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thumbnail" Target="docProps/thumbnail.emf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6" Type="http://schemas.openxmlformats.org/officeDocument/2006/relationships/custom-properties" Target="docProps/custom.xml"/><Relationship Id="rId5" Type="http://schemas.openxmlformats.org/officeDocument/2006/relationships/extended-properties" Target="docProps/app.xml"/><Relationship Id="rId4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sdagcc.sharepoint.com/sites/MRP-AMS-TED/Shared Documents/GTR/Grain Exports/"/>
    </mc:Choice>
  </mc:AlternateContent>
  <xr:revisionPtr revIDLastSave="1080" documentId="8_{F2A73FBE-F7CB-4444-8858-6EDC613E3DF7}" xr6:coauthVersionLast="47" xr6:coauthVersionMax="47" xr10:uidLastSave="{F7E95739-F0EB-4CE8-8D64-A4D7BF8AB128}"/>
  <bookViews>
    <workbookView xWindow="-108" yWindow="-108" windowWidth="23256" windowHeight="13896" tabRatio="758" firstSheet="3" activeTab="3" xr2:uid="{00000000-000D-0000-FFFF-FFFF00000000}"/>
  </bookViews>
  <sheets>
    <sheet name="GTR Wheat Table NMY" sheetId="546" state="hidden" r:id="rId1"/>
    <sheet name="GTR Wheat Table " sheetId="421" state="hidden" r:id="rId2"/>
    <sheet name="GTR Wheat Table Redesign new MY" sheetId="423" state="hidden" r:id="rId3"/>
    <sheet name="GTR Wheat Table Redesign" sheetId="1" r:id="rId4"/>
    <sheet name="Sheet1" sheetId="592" r:id="rId5"/>
    <sheet name="032626" sheetId="589" r:id="rId6"/>
    <sheet name="031226" sheetId="587" state="hidden" r:id="rId7"/>
    <sheet name="030526" sheetId="586" state="hidden" r:id="rId8"/>
    <sheet name="022626" sheetId="585" state="hidden" r:id="rId9"/>
    <sheet name="021926" sheetId="584" state="hidden" r:id="rId10"/>
    <sheet name="021226" sheetId="583" state="hidden" r:id="rId11"/>
    <sheet name="020526" sheetId="582" state="hidden" r:id="rId12"/>
    <sheet name="012926" sheetId="581" state="hidden" r:id="rId13"/>
    <sheet name="012226" sheetId="580" state="hidden" r:id="rId14"/>
    <sheet name="011526" sheetId="579" state="hidden" r:id="rId15"/>
    <sheet name="010826" sheetId="578" state="hidden" r:id="rId16"/>
    <sheet name="010126" sheetId="577" state="hidden" r:id="rId17"/>
    <sheet name="122525" sheetId="576" state="hidden" r:id="rId18"/>
    <sheet name="121825" sheetId="575" state="hidden" r:id="rId19"/>
    <sheet name="121125" sheetId="574" state="hidden" r:id="rId20"/>
    <sheet name="120425" sheetId="573" state="hidden" r:id="rId21"/>
    <sheet name="112725" sheetId="572" state="hidden" r:id="rId22"/>
    <sheet name="112025" sheetId="571" state="hidden" r:id="rId23"/>
    <sheet name="111325" sheetId="570" state="hidden" r:id="rId24"/>
    <sheet name="110625" sheetId="569" state="hidden" r:id="rId25"/>
    <sheet name="103025" sheetId="568" state="hidden" r:id="rId26"/>
    <sheet name="102325" sheetId="567" state="hidden" r:id="rId27"/>
    <sheet name="101625" sheetId="566" state="hidden" r:id="rId28"/>
    <sheet name="100925" sheetId="565" state="hidden" r:id="rId29"/>
    <sheet name="100225" sheetId="564" state="hidden" r:id="rId30"/>
    <sheet name="092525" sheetId="563" state="hidden" r:id="rId31"/>
    <sheet name="091825" sheetId="562" state="hidden" r:id="rId32"/>
    <sheet name="091125" sheetId="561" state="hidden" r:id="rId33"/>
    <sheet name="090425" sheetId="560" state="hidden" r:id="rId34"/>
    <sheet name="082825" sheetId="559" state="hidden" r:id="rId35"/>
    <sheet name="082125" sheetId="558" state="hidden" r:id="rId36"/>
    <sheet name="081425" sheetId="556" state="hidden" r:id="rId37"/>
    <sheet name="080725" sheetId="555" state="hidden" r:id="rId38"/>
    <sheet name="073125" sheetId="554" state="hidden" r:id="rId39"/>
    <sheet name="072425" sheetId="553" state="hidden" r:id="rId40"/>
    <sheet name="071725" sheetId="552" state="hidden" r:id="rId41"/>
    <sheet name="071025" sheetId="551" state="hidden" r:id="rId42"/>
    <sheet name="070325" sheetId="550" state="hidden" r:id="rId43"/>
    <sheet name="062625" sheetId="549" state="hidden" r:id="rId44"/>
    <sheet name="061925" sheetId="548" state="hidden" r:id="rId45"/>
    <sheet name="061225" sheetId="547" state="hidden" r:id="rId46"/>
    <sheet name="060525" sheetId="544" state="hidden" r:id="rId47"/>
    <sheet name="052925" sheetId="543" state="hidden" r:id="rId48"/>
    <sheet name="052225" sheetId="542" state="hidden" r:id="rId49"/>
    <sheet name="051525" sheetId="541" state="hidden" r:id="rId50"/>
    <sheet name="050825" sheetId="540" state="hidden" r:id="rId51"/>
    <sheet name="050125" sheetId="539" state="hidden" r:id="rId52"/>
    <sheet name="042425" sheetId="538" state="hidden" r:id="rId53"/>
    <sheet name="041725" sheetId="537" state="hidden" r:id="rId54"/>
    <sheet name="041025" sheetId="536" state="hidden" r:id="rId55"/>
    <sheet name="040325" sheetId="535" state="hidden" r:id="rId56"/>
    <sheet name="032725" sheetId="534" state="hidden" r:id="rId57"/>
    <sheet name="032025" sheetId="533" state="hidden" r:id="rId58"/>
    <sheet name="031325" sheetId="532" state="hidden" r:id="rId59"/>
    <sheet name="030625" sheetId="531" state="hidden" r:id="rId60"/>
    <sheet name="022725" sheetId="530" state="hidden" r:id="rId61"/>
    <sheet name="022025" sheetId="529" state="hidden" r:id="rId62"/>
    <sheet name="021325" sheetId="528" state="hidden" r:id="rId63"/>
    <sheet name="020625" sheetId="527" state="hidden" r:id="rId64"/>
    <sheet name="013025" sheetId="526" state="hidden" r:id="rId65"/>
    <sheet name="012325" sheetId="525" state="hidden" r:id="rId66"/>
    <sheet name="011625" sheetId="524" state="hidden" r:id="rId67"/>
    <sheet name="010925" sheetId="523" state="hidden" r:id="rId68"/>
    <sheet name="010225" sheetId="522" state="hidden" r:id="rId69"/>
    <sheet name="122624" sheetId="521" state="hidden" r:id="rId70"/>
    <sheet name="121924" sheetId="520" state="hidden" r:id="rId71"/>
    <sheet name="121224" sheetId="519" state="hidden" r:id="rId72"/>
    <sheet name="120524" sheetId="518" state="hidden" r:id="rId73"/>
    <sheet name="112824" sheetId="517" state="hidden" r:id="rId74"/>
    <sheet name="112124" sheetId="516" state="hidden" r:id="rId75"/>
    <sheet name="111424" sheetId="515" state="hidden" r:id="rId76"/>
    <sheet name="110724" sheetId="514" state="hidden" r:id="rId77"/>
    <sheet name="103124" sheetId="513" state="hidden" r:id="rId78"/>
    <sheet name="102424" sheetId="512" state="hidden" r:id="rId79"/>
    <sheet name="101724" sheetId="511" state="hidden" r:id="rId80"/>
    <sheet name="101024" sheetId="510" state="hidden" r:id="rId81"/>
    <sheet name="103" sheetId="509" state="hidden" r:id="rId82"/>
    <sheet name="926" sheetId="508" state="hidden" r:id="rId83"/>
    <sheet name="0919" sheetId="507" state="hidden" r:id="rId84"/>
    <sheet name="0912" sheetId="506" state="hidden" r:id="rId85"/>
    <sheet name="090524" sheetId="505" state="hidden" r:id="rId86"/>
    <sheet name="0829" sheetId="504" state="hidden" r:id="rId87"/>
    <sheet name="0822" sheetId="503" state="hidden" r:id="rId88"/>
    <sheet name="0815" sheetId="502" state="hidden" r:id="rId89"/>
    <sheet name="0808" sheetId="501" state="hidden" r:id="rId90"/>
    <sheet name="0801" sheetId="500" state="hidden" r:id="rId91"/>
    <sheet name="0725" sheetId="499" state="hidden" r:id="rId92"/>
    <sheet name="0718" sheetId="498" state="hidden" r:id="rId93"/>
    <sheet name="0711" sheetId="497" state="hidden" r:id="rId94"/>
    <sheet name="0704" sheetId="496" state="hidden" r:id="rId95"/>
    <sheet name="0627" sheetId="495" state="hidden" r:id="rId96"/>
    <sheet name="0620" sheetId="494" state="hidden" r:id="rId97"/>
    <sheet name="0613" sheetId="493" state="hidden" r:id="rId98"/>
    <sheet name="0606" sheetId="490" state="hidden" r:id="rId99"/>
    <sheet name="0530" sheetId="489" state="hidden" r:id="rId100"/>
    <sheet name="0523" sheetId="488" state="hidden" r:id="rId101"/>
    <sheet name="0516" sheetId="486" state="hidden" r:id="rId102"/>
    <sheet name="0509" sheetId="485" state="hidden" r:id="rId103"/>
    <sheet name="0502" sheetId="484" state="hidden" r:id="rId104"/>
    <sheet name="0425" sheetId="483" state="hidden" r:id="rId105"/>
    <sheet name="0418" sheetId="482" state="hidden" r:id="rId106"/>
    <sheet name="0411" sheetId="481" state="hidden" r:id="rId107"/>
    <sheet name="0404" sheetId="480" state="hidden" r:id="rId108"/>
    <sheet name="0328" sheetId="479" state="hidden" r:id="rId109"/>
    <sheet name="321" sheetId="478" state="hidden" r:id="rId110"/>
    <sheet name="0314" sheetId="477" state="hidden" r:id="rId111"/>
    <sheet name="0307" sheetId="476" state="hidden" r:id="rId112"/>
    <sheet name="0229" sheetId="474" state="hidden" r:id="rId113"/>
    <sheet name="0222" sheetId="473" state="hidden" r:id="rId114"/>
    <sheet name="0215" sheetId="472" state="hidden" r:id="rId115"/>
    <sheet name="0208" sheetId="471" state="hidden" r:id="rId116"/>
    <sheet name="0201" sheetId="470" state="hidden" r:id="rId117"/>
    <sheet name="0125" sheetId="469" state="hidden" r:id="rId118"/>
    <sheet name="0118" sheetId="468" state="hidden" r:id="rId119"/>
    <sheet name="0111" sheetId="467" state="hidden" r:id="rId120"/>
    <sheet name="0104" sheetId="466" state="hidden" r:id="rId121"/>
    <sheet name="1228" sheetId="465" state="hidden" r:id="rId122"/>
    <sheet name="1221" sheetId="464" state="hidden" r:id="rId123"/>
    <sheet name="1214" sheetId="463" state="hidden" r:id="rId124"/>
    <sheet name="1207" sheetId="462" state="hidden" r:id="rId125"/>
    <sheet name="1130" sheetId="461" state="hidden" r:id="rId126"/>
    <sheet name="1123" sheetId="460" state="hidden" r:id="rId127"/>
    <sheet name="1116" sheetId="459" state="hidden" r:id="rId128"/>
    <sheet name="1109" sheetId="458" state="hidden" r:id="rId129"/>
    <sheet name="1102" sheetId="457" state="hidden" r:id="rId130"/>
    <sheet name="1026" sheetId="456" state="hidden" r:id="rId131"/>
    <sheet name="1019" sheetId="455" state="hidden" r:id="rId132"/>
    <sheet name="1012" sheetId="454" state="hidden" r:id="rId133"/>
    <sheet name="1005" sheetId="453" state="hidden" r:id="rId134"/>
    <sheet name="0928" sheetId="452" state="hidden" r:id="rId135"/>
    <sheet name="0914" sheetId="450" state="hidden" r:id="rId136"/>
    <sheet name="0907" sheetId="449" state="hidden" r:id="rId137"/>
    <sheet name="0831" sheetId="448" state="hidden" r:id="rId138"/>
    <sheet name="0824" sheetId="447" state="hidden" r:id="rId139"/>
    <sheet name="0817" sheetId="446" state="hidden" r:id="rId140"/>
    <sheet name="0810" sheetId="445" state="hidden" r:id="rId141"/>
    <sheet name="0803" sheetId="443" state="hidden" r:id="rId142"/>
    <sheet name="0727" sheetId="442" state="hidden" r:id="rId143"/>
    <sheet name="0720" sheetId="441" state="hidden" r:id="rId144"/>
    <sheet name="0713" sheetId="440" state="hidden" r:id="rId145"/>
    <sheet name="0706" sheetId="439" state="hidden" r:id="rId146"/>
    <sheet name="0629" sheetId="438" state="hidden" r:id="rId147"/>
    <sheet name="0622" sheetId="437" state="hidden" r:id="rId148"/>
    <sheet name="0615" sheetId="436" state="hidden" r:id="rId149"/>
    <sheet name="0608" sheetId="435" state="hidden" r:id="rId150"/>
    <sheet name="0601" sheetId="433" state="hidden" r:id="rId151"/>
    <sheet name="0525" sheetId="432" state="hidden" r:id="rId152"/>
    <sheet name="0518" sheetId="431" state="hidden" r:id="rId153"/>
    <sheet name="0511" sheetId="430" state="hidden" r:id="rId154"/>
    <sheet name="0504" sheetId="429" state="hidden" r:id="rId155"/>
    <sheet name="0427" sheetId="428" state="hidden" r:id="rId156"/>
    <sheet name="0420" sheetId="427" state="hidden" r:id="rId157"/>
    <sheet name="0413" sheetId="426" state="hidden" r:id="rId158"/>
    <sheet name="0406" sheetId="425" state="hidden" r:id="rId159"/>
    <sheet name="0330" sheetId="422" state="hidden" r:id="rId160"/>
    <sheet name="0323" sheetId="420" state="hidden" r:id="rId161"/>
    <sheet name="0316" sheetId="419" state="hidden" r:id="rId162"/>
    <sheet name="0309" sheetId="418" state="hidden" r:id="rId163"/>
    <sheet name="0302" sheetId="417" state="hidden" r:id="rId164"/>
    <sheet name="0223" sheetId="416" state="hidden" r:id="rId165"/>
    <sheet name="0216" sheetId="415" state="hidden" r:id="rId166"/>
    <sheet name="0209" sheetId="414" state="hidden" r:id="rId167"/>
    <sheet name="0202" sheetId="413" state="hidden" r:id="rId168"/>
    <sheet name="0126" sheetId="412" state="hidden" r:id="rId169"/>
    <sheet name="0119" sheetId="410" state="hidden" r:id="rId170"/>
    <sheet name="0112" sheetId="409" state="hidden" r:id="rId171"/>
    <sheet name="0105" sheetId="408" state="hidden" r:id="rId172"/>
    <sheet name="1229" sheetId="407" state="hidden" r:id="rId173"/>
    <sheet name="1222" sheetId="406" state="hidden" r:id="rId174"/>
    <sheet name="1215" sheetId="405" state="hidden" r:id="rId175"/>
    <sheet name="1208" sheetId="404" state="hidden" r:id="rId176"/>
    <sheet name="1201" sheetId="403" state="hidden" r:id="rId177"/>
    <sheet name="1124" sheetId="402" state="hidden" r:id="rId178"/>
    <sheet name="1117" sheetId="401" state="hidden" r:id="rId179"/>
    <sheet name="1110" sheetId="400" state="hidden" r:id="rId180"/>
    <sheet name="1103" sheetId="399" state="hidden" r:id="rId181"/>
    <sheet name="1027" sheetId="398" state="hidden" r:id="rId182"/>
    <sheet name="1020" sheetId="397" state="hidden" r:id="rId183"/>
    <sheet name="1013" sheetId="396" state="hidden" r:id="rId184"/>
    <sheet name="1006" sheetId="395" state="hidden" r:id="rId185"/>
    <sheet name="0929" sheetId="394" state="hidden" r:id="rId186"/>
    <sheet name="0922" sheetId="393" state="hidden" r:id="rId187"/>
    <sheet name="0915" sheetId="392" state="hidden" r:id="rId188"/>
    <sheet name="0908" sheetId="390" state="hidden" r:id="rId189"/>
    <sheet name="0901" sheetId="389" state="hidden" r:id="rId190"/>
    <sheet name="0825" sheetId="388" state="hidden" r:id="rId191"/>
    <sheet name="0811" sheetId="387" state="hidden" r:id="rId192"/>
    <sheet name="0804" sheetId="386" state="hidden" r:id="rId193"/>
    <sheet name="0728" sheetId="385" state="hidden" r:id="rId194"/>
    <sheet name="0721" sheetId="384" state="hidden" r:id="rId195"/>
    <sheet name="0714" sheetId="383" state="hidden" r:id="rId196"/>
    <sheet name="0707" sheetId="382" state="hidden" r:id="rId197"/>
    <sheet name="0630" sheetId="381" state="hidden" r:id="rId198"/>
    <sheet name="0623" sheetId="380" state="hidden" r:id="rId199"/>
    <sheet name="0616" sheetId="379" state="hidden" r:id="rId200"/>
    <sheet name="0609" sheetId="378" state="hidden" r:id="rId201"/>
    <sheet name="0602" sheetId="377" state="hidden" r:id="rId202"/>
    <sheet name="0526" sheetId="376" state="hidden" r:id="rId203"/>
    <sheet name="0519" sheetId="375" state="hidden" r:id="rId204"/>
    <sheet name="0512" sheetId="374" state="hidden" r:id="rId205"/>
    <sheet name="0505" sheetId="373" state="hidden" r:id="rId206"/>
    <sheet name="0428" sheetId="372" state="hidden" r:id="rId207"/>
    <sheet name="0421" sheetId="371" state="hidden" r:id="rId208"/>
    <sheet name="0414" sheetId="370" state="hidden" r:id="rId209"/>
    <sheet name="0407" sheetId="369" state="hidden" r:id="rId210"/>
    <sheet name="0331" sheetId="368" state="hidden" r:id="rId211"/>
    <sheet name="0324" sheetId="367" state="hidden" r:id="rId212"/>
    <sheet name="0317" sheetId="366" state="hidden" r:id="rId213"/>
    <sheet name="0310" sheetId="365" state="hidden" r:id="rId214"/>
    <sheet name="0303" sheetId="363" state="hidden" r:id="rId215"/>
    <sheet name="0224" sheetId="362" state="hidden" r:id="rId216"/>
    <sheet name="0217" sheetId="361" state="hidden" r:id="rId217"/>
    <sheet name="0210" sheetId="360" state="hidden" r:id="rId218"/>
    <sheet name="0203" sheetId="359" state="hidden" r:id="rId219"/>
    <sheet name="0127" sheetId="358" state="hidden" r:id="rId220"/>
    <sheet name="0120" sheetId="357" state="hidden" r:id="rId221"/>
    <sheet name="0113" sheetId="356" state="hidden" r:id="rId222"/>
    <sheet name="0106" sheetId="355" state="hidden" r:id="rId223"/>
    <sheet name="1230" sheetId="354" state="hidden" r:id="rId224"/>
    <sheet name="1223" sheetId="353" state="hidden" r:id="rId225"/>
    <sheet name="1216" sheetId="352" state="hidden" r:id="rId226"/>
    <sheet name="1209" sheetId="351" state="hidden" r:id="rId227"/>
    <sheet name="1202" sheetId="350" state="hidden" r:id="rId228"/>
    <sheet name="1125" sheetId="349" state="hidden" r:id="rId229"/>
    <sheet name="1118" sheetId="348" state="hidden" r:id="rId230"/>
    <sheet name="1111" sheetId="347" state="hidden" r:id="rId231"/>
    <sheet name="1104" sheetId="346" state="hidden" r:id="rId232"/>
    <sheet name="1028" sheetId="345" state="hidden" r:id="rId233"/>
    <sheet name="1021" sheetId="344" state="hidden" r:id="rId234"/>
    <sheet name="1014" sheetId="343" state="hidden" r:id="rId235"/>
    <sheet name="1007" sheetId="342" state="hidden" r:id="rId236"/>
    <sheet name="0930" sheetId="340" state="hidden" r:id="rId237"/>
    <sheet name="0923" sheetId="339" state="hidden" r:id="rId238"/>
    <sheet name="0916" sheetId="338" state="hidden" r:id="rId239"/>
    <sheet name="0909" sheetId="337" state="hidden" r:id="rId240"/>
    <sheet name="0902" sheetId="336" state="hidden" r:id="rId241"/>
    <sheet name="0826" sheetId="335" state="hidden" r:id="rId242"/>
    <sheet name="0819" sheetId="334" state="hidden" r:id="rId243"/>
    <sheet name="0812" sheetId="333" state="hidden" r:id="rId244"/>
    <sheet name="0805" sheetId="332" state="hidden" r:id="rId245"/>
    <sheet name="0729" sheetId="331" state="hidden" r:id="rId246"/>
    <sheet name="0722" sheetId="330" state="hidden" r:id="rId247"/>
    <sheet name="0715" sheetId="329" state="hidden" r:id="rId248"/>
    <sheet name="0708" sheetId="328" state="hidden" r:id="rId249"/>
    <sheet name="0701" sheetId="327" state="hidden" r:id="rId250"/>
    <sheet name="0624" sheetId="326" state="hidden" r:id="rId251"/>
    <sheet name="0617" sheetId="325" state="hidden" r:id="rId252"/>
    <sheet name="0610" sheetId="324" state="hidden" r:id="rId253"/>
    <sheet name="0603" sheetId="322" state="hidden" r:id="rId254"/>
    <sheet name="0527" sheetId="321" state="hidden" r:id="rId255"/>
    <sheet name="0520" sheetId="320" state="hidden" r:id="rId256"/>
    <sheet name="0513" sheetId="319" state="hidden" r:id="rId257"/>
    <sheet name="0506" sheetId="318" state="hidden" r:id="rId258"/>
    <sheet name="0429" sheetId="317" state="hidden" r:id="rId259"/>
    <sheet name="0422" sheetId="316" state="hidden" r:id="rId260"/>
    <sheet name="0415" sheetId="315" state="hidden" r:id="rId261"/>
    <sheet name="0408" sheetId="314" state="hidden" r:id="rId262"/>
    <sheet name="0401" sheetId="313" state="hidden" r:id="rId263"/>
    <sheet name="0325" sheetId="312" state="hidden" r:id="rId264"/>
    <sheet name="0318" sheetId="311" state="hidden" r:id="rId265"/>
    <sheet name="0311" sheetId="310" state="hidden" r:id="rId266"/>
    <sheet name="0304" sheetId="309" state="hidden" r:id="rId267"/>
    <sheet name="0225" sheetId="308" state="hidden" r:id="rId268"/>
    <sheet name="0218" sheetId="307" state="hidden" r:id="rId269"/>
    <sheet name="0211" sheetId="306" state="hidden" r:id="rId270"/>
    <sheet name="0204" sheetId="305" state="hidden" r:id="rId271"/>
    <sheet name="0128" sheetId="304" state="hidden" r:id="rId272"/>
    <sheet name="0121" sheetId="303" state="hidden" r:id="rId273"/>
    <sheet name="0114" sheetId="302" state="hidden" r:id="rId274"/>
    <sheet name="0107" sheetId="301" state="hidden" r:id="rId275"/>
    <sheet name="1231" sheetId="300" state="hidden" r:id="rId276"/>
    <sheet name="1224" sheetId="299" state="hidden" r:id="rId277"/>
    <sheet name="1217" sheetId="298" state="hidden" r:id="rId278"/>
    <sheet name="1210" sheetId="297" state="hidden" r:id="rId279"/>
    <sheet name="1203" sheetId="296" state="hidden" r:id="rId280"/>
    <sheet name="1126" sheetId="295" state="hidden" r:id="rId281"/>
    <sheet name="1119" sheetId="294" state="hidden" r:id="rId282"/>
    <sheet name="1112" sheetId="293" state="hidden" r:id="rId283"/>
    <sheet name="1105" sheetId="292" state="hidden" r:id="rId284"/>
    <sheet name="1029" sheetId="291" state="hidden" r:id="rId285"/>
    <sheet name="1022" sheetId="290" state="hidden" r:id="rId286"/>
    <sheet name="1015" sheetId="289" state="hidden" r:id="rId287"/>
    <sheet name="1008" sheetId="288" state="hidden" r:id="rId288"/>
    <sheet name="1001" sheetId="287" state="hidden" r:id="rId289"/>
    <sheet name="0924" sheetId="286" state="hidden" r:id="rId290"/>
    <sheet name="0917" sheetId="285" state="hidden" r:id="rId291"/>
    <sheet name="0910" sheetId="284" state="hidden" r:id="rId292"/>
    <sheet name="0903" sheetId="283" state="hidden" r:id="rId293"/>
    <sheet name="0827" sheetId="282" state="hidden" r:id="rId294"/>
    <sheet name="0820" sheetId="281" state="hidden" r:id="rId295"/>
    <sheet name="0813" sheetId="280" state="hidden" r:id="rId296"/>
    <sheet name="0806" sheetId="279" state="hidden" r:id="rId297"/>
    <sheet name="0730" sheetId="278" state="hidden" r:id="rId298"/>
    <sheet name="0723" sheetId="277" state="hidden" r:id="rId299"/>
    <sheet name="0716" sheetId="276" state="hidden" r:id="rId300"/>
    <sheet name="0709" sheetId="275" state="hidden" r:id="rId301"/>
    <sheet name="0702" sheetId="274" state="hidden" r:id="rId302"/>
    <sheet name="0625" sheetId="273" state="hidden" r:id="rId303"/>
    <sheet name="0618" sheetId="272" state="hidden" r:id="rId304"/>
    <sheet name="0611" sheetId="271" state="hidden" r:id="rId305"/>
    <sheet name="0604" sheetId="269" state="hidden" r:id="rId306"/>
    <sheet name="0528" sheetId="268" state="hidden" r:id="rId307"/>
    <sheet name="0521" sheetId="267" state="hidden" r:id="rId308"/>
    <sheet name="0514" sheetId="266" state="hidden" r:id="rId309"/>
    <sheet name="0507" sheetId="265" state="hidden" r:id="rId310"/>
    <sheet name="0430" sheetId="264" state="hidden" r:id="rId311"/>
    <sheet name="0423" sheetId="263" state="hidden" r:id="rId312"/>
    <sheet name="0416" sheetId="262" state="hidden" r:id="rId313"/>
    <sheet name="0409" sheetId="261" state="hidden" r:id="rId314"/>
    <sheet name="0402" sheetId="260" state="hidden" r:id="rId315"/>
    <sheet name="0326" sheetId="259" state="hidden" r:id="rId316"/>
    <sheet name="0319" sheetId="258" state="hidden" r:id="rId317"/>
    <sheet name="0312" sheetId="257" state="hidden" r:id="rId318"/>
    <sheet name="0305" sheetId="256" state="hidden" r:id="rId319"/>
    <sheet name="0227" sheetId="255" state="hidden" r:id="rId320"/>
    <sheet name="0220" sheetId="254" state="hidden" r:id="rId321"/>
    <sheet name="0213" sheetId="253" state="hidden" r:id="rId322"/>
    <sheet name="0206" sheetId="252" state="hidden" r:id="rId323"/>
    <sheet name="0130" sheetId="251" state="hidden" r:id="rId324"/>
    <sheet name="0123" sheetId="250" state="hidden" r:id="rId325"/>
    <sheet name="0116" sheetId="249" state="hidden" r:id="rId326"/>
    <sheet name="0109" sheetId="248" state="hidden" r:id="rId327"/>
    <sheet name="0102" sheetId="247" state="hidden" r:id="rId328"/>
    <sheet name="1226" sheetId="246" state="hidden" r:id="rId329"/>
    <sheet name="1219" sheetId="245" state="hidden" r:id="rId330"/>
    <sheet name="1212" sheetId="244" state="hidden" r:id="rId331"/>
    <sheet name="1205" sheetId="243" state="hidden" r:id="rId332"/>
    <sheet name="1128" sheetId="242" state="hidden" r:id="rId333"/>
    <sheet name="1121" sheetId="241" state="hidden" r:id="rId334"/>
    <sheet name="1114" sheetId="240" state="hidden" r:id="rId335"/>
    <sheet name="1107" sheetId="239" state="hidden" r:id="rId336"/>
    <sheet name="1031" sheetId="238" state="hidden" r:id="rId337"/>
    <sheet name="1024" sheetId="237" state="hidden" r:id="rId338"/>
    <sheet name="1017" sheetId="236" state="hidden" r:id="rId339"/>
    <sheet name="1010" sheetId="235" state="hidden" r:id="rId340"/>
    <sheet name="1003" sheetId="234" state="hidden" r:id="rId341"/>
    <sheet name="0926" sheetId="233" state="hidden" r:id="rId342"/>
    <sheet name="0921" sheetId="451" state="hidden" r:id="rId343"/>
    <sheet name="031926" sheetId="588" r:id="rId344"/>
    <sheet name="TOTAL" sheetId="12" r:id="rId345"/>
    <sheet name="Mexico" sheetId="3" r:id="rId346"/>
    <sheet name="Phil" sheetId="5" r:id="rId347"/>
    <sheet name="Japan" sheetId="2" r:id="rId348"/>
    <sheet name="Korea" sheetId="4" r:id="rId349"/>
    <sheet name="Taiwan" sheetId="11" r:id="rId350"/>
    <sheet name="Nigeria" sheetId="8" r:id="rId351"/>
    <sheet name="China" sheetId="86" r:id="rId352"/>
    <sheet name="Indonesia" sheetId="14" r:id="rId353"/>
    <sheet name="Thailand" sheetId="20" r:id="rId354"/>
    <sheet name="Vietnam" sheetId="492" r:id="rId355"/>
    <sheet name="Colombia" sheetId="9" r:id="rId356"/>
    <sheet name="Italy" sheetId="85" state="hidden" r:id="rId357"/>
    <sheet name="Egypt" sheetId="6" state="hidden" r:id="rId358"/>
    <sheet name="Brazil" sheetId="16" state="hidden" r:id="rId359"/>
    <sheet name="Peru" sheetId="10" state="hidden" r:id="rId360"/>
    <sheet name="Venezuela" sheetId="7" state="hidden" r:id="rId361"/>
    <sheet name="Iraq" sheetId="17" state="hidden" r:id="rId362"/>
    <sheet name="Top Ranking-Procedures" sheetId="15" r:id="rId363"/>
    <sheet name="Ranking 2025-26" sheetId="593" r:id="rId364"/>
    <sheet name="Ranking 2024-25" sheetId="545" r:id="rId365"/>
    <sheet name="Ranking 2023-2024" sheetId="491" r:id="rId366"/>
    <sheet name="Ranking 2022-23" sheetId="434" r:id="rId367"/>
    <sheet name="Top Rankings" sheetId="22" r:id="rId368"/>
    <sheet name="Ranking 2021-22" sheetId="391" r:id="rId369"/>
    <sheet name="Ranking 2020-21" sheetId="323" r:id="rId370"/>
    <sheet name="Rank 2019-20" sheetId="270" r:id="rId371"/>
    <sheet name="Rank 2018-19" sheetId="229" r:id="rId372"/>
    <sheet name="Rank 2017-18" sheetId="176" r:id="rId373"/>
    <sheet name="Rank-2016-17" sheetId="106" r:id="rId374"/>
    <sheet name="Rank-2015-16" sheetId="49" r:id="rId375"/>
    <sheet name="2012-13 weekly pace" sheetId="18" r:id="rId376"/>
  </sheets>
  <externalReferences>
    <externalReference r:id="rId377"/>
    <externalReference r:id="rId378"/>
  </externalReferences>
  <definedNames>
    <definedName name="_xlnm._FilterDatabase" localSheetId="371" hidden="1">'Rank 2018-19'!#REF!</definedName>
    <definedName name="_xlnm.Print_Area" localSheetId="1">'GTR Wheat Table '!$B$1:$G$28</definedName>
    <definedName name="_xlnm.Print_Area" localSheetId="0">'GTR Wheat Table NMY'!$B$1:$G$26</definedName>
    <definedName name="_xlnm.Print_Area" localSheetId="3">'GTR Wheat Table Redesign'!$B$1:$G$26</definedName>
    <definedName name="_xlnm.Print_Area" localSheetId="2">'GTR Wheat Table Redesign new MY'!$B$1:$H$26</definedName>
    <definedName name="_xlnm.Print_Titles" localSheetId="344">TOTAL!$1:$2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0" i="1" l="1"/>
  <c r="B87" i="593" l="1"/>
  <c r="O80" i="593" l="1"/>
  <c r="D20" i="1"/>
  <c r="B1053" i="9" a="1"/>
  <c r="B1053" i="9" s="1"/>
  <c r="C1053" i="9" a="1"/>
  <c r="C1053" i="9" s="1"/>
  <c r="D1053" i="9" a="1"/>
  <c r="D1053" i="9" s="1"/>
  <c r="E1053" i="9" a="1"/>
  <c r="E1053" i="9" s="1"/>
  <c r="B113" i="492" a="1"/>
  <c r="B113" i="492" s="1"/>
  <c r="C113" i="492" a="1"/>
  <c r="C113" i="492" s="1"/>
  <c r="G113" i="492" s="1"/>
  <c r="D113" i="492" a="1"/>
  <c r="D113" i="492" s="1"/>
  <c r="E113" i="492" a="1"/>
  <c r="E113" i="492" s="1"/>
  <c r="B689" i="20" a="1"/>
  <c r="B689" i="20" s="1"/>
  <c r="F689" i="20" s="1"/>
  <c r="C689" i="20" a="1"/>
  <c r="C689" i="20" s="1"/>
  <c r="D689" i="20" a="1"/>
  <c r="D689" i="20" s="1"/>
  <c r="E689" i="20" a="1"/>
  <c r="E689" i="20" s="1"/>
  <c r="B1001" i="14" a="1"/>
  <c r="B1001" i="14" s="1"/>
  <c r="C1001" i="14" a="1"/>
  <c r="C1001" i="14" s="1"/>
  <c r="D1001" i="14" a="1"/>
  <c r="D1001" i="14" s="1"/>
  <c r="E1001" i="14" a="1"/>
  <c r="E1001" i="14" s="1"/>
  <c r="B1055" i="8" a="1"/>
  <c r="B1055" i="8" s="1"/>
  <c r="C1055" i="8" a="1"/>
  <c r="C1055" i="8" s="1"/>
  <c r="D1055" i="8" a="1"/>
  <c r="D1055" i="8" s="1"/>
  <c r="E1055" i="8" a="1"/>
  <c r="E1055" i="8" s="1"/>
  <c r="B1055" i="11" a="1"/>
  <c r="B1055" i="11" s="1"/>
  <c r="C1055" i="11" a="1"/>
  <c r="C1055" i="11" s="1"/>
  <c r="D1055" i="11" a="1"/>
  <c r="D1055" i="11" s="1"/>
  <c r="E1055" i="11" a="1"/>
  <c r="E1055" i="11" s="1"/>
  <c r="B1055" i="4" a="1"/>
  <c r="B1055" i="4" s="1"/>
  <c r="C1055" i="4" a="1"/>
  <c r="C1055" i="4" s="1"/>
  <c r="D1055" i="4" a="1"/>
  <c r="D1055" i="4" s="1"/>
  <c r="E1055" i="4" a="1"/>
  <c r="E1055" i="4" s="1"/>
  <c r="B1055" i="2" a="1"/>
  <c r="B1055" i="2" s="1"/>
  <c r="C1055" i="2" a="1"/>
  <c r="C1055" i="2" s="1"/>
  <c r="D1055" i="2" a="1"/>
  <c r="D1055" i="2" s="1"/>
  <c r="E1055" i="2" a="1"/>
  <c r="E1055" i="2" s="1"/>
  <c r="F1056" i="5"/>
  <c r="H1056" i="5" s="1"/>
  <c r="G1056" i="5"/>
  <c r="F1057" i="5"/>
  <c r="G1057" i="5"/>
  <c r="H1057" i="5"/>
  <c r="F1058" i="5"/>
  <c r="G1058" i="5"/>
  <c r="H1058" i="5"/>
  <c r="F1059" i="5"/>
  <c r="G1059" i="5"/>
  <c r="H1059" i="5"/>
  <c r="F1060" i="5"/>
  <c r="G1060" i="5"/>
  <c r="H1060" i="5"/>
  <c r="B1055" i="5" a="1"/>
  <c r="B1055" i="5" s="1"/>
  <c r="C1055" i="5" a="1"/>
  <c r="C1055" i="5" s="1"/>
  <c r="D1055" i="5" a="1"/>
  <c r="D1055" i="5" s="1"/>
  <c r="E1055" i="5" a="1"/>
  <c r="E1055" i="5" s="1"/>
  <c r="B1055" i="3" a="1"/>
  <c r="B1055" i="3" s="1"/>
  <c r="C1055" i="3" a="1"/>
  <c r="C1055" i="3" s="1"/>
  <c r="D1055" i="3" a="1"/>
  <c r="D1055" i="3" s="1"/>
  <c r="E1055" i="3" a="1"/>
  <c r="E1055" i="3" s="1"/>
  <c r="B1055" i="12" a="1"/>
  <c r="B1055" i="12" s="1"/>
  <c r="C1055" i="12" a="1"/>
  <c r="C1055" i="12" s="1"/>
  <c r="D1055" i="12" a="1"/>
  <c r="D1055" i="12" s="1"/>
  <c r="E1055" i="12" a="1"/>
  <c r="E1055" i="12" s="1"/>
  <c r="B1054" i="12" a="1"/>
  <c r="B1054" i="12" s="1"/>
  <c r="F16" i="1"/>
  <c r="G689" i="20" l="1"/>
  <c r="H689" i="20"/>
  <c r="G1055" i="12"/>
  <c r="H1055" i="12" s="1"/>
  <c r="F113" i="492"/>
  <c r="F1055" i="5"/>
  <c r="G1055" i="8"/>
  <c r="F1055" i="8"/>
  <c r="H1055" i="8" s="1"/>
  <c r="G1055" i="5"/>
  <c r="G1055" i="2"/>
  <c r="F1055" i="2"/>
  <c r="F1055" i="12"/>
  <c r="J1055" i="12" s="1"/>
  <c r="H1055" i="5" l="1"/>
  <c r="H1055" i="2"/>
  <c r="M140" i="545" l="1"/>
  <c r="G498" i="86"/>
  <c r="F1053" i="9"/>
  <c r="G1053" i="9"/>
  <c r="F112" i="492"/>
  <c r="B498" i="86" a="1"/>
  <c r="B498" i="86" s="1"/>
  <c r="F498" i="86" s="1"/>
  <c r="D498" i="86" a="1"/>
  <c r="D498" i="86" s="1"/>
  <c r="F1057" i="11"/>
  <c r="G1057" i="11"/>
  <c r="F1058" i="11"/>
  <c r="G1058" i="11"/>
  <c r="F1055" i="11"/>
  <c r="G1055" i="11"/>
  <c r="F1056" i="11"/>
  <c r="G1056" i="11"/>
  <c r="F1055" i="4"/>
  <c r="G1055" i="4"/>
  <c r="F1056" i="4"/>
  <c r="G1056" i="4"/>
  <c r="G1054" i="4"/>
  <c r="G1054" i="2"/>
  <c r="F1054" i="5"/>
  <c r="G1054" i="5"/>
  <c r="G1054" i="12"/>
  <c r="I1055" i="12" s="1"/>
  <c r="D497" i="86" a="1"/>
  <c r="D497" i="86" s="1"/>
  <c r="K1052" i="12"/>
  <c r="H1056" i="4" l="1"/>
  <c r="H1053" i="9"/>
  <c r="G112" i="492"/>
  <c r="F1054" i="4"/>
  <c r="H1055" i="4" s="1"/>
  <c r="F1054" i="2"/>
  <c r="H1054" i="2"/>
  <c r="I1054" i="12"/>
  <c r="H1054" i="12"/>
  <c r="H1054" i="5"/>
  <c r="H498" i="86"/>
  <c r="G1052" i="9"/>
  <c r="H1052" i="9" s="1"/>
  <c r="F1052" i="9"/>
  <c r="G688" i="20"/>
  <c r="F688" i="20"/>
  <c r="G1054" i="8"/>
  <c r="F1054" i="8"/>
  <c r="H1054" i="8" s="1"/>
  <c r="G1054" i="11"/>
  <c r="F1054" i="11"/>
  <c r="F1053" i="11"/>
  <c r="G1053" i="11"/>
  <c r="F1051" i="9"/>
  <c r="G1051" i="9"/>
  <c r="G111" i="492"/>
  <c r="G687" i="20"/>
  <c r="B497" i="86" a="1"/>
  <c r="B497" i="86" s="1"/>
  <c r="F1053" i="8"/>
  <c r="G1053" i="8"/>
  <c r="F1053" i="4"/>
  <c r="G1053" i="4"/>
  <c r="G1053" i="2"/>
  <c r="F1053" i="12"/>
  <c r="J1053" i="12" s="1"/>
  <c r="G1053" i="12"/>
  <c r="J1054" i="12" l="1"/>
  <c r="H688" i="20"/>
  <c r="H1054" i="4"/>
  <c r="F111" i="492"/>
  <c r="F687" i="20"/>
  <c r="H687" i="20" s="1"/>
  <c r="F1053" i="2"/>
  <c r="H1053" i="2" s="1"/>
  <c r="H1051" i="9"/>
  <c r="H1053" i="8"/>
  <c r="I1053" i="12"/>
  <c r="H1053" i="12"/>
  <c r="F497" i="86"/>
  <c r="G1053" i="5"/>
  <c r="G497" i="86"/>
  <c r="F1053" i="5"/>
  <c r="H1053" i="5" s="1"/>
  <c r="F108" i="492"/>
  <c r="F109" i="492"/>
  <c r="F110" i="492"/>
  <c r="H497" i="86" l="1"/>
  <c r="G110" i="492"/>
  <c r="F686" i="20"/>
  <c r="B496" i="86" a="1"/>
  <c r="B496" i="86" s="1"/>
  <c r="D496" i="86" a="1"/>
  <c r="D496" i="86" s="1"/>
  <c r="F1052" i="8"/>
  <c r="F1052" i="11"/>
  <c r="H1050" i="4"/>
  <c r="H1051" i="4"/>
  <c r="F1052" i="4"/>
  <c r="H1051" i="5"/>
  <c r="H1051" i="2"/>
  <c r="G1052" i="2"/>
  <c r="F1051" i="5"/>
  <c r="G1051" i="5"/>
  <c r="F1051" i="2"/>
  <c r="G1051" i="2"/>
  <c r="F1051" i="4"/>
  <c r="G1051" i="4"/>
  <c r="H1052" i="4" s="1"/>
  <c r="F685" i="20"/>
  <c r="G685" i="20"/>
  <c r="H685" i="20" s="1"/>
  <c r="G1049" i="9"/>
  <c r="F1049" i="9"/>
  <c r="H1049" i="9" s="1"/>
  <c r="F1051" i="11"/>
  <c r="B494" i="86" a="1"/>
  <c r="B494" i="86" s="1"/>
  <c r="C494" i="86" a="1"/>
  <c r="C494" i="86" s="1"/>
  <c r="D494" i="86" a="1"/>
  <c r="D494" i="86" s="1"/>
  <c r="E494" i="86" a="1"/>
  <c r="E494" i="86" s="1"/>
  <c r="F1051" i="12"/>
  <c r="F494" i="86" l="1"/>
  <c r="F1052" i="12"/>
  <c r="J1052" i="12" s="1"/>
  <c r="G1050" i="9"/>
  <c r="F1050" i="9"/>
  <c r="G686" i="20"/>
  <c r="H686" i="20" s="1"/>
  <c r="F496" i="86"/>
  <c r="G496" i="86"/>
  <c r="H496" i="86" s="1"/>
  <c r="G1052" i="8"/>
  <c r="H1052" i="8" s="1"/>
  <c r="G1052" i="11"/>
  <c r="G1052" i="4"/>
  <c r="H1053" i="4" s="1"/>
  <c r="F1052" i="2"/>
  <c r="H1052" i="2" s="1"/>
  <c r="F1052" i="5"/>
  <c r="G1052" i="5"/>
  <c r="G1052" i="12"/>
  <c r="H1052" i="12" s="1"/>
  <c r="H1050" i="9"/>
  <c r="G494" i="86"/>
  <c r="H494" i="86" s="1"/>
  <c r="G495" i="86"/>
  <c r="F495" i="86"/>
  <c r="G1051" i="8"/>
  <c r="F1051" i="8"/>
  <c r="H1051" i="8" s="1"/>
  <c r="G1051" i="11"/>
  <c r="G1051" i="12"/>
  <c r="H495" i="86" l="1"/>
  <c r="I1052" i="12"/>
  <c r="H1052" i="5"/>
  <c r="H1051" i="12"/>
  <c r="L1050" i="12"/>
  <c r="L1052" i="12" s="1"/>
  <c r="G1048" i="9" l="1"/>
  <c r="F1048" i="9"/>
  <c r="H1048" i="9" s="1"/>
  <c r="G684" i="20"/>
  <c r="F684" i="20"/>
  <c r="H684" i="20" s="1"/>
  <c r="G1050" i="8"/>
  <c r="F1050" i="8"/>
  <c r="H1050" i="8" s="1"/>
  <c r="G1050" i="11"/>
  <c r="F1050" i="11"/>
  <c r="G1050" i="4"/>
  <c r="F1050" i="4"/>
  <c r="G1050" i="2"/>
  <c r="F1050" i="2"/>
  <c r="H1050" i="2" s="1"/>
  <c r="G1050" i="5"/>
  <c r="F1050" i="5"/>
  <c r="H1050" i="5" s="1"/>
  <c r="G1050" i="3"/>
  <c r="F1050" i="3"/>
  <c r="G1050" i="12"/>
  <c r="F1050" i="12"/>
  <c r="J1051" i="12" s="1"/>
  <c r="G1047" i="9"/>
  <c r="G1049" i="8"/>
  <c r="F1049" i="11"/>
  <c r="H1049" i="4"/>
  <c r="F1049" i="4"/>
  <c r="G1049" i="4"/>
  <c r="F1049" i="2"/>
  <c r="G1049" i="2"/>
  <c r="F1049" i="5"/>
  <c r="F1051" i="3"/>
  <c r="G1051" i="3"/>
  <c r="F1052" i="3"/>
  <c r="G1052" i="3"/>
  <c r="H1052" i="3" s="1"/>
  <c r="F1053" i="3"/>
  <c r="H1053" i="3" s="1"/>
  <c r="G1053" i="3"/>
  <c r="F1054" i="3"/>
  <c r="H1054" i="3" s="1"/>
  <c r="G1054" i="3"/>
  <c r="F1055" i="3"/>
  <c r="G1055" i="3"/>
  <c r="F1049" i="3"/>
  <c r="G1049" i="3"/>
  <c r="F1049" i="12"/>
  <c r="G1049" i="12"/>
  <c r="Q4" i="593"/>
  <c r="Q5" i="593"/>
  <c r="Q6" i="593"/>
  <c r="Q7" i="593"/>
  <c r="Q8" i="593"/>
  <c r="Q9" i="593"/>
  <c r="Q3" i="593"/>
  <c r="Y1113" i="9"/>
  <c r="W1113" i="9"/>
  <c r="T1113" i="9"/>
  <c r="Q1113" i="9"/>
  <c r="O1113" i="9"/>
  <c r="B78" i="593"/>
  <c r="O78" i="593" s="1"/>
  <c r="B81" i="593"/>
  <c r="B84" i="593" s="1"/>
  <c r="N3" i="593"/>
  <c r="L1111" i="9"/>
  <c r="J78" i="593"/>
  <c r="G78" i="593"/>
  <c r="D78" i="593"/>
  <c r="H1055" i="3" l="1"/>
  <c r="H1050" i="12"/>
  <c r="I1051" i="12"/>
  <c r="H1051" i="3"/>
  <c r="I1050" i="12"/>
  <c r="H1050" i="3"/>
  <c r="F1047" i="9"/>
  <c r="H1047" i="9" s="1"/>
  <c r="F1049" i="8"/>
  <c r="H1049" i="8" s="1"/>
  <c r="G1049" i="11"/>
  <c r="G1049" i="5"/>
  <c r="H1049" i="5" s="1"/>
  <c r="H1049" i="12"/>
  <c r="H1049" i="3"/>
  <c r="H1049" i="2"/>
  <c r="D31" i="423"/>
  <c r="D30" i="423"/>
  <c r="F14" i="1"/>
  <c r="F13" i="1"/>
  <c r="F12" i="1"/>
  <c r="F11" i="1"/>
  <c r="F10" i="1"/>
  <c r="F9" i="1"/>
  <c r="F6" i="1"/>
  <c r="F7" i="1"/>
  <c r="F5" i="1"/>
  <c r="C20" i="1"/>
  <c r="G16" i="423"/>
  <c r="J141" i="545"/>
  <c r="H141" i="545"/>
  <c r="F141" i="545"/>
  <c r="D141" i="545"/>
  <c r="G14" i="423"/>
  <c r="G13" i="423"/>
  <c r="G11" i="423"/>
  <c r="G12" i="423"/>
  <c r="G10" i="423"/>
  <c r="G9" i="423"/>
  <c r="G6" i="423"/>
  <c r="G7" i="423"/>
  <c r="G5" i="423"/>
  <c r="M69" i="545"/>
  <c r="M67" i="545"/>
  <c r="M65" i="545"/>
  <c r="M63" i="545"/>
  <c r="M61" i="545"/>
  <c r="M59" i="545"/>
  <c r="B141" i="545"/>
  <c r="E78" i="593"/>
  <c r="F78" i="593"/>
  <c r="H78" i="593"/>
  <c r="I78" i="593"/>
  <c r="N4" i="593"/>
  <c r="N5" i="593"/>
  <c r="N6" i="593"/>
  <c r="G8" i="423" s="1"/>
  <c r="N7" i="593"/>
  <c r="N8" i="593"/>
  <c r="N9" i="593"/>
  <c r="N10" i="593"/>
  <c r="N11" i="593"/>
  <c r="N12" i="593"/>
  <c r="N13" i="593"/>
  <c r="N14" i="593"/>
  <c r="N15" i="593"/>
  <c r="N16" i="593"/>
  <c r="N17" i="593"/>
  <c r="N18" i="593"/>
  <c r="N19" i="593"/>
  <c r="N20" i="593"/>
  <c r="N21" i="593"/>
  <c r="N22" i="593"/>
  <c r="N23" i="593"/>
  <c r="N24" i="593"/>
  <c r="N25" i="593"/>
  <c r="N26" i="593"/>
  <c r="N27" i="593"/>
  <c r="N28" i="593"/>
  <c r="N29" i="593"/>
  <c r="N30" i="593"/>
  <c r="N31" i="593"/>
  <c r="N32" i="593"/>
  <c r="N33" i="593"/>
  <c r="N34" i="593"/>
  <c r="N35" i="593"/>
  <c r="N36" i="593"/>
  <c r="N37" i="593"/>
  <c r="N38" i="593"/>
  <c r="N39" i="593"/>
  <c r="N40" i="593"/>
  <c r="N41" i="593"/>
  <c r="N42" i="593"/>
  <c r="N43" i="593"/>
  <c r="N44" i="593"/>
  <c r="N45" i="593"/>
  <c r="N46" i="593"/>
  <c r="N47" i="593"/>
  <c r="N48" i="593"/>
  <c r="N49" i="593"/>
  <c r="N50" i="593"/>
  <c r="N51" i="593"/>
  <c r="N52" i="593"/>
  <c r="N53" i="593"/>
  <c r="N54" i="593"/>
  <c r="N55" i="593"/>
  <c r="N56" i="593"/>
  <c r="N57" i="593"/>
  <c r="N58" i="593"/>
  <c r="N59" i="593"/>
  <c r="N60" i="593"/>
  <c r="N61" i="593"/>
  <c r="N62" i="593"/>
  <c r="N63" i="593"/>
  <c r="N64" i="593"/>
  <c r="N65" i="593"/>
  <c r="N66" i="593"/>
  <c r="N67" i="593"/>
  <c r="N68" i="593"/>
  <c r="N69" i="593"/>
  <c r="N70" i="593"/>
  <c r="N71" i="593"/>
  <c r="N72" i="593"/>
  <c r="N73" i="593"/>
  <c r="N74" i="593"/>
  <c r="N75" i="593"/>
  <c r="N76" i="593"/>
  <c r="N77" i="593"/>
  <c r="F8" i="1" l="1"/>
  <c r="E41" i="423"/>
  <c r="D41" i="423"/>
  <c r="D42" i="423" s="1"/>
  <c r="F1047" i="4" l="1"/>
  <c r="L1048" i="12" l="1"/>
  <c r="L1049" i="12"/>
  <c r="G1048" i="12"/>
  <c r="G1048" i="4"/>
  <c r="F1048" i="11"/>
  <c r="F1046" i="9"/>
  <c r="G1048" i="5"/>
  <c r="F1048" i="12"/>
  <c r="J1049" i="12" s="1"/>
  <c r="G1046" i="9"/>
  <c r="F1048" i="8"/>
  <c r="G1048" i="8"/>
  <c r="G1048" i="11"/>
  <c r="F1048" i="4"/>
  <c r="F1048" i="2"/>
  <c r="G1048" i="2"/>
  <c r="F1048" i="5"/>
  <c r="G1048" i="3"/>
  <c r="F1048" i="3"/>
  <c r="H1048" i="12" l="1"/>
  <c r="I1049" i="12"/>
  <c r="H1046" i="9"/>
  <c r="H1048" i="5"/>
  <c r="H1048" i="8"/>
  <c r="H1048" i="2"/>
  <c r="H1048" i="3"/>
  <c r="G1047" i="8" l="1"/>
  <c r="F1047" i="11"/>
  <c r="G1047" i="11"/>
  <c r="L1047" i="12"/>
  <c r="F1047" i="12" l="1"/>
  <c r="J1048" i="12" s="1"/>
  <c r="K20" i="423" s="1"/>
  <c r="F1047" i="8"/>
  <c r="H1047" i="8" s="1"/>
  <c r="G1047" i="2"/>
  <c r="G1047" i="5"/>
  <c r="G1047" i="3"/>
  <c r="F1047" i="2"/>
  <c r="H1047" i="2" s="1"/>
  <c r="G1047" i="12"/>
  <c r="G1047" i="4"/>
  <c r="H1048" i="4" s="1"/>
  <c r="F1047" i="3"/>
  <c r="H1047" i="3" s="1"/>
  <c r="F1047" i="5"/>
  <c r="F1046" i="11"/>
  <c r="G1046" i="5"/>
  <c r="L1046" i="12"/>
  <c r="E20" i="423"/>
  <c r="D20" i="423"/>
  <c r="C20" i="423"/>
  <c r="C32" i="423"/>
  <c r="H1047" i="5" l="1"/>
  <c r="H1047" i="12"/>
  <c r="I1048" i="12"/>
  <c r="C31" i="423"/>
  <c r="C30" i="423"/>
  <c r="G1046" i="12"/>
  <c r="I1047" i="12" s="1"/>
  <c r="F1046" i="5"/>
  <c r="H1046" i="5"/>
  <c r="F1046" i="12"/>
  <c r="J1047" i="12" s="1"/>
  <c r="G1046" i="8"/>
  <c r="G1046" i="11"/>
  <c r="G1046" i="4"/>
  <c r="F1046" i="4"/>
  <c r="G1046" i="2"/>
  <c r="F1046" i="2"/>
  <c r="F1046" i="3"/>
  <c r="G1046" i="3"/>
  <c r="H1046" i="12" l="1"/>
  <c r="H1047" i="4"/>
  <c r="H1046" i="8"/>
  <c r="H1046" i="2"/>
  <c r="H1046" i="3"/>
  <c r="F1045" i="8" l="1"/>
  <c r="G1045" i="8"/>
  <c r="F1045" i="4"/>
  <c r="G1045" i="4"/>
  <c r="G1045" i="2"/>
  <c r="F1045" i="3"/>
  <c r="G1045" i="3"/>
  <c r="L1045" i="12"/>
  <c r="F1045" i="12"/>
  <c r="J1046" i="12" s="1"/>
  <c r="G1045" i="12"/>
  <c r="I1046" i="12" s="1"/>
  <c r="G1044" i="8"/>
  <c r="F1044" i="2"/>
  <c r="G1044" i="2"/>
  <c r="F1044" i="8"/>
  <c r="F992" i="14"/>
  <c r="G992" i="14"/>
  <c r="F993" i="14"/>
  <c r="G993" i="14"/>
  <c r="F994" i="14"/>
  <c r="G994" i="14"/>
  <c r="F995" i="14"/>
  <c r="G995" i="14"/>
  <c r="F996" i="14"/>
  <c r="G996" i="14"/>
  <c r="F997" i="14"/>
  <c r="G997" i="14"/>
  <c r="F998" i="14"/>
  <c r="G998" i="14"/>
  <c r="F999" i="14"/>
  <c r="G999" i="14"/>
  <c r="F1000" i="14"/>
  <c r="G1000" i="14"/>
  <c r="F1001" i="14"/>
  <c r="G1001" i="14"/>
  <c r="G990" i="14"/>
  <c r="F490" i="86"/>
  <c r="G490" i="86"/>
  <c r="F491" i="86"/>
  <c r="G491" i="86"/>
  <c r="F492" i="86"/>
  <c r="G492" i="86"/>
  <c r="F493" i="86"/>
  <c r="G493" i="86"/>
  <c r="G1044" i="4"/>
  <c r="G1044" i="11"/>
  <c r="F680" i="20"/>
  <c r="G680" i="20"/>
  <c r="F681" i="20"/>
  <c r="G681" i="20"/>
  <c r="H681" i="20" s="1"/>
  <c r="F682" i="20"/>
  <c r="G682" i="20"/>
  <c r="F683" i="20"/>
  <c r="G683" i="20"/>
  <c r="F678" i="20"/>
  <c r="G678" i="20"/>
  <c r="F488" i="86"/>
  <c r="H996" i="14" l="1"/>
  <c r="H993" i="14"/>
  <c r="H1001" i="14"/>
  <c r="H490" i="86"/>
  <c r="H491" i="86"/>
  <c r="H995" i="14"/>
  <c r="H493" i="86"/>
  <c r="H998" i="14"/>
  <c r="H682" i="20"/>
  <c r="H994" i="14"/>
  <c r="H492" i="86"/>
  <c r="H1044" i="2"/>
  <c r="H999" i="14"/>
  <c r="H1000" i="14"/>
  <c r="H683" i="20"/>
  <c r="H992" i="14"/>
  <c r="H997" i="14"/>
  <c r="H1046" i="4"/>
  <c r="H680" i="20"/>
  <c r="F679" i="20"/>
  <c r="H1045" i="8"/>
  <c r="F1045" i="11"/>
  <c r="G1045" i="11"/>
  <c r="F1045" i="2"/>
  <c r="H1045" i="2" s="1"/>
  <c r="G1045" i="5"/>
  <c r="F1045" i="5"/>
  <c r="H1045" i="3"/>
  <c r="H1045" i="12"/>
  <c r="G991" i="14"/>
  <c r="H1044" i="8"/>
  <c r="G679" i="20"/>
  <c r="F991" i="14"/>
  <c r="G489" i="86"/>
  <c r="F489" i="86"/>
  <c r="H489" i="86" s="1"/>
  <c r="F990" i="14"/>
  <c r="H990" i="14" s="1"/>
  <c r="G488" i="86"/>
  <c r="H488" i="86" s="1"/>
  <c r="G1044" i="5"/>
  <c r="F1044" i="5"/>
  <c r="H1044" i="5" s="1"/>
  <c r="G1044" i="12"/>
  <c r="I1045" i="12" s="1"/>
  <c r="F1044" i="12"/>
  <c r="J1045" i="12" s="1"/>
  <c r="H678" i="20"/>
  <c r="F1044" i="4"/>
  <c r="H1045" i="4" s="1"/>
  <c r="H1045" i="5" l="1"/>
  <c r="H679" i="20"/>
  <c r="H991" i="14"/>
  <c r="H1044" i="12"/>
  <c r="F1043" i="4"/>
  <c r="G1043" i="4"/>
  <c r="H1044" i="4" l="1"/>
  <c r="F989" i="14"/>
  <c r="G989" i="14"/>
  <c r="F1043" i="8"/>
  <c r="G1043" i="8"/>
  <c r="F487" i="86"/>
  <c r="G487" i="86"/>
  <c r="G1043" i="5"/>
  <c r="F1043" i="12"/>
  <c r="J1044" i="12" s="1"/>
  <c r="F1043" i="5"/>
  <c r="H1043" i="5" s="1"/>
  <c r="G1043" i="12"/>
  <c r="I1044" i="12" s="1"/>
  <c r="H1043" i="12" l="1"/>
  <c r="H989" i="14"/>
  <c r="H1043" i="8"/>
  <c r="H487" i="86"/>
  <c r="I1041" i="3" l="1"/>
  <c r="F486" i="86"/>
  <c r="G1041" i="12"/>
  <c r="G1042" i="8" l="1"/>
  <c r="G1042" i="12"/>
  <c r="G486" i="86"/>
  <c r="H486" i="86" s="1"/>
  <c r="F1042" i="12"/>
  <c r="J1043" i="12" s="1"/>
  <c r="F1042" i="8"/>
  <c r="H1041" i="12"/>
  <c r="F1041" i="12"/>
  <c r="F1039" i="12"/>
  <c r="H1042" i="8" l="1"/>
  <c r="H1042" i="12"/>
  <c r="I1043" i="12"/>
  <c r="I1042" i="12"/>
  <c r="J1042" i="12"/>
  <c r="G1040" i="12"/>
  <c r="F1040" i="12"/>
  <c r="J1040" i="12" s="1"/>
  <c r="F675" i="20"/>
  <c r="G675" i="20"/>
  <c r="F676" i="20"/>
  <c r="G676" i="20"/>
  <c r="F677" i="20"/>
  <c r="G677" i="20"/>
  <c r="F1041" i="11"/>
  <c r="G1041" i="11"/>
  <c r="F1042" i="11"/>
  <c r="G1042" i="11"/>
  <c r="F1043" i="11"/>
  <c r="G1043" i="11"/>
  <c r="F99" i="492"/>
  <c r="G99" i="492"/>
  <c r="F100" i="492"/>
  <c r="G100" i="492"/>
  <c r="F101" i="492"/>
  <c r="G101" i="492"/>
  <c r="F102" i="492"/>
  <c r="G102" i="492"/>
  <c r="F103" i="492"/>
  <c r="G103" i="492"/>
  <c r="F104" i="492"/>
  <c r="G104" i="492"/>
  <c r="F105" i="492"/>
  <c r="G105" i="492"/>
  <c r="F106" i="492"/>
  <c r="G106" i="492"/>
  <c r="F107" i="492"/>
  <c r="G107" i="492"/>
  <c r="G108" i="492"/>
  <c r="G109" i="492"/>
  <c r="H1040" i="12" l="1"/>
  <c r="I1041" i="12"/>
  <c r="J1041" i="12"/>
  <c r="H676" i="20"/>
  <c r="H675" i="20"/>
  <c r="F1040" i="11"/>
  <c r="F674" i="20"/>
  <c r="H677" i="20"/>
  <c r="G674" i="20"/>
  <c r="G1040" i="11"/>
  <c r="H674" i="20" l="1"/>
  <c r="E672" i="20"/>
  <c r="E1038" i="11"/>
  <c r="E1038" i="4"/>
  <c r="E482" i="86"/>
  <c r="F986" i="14"/>
  <c r="G986" i="14"/>
  <c r="F987" i="14"/>
  <c r="G987" i="14"/>
  <c r="F988" i="14"/>
  <c r="G988" i="14"/>
  <c r="C1038" i="8"/>
  <c r="E1038" i="8"/>
  <c r="F673" i="20"/>
  <c r="F1040" i="4"/>
  <c r="G1040" i="4"/>
  <c r="F1041" i="4"/>
  <c r="G1041" i="4"/>
  <c r="F1042" i="4"/>
  <c r="G1042" i="4"/>
  <c r="F484" i="86"/>
  <c r="G484" i="86"/>
  <c r="F485" i="86"/>
  <c r="G485" i="86"/>
  <c r="F1043" i="2"/>
  <c r="G1043" i="2"/>
  <c r="F1040" i="2"/>
  <c r="G1040" i="2"/>
  <c r="F1041" i="2"/>
  <c r="G1041" i="2"/>
  <c r="F1042" i="2"/>
  <c r="G1042" i="2"/>
  <c r="F1040" i="5"/>
  <c r="G1040" i="5"/>
  <c r="F1041" i="5"/>
  <c r="G1041" i="5"/>
  <c r="F1042" i="5"/>
  <c r="G1042" i="5"/>
  <c r="F1040" i="3"/>
  <c r="G1040" i="3"/>
  <c r="F1041" i="3"/>
  <c r="G1041" i="3"/>
  <c r="F1042" i="3"/>
  <c r="G1042" i="3"/>
  <c r="F1043" i="3"/>
  <c r="G1043" i="3"/>
  <c r="F1044" i="3"/>
  <c r="G1044" i="3"/>
  <c r="F98" i="492"/>
  <c r="G98" i="492"/>
  <c r="C96" i="492"/>
  <c r="D96" i="492"/>
  <c r="E96" i="492"/>
  <c r="B96" i="492"/>
  <c r="C1036" i="9"/>
  <c r="D1036" i="9"/>
  <c r="E1036" i="9"/>
  <c r="B1036" i="9"/>
  <c r="C984" i="14"/>
  <c r="D984" i="14"/>
  <c r="E984" i="14"/>
  <c r="B984" i="14"/>
  <c r="D1038" i="8"/>
  <c r="B1038" i="8"/>
  <c r="C672" i="20"/>
  <c r="D672" i="20"/>
  <c r="B672" i="20"/>
  <c r="C1038" i="11"/>
  <c r="D1038" i="11"/>
  <c r="B1038" i="11"/>
  <c r="C1038" i="4"/>
  <c r="D1038" i="4"/>
  <c r="B1038" i="4"/>
  <c r="C482" i="86"/>
  <c r="D482" i="86"/>
  <c r="B482" i="86"/>
  <c r="C1038" i="2"/>
  <c r="D1038" i="2"/>
  <c r="E1038" i="2"/>
  <c r="B1038" i="2"/>
  <c r="C1038" i="5"/>
  <c r="D1038" i="5"/>
  <c r="E1038" i="5"/>
  <c r="B1038" i="5"/>
  <c r="C1038" i="3"/>
  <c r="D1038" i="3"/>
  <c r="E1038" i="3"/>
  <c r="B1038" i="3"/>
  <c r="C1038" i="12"/>
  <c r="D1038" i="12"/>
  <c r="E1038" i="12"/>
  <c r="B1038" i="12"/>
  <c r="C95" i="492"/>
  <c r="D95" i="492"/>
  <c r="E95" i="492"/>
  <c r="B95" i="492"/>
  <c r="C1035" i="9"/>
  <c r="D1035" i="9"/>
  <c r="E1035" i="9"/>
  <c r="B1035" i="9"/>
  <c r="C983" i="14"/>
  <c r="D983" i="14"/>
  <c r="E983" i="14"/>
  <c r="B983" i="14"/>
  <c r="F1040" i="8"/>
  <c r="G1040" i="8"/>
  <c r="F1041" i="8"/>
  <c r="G1041" i="8"/>
  <c r="C1037" i="8"/>
  <c r="D1037" i="8"/>
  <c r="E1037" i="8"/>
  <c r="B1037" i="8"/>
  <c r="C671" i="20"/>
  <c r="D671" i="20"/>
  <c r="E671" i="20"/>
  <c r="B671" i="20"/>
  <c r="C1037" i="11"/>
  <c r="D1037" i="11"/>
  <c r="E1037" i="11"/>
  <c r="B1037" i="11"/>
  <c r="C1037" i="4"/>
  <c r="D1037" i="4"/>
  <c r="E1037" i="4"/>
  <c r="B1037" i="4"/>
  <c r="C481" i="86"/>
  <c r="D481" i="86"/>
  <c r="E481" i="86"/>
  <c r="B481" i="86"/>
  <c r="C1037" i="2"/>
  <c r="D1037" i="2"/>
  <c r="E1037" i="2"/>
  <c r="B1037" i="2"/>
  <c r="C1037" i="5"/>
  <c r="D1037" i="5"/>
  <c r="E1037" i="5"/>
  <c r="B1037" i="5"/>
  <c r="C1037" i="3"/>
  <c r="D1037" i="3"/>
  <c r="E1037" i="3"/>
  <c r="B1037" i="3"/>
  <c r="C1037" i="12"/>
  <c r="D1037" i="12"/>
  <c r="E1037" i="12"/>
  <c r="B1037" i="12"/>
  <c r="C94" i="492"/>
  <c r="D94" i="492"/>
  <c r="E94" i="492"/>
  <c r="B94" i="492"/>
  <c r="C1034" i="9"/>
  <c r="D1034" i="9"/>
  <c r="E1034" i="9"/>
  <c r="B1034" i="9"/>
  <c r="C982" i="14"/>
  <c r="D982" i="14"/>
  <c r="E982" i="14"/>
  <c r="B982" i="14"/>
  <c r="C1036" i="8"/>
  <c r="D1036" i="8"/>
  <c r="E1036" i="8"/>
  <c r="B1036" i="8"/>
  <c r="C670" i="20"/>
  <c r="D670" i="20"/>
  <c r="E670" i="20"/>
  <c r="B670" i="20"/>
  <c r="C1036" i="11"/>
  <c r="D1036" i="11"/>
  <c r="E1036" i="11"/>
  <c r="B1036" i="11"/>
  <c r="C1036" i="4"/>
  <c r="D1036" i="4"/>
  <c r="E1036" i="4"/>
  <c r="B1036" i="4"/>
  <c r="C480" i="86"/>
  <c r="D480" i="86"/>
  <c r="E480" i="86"/>
  <c r="B480" i="86"/>
  <c r="C1036" i="2"/>
  <c r="D1036" i="2"/>
  <c r="E1036" i="2"/>
  <c r="B1036" i="2"/>
  <c r="C1036" i="5"/>
  <c r="D1036" i="5"/>
  <c r="E1036" i="5"/>
  <c r="B1036" i="5"/>
  <c r="C1036" i="3"/>
  <c r="D1036" i="3"/>
  <c r="E1036" i="3"/>
  <c r="B1036" i="3"/>
  <c r="C1036" i="12"/>
  <c r="D1036" i="12"/>
  <c r="E1036" i="12"/>
  <c r="B1036" i="12"/>
  <c r="C93" i="492"/>
  <c r="D93" i="492"/>
  <c r="E93" i="492"/>
  <c r="B93" i="492"/>
  <c r="C1033" i="9"/>
  <c r="D1033" i="9"/>
  <c r="E1033" i="9"/>
  <c r="B1033" i="9"/>
  <c r="C981" i="14"/>
  <c r="D981" i="14"/>
  <c r="E981" i="14"/>
  <c r="B981" i="14"/>
  <c r="C1035" i="8"/>
  <c r="D1035" i="8"/>
  <c r="E1035" i="8"/>
  <c r="B1035" i="8"/>
  <c r="C669" i="20"/>
  <c r="D669" i="20"/>
  <c r="E669" i="20"/>
  <c r="B669" i="20"/>
  <c r="C1035" i="11"/>
  <c r="D1035" i="11"/>
  <c r="E1035" i="11"/>
  <c r="B1035" i="11"/>
  <c r="C1035" i="4"/>
  <c r="D1035" i="4"/>
  <c r="E1035" i="4"/>
  <c r="B1035" i="4"/>
  <c r="C479" i="86"/>
  <c r="D479" i="86"/>
  <c r="E479" i="86"/>
  <c r="B479" i="86"/>
  <c r="C1035" i="2"/>
  <c r="D1035" i="2"/>
  <c r="E1035" i="2"/>
  <c r="B1035" i="2"/>
  <c r="C1035" i="5"/>
  <c r="D1035" i="5"/>
  <c r="E1035" i="5"/>
  <c r="B1035" i="5"/>
  <c r="C1035" i="3"/>
  <c r="D1035" i="3"/>
  <c r="E1035" i="3"/>
  <c r="B1035" i="3"/>
  <c r="C1035" i="12"/>
  <c r="D1035" i="12"/>
  <c r="E1035" i="12"/>
  <c r="B1035" i="12"/>
  <c r="C92" i="492"/>
  <c r="D92" i="492"/>
  <c r="E92" i="492"/>
  <c r="B92" i="492"/>
  <c r="C1032" i="9"/>
  <c r="D1032" i="9"/>
  <c r="E1032" i="9"/>
  <c r="B1032" i="9"/>
  <c r="C980" i="14"/>
  <c r="D980" i="14"/>
  <c r="E980" i="14"/>
  <c r="B980" i="14"/>
  <c r="C1034" i="8"/>
  <c r="D1034" i="8"/>
  <c r="E1034" i="8"/>
  <c r="B1034" i="8"/>
  <c r="C668" i="20"/>
  <c r="D668" i="20"/>
  <c r="E668" i="20"/>
  <c r="B668" i="20"/>
  <c r="C1034" i="11"/>
  <c r="D1034" i="11"/>
  <c r="E1034" i="11"/>
  <c r="B1034" i="11"/>
  <c r="C1034" i="4"/>
  <c r="D1034" i="4"/>
  <c r="E1034" i="4"/>
  <c r="B1034" i="4"/>
  <c r="C478" i="86"/>
  <c r="D478" i="86"/>
  <c r="E478" i="86"/>
  <c r="B478" i="86"/>
  <c r="C1034" i="2"/>
  <c r="D1034" i="2"/>
  <c r="E1034" i="2"/>
  <c r="B1034" i="2"/>
  <c r="C1034" i="5"/>
  <c r="D1034" i="5"/>
  <c r="E1034" i="5"/>
  <c r="B1034" i="5"/>
  <c r="C1034" i="3"/>
  <c r="D1034" i="3"/>
  <c r="E1034" i="3"/>
  <c r="B1034" i="3"/>
  <c r="C1034" i="12"/>
  <c r="D1034" i="12"/>
  <c r="E1034" i="12"/>
  <c r="B1034" i="12"/>
  <c r="C91" i="492"/>
  <c r="D91" i="492"/>
  <c r="E91" i="492"/>
  <c r="B91" i="492"/>
  <c r="C1031" i="9"/>
  <c r="D1031" i="9"/>
  <c r="E1031" i="9"/>
  <c r="B1031" i="9"/>
  <c r="C979" i="14"/>
  <c r="D979" i="14"/>
  <c r="E979" i="14"/>
  <c r="B979" i="14"/>
  <c r="C1033" i="8"/>
  <c r="D1033" i="8"/>
  <c r="E1033" i="8"/>
  <c r="B1033" i="8"/>
  <c r="C667" i="20"/>
  <c r="D667" i="20"/>
  <c r="E667" i="20"/>
  <c r="B667" i="20"/>
  <c r="C1033" i="11"/>
  <c r="D1033" i="11"/>
  <c r="E1033" i="11"/>
  <c r="B1033" i="11"/>
  <c r="C1033" i="4"/>
  <c r="D1033" i="4"/>
  <c r="E1033" i="4"/>
  <c r="B1033" i="4"/>
  <c r="C477" i="86"/>
  <c r="D477" i="86"/>
  <c r="E477" i="86"/>
  <c r="B477" i="86"/>
  <c r="C1033" i="2"/>
  <c r="D1033" i="2"/>
  <c r="E1033" i="2"/>
  <c r="B1033" i="2"/>
  <c r="C1033" i="5"/>
  <c r="D1033" i="5"/>
  <c r="E1033" i="5"/>
  <c r="B1033" i="5"/>
  <c r="C1033" i="3"/>
  <c r="D1033" i="3"/>
  <c r="E1033" i="3"/>
  <c r="B1033" i="3"/>
  <c r="C1033" i="12"/>
  <c r="D1033" i="12"/>
  <c r="E1033" i="12"/>
  <c r="B1033" i="12"/>
  <c r="F1037" i="2" l="1"/>
  <c r="H1043" i="4"/>
  <c r="H1042" i="3"/>
  <c r="F1038" i="12"/>
  <c r="J1039" i="12" s="1"/>
  <c r="H986" i="14"/>
  <c r="H1040" i="2"/>
  <c r="H1040" i="3"/>
  <c r="H484" i="86"/>
  <c r="H1042" i="4"/>
  <c r="G1039" i="12"/>
  <c r="F1039" i="8"/>
  <c r="H1039" i="8" s="1"/>
  <c r="H1041" i="5"/>
  <c r="G483" i="86"/>
  <c r="H1042" i="2"/>
  <c r="F672" i="20"/>
  <c r="H1041" i="3"/>
  <c r="G1039" i="11"/>
  <c r="H485" i="86"/>
  <c r="H1042" i="5"/>
  <c r="G1039" i="3"/>
  <c r="G1039" i="5"/>
  <c r="G1039" i="4"/>
  <c r="H1041" i="2"/>
  <c r="H1043" i="3"/>
  <c r="H987" i="14"/>
  <c r="H1043" i="2"/>
  <c r="H1044" i="3"/>
  <c r="F1038" i="11"/>
  <c r="F1039" i="5"/>
  <c r="G673" i="20"/>
  <c r="H673" i="20" s="1"/>
  <c r="G1039" i="8"/>
  <c r="F1038" i="3"/>
  <c r="F1039" i="4"/>
  <c r="F984" i="14"/>
  <c r="H1041" i="4"/>
  <c r="F1036" i="4"/>
  <c r="H1040" i="5"/>
  <c r="F97" i="492"/>
  <c r="H988" i="14"/>
  <c r="G1038" i="11"/>
  <c r="G97" i="492"/>
  <c r="F1039" i="2"/>
  <c r="G985" i="14"/>
  <c r="F483" i="86"/>
  <c r="G1039" i="2"/>
  <c r="F1039" i="11"/>
  <c r="F985" i="14"/>
  <c r="G96" i="492"/>
  <c r="G1038" i="3"/>
  <c r="G1038" i="8"/>
  <c r="F1038" i="2"/>
  <c r="G482" i="86"/>
  <c r="F1036" i="3"/>
  <c r="F1037" i="3"/>
  <c r="F1038" i="4"/>
  <c r="F96" i="492"/>
  <c r="G1038" i="5"/>
  <c r="G1038" i="2"/>
  <c r="G672" i="20"/>
  <c r="G984" i="14"/>
  <c r="H984" i="14" s="1"/>
  <c r="G1038" i="12"/>
  <c r="H1038" i="12" s="1"/>
  <c r="F670" i="20"/>
  <c r="F482" i="86"/>
  <c r="G1038" i="4"/>
  <c r="F1038" i="5"/>
  <c r="F1038" i="8"/>
  <c r="F671" i="20"/>
  <c r="G1037" i="12"/>
  <c r="H1037" i="12" s="1"/>
  <c r="G671" i="20"/>
  <c r="H1041" i="8"/>
  <c r="F1033" i="12"/>
  <c r="F1037" i="12"/>
  <c r="F479" i="86"/>
  <c r="G1037" i="2"/>
  <c r="H1037" i="2" s="1"/>
  <c r="G480" i="86"/>
  <c r="F1037" i="4"/>
  <c r="G1036" i="4"/>
  <c r="F1037" i="11"/>
  <c r="G1037" i="3"/>
  <c r="F1036" i="5"/>
  <c r="G983" i="14"/>
  <c r="G481" i="86"/>
  <c r="F481" i="86"/>
  <c r="F1035" i="4"/>
  <c r="H1040" i="8"/>
  <c r="G1037" i="11"/>
  <c r="F480" i="86"/>
  <c r="F983" i="14"/>
  <c r="F1037" i="5"/>
  <c r="G1037" i="5"/>
  <c r="G1037" i="4"/>
  <c r="G1036" i="12"/>
  <c r="H1036" i="12" s="1"/>
  <c r="F1034" i="12"/>
  <c r="F1035" i="12"/>
  <c r="F1035" i="5"/>
  <c r="G1036" i="3"/>
  <c r="G670" i="20"/>
  <c r="F1036" i="12"/>
  <c r="G1036" i="2"/>
  <c r="G982" i="14"/>
  <c r="G1036" i="5"/>
  <c r="F982" i="14"/>
  <c r="F1036" i="11"/>
  <c r="G1035" i="12"/>
  <c r="H1035" i="12" s="1"/>
  <c r="G1036" i="11"/>
  <c r="F1036" i="2"/>
  <c r="G1035" i="2"/>
  <c r="G1035" i="4"/>
  <c r="G479" i="86"/>
  <c r="G1035" i="5"/>
  <c r="F981" i="14"/>
  <c r="G981" i="14"/>
  <c r="G1035" i="11"/>
  <c r="G477" i="86"/>
  <c r="F1035" i="2"/>
  <c r="F1033" i="5"/>
  <c r="F1035" i="11"/>
  <c r="F1034" i="4"/>
  <c r="G1034" i="12"/>
  <c r="H1034" i="12" s="1"/>
  <c r="G1033" i="11"/>
  <c r="G478" i="86"/>
  <c r="F477" i="86"/>
  <c r="G1034" i="4"/>
  <c r="F478" i="86"/>
  <c r="G1033" i="5"/>
  <c r="G1034" i="5"/>
  <c r="G1033" i="12"/>
  <c r="G1034" i="11"/>
  <c r="G1033" i="4"/>
  <c r="F1033" i="11"/>
  <c r="F1034" i="11"/>
  <c r="F1034" i="5"/>
  <c r="F1033" i="4"/>
  <c r="H985" i="14" l="1"/>
  <c r="H483" i="86"/>
  <c r="J1038" i="12"/>
  <c r="H1039" i="12"/>
  <c r="I1040" i="12"/>
  <c r="H1040" i="4"/>
  <c r="H1039" i="5"/>
  <c r="H1039" i="3"/>
  <c r="H672" i="20"/>
  <c r="H1037" i="4"/>
  <c r="H1038" i="5"/>
  <c r="H1038" i="3"/>
  <c r="H1038" i="8"/>
  <c r="H1039" i="4"/>
  <c r="I1039" i="12"/>
  <c r="H482" i="86"/>
  <c r="H481" i="86"/>
  <c r="H478" i="86"/>
  <c r="H1039" i="2"/>
  <c r="J1034" i="12"/>
  <c r="J1035" i="12"/>
  <c r="H1037" i="3"/>
  <c r="H670" i="20"/>
  <c r="H1036" i="3"/>
  <c r="H1038" i="2"/>
  <c r="H671" i="20"/>
  <c r="I1038" i="12"/>
  <c r="H982" i="14"/>
  <c r="H1036" i="5"/>
  <c r="H480" i="86"/>
  <c r="I1037" i="12"/>
  <c r="H1036" i="4"/>
  <c r="H983" i="14"/>
  <c r="J1037" i="12"/>
  <c r="H479" i="86"/>
  <c r="H1037" i="5"/>
  <c r="H1038" i="4"/>
  <c r="H1035" i="5"/>
  <c r="H1033" i="5"/>
  <c r="H1036" i="2"/>
  <c r="J1036" i="12"/>
  <c r="H1035" i="2"/>
  <c r="H981" i="14"/>
  <c r="I1036" i="12"/>
  <c r="H477" i="86"/>
  <c r="I1035" i="12"/>
  <c r="I1034" i="12"/>
  <c r="H1035" i="4"/>
  <c r="H1033" i="12"/>
  <c r="H1034" i="4"/>
  <c r="H1034" i="5"/>
  <c r="C1032" i="5" l="1"/>
  <c r="D1032" i="5"/>
  <c r="E1032" i="5"/>
  <c r="B1032" i="5"/>
  <c r="C90" i="492"/>
  <c r="D90" i="492"/>
  <c r="E90" i="492"/>
  <c r="B90" i="492"/>
  <c r="C1030" i="9"/>
  <c r="D1030" i="9"/>
  <c r="E1030" i="9"/>
  <c r="B1030" i="9"/>
  <c r="C978" i="14"/>
  <c r="D978" i="14"/>
  <c r="E978" i="14"/>
  <c r="B978" i="14"/>
  <c r="C1032" i="8"/>
  <c r="D1032" i="8"/>
  <c r="E1032" i="8"/>
  <c r="B1032" i="8"/>
  <c r="F1033" i="8"/>
  <c r="G1033" i="8"/>
  <c r="F1034" i="8"/>
  <c r="G1034" i="8"/>
  <c r="F1035" i="8"/>
  <c r="G1035" i="8"/>
  <c r="F1036" i="8"/>
  <c r="G1036" i="8"/>
  <c r="F1037" i="8"/>
  <c r="G1037" i="8"/>
  <c r="C666" i="20"/>
  <c r="D666" i="20"/>
  <c r="E666" i="20"/>
  <c r="B666" i="20"/>
  <c r="C1032" i="11"/>
  <c r="D1032" i="11"/>
  <c r="E1032" i="11"/>
  <c r="B1032" i="11"/>
  <c r="C1032" i="4"/>
  <c r="D1032" i="4"/>
  <c r="E1032" i="4"/>
  <c r="B1032" i="4"/>
  <c r="C476" i="86"/>
  <c r="D476" i="86"/>
  <c r="E476" i="86"/>
  <c r="B476" i="86"/>
  <c r="C1032" i="2"/>
  <c r="D1032" i="2"/>
  <c r="E1032" i="2"/>
  <c r="B1032" i="2"/>
  <c r="C1032" i="3"/>
  <c r="D1032" i="3"/>
  <c r="E1032" i="3"/>
  <c r="B1032" i="3"/>
  <c r="C1032" i="12"/>
  <c r="D1032" i="12"/>
  <c r="E1032" i="12"/>
  <c r="B1032" i="12"/>
  <c r="C89" i="492"/>
  <c r="D89" i="492"/>
  <c r="E89" i="492"/>
  <c r="B89" i="492"/>
  <c r="C1029" i="9"/>
  <c r="D1029" i="9"/>
  <c r="E1029" i="9"/>
  <c r="B1029" i="9"/>
  <c r="C977" i="14"/>
  <c r="D977" i="14"/>
  <c r="E977" i="14"/>
  <c r="B977" i="14"/>
  <c r="C1031" i="8"/>
  <c r="D1031" i="8"/>
  <c r="E1031" i="8"/>
  <c r="B1031" i="8"/>
  <c r="C665" i="20"/>
  <c r="D665" i="20"/>
  <c r="E665" i="20"/>
  <c r="B665" i="20"/>
  <c r="C1031" i="11"/>
  <c r="D1031" i="11"/>
  <c r="E1031" i="11"/>
  <c r="B1031" i="11"/>
  <c r="C1031" i="4"/>
  <c r="D1031" i="4"/>
  <c r="E1031" i="4"/>
  <c r="B1031" i="4"/>
  <c r="C475" i="86"/>
  <c r="D475" i="86"/>
  <c r="E475" i="86"/>
  <c r="B475" i="86"/>
  <c r="C1031" i="2"/>
  <c r="D1031" i="2"/>
  <c r="E1031" i="2"/>
  <c r="B1031" i="2"/>
  <c r="C1031" i="5"/>
  <c r="D1031" i="5"/>
  <c r="E1031" i="5"/>
  <c r="B1031" i="5"/>
  <c r="C1031" i="3"/>
  <c r="D1031" i="3"/>
  <c r="E1031" i="3"/>
  <c r="B1031" i="3"/>
  <c r="C1031" i="12"/>
  <c r="D1031" i="12"/>
  <c r="E1031" i="12"/>
  <c r="B1031" i="12"/>
  <c r="C88" i="492"/>
  <c r="D88" i="492"/>
  <c r="E88" i="492"/>
  <c r="B88" i="492"/>
  <c r="C1028" i="9"/>
  <c r="D1028" i="9"/>
  <c r="E1028" i="9"/>
  <c r="B1028" i="9"/>
  <c r="C976" i="14"/>
  <c r="D976" i="14"/>
  <c r="E976" i="14"/>
  <c r="B976" i="14"/>
  <c r="C1030" i="8"/>
  <c r="D1030" i="8"/>
  <c r="E1030" i="8"/>
  <c r="B1030" i="8"/>
  <c r="C664" i="20"/>
  <c r="D664" i="20"/>
  <c r="E664" i="20"/>
  <c r="B664" i="20"/>
  <c r="C1030" i="11"/>
  <c r="D1030" i="11"/>
  <c r="E1030" i="11"/>
  <c r="B1030" i="11"/>
  <c r="C1030" i="4"/>
  <c r="D1030" i="4"/>
  <c r="E1030" i="4"/>
  <c r="B1030" i="4"/>
  <c r="C474" i="86"/>
  <c r="D474" i="86"/>
  <c r="E474" i="86"/>
  <c r="B474" i="86"/>
  <c r="C1030" i="2"/>
  <c r="D1030" i="2"/>
  <c r="E1030" i="2"/>
  <c r="B1030" i="2"/>
  <c r="C1030" i="5"/>
  <c r="D1030" i="5"/>
  <c r="E1030" i="5"/>
  <c r="B1030" i="5"/>
  <c r="C1030" i="3"/>
  <c r="D1030" i="3"/>
  <c r="E1030" i="3"/>
  <c r="B1030" i="3"/>
  <c r="C1030" i="12"/>
  <c r="D1030" i="12"/>
  <c r="E1030" i="12"/>
  <c r="B1030" i="12"/>
  <c r="C87" i="492"/>
  <c r="D87" i="492"/>
  <c r="E87" i="492"/>
  <c r="B87" i="492"/>
  <c r="C1027" i="9"/>
  <c r="D1027" i="9"/>
  <c r="E1027" i="9"/>
  <c r="B1027" i="9"/>
  <c r="C975" i="14"/>
  <c r="D975" i="14"/>
  <c r="E975" i="14"/>
  <c r="B975" i="14"/>
  <c r="C1029" i="8"/>
  <c r="D1029" i="8"/>
  <c r="E1029" i="8"/>
  <c r="B1029" i="8"/>
  <c r="C663" i="20"/>
  <c r="D663" i="20"/>
  <c r="E663" i="20"/>
  <c r="B663" i="20"/>
  <c r="C1029" i="11"/>
  <c r="D1029" i="11"/>
  <c r="E1029" i="11"/>
  <c r="B1029" i="11"/>
  <c r="C1029" i="4"/>
  <c r="D1029" i="4"/>
  <c r="E1029" i="4"/>
  <c r="B1029" i="4"/>
  <c r="C473" i="86"/>
  <c r="D473" i="86"/>
  <c r="E473" i="86"/>
  <c r="B473" i="86"/>
  <c r="C1029" i="2"/>
  <c r="D1029" i="2"/>
  <c r="E1029" i="2"/>
  <c r="B1029" i="2"/>
  <c r="C1029" i="5"/>
  <c r="D1029" i="5"/>
  <c r="E1029" i="5"/>
  <c r="B1029" i="5"/>
  <c r="C1029" i="3"/>
  <c r="D1029" i="3"/>
  <c r="E1029" i="3"/>
  <c r="B1029" i="3"/>
  <c r="C1029" i="12"/>
  <c r="D1029" i="12"/>
  <c r="E1029" i="12"/>
  <c r="B1029" i="12"/>
  <c r="C86" i="492"/>
  <c r="D86" i="492"/>
  <c r="E86" i="492"/>
  <c r="B86" i="492"/>
  <c r="C1026" i="9"/>
  <c r="D1026" i="9"/>
  <c r="E1026" i="9"/>
  <c r="B1026" i="9"/>
  <c r="C974" i="14"/>
  <c r="D974" i="14"/>
  <c r="E974" i="14"/>
  <c r="B974" i="14"/>
  <c r="C1028" i="8"/>
  <c r="D1028" i="8"/>
  <c r="E1028" i="8"/>
  <c r="B1028" i="8"/>
  <c r="C662" i="20"/>
  <c r="D662" i="20"/>
  <c r="E662" i="20"/>
  <c r="B662" i="20"/>
  <c r="C1028" i="11"/>
  <c r="D1028" i="11"/>
  <c r="E1028" i="11"/>
  <c r="B1028" i="11"/>
  <c r="C1028" i="4"/>
  <c r="D1028" i="4"/>
  <c r="E1028" i="4"/>
  <c r="B1028" i="4"/>
  <c r="C472" i="86"/>
  <c r="D472" i="86"/>
  <c r="E472" i="86"/>
  <c r="B472" i="86"/>
  <c r="C1028" i="2"/>
  <c r="D1028" i="2"/>
  <c r="E1028" i="2"/>
  <c r="B1028" i="2"/>
  <c r="C1028" i="5"/>
  <c r="D1028" i="5"/>
  <c r="E1028" i="5"/>
  <c r="B1028" i="5"/>
  <c r="C1028" i="3"/>
  <c r="D1028" i="3"/>
  <c r="E1028" i="3"/>
  <c r="B1028" i="3"/>
  <c r="C1028" i="12"/>
  <c r="D1028" i="12"/>
  <c r="E1028" i="12"/>
  <c r="B1028" i="12"/>
  <c r="C85" i="492"/>
  <c r="D85" i="492"/>
  <c r="E85" i="492"/>
  <c r="B85" i="492"/>
  <c r="C1025" i="9"/>
  <c r="D1025" i="9"/>
  <c r="E1025" i="9"/>
  <c r="B1025" i="9"/>
  <c r="C973" i="14"/>
  <c r="D973" i="14"/>
  <c r="E973" i="14"/>
  <c r="B973" i="14"/>
  <c r="F979" i="14"/>
  <c r="G979" i="14"/>
  <c r="F980" i="14"/>
  <c r="G980" i="14"/>
  <c r="C1027" i="8"/>
  <c r="D1027" i="8"/>
  <c r="E1027" i="8"/>
  <c r="B1027" i="8"/>
  <c r="C661" i="20"/>
  <c r="D661" i="20"/>
  <c r="E661" i="20"/>
  <c r="B661" i="20"/>
  <c r="C1027" i="11"/>
  <c r="D1027" i="11"/>
  <c r="E1027" i="11"/>
  <c r="B1027" i="11"/>
  <c r="C1027" i="4"/>
  <c r="D1027" i="4"/>
  <c r="E1027" i="4"/>
  <c r="B1027" i="4"/>
  <c r="C471" i="86"/>
  <c r="D471" i="86"/>
  <c r="E471" i="86"/>
  <c r="B471" i="86"/>
  <c r="C1027" i="2"/>
  <c r="D1027" i="2"/>
  <c r="E1027" i="2"/>
  <c r="B1027" i="2"/>
  <c r="C1027" i="5"/>
  <c r="D1027" i="5"/>
  <c r="E1027" i="5"/>
  <c r="B1027" i="5"/>
  <c r="C1027" i="3"/>
  <c r="D1027" i="3"/>
  <c r="E1027" i="3"/>
  <c r="B1027" i="3"/>
  <c r="C1027" i="12"/>
  <c r="D1027" i="12"/>
  <c r="E1027" i="12"/>
  <c r="B1027" i="12"/>
  <c r="F91" i="492"/>
  <c r="G91" i="492"/>
  <c r="F92" i="492"/>
  <c r="G92" i="492"/>
  <c r="F93" i="492"/>
  <c r="G93" i="492"/>
  <c r="F94" i="492"/>
  <c r="G94" i="492"/>
  <c r="F95" i="492"/>
  <c r="G95" i="492"/>
  <c r="C84" i="492"/>
  <c r="D84" i="492"/>
  <c r="E84" i="492"/>
  <c r="B84" i="492"/>
  <c r="C1024" i="9"/>
  <c r="D1024" i="9"/>
  <c r="E1024" i="9"/>
  <c r="B1024" i="9"/>
  <c r="C972" i="14"/>
  <c r="D972" i="14"/>
  <c r="E972" i="14"/>
  <c r="B972" i="14"/>
  <c r="C1026" i="8"/>
  <c r="D1026" i="8"/>
  <c r="E1026" i="8"/>
  <c r="B1026" i="8"/>
  <c r="C660" i="20"/>
  <c r="D660" i="20"/>
  <c r="E660" i="20"/>
  <c r="B660" i="20"/>
  <c r="C1026" i="11"/>
  <c r="D1026" i="11"/>
  <c r="E1026" i="11"/>
  <c r="B1026" i="11"/>
  <c r="C1026" i="4"/>
  <c r="D1026" i="4"/>
  <c r="E1026" i="4"/>
  <c r="B1026" i="4"/>
  <c r="C470" i="86"/>
  <c r="D470" i="86"/>
  <c r="E470" i="86"/>
  <c r="B470" i="86"/>
  <c r="C1026" i="2"/>
  <c r="D1026" i="2"/>
  <c r="E1026" i="2"/>
  <c r="B1026" i="2"/>
  <c r="C1026" i="5"/>
  <c r="D1026" i="5"/>
  <c r="E1026" i="5"/>
  <c r="B1026" i="5"/>
  <c r="C1026" i="3"/>
  <c r="D1026" i="3"/>
  <c r="E1026" i="3"/>
  <c r="B1026" i="3"/>
  <c r="F1033" i="3"/>
  <c r="G1033" i="3"/>
  <c r="F1034" i="3"/>
  <c r="G1034" i="3"/>
  <c r="F1035" i="3"/>
  <c r="G1035" i="3"/>
  <c r="C1026" i="12"/>
  <c r="D1026" i="12"/>
  <c r="E1026" i="12"/>
  <c r="B1026" i="12"/>
  <c r="C83" i="492"/>
  <c r="D83" i="492"/>
  <c r="E83" i="492"/>
  <c r="B83" i="492"/>
  <c r="C1023" i="9"/>
  <c r="D1023" i="9"/>
  <c r="E1023" i="9"/>
  <c r="B1023" i="9"/>
  <c r="C971" i="14"/>
  <c r="D971" i="14"/>
  <c r="E971" i="14"/>
  <c r="B971" i="14"/>
  <c r="C1025" i="8"/>
  <c r="D1025" i="8"/>
  <c r="E1025" i="8"/>
  <c r="B1025" i="8"/>
  <c r="C659" i="20"/>
  <c r="D659" i="20"/>
  <c r="E659" i="20"/>
  <c r="B659" i="20"/>
  <c r="C1025" i="11"/>
  <c r="D1025" i="11"/>
  <c r="E1025" i="11"/>
  <c r="B1025" i="11"/>
  <c r="C1025" i="4"/>
  <c r="D1025" i="4"/>
  <c r="E1025" i="4"/>
  <c r="B1025" i="4"/>
  <c r="C469" i="86"/>
  <c r="D469" i="86"/>
  <c r="E469" i="86"/>
  <c r="B469" i="86"/>
  <c r="F1033" i="2"/>
  <c r="G1033" i="2"/>
  <c r="F1034" i="2"/>
  <c r="G1034" i="2"/>
  <c r="C1025" i="2"/>
  <c r="D1025" i="2"/>
  <c r="E1025" i="2"/>
  <c r="B1025" i="2"/>
  <c r="C1025" i="5"/>
  <c r="D1025" i="5"/>
  <c r="E1025" i="5"/>
  <c r="B1025" i="5"/>
  <c r="C1025" i="3"/>
  <c r="D1025" i="3"/>
  <c r="E1025" i="3"/>
  <c r="B1025" i="3"/>
  <c r="C1025" i="12"/>
  <c r="D1025" i="12"/>
  <c r="E1025" i="12"/>
  <c r="B1025" i="12"/>
  <c r="F978" i="14" l="1"/>
  <c r="F87" i="492"/>
  <c r="F1030" i="4"/>
  <c r="F1031" i="4"/>
  <c r="F89" i="492"/>
  <c r="F1032" i="11"/>
  <c r="F1032" i="3"/>
  <c r="G1029" i="11"/>
  <c r="G1030" i="11"/>
  <c r="F476" i="86"/>
  <c r="H1034" i="3"/>
  <c r="F1032" i="5"/>
  <c r="F1028" i="11"/>
  <c r="F1029" i="11"/>
  <c r="F1030" i="12"/>
  <c r="F1030" i="11"/>
  <c r="F1031" i="12"/>
  <c r="F1032" i="12"/>
  <c r="J1033" i="12" s="1"/>
  <c r="G1032" i="3"/>
  <c r="F474" i="86"/>
  <c r="F1032" i="4"/>
  <c r="G1030" i="3"/>
  <c r="G1031" i="3"/>
  <c r="H1037" i="8"/>
  <c r="H1036" i="8"/>
  <c r="F1032" i="2"/>
  <c r="G1031" i="2"/>
  <c r="G978" i="14"/>
  <c r="G1032" i="12"/>
  <c r="H1035" i="8"/>
  <c r="G476" i="86"/>
  <c r="G1032" i="4"/>
  <c r="G1031" i="4"/>
  <c r="G1032" i="11"/>
  <c r="G1028" i="3"/>
  <c r="G1032" i="8"/>
  <c r="F1031" i="8"/>
  <c r="G1032" i="5"/>
  <c r="G89" i="492"/>
  <c r="F1032" i="8"/>
  <c r="G1030" i="8"/>
  <c r="G1031" i="8"/>
  <c r="F1030" i="8"/>
  <c r="G90" i="492"/>
  <c r="G1029" i="4"/>
  <c r="G474" i="86"/>
  <c r="G475" i="86"/>
  <c r="F1030" i="2"/>
  <c r="G1032" i="2"/>
  <c r="H1034" i="8"/>
  <c r="G1030" i="2"/>
  <c r="G976" i="14"/>
  <c r="F90" i="492"/>
  <c r="F1031" i="11"/>
  <c r="H1033" i="3"/>
  <c r="G1031" i="12"/>
  <c r="G1031" i="11"/>
  <c r="H1033" i="8"/>
  <c r="F1031" i="2"/>
  <c r="G88" i="492"/>
  <c r="F475" i="86"/>
  <c r="G1030" i="12"/>
  <c r="H1030" i="12" s="1"/>
  <c r="F977" i="14"/>
  <c r="G977" i="14"/>
  <c r="F1031" i="3"/>
  <c r="F976" i="14"/>
  <c r="G1027" i="2"/>
  <c r="F1029" i="2"/>
  <c r="G1030" i="4"/>
  <c r="H1031" i="4" s="1"/>
  <c r="F1029" i="12"/>
  <c r="F1029" i="8"/>
  <c r="G1028" i="2"/>
  <c r="G1029" i="8"/>
  <c r="F975" i="14"/>
  <c r="G1029" i="3"/>
  <c r="F88" i="492"/>
  <c r="F1030" i="3"/>
  <c r="G1029" i="12"/>
  <c r="F1027" i="12"/>
  <c r="H980" i="14"/>
  <c r="F1028" i="12"/>
  <c r="G975" i="14"/>
  <c r="F973" i="14"/>
  <c r="G87" i="492"/>
  <c r="G1028" i="12"/>
  <c r="F1029" i="4"/>
  <c r="F473" i="86"/>
  <c r="F472" i="86"/>
  <c r="G1029" i="2"/>
  <c r="G473" i="86"/>
  <c r="F1029" i="3"/>
  <c r="F1027" i="2"/>
  <c r="G472" i="86"/>
  <c r="F1028" i="4"/>
  <c r="F974" i="14"/>
  <c r="G974" i="14"/>
  <c r="F972" i="14"/>
  <c r="G1028" i="11"/>
  <c r="F1028" i="2"/>
  <c r="F86" i="492"/>
  <c r="G1026" i="3"/>
  <c r="G86" i="492"/>
  <c r="F85" i="492"/>
  <c r="F1028" i="3"/>
  <c r="G1028" i="4"/>
  <c r="F1027" i="4"/>
  <c r="G1027" i="4"/>
  <c r="H979" i="14"/>
  <c r="G1027" i="12"/>
  <c r="H1027" i="12" s="1"/>
  <c r="G85" i="492"/>
  <c r="F1027" i="3"/>
  <c r="G973" i="14"/>
  <c r="H1035" i="3"/>
  <c r="F1026" i="3"/>
  <c r="G1027" i="3"/>
  <c r="H1034" i="2"/>
  <c r="G972" i="14"/>
  <c r="F971" i="14"/>
  <c r="F1025" i="12"/>
  <c r="F1026" i="4"/>
  <c r="G1026" i="12"/>
  <c r="H1026" i="12" s="1"/>
  <c r="F1026" i="12"/>
  <c r="F1025" i="3"/>
  <c r="G1025" i="3"/>
  <c r="G1026" i="2"/>
  <c r="G971" i="14"/>
  <c r="G1026" i="4"/>
  <c r="F1026" i="2"/>
  <c r="G1025" i="12"/>
  <c r="H1033" i="2"/>
  <c r="C82" i="492"/>
  <c r="D82" i="492"/>
  <c r="E82" i="492"/>
  <c r="B82" i="492"/>
  <c r="C1022" i="9"/>
  <c r="D1022" i="9"/>
  <c r="E1022" i="9"/>
  <c r="B1022" i="9"/>
  <c r="C970" i="14"/>
  <c r="D970" i="14"/>
  <c r="E970" i="14"/>
  <c r="B970" i="14"/>
  <c r="F1025" i="8"/>
  <c r="G1025" i="8"/>
  <c r="F1026" i="8"/>
  <c r="G1026" i="8"/>
  <c r="F1027" i="8"/>
  <c r="G1027" i="8"/>
  <c r="F1028" i="8"/>
  <c r="G1028" i="8"/>
  <c r="C1024" i="8"/>
  <c r="D1024" i="8"/>
  <c r="E1024" i="8"/>
  <c r="B1024" i="8"/>
  <c r="C658" i="20"/>
  <c r="D658" i="20"/>
  <c r="E658" i="20"/>
  <c r="B658" i="20"/>
  <c r="C1024" i="11"/>
  <c r="D1024" i="11"/>
  <c r="E1024" i="11"/>
  <c r="B1024" i="11"/>
  <c r="F1025" i="11"/>
  <c r="G1025" i="11"/>
  <c r="F1026" i="11"/>
  <c r="G1026" i="11"/>
  <c r="F1027" i="11"/>
  <c r="G1027" i="11"/>
  <c r="C1024" i="4"/>
  <c r="D1024" i="4"/>
  <c r="E1024" i="4"/>
  <c r="B1024" i="4"/>
  <c r="C468" i="86"/>
  <c r="D468" i="86"/>
  <c r="E468" i="86"/>
  <c r="B468" i="86"/>
  <c r="C1024" i="2"/>
  <c r="D1024" i="2"/>
  <c r="E1024" i="2"/>
  <c r="B1024" i="2"/>
  <c r="C1024" i="5"/>
  <c r="D1024" i="5"/>
  <c r="E1024" i="5"/>
  <c r="B1024" i="5"/>
  <c r="C1024" i="3"/>
  <c r="D1024" i="3"/>
  <c r="E1024" i="3"/>
  <c r="B1024" i="3"/>
  <c r="C1024" i="12"/>
  <c r="D1024" i="12"/>
  <c r="E1024" i="12"/>
  <c r="B1024" i="12"/>
  <c r="C81" i="492"/>
  <c r="D81" i="492"/>
  <c r="E81" i="492"/>
  <c r="B81" i="492"/>
  <c r="C1021" i="9"/>
  <c r="D1021" i="9"/>
  <c r="E1021" i="9"/>
  <c r="B1021" i="9"/>
  <c r="C969" i="14"/>
  <c r="D969" i="14"/>
  <c r="E969" i="14"/>
  <c r="B969" i="14"/>
  <c r="C1023" i="8"/>
  <c r="D1023" i="8"/>
  <c r="E1023" i="8"/>
  <c r="B1023" i="8"/>
  <c r="C657" i="20"/>
  <c r="D657" i="20"/>
  <c r="E657" i="20"/>
  <c r="B657" i="20"/>
  <c r="C1023" i="11"/>
  <c r="D1023" i="11"/>
  <c r="E1023" i="11"/>
  <c r="B1023" i="11"/>
  <c r="C1023" i="4"/>
  <c r="D1023" i="4"/>
  <c r="E1023" i="4"/>
  <c r="B1023" i="4"/>
  <c r="C467" i="86"/>
  <c r="D467" i="86"/>
  <c r="E467" i="86"/>
  <c r="B467" i="86"/>
  <c r="C1023" i="2"/>
  <c r="D1023" i="2"/>
  <c r="E1023" i="2"/>
  <c r="B1023" i="2"/>
  <c r="C1023" i="5"/>
  <c r="D1023" i="5"/>
  <c r="E1023" i="5"/>
  <c r="B1023" i="5"/>
  <c r="C1023" i="3"/>
  <c r="D1023" i="3"/>
  <c r="E1023" i="3"/>
  <c r="B1023" i="3"/>
  <c r="C1023" i="12"/>
  <c r="D1023" i="12"/>
  <c r="E1023" i="12"/>
  <c r="B1023" i="12"/>
  <c r="C80" i="492"/>
  <c r="D80" i="492"/>
  <c r="E80" i="492"/>
  <c r="B80" i="492"/>
  <c r="E1020" i="9"/>
  <c r="C1020" i="9"/>
  <c r="D1020" i="9"/>
  <c r="B1020" i="9"/>
  <c r="C968" i="14"/>
  <c r="D968" i="14"/>
  <c r="E968" i="14"/>
  <c r="B968" i="14"/>
  <c r="C1022" i="8"/>
  <c r="D1022" i="8"/>
  <c r="E1022" i="8"/>
  <c r="B1022" i="8"/>
  <c r="C656" i="20"/>
  <c r="D656" i="20"/>
  <c r="E656" i="20"/>
  <c r="B656" i="20"/>
  <c r="C1022" i="11"/>
  <c r="D1022" i="11"/>
  <c r="E1022" i="11"/>
  <c r="B1022" i="11"/>
  <c r="C1022" i="4"/>
  <c r="D1022" i="4"/>
  <c r="E1022" i="4"/>
  <c r="B1022" i="4"/>
  <c r="C466" i="86"/>
  <c r="D466" i="86"/>
  <c r="E466" i="86"/>
  <c r="B466" i="86"/>
  <c r="C1022" i="2"/>
  <c r="D1022" i="2"/>
  <c r="E1022" i="2"/>
  <c r="B1022" i="2"/>
  <c r="C1022" i="5"/>
  <c r="D1022" i="5"/>
  <c r="E1022" i="5"/>
  <c r="B1022" i="5"/>
  <c r="C1022" i="3"/>
  <c r="D1022" i="3"/>
  <c r="E1022" i="3"/>
  <c r="B1022" i="3"/>
  <c r="C1022" i="12"/>
  <c r="D1022" i="12"/>
  <c r="E1022" i="12"/>
  <c r="B1022" i="12"/>
  <c r="C79" i="492"/>
  <c r="D79" i="492"/>
  <c r="E79" i="492"/>
  <c r="B79" i="492"/>
  <c r="C1019" i="9"/>
  <c r="D1019" i="9"/>
  <c r="E1019" i="9"/>
  <c r="B1019" i="9"/>
  <c r="C967" i="14"/>
  <c r="D967" i="14"/>
  <c r="E967" i="14"/>
  <c r="B967" i="14"/>
  <c r="C1021" i="8"/>
  <c r="D1021" i="8"/>
  <c r="E1021" i="8"/>
  <c r="B1021" i="8"/>
  <c r="C655" i="20"/>
  <c r="D655" i="20"/>
  <c r="E655" i="20"/>
  <c r="B655" i="20"/>
  <c r="F669" i="20"/>
  <c r="G669" i="20"/>
  <c r="F659" i="20"/>
  <c r="G659" i="20"/>
  <c r="F660" i="20"/>
  <c r="G660" i="20"/>
  <c r="F661" i="20"/>
  <c r="G661" i="20"/>
  <c r="F662" i="20"/>
  <c r="G662" i="20"/>
  <c r="F663" i="20"/>
  <c r="G663" i="20"/>
  <c r="F664" i="20"/>
  <c r="G664" i="20"/>
  <c r="F665" i="20"/>
  <c r="G665" i="20"/>
  <c r="F666" i="20"/>
  <c r="G666" i="20"/>
  <c r="F667" i="20"/>
  <c r="G667" i="20"/>
  <c r="F668" i="20"/>
  <c r="G668" i="20"/>
  <c r="C1021" i="11"/>
  <c r="D1021" i="11"/>
  <c r="E1021" i="11"/>
  <c r="B1021" i="11"/>
  <c r="C1021" i="4"/>
  <c r="D1021" i="4"/>
  <c r="E1021" i="4"/>
  <c r="B1021" i="4"/>
  <c r="F469" i="86"/>
  <c r="G469" i="86"/>
  <c r="F470" i="86"/>
  <c r="G470" i="86"/>
  <c r="F471" i="86"/>
  <c r="G471" i="86"/>
  <c r="C465" i="86"/>
  <c r="D465" i="86"/>
  <c r="E465" i="86"/>
  <c r="B465" i="86"/>
  <c r="C1021" i="2"/>
  <c r="D1021" i="2"/>
  <c r="E1021" i="2"/>
  <c r="B1021" i="2"/>
  <c r="C1021" i="5"/>
  <c r="D1021" i="5"/>
  <c r="E1021" i="5"/>
  <c r="B1021" i="5"/>
  <c r="C1021" i="3"/>
  <c r="D1021" i="3"/>
  <c r="E1021" i="3"/>
  <c r="B1021" i="3"/>
  <c r="C1021" i="12"/>
  <c r="D1021" i="12"/>
  <c r="E1021" i="12"/>
  <c r="B1021" i="12"/>
  <c r="C78" i="492"/>
  <c r="D78" i="492"/>
  <c r="E78" i="492"/>
  <c r="B78" i="492"/>
  <c r="G84" i="492"/>
  <c r="F84" i="492"/>
  <c r="G83" i="492"/>
  <c r="F83" i="492"/>
  <c r="C1018" i="9"/>
  <c r="D1018" i="9"/>
  <c r="E1018" i="9"/>
  <c r="B1018" i="9"/>
  <c r="C966" i="14"/>
  <c r="D966" i="14"/>
  <c r="E966" i="14"/>
  <c r="B966" i="14"/>
  <c r="C1020" i="8"/>
  <c r="D1020" i="8"/>
  <c r="E1020" i="8"/>
  <c r="B1020" i="8"/>
  <c r="C654" i="20"/>
  <c r="D654" i="20"/>
  <c r="E654" i="20"/>
  <c r="B654" i="20"/>
  <c r="C1020" i="11"/>
  <c r="D1020" i="11"/>
  <c r="E1020" i="11"/>
  <c r="B1020" i="11"/>
  <c r="C1020" i="4"/>
  <c r="D1020" i="4"/>
  <c r="E1020" i="4"/>
  <c r="B1020" i="4"/>
  <c r="C464" i="86"/>
  <c r="D464" i="86"/>
  <c r="E464" i="86"/>
  <c r="B464" i="86"/>
  <c r="C1020" i="2"/>
  <c r="D1020" i="2"/>
  <c r="E1020" i="2"/>
  <c r="B1020" i="2"/>
  <c r="C1020" i="5"/>
  <c r="D1020" i="5"/>
  <c r="E1020" i="5"/>
  <c r="B1020" i="5"/>
  <c r="C1020" i="3"/>
  <c r="D1020" i="3"/>
  <c r="E1020" i="3"/>
  <c r="B1020" i="3"/>
  <c r="C1020" i="12"/>
  <c r="D1020" i="12"/>
  <c r="E1020" i="12"/>
  <c r="B1020" i="12"/>
  <c r="C77" i="492"/>
  <c r="D77" i="492"/>
  <c r="E77" i="492"/>
  <c r="B77" i="492"/>
  <c r="C1017" i="9"/>
  <c r="D1017" i="9"/>
  <c r="E1017" i="9"/>
  <c r="B1017" i="9"/>
  <c r="C965" i="14"/>
  <c r="D965" i="14"/>
  <c r="E965" i="14"/>
  <c r="B965" i="14"/>
  <c r="C1019" i="8"/>
  <c r="D1019" i="8"/>
  <c r="E1019" i="8"/>
  <c r="B1019" i="8"/>
  <c r="C653" i="20"/>
  <c r="D653" i="20"/>
  <c r="E653" i="20"/>
  <c r="B653" i="20"/>
  <c r="C1019" i="11"/>
  <c r="D1019" i="11"/>
  <c r="E1019" i="11"/>
  <c r="B1019" i="11"/>
  <c r="C1019" i="4"/>
  <c r="D1019" i="4"/>
  <c r="E1019" i="4"/>
  <c r="B1019" i="4"/>
  <c r="F1025" i="4"/>
  <c r="G1025" i="4"/>
  <c r="C463" i="86"/>
  <c r="D463" i="86"/>
  <c r="E463" i="86"/>
  <c r="B463" i="86"/>
  <c r="C1019" i="2"/>
  <c r="D1019" i="2"/>
  <c r="E1019" i="2"/>
  <c r="B1019" i="2"/>
  <c r="C1019" i="5"/>
  <c r="D1019" i="5"/>
  <c r="E1019" i="5"/>
  <c r="B1019" i="5"/>
  <c r="C1019" i="3"/>
  <c r="D1019" i="3"/>
  <c r="E1019" i="3"/>
  <c r="B1019" i="3"/>
  <c r="C1019" i="12"/>
  <c r="D1019" i="12"/>
  <c r="E1019" i="12"/>
  <c r="B1019" i="12"/>
  <c r="C76" i="492"/>
  <c r="D76" i="492"/>
  <c r="E76" i="492"/>
  <c r="B76" i="492"/>
  <c r="C1016" i="9"/>
  <c r="D1016" i="9"/>
  <c r="E1016" i="9"/>
  <c r="B1016" i="9"/>
  <c r="C964" i="14"/>
  <c r="D964" i="14"/>
  <c r="E964" i="14"/>
  <c r="B964" i="14"/>
  <c r="C1018" i="8"/>
  <c r="D1018" i="8"/>
  <c r="E1018" i="8"/>
  <c r="B1018" i="8"/>
  <c r="C652" i="20"/>
  <c r="D652" i="20"/>
  <c r="E652" i="20"/>
  <c r="B652" i="20"/>
  <c r="C1018" i="11"/>
  <c r="D1018" i="11"/>
  <c r="E1018" i="11"/>
  <c r="B1018" i="11"/>
  <c r="C1018" i="4"/>
  <c r="D1018" i="4"/>
  <c r="E1018" i="4"/>
  <c r="B1018" i="4"/>
  <c r="C462" i="86"/>
  <c r="D462" i="86"/>
  <c r="E462" i="86"/>
  <c r="B462" i="86"/>
  <c r="F1025" i="2"/>
  <c r="G1025" i="2"/>
  <c r="C1018" i="2"/>
  <c r="D1018" i="2"/>
  <c r="E1018" i="2"/>
  <c r="B1018" i="2"/>
  <c r="C1018" i="5"/>
  <c r="D1018" i="5"/>
  <c r="E1018" i="5"/>
  <c r="B1018" i="5"/>
  <c r="C1018" i="3"/>
  <c r="D1018" i="3"/>
  <c r="E1018" i="3"/>
  <c r="B1018" i="3"/>
  <c r="C1018" i="12"/>
  <c r="D1018" i="12"/>
  <c r="E1018" i="12"/>
  <c r="B1018" i="12"/>
  <c r="C75" i="492"/>
  <c r="D75" i="492"/>
  <c r="E75" i="492"/>
  <c r="B75" i="492"/>
  <c r="C1015" i="9"/>
  <c r="D1015" i="9"/>
  <c r="E1015" i="9"/>
  <c r="B1015" i="9"/>
  <c r="C963" i="14"/>
  <c r="D963" i="14"/>
  <c r="E963" i="14"/>
  <c r="B963" i="14"/>
  <c r="C1017" i="8"/>
  <c r="D1017" i="8"/>
  <c r="E1017" i="8"/>
  <c r="B1017" i="8"/>
  <c r="C651" i="20"/>
  <c r="D651" i="20"/>
  <c r="E651" i="20"/>
  <c r="B651" i="20"/>
  <c r="C1017" i="11"/>
  <c r="D1017" i="11"/>
  <c r="E1017" i="11"/>
  <c r="B1017" i="11"/>
  <c r="C1017" i="4"/>
  <c r="D1017" i="4"/>
  <c r="E1017" i="4"/>
  <c r="B1017" i="4"/>
  <c r="C461" i="86"/>
  <c r="D461" i="86"/>
  <c r="E461" i="86"/>
  <c r="B461" i="86"/>
  <c r="C1017" i="2"/>
  <c r="D1017" i="2"/>
  <c r="E1017" i="2"/>
  <c r="B1017" i="2"/>
  <c r="C1017" i="5"/>
  <c r="D1017" i="5"/>
  <c r="E1017" i="5"/>
  <c r="B1017" i="5"/>
  <c r="C1017" i="3"/>
  <c r="D1017" i="3"/>
  <c r="E1017" i="3"/>
  <c r="B1017" i="3"/>
  <c r="C1017" i="12"/>
  <c r="D1017" i="12"/>
  <c r="E1017" i="12"/>
  <c r="B1017" i="12"/>
  <c r="H978" i="14" l="1"/>
  <c r="H1032" i="3"/>
  <c r="J1031" i="12"/>
  <c r="H1031" i="8"/>
  <c r="H1032" i="4"/>
  <c r="H474" i="86"/>
  <c r="J1030" i="12"/>
  <c r="H1032" i="5"/>
  <c r="H1030" i="3"/>
  <c r="H476" i="86"/>
  <c r="I1032" i="12"/>
  <c r="H1032" i="12"/>
  <c r="I1033" i="12"/>
  <c r="H1033" i="4"/>
  <c r="H977" i="14"/>
  <c r="H473" i="86"/>
  <c r="J1032" i="12"/>
  <c r="H1032" i="8"/>
  <c r="H1031" i="2"/>
  <c r="H1032" i="2"/>
  <c r="H475" i="86"/>
  <c r="H976" i="14"/>
  <c r="H1031" i="3"/>
  <c r="H1030" i="4"/>
  <c r="H1028" i="3"/>
  <c r="H975" i="14"/>
  <c r="H1030" i="2"/>
  <c r="H972" i="14"/>
  <c r="H472" i="86"/>
  <c r="H1027" i="2"/>
  <c r="H1030" i="8"/>
  <c r="H1031" i="12"/>
  <c r="I1030" i="12"/>
  <c r="I1031" i="12"/>
  <c r="H1026" i="3"/>
  <c r="H1029" i="8"/>
  <c r="H1029" i="3"/>
  <c r="H1029" i="2"/>
  <c r="I1029" i="12"/>
  <c r="J1027" i="12"/>
  <c r="J1028" i="12"/>
  <c r="H1028" i="2"/>
  <c r="H1027" i="3"/>
  <c r="H1029" i="12"/>
  <c r="H1028" i="4"/>
  <c r="H1029" i="4"/>
  <c r="H1028" i="12"/>
  <c r="J1029" i="12"/>
  <c r="F1024" i="11"/>
  <c r="H974" i="14"/>
  <c r="F969" i="14"/>
  <c r="I1028" i="12"/>
  <c r="G1024" i="11"/>
  <c r="F970" i="14"/>
  <c r="H971" i="14"/>
  <c r="G1023" i="8"/>
  <c r="I1026" i="12"/>
  <c r="H1026" i="2"/>
  <c r="H1027" i="4"/>
  <c r="I1027" i="12"/>
  <c r="J1026" i="12"/>
  <c r="F82" i="492"/>
  <c r="G82" i="492"/>
  <c r="H1025" i="12"/>
  <c r="F467" i="86"/>
  <c r="F1024" i="8"/>
  <c r="H1028" i="8"/>
  <c r="G1024" i="4"/>
  <c r="H973" i="14"/>
  <c r="H1025" i="3"/>
  <c r="G467" i="86"/>
  <c r="F468" i="86"/>
  <c r="H661" i="20"/>
  <c r="F1024" i="4"/>
  <c r="H1026" i="4"/>
  <c r="H1026" i="8"/>
  <c r="F1024" i="12"/>
  <c r="J1025" i="12" s="1"/>
  <c r="G970" i="14"/>
  <c r="G969" i="14"/>
  <c r="H1027" i="8"/>
  <c r="G468" i="86"/>
  <c r="G1024" i="2"/>
  <c r="F79" i="492"/>
  <c r="F1022" i="4"/>
  <c r="G1024" i="8"/>
  <c r="F1024" i="2"/>
  <c r="F1023" i="8"/>
  <c r="F658" i="20"/>
  <c r="G1024" i="12"/>
  <c r="F1023" i="2"/>
  <c r="G1023" i="2"/>
  <c r="G658" i="20"/>
  <c r="H1025" i="8"/>
  <c r="F1023" i="4"/>
  <c r="F657" i="20"/>
  <c r="F1021" i="2"/>
  <c r="G657" i="20"/>
  <c r="G81" i="492"/>
  <c r="F81" i="492"/>
  <c r="G1020" i="12"/>
  <c r="H1020" i="12" s="1"/>
  <c r="G465" i="86"/>
  <c r="G1021" i="2"/>
  <c r="F465" i="86"/>
  <c r="F1023" i="12"/>
  <c r="G1023" i="12"/>
  <c r="H1023" i="12" s="1"/>
  <c r="H662" i="20"/>
  <c r="G1023" i="4"/>
  <c r="H664" i="20"/>
  <c r="H471" i="86"/>
  <c r="F1022" i="2"/>
  <c r="G656" i="20"/>
  <c r="H660" i="20"/>
  <c r="H663" i="20"/>
  <c r="F656" i="20"/>
  <c r="F80" i="492"/>
  <c r="H668" i="20"/>
  <c r="G79" i="492"/>
  <c r="G1022" i="4"/>
  <c r="G80" i="492"/>
  <c r="H470" i="86"/>
  <c r="H665" i="20"/>
  <c r="G1022" i="12"/>
  <c r="H1022" i="12" s="1"/>
  <c r="G1022" i="2"/>
  <c r="H666" i="20"/>
  <c r="F1022" i="12"/>
  <c r="H669" i="20"/>
  <c r="H667" i="20"/>
  <c r="F1021" i="4"/>
  <c r="H659" i="20"/>
  <c r="F466" i="86"/>
  <c r="F1020" i="4"/>
  <c r="G466" i="86"/>
  <c r="F1021" i="12"/>
  <c r="G1021" i="12"/>
  <c r="H1021" i="12" s="1"/>
  <c r="H469" i="86"/>
  <c r="G1021" i="4"/>
  <c r="F1019" i="12"/>
  <c r="G1020" i="2"/>
  <c r="F1020" i="12"/>
  <c r="F78" i="492"/>
  <c r="F1020" i="2"/>
  <c r="G78" i="492"/>
  <c r="G1019" i="2"/>
  <c r="G1020" i="4"/>
  <c r="F1019" i="4"/>
  <c r="F1019" i="2"/>
  <c r="F77" i="492"/>
  <c r="G1019" i="4"/>
  <c r="G77" i="492"/>
  <c r="F76" i="492"/>
  <c r="G1019" i="12"/>
  <c r="F75" i="492"/>
  <c r="G1018" i="12"/>
  <c r="H1018" i="12" s="1"/>
  <c r="H1025" i="2"/>
  <c r="G75" i="492"/>
  <c r="G76" i="492"/>
  <c r="F1018" i="12"/>
  <c r="F1017" i="12"/>
  <c r="G1017" i="12"/>
  <c r="H1017" i="12" s="1"/>
  <c r="H970" i="14" l="1"/>
  <c r="H969" i="14"/>
  <c r="H1025" i="4"/>
  <c r="J1024" i="12"/>
  <c r="H468" i="86"/>
  <c r="H1023" i="8"/>
  <c r="H467" i="86"/>
  <c r="H1024" i="8"/>
  <c r="H658" i="20"/>
  <c r="H657" i="20"/>
  <c r="H1023" i="4"/>
  <c r="H1024" i="12"/>
  <c r="I1025" i="12"/>
  <c r="H465" i="86"/>
  <c r="H1024" i="2"/>
  <c r="H1021" i="2"/>
  <c r="H656" i="20"/>
  <c r="H1023" i="2"/>
  <c r="H1024" i="4"/>
  <c r="H1022" i="4"/>
  <c r="J1023" i="12"/>
  <c r="H1022" i="2"/>
  <c r="H466" i="86"/>
  <c r="I1024" i="12"/>
  <c r="J1022" i="12"/>
  <c r="I1021" i="12"/>
  <c r="H1020" i="2"/>
  <c r="I1022" i="12"/>
  <c r="I1023" i="12"/>
  <c r="J1021" i="12"/>
  <c r="H1021" i="4"/>
  <c r="J1020" i="12"/>
  <c r="J1019" i="12"/>
  <c r="H1019" i="2"/>
  <c r="H1020" i="4"/>
  <c r="I1019" i="12"/>
  <c r="I1020" i="12"/>
  <c r="H1019" i="12"/>
  <c r="I1018" i="12"/>
  <c r="J1018" i="12"/>
  <c r="C74" i="492"/>
  <c r="D74" i="492"/>
  <c r="E74" i="492"/>
  <c r="B74" i="492"/>
  <c r="C1014" i="9"/>
  <c r="D1014" i="9"/>
  <c r="E1014" i="9"/>
  <c r="B1014" i="9"/>
  <c r="C962" i="14"/>
  <c r="D962" i="14"/>
  <c r="E962" i="14"/>
  <c r="B962" i="14"/>
  <c r="C1016" i="8"/>
  <c r="D1016" i="8"/>
  <c r="E1016" i="8"/>
  <c r="B1016" i="8"/>
  <c r="C650" i="20"/>
  <c r="D650" i="20"/>
  <c r="E650" i="20"/>
  <c r="B650" i="20"/>
  <c r="F651" i="20"/>
  <c r="G651" i="20"/>
  <c r="F652" i="20"/>
  <c r="G652" i="20"/>
  <c r="F653" i="20"/>
  <c r="G653" i="20"/>
  <c r="F654" i="20"/>
  <c r="G654" i="20"/>
  <c r="F655" i="20"/>
  <c r="G655" i="20"/>
  <c r="C1016" i="11"/>
  <c r="D1016" i="11"/>
  <c r="E1016" i="11"/>
  <c r="B1016" i="11"/>
  <c r="F1017" i="11"/>
  <c r="G1017" i="11"/>
  <c r="F1018" i="11"/>
  <c r="G1018" i="11"/>
  <c r="F1019" i="11"/>
  <c r="G1019" i="11"/>
  <c r="F1020" i="11"/>
  <c r="G1020" i="11"/>
  <c r="F1021" i="11"/>
  <c r="G1021" i="11"/>
  <c r="F1022" i="11"/>
  <c r="G1022" i="11"/>
  <c r="F1023" i="11"/>
  <c r="G1023" i="11"/>
  <c r="F1017" i="4"/>
  <c r="G1017" i="4"/>
  <c r="F1018" i="4"/>
  <c r="G1018" i="4"/>
  <c r="C1016" i="4"/>
  <c r="D1016" i="4"/>
  <c r="E1016" i="4"/>
  <c r="B1016" i="4"/>
  <c r="C460" i="86"/>
  <c r="D460" i="86"/>
  <c r="E460" i="86"/>
  <c r="B460" i="86"/>
  <c r="C1016" i="2"/>
  <c r="D1016" i="2"/>
  <c r="E1016" i="2"/>
  <c r="B1016" i="2"/>
  <c r="C1016" i="5"/>
  <c r="D1016" i="5"/>
  <c r="E1016" i="5"/>
  <c r="B1016" i="5"/>
  <c r="C1016" i="3"/>
  <c r="D1016" i="3"/>
  <c r="E1016" i="3"/>
  <c r="B1016" i="3"/>
  <c r="F1017" i="3"/>
  <c r="G1017" i="3"/>
  <c r="F1018" i="3"/>
  <c r="G1018" i="3"/>
  <c r="F1019" i="3"/>
  <c r="G1019" i="3"/>
  <c r="F1020" i="3"/>
  <c r="G1020" i="3"/>
  <c r="F1021" i="3"/>
  <c r="G1021" i="3"/>
  <c r="F1022" i="3"/>
  <c r="G1022" i="3"/>
  <c r="F1023" i="3"/>
  <c r="G1023" i="3"/>
  <c r="F1024" i="3"/>
  <c r="G1024" i="3"/>
  <c r="C1016" i="12"/>
  <c r="D1016" i="12"/>
  <c r="E1016" i="12"/>
  <c r="B1016" i="12"/>
  <c r="H1019" i="4" l="1"/>
  <c r="H652" i="20"/>
  <c r="F1016" i="12"/>
  <c r="J1017" i="12" s="1"/>
  <c r="H1022" i="3"/>
  <c r="G1016" i="11"/>
  <c r="G1016" i="3"/>
  <c r="H1018" i="3"/>
  <c r="H1020" i="3"/>
  <c r="H1018" i="4"/>
  <c r="H653" i="20"/>
  <c r="H1024" i="3"/>
  <c r="G74" i="492"/>
  <c r="H1023" i="3"/>
  <c r="F1016" i="4"/>
  <c r="G1016" i="4"/>
  <c r="H655" i="20"/>
  <c r="H654" i="20"/>
  <c r="H1019" i="3"/>
  <c r="H1021" i="3"/>
  <c r="F74" i="492"/>
  <c r="F1016" i="3"/>
  <c r="G1016" i="12"/>
  <c r="F650" i="20"/>
  <c r="G650" i="20"/>
  <c r="F1016" i="11"/>
  <c r="H1017" i="3"/>
  <c r="H651" i="20"/>
  <c r="C73" i="492"/>
  <c r="D73" i="492"/>
  <c r="E73" i="492"/>
  <c r="B73" i="492"/>
  <c r="F1014" i="9"/>
  <c r="G1014" i="9"/>
  <c r="F1015" i="9"/>
  <c r="G1015" i="9"/>
  <c r="F1016" i="9"/>
  <c r="G1016" i="9"/>
  <c r="F1017" i="9"/>
  <c r="G1017" i="9"/>
  <c r="F1018" i="9"/>
  <c r="G1018" i="9"/>
  <c r="F1019" i="9"/>
  <c r="G1019" i="9"/>
  <c r="F1020" i="9"/>
  <c r="G1020" i="9"/>
  <c r="F1021" i="9"/>
  <c r="G1021" i="9"/>
  <c r="F1022" i="9"/>
  <c r="G1022" i="9"/>
  <c r="F1023" i="9"/>
  <c r="G1023" i="9"/>
  <c r="F1024" i="9"/>
  <c r="G1024" i="9"/>
  <c r="F1025" i="9"/>
  <c r="G1025" i="9"/>
  <c r="F1026" i="9"/>
  <c r="G1026" i="9"/>
  <c r="F1027" i="9"/>
  <c r="G1027" i="9"/>
  <c r="F1028" i="9"/>
  <c r="G1028" i="9"/>
  <c r="F1029" i="9"/>
  <c r="G1029" i="9"/>
  <c r="F1030" i="9"/>
  <c r="G1030" i="9"/>
  <c r="F1031" i="9"/>
  <c r="G1031" i="9"/>
  <c r="F1032" i="9"/>
  <c r="G1032" i="9"/>
  <c r="F1033" i="9"/>
  <c r="G1033" i="9"/>
  <c r="F1034" i="9"/>
  <c r="G1034" i="9"/>
  <c r="F1035" i="9"/>
  <c r="G1035" i="9"/>
  <c r="F1036" i="9"/>
  <c r="G1036" i="9"/>
  <c r="F1037" i="9"/>
  <c r="G1037" i="9"/>
  <c r="F1038" i="9"/>
  <c r="G1038" i="9"/>
  <c r="F1039" i="9"/>
  <c r="G1039" i="9"/>
  <c r="F1040" i="9"/>
  <c r="G1040" i="9"/>
  <c r="F1041" i="9"/>
  <c r="G1041" i="9"/>
  <c r="F1042" i="9"/>
  <c r="G1042" i="9"/>
  <c r="F1043" i="9"/>
  <c r="G1043" i="9"/>
  <c r="F1044" i="9"/>
  <c r="G1044" i="9"/>
  <c r="F1045" i="9"/>
  <c r="G1045" i="9"/>
  <c r="C1013" i="9"/>
  <c r="D1013" i="9"/>
  <c r="E1013" i="9"/>
  <c r="B1013" i="9"/>
  <c r="F962" i="14"/>
  <c r="G962" i="14"/>
  <c r="F963" i="14"/>
  <c r="G963" i="14"/>
  <c r="F964" i="14"/>
  <c r="G964" i="14"/>
  <c r="F965" i="14"/>
  <c r="G965" i="14"/>
  <c r="F966" i="14"/>
  <c r="G966" i="14"/>
  <c r="F967" i="14"/>
  <c r="G967" i="14"/>
  <c r="F968" i="14"/>
  <c r="G968" i="14"/>
  <c r="C961" i="14"/>
  <c r="D961" i="14"/>
  <c r="E961" i="14"/>
  <c r="B961" i="14"/>
  <c r="F1016" i="8"/>
  <c r="G1016" i="8"/>
  <c r="F1017" i="8"/>
  <c r="G1017" i="8"/>
  <c r="F1018" i="8"/>
  <c r="G1018" i="8"/>
  <c r="F1019" i="8"/>
  <c r="G1019" i="8"/>
  <c r="F1020" i="8"/>
  <c r="G1020" i="8"/>
  <c r="F1021" i="8"/>
  <c r="G1021" i="8"/>
  <c r="F1022" i="8"/>
  <c r="G1022" i="8"/>
  <c r="C1015" i="8"/>
  <c r="D1015" i="8"/>
  <c r="E1015" i="8"/>
  <c r="B1015" i="8"/>
  <c r="C649" i="20"/>
  <c r="D649" i="20"/>
  <c r="E649" i="20"/>
  <c r="B649" i="20"/>
  <c r="C1015" i="11"/>
  <c r="D1015" i="11"/>
  <c r="E1015" i="11"/>
  <c r="B1015" i="11"/>
  <c r="C1015" i="4"/>
  <c r="D1015" i="4"/>
  <c r="E1015" i="4"/>
  <c r="B1015" i="4"/>
  <c r="G460" i="86"/>
  <c r="F460" i="86"/>
  <c r="G461" i="86"/>
  <c r="F461" i="86"/>
  <c r="G462" i="86"/>
  <c r="F462" i="86"/>
  <c r="G463" i="86"/>
  <c r="F463" i="86"/>
  <c r="G464" i="86"/>
  <c r="F464" i="86"/>
  <c r="C459" i="86"/>
  <c r="D459" i="86"/>
  <c r="E459" i="86"/>
  <c r="B459" i="86"/>
  <c r="C1015" i="2"/>
  <c r="D1015" i="2"/>
  <c r="E1015" i="2"/>
  <c r="B1015" i="2"/>
  <c r="F1016" i="2"/>
  <c r="G1016" i="2"/>
  <c r="F1017" i="2"/>
  <c r="G1017" i="2"/>
  <c r="F1018" i="2"/>
  <c r="G1018" i="2"/>
  <c r="C1015" i="5"/>
  <c r="D1015" i="5"/>
  <c r="E1015" i="5"/>
  <c r="B1015" i="5"/>
  <c r="F1016" i="5"/>
  <c r="G1016" i="5"/>
  <c r="F1017" i="5"/>
  <c r="G1017" i="5"/>
  <c r="F1018" i="5"/>
  <c r="G1018" i="5"/>
  <c r="F1019" i="5"/>
  <c r="G1019" i="5"/>
  <c r="F1020" i="5"/>
  <c r="G1020" i="5"/>
  <c r="F1021" i="5"/>
  <c r="G1021" i="5"/>
  <c r="F1022" i="5"/>
  <c r="G1022" i="5"/>
  <c r="F1023" i="5"/>
  <c r="G1023" i="5"/>
  <c r="F1024" i="5"/>
  <c r="G1024" i="5"/>
  <c r="F1025" i="5"/>
  <c r="G1025" i="5"/>
  <c r="F1026" i="5"/>
  <c r="G1026" i="5"/>
  <c r="F1027" i="5"/>
  <c r="G1027" i="5"/>
  <c r="F1028" i="5"/>
  <c r="G1028" i="5"/>
  <c r="F1029" i="5"/>
  <c r="G1029" i="5"/>
  <c r="F1030" i="5"/>
  <c r="G1030" i="5"/>
  <c r="F1031" i="5"/>
  <c r="G1031" i="5"/>
  <c r="C1015" i="3"/>
  <c r="D1015" i="3"/>
  <c r="E1015" i="3"/>
  <c r="B1015" i="3"/>
  <c r="C1015" i="12"/>
  <c r="D1015" i="12"/>
  <c r="E1015" i="12"/>
  <c r="B1015" i="12"/>
  <c r="C72" i="492"/>
  <c r="D72" i="492"/>
  <c r="E72" i="492"/>
  <c r="B72" i="492"/>
  <c r="C1012" i="9"/>
  <c r="D1012" i="9"/>
  <c r="E1012" i="9"/>
  <c r="B1012" i="9"/>
  <c r="C960" i="14"/>
  <c r="D960" i="14"/>
  <c r="E960" i="14"/>
  <c r="B960" i="14"/>
  <c r="C1014" i="8"/>
  <c r="D1014" i="8"/>
  <c r="E1014" i="8"/>
  <c r="B1014" i="8"/>
  <c r="C648" i="20"/>
  <c r="D648" i="20"/>
  <c r="E648" i="20"/>
  <c r="B648" i="20"/>
  <c r="C1014" i="11"/>
  <c r="D1014" i="11"/>
  <c r="E1014" i="11"/>
  <c r="B1014" i="11"/>
  <c r="C1014" i="4"/>
  <c r="D1014" i="4"/>
  <c r="E1014" i="4"/>
  <c r="B1014" i="4"/>
  <c r="C458" i="86"/>
  <c r="D458" i="86"/>
  <c r="E458" i="86"/>
  <c r="B458" i="86"/>
  <c r="C1014" i="2"/>
  <c r="D1014" i="2"/>
  <c r="E1014" i="2"/>
  <c r="B1014" i="2"/>
  <c r="C1014" i="5"/>
  <c r="D1014" i="5"/>
  <c r="E1014" i="5"/>
  <c r="B1014" i="5"/>
  <c r="C1014" i="3"/>
  <c r="D1014" i="3"/>
  <c r="E1014" i="3"/>
  <c r="B1014" i="3"/>
  <c r="C1014" i="12"/>
  <c r="D1014" i="12"/>
  <c r="E1014" i="12"/>
  <c r="B1014" i="12"/>
  <c r="H1035" i="9" l="1"/>
  <c r="H1016" i="3"/>
  <c r="H650" i="20"/>
  <c r="H1017" i="9"/>
  <c r="H965" i="14"/>
  <c r="H1039" i="9"/>
  <c r="H1016" i="12"/>
  <c r="I1017" i="12"/>
  <c r="H1028" i="9"/>
  <c r="H1019" i="8"/>
  <c r="H1017" i="4"/>
  <c r="H1037" i="9"/>
  <c r="H968" i="14"/>
  <c r="H1018" i="2"/>
  <c r="H1019" i="9"/>
  <c r="H463" i="86"/>
  <c r="H1036" i="9"/>
  <c r="F73" i="492"/>
  <c r="F1015" i="2"/>
  <c r="H1034" i="9"/>
  <c r="H1018" i="5"/>
  <c r="G1015" i="5"/>
  <c r="H461" i="86"/>
  <c r="F961" i="14"/>
  <c r="G1014" i="3"/>
  <c r="H1022" i="9"/>
  <c r="H1044" i="9"/>
  <c r="G1014" i="8"/>
  <c r="F459" i="86"/>
  <c r="H1022" i="8"/>
  <c r="H1029" i="5"/>
  <c r="H1014" i="9"/>
  <c r="H1025" i="9"/>
  <c r="H1016" i="2"/>
  <c r="H1022" i="5"/>
  <c r="G73" i="492"/>
  <c r="H1043" i="9"/>
  <c r="F1015" i="8"/>
  <c r="H1027" i="5"/>
  <c r="G1015" i="8"/>
  <c r="H967" i="14"/>
  <c r="H1042" i="9"/>
  <c r="H1021" i="9"/>
  <c r="H1041" i="9"/>
  <c r="H462" i="86"/>
  <c r="H1025" i="5"/>
  <c r="F1015" i="4"/>
  <c r="F1014" i="3"/>
  <c r="F648" i="20"/>
  <c r="F1015" i="3"/>
  <c r="H1026" i="9"/>
  <c r="F1014" i="5"/>
  <c r="F1014" i="8"/>
  <c r="H1030" i="5"/>
  <c r="F1014" i="2"/>
  <c r="H1026" i="5"/>
  <c r="F1015" i="5"/>
  <c r="H1020" i="9"/>
  <c r="H1017" i="8"/>
  <c r="H1027" i="9"/>
  <c r="H1016" i="9"/>
  <c r="H1030" i="9"/>
  <c r="H1021" i="5"/>
  <c r="G1015" i="12"/>
  <c r="F1015" i="12"/>
  <c r="J1016" i="12" s="1"/>
  <c r="H1018" i="9"/>
  <c r="G1015" i="2"/>
  <c r="H1045" i="9"/>
  <c r="G961" i="14"/>
  <c r="H1017" i="5"/>
  <c r="H1024" i="9"/>
  <c r="H1029" i="9"/>
  <c r="G459" i="86"/>
  <c r="G1014" i="12"/>
  <c r="H1014" i="12" s="1"/>
  <c r="H1038" i="9"/>
  <c r="H1028" i="5"/>
  <c r="H1016" i="5"/>
  <c r="H1020" i="8"/>
  <c r="H1015" i="9"/>
  <c r="H460" i="86"/>
  <c r="H1032" i="9"/>
  <c r="H1023" i="9"/>
  <c r="F458" i="86"/>
  <c r="H964" i="14"/>
  <c r="H1031" i="9"/>
  <c r="H1020" i="5"/>
  <c r="G458" i="86"/>
  <c r="H1019" i="5"/>
  <c r="G1015" i="4"/>
  <c r="H963" i="14"/>
  <c r="H1040" i="9"/>
  <c r="G1015" i="3"/>
  <c r="F1015" i="11"/>
  <c r="H962" i="14"/>
  <c r="G1015" i="11"/>
  <c r="F649" i="20"/>
  <c r="F1013" i="9"/>
  <c r="H1021" i="8"/>
  <c r="G649" i="20"/>
  <c r="G1013" i="9"/>
  <c r="G1014" i="5"/>
  <c r="H1016" i="8"/>
  <c r="H966" i="14"/>
  <c r="H1033" i="9"/>
  <c r="H464" i="86"/>
  <c r="G960" i="14"/>
  <c r="H1023" i="5"/>
  <c r="F1014" i="11"/>
  <c r="F1014" i="12"/>
  <c r="H1031" i="5"/>
  <c r="H1018" i="8"/>
  <c r="H1024" i="5"/>
  <c r="G1012" i="9"/>
  <c r="H1017" i="2"/>
  <c r="G1014" i="11"/>
  <c r="G648" i="20"/>
  <c r="G1014" i="2"/>
  <c r="F960" i="14"/>
  <c r="F1014" i="4"/>
  <c r="F1012" i="9"/>
  <c r="G1014" i="4"/>
  <c r="F72" i="492"/>
  <c r="G72" i="492"/>
  <c r="L22" i="563"/>
  <c r="E457" i="86" s="1"/>
  <c r="K22" i="563"/>
  <c r="D457" i="86" s="1"/>
  <c r="J22" i="563"/>
  <c r="C457" i="86" s="1"/>
  <c r="I22" i="563"/>
  <c r="B457" i="86" s="1"/>
  <c r="L20" i="563"/>
  <c r="E1013" i="11" s="1"/>
  <c r="K20" i="563"/>
  <c r="D1013" i="11" s="1"/>
  <c r="J20" i="563"/>
  <c r="C1013" i="11" s="1"/>
  <c r="I20" i="563"/>
  <c r="B1013" i="11" s="1"/>
  <c r="L18" i="563"/>
  <c r="E1013" i="2" s="1"/>
  <c r="K18" i="563"/>
  <c r="D1013" i="2" s="1"/>
  <c r="J18" i="563"/>
  <c r="C1013" i="2" s="1"/>
  <c r="I18" i="563"/>
  <c r="B1013" i="2" s="1"/>
  <c r="L16" i="563"/>
  <c r="K16" i="563"/>
  <c r="J16" i="563"/>
  <c r="I16" i="563"/>
  <c r="L15" i="563"/>
  <c r="K15" i="563"/>
  <c r="J15" i="563"/>
  <c r="I15" i="563"/>
  <c r="L14" i="563"/>
  <c r="K14" i="563"/>
  <c r="J14" i="563"/>
  <c r="I14" i="563"/>
  <c r="L13" i="563"/>
  <c r="K13" i="563"/>
  <c r="J13" i="563"/>
  <c r="I13" i="563"/>
  <c r="L12" i="563"/>
  <c r="K12" i="563"/>
  <c r="J12" i="563"/>
  <c r="I12" i="563"/>
  <c r="L37" i="563"/>
  <c r="K37" i="563"/>
  <c r="J37" i="563"/>
  <c r="I37" i="563"/>
  <c r="L36" i="563"/>
  <c r="E71" i="492" s="1"/>
  <c r="K36" i="563"/>
  <c r="D71" i="492" s="1"/>
  <c r="J36" i="563"/>
  <c r="C71" i="492" s="1"/>
  <c r="I36" i="563"/>
  <c r="B71" i="492" s="1"/>
  <c r="L35" i="563"/>
  <c r="K35" i="563"/>
  <c r="J35" i="563"/>
  <c r="I35" i="563"/>
  <c r="L34" i="563"/>
  <c r="E647" i="20" s="1"/>
  <c r="K34" i="563"/>
  <c r="D647" i="20" s="1"/>
  <c r="J34" i="563"/>
  <c r="C647" i="20" s="1"/>
  <c r="I34" i="563"/>
  <c r="B647" i="20" s="1"/>
  <c r="L33" i="563"/>
  <c r="K33" i="563"/>
  <c r="J33" i="563"/>
  <c r="I33" i="563"/>
  <c r="L32" i="563"/>
  <c r="K32" i="563"/>
  <c r="J32" i="563"/>
  <c r="I32" i="563"/>
  <c r="L31" i="563"/>
  <c r="E1013" i="5" s="1"/>
  <c r="K31" i="563"/>
  <c r="D1013" i="5" s="1"/>
  <c r="J31" i="563"/>
  <c r="C1013" i="5" s="1"/>
  <c r="I31" i="563"/>
  <c r="B1013" i="5" s="1"/>
  <c r="L30" i="563"/>
  <c r="K30" i="563"/>
  <c r="J30" i="563"/>
  <c r="I30" i="563"/>
  <c r="L29" i="563"/>
  <c r="E1013" i="4" s="1"/>
  <c r="K29" i="563"/>
  <c r="D1013" i="4" s="1"/>
  <c r="J29" i="563"/>
  <c r="C1013" i="4" s="1"/>
  <c r="I29" i="563"/>
  <c r="B1013" i="4" s="1"/>
  <c r="L28" i="563"/>
  <c r="E959" i="14" s="1"/>
  <c r="K28" i="563"/>
  <c r="D959" i="14" s="1"/>
  <c r="J28" i="563"/>
  <c r="C959" i="14" s="1"/>
  <c r="I28" i="563"/>
  <c r="B959" i="14" s="1"/>
  <c r="L27" i="563"/>
  <c r="K27" i="563"/>
  <c r="J27" i="563"/>
  <c r="I27" i="563"/>
  <c r="L26" i="563"/>
  <c r="K26" i="563"/>
  <c r="J26" i="563"/>
  <c r="I26" i="563"/>
  <c r="L25" i="563"/>
  <c r="K25" i="563"/>
  <c r="J25" i="563"/>
  <c r="I25" i="563"/>
  <c r="L24" i="563"/>
  <c r="K24" i="563"/>
  <c r="J24" i="563"/>
  <c r="I24" i="563"/>
  <c r="L50" i="563"/>
  <c r="K50" i="563"/>
  <c r="J50" i="563"/>
  <c r="I50" i="563"/>
  <c r="L49" i="563"/>
  <c r="K49" i="563"/>
  <c r="J49" i="563"/>
  <c r="I49" i="563"/>
  <c r="L48" i="563"/>
  <c r="E1013" i="8" s="1"/>
  <c r="K48" i="563"/>
  <c r="D1013" i="8" s="1"/>
  <c r="J48" i="563"/>
  <c r="C1013" i="8" s="1"/>
  <c r="I48" i="563"/>
  <c r="B1013" i="8" s="1"/>
  <c r="L47" i="563"/>
  <c r="K47" i="563"/>
  <c r="J47" i="563"/>
  <c r="I47" i="563"/>
  <c r="L46" i="563"/>
  <c r="K46" i="563"/>
  <c r="J46" i="563"/>
  <c r="I46" i="563"/>
  <c r="L45" i="563"/>
  <c r="K45" i="563"/>
  <c r="J45" i="563"/>
  <c r="I45" i="563"/>
  <c r="L44" i="563"/>
  <c r="K44" i="563"/>
  <c r="J44" i="563"/>
  <c r="I44" i="563"/>
  <c r="L43" i="563"/>
  <c r="K43" i="563"/>
  <c r="J43" i="563"/>
  <c r="I43" i="563"/>
  <c r="L42" i="563"/>
  <c r="K42" i="563"/>
  <c r="J42" i="563"/>
  <c r="I42" i="563"/>
  <c r="L41" i="563"/>
  <c r="K41" i="563"/>
  <c r="J41" i="563"/>
  <c r="I41" i="563"/>
  <c r="L40" i="563"/>
  <c r="K40" i="563"/>
  <c r="J40" i="563"/>
  <c r="I40" i="563"/>
  <c r="L39" i="563"/>
  <c r="K39" i="563"/>
  <c r="J39" i="563"/>
  <c r="I39" i="563"/>
  <c r="I53" i="563"/>
  <c r="J53" i="563"/>
  <c r="K53" i="563"/>
  <c r="L53" i="563"/>
  <c r="I54" i="563"/>
  <c r="J54" i="563"/>
  <c r="K54" i="563"/>
  <c r="L54" i="563"/>
  <c r="I55" i="563"/>
  <c r="J55" i="563"/>
  <c r="K55" i="563"/>
  <c r="L55" i="563"/>
  <c r="I56" i="563"/>
  <c r="J56" i="563"/>
  <c r="K56" i="563"/>
  <c r="L56" i="563"/>
  <c r="I57" i="563"/>
  <c r="J57" i="563"/>
  <c r="K57" i="563"/>
  <c r="L57" i="563"/>
  <c r="I58" i="563"/>
  <c r="J58" i="563"/>
  <c r="K58" i="563"/>
  <c r="L58" i="563"/>
  <c r="I59" i="563"/>
  <c r="B1011" i="9" s="1"/>
  <c r="J59" i="563"/>
  <c r="C1011" i="9" s="1"/>
  <c r="K59" i="563"/>
  <c r="D1011" i="9" s="1"/>
  <c r="L59" i="563"/>
  <c r="E1011" i="9" s="1"/>
  <c r="I60" i="563"/>
  <c r="J60" i="563"/>
  <c r="K60" i="563"/>
  <c r="L60" i="563"/>
  <c r="I61" i="563"/>
  <c r="J61" i="563"/>
  <c r="K61" i="563"/>
  <c r="L61" i="563"/>
  <c r="I62" i="563"/>
  <c r="J62" i="563"/>
  <c r="K62" i="563"/>
  <c r="L62" i="563"/>
  <c r="I63" i="563"/>
  <c r="J63" i="563"/>
  <c r="K63" i="563"/>
  <c r="L63" i="563"/>
  <c r="I64" i="563"/>
  <c r="J64" i="563"/>
  <c r="K64" i="563"/>
  <c r="L64" i="563"/>
  <c r="I65" i="563"/>
  <c r="J65" i="563"/>
  <c r="K65" i="563"/>
  <c r="L65" i="563"/>
  <c r="I66" i="563"/>
  <c r="J66" i="563"/>
  <c r="K66" i="563"/>
  <c r="L66" i="563"/>
  <c r="I67" i="563"/>
  <c r="J67" i="563"/>
  <c r="K67" i="563"/>
  <c r="L67" i="563"/>
  <c r="I68" i="563"/>
  <c r="J68" i="563"/>
  <c r="K68" i="563"/>
  <c r="L68" i="563"/>
  <c r="L52" i="563"/>
  <c r="K52" i="563"/>
  <c r="J52" i="563"/>
  <c r="I52" i="563"/>
  <c r="I70" i="563"/>
  <c r="J70" i="563"/>
  <c r="K70" i="563"/>
  <c r="L70" i="563"/>
  <c r="I71" i="563"/>
  <c r="J71" i="563"/>
  <c r="K71" i="563"/>
  <c r="L71" i="563"/>
  <c r="I72" i="563"/>
  <c r="J72" i="563"/>
  <c r="K72" i="563"/>
  <c r="L72" i="563"/>
  <c r="I73" i="563"/>
  <c r="J73" i="563"/>
  <c r="K73" i="563"/>
  <c r="L73" i="563"/>
  <c r="I74" i="563"/>
  <c r="J74" i="563"/>
  <c r="K74" i="563"/>
  <c r="L74" i="563"/>
  <c r="I75" i="563"/>
  <c r="J75" i="563"/>
  <c r="K75" i="563"/>
  <c r="L75" i="563"/>
  <c r="I76" i="563"/>
  <c r="J76" i="563"/>
  <c r="K76" i="563"/>
  <c r="L76" i="563"/>
  <c r="I77" i="563"/>
  <c r="J77" i="563"/>
  <c r="K77" i="563"/>
  <c r="L77" i="563"/>
  <c r="I79" i="563"/>
  <c r="J79" i="563"/>
  <c r="K79" i="563"/>
  <c r="L79" i="563"/>
  <c r="I80" i="563"/>
  <c r="J80" i="563"/>
  <c r="K80" i="563"/>
  <c r="L80" i="563"/>
  <c r="I82" i="563"/>
  <c r="B1013" i="12" s="1"/>
  <c r="J82" i="563"/>
  <c r="C1013" i="12" s="1"/>
  <c r="K82" i="563"/>
  <c r="D1013" i="12" s="1"/>
  <c r="L82" i="563"/>
  <c r="E1013" i="12" s="1"/>
  <c r="J69" i="563"/>
  <c r="C1013" i="3" s="1"/>
  <c r="K69" i="563"/>
  <c r="D1013" i="3" s="1"/>
  <c r="L69" i="563"/>
  <c r="E1013" i="3" s="1"/>
  <c r="I69" i="563"/>
  <c r="B1013" i="3" s="1"/>
  <c r="H1014" i="3" l="1"/>
  <c r="H1015" i="2"/>
  <c r="H1014" i="5"/>
  <c r="H1014" i="8"/>
  <c r="H961" i="14"/>
  <c r="H1015" i="5"/>
  <c r="H1015" i="12"/>
  <c r="I1016" i="12"/>
  <c r="H1016" i="4"/>
  <c r="F457" i="86"/>
  <c r="H458" i="86"/>
  <c r="H459" i="86"/>
  <c r="H1015" i="8"/>
  <c r="H1014" i="2"/>
  <c r="H1015" i="3"/>
  <c r="H1013" i="9"/>
  <c r="H648" i="20"/>
  <c r="J1015" i="12"/>
  <c r="I1015" i="12"/>
  <c r="H1015" i="4"/>
  <c r="H960" i="14"/>
  <c r="H649" i="20"/>
  <c r="G1013" i="5"/>
  <c r="H1012" i="9"/>
  <c r="F1013" i="4"/>
  <c r="F1013" i="3"/>
  <c r="F1013" i="5"/>
  <c r="F71" i="492"/>
  <c r="G71" i="492"/>
  <c r="F1013" i="2"/>
  <c r="G1013" i="2"/>
  <c r="F1013" i="8"/>
  <c r="G1013" i="4"/>
  <c r="F959" i="14"/>
  <c r="F647" i="20"/>
  <c r="F1011" i="9"/>
  <c r="G959" i="14"/>
  <c r="G647" i="20"/>
  <c r="G1013" i="3"/>
  <c r="F1013" i="11"/>
  <c r="G1013" i="11"/>
  <c r="G1011" i="9"/>
  <c r="G1013" i="8"/>
  <c r="G457" i="86"/>
  <c r="G1013" i="12"/>
  <c r="I1014" i="12" s="1"/>
  <c r="F1013" i="12"/>
  <c r="J1014" i="12" s="1"/>
  <c r="C70" i="492"/>
  <c r="D70" i="492"/>
  <c r="E70" i="492"/>
  <c r="B70" i="492"/>
  <c r="C1010" i="9"/>
  <c r="D1010" i="9"/>
  <c r="E1010" i="9"/>
  <c r="B1010" i="9"/>
  <c r="C958" i="14"/>
  <c r="D958" i="14"/>
  <c r="E958" i="14"/>
  <c r="B958" i="14"/>
  <c r="C1012" i="8"/>
  <c r="D1012" i="8"/>
  <c r="E1012" i="8"/>
  <c r="B1012" i="8"/>
  <c r="C646" i="20"/>
  <c r="D646" i="20"/>
  <c r="E646" i="20"/>
  <c r="B646" i="20"/>
  <c r="C1012" i="11"/>
  <c r="D1012" i="11"/>
  <c r="E1012" i="11"/>
  <c r="B1012" i="11"/>
  <c r="C1012" i="4"/>
  <c r="D1012" i="4"/>
  <c r="E1012" i="4"/>
  <c r="B1012" i="4"/>
  <c r="C456" i="86"/>
  <c r="D456" i="86"/>
  <c r="E456" i="86"/>
  <c r="B456" i="86"/>
  <c r="C1012" i="2"/>
  <c r="D1012" i="2"/>
  <c r="E1012" i="2"/>
  <c r="B1012" i="2"/>
  <c r="C1012" i="5"/>
  <c r="D1012" i="5"/>
  <c r="E1012" i="5"/>
  <c r="B1012" i="5"/>
  <c r="C1012" i="3"/>
  <c r="D1012" i="3"/>
  <c r="E1012" i="3"/>
  <c r="B1012" i="3"/>
  <c r="C1012" i="12"/>
  <c r="D1012" i="12"/>
  <c r="E1012" i="12"/>
  <c r="B1012" i="12"/>
  <c r="G1012" i="3" l="1"/>
  <c r="H457" i="86"/>
  <c r="H1013" i="5"/>
  <c r="H1014" i="4"/>
  <c r="F1012" i="2"/>
  <c r="H1013" i="3"/>
  <c r="H1013" i="8"/>
  <c r="F1012" i="5"/>
  <c r="F1010" i="9"/>
  <c r="F1012" i="4"/>
  <c r="H959" i="14"/>
  <c r="F1012" i="8"/>
  <c r="H1013" i="2"/>
  <c r="G1012" i="11"/>
  <c r="G958" i="14"/>
  <c r="G1012" i="12"/>
  <c r="H1012" i="12" s="1"/>
  <c r="F456" i="86"/>
  <c r="H1011" i="9"/>
  <c r="H647" i="20"/>
  <c r="F646" i="20"/>
  <c r="F1012" i="3"/>
  <c r="F958" i="14"/>
  <c r="F1012" i="11"/>
  <c r="G1010" i="9"/>
  <c r="F70" i="492"/>
  <c r="G1012" i="4"/>
  <c r="F1012" i="12"/>
  <c r="J1013" i="12" s="1"/>
  <c r="H1013" i="12"/>
  <c r="G1012" i="5"/>
  <c r="G1012" i="2"/>
  <c r="G456" i="86"/>
  <c r="G1012" i="8"/>
  <c r="G646" i="20"/>
  <c r="G70" i="492"/>
  <c r="B957" i="14" a="1"/>
  <c r="B957" i="14" s="1"/>
  <c r="F957" i="14" s="1"/>
  <c r="B1011" i="8" a="1"/>
  <c r="B1011" i="8" s="1"/>
  <c r="F1011" i="8" s="1"/>
  <c r="C645" i="20"/>
  <c r="D645" i="20"/>
  <c r="E645" i="20"/>
  <c r="B645" i="20"/>
  <c r="B1011" i="11" a="1"/>
  <c r="B1011" i="11" s="1"/>
  <c r="F1011" i="11" s="1"/>
  <c r="C1011" i="4"/>
  <c r="D1011" i="4"/>
  <c r="E1011" i="4"/>
  <c r="B1011" i="4"/>
  <c r="C455" i="86"/>
  <c r="D455" i="86"/>
  <c r="E455" i="86"/>
  <c r="B455" i="86"/>
  <c r="B1011" i="2" a="1"/>
  <c r="B1011" i="2" s="1"/>
  <c r="F1011" i="2" s="1"/>
  <c r="B1011" i="5" a="1"/>
  <c r="B1011" i="5" s="1"/>
  <c r="F1011" i="5" s="1"/>
  <c r="C1011" i="3"/>
  <c r="D1011" i="3"/>
  <c r="E1011" i="3"/>
  <c r="B1011" i="3"/>
  <c r="C1011" i="12"/>
  <c r="D1011" i="12"/>
  <c r="E1011" i="12"/>
  <c r="B1011" i="12"/>
  <c r="C69" i="492"/>
  <c r="D69" i="492"/>
  <c r="E69" i="492"/>
  <c r="B69" i="492"/>
  <c r="C1009" i="9"/>
  <c r="D1009" i="9"/>
  <c r="E1009" i="9"/>
  <c r="B1009" i="9"/>
  <c r="C1010" i="12"/>
  <c r="D1010" i="12"/>
  <c r="E1010" i="12"/>
  <c r="B1010" i="12"/>
  <c r="C68" i="492"/>
  <c r="D68" i="492"/>
  <c r="E68" i="492"/>
  <c r="B68" i="492"/>
  <c r="C1008" i="9"/>
  <c r="D1008" i="9"/>
  <c r="E1008" i="9"/>
  <c r="B1008" i="9"/>
  <c r="C956" i="14"/>
  <c r="D956" i="14"/>
  <c r="E956" i="14"/>
  <c r="B956" i="14"/>
  <c r="C1010" i="8"/>
  <c r="D1010" i="8"/>
  <c r="E1010" i="8"/>
  <c r="B1010" i="8"/>
  <c r="C644" i="20"/>
  <c r="D644" i="20"/>
  <c r="E644" i="20"/>
  <c r="B644" i="20"/>
  <c r="C1010" i="11"/>
  <c r="D1010" i="11"/>
  <c r="E1010" i="11"/>
  <c r="B1010" i="11"/>
  <c r="C1010" i="4"/>
  <c r="D1010" i="4"/>
  <c r="E1010" i="4"/>
  <c r="B1010" i="4"/>
  <c r="C454" i="86"/>
  <c r="D454" i="86"/>
  <c r="E454" i="86"/>
  <c r="B454" i="86"/>
  <c r="C1010" i="2"/>
  <c r="D1010" i="2"/>
  <c r="E1010" i="2"/>
  <c r="B1010" i="2"/>
  <c r="C1010" i="5"/>
  <c r="D1010" i="5"/>
  <c r="E1010" i="5"/>
  <c r="B1010" i="5"/>
  <c r="C1010" i="3"/>
  <c r="D1010" i="3"/>
  <c r="E1010" i="3"/>
  <c r="B1010" i="3"/>
  <c r="H1012" i="3" l="1"/>
  <c r="H958" i="14"/>
  <c r="H1013" i="4"/>
  <c r="H1010" i="9"/>
  <c r="H1012" i="2"/>
  <c r="I1013" i="12"/>
  <c r="H1012" i="5"/>
  <c r="H456" i="86"/>
  <c r="H1012" i="8"/>
  <c r="H646" i="20"/>
  <c r="F455" i="86"/>
  <c r="F1011" i="4"/>
  <c r="F1010" i="8"/>
  <c r="F69" i="492"/>
  <c r="F1010" i="11"/>
  <c r="G455" i="86"/>
  <c r="G1011" i="11"/>
  <c r="G1011" i="4"/>
  <c r="G1010" i="11"/>
  <c r="G1010" i="8"/>
  <c r="G1011" i="2"/>
  <c r="H1011" i="2" s="1"/>
  <c r="G1010" i="2"/>
  <c r="F1009" i="9"/>
  <c r="F68" i="492"/>
  <c r="G1009" i="9"/>
  <c r="G645" i="20"/>
  <c r="G1011" i="3"/>
  <c r="G68" i="492"/>
  <c r="G69" i="492"/>
  <c r="G956" i="14"/>
  <c r="G1010" i="3"/>
  <c r="G1010" i="4"/>
  <c r="F956" i="14"/>
  <c r="G1011" i="5"/>
  <c r="H1011" i="5" s="1"/>
  <c r="G454" i="86"/>
  <c r="F1010" i="4"/>
  <c r="F1010" i="3"/>
  <c r="G644" i="20"/>
  <c r="F1010" i="5"/>
  <c r="G1011" i="8"/>
  <c r="H1011" i="8" s="1"/>
  <c r="G1010" i="5"/>
  <c r="F1011" i="12"/>
  <c r="J1012" i="12" s="1"/>
  <c r="G957" i="14"/>
  <c r="H957" i="14" s="1"/>
  <c r="F644" i="20"/>
  <c r="F454" i="86"/>
  <c r="F1008" i="9"/>
  <c r="F1010" i="2"/>
  <c r="F645" i="20"/>
  <c r="F1011" i="3"/>
  <c r="G1008" i="9"/>
  <c r="G1011" i="12"/>
  <c r="F1010" i="12"/>
  <c r="G1010" i="12"/>
  <c r="H1010" i="12" s="1"/>
  <c r="H1010" i="8" l="1"/>
  <c r="H1012" i="4"/>
  <c r="H455" i="86"/>
  <c r="J1011" i="12"/>
  <c r="H956" i="14"/>
  <c r="H1011" i="3"/>
  <c r="H1011" i="4"/>
  <c r="H454" i="86"/>
  <c r="H1010" i="5"/>
  <c r="H1011" i="12"/>
  <c r="I1012" i="12"/>
  <c r="H645" i="20"/>
  <c r="H1010" i="3"/>
  <c r="H1010" i="2"/>
  <c r="H644" i="20"/>
  <c r="H1008" i="9"/>
  <c r="H1009" i="9"/>
  <c r="I1011" i="12"/>
  <c r="C67" i="492"/>
  <c r="D67" i="492"/>
  <c r="E67" i="492"/>
  <c r="B67" i="492"/>
  <c r="C1007" i="9"/>
  <c r="D1007" i="9"/>
  <c r="E1007" i="9"/>
  <c r="B1007" i="9"/>
  <c r="C955" i="14"/>
  <c r="D955" i="14"/>
  <c r="E955" i="14"/>
  <c r="B955" i="14"/>
  <c r="C1009" i="8"/>
  <c r="D1009" i="8"/>
  <c r="E1009" i="8"/>
  <c r="B1009" i="8"/>
  <c r="C643" i="20"/>
  <c r="D643" i="20"/>
  <c r="E643" i="20"/>
  <c r="B643" i="20"/>
  <c r="C1009" i="11"/>
  <c r="D1009" i="11"/>
  <c r="E1009" i="11"/>
  <c r="B1009" i="11"/>
  <c r="C1009" i="4"/>
  <c r="D1009" i="4"/>
  <c r="E1009" i="4"/>
  <c r="B1009" i="4"/>
  <c r="C453" i="86"/>
  <c r="D453" i="86"/>
  <c r="E453" i="86"/>
  <c r="B453" i="86"/>
  <c r="C1009" i="2"/>
  <c r="D1009" i="2"/>
  <c r="E1009" i="2"/>
  <c r="B1009" i="2"/>
  <c r="C1009" i="5"/>
  <c r="D1009" i="5"/>
  <c r="E1009" i="5"/>
  <c r="B1009" i="5"/>
  <c r="C1009" i="3"/>
  <c r="D1009" i="3"/>
  <c r="E1009" i="3"/>
  <c r="B1009" i="3"/>
  <c r="C1009" i="12"/>
  <c r="D1009" i="12"/>
  <c r="E1009" i="12"/>
  <c r="B1009" i="12"/>
  <c r="D1008" i="12"/>
  <c r="C1007" i="12"/>
  <c r="C1006" i="12"/>
  <c r="C66" i="492"/>
  <c r="D66" i="492"/>
  <c r="E66" i="492"/>
  <c r="B66" i="492"/>
  <c r="C1006" i="9"/>
  <c r="D1006" i="9"/>
  <c r="E1006" i="9"/>
  <c r="B1006" i="9"/>
  <c r="C954" i="14"/>
  <c r="D954" i="14"/>
  <c r="E954" i="14"/>
  <c r="B954" i="14"/>
  <c r="C1008" i="8"/>
  <c r="D1008" i="8"/>
  <c r="E1008" i="8"/>
  <c r="B1008" i="8"/>
  <c r="C642" i="20"/>
  <c r="D642" i="20"/>
  <c r="E642" i="20"/>
  <c r="B642" i="20"/>
  <c r="C1008" i="11"/>
  <c r="D1008" i="11"/>
  <c r="E1008" i="11"/>
  <c r="B1008" i="11"/>
  <c r="C1008" i="4"/>
  <c r="D1008" i="4"/>
  <c r="E1008" i="4"/>
  <c r="B1008" i="4"/>
  <c r="C452" i="86"/>
  <c r="D452" i="86"/>
  <c r="E452" i="86"/>
  <c r="B452" i="86"/>
  <c r="C1008" i="2"/>
  <c r="D1008" i="2"/>
  <c r="E1008" i="2"/>
  <c r="B1008" i="2"/>
  <c r="C1008" i="5"/>
  <c r="D1008" i="5"/>
  <c r="E1008" i="5"/>
  <c r="B1008" i="5"/>
  <c r="C1008" i="3"/>
  <c r="D1008" i="3"/>
  <c r="E1008" i="3"/>
  <c r="B1008" i="3"/>
  <c r="C1008" i="12"/>
  <c r="E1008" i="12"/>
  <c r="B1008" i="12"/>
  <c r="F1009" i="4" l="1"/>
  <c r="F1009" i="5"/>
  <c r="F1009" i="11"/>
  <c r="F1008" i="12"/>
  <c r="F1008" i="2"/>
  <c r="F1007" i="9"/>
  <c r="G955" i="14"/>
  <c r="F1006" i="9"/>
  <c r="G1009" i="4"/>
  <c r="F1009" i="3"/>
  <c r="G1007" i="9"/>
  <c r="F1009" i="8"/>
  <c r="G1009" i="5"/>
  <c r="G1009" i="12"/>
  <c r="F1009" i="2"/>
  <c r="F1008" i="5"/>
  <c r="F1008" i="8"/>
  <c r="G1008" i="8"/>
  <c r="F643" i="20"/>
  <c r="F1008" i="3"/>
  <c r="F642" i="20"/>
  <c r="G67" i="492"/>
  <c r="G1009" i="11"/>
  <c r="G643" i="20"/>
  <c r="G1009" i="8"/>
  <c r="F955" i="14"/>
  <c r="G1009" i="2"/>
  <c r="G66" i="492"/>
  <c r="F453" i="86"/>
  <c r="G1009" i="3"/>
  <c r="G453" i="86"/>
  <c r="F1009" i="12"/>
  <c r="F67" i="492"/>
  <c r="F954" i="14"/>
  <c r="F1008" i="4"/>
  <c r="F66" i="492"/>
  <c r="F1008" i="11"/>
  <c r="G1008" i="12"/>
  <c r="H1008" i="12" s="1"/>
  <c r="G452" i="86"/>
  <c r="G1006" i="9"/>
  <c r="G1008" i="3"/>
  <c r="G642" i="20"/>
  <c r="G1008" i="5"/>
  <c r="G1008" i="2"/>
  <c r="G954" i="14"/>
  <c r="F452" i="86"/>
  <c r="G1008" i="4"/>
  <c r="G1008" i="11"/>
  <c r="H1009" i="4" l="1"/>
  <c r="H643" i="20"/>
  <c r="H1006" i="9"/>
  <c r="H1009" i="5"/>
  <c r="H1008" i="5"/>
  <c r="J1009" i="12"/>
  <c r="J1010" i="12"/>
  <c r="H1009" i="12"/>
  <c r="I1010" i="12"/>
  <c r="H1008" i="2"/>
  <c r="H1007" i="9"/>
  <c r="H955" i="14"/>
  <c r="H1008" i="8"/>
  <c r="H1009" i="8"/>
  <c r="H1009" i="2"/>
  <c r="H453" i="86"/>
  <c r="H1009" i="3"/>
  <c r="H452" i="86"/>
  <c r="I1009" i="12"/>
  <c r="H1008" i="4"/>
  <c r="H954" i="14"/>
  <c r="H1008" i="3"/>
  <c r="H642" i="20"/>
  <c r="C1005" i="9"/>
  <c r="D1005" i="9"/>
  <c r="E1005" i="9"/>
  <c r="B1005" i="9"/>
  <c r="C65" i="492"/>
  <c r="D65" i="492"/>
  <c r="E65" i="492"/>
  <c r="B65" i="492"/>
  <c r="C953" i="14"/>
  <c r="D953" i="14"/>
  <c r="E953" i="14"/>
  <c r="B953" i="14"/>
  <c r="C1007" i="8"/>
  <c r="D1007" i="8"/>
  <c r="E1007" i="8"/>
  <c r="B1007" i="8"/>
  <c r="C641" i="20"/>
  <c r="D641" i="20"/>
  <c r="E641" i="20"/>
  <c r="B641" i="20"/>
  <c r="C1007" i="11"/>
  <c r="D1007" i="11"/>
  <c r="E1007" i="11"/>
  <c r="B1007" i="11"/>
  <c r="C1007" i="4"/>
  <c r="D1007" i="4"/>
  <c r="E1007" i="4"/>
  <c r="B1007" i="4"/>
  <c r="C451" i="86"/>
  <c r="D451" i="86"/>
  <c r="E451" i="86"/>
  <c r="B451" i="86"/>
  <c r="C1007" i="2"/>
  <c r="D1007" i="2"/>
  <c r="E1007" i="2"/>
  <c r="B1007" i="2"/>
  <c r="C1007" i="5"/>
  <c r="D1007" i="5"/>
  <c r="E1007" i="5"/>
  <c r="B1007" i="5"/>
  <c r="C1007" i="3"/>
  <c r="D1007" i="3"/>
  <c r="E1007" i="3"/>
  <c r="B1007" i="3"/>
  <c r="D1007" i="12"/>
  <c r="E1007" i="12"/>
  <c r="G1007" i="12" s="1"/>
  <c r="I1008" i="12" s="1"/>
  <c r="B1007" i="12"/>
  <c r="F65" i="492" l="1"/>
  <c r="F1007" i="4"/>
  <c r="F1007" i="12"/>
  <c r="J1008" i="12" s="1"/>
  <c r="F1005" i="9"/>
  <c r="F1007" i="11"/>
  <c r="G1007" i="4"/>
  <c r="G1007" i="5"/>
  <c r="F1007" i="5"/>
  <c r="G65" i="492"/>
  <c r="F451" i="86"/>
  <c r="G1007" i="3"/>
  <c r="G451" i="86"/>
  <c r="G953" i="14"/>
  <c r="F1007" i="3"/>
  <c r="F1007" i="8"/>
  <c r="F1007" i="2"/>
  <c r="G1007" i="2"/>
  <c r="G1005" i="9"/>
  <c r="G641" i="20"/>
  <c r="G1007" i="8"/>
  <c r="F953" i="14"/>
  <c r="G1007" i="11"/>
  <c r="F641" i="20"/>
  <c r="H1007" i="12"/>
  <c r="H1007" i="4" l="1"/>
  <c r="H451" i="86"/>
  <c r="H953" i="14"/>
  <c r="H1005" i="9"/>
  <c r="H1007" i="3"/>
  <c r="H1007" i="5"/>
  <c r="H641" i="20"/>
  <c r="H1007" i="2"/>
  <c r="H1007" i="8"/>
  <c r="C64" i="492"/>
  <c r="D64" i="492"/>
  <c r="E64" i="492"/>
  <c r="B64" i="492"/>
  <c r="C1004" i="9"/>
  <c r="D1004" i="9"/>
  <c r="E1004" i="9"/>
  <c r="B1004" i="9"/>
  <c r="C952" i="14"/>
  <c r="D952" i="14"/>
  <c r="E952" i="14"/>
  <c r="B952" i="14"/>
  <c r="C1006" i="8"/>
  <c r="D1006" i="8"/>
  <c r="E1006" i="8"/>
  <c r="B1006" i="8"/>
  <c r="C640" i="20"/>
  <c r="D640" i="20"/>
  <c r="E640" i="20"/>
  <c r="B640" i="20"/>
  <c r="C1006" i="11"/>
  <c r="D1006" i="11"/>
  <c r="E1006" i="11"/>
  <c r="B1006" i="11"/>
  <c r="C1006" i="4"/>
  <c r="D1006" i="4"/>
  <c r="E1006" i="4"/>
  <c r="B1006" i="4"/>
  <c r="C450" i="86"/>
  <c r="D450" i="86"/>
  <c r="E450" i="86"/>
  <c r="B450" i="86"/>
  <c r="C1006" i="2"/>
  <c r="D1006" i="2"/>
  <c r="E1006" i="2"/>
  <c r="B1006" i="2"/>
  <c r="C1006" i="5"/>
  <c r="D1006" i="5"/>
  <c r="E1006" i="5"/>
  <c r="B1006" i="5"/>
  <c r="C1006" i="3"/>
  <c r="D1006" i="3"/>
  <c r="E1006" i="3"/>
  <c r="B1006" i="3"/>
  <c r="D1006" i="12"/>
  <c r="E1006" i="12"/>
  <c r="B1006" i="12"/>
  <c r="F1006" i="11" l="1"/>
  <c r="F1006" i="4"/>
  <c r="G64" i="492"/>
  <c r="F1006" i="2"/>
  <c r="F1006" i="5"/>
  <c r="F450" i="86"/>
  <c r="F1006" i="12"/>
  <c r="J1007" i="12" s="1"/>
  <c r="F640" i="20"/>
  <c r="F64" i="492"/>
  <c r="F1006" i="3"/>
  <c r="F1006" i="8"/>
  <c r="F952" i="14"/>
  <c r="G1006" i="8"/>
  <c r="G952" i="14"/>
  <c r="G450" i="86"/>
  <c r="G1006" i="5"/>
  <c r="G1006" i="11"/>
  <c r="G1004" i="9"/>
  <c r="G1006" i="12"/>
  <c r="I1007" i="12" s="1"/>
  <c r="G1006" i="2"/>
  <c r="G1006" i="4"/>
  <c r="F1004" i="9"/>
  <c r="G640" i="20"/>
  <c r="G1006" i="3"/>
  <c r="C63" i="492"/>
  <c r="D63" i="492"/>
  <c r="E63" i="492"/>
  <c r="B63" i="492"/>
  <c r="C1003" i="9"/>
  <c r="D1003" i="9"/>
  <c r="E1003" i="9"/>
  <c r="B1003" i="9"/>
  <c r="C951" i="14"/>
  <c r="D951" i="14"/>
  <c r="E951" i="14"/>
  <c r="B951" i="14"/>
  <c r="C1005" i="8"/>
  <c r="D1005" i="8"/>
  <c r="E1005" i="8"/>
  <c r="B1005" i="8"/>
  <c r="C639" i="20"/>
  <c r="D639" i="20"/>
  <c r="E639" i="20"/>
  <c r="B639" i="20"/>
  <c r="C1005" i="11"/>
  <c r="D1005" i="11"/>
  <c r="E1005" i="11"/>
  <c r="B1005" i="11"/>
  <c r="C1005" i="4"/>
  <c r="D1005" i="4"/>
  <c r="E1005" i="4"/>
  <c r="B1005" i="4"/>
  <c r="C449" i="86"/>
  <c r="D449" i="86"/>
  <c r="E449" i="86"/>
  <c r="B449" i="86"/>
  <c r="C1005" i="2"/>
  <c r="D1005" i="2"/>
  <c r="E1005" i="2"/>
  <c r="B1005" i="2"/>
  <c r="C1005" i="5"/>
  <c r="D1005" i="5"/>
  <c r="E1005" i="5"/>
  <c r="B1005" i="5"/>
  <c r="C1005" i="3"/>
  <c r="D1005" i="3"/>
  <c r="E1005" i="3"/>
  <c r="B1005" i="3"/>
  <c r="C1005" i="12"/>
  <c r="D1005" i="12"/>
  <c r="E1005" i="12"/>
  <c r="B1005" i="12"/>
  <c r="C62" i="492"/>
  <c r="D62" i="492"/>
  <c r="E62" i="492"/>
  <c r="B62" i="492"/>
  <c r="C61" i="492"/>
  <c r="D61" i="492"/>
  <c r="E61" i="492"/>
  <c r="B61" i="492"/>
  <c r="C1002" i="9"/>
  <c r="D1002" i="9"/>
  <c r="E1002" i="9"/>
  <c r="B1002" i="9"/>
  <c r="C950" i="14"/>
  <c r="D950" i="14"/>
  <c r="E950" i="14"/>
  <c r="B950" i="14"/>
  <c r="C1004" i="8"/>
  <c r="D1004" i="8"/>
  <c r="E1004" i="8"/>
  <c r="B1004" i="8"/>
  <c r="C638" i="20"/>
  <c r="D638" i="20"/>
  <c r="E638" i="20"/>
  <c r="B638" i="20"/>
  <c r="C1004" i="11"/>
  <c r="D1004" i="11"/>
  <c r="E1004" i="11"/>
  <c r="B1004" i="11"/>
  <c r="C1004" i="4"/>
  <c r="D1004" i="4"/>
  <c r="E1004" i="4"/>
  <c r="B1004" i="4"/>
  <c r="C448" i="86"/>
  <c r="D448" i="86"/>
  <c r="E448" i="86"/>
  <c r="B448" i="86"/>
  <c r="C1004" i="2"/>
  <c r="D1004" i="2"/>
  <c r="E1004" i="2"/>
  <c r="B1004" i="2"/>
  <c r="C1004" i="5"/>
  <c r="D1004" i="5"/>
  <c r="E1004" i="5"/>
  <c r="B1004" i="5"/>
  <c r="C1004" i="3"/>
  <c r="D1004" i="3"/>
  <c r="E1004" i="3"/>
  <c r="B1004" i="3"/>
  <c r="C1004" i="12"/>
  <c r="D1004" i="12"/>
  <c r="E1004" i="12"/>
  <c r="B1004" i="12"/>
  <c r="C60" i="492"/>
  <c r="D60" i="492"/>
  <c r="E60" i="492"/>
  <c r="B60" i="492"/>
  <c r="C1001" i="9"/>
  <c r="D1001" i="9"/>
  <c r="E1001" i="9"/>
  <c r="B1001" i="9"/>
  <c r="C949" i="14"/>
  <c r="D949" i="14"/>
  <c r="E949" i="14"/>
  <c r="B949" i="14"/>
  <c r="C1003" i="8"/>
  <c r="D1003" i="8"/>
  <c r="E1003" i="8"/>
  <c r="B1003" i="8"/>
  <c r="C637" i="20"/>
  <c r="D637" i="20"/>
  <c r="E637" i="20"/>
  <c r="B637" i="20"/>
  <c r="C1003" i="11"/>
  <c r="D1003" i="11"/>
  <c r="E1003" i="11"/>
  <c r="B1003" i="11"/>
  <c r="C1003" i="4"/>
  <c r="D1003" i="4"/>
  <c r="E1003" i="4"/>
  <c r="B1003" i="4"/>
  <c r="C447" i="86"/>
  <c r="D447" i="86"/>
  <c r="E447" i="86"/>
  <c r="B447" i="86"/>
  <c r="C1003" i="2"/>
  <c r="D1003" i="2"/>
  <c r="E1003" i="2"/>
  <c r="B1003" i="2"/>
  <c r="C1003" i="5"/>
  <c r="D1003" i="5"/>
  <c r="E1003" i="5"/>
  <c r="B1003" i="5"/>
  <c r="C1003" i="3"/>
  <c r="D1003" i="3"/>
  <c r="E1003" i="3"/>
  <c r="B1003" i="3"/>
  <c r="C1003" i="12"/>
  <c r="D1003" i="12"/>
  <c r="E1003" i="12"/>
  <c r="B1003" i="12"/>
  <c r="B1002" i="12"/>
  <c r="H450" i="86" l="1"/>
  <c r="H1006" i="3"/>
  <c r="H640" i="20"/>
  <c r="H1006" i="5"/>
  <c r="H1006" i="4"/>
  <c r="H1006" i="8"/>
  <c r="F638" i="20"/>
  <c r="H1006" i="12"/>
  <c r="H1006" i="2"/>
  <c r="H1004" i="9"/>
  <c r="F449" i="86"/>
  <c r="F1005" i="12"/>
  <c r="J1006" i="12" s="1"/>
  <c r="H952" i="14"/>
  <c r="F1001" i="9"/>
  <c r="F448" i="86"/>
  <c r="F1005" i="2"/>
  <c r="F951" i="14"/>
  <c r="F1003" i="2"/>
  <c r="F1004" i="2"/>
  <c r="F950" i="14"/>
  <c r="F1005" i="5"/>
  <c r="F1005" i="8"/>
  <c r="F1003" i="9"/>
  <c r="F1004" i="5"/>
  <c r="F1005" i="3"/>
  <c r="F639" i="20"/>
  <c r="F1004" i="3"/>
  <c r="G1005" i="4"/>
  <c r="G63" i="492"/>
  <c r="G1005" i="11"/>
  <c r="F63" i="492"/>
  <c r="G1005" i="5"/>
  <c r="F1005" i="4"/>
  <c r="G1005" i="8"/>
  <c r="G449" i="86"/>
  <c r="G1005" i="2"/>
  <c r="G1003" i="9"/>
  <c r="G639" i="20"/>
  <c r="F1005" i="11"/>
  <c r="G951" i="14"/>
  <c r="G1005" i="3"/>
  <c r="G1004" i="2"/>
  <c r="G1005" i="12"/>
  <c r="I1006" i="12" s="1"/>
  <c r="F1003" i="4"/>
  <c r="F1004" i="4"/>
  <c r="F61" i="492"/>
  <c r="G1004" i="4"/>
  <c r="G1004" i="12"/>
  <c r="G1004" i="3"/>
  <c r="F1003" i="12"/>
  <c r="F1004" i="12"/>
  <c r="F1004" i="11"/>
  <c r="F62" i="492"/>
  <c r="G1003" i="12"/>
  <c r="H1003" i="12" s="1"/>
  <c r="G1003" i="11"/>
  <c r="F1002" i="9"/>
  <c r="G1004" i="8"/>
  <c r="G448" i="86"/>
  <c r="G1004" i="11"/>
  <c r="G62" i="492"/>
  <c r="G950" i="14"/>
  <c r="G1002" i="9"/>
  <c r="G61" i="492"/>
  <c r="G1004" i="5"/>
  <c r="G638" i="20"/>
  <c r="F1004" i="8"/>
  <c r="G60" i="492"/>
  <c r="F447" i="86"/>
  <c r="F1003" i="3"/>
  <c r="G1003" i="8"/>
  <c r="F949" i="14"/>
  <c r="G1003" i="4"/>
  <c r="G1003" i="3"/>
  <c r="G1003" i="5"/>
  <c r="G1001" i="9"/>
  <c r="G637" i="20"/>
  <c r="F1003" i="5"/>
  <c r="G949" i="14"/>
  <c r="F1003" i="8"/>
  <c r="G447" i="86"/>
  <c r="F60" i="492"/>
  <c r="F1003" i="11"/>
  <c r="G1003" i="2"/>
  <c r="F637" i="20"/>
  <c r="C1000" i="9"/>
  <c r="D1000" i="9"/>
  <c r="E1000" i="9"/>
  <c r="B1000" i="9"/>
  <c r="C948" i="14"/>
  <c r="D948" i="14"/>
  <c r="E948" i="14"/>
  <c r="B948" i="14"/>
  <c r="C1002" i="8"/>
  <c r="D1002" i="8"/>
  <c r="E1002" i="8"/>
  <c r="B1002" i="8"/>
  <c r="C636" i="20"/>
  <c r="D636" i="20"/>
  <c r="E636" i="20"/>
  <c r="B636" i="20"/>
  <c r="C1002" i="11"/>
  <c r="D1002" i="11"/>
  <c r="E1002" i="11"/>
  <c r="B1002" i="11"/>
  <c r="C1002" i="4"/>
  <c r="D1002" i="4"/>
  <c r="E1002" i="4"/>
  <c r="B1002" i="4"/>
  <c r="C446" i="86"/>
  <c r="D446" i="86"/>
  <c r="E446" i="86"/>
  <c r="B446" i="86"/>
  <c r="C1002" i="2"/>
  <c r="D1002" i="2"/>
  <c r="E1002" i="2"/>
  <c r="B1002" i="2"/>
  <c r="C1002" i="5"/>
  <c r="D1002" i="5"/>
  <c r="E1002" i="5"/>
  <c r="B1002" i="5"/>
  <c r="C1002" i="3"/>
  <c r="D1002" i="3"/>
  <c r="E1002" i="3"/>
  <c r="B1002" i="3"/>
  <c r="C1002" i="12"/>
  <c r="D1002" i="12"/>
  <c r="F1002" i="12" s="1"/>
  <c r="E1002" i="12"/>
  <c r="H638" i="20" l="1"/>
  <c r="H1001" i="9"/>
  <c r="H449" i="86"/>
  <c r="H1005" i="5"/>
  <c r="H1003" i="2"/>
  <c r="H448" i="86"/>
  <c r="H1005" i="2"/>
  <c r="H1005" i="8"/>
  <c r="H950" i="14"/>
  <c r="H1003" i="9"/>
  <c r="H951" i="14"/>
  <c r="H1005" i="3"/>
  <c r="H1004" i="5"/>
  <c r="H639" i="20"/>
  <c r="H1004" i="3"/>
  <c r="H1004" i="2"/>
  <c r="H1005" i="12"/>
  <c r="H1005" i="4"/>
  <c r="F1002" i="4"/>
  <c r="J1004" i="12"/>
  <c r="J1005" i="12"/>
  <c r="H1004" i="4"/>
  <c r="H1002" i="9"/>
  <c r="H1003" i="3"/>
  <c r="F1002" i="8"/>
  <c r="H1003" i="4"/>
  <c r="I1004" i="12"/>
  <c r="H1004" i="8"/>
  <c r="I1005" i="12"/>
  <c r="J1003" i="12"/>
  <c r="H1004" i="12"/>
  <c r="H447" i="86"/>
  <c r="F1002" i="5"/>
  <c r="H637" i="20"/>
  <c r="H1003" i="8"/>
  <c r="H949" i="14"/>
  <c r="H1003" i="5"/>
  <c r="F1000" i="9"/>
  <c r="F446" i="86"/>
  <c r="F948" i="14"/>
  <c r="G1002" i="2"/>
  <c r="F636" i="20"/>
  <c r="G1002" i="3"/>
  <c r="G948" i="14"/>
  <c r="G1000" i="9"/>
  <c r="G1002" i="8"/>
  <c r="G446" i="86"/>
  <c r="F1002" i="2"/>
  <c r="G1002" i="11"/>
  <c r="G1002" i="12"/>
  <c r="G636" i="20"/>
  <c r="G1002" i="5"/>
  <c r="G1002" i="4"/>
  <c r="F1002" i="11"/>
  <c r="F1002" i="3"/>
  <c r="H1002" i="8" l="1"/>
  <c r="H948" i="14"/>
  <c r="H1002" i="4"/>
  <c r="H1002" i="5"/>
  <c r="H1002" i="2"/>
  <c r="H446" i="86"/>
  <c r="H636" i="20"/>
  <c r="H1002" i="3"/>
  <c r="H1000" i="9"/>
  <c r="H1002" i="12"/>
  <c r="I1003" i="12"/>
  <c r="C59" i="492"/>
  <c r="D59" i="492"/>
  <c r="E59" i="492"/>
  <c r="B59" i="492"/>
  <c r="C999" i="9"/>
  <c r="D999" i="9"/>
  <c r="E999" i="9"/>
  <c r="B999" i="9"/>
  <c r="C947" i="14"/>
  <c r="D947" i="14"/>
  <c r="E947" i="14"/>
  <c r="B947" i="14"/>
  <c r="C1001" i="8"/>
  <c r="D1001" i="8"/>
  <c r="E1001" i="8"/>
  <c r="B1001" i="8"/>
  <c r="C635" i="20"/>
  <c r="D635" i="20"/>
  <c r="E635" i="20"/>
  <c r="B635" i="20"/>
  <c r="C1001" i="11"/>
  <c r="D1001" i="11"/>
  <c r="E1001" i="11"/>
  <c r="B1001" i="11"/>
  <c r="C1001" i="4"/>
  <c r="D1001" i="4"/>
  <c r="E1001" i="4"/>
  <c r="B1001" i="4"/>
  <c r="C445" i="86"/>
  <c r="D445" i="86"/>
  <c r="E445" i="86"/>
  <c r="B445" i="86"/>
  <c r="C1001" i="2"/>
  <c r="D1001" i="2"/>
  <c r="E1001" i="2"/>
  <c r="B1001" i="2"/>
  <c r="C1001" i="5"/>
  <c r="D1001" i="5"/>
  <c r="E1001" i="5"/>
  <c r="B1001" i="5"/>
  <c r="C1001" i="3"/>
  <c r="D1001" i="3"/>
  <c r="E1001" i="3"/>
  <c r="B1001" i="3"/>
  <c r="F1001" i="2" l="1"/>
  <c r="F635" i="20"/>
  <c r="F59" i="492"/>
  <c r="F1001" i="3"/>
  <c r="F445" i="86"/>
  <c r="F1001" i="11"/>
  <c r="G1001" i="8"/>
  <c r="G1001" i="5"/>
  <c r="F1001" i="8"/>
  <c r="F947" i="14"/>
  <c r="G59" i="492"/>
  <c r="F1001" i="4"/>
  <c r="G1001" i="11"/>
  <c r="F1001" i="5"/>
  <c r="G947" i="14"/>
  <c r="G445" i="86"/>
  <c r="G1001" i="2"/>
  <c r="G1001" i="3"/>
  <c r="G635" i="20"/>
  <c r="F999" i="9"/>
  <c r="G1001" i="4"/>
  <c r="G999" i="9"/>
  <c r="C1001" i="12"/>
  <c r="D1001" i="12"/>
  <c r="E1001" i="12"/>
  <c r="B1001" i="12"/>
  <c r="H1001" i="5" l="1"/>
  <c r="H1001" i="4"/>
  <c r="H1001" i="8"/>
  <c r="H1001" i="2"/>
  <c r="H947" i="14"/>
  <c r="H635" i="20"/>
  <c r="H445" i="86"/>
  <c r="H1001" i="3"/>
  <c r="H999" i="9"/>
  <c r="G1001" i="12"/>
  <c r="I1002" i="12" s="1"/>
  <c r="F1001" i="12"/>
  <c r="J1002" i="12" s="1"/>
  <c r="C58" i="492"/>
  <c r="D58" i="492"/>
  <c r="E58" i="492"/>
  <c r="B58" i="492"/>
  <c r="C998" i="9"/>
  <c r="D998" i="9"/>
  <c r="E998" i="9"/>
  <c r="B998" i="9"/>
  <c r="C946" i="14"/>
  <c r="D946" i="14"/>
  <c r="E946" i="14"/>
  <c r="B946" i="14"/>
  <c r="C1000" i="8"/>
  <c r="D1000" i="8"/>
  <c r="E1000" i="8"/>
  <c r="B1000" i="8"/>
  <c r="C634" i="20"/>
  <c r="D634" i="20"/>
  <c r="E634" i="20"/>
  <c r="B634" i="20"/>
  <c r="C1000" i="11"/>
  <c r="D1000" i="11"/>
  <c r="E1000" i="11"/>
  <c r="B1000" i="11"/>
  <c r="C1000" i="4"/>
  <c r="D1000" i="4"/>
  <c r="E1000" i="4"/>
  <c r="B1000" i="4"/>
  <c r="C444" i="86"/>
  <c r="D444" i="86"/>
  <c r="E444" i="86"/>
  <c r="B444" i="86"/>
  <c r="C1000" i="2"/>
  <c r="D1000" i="2"/>
  <c r="E1000" i="2"/>
  <c r="B1000" i="2"/>
  <c r="C1000" i="5"/>
  <c r="D1000" i="5"/>
  <c r="E1000" i="5"/>
  <c r="B1000" i="5"/>
  <c r="C1000" i="3"/>
  <c r="D1000" i="3"/>
  <c r="E1000" i="3"/>
  <c r="B1000" i="3"/>
  <c r="C1000" i="12"/>
  <c r="D1000" i="12"/>
  <c r="E1000" i="12"/>
  <c r="B1000" i="12"/>
  <c r="B998" i="12"/>
  <c r="B999" i="12"/>
  <c r="C999" i="11"/>
  <c r="D999" i="11"/>
  <c r="E999" i="11"/>
  <c r="B999" i="11"/>
  <c r="C57" i="492"/>
  <c r="D57" i="492"/>
  <c r="E57" i="492"/>
  <c r="B57" i="492"/>
  <c r="C997" i="9"/>
  <c r="D997" i="9"/>
  <c r="E997" i="9"/>
  <c r="B997" i="9"/>
  <c r="C945" i="14"/>
  <c r="D945" i="14"/>
  <c r="E945" i="14"/>
  <c r="B945" i="14"/>
  <c r="C999" i="8"/>
  <c r="D999" i="8"/>
  <c r="E999" i="8"/>
  <c r="B999" i="8"/>
  <c r="C633" i="20"/>
  <c r="D633" i="20"/>
  <c r="E633" i="20"/>
  <c r="B633" i="20"/>
  <c r="C999" i="4"/>
  <c r="D999" i="4"/>
  <c r="E999" i="4"/>
  <c r="B999" i="4"/>
  <c r="C443" i="86"/>
  <c r="D443" i="86"/>
  <c r="E443" i="86"/>
  <c r="B443" i="86"/>
  <c r="C999" i="2"/>
  <c r="D999" i="2"/>
  <c r="E999" i="2"/>
  <c r="B999" i="2"/>
  <c r="C999" i="5"/>
  <c r="D999" i="5"/>
  <c r="E999" i="5"/>
  <c r="B999" i="5"/>
  <c r="C999" i="3"/>
  <c r="D999" i="3"/>
  <c r="E999" i="3"/>
  <c r="B999" i="3"/>
  <c r="E999" i="12"/>
  <c r="C999" i="12"/>
  <c r="D999" i="12"/>
  <c r="C998" i="5"/>
  <c r="D998" i="5"/>
  <c r="E998" i="5"/>
  <c r="C998" i="11"/>
  <c r="D998" i="11"/>
  <c r="E998" i="11"/>
  <c r="B998" i="11"/>
  <c r="B998" i="5"/>
  <c r="C56" i="492"/>
  <c r="D56" i="492"/>
  <c r="E56" i="492"/>
  <c r="B56" i="492"/>
  <c r="C996" i="9"/>
  <c r="D996" i="9"/>
  <c r="E996" i="9"/>
  <c r="B996" i="9"/>
  <c r="C944" i="14"/>
  <c r="D944" i="14"/>
  <c r="E944" i="14"/>
  <c r="B944" i="14"/>
  <c r="C998" i="8"/>
  <c r="D998" i="8"/>
  <c r="E998" i="8"/>
  <c r="B998" i="8"/>
  <c r="C632" i="20"/>
  <c r="D632" i="20"/>
  <c r="E632" i="20"/>
  <c r="B632" i="20"/>
  <c r="C998" i="4"/>
  <c r="D998" i="4"/>
  <c r="E998" i="4"/>
  <c r="B998" i="4"/>
  <c r="C442" i="86"/>
  <c r="D442" i="86"/>
  <c r="E442" i="86"/>
  <c r="B442" i="86"/>
  <c r="C998" i="2"/>
  <c r="E998" i="2"/>
  <c r="B998" i="2"/>
  <c r="F998" i="2" s="1"/>
  <c r="C998" i="3"/>
  <c r="D998" i="3"/>
  <c r="E998" i="3"/>
  <c r="B998" i="3"/>
  <c r="C998" i="12"/>
  <c r="D998" i="12"/>
  <c r="E998" i="12"/>
  <c r="B996" i="12"/>
  <c r="B997" i="12"/>
  <c r="F1000" i="8" l="1"/>
  <c r="H1001" i="12"/>
  <c r="F632" i="20"/>
  <c r="F999" i="4"/>
  <c r="F999" i="11"/>
  <c r="F1000" i="4"/>
  <c r="F1000" i="5"/>
  <c r="F999" i="5"/>
  <c r="F443" i="86"/>
  <c r="F998" i="4"/>
  <c r="F634" i="20"/>
  <c r="F999" i="12"/>
  <c r="F1000" i="12"/>
  <c r="J1001" i="12" s="1"/>
  <c r="F1000" i="11"/>
  <c r="G1000" i="3"/>
  <c r="G1000" i="5"/>
  <c r="F1000" i="2"/>
  <c r="F946" i="14"/>
  <c r="G633" i="20"/>
  <c r="F998" i="5"/>
  <c r="F998" i="9"/>
  <c r="G444" i="86"/>
  <c r="G1000" i="2"/>
  <c r="F444" i="86"/>
  <c r="F633" i="20"/>
  <c r="G1000" i="4"/>
  <c r="G634" i="20"/>
  <c r="G946" i="14"/>
  <c r="F999" i="8"/>
  <c r="G999" i="2"/>
  <c r="G1000" i="12"/>
  <c r="G1000" i="8"/>
  <c r="F1000" i="3"/>
  <c r="G998" i="9"/>
  <c r="G1000" i="11"/>
  <c r="G999" i="8"/>
  <c r="F997" i="9"/>
  <c r="F442" i="86"/>
  <c r="F999" i="3"/>
  <c r="G999" i="5"/>
  <c r="F58" i="492"/>
  <c r="G58" i="492"/>
  <c r="G443" i="86"/>
  <c r="G999" i="11"/>
  <c r="F999" i="2"/>
  <c r="G999" i="3"/>
  <c r="G999" i="12"/>
  <c r="H999" i="12" s="1"/>
  <c r="G997" i="9"/>
  <c r="F945" i="14"/>
  <c r="F57" i="492"/>
  <c r="G999" i="4"/>
  <c r="G57" i="492"/>
  <c r="G945" i="14"/>
  <c r="F944" i="14"/>
  <c r="F998" i="8"/>
  <c r="G998" i="2"/>
  <c r="H998" i="2" s="1"/>
  <c r="F998" i="11"/>
  <c r="G998" i="12"/>
  <c r="H998" i="12" s="1"/>
  <c r="G944" i="14"/>
  <c r="G996" i="9"/>
  <c r="G442" i="86"/>
  <c r="G632" i="20"/>
  <c r="F998" i="12"/>
  <c r="G998" i="5"/>
  <c r="F998" i="3"/>
  <c r="G998" i="3"/>
  <c r="F996" i="9"/>
  <c r="G56" i="492"/>
  <c r="G998" i="11"/>
  <c r="F56" i="492"/>
  <c r="G998" i="8"/>
  <c r="G998" i="4"/>
  <c r="D20" i="546"/>
  <c r="C20" i="546"/>
  <c r="D18" i="546"/>
  <c r="A20" i="546"/>
  <c r="A18" i="546"/>
  <c r="A16" i="546"/>
  <c r="A15" i="546"/>
  <c r="A14" i="546"/>
  <c r="A13" i="546"/>
  <c r="A12" i="546"/>
  <c r="A11" i="546"/>
  <c r="A10" i="546"/>
  <c r="A9" i="546"/>
  <c r="A8" i="546"/>
  <c r="A7" i="546"/>
  <c r="A6" i="546"/>
  <c r="A5" i="546"/>
  <c r="M57" i="545"/>
  <c r="P12" i="545" s="1"/>
  <c r="M55" i="545"/>
  <c r="M53" i="545"/>
  <c r="M51" i="545"/>
  <c r="M49" i="545"/>
  <c r="M47" i="545"/>
  <c r="M45" i="545"/>
  <c r="M43" i="545"/>
  <c r="M41" i="545"/>
  <c r="M39" i="545"/>
  <c r="M37" i="545"/>
  <c r="M35" i="545"/>
  <c r="M33" i="545"/>
  <c r="M31" i="545"/>
  <c r="M29" i="545"/>
  <c r="M27" i="545"/>
  <c r="P18" i="545" s="1"/>
  <c r="M25" i="545"/>
  <c r="P19" i="545" s="1"/>
  <c r="M23" i="545"/>
  <c r="P17" i="545" s="1"/>
  <c r="M21" i="545"/>
  <c r="P16" i="545" s="1"/>
  <c r="M19" i="545"/>
  <c r="P15" i="545" s="1"/>
  <c r="M17" i="545"/>
  <c r="P14" i="545" s="1"/>
  <c r="M15" i="545"/>
  <c r="P11" i="545" s="1"/>
  <c r="M13" i="545"/>
  <c r="P13" i="545" s="1"/>
  <c r="M11" i="545"/>
  <c r="P10" i="545" s="1"/>
  <c r="M9" i="545"/>
  <c r="P9" i="545" s="1"/>
  <c r="H443" i="86" l="1"/>
  <c r="H1000" i="8"/>
  <c r="H998" i="4"/>
  <c r="J999" i="12"/>
  <c r="H1000" i="5"/>
  <c r="H633" i="20"/>
  <c r="H1000" i="4"/>
  <c r="H632" i="20"/>
  <c r="H999" i="5"/>
  <c r="H999" i="4"/>
  <c r="H634" i="20"/>
  <c r="H444" i="86"/>
  <c r="H946" i="14"/>
  <c r="H998" i="5"/>
  <c r="H999" i="8"/>
  <c r="H996" i="9"/>
  <c r="H998" i="9"/>
  <c r="H1000" i="2"/>
  <c r="J1000" i="12"/>
  <c r="H1000" i="12"/>
  <c r="I1001" i="12"/>
  <c r="H1000" i="3"/>
  <c r="H442" i="86"/>
  <c r="H999" i="2"/>
  <c r="H944" i="14"/>
  <c r="H997" i="9"/>
  <c r="I1000" i="12"/>
  <c r="H999" i="3"/>
  <c r="H945" i="14"/>
  <c r="H998" i="8"/>
  <c r="I999" i="12"/>
  <c r="H998" i="3"/>
  <c r="F11" i="546"/>
  <c r="F9" i="546"/>
  <c r="F6" i="546"/>
  <c r="F7" i="546"/>
  <c r="F13" i="546"/>
  <c r="F16" i="546"/>
  <c r="F8" i="546"/>
  <c r="F10" i="546"/>
  <c r="F12" i="546"/>
  <c r="F5" i="546"/>
  <c r="F14" i="546"/>
  <c r="E20" i="546"/>
  <c r="I26" i="546"/>
  <c r="C943" i="14" l="1"/>
  <c r="D943" i="14"/>
  <c r="E943" i="14"/>
  <c r="B943" i="14"/>
  <c r="C55" i="492"/>
  <c r="D55" i="492"/>
  <c r="E55" i="492"/>
  <c r="B55" i="492"/>
  <c r="C995" i="9"/>
  <c r="D995" i="9"/>
  <c r="E995" i="9"/>
  <c r="B995" i="9"/>
  <c r="C631" i="20"/>
  <c r="D631" i="20"/>
  <c r="E631" i="20"/>
  <c r="B631" i="20"/>
  <c r="C997" i="8"/>
  <c r="D997" i="8"/>
  <c r="E997" i="8"/>
  <c r="B997" i="8"/>
  <c r="C997" i="11"/>
  <c r="D997" i="11"/>
  <c r="E997" i="11"/>
  <c r="B997" i="11"/>
  <c r="C997" i="4"/>
  <c r="D997" i="4"/>
  <c r="E997" i="4"/>
  <c r="B997" i="4"/>
  <c r="C441" i="86"/>
  <c r="D441" i="86"/>
  <c r="E441" i="86"/>
  <c r="B441" i="86"/>
  <c r="C997" i="2"/>
  <c r="D997" i="2"/>
  <c r="E997" i="2"/>
  <c r="B997" i="2"/>
  <c r="C997" i="5"/>
  <c r="D997" i="5"/>
  <c r="E997" i="5"/>
  <c r="B997" i="5"/>
  <c r="C997" i="3"/>
  <c r="D997" i="3"/>
  <c r="E997" i="3"/>
  <c r="B997" i="3"/>
  <c r="C997" i="12"/>
  <c r="D997" i="12"/>
  <c r="E997" i="12"/>
  <c r="F631" i="20" l="1"/>
  <c r="G995" i="9"/>
  <c r="G997" i="12"/>
  <c r="G441" i="86"/>
  <c r="F943" i="14"/>
  <c r="F997" i="12"/>
  <c r="J998" i="12" s="1"/>
  <c r="G997" i="11"/>
  <c r="G997" i="3"/>
  <c r="G997" i="5"/>
  <c r="G631" i="20"/>
  <c r="G55" i="492"/>
  <c r="F997" i="2"/>
  <c r="F997" i="8"/>
  <c r="F441" i="86"/>
  <c r="G997" i="8"/>
  <c r="F997" i="3"/>
  <c r="F997" i="11"/>
  <c r="F997" i="5"/>
  <c r="F55" i="492"/>
  <c r="G997" i="4"/>
  <c r="G943" i="14"/>
  <c r="G997" i="2"/>
  <c r="F995" i="9"/>
  <c r="F997" i="4"/>
  <c r="H441" i="86" l="1"/>
  <c r="H997" i="5"/>
  <c r="H997" i="2"/>
  <c r="H997" i="8"/>
  <c r="H997" i="3"/>
  <c r="H631" i="20"/>
  <c r="H997" i="12"/>
  <c r="I998" i="12"/>
  <c r="H995" i="9"/>
  <c r="H943" i="14"/>
  <c r="H997" i="4"/>
  <c r="I942" i="14" l="1"/>
  <c r="C942" i="14"/>
  <c r="D942" i="14"/>
  <c r="E942" i="14"/>
  <c r="B942" i="14"/>
  <c r="H54" i="492"/>
  <c r="C54" i="492"/>
  <c r="D54" i="492"/>
  <c r="E54" i="492"/>
  <c r="B54" i="492"/>
  <c r="I994" i="9"/>
  <c r="C994" i="9"/>
  <c r="D994" i="9"/>
  <c r="E994" i="9"/>
  <c r="B994" i="9"/>
  <c r="I630" i="20"/>
  <c r="C630" i="20"/>
  <c r="D630" i="20"/>
  <c r="E630" i="20"/>
  <c r="B630" i="20"/>
  <c r="I996" i="8"/>
  <c r="C996" i="8"/>
  <c r="D996" i="8"/>
  <c r="E996" i="8"/>
  <c r="B996" i="8"/>
  <c r="H996" i="11"/>
  <c r="C996" i="11"/>
  <c r="D996" i="11"/>
  <c r="E996" i="11"/>
  <c r="B996" i="11"/>
  <c r="I996" i="4"/>
  <c r="C996" i="4"/>
  <c r="D996" i="4"/>
  <c r="E996" i="4"/>
  <c r="B996" i="4"/>
  <c r="I440" i="86"/>
  <c r="C440" i="86"/>
  <c r="D440" i="86"/>
  <c r="E440" i="86"/>
  <c r="B440" i="86"/>
  <c r="I996" i="2"/>
  <c r="C996" i="2"/>
  <c r="D996" i="2"/>
  <c r="E996" i="2"/>
  <c r="B996" i="2"/>
  <c r="I996" i="5"/>
  <c r="C996" i="5"/>
  <c r="D996" i="5"/>
  <c r="E996" i="5"/>
  <c r="B996" i="5"/>
  <c r="I996" i="3"/>
  <c r="C996" i="3"/>
  <c r="D996" i="3"/>
  <c r="E996" i="3"/>
  <c r="B996" i="3"/>
  <c r="K996" i="12"/>
  <c r="L997" i="12" s="1"/>
  <c r="C996" i="12"/>
  <c r="D996" i="12"/>
  <c r="E996" i="12"/>
  <c r="I941" i="14"/>
  <c r="C941" i="14"/>
  <c r="D941" i="14"/>
  <c r="E941" i="14"/>
  <c r="B941" i="14"/>
  <c r="H53" i="492"/>
  <c r="C53" i="492"/>
  <c r="D53" i="492"/>
  <c r="E53" i="492"/>
  <c r="B53" i="492"/>
  <c r="I993" i="9"/>
  <c r="C993" i="9"/>
  <c r="D993" i="9"/>
  <c r="E993" i="9"/>
  <c r="B993" i="9"/>
  <c r="I629" i="20"/>
  <c r="C629" i="20"/>
  <c r="D629" i="20"/>
  <c r="E629" i="20"/>
  <c r="B629" i="20"/>
  <c r="I995" i="8"/>
  <c r="C995" i="8"/>
  <c r="D995" i="8"/>
  <c r="E995" i="8"/>
  <c r="B995" i="8"/>
  <c r="H995" i="11"/>
  <c r="C995" i="11"/>
  <c r="D995" i="11"/>
  <c r="E995" i="11"/>
  <c r="B995" i="11"/>
  <c r="I995" i="4"/>
  <c r="C995" i="4"/>
  <c r="D995" i="4"/>
  <c r="E995" i="4"/>
  <c r="B995" i="4"/>
  <c r="I439" i="86"/>
  <c r="C439" i="86"/>
  <c r="D439" i="86"/>
  <c r="E439" i="86"/>
  <c r="B439" i="86"/>
  <c r="I995" i="2"/>
  <c r="C995" i="2"/>
  <c r="D995" i="2"/>
  <c r="E995" i="2"/>
  <c r="B995" i="2"/>
  <c r="I995" i="5"/>
  <c r="C995" i="5"/>
  <c r="D995" i="5"/>
  <c r="E995" i="5"/>
  <c r="B995" i="5"/>
  <c r="I995" i="3"/>
  <c r="C995" i="3"/>
  <c r="D995" i="3"/>
  <c r="E995" i="3"/>
  <c r="B995" i="3"/>
  <c r="K995" i="12"/>
  <c r="C995" i="12"/>
  <c r="D995" i="12"/>
  <c r="E995" i="12"/>
  <c r="B995" i="12"/>
  <c r="G996" i="11" l="1"/>
  <c r="F996" i="12"/>
  <c r="F942" i="14"/>
  <c r="F995" i="12"/>
  <c r="F995" i="4"/>
  <c r="F993" i="9"/>
  <c r="F630" i="20"/>
  <c r="F996" i="3"/>
  <c r="F995" i="2"/>
  <c r="L996" i="12"/>
  <c r="J997" i="12"/>
  <c r="F996" i="8"/>
  <c r="F996" i="2"/>
  <c r="F53" i="492"/>
  <c r="G996" i="8"/>
  <c r="G630" i="20"/>
  <c r="F994" i="9"/>
  <c r="F996" i="4"/>
  <c r="F54" i="492"/>
  <c r="G996" i="3"/>
  <c r="F996" i="5"/>
  <c r="G996" i="12"/>
  <c r="G440" i="86"/>
  <c r="G994" i="9"/>
  <c r="F996" i="11"/>
  <c r="G996" i="5"/>
  <c r="G996" i="2"/>
  <c r="G995" i="3"/>
  <c r="G996" i="4"/>
  <c r="G54" i="492"/>
  <c r="G942" i="14"/>
  <c r="F995" i="5"/>
  <c r="F440" i="86"/>
  <c r="F995" i="3"/>
  <c r="F941" i="14"/>
  <c r="F995" i="8"/>
  <c r="F629" i="20"/>
  <c r="G995" i="5"/>
  <c r="G995" i="8"/>
  <c r="G629" i="20"/>
  <c r="G995" i="4"/>
  <c r="G995" i="2"/>
  <c r="F439" i="86"/>
  <c r="G439" i="86"/>
  <c r="G993" i="9"/>
  <c r="G995" i="12"/>
  <c r="H995" i="12" s="1"/>
  <c r="F995" i="11"/>
  <c r="G53" i="492"/>
  <c r="G941" i="14"/>
  <c r="G995" i="11"/>
  <c r="H996" i="3" l="1"/>
  <c r="H630" i="20"/>
  <c r="H995" i="2"/>
  <c r="H440" i="86"/>
  <c r="H941" i="14"/>
  <c r="H629" i="20"/>
  <c r="J996" i="12"/>
  <c r="J20" i="546" s="1"/>
  <c r="H995" i="4"/>
  <c r="H942" i="14"/>
  <c r="H996" i="2"/>
  <c r="H993" i="9"/>
  <c r="H994" i="9"/>
  <c r="H439" i="86"/>
  <c r="H996" i="4"/>
  <c r="H996" i="12"/>
  <c r="I997" i="12"/>
  <c r="H996" i="5"/>
  <c r="H996" i="8"/>
  <c r="H995" i="5"/>
  <c r="H995" i="3"/>
  <c r="H995" i="8"/>
  <c r="I996" i="12"/>
  <c r="I940" i="14"/>
  <c r="C940" i="14"/>
  <c r="D940" i="14"/>
  <c r="E940" i="14"/>
  <c r="B940" i="14"/>
  <c r="H52" i="492"/>
  <c r="C52" i="492"/>
  <c r="D52" i="492"/>
  <c r="E52" i="492"/>
  <c r="B52" i="492"/>
  <c r="I992" i="9"/>
  <c r="C992" i="9"/>
  <c r="D992" i="9"/>
  <c r="E992" i="9"/>
  <c r="B992" i="9"/>
  <c r="I628" i="20"/>
  <c r="C628" i="20"/>
  <c r="D628" i="20"/>
  <c r="E628" i="20"/>
  <c r="B628" i="20"/>
  <c r="I994" i="8"/>
  <c r="C994" i="8"/>
  <c r="D994" i="8"/>
  <c r="E994" i="8"/>
  <c r="B994" i="8"/>
  <c r="H994" i="11"/>
  <c r="C994" i="11"/>
  <c r="D994" i="11"/>
  <c r="E994" i="11"/>
  <c r="B994" i="11"/>
  <c r="I994" i="4"/>
  <c r="C994" i="4"/>
  <c r="D994" i="4"/>
  <c r="E994" i="4"/>
  <c r="B994" i="4"/>
  <c r="I438" i="86"/>
  <c r="C438" i="86"/>
  <c r="D438" i="86"/>
  <c r="E438" i="86"/>
  <c r="B438" i="86"/>
  <c r="I994" i="2"/>
  <c r="E994" i="2"/>
  <c r="C994" i="2"/>
  <c r="D994" i="2"/>
  <c r="B994" i="2"/>
  <c r="I994" i="5"/>
  <c r="C994" i="5"/>
  <c r="D994" i="5"/>
  <c r="E994" i="5"/>
  <c r="B994" i="5"/>
  <c r="I994" i="3"/>
  <c r="C994" i="3"/>
  <c r="D994" i="3"/>
  <c r="E994" i="3"/>
  <c r="B994" i="3"/>
  <c r="K994" i="12"/>
  <c r="L995" i="12" s="1"/>
  <c r="C994" i="12"/>
  <c r="D994" i="12"/>
  <c r="E994" i="12"/>
  <c r="B994" i="12"/>
  <c r="F994" i="3" l="1"/>
  <c r="F994" i="12"/>
  <c r="J995" i="12" s="1"/>
  <c r="F438" i="86"/>
  <c r="F628" i="20"/>
  <c r="F994" i="2"/>
  <c r="G994" i="8"/>
  <c r="F994" i="8"/>
  <c r="F52" i="492"/>
  <c r="F940" i="14"/>
  <c r="G52" i="492"/>
  <c r="F994" i="4"/>
  <c r="G940" i="14"/>
  <c r="G994" i="5"/>
  <c r="G994" i="2"/>
  <c r="G994" i="3"/>
  <c r="G992" i="9"/>
  <c r="G438" i="86"/>
  <c r="G994" i="12"/>
  <c r="I995" i="12" s="1"/>
  <c r="G994" i="4"/>
  <c r="G628" i="20"/>
  <c r="F992" i="9"/>
  <c r="G994" i="11"/>
  <c r="F994" i="11"/>
  <c r="F994" i="5"/>
  <c r="H994" i="4" l="1"/>
  <c r="H994" i="8"/>
  <c r="H628" i="20"/>
  <c r="H994" i="3"/>
  <c r="H994" i="2"/>
  <c r="H994" i="5"/>
  <c r="H438" i="86"/>
  <c r="H940" i="14"/>
  <c r="H994" i="12"/>
  <c r="H992" i="9"/>
  <c r="I993" i="3"/>
  <c r="C993" i="3"/>
  <c r="D993" i="3"/>
  <c r="E993" i="3"/>
  <c r="B993" i="3"/>
  <c r="I939" i="14"/>
  <c r="C939" i="14"/>
  <c r="D939" i="14"/>
  <c r="E939" i="14"/>
  <c r="B939" i="14"/>
  <c r="H51" i="492"/>
  <c r="C51" i="492"/>
  <c r="D51" i="492"/>
  <c r="E51" i="492"/>
  <c r="B51" i="492"/>
  <c r="I991" i="9"/>
  <c r="C991" i="9"/>
  <c r="D991" i="9"/>
  <c r="E991" i="9"/>
  <c r="B991" i="9"/>
  <c r="I627" i="20"/>
  <c r="C627" i="20"/>
  <c r="D627" i="20"/>
  <c r="E627" i="20"/>
  <c r="B627" i="20"/>
  <c r="I993" i="8"/>
  <c r="C993" i="8"/>
  <c r="D993" i="8"/>
  <c r="E993" i="8"/>
  <c r="B993" i="8"/>
  <c r="H993" i="11"/>
  <c r="C993" i="11"/>
  <c r="D993" i="11"/>
  <c r="E993" i="11"/>
  <c r="B993" i="11"/>
  <c r="I993" i="4"/>
  <c r="C993" i="4"/>
  <c r="D993" i="4"/>
  <c r="E993" i="4"/>
  <c r="B993" i="4"/>
  <c r="I437" i="86"/>
  <c r="C437" i="86"/>
  <c r="D437" i="86"/>
  <c r="E437" i="86"/>
  <c r="B437" i="86"/>
  <c r="I993" i="2"/>
  <c r="C993" i="2"/>
  <c r="D993" i="2"/>
  <c r="E993" i="2"/>
  <c r="B993" i="2"/>
  <c r="I993" i="5"/>
  <c r="C993" i="5"/>
  <c r="D993" i="5"/>
  <c r="E993" i="5"/>
  <c r="B993" i="5"/>
  <c r="K993" i="12"/>
  <c r="L994" i="12" s="1"/>
  <c r="C993" i="12"/>
  <c r="D993" i="12"/>
  <c r="E993" i="12"/>
  <c r="B993" i="12"/>
  <c r="F993" i="4" l="1"/>
  <c r="F51" i="492"/>
  <c r="F939" i="14"/>
  <c r="F991" i="9"/>
  <c r="F993" i="5"/>
  <c r="F993" i="12"/>
  <c r="J994" i="12" s="1"/>
  <c r="F627" i="20"/>
  <c r="F993" i="3"/>
  <c r="G993" i="3"/>
  <c r="G627" i="20"/>
  <c r="G939" i="14"/>
  <c r="G991" i="9"/>
  <c r="F993" i="8"/>
  <c r="F993" i="11"/>
  <c r="F993" i="2"/>
  <c r="G993" i="2"/>
  <c r="F437" i="86"/>
  <c r="G993" i="4"/>
  <c r="G437" i="86"/>
  <c r="G51" i="492"/>
  <c r="G993" i="12"/>
  <c r="G993" i="11"/>
  <c r="G993" i="8"/>
  <c r="G993" i="5"/>
  <c r="C992" i="12"/>
  <c r="D992" i="12"/>
  <c r="E992" i="12"/>
  <c r="I938" i="14"/>
  <c r="C938" i="14"/>
  <c r="D938" i="14"/>
  <c r="E938" i="14"/>
  <c r="B938" i="14"/>
  <c r="H50" i="492"/>
  <c r="C50" i="492"/>
  <c r="D50" i="492"/>
  <c r="E50" i="492"/>
  <c r="B50" i="492"/>
  <c r="I990" i="9"/>
  <c r="C990" i="9"/>
  <c r="D990" i="9"/>
  <c r="E990" i="9"/>
  <c r="B990" i="9"/>
  <c r="I626" i="20"/>
  <c r="C626" i="20"/>
  <c r="D626" i="20"/>
  <c r="E626" i="20"/>
  <c r="B626" i="20"/>
  <c r="I992" i="8"/>
  <c r="C992" i="8"/>
  <c r="D992" i="8"/>
  <c r="E992" i="8"/>
  <c r="B992" i="8"/>
  <c r="H992" i="11"/>
  <c r="C992" i="11"/>
  <c r="D992" i="11"/>
  <c r="E992" i="11"/>
  <c r="B992" i="11"/>
  <c r="I992" i="4"/>
  <c r="C992" i="4"/>
  <c r="D992" i="4"/>
  <c r="E992" i="4"/>
  <c r="B992" i="4"/>
  <c r="I436" i="86"/>
  <c r="C436" i="86"/>
  <c r="D436" i="86"/>
  <c r="E436" i="86"/>
  <c r="B436" i="86"/>
  <c r="I992" i="2"/>
  <c r="C992" i="2"/>
  <c r="D992" i="2"/>
  <c r="E992" i="2"/>
  <c r="B992" i="2"/>
  <c r="I992" i="5"/>
  <c r="C992" i="5"/>
  <c r="D992" i="5"/>
  <c r="E992" i="5"/>
  <c r="B992" i="5"/>
  <c r="I992" i="3"/>
  <c r="C992" i="3"/>
  <c r="D992" i="3"/>
  <c r="E992" i="3"/>
  <c r="B992" i="3"/>
  <c r="K992" i="12"/>
  <c r="L993" i="12" s="1"/>
  <c r="B992" i="12"/>
  <c r="H991" i="9" l="1"/>
  <c r="H627" i="20"/>
  <c r="H993" i="8"/>
  <c r="H993" i="4"/>
  <c r="F938" i="14"/>
  <c r="H993" i="5"/>
  <c r="H437" i="86"/>
  <c r="H939" i="14"/>
  <c r="F50" i="492"/>
  <c r="H993" i="3"/>
  <c r="F992" i="2"/>
  <c r="F626" i="20"/>
  <c r="H993" i="12"/>
  <c r="I994" i="12"/>
  <c r="G992" i="5"/>
  <c r="G992" i="8"/>
  <c r="G436" i="86"/>
  <c r="F992" i="11"/>
  <c r="G992" i="12"/>
  <c r="I993" i="12" s="1"/>
  <c r="H993" i="2"/>
  <c r="F992" i="5"/>
  <c r="F992" i="3"/>
  <c r="G992" i="3"/>
  <c r="G938" i="14"/>
  <c r="G990" i="9"/>
  <c r="F992" i="4"/>
  <c r="G992" i="4"/>
  <c r="G50" i="492"/>
  <c r="F992" i="8"/>
  <c r="F990" i="9"/>
  <c r="F436" i="86"/>
  <c r="G992" i="11"/>
  <c r="G992" i="2"/>
  <c r="G626" i="20"/>
  <c r="F992" i="12"/>
  <c r="J993" i="12" s="1"/>
  <c r="H992" i="5" l="1"/>
  <c r="H938" i="14"/>
  <c r="H992" i="8"/>
  <c r="H990" i="9"/>
  <c r="H436" i="86"/>
  <c r="H626" i="20"/>
  <c r="H992" i="2"/>
  <c r="H992" i="4"/>
  <c r="H992" i="3"/>
  <c r="H992" i="12"/>
  <c r="E991" i="12"/>
  <c r="I937" i="14"/>
  <c r="C937" i="14"/>
  <c r="D937" i="14"/>
  <c r="E937" i="14"/>
  <c r="B937" i="14"/>
  <c r="H49" i="492"/>
  <c r="C49" i="492"/>
  <c r="D49" i="492"/>
  <c r="E49" i="492"/>
  <c r="B49" i="492"/>
  <c r="I989" i="9"/>
  <c r="C989" i="9"/>
  <c r="D989" i="9"/>
  <c r="E989" i="9"/>
  <c r="B989" i="9"/>
  <c r="I625" i="20"/>
  <c r="C625" i="20"/>
  <c r="D625" i="20"/>
  <c r="E625" i="20"/>
  <c r="B625" i="20"/>
  <c r="I991" i="8"/>
  <c r="C991" i="8"/>
  <c r="D991" i="8"/>
  <c r="E991" i="8"/>
  <c r="B991" i="8"/>
  <c r="H991" i="11"/>
  <c r="C991" i="11"/>
  <c r="D991" i="11"/>
  <c r="E991" i="11"/>
  <c r="B991" i="11"/>
  <c r="I991" i="4"/>
  <c r="C991" i="4"/>
  <c r="D991" i="4"/>
  <c r="E991" i="4"/>
  <c r="B991" i="4"/>
  <c r="I435" i="86"/>
  <c r="C435" i="86"/>
  <c r="D435" i="86"/>
  <c r="E435" i="86"/>
  <c r="B435" i="86"/>
  <c r="I991" i="2"/>
  <c r="C991" i="2"/>
  <c r="D991" i="2"/>
  <c r="E991" i="2"/>
  <c r="B991" i="2"/>
  <c r="I991" i="5"/>
  <c r="C991" i="5"/>
  <c r="D991" i="5"/>
  <c r="E991" i="5"/>
  <c r="B991" i="5"/>
  <c r="I991" i="3"/>
  <c r="C991" i="3"/>
  <c r="D991" i="3"/>
  <c r="E991" i="3"/>
  <c r="B991" i="3"/>
  <c r="K991" i="12"/>
  <c r="L992" i="12" s="1"/>
  <c r="C991" i="12"/>
  <c r="D991" i="12"/>
  <c r="B991" i="12"/>
  <c r="F991" i="3" l="1"/>
  <c r="G991" i="12"/>
  <c r="I992" i="12" s="1"/>
  <c r="F435" i="86"/>
  <c r="F937" i="14"/>
  <c r="F991" i="2"/>
  <c r="F991" i="8"/>
  <c r="F991" i="4"/>
  <c r="G49" i="492"/>
  <c r="G991" i="2"/>
  <c r="G625" i="20"/>
  <c r="G435" i="86"/>
  <c r="F989" i="9"/>
  <c r="G991" i="4"/>
  <c r="G989" i="9"/>
  <c r="F49" i="492"/>
  <c r="F991" i="11"/>
  <c r="F991" i="5"/>
  <c r="G991" i="5"/>
  <c r="G991" i="8"/>
  <c r="G991" i="11"/>
  <c r="G991" i="3"/>
  <c r="G937" i="14"/>
  <c r="H937" i="14" s="1"/>
  <c r="F625" i="20"/>
  <c r="F991" i="12"/>
  <c r="J992" i="12" s="1"/>
  <c r="H991" i="4" l="1"/>
  <c r="H991" i="8"/>
  <c r="H625" i="20"/>
  <c r="H991" i="2"/>
  <c r="H991" i="3"/>
  <c r="H991" i="12"/>
  <c r="H435" i="86"/>
  <c r="H991" i="5"/>
  <c r="H989" i="9"/>
  <c r="I936" i="14"/>
  <c r="C936" i="14"/>
  <c r="D936" i="14"/>
  <c r="E936" i="14"/>
  <c r="B936" i="14"/>
  <c r="H48" i="492"/>
  <c r="C48" i="492"/>
  <c r="D48" i="492"/>
  <c r="E48" i="492"/>
  <c r="B48" i="492"/>
  <c r="I988" i="9"/>
  <c r="C988" i="9"/>
  <c r="D988" i="9"/>
  <c r="E988" i="9"/>
  <c r="B988" i="9"/>
  <c r="I624" i="20"/>
  <c r="C624" i="20"/>
  <c r="D624" i="20"/>
  <c r="E624" i="20"/>
  <c r="B624" i="20"/>
  <c r="I990" i="8"/>
  <c r="C990" i="8"/>
  <c r="D990" i="8"/>
  <c r="E990" i="8"/>
  <c r="B990" i="8"/>
  <c r="H990" i="11"/>
  <c r="C990" i="11"/>
  <c r="D990" i="11"/>
  <c r="E990" i="11"/>
  <c r="B990" i="11"/>
  <c r="I990" i="4"/>
  <c r="C990" i="4"/>
  <c r="D990" i="4"/>
  <c r="E990" i="4"/>
  <c r="B990" i="4"/>
  <c r="I434" i="86"/>
  <c r="C434" i="86"/>
  <c r="D434" i="86"/>
  <c r="E434" i="86"/>
  <c r="B434" i="86"/>
  <c r="I990" i="2"/>
  <c r="C990" i="2"/>
  <c r="D990" i="2"/>
  <c r="E990" i="2"/>
  <c r="B990" i="2"/>
  <c r="I990" i="5"/>
  <c r="C990" i="5"/>
  <c r="D990" i="5"/>
  <c r="E990" i="5"/>
  <c r="B990" i="5"/>
  <c r="I990" i="3"/>
  <c r="C990" i="3"/>
  <c r="D990" i="3"/>
  <c r="E990" i="3"/>
  <c r="B990" i="3"/>
  <c r="K990" i="12"/>
  <c r="L991" i="12" s="1"/>
  <c r="C990" i="12"/>
  <c r="D990" i="12"/>
  <c r="E990" i="12"/>
  <c r="B990" i="12"/>
  <c r="F990" i="5" l="1"/>
  <c r="G990" i="11"/>
  <c r="F936" i="14"/>
  <c r="F990" i="11"/>
  <c r="G990" i="8"/>
  <c r="F990" i="2"/>
  <c r="G434" i="86"/>
  <c r="F988" i="9"/>
  <c r="G988" i="9"/>
  <c r="G624" i="20"/>
  <c r="F990" i="4"/>
  <c r="F48" i="492"/>
  <c r="F990" i="12"/>
  <c r="J991" i="12" s="1"/>
  <c r="F990" i="8"/>
  <c r="F624" i="20"/>
  <c r="G990" i="4"/>
  <c r="G990" i="5"/>
  <c r="F990" i="3"/>
  <c r="G990" i="3"/>
  <c r="G936" i="14"/>
  <c r="G990" i="2"/>
  <c r="G990" i="12"/>
  <c r="I991" i="12" s="1"/>
  <c r="G48" i="492"/>
  <c r="F434" i="86"/>
  <c r="H990" i="8" l="1"/>
  <c r="H988" i="9"/>
  <c r="H990" i="2"/>
  <c r="H990" i="5"/>
  <c r="H434" i="86"/>
  <c r="H624" i="20"/>
  <c r="H990" i="4"/>
  <c r="H936" i="14"/>
  <c r="H990" i="12"/>
  <c r="H990" i="3"/>
  <c r="I935" i="14"/>
  <c r="I989" i="5" l="1"/>
  <c r="C989" i="5"/>
  <c r="D989" i="5"/>
  <c r="E989" i="5"/>
  <c r="B989" i="5"/>
  <c r="C935" i="14"/>
  <c r="D935" i="14"/>
  <c r="E935" i="14"/>
  <c r="B935" i="14"/>
  <c r="I987" i="9"/>
  <c r="C987" i="9"/>
  <c r="D987" i="9"/>
  <c r="E987" i="9"/>
  <c r="B987" i="9"/>
  <c r="H47" i="492"/>
  <c r="C47" i="492"/>
  <c r="D47" i="492"/>
  <c r="E47" i="492"/>
  <c r="B47" i="492"/>
  <c r="I623" i="20"/>
  <c r="C623" i="20"/>
  <c r="D623" i="20"/>
  <c r="E623" i="20"/>
  <c r="B623" i="20"/>
  <c r="I989" i="8"/>
  <c r="C989" i="8"/>
  <c r="D989" i="8"/>
  <c r="E989" i="8"/>
  <c r="B989" i="8"/>
  <c r="H989" i="11"/>
  <c r="C989" i="11"/>
  <c r="D989" i="11"/>
  <c r="E989" i="11"/>
  <c r="B989" i="11"/>
  <c r="I989" i="4"/>
  <c r="C989" i="4"/>
  <c r="D989" i="4"/>
  <c r="E989" i="4"/>
  <c r="B989" i="4"/>
  <c r="I433" i="86"/>
  <c r="C433" i="86"/>
  <c r="D433" i="86"/>
  <c r="E433" i="86"/>
  <c r="B433" i="86"/>
  <c r="I989" i="2"/>
  <c r="C989" i="2"/>
  <c r="D989" i="2"/>
  <c r="E989" i="2"/>
  <c r="B989" i="2"/>
  <c r="I989" i="3"/>
  <c r="C989" i="3"/>
  <c r="D989" i="3"/>
  <c r="E989" i="3"/>
  <c r="B989" i="3"/>
  <c r="K989" i="12"/>
  <c r="L990" i="12" s="1"/>
  <c r="C989" i="12"/>
  <c r="D989" i="12"/>
  <c r="E989" i="12"/>
  <c r="B989" i="12"/>
  <c r="G989" i="4" l="1"/>
  <c r="F989" i="3"/>
  <c r="F989" i="5"/>
  <c r="F989" i="12"/>
  <c r="J990" i="12" s="1"/>
  <c r="G987" i="9"/>
  <c r="F989" i="11"/>
  <c r="G989" i="2"/>
  <c r="F47" i="492"/>
  <c r="F623" i="20"/>
  <c r="G935" i="14"/>
  <c r="G47" i="492"/>
  <c r="F989" i="8"/>
  <c r="G989" i="12"/>
  <c r="F433" i="86"/>
  <c r="F989" i="4"/>
  <c r="G989" i="3"/>
  <c r="F935" i="14"/>
  <c r="G989" i="8"/>
  <c r="G433" i="86"/>
  <c r="F989" i="2"/>
  <c r="G989" i="5"/>
  <c r="G989" i="11"/>
  <c r="G623" i="20"/>
  <c r="F987" i="9"/>
  <c r="H989" i="5" l="1"/>
  <c r="H935" i="14"/>
  <c r="H623" i="20"/>
  <c r="H989" i="4"/>
  <c r="H989" i="8"/>
  <c r="H989" i="3"/>
  <c r="H433" i="86"/>
  <c r="H989" i="2"/>
  <c r="H987" i="9"/>
  <c r="H989" i="12"/>
  <c r="I990" i="12"/>
  <c r="A18" i="423"/>
  <c r="I934" i="14"/>
  <c r="I933" i="14"/>
  <c r="H46" i="492"/>
  <c r="H45" i="492"/>
  <c r="I986" i="9"/>
  <c r="I985" i="9"/>
  <c r="I621" i="20"/>
  <c r="I622" i="20"/>
  <c r="I988" i="8"/>
  <c r="I987" i="8"/>
  <c r="H987" i="11"/>
  <c r="H988" i="11"/>
  <c r="I987" i="4"/>
  <c r="I988" i="4"/>
  <c r="I432" i="86"/>
  <c r="I431" i="86"/>
  <c r="I988" i="2"/>
  <c r="I987" i="2"/>
  <c r="I987" i="5"/>
  <c r="I988" i="5"/>
  <c r="I987" i="3"/>
  <c r="I988" i="3"/>
  <c r="K988" i="12"/>
  <c r="L989" i="12" s="1"/>
  <c r="K987" i="12"/>
  <c r="L988" i="12" l="1"/>
  <c r="C934" i="14" l="1"/>
  <c r="D934" i="14"/>
  <c r="E934" i="14"/>
  <c r="B934" i="14"/>
  <c r="C46" i="492"/>
  <c r="D46" i="492"/>
  <c r="E46" i="492"/>
  <c r="B46" i="492"/>
  <c r="C986" i="9"/>
  <c r="D986" i="9"/>
  <c r="E986" i="9"/>
  <c r="B986" i="9"/>
  <c r="C622" i="20"/>
  <c r="D622" i="20"/>
  <c r="E622" i="20"/>
  <c r="B622" i="20"/>
  <c r="C988" i="8"/>
  <c r="D988" i="8"/>
  <c r="E988" i="8"/>
  <c r="B988" i="8"/>
  <c r="C988" i="11"/>
  <c r="D988" i="11"/>
  <c r="E988" i="11"/>
  <c r="B988" i="11"/>
  <c r="C988" i="4"/>
  <c r="D988" i="4"/>
  <c r="E988" i="4"/>
  <c r="B988" i="4"/>
  <c r="C432" i="86"/>
  <c r="D432" i="86"/>
  <c r="E432" i="86"/>
  <c r="B432" i="86"/>
  <c r="F46" i="492" l="1"/>
  <c r="G986" i="9"/>
  <c r="F934" i="14"/>
  <c r="F988" i="4"/>
  <c r="G988" i="8"/>
  <c r="F622" i="20"/>
  <c r="F986" i="9"/>
  <c r="G622" i="20"/>
  <c r="G46" i="492"/>
  <c r="G432" i="86"/>
  <c r="G934" i="14"/>
  <c r="G988" i="4"/>
  <c r="G988" i="11"/>
  <c r="F432" i="86"/>
  <c r="F988" i="8"/>
  <c r="H988" i="8" s="1"/>
  <c r="F988" i="11"/>
  <c r="C988" i="2"/>
  <c r="D988" i="2"/>
  <c r="E988" i="2"/>
  <c r="B988" i="2"/>
  <c r="C988" i="5"/>
  <c r="D988" i="5"/>
  <c r="E988" i="5"/>
  <c r="B988" i="5"/>
  <c r="C988" i="3"/>
  <c r="D988" i="3"/>
  <c r="E988" i="3"/>
  <c r="B988" i="3"/>
  <c r="C988" i="12"/>
  <c r="D988" i="12"/>
  <c r="E988" i="12"/>
  <c r="B988" i="12"/>
  <c r="H934" i="14" l="1"/>
  <c r="H988" i="4"/>
  <c r="H986" i="9"/>
  <c r="H432" i="86"/>
  <c r="H622" i="20"/>
  <c r="G988" i="2"/>
  <c r="G988" i="5"/>
  <c r="F988" i="2"/>
  <c r="F988" i="12"/>
  <c r="J989" i="12" s="1"/>
  <c r="F988" i="5"/>
  <c r="G988" i="3"/>
  <c r="G988" i="12"/>
  <c r="F988" i="3"/>
  <c r="C933" i="14"/>
  <c r="D933" i="14"/>
  <c r="E933" i="14"/>
  <c r="B933" i="14"/>
  <c r="C45" i="492"/>
  <c r="D45" i="492"/>
  <c r="E45" i="492"/>
  <c r="B45" i="492"/>
  <c r="C985" i="9"/>
  <c r="D985" i="9"/>
  <c r="E985" i="9"/>
  <c r="B985" i="9"/>
  <c r="C621" i="20"/>
  <c r="D621" i="20"/>
  <c r="E621" i="20"/>
  <c r="B621" i="20"/>
  <c r="C987" i="8"/>
  <c r="D987" i="8"/>
  <c r="E987" i="8"/>
  <c r="B987" i="8"/>
  <c r="C987" i="11"/>
  <c r="D987" i="11"/>
  <c r="E987" i="11"/>
  <c r="B987" i="11"/>
  <c r="C987" i="4"/>
  <c r="D987" i="4"/>
  <c r="E987" i="4"/>
  <c r="B987" i="4"/>
  <c r="C431" i="86"/>
  <c r="D431" i="86"/>
  <c r="E431" i="86"/>
  <c r="B431" i="86"/>
  <c r="C987" i="2"/>
  <c r="D987" i="2"/>
  <c r="E987" i="2"/>
  <c r="B987" i="2"/>
  <c r="C987" i="5"/>
  <c r="D987" i="5"/>
  <c r="E987" i="5"/>
  <c r="B987" i="5"/>
  <c r="C987" i="3"/>
  <c r="D987" i="3"/>
  <c r="E987" i="3"/>
  <c r="B987" i="3"/>
  <c r="C987" i="12"/>
  <c r="D987" i="12"/>
  <c r="E987" i="12"/>
  <c r="B987" i="12"/>
  <c r="H988" i="2" l="1"/>
  <c r="H988" i="5"/>
  <c r="F933" i="14"/>
  <c r="H988" i="3"/>
  <c r="H988" i="12"/>
  <c r="I989" i="12"/>
  <c r="F45" i="492"/>
  <c r="F987" i="11"/>
  <c r="F987" i="3"/>
  <c r="G985" i="9"/>
  <c r="F987" i="8"/>
  <c r="G933" i="14"/>
  <c r="G987" i="12"/>
  <c r="G621" i="20"/>
  <c r="F987" i="2"/>
  <c r="F985" i="9"/>
  <c r="G987" i="3"/>
  <c r="F621" i="20"/>
  <c r="F431" i="86"/>
  <c r="F987" i="4"/>
  <c r="F987" i="12"/>
  <c r="J988" i="12" s="1"/>
  <c r="G45" i="492"/>
  <c r="G431" i="86"/>
  <c r="G987" i="4"/>
  <c r="G987" i="5"/>
  <c r="G987" i="2"/>
  <c r="G987" i="11"/>
  <c r="G987" i="8"/>
  <c r="F987" i="5"/>
  <c r="H933" i="14" l="1"/>
  <c r="H985" i="9"/>
  <c r="H621" i="20"/>
  <c r="H987" i="2"/>
  <c r="H987" i="3"/>
  <c r="H987" i="4"/>
  <c r="H987" i="8"/>
  <c r="H987" i="5"/>
  <c r="H987" i="12"/>
  <c r="I988" i="12"/>
  <c r="H431" i="86"/>
  <c r="C932" i="14" l="1"/>
  <c r="D932" i="14"/>
  <c r="E932" i="14"/>
  <c r="B932" i="14"/>
  <c r="C44" i="492"/>
  <c r="D44" i="492"/>
  <c r="E44" i="492"/>
  <c r="B44" i="492"/>
  <c r="C984" i="9"/>
  <c r="D984" i="9"/>
  <c r="E984" i="9"/>
  <c r="B984" i="9"/>
  <c r="C620" i="20"/>
  <c r="D620" i="20"/>
  <c r="E620" i="20"/>
  <c r="B620" i="20"/>
  <c r="C986" i="8"/>
  <c r="D986" i="8"/>
  <c r="E986" i="8"/>
  <c r="B986" i="8"/>
  <c r="C986" i="11"/>
  <c r="D986" i="11"/>
  <c r="E986" i="11"/>
  <c r="B986" i="11"/>
  <c r="C986" i="4"/>
  <c r="D986" i="4"/>
  <c r="E986" i="4"/>
  <c r="B986" i="4"/>
  <c r="C430" i="86"/>
  <c r="D430" i="86"/>
  <c r="E430" i="86"/>
  <c r="B430" i="86"/>
  <c r="C986" i="2"/>
  <c r="D986" i="2"/>
  <c r="E986" i="2"/>
  <c r="B986" i="2"/>
  <c r="C986" i="5"/>
  <c r="D986" i="5"/>
  <c r="E986" i="5"/>
  <c r="B986" i="5"/>
  <c r="C986" i="3"/>
  <c r="D986" i="3"/>
  <c r="E986" i="3"/>
  <c r="B986" i="3"/>
  <c r="C986" i="12"/>
  <c r="D986" i="12"/>
  <c r="E986" i="12"/>
  <c r="B986" i="12"/>
  <c r="C931" i="14"/>
  <c r="D931" i="14"/>
  <c r="E931" i="14"/>
  <c r="B931" i="14"/>
  <c r="C43" i="492"/>
  <c r="D43" i="492"/>
  <c r="E43" i="492"/>
  <c r="B43" i="492"/>
  <c r="C983" i="9"/>
  <c r="D983" i="9"/>
  <c r="E983" i="9"/>
  <c r="B983" i="9"/>
  <c r="C619" i="20"/>
  <c r="D619" i="20"/>
  <c r="E619" i="20"/>
  <c r="B619" i="20"/>
  <c r="C985" i="8"/>
  <c r="D985" i="8"/>
  <c r="E985" i="8"/>
  <c r="B985" i="8"/>
  <c r="C985" i="11"/>
  <c r="D985" i="11"/>
  <c r="E985" i="11"/>
  <c r="B985" i="11"/>
  <c r="C985" i="4"/>
  <c r="D985" i="4"/>
  <c r="E985" i="4"/>
  <c r="B985" i="4"/>
  <c r="C429" i="86"/>
  <c r="D429" i="86"/>
  <c r="E429" i="86"/>
  <c r="B429" i="86"/>
  <c r="C985" i="2"/>
  <c r="D985" i="2"/>
  <c r="E985" i="2"/>
  <c r="B985" i="2"/>
  <c r="C985" i="5"/>
  <c r="D985" i="5"/>
  <c r="E985" i="5"/>
  <c r="B985" i="5"/>
  <c r="C985" i="3"/>
  <c r="D985" i="3"/>
  <c r="E985" i="3"/>
  <c r="B985" i="3"/>
  <c r="C985" i="12"/>
  <c r="E985" i="12"/>
  <c r="B985" i="12"/>
  <c r="F932" i="14" l="1"/>
  <c r="F931" i="14"/>
  <c r="F985" i="3"/>
  <c r="F430" i="86"/>
  <c r="F985" i="8"/>
  <c r="F984" i="9"/>
  <c r="G986" i="12"/>
  <c r="H986" i="12" s="1"/>
  <c r="F43" i="492"/>
  <c r="G986" i="11"/>
  <c r="F986" i="5"/>
  <c r="F986" i="8"/>
  <c r="F986" i="3"/>
  <c r="F983" i="9"/>
  <c r="F986" i="2"/>
  <c r="F619" i="20"/>
  <c r="F985" i="2"/>
  <c r="G932" i="14"/>
  <c r="F620" i="20"/>
  <c r="G620" i="20"/>
  <c r="F44" i="492"/>
  <c r="G986" i="3"/>
  <c r="G986" i="5"/>
  <c r="G983" i="9"/>
  <c r="G984" i="9"/>
  <c r="G44" i="492"/>
  <c r="G429" i="86"/>
  <c r="G986" i="2"/>
  <c r="G430" i="86"/>
  <c r="F986" i="4"/>
  <c r="G986" i="4"/>
  <c r="F985" i="12"/>
  <c r="F985" i="11"/>
  <c r="F986" i="12"/>
  <c r="J987" i="12" s="1"/>
  <c r="F986" i="11"/>
  <c r="G986" i="8"/>
  <c r="G619" i="20"/>
  <c r="F985" i="4"/>
  <c r="G985" i="3"/>
  <c r="G985" i="8"/>
  <c r="F985" i="5"/>
  <c r="G985" i="12"/>
  <c r="G985" i="5"/>
  <c r="F429" i="86"/>
  <c r="G43" i="492"/>
  <c r="G985" i="4"/>
  <c r="G931" i="14"/>
  <c r="G985" i="11"/>
  <c r="G985" i="2"/>
  <c r="C930" i="14"/>
  <c r="D930" i="14"/>
  <c r="E930" i="14"/>
  <c r="B930" i="14"/>
  <c r="C42" i="492"/>
  <c r="D42" i="492"/>
  <c r="E42" i="492"/>
  <c r="B42" i="492"/>
  <c r="C982" i="9"/>
  <c r="D982" i="9"/>
  <c r="E982" i="9"/>
  <c r="B982" i="9"/>
  <c r="C618" i="20"/>
  <c r="D618" i="20"/>
  <c r="E618" i="20"/>
  <c r="B618" i="20"/>
  <c r="C984" i="8"/>
  <c r="D984" i="8"/>
  <c r="E984" i="8"/>
  <c r="B984" i="8"/>
  <c r="C984" i="11"/>
  <c r="D984" i="11"/>
  <c r="E984" i="11"/>
  <c r="B984" i="11"/>
  <c r="C984" i="4"/>
  <c r="D984" i="4"/>
  <c r="E984" i="4"/>
  <c r="B984" i="4"/>
  <c r="C428" i="86"/>
  <c r="D428" i="86"/>
  <c r="E428" i="86"/>
  <c r="B428" i="86"/>
  <c r="C984" i="2"/>
  <c r="D984" i="2"/>
  <c r="E984" i="2"/>
  <c r="B984" i="2"/>
  <c r="C984" i="5"/>
  <c r="D984" i="5"/>
  <c r="E984" i="5"/>
  <c r="B984" i="5"/>
  <c r="C984" i="3"/>
  <c r="D984" i="3"/>
  <c r="E984" i="3"/>
  <c r="B984" i="3"/>
  <c r="C984" i="12"/>
  <c r="E984" i="12"/>
  <c r="B984" i="12"/>
  <c r="H985" i="8" l="1"/>
  <c r="H932" i="14"/>
  <c r="I986" i="12"/>
  <c r="H986" i="5"/>
  <c r="I987" i="12"/>
  <c r="H430" i="86"/>
  <c r="H983" i="9"/>
  <c r="H931" i="14"/>
  <c r="H985" i="3"/>
  <c r="H984" i="9"/>
  <c r="H985" i="2"/>
  <c r="H986" i="3"/>
  <c r="H986" i="8"/>
  <c r="F984" i="5"/>
  <c r="F984" i="2"/>
  <c r="H620" i="20"/>
  <c r="H985" i="12"/>
  <c r="H429" i="86"/>
  <c r="H986" i="2"/>
  <c r="H619" i="20"/>
  <c r="F930" i="14"/>
  <c r="J986" i="12"/>
  <c r="H986" i="4"/>
  <c r="H985" i="5"/>
  <c r="F42" i="492"/>
  <c r="H985" i="4"/>
  <c r="F984" i="12"/>
  <c r="J985" i="12" s="1"/>
  <c r="G984" i="12"/>
  <c r="I985" i="12" s="1"/>
  <c r="G984" i="8"/>
  <c r="G42" i="492"/>
  <c r="G984" i="3"/>
  <c r="G618" i="20"/>
  <c r="F984" i="4"/>
  <c r="G982" i="9"/>
  <c r="G984" i="2"/>
  <c r="G428" i="86"/>
  <c r="G984" i="4"/>
  <c r="F428" i="86"/>
  <c r="G930" i="14"/>
  <c r="F984" i="11"/>
  <c r="F618" i="20"/>
  <c r="F982" i="9"/>
  <c r="F984" i="3"/>
  <c r="G984" i="11"/>
  <c r="G984" i="5"/>
  <c r="F984" i="8"/>
  <c r="H984" i="5" l="1"/>
  <c r="H984" i="2"/>
  <c r="H930" i="14"/>
  <c r="H428" i="86"/>
  <c r="H984" i="3"/>
  <c r="H984" i="4"/>
  <c r="H984" i="8"/>
  <c r="H982" i="9"/>
  <c r="H618" i="20"/>
  <c r="H984" i="12"/>
  <c r="C929" i="14"/>
  <c r="D929" i="14"/>
  <c r="E929" i="14"/>
  <c r="B929" i="14"/>
  <c r="C41" i="492"/>
  <c r="D41" i="492"/>
  <c r="E41" i="492"/>
  <c r="B41" i="492"/>
  <c r="C981" i="9"/>
  <c r="D981" i="9"/>
  <c r="E981" i="9"/>
  <c r="B981" i="9"/>
  <c r="C617" i="20"/>
  <c r="D617" i="20"/>
  <c r="E617" i="20"/>
  <c r="B617" i="20"/>
  <c r="C983" i="8"/>
  <c r="D983" i="8"/>
  <c r="E983" i="8"/>
  <c r="B983" i="8"/>
  <c r="C983" i="11"/>
  <c r="D983" i="11"/>
  <c r="E983" i="11"/>
  <c r="B983" i="11"/>
  <c r="C983" i="4"/>
  <c r="D983" i="4"/>
  <c r="E983" i="4"/>
  <c r="B983" i="4"/>
  <c r="C427" i="86"/>
  <c r="D427" i="86"/>
  <c r="E427" i="86"/>
  <c r="B427" i="86"/>
  <c r="C983" i="2"/>
  <c r="D983" i="2"/>
  <c r="E983" i="2"/>
  <c r="B983" i="2"/>
  <c r="C983" i="5"/>
  <c r="D983" i="5"/>
  <c r="E983" i="5"/>
  <c r="B983" i="5"/>
  <c r="C983" i="3"/>
  <c r="D983" i="3"/>
  <c r="E983" i="3"/>
  <c r="B983" i="3"/>
  <c r="C983" i="12"/>
  <c r="E983" i="12"/>
  <c r="B983" i="12"/>
  <c r="F929" i="14" l="1"/>
  <c r="F981" i="9"/>
  <c r="F617" i="20"/>
  <c r="F983" i="11"/>
  <c r="F41" i="492"/>
  <c r="F983" i="2"/>
  <c r="F427" i="86"/>
  <c r="F983" i="8"/>
  <c r="G983" i="5"/>
  <c r="G983" i="8"/>
  <c r="F983" i="12"/>
  <c r="J984" i="12" s="1"/>
  <c r="F983" i="4"/>
  <c r="G41" i="492"/>
  <c r="G983" i="2"/>
  <c r="G983" i="4"/>
  <c r="G983" i="12"/>
  <c r="F983" i="3"/>
  <c r="G983" i="11"/>
  <c r="G981" i="9"/>
  <c r="G929" i="14"/>
  <c r="G983" i="3"/>
  <c r="F983" i="5"/>
  <c r="G617" i="20"/>
  <c r="H617" i="20" s="1"/>
  <c r="G427" i="86"/>
  <c r="H981" i="9" l="1"/>
  <c r="H929" i="14"/>
  <c r="H983" i="8"/>
  <c r="H427" i="86"/>
  <c r="H983" i="5"/>
  <c r="H983" i="2"/>
  <c r="H983" i="12"/>
  <c r="I984" i="12"/>
  <c r="H983" i="3"/>
  <c r="H983" i="4"/>
  <c r="C928" i="14" l="1"/>
  <c r="D928" i="14"/>
  <c r="E928" i="14"/>
  <c r="B928" i="14"/>
  <c r="C40" i="492"/>
  <c r="D40" i="492"/>
  <c r="E40" i="492"/>
  <c r="B40" i="492"/>
  <c r="C980" i="9"/>
  <c r="D980" i="9"/>
  <c r="E980" i="9"/>
  <c r="B980" i="9"/>
  <c r="C616" i="20"/>
  <c r="D616" i="20"/>
  <c r="E616" i="20"/>
  <c r="B616" i="20"/>
  <c r="C982" i="8"/>
  <c r="D982" i="8"/>
  <c r="E982" i="8"/>
  <c r="B982" i="8"/>
  <c r="C982" i="11"/>
  <c r="D982" i="11"/>
  <c r="E982" i="11"/>
  <c r="B982" i="11"/>
  <c r="C982" i="4"/>
  <c r="D982" i="4"/>
  <c r="E982" i="4"/>
  <c r="B982" i="4"/>
  <c r="C426" i="86"/>
  <c r="D426" i="86"/>
  <c r="E426" i="86"/>
  <c r="B426" i="86"/>
  <c r="C982" i="2"/>
  <c r="D982" i="2"/>
  <c r="E982" i="2"/>
  <c r="B982" i="2"/>
  <c r="C982" i="5"/>
  <c r="D982" i="5"/>
  <c r="E982" i="5"/>
  <c r="B982" i="5"/>
  <c r="C982" i="3"/>
  <c r="D982" i="3"/>
  <c r="E982" i="3"/>
  <c r="B982" i="3"/>
  <c r="C982" i="12"/>
  <c r="E982" i="12"/>
  <c r="B982" i="12"/>
  <c r="F982" i="12" s="1"/>
  <c r="J983" i="12" s="1"/>
  <c r="F982" i="5" l="1"/>
  <c r="G982" i="2"/>
  <c r="G928" i="14"/>
  <c r="F980" i="9"/>
  <c r="F616" i="20"/>
  <c r="G980" i="9"/>
  <c r="G982" i="4"/>
  <c r="F982" i="2"/>
  <c r="F40" i="492"/>
  <c r="F982" i="4"/>
  <c r="G616" i="20"/>
  <c r="G982" i="12"/>
  <c r="I983" i="12" s="1"/>
  <c r="G982" i="3"/>
  <c r="F982" i="8"/>
  <c r="F426" i="86"/>
  <c r="F982" i="11"/>
  <c r="F982" i="3"/>
  <c r="G982" i="11"/>
  <c r="G982" i="8"/>
  <c r="G982" i="5"/>
  <c r="G40" i="492"/>
  <c r="F928" i="14"/>
  <c r="G426" i="86"/>
  <c r="H982" i="2" l="1"/>
  <c r="H982" i="5"/>
  <c r="H980" i="9"/>
  <c r="H982" i="8"/>
  <c r="H982" i="4"/>
  <c r="H982" i="12"/>
  <c r="H928" i="14"/>
  <c r="H982" i="3"/>
  <c r="H616" i="20"/>
  <c r="H426" i="86"/>
  <c r="B979" i="9" l="1"/>
  <c r="C927" i="14" l="1"/>
  <c r="D927" i="14"/>
  <c r="E927" i="14"/>
  <c r="B927" i="14"/>
  <c r="C39" i="492"/>
  <c r="D39" i="492"/>
  <c r="E39" i="492"/>
  <c r="B39" i="492"/>
  <c r="C979" i="9"/>
  <c r="D979" i="9"/>
  <c r="F979" i="9" s="1"/>
  <c r="E979" i="9"/>
  <c r="C615" i="20"/>
  <c r="D615" i="20"/>
  <c r="E615" i="20"/>
  <c r="B615" i="20"/>
  <c r="C981" i="8"/>
  <c r="D981" i="8"/>
  <c r="E981" i="8"/>
  <c r="B981" i="8"/>
  <c r="C981" i="11"/>
  <c r="D981" i="11"/>
  <c r="E981" i="11"/>
  <c r="B981" i="11"/>
  <c r="C981" i="4"/>
  <c r="D981" i="4"/>
  <c r="E981" i="4"/>
  <c r="B981" i="4"/>
  <c r="C425" i="86"/>
  <c r="D425" i="86"/>
  <c r="E425" i="86"/>
  <c r="B425" i="86"/>
  <c r="C981" i="2"/>
  <c r="D981" i="2"/>
  <c r="E981" i="2"/>
  <c r="B981" i="2"/>
  <c r="C981" i="5"/>
  <c r="D981" i="5"/>
  <c r="E981" i="5"/>
  <c r="B981" i="5"/>
  <c r="C981" i="3"/>
  <c r="D981" i="3"/>
  <c r="E981" i="3"/>
  <c r="B981" i="3"/>
  <c r="C981" i="12"/>
  <c r="E981" i="12"/>
  <c r="B981" i="12"/>
  <c r="G927" i="14" l="1"/>
  <c r="F981" i="4"/>
  <c r="F927" i="14"/>
  <c r="F39" i="492"/>
  <c r="F981" i="8"/>
  <c r="G615" i="20"/>
  <c r="F615" i="20"/>
  <c r="G981" i="3"/>
  <c r="F981" i="5"/>
  <c r="F981" i="2"/>
  <c r="G981" i="12"/>
  <c r="G425" i="86"/>
  <c r="F981" i="3"/>
  <c r="G981" i="5"/>
  <c r="G981" i="4"/>
  <c r="F981" i="12"/>
  <c r="J982" i="12" s="1"/>
  <c r="F981" i="11"/>
  <c r="F425" i="86"/>
  <c r="G39" i="492"/>
  <c r="G979" i="9"/>
  <c r="H979" i="9" s="1"/>
  <c r="G981" i="8"/>
  <c r="H981" i="8" s="1"/>
  <c r="G981" i="2"/>
  <c r="G981" i="11"/>
  <c r="H981" i="4" l="1"/>
  <c r="H927" i="14"/>
  <c r="H981" i="2"/>
  <c r="H425" i="86"/>
  <c r="H981" i="5"/>
  <c r="H615" i="20"/>
  <c r="H981" i="3"/>
  <c r="H981" i="12"/>
  <c r="I982" i="12"/>
  <c r="C926" i="14"/>
  <c r="D926" i="14"/>
  <c r="E926" i="14"/>
  <c r="B926" i="14"/>
  <c r="C38" i="492"/>
  <c r="D38" i="492"/>
  <c r="E38" i="492"/>
  <c r="B38" i="492"/>
  <c r="C978" i="9"/>
  <c r="D978" i="9"/>
  <c r="E978" i="9"/>
  <c r="B978" i="9"/>
  <c r="C614" i="20"/>
  <c r="D614" i="20"/>
  <c r="E614" i="20"/>
  <c r="B614" i="20"/>
  <c r="C980" i="8"/>
  <c r="D980" i="8"/>
  <c r="E980" i="8"/>
  <c r="B980" i="8"/>
  <c r="C980" i="11"/>
  <c r="D980" i="11"/>
  <c r="E980" i="11"/>
  <c r="B980" i="11"/>
  <c r="C980" i="4"/>
  <c r="D980" i="4"/>
  <c r="E980" i="4"/>
  <c r="B980" i="4"/>
  <c r="C424" i="86"/>
  <c r="D424" i="86"/>
  <c r="E424" i="86"/>
  <c r="B424" i="86"/>
  <c r="C980" i="2"/>
  <c r="D980" i="2"/>
  <c r="E980" i="2"/>
  <c r="B980" i="2"/>
  <c r="C980" i="5"/>
  <c r="D980" i="5"/>
  <c r="E980" i="5"/>
  <c r="B980" i="5"/>
  <c r="C980" i="3"/>
  <c r="D980" i="3"/>
  <c r="E980" i="3"/>
  <c r="B980" i="3"/>
  <c r="C980" i="12"/>
  <c r="E980" i="12"/>
  <c r="B980" i="12"/>
  <c r="G614" i="20" l="1"/>
  <c r="F38" i="492"/>
  <c r="F980" i="11"/>
  <c r="F980" i="2"/>
  <c r="G980" i="12"/>
  <c r="H980" i="12" s="1"/>
  <c r="F614" i="20"/>
  <c r="F980" i="4"/>
  <c r="G980" i="3"/>
  <c r="G38" i="492"/>
  <c r="G980" i="5"/>
  <c r="F978" i="9"/>
  <c r="G980" i="2"/>
  <c r="G980" i="8"/>
  <c r="F980" i="5"/>
  <c r="F926" i="14"/>
  <c r="G978" i="9"/>
  <c r="G980" i="4"/>
  <c r="F980" i="12"/>
  <c r="J981" i="12" s="1"/>
  <c r="G980" i="11"/>
  <c r="F980" i="3"/>
  <c r="F980" i="8"/>
  <c r="G926" i="14"/>
  <c r="G424" i="86"/>
  <c r="F424" i="86"/>
  <c r="H980" i="2" l="1"/>
  <c r="H980" i="4"/>
  <c r="H614" i="20"/>
  <c r="I981" i="12"/>
  <c r="H980" i="3"/>
  <c r="H978" i="9"/>
  <c r="H980" i="8"/>
  <c r="H980" i="5"/>
  <c r="H926" i="14"/>
  <c r="H424" i="86"/>
  <c r="C925" i="14"/>
  <c r="D925" i="14"/>
  <c r="E925" i="14"/>
  <c r="B925" i="14"/>
  <c r="C37" i="492"/>
  <c r="D37" i="492"/>
  <c r="E37" i="492"/>
  <c r="B37" i="492"/>
  <c r="C977" i="9"/>
  <c r="D977" i="9"/>
  <c r="E977" i="9"/>
  <c r="B977" i="9"/>
  <c r="C613" i="20"/>
  <c r="D613" i="20"/>
  <c r="E613" i="20"/>
  <c r="B613" i="20"/>
  <c r="C979" i="8"/>
  <c r="D979" i="8"/>
  <c r="E979" i="8"/>
  <c r="B979" i="8"/>
  <c r="C979" i="11"/>
  <c r="D979" i="11"/>
  <c r="E979" i="11"/>
  <c r="B979" i="11"/>
  <c r="C979" i="4"/>
  <c r="D979" i="4"/>
  <c r="E979" i="4"/>
  <c r="B979" i="4"/>
  <c r="C423" i="86"/>
  <c r="D423" i="86"/>
  <c r="E423" i="86"/>
  <c r="B423" i="86"/>
  <c r="C979" i="2"/>
  <c r="D979" i="2"/>
  <c r="E979" i="2"/>
  <c r="B979" i="2"/>
  <c r="C979" i="5"/>
  <c r="D979" i="5"/>
  <c r="E979" i="5"/>
  <c r="B979" i="5"/>
  <c r="C979" i="3"/>
  <c r="D979" i="3"/>
  <c r="E979" i="3"/>
  <c r="B979" i="3"/>
  <c r="C979" i="12"/>
  <c r="E979" i="12"/>
  <c r="B979" i="12"/>
  <c r="C924" i="14"/>
  <c r="D924" i="14"/>
  <c r="E924" i="14"/>
  <c r="B924" i="14"/>
  <c r="C36" i="492"/>
  <c r="D36" i="492"/>
  <c r="E36" i="492"/>
  <c r="B36" i="492"/>
  <c r="C976" i="9"/>
  <c r="D976" i="9"/>
  <c r="E976" i="9"/>
  <c r="B976" i="9"/>
  <c r="C612" i="20"/>
  <c r="D612" i="20"/>
  <c r="E612" i="20"/>
  <c r="B612" i="20"/>
  <c r="C978" i="8"/>
  <c r="D978" i="8"/>
  <c r="E978" i="8"/>
  <c r="B978" i="8"/>
  <c r="C978" i="11"/>
  <c r="D978" i="11"/>
  <c r="E978" i="11"/>
  <c r="B978" i="11"/>
  <c r="C978" i="4"/>
  <c r="D978" i="4"/>
  <c r="E978" i="4"/>
  <c r="B978" i="4"/>
  <c r="C422" i="86"/>
  <c r="D422" i="86"/>
  <c r="E422" i="86"/>
  <c r="B422" i="86"/>
  <c r="C978" i="2"/>
  <c r="D978" i="2"/>
  <c r="E978" i="2"/>
  <c r="B978" i="2"/>
  <c r="C978" i="5"/>
  <c r="D978" i="5"/>
  <c r="E978" i="5"/>
  <c r="B978" i="5"/>
  <c r="C978" i="3"/>
  <c r="D978" i="3"/>
  <c r="E978" i="3"/>
  <c r="B978" i="3"/>
  <c r="C978" i="12"/>
  <c r="E978" i="12"/>
  <c r="B978" i="12"/>
  <c r="F925" i="14" l="1"/>
  <c r="F977" i="9"/>
  <c r="F979" i="2"/>
  <c r="F978" i="8"/>
  <c r="F423" i="86"/>
  <c r="F979" i="8"/>
  <c r="G979" i="8"/>
  <c r="F613" i="20"/>
  <c r="G979" i="2"/>
  <c r="G423" i="86"/>
  <c r="F979" i="12"/>
  <c r="J980" i="12" s="1"/>
  <c r="F979" i="11"/>
  <c r="G37" i="492"/>
  <c r="G979" i="4"/>
  <c r="G925" i="14"/>
  <c r="F979" i="5"/>
  <c r="G979" i="11"/>
  <c r="G613" i="20"/>
  <c r="G977" i="9"/>
  <c r="F979" i="4"/>
  <c r="F37" i="492"/>
  <c r="F978" i="3"/>
  <c r="G979" i="3"/>
  <c r="F979" i="3"/>
  <c r="G979" i="12"/>
  <c r="I980" i="12" s="1"/>
  <c r="F978" i="2"/>
  <c r="G979" i="5"/>
  <c r="F978" i="12"/>
  <c r="F612" i="20"/>
  <c r="F924" i="14"/>
  <c r="G978" i="11"/>
  <c r="G36" i="492"/>
  <c r="G924" i="14"/>
  <c r="G978" i="3"/>
  <c r="F978" i="5"/>
  <c r="G978" i="8"/>
  <c r="G978" i="12"/>
  <c r="H978" i="12" s="1"/>
  <c r="F36" i="492"/>
  <c r="F978" i="4"/>
  <c r="G978" i="5"/>
  <c r="G612" i="20"/>
  <c r="G978" i="2"/>
  <c r="F976" i="9"/>
  <c r="F422" i="86"/>
  <c r="G976" i="9"/>
  <c r="G422" i="86"/>
  <c r="G978" i="4"/>
  <c r="F978" i="11"/>
  <c r="H977" i="9" l="1"/>
  <c r="H925" i="14"/>
  <c r="H979" i="2"/>
  <c r="H978" i="8"/>
  <c r="H613" i="20"/>
  <c r="H423" i="86"/>
  <c r="H979" i="8"/>
  <c r="H979" i="4"/>
  <c r="H979" i="5"/>
  <c r="H979" i="3"/>
  <c r="J979" i="12"/>
  <c r="H612" i="20"/>
  <c r="H924" i="14"/>
  <c r="H978" i="2"/>
  <c r="H979" i="12"/>
  <c r="H978" i="3"/>
  <c r="I979" i="12"/>
  <c r="H422" i="86"/>
  <c r="H976" i="9"/>
  <c r="H978" i="5"/>
  <c r="H978" i="4"/>
  <c r="C923" i="14" l="1"/>
  <c r="D923" i="14"/>
  <c r="E923" i="14"/>
  <c r="B923" i="14"/>
  <c r="C35" i="492"/>
  <c r="D35" i="492"/>
  <c r="E35" i="492"/>
  <c r="B35" i="492"/>
  <c r="C975" i="9"/>
  <c r="D975" i="9"/>
  <c r="E975" i="9"/>
  <c r="B975" i="9"/>
  <c r="C611" i="20"/>
  <c r="D611" i="20"/>
  <c r="E611" i="20"/>
  <c r="B611" i="20"/>
  <c r="C977" i="8"/>
  <c r="D977" i="8"/>
  <c r="E977" i="8"/>
  <c r="B977" i="8"/>
  <c r="C977" i="11"/>
  <c r="D977" i="11"/>
  <c r="E977" i="11"/>
  <c r="B977" i="11"/>
  <c r="C977" i="4"/>
  <c r="D977" i="4"/>
  <c r="E977" i="4"/>
  <c r="B977" i="4"/>
  <c r="C421" i="86"/>
  <c r="D421" i="86"/>
  <c r="E421" i="86"/>
  <c r="B421" i="86"/>
  <c r="C977" i="2"/>
  <c r="D977" i="2"/>
  <c r="E977" i="2"/>
  <c r="B977" i="2"/>
  <c r="C977" i="5"/>
  <c r="D977" i="5"/>
  <c r="E977" i="5"/>
  <c r="B977" i="5"/>
  <c r="C977" i="3"/>
  <c r="D977" i="3"/>
  <c r="E977" i="3"/>
  <c r="B977" i="3"/>
  <c r="C977" i="12"/>
  <c r="D977" i="12"/>
  <c r="E977" i="12"/>
  <c r="B977" i="12"/>
  <c r="F35" i="492" l="1"/>
  <c r="G35" i="492"/>
  <c r="G977" i="8"/>
  <c r="F977" i="4"/>
  <c r="F977" i="3"/>
  <c r="F977" i="5"/>
  <c r="F975" i="9"/>
  <c r="F977" i="12"/>
  <c r="J978" i="12" s="1"/>
  <c r="F977" i="11"/>
  <c r="G977" i="12"/>
  <c r="I978" i="12" s="1"/>
  <c r="F977" i="8"/>
  <c r="G977" i="3"/>
  <c r="F421" i="86"/>
  <c r="F611" i="20"/>
  <c r="G611" i="20"/>
  <c r="G977" i="11"/>
  <c r="G977" i="5"/>
  <c r="F977" i="2"/>
  <c r="G977" i="2"/>
  <c r="G977" i="4"/>
  <c r="G421" i="86"/>
  <c r="F923" i="14"/>
  <c r="G923" i="14"/>
  <c r="G975" i="9"/>
  <c r="H977" i="8" l="1"/>
  <c r="H977" i="12"/>
  <c r="H611" i="20"/>
  <c r="H977" i="5"/>
  <c r="H975" i="9"/>
  <c r="H421" i="86"/>
  <c r="H923" i="14"/>
  <c r="H977" i="2"/>
  <c r="H977" i="3"/>
  <c r="H977" i="4"/>
  <c r="C922" i="14"/>
  <c r="D922" i="14"/>
  <c r="E922" i="14"/>
  <c r="B922" i="14"/>
  <c r="C34" i="492"/>
  <c r="D34" i="492"/>
  <c r="E34" i="492"/>
  <c r="B34" i="492"/>
  <c r="C974" i="9"/>
  <c r="D974" i="9"/>
  <c r="E974" i="9"/>
  <c r="B974" i="9"/>
  <c r="C610" i="20"/>
  <c r="D610" i="20"/>
  <c r="E610" i="20"/>
  <c r="B610" i="20"/>
  <c r="C976" i="8"/>
  <c r="D976" i="8"/>
  <c r="E976" i="8"/>
  <c r="B976" i="8"/>
  <c r="C976" i="11"/>
  <c r="D976" i="11"/>
  <c r="E976" i="11"/>
  <c r="B976" i="11"/>
  <c r="C976" i="4"/>
  <c r="D976" i="4"/>
  <c r="E976" i="4"/>
  <c r="B976" i="4"/>
  <c r="C420" i="86"/>
  <c r="D420" i="86"/>
  <c r="E420" i="86"/>
  <c r="B420" i="86"/>
  <c r="C976" i="2"/>
  <c r="D976" i="2"/>
  <c r="E976" i="2"/>
  <c r="B976" i="2"/>
  <c r="C976" i="5"/>
  <c r="D976" i="5"/>
  <c r="E976" i="5"/>
  <c r="B976" i="5"/>
  <c r="C976" i="3"/>
  <c r="D976" i="3"/>
  <c r="E976" i="3"/>
  <c r="B976" i="3"/>
  <c r="C976" i="12"/>
  <c r="D976" i="12"/>
  <c r="E976" i="12"/>
  <c r="B976" i="12"/>
  <c r="F420" i="86" l="1"/>
  <c r="F976" i="5"/>
  <c r="F976" i="2"/>
  <c r="F922" i="14"/>
  <c r="F34" i="492"/>
  <c r="F974" i="9"/>
  <c r="F976" i="8"/>
  <c r="G976" i="8"/>
  <c r="G976" i="12"/>
  <c r="I977" i="12" s="1"/>
  <c r="F610" i="20"/>
  <c r="F976" i="3"/>
  <c r="F976" i="4"/>
  <c r="G976" i="2"/>
  <c r="G976" i="11"/>
  <c r="G976" i="4"/>
  <c r="G922" i="14"/>
  <c r="G976" i="3"/>
  <c r="F976" i="11"/>
  <c r="G976" i="5"/>
  <c r="H976" i="5" s="1"/>
  <c r="G610" i="20"/>
  <c r="G974" i="9"/>
  <c r="G420" i="86"/>
  <c r="G34" i="492"/>
  <c r="F976" i="12"/>
  <c r="J977" i="12" s="1"/>
  <c r="H922" i="14" l="1"/>
  <c r="H610" i="20"/>
  <c r="H974" i="9"/>
  <c r="H420" i="86"/>
  <c r="H976" i="4"/>
  <c r="H976" i="2"/>
  <c r="H976" i="12"/>
  <c r="H976" i="3"/>
  <c r="H976" i="8"/>
  <c r="C921" i="14"/>
  <c r="D921" i="14"/>
  <c r="E921" i="14"/>
  <c r="B921" i="14"/>
  <c r="C33" i="492"/>
  <c r="D33" i="492"/>
  <c r="E33" i="492"/>
  <c r="B33" i="492"/>
  <c r="C973" i="9"/>
  <c r="D973" i="9"/>
  <c r="E973" i="9"/>
  <c r="B973" i="9"/>
  <c r="C609" i="20"/>
  <c r="D609" i="20"/>
  <c r="E609" i="20"/>
  <c r="B609" i="20"/>
  <c r="C975" i="8"/>
  <c r="D975" i="8"/>
  <c r="E975" i="8"/>
  <c r="B975" i="8"/>
  <c r="C975" i="11"/>
  <c r="D975" i="11"/>
  <c r="E975" i="11"/>
  <c r="B975" i="11"/>
  <c r="C975" i="4"/>
  <c r="D975" i="4"/>
  <c r="E975" i="4"/>
  <c r="B975" i="4"/>
  <c r="C419" i="86"/>
  <c r="D419" i="86"/>
  <c r="E419" i="86"/>
  <c r="B419" i="86"/>
  <c r="C975" i="2"/>
  <c r="D975" i="2"/>
  <c r="E975" i="2"/>
  <c r="B975" i="2"/>
  <c r="C975" i="5"/>
  <c r="D975" i="5"/>
  <c r="E975" i="5"/>
  <c r="B975" i="5"/>
  <c r="C975" i="3"/>
  <c r="D975" i="3"/>
  <c r="E975" i="3"/>
  <c r="B975" i="3"/>
  <c r="C975" i="12"/>
  <c r="D975" i="12"/>
  <c r="E975" i="12"/>
  <c r="B975" i="12"/>
  <c r="C920" i="14"/>
  <c r="D920" i="14"/>
  <c r="E920" i="14"/>
  <c r="B920" i="14"/>
  <c r="C32" i="492"/>
  <c r="D32" i="492"/>
  <c r="E32" i="492"/>
  <c r="B32" i="492"/>
  <c r="C972" i="9"/>
  <c r="D972" i="9"/>
  <c r="E972" i="9"/>
  <c r="B972" i="9"/>
  <c r="C608" i="20"/>
  <c r="D608" i="20"/>
  <c r="E608" i="20"/>
  <c r="B608" i="20"/>
  <c r="C974" i="8"/>
  <c r="D974" i="8"/>
  <c r="E974" i="8"/>
  <c r="B974" i="8"/>
  <c r="C974" i="11"/>
  <c r="D974" i="11"/>
  <c r="E974" i="11"/>
  <c r="B974" i="11"/>
  <c r="C974" i="4"/>
  <c r="D974" i="4"/>
  <c r="E974" i="4"/>
  <c r="B974" i="4"/>
  <c r="C418" i="86"/>
  <c r="D418" i="86"/>
  <c r="E418" i="86"/>
  <c r="B418" i="86"/>
  <c r="C974" i="2"/>
  <c r="D974" i="2"/>
  <c r="E974" i="2"/>
  <c r="B974" i="2"/>
  <c r="C974" i="5"/>
  <c r="D974" i="5"/>
  <c r="E974" i="5"/>
  <c r="B974" i="5"/>
  <c r="C974" i="3"/>
  <c r="D974" i="3"/>
  <c r="E974" i="3"/>
  <c r="B974" i="3"/>
  <c r="C974" i="12"/>
  <c r="D974" i="12"/>
  <c r="E974" i="12"/>
  <c r="B974" i="12"/>
  <c r="F608" i="20" l="1"/>
  <c r="F974" i="11"/>
  <c r="F975" i="12"/>
  <c r="J976" i="12" s="1"/>
  <c r="F974" i="5"/>
  <c r="F975" i="5"/>
  <c r="G975" i="12"/>
  <c r="H975" i="12" s="1"/>
  <c r="F973" i="9"/>
  <c r="G419" i="86"/>
  <c r="G975" i="8"/>
  <c r="G609" i="20"/>
  <c r="F975" i="4"/>
  <c r="G975" i="2"/>
  <c r="F974" i="12"/>
  <c r="F920" i="14"/>
  <c r="F921" i="14"/>
  <c r="F975" i="11"/>
  <c r="F975" i="8"/>
  <c r="G975" i="3"/>
  <c r="G975" i="4"/>
  <c r="G975" i="5"/>
  <c r="G972" i="9"/>
  <c r="F975" i="2"/>
  <c r="F419" i="86"/>
  <c r="G974" i="3"/>
  <c r="G921" i="14"/>
  <c r="F975" i="3"/>
  <c r="G975" i="11"/>
  <c r="G608" i="20"/>
  <c r="F609" i="20"/>
  <c r="G973" i="9"/>
  <c r="F33" i="492"/>
  <c r="F974" i="8"/>
  <c r="G33" i="492"/>
  <c r="G418" i="86"/>
  <c r="G32" i="492"/>
  <c r="F974" i="4"/>
  <c r="G974" i="4"/>
  <c r="G974" i="11"/>
  <c r="F974" i="3"/>
  <c r="G974" i="2"/>
  <c r="F974" i="2"/>
  <c r="F972" i="9"/>
  <c r="G974" i="12"/>
  <c r="G974" i="8"/>
  <c r="G974" i="5"/>
  <c r="F418" i="86"/>
  <c r="G920" i="14"/>
  <c r="F32" i="492"/>
  <c r="H975" i="2" l="1"/>
  <c r="H608" i="20"/>
  <c r="I976" i="12"/>
  <c r="H973" i="9"/>
  <c r="H974" i="5"/>
  <c r="H975" i="5"/>
  <c r="H419" i="86"/>
  <c r="I975" i="12"/>
  <c r="H975" i="8"/>
  <c r="J975" i="12"/>
  <c r="H974" i="2"/>
  <c r="H975" i="4"/>
  <c r="H921" i="14"/>
  <c r="H975" i="3"/>
  <c r="H972" i="9"/>
  <c r="H974" i="8"/>
  <c r="H609" i="20"/>
  <c r="H920" i="14"/>
  <c r="H974" i="3"/>
  <c r="H974" i="4"/>
  <c r="H418" i="86"/>
  <c r="H974" i="12"/>
  <c r="C919" i="14"/>
  <c r="D919" i="14"/>
  <c r="E919" i="14"/>
  <c r="B919" i="14"/>
  <c r="C31" i="492"/>
  <c r="D31" i="492"/>
  <c r="E31" i="492"/>
  <c r="B31" i="492"/>
  <c r="C971" i="9"/>
  <c r="D971" i="9"/>
  <c r="E971" i="9"/>
  <c r="B971" i="9"/>
  <c r="C607" i="20"/>
  <c r="D607" i="20"/>
  <c r="E607" i="20"/>
  <c r="B607" i="20"/>
  <c r="C973" i="8"/>
  <c r="D973" i="8"/>
  <c r="E973" i="8"/>
  <c r="B973" i="8"/>
  <c r="C973" i="11"/>
  <c r="D973" i="11"/>
  <c r="E973" i="11"/>
  <c r="B973" i="11"/>
  <c r="C973" i="4"/>
  <c r="D973" i="4"/>
  <c r="E973" i="4"/>
  <c r="B973" i="4"/>
  <c r="C417" i="86"/>
  <c r="D417" i="86"/>
  <c r="E417" i="86"/>
  <c r="B417" i="86"/>
  <c r="C973" i="2"/>
  <c r="D973" i="2"/>
  <c r="E973" i="2"/>
  <c r="B973" i="2"/>
  <c r="C973" i="5"/>
  <c r="D973" i="5"/>
  <c r="E973" i="5"/>
  <c r="B973" i="5"/>
  <c r="C973" i="3"/>
  <c r="D973" i="3"/>
  <c r="E973" i="3"/>
  <c r="B973" i="3"/>
  <c r="C973" i="12"/>
  <c r="D973" i="12"/>
  <c r="E973" i="12"/>
  <c r="B973" i="12"/>
  <c r="C918" i="14"/>
  <c r="D918" i="14"/>
  <c r="E918" i="14"/>
  <c r="B918" i="14"/>
  <c r="C30" i="492"/>
  <c r="D30" i="492"/>
  <c r="E30" i="492"/>
  <c r="B30" i="492"/>
  <c r="C970" i="9"/>
  <c r="D970" i="9"/>
  <c r="E970" i="9"/>
  <c r="B970" i="9"/>
  <c r="C606" i="20"/>
  <c r="D606" i="20"/>
  <c r="E606" i="20"/>
  <c r="B606" i="20"/>
  <c r="C972" i="8"/>
  <c r="D972" i="8"/>
  <c r="E972" i="8"/>
  <c r="B972" i="8"/>
  <c r="C972" i="11"/>
  <c r="D972" i="11"/>
  <c r="E972" i="11"/>
  <c r="B972" i="11"/>
  <c r="C972" i="4"/>
  <c r="D972" i="4"/>
  <c r="E972" i="4"/>
  <c r="B972" i="4"/>
  <c r="C416" i="86"/>
  <c r="D416" i="86"/>
  <c r="E416" i="86"/>
  <c r="B416" i="86"/>
  <c r="C972" i="2"/>
  <c r="D972" i="2"/>
  <c r="E972" i="2"/>
  <c r="B972" i="2"/>
  <c r="C972" i="5"/>
  <c r="D972" i="5"/>
  <c r="E972" i="5"/>
  <c r="B972" i="5"/>
  <c r="C972" i="3"/>
  <c r="D972" i="3"/>
  <c r="E972" i="3"/>
  <c r="B972" i="3"/>
  <c r="C972" i="12"/>
  <c r="D972" i="12"/>
  <c r="E972" i="12"/>
  <c r="B972" i="12"/>
  <c r="G973" i="12" l="1"/>
  <c r="F30" i="492"/>
  <c r="F972" i="8"/>
  <c r="F973" i="4"/>
  <c r="F919" i="14"/>
  <c r="G607" i="20"/>
  <c r="F973" i="8"/>
  <c r="G973" i="4"/>
  <c r="G919" i="14"/>
  <c r="F973" i="12"/>
  <c r="J974" i="12" s="1"/>
  <c r="F31" i="492"/>
  <c r="F606" i="20"/>
  <c r="F973" i="5"/>
  <c r="F607" i="20"/>
  <c r="G972" i="4"/>
  <c r="F972" i="2"/>
  <c r="F970" i="9"/>
  <c r="F973" i="2"/>
  <c r="G973" i="3"/>
  <c r="G973" i="5"/>
  <c r="F918" i="14"/>
  <c r="F417" i="86"/>
  <c r="F971" i="9"/>
  <c r="G973" i="2"/>
  <c r="F972" i="11"/>
  <c r="G971" i="9"/>
  <c r="G973" i="8"/>
  <c r="G30" i="492"/>
  <c r="G417" i="86"/>
  <c r="F972" i="5"/>
  <c r="G973" i="11"/>
  <c r="G31" i="492"/>
  <c r="G972" i="8"/>
  <c r="F973" i="3"/>
  <c r="F973" i="11"/>
  <c r="F972" i="12"/>
  <c r="G972" i="11"/>
  <c r="G918" i="14"/>
  <c r="G972" i="12"/>
  <c r="G972" i="5"/>
  <c r="G970" i="9"/>
  <c r="F972" i="3"/>
  <c r="G606" i="20"/>
  <c r="F416" i="86"/>
  <c r="G416" i="86"/>
  <c r="F972" i="4"/>
  <c r="G972" i="3"/>
  <c r="G972" i="2"/>
  <c r="C917" i="14"/>
  <c r="D917" i="14"/>
  <c r="E917" i="14"/>
  <c r="B917" i="14"/>
  <c r="C29" i="492"/>
  <c r="D29" i="492"/>
  <c r="E29" i="492"/>
  <c r="B29" i="492"/>
  <c r="C969" i="9"/>
  <c r="D969" i="9"/>
  <c r="E969" i="9"/>
  <c r="B969" i="9"/>
  <c r="C605" i="20"/>
  <c r="D605" i="20"/>
  <c r="E605" i="20"/>
  <c r="B605" i="20"/>
  <c r="C971" i="8"/>
  <c r="D971" i="8"/>
  <c r="E971" i="8"/>
  <c r="B971" i="8"/>
  <c r="C971" i="11"/>
  <c r="D971" i="11"/>
  <c r="E971" i="11"/>
  <c r="B971" i="11"/>
  <c r="C971" i="4"/>
  <c r="D971" i="4"/>
  <c r="E971" i="4"/>
  <c r="B971" i="4"/>
  <c r="C415" i="86"/>
  <c r="D415" i="86"/>
  <c r="E415" i="86"/>
  <c r="B415" i="86"/>
  <c r="C971" i="2"/>
  <c r="D971" i="2"/>
  <c r="E971" i="2"/>
  <c r="B971" i="2"/>
  <c r="C971" i="5"/>
  <c r="D971" i="5"/>
  <c r="E971" i="5"/>
  <c r="B971" i="5"/>
  <c r="C971" i="3"/>
  <c r="D971" i="3"/>
  <c r="E971" i="3"/>
  <c r="B971" i="3"/>
  <c r="C971" i="12"/>
  <c r="E971" i="12"/>
  <c r="B971" i="12"/>
  <c r="H972" i="8" l="1"/>
  <c r="H607" i="20"/>
  <c r="H973" i="5"/>
  <c r="H919" i="14"/>
  <c r="H973" i="4"/>
  <c r="I973" i="12"/>
  <c r="J973" i="12"/>
  <c r="H606" i="20"/>
  <c r="H972" i="4"/>
  <c r="H972" i="2"/>
  <c r="H973" i="12"/>
  <c r="I974" i="12"/>
  <c r="H970" i="9"/>
  <c r="H973" i="8"/>
  <c r="H973" i="2"/>
  <c r="H918" i="14"/>
  <c r="H973" i="3"/>
  <c r="G971" i="4"/>
  <c r="G971" i="2"/>
  <c r="H971" i="9"/>
  <c r="H972" i="3"/>
  <c r="H417" i="86"/>
  <c r="H972" i="5"/>
  <c r="H972" i="12"/>
  <c r="G971" i="8"/>
  <c r="F969" i="9"/>
  <c r="H416" i="86"/>
  <c r="G971" i="5"/>
  <c r="G415" i="86"/>
  <c r="G971" i="12"/>
  <c r="I972" i="12" s="1"/>
  <c r="F971" i="12"/>
  <c r="J972" i="12" s="1"/>
  <c r="G29" i="492"/>
  <c r="G917" i="14"/>
  <c r="F917" i="14"/>
  <c r="F971" i="8"/>
  <c r="G969" i="9"/>
  <c r="G971" i="3"/>
  <c r="F605" i="20"/>
  <c r="G605" i="20"/>
  <c r="F971" i="2"/>
  <c r="F415" i="86"/>
  <c r="F971" i="4"/>
  <c r="F29" i="492"/>
  <c r="F971" i="11"/>
  <c r="G971" i="11"/>
  <c r="F971" i="5"/>
  <c r="F971" i="3"/>
  <c r="C916" i="14"/>
  <c r="D916" i="14"/>
  <c r="E916" i="14"/>
  <c r="B916" i="14"/>
  <c r="C28" i="492"/>
  <c r="D28" i="492"/>
  <c r="E28" i="492"/>
  <c r="B28" i="492"/>
  <c r="C968" i="9"/>
  <c r="D968" i="9"/>
  <c r="E968" i="9"/>
  <c r="B968" i="9"/>
  <c r="C604" i="20"/>
  <c r="D604" i="20"/>
  <c r="E604" i="20"/>
  <c r="B604" i="20"/>
  <c r="C970" i="8"/>
  <c r="D970" i="8"/>
  <c r="E970" i="8"/>
  <c r="B970" i="8"/>
  <c r="C970" i="11"/>
  <c r="D970" i="11"/>
  <c r="E970" i="11"/>
  <c r="B970" i="11"/>
  <c r="C970" i="4"/>
  <c r="D970" i="4"/>
  <c r="E970" i="4"/>
  <c r="B970" i="4"/>
  <c r="C414" i="86"/>
  <c r="D414" i="86"/>
  <c r="E414" i="86"/>
  <c r="B414" i="86"/>
  <c r="C970" i="2"/>
  <c r="D970" i="2"/>
  <c r="E970" i="2"/>
  <c r="B970" i="2"/>
  <c r="C970" i="5"/>
  <c r="D970" i="5"/>
  <c r="E970" i="5"/>
  <c r="B970" i="5"/>
  <c r="C970" i="3"/>
  <c r="D970" i="3"/>
  <c r="E970" i="3"/>
  <c r="B970" i="3"/>
  <c r="C970" i="12"/>
  <c r="E970" i="12"/>
  <c r="B970" i="12"/>
  <c r="H971" i="4" l="1"/>
  <c r="F968" i="9"/>
  <c r="H971" i="8"/>
  <c r="F970" i="2"/>
  <c r="H917" i="14"/>
  <c r="H971" i="2"/>
  <c r="H971" i="5"/>
  <c r="H415" i="86"/>
  <c r="H969" i="9"/>
  <c r="H971" i="3"/>
  <c r="H971" i="12"/>
  <c r="F970" i="8"/>
  <c r="F916" i="14"/>
  <c r="F970" i="5"/>
  <c r="G970" i="3"/>
  <c r="F970" i="11"/>
  <c r="F414" i="86"/>
  <c r="F28" i="492"/>
  <c r="H605" i="20"/>
  <c r="G970" i="2"/>
  <c r="G28" i="492"/>
  <c r="G970" i="12"/>
  <c r="G970" i="8"/>
  <c r="G916" i="14"/>
  <c r="G970" i="5"/>
  <c r="G968" i="9"/>
  <c r="F604" i="20"/>
  <c r="G414" i="86"/>
  <c r="F970" i="4"/>
  <c r="G970" i="4"/>
  <c r="G604" i="20"/>
  <c r="F970" i="12"/>
  <c r="J971" i="12" s="1"/>
  <c r="F970" i="3"/>
  <c r="G970" i="11"/>
  <c r="C915" i="14"/>
  <c r="D915" i="14"/>
  <c r="E915" i="14"/>
  <c r="B915" i="14"/>
  <c r="C27" i="492"/>
  <c r="D27" i="492"/>
  <c r="E27" i="492"/>
  <c r="B27" i="492"/>
  <c r="C967" i="9"/>
  <c r="D967" i="9"/>
  <c r="E967" i="9"/>
  <c r="B967" i="9"/>
  <c r="C603" i="20"/>
  <c r="D603" i="20"/>
  <c r="E603" i="20"/>
  <c r="B603" i="20"/>
  <c r="C969" i="8"/>
  <c r="D969" i="8"/>
  <c r="E969" i="8"/>
  <c r="B969" i="8"/>
  <c r="C969" i="11"/>
  <c r="D969" i="11"/>
  <c r="E969" i="11"/>
  <c r="B969" i="11"/>
  <c r="C969" i="4"/>
  <c r="D969" i="4"/>
  <c r="E969" i="4"/>
  <c r="B969" i="4"/>
  <c r="C413" i="86"/>
  <c r="D413" i="86"/>
  <c r="E413" i="86"/>
  <c r="B413" i="86"/>
  <c r="E969" i="2"/>
  <c r="C969" i="2"/>
  <c r="D969" i="2"/>
  <c r="B969" i="2"/>
  <c r="C969" i="5"/>
  <c r="D969" i="5"/>
  <c r="E969" i="5"/>
  <c r="B969" i="5"/>
  <c r="C969" i="3"/>
  <c r="D969" i="3"/>
  <c r="E969" i="3"/>
  <c r="B969" i="3"/>
  <c r="C969" i="12"/>
  <c r="E969" i="12"/>
  <c r="B969" i="12"/>
  <c r="H968" i="9" l="1"/>
  <c r="H970" i="5"/>
  <c r="F967" i="9"/>
  <c r="H970" i="2"/>
  <c r="H970" i="8"/>
  <c r="H414" i="86"/>
  <c r="H916" i="14"/>
  <c r="F27" i="492"/>
  <c r="F969" i="11"/>
  <c r="I971" i="12"/>
  <c r="F915" i="14"/>
  <c r="H970" i="12"/>
  <c r="F413" i="86"/>
  <c r="H970" i="3"/>
  <c r="F969" i="5"/>
  <c r="F969" i="8"/>
  <c r="H970" i="4"/>
  <c r="H604" i="20"/>
  <c r="G27" i="492"/>
  <c r="F969" i="3"/>
  <c r="G969" i="8"/>
  <c r="G969" i="12"/>
  <c r="I970" i="12" s="1"/>
  <c r="G969" i="4"/>
  <c r="G969" i="11"/>
  <c r="G967" i="9"/>
  <c r="G603" i="20"/>
  <c r="F969" i="2"/>
  <c r="F969" i="12"/>
  <c r="J970" i="12" s="1"/>
  <c r="G915" i="14"/>
  <c r="G969" i="3"/>
  <c r="F603" i="20"/>
  <c r="G413" i="86"/>
  <c r="F969" i="4"/>
  <c r="G969" i="5"/>
  <c r="G969" i="2"/>
  <c r="H967" i="9" l="1"/>
  <c r="H969" i="8"/>
  <c r="H603" i="20"/>
  <c r="H915" i="14"/>
  <c r="H413" i="86"/>
  <c r="H969" i="5"/>
  <c r="H969" i="4"/>
  <c r="H969" i="3"/>
  <c r="H969" i="2"/>
  <c r="H969" i="12"/>
  <c r="C968" i="12"/>
  <c r="E968" i="12"/>
  <c r="B968" i="12"/>
  <c r="C914" i="14"/>
  <c r="D914" i="14"/>
  <c r="E914" i="14"/>
  <c r="B914" i="14"/>
  <c r="C26" i="492"/>
  <c r="D26" i="492"/>
  <c r="E26" i="492"/>
  <c r="B26" i="492"/>
  <c r="C966" i="9"/>
  <c r="D966" i="9"/>
  <c r="E966" i="9"/>
  <c r="B966" i="9"/>
  <c r="C602" i="20"/>
  <c r="D602" i="20"/>
  <c r="E602" i="20"/>
  <c r="B602" i="20"/>
  <c r="C968" i="8"/>
  <c r="D968" i="8"/>
  <c r="E968" i="8"/>
  <c r="B968" i="8"/>
  <c r="C968" i="11"/>
  <c r="D968" i="11"/>
  <c r="E968" i="11"/>
  <c r="B968" i="11"/>
  <c r="C968" i="4"/>
  <c r="D968" i="4"/>
  <c r="E968" i="4"/>
  <c r="B968" i="4"/>
  <c r="C412" i="86"/>
  <c r="D412" i="86"/>
  <c r="E412" i="86"/>
  <c r="B412" i="86"/>
  <c r="C968" i="2"/>
  <c r="D968" i="2"/>
  <c r="E968" i="2"/>
  <c r="B968" i="2"/>
  <c r="C968" i="5"/>
  <c r="D968" i="5"/>
  <c r="E968" i="5"/>
  <c r="B968" i="5"/>
  <c r="C968" i="3"/>
  <c r="D968" i="3"/>
  <c r="E968" i="3"/>
  <c r="B968" i="3"/>
  <c r="F968" i="8" l="1"/>
  <c r="F602" i="20"/>
  <c r="F26" i="492"/>
  <c r="F968" i="3"/>
  <c r="F968" i="2"/>
  <c r="G966" i="9"/>
  <c r="F968" i="4"/>
  <c r="F914" i="14"/>
  <c r="F968" i="5"/>
  <c r="F968" i="12"/>
  <c r="J969" i="12" s="1"/>
  <c r="G968" i="3"/>
  <c r="G968" i="12"/>
  <c r="F966" i="9"/>
  <c r="F412" i="86"/>
  <c r="G412" i="86"/>
  <c r="F968" i="11"/>
  <c r="G26" i="492"/>
  <c r="G968" i="8"/>
  <c r="G968" i="5"/>
  <c r="G968" i="2"/>
  <c r="G602" i="20"/>
  <c r="G968" i="4"/>
  <c r="G914" i="14"/>
  <c r="G968" i="11"/>
  <c r="H966" i="9" l="1"/>
  <c r="H968" i="3"/>
  <c r="H968" i="8"/>
  <c r="H968" i="2"/>
  <c r="H602" i="20"/>
  <c r="H968" i="4"/>
  <c r="H914" i="14"/>
  <c r="H968" i="12"/>
  <c r="I969" i="12"/>
  <c r="H968" i="5"/>
  <c r="H412" i="86"/>
  <c r="C913" i="14"/>
  <c r="D913" i="14"/>
  <c r="E913" i="14"/>
  <c r="B913" i="14"/>
  <c r="C25" i="492"/>
  <c r="D25" i="492"/>
  <c r="E25" i="492"/>
  <c r="B25" i="492"/>
  <c r="C965" i="9"/>
  <c r="D965" i="9"/>
  <c r="E965" i="9"/>
  <c r="B965" i="9"/>
  <c r="C601" i="20"/>
  <c r="D601" i="20"/>
  <c r="E601" i="20"/>
  <c r="B601" i="20"/>
  <c r="C967" i="8"/>
  <c r="D967" i="8"/>
  <c r="E967" i="8"/>
  <c r="B967" i="8"/>
  <c r="C967" i="11"/>
  <c r="D967" i="11"/>
  <c r="E967" i="11"/>
  <c r="B967" i="11"/>
  <c r="C967" i="4"/>
  <c r="D967" i="4"/>
  <c r="E967" i="4"/>
  <c r="B967" i="4"/>
  <c r="C411" i="86"/>
  <c r="D411" i="86"/>
  <c r="E411" i="86"/>
  <c r="B411" i="86"/>
  <c r="C967" i="2"/>
  <c r="D967" i="2"/>
  <c r="E967" i="2"/>
  <c r="B967" i="2"/>
  <c r="C967" i="5"/>
  <c r="D967" i="5"/>
  <c r="E967" i="5"/>
  <c r="B967" i="5"/>
  <c r="C967" i="3"/>
  <c r="D967" i="3"/>
  <c r="E967" i="3"/>
  <c r="B967" i="3"/>
  <c r="C967" i="12"/>
  <c r="E967" i="12"/>
  <c r="B967" i="12"/>
  <c r="F965" i="9" l="1"/>
  <c r="F25" i="492"/>
  <c r="F913" i="14"/>
  <c r="F967" i="2"/>
  <c r="G913" i="14"/>
  <c r="F967" i="12"/>
  <c r="J968" i="12" s="1"/>
  <c r="F967" i="11"/>
  <c r="F967" i="5"/>
  <c r="G967" i="4"/>
  <c r="G25" i="492"/>
  <c r="F601" i="20"/>
  <c r="G967" i="8"/>
  <c r="G967" i="3"/>
  <c r="G967" i="12"/>
  <c r="I968" i="12" s="1"/>
  <c r="G967" i="5"/>
  <c r="F967" i="3"/>
  <c r="F967" i="8"/>
  <c r="G601" i="20"/>
  <c r="G967" i="2"/>
  <c r="G411" i="86"/>
  <c r="F967" i="4"/>
  <c r="G967" i="11"/>
  <c r="F411" i="86"/>
  <c r="G965" i="9"/>
  <c r="C912" i="14"/>
  <c r="D912" i="14"/>
  <c r="E912" i="14"/>
  <c r="B912" i="14"/>
  <c r="C24" i="492"/>
  <c r="D24" i="492"/>
  <c r="E24" i="492"/>
  <c r="B24" i="492"/>
  <c r="C964" i="9"/>
  <c r="D964" i="9"/>
  <c r="E964" i="9"/>
  <c r="B964" i="9"/>
  <c r="C600" i="20"/>
  <c r="D600" i="20"/>
  <c r="E600" i="20"/>
  <c r="B600" i="20"/>
  <c r="C966" i="8"/>
  <c r="D966" i="8"/>
  <c r="E966" i="8"/>
  <c r="B966" i="8"/>
  <c r="C966" i="11"/>
  <c r="D966" i="11"/>
  <c r="E966" i="11"/>
  <c r="B966" i="11"/>
  <c r="C966" i="4"/>
  <c r="D966" i="4"/>
  <c r="E966" i="4"/>
  <c r="B966" i="4"/>
  <c r="C410" i="86"/>
  <c r="D410" i="86"/>
  <c r="E410" i="86"/>
  <c r="B410" i="86"/>
  <c r="C966" i="2"/>
  <c r="D966" i="2"/>
  <c r="E966" i="2"/>
  <c r="B966" i="2"/>
  <c r="C966" i="5"/>
  <c r="D966" i="5"/>
  <c r="E966" i="5"/>
  <c r="B966" i="5"/>
  <c r="C966" i="3"/>
  <c r="D966" i="3"/>
  <c r="E966" i="3"/>
  <c r="B966" i="3"/>
  <c r="C966" i="12"/>
  <c r="E966" i="12"/>
  <c r="B966" i="12"/>
  <c r="C911" i="14"/>
  <c r="D911" i="14"/>
  <c r="E911" i="14"/>
  <c r="B911" i="14"/>
  <c r="C23" i="492"/>
  <c r="D23" i="492"/>
  <c r="E23" i="492"/>
  <c r="B23" i="492"/>
  <c r="C963" i="9"/>
  <c r="D963" i="9"/>
  <c r="E963" i="9"/>
  <c r="B963" i="9"/>
  <c r="C599" i="20"/>
  <c r="D599" i="20"/>
  <c r="E599" i="20"/>
  <c r="B599" i="20"/>
  <c r="C965" i="8"/>
  <c r="D965" i="8"/>
  <c r="E965" i="8"/>
  <c r="B965" i="8"/>
  <c r="C965" i="11"/>
  <c r="D965" i="11"/>
  <c r="E965" i="11"/>
  <c r="B965" i="11"/>
  <c r="C965" i="4"/>
  <c r="D965" i="4"/>
  <c r="E965" i="4"/>
  <c r="B965" i="4"/>
  <c r="C409" i="86"/>
  <c r="D409" i="86"/>
  <c r="E409" i="86"/>
  <c r="B409" i="86"/>
  <c r="C965" i="2"/>
  <c r="D965" i="2"/>
  <c r="E965" i="2"/>
  <c r="B965" i="2"/>
  <c r="C965" i="5"/>
  <c r="D965" i="5"/>
  <c r="E965" i="5"/>
  <c r="B965" i="5"/>
  <c r="C965" i="3"/>
  <c r="D965" i="3"/>
  <c r="E965" i="3"/>
  <c r="B965" i="3"/>
  <c r="C965" i="12"/>
  <c r="E965" i="12"/>
  <c r="B965" i="12"/>
  <c r="C910" i="14"/>
  <c r="D910" i="14"/>
  <c r="E910" i="14"/>
  <c r="B910" i="14"/>
  <c r="C22" i="492"/>
  <c r="D22" i="492"/>
  <c r="E22" i="492"/>
  <c r="B22" i="492"/>
  <c r="C962" i="9"/>
  <c r="D962" i="9"/>
  <c r="E962" i="9"/>
  <c r="B962" i="9"/>
  <c r="C598" i="20"/>
  <c r="D598" i="20"/>
  <c r="E598" i="20"/>
  <c r="B598" i="20"/>
  <c r="C964" i="8"/>
  <c r="D964" i="8"/>
  <c r="E964" i="8"/>
  <c r="B964" i="8"/>
  <c r="C964" i="11"/>
  <c r="D964" i="11"/>
  <c r="E964" i="11"/>
  <c r="B964" i="11"/>
  <c r="C964" i="4"/>
  <c r="D964" i="4"/>
  <c r="E964" i="4"/>
  <c r="B964" i="4"/>
  <c r="C408" i="86"/>
  <c r="D408" i="86"/>
  <c r="E408" i="86"/>
  <c r="B408" i="86"/>
  <c r="C964" i="2"/>
  <c r="D964" i="2"/>
  <c r="E964" i="2"/>
  <c r="B964" i="2"/>
  <c r="C964" i="5"/>
  <c r="D964" i="5"/>
  <c r="E964" i="5"/>
  <c r="B964" i="5"/>
  <c r="C964" i="3"/>
  <c r="D964" i="3"/>
  <c r="E964" i="3"/>
  <c r="B964" i="3"/>
  <c r="C964" i="12"/>
  <c r="E964" i="12"/>
  <c r="B964" i="12"/>
  <c r="C963" i="3"/>
  <c r="D963" i="3"/>
  <c r="E963" i="3"/>
  <c r="B963" i="3"/>
  <c r="C909" i="14"/>
  <c r="D909" i="14"/>
  <c r="E909" i="14"/>
  <c r="B909" i="14"/>
  <c r="C21" i="492"/>
  <c r="D21" i="492"/>
  <c r="E21" i="492"/>
  <c r="B21" i="492"/>
  <c r="C961" i="9"/>
  <c r="D961" i="9"/>
  <c r="E961" i="9"/>
  <c r="B961" i="9"/>
  <c r="C597" i="20"/>
  <c r="D597" i="20"/>
  <c r="E597" i="20"/>
  <c r="B597" i="20"/>
  <c r="C963" i="8"/>
  <c r="D963" i="8"/>
  <c r="E963" i="8"/>
  <c r="B963" i="8"/>
  <c r="C963" i="11"/>
  <c r="D963" i="11"/>
  <c r="E963" i="11"/>
  <c r="B963" i="11"/>
  <c r="C963" i="4"/>
  <c r="D963" i="4"/>
  <c r="E963" i="4"/>
  <c r="B963" i="4"/>
  <c r="C407" i="86"/>
  <c r="D407" i="86"/>
  <c r="E407" i="86"/>
  <c r="B407" i="86"/>
  <c r="C963" i="2"/>
  <c r="D963" i="2"/>
  <c r="E963" i="2"/>
  <c r="B963" i="2"/>
  <c r="C963" i="5"/>
  <c r="D963" i="5"/>
  <c r="E963" i="5"/>
  <c r="B963" i="5"/>
  <c r="C963" i="12"/>
  <c r="E963" i="12"/>
  <c r="B963" i="12"/>
  <c r="H965" i="9" l="1"/>
  <c r="H967" i="5"/>
  <c r="H967" i="4"/>
  <c r="H913" i="14"/>
  <c r="H601" i="20"/>
  <c r="H967" i="12"/>
  <c r="H967" i="8"/>
  <c r="F410" i="86"/>
  <c r="H967" i="2"/>
  <c r="H411" i="86"/>
  <c r="G964" i="9"/>
  <c r="H967" i="3"/>
  <c r="F966" i="3"/>
  <c r="F966" i="2"/>
  <c r="F964" i="2"/>
  <c r="F599" i="20"/>
  <c r="G24" i="492"/>
  <c r="F964" i="4"/>
  <c r="F966" i="12"/>
  <c r="J967" i="12" s="1"/>
  <c r="F966" i="11"/>
  <c r="G966" i="12"/>
  <c r="I967" i="12" s="1"/>
  <c r="F963" i="2"/>
  <c r="F912" i="14"/>
  <c r="G912" i="14"/>
  <c r="F407" i="86"/>
  <c r="F965" i="2"/>
  <c r="F963" i="9"/>
  <c r="G410" i="86"/>
  <c r="F24" i="492"/>
  <c r="G964" i="4"/>
  <c r="F966" i="4"/>
  <c r="G966" i="4"/>
  <c r="F965" i="8"/>
  <c r="G966" i="11"/>
  <c r="F966" i="8"/>
  <c r="G966" i="3"/>
  <c r="G966" i="8"/>
  <c r="F966" i="5"/>
  <c r="G966" i="5"/>
  <c r="F600" i="20"/>
  <c r="G600" i="20"/>
  <c r="F409" i="86"/>
  <c r="G966" i="2"/>
  <c r="F964" i="9"/>
  <c r="F965" i="4"/>
  <c r="F911" i="14"/>
  <c r="F961" i="9"/>
  <c r="F964" i="5"/>
  <c r="G964" i="3"/>
  <c r="F21" i="492"/>
  <c r="F962" i="9"/>
  <c r="G965" i="2"/>
  <c r="G965" i="8"/>
  <c r="G965" i="5"/>
  <c r="G23" i="492"/>
  <c r="G965" i="4"/>
  <c r="G911" i="14"/>
  <c r="F965" i="12"/>
  <c r="G965" i="11"/>
  <c r="G599" i="20"/>
  <c r="G409" i="86"/>
  <c r="G963" i="9"/>
  <c r="F23" i="492"/>
  <c r="G965" i="3"/>
  <c r="F965" i="5"/>
  <c r="G964" i="2"/>
  <c r="G962" i="9"/>
  <c r="G408" i="86"/>
  <c r="G964" i="11"/>
  <c r="F964" i="3"/>
  <c r="F964" i="8"/>
  <c r="G965" i="12"/>
  <c r="H965" i="12" s="1"/>
  <c r="F965" i="3"/>
  <c r="F965" i="11"/>
  <c r="F22" i="492"/>
  <c r="G964" i="12"/>
  <c r="H964" i="12" s="1"/>
  <c r="F964" i="12"/>
  <c r="F910" i="14"/>
  <c r="F963" i="5"/>
  <c r="F597" i="20"/>
  <c r="G910" i="14"/>
  <c r="F964" i="11"/>
  <c r="G22" i="492"/>
  <c r="G964" i="5"/>
  <c r="G598" i="20"/>
  <c r="F598" i="20"/>
  <c r="F408" i="86"/>
  <c r="G964" i="8"/>
  <c r="F963" i="8"/>
  <c r="G407" i="86"/>
  <c r="F963" i="11"/>
  <c r="F963" i="3"/>
  <c r="G597" i="20"/>
  <c r="G909" i="14"/>
  <c r="G963" i="3"/>
  <c r="G963" i="11"/>
  <c r="G963" i="8"/>
  <c r="G963" i="5"/>
  <c r="G963" i="2"/>
  <c r="G961" i="9"/>
  <c r="G21" i="492"/>
  <c r="F963" i="4"/>
  <c r="F909" i="14"/>
  <c r="G963" i="4"/>
  <c r="G963" i="12"/>
  <c r="H963" i="12" s="1"/>
  <c r="F963" i="12"/>
  <c r="H964" i="9" l="1"/>
  <c r="H963" i="2"/>
  <c r="H964" i="2"/>
  <c r="H966" i="2"/>
  <c r="H410" i="86"/>
  <c r="H965" i="4"/>
  <c r="H964" i="4"/>
  <c r="H599" i="20"/>
  <c r="H966" i="3"/>
  <c r="H909" i="14"/>
  <c r="H966" i="5"/>
  <c r="H965" i="8"/>
  <c r="H961" i="9"/>
  <c r="H966" i="12"/>
  <c r="H912" i="14"/>
  <c r="H963" i="9"/>
  <c r="H965" i="2"/>
  <c r="H407" i="86"/>
  <c r="H409" i="86"/>
  <c r="H600" i="20"/>
  <c r="H966" i="8"/>
  <c r="H598" i="20"/>
  <c r="H963" i="3"/>
  <c r="H964" i="3"/>
  <c r="H966" i="4"/>
  <c r="J965" i="12"/>
  <c r="H911" i="14"/>
  <c r="H962" i="9"/>
  <c r="I966" i="12"/>
  <c r="H964" i="5"/>
  <c r="H965" i="3"/>
  <c r="J966" i="12"/>
  <c r="H965" i="5"/>
  <c r="J964" i="12"/>
  <c r="H408" i="86"/>
  <c r="I964" i="12"/>
  <c r="H964" i="8"/>
  <c r="I965" i="12"/>
  <c r="H963" i="5"/>
  <c r="H597" i="20"/>
  <c r="H910" i="14"/>
  <c r="H963" i="8"/>
  <c r="H963" i="4"/>
  <c r="C908" i="14"/>
  <c r="D908" i="14"/>
  <c r="E908" i="14"/>
  <c r="B908" i="14"/>
  <c r="C20" i="492"/>
  <c r="D20" i="492"/>
  <c r="E20" i="492"/>
  <c r="B20" i="492"/>
  <c r="C960" i="9"/>
  <c r="D960" i="9"/>
  <c r="E960" i="9"/>
  <c r="B960" i="9"/>
  <c r="C596" i="20"/>
  <c r="D596" i="20"/>
  <c r="E596" i="20"/>
  <c r="B596" i="20"/>
  <c r="C962" i="8"/>
  <c r="D962" i="8"/>
  <c r="E962" i="8"/>
  <c r="B962" i="8"/>
  <c r="C962" i="11"/>
  <c r="D962" i="11"/>
  <c r="E962" i="11"/>
  <c r="B962" i="11"/>
  <c r="C962" i="4"/>
  <c r="D962" i="4"/>
  <c r="E962" i="4"/>
  <c r="B962" i="4"/>
  <c r="C406" i="86"/>
  <c r="D406" i="86"/>
  <c r="E406" i="86"/>
  <c r="B406" i="86"/>
  <c r="C962" i="2"/>
  <c r="D962" i="2"/>
  <c r="E962" i="2"/>
  <c r="B962" i="2"/>
  <c r="C962" i="5"/>
  <c r="D962" i="5"/>
  <c r="E962" i="5"/>
  <c r="B962" i="5"/>
  <c r="C962" i="3"/>
  <c r="D962" i="3"/>
  <c r="E962" i="3"/>
  <c r="B962" i="3"/>
  <c r="C962" i="12"/>
  <c r="E962" i="12"/>
  <c r="B962" i="12"/>
  <c r="C907" i="14"/>
  <c r="D907" i="14"/>
  <c r="E907" i="14"/>
  <c r="B907" i="14"/>
  <c r="C19" i="492"/>
  <c r="D19" i="492"/>
  <c r="E19" i="492"/>
  <c r="B19" i="492"/>
  <c r="C959" i="9"/>
  <c r="D959" i="9"/>
  <c r="E959" i="9"/>
  <c r="B959" i="9"/>
  <c r="C595" i="20"/>
  <c r="D595" i="20"/>
  <c r="E595" i="20"/>
  <c r="B595" i="20"/>
  <c r="C961" i="8"/>
  <c r="D961" i="8"/>
  <c r="E961" i="8"/>
  <c r="B961" i="8"/>
  <c r="C961" i="11"/>
  <c r="D961" i="11"/>
  <c r="E961" i="11"/>
  <c r="B961" i="11"/>
  <c r="C961" i="4"/>
  <c r="D961" i="4"/>
  <c r="E961" i="4"/>
  <c r="B961" i="4"/>
  <c r="C405" i="86"/>
  <c r="D405" i="86"/>
  <c r="E405" i="86"/>
  <c r="B405" i="86"/>
  <c r="C961" i="2"/>
  <c r="D961" i="2"/>
  <c r="E961" i="2"/>
  <c r="B961" i="2"/>
  <c r="C961" i="5"/>
  <c r="D961" i="5"/>
  <c r="E961" i="5"/>
  <c r="B961" i="5"/>
  <c r="C961" i="3"/>
  <c r="D961" i="3"/>
  <c r="E961" i="3"/>
  <c r="B961" i="3"/>
  <c r="C961" i="12"/>
  <c r="E961" i="12"/>
  <c r="B961" i="12"/>
  <c r="F406" i="86" l="1"/>
  <c r="F20" i="492"/>
  <c r="F962" i="11"/>
  <c r="G962" i="3"/>
  <c r="G596" i="20"/>
  <c r="G962" i="4"/>
  <c r="G908" i="14"/>
  <c r="F962" i="5"/>
  <c r="F908" i="14"/>
  <c r="G962" i="11"/>
  <c r="G961" i="5"/>
  <c r="F595" i="20"/>
  <c r="F596" i="20"/>
  <c r="F962" i="3"/>
  <c r="F961" i="11"/>
  <c r="F962" i="12"/>
  <c r="J963" i="12" s="1"/>
  <c r="G961" i="11"/>
  <c r="G962" i="12"/>
  <c r="I963" i="12" s="1"/>
  <c r="F962" i="8"/>
  <c r="G962" i="8"/>
  <c r="F962" i="2"/>
  <c r="F960" i="9"/>
  <c r="G960" i="9"/>
  <c r="F961" i="5"/>
  <c r="G962" i="5"/>
  <c r="G962" i="2"/>
  <c r="G406" i="86"/>
  <c r="F961" i="4"/>
  <c r="F907" i="14"/>
  <c r="G20" i="492"/>
  <c r="F962" i="4"/>
  <c r="G961" i="4"/>
  <c r="G961" i="12"/>
  <c r="H961" i="12" s="1"/>
  <c r="G961" i="3"/>
  <c r="F961" i="2"/>
  <c r="F961" i="8"/>
  <c r="G961" i="8"/>
  <c r="G961" i="2"/>
  <c r="G595" i="20"/>
  <c r="F959" i="9"/>
  <c r="G959" i="9"/>
  <c r="F405" i="86"/>
  <c r="G405" i="86"/>
  <c r="F19" i="492"/>
  <c r="G19" i="492"/>
  <c r="F961" i="3"/>
  <c r="F961" i="12"/>
  <c r="G907" i="14"/>
  <c r="H961" i="5" l="1"/>
  <c r="H596" i="20"/>
  <c r="H961" i="2"/>
  <c r="H406" i="86"/>
  <c r="H961" i="3"/>
  <c r="H962" i="4"/>
  <c r="H595" i="20"/>
  <c r="H962" i="5"/>
  <c r="J962" i="12"/>
  <c r="H908" i="14"/>
  <c r="H960" i="9"/>
  <c r="H959" i="9"/>
  <c r="H962" i="3"/>
  <c r="H907" i="14"/>
  <c r="H961" i="4"/>
  <c r="H962" i="12"/>
  <c r="H962" i="2"/>
  <c r="H962" i="8"/>
  <c r="I962" i="12"/>
  <c r="H405" i="86"/>
  <c r="H961" i="8"/>
  <c r="C906" i="14"/>
  <c r="D906" i="14"/>
  <c r="E906" i="14"/>
  <c r="B906" i="14"/>
  <c r="C18" i="492"/>
  <c r="D18" i="492"/>
  <c r="E18" i="492"/>
  <c r="B18" i="492"/>
  <c r="C958" i="9"/>
  <c r="D958" i="9"/>
  <c r="E958" i="9"/>
  <c r="B958" i="9"/>
  <c r="C594" i="20"/>
  <c r="D594" i="20"/>
  <c r="E594" i="20"/>
  <c r="B594" i="20"/>
  <c r="C960" i="8"/>
  <c r="D960" i="8"/>
  <c r="E960" i="8"/>
  <c r="B960" i="8"/>
  <c r="C960" i="11"/>
  <c r="D960" i="11"/>
  <c r="E960" i="11"/>
  <c r="B960" i="11"/>
  <c r="C960" i="4"/>
  <c r="D960" i="4"/>
  <c r="E960" i="4"/>
  <c r="B960" i="4"/>
  <c r="C404" i="86"/>
  <c r="D404" i="86"/>
  <c r="E404" i="86"/>
  <c r="B404" i="86"/>
  <c r="C960" i="2"/>
  <c r="D960" i="2"/>
  <c r="E960" i="2"/>
  <c r="B960" i="2"/>
  <c r="C960" i="5"/>
  <c r="D960" i="5"/>
  <c r="E960" i="5"/>
  <c r="B960" i="5"/>
  <c r="C960" i="3"/>
  <c r="D960" i="3"/>
  <c r="E960" i="3"/>
  <c r="B960" i="3"/>
  <c r="C960" i="12"/>
  <c r="E960" i="12"/>
  <c r="B960" i="12"/>
  <c r="C905" i="14"/>
  <c r="D905" i="14"/>
  <c r="E905" i="14"/>
  <c r="B905" i="14"/>
  <c r="C17" i="492"/>
  <c r="D17" i="492"/>
  <c r="E17" i="492"/>
  <c r="B17" i="492"/>
  <c r="C957" i="9"/>
  <c r="D957" i="9"/>
  <c r="E957" i="9"/>
  <c r="B957" i="9"/>
  <c r="C593" i="20"/>
  <c r="D593" i="20"/>
  <c r="E593" i="20"/>
  <c r="B593" i="20"/>
  <c r="C959" i="8"/>
  <c r="D959" i="8"/>
  <c r="E959" i="8"/>
  <c r="B959" i="8"/>
  <c r="C959" i="11"/>
  <c r="D959" i="11"/>
  <c r="E959" i="11"/>
  <c r="B959" i="11"/>
  <c r="C959" i="4"/>
  <c r="D959" i="4"/>
  <c r="E959" i="4"/>
  <c r="B959" i="4"/>
  <c r="C403" i="86"/>
  <c r="D403" i="86"/>
  <c r="E403" i="86"/>
  <c r="B403" i="86"/>
  <c r="C959" i="2"/>
  <c r="D959" i="2"/>
  <c r="E959" i="2"/>
  <c r="B959" i="2"/>
  <c r="C959" i="5"/>
  <c r="D959" i="5"/>
  <c r="E959" i="5"/>
  <c r="B959" i="5"/>
  <c r="C959" i="3"/>
  <c r="D959" i="3"/>
  <c r="E959" i="3"/>
  <c r="B959" i="3"/>
  <c r="C959" i="12"/>
  <c r="E959" i="12"/>
  <c r="B959" i="12"/>
  <c r="F594" i="20" l="1"/>
  <c r="G960" i="11"/>
  <c r="F960" i="11"/>
  <c r="F960" i="8"/>
  <c r="G960" i="3"/>
  <c r="G960" i="2"/>
  <c r="G906" i="14"/>
  <c r="G960" i="12"/>
  <c r="I961" i="12" s="1"/>
  <c r="F960" i="3"/>
  <c r="F958" i="9"/>
  <c r="G958" i="9"/>
  <c r="F906" i="14"/>
  <c r="F18" i="492"/>
  <c r="F959" i="5"/>
  <c r="F593" i="20"/>
  <c r="G960" i="8"/>
  <c r="F960" i="2"/>
  <c r="G594" i="20"/>
  <c r="F960" i="5"/>
  <c r="G960" i="5"/>
  <c r="F404" i="86"/>
  <c r="G404" i="86"/>
  <c r="F960" i="4"/>
  <c r="G18" i="492"/>
  <c r="F960" i="12"/>
  <c r="J961" i="12" s="1"/>
  <c r="G960" i="4"/>
  <c r="F403" i="86"/>
  <c r="F17" i="492"/>
  <c r="F959" i="2"/>
  <c r="G905" i="14"/>
  <c r="F959" i="3"/>
  <c r="G17" i="492"/>
  <c r="F957" i="9"/>
  <c r="F959" i="8"/>
  <c r="G593" i="20"/>
  <c r="G957" i="9"/>
  <c r="F959" i="12"/>
  <c r="G959" i="3"/>
  <c r="G959" i="11"/>
  <c r="G403" i="86"/>
  <c r="G959" i="8"/>
  <c r="G959" i="2"/>
  <c r="G959" i="5"/>
  <c r="F959" i="4"/>
  <c r="G959" i="12"/>
  <c r="H959" i="12" s="1"/>
  <c r="G959" i="4"/>
  <c r="F905" i="14"/>
  <c r="F959" i="11"/>
  <c r="H960" i="3" l="1"/>
  <c r="H959" i="8"/>
  <c r="H958" i="9"/>
  <c r="H960" i="12"/>
  <c r="H960" i="2"/>
  <c r="H960" i="8"/>
  <c r="H906" i="14"/>
  <c r="H594" i="20"/>
  <c r="H960" i="4"/>
  <c r="H403" i="86"/>
  <c r="I960" i="12"/>
  <c r="H959" i="2"/>
  <c r="H960" i="5"/>
  <c r="H959" i="5"/>
  <c r="H404" i="86"/>
  <c r="J960" i="12"/>
  <c r="H593" i="20"/>
  <c r="H905" i="14"/>
  <c r="H957" i="9"/>
  <c r="H959" i="3"/>
  <c r="H959" i="4"/>
  <c r="C904" i="14" l="1"/>
  <c r="D904" i="14"/>
  <c r="E904" i="14"/>
  <c r="B904" i="14"/>
  <c r="C16" i="492"/>
  <c r="D16" i="492"/>
  <c r="E16" i="492"/>
  <c r="B16" i="492"/>
  <c r="C956" i="9"/>
  <c r="D956" i="9"/>
  <c r="E956" i="9"/>
  <c r="B956" i="9"/>
  <c r="C592" i="20"/>
  <c r="D592" i="20"/>
  <c r="E592" i="20"/>
  <c r="B592" i="20"/>
  <c r="C958" i="8"/>
  <c r="D958" i="8"/>
  <c r="E958" i="8"/>
  <c r="B958" i="8"/>
  <c r="C958" i="11"/>
  <c r="D958" i="11"/>
  <c r="E958" i="11"/>
  <c r="B958" i="11"/>
  <c r="C958" i="4"/>
  <c r="D958" i="4"/>
  <c r="E958" i="4"/>
  <c r="B958" i="4"/>
  <c r="C402" i="86"/>
  <c r="D402" i="86"/>
  <c r="E402" i="86"/>
  <c r="B402" i="86"/>
  <c r="C958" i="2"/>
  <c r="D958" i="2"/>
  <c r="E958" i="2"/>
  <c r="B958" i="2"/>
  <c r="C958" i="5"/>
  <c r="D958" i="5"/>
  <c r="E958" i="5"/>
  <c r="B958" i="5"/>
  <c r="C958" i="3"/>
  <c r="D958" i="3"/>
  <c r="E958" i="3"/>
  <c r="B958" i="3"/>
  <c r="C958" i="12"/>
  <c r="E958" i="12"/>
  <c r="B958" i="12"/>
  <c r="F958" i="5" l="1"/>
  <c r="F958" i="2"/>
  <c r="G958" i="4"/>
  <c r="F904" i="14"/>
  <c r="F958" i="3"/>
  <c r="G958" i="3"/>
  <c r="G592" i="20"/>
  <c r="G958" i="2"/>
  <c r="F16" i="492"/>
  <c r="G904" i="14"/>
  <c r="F958" i="8"/>
  <c r="F956" i="9"/>
  <c r="G956" i="9"/>
  <c r="F958" i="4"/>
  <c r="F958" i="11"/>
  <c r="G958" i="11"/>
  <c r="G958" i="8"/>
  <c r="G958" i="5"/>
  <c r="F592" i="20"/>
  <c r="F402" i="86"/>
  <c r="G402" i="86"/>
  <c r="G16" i="492"/>
  <c r="F958" i="12"/>
  <c r="J959" i="12" s="1"/>
  <c r="G958" i="12"/>
  <c r="H592" i="20" l="1"/>
  <c r="H958" i="5"/>
  <c r="H958" i="2"/>
  <c r="H958" i="8"/>
  <c r="H956" i="9"/>
  <c r="H958" i="4"/>
  <c r="H904" i="14"/>
  <c r="H958" i="3"/>
  <c r="H958" i="12"/>
  <c r="I959" i="12"/>
  <c r="H402" i="86"/>
  <c r="C903" i="14"/>
  <c r="D903" i="14"/>
  <c r="E903" i="14"/>
  <c r="B903" i="14"/>
  <c r="C15" i="492"/>
  <c r="D15" i="492"/>
  <c r="E15" i="492"/>
  <c r="B15" i="492"/>
  <c r="C955" i="9"/>
  <c r="D955" i="9"/>
  <c r="E955" i="9"/>
  <c r="B955" i="9"/>
  <c r="C591" i="20"/>
  <c r="D591" i="20"/>
  <c r="E591" i="20"/>
  <c r="B591" i="20"/>
  <c r="C957" i="8"/>
  <c r="D957" i="8"/>
  <c r="E957" i="8"/>
  <c r="B957" i="8"/>
  <c r="C957" i="11"/>
  <c r="D957" i="11"/>
  <c r="E957" i="11"/>
  <c r="B957" i="11"/>
  <c r="C957" i="4"/>
  <c r="D957" i="4"/>
  <c r="E957" i="4"/>
  <c r="B957" i="4"/>
  <c r="C401" i="86"/>
  <c r="D401" i="86"/>
  <c r="E401" i="86"/>
  <c r="B401" i="86"/>
  <c r="C957" i="2"/>
  <c r="D957" i="2"/>
  <c r="E957" i="2"/>
  <c r="B957" i="2"/>
  <c r="C957" i="5"/>
  <c r="D957" i="5"/>
  <c r="E957" i="5"/>
  <c r="B957" i="5"/>
  <c r="C957" i="3"/>
  <c r="D957" i="3"/>
  <c r="E957" i="3"/>
  <c r="B957" i="3"/>
  <c r="C957" i="12"/>
  <c r="E957" i="12"/>
  <c r="B957" i="12"/>
  <c r="G957" i="11" l="1"/>
  <c r="F903" i="14"/>
  <c r="F957" i="11"/>
  <c r="F957" i="4"/>
  <c r="G401" i="86"/>
  <c r="F957" i="5"/>
  <c r="G903" i="14"/>
  <c r="G15" i="492"/>
  <c r="F957" i="2"/>
  <c r="G957" i="3"/>
  <c r="F15" i="492"/>
  <c r="F957" i="8"/>
  <c r="G957" i="5"/>
  <c r="G957" i="2"/>
  <c r="F955" i="9"/>
  <c r="F957" i="12"/>
  <c r="J958" i="12" s="1"/>
  <c r="F957" i="3"/>
  <c r="G957" i="8"/>
  <c r="F591" i="20"/>
  <c r="G591" i="20"/>
  <c r="G955" i="9"/>
  <c r="G957" i="12"/>
  <c r="G957" i="4"/>
  <c r="F401" i="86"/>
  <c r="H957" i="2" l="1"/>
  <c r="H957" i="8"/>
  <c r="H903" i="14"/>
  <c r="H957" i="5"/>
  <c r="H957" i="4"/>
  <c r="H401" i="86"/>
  <c r="H955" i="9"/>
  <c r="H957" i="3"/>
  <c r="H957" i="12"/>
  <c r="I958" i="12"/>
  <c r="H591" i="20"/>
  <c r="C902" i="14"/>
  <c r="D902" i="14"/>
  <c r="E902" i="14"/>
  <c r="B902" i="14"/>
  <c r="C14" i="492"/>
  <c r="D14" i="492"/>
  <c r="E14" i="492"/>
  <c r="B14" i="492"/>
  <c r="C954" i="9"/>
  <c r="D954" i="9"/>
  <c r="E954" i="9"/>
  <c r="B954" i="9"/>
  <c r="C590" i="20"/>
  <c r="D590" i="20"/>
  <c r="E590" i="20"/>
  <c r="B590" i="20"/>
  <c r="C956" i="8"/>
  <c r="D956" i="8"/>
  <c r="E956" i="8"/>
  <c r="B956" i="8"/>
  <c r="C956" i="11"/>
  <c r="D956" i="11"/>
  <c r="E956" i="11"/>
  <c r="B956" i="11"/>
  <c r="C956" i="4"/>
  <c r="D956" i="4"/>
  <c r="E956" i="4"/>
  <c r="B956" i="4"/>
  <c r="C400" i="86"/>
  <c r="D400" i="86"/>
  <c r="E400" i="86"/>
  <c r="B400" i="86"/>
  <c r="C956" i="2"/>
  <c r="D956" i="2"/>
  <c r="E956" i="2"/>
  <c r="B956" i="2"/>
  <c r="C956" i="5"/>
  <c r="D956" i="5"/>
  <c r="E956" i="5"/>
  <c r="B956" i="5"/>
  <c r="C956" i="3"/>
  <c r="D956" i="3"/>
  <c r="E956" i="3"/>
  <c r="B956" i="3"/>
  <c r="C956" i="12"/>
  <c r="E956" i="12"/>
  <c r="B956" i="12"/>
  <c r="C901" i="14"/>
  <c r="D901" i="14"/>
  <c r="E901" i="14"/>
  <c r="B901" i="14"/>
  <c r="C13" i="492"/>
  <c r="D13" i="492"/>
  <c r="E13" i="492"/>
  <c r="B13" i="492"/>
  <c r="C953" i="9"/>
  <c r="D953" i="9"/>
  <c r="E953" i="9"/>
  <c r="B953" i="9"/>
  <c r="C589" i="20"/>
  <c r="D589" i="20"/>
  <c r="E589" i="20"/>
  <c r="B589" i="20"/>
  <c r="C955" i="8"/>
  <c r="D955" i="8"/>
  <c r="E955" i="8"/>
  <c r="B955" i="8"/>
  <c r="C955" i="11"/>
  <c r="D955" i="11"/>
  <c r="E955" i="11"/>
  <c r="B955" i="11"/>
  <c r="C955" i="4"/>
  <c r="D955" i="4"/>
  <c r="E955" i="4"/>
  <c r="B955" i="4"/>
  <c r="C399" i="86"/>
  <c r="D399" i="86"/>
  <c r="E399" i="86"/>
  <c r="B399" i="86"/>
  <c r="C955" i="2"/>
  <c r="D955" i="2"/>
  <c r="E955" i="2"/>
  <c r="B955" i="2"/>
  <c r="C955" i="5"/>
  <c r="D955" i="5"/>
  <c r="E955" i="5"/>
  <c r="B955" i="5"/>
  <c r="C955" i="3"/>
  <c r="D955" i="3"/>
  <c r="E955" i="3"/>
  <c r="B955" i="3"/>
  <c r="C955" i="12"/>
  <c r="E955" i="12"/>
  <c r="B955" i="12"/>
  <c r="B954" i="12"/>
  <c r="C953" i="12"/>
  <c r="F954" i="9" l="1"/>
  <c r="F956" i="2"/>
  <c r="F956" i="4"/>
  <c r="G956" i="8"/>
  <c r="F590" i="20"/>
  <c r="G14" i="492"/>
  <c r="F956" i="5"/>
  <c r="G902" i="14"/>
  <c r="F956" i="11"/>
  <c r="F956" i="8"/>
  <c r="G956" i="3"/>
  <c r="G956" i="5"/>
  <c r="G590" i="20"/>
  <c r="G956" i="2"/>
  <c r="F400" i="86"/>
  <c r="G400" i="86"/>
  <c r="G956" i="4"/>
  <c r="F902" i="14"/>
  <c r="G956" i="12"/>
  <c r="F956" i="3"/>
  <c r="G956" i="11"/>
  <c r="F955" i="4"/>
  <c r="G954" i="9"/>
  <c r="F14" i="492"/>
  <c r="F956" i="12"/>
  <c r="J957" i="12" s="1"/>
  <c r="F589" i="20"/>
  <c r="G589" i="20"/>
  <c r="F955" i="12"/>
  <c r="F955" i="11"/>
  <c r="F955" i="3"/>
  <c r="F955" i="8"/>
  <c r="G955" i="12"/>
  <c r="H955" i="12" s="1"/>
  <c r="G955" i="3"/>
  <c r="G955" i="8"/>
  <c r="F955" i="5"/>
  <c r="G955" i="2"/>
  <c r="F399" i="86"/>
  <c r="G955" i="5"/>
  <c r="F13" i="492"/>
  <c r="F955" i="2"/>
  <c r="G399" i="86"/>
  <c r="G13" i="492"/>
  <c r="G955" i="4"/>
  <c r="F901" i="14"/>
  <c r="F953" i="9"/>
  <c r="G953" i="9"/>
  <c r="G901" i="14"/>
  <c r="G955" i="11"/>
  <c r="C900" i="14"/>
  <c r="D900" i="14"/>
  <c r="E900" i="14"/>
  <c r="B900" i="14"/>
  <c r="C12" i="492"/>
  <c r="D12" i="492"/>
  <c r="E12" i="492"/>
  <c r="B12" i="492"/>
  <c r="C952" i="9"/>
  <c r="D952" i="9"/>
  <c r="E952" i="9"/>
  <c r="B952" i="9"/>
  <c r="C588" i="20"/>
  <c r="D588" i="20"/>
  <c r="E588" i="20"/>
  <c r="B588" i="20"/>
  <c r="C954" i="8"/>
  <c r="D954" i="8"/>
  <c r="E954" i="8"/>
  <c r="B954" i="8"/>
  <c r="C954" i="11"/>
  <c r="D954" i="11"/>
  <c r="E954" i="11"/>
  <c r="B954" i="11"/>
  <c r="C954" i="4"/>
  <c r="D954" i="4"/>
  <c r="E954" i="4"/>
  <c r="B954" i="4"/>
  <c r="C398" i="86"/>
  <c r="D398" i="86"/>
  <c r="E398" i="86"/>
  <c r="B398" i="86"/>
  <c r="C954" i="2"/>
  <c r="D954" i="2"/>
  <c r="E954" i="2"/>
  <c r="B954" i="2"/>
  <c r="C954" i="5"/>
  <c r="D954" i="5"/>
  <c r="E954" i="5"/>
  <c r="B954" i="5"/>
  <c r="C954" i="3"/>
  <c r="D954" i="3"/>
  <c r="E954" i="3"/>
  <c r="B954" i="3"/>
  <c r="C954" i="12"/>
  <c r="E954" i="12"/>
  <c r="H956" i="4" l="1"/>
  <c r="H956" i="8"/>
  <c r="H956" i="2"/>
  <c r="H590" i="20"/>
  <c r="H954" i="9"/>
  <c r="F12" i="492"/>
  <c r="H902" i="14"/>
  <c r="H956" i="5"/>
  <c r="H956" i="3"/>
  <c r="H955" i="4"/>
  <c r="H955" i="5"/>
  <c r="H956" i="12"/>
  <c r="I957" i="12"/>
  <c r="F952" i="9"/>
  <c r="H589" i="20"/>
  <c r="H955" i="2"/>
  <c r="H400" i="86"/>
  <c r="J956" i="12"/>
  <c r="H955" i="3"/>
  <c r="H399" i="86"/>
  <c r="F954" i="2"/>
  <c r="I956" i="12"/>
  <c r="F954" i="5"/>
  <c r="H955" i="8"/>
  <c r="F588" i="20"/>
  <c r="G954" i="8"/>
  <c r="H953" i="9"/>
  <c r="G954" i="3"/>
  <c r="H901" i="14"/>
  <c r="G952" i="9"/>
  <c r="F954" i="4"/>
  <c r="F900" i="14"/>
  <c r="G954" i="2"/>
  <c r="G954" i="5"/>
  <c r="G588" i="20"/>
  <c r="F398" i="86"/>
  <c r="G398" i="86"/>
  <c r="F954" i="11"/>
  <c r="F954" i="8"/>
  <c r="G12" i="492"/>
  <c r="G954" i="4"/>
  <c r="G900" i="14"/>
  <c r="G954" i="12"/>
  <c r="G954" i="11"/>
  <c r="F954" i="3"/>
  <c r="F954" i="12"/>
  <c r="J955" i="12" s="1"/>
  <c r="C899" i="14"/>
  <c r="D899" i="14"/>
  <c r="E899" i="14"/>
  <c r="B899" i="14"/>
  <c r="C11" i="492"/>
  <c r="D11" i="492"/>
  <c r="E11" i="492"/>
  <c r="B11" i="492"/>
  <c r="C951" i="9"/>
  <c r="D951" i="9"/>
  <c r="E951" i="9"/>
  <c r="B951" i="9"/>
  <c r="C587" i="20"/>
  <c r="D587" i="20"/>
  <c r="E587" i="20"/>
  <c r="B587" i="20"/>
  <c r="C953" i="8"/>
  <c r="D953" i="8"/>
  <c r="E953" i="8"/>
  <c r="B953" i="8"/>
  <c r="C953" i="11"/>
  <c r="D953" i="11"/>
  <c r="E953" i="11"/>
  <c r="B953" i="11"/>
  <c r="C953" i="4"/>
  <c r="D953" i="4"/>
  <c r="E953" i="4"/>
  <c r="B953" i="4"/>
  <c r="C397" i="86"/>
  <c r="D397" i="86"/>
  <c r="E397" i="86"/>
  <c r="B397" i="86"/>
  <c r="C953" i="2"/>
  <c r="D953" i="2"/>
  <c r="E953" i="2"/>
  <c r="B953" i="2"/>
  <c r="C953" i="5"/>
  <c r="D953" i="5"/>
  <c r="E953" i="5"/>
  <c r="B953" i="5"/>
  <c r="C953" i="3"/>
  <c r="D953" i="3"/>
  <c r="E953" i="3"/>
  <c r="B953" i="3"/>
  <c r="E953" i="12"/>
  <c r="B953" i="12"/>
  <c r="H952" i="9" l="1"/>
  <c r="H954" i="2"/>
  <c r="H954" i="5"/>
  <c r="H954" i="3"/>
  <c r="H954" i="4"/>
  <c r="H900" i="14"/>
  <c r="H588" i="20"/>
  <c r="H954" i="8"/>
  <c r="H954" i="12"/>
  <c r="I955" i="12"/>
  <c r="G953" i="8"/>
  <c r="H398" i="86"/>
  <c r="G953" i="5"/>
  <c r="G953" i="3"/>
  <c r="F953" i="12"/>
  <c r="J954" i="12" s="1"/>
  <c r="F953" i="11"/>
  <c r="G951" i="9"/>
  <c r="G953" i="12"/>
  <c r="I954" i="12" s="1"/>
  <c r="G587" i="20"/>
  <c r="F587" i="20"/>
  <c r="F953" i="5"/>
  <c r="G397" i="86"/>
  <c r="G899" i="14"/>
  <c r="F11" i="492"/>
  <c r="G953" i="4"/>
  <c r="F899" i="14"/>
  <c r="F951" i="9"/>
  <c r="F953" i="3"/>
  <c r="F953" i="8"/>
  <c r="G953" i="2"/>
  <c r="F397" i="86"/>
  <c r="F953" i="2"/>
  <c r="G11" i="492"/>
  <c r="F953" i="4"/>
  <c r="G953" i="11"/>
  <c r="H953" i="5" l="1"/>
  <c r="H587" i="20"/>
  <c r="H951" i="9"/>
  <c r="H953" i="8"/>
  <c r="H899" i="14"/>
  <c r="H953" i="4"/>
  <c r="H953" i="2"/>
  <c r="H397" i="86"/>
  <c r="H953" i="3"/>
  <c r="H953" i="12"/>
  <c r="C898" i="14"/>
  <c r="D898" i="14"/>
  <c r="E898" i="14"/>
  <c r="B898" i="14"/>
  <c r="C10" i="492"/>
  <c r="D10" i="492"/>
  <c r="E10" i="492"/>
  <c r="B10" i="492"/>
  <c r="C950" i="9"/>
  <c r="D950" i="9"/>
  <c r="E950" i="9"/>
  <c r="B950" i="9"/>
  <c r="C586" i="20"/>
  <c r="D586" i="20"/>
  <c r="E586" i="20"/>
  <c r="B586" i="20"/>
  <c r="C952" i="8"/>
  <c r="D952" i="8"/>
  <c r="E952" i="8"/>
  <c r="B952" i="8"/>
  <c r="C952" i="11"/>
  <c r="D952" i="11"/>
  <c r="E952" i="11"/>
  <c r="B952" i="11"/>
  <c r="C952" i="4"/>
  <c r="D952" i="4"/>
  <c r="E952" i="4"/>
  <c r="B952" i="4"/>
  <c r="C396" i="86"/>
  <c r="D396" i="86"/>
  <c r="E396" i="86"/>
  <c r="B396" i="86"/>
  <c r="C952" i="2"/>
  <c r="D952" i="2"/>
  <c r="E952" i="2"/>
  <c r="B952" i="2"/>
  <c r="C952" i="5"/>
  <c r="D952" i="5"/>
  <c r="E952" i="5"/>
  <c r="B952" i="5"/>
  <c r="C952" i="3"/>
  <c r="D952" i="3"/>
  <c r="E952" i="3"/>
  <c r="B952" i="3"/>
  <c r="C952" i="12"/>
  <c r="E952" i="12"/>
  <c r="B952" i="12"/>
  <c r="F952" i="5" l="1"/>
  <c r="G950" i="9"/>
  <c r="G952" i="5"/>
  <c r="F10" i="492"/>
  <c r="G952" i="4"/>
  <c r="F586" i="20"/>
  <c r="F952" i="12"/>
  <c r="J953" i="12" s="1"/>
  <c r="G952" i="12"/>
  <c r="I953" i="12" s="1"/>
  <c r="F950" i="9"/>
  <c r="F396" i="86"/>
  <c r="G396" i="86"/>
  <c r="G898" i="14"/>
  <c r="F952" i="3"/>
  <c r="F952" i="8"/>
  <c r="F952" i="4"/>
  <c r="G952" i="8"/>
  <c r="G586" i="20"/>
  <c r="G952" i="2"/>
  <c r="F952" i="2"/>
  <c r="G10" i="492"/>
  <c r="F898" i="14"/>
  <c r="G952" i="11"/>
  <c r="G952" i="3"/>
  <c r="F952" i="11"/>
  <c r="C897" i="14"/>
  <c r="D897" i="14"/>
  <c r="E897" i="14"/>
  <c r="B897" i="14"/>
  <c r="C9" i="492"/>
  <c r="D9" i="492"/>
  <c r="E9" i="492"/>
  <c r="B9" i="492"/>
  <c r="C949" i="9"/>
  <c r="D949" i="9"/>
  <c r="E949" i="9"/>
  <c r="B949" i="9"/>
  <c r="C585" i="20"/>
  <c r="D585" i="20"/>
  <c r="E585" i="20"/>
  <c r="B585" i="20"/>
  <c r="C951" i="8"/>
  <c r="D951" i="8"/>
  <c r="E951" i="8"/>
  <c r="B951" i="8"/>
  <c r="C951" i="11"/>
  <c r="D951" i="11"/>
  <c r="E951" i="11"/>
  <c r="B951" i="11"/>
  <c r="C951" i="4"/>
  <c r="D951" i="4"/>
  <c r="E951" i="4"/>
  <c r="B951" i="4"/>
  <c r="C395" i="86"/>
  <c r="D395" i="86"/>
  <c r="E395" i="86"/>
  <c r="B395" i="86"/>
  <c r="C951" i="2"/>
  <c r="D951" i="2"/>
  <c r="E951" i="2"/>
  <c r="B951" i="2"/>
  <c r="C951" i="5"/>
  <c r="D951" i="5"/>
  <c r="E951" i="5"/>
  <c r="B951" i="5"/>
  <c r="C951" i="3"/>
  <c r="D951" i="3"/>
  <c r="E951" i="3"/>
  <c r="B951" i="3"/>
  <c r="C951" i="12"/>
  <c r="E951" i="12"/>
  <c r="B951" i="12"/>
  <c r="H952" i="5" l="1"/>
  <c r="H952" i="4"/>
  <c r="H586" i="20"/>
  <c r="H950" i="9"/>
  <c r="F949" i="9"/>
  <c r="H396" i="86"/>
  <c r="H952" i="3"/>
  <c r="H898" i="14"/>
  <c r="H952" i="12"/>
  <c r="H952" i="2"/>
  <c r="H952" i="8"/>
  <c r="F951" i="3"/>
  <c r="G951" i="8"/>
  <c r="F951" i="8"/>
  <c r="F585" i="20"/>
  <c r="F951" i="5"/>
  <c r="G897" i="14"/>
  <c r="G585" i="20"/>
  <c r="G951" i="2"/>
  <c r="G9" i="492"/>
  <c r="G951" i="3"/>
  <c r="G949" i="9"/>
  <c r="H949" i="9" s="1"/>
  <c r="G951" i="4"/>
  <c r="F9" i="492"/>
  <c r="F395" i="86"/>
  <c r="G395" i="86"/>
  <c r="F951" i="4"/>
  <c r="F951" i="2"/>
  <c r="G951" i="5"/>
  <c r="F897" i="14"/>
  <c r="F951" i="12"/>
  <c r="J952" i="12" s="1"/>
  <c r="F951" i="11"/>
  <c r="G951" i="11"/>
  <c r="G951" i="12"/>
  <c r="H951" i="3" l="1"/>
  <c r="H951" i="5"/>
  <c r="H897" i="14"/>
  <c r="H585" i="20"/>
  <c r="H951" i="8"/>
  <c r="H395" i="86"/>
  <c r="H951" i="12"/>
  <c r="I952" i="12"/>
  <c r="H951" i="4"/>
  <c r="H951" i="2"/>
  <c r="C896" i="14"/>
  <c r="D896" i="14"/>
  <c r="E896" i="14"/>
  <c r="B896" i="14"/>
  <c r="C8" i="492"/>
  <c r="D8" i="492"/>
  <c r="E8" i="492"/>
  <c r="B8" i="492"/>
  <c r="C948" i="9"/>
  <c r="D948" i="9"/>
  <c r="E948" i="9"/>
  <c r="B948" i="9"/>
  <c r="C584" i="20"/>
  <c r="D584" i="20"/>
  <c r="E584" i="20"/>
  <c r="B584" i="20"/>
  <c r="C950" i="8"/>
  <c r="D950" i="8"/>
  <c r="E950" i="8"/>
  <c r="B950" i="8"/>
  <c r="C950" i="11"/>
  <c r="D950" i="11"/>
  <c r="E950" i="11"/>
  <c r="B950" i="11"/>
  <c r="C950" i="4"/>
  <c r="D950" i="4"/>
  <c r="E950" i="4"/>
  <c r="B950" i="4"/>
  <c r="C394" i="86"/>
  <c r="D394" i="86"/>
  <c r="E394" i="86"/>
  <c r="B394" i="86"/>
  <c r="C950" i="2"/>
  <c r="D950" i="2"/>
  <c r="E950" i="2"/>
  <c r="B950" i="2"/>
  <c r="C950" i="5"/>
  <c r="D950" i="5"/>
  <c r="E950" i="5"/>
  <c r="B950" i="5"/>
  <c r="C950" i="3"/>
  <c r="D950" i="3"/>
  <c r="E950" i="3"/>
  <c r="B950" i="3"/>
  <c r="F394" i="86" l="1"/>
  <c r="F950" i="5"/>
  <c r="F584" i="20"/>
  <c r="F8" i="492"/>
  <c r="F950" i="3"/>
  <c r="G950" i="11"/>
  <c r="G584" i="20"/>
  <c r="F950" i="4"/>
  <c r="F896" i="14"/>
  <c r="F950" i="8"/>
  <c r="F948" i="9"/>
  <c r="G950" i="3"/>
  <c r="G950" i="4"/>
  <c r="G896" i="14"/>
  <c r="G950" i="2"/>
  <c r="G950" i="5"/>
  <c r="G948" i="9"/>
  <c r="F950" i="2"/>
  <c r="G394" i="86"/>
  <c r="G950" i="8"/>
  <c r="G8" i="492"/>
  <c r="F950" i="11"/>
  <c r="C950" i="12"/>
  <c r="E950" i="12"/>
  <c r="B950" i="12"/>
  <c r="E20" i="1" l="1"/>
  <c r="H394" i="86"/>
  <c r="H950" i="5"/>
  <c r="H584" i="20"/>
  <c r="H950" i="8"/>
  <c r="H896" i="14"/>
  <c r="H948" i="9"/>
  <c r="H950" i="3"/>
  <c r="H950" i="2"/>
  <c r="H950" i="4"/>
  <c r="G950" i="12"/>
  <c r="I951" i="12" s="1"/>
  <c r="F950" i="12"/>
  <c r="J951" i="12" s="1"/>
  <c r="C895" i="14"/>
  <c r="D895" i="14"/>
  <c r="E895" i="14"/>
  <c r="B895" i="14"/>
  <c r="C7" i="492"/>
  <c r="D7" i="492"/>
  <c r="E7" i="492"/>
  <c r="B7" i="492"/>
  <c r="C947" i="9"/>
  <c r="D947" i="9"/>
  <c r="E947" i="9"/>
  <c r="B947" i="9"/>
  <c r="C583" i="20"/>
  <c r="D583" i="20"/>
  <c r="E583" i="20"/>
  <c r="B583" i="20"/>
  <c r="C949" i="8"/>
  <c r="D949" i="8"/>
  <c r="E949" i="8"/>
  <c r="B949" i="8"/>
  <c r="C949" i="11"/>
  <c r="D949" i="11"/>
  <c r="E949" i="11"/>
  <c r="B949" i="11"/>
  <c r="C949" i="4"/>
  <c r="D949" i="4"/>
  <c r="E949" i="4"/>
  <c r="B949" i="4"/>
  <c r="C393" i="86"/>
  <c r="D393" i="86"/>
  <c r="E393" i="86"/>
  <c r="B393" i="86"/>
  <c r="C949" i="2"/>
  <c r="D949" i="2"/>
  <c r="E949" i="2"/>
  <c r="C949" i="5"/>
  <c r="D949" i="5"/>
  <c r="E949" i="5"/>
  <c r="B949" i="5"/>
  <c r="B949" i="2"/>
  <c r="C949" i="3"/>
  <c r="D949" i="3"/>
  <c r="E949" i="3"/>
  <c r="B949" i="3"/>
  <c r="C949" i="12"/>
  <c r="E949" i="12"/>
  <c r="B949" i="12"/>
  <c r="H950" i="12" l="1"/>
  <c r="F895" i="14"/>
  <c r="G949" i="3"/>
  <c r="F949" i="4"/>
  <c r="F949" i="5"/>
  <c r="G895" i="14"/>
  <c r="F949" i="12"/>
  <c r="J950" i="12" s="1"/>
  <c r="G949" i="8"/>
  <c r="F583" i="20"/>
  <c r="G583" i="20"/>
  <c r="F393" i="86"/>
  <c r="F947" i="9"/>
  <c r="G949" i="4"/>
  <c r="F949" i="11"/>
  <c r="F7" i="492"/>
  <c r="G393" i="86"/>
  <c r="G949" i="11"/>
  <c r="G7" i="492"/>
  <c r="G949" i="5"/>
  <c r="G949" i="2"/>
  <c r="G949" i="12"/>
  <c r="I950" i="12" s="1"/>
  <c r="F949" i="8"/>
  <c r="G947" i="9"/>
  <c r="F949" i="3"/>
  <c r="F949" i="2"/>
  <c r="C948" i="5"/>
  <c r="D948" i="5"/>
  <c r="E948" i="5"/>
  <c r="B948" i="5"/>
  <c r="C894" i="14"/>
  <c r="D894" i="14"/>
  <c r="E894" i="14"/>
  <c r="B894" i="14"/>
  <c r="C6" i="492"/>
  <c r="D6" i="492"/>
  <c r="E6" i="492"/>
  <c r="B6" i="492"/>
  <c r="C946" i="9"/>
  <c r="D946" i="9"/>
  <c r="E946" i="9"/>
  <c r="B946" i="9"/>
  <c r="C582" i="20"/>
  <c r="D582" i="20"/>
  <c r="E582" i="20"/>
  <c r="B582" i="20"/>
  <c r="C948" i="8"/>
  <c r="D948" i="8"/>
  <c r="E948" i="8"/>
  <c r="B948" i="8"/>
  <c r="C948" i="11"/>
  <c r="D948" i="11"/>
  <c r="E948" i="11"/>
  <c r="B948" i="11"/>
  <c r="C948" i="4"/>
  <c r="D948" i="4"/>
  <c r="E948" i="4"/>
  <c r="B948" i="4"/>
  <c r="C392" i="86"/>
  <c r="D392" i="86"/>
  <c r="E392" i="86"/>
  <c r="B392" i="86"/>
  <c r="C948" i="2"/>
  <c r="D948" i="2"/>
  <c r="E948" i="2"/>
  <c r="B948" i="2"/>
  <c r="C948" i="3"/>
  <c r="D948" i="3"/>
  <c r="E948" i="3"/>
  <c r="B948" i="3"/>
  <c r="C948" i="12"/>
  <c r="D948" i="12"/>
  <c r="E948" i="12"/>
  <c r="B948" i="12"/>
  <c r="H947" i="9" l="1"/>
  <c r="H949" i="8"/>
  <c r="H949" i="5"/>
  <c r="H895" i="14"/>
  <c r="G948" i="2"/>
  <c r="F392" i="86"/>
  <c r="H949" i="4"/>
  <c r="F894" i="14"/>
  <c r="F948" i="3"/>
  <c r="H949" i="3"/>
  <c r="H949" i="12"/>
  <c r="F948" i="12"/>
  <c r="J949" i="12" s="1"/>
  <c r="H583" i="20"/>
  <c r="H393" i="86"/>
  <c r="G392" i="86"/>
  <c r="H949" i="2"/>
  <c r="G948" i="8"/>
  <c r="F948" i="2"/>
  <c r="G946" i="9"/>
  <c r="F948" i="11"/>
  <c r="F948" i="5"/>
  <c r="G948" i="4"/>
  <c r="G948" i="11"/>
  <c r="F582" i="20"/>
  <c r="F948" i="4"/>
  <c r="F946" i="9"/>
  <c r="G582" i="20"/>
  <c r="F6" i="492"/>
  <c r="G948" i="12"/>
  <c r="I949" i="12" s="1"/>
  <c r="G6" i="492"/>
  <c r="G894" i="14"/>
  <c r="G948" i="3"/>
  <c r="F948" i="8"/>
  <c r="G948" i="5"/>
  <c r="C893" i="14"/>
  <c r="D893" i="14"/>
  <c r="E893" i="14"/>
  <c r="B893" i="14"/>
  <c r="C5" i="492"/>
  <c r="D5" i="492"/>
  <c r="E5" i="492"/>
  <c r="B5" i="492"/>
  <c r="C945" i="9"/>
  <c r="D945" i="9"/>
  <c r="E945" i="9"/>
  <c r="B945" i="9"/>
  <c r="C581" i="20"/>
  <c r="D581" i="20"/>
  <c r="E581" i="20"/>
  <c r="B581" i="20"/>
  <c r="C947" i="8"/>
  <c r="D947" i="8"/>
  <c r="E947" i="8"/>
  <c r="B947" i="8"/>
  <c r="C947" i="11"/>
  <c r="D947" i="11"/>
  <c r="E947" i="11"/>
  <c r="B947" i="11"/>
  <c r="C947" i="4"/>
  <c r="D947" i="4"/>
  <c r="E947" i="4"/>
  <c r="B947" i="4"/>
  <c r="C391" i="86"/>
  <c r="D391" i="86"/>
  <c r="E391" i="86"/>
  <c r="B391" i="86"/>
  <c r="C947" i="2"/>
  <c r="D947" i="2"/>
  <c r="E947" i="2"/>
  <c r="B947" i="2"/>
  <c r="C947" i="5"/>
  <c r="D947" i="5"/>
  <c r="E947" i="5"/>
  <c r="B947" i="5"/>
  <c r="C947" i="3"/>
  <c r="D947" i="3"/>
  <c r="E947" i="3"/>
  <c r="B947" i="3"/>
  <c r="C947" i="12"/>
  <c r="D947" i="12"/>
  <c r="E947" i="12"/>
  <c r="B947" i="12"/>
  <c r="Z150" i="491"/>
  <c r="H392" i="86" l="1"/>
  <c r="H948" i="2"/>
  <c r="H582" i="20"/>
  <c r="H948" i="3"/>
  <c r="H894" i="14"/>
  <c r="F5" i="492"/>
  <c r="H948" i="8"/>
  <c r="F947" i="3"/>
  <c r="H946" i="9"/>
  <c r="H948" i="5"/>
  <c r="G947" i="5"/>
  <c r="H948" i="4"/>
  <c r="G581" i="20"/>
  <c r="F893" i="14"/>
  <c r="F947" i="4"/>
  <c r="F947" i="11"/>
  <c r="H948" i="12"/>
  <c r="F947" i="5"/>
  <c r="F945" i="9"/>
  <c r="G945" i="9"/>
  <c r="G893" i="14"/>
  <c r="G5" i="492"/>
  <c r="G947" i="4"/>
  <c r="G947" i="8"/>
  <c r="F391" i="86"/>
  <c r="F581" i="20"/>
  <c r="G947" i="2"/>
  <c r="F947" i="2"/>
  <c r="F947" i="12"/>
  <c r="J948" i="12" s="1"/>
  <c r="G391" i="86"/>
  <c r="G947" i="11"/>
  <c r="F947" i="8"/>
  <c r="G947" i="3"/>
  <c r="G947" i="12"/>
  <c r="I948" i="12" s="1"/>
  <c r="C892" i="14"/>
  <c r="D892" i="14"/>
  <c r="E892" i="14"/>
  <c r="B892" i="14"/>
  <c r="C4" i="492"/>
  <c r="D4" i="492"/>
  <c r="E4" i="492"/>
  <c r="B4" i="492"/>
  <c r="C944" i="9"/>
  <c r="D944" i="9"/>
  <c r="E944" i="9"/>
  <c r="B944" i="9"/>
  <c r="C580" i="20"/>
  <c r="D580" i="20"/>
  <c r="E580" i="20"/>
  <c r="B580" i="20"/>
  <c r="I946" i="8"/>
  <c r="C946" i="8"/>
  <c r="D946" i="8"/>
  <c r="E946" i="8"/>
  <c r="B946" i="8"/>
  <c r="I945" i="8"/>
  <c r="C946" i="11"/>
  <c r="D946" i="11"/>
  <c r="E946" i="11"/>
  <c r="B946" i="11"/>
  <c r="C946" i="4"/>
  <c r="D946" i="4"/>
  <c r="E946" i="4"/>
  <c r="B946" i="4"/>
  <c r="C390" i="86"/>
  <c r="D390" i="86"/>
  <c r="E390" i="86"/>
  <c r="B390" i="86"/>
  <c r="C946" i="2"/>
  <c r="D946" i="2"/>
  <c r="E946" i="2"/>
  <c r="B946" i="2"/>
  <c r="C946" i="5"/>
  <c r="D946" i="5"/>
  <c r="E946" i="5"/>
  <c r="B946" i="5"/>
  <c r="C946" i="3"/>
  <c r="D946" i="3"/>
  <c r="E946" i="3"/>
  <c r="B946" i="3"/>
  <c r="C946" i="12"/>
  <c r="D946" i="12"/>
  <c r="E946" i="12"/>
  <c r="B946" i="12"/>
  <c r="D944" i="12"/>
  <c r="B944" i="12"/>
  <c r="H947" i="4" l="1"/>
  <c r="H947" i="3"/>
  <c r="H947" i="5"/>
  <c r="H893" i="14"/>
  <c r="F946" i="3"/>
  <c r="H947" i="8"/>
  <c r="H391" i="86"/>
  <c r="H581" i="20"/>
  <c r="H945" i="9"/>
  <c r="G946" i="8"/>
  <c r="F390" i="86"/>
  <c r="H947" i="2"/>
  <c r="F580" i="20"/>
  <c r="F946" i="8"/>
  <c r="F946" i="5"/>
  <c r="G892" i="14"/>
  <c r="H947" i="12"/>
  <c r="F946" i="2"/>
  <c r="G4" i="492"/>
  <c r="F944" i="9"/>
  <c r="F4" i="492"/>
  <c r="G390" i="86"/>
  <c r="G944" i="9"/>
  <c r="F946" i="11"/>
  <c r="F892" i="14"/>
  <c r="G946" i="3"/>
  <c r="G946" i="5"/>
  <c r="G946" i="2"/>
  <c r="G580" i="20"/>
  <c r="F946" i="12"/>
  <c r="J947" i="12" s="1"/>
  <c r="G946" i="12"/>
  <c r="I947" i="12" s="1"/>
  <c r="G946" i="11"/>
  <c r="F946" i="4"/>
  <c r="G946" i="4"/>
  <c r="D945" i="12"/>
  <c r="C3" i="492"/>
  <c r="D3" i="492"/>
  <c r="E3" i="492"/>
  <c r="B3" i="492"/>
  <c r="A4" i="492"/>
  <c r="A10" i="1"/>
  <c r="A12" i="1"/>
  <c r="Z23" i="491"/>
  <c r="Z53" i="491"/>
  <c r="Z51" i="491"/>
  <c r="Z49" i="491"/>
  <c r="Z47" i="491"/>
  <c r="Z45" i="491"/>
  <c r="Z43" i="491"/>
  <c r="Z41" i="491"/>
  <c r="J15" i="491" s="1"/>
  <c r="Z39" i="491"/>
  <c r="Z37" i="491"/>
  <c r="Z35" i="491"/>
  <c r="Z33" i="491"/>
  <c r="Z31" i="491"/>
  <c r="Z29" i="491"/>
  <c r="J19" i="491" s="1"/>
  <c r="Z27" i="491"/>
  <c r="J17" i="491" s="1"/>
  <c r="Z25" i="491"/>
  <c r="J18" i="491" s="1"/>
  <c r="Z21" i="491"/>
  <c r="J16" i="491" s="1"/>
  <c r="Z19" i="491"/>
  <c r="J14" i="491" s="1"/>
  <c r="Z17" i="491"/>
  <c r="J13" i="491" s="1"/>
  <c r="Z15" i="491"/>
  <c r="J11" i="491" s="1"/>
  <c r="Z13" i="491"/>
  <c r="J12" i="491" s="1"/>
  <c r="Z11" i="491"/>
  <c r="J10" i="491" s="1"/>
  <c r="Z9" i="491"/>
  <c r="J9" i="491" s="1"/>
  <c r="C947" i="7"/>
  <c r="D947" i="7"/>
  <c r="E947" i="7"/>
  <c r="B947" i="7"/>
  <c r="C943" i="10"/>
  <c r="D943" i="10"/>
  <c r="E943" i="10"/>
  <c r="B943" i="10"/>
  <c r="C683" i="16"/>
  <c r="D683" i="16"/>
  <c r="E683" i="16"/>
  <c r="B683" i="16"/>
  <c r="C389" i="85"/>
  <c r="D389" i="85"/>
  <c r="E389" i="85"/>
  <c r="B389" i="85"/>
  <c r="C943" i="9"/>
  <c r="D943" i="9"/>
  <c r="E943" i="9"/>
  <c r="B943" i="9"/>
  <c r="C579" i="20"/>
  <c r="D579" i="20"/>
  <c r="E579" i="20"/>
  <c r="B579" i="20"/>
  <c r="C891" i="14"/>
  <c r="D891" i="14"/>
  <c r="E891" i="14"/>
  <c r="B891" i="14"/>
  <c r="C945" i="11"/>
  <c r="D945" i="11"/>
  <c r="E945" i="11"/>
  <c r="B945" i="11"/>
  <c r="C945" i="4"/>
  <c r="D945" i="4"/>
  <c r="E945" i="4"/>
  <c r="B945" i="4"/>
  <c r="C945" i="8"/>
  <c r="D945" i="8"/>
  <c r="E945" i="8"/>
  <c r="B945" i="8"/>
  <c r="C389" i="86"/>
  <c r="D389" i="86"/>
  <c r="E389" i="86"/>
  <c r="B389" i="86"/>
  <c r="C945" i="2"/>
  <c r="D945" i="2"/>
  <c r="E945" i="2"/>
  <c r="B945" i="2"/>
  <c r="C945" i="5"/>
  <c r="D945" i="5"/>
  <c r="E945" i="5"/>
  <c r="B945" i="5"/>
  <c r="C945" i="3"/>
  <c r="D945" i="3"/>
  <c r="E945" i="3"/>
  <c r="B945" i="3"/>
  <c r="C945" i="12"/>
  <c r="G945" i="12" s="1"/>
  <c r="B945" i="12"/>
  <c r="D8" i="1" l="1"/>
  <c r="C8" i="1"/>
  <c r="C10" i="1"/>
  <c r="D10" i="1"/>
  <c r="A5" i="492"/>
  <c r="A6" i="492" s="1"/>
  <c r="A7" i="492" s="1"/>
  <c r="A8" i="492" s="1"/>
  <c r="A9" i="492" s="1"/>
  <c r="A10" i="492" s="1"/>
  <c r="A11" i="492" s="1"/>
  <c r="A12" i="492" s="1"/>
  <c r="A13" i="492" s="1"/>
  <c r="A14" i="492" s="1"/>
  <c r="A15" i="492" s="1"/>
  <c r="A16" i="492" s="1"/>
  <c r="A17" i="492" s="1"/>
  <c r="A18" i="492" s="1"/>
  <c r="A19" i="492" s="1"/>
  <c r="A20" i="492" s="1"/>
  <c r="A21" i="492" s="1"/>
  <c r="A22" i="492" s="1"/>
  <c r="A23" i="492" s="1"/>
  <c r="A24" i="492" s="1"/>
  <c r="A25" i="492" s="1"/>
  <c r="A26" i="492" s="1"/>
  <c r="A27" i="492" s="1"/>
  <c r="A28" i="492" s="1"/>
  <c r="A29" i="492" s="1"/>
  <c r="A30" i="492" s="1"/>
  <c r="A31" i="492" s="1"/>
  <c r="A32" i="492" s="1"/>
  <c r="A33" i="492" s="1"/>
  <c r="A34" i="492" s="1"/>
  <c r="A35" i="492" s="1"/>
  <c r="A36" i="492" s="1"/>
  <c r="A37" i="492" s="1"/>
  <c r="A38" i="492" s="1"/>
  <c r="A39" i="492" s="1"/>
  <c r="A40" i="492" s="1"/>
  <c r="A41" i="492" s="1"/>
  <c r="A42" i="492" s="1"/>
  <c r="A43" i="492" s="1"/>
  <c r="A44" i="492" s="1"/>
  <c r="A45" i="492" s="1"/>
  <c r="A46" i="492" s="1"/>
  <c r="A47" i="492" s="1"/>
  <c r="A48" i="492" s="1"/>
  <c r="A49" i="492" s="1"/>
  <c r="A50" i="492" s="1"/>
  <c r="A51" i="492" s="1"/>
  <c r="A52" i="492" s="1"/>
  <c r="A53" i="492" s="1"/>
  <c r="A54" i="492" s="1"/>
  <c r="A55" i="492" s="1"/>
  <c r="A56" i="492" s="1"/>
  <c r="A57" i="492" s="1"/>
  <c r="A58" i="492" s="1"/>
  <c r="A59" i="492" s="1"/>
  <c r="A60" i="492" s="1"/>
  <c r="A61" i="492" s="1"/>
  <c r="A62" i="492" s="1"/>
  <c r="A63" i="492" s="1"/>
  <c r="A64" i="492" s="1"/>
  <c r="A65" i="492" s="1"/>
  <c r="A66" i="492" s="1"/>
  <c r="A67" i="492" s="1"/>
  <c r="A68" i="492" s="1"/>
  <c r="A69" i="492" s="1"/>
  <c r="A70" i="492" s="1"/>
  <c r="A71" i="492" s="1"/>
  <c r="A72" i="492" s="1"/>
  <c r="A73" i="492" s="1"/>
  <c r="A74" i="492" s="1"/>
  <c r="A75" i="492" s="1"/>
  <c r="A76" i="492" s="1"/>
  <c r="A77" i="492" s="1"/>
  <c r="A78" i="492" s="1"/>
  <c r="A79" i="492" s="1"/>
  <c r="A80" i="492" s="1"/>
  <c r="A81" i="492" s="1"/>
  <c r="A82" i="492" s="1"/>
  <c r="A83" i="492" s="1"/>
  <c r="A84" i="492" s="1"/>
  <c r="A85" i="492" s="1"/>
  <c r="A86" i="492" s="1"/>
  <c r="A87" i="492" s="1"/>
  <c r="A88" i="492" s="1"/>
  <c r="A89" i="492" s="1"/>
  <c r="A90" i="492" s="1"/>
  <c r="A91" i="492" s="1"/>
  <c r="A92" i="492" s="1"/>
  <c r="A93" i="492" s="1"/>
  <c r="F15" i="546"/>
  <c r="F19" i="546" s="1"/>
  <c r="H390" i="86"/>
  <c r="H946" i="12"/>
  <c r="I946" i="12"/>
  <c r="H946" i="8"/>
  <c r="H892" i="14"/>
  <c r="H946" i="2"/>
  <c r="H946" i="3"/>
  <c r="H946" i="5"/>
  <c r="H580" i="20"/>
  <c r="F3" i="492"/>
  <c r="H944" i="9"/>
  <c r="H946" i="4"/>
  <c r="G3" i="492"/>
  <c r="F945" i="8"/>
  <c r="F947" i="7"/>
  <c r="F943" i="10"/>
  <c r="F945" i="11"/>
  <c r="F389" i="85"/>
  <c r="F945" i="3"/>
  <c r="F943" i="9"/>
  <c r="F389" i="86"/>
  <c r="G389" i="85"/>
  <c r="F945" i="4"/>
  <c r="G945" i="4"/>
  <c r="G943" i="10"/>
  <c r="F945" i="5"/>
  <c r="F945" i="2"/>
  <c r="F579" i="20"/>
  <c r="G947" i="7"/>
  <c r="F945" i="12"/>
  <c r="J946" i="12" s="1"/>
  <c r="G943" i="9"/>
  <c r="G891" i="14"/>
  <c r="G945" i="5"/>
  <c r="G945" i="11"/>
  <c r="F891" i="14"/>
  <c r="G389" i="86"/>
  <c r="G579" i="20"/>
  <c r="G945" i="2"/>
  <c r="H945" i="12"/>
  <c r="G945" i="3"/>
  <c r="G945" i="8"/>
  <c r="H945" i="8" l="1"/>
  <c r="H943" i="10"/>
  <c r="H947" i="7"/>
  <c r="H945" i="3"/>
  <c r="H389" i="85"/>
  <c r="H943" i="9"/>
  <c r="H945" i="5"/>
  <c r="H389" i="86"/>
  <c r="H945" i="4"/>
  <c r="H579" i="20"/>
  <c r="H945" i="2"/>
  <c r="H891" i="14"/>
  <c r="C944" i="12" l="1"/>
  <c r="E944" i="12"/>
  <c r="F944" i="12"/>
  <c r="G944" i="12" l="1"/>
  <c r="I945" i="12" s="1"/>
  <c r="I946" i="7" l="1"/>
  <c r="C946" i="7"/>
  <c r="D946" i="7"/>
  <c r="E946" i="7"/>
  <c r="B946" i="7"/>
  <c r="I942" i="10"/>
  <c r="C942" i="10"/>
  <c r="D942" i="10"/>
  <c r="E942" i="10"/>
  <c r="B942" i="10"/>
  <c r="H682" i="16"/>
  <c r="C682" i="16"/>
  <c r="D682" i="16"/>
  <c r="E682" i="16"/>
  <c r="B682" i="16"/>
  <c r="I388" i="85"/>
  <c r="C388" i="85"/>
  <c r="D388" i="85"/>
  <c r="E388" i="85"/>
  <c r="B388" i="85"/>
  <c r="I942" i="9"/>
  <c r="C942" i="9"/>
  <c r="D942" i="9"/>
  <c r="E942" i="9"/>
  <c r="B942" i="9"/>
  <c r="I578" i="20"/>
  <c r="C578" i="20"/>
  <c r="D578" i="20"/>
  <c r="E578" i="20"/>
  <c r="B578" i="20"/>
  <c r="I944" i="3"/>
  <c r="I944" i="5"/>
  <c r="I944" i="2"/>
  <c r="I388" i="86"/>
  <c r="I944" i="8"/>
  <c r="I944" i="4"/>
  <c r="H944" i="11"/>
  <c r="I890" i="14"/>
  <c r="C890" i="14"/>
  <c r="D890" i="14"/>
  <c r="E890" i="14"/>
  <c r="B890" i="14"/>
  <c r="C944" i="11"/>
  <c r="D944" i="11"/>
  <c r="E944" i="11"/>
  <c r="B944" i="11"/>
  <c r="C944" i="4"/>
  <c r="D944" i="4"/>
  <c r="E944" i="4"/>
  <c r="B944" i="4"/>
  <c r="C944" i="8"/>
  <c r="D944" i="8"/>
  <c r="E944" i="8"/>
  <c r="B944" i="8"/>
  <c r="C388" i="86"/>
  <c r="D388" i="86"/>
  <c r="E388" i="86"/>
  <c r="B388" i="86"/>
  <c r="C944" i="2"/>
  <c r="D944" i="2"/>
  <c r="E944" i="2"/>
  <c r="B944" i="2"/>
  <c r="C944" i="5"/>
  <c r="D944" i="5"/>
  <c r="E944" i="5"/>
  <c r="B944" i="5"/>
  <c r="C944" i="3"/>
  <c r="D944" i="3"/>
  <c r="E944" i="3"/>
  <c r="B944" i="3"/>
  <c r="K944" i="12"/>
  <c r="H944" i="12"/>
  <c r="I945" i="7"/>
  <c r="C945" i="7"/>
  <c r="D945" i="7"/>
  <c r="E945" i="7"/>
  <c r="B945" i="7"/>
  <c r="I941" i="10"/>
  <c r="C941" i="10"/>
  <c r="D941" i="10"/>
  <c r="E941" i="10"/>
  <c r="B941" i="10"/>
  <c r="H681" i="16"/>
  <c r="C681" i="16"/>
  <c r="D681" i="16"/>
  <c r="E681" i="16"/>
  <c r="B681" i="16"/>
  <c r="I387" i="85"/>
  <c r="C387" i="85"/>
  <c r="D387" i="85"/>
  <c r="E387" i="85"/>
  <c r="B387" i="85"/>
  <c r="I941" i="9"/>
  <c r="C941" i="9"/>
  <c r="D941" i="9"/>
  <c r="E941" i="9"/>
  <c r="B941" i="9"/>
  <c r="I577" i="20"/>
  <c r="C577" i="20"/>
  <c r="D577" i="20"/>
  <c r="E577" i="20"/>
  <c r="B577" i="20"/>
  <c r="I889" i="14"/>
  <c r="C889" i="14"/>
  <c r="D889" i="14"/>
  <c r="E889" i="14"/>
  <c r="B889" i="14"/>
  <c r="H943" i="11"/>
  <c r="C943" i="11"/>
  <c r="D943" i="11"/>
  <c r="E943" i="11"/>
  <c r="B943" i="11"/>
  <c r="I943" i="4"/>
  <c r="C943" i="4"/>
  <c r="D943" i="4"/>
  <c r="E943" i="4"/>
  <c r="B943" i="4"/>
  <c r="I943" i="8"/>
  <c r="C943" i="8"/>
  <c r="D943" i="8"/>
  <c r="E943" i="8"/>
  <c r="B943" i="8"/>
  <c r="I387" i="86"/>
  <c r="C387" i="86"/>
  <c r="D387" i="86"/>
  <c r="E387" i="86"/>
  <c r="B387" i="86"/>
  <c r="I943" i="2"/>
  <c r="C943" i="2"/>
  <c r="D943" i="2"/>
  <c r="E943" i="2"/>
  <c r="B943" i="2"/>
  <c r="I943" i="5"/>
  <c r="D943" i="5"/>
  <c r="E943" i="5"/>
  <c r="C943" i="5"/>
  <c r="B943" i="5"/>
  <c r="I943" i="3"/>
  <c r="C943" i="3"/>
  <c r="D943" i="3"/>
  <c r="E943" i="3"/>
  <c r="B943" i="3"/>
  <c r="K943" i="12"/>
  <c r="C943" i="12"/>
  <c r="D943" i="12"/>
  <c r="E943" i="12"/>
  <c r="B943" i="12"/>
  <c r="L945" i="12" l="1"/>
  <c r="M946" i="12" s="1"/>
  <c r="M947" i="12" s="1"/>
  <c r="F944" i="8"/>
  <c r="F578" i="20"/>
  <c r="G944" i="11"/>
  <c r="F682" i="16"/>
  <c r="F683" i="16"/>
  <c r="G943" i="5"/>
  <c r="F942" i="9"/>
  <c r="G682" i="16"/>
  <c r="G683" i="16"/>
  <c r="G890" i="14"/>
  <c r="F945" i="7"/>
  <c r="F946" i="7"/>
  <c r="F577" i="20"/>
  <c r="F943" i="8"/>
  <c r="F388" i="86"/>
  <c r="F941" i="9"/>
  <c r="G944" i="5"/>
  <c r="F944" i="2"/>
  <c r="F943" i="2"/>
  <c r="G943" i="2"/>
  <c r="G942" i="10"/>
  <c r="G578" i="20"/>
  <c r="F941" i="10"/>
  <c r="F942" i="10"/>
  <c r="G889" i="14"/>
  <c r="G944" i="2"/>
  <c r="F387" i="86"/>
  <c r="F889" i="14"/>
  <c r="G387" i="86"/>
  <c r="G388" i="86"/>
  <c r="F943" i="12"/>
  <c r="J944" i="12" s="1"/>
  <c r="G943" i="12"/>
  <c r="G944" i="8"/>
  <c r="L944" i="12"/>
  <c r="F944" i="4"/>
  <c r="F943" i="4"/>
  <c r="F387" i="85"/>
  <c r="G944" i="4"/>
  <c r="G946" i="7"/>
  <c r="F943" i="3"/>
  <c r="G943" i="4"/>
  <c r="F943" i="5"/>
  <c r="G387" i="85"/>
  <c r="F944" i="3"/>
  <c r="F944" i="11"/>
  <c r="G942" i="9"/>
  <c r="F943" i="11"/>
  <c r="G944" i="3"/>
  <c r="F944" i="5"/>
  <c r="F890" i="14"/>
  <c r="F388" i="85"/>
  <c r="G388" i="85"/>
  <c r="G945" i="7"/>
  <c r="G941" i="10"/>
  <c r="G577" i="20"/>
  <c r="G943" i="3"/>
  <c r="G943" i="11"/>
  <c r="G943" i="8"/>
  <c r="G941" i="9"/>
  <c r="K942" i="12"/>
  <c r="L943" i="12" s="1"/>
  <c r="I944" i="7"/>
  <c r="C944" i="7"/>
  <c r="D944" i="7"/>
  <c r="E944" i="7"/>
  <c r="B944" i="7"/>
  <c r="I940" i="10"/>
  <c r="C940" i="10"/>
  <c r="D940" i="10"/>
  <c r="E940" i="10"/>
  <c r="B940" i="10"/>
  <c r="H680" i="16"/>
  <c r="C680" i="16"/>
  <c r="D680" i="16"/>
  <c r="E680" i="16"/>
  <c r="B680" i="16"/>
  <c r="I386" i="85"/>
  <c r="C386" i="85"/>
  <c r="D386" i="85"/>
  <c r="E386" i="85"/>
  <c r="B386" i="85"/>
  <c r="I940" i="9"/>
  <c r="C940" i="9"/>
  <c r="D940" i="9"/>
  <c r="E940" i="9"/>
  <c r="B940" i="9"/>
  <c r="I576" i="20"/>
  <c r="C576" i="20"/>
  <c r="D576" i="20"/>
  <c r="E576" i="20"/>
  <c r="B576" i="20"/>
  <c r="I888" i="14"/>
  <c r="C888" i="14"/>
  <c r="D888" i="14"/>
  <c r="E888" i="14"/>
  <c r="B888" i="14"/>
  <c r="H942" i="11"/>
  <c r="C942" i="11"/>
  <c r="D942" i="11"/>
  <c r="E942" i="11"/>
  <c r="B942" i="11"/>
  <c r="I942" i="4"/>
  <c r="C942" i="4"/>
  <c r="D942" i="4"/>
  <c r="E942" i="4"/>
  <c r="B942" i="4"/>
  <c r="I942" i="8"/>
  <c r="C942" i="8"/>
  <c r="D942" i="8"/>
  <c r="E942" i="8"/>
  <c r="B942" i="8"/>
  <c r="I386" i="86"/>
  <c r="C386" i="86"/>
  <c r="D386" i="86"/>
  <c r="E386" i="86"/>
  <c r="B386" i="86"/>
  <c r="I942" i="2"/>
  <c r="C942" i="2"/>
  <c r="D942" i="2"/>
  <c r="E942" i="2"/>
  <c r="B942" i="2"/>
  <c r="I942" i="5"/>
  <c r="C942" i="5"/>
  <c r="D942" i="5"/>
  <c r="E942" i="5"/>
  <c r="B942" i="5"/>
  <c r="I942" i="3"/>
  <c r="C942" i="3"/>
  <c r="D942" i="3"/>
  <c r="E942" i="3"/>
  <c r="B942" i="3"/>
  <c r="C941" i="3"/>
  <c r="D941" i="3"/>
  <c r="E941" i="3"/>
  <c r="B941" i="3"/>
  <c r="C940" i="3"/>
  <c r="D940" i="3"/>
  <c r="E940" i="3"/>
  <c r="B940" i="3"/>
  <c r="C942" i="12"/>
  <c r="D942" i="12"/>
  <c r="E942" i="12"/>
  <c r="B942" i="12"/>
  <c r="H578" i="20" l="1"/>
  <c r="H943" i="5"/>
  <c r="H942" i="9"/>
  <c r="H943" i="3"/>
  <c r="H946" i="7"/>
  <c r="H944" i="8"/>
  <c r="H944" i="3"/>
  <c r="H941" i="9"/>
  <c r="H943" i="2"/>
  <c r="H945" i="7"/>
  <c r="H388" i="86"/>
  <c r="H942" i="10"/>
  <c r="H577" i="20"/>
  <c r="H889" i="14"/>
  <c r="H944" i="2"/>
  <c r="H944" i="5"/>
  <c r="H943" i="8"/>
  <c r="F942" i="5"/>
  <c r="H941" i="10"/>
  <c r="H890" i="14"/>
  <c r="H387" i="85"/>
  <c r="H943" i="4"/>
  <c r="H387" i="86"/>
  <c r="H943" i="12"/>
  <c r="I944" i="12"/>
  <c r="F942" i="2"/>
  <c r="F888" i="14"/>
  <c r="F941" i="3"/>
  <c r="F681" i="16"/>
  <c r="H944" i="4"/>
  <c r="F942" i="12"/>
  <c r="J943" i="12" s="1"/>
  <c r="H388" i="85"/>
  <c r="F940" i="10"/>
  <c r="F942" i="4"/>
  <c r="G681" i="16"/>
  <c r="G576" i="20"/>
  <c r="G942" i="5"/>
  <c r="G888" i="14"/>
  <c r="F940" i="3"/>
  <c r="F944" i="7"/>
  <c r="G386" i="86"/>
  <c r="G940" i="3"/>
  <c r="G942" i="2"/>
  <c r="G942" i="12"/>
  <c r="G944" i="7"/>
  <c r="F942" i="3"/>
  <c r="G940" i="9"/>
  <c r="F942" i="8"/>
  <c r="G941" i="3"/>
  <c r="G942" i="4"/>
  <c r="F386" i="85"/>
  <c r="G386" i="85"/>
  <c r="F576" i="20"/>
  <c r="F942" i="11"/>
  <c r="G942" i="11"/>
  <c r="F386" i="86"/>
  <c r="F940" i="9"/>
  <c r="G942" i="3"/>
  <c r="G942" i="8"/>
  <c r="G940" i="10"/>
  <c r="I385" i="86"/>
  <c r="I941" i="2"/>
  <c r="I941" i="5"/>
  <c r="H942" i="3" l="1"/>
  <c r="H888" i="14"/>
  <c r="H942" i="5"/>
  <c r="H940" i="3"/>
  <c r="H940" i="10"/>
  <c r="H942" i="2"/>
  <c r="H941" i="3"/>
  <c r="H386" i="86"/>
  <c r="H576" i="20"/>
  <c r="H942" i="4"/>
  <c r="H944" i="7"/>
  <c r="H942" i="12"/>
  <c r="I943" i="12"/>
  <c r="H942" i="8"/>
  <c r="H940" i="9"/>
  <c r="H386" i="85"/>
  <c r="H941" i="11"/>
  <c r="C941" i="11"/>
  <c r="D941" i="11"/>
  <c r="E941" i="11"/>
  <c r="B941" i="11"/>
  <c r="I943" i="7"/>
  <c r="C943" i="7"/>
  <c r="D943" i="7"/>
  <c r="E943" i="7"/>
  <c r="B943" i="7"/>
  <c r="I939" i="10"/>
  <c r="C939" i="10"/>
  <c r="D939" i="10"/>
  <c r="E939" i="10"/>
  <c r="B939" i="10"/>
  <c r="H679" i="16"/>
  <c r="C679" i="16"/>
  <c r="D679" i="16"/>
  <c r="E679" i="16"/>
  <c r="B679" i="16"/>
  <c r="I385" i="85"/>
  <c r="C385" i="85"/>
  <c r="D385" i="85"/>
  <c r="E385" i="85"/>
  <c r="B385" i="85"/>
  <c r="I939" i="9"/>
  <c r="C939" i="9"/>
  <c r="D939" i="9"/>
  <c r="E939" i="9"/>
  <c r="B939" i="9"/>
  <c r="I575" i="20"/>
  <c r="C575" i="20"/>
  <c r="D575" i="20"/>
  <c r="E575" i="20"/>
  <c r="B575" i="20"/>
  <c r="I887" i="14"/>
  <c r="C887" i="14"/>
  <c r="D887" i="14"/>
  <c r="E887" i="14"/>
  <c r="B887" i="14"/>
  <c r="I941" i="4"/>
  <c r="C941" i="4"/>
  <c r="D941" i="4"/>
  <c r="E941" i="4"/>
  <c r="B941" i="4"/>
  <c r="I941" i="8"/>
  <c r="C941" i="8"/>
  <c r="D941" i="8"/>
  <c r="E941" i="8"/>
  <c r="B941" i="8"/>
  <c r="C385" i="86"/>
  <c r="D385" i="86"/>
  <c r="E385" i="86"/>
  <c r="B385" i="86"/>
  <c r="C941" i="2"/>
  <c r="D941" i="2"/>
  <c r="E941" i="2"/>
  <c r="B941" i="2"/>
  <c r="C941" i="5"/>
  <c r="D941" i="5"/>
  <c r="E941" i="5"/>
  <c r="B941" i="5"/>
  <c r="I941" i="3"/>
  <c r="K941" i="12"/>
  <c r="L942" i="12" s="1"/>
  <c r="C941" i="12"/>
  <c r="D941" i="12"/>
  <c r="E941" i="12"/>
  <c r="B941" i="12"/>
  <c r="I938" i="10"/>
  <c r="C938" i="10"/>
  <c r="D938" i="10"/>
  <c r="E938" i="10"/>
  <c r="B938" i="10"/>
  <c r="H940" i="11"/>
  <c r="I940" i="5"/>
  <c r="C940" i="5"/>
  <c r="D940" i="5"/>
  <c r="E940" i="5"/>
  <c r="B940" i="5"/>
  <c r="F680" i="16" l="1"/>
  <c r="F939" i="10"/>
  <c r="F941" i="2"/>
  <c r="G939" i="10"/>
  <c r="F575" i="20"/>
  <c r="F941" i="4"/>
  <c r="G680" i="16"/>
  <c r="G941" i="8"/>
  <c r="G385" i="85"/>
  <c r="G575" i="20"/>
  <c r="F941" i="12"/>
  <c r="J942" i="12" s="1"/>
  <c r="G941" i="12"/>
  <c r="I942" i="12" s="1"/>
  <c r="F939" i="9"/>
  <c r="G941" i="4"/>
  <c r="G943" i="7"/>
  <c r="F941" i="8"/>
  <c r="G938" i="10"/>
  <c r="G941" i="2"/>
  <c r="F385" i="86"/>
  <c r="F941" i="5"/>
  <c r="G385" i="86"/>
  <c r="F943" i="7"/>
  <c r="G939" i="9"/>
  <c r="F385" i="85"/>
  <c r="F941" i="11"/>
  <c r="G941" i="11"/>
  <c r="G941" i="5"/>
  <c r="F887" i="14"/>
  <c r="G887" i="14"/>
  <c r="F938" i="10"/>
  <c r="H939" i="10" l="1"/>
  <c r="H939" i="9"/>
  <c r="H385" i="85"/>
  <c r="H941" i="2"/>
  <c r="H575" i="20"/>
  <c r="H941" i="8"/>
  <c r="H943" i="7"/>
  <c r="H941" i="4"/>
  <c r="H938" i="10"/>
  <c r="H941" i="12"/>
  <c r="H887" i="14"/>
  <c r="H385" i="86"/>
  <c r="H941" i="5"/>
  <c r="I940" i="3"/>
  <c r="I942" i="7"/>
  <c r="C942" i="7"/>
  <c r="D942" i="7"/>
  <c r="E942" i="7"/>
  <c r="B942" i="7"/>
  <c r="H678" i="16"/>
  <c r="C678" i="16"/>
  <c r="D678" i="16"/>
  <c r="E678" i="16"/>
  <c r="B678" i="16"/>
  <c r="I384" i="85"/>
  <c r="C384" i="85"/>
  <c r="D384" i="85"/>
  <c r="E384" i="85"/>
  <c r="B384" i="85"/>
  <c r="I886" i="14"/>
  <c r="C886" i="14"/>
  <c r="D886" i="14"/>
  <c r="E886" i="14"/>
  <c r="B886" i="14"/>
  <c r="I938" i="9"/>
  <c r="C938" i="9"/>
  <c r="D938" i="9"/>
  <c r="E938" i="9"/>
  <c r="B938" i="9"/>
  <c r="I574" i="20"/>
  <c r="C574" i="20"/>
  <c r="D574" i="20"/>
  <c r="E574" i="20"/>
  <c r="B574" i="20"/>
  <c r="C940" i="11"/>
  <c r="D940" i="11"/>
  <c r="E940" i="11"/>
  <c r="B940" i="11"/>
  <c r="I940" i="8"/>
  <c r="C940" i="8"/>
  <c r="D940" i="8"/>
  <c r="E940" i="8"/>
  <c r="B940" i="8"/>
  <c r="I940" i="4"/>
  <c r="C940" i="4"/>
  <c r="D940" i="4"/>
  <c r="E940" i="4"/>
  <c r="B940" i="4"/>
  <c r="I384" i="86"/>
  <c r="C384" i="86"/>
  <c r="D384" i="86"/>
  <c r="E384" i="86"/>
  <c r="B384" i="86"/>
  <c r="I940" i="2"/>
  <c r="I939" i="2"/>
  <c r="C940" i="2"/>
  <c r="D940" i="2"/>
  <c r="E940" i="2"/>
  <c r="B940" i="2"/>
  <c r="F940" i="5"/>
  <c r="K940" i="12"/>
  <c r="L941" i="12" s="1"/>
  <c r="C940" i="12"/>
  <c r="D940" i="12"/>
  <c r="E940" i="12"/>
  <c r="B940" i="12"/>
  <c r="F679" i="16" l="1"/>
  <c r="F942" i="7"/>
  <c r="G679" i="16"/>
  <c r="F574" i="20"/>
  <c r="G940" i="11"/>
  <c r="F940" i="4"/>
  <c r="F940" i="8"/>
  <c r="F938" i="9"/>
  <c r="F940" i="11"/>
  <c r="F940" i="2"/>
  <c r="G942" i="7"/>
  <c r="G938" i="9"/>
  <c r="G940" i="2"/>
  <c r="G574" i="20"/>
  <c r="F384" i="86"/>
  <c r="G384" i="86"/>
  <c r="F940" i="12"/>
  <c r="J941" i="12" s="1"/>
  <c r="F886" i="14"/>
  <c r="G886" i="14"/>
  <c r="G940" i="12"/>
  <c r="F384" i="85"/>
  <c r="G940" i="4"/>
  <c r="G940" i="8"/>
  <c r="G940" i="5"/>
  <c r="H940" i="5" s="1"/>
  <c r="G384" i="85"/>
  <c r="H940" i="4" l="1"/>
  <c r="H942" i="7"/>
  <c r="H574" i="20"/>
  <c r="H940" i="12"/>
  <c r="I941" i="12"/>
  <c r="H384" i="85"/>
  <c r="H938" i="9"/>
  <c r="H940" i="8"/>
  <c r="H886" i="14"/>
  <c r="H384" i="86"/>
  <c r="H940" i="2"/>
  <c r="I941" i="7" l="1"/>
  <c r="C941" i="7"/>
  <c r="D941" i="7"/>
  <c r="E941" i="7"/>
  <c r="B941" i="7"/>
  <c r="I937" i="10"/>
  <c r="C937" i="10"/>
  <c r="D937" i="10"/>
  <c r="E937" i="10"/>
  <c r="B937" i="10"/>
  <c r="H677" i="16"/>
  <c r="C677" i="16"/>
  <c r="D677" i="16"/>
  <c r="E677" i="16"/>
  <c r="B677" i="16"/>
  <c r="I383" i="85"/>
  <c r="C383" i="85"/>
  <c r="D383" i="85"/>
  <c r="E383" i="85"/>
  <c r="B383" i="85"/>
  <c r="I885" i="14"/>
  <c r="C885" i="14"/>
  <c r="D885" i="14"/>
  <c r="E885" i="14"/>
  <c r="B885" i="14"/>
  <c r="I937" i="9"/>
  <c r="C937" i="9"/>
  <c r="D937" i="9"/>
  <c r="E937" i="9"/>
  <c r="B937" i="9"/>
  <c r="I573" i="20"/>
  <c r="C573" i="20"/>
  <c r="D573" i="20"/>
  <c r="E573" i="20"/>
  <c r="B573" i="20"/>
  <c r="H939" i="11"/>
  <c r="C939" i="11"/>
  <c r="D939" i="11"/>
  <c r="E939" i="11"/>
  <c r="B939" i="11"/>
  <c r="I939" i="8"/>
  <c r="C939" i="8"/>
  <c r="D939" i="8"/>
  <c r="E939" i="8"/>
  <c r="B939" i="8"/>
  <c r="I939" i="4"/>
  <c r="C939" i="4"/>
  <c r="D939" i="4"/>
  <c r="E939" i="4"/>
  <c r="B939" i="4"/>
  <c r="I383" i="86"/>
  <c r="C383" i="86"/>
  <c r="D383" i="86"/>
  <c r="E383" i="86"/>
  <c r="B383" i="86"/>
  <c r="C939" i="2"/>
  <c r="D939" i="2"/>
  <c r="E939" i="2"/>
  <c r="B939" i="2"/>
  <c r="I939" i="3"/>
  <c r="I939" i="5"/>
  <c r="C939" i="5"/>
  <c r="D939" i="5"/>
  <c r="E939" i="5"/>
  <c r="B939" i="5"/>
  <c r="C939" i="3"/>
  <c r="D939" i="3"/>
  <c r="E939" i="3"/>
  <c r="B939" i="3"/>
  <c r="K939" i="12"/>
  <c r="L940" i="12" s="1"/>
  <c r="C939" i="12"/>
  <c r="D939" i="12"/>
  <c r="E939" i="12"/>
  <c r="B939" i="12"/>
  <c r="F941" i="7" l="1"/>
  <c r="G939" i="5"/>
  <c r="F937" i="9"/>
  <c r="F573" i="20"/>
  <c r="G885" i="14"/>
  <c r="G939" i="11"/>
  <c r="G937" i="10"/>
  <c r="G937" i="9"/>
  <c r="G573" i="20"/>
  <c r="F383" i="85"/>
  <c r="G383" i="85"/>
  <c r="F678" i="16"/>
  <c r="F939" i="5"/>
  <c r="F939" i="11"/>
  <c r="F939" i="12"/>
  <c r="J940" i="12" s="1"/>
  <c r="G939" i="4"/>
  <c r="F939" i="8"/>
  <c r="G939" i="8"/>
  <c r="F937" i="10"/>
  <c r="G939" i="12"/>
  <c r="I940" i="12" s="1"/>
  <c r="G383" i="86"/>
  <c r="F939" i="4"/>
  <c r="G939" i="2"/>
  <c r="G678" i="16"/>
  <c r="F383" i="86"/>
  <c r="F939" i="2"/>
  <c r="G941" i="7"/>
  <c r="F939" i="3"/>
  <c r="G939" i="3"/>
  <c r="H939" i="3" s="1"/>
  <c r="F885" i="14"/>
  <c r="I938" i="3"/>
  <c r="I938" i="2"/>
  <c r="H941" i="7" l="1"/>
  <c r="H885" i="14"/>
  <c r="H937" i="10"/>
  <c r="H939" i="4"/>
  <c r="H939" i="5"/>
  <c r="H573" i="20"/>
  <c r="H939" i="8"/>
  <c r="H937" i="9"/>
  <c r="H383" i="86"/>
  <c r="H939" i="2"/>
  <c r="H939" i="12"/>
  <c r="H383" i="85"/>
  <c r="I940" i="7"/>
  <c r="C940" i="7"/>
  <c r="D940" i="7"/>
  <c r="E940" i="7"/>
  <c r="B940" i="7"/>
  <c r="I936" i="10"/>
  <c r="C936" i="10"/>
  <c r="D936" i="10"/>
  <c r="E936" i="10"/>
  <c r="B936" i="10"/>
  <c r="H676" i="16"/>
  <c r="C676" i="16"/>
  <c r="D676" i="16"/>
  <c r="E676" i="16"/>
  <c r="B676" i="16"/>
  <c r="I382" i="85"/>
  <c r="C382" i="85"/>
  <c r="D382" i="85"/>
  <c r="E382" i="85"/>
  <c r="B382" i="85"/>
  <c r="I884" i="14"/>
  <c r="C884" i="14"/>
  <c r="D884" i="14"/>
  <c r="E884" i="14"/>
  <c r="B884" i="14"/>
  <c r="I936" i="9"/>
  <c r="C936" i="9"/>
  <c r="D936" i="9"/>
  <c r="E936" i="9"/>
  <c r="B936" i="9"/>
  <c r="I572" i="20"/>
  <c r="C572" i="20"/>
  <c r="D572" i="20"/>
  <c r="E572" i="20"/>
  <c r="B572" i="20"/>
  <c r="H938" i="11"/>
  <c r="C938" i="11"/>
  <c r="D938" i="11"/>
  <c r="E938" i="11"/>
  <c r="B938" i="11"/>
  <c r="I938" i="8"/>
  <c r="C938" i="8"/>
  <c r="D938" i="8"/>
  <c r="E938" i="8"/>
  <c r="B938" i="8"/>
  <c r="I938" i="4"/>
  <c r="C938" i="4"/>
  <c r="D938" i="4"/>
  <c r="E938" i="4"/>
  <c r="B938" i="4"/>
  <c r="I382" i="86"/>
  <c r="C382" i="86"/>
  <c r="D382" i="86"/>
  <c r="E382" i="86"/>
  <c r="B382" i="86"/>
  <c r="C938" i="2"/>
  <c r="D938" i="2"/>
  <c r="E938" i="2"/>
  <c r="B938" i="2"/>
  <c r="I938" i="5"/>
  <c r="C938" i="5"/>
  <c r="D938" i="5"/>
  <c r="E938" i="5"/>
  <c r="B938" i="5"/>
  <c r="C938" i="3"/>
  <c r="D938" i="3"/>
  <c r="E938" i="3"/>
  <c r="B938" i="3"/>
  <c r="K938" i="12"/>
  <c r="C938" i="12"/>
  <c r="D938" i="12"/>
  <c r="E938" i="12"/>
  <c r="B938" i="12"/>
  <c r="F382" i="86" l="1"/>
  <c r="F940" i="7"/>
  <c r="F936" i="10"/>
  <c r="G938" i="11"/>
  <c r="F677" i="16"/>
  <c r="G884" i="14"/>
  <c r="G677" i="16"/>
  <c r="F936" i="9"/>
  <c r="F938" i="2"/>
  <c r="F382" i="85"/>
  <c r="G938" i="12"/>
  <c r="F938" i="8"/>
  <c r="F938" i="5"/>
  <c r="G382" i="86"/>
  <c r="F938" i="12"/>
  <c r="J939" i="12" s="1"/>
  <c r="G938" i="8"/>
  <c r="F938" i="3"/>
  <c r="G936" i="10"/>
  <c r="G938" i="3"/>
  <c r="H938" i="3" s="1"/>
  <c r="G938" i="5"/>
  <c r="G572" i="20"/>
  <c r="G938" i="2"/>
  <c r="F938" i="4"/>
  <c r="G938" i="4"/>
  <c r="F884" i="14"/>
  <c r="F938" i="11"/>
  <c r="G382" i="85"/>
  <c r="F572" i="20"/>
  <c r="G936" i="9"/>
  <c r="G940" i="7"/>
  <c r="H940" i="7" l="1"/>
  <c r="H938" i="2"/>
  <c r="H936" i="10"/>
  <c r="H382" i="86"/>
  <c r="H884" i="14"/>
  <c r="H382" i="85"/>
  <c r="H938" i="4"/>
  <c r="H936" i="9"/>
  <c r="H572" i="20"/>
  <c r="H938" i="8"/>
  <c r="H938" i="5"/>
  <c r="H938" i="12"/>
  <c r="I939" i="12"/>
  <c r="I939" i="7"/>
  <c r="C939" i="7"/>
  <c r="D939" i="7"/>
  <c r="E939" i="7"/>
  <c r="B939" i="7"/>
  <c r="I935" i="10"/>
  <c r="C935" i="10"/>
  <c r="D935" i="10"/>
  <c r="E935" i="10"/>
  <c r="B935" i="10"/>
  <c r="H675" i="16"/>
  <c r="C675" i="16"/>
  <c r="D675" i="16"/>
  <c r="E675" i="16"/>
  <c r="B675" i="16"/>
  <c r="I381" i="85"/>
  <c r="C381" i="85"/>
  <c r="D381" i="85"/>
  <c r="E381" i="85"/>
  <c r="B381" i="85"/>
  <c r="I883" i="14"/>
  <c r="C883" i="14"/>
  <c r="D883" i="14"/>
  <c r="E883" i="14"/>
  <c r="B883" i="14"/>
  <c r="I935" i="9"/>
  <c r="C935" i="9"/>
  <c r="D935" i="9"/>
  <c r="E935" i="9"/>
  <c r="B935" i="9"/>
  <c r="I571" i="20"/>
  <c r="C571" i="20"/>
  <c r="D571" i="20"/>
  <c r="E571" i="20"/>
  <c r="B571" i="20"/>
  <c r="H937" i="11"/>
  <c r="C937" i="11"/>
  <c r="D937" i="11"/>
  <c r="E937" i="11"/>
  <c r="B937" i="11"/>
  <c r="I937" i="8"/>
  <c r="C937" i="8"/>
  <c r="D937" i="8"/>
  <c r="E937" i="8"/>
  <c r="B937" i="8"/>
  <c r="I937" i="4"/>
  <c r="C937" i="4"/>
  <c r="D937" i="4"/>
  <c r="E937" i="4"/>
  <c r="B937" i="4"/>
  <c r="I381" i="86"/>
  <c r="C381" i="86"/>
  <c r="D381" i="86"/>
  <c r="E381" i="86"/>
  <c r="B381" i="86"/>
  <c r="I937" i="2"/>
  <c r="C937" i="2"/>
  <c r="D937" i="2"/>
  <c r="E937" i="2"/>
  <c r="B937" i="2"/>
  <c r="I937" i="5"/>
  <c r="C937" i="5"/>
  <c r="D937" i="5"/>
  <c r="E937" i="5"/>
  <c r="B937" i="5"/>
  <c r="I937" i="3"/>
  <c r="C937" i="3"/>
  <c r="D937" i="3"/>
  <c r="E937" i="3"/>
  <c r="B937" i="3"/>
  <c r="K937" i="12"/>
  <c r="C937" i="12"/>
  <c r="D937" i="12"/>
  <c r="E937" i="12"/>
  <c r="B937" i="12"/>
  <c r="G1" i="481"/>
  <c r="I938" i="7"/>
  <c r="C938" i="7"/>
  <c r="D938" i="7"/>
  <c r="E938" i="7"/>
  <c r="B938" i="7"/>
  <c r="I934" i="10"/>
  <c r="C934" i="10"/>
  <c r="D934" i="10"/>
  <c r="E934" i="10"/>
  <c r="B934" i="10"/>
  <c r="H674" i="16"/>
  <c r="C674" i="16"/>
  <c r="D674" i="16"/>
  <c r="E674" i="16"/>
  <c r="B674" i="16"/>
  <c r="I380" i="85"/>
  <c r="C380" i="85"/>
  <c r="D380" i="85"/>
  <c r="E380" i="85"/>
  <c r="B380" i="85"/>
  <c r="I882" i="14"/>
  <c r="C882" i="14"/>
  <c r="D882" i="14"/>
  <c r="E882" i="14"/>
  <c r="B882" i="14"/>
  <c r="I934" i="9"/>
  <c r="C934" i="9"/>
  <c r="D934" i="9"/>
  <c r="E934" i="9"/>
  <c r="B934" i="9"/>
  <c r="I570" i="20"/>
  <c r="C570" i="20"/>
  <c r="D570" i="20"/>
  <c r="E570" i="20"/>
  <c r="B570" i="20"/>
  <c r="H936" i="11"/>
  <c r="C936" i="11"/>
  <c r="D936" i="11"/>
  <c r="E936" i="11"/>
  <c r="B936" i="11"/>
  <c r="I936" i="8"/>
  <c r="C936" i="8"/>
  <c r="D936" i="8"/>
  <c r="E936" i="8"/>
  <c r="B936" i="8"/>
  <c r="I936" i="4"/>
  <c r="C936" i="4"/>
  <c r="D936" i="4"/>
  <c r="E936" i="4"/>
  <c r="B936" i="4"/>
  <c r="I380" i="86"/>
  <c r="C380" i="86"/>
  <c r="D380" i="86"/>
  <c r="E380" i="86"/>
  <c r="B380" i="86"/>
  <c r="I936" i="2"/>
  <c r="C936" i="2"/>
  <c r="D936" i="2"/>
  <c r="E936" i="2"/>
  <c r="B936" i="2"/>
  <c r="I936" i="5"/>
  <c r="C936" i="5"/>
  <c r="D936" i="5"/>
  <c r="E936" i="5"/>
  <c r="B936" i="5"/>
  <c r="I936" i="3"/>
  <c r="C936" i="3"/>
  <c r="D936" i="3"/>
  <c r="E936" i="3"/>
  <c r="B936" i="3"/>
  <c r="K936" i="12"/>
  <c r="C936" i="12"/>
  <c r="D936" i="12"/>
  <c r="E936" i="12"/>
  <c r="B936" i="12"/>
  <c r="I937" i="7"/>
  <c r="I933" i="10"/>
  <c r="H673" i="16"/>
  <c r="I379" i="85"/>
  <c r="I881" i="14"/>
  <c r="I933" i="9"/>
  <c r="I569" i="20"/>
  <c r="H935" i="11"/>
  <c r="I935" i="8"/>
  <c r="I935" i="4"/>
  <c r="I379" i="86"/>
  <c r="I935" i="2"/>
  <c r="I935" i="5"/>
  <c r="I935" i="3"/>
  <c r="K935" i="12"/>
  <c r="G939" i="7" l="1"/>
  <c r="G937" i="5"/>
  <c r="F935" i="10"/>
  <c r="F381" i="86"/>
  <c r="F882" i="14"/>
  <c r="G936" i="3"/>
  <c r="G937" i="8"/>
  <c r="G937" i="3"/>
  <c r="H937" i="3" s="1"/>
  <c r="F571" i="20"/>
  <c r="F937" i="3"/>
  <c r="F676" i="16"/>
  <c r="G676" i="16"/>
  <c r="G381" i="85"/>
  <c r="F381" i="85"/>
  <c r="F937" i="11"/>
  <c r="F936" i="2"/>
  <c r="G937" i="11"/>
  <c r="G571" i="20"/>
  <c r="G381" i="86"/>
  <c r="F935" i="9"/>
  <c r="G935" i="9"/>
  <c r="F380" i="85"/>
  <c r="F936" i="3"/>
  <c r="G936" i="8"/>
  <c r="G937" i="4"/>
  <c r="F939" i="7"/>
  <c r="F937" i="8"/>
  <c r="F883" i="14"/>
  <c r="G883" i="14"/>
  <c r="F937" i="2"/>
  <c r="G937" i="2"/>
  <c r="G934" i="9"/>
  <c r="F937" i="12"/>
  <c r="J938" i="12" s="1"/>
  <c r="F936" i="5"/>
  <c r="F675" i="16"/>
  <c r="G675" i="16"/>
  <c r="F937" i="5"/>
  <c r="F380" i="86"/>
  <c r="F938" i="7"/>
  <c r="F936" i="4"/>
  <c r="G937" i="12"/>
  <c r="G936" i="4"/>
  <c r="G380" i="85"/>
  <c r="F937" i="4"/>
  <c r="G935" i="10"/>
  <c r="G936" i="2"/>
  <c r="G570" i="20"/>
  <c r="G380" i="86"/>
  <c r="G938" i="7"/>
  <c r="G936" i="12"/>
  <c r="H936" i="12" s="1"/>
  <c r="F936" i="8"/>
  <c r="G882" i="14"/>
  <c r="F936" i="11"/>
  <c r="G936" i="11"/>
  <c r="F934" i="9"/>
  <c r="G936" i="5"/>
  <c r="F936" i="12"/>
  <c r="F570" i="20"/>
  <c r="F934" i="10"/>
  <c r="G934" i="10"/>
  <c r="C937" i="7"/>
  <c r="D937" i="7"/>
  <c r="E937" i="7"/>
  <c r="B937" i="7"/>
  <c r="C933" i="10"/>
  <c r="D933" i="10"/>
  <c r="E933" i="10"/>
  <c r="B933" i="10"/>
  <c r="C673" i="16"/>
  <c r="D673" i="16"/>
  <c r="E673" i="16"/>
  <c r="B673" i="16"/>
  <c r="C379" i="85"/>
  <c r="D379" i="85"/>
  <c r="E379" i="85"/>
  <c r="B379" i="85"/>
  <c r="C881" i="14"/>
  <c r="D881" i="14"/>
  <c r="E881" i="14"/>
  <c r="B881" i="14"/>
  <c r="C933" i="9"/>
  <c r="D933" i="9"/>
  <c r="E933" i="9"/>
  <c r="B933" i="9"/>
  <c r="C569" i="20"/>
  <c r="D569" i="20"/>
  <c r="E569" i="20"/>
  <c r="B569" i="20"/>
  <c r="C935" i="11"/>
  <c r="D935" i="11"/>
  <c r="E935" i="11"/>
  <c r="B935" i="11"/>
  <c r="C935" i="8"/>
  <c r="D935" i="8"/>
  <c r="E935" i="8"/>
  <c r="B935" i="8"/>
  <c r="C935" i="4"/>
  <c r="D935" i="4"/>
  <c r="E935" i="4"/>
  <c r="B935" i="4"/>
  <c r="C379" i="86"/>
  <c r="D379" i="86"/>
  <c r="E379" i="86"/>
  <c r="B379" i="86"/>
  <c r="C935" i="2"/>
  <c r="D935" i="2"/>
  <c r="E935" i="2"/>
  <c r="B935" i="2"/>
  <c r="C935" i="5"/>
  <c r="D935" i="5"/>
  <c r="E935" i="5"/>
  <c r="B935" i="5"/>
  <c r="C935" i="3"/>
  <c r="D935" i="3"/>
  <c r="E935" i="3"/>
  <c r="B935" i="3"/>
  <c r="C935" i="12"/>
  <c r="D935" i="12"/>
  <c r="E935" i="12"/>
  <c r="B935" i="12"/>
  <c r="H935" i="10" l="1"/>
  <c r="H381" i="86"/>
  <c r="H937" i="5"/>
  <c r="H882" i="14"/>
  <c r="H936" i="3"/>
  <c r="H571" i="20"/>
  <c r="H939" i="7"/>
  <c r="H381" i="85"/>
  <c r="H936" i="2"/>
  <c r="F935" i="5"/>
  <c r="H937" i="8"/>
  <c r="H380" i="86"/>
  <c r="H935" i="9"/>
  <c r="H936" i="8"/>
  <c r="H936" i="4"/>
  <c r="F569" i="20"/>
  <c r="H937" i="2"/>
  <c r="H883" i="14"/>
  <c r="H937" i="4"/>
  <c r="H380" i="85"/>
  <c r="H934" i="10"/>
  <c r="J937" i="12"/>
  <c r="H937" i="12"/>
  <c r="I938" i="12"/>
  <c r="H570" i="20"/>
  <c r="H936" i="5"/>
  <c r="H934" i="9"/>
  <c r="F935" i="2"/>
  <c r="F933" i="9"/>
  <c r="H938" i="7"/>
  <c r="I937" i="12"/>
  <c r="F935" i="8"/>
  <c r="F674" i="16"/>
  <c r="G674" i="16"/>
  <c r="G935" i="3"/>
  <c r="H935" i="3" s="1"/>
  <c r="G935" i="11"/>
  <c r="F379" i="86"/>
  <c r="F881" i="14"/>
  <c r="F935" i="4"/>
  <c r="F379" i="85"/>
  <c r="F933" i="10"/>
  <c r="G935" i="4"/>
  <c r="F935" i="3"/>
  <c r="G935" i="5"/>
  <c r="G379" i="86"/>
  <c r="G881" i="14"/>
  <c r="G935" i="2"/>
  <c r="F935" i="12"/>
  <c r="J936" i="12" s="1"/>
  <c r="G935" i="8"/>
  <c r="G933" i="10"/>
  <c r="F937" i="7"/>
  <c r="G933" i="9"/>
  <c r="G379" i="85"/>
  <c r="G937" i="7"/>
  <c r="G935" i="12"/>
  <c r="F935" i="11"/>
  <c r="G569" i="20"/>
  <c r="H935" i="5" l="1"/>
  <c r="H569" i="20"/>
  <c r="H379" i="86"/>
  <c r="H935" i="4"/>
  <c r="H933" i="9"/>
  <c r="H933" i="10"/>
  <c r="H935" i="8"/>
  <c r="H935" i="2"/>
  <c r="H881" i="14"/>
  <c r="H379" i="85"/>
  <c r="H935" i="12"/>
  <c r="I936" i="12"/>
  <c r="H937" i="7"/>
  <c r="C936" i="7" l="1"/>
  <c r="D936" i="7"/>
  <c r="E936" i="7"/>
  <c r="B936" i="7"/>
  <c r="C932" i="10"/>
  <c r="D932" i="10"/>
  <c r="E932" i="10"/>
  <c r="B932" i="10"/>
  <c r="C672" i="16"/>
  <c r="D672" i="16"/>
  <c r="E672" i="16"/>
  <c r="B672" i="16"/>
  <c r="C378" i="85"/>
  <c r="D378" i="85"/>
  <c r="E378" i="85"/>
  <c r="B378" i="85"/>
  <c r="C880" i="14"/>
  <c r="D880" i="14"/>
  <c r="E880" i="14"/>
  <c r="B880" i="14"/>
  <c r="C932" i="9"/>
  <c r="D932" i="9"/>
  <c r="E932" i="9"/>
  <c r="B932" i="9"/>
  <c r="C568" i="20"/>
  <c r="D568" i="20"/>
  <c r="E568" i="20"/>
  <c r="B568" i="20"/>
  <c r="C934" i="11"/>
  <c r="D934" i="11"/>
  <c r="E934" i="11"/>
  <c r="B934" i="11"/>
  <c r="C934" i="8"/>
  <c r="D934" i="8"/>
  <c r="E934" i="8"/>
  <c r="B934" i="8"/>
  <c r="C934" i="4"/>
  <c r="D934" i="4"/>
  <c r="E934" i="4"/>
  <c r="B934" i="4"/>
  <c r="C934" i="2"/>
  <c r="D934" i="2"/>
  <c r="E934" i="2"/>
  <c r="B934" i="2"/>
  <c r="C934" i="5"/>
  <c r="D934" i="5"/>
  <c r="E934" i="5"/>
  <c r="B934" i="5"/>
  <c r="C934" i="3"/>
  <c r="D934" i="3"/>
  <c r="E934" i="3"/>
  <c r="B934" i="3"/>
  <c r="C378" i="86"/>
  <c r="D378" i="86"/>
  <c r="E378" i="86"/>
  <c r="B378" i="86"/>
  <c r="C934" i="12"/>
  <c r="D934" i="12"/>
  <c r="E934" i="12"/>
  <c r="B934" i="12"/>
  <c r="F568" i="20" l="1"/>
  <c r="F934" i="4"/>
  <c r="F673" i="16"/>
  <c r="G934" i="3"/>
  <c r="H934" i="3" s="1"/>
  <c r="F378" i="85"/>
  <c r="G934" i="2"/>
  <c r="G378" i="85"/>
  <c r="G934" i="4"/>
  <c r="G378" i="86"/>
  <c r="G934" i="11"/>
  <c r="F934" i="8"/>
  <c r="F880" i="14"/>
  <c r="G880" i="14"/>
  <c r="G934" i="8"/>
  <c r="G673" i="16"/>
  <c r="G932" i="10"/>
  <c r="F934" i="3"/>
  <c r="F934" i="5"/>
  <c r="F934" i="2"/>
  <c r="G932" i="9"/>
  <c r="F934" i="11"/>
  <c r="F932" i="10"/>
  <c r="F932" i="9"/>
  <c r="G936" i="7"/>
  <c r="G934" i="5"/>
  <c r="F936" i="7"/>
  <c r="G934" i="12"/>
  <c r="F378" i="86"/>
  <c r="G568" i="20"/>
  <c r="F934" i="12"/>
  <c r="J935" i="12" s="1"/>
  <c r="C935" i="7"/>
  <c r="D935" i="7"/>
  <c r="E935" i="7"/>
  <c r="B935" i="7"/>
  <c r="C931" i="10"/>
  <c r="D931" i="10"/>
  <c r="E931" i="10"/>
  <c r="B931" i="10"/>
  <c r="C671" i="16"/>
  <c r="D671" i="16"/>
  <c r="E671" i="16"/>
  <c r="B671" i="16"/>
  <c r="C377" i="85"/>
  <c r="D377" i="85"/>
  <c r="E377" i="85"/>
  <c r="B377" i="85"/>
  <c r="C879" i="14"/>
  <c r="D879" i="14"/>
  <c r="E879" i="14"/>
  <c r="B879" i="14"/>
  <c r="C931" i="9"/>
  <c r="D931" i="9"/>
  <c r="E931" i="9"/>
  <c r="B931" i="9"/>
  <c r="C567" i="20"/>
  <c r="D567" i="20"/>
  <c r="E567" i="20"/>
  <c r="B567" i="20"/>
  <c r="C933" i="11"/>
  <c r="D933" i="11"/>
  <c r="E933" i="11"/>
  <c r="B933" i="11"/>
  <c r="C933" i="8"/>
  <c r="D933" i="8"/>
  <c r="E933" i="8"/>
  <c r="B933" i="8"/>
  <c r="C933" i="4"/>
  <c r="D933" i="4"/>
  <c r="E933" i="4"/>
  <c r="B933" i="4"/>
  <c r="C933" i="2"/>
  <c r="D933" i="2"/>
  <c r="E933" i="2"/>
  <c r="B933" i="2"/>
  <c r="H568" i="20" l="1"/>
  <c r="G933" i="2"/>
  <c r="H934" i="4"/>
  <c r="H934" i="2"/>
  <c r="H378" i="85"/>
  <c r="H934" i="5"/>
  <c r="H934" i="8"/>
  <c r="G931" i="9"/>
  <c r="H932" i="10"/>
  <c r="F931" i="10"/>
  <c r="H378" i="86"/>
  <c r="F933" i="2"/>
  <c r="H934" i="12"/>
  <c r="I935" i="12"/>
  <c r="H932" i="9"/>
  <c r="F933" i="4"/>
  <c r="F377" i="85"/>
  <c r="H880" i="14"/>
  <c r="G935" i="7"/>
  <c r="G377" i="85"/>
  <c r="H936" i="7"/>
  <c r="G672" i="16"/>
  <c r="G933" i="11"/>
  <c r="F935" i="7"/>
  <c r="F933" i="11"/>
  <c r="G567" i="20"/>
  <c r="F879" i="14"/>
  <c r="G933" i="8"/>
  <c r="F672" i="16"/>
  <c r="G931" i="10"/>
  <c r="F567" i="20"/>
  <c r="F931" i="9"/>
  <c r="G879" i="14"/>
  <c r="G933" i="4"/>
  <c r="F933" i="8"/>
  <c r="C933" i="5"/>
  <c r="D933" i="5"/>
  <c r="E933" i="5"/>
  <c r="B933" i="5"/>
  <c r="C933" i="3"/>
  <c r="D933" i="3"/>
  <c r="E933" i="3"/>
  <c r="B933" i="3"/>
  <c r="H933" i="2" l="1"/>
  <c r="H377" i="85"/>
  <c r="H931" i="9"/>
  <c r="H933" i="4"/>
  <c r="H935" i="7"/>
  <c r="H567" i="20"/>
  <c r="H931" i="10"/>
  <c r="F933" i="5"/>
  <c r="H933" i="8"/>
  <c r="H879" i="14"/>
  <c r="G933" i="3"/>
  <c r="H933" i="3" s="1"/>
  <c r="F933" i="3"/>
  <c r="G933" i="5"/>
  <c r="C377" i="86"/>
  <c r="D377" i="86"/>
  <c r="E377" i="86"/>
  <c r="B377" i="86"/>
  <c r="C933" i="12"/>
  <c r="D933" i="12"/>
  <c r="E933" i="12"/>
  <c r="B933" i="12"/>
  <c r="H933" i="5" l="1"/>
  <c r="F933" i="12"/>
  <c r="J934" i="12" s="1"/>
  <c r="G933" i="12"/>
  <c r="I934" i="12" s="1"/>
  <c r="F377" i="86"/>
  <c r="G377" i="86"/>
  <c r="H933" i="12" l="1"/>
  <c r="H377" i="86"/>
  <c r="C934" i="7"/>
  <c r="D934" i="7"/>
  <c r="E934" i="7"/>
  <c r="B934" i="7"/>
  <c r="C930" i="10"/>
  <c r="D930" i="10"/>
  <c r="E930" i="10"/>
  <c r="B930" i="10"/>
  <c r="C670" i="16"/>
  <c r="D670" i="16"/>
  <c r="E670" i="16"/>
  <c r="B670" i="16"/>
  <c r="C376" i="85"/>
  <c r="D376" i="85"/>
  <c r="E376" i="85"/>
  <c r="B376" i="85"/>
  <c r="C878" i="14"/>
  <c r="D878" i="14"/>
  <c r="E878" i="14"/>
  <c r="B878" i="14"/>
  <c r="C930" i="9"/>
  <c r="D930" i="9"/>
  <c r="E930" i="9"/>
  <c r="B930" i="9"/>
  <c r="C566" i="20"/>
  <c r="D566" i="20"/>
  <c r="E566" i="20"/>
  <c r="B566" i="20"/>
  <c r="C932" i="11"/>
  <c r="D932" i="11"/>
  <c r="E932" i="11"/>
  <c r="B932" i="11"/>
  <c r="C932" i="8"/>
  <c r="D932" i="8"/>
  <c r="E932" i="8"/>
  <c r="B932" i="8"/>
  <c r="C932" i="4"/>
  <c r="D932" i="4"/>
  <c r="E932" i="4"/>
  <c r="B932" i="4"/>
  <c r="C376" i="86"/>
  <c r="D376" i="86"/>
  <c r="E376" i="86"/>
  <c r="B376" i="86"/>
  <c r="C932" i="2"/>
  <c r="D932" i="2"/>
  <c r="E932" i="2"/>
  <c r="B932" i="2"/>
  <c r="C932" i="5"/>
  <c r="D932" i="5"/>
  <c r="E932" i="5"/>
  <c r="B932" i="5"/>
  <c r="C932" i="3"/>
  <c r="D932" i="3"/>
  <c r="E932" i="3"/>
  <c r="B932" i="3"/>
  <c r="C932" i="12"/>
  <c r="D932" i="12"/>
  <c r="E932" i="12"/>
  <c r="B932" i="12"/>
  <c r="F932" i="3" l="1"/>
  <c r="F932" i="4"/>
  <c r="F671" i="16"/>
  <c r="G932" i="2"/>
  <c r="G671" i="16"/>
  <c r="G932" i="8"/>
  <c r="F932" i="5"/>
  <c r="F566" i="20"/>
  <c r="F934" i="7"/>
  <c r="G878" i="14"/>
  <c r="F376" i="85"/>
  <c r="F930" i="10"/>
  <c r="G932" i="11"/>
  <c r="G932" i="4"/>
  <c r="G376" i="85"/>
  <c r="G930" i="10"/>
  <c r="F932" i="11"/>
  <c r="G934" i="7"/>
  <c r="F932" i="2"/>
  <c r="F878" i="14"/>
  <c r="F932" i="12"/>
  <c r="J933" i="12" s="1"/>
  <c r="F932" i="8"/>
  <c r="G932" i="12"/>
  <c r="I933" i="12" s="1"/>
  <c r="G932" i="3"/>
  <c r="H932" i="3" s="1"/>
  <c r="G932" i="5"/>
  <c r="F930" i="9"/>
  <c r="G566" i="20"/>
  <c r="G376" i="86"/>
  <c r="F376" i="86"/>
  <c r="G930" i="9"/>
  <c r="C933" i="7"/>
  <c r="D933" i="7"/>
  <c r="E933" i="7"/>
  <c r="B933" i="7"/>
  <c r="C929" i="10"/>
  <c r="D929" i="10"/>
  <c r="E929" i="10"/>
  <c r="B929" i="10"/>
  <c r="C669" i="16"/>
  <c r="D669" i="16"/>
  <c r="E669" i="16"/>
  <c r="B669" i="16"/>
  <c r="C375" i="85"/>
  <c r="D375" i="85"/>
  <c r="E375" i="85"/>
  <c r="B375" i="85"/>
  <c r="C877" i="14"/>
  <c r="D877" i="14"/>
  <c r="E877" i="14"/>
  <c r="B877" i="14"/>
  <c r="C929" i="9"/>
  <c r="D929" i="9"/>
  <c r="E929" i="9"/>
  <c r="B929" i="9"/>
  <c r="C565" i="20"/>
  <c r="D565" i="20"/>
  <c r="E565" i="20"/>
  <c r="B565" i="20"/>
  <c r="C931" i="11"/>
  <c r="D931" i="11"/>
  <c r="E931" i="11"/>
  <c r="B931" i="11"/>
  <c r="C931" i="8"/>
  <c r="D931" i="8"/>
  <c r="E931" i="8"/>
  <c r="B931" i="8"/>
  <c r="C931" i="4"/>
  <c r="D931" i="4"/>
  <c r="E931" i="4"/>
  <c r="B931" i="4"/>
  <c r="C375" i="86"/>
  <c r="D375" i="86"/>
  <c r="E375" i="86"/>
  <c r="B375" i="86"/>
  <c r="C931" i="2"/>
  <c r="D931" i="2"/>
  <c r="E931" i="2"/>
  <c r="B931" i="2"/>
  <c r="C931" i="5"/>
  <c r="D931" i="5"/>
  <c r="E931" i="5"/>
  <c r="B931" i="5"/>
  <c r="C931" i="3"/>
  <c r="D931" i="3"/>
  <c r="E931" i="3"/>
  <c r="B931" i="3"/>
  <c r="C931" i="12"/>
  <c r="E931" i="12"/>
  <c r="B931" i="12"/>
  <c r="C932" i="7"/>
  <c r="D932" i="7"/>
  <c r="E932" i="7"/>
  <c r="B932" i="7"/>
  <c r="C928" i="10"/>
  <c r="D928" i="10"/>
  <c r="E928" i="10"/>
  <c r="B928" i="10"/>
  <c r="C668" i="16"/>
  <c r="D668" i="16"/>
  <c r="E668" i="16"/>
  <c r="B668" i="16"/>
  <c r="C374" i="85"/>
  <c r="D374" i="85"/>
  <c r="E374" i="85"/>
  <c r="B374" i="85"/>
  <c r="C876" i="14"/>
  <c r="D876" i="14"/>
  <c r="E876" i="14"/>
  <c r="B876" i="14"/>
  <c r="C928" i="9"/>
  <c r="D928" i="9"/>
  <c r="E928" i="9"/>
  <c r="B928" i="9"/>
  <c r="C564" i="20"/>
  <c r="D564" i="20"/>
  <c r="E564" i="20"/>
  <c r="B564" i="20"/>
  <c r="C930" i="11"/>
  <c r="D930" i="11"/>
  <c r="E930" i="11"/>
  <c r="B930" i="11"/>
  <c r="C930" i="8"/>
  <c r="D930" i="8"/>
  <c r="E930" i="8"/>
  <c r="B930" i="8"/>
  <c r="C930" i="4"/>
  <c r="D930" i="4"/>
  <c r="E930" i="4"/>
  <c r="B930" i="4"/>
  <c r="C374" i="86"/>
  <c r="D374" i="86"/>
  <c r="E374" i="86"/>
  <c r="B374" i="86"/>
  <c r="C930" i="2"/>
  <c r="D930" i="2"/>
  <c r="E930" i="2"/>
  <c r="B930" i="2"/>
  <c r="C930" i="5"/>
  <c r="D930" i="5"/>
  <c r="E930" i="5"/>
  <c r="B930" i="5"/>
  <c r="C930" i="3"/>
  <c r="D930" i="3"/>
  <c r="E930" i="3"/>
  <c r="B930" i="3"/>
  <c r="C930" i="12"/>
  <c r="E930" i="12"/>
  <c r="B930" i="12"/>
  <c r="H932" i="4" l="1"/>
  <c r="H932" i="8"/>
  <c r="H930" i="10"/>
  <c r="H932" i="2"/>
  <c r="H934" i="7"/>
  <c r="H878" i="14"/>
  <c r="H376" i="85"/>
  <c r="H932" i="5"/>
  <c r="H566" i="20"/>
  <c r="F670" i="16"/>
  <c r="H930" i="9"/>
  <c r="H932" i="12"/>
  <c r="F375" i="86"/>
  <c r="F930" i="3"/>
  <c r="H376" i="86"/>
  <c r="F877" i="14"/>
  <c r="G670" i="16"/>
  <c r="F375" i="85"/>
  <c r="F930" i="2"/>
  <c r="F928" i="9"/>
  <c r="F931" i="12"/>
  <c r="J932" i="12" s="1"/>
  <c r="F931" i="8"/>
  <c r="G928" i="9"/>
  <c r="G931" i="12"/>
  <c r="F929" i="9"/>
  <c r="G929" i="10"/>
  <c r="G931" i="3"/>
  <c r="H931" i="3" s="1"/>
  <c r="G929" i="9"/>
  <c r="G375" i="85"/>
  <c r="F931" i="11"/>
  <c r="F374" i="85"/>
  <c r="G931" i="5"/>
  <c r="F669" i="16"/>
  <c r="F931" i="2"/>
  <c r="G930" i="11"/>
  <c r="G877" i="14"/>
  <c r="F931" i="3"/>
  <c r="G931" i="8"/>
  <c r="G375" i="86"/>
  <c r="G931" i="4"/>
  <c r="G931" i="11"/>
  <c r="G669" i="16"/>
  <c r="F565" i="20"/>
  <c r="G565" i="20"/>
  <c r="F929" i="10"/>
  <c r="G930" i="3"/>
  <c r="F564" i="20"/>
  <c r="F932" i="7"/>
  <c r="F933" i="7"/>
  <c r="G933" i="7"/>
  <c r="F931" i="4"/>
  <c r="F930" i="11"/>
  <c r="G931" i="2"/>
  <c r="G374" i="86"/>
  <c r="G876" i="14"/>
  <c r="G930" i="4"/>
  <c r="G374" i="85"/>
  <c r="F930" i="12"/>
  <c r="F930" i="8"/>
  <c r="F931" i="5"/>
  <c r="G930" i="12"/>
  <c r="H930" i="12" s="1"/>
  <c r="G930" i="8"/>
  <c r="F928" i="10"/>
  <c r="G928" i="10"/>
  <c r="F930" i="5"/>
  <c r="G930" i="5"/>
  <c r="G932" i="7"/>
  <c r="G930" i="2"/>
  <c r="F876" i="14"/>
  <c r="G564" i="20"/>
  <c r="F374" i="86"/>
  <c r="F930" i="4"/>
  <c r="H930" i="2" l="1"/>
  <c r="H932" i="7"/>
  <c r="H375" i="86"/>
  <c r="H374" i="85"/>
  <c r="H929" i="9"/>
  <c r="H375" i="85"/>
  <c r="H877" i="14"/>
  <c r="H931" i="8"/>
  <c r="H931" i="5"/>
  <c r="J931" i="12"/>
  <c r="H931" i="12"/>
  <c r="I932" i="12"/>
  <c r="H930" i="5"/>
  <c r="H929" i="10"/>
  <c r="H928" i="9"/>
  <c r="H930" i="3"/>
  <c r="H931" i="2"/>
  <c r="H931" i="4"/>
  <c r="I931" i="12"/>
  <c r="H930" i="8"/>
  <c r="H876" i="14"/>
  <c r="H374" i="86"/>
  <c r="H930" i="4"/>
  <c r="H933" i="7"/>
  <c r="H564" i="20"/>
  <c r="H565" i="20"/>
  <c r="H928" i="10"/>
  <c r="C931" i="7"/>
  <c r="D931" i="7"/>
  <c r="E931" i="7"/>
  <c r="B931" i="7"/>
  <c r="C927" i="10"/>
  <c r="D927" i="10"/>
  <c r="E927" i="10"/>
  <c r="B927" i="10"/>
  <c r="C667" i="16"/>
  <c r="D667" i="16"/>
  <c r="E667" i="16"/>
  <c r="B667" i="16"/>
  <c r="C373" i="85"/>
  <c r="D373" i="85"/>
  <c r="E373" i="85"/>
  <c r="B373" i="85"/>
  <c r="C875" i="14"/>
  <c r="D875" i="14"/>
  <c r="E875" i="14"/>
  <c r="B875" i="14"/>
  <c r="C927" i="9"/>
  <c r="D927" i="9"/>
  <c r="E927" i="9"/>
  <c r="B927" i="9"/>
  <c r="C563" i="20"/>
  <c r="D563" i="20"/>
  <c r="E563" i="20"/>
  <c r="B563" i="20"/>
  <c r="C929" i="11"/>
  <c r="D929" i="11"/>
  <c r="E929" i="11"/>
  <c r="B929" i="11"/>
  <c r="C929" i="8"/>
  <c r="D929" i="8"/>
  <c r="E929" i="8"/>
  <c r="B929" i="8"/>
  <c r="C929" i="4"/>
  <c r="D929" i="4"/>
  <c r="E929" i="4"/>
  <c r="B929" i="4"/>
  <c r="C373" i="86"/>
  <c r="D373" i="86"/>
  <c r="E373" i="86"/>
  <c r="B373" i="86"/>
  <c r="C929" i="2"/>
  <c r="D929" i="2"/>
  <c r="E929" i="2"/>
  <c r="B929" i="2"/>
  <c r="C929" i="5"/>
  <c r="D929" i="5"/>
  <c r="E929" i="5"/>
  <c r="B929" i="5"/>
  <c r="C929" i="3"/>
  <c r="D929" i="3"/>
  <c r="E929" i="3"/>
  <c r="B929" i="3"/>
  <c r="C929" i="12"/>
  <c r="E929" i="12"/>
  <c r="B929" i="12"/>
  <c r="F927" i="10" l="1"/>
  <c r="F668" i="16"/>
  <c r="G668" i="16"/>
  <c r="F929" i="12"/>
  <c r="J930" i="12" s="1"/>
  <c r="F929" i="4"/>
  <c r="F373" i="85"/>
  <c r="F929" i="8"/>
  <c r="F875" i="14"/>
  <c r="F929" i="11"/>
  <c r="G927" i="10"/>
  <c r="F373" i="86"/>
  <c r="G929" i="11"/>
  <c r="F563" i="20"/>
  <c r="F931" i="7"/>
  <c r="F929" i="2"/>
  <c r="G373" i="86"/>
  <c r="G563" i="20"/>
  <c r="G927" i="9"/>
  <c r="G875" i="14"/>
  <c r="F929" i="5"/>
  <c r="G929" i="5"/>
  <c r="G929" i="2"/>
  <c r="F927" i="9"/>
  <c r="G931" i="7"/>
  <c r="G929" i="4"/>
  <c r="G929" i="12"/>
  <c r="F929" i="3"/>
  <c r="G929" i="8"/>
  <c r="G373" i="85"/>
  <c r="G929" i="3"/>
  <c r="H929" i="3" s="1"/>
  <c r="C930" i="7"/>
  <c r="D930" i="7"/>
  <c r="E930" i="7"/>
  <c r="B930" i="7"/>
  <c r="C926" i="10"/>
  <c r="D926" i="10"/>
  <c r="E926" i="10"/>
  <c r="B926" i="10"/>
  <c r="C666" i="16"/>
  <c r="D666" i="16"/>
  <c r="E666" i="16"/>
  <c r="B666" i="16"/>
  <c r="C372" i="85"/>
  <c r="D372" i="85"/>
  <c r="E372" i="85"/>
  <c r="B372" i="85"/>
  <c r="C874" i="14"/>
  <c r="D874" i="14"/>
  <c r="E874" i="14"/>
  <c r="B874" i="14"/>
  <c r="C926" i="9"/>
  <c r="D926" i="9"/>
  <c r="E926" i="9"/>
  <c r="B926" i="9"/>
  <c r="C562" i="20"/>
  <c r="D562" i="20"/>
  <c r="E562" i="20"/>
  <c r="B562" i="20"/>
  <c r="C928" i="11"/>
  <c r="D928" i="11"/>
  <c r="E928" i="11"/>
  <c r="B928" i="11"/>
  <c r="C928" i="8"/>
  <c r="D928" i="8"/>
  <c r="E928" i="8"/>
  <c r="B928" i="8"/>
  <c r="C928" i="4"/>
  <c r="D928" i="4"/>
  <c r="E928" i="4"/>
  <c r="B928" i="4"/>
  <c r="C372" i="86"/>
  <c r="D372" i="86"/>
  <c r="E372" i="86"/>
  <c r="B372" i="86"/>
  <c r="C928" i="2"/>
  <c r="D928" i="2"/>
  <c r="E928" i="2"/>
  <c r="B928" i="2"/>
  <c r="C928" i="5"/>
  <c r="D928" i="5"/>
  <c r="E928" i="5"/>
  <c r="B928" i="5"/>
  <c r="C928" i="3"/>
  <c r="D928" i="3"/>
  <c r="E928" i="3"/>
  <c r="B928" i="3"/>
  <c r="C928" i="12"/>
  <c r="E928" i="12"/>
  <c r="B928" i="12"/>
  <c r="H875" i="14" l="1"/>
  <c r="H927" i="10"/>
  <c r="F372" i="86"/>
  <c r="H929" i="4"/>
  <c r="H929" i="12"/>
  <c r="I930" i="12"/>
  <c r="H563" i="20"/>
  <c r="H373" i="85"/>
  <c r="H931" i="7"/>
  <c r="F928" i="4"/>
  <c r="H929" i="8"/>
  <c r="F372" i="85"/>
  <c r="F928" i="12"/>
  <c r="J929" i="12" s="1"/>
  <c r="H373" i="86"/>
  <c r="H927" i="9"/>
  <c r="H929" i="2"/>
  <c r="H929" i="5"/>
  <c r="F928" i="8"/>
  <c r="F667" i="16"/>
  <c r="G928" i="3"/>
  <c r="H928" i="3" s="1"/>
  <c r="G926" i="10"/>
  <c r="F928" i="3"/>
  <c r="F926" i="10"/>
  <c r="F874" i="14"/>
  <c r="G928" i="4"/>
  <c r="G667" i="16"/>
  <c r="F928" i="5"/>
  <c r="F562" i="20"/>
  <c r="F930" i="7"/>
  <c r="G928" i="5"/>
  <c r="G562" i="20"/>
  <c r="F928" i="2"/>
  <c r="F926" i="9"/>
  <c r="G928" i="2"/>
  <c r="G874" i="14"/>
  <c r="G928" i="8"/>
  <c r="F928" i="11"/>
  <c r="G926" i="9"/>
  <c r="G928" i="12"/>
  <c r="G372" i="85"/>
  <c r="G930" i="7"/>
  <c r="G372" i="86"/>
  <c r="G928" i="11"/>
  <c r="H372" i="86" l="1"/>
  <c r="H928" i="4"/>
  <c r="H372" i="85"/>
  <c r="H928" i="8"/>
  <c r="H926" i="10"/>
  <c r="H928" i="5"/>
  <c r="H874" i="14"/>
  <c r="H926" i="9"/>
  <c r="H562" i="20"/>
  <c r="H928" i="12"/>
  <c r="I929" i="12"/>
  <c r="H928" i="2"/>
  <c r="H930" i="7"/>
  <c r="C929" i="7" l="1"/>
  <c r="D929" i="7"/>
  <c r="E929" i="7"/>
  <c r="B929" i="7"/>
  <c r="C925" i="10"/>
  <c r="D925" i="10"/>
  <c r="E925" i="10"/>
  <c r="B925" i="10"/>
  <c r="C665" i="16"/>
  <c r="D665" i="16"/>
  <c r="E665" i="16"/>
  <c r="B665" i="16"/>
  <c r="C371" i="85"/>
  <c r="D371" i="85"/>
  <c r="E371" i="85"/>
  <c r="B371" i="85"/>
  <c r="C873" i="14"/>
  <c r="D873" i="14"/>
  <c r="E873" i="14"/>
  <c r="B873" i="14"/>
  <c r="C925" i="9"/>
  <c r="D925" i="9"/>
  <c r="E925" i="9"/>
  <c r="B925" i="9"/>
  <c r="C561" i="20"/>
  <c r="D561" i="20"/>
  <c r="E561" i="20"/>
  <c r="B561" i="20"/>
  <c r="C927" i="11"/>
  <c r="D927" i="11"/>
  <c r="E927" i="11"/>
  <c r="B927" i="11"/>
  <c r="C927" i="8"/>
  <c r="D927" i="8"/>
  <c r="E927" i="8"/>
  <c r="B927" i="8"/>
  <c r="C927" i="4"/>
  <c r="D927" i="4"/>
  <c r="E927" i="4"/>
  <c r="B927" i="4"/>
  <c r="C371" i="86"/>
  <c r="D371" i="86"/>
  <c r="E371" i="86"/>
  <c r="B371" i="86"/>
  <c r="C927" i="2"/>
  <c r="D927" i="2"/>
  <c r="E927" i="2"/>
  <c r="B927" i="2"/>
  <c r="C927" i="5"/>
  <c r="D927" i="5"/>
  <c r="E927" i="5"/>
  <c r="B927" i="5"/>
  <c r="C927" i="3"/>
  <c r="D927" i="3"/>
  <c r="E927" i="3"/>
  <c r="B927" i="3"/>
  <c r="C927" i="12"/>
  <c r="D927" i="12"/>
  <c r="E927" i="12"/>
  <c r="B927" i="12"/>
  <c r="C928" i="7"/>
  <c r="D928" i="7"/>
  <c r="E928" i="7"/>
  <c r="B928" i="7"/>
  <c r="C924" i="10"/>
  <c r="D924" i="10"/>
  <c r="E924" i="10"/>
  <c r="B924" i="10"/>
  <c r="C664" i="16"/>
  <c r="D664" i="16"/>
  <c r="E664" i="16"/>
  <c r="B664" i="16"/>
  <c r="C370" i="85"/>
  <c r="D370" i="85"/>
  <c r="E370" i="85"/>
  <c r="B370" i="85"/>
  <c r="C872" i="14"/>
  <c r="D872" i="14"/>
  <c r="E872" i="14"/>
  <c r="B872" i="14"/>
  <c r="C924" i="9"/>
  <c r="D924" i="9"/>
  <c r="E924" i="9"/>
  <c r="B924" i="9"/>
  <c r="C560" i="20"/>
  <c r="D560" i="20"/>
  <c r="E560" i="20"/>
  <c r="B560" i="20"/>
  <c r="C926" i="11"/>
  <c r="D926" i="11"/>
  <c r="E926" i="11"/>
  <c r="B926" i="11"/>
  <c r="C926" i="8"/>
  <c r="D926" i="8"/>
  <c r="E926" i="8"/>
  <c r="B926" i="8"/>
  <c r="C926" i="4"/>
  <c r="D926" i="4"/>
  <c r="E926" i="4"/>
  <c r="B926" i="4"/>
  <c r="C370" i="86"/>
  <c r="D370" i="86"/>
  <c r="E370" i="86"/>
  <c r="B370" i="86"/>
  <c r="C926" i="2"/>
  <c r="D926" i="2"/>
  <c r="E926" i="2"/>
  <c r="B926" i="2"/>
  <c r="C926" i="5"/>
  <c r="D926" i="5"/>
  <c r="E926" i="5"/>
  <c r="B926" i="5"/>
  <c r="C926" i="3"/>
  <c r="D926" i="3"/>
  <c r="E926" i="3"/>
  <c r="B926" i="3"/>
  <c r="C926" i="12"/>
  <c r="D926" i="12"/>
  <c r="E926" i="12"/>
  <c r="B926" i="12"/>
  <c r="F873" i="14" l="1"/>
  <c r="F929" i="7"/>
  <c r="G666" i="16"/>
  <c r="F927" i="2"/>
  <c r="F926" i="5"/>
  <c r="G371" i="86"/>
  <c r="G927" i="11"/>
  <c r="F561" i="20"/>
  <c r="G927" i="5"/>
  <c r="G873" i="14"/>
  <c r="F666" i="16"/>
  <c r="F925" i="10"/>
  <c r="F926" i="8"/>
  <c r="G927" i="12"/>
  <c r="H927" i="12" s="1"/>
  <c r="F927" i="4"/>
  <c r="G927" i="8"/>
  <c r="F927" i="5"/>
  <c r="G561" i="20"/>
  <c r="G925" i="9"/>
  <c r="F371" i="86"/>
  <c r="G927" i="4"/>
  <c r="F924" i="9"/>
  <c r="G371" i="85"/>
  <c r="F370" i="86"/>
  <c r="F927" i="3"/>
  <c r="G925" i="10"/>
  <c r="G927" i="2"/>
  <c r="F925" i="9"/>
  <c r="F926" i="4"/>
  <c r="G924" i="10"/>
  <c r="G926" i="4"/>
  <c r="F927" i="8"/>
  <c r="F371" i="85"/>
  <c r="G370" i="86"/>
  <c r="G927" i="3"/>
  <c r="H927" i="3" s="1"/>
  <c r="F927" i="11"/>
  <c r="F924" i="10"/>
  <c r="G665" i="16"/>
  <c r="G926" i="11"/>
  <c r="G370" i="85"/>
  <c r="F665" i="16"/>
  <c r="G929" i="7"/>
  <c r="F926" i="3"/>
  <c r="F928" i="7"/>
  <c r="G926" i="8"/>
  <c r="G926" i="3"/>
  <c r="G560" i="20"/>
  <c r="G928" i="7"/>
  <c r="F927" i="12"/>
  <c r="J928" i="12" s="1"/>
  <c r="F872" i="14"/>
  <c r="G872" i="14"/>
  <c r="G926" i="2"/>
  <c r="F370" i="85"/>
  <c r="F926" i="11"/>
  <c r="F560" i="20"/>
  <c r="F926" i="2"/>
  <c r="G924" i="9"/>
  <c r="F926" i="12"/>
  <c r="G926" i="12"/>
  <c r="G926" i="5"/>
  <c r="H929" i="7" l="1"/>
  <c r="H926" i="5"/>
  <c r="H371" i="86"/>
  <c r="H560" i="20"/>
  <c r="H561" i="20"/>
  <c r="H873" i="14"/>
  <c r="H927" i="5"/>
  <c r="H925" i="10"/>
  <c r="H927" i="4"/>
  <c r="H927" i="2"/>
  <c r="H926" i="8"/>
  <c r="I927" i="12"/>
  <c r="I928" i="12"/>
  <c r="H927" i="8"/>
  <c r="H872" i="14"/>
  <c r="H925" i="9"/>
  <c r="H926" i="4"/>
  <c r="H928" i="7"/>
  <c r="H370" i="86"/>
  <c r="H371" i="85"/>
  <c r="H926" i="3"/>
  <c r="H924" i="9"/>
  <c r="H924" i="10"/>
  <c r="H370" i="85"/>
  <c r="H926" i="2"/>
  <c r="J927" i="12"/>
  <c r="H926" i="12"/>
  <c r="C923" i="10"/>
  <c r="D923" i="10"/>
  <c r="E923" i="10"/>
  <c r="B923" i="10"/>
  <c r="C927" i="7"/>
  <c r="D927" i="7"/>
  <c r="E927" i="7"/>
  <c r="B927" i="7"/>
  <c r="C663" i="16"/>
  <c r="D663" i="16"/>
  <c r="E663" i="16"/>
  <c r="B663" i="16"/>
  <c r="C369" i="85"/>
  <c r="D369" i="85"/>
  <c r="E369" i="85"/>
  <c r="B369" i="85"/>
  <c r="C871" i="14"/>
  <c r="D871" i="14"/>
  <c r="E871" i="14"/>
  <c r="B871" i="14"/>
  <c r="C923" i="9"/>
  <c r="D923" i="9"/>
  <c r="E923" i="9"/>
  <c r="B923" i="9"/>
  <c r="C559" i="20"/>
  <c r="D559" i="20"/>
  <c r="E559" i="20"/>
  <c r="B559" i="20"/>
  <c r="C925" i="11"/>
  <c r="D925" i="11"/>
  <c r="E925" i="11"/>
  <c r="B925" i="11"/>
  <c r="C925" i="8"/>
  <c r="D925" i="8"/>
  <c r="E925" i="8"/>
  <c r="B925" i="8"/>
  <c r="C925" i="4"/>
  <c r="D925" i="4"/>
  <c r="E925" i="4"/>
  <c r="B925" i="4"/>
  <c r="C369" i="86"/>
  <c r="D369" i="86"/>
  <c r="E369" i="86"/>
  <c r="B369" i="86"/>
  <c r="C925" i="2"/>
  <c r="D925" i="2"/>
  <c r="E925" i="2"/>
  <c r="B925" i="2"/>
  <c r="C925" i="5"/>
  <c r="D925" i="5"/>
  <c r="E925" i="5"/>
  <c r="B925" i="5"/>
  <c r="C925" i="3"/>
  <c r="D925" i="3"/>
  <c r="E925" i="3"/>
  <c r="B925" i="3"/>
  <c r="C925" i="12"/>
  <c r="D925" i="12"/>
  <c r="E925" i="12"/>
  <c r="B925" i="12"/>
  <c r="F925" i="11" l="1"/>
  <c r="G923" i="10"/>
  <c r="F925" i="4"/>
  <c r="G925" i="8"/>
  <c r="F925" i="3"/>
  <c r="F925" i="8"/>
  <c r="F664" i="16"/>
  <c r="G871" i="14"/>
  <c r="G923" i="9"/>
  <c r="F923" i="9"/>
  <c r="G369" i="86"/>
  <c r="G664" i="16"/>
  <c r="G927" i="7"/>
  <c r="G925" i="3"/>
  <c r="H925" i="3" s="1"/>
  <c r="G925" i="11"/>
  <c r="G559" i="20"/>
  <c r="F369" i="86"/>
  <c r="F871" i="14"/>
  <c r="G925" i="4"/>
  <c r="F559" i="20"/>
  <c r="F925" i="2"/>
  <c r="F369" i="85"/>
  <c r="G369" i="85"/>
  <c r="G925" i="5"/>
  <c r="F927" i="7"/>
  <c r="G925" i="2"/>
  <c r="F925" i="5"/>
  <c r="F925" i="12"/>
  <c r="J926" i="12" s="1"/>
  <c r="G925" i="12"/>
  <c r="F923" i="10"/>
  <c r="H925" i="4" l="1"/>
  <c r="H923" i="10"/>
  <c r="H925" i="8"/>
  <c r="H871" i="14"/>
  <c r="H369" i="86"/>
  <c r="H559" i="20"/>
  <c r="H923" i="9"/>
  <c r="H927" i="7"/>
  <c r="H925" i="5"/>
  <c r="H925" i="2"/>
  <c r="H925" i="12"/>
  <c r="I926" i="12"/>
  <c r="H369" i="85"/>
  <c r="C926" i="7"/>
  <c r="D926" i="7"/>
  <c r="E926" i="7"/>
  <c r="B926" i="7"/>
  <c r="C922" i="10"/>
  <c r="D922" i="10"/>
  <c r="E922" i="10"/>
  <c r="B922" i="10"/>
  <c r="C662" i="16"/>
  <c r="D662" i="16"/>
  <c r="E662" i="16"/>
  <c r="B662" i="16"/>
  <c r="C368" i="85"/>
  <c r="D368" i="85"/>
  <c r="E368" i="85"/>
  <c r="B368" i="85"/>
  <c r="C870" i="14"/>
  <c r="D870" i="14"/>
  <c r="E870" i="14"/>
  <c r="B870" i="14"/>
  <c r="C922" i="9"/>
  <c r="D922" i="9"/>
  <c r="E922" i="9"/>
  <c r="B922" i="9"/>
  <c r="C558" i="20"/>
  <c r="D558" i="20"/>
  <c r="E558" i="20"/>
  <c r="B558" i="20"/>
  <c r="C924" i="11"/>
  <c r="D924" i="11"/>
  <c r="E924" i="11"/>
  <c r="B924" i="11"/>
  <c r="C924" i="8"/>
  <c r="D924" i="8"/>
  <c r="E924" i="8"/>
  <c r="B924" i="8"/>
  <c r="C924" i="4"/>
  <c r="D924" i="4"/>
  <c r="E924" i="4"/>
  <c r="B924" i="4"/>
  <c r="C368" i="86"/>
  <c r="D368" i="86"/>
  <c r="E368" i="86"/>
  <c r="B368" i="86"/>
  <c r="C924" i="2"/>
  <c r="D924" i="2"/>
  <c r="E924" i="2"/>
  <c r="B924" i="2"/>
  <c r="C924" i="5"/>
  <c r="D924" i="5"/>
  <c r="E924" i="5"/>
  <c r="B924" i="5"/>
  <c r="C924" i="3"/>
  <c r="D924" i="3"/>
  <c r="E924" i="3"/>
  <c r="B924" i="3"/>
  <c r="C924" i="12"/>
  <c r="D924" i="12"/>
  <c r="E924" i="12"/>
  <c r="B924" i="12"/>
  <c r="C925" i="7"/>
  <c r="D925" i="7"/>
  <c r="E925" i="7"/>
  <c r="B925" i="7"/>
  <c r="C921" i="10"/>
  <c r="D921" i="10"/>
  <c r="E921" i="10"/>
  <c r="B921" i="10"/>
  <c r="C661" i="16"/>
  <c r="D661" i="16"/>
  <c r="E661" i="16"/>
  <c r="B661" i="16"/>
  <c r="C367" i="85"/>
  <c r="D367" i="85"/>
  <c r="E367" i="85"/>
  <c r="B367" i="85"/>
  <c r="C869" i="14"/>
  <c r="D869" i="14"/>
  <c r="E869" i="14"/>
  <c r="B869" i="14"/>
  <c r="C921" i="9"/>
  <c r="D921" i="9"/>
  <c r="E921" i="9"/>
  <c r="B921" i="9"/>
  <c r="C557" i="20"/>
  <c r="D557" i="20"/>
  <c r="E557" i="20"/>
  <c r="B557" i="20"/>
  <c r="C923" i="11"/>
  <c r="D923" i="11"/>
  <c r="E923" i="11"/>
  <c r="B923" i="11"/>
  <c r="C923" i="8"/>
  <c r="D923" i="8"/>
  <c r="E923" i="8"/>
  <c r="B923" i="8"/>
  <c r="C923" i="4"/>
  <c r="D923" i="4"/>
  <c r="E923" i="4"/>
  <c r="B923" i="4"/>
  <c r="C367" i="86"/>
  <c r="D367" i="86"/>
  <c r="E367" i="86"/>
  <c r="B367" i="86"/>
  <c r="C923" i="2"/>
  <c r="D923" i="2"/>
  <c r="E923" i="2"/>
  <c r="B923" i="2"/>
  <c r="C923" i="5"/>
  <c r="D923" i="5"/>
  <c r="E923" i="5"/>
  <c r="B923" i="5"/>
  <c r="C923" i="3"/>
  <c r="D923" i="3"/>
  <c r="E923" i="3"/>
  <c r="B923" i="3"/>
  <c r="C923" i="12"/>
  <c r="D923" i="12"/>
  <c r="E923" i="12"/>
  <c r="B923" i="12"/>
  <c r="C924" i="7"/>
  <c r="D924" i="7"/>
  <c r="E924" i="7"/>
  <c r="B924" i="7"/>
  <c r="C920" i="10"/>
  <c r="D920" i="10"/>
  <c r="E920" i="10"/>
  <c r="B920" i="10"/>
  <c r="C660" i="16"/>
  <c r="D660" i="16"/>
  <c r="E660" i="16"/>
  <c r="B660" i="16"/>
  <c r="C366" i="85"/>
  <c r="D366" i="85"/>
  <c r="E366" i="85"/>
  <c r="B366" i="85"/>
  <c r="C868" i="14"/>
  <c r="D868" i="14"/>
  <c r="E868" i="14"/>
  <c r="B868" i="14"/>
  <c r="C920" i="9"/>
  <c r="D920" i="9"/>
  <c r="E920" i="9"/>
  <c r="B920" i="9"/>
  <c r="C556" i="20"/>
  <c r="D556" i="20"/>
  <c r="E556" i="20"/>
  <c r="B556" i="20"/>
  <c r="C922" i="11"/>
  <c r="D922" i="11"/>
  <c r="E922" i="11"/>
  <c r="B922" i="11"/>
  <c r="C922" i="8"/>
  <c r="D922" i="8"/>
  <c r="E922" i="8"/>
  <c r="B922" i="8"/>
  <c r="C922" i="4"/>
  <c r="D922" i="4"/>
  <c r="E922" i="4"/>
  <c r="B922" i="4"/>
  <c r="C366" i="86"/>
  <c r="D366" i="86"/>
  <c r="E366" i="86"/>
  <c r="B366" i="86"/>
  <c r="C922" i="2"/>
  <c r="D922" i="2"/>
  <c r="E922" i="2"/>
  <c r="B922" i="2"/>
  <c r="C922" i="5"/>
  <c r="D922" i="5"/>
  <c r="E922" i="5"/>
  <c r="B922" i="5"/>
  <c r="C922" i="3"/>
  <c r="D922" i="3"/>
  <c r="E922" i="3"/>
  <c r="B922" i="3"/>
  <c r="C922" i="12"/>
  <c r="D922" i="12"/>
  <c r="E922" i="12"/>
  <c r="B922" i="12"/>
  <c r="G924" i="4" l="1"/>
  <c r="G663" i="16"/>
  <c r="G924" i="12"/>
  <c r="I925" i="12" s="1"/>
  <c r="F923" i="3"/>
  <c r="F921" i="10"/>
  <c r="F924" i="4"/>
  <c r="F924" i="8"/>
  <c r="F922" i="5"/>
  <c r="F556" i="20"/>
  <c r="F923" i="4"/>
  <c r="F924" i="5"/>
  <c r="F558" i="20"/>
  <c r="F368" i="86"/>
  <c r="G922" i="9"/>
  <c r="F924" i="12"/>
  <c r="J925" i="12" s="1"/>
  <c r="F663" i="16"/>
  <c r="G924" i="8"/>
  <c r="G924" i="11"/>
  <c r="G922" i="10"/>
  <c r="G923" i="8"/>
  <c r="G924" i="5"/>
  <c r="F924" i="2"/>
  <c r="G924" i="2"/>
  <c r="F922" i="9"/>
  <c r="G870" i="14"/>
  <c r="F368" i="85"/>
  <c r="F924" i="3"/>
  <c r="G368" i="85"/>
  <c r="G924" i="3"/>
  <c r="H924" i="3" s="1"/>
  <c r="F924" i="11"/>
  <c r="F922" i="10"/>
  <c r="F662" i="16"/>
  <c r="G662" i="16"/>
  <c r="F926" i="7"/>
  <c r="G926" i="7"/>
  <c r="G558" i="20"/>
  <c r="G368" i="86"/>
  <c r="F870" i="14"/>
  <c r="G925" i="7"/>
  <c r="G921" i="9"/>
  <c r="F869" i="14"/>
  <c r="F367" i="85"/>
  <c r="G367" i="85"/>
  <c r="G923" i="4"/>
  <c r="F923" i="12"/>
  <c r="F923" i="8"/>
  <c r="G923" i="12"/>
  <c r="G921" i="10"/>
  <c r="F557" i="20"/>
  <c r="F923" i="5"/>
  <c r="F923" i="2"/>
  <c r="F921" i="9"/>
  <c r="G923" i="5"/>
  <c r="G557" i="20"/>
  <c r="G367" i="86"/>
  <c r="G923" i="3"/>
  <c r="F923" i="11"/>
  <c r="F661" i="16"/>
  <c r="G923" i="2"/>
  <c r="G869" i="14"/>
  <c r="G556" i="20"/>
  <c r="G923" i="11"/>
  <c r="G661" i="16"/>
  <c r="F925" i="7"/>
  <c r="F367" i="86"/>
  <c r="F920" i="10"/>
  <c r="F922" i="11"/>
  <c r="G922" i="4"/>
  <c r="F924" i="7"/>
  <c r="G920" i="9"/>
  <c r="F366" i="86"/>
  <c r="F922" i="3"/>
  <c r="F366" i="85"/>
  <c r="G366" i="86"/>
  <c r="F922" i="4"/>
  <c r="F922" i="12"/>
  <c r="G868" i="14"/>
  <c r="G922" i="5"/>
  <c r="G366" i="85"/>
  <c r="G922" i="3"/>
  <c r="G922" i="8"/>
  <c r="G922" i="12"/>
  <c r="H922" i="12" s="1"/>
  <c r="F868" i="14"/>
  <c r="F922" i="8"/>
  <c r="G922" i="11"/>
  <c r="G920" i="10"/>
  <c r="F922" i="2"/>
  <c r="G922" i="2"/>
  <c r="G924" i="7"/>
  <c r="F920" i="9"/>
  <c r="H924" i="12" l="1"/>
  <c r="H924" i="2"/>
  <c r="H924" i="4"/>
  <c r="H922" i="3"/>
  <c r="H556" i="20"/>
  <c r="H924" i="5"/>
  <c r="H557" i="20"/>
  <c r="H924" i="8"/>
  <c r="H922" i="5"/>
  <c r="H923" i="4"/>
  <c r="H368" i="86"/>
  <c r="H923" i="8"/>
  <c r="J924" i="12"/>
  <c r="H925" i="7"/>
  <c r="H558" i="20"/>
  <c r="H921" i="9"/>
  <c r="H921" i="10"/>
  <c r="I924" i="12"/>
  <c r="H922" i="9"/>
  <c r="H368" i="85"/>
  <c r="H922" i="10"/>
  <c r="H923" i="3"/>
  <c r="H367" i="86"/>
  <c r="H869" i="14"/>
  <c r="H926" i="7"/>
  <c r="H923" i="5"/>
  <c r="H923" i="12"/>
  <c r="H923" i="2"/>
  <c r="H922" i="8"/>
  <c r="H870" i="14"/>
  <c r="H367" i="85"/>
  <c r="H366" i="85"/>
  <c r="J923" i="12"/>
  <c r="H920" i="10"/>
  <c r="H920" i="9"/>
  <c r="H924" i="7"/>
  <c r="H922" i="4"/>
  <c r="H366" i="86"/>
  <c r="I923" i="12"/>
  <c r="H868" i="14"/>
  <c r="H922" i="2"/>
  <c r="C923" i="7" l="1"/>
  <c r="D923" i="7"/>
  <c r="E923" i="7"/>
  <c r="B923" i="7"/>
  <c r="C919" i="10"/>
  <c r="D919" i="10"/>
  <c r="E919" i="10"/>
  <c r="B919" i="10"/>
  <c r="C659" i="16"/>
  <c r="D659" i="16"/>
  <c r="E659" i="16"/>
  <c r="B659" i="16"/>
  <c r="C365" i="85"/>
  <c r="D365" i="85"/>
  <c r="E365" i="85"/>
  <c r="B365" i="85"/>
  <c r="C867" i="14"/>
  <c r="D867" i="14"/>
  <c r="E867" i="14"/>
  <c r="B867" i="14"/>
  <c r="C919" i="9"/>
  <c r="D919" i="9"/>
  <c r="E919" i="9"/>
  <c r="B919" i="9"/>
  <c r="C555" i="20"/>
  <c r="D555" i="20"/>
  <c r="E555" i="20"/>
  <c r="B555" i="20"/>
  <c r="C921" i="11"/>
  <c r="D921" i="11"/>
  <c r="E921" i="11"/>
  <c r="B921" i="11"/>
  <c r="C921" i="8"/>
  <c r="D921" i="8"/>
  <c r="E921" i="8"/>
  <c r="B921" i="8"/>
  <c r="C921" i="4"/>
  <c r="D921" i="4"/>
  <c r="E921" i="4"/>
  <c r="B921" i="4"/>
  <c r="C365" i="86"/>
  <c r="D365" i="86"/>
  <c r="E365" i="86"/>
  <c r="B365" i="86"/>
  <c r="C921" i="2"/>
  <c r="D921" i="2"/>
  <c r="E921" i="2"/>
  <c r="B921" i="2"/>
  <c r="C921" i="5"/>
  <c r="D921" i="5"/>
  <c r="E921" i="5"/>
  <c r="B921" i="5"/>
  <c r="C921" i="3"/>
  <c r="D921" i="3"/>
  <c r="E921" i="3"/>
  <c r="B921" i="3"/>
  <c r="C921" i="12"/>
  <c r="D921" i="12"/>
  <c r="E921" i="12"/>
  <c r="B921" i="12"/>
  <c r="F555" i="20" l="1"/>
  <c r="F923" i="7"/>
  <c r="G365" i="85"/>
  <c r="G919" i="9"/>
  <c r="F365" i="86"/>
  <c r="G921" i="3"/>
  <c r="H921" i="3" s="1"/>
  <c r="F867" i="14"/>
  <c r="F660" i="16"/>
  <c r="G921" i="8"/>
  <c r="F921" i="3"/>
  <c r="G365" i="86"/>
  <c r="G921" i="11"/>
  <c r="F919" i="9"/>
  <c r="F365" i="85"/>
  <c r="G921" i="12"/>
  <c r="I922" i="12" s="1"/>
  <c r="F921" i="4"/>
  <c r="G867" i="14"/>
  <c r="G921" i="4"/>
  <c r="G660" i="16"/>
  <c r="F921" i="8"/>
  <c r="F919" i="10"/>
  <c r="F921" i="5"/>
  <c r="G921" i="5"/>
  <c r="F921" i="2"/>
  <c r="G921" i="2"/>
  <c r="F921" i="11"/>
  <c r="G919" i="10"/>
  <c r="G923" i="7"/>
  <c r="G555" i="20"/>
  <c r="F921" i="12"/>
  <c r="J922" i="12" s="1"/>
  <c r="H919" i="9" l="1"/>
  <c r="H365" i="85"/>
  <c r="H921" i="8"/>
  <c r="H555" i="20"/>
  <c r="H923" i="7"/>
  <c r="H365" i="86"/>
  <c r="H921" i="4"/>
  <c r="H867" i="14"/>
  <c r="H921" i="2"/>
  <c r="H919" i="10"/>
  <c r="H921" i="12"/>
  <c r="H921" i="5"/>
  <c r="C922" i="7"/>
  <c r="D922" i="7"/>
  <c r="E922" i="7"/>
  <c r="B922" i="7"/>
  <c r="C918" i="10"/>
  <c r="D918" i="10"/>
  <c r="E918" i="10"/>
  <c r="B918" i="10"/>
  <c r="C658" i="16"/>
  <c r="D658" i="16"/>
  <c r="E658" i="16"/>
  <c r="B658" i="16"/>
  <c r="C364" i="85"/>
  <c r="D364" i="85"/>
  <c r="E364" i="85"/>
  <c r="B364" i="85"/>
  <c r="C866" i="14"/>
  <c r="D866" i="14"/>
  <c r="E866" i="14"/>
  <c r="B866" i="14"/>
  <c r="C918" i="9"/>
  <c r="D918" i="9"/>
  <c r="E918" i="9"/>
  <c r="B918" i="9"/>
  <c r="C554" i="20"/>
  <c r="D554" i="20"/>
  <c r="E554" i="20"/>
  <c r="B554" i="20"/>
  <c r="C920" i="11"/>
  <c r="D920" i="11"/>
  <c r="E920" i="11"/>
  <c r="B920" i="11"/>
  <c r="C920" i="8"/>
  <c r="D920" i="8"/>
  <c r="E920" i="8"/>
  <c r="B920" i="8"/>
  <c r="C920" i="4"/>
  <c r="D920" i="4"/>
  <c r="E920" i="4"/>
  <c r="B920" i="4"/>
  <c r="C364" i="86"/>
  <c r="D364" i="86"/>
  <c r="E364" i="86"/>
  <c r="B364" i="86"/>
  <c r="C920" i="2"/>
  <c r="D920" i="2"/>
  <c r="E920" i="2"/>
  <c r="B920" i="2"/>
  <c r="C920" i="5"/>
  <c r="D920" i="5"/>
  <c r="E920" i="5"/>
  <c r="B920" i="5"/>
  <c r="C920" i="3"/>
  <c r="D920" i="3"/>
  <c r="E920" i="3"/>
  <c r="B920" i="3"/>
  <c r="C920" i="12"/>
  <c r="D920" i="12"/>
  <c r="E920" i="12"/>
  <c r="B920" i="12"/>
  <c r="F920" i="3" l="1"/>
  <c r="F659" i="16"/>
  <c r="F922" i="7"/>
  <c r="F920" i="8"/>
  <c r="F920" i="4"/>
  <c r="G364" i="86"/>
  <c r="F364" i="86"/>
  <c r="G659" i="16"/>
  <c r="G920" i="5"/>
  <c r="F364" i="85"/>
  <c r="F920" i="11"/>
  <c r="F918" i="10"/>
  <c r="G920" i="11"/>
  <c r="F920" i="5"/>
  <c r="G922" i="7"/>
  <c r="F920" i="2"/>
  <c r="G918" i="9"/>
  <c r="F866" i="14"/>
  <c r="G364" i="85"/>
  <c r="G866" i="14"/>
  <c r="G920" i="4"/>
  <c r="G920" i="8"/>
  <c r="G920" i="3"/>
  <c r="H920" i="3" s="1"/>
  <c r="F554" i="20"/>
  <c r="G918" i="10"/>
  <c r="G554" i="20"/>
  <c r="F918" i="9"/>
  <c r="G920" i="2"/>
  <c r="F920" i="12"/>
  <c r="J921" i="12" s="1"/>
  <c r="G920" i="12"/>
  <c r="H920" i="4" l="1"/>
  <c r="H920" i="8"/>
  <c r="H364" i="85"/>
  <c r="H920" i="2"/>
  <c r="H920" i="5"/>
  <c r="H364" i="86"/>
  <c r="H918" i="10"/>
  <c r="H922" i="7"/>
  <c r="H866" i="14"/>
  <c r="H918" i="9"/>
  <c r="H920" i="12"/>
  <c r="I921" i="12"/>
  <c r="H554" i="20"/>
  <c r="C919" i="12"/>
  <c r="D919" i="12"/>
  <c r="E919" i="12"/>
  <c r="B919" i="12"/>
  <c r="C919" i="2"/>
  <c r="D919" i="2"/>
  <c r="E919" i="2"/>
  <c r="B919" i="2"/>
  <c r="C919" i="5"/>
  <c r="D919" i="5"/>
  <c r="E919" i="5"/>
  <c r="B919" i="5"/>
  <c r="C919" i="3"/>
  <c r="D919" i="3"/>
  <c r="E919" i="3"/>
  <c r="B919" i="3"/>
  <c r="C921" i="7"/>
  <c r="D921" i="7"/>
  <c r="E921" i="7"/>
  <c r="B921" i="7"/>
  <c r="C917" i="10"/>
  <c r="D917" i="10"/>
  <c r="E917" i="10"/>
  <c r="B917" i="10"/>
  <c r="C657" i="16"/>
  <c r="D657" i="16"/>
  <c r="E657" i="16"/>
  <c r="B657" i="16"/>
  <c r="C363" i="85"/>
  <c r="D363" i="85"/>
  <c r="E363" i="85"/>
  <c r="B363" i="85"/>
  <c r="C865" i="14"/>
  <c r="D865" i="14"/>
  <c r="E865" i="14"/>
  <c r="B865" i="14"/>
  <c r="C917" i="9"/>
  <c r="D917" i="9"/>
  <c r="E917" i="9"/>
  <c r="B917" i="9"/>
  <c r="C553" i="20"/>
  <c r="D553" i="20"/>
  <c r="E553" i="20"/>
  <c r="B553" i="20"/>
  <c r="C919" i="11"/>
  <c r="D919" i="11"/>
  <c r="E919" i="11"/>
  <c r="B919" i="11"/>
  <c r="C919" i="8"/>
  <c r="D919" i="8"/>
  <c r="E919" i="8"/>
  <c r="B919" i="8"/>
  <c r="C919" i="4"/>
  <c r="D919" i="4"/>
  <c r="E919" i="4"/>
  <c r="B919" i="4"/>
  <c r="C363" i="86"/>
  <c r="D363" i="86"/>
  <c r="E363" i="86"/>
  <c r="B363" i="86"/>
  <c r="C920" i="7"/>
  <c r="D920" i="7"/>
  <c r="E920" i="7"/>
  <c r="B920" i="7"/>
  <c r="C916" i="10"/>
  <c r="D916" i="10"/>
  <c r="E916" i="10"/>
  <c r="B916" i="10"/>
  <c r="C656" i="16"/>
  <c r="D656" i="16"/>
  <c r="E656" i="16"/>
  <c r="B656" i="16"/>
  <c r="C362" i="85"/>
  <c r="D362" i="85"/>
  <c r="E362" i="85"/>
  <c r="B362" i="85"/>
  <c r="C864" i="14"/>
  <c r="D864" i="14"/>
  <c r="E864" i="14"/>
  <c r="B864" i="14"/>
  <c r="C916" i="9"/>
  <c r="D916" i="9"/>
  <c r="E916" i="9"/>
  <c r="B916" i="9"/>
  <c r="C552" i="20"/>
  <c r="D552" i="20"/>
  <c r="E552" i="20"/>
  <c r="B552" i="20"/>
  <c r="C918" i="11"/>
  <c r="D918" i="11"/>
  <c r="E918" i="11"/>
  <c r="B918" i="11"/>
  <c r="C918" i="8"/>
  <c r="D918" i="8"/>
  <c r="E918" i="8"/>
  <c r="B918" i="8"/>
  <c r="C918" i="4"/>
  <c r="D918" i="4"/>
  <c r="E918" i="4"/>
  <c r="B918" i="4"/>
  <c r="C362" i="86"/>
  <c r="D362" i="86"/>
  <c r="E362" i="86"/>
  <c r="B362" i="86"/>
  <c r="C918" i="2"/>
  <c r="D918" i="2"/>
  <c r="E918" i="2"/>
  <c r="B918" i="2"/>
  <c r="B917" i="2"/>
  <c r="C918" i="5"/>
  <c r="D918" i="5"/>
  <c r="E918" i="5"/>
  <c r="B918" i="5"/>
  <c r="C918" i="3"/>
  <c r="D918" i="3"/>
  <c r="E918" i="3"/>
  <c r="B918" i="3"/>
  <c r="C918" i="12"/>
  <c r="D918" i="12"/>
  <c r="E918" i="12"/>
  <c r="B918" i="12"/>
  <c r="F918" i="5" l="1"/>
  <c r="F916" i="9"/>
  <c r="G865" i="14"/>
  <c r="F919" i="2"/>
  <c r="F658" i="16"/>
  <c r="F919" i="12"/>
  <c r="J920" i="12" s="1"/>
  <c r="G363" i="86"/>
  <c r="F919" i="11"/>
  <c r="G916" i="9"/>
  <c r="G658" i="16"/>
  <c r="G917" i="9"/>
  <c r="G919" i="5"/>
  <c r="F363" i="86"/>
  <c r="F865" i="14"/>
  <c r="F919" i="5"/>
  <c r="F919" i="4"/>
  <c r="G919" i="2"/>
  <c r="G919" i="4"/>
  <c r="F919" i="8"/>
  <c r="F657" i="16"/>
  <c r="G919" i="8"/>
  <c r="F362" i="86"/>
  <c r="F916" i="10"/>
  <c r="F553" i="20"/>
  <c r="F921" i="7"/>
  <c r="F919" i="3"/>
  <c r="G362" i="86"/>
  <c r="G919" i="3"/>
  <c r="H919" i="3" s="1"/>
  <c r="F363" i="85"/>
  <c r="G363" i="85"/>
  <c r="G657" i="16"/>
  <c r="G919" i="11"/>
  <c r="G916" i="10"/>
  <c r="F917" i="10"/>
  <c r="G917" i="10"/>
  <c r="G919" i="12"/>
  <c r="I920" i="12" s="1"/>
  <c r="G553" i="20"/>
  <c r="G918" i="2"/>
  <c r="F917" i="9"/>
  <c r="G921" i="7"/>
  <c r="G918" i="8"/>
  <c r="F552" i="20"/>
  <c r="G362" i="85"/>
  <c r="F918" i="3"/>
  <c r="G918" i="5"/>
  <c r="F918" i="2"/>
  <c r="F918" i="4"/>
  <c r="F918" i="11"/>
  <c r="F920" i="7"/>
  <c r="G864" i="14"/>
  <c r="F918" i="8"/>
  <c r="F864" i="14"/>
  <c r="G918" i="3"/>
  <c r="G918" i="4"/>
  <c r="G918" i="12"/>
  <c r="H918" i="12" s="1"/>
  <c r="F362" i="85"/>
  <c r="F918" i="12"/>
  <c r="G918" i="11"/>
  <c r="G552" i="20"/>
  <c r="G920" i="7"/>
  <c r="C919" i="7"/>
  <c r="D919" i="7"/>
  <c r="E919" i="7"/>
  <c r="B919" i="7"/>
  <c r="C915" i="10"/>
  <c r="D915" i="10"/>
  <c r="E915" i="10"/>
  <c r="B915" i="10"/>
  <c r="C655" i="16"/>
  <c r="D655" i="16"/>
  <c r="E655" i="16"/>
  <c r="B655" i="16"/>
  <c r="C361" i="85"/>
  <c r="D361" i="85"/>
  <c r="E361" i="85"/>
  <c r="B361" i="85"/>
  <c r="C863" i="14"/>
  <c r="D863" i="14"/>
  <c r="E863" i="14"/>
  <c r="B863" i="14"/>
  <c r="C915" i="9"/>
  <c r="D915" i="9"/>
  <c r="E915" i="9"/>
  <c r="B915" i="9"/>
  <c r="C551" i="20"/>
  <c r="D551" i="20"/>
  <c r="E551" i="20"/>
  <c r="B551" i="20"/>
  <c r="C917" i="11"/>
  <c r="D917" i="11"/>
  <c r="E917" i="11"/>
  <c r="B917" i="11"/>
  <c r="C917" i="8"/>
  <c r="D917" i="8"/>
  <c r="E917" i="8"/>
  <c r="B917" i="8"/>
  <c r="C917" i="4"/>
  <c r="D917" i="4"/>
  <c r="E917" i="4"/>
  <c r="B917" i="4"/>
  <c r="C361" i="86"/>
  <c r="D361" i="86"/>
  <c r="E361" i="86"/>
  <c r="B361" i="86"/>
  <c r="E917" i="2"/>
  <c r="C917" i="2"/>
  <c r="D917" i="2"/>
  <c r="F917" i="2" s="1"/>
  <c r="C917" i="5"/>
  <c r="D917" i="5"/>
  <c r="E917" i="5"/>
  <c r="B917" i="5"/>
  <c r="C917" i="3"/>
  <c r="D917" i="3"/>
  <c r="E917" i="3"/>
  <c r="B917" i="3"/>
  <c r="C917" i="12"/>
  <c r="D917" i="12"/>
  <c r="E917" i="12"/>
  <c r="B917" i="12"/>
  <c r="C918" i="7"/>
  <c r="D918" i="7"/>
  <c r="E918" i="7"/>
  <c r="B918" i="7"/>
  <c r="C914" i="10"/>
  <c r="D914" i="10"/>
  <c r="E914" i="10"/>
  <c r="B914" i="10"/>
  <c r="C654" i="16"/>
  <c r="D654" i="16"/>
  <c r="E654" i="16"/>
  <c r="B654" i="16"/>
  <c r="C360" i="85"/>
  <c r="D360" i="85"/>
  <c r="E360" i="85"/>
  <c r="B360" i="85"/>
  <c r="C862" i="14"/>
  <c r="D862" i="14"/>
  <c r="E862" i="14"/>
  <c r="B862" i="14"/>
  <c r="C914" i="9"/>
  <c r="D914" i="9"/>
  <c r="E914" i="9"/>
  <c r="B914" i="9"/>
  <c r="C550" i="20"/>
  <c r="D550" i="20"/>
  <c r="E550" i="20"/>
  <c r="B550" i="20"/>
  <c r="C916" i="11"/>
  <c r="D916" i="11"/>
  <c r="E916" i="11"/>
  <c r="B916" i="11"/>
  <c r="C916" i="8"/>
  <c r="D916" i="8"/>
  <c r="E916" i="8"/>
  <c r="B916" i="8"/>
  <c r="C916" i="4"/>
  <c r="D916" i="4"/>
  <c r="E916" i="4"/>
  <c r="B916" i="4"/>
  <c r="C360" i="86"/>
  <c r="D360" i="86"/>
  <c r="E360" i="86"/>
  <c r="B360" i="86"/>
  <c r="C916" i="2"/>
  <c r="D916" i="2"/>
  <c r="E916" i="2"/>
  <c r="B916" i="2"/>
  <c r="C916" i="5"/>
  <c r="D916" i="5"/>
  <c r="E916" i="5"/>
  <c r="B916" i="5"/>
  <c r="C916" i="3"/>
  <c r="D916" i="3"/>
  <c r="E916" i="3"/>
  <c r="B916" i="3"/>
  <c r="C916" i="12"/>
  <c r="D916" i="12"/>
  <c r="E916" i="12"/>
  <c r="B916" i="12"/>
  <c r="C917" i="7"/>
  <c r="D917" i="7"/>
  <c r="E917" i="7"/>
  <c r="B917" i="7"/>
  <c r="C913" i="10"/>
  <c r="D913" i="10"/>
  <c r="E913" i="10"/>
  <c r="B913" i="10"/>
  <c r="C653" i="16"/>
  <c r="D653" i="16"/>
  <c r="E653" i="16"/>
  <c r="B653" i="16"/>
  <c r="C359" i="85"/>
  <c r="D359" i="85"/>
  <c r="E359" i="85"/>
  <c r="B359" i="85"/>
  <c r="C861" i="14"/>
  <c r="D861" i="14"/>
  <c r="E861" i="14"/>
  <c r="B861" i="14"/>
  <c r="C913" i="9"/>
  <c r="D913" i="9"/>
  <c r="E913" i="9"/>
  <c r="B913" i="9"/>
  <c r="C549" i="20"/>
  <c r="D549" i="20"/>
  <c r="E549" i="20"/>
  <c r="B549" i="20"/>
  <c r="C915" i="11"/>
  <c r="D915" i="11"/>
  <c r="E915" i="11"/>
  <c r="B915" i="11"/>
  <c r="C915" i="8"/>
  <c r="D915" i="8"/>
  <c r="E915" i="8"/>
  <c r="B915" i="8"/>
  <c r="C915" i="4"/>
  <c r="D915" i="4"/>
  <c r="E915" i="4"/>
  <c r="B915" i="4"/>
  <c r="C359" i="86"/>
  <c r="D359" i="86"/>
  <c r="E359" i="86"/>
  <c r="B359" i="86"/>
  <c r="C915" i="2"/>
  <c r="D915" i="2"/>
  <c r="E915" i="2"/>
  <c r="B915" i="2"/>
  <c r="C915" i="5"/>
  <c r="D915" i="5"/>
  <c r="E915" i="5"/>
  <c r="B915" i="5"/>
  <c r="C915" i="3"/>
  <c r="D915" i="3"/>
  <c r="E915" i="3"/>
  <c r="B915" i="3"/>
  <c r="C915" i="12"/>
  <c r="D915" i="12"/>
  <c r="E915" i="12"/>
  <c r="B915" i="12"/>
  <c r="C916" i="7"/>
  <c r="D916" i="7"/>
  <c r="E916" i="7"/>
  <c r="B916" i="7"/>
  <c r="C912" i="10"/>
  <c r="D912" i="10"/>
  <c r="E912" i="10"/>
  <c r="B912" i="10"/>
  <c r="C652" i="16"/>
  <c r="D652" i="16"/>
  <c r="E652" i="16"/>
  <c r="B652" i="16"/>
  <c r="C358" i="85"/>
  <c r="D358" i="85"/>
  <c r="E358" i="85"/>
  <c r="B358" i="85"/>
  <c r="C860" i="14"/>
  <c r="D860" i="14"/>
  <c r="E860" i="14"/>
  <c r="B860" i="14"/>
  <c r="C912" i="9"/>
  <c r="D912" i="9"/>
  <c r="E912" i="9"/>
  <c r="B912" i="9"/>
  <c r="C548" i="20"/>
  <c r="D548" i="20"/>
  <c r="E548" i="20"/>
  <c r="B548" i="20"/>
  <c r="C914" i="11"/>
  <c r="D914" i="11"/>
  <c r="E914" i="11"/>
  <c r="B914" i="11"/>
  <c r="C914" i="8"/>
  <c r="D914" i="8"/>
  <c r="E914" i="8"/>
  <c r="B914" i="8"/>
  <c r="C914" i="4"/>
  <c r="D914" i="4"/>
  <c r="E914" i="4"/>
  <c r="B914" i="4"/>
  <c r="C358" i="86"/>
  <c r="D358" i="86"/>
  <c r="E358" i="86"/>
  <c r="B358" i="86"/>
  <c r="C914" i="2"/>
  <c r="D914" i="2"/>
  <c r="E914" i="2"/>
  <c r="B914" i="2"/>
  <c r="C914" i="5"/>
  <c r="D914" i="5"/>
  <c r="E914" i="5"/>
  <c r="B914" i="5"/>
  <c r="C914" i="3"/>
  <c r="D914" i="3"/>
  <c r="E914" i="3"/>
  <c r="B914" i="3"/>
  <c r="J919" i="12" l="1"/>
  <c r="H916" i="9"/>
  <c r="H918" i="5"/>
  <c r="H917" i="9"/>
  <c r="H865" i="14"/>
  <c r="H919" i="2"/>
  <c r="H919" i="5"/>
  <c r="H919" i="12"/>
  <c r="H362" i="86"/>
  <c r="H918" i="4"/>
  <c r="H363" i="86"/>
  <c r="H919" i="4"/>
  <c r="H918" i="2"/>
  <c r="H921" i="7"/>
  <c r="H919" i="8"/>
  <c r="H553" i="20"/>
  <c r="H916" i="10"/>
  <c r="H918" i="3"/>
  <c r="H362" i="85"/>
  <c r="H864" i="14"/>
  <c r="H917" i="10"/>
  <c r="H918" i="8"/>
  <c r="H920" i="7"/>
  <c r="H363" i="85"/>
  <c r="H552" i="20"/>
  <c r="G361" i="86"/>
  <c r="I919" i="12"/>
  <c r="F361" i="86"/>
  <c r="F916" i="11"/>
  <c r="G916" i="4"/>
  <c r="F551" i="20"/>
  <c r="F655" i="16"/>
  <c r="F656" i="16"/>
  <c r="F917" i="4"/>
  <c r="F361" i="85"/>
  <c r="G654" i="16"/>
  <c r="G917" i="12"/>
  <c r="I918" i="12" s="1"/>
  <c r="F917" i="3"/>
  <c r="G917" i="8"/>
  <c r="G656" i="16"/>
  <c r="F917" i="11"/>
  <c r="F916" i="12"/>
  <c r="G360" i="85"/>
  <c r="F914" i="10"/>
  <c r="G916" i="5"/>
  <c r="F358" i="86"/>
  <c r="F860" i="14"/>
  <c r="F360" i="86"/>
  <c r="G914" i="9"/>
  <c r="F915" i="10"/>
  <c r="G917" i="3"/>
  <c r="H917" i="3" s="1"/>
  <c r="F917" i="5"/>
  <c r="G551" i="20"/>
  <c r="G917" i="2"/>
  <c r="H917" i="2" s="1"/>
  <c r="F917" i="12"/>
  <c r="G863" i="14"/>
  <c r="G361" i="85"/>
  <c r="G913" i="10"/>
  <c r="G915" i="11"/>
  <c r="G917" i="4"/>
  <c r="F360" i="85"/>
  <c r="F917" i="8"/>
  <c r="F916" i="4"/>
  <c r="G916" i="12"/>
  <c r="H916" i="12" s="1"/>
  <c r="F916" i="8"/>
  <c r="G917" i="5"/>
  <c r="F861" i="14"/>
  <c r="F916" i="3"/>
  <c r="G655" i="16"/>
  <c r="G917" i="11"/>
  <c r="G915" i="10"/>
  <c r="F919" i="7"/>
  <c r="F359" i="85"/>
  <c r="F916" i="5"/>
  <c r="G916" i="11"/>
  <c r="G919" i="7"/>
  <c r="F550" i="20"/>
  <c r="F915" i="9"/>
  <c r="F654" i="16"/>
  <c r="F916" i="2"/>
  <c r="G550" i="20"/>
  <c r="G915" i="9"/>
  <c r="F914" i="9"/>
  <c r="F863" i="14"/>
  <c r="G360" i="86"/>
  <c r="F862" i="14"/>
  <c r="G549" i="20"/>
  <c r="F915" i="2"/>
  <c r="F913" i="9"/>
  <c r="G862" i="14"/>
  <c r="G916" i="8"/>
  <c r="G916" i="3"/>
  <c r="G912" i="9"/>
  <c r="F915" i="3"/>
  <c r="G916" i="2"/>
  <c r="G914" i="10"/>
  <c r="F918" i="7"/>
  <c r="F915" i="12"/>
  <c r="F549" i="20"/>
  <c r="F917" i="7"/>
  <c r="G918" i="7"/>
  <c r="G915" i="3"/>
  <c r="G914" i="8"/>
  <c r="G653" i="16"/>
  <c r="F653" i="16"/>
  <c r="F914" i="3"/>
  <c r="F914" i="11"/>
  <c r="F912" i="10"/>
  <c r="G914" i="5"/>
  <c r="F915" i="8"/>
  <c r="G359" i="86"/>
  <c r="G548" i="20"/>
  <c r="F914" i="2"/>
  <c r="F912" i="9"/>
  <c r="F915" i="11"/>
  <c r="G915" i="4"/>
  <c r="G915" i="8"/>
  <c r="F358" i="85"/>
  <c r="G915" i="12"/>
  <c r="H915" i="12" s="1"/>
  <c r="G861" i="14"/>
  <c r="F915" i="4"/>
  <c r="G359" i="85"/>
  <c r="G358" i="86"/>
  <c r="F914" i="8"/>
  <c r="F915" i="5"/>
  <c r="F913" i="10"/>
  <c r="G915" i="5"/>
  <c r="G915" i="2"/>
  <c r="G914" i="3"/>
  <c r="G914" i="11"/>
  <c r="F359" i="86"/>
  <c r="G917" i="7"/>
  <c r="F548" i="20"/>
  <c r="F916" i="7"/>
  <c r="G913" i="9"/>
  <c r="G914" i="2"/>
  <c r="F914" i="4"/>
  <c r="G914" i="4"/>
  <c r="G358" i="85"/>
  <c r="G860" i="14"/>
  <c r="G912" i="10"/>
  <c r="G916" i="7"/>
  <c r="F914" i="5"/>
  <c r="C914" i="12"/>
  <c r="D914" i="12"/>
  <c r="E914" i="12"/>
  <c r="B914" i="12"/>
  <c r="H914" i="10" l="1"/>
  <c r="H916" i="4"/>
  <c r="H361" i="86"/>
  <c r="H361" i="85"/>
  <c r="H551" i="20"/>
  <c r="H916" i="3"/>
  <c r="H863" i="14"/>
  <c r="H917" i="4"/>
  <c r="H359" i="85"/>
  <c r="H917" i="8"/>
  <c r="H919" i="7"/>
  <c r="H861" i="14"/>
  <c r="H860" i="14"/>
  <c r="H913" i="10"/>
  <c r="H915" i="10"/>
  <c r="H913" i="9"/>
  <c r="H914" i="9"/>
  <c r="H917" i="12"/>
  <c r="J916" i="12"/>
  <c r="H360" i="86"/>
  <c r="H916" i="5"/>
  <c r="H916" i="8"/>
  <c r="H360" i="85"/>
  <c r="H358" i="86"/>
  <c r="J917" i="12"/>
  <c r="J918" i="12"/>
  <c r="H358" i="85"/>
  <c r="H915" i="3"/>
  <c r="H914" i="2"/>
  <c r="H917" i="7"/>
  <c r="H914" i="5"/>
  <c r="H549" i="20"/>
  <c r="H912" i="10"/>
  <c r="H917" i="5"/>
  <c r="H548" i="20"/>
  <c r="H912" i="9"/>
  <c r="H914" i="8"/>
  <c r="H918" i="7"/>
  <c r="H915" i="9"/>
  <c r="H915" i="8"/>
  <c r="H550" i="20"/>
  <c r="H916" i="2"/>
  <c r="I917" i="12"/>
  <c r="H914" i="3"/>
  <c r="F914" i="12"/>
  <c r="J915" i="12" s="1"/>
  <c r="H862" i="14"/>
  <c r="H359" i="86"/>
  <c r="H915" i="2"/>
  <c r="I916" i="12"/>
  <c r="H915" i="4"/>
  <c r="H915" i="5"/>
  <c r="H916" i="7"/>
  <c r="G914" i="12"/>
  <c r="I915" i="12" s="1"/>
  <c r="H914" i="4"/>
  <c r="C915" i="7"/>
  <c r="D915" i="7"/>
  <c r="E915" i="7"/>
  <c r="B915" i="7"/>
  <c r="C911" i="10"/>
  <c r="D911" i="10"/>
  <c r="E911" i="10"/>
  <c r="B911" i="10"/>
  <c r="C651" i="16"/>
  <c r="D651" i="16"/>
  <c r="E651" i="16"/>
  <c r="B651" i="16"/>
  <c r="C357" i="85"/>
  <c r="D357" i="85"/>
  <c r="E357" i="85"/>
  <c r="B357" i="85"/>
  <c r="C859" i="14"/>
  <c r="D859" i="14"/>
  <c r="E859" i="14"/>
  <c r="B859" i="14"/>
  <c r="C911" i="9"/>
  <c r="D911" i="9"/>
  <c r="E911" i="9"/>
  <c r="B911" i="9"/>
  <c r="C547" i="20"/>
  <c r="D547" i="20"/>
  <c r="E547" i="20"/>
  <c r="B547" i="20"/>
  <c r="C913" i="11"/>
  <c r="D913" i="11"/>
  <c r="E913" i="11"/>
  <c r="B913" i="11"/>
  <c r="C913" i="8"/>
  <c r="D913" i="8"/>
  <c r="E913" i="8"/>
  <c r="B913" i="8"/>
  <c r="C913" i="4"/>
  <c r="D913" i="4"/>
  <c r="E913" i="4"/>
  <c r="B913" i="4"/>
  <c r="C357" i="86"/>
  <c r="D357" i="86"/>
  <c r="E357" i="86"/>
  <c r="B357" i="86"/>
  <c r="C913" i="2"/>
  <c r="D913" i="2"/>
  <c r="E913" i="2"/>
  <c r="B913" i="2"/>
  <c r="C913" i="5"/>
  <c r="D913" i="5"/>
  <c r="E913" i="5"/>
  <c r="B913" i="5"/>
  <c r="C913" i="3"/>
  <c r="D913" i="3"/>
  <c r="E913" i="3"/>
  <c r="B913" i="3"/>
  <c r="C913" i="12"/>
  <c r="D913" i="12"/>
  <c r="E913" i="12"/>
  <c r="B913" i="12"/>
  <c r="F913" i="5" l="1"/>
  <c r="F547" i="20"/>
  <c r="F652" i="16"/>
  <c r="F913" i="4"/>
  <c r="F911" i="10"/>
  <c r="F913" i="8"/>
  <c r="F913" i="12"/>
  <c r="J914" i="12" s="1"/>
  <c r="F913" i="11"/>
  <c r="F915" i="7"/>
  <c r="F357" i="86"/>
  <c r="F859" i="14"/>
  <c r="G859" i="14"/>
  <c r="G911" i="9"/>
  <c r="G913" i="8"/>
  <c r="G915" i="7"/>
  <c r="F913" i="2"/>
  <c r="F911" i="9"/>
  <c r="H914" i="12"/>
  <c r="G913" i="4"/>
  <c r="G357" i="86"/>
  <c r="F357" i="85"/>
  <c r="G357" i="85"/>
  <c r="G913" i="12"/>
  <c r="I914" i="12" s="1"/>
  <c r="G652" i="16"/>
  <c r="F913" i="3"/>
  <c r="G913" i="3"/>
  <c r="H913" i="3" s="1"/>
  <c r="G913" i="11"/>
  <c r="G911" i="10"/>
  <c r="G913" i="5"/>
  <c r="G547" i="20"/>
  <c r="G913" i="2"/>
  <c r="H913" i="4" l="1"/>
  <c r="H913" i="8"/>
  <c r="H547" i="20"/>
  <c r="H357" i="86"/>
  <c r="H915" i="7"/>
  <c r="H913" i="5"/>
  <c r="H911" i="10"/>
  <c r="H911" i="9"/>
  <c r="H859" i="14"/>
  <c r="H357" i="85"/>
  <c r="H913" i="12"/>
  <c r="H913" i="2"/>
  <c r="C914" i="7"/>
  <c r="D914" i="7"/>
  <c r="E914" i="7"/>
  <c r="B914" i="7"/>
  <c r="C910" i="10"/>
  <c r="D910" i="10"/>
  <c r="E910" i="10"/>
  <c r="B910" i="10"/>
  <c r="C650" i="16"/>
  <c r="D650" i="16"/>
  <c r="E650" i="16"/>
  <c r="B650" i="16"/>
  <c r="C356" i="85"/>
  <c r="D356" i="85"/>
  <c r="E356" i="85"/>
  <c r="B356" i="85"/>
  <c r="C858" i="14"/>
  <c r="D858" i="14"/>
  <c r="E858" i="14"/>
  <c r="B858" i="14"/>
  <c r="C910" i="9"/>
  <c r="D910" i="9"/>
  <c r="E910" i="9"/>
  <c r="B910" i="9"/>
  <c r="C546" i="20"/>
  <c r="D546" i="20"/>
  <c r="E546" i="20"/>
  <c r="B546" i="20"/>
  <c r="C912" i="11"/>
  <c r="D912" i="11"/>
  <c r="E912" i="11"/>
  <c r="B912" i="11"/>
  <c r="C912" i="8"/>
  <c r="D912" i="8"/>
  <c r="E912" i="8"/>
  <c r="B912" i="8"/>
  <c r="C912" i="4"/>
  <c r="D912" i="4"/>
  <c r="E912" i="4"/>
  <c r="B912" i="4"/>
  <c r="C356" i="86"/>
  <c r="D356" i="86"/>
  <c r="E356" i="86"/>
  <c r="B356" i="86"/>
  <c r="C912" i="2"/>
  <c r="D912" i="2"/>
  <c r="E912" i="2"/>
  <c r="B912" i="2"/>
  <c r="C912" i="5"/>
  <c r="D912" i="5"/>
  <c r="E912" i="5"/>
  <c r="B912" i="5"/>
  <c r="C912" i="3"/>
  <c r="D912" i="3"/>
  <c r="E912" i="3"/>
  <c r="B912" i="3"/>
  <c r="C912" i="12"/>
  <c r="D912" i="12"/>
  <c r="E912" i="12"/>
  <c r="B912" i="12"/>
  <c r="C913" i="7"/>
  <c r="D913" i="7"/>
  <c r="E913" i="7"/>
  <c r="B913" i="7"/>
  <c r="C909" i="10"/>
  <c r="D909" i="10"/>
  <c r="E909" i="10"/>
  <c r="B909" i="10"/>
  <c r="C649" i="16"/>
  <c r="D649" i="16"/>
  <c r="E649" i="16"/>
  <c r="B649" i="16"/>
  <c r="C355" i="85"/>
  <c r="D355" i="85"/>
  <c r="E355" i="85"/>
  <c r="B355" i="85"/>
  <c r="C857" i="14"/>
  <c r="D857" i="14"/>
  <c r="E857" i="14"/>
  <c r="B857" i="14"/>
  <c r="C909" i="9"/>
  <c r="D909" i="9"/>
  <c r="E909" i="9"/>
  <c r="B909" i="9"/>
  <c r="C545" i="20"/>
  <c r="D545" i="20"/>
  <c r="E545" i="20"/>
  <c r="B545" i="20"/>
  <c r="C911" i="11"/>
  <c r="D911" i="11"/>
  <c r="E911" i="11"/>
  <c r="B911" i="11"/>
  <c r="C911" i="8"/>
  <c r="D911" i="8"/>
  <c r="E911" i="8"/>
  <c r="B911" i="8"/>
  <c r="C911" i="4"/>
  <c r="D911" i="4"/>
  <c r="E911" i="4"/>
  <c r="B911" i="4"/>
  <c r="C355" i="86"/>
  <c r="D355" i="86"/>
  <c r="E355" i="86"/>
  <c r="B355" i="86"/>
  <c r="C911" i="2"/>
  <c r="D911" i="2"/>
  <c r="E911" i="2"/>
  <c r="B911" i="2"/>
  <c r="C911" i="5"/>
  <c r="D911" i="5"/>
  <c r="E911" i="5"/>
  <c r="B911" i="5"/>
  <c r="C911" i="3"/>
  <c r="D911" i="3"/>
  <c r="E911" i="3"/>
  <c r="B911" i="3"/>
  <c r="C911" i="12"/>
  <c r="D911" i="12"/>
  <c r="E911" i="12"/>
  <c r="B911" i="12"/>
  <c r="C912" i="7"/>
  <c r="D912" i="7"/>
  <c r="E912" i="7"/>
  <c r="B912" i="7"/>
  <c r="C908" i="10"/>
  <c r="D908" i="10"/>
  <c r="E908" i="10"/>
  <c r="B908" i="10"/>
  <c r="C648" i="16"/>
  <c r="D648" i="16"/>
  <c r="E648" i="16"/>
  <c r="B648" i="16"/>
  <c r="C354" i="85"/>
  <c r="D354" i="85"/>
  <c r="E354" i="85"/>
  <c r="B354" i="85"/>
  <c r="C856" i="14"/>
  <c r="D856" i="14"/>
  <c r="E856" i="14"/>
  <c r="B856" i="14"/>
  <c r="C908" i="9"/>
  <c r="D908" i="9"/>
  <c r="E908" i="9"/>
  <c r="B908" i="9"/>
  <c r="C544" i="20"/>
  <c r="D544" i="20"/>
  <c r="E544" i="20"/>
  <c r="B544" i="20"/>
  <c r="C910" i="11"/>
  <c r="D910" i="11"/>
  <c r="E910" i="11"/>
  <c r="B910" i="11"/>
  <c r="C910" i="8"/>
  <c r="D910" i="8"/>
  <c r="E910" i="8"/>
  <c r="B910" i="8"/>
  <c r="C910" i="4"/>
  <c r="D910" i="4"/>
  <c r="E910" i="4"/>
  <c r="B910" i="4"/>
  <c r="C354" i="86"/>
  <c r="D354" i="86"/>
  <c r="E354" i="86"/>
  <c r="B354" i="86"/>
  <c r="C910" i="2"/>
  <c r="D910" i="2"/>
  <c r="E910" i="2"/>
  <c r="B910" i="2"/>
  <c r="C910" i="5"/>
  <c r="D910" i="5"/>
  <c r="E910" i="5"/>
  <c r="B910" i="5"/>
  <c r="C910" i="3"/>
  <c r="D910" i="3"/>
  <c r="E910" i="3"/>
  <c r="B910" i="3"/>
  <c r="C910" i="12"/>
  <c r="D910" i="12"/>
  <c r="E910" i="12"/>
  <c r="B910" i="12"/>
  <c r="F545" i="20" l="1"/>
  <c r="F911" i="2"/>
  <c r="F912" i="11"/>
  <c r="F910" i="11"/>
  <c r="F651" i="16"/>
  <c r="F355" i="86"/>
  <c r="F910" i="10"/>
  <c r="F913" i="7"/>
  <c r="F910" i="3"/>
  <c r="F356" i="85"/>
  <c r="G912" i="2"/>
  <c r="F912" i="2"/>
  <c r="F910" i="9"/>
  <c r="G356" i="86"/>
  <c r="G909" i="10"/>
  <c r="G651" i="16"/>
  <c r="F912" i="5"/>
  <c r="F914" i="7"/>
  <c r="F912" i="4"/>
  <c r="F649" i="16"/>
  <c r="G356" i="85"/>
  <c r="G649" i="16"/>
  <c r="G911" i="2"/>
  <c r="G912" i="8"/>
  <c r="F912" i="3"/>
  <c r="F544" i="20"/>
  <c r="F911" i="4"/>
  <c r="G910" i="10"/>
  <c r="G912" i="11"/>
  <c r="G914" i="7"/>
  <c r="G650" i="16"/>
  <c r="F909" i="10"/>
  <c r="F356" i="86"/>
  <c r="G912" i="4"/>
  <c r="F912" i="8"/>
  <c r="G857" i="14"/>
  <c r="G912" i="3"/>
  <c r="H912" i="3" s="1"/>
  <c r="G911" i="4"/>
  <c r="G912" i="5"/>
  <c r="F650" i="16"/>
  <c r="F546" i="20"/>
  <c r="G546" i="20"/>
  <c r="F911" i="11"/>
  <c r="G910" i="9"/>
  <c r="F911" i="5"/>
  <c r="G545" i="20"/>
  <c r="F858" i="14"/>
  <c r="G858" i="14"/>
  <c r="G912" i="12"/>
  <c r="F912" i="12"/>
  <c r="J913" i="12" s="1"/>
  <c r="G909" i="9"/>
  <c r="F857" i="14"/>
  <c r="G355" i="86"/>
  <c r="F355" i="85"/>
  <c r="G355" i="85"/>
  <c r="F911" i="12"/>
  <c r="F911" i="8"/>
  <c r="F354" i="86"/>
  <c r="F911" i="3"/>
  <c r="G911" i="8"/>
  <c r="F910" i="4"/>
  <c r="F354" i="85"/>
  <c r="G911" i="11"/>
  <c r="G911" i="3"/>
  <c r="G911" i="5"/>
  <c r="G913" i="7"/>
  <c r="F909" i="9"/>
  <c r="F910" i="2"/>
  <c r="G911" i="12"/>
  <c r="H911" i="12" s="1"/>
  <c r="F908" i="9"/>
  <c r="F856" i="14"/>
  <c r="G912" i="7"/>
  <c r="G856" i="14"/>
  <c r="G910" i="4"/>
  <c r="G908" i="9"/>
  <c r="G544" i="20"/>
  <c r="G910" i="2"/>
  <c r="F910" i="5"/>
  <c r="G910" i="11"/>
  <c r="F908" i="10"/>
  <c r="F910" i="8"/>
  <c r="G910" i="5"/>
  <c r="G908" i="10"/>
  <c r="G354" i="85"/>
  <c r="G910" i="8"/>
  <c r="F912" i="7"/>
  <c r="G354" i="86"/>
  <c r="F910" i="12"/>
  <c r="G910" i="3"/>
  <c r="G910" i="12"/>
  <c r="H910" i="12" s="1"/>
  <c r="H911" i="2" l="1"/>
  <c r="H545" i="20"/>
  <c r="H913" i="7"/>
  <c r="H356" i="85"/>
  <c r="H355" i="86"/>
  <c r="H856" i="14"/>
  <c r="H910" i="10"/>
  <c r="H910" i="9"/>
  <c r="H914" i="7"/>
  <c r="H908" i="9"/>
  <c r="H546" i="20"/>
  <c r="H356" i="86"/>
  <c r="H909" i="10"/>
  <c r="H544" i="20"/>
  <c r="H912" i="4"/>
  <c r="H912" i="5"/>
  <c r="H912" i="2"/>
  <c r="H911" i="4"/>
  <c r="H912" i="12"/>
  <c r="I913" i="12"/>
  <c r="H912" i="8"/>
  <c r="H911" i="5"/>
  <c r="H911" i="3"/>
  <c r="H858" i="14"/>
  <c r="J912" i="12"/>
  <c r="H857" i="14"/>
  <c r="H354" i="85"/>
  <c r="H910" i="4"/>
  <c r="H911" i="8"/>
  <c r="H910" i="2"/>
  <c r="J911" i="12"/>
  <c r="H909" i="9"/>
  <c r="I912" i="12"/>
  <c r="H355" i="85"/>
  <c r="H910" i="3"/>
  <c r="H354" i="86"/>
  <c r="I911" i="12"/>
  <c r="H912" i="7"/>
  <c r="H910" i="5"/>
  <c r="H910" i="8"/>
  <c r="H908" i="10"/>
  <c r="S180" i="434"/>
  <c r="C911" i="7"/>
  <c r="D911" i="7"/>
  <c r="E911" i="7"/>
  <c r="B911" i="7"/>
  <c r="C907" i="10"/>
  <c r="D907" i="10"/>
  <c r="E907" i="10"/>
  <c r="B907" i="10"/>
  <c r="C647" i="16"/>
  <c r="D647" i="16"/>
  <c r="E647" i="16"/>
  <c r="B647" i="16"/>
  <c r="C353" i="85"/>
  <c r="D353" i="85"/>
  <c r="E353" i="85"/>
  <c r="B353" i="85"/>
  <c r="C855" i="14"/>
  <c r="D855" i="14"/>
  <c r="E855" i="14"/>
  <c r="B855" i="14"/>
  <c r="C907" i="9"/>
  <c r="D907" i="9"/>
  <c r="E907" i="9"/>
  <c r="B907" i="9"/>
  <c r="C543" i="20"/>
  <c r="D543" i="20"/>
  <c r="E543" i="20"/>
  <c r="B543" i="20"/>
  <c r="C909" i="11"/>
  <c r="D909" i="11"/>
  <c r="E909" i="11"/>
  <c r="B909" i="11"/>
  <c r="C909" i="8"/>
  <c r="D909" i="8"/>
  <c r="E909" i="8"/>
  <c r="B909" i="8"/>
  <c r="C909" i="4"/>
  <c r="D909" i="4"/>
  <c r="E909" i="4"/>
  <c r="B909" i="4"/>
  <c r="C353" i="86"/>
  <c r="D353" i="86"/>
  <c r="E353" i="86"/>
  <c r="B353" i="86"/>
  <c r="C909" i="2"/>
  <c r="D909" i="2"/>
  <c r="E909" i="2"/>
  <c r="B909" i="2"/>
  <c r="C909" i="5"/>
  <c r="D909" i="5"/>
  <c r="E909" i="5"/>
  <c r="B909" i="5"/>
  <c r="C909" i="3"/>
  <c r="D909" i="3"/>
  <c r="E909" i="3"/>
  <c r="B909" i="3"/>
  <c r="C909" i="12"/>
  <c r="D909" i="12"/>
  <c r="E909" i="12"/>
  <c r="B909" i="12"/>
  <c r="G907" i="10" l="1"/>
  <c r="F909" i="8"/>
  <c r="F648" i="16"/>
  <c r="F911" i="7"/>
  <c r="F543" i="20"/>
  <c r="G909" i="11"/>
  <c r="F909" i="3"/>
  <c r="F907" i="10"/>
  <c r="F909" i="11"/>
  <c r="F909" i="5"/>
  <c r="F909" i="12"/>
  <c r="J910" i="12" s="1"/>
  <c r="G911" i="7"/>
  <c r="G543" i="20"/>
  <c r="G353" i="85"/>
  <c r="G909" i="2"/>
  <c r="F909" i="2"/>
  <c r="F907" i="9"/>
  <c r="G855" i="14"/>
  <c r="F909" i="4"/>
  <c r="F353" i="85"/>
  <c r="G909" i="4"/>
  <c r="G648" i="16"/>
  <c r="G909" i="8"/>
  <c r="G909" i="12"/>
  <c r="I910" i="12" s="1"/>
  <c r="F353" i="86"/>
  <c r="F855" i="14"/>
  <c r="G909" i="3"/>
  <c r="H909" i="3" s="1"/>
  <c r="G907" i="9"/>
  <c r="G353" i="86"/>
  <c r="A646" i="16"/>
  <c r="A647" i="16" s="1"/>
  <c r="A648" i="16" s="1"/>
  <c r="A649" i="16" s="1"/>
  <c r="A650" i="16" s="1"/>
  <c r="A651" i="16" s="1"/>
  <c r="A652" i="16" s="1"/>
  <c r="A653" i="16" s="1"/>
  <c r="A654" i="16" s="1"/>
  <c r="A655" i="16" s="1"/>
  <c r="A656" i="16" s="1"/>
  <c r="A657" i="16" s="1"/>
  <c r="A658" i="16" s="1"/>
  <c r="A659" i="16" s="1"/>
  <c r="A660" i="16" s="1"/>
  <c r="A661" i="16" s="1"/>
  <c r="A662" i="16" s="1"/>
  <c r="A663" i="16" s="1"/>
  <c r="A664" i="16" s="1"/>
  <c r="A665" i="16" s="1"/>
  <c r="A666" i="16" s="1"/>
  <c r="A667" i="16" s="1"/>
  <c r="A668" i="16" s="1"/>
  <c r="A669" i="16" s="1"/>
  <c r="A670" i="16" s="1"/>
  <c r="A671" i="16" s="1"/>
  <c r="A672" i="16" s="1"/>
  <c r="A673" i="16" s="1"/>
  <c r="A674" i="16" s="1"/>
  <c r="A675" i="16" s="1"/>
  <c r="A676" i="16" s="1"/>
  <c r="A677" i="16" s="1"/>
  <c r="A678" i="16" s="1"/>
  <c r="A679" i="16" s="1"/>
  <c r="A680" i="16" s="1"/>
  <c r="A681" i="16" s="1"/>
  <c r="A682" i="16" s="1"/>
  <c r="A683" i="16" s="1"/>
  <c r="H909" i="8" l="1"/>
  <c r="H907" i="10"/>
  <c r="H543" i="20"/>
  <c r="H855" i="14"/>
  <c r="H911" i="7"/>
  <c r="H909" i="12"/>
  <c r="H353" i="86"/>
  <c r="H907" i="9"/>
  <c r="H353" i="85"/>
  <c r="H909" i="2"/>
  <c r="H909" i="4"/>
  <c r="C910" i="7"/>
  <c r="D910" i="7"/>
  <c r="E910" i="7"/>
  <c r="B910" i="7"/>
  <c r="C906" i="10"/>
  <c r="D906" i="10"/>
  <c r="E906" i="10"/>
  <c r="B906" i="10"/>
  <c r="C646" i="16"/>
  <c r="D646" i="16"/>
  <c r="E646" i="16"/>
  <c r="B646" i="16"/>
  <c r="C352" i="85"/>
  <c r="D352" i="85"/>
  <c r="E352" i="85"/>
  <c r="B352" i="85"/>
  <c r="C854" i="14"/>
  <c r="D854" i="14"/>
  <c r="E854" i="14"/>
  <c r="B854" i="14"/>
  <c r="C906" i="9"/>
  <c r="D906" i="9"/>
  <c r="E906" i="9"/>
  <c r="B906" i="9"/>
  <c r="C542" i="20"/>
  <c r="D542" i="20"/>
  <c r="E542" i="20"/>
  <c r="B542" i="20"/>
  <c r="C908" i="11"/>
  <c r="D908" i="11"/>
  <c r="E908" i="11"/>
  <c r="B908" i="11"/>
  <c r="C908" i="8"/>
  <c r="D908" i="8"/>
  <c r="E908" i="8"/>
  <c r="B908" i="8"/>
  <c r="C908" i="4"/>
  <c r="D908" i="4"/>
  <c r="E908" i="4"/>
  <c r="B908" i="4"/>
  <c r="C352" i="86"/>
  <c r="D352" i="86"/>
  <c r="E352" i="86"/>
  <c r="B352" i="86"/>
  <c r="C908" i="2"/>
  <c r="D908" i="2"/>
  <c r="E908" i="2"/>
  <c r="B908" i="2"/>
  <c r="C908" i="5"/>
  <c r="D908" i="5"/>
  <c r="E908" i="5"/>
  <c r="B908" i="5"/>
  <c r="C908" i="3"/>
  <c r="D908" i="3"/>
  <c r="E908" i="3"/>
  <c r="B908" i="3"/>
  <c r="C908" i="12"/>
  <c r="D908" i="12"/>
  <c r="E908" i="12"/>
  <c r="B908" i="12"/>
  <c r="C909" i="7"/>
  <c r="D909" i="7"/>
  <c r="E909" i="7"/>
  <c r="B909" i="7"/>
  <c r="C905" i="10"/>
  <c r="D905" i="10"/>
  <c r="E905" i="10"/>
  <c r="B905" i="10"/>
  <c r="C645" i="16"/>
  <c r="D645" i="16"/>
  <c r="E645" i="16"/>
  <c r="B645" i="16"/>
  <c r="C351" i="85"/>
  <c r="D351" i="85"/>
  <c r="E351" i="85"/>
  <c r="B351" i="85"/>
  <c r="C853" i="14"/>
  <c r="D853" i="14"/>
  <c r="E853" i="14"/>
  <c r="B853" i="14"/>
  <c r="C905" i="9"/>
  <c r="D905" i="9"/>
  <c r="E905" i="9"/>
  <c r="B905" i="9"/>
  <c r="C541" i="20"/>
  <c r="D541" i="20"/>
  <c r="E541" i="20"/>
  <c r="B541" i="20"/>
  <c r="C907" i="11"/>
  <c r="D907" i="11"/>
  <c r="E907" i="11"/>
  <c r="B907" i="11"/>
  <c r="C907" i="8"/>
  <c r="D907" i="8"/>
  <c r="E907" i="8"/>
  <c r="B907" i="8"/>
  <c r="C907" i="4"/>
  <c r="D907" i="4"/>
  <c r="E907" i="4"/>
  <c r="B907" i="4"/>
  <c r="C351" i="86"/>
  <c r="D351" i="86"/>
  <c r="E351" i="86"/>
  <c r="B351" i="86"/>
  <c r="C907" i="2"/>
  <c r="D907" i="2"/>
  <c r="E907" i="2"/>
  <c r="B907" i="2"/>
  <c r="C907" i="5"/>
  <c r="D907" i="5"/>
  <c r="E907" i="5"/>
  <c r="B907" i="5"/>
  <c r="C907" i="3"/>
  <c r="D907" i="3"/>
  <c r="E907" i="3"/>
  <c r="B907" i="3"/>
  <c r="C907" i="12"/>
  <c r="D907" i="12"/>
  <c r="E907" i="12"/>
  <c r="B907" i="12"/>
  <c r="C908" i="7"/>
  <c r="D908" i="7"/>
  <c r="E908" i="7"/>
  <c r="B908" i="7"/>
  <c r="C904" i="10"/>
  <c r="D904" i="10"/>
  <c r="E904" i="10"/>
  <c r="B904" i="10"/>
  <c r="C644" i="16"/>
  <c r="D644" i="16"/>
  <c r="E644" i="16"/>
  <c r="B644" i="16"/>
  <c r="C350" i="85"/>
  <c r="D350" i="85"/>
  <c r="E350" i="85"/>
  <c r="B350" i="85"/>
  <c r="C852" i="14"/>
  <c r="D852" i="14"/>
  <c r="E852" i="14"/>
  <c r="B852" i="14"/>
  <c r="C904" i="9"/>
  <c r="D904" i="9"/>
  <c r="E904" i="9"/>
  <c r="B904" i="9"/>
  <c r="C540" i="20"/>
  <c r="D540" i="20"/>
  <c r="E540" i="20"/>
  <c r="B540" i="20"/>
  <c r="C906" i="11"/>
  <c r="D906" i="11"/>
  <c r="E906" i="11"/>
  <c r="B906" i="11"/>
  <c r="C906" i="8"/>
  <c r="D906" i="8"/>
  <c r="E906" i="8"/>
  <c r="B906" i="8"/>
  <c r="C906" i="4"/>
  <c r="D906" i="4"/>
  <c r="E906" i="4"/>
  <c r="B906" i="4"/>
  <c r="C350" i="86"/>
  <c r="D350" i="86"/>
  <c r="E350" i="86"/>
  <c r="B350" i="86"/>
  <c r="C906" i="2"/>
  <c r="D906" i="2"/>
  <c r="E906" i="2"/>
  <c r="B906" i="2"/>
  <c r="C906" i="5"/>
  <c r="D906" i="5"/>
  <c r="E906" i="5"/>
  <c r="B906" i="5"/>
  <c r="C906" i="3"/>
  <c r="D906" i="3"/>
  <c r="E906" i="3"/>
  <c r="B906" i="3"/>
  <c r="C906" i="12"/>
  <c r="D906" i="12"/>
  <c r="E906" i="12"/>
  <c r="B906" i="12"/>
  <c r="F906" i="10" l="1"/>
  <c r="G906" i="10"/>
  <c r="F908" i="7"/>
  <c r="F540" i="20"/>
  <c r="G906" i="8"/>
  <c r="F906" i="3"/>
  <c r="F351" i="85"/>
  <c r="F853" i="14"/>
  <c r="G853" i="14"/>
  <c r="F906" i="4"/>
  <c r="F906" i="8"/>
  <c r="F645" i="16"/>
  <c r="F907" i="2"/>
  <c r="F908" i="2"/>
  <c r="F351" i="86"/>
  <c r="F854" i="14"/>
  <c r="F906" i="12"/>
  <c r="F352" i="86"/>
  <c r="G646" i="16"/>
  <c r="F909" i="7"/>
  <c r="F908" i="4"/>
  <c r="F352" i="85"/>
  <c r="G647" i="16"/>
  <c r="F910" i="7"/>
  <c r="G906" i="4"/>
  <c r="G908" i="4"/>
  <c r="F908" i="12"/>
  <c r="J909" i="12" s="1"/>
  <c r="F908" i="8"/>
  <c r="F647" i="16"/>
  <c r="G908" i="2"/>
  <c r="F907" i="12"/>
  <c r="F907" i="8"/>
  <c r="G854" i="14"/>
  <c r="G352" i="86"/>
  <c r="G352" i="85"/>
  <c r="F908" i="3"/>
  <c r="G908" i="8"/>
  <c r="G908" i="3"/>
  <c r="H908" i="3" s="1"/>
  <c r="G351" i="85"/>
  <c r="G908" i="12"/>
  <c r="I909" i="12" s="1"/>
  <c r="G908" i="11"/>
  <c r="F646" i="16"/>
  <c r="G910" i="7"/>
  <c r="F907" i="11"/>
  <c r="G905" i="10"/>
  <c r="G905" i="9"/>
  <c r="G909" i="7"/>
  <c r="G907" i="11"/>
  <c r="G541" i="20"/>
  <c r="G907" i="2"/>
  <c r="G351" i="86"/>
  <c r="G542" i="20"/>
  <c r="F541" i="20"/>
  <c r="G645" i="16"/>
  <c r="G540" i="20"/>
  <c r="G906" i="9"/>
  <c r="G907" i="12"/>
  <c r="H907" i="12" s="1"/>
  <c r="F907" i="3"/>
  <c r="G907" i="3"/>
  <c r="F906" i="9"/>
  <c r="F542" i="20"/>
  <c r="F908" i="11"/>
  <c r="F907" i="4"/>
  <c r="F905" i="9"/>
  <c r="G907" i="8"/>
  <c r="G908" i="7"/>
  <c r="G907" i="4"/>
  <c r="G852" i="14"/>
  <c r="G350" i="85"/>
  <c r="G906" i="3"/>
  <c r="F906" i="11"/>
  <c r="G904" i="10"/>
  <c r="F904" i="9"/>
  <c r="G904" i="9"/>
  <c r="F852" i="14"/>
  <c r="F905" i="10"/>
  <c r="G350" i="86"/>
  <c r="F350" i="86"/>
  <c r="G906" i="11"/>
  <c r="F350" i="85"/>
  <c r="G906" i="12"/>
  <c r="H906" i="12" s="1"/>
  <c r="F904" i="10"/>
  <c r="C907" i="7"/>
  <c r="D907" i="7"/>
  <c r="E907" i="7"/>
  <c r="B907" i="7"/>
  <c r="C903" i="10"/>
  <c r="D903" i="10"/>
  <c r="E903" i="10"/>
  <c r="B903" i="10"/>
  <c r="C643" i="16"/>
  <c r="D643" i="16"/>
  <c r="E643" i="16"/>
  <c r="B643" i="16"/>
  <c r="C349" i="85"/>
  <c r="D349" i="85"/>
  <c r="E349" i="85"/>
  <c r="B349" i="85"/>
  <c r="C851" i="14"/>
  <c r="D851" i="14"/>
  <c r="E851" i="14"/>
  <c r="B851" i="14"/>
  <c r="C903" i="9"/>
  <c r="D903" i="9"/>
  <c r="E903" i="9"/>
  <c r="B903" i="9"/>
  <c r="C539" i="20"/>
  <c r="D539" i="20"/>
  <c r="E539" i="20"/>
  <c r="B539" i="20"/>
  <c r="C905" i="11"/>
  <c r="D905" i="11"/>
  <c r="E905" i="11"/>
  <c r="B905" i="11"/>
  <c r="C905" i="8"/>
  <c r="D905" i="8"/>
  <c r="E905" i="8"/>
  <c r="B905" i="8"/>
  <c r="C905" i="4"/>
  <c r="D905" i="4"/>
  <c r="E905" i="4"/>
  <c r="B905" i="4"/>
  <c r="E349" i="86"/>
  <c r="C349" i="86"/>
  <c r="D349" i="86"/>
  <c r="B349" i="86"/>
  <c r="F906" i="2"/>
  <c r="G906" i="2"/>
  <c r="C905" i="2"/>
  <c r="D905" i="2"/>
  <c r="E905" i="2"/>
  <c r="B905" i="2"/>
  <c r="C905" i="5"/>
  <c r="D905" i="5"/>
  <c r="E905" i="5"/>
  <c r="B905" i="5"/>
  <c r="C905" i="3"/>
  <c r="D905" i="3"/>
  <c r="E905" i="3"/>
  <c r="B905" i="3"/>
  <c r="C905" i="12"/>
  <c r="D905" i="12"/>
  <c r="E905" i="12"/>
  <c r="B905" i="12"/>
  <c r="H908" i="7" l="1"/>
  <c r="H906" i="8"/>
  <c r="H906" i="10"/>
  <c r="H540" i="20"/>
  <c r="H853" i="14"/>
  <c r="H906" i="4"/>
  <c r="H351" i="85"/>
  <c r="H907" i="2"/>
  <c r="H351" i="86"/>
  <c r="G905" i="12"/>
  <c r="I906" i="12" s="1"/>
  <c r="H908" i="2"/>
  <c r="J908" i="12"/>
  <c r="H908" i="4"/>
  <c r="H541" i="20"/>
  <c r="H909" i="7"/>
  <c r="H352" i="85"/>
  <c r="H352" i="86"/>
  <c r="H907" i="3"/>
  <c r="F905" i="2"/>
  <c r="H906" i="9"/>
  <c r="H908" i="8"/>
  <c r="H854" i="14"/>
  <c r="F907" i="7"/>
  <c r="H350" i="86"/>
  <c r="H908" i="12"/>
  <c r="H910" i="7"/>
  <c r="H907" i="8"/>
  <c r="F539" i="20"/>
  <c r="J907" i="12"/>
  <c r="G905" i="3"/>
  <c r="H905" i="3" s="1"/>
  <c r="F905" i="11"/>
  <c r="H904" i="10"/>
  <c r="G903" i="10"/>
  <c r="H906" i="3"/>
  <c r="H907" i="4"/>
  <c r="H350" i="85"/>
  <c r="H905" i="10"/>
  <c r="I908" i="12"/>
  <c r="H905" i="9"/>
  <c r="H542" i="20"/>
  <c r="F903" i="9"/>
  <c r="F905" i="8"/>
  <c r="F644" i="16"/>
  <c r="H904" i="9"/>
  <c r="H852" i="14"/>
  <c r="I907" i="12"/>
  <c r="G903" i="9"/>
  <c r="F905" i="12"/>
  <c r="J906" i="12" s="1"/>
  <c r="F349" i="85"/>
  <c r="G905" i="4"/>
  <c r="G349" i="86"/>
  <c r="G349" i="85"/>
  <c r="G905" i="8"/>
  <c r="F905" i="3"/>
  <c r="G905" i="11"/>
  <c r="G644" i="16"/>
  <c r="F349" i="86"/>
  <c r="F905" i="4"/>
  <c r="F903" i="10"/>
  <c r="G539" i="20"/>
  <c r="G851" i="14"/>
  <c r="G907" i="7"/>
  <c r="G905" i="2"/>
  <c r="F851" i="14"/>
  <c r="H906" i="2"/>
  <c r="C906" i="7"/>
  <c r="D906" i="7"/>
  <c r="E906" i="7"/>
  <c r="B906" i="7"/>
  <c r="C902" i="10"/>
  <c r="D902" i="10"/>
  <c r="E902" i="10"/>
  <c r="B902" i="10"/>
  <c r="C642" i="16"/>
  <c r="D642" i="16"/>
  <c r="E642" i="16"/>
  <c r="B642" i="16"/>
  <c r="C348" i="85"/>
  <c r="D348" i="85"/>
  <c r="E348" i="85"/>
  <c r="B348" i="85"/>
  <c r="C850" i="14"/>
  <c r="D850" i="14"/>
  <c r="E850" i="14"/>
  <c r="B850" i="14"/>
  <c r="C902" i="9"/>
  <c r="D902" i="9"/>
  <c r="E902" i="9"/>
  <c r="B902" i="9"/>
  <c r="C538" i="20"/>
  <c r="D538" i="20"/>
  <c r="E538" i="20"/>
  <c r="B538" i="20"/>
  <c r="C904" i="11"/>
  <c r="D904" i="11"/>
  <c r="E904" i="11"/>
  <c r="B904" i="11"/>
  <c r="C904" i="8"/>
  <c r="D904" i="8"/>
  <c r="E904" i="8"/>
  <c r="B904" i="8"/>
  <c r="C904" i="4"/>
  <c r="D904" i="4"/>
  <c r="E904" i="4"/>
  <c r="B904" i="4"/>
  <c r="C348" i="86"/>
  <c r="D348" i="86"/>
  <c r="E348" i="86"/>
  <c r="B348" i="86"/>
  <c r="C904" i="2"/>
  <c r="D904" i="2"/>
  <c r="E904" i="2"/>
  <c r="B904" i="2"/>
  <c r="C904" i="5"/>
  <c r="D904" i="5"/>
  <c r="E904" i="5"/>
  <c r="B904" i="5"/>
  <c r="C904" i="3"/>
  <c r="D904" i="3"/>
  <c r="E904" i="3"/>
  <c r="B904" i="3"/>
  <c r="C904" i="12"/>
  <c r="D904" i="12"/>
  <c r="E904" i="12"/>
  <c r="B904" i="12"/>
  <c r="H905" i="12" l="1"/>
  <c r="H903" i="10"/>
  <c r="H539" i="20"/>
  <c r="H905" i="2"/>
  <c r="H907" i="7"/>
  <c r="F904" i="11"/>
  <c r="H905" i="8"/>
  <c r="H903" i="9"/>
  <c r="F348" i="85"/>
  <c r="H349" i="86"/>
  <c r="H349" i="85"/>
  <c r="F904" i="3"/>
  <c r="F904" i="4"/>
  <c r="F902" i="10"/>
  <c r="H905" i="4"/>
  <c r="H851" i="14"/>
  <c r="F643" i="16"/>
  <c r="G643" i="16"/>
  <c r="F906" i="7"/>
  <c r="F904" i="12"/>
  <c r="J905" i="12" s="1"/>
  <c r="F904" i="8"/>
  <c r="G904" i="2"/>
  <c r="G902" i="9"/>
  <c r="F850" i="14"/>
  <c r="F538" i="20"/>
  <c r="G348" i="85"/>
  <c r="G904" i="3"/>
  <c r="H904" i="3" s="1"/>
  <c r="G538" i="20"/>
  <c r="G348" i="86"/>
  <c r="G904" i="11"/>
  <c r="G902" i="10"/>
  <c r="F904" i="2"/>
  <c r="F902" i="9"/>
  <c r="G906" i="7"/>
  <c r="G850" i="14"/>
  <c r="G904" i="4"/>
  <c r="G904" i="12"/>
  <c r="G904" i="8"/>
  <c r="F348" i="86"/>
  <c r="C905" i="7"/>
  <c r="D905" i="7"/>
  <c r="E905" i="7"/>
  <c r="B905" i="7"/>
  <c r="C901" i="10"/>
  <c r="D901" i="10"/>
  <c r="E901" i="10"/>
  <c r="B901" i="10"/>
  <c r="C641" i="16"/>
  <c r="D641" i="16"/>
  <c r="E641" i="16"/>
  <c r="B641" i="16"/>
  <c r="C347" i="85"/>
  <c r="D347" i="85"/>
  <c r="E347" i="85"/>
  <c r="B347" i="85"/>
  <c r="C849" i="14"/>
  <c r="D849" i="14"/>
  <c r="E849" i="14"/>
  <c r="B849" i="14"/>
  <c r="C901" i="9"/>
  <c r="D901" i="9"/>
  <c r="E901" i="9"/>
  <c r="B901" i="9"/>
  <c r="C537" i="20"/>
  <c r="D537" i="20"/>
  <c r="E537" i="20"/>
  <c r="B537" i="20"/>
  <c r="C903" i="11"/>
  <c r="D903" i="11"/>
  <c r="E903" i="11"/>
  <c r="B903" i="11"/>
  <c r="C903" i="8"/>
  <c r="D903" i="8"/>
  <c r="E903" i="8"/>
  <c r="B903" i="8"/>
  <c r="C903" i="4"/>
  <c r="D903" i="4"/>
  <c r="E903" i="4"/>
  <c r="B903" i="4"/>
  <c r="C347" i="86"/>
  <c r="D347" i="86"/>
  <c r="E347" i="86"/>
  <c r="B347" i="86"/>
  <c r="C903" i="2"/>
  <c r="D903" i="2"/>
  <c r="E903" i="2"/>
  <c r="B903" i="2"/>
  <c r="F904" i="5"/>
  <c r="G904" i="5"/>
  <c r="F905" i="5"/>
  <c r="G905" i="5"/>
  <c r="F906" i="5"/>
  <c r="G906" i="5"/>
  <c r="F907" i="5"/>
  <c r="G907" i="5"/>
  <c r="F908" i="5"/>
  <c r="G908" i="5"/>
  <c r="G909" i="5"/>
  <c r="C903" i="5"/>
  <c r="D903" i="5"/>
  <c r="E903" i="5"/>
  <c r="B903" i="5"/>
  <c r="C903" i="3"/>
  <c r="D903" i="3"/>
  <c r="E903" i="3"/>
  <c r="B903" i="3"/>
  <c r="C903" i="12"/>
  <c r="D903" i="12"/>
  <c r="E903" i="12"/>
  <c r="B903" i="12"/>
  <c r="H348" i="85" l="1"/>
  <c r="F903" i="3"/>
  <c r="F903" i="11"/>
  <c r="H904" i="8"/>
  <c r="H904" i="4"/>
  <c r="H348" i="86"/>
  <c r="H902" i="9"/>
  <c r="H902" i="10"/>
  <c r="H906" i="7"/>
  <c r="F905" i="7"/>
  <c r="H906" i="5"/>
  <c r="F901" i="10"/>
  <c r="F642" i="16"/>
  <c r="G347" i="85"/>
  <c r="H850" i="14"/>
  <c r="H904" i="12"/>
  <c r="I905" i="12"/>
  <c r="H908" i="5"/>
  <c r="H905" i="5"/>
  <c r="F903" i="2"/>
  <c r="H904" i="2"/>
  <c r="F347" i="85"/>
  <c r="G903" i="12"/>
  <c r="H903" i="12" s="1"/>
  <c r="H538" i="20"/>
  <c r="F903" i="5"/>
  <c r="G642" i="16"/>
  <c r="G903" i="4"/>
  <c r="G903" i="8"/>
  <c r="F903" i="12"/>
  <c r="J904" i="12" s="1"/>
  <c r="F903" i="8"/>
  <c r="H904" i="5"/>
  <c r="G537" i="20"/>
  <c r="G903" i="3"/>
  <c r="H903" i="3" s="1"/>
  <c r="G903" i="11"/>
  <c r="F903" i="4"/>
  <c r="G849" i="14"/>
  <c r="H909" i="5"/>
  <c r="G905" i="7"/>
  <c r="F537" i="20"/>
  <c r="G903" i="2"/>
  <c r="G903" i="5"/>
  <c r="F849" i="14"/>
  <c r="G901" i="10"/>
  <c r="F347" i="86"/>
  <c r="F901" i="9"/>
  <c r="G901" i="9"/>
  <c r="H907" i="5"/>
  <c r="G347" i="86"/>
  <c r="C904" i="7"/>
  <c r="D904" i="7"/>
  <c r="E904" i="7"/>
  <c r="B904" i="7"/>
  <c r="C900" i="10"/>
  <c r="D900" i="10"/>
  <c r="E900" i="10"/>
  <c r="B900" i="10"/>
  <c r="C640" i="16"/>
  <c r="D640" i="16"/>
  <c r="E640" i="16"/>
  <c r="B640" i="16"/>
  <c r="C346" i="85"/>
  <c r="D346" i="85"/>
  <c r="E346" i="85"/>
  <c r="B346" i="85"/>
  <c r="C848" i="14"/>
  <c r="D848" i="14"/>
  <c r="E848" i="14"/>
  <c r="B848" i="14"/>
  <c r="C900" i="9"/>
  <c r="D900" i="9"/>
  <c r="E900" i="9"/>
  <c r="B900" i="9"/>
  <c r="C536" i="20"/>
  <c r="D536" i="20"/>
  <c r="E536" i="20"/>
  <c r="B536" i="20"/>
  <c r="C902" i="11"/>
  <c r="D902" i="11"/>
  <c r="E902" i="11"/>
  <c r="B902" i="11"/>
  <c r="C902" i="8"/>
  <c r="D902" i="8"/>
  <c r="E902" i="8"/>
  <c r="B902" i="8"/>
  <c r="C902" i="4"/>
  <c r="D902" i="4"/>
  <c r="E902" i="4"/>
  <c r="B902" i="4"/>
  <c r="C346" i="86"/>
  <c r="D346" i="86"/>
  <c r="E346" i="86"/>
  <c r="B346" i="86"/>
  <c r="E902" i="2"/>
  <c r="C902" i="2"/>
  <c r="D902" i="2"/>
  <c r="B902" i="2"/>
  <c r="C902" i="5"/>
  <c r="D902" i="5"/>
  <c r="E902" i="5"/>
  <c r="B902" i="5"/>
  <c r="C902" i="3"/>
  <c r="D902" i="3"/>
  <c r="E902" i="3"/>
  <c r="B902" i="3"/>
  <c r="C902" i="12"/>
  <c r="D902" i="12"/>
  <c r="E902" i="12"/>
  <c r="B902" i="12"/>
  <c r="H905" i="7" l="1"/>
  <c r="H347" i="85"/>
  <c r="H901" i="10"/>
  <c r="F902" i="3"/>
  <c r="F900" i="10"/>
  <c r="H903" i="8"/>
  <c r="F902" i="11"/>
  <c r="H903" i="4"/>
  <c r="F902" i="2"/>
  <c r="F902" i="4"/>
  <c r="F346" i="85"/>
  <c r="H903" i="2"/>
  <c r="H537" i="20"/>
  <c r="G346" i="86"/>
  <c r="H849" i="14"/>
  <c r="I904" i="12"/>
  <c r="H901" i="9"/>
  <c r="H903" i="5"/>
  <c r="F536" i="20"/>
  <c r="F904" i="7"/>
  <c r="H347" i="86"/>
  <c r="F902" i="12"/>
  <c r="J903" i="12" s="1"/>
  <c r="F641" i="16"/>
  <c r="F902" i="8"/>
  <c r="G641" i="16"/>
  <c r="G904" i="7"/>
  <c r="G346" i="85"/>
  <c r="G902" i="4"/>
  <c r="G848" i="14"/>
  <c r="G900" i="9"/>
  <c r="F346" i="86"/>
  <c r="F848" i="14"/>
  <c r="G902" i="8"/>
  <c r="G536" i="20"/>
  <c r="G902" i="12"/>
  <c r="G902" i="3"/>
  <c r="H902" i="3" s="1"/>
  <c r="G900" i="10"/>
  <c r="G902" i="11"/>
  <c r="F900" i="9"/>
  <c r="G902" i="2"/>
  <c r="C22" i="421"/>
  <c r="H900" i="10" l="1"/>
  <c r="H902" i="2"/>
  <c r="H346" i="85"/>
  <c r="H902" i="4"/>
  <c r="H346" i="86"/>
  <c r="H904" i="7"/>
  <c r="H902" i="8"/>
  <c r="H900" i="9"/>
  <c r="H536" i="20"/>
  <c r="H902" i="12"/>
  <c r="I903" i="12"/>
  <c r="H848" i="14"/>
  <c r="C903" i="7"/>
  <c r="D903" i="7"/>
  <c r="E903" i="7"/>
  <c r="B903" i="7"/>
  <c r="C899" i="10"/>
  <c r="D899" i="10"/>
  <c r="E899" i="10"/>
  <c r="B899" i="10"/>
  <c r="C639" i="16"/>
  <c r="D639" i="16"/>
  <c r="E639" i="16"/>
  <c r="B639" i="16"/>
  <c r="C345" i="85"/>
  <c r="D345" i="85"/>
  <c r="E345" i="85"/>
  <c r="B345" i="85"/>
  <c r="C847" i="14"/>
  <c r="D847" i="14"/>
  <c r="E847" i="14"/>
  <c r="B847" i="14"/>
  <c r="C899" i="9"/>
  <c r="D899" i="9"/>
  <c r="E899" i="9"/>
  <c r="B899" i="9"/>
  <c r="C535" i="20"/>
  <c r="D535" i="20"/>
  <c r="E535" i="20"/>
  <c r="B535" i="20"/>
  <c r="C901" i="11"/>
  <c r="D901" i="11"/>
  <c r="E901" i="11"/>
  <c r="B901" i="11"/>
  <c r="C901" i="8"/>
  <c r="D901" i="8"/>
  <c r="E901" i="8"/>
  <c r="B901" i="8"/>
  <c r="C901" i="4"/>
  <c r="D901" i="4"/>
  <c r="E901" i="4"/>
  <c r="B901" i="4"/>
  <c r="C345" i="86"/>
  <c r="D345" i="86"/>
  <c r="E345" i="86"/>
  <c r="B345" i="86"/>
  <c r="C901" i="2"/>
  <c r="D901" i="2"/>
  <c r="E901" i="2"/>
  <c r="B901" i="2"/>
  <c r="C901" i="5"/>
  <c r="D901" i="5"/>
  <c r="E901" i="5"/>
  <c r="B901" i="5"/>
  <c r="C901" i="3"/>
  <c r="D901" i="3"/>
  <c r="E901" i="3"/>
  <c r="B901" i="3"/>
  <c r="C901" i="12"/>
  <c r="D901" i="12"/>
  <c r="E901" i="12"/>
  <c r="B901" i="12"/>
  <c r="C902" i="7"/>
  <c r="D902" i="7"/>
  <c r="E902" i="7"/>
  <c r="B902" i="7"/>
  <c r="C898" i="10"/>
  <c r="D898" i="10"/>
  <c r="E898" i="10"/>
  <c r="B898" i="10"/>
  <c r="C638" i="16"/>
  <c r="D638" i="16"/>
  <c r="E638" i="16"/>
  <c r="B638" i="16"/>
  <c r="C344" i="85"/>
  <c r="D344" i="85"/>
  <c r="E344" i="85"/>
  <c r="B344" i="85"/>
  <c r="C846" i="14"/>
  <c r="D846" i="14"/>
  <c r="E846" i="14"/>
  <c r="B846" i="14"/>
  <c r="C898" i="9"/>
  <c r="D898" i="9"/>
  <c r="E898" i="9"/>
  <c r="B898" i="9"/>
  <c r="C534" i="20"/>
  <c r="D534" i="20"/>
  <c r="E534" i="20"/>
  <c r="B534" i="20"/>
  <c r="C900" i="11"/>
  <c r="D900" i="11"/>
  <c r="E900" i="11"/>
  <c r="B900" i="11"/>
  <c r="C900" i="8"/>
  <c r="D900" i="8"/>
  <c r="E900" i="8"/>
  <c r="B900" i="8"/>
  <c r="C900" i="4"/>
  <c r="D900" i="4"/>
  <c r="E900" i="4"/>
  <c r="B900" i="4"/>
  <c r="C344" i="86"/>
  <c r="D344" i="86"/>
  <c r="E344" i="86"/>
  <c r="B344" i="86"/>
  <c r="C900" i="2"/>
  <c r="D900" i="2"/>
  <c r="E900" i="2"/>
  <c r="B900" i="2"/>
  <c r="C900" i="5"/>
  <c r="D900" i="5"/>
  <c r="E900" i="5"/>
  <c r="B900" i="5"/>
  <c r="C900" i="3"/>
  <c r="D900" i="3"/>
  <c r="E900" i="3"/>
  <c r="B900" i="3"/>
  <c r="C900" i="12"/>
  <c r="D900" i="12"/>
  <c r="E900" i="12"/>
  <c r="B900" i="12"/>
  <c r="F901" i="8" l="1"/>
  <c r="F903" i="7"/>
  <c r="F901" i="11"/>
  <c r="F899" i="10"/>
  <c r="F344" i="86"/>
  <c r="F846" i="14"/>
  <c r="F534" i="20"/>
  <c r="F901" i="12"/>
  <c r="J902" i="12" s="1"/>
  <c r="F535" i="20"/>
  <c r="F345" i="85"/>
  <c r="G898" i="10"/>
  <c r="F900" i="3"/>
  <c r="F900" i="11"/>
  <c r="F345" i="86"/>
  <c r="F847" i="14"/>
  <c r="F899" i="9"/>
  <c r="F640" i="16"/>
  <c r="F639" i="16"/>
  <c r="G535" i="20"/>
  <c r="G639" i="16"/>
  <c r="G901" i="8"/>
  <c r="F901" i="4"/>
  <c r="G640" i="16"/>
  <c r="G847" i="14"/>
  <c r="G899" i="9"/>
  <c r="G901" i="4"/>
  <c r="G345" i="85"/>
  <c r="G901" i="12"/>
  <c r="I902" i="12" s="1"/>
  <c r="F901" i="3"/>
  <c r="G901" i="3"/>
  <c r="H901" i="3" s="1"/>
  <c r="G901" i="11"/>
  <c r="G899" i="10"/>
  <c r="G345" i="86"/>
  <c r="F900" i="12"/>
  <c r="F900" i="8"/>
  <c r="F638" i="16"/>
  <c r="G903" i="7"/>
  <c r="G900" i="12"/>
  <c r="H900" i="12" s="1"/>
  <c r="F900" i="4"/>
  <c r="F344" i="85"/>
  <c r="G900" i="11"/>
  <c r="G344" i="85"/>
  <c r="G902" i="7"/>
  <c r="F898" i="9"/>
  <c r="G344" i="86"/>
  <c r="G846" i="14"/>
  <c r="G900" i="4"/>
  <c r="G900" i="8"/>
  <c r="G900" i="3"/>
  <c r="G638" i="16"/>
  <c r="G534" i="20"/>
  <c r="F902" i="7"/>
  <c r="G898" i="9"/>
  <c r="F898" i="10"/>
  <c r="C899" i="12"/>
  <c r="D899" i="12"/>
  <c r="E899" i="12"/>
  <c r="B899" i="12"/>
  <c r="C901" i="7"/>
  <c r="D901" i="7"/>
  <c r="E901" i="7"/>
  <c r="B901" i="7"/>
  <c r="C897" i="10"/>
  <c r="D897" i="10"/>
  <c r="E897" i="10"/>
  <c r="B897" i="10"/>
  <c r="C637" i="16"/>
  <c r="D637" i="16"/>
  <c r="E637" i="16"/>
  <c r="B637" i="16"/>
  <c r="C343" i="85"/>
  <c r="D343" i="85"/>
  <c r="E343" i="85"/>
  <c r="B343" i="85"/>
  <c r="C845" i="14"/>
  <c r="D845" i="14"/>
  <c r="E845" i="14"/>
  <c r="B845" i="14"/>
  <c r="C897" i="9"/>
  <c r="D897" i="9"/>
  <c r="E897" i="9"/>
  <c r="B897" i="9"/>
  <c r="C533" i="20"/>
  <c r="D533" i="20"/>
  <c r="E533" i="20"/>
  <c r="B533" i="20"/>
  <c r="C899" i="11"/>
  <c r="D899" i="11"/>
  <c r="E899" i="11"/>
  <c r="B899" i="11"/>
  <c r="C899" i="8"/>
  <c r="D899" i="8"/>
  <c r="E899" i="8"/>
  <c r="B899" i="8"/>
  <c r="C899" i="4"/>
  <c r="D899" i="4"/>
  <c r="E899" i="4"/>
  <c r="B899" i="4"/>
  <c r="C343" i="86"/>
  <c r="D343" i="86"/>
  <c r="E343" i="86"/>
  <c r="B343" i="86"/>
  <c r="F900" i="2"/>
  <c r="G900" i="2"/>
  <c r="F901" i="2"/>
  <c r="G901" i="2"/>
  <c r="C899" i="2"/>
  <c r="D899" i="2"/>
  <c r="E899" i="2"/>
  <c r="B899" i="2"/>
  <c r="C899" i="5"/>
  <c r="D899" i="5"/>
  <c r="E899" i="5"/>
  <c r="B899" i="5"/>
  <c r="C899" i="3"/>
  <c r="D899" i="3"/>
  <c r="E899" i="3"/>
  <c r="B899" i="3"/>
  <c r="H903" i="7" l="1"/>
  <c r="H901" i="8"/>
  <c r="H899" i="10"/>
  <c r="H344" i="86"/>
  <c r="H846" i="14"/>
  <c r="H534" i="20"/>
  <c r="H345" i="85"/>
  <c r="H898" i="10"/>
  <c r="H847" i="14"/>
  <c r="H535" i="20"/>
  <c r="J901" i="12"/>
  <c r="J22" i="421" s="1"/>
  <c r="H901" i="4"/>
  <c r="H345" i="86"/>
  <c r="F343" i="85"/>
  <c r="H899" i="9"/>
  <c r="H901" i="12"/>
  <c r="G897" i="10"/>
  <c r="F897" i="10"/>
  <c r="H900" i="3"/>
  <c r="F899" i="11"/>
  <c r="H900" i="8"/>
  <c r="F899" i="2"/>
  <c r="H902" i="7"/>
  <c r="H901" i="2"/>
  <c r="F897" i="9"/>
  <c r="F899" i="12"/>
  <c r="J900" i="12" s="1"/>
  <c r="H900" i="4"/>
  <c r="I901" i="12"/>
  <c r="H344" i="85"/>
  <c r="G901" i="7"/>
  <c r="F899" i="3"/>
  <c r="G343" i="85"/>
  <c r="H898" i="9"/>
  <c r="F901" i="7"/>
  <c r="G899" i="3"/>
  <c r="H899" i="3" s="1"/>
  <c r="G637" i="16"/>
  <c r="G845" i="14"/>
  <c r="F899" i="4"/>
  <c r="H900" i="2"/>
  <c r="G899" i="2"/>
  <c r="G899" i="11"/>
  <c r="G897" i="9"/>
  <c r="F845" i="14"/>
  <c r="F343" i="86"/>
  <c r="F533" i="20"/>
  <c r="G899" i="4"/>
  <c r="G533" i="20"/>
  <c r="G343" i="86"/>
  <c r="G899" i="12"/>
  <c r="I900" i="12" s="1"/>
  <c r="G899" i="8"/>
  <c r="F637" i="16"/>
  <c r="F899" i="8"/>
  <c r="H897" i="10" l="1"/>
  <c r="H901" i="7"/>
  <c r="H343" i="85"/>
  <c r="H899" i="2"/>
  <c r="H897" i="9"/>
  <c r="H899" i="12"/>
  <c r="H845" i="14"/>
  <c r="H343" i="86"/>
  <c r="H899" i="4"/>
  <c r="H899" i="8"/>
  <c r="H533" i="20"/>
  <c r="C900" i="7"/>
  <c r="D900" i="7"/>
  <c r="E900" i="7"/>
  <c r="B900" i="7"/>
  <c r="C896" i="10"/>
  <c r="D896" i="10"/>
  <c r="E896" i="10"/>
  <c r="B896" i="10"/>
  <c r="C636" i="16"/>
  <c r="D636" i="16"/>
  <c r="E636" i="16"/>
  <c r="B636" i="16"/>
  <c r="C342" i="85"/>
  <c r="D342" i="85"/>
  <c r="E342" i="85"/>
  <c r="B342" i="85"/>
  <c r="C844" i="14"/>
  <c r="D844" i="14"/>
  <c r="E844" i="14"/>
  <c r="B844" i="14"/>
  <c r="C896" i="9"/>
  <c r="D896" i="9"/>
  <c r="E896" i="9"/>
  <c r="B896" i="9"/>
  <c r="C532" i="20"/>
  <c r="D532" i="20"/>
  <c r="E532" i="20"/>
  <c r="B532" i="20"/>
  <c r="C898" i="11"/>
  <c r="D898" i="11"/>
  <c r="E898" i="11"/>
  <c r="B898" i="11"/>
  <c r="C898" i="8"/>
  <c r="D898" i="8"/>
  <c r="E898" i="8"/>
  <c r="B898" i="8"/>
  <c r="C898" i="4"/>
  <c r="D898" i="4"/>
  <c r="E898" i="4"/>
  <c r="B898" i="4"/>
  <c r="C342" i="86"/>
  <c r="D342" i="86"/>
  <c r="E342" i="86"/>
  <c r="B342" i="86"/>
  <c r="C898" i="2"/>
  <c r="D898" i="2"/>
  <c r="E898" i="2"/>
  <c r="B898" i="2"/>
  <c r="C898" i="5"/>
  <c r="D898" i="5"/>
  <c r="E898" i="5"/>
  <c r="B898" i="5"/>
  <c r="C898" i="3"/>
  <c r="D898" i="3"/>
  <c r="E898" i="3"/>
  <c r="B898" i="3"/>
  <c r="C898" i="12"/>
  <c r="D898" i="12"/>
  <c r="E898" i="12"/>
  <c r="B898" i="12"/>
  <c r="F532" i="20" l="1"/>
  <c r="F900" i="7"/>
  <c r="F636" i="16"/>
  <c r="G898" i="3"/>
  <c r="H898" i="3" s="1"/>
  <c r="F896" i="10"/>
  <c r="G896" i="10"/>
  <c r="F898" i="3"/>
  <c r="F898" i="11"/>
  <c r="F898" i="8"/>
  <c r="F342" i="85"/>
  <c r="F898" i="4"/>
  <c r="F844" i="14"/>
  <c r="G898" i="2"/>
  <c r="F896" i="9"/>
  <c r="F342" i="86"/>
  <c r="G342" i="86"/>
  <c r="F898" i="12"/>
  <c r="J899" i="12" s="1"/>
  <c r="G898" i="8"/>
  <c r="G900" i="7"/>
  <c r="G896" i="9"/>
  <c r="G898" i="12"/>
  <c r="G898" i="4"/>
  <c r="G844" i="14"/>
  <c r="G636" i="16"/>
  <c r="F898" i="2"/>
  <c r="G532" i="20"/>
  <c r="G342" i="85"/>
  <c r="G898" i="11"/>
  <c r="C899" i="7"/>
  <c r="D899" i="7"/>
  <c r="E899" i="7"/>
  <c r="B899" i="7"/>
  <c r="C895" i="10"/>
  <c r="D895" i="10"/>
  <c r="E895" i="10"/>
  <c r="B895" i="10"/>
  <c r="C635" i="16"/>
  <c r="D635" i="16"/>
  <c r="E635" i="16"/>
  <c r="B635" i="16"/>
  <c r="C341" i="85"/>
  <c r="D341" i="85"/>
  <c r="E341" i="85"/>
  <c r="B341" i="85"/>
  <c r="C843" i="14"/>
  <c r="D843" i="14"/>
  <c r="E843" i="14"/>
  <c r="B843" i="14"/>
  <c r="C895" i="9"/>
  <c r="D895" i="9"/>
  <c r="E895" i="9"/>
  <c r="B895" i="9"/>
  <c r="C531" i="20"/>
  <c r="D531" i="20"/>
  <c r="E531" i="20"/>
  <c r="B531" i="20"/>
  <c r="C897" i="11"/>
  <c r="D897" i="11"/>
  <c r="E897" i="11"/>
  <c r="B897" i="11"/>
  <c r="C897" i="8"/>
  <c r="D897" i="8"/>
  <c r="E897" i="8"/>
  <c r="B897" i="8"/>
  <c r="C897" i="4"/>
  <c r="D897" i="4"/>
  <c r="E897" i="4"/>
  <c r="B897" i="4"/>
  <c r="C341" i="86"/>
  <c r="D341" i="86"/>
  <c r="E341" i="86"/>
  <c r="B341" i="86"/>
  <c r="C897" i="2"/>
  <c r="D897" i="2"/>
  <c r="E897" i="2"/>
  <c r="B897" i="2"/>
  <c r="C897" i="5"/>
  <c r="D897" i="5"/>
  <c r="E897" i="5"/>
  <c r="B897" i="5"/>
  <c r="C897" i="3"/>
  <c r="D897" i="3"/>
  <c r="E897" i="3"/>
  <c r="B897" i="3"/>
  <c r="C897" i="12"/>
  <c r="D897" i="12"/>
  <c r="E897" i="12"/>
  <c r="B897" i="12"/>
  <c r="A14" i="423"/>
  <c r="D22" i="421"/>
  <c r="C14" i="423" l="1"/>
  <c r="D12" i="423"/>
  <c r="E12" i="423"/>
  <c r="H532" i="20"/>
  <c r="H896" i="10"/>
  <c r="H900" i="7"/>
  <c r="G897" i="4"/>
  <c r="H844" i="14"/>
  <c r="H342" i="85"/>
  <c r="H898" i="4"/>
  <c r="F341" i="85"/>
  <c r="F895" i="9"/>
  <c r="F341" i="86"/>
  <c r="H898" i="8"/>
  <c r="H898" i="2"/>
  <c r="H896" i="9"/>
  <c r="F897" i="3"/>
  <c r="F897" i="11"/>
  <c r="F895" i="10"/>
  <c r="H342" i="86"/>
  <c r="F897" i="2"/>
  <c r="H898" i="12"/>
  <c r="I899" i="12"/>
  <c r="F531" i="20"/>
  <c r="G635" i="16"/>
  <c r="G843" i="14"/>
  <c r="F897" i="8"/>
  <c r="F635" i="16"/>
  <c r="F843" i="14"/>
  <c r="G899" i="7"/>
  <c r="G895" i="10"/>
  <c r="F897" i="4"/>
  <c r="G897" i="3"/>
  <c r="H897" i="3" s="1"/>
  <c r="G341" i="85"/>
  <c r="G531" i="20"/>
  <c r="G895" i="9"/>
  <c r="G897" i="8"/>
  <c r="G897" i="11"/>
  <c r="F899" i="7"/>
  <c r="G897" i="2"/>
  <c r="G341" i="86"/>
  <c r="G897" i="12"/>
  <c r="I898" i="12" s="1"/>
  <c r="F897" i="12"/>
  <c r="J898" i="12" s="1"/>
  <c r="C898" i="7"/>
  <c r="D898" i="7"/>
  <c r="E898" i="7"/>
  <c r="B898" i="7"/>
  <c r="C894" i="10"/>
  <c r="D894" i="10"/>
  <c r="E894" i="10"/>
  <c r="B894" i="10"/>
  <c r="C634" i="16"/>
  <c r="D634" i="16"/>
  <c r="E634" i="16"/>
  <c r="B634" i="16"/>
  <c r="C340" i="85"/>
  <c r="D340" i="85"/>
  <c r="E340" i="85"/>
  <c r="B340" i="85"/>
  <c r="C842" i="14"/>
  <c r="D842" i="14"/>
  <c r="E842" i="14"/>
  <c r="B842" i="14"/>
  <c r="C894" i="9"/>
  <c r="D894" i="9"/>
  <c r="E894" i="9"/>
  <c r="B894" i="9"/>
  <c r="C530" i="20"/>
  <c r="D530" i="20"/>
  <c r="E530" i="20"/>
  <c r="B530" i="20"/>
  <c r="C896" i="11"/>
  <c r="D896" i="11"/>
  <c r="E896" i="11"/>
  <c r="B896" i="11"/>
  <c r="C896" i="8"/>
  <c r="D896" i="8"/>
  <c r="E896" i="8"/>
  <c r="B896" i="8"/>
  <c r="C896" i="4"/>
  <c r="D896" i="4"/>
  <c r="E896" i="4"/>
  <c r="B896" i="4"/>
  <c r="C340" i="86"/>
  <c r="D340" i="86"/>
  <c r="E340" i="86"/>
  <c r="B340" i="86"/>
  <c r="C896" i="2"/>
  <c r="D896" i="2"/>
  <c r="E896" i="2"/>
  <c r="B896" i="2"/>
  <c r="C896" i="5"/>
  <c r="D896" i="5"/>
  <c r="E896" i="5"/>
  <c r="B896" i="5"/>
  <c r="C896" i="3"/>
  <c r="D896" i="3"/>
  <c r="E896" i="3"/>
  <c r="B896" i="3"/>
  <c r="C896" i="12"/>
  <c r="D896" i="12"/>
  <c r="E896" i="12"/>
  <c r="B896" i="12"/>
  <c r="H897" i="4" l="1"/>
  <c r="H341" i="86"/>
  <c r="H895" i="9"/>
  <c r="F896" i="12"/>
  <c r="J897" i="12" s="1"/>
  <c r="F896" i="8"/>
  <c r="F894" i="10"/>
  <c r="F634" i="16"/>
  <c r="F898" i="7"/>
  <c r="F896" i="11"/>
  <c r="F896" i="3"/>
  <c r="H341" i="85"/>
  <c r="H531" i="20"/>
  <c r="H895" i="10"/>
  <c r="H897" i="8"/>
  <c r="H843" i="14"/>
  <c r="H897" i="12"/>
  <c r="F530" i="20"/>
  <c r="F340" i="86"/>
  <c r="H899" i="7"/>
  <c r="H897" i="2"/>
  <c r="F896" i="2"/>
  <c r="G896" i="12"/>
  <c r="I897" i="12" s="1"/>
  <c r="F896" i="4"/>
  <c r="F340" i="85"/>
  <c r="G896" i="2"/>
  <c r="G896" i="11"/>
  <c r="G898" i="7"/>
  <c r="G894" i="9"/>
  <c r="G340" i="86"/>
  <c r="G842" i="14"/>
  <c r="G896" i="4"/>
  <c r="G340" i="85"/>
  <c r="G896" i="8"/>
  <c r="G634" i="16"/>
  <c r="G896" i="3"/>
  <c r="H896" i="3" s="1"/>
  <c r="G894" i="10"/>
  <c r="G530" i="20"/>
  <c r="F894" i="9"/>
  <c r="F842" i="14"/>
  <c r="C897" i="7"/>
  <c r="D897" i="7"/>
  <c r="E897" i="7"/>
  <c r="B897" i="7"/>
  <c r="C893" i="10"/>
  <c r="D893" i="10"/>
  <c r="E893" i="10"/>
  <c r="B893" i="10"/>
  <c r="C633" i="16"/>
  <c r="D633" i="16"/>
  <c r="E633" i="16"/>
  <c r="B633" i="16"/>
  <c r="C339" i="85"/>
  <c r="D339" i="85"/>
  <c r="E339" i="85"/>
  <c r="B339" i="85"/>
  <c r="C841" i="14"/>
  <c r="D841" i="14"/>
  <c r="E841" i="14"/>
  <c r="B841" i="14"/>
  <c r="C893" i="9"/>
  <c r="D893" i="9"/>
  <c r="E893" i="9"/>
  <c r="B893" i="9"/>
  <c r="C529" i="20"/>
  <c r="D529" i="20"/>
  <c r="E529" i="20"/>
  <c r="B529" i="20"/>
  <c r="C895" i="11"/>
  <c r="D895" i="11"/>
  <c r="E895" i="11"/>
  <c r="B895" i="11"/>
  <c r="C895" i="8"/>
  <c r="D895" i="8"/>
  <c r="E895" i="8"/>
  <c r="B895" i="8"/>
  <c r="C895" i="4"/>
  <c r="D895" i="4"/>
  <c r="E895" i="4"/>
  <c r="B895" i="4"/>
  <c r="C339" i="86"/>
  <c r="D339" i="86"/>
  <c r="E339" i="86"/>
  <c r="B339" i="86"/>
  <c r="C895" i="2"/>
  <c r="D895" i="2"/>
  <c r="E895" i="2"/>
  <c r="B895" i="2"/>
  <c r="C895" i="5"/>
  <c r="D895" i="5"/>
  <c r="E895" i="5"/>
  <c r="B895" i="5"/>
  <c r="C895" i="3"/>
  <c r="D895" i="3"/>
  <c r="E895" i="3"/>
  <c r="B895" i="3"/>
  <c r="C895" i="12"/>
  <c r="D895" i="12"/>
  <c r="E895" i="12"/>
  <c r="B895" i="12"/>
  <c r="H896" i="8" l="1"/>
  <c r="H894" i="10"/>
  <c r="F339" i="85"/>
  <c r="H896" i="2"/>
  <c r="F895" i="4"/>
  <c r="H898" i="7"/>
  <c r="F893" i="10"/>
  <c r="F895" i="3"/>
  <c r="H530" i="20"/>
  <c r="F841" i="14"/>
  <c r="H896" i="12"/>
  <c r="H896" i="4"/>
  <c r="H340" i="85"/>
  <c r="H894" i="9"/>
  <c r="G841" i="14"/>
  <c r="G339" i="86"/>
  <c r="H340" i="86"/>
  <c r="H842" i="14"/>
  <c r="F895" i="2"/>
  <c r="G895" i="4"/>
  <c r="G529" i="20"/>
  <c r="G897" i="7"/>
  <c r="F895" i="12"/>
  <c r="J896" i="12" s="1"/>
  <c r="F895" i="8"/>
  <c r="F633" i="16"/>
  <c r="F897" i="7"/>
  <c r="G893" i="10"/>
  <c r="F339" i="86"/>
  <c r="G893" i="9"/>
  <c r="G895" i="12"/>
  <c r="G895" i="3"/>
  <c r="H895" i="3" s="1"/>
  <c r="G895" i="2"/>
  <c r="G895" i="11"/>
  <c r="G339" i="85"/>
  <c r="G633" i="16"/>
  <c r="G895" i="8"/>
  <c r="F895" i="11"/>
  <c r="F529" i="20"/>
  <c r="F893" i="9"/>
  <c r="C894" i="12"/>
  <c r="D894" i="12"/>
  <c r="E894" i="12"/>
  <c r="B894" i="12"/>
  <c r="C896" i="7"/>
  <c r="D896" i="7"/>
  <c r="E896" i="7"/>
  <c r="B896" i="7"/>
  <c r="C892" i="10"/>
  <c r="D892" i="10"/>
  <c r="E892" i="10"/>
  <c r="B892" i="10"/>
  <c r="C632" i="16"/>
  <c r="D632" i="16"/>
  <c r="E632" i="16"/>
  <c r="B632" i="16"/>
  <c r="C338" i="85"/>
  <c r="D338" i="85"/>
  <c r="E338" i="85"/>
  <c r="B338" i="85"/>
  <c r="C840" i="14"/>
  <c r="D840" i="14"/>
  <c r="E840" i="14"/>
  <c r="B840" i="14"/>
  <c r="C892" i="9"/>
  <c r="D892" i="9"/>
  <c r="E892" i="9"/>
  <c r="B892" i="9"/>
  <c r="C894" i="8"/>
  <c r="D894" i="8"/>
  <c r="E894" i="8"/>
  <c r="B894" i="8"/>
  <c r="C894" i="11"/>
  <c r="D894" i="11"/>
  <c r="E894" i="11"/>
  <c r="B894" i="11"/>
  <c r="C528" i="20"/>
  <c r="D528" i="20"/>
  <c r="E528" i="20"/>
  <c r="B528" i="20"/>
  <c r="C894" i="4"/>
  <c r="D894" i="4"/>
  <c r="E894" i="4"/>
  <c r="B894" i="4"/>
  <c r="C338" i="86"/>
  <c r="D338" i="86"/>
  <c r="E338" i="86"/>
  <c r="B338" i="86"/>
  <c r="C894" i="2"/>
  <c r="D894" i="2"/>
  <c r="E894" i="2"/>
  <c r="B894" i="2"/>
  <c r="C894" i="5"/>
  <c r="D894" i="5"/>
  <c r="E894" i="5"/>
  <c r="B894" i="5"/>
  <c r="C894" i="3"/>
  <c r="D894" i="3"/>
  <c r="E894" i="3"/>
  <c r="B894" i="3"/>
  <c r="C895" i="7"/>
  <c r="D895" i="7"/>
  <c r="E895" i="7"/>
  <c r="B895" i="7"/>
  <c r="C631" i="16"/>
  <c r="D631" i="16"/>
  <c r="E631" i="16"/>
  <c r="B631" i="16"/>
  <c r="C891" i="10"/>
  <c r="D891" i="10"/>
  <c r="E891" i="10"/>
  <c r="B891" i="10"/>
  <c r="C337" i="85"/>
  <c r="D337" i="85"/>
  <c r="E337" i="85"/>
  <c r="B337" i="85"/>
  <c r="C839" i="14"/>
  <c r="D839" i="14"/>
  <c r="E839" i="14"/>
  <c r="B839" i="14"/>
  <c r="C891" i="9"/>
  <c r="D891" i="9"/>
  <c r="E891" i="9"/>
  <c r="B891" i="9"/>
  <c r="C527" i="20"/>
  <c r="D527" i="20"/>
  <c r="E527" i="20"/>
  <c r="B527" i="20"/>
  <c r="C893" i="11"/>
  <c r="D893" i="11"/>
  <c r="E893" i="11"/>
  <c r="B893" i="11"/>
  <c r="C893" i="8"/>
  <c r="D893" i="8"/>
  <c r="E893" i="8"/>
  <c r="B893" i="8"/>
  <c r="C893" i="4"/>
  <c r="D893" i="4"/>
  <c r="E893" i="4"/>
  <c r="B893" i="4"/>
  <c r="C337" i="86"/>
  <c r="D337" i="86"/>
  <c r="E337" i="86"/>
  <c r="B337" i="86"/>
  <c r="C893" i="2"/>
  <c r="D893" i="2"/>
  <c r="E893" i="2"/>
  <c r="B893" i="2"/>
  <c r="C893" i="5"/>
  <c r="D893" i="5"/>
  <c r="E893" i="5"/>
  <c r="B893" i="5"/>
  <c r="C893" i="12"/>
  <c r="D893" i="12"/>
  <c r="E893" i="12"/>
  <c r="B893" i="12"/>
  <c r="C893" i="3"/>
  <c r="D893" i="3"/>
  <c r="E893" i="3"/>
  <c r="B893" i="3"/>
  <c r="H339" i="85" l="1"/>
  <c r="H895" i="4"/>
  <c r="H841" i="14"/>
  <c r="H893" i="10"/>
  <c r="H339" i="86"/>
  <c r="H529" i="20"/>
  <c r="H893" i="9"/>
  <c r="H895" i="2"/>
  <c r="H895" i="8"/>
  <c r="H897" i="7"/>
  <c r="G894" i="2"/>
  <c r="G894" i="12"/>
  <c r="I895" i="12" s="1"/>
  <c r="G893" i="4"/>
  <c r="G891" i="10"/>
  <c r="H895" i="12"/>
  <c r="I896" i="12"/>
  <c r="G528" i="20"/>
  <c r="G338" i="86"/>
  <c r="G337" i="86"/>
  <c r="G894" i="8"/>
  <c r="F893" i="12"/>
  <c r="F893" i="4"/>
  <c r="F891" i="9"/>
  <c r="F337" i="85"/>
  <c r="F894" i="3"/>
  <c r="F894" i="2"/>
  <c r="F338" i="86"/>
  <c r="F894" i="4"/>
  <c r="F894" i="11"/>
  <c r="F892" i="9"/>
  <c r="F840" i="14"/>
  <c r="F892" i="10"/>
  <c r="F896" i="7"/>
  <c r="F893" i="3"/>
  <c r="F893" i="2"/>
  <c r="F893" i="8"/>
  <c r="F527" i="20"/>
  <c r="F895" i="7"/>
  <c r="F528" i="20"/>
  <c r="F894" i="8"/>
  <c r="F338" i="85"/>
  <c r="F894" i="12"/>
  <c r="J895" i="12" s="1"/>
  <c r="G527" i="20"/>
  <c r="G894" i="4"/>
  <c r="G894" i="11"/>
  <c r="G892" i="9"/>
  <c r="G892" i="10"/>
  <c r="G896" i="7"/>
  <c r="G894" i="3"/>
  <c r="H894" i="3" s="1"/>
  <c r="G840" i="14"/>
  <c r="G338" i="85"/>
  <c r="G893" i="3"/>
  <c r="G893" i="8"/>
  <c r="G891" i="9"/>
  <c r="F337" i="86"/>
  <c r="G893" i="12"/>
  <c r="H893" i="12" s="1"/>
  <c r="G893" i="2"/>
  <c r="G337" i="85"/>
  <c r="F891" i="10"/>
  <c r="G895" i="7"/>
  <c r="W173" i="434"/>
  <c r="U173" i="434"/>
  <c r="S173" i="434"/>
  <c r="L171" i="434"/>
  <c r="F18" i="421" s="1"/>
  <c r="H338" i="85" l="1"/>
  <c r="H338" i="86"/>
  <c r="H893" i="4"/>
  <c r="H337" i="86"/>
  <c r="H891" i="10"/>
  <c r="H893" i="8"/>
  <c r="H894" i="12"/>
  <c r="H894" i="2"/>
  <c r="H528" i="20"/>
  <c r="H896" i="7"/>
  <c r="H527" i="20"/>
  <c r="H894" i="8"/>
  <c r="H840" i="14"/>
  <c r="H892" i="10"/>
  <c r="H337" i="85"/>
  <c r="H893" i="2"/>
  <c r="H891" i="9"/>
  <c r="H892" i="9"/>
  <c r="H894" i="4"/>
  <c r="J894" i="12"/>
  <c r="H895" i="7"/>
  <c r="I894" i="12"/>
  <c r="L173" i="434"/>
  <c r="AD54" i="434"/>
  <c r="AD52" i="434"/>
  <c r="AD50" i="434"/>
  <c r="AD48" i="434"/>
  <c r="AD46" i="434"/>
  <c r="M20" i="434" s="1"/>
  <c r="AD44" i="434"/>
  <c r="M21" i="434" s="1"/>
  <c r="AD42" i="434"/>
  <c r="M22" i="434" s="1"/>
  <c r="AD40" i="434"/>
  <c r="AD38" i="434"/>
  <c r="AD36" i="434"/>
  <c r="M18" i="434" s="1"/>
  <c r="AD34" i="434"/>
  <c r="M17" i="434" s="1"/>
  <c r="AD32" i="434"/>
  <c r="AD30" i="434"/>
  <c r="AD28" i="434"/>
  <c r="AD26" i="434"/>
  <c r="M16" i="434" s="1"/>
  <c r="AD24" i="434"/>
  <c r="M15" i="434" s="1"/>
  <c r="AD22" i="434"/>
  <c r="M14" i="434" s="1"/>
  <c r="AD20" i="434"/>
  <c r="M13" i="434" s="1"/>
  <c r="AD18" i="434"/>
  <c r="M11" i="434" s="1"/>
  <c r="AD16" i="434"/>
  <c r="M12" i="434" s="1"/>
  <c r="AD14" i="434"/>
  <c r="M9" i="434" s="1"/>
  <c r="AD12" i="434"/>
  <c r="M10" i="434" s="1"/>
  <c r="AD10" i="434"/>
  <c r="M8" i="434" s="1"/>
  <c r="C894" i="7"/>
  <c r="D894" i="7"/>
  <c r="E894" i="7"/>
  <c r="B894" i="7"/>
  <c r="C890" i="10"/>
  <c r="D890" i="10"/>
  <c r="E890" i="10"/>
  <c r="B890" i="10"/>
  <c r="C336" i="85"/>
  <c r="D336" i="85"/>
  <c r="E336" i="85"/>
  <c r="B336" i="85"/>
  <c r="C890" i="9"/>
  <c r="D890" i="9"/>
  <c r="E890" i="9"/>
  <c r="B890" i="9"/>
  <c r="C526" i="20"/>
  <c r="D526" i="20"/>
  <c r="E526" i="20"/>
  <c r="B526" i="20"/>
  <c r="C838" i="14"/>
  <c r="D838" i="14"/>
  <c r="E838" i="14"/>
  <c r="B838" i="14"/>
  <c r="C892" i="11"/>
  <c r="D892" i="11"/>
  <c r="E892" i="11"/>
  <c r="B892" i="11"/>
  <c r="I892" i="4"/>
  <c r="C892" i="4"/>
  <c r="D892" i="4"/>
  <c r="E892" i="4"/>
  <c r="B892" i="4"/>
  <c r="C892" i="8"/>
  <c r="D892" i="8"/>
  <c r="E892" i="8"/>
  <c r="B892" i="8"/>
  <c r="C336" i="86"/>
  <c r="D336" i="86"/>
  <c r="E336" i="86"/>
  <c r="B336" i="86"/>
  <c r="C892" i="2"/>
  <c r="D892" i="2"/>
  <c r="E892" i="2"/>
  <c r="B892" i="2"/>
  <c r="C892" i="5"/>
  <c r="D892" i="5"/>
  <c r="E892" i="5"/>
  <c r="B892" i="5"/>
  <c r="C892" i="3"/>
  <c r="D892" i="3"/>
  <c r="E892" i="3"/>
  <c r="B892" i="3"/>
  <c r="C892" i="12"/>
  <c r="D892" i="12"/>
  <c r="E892" i="12"/>
  <c r="B892" i="12"/>
  <c r="G892" i="3" l="1"/>
  <c r="G336" i="86"/>
  <c r="F892" i="12"/>
  <c r="J893" i="12" s="1"/>
  <c r="F892" i="3"/>
  <c r="F336" i="86"/>
  <c r="F892" i="4"/>
  <c r="F526" i="20"/>
  <c r="F16" i="421"/>
  <c r="F12" i="421"/>
  <c r="F7" i="421"/>
  <c r="F15" i="421"/>
  <c r="F11" i="421"/>
  <c r="F8" i="421"/>
  <c r="F14" i="421"/>
  <c r="F10" i="421"/>
  <c r="F9" i="421"/>
  <c r="F13" i="421"/>
  <c r="G890" i="9"/>
  <c r="F336" i="85"/>
  <c r="G526" i="20"/>
  <c r="F890" i="9"/>
  <c r="G336" i="85"/>
  <c r="G890" i="10"/>
  <c r="G894" i="7"/>
  <c r="G892" i="4"/>
  <c r="F890" i="10"/>
  <c r="F894" i="7"/>
  <c r="I893" i="7"/>
  <c r="C893" i="7"/>
  <c r="D893" i="7"/>
  <c r="E893" i="7"/>
  <c r="B893" i="7"/>
  <c r="I889" i="10"/>
  <c r="C889" i="10"/>
  <c r="D889" i="10"/>
  <c r="E889" i="10"/>
  <c r="B889" i="10"/>
  <c r="H629" i="16"/>
  <c r="C629" i="16"/>
  <c r="D629" i="16"/>
  <c r="E629" i="16"/>
  <c r="B629" i="16"/>
  <c r="I335" i="85"/>
  <c r="C335" i="85"/>
  <c r="D335" i="85"/>
  <c r="E335" i="85"/>
  <c r="B335" i="85"/>
  <c r="I889" i="9"/>
  <c r="C889" i="9"/>
  <c r="D889" i="9"/>
  <c r="E889" i="9"/>
  <c r="B889" i="9"/>
  <c r="I525" i="20"/>
  <c r="C525" i="20"/>
  <c r="D525" i="20"/>
  <c r="E525" i="20"/>
  <c r="B525" i="20"/>
  <c r="I837" i="14"/>
  <c r="C837" i="14"/>
  <c r="D837" i="14"/>
  <c r="E837" i="14"/>
  <c r="B837" i="14"/>
  <c r="I891" i="11"/>
  <c r="C891" i="11"/>
  <c r="D891" i="11"/>
  <c r="E891" i="11"/>
  <c r="B891" i="11"/>
  <c r="I891" i="4"/>
  <c r="C891" i="4"/>
  <c r="D891" i="4"/>
  <c r="E891" i="4"/>
  <c r="B891" i="4"/>
  <c r="I891" i="8"/>
  <c r="C891" i="8"/>
  <c r="D891" i="8"/>
  <c r="E891" i="8"/>
  <c r="B891" i="8"/>
  <c r="I335" i="86"/>
  <c r="C335" i="86"/>
  <c r="D335" i="86"/>
  <c r="E335" i="86"/>
  <c r="B335" i="86"/>
  <c r="I891" i="2"/>
  <c r="C891" i="2"/>
  <c r="D891" i="2"/>
  <c r="E891" i="2"/>
  <c r="B891" i="2"/>
  <c r="I891" i="5"/>
  <c r="C891" i="5"/>
  <c r="D891" i="5"/>
  <c r="E891" i="5"/>
  <c r="B891" i="5"/>
  <c r="I891" i="3"/>
  <c r="C891" i="3"/>
  <c r="D891" i="3"/>
  <c r="E891" i="3"/>
  <c r="B891" i="3"/>
  <c r="K891" i="12"/>
  <c r="L892" i="12" s="1"/>
  <c r="C891" i="12"/>
  <c r="D891" i="12"/>
  <c r="E891" i="12"/>
  <c r="B891" i="12"/>
  <c r="I892" i="7"/>
  <c r="C892" i="7"/>
  <c r="D892" i="7"/>
  <c r="E892" i="7"/>
  <c r="B892" i="7"/>
  <c r="I888" i="10"/>
  <c r="C888" i="10"/>
  <c r="D888" i="10"/>
  <c r="E888" i="10"/>
  <c r="B888" i="10"/>
  <c r="H628" i="16"/>
  <c r="C628" i="16"/>
  <c r="D628" i="16"/>
  <c r="E628" i="16"/>
  <c r="B628" i="16"/>
  <c r="I334" i="85"/>
  <c r="C334" i="85"/>
  <c r="D334" i="85"/>
  <c r="E334" i="85"/>
  <c r="B334" i="85"/>
  <c r="I888" i="9"/>
  <c r="C888" i="9"/>
  <c r="D888" i="9"/>
  <c r="E888" i="9"/>
  <c r="B888" i="9"/>
  <c r="I524" i="20"/>
  <c r="C524" i="20"/>
  <c r="D524" i="20"/>
  <c r="E524" i="20"/>
  <c r="B524" i="20"/>
  <c r="I836" i="14"/>
  <c r="C836" i="14"/>
  <c r="D836" i="14"/>
  <c r="E836" i="14"/>
  <c r="B836" i="14"/>
  <c r="I890" i="11"/>
  <c r="F892" i="11"/>
  <c r="G892" i="11"/>
  <c r="F893" i="11"/>
  <c r="G893" i="11"/>
  <c r="C890" i="11"/>
  <c r="D890" i="11"/>
  <c r="E890" i="11"/>
  <c r="B890" i="11"/>
  <c r="I890" i="4"/>
  <c r="C890" i="4"/>
  <c r="D890" i="4"/>
  <c r="E890" i="4"/>
  <c r="B890" i="4"/>
  <c r="I890" i="8"/>
  <c r="C890" i="8"/>
  <c r="D890" i="8"/>
  <c r="E890" i="8"/>
  <c r="B890" i="8"/>
  <c r="I334" i="86"/>
  <c r="C334" i="86"/>
  <c r="D334" i="86"/>
  <c r="E334" i="86"/>
  <c r="B334" i="86"/>
  <c r="I890" i="2"/>
  <c r="C890" i="2"/>
  <c r="D890" i="2"/>
  <c r="E890" i="2"/>
  <c r="B890" i="2"/>
  <c r="I890" i="5"/>
  <c r="C890" i="5"/>
  <c r="D890" i="5"/>
  <c r="E890" i="5"/>
  <c r="B890" i="5"/>
  <c r="I890" i="3"/>
  <c r="C890" i="3"/>
  <c r="D890" i="3"/>
  <c r="E890" i="3"/>
  <c r="B890" i="3"/>
  <c r="K890" i="12"/>
  <c r="E890" i="12"/>
  <c r="C890" i="12"/>
  <c r="D890" i="12"/>
  <c r="B890" i="12"/>
  <c r="I887" i="10"/>
  <c r="H627" i="16"/>
  <c r="I891" i="7"/>
  <c r="C891" i="7"/>
  <c r="D891" i="7"/>
  <c r="E891" i="7"/>
  <c r="B891" i="7"/>
  <c r="C887" i="10"/>
  <c r="D887" i="10"/>
  <c r="E887" i="10"/>
  <c r="B887" i="10"/>
  <c r="F630" i="16"/>
  <c r="G630" i="16"/>
  <c r="F631" i="16"/>
  <c r="G631" i="16"/>
  <c r="F632" i="16"/>
  <c r="G632" i="16"/>
  <c r="C627" i="16"/>
  <c r="D627" i="16"/>
  <c r="E627" i="16"/>
  <c r="B627" i="16"/>
  <c r="I333" i="85"/>
  <c r="C333" i="85"/>
  <c r="D333" i="85"/>
  <c r="E333" i="85"/>
  <c r="B333" i="85"/>
  <c r="I887" i="9"/>
  <c r="C887" i="9"/>
  <c r="D887" i="9"/>
  <c r="E887" i="9"/>
  <c r="B887" i="9"/>
  <c r="I523" i="20"/>
  <c r="C523" i="20"/>
  <c r="D523" i="20"/>
  <c r="E523" i="20"/>
  <c r="B523" i="20"/>
  <c r="I835" i="14"/>
  <c r="C835" i="14"/>
  <c r="D835" i="14"/>
  <c r="E835" i="14"/>
  <c r="B835" i="14"/>
  <c r="I889" i="11"/>
  <c r="C889" i="11"/>
  <c r="D889" i="11"/>
  <c r="E889" i="11"/>
  <c r="B889" i="11"/>
  <c r="I889" i="4"/>
  <c r="C889" i="4"/>
  <c r="D889" i="4"/>
  <c r="E889" i="4"/>
  <c r="B889" i="4"/>
  <c r="I889" i="8"/>
  <c r="C889" i="8"/>
  <c r="D889" i="8"/>
  <c r="E889" i="8"/>
  <c r="B889" i="8"/>
  <c r="I333" i="86"/>
  <c r="C333" i="86"/>
  <c r="D333" i="86"/>
  <c r="E333" i="86"/>
  <c r="B333" i="86"/>
  <c r="I889" i="2"/>
  <c r="F892" i="2"/>
  <c r="G892" i="2"/>
  <c r="C889" i="2"/>
  <c r="D889" i="2"/>
  <c r="E889" i="2"/>
  <c r="B889" i="2"/>
  <c r="I889" i="5"/>
  <c r="C889" i="5"/>
  <c r="D889" i="5"/>
  <c r="E889" i="5"/>
  <c r="B889" i="5"/>
  <c r="I889" i="3"/>
  <c r="C889" i="3"/>
  <c r="D889" i="3"/>
  <c r="E889" i="3"/>
  <c r="B889" i="3"/>
  <c r="K889" i="12"/>
  <c r="G892" i="12"/>
  <c r="I893" i="12" s="1"/>
  <c r="C889" i="12"/>
  <c r="D889" i="12"/>
  <c r="E889" i="12"/>
  <c r="B889" i="12"/>
  <c r="G890" i="12" l="1"/>
  <c r="H336" i="86"/>
  <c r="H336" i="85"/>
  <c r="H526" i="20"/>
  <c r="H892" i="4"/>
  <c r="H890" i="9"/>
  <c r="G888" i="10"/>
  <c r="G891" i="12"/>
  <c r="I892" i="12" s="1"/>
  <c r="G629" i="16"/>
  <c r="H894" i="7"/>
  <c r="G888" i="9"/>
  <c r="H890" i="10"/>
  <c r="L890" i="12"/>
  <c r="G628" i="16"/>
  <c r="F891" i="4"/>
  <c r="G891" i="11"/>
  <c r="F889" i="9"/>
  <c r="G335" i="85"/>
  <c r="G889" i="3"/>
  <c r="G890" i="3"/>
  <c r="G890" i="2"/>
  <c r="F888" i="10"/>
  <c r="F891" i="12"/>
  <c r="G889" i="10"/>
  <c r="F889" i="3"/>
  <c r="G627" i="16"/>
  <c r="F887" i="10"/>
  <c r="F890" i="3"/>
  <c r="F891" i="3"/>
  <c r="F891" i="2"/>
  <c r="G889" i="9"/>
  <c r="F889" i="10"/>
  <c r="F890" i="12"/>
  <c r="G887" i="10"/>
  <c r="G335" i="86"/>
  <c r="G891" i="4"/>
  <c r="F891" i="11"/>
  <c r="F335" i="85"/>
  <c r="L891" i="12"/>
  <c r="G333" i="86"/>
  <c r="G334" i="86"/>
  <c r="F890" i="11"/>
  <c r="F888" i="9"/>
  <c r="G891" i="3"/>
  <c r="G891" i="2"/>
  <c r="J892" i="12"/>
  <c r="H892" i="2"/>
  <c r="G890" i="11"/>
  <c r="F890" i="2"/>
  <c r="F334" i="85"/>
  <c r="F889" i="12"/>
  <c r="G334" i="85"/>
  <c r="F629" i="16"/>
  <c r="G889" i="2"/>
  <c r="F887" i="9"/>
  <c r="G889" i="12"/>
  <c r="F889" i="2"/>
  <c r="G887" i="9"/>
  <c r="F627" i="16"/>
  <c r="F628" i="16"/>
  <c r="H892" i="12"/>
  <c r="I890" i="7"/>
  <c r="C890" i="7"/>
  <c r="D890" i="7"/>
  <c r="E890" i="7"/>
  <c r="B890" i="7"/>
  <c r="I886" i="10"/>
  <c r="C886" i="10"/>
  <c r="D886" i="10"/>
  <c r="E886" i="10"/>
  <c r="B886" i="10"/>
  <c r="H626" i="16"/>
  <c r="C626" i="16"/>
  <c r="D626" i="16"/>
  <c r="E626" i="16"/>
  <c r="B626" i="16"/>
  <c r="I332" i="85"/>
  <c r="C332" i="85"/>
  <c r="D332" i="85"/>
  <c r="E332" i="85"/>
  <c r="B332" i="85"/>
  <c r="I886" i="9"/>
  <c r="C886" i="9"/>
  <c r="D886" i="9"/>
  <c r="E886" i="9"/>
  <c r="B886" i="9"/>
  <c r="I522" i="20"/>
  <c r="F523" i="20"/>
  <c r="G523" i="20"/>
  <c r="F524" i="20"/>
  <c r="G524" i="20"/>
  <c r="F525" i="20"/>
  <c r="G525" i="20"/>
  <c r="C522" i="20"/>
  <c r="D522" i="20"/>
  <c r="E522" i="20"/>
  <c r="B522" i="20"/>
  <c r="I834" i="14"/>
  <c r="F835" i="14"/>
  <c r="G835" i="14"/>
  <c r="F836" i="14"/>
  <c r="G836" i="14"/>
  <c r="F837" i="14"/>
  <c r="G837" i="14"/>
  <c r="F838" i="14"/>
  <c r="G838" i="14"/>
  <c r="F839" i="14"/>
  <c r="G839" i="14"/>
  <c r="C834" i="14"/>
  <c r="D834" i="14"/>
  <c r="E834" i="14"/>
  <c r="B834" i="14"/>
  <c r="I888" i="11"/>
  <c r="C888" i="11"/>
  <c r="D888" i="11"/>
  <c r="E888" i="11"/>
  <c r="B888" i="11"/>
  <c r="I888" i="4"/>
  <c r="C888" i="4"/>
  <c r="D888" i="4"/>
  <c r="E888" i="4"/>
  <c r="B888" i="4"/>
  <c r="I888" i="8"/>
  <c r="C888" i="8"/>
  <c r="D888" i="8"/>
  <c r="E888" i="8"/>
  <c r="B888" i="8"/>
  <c r="I332" i="86"/>
  <c r="C332" i="86"/>
  <c r="D332" i="86"/>
  <c r="E332" i="86"/>
  <c r="B332" i="86"/>
  <c r="I888" i="2"/>
  <c r="C888" i="2"/>
  <c r="D888" i="2"/>
  <c r="E888" i="2"/>
  <c r="B888" i="2"/>
  <c r="I888" i="5"/>
  <c r="C888" i="5"/>
  <c r="D888" i="5"/>
  <c r="E888" i="5"/>
  <c r="B888" i="5"/>
  <c r="I888" i="3"/>
  <c r="C888" i="3"/>
  <c r="D888" i="3"/>
  <c r="E888" i="3"/>
  <c r="B888" i="3"/>
  <c r="K888" i="12"/>
  <c r="L889" i="12" s="1"/>
  <c r="C888" i="12"/>
  <c r="D888" i="12"/>
  <c r="E888" i="12"/>
  <c r="B888" i="12"/>
  <c r="I887" i="3"/>
  <c r="H888" i="9" l="1"/>
  <c r="H890" i="12"/>
  <c r="I890" i="12"/>
  <c r="H335" i="85"/>
  <c r="H889" i="10"/>
  <c r="I891" i="12"/>
  <c r="H887" i="10"/>
  <c r="H888" i="10"/>
  <c r="J890" i="12"/>
  <c r="H889" i="9"/>
  <c r="H891" i="12"/>
  <c r="J891" i="12"/>
  <c r="F888" i="3"/>
  <c r="H891" i="4"/>
  <c r="H836" i="14"/>
  <c r="H890" i="2"/>
  <c r="H891" i="2"/>
  <c r="G332" i="86"/>
  <c r="F834" i="14"/>
  <c r="H523" i="20"/>
  <c r="H334" i="85"/>
  <c r="H889" i="12"/>
  <c r="H887" i="9"/>
  <c r="H525" i="20"/>
  <c r="H889" i="2"/>
  <c r="H524" i="20"/>
  <c r="G522" i="20"/>
  <c r="H837" i="14"/>
  <c r="G834" i="14"/>
  <c r="F522" i="20"/>
  <c r="H838" i="14"/>
  <c r="H835" i="14"/>
  <c r="G888" i="3"/>
  <c r="H839" i="14"/>
  <c r="K887" i="12"/>
  <c r="L888" i="12" s="1"/>
  <c r="I889" i="7"/>
  <c r="F890" i="7"/>
  <c r="G890" i="7"/>
  <c r="F891" i="7"/>
  <c r="G891" i="7"/>
  <c r="F892" i="7"/>
  <c r="G892" i="7"/>
  <c r="F893" i="7"/>
  <c r="G893" i="7"/>
  <c r="C889" i="7"/>
  <c r="D889" i="7"/>
  <c r="E889" i="7"/>
  <c r="B889" i="7"/>
  <c r="I885" i="10"/>
  <c r="C885" i="10"/>
  <c r="D885" i="10"/>
  <c r="E885" i="10"/>
  <c r="B885" i="10"/>
  <c r="H834" i="14" l="1"/>
  <c r="H522" i="20"/>
  <c r="H892" i="7"/>
  <c r="G889" i="7"/>
  <c r="F889" i="7"/>
  <c r="H891" i="7"/>
  <c r="H893" i="7"/>
  <c r="H890" i="7"/>
  <c r="I331" i="85"/>
  <c r="C331" i="85"/>
  <c r="D331" i="85"/>
  <c r="E331" i="85"/>
  <c r="B331" i="85"/>
  <c r="I885" i="9"/>
  <c r="C885" i="9"/>
  <c r="D885" i="9"/>
  <c r="E885" i="9"/>
  <c r="B885" i="9"/>
  <c r="I521" i="20"/>
  <c r="C521" i="20"/>
  <c r="D521" i="20"/>
  <c r="E521" i="20"/>
  <c r="B521" i="20"/>
  <c r="H625" i="16"/>
  <c r="C625" i="16"/>
  <c r="D625" i="16"/>
  <c r="E625" i="16"/>
  <c r="B625" i="16"/>
  <c r="I833" i="14"/>
  <c r="C833" i="14"/>
  <c r="D833" i="14"/>
  <c r="E833" i="14"/>
  <c r="B833" i="14"/>
  <c r="I887" i="11"/>
  <c r="C887" i="11"/>
  <c r="D887" i="11"/>
  <c r="E887" i="11"/>
  <c r="B887" i="11"/>
  <c r="I887" i="4"/>
  <c r="C887" i="4"/>
  <c r="D887" i="4"/>
  <c r="E887" i="4"/>
  <c r="B887" i="4"/>
  <c r="I887" i="8"/>
  <c r="C887" i="8"/>
  <c r="D887" i="8"/>
  <c r="E887" i="8"/>
  <c r="B887" i="8"/>
  <c r="I331" i="86"/>
  <c r="C331" i="86"/>
  <c r="D331" i="86"/>
  <c r="E331" i="86"/>
  <c r="B331" i="86"/>
  <c r="I887" i="2"/>
  <c r="C887" i="2"/>
  <c r="D887" i="2"/>
  <c r="E887" i="2"/>
  <c r="B887" i="2"/>
  <c r="I887" i="5"/>
  <c r="C887" i="5"/>
  <c r="D887" i="5"/>
  <c r="E887" i="5"/>
  <c r="B887" i="5"/>
  <c r="C887" i="3"/>
  <c r="D887" i="3"/>
  <c r="E887" i="3"/>
  <c r="B887" i="3"/>
  <c r="C887" i="12"/>
  <c r="D887" i="12"/>
  <c r="E887" i="12"/>
  <c r="B887" i="12"/>
  <c r="G331" i="86" l="1"/>
  <c r="H889" i="7"/>
  <c r="F887" i="3"/>
  <c r="G887" i="3"/>
  <c r="I888" i="7" l="1"/>
  <c r="C888" i="7"/>
  <c r="D888" i="7"/>
  <c r="E888" i="7"/>
  <c r="B888" i="7"/>
  <c r="I884" i="10"/>
  <c r="C884" i="10"/>
  <c r="D884" i="10"/>
  <c r="E884" i="10"/>
  <c r="B884" i="10"/>
  <c r="F885" i="10"/>
  <c r="G885" i="10"/>
  <c r="F886" i="10"/>
  <c r="G886" i="10"/>
  <c r="H624" i="16"/>
  <c r="C624" i="16"/>
  <c r="D624" i="16"/>
  <c r="E624" i="16"/>
  <c r="B624" i="16"/>
  <c r="I330" i="85"/>
  <c r="F331" i="85"/>
  <c r="G331" i="85"/>
  <c r="F332" i="85"/>
  <c r="G332" i="85"/>
  <c r="F333" i="85"/>
  <c r="G333" i="85"/>
  <c r="C330" i="85"/>
  <c r="D330" i="85"/>
  <c r="E330" i="85"/>
  <c r="B330" i="85"/>
  <c r="I884" i="9"/>
  <c r="F885" i="9"/>
  <c r="G885" i="9"/>
  <c r="F886" i="9"/>
  <c r="G886" i="9"/>
  <c r="C884" i="9"/>
  <c r="D884" i="9"/>
  <c r="E884" i="9"/>
  <c r="B884" i="9"/>
  <c r="I520" i="20"/>
  <c r="C520" i="20"/>
  <c r="D520" i="20"/>
  <c r="E520" i="20"/>
  <c r="B520" i="20"/>
  <c r="I832" i="14"/>
  <c r="F833" i="14"/>
  <c r="G833" i="14"/>
  <c r="C832" i="14"/>
  <c r="D832" i="14"/>
  <c r="E832" i="14"/>
  <c r="B832" i="14"/>
  <c r="I886" i="11"/>
  <c r="C886" i="11"/>
  <c r="D886" i="11"/>
  <c r="E886" i="11"/>
  <c r="B886" i="11"/>
  <c r="I886" i="4"/>
  <c r="C886" i="4"/>
  <c r="D886" i="4"/>
  <c r="E886" i="4"/>
  <c r="B886" i="4"/>
  <c r="F887" i="4"/>
  <c r="G887" i="4"/>
  <c r="F888" i="4"/>
  <c r="G888" i="4"/>
  <c r="F889" i="4"/>
  <c r="G889" i="4"/>
  <c r="F890" i="4"/>
  <c r="G890" i="4"/>
  <c r="I886" i="8"/>
  <c r="C886" i="8"/>
  <c r="D886" i="8"/>
  <c r="E886" i="8"/>
  <c r="B886" i="8"/>
  <c r="F892" i="8"/>
  <c r="G892" i="8"/>
  <c r="F887" i="8"/>
  <c r="G887" i="8"/>
  <c r="F888" i="8"/>
  <c r="G888" i="8"/>
  <c r="F889" i="8"/>
  <c r="G889" i="8"/>
  <c r="F890" i="8"/>
  <c r="G890" i="8"/>
  <c r="F891" i="8"/>
  <c r="G891" i="8"/>
  <c r="I330" i="86"/>
  <c r="C330" i="86"/>
  <c r="D330" i="86"/>
  <c r="E330" i="86"/>
  <c r="B330" i="86"/>
  <c r="F331" i="86"/>
  <c r="F332" i="86"/>
  <c r="F333" i="86"/>
  <c r="F334" i="86"/>
  <c r="F335" i="86"/>
  <c r="I886" i="2"/>
  <c r="F887" i="2"/>
  <c r="G887" i="2"/>
  <c r="F888" i="2"/>
  <c r="G888" i="2"/>
  <c r="C886" i="2"/>
  <c r="D886" i="2"/>
  <c r="E886" i="2"/>
  <c r="B886" i="2"/>
  <c r="I886" i="5"/>
  <c r="C886" i="5"/>
  <c r="D886" i="5"/>
  <c r="E886" i="5"/>
  <c r="B886" i="5"/>
  <c r="I886" i="3"/>
  <c r="C886" i="3"/>
  <c r="D886" i="3"/>
  <c r="E886" i="3"/>
  <c r="B886" i="3"/>
  <c r="K886" i="12"/>
  <c r="L887" i="12" s="1"/>
  <c r="C886" i="12"/>
  <c r="D886" i="12"/>
  <c r="E886" i="12"/>
  <c r="B886" i="12"/>
  <c r="G330" i="86" l="1"/>
  <c r="H888" i="4"/>
  <c r="G832" i="14"/>
  <c r="G884" i="9"/>
  <c r="H885" i="9"/>
  <c r="G886" i="2"/>
  <c r="H892" i="8"/>
  <c r="F832" i="14"/>
  <c r="F884" i="9"/>
  <c r="G330" i="85"/>
  <c r="F886" i="8"/>
  <c r="F886" i="2"/>
  <c r="H889" i="4"/>
  <c r="H888" i="2"/>
  <c r="H891" i="8"/>
  <c r="H889" i="8"/>
  <c r="H887" i="4"/>
  <c r="H885" i="10"/>
  <c r="H890" i="4"/>
  <c r="F886" i="4"/>
  <c r="F330" i="85"/>
  <c r="F884" i="10"/>
  <c r="G886" i="8"/>
  <c r="H331" i="85"/>
  <c r="H886" i="10"/>
  <c r="G884" i="10"/>
  <c r="H333" i="85"/>
  <c r="H333" i="86"/>
  <c r="H334" i="86"/>
  <c r="H887" i="8"/>
  <c r="H886" i="9"/>
  <c r="H890" i="8"/>
  <c r="G886" i="4"/>
  <c r="H833" i="14"/>
  <c r="H335" i="86"/>
  <c r="H332" i="85"/>
  <c r="H888" i="8"/>
  <c r="H332" i="86"/>
  <c r="H331" i="86"/>
  <c r="H887" i="2"/>
  <c r="H886" i="8" l="1"/>
  <c r="H884" i="10"/>
  <c r="H886" i="2"/>
  <c r="H884" i="9"/>
  <c r="H832" i="14"/>
  <c r="H330" i="85"/>
  <c r="H886" i="4"/>
  <c r="F886" i="3"/>
  <c r="G886" i="3"/>
  <c r="C885" i="8"/>
  <c r="D885" i="8"/>
  <c r="E885" i="8"/>
  <c r="I887" i="7"/>
  <c r="C887" i="7"/>
  <c r="D887" i="7"/>
  <c r="E887" i="7"/>
  <c r="B887" i="7"/>
  <c r="I883" i="10"/>
  <c r="C883" i="10"/>
  <c r="D883" i="10"/>
  <c r="E883" i="10"/>
  <c r="B883" i="10"/>
  <c r="H623" i="16"/>
  <c r="F624" i="16"/>
  <c r="G624" i="16"/>
  <c r="F625" i="16"/>
  <c r="G625" i="16"/>
  <c r="F626" i="16"/>
  <c r="G626" i="16"/>
  <c r="C623" i="16"/>
  <c r="D623" i="16"/>
  <c r="E623" i="16"/>
  <c r="B623" i="16"/>
  <c r="I329" i="85"/>
  <c r="C329" i="85"/>
  <c r="D329" i="85"/>
  <c r="E329" i="85"/>
  <c r="B329" i="85"/>
  <c r="I883" i="9"/>
  <c r="C883" i="9"/>
  <c r="D883" i="9"/>
  <c r="E883" i="9"/>
  <c r="B883" i="9"/>
  <c r="I519" i="20"/>
  <c r="F520" i="20"/>
  <c r="G520" i="20"/>
  <c r="F521" i="20"/>
  <c r="G521" i="20"/>
  <c r="C519" i="20"/>
  <c r="D519" i="20"/>
  <c r="E519" i="20"/>
  <c r="B519" i="20"/>
  <c r="I831" i="14"/>
  <c r="C831" i="14"/>
  <c r="D831" i="14"/>
  <c r="E831" i="14"/>
  <c r="B831" i="14"/>
  <c r="I885" i="11"/>
  <c r="C885" i="11"/>
  <c r="D885" i="11"/>
  <c r="E885" i="11"/>
  <c r="B885" i="11"/>
  <c r="I885" i="4"/>
  <c r="C885" i="4"/>
  <c r="D885" i="4"/>
  <c r="E885" i="4"/>
  <c r="B885" i="4"/>
  <c r="I885" i="5"/>
  <c r="I885" i="2"/>
  <c r="I329" i="86"/>
  <c r="I885" i="8"/>
  <c r="B885" i="8"/>
  <c r="C329" i="86"/>
  <c r="D329" i="86"/>
  <c r="E329" i="86"/>
  <c r="B329" i="86"/>
  <c r="C885" i="2"/>
  <c r="D885" i="2"/>
  <c r="E885" i="2"/>
  <c r="B885" i="2"/>
  <c r="C885" i="5"/>
  <c r="D885" i="5"/>
  <c r="E885" i="5"/>
  <c r="B885" i="5"/>
  <c r="I885" i="3"/>
  <c r="C885" i="3"/>
  <c r="D885" i="3"/>
  <c r="E885" i="3"/>
  <c r="B885" i="3"/>
  <c r="K885" i="12"/>
  <c r="C885" i="12"/>
  <c r="D885" i="12"/>
  <c r="E885" i="12"/>
  <c r="B885" i="12"/>
  <c r="G329" i="86" l="1"/>
  <c r="G623" i="16"/>
  <c r="G519" i="20"/>
  <c r="F519" i="20"/>
  <c r="F623" i="16"/>
  <c r="H521" i="20"/>
  <c r="L886" i="12"/>
  <c r="H520" i="20"/>
  <c r="F885" i="3"/>
  <c r="G885" i="3"/>
  <c r="H519" i="20" l="1"/>
  <c r="I886" i="7"/>
  <c r="C886" i="7"/>
  <c r="D886" i="7"/>
  <c r="E886" i="7"/>
  <c r="B886" i="7"/>
  <c r="I882" i="10"/>
  <c r="C882" i="10"/>
  <c r="D882" i="10"/>
  <c r="E882" i="10"/>
  <c r="B882" i="10"/>
  <c r="H622" i="16"/>
  <c r="C622" i="16"/>
  <c r="D622" i="16"/>
  <c r="E622" i="16"/>
  <c r="B622" i="16"/>
  <c r="I328" i="85"/>
  <c r="C328" i="85"/>
  <c r="D328" i="85"/>
  <c r="E328" i="85"/>
  <c r="B328" i="85"/>
  <c r="I882" i="9"/>
  <c r="F883" i="9"/>
  <c r="G883" i="9"/>
  <c r="C882" i="9"/>
  <c r="D882" i="9"/>
  <c r="E882" i="9"/>
  <c r="B882" i="9"/>
  <c r="I518" i="20"/>
  <c r="C518" i="20"/>
  <c r="D518" i="20"/>
  <c r="E518" i="20"/>
  <c r="B518" i="20"/>
  <c r="I830" i="14"/>
  <c r="C830" i="14"/>
  <c r="D830" i="14"/>
  <c r="E830" i="14"/>
  <c r="B830" i="14"/>
  <c r="I884" i="11"/>
  <c r="C884" i="11"/>
  <c r="D884" i="11"/>
  <c r="E884" i="11"/>
  <c r="B884" i="11"/>
  <c r="I884" i="4"/>
  <c r="C884" i="4"/>
  <c r="D884" i="4"/>
  <c r="E884" i="4"/>
  <c r="B884" i="4"/>
  <c r="I884" i="8"/>
  <c r="C884" i="8"/>
  <c r="D884" i="8"/>
  <c r="E884" i="8"/>
  <c r="B884" i="8"/>
  <c r="I328" i="86"/>
  <c r="C328" i="86"/>
  <c r="D328" i="86"/>
  <c r="E328" i="86"/>
  <c r="B328" i="86"/>
  <c r="I884" i="2"/>
  <c r="C884" i="2"/>
  <c r="D884" i="2"/>
  <c r="E884" i="2"/>
  <c r="B884" i="2"/>
  <c r="F885" i="2"/>
  <c r="I884" i="5"/>
  <c r="C884" i="5"/>
  <c r="D884" i="5"/>
  <c r="E884" i="5"/>
  <c r="B884" i="5"/>
  <c r="I884" i="3"/>
  <c r="C884" i="3"/>
  <c r="D884" i="3"/>
  <c r="E884" i="3"/>
  <c r="B884" i="3"/>
  <c r="K884" i="12"/>
  <c r="L885" i="12" s="1"/>
  <c r="C884" i="12"/>
  <c r="D884" i="12"/>
  <c r="E884" i="12"/>
  <c r="B884" i="12"/>
  <c r="F885" i="11"/>
  <c r="G885" i="11"/>
  <c r="F886" i="11"/>
  <c r="G886" i="11"/>
  <c r="F887" i="11"/>
  <c r="G887" i="11"/>
  <c r="F888" i="11"/>
  <c r="G888" i="11"/>
  <c r="F889" i="11"/>
  <c r="G889" i="11"/>
  <c r="F329" i="86"/>
  <c r="F330" i="86"/>
  <c r="G885" i="2"/>
  <c r="F885" i="12"/>
  <c r="G885" i="12"/>
  <c r="F886" i="12"/>
  <c r="G886" i="12"/>
  <c r="F887" i="12"/>
  <c r="G887" i="12"/>
  <c r="F888" i="12"/>
  <c r="G888" i="12"/>
  <c r="I889" i="12" s="1"/>
  <c r="G882" i="9" l="1"/>
  <c r="G328" i="86"/>
  <c r="H886" i="12"/>
  <c r="H330" i="86"/>
  <c r="F884" i="12"/>
  <c r="F884" i="11"/>
  <c r="H888" i="12"/>
  <c r="J889" i="12"/>
  <c r="H329" i="86"/>
  <c r="G884" i="12"/>
  <c r="G884" i="11"/>
  <c r="F882" i="9"/>
  <c r="H887" i="12"/>
  <c r="H885" i="2"/>
  <c r="H883" i="9"/>
  <c r="H885" i="12"/>
  <c r="H882" i="9" l="1"/>
  <c r="H884" i="12"/>
  <c r="F884" i="3"/>
  <c r="G884" i="3"/>
  <c r="I884" i="7" l="1"/>
  <c r="I880" i="10"/>
  <c r="H620" i="16"/>
  <c r="I326" i="85"/>
  <c r="I880" i="9"/>
  <c r="I516" i="20"/>
  <c r="I828" i="14"/>
  <c r="I882" i="11"/>
  <c r="I882" i="4"/>
  <c r="I882" i="8"/>
  <c r="I326" i="86"/>
  <c r="I882" i="2"/>
  <c r="I882" i="5"/>
  <c r="I882" i="3"/>
  <c r="A20" i="423"/>
  <c r="A16" i="423"/>
  <c r="A15" i="423"/>
  <c r="A13" i="423"/>
  <c r="A12" i="423"/>
  <c r="A11" i="423"/>
  <c r="A10" i="423"/>
  <c r="A9" i="423"/>
  <c r="C9" i="423" s="1"/>
  <c r="A8" i="423"/>
  <c r="C8" i="423" s="1"/>
  <c r="A7" i="423"/>
  <c r="A6" i="423"/>
  <c r="A5" i="423"/>
  <c r="I885" i="7"/>
  <c r="C885" i="7"/>
  <c r="D885" i="7"/>
  <c r="E885" i="7"/>
  <c r="B885" i="7"/>
  <c r="I881" i="10"/>
  <c r="C881" i="10"/>
  <c r="D881" i="10"/>
  <c r="E881" i="10"/>
  <c r="B881" i="10"/>
  <c r="H621" i="16"/>
  <c r="C621" i="16"/>
  <c r="D621" i="16"/>
  <c r="E621" i="16"/>
  <c r="B621" i="16"/>
  <c r="I327" i="85"/>
  <c r="C327" i="85"/>
  <c r="D327" i="85"/>
  <c r="E327" i="85"/>
  <c r="I881" i="9"/>
  <c r="B327" i="85"/>
  <c r="C881" i="9"/>
  <c r="D881" i="9"/>
  <c r="E881" i="9"/>
  <c r="B881" i="9"/>
  <c r="I517" i="20"/>
  <c r="C517" i="20"/>
  <c r="D517" i="20"/>
  <c r="E517" i="20"/>
  <c r="B517" i="20"/>
  <c r="I829" i="14"/>
  <c r="C829" i="14"/>
  <c r="D829" i="14"/>
  <c r="E829" i="14"/>
  <c r="B829" i="14"/>
  <c r="I883" i="11"/>
  <c r="C883" i="11"/>
  <c r="D883" i="11"/>
  <c r="E883" i="11"/>
  <c r="B883" i="11"/>
  <c r="I883" i="4"/>
  <c r="C883" i="4"/>
  <c r="D883" i="4"/>
  <c r="E883" i="4"/>
  <c r="B883" i="4"/>
  <c r="I883" i="8"/>
  <c r="C883" i="8"/>
  <c r="D883" i="8"/>
  <c r="E883" i="8"/>
  <c r="B883" i="8"/>
  <c r="I327" i="86"/>
  <c r="C327" i="86"/>
  <c r="D327" i="86"/>
  <c r="E327" i="86"/>
  <c r="B327" i="86"/>
  <c r="I883" i="2"/>
  <c r="C883" i="2"/>
  <c r="D883" i="2"/>
  <c r="E883" i="2"/>
  <c r="B883" i="2"/>
  <c r="I883" i="5"/>
  <c r="C883" i="5"/>
  <c r="D883" i="5"/>
  <c r="E883" i="5"/>
  <c r="B883" i="5"/>
  <c r="C883" i="3"/>
  <c r="D883" i="3"/>
  <c r="E883" i="3"/>
  <c r="B883" i="3"/>
  <c r="I885" i="12"/>
  <c r="J885" i="12"/>
  <c r="I886" i="12"/>
  <c r="J886" i="12"/>
  <c r="I887" i="12"/>
  <c r="J887" i="12"/>
  <c r="I888" i="12"/>
  <c r="J888" i="12"/>
  <c r="I883" i="3"/>
  <c r="K882" i="12"/>
  <c r="K883" i="12"/>
  <c r="L884" i="12" s="1"/>
  <c r="C883" i="12"/>
  <c r="D883" i="12"/>
  <c r="E883" i="12"/>
  <c r="B883" i="12"/>
  <c r="C13" i="423" l="1"/>
  <c r="E11" i="423"/>
  <c r="D11" i="423"/>
  <c r="D9" i="423"/>
  <c r="C11" i="423"/>
  <c r="E9" i="423"/>
  <c r="D14" i="423"/>
  <c r="E14" i="423"/>
  <c r="E10" i="423"/>
  <c r="C10" i="423"/>
  <c r="D10" i="423"/>
  <c r="C12" i="423"/>
  <c r="D8" i="423"/>
  <c r="E8" i="423"/>
  <c r="E13" i="423"/>
  <c r="D13" i="423"/>
  <c r="J26" i="423"/>
  <c r="G327" i="86"/>
  <c r="L883" i="12"/>
  <c r="F20" i="423"/>
  <c r="F883" i="3" l="1"/>
  <c r="G883" i="3"/>
  <c r="I28" i="421" l="1"/>
  <c r="A22" i="421"/>
  <c r="A20" i="421"/>
  <c r="A18" i="421"/>
  <c r="A17" i="421"/>
  <c r="A16" i="421"/>
  <c r="A15" i="421"/>
  <c r="A14" i="421"/>
  <c r="A13" i="421"/>
  <c r="A12" i="421"/>
  <c r="A11" i="421"/>
  <c r="A10" i="421"/>
  <c r="A9" i="421"/>
  <c r="A8" i="421"/>
  <c r="A7" i="421"/>
  <c r="E22" i="421" l="1"/>
  <c r="C884" i="7" l="1"/>
  <c r="D884" i="7"/>
  <c r="E884" i="7"/>
  <c r="B884" i="7"/>
  <c r="F885" i="7"/>
  <c r="G885" i="7"/>
  <c r="F886" i="7"/>
  <c r="G886" i="7"/>
  <c r="F887" i="7"/>
  <c r="G887" i="7"/>
  <c r="F888" i="7"/>
  <c r="G888" i="7"/>
  <c r="C880" i="10"/>
  <c r="D880" i="10"/>
  <c r="E880" i="10"/>
  <c r="B880" i="10"/>
  <c r="C620" i="16"/>
  <c r="D620" i="16"/>
  <c r="E620" i="16"/>
  <c r="B620" i="16"/>
  <c r="C326" i="85"/>
  <c r="D326" i="85"/>
  <c r="E326" i="85"/>
  <c r="B326" i="85"/>
  <c r="F327" i="85"/>
  <c r="G327" i="85"/>
  <c r="F328" i="85"/>
  <c r="G328" i="85"/>
  <c r="F329" i="85"/>
  <c r="G329" i="85"/>
  <c r="C880" i="9"/>
  <c r="D880" i="9"/>
  <c r="E880" i="9"/>
  <c r="B880" i="9"/>
  <c r="F881" i="9"/>
  <c r="G881" i="9"/>
  <c r="C516" i="20"/>
  <c r="D516" i="20"/>
  <c r="E516" i="20"/>
  <c r="B516" i="20"/>
  <c r="C828" i="14"/>
  <c r="D828" i="14"/>
  <c r="E828" i="14"/>
  <c r="B828" i="14"/>
  <c r="C882" i="11"/>
  <c r="D882" i="11"/>
  <c r="E882" i="11"/>
  <c r="B882" i="11"/>
  <c r="C882" i="4"/>
  <c r="D882" i="4"/>
  <c r="E882" i="4"/>
  <c r="B882" i="4"/>
  <c r="F883" i="4"/>
  <c r="G883" i="4"/>
  <c r="F884" i="4"/>
  <c r="G884" i="4"/>
  <c r="F885" i="4"/>
  <c r="G885" i="4"/>
  <c r="C882" i="8"/>
  <c r="D882" i="8"/>
  <c r="E882" i="8"/>
  <c r="B882" i="8"/>
  <c r="C326" i="86"/>
  <c r="D326" i="86"/>
  <c r="E326" i="86"/>
  <c r="B326" i="86"/>
  <c r="F327" i="86"/>
  <c r="F328" i="86"/>
  <c r="C882" i="2"/>
  <c r="D882" i="2"/>
  <c r="E882" i="2"/>
  <c r="B882" i="2"/>
  <c r="F883" i="2"/>
  <c r="G883" i="2"/>
  <c r="F884" i="2"/>
  <c r="G884" i="2"/>
  <c r="C882" i="5"/>
  <c r="D882" i="5"/>
  <c r="E882" i="5"/>
  <c r="B882" i="5"/>
  <c r="C882" i="3"/>
  <c r="D882" i="3"/>
  <c r="E882" i="3"/>
  <c r="B882" i="3"/>
  <c r="C882" i="12"/>
  <c r="E882" i="12"/>
  <c r="B882" i="12"/>
  <c r="C883" i="7"/>
  <c r="D883" i="7"/>
  <c r="E883" i="7"/>
  <c r="B883" i="7"/>
  <c r="C879" i="10"/>
  <c r="D879" i="10"/>
  <c r="E879" i="10"/>
  <c r="B879" i="10"/>
  <c r="F881" i="10"/>
  <c r="G881" i="10"/>
  <c r="F882" i="10"/>
  <c r="G882" i="10"/>
  <c r="F883" i="10"/>
  <c r="G883" i="10"/>
  <c r="F621" i="16"/>
  <c r="G621" i="16"/>
  <c r="F622" i="16"/>
  <c r="G622" i="16"/>
  <c r="C619" i="16"/>
  <c r="D619" i="16"/>
  <c r="E619" i="16"/>
  <c r="B619" i="16"/>
  <c r="C325" i="85"/>
  <c r="D325" i="85"/>
  <c r="E325" i="85"/>
  <c r="B325" i="85"/>
  <c r="C879" i="9"/>
  <c r="D879" i="9"/>
  <c r="E879" i="9"/>
  <c r="B879" i="9"/>
  <c r="C515" i="20"/>
  <c r="D515" i="20"/>
  <c r="E515" i="20"/>
  <c r="B515" i="20"/>
  <c r="C827" i="14"/>
  <c r="D827" i="14"/>
  <c r="E827" i="14"/>
  <c r="B827" i="14"/>
  <c r="C881" i="11"/>
  <c r="D881" i="11"/>
  <c r="E881" i="11"/>
  <c r="B881" i="11"/>
  <c r="C881" i="4"/>
  <c r="D881" i="4"/>
  <c r="E881" i="4"/>
  <c r="B881" i="4"/>
  <c r="C881" i="8"/>
  <c r="D881" i="8"/>
  <c r="E881" i="8"/>
  <c r="B881" i="8"/>
  <c r="C325" i="86"/>
  <c r="D325" i="86"/>
  <c r="E325" i="86"/>
  <c r="B325" i="86"/>
  <c r="C881" i="2"/>
  <c r="D881" i="2"/>
  <c r="E881" i="2"/>
  <c r="B881" i="2"/>
  <c r="C881" i="5"/>
  <c r="D881" i="5"/>
  <c r="E881" i="5"/>
  <c r="B881" i="5"/>
  <c r="C881" i="3"/>
  <c r="D881" i="3"/>
  <c r="E881" i="3"/>
  <c r="B881" i="3"/>
  <c r="C881" i="12"/>
  <c r="D881" i="12"/>
  <c r="E881" i="12"/>
  <c r="B881" i="12"/>
  <c r="F620" i="16" l="1"/>
  <c r="F880" i="10"/>
  <c r="F326" i="86"/>
  <c r="G620" i="16"/>
  <c r="G880" i="10"/>
  <c r="G325" i="86"/>
  <c r="G326" i="86"/>
  <c r="G882" i="4"/>
  <c r="H882" i="10"/>
  <c r="G881" i="3"/>
  <c r="H883" i="10"/>
  <c r="H881" i="10"/>
  <c r="G882" i="2"/>
  <c r="H883" i="2"/>
  <c r="H885" i="4"/>
  <c r="H883" i="4"/>
  <c r="G882" i="3"/>
  <c r="H888" i="7"/>
  <c r="F882" i="3"/>
  <c r="F881" i="3"/>
  <c r="H885" i="7"/>
  <c r="H887" i="7"/>
  <c r="H329" i="85"/>
  <c r="H886" i="7"/>
  <c r="H328" i="85"/>
  <c r="H884" i="2"/>
  <c r="H884" i="4"/>
  <c r="H328" i="86"/>
  <c r="H327" i="85"/>
  <c r="H881" i="9"/>
  <c r="H327" i="86"/>
  <c r="F882" i="4"/>
  <c r="F882" i="2"/>
  <c r="C882" i="7"/>
  <c r="D882" i="7"/>
  <c r="E882" i="7"/>
  <c r="B882" i="7"/>
  <c r="C878" i="10"/>
  <c r="D878" i="10"/>
  <c r="E878" i="10"/>
  <c r="B878" i="10"/>
  <c r="F619" i="16"/>
  <c r="G619" i="16"/>
  <c r="C618" i="16"/>
  <c r="D618" i="16"/>
  <c r="E618" i="16"/>
  <c r="B618" i="16"/>
  <c r="C324" i="85"/>
  <c r="D324" i="85"/>
  <c r="E324" i="85"/>
  <c r="B324" i="85"/>
  <c r="C878" i="9"/>
  <c r="D878" i="9"/>
  <c r="E878" i="9"/>
  <c r="B878" i="9"/>
  <c r="C514" i="20"/>
  <c r="D514" i="20"/>
  <c r="E514" i="20"/>
  <c r="B514" i="20"/>
  <c r="C826" i="14"/>
  <c r="D826" i="14"/>
  <c r="E826" i="14"/>
  <c r="B826" i="14"/>
  <c r="C880" i="11"/>
  <c r="D880" i="11"/>
  <c r="E880" i="11"/>
  <c r="B880" i="11"/>
  <c r="C880" i="4"/>
  <c r="D880" i="4"/>
  <c r="E880" i="4"/>
  <c r="B880" i="4"/>
  <c r="F881" i="8"/>
  <c r="G881" i="8"/>
  <c r="F882" i="8"/>
  <c r="G882" i="8"/>
  <c r="F883" i="8"/>
  <c r="G883" i="8"/>
  <c r="F884" i="8"/>
  <c r="G884" i="8"/>
  <c r="F885" i="8"/>
  <c r="G885" i="8"/>
  <c r="C880" i="8"/>
  <c r="D880" i="8"/>
  <c r="E880" i="8"/>
  <c r="B880" i="8"/>
  <c r="C324" i="86"/>
  <c r="D324" i="86"/>
  <c r="E324" i="86"/>
  <c r="B324" i="86"/>
  <c r="C880" i="2"/>
  <c r="D880" i="2"/>
  <c r="E880" i="2"/>
  <c r="B880" i="2"/>
  <c r="C880" i="5"/>
  <c r="D880" i="5"/>
  <c r="E880" i="5"/>
  <c r="B880" i="5"/>
  <c r="C880" i="3"/>
  <c r="D880" i="3"/>
  <c r="E880" i="3"/>
  <c r="B880" i="3"/>
  <c r="C880" i="12"/>
  <c r="D880" i="12"/>
  <c r="E880" i="12"/>
  <c r="B880" i="12"/>
  <c r="H326" i="86" l="1"/>
  <c r="H880" i="10"/>
  <c r="H882" i="4"/>
  <c r="G324" i="86"/>
  <c r="H882" i="8"/>
  <c r="H882" i="2"/>
  <c r="H881" i="8"/>
  <c r="H885" i="8"/>
  <c r="H884" i="8"/>
  <c r="H883" i="8"/>
  <c r="C877" i="9"/>
  <c r="D877" i="9"/>
  <c r="E877" i="9"/>
  <c r="B877" i="9"/>
  <c r="F880" i="3"/>
  <c r="G880" i="3"/>
  <c r="C881" i="7"/>
  <c r="D881" i="7"/>
  <c r="E881" i="7"/>
  <c r="B881" i="7"/>
  <c r="C877" i="10"/>
  <c r="D877" i="10"/>
  <c r="E877" i="10"/>
  <c r="B877" i="10"/>
  <c r="C617" i="16"/>
  <c r="D617" i="16"/>
  <c r="E617" i="16"/>
  <c r="B617" i="16"/>
  <c r="C323" i="85"/>
  <c r="D323" i="85"/>
  <c r="E323" i="85"/>
  <c r="B323" i="85"/>
  <c r="F324" i="85"/>
  <c r="G324" i="85"/>
  <c r="F325" i="85"/>
  <c r="G325" i="85"/>
  <c r="F326" i="85"/>
  <c r="G326" i="85"/>
  <c r="F878" i="9"/>
  <c r="G878" i="9"/>
  <c r="F879" i="9"/>
  <c r="G879" i="9"/>
  <c r="F880" i="9"/>
  <c r="G880" i="9"/>
  <c r="C513" i="20"/>
  <c r="D513" i="20"/>
  <c r="E513" i="20"/>
  <c r="B513" i="20"/>
  <c r="F514" i="20"/>
  <c r="G514" i="20"/>
  <c r="F515" i="20"/>
  <c r="G515" i="20"/>
  <c r="F516" i="20"/>
  <c r="G516" i="20"/>
  <c r="F517" i="20"/>
  <c r="G517" i="20"/>
  <c r="F518" i="20"/>
  <c r="G518" i="20"/>
  <c r="F826" i="14"/>
  <c r="G826" i="14"/>
  <c r="F827" i="14"/>
  <c r="G827" i="14"/>
  <c r="F828" i="14"/>
  <c r="G828" i="14"/>
  <c r="F829" i="14"/>
  <c r="G829" i="14"/>
  <c r="F830" i="14"/>
  <c r="G830" i="14"/>
  <c r="F831" i="14"/>
  <c r="G831" i="14"/>
  <c r="C825" i="14"/>
  <c r="D825" i="14"/>
  <c r="E825" i="14"/>
  <c r="B825" i="14"/>
  <c r="C879" i="11"/>
  <c r="D879" i="11"/>
  <c r="E879" i="11"/>
  <c r="B879" i="11"/>
  <c r="C879" i="4"/>
  <c r="D879" i="4"/>
  <c r="E879" i="4"/>
  <c r="B879" i="4"/>
  <c r="C879" i="8"/>
  <c r="D879" i="8"/>
  <c r="E879" i="8"/>
  <c r="B879" i="8"/>
  <c r="C323" i="86"/>
  <c r="D323" i="86"/>
  <c r="E323" i="86"/>
  <c r="B323" i="86"/>
  <c r="C879" i="2"/>
  <c r="D879" i="2"/>
  <c r="E879" i="2"/>
  <c r="B879" i="2"/>
  <c r="C879" i="5"/>
  <c r="D879" i="5"/>
  <c r="E879" i="5"/>
  <c r="B879" i="5"/>
  <c r="E879" i="3"/>
  <c r="C879" i="3"/>
  <c r="D879" i="3"/>
  <c r="B879" i="3"/>
  <c r="C879" i="12"/>
  <c r="D879" i="12"/>
  <c r="E879" i="12"/>
  <c r="B879" i="12"/>
  <c r="C880" i="7"/>
  <c r="D880" i="7"/>
  <c r="E880" i="7"/>
  <c r="B880" i="7"/>
  <c r="F882" i="7"/>
  <c r="G882" i="7"/>
  <c r="F883" i="7"/>
  <c r="G883" i="7"/>
  <c r="F884" i="7"/>
  <c r="G884" i="7"/>
  <c r="F878" i="10"/>
  <c r="G878" i="10"/>
  <c r="F879" i="10"/>
  <c r="G879" i="10"/>
  <c r="C876" i="10"/>
  <c r="D876" i="10"/>
  <c r="E876" i="10"/>
  <c r="B876" i="10"/>
  <c r="C616" i="16"/>
  <c r="D616" i="16"/>
  <c r="E616" i="16"/>
  <c r="B616" i="16"/>
  <c r="C322" i="85"/>
  <c r="D322" i="85"/>
  <c r="E322" i="85"/>
  <c r="B322" i="85"/>
  <c r="C876" i="9"/>
  <c r="D876" i="9"/>
  <c r="E876" i="9"/>
  <c r="B876" i="9"/>
  <c r="C512" i="20"/>
  <c r="D512" i="20"/>
  <c r="E512" i="20"/>
  <c r="B512" i="20"/>
  <c r="C824" i="14"/>
  <c r="D824" i="14"/>
  <c r="E824" i="14"/>
  <c r="B824" i="14"/>
  <c r="C878" i="11"/>
  <c r="D878" i="11"/>
  <c r="E878" i="11"/>
  <c r="B878" i="11"/>
  <c r="C878" i="4"/>
  <c r="D878" i="4"/>
  <c r="E878" i="4"/>
  <c r="B878" i="4"/>
  <c r="F881" i="4"/>
  <c r="G881" i="4"/>
  <c r="F880" i="4"/>
  <c r="G880" i="4"/>
  <c r="C878" i="8"/>
  <c r="D878" i="8"/>
  <c r="E878" i="8"/>
  <c r="B878" i="8"/>
  <c r="F880" i="8"/>
  <c r="G880" i="8"/>
  <c r="C322" i="86"/>
  <c r="D322" i="86"/>
  <c r="E322" i="86"/>
  <c r="B322" i="86"/>
  <c r="F324" i="86"/>
  <c r="F325" i="86"/>
  <c r="H325" i="86" s="1"/>
  <c r="C878" i="2"/>
  <c r="D878" i="2"/>
  <c r="E878" i="2"/>
  <c r="B878" i="2"/>
  <c r="F880" i="2"/>
  <c r="G880" i="2"/>
  <c r="F881" i="2"/>
  <c r="G881" i="2"/>
  <c r="C878" i="5"/>
  <c r="D878" i="5"/>
  <c r="E878" i="5"/>
  <c r="B878" i="5"/>
  <c r="C878" i="3"/>
  <c r="D878" i="3"/>
  <c r="E878" i="3"/>
  <c r="B878" i="3"/>
  <c r="C878" i="12"/>
  <c r="D878" i="12"/>
  <c r="E878" i="12"/>
  <c r="B878" i="12"/>
  <c r="F880" i="12"/>
  <c r="G880" i="12"/>
  <c r="F881" i="12"/>
  <c r="G881" i="12"/>
  <c r="F882" i="12"/>
  <c r="G882" i="12"/>
  <c r="F883" i="12"/>
  <c r="J884" i="12" s="1"/>
  <c r="G883" i="12"/>
  <c r="I884" i="12" s="1"/>
  <c r="C879" i="7"/>
  <c r="D879" i="7"/>
  <c r="E879" i="7"/>
  <c r="B879" i="7"/>
  <c r="C875" i="10"/>
  <c r="D875" i="10"/>
  <c r="E875" i="10"/>
  <c r="B875" i="10"/>
  <c r="C615" i="16"/>
  <c r="D615" i="16"/>
  <c r="E615" i="16"/>
  <c r="B615" i="16"/>
  <c r="E321" i="85"/>
  <c r="C321" i="85"/>
  <c r="D321" i="85"/>
  <c r="B321" i="85"/>
  <c r="C875" i="9"/>
  <c r="D875" i="9"/>
  <c r="E875" i="9"/>
  <c r="B875" i="9"/>
  <c r="C511" i="20"/>
  <c r="D511" i="20"/>
  <c r="E511" i="20"/>
  <c r="B511" i="20"/>
  <c r="C823" i="14"/>
  <c r="D823" i="14"/>
  <c r="E823" i="14"/>
  <c r="B823" i="14"/>
  <c r="C877" i="11"/>
  <c r="D877" i="11"/>
  <c r="E877" i="11"/>
  <c r="B877" i="11"/>
  <c r="C877" i="4"/>
  <c r="D877" i="4"/>
  <c r="E877" i="4"/>
  <c r="B877" i="4"/>
  <c r="C877" i="8"/>
  <c r="D877" i="8"/>
  <c r="E877" i="8"/>
  <c r="B877" i="8"/>
  <c r="C321" i="86"/>
  <c r="D321" i="86"/>
  <c r="E321" i="86"/>
  <c r="B321" i="86"/>
  <c r="C877" i="2"/>
  <c r="D877" i="2"/>
  <c r="E877" i="2"/>
  <c r="B877" i="2"/>
  <c r="C877" i="5"/>
  <c r="D877" i="5"/>
  <c r="E877" i="5"/>
  <c r="B877" i="5"/>
  <c r="C877" i="3"/>
  <c r="D877" i="3"/>
  <c r="E877" i="3"/>
  <c r="B877" i="3"/>
  <c r="C877" i="12"/>
  <c r="D877" i="12"/>
  <c r="E877" i="12"/>
  <c r="B877" i="12"/>
  <c r="C878" i="7"/>
  <c r="D878" i="7"/>
  <c r="E878" i="7"/>
  <c r="B878" i="7"/>
  <c r="C874" i="10"/>
  <c r="D874" i="10"/>
  <c r="E874" i="10"/>
  <c r="B874" i="10"/>
  <c r="C614" i="16"/>
  <c r="D614" i="16"/>
  <c r="E614" i="16"/>
  <c r="B614" i="16"/>
  <c r="C320" i="85"/>
  <c r="D320" i="85"/>
  <c r="E320" i="85"/>
  <c r="B320" i="85"/>
  <c r="C874" i="9"/>
  <c r="D874" i="9"/>
  <c r="E874" i="9"/>
  <c r="B874" i="9"/>
  <c r="C510" i="20"/>
  <c r="D510" i="20"/>
  <c r="E510" i="20"/>
  <c r="B510" i="20"/>
  <c r="C822" i="14"/>
  <c r="D822" i="14"/>
  <c r="E822" i="14"/>
  <c r="B822" i="14"/>
  <c r="F880" i="11"/>
  <c r="G880" i="11"/>
  <c r="F881" i="11"/>
  <c r="G881" i="11"/>
  <c r="F882" i="11"/>
  <c r="G882" i="11"/>
  <c r="F883" i="11"/>
  <c r="G883" i="11"/>
  <c r="C876" i="11"/>
  <c r="D876" i="11"/>
  <c r="E876" i="11"/>
  <c r="B876" i="11"/>
  <c r="C876" i="4"/>
  <c r="D876" i="4"/>
  <c r="E876" i="4"/>
  <c r="B876" i="4"/>
  <c r="C876" i="8"/>
  <c r="D876" i="8"/>
  <c r="E876" i="8"/>
  <c r="B876" i="8"/>
  <c r="C320" i="86"/>
  <c r="D320" i="86"/>
  <c r="E320" i="86"/>
  <c r="B320" i="86"/>
  <c r="C876" i="2"/>
  <c r="D876" i="2"/>
  <c r="E876" i="2"/>
  <c r="B876" i="2"/>
  <c r="C876" i="5"/>
  <c r="D876" i="5"/>
  <c r="E876" i="5"/>
  <c r="B876" i="5"/>
  <c r="C876" i="3"/>
  <c r="D876" i="3"/>
  <c r="E876" i="3"/>
  <c r="B876" i="3"/>
  <c r="C876" i="12"/>
  <c r="D876" i="12"/>
  <c r="E876" i="12"/>
  <c r="B876" i="12"/>
  <c r="G878" i="7" l="1"/>
  <c r="G878" i="8"/>
  <c r="G322" i="86"/>
  <c r="G323" i="86"/>
  <c r="G879" i="12"/>
  <c r="I880" i="12" s="1"/>
  <c r="F878" i="11"/>
  <c r="F513" i="20"/>
  <c r="F877" i="10"/>
  <c r="F881" i="7"/>
  <c r="F876" i="12"/>
  <c r="F510" i="20"/>
  <c r="G321" i="86"/>
  <c r="G881" i="7"/>
  <c r="G510" i="20"/>
  <c r="G877" i="3"/>
  <c r="J883" i="12"/>
  <c r="F878" i="12"/>
  <c r="G880" i="7"/>
  <c r="G879" i="2"/>
  <c r="G879" i="4"/>
  <c r="F879" i="7"/>
  <c r="G878" i="4"/>
  <c r="G878" i="11"/>
  <c r="G322" i="85"/>
  <c r="G320" i="86"/>
  <c r="H826" i="14"/>
  <c r="H515" i="20"/>
  <c r="G879" i="7"/>
  <c r="F878" i="3"/>
  <c r="H324" i="86"/>
  <c r="G876" i="9"/>
  <c r="F879" i="12"/>
  <c r="J880" i="12" s="1"/>
  <c r="F323" i="86"/>
  <c r="F879" i="4"/>
  <c r="F879" i="11"/>
  <c r="F878" i="7"/>
  <c r="F877" i="12"/>
  <c r="F878" i="4"/>
  <c r="F876" i="9"/>
  <c r="F322" i="85"/>
  <c r="H831" i="14"/>
  <c r="H829" i="14"/>
  <c r="H514" i="20"/>
  <c r="G513" i="20"/>
  <c r="H324" i="85"/>
  <c r="G323" i="85"/>
  <c r="G877" i="9"/>
  <c r="F878" i="8"/>
  <c r="G512" i="20"/>
  <c r="G878" i="3"/>
  <c r="G879" i="8"/>
  <c r="G879" i="11"/>
  <c r="H880" i="2"/>
  <c r="F877" i="3"/>
  <c r="G877" i="11"/>
  <c r="G511" i="20"/>
  <c r="G321" i="85"/>
  <c r="F879" i="2"/>
  <c r="H879" i="9"/>
  <c r="G877" i="10"/>
  <c r="I883" i="12"/>
  <c r="H878" i="10"/>
  <c r="G879" i="3"/>
  <c r="F323" i="85"/>
  <c r="F877" i="9"/>
  <c r="H518" i="20"/>
  <c r="H830" i="14"/>
  <c r="H517" i="20"/>
  <c r="H883" i="12"/>
  <c r="H884" i="7"/>
  <c r="H326" i="85"/>
  <c r="H880" i="9"/>
  <c r="H516" i="20"/>
  <c r="H828" i="14"/>
  <c r="H882" i="12"/>
  <c r="J882" i="12"/>
  <c r="H883" i="7"/>
  <c r="H879" i="10"/>
  <c r="H325" i="85"/>
  <c r="H827" i="14"/>
  <c r="H881" i="4"/>
  <c r="H881" i="2"/>
  <c r="I882" i="12"/>
  <c r="I881" i="12"/>
  <c r="J881" i="12"/>
  <c r="H881" i="12"/>
  <c r="H882" i="7"/>
  <c r="H878" i="9"/>
  <c r="H880" i="4"/>
  <c r="H880" i="8"/>
  <c r="F879" i="8"/>
  <c r="F879" i="3"/>
  <c r="F880" i="7"/>
  <c r="F512" i="20"/>
  <c r="F322" i="86"/>
  <c r="H880" i="12"/>
  <c r="F321" i="85"/>
  <c r="F511" i="20"/>
  <c r="F877" i="11"/>
  <c r="H878" i="7" l="1"/>
  <c r="H880" i="7"/>
  <c r="H881" i="7"/>
  <c r="H323" i="86"/>
  <c r="H876" i="9"/>
  <c r="H322" i="86"/>
  <c r="H878" i="8"/>
  <c r="H878" i="4"/>
  <c r="H879" i="2"/>
  <c r="H322" i="85"/>
  <c r="H511" i="20"/>
  <c r="H513" i="20"/>
  <c r="H877" i="10"/>
  <c r="H323" i="85"/>
  <c r="H510" i="20"/>
  <c r="H879" i="8"/>
  <c r="H879" i="12"/>
  <c r="H879" i="4"/>
  <c r="H879" i="7"/>
  <c r="H321" i="85"/>
  <c r="H512" i="20"/>
  <c r="J879" i="12"/>
  <c r="H877" i="9"/>
  <c r="C877" i="7"/>
  <c r="D877" i="7"/>
  <c r="E877" i="7"/>
  <c r="B877" i="7"/>
  <c r="C873" i="10"/>
  <c r="D873" i="10"/>
  <c r="E873" i="10"/>
  <c r="B873" i="10"/>
  <c r="F614" i="16"/>
  <c r="G614" i="16"/>
  <c r="F615" i="16"/>
  <c r="G615" i="16"/>
  <c r="F616" i="16"/>
  <c r="G616" i="16"/>
  <c r="F617" i="16"/>
  <c r="G617" i="16"/>
  <c r="F618" i="16"/>
  <c r="G618" i="16"/>
  <c r="C613" i="16"/>
  <c r="D613" i="16"/>
  <c r="E613" i="16"/>
  <c r="B613" i="16"/>
  <c r="C319" i="85"/>
  <c r="D319" i="85"/>
  <c r="E319" i="85"/>
  <c r="B319" i="85"/>
  <c r="C509" i="20"/>
  <c r="D509" i="20"/>
  <c r="E509" i="20"/>
  <c r="B509" i="20"/>
  <c r="F874" i="9"/>
  <c r="G874" i="9"/>
  <c r="F875" i="9"/>
  <c r="G875" i="9"/>
  <c r="C873" i="9"/>
  <c r="D873" i="9"/>
  <c r="E873" i="9"/>
  <c r="B873" i="9"/>
  <c r="C821" i="14"/>
  <c r="D821" i="14"/>
  <c r="E821" i="14"/>
  <c r="B821" i="14"/>
  <c r="C875" i="11"/>
  <c r="D875" i="11"/>
  <c r="E875" i="11"/>
  <c r="B875" i="11"/>
  <c r="C875" i="4"/>
  <c r="D875" i="4"/>
  <c r="E875" i="4"/>
  <c r="B875" i="4"/>
  <c r="F876" i="4"/>
  <c r="G876" i="4"/>
  <c r="F877" i="4"/>
  <c r="G877" i="4"/>
  <c r="C875" i="8"/>
  <c r="D875" i="8"/>
  <c r="E875" i="8"/>
  <c r="B875" i="8"/>
  <c r="F876" i="3"/>
  <c r="F320" i="86"/>
  <c r="H320" i="86" s="1"/>
  <c r="F321" i="86"/>
  <c r="C319" i="86"/>
  <c r="D319" i="86"/>
  <c r="E319" i="86"/>
  <c r="G319" i="86" s="1"/>
  <c r="B319" i="86"/>
  <c r="C875" i="2"/>
  <c r="D875" i="2"/>
  <c r="E875" i="2"/>
  <c r="B875" i="2"/>
  <c r="C875" i="5"/>
  <c r="D875" i="5"/>
  <c r="E875" i="5"/>
  <c r="B875" i="5"/>
  <c r="C875" i="3"/>
  <c r="D875" i="3"/>
  <c r="E875" i="3"/>
  <c r="B875" i="3"/>
  <c r="C875" i="12"/>
  <c r="D875" i="12"/>
  <c r="E875" i="12"/>
  <c r="B875" i="12"/>
  <c r="G876" i="12"/>
  <c r="H876" i="12" s="1"/>
  <c r="G877" i="12"/>
  <c r="H877" i="12" s="1"/>
  <c r="J877" i="12"/>
  <c r="G878" i="12"/>
  <c r="I879" i="12" s="1"/>
  <c r="J878" i="12"/>
  <c r="G875" i="4" l="1"/>
  <c r="F319" i="86"/>
  <c r="H319" i="86" s="1"/>
  <c r="H876" i="4"/>
  <c r="H874" i="9"/>
  <c r="F875" i="4"/>
  <c r="G875" i="12"/>
  <c r="I876" i="12" s="1"/>
  <c r="H321" i="86"/>
  <c r="H875" i="9"/>
  <c r="H878" i="12"/>
  <c r="F875" i="12"/>
  <c r="I878" i="12"/>
  <c r="H877" i="4"/>
  <c r="I877" i="12"/>
  <c r="H875" i="4" l="1"/>
  <c r="H875" i="12"/>
  <c r="J876" i="12"/>
  <c r="C876" i="7"/>
  <c r="D876" i="7"/>
  <c r="E876" i="7"/>
  <c r="B876" i="7"/>
  <c r="C872" i="10"/>
  <c r="D872" i="10"/>
  <c r="E872" i="10"/>
  <c r="B872" i="10"/>
  <c r="C612" i="16"/>
  <c r="D612" i="16"/>
  <c r="E612" i="16"/>
  <c r="B612" i="16"/>
  <c r="C318" i="85"/>
  <c r="D318" i="85"/>
  <c r="E318" i="85"/>
  <c r="B318" i="85"/>
  <c r="C872" i="9"/>
  <c r="D872" i="9"/>
  <c r="E872" i="9"/>
  <c r="B872" i="9"/>
  <c r="C508" i="20"/>
  <c r="D508" i="20"/>
  <c r="E508" i="20"/>
  <c r="B508" i="20"/>
  <c r="C820" i="14"/>
  <c r="D820" i="14"/>
  <c r="E820" i="14"/>
  <c r="B820" i="14"/>
  <c r="C874" i="11"/>
  <c r="D874" i="11"/>
  <c r="E874" i="11"/>
  <c r="B874" i="11"/>
  <c r="C874" i="4"/>
  <c r="D874" i="4"/>
  <c r="E874" i="4"/>
  <c r="B874" i="4"/>
  <c r="C874" i="8"/>
  <c r="D874" i="8"/>
  <c r="E874" i="8"/>
  <c r="B874" i="8"/>
  <c r="C318" i="86"/>
  <c r="D318" i="86"/>
  <c r="E318" i="86"/>
  <c r="G318" i="86" s="1"/>
  <c r="B318" i="86"/>
  <c r="F875" i="2"/>
  <c r="G875" i="2"/>
  <c r="F876" i="2"/>
  <c r="G876" i="2"/>
  <c r="F877" i="2"/>
  <c r="G877" i="2"/>
  <c r="F878" i="2"/>
  <c r="G878" i="2"/>
  <c r="C874" i="2"/>
  <c r="D874" i="2"/>
  <c r="E874" i="2"/>
  <c r="B874" i="2"/>
  <c r="C874" i="5"/>
  <c r="D874" i="5"/>
  <c r="E874" i="5"/>
  <c r="B874" i="5"/>
  <c r="C874" i="3"/>
  <c r="D874" i="3"/>
  <c r="E874" i="3"/>
  <c r="B874" i="3"/>
  <c r="C874" i="12"/>
  <c r="D874" i="12"/>
  <c r="E874" i="12"/>
  <c r="B874" i="12"/>
  <c r="G874" i="2" l="1"/>
  <c r="F874" i="2"/>
  <c r="H878" i="2"/>
  <c r="H875" i="2"/>
  <c r="H877" i="2"/>
  <c r="H876" i="2"/>
  <c r="C611" i="16"/>
  <c r="D611" i="16"/>
  <c r="E611" i="16"/>
  <c r="B611" i="16"/>
  <c r="F874" i="3"/>
  <c r="G874" i="3"/>
  <c r="F875" i="3"/>
  <c r="G875" i="3"/>
  <c r="H875" i="3" s="1"/>
  <c r="H874" i="2" l="1"/>
  <c r="C873" i="12"/>
  <c r="D873" i="12"/>
  <c r="E873" i="12"/>
  <c r="B873" i="12"/>
  <c r="C875" i="7"/>
  <c r="D875" i="7"/>
  <c r="E875" i="7"/>
  <c r="B875" i="7"/>
  <c r="C871" i="10"/>
  <c r="D871" i="10"/>
  <c r="E871" i="10"/>
  <c r="B871" i="10"/>
  <c r="C317" i="85"/>
  <c r="D317" i="85"/>
  <c r="E317" i="85"/>
  <c r="B317" i="85"/>
  <c r="C871" i="9"/>
  <c r="D871" i="9"/>
  <c r="E871" i="9"/>
  <c r="B871" i="9"/>
  <c r="C507" i="20"/>
  <c r="D507" i="20"/>
  <c r="E507" i="20"/>
  <c r="B507" i="20"/>
  <c r="C819" i="14"/>
  <c r="D819" i="14"/>
  <c r="E819" i="14"/>
  <c r="B819" i="14"/>
  <c r="F874" i="11"/>
  <c r="G874" i="11"/>
  <c r="F875" i="11"/>
  <c r="G875" i="11"/>
  <c r="F876" i="11"/>
  <c r="G876" i="11"/>
  <c r="C873" i="11"/>
  <c r="D873" i="11"/>
  <c r="E873" i="11"/>
  <c r="B873" i="11"/>
  <c r="C873" i="4"/>
  <c r="D873" i="4"/>
  <c r="E873" i="4"/>
  <c r="B873" i="4"/>
  <c r="C873" i="8"/>
  <c r="D873" i="8"/>
  <c r="E873" i="8"/>
  <c r="B873" i="8"/>
  <c r="C317" i="86"/>
  <c r="D317" i="86"/>
  <c r="E317" i="86"/>
  <c r="G317" i="86" s="1"/>
  <c r="B317" i="86"/>
  <c r="C873" i="2"/>
  <c r="D873" i="2"/>
  <c r="E873" i="2"/>
  <c r="B873" i="2"/>
  <c r="C873" i="5"/>
  <c r="D873" i="5"/>
  <c r="E873" i="5"/>
  <c r="B873" i="5"/>
  <c r="C873" i="3"/>
  <c r="D873" i="3"/>
  <c r="E873" i="3"/>
  <c r="B873" i="3"/>
  <c r="C874" i="7"/>
  <c r="D874" i="7"/>
  <c r="E874" i="7"/>
  <c r="B874" i="7"/>
  <c r="F872" i="10"/>
  <c r="G872" i="10"/>
  <c r="F873" i="10"/>
  <c r="G873" i="10"/>
  <c r="F874" i="10"/>
  <c r="G874" i="10"/>
  <c r="F875" i="10"/>
  <c r="G875" i="10"/>
  <c r="F876" i="10"/>
  <c r="G876" i="10"/>
  <c r="C870" i="10"/>
  <c r="D870" i="10"/>
  <c r="E870" i="10"/>
  <c r="B870" i="10"/>
  <c r="C610" i="16"/>
  <c r="D610" i="16"/>
  <c r="E610" i="16"/>
  <c r="B610" i="16"/>
  <c r="C316" i="85"/>
  <c r="D316" i="85"/>
  <c r="E316" i="85"/>
  <c r="B316" i="85"/>
  <c r="C870" i="9"/>
  <c r="D870" i="9"/>
  <c r="E870" i="9"/>
  <c r="B870" i="9"/>
  <c r="C506" i="20"/>
  <c r="D506" i="20"/>
  <c r="E506" i="20"/>
  <c r="B506" i="20"/>
  <c r="C818" i="14"/>
  <c r="D818" i="14"/>
  <c r="E818" i="14"/>
  <c r="B818" i="14"/>
  <c r="C872" i="11"/>
  <c r="D872" i="11"/>
  <c r="E872" i="11"/>
  <c r="B872" i="11"/>
  <c r="C872" i="4"/>
  <c r="D872" i="4"/>
  <c r="E872" i="4"/>
  <c r="B872" i="4"/>
  <c r="C872" i="8"/>
  <c r="D872" i="8"/>
  <c r="E872" i="8"/>
  <c r="B872" i="8"/>
  <c r="C316" i="86"/>
  <c r="D316" i="86"/>
  <c r="E316" i="86"/>
  <c r="G316" i="86" s="1"/>
  <c r="B316" i="86"/>
  <c r="C872" i="2"/>
  <c r="D872" i="2"/>
  <c r="E872" i="2"/>
  <c r="B872" i="2"/>
  <c r="C872" i="5"/>
  <c r="D872" i="5"/>
  <c r="E872" i="5"/>
  <c r="B872" i="5"/>
  <c r="C872" i="3"/>
  <c r="D872" i="3"/>
  <c r="E872" i="3"/>
  <c r="B872" i="3"/>
  <c r="C872" i="12"/>
  <c r="D872" i="12"/>
  <c r="E872" i="12"/>
  <c r="B872" i="12"/>
  <c r="F876" i="7"/>
  <c r="G876" i="7"/>
  <c r="F877" i="7"/>
  <c r="G877" i="7"/>
  <c r="C873" i="7"/>
  <c r="D873" i="7"/>
  <c r="E873" i="7"/>
  <c r="B873" i="7"/>
  <c r="C869" i="10"/>
  <c r="D869" i="10"/>
  <c r="E869" i="10"/>
  <c r="B869" i="10"/>
  <c r="C609" i="16"/>
  <c r="D609" i="16"/>
  <c r="E609" i="16"/>
  <c r="B609" i="16"/>
  <c r="F318" i="85"/>
  <c r="G318" i="85"/>
  <c r="F319" i="85"/>
  <c r="G319" i="85"/>
  <c r="F320" i="85"/>
  <c r="G320" i="85"/>
  <c r="C315" i="85"/>
  <c r="D315" i="85"/>
  <c r="E315" i="85"/>
  <c r="B315" i="85"/>
  <c r="C869" i="9"/>
  <c r="D869" i="9"/>
  <c r="E869" i="9"/>
  <c r="B869" i="9"/>
  <c r="C505" i="20"/>
  <c r="D505" i="20"/>
  <c r="E505" i="20"/>
  <c r="B505" i="20"/>
  <c r="F820" i="14"/>
  <c r="G820" i="14"/>
  <c r="F821" i="14"/>
  <c r="G821" i="14"/>
  <c r="F822" i="14"/>
  <c r="G822" i="14"/>
  <c r="F823" i="14"/>
  <c r="G823" i="14"/>
  <c r="F824" i="14"/>
  <c r="G824" i="14"/>
  <c r="F825" i="14"/>
  <c r="G825" i="14"/>
  <c r="C817" i="14"/>
  <c r="D817" i="14"/>
  <c r="E817" i="14"/>
  <c r="B817" i="14"/>
  <c r="C871" i="11"/>
  <c r="D871" i="11"/>
  <c r="E871" i="11"/>
  <c r="B871" i="11"/>
  <c r="C871" i="4"/>
  <c r="D871" i="4"/>
  <c r="E871" i="4"/>
  <c r="B871" i="4"/>
  <c r="F874" i="8"/>
  <c r="G874" i="8"/>
  <c r="F875" i="8"/>
  <c r="G875" i="8"/>
  <c r="F876" i="8"/>
  <c r="G876" i="8"/>
  <c r="F877" i="8"/>
  <c r="G877" i="8"/>
  <c r="C871" i="8"/>
  <c r="D871" i="8"/>
  <c r="E871" i="8"/>
  <c r="B871" i="8"/>
  <c r="C315" i="86"/>
  <c r="D315" i="86"/>
  <c r="E315" i="86"/>
  <c r="G315" i="86" s="1"/>
  <c r="B315" i="86"/>
  <c r="C871" i="2"/>
  <c r="D871" i="2"/>
  <c r="E871" i="2"/>
  <c r="B871" i="2"/>
  <c r="C871" i="5"/>
  <c r="D871" i="5"/>
  <c r="E871" i="5"/>
  <c r="B871" i="5"/>
  <c r="C871" i="3"/>
  <c r="D871" i="3"/>
  <c r="E871" i="3"/>
  <c r="B871" i="3"/>
  <c r="C871" i="12"/>
  <c r="D871" i="12"/>
  <c r="E871" i="12"/>
  <c r="B871" i="12"/>
  <c r="F819" i="14" l="1"/>
  <c r="F317" i="85"/>
  <c r="F873" i="8"/>
  <c r="G818" i="14"/>
  <c r="G316" i="85"/>
  <c r="G874" i="7"/>
  <c r="F871" i="3"/>
  <c r="G873" i="3"/>
  <c r="G873" i="8"/>
  <c r="G819" i="14"/>
  <c r="G317" i="85"/>
  <c r="G875" i="7"/>
  <c r="G871" i="3"/>
  <c r="H874" i="8"/>
  <c r="H821" i="14"/>
  <c r="G872" i="8"/>
  <c r="H876" i="8"/>
  <c r="H876" i="7"/>
  <c r="H822" i="14"/>
  <c r="H820" i="14"/>
  <c r="G872" i="3"/>
  <c r="F873" i="3"/>
  <c r="H877" i="7"/>
  <c r="F872" i="3"/>
  <c r="F872" i="8"/>
  <c r="F818" i="14"/>
  <c r="F316" i="85"/>
  <c r="H875" i="8"/>
  <c r="H320" i="85"/>
  <c r="H875" i="10"/>
  <c r="H873" i="10"/>
  <c r="F874" i="7"/>
  <c r="G871" i="10"/>
  <c r="H874" i="10"/>
  <c r="H872" i="10"/>
  <c r="H825" i="14"/>
  <c r="H876" i="10"/>
  <c r="H824" i="14"/>
  <c r="H823" i="14"/>
  <c r="H877" i="8"/>
  <c r="H319" i="85"/>
  <c r="H318" i="85"/>
  <c r="F875" i="7"/>
  <c r="F871" i="10"/>
  <c r="C872" i="7"/>
  <c r="D872" i="7"/>
  <c r="E872" i="7"/>
  <c r="B872" i="7"/>
  <c r="F869" i="10"/>
  <c r="G869" i="10"/>
  <c r="F870" i="10"/>
  <c r="G870" i="10"/>
  <c r="C868" i="10"/>
  <c r="D868" i="10"/>
  <c r="E868" i="10"/>
  <c r="B868" i="10"/>
  <c r="F609" i="16"/>
  <c r="G609" i="16"/>
  <c r="F610" i="16"/>
  <c r="G610" i="16"/>
  <c r="F611" i="16"/>
  <c r="G611" i="16"/>
  <c r="F612" i="16"/>
  <c r="G612" i="16"/>
  <c r="F613" i="16"/>
  <c r="G613" i="16"/>
  <c r="C608" i="16"/>
  <c r="D608" i="16"/>
  <c r="E608" i="16"/>
  <c r="B608" i="16"/>
  <c r="C314" i="85"/>
  <c r="D314" i="85"/>
  <c r="E314" i="85"/>
  <c r="B314" i="85"/>
  <c r="F506" i="20"/>
  <c r="G506" i="20"/>
  <c r="F507" i="20"/>
  <c r="G507" i="20"/>
  <c r="F508" i="20"/>
  <c r="G508" i="20"/>
  <c r="F509" i="20"/>
  <c r="G509" i="20"/>
  <c r="C868" i="9"/>
  <c r="D868" i="9"/>
  <c r="E868" i="9"/>
  <c r="B868" i="9"/>
  <c r="F869" i="9"/>
  <c r="G869" i="9"/>
  <c r="F870" i="9"/>
  <c r="G870" i="9"/>
  <c r="F871" i="9"/>
  <c r="G871" i="9"/>
  <c r="F872" i="9"/>
  <c r="G872" i="9"/>
  <c r="F873" i="9"/>
  <c r="G873" i="9"/>
  <c r="C504" i="20"/>
  <c r="D504" i="20"/>
  <c r="E504" i="20"/>
  <c r="B504" i="20"/>
  <c r="C816" i="14"/>
  <c r="D816" i="14"/>
  <c r="E816" i="14"/>
  <c r="B816" i="14"/>
  <c r="C870" i="11"/>
  <c r="D870" i="11"/>
  <c r="E870" i="11"/>
  <c r="B870" i="11"/>
  <c r="C870" i="4"/>
  <c r="D870" i="4"/>
  <c r="E870" i="4"/>
  <c r="B870" i="4"/>
  <c r="F871" i="4"/>
  <c r="G871" i="4"/>
  <c r="F872" i="4"/>
  <c r="G872" i="4"/>
  <c r="F873" i="4"/>
  <c r="G873" i="4"/>
  <c r="F874" i="4"/>
  <c r="G874" i="4"/>
  <c r="C870" i="8"/>
  <c r="D870" i="8"/>
  <c r="E870" i="8"/>
  <c r="B870" i="8"/>
  <c r="C314" i="86"/>
  <c r="D314" i="86"/>
  <c r="E314" i="86"/>
  <c r="G314" i="86" s="1"/>
  <c r="B314" i="86"/>
  <c r="C870" i="2"/>
  <c r="D870" i="2"/>
  <c r="E870" i="2"/>
  <c r="B870" i="2"/>
  <c r="C870" i="5"/>
  <c r="D870" i="5"/>
  <c r="E870" i="5"/>
  <c r="B870" i="5"/>
  <c r="C870" i="3"/>
  <c r="D870" i="3"/>
  <c r="E870" i="3"/>
  <c r="B870" i="3"/>
  <c r="C870" i="12"/>
  <c r="D870" i="12"/>
  <c r="E870" i="12"/>
  <c r="B870" i="12"/>
  <c r="F873" i="12"/>
  <c r="G873" i="12"/>
  <c r="F874" i="12"/>
  <c r="J875" i="12" s="1"/>
  <c r="G874" i="12"/>
  <c r="I875" i="12" s="1"/>
  <c r="C871" i="7"/>
  <c r="D871" i="7"/>
  <c r="E871" i="7"/>
  <c r="B871" i="7"/>
  <c r="C867" i="10"/>
  <c r="D867" i="10"/>
  <c r="E867" i="10"/>
  <c r="B867" i="10"/>
  <c r="C607" i="16"/>
  <c r="D607" i="16"/>
  <c r="E607" i="16"/>
  <c r="B607" i="16"/>
  <c r="C313" i="85"/>
  <c r="D313" i="85"/>
  <c r="E313" i="85"/>
  <c r="B313" i="85"/>
  <c r="C867" i="9"/>
  <c r="D867" i="9"/>
  <c r="E867" i="9"/>
  <c r="B867" i="9"/>
  <c r="C503" i="20"/>
  <c r="D503" i="20"/>
  <c r="E503" i="20"/>
  <c r="B503" i="20"/>
  <c r="C815" i="14"/>
  <c r="D815" i="14"/>
  <c r="E815" i="14"/>
  <c r="B815" i="14"/>
  <c r="C869" i="11"/>
  <c r="D869" i="11"/>
  <c r="E869" i="11"/>
  <c r="B869" i="11"/>
  <c r="C869" i="4"/>
  <c r="D869" i="4"/>
  <c r="E869" i="4"/>
  <c r="B869" i="4"/>
  <c r="C869" i="8"/>
  <c r="D869" i="8"/>
  <c r="E869" i="8"/>
  <c r="B869" i="8"/>
  <c r="C313" i="86"/>
  <c r="D313" i="86"/>
  <c r="E313" i="86"/>
  <c r="B313" i="86"/>
  <c r="C869" i="2"/>
  <c r="D869" i="2"/>
  <c r="E869" i="2"/>
  <c r="B869" i="2"/>
  <c r="C869" i="5"/>
  <c r="D869" i="5"/>
  <c r="E869" i="5"/>
  <c r="B869" i="5"/>
  <c r="C869" i="3"/>
  <c r="D869" i="3"/>
  <c r="E869" i="3"/>
  <c r="B869" i="3"/>
  <c r="C869" i="12"/>
  <c r="D869" i="12"/>
  <c r="E869" i="12"/>
  <c r="B869" i="12"/>
  <c r="H873" i="8" l="1"/>
  <c r="H819" i="14"/>
  <c r="H317" i="85"/>
  <c r="H874" i="7"/>
  <c r="H316" i="85"/>
  <c r="H818" i="14"/>
  <c r="H875" i="7"/>
  <c r="H872" i="8"/>
  <c r="G869" i="3"/>
  <c r="G869" i="5"/>
  <c r="H873" i="4"/>
  <c r="F869" i="3"/>
  <c r="F869" i="5"/>
  <c r="F870" i="3"/>
  <c r="H874" i="4"/>
  <c r="H873" i="9"/>
  <c r="H872" i="9"/>
  <c r="H509" i="20"/>
  <c r="H507" i="20"/>
  <c r="H871" i="10"/>
  <c r="H869" i="9"/>
  <c r="H508" i="20"/>
  <c r="H869" i="10"/>
  <c r="H874" i="12"/>
  <c r="H873" i="12"/>
  <c r="J874" i="12"/>
  <c r="H871" i="9"/>
  <c r="H870" i="10"/>
  <c r="H870" i="9"/>
  <c r="H506" i="20"/>
  <c r="H872" i="4"/>
  <c r="H871" i="4"/>
  <c r="I874" i="12"/>
  <c r="C870" i="7"/>
  <c r="D870" i="7"/>
  <c r="E870" i="7"/>
  <c r="B870" i="7"/>
  <c r="C866" i="10"/>
  <c r="D866" i="10"/>
  <c r="E866" i="10"/>
  <c r="B866" i="10"/>
  <c r="C606" i="16"/>
  <c r="D606" i="16"/>
  <c r="E606" i="16"/>
  <c r="B606" i="16"/>
  <c r="C312" i="85"/>
  <c r="D312" i="85"/>
  <c r="E312" i="85"/>
  <c r="B312" i="85"/>
  <c r="C866" i="9"/>
  <c r="D866" i="9"/>
  <c r="E866" i="9"/>
  <c r="B866" i="9"/>
  <c r="C502" i="20"/>
  <c r="D502" i="20"/>
  <c r="E502" i="20"/>
  <c r="B502" i="20"/>
  <c r="C814" i="14"/>
  <c r="D814" i="14"/>
  <c r="E814" i="14"/>
  <c r="B814" i="14"/>
  <c r="F869" i="11"/>
  <c r="G869" i="11"/>
  <c r="F870" i="11"/>
  <c r="G870" i="11"/>
  <c r="F871" i="11"/>
  <c r="G871" i="11"/>
  <c r="F872" i="11"/>
  <c r="G872" i="11"/>
  <c r="F873" i="11"/>
  <c r="G873" i="11"/>
  <c r="C868" i="11"/>
  <c r="D868" i="11"/>
  <c r="E868" i="11"/>
  <c r="B868" i="11"/>
  <c r="C868" i="4"/>
  <c r="D868" i="4"/>
  <c r="E868" i="4"/>
  <c r="B868" i="4"/>
  <c r="C868" i="8"/>
  <c r="D868" i="8"/>
  <c r="E868" i="8"/>
  <c r="B868" i="8"/>
  <c r="C312" i="86"/>
  <c r="D312" i="86"/>
  <c r="E312" i="86"/>
  <c r="B312" i="86"/>
  <c r="C868" i="2"/>
  <c r="D868" i="2"/>
  <c r="E868" i="2"/>
  <c r="B868" i="2"/>
  <c r="F869" i="2"/>
  <c r="G869" i="2"/>
  <c r="F870" i="2"/>
  <c r="G870" i="2"/>
  <c r="F871" i="2"/>
  <c r="G871" i="2"/>
  <c r="F872" i="2"/>
  <c r="G872" i="2"/>
  <c r="F873" i="2"/>
  <c r="G873" i="2"/>
  <c r="C868" i="5"/>
  <c r="D868" i="5"/>
  <c r="E868" i="5"/>
  <c r="B868" i="5"/>
  <c r="C868" i="3"/>
  <c r="D868" i="3"/>
  <c r="E868" i="3"/>
  <c r="B868" i="3"/>
  <c r="F869" i="12"/>
  <c r="F870" i="12"/>
  <c r="F871" i="12"/>
  <c r="F872" i="12"/>
  <c r="J873" i="12" s="1"/>
  <c r="C868" i="12"/>
  <c r="D868" i="12"/>
  <c r="E868" i="12"/>
  <c r="B868" i="12"/>
  <c r="G869" i="12"/>
  <c r="G870" i="12"/>
  <c r="G871" i="12"/>
  <c r="G872" i="12"/>
  <c r="I873" i="12" s="1"/>
  <c r="C869" i="7"/>
  <c r="D869" i="7"/>
  <c r="E869" i="7"/>
  <c r="B869" i="7"/>
  <c r="C865" i="10"/>
  <c r="D865" i="10"/>
  <c r="E865" i="10"/>
  <c r="B865" i="10"/>
  <c r="C605" i="16"/>
  <c r="D605" i="16"/>
  <c r="E605" i="16"/>
  <c r="B605" i="16"/>
  <c r="C311" i="85"/>
  <c r="D311" i="85"/>
  <c r="E311" i="85"/>
  <c r="B311" i="85"/>
  <c r="F313" i="85"/>
  <c r="G313" i="85"/>
  <c r="F314" i="85"/>
  <c r="G314" i="85"/>
  <c r="F315" i="85"/>
  <c r="G315" i="85"/>
  <c r="F868" i="9"/>
  <c r="G868" i="9"/>
  <c r="F867" i="9"/>
  <c r="G867" i="9"/>
  <c r="C865" i="9"/>
  <c r="D865" i="9"/>
  <c r="E865" i="9"/>
  <c r="B865" i="9"/>
  <c r="C501" i="20"/>
  <c r="D501" i="20"/>
  <c r="E501" i="20"/>
  <c r="B501" i="20"/>
  <c r="F815" i="14"/>
  <c r="G815" i="14"/>
  <c r="F816" i="14"/>
  <c r="G816" i="14"/>
  <c r="F817" i="14"/>
  <c r="G817" i="14"/>
  <c r="C813" i="14"/>
  <c r="D813" i="14"/>
  <c r="E813" i="14"/>
  <c r="B813" i="14"/>
  <c r="C867" i="11"/>
  <c r="D867" i="11"/>
  <c r="E867" i="11"/>
  <c r="B867" i="11"/>
  <c r="C867" i="4"/>
  <c r="D867" i="4"/>
  <c r="E867" i="4"/>
  <c r="B867" i="4"/>
  <c r="C867" i="8"/>
  <c r="D867" i="8"/>
  <c r="E867" i="8"/>
  <c r="B867" i="8"/>
  <c r="F313" i="86"/>
  <c r="G313" i="86"/>
  <c r="F314" i="86"/>
  <c r="F315" i="86"/>
  <c r="H315" i="86" s="1"/>
  <c r="F316" i="86"/>
  <c r="F317" i="86"/>
  <c r="F318" i="86"/>
  <c r="H318" i="86" s="1"/>
  <c r="C311" i="86"/>
  <c r="D311" i="86"/>
  <c r="E311" i="86"/>
  <c r="B311" i="86"/>
  <c r="C867" i="2"/>
  <c r="D867" i="2"/>
  <c r="E867" i="2"/>
  <c r="B867" i="2"/>
  <c r="C867" i="5"/>
  <c r="D867" i="5"/>
  <c r="E867" i="5"/>
  <c r="B867" i="5"/>
  <c r="C867" i="3"/>
  <c r="D867" i="3"/>
  <c r="E867" i="3"/>
  <c r="B867" i="3"/>
  <c r="C867" i="12"/>
  <c r="D867" i="12"/>
  <c r="E867" i="12"/>
  <c r="B867" i="12"/>
  <c r="C868" i="7"/>
  <c r="D868" i="7"/>
  <c r="E868" i="7"/>
  <c r="B868" i="7"/>
  <c r="F871" i="7"/>
  <c r="G871" i="7"/>
  <c r="F872" i="7"/>
  <c r="G872" i="7"/>
  <c r="F873" i="7"/>
  <c r="G873" i="7"/>
  <c r="C864" i="10"/>
  <c r="D864" i="10"/>
  <c r="E864" i="10"/>
  <c r="B864" i="10"/>
  <c r="C604" i="16"/>
  <c r="D604" i="16"/>
  <c r="E604" i="16"/>
  <c r="B604" i="16"/>
  <c r="C310" i="85"/>
  <c r="D310" i="85"/>
  <c r="E310" i="85"/>
  <c r="B310" i="85"/>
  <c r="C864" i="9"/>
  <c r="D864" i="9"/>
  <c r="E864" i="9"/>
  <c r="B864" i="9"/>
  <c r="C500" i="20"/>
  <c r="D500" i="20"/>
  <c r="E500" i="20"/>
  <c r="B500" i="20"/>
  <c r="F505" i="20"/>
  <c r="G505" i="20"/>
  <c r="F503" i="20"/>
  <c r="G503" i="20"/>
  <c r="F504" i="20"/>
  <c r="G504" i="20"/>
  <c r="C812" i="14"/>
  <c r="D812" i="14"/>
  <c r="E812" i="14"/>
  <c r="B812" i="14"/>
  <c r="C866" i="11"/>
  <c r="D866" i="11"/>
  <c r="E866" i="11"/>
  <c r="B866" i="11"/>
  <c r="C866" i="4"/>
  <c r="D866" i="4"/>
  <c r="E866" i="4"/>
  <c r="B866" i="4"/>
  <c r="F869" i="4"/>
  <c r="G869" i="4"/>
  <c r="F870" i="4"/>
  <c r="G870" i="4"/>
  <c r="C866" i="8"/>
  <c r="D866" i="8"/>
  <c r="E866" i="8"/>
  <c r="B866" i="8"/>
  <c r="F869" i="8"/>
  <c r="G869" i="8"/>
  <c r="F870" i="8"/>
  <c r="G870" i="8"/>
  <c r="F871" i="8"/>
  <c r="G871" i="8"/>
  <c r="C310" i="86"/>
  <c r="D310" i="86"/>
  <c r="E310" i="86"/>
  <c r="B310" i="86"/>
  <c r="C866" i="2"/>
  <c r="D866" i="2"/>
  <c r="E866" i="2"/>
  <c r="B866" i="2"/>
  <c r="C866" i="5"/>
  <c r="D866" i="5"/>
  <c r="E866" i="5"/>
  <c r="B866" i="5"/>
  <c r="C866" i="3"/>
  <c r="D866" i="3"/>
  <c r="E866" i="3"/>
  <c r="B866" i="3"/>
  <c r="C866" i="12"/>
  <c r="D866" i="12"/>
  <c r="E866" i="12"/>
  <c r="B866" i="12"/>
  <c r="G867" i="8" l="1"/>
  <c r="G868" i="4"/>
  <c r="G867" i="4"/>
  <c r="G312" i="86"/>
  <c r="G868" i="8"/>
  <c r="G866" i="9"/>
  <c r="G312" i="85"/>
  <c r="G501" i="20"/>
  <c r="G867" i="3"/>
  <c r="H313" i="85"/>
  <c r="F310" i="86"/>
  <c r="H873" i="7"/>
  <c r="H872" i="2"/>
  <c r="H504" i="20"/>
  <c r="F867" i="3"/>
  <c r="F311" i="86"/>
  <c r="F869" i="7"/>
  <c r="F868" i="3"/>
  <c r="G869" i="7"/>
  <c r="H815" i="14"/>
  <c r="G310" i="86"/>
  <c r="F867" i="4"/>
  <c r="J870" i="12"/>
  <c r="F312" i="86"/>
  <c r="F870" i="7"/>
  <c r="H872" i="7"/>
  <c r="H816" i="14"/>
  <c r="H867" i="9"/>
  <c r="H869" i="4"/>
  <c r="H505" i="20"/>
  <c r="F867" i="8"/>
  <c r="F501" i="20"/>
  <c r="F868" i="8"/>
  <c r="G502" i="20"/>
  <c r="G870" i="7"/>
  <c r="H871" i="8"/>
  <c r="H869" i="8"/>
  <c r="H503" i="20"/>
  <c r="G311" i="86"/>
  <c r="G868" i="3"/>
  <c r="H869" i="2"/>
  <c r="F312" i="85"/>
  <c r="G868" i="12"/>
  <c r="I869" i="12" s="1"/>
  <c r="J871" i="12"/>
  <c r="F868" i="12"/>
  <c r="J869" i="12" s="1"/>
  <c r="I871" i="12"/>
  <c r="I870" i="12"/>
  <c r="H317" i="86"/>
  <c r="H873" i="2"/>
  <c r="H316" i="86"/>
  <c r="I872" i="12"/>
  <c r="H872" i="12"/>
  <c r="H315" i="85"/>
  <c r="H817" i="14"/>
  <c r="H871" i="2"/>
  <c r="J872" i="12"/>
  <c r="H314" i="85"/>
  <c r="H868" i="9"/>
  <c r="H870" i="4"/>
  <c r="H870" i="8"/>
  <c r="H314" i="86"/>
  <c r="H870" i="2"/>
  <c r="H870" i="12"/>
  <c r="H871" i="7"/>
  <c r="H313" i="86"/>
  <c r="F866" i="9"/>
  <c r="F502" i="20"/>
  <c r="F868" i="4"/>
  <c r="H871" i="12"/>
  <c r="H869" i="12"/>
  <c r="H868" i="4" l="1"/>
  <c r="H312" i="86"/>
  <c r="H867" i="8"/>
  <c r="H868" i="8"/>
  <c r="H501" i="20"/>
  <c r="H312" i="85"/>
  <c r="H310" i="86"/>
  <c r="H869" i="7"/>
  <c r="H867" i="4"/>
  <c r="H311" i="86"/>
  <c r="H502" i="20"/>
  <c r="H870" i="7"/>
  <c r="H866" i="9"/>
  <c r="H868" i="12"/>
  <c r="A8" i="1"/>
  <c r="A9" i="1"/>
  <c r="C867" i="7"/>
  <c r="D867" i="7"/>
  <c r="E867" i="7"/>
  <c r="B867" i="7"/>
  <c r="C863" i="10"/>
  <c r="D863" i="10"/>
  <c r="E863" i="10"/>
  <c r="B863" i="10"/>
  <c r="C603" i="16"/>
  <c r="D603" i="16"/>
  <c r="E603" i="16"/>
  <c r="B603" i="16"/>
  <c r="C309" i="85"/>
  <c r="D309" i="85"/>
  <c r="E309" i="85"/>
  <c r="B309" i="85"/>
  <c r="C863" i="9"/>
  <c r="D863" i="9"/>
  <c r="E863" i="9"/>
  <c r="B863" i="9"/>
  <c r="F500" i="20"/>
  <c r="G500" i="20"/>
  <c r="C499" i="20"/>
  <c r="D499" i="20"/>
  <c r="E499" i="20"/>
  <c r="B499" i="20"/>
  <c r="C811" i="14"/>
  <c r="D811" i="14"/>
  <c r="E811" i="14"/>
  <c r="B811" i="14"/>
  <c r="C865" i="11"/>
  <c r="D865" i="11"/>
  <c r="E865" i="11"/>
  <c r="B865" i="11"/>
  <c r="C865" i="4"/>
  <c r="D865" i="4"/>
  <c r="E865" i="4"/>
  <c r="B865" i="4"/>
  <c r="C865" i="8"/>
  <c r="D865" i="8"/>
  <c r="E865" i="8"/>
  <c r="B865" i="8"/>
  <c r="C309" i="86"/>
  <c r="D309" i="86"/>
  <c r="E309" i="86"/>
  <c r="B309" i="86"/>
  <c r="C865" i="2"/>
  <c r="D865" i="2"/>
  <c r="E865" i="2"/>
  <c r="B865" i="2"/>
  <c r="C865" i="5"/>
  <c r="D865" i="5"/>
  <c r="E865" i="5"/>
  <c r="B865" i="5"/>
  <c r="C865" i="3"/>
  <c r="D865" i="3"/>
  <c r="E865" i="3"/>
  <c r="B865" i="3"/>
  <c r="C865" i="12"/>
  <c r="D865" i="12"/>
  <c r="E865" i="12"/>
  <c r="B865" i="12"/>
  <c r="C866" i="7"/>
  <c r="D866" i="7"/>
  <c r="E866" i="7"/>
  <c r="B866" i="7"/>
  <c r="C862" i="10"/>
  <c r="D862" i="10"/>
  <c r="E862" i="10"/>
  <c r="B862" i="10"/>
  <c r="F864" i="10"/>
  <c r="G864" i="10"/>
  <c r="F865" i="10"/>
  <c r="G865" i="10"/>
  <c r="F866" i="10"/>
  <c r="G866" i="10"/>
  <c r="F867" i="10"/>
  <c r="G867" i="10"/>
  <c r="F868" i="10"/>
  <c r="G868" i="10"/>
  <c r="F604" i="16"/>
  <c r="G604" i="16"/>
  <c r="F605" i="16"/>
  <c r="G605" i="16"/>
  <c r="F606" i="16"/>
  <c r="G606" i="16"/>
  <c r="F607" i="16"/>
  <c r="G607" i="16"/>
  <c r="F608" i="16"/>
  <c r="G608" i="16"/>
  <c r="C602" i="16"/>
  <c r="D602" i="16"/>
  <c r="E602" i="16"/>
  <c r="B602" i="16"/>
  <c r="C308" i="85"/>
  <c r="D308" i="85"/>
  <c r="E308" i="85"/>
  <c r="B308" i="85"/>
  <c r="C862" i="9"/>
  <c r="D862" i="9"/>
  <c r="E862" i="9"/>
  <c r="B862" i="9"/>
  <c r="C498" i="20"/>
  <c r="D498" i="20"/>
  <c r="E498" i="20"/>
  <c r="B498" i="20"/>
  <c r="C810" i="14"/>
  <c r="D810" i="14"/>
  <c r="E810" i="14"/>
  <c r="B810" i="14"/>
  <c r="C864" i="11"/>
  <c r="D864" i="11"/>
  <c r="E864" i="11"/>
  <c r="B864" i="11"/>
  <c r="C864" i="4"/>
  <c r="D864" i="4"/>
  <c r="E864" i="4"/>
  <c r="B864" i="4"/>
  <c r="C864" i="8"/>
  <c r="D864" i="8"/>
  <c r="E864" i="8"/>
  <c r="B864" i="8"/>
  <c r="C308" i="86"/>
  <c r="D308" i="86"/>
  <c r="E308" i="86"/>
  <c r="B308" i="86"/>
  <c r="C864" i="2"/>
  <c r="D864" i="2"/>
  <c r="E864" i="2"/>
  <c r="B864" i="2"/>
  <c r="C864" i="5"/>
  <c r="D864" i="5"/>
  <c r="E864" i="5"/>
  <c r="B864" i="5"/>
  <c r="C864" i="3"/>
  <c r="D864" i="3"/>
  <c r="E864" i="3"/>
  <c r="B864" i="3"/>
  <c r="C864" i="12"/>
  <c r="D864" i="12"/>
  <c r="E864" i="12"/>
  <c r="B864" i="12"/>
  <c r="G603" i="16" l="1"/>
  <c r="G863" i="10"/>
  <c r="H864" i="10"/>
  <c r="G499" i="20"/>
  <c r="F499" i="20"/>
  <c r="H867" i="10"/>
  <c r="F603" i="16"/>
  <c r="F863" i="10"/>
  <c r="H868" i="10"/>
  <c r="H866" i="10"/>
  <c r="H865" i="10"/>
  <c r="H500" i="20"/>
  <c r="C865" i="7"/>
  <c r="D865" i="7"/>
  <c r="E865" i="7"/>
  <c r="B865" i="7"/>
  <c r="C861" i="10"/>
  <c r="D861" i="10"/>
  <c r="E861" i="10"/>
  <c r="B861" i="10"/>
  <c r="C601" i="16"/>
  <c r="D601" i="16"/>
  <c r="E601" i="16"/>
  <c r="B601" i="16"/>
  <c r="C307" i="85"/>
  <c r="D307" i="85"/>
  <c r="E307" i="85"/>
  <c r="B307" i="85"/>
  <c r="C861" i="9"/>
  <c r="D861" i="9"/>
  <c r="E861" i="9"/>
  <c r="B861" i="9"/>
  <c r="C497" i="20"/>
  <c r="D497" i="20"/>
  <c r="E497" i="20"/>
  <c r="B497" i="20"/>
  <c r="C809" i="14"/>
  <c r="D809" i="14"/>
  <c r="E809" i="14"/>
  <c r="B809" i="14"/>
  <c r="F811" i="14"/>
  <c r="G811" i="14"/>
  <c r="F812" i="14"/>
  <c r="G812" i="14"/>
  <c r="F813" i="14"/>
  <c r="G813" i="14"/>
  <c r="F814" i="14"/>
  <c r="G814" i="14"/>
  <c r="F868" i="11"/>
  <c r="G868" i="11"/>
  <c r="F864" i="11"/>
  <c r="G864" i="11"/>
  <c r="F865" i="11"/>
  <c r="G865" i="11"/>
  <c r="F866" i="11"/>
  <c r="G866" i="11"/>
  <c r="F867" i="11"/>
  <c r="G867" i="11"/>
  <c r="C863" i="11"/>
  <c r="D863" i="11"/>
  <c r="E863" i="11"/>
  <c r="B863" i="11"/>
  <c r="C863" i="4"/>
  <c r="D863" i="4"/>
  <c r="E863" i="4"/>
  <c r="B863" i="4"/>
  <c r="C863" i="8"/>
  <c r="D863" i="8"/>
  <c r="E863" i="8"/>
  <c r="B863" i="8"/>
  <c r="C307" i="86"/>
  <c r="D307" i="86"/>
  <c r="E307" i="86"/>
  <c r="B307" i="86"/>
  <c r="C863" i="2"/>
  <c r="D863" i="2"/>
  <c r="E863" i="2"/>
  <c r="B863" i="2"/>
  <c r="C863" i="5"/>
  <c r="D863" i="5"/>
  <c r="E863" i="5"/>
  <c r="B863" i="5"/>
  <c r="C863" i="3"/>
  <c r="D863" i="3"/>
  <c r="E863" i="3"/>
  <c r="B863" i="3"/>
  <c r="C863" i="12"/>
  <c r="D863" i="12"/>
  <c r="E863" i="12"/>
  <c r="B863" i="12"/>
  <c r="H499" i="20" l="1"/>
  <c r="H863" i="10"/>
  <c r="H812" i="14"/>
  <c r="H813" i="14"/>
  <c r="H814" i="14"/>
  <c r="H811" i="14"/>
  <c r="C864" i="7"/>
  <c r="D864" i="7"/>
  <c r="E864" i="7"/>
  <c r="B864" i="7"/>
  <c r="F865" i="7"/>
  <c r="G865" i="7"/>
  <c r="F866" i="7"/>
  <c r="G866" i="7"/>
  <c r="F867" i="7"/>
  <c r="G867" i="7"/>
  <c r="F868" i="7"/>
  <c r="G868" i="7"/>
  <c r="C860" i="10"/>
  <c r="D860" i="10"/>
  <c r="E860" i="10"/>
  <c r="B860" i="10"/>
  <c r="C600" i="16"/>
  <c r="D600" i="16"/>
  <c r="E600" i="16"/>
  <c r="B600" i="16"/>
  <c r="C306" i="85"/>
  <c r="D306" i="85"/>
  <c r="E306" i="85"/>
  <c r="B306" i="85"/>
  <c r="C860" i="9"/>
  <c r="D860" i="9"/>
  <c r="E860" i="9"/>
  <c r="B860" i="9"/>
  <c r="C496" i="20"/>
  <c r="D496" i="20"/>
  <c r="E496" i="20"/>
  <c r="B496" i="20"/>
  <c r="C808" i="14"/>
  <c r="D808" i="14"/>
  <c r="E808" i="14"/>
  <c r="B808" i="14"/>
  <c r="F863" i="3"/>
  <c r="G863" i="3"/>
  <c r="F864" i="3"/>
  <c r="G864" i="3"/>
  <c r="F865" i="3"/>
  <c r="G865" i="3"/>
  <c r="F866" i="3"/>
  <c r="G866" i="3"/>
  <c r="C862" i="11"/>
  <c r="D862" i="11"/>
  <c r="E862" i="11"/>
  <c r="B862" i="11"/>
  <c r="C862" i="4"/>
  <c r="D862" i="4"/>
  <c r="E862" i="4"/>
  <c r="B862" i="4"/>
  <c r="C862" i="8"/>
  <c r="D862" i="8"/>
  <c r="E862" i="8"/>
  <c r="B862" i="8"/>
  <c r="C306" i="86"/>
  <c r="D306" i="86"/>
  <c r="E306" i="86"/>
  <c r="B306" i="86"/>
  <c r="C862" i="2"/>
  <c r="D862" i="2"/>
  <c r="E862" i="2"/>
  <c r="B862" i="2"/>
  <c r="C862" i="5"/>
  <c r="D862" i="5"/>
  <c r="E862" i="5"/>
  <c r="B862" i="5"/>
  <c r="C862" i="3"/>
  <c r="D862" i="3"/>
  <c r="E862" i="3"/>
  <c r="B862" i="3"/>
  <c r="C862" i="12"/>
  <c r="D862" i="12"/>
  <c r="E862" i="12"/>
  <c r="B862" i="12"/>
  <c r="F862" i="3" l="1"/>
  <c r="G862" i="3"/>
  <c r="H868" i="7"/>
  <c r="H867" i="7"/>
  <c r="H866" i="7"/>
  <c r="H865" i="7"/>
  <c r="C863" i="7" l="1"/>
  <c r="D863" i="7"/>
  <c r="E863" i="7"/>
  <c r="B863" i="7"/>
  <c r="C859" i="10"/>
  <c r="D859" i="10"/>
  <c r="E859" i="10"/>
  <c r="B859" i="10"/>
  <c r="C599" i="16"/>
  <c r="D599" i="16"/>
  <c r="E599" i="16"/>
  <c r="B599" i="16"/>
  <c r="C305" i="85"/>
  <c r="D305" i="85"/>
  <c r="E305" i="85"/>
  <c r="B305" i="85"/>
  <c r="C859" i="9"/>
  <c r="D859" i="9"/>
  <c r="E859" i="9"/>
  <c r="B859" i="9"/>
  <c r="C495" i="20"/>
  <c r="D495" i="20"/>
  <c r="E495" i="20"/>
  <c r="B495" i="20"/>
  <c r="C807" i="14"/>
  <c r="D807" i="14"/>
  <c r="E807" i="14"/>
  <c r="B807" i="14"/>
  <c r="C861" i="11"/>
  <c r="D861" i="11"/>
  <c r="E861" i="11"/>
  <c r="B861" i="11"/>
  <c r="C861" i="4"/>
  <c r="D861" i="4"/>
  <c r="E861" i="4"/>
  <c r="B861" i="4"/>
  <c r="C861" i="8"/>
  <c r="D861" i="8"/>
  <c r="E861" i="8"/>
  <c r="B861" i="8"/>
  <c r="C305" i="86"/>
  <c r="D305" i="86"/>
  <c r="E305" i="86"/>
  <c r="B305" i="86"/>
  <c r="F306" i="86"/>
  <c r="G306" i="86"/>
  <c r="F307" i="86"/>
  <c r="G307" i="86"/>
  <c r="F308" i="86"/>
  <c r="G308" i="86"/>
  <c r="F309" i="86"/>
  <c r="G309" i="86"/>
  <c r="F862" i="2"/>
  <c r="G862" i="2"/>
  <c r="F863" i="2"/>
  <c r="G863" i="2"/>
  <c r="F864" i="2"/>
  <c r="G864" i="2"/>
  <c r="F865" i="2"/>
  <c r="G865" i="2"/>
  <c r="F866" i="2"/>
  <c r="G866" i="2"/>
  <c r="F867" i="2"/>
  <c r="G867" i="2"/>
  <c r="F868" i="2"/>
  <c r="G868" i="2"/>
  <c r="C861" i="2"/>
  <c r="D861" i="2"/>
  <c r="E861" i="2"/>
  <c r="B861" i="2"/>
  <c r="C861" i="5"/>
  <c r="D861" i="5"/>
  <c r="E861" i="5"/>
  <c r="B861" i="5"/>
  <c r="C861" i="3"/>
  <c r="D861" i="3"/>
  <c r="E861" i="3"/>
  <c r="B861" i="3"/>
  <c r="C861" i="12"/>
  <c r="D861" i="12"/>
  <c r="E861" i="12"/>
  <c r="B861" i="12"/>
  <c r="H868" i="2" l="1"/>
  <c r="H864" i="2"/>
  <c r="H867" i="2"/>
  <c r="F861" i="3"/>
  <c r="H309" i="86"/>
  <c r="G861" i="3"/>
  <c r="H866" i="2"/>
  <c r="H865" i="2"/>
  <c r="H308" i="86"/>
  <c r="H307" i="86"/>
  <c r="H863" i="2"/>
  <c r="H306" i="86"/>
  <c r="H862" i="2"/>
  <c r="C862" i="7"/>
  <c r="D862" i="7"/>
  <c r="E862" i="7"/>
  <c r="B862" i="7"/>
  <c r="C858" i="10"/>
  <c r="D858" i="10"/>
  <c r="E858" i="10"/>
  <c r="B858" i="10"/>
  <c r="F861" i="10"/>
  <c r="G861" i="10"/>
  <c r="F862" i="10"/>
  <c r="G862" i="10"/>
  <c r="C598" i="16"/>
  <c r="D598" i="16"/>
  <c r="E598" i="16"/>
  <c r="B598" i="16"/>
  <c r="C304" i="85"/>
  <c r="D304" i="85"/>
  <c r="E304" i="85"/>
  <c r="B304" i="85"/>
  <c r="C858" i="9"/>
  <c r="D858" i="9"/>
  <c r="E858" i="9"/>
  <c r="B858" i="9"/>
  <c r="F860" i="9"/>
  <c r="G860" i="9"/>
  <c r="F861" i="9"/>
  <c r="G861" i="9"/>
  <c r="F862" i="9"/>
  <c r="G862" i="9"/>
  <c r="F863" i="9"/>
  <c r="G863" i="9"/>
  <c r="F864" i="9"/>
  <c r="G864" i="9"/>
  <c r="F865" i="9"/>
  <c r="G865" i="9"/>
  <c r="C494" i="20"/>
  <c r="D494" i="20"/>
  <c r="E494" i="20"/>
  <c r="B494" i="20"/>
  <c r="F495" i="20"/>
  <c r="G495" i="20"/>
  <c r="F496" i="20"/>
  <c r="G496" i="20"/>
  <c r="F497" i="20"/>
  <c r="G497" i="20"/>
  <c r="F498" i="20"/>
  <c r="G498" i="20"/>
  <c r="C806" i="14"/>
  <c r="D806" i="14"/>
  <c r="E806" i="14"/>
  <c r="B806" i="14"/>
  <c r="F807" i="14"/>
  <c r="G807" i="14"/>
  <c r="F808" i="14"/>
  <c r="G808" i="14"/>
  <c r="F809" i="14"/>
  <c r="G809" i="14"/>
  <c r="F810" i="14"/>
  <c r="G810" i="14"/>
  <c r="C860" i="11"/>
  <c r="D860" i="11"/>
  <c r="E860" i="11"/>
  <c r="B860" i="11"/>
  <c r="F863" i="4"/>
  <c r="G863" i="4"/>
  <c r="F864" i="4"/>
  <c r="G864" i="4"/>
  <c r="F865" i="4"/>
  <c r="G865" i="4"/>
  <c r="F866" i="4"/>
  <c r="G866" i="4"/>
  <c r="C860" i="4"/>
  <c r="D860" i="4"/>
  <c r="E860" i="4"/>
  <c r="B860" i="4"/>
  <c r="F861" i="8"/>
  <c r="G861" i="8"/>
  <c r="F862" i="8"/>
  <c r="G862" i="8"/>
  <c r="F863" i="8"/>
  <c r="G863" i="8"/>
  <c r="F864" i="8"/>
  <c r="G864" i="8"/>
  <c r="F865" i="8"/>
  <c r="G865" i="8"/>
  <c r="F866" i="8"/>
  <c r="G866" i="8"/>
  <c r="C860" i="8"/>
  <c r="D860" i="8"/>
  <c r="E860" i="8"/>
  <c r="B860" i="8"/>
  <c r="C304" i="86"/>
  <c r="D304" i="86"/>
  <c r="E304" i="86"/>
  <c r="B304" i="86"/>
  <c r="C860" i="2"/>
  <c r="D860" i="2"/>
  <c r="E860" i="2"/>
  <c r="B860" i="2"/>
  <c r="C860" i="5"/>
  <c r="D860" i="5"/>
  <c r="E860" i="5"/>
  <c r="B860" i="5"/>
  <c r="C860" i="3"/>
  <c r="D860" i="3"/>
  <c r="E860" i="3"/>
  <c r="B860" i="3"/>
  <c r="C860" i="12"/>
  <c r="D860" i="12"/>
  <c r="E860" i="12"/>
  <c r="B860" i="12"/>
  <c r="H866" i="4" l="1"/>
  <c r="H864" i="4"/>
  <c r="H496" i="20"/>
  <c r="H863" i="8"/>
  <c r="H862" i="10"/>
  <c r="H809" i="14"/>
  <c r="H866" i="8"/>
  <c r="H864" i="8"/>
  <c r="H495" i="20"/>
  <c r="H862" i="9"/>
  <c r="H860" i="9"/>
  <c r="H807" i="14"/>
  <c r="H863" i="9"/>
  <c r="H861" i="9"/>
  <c r="H865" i="9"/>
  <c r="H864" i="9"/>
  <c r="H865" i="4"/>
  <c r="H865" i="8"/>
  <c r="H498" i="20"/>
  <c r="H810" i="14"/>
  <c r="H861" i="10"/>
  <c r="H497" i="20"/>
  <c r="H863" i="4"/>
  <c r="H808" i="14"/>
  <c r="H862" i="8"/>
  <c r="H861" i="8"/>
  <c r="F860" i="3"/>
  <c r="G860" i="3"/>
  <c r="L170" i="391"/>
  <c r="A13" i="1"/>
  <c r="L63" i="391"/>
  <c r="L59" i="391"/>
  <c r="L57" i="391"/>
  <c r="L55" i="391"/>
  <c r="L51" i="391"/>
  <c r="L49" i="391"/>
  <c r="L47" i="391"/>
  <c r="L45" i="391"/>
  <c r="L43" i="391"/>
  <c r="L41" i="391"/>
  <c r="L39" i="391"/>
  <c r="L61" i="391"/>
  <c r="S21" i="391" s="1"/>
  <c r="L53" i="391"/>
  <c r="S16" i="391" s="1"/>
  <c r="L33" i="391"/>
  <c r="S22" i="391" s="1"/>
  <c r="L35" i="391"/>
  <c r="L123" i="391"/>
  <c r="L121" i="391"/>
  <c r="L37" i="391"/>
  <c r="S19" i="391" s="1"/>
  <c r="L31" i="391"/>
  <c r="S23" i="391" s="1"/>
  <c r="L29" i="391"/>
  <c r="S24" i="391" s="1"/>
  <c r="L27" i="391"/>
  <c r="S20" i="391" s="1"/>
  <c r="L25" i="391"/>
  <c r="S17" i="391" s="1"/>
  <c r="L23" i="391"/>
  <c r="S18" i="391" s="1"/>
  <c r="L21" i="391"/>
  <c r="S12" i="391" s="1"/>
  <c r="L19" i="391"/>
  <c r="S15" i="391" s="1"/>
  <c r="L17" i="391"/>
  <c r="S14" i="391" s="1"/>
  <c r="L15" i="391"/>
  <c r="S13" i="391" s="1"/>
  <c r="L13" i="391"/>
  <c r="S11" i="391" s="1"/>
  <c r="L11" i="391"/>
  <c r="S10" i="391" s="1"/>
  <c r="L9" i="391"/>
  <c r="S9" i="391" s="1"/>
  <c r="Q8" i="391"/>
  <c r="C597" i="17"/>
  <c r="D597" i="17"/>
  <c r="E597" i="17"/>
  <c r="B597" i="17"/>
  <c r="C861" i="7"/>
  <c r="D861" i="7"/>
  <c r="E861" i="7"/>
  <c r="B861" i="7"/>
  <c r="E857" i="10"/>
  <c r="C857" i="10"/>
  <c r="D857" i="10"/>
  <c r="B857" i="10"/>
  <c r="C597" i="16"/>
  <c r="D597" i="16"/>
  <c r="E597" i="16"/>
  <c r="B597" i="16"/>
  <c r="C859" i="6"/>
  <c r="D859" i="6"/>
  <c r="E859" i="6"/>
  <c r="B859" i="6"/>
  <c r="F860" i="6"/>
  <c r="G860" i="6"/>
  <c r="F861" i="6"/>
  <c r="G861" i="6"/>
  <c r="F862" i="6"/>
  <c r="G862" i="6"/>
  <c r="F863" i="6"/>
  <c r="G863" i="6"/>
  <c r="C857" i="9"/>
  <c r="D857" i="9"/>
  <c r="E857" i="9"/>
  <c r="B857" i="9"/>
  <c r="C303" i="85"/>
  <c r="D303" i="85"/>
  <c r="E303" i="85"/>
  <c r="B303" i="85"/>
  <c r="C493" i="20"/>
  <c r="D493" i="20"/>
  <c r="E493" i="20"/>
  <c r="B493" i="20"/>
  <c r="C805" i="14"/>
  <c r="D805" i="14"/>
  <c r="E805" i="14"/>
  <c r="B805" i="14"/>
  <c r="C859" i="11"/>
  <c r="D859" i="11"/>
  <c r="E859" i="11"/>
  <c r="B859" i="11"/>
  <c r="F860" i="11"/>
  <c r="G860" i="11"/>
  <c r="F861" i="11"/>
  <c r="G861" i="11"/>
  <c r="F862" i="11"/>
  <c r="G862" i="11"/>
  <c r="F863" i="11"/>
  <c r="G863" i="11"/>
  <c r="C303" i="86"/>
  <c r="D303" i="86"/>
  <c r="E303" i="86"/>
  <c r="B303" i="86"/>
  <c r="C859" i="8"/>
  <c r="D859" i="8"/>
  <c r="E859" i="8"/>
  <c r="B859" i="8"/>
  <c r="C859" i="4"/>
  <c r="D859" i="4"/>
  <c r="E859" i="4"/>
  <c r="B859" i="4"/>
  <c r="C859" i="2"/>
  <c r="D859" i="2"/>
  <c r="E859" i="2"/>
  <c r="B859" i="2"/>
  <c r="C859" i="5"/>
  <c r="D859" i="5"/>
  <c r="E859" i="5"/>
  <c r="B859" i="5"/>
  <c r="C859" i="3"/>
  <c r="D859" i="3"/>
  <c r="E859" i="3"/>
  <c r="B859" i="3"/>
  <c r="C859" i="12"/>
  <c r="D859" i="12"/>
  <c r="E859" i="12"/>
  <c r="B859" i="12"/>
  <c r="G859" i="3" l="1"/>
  <c r="F859" i="3"/>
  <c r="C596" i="17"/>
  <c r="D596" i="17"/>
  <c r="E596" i="17"/>
  <c r="B596" i="17"/>
  <c r="C860" i="7"/>
  <c r="D860" i="7"/>
  <c r="E860" i="7"/>
  <c r="B860" i="7"/>
  <c r="C856" i="10"/>
  <c r="D856" i="10"/>
  <c r="E856" i="10"/>
  <c r="B856" i="10"/>
  <c r="C596" i="16"/>
  <c r="D596" i="16"/>
  <c r="E596" i="16"/>
  <c r="B596" i="16"/>
  <c r="C858" i="6"/>
  <c r="D858" i="6"/>
  <c r="E858" i="6"/>
  <c r="B858" i="6"/>
  <c r="C856" i="9"/>
  <c r="D856" i="9"/>
  <c r="E856" i="9"/>
  <c r="B856" i="9"/>
  <c r="F304" i="85"/>
  <c r="G304" i="85"/>
  <c r="F305" i="85"/>
  <c r="G305" i="85"/>
  <c r="F306" i="85"/>
  <c r="G306" i="85"/>
  <c r="F307" i="85"/>
  <c r="G307" i="85"/>
  <c r="F308" i="85"/>
  <c r="G308" i="85"/>
  <c r="F309" i="85"/>
  <c r="G309" i="85"/>
  <c r="F310" i="85"/>
  <c r="G310" i="85"/>
  <c r="F311" i="85"/>
  <c r="G311" i="85"/>
  <c r="C302" i="85"/>
  <c r="D302" i="85"/>
  <c r="E302" i="85"/>
  <c r="B302" i="85"/>
  <c r="C492" i="20"/>
  <c r="D492" i="20"/>
  <c r="E492" i="20"/>
  <c r="B492" i="20"/>
  <c r="C804" i="14"/>
  <c r="D804" i="14"/>
  <c r="E804" i="14"/>
  <c r="B804" i="14"/>
  <c r="C858" i="11"/>
  <c r="D858" i="11"/>
  <c r="E858" i="11"/>
  <c r="B858" i="11"/>
  <c r="C302" i="86"/>
  <c r="D302" i="86"/>
  <c r="E302" i="86"/>
  <c r="B302" i="86"/>
  <c r="C858" i="8"/>
  <c r="D858" i="8"/>
  <c r="E858" i="8"/>
  <c r="B858" i="8"/>
  <c r="C858" i="4"/>
  <c r="D858" i="4"/>
  <c r="E858" i="4"/>
  <c r="B858" i="4"/>
  <c r="C858" i="2"/>
  <c r="D858" i="2"/>
  <c r="E858" i="2"/>
  <c r="B858" i="2"/>
  <c r="C858" i="5"/>
  <c r="D858" i="5"/>
  <c r="E858" i="5"/>
  <c r="B858" i="5"/>
  <c r="C858" i="3"/>
  <c r="D858" i="3"/>
  <c r="E858" i="3"/>
  <c r="B858" i="3"/>
  <c r="C858" i="12"/>
  <c r="D858" i="12"/>
  <c r="E858" i="12"/>
  <c r="B858" i="12"/>
  <c r="F859" i="12"/>
  <c r="G859" i="12"/>
  <c r="F860" i="12"/>
  <c r="G860" i="12"/>
  <c r="F861" i="12"/>
  <c r="G861" i="12"/>
  <c r="F862" i="12"/>
  <c r="G862" i="12"/>
  <c r="F863" i="12"/>
  <c r="G863" i="12"/>
  <c r="F864" i="12"/>
  <c r="G864" i="12"/>
  <c r="F865" i="12"/>
  <c r="G865" i="12"/>
  <c r="F866" i="12"/>
  <c r="G866" i="12"/>
  <c r="F867" i="12"/>
  <c r="J868" i="12" s="1"/>
  <c r="G867" i="12"/>
  <c r="I868" i="12" s="1"/>
  <c r="H310" i="85" l="1"/>
  <c r="H308" i="85"/>
  <c r="H311" i="85"/>
  <c r="F858" i="3"/>
  <c r="H306" i="85"/>
  <c r="I863" i="12"/>
  <c r="H307" i="85"/>
  <c r="H305" i="85"/>
  <c r="G15" i="423"/>
  <c r="G19" i="423" s="1"/>
  <c r="F17" i="421"/>
  <c r="F21" i="421" s="1"/>
  <c r="H867" i="12"/>
  <c r="J867" i="12"/>
  <c r="G858" i="12"/>
  <c r="I859" i="12" s="1"/>
  <c r="I861" i="12"/>
  <c r="F858" i="12"/>
  <c r="J859" i="12" s="1"/>
  <c r="I867" i="12"/>
  <c r="I866" i="12"/>
  <c r="J866" i="12"/>
  <c r="H309" i="85"/>
  <c r="J865" i="12"/>
  <c r="I865" i="12"/>
  <c r="J864" i="12"/>
  <c r="H864" i="12"/>
  <c r="H863" i="12"/>
  <c r="J863" i="12"/>
  <c r="J862" i="12"/>
  <c r="I862" i="12"/>
  <c r="H304" i="85"/>
  <c r="J860" i="12"/>
  <c r="H860" i="12"/>
  <c r="H859" i="12"/>
  <c r="J861" i="12"/>
  <c r="H866" i="12"/>
  <c r="H862" i="12"/>
  <c r="H865" i="12"/>
  <c r="I864" i="12"/>
  <c r="H861" i="12"/>
  <c r="I860" i="12"/>
  <c r="H858" i="12" l="1"/>
  <c r="F858" i="4"/>
  <c r="G858" i="4"/>
  <c r="F859" i="4"/>
  <c r="G859" i="4"/>
  <c r="F860" i="4"/>
  <c r="G860" i="4"/>
  <c r="F861" i="4"/>
  <c r="G861" i="4"/>
  <c r="F862" i="4"/>
  <c r="G862" i="4"/>
  <c r="C595" i="17"/>
  <c r="D595" i="17"/>
  <c r="E595" i="17"/>
  <c r="B595" i="17"/>
  <c r="C859" i="7"/>
  <c r="D859" i="7"/>
  <c r="E859" i="7"/>
  <c r="B859" i="7"/>
  <c r="C855" i="10"/>
  <c r="D855" i="10"/>
  <c r="E855" i="10"/>
  <c r="B855" i="10"/>
  <c r="C595" i="16"/>
  <c r="D595" i="16"/>
  <c r="E595" i="16"/>
  <c r="B595" i="16"/>
  <c r="C857" i="6"/>
  <c r="D857" i="6"/>
  <c r="E857" i="6"/>
  <c r="B857" i="6"/>
  <c r="C855" i="9"/>
  <c r="D855" i="9"/>
  <c r="E855" i="9"/>
  <c r="B855" i="9"/>
  <c r="C301" i="85"/>
  <c r="D301" i="85"/>
  <c r="E301" i="85"/>
  <c r="B301" i="85"/>
  <c r="C491" i="20"/>
  <c r="D491" i="20"/>
  <c r="E491" i="20"/>
  <c r="B491" i="20"/>
  <c r="C803" i="14"/>
  <c r="D803" i="14"/>
  <c r="E803" i="14"/>
  <c r="B803" i="14"/>
  <c r="C857" i="11"/>
  <c r="D857" i="11"/>
  <c r="E857" i="11"/>
  <c r="B857" i="11"/>
  <c r="C301" i="86"/>
  <c r="D301" i="86"/>
  <c r="E301" i="86"/>
  <c r="B301" i="86"/>
  <c r="C857" i="8"/>
  <c r="D857" i="8"/>
  <c r="E857" i="8"/>
  <c r="B857" i="8"/>
  <c r="C857" i="4"/>
  <c r="D857" i="4"/>
  <c r="E857" i="4"/>
  <c r="B857" i="4"/>
  <c r="C857" i="2"/>
  <c r="D857" i="2"/>
  <c r="E857" i="2"/>
  <c r="B857" i="2"/>
  <c r="C857" i="5"/>
  <c r="D857" i="5"/>
  <c r="E857" i="5"/>
  <c r="B857" i="5"/>
  <c r="C857" i="3"/>
  <c r="D857" i="3"/>
  <c r="E857" i="3"/>
  <c r="B857" i="3"/>
  <c r="C857" i="12"/>
  <c r="D857" i="12"/>
  <c r="E857" i="12"/>
  <c r="B857" i="12"/>
  <c r="H862" i="4" l="1"/>
  <c r="F857" i="3"/>
  <c r="G857" i="3"/>
  <c r="H859" i="4"/>
  <c r="H858" i="4"/>
  <c r="H861" i="4"/>
  <c r="H860" i="4"/>
  <c r="C594" i="17"/>
  <c r="D594" i="17"/>
  <c r="E594" i="17"/>
  <c r="B594" i="17"/>
  <c r="C858" i="7"/>
  <c r="D858" i="7"/>
  <c r="E858" i="7"/>
  <c r="B858" i="7"/>
  <c r="C854" i="10"/>
  <c r="D854" i="10"/>
  <c r="E854" i="10"/>
  <c r="B854" i="10"/>
  <c r="C594" i="16"/>
  <c r="D594" i="16"/>
  <c r="E594" i="16"/>
  <c r="B594" i="16"/>
  <c r="C856" i="6"/>
  <c r="D856" i="6"/>
  <c r="E856" i="6"/>
  <c r="B856" i="6"/>
  <c r="C854" i="9"/>
  <c r="D854" i="9"/>
  <c r="E854" i="9"/>
  <c r="B854" i="9"/>
  <c r="C300" i="85"/>
  <c r="D300" i="85"/>
  <c r="E300" i="85"/>
  <c r="B300" i="85"/>
  <c r="C490" i="20"/>
  <c r="D490" i="20"/>
  <c r="E490" i="20"/>
  <c r="B490" i="20"/>
  <c r="C802" i="14"/>
  <c r="D802" i="14"/>
  <c r="E802" i="14"/>
  <c r="B802" i="14"/>
  <c r="C856" i="11"/>
  <c r="D856" i="11"/>
  <c r="E856" i="11"/>
  <c r="B856" i="11"/>
  <c r="C300" i="86"/>
  <c r="D300" i="86"/>
  <c r="E300" i="86"/>
  <c r="B300" i="86"/>
  <c r="C856" i="8"/>
  <c r="D856" i="8"/>
  <c r="E856" i="8"/>
  <c r="B856" i="8"/>
  <c r="C856" i="4"/>
  <c r="D856" i="4"/>
  <c r="E856" i="4"/>
  <c r="B856" i="4"/>
  <c r="C856" i="2"/>
  <c r="D856" i="2"/>
  <c r="E856" i="2"/>
  <c r="B856" i="2"/>
  <c r="C856" i="5"/>
  <c r="D856" i="5"/>
  <c r="E856" i="5"/>
  <c r="B856" i="5"/>
  <c r="C856" i="3"/>
  <c r="D856" i="3"/>
  <c r="E856" i="3"/>
  <c r="B856" i="3"/>
  <c r="C856" i="12"/>
  <c r="D856" i="12"/>
  <c r="E856" i="12"/>
  <c r="B856" i="12"/>
  <c r="C489" i="20"/>
  <c r="D489" i="20"/>
  <c r="E489" i="20"/>
  <c r="B489" i="20"/>
  <c r="G856" i="3" l="1"/>
  <c r="F856" i="3"/>
  <c r="C593" i="17"/>
  <c r="D593" i="17"/>
  <c r="E593" i="17"/>
  <c r="B593" i="17"/>
  <c r="F594" i="17"/>
  <c r="G594" i="17"/>
  <c r="F595" i="17"/>
  <c r="G595" i="17"/>
  <c r="F596" i="17"/>
  <c r="G596" i="17"/>
  <c r="F597" i="17"/>
  <c r="G597" i="17"/>
  <c r="C857" i="7"/>
  <c r="D857" i="7"/>
  <c r="E857" i="7"/>
  <c r="B857" i="7"/>
  <c r="F858" i="7"/>
  <c r="G858" i="7"/>
  <c r="F859" i="7"/>
  <c r="G859" i="7"/>
  <c r="F860" i="7"/>
  <c r="G860" i="7"/>
  <c r="F861" i="7"/>
  <c r="G861" i="7"/>
  <c r="F862" i="7"/>
  <c r="G862" i="7"/>
  <c r="F863" i="7"/>
  <c r="G863" i="7"/>
  <c r="F864" i="7"/>
  <c r="G864" i="7"/>
  <c r="C853" i="10"/>
  <c r="D853" i="10"/>
  <c r="E853" i="10"/>
  <c r="B853" i="10"/>
  <c r="F854" i="10"/>
  <c r="G854" i="10"/>
  <c r="F855" i="10"/>
  <c r="G855" i="10"/>
  <c r="F856" i="10"/>
  <c r="G856" i="10"/>
  <c r="F857" i="10"/>
  <c r="G857" i="10"/>
  <c r="F858" i="10"/>
  <c r="G858" i="10"/>
  <c r="F859" i="10"/>
  <c r="G859" i="10"/>
  <c r="F860" i="10"/>
  <c r="G860" i="10"/>
  <c r="F594" i="16"/>
  <c r="G594" i="16"/>
  <c r="F595" i="16"/>
  <c r="G595" i="16"/>
  <c r="F596" i="16"/>
  <c r="G596" i="16"/>
  <c r="F597" i="16"/>
  <c r="G597" i="16"/>
  <c r="F598" i="16"/>
  <c r="G598" i="16"/>
  <c r="F599" i="16"/>
  <c r="G599" i="16"/>
  <c r="F600" i="16"/>
  <c r="G600" i="16"/>
  <c r="F601" i="16"/>
  <c r="G601" i="16"/>
  <c r="F602" i="16"/>
  <c r="G602" i="16"/>
  <c r="C593" i="16"/>
  <c r="D593" i="16"/>
  <c r="E593" i="16"/>
  <c r="B593" i="16"/>
  <c r="F856" i="6"/>
  <c r="G856" i="6"/>
  <c r="F857" i="6"/>
  <c r="G857" i="6"/>
  <c r="F858" i="6"/>
  <c r="G858" i="6"/>
  <c r="F859" i="6"/>
  <c r="G859" i="6"/>
  <c r="C855" i="6"/>
  <c r="D855" i="6"/>
  <c r="E855" i="6"/>
  <c r="B855" i="6"/>
  <c r="C853" i="9"/>
  <c r="D853" i="9"/>
  <c r="E853" i="9"/>
  <c r="B853" i="9"/>
  <c r="F854" i="9"/>
  <c r="G854" i="9"/>
  <c r="F855" i="9"/>
  <c r="G855" i="9"/>
  <c r="F856" i="9"/>
  <c r="G856" i="9"/>
  <c r="F857" i="9"/>
  <c r="G857" i="9"/>
  <c r="F858" i="9"/>
  <c r="G858" i="9"/>
  <c r="F859" i="9"/>
  <c r="G859" i="9"/>
  <c r="C299" i="85"/>
  <c r="D299" i="85"/>
  <c r="E299" i="85"/>
  <c r="B299" i="85"/>
  <c r="F300" i="85"/>
  <c r="G300" i="85"/>
  <c r="F301" i="85"/>
  <c r="G301" i="85"/>
  <c r="F302" i="85"/>
  <c r="G302" i="85"/>
  <c r="F303" i="85"/>
  <c r="G303" i="85"/>
  <c r="F489" i="20"/>
  <c r="G489" i="20"/>
  <c r="F490" i="20"/>
  <c r="G490" i="20"/>
  <c r="F491" i="20"/>
  <c r="G491" i="20"/>
  <c r="F492" i="20"/>
  <c r="G492" i="20"/>
  <c r="F493" i="20"/>
  <c r="G493" i="20"/>
  <c r="F494" i="20"/>
  <c r="G494" i="20"/>
  <c r="C801" i="14"/>
  <c r="D801" i="14"/>
  <c r="E801" i="14"/>
  <c r="B801" i="14"/>
  <c r="F802" i="14"/>
  <c r="G802" i="14"/>
  <c r="F803" i="14"/>
  <c r="G803" i="14"/>
  <c r="F804" i="14"/>
  <c r="G804" i="14"/>
  <c r="F805" i="14"/>
  <c r="G805" i="14"/>
  <c r="F806" i="14"/>
  <c r="G806" i="14"/>
  <c r="C855" i="11"/>
  <c r="D855" i="11"/>
  <c r="E855" i="11"/>
  <c r="B855" i="11"/>
  <c r="F856" i="11"/>
  <c r="G856" i="11"/>
  <c r="F857" i="11"/>
  <c r="G857" i="11"/>
  <c r="F858" i="11"/>
  <c r="G858" i="11"/>
  <c r="F859" i="11"/>
  <c r="G859" i="11"/>
  <c r="C299" i="86"/>
  <c r="D299" i="86"/>
  <c r="E299" i="86"/>
  <c r="B299" i="86"/>
  <c r="F300" i="86"/>
  <c r="G300" i="86"/>
  <c r="F301" i="86"/>
  <c r="G301" i="86"/>
  <c r="F302" i="86"/>
  <c r="G302" i="86"/>
  <c r="F303" i="86"/>
  <c r="G303" i="86"/>
  <c r="F304" i="86"/>
  <c r="G304" i="86"/>
  <c r="F305" i="86"/>
  <c r="G305" i="86"/>
  <c r="C855" i="8"/>
  <c r="D855" i="8"/>
  <c r="E855" i="8"/>
  <c r="B855" i="8"/>
  <c r="F856" i="8"/>
  <c r="G856" i="8"/>
  <c r="F857" i="8"/>
  <c r="G857" i="8"/>
  <c r="F858" i="8"/>
  <c r="G858" i="8"/>
  <c r="F859" i="8"/>
  <c r="G859" i="8"/>
  <c r="F860" i="8"/>
  <c r="G860" i="8"/>
  <c r="C855" i="4"/>
  <c r="D855" i="4"/>
  <c r="E855" i="4"/>
  <c r="B855" i="4"/>
  <c r="C855" i="2"/>
  <c r="D855" i="2"/>
  <c r="E855" i="2"/>
  <c r="B855" i="2"/>
  <c r="F856" i="2"/>
  <c r="G856" i="2"/>
  <c r="F857" i="2"/>
  <c r="G857" i="2"/>
  <c r="F858" i="2"/>
  <c r="G858" i="2"/>
  <c r="F859" i="2"/>
  <c r="G859" i="2"/>
  <c r="F860" i="2"/>
  <c r="G860" i="2"/>
  <c r="F861" i="2"/>
  <c r="G861" i="2"/>
  <c r="C855" i="5"/>
  <c r="D855" i="5"/>
  <c r="E855" i="5"/>
  <c r="B855" i="5"/>
  <c r="C855" i="3"/>
  <c r="D855" i="3"/>
  <c r="E855" i="3"/>
  <c r="B855" i="3"/>
  <c r="C855" i="12"/>
  <c r="D855" i="12"/>
  <c r="E855" i="12"/>
  <c r="B855" i="12"/>
  <c r="F855" i="11" l="1"/>
  <c r="G855" i="8"/>
  <c r="G299" i="86"/>
  <c r="F299" i="86"/>
  <c r="G855" i="11"/>
  <c r="G299" i="85"/>
  <c r="H305" i="86"/>
  <c r="F855" i="2"/>
  <c r="F855" i="8"/>
  <c r="G801" i="14"/>
  <c r="F593" i="17"/>
  <c r="H861" i="2"/>
  <c r="F801" i="14"/>
  <c r="G857" i="7"/>
  <c r="G855" i="2"/>
  <c r="H858" i="8"/>
  <c r="F299" i="85"/>
  <c r="F855" i="6"/>
  <c r="F853" i="10"/>
  <c r="H857" i="9"/>
  <c r="G855" i="6"/>
  <c r="H859" i="10"/>
  <c r="H855" i="10"/>
  <c r="G853" i="10"/>
  <c r="H862" i="7"/>
  <c r="H859" i="8"/>
  <c r="H304" i="86"/>
  <c r="H804" i="14"/>
  <c r="H492" i="20"/>
  <c r="H301" i="85"/>
  <c r="H854" i="9"/>
  <c r="H858" i="10"/>
  <c r="H303" i="86"/>
  <c r="H805" i="14"/>
  <c r="H803" i="14"/>
  <c r="H491" i="20"/>
  <c r="F857" i="7"/>
  <c r="G593" i="17"/>
  <c r="H864" i="7"/>
  <c r="H860" i="10"/>
  <c r="H863" i="7"/>
  <c r="H859" i="9"/>
  <c r="H858" i="9"/>
  <c r="H494" i="20"/>
  <c r="H806" i="14"/>
  <c r="H860" i="8"/>
  <c r="H860" i="2"/>
  <c r="H861" i="7"/>
  <c r="H857" i="10"/>
  <c r="H303" i="85"/>
  <c r="H493" i="20"/>
  <c r="H859" i="2"/>
  <c r="H860" i="7"/>
  <c r="H856" i="10"/>
  <c r="H856" i="9"/>
  <c r="H302" i="85"/>
  <c r="H302" i="86"/>
  <c r="H858" i="2"/>
  <c r="H859" i="7"/>
  <c r="H855" i="9"/>
  <c r="H301" i="86"/>
  <c r="H857" i="8"/>
  <c r="H857" i="2"/>
  <c r="H858" i="7"/>
  <c r="H854" i="10"/>
  <c r="H300" i="85"/>
  <c r="H490" i="20"/>
  <c r="H802" i="14"/>
  <c r="H300" i="86"/>
  <c r="H856" i="8"/>
  <c r="H856" i="2"/>
  <c r="H489" i="20"/>
  <c r="H299" i="86" l="1"/>
  <c r="H299" i="85"/>
  <c r="H855" i="8"/>
  <c r="H857" i="7"/>
  <c r="H801" i="14"/>
  <c r="H853" i="10"/>
  <c r="H855" i="2"/>
  <c r="F851" i="3"/>
  <c r="G855" i="3" l="1"/>
  <c r="F855" i="3"/>
  <c r="G591" i="17" l="1"/>
  <c r="F591" i="17"/>
  <c r="G590" i="17"/>
  <c r="F590" i="17"/>
  <c r="G589" i="17"/>
  <c r="F589" i="17"/>
  <c r="G588" i="17"/>
  <c r="F588" i="17"/>
  <c r="E592" i="17"/>
  <c r="D592" i="17"/>
  <c r="C592" i="17"/>
  <c r="B592" i="17"/>
  <c r="E856" i="7"/>
  <c r="D856" i="7"/>
  <c r="C856" i="7"/>
  <c r="B856" i="7"/>
  <c r="E852" i="10"/>
  <c r="D852" i="10"/>
  <c r="C852" i="10"/>
  <c r="B852" i="10"/>
  <c r="E592" i="16"/>
  <c r="D592" i="16"/>
  <c r="C592" i="16"/>
  <c r="B592" i="16"/>
  <c r="E854" i="6"/>
  <c r="D854" i="6"/>
  <c r="C854" i="6"/>
  <c r="B854" i="6"/>
  <c r="E852" i="9"/>
  <c r="D852" i="9"/>
  <c r="C852" i="9"/>
  <c r="B852" i="9"/>
  <c r="E298" i="85"/>
  <c r="D298" i="85"/>
  <c r="C298" i="85"/>
  <c r="B298" i="85"/>
  <c r="E488" i="20"/>
  <c r="D488" i="20"/>
  <c r="C488" i="20"/>
  <c r="B488" i="20"/>
  <c r="E800" i="14"/>
  <c r="D800" i="14"/>
  <c r="C800" i="14"/>
  <c r="B800" i="14"/>
  <c r="E854" i="11"/>
  <c r="D854" i="11"/>
  <c r="C854" i="11"/>
  <c r="B854" i="11"/>
  <c r="E298" i="86"/>
  <c r="D298" i="86"/>
  <c r="C298" i="86"/>
  <c r="B298" i="86"/>
  <c r="E854" i="8"/>
  <c r="D854" i="8"/>
  <c r="C854" i="8"/>
  <c r="B854" i="8"/>
  <c r="E854" i="4"/>
  <c r="D854" i="4"/>
  <c r="C854" i="4"/>
  <c r="B854" i="4"/>
  <c r="E854" i="2"/>
  <c r="D854" i="2"/>
  <c r="C854" i="2"/>
  <c r="B854" i="2"/>
  <c r="E854" i="5"/>
  <c r="D854" i="5"/>
  <c r="C854" i="5"/>
  <c r="B854" i="5"/>
  <c r="E854" i="3"/>
  <c r="D854" i="3"/>
  <c r="C854" i="3"/>
  <c r="B854" i="3"/>
  <c r="E854" i="12"/>
  <c r="D854" i="12"/>
  <c r="C854" i="12"/>
  <c r="B854" i="12"/>
  <c r="E855" i="7"/>
  <c r="D855" i="7"/>
  <c r="C855" i="7"/>
  <c r="B855" i="7"/>
  <c r="E851" i="10"/>
  <c r="D851" i="10"/>
  <c r="C851" i="10"/>
  <c r="B851" i="10"/>
  <c r="E591" i="16"/>
  <c r="D591" i="16"/>
  <c r="C591" i="16"/>
  <c r="B591" i="16"/>
  <c r="E853" i="6"/>
  <c r="D853" i="6"/>
  <c r="C853" i="6"/>
  <c r="B853" i="6"/>
  <c r="E851" i="9"/>
  <c r="D851" i="9"/>
  <c r="C851" i="9"/>
  <c r="B851" i="9"/>
  <c r="E297" i="85"/>
  <c r="D297" i="85"/>
  <c r="C297" i="85"/>
  <c r="B297" i="85"/>
  <c r="E487" i="20"/>
  <c r="D487" i="20"/>
  <c r="C487" i="20"/>
  <c r="B487" i="20"/>
  <c r="E799" i="14"/>
  <c r="D799" i="14"/>
  <c r="C799" i="14"/>
  <c r="B799" i="14"/>
  <c r="E853" i="11"/>
  <c r="D853" i="11"/>
  <c r="C853" i="11"/>
  <c r="B853" i="11"/>
  <c r="E297" i="86"/>
  <c r="D297" i="86"/>
  <c r="C297" i="86"/>
  <c r="B297" i="86"/>
  <c r="E853" i="8"/>
  <c r="D853" i="8"/>
  <c r="C853" i="8"/>
  <c r="B853" i="8"/>
  <c r="E853" i="4"/>
  <c r="D853" i="4"/>
  <c r="C853" i="4"/>
  <c r="B853" i="4"/>
  <c r="E853" i="2"/>
  <c r="D853" i="2"/>
  <c r="C853" i="2"/>
  <c r="B853" i="2"/>
  <c r="E853" i="5"/>
  <c r="D853" i="5"/>
  <c r="C853" i="5"/>
  <c r="B853" i="5"/>
  <c r="E853" i="3"/>
  <c r="D853" i="3"/>
  <c r="C853" i="3"/>
  <c r="B853" i="3"/>
  <c r="E853" i="12"/>
  <c r="D853" i="12"/>
  <c r="C853" i="12"/>
  <c r="B853" i="12"/>
  <c r="E854" i="7"/>
  <c r="D854" i="7"/>
  <c r="C854" i="7"/>
  <c r="B854" i="7"/>
  <c r="E850" i="10"/>
  <c r="D850" i="10"/>
  <c r="C850" i="10"/>
  <c r="B850" i="10"/>
  <c r="E590" i="16"/>
  <c r="D590" i="16"/>
  <c r="C590" i="16"/>
  <c r="B590" i="16"/>
  <c r="E852" i="6"/>
  <c r="D852" i="6"/>
  <c r="C852" i="6"/>
  <c r="B852" i="6"/>
  <c r="E850" i="9"/>
  <c r="D850" i="9"/>
  <c r="C850" i="9"/>
  <c r="B850" i="9"/>
  <c r="E296" i="85"/>
  <c r="D296" i="85"/>
  <c r="C296" i="85"/>
  <c r="B296" i="85"/>
  <c r="E486" i="20"/>
  <c r="D486" i="20"/>
  <c r="C486" i="20"/>
  <c r="B486" i="20"/>
  <c r="E798" i="14"/>
  <c r="D798" i="14"/>
  <c r="C798" i="14"/>
  <c r="B798" i="14"/>
  <c r="E852" i="11"/>
  <c r="D852" i="11"/>
  <c r="C852" i="11"/>
  <c r="B852" i="11"/>
  <c r="E296" i="86"/>
  <c r="D296" i="86"/>
  <c r="C296" i="86"/>
  <c r="B296" i="86"/>
  <c r="E852" i="8"/>
  <c r="D852" i="8"/>
  <c r="C852" i="8"/>
  <c r="B852" i="8"/>
  <c r="E852" i="4"/>
  <c r="D852" i="4"/>
  <c r="C852" i="4"/>
  <c r="B852" i="4"/>
  <c r="E852" i="2"/>
  <c r="D852" i="2"/>
  <c r="C852" i="2"/>
  <c r="B852" i="2"/>
  <c r="E852" i="5"/>
  <c r="D852" i="5"/>
  <c r="C852" i="5"/>
  <c r="B852" i="5"/>
  <c r="E852" i="3"/>
  <c r="D852" i="3"/>
  <c r="C852" i="3"/>
  <c r="B852" i="3"/>
  <c r="E852" i="12"/>
  <c r="D852" i="12"/>
  <c r="C852" i="12"/>
  <c r="B852" i="12"/>
  <c r="F486" i="20" l="1"/>
  <c r="F854" i="7"/>
  <c r="F297" i="86"/>
  <c r="F487" i="20"/>
  <c r="F855" i="7"/>
  <c r="F854" i="2"/>
  <c r="F854" i="8"/>
  <c r="F854" i="11"/>
  <c r="F488" i="20"/>
  <c r="F298" i="85"/>
  <c r="F854" i="6"/>
  <c r="F852" i="10"/>
  <c r="F856" i="7"/>
  <c r="F592" i="17"/>
  <c r="F852" i="2"/>
  <c r="F296" i="86"/>
  <c r="F798" i="14"/>
  <c r="F296" i="85"/>
  <c r="F853" i="2"/>
  <c r="F853" i="8"/>
  <c r="F799" i="14"/>
  <c r="F297" i="85"/>
  <c r="F853" i="6"/>
  <c r="F851" i="10"/>
  <c r="F298" i="86"/>
  <c r="F800" i="14"/>
  <c r="G852" i="2"/>
  <c r="G296" i="86"/>
  <c r="G798" i="14"/>
  <c r="G486" i="20"/>
  <c r="G296" i="85"/>
  <c r="G854" i="7"/>
  <c r="G853" i="2"/>
  <c r="G853" i="8"/>
  <c r="G297" i="86"/>
  <c r="G799" i="14"/>
  <c r="G487" i="20"/>
  <c r="G297" i="85"/>
  <c r="G853" i="6"/>
  <c r="G851" i="10"/>
  <c r="G855" i="7"/>
  <c r="G854" i="2"/>
  <c r="G854" i="8"/>
  <c r="G298" i="86"/>
  <c r="G854" i="11"/>
  <c r="G800" i="14"/>
  <c r="G488" i="20"/>
  <c r="G298" i="85"/>
  <c r="G854" i="6"/>
  <c r="G852" i="10"/>
  <c r="G856" i="7"/>
  <c r="G592" i="17"/>
  <c r="F854" i="3"/>
  <c r="D849" i="12"/>
  <c r="C852" i="7"/>
  <c r="D852" i="7"/>
  <c r="E852" i="7"/>
  <c r="B852" i="7"/>
  <c r="C848" i="10"/>
  <c r="D848" i="10"/>
  <c r="E848" i="10"/>
  <c r="B848" i="10"/>
  <c r="C588" i="16"/>
  <c r="D588" i="16"/>
  <c r="E588" i="16"/>
  <c r="B588" i="16"/>
  <c r="C850" i="6"/>
  <c r="D850" i="6"/>
  <c r="E850" i="6"/>
  <c r="B850" i="6"/>
  <c r="F850" i="9"/>
  <c r="G850" i="9"/>
  <c r="F851" i="9"/>
  <c r="G851" i="9"/>
  <c r="F852" i="9"/>
  <c r="G852" i="9"/>
  <c r="F853" i="9"/>
  <c r="G853" i="9"/>
  <c r="C848" i="9"/>
  <c r="D848" i="9"/>
  <c r="E848" i="9"/>
  <c r="B848" i="9"/>
  <c r="C294" i="85"/>
  <c r="D294" i="85"/>
  <c r="E294" i="85"/>
  <c r="B294" i="85"/>
  <c r="C484" i="20"/>
  <c r="D484" i="20"/>
  <c r="E484" i="20"/>
  <c r="B484" i="20"/>
  <c r="C796" i="14"/>
  <c r="D796" i="14"/>
  <c r="E796" i="14"/>
  <c r="B796" i="14"/>
  <c r="C850" i="11"/>
  <c r="D850" i="11"/>
  <c r="E850" i="11"/>
  <c r="B850" i="11"/>
  <c r="C294" i="86"/>
  <c r="D294" i="86"/>
  <c r="E294" i="86"/>
  <c r="B294" i="86"/>
  <c r="C850" i="8"/>
  <c r="D850" i="8"/>
  <c r="E850" i="8"/>
  <c r="B850" i="8"/>
  <c r="F851" i="8"/>
  <c r="G851" i="8"/>
  <c r="F852" i="8"/>
  <c r="G852" i="8"/>
  <c r="F851" i="4"/>
  <c r="G851" i="4"/>
  <c r="F852" i="4"/>
  <c r="G852" i="4"/>
  <c r="F853" i="4"/>
  <c r="G853" i="4"/>
  <c r="F854" i="4"/>
  <c r="G854" i="4"/>
  <c r="F855" i="4"/>
  <c r="G855" i="4"/>
  <c r="F856" i="4"/>
  <c r="G856" i="4"/>
  <c r="F857" i="4"/>
  <c r="G857" i="4"/>
  <c r="C850" i="4"/>
  <c r="D850" i="4"/>
  <c r="E850" i="4"/>
  <c r="B850" i="4"/>
  <c r="C850" i="2"/>
  <c r="D850" i="2"/>
  <c r="E850" i="2"/>
  <c r="B850" i="2"/>
  <c r="C850" i="5"/>
  <c r="D850" i="5"/>
  <c r="E850" i="5"/>
  <c r="B850" i="5"/>
  <c r="C850" i="3"/>
  <c r="D850" i="3"/>
  <c r="E850" i="3"/>
  <c r="B850" i="3"/>
  <c r="C850" i="12"/>
  <c r="D850" i="12"/>
  <c r="E850" i="12"/>
  <c r="B850" i="12"/>
  <c r="H854" i="2" l="1"/>
  <c r="H854" i="8"/>
  <c r="H298" i="86"/>
  <c r="H855" i="7"/>
  <c r="H856" i="7"/>
  <c r="H853" i="2"/>
  <c r="H798" i="14"/>
  <c r="H487" i="20"/>
  <c r="H488" i="20"/>
  <c r="H852" i="10"/>
  <c r="H800" i="14"/>
  <c r="H298" i="85"/>
  <c r="H853" i="8"/>
  <c r="H296" i="86"/>
  <c r="H852" i="2"/>
  <c r="H297" i="86"/>
  <c r="H297" i="85"/>
  <c r="H296" i="85"/>
  <c r="H854" i="7"/>
  <c r="H851" i="10"/>
  <c r="H799" i="14"/>
  <c r="H486" i="20"/>
  <c r="H853" i="9"/>
  <c r="H852" i="9"/>
  <c r="H855" i="4"/>
  <c r="H853" i="4"/>
  <c r="H857" i="4"/>
  <c r="H856" i="4"/>
  <c r="H854" i="4"/>
  <c r="H851" i="9"/>
  <c r="H850" i="9"/>
  <c r="H851" i="8"/>
  <c r="H852" i="8"/>
  <c r="H851" i="4"/>
  <c r="H852" i="4"/>
  <c r="F587" i="17"/>
  <c r="G587" i="17"/>
  <c r="C851" i="7"/>
  <c r="D851" i="7"/>
  <c r="E851" i="7"/>
  <c r="B851" i="7"/>
  <c r="C847" i="10"/>
  <c r="D847" i="10"/>
  <c r="E847" i="10"/>
  <c r="B847" i="10"/>
  <c r="C587" i="16"/>
  <c r="D587" i="16"/>
  <c r="E587" i="16"/>
  <c r="B587" i="16"/>
  <c r="C849" i="6"/>
  <c r="D849" i="6"/>
  <c r="E849" i="6"/>
  <c r="B849" i="6"/>
  <c r="C847" i="9"/>
  <c r="D847" i="9"/>
  <c r="E847" i="9"/>
  <c r="B847" i="9"/>
  <c r="C293" i="85"/>
  <c r="D293" i="85"/>
  <c r="E293" i="85"/>
  <c r="B293" i="85"/>
  <c r="C483" i="20"/>
  <c r="D483" i="20"/>
  <c r="E483" i="20"/>
  <c r="B483" i="20"/>
  <c r="C795" i="14"/>
  <c r="D795" i="14"/>
  <c r="E795" i="14"/>
  <c r="B795" i="14"/>
  <c r="C849" i="11"/>
  <c r="D849" i="11"/>
  <c r="E849" i="11"/>
  <c r="B849" i="11"/>
  <c r="C293" i="86"/>
  <c r="D293" i="86"/>
  <c r="E293" i="86"/>
  <c r="B293" i="86"/>
  <c r="C849" i="8"/>
  <c r="D849" i="8"/>
  <c r="E849" i="8"/>
  <c r="B849" i="8"/>
  <c r="C849" i="4"/>
  <c r="D849" i="4"/>
  <c r="E849" i="4"/>
  <c r="B849" i="4"/>
  <c r="C849" i="2"/>
  <c r="D849" i="2"/>
  <c r="E849" i="2"/>
  <c r="B849" i="2"/>
  <c r="C849" i="5"/>
  <c r="D849" i="5"/>
  <c r="E849" i="5"/>
  <c r="B849" i="5"/>
  <c r="C849" i="3"/>
  <c r="D849" i="3"/>
  <c r="E849" i="3"/>
  <c r="B849" i="3"/>
  <c r="C849" i="12"/>
  <c r="E849" i="12"/>
  <c r="B849" i="12"/>
  <c r="F586" i="17"/>
  <c r="G586" i="17"/>
  <c r="C850" i="7"/>
  <c r="D850" i="7"/>
  <c r="E850" i="7"/>
  <c r="B850" i="7"/>
  <c r="C846" i="10"/>
  <c r="D846" i="10"/>
  <c r="E846" i="10"/>
  <c r="B846" i="10"/>
  <c r="C586" i="16"/>
  <c r="D586" i="16"/>
  <c r="E586" i="16"/>
  <c r="B586" i="16"/>
  <c r="C848" i="6"/>
  <c r="D848" i="6"/>
  <c r="E848" i="6"/>
  <c r="B848" i="6"/>
  <c r="C846" i="9"/>
  <c r="D846" i="9"/>
  <c r="E846" i="9"/>
  <c r="B846" i="9"/>
  <c r="C292" i="85"/>
  <c r="D292" i="85"/>
  <c r="E292" i="85"/>
  <c r="B292" i="85"/>
  <c r="C482" i="20"/>
  <c r="D482" i="20"/>
  <c r="E482" i="20"/>
  <c r="B482" i="20"/>
  <c r="F796" i="14"/>
  <c r="G796" i="14"/>
  <c r="F797" i="14"/>
  <c r="G797" i="14"/>
  <c r="C794" i="14"/>
  <c r="D794" i="14"/>
  <c r="E794" i="14"/>
  <c r="B794" i="14"/>
  <c r="F850" i="11"/>
  <c r="G850" i="11"/>
  <c r="F851" i="11"/>
  <c r="G851" i="11"/>
  <c r="F852" i="11"/>
  <c r="G852" i="11"/>
  <c r="F853" i="11"/>
  <c r="G853" i="11"/>
  <c r="C848" i="11"/>
  <c r="D848" i="11"/>
  <c r="E848" i="11"/>
  <c r="B848" i="11"/>
  <c r="F294" i="86"/>
  <c r="G294" i="86"/>
  <c r="F295" i="86"/>
  <c r="G295" i="86"/>
  <c r="C292" i="86"/>
  <c r="D292" i="86"/>
  <c r="E292" i="86"/>
  <c r="B292" i="86"/>
  <c r="C848" i="8"/>
  <c r="D848" i="8"/>
  <c r="E848" i="8"/>
  <c r="B848" i="8"/>
  <c r="C848" i="4"/>
  <c r="D848" i="4"/>
  <c r="E848" i="4"/>
  <c r="B848" i="4"/>
  <c r="C848" i="2"/>
  <c r="D848" i="2"/>
  <c r="E848" i="2"/>
  <c r="B848" i="2"/>
  <c r="C848" i="5"/>
  <c r="D848" i="5"/>
  <c r="E848" i="5"/>
  <c r="B848" i="5"/>
  <c r="C848" i="3"/>
  <c r="D848" i="3"/>
  <c r="E848" i="3"/>
  <c r="B848" i="3"/>
  <c r="C848" i="12"/>
  <c r="D848" i="12"/>
  <c r="E848" i="12"/>
  <c r="B848" i="12"/>
  <c r="F585" i="17"/>
  <c r="G585" i="17"/>
  <c r="F584" i="17"/>
  <c r="G584" i="17"/>
  <c r="F852" i="7"/>
  <c r="G852" i="7"/>
  <c r="F853" i="7"/>
  <c r="G853" i="7"/>
  <c r="C849" i="7"/>
  <c r="D849" i="7"/>
  <c r="E849" i="7"/>
  <c r="B849" i="7"/>
  <c r="C845" i="10"/>
  <c r="D845" i="10"/>
  <c r="E845" i="10"/>
  <c r="B845" i="10"/>
  <c r="C585" i="16"/>
  <c r="D585" i="16"/>
  <c r="E585" i="16"/>
  <c r="B585" i="16"/>
  <c r="F588" i="16"/>
  <c r="G588" i="16"/>
  <c r="F589" i="16"/>
  <c r="G589" i="16"/>
  <c r="F590" i="16"/>
  <c r="G590" i="16"/>
  <c r="F591" i="16"/>
  <c r="G591" i="16"/>
  <c r="F592" i="16"/>
  <c r="G592" i="16"/>
  <c r="F593" i="16"/>
  <c r="G593" i="16"/>
  <c r="C847" i="6"/>
  <c r="D847" i="6"/>
  <c r="E847" i="6"/>
  <c r="B847" i="6"/>
  <c r="F850" i="6"/>
  <c r="G850" i="6"/>
  <c r="F851" i="6"/>
  <c r="G851" i="6"/>
  <c r="F852" i="6"/>
  <c r="G852" i="6"/>
  <c r="C845" i="9"/>
  <c r="D845" i="9"/>
  <c r="E845" i="9"/>
  <c r="B845" i="9"/>
  <c r="F848" i="9"/>
  <c r="G848" i="9"/>
  <c r="F849" i="9"/>
  <c r="G849" i="9"/>
  <c r="F294" i="85"/>
  <c r="G294" i="85"/>
  <c r="F295" i="85"/>
  <c r="G295" i="85"/>
  <c r="C291" i="85"/>
  <c r="D291" i="85"/>
  <c r="E291" i="85"/>
  <c r="B291" i="85"/>
  <c r="F484" i="20"/>
  <c r="G484" i="20"/>
  <c r="F485" i="20"/>
  <c r="G485" i="20"/>
  <c r="C481" i="20"/>
  <c r="D481" i="20"/>
  <c r="E481" i="20"/>
  <c r="B481" i="20"/>
  <c r="C793" i="14"/>
  <c r="D793" i="14"/>
  <c r="E793" i="14"/>
  <c r="B793" i="14"/>
  <c r="C847" i="11"/>
  <c r="D847" i="11"/>
  <c r="E847" i="11"/>
  <c r="B847" i="11"/>
  <c r="C291" i="86"/>
  <c r="D291" i="86"/>
  <c r="E291" i="86"/>
  <c r="B291" i="86"/>
  <c r="C847" i="8"/>
  <c r="D847" i="8"/>
  <c r="E847" i="8"/>
  <c r="B847" i="8"/>
  <c r="F850" i="2"/>
  <c r="G850" i="2"/>
  <c r="F851" i="2"/>
  <c r="G851" i="2"/>
  <c r="F850" i="8"/>
  <c r="G850" i="8"/>
  <c r="F850" i="4"/>
  <c r="G850" i="4"/>
  <c r="C847" i="4"/>
  <c r="D847" i="4"/>
  <c r="E847" i="4"/>
  <c r="B847" i="4"/>
  <c r="C847" i="2"/>
  <c r="D847" i="2"/>
  <c r="E847" i="2"/>
  <c r="B847" i="2"/>
  <c r="C847" i="5"/>
  <c r="D847" i="5"/>
  <c r="E847" i="5"/>
  <c r="B847" i="5"/>
  <c r="C847" i="3"/>
  <c r="D847" i="3"/>
  <c r="E847" i="3"/>
  <c r="B847" i="3"/>
  <c r="C847" i="12"/>
  <c r="D847" i="12"/>
  <c r="E847" i="12"/>
  <c r="B847" i="12"/>
  <c r="C848" i="7"/>
  <c r="D848" i="7"/>
  <c r="E848" i="7"/>
  <c r="B848" i="7"/>
  <c r="C844" i="10"/>
  <c r="D844" i="10"/>
  <c r="E844" i="10"/>
  <c r="B844" i="10"/>
  <c r="C584" i="16"/>
  <c r="D584" i="16"/>
  <c r="E584" i="16"/>
  <c r="B584" i="16"/>
  <c r="C846" i="6"/>
  <c r="D846" i="6"/>
  <c r="E846" i="6"/>
  <c r="B846" i="6"/>
  <c r="C844" i="9"/>
  <c r="D844" i="9"/>
  <c r="E844" i="9"/>
  <c r="B844" i="9"/>
  <c r="C290" i="85"/>
  <c r="D290" i="85"/>
  <c r="E290" i="85"/>
  <c r="B290" i="85"/>
  <c r="C480" i="20"/>
  <c r="D480" i="20"/>
  <c r="E480" i="20"/>
  <c r="B480" i="20"/>
  <c r="C792" i="14"/>
  <c r="D792" i="14"/>
  <c r="E792" i="14"/>
  <c r="B792" i="14"/>
  <c r="C846" i="11"/>
  <c r="D846" i="11"/>
  <c r="E846" i="11"/>
  <c r="B846" i="11"/>
  <c r="C290" i="86"/>
  <c r="D290" i="86"/>
  <c r="E290" i="86"/>
  <c r="B290" i="86"/>
  <c r="C846" i="8"/>
  <c r="D846" i="8"/>
  <c r="E846" i="8"/>
  <c r="B846" i="8"/>
  <c r="C846" i="4"/>
  <c r="D846" i="4"/>
  <c r="E846" i="4"/>
  <c r="B846" i="4"/>
  <c r="C846" i="2"/>
  <c r="D846" i="2"/>
  <c r="E846" i="2"/>
  <c r="B846" i="2"/>
  <c r="C846" i="5"/>
  <c r="D846" i="5"/>
  <c r="E846" i="5"/>
  <c r="B846" i="5"/>
  <c r="C846" i="3"/>
  <c r="D846" i="3"/>
  <c r="E846" i="3"/>
  <c r="B846" i="3"/>
  <c r="C846" i="12"/>
  <c r="D846" i="12"/>
  <c r="E846" i="12"/>
  <c r="B846" i="12"/>
  <c r="F583" i="17"/>
  <c r="G583" i="17"/>
  <c r="C847" i="7"/>
  <c r="D847" i="7"/>
  <c r="E847" i="7"/>
  <c r="B847" i="7"/>
  <c r="C843" i="10"/>
  <c r="D843" i="10"/>
  <c r="E843" i="10"/>
  <c r="B843" i="10"/>
  <c r="C583" i="16"/>
  <c r="D583" i="16"/>
  <c r="E583" i="16"/>
  <c r="B583" i="16"/>
  <c r="C845" i="6"/>
  <c r="D845" i="6"/>
  <c r="E845" i="6"/>
  <c r="B845" i="6"/>
  <c r="C843" i="9"/>
  <c r="D843" i="9"/>
  <c r="E843" i="9"/>
  <c r="B843" i="9"/>
  <c r="C289" i="85"/>
  <c r="D289" i="85"/>
  <c r="E289" i="85"/>
  <c r="B289" i="85"/>
  <c r="C479" i="20"/>
  <c r="D479" i="20"/>
  <c r="E479" i="20"/>
  <c r="B479" i="20"/>
  <c r="C791" i="14"/>
  <c r="D791" i="14"/>
  <c r="E791" i="14"/>
  <c r="B791" i="14"/>
  <c r="C845" i="11"/>
  <c r="D845" i="11"/>
  <c r="E845" i="11"/>
  <c r="B845" i="11"/>
  <c r="C289" i="86"/>
  <c r="D289" i="86"/>
  <c r="E289" i="86"/>
  <c r="B289" i="86"/>
  <c r="C845" i="8"/>
  <c r="D845" i="8"/>
  <c r="E845" i="8"/>
  <c r="B845" i="8"/>
  <c r="C845" i="4"/>
  <c r="D845" i="4"/>
  <c r="E845" i="4"/>
  <c r="B845" i="4"/>
  <c r="C845" i="2"/>
  <c r="D845" i="2"/>
  <c r="E845" i="2"/>
  <c r="B845" i="2"/>
  <c r="C845" i="5"/>
  <c r="D845" i="5"/>
  <c r="E845" i="5"/>
  <c r="B845" i="5"/>
  <c r="C845" i="3"/>
  <c r="D845" i="3"/>
  <c r="E845" i="3"/>
  <c r="B845" i="3"/>
  <c r="C845" i="12"/>
  <c r="D845" i="12"/>
  <c r="E845" i="12"/>
  <c r="B845" i="12"/>
  <c r="F582" i="17"/>
  <c r="G582" i="17"/>
  <c r="F846" i="7"/>
  <c r="G846" i="7"/>
  <c r="C842" i="10"/>
  <c r="D842" i="10"/>
  <c r="E842" i="10"/>
  <c r="B842" i="10"/>
  <c r="C582" i="16"/>
  <c r="D582" i="16"/>
  <c r="E582" i="16"/>
  <c r="B582" i="16"/>
  <c r="C844" i="6"/>
  <c r="D844" i="6"/>
  <c r="E844" i="6"/>
  <c r="B844" i="6"/>
  <c r="C842" i="9"/>
  <c r="D842" i="9"/>
  <c r="E842" i="9"/>
  <c r="B842" i="9"/>
  <c r="C288" i="85"/>
  <c r="D288" i="85"/>
  <c r="E288" i="85"/>
  <c r="B288" i="85"/>
  <c r="C478" i="20"/>
  <c r="D478" i="20"/>
  <c r="E478" i="20"/>
  <c r="B478" i="20"/>
  <c r="C790" i="14"/>
  <c r="D790" i="14"/>
  <c r="E790" i="14"/>
  <c r="B790" i="14"/>
  <c r="C844" i="11"/>
  <c r="D844" i="11"/>
  <c r="E844" i="11"/>
  <c r="B844" i="11"/>
  <c r="C288" i="86"/>
  <c r="D288" i="86"/>
  <c r="E288" i="86"/>
  <c r="B288" i="86"/>
  <c r="C844" i="8"/>
  <c r="D844" i="8"/>
  <c r="E844" i="8"/>
  <c r="B844" i="8"/>
  <c r="C844" i="4"/>
  <c r="D844" i="4"/>
  <c r="E844" i="4"/>
  <c r="B844" i="4"/>
  <c r="C844" i="2"/>
  <c r="D844" i="2"/>
  <c r="E844" i="2"/>
  <c r="B844" i="2"/>
  <c r="C844" i="5"/>
  <c r="D844" i="5"/>
  <c r="E844" i="5"/>
  <c r="B844" i="5"/>
  <c r="C844" i="3"/>
  <c r="D844" i="3"/>
  <c r="E844" i="3"/>
  <c r="B844" i="3"/>
  <c r="C844" i="12"/>
  <c r="D844" i="12"/>
  <c r="E844" i="12"/>
  <c r="B844" i="12"/>
  <c r="F292" i="85" l="1"/>
  <c r="G849" i="2"/>
  <c r="F849" i="7"/>
  <c r="F482" i="20"/>
  <c r="F846" i="9"/>
  <c r="F848" i="6"/>
  <c r="F586" i="16"/>
  <c r="F850" i="7"/>
  <c r="G293" i="86"/>
  <c r="G849" i="11"/>
  <c r="G795" i="14"/>
  <c r="G293" i="85"/>
  <c r="G847" i="9"/>
  <c r="G587" i="16"/>
  <c r="G851" i="7"/>
  <c r="F584" i="16"/>
  <c r="F848" i="7"/>
  <c r="G291" i="85"/>
  <c r="G848" i="4"/>
  <c r="G482" i="20"/>
  <c r="G292" i="85"/>
  <c r="H292" i="85" s="1"/>
  <c r="G846" i="9"/>
  <c r="G848" i="6"/>
  <c r="G586" i="16"/>
  <c r="G850" i="7"/>
  <c r="F849" i="2"/>
  <c r="F849" i="8"/>
  <c r="F849" i="11"/>
  <c r="F483" i="20"/>
  <c r="F847" i="9"/>
  <c r="F849" i="6"/>
  <c r="F587" i="16"/>
  <c r="G585" i="16"/>
  <c r="F585" i="16"/>
  <c r="G290" i="85"/>
  <c r="G584" i="16"/>
  <c r="G848" i="8"/>
  <c r="G292" i="86"/>
  <c r="G847" i="8"/>
  <c r="G845" i="9"/>
  <c r="G847" i="6"/>
  <c r="H294" i="86"/>
  <c r="F289" i="85"/>
  <c r="F848" i="8"/>
  <c r="F292" i="86"/>
  <c r="H295" i="86"/>
  <c r="H796" i="14"/>
  <c r="F293" i="86"/>
  <c r="G849" i="7"/>
  <c r="G847" i="7"/>
  <c r="G848" i="7"/>
  <c r="G289" i="85"/>
  <c r="G583" i="16"/>
  <c r="F847" i="7"/>
  <c r="H846" i="7"/>
  <c r="H852" i="7"/>
  <c r="F847" i="6"/>
  <c r="G483" i="20"/>
  <c r="F583" i="16"/>
  <c r="F290" i="85"/>
  <c r="H848" i="9"/>
  <c r="H851" i="2"/>
  <c r="F847" i="8"/>
  <c r="H850" i="4"/>
  <c r="H850" i="8"/>
  <c r="H850" i="2"/>
  <c r="H797" i="14"/>
  <c r="F795" i="14"/>
  <c r="F851" i="7"/>
  <c r="F848" i="4"/>
  <c r="G849" i="4"/>
  <c r="G849" i="8"/>
  <c r="G849" i="6"/>
  <c r="H849" i="9"/>
  <c r="H853" i="7"/>
  <c r="H295" i="85"/>
  <c r="H485" i="20"/>
  <c r="H294" i="85"/>
  <c r="H484" i="20"/>
  <c r="F293" i="85"/>
  <c r="F849" i="4"/>
  <c r="F845" i="9"/>
  <c r="F291" i="85"/>
  <c r="F581" i="17"/>
  <c r="G581" i="17"/>
  <c r="F845" i="7"/>
  <c r="G845" i="7"/>
  <c r="C841" i="10"/>
  <c r="D841" i="10"/>
  <c r="E841" i="10"/>
  <c r="B841" i="10"/>
  <c r="C581" i="16"/>
  <c r="D581" i="16"/>
  <c r="E581" i="16"/>
  <c r="B581" i="16"/>
  <c r="C843" i="6"/>
  <c r="D843" i="6"/>
  <c r="E843" i="6"/>
  <c r="B843" i="6"/>
  <c r="F842" i="9"/>
  <c r="G842" i="9"/>
  <c r="F843" i="9"/>
  <c r="G843" i="9"/>
  <c r="F844" i="9"/>
  <c r="G844" i="9"/>
  <c r="C841" i="9"/>
  <c r="D841" i="9"/>
  <c r="E841" i="9"/>
  <c r="B841" i="9"/>
  <c r="C287" i="85"/>
  <c r="D287" i="85"/>
  <c r="E287" i="85"/>
  <c r="B287" i="85"/>
  <c r="F478" i="20"/>
  <c r="G478" i="20"/>
  <c r="F479" i="20"/>
  <c r="G479" i="20"/>
  <c r="F480" i="20"/>
  <c r="G480" i="20"/>
  <c r="F481" i="20"/>
  <c r="G481" i="20"/>
  <c r="C477" i="20"/>
  <c r="D477" i="20"/>
  <c r="E477" i="20"/>
  <c r="B477" i="20"/>
  <c r="F790" i="14"/>
  <c r="G790" i="14"/>
  <c r="F791" i="14"/>
  <c r="G791" i="14"/>
  <c r="F792" i="14"/>
  <c r="G792" i="14"/>
  <c r="F793" i="14"/>
  <c r="G793" i="14"/>
  <c r="F794" i="14"/>
  <c r="G794" i="14"/>
  <c r="C789" i="14"/>
  <c r="D789" i="14"/>
  <c r="E789" i="14"/>
  <c r="B789" i="14"/>
  <c r="F844" i="11"/>
  <c r="G844" i="11"/>
  <c r="F845" i="11"/>
  <c r="G845" i="11"/>
  <c r="F846" i="11"/>
  <c r="G846" i="11"/>
  <c r="F847" i="11"/>
  <c r="G847" i="11"/>
  <c r="F848" i="11"/>
  <c r="G848" i="11"/>
  <c r="C843" i="11"/>
  <c r="D843" i="11"/>
  <c r="E843" i="11"/>
  <c r="B843" i="11"/>
  <c r="C287" i="86"/>
  <c r="D287" i="86"/>
  <c r="E287" i="86"/>
  <c r="B287" i="86"/>
  <c r="C843" i="8"/>
  <c r="D843" i="8"/>
  <c r="E843" i="8"/>
  <c r="B843" i="8"/>
  <c r="C843" i="4"/>
  <c r="D843" i="4"/>
  <c r="E843" i="4"/>
  <c r="B843" i="4"/>
  <c r="F844" i="2"/>
  <c r="G844" i="2"/>
  <c r="F845" i="2"/>
  <c r="G845" i="2"/>
  <c r="F846" i="2"/>
  <c r="G846" i="2"/>
  <c r="F847" i="2"/>
  <c r="G847" i="2"/>
  <c r="F848" i="2"/>
  <c r="G848" i="2"/>
  <c r="C843" i="2"/>
  <c r="D843" i="2"/>
  <c r="E843" i="2"/>
  <c r="B843" i="2"/>
  <c r="C843" i="5"/>
  <c r="D843" i="5"/>
  <c r="E843" i="5"/>
  <c r="B843" i="5"/>
  <c r="C843" i="3"/>
  <c r="D843" i="3"/>
  <c r="E843" i="3"/>
  <c r="B843" i="3"/>
  <c r="C843" i="12"/>
  <c r="D843" i="12"/>
  <c r="E843" i="12"/>
  <c r="B843" i="12"/>
  <c r="F580" i="17"/>
  <c r="G580" i="17"/>
  <c r="F844" i="7"/>
  <c r="G844" i="7"/>
  <c r="C840" i="10"/>
  <c r="D840" i="10"/>
  <c r="E840" i="10"/>
  <c r="B840" i="10"/>
  <c r="C580" i="16"/>
  <c r="D580" i="16"/>
  <c r="E580" i="16"/>
  <c r="B580" i="16"/>
  <c r="F844" i="6"/>
  <c r="G844" i="6"/>
  <c r="F845" i="6"/>
  <c r="G845" i="6"/>
  <c r="F846" i="6"/>
  <c r="G846" i="6"/>
  <c r="C842" i="6"/>
  <c r="D842" i="6"/>
  <c r="E842" i="6"/>
  <c r="B842" i="6"/>
  <c r="C840" i="9"/>
  <c r="D840" i="9"/>
  <c r="E840" i="9"/>
  <c r="B840" i="9"/>
  <c r="C286" i="85"/>
  <c r="D286" i="85"/>
  <c r="E286" i="85"/>
  <c r="B286" i="85"/>
  <c r="C476" i="20"/>
  <c r="D476" i="20"/>
  <c r="E476" i="20"/>
  <c r="B476" i="20"/>
  <c r="C788" i="14"/>
  <c r="D788" i="14"/>
  <c r="E788" i="14"/>
  <c r="B788" i="14"/>
  <c r="C842" i="11"/>
  <c r="D842" i="11"/>
  <c r="E842" i="11"/>
  <c r="B842" i="11"/>
  <c r="C286" i="86"/>
  <c r="D286" i="86"/>
  <c r="E286" i="86"/>
  <c r="B286" i="86"/>
  <c r="C842" i="8"/>
  <c r="D842" i="8"/>
  <c r="E842" i="8"/>
  <c r="B842" i="8"/>
  <c r="C842" i="4"/>
  <c r="D842" i="4"/>
  <c r="E842" i="4"/>
  <c r="B842" i="4"/>
  <c r="C842" i="2"/>
  <c r="D842" i="2"/>
  <c r="E842" i="2"/>
  <c r="B842" i="2"/>
  <c r="C842" i="5"/>
  <c r="D842" i="5"/>
  <c r="E842" i="5"/>
  <c r="B842" i="5"/>
  <c r="C842" i="3"/>
  <c r="D842" i="3"/>
  <c r="E842" i="3"/>
  <c r="B842" i="3"/>
  <c r="C842" i="12"/>
  <c r="D842" i="12"/>
  <c r="E842" i="12"/>
  <c r="B842" i="12"/>
  <c r="H849" i="2" l="1"/>
  <c r="H482" i="20"/>
  <c r="H847" i="7"/>
  <c r="H846" i="9"/>
  <c r="H293" i="86"/>
  <c r="H850" i="7"/>
  <c r="H483" i="20"/>
  <c r="H292" i="86"/>
  <c r="H291" i="85"/>
  <c r="H847" i="9"/>
  <c r="H848" i="7"/>
  <c r="H851" i="7"/>
  <c r="H849" i="8"/>
  <c r="H795" i="14"/>
  <c r="H849" i="7"/>
  <c r="H849" i="4"/>
  <c r="H293" i="85"/>
  <c r="H848" i="8"/>
  <c r="H848" i="4"/>
  <c r="H289" i="85"/>
  <c r="H290" i="85"/>
  <c r="H847" i="8"/>
  <c r="F843" i="6"/>
  <c r="G843" i="6"/>
  <c r="H845" i="9"/>
  <c r="H845" i="2"/>
  <c r="F840" i="9"/>
  <c r="G843" i="11"/>
  <c r="G477" i="20"/>
  <c r="G841" i="9"/>
  <c r="F477" i="20"/>
  <c r="F843" i="11"/>
  <c r="H480" i="20"/>
  <c r="H478" i="20"/>
  <c r="H845" i="7"/>
  <c r="F841" i="9"/>
  <c r="H844" i="7"/>
  <c r="H844" i="2"/>
  <c r="H794" i="14"/>
  <c r="H790" i="14"/>
  <c r="H481" i="20"/>
  <c r="H842" i="9"/>
  <c r="H848" i="2"/>
  <c r="H793" i="14"/>
  <c r="H847" i="2"/>
  <c r="H844" i="9"/>
  <c r="H792" i="14"/>
  <c r="H846" i="2"/>
  <c r="H843" i="9"/>
  <c r="H479" i="20"/>
  <c r="H791" i="14"/>
  <c r="F579" i="17"/>
  <c r="G579" i="17"/>
  <c r="F843" i="7"/>
  <c r="G843" i="7"/>
  <c r="C839" i="10"/>
  <c r="D839" i="10"/>
  <c r="E839" i="10"/>
  <c r="B839" i="10"/>
  <c r="C579" i="16"/>
  <c r="D579" i="16"/>
  <c r="E579" i="16"/>
  <c r="B579" i="16"/>
  <c r="C841" i="6"/>
  <c r="D841" i="6"/>
  <c r="E841" i="6"/>
  <c r="B841" i="6"/>
  <c r="C839" i="9"/>
  <c r="D839" i="9"/>
  <c r="E839" i="9"/>
  <c r="B839" i="9"/>
  <c r="C285" i="85"/>
  <c r="D285" i="85"/>
  <c r="E285" i="85"/>
  <c r="B285" i="85"/>
  <c r="C475" i="20"/>
  <c r="D475" i="20"/>
  <c r="E475" i="20"/>
  <c r="B475" i="20"/>
  <c r="C787" i="14"/>
  <c r="D787" i="14"/>
  <c r="E787" i="14"/>
  <c r="B787" i="14"/>
  <c r="C841" i="11"/>
  <c r="D841" i="11"/>
  <c r="E841" i="11"/>
  <c r="B841" i="11"/>
  <c r="F842" i="8"/>
  <c r="G842" i="8"/>
  <c r="F843" i="8"/>
  <c r="G843" i="8"/>
  <c r="F844" i="8"/>
  <c r="G844" i="8"/>
  <c r="F845" i="8"/>
  <c r="G845" i="8"/>
  <c r="F846" i="8"/>
  <c r="G846" i="8"/>
  <c r="F286" i="86"/>
  <c r="G286" i="86"/>
  <c r="F287" i="86"/>
  <c r="G287" i="86"/>
  <c r="F288" i="86"/>
  <c r="G288" i="86"/>
  <c r="F289" i="86"/>
  <c r="G289" i="86"/>
  <c r="F290" i="86"/>
  <c r="G290" i="86"/>
  <c r="F291" i="86"/>
  <c r="G291" i="86"/>
  <c r="C285" i="86"/>
  <c r="D285" i="86"/>
  <c r="E285" i="86"/>
  <c r="B285" i="86"/>
  <c r="C841" i="8"/>
  <c r="D841" i="8"/>
  <c r="E841" i="8"/>
  <c r="B841" i="8"/>
  <c r="C841" i="4"/>
  <c r="D841" i="4"/>
  <c r="E841" i="4"/>
  <c r="B841" i="4"/>
  <c r="C841" i="2"/>
  <c r="D841" i="2"/>
  <c r="E841" i="2"/>
  <c r="B841" i="2"/>
  <c r="C841" i="5"/>
  <c r="D841" i="5"/>
  <c r="E841" i="5"/>
  <c r="B841" i="5"/>
  <c r="C841" i="3"/>
  <c r="D841" i="3"/>
  <c r="E841" i="3"/>
  <c r="B841" i="3"/>
  <c r="C841" i="12"/>
  <c r="D841" i="12"/>
  <c r="E841" i="12"/>
  <c r="B841" i="12"/>
  <c r="H841" i="9" l="1"/>
  <c r="H477" i="20"/>
  <c r="H286" i="86"/>
  <c r="H845" i="8"/>
  <c r="H843" i="8"/>
  <c r="H291" i="86"/>
  <c r="H289" i="86"/>
  <c r="H287" i="86"/>
  <c r="H842" i="8"/>
  <c r="H290" i="86"/>
  <c r="H846" i="8"/>
  <c r="H288" i="86"/>
  <c r="H844" i="8"/>
  <c r="H839" i="6"/>
  <c r="C839" i="6"/>
  <c r="D839" i="6"/>
  <c r="E839" i="6"/>
  <c r="B839" i="6"/>
  <c r="F578" i="17"/>
  <c r="G578" i="17"/>
  <c r="C838" i="10"/>
  <c r="D838" i="10"/>
  <c r="E838" i="10"/>
  <c r="B838" i="10"/>
  <c r="C578" i="16"/>
  <c r="D578" i="16"/>
  <c r="E578" i="16"/>
  <c r="B578" i="16"/>
  <c r="F841" i="6"/>
  <c r="G841" i="6"/>
  <c r="F842" i="6"/>
  <c r="G842" i="6"/>
  <c r="C840" i="6"/>
  <c r="D840" i="6"/>
  <c r="E840" i="6"/>
  <c r="B840" i="6"/>
  <c r="C838" i="9"/>
  <c r="D838" i="9"/>
  <c r="E838" i="9"/>
  <c r="B838" i="9"/>
  <c r="F285" i="85"/>
  <c r="G285" i="85"/>
  <c r="F286" i="85"/>
  <c r="G286" i="85"/>
  <c r="F287" i="85"/>
  <c r="G287" i="85"/>
  <c r="F288" i="85"/>
  <c r="G288" i="85"/>
  <c r="C284" i="85"/>
  <c r="D284" i="85"/>
  <c r="E284" i="85"/>
  <c r="B284" i="85"/>
  <c r="C474" i="20"/>
  <c r="D474" i="20"/>
  <c r="E474" i="20"/>
  <c r="B474" i="20"/>
  <c r="C786" i="14"/>
  <c r="D786" i="14"/>
  <c r="E786" i="14"/>
  <c r="B786" i="14"/>
  <c r="C840" i="11"/>
  <c r="D840" i="11"/>
  <c r="E840" i="11"/>
  <c r="B840" i="11"/>
  <c r="C284" i="86"/>
  <c r="D284" i="86"/>
  <c r="E284" i="86"/>
  <c r="B284" i="86"/>
  <c r="C840" i="8"/>
  <c r="D840" i="8"/>
  <c r="E840" i="8"/>
  <c r="B840" i="8"/>
  <c r="F841" i="4"/>
  <c r="G841" i="4"/>
  <c r="F842" i="4"/>
  <c r="G842" i="4"/>
  <c r="F843" i="4"/>
  <c r="G843" i="4"/>
  <c r="F844" i="4"/>
  <c r="G844" i="4"/>
  <c r="F845" i="4"/>
  <c r="G845" i="4"/>
  <c r="F846" i="4"/>
  <c r="G846" i="4"/>
  <c r="F847" i="4"/>
  <c r="G847" i="4"/>
  <c r="C840" i="4"/>
  <c r="D840" i="4"/>
  <c r="E840" i="4"/>
  <c r="B840" i="4"/>
  <c r="C840" i="2"/>
  <c r="D840" i="2"/>
  <c r="E840" i="2"/>
  <c r="B840" i="2"/>
  <c r="C840" i="5"/>
  <c r="D840" i="5"/>
  <c r="E840" i="5"/>
  <c r="B840" i="5"/>
  <c r="C840" i="3"/>
  <c r="D840" i="3"/>
  <c r="E840" i="3"/>
  <c r="B840" i="3"/>
  <c r="C840" i="12"/>
  <c r="D840" i="12"/>
  <c r="E840" i="12"/>
  <c r="B840" i="12"/>
  <c r="F840" i="6" l="1"/>
  <c r="H847" i="4"/>
  <c r="H841" i="4"/>
  <c r="H285" i="85"/>
  <c r="H846" i="4"/>
  <c r="G840" i="6"/>
  <c r="H844" i="4"/>
  <c r="H288" i="85"/>
  <c r="H286" i="85"/>
  <c r="H845" i="4"/>
  <c r="H287" i="85"/>
  <c r="H843" i="4"/>
  <c r="H842" i="4"/>
  <c r="I837" i="9"/>
  <c r="I839" i="3" l="1"/>
  <c r="C839" i="3"/>
  <c r="D839" i="3"/>
  <c r="E839" i="3"/>
  <c r="B839" i="3"/>
  <c r="F577" i="17"/>
  <c r="G577" i="17"/>
  <c r="I841" i="7"/>
  <c r="C841" i="7"/>
  <c r="D841" i="7"/>
  <c r="E841" i="7"/>
  <c r="B841" i="7"/>
  <c r="I837" i="10"/>
  <c r="C837" i="10"/>
  <c r="D837" i="10"/>
  <c r="E837" i="10"/>
  <c r="B837" i="10"/>
  <c r="I577" i="16"/>
  <c r="C577" i="16"/>
  <c r="D577" i="16"/>
  <c r="E577" i="16"/>
  <c r="B577" i="16"/>
  <c r="F839" i="6"/>
  <c r="G839" i="6"/>
  <c r="C837" i="9"/>
  <c r="D837" i="9"/>
  <c r="E837" i="9"/>
  <c r="B837" i="9"/>
  <c r="I283" i="85"/>
  <c r="C283" i="85"/>
  <c r="D283" i="85"/>
  <c r="E283" i="85"/>
  <c r="B283" i="85"/>
  <c r="I473" i="20"/>
  <c r="C473" i="20"/>
  <c r="D473" i="20"/>
  <c r="E473" i="20"/>
  <c r="B473" i="20"/>
  <c r="I785" i="14"/>
  <c r="F786" i="14"/>
  <c r="G786" i="14"/>
  <c r="F787" i="14"/>
  <c r="G787" i="14"/>
  <c r="F788" i="14"/>
  <c r="G788" i="14"/>
  <c r="F789" i="14"/>
  <c r="G789" i="14"/>
  <c r="C785" i="14"/>
  <c r="D785" i="14"/>
  <c r="E785" i="14"/>
  <c r="B785" i="14"/>
  <c r="I839" i="11"/>
  <c r="C839" i="11"/>
  <c r="D839" i="11"/>
  <c r="E839" i="11"/>
  <c r="B839" i="11"/>
  <c r="I283" i="86"/>
  <c r="C283" i="86"/>
  <c r="D283" i="86"/>
  <c r="E283" i="86"/>
  <c r="B283" i="86"/>
  <c r="I839" i="8"/>
  <c r="C839" i="8"/>
  <c r="D839" i="8"/>
  <c r="E839" i="8"/>
  <c r="B839" i="8"/>
  <c r="I839" i="4"/>
  <c r="C839" i="4"/>
  <c r="D839" i="4"/>
  <c r="E839" i="4"/>
  <c r="B839" i="4"/>
  <c r="I839" i="2"/>
  <c r="C839" i="2"/>
  <c r="D839" i="2"/>
  <c r="E839" i="2"/>
  <c r="B839" i="2"/>
  <c r="I839" i="5"/>
  <c r="C839" i="5"/>
  <c r="D839" i="5"/>
  <c r="E839" i="5"/>
  <c r="B839" i="5"/>
  <c r="K839" i="12"/>
  <c r="C839" i="12"/>
  <c r="D839" i="12"/>
  <c r="E839" i="12"/>
  <c r="B839" i="12"/>
  <c r="F576" i="17"/>
  <c r="G576" i="17"/>
  <c r="I840" i="7"/>
  <c r="C840" i="7"/>
  <c r="D840" i="7"/>
  <c r="E840" i="7"/>
  <c r="B840" i="7"/>
  <c r="I836" i="10"/>
  <c r="C836" i="10"/>
  <c r="D836" i="10"/>
  <c r="E836" i="10"/>
  <c r="B836" i="10"/>
  <c r="I576" i="16"/>
  <c r="C576" i="16"/>
  <c r="D576" i="16"/>
  <c r="E576" i="16"/>
  <c r="B576" i="16"/>
  <c r="F838" i="6"/>
  <c r="G838" i="6"/>
  <c r="I836" i="9"/>
  <c r="C836" i="9"/>
  <c r="D836" i="9"/>
  <c r="E836" i="9"/>
  <c r="B836" i="9"/>
  <c r="I282" i="85"/>
  <c r="C282" i="85"/>
  <c r="D282" i="85"/>
  <c r="E282" i="85"/>
  <c r="B282" i="85"/>
  <c r="I472" i="20"/>
  <c r="C472" i="20"/>
  <c r="D472" i="20"/>
  <c r="E472" i="20"/>
  <c r="B472" i="20"/>
  <c r="I784" i="14"/>
  <c r="C784" i="14"/>
  <c r="D784" i="14"/>
  <c r="E784" i="14"/>
  <c r="B784" i="14"/>
  <c r="I838" i="11"/>
  <c r="C838" i="11"/>
  <c r="D838" i="11"/>
  <c r="E838" i="11"/>
  <c r="B838" i="11"/>
  <c r="I282" i="86"/>
  <c r="C282" i="86"/>
  <c r="D282" i="86"/>
  <c r="E282" i="86"/>
  <c r="B282" i="86"/>
  <c r="I838" i="8"/>
  <c r="C838" i="8"/>
  <c r="D838" i="8"/>
  <c r="E838" i="8"/>
  <c r="B838" i="8"/>
  <c r="I838" i="4"/>
  <c r="C838" i="4"/>
  <c r="D838" i="4"/>
  <c r="E838" i="4"/>
  <c r="B838" i="4"/>
  <c r="I838" i="2"/>
  <c r="C838" i="2"/>
  <c r="D838" i="2"/>
  <c r="E838" i="2"/>
  <c r="B838" i="2"/>
  <c r="I838" i="5"/>
  <c r="C838" i="5"/>
  <c r="D838" i="5"/>
  <c r="E838" i="5"/>
  <c r="B838" i="5"/>
  <c r="I838" i="3"/>
  <c r="C838" i="3"/>
  <c r="D838" i="3"/>
  <c r="E838" i="3"/>
  <c r="B838" i="3"/>
  <c r="K838" i="12"/>
  <c r="C838" i="12"/>
  <c r="D838" i="12"/>
  <c r="E838" i="12"/>
  <c r="B838" i="12"/>
  <c r="L840" i="12" l="1"/>
  <c r="J840" i="12" s="1"/>
  <c r="G785" i="14"/>
  <c r="H789" i="14"/>
  <c r="F785" i="14"/>
  <c r="H786" i="14"/>
  <c r="L839" i="12"/>
  <c r="H788" i="14"/>
  <c r="H787" i="14"/>
  <c r="F575" i="17"/>
  <c r="G575" i="17"/>
  <c r="I839" i="7"/>
  <c r="C839" i="7"/>
  <c r="D839" i="7"/>
  <c r="E839" i="7"/>
  <c r="B839" i="7"/>
  <c r="I835" i="10"/>
  <c r="C835" i="10"/>
  <c r="D835" i="10"/>
  <c r="E835" i="10"/>
  <c r="B835" i="10"/>
  <c r="I575" i="16"/>
  <c r="C575" i="16"/>
  <c r="D575" i="16"/>
  <c r="E575" i="16"/>
  <c r="B575" i="16"/>
  <c r="F837" i="6"/>
  <c r="G837" i="6"/>
  <c r="F836" i="9"/>
  <c r="G836" i="9"/>
  <c r="F837" i="9"/>
  <c r="G837" i="9"/>
  <c r="F838" i="9"/>
  <c r="G838" i="9"/>
  <c r="F839" i="9"/>
  <c r="G839" i="9"/>
  <c r="G840" i="9"/>
  <c r="H840" i="9" s="1"/>
  <c r="I835" i="9"/>
  <c r="C835" i="9"/>
  <c r="D835" i="9"/>
  <c r="E835" i="9"/>
  <c r="B835" i="9"/>
  <c r="I281" i="85"/>
  <c r="C281" i="85"/>
  <c r="D281" i="85"/>
  <c r="E281" i="85"/>
  <c r="B281" i="85"/>
  <c r="I471" i="20"/>
  <c r="F472" i="20"/>
  <c r="G472" i="20"/>
  <c r="F473" i="20"/>
  <c r="G473" i="20"/>
  <c r="F474" i="20"/>
  <c r="G474" i="20"/>
  <c r="F475" i="20"/>
  <c r="G475" i="20"/>
  <c r="F476" i="20"/>
  <c r="G476" i="20"/>
  <c r="C471" i="20"/>
  <c r="D471" i="20"/>
  <c r="E471" i="20"/>
  <c r="B471" i="20"/>
  <c r="I783" i="14"/>
  <c r="C783" i="14"/>
  <c r="D783" i="14"/>
  <c r="E783" i="14"/>
  <c r="B783" i="14"/>
  <c r="I837" i="11"/>
  <c r="F838" i="11"/>
  <c r="G838" i="11"/>
  <c r="F839" i="11"/>
  <c r="G839" i="11"/>
  <c r="F840" i="11"/>
  <c r="G840" i="11"/>
  <c r="F841" i="11"/>
  <c r="G841" i="11"/>
  <c r="F842" i="11"/>
  <c r="G842" i="11"/>
  <c r="C837" i="11"/>
  <c r="D837" i="11"/>
  <c r="E837" i="11"/>
  <c r="B837" i="11"/>
  <c r="I281" i="86"/>
  <c r="C281" i="86"/>
  <c r="D281" i="86"/>
  <c r="E281" i="86"/>
  <c r="B281" i="86"/>
  <c r="I837" i="8"/>
  <c r="F838" i="8"/>
  <c r="G838" i="8"/>
  <c r="F839" i="8"/>
  <c r="G839" i="8"/>
  <c r="F840" i="8"/>
  <c r="G840" i="8"/>
  <c r="F841" i="8"/>
  <c r="G841" i="8"/>
  <c r="C837" i="8"/>
  <c r="D837" i="8"/>
  <c r="E837" i="8"/>
  <c r="B837" i="8"/>
  <c r="I837" i="4"/>
  <c r="C837" i="4"/>
  <c r="D837" i="4"/>
  <c r="E837" i="4"/>
  <c r="B837" i="4"/>
  <c r="I837" i="2"/>
  <c r="C837" i="2"/>
  <c r="D837" i="2"/>
  <c r="E837" i="2"/>
  <c r="F838" i="2"/>
  <c r="G838" i="2"/>
  <c r="F839" i="2"/>
  <c r="G839" i="2"/>
  <c r="F840" i="2"/>
  <c r="G840" i="2"/>
  <c r="F841" i="2"/>
  <c r="G841" i="2"/>
  <c r="F842" i="2"/>
  <c r="G842" i="2"/>
  <c r="F843" i="2"/>
  <c r="G843" i="2"/>
  <c r="B837" i="2"/>
  <c r="I837" i="5"/>
  <c r="C837" i="5"/>
  <c r="D837" i="5"/>
  <c r="E837" i="5"/>
  <c r="B837" i="5"/>
  <c r="I837" i="3"/>
  <c r="C837" i="3"/>
  <c r="D837" i="3"/>
  <c r="E837" i="3"/>
  <c r="B837" i="3"/>
  <c r="K837" i="12"/>
  <c r="L838" i="12" s="1"/>
  <c r="C837" i="12"/>
  <c r="D837" i="12"/>
  <c r="E837" i="12"/>
  <c r="B837" i="12"/>
  <c r="G837" i="8" l="1"/>
  <c r="G837" i="11"/>
  <c r="F837" i="8"/>
  <c r="H785" i="14"/>
  <c r="H839" i="8"/>
  <c r="H475" i="20"/>
  <c r="H473" i="20"/>
  <c r="H837" i="9"/>
  <c r="H840" i="2"/>
  <c r="H838" i="2"/>
  <c r="F837" i="11"/>
  <c r="H474" i="20"/>
  <c r="H472" i="20"/>
  <c r="H843" i="2"/>
  <c r="H841" i="2"/>
  <c r="H838" i="8"/>
  <c r="H838" i="9"/>
  <c r="H476" i="20"/>
  <c r="H842" i="2"/>
  <c r="H839" i="9"/>
  <c r="H841" i="8"/>
  <c r="H840" i="8"/>
  <c r="H839" i="2"/>
  <c r="H836" i="9"/>
  <c r="F574" i="17"/>
  <c r="G574" i="17"/>
  <c r="I838" i="7"/>
  <c r="C838" i="7"/>
  <c r="D838" i="7"/>
  <c r="E838" i="7"/>
  <c r="B838" i="7"/>
  <c r="F839" i="7"/>
  <c r="G839" i="7"/>
  <c r="F840" i="7"/>
  <c r="G840" i="7"/>
  <c r="F841" i="7"/>
  <c r="G841" i="7"/>
  <c r="F842" i="7"/>
  <c r="G842" i="7"/>
  <c r="H843" i="7"/>
  <c r="I834" i="10"/>
  <c r="C834" i="10"/>
  <c r="D834" i="10"/>
  <c r="E834" i="10"/>
  <c r="B834" i="10"/>
  <c r="I574" i="16"/>
  <c r="C574" i="16"/>
  <c r="D574" i="16"/>
  <c r="E574" i="16"/>
  <c r="B574" i="16"/>
  <c r="F575" i="16"/>
  <c r="G575" i="16"/>
  <c r="F576" i="16"/>
  <c r="G576" i="16"/>
  <c r="F577" i="16"/>
  <c r="G577" i="16"/>
  <c r="F578" i="16"/>
  <c r="G578" i="16"/>
  <c r="F579" i="16"/>
  <c r="G579" i="16"/>
  <c r="F580" i="16"/>
  <c r="G580" i="16"/>
  <c r="F581" i="16"/>
  <c r="G581" i="16"/>
  <c r="F582" i="16"/>
  <c r="G582" i="16"/>
  <c r="F836" i="6"/>
  <c r="G836" i="6"/>
  <c r="I834" i="9"/>
  <c r="C834" i="9"/>
  <c r="D834" i="9"/>
  <c r="E834" i="9"/>
  <c r="B834" i="9"/>
  <c r="I280" i="85"/>
  <c r="C280" i="85"/>
  <c r="D280" i="85"/>
  <c r="E280" i="85"/>
  <c r="B280" i="85"/>
  <c r="I470" i="20"/>
  <c r="C470" i="20"/>
  <c r="D470" i="20"/>
  <c r="E470" i="20"/>
  <c r="B470" i="20"/>
  <c r="I782" i="14"/>
  <c r="C782" i="14"/>
  <c r="D782" i="14"/>
  <c r="E782" i="14"/>
  <c r="B782" i="14"/>
  <c r="I836" i="11"/>
  <c r="C836" i="11"/>
  <c r="D836" i="11"/>
  <c r="E836" i="11"/>
  <c r="B836" i="11"/>
  <c r="I280" i="86"/>
  <c r="C280" i="86"/>
  <c r="D280" i="86"/>
  <c r="E280" i="86"/>
  <c r="B280" i="86"/>
  <c r="F281" i="86"/>
  <c r="G281" i="86"/>
  <c r="F282" i="86"/>
  <c r="G282" i="86"/>
  <c r="F283" i="86"/>
  <c r="G283" i="86"/>
  <c r="F284" i="86"/>
  <c r="G284" i="86"/>
  <c r="F285" i="86"/>
  <c r="G285" i="86"/>
  <c r="I836" i="8"/>
  <c r="C836" i="8"/>
  <c r="D836" i="8"/>
  <c r="E836" i="8"/>
  <c r="B836" i="8"/>
  <c r="I834" i="4"/>
  <c r="I836" i="4"/>
  <c r="C836" i="4"/>
  <c r="D836" i="4"/>
  <c r="E836" i="4"/>
  <c r="B836" i="4"/>
  <c r="F837" i="4"/>
  <c r="G837" i="4"/>
  <c r="F838" i="4"/>
  <c r="G838" i="4"/>
  <c r="F839" i="4"/>
  <c r="G839" i="4"/>
  <c r="F840" i="4"/>
  <c r="G840" i="4"/>
  <c r="I836" i="2"/>
  <c r="C836" i="2"/>
  <c r="D836" i="2"/>
  <c r="E836" i="2"/>
  <c r="B836" i="2"/>
  <c r="I836" i="5"/>
  <c r="C836" i="5"/>
  <c r="D836" i="5"/>
  <c r="E836" i="5"/>
  <c r="B836" i="5"/>
  <c r="I836" i="3"/>
  <c r="C836" i="3"/>
  <c r="D836" i="3"/>
  <c r="E836" i="3"/>
  <c r="B836" i="3"/>
  <c r="K836" i="12"/>
  <c r="L837" i="12" s="1"/>
  <c r="C836" i="12"/>
  <c r="D836" i="12"/>
  <c r="E836" i="12"/>
  <c r="B836" i="12"/>
  <c r="H837" i="8" l="1"/>
  <c r="F836" i="4"/>
  <c r="H285" i="86"/>
  <c r="H281" i="86"/>
  <c r="H839" i="4"/>
  <c r="H839" i="7"/>
  <c r="H837" i="4"/>
  <c r="G836" i="4"/>
  <c r="H838" i="4"/>
  <c r="H842" i="7"/>
  <c r="H840" i="7"/>
  <c r="H284" i="86"/>
  <c r="H840" i="4"/>
  <c r="H841" i="7"/>
  <c r="H283" i="86"/>
  <c r="H282" i="86"/>
  <c r="H836" i="4" l="1"/>
  <c r="I835" i="11"/>
  <c r="F836" i="11"/>
  <c r="G836" i="11"/>
  <c r="C835" i="11"/>
  <c r="D835" i="11"/>
  <c r="E835" i="11"/>
  <c r="B835" i="11"/>
  <c r="F573" i="17"/>
  <c r="G573" i="17"/>
  <c r="I837" i="7"/>
  <c r="C837" i="7"/>
  <c r="D837" i="7"/>
  <c r="E837" i="7"/>
  <c r="B837" i="7"/>
  <c r="I833" i="10"/>
  <c r="C833" i="10"/>
  <c r="D833" i="10"/>
  <c r="E833" i="10"/>
  <c r="B833" i="10"/>
  <c r="I573" i="16"/>
  <c r="C573" i="16"/>
  <c r="D573" i="16"/>
  <c r="E573" i="16"/>
  <c r="B573" i="16"/>
  <c r="F835" i="6"/>
  <c r="G835" i="6"/>
  <c r="I833" i="9"/>
  <c r="C833" i="9"/>
  <c r="D833" i="9"/>
  <c r="E833" i="9"/>
  <c r="B833" i="9"/>
  <c r="I279" i="85"/>
  <c r="C279" i="85"/>
  <c r="D279" i="85"/>
  <c r="E279" i="85"/>
  <c r="B279" i="85"/>
  <c r="I469" i="20"/>
  <c r="F470" i="20"/>
  <c r="G470" i="20"/>
  <c r="F471" i="20"/>
  <c r="G471" i="20"/>
  <c r="C469" i="20"/>
  <c r="D469" i="20"/>
  <c r="E469" i="20"/>
  <c r="B469" i="20"/>
  <c r="I781" i="14"/>
  <c r="C781" i="14"/>
  <c r="D781" i="14"/>
  <c r="E781" i="14"/>
  <c r="B781" i="14"/>
  <c r="I279" i="86"/>
  <c r="C279" i="86"/>
  <c r="D279" i="86"/>
  <c r="E279" i="86"/>
  <c r="B279" i="86"/>
  <c r="I835" i="8"/>
  <c r="C835" i="8"/>
  <c r="D835" i="8"/>
  <c r="E835" i="8"/>
  <c r="B835" i="8"/>
  <c r="I835" i="4"/>
  <c r="C835" i="4"/>
  <c r="D835" i="4"/>
  <c r="E835" i="4"/>
  <c r="B835" i="4"/>
  <c r="I835" i="2"/>
  <c r="C835" i="2"/>
  <c r="D835" i="2"/>
  <c r="E835" i="2"/>
  <c r="B835" i="2"/>
  <c r="I835" i="5"/>
  <c r="C835" i="5"/>
  <c r="D835" i="5"/>
  <c r="E835" i="5"/>
  <c r="B835" i="5"/>
  <c r="I835" i="3"/>
  <c r="C835" i="3"/>
  <c r="D835" i="3"/>
  <c r="E835" i="3"/>
  <c r="B835" i="3"/>
  <c r="C835" i="12"/>
  <c r="D835" i="12"/>
  <c r="E835" i="12"/>
  <c r="B835" i="12"/>
  <c r="K835" i="12"/>
  <c r="L836" i="12" s="1"/>
  <c r="I832" i="10"/>
  <c r="I834" i="11"/>
  <c r="C834" i="11"/>
  <c r="D834" i="11"/>
  <c r="E834" i="11"/>
  <c r="B834" i="11"/>
  <c r="I278" i="86"/>
  <c r="C278" i="86"/>
  <c r="D278" i="86"/>
  <c r="E278" i="86"/>
  <c r="B278" i="86"/>
  <c r="I834" i="8"/>
  <c r="C834" i="8"/>
  <c r="D834" i="8"/>
  <c r="E834" i="8"/>
  <c r="B834" i="8"/>
  <c r="F572" i="17"/>
  <c r="G572" i="17"/>
  <c r="I836" i="7"/>
  <c r="C836" i="7"/>
  <c r="D836" i="7"/>
  <c r="E836" i="7"/>
  <c r="B836" i="7"/>
  <c r="C832" i="10"/>
  <c r="D832" i="10"/>
  <c r="E832" i="10"/>
  <c r="B832" i="10"/>
  <c r="I572" i="16"/>
  <c r="C572" i="16"/>
  <c r="D572" i="16"/>
  <c r="E572" i="16"/>
  <c r="B572" i="16"/>
  <c r="I832" i="9"/>
  <c r="C832" i="9"/>
  <c r="D832" i="9"/>
  <c r="E832" i="9"/>
  <c r="B832" i="9"/>
  <c r="I278" i="85"/>
  <c r="C278" i="85"/>
  <c r="D278" i="85"/>
  <c r="E278" i="85"/>
  <c r="B278" i="85"/>
  <c r="I468" i="20"/>
  <c r="C468" i="20"/>
  <c r="D468" i="20"/>
  <c r="E468" i="20"/>
  <c r="B468" i="20"/>
  <c r="I780" i="14"/>
  <c r="C780" i="14"/>
  <c r="D780" i="14"/>
  <c r="E780" i="14"/>
  <c r="B780" i="14"/>
  <c r="C834" i="4"/>
  <c r="D834" i="4"/>
  <c r="E834" i="4"/>
  <c r="B834" i="4"/>
  <c r="I834" i="2"/>
  <c r="C834" i="2"/>
  <c r="D834" i="2"/>
  <c r="E834" i="2"/>
  <c r="B834" i="2"/>
  <c r="I834" i="5"/>
  <c r="C834" i="5"/>
  <c r="D834" i="5"/>
  <c r="E834" i="5"/>
  <c r="B834" i="5"/>
  <c r="I834" i="3"/>
  <c r="C834" i="3"/>
  <c r="D834" i="3"/>
  <c r="E834" i="3"/>
  <c r="B834" i="3"/>
  <c r="K834" i="12"/>
  <c r="C834" i="12"/>
  <c r="D834" i="12"/>
  <c r="E834" i="12"/>
  <c r="B834" i="12"/>
  <c r="H470" i="20" l="1"/>
  <c r="F469" i="20"/>
  <c r="G469" i="20"/>
  <c r="G835" i="11"/>
  <c r="F835" i="11"/>
  <c r="L835" i="12"/>
  <c r="F835" i="12"/>
  <c r="H471" i="20"/>
  <c r="I833" i="3"/>
  <c r="C833" i="3"/>
  <c r="D833" i="3"/>
  <c r="E833" i="3"/>
  <c r="B833" i="3"/>
  <c r="H469" i="20" l="1"/>
  <c r="K833" i="12"/>
  <c r="L834" i="12" s="1"/>
  <c r="C833" i="12"/>
  <c r="D833" i="12"/>
  <c r="E833" i="12"/>
  <c r="I835" i="7"/>
  <c r="C835" i="7"/>
  <c r="D835" i="7"/>
  <c r="E835" i="7"/>
  <c r="B835" i="7"/>
  <c r="I831" i="10"/>
  <c r="C831" i="10"/>
  <c r="D831" i="10"/>
  <c r="E831" i="10"/>
  <c r="B831" i="10"/>
  <c r="I571" i="16"/>
  <c r="C571" i="16"/>
  <c r="D571" i="16"/>
  <c r="E571" i="16"/>
  <c r="B571" i="16"/>
  <c r="I831" i="9"/>
  <c r="C831" i="9"/>
  <c r="D831" i="9"/>
  <c r="E831" i="9"/>
  <c r="B831" i="9"/>
  <c r="I277" i="85"/>
  <c r="C277" i="85"/>
  <c r="D277" i="85"/>
  <c r="E277" i="85"/>
  <c r="B277" i="85"/>
  <c r="I467" i="20"/>
  <c r="C467" i="20"/>
  <c r="D467" i="20"/>
  <c r="E467" i="20"/>
  <c r="B467" i="20"/>
  <c r="I779" i="14"/>
  <c r="C779" i="14"/>
  <c r="D779" i="14"/>
  <c r="E779" i="14"/>
  <c r="B779" i="14"/>
  <c r="I833" i="11"/>
  <c r="C833" i="11"/>
  <c r="D833" i="11"/>
  <c r="E833" i="11"/>
  <c r="B833" i="11"/>
  <c r="I277" i="86"/>
  <c r="C277" i="86"/>
  <c r="D277" i="86"/>
  <c r="E277" i="86"/>
  <c r="B277" i="86"/>
  <c r="I833" i="8"/>
  <c r="C833" i="8"/>
  <c r="D833" i="8"/>
  <c r="E833" i="8"/>
  <c r="B833" i="8"/>
  <c r="I833" i="4"/>
  <c r="C833" i="4"/>
  <c r="D833" i="4"/>
  <c r="E833" i="4"/>
  <c r="B833" i="4"/>
  <c r="I833" i="2"/>
  <c r="C833" i="2"/>
  <c r="D833" i="2"/>
  <c r="E833" i="2"/>
  <c r="B833" i="2"/>
  <c r="I833" i="5"/>
  <c r="C833" i="5"/>
  <c r="D833" i="5"/>
  <c r="E833" i="5"/>
  <c r="B833" i="5"/>
  <c r="B833" i="12"/>
  <c r="K831" i="12"/>
  <c r="K832" i="12"/>
  <c r="L832" i="12" l="1"/>
  <c r="L833" i="12"/>
  <c r="I834" i="7"/>
  <c r="I830" i="10"/>
  <c r="I570" i="16"/>
  <c r="I830" i="9"/>
  <c r="I276" i="85"/>
  <c r="I466" i="20"/>
  <c r="I778" i="14"/>
  <c r="I832" i="11"/>
  <c r="I276" i="86"/>
  <c r="I832" i="8"/>
  <c r="I832" i="4"/>
  <c r="I832" i="2"/>
  <c r="I832" i="5"/>
  <c r="I832" i="3"/>
  <c r="C834" i="7"/>
  <c r="D834" i="7"/>
  <c r="E834" i="7"/>
  <c r="B834" i="7"/>
  <c r="C830" i="10"/>
  <c r="D830" i="10"/>
  <c r="E830" i="10"/>
  <c r="B830" i="10"/>
  <c r="F571" i="16"/>
  <c r="G571" i="16"/>
  <c r="F572" i="16"/>
  <c r="G572" i="16"/>
  <c r="F573" i="16"/>
  <c r="G573" i="16"/>
  <c r="F574" i="16"/>
  <c r="G574" i="16"/>
  <c r="C570" i="16"/>
  <c r="D570" i="16"/>
  <c r="E570" i="16"/>
  <c r="B570" i="16"/>
  <c r="C830" i="9"/>
  <c r="D830" i="9"/>
  <c r="E830" i="9"/>
  <c r="B830" i="9"/>
  <c r="C276" i="85"/>
  <c r="D276" i="85"/>
  <c r="E276" i="85"/>
  <c r="B276" i="85"/>
  <c r="F277" i="85"/>
  <c r="G277" i="85"/>
  <c r="F278" i="85"/>
  <c r="G278" i="85"/>
  <c r="F279" i="85"/>
  <c r="G279" i="85"/>
  <c r="F280" i="85"/>
  <c r="G280" i="85"/>
  <c r="F281" i="85"/>
  <c r="G281" i="85"/>
  <c r="F282" i="85"/>
  <c r="G282" i="85"/>
  <c r="F283" i="85"/>
  <c r="G283" i="85"/>
  <c r="F284" i="85"/>
  <c r="G284" i="85"/>
  <c r="C466" i="20"/>
  <c r="D466" i="20"/>
  <c r="E466" i="20"/>
  <c r="B466" i="20"/>
  <c r="C778" i="14"/>
  <c r="D778" i="14"/>
  <c r="E778" i="14"/>
  <c r="B778" i="14"/>
  <c r="F779" i="14"/>
  <c r="G779" i="14"/>
  <c r="F780" i="14"/>
  <c r="G780" i="14"/>
  <c r="F781" i="14"/>
  <c r="G781" i="14"/>
  <c r="F782" i="14"/>
  <c r="G782" i="14"/>
  <c r="F783" i="14"/>
  <c r="G783" i="14"/>
  <c r="F784" i="14"/>
  <c r="G784" i="14"/>
  <c r="C832" i="11"/>
  <c r="D832" i="11"/>
  <c r="E832" i="11"/>
  <c r="B832" i="11"/>
  <c r="C276" i="86"/>
  <c r="D276" i="86"/>
  <c r="E276" i="86"/>
  <c r="B276" i="86"/>
  <c r="F279" i="86"/>
  <c r="G279" i="86"/>
  <c r="F280" i="86"/>
  <c r="G280" i="86"/>
  <c r="F833" i="8"/>
  <c r="G833" i="8"/>
  <c r="F834" i="8"/>
  <c r="G834" i="8"/>
  <c r="F835" i="8"/>
  <c r="G835" i="8"/>
  <c r="F836" i="8"/>
  <c r="G836" i="8"/>
  <c r="C832" i="8"/>
  <c r="D832" i="8"/>
  <c r="E832" i="8"/>
  <c r="B832" i="8"/>
  <c r="C832" i="4"/>
  <c r="D832" i="4"/>
  <c r="E832" i="4"/>
  <c r="B832" i="4"/>
  <c r="F833" i="2"/>
  <c r="G833" i="2"/>
  <c r="F834" i="2"/>
  <c r="G834" i="2"/>
  <c r="F835" i="2"/>
  <c r="G835" i="2"/>
  <c r="F836" i="2"/>
  <c r="G836" i="2"/>
  <c r="F837" i="2"/>
  <c r="G837" i="2"/>
  <c r="C832" i="2"/>
  <c r="D832" i="2"/>
  <c r="E832" i="2"/>
  <c r="B832" i="2"/>
  <c r="C832" i="5"/>
  <c r="D832" i="5"/>
  <c r="E832" i="5"/>
  <c r="B832" i="5"/>
  <c r="C832" i="3"/>
  <c r="D832" i="3"/>
  <c r="E832" i="3"/>
  <c r="B832" i="3"/>
  <c r="C832" i="12"/>
  <c r="D832" i="12"/>
  <c r="E832" i="12"/>
  <c r="B832" i="12"/>
  <c r="H277" i="85" l="1"/>
  <c r="H278" i="85"/>
  <c r="G276" i="85"/>
  <c r="H835" i="8"/>
  <c r="H783" i="14"/>
  <c r="H781" i="14"/>
  <c r="H837" i="2"/>
  <c r="H280" i="86"/>
  <c r="H836" i="8"/>
  <c r="H784" i="14"/>
  <c r="H283" i="85"/>
  <c r="H281" i="85"/>
  <c r="H279" i="85"/>
  <c r="F276" i="85"/>
  <c r="H279" i="86"/>
  <c r="H780" i="14"/>
  <c r="H284" i="85"/>
  <c r="H282" i="85"/>
  <c r="H280" i="85"/>
  <c r="H782" i="14"/>
  <c r="H836" i="2"/>
  <c r="H835" i="2"/>
  <c r="H834" i="8"/>
  <c r="H834" i="2"/>
  <c r="H779" i="14"/>
  <c r="H833" i="8"/>
  <c r="H833" i="2"/>
  <c r="H276" i="85" l="1"/>
  <c r="C833" i="7"/>
  <c r="D833" i="7"/>
  <c r="E833" i="7"/>
  <c r="B833" i="7"/>
  <c r="C829" i="10"/>
  <c r="D829" i="10"/>
  <c r="E829" i="10"/>
  <c r="B829" i="10"/>
  <c r="C569" i="16"/>
  <c r="D569" i="16"/>
  <c r="E569" i="16"/>
  <c r="B569" i="16"/>
  <c r="C829" i="9"/>
  <c r="D829" i="9"/>
  <c r="E829" i="9"/>
  <c r="B829" i="9"/>
  <c r="C275" i="85"/>
  <c r="D275" i="85"/>
  <c r="E275" i="85"/>
  <c r="B275" i="85"/>
  <c r="C465" i="20"/>
  <c r="D465" i="20"/>
  <c r="E465" i="20"/>
  <c r="B465" i="20"/>
  <c r="C777" i="14"/>
  <c r="D777" i="14"/>
  <c r="E777" i="14"/>
  <c r="B777" i="14"/>
  <c r="C831" i="11"/>
  <c r="D831" i="11"/>
  <c r="E831" i="11"/>
  <c r="B831" i="11"/>
  <c r="C275" i="86"/>
  <c r="D275" i="86"/>
  <c r="E275" i="86"/>
  <c r="B275" i="86"/>
  <c r="C831" i="8"/>
  <c r="D831" i="8"/>
  <c r="E831" i="8"/>
  <c r="B831" i="8"/>
  <c r="C831" i="4"/>
  <c r="D831" i="4"/>
  <c r="E831" i="4"/>
  <c r="B831" i="4"/>
  <c r="C831" i="2"/>
  <c r="D831" i="2"/>
  <c r="E831" i="2"/>
  <c r="B831" i="2"/>
  <c r="C831" i="5"/>
  <c r="D831" i="5"/>
  <c r="E831" i="5"/>
  <c r="B831" i="5"/>
  <c r="C831" i="3"/>
  <c r="D831" i="3"/>
  <c r="E831" i="3"/>
  <c r="B831" i="3"/>
  <c r="C831" i="12"/>
  <c r="D831" i="12"/>
  <c r="E831" i="12"/>
  <c r="B831" i="12"/>
  <c r="C832" i="7" l="1"/>
  <c r="D832" i="7"/>
  <c r="E832" i="7"/>
  <c r="B832" i="7"/>
  <c r="C828" i="10"/>
  <c r="D828" i="10"/>
  <c r="E828" i="10"/>
  <c r="B828" i="10"/>
  <c r="C568" i="16"/>
  <c r="D568" i="16"/>
  <c r="E568" i="16"/>
  <c r="B568" i="16"/>
  <c r="C828" i="9"/>
  <c r="D828" i="9"/>
  <c r="E828" i="9"/>
  <c r="B828" i="9"/>
  <c r="C274" i="85"/>
  <c r="D274" i="85"/>
  <c r="E274" i="85"/>
  <c r="B274" i="85"/>
  <c r="C464" i="20"/>
  <c r="D464" i="20"/>
  <c r="E464" i="20"/>
  <c r="B464" i="20"/>
  <c r="C776" i="14"/>
  <c r="D776" i="14"/>
  <c r="E776" i="14"/>
  <c r="B776" i="14"/>
  <c r="C830" i="11"/>
  <c r="D830" i="11"/>
  <c r="E830" i="11"/>
  <c r="B830" i="11"/>
  <c r="C274" i="86"/>
  <c r="D274" i="86"/>
  <c r="E274" i="86"/>
  <c r="B274" i="86"/>
  <c r="C830" i="8"/>
  <c r="D830" i="8"/>
  <c r="E830" i="8"/>
  <c r="B830" i="8"/>
  <c r="C830" i="4"/>
  <c r="D830" i="4"/>
  <c r="E830" i="4"/>
  <c r="B830" i="4"/>
  <c r="C830" i="2"/>
  <c r="D830" i="2"/>
  <c r="E830" i="2"/>
  <c r="B830" i="2"/>
  <c r="C830" i="5"/>
  <c r="D830" i="5"/>
  <c r="E830" i="5"/>
  <c r="B830" i="5"/>
  <c r="C830" i="3"/>
  <c r="D830" i="3"/>
  <c r="E830" i="3"/>
  <c r="B830" i="3"/>
  <c r="C830" i="12"/>
  <c r="D830" i="12"/>
  <c r="E830" i="12"/>
  <c r="B830" i="12"/>
  <c r="C831" i="7"/>
  <c r="D831" i="7"/>
  <c r="E831" i="7"/>
  <c r="B831" i="7"/>
  <c r="C827" i="10"/>
  <c r="D827" i="10"/>
  <c r="E827" i="10"/>
  <c r="B827" i="10"/>
  <c r="C567" i="16"/>
  <c r="D567" i="16"/>
  <c r="E567" i="16"/>
  <c r="B567" i="16"/>
  <c r="F830" i="6"/>
  <c r="G830" i="6"/>
  <c r="F831" i="6"/>
  <c r="G831" i="6"/>
  <c r="F832" i="6"/>
  <c r="G832" i="6"/>
  <c r="F833" i="6"/>
  <c r="G833" i="6"/>
  <c r="F834" i="6"/>
  <c r="G834" i="6"/>
  <c r="F829" i="6"/>
  <c r="G829" i="6"/>
  <c r="F829" i="9"/>
  <c r="G829" i="9"/>
  <c r="F830" i="9"/>
  <c r="G830" i="9"/>
  <c r="F831" i="9"/>
  <c r="G831" i="9"/>
  <c r="F832" i="9"/>
  <c r="G832" i="9"/>
  <c r="F833" i="9"/>
  <c r="G833" i="9"/>
  <c r="F834" i="9"/>
  <c r="G834" i="9"/>
  <c r="F835" i="9"/>
  <c r="G835" i="9"/>
  <c r="C827" i="9"/>
  <c r="D827" i="9"/>
  <c r="E827" i="9"/>
  <c r="B827" i="9"/>
  <c r="C273" i="85"/>
  <c r="D273" i="85"/>
  <c r="E273" i="85"/>
  <c r="B273" i="85"/>
  <c r="C463" i="20"/>
  <c r="D463" i="20"/>
  <c r="E463" i="20"/>
  <c r="B463" i="20"/>
  <c r="C775" i="14"/>
  <c r="D775" i="14"/>
  <c r="E775" i="14"/>
  <c r="B775" i="14"/>
  <c r="F831" i="11"/>
  <c r="G831" i="11"/>
  <c r="F832" i="11"/>
  <c r="G832" i="11"/>
  <c r="F833" i="11"/>
  <c r="G833" i="11"/>
  <c r="F834" i="11"/>
  <c r="G834" i="11"/>
  <c r="C829" i="11"/>
  <c r="D829" i="11"/>
  <c r="E829" i="11"/>
  <c r="B829" i="11"/>
  <c r="C273" i="86"/>
  <c r="D273" i="86"/>
  <c r="E273" i="86"/>
  <c r="B273" i="86"/>
  <c r="C829" i="8"/>
  <c r="D829" i="8"/>
  <c r="E829" i="8"/>
  <c r="B829" i="8"/>
  <c r="C829" i="4"/>
  <c r="D829" i="4"/>
  <c r="E829" i="4"/>
  <c r="B829" i="4"/>
  <c r="C829" i="2"/>
  <c r="D829" i="2"/>
  <c r="E829" i="2"/>
  <c r="B829" i="2"/>
  <c r="C829" i="5"/>
  <c r="D829" i="5"/>
  <c r="E829" i="5"/>
  <c r="B829" i="5"/>
  <c r="C829" i="3"/>
  <c r="D829" i="3"/>
  <c r="E829" i="3"/>
  <c r="B829" i="3"/>
  <c r="C829" i="12"/>
  <c r="D829" i="12"/>
  <c r="E829" i="12"/>
  <c r="B829" i="12"/>
  <c r="F830" i="11" l="1"/>
  <c r="F828" i="9"/>
  <c r="G828" i="9"/>
  <c r="H835" i="9"/>
  <c r="H833" i="9"/>
  <c r="H831" i="9"/>
  <c r="G830" i="11"/>
  <c r="H834" i="9"/>
  <c r="H832" i="9"/>
  <c r="H830" i="9"/>
  <c r="H829" i="9"/>
  <c r="F568" i="17"/>
  <c r="G568" i="17"/>
  <c r="F569" i="17"/>
  <c r="G569" i="17"/>
  <c r="F570" i="17"/>
  <c r="G570" i="17"/>
  <c r="F571" i="17"/>
  <c r="G571" i="17"/>
  <c r="F566" i="17"/>
  <c r="G566" i="17"/>
  <c r="F838" i="7"/>
  <c r="G838" i="7"/>
  <c r="F831" i="7"/>
  <c r="G831" i="7"/>
  <c r="F832" i="7"/>
  <c r="G832" i="7"/>
  <c r="F833" i="7"/>
  <c r="G833" i="7"/>
  <c r="F834" i="7"/>
  <c r="G834" i="7"/>
  <c r="F835" i="7"/>
  <c r="G835" i="7"/>
  <c r="F836" i="7"/>
  <c r="G836" i="7"/>
  <c r="F837" i="7"/>
  <c r="G837" i="7"/>
  <c r="C830" i="7"/>
  <c r="D830" i="7"/>
  <c r="E830" i="7"/>
  <c r="B830" i="7"/>
  <c r="C826" i="10"/>
  <c r="D826" i="10"/>
  <c r="E826" i="10"/>
  <c r="B826" i="10"/>
  <c r="C566" i="16"/>
  <c r="D566" i="16"/>
  <c r="E566" i="16"/>
  <c r="B566" i="16"/>
  <c r="F828" i="6"/>
  <c r="G828" i="6"/>
  <c r="C826" i="9"/>
  <c r="D826" i="9"/>
  <c r="E826" i="9"/>
  <c r="B826" i="9"/>
  <c r="C272" i="85"/>
  <c r="D272" i="85"/>
  <c r="E272" i="85"/>
  <c r="B272" i="85"/>
  <c r="C462" i="20"/>
  <c r="D462" i="20"/>
  <c r="E462" i="20"/>
  <c r="B462" i="20"/>
  <c r="C774" i="14"/>
  <c r="D774" i="14"/>
  <c r="E774" i="14"/>
  <c r="B774" i="14"/>
  <c r="C828" i="11"/>
  <c r="D828" i="11"/>
  <c r="E828" i="11"/>
  <c r="B828" i="11"/>
  <c r="C272" i="86"/>
  <c r="D272" i="86"/>
  <c r="E272" i="86"/>
  <c r="B272" i="86"/>
  <c r="C828" i="8"/>
  <c r="D828" i="8"/>
  <c r="E828" i="8"/>
  <c r="B828" i="8"/>
  <c r="C828" i="4"/>
  <c r="D828" i="4"/>
  <c r="E828" i="4"/>
  <c r="B828" i="4"/>
  <c r="C828" i="2"/>
  <c r="D828" i="2"/>
  <c r="E828" i="2"/>
  <c r="B828" i="2"/>
  <c r="C828" i="5"/>
  <c r="D828" i="5"/>
  <c r="E828" i="5"/>
  <c r="B828" i="5"/>
  <c r="C828" i="3"/>
  <c r="D828" i="3"/>
  <c r="E828" i="3"/>
  <c r="B828" i="3"/>
  <c r="C828" i="12"/>
  <c r="D828" i="12"/>
  <c r="E828" i="12"/>
  <c r="B828" i="12"/>
  <c r="F827" i="9"/>
  <c r="G827" i="9"/>
  <c r="C829" i="7"/>
  <c r="D829" i="7"/>
  <c r="E829" i="7"/>
  <c r="B829" i="7"/>
  <c r="C825" i="10"/>
  <c r="D825" i="10"/>
  <c r="E825" i="10"/>
  <c r="B825" i="10"/>
  <c r="C565" i="16"/>
  <c r="D565" i="16"/>
  <c r="E565" i="16"/>
  <c r="B565" i="16"/>
  <c r="F827" i="6"/>
  <c r="G827" i="6"/>
  <c r="C825" i="9"/>
  <c r="D825" i="9"/>
  <c r="E825" i="9"/>
  <c r="B825" i="9"/>
  <c r="F273" i="85"/>
  <c r="G273" i="85"/>
  <c r="F274" i="85"/>
  <c r="G274" i="85"/>
  <c r="F275" i="85"/>
  <c r="G275" i="85"/>
  <c r="C271" i="85"/>
  <c r="D271" i="85"/>
  <c r="E271" i="85"/>
  <c r="B271" i="85"/>
  <c r="C461" i="20"/>
  <c r="D461" i="20"/>
  <c r="E461" i="20"/>
  <c r="B461" i="20"/>
  <c r="C773" i="14"/>
  <c r="D773" i="14"/>
  <c r="E773" i="14"/>
  <c r="B773" i="14"/>
  <c r="C827" i="11"/>
  <c r="D827" i="11"/>
  <c r="E827" i="11"/>
  <c r="B827" i="11"/>
  <c r="C271" i="86"/>
  <c r="D271" i="86"/>
  <c r="E271" i="86"/>
  <c r="B271" i="86"/>
  <c r="F273" i="86"/>
  <c r="G273" i="86"/>
  <c r="F274" i="86"/>
  <c r="G274" i="86"/>
  <c r="F275" i="86"/>
  <c r="G275" i="86"/>
  <c r="F276" i="86"/>
  <c r="G276" i="86"/>
  <c r="F277" i="86"/>
  <c r="G277" i="86"/>
  <c r="F278" i="86"/>
  <c r="G278" i="86"/>
  <c r="F829" i="4"/>
  <c r="G829" i="4"/>
  <c r="F830" i="4"/>
  <c r="G830" i="4"/>
  <c r="F831" i="4"/>
  <c r="G831" i="4"/>
  <c r="F832" i="4"/>
  <c r="G832" i="4"/>
  <c r="F833" i="4"/>
  <c r="G833" i="4"/>
  <c r="F834" i="4"/>
  <c r="G834" i="4"/>
  <c r="F835" i="4"/>
  <c r="G835" i="4"/>
  <c r="F829" i="8"/>
  <c r="G829" i="8"/>
  <c r="F830" i="8"/>
  <c r="G830" i="8"/>
  <c r="F831" i="8"/>
  <c r="G831" i="8"/>
  <c r="F832" i="8"/>
  <c r="G832" i="8"/>
  <c r="C827" i="8"/>
  <c r="D827" i="8"/>
  <c r="E827" i="8"/>
  <c r="B827" i="8"/>
  <c r="C827" i="4"/>
  <c r="D827" i="4"/>
  <c r="E827" i="4"/>
  <c r="B827" i="4"/>
  <c r="C827" i="2"/>
  <c r="D827" i="2"/>
  <c r="E827" i="2"/>
  <c r="B827" i="2"/>
  <c r="C827" i="5"/>
  <c r="D827" i="5"/>
  <c r="E827" i="5"/>
  <c r="B827" i="5"/>
  <c r="C827" i="3"/>
  <c r="D827" i="3"/>
  <c r="E827" i="3"/>
  <c r="B827" i="3"/>
  <c r="C827" i="12"/>
  <c r="D827" i="12"/>
  <c r="E827" i="12"/>
  <c r="B827" i="12"/>
  <c r="H828" i="9" l="1"/>
  <c r="H831" i="8"/>
  <c r="H832" i="4"/>
  <c r="H830" i="4"/>
  <c r="H276" i="86"/>
  <c r="G272" i="85"/>
  <c r="G826" i="9"/>
  <c r="H830" i="8"/>
  <c r="H835" i="4"/>
  <c r="H277" i="86"/>
  <c r="H273" i="86"/>
  <c r="G825" i="9"/>
  <c r="H827" i="9"/>
  <c r="G271" i="85"/>
  <c r="F825" i="9"/>
  <c r="H837" i="7"/>
  <c r="H833" i="7"/>
  <c r="F271" i="85"/>
  <c r="F826" i="9"/>
  <c r="H275" i="85"/>
  <c r="H273" i="85"/>
  <c r="H836" i="7"/>
  <c r="H832" i="7"/>
  <c r="H838" i="7"/>
  <c r="H278" i="86"/>
  <c r="H834" i="4"/>
  <c r="H835" i="7"/>
  <c r="H833" i="4"/>
  <c r="H834" i="7"/>
  <c r="H832" i="8"/>
  <c r="H275" i="86"/>
  <c r="H831" i="4"/>
  <c r="H274" i="85"/>
  <c r="H274" i="86"/>
  <c r="H831" i="7"/>
  <c r="H829" i="8"/>
  <c r="H829" i="4"/>
  <c r="F272" i="85"/>
  <c r="C828" i="7"/>
  <c r="D828" i="7"/>
  <c r="E828" i="7"/>
  <c r="B828" i="7"/>
  <c r="C824" i="10"/>
  <c r="D824" i="10"/>
  <c r="E824" i="10"/>
  <c r="B824" i="10"/>
  <c r="C564" i="16"/>
  <c r="D564" i="16"/>
  <c r="E564" i="16"/>
  <c r="B564" i="16"/>
  <c r="F567" i="16"/>
  <c r="G567" i="16"/>
  <c r="F568" i="16"/>
  <c r="G568" i="16"/>
  <c r="F569" i="16"/>
  <c r="G569" i="16"/>
  <c r="F570" i="16"/>
  <c r="G570" i="16"/>
  <c r="F826" i="6"/>
  <c r="G826" i="6"/>
  <c r="C824" i="9"/>
  <c r="D824" i="9"/>
  <c r="E824" i="9"/>
  <c r="B824" i="9"/>
  <c r="C270" i="85"/>
  <c r="D270" i="85"/>
  <c r="E270" i="85"/>
  <c r="B270" i="85"/>
  <c r="C460" i="20"/>
  <c r="D460" i="20"/>
  <c r="E460" i="20"/>
  <c r="B460" i="20"/>
  <c r="F463" i="20"/>
  <c r="G463" i="20"/>
  <c r="F464" i="20"/>
  <c r="G464" i="20"/>
  <c r="F465" i="20"/>
  <c r="G465" i="20"/>
  <c r="F466" i="20"/>
  <c r="G466" i="20"/>
  <c r="F467" i="20"/>
  <c r="G467" i="20"/>
  <c r="F468" i="20"/>
  <c r="G468" i="20"/>
  <c r="F774" i="14"/>
  <c r="G774" i="14"/>
  <c r="F775" i="14"/>
  <c r="G775" i="14"/>
  <c r="F776" i="14"/>
  <c r="G776" i="14"/>
  <c r="F777" i="14"/>
  <c r="G777" i="14"/>
  <c r="F778" i="14"/>
  <c r="G778" i="14"/>
  <c r="C772" i="14"/>
  <c r="D772" i="14"/>
  <c r="E772" i="14"/>
  <c r="B772" i="14"/>
  <c r="F827" i="11"/>
  <c r="G827" i="11"/>
  <c r="F828" i="11"/>
  <c r="G828" i="11"/>
  <c r="F829" i="11"/>
  <c r="G829" i="11"/>
  <c r="C826" i="11"/>
  <c r="D826" i="11"/>
  <c r="E826" i="11"/>
  <c r="B826" i="11"/>
  <c r="C270" i="86"/>
  <c r="D270" i="86"/>
  <c r="E270" i="86"/>
  <c r="B270" i="86"/>
  <c r="C826" i="8"/>
  <c r="D826" i="8"/>
  <c r="E826" i="8"/>
  <c r="B826" i="8"/>
  <c r="F828" i="4"/>
  <c r="G828" i="4"/>
  <c r="F827" i="4"/>
  <c r="G827" i="4"/>
  <c r="C826" i="4"/>
  <c r="D826" i="4"/>
  <c r="E826" i="4"/>
  <c r="B826" i="4"/>
  <c r="F829" i="2"/>
  <c r="G829" i="2"/>
  <c r="F830" i="2"/>
  <c r="G830" i="2"/>
  <c r="F831" i="2"/>
  <c r="G831" i="2"/>
  <c r="F832" i="2"/>
  <c r="G832" i="2"/>
  <c r="C826" i="2"/>
  <c r="D826" i="2"/>
  <c r="E826" i="2"/>
  <c r="B826" i="2"/>
  <c r="C826" i="5"/>
  <c r="D826" i="5"/>
  <c r="E826" i="5"/>
  <c r="B826" i="5"/>
  <c r="C826" i="3"/>
  <c r="D826" i="3"/>
  <c r="E826" i="3"/>
  <c r="B826" i="3"/>
  <c r="C826" i="12"/>
  <c r="D826" i="12"/>
  <c r="E826" i="12"/>
  <c r="B826" i="12"/>
  <c r="H272" i="85" l="1"/>
  <c r="H826" i="9"/>
  <c r="H271" i="85"/>
  <c r="H776" i="14"/>
  <c r="H829" i="2"/>
  <c r="G826" i="4"/>
  <c r="F826" i="4"/>
  <c r="H465" i="20"/>
  <c r="F826" i="11"/>
  <c r="F824" i="9"/>
  <c r="G826" i="11"/>
  <c r="H778" i="14"/>
  <c r="H466" i="20"/>
  <c r="H468" i="20"/>
  <c r="H467" i="20"/>
  <c r="H832" i="2"/>
  <c r="H777" i="14"/>
  <c r="H831" i="2"/>
  <c r="H464" i="20"/>
  <c r="H830" i="2"/>
  <c r="H463" i="20"/>
  <c r="H775" i="14"/>
  <c r="H774" i="14"/>
  <c r="H828" i="4"/>
  <c r="H827" i="4"/>
  <c r="C827" i="7"/>
  <c r="D827" i="7"/>
  <c r="E827" i="7"/>
  <c r="B827" i="7"/>
  <c r="C823" i="10"/>
  <c r="D823" i="10"/>
  <c r="E823" i="10"/>
  <c r="B823" i="10"/>
  <c r="C563" i="16"/>
  <c r="D563" i="16"/>
  <c r="E563" i="16"/>
  <c r="B563" i="16"/>
  <c r="C823" i="9"/>
  <c r="D823" i="9"/>
  <c r="E823" i="9"/>
  <c r="B823" i="9"/>
  <c r="C269" i="85"/>
  <c r="D269" i="85"/>
  <c r="E269" i="85"/>
  <c r="B269" i="85"/>
  <c r="C459" i="20"/>
  <c r="D459" i="20"/>
  <c r="E459" i="20"/>
  <c r="B459" i="20"/>
  <c r="C771" i="14"/>
  <c r="D771" i="14"/>
  <c r="E771" i="14"/>
  <c r="B771" i="14"/>
  <c r="C825" i="11"/>
  <c r="D825" i="11"/>
  <c r="E825" i="11"/>
  <c r="B825" i="11"/>
  <c r="C269" i="86"/>
  <c r="D269" i="86"/>
  <c r="E269" i="86"/>
  <c r="B269" i="86"/>
  <c r="C825" i="8"/>
  <c r="D825" i="8"/>
  <c r="E825" i="8"/>
  <c r="B825" i="8"/>
  <c r="F826" i="8"/>
  <c r="G826" i="8"/>
  <c r="F827" i="8"/>
  <c r="G827" i="8"/>
  <c r="F828" i="8"/>
  <c r="G828" i="8"/>
  <c r="C825" i="4"/>
  <c r="D825" i="4"/>
  <c r="E825" i="4"/>
  <c r="B825" i="4"/>
  <c r="F826" i="2"/>
  <c r="G826" i="2"/>
  <c r="F827" i="2"/>
  <c r="G827" i="2"/>
  <c r="F828" i="2"/>
  <c r="G828" i="2"/>
  <c r="C825" i="2"/>
  <c r="D825" i="2"/>
  <c r="E825" i="2"/>
  <c r="B825" i="2"/>
  <c r="C825" i="5"/>
  <c r="D825" i="5"/>
  <c r="E825" i="5"/>
  <c r="B825" i="5"/>
  <c r="C825" i="3"/>
  <c r="D825" i="3"/>
  <c r="E825" i="3"/>
  <c r="B825" i="3"/>
  <c r="G825" i="2" l="1"/>
  <c r="H826" i="4"/>
  <c r="F825" i="2"/>
  <c r="G825" i="8"/>
  <c r="H826" i="2"/>
  <c r="F823" i="9"/>
  <c r="H827" i="2"/>
  <c r="F825" i="8"/>
  <c r="H828" i="8"/>
  <c r="H828" i="2"/>
  <c r="H827" i="8"/>
  <c r="H826" i="8"/>
  <c r="C825" i="12"/>
  <c r="D825" i="12"/>
  <c r="E825" i="12"/>
  <c r="B825" i="12"/>
  <c r="H825" i="8" l="1"/>
  <c r="H825" i="2"/>
  <c r="C824" i="4"/>
  <c r="D824" i="4"/>
  <c r="E824" i="4"/>
  <c r="B824" i="4"/>
  <c r="C826" i="7"/>
  <c r="D826" i="7"/>
  <c r="E826" i="7"/>
  <c r="B826" i="7"/>
  <c r="C822" i="10"/>
  <c r="D822" i="10"/>
  <c r="E822" i="10"/>
  <c r="B822" i="10"/>
  <c r="C562" i="16"/>
  <c r="D562" i="16"/>
  <c r="E562" i="16"/>
  <c r="B562" i="16"/>
  <c r="G823" i="9"/>
  <c r="H823" i="9" s="1"/>
  <c r="G824" i="9"/>
  <c r="H824" i="9" s="1"/>
  <c r="H825" i="9"/>
  <c r="C822" i="9"/>
  <c r="D822" i="9"/>
  <c r="E822" i="9"/>
  <c r="B822" i="9"/>
  <c r="C268" i="85"/>
  <c r="D268" i="85"/>
  <c r="E268" i="85"/>
  <c r="B268" i="85"/>
  <c r="C458" i="20"/>
  <c r="D458" i="20"/>
  <c r="E458" i="20"/>
  <c r="B458" i="20"/>
  <c r="C770" i="14"/>
  <c r="D770" i="14"/>
  <c r="E770" i="14"/>
  <c r="B770" i="14"/>
  <c r="C824" i="11"/>
  <c r="D824" i="11"/>
  <c r="E824" i="11"/>
  <c r="B824" i="11"/>
  <c r="C268" i="86"/>
  <c r="D268" i="86"/>
  <c r="E268" i="86"/>
  <c r="B268" i="86"/>
  <c r="C824" i="8"/>
  <c r="D824" i="8"/>
  <c r="E824" i="8"/>
  <c r="B824" i="8"/>
  <c r="C824" i="2"/>
  <c r="D824" i="2"/>
  <c r="E824" i="2"/>
  <c r="B824" i="2"/>
  <c r="C824" i="5"/>
  <c r="D824" i="5"/>
  <c r="E824" i="5"/>
  <c r="B824" i="5"/>
  <c r="C824" i="3"/>
  <c r="D824" i="3"/>
  <c r="E824" i="3"/>
  <c r="B824" i="3"/>
  <c r="C824" i="12"/>
  <c r="D824" i="12"/>
  <c r="E824" i="12"/>
  <c r="B824" i="12"/>
  <c r="F562" i="17"/>
  <c r="G562" i="17"/>
  <c r="F563" i="17"/>
  <c r="G563" i="17"/>
  <c r="F564" i="17"/>
  <c r="G564" i="17"/>
  <c r="F565" i="17"/>
  <c r="G565" i="17"/>
  <c r="F567" i="17"/>
  <c r="G567" i="17"/>
  <c r="C825" i="7"/>
  <c r="D825" i="7"/>
  <c r="E825" i="7"/>
  <c r="B825" i="7"/>
  <c r="C821" i="10"/>
  <c r="D821" i="10"/>
  <c r="E821" i="10"/>
  <c r="B821" i="10"/>
  <c r="C561" i="16"/>
  <c r="D561" i="16"/>
  <c r="E561" i="16"/>
  <c r="B561" i="16"/>
  <c r="C821" i="9"/>
  <c r="D821" i="9"/>
  <c r="E821" i="9"/>
  <c r="B821" i="9"/>
  <c r="C267" i="85"/>
  <c r="D267" i="85"/>
  <c r="E267" i="85"/>
  <c r="B267" i="85"/>
  <c r="C457" i="20"/>
  <c r="D457" i="20"/>
  <c r="E457" i="20"/>
  <c r="B457" i="20"/>
  <c r="C769" i="14"/>
  <c r="D769" i="14"/>
  <c r="E769" i="14"/>
  <c r="B769" i="14"/>
  <c r="C823" i="11"/>
  <c r="D823" i="11"/>
  <c r="E823" i="11"/>
  <c r="B823" i="11"/>
  <c r="C267" i="86"/>
  <c r="D267" i="86"/>
  <c r="F267" i="86" s="1"/>
  <c r="E267" i="86"/>
  <c r="B267" i="86"/>
  <c r="C823" i="8"/>
  <c r="D823" i="8"/>
  <c r="E823" i="8"/>
  <c r="B823" i="8"/>
  <c r="C823" i="4"/>
  <c r="D823" i="4"/>
  <c r="E823" i="4"/>
  <c r="B823" i="4"/>
  <c r="C823" i="2"/>
  <c r="D823" i="2"/>
  <c r="E823" i="2"/>
  <c r="B823" i="2"/>
  <c r="C823" i="5"/>
  <c r="D823" i="5"/>
  <c r="E823" i="5"/>
  <c r="B823" i="5"/>
  <c r="C823" i="3"/>
  <c r="D823" i="3"/>
  <c r="E823" i="3"/>
  <c r="B823" i="3"/>
  <c r="C823" i="12"/>
  <c r="D823" i="12"/>
  <c r="E823" i="12"/>
  <c r="B823" i="12"/>
  <c r="G822" i="9" l="1"/>
  <c r="F822" i="9"/>
  <c r="C824" i="7"/>
  <c r="D824" i="7"/>
  <c r="E824" i="7"/>
  <c r="B824" i="7"/>
  <c r="C820" i="10"/>
  <c r="D820" i="10"/>
  <c r="E820" i="10"/>
  <c r="B820" i="10"/>
  <c r="C560" i="16"/>
  <c r="D560" i="16"/>
  <c r="E560" i="16"/>
  <c r="B560" i="16"/>
  <c r="C820" i="9"/>
  <c r="D820" i="9"/>
  <c r="E820" i="9"/>
  <c r="B820" i="9"/>
  <c r="C266" i="85"/>
  <c r="D266" i="85"/>
  <c r="E266" i="85"/>
  <c r="B266" i="85"/>
  <c r="C456" i="20"/>
  <c r="D456" i="20"/>
  <c r="E456" i="20"/>
  <c r="B456" i="20"/>
  <c r="C768" i="14"/>
  <c r="D768" i="14"/>
  <c r="E768" i="14"/>
  <c r="B768" i="14"/>
  <c r="C822" i="11"/>
  <c r="D822" i="11"/>
  <c r="E822" i="11"/>
  <c r="B822" i="11"/>
  <c r="C266" i="86"/>
  <c r="D266" i="86"/>
  <c r="F266" i="86" s="1"/>
  <c r="E266" i="86"/>
  <c r="B266" i="86"/>
  <c r="C822" i="8"/>
  <c r="D822" i="8"/>
  <c r="E822" i="8"/>
  <c r="B822" i="8"/>
  <c r="C822" i="4"/>
  <c r="D822" i="4"/>
  <c r="E822" i="4"/>
  <c r="B822" i="4"/>
  <c r="C822" i="2"/>
  <c r="D822" i="2"/>
  <c r="E822" i="2"/>
  <c r="B822" i="2"/>
  <c r="C822" i="5"/>
  <c r="D822" i="5"/>
  <c r="E822" i="5"/>
  <c r="B822" i="5"/>
  <c r="C822" i="3"/>
  <c r="D822" i="3"/>
  <c r="E822" i="3"/>
  <c r="B822" i="3"/>
  <c r="C822" i="12"/>
  <c r="D822" i="12"/>
  <c r="E822" i="12"/>
  <c r="B822" i="12"/>
  <c r="H822" i="9" l="1"/>
  <c r="C823" i="7"/>
  <c r="D823" i="7"/>
  <c r="E823" i="7"/>
  <c r="B823" i="7"/>
  <c r="E819" i="10"/>
  <c r="C819" i="10"/>
  <c r="D819" i="10"/>
  <c r="B819" i="10"/>
  <c r="C559" i="16"/>
  <c r="D559" i="16"/>
  <c r="E559" i="16"/>
  <c r="B559" i="16"/>
  <c r="C819" i="9"/>
  <c r="D819" i="9"/>
  <c r="E819" i="9"/>
  <c r="B819" i="9"/>
  <c r="C265" i="85"/>
  <c r="D265" i="85"/>
  <c r="E265" i="85"/>
  <c r="B265" i="85"/>
  <c r="C455" i="20"/>
  <c r="D455" i="20"/>
  <c r="E455" i="20"/>
  <c r="B455" i="20"/>
  <c r="C767" i="14"/>
  <c r="D767" i="14"/>
  <c r="E767" i="14"/>
  <c r="B767" i="14"/>
  <c r="C821" i="11"/>
  <c r="D821" i="11"/>
  <c r="E821" i="11"/>
  <c r="B821" i="11"/>
  <c r="G267" i="86"/>
  <c r="H267" i="86" s="1"/>
  <c r="F268" i="86"/>
  <c r="G268" i="86"/>
  <c r="F269" i="86"/>
  <c r="G269" i="86"/>
  <c r="F270" i="86"/>
  <c r="G270" i="86"/>
  <c r="F271" i="86"/>
  <c r="G271" i="86"/>
  <c r="F272" i="86"/>
  <c r="G272" i="86"/>
  <c r="C265" i="86"/>
  <c r="D265" i="86"/>
  <c r="F265" i="86" s="1"/>
  <c r="E265" i="86"/>
  <c r="B265" i="86"/>
  <c r="C821" i="8"/>
  <c r="D821" i="8"/>
  <c r="E821" i="8"/>
  <c r="B821" i="8"/>
  <c r="C821" i="4"/>
  <c r="D821" i="4"/>
  <c r="E821" i="4"/>
  <c r="B821" i="4"/>
  <c r="C821" i="2"/>
  <c r="D821" i="2"/>
  <c r="E821" i="2"/>
  <c r="B821" i="2"/>
  <c r="C821" i="5"/>
  <c r="D821" i="5"/>
  <c r="E821" i="5"/>
  <c r="B821" i="5"/>
  <c r="C821" i="3"/>
  <c r="D821" i="3"/>
  <c r="E821" i="3"/>
  <c r="B821" i="3"/>
  <c r="C821" i="12"/>
  <c r="D821" i="12"/>
  <c r="E821" i="12"/>
  <c r="B821" i="12"/>
  <c r="C822" i="7"/>
  <c r="D822" i="7"/>
  <c r="E822" i="7"/>
  <c r="B822" i="7"/>
  <c r="C818" i="10"/>
  <c r="D818" i="10"/>
  <c r="E818" i="10"/>
  <c r="B818" i="10"/>
  <c r="C558" i="16"/>
  <c r="D558" i="16"/>
  <c r="E558" i="16"/>
  <c r="B558" i="16"/>
  <c r="F560" i="16"/>
  <c r="G560" i="16"/>
  <c r="F561" i="16"/>
  <c r="G561" i="16"/>
  <c r="F562" i="16"/>
  <c r="G562" i="16"/>
  <c r="F563" i="16"/>
  <c r="G563" i="16"/>
  <c r="F564" i="16"/>
  <c r="G564" i="16"/>
  <c r="F565" i="16"/>
  <c r="G565" i="16"/>
  <c r="F566" i="16"/>
  <c r="G566" i="16"/>
  <c r="C818" i="9"/>
  <c r="D818" i="9"/>
  <c r="E818" i="9"/>
  <c r="B818" i="9"/>
  <c r="C264" i="85"/>
  <c r="D264" i="85"/>
  <c r="E264" i="85"/>
  <c r="B264" i="85"/>
  <c r="F266" i="85"/>
  <c r="G266" i="85"/>
  <c r="F267" i="85"/>
  <c r="G267" i="85"/>
  <c r="F268" i="85"/>
  <c r="G268" i="85"/>
  <c r="F269" i="85"/>
  <c r="G269" i="85"/>
  <c r="F270" i="85"/>
  <c r="G270" i="85"/>
  <c r="F456" i="20"/>
  <c r="G456" i="20"/>
  <c r="F457" i="20"/>
  <c r="G457" i="20"/>
  <c r="F458" i="20"/>
  <c r="G458" i="20"/>
  <c r="F459" i="20"/>
  <c r="G459" i="20"/>
  <c r="F460" i="20"/>
  <c r="G460" i="20"/>
  <c r="F461" i="20"/>
  <c r="G461" i="20"/>
  <c r="F462" i="20"/>
  <c r="G462" i="20"/>
  <c r="C454" i="20"/>
  <c r="D454" i="20"/>
  <c r="E454" i="20"/>
  <c r="B454" i="20"/>
  <c r="C766" i="14"/>
  <c r="D766" i="14"/>
  <c r="E766" i="14"/>
  <c r="B766" i="14"/>
  <c r="C820" i="11"/>
  <c r="D820" i="11"/>
  <c r="E820" i="11"/>
  <c r="B820" i="11"/>
  <c r="C264" i="86"/>
  <c r="D264" i="86"/>
  <c r="F264" i="86" s="1"/>
  <c r="E264" i="86"/>
  <c r="B264" i="86"/>
  <c r="C820" i="8"/>
  <c r="D820" i="8"/>
  <c r="E820" i="8"/>
  <c r="B820" i="8"/>
  <c r="C820" i="4"/>
  <c r="D820" i="4"/>
  <c r="E820" i="4"/>
  <c r="B820" i="4"/>
  <c r="F822" i="4"/>
  <c r="G822" i="4"/>
  <c r="F823" i="4"/>
  <c r="G823" i="4"/>
  <c r="F824" i="4"/>
  <c r="G824" i="4"/>
  <c r="F825" i="4"/>
  <c r="G825" i="4"/>
  <c r="C820" i="2"/>
  <c r="D820" i="2"/>
  <c r="E820" i="2"/>
  <c r="B820" i="2"/>
  <c r="C820" i="5"/>
  <c r="D820" i="5"/>
  <c r="E820" i="5"/>
  <c r="B820" i="5"/>
  <c r="C820" i="3"/>
  <c r="D820" i="3"/>
  <c r="E820" i="3"/>
  <c r="B820" i="3"/>
  <c r="C820" i="12"/>
  <c r="E820" i="12"/>
  <c r="B820" i="12"/>
  <c r="C821" i="7"/>
  <c r="D821" i="7"/>
  <c r="E821" i="7"/>
  <c r="B821" i="7"/>
  <c r="C817" i="10"/>
  <c r="D817" i="10"/>
  <c r="E817" i="10"/>
  <c r="B817" i="10"/>
  <c r="C557" i="16"/>
  <c r="D557" i="16"/>
  <c r="E557" i="16"/>
  <c r="B557" i="16"/>
  <c r="C817" i="9"/>
  <c r="D817" i="9"/>
  <c r="E817" i="9"/>
  <c r="B817" i="9"/>
  <c r="C263" i="85"/>
  <c r="D263" i="85"/>
  <c r="E263" i="85"/>
  <c r="B263" i="85"/>
  <c r="C453" i="20"/>
  <c r="D453" i="20"/>
  <c r="E453" i="20"/>
  <c r="B453" i="20"/>
  <c r="C765" i="14"/>
  <c r="D765" i="14"/>
  <c r="E765" i="14"/>
  <c r="B765" i="14"/>
  <c r="F773" i="14"/>
  <c r="G773" i="14"/>
  <c r="F768" i="14"/>
  <c r="G768" i="14"/>
  <c r="F769" i="14"/>
  <c r="G769" i="14"/>
  <c r="F770" i="14"/>
  <c r="G770" i="14"/>
  <c r="F771" i="14"/>
  <c r="G771" i="14"/>
  <c r="F772" i="14"/>
  <c r="G772" i="14"/>
  <c r="C819" i="11"/>
  <c r="D819" i="11"/>
  <c r="E819" i="11"/>
  <c r="B819" i="11"/>
  <c r="C263" i="86"/>
  <c r="D263" i="86"/>
  <c r="F263" i="86" s="1"/>
  <c r="E263" i="86"/>
  <c r="B263" i="86"/>
  <c r="C819" i="8"/>
  <c r="D819" i="8"/>
  <c r="E819" i="8"/>
  <c r="B819" i="8"/>
  <c r="C819" i="4"/>
  <c r="D819" i="4"/>
  <c r="E819" i="4"/>
  <c r="B819" i="4"/>
  <c r="C819" i="2"/>
  <c r="D819" i="2"/>
  <c r="E819" i="2"/>
  <c r="B819" i="2"/>
  <c r="C819" i="5"/>
  <c r="D819" i="5"/>
  <c r="E819" i="5"/>
  <c r="B819" i="5"/>
  <c r="C819" i="3"/>
  <c r="D819" i="3"/>
  <c r="E819" i="3"/>
  <c r="B819" i="3"/>
  <c r="C819" i="12"/>
  <c r="D819" i="12"/>
  <c r="E819" i="12"/>
  <c r="B819" i="12"/>
  <c r="G767" i="14" l="1"/>
  <c r="H269" i="85"/>
  <c r="G821" i="4"/>
  <c r="F767" i="14"/>
  <c r="H770" i="14"/>
  <c r="G455" i="20"/>
  <c r="G265" i="85"/>
  <c r="H825" i="4"/>
  <c r="F821" i="4"/>
  <c r="H462" i="20"/>
  <c r="H268" i="85"/>
  <c r="H773" i="14"/>
  <c r="G454" i="20"/>
  <c r="H457" i="20"/>
  <c r="H272" i="86"/>
  <c r="H270" i="86"/>
  <c r="H268" i="86"/>
  <c r="F265" i="85"/>
  <c r="H769" i="14"/>
  <c r="F766" i="14"/>
  <c r="F454" i="20"/>
  <c r="G264" i="85"/>
  <c r="H266" i="85"/>
  <c r="F455" i="20"/>
  <c r="H456" i="20"/>
  <c r="G766" i="14"/>
  <c r="F264" i="85"/>
  <c r="H461" i="20"/>
  <c r="H271" i="86"/>
  <c r="H270" i="85"/>
  <c r="H460" i="20"/>
  <c r="H772" i="14"/>
  <c r="H459" i="20"/>
  <c r="H771" i="14"/>
  <c r="H269" i="86"/>
  <c r="H824" i="4"/>
  <c r="H458" i="20"/>
  <c r="H267" i="85"/>
  <c r="H823" i="4"/>
  <c r="H768" i="14"/>
  <c r="H822" i="4"/>
  <c r="C820" i="7"/>
  <c r="D820" i="7"/>
  <c r="E820" i="7"/>
  <c r="B820" i="7"/>
  <c r="C816" i="10"/>
  <c r="D816" i="10"/>
  <c r="E816" i="10"/>
  <c r="B816" i="10"/>
  <c r="C556" i="16"/>
  <c r="D556" i="16"/>
  <c r="E556" i="16"/>
  <c r="B556" i="16"/>
  <c r="F819" i="6"/>
  <c r="G819" i="6"/>
  <c r="F820" i="6"/>
  <c r="G820" i="6"/>
  <c r="F821" i="6"/>
  <c r="G821" i="6"/>
  <c r="F822" i="6"/>
  <c r="G822" i="6"/>
  <c r="F823" i="6"/>
  <c r="G823" i="6"/>
  <c r="F824" i="6"/>
  <c r="G824" i="6"/>
  <c r="F825" i="6"/>
  <c r="G825" i="6"/>
  <c r="F818" i="6"/>
  <c r="G818" i="6"/>
  <c r="C816" i="9"/>
  <c r="D816" i="9"/>
  <c r="E816" i="9"/>
  <c r="B816" i="9"/>
  <c r="C262" i="85"/>
  <c r="D262" i="85"/>
  <c r="E262" i="85"/>
  <c r="B262" i="85"/>
  <c r="C452" i="20"/>
  <c r="D452" i="20"/>
  <c r="E452" i="20"/>
  <c r="B452" i="20"/>
  <c r="C764" i="14"/>
  <c r="D764" i="14"/>
  <c r="E764" i="14"/>
  <c r="B764" i="14"/>
  <c r="C818" i="11"/>
  <c r="D818" i="11"/>
  <c r="E818" i="11"/>
  <c r="B818" i="11"/>
  <c r="C262" i="86"/>
  <c r="D262" i="86"/>
  <c r="F262" i="86" s="1"/>
  <c r="E262" i="86"/>
  <c r="B262" i="86"/>
  <c r="C818" i="8"/>
  <c r="D818" i="8"/>
  <c r="E818" i="8"/>
  <c r="B818" i="8"/>
  <c r="C818" i="4"/>
  <c r="D818" i="4"/>
  <c r="E818" i="4"/>
  <c r="B818" i="4"/>
  <c r="C818" i="2"/>
  <c r="D818" i="2"/>
  <c r="E818" i="2"/>
  <c r="B818" i="2"/>
  <c r="C818" i="5"/>
  <c r="D818" i="5"/>
  <c r="E818" i="5"/>
  <c r="B818" i="5"/>
  <c r="C818" i="3"/>
  <c r="D818" i="3"/>
  <c r="E818" i="3"/>
  <c r="B818" i="3"/>
  <c r="C818" i="12"/>
  <c r="D818" i="12"/>
  <c r="E818" i="12"/>
  <c r="B818" i="12"/>
  <c r="F556" i="17"/>
  <c r="G556" i="17"/>
  <c r="F557" i="17"/>
  <c r="G557" i="17"/>
  <c r="F558" i="17"/>
  <c r="G558" i="17"/>
  <c r="F559" i="17"/>
  <c r="G559" i="17"/>
  <c r="F560" i="17"/>
  <c r="G560" i="17"/>
  <c r="F561" i="17"/>
  <c r="G561" i="17"/>
  <c r="F555" i="17"/>
  <c r="G555" i="17"/>
  <c r="C819" i="7"/>
  <c r="D819" i="7"/>
  <c r="E819" i="7"/>
  <c r="B819" i="7"/>
  <c r="C815" i="10"/>
  <c r="D815" i="10"/>
  <c r="E815" i="10"/>
  <c r="B815" i="10"/>
  <c r="C555" i="16"/>
  <c r="D555" i="16"/>
  <c r="E555" i="16"/>
  <c r="B555" i="16"/>
  <c r="F817" i="6"/>
  <c r="G817" i="6"/>
  <c r="C815" i="9"/>
  <c r="D815" i="9"/>
  <c r="E815" i="9"/>
  <c r="B815" i="9"/>
  <c r="C261" i="85"/>
  <c r="D261" i="85"/>
  <c r="E261" i="85"/>
  <c r="B261" i="85"/>
  <c r="C451" i="20"/>
  <c r="D451" i="20"/>
  <c r="E451" i="20"/>
  <c r="B451" i="20"/>
  <c r="C763" i="14"/>
  <c r="D763" i="14"/>
  <c r="E763" i="14"/>
  <c r="B763" i="14"/>
  <c r="C817" i="11"/>
  <c r="D817" i="11"/>
  <c r="E817" i="11"/>
  <c r="B817" i="11"/>
  <c r="C261" i="86"/>
  <c r="D261" i="86"/>
  <c r="E261" i="86"/>
  <c r="B261" i="86"/>
  <c r="H767" i="14" l="1"/>
  <c r="H821" i="4"/>
  <c r="H454" i="20"/>
  <c r="H455" i="20"/>
  <c r="H265" i="85"/>
  <c r="H766" i="14"/>
  <c r="H264" i="85"/>
  <c r="C817" i="8"/>
  <c r="D817" i="8"/>
  <c r="E817" i="8"/>
  <c r="B817" i="8"/>
  <c r="C817" i="4"/>
  <c r="D817" i="4"/>
  <c r="E817" i="4"/>
  <c r="B817" i="4"/>
  <c r="F819" i="2"/>
  <c r="G819" i="2"/>
  <c r="F820" i="2"/>
  <c r="G820" i="2"/>
  <c r="F821" i="2"/>
  <c r="G821" i="2"/>
  <c r="F822" i="2"/>
  <c r="G822" i="2"/>
  <c r="F823" i="2"/>
  <c r="G823" i="2"/>
  <c r="F824" i="2"/>
  <c r="G824" i="2"/>
  <c r="C817" i="2"/>
  <c r="D817" i="2"/>
  <c r="E817" i="2"/>
  <c r="B817" i="2"/>
  <c r="C817" i="5"/>
  <c r="D817" i="5"/>
  <c r="E817" i="5"/>
  <c r="B817" i="5"/>
  <c r="C817" i="3"/>
  <c r="D817" i="3"/>
  <c r="E817" i="3"/>
  <c r="B817" i="3"/>
  <c r="C817" i="12"/>
  <c r="D817" i="12"/>
  <c r="E817" i="12"/>
  <c r="B817" i="12"/>
  <c r="H822" i="2" l="1"/>
  <c r="H823" i="2"/>
  <c r="H824" i="2"/>
  <c r="H821" i="2"/>
  <c r="H820" i="2"/>
  <c r="H819" i="2"/>
  <c r="F554" i="17"/>
  <c r="G554" i="17"/>
  <c r="C818" i="7"/>
  <c r="D818" i="7"/>
  <c r="E818" i="7"/>
  <c r="B818" i="7"/>
  <c r="C814" i="10"/>
  <c r="D814" i="10"/>
  <c r="E814" i="10"/>
  <c r="B814" i="10"/>
  <c r="C554" i="16"/>
  <c r="D554" i="16"/>
  <c r="E554" i="16"/>
  <c r="B554" i="16"/>
  <c r="F816" i="6"/>
  <c r="G816" i="6"/>
  <c r="C814" i="9"/>
  <c r="D814" i="9"/>
  <c r="E814" i="9"/>
  <c r="B814" i="9"/>
  <c r="C260" i="85"/>
  <c r="D260" i="85"/>
  <c r="E260" i="85"/>
  <c r="B260" i="85"/>
  <c r="C450" i="20"/>
  <c r="D450" i="20"/>
  <c r="E450" i="20"/>
  <c r="B450" i="20"/>
  <c r="C762" i="14"/>
  <c r="D762" i="14"/>
  <c r="E762" i="14"/>
  <c r="B762" i="14"/>
  <c r="C816" i="11"/>
  <c r="D816" i="11"/>
  <c r="E816" i="11"/>
  <c r="B816" i="11"/>
  <c r="C260" i="86"/>
  <c r="D260" i="86"/>
  <c r="E260" i="86"/>
  <c r="B260" i="86"/>
  <c r="F817" i="8"/>
  <c r="G817" i="8"/>
  <c r="F818" i="8"/>
  <c r="G818" i="8"/>
  <c r="F819" i="8"/>
  <c r="G819" i="8"/>
  <c r="F820" i="8"/>
  <c r="G820" i="8"/>
  <c r="F821" i="8"/>
  <c r="G821" i="8"/>
  <c r="F822" i="8"/>
  <c r="G822" i="8"/>
  <c r="F823" i="8"/>
  <c r="G823" i="8"/>
  <c r="F824" i="8"/>
  <c r="G824" i="8"/>
  <c r="C816" i="8"/>
  <c r="D816" i="8"/>
  <c r="E816" i="8"/>
  <c r="B816" i="8"/>
  <c r="C816" i="4"/>
  <c r="D816" i="4"/>
  <c r="E816" i="4"/>
  <c r="B816" i="4"/>
  <c r="C816" i="2"/>
  <c r="D816" i="2"/>
  <c r="E816" i="2"/>
  <c r="B816" i="2"/>
  <c r="C816" i="5"/>
  <c r="D816" i="5"/>
  <c r="E816" i="5"/>
  <c r="B816" i="5"/>
  <c r="C816" i="3"/>
  <c r="D816" i="3"/>
  <c r="E816" i="3"/>
  <c r="B816" i="3"/>
  <c r="C816" i="12"/>
  <c r="D816" i="12"/>
  <c r="E816" i="12"/>
  <c r="B816" i="12"/>
  <c r="F553" i="17"/>
  <c r="G553" i="17"/>
  <c r="C817" i="7"/>
  <c r="D817" i="7"/>
  <c r="E817" i="7"/>
  <c r="B817" i="7"/>
  <c r="C813" i="10"/>
  <c r="D813" i="10"/>
  <c r="E813" i="10"/>
  <c r="B813" i="10"/>
  <c r="C553" i="16"/>
  <c r="D553" i="16"/>
  <c r="E553" i="16"/>
  <c r="B553" i="16"/>
  <c r="F815" i="6"/>
  <c r="G815" i="6"/>
  <c r="C813" i="9"/>
  <c r="D813" i="9"/>
  <c r="E813" i="9"/>
  <c r="B813" i="9"/>
  <c r="C259" i="85"/>
  <c r="D259" i="85"/>
  <c r="E259" i="85"/>
  <c r="B259" i="85"/>
  <c r="C449" i="20"/>
  <c r="D449" i="20"/>
  <c r="E449" i="20"/>
  <c r="B449" i="20"/>
  <c r="C761" i="14"/>
  <c r="D761" i="14"/>
  <c r="E761" i="14"/>
  <c r="B761" i="14"/>
  <c r="C815" i="11"/>
  <c r="D815" i="11"/>
  <c r="E815" i="11"/>
  <c r="B815" i="11"/>
  <c r="C259" i="86"/>
  <c r="D259" i="86"/>
  <c r="E259" i="86"/>
  <c r="B259" i="86"/>
  <c r="C815" i="8"/>
  <c r="D815" i="8"/>
  <c r="E815" i="8"/>
  <c r="B815" i="8"/>
  <c r="C815" i="4"/>
  <c r="D815" i="4"/>
  <c r="E815" i="4"/>
  <c r="B815" i="4"/>
  <c r="C815" i="2"/>
  <c r="D815" i="2"/>
  <c r="E815" i="2"/>
  <c r="B815" i="2"/>
  <c r="C815" i="5"/>
  <c r="D815" i="5"/>
  <c r="E815" i="5"/>
  <c r="B815" i="5"/>
  <c r="C815" i="3"/>
  <c r="D815" i="3"/>
  <c r="E815" i="3"/>
  <c r="B815" i="3"/>
  <c r="C815" i="12"/>
  <c r="E815" i="12"/>
  <c r="B815" i="12"/>
  <c r="H817" i="8" l="1"/>
  <c r="H820" i="8"/>
  <c r="H824" i="8"/>
  <c r="H823" i="8"/>
  <c r="H822" i="8"/>
  <c r="H821" i="8"/>
  <c r="H819" i="8"/>
  <c r="H818" i="8"/>
  <c r="F552" i="17"/>
  <c r="G552" i="17"/>
  <c r="C816" i="7"/>
  <c r="D816" i="7"/>
  <c r="E816" i="7"/>
  <c r="B816" i="7"/>
  <c r="C812" i="10"/>
  <c r="D812" i="10"/>
  <c r="E812" i="10"/>
  <c r="B812" i="10"/>
  <c r="C552" i="16"/>
  <c r="D552" i="16"/>
  <c r="E552" i="16"/>
  <c r="B552" i="16"/>
  <c r="F814" i="6" l="1"/>
  <c r="G814" i="6"/>
  <c r="C812" i="9"/>
  <c r="D812" i="9"/>
  <c r="E812" i="9"/>
  <c r="B812" i="9"/>
  <c r="I179" i="85"/>
  <c r="I178" i="85"/>
  <c r="C258" i="85"/>
  <c r="D258" i="85"/>
  <c r="E258" i="85"/>
  <c r="B258" i="85"/>
  <c r="C448" i="20"/>
  <c r="D448" i="20"/>
  <c r="E448" i="20"/>
  <c r="B448" i="20"/>
  <c r="C760" i="14"/>
  <c r="D760" i="14"/>
  <c r="E760" i="14"/>
  <c r="B760" i="14"/>
  <c r="F817" i="11"/>
  <c r="G817" i="11"/>
  <c r="F818" i="11"/>
  <c r="G818" i="11"/>
  <c r="F819" i="11"/>
  <c r="G819" i="11"/>
  <c r="F820" i="11"/>
  <c r="G820" i="11"/>
  <c r="F821" i="11"/>
  <c r="G821" i="11"/>
  <c r="F822" i="11"/>
  <c r="G822" i="11"/>
  <c r="F823" i="11"/>
  <c r="G823" i="11"/>
  <c r="F824" i="11"/>
  <c r="G824" i="11"/>
  <c r="F825" i="11"/>
  <c r="G825" i="11"/>
  <c r="C814" i="11"/>
  <c r="D814" i="11"/>
  <c r="E814" i="11"/>
  <c r="B814" i="11"/>
  <c r="C258" i="86"/>
  <c r="D258" i="86"/>
  <c r="E258" i="86"/>
  <c r="B258" i="86"/>
  <c r="F259" i="86"/>
  <c r="G259" i="86"/>
  <c r="F260" i="86"/>
  <c r="G260" i="86"/>
  <c r="F261" i="86"/>
  <c r="G261" i="86"/>
  <c r="G262" i="86"/>
  <c r="G263" i="86"/>
  <c r="G264" i="86"/>
  <c r="H264" i="86" s="1"/>
  <c r="G265" i="86"/>
  <c r="G266" i="86"/>
  <c r="H266" i="86" s="1"/>
  <c r="C814" i="8"/>
  <c r="D814" i="8"/>
  <c r="E814" i="8"/>
  <c r="B814" i="8"/>
  <c r="C814" i="4"/>
  <c r="D814" i="4"/>
  <c r="E814" i="4"/>
  <c r="B814" i="4"/>
  <c r="C814" i="2"/>
  <c r="D814" i="2"/>
  <c r="E814" i="2"/>
  <c r="B814" i="2"/>
  <c r="C814" i="5"/>
  <c r="D814" i="5"/>
  <c r="E814" i="5"/>
  <c r="B814" i="5"/>
  <c r="C814" i="3"/>
  <c r="D814" i="3"/>
  <c r="E814" i="3"/>
  <c r="B814" i="3"/>
  <c r="C814" i="12"/>
  <c r="E814" i="12"/>
  <c r="B814" i="12"/>
  <c r="F551" i="17"/>
  <c r="G551" i="17"/>
  <c r="C815" i="7"/>
  <c r="D815" i="7"/>
  <c r="E815" i="7"/>
  <c r="B815" i="7"/>
  <c r="C811" i="10"/>
  <c r="D811" i="10"/>
  <c r="E811" i="10"/>
  <c r="B811" i="10"/>
  <c r="C551" i="16"/>
  <c r="D551" i="16"/>
  <c r="E551" i="16"/>
  <c r="B551" i="16"/>
  <c r="F552" i="16"/>
  <c r="G552" i="16"/>
  <c r="F553" i="16"/>
  <c r="G553" i="16"/>
  <c r="F554" i="16"/>
  <c r="G554" i="16"/>
  <c r="F555" i="16"/>
  <c r="G555" i="16"/>
  <c r="F556" i="16"/>
  <c r="G556" i="16"/>
  <c r="F557" i="16"/>
  <c r="G557" i="16"/>
  <c r="F558" i="16"/>
  <c r="G558" i="16"/>
  <c r="F559" i="16"/>
  <c r="G559" i="16"/>
  <c r="F813" i="6"/>
  <c r="G813" i="6"/>
  <c r="C811" i="9"/>
  <c r="D811" i="9"/>
  <c r="E811" i="9"/>
  <c r="B811" i="9"/>
  <c r="F259" i="85"/>
  <c r="G259" i="85"/>
  <c r="F260" i="85"/>
  <c r="G260" i="85"/>
  <c r="F261" i="85"/>
  <c r="G261" i="85"/>
  <c r="F262" i="85"/>
  <c r="G262" i="85"/>
  <c r="F263" i="85"/>
  <c r="G263" i="85"/>
  <c r="C257" i="85"/>
  <c r="D257" i="85"/>
  <c r="E257" i="85"/>
  <c r="B257" i="85"/>
  <c r="F449" i="20"/>
  <c r="G449" i="20"/>
  <c r="F450" i="20"/>
  <c r="G450" i="20"/>
  <c r="F451" i="20"/>
  <c r="G451" i="20"/>
  <c r="F452" i="20"/>
  <c r="G452" i="20"/>
  <c r="F453" i="20"/>
  <c r="G453" i="20"/>
  <c r="C447" i="20"/>
  <c r="D447" i="20"/>
  <c r="E447" i="20"/>
  <c r="B447" i="20"/>
  <c r="C759" i="14"/>
  <c r="D759" i="14"/>
  <c r="E759" i="14"/>
  <c r="B759" i="14"/>
  <c r="C813" i="11"/>
  <c r="D813" i="11"/>
  <c r="E813" i="11"/>
  <c r="B813" i="11"/>
  <c r="C257" i="86"/>
  <c r="D257" i="86"/>
  <c r="E257" i="86"/>
  <c r="B257" i="86"/>
  <c r="C813" i="8"/>
  <c r="D813" i="8"/>
  <c r="E813" i="8"/>
  <c r="B813" i="8"/>
  <c r="C813" i="4"/>
  <c r="D813" i="4"/>
  <c r="E813" i="4"/>
  <c r="B813" i="4"/>
  <c r="C813" i="2"/>
  <c r="D813" i="2"/>
  <c r="E813" i="2"/>
  <c r="B813" i="2"/>
  <c r="C813" i="5"/>
  <c r="D813" i="5"/>
  <c r="E813" i="5"/>
  <c r="B813" i="5"/>
  <c r="C813" i="3"/>
  <c r="D813" i="3"/>
  <c r="E813" i="3"/>
  <c r="B813" i="3"/>
  <c r="C813" i="12"/>
  <c r="E813" i="12"/>
  <c r="B813" i="12"/>
  <c r="F550" i="17"/>
  <c r="G550" i="17"/>
  <c r="C814" i="7"/>
  <c r="D814" i="7"/>
  <c r="E814" i="7"/>
  <c r="B814" i="7"/>
  <c r="C810" i="10"/>
  <c r="D810" i="10"/>
  <c r="E810" i="10"/>
  <c r="B810" i="10"/>
  <c r="C550" i="16"/>
  <c r="D550" i="16"/>
  <c r="E550" i="16"/>
  <c r="B550" i="16"/>
  <c r="F812" i="6"/>
  <c r="G812" i="6"/>
  <c r="C810" i="9"/>
  <c r="D810" i="9"/>
  <c r="E810" i="9"/>
  <c r="B810" i="9"/>
  <c r="F813" i="9"/>
  <c r="G813" i="9"/>
  <c r="F814" i="9"/>
  <c r="G814" i="9"/>
  <c r="F815" i="9"/>
  <c r="G815" i="9"/>
  <c r="F816" i="9"/>
  <c r="G816" i="9"/>
  <c r="F817" i="9"/>
  <c r="G817" i="9"/>
  <c r="F818" i="9"/>
  <c r="G818" i="9"/>
  <c r="F819" i="9"/>
  <c r="G819" i="9"/>
  <c r="F820" i="9"/>
  <c r="G820" i="9"/>
  <c r="F821" i="9"/>
  <c r="G821" i="9"/>
  <c r="C256" i="85"/>
  <c r="D256" i="85"/>
  <c r="E256" i="85"/>
  <c r="B256" i="85"/>
  <c r="C446" i="20"/>
  <c r="D446" i="20"/>
  <c r="E446" i="20"/>
  <c r="B446" i="20"/>
  <c r="F761" i="14"/>
  <c r="G761" i="14"/>
  <c r="F762" i="14"/>
  <c r="G762" i="14"/>
  <c r="F763" i="14"/>
  <c r="G763" i="14"/>
  <c r="F764" i="14"/>
  <c r="G764" i="14"/>
  <c r="F765" i="14"/>
  <c r="G765" i="14"/>
  <c r="C758" i="14"/>
  <c r="D758" i="14"/>
  <c r="E758" i="14"/>
  <c r="B758" i="14"/>
  <c r="C812" i="11"/>
  <c r="D812" i="11"/>
  <c r="E812" i="11"/>
  <c r="B812" i="11"/>
  <c r="C256" i="86"/>
  <c r="D256" i="86"/>
  <c r="E256" i="86"/>
  <c r="B256" i="86"/>
  <c r="C812" i="8"/>
  <c r="D812" i="8"/>
  <c r="E812" i="8"/>
  <c r="B812" i="8"/>
  <c r="C812" i="4"/>
  <c r="D812" i="4"/>
  <c r="E812" i="4"/>
  <c r="B812" i="4"/>
  <c r="C812" i="2"/>
  <c r="D812" i="2"/>
  <c r="E812" i="2"/>
  <c r="B812" i="2"/>
  <c r="C812" i="5"/>
  <c r="D812" i="5"/>
  <c r="E812" i="5"/>
  <c r="B812" i="5"/>
  <c r="C812" i="3"/>
  <c r="D812" i="3"/>
  <c r="E812" i="3"/>
  <c r="B812" i="3"/>
  <c r="C812" i="12"/>
  <c r="D812" i="12"/>
  <c r="E812" i="12"/>
  <c r="B812" i="12"/>
  <c r="F258" i="86" l="1"/>
  <c r="F760" i="14"/>
  <c r="F448" i="20"/>
  <c r="G760" i="14"/>
  <c r="G258" i="85"/>
  <c r="F759" i="14"/>
  <c r="G448" i="20"/>
  <c r="F258" i="85"/>
  <c r="F812" i="9"/>
  <c r="H260" i="86"/>
  <c r="H259" i="86"/>
  <c r="F811" i="9"/>
  <c r="G759" i="14"/>
  <c r="H762" i="14"/>
  <c r="H815" i="9"/>
  <c r="H262" i="85"/>
  <c r="G258" i="86"/>
  <c r="G812" i="9"/>
  <c r="H765" i="14"/>
  <c r="H763" i="14"/>
  <c r="H761" i="14"/>
  <c r="H820" i="9"/>
  <c r="H818" i="9"/>
  <c r="H816" i="9"/>
  <c r="H814" i="9"/>
  <c r="H259" i="85"/>
  <c r="H453" i="20"/>
  <c r="H449" i="20"/>
  <c r="G811" i="9"/>
  <c r="H821" i="9"/>
  <c r="H819" i="9"/>
  <c r="H265" i="86"/>
  <c r="H817" i="9"/>
  <c r="H263" i="85"/>
  <c r="H263" i="86"/>
  <c r="H452" i="20"/>
  <c r="H764" i="14"/>
  <c r="H262" i="86"/>
  <c r="H261" i="85"/>
  <c r="H451" i="20"/>
  <c r="H261" i="86"/>
  <c r="H260" i="85"/>
  <c r="H450" i="20"/>
  <c r="H813" i="9"/>
  <c r="F549" i="17"/>
  <c r="G549" i="17"/>
  <c r="C813" i="7"/>
  <c r="D813" i="7"/>
  <c r="E813" i="7"/>
  <c r="B813" i="7"/>
  <c r="C809" i="10"/>
  <c r="D809" i="10"/>
  <c r="E809" i="10"/>
  <c r="B809" i="10"/>
  <c r="C549" i="16"/>
  <c r="D549" i="16"/>
  <c r="E549" i="16"/>
  <c r="B549" i="16"/>
  <c r="F811" i="6"/>
  <c r="G811" i="6"/>
  <c r="C809" i="9"/>
  <c r="D809" i="9"/>
  <c r="E809" i="9"/>
  <c r="B809" i="9"/>
  <c r="C255" i="85"/>
  <c r="D255" i="85"/>
  <c r="E255" i="85"/>
  <c r="B255" i="85"/>
  <c r="C445" i="20"/>
  <c r="D445" i="20"/>
  <c r="E445" i="20"/>
  <c r="B445" i="20"/>
  <c r="C757" i="14"/>
  <c r="D757" i="14"/>
  <c r="E757" i="14"/>
  <c r="B757" i="14"/>
  <c r="C811" i="11"/>
  <c r="D811" i="11"/>
  <c r="E811" i="11"/>
  <c r="B811" i="11"/>
  <c r="C255" i="86"/>
  <c r="D255" i="86"/>
  <c r="E255" i="86"/>
  <c r="B255" i="86"/>
  <c r="F813" i="4"/>
  <c r="G813" i="4"/>
  <c r="F814" i="4"/>
  <c r="G814" i="4"/>
  <c r="F815" i="4"/>
  <c r="G815" i="4"/>
  <c r="F816" i="4"/>
  <c r="G816" i="4"/>
  <c r="F817" i="4"/>
  <c r="G817" i="4"/>
  <c r="F818" i="4"/>
  <c r="G818" i="4"/>
  <c r="F819" i="4"/>
  <c r="G819" i="4"/>
  <c r="F820" i="4"/>
  <c r="G820" i="4"/>
  <c r="C811" i="8"/>
  <c r="D811" i="8"/>
  <c r="E811" i="8"/>
  <c r="B811" i="8"/>
  <c r="C811" i="4"/>
  <c r="D811" i="4"/>
  <c r="E811" i="4"/>
  <c r="B811" i="4"/>
  <c r="C811" i="2"/>
  <c r="D811" i="2"/>
  <c r="E811" i="2"/>
  <c r="B811" i="2"/>
  <c r="C811" i="5"/>
  <c r="D811" i="5"/>
  <c r="E811" i="5"/>
  <c r="B811" i="5"/>
  <c r="C811" i="3"/>
  <c r="D811" i="3"/>
  <c r="E811" i="3"/>
  <c r="B811" i="3"/>
  <c r="C811" i="12"/>
  <c r="E811" i="12"/>
  <c r="B811" i="12"/>
  <c r="F547" i="17"/>
  <c r="G547" i="17"/>
  <c r="C811" i="7"/>
  <c r="D811" i="7"/>
  <c r="E811" i="7"/>
  <c r="B811" i="7"/>
  <c r="C807" i="10"/>
  <c r="D807" i="10"/>
  <c r="E807" i="10"/>
  <c r="B807" i="10"/>
  <c r="C547" i="16"/>
  <c r="D547" i="16"/>
  <c r="E547" i="16"/>
  <c r="B547" i="16"/>
  <c r="C807" i="9"/>
  <c r="D807" i="9"/>
  <c r="E807" i="9"/>
  <c r="B807" i="9"/>
  <c r="C253" i="85"/>
  <c r="D253" i="85"/>
  <c r="E253" i="85"/>
  <c r="B253" i="85"/>
  <c r="C443" i="20"/>
  <c r="D443" i="20"/>
  <c r="E443" i="20"/>
  <c r="B443" i="20"/>
  <c r="C755" i="14"/>
  <c r="D755" i="14"/>
  <c r="E755" i="14"/>
  <c r="B755" i="14"/>
  <c r="C809" i="11"/>
  <c r="D809" i="11"/>
  <c r="E809" i="11"/>
  <c r="B809" i="11"/>
  <c r="C253" i="86"/>
  <c r="D253" i="86"/>
  <c r="E253" i="86"/>
  <c r="B253" i="86"/>
  <c r="C809" i="8"/>
  <c r="D809" i="8"/>
  <c r="E809" i="8"/>
  <c r="B809" i="8"/>
  <c r="C809" i="4"/>
  <c r="D809" i="4"/>
  <c r="E809" i="4"/>
  <c r="B809" i="4"/>
  <c r="C809" i="2"/>
  <c r="D809" i="2"/>
  <c r="E809" i="2"/>
  <c r="B809" i="2"/>
  <c r="C809" i="5"/>
  <c r="D809" i="5"/>
  <c r="E809" i="5"/>
  <c r="B809" i="5"/>
  <c r="C809" i="3"/>
  <c r="D809" i="3"/>
  <c r="E809" i="3"/>
  <c r="B809" i="3"/>
  <c r="C809" i="12"/>
  <c r="D809" i="12"/>
  <c r="E809" i="12"/>
  <c r="B809" i="12"/>
  <c r="C754" i="14"/>
  <c r="D754" i="14"/>
  <c r="E754" i="14"/>
  <c r="B754" i="14"/>
  <c r="F545" i="17"/>
  <c r="G545" i="17"/>
  <c r="F546" i="17"/>
  <c r="G546" i="17"/>
  <c r="C810" i="7"/>
  <c r="D810" i="7"/>
  <c r="E810" i="7"/>
  <c r="B810" i="7"/>
  <c r="C806" i="10"/>
  <c r="D806" i="10"/>
  <c r="E806" i="10"/>
  <c r="B806" i="10"/>
  <c r="C546" i="16"/>
  <c r="D546" i="16"/>
  <c r="E546" i="16"/>
  <c r="B546" i="16"/>
  <c r="F548" i="16"/>
  <c r="G548" i="16"/>
  <c r="F550" i="16"/>
  <c r="G550" i="16"/>
  <c r="F551" i="16"/>
  <c r="G551" i="16"/>
  <c r="F810" i="6"/>
  <c r="G810" i="6"/>
  <c r="C806" i="9"/>
  <c r="D806" i="9"/>
  <c r="E806" i="9"/>
  <c r="B806" i="9"/>
  <c r="C252" i="85"/>
  <c r="D252" i="85"/>
  <c r="E252" i="85"/>
  <c r="B252" i="85"/>
  <c r="C442" i="20"/>
  <c r="D442" i="20"/>
  <c r="E442" i="20"/>
  <c r="B442" i="20"/>
  <c r="F758" i="14"/>
  <c r="G758" i="14"/>
  <c r="F254" i="86"/>
  <c r="G254" i="86"/>
  <c r="F256" i="86"/>
  <c r="G256" i="86"/>
  <c r="F257" i="86"/>
  <c r="G257" i="86"/>
  <c r="F810" i="11"/>
  <c r="G810" i="11"/>
  <c r="F812" i="11"/>
  <c r="G812" i="11"/>
  <c r="F813" i="11"/>
  <c r="G813" i="11"/>
  <c r="F814" i="11"/>
  <c r="G814" i="11"/>
  <c r="F815" i="11"/>
  <c r="G815" i="11"/>
  <c r="F816" i="11"/>
  <c r="G816" i="11"/>
  <c r="C808" i="11"/>
  <c r="D808" i="11"/>
  <c r="E808" i="11"/>
  <c r="B808" i="11"/>
  <c r="C252" i="86"/>
  <c r="D252" i="86"/>
  <c r="E252" i="86"/>
  <c r="B252" i="86"/>
  <c r="C808" i="8"/>
  <c r="D808" i="8"/>
  <c r="E808" i="8"/>
  <c r="B808" i="8"/>
  <c r="C808" i="4"/>
  <c r="D808" i="4"/>
  <c r="E808" i="4"/>
  <c r="B808" i="4"/>
  <c r="C808" i="2"/>
  <c r="D808" i="2"/>
  <c r="E808" i="2"/>
  <c r="B808" i="2"/>
  <c r="C808" i="5"/>
  <c r="D808" i="5"/>
  <c r="E808" i="5"/>
  <c r="B808" i="5"/>
  <c r="C808" i="3"/>
  <c r="D808" i="3"/>
  <c r="E808" i="3"/>
  <c r="B808" i="3"/>
  <c r="C808" i="12"/>
  <c r="D808" i="12"/>
  <c r="E808" i="12"/>
  <c r="B808" i="12"/>
  <c r="H258" i="86" l="1"/>
  <c r="H258" i="85"/>
  <c r="H448" i="20"/>
  <c r="H760" i="14"/>
  <c r="H812" i="9"/>
  <c r="F809" i="11"/>
  <c r="G255" i="86"/>
  <c r="G811" i="11"/>
  <c r="G549" i="16"/>
  <c r="F255" i="86"/>
  <c r="F811" i="11"/>
  <c r="H759" i="14"/>
  <c r="H256" i="86"/>
  <c r="H811" i="9"/>
  <c r="H758" i="14"/>
  <c r="H819" i="4"/>
  <c r="G809" i="11"/>
  <c r="H820" i="4"/>
  <c r="H818" i="4"/>
  <c r="H817" i="4"/>
  <c r="H816" i="4"/>
  <c r="H815" i="4"/>
  <c r="H814" i="4"/>
  <c r="H257" i="86"/>
  <c r="H813" i="4"/>
  <c r="F549" i="16"/>
  <c r="H254" i="86"/>
  <c r="F544" i="17"/>
  <c r="G544" i="17"/>
  <c r="C809" i="7"/>
  <c r="D809" i="7"/>
  <c r="E809" i="7"/>
  <c r="B809" i="7"/>
  <c r="C805" i="10"/>
  <c r="D805" i="10"/>
  <c r="E805" i="10"/>
  <c r="B805" i="10"/>
  <c r="C545" i="16"/>
  <c r="D545" i="16"/>
  <c r="E545" i="16"/>
  <c r="B545" i="16"/>
  <c r="C805" i="9"/>
  <c r="D805" i="9"/>
  <c r="E805" i="9"/>
  <c r="B805" i="9"/>
  <c r="C251" i="85"/>
  <c r="D251" i="85"/>
  <c r="E251" i="85"/>
  <c r="B251" i="85"/>
  <c r="C441" i="20"/>
  <c r="D441" i="20"/>
  <c r="E441" i="20"/>
  <c r="B441" i="20"/>
  <c r="C753" i="14"/>
  <c r="D753" i="14"/>
  <c r="E753" i="14"/>
  <c r="B753" i="14"/>
  <c r="C807" i="11"/>
  <c r="D807" i="11"/>
  <c r="E807" i="11"/>
  <c r="B807" i="11"/>
  <c r="C251" i="86"/>
  <c r="D251" i="86"/>
  <c r="E251" i="86"/>
  <c r="B251" i="86"/>
  <c r="C807" i="8"/>
  <c r="D807" i="8"/>
  <c r="E807" i="8"/>
  <c r="B807" i="8"/>
  <c r="C807" i="4"/>
  <c r="D807" i="4"/>
  <c r="E807" i="4"/>
  <c r="B807" i="4"/>
  <c r="C807" i="2"/>
  <c r="D807" i="2"/>
  <c r="E807" i="2"/>
  <c r="B807" i="2"/>
  <c r="C807" i="5"/>
  <c r="D807" i="5"/>
  <c r="E807" i="5"/>
  <c r="B807" i="5"/>
  <c r="C807" i="3"/>
  <c r="D807" i="3"/>
  <c r="E807" i="3"/>
  <c r="B807" i="3"/>
  <c r="C807" i="12"/>
  <c r="E807" i="12"/>
  <c r="B807" i="12"/>
  <c r="C808" i="7"/>
  <c r="D808" i="7"/>
  <c r="E808" i="7"/>
  <c r="B808" i="7"/>
  <c r="C804" i="10"/>
  <c r="D804" i="10"/>
  <c r="E804" i="10"/>
  <c r="B804" i="10"/>
  <c r="C544" i="16"/>
  <c r="D544" i="16"/>
  <c r="E544" i="16"/>
  <c r="B544" i="16"/>
  <c r="F809" i="6"/>
  <c r="G809" i="6"/>
  <c r="F810" i="9"/>
  <c r="G810" i="9"/>
  <c r="F806" i="9"/>
  <c r="G806" i="9"/>
  <c r="F807" i="9"/>
  <c r="G807" i="9"/>
  <c r="F808" i="9"/>
  <c r="G808" i="9"/>
  <c r="F809" i="9"/>
  <c r="G809" i="9"/>
  <c r="C804" i="9"/>
  <c r="D804" i="9"/>
  <c r="E804" i="9"/>
  <c r="B804" i="9"/>
  <c r="C250" i="85"/>
  <c r="D250" i="85"/>
  <c r="E250" i="85"/>
  <c r="B250" i="85"/>
  <c r="C440" i="20"/>
  <c r="D440" i="20"/>
  <c r="E440" i="20"/>
  <c r="B440" i="20"/>
  <c r="C752" i="14"/>
  <c r="D752" i="14"/>
  <c r="E752" i="14"/>
  <c r="B752" i="14"/>
  <c r="C806" i="11"/>
  <c r="D806" i="11"/>
  <c r="E806" i="11"/>
  <c r="B806" i="11"/>
  <c r="C250" i="86"/>
  <c r="D250" i="86"/>
  <c r="E250" i="86"/>
  <c r="B250" i="86"/>
  <c r="C806" i="8"/>
  <c r="D806" i="8"/>
  <c r="E806" i="8"/>
  <c r="B806" i="8"/>
  <c r="C806" i="4"/>
  <c r="D806" i="4"/>
  <c r="E806" i="4"/>
  <c r="B806" i="4"/>
  <c r="C806" i="2"/>
  <c r="D806" i="2"/>
  <c r="E806" i="2"/>
  <c r="B806" i="2"/>
  <c r="C806" i="5"/>
  <c r="D806" i="5"/>
  <c r="E806" i="5"/>
  <c r="B806" i="5"/>
  <c r="C806" i="3"/>
  <c r="D806" i="3"/>
  <c r="E806" i="3"/>
  <c r="B806" i="3"/>
  <c r="C806" i="12"/>
  <c r="E806" i="12"/>
  <c r="B806" i="12"/>
  <c r="H255" i="86" l="1"/>
  <c r="G805" i="9"/>
  <c r="F806" i="2"/>
  <c r="H810" i="9"/>
  <c r="G804" i="9"/>
  <c r="F804" i="9"/>
  <c r="F805" i="9"/>
  <c r="H808" i="9"/>
  <c r="H809" i="9"/>
  <c r="H807" i="9"/>
  <c r="H806" i="9"/>
  <c r="F808" i="7"/>
  <c r="G808" i="7"/>
  <c r="F809" i="7"/>
  <c r="G809" i="7"/>
  <c r="F810" i="7"/>
  <c r="G810" i="7"/>
  <c r="F811" i="7"/>
  <c r="G811" i="7"/>
  <c r="F812" i="7"/>
  <c r="G812" i="7"/>
  <c r="F813" i="7"/>
  <c r="G813" i="7"/>
  <c r="F814" i="7"/>
  <c r="G814" i="7"/>
  <c r="F815" i="7"/>
  <c r="G815" i="7"/>
  <c r="F816" i="7"/>
  <c r="G816" i="7"/>
  <c r="F817" i="7"/>
  <c r="G817" i="7"/>
  <c r="F818" i="7"/>
  <c r="G818" i="7"/>
  <c r="F819" i="7"/>
  <c r="G819" i="7"/>
  <c r="F820" i="7"/>
  <c r="G820" i="7"/>
  <c r="F821" i="7"/>
  <c r="G821" i="7"/>
  <c r="F822" i="7"/>
  <c r="G822" i="7"/>
  <c r="F823" i="7"/>
  <c r="G823" i="7"/>
  <c r="F824" i="7"/>
  <c r="G824" i="7"/>
  <c r="F825" i="7"/>
  <c r="G825" i="7"/>
  <c r="F826" i="7"/>
  <c r="G826" i="7"/>
  <c r="F827" i="7"/>
  <c r="G827" i="7"/>
  <c r="F828" i="7"/>
  <c r="G828" i="7"/>
  <c r="F829" i="7"/>
  <c r="G829" i="7"/>
  <c r="F830" i="7"/>
  <c r="G830" i="7"/>
  <c r="C807" i="7"/>
  <c r="D807" i="7"/>
  <c r="E807" i="7"/>
  <c r="B807" i="7"/>
  <c r="C803" i="10"/>
  <c r="D803" i="10"/>
  <c r="E803" i="10"/>
  <c r="B803" i="10"/>
  <c r="C543" i="16"/>
  <c r="D543" i="16"/>
  <c r="E543" i="16"/>
  <c r="B543" i="16"/>
  <c r="F805" i="6"/>
  <c r="G805" i="6"/>
  <c r="F806" i="6"/>
  <c r="G806" i="6"/>
  <c r="F807" i="6"/>
  <c r="G807" i="6"/>
  <c r="F808" i="6"/>
  <c r="G808" i="6"/>
  <c r="C803" i="9"/>
  <c r="D803" i="9"/>
  <c r="E803" i="9"/>
  <c r="B803" i="9"/>
  <c r="C249" i="85"/>
  <c r="D249" i="85"/>
  <c r="E249" i="85"/>
  <c r="B249" i="85"/>
  <c r="C439" i="20"/>
  <c r="D439" i="20"/>
  <c r="E439" i="20"/>
  <c r="B439" i="20"/>
  <c r="F752" i="14"/>
  <c r="G752" i="14"/>
  <c r="F753" i="14"/>
  <c r="G753" i="14"/>
  <c r="F754" i="14"/>
  <c r="G754" i="14"/>
  <c r="F755" i="14"/>
  <c r="G755" i="14"/>
  <c r="F756" i="14"/>
  <c r="G756" i="14"/>
  <c r="F757" i="14"/>
  <c r="G757" i="14"/>
  <c r="C751" i="14"/>
  <c r="D751" i="14"/>
  <c r="E751" i="14"/>
  <c r="B751" i="14"/>
  <c r="C805" i="11"/>
  <c r="D805" i="11"/>
  <c r="E805" i="11"/>
  <c r="B805" i="11"/>
  <c r="C249" i="86"/>
  <c r="D249" i="86"/>
  <c r="E249" i="86"/>
  <c r="B249" i="86"/>
  <c r="C805" i="8"/>
  <c r="D805" i="8"/>
  <c r="E805" i="8"/>
  <c r="B805" i="8"/>
  <c r="C805" i="4"/>
  <c r="D805" i="4"/>
  <c r="E805" i="4"/>
  <c r="B805" i="4"/>
  <c r="C805" i="2"/>
  <c r="D805" i="2"/>
  <c r="E805" i="2"/>
  <c r="B805" i="2"/>
  <c r="C805" i="5"/>
  <c r="D805" i="5"/>
  <c r="E805" i="5"/>
  <c r="B805" i="5"/>
  <c r="C805" i="3"/>
  <c r="D805" i="3"/>
  <c r="E805" i="3"/>
  <c r="B805" i="3"/>
  <c r="C805" i="12"/>
  <c r="E805" i="12"/>
  <c r="B805" i="12"/>
  <c r="H805" i="9" l="1"/>
  <c r="F751" i="14"/>
  <c r="H804" i="9"/>
  <c r="H822" i="7"/>
  <c r="F249" i="86"/>
  <c r="G751" i="14"/>
  <c r="H756" i="14"/>
  <c r="H752" i="14"/>
  <c r="H823" i="7"/>
  <c r="H819" i="7"/>
  <c r="H757" i="14"/>
  <c r="H753" i="14"/>
  <c r="H828" i="7"/>
  <c r="H824" i="7"/>
  <c r="H816" i="7"/>
  <c r="H812" i="7"/>
  <c r="H808" i="7"/>
  <c r="H830" i="7"/>
  <c r="H829" i="7"/>
  <c r="H827" i="7"/>
  <c r="H826" i="7"/>
  <c r="H825" i="7"/>
  <c r="H821" i="7"/>
  <c r="H820" i="7"/>
  <c r="H818" i="7"/>
  <c r="H817" i="7"/>
  <c r="H815" i="7"/>
  <c r="H814" i="7"/>
  <c r="H813" i="7"/>
  <c r="H811" i="7"/>
  <c r="H755" i="14"/>
  <c r="H754" i="14"/>
  <c r="H810" i="7"/>
  <c r="H809" i="7"/>
  <c r="C806" i="7"/>
  <c r="D806" i="7"/>
  <c r="E806" i="7"/>
  <c r="B806" i="7"/>
  <c r="C802" i="10"/>
  <c r="D802" i="10"/>
  <c r="E802" i="10"/>
  <c r="B802" i="10"/>
  <c r="C542" i="16"/>
  <c r="D542" i="16"/>
  <c r="E542" i="16"/>
  <c r="B542" i="16"/>
  <c r="F543" i="16"/>
  <c r="G543" i="16"/>
  <c r="F544" i="16"/>
  <c r="G544" i="16"/>
  <c r="F545" i="16"/>
  <c r="G545" i="16"/>
  <c r="F546" i="16"/>
  <c r="G546" i="16"/>
  <c r="F547" i="16"/>
  <c r="G547" i="16"/>
  <c r="C802" i="9"/>
  <c r="D802" i="9"/>
  <c r="E802" i="9"/>
  <c r="B802" i="9"/>
  <c r="C248" i="85"/>
  <c r="D248" i="85"/>
  <c r="E248" i="85"/>
  <c r="B248" i="85"/>
  <c r="C438" i="20"/>
  <c r="D438" i="20"/>
  <c r="E438" i="20"/>
  <c r="B438" i="20"/>
  <c r="C750" i="14"/>
  <c r="D750" i="14"/>
  <c r="E750" i="14"/>
  <c r="B750" i="14"/>
  <c r="F805" i="11"/>
  <c r="G805" i="11"/>
  <c r="F806" i="11"/>
  <c r="G806" i="11"/>
  <c r="F807" i="11"/>
  <c r="G807" i="11"/>
  <c r="F808" i="11"/>
  <c r="G808" i="11"/>
  <c r="C804" i="11"/>
  <c r="D804" i="11"/>
  <c r="E804" i="11"/>
  <c r="B804" i="11"/>
  <c r="C248" i="86"/>
  <c r="D248" i="86"/>
  <c r="E248" i="86"/>
  <c r="B248" i="86"/>
  <c r="C804" i="8"/>
  <c r="D804" i="8"/>
  <c r="E804" i="8"/>
  <c r="B804" i="8"/>
  <c r="C804" i="4"/>
  <c r="D804" i="4"/>
  <c r="E804" i="4"/>
  <c r="B804" i="4"/>
  <c r="C804" i="2"/>
  <c r="D804" i="2"/>
  <c r="E804" i="2"/>
  <c r="B804" i="2"/>
  <c r="C804" i="5"/>
  <c r="D804" i="5"/>
  <c r="E804" i="5"/>
  <c r="B804" i="5"/>
  <c r="C804" i="3"/>
  <c r="D804" i="3"/>
  <c r="E804" i="3"/>
  <c r="B804" i="3"/>
  <c r="C804" i="12"/>
  <c r="E804" i="12"/>
  <c r="B804" i="12"/>
  <c r="C805" i="7"/>
  <c r="D805" i="7"/>
  <c r="E805" i="7"/>
  <c r="B805" i="7"/>
  <c r="C801" i="10"/>
  <c r="D801" i="10"/>
  <c r="E801" i="10"/>
  <c r="B801" i="10"/>
  <c r="C541" i="16"/>
  <c r="D541" i="16"/>
  <c r="E541" i="16"/>
  <c r="B541" i="16"/>
  <c r="C801" i="9"/>
  <c r="D801" i="9"/>
  <c r="E801" i="9"/>
  <c r="B801" i="9"/>
  <c r="C247" i="85"/>
  <c r="D247" i="85"/>
  <c r="E247" i="85"/>
  <c r="B247" i="85"/>
  <c r="F439" i="20"/>
  <c r="G439" i="20"/>
  <c r="F440" i="20"/>
  <c r="G440" i="20"/>
  <c r="F441" i="20"/>
  <c r="G441" i="20"/>
  <c r="F442" i="20"/>
  <c r="G442" i="20"/>
  <c r="F443" i="20"/>
  <c r="G443" i="20"/>
  <c r="F444" i="20"/>
  <c r="G444" i="20"/>
  <c r="F445" i="20"/>
  <c r="G445" i="20"/>
  <c r="F446" i="20"/>
  <c r="G446" i="20"/>
  <c r="F447" i="20"/>
  <c r="G447" i="20"/>
  <c r="C437" i="20"/>
  <c r="D437" i="20"/>
  <c r="E437" i="20"/>
  <c r="B437" i="20"/>
  <c r="C749" i="14"/>
  <c r="D749" i="14"/>
  <c r="E749" i="14"/>
  <c r="B749" i="14"/>
  <c r="C803" i="11"/>
  <c r="D803" i="11"/>
  <c r="E803" i="11"/>
  <c r="B803" i="11"/>
  <c r="G249" i="86"/>
  <c r="F250" i="86"/>
  <c r="G250" i="86"/>
  <c r="F251" i="86"/>
  <c r="G251" i="86"/>
  <c r="F252" i="86"/>
  <c r="G252" i="86"/>
  <c r="F253" i="86"/>
  <c r="G253" i="86"/>
  <c r="C247" i="86"/>
  <c r="D247" i="86"/>
  <c r="E247" i="86"/>
  <c r="B247" i="86"/>
  <c r="C803" i="8"/>
  <c r="D803" i="8"/>
  <c r="E803" i="8"/>
  <c r="B803" i="8"/>
  <c r="C803" i="4"/>
  <c r="D803" i="4"/>
  <c r="E803" i="4"/>
  <c r="B803" i="4"/>
  <c r="C803" i="2"/>
  <c r="D803" i="2"/>
  <c r="E803" i="2"/>
  <c r="B803" i="2"/>
  <c r="C803" i="5"/>
  <c r="D803" i="5"/>
  <c r="E803" i="5"/>
  <c r="B803" i="5"/>
  <c r="C803" i="3"/>
  <c r="D803" i="3"/>
  <c r="E803" i="3"/>
  <c r="B803" i="3"/>
  <c r="C803" i="12"/>
  <c r="E803" i="12"/>
  <c r="B803" i="12"/>
  <c r="H751" i="14" l="1"/>
  <c r="H249" i="86"/>
  <c r="F247" i="86"/>
  <c r="H445" i="20"/>
  <c r="H441" i="20"/>
  <c r="H439" i="20"/>
  <c r="G247" i="86"/>
  <c r="G438" i="20"/>
  <c r="H444" i="20"/>
  <c r="H253" i="86"/>
  <c r="H250" i="86"/>
  <c r="H442" i="20"/>
  <c r="G248" i="86"/>
  <c r="H447" i="20"/>
  <c r="G804" i="11"/>
  <c r="F248" i="86"/>
  <c r="F804" i="11"/>
  <c r="F438" i="20"/>
  <c r="H446" i="20"/>
  <c r="H443" i="20"/>
  <c r="H252" i="86"/>
  <c r="H251" i="86"/>
  <c r="H440" i="20"/>
  <c r="C804" i="7"/>
  <c r="D804" i="7"/>
  <c r="E804" i="7"/>
  <c r="B804" i="7"/>
  <c r="C800" i="10"/>
  <c r="D800" i="10"/>
  <c r="E800" i="10"/>
  <c r="B800" i="10"/>
  <c r="C540" i="16"/>
  <c r="D540" i="16"/>
  <c r="E540" i="16"/>
  <c r="B540" i="16"/>
  <c r="C800" i="9"/>
  <c r="D800" i="9"/>
  <c r="E800" i="9"/>
  <c r="B800" i="9"/>
  <c r="C246" i="85"/>
  <c r="D246" i="85"/>
  <c r="E246" i="85"/>
  <c r="B246" i="85"/>
  <c r="C436" i="20"/>
  <c r="D436" i="20"/>
  <c r="E436" i="20"/>
  <c r="B436" i="20"/>
  <c r="C748" i="14"/>
  <c r="D748" i="14"/>
  <c r="E748" i="14"/>
  <c r="B748" i="14"/>
  <c r="C802" i="11"/>
  <c r="D802" i="11"/>
  <c r="E802" i="11"/>
  <c r="B802" i="11"/>
  <c r="C246" i="86"/>
  <c r="D246" i="86"/>
  <c r="E246" i="86"/>
  <c r="B246" i="86"/>
  <c r="C802" i="8"/>
  <c r="D802" i="8"/>
  <c r="E802" i="8"/>
  <c r="B802" i="8"/>
  <c r="C802" i="4"/>
  <c r="D802" i="4"/>
  <c r="E802" i="4"/>
  <c r="B802" i="4"/>
  <c r="C802" i="2"/>
  <c r="D802" i="2"/>
  <c r="E802" i="2"/>
  <c r="B802" i="2"/>
  <c r="C802" i="5"/>
  <c r="D802" i="5"/>
  <c r="E802" i="5"/>
  <c r="B802" i="5"/>
  <c r="C802" i="3"/>
  <c r="D802" i="3"/>
  <c r="E802" i="3"/>
  <c r="B802" i="3"/>
  <c r="C802" i="12"/>
  <c r="D802" i="12"/>
  <c r="E802" i="12"/>
  <c r="B802" i="12"/>
  <c r="H248" i="86" l="1"/>
  <c r="H247" i="86"/>
  <c r="H438" i="20"/>
  <c r="F802" i="8"/>
  <c r="C803" i="7"/>
  <c r="D803" i="7"/>
  <c r="E803" i="7"/>
  <c r="B803" i="7"/>
  <c r="C799" i="10"/>
  <c r="D799" i="10"/>
  <c r="E799" i="10"/>
  <c r="B799" i="10"/>
  <c r="C539" i="16"/>
  <c r="D539" i="16"/>
  <c r="E539" i="16"/>
  <c r="B539" i="16"/>
  <c r="F801" i="6"/>
  <c r="G801" i="6"/>
  <c r="F802" i="6"/>
  <c r="G802" i="6"/>
  <c r="F803" i="6"/>
  <c r="G803" i="6"/>
  <c r="F804" i="6"/>
  <c r="G804" i="6"/>
  <c r="C799" i="9"/>
  <c r="D799" i="9"/>
  <c r="E799" i="9"/>
  <c r="B799" i="9"/>
  <c r="C245" i="85"/>
  <c r="D245" i="85"/>
  <c r="E245" i="85"/>
  <c r="B245" i="85"/>
  <c r="C435" i="20"/>
  <c r="D435" i="20"/>
  <c r="E435" i="20"/>
  <c r="B435" i="20"/>
  <c r="F748" i="14"/>
  <c r="G748" i="14"/>
  <c r="F749" i="14"/>
  <c r="G749" i="14"/>
  <c r="F750" i="14"/>
  <c r="G750" i="14"/>
  <c r="C747" i="14"/>
  <c r="D747" i="14"/>
  <c r="E747" i="14"/>
  <c r="B747" i="14"/>
  <c r="C801" i="11"/>
  <c r="D801" i="11"/>
  <c r="E801" i="11"/>
  <c r="B801" i="11"/>
  <c r="C245" i="86"/>
  <c r="D245" i="86"/>
  <c r="E245" i="86"/>
  <c r="B245" i="86"/>
  <c r="C801" i="8"/>
  <c r="D801" i="8"/>
  <c r="E801" i="8"/>
  <c r="B801" i="8"/>
  <c r="C801" i="4"/>
  <c r="D801" i="4"/>
  <c r="E801" i="4"/>
  <c r="B801" i="4"/>
  <c r="C801" i="2"/>
  <c r="D801" i="2"/>
  <c r="E801" i="2"/>
  <c r="B801" i="2"/>
  <c r="C801" i="5"/>
  <c r="D801" i="5"/>
  <c r="E801" i="5"/>
  <c r="B801" i="5"/>
  <c r="C801" i="3"/>
  <c r="D801" i="3"/>
  <c r="E801" i="3"/>
  <c r="B801" i="3"/>
  <c r="C801" i="12"/>
  <c r="D801" i="12"/>
  <c r="E801" i="12"/>
  <c r="B801" i="12"/>
  <c r="G747" i="14" l="1"/>
  <c r="F747" i="14"/>
  <c r="H749" i="14"/>
  <c r="H750" i="14"/>
  <c r="H748" i="14"/>
  <c r="H747" i="14" l="1"/>
  <c r="C802" i="7"/>
  <c r="D802" i="7"/>
  <c r="E802" i="7"/>
  <c r="B802" i="7"/>
  <c r="C798" i="10"/>
  <c r="D798" i="10"/>
  <c r="E798" i="10"/>
  <c r="B798" i="10"/>
  <c r="C538" i="16"/>
  <c r="D538" i="16"/>
  <c r="E538" i="16"/>
  <c r="B538" i="16"/>
  <c r="F800" i="6"/>
  <c r="G800" i="6"/>
  <c r="C798" i="9"/>
  <c r="D798" i="9"/>
  <c r="E798" i="9"/>
  <c r="B798" i="9"/>
  <c r="C244" i="85"/>
  <c r="D244" i="85"/>
  <c r="E244" i="85"/>
  <c r="B244" i="85"/>
  <c r="C434" i="20"/>
  <c r="D434" i="20"/>
  <c r="E434" i="20"/>
  <c r="B434" i="20"/>
  <c r="C746" i="14"/>
  <c r="D746" i="14"/>
  <c r="E746" i="14"/>
  <c r="B746" i="14"/>
  <c r="C800" i="11"/>
  <c r="D800" i="11"/>
  <c r="E800" i="11"/>
  <c r="B800" i="11"/>
  <c r="C244" i="86"/>
  <c r="D244" i="86"/>
  <c r="E244" i="86"/>
  <c r="B244" i="86"/>
  <c r="C800" i="8"/>
  <c r="D800" i="8"/>
  <c r="E800" i="8"/>
  <c r="B800" i="8"/>
  <c r="C800" i="4"/>
  <c r="D800" i="4"/>
  <c r="E800" i="4"/>
  <c r="B800" i="4"/>
  <c r="C800" i="2"/>
  <c r="D800" i="2"/>
  <c r="E800" i="2"/>
  <c r="B800" i="2"/>
  <c r="C800" i="5"/>
  <c r="D800" i="5"/>
  <c r="E800" i="5"/>
  <c r="B800" i="5"/>
  <c r="C800" i="3"/>
  <c r="D800" i="3"/>
  <c r="E800" i="3"/>
  <c r="B800" i="3"/>
  <c r="C800" i="12"/>
  <c r="D800" i="12"/>
  <c r="E800" i="12"/>
  <c r="B800" i="12"/>
  <c r="C801" i="7"/>
  <c r="D801" i="7"/>
  <c r="E801" i="7"/>
  <c r="B801" i="7"/>
  <c r="C797" i="10"/>
  <c r="D797" i="10"/>
  <c r="E797" i="10"/>
  <c r="B797" i="10"/>
  <c r="C537" i="16"/>
  <c r="D537" i="16"/>
  <c r="E537" i="16"/>
  <c r="B537" i="16"/>
  <c r="F799" i="6"/>
  <c r="G799" i="6"/>
  <c r="C797" i="9"/>
  <c r="D797" i="9"/>
  <c r="E797" i="9"/>
  <c r="B797" i="9"/>
  <c r="F799" i="9"/>
  <c r="G799" i="9"/>
  <c r="F800" i="9"/>
  <c r="G800" i="9"/>
  <c r="F801" i="9"/>
  <c r="G801" i="9"/>
  <c r="F802" i="9"/>
  <c r="G802" i="9"/>
  <c r="F803" i="9"/>
  <c r="G803" i="9"/>
  <c r="C243" i="85"/>
  <c r="D243" i="85"/>
  <c r="E243" i="85"/>
  <c r="B243" i="85"/>
  <c r="F435" i="20"/>
  <c r="G435" i="20"/>
  <c r="F436" i="20"/>
  <c r="G436" i="20"/>
  <c r="F437" i="20"/>
  <c r="G437" i="20"/>
  <c r="C433" i="20"/>
  <c r="D433" i="20"/>
  <c r="E433" i="20"/>
  <c r="B433" i="20"/>
  <c r="C745" i="14"/>
  <c r="D745" i="14"/>
  <c r="E745" i="14"/>
  <c r="B745" i="14"/>
  <c r="F801" i="11"/>
  <c r="G801" i="11"/>
  <c r="F802" i="11"/>
  <c r="G802" i="11"/>
  <c r="F803" i="11"/>
  <c r="G803" i="11"/>
  <c r="C799" i="11"/>
  <c r="D799" i="11"/>
  <c r="E799" i="11"/>
  <c r="B799" i="11"/>
  <c r="C243" i="86"/>
  <c r="D243" i="86"/>
  <c r="E243" i="86"/>
  <c r="B243" i="86"/>
  <c r="C799" i="8"/>
  <c r="D799" i="8"/>
  <c r="E799" i="8"/>
  <c r="B799" i="8"/>
  <c r="C799" i="4"/>
  <c r="D799" i="4"/>
  <c r="E799" i="4"/>
  <c r="B799" i="4"/>
  <c r="C799" i="2"/>
  <c r="D799" i="2"/>
  <c r="E799" i="2"/>
  <c r="B799" i="2"/>
  <c r="C799" i="5"/>
  <c r="D799" i="5"/>
  <c r="E799" i="5"/>
  <c r="B799" i="5"/>
  <c r="C799" i="3"/>
  <c r="D799" i="3"/>
  <c r="E799" i="3"/>
  <c r="B799" i="3"/>
  <c r="C799" i="12"/>
  <c r="D799" i="12"/>
  <c r="E799" i="12"/>
  <c r="B799" i="12"/>
  <c r="G434" i="20" l="1"/>
  <c r="F800" i="11"/>
  <c r="F434" i="20"/>
  <c r="F798" i="9"/>
  <c r="G798" i="9"/>
  <c r="H803" i="9"/>
  <c r="H801" i="9"/>
  <c r="G799" i="11"/>
  <c r="G800" i="11"/>
  <c r="H437" i="20"/>
  <c r="H435" i="20"/>
  <c r="F799" i="11"/>
  <c r="H802" i="9"/>
  <c r="H800" i="9"/>
  <c r="H436" i="20"/>
  <c r="H799" i="9"/>
  <c r="C800" i="7"/>
  <c r="D800" i="7"/>
  <c r="E800" i="7"/>
  <c r="B800" i="7"/>
  <c r="C796" i="10"/>
  <c r="D796" i="10"/>
  <c r="E796" i="10"/>
  <c r="B796" i="10"/>
  <c r="C536" i="16"/>
  <c r="D536" i="16"/>
  <c r="E536" i="16"/>
  <c r="B536" i="16"/>
  <c r="F798" i="6"/>
  <c r="G798" i="6"/>
  <c r="C796" i="9"/>
  <c r="D796" i="9"/>
  <c r="E796" i="9"/>
  <c r="B796" i="9"/>
  <c r="C242" i="85"/>
  <c r="D242" i="85"/>
  <c r="E242" i="85"/>
  <c r="B242" i="85"/>
  <c r="C432" i="20"/>
  <c r="D432" i="20"/>
  <c r="E432" i="20"/>
  <c r="B432" i="20"/>
  <c r="C744" i="14"/>
  <c r="D744" i="14"/>
  <c r="E744" i="14"/>
  <c r="B744" i="14"/>
  <c r="C798" i="11"/>
  <c r="D798" i="11"/>
  <c r="E798" i="11"/>
  <c r="B798" i="11"/>
  <c r="C242" i="86"/>
  <c r="D242" i="86"/>
  <c r="E242" i="86"/>
  <c r="B242" i="86"/>
  <c r="C798" i="8"/>
  <c r="D798" i="8"/>
  <c r="E798" i="8"/>
  <c r="B798" i="8"/>
  <c r="C798" i="4"/>
  <c r="D798" i="4"/>
  <c r="E798" i="4"/>
  <c r="B798" i="4"/>
  <c r="C798" i="2"/>
  <c r="D798" i="2"/>
  <c r="E798" i="2"/>
  <c r="B798" i="2"/>
  <c r="C798" i="5"/>
  <c r="D798" i="5"/>
  <c r="E798" i="5"/>
  <c r="B798" i="5"/>
  <c r="C798" i="3"/>
  <c r="D798" i="3"/>
  <c r="E798" i="3"/>
  <c r="B798" i="3"/>
  <c r="C798" i="12"/>
  <c r="D798" i="12"/>
  <c r="E798" i="12"/>
  <c r="B798" i="12"/>
  <c r="H434" i="20" l="1"/>
  <c r="H798" i="9"/>
  <c r="F800" i="7"/>
  <c r="G800" i="7"/>
  <c r="F801" i="7"/>
  <c r="G801" i="7"/>
  <c r="F802" i="7"/>
  <c r="G802" i="7"/>
  <c r="F803" i="7"/>
  <c r="G803" i="7"/>
  <c r="F804" i="7"/>
  <c r="G804" i="7"/>
  <c r="F805" i="7"/>
  <c r="G805" i="7"/>
  <c r="F806" i="7"/>
  <c r="G806" i="7"/>
  <c r="F807" i="7"/>
  <c r="G807" i="7"/>
  <c r="C799" i="7"/>
  <c r="D799" i="7"/>
  <c r="E799" i="7"/>
  <c r="B799" i="7"/>
  <c r="C795" i="10"/>
  <c r="D795" i="10"/>
  <c r="E795" i="10"/>
  <c r="B795" i="10"/>
  <c r="C535" i="16"/>
  <c r="D535" i="16"/>
  <c r="E535" i="16"/>
  <c r="B535" i="16"/>
  <c r="F797" i="6"/>
  <c r="G797" i="6"/>
  <c r="C795" i="9"/>
  <c r="D795" i="9"/>
  <c r="E795" i="9"/>
  <c r="B795" i="9"/>
  <c r="C241" i="85"/>
  <c r="D241" i="85"/>
  <c r="E241" i="85"/>
  <c r="B241" i="85"/>
  <c r="C431" i="20"/>
  <c r="D431" i="20"/>
  <c r="E431" i="20"/>
  <c r="B431" i="20"/>
  <c r="C743" i="14"/>
  <c r="D743" i="14"/>
  <c r="E743" i="14"/>
  <c r="B743" i="14"/>
  <c r="C797" i="11"/>
  <c r="D797" i="11"/>
  <c r="E797" i="11"/>
  <c r="B797" i="11"/>
  <c r="C241" i="86"/>
  <c r="D241" i="86"/>
  <c r="E241" i="86"/>
  <c r="B241" i="86"/>
  <c r="C797" i="8"/>
  <c r="D797" i="8"/>
  <c r="E797" i="8"/>
  <c r="B797" i="8"/>
  <c r="C797" i="4"/>
  <c r="D797" i="4"/>
  <c r="E797" i="4"/>
  <c r="B797" i="4"/>
  <c r="C797" i="2"/>
  <c r="D797" i="2"/>
  <c r="E797" i="2"/>
  <c r="B797" i="2"/>
  <c r="C797" i="5"/>
  <c r="D797" i="5"/>
  <c r="E797" i="5"/>
  <c r="B797" i="5"/>
  <c r="C797" i="3"/>
  <c r="D797" i="3"/>
  <c r="E797" i="3"/>
  <c r="B797" i="3"/>
  <c r="C797" i="12"/>
  <c r="D797" i="12"/>
  <c r="E797" i="12"/>
  <c r="B797" i="12"/>
  <c r="H804" i="7" l="1"/>
  <c r="H807" i="7"/>
  <c r="H805" i="7"/>
  <c r="H806" i="7"/>
  <c r="H803" i="7"/>
  <c r="H802" i="7"/>
  <c r="H801" i="7"/>
  <c r="H800" i="7"/>
  <c r="E240" i="85"/>
  <c r="C240" i="85"/>
  <c r="D240" i="85"/>
  <c r="B240" i="85"/>
  <c r="C798" i="7" l="1"/>
  <c r="D798" i="7"/>
  <c r="E798" i="7"/>
  <c r="B798" i="7"/>
  <c r="C794" i="10"/>
  <c r="D794" i="10"/>
  <c r="E794" i="10"/>
  <c r="B794" i="10"/>
  <c r="C534" i="16"/>
  <c r="D534" i="16"/>
  <c r="E534" i="16"/>
  <c r="B534" i="16"/>
  <c r="F796" i="6"/>
  <c r="G796" i="6"/>
  <c r="C794" i="9"/>
  <c r="D794" i="9"/>
  <c r="E794" i="9"/>
  <c r="B794" i="9"/>
  <c r="C430" i="20"/>
  <c r="D430" i="20"/>
  <c r="E430" i="20"/>
  <c r="B430" i="20"/>
  <c r="C742" i="14"/>
  <c r="D742" i="14"/>
  <c r="E742" i="14"/>
  <c r="B742" i="14"/>
  <c r="C796" i="11"/>
  <c r="D796" i="11"/>
  <c r="E796" i="11"/>
  <c r="B796" i="11"/>
  <c r="C240" i="86"/>
  <c r="D240" i="86"/>
  <c r="E240" i="86"/>
  <c r="B240" i="86"/>
  <c r="C796" i="8"/>
  <c r="D796" i="8"/>
  <c r="E796" i="8"/>
  <c r="B796" i="8"/>
  <c r="C796" i="4"/>
  <c r="D796" i="4"/>
  <c r="E796" i="4"/>
  <c r="B796" i="4"/>
  <c r="C796" i="2"/>
  <c r="D796" i="2"/>
  <c r="E796" i="2"/>
  <c r="B796" i="2"/>
  <c r="C796" i="5"/>
  <c r="D796" i="5"/>
  <c r="E796" i="5"/>
  <c r="B796" i="5"/>
  <c r="C796" i="3"/>
  <c r="D796" i="3"/>
  <c r="E796" i="3"/>
  <c r="B796" i="3"/>
  <c r="C796" i="12"/>
  <c r="D796" i="12"/>
  <c r="E796" i="12"/>
  <c r="B796" i="12"/>
  <c r="G794" i="9" l="1"/>
  <c r="F794" i="9"/>
  <c r="C797" i="7"/>
  <c r="D797" i="7"/>
  <c r="E797" i="7"/>
  <c r="B797" i="7"/>
  <c r="C793" i="10"/>
  <c r="D793" i="10"/>
  <c r="E793" i="10"/>
  <c r="B793" i="10"/>
  <c r="F534" i="16"/>
  <c r="G534" i="16"/>
  <c r="F535" i="16"/>
  <c r="G535" i="16"/>
  <c r="F536" i="16"/>
  <c r="G536" i="16"/>
  <c r="F537" i="16"/>
  <c r="G537" i="16"/>
  <c r="F538" i="16"/>
  <c r="G538" i="16"/>
  <c r="F539" i="16"/>
  <c r="G539" i="16"/>
  <c r="F540" i="16"/>
  <c r="G540" i="16"/>
  <c r="F541" i="16"/>
  <c r="G541" i="16"/>
  <c r="F542" i="16"/>
  <c r="G542" i="16"/>
  <c r="C533" i="16"/>
  <c r="D533" i="16"/>
  <c r="E533" i="16"/>
  <c r="B533" i="16"/>
  <c r="F795" i="6"/>
  <c r="G795" i="6"/>
  <c r="C793" i="9"/>
  <c r="D793" i="9"/>
  <c r="E793" i="9"/>
  <c r="B793" i="9"/>
  <c r="C239" i="85"/>
  <c r="D239" i="85"/>
  <c r="E239" i="85"/>
  <c r="B239" i="85"/>
  <c r="C429" i="20"/>
  <c r="D429" i="20"/>
  <c r="E429" i="20"/>
  <c r="B429" i="20"/>
  <c r="C741" i="14"/>
  <c r="D741" i="14"/>
  <c r="E741" i="14"/>
  <c r="B741" i="14"/>
  <c r="C795" i="11"/>
  <c r="D795" i="11"/>
  <c r="E795" i="11"/>
  <c r="B795" i="11"/>
  <c r="F240" i="86"/>
  <c r="G240" i="86"/>
  <c r="F241" i="86"/>
  <c r="G241" i="86"/>
  <c r="F242" i="86"/>
  <c r="G242" i="86"/>
  <c r="F243" i="86"/>
  <c r="G243" i="86"/>
  <c r="F244" i="86"/>
  <c r="G244" i="86"/>
  <c r="F245" i="86"/>
  <c r="G245" i="86"/>
  <c r="F246" i="86"/>
  <c r="G246" i="86"/>
  <c r="C239" i="86"/>
  <c r="D239" i="86"/>
  <c r="E239" i="86"/>
  <c r="B239" i="86"/>
  <c r="C795" i="8"/>
  <c r="D795" i="8"/>
  <c r="E795" i="8"/>
  <c r="B795" i="8"/>
  <c r="C795" i="4"/>
  <c r="D795" i="4"/>
  <c r="E795" i="4"/>
  <c r="B795" i="4"/>
  <c r="C795" i="2"/>
  <c r="D795" i="2"/>
  <c r="E795" i="2"/>
  <c r="B795" i="2"/>
  <c r="C795" i="5"/>
  <c r="D795" i="5"/>
  <c r="E795" i="5"/>
  <c r="B795" i="5"/>
  <c r="C795" i="3"/>
  <c r="D795" i="3"/>
  <c r="E795" i="3"/>
  <c r="B795" i="3"/>
  <c r="C795" i="12"/>
  <c r="D795" i="12"/>
  <c r="E795" i="12"/>
  <c r="B795" i="12"/>
  <c r="G239" i="86" l="1"/>
  <c r="G533" i="16"/>
  <c r="F239" i="86"/>
  <c r="F533" i="16"/>
  <c r="H244" i="86"/>
  <c r="H246" i="86"/>
  <c r="H245" i="86"/>
  <c r="H243" i="86"/>
  <c r="H242" i="86"/>
  <c r="H241" i="86"/>
  <c r="H240" i="86"/>
  <c r="C796" i="7"/>
  <c r="D796" i="7"/>
  <c r="E796" i="7"/>
  <c r="B796" i="7"/>
  <c r="C792" i="10"/>
  <c r="D792" i="10"/>
  <c r="E792" i="10"/>
  <c r="B792" i="10"/>
  <c r="C532" i="16"/>
  <c r="D532" i="16"/>
  <c r="E532" i="16"/>
  <c r="B532" i="16"/>
  <c r="F794" i="6"/>
  <c r="G794" i="6"/>
  <c r="C792" i="9"/>
  <c r="D792" i="9"/>
  <c r="E792" i="9"/>
  <c r="B792" i="9"/>
  <c r="C238" i="85"/>
  <c r="D238" i="85"/>
  <c r="E238" i="85"/>
  <c r="B238" i="85"/>
  <c r="C428" i="20"/>
  <c r="D428" i="20"/>
  <c r="E428" i="20"/>
  <c r="B428" i="20"/>
  <c r="C740" i="14"/>
  <c r="D740" i="14"/>
  <c r="E740" i="14"/>
  <c r="B740" i="14"/>
  <c r="E794" i="11"/>
  <c r="C794" i="11"/>
  <c r="D794" i="11"/>
  <c r="B794" i="11"/>
  <c r="C238" i="86"/>
  <c r="D238" i="86"/>
  <c r="E238" i="86"/>
  <c r="B238" i="86"/>
  <c r="C794" i="8"/>
  <c r="D794" i="8"/>
  <c r="E794" i="8"/>
  <c r="B794" i="8"/>
  <c r="C794" i="4"/>
  <c r="D794" i="4"/>
  <c r="E794" i="4"/>
  <c r="B794" i="4"/>
  <c r="C794" i="2"/>
  <c r="D794" i="2"/>
  <c r="E794" i="2"/>
  <c r="B794" i="2"/>
  <c r="C794" i="5"/>
  <c r="D794" i="5"/>
  <c r="E794" i="5"/>
  <c r="B794" i="5"/>
  <c r="C794" i="3"/>
  <c r="D794" i="3"/>
  <c r="E794" i="3"/>
  <c r="B794" i="3"/>
  <c r="C794" i="12"/>
  <c r="D794" i="12"/>
  <c r="E794" i="12"/>
  <c r="B794" i="12"/>
  <c r="H239" i="86" l="1"/>
  <c r="F796" i="7"/>
  <c r="G796" i="7"/>
  <c r="F797" i="7"/>
  <c r="G797" i="7"/>
  <c r="F798" i="7"/>
  <c r="G798" i="7"/>
  <c r="F799" i="7"/>
  <c r="G799" i="7"/>
  <c r="C795" i="7"/>
  <c r="D795" i="7"/>
  <c r="E795" i="7"/>
  <c r="B795" i="7"/>
  <c r="C791" i="10"/>
  <c r="D791" i="10"/>
  <c r="E791" i="10"/>
  <c r="B791" i="10"/>
  <c r="C531" i="16"/>
  <c r="D531" i="16"/>
  <c r="E531" i="16"/>
  <c r="B531" i="16"/>
  <c r="F793" i="6"/>
  <c r="G793" i="6"/>
  <c r="F792" i="9"/>
  <c r="G792" i="9"/>
  <c r="F793" i="9"/>
  <c r="G793" i="9"/>
  <c r="F795" i="9"/>
  <c r="G795" i="9"/>
  <c r="F796" i="9"/>
  <c r="G796" i="9"/>
  <c r="F797" i="9"/>
  <c r="G797" i="9"/>
  <c r="C791" i="9"/>
  <c r="D791" i="9"/>
  <c r="E791" i="9"/>
  <c r="B791" i="9"/>
  <c r="C237" i="85"/>
  <c r="D237" i="85"/>
  <c r="E237" i="85"/>
  <c r="B237" i="85"/>
  <c r="C427" i="20"/>
  <c r="D427" i="20"/>
  <c r="E427" i="20"/>
  <c r="B427" i="20"/>
  <c r="C739" i="14"/>
  <c r="D739" i="14"/>
  <c r="E739" i="14"/>
  <c r="B739" i="14"/>
  <c r="F794" i="11"/>
  <c r="G794" i="11"/>
  <c r="F795" i="11"/>
  <c r="G795" i="11"/>
  <c r="F796" i="11"/>
  <c r="G796" i="11"/>
  <c r="F797" i="11"/>
  <c r="G797" i="11"/>
  <c r="F798" i="11"/>
  <c r="G798" i="11"/>
  <c r="C793" i="11"/>
  <c r="D793" i="11"/>
  <c r="E793" i="11"/>
  <c r="B793" i="11"/>
  <c r="C237" i="86"/>
  <c r="D237" i="86"/>
  <c r="E237" i="86"/>
  <c r="B237" i="86"/>
  <c r="C793" i="8"/>
  <c r="D793" i="8"/>
  <c r="E793" i="8"/>
  <c r="B793" i="8"/>
  <c r="C793" i="4"/>
  <c r="D793" i="4"/>
  <c r="E793" i="4"/>
  <c r="B793" i="4"/>
  <c r="C793" i="2"/>
  <c r="D793" i="2"/>
  <c r="E793" i="2"/>
  <c r="B793" i="2"/>
  <c r="C793" i="5"/>
  <c r="D793" i="5"/>
  <c r="E793" i="5"/>
  <c r="B793" i="5"/>
  <c r="C793" i="3"/>
  <c r="D793" i="3"/>
  <c r="E793" i="3"/>
  <c r="B793" i="3"/>
  <c r="C793" i="12"/>
  <c r="D793" i="12"/>
  <c r="E793" i="12"/>
  <c r="B793" i="12"/>
  <c r="G791" i="9" l="1"/>
  <c r="H792" i="9"/>
  <c r="H797" i="7"/>
  <c r="G793" i="11"/>
  <c r="H796" i="9"/>
  <c r="G795" i="7"/>
  <c r="H798" i="7"/>
  <c r="F793" i="11"/>
  <c r="F791" i="9"/>
  <c r="F795" i="7"/>
  <c r="H796" i="7"/>
  <c r="H799" i="7"/>
  <c r="H797" i="9"/>
  <c r="H795" i="9"/>
  <c r="H794" i="9"/>
  <c r="H793" i="9"/>
  <c r="H791" i="9" l="1"/>
  <c r="H795" i="7"/>
  <c r="C794" i="7"/>
  <c r="D794" i="7"/>
  <c r="E794" i="7"/>
  <c r="B794" i="7"/>
  <c r="C790" i="10"/>
  <c r="D790" i="10"/>
  <c r="E790" i="10"/>
  <c r="B790" i="10"/>
  <c r="C530" i="16"/>
  <c r="D530" i="16"/>
  <c r="E530" i="16"/>
  <c r="B530" i="16"/>
  <c r="F792" i="6"/>
  <c r="G792" i="6"/>
  <c r="C790" i="9"/>
  <c r="D790" i="9"/>
  <c r="E790" i="9"/>
  <c r="B790" i="9"/>
  <c r="C236" i="85"/>
  <c r="D236" i="85"/>
  <c r="E236" i="85"/>
  <c r="B236" i="85"/>
  <c r="C426" i="20"/>
  <c r="D426" i="20"/>
  <c r="E426" i="20"/>
  <c r="B426" i="20"/>
  <c r="C738" i="14"/>
  <c r="D738" i="14"/>
  <c r="E738" i="14"/>
  <c r="B738" i="14"/>
  <c r="C792" i="11"/>
  <c r="D792" i="11"/>
  <c r="E792" i="11"/>
  <c r="B792" i="11"/>
  <c r="C236" i="86"/>
  <c r="D236" i="86"/>
  <c r="E236" i="86"/>
  <c r="B236" i="86"/>
  <c r="C792" i="8"/>
  <c r="D792" i="8"/>
  <c r="E792" i="8"/>
  <c r="B792" i="8"/>
  <c r="C792" i="4"/>
  <c r="D792" i="4"/>
  <c r="E792" i="4"/>
  <c r="B792" i="4"/>
  <c r="C792" i="2"/>
  <c r="D792" i="2"/>
  <c r="E792" i="2"/>
  <c r="B792" i="2"/>
  <c r="C792" i="5"/>
  <c r="D792" i="5"/>
  <c r="E792" i="5"/>
  <c r="B792" i="5"/>
  <c r="C792" i="3"/>
  <c r="D792" i="3"/>
  <c r="E792" i="3"/>
  <c r="B792" i="3"/>
  <c r="E792" i="12"/>
  <c r="C792" i="12"/>
  <c r="D792" i="12"/>
  <c r="B792" i="12"/>
  <c r="C793" i="7" l="1"/>
  <c r="D793" i="7"/>
  <c r="E793" i="7"/>
  <c r="B793" i="7"/>
  <c r="C789" i="10"/>
  <c r="D789" i="10"/>
  <c r="E789" i="10"/>
  <c r="B789" i="10"/>
  <c r="C529" i="16"/>
  <c r="D529" i="16"/>
  <c r="E529" i="16"/>
  <c r="B529" i="16"/>
  <c r="F791" i="6"/>
  <c r="G791" i="6"/>
  <c r="C789" i="9"/>
  <c r="D789" i="9"/>
  <c r="E789" i="9"/>
  <c r="B789" i="9"/>
  <c r="C235" i="85"/>
  <c r="D235" i="85"/>
  <c r="E235" i="85"/>
  <c r="B235" i="85"/>
  <c r="C425" i="20"/>
  <c r="D425" i="20"/>
  <c r="E425" i="20"/>
  <c r="B425" i="20"/>
  <c r="C737" i="14"/>
  <c r="D737" i="14"/>
  <c r="E737" i="14"/>
  <c r="B737" i="14"/>
  <c r="C791" i="11"/>
  <c r="D791" i="11"/>
  <c r="E791" i="11"/>
  <c r="B791" i="11"/>
  <c r="C235" i="86"/>
  <c r="D235" i="86"/>
  <c r="E235" i="86"/>
  <c r="B235" i="86"/>
  <c r="C791" i="8"/>
  <c r="D791" i="8"/>
  <c r="E791" i="8"/>
  <c r="B791" i="8"/>
  <c r="C791" i="4"/>
  <c r="D791" i="4"/>
  <c r="E791" i="4"/>
  <c r="B791" i="4"/>
  <c r="C791" i="2"/>
  <c r="D791" i="2"/>
  <c r="E791" i="2"/>
  <c r="B791" i="2"/>
  <c r="C791" i="5"/>
  <c r="D791" i="5"/>
  <c r="E791" i="5"/>
  <c r="B791" i="5"/>
  <c r="C791" i="3"/>
  <c r="D791" i="3"/>
  <c r="E791" i="3"/>
  <c r="B791" i="3"/>
  <c r="C791" i="12"/>
  <c r="D791" i="12"/>
  <c r="E791" i="12"/>
  <c r="B791" i="12"/>
  <c r="C792" i="7" l="1"/>
  <c r="D792" i="7"/>
  <c r="E792" i="7"/>
  <c r="B792" i="7"/>
  <c r="C788" i="10"/>
  <c r="D788" i="10"/>
  <c r="E788" i="10"/>
  <c r="B788" i="10"/>
  <c r="C528" i="16"/>
  <c r="D528" i="16"/>
  <c r="E528" i="16"/>
  <c r="B528" i="16"/>
  <c r="C788" i="9"/>
  <c r="D788" i="9"/>
  <c r="E788" i="9"/>
  <c r="B788" i="9"/>
  <c r="C234" i="85"/>
  <c r="D234" i="85"/>
  <c r="E234" i="85"/>
  <c r="B234" i="85"/>
  <c r="C424" i="20"/>
  <c r="D424" i="20"/>
  <c r="E424" i="20"/>
  <c r="B424" i="20"/>
  <c r="F738" i="14"/>
  <c r="G738" i="14"/>
  <c r="F739" i="14"/>
  <c r="G739" i="14"/>
  <c r="F740" i="14"/>
  <c r="G740" i="14"/>
  <c r="F741" i="14"/>
  <c r="G741" i="14"/>
  <c r="F742" i="14"/>
  <c r="G742" i="14"/>
  <c r="F743" i="14"/>
  <c r="G743" i="14"/>
  <c r="F744" i="14"/>
  <c r="G744" i="14"/>
  <c r="F745" i="14"/>
  <c r="G745" i="14"/>
  <c r="F746" i="14"/>
  <c r="G746" i="14"/>
  <c r="F425" i="20"/>
  <c r="G425" i="20"/>
  <c r="F426" i="20"/>
  <c r="G426" i="20"/>
  <c r="F427" i="20"/>
  <c r="G427" i="20"/>
  <c r="F428" i="20"/>
  <c r="G428" i="20"/>
  <c r="F429" i="20"/>
  <c r="G429" i="20"/>
  <c r="F430" i="20"/>
  <c r="G430" i="20"/>
  <c r="F431" i="20"/>
  <c r="G431" i="20"/>
  <c r="F432" i="20"/>
  <c r="G432" i="20"/>
  <c r="F433" i="20"/>
  <c r="G433" i="20"/>
  <c r="C736" i="14"/>
  <c r="D736" i="14"/>
  <c r="E736" i="14"/>
  <c r="B736" i="14"/>
  <c r="C790" i="11"/>
  <c r="D790" i="11"/>
  <c r="E790" i="11"/>
  <c r="B790" i="11"/>
  <c r="C234" i="86"/>
  <c r="D234" i="86"/>
  <c r="E234" i="86"/>
  <c r="B234" i="86"/>
  <c r="C790" i="8"/>
  <c r="D790" i="8"/>
  <c r="E790" i="8"/>
  <c r="B790" i="8"/>
  <c r="C790" i="4"/>
  <c r="D790" i="4"/>
  <c r="E790" i="4"/>
  <c r="B790" i="4"/>
  <c r="C790" i="2"/>
  <c r="D790" i="2"/>
  <c r="E790" i="2"/>
  <c r="B790" i="2"/>
  <c r="C790" i="5"/>
  <c r="D790" i="5"/>
  <c r="E790" i="5"/>
  <c r="B790" i="5"/>
  <c r="C790" i="3"/>
  <c r="D790" i="3"/>
  <c r="E790" i="3"/>
  <c r="B790" i="3"/>
  <c r="C790" i="12"/>
  <c r="D790" i="12"/>
  <c r="E790" i="12"/>
  <c r="B790" i="12"/>
  <c r="H745" i="14" l="1"/>
  <c r="H430" i="20"/>
  <c r="H426" i="20"/>
  <c r="H431" i="20"/>
  <c r="H427" i="20"/>
  <c r="H746" i="14"/>
  <c r="H433" i="20"/>
  <c r="H432" i="20"/>
  <c r="H744" i="14"/>
  <c r="H743" i="14"/>
  <c r="H742" i="14"/>
  <c r="H429" i="20"/>
  <c r="H741" i="14"/>
  <c r="H428" i="20"/>
  <c r="H740" i="14"/>
  <c r="H739" i="14"/>
  <c r="H738" i="14"/>
  <c r="H425" i="20"/>
  <c r="C791" i="7"/>
  <c r="D791" i="7"/>
  <c r="E791" i="7"/>
  <c r="B791" i="7"/>
  <c r="C787" i="10"/>
  <c r="D787" i="10"/>
  <c r="E787" i="10"/>
  <c r="B787" i="10"/>
  <c r="C527" i="16"/>
  <c r="D527" i="16"/>
  <c r="E527" i="16"/>
  <c r="B527" i="16"/>
  <c r="C787" i="9" l="1"/>
  <c r="D787" i="9"/>
  <c r="E787" i="9"/>
  <c r="B787" i="9"/>
  <c r="C233" i="85"/>
  <c r="D233" i="85"/>
  <c r="E233" i="85"/>
  <c r="B233" i="85"/>
  <c r="C423" i="20"/>
  <c r="D423" i="20"/>
  <c r="E423" i="20"/>
  <c r="B423" i="20"/>
  <c r="C735" i="14"/>
  <c r="D735" i="14"/>
  <c r="E735" i="14"/>
  <c r="B735" i="14"/>
  <c r="C789" i="11"/>
  <c r="D789" i="11"/>
  <c r="E789" i="11"/>
  <c r="B789" i="11"/>
  <c r="C233" i="86"/>
  <c r="D233" i="86"/>
  <c r="E233" i="86"/>
  <c r="B233" i="86"/>
  <c r="C789" i="8"/>
  <c r="D789" i="8"/>
  <c r="E789" i="8"/>
  <c r="B789" i="8"/>
  <c r="C789" i="4"/>
  <c r="D789" i="4"/>
  <c r="E789" i="4"/>
  <c r="B789" i="4"/>
  <c r="C789" i="2"/>
  <c r="D789" i="2"/>
  <c r="E789" i="2"/>
  <c r="B789" i="2"/>
  <c r="C789" i="5"/>
  <c r="D789" i="5"/>
  <c r="E789" i="5"/>
  <c r="B789" i="5"/>
  <c r="C789" i="3"/>
  <c r="D789" i="3"/>
  <c r="E789" i="3"/>
  <c r="B789" i="3"/>
  <c r="C789" i="12"/>
  <c r="D789" i="12"/>
  <c r="E789" i="12"/>
  <c r="B789" i="12"/>
  <c r="F789" i="12" l="1"/>
  <c r="B171" i="323"/>
  <c r="S175" i="22"/>
  <c r="Q175" i="22"/>
  <c r="O175" i="22"/>
  <c r="S173" i="22"/>
  <c r="Q173" i="22"/>
  <c r="O173" i="22"/>
  <c r="S171" i="22"/>
  <c r="S169" i="22"/>
  <c r="S177" i="22"/>
  <c r="Q177" i="22"/>
  <c r="O177" i="22"/>
  <c r="Q171" i="22"/>
  <c r="O171" i="22"/>
  <c r="O169" i="22"/>
  <c r="Q169" i="22"/>
  <c r="S167" i="22"/>
  <c r="Q167" i="22"/>
  <c r="O167" i="22"/>
  <c r="O153" i="22"/>
  <c r="O151" i="22"/>
  <c r="O149" i="22"/>
  <c r="O147" i="22"/>
  <c r="O145" i="22"/>
  <c r="O141" i="22"/>
  <c r="O139" i="22"/>
  <c r="O133" i="22"/>
  <c r="O131" i="22"/>
  <c r="O129" i="22"/>
  <c r="O125" i="22"/>
  <c r="O119" i="22"/>
  <c r="O113" i="22"/>
  <c r="O99" i="22"/>
  <c r="O97" i="22"/>
  <c r="O93" i="22"/>
  <c r="O91" i="22"/>
  <c r="O95" i="22"/>
  <c r="O87" i="22"/>
  <c r="O63" i="22"/>
  <c r="O73" i="22"/>
  <c r="O77" i="22"/>
  <c r="O143" i="22"/>
  <c r="O89" i="22"/>
  <c r="O23" i="22"/>
  <c r="O135" i="22"/>
  <c r="O103" i="22"/>
  <c r="O137" i="22"/>
  <c r="O121" i="22"/>
  <c r="O111" i="22"/>
  <c r="O123" i="22"/>
  <c r="O117" i="22"/>
  <c r="O155" i="22"/>
  <c r="O127" i="22"/>
  <c r="O107" i="22"/>
  <c r="O115" i="22"/>
  <c r="O65" i="22"/>
  <c r="O105" i="22"/>
  <c r="O109" i="22"/>
  <c r="O83" i="22"/>
  <c r="O75" i="22"/>
  <c r="O71" i="22"/>
  <c r="O79" i="22"/>
  <c r="O81" i="22"/>
  <c r="O85" i="22"/>
  <c r="O69" i="22"/>
  <c r="O55" i="22"/>
  <c r="O67" i="22"/>
  <c r="O41" i="22"/>
  <c r="O61" i="22"/>
  <c r="O49" i="22"/>
  <c r="O59" i="22"/>
  <c r="O37" i="22"/>
  <c r="O45" i="22"/>
  <c r="O43" i="22"/>
  <c r="O35" i="22"/>
  <c r="O51" i="22"/>
  <c r="O33" i="22"/>
  <c r="O47" i="22"/>
  <c r="O39" i="22"/>
  <c r="O57" i="22"/>
  <c r="O53" i="22"/>
  <c r="O29" i="22"/>
  <c r="O27" i="22"/>
  <c r="O31" i="22"/>
  <c r="O25" i="22"/>
  <c r="O17" i="22"/>
  <c r="O21" i="22"/>
  <c r="O15" i="22"/>
  <c r="O19" i="22"/>
  <c r="O101" i="22"/>
  <c r="O13" i="22"/>
  <c r="O11" i="22"/>
  <c r="O9" i="22"/>
  <c r="O180" i="22" l="1"/>
  <c r="C790" i="7"/>
  <c r="D790" i="7"/>
  <c r="E790" i="7"/>
  <c r="B790" i="7"/>
  <c r="C786" i="10"/>
  <c r="D786" i="10"/>
  <c r="E786" i="10"/>
  <c r="B786" i="10"/>
  <c r="C526" i="16"/>
  <c r="D526" i="16"/>
  <c r="E526" i="16"/>
  <c r="B526" i="16"/>
  <c r="C232" i="86"/>
  <c r="D232" i="86"/>
  <c r="E232" i="86"/>
  <c r="B232" i="86"/>
  <c r="C786" i="9"/>
  <c r="D786" i="9"/>
  <c r="E786" i="9"/>
  <c r="B786" i="9"/>
  <c r="F236" i="85"/>
  <c r="G236" i="85"/>
  <c r="F237" i="85"/>
  <c r="G237" i="85"/>
  <c r="F238" i="85"/>
  <c r="G238" i="85"/>
  <c r="F239" i="85"/>
  <c r="G239" i="85"/>
  <c r="F240" i="85"/>
  <c r="G240" i="85"/>
  <c r="F241" i="85"/>
  <c r="G241" i="85"/>
  <c r="F242" i="85"/>
  <c r="G242" i="85"/>
  <c r="F243" i="85"/>
  <c r="G243" i="85"/>
  <c r="F244" i="85"/>
  <c r="G244" i="85"/>
  <c r="F245" i="85"/>
  <c r="G245" i="85"/>
  <c r="F246" i="85"/>
  <c r="G246" i="85"/>
  <c r="F247" i="85"/>
  <c r="G247" i="85"/>
  <c r="F248" i="85"/>
  <c r="G248" i="85"/>
  <c r="F249" i="85"/>
  <c r="G249" i="85"/>
  <c r="F250" i="85"/>
  <c r="G250" i="85"/>
  <c r="F251" i="85"/>
  <c r="G251" i="85"/>
  <c r="F252" i="85"/>
  <c r="G252" i="85"/>
  <c r="F253" i="85"/>
  <c r="G253" i="85"/>
  <c r="F254" i="85"/>
  <c r="G254" i="85"/>
  <c r="F255" i="85"/>
  <c r="G255" i="85"/>
  <c r="F256" i="85"/>
  <c r="G256" i="85"/>
  <c r="F257" i="85"/>
  <c r="G257" i="85"/>
  <c r="C232" i="85"/>
  <c r="D232" i="85"/>
  <c r="E232" i="85"/>
  <c r="B232" i="85"/>
  <c r="C422" i="20"/>
  <c r="D422" i="20"/>
  <c r="E422" i="20"/>
  <c r="B422" i="20"/>
  <c r="C788" i="11"/>
  <c r="D788" i="11"/>
  <c r="E788" i="11"/>
  <c r="B788" i="11"/>
  <c r="C734" i="14"/>
  <c r="D734" i="14"/>
  <c r="E734" i="14"/>
  <c r="B734" i="14"/>
  <c r="C788" i="4"/>
  <c r="D788" i="4"/>
  <c r="E788" i="4"/>
  <c r="B788" i="4"/>
  <c r="C788" i="8"/>
  <c r="D788" i="8"/>
  <c r="E788" i="8"/>
  <c r="B788" i="8"/>
  <c r="C788" i="2"/>
  <c r="D788" i="2"/>
  <c r="E788" i="2"/>
  <c r="B788" i="2"/>
  <c r="C788" i="5"/>
  <c r="D788" i="5"/>
  <c r="E788" i="5"/>
  <c r="B788" i="5"/>
  <c r="K788" i="12"/>
  <c r="C788" i="3"/>
  <c r="D788" i="3"/>
  <c r="E788" i="3"/>
  <c r="B788" i="3"/>
  <c r="C788" i="12"/>
  <c r="D788" i="12"/>
  <c r="E788" i="12"/>
  <c r="B788" i="12"/>
  <c r="F786" i="10" l="1"/>
  <c r="H257" i="85"/>
  <c r="H253" i="85"/>
  <c r="H251" i="85"/>
  <c r="H247" i="85"/>
  <c r="H243" i="85"/>
  <c r="H256" i="85"/>
  <c r="H254" i="85"/>
  <c r="H252" i="85"/>
  <c r="H250" i="85"/>
  <c r="H246" i="85"/>
  <c r="H244" i="85"/>
  <c r="H242" i="85"/>
  <c r="H255" i="85"/>
  <c r="H249" i="85"/>
  <c r="H248" i="85"/>
  <c r="H245" i="85"/>
  <c r="H241" i="85"/>
  <c r="H240" i="85"/>
  <c r="H239" i="85"/>
  <c r="H238" i="85"/>
  <c r="H237" i="85"/>
  <c r="H236" i="85"/>
  <c r="H525" i="17"/>
  <c r="C525" i="17"/>
  <c r="D525" i="17"/>
  <c r="E525" i="17"/>
  <c r="B525" i="17"/>
  <c r="I789" i="7"/>
  <c r="C789" i="7"/>
  <c r="D789" i="7"/>
  <c r="E789" i="7"/>
  <c r="B789" i="7"/>
  <c r="I785" i="10"/>
  <c r="C785" i="10"/>
  <c r="D785" i="10"/>
  <c r="E785" i="10"/>
  <c r="B785" i="10"/>
  <c r="I525" i="16"/>
  <c r="C525" i="16"/>
  <c r="D525" i="16"/>
  <c r="E525" i="16"/>
  <c r="B525" i="16"/>
  <c r="H787" i="6"/>
  <c r="C787" i="6"/>
  <c r="D787" i="6"/>
  <c r="E787" i="6"/>
  <c r="B787" i="6"/>
  <c r="I231" i="86"/>
  <c r="C231" i="86"/>
  <c r="D231" i="86"/>
  <c r="E231" i="86"/>
  <c r="B231" i="86"/>
  <c r="I785" i="9"/>
  <c r="C785" i="9"/>
  <c r="D785" i="9"/>
  <c r="E785" i="9"/>
  <c r="B785" i="9"/>
  <c r="C231" i="85"/>
  <c r="D231" i="85"/>
  <c r="E231" i="85"/>
  <c r="B231" i="85"/>
  <c r="I421" i="20"/>
  <c r="C421" i="20"/>
  <c r="D421" i="20"/>
  <c r="E421" i="20"/>
  <c r="B421" i="20"/>
  <c r="I787" i="11"/>
  <c r="C787" i="11"/>
  <c r="D787" i="11"/>
  <c r="E787" i="11"/>
  <c r="B787" i="11"/>
  <c r="I733" i="14"/>
  <c r="C733" i="14"/>
  <c r="D733" i="14"/>
  <c r="E733" i="14"/>
  <c r="B733" i="14"/>
  <c r="I787" i="4"/>
  <c r="C787" i="4"/>
  <c r="D787" i="4"/>
  <c r="E787" i="4"/>
  <c r="B787" i="4"/>
  <c r="I787" i="8"/>
  <c r="C787" i="8"/>
  <c r="D787" i="8"/>
  <c r="E787" i="8"/>
  <c r="B787" i="8"/>
  <c r="I787" i="2"/>
  <c r="C787" i="2"/>
  <c r="D787" i="2"/>
  <c r="E787" i="2"/>
  <c r="B787" i="2"/>
  <c r="I787" i="5"/>
  <c r="C787" i="5"/>
  <c r="D787" i="5"/>
  <c r="E787" i="5"/>
  <c r="B787" i="5"/>
  <c r="I787" i="3"/>
  <c r="C787" i="3"/>
  <c r="D787" i="3"/>
  <c r="E787" i="3"/>
  <c r="B787" i="3"/>
  <c r="K787" i="12"/>
  <c r="L788" i="12" s="1"/>
  <c r="J788" i="12" s="1"/>
  <c r="C787" i="12"/>
  <c r="D787" i="12"/>
  <c r="E787" i="12"/>
  <c r="B787" i="12"/>
  <c r="H524" i="17" l="1"/>
  <c r="C524" i="17"/>
  <c r="D524" i="17"/>
  <c r="E524" i="17"/>
  <c r="B524" i="17"/>
  <c r="I788" i="7"/>
  <c r="C788" i="7"/>
  <c r="D788" i="7"/>
  <c r="E788" i="7"/>
  <c r="B788" i="7"/>
  <c r="I784" i="10"/>
  <c r="C784" i="10"/>
  <c r="D784" i="10"/>
  <c r="E784" i="10"/>
  <c r="B784" i="10"/>
  <c r="I524" i="16"/>
  <c r="C524" i="16"/>
  <c r="D524" i="16"/>
  <c r="E524" i="16"/>
  <c r="B524" i="16"/>
  <c r="H786" i="6"/>
  <c r="C786" i="6"/>
  <c r="D786" i="6"/>
  <c r="E786" i="6"/>
  <c r="B786" i="6"/>
  <c r="I230" i="86"/>
  <c r="C230" i="86"/>
  <c r="D230" i="86"/>
  <c r="E230" i="86"/>
  <c r="B230" i="86"/>
  <c r="I784" i="9"/>
  <c r="C784" i="9"/>
  <c r="D784" i="9"/>
  <c r="E784" i="9"/>
  <c r="B784" i="9"/>
  <c r="C230" i="85"/>
  <c r="D230" i="85"/>
  <c r="E230" i="85"/>
  <c r="B230" i="85"/>
  <c r="I420" i="20"/>
  <c r="C420" i="20"/>
  <c r="D420" i="20"/>
  <c r="E420" i="20"/>
  <c r="B420" i="20"/>
  <c r="I786" i="11"/>
  <c r="C786" i="11"/>
  <c r="D786" i="11"/>
  <c r="E786" i="11"/>
  <c r="B786" i="11"/>
  <c r="I732" i="14"/>
  <c r="C732" i="14"/>
  <c r="D732" i="14"/>
  <c r="E732" i="14"/>
  <c r="B732" i="14"/>
  <c r="I786" i="4"/>
  <c r="C786" i="4"/>
  <c r="D786" i="4"/>
  <c r="E786" i="4"/>
  <c r="B786" i="4"/>
  <c r="I786" i="8"/>
  <c r="C786" i="8"/>
  <c r="D786" i="8"/>
  <c r="E786" i="8"/>
  <c r="B786" i="8"/>
  <c r="I786" i="2"/>
  <c r="C786" i="2"/>
  <c r="D786" i="2"/>
  <c r="E786" i="2"/>
  <c r="B786" i="2"/>
  <c r="I786" i="5"/>
  <c r="C786" i="5"/>
  <c r="D786" i="5"/>
  <c r="E786" i="5"/>
  <c r="B786" i="5"/>
  <c r="I786" i="3"/>
  <c r="C786" i="3"/>
  <c r="D786" i="3"/>
  <c r="E786" i="3"/>
  <c r="B786" i="3"/>
  <c r="K786" i="12"/>
  <c r="L787" i="12" s="1"/>
  <c r="C786" i="12"/>
  <c r="D786" i="12"/>
  <c r="E786" i="12"/>
  <c r="B786" i="12"/>
  <c r="C783" i="9" l="1"/>
  <c r="D783" i="9"/>
  <c r="E783" i="9"/>
  <c r="B783" i="9"/>
  <c r="H523" i="17" l="1"/>
  <c r="C523" i="17"/>
  <c r="D523" i="17"/>
  <c r="E523" i="17"/>
  <c r="B523" i="17"/>
  <c r="I787" i="7"/>
  <c r="C787" i="7"/>
  <c r="D787" i="7"/>
  <c r="E787" i="7"/>
  <c r="B787" i="7"/>
  <c r="I783" i="10"/>
  <c r="C783" i="10"/>
  <c r="D783" i="10"/>
  <c r="E783" i="10"/>
  <c r="B783" i="10"/>
  <c r="I523" i="16"/>
  <c r="C523" i="16"/>
  <c r="D523" i="16"/>
  <c r="E523" i="16"/>
  <c r="B523" i="16"/>
  <c r="H785" i="6"/>
  <c r="C785" i="6"/>
  <c r="D785" i="6"/>
  <c r="E785" i="6"/>
  <c r="B785" i="6"/>
  <c r="I229" i="86"/>
  <c r="C229" i="86"/>
  <c r="D229" i="86"/>
  <c r="E229" i="86"/>
  <c r="B229" i="86"/>
  <c r="I783" i="9"/>
  <c r="C229" i="85"/>
  <c r="D229" i="85"/>
  <c r="E229" i="85"/>
  <c r="B229" i="85"/>
  <c r="I419" i="20"/>
  <c r="C419" i="20"/>
  <c r="D419" i="20"/>
  <c r="E419" i="20"/>
  <c r="B419" i="20"/>
  <c r="I785" i="11"/>
  <c r="C785" i="11"/>
  <c r="D785" i="11"/>
  <c r="E785" i="11"/>
  <c r="B785" i="11"/>
  <c r="I731" i="14"/>
  <c r="C731" i="14"/>
  <c r="D731" i="14"/>
  <c r="E731" i="14"/>
  <c r="B731" i="14"/>
  <c r="I785" i="4"/>
  <c r="C785" i="4"/>
  <c r="D785" i="4"/>
  <c r="E785" i="4"/>
  <c r="B785" i="4"/>
  <c r="I785" i="8"/>
  <c r="C785" i="8"/>
  <c r="D785" i="8"/>
  <c r="E785" i="8"/>
  <c r="B785" i="8"/>
  <c r="I785" i="2"/>
  <c r="C785" i="2"/>
  <c r="D785" i="2"/>
  <c r="E785" i="2"/>
  <c r="B785" i="2"/>
  <c r="I785" i="5"/>
  <c r="C785" i="5"/>
  <c r="D785" i="5"/>
  <c r="E785" i="5"/>
  <c r="B785" i="5"/>
  <c r="I785" i="3"/>
  <c r="C785" i="3"/>
  <c r="D785" i="3"/>
  <c r="E785" i="3"/>
  <c r="B785" i="3"/>
  <c r="K785" i="12"/>
  <c r="L786" i="12" s="1"/>
  <c r="C785" i="12"/>
  <c r="D785" i="12"/>
  <c r="E785" i="12"/>
  <c r="B785" i="12"/>
  <c r="I784" i="11" l="1"/>
  <c r="C784" i="11"/>
  <c r="D784" i="11"/>
  <c r="E784" i="11"/>
  <c r="B784" i="11"/>
  <c r="I730" i="14"/>
  <c r="C730" i="14"/>
  <c r="D730" i="14"/>
  <c r="E730" i="14"/>
  <c r="B730" i="14"/>
  <c r="I784" i="4"/>
  <c r="C784" i="4"/>
  <c r="D784" i="4"/>
  <c r="E784" i="4"/>
  <c r="B784" i="4"/>
  <c r="I784" i="8"/>
  <c r="C784" i="8"/>
  <c r="D784" i="8"/>
  <c r="E784" i="8"/>
  <c r="B784" i="8"/>
  <c r="H522" i="17" l="1"/>
  <c r="C522" i="17"/>
  <c r="D522" i="17"/>
  <c r="E522" i="17"/>
  <c r="B522" i="17"/>
  <c r="I786" i="7"/>
  <c r="C786" i="7"/>
  <c r="D786" i="7"/>
  <c r="E786" i="7"/>
  <c r="B786" i="7"/>
  <c r="I782" i="10"/>
  <c r="C782" i="10"/>
  <c r="D782" i="10"/>
  <c r="E782" i="10"/>
  <c r="B782" i="10"/>
  <c r="I522" i="16"/>
  <c r="C522" i="16"/>
  <c r="D522" i="16"/>
  <c r="E522" i="16"/>
  <c r="B522" i="16"/>
  <c r="H784" i="6"/>
  <c r="C784" i="6"/>
  <c r="D784" i="6"/>
  <c r="E784" i="6"/>
  <c r="B784" i="6"/>
  <c r="I228" i="86"/>
  <c r="C228" i="86"/>
  <c r="D228" i="86"/>
  <c r="E228" i="86"/>
  <c r="B228" i="86"/>
  <c r="I782" i="9"/>
  <c r="F783" i="9"/>
  <c r="G783" i="9"/>
  <c r="F784" i="9"/>
  <c r="G784" i="9"/>
  <c r="F785" i="9"/>
  <c r="G785" i="9"/>
  <c r="F786" i="9"/>
  <c r="G786" i="9"/>
  <c r="F787" i="9"/>
  <c r="G787" i="9"/>
  <c r="F788" i="9"/>
  <c r="G788" i="9"/>
  <c r="F789" i="9"/>
  <c r="G789" i="9"/>
  <c r="F790" i="9"/>
  <c r="G790" i="9"/>
  <c r="C782" i="9"/>
  <c r="D782" i="9"/>
  <c r="E782" i="9"/>
  <c r="B782" i="9"/>
  <c r="C228" i="85"/>
  <c r="D228" i="85"/>
  <c r="E228" i="85"/>
  <c r="B228" i="85"/>
  <c r="I418" i="20"/>
  <c r="C418" i="20"/>
  <c r="D418" i="20"/>
  <c r="E418" i="20"/>
  <c r="B418" i="20"/>
  <c r="I784" i="2"/>
  <c r="C784" i="2"/>
  <c r="D784" i="2"/>
  <c r="E784" i="2"/>
  <c r="B784" i="2"/>
  <c r="I784" i="5"/>
  <c r="C784" i="5"/>
  <c r="D784" i="5"/>
  <c r="E784" i="5"/>
  <c r="B784" i="5"/>
  <c r="I784" i="3"/>
  <c r="C784" i="3"/>
  <c r="D784" i="3"/>
  <c r="E784" i="3"/>
  <c r="B784" i="3"/>
  <c r="K784" i="12"/>
  <c r="L785" i="12" s="1"/>
  <c r="G782" i="9" l="1"/>
  <c r="F782" i="9"/>
  <c r="C784" i="12"/>
  <c r="D784" i="12"/>
  <c r="E784" i="12"/>
  <c r="B784" i="12"/>
  <c r="H521" i="17" l="1"/>
  <c r="C521" i="17"/>
  <c r="D521" i="17"/>
  <c r="E521" i="17"/>
  <c r="B521" i="17"/>
  <c r="I785" i="7"/>
  <c r="C785" i="7"/>
  <c r="D785" i="7"/>
  <c r="E785" i="7"/>
  <c r="B785" i="7"/>
  <c r="I781" i="10"/>
  <c r="C781" i="10"/>
  <c r="D781" i="10"/>
  <c r="E781" i="10"/>
  <c r="B781" i="10"/>
  <c r="I521" i="16"/>
  <c r="C521" i="16"/>
  <c r="D521" i="16"/>
  <c r="E521" i="16"/>
  <c r="B521" i="16"/>
  <c r="H783" i="6"/>
  <c r="C783" i="6"/>
  <c r="D783" i="6"/>
  <c r="E783" i="6"/>
  <c r="B783" i="6"/>
  <c r="I227" i="86"/>
  <c r="C227" i="86"/>
  <c r="D227" i="86"/>
  <c r="E227" i="86"/>
  <c r="B227" i="86"/>
  <c r="F784" i="11"/>
  <c r="G784" i="11"/>
  <c r="F785" i="11"/>
  <c r="G785" i="11"/>
  <c r="F786" i="11"/>
  <c r="G786" i="11"/>
  <c r="F787" i="11"/>
  <c r="G787" i="11"/>
  <c r="F788" i="11"/>
  <c r="G788" i="11"/>
  <c r="F789" i="11"/>
  <c r="G789" i="11"/>
  <c r="F790" i="11"/>
  <c r="G790" i="11"/>
  <c r="F791" i="11"/>
  <c r="G791" i="11"/>
  <c r="F792" i="11"/>
  <c r="G792" i="11"/>
  <c r="F228" i="86"/>
  <c r="G228" i="86"/>
  <c r="F229" i="86"/>
  <c r="G229" i="86"/>
  <c r="F230" i="86"/>
  <c r="G230" i="86"/>
  <c r="F231" i="86"/>
  <c r="G231" i="86"/>
  <c r="F232" i="86"/>
  <c r="G232" i="86"/>
  <c r="F233" i="86"/>
  <c r="G233" i="86"/>
  <c r="F234" i="86"/>
  <c r="G234" i="86"/>
  <c r="F235" i="86"/>
  <c r="G235" i="86"/>
  <c r="F236" i="86"/>
  <c r="G236" i="86"/>
  <c r="F237" i="86"/>
  <c r="G237" i="86"/>
  <c r="F238" i="86"/>
  <c r="G238" i="86"/>
  <c r="H782" i="9"/>
  <c r="H783" i="9"/>
  <c r="H784" i="9"/>
  <c r="H785" i="9"/>
  <c r="H786" i="9"/>
  <c r="H787" i="9"/>
  <c r="H788" i="9"/>
  <c r="H789" i="9"/>
  <c r="H790" i="9"/>
  <c r="I781" i="9"/>
  <c r="C781" i="9"/>
  <c r="D781" i="9"/>
  <c r="E781" i="9"/>
  <c r="B781" i="9"/>
  <c r="C227" i="85"/>
  <c r="D227" i="85"/>
  <c r="E227" i="85"/>
  <c r="B227" i="85"/>
  <c r="I417" i="20"/>
  <c r="C417" i="20"/>
  <c r="D417" i="20"/>
  <c r="E417" i="20"/>
  <c r="B417" i="20"/>
  <c r="F418" i="20"/>
  <c r="G418" i="20"/>
  <c r="F419" i="20"/>
  <c r="G419" i="20"/>
  <c r="F420" i="20"/>
  <c r="G420" i="20"/>
  <c r="F421" i="20"/>
  <c r="G421" i="20"/>
  <c r="F422" i="20"/>
  <c r="G422" i="20"/>
  <c r="F423" i="20"/>
  <c r="G423" i="20"/>
  <c r="F424" i="20"/>
  <c r="G424" i="20"/>
  <c r="I783" i="11"/>
  <c r="C783" i="11"/>
  <c r="D783" i="11"/>
  <c r="E783" i="11"/>
  <c r="B783" i="11"/>
  <c r="I729" i="14"/>
  <c r="C729" i="14"/>
  <c r="D729" i="14"/>
  <c r="E729" i="14"/>
  <c r="B729" i="14"/>
  <c r="I783" i="4"/>
  <c r="C783" i="4"/>
  <c r="D783" i="4"/>
  <c r="E783" i="4"/>
  <c r="B783" i="4"/>
  <c r="I783" i="8"/>
  <c r="C783" i="8"/>
  <c r="D783" i="8"/>
  <c r="E783" i="8"/>
  <c r="B783" i="8"/>
  <c r="I783" i="2"/>
  <c r="C783" i="2"/>
  <c r="D783" i="2"/>
  <c r="E783" i="2"/>
  <c r="B783" i="2"/>
  <c r="I783" i="5"/>
  <c r="C783" i="5"/>
  <c r="D783" i="5"/>
  <c r="E783" i="5"/>
  <c r="B783" i="5"/>
  <c r="K783" i="12"/>
  <c r="I783" i="3"/>
  <c r="C783" i="3"/>
  <c r="D783" i="3"/>
  <c r="E783" i="3"/>
  <c r="B783" i="3"/>
  <c r="C783" i="12"/>
  <c r="D783" i="12"/>
  <c r="E783" i="12"/>
  <c r="B783" i="12"/>
  <c r="H238" i="86" l="1"/>
  <c r="H418" i="20"/>
  <c r="H423" i="20"/>
  <c r="H230" i="86"/>
  <c r="L784" i="12"/>
  <c r="H237" i="86"/>
  <c r="H236" i="86"/>
  <c r="H235" i="86"/>
  <c r="H424" i="20"/>
  <c r="H234" i="86"/>
  <c r="H233" i="86"/>
  <c r="H232" i="86"/>
  <c r="H422" i="20"/>
  <c r="H231" i="86"/>
  <c r="H421" i="20"/>
  <c r="H420" i="20"/>
  <c r="H229" i="86"/>
  <c r="H419" i="20"/>
  <c r="H228" i="86"/>
  <c r="K781" i="12"/>
  <c r="H520" i="17"/>
  <c r="C520" i="17"/>
  <c r="D520" i="17"/>
  <c r="E520" i="17"/>
  <c r="B520" i="17"/>
  <c r="I784" i="7"/>
  <c r="F785" i="7"/>
  <c r="G785" i="7"/>
  <c r="F786" i="7"/>
  <c r="G786" i="7"/>
  <c r="F787" i="7"/>
  <c r="G787" i="7"/>
  <c r="F788" i="7"/>
  <c r="G788" i="7"/>
  <c r="F789" i="7"/>
  <c r="G789" i="7"/>
  <c r="F790" i="7"/>
  <c r="G790" i="7"/>
  <c r="F791" i="7"/>
  <c r="G791" i="7"/>
  <c r="F792" i="7"/>
  <c r="G792" i="7"/>
  <c r="F793" i="7"/>
  <c r="G793" i="7"/>
  <c r="F794" i="7"/>
  <c r="G794" i="7"/>
  <c r="C784" i="7"/>
  <c r="D784" i="7"/>
  <c r="E784" i="7"/>
  <c r="B784" i="7"/>
  <c r="I780" i="10"/>
  <c r="C780" i="10"/>
  <c r="D780" i="10"/>
  <c r="E780" i="10"/>
  <c r="B780" i="10"/>
  <c r="I520" i="16"/>
  <c r="C520" i="16"/>
  <c r="D520" i="16"/>
  <c r="E520" i="16"/>
  <c r="B520" i="16"/>
  <c r="H782" i="6"/>
  <c r="C782" i="6"/>
  <c r="D782" i="6"/>
  <c r="E782" i="6"/>
  <c r="B782" i="6"/>
  <c r="I226" i="86"/>
  <c r="C226" i="86"/>
  <c r="D226" i="86"/>
  <c r="E226" i="86"/>
  <c r="B226" i="86"/>
  <c r="I780" i="9"/>
  <c r="C780" i="9"/>
  <c r="D780" i="9"/>
  <c r="E780" i="9"/>
  <c r="B780" i="9"/>
  <c r="C226" i="85"/>
  <c r="D226" i="85"/>
  <c r="E226" i="85"/>
  <c r="B226" i="85"/>
  <c r="I416" i="20"/>
  <c r="C416" i="20"/>
  <c r="D416" i="20"/>
  <c r="E416" i="20"/>
  <c r="B416" i="20"/>
  <c r="I782" i="11"/>
  <c r="C782" i="11"/>
  <c r="D782" i="11"/>
  <c r="E782" i="11"/>
  <c r="B782" i="11"/>
  <c r="I728" i="14"/>
  <c r="C728" i="14"/>
  <c r="D728" i="14"/>
  <c r="E728" i="14"/>
  <c r="B728" i="14"/>
  <c r="I782" i="4"/>
  <c r="C782" i="4"/>
  <c r="D782" i="4"/>
  <c r="E782" i="4"/>
  <c r="B782" i="4"/>
  <c r="I782" i="8"/>
  <c r="C782" i="8"/>
  <c r="D782" i="8"/>
  <c r="E782" i="8"/>
  <c r="B782" i="8"/>
  <c r="I782" i="2"/>
  <c r="C782" i="2"/>
  <c r="D782" i="2"/>
  <c r="E782" i="2"/>
  <c r="B782" i="2"/>
  <c r="I782" i="5"/>
  <c r="C782" i="5"/>
  <c r="D782" i="5"/>
  <c r="E782" i="5"/>
  <c r="B782" i="5"/>
  <c r="I782" i="3"/>
  <c r="C782" i="3"/>
  <c r="D782" i="3"/>
  <c r="E782" i="3"/>
  <c r="B782" i="3"/>
  <c r="K782" i="12"/>
  <c r="C782" i="12"/>
  <c r="D782" i="12"/>
  <c r="E782" i="12"/>
  <c r="B782" i="12"/>
  <c r="H794" i="7" l="1"/>
  <c r="H790" i="7"/>
  <c r="H792" i="7"/>
  <c r="H788" i="7"/>
  <c r="H786" i="7"/>
  <c r="F784" i="7"/>
  <c r="G784" i="7"/>
  <c r="H793" i="7"/>
  <c r="H785" i="7"/>
  <c r="L782" i="12"/>
  <c r="L783" i="12"/>
  <c r="H791" i="7"/>
  <c r="H789" i="7"/>
  <c r="H787" i="7"/>
  <c r="H519" i="17"/>
  <c r="F527" i="17"/>
  <c r="G527" i="17"/>
  <c r="F528" i="17"/>
  <c r="G528" i="17"/>
  <c r="F529" i="17"/>
  <c r="G529" i="17"/>
  <c r="F530" i="17"/>
  <c r="G530" i="17"/>
  <c r="F531" i="17"/>
  <c r="G531" i="17"/>
  <c r="F532" i="17"/>
  <c r="G532" i="17"/>
  <c r="F533" i="17"/>
  <c r="G533" i="17"/>
  <c r="F534" i="17"/>
  <c r="G534" i="17"/>
  <c r="F535" i="17"/>
  <c r="G535" i="17"/>
  <c r="F536" i="17"/>
  <c r="G536" i="17"/>
  <c r="F537" i="17"/>
  <c r="G537" i="17"/>
  <c r="F538" i="17"/>
  <c r="G538" i="17"/>
  <c r="F539" i="17"/>
  <c r="G539" i="17"/>
  <c r="F540" i="17"/>
  <c r="G540" i="17"/>
  <c r="F541" i="17"/>
  <c r="G541" i="17"/>
  <c r="F542" i="17"/>
  <c r="G542" i="17"/>
  <c r="F543" i="17"/>
  <c r="G543" i="17"/>
  <c r="F548" i="17"/>
  <c r="G548" i="17"/>
  <c r="F520" i="17"/>
  <c r="G520" i="17"/>
  <c r="F521" i="17"/>
  <c r="G521" i="17"/>
  <c r="F522" i="17"/>
  <c r="G522" i="17"/>
  <c r="F523" i="17"/>
  <c r="G523" i="17"/>
  <c r="F524" i="17"/>
  <c r="G524" i="17"/>
  <c r="F525" i="17"/>
  <c r="G525" i="17"/>
  <c r="F526" i="17"/>
  <c r="G526" i="17"/>
  <c r="C519" i="17"/>
  <c r="D519" i="17"/>
  <c r="E519" i="17"/>
  <c r="B519" i="17"/>
  <c r="I783" i="7"/>
  <c r="C783" i="7"/>
  <c r="D783" i="7"/>
  <c r="E783" i="7"/>
  <c r="B783" i="7"/>
  <c r="I779" i="10"/>
  <c r="C779" i="10"/>
  <c r="D779" i="10"/>
  <c r="E779" i="10"/>
  <c r="B779" i="10"/>
  <c r="I519" i="16"/>
  <c r="C519" i="16"/>
  <c r="D519" i="16"/>
  <c r="E519" i="16"/>
  <c r="B519" i="16"/>
  <c r="H781" i="6"/>
  <c r="C781" i="6"/>
  <c r="D781" i="6"/>
  <c r="E781" i="6"/>
  <c r="B781" i="6"/>
  <c r="I225" i="86"/>
  <c r="C225" i="86"/>
  <c r="D225" i="86"/>
  <c r="E225" i="86"/>
  <c r="B225" i="86"/>
  <c r="I779" i="9"/>
  <c r="C779" i="9"/>
  <c r="D779" i="9"/>
  <c r="E779" i="9"/>
  <c r="B779" i="9"/>
  <c r="F226" i="85"/>
  <c r="G226" i="85"/>
  <c r="F227" i="85"/>
  <c r="G227" i="85"/>
  <c r="F228" i="85"/>
  <c r="G228" i="85"/>
  <c r="F229" i="85"/>
  <c r="G229" i="85"/>
  <c r="F230" i="85"/>
  <c r="G230" i="85"/>
  <c r="F231" i="85"/>
  <c r="G231" i="85"/>
  <c r="F232" i="85"/>
  <c r="G232" i="85"/>
  <c r="F233" i="85"/>
  <c r="G233" i="85"/>
  <c r="F234" i="85"/>
  <c r="G234" i="85"/>
  <c r="F235" i="85"/>
  <c r="G235" i="85"/>
  <c r="C225" i="85"/>
  <c r="D225" i="85"/>
  <c r="E225" i="85"/>
  <c r="B225" i="85"/>
  <c r="I415" i="20"/>
  <c r="C415" i="20"/>
  <c r="D415" i="20"/>
  <c r="E415" i="20"/>
  <c r="B415" i="20"/>
  <c r="I781" i="11"/>
  <c r="C781" i="11"/>
  <c r="D781" i="11"/>
  <c r="E781" i="11"/>
  <c r="B781" i="11"/>
  <c r="I727" i="14"/>
  <c r="C727" i="14"/>
  <c r="D727" i="14"/>
  <c r="E727" i="14"/>
  <c r="B727" i="14"/>
  <c r="I781" i="4"/>
  <c r="C781" i="4"/>
  <c r="D781" i="4"/>
  <c r="E781" i="4"/>
  <c r="B781" i="4"/>
  <c r="I781" i="8"/>
  <c r="C781" i="8"/>
  <c r="D781" i="8"/>
  <c r="E781" i="8"/>
  <c r="B781" i="8"/>
  <c r="I781" i="2"/>
  <c r="I781" i="5"/>
  <c r="I781" i="3"/>
  <c r="C781" i="2"/>
  <c r="D781" i="2"/>
  <c r="E781" i="2"/>
  <c r="B781" i="2"/>
  <c r="C781" i="5"/>
  <c r="D781" i="5"/>
  <c r="E781" i="5"/>
  <c r="B781" i="5"/>
  <c r="C781" i="3"/>
  <c r="D781" i="3"/>
  <c r="E781" i="3"/>
  <c r="B781" i="3"/>
  <c r="C781" i="12"/>
  <c r="D781" i="12"/>
  <c r="E781" i="12"/>
  <c r="B781" i="12"/>
  <c r="F519" i="17" l="1"/>
  <c r="H235" i="85"/>
  <c r="G225" i="85"/>
  <c r="H234" i="85"/>
  <c r="F781" i="2"/>
  <c r="H784" i="7"/>
  <c r="F225" i="85"/>
  <c r="H231" i="85"/>
  <c r="G519" i="17"/>
  <c r="H226" i="85"/>
  <c r="H233" i="85"/>
  <c r="H232" i="85"/>
  <c r="H230" i="85"/>
  <c r="H229" i="85"/>
  <c r="H228" i="85"/>
  <c r="H227" i="85"/>
  <c r="H518" i="17"/>
  <c r="I782" i="7"/>
  <c r="I778" i="10"/>
  <c r="I518" i="16"/>
  <c r="H780" i="6"/>
  <c r="I224" i="86"/>
  <c r="I778" i="9"/>
  <c r="E518" i="17"/>
  <c r="C518" i="17"/>
  <c r="D518" i="17"/>
  <c r="B518" i="17"/>
  <c r="C782" i="7"/>
  <c r="D782" i="7"/>
  <c r="E782" i="7"/>
  <c r="B782" i="7"/>
  <c r="C778" i="10"/>
  <c r="D778" i="10"/>
  <c r="E778" i="10"/>
  <c r="B778" i="10"/>
  <c r="C518" i="16"/>
  <c r="D518" i="16"/>
  <c r="E518" i="16"/>
  <c r="B518" i="16"/>
  <c r="C780" i="6"/>
  <c r="D780" i="6"/>
  <c r="E780" i="6"/>
  <c r="B780" i="6"/>
  <c r="C224" i="86"/>
  <c r="D224" i="86"/>
  <c r="E224" i="86"/>
  <c r="B224" i="86"/>
  <c r="C778" i="9"/>
  <c r="D778" i="9"/>
  <c r="E778" i="9"/>
  <c r="B778" i="9"/>
  <c r="C224" i="85"/>
  <c r="D224" i="85"/>
  <c r="E224" i="85"/>
  <c r="B224" i="85"/>
  <c r="I414" i="20"/>
  <c r="C414" i="20"/>
  <c r="D414" i="20"/>
  <c r="E414" i="20"/>
  <c r="B414" i="20"/>
  <c r="I780" i="11"/>
  <c r="C780" i="11"/>
  <c r="D780" i="11"/>
  <c r="E780" i="11"/>
  <c r="B780" i="11"/>
  <c r="I726" i="14"/>
  <c r="C726" i="14"/>
  <c r="D726" i="14"/>
  <c r="E726" i="14"/>
  <c r="B726" i="14"/>
  <c r="I780" i="4"/>
  <c r="C780" i="4"/>
  <c r="D780" i="4"/>
  <c r="E780" i="4"/>
  <c r="B780" i="4"/>
  <c r="I780" i="8"/>
  <c r="C780" i="8"/>
  <c r="D780" i="8"/>
  <c r="E780" i="8"/>
  <c r="B780" i="8"/>
  <c r="I780" i="2"/>
  <c r="C780" i="2"/>
  <c r="D780" i="2"/>
  <c r="E780" i="2"/>
  <c r="B780" i="2"/>
  <c r="I780" i="5"/>
  <c r="C780" i="5"/>
  <c r="D780" i="5"/>
  <c r="E780" i="5"/>
  <c r="B780" i="5"/>
  <c r="I780" i="3"/>
  <c r="C780" i="3"/>
  <c r="D780" i="3"/>
  <c r="E780" i="3"/>
  <c r="B780" i="3"/>
  <c r="K780" i="12"/>
  <c r="L781" i="12" s="1"/>
  <c r="C780" i="12"/>
  <c r="D780" i="12"/>
  <c r="E780" i="12"/>
  <c r="B780" i="12"/>
  <c r="C779" i="6" l="1"/>
  <c r="D779" i="6"/>
  <c r="E779" i="6"/>
  <c r="C777" i="9"/>
  <c r="D777" i="9"/>
  <c r="E777" i="9"/>
  <c r="C517" i="17" l="1"/>
  <c r="D517" i="17"/>
  <c r="E517" i="17"/>
  <c r="B517" i="17"/>
  <c r="C781" i="7"/>
  <c r="D781" i="7"/>
  <c r="E781" i="7"/>
  <c r="B781" i="7"/>
  <c r="C777" i="10"/>
  <c r="D777" i="10"/>
  <c r="E777" i="10"/>
  <c r="B777" i="10"/>
  <c r="C517" i="16"/>
  <c r="D517" i="16"/>
  <c r="E517" i="16"/>
  <c r="B517" i="16"/>
  <c r="B779" i="6"/>
  <c r="C223" i="86"/>
  <c r="D223" i="86"/>
  <c r="E223" i="86"/>
  <c r="B223" i="86"/>
  <c r="B777" i="9"/>
  <c r="C223" i="85"/>
  <c r="D223" i="85"/>
  <c r="E223" i="85"/>
  <c r="B223" i="85"/>
  <c r="C413" i="20"/>
  <c r="D413" i="20"/>
  <c r="E413" i="20"/>
  <c r="B413" i="20"/>
  <c r="C779" i="11"/>
  <c r="D779" i="11"/>
  <c r="E779" i="11"/>
  <c r="B779" i="11"/>
  <c r="C725" i="14"/>
  <c r="D725" i="14"/>
  <c r="E725" i="14"/>
  <c r="B725" i="14"/>
  <c r="C779" i="4"/>
  <c r="D779" i="4"/>
  <c r="E779" i="4"/>
  <c r="B779" i="4"/>
  <c r="C779" i="8"/>
  <c r="D779" i="8"/>
  <c r="E779" i="8"/>
  <c r="B779" i="8"/>
  <c r="C779" i="2"/>
  <c r="D779" i="2"/>
  <c r="E779" i="2"/>
  <c r="B779" i="2"/>
  <c r="C779" i="5"/>
  <c r="D779" i="5"/>
  <c r="E779" i="5"/>
  <c r="B779" i="5"/>
  <c r="C779" i="3"/>
  <c r="D779" i="3"/>
  <c r="E779" i="3"/>
  <c r="B779" i="3"/>
  <c r="C779" i="12"/>
  <c r="D779" i="12"/>
  <c r="E779" i="12"/>
  <c r="B779" i="12"/>
  <c r="C516" i="17" l="1"/>
  <c r="D516" i="17"/>
  <c r="E516" i="17"/>
  <c r="B516" i="17"/>
  <c r="C780" i="7"/>
  <c r="D780" i="7"/>
  <c r="E780" i="7"/>
  <c r="B780" i="7"/>
  <c r="C776" i="10"/>
  <c r="D776" i="10"/>
  <c r="E776" i="10"/>
  <c r="B776" i="10"/>
  <c r="F529" i="16"/>
  <c r="G529" i="16"/>
  <c r="F530" i="16"/>
  <c r="G530" i="16"/>
  <c r="F531" i="16"/>
  <c r="G531" i="16"/>
  <c r="F532" i="16"/>
  <c r="G532" i="16"/>
  <c r="F517" i="16"/>
  <c r="G517" i="16"/>
  <c r="F518" i="16"/>
  <c r="G518" i="16"/>
  <c r="F519" i="16"/>
  <c r="G519" i="16"/>
  <c r="F520" i="16"/>
  <c r="G520" i="16"/>
  <c r="F521" i="16"/>
  <c r="G521" i="16"/>
  <c r="F522" i="16"/>
  <c r="G522" i="16"/>
  <c r="F523" i="16"/>
  <c r="G523" i="16"/>
  <c r="F524" i="16"/>
  <c r="G524" i="16"/>
  <c r="F525" i="16"/>
  <c r="G525" i="16"/>
  <c r="F526" i="16"/>
  <c r="G526" i="16"/>
  <c r="F527" i="16"/>
  <c r="G527" i="16"/>
  <c r="F528" i="16"/>
  <c r="G528" i="16"/>
  <c r="C516" i="16"/>
  <c r="D516" i="16"/>
  <c r="E516" i="16"/>
  <c r="B516" i="16"/>
  <c r="C778" i="6"/>
  <c r="D778" i="6"/>
  <c r="E778" i="6"/>
  <c r="B778" i="6"/>
  <c r="C222" i="86"/>
  <c r="D222" i="86"/>
  <c r="E222" i="86"/>
  <c r="B222" i="86"/>
  <c r="C776" i="9"/>
  <c r="D776" i="9"/>
  <c r="E776" i="9"/>
  <c r="B776" i="9"/>
  <c r="C412" i="20"/>
  <c r="D412" i="20"/>
  <c r="E412" i="20"/>
  <c r="B412" i="20"/>
  <c r="C222" i="85"/>
  <c r="D222" i="85"/>
  <c r="E222" i="85"/>
  <c r="B222" i="85"/>
  <c r="C778" i="11"/>
  <c r="D778" i="11"/>
  <c r="E778" i="11"/>
  <c r="B778" i="11"/>
  <c r="C724" i="14"/>
  <c r="D724" i="14"/>
  <c r="E724" i="14"/>
  <c r="B724" i="14"/>
  <c r="C778" i="4"/>
  <c r="D778" i="4"/>
  <c r="E778" i="4"/>
  <c r="B778" i="4"/>
  <c r="C778" i="8"/>
  <c r="D778" i="8"/>
  <c r="E778" i="8"/>
  <c r="B778" i="8"/>
  <c r="C778" i="2"/>
  <c r="D778" i="2"/>
  <c r="E778" i="2"/>
  <c r="B778" i="2"/>
  <c r="C778" i="5"/>
  <c r="D778" i="5"/>
  <c r="E778" i="5"/>
  <c r="B778" i="5"/>
  <c r="C778" i="3"/>
  <c r="D778" i="3"/>
  <c r="E778" i="3"/>
  <c r="B778" i="3"/>
  <c r="C778" i="12"/>
  <c r="D778" i="12"/>
  <c r="E778" i="12"/>
  <c r="B778" i="12"/>
  <c r="F516" i="16" l="1"/>
  <c r="G516" i="16"/>
  <c r="C515" i="17"/>
  <c r="D515" i="17"/>
  <c r="E515" i="17"/>
  <c r="B515" i="17"/>
  <c r="C779" i="7"/>
  <c r="D779" i="7"/>
  <c r="E779" i="7"/>
  <c r="B779" i="7"/>
  <c r="C775" i="10"/>
  <c r="D775" i="10"/>
  <c r="E775" i="10"/>
  <c r="B775" i="10"/>
  <c r="C515" i="16"/>
  <c r="D515" i="16"/>
  <c r="E515" i="16"/>
  <c r="B515" i="16"/>
  <c r="E777" i="6"/>
  <c r="C777" i="6"/>
  <c r="D777" i="6"/>
  <c r="B777" i="6"/>
  <c r="C221" i="86"/>
  <c r="D221" i="86"/>
  <c r="E221" i="86"/>
  <c r="B221" i="86"/>
  <c r="C775" i="9"/>
  <c r="D775" i="9"/>
  <c r="E775" i="9"/>
  <c r="B775" i="9"/>
  <c r="C221" i="85"/>
  <c r="D221" i="85"/>
  <c r="E221" i="85"/>
  <c r="B221" i="85"/>
  <c r="C411" i="20"/>
  <c r="D411" i="20"/>
  <c r="E411" i="20"/>
  <c r="B411" i="20"/>
  <c r="C777" i="11"/>
  <c r="D777" i="11"/>
  <c r="E777" i="11"/>
  <c r="B777" i="11"/>
  <c r="C723" i="14"/>
  <c r="D723" i="14"/>
  <c r="E723" i="14"/>
  <c r="B723" i="14"/>
  <c r="C777" i="4"/>
  <c r="D777" i="4"/>
  <c r="E777" i="4"/>
  <c r="B777" i="4"/>
  <c r="C777" i="8"/>
  <c r="D777" i="8"/>
  <c r="E777" i="8"/>
  <c r="B777" i="8"/>
  <c r="C777" i="2"/>
  <c r="D777" i="2"/>
  <c r="E777" i="2"/>
  <c r="B777" i="2"/>
  <c r="C777" i="5"/>
  <c r="D777" i="5"/>
  <c r="E777" i="5"/>
  <c r="B777" i="5"/>
  <c r="C777" i="3"/>
  <c r="D777" i="3"/>
  <c r="E777" i="3"/>
  <c r="B777" i="3"/>
  <c r="C777" i="12"/>
  <c r="D777" i="12"/>
  <c r="E777" i="12"/>
  <c r="B777" i="12"/>
  <c r="C514" i="17" l="1"/>
  <c r="D514" i="17"/>
  <c r="E514" i="17"/>
  <c r="B514" i="17"/>
  <c r="C778" i="7"/>
  <c r="D778" i="7"/>
  <c r="E778" i="7"/>
  <c r="B778" i="7"/>
  <c r="C774" i="10"/>
  <c r="D774" i="10"/>
  <c r="E774" i="10"/>
  <c r="B774" i="10"/>
  <c r="C514" i="16"/>
  <c r="D514" i="16"/>
  <c r="E514" i="16"/>
  <c r="B514" i="16"/>
  <c r="C776" i="6"/>
  <c r="D776" i="6"/>
  <c r="E776" i="6"/>
  <c r="B776" i="6"/>
  <c r="C220" i="86"/>
  <c r="D220" i="86"/>
  <c r="E220" i="86"/>
  <c r="B220" i="86"/>
  <c r="C774" i="9"/>
  <c r="D774" i="9"/>
  <c r="E774" i="9"/>
  <c r="B774" i="9"/>
  <c r="C220" i="85"/>
  <c r="D220" i="85"/>
  <c r="E220" i="85"/>
  <c r="B220" i="85"/>
  <c r="C410" i="20"/>
  <c r="D410" i="20"/>
  <c r="E410" i="20"/>
  <c r="B410" i="20"/>
  <c r="C776" i="11"/>
  <c r="D776" i="11"/>
  <c r="E776" i="11"/>
  <c r="B776" i="11"/>
  <c r="C722" i="14"/>
  <c r="D722" i="14"/>
  <c r="E722" i="14"/>
  <c r="B722" i="14"/>
  <c r="C776" i="4"/>
  <c r="D776" i="4"/>
  <c r="E776" i="4"/>
  <c r="B776" i="4"/>
  <c r="C776" i="8"/>
  <c r="D776" i="8"/>
  <c r="E776" i="8"/>
  <c r="B776" i="8"/>
  <c r="C776" i="2"/>
  <c r="D776" i="2"/>
  <c r="E776" i="2"/>
  <c r="B776" i="2"/>
  <c r="C776" i="5"/>
  <c r="D776" i="5"/>
  <c r="E776" i="5"/>
  <c r="B776" i="5"/>
  <c r="C776" i="3"/>
  <c r="D776" i="3"/>
  <c r="E776" i="3"/>
  <c r="B776" i="3"/>
  <c r="C776" i="12"/>
  <c r="D776" i="12"/>
  <c r="E776" i="12"/>
  <c r="B776" i="12"/>
  <c r="C513" i="17" l="1"/>
  <c r="D513" i="17"/>
  <c r="E513" i="17"/>
  <c r="B513" i="17"/>
  <c r="C777" i="7"/>
  <c r="D777" i="7"/>
  <c r="E777" i="7"/>
  <c r="B777" i="7"/>
  <c r="C773" i="10"/>
  <c r="D773" i="10"/>
  <c r="E773" i="10"/>
  <c r="B773" i="10"/>
  <c r="C513" i="16"/>
  <c r="D513" i="16"/>
  <c r="E513" i="16"/>
  <c r="B513" i="16"/>
  <c r="C775" i="6"/>
  <c r="D775" i="6"/>
  <c r="E775" i="6"/>
  <c r="B775" i="6"/>
  <c r="C219" i="86"/>
  <c r="D219" i="86"/>
  <c r="E219" i="86"/>
  <c r="B219" i="86"/>
  <c r="C773" i="9"/>
  <c r="D773" i="9"/>
  <c r="E773" i="9"/>
  <c r="B773" i="9"/>
  <c r="C219" i="85"/>
  <c r="D219" i="85"/>
  <c r="E219" i="85"/>
  <c r="B219" i="85"/>
  <c r="C409" i="20"/>
  <c r="D409" i="20"/>
  <c r="E409" i="20"/>
  <c r="B409" i="20"/>
  <c r="C775" i="11"/>
  <c r="D775" i="11"/>
  <c r="E775" i="11"/>
  <c r="B775" i="11"/>
  <c r="C721" i="14"/>
  <c r="D721" i="14"/>
  <c r="E721" i="14"/>
  <c r="B721" i="14"/>
  <c r="C775" i="4"/>
  <c r="D775" i="4"/>
  <c r="E775" i="4"/>
  <c r="B775" i="4"/>
  <c r="C775" i="8"/>
  <c r="D775" i="8"/>
  <c r="E775" i="8"/>
  <c r="B775" i="8"/>
  <c r="C775" i="2"/>
  <c r="D775" i="2"/>
  <c r="E775" i="2"/>
  <c r="B775" i="2"/>
  <c r="C775" i="5"/>
  <c r="D775" i="5"/>
  <c r="E775" i="5"/>
  <c r="B775" i="5"/>
  <c r="C775" i="3"/>
  <c r="D775" i="3"/>
  <c r="E775" i="3"/>
  <c r="B775" i="3"/>
  <c r="C775" i="12"/>
  <c r="D775" i="12"/>
  <c r="E775" i="12"/>
  <c r="B775" i="12"/>
  <c r="C512" i="17" l="1"/>
  <c r="D512" i="17"/>
  <c r="E512" i="17"/>
  <c r="B512" i="17"/>
  <c r="C776" i="7"/>
  <c r="D776" i="7"/>
  <c r="E776" i="7"/>
  <c r="B776" i="7"/>
  <c r="C772" i="10"/>
  <c r="D772" i="10"/>
  <c r="E772" i="10"/>
  <c r="B772" i="10"/>
  <c r="C512" i="16"/>
  <c r="D512" i="16"/>
  <c r="E512" i="16"/>
  <c r="B512" i="16"/>
  <c r="C774" i="6"/>
  <c r="D774" i="6"/>
  <c r="E774" i="6"/>
  <c r="B774" i="6"/>
  <c r="C218" i="86"/>
  <c r="D218" i="86"/>
  <c r="E218" i="86"/>
  <c r="B218" i="86"/>
  <c r="C772" i="9"/>
  <c r="D772" i="9"/>
  <c r="E772" i="9"/>
  <c r="B772" i="9"/>
  <c r="C218" i="85"/>
  <c r="D218" i="85"/>
  <c r="E218" i="85"/>
  <c r="B218" i="85"/>
  <c r="C408" i="20"/>
  <c r="D408" i="20"/>
  <c r="E408" i="20"/>
  <c r="B408" i="20"/>
  <c r="C774" i="11"/>
  <c r="D774" i="11"/>
  <c r="E774" i="11"/>
  <c r="B774" i="11"/>
  <c r="C720" i="14"/>
  <c r="D720" i="14"/>
  <c r="E720" i="14"/>
  <c r="B720" i="14"/>
  <c r="C774" i="4"/>
  <c r="D774" i="4"/>
  <c r="E774" i="4"/>
  <c r="B774" i="4"/>
  <c r="C774" i="8"/>
  <c r="D774" i="8"/>
  <c r="E774" i="8"/>
  <c r="B774" i="8"/>
  <c r="C774" i="2"/>
  <c r="D774" i="2"/>
  <c r="E774" i="2"/>
  <c r="B774" i="2"/>
  <c r="C774" i="5"/>
  <c r="D774" i="5"/>
  <c r="E774" i="5"/>
  <c r="B774" i="5"/>
  <c r="C774" i="3"/>
  <c r="D774" i="3"/>
  <c r="E774" i="3"/>
  <c r="B774" i="3"/>
  <c r="C774" i="12"/>
  <c r="D774" i="12"/>
  <c r="E774" i="12"/>
  <c r="B774" i="12"/>
  <c r="C511" i="17" l="1"/>
  <c r="D511" i="17"/>
  <c r="E511" i="17"/>
  <c r="B511" i="17"/>
  <c r="C775" i="7"/>
  <c r="D775" i="7"/>
  <c r="E775" i="7"/>
  <c r="B775" i="7"/>
  <c r="C771" i="10"/>
  <c r="D771" i="10"/>
  <c r="E771" i="10"/>
  <c r="B771" i="10"/>
  <c r="C511" i="16"/>
  <c r="D511" i="16"/>
  <c r="E511" i="16"/>
  <c r="B511" i="16"/>
  <c r="C773" i="6"/>
  <c r="D773" i="6"/>
  <c r="E773" i="6"/>
  <c r="B773" i="6"/>
  <c r="C217" i="86"/>
  <c r="D217" i="86"/>
  <c r="E217" i="86"/>
  <c r="B217" i="86"/>
  <c r="C771" i="9"/>
  <c r="D771" i="9"/>
  <c r="E771" i="9"/>
  <c r="B771" i="9"/>
  <c r="C217" i="85"/>
  <c r="D217" i="85"/>
  <c r="E217" i="85"/>
  <c r="B217" i="85"/>
  <c r="C407" i="20"/>
  <c r="D407" i="20"/>
  <c r="E407" i="20"/>
  <c r="B407" i="20"/>
  <c r="C773" i="11"/>
  <c r="D773" i="11"/>
  <c r="E773" i="11"/>
  <c r="B773" i="11"/>
  <c r="C719" i="14"/>
  <c r="D719" i="14"/>
  <c r="E719" i="14"/>
  <c r="B719" i="14"/>
  <c r="C773" i="4"/>
  <c r="D773" i="4"/>
  <c r="E773" i="4"/>
  <c r="B773" i="4"/>
  <c r="C773" i="8"/>
  <c r="D773" i="8"/>
  <c r="E773" i="8"/>
  <c r="B773" i="8"/>
  <c r="C773" i="2"/>
  <c r="D773" i="2"/>
  <c r="E773" i="2"/>
  <c r="B773" i="2"/>
  <c r="C773" i="5"/>
  <c r="D773" i="5"/>
  <c r="E773" i="5"/>
  <c r="B773" i="5"/>
  <c r="C773" i="3"/>
  <c r="D773" i="3"/>
  <c r="E773" i="3"/>
  <c r="B773" i="3"/>
  <c r="C773" i="12"/>
  <c r="D773" i="12"/>
  <c r="E773" i="12"/>
  <c r="B773" i="12"/>
  <c r="C510" i="17" l="1"/>
  <c r="D510" i="17"/>
  <c r="E510" i="17"/>
  <c r="B510" i="17"/>
  <c r="C774" i="7"/>
  <c r="D774" i="7"/>
  <c r="E774" i="7"/>
  <c r="B774" i="7"/>
  <c r="C770" i="10"/>
  <c r="D770" i="10"/>
  <c r="E770" i="10"/>
  <c r="B770" i="10"/>
  <c r="C510" i="16"/>
  <c r="D510" i="16"/>
  <c r="E510" i="16"/>
  <c r="B510" i="16"/>
  <c r="C772" i="6"/>
  <c r="D772" i="6"/>
  <c r="E772" i="6"/>
  <c r="B772" i="6"/>
  <c r="C216" i="86"/>
  <c r="D216" i="86"/>
  <c r="E216" i="86"/>
  <c r="B216" i="86"/>
  <c r="C770" i="9"/>
  <c r="D770" i="9"/>
  <c r="E770" i="9"/>
  <c r="B770" i="9"/>
  <c r="F217" i="85"/>
  <c r="G217" i="85"/>
  <c r="F218" i="85"/>
  <c r="G218" i="85"/>
  <c r="F219" i="85"/>
  <c r="G219" i="85"/>
  <c r="F220" i="85"/>
  <c r="G220" i="85"/>
  <c r="F221" i="85"/>
  <c r="G221" i="85"/>
  <c r="F222" i="85"/>
  <c r="G222" i="85"/>
  <c r="F223" i="85"/>
  <c r="G223" i="85"/>
  <c r="F224" i="85"/>
  <c r="G224" i="85"/>
  <c r="H225" i="85"/>
  <c r="C216" i="85"/>
  <c r="D216" i="85"/>
  <c r="E216" i="85"/>
  <c r="B216" i="85"/>
  <c r="C406" i="20"/>
  <c r="D406" i="20"/>
  <c r="E406" i="20"/>
  <c r="B406" i="20"/>
  <c r="C772" i="11"/>
  <c r="D772" i="11"/>
  <c r="E772" i="11"/>
  <c r="B772" i="11"/>
  <c r="C718" i="14"/>
  <c r="D718" i="14"/>
  <c r="E718" i="14"/>
  <c r="B718" i="14"/>
  <c r="C772" i="4"/>
  <c r="D772" i="4"/>
  <c r="E772" i="4"/>
  <c r="B772" i="4"/>
  <c r="C772" i="8"/>
  <c r="D772" i="8"/>
  <c r="E772" i="8"/>
  <c r="B772" i="8"/>
  <c r="E772" i="2"/>
  <c r="C772" i="2"/>
  <c r="D772" i="2"/>
  <c r="B772" i="2"/>
  <c r="C772" i="5"/>
  <c r="D772" i="5"/>
  <c r="E772" i="5"/>
  <c r="B772" i="5"/>
  <c r="C772" i="3"/>
  <c r="D772" i="3"/>
  <c r="E772" i="3"/>
  <c r="B772" i="3"/>
  <c r="C772" i="12"/>
  <c r="D772" i="12"/>
  <c r="E772" i="12"/>
  <c r="B772" i="12"/>
  <c r="H223" i="85" l="1"/>
  <c r="H224" i="85"/>
  <c r="F216" i="85"/>
  <c r="H222" i="85"/>
  <c r="H221" i="85"/>
  <c r="H220" i="85"/>
  <c r="H219" i="85"/>
  <c r="H218" i="85"/>
  <c r="H217" i="85"/>
  <c r="C509" i="17"/>
  <c r="D509" i="17"/>
  <c r="E509" i="17"/>
  <c r="B509" i="17"/>
  <c r="C773" i="7"/>
  <c r="D773" i="7"/>
  <c r="E773" i="7"/>
  <c r="B773" i="7"/>
  <c r="C769" i="10"/>
  <c r="D769" i="10"/>
  <c r="E769" i="10"/>
  <c r="B769" i="10"/>
  <c r="C509" i="16"/>
  <c r="D509" i="16"/>
  <c r="E509" i="16"/>
  <c r="B509" i="16"/>
  <c r="C771" i="6"/>
  <c r="D771" i="6"/>
  <c r="E771" i="6"/>
  <c r="B771" i="6"/>
  <c r="C215" i="86"/>
  <c r="D215" i="86"/>
  <c r="E215" i="86"/>
  <c r="B215" i="86"/>
  <c r="C769" i="9"/>
  <c r="D769" i="9"/>
  <c r="E769" i="9"/>
  <c r="B769" i="9"/>
  <c r="C215" i="85"/>
  <c r="D215" i="85"/>
  <c r="E215" i="85"/>
  <c r="B215" i="85"/>
  <c r="C405" i="20"/>
  <c r="D405" i="20"/>
  <c r="E405" i="20"/>
  <c r="B405" i="20"/>
  <c r="C771" i="11"/>
  <c r="D771" i="11"/>
  <c r="E771" i="11"/>
  <c r="B771" i="11"/>
  <c r="C717" i="14"/>
  <c r="D717" i="14"/>
  <c r="E717" i="14"/>
  <c r="B717" i="14"/>
  <c r="C771" i="4"/>
  <c r="D771" i="4"/>
  <c r="E771" i="4"/>
  <c r="B771" i="4"/>
  <c r="C771" i="8"/>
  <c r="D771" i="8"/>
  <c r="E771" i="8"/>
  <c r="B771" i="8"/>
  <c r="C771" i="2"/>
  <c r="D771" i="2"/>
  <c r="E771" i="2"/>
  <c r="B771" i="2"/>
  <c r="C771" i="5"/>
  <c r="D771" i="5"/>
  <c r="E771" i="5"/>
  <c r="B771" i="5"/>
  <c r="C771" i="3"/>
  <c r="D771" i="3"/>
  <c r="E771" i="3"/>
  <c r="B771" i="3"/>
  <c r="C771" i="12"/>
  <c r="D771" i="12"/>
  <c r="E771" i="12"/>
  <c r="B771" i="12"/>
  <c r="C508" i="17" l="1"/>
  <c r="D508" i="17"/>
  <c r="E508" i="17"/>
  <c r="B508" i="17"/>
  <c r="C772" i="7"/>
  <c r="D772" i="7"/>
  <c r="E772" i="7"/>
  <c r="B772" i="7"/>
  <c r="C768" i="10"/>
  <c r="D768" i="10"/>
  <c r="E768" i="10"/>
  <c r="B768" i="10"/>
  <c r="C508" i="16"/>
  <c r="D508" i="16"/>
  <c r="E508" i="16"/>
  <c r="B508" i="16"/>
  <c r="C770" i="6"/>
  <c r="D770" i="6"/>
  <c r="E770" i="6"/>
  <c r="B770" i="6"/>
  <c r="C214" i="86"/>
  <c r="D214" i="86"/>
  <c r="E214" i="86"/>
  <c r="B214" i="86"/>
  <c r="C768" i="9"/>
  <c r="D768" i="9"/>
  <c r="E768" i="9"/>
  <c r="B768" i="9"/>
  <c r="C214" i="85"/>
  <c r="D214" i="85"/>
  <c r="E214" i="85"/>
  <c r="B214" i="85"/>
  <c r="C404" i="20"/>
  <c r="D404" i="20"/>
  <c r="E404" i="20"/>
  <c r="B404" i="20"/>
  <c r="C770" i="11"/>
  <c r="D770" i="11"/>
  <c r="E770" i="11"/>
  <c r="B770" i="11"/>
  <c r="C716" i="14"/>
  <c r="D716" i="14"/>
  <c r="E716" i="14"/>
  <c r="B716" i="14"/>
  <c r="C770" i="4"/>
  <c r="D770" i="4"/>
  <c r="E770" i="4"/>
  <c r="B770" i="4"/>
  <c r="C770" i="8"/>
  <c r="D770" i="8"/>
  <c r="E770" i="8"/>
  <c r="B770" i="8"/>
  <c r="C770" i="2"/>
  <c r="D770" i="2"/>
  <c r="E770" i="2"/>
  <c r="B770" i="2"/>
  <c r="C770" i="5"/>
  <c r="D770" i="5"/>
  <c r="E770" i="5"/>
  <c r="B770" i="5"/>
  <c r="C770" i="3"/>
  <c r="D770" i="3"/>
  <c r="E770" i="3"/>
  <c r="B770" i="3"/>
  <c r="C770" i="12"/>
  <c r="D770" i="12"/>
  <c r="E770" i="12"/>
  <c r="B770" i="12"/>
  <c r="C507" i="17" l="1"/>
  <c r="D507" i="17"/>
  <c r="E507" i="17"/>
  <c r="B507" i="17"/>
  <c r="C771" i="7"/>
  <c r="D771" i="7"/>
  <c r="E771" i="7"/>
  <c r="B771" i="7"/>
  <c r="C767" i="10"/>
  <c r="D767" i="10"/>
  <c r="E767" i="10"/>
  <c r="B767" i="10"/>
  <c r="C507" i="16"/>
  <c r="D507" i="16"/>
  <c r="E507" i="16"/>
  <c r="B507" i="16"/>
  <c r="C769" i="6"/>
  <c r="D769" i="6"/>
  <c r="E769" i="6"/>
  <c r="B769" i="6"/>
  <c r="C213" i="86"/>
  <c r="D213" i="86"/>
  <c r="E213" i="86"/>
  <c r="B213" i="86"/>
  <c r="C767" i="9"/>
  <c r="D767" i="9"/>
  <c r="E767" i="9"/>
  <c r="B767" i="9"/>
  <c r="C213" i="85"/>
  <c r="D213" i="85"/>
  <c r="E213" i="85"/>
  <c r="B213" i="85"/>
  <c r="C403" i="20"/>
  <c r="D403" i="20"/>
  <c r="E403" i="20"/>
  <c r="B403" i="20"/>
  <c r="C769" i="11"/>
  <c r="D769" i="11"/>
  <c r="E769" i="11"/>
  <c r="B769" i="11"/>
  <c r="C715" i="14"/>
  <c r="D715" i="14"/>
  <c r="E715" i="14"/>
  <c r="B715" i="14"/>
  <c r="C769" i="4"/>
  <c r="D769" i="4"/>
  <c r="E769" i="4"/>
  <c r="B769" i="4"/>
  <c r="C769" i="8"/>
  <c r="D769" i="8"/>
  <c r="E769" i="8"/>
  <c r="B769" i="8"/>
  <c r="C769" i="2"/>
  <c r="D769" i="2"/>
  <c r="E769" i="2"/>
  <c r="B769" i="2"/>
  <c r="C769" i="5"/>
  <c r="D769" i="5"/>
  <c r="E769" i="5"/>
  <c r="B769" i="5"/>
  <c r="C769" i="3"/>
  <c r="D769" i="3"/>
  <c r="E769" i="3"/>
  <c r="B769" i="3"/>
  <c r="C769" i="12"/>
  <c r="D769" i="12"/>
  <c r="E769" i="12"/>
  <c r="B769" i="12"/>
  <c r="C506" i="17" l="1"/>
  <c r="D506" i="17"/>
  <c r="E506" i="17"/>
  <c r="B506" i="17"/>
  <c r="C770" i="7"/>
  <c r="D770" i="7"/>
  <c r="E770" i="7"/>
  <c r="B770" i="7"/>
  <c r="C766" i="10"/>
  <c r="D766" i="10"/>
  <c r="E766" i="10"/>
  <c r="B766" i="10"/>
  <c r="C506" i="16"/>
  <c r="D506" i="16"/>
  <c r="E506" i="16"/>
  <c r="B506" i="16"/>
  <c r="C768" i="6"/>
  <c r="D768" i="6"/>
  <c r="E768" i="6"/>
  <c r="B768" i="6"/>
  <c r="C212" i="86"/>
  <c r="D212" i="86"/>
  <c r="E212" i="86"/>
  <c r="B212" i="86"/>
  <c r="C766" i="9"/>
  <c r="D766" i="9"/>
  <c r="E766" i="9"/>
  <c r="B766" i="9"/>
  <c r="C212" i="85"/>
  <c r="D212" i="85"/>
  <c r="E212" i="85"/>
  <c r="B212" i="85"/>
  <c r="C402" i="20"/>
  <c r="D402" i="20"/>
  <c r="E402" i="20"/>
  <c r="B402" i="20"/>
  <c r="C768" i="11"/>
  <c r="D768" i="11"/>
  <c r="E768" i="11"/>
  <c r="B768" i="11"/>
  <c r="C714" i="14"/>
  <c r="D714" i="14"/>
  <c r="E714" i="14"/>
  <c r="B714" i="14"/>
  <c r="C768" i="4"/>
  <c r="D768" i="4"/>
  <c r="E768" i="4"/>
  <c r="B768" i="4"/>
  <c r="C768" i="8"/>
  <c r="D768" i="8"/>
  <c r="E768" i="8"/>
  <c r="B768" i="8"/>
  <c r="C768" i="2"/>
  <c r="D768" i="2"/>
  <c r="E768" i="2"/>
  <c r="B768" i="2"/>
  <c r="C768" i="5"/>
  <c r="D768" i="5"/>
  <c r="E768" i="5"/>
  <c r="B768" i="5"/>
  <c r="C768" i="3"/>
  <c r="D768" i="3"/>
  <c r="E768" i="3"/>
  <c r="B768" i="3"/>
  <c r="C768" i="12"/>
  <c r="D768" i="12"/>
  <c r="E768" i="12"/>
  <c r="B768" i="12"/>
  <c r="C505" i="17" l="1"/>
  <c r="D505" i="17"/>
  <c r="E505" i="17"/>
  <c r="B505" i="17"/>
  <c r="F776" i="7"/>
  <c r="G776" i="7"/>
  <c r="F777" i="7"/>
  <c r="G777" i="7"/>
  <c r="F778" i="7"/>
  <c r="G778" i="7"/>
  <c r="F779" i="7"/>
  <c r="G779" i="7"/>
  <c r="F780" i="7"/>
  <c r="G780" i="7"/>
  <c r="F781" i="7"/>
  <c r="G781" i="7"/>
  <c r="F782" i="7"/>
  <c r="G782" i="7"/>
  <c r="F783" i="7"/>
  <c r="G783" i="7"/>
  <c r="F770" i="7"/>
  <c r="G770" i="7"/>
  <c r="F771" i="7"/>
  <c r="G771" i="7"/>
  <c r="F772" i="7"/>
  <c r="G772" i="7"/>
  <c r="F773" i="7"/>
  <c r="G773" i="7"/>
  <c r="F774" i="7"/>
  <c r="G774" i="7"/>
  <c r="F775" i="7"/>
  <c r="G775" i="7"/>
  <c r="C769" i="7"/>
  <c r="D769" i="7"/>
  <c r="E769" i="7"/>
  <c r="B769" i="7"/>
  <c r="C765" i="10"/>
  <c r="D765" i="10"/>
  <c r="E765" i="10"/>
  <c r="B765" i="10"/>
  <c r="C505" i="16"/>
  <c r="D505" i="16"/>
  <c r="E505" i="16"/>
  <c r="B505" i="16"/>
  <c r="C767" i="6"/>
  <c r="D767" i="6"/>
  <c r="E767" i="6"/>
  <c r="B767" i="6"/>
  <c r="C211" i="86"/>
  <c r="D211" i="86"/>
  <c r="E211" i="86"/>
  <c r="B211" i="86"/>
  <c r="C765" i="9"/>
  <c r="D765" i="9"/>
  <c r="E765" i="9"/>
  <c r="B765" i="9"/>
  <c r="F766" i="9"/>
  <c r="G766" i="9"/>
  <c r="F767" i="9"/>
  <c r="G767" i="9"/>
  <c r="F768" i="9"/>
  <c r="G768" i="9"/>
  <c r="F769" i="9"/>
  <c r="G769" i="9"/>
  <c r="F770" i="9"/>
  <c r="G770" i="9"/>
  <c r="F771" i="9"/>
  <c r="G771" i="9"/>
  <c r="F772" i="9"/>
  <c r="G772" i="9"/>
  <c r="F773" i="9"/>
  <c r="G773" i="9"/>
  <c r="F774" i="9"/>
  <c r="G774" i="9"/>
  <c r="F775" i="9"/>
  <c r="G775" i="9"/>
  <c r="F776" i="9"/>
  <c r="G776" i="9"/>
  <c r="F777" i="9"/>
  <c r="G777" i="9"/>
  <c r="F778" i="9"/>
  <c r="G778" i="9"/>
  <c r="F779" i="9"/>
  <c r="G779" i="9"/>
  <c r="F780" i="9"/>
  <c r="G780" i="9"/>
  <c r="F781" i="9"/>
  <c r="G781" i="9"/>
  <c r="C211" i="85"/>
  <c r="D211" i="85"/>
  <c r="E211" i="85"/>
  <c r="B211" i="85"/>
  <c r="C401" i="20"/>
  <c r="D401" i="20"/>
  <c r="E401" i="20"/>
  <c r="B401" i="20"/>
  <c r="C767" i="11"/>
  <c r="D767" i="11"/>
  <c r="E767" i="11"/>
  <c r="B767" i="11"/>
  <c r="C713" i="14"/>
  <c r="D713" i="14"/>
  <c r="E713" i="14"/>
  <c r="B713" i="14"/>
  <c r="C767" i="4"/>
  <c r="D767" i="4"/>
  <c r="E767" i="4"/>
  <c r="B767" i="4"/>
  <c r="C767" i="8"/>
  <c r="D767" i="8"/>
  <c r="E767" i="8"/>
  <c r="B767" i="8"/>
  <c r="C767" i="2"/>
  <c r="D767" i="2"/>
  <c r="E767" i="2"/>
  <c r="B767" i="2"/>
  <c r="C767" i="5"/>
  <c r="D767" i="5"/>
  <c r="E767" i="5"/>
  <c r="B767" i="5"/>
  <c r="C767" i="3"/>
  <c r="D767" i="3"/>
  <c r="E767" i="3"/>
  <c r="B767" i="3"/>
  <c r="C767" i="12"/>
  <c r="D767" i="12"/>
  <c r="E767" i="12"/>
  <c r="B767" i="12"/>
  <c r="G765" i="9" l="1"/>
  <c r="H771" i="7"/>
  <c r="H783" i="7"/>
  <c r="H768" i="9"/>
  <c r="H769" i="9"/>
  <c r="F765" i="9"/>
  <c r="H779" i="9"/>
  <c r="H775" i="7"/>
  <c r="H773" i="7"/>
  <c r="H776" i="9"/>
  <c r="H776" i="7"/>
  <c r="H781" i="9"/>
  <c r="H780" i="9"/>
  <c r="H782" i="7"/>
  <c r="H778" i="9"/>
  <c r="H777" i="9"/>
  <c r="H781" i="7"/>
  <c r="H780" i="7"/>
  <c r="H779" i="7"/>
  <c r="H775" i="9"/>
  <c r="H778" i="7"/>
  <c r="H774" i="9"/>
  <c r="H777" i="7"/>
  <c r="H773" i="9"/>
  <c r="H772" i="9"/>
  <c r="H771" i="9"/>
  <c r="H774" i="7"/>
  <c r="H770" i="9"/>
  <c r="H772" i="7"/>
  <c r="H767" i="9"/>
  <c r="H770" i="7"/>
  <c r="H766" i="9"/>
  <c r="C504" i="17"/>
  <c r="D504" i="17"/>
  <c r="E504" i="17"/>
  <c r="B504" i="17"/>
  <c r="C768" i="7"/>
  <c r="D768" i="7"/>
  <c r="E768" i="7"/>
  <c r="B768" i="7"/>
  <c r="C764" i="10"/>
  <c r="D764" i="10"/>
  <c r="E764" i="10"/>
  <c r="B764" i="10"/>
  <c r="C504" i="16"/>
  <c r="D504" i="16"/>
  <c r="E504" i="16"/>
  <c r="B504" i="16"/>
  <c r="C766" i="6"/>
  <c r="D766" i="6"/>
  <c r="E766" i="6"/>
  <c r="B766" i="6"/>
  <c r="C210" i="86"/>
  <c r="D210" i="86"/>
  <c r="E210" i="86"/>
  <c r="B210" i="86"/>
  <c r="C764" i="9"/>
  <c r="D764" i="9"/>
  <c r="E764" i="9"/>
  <c r="B764" i="9"/>
  <c r="C210" i="85"/>
  <c r="D210" i="85"/>
  <c r="E210" i="85"/>
  <c r="B210" i="85"/>
  <c r="C400" i="20"/>
  <c r="D400" i="20"/>
  <c r="E400" i="20"/>
  <c r="B400" i="20"/>
  <c r="C766" i="11"/>
  <c r="D766" i="11"/>
  <c r="E766" i="11"/>
  <c r="B766" i="11"/>
  <c r="C712" i="14"/>
  <c r="D712" i="14"/>
  <c r="E712" i="14"/>
  <c r="B712" i="14"/>
  <c r="C766" i="4"/>
  <c r="D766" i="4"/>
  <c r="E766" i="4"/>
  <c r="B766" i="4"/>
  <c r="C766" i="8"/>
  <c r="D766" i="8"/>
  <c r="E766" i="8"/>
  <c r="B766" i="8"/>
  <c r="C766" i="2"/>
  <c r="D766" i="2"/>
  <c r="E766" i="2"/>
  <c r="B766" i="2"/>
  <c r="C766" i="5"/>
  <c r="D766" i="5"/>
  <c r="E766" i="5"/>
  <c r="B766" i="5"/>
  <c r="C766" i="3"/>
  <c r="D766" i="3"/>
  <c r="E766" i="3"/>
  <c r="B766" i="3"/>
  <c r="C766" i="12"/>
  <c r="D766" i="12"/>
  <c r="E766" i="12"/>
  <c r="B766" i="12"/>
  <c r="H765" i="9" l="1"/>
  <c r="C503" i="17"/>
  <c r="D503" i="17"/>
  <c r="E503" i="17"/>
  <c r="B503" i="17"/>
  <c r="C767" i="7"/>
  <c r="D767" i="7"/>
  <c r="E767" i="7"/>
  <c r="B767" i="7"/>
  <c r="C763" i="10"/>
  <c r="D763" i="10"/>
  <c r="E763" i="10"/>
  <c r="B763" i="10"/>
  <c r="C503" i="16"/>
  <c r="D503" i="16"/>
  <c r="E503" i="16"/>
  <c r="B503" i="16"/>
  <c r="C765" i="6"/>
  <c r="D765" i="6"/>
  <c r="E765" i="6"/>
  <c r="B765" i="6"/>
  <c r="C209" i="86"/>
  <c r="D209" i="86"/>
  <c r="E209" i="86"/>
  <c r="B209" i="86"/>
  <c r="C763" i="9"/>
  <c r="D763" i="9"/>
  <c r="E763" i="9"/>
  <c r="B763" i="9"/>
  <c r="C209" i="85"/>
  <c r="D209" i="85"/>
  <c r="E209" i="85"/>
  <c r="B209" i="85"/>
  <c r="C399" i="20"/>
  <c r="D399" i="20"/>
  <c r="E399" i="20"/>
  <c r="B399" i="20"/>
  <c r="F766" i="11"/>
  <c r="G766" i="11"/>
  <c r="F767" i="11"/>
  <c r="G767" i="11"/>
  <c r="F768" i="11"/>
  <c r="G768" i="11"/>
  <c r="F769" i="11"/>
  <c r="G769" i="11"/>
  <c r="F770" i="11"/>
  <c r="G770" i="11"/>
  <c r="F771" i="11"/>
  <c r="G771" i="11"/>
  <c r="F772" i="11"/>
  <c r="G772" i="11"/>
  <c r="F773" i="11"/>
  <c r="G773" i="11"/>
  <c r="F774" i="11"/>
  <c r="G774" i="11"/>
  <c r="F775" i="11"/>
  <c r="G775" i="11"/>
  <c r="F776" i="11"/>
  <c r="G776" i="11"/>
  <c r="F777" i="11"/>
  <c r="G777" i="11"/>
  <c r="F778" i="11"/>
  <c r="G778" i="11"/>
  <c r="F779" i="11"/>
  <c r="G779" i="11"/>
  <c r="F780" i="11"/>
  <c r="G780" i="11"/>
  <c r="F781" i="11"/>
  <c r="G781" i="11"/>
  <c r="F782" i="11"/>
  <c r="G782" i="11"/>
  <c r="F783" i="11"/>
  <c r="G783" i="11"/>
  <c r="C765" i="11"/>
  <c r="D765" i="11"/>
  <c r="E765" i="11"/>
  <c r="B765" i="11"/>
  <c r="C711" i="14"/>
  <c r="D711" i="14"/>
  <c r="E711" i="14"/>
  <c r="B711" i="14"/>
  <c r="C765" i="4"/>
  <c r="D765" i="4"/>
  <c r="E765" i="4"/>
  <c r="B765" i="4"/>
  <c r="C765" i="8"/>
  <c r="D765" i="8"/>
  <c r="E765" i="8"/>
  <c r="B765" i="8"/>
  <c r="C765" i="2"/>
  <c r="D765" i="2"/>
  <c r="E765" i="2"/>
  <c r="B765" i="2"/>
  <c r="C765" i="5"/>
  <c r="D765" i="5"/>
  <c r="E765" i="5"/>
  <c r="B765" i="5"/>
  <c r="C765" i="3"/>
  <c r="D765" i="3"/>
  <c r="E765" i="3"/>
  <c r="B765" i="3"/>
  <c r="C765" i="12"/>
  <c r="D765" i="12"/>
  <c r="E765" i="12"/>
  <c r="B765" i="12"/>
  <c r="C502" i="17" l="1"/>
  <c r="D502" i="17"/>
  <c r="E502" i="17"/>
  <c r="B502" i="17"/>
  <c r="C762" i="10"/>
  <c r="D762" i="10"/>
  <c r="E762" i="10"/>
  <c r="B762" i="10"/>
  <c r="C766" i="7"/>
  <c r="D766" i="7"/>
  <c r="E766" i="7"/>
  <c r="B766" i="7"/>
  <c r="C761" i="10"/>
  <c r="D761" i="10"/>
  <c r="E761" i="10"/>
  <c r="B761" i="10"/>
  <c r="C502" i="16"/>
  <c r="D502" i="16"/>
  <c r="E502" i="16"/>
  <c r="B502" i="16"/>
  <c r="E764" i="6"/>
  <c r="C764" i="6"/>
  <c r="D764" i="6"/>
  <c r="B764" i="6"/>
  <c r="C208" i="86"/>
  <c r="D208" i="86"/>
  <c r="E208" i="86"/>
  <c r="B208" i="86"/>
  <c r="C762" i="9"/>
  <c r="D762" i="9"/>
  <c r="E762" i="9"/>
  <c r="B762" i="9"/>
  <c r="C208" i="85"/>
  <c r="D208" i="85"/>
  <c r="E208" i="85"/>
  <c r="B208" i="85"/>
  <c r="C398" i="20"/>
  <c r="D398" i="20"/>
  <c r="E398" i="20"/>
  <c r="B398" i="20"/>
  <c r="C764" i="11"/>
  <c r="D764" i="11"/>
  <c r="E764" i="11"/>
  <c r="B764" i="11"/>
  <c r="C710" i="14"/>
  <c r="D710" i="14"/>
  <c r="E710" i="14"/>
  <c r="B710" i="14"/>
  <c r="C764" i="4"/>
  <c r="D764" i="4"/>
  <c r="E764" i="4"/>
  <c r="B764" i="4"/>
  <c r="C764" i="8"/>
  <c r="D764" i="8"/>
  <c r="E764" i="8"/>
  <c r="B764" i="8"/>
  <c r="C764" i="2"/>
  <c r="D764" i="2"/>
  <c r="E764" i="2"/>
  <c r="B764" i="2"/>
  <c r="C764" i="5"/>
  <c r="D764" i="5"/>
  <c r="E764" i="5"/>
  <c r="B764" i="5"/>
  <c r="C764" i="3"/>
  <c r="D764" i="3"/>
  <c r="E764" i="3"/>
  <c r="B764" i="3"/>
  <c r="C764" i="12"/>
  <c r="D764" i="12"/>
  <c r="E764" i="12"/>
  <c r="B764" i="12"/>
  <c r="C501" i="17" l="1"/>
  <c r="D501" i="17"/>
  <c r="E501" i="17"/>
  <c r="B501" i="17"/>
  <c r="C765" i="7"/>
  <c r="D765" i="7"/>
  <c r="E765" i="7"/>
  <c r="B765" i="7"/>
  <c r="C501" i="16"/>
  <c r="D501" i="16"/>
  <c r="E501" i="16"/>
  <c r="B501" i="16"/>
  <c r="E763" i="6"/>
  <c r="C763" i="6"/>
  <c r="D763" i="6"/>
  <c r="B763" i="6"/>
  <c r="C207" i="86"/>
  <c r="D207" i="86"/>
  <c r="E207" i="86"/>
  <c r="B207" i="86"/>
  <c r="C761" i="9"/>
  <c r="D761" i="9"/>
  <c r="E761" i="9"/>
  <c r="B761" i="9"/>
  <c r="C207" i="85"/>
  <c r="D207" i="85"/>
  <c r="E207" i="85"/>
  <c r="B207" i="85"/>
  <c r="C397" i="20"/>
  <c r="D397" i="20"/>
  <c r="E397" i="20"/>
  <c r="B397" i="20"/>
  <c r="C763" i="11"/>
  <c r="D763" i="11"/>
  <c r="E763" i="11"/>
  <c r="B763" i="11"/>
  <c r="C709" i="14"/>
  <c r="D709" i="14"/>
  <c r="E709" i="14"/>
  <c r="B709" i="14"/>
  <c r="C763" i="4"/>
  <c r="D763" i="4"/>
  <c r="E763" i="4"/>
  <c r="B763" i="4"/>
  <c r="C763" i="8"/>
  <c r="D763" i="8"/>
  <c r="E763" i="8"/>
  <c r="B763" i="8"/>
  <c r="C763" i="2"/>
  <c r="D763" i="2"/>
  <c r="E763" i="2"/>
  <c r="B763" i="2"/>
  <c r="C763" i="5"/>
  <c r="D763" i="5"/>
  <c r="E763" i="5"/>
  <c r="B763" i="5"/>
  <c r="C763" i="3"/>
  <c r="D763" i="3"/>
  <c r="E763" i="3"/>
  <c r="B763" i="3"/>
  <c r="C763" i="12"/>
  <c r="D763" i="12"/>
  <c r="E763" i="12"/>
  <c r="B763" i="12"/>
  <c r="C500" i="17" l="1"/>
  <c r="D500" i="17"/>
  <c r="E500" i="17"/>
  <c r="B500" i="17"/>
  <c r="C764" i="7"/>
  <c r="D764" i="7"/>
  <c r="E764" i="7"/>
  <c r="B764" i="7"/>
  <c r="C760" i="10"/>
  <c r="D760" i="10"/>
  <c r="E760" i="10"/>
  <c r="B760" i="10"/>
  <c r="C500" i="16"/>
  <c r="D500" i="16"/>
  <c r="E500" i="16"/>
  <c r="B500" i="16"/>
  <c r="C762" i="6"/>
  <c r="D762" i="6"/>
  <c r="E762" i="6"/>
  <c r="B762" i="6"/>
  <c r="C206" i="86"/>
  <c r="D206" i="86"/>
  <c r="E206" i="86"/>
  <c r="B206" i="86"/>
  <c r="C760" i="9"/>
  <c r="D760" i="9"/>
  <c r="E760" i="9"/>
  <c r="B760" i="9"/>
  <c r="C206" i="85"/>
  <c r="D206" i="85"/>
  <c r="E206" i="85"/>
  <c r="B206" i="85"/>
  <c r="C396" i="20"/>
  <c r="D396" i="20"/>
  <c r="E396" i="20"/>
  <c r="B396" i="20"/>
  <c r="C762" i="11"/>
  <c r="D762" i="11"/>
  <c r="E762" i="11"/>
  <c r="B762" i="11"/>
  <c r="C708" i="14"/>
  <c r="D708" i="14"/>
  <c r="E708" i="14"/>
  <c r="B708" i="14"/>
  <c r="C762" i="4"/>
  <c r="D762" i="4"/>
  <c r="E762" i="4"/>
  <c r="B762" i="4"/>
  <c r="C762" i="8"/>
  <c r="D762" i="8"/>
  <c r="E762" i="8"/>
  <c r="B762" i="8"/>
  <c r="C762" i="2"/>
  <c r="D762" i="2"/>
  <c r="E762" i="2"/>
  <c r="B762" i="2"/>
  <c r="C762" i="5"/>
  <c r="D762" i="5"/>
  <c r="E762" i="5"/>
  <c r="B762" i="5"/>
  <c r="C762" i="3"/>
  <c r="D762" i="3"/>
  <c r="E762" i="3"/>
  <c r="B762" i="3"/>
  <c r="C762" i="12"/>
  <c r="D762" i="12"/>
  <c r="E762" i="12"/>
  <c r="B762" i="12"/>
  <c r="C499" i="17" l="1"/>
  <c r="D499" i="17"/>
  <c r="E499" i="17"/>
  <c r="B499" i="17"/>
  <c r="C763" i="7"/>
  <c r="D763" i="7"/>
  <c r="E763" i="7"/>
  <c r="B763" i="7"/>
  <c r="C759" i="10"/>
  <c r="D759" i="10"/>
  <c r="E759" i="10"/>
  <c r="B759" i="10"/>
  <c r="C499" i="16"/>
  <c r="D499" i="16"/>
  <c r="E499" i="16"/>
  <c r="B499" i="16"/>
  <c r="C761" i="6"/>
  <c r="D761" i="6"/>
  <c r="E761" i="6"/>
  <c r="B761" i="6"/>
  <c r="C205" i="86"/>
  <c r="D205" i="86"/>
  <c r="E205" i="86"/>
  <c r="B205" i="86"/>
  <c r="C759" i="9"/>
  <c r="D759" i="9"/>
  <c r="E759" i="9"/>
  <c r="B759" i="9"/>
  <c r="C205" i="85"/>
  <c r="D205" i="85"/>
  <c r="E205" i="85"/>
  <c r="B205" i="85"/>
  <c r="C395" i="20"/>
  <c r="D395" i="20"/>
  <c r="E395" i="20"/>
  <c r="B395" i="20"/>
  <c r="C761" i="11"/>
  <c r="D761" i="11"/>
  <c r="E761" i="11"/>
  <c r="B761" i="11"/>
  <c r="C707" i="14"/>
  <c r="D707" i="14"/>
  <c r="E707" i="14"/>
  <c r="B707" i="14"/>
  <c r="C761" i="4"/>
  <c r="D761" i="4"/>
  <c r="E761" i="4"/>
  <c r="B761" i="4"/>
  <c r="C761" i="8"/>
  <c r="D761" i="8"/>
  <c r="E761" i="8"/>
  <c r="B761" i="8"/>
  <c r="C761" i="2"/>
  <c r="D761" i="2"/>
  <c r="E761" i="2"/>
  <c r="B761" i="2"/>
  <c r="C761" i="5"/>
  <c r="D761" i="5"/>
  <c r="E761" i="5"/>
  <c r="B761" i="5"/>
  <c r="C761" i="3"/>
  <c r="D761" i="3"/>
  <c r="E761" i="3"/>
  <c r="B761" i="3"/>
  <c r="C761" i="12"/>
  <c r="D761" i="12"/>
  <c r="E761" i="12"/>
  <c r="B761" i="12"/>
  <c r="C498" i="17" l="1"/>
  <c r="D498" i="17"/>
  <c r="E498" i="17"/>
  <c r="B498" i="17"/>
  <c r="C762" i="7"/>
  <c r="D762" i="7"/>
  <c r="E762" i="7"/>
  <c r="B762" i="7"/>
  <c r="C758" i="10"/>
  <c r="D758" i="10"/>
  <c r="E758" i="10"/>
  <c r="B758" i="10"/>
  <c r="C498" i="16"/>
  <c r="D498" i="16"/>
  <c r="E498" i="16"/>
  <c r="B498" i="16"/>
  <c r="C760" i="6"/>
  <c r="D760" i="6"/>
  <c r="E760" i="6"/>
  <c r="B760" i="6"/>
  <c r="C204" i="86"/>
  <c r="D204" i="86"/>
  <c r="E204" i="86"/>
  <c r="B204" i="86"/>
  <c r="C758" i="9"/>
  <c r="D758" i="9"/>
  <c r="E758" i="9"/>
  <c r="B758" i="9"/>
  <c r="C204" i="85"/>
  <c r="D204" i="85"/>
  <c r="E204" i="85"/>
  <c r="B204" i="85"/>
  <c r="C394" i="20"/>
  <c r="D394" i="20"/>
  <c r="E394" i="20"/>
  <c r="B394" i="20"/>
  <c r="C760" i="11"/>
  <c r="D760" i="11"/>
  <c r="E760" i="11"/>
  <c r="B760" i="11"/>
  <c r="C706" i="14"/>
  <c r="D706" i="14"/>
  <c r="E706" i="14"/>
  <c r="B706" i="14"/>
  <c r="C760" i="4"/>
  <c r="D760" i="4"/>
  <c r="E760" i="4"/>
  <c r="B760" i="4"/>
  <c r="C760" i="8"/>
  <c r="D760" i="8"/>
  <c r="E760" i="8"/>
  <c r="B760" i="8"/>
  <c r="C760" i="2"/>
  <c r="D760" i="2"/>
  <c r="E760" i="2"/>
  <c r="B760" i="2"/>
  <c r="C760" i="5"/>
  <c r="D760" i="5"/>
  <c r="E760" i="5"/>
  <c r="B760" i="5"/>
  <c r="C760" i="3"/>
  <c r="D760" i="3"/>
  <c r="E760" i="3"/>
  <c r="B760" i="3"/>
  <c r="C760" i="12"/>
  <c r="D760" i="12"/>
  <c r="E760" i="12"/>
  <c r="B760" i="12"/>
  <c r="C497" i="17" l="1"/>
  <c r="D497" i="17"/>
  <c r="E497" i="17"/>
  <c r="B497" i="17"/>
  <c r="C761" i="7"/>
  <c r="D761" i="7"/>
  <c r="E761" i="7"/>
  <c r="B761" i="7"/>
  <c r="C757" i="10"/>
  <c r="D757" i="10"/>
  <c r="E757" i="10"/>
  <c r="B757" i="10"/>
  <c r="C497" i="16"/>
  <c r="D497" i="16"/>
  <c r="E497" i="16"/>
  <c r="B497" i="16"/>
  <c r="C759" i="6"/>
  <c r="D759" i="6"/>
  <c r="E759" i="6"/>
  <c r="B759" i="6"/>
  <c r="C203" i="86"/>
  <c r="D203" i="86"/>
  <c r="E203" i="86"/>
  <c r="B203" i="86"/>
  <c r="C757" i="9"/>
  <c r="D757" i="9"/>
  <c r="E757" i="9"/>
  <c r="B757" i="9"/>
  <c r="C203" i="85"/>
  <c r="D203" i="85"/>
  <c r="E203" i="85"/>
  <c r="B203" i="85"/>
  <c r="F395" i="20"/>
  <c r="G395" i="20"/>
  <c r="F396" i="20"/>
  <c r="G396" i="20"/>
  <c r="F397" i="20"/>
  <c r="G397" i="20"/>
  <c r="F398" i="20"/>
  <c r="G398" i="20"/>
  <c r="F399" i="20"/>
  <c r="G399" i="20"/>
  <c r="F400" i="20"/>
  <c r="G400" i="20"/>
  <c r="F401" i="20"/>
  <c r="G401" i="20"/>
  <c r="F402" i="20"/>
  <c r="G402" i="20"/>
  <c r="F403" i="20"/>
  <c r="G403" i="20"/>
  <c r="F404" i="20"/>
  <c r="G404" i="20"/>
  <c r="F405" i="20"/>
  <c r="G405" i="20"/>
  <c r="F406" i="20"/>
  <c r="G406" i="20"/>
  <c r="F407" i="20"/>
  <c r="G407" i="20"/>
  <c r="F408" i="20"/>
  <c r="G408" i="20"/>
  <c r="F409" i="20"/>
  <c r="G409" i="20"/>
  <c r="F410" i="20"/>
  <c r="G410" i="20"/>
  <c r="F411" i="20"/>
  <c r="G411" i="20"/>
  <c r="F412" i="20"/>
  <c r="G412" i="20"/>
  <c r="F413" i="20"/>
  <c r="G413" i="20"/>
  <c r="F414" i="20"/>
  <c r="G414" i="20"/>
  <c r="F415" i="20"/>
  <c r="G415" i="20"/>
  <c r="F416" i="20"/>
  <c r="G416" i="20"/>
  <c r="F417" i="20"/>
  <c r="G417" i="20"/>
  <c r="C393" i="20"/>
  <c r="D393" i="20"/>
  <c r="E393" i="20"/>
  <c r="B393" i="20"/>
  <c r="C759" i="11"/>
  <c r="D759" i="11"/>
  <c r="E759" i="11"/>
  <c r="B759" i="11"/>
  <c r="C705" i="14"/>
  <c r="D705" i="14"/>
  <c r="E705" i="14"/>
  <c r="B705" i="14"/>
  <c r="C759" i="4"/>
  <c r="D759" i="4"/>
  <c r="E759" i="4"/>
  <c r="B759" i="4"/>
  <c r="C759" i="8"/>
  <c r="D759" i="8"/>
  <c r="E759" i="8"/>
  <c r="B759" i="8"/>
  <c r="C759" i="2"/>
  <c r="D759" i="2"/>
  <c r="E759" i="2"/>
  <c r="B759" i="2"/>
  <c r="C759" i="5"/>
  <c r="D759" i="5"/>
  <c r="E759" i="5"/>
  <c r="B759" i="5"/>
  <c r="C759" i="3"/>
  <c r="D759" i="3"/>
  <c r="E759" i="3"/>
  <c r="B759" i="3"/>
  <c r="C759" i="12"/>
  <c r="D759" i="12"/>
  <c r="E759" i="12"/>
  <c r="B759" i="12"/>
  <c r="H417" i="20" l="1"/>
  <c r="H409" i="20"/>
  <c r="H416" i="20"/>
  <c r="H414" i="20"/>
  <c r="H402" i="20"/>
  <c r="H400" i="20"/>
  <c r="H398" i="20"/>
  <c r="H401" i="20"/>
  <c r="H399" i="20"/>
  <c r="H415" i="20"/>
  <c r="H407" i="20"/>
  <c r="H403" i="20"/>
  <c r="H395" i="20"/>
  <c r="H413" i="20"/>
  <c r="H412" i="20"/>
  <c r="H411" i="20"/>
  <c r="H410" i="20"/>
  <c r="H408" i="20"/>
  <c r="H406" i="20"/>
  <c r="H405" i="20"/>
  <c r="H404" i="20"/>
  <c r="H397" i="20"/>
  <c r="H396" i="20"/>
  <c r="C496" i="17"/>
  <c r="D496" i="17"/>
  <c r="E496" i="17"/>
  <c r="B496" i="17"/>
  <c r="C760" i="7"/>
  <c r="D760" i="7"/>
  <c r="E760" i="7"/>
  <c r="B760" i="7"/>
  <c r="C756" i="10"/>
  <c r="D756" i="10"/>
  <c r="E756" i="10"/>
  <c r="B756" i="10"/>
  <c r="C496" i="16"/>
  <c r="D496" i="16"/>
  <c r="E496" i="16"/>
  <c r="B496" i="16"/>
  <c r="C758" i="6"/>
  <c r="D758" i="6"/>
  <c r="E758" i="6"/>
  <c r="B758" i="6"/>
  <c r="C202" i="86"/>
  <c r="D202" i="86"/>
  <c r="E202" i="86"/>
  <c r="B202" i="86"/>
  <c r="C756" i="9"/>
  <c r="D756" i="9"/>
  <c r="E756" i="9"/>
  <c r="B756" i="9"/>
  <c r="C202" i="85"/>
  <c r="D202" i="85"/>
  <c r="E202" i="85"/>
  <c r="B202" i="85"/>
  <c r="C392" i="20"/>
  <c r="D392" i="20"/>
  <c r="E392" i="20"/>
  <c r="B392" i="20"/>
  <c r="C758" i="11"/>
  <c r="D758" i="11"/>
  <c r="E758" i="11"/>
  <c r="B758" i="11"/>
  <c r="C704" i="14"/>
  <c r="D704" i="14"/>
  <c r="E704" i="14"/>
  <c r="B704" i="14"/>
  <c r="C758" i="4"/>
  <c r="D758" i="4"/>
  <c r="E758" i="4"/>
  <c r="B758" i="4"/>
  <c r="C758" i="8"/>
  <c r="D758" i="8"/>
  <c r="E758" i="8"/>
  <c r="B758" i="8"/>
  <c r="C758" i="2"/>
  <c r="D758" i="2"/>
  <c r="E758" i="2"/>
  <c r="B758" i="2"/>
  <c r="C758" i="5"/>
  <c r="D758" i="5"/>
  <c r="E758" i="5"/>
  <c r="B758" i="5"/>
  <c r="C758" i="3"/>
  <c r="D758" i="3"/>
  <c r="E758" i="3"/>
  <c r="B758" i="3"/>
  <c r="C758" i="12"/>
  <c r="D758" i="12"/>
  <c r="E758" i="12"/>
  <c r="B758" i="12"/>
  <c r="C495" i="17" l="1"/>
  <c r="D495" i="17"/>
  <c r="E495" i="17"/>
  <c r="B495" i="17"/>
  <c r="C759" i="7"/>
  <c r="D759" i="7"/>
  <c r="E759" i="7"/>
  <c r="B759" i="7"/>
  <c r="C755" i="10"/>
  <c r="D755" i="10"/>
  <c r="E755" i="10"/>
  <c r="B755" i="10"/>
  <c r="C495" i="16"/>
  <c r="D495" i="16"/>
  <c r="E495" i="16"/>
  <c r="B495" i="16"/>
  <c r="C757" i="6"/>
  <c r="D757" i="6"/>
  <c r="E757" i="6"/>
  <c r="B757" i="6"/>
  <c r="C201" i="86"/>
  <c r="D201" i="86"/>
  <c r="E201" i="86"/>
  <c r="B201" i="86"/>
  <c r="C755" i="9"/>
  <c r="D755" i="9"/>
  <c r="E755" i="9"/>
  <c r="B755" i="9"/>
  <c r="C201" i="85"/>
  <c r="D201" i="85"/>
  <c r="E201" i="85"/>
  <c r="B201" i="85"/>
  <c r="C391" i="20"/>
  <c r="D391" i="20"/>
  <c r="E391" i="20"/>
  <c r="B391" i="20"/>
  <c r="C757" i="11"/>
  <c r="D757" i="11"/>
  <c r="E757" i="11"/>
  <c r="B757" i="11"/>
  <c r="C703" i="14"/>
  <c r="D703" i="14"/>
  <c r="E703" i="14"/>
  <c r="B703" i="14"/>
  <c r="C757" i="4"/>
  <c r="D757" i="4"/>
  <c r="E757" i="4"/>
  <c r="B757" i="4"/>
  <c r="C757" i="8"/>
  <c r="D757" i="8"/>
  <c r="E757" i="8"/>
  <c r="B757" i="8"/>
  <c r="C757" i="2"/>
  <c r="D757" i="2"/>
  <c r="E757" i="2"/>
  <c r="B757" i="2"/>
  <c r="C757" i="5"/>
  <c r="D757" i="5"/>
  <c r="E757" i="5"/>
  <c r="B757" i="5"/>
  <c r="C757" i="3"/>
  <c r="D757" i="3"/>
  <c r="E757" i="3"/>
  <c r="B757" i="3"/>
  <c r="C757" i="12"/>
  <c r="D757" i="12"/>
  <c r="E757" i="12"/>
  <c r="B757" i="12"/>
  <c r="C494" i="17" l="1"/>
  <c r="D494" i="17"/>
  <c r="E494" i="17"/>
  <c r="B494" i="17"/>
  <c r="C758" i="7"/>
  <c r="D758" i="7"/>
  <c r="E758" i="7"/>
  <c r="B758" i="7"/>
  <c r="C754" i="10"/>
  <c r="D754" i="10"/>
  <c r="E754" i="10"/>
  <c r="B754" i="10"/>
  <c r="C494" i="16"/>
  <c r="D494" i="16"/>
  <c r="E494" i="16"/>
  <c r="B494" i="16"/>
  <c r="C756" i="6"/>
  <c r="D756" i="6"/>
  <c r="E756" i="6"/>
  <c r="B756" i="6"/>
  <c r="C200" i="86"/>
  <c r="D200" i="86"/>
  <c r="E200" i="86"/>
  <c r="B200" i="86"/>
  <c r="C754" i="9"/>
  <c r="D754" i="9"/>
  <c r="E754" i="9"/>
  <c r="B754" i="9"/>
  <c r="F208" i="85"/>
  <c r="G208" i="85"/>
  <c r="F209" i="85"/>
  <c r="G209" i="85"/>
  <c r="F210" i="85"/>
  <c r="G210" i="85"/>
  <c r="F211" i="85"/>
  <c r="G211" i="85"/>
  <c r="F212" i="85"/>
  <c r="G212" i="85"/>
  <c r="F213" i="85"/>
  <c r="G213" i="85"/>
  <c r="F214" i="85"/>
  <c r="G214" i="85"/>
  <c r="F215" i="85"/>
  <c r="G215" i="85"/>
  <c r="G216" i="85"/>
  <c r="H216" i="85" s="1"/>
  <c r="F201" i="85"/>
  <c r="G201" i="85"/>
  <c r="F202" i="85"/>
  <c r="G202" i="85"/>
  <c r="F203" i="85"/>
  <c r="G203" i="85"/>
  <c r="F204" i="85"/>
  <c r="G204" i="85"/>
  <c r="F205" i="85"/>
  <c r="G205" i="85"/>
  <c r="F206" i="85"/>
  <c r="G206" i="85"/>
  <c r="F207" i="85"/>
  <c r="G207" i="85"/>
  <c r="C200" i="85"/>
  <c r="D200" i="85"/>
  <c r="E200" i="85"/>
  <c r="B200" i="85"/>
  <c r="C390" i="20"/>
  <c r="D390" i="20"/>
  <c r="E390" i="20"/>
  <c r="B390" i="20"/>
  <c r="C756" i="11"/>
  <c r="D756" i="11"/>
  <c r="E756" i="11"/>
  <c r="B756" i="11"/>
  <c r="C702" i="14"/>
  <c r="D702" i="14"/>
  <c r="E702" i="14"/>
  <c r="B702" i="14"/>
  <c r="C756" i="4"/>
  <c r="D756" i="4"/>
  <c r="E756" i="4"/>
  <c r="B756" i="4"/>
  <c r="C756" i="8"/>
  <c r="D756" i="8"/>
  <c r="E756" i="8"/>
  <c r="B756" i="8"/>
  <c r="C756" i="2"/>
  <c r="D756" i="2"/>
  <c r="E756" i="2"/>
  <c r="B756" i="2"/>
  <c r="C756" i="5"/>
  <c r="D756" i="5"/>
  <c r="E756" i="5"/>
  <c r="B756" i="5"/>
  <c r="C756" i="3"/>
  <c r="D756" i="3"/>
  <c r="E756" i="3"/>
  <c r="B756" i="3"/>
  <c r="C756" i="12"/>
  <c r="D756" i="12"/>
  <c r="E756" i="12"/>
  <c r="B756" i="12"/>
  <c r="F200" i="85" l="1"/>
  <c r="G200" i="85"/>
  <c r="H206" i="85"/>
  <c r="H204" i="85"/>
  <c r="H212" i="85"/>
  <c r="H208" i="85"/>
  <c r="H207" i="85"/>
  <c r="H215" i="85"/>
  <c r="H214" i="85"/>
  <c r="H213" i="85"/>
  <c r="H211" i="85"/>
  <c r="H210" i="85"/>
  <c r="H209" i="85"/>
  <c r="H205" i="85"/>
  <c r="H203" i="85"/>
  <c r="H202" i="85"/>
  <c r="H201" i="85"/>
  <c r="C493" i="17"/>
  <c r="D493" i="17"/>
  <c r="E493" i="17"/>
  <c r="B493" i="17"/>
  <c r="C757" i="7"/>
  <c r="D757" i="7"/>
  <c r="E757" i="7"/>
  <c r="B757" i="7"/>
  <c r="C753" i="10"/>
  <c r="D753" i="10"/>
  <c r="E753" i="10"/>
  <c r="B753" i="10"/>
  <c r="C493" i="16"/>
  <c r="D493" i="16"/>
  <c r="E493" i="16"/>
  <c r="B493" i="16"/>
  <c r="C755" i="6"/>
  <c r="D755" i="6"/>
  <c r="E755" i="6"/>
  <c r="B755" i="6"/>
  <c r="C199" i="86"/>
  <c r="D199" i="86"/>
  <c r="E199" i="86"/>
  <c r="B199" i="86"/>
  <c r="C753" i="9"/>
  <c r="D753" i="9"/>
  <c r="E753" i="9"/>
  <c r="B753" i="9"/>
  <c r="C199" i="85"/>
  <c r="D199" i="85"/>
  <c r="E199" i="85"/>
  <c r="B199" i="85"/>
  <c r="C389" i="20"/>
  <c r="D389" i="20"/>
  <c r="E389" i="20"/>
  <c r="B389" i="20"/>
  <c r="C755" i="11"/>
  <c r="D755" i="11"/>
  <c r="E755" i="11"/>
  <c r="B755" i="11"/>
  <c r="C701" i="14"/>
  <c r="D701" i="14"/>
  <c r="E701" i="14"/>
  <c r="B701" i="14"/>
  <c r="C755" i="4"/>
  <c r="D755" i="4"/>
  <c r="E755" i="4"/>
  <c r="B755" i="4"/>
  <c r="C755" i="8"/>
  <c r="D755" i="8"/>
  <c r="E755" i="8"/>
  <c r="B755" i="8"/>
  <c r="C755" i="2"/>
  <c r="D755" i="2"/>
  <c r="E755" i="2"/>
  <c r="B755" i="2"/>
  <c r="C755" i="5"/>
  <c r="D755" i="5"/>
  <c r="E755" i="5"/>
  <c r="B755" i="5"/>
  <c r="C755" i="3"/>
  <c r="D755" i="3"/>
  <c r="E755" i="3"/>
  <c r="B755" i="3"/>
  <c r="C755" i="12"/>
  <c r="D755" i="12"/>
  <c r="E755" i="12"/>
  <c r="B755" i="12"/>
  <c r="H200" i="85" l="1"/>
  <c r="C492" i="17"/>
  <c r="D492" i="17"/>
  <c r="E492" i="17"/>
  <c r="B492" i="17"/>
  <c r="C756" i="7"/>
  <c r="D756" i="7"/>
  <c r="E756" i="7"/>
  <c r="B756" i="7"/>
  <c r="F753" i="10"/>
  <c r="G753" i="10"/>
  <c r="F754" i="10"/>
  <c r="G754" i="10"/>
  <c r="F755" i="10"/>
  <c r="G755" i="10"/>
  <c r="F756" i="10"/>
  <c r="G756" i="10"/>
  <c r="F757" i="10"/>
  <c r="G757" i="10"/>
  <c r="F758" i="10"/>
  <c r="G758" i="10"/>
  <c r="F759" i="10"/>
  <c r="G759" i="10"/>
  <c r="F760" i="10"/>
  <c r="G760" i="10"/>
  <c r="F761" i="10"/>
  <c r="G761" i="10"/>
  <c r="F762" i="10"/>
  <c r="G762" i="10"/>
  <c r="F763" i="10"/>
  <c r="G763" i="10"/>
  <c r="F764" i="10"/>
  <c r="G764" i="10"/>
  <c r="F765" i="10"/>
  <c r="G765" i="10"/>
  <c r="F766" i="10"/>
  <c r="G766" i="10"/>
  <c r="F767" i="10"/>
  <c r="G767" i="10"/>
  <c r="F768" i="10"/>
  <c r="G768" i="10"/>
  <c r="F769" i="10"/>
  <c r="G769" i="10"/>
  <c r="F770" i="10"/>
  <c r="G770" i="10"/>
  <c r="F771" i="10"/>
  <c r="G771" i="10"/>
  <c r="F772" i="10"/>
  <c r="G772" i="10"/>
  <c r="F773" i="10"/>
  <c r="G773" i="10"/>
  <c r="F774" i="10"/>
  <c r="G774" i="10"/>
  <c r="F775" i="10"/>
  <c r="G775" i="10"/>
  <c r="F776" i="10"/>
  <c r="G776" i="10"/>
  <c r="F777" i="10"/>
  <c r="G777" i="10"/>
  <c r="F778" i="10"/>
  <c r="G778" i="10"/>
  <c r="F779" i="10"/>
  <c r="G779" i="10"/>
  <c r="F780" i="10"/>
  <c r="G780" i="10"/>
  <c r="F781" i="10"/>
  <c r="G781" i="10"/>
  <c r="F782" i="10"/>
  <c r="G782" i="10"/>
  <c r="F783" i="10"/>
  <c r="G783" i="10"/>
  <c r="F784" i="10"/>
  <c r="G784" i="10"/>
  <c r="F785" i="10"/>
  <c r="G785" i="10"/>
  <c r="G786" i="10"/>
  <c r="H786" i="10" s="1"/>
  <c r="F787" i="10"/>
  <c r="G787" i="10"/>
  <c r="F788" i="10"/>
  <c r="G788" i="10"/>
  <c r="F789" i="10"/>
  <c r="G789" i="10"/>
  <c r="F790" i="10"/>
  <c r="G790" i="10"/>
  <c r="F791" i="10"/>
  <c r="G791" i="10"/>
  <c r="F792" i="10"/>
  <c r="G792" i="10"/>
  <c r="F793" i="10"/>
  <c r="G793" i="10"/>
  <c r="F794" i="10"/>
  <c r="G794" i="10"/>
  <c r="F795" i="10"/>
  <c r="G795" i="10"/>
  <c r="F796" i="10"/>
  <c r="G796" i="10"/>
  <c r="F797" i="10"/>
  <c r="G797" i="10"/>
  <c r="F798" i="10"/>
  <c r="G798" i="10"/>
  <c r="F799" i="10"/>
  <c r="G799" i="10"/>
  <c r="F800" i="10"/>
  <c r="G800" i="10"/>
  <c r="F801" i="10"/>
  <c r="G801" i="10"/>
  <c r="F802" i="10"/>
  <c r="G802" i="10"/>
  <c r="F803" i="10"/>
  <c r="G803" i="10"/>
  <c r="F804" i="10"/>
  <c r="G804" i="10"/>
  <c r="F805" i="10"/>
  <c r="G805" i="10"/>
  <c r="F806" i="10"/>
  <c r="G806" i="10"/>
  <c r="F807" i="10"/>
  <c r="G807" i="10"/>
  <c r="F808" i="10"/>
  <c r="G808" i="10"/>
  <c r="F809" i="10"/>
  <c r="G809" i="10"/>
  <c r="F810" i="10"/>
  <c r="G810" i="10"/>
  <c r="F811" i="10"/>
  <c r="G811" i="10"/>
  <c r="F812" i="10"/>
  <c r="G812" i="10"/>
  <c r="F813" i="10"/>
  <c r="G813" i="10"/>
  <c r="F814" i="10"/>
  <c r="G814" i="10"/>
  <c r="F815" i="10"/>
  <c r="G815" i="10"/>
  <c r="F816" i="10"/>
  <c r="G816" i="10"/>
  <c r="F817" i="10"/>
  <c r="G817" i="10"/>
  <c r="F818" i="10"/>
  <c r="G818" i="10"/>
  <c r="F819" i="10"/>
  <c r="G819" i="10"/>
  <c r="F820" i="10"/>
  <c r="G820" i="10"/>
  <c r="F821" i="10"/>
  <c r="G821" i="10"/>
  <c r="F822" i="10"/>
  <c r="G822" i="10"/>
  <c r="F823" i="10"/>
  <c r="G823" i="10"/>
  <c r="F824" i="10"/>
  <c r="G824" i="10"/>
  <c r="F825" i="10"/>
  <c r="G825" i="10"/>
  <c r="F826" i="10"/>
  <c r="G826" i="10"/>
  <c r="F827" i="10"/>
  <c r="G827" i="10"/>
  <c r="F828" i="10"/>
  <c r="G828" i="10"/>
  <c r="F829" i="10"/>
  <c r="G829" i="10"/>
  <c r="F830" i="10"/>
  <c r="G830" i="10"/>
  <c r="F831" i="10"/>
  <c r="G831" i="10"/>
  <c r="F832" i="10"/>
  <c r="G832" i="10"/>
  <c r="F833" i="10"/>
  <c r="G833" i="10"/>
  <c r="F834" i="10"/>
  <c r="G834" i="10"/>
  <c r="F835" i="10"/>
  <c r="G835" i="10"/>
  <c r="F836" i="10"/>
  <c r="G836" i="10"/>
  <c r="F837" i="10"/>
  <c r="G837" i="10"/>
  <c r="F838" i="10"/>
  <c r="G838" i="10"/>
  <c r="F839" i="10"/>
  <c r="G839" i="10"/>
  <c r="F840" i="10"/>
  <c r="G840" i="10"/>
  <c r="F841" i="10"/>
  <c r="G841" i="10"/>
  <c r="F842" i="10"/>
  <c r="G842" i="10"/>
  <c r="F843" i="10"/>
  <c r="G843" i="10"/>
  <c r="F844" i="10"/>
  <c r="G844" i="10"/>
  <c r="F845" i="10"/>
  <c r="G845" i="10"/>
  <c r="F846" i="10"/>
  <c r="G846" i="10"/>
  <c r="F847" i="10"/>
  <c r="G847" i="10"/>
  <c r="F848" i="10"/>
  <c r="G848" i="10"/>
  <c r="F849" i="10"/>
  <c r="G849" i="10"/>
  <c r="F850" i="10"/>
  <c r="G850" i="10"/>
  <c r="C752" i="10"/>
  <c r="D752" i="10"/>
  <c r="E752" i="10"/>
  <c r="B752" i="10"/>
  <c r="C492" i="16"/>
  <c r="D492" i="16"/>
  <c r="E492" i="16"/>
  <c r="B492" i="16"/>
  <c r="C754" i="6"/>
  <c r="D754" i="6"/>
  <c r="E754" i="6"/>
  <c r="B754" i="6"/>
  <c r="C198" i="86"/>
  <c r="D198" i="86"/>
  <c r="E198" i="86"/>
  <c r="B198" i="86"/>
  <c r="C752" i="9"/>
  <c r="D752" i="9"/>
  <c r="E752" i="9"/>
  <c r="B752" i="9"/>
  <c r="C198" i="85"/>
  <c r="D198" i="85"/>
  <c r="E198" i="85"/>
  <c r="B198" i="85"/>
  <c r="C388" i="20"/>
  <c r="D388" i="20"/>
  <c r="E388" i="20"/>
  <c r="B388" i="20"/>
  <c r="F755" i="11"/>
  <c r="G755" i="11"/>
  <c r="F756" i="11"/>
  <c r="G756" i="11"/>
  <c r="F757" i="11"/>
  <c r="G757" i="11"/>
  <c r="F758" i="11"/>
  <c r="G758" i="11"/>
  <c r="F759" i="11"/>
  <c r="G759" i="11"/>
  <c r="F760" i="11"/>
  <c r="G760" i="11"/>
  <c r="F761" i="11"/>
  <c r="G761" i="11"/>
  <c r="F762" i="11"/>
  <c r="G762" i="11"/>
  <c r="F763" i="11"/>
  <c r="G763" i="11"/>
  <c r="F764" i="11"/>
  <c r="G764" i="11"/>
  <c r="F765" i="11"/>
  <c r="G765" i="11"/>
  <c r="C754" i="11"/>
  <c r="D754" i="11"/>
  <c r="E754" i="11"/>
  <c r="B754" i="11"/>
  <c r="C700" i="14"/>
  <c r="D700" i="14"/>
  <c r="E700" i="14"/>
  <c r="B700" i="14"/>
  <c r="C754" i="4"/>
  <c r="D754" i="4"/>
  <c r="E754" i="4"/>
  <c r="B754" i="4"/>
  <c r="C754" i="8"/>
  <c r="D754" i="8"/>
  <c r="E754" i="8"/>
  <c r="B754" i="8"/>
  <c r="C754" i="2"/>
  <c r="D754" i="2"/>
  <c r="E754" i="2"/>
  <c r="B754" i="2"/>
  <c r="C754" i="5"/>
  <c r="D754" i="5"/>
  <c r="E754" i="5"/>
  <c r="B754" i="5"/>
  <c r="C754" i="3"/>
  <c r="D754" i="3"/>
  <c r="E754" i="3"/>
  <c r="B754" i="3"/>
  <c r="C754" i="12"/>
  <c r="D754" i="12"/>
  <c r="E754" i="12"/>
  <c r="B754" i="12"/>
  <c r="F752" i="10" l="1"/>
  <c r="H820" i="10"/>
  <c r="H796" i="10"/>
  <c r="H788" i="10"/>
  <c r="H843" i="10"/>
  <c r="H811" i="10"/>
  <c r="H807" i="10"/>
  <c r="H795" i="10"/>
  <c r="H793" i="10"/>
  <c r="H844" i="10"/>
  <c r="H789" i="10"/>
  <c r="H787" i="10"/>
  <c r="H841" i="10"/>
  <c r="H816" i="10"/>
  <c r="H833" i="10"/>
  <c r="H831" i="10"/>
  <c r="H823" i="10"/>
  <c r="H817" i="10"/>
  <c r="H772" i="10"/>
  <c r="H768" i="10"/>
  <c r="H760" i="10"/>
  <c r="H810" i="10"/>
  <c r="H808" i="10"/>
  <c r="H782" i="10"/>
  <c r="H840" i="10"/>
  <c r="H834" i="10"/>
  <c r="H830" i="10"/>
  <c r="H824" i="10"/>
  <c r="H815" i="10"/>
  <c r="H806" i="10"/>
  <c r="H800" i="10"/>
  <c r="G752" i="10"/>
  <c r="H847" i="10"/>
  <c r="H845" i="10"/>
  <c r="H827" i="10"/>
  <c r="H799" i="10"/>
  <c r="H771" i="10"/>
  <c r="H769" i="10"/>
  <c r="H763" i="10"/>
  <c r="H761" i="10"/>
  <c r="H759" i="10"/>
  <c r="H757" i="10"/>
  <c r="H755" i="10"/>
  <c r="H825" i="10"/>
  <c r="H794" i="10"/>
  <c r="H770" i="10"/>
  <c r="H764" i="10"/>
  <c r="H756" i="10"/>
  <c r="H754" i="10"/>
  <c r="H805" i="10"/>
  <c r="H797" i="10"/>
  <c r="H779" i="10"/>
  <c r="H777" i="10"/>
  <c r="H775" i="10"/>
  <c r="H773" i="10"/>
  <c r="H849" i="10"/>
  <c r="H850" i="10"/>
  <c r="H848" i="10"/>
  <c r="H846" i="10"/>
  <c r="H842" i="10"/>
  <c r="H839" i="10"/>
  <c r="H838" i="10"/>
  <c r="H837" i="10"/>
  <c r="H836" i="10"/>
  <c r="H835" i="10"/>
  <c r="H832" i="10"/>
  <c r="H829" i="10"/>
  <c r="H828" i="10"/>
  <c r="H826" i="10"/>
  <c r="H822" i="10"/>
  <c r="H821" i="10"/>
  <c r="H819" i="10"/>
  <c r="H818" i="10"/>
  <c r="H814" i="10"/>
  <c r="H813" i="10"/>
  <c r="H812" i="10"/>
  <c r="H809" i="10"/>
  <c r="H804" i="10"/>
  <c r="H803" i="10"/>
  <c r="H802" i="10"/>
  <c r="H801" i="10"/>
  <c r="H798" i="10"/>
  <c r="H792" i="10"/>
  <c r="H791" i="10"/>
  <c r="H790" i="10"/>
  <c r="H785" i="10"/>
  <c r="H784" i="10"/>
  <c r="H783" i="10"/>
  <c r="H781" i="10"/>
  <c r="H780" i="10"/>
  <c r="H778" i="10"/>
  <c r="H776" i="10"/>
  <c r="H774" i="10"/>
  <c r="H767" i="10"/>
  <c r="H766" i="10"/>
  <c r="H765" i="10"/>
  <c r="H762" i="10"/>
  <c r="H758" i="10"/>
  <c r="H753" i="10"/>
  <c r="C491" i="17"/>
  <c r="D491" i="17"/>
  <c r="E491" i="17"/>
  <c r="B491" i="17"/>
  <c r="C755" i="7"/>
  <c r="D755" i="7"/>
  <c r="E755" i="7"/>
  <c r="B755" i="7"/>
  <c r="C751" i="10"/>
  <c r="D751" i="10"/>
  <c r="E751" i="10"/>
  <c r="B751" i="10"/>
  <c r="C491" i="16"/>
  <c r="D491" i="16"/>
  <c r="E491" i="16"/>
  <c r="B491" i="16"/>
  <c r="C753" i="6"/>
  <c r="D753" i="6"/>
  <c r="E753" i="6"/>
  <c r="B753" i="6"/>
  <c r="C197" i="86"/>
  <c r="D197" i="86"/>
  <c r="E197" i="86"/>
  <c r="B197" i="86"/>
  <c r="C751" i="9"/>
  <c r="D751" i="9"/>
  <c r="E751" i="9"/>
  <c r="B751" i="9"/>
  <c r="C197" i="85"/>
  <c r="D197" i="85"/>
  <c r="E197" i="85"/>
  <c r="B197" i="85"/>
  <c r="C387" i="20"/>
  <c r="D387" i="20"/>
  <c r="E387" i="20"/>
  <c r="B387" i="20"/>
  <c r="C753" i="11"/>
  <c r="D753" i="11"/>
  <c r="E753" i="11"/>
  <c r="B753" i="11"/>
  <c r="C699" i="14"/>
  <c r="D699" i="14"/>
  <c r="E699" i="14"/>
  <c r="B699" i="14"/>
  <c r="C753" i="4"/>
  <c r="D753" i="4"/>
  <c r="E753" i="4"/>
  <c r="B753" i="4"/>
  <c r="C753" i="8"/>
  <c r="D753" i="8"/>
  <c r="E753" i="8"/>
  <c r="B753" i="8"/>
  <c r="C753" i="2"/>
  <c r="D753" i="2"/>
  <c r="E753" i="2"/>
  <c r="B753" i="2"/>
  <c r="C753" i="5"/>
  <c r="D753" i="5"/>
  <c r="E753" i="5"/>
  <c r="B753" i="5"/>
  <c r="C753" i="3"/>
  <c r="D753" i="3"/>
  <c r="E753" i="3"/>
  <c r="B753" i="3"/>
  <c r="C753" i="12"/>
  <c r="D753" i="12"/>
  <c r="E753" i="12"/>
  <c r="B753" i="12"/>
  <c r="H752" i="10" l="1"/>
  <c r="C490" i="17"/>
  <c r="D490" i="17"/>
  <c r="E490" i="17"/>
  <c r="B490" i="17"/>
  <c r="C754" i="7"/>
  <c r="D754" i="7"/>
  <c r="E754" i="7"/>
  <c r="B754" i="7"/>
  <c r="C750" i="10"/>
  <c r="D750" i="10"/>
  <c r="E750" i="10"/>
  <c r="B750" i="10"/>
  <c r="C490" i="16"/>
  <c r="D490" i="16"/>
  <c r="E490" i="16"/>
  <c r="B490" i="16"/>
  <c r="C752" i="6"/>
  <c r="D752" i="6"/>
  <c r="E752" i="6"/>
  <c r="B752" i="6"/>
  <c r="C196" i="86"/>
  <c r="D196" i="86"/>
  <c r="E196" i="86"/>
  <c r="B196" i="86"/>
  <c r="C750" i="9"/>
  <c r="D750" i="9"/>
  <c r="E750" i="9"/>
  <c r="B750" i="9"/>
  <c r="C196" i="85"/>
  <c r="D196" i="85"/>
  <c r="E196" i="85"/>
  <c r="B196" i="85"/>
  <c r="C386" i="20"/>
  <c r="D386" i="20"/>
  <c r="E386" i="20"/>
  <c r="B386" i="20"/>
  <c r="C752" i="11"/>
  <c r="D752" i="11"/>
  <c r="E752" i="11"/>
  <c r="B752" i="11"/>
  <c r="C698" i="14"/>
  <c r="D698" i="14"/>
  <c r="E698" i="14"/>
  <c r="B698" i="14"/>
  <c r="C752" i="4"/>
  <c r="D752" i="4"/>
  <c r="E752" i="4"/>
  <c r="B752" i="4"/>
  <c r="C752" i="8"/>
  <c r="D752" i="8"/>
  <c r="E752" i="8"/>
  <c r="B752" i="8"/>
  <c r="C752" i="2"/>
  <c r="D752" i="2"/>
  <c r="E752" i="2"/>
  <c r="B752" i="2"/>
  <c r="C752" i="5"/>
  <c r="D752" i="5"/>
  <c r="E752" i="5"/>
  <c r="B752" i="5"/>
  <c r="C752" i="3"/>
  <c r="D752" i="3"/>
  <c r="E752" i="3"/>
  <c r="B752" i="3"/>
  <c r="C752" i="12"/>
  <c r="D752" i="12"/>
  <c r="E752" i="12"/>
  <c r="B752" i="12"/>
  <c r="C489" i="17" l="1"/>
  <c r="D489" i="17"/>
  <c r="E489" i="17"/>
  <c r="B489" i="17"/>
  <c r="C753" i="7"/>
  <c r="D753" i="7"/>
  <c r="E753" i="7"/>
  <c r="B753" i="7"/>
  <c r="C749" i="10"/>
  <c r="D749" i="10"/>
  <c r="E749" i="10"/>
  <c r="B749" i="10"/>
  <c r="C489" i="16"/>
  <c r="D489" i="16"/>
  <c r="E489" i="16"/>
  <c r="B489" i="16"/>
  <c r="C751" i="6"/>
  <c r="D751" i="6"/>
  <c r="E751" i="6"/>
  <c r="B751" i="6"/>
  <c r="C195" i="86"/>
  <c r="D195" i="86"/>
  <c r="E195" i="86"/>
  <c r="B195" i="86"/>
  <c r="C749" i="9"/>
  <c r="D749" i="9"/>
  <c r="E749" i="9"/>
  <c r="B749" i="9"/>
  <c r="C195" i="85"/>
  <c r="D195" i="85"/>
  <c r="E195" i="85"/>
  <c r="B195" i="85"/>
  <c r="C385" i="20"/>
  <c r="D385" i="20"/>
  <c r="E385" i="20"/>
  <c r="B385" i="20"/>
  <c r="C751" i="11"/>
  <c r="D751" i="11"/>
  <c r="E751" i="11"/>
  <c r="B751" i="11"/>
  <c r="C697" i="14"/>
  <c r="D697" i="14"/>
  <c r="E697" i="14"/>
  <c r="B697" i="14"/>
  <c r="C751" i="4"/>
  <c r="D751" i="4"/>
  <c r="E751" i="4"/>
  <c r="B751" i="4"/>
  <c r="C751" i="8"/>
  <c r="D751" i="8"/>
  <c r="E751" i="8"/>
  <c r="B751" i="8"/>
  <c r="C751" i="2"/>
  <c r="D751" i="2"/>
  <c r="E751" i="2"/>
  <c r="B751" i="2"/>
  <c r="C751" i="5"/>
  <c r="D751" i="5"/>
  <c r="E751" i="5"/>
  <c r="B751" i="5"/>
  <c r="C751" i="3"/>
  <c r="D751" i="3"/>
  <c r="E751" i="3"/>
  <c r="B751" i="3"/>
  <c r="C751" i="12"/>
  <c r="D751" i="12"/>
  <c r="E751" i="12"/>
  <c r="B751" i="12"/>
  <c r="C488" i="17" l="1"/>
  <c r="D488" i="17"/>
  <c r="E488" i="17"/>
  <c r="B488" i="17"/>
  <c r="C752" i="7"/>
  <c r="D752" i="7"/>
  <c r="E752" i="7"/>
  <c r="B752" i="7"/>
  <c r="C748" i="10"/>
  <c r="D748" i="10"/>
  <c r="E748" i="10"/>
  <c r="B748" i="10"/>
  <c r="C748" i="9"/>
  <c r="D748" i="9"/>
  <c r="E748" i="9"/>
  <c r="B748" i="9"/>
  <c r="C488" i="16"/>
  <c r="D488" i="16"/>
  <c r="E488" i="16"/>
  <c r="B488" i="16"/>
  <c r="C750" i="6"/>
  <c r="D750" i="6"/>
  <c r="E750" i="6"/>
  <c r="B750" i="6"/>
  <c r="C194" i="85"/>
  <c r="D194" i="85"/>
  <c r="E194" i="85"/>
  <c r="B194" i="85"/>
  <c r="C194" i="86"/>
  <c r="D194" i="86"/>
  <c r="E194" i="86"/>
  <c r="B194" i="86"/>
  <c r="C384" i="20"/>
  <c r="D384" i="20"/>
  <c r="E384" i="20"/>
  <c r="B384" i="20"/>
  <c r="C750" i="11"/>
  <c r="D750" i="11"/>
  <c r="E750" i="11"/>
  <c r="B750" i="11"/>
  <c r="C696" i="14"/>
  <c r="D696" i="14"/>
  <c r="E696" i="14"/>
  <c r="B696" i="14"/>
  <c r="C750" i="4"/>
  <c r="D750" i="4"/>
  <c r="E750" i="4"/>
  <c r="B750" i="4"/>
  <c r="C750" i="8"/>
  <c r="D750" i="8"/>
  <c r="E750" i="8"/>
  <c r="B750" i="8"/>
  <c r="C750" i="2"/>
  <c r="D750" i="2"/>
  <c r="E750" i="2"/>
  <c r="B750" i="2"/>
  <c r="C750" i="5"/>
  <c r="D750" i="5"/>
  <c r="E750" i="5"/>
  <c r="B750" i="5"/>
  <c r="C750" i="3"/>
  <c r="D750" i="3"/>
  <c r="E750" i="3"/>
  <c r="B750" i="3"/>
  <c r="C750" i="12"/>
  <c r="D750" i="12"/>
  <c r="E750" i="12"/>
  <c r="B750" i="12"/>
  <c r="C487" i="17" l="1"/>
  <c r="D487" i="17"/>
  <c r="E487" i="17"/>
  <c r="B487" i="17"/>
  <c r="C751" i="7"/>
  <c r="D751" i="7"/>
  <c r="E751" i="7"/>
  <c r="B751" i="7"/>
  <c r="C750" i="7" l="1"/>
  <c r="D750" i="7"/>
  <c r="E750" i="7"/>
  <c r="C747" i="10"/>
  <c r="D747" i="10"/>
  <c r="E747" i="10"/>
  <c r="B747" i="10"/>
  <c r="C747" i="9"/>
  <c r="D747" i="9"/>
  <c r="E747" i="9"/>
  <c r="B747" i="9"/>
  <c r="C487" i="16"/>
  <c r="D487" i="16"/>
  <c r="E487" i="16"/>
  <c r="B487" i="16"/>
  <c r="C749" i="6"/>
  <c r="D749" i="6"/>
  <c r="E749" i="6"/>
  <c r="B749" i="6"/>
  <c r="C193" i="85"/>
  <c r="D193" i="85"/>
  <c r="E193" i="85"/>
  <c r="B193" i="85"/>
  <c r="C193" i="86"/>
  <c r="D193" i="86"/>
  <c r="E193" i="86"/>
  <c r="B193" i="86"/>
  <c r="C383" i="20"/>
  <c r="D383" i="20"/>
  <c r="E383" i="20"/>
  <c r="B383" i="20"/>
  <c r="C749" i="11"/>
  <c r="D749" i="11"/>
  <c r="E749" i="11"/>
  <c r="B749" i="11"/>
  <c r="C695" i="14"/>
  <c r="D695" i="14"/>
  <c r="E695" i="14"/>
  <c r="B695" i="14"/>
  <c r="C749" i="4"/>
  <c r="D749" i="4"/>
  <c r="E749" i="4"/>
  <c r="B749" i="4"/>
  <c r="C749" i="8"/>
  <c r="D749" i="8"/>
  <c r="E749" i="8"/>
  <c r="B749" i="8"/>
  <c r="C749" i="2"/>
  <c r="D749" i="2"/>
  <c r="E749" i="2"/>
  <c r="B749" i="2"/>
  <c r="C749" i="5"/>
  <c r="D749" i="5"/>
  <c r="E749" i="5"/>
  <c r="B749" i="5"/>
  <c r="C749" i="3"/>
  <c r="D749" i="3"/>
  <c r="E749" i="3"/>
  <c r="B749" i="3"/>
  <c r="C749" i="12"/>
  <c r="E749" i="12"/>
  <c r="B749" i="12"/>
  <c r="F749" i="12" s="1"/>
  <c r="J475" i="12" l="1"/>
  <c r="B737" i="12"/>
  <c r="M683" i="12"/>
  <c r="M680" i="12"/>
  <c r="C382" i="20" l="1"/>
  <c r="D382" i="20"/>
  <c r="E382" i="20"/>
  <c r="B382" i="20"/>
  <c r="E486" i="17" l="1"/>
  <c r="D486" i="17"/>
  <c r="C486" i="17"/>
  <c r="B486" i="17"/>
  <c r="B750" i="7"/>
  <c r="E746" i="10"/>
  <c r="D746" i="10"/>
  <c r="C746" i="10"/>
  <c r="B746" i="10"/>
  <c r="C746" i="9"/>
  <c r="D746" i="9"/>
  <c r="E746" i="9"/>
  <c r="B746" i="9"/>
  <c r="C486" i="16"/>
  <c r="D486" i="16"/>
  <c r="E486" i="16"/>
  <c r="B486" i="16"/>
  <c r="C748" i="6"/>
  <c r="D748" i="6"/>
  <c r="E748" i="6"/>
  <c r="B748" i="6"/>
  <c r="C192" i="85"/>
  <c r="D192" i="85"/>
  <c r="E192" i="85"/>
  <c r="B192" i="85"/>
  <c r="C192" i="86"/>
  <c r="D192" i="86"/>
  <c r="E192" i="86"/>
  <c r="B192" i="86"/>
  <c r="C748" i="11"/>
  <c r="D748" i="11"/>
  <c r="E748" i="11"/>
  <c r="B748" i="11"/>
  <c r="C694" i="14"/>
  <c r="D694" i="14"/>
  <c r="E694" i="14"/>
  <c r="B694" i="14"/>
  <c r="C748" i="4"/>
  <c r="D748" i="4"/>
  <c r="E748" i="4"/>
  <c r="B748" i="4"/>
  <c r="C748" i="8"/>
  <c r="D748" i="8"/>
  <c r="E748" i="8"/>
  <c r="B748" i="8"/>
  <c r="C748" i="2"/>
  <c r="D748" i="2"/>
  <c r="E748" i="2"/>
  <c r="B748" i="2"/>
  <c r="C748" i="5"/>
  <c r="D748" i="5"/>
  <c r="E748" i="5"/>
  <c r="B748" i="5"/>
  <c r="C748" i="3"/>
  <c r="D748" i="3"/>
  <c r="E748" i="3"/>
  <c r="B748" i="3"/>
  <c r="C748" i="12"/>
  <c r="E748" i="12"/>
  <c r="B748" i="12"/>
  <c r="C485" i="17" l="1"/>
  <c r="D485" i="17"/>
  <c r="E485" i="17"/>
  <c r="B485" i="17"/>
  <c r="C749" i="7"/>
  <c r="D749" i="7"/>
  <c r="E749" i="7"/>
  <c r="B749" i="7"/>
  <c r="C745" i="10"/>
  <c r="D745" i="10"/>
  <c r="E745" i="10"/>
  <c r="B745" i="10"/>
  <c r="C745" i="9"/>
  <c r="D745" i="9"/>
  <c r="E745" i="9"/>
  <c r="B745" i="9"/>
  <c r="C485" i="16"/>
  <c r="D485" i="16"/>
  <c r="E485" i="16"/>
  <c r="B485" i="16"/>
  <c r="C747" i="6"/>
  <c r="D747" i="6"/>
  <c r="E747" i="6"/>
  <c r="B747" i="6"/>
  <c r="C191" i="85"/>
  <c r="D191" i="85"/>
  <c r="E191" i="85"/>
  <c r="B191" i="85"/>
  <c r="C191" i="86"/>
  <c r="D191" i="86"/>
  <c r="E191" i="86"/>
  <c r="B191" i="86"/>
  <c r="C381" i="20"/>
  <c r="D381" i="20"/>
  <c r="E381" i="20"/>
  <c r="B381" i="20"/>
  <c r="C747" i="11"/>
  <c r="D747" i="11"/>
  <c r="E747" i="11"/>
  <c r="B747" i="11"/>
  <c r="C693" i="14"/>
  <c r="D693" i="14"/>
  <c r="E693" i="14"/>
  <c r="B693" i="14"/>
  <c r="C747" i="4"/>
  <c r="D747" i="4"/>
  <c r="E747" i="4"/>
  <c r="B747" i="4"/>
  <c r="C747" i="8"/>
  <c r="D747" i="8"/>
  <c r="E747" i="8"/>
  <c r="B747" i="8"/>
  <c r="C747" i="2"/>
  <c r="D747" i="2"/>
  <c r="E747" i="2"/>
  <c r="B747" i="2"/>
  <c r="C747" i="5"/>
  <c r="D747" i="5"/>
  <c r="E747" i="5"/>
  <c r="B747" i="5"/>
  <c r="C747" i="3"/>
  <c r="D747" i="3"/>
  <c r="E747" i="3"/>
  <c r="B747" i="3"/>
  <c r="C747" i="12"/>
  <c r="E747" i="12"/>
  <c r="B747" i="12"/>
  <c r="F747" i="12" l="1"/>
  <c r="C484" i="17"/>
  <c r="D484" i="17"/>
  <c r="E484" i="17"/>
  <c r="B484" i="17"/>
  <c r="C748" i="7"/>
  <c r="D748" i="7"/>
  <c r="E748" i="7"/>
  <c r="B748" i="7"/>
  <c r="C744" i="10"/>
  <c r="D744" i="10"/>
  <c r="E744" i="10"/>
  <c r="B744" i="10"/>
  <c r="C744" i="9"/>
  <c r="D744" i="9"/>
  <c r="E744" i="9"/>
  <c r="B744" i="9"/>
  <c r="C484" i="16"/>
  <c r="D484" i="16"/>
  <c r="E484" i="16"/>
  <c r="B484" i="16"/>
  <c r="C190" i="85"/>
  <c r="D190" i="85"/>
  <c r="E190" i="85"/>
  <c r="B190" i="85"/>
  <c r="C190" i="86"/>
  <c r="D190" i="86"/>
  <c r="E190" i="86"/>
  <c r="B190" i="86"/>
  <c r="C380" i="20"/>
  <c r="D380" i="20"/>
  <c r="E380" i="20"/>
  <c r="B380" i="20"/>
  <c r="C746" i="11"/>
  <c r="D746" i="11"/>
  <c r="E746" i="11"/>
  <c r="B746" i="11"/>
  <c r="C692" i="14"/>
  <c r="D692" i="14"/>
  <c r="E692" i="14"/>
  <c r="B692" i="14"/>
  <c r="C746" i="4"/>
  <c r="D746" i="4"/>
  <c r="E746" i="4"/>
  <c r="B746" i="4"/>
  <c r="C746" i="8"/>
  <c r="D746" i="8"/>
  <c r="E746" i="8"/>
  <c r="B746" i="8"/>
  <c r="C746" i="2"/>
  <c r="D746" i="2"/>
  <c r="E746" i="2"/>
  <c r="B746" i="2"/>
  <c r="C746" i="5"/>
  <c r="D746" i="5"/>
  <c r="E746" i="5"/>
  <c r="B746" i="5"/>
  <c r="C746" i="3"/>
  <c r="D746" i="3"/>
  <c r="E746" i="3"/>
  <c r="B746" i="3"/>
  <c r="C746" i="12"/>
  <c r="E746" i="12"/>
  <c r="B746" i="12"/>
  <c r="F191" i="85"/>
  <c r="G191" i="85"/>
  <c r="F192" i="85"/>
  <c r="G192" i="85"/>
  <c r="F193" i="85"/>
  <c r="G193" i="85"/>
  <c r="F194" i="85"/>
  <c r="G194" i="85"/>
  <c r="F195" i="85"/>
  <c r="G195" i="85"/>
  <c r="F196" i="85"/>
  <c r="G196" i="85"/>
  <c r="F197" i="85"/>
  <c r="G197" i="85"/>
  <c r="F198" i="85"/>
  <c r="G198" i="85"/>
  <c r="F199" i="85"/>
  <c r="G199" i="85"/>
  <c r="H197" i="85" l="1"/>
  <c r="H196" i="85"/>
  <c r="H193" i="85"/>
  <c r="H198" i="85"/>
  <c r="H199" i="85"/>
  <c r="H194" i="85"/>
  <c r="H195" i="85"/>
  <c r="H192" i="85"/>
  <c r="H191" i="85"/>
  <c r="C483" i="17"/>
  <c r="D483" i="17"/>
  <c r="E483" i="17"/>
  <c r="B483" i="17"/>
  <c r="C747" i="7"/>
  <c r="D747" i="7"/>
  <c r="E747" i="7"/>
  <c r="B747" i="7"/>
  <c r="C743" i="10"/>
  <c r="D743" i="10"/>
  <c r="E743" i="10"/>
  <c r="B743" i="10"/>
  <c r="C743" i="9"/>
  <c r="D743" i="9"/>
  <c r="E743" i="9"/>
  <c r="B743" i="9"/>
  <c r="C483" i="16"/>
  <c r="D483" i="16"/>
  <c r="E483" i="16"/>
  <c r="B483" i="16"/>
  <c r="C189" i="85"/>
  <c r="D189" i="85"/>
  <c r="E189" i="85"/>
  <c r="B189" i="85"/>
  <c r="C189" i="86"/>
  <c r="D189" i="86"/>
  <c r="E189" i="86"/>
  <c r="B189" i="86"/>
  <c r="C379" i="20"/>
  <c r="D379" i="20"/>
  <c r="E379" i="20"/>
  <c r="B379" i="20"/>
  <c r="C745" i="11"/>
  <c r="D745" i="11"/>
  <c r="E745" i="11"/>
  <c r="B745" i="11"/>
  <c r="C691" i="14"/>
  <c r="D691" i="14"/>
  <c r="E691" i="14"/>
  <c r="B691" i="14"/>
  <c r="C745" i="4"/>
  <c r="D745" i="4"/>
  <c r="E745" i="4"/>
  <c r="B745" i="4"/>
  <c r="C745" i="8"/>
  <c r="D745" i="8"/>
  <c r="E745" i="8"/>
  <c r="B745" i="8"/>
  <c r="C745" i="2"/>
  <c r="D745" i="2"/>
  <c r="E745" i="2"/>
  <c r="B745" i="2"/>
  <c r="C745" i="5"/>
  <c r="D745" i="5"/>
  <c r="E745" i="5"/>
  <c r="B745" i="5"/>
  <c r="C745" i="3"/>
  <c r="D745" i="3"/>
  <c r="E745" i="3"/>
  <c r="B745" i="3"/>
  <c r="C745" i="12"/>
  <c r="E745" i="12"/>
  <c r="B745" i="12"/>
  <c r="C482" i="17" l="1"/>
  <c r="D482" i="17"/>
  <c r="E482" i="17"/>
  <c r="B482" i="17"/>
  <c r="C746" i="7"/>
  <c r="D746" i="7"/>
  <c r="E746" i="7"/>
  <c r="B746" i="7"/>
  <c r="F743" i="10"/>
  <c r="G743" i="10"/>
  <c r="F744" i="10"/>
  <c r="G744" i="10"/>
  <c r="F745" i="10"/>
  <c r="G745" i="10"/>
  <c r="F746" i="10"/>
  <c r="G746" i="10"/>
  <c r="F747" i="10"/>
  <c r="G747" i="10"/>
  <c r="F748" i="10"/>
  <c r="G748" i="10"/>
  <c r="F749" i="10"/>
  <c r="G749" i="10"/>
  <c r="F750" i="10"/>
  <c r="G750" i="10"/>
  <c r="F751" i="10"/>
  <c r="G751" i="10"/>
  <c r="C742" i="10"/>
  <c r="D742" i="10"/>
  <c r="E742" i="10"/>
  <c r="B742" i="10"/>
  <c r="C742" i="9"/>
  <c r="D742" i="9"/>
  <c r="E742" i="9"/>
  <c r="B742" i="9"/>
  <c r="C482" i="16"/>
  <c r="D482" i="16"/>
  <c r="E482" i="16"/>
  <c r="B482" i="16"/>
  <c r="C188" i="85"/>
  <c r="D188" i="85"/>
  <c r="E188" i="85"/>
  <c r="B188" i="85"/>
  <c r="C188" i="86"/>
  <c r="D188" i="86"/>
  <c r="E188" i="86"/>
  <c r="B188" i="86"/>
  <c r="C378" i="20"/>
  <c r="D378" i="20"/>
  <c r="E378" i="20"/>
  <c r="B378" i="20"/>
  <c r="C744" i="11"/>
  <c r="D744" i="11"/>
  <c r="E744" i="11"/>
  <c r="B744" i="11"/>
  <c r="C690" i="14"/>
  <c r="D690" i="14"/>
  <c r="E690" i="14"/>
  <c r="B690" i="14"/>
  <c r="C744" i="4"/>
  <c r="D744" i="4"/>
  <c r="E744" i="4"/>
  <c r="B744" i="4"/>
  <c r="C744" i="8"/>
  <c r="D744" i="8"/>
  <c r="E744" i="8"/>
  <c r="B744" i="8"/>
  <c r="C744" i="2"/>
  <c r="D744" i="2"/>
  <c r="E744" i="2"/>
  <c r="B744" i="2"/>
  <c r="C744" i="5"/>
  <c r="D744" i="5"/>
  <c r="E744" i="5"/>
  <c r="B744" i="5"/>
  <c r="C744" i="3"/>
  <c r="D744" i="3"/>
  <c r="E744" i="3"/>
  <c r="B744" i="3"/>
  <c r="C744" i="12"/>
  <c r="E744" i="12"/>
  <c r="B744" i="12"/>
  <c r="H750" i="10" l="1"/>
  <c r="H751" i="10"/>
  <c r="H747" i="10"/>
  <c r="H748" i="10"/>
  <c r="H749" i="10"/>
  <c r="H746" i="10"/>
  <c r="H745" i="10"/>
  <c r="H744" i="10"/>
  <c r="H743" i="10"/>
  <c r="C481" i="17" l="1"/>
  <c r="D481" i="17"/>
  <c r="E481" i="17"/>
  <c r="B481" i="17"/>
  <c r="C745" i="7"/>
  <c r="D745" i="7"/>
  <c r="E745" i="7"/>
  <c r="B745" i="7"/>
  <c r="C741" i="10"/>
  <c r="D741" i="10"/>
  <c r="E741" i="10"/>
  <c r="B741" i="10"/>
  <c r="C741" i="9"/>
  <c r="D741" i="9"/>
  <c r="E741" i="9"/>
  <c r="B741" i="9"/>
  <c r="C481" i="16"/>
  <c r="D481" i="16"/>
  <c r="E481" i="16"/>
  <c r="B481" i="16"/>
  <c r="C187" i="85"/>
  <c r="D187" i="85"/>
  <c r="E187" i="85"/>
  <c r="B187" i="85"/>
  <c r="C187" i="86"/>
  <c r="D187" i="86"/>
  <c r="E187" i="86"/>
  <c r="B187" i="86"/>
  <c r="C377" i="20"/>
  <c r="D377" i="20"/>
  <c r="E377" i="20"/>
  <c r="B377" i="20"/>
  <c r="C743" i="11"/>
  <c r="D743" i="11"/>
  <c r="E743" i="11"/>
  <c r="B743" i="11"/>
  <c r="C689" i="14"/>
  <c r="D689" i="14"/>
  <c r="E689" i="14"/>
  <c r="B689" i="14"/>
  <c r="C743" i="4"/>
  <c r="D743" i="4"/>
  <c r="E743" i="4"/>
  <c r="B743" i="4"/>
  <c r="C743" i="8"/>
  <c r="D743" i="8"/>
  <c r="E743" i="8"/>
  <c r="B743" i="8"/>
  <c r="C743" i="2"/>
  <c r="D743" i="2"/>
  <c r="E743" i="2"/>
  <c r="B743" i="2"/>
  <c r="C743" i="5"/>
  <c r="D743" i="5"/>
  <c r="E743" i="5"/>
  <c r="B743" i="5"/>
  <c r="C743" i="3"/>
  <c r="D743" i="3"/>
  <c r="E743" i="3"/>
  <c r="B743" i="3"/>
  <c r="C743" i="12"/>
  <c r="E743" i="12"/>
  <c r="B743" i="12"/>
  <c r="F743" i="12" s="1"/>
  <c r="C480" i="17" l="1"/>
  <c r="D480" i="17"/>
  <c r="E480" i="17"/>
  <c r="B480" i="17"/>
  <c r="C744" i="7"/>
  <c r="D744" i="7"/>
  <c r="E744" i="7"/>
  <c r="B744" i="7"/>
  <c r="C740" i="10"/>
  <c r="D740" i="10"/>
  <c r="E740" i="10"/>
  <c r="B740" i="10"/>
  <c r="C740" i="9"/>
  <c r="D740" i="9"/>
  <c r="E740" i="9"/>
  <c r="B740" i="9"/>
  <c r="C480" i="16"/>
  <c r="D480" i="16"/>
  <c r="E480" i="16"/>
  <c r="B480" i="16"/>
  <c r="C186" i="85"/>
  <c r="D186" i="85"/>
  <c r="E186" i="85"/>
  <c r="B186" i="85"/>
  <c r="C186" i="86"/>
  <c r="D186" i="86"/>
  <c r="E186" i="86"/>
  <c r="B186" i="86"/>
  <c r="C376" i="20"/>
  <c r="D376" i="20"/>
  <c r="E376" i="20"/>
  <c r="B376" i="20"/>
  <c r="C742" i="11"/>
  <c r="D742" i="11"/>
  <c r="E742" i="11"/>
  <c r="B742" i="11"/>
  <c r="C688" i="14"/>
  <c r="D688" i="14"/>
  <c r="E688" i="14"/>
  <c r="B688" i="14"/>
  <c r="C742" i="8"/>
  <c r="D742" i="8"/>
  <c r="E742" i="8"/>
  <c r="B742" i="8"/>
  <c r="C742" i="4"/>
  <c r="D742" i="4"/>
  <c r="E742" i="4"/>
  <c r="B742" i="4"/>
  <c r="C742" i="5"/>
  <c r="D742" i="5"/>
  <c r="E742" i="5"/>
  <c r="B742" i="5"/>
  <c r="C742" i="3"/>
  <c r="D742" i="3"/>
  <c r="E742" i="3"/>
  <c r="B742" i="3"/>
  <c r="C742" i="2"/>
  <c r="D742" i="2"/>
  <c r="E742" i="2"/>
  <c r="B742" i="2"/>
  <c r="C742" i="12"/>
  <c r="E742" i="12"/>
  <c r="B742" i="12"/>
  <c r="C479" i="17" l="1"/>
  <c r="D479" i="17"/>
  <c r="E479" i="17"/>
  <c r="B479" i="17"/>
  <c r="C743" i="7"/>
  <c r="D743" i="7"/>
  <c r="E743" i="7"/>
  <c r="B743" i="7"/>
  <c r="C739" i="10"/>
  <c r="D739" i="10"/>
  <c r="E739" i="10"/>
  <c r="B739" i="10"/>
  <c r="C739" i="9"/>
  <c r="D739" i="9"/>
  <c r="E739" i="9"/>
  <c r="B739" i="9"/>
  <c r="C479" i="16"/>
  <c r="D479" i="16"/>
  <c r="E479" i="16"/>
  <c r="B479" i="16"/>
  <c r="C185" i="85"/>
  <c r="D185" i="85"/>
  <c r="E185" i="85"/>
  <c r="B185" i="85"/>
  <c r="C185" i="86"/>
  <c r="D185" i="86"/>
  <c r="E185" i="86"/>
  <c r="B185" i="86"/>
  <c r="C375" i="20"/>
  <c r="D375" i="20"/>
  <c r="E375" i="20"/>
  <c r="B375" i="20"/>
  <c r="C741" i="11"/>
  <c r="D741" i="11"/>
  <c r="E741" i="11"/>
  <c r="B741" i="11"/>
  <c r="C687" i="14"/>
  <c r="D687" i="14"/>
  <c r="E687" i="14"/>
  <c r="B687" i="14"/>
  <c r="C741" i="8"/>
  <c r="D741" i="8"/>
  <c r="E741" i="8"/>
  <c r="B741" i="8"/>
  <c r="C741" i="4"/>
  <c r="D741" i="4"/>
  <c r="E741" i="4"/>
  <c r="B741" i="4"/>
  <c r="C741" i="5"/>
  <c r="D741" i="5"/>
  <c r="E741" i="5"/>
  <c r="B741" i="5"/>
  <c r="C741" i="3"/>
  <c r="D741" i="3"/>
  <c r="E741" i="3"/>
  <c r="B741" i="3"/>
  <c r="C741" i="2"/>
  <c r="D741" i="2"/>
  <c r="E741" i="2"/>
  <c r="B741" i="2"/>
  <c r="C741" i="12"/>
  <c r="E741" i="12"/>
  <c r="B741" i="12"/>
  <c r="C478" i="17" l="1"/>
  <c r="D478" i="17"/>
  <c r="E478" i="17"/>
  <c r="B478" i="17"/>
  <c r="C742" i="7"/>
  <c r="D742" i="7"/>
  <c r="E742" i="7"/>
  <c r="B742" i="7"/>
  <c r="C738" i="10"/>
  <c r="D738" i="10"/>
  <c r="E738" i="10"/>
  <c r="B738" i="10"/>
  <c r="C738" i="9"/>
  <c r="D738" i="9"/>
  <c r="E738" i="9"/>
  <c r="B738" i="9"/>
  <c r="C478" i="16"/>
  <c r="D478" i="16"/>
  <c r="E478" i="16"/>
  <c r="B478" i="16"/>
  <c r="C184" i="85"/>
  <c r="D184" i="85"/>
  <c r="E184" i="85"/>
  <c r="B184" i="85"/>
  <c r="C184" i="86"/>
  <c r="D184" i="86"/>
  <c r="E184" i="86"/>
  <c r="B184" i="86"/>
  <c r="C374" i="20"/>
  <c r="D374" i="20"/>
  <c r="E374" i="20"/>
  <c r="B374" i="20"/>
  <c r="C740" i="11"/>
  <c r="D740" i="11"/>
  <c r="E740" i="11"/>
  <c r="B740" i="11"/>
  <c r="C686" i="14"/>
  <c r="D686" i="14"/>
  <c r="E686" i="14"/>
  <c r="B686" i="14"/>
  <c r="C740" i="8"/>
  <c r="D740" i="8"/>
  <c r="E740" i="8"/>
  <c r="B740" i="8"/>
  <c r="C740" i="4"/>
  <c r="D740" i="4"/>
  <c r="E740" i="4"/>
  <c r="B740" i="4"/>
  <c r="C740" i="5"/>
  <c r="D740" i="5"/>
  <c r="E740" i="5"/>
  <c r="B740" i="5"/>
  <c r="C740" i="3"/>
  <c r="D740" i="3"/>
  <c r="E740" i="3"/>
  <c r="B740" i="3"/>
  <c r="C740" i="2"/>
  <c r="D740" i="2"/>
  <c r="E740" i="2"/>
  <c r="B740" i="2"/>
  <c r="C740" i="12"/>
  <c r="E740" i="12"/>
  <c r="B740" i="12"/>
  <c r="C477" i="17" l="1"/>
  <c r="D477" i="17"/>
  <c r="E477" i="17"/>
  <c r="B477" i="17"/>
  <c r="C741" i="7"/>
  <c r="D741" i="7"/>
  <c r="E741" i="7"/>
  <c r="B741" i="7"/>
  <c r="C737" i="10"/>
  <c r="D737" i="10"/>
  <c r="E737" i="10"/>
  <c r="B737" i="10"/>
  <c r="C737" i="9"/>
  <c r="D737" i="9"/>
  <c r="E737" i="9"/>
  <c r="B737" i="9"/>
  <c r="C477" i="16"/>
  <c r="D477" i="16"/>
  <c r="E477" i="16"/>
  <c r="B477" i="16"/>
  <c r="C183" i="85"/>
  <c r="D183" i="85"/>
  <c r="E183" i="85"/>
  <c r="B183" i="85"/>
  <c r="C183" i="86"/>
  <c r="D183" i="86"/>
  <c r="E183" i="86"/>
  <c r="B183" i="86"/>
  <c r="C373" i="20"/>
  <c r="D373" i="20"/>
  <c r="E373" i="20"/>
  <c r="B373" i="20"/>
  <c r="C739" i="11"/>
  <c r="D739" i="11"/>
  <c r="E739" i="11"/>
  <c r="B739" i="11"/>
  <c r="C685" i="14"/>
  <c r="D685" i="14"/>
  <c r="E685" i="14"/>
  <c r="B685" i="14"/>
  <c r="C739" i="8"/>
  <c r="D739" i="8"/>
  <c r="E739" i="8"/>
  <c r="B739" i="8"/>
  <c r="C739" i="4"/>
  <c r="D739" i="4"/>
  <c r="E739" i="4"/>
  <c r="B739" i="4"/>
  <c r="C739" i="5"/>
  <c r="D739" i="5"/>
  <c r="E739" i="5"/>
  <c r="B739" i="5"/>
  <c r="C739" i="3"/>
  <c r="D739" i="3"/>
  <c r="E739" i="3"/>
  <c r="B739" i="3"/>
  <c r="C739" i="2"/>
  <c r="D739" i="2"/>
  <c r="E739" i="2"/>
  <c r="B739" i="2"/>
  <c r="C739" i="12"/>
  <c r="E739" i="12"/>
  <c r="B739" i="12"/>
  <c r="C476" i="17" l="1"/>
  <c r="D476" i="17"/>
  <c r="E476" i="17"/>
  <c r="B476" i="17"/>
  <c r="C740" i="7"/>
  <c r="D740" i="7"/>
  <c r="E740" i="7"/>
  <c r="B740" i="7"/>
  <c r="C736" i="10"/>
  <c r="D736" i="10"/>
  <c r="E736" i="10"/>
  <c r="B736" i="10"/>
  <c r="C736" i="9"/>
  <c r="D736" i="9"/>
  <c r="E736" i="9"/>
  <c r="B736" i="9"/>
  <c r="C476" i="16"/>
  <c r="D476" i="16"/>
  <c r="E476" i="16"/>
  <c r="B476" i="16"/>
  <c r="C738" i="6"/>
  <c r="D738" i="6"/>
  <c r="E738" i="6"/>
  <c r="B738" i="6"/>
  <c r="C182" i="85"/>
  <c r="D182" i="85"/>
  <c r="E182" i="85"/>
  <c r="B182" i="85"/>
  <c r="C182" i="86"/>
  <c r="D182" i="86"/>
  <c r="E182" i="86"/>
  <c r="B182" i="86"/>
  <c r="C372" i="20"/>
  <c r="D372" i="20"/>
  <c r="E372" i="20"/>
  <c r="B372" i="20"/>
  <c r="C738" i="11"/>
  <c r="D738" i="11"/>
  <c r="E738" i="11"/>
  <c r="B738" i="11"/>
  <c r="C684" i="14"/>
  <c r="D684" i="14"/>
  <c r="E684" i="14"/>
  <c r="B684" i="14"/>
  <c r="C738" i="8"/>
  <c r="D738" i="8"/>
  <c r="E738" i="8"/>
  <c r="B738" i="8"/>
  <c r="C738" i="4"/>
  <c r="D738" i="4"/>
  <c r="E738" i="4"/>
  <c r="B738" i="4"/>
  <c r="C738" i="5"/>
  <c r="D738" i="5"/>
  <c r="E738" i="5"/>
  <c r="B738" i="5"/>
  <c r="C738" i="3"/>
  <c r="D738" i="3"/>
  <c r="E738" i="3"/>
  <c r="B738" i="3"/>
  <c r="C738" i="2"/>
  <c r="D738" i="2"/>
  <c r="E738" i="2"/>
  <c r="B738" i="2"/>
  <c r="C738" i="12"/>
  <c r="E738" i="12"/>
  <c r="B738" i="12"/>
  <c r="Q179" i="22" l="1"/>
  <c r="R155" i="22" l="1"/>
  <c r="R153" i="22"/>
  <c r="R151" i="22"/>
  <c r="R149" i="22"/>
  <c r="R147" i="22"/>
  <c r="R145" i="22"/>
  <c r="R143" i="22"/>
  <c r="R141" i="22"/>
  <c r="R139" i="22"/>
  <c r="R137" i="22"/>
  <c r="R135" i="22"/>
  <c r="R133" i="22"/>
  <c r="R131" i="22"/>
  <c r="R129" i="22"/>
  <c r="R127" i="22"/>
  <c r="R125" i="22"/>
  <c r="R123" i="22"/>
  <c r="R121" i="22"/>
  <c r="R119" i="22"/>
  <c r="R117" i="22"/>
  <c r="R115" i="22"/>
  <c r="R113" i="22"/>
  <c r="R111" i="22"/>
  <c r="R109" i="22"/>
  <c r="R107" i="22"/>
  <c r="R105" i="22"/>
  <c r="R103" i="22"/>
  <c r="R101" i="22"/>
  <c r="R99" i="22"/>
  <c r="R97" i="22"/>
  <c r="R95" i="22"/>
  <c r="R93" i="22"/>
  <c r="R91" i="22"/>
  <c r="R89" i="22"/>
  <c r="R87" i="22"/>
  <c r="R85" i="22"/>
  <c r="R83" i="22"/>
  <c r="R81" i="22"/>
  <c r="R79" i="22"/>
  <c r="R77" i="22"/>
  <c r="Q77" i="22"/>
  <c r="R75" i="22"/>
  <c r="R73" i="22"/>
  <c r="R71" i="22"/>
  <c r="R69" i="22"/>
  <c r="R67" i="22"/>
  <c r="R65" i="22"/>
  <c r="R63" i="22"/>
  <c r="R61" i="22"/>
  <c r="R59" i="22"/>
  <c r="R57" i="22"/>
  <c r="R55" i="22"/>
  <c r="R53" i="22"/>
  <c r="R51" i="22"/>
  <c r="R49" i="22"/>
  <c r="R47" i="22"/>
  <c r="R37" i="22"/>
  <c r="R35" i="22"/>
  <c r="R33" i="22"/>
  <c r="R29" i="22"/>
  <c r="R27" i="22"/>
  <c r="R45" i="22"/>
  <c r="R43" i="22"/>
  <c r="R41" i="22"/>
  <c r="W179" i="22" l="1"/>
  <c r="U155" i="22"/>
  <c r="S155" i="22"/>
  <c r="Q155" i="22"/>
  <c r="U153" i="22"/>
  <c r="S153" i="22"/>
  <c r="Q153" i="22"/>
  <c r="U151" i="22"/>
  <c r="S151" i="22"/>
  <c r="Q151" i="22"/>
  <c r="U149" i="22"/>
  <c r="S149" i="22"/>
  <c r="Q149" i="22"/>
  <c r="U147" i="22"/>
  <c r="S147" i="22"/>
  <c r="Q147" i="22"/>
  <c r="U145" i="22"/>
  <c r="S145" i="22"/>
  <c r="Q145" i="22"/>
  <c r="U143" i="22"/>
  <c r="S143" i="22"/>
  <c r="Q143" i="22"/>
  <c r="U141" i="22"/>
  <c r="S141" i="22"/>
  <c r="Q141" i="22"/>
  <c r="U139" i="22"/>
  <c r="S139" i="22"/>
  <c r="Q139" i="22"/>
  <c r="U137" i="22"/>
  <c r="S137" i="22"/>
  <c r="Q137" i="22"/>
  <c r="U135" i="22"/>
  <c r="S135" i="22"/>
  <c r="Q135" i="22"/>
  <c r="U133" i="22"/>
  <c r="S133" i="22"/>
  <c r="Q133" i="22"/>
  <c r="U131" i="22"/>
  <c r="S131" i="22"/>
  <c r="Q131" i="22"/>
  <c r="U129" i="22"/>
  <c r="S129" i="22"/>
  <c r="Q129" i="22"/>
  <c r="U127" i="22"/>
  <c r="S127" i="22"/>
  <c r="Q127" i="22"/>
  <c r="U125" i="22"/>
  <c r="S125" i="22"/>
  <c r="Q125" i="22"/>
  <c r="U123" i="22"/>
  <c r="S123" i="22"/>
  <c r="Q123" i="22"/>
  <c r="U121" i="22"/>
  <c r="S121" i="22"/>
  <c r="Q121" i="22"/>
  <c r="U119" i="22"/>
  <c r="S119" i="22"/>
  <c r="Q119" i="22"/>
  <c r="U117" i="22"/>
  <c r="S117" i="22"/>
  <c r="Q117" i="22"/>
  <c r="U115" i="22"/>
  <c r="S115" i="22"/>
  <c r="Q115" i="22"/>
  <c r="U113" i="22"/>
  <c r="S113" i="22"/>
  <c r="Q113" i="22"/>
  <c r="U111" i="22"/>
  <c r="S111" i="22"/>
  <c r="Q111" i="22"/>
  <c r="U109" i="22"/>
  <c r="S109" i="22"/>
  <c r="Q109" i="22"/>
  <c r="U107" i="22"/>
  <c r="S107" i="22"/>
  <c r="Q107" i="22"/>
  <c r="U105" i="22"/>
  <c r="S105" i="22"/>
  <c r="Q105" i="22"/>
  <c r="U103" i="22"/>
  <c r="S103" i="22"/>
  <c r="Q103" i="22"/>
  <c r="U101" i="22"/>
  <c r="S101" i="22"/>
  <c r="Q101" i="22"/>
  <c r="U99" i="22"/>
  <c r="S99" i="22"/>
  <c r="Q99" i="22"/>
  <c r="U97" i="22"/>
  <c r="S97" i="22"/>
  <c r="Q97" i="22"/>
  <c r="U95" i="22"/>
  <c r="S95" i="22"/>
  <c r="Q95" i="22"/>
  <c r="U93" i="22"/>
  <c r="S93" i="22"/>
  <c r="Q93" i="22"/>
  <c r="U91" i="22"/>
  <c r="S91" i="22"/>
  <c r="Q91" i="22"/>
  <c r="U89" i="22"/>
  <c r="S89" i="22"/>
  <c r="Q89" i="22"/>
  <c r="U87" i="22"/>
  <c r="S87" i="22"/>
  <c r="Q87" i="22"/>
  <c r="U85" i="22"/>
  <c r="S85" i="22"/>
  <c r="Q85" i="22"/>
  <c r="U83" i="22"/>
  <c r="S83" i="22"/>
  <c r="Q83" i="22"/>
  <c r="U81" i="22"/>
  <c r="S81" i="22"/>
  <c r="Q81" i="22"/>
  <c r="U79" i="22"/>
  <c r="S79" i="22"/>
  <c r="Q79" i="22"/>
  <c r="U77" i="22"/>
  <c r="S77" i="22"/>
  <c r="U75" i="22"/>
  <c r="S75" i="22"/>
  <c r="Q75" i="22"/>
  <c r="U73" i="22"/>
  <c r="S73" i="22"/>
  <c r="Q73" i="22"/>
  <c r="U71" i="22"/>
  <c r="S71" i="22"/>
  <c r="Q71" i="22"/>
  <c r="U69" i="22"/>
  <c r="S69" i="22"/>
  <c r="Q69" i="22"/>
  <c r="U67" i="22"/>
  <c r="S67" i="22"/>
  <c r="Q67" i="22"/>
  <c r="U65" i="22"/>
  <c r="S65" i="22"/>
  <c r="Q65" i="22"/>
  <c r="U63" i="22"/>
  <c r="S63" i="22"/>
  <c r="Q63" i="22"/>
  <c r="U61" i="22"/>
  <c r="S61" i="22"/>
  <c r="Q61" i="22"/>
  <c r="U59" i="22"/>
  <c r="S59" i="22"/>
  <c r="L59" i="22" s="1"/>
  <c r="Q59" i="22"/>
  <c r="U57" i="22"/>
  <c r="S57" i="22"/>
  <c r="L57" i="22" s="1"/>
  <c r="Q57" i="22"/>
  <c r="U55" i="22"/>
  <c r="S55" i="22"/>
  <c r="Q55" i="22"/>
  <c r="U53" i="22"/>
  <c r="S53" i="22"/>
  <c r="Q53" i="22"/>
  <c r="U51" i="22"/>
  <c r="S51" i="22"/>
  <c r="Q51" i="22"/>
  <c r="U49" i="22"/>
  <c r="S49" i="22"/>
  <c r="Q49" i="22"/>
  <c r="U47" i="22"/>
  <c r="S47" i="22"/>
  <c r="Q47" i="22"/>
  <c r="U45" i="22"/>
  <c r="S45" i="22"/>
  <c r="L45" i="22" s="1"/>
  <c r="Q45" i="22"/>
  <c r="U43" i="22"/>
  <c r="S43" i="22"/>
  <c r="L43" i="22" s="1"/>
  <c r="Q43" i="22"/>
  <c r="U41" i="22"/>
  <c r="S41" i="22"/>
  <c r="L41" i="22" s="1"/>
  <c r="Q41" i="22"/>
  <c r="U37" i="22"/>
  <c r="S37" i="22"/>
  <c r="Q37" i="22"/>
  <c r="U35" i="22"/>
  <c r="S35" i="22"/>
  <c r="Q35" i="22"/>
  <c r="U33" i="22"/>
  <c r="S33" i="22"/>
  <c r="Q33" i="22"/>
  <c r="U29" i="22"/>
  <c r="S29" i="22"/>
  <c r="Q29" i="22"/>
  <c r="H14" i="22" l="1"/>
  <c r="H22" i="22"/>
  <c r="C475" i="17"/>
  <c r="D475" i="17"/>
  <c r="E475" i="17"/>
  <c r="B475" i="17"/>
  <c r="C739" i="7"/>
  <c r="D739" i="7"/>
  <c r="E739" i="7"/>
  <c r="B739" i="7"/>
  <c r="C735" i="10"/>
  <c r="D735" i="10"/>
  <c r="E735" i="10"/>
  <c r="B735" i="10"/>
  <c r="C735" i="9"/>
  <c r="D735" i="9"/>
  <c r="E735" i="9"/>
  <c r="B735" i="9"/>
  <c r="C475" i="16"/>
  <c r="D475" i="16"/>
  <c r="E475" i="16"/>
  <c r="B475" i="16"/>
  <c r="C737" i="6"/>
  <c r="D737" i="6"/>
  <c r="E737" i="6"/>
  <c r="B737" i="6"/>
  <c r="C181" i="85"/>
  <c r="D181" i="85"/>
  <c r="E181" i="85"/>
  <c r="B181" i="85"/>
  <c r="C181" i="86"/>
  <c r="D181" i="86"/>
  <c r="E181" i="86"/>
  <c r="B181" i="86"/>
  <c r="F372" i="20"/>
  <c r="G372" i="20"/>
  <c r="F373" i="20"/>
  <c r="G373" i="20"/>
  <c r="F374" i="20"/>
  <c r="G374" i="20"/>
  <c r="F375" i="20"/>
  <c r="G375" i="20"/>
  <c r="F376" i="20"/>
  <c r="G376" i="20"/>
  <c r="F377" i="20"/>
  <c r="G377" i="20"/>
  <c r="F378" i="20"/>
  <c r="G378" i="20"/>
  <c r="F379" i="20"/>
  <c r="G379" i="20"/>
  <c r="F380" i="20"/>
  <c r="G380" i="20"/>
  <c r="F381" i="20"/>
  <c r="G381" i="20"/>
  <c r="F382" i="20"/>
  <c r="G382" i="20"/>
  <c r="F383" i="20"/>
  <c r="G383" i="20"/>
  <c r="F384" i="20"/>
  <c r="G384" i="20"/>
  <c r="F385" i="20"/>
  <c r="G385" i="20"/>
  <c r="F386" i="20"/>
  <c r="G386" i="20"/>
  <c r="F387" i="20"/>
  <c r="G387" i="20"/>
  <c r="F388" i="20"/>
  <c r="G388" i="20"/>
  <c r="F389" i="20"/>
  <c r="G389" i="20"/>
  <c r="F390" i="20"/>
  <c r="G390" i="20"/>
  <c r="F391" i="20"/>
  <c r="G391" i="20"/>
  <c r="F392" i="20"/>
  <c r="G392" i="20"/>
  <c r="F393" i="20"/>
  <c r="G393" i="20"/>
  <c r="F394" i="20"/>
  <c r="G394" i="20"/>
  <c r="C371" i="20"/>
  <c r="D371" i="20"/>
  <c r="E371" i="20"/>
  <c r="B371" i="20"/>
  <c r="C737" i="11"/>
  <c r="D737" i="11"/>
  <c r="E737" i="11"/>
  <c r="B737" i="11"/>
  <c r="C683" i="14"/>
  <c r="D683" i="14"/>
  <c r="E683" i="14"/>
  <c r="B683" i="14"/>
  <c r="C737" i="8"/>
  <c r="D737" i="8"/>
  <c r="E737" i="8"/>
  <c r="B737" i="8"/>
  <c r="C737" i="4"/>
  <c r="D737" i="4"/>
  <c r="E737" i="4"/>
  <c r="B737" i="4"/>
  <c r="C737" i="5"/>
  <c r="D737" i="5"/>
  <c r="E737" i="5"/>
  <c r="B737" i="5"/>
  <c r="C737" i="3"/>
  <c r="D737" i="3"/>
  <c r="E737" i="3"/>
  <c r="B737" i="3"/>
  <c r="C737" i="2"/>
  <c r="D737" i="2"/>
  <c r="E737" i="2"/>
  <c r="B737" i="2"/>
  <c r="C737" i="12"/>
  <c r="D737" i="12"/>
  <c r="E737" i="12"/>
  <c r="H378" i="20" l="1"/>
  <c r="H390" i="20"/>
  <c r="H374" i="20"/>
  <c r="H393" i="20"/>
  <c r="H391" i="20"/>
  <c r="H387" i="20"/>
  <c r="H385" i="20"/>
  <c r="H383" i="20"/>
  <c r="H379" i="20"/>
  <c r="H394" i="20"/>
  <c r="H381" i="20"/>
  <c r="H388" i="20"/>
  <c r="H386" i="20"/>
  <c r="H392" i="20"/>
  <c r="H389" i="20"/>
  <c r="H384" i="20"/>
  <c r="G737" i="12"/>
  <c r="F737" i="12"/>
  <c r="H382" i="20"/>
  <c r="H380" i="20"/>
  <c r="H377" i="20"/>
  <c r="H376" i="20"/>
  <c r="H375" i="20"/>
  <c r="H373" i="20"/>
  <c r="H372" i="20"/>
  <c r="U31" i="22" l="1"/>
  <c r="U39" i="22"/>
  <c r="S39" i="22"/>
  <c r="Q39" i="22"/>
  <c r="S31" i="22"/>
  <c r="Q31" i="22"/>
  <c r="U27" i="22"/>
  <c r="U25" i="22"/>
  <c r="U23" i="22"/>
  <c r="U21" i="22"/>
  <c r="U19" i="22"/>
  <c r="U17" i="22"/>
  <c r="U15" i="22"/>
  <c r="U13" i="22"/>
  <c r="U11" i="22"/>
  <c r="U9" i="22"/>
  <c r="S27" i="22"/>
  <c r="S25" i="22"/>
  <c r="S23" i="22"/>
  <c r="S21" i="22"/>
  <c r="S19" i="22"/>
  <c r="S17" i="22"/>
  <c r="S15" i="22"/>
  <c r="S13" i="22"/>
  <c r="Q17" i="22"/>
  <c r="S11" i="22"/>
  <c r="S9" i="22"/>
  <c r="Q27" i="22"/>
  <c r="Q25" i="22"/>
  <c r="Q23" i="22"/>
  <c r="Q21" i="22"/>
  <c r="Q19" i="22"/>
  <c r="Q15" i="22"/>
  <c r="Q13" i="22"/>
  <c r="Q11" i="22"/>
  <c r="Q9" i="22"/>
  <c r="H12" i="22" l="1"/>
  <c r="H9" i="22"/>
  <c r="H15" i="22"/>
  <c r="H21" i="22"/>
  <c r="S180" i="22"/>
  <c r="H20" i="22"/>
  <c r="H11" i="22"/>
  <c r="H18" i="22"/>
  <c r="H13" i="22"/>
  <c r="K18" i="22"/>
  <c r="H19" i="22"/>
  <c r="Q180" i="22"/>
  <c r="H10" i="22"/>
  <c r="H17" i="22"/>
  <c r="H16" i="22"/>
  <c r="K10" i="22"/>
  <c r="K20" i="22"/>
  <c r="U179" i="22"/>
  <c r="K9" i="22"/>
  <c r="K13" i="22"/>
  <c r="K16" i="22"/>
  <c r="K19" i="22"/>
  <c r="S179" i="22"/>
  <c r="K14" i="22"/>
  <c r="K11" i="22"/>
  <c r="K12" i="22"/>
  <c r="K17" i="22"/>
  <c r="K15" i="22"/>
  <c r="O9" i="15"/>
  <c r="B184" i="22" l="1"/>
  <c r="B183" i="22"/>
  <c r="F15" i="1"/>
  <c r="H474" i="17"/>
  <c r="C474" i="17"/>
  <c r="D474" i="17"/>
  <c r="E474" i="17"/>
  <c r="B474" i="17"/>
  <c r="I738" i="7"/>
  <c r="C738" i="7"/>
  <c r="D738" i="7"/>
  <c r="E738" i="7"/>
  <c r="B738" i="7"/>
  <c r="I734" i="10"/>
  <c r="C734" i="10"/>
  <c r="D734" i="10"/>
  <c r="E734" i="10"/>
  <c r="B734" i="10"/>
  <c r="C734" i="9"/>
  <c r="D734" i="9"/>
  <c r="E734" i="9"/>
  <c r="B734" i="9"/>
  <c r="I474" i="16"/>
  <c r="C474" i="16"/>
  <c r="D474" i="16"/>
  <c r="E474" i="16"/>
  <c r="B474" i="16"/>
  <c r="H736" i="6"/>
  <c r="C736" i="6"/>
  <c r="D736" i="6"/>
  <c r="E736" i="6"/>
  <c r="B736" i="6"/>
  <c r="C180" i="85"/>
  <c r="D180" i="85"/>
  <c r="E180" i="85"/>
  <c r="B180" i="85"/>
  <c r="I180" i="86"/>
  <c r="C180" i="86"/>
  <c r="D180" i="86"/>
  <c r="E180" i="86"/>
  <c r="B180" i="86"/>
  <c r="I370" i="20"/>
  <c r="C370" i="20"/>
  <c r="D370" i="20"/>
  <c r="E370" i="20"/>
  <c r="B370" i="20"/>
  <c r="I736" i="11"/>
  <c r="C736" i="11"/>
  <c r="D736" i="11"/>
  <c r="E736" i="11"/>
  <c r="B736" i="11"/>
  <c r="I682" i="14"/>
  <c r="C682" i="14"/>
  <c r="D682" i="14"/>
  <c r="E682" i="14"/>
  <c r="B682" i="14"/>
  <c r="I736" i="8"/>
  <c r="C736" i="8"/>
  <c r="D736" i="8"/>
  <c r="E736" i="8"/>
  <c r="B736" i="8"/>
  <c r="I736" i="4"/>
  <c r="C736" i="4"/>
  <c r="D736" i="4"/>
  <c r="E736" i="4"/>
  <c r="B736" i="4"/>
  <c r="I736" i="5"/>
  <c r="C736" i="5"/>
  <c r="D736" i="5"/>
  <c r="E736" i="5"/>
  <c r="B736" i="5"/>
  <c r="I736" i="3"/>
  <c r="C736" i="3"/>
  <c r="D736" i="3"/>
  <c r="E736" i="3"/>
  <c r="B736" i="3"/>
  <c r="I736" i="2"/>
  <c r="M681" i="12"/>
  <c r="N681" i="12" s="1"/>
  <c r="F736" i="8" l="1"/>
  <c r="F474" i="17"/>
  <c r="C736" i="2"/>
  <c r="D736" i="2"/>
  <c r="E736" i="2"/>
  <c r="B736" i="2"/>
  <c r="C736" i="12"/>
  <c r="D736" i="12"/>
  <c r="E736" i="12"/>
  <c r="H473" i="17" l="1"/>
  <c r="C473" i="17"/>
  <c r="D473" i="17"/>
  <c r="E473" i="17"/>
  <c r="B473" i="17"/>
  <c r="I737" i="7"/>
  <c r="C737" i="7"/>
  <c r="D737" i="7"/>
  <c r="E737" i="7"/>
  <c r="B737" i="7"/>
  <c r="I733" i="10"/>
  <c r="C733" i="10"/>
  <c r="D733" i="10"/>
  <c r="E733" i="10"/>
  <c r="B733" i="10"/>
  <c r="I733" i="9"/>
  <c r="C733" i="9"/>
  <c r="D733" i="9"/>
  <c r="E733" i="9"/>
  <c r="B733" i="9"/>
  <c r="I473" i="16"/>
  <c r="C473" i="16"/>
  <c r="D473" i="16"/>
  <c r="E473" i="16"/>
  <c r="B473" i="16"/>
  <c r="H735" i="6"/>
  <c r="C735" i="6"/>
  <c r="D735" i="6"/>
  <c r="E735" i="6"/>
  <c r="B735" i="6"/>
  <c r="C179" i="85"/>
  <c r="D179" i="85"/>
  <c r="E179" i="85"/>
  <c r="B179" i="85"/>
  <c r="I179" i="86"/>
  <c r="C179" i="86"/>
  <c r="D179" i="86"/>
  <c r="E179" i="86"/>
  <c r="B179" i="86"/>
  <c r="I369" i="20"/>
  <c r="C369" i="20"/>
  <c r="D369" i="20"/>
  <c r="E369" i="20"/>
  <c r="B369" i="20"/>
  <c r="I735" i="11"/>
  <c r="C735" i="11"/>
  <c r="D735" i="11"/>
  <c r="E735" i="11"/>
  <c r="B735" i="11"/>
  <c r="I681" i="14"/>
  <c r="C681" i="14"/>
  <c r="D681" i="14"/>
  <c r="E681" i="14"/>
  <c r="B681" i="14"/>
  <c r="I735" i="8"/>
  <c r="C735" i="8"/>
  <c r="D735" i="8"/>
  <c r="E735" i="8"/>
  <c r="B735" i="8"/>
  <c r="I735" i="4"/>
  <c r="C735" i="4"/>
  <c r="D735" i="4"/>
  <c r="E735" i="4"/>
  <c r="B735" i="4"/>
  <c r="I735" i="5"/>
  <c r="C735" i="5"/>
  <c r="D735" i="5"/>
  <c r="E735" i="5"/>
  <c r="B735" i="5"/>
  <c r="I735" i="3"/>
  <c r="C735" i="3"/>
  <c r="D735" i="3"/>
  <c r="E735" i="3"/>
  <c r="B735" i="3"/>
  <c r="I735" i="2"/>
  <c r="C735" i="2"/>
  <c r="D735" i="2"/>
  <c r="E735" i="2"/>
  <c r="B735" i="2"/>
  <c r="K735" i="12"/>
  <c r="L736" i="12" s="1"/>
  <c r="J736" i="12" s="1"/>
  <c r="C735" i="12"/>
  <c r="D735" i="12"/>
  <c r="E735" i="12"/>
  <c r="B735" i="12"/>
  <c r="H472" i="17" l="1"/>
  <c r="C472" i="17"/>
  <c r="D472" i="17"/>
  <c r="E472" i="17"/>
  <c r="B472" i="17"/>
  <c r="I736" i="7"/>
  <c r="C736" i="7"/>
  <c r="D736" i="7"/>
  <c r="E736" i="7"/>
  <c r="B736" i="7"/>
  <c r="I732" i="10"/>
  <c r="C732" i="10"/>
  <c r="D732" i="10"/>
  <c r="E732" i="10"/>
  <c r="B732" i="10"/>
  <c r="I732" i="9"/>
  <c r="C732" i="9"/>
  <c r="D732" i="9"/>
  <c r="E732" i="9"/>
  <c r="B732" i="9"/>
  <c r="I472" i="16"/>
  <c r="C472" i="16"/>
  <c r="D472" i="16"/>
  <c r="E472" i="16"/>
  <c r="B472" i="16"/>
  <c r="H734" i="6"/>
  <c r="C734" i="6"/>
  <c r="D734" i="6"/>
  <c r="E734" i="6"/>
  <c r="B734" i="6"/>
  <c r="C178" i="85"/>
  <c r="D178" i="85"/>
  <c r="E178" i="85"/>
  <c r="B178" i="85"/>
  <c r="I178" i="86"/>
  <c r="C178" i="86"/>
  <c r="D178" i="86"/>
  <c r="E178" i="86"/>
  <c r="B178" i="86"/>
  <c r="I368" i="20"/>
  <c r="C368" i="20"/>
  <c r="D368" i="20"/>
  <c r="E368" i="20"/>
  <c r="B368" i="20"/>
  <c r="I734" i="11"/>
  <c r="C734" i="11"/>
  <c r="D734" i="11"/>
  <c r="E734" i="11"/>
  <c r="B734" i="11"/>
  <c r="I680" i="14"/>
  <c r="C680" i="14"/>
  <c r="D680" i="14"/>
  <c r="E680" i="14"/>
  <c r="B680" i="14"/>
  <c r="I734" i="8"/>
  <c r="C734" i="8"/>
  <c r="D734" i="8"/>
  <c r="E734" i="8"/>
  <c r="B734" i="8"/>
  <c r="I734" i="4"/>
  <c r="C734" i="4"/>
  <c r="D734" i="4"/>
  <c r="E734" i="4"/>
  <c r="B734" i="4"/>
  <c r="I734" i="5"/>
  <c r="C734" i="5"/>
  <c r="D734" i="5"/>
  <c r="E734" i="5"/>
  <c r="B734" i="5"/>
  <c r="I734" i="3"/>
  <c r="C734" i="3"/>
  <c r="D734" i="3"/>
  <c r="E734" i="3"/>
  <c r="B734" i="3"/>
  <c r="I734" i="2"/>
  <c r="C734" i="2"/>
  <c r="D734" i="2"/>
  <c r="E734" i="2"/>
  <c r="B734" i="2"/>
  <c r="K734" i="12"/>
  <c r="L735" i="12" s="1"/>
  <c r="C734" i="12"/>
  <c r="D734" i="12"/>
  <c r="E734" i="12"/>
  <c r="B734" i="12"/>
  <c r="H471" i="17" l="1"/>
  <c r="C471" i="17"/>
  <c r="D471" i="17"/>
  <c r="E471" i="17"/>
  <c r="B471" i="17"/>
  <c r="I735" i="7"/>
  <c r="C735" i="7"/>
  <c r="D735" i="7"/>
  <c r="E735" i="7"/>
  <c r="B735" i="7"/>
  <c r="I731" i="10"/>
  <c r="C731" i="10"/>
  <c r="D731" i="10"/>
  <c r="E731" i="10"/>
  <c r="B731" i="10"/>
  <c r="I731" i="9"/>
  <c r="C731" i="9"/>
  <c r="D731" i="9"/>
  <c r="E731" i="9"/>
  <c r="B731" i="9"/>
  <c r="I471" i="16"/>
  <c r="C471" i="16"/>
  <c r="D471" i="16"/>
  <c r="E471" i="16"/>
  <c r="B471" i="16"/>
  <c r="H733" i="6"/>
  <c r="C733" i="6"/>
  <c r="D733" i="6"/>
  <c r="E733" i="6"/>
  <c r="B733" i="6"/>
  <c r="I177" i="85"/>
  <c r="C177" i="85"/>
  <c r="D177" i="85"/>
  <c r="E177" i="85"/>
  <c r="B177" i="85"/>
  <c r="I177" i="86"/>
  <c r="C177" i="86"/>
  <c r="D177" i="86"/>
  <c r="E177" i="86"/>
  <c r="B177" i="86"/>
  <c r="I367" i="20"/>
  <c r="C367" i="20"/>
  <c r="D367" i="20"/>
  <c r="E367" i="20"/>
  <c r="B367" i="20"/>
  <c r="I733" i="11"/>
  <c r="C733" i="11"/>
  <c r="D733" i="11"/>
  <c r="E733" i="11"/>
  <c r="B733" i="11"/>
  <c r="I679" i="14"/>
  <c r="C679" i="14"/>
  <c r="D679" i="14"/>
  <c r="E679" i="14"/>
  <c r="B679" i="14"/>
  <c r="I733" i="8"/>
  <c r="C733" i="8"/>
  <c r="D733" i="8"/>
  <c r="E733" i="8"/>
  <c r="B733" i="8"/>
  <c r="I733" i="4"/>
  <c r="C733" i="4"/>
  <c r="D733" i="4"/>
  <c r="E733" i="4"/>
  <c r="B733" i="4"/>
  <c r="I733" i="5"/>
  <c r="C733" i="5"/>
  <c r="D733" i="5"/>
  <c r="E733" i="5"/>
  <c r="B733" i="5"/>
  <c r="I733" i="3"/>
  <c r="C733" i="3"/>
  <c r="D733" i="3"/>
  <c r="E733" i="3"/>
  <c r="B733" i="3"/>
  <c r="I733" i="2"/>
  <c r="C733" i="2"/>
  <c r="D733" i="2"/>
  <c r="E733" i="2"/>
  <c r="B733" i="2"/>
  <c r="K733" i="12"/>
  <c r="L734" i="12" s="1"/>
  <c r="E733" i="12"/>
  <c r="C733" i="12"/>
  <c r="D733" i="12"/>
  <c r="B733" i="12"/>
  <c r="H469" i="17" l="1"/>
  <c r="H470" i="17"/>
  <c r="C470" i="17"/>
  <c r="D470" i="17"/>
  <c r="E470" i="17"/>
  <c r="B470" i="17"/>
  <c r="I733" i="7"/>
  <c r="I734" i="7"/>
  <c r="C734" i="7"/>
  <c r="D734" i="7"/>
  <c r="E734" i="7"/>
  <c r="B734" i="7"/>
  <c r="I729" i="10"/>
  <c r="I730" i="10"/>
  <c r="C730" i="10"/>
  <c r="D730" i="10"/>
  <c r="E730" i="10"/>
  <c r="B730" i="10"/>
  <c r="I729" i="9"/>
  <c r="I730" i="9"/>
  <c r="C730" i="9"/>
  <c r="D730" i="9"/>
  <c r="E730" i="9"/>
  <c r="B730" i="9"/>
  <c r="I469" i="16"/>
  <c r="I470" i="16"/>
  <c r="C470" i="16"/>
  <c r="D470" i="16"/>
  <c r="E470" i="16"/>
  <c r="B470" i="16"/>
  <c r="H731" i="6"/>
  <c r="H732" i="6"/>
  <c r="C732" i="6"/>
  <c r="D732" i="6"/>
  <c r="E732" i="6"/>
  <c r="B732" i="6"/>
  <c r="I176" i="85"/>
  <c r="C176" i="85"/>
  <c r="D176" i="85"/>
  <c r="E176" i="85"/>
  <c r="B176" i="85"/>
  <c r="I175" i="85"/>
  <c r="I175" i="86"/>
  <c r="I176" i="86"/>
  <c r="C176" i="86"/>
  <c r="D176" i="86"/>
  <c r="E176" i="86"/>
  <c r="B176" i="86"/>
  <c r="I365" i="20"/>
  <c r="I366" i="20"/>
  <c r="C366" i="20"/>
  <c r="D366" i="20"/>
  <c r="E366" i="20"/>
  <c r="B366" i="20"/>
  <c r="I731" i="11"/>
  <c r="I732" i="11"/>
  <c r="C732" i="11"/>
  <c r="D732" i="11"/>
  <c r="E732" i="11"/>
  <c r="B732" i="11"/>
  <c r="I677" i="14"/>
  <c r="I678" i="14"/>
  <c r="C678" i="14"/>
  <c r="D678" i="14"/>
  <c r="E678" i="14"/>
  <c r="B678" i="14"/>
  <c r="I731" i="8"/>
  <c r="I732" i="8"/>
  <c r="C732" i="8"/>
  <c r="D732" i="8"/>
  <c r="E732" i="8"/>
  <c r="B732" i="8"/>
  <c r="I731" i="4"/>
  <c r="I732" i="4"/>
  <c r="C732" i="4"/>
  <c r="D732" i="4"/>
  <c r="E732" i="4"/>
  <c r="B732" i="4"/>
  <c r="I731" i="5"/>
  <c r="I732" i="5"/>
  <c r="C732" i="5"/>
  <c r="D732" i="5"/>
  <c r="E732" i="5"/>
  <c r="B732" i="5"/>
  <c r="I731" i="3"/>
  <c r="I732" i="3"/>
  <c r="C732" i="3"/>
  <c r="D732" i="3"/>
  <c r="E732" i="3"/>
  <c r="B732" i="3"/>
  <c r="I731" i="2"/>
  <c r="I732" i="2"/>
  <c r="C732" i="2"/>
  <c r="D732" i="2"/>
  <c r="E732" i="2"/>
  <c r="B732" i="2"/>
  <c r="K731" i="12"/>
  <c r="K732" i="12"/>
  <c r="C732" i="12"/>
  <c r="D732" i="12"/>
  <c r="E732" i="12"/>
  <c r="B732" i="12"/>
  <c r="L733" i="12" l="1"/>
  <c r="L732" i="12"/>
  <c r="C469" i="17"/>
  <c r="D469" i="17"/>
  <c r="E469" i="17"/>
  <c r="B469" i="17"/>
  <c r="C733" i="7"/>
  <c r="D733" i="7"/>
  <c r="E733" i="7"/>
  <c r="B733" i="7"/>
  <c r="C729" i="10"/>
  <c r="D729" i="10"/>
  <c r="E729" i="10"/>
  <c r="B729" i="10"/>
  <c r="C729" i="9"/>
  <c r="D729" i="9"/>
  <c r="E729" i="9"/>
  <c r="B729" i="9"/>
  <c r="C469" i="16"/>
  <c r="D469" i="16"/>
  <c r="E469" i="16"/>
  <c r="B469" i="16"/>
  <c r="C731" i="6"/>
  <c r="D731" i="6"/>
  <c r="E731" i="6"/>
  <c r="B731" i="6"/>
  <c r="C175" i="85"/>
  <c r="D175" i="85"/>
  <c r="E175" i="85"/>
  <c r="B175" i="85"/>
  <c r="C175" i="86"/>
  <c r="D175" i="86"/>
  <c r="E175" i="86"/>
  <c r="B175" i="86"/>
  <c r="C365" i="20"/>
  <c r="D365" i="20"/>
  <c r="E365" i="20"/>
  <c r="B365" i="20"/>
  <c r="C731" i="11"/>
  <c r="D731" i="11"/>
  <c r="E731" i="11"/>
  <c r="B731" i="11"/>
  <c r="C677" i="14"/>
  <c r="D677" i="14"/>
  <c r="E677" i="14"/>
  <c r="B677" i="14"/>
  <c r="C731" i="8"/>
  <c r="D731" i="8"/>
  <c r="E731" i="8"/>
  <c r="B731" i="8"/>
  <c r="C731" i="4"/>
  <c r="D731" i="4"/>
  <c r="E731" i="4"/>
  <c r="B731" i="4"/>
  <c r="C731" i="5"/>
  <c r="D731" i="5"/>
  <c r="E731" i="5"/>
  <c r="B731" i="5"/>
  <c r="C731" i="3"/>
  <c r="D731" i="3"/>
  <c r="E731" i="3"/>
  <c r="B731" i="3"/>
  <c r="C731" i="2"/>
  <c r="D731" i="2"/>
  <c r="E731" i="2"/>
  <c r="B731" i="2"/>
  <c r="C731" i="12"/>
  <c r="D731" i="12"/>
  <c r="E731" i="12"/>
  <c r="B731" i="12"/>
  <c r="C468" i="17" l="1"/>
  <c r="D468" i="17"/>
  <c r="E468" i="17"/>
  <c r="B468" i="17"/>
  <c r="C732" i="7"/>
  <c r="D732" i="7"/>
  <c r="E732" i="7"/>
  <c r="B732" i="7"/>
  <c r="C728" i="10"/>
  <c r="D728" i="10"/>
  <c r="E728" i="10"/>
  <c r="B728" i="10"/>
  <c r="C728" i="9"/>
  <c r="D728" i="9"/>
  <c r="E728" i="9"/>
  <c r="B728" i="9"/>
  <c r="C468" i="16"/>
  <c r="D468" i="16"/>
  <c r="E468" i="16"/>
  <c r="B468" i="16"/>
  <c r="C730" i="6"/>
  <c r="D730" i="6"/>
  <c r="E730" i="6"/>
  <c r="B730" i="6"/>
  <c r="C174" i="85"/>
  <c r="D174" i="85"/>
  <c r="E174" i="85"/>
  <c r="B174" i="85"/>
  <c r="C174" i="86"/>
  <c r="D174" i="86"/>
  <c r="E174" i="86"/>
  <c r="B174" i="86"/>
  <c r="C364" i="20"/>
  <c r="D364" i="20"/>
  <c r="E364" i="20"/>
  <c r="B364" i="20"/>
  <c r="C730" i="11"/>
  <c r="D730" i="11"/>
  <c r="E730" i="11"/>
  <c r="B730" i="11"/>
  <c r="C676" i="14"/>
  <c r="D676" i="14"/>
  <c r="E676" i="14"/>
  <c r="B676" i="14"/>
  <c r="C730" i="8"/>
  <c r="D730" i="8"/>
  <c r="E730" i="8"/>
  <c r="B730" i="8"/>
  <c r="C730" i="4"/>
  <c r="D730" i="4"/>
  <c r="E730" i="4"/>
  <c r="B730" i="4"/>
  <c r="C730" i="5"/>
  <c r="D730" i="5"/>
  <c r="E730" i="5"/>
  <c r="B730" i="5"/>
  <c r="C730" i="3"/>
  <c r="D730" i="3"/>
  <c r="E730" i="3"/>
  <c r="B730" i="3"/>
  <c r="C730" i="2"/>
  <c r="D730" i="2"/>
  <c r="E730" i="2"/>
  <c r="B730" i="2"/>
  <c r="C730" i="12"/>
  <c r="D730" i="12"/>
  <c r="E730" i="12"/>
  <c r="B730" i="12"/>
  <c r="C467" i="17" l="1"/>
  <c r="D467" i="17"/>
  <c r="E467" i="17"/>
  <c r="B467" i="17"/>
  <c r="C731" i="7"/>
  <c r="D731" i="7"/>
  <c r="E731" i="7"/>
  <c r="B731" i="7"/>
  <c r="C727" i="10"/>
  <c r="D727" i="10"/>
  <c r="E727" i="10"/>
  <c r="B727" i="10"/>
  <c r="C727" i="9"/>
  <c r="D727" i="9"/>
  <c r="E727" i="9"/>
  <c r="B727" i="9"/>
  <c r="C467" i="16"/>
  <c r="D467" i="16"/>
  <c r="E467" i="16"/>
  <c r="B467" i="16"/>
  <c r="C729" i="6"/>
  <c r="D729" i="6"/>
  <c r="E729" i="6"/>
  <c r="B729" i="6"/>
  <c r="C173" i="85"/>
  <c r="D173" i="85"/>
  <c r="E173" i="85"/>
  <c r="B173" i="85"/>
  <c r="C173" i="86"/>
  <c r="D173" i="86"/>
  <c r="E173" i="86"/>
  <c r="B173" i="86"/>
  <c r="C363" i="20"/>
  <c r="D363" i="20"/>
  <c r="E363" i="20"/>
  <c r="B363" i="20"/>
  <c r="C729" i="11"/>
  <c r="D729" i="11"/>
  <c r="E729" i="11"/>
  <c r="B729" i="11"/>
  <c r="C675" i="14"/>
  <c r="D675" i="14"/>
  <c r="E675" i="14"/>
  <c r="B675" i="14"/>
  <c r="C729" i="8"/>
  <c r="D729" i="8"/>
  <c r="E729" i="8"/>
  <c r="B729" i="8"/>
  <c r="C729" i="4"/>
  <c r="D729" i="4"/>
  <c r="E729" i="4"/>
  <c r="B729" i="4"/>
  <c r="C729" i="5"/>
  <c r="D729" i="5"/>
  <c r="E729" i="5"/>
  <c r="B729" i="5"/>
  <c r="C729" i="3"/>
  <c r="D729" i="3"/>
  <c r="E729" i="3"/>
  <c r="B729" i="3"/>
  <c r="C729" i="2"/>
  <c r="D729" i="2"/>
  <c r="E729" i="2"/>
  <c r="B729" i="2"/>
  <c r="C729" i="12"/>
  <c r="D729" i="12"/>
  <c r="E729" i="12"/>
  <c r="B729" i="12"/>
  <c r="C466" i="17" l="1"/>
  <c r="D466" i="17"/>
  <c r="E466" i="17"/>
  <c r="B466" i="17"/>
  <c r="C730" i="7"/>
  <c r="D730" i="7"/>
  <c r="E730" i="7"/>
  <c r="B730" i="7"/>
  <c r="C726" i="10"/>
  <c r="D726" i="10"/>
  <c r="E726" i="10"/>
  <c r="B726" i="10"/>
  <c r="C726" i="9"/>
  <c r="D726" i="9"/>
  <c r="E726" i="9"/>
  <c r="B726" i="9"/>
  <c r="C466" i="16"/>
  <c r="D466" i="16"/>
  <c r="E466" i="16"/>
  <c r="B466" i="16"/>
  <c r="C728" i="6"/>
  <c r="D728" i="6"/>
  <c r="E728" i="6"/>
  <c r="B728" i="6"/>
  <c r="C172" i="85"/>
  <c r="D172" i="85"/>
  <c r="E172" i="85"/>
  <c r="B172" i="85"/>
  <c r="C172" i="86"/>
  <c r="D172" i="86"/>
  <c r="E172" i="86"/>
  <c r="B172" i="86"/>
  <c r="C362" i="20"/>
  <c r="D362" i="20"/>
  <c r="E362" i="20"/>
  <c r="B362" i="20"/>
  <c r="C728" i="11"/>
  <c r="D728" i="11"/>
  <c r="E728" i="11"/>
  <c r="B728" i="11"/>
  <c r="C674" i="14"/>
  <c r="D674" i="14"/>
  <c r="E674" i="14"/>
  <c r="B674" i="14"/>
  <c r="C728" i="8"/>
  <c r="D728" i="8"/>
  <c r="E728" i="8"/>
  <c r="B728" i="8"/>
  <c r="C728" i="4"/>
  <c r="D728" i="4"/>
  <c r="E728" i="4"/>
  <c r="B728" i="4"/>
  <c r="C728" i="5"/>
  <c r="D728" i="5"/>
  <c r="E728" i="5"/>
  <c r="B728" i="5"/>
  <c r="C728" i="3"/>
  <c r="D728" i="3"/>
  <c r="E728" i="3"/>
  <c r="B728" i="3"/>
  <c r="C728" i="2"/>
  <c r="D728" i="2"/>
  <c r="E728" i="2"/>
  <c r="B728" i="2"/>
  <c r="C728" i="12"/>
  <c r="D728" i="12"/>
  <c r="E728" i="12"/>
  <c r="B728" i="12"/>
  <c r="F728" i="12" l="1"/>
  <c r="C465" i="17"/>
  <c r="D465" i="17"/>
  <c r="E465" i="17"/>
  <c r="B465" i="17"/>
  <c r="C729" i="7"/>
  <c r="D729" i="7"/>
  <c r="E729" i="7"/>
  <c r="B729" i="7"/>
  <c r="C725" i="10"/>
  <c r="D725" i="10"/>
  <c r="E725" i="10"/>
  <c r="B725" i="10"/>
  <c r="C725" i="9"/>
  <c r="D725" i="9"/>
  <c r="E725" i="9"/>
  <c r="B725" i="9"/>
  <c r="C465" i="16"/>
  <c r="D465" i="16"/>
  <c r="E465" i="16"/>
  <c r="B465" i="16"/>
  <c r="C727" i="6"/>
  <c r="D727" i="6"/>
  <c r="E727" i="6"/>
  <c r="B727" i="6"/>
  <c r="C171" i="85"/>
  <c r="D171" i="85"/>
  <c r="E171" i="85"/>
  <c r="B171" i="85"/>
  <c r="C171" i="86"/>
  <c r="D171" i="86"/>
  <c r="E171" i="86"/>
  <c r="B171" i="86"/>
  <c r="C361" i="20"/>
  <c r="D361" i="20"/>
  <c r="E361" i="20"/>
  <c r="B361" i="20"/>
  <c r="C727" i="11"/>
  <c r="D727" i="11"/>
  <c r="E727" i="11"/>
  <c r="B727" i="11"/>
  <c r="C673" i="14"/>
  <c r="D673" i="14"/>
  <c r="E673" i="14"/>
  <c r="B673" i="14"/>
  <c r="C727" i="8"/>
  <c r="D727" i="8"/>
  <c r="E727" i="8"/>
  <c r="B727" i="8"/>
  <c r="C727" i="4"/>
  <c r="D727" i="4"/>
  <c r="E727" i="4"/>
  <c r="B727" i="4"/>
  <c r="C727" i="5"/>
  <c r="D727" i="5"/>
  <c r="E727" i="5"/>
  <c r="B727" i="5"/>
  <c r="C727" i="3"/>
  <c r="D727" i="3"/>
  <c r="E727" i="3"/>
  <c r="B727" i="3"/>
  <c r="C727" i="2"/>
  <c r="D727" i="2"/>
  <c r="E727" i="2"/>
  <c r="B727" i="2"/>
  <c r="C727" i="12"/>
  <c r="D727" i="12"/>
  <c r="E727" i="12"/>
  <c r="B727" i="12"/>
  <c r="F465" i="17" l="1"/>
  <c r="F727" i="12"/>
  <c r="E464" i="17"/>
  <c r="D464" i="17"/>
  <c r="C464" i="17"/>
  <c r="B464" i="17"/>
  <c r="C728" i="7" l="1"/>
  <c r="D728" i="7"/>
  <c r="E728" i="7"/>
  <c r="B728" i="7"/>
  <c r="C724" i="10"/>
  <c r="D724" i="10"/>
  <c r="E724" i="10"/>
  <c r="B724" i="10"/>
  <c r="C724" i="9"/>
  <c r="D724" i="9"/>
  <c r="E724" i="9"/>
  <c r="B724" i="9"/>
  <c r="C464" i="16"/>
  <c r="D464" i="16"/>
  <c r="E464" i="16"/>
  <c r="B464" i="16"/>
  <c r="C726" i="6"/>
  <c r="D726" i="6"/>
  <c r="E726" i="6"/>
  <c r="B726" i="6"/>
  <c r="C170" i="85"/>
  <c r="D170" i="85"/>
  <c r="E170" i="85"/>
  <c r="B170" i="85"/>
  <c r="C170" i="86"/>
  <c r="D170" i="86"/>
  <c r="E170" i="86"/>
  <c r="B170" i="86"/>
  <c r="C360" i="20"/>
  <c r="D360" i="20"/>
  <c r="E360" i="20"/>
  <c r="B360" i="20"/>
  <c r="C726" i="11"/>
  <c r="D726" i="11"/>
  <c r="E726" i="11"/>
  <c r="B726" i="11"/>
  <c r="C672" i="14"/>
  <c r="D672" i="14"/>
  <c r="E672" i="14"/>
  <c r="B672" i="14"/>
  <c r="C726" i="8"/>
  <c r="D726" i="8"/>
  <c r="E726" i="8"/>
  <c r="B726" i="8"/>
  <c r="C726" i="4"/>
  <c r="D726" i="4"/>
  <c r="E726" i="4"/>
  <c r="B726" i="4"/>
  <c r="C726" i="5"/>
  <c r="D726" i="5"/>
  <c r="E726" i="5"/>
  <c r="B726" i="5"/>
  <c r="C726" i="3"/>
  <c r="D726" i="3"/>
  <c r="E726" i="3"/>
  <c r="B726" i="3"/>
  <c r="C726" i="2"/>
  <c r="D726" i="2"/>
  <c r="E726" i="2"/>
  <c r="B726" i="2"/>
  <c r="C726" i="12"/>
  <c r="D726" i="12"/>
  <c r="E726" i="12"/>
  <c r="B726" i="12"/>
  <c r="C463" i="17" l="1"/>
  <c r="D463" i="17"/>
  <c r="E463" i="17"/>
  <c r="B463" i="17"/>
  <c r="C727" i="7"/>
  <c r="D727" i="7"/>
  <c r="E727" i="7"/>
  <c r="B727" i="7"/>
  <c r="C723" i="10"/>
  <c r="D723" i="10"/>
  <c r="E723" i="10"/>
  <c r="B723" i="10"/>
  <c r="C723" i="9"/>
  <c r="D723" i="9"/>
  <c r="E723" i="9"/>
  <c r="B723" i="9"/>
  <c r="C463" i="16"/>
  <c r="D463" i="16"/>
  <c r="E463" i="16"/>
  <c r="B463" i="16"/>
  <c r="C725" i="6"/>
  <c r="D725" i="6"/>
  <c r="E725" i="6"/>
  <c r="B725" i="6"/>
  <c r="C169" i="85"/>
  <c r="D169" i="85"/>
  <c r="E169" i="85"/>
  <c r="B169" i="85"/>
  <c r="C169" i="86"/>
  <c r="D169" i="86"/>
  <c r="E169" i="86"/>
  <c r="B169" i="86"/>
  <c r="C359" i="20"/>
  <c r="D359" i="20"/>
  <c r="E359" i="20"/>
  <c r="B359" i="20"/>
  <c r="C725" i="11"/>
  <c r="D725" i="11"/>
  <c r="E725" i="11"/>
  <c r="B725" i="11"/>
  <c r="C671" i="14"/>
  <c r="D671" i="14"/>
  <c r="E671" i="14"/>
  <c r="B671" i="14"/>
  <c r="C725" i="8"/>
  <c r="D725" i="8"/>
  <c r="E725" i="8"/>
  <c r="B725" i="8"/>
  <c r="C725" i="4"/>
  <c r="D725" i="4"/>
  <c r="E725" i="4"/>
  <c r="B725" i="4"/>
  <c r="C725" i="5"/>
  <c r="D725" i="5"/>
  <c r="E725" i="5"/>
  <c r="B725" i="5"/>
  <c r="C725" i="3"/>
  <c r="D725" i="3"/>
  <c r="E725" i="3"/>
  <c r="B725" i="3"/>
  <c r="C725" i="2"/>
  <c r="D725" i="2"/>
  <c r="E725" i="2"/>
  <c r="B725" i="2"/>
  <c r="C725" i="12"/>
  <c r="D725" i="12"/>
  <c r="E725" i="12"/>
  <c r="B725" i="12"/>
  <c r="C462" i="17" l="1"/>
  <c r="D462" i="17"/>
  <c r="E462" i="17"/>
  <c r="B462" i="17"/>
  <c r="C726" i="7"/>
  <c r="D726" i="7"/>
  <c r="E726" i="7"/>
  <c r="B726" i="7"/>
  <c r="C722" i="10"/>
  <c r="D722" i="10"/>
  <c r="E722" i="10"/>
  <c r="B722" i="10"/>
  <c r="C722" i="9"/>
  <c r="D722" i="9"/>
  <c r="E722" i="9"/>
  <c r="B722" i="9"/>
  <c r="C462" i="16"/>
  <c r="D462" i="16"/>
  <c r="E462" i="16"/>
  <c r="B462" i="16"/>
  <c r="C724" i="6"/>
  <c r="D724" i="6"/>
  <c r="E724" i="6"/>
  <c r="B724" i="6"/>
  <c r="C168" i="85"/>
  <c r="D168" i="85"/>
  <c r="E168" i="85"/>
  <c r="B168" i="85"/>
  <c r="C168" i="86"/>
  <c r="D168" i="86"/>
  <c r="E168" i="86"/>
  <c r="B168" i="86"/>
  <c r="C358" i="20"/>
  <c r="D358" i="20"/>
  <c r="E358" i="20"/>
  <c r="B358" i="20"/>
  <c r="C724" i="11"/>
  <c r="D724" i="11"/>
  <c r="E724" i="11"/>
  <c r="B724" i="11"/>
  <c r="C670" i="14"/>
  <c r="D670" i="14"/>
  <c r="E670" i="14"/>
  <c r="B670" i="14"/>
  <c r="C724" i="8"/>
  <c r="D724" i="8"/>
  <c r="E724" i="8"/>
  <c r="B724" i="8"/>
  <c r="C724" i="4"/>
  <c r="D724" i="4"/>
  <c r="E724" i="4"/>
  <c r="B724" i="4"/>
  <c r="C724" i="5"/>
  <c r="D724" i="5"/>
  <c r="E724" i="5"/>
  <c r="B724" i="5"/>
  <c r="C724" i="3"/>
  <c r="D724" i="3"/>
  <c r="E724" i="3"/>
  <c r="B724" i="3"/>
  <c r="C724" i="2"/>
  <c r="D724" i="2"/>
  <c r="E724" i="2"/>
  <c r="B724" i="2"/>
  <c r="C724" i="12"/>
  <c r="D724" i="12"/>
  <c r="E724" i="12"/>
  <c r="B724" i="12"/>
  <c r="C461" i="17" l="1"/>
  <c r="D461" i="17"/>
  <c r="E461" i="17"/>
  <c r="B461" i="17"/>
  <c r="C725" i="7"/>
  <c r="D725" i="7"/>
  <c r="E725" i="7"/>
  <c r="B725" i="7"/>
  <c r="C721" i="10"/>
  <c r="D721" i="10"/>
  <c r="E721" i="10"/>
  <c r="B721" i="10"/>
  <c r="C721" i="9"/>
  <c r="D721" i="9"/>
  <c r="E721" i="9"/>
  <c r="B721" i="9"/>
  <c r="C461" i="16"/>
  <c r="D461" i="16"/>
  <c r="E461" i="16"/>
  <c r="B461" i="16"/>
  <c r="C723" i="6"/>
  <c r="D723" i="6"/>
  <c r="E723" i="6"/>
  <c r="B723" i="6"/>
  <c r="C167" i="85"/>
  <c r="D167" i="85"/>
  <c r="E167" i="85"/>
  <c r="B167" i="85"/>
  <c r="C167" i="86"/>
  <c r="D167" i="86"/>
  <c r="E167" i="86"/>
  <c r="B167" i="86"/>
  <c r="C357" i="20"/>
  <c r="D357" i="20"/>
  <c r="E357" i="20"/>
  <c r="B357" i="20"/>
  <c r="C723" i="11"/>
  <c r="D723" i="11"/>
  <c r="E723" i="11"/>
  <c r="B723" i="11"/>
  <c r="C669" i="14"/>
  <c r="D669" i="14"/>
  <c r="E669" i="14"/>
  <c r="B669" i="14"/>
  <c r="C723" i="8"/>
  <c r="D723" i="8"/>
  <c r="E723" i="8"/>
  <c r="B723" i="8"/>
  <c r="C723" i="4"/>
  <c r="D723" i="4"/>
  <c r="E723" i="4"/>
  <c r="B723" i="4"/>
  <c r="C723" i="5"/>
  <c r="D723" i="5"/>
  <c r="E723" i="5"/>
  <c r="B723" i="5"/>
  <c r="C723" i="3"/>
  <c r="D723" i="3"/>
  <c r="E723" i="3"/>
  <c r="B723" i="3"/>
  <c r="C723" i="2"/>
  <c r="D723" i="2"/>
  <c r="E723" i="2"/>
  <c r="B723" i="2"/>
  <c r="C723" i="12"/>
  <c r="D723" i="12"/>
  <c r="E723" i="12"/>
  <c r="B723" i="12"/>
  <c r="C460" i="17" l="1"/>
  <c r="D460" i="17"/>
  <c r="E460" i="17"/>
  <c r="B460" i="17"/>
  <c r="C724" i="7"/>
  <c r="D724" i="7"/>
  <c r="E724" i="7"/>
  <c r="B724" i="7"/>
  <c r="C723" i="7"/>
  <c r="D723" i="7"/>
  <c r="E723" i="7"/>
  <c r="B723" i="7"/>
  <c r="C720" i="10"/>
  <c r="D720" i="10"/>
  <c r="E720" i="10"/>
  <c r="B720" i="10"/>
  <c r="C720" i="9"/>
  <c r="D720" i="9"/>
  <c r="E720" i="9"/>
  <c r="B720" i="9"/>
  <c r="C460" i="16"/>
  <c r="D460" i="16"/>
  <c r="E460" i="16"/>
  <c r="B460" i="16"/>
  <c r="C722" i="6"/>
  <c r="D722" i="6"/>
  <c r="E722" i="6"/>
  <c r="B722" i="6"/>
  <c r="C166" i="85"/>
  <c r="D166" i="85"/>
  <c r="E166" i="85"/>
  <c r="B166" i="85"/>
  <c r="C166" i="86"/>
  <c r="D166" i="86"/>
  <c r="E166" i="86"/>
  <c r="B166" i="86"/>
  <c r="C356" i="20"/>
  <c r="D356" i="20"/>
  <c r="E356" i="20"/>
  <c r="B356" i="20"/>
  <c r="C722" i="11"/>
  <c r="D722" i="11"/>
  <c r="E722" i="11"/>
  <c r="B722" i="11"/>
  <c r="C668" i="14"/>
  <c r="D668" i="14"/>
  <c r="E668" i="14"/>
  <c r="B668" i="14"/>
  <c r="C722" i="8"/>
  <c r="D722" i="8"/>
  <c r="E722" i="8"/>
  <c r="B722" i="8"/>
  <c r="C722" i="4"/>
  <c r="D722" i="4"/>
  <c r="E722" i="4"/>
  <c r="B722" i="4"/>
  <c r="C722" i="5"/>
  <c r="D722" i="5"/>
  <c r="E722" i="5"/>
  <c r="B722" i="5"/>
  <c r="C722" i="3"/>
  <c r="D722" i="3"/>
  <c r="E722" i="3"/>
  <c r="B722" i="3"/>
  <c r="C722" i="2"/>
  <c r="D722" i="2"/>
  <c r="E722" i="2"/>
  <c r="B722" i="2"/>
  <c r="C722" i="12"/>
  <c r="D722" i="12"/>
  <c r="E722" i="12"/>
  <c r="B722" i="12"/>
  <c r="C459" i="17" l="1"/>
  <c r="D459" i="17"/>
  <c r="E459" i="17"/>
  <c r="B459" i="17"/>
  <c r="C722" i="7"/>
  <c r="D722" i="7"/>
  <c r="E722" i="7"/>
  <c r="B722" i="7"/>
  <c r="C719" i="10"/>
  <c r="D719" i="10"/>
  <c r="E719" i="10"/>
  <c r="B719" i="10"/>
  <c r="C719" i="9"/>
  <c r="D719" i="9"/>
  <c r="E719" i="9"/>
  <c r="B719" i="9"/>
  <c r="C459" i="16"/>
  <c r="D459" i="16"/>
  <c r="E459" i="16"/>
  <c r="B459" i="16"/>
  <c r="C721" i="6"/>
  <c r="D721" i="6"/>
  <c r="E721" i="6"/>
  <c r="B721" i="6"/>
  <c r="C165" i="85"/>
  <c r="D165" i="85"/>
  <c r="E165" i="85"/>
  <c r="B165" i="85"/>
  <c r="C165" i="86"/>
  <c r="D165" i="86"/>
  <c r="E165" i="86"/>
  <c r="B165" i="86"/>
  <c r="C355" i="20"/>
  <c r="D355" i="20"/>
  <c r="E355" i="20"/>
  <c r="B355" i="20"/>
  <c r="C721" i="11"/>
  <c r="D721" i="11"/>
  <c r="E721" i="11"/>
  <c r="B721" i="11"/>
  <c r="C667" i="14"/>
  <c r="D667" i="14"/>
  <c r="E667" i="14"/>
  <c r="B667" i="14"/>
  <c r="C721" i="8"/>
  <c r="D721" i="8"/>
  <c r="E721" i="8"/>
  <c r="B721" i="8"/>
  <c r="C721" i="4"/>
  <c r="D721" i="4"/>
  <c r="E721" i="4"/>
  <c r="B721" i="4"/>
  <c r="C721" i="5"/>
  <c r="D721" i="5"/>
  <c r="E721" i="5"/>
  <c r="B721" i="5"/>
  <c r="C721" i="3"/>
  <c r="D721" i="3"/>
  <c r="E721" i="3"/>
  <c r="B721" i="3"/>
  <c r="C721" i="2"/>
  <c r="D721" i="2"/>
  <c r="E721" i="2"/>
  <c r="B721" i="2"/>
  <c r="E721" i="12"/>
  <c r="C721" i="12"/>
  <c r="D721" i="12"/>
  <c r="B721" i="12"/>
  <c r="C458" i="17" l="1"/>
  <c r="D458" i="17"/>
  <c r="E458" i="17"/>
  <c r="B458" i="17"/>
  <c r="C721" i="7"/>
  <c r="D721" i="7"/>
  <c r="E721" i="7"/>
  <c r="B721" i="7"/>
  <c r="C718" i="10"/>
  <c r="D718" i="10"/>
  <c r="E718" i="10"/>
  <c r="B718" i="10"/>
  <c r="C718" i="9"/>
  <c r="D718" i="9"/>
  <c r="E718" i="9"/>
  <c r="B718" i="9"/>
  <c r="C458" i="16"/>
  <c r="D458" i="16"/>
  <c r="E458" i="16"/>
  <c r="B458" i="16"/>
  <c r="C720" i="6"/>
  <c r="D720" i="6"/>
  <c r="E720" i="6"/>
  <c r="B720" i="6"/>
  <c r="C164" i="85"/>
  <c r="D164" i="85"/>
  <c r="E164" i="85"/>
  <c r="B164" i="85"/>
  <c r="C164" i="86"/>
  <c r="D164" i="86"/>
  <c r="E164" i="86"/>
  <c r="B164" i="86"/>
  <c r="C354" i="20"/>
  <c r="D354" i="20"/>
  <c r="E354" i="20"/>
  <c r="B354" i="20"/>
  <c r="C720" i="11"/>
  <c r="D720" i="11"/>
  <c r="E720" i="11"/>
  <c r="B720" i="11"/>
  <c r="C666" i="14"/>
  <c r="D666" i="14"/>
  <c r="E666" i="14"/>
  <c r="B666" i="14"/>
  <c r="C720" i="8"/>
  <c r="D720" i="8"/>
  <c r="E720" i="8"/>
  <c r="B720" i="8"/>
  <c r="C720" i="4"/>
  <c r="D720" i="4"/>
  <c r="E720" i="4"/>
  <c r="B720" i="4"/>
  <c r="C720" i="5"/>
  <c r="D720" i="5"/>
  <c r="E720" i="5"/>
  <c r="B720" i="5"/>
  <c r="C720" i="3"/>
  <c r="D720" i="3"/>
  <c r="E720" i="3"/>
  <c r="B720" i="3"/>
  <c r="C720" i="2"/>
  <c r="D720" i="2"/>
  <c r="E720" i="2"/>
  <c r="B720" i="2"/>
  <c r="C720" i="12"/>
  <c r="D720" i="12"/>
  <c r="E720" i="12"/>
  <c r="B720" i="12"/>
  <c r="C457" i="17" l="1"/>
  <c r="D457" i="17"/>
  <c r="E457" i="17"/>
  <c r="B457" i="17"/>
  <c r="C720" i="7"/>
  <c r="D720" i="7"/>
  <c r="E720" i="7"/>
  <c r="B720" i="7"/>
  <c r="C717" i="10"/>
  <c r="D717" i="10"/>
  <c r="E717" i="10"/>
  <c r="B717" i="10"/>
  <c r="C717" i="9"/>
  <c r="D717" i="9"/>
  <c r="E717" i="9"/>
  <c r="B717" i="9"/>
  <c r="C457" i="16"/>
  <c r="D457" i="16"/>
  <c r="E457" i="16"/>
  <c r="B457" i="16"/>
  <c r="C719" i="6"/>
  <c r="D719" i="6"/>
  <c r="E719" i="6"/>
  <c r="B719" i="6"/>
  <c r="C163" i="85"/>
  <c r="D163" i="85"/>
  <c r="E163" i="85"/>
  <c r="B163" i="85"/>
  <c r="C163" i="86"/>
  <c r="D163" i="86"/>
  <c r="E163" i="86"/>
  <c r="B163" i="86"/>
  <c r="C353" i="20"/>
  <c r="D353" i="20"/>
  <c r="E353" i="20"/>
  <c r="B353" i="20"/>
  <c r="C719" i="11"/>
  <c r="D719" i="11"/>
  <c r="E719" i="11"/>
  <c r="B719" i="11"/>
  <c r="C665" i="14"/>
  <c r="D665" i="14"/>
  <c r="E665" i="14"/>
  <c r="B665" i="14"/>
  <c r="C719" i="8"/>
  <c r="D719" i="8"/>
  <c r="E719" i="8"/>
  <c r="B719" i="8"/>
  <c r="C719" i="4"/>
  <c r="D719" i="4"/>
  <c r="E719" i="4"/>
  <c r="B719" i="4"/>
  <c r="C719" i="5"/>
  <c r="D719" i="5"/>
  <c r="E719" i="5"/>
  <c r="B719" i="5"/>
  <c r="C719" i="3"/>
  <c r="D719" i="3"/>
  <c r="E719" i="3"/>
  <c r="B719" i="3"/>
  <c r="C719" i="2"/>
  <c r="D719" i="2"/>
  <c r="E719" i="2"/>
  <c r="B719" i="2"/>
  <c r="C719" i="12"/>
  <c r="E719" i="12"/>
  <c r="B719" i="12"/>
  <c r="C456" i="17" l="1"/>
  <c r="D456" i="17"/>
  <c r="E456" i="17"/>
  <c r="B456" i="17"/>
  <c r="C716" i="10"/>
  <c r="D716" i="10"/>
  <c r="E716" i="10"/>
  <c r="B716" i="10"/>
  <c r="C716" i="9"/>
  <c r="D716" i="9"/>
  <c r="E716" i="9"/>
  <c r="B716" i="9"/>
  <c r="C456" i="16"/>
  <c r="D456" i="16"/>
  <c r="E456" i="16"/>
  <c r="B456" i="16"/>
  <c r="C718" i="6"/>
  <c r="D718" i="6"/>
  <c r="E718" i="6"/>
  <c r="B718" i="6"/>
  <c r="C162" i="85"/>
  <c r="D162" i="85"/>
  <c r="E162" i="85"/>
  <c r="B162" i="85"/>
  <c r="C162" i="86"/>
  <c r="D162" i="86"/>
  <c r="E162" i="86"/>
  <c r="B162" i="86"/>
  <c r="C352" i="20"/>
  <c r="D352" i="20"/>
  <c r="E352" i="20"/>
  <c r="B352" i="20"/>
  <c r="C718" i="11"/>
  <c r="D718" i="11"/>
  <c r="E718" i="11"/>
  <c r="B718" i="11"/>
  <c r="C664" i="14"/>
  <c r="D664" i="14"/>
  <c r="E664" i="14"/>
  <c r="B664" i="14"/>
  <c r="C718" i="8"/>
  <c r="D718" i="8"/>
  <c r="E718" i="8"/>
  <c r="B718" i="8"/>
  <c r="C718" i="4"/>
  <c r="D718" i="4"/>
  <c r="E718" i="4"/>
  <c r="B718" i="4"/>
  <c r="C718" i="5"/>
  <c r="D718" i="5"/>
  <c r="E718" i="5"/>
  <c r="B718" i="5"/>
  <c r="C718" i="3"/>
  <c r="D718" i="3"/>
  <c r="E718" i="3"/>
  <c r="B718" i="3"/>
  <c r="C718" i="2"/>
  <c r="D718" i="2"/>
  <c r="E718" i="2"/>
  <c r="B718" i="2"/>
  <c r="C718" i="12"/>
  <c r="D718" i="12"/>
  <c r="E718" i="12"/>
  <c r="B718" i="12"/>
  <c r="C455" i="17" l="1"/>
  <c r="D455" i="17"/>
  <c r="E455" i="17"/>
  <c r="B455" i="17"/>
  <c r="C719" i="7"/>
  <c r="D719" i="7"/>
  <c r="E719" i="7"/>
  <c r="B719" i="7"/>
  <c r="C715" i="10"/>
  <c r="D715" i="10"/>
  <c r="E715" i="10"/>
  <c r="B715" i="10"/>
  <c r="C715" i="9"/>
  <c r="D715" i="9"/>
  <c r="E715" i="9"/>
  <c r="B715" i="9"/>
  <c r="E455" i="16"/>
  <c r="C455" i="16"/>
  <c r="D455" i="16"/>
  <c r="B455" i="16"/>
  <c r="C717" i="6"/>
  <c r="D717" i="6"/>
  <c r="E717" i="6"/>
  <c r="B717" i="6"/>
  <c r="C161" i="85"/>
  <c r="D161" i="85"/>
  <c r="E161" i="85"/>
  <c r="B161" i="85"/>
  <c r="C161" i="86"/>
  <c r="D161" i="86"/>
  <c r="E161" i="86"/>
  <c r="B161" i="86"/>
  <c r="C351" i="20"/>
  <c r="D351" i="20"/>
  <c r="E351" i="20"/>
  <c r="B351" i="20"/>
  <c r="C717" i="11"/>
  <c r="D717" i="11"/>
  <c r="E717" i="11"/>
  <c r="B717" i="11"/>
  <c r="C663" i="14"/>
  <c r="D663" i="14"/>
  <c r="E663" i="14"/>
  <c r="B663" i="14"/>
  <c r="C717" i="8"/>
  <c r="D717" i="8"/>
  <c r="E717" i="8"/>
  <c r="B717" i="8"/>
  <c r="C717" i="4"/>
  <c r="D717" i="4"/>
  <c r="E717" i="4"/>
  <c r="B717" i="4"/>
  <c r="C717" i="5"/>
  <c r="D717" i="5"/>
  <c r="E717" i="5"/>
  <c r="B717" i="5"/>
  <c r="C717" i="3"/>
  <c r="D717" i="3"/>
  <c r="E717" i="3"/>
  <c r="B717" i="3"/>
  <c r="C717" i="2"/>
  <c r="D717" i="2"/>
  <c r="E717" i="2"/>
  <c r="B717" i="2"/>
  <c r="C717" i="12"/>
  <c r="D717" i="12"/>
  <c r="E717" i="12"/>
  <c r="B717" i="12"/>
  <c r="C454" i="17" l="1"/>
  <c r="D454" i="17"/>
  <c r="E454" i="17"/>
  <c r="B454" i="17"/>
  <c r="C718" i="7"/>
  <c r="D718" i="7"/>
  <c r="E718" i="7"/>
  <c r="B718" i="7"/>
  <c r="C714" i="10"/>
  <c r="D714" i="10"/>
  <c r="E714" i="10"/>
  <c r="B714" i="10"/>
  <c r="C714" i="9"/>
  <c r="D714" i="9"/>
  <c r="E714" i="9"/>
  <c r="B714" i="9"/>
  <c r="C454" i="16"/>
  <c r="D454" i="16"/>
  <c r="E454" i="16"/>
  <c r="B454" i="16"/>
  <c r="C716" i="6"/>
  <c r="D716" i="6"/>
  <c r="E716" i="6"/>
  <c r="B716" i="6"/>
  <c r="C160" i="85"/>
  <c r="D160" i="85"/>
  <c r="E160" i="85"/>
  <c r="B160" i="85"/>
  <c r="C160" i="86"/>
  <c r="D160" i="86"/>
  <c r="E160" i="86"/>
  <c r="B160" i="86"/>
  <c r="C350" i="20"/>
  <c r="D350" i="20"/>
  <c r="E350" i="20"/>
  <c r="B350" i="20"/>
  <c r="C716" i="11"/>
  <c r="D716" i="11"/>
  <c r="E716" i="11"/>
  <c r="B716" i="11"/>
  <c r="C662" i="14"/>
  <c r="D662" i="14"/>
  <c r="E662" i="14"/>
  <c r="B662" i="14"/>
  <c r="C716" i="8"/>
  <c r="D716" i="8"/>
  <c r="E716" i="8"/>
  <c r="B716" i="8"/>
  <c r="C716" i="4"/>
  <c r="D716" i="4"/>
  <c r="E716" i="4"/>
  <c r="B716" i="4"/>
  <c r="C716" i="5"/>
  <c r="D716" i="5"/>
  <c r="E716" i="5"/>
  <c r="B716" i="5"/>
  <c r="C716" i="3"/>
  <c r="D716" i="3"/>
  <c r="E716" i="3"/>
  <c r="B716" i="3"/>
  <c r="C716" i="2"/>
  <c r="D716" i="2"/>
  <c r="E716" i="2"/>
  <c r="B716" i="2"/>
  <c r="C716" i="12"/>
  <c r="D716" i="12"/>
  <c r="E716" i="12"/>
  <c r="B716" i="12"/>
  <c r="D714" i="12" l="1"/>
  <c r="F714" i="12" s="1"/>
  <c r="C453" i="17" l="1"/>
  <c r="D453" i="17"/>
  <c r="E453" i="17"/>
  <c r="B453" i="17"/>
  <c r="C717" i="7"/>
  <c r="D717" i="7"/>
  <c r="E717" i="7"/>
  <c r="B717" i="7"/>
  <c r="C713" i="10"/>
  <c r="D713" i="10"/>
  <c r="E713" i="10"/>
  <c r="B713" i="10"/>
  <c r="C713" i="9"/>
  <c r="D713" i="9"/>
  <c r="E713" i="9"/>
  <c r="B713" i="9"/>
  <c r="C453" i="16"/>
  <c r="D453" i="16"/>
  <c r="E453" i="16"/>
  <c r="B453" i="16"/>
  <c r="C715" i="6"/>
  <c r="D715" i="6"/>
  <c r="E715" i="6"/>
  <c r="B715" i="6"/>
  <c r="C159" i="85"/>
  <c r="D159" i="85"/>
  <c r="E159" i="85"/>
  <c r="B159" i="85"/>
  <c r="C159" i="86"/>
  <c r="D159" i="86"/>
  <c r="E159" i="86"/>
  <c r="B159" i="86"/>
  <c r="C349" i="20"/>
  <c r="D349" i="20"/>
  <c r="E349" i="20"/>
  <c r="B349" i="20"/>
  <c r="C715" i="11"/>
  <c r="D715" i="11"/>
  <c r="E715" i="11"/>
  <c r="B715" i="11"/>
  <c r="C661" i="14"/>
  <c r="D661" i="14"/>
  <c r="E661" i="14"/>
  <c r="B661" i="14"/>
  <c r="C715" i="8"/>
  <c r="D715" i="8"/>
  <c r="E715" i="8"/>
  <c r="B715" i="8"/>
  <c r="C715" i="4"/>
  <c r="D715" i="4"/>
  <c r="E715" i="4"/>
  <c r="B715" i="4"/>
  <c r="C715" i="5"/>
  <c r="D715" i="5"/>
  <c r="E715" i="5"/>
  <c r="B715" i="5"/>
  <c r="C715" i="3"/>
  <c r="D715" i="3"/>
  <c r="E715" i="3"/>
  <c r="B715" i="3"/>
  <c r="C715" i="2"/>
  <c r="D715" i="2"/>
  <c r="E715" i="2"/>
  <c r="B715" i="2"/>
  <c r="C715" i="12"/>
  <c r="D715" i="12"/>
  <c r="E715" i="12"/>
  <c r="B715" i="12"/>
  <c r="C452" i="17" l="1"/>
  <c r="D452" i="17"/>
  <c r="E452" i="17"/>
  <c r="B452" i="17"/>
  <c r="C716" i="7"/>
  <c r="D716" i="7"/>
  <c r="E716" i="7"/>
  <c r="B716" i="7"/>
  <c r="C712" i="10"/>
  <c r="D712" i="10"/>
  <c r="E712" i="10"/>
  <c r="B712" i="10"/>
  <c r="C712" i="9"/>
  <c r="D712" i="9"/>
  <c r="E712" i="9"/>
  <c r="B712" i="9"/>
  <c r="C452" i="16"/>
  <c r="D452" i="16"/>
  <c r="E452" i="16"/>
  <c r="B452" i="16"/>
  <c r="C714" i="6"/>
  <c r="D714" i="6"/>
  <c r="E714" i="6"/>
  <c r="B714" i="6"/>
  <c r="C158" i="85"/>
  <c r="D158" i="85"/>
  <c r="E158" i="85"/>
  <c r="B158" i="85"/>
  <c r="C158" i="86"/>
  <c r="D158" i="86"/>
  <c r="E158" i="86"/>
  <c r="B158" i="86"/>
  <c r="C348" i="20"/>
  <c r="D348" i="20"/>
  <c r="E348" i="20"/>
  <c r="B348" i="20"/>
  <c r="C714" i="11"/>
  <c r="D714" i="11"/>
  <c r="E714" i="11"/>
  <c r="B714" i="11"/>
  <c r="C660" i="14"/>
  <c r="D660" i="14"/>
  <c r="E660" i="14"/>
  <c r="B660" i="14"/>
  <c r="C714" i="8"/>
  <c r="D714" i="8"/>
  <c r="E714" i="8"/>
  <c r="B714" i="8"/>
  <c r="C714" i="4"/>
  <c r="D714" i="4"/>
  <c r="E714" i="4"/>
  <c r="B714" i="4"/>
  <c r="C714" i="5"/>
  <c r="D714" i="5"/>
  <c r="E714" i="5"/>
  <c r="B714" i="5"/>
  <c r="C714" i="3"/>
  <c r="D714" i="3"/>
  <c r="E714" i="3"/>
  <c r="B714" i="3"/>
  <c r="C714" i="2"/>
  <c r="D714" i="2"/>
  <c r="E714" i="2"/>
  <c r="B714" i="2"/>
  <c r="C714" i="12"/>
  <c r="E714" i="12"/>
  <c r="G714" i="12" l="1"/>
  <c r="C451" i="17"/>
  <c r="D451" i="17"/>
  <c r="E451" i="17"/>
  <c r="B451" i="17"/>
  <c r="C715" i="7"/>
  <c r="D715" i="7"/>
  <c r="E715" i="7"/>
  <c r="B715" i="7"/>
  <c r="C711" i="10"/>
  <c r="D711" i="10"/>
  <c r="E711" i="10"/>
  <c r="B711" i="10"/>
  <c r="C711" i="9"/>
  <c r="D711" i="9"/>
  <c r="E711" i="9"/>
  <c r="B711" i="9"/>
  <c r="C451" i="16"/>
  <c r="D451" i="16"/>
  <c r="E451" i="16"/>
  <c r="B451" i="16"/>
  <c r="C713" i="6"/>
  <c r="D713" i="6"/>
  <c r="E713" i="6"/>
  <c r="B713" i="6"/>
  <c r="C157" i="85"/>
  <c r="D157" i="85"/>
  <c r="E157" i="85"/>
  <c r="B157" i="85"/>
  <c r="C157" i="86"/>
  <c r="D157" i="86"/>
  <c r="E157" i="86"/>
  <c r="B157" i="86"/>
  <c r="C347" i="20"/>
  <c r="D347" i="20"/>
  <c r="E347" i="20"/>
  <c r="B347" i="20"/>
  <c r="C713" i="11"/>
  <c r="D713" i="11"/>
  <c r="E713" i="11"/>
  <c r="B713" i="11"/>
  <c r="C659" i="14"/>
  <c r="D659" i="14"/>
  <c r="E659" i="14"/>
  <c r="B659" i="14"/>
  <c r="C713" i="8"/>
  <c r="D713" i="8"/>
  <c r="E713" i="8"/>
  <c r="B713" i="8"/>
  <c r="C713" i="4"/>
  <c r="D713" i="4"/>
  <c r="E713" i="4"/>
  <c r="B713" i="4"/>
  <c r="C713" i="5"/>
  <c r="D713" i="5"/>
  <c r="E713" i="5"/>
  <c r="B713" i="5"/>
  <c r="C713" i="3"/>
  <c r="D713" i="3"/>
  <c r="E713" i="3"/>
  <c r="B713" i="3"/>
  <c r="C713" i="2"/>
  <c r="D713" i="2"/>
  <c r="E713" i="2"/>
  <c r="B713" i="2"/>
  <c r="C713" i="12"/>
  <c r="E713" i="12"/>
  <c r="B713" i="12"/>
  <c r="G1" i="246"/>
  <c r="C450" i="17" l="1"/>
  <c r="D450" i="17"/>
  <c r="E450" i="17"/>
  <c r="B450" i="17"/>
  <c r="C714" i="7"/>
  <c r="D714" i="7"/>
  <c r="E714" i="7"/>
  <c r="B714" i="7"/>
  <c r="C710" i="10"/>
  <c r="D710" i="10"/>
  <c r="E710" i="10"/>
  <c r="B710" i="10"/>
  <c r="C710" i="9"/>
  <c r="D710" i="9"/>
  <c r="E710" i="9"/>
  <c r="B710" i="9"/>
  <c r="C450" i="16"/>
  <c r="D450" i="16"/>
  <c r="E450" i="16"/>
  <c r="B450" i="16"/>
  <c r="C712" i="6"/>
  <c r="D712" i="6"/>
  <c r="E712" i="6"/>
  <c r="B712" i="6"/>
  <c r="C156" i="85"/>
  <c r="D156" i="85"/>
  <c r="E156" i="85"/>
  <c r="B156" i="85"/>
  <c r="C156" i="86"/>
  <c r="D156" i="86"/>
  <c r="E156" i="86"/>
  <c r="B156" i="86"/>
  <c r="C346" i="20"/>
  <c r="D346" i="20"/>
  <c r="E346" i="20"/>
  <c r="B346" i="20"/>
  <c r="E712" i="11"/>
  <c r="C712" i="11"/>
  <c r="D712" i="11"/>
  <c r="B712" i="11"/>
  <c r="C658" i="14"/>
  <c r="D658" i="14"/>
  <c r="E658" i="14"/>
  <c r="B658" i="14"/>
  <c r="C712" i="8"/>
  <c r="D712" i="8"/>
  <c r="E712" i="8"/>
  <c r="B712" i="8"/>
  <c r="C712" i="4"/>
  <c r="D712" i="4"/>
  <c r="E712" i="4"/>
  <c r="B712" i="4"/>
  <c r="C712" i="5"/>
  <c r="D712" i="5"/>
  <c r="E712" i="5"/>
  <c r="B712" i="5"/>
  <c r="C712" i="3"/>
  <c r="D712" i="3"/>
  <c r="E712" i="3"/>
  <c r="B712" i="3"/>
  <c r="C712" i="2"/>
  <c r="D712" i="2"/>
  <c r="E712" i="2"/>
  <c r="B712" i="2"/>
  <c r="C712" i="12"/>
  <c r="D712" i="12"/>
  <c r="E712" i="12"/>
  <c r="B712" i="12"/>
  <c r="C449" i="17" l="1"/>
  <c r="D449" i="17"/>
  <c r="E449" i="17"/>
  <c r="B449" i="17"/>
  <c r="C713" i="7"/>
  <c r="D713" i="7"/>
  <c r="E713" i="7"/>
  <c r="B713" i="7"/>
  <c r="C709" i="10"/>
  <c r="D709" i="10"/>
  <c r="E709" i="10"/>
  <c r="B709" i="10"/>
  <c r="C709" i="9"/>
  <c r="D709" i="9"/>
  <c r="E709" i="9"/>
  <c r="B709" i="9"/>
  <c r="C449" i="16"/>
  <c r="D449" i="16"/>
  <c r="E449" i="16"/>
  <c r="B449" i="16"/>
  <c r="C711" i="6"/>
  <c r="D711" i="6"/>
  <c r="E711" i="6"/>
  <c r="B711" i="6"/>
  <c r="C155" i="85"/>
  <c r="D155" i="85"/>
  <c r="E155" i="85"/>
  <c r="B155" i="85"/>
  <c r="C155" i="86"/>
  <c r="D155" i="86"/>
  <c r="E155" i="86"/>
  <c r="B155" i="86"/>
  <c r="C345" i="20"/>
  <c r="D345" i="20"/>
  <c r="E345" i="20"/>
  <c r="B345" i="20"/>
  <c r="C711" i="11"/>
  <c r="D711" i="11"/>
  <c r="E711" i="11"/>
  <c r="B711" i="11"/>
  <c r="C657" i="14"/>
  <c r="D657" i="14"/>
  <c r="E657" i="14"/>
  <c r="B657" i="14"/>
  <c r="C711" i="8"/>
  <c r="D711" i="8"/>
  <c r="E711" i="8"/>
  <c r="B711" i="8"/>
  <c r="C711" i="4"/>
  <c r="D711" i="4"/>
  <c r="E711" i="4"/>
  <c r="B711" i="4"/>
  <c r="C711" i="5"/>
  <c r="D711" i="5"/>
  <c r="E711" i="5"/>
  <c r="B711" i="5"/>
  <c r="C711" i="3"/>
  <c r="D711" i="3"/>
  <c r="E711" i="3"/>
  <c r="B711" i="3"/>
  <c r="C711" i="2"/>
  <c r="D711" i="2"/>
  <c r="E711" i="2"/>
  <c r="B711" i="2"/>
  <c r="C711" i="12"/>
  <c r="D711" i="12"/>
  <c r="E711" i="12"/>
  <c r="B711" i="12"/>
  <c r="F711" i="12" l="1"/>
  <c r="C448" i="17"/>
  <c r="D448" i="17"/>
  <c r="E448" i="17"/>
  <c r="B448" i="17"/>
  <c r="C712" i="7"/>
  <c r="D712" i="7"/>
  <c r="E712" i="7"/>
  <c r="B712" i="7"/>
  <c r="C708" i="10"/>
  <c r="D708" i="10"/>
  <c r="E708" i="10"/>
  <c r="B708" i="10"/>
  <c r="C708" i="9"/>
  <c r="D708" i="9"/>
  <c r="E708" i="9"/>
  <c r="B708" i="9"/>
  <c r="C448" i="16"/>
  <c r="D448" i="16"/>
  <c r="E448" i="16"/>
  <c r="B448" i="16"/>
  <c r="C710" i="6"/>
  <c r="D710" i="6"/>
  <c r="E710" i="6"/>
  <c r="B710" i="6"/>
  <c r="C154" i="85"/>
  <c r="D154" i="85"/>
  <c r="E154" i="85"/>
  <c r="B154" i="85"/>
  <c r="C154" i="86"/>
  <c r="D154" i="86"/>
  <c r="E154" i="86"/>
  <c r="B154" i="86"/>
  <c r="C344" i="20"/>
  <c r="D344" i="20"/>
  <c r="E344" i="20"/>
  <c r="B344" i="20"/>
  <c r="C710" i="11"/>
  <c r="D710" i="11"/>
  <c r="E710" i="11"/>
  <c r="B710" i="11"/>
  <c r="C656" i="14"/>
  <c r="D656" i="14"/>
  <c r="E656" i="14"/>
  <c r="B656" i="14"/>
  <c r="C710" i="8"/>
  <c r="D710" i="8"/>
  <c r="E710" i="8"/>
  <c r="B710" i="8"/>
  <c r="C710" i="4"/>
  <c r="D710" i="4"/>
  <c r="E710" i="4"/>
  <c r="B710" i="4"/>
  <c r="C710" i="5"/>
  <c r="D710" i="5"/>
  <c r="E710" i="5"/>
  <c r="B710" i="5"/>
  <c r="C710" i="3"/>
  <c r="D710" i="3"/>
  <c r="E710" i="3"/>
  <c r="B710" i="3"/>
  <c r="C710" i="2"/>
  <c r="D710" i="2"/>
  <c r="E710" i="2"/>
  <c r="B710" i="2"/>
  <c r="E710" i="12"/>
  <c r="C710" i="12"/>
  <c r="D710" i="12"/>
  <c r="B710" i="12"/>
  <c r="C709" i="12" l="1"/>
  <c r="D709" i="12"/>
  <c r="E709" i="12"/>
  <c r="B709" i="12"/>
  <c r="C447" i="17"/>
  <c r="D447" i="17"/>
  <c r="E447" i="17"/>
  <c r="B447" i="17"/>
  <c r="C711" i="7"/>
  <c r="D711" i="7"/>
  <c r="E711" i="7"/>
  <c r="B711" i="7"/>
  <c r="C707" i="10"/>
  <c r="D707" i="10"/>
  <c r="E707" i="10"/>
  <c r="B707" i="10"/>
  <c r="C707" i="9"/>
  <c r="D707" i="9"/>
  <c r="E707" i="9"/>
  <c r="B707" i="9"/>
  <c r="C447" i="16"/>
  <c r="D447" i="16"/>
  <c r="E447" i="16"/>
  <c r="B447" i="16"/>
  <c r="C709" i="6"/>
  <c r="D709" i="6"/>
  <c r="E709" i="6"/>
  <c r="B709" i="6"/>
  <c r="C153" i="85"/>
  <c r="D153" i="85"/>
  <c r="E153" i="85"/>
  <c r="B153" i="85"/>
  <c r="C153" i="86"/>
  <c r="D153" i="86"/>
  <c r="E153" i="86"/>
  <c r="B153" i="86"/>
  <c r="C343" i="20"/>
  <c r="D343" i="20"/>
  <c r="E343" i="20"/>
  <c r="B343" i="20"/>
  <c r="C709" i="11"/>
  <c r="D709" i="11"/>
  <c r="E709" i="11"/>
  <c r="B709" i="11"/>
  <c r="C655" i="14"/>
  <c r="D655" i="14"/>
  <c r="E655" i="14"/>
  <c r="B655" i="14"/>
  <c r="C709" i="8"/>
  <c r="D709" i="8"/>
  <c r="E709" i="8"/>
  <c r="B709" i="8"/>
  <c r="C709" i="4"/>
  <c r="D709" i="4"/>
  <c r="E709" i="4"/>
  <c r="B709" i="4"/>
  <c r="C709" i="5"/>
  <c r="D709" i="5"/>
  <c r="E709" i="5"/>
  <c r="B709" i="5"/>
  <c r="C709" i="3"/>
  <c r="D709" i="3"/>
  <c r="E709" i="3"/>
  <c r="B709" i="3"/>
  <c r="C709" i="2"/>
  <c r="D709" i="2"/>
  <c r="E709" i="2"/>
  <c r="B709" i="2"/>
  <c r="F709" i="2" l="1"/>
  <c r="C708" i="12"/>
  <c r="D708" i="12"/>
  <c r="E708" i="12"/>
  <c r="B708" i="12"/>
  <c r="C446" i="17"/>
  <c r="D446" i="17"/>
  <c r="E446" i="17"/>
  <c r="B446" i="17"/>
  <c r="C710" i="7"/>
  <c r="D710" i="7"/>
  <c r="E710" i="7"/>
  <c r="B710" i="7"/>
  <c r="C706" i="10"/>
  <c r="D706" i="10"/>
  <c r="E706" i="10"/>
  <c r="B706" i="10"/>
  <c r="C706" i="9"/>
  <c r="D706" i="9"/>
  <c r="E706" i="9"/>
  <c r="B706" i="9"/>
  <c r="C446" i="16"/>
  <c r="D446" i="16"/>
  <c r="E446" i="16"/>
  <c r="B446" i="16"/>
  <c r="C708" i="6"/>
  <c r="D708" i="6"/>
  <c r="E708" i="6"/>
  <c r="B708" i="6"/>
  <c r="C152" i="85"/>
  <c r="D152" i="85"/>
  <c r="E152" i="85"/>
  <c r="B152" i="85"/>
  <c r="C152" i="86"/>
  <c r="D152" i="86"/>
  <c r="E152" i="86"/>
  <c r="B152" i="86"/>
  <c r="C342" i="20"/>
  <c r="D342" i="20"/>
  <c r="E342" i="20"/>
  <c r="B342" i="20"/>
  <c r="C708" i="11"/>
  <c r="D708" i="11"/>
  <c r="E708" i="11"/>
  <c r="B708" i="11"/>
  <c r="C654" i="14"/>
  <c r="D654" i="14"/>
  <c r="E654" i="14"/>
  <c r="B654" i="14"/>
  <c r="C708" i="8"/>
  <c r="D708" i="8"/>
  <c r="E708" i="8"/>
  <c r="B708" i="8"/>
  <c r="C708" i="4"/>
  <c r="D708" i="4"/>
  <c r="E708" i="4"/>
  <c r="B708" i="4"/>
  <c r="C708" i="5"/>
  <c r="D708" i="5"/>
  <c r="E708" i="5"/>
  <c r="B708" i="5"/>
  <c r="C708" i="3"/>
  <c r="D708" i="3"/>
  <c r="E708" i="3"/>
  <c r="B708" i="3"/>
  <c r="C708" i="2"/>
  <c r="D708" i="2"/>
  <c r="E708" i="2"/>
  <c r="B708" i="2"/>
  <c r="I390" i="12" l="1"/>
  <c r="A20" i="1" l="1"/>
  <c r="A18" i="1"/>
  <c r="A5" i="1"/>
  <c r="A7" i="1"/>
  <c r="A14" i="1"/>
  <c r="A11" i="1"/>
  <c r="A16" i="1"/>
  <c r="A15" i="1"/>
  <c r="A6" i="1"/>
  <c r="D12" i="1" l="1"/>
  <c r="C12" i="1"/>
  <c r="D13" i="1"/>
  <c r="C13" i="1"/>
  <c r="D14" i="1"/>
  <c r="C14" i="1"/>
  <c r="C5" i="1"/>
  <c r="D5" i="1"/>
  <c r="D9" i="1"/>
  <c r="C9" i="1"/>
  <c r="C7" i="1"/>
  <c r="D7" i="1"/>
  <c r="C6" i="1"/>
  <c r="D6" i="1"/>
  <c r="G3" i="239"/>
  <c r="G2" i="238" l="1"/>
  <c r="G2" i="237" l="1"/>
  <c r="G2" i="236" l="1"/>
  <c r="G2" i="235" l="1"/>
  <c r="G2" i="234" l="1"/>
  <c r="F452" i="17" l="1"/>
  <c r="G452" i="17"/>
  <c r="F453" i="17"/>
  <c r="G453" i="17"/>
  <c r="F454" i="17"/>
  <c r="G454" i="17"/>
  <c r="F455" i="17"/>
  <c r="G455" i="17"/>
  <c r="F456" i="17"/>
  <c r="G456" i="17"/>
  <c r="F457" i="17"/>
  <c r="G457" i="17"/>
  <c r="F458" i="17"/>
  <c r="G458" i="17"/>
  <c r="F459" i="17"/>
  <c r="G459" i="17"/>
  <c r="F460" i="17"/>
  <c r="G460" i="17"/>
  <c r="F461" i="17"/>
  <c r="G461" i="17"/>
  <c r="F462" i="17"/>
  <c r="G462" i="17"/>
  <c r="F463" i="17"/>
  <c r="G463" i="17"/>
  <c r="F464" i="17"/>
  <c r="G464" i="17"/>
  <c r="G465" i="17"/>
  <c r="F466" i="17"/>
  <c r="G466" i="17"/>
  <c r="F467" i="17"/>
  <c r="G467" i="17"/>
  <c r="F468" i="17"/>
  <c r="G468" i="17"/>
  <c r="F469" i="17"/>
  <c r="G469" i="17"/>
  <c r="F470" i="17"/>
  <c r="G470" i="17"/>
  <c r="F471" i="17"/>
  <c r="G471" i="17"/>
  <c r="F472" i="17"/>
  <c r="G472" i="17"/>
  <c r="F473" i="17"/>
  <c r="G473" i="17"/>
  <c r="G474" i="17"/>
  <c r="F475" i="17"/>
  <c r="G475" i="17"/>
  <c r="F476" i="17"/>
  <c r="G476" i="17"/>
  <c r="F477" i="17"/>
  <c r="G477" i="17"/>
  <c r="F478" i="17"/>
  <c r="G478" i="17"/>
  <c r="F479" i="17"/>
  <c r="G479" i="17"/>
  <c r="F480" i="17"/>
  <c r="G480" i="17"/>
  <c r="F481" i="17"/>
  <c r="G481" i="17"/>
  <c r="F482" i="17"/>
  <c r="G482" i="17"/>
  <c r="F483" i="17"/>
  <c r="G483" i="17"/>
  <c r="F484" i="17"/>
  <c r="G484" i="17"/>
  <c r="F485" i="17"/>
  <c r="G485" i="17"/>
  <c r="F486" i="17"/>
  <c r="G486" i="17"/>
  <c r="F487" i="17"/>
  <c r="G487" i="17"/>
  <c r="F488" i="17"/>
  <c r="G488" i="17"/>
  <c r="F489" i="17"/>
  <c r="G489" i="17"/>
  <c r="F490" i="17"/>
  <c r="G490" i="17"/>
  <c r="F491" i="17"/>
  <c r="G491" i="17"/>
  <c r="F492" i="17"/>
  <c r="G492" i="17"/>
  <c r="F493" i="17"/>
  <c r="G493" i="17"/>
  <c r="F494" i="17"/>
  <c r="G494" i="17"/>
  <c r="F495" i="17"/>
  <c r="G495" i="17"/>
  <c r="F496" i="17"/>
  <c r="G496" i="17"/>
  <c r="F497" i="17"/>
  <c r="G497" i="17"/>
  <c r="F498" i="17"/>
  <c r="G498" i="17"/>
  <c r="F499" i="17"/>
  <c r="G499" i="17"/>
  <c r="F500" i="17"/>
  <c r="G500" i="17"/>
  <c r="F501" i="17"/>
  <c r="G501" i="17"/>
  <c r="F502" i="17"/>
  <c r="G502" i="17"/>
  <c r="F503" i="17"/>
  <c r="G503" i="17"/>
  <c r="F504" i="17"/>
  <c r="G504" i="17"/>
  <c r="F505" i="17"/>
  <c r="G505" i="17"/>
  <c r="F506" i="17"/>
  <c r="G506" i="17"/>
  <c r="F507" i="17"/>
  <c r="G507" i="17"/>
  <c r="F508" i="17"/>
  <c r="G508" i="17"/>
  <c r="F509" i="17"/>
  <c r="G509" i="17"/>
  <c r="F510" i="17"/>
  <c r="G510" i="17"/>
  <c r="F511" i="17"/>
  <c r="G511" i="17"/>
  <c r="F512" i="17"/>
  <c r="G512" i="17"/>
  <c r="F513" i="17"/>
  <c r="G513" i="17"/>
  <c r="F514" i="17"/>
  <c r="G514" i="17"/>
  <c r="F515" i="17"/>
  <c r="G515" i="17"/>
  <c r="F516" i="17"/>
  <c r="G516" i="17"/>
  <c r="F517" i="17"/>
  <c r="G517" i="17"/>
  <c r="F518" i="17"/>
  <c r="G518" i="17"/>
  <c r="F714" i="7"/>
  <c r="G714" i="7"/>
  <c r="F715" i="7"/>
  <c r="G715" i="7"/>
  <c r="F716" i="7"/>
  <c r="G716" i="7"/>
  <c r="F717" i="7"/>
  <c r="G717" i="7"/>
  <c r="F718" i="7"/>
  <c r="G718" i="7"/>
  <c r="F719" i="7"/>
  <c r="G719" i="7"/>
  <c r="F720" i="7"/>
  <c r="G720" i="7"/>
  <c r="F721" i="7"/>
  <c r="G721" i="7"/>
  <c r="F722" i="7"/>
  <c r="G722" i="7"/>
  <c r="F723" i="7"/>
  <c r="G723" i="7"/>
  <c r="F724" i="7"/>
  <c r="G724" i="7"/>
  <c r="F725" i="7"/>
  <c r="G725" i="7"/>
  <c r="F726" i="7"/>
  <c r="G726" i="7"/>
  <c r="F727" i="7"/>
  <c r="G727" i="7"/>
  <c r="F728" i="7"/>
  <c r="G728" i="7"/>
  <c r="F729" i="7"/>
  <c r="G729" i="7"/>
  <c r="F730" i="7"/>
  <c r="G730" i="7"/>
  <c r="F731" i="7"/>
  <c r="G731" i="7"/>
  <c r="F732" i="7"/>
  <c r="G732" i="7"/>
  <c r="F733" i="7"/>
  <c r="G733" i="7"/>
  <c r="F734" i="7"/>
  <c r="G734" i="7"/>
  <c r="F735" i="7"/>
  <c r="G735" i="7"/>
  <c r="F736" i="7"/>
  <c r="G736" i="7"/>
  <c r="F737" i="7"/>
  <c r="G737" i="7"/>
  <c r="F738" i="7"/>
  <c r="G738" i="7"/>
  <c r="F739" i="7"/>
  <c r="G739" i="7"/>
  <c r="F740" i="7"/>
  <c r="G740" i="7"/>
  <c r="F741" i="7"/>
  <c r="G741" i="7"/>
  <c r="F742" i="7"/>
  <c r="G742" i="7"/>
  <c r="F743" i="7"/>
  <c r="G743" i="7"/>
  <c r="F744" i="7"/>
  <c r="G744" i="7"/>
  <c r="F745" i="7"/>
  <c r="G745" i="7"/>
  <c r="F746" i="7"/>
  <c r="G746" i="7"/>
  <c r="F747" i="7"/>
  <c r="G747" i="7"/>
  <c r="F748" i="7"/>
  <c r="G748" i="7"/>
  <c r="F749" i="7"/>
  <c r="G749" i="7"/>
  <c r="F750" i="7"/>
  <c r="G750" i="7"/>
  <c r="F751" i="7"/>
  <c r="G751" i="7"/>
  <c r="F752" i="7"/>
  <c r="G752" i="7"/>
  <c r="F753" i="7"/>
  <c r="G753" i="7"/>
  <c r="F754" i="7"/>
  <c r="G754" i="7"/>
  <c r="F755" i="7"/>
  <c r="G755" i="7"/>
  <c r="F756" i="7"/>
  <c r="G756" i="7"/>
  <c r="F757" i="7"/>
  <c r="G757" i="7"/>
  <c r="F758" i="7"/>
  <c r="G758" i="7"/>
  <c r="F759" i="7"/>
  <c r="G759" i="7"/>
  <c r="F760" i="7"/>
  <c r="G760" i="7"/>
  <c r="F761" i="7"/>
  <c r="G761" i="7"/>
  <c r="F762" i="7"/>
  <c r="G762" i="7"/>
  <c r="F763" i="7"/>
  <c r="G763" i="7"/>
  <c r="F764" i="7"/>
  <c r="G764" i="7"/>
  <c r="F765" i="7"/>
  <c r="G765" i="7"/>
  <c r="F766" i="7"/>
  <c r="G766" i="7"/>
  <c r="F767" i="7"/>
  <c r="G767" i="7"/>
  <c r="F768" i="7"/>
  <c r="G768" i="7"/>
  <c r="F769" i="7"/>
  <c r="G769" i="7"/>
  <c r="G3" i="233"/>
  <c r="F711" i="9"/>
  <c r="G711" i="9"/>
  <c r="F712" i="9"/>
  <c r="G712" i="9"/>
  <c r="F713" i="9"/>
  <c r="G713" i="9"/>
  <c r="F714" i="9"/>
  <c r="G714" i="9"/>
  <c r="F715" i="9"/>
  <c r="G715" i="9"/>
  <c r="F716" i="9"/>
  <c r="G716" i="9"/>
  <c r="F717" i="9"/>
  <c r="G717" i="9"/>
  <c r="F718" i="9"/>
  <c r="G718" i="9"/>
  <c r="F719" i="9"/>
  <c r="G719" i="9"/>
  <c r="F720" i="9"/>
  <c r="G720" i="9"/>
  <c r="F721" i="9"/>
  <c r="G721" i="9"/>
  <c r="F722" i="9"/>
  <c r="G722" i="9"/>
  <c r="F723" i="9"/>
  <c r="G723" i="9"/>
  <c r="F724" i="9"/>
  <c r="G724" i="9"/>
  <c r="F725" i="9"/>
  <c r="G725" i="9"/>
  <c r="F726" i="9"/>
  <c r="G726" i="9"/>
  <c r="F727" i="9"/>
  <c r="G727" i="9"/>
  <c r="F728" i="9"/>
  <c r="G728" i="9"/>
  <c r="F729" i="9"/>
  <c r="G729" i="9"/>
  <c r="F730" i="9"/>
  <c r="G730" i="9"/>
  <c r="F731" i="9"/>
  <c r="G731" i="9"/>
  <c r="F732" i="9"/>
  <c r="G732" i="9"/>
  <c r="F733" i="9"/>
  <c r="G733" i="9"/>
  <c r="F734" i="9"/>
  <c r="G734" i="9"/>
  <c r="F735" i="9"/>
  <c r="G735" i="9"/>
  <c r="F736" i="9"/>
  <c r="G736" i="9"/>
  <c r="F737" i="9"/>
  <c r="G737" i="9"/>
  <c r="F738" i="9"/>
  <c r="G738" i="9"/>
  <c r="F739" i="9"/>
  <c r="G739" i="9"/>
  <c r="F740" i="9"/>
  <c r="G740" i="9"/>
  <c r="F741" i="9"/>
  <c r="G741" i="9"/>
  <c r="F742" i="9"/>
  <c r="G742" i="9"/>
  <c r="F743" i="9"/>
  <c r="G743" i="9"/>
  <c r="F744" i="9"/>
  <c r="G744" i="9"/>
  <c r="F745" i="9"/>
  <c r="G745" i="9"/>
  <c r="F746" i="9"/>
  <c r="G746" i="9"/>
  <c r="F747" i="9"/>
  <c r="G747" i="9"/>
  <c r="F748" i="9"/>
  <c r="G748" i="9"/>
  <c r="F749" i="9"/>
  <c r="G749" i="9"/>
  <c r="F750" i="9"/>
  <c r="G750" i="9"/>
  <c r="F751" i="9"/>
  <c r="G751" i="9"/>
  <c r="F752" i="9"/>
  <c r="G752" i="9"/>
  <c r="F753" i="9"/>
  <c r="G753" i="9"/>
  <c r="F754" i="9"/>
  <c r="G754" i="9"/>
  <c r="F755" i="9"/>
  <c r="G755" i="9"/>
  <c r="F756" i="9"/>
  <c r="G756" i="9"/>
  <c r="F757" i="9"/>
  <c r="G757" i="9"/>
  <c r="F758" i="9"/>
  <c r="G758" i="9"/>
  <c r="F759" i="9"/>
  <c r="G759" i="9"/>
  <c r="F760" i="9"/>
  <c r="G760" i="9"/>
  <c r="F761" i="9"/>
  <c r="G761" i="9"/>
  <c r="F762" i="9"/>
  <c r="G762" i="9"/>
  <c r="F763" i="9"/>
  <c r="G763" i="9"/>
  <c r="F764" i="9"/>
  <c r="G764" i="9"/>
  <c r="F699" i="9"/>
  <c r="G699" i="9"/>
  <c r="F700" i="9"/>
  <c r="G700" i="9"/>
  <c r="F701" i="9"/>
  <c r="G701" i="9"/>
  <c r="F702" i="9"/>
  <c r="G702" i="9"/>
  <c r="F703" i="9"/>
  <c r="G703" i="9"/>
  <c r="F704" i="9"/>
  <c r="G704" i="9"/>
  <c r="F705" i="9"/>
  <c r="G705" i="9"/>
  <c r="F706" i="9"/>
  <c r="G706" i="9"/>
  <c r="F707" i="9"/>
  <c r="G707" i="9"/>
  <c r="F708" i="9"/>
  <c r="G708" i="9"/>
  <c r="F709" i="9"/>
  <c r="G709" i="9"/>
  <c r="F710" i="9"/>
  <c r="G710" i="9"/>
  <c r="F148" i="85"/>
  <c r="G148" i="85"/>
  <c r="F149" i="85"/>
  <c r="G149" i="85"/>
  <c r="F150" i="85"/>
  <c r="G150" i="85"/>
  <c r="F151" i="85"/>
  <c r="G151" i="85"/>
  <c r="F152" i="85"/>
  <c r="G152" i="85"/>
  <c r="F153" i="85"/>
  <c r="G153" i="85"/>
  <c r="F154" i="85"/>
  <c r="G154" i="85"/>
  <c r="F155" i="85"/>
  <c r="G155" i="85"/>
  <c r="F156" i="85"/>
  <c r="G156" i="85"/>
  <c r="F157" i="85"/>
  <c r="G157" i="85"/>
  <c r="F158" i="85"/>
  <c r="G158" i="85"/>
  <c r="F159" i="85"/>
  <c r="G159" i="85"/>
  <c r="F160" i="85"/>
  <c r="G160" i="85"/>
  <c r="F161" i="85"/>
  <c r="G161" i="85"/>
  <c r="F162" i="85"/>
  <c r="G162" i="85"/>
  <c r="F163" i="85"/>
  <c r="G163" i="85"/>
  <c r="F164" i="85"/>
  <c r="G164" i="85"/>
  <c r="F165" i="85"/>
  <c r="G165" i="85"/>
  <c r="F166" i="85"/>
  <c r="G166" i="85"/>
  <c r="F167" i="85"/>
  <c r="G167" i="85"/>
  <c r="F168" i="85"/>
  <c r="G168" i="85"/>
  <c r="F169" i="85"/>
  <c r="G169" i="85"/>
  <c r="F170" i="85"/>
  <c r="G170" i="85"/>
  <c r="F171" i="85"/>
  <c r="G171" i="85"/>
  <c r="F172" i="85"/>
  <c r="G172" i="85"/>
  <c r="F173" i="85"/>
  <c r="G173" i="85"/>
  <c r="F174" i="85"/>
  <c r="G174" i="85"/>
  <c r="F175" i="85"/>
  <c r="G175" i="85"/>
  <c r="F176" i="85"/>
  <c r="G176" i="85"/>
  <c r="F177" i="85"/>
  <c r="G177" i="85"/>
  <c r="F178" i="85"/>
  <c r="G178" i="85"/>
  <c r="F179" i="85"/>
  <c r="G179" i="85"/>
  <c r="F180" i="85"/>
  <c r="G180" i="85"/>
  <c r="F181" i="85"/>
  <c r="G181" i="85"/>
  <c r="F182" i="85"/>
  <c r="G182" i="85"/>
  <c r="F183" i="85"/>
  <c r="G183" i="85"/>
  <c r="F184" i="85"/>
  <c r="G184" i="85"/>
  <c r="F185" i="85"/>
  <c r="G185" i="85"/>
  <c r="F186" i="85"/>
  <c r="G186" i="85"/>
  <c r="F187" i="85"/>
  <c r="G187" i="85"/>
  <c r="F188" i="85"/>
  <c r="G188" i="85"/>
  <c r="F189" i="85"/>
  <c r="G189" i="85"/>
  <c r="F190" i="85"/>
  <c r="G190" i="85"/>
  <c r="J684" i="12"/>
  <c r="J579" i="12"/>
  <c r="F681" i="12"/>
  <c r="F682" i="12"/>
  <c r="F683" i="12"/>
  <c r="F684" i="12"/>
  <c r="F629" i="14"/>
  <c r="F418" i="16"/>
  <c r="F689" i="7"/>
  <c r="G689" i="7"/>
  <c r="F690" i="7"/>
  <c r="G690" i="7"/>
  <c r="F691" i="7"/>
  <c r="G691" i="7"/>
  <c r="F692" i="7"/>
  <c r="G692" i="7"/>
  <c r="F693" i="7"/>
  <c r="G693" i="7"/>
  <c r="F694" i="7"/>
  <c r="G694" i="7"/>
  <c r="F695" i="7"/>
  <c r="G695" i="7"/>
  <c r="F696" i="7"/>
  <c r="G696" i="7"/>
  <c r="F697" i="7"/>
  <c r="G697" i="7"/>
  <c r="F698" i="7"/>
  <c r="G698" i="7"/>
  <c r="F699" i="7"/>
  <c r="G699" i="7"/>
  <c r="F700" i="7"/>
  <c r="G700" i="7"/>
  <c r="F701" i="7"/>
  <c r="G701" i="7"/>
  <c r="F702" i="7"/>
  <c r="G702" i="7"/>
  <c r="F703" i="7"/>
  <c r="G703" i="7"/>
  <c r="F704" i="7"/>
  <c r="G704" i="7"/>
  <c r="F705" i="7"/>
  <c r="G705" i="7"/>
  <c r="F706" i="7"/>
  <c r="G706" i="7"/>
  <c r="F707" i="7"/>
  <c r="G707" i="7"/>
  <c r="F708" i="7"/>
  <c r="G708" i="7"/>
  <c r="F709" i="7"/>
  <c r="G709" i="7"/>
  <c r="F710" i="7"/>
  <c r="G710" i="7"/>
  <c r="F711" i="7"/>
  <c r="G711" i="7"/>
  <c r="F712" i="7"/>
  <c r="G712" i="7"/>
  <c r="F713" i="7"/>
  <c r="G713" i="7"/>
  <c r="F433" i="17"/>
  <c r="G433" i="17"/>
  <c r="F434" i="17"/>
  <c r="G434" i="17"/>
  <c r="F435" i="17"/>
  <c r="G435" i="17"/>
  <c r="F436" i="17"/>
  <c r="G436" i="17"/>
  <c r="F437" i="17"/>
  <c r="G437" i="17"/>
  <c r="F438" i="17"/>
  <c r="G438" i="17"/>
  <c r="F439" i="17"/>
  <c r="G439" i="17"/>
  <c r="F440" i="17"/>
  <c r="G440" i="17"/>
  <c r="F441" i="17"/>
  <c r="G441" i="17"/>
  <c r="F442" i="17"/>
  <c r="G442" i="17"/>
  <c r="F443" i="17"/>
  <c r="G443" i="17"/>
  <c r="F444" i="17"/>
  <c r="G444" i="17"/>
  <c r="F445" i="17"/>
  <c r="G445" i="17"/>
  <c r="F446" i="17"/>
  <c r="G446" i="17"/>
  <c r="F447" i="17"/>
  <c r="G447" i="17"/>
  <c r="F448" i="17"/>
  <c r="G448" i="17"/>
  <c r="F449" i="17"/>
  <c r="G449" i="17"/>
  <c r="F450" i="17"/>
  <c r="G450" i="17"/>
  <c r="F451" i="17"/>
  <c r="G451" i="17"/>
  <c r="F408" i="17"/>
  <c r="G408" i="17"/>
  <c r="F409" i="17"/>
  <c r="G409" i="17"/>
  <c r="F410" i="17"/>
  <c r="G410" i="17"/>
  <c r="F411" i="17"/>
  <c r="G411" i="17"/>
  <c r="F412" i="17"/>
  <c r="G412" i="17"/>
  <c r="F413" i="17"/>
  <c r="G413" i="17"/>
  <c r="F414" i="17"/>
  <c r="G414" i="17"/>
  <c r="F415" i="17"/>
  <c r="G415" i="17"/>
  <c r="F416" i="17"/>
  <c r="G416" i="17"/>
  <c r="F417" i="17"/>
  <c r="G417" i="17"/>
  <c r="F418" i="17"/>
  <c r="G418" i="17"/>
  <c r="F419" i="17"/>
  <c r="G419" i="17"/>
  <c r="F420" i="17"/>
  <c r="G420" i="17"/>
  <c r="F421" i="17"/>
  <c r="G421" i="17"/>
  <c r="F422" i="17"/>
  <c r="G422" i="17"/>
  <c r="F423" i="17"/>
  <c r="G423" i="17"/>
  <c r="F424" i="17"/>
  <c r="G424" i="17"/>
  <c r="F425" i="17"/>
  <c r="G425" i="17"/>
  <c r="F426" i="17"/>
  <c r="G426" i="17"/>
  <c r="F427" i="17"/>
  <c r="G427" i="17"/>
  <c r="F428" i="17"/>
  <c r="G428" i="17"/>
  <c r="F429" i="17"/>
  <c r="G429" i="17"/>
  <c r="F430" i="17"/>
  <c r="G430" i="17"/>
  <c r="F431" i="17"/>
  <c r="G431" i="17"/>
  <c r="F432" i="17"/>
  <c r="G432" i="17"/>
  <c r="F733" i="12"/>
  <c r="G733" i="12"/>
  <c r="F734" i="12"/>
  <c r="G734" i="12"/>
  <c r="F735" i="12"/>
  <c r="G735" i="12"/>
  <c r="F736" i="12"/>
  <c r="J737" i="12" s="1"/>
  <c r="G736" i="12"/>
  <c r="F738" i="12"/>
  <c r="J738" i="12" s="1"/>
  <c r="G738" i="12"/>
  <c r="F739" i="12"/>
  <c r="G739" i="12"/>
  <c r="F740" i="12"/>
  <c r="G740" i="12"/>
  <c r="F741" i="12"/>
  <c r="G741" i="12"/>
  <c r="F742" i="12"/>
  <c r="G742" i="12"/>
  <c r="G743" i="12"/>
  <c r="F744" i="12"/>
  <c r="J744" i="12" s="1"/>
  <c r="G744" i="12"/>
  <c r="F745" i="12"/>
  <c r="G745" i="12"/>
  <c r="F746" i="12"/>
  <c r="J747" i="12" s="1"/>
  <c r="G746" i="12"/>
  <c r="G747" i="12"/>
  <c r="F748" i="12"/>
  <c r="J748" i="12" s="1"/>
  <c r="G748" i="12"/>
  <c r="G749" i="12"/>
  <c r="F750" i="12"/>
  <c r="J750" i="12" s="1"/>
  <c r="G750" i="12"/>
  <c r="F751" i="12"/>
  <c r="G751" i="12"/>
  <c r="F752" i="12"/>
  <c r="G752" i="12"/>
  <c r="F753" i="12"/>
  <c r="G753" i="12"/>
  <c r="F754" i="12"/>
  <c r="G754" i="12"/>
  <c r="F755" i="12"/>
  <c r="G755" i="12"/>
  <c r="F756" i="12"/>
  <c r="G756" i="12"/>
  <c r="F757" i="12"/>
  <c r="G757" i="12"/>
  <c r="F758" i="12"/>
  <c r="G758" i="12"/>
  <c r="F759" i="12"/>
  <c r="G759" i="12"/>
  <c r="F760" i="12"/>
  <c r="G760" i="12"/>
  <c r="F761" i="12"/>
  <c r="G761" i="12"/>
  <c r="F762" i="12"/>
  <c r="G762" i="12"/>
  <c r="F763" i="12"/>
  <c r="G763" i="12"/>
  <c r="F764" i="12"/>
  <c r="G764" i="12"/>
  <c r="F765" i="12"/>
  <c r="G765" i="12"/>
  <c r="F766" i="12"/>
  <c r="G766" i="12"/>
  <c r="F767" i="12"/>
  <c r="G767" i="12"/>
  <c r="F768" i="12"/>
  <c r="G768" i="12"/>
  <c r="F769" i="12"/>
  <c r="G769" i="12"/>
  <c r="F770" i="12"/>
  <c r="G770" i="12"/>
  <c r="F771" i="12"/>
  <c r="G771" i="12"/>
  <c r="F772" i="12"/>
  <c r="G772" i="12"/>
  <c r="F773" i="12"/>
  <c r="G773" i="12"/>
  <c r="F774" i="12"/>
  <c r="G774" i="12"/>
  <c r="F775" i="12"/>
  <c r="G775" i="12"/>
  <c r="F776" i="12"/>
  <c r="G776" i="12"/>
  <c r="F777" i="12"/>
  <c r="G777" i="12"/>
  <c r="F778" i="12"/>
  <c r="G778" i="12"/>
  <c r="F779" i="12"/>
  <c r="G779" i="12"/>
  <c r="F780" i="12"/>
  <c r="G780" i="12"/>
  <c r="F781" i="12"/>
  <c r="G781" i="12"/>
  <c r="F782" i="12"/>
  <c r="G782" i="12"/>
  <c r="F783" i="12"/>
  <c r="G783" i="12"/>
  <c r="F784" i="12"/>
  <c r="G784" i="12"/>
  <c r="F785" i="12"/>
  <c r="G785" i="12"/>
  <c r="F786" i="12"/>
  <c r="G786" i="12"/>
  <c r="F787" i="12"/>
  <c r="G787" i="12"/>
  <c r="F788" i="12"/>
  <c r="G788" i="12"/>
  <c r="G789" i="12"/>
  <c r="F790" i="12"/>
  <c r="J790" i="12" s="1"/>
  <c r="G790" i="12"/>
  <c r="F791" i="12"/>
  <c r="G791" i="12"/>
  <c r="F792" i="12"/>
  <c r="G792" i="12"/>
  <c r="F793" i="12"/>
  <c r="G793" i="12"/>
  <c r="F794" i="12"/>
  <c r="G794" i="12"/>
  <c r="F795" i="12"/>
  <c r="G795" i="12"/>
  <c r="F796" i="12"/>
  <c r="G796" i="12"/>
  <c r="F797" i="12"/>
  <c r="G797" i="12"/>
  <c r="F798" i="12"/>
  <c r="G798" i="12"/>
  <c r="F799" i="12"/>
  <c r="G799" i="12"/>
  <c r="F800" i="12"/>
  <c r="G800" i="12"/>
  <c r="F801" i="12"/>
  <c r="G801" i="12"/>
  <c r="F802" i="12"/>
  <c r="G802" i="12"/>
  <c r="F803" i="12"/>
  <c r="G803" i="12"/>
  <c r="F804" i="12"/>
  <c r="G804" i="12"/>
  <c r="F805" i="12"/>
  <c r="G805" i="12"/>
  <c r="F806" i="12"/>
  <c r="G806" i="12"/>
  <c r="F807" i="12"/>
  <c r="G807" i="12"/>
  <c r="F808" i="12"/>
  <c r="G808" i="12"/>
  <c r="F809" i="12"/>
  <c r="G809" i="12"/>
  <c r="F810" i="12"/>
  <c r="G810" i="12"/>
  <c r="F811" i="12"/>
  <c r="G811" i="12"/>
  <c r="F812" i="12"/>
  <c r="G812" i="12"/>
  <c r="F813" i="12"/>
  <c r="G813" i="12"/>
  <c r="F814" i="12"/>
  <c r="G814" i="12"/>
  <c r="F815" i="12"/>
  <c r="G815" i="12"/>
  <c r="F816" i="12"/>
  <c r="G816" i="12"/>
  <c r="F817" i="12"/>
  <c r="G817" i="12"/>
  <c r="F818" i="12"/>
  <c r="G818" i="12"/>
  <c r="F819" i="12"/>
  <c r="G819" i="12"/>
  <c r="F820" i="12"/>
  <c r="G820" i="12"/>
  <c r="F821" i="12"/>
  <c r="G821" i="12"/>
  <c r="F822" i="12"/>
  <c r="G822" i="12"/>
  <c r="F823" i="12"/>
  <c r="G823" i="12"/>
  <c r="F824" i="12"/>
  <c r="G824" i="12"/>
  <c r="F825" i="12"/>
  <c r="G825" i="12"/>
  <c r="F826" i="12"/>
  <c r="G826" i="12"/>
  <c r="F827" i="12"/>
  <c r="G827" i="12"/>
  <c r="F828" i="12"/>
  <c r="G828" i="12"/>
  <c r="F829" i="12"/>
  <c r="G829" i="12"/>
  <c r="F830" i="12"/>
  <c r="G830" i="12"/>
  <c r="F831" i="12"/>
  <c r="G831" i="12"/>
  <c r="F832" i="12"/>
  <c r="G832" i="12"/>
  <c r="F833" i="12"/>
  <c r="G833" i="12"/>
  <c r="F834" i="12"/>
  <c r="J835" i="12" s="1"/>
  <c r="G834" i="12"/>
  <c r="G835" i="12"/>
  <c r="F836" i="12"/>
  <c r="G836" i="12"/>
  <c r="F837" i="12"/>
  <c r="G837" i="12"/>
  <c r="F838" i="12"/>
  <c r="G838" i="12"/>
  <c r="F839" i="12"/>
  <c r="G839" i="12"/>
  <c r="F840" i="12"/>
  <c r="G840" i="12"/>
  <c r="F841" i="12"/>
  <c r="G841" i="12"/>
  <c r="F842" i="12"/>
  <c r="G842" i="12"/>
  <c r="F843" i="12"/>
  <c r="G843" i="12"/>
  <c r="F844" i="12"/>
  <c r="G844" i="12"/>
  <c r="F845" i="12"/>
  <c r="G845" i="12"/>
  <c r="F846" i="12"/>
  <c r="G846" i="12"/>
  <c r="F847" i="12"/>
  <c r="G847" i="12"/>
  <c r="F848" i="12"/>
  <c r="G848" i="12"/>
  <c r="F849" i="12"/>
  <c r="G849" i="12"/>
  <c r="F850" i="12"/>
  <c r="G850" i="12"/>
  <c r="F851" i="12"/>
  <c r="G851" i="12"/>
  <c r="F852" i="12"/>
  <c r="G852" i="12"/>
  <c r="F853" i="12"/>
  <c r="G853" i="12"/>
  <c r="F854" i="12"/>
  <c r="G854" i="12"/>
  <c r="F855" i="12"/>
  <c r="G855" i="12"/>
  <c r="F856" i="12"/>
  <c r="G856" i="12"/>
  <c r="F857" i="12"/>
  <c r="J858" i="12" s="1"/>
  <c r="G857" i="12"/>
  <c r="I858" i="12" s="1"/>
  <c r="F705" i="2"/>
  <c r="G705" i="2"/>
  <c r="F706" i="2"/>
  <c r="G706" i="2"/>
  <c r="F707" i="2"/>
  <c r="G707" i="2"/>
  <c r="F708" i="2"/>
  <c r="G708" i="2"/>
  <c r="G709" i="2"/>
  <c r="H709" i="2" s="1"/>
  <c r="F710" i="2"/>
  <c r="G710" i="2"/>
  <c r="F711" i="2"/>
  <c r="G711" i="2"/>
  <c r="F712" i="2"/>
  <c r="G712" i="2"/>
  <c r="F713" i="2"/>
  <c r="G713" i="2"/>
  <c r="F714" i="2"/>
  <c r="G714" i="2"/>
  <c r="F715" i="2"/>
  <c r="G715" i="2"/>
  <c r="F716" i="2"/>
  <c r="G716" i="2"/>
  <c r="F717" i="2"/>
  <c r="G717" i="2"/>
  <c r="F718" i="2"/>
  <c r="G718" i="2"/>
  <c r="F719" i="2"/>
  <c r="G719" i="2"/>
  <c r="F720" i="2"/>
  <c r="G720" i="2"/>
  <c r="F721" i="2"/>
  <c r="G721" i="2"/>
  <c r="F722" i="2"/>
  <c r="G722" i="2"/>
  <c r="F723" i="2"/>
  <c r="G723" i="2"/>
  <c r="F724" i="2"/>
  <c r="G724" i="2"/>
  <c r="F725" i="2"/>
  <c r="G725" i="2"/>
  <c r="F726" i="2"/>
  <c r="G726" i="2"/>
  <c r="F727" i="2"/>
  <c r="G727" i="2"/>
  <c r="F728" i="2"/>
  <c r="G728" i="2"/>
  <c r="F729" i="2"/>
  <c r="G729" i="2"/>
  <c r="F730" i="2"/>
  <c r="G730" i="2"/>
  <c r="F731" i="2"/>
  <c r="G731" i="2"/>
  <c r="F732" i="2"/>
  <c r="G732" i="2"/>
  <c r="F733" i="2"/>
  <c r="G733" i="2"/>
  <c r="F734" i="2"/>
  <c r="G734" i="2"/>
  <c r="F735" i="2"/>
  <c r="G735" i="2"/>
  <c r="F736" i="2"/>
  <c r="G736" i="2"/>
  <c r="F737" i="2"/>
  <c r="G737" i="2"/>
  <c r="F738" i="2"/>
  <c r="G738" i="2"/>
  <c r="F739" i="2"/>
  <c r="G739" i="2"/>
  <c r="F740" i="2"/>
  <c r="G740" i="2"/>
  <c r="F741" i="2"/>
  <c r="G741" i="2"/>
  <c r="F742" i="2"/>
  <c r="G742" i="2"/>
  <c r="F743" i="2"/>
  <c r="G743" i="2"/>
  <c r="F744" i="2"/>
  <c r="G744" i="2"/>
  <c r="F745" i="2"/>
  <c r="G745" i="2"/>
  <c r="F746" i="2"/>
  <c r="G746" i="2"/>
  <c r="F747" i="2"/>
  <c r="G747" i="2"/>
  <c r="F748" i="2"/>
  <c r="G748" i="2"/>
  <c r="F749" i="2"/>
  <c r="G749" i="2"/>
  <c r="F750" i="2"/>
  <c r="G750" i="2"/>
  <c r="F751" i="2"/>
  <c r="G751" i="2"/>
  <c r="F752" i="2"/>
  <c r="G752" i="2"/>
  <c r="F753" i="2"/>
  <c r="G753" i="2"/>
  <c r="F754" i="2"/>
  <c r="G754" i="2"/>
  <c r="F755" i="2"/>
  <c r="G755" i="2"/>
  <c r="F756" i="2"/>
  <c r="G756" i="2"/>
  <c r="F757" i="2"/>
  <c r="G757" i="2"/>
  <c r="F758" i="2"/>
  <c r="G758" i="2"/>
  <c r="F759" i="2"/>
  <c r="G759" i="2"/>
  <c r="F760" i="2"/>
  <c r="G760" i="2"/>
  <c r="F761" i="2"/>
  <c r="G761" i="2"/>
  <c r="F762" i="2"/>
  <c r="G762" i="2"/>
  <c r="F763" i="2"/>
  <c r="G763" i="2"/>
  <c r="F764" i="2"/>
  <c r="G764" i="2"/>
  <c r="F765" i="2"/>
  <c r="G765" i="2"/>
  <c r="F766" i="2"/>
  <c r="G766" i="2"/>
  <c r="F767" i="2"/>
  <c r="G767" i="2"/>
  <c r="F768" i="2"/>
  <c r="G768" i="2"/>
  <c r="F769" i="2"/>
  <c r="G769" i="2"/>
  <c r="F770" i="2"/>
  <c r="G770" i="2"/>
  <c r="F771" i="2"/>
  <c r="G771" i="2"/>
  <c r="F772" i="2"/>
  <c r="G772" i="2"/>
  <c r="F773" i="2"/>
  <c r="G773" i="2"/>
  <c r="F774" i="2"/>
  <c r="G774" i="2"/>
  <c r="F775" i="2"/>
  <c r="G775" i="2"/>
  <c r="F776" i="2"/>
  <c r="G776" i="2"/>
  <c r="F777" i="2"/>
  <c r="G777" i="2"/>
  <c r="F778" i="2"/>
  <c r="G778" i="2"/>
  <c r="F779" i="2"/>
  <c r="G779" i="2"/>
  <c r="F780" i="2"/>
  <c r="G780" i="2"/>
  <c r="G781" i="2"/>
  <c r="H781" i="2" s="1"/>
  <c r="F782" i="2"/>
  <c r="G782" i="2"/>
  <c r="F783" i="2"/>
  <c r="G783" i="2"/>
  <c r="F784" i="2"/>
  <c r="G784" i="2"/>
  <c r="F785" i="2"/>
  <c r="G785" i="2"/>
  <c r="F786" i="2"/>
  <c r="G786" i="2"/>
  <c r="F787" i="2"/>
  <c r="G787" i="2"/>
  <c r="F788" i="2"/>
  <c r="G788" i="2"/>
  <c r="F789" i="2"/>
  <c r="G789" i="2"/>
  <c r="F790" i="2"/>
  <c r="G790" i="2"/>
  <c r="F791" i="2"/>
  <c r="G791" i="2"/>
  <c r="F792" i="2"/>
  <c r="G792" i="2"/>
  <c r="F793" i="2"/>
  <c r="G793" i="2"/>
  <c r="F794" i="2"/>
  <c r="G794" i="2"/>
  <c r="F795" i="2"/>
  <c r="G795" i="2"/>
  <c r="F796" i="2"/>
  <c r="G796" i="2"/>
  <c r="F797" i="2"/>
  <c r="G797" i="2"/>
  <c r="F798" i="2"/>
  <c r="G798" i="2"/>
  <c r="F799" i="2"/>
  <c r="G799" i="2"/>
  <c r="F800" i="2"/>
  <c r="G800" i="2"/>
  <c r="F801" i="2"/>
  <c r="G801" i="2"/>
  <c r="F802" i="2"/>
  <c r="G802" i="2"/>
  <c r="F803" i="2"/>
  <c r="G803" i="2"/>
  <c r="F804" i="2"/>
  <c r="G804" i="2"/>
  <c r="F805" i="2"/>
  <c r="G805" i="2"/>
  <c r="G806" i="2"/>
  <c r="H806" i="2" s="1"/>
  <c r="F807" i="2"/>
  <c r="G807" i="2"/>
  <c r="F808" i="2"/>
  <c r="G808" i="2"/>
  <c r="F809" i="2"/>
  <c r="G809" i="2"/>
  <c r="F810" i="2"/>
  <c r="G810" i="2"/>
  <c r="F811" i="2"/>
  <c r="G811" i="2"/>
  <c r="F812" i="2"/>
  <c r="G812" i="2"/>
  <c r="F813" i="2"/>
  <c r="G813" i="2"/>
  <c r="F814" i="2"/>
  <c r="G814" i="2"/>
  <c r="F815" i="2"/>
  <c r="G815" i="2"/>
  <c r="F816" i="2"/>
  <c r="G816" i="2"/>
  <c r="F817" i="2"/>
  <c r="G817" i="2"/>
  <c r="F818" i="2"/>
  <c r="G818" i="2"/>
  <c r="F744" i="3"/>
  <c r="G744" i="3"/>
  <c r="F745" i="3"/>
  <c r="G745" i="3"/>
  <c r="F746" i="3"/>
  <c r="G746" i="3"/>
  <c r="F747" i="3"/>
  <c r="G747" i="3"/>
  <c r="F748" i="3"/>
  <c r="G748" i="3"/>
  <c r="F749" i="3"/>
  <c r="G749" i="3"/>
  <c r="F750" i="3"/>
  <c r="G750" i="3"/>
  <c r="F751" i="3"/>
  <c r="G751" i="3"/>
  <c r="F752" i="3"/>
  <c r="G752" i="3"/>
  <c r="F753" i="3"/>
  <c r="G753" i="3"/>
  <c r="F754" i="3"/>
  <c r="G754" i="3"/>
  <c r="F755" i="3"/>
  <c r="G755" i="3"/>
  <c r="F756" i="3"/>
  <c r="G756" i="3"/>
  <c r="F757" i="3"/>
  <c r="G757" i="3"/>
  <c r="F758" i="3"/>
  <c r="G758" i="3"/>
  <c r="F759" i="3"/>
  <c r="G759" i="3"/>
  <c r="F760" i="3"/>
  <c r="G760" i="3"/>
  <c r="F761" i="3"/>
  <c r="G761" i="3"/>
  <c r="F762" i="3"/>
  <c r="G762" i="3"/>
  <c r="F763" i="3"/>
  <c r="G763" i="3"/>
  <c r="F764" i="3"/>
  <c r="G764" i="3"/>
  <c r="F765" i="3"/>
  <c r="G765" i="3"/>
  <c r="F766" i="3"/>
  <c r="G766" i="3"/>
  <c r="F767" i="3"/>
  <c r="G767" i="3"/>
  <c r="F768" i="3"/>
  <c r="G768" i="3"/>
  <c r="F769" i="3"/>
  <c r="G769" i="3"/>
  <c r="F770" i="3"/>
  <c r="G770" i="3"/>
  <c r="F771" i="3"/>
  <c r="G771" i="3"/>
  <c r="F772" i="3"/>
  <c r="G772" i="3"/>
  <c r="F773" i="3"/>
  <c r="G773" i="3"/>
  <c r="F774" i="3"/>
  <c r="G774" i="3"/>
  <c r="F775" i="3"/>
  <c r="G775" i="3"/>
  <c r="F776" i="3"/>
  <c r="G776" i="3"/>
  <c r="F777" i="3"/>
  <c r="G777" i="3"/>
  <c r="F778" i="3"/>
  <c r="G778" i="3"/>
  <c r="F779" i="3"/>
  <c r="G779" i="3"/>
  <c r="F780" i="3"/>
  <c r="G780" i="3"/>
  <c r="F781" i="3"/>
  <c r="G781" i="3"/>
  <c r="F782" i="3"/>
  <c r="G782" i="3"/>
  <c r="F783" i="3"/>
  <c r="G783" i="3"/>
  <c r="F784" i="3"/>
  <c r="G784" i="3"/>
  <c r="F785" i="3"/>
  <c r="G785" i="3"/>
  <c r="F786" i="3"/>
  <c r="G786" i="3"/>
  <c r="F787" i="3"/>
  <c r="G787" i="3"/>
  <c r="F788" i="3"/>
  <c r="G788" i="3"/>
  <c r="F789" i="3"/>
  <c r="G789" i="3"/>
  <c r="F790" i="3"/>
  <c r="G790" i="3"/>
  <c r="F791" i="3"/>
  <c r="G791" i="3"/>
  <c r="F792" i="3"/>
  <c r="G792" i="3"/>
  <c r="F793" i="3"/>
  <c r="G793" i="3"/>
  <c r="F794" i="3"/>
  <c r="G794" i="3"/>
  <c r="F795" i="3"/>
  <c r="G795" i="3"/>
  <c r="F796" i="3"/>
  <c r="G796" i="3"/>
  <c r="F797" i="3"/>
  <c r="G797" i="3"/>
  <c r="F798" i="3"/>
  <c r="G798" i="3"/>
  <c r="F799" i="3"/>
  <c r="G799" i="3"/>
  <c r="F800" i="3"/>
  <c r="G800" i="3"/>
  <c r="F801" i="3"/>
  <c r="G801" i="3"/>
  <c r="F802" i="3"/>
  <c r="G802" i="3"/>
  <c r="F803" i="3"/>
  <c r="G803" i="3"/>
  <c r="F804" i="3"/>
  <c r="G804" i="3"/>
  <c r="F805" i="3"/>
  <c r="G805" i="3"/>
  <c r="F806" i="3"/>
  <c r="G806" i="3"/>
  <c r="F807" i="3"/>
  <c r="G807" i="3"/>
  <c r="F808" i="3"/>
  <c r="G808" i="3"/>
  <c r="F809" i="3"/>
  <c r="G809" i="3"/>
  <c r="F810" i="3"/>
  <c r="G810" i="3"/>
  <c r="F811" i="3"/>
  <c r="G811" i="3"/>
  <c r="F812" i="3"/>
  <c r="G812" i="3"/>
  <c r="F813" i="3"/>
  <c r="G813" i="3"/>
  <c r="F814" i="3"/>
  <c r="G814" i="3"/>
  <c r="F815" i="3"/>
  <c r="G815" i="3"/>
  <c r="F816" i="3"/>
  <c r="G816" i="3"/>
  <c r="F817" i="3"/>
  <c r="G817" i="3"/>
  <c r="F818" i="3"/>
  <c r="G818" i="3"/>
  <c r="F819" i="3"/>
  <c r="G819" i="3"/>
  <c r="F820" i="3"/>
  <c r="G820" i="3"/>
  <c r="F821" i="3"/>
  <c r="G821" i="3"/>
  <c r="F822" i="3"/>
  <c r="G822" i="3"/>
  <c r="F823" i="3"/>
  <c r="G823" i="3"/>
  <c r="F824" i="3"/>
  <c r="G824" i="3"/>
  <c r="F825" i="3"/>
  <c r="G825" i="3"/>
  <c r="F826" i="3"/>
  <c r="G826" i="3"/>
  <c r="F827" i="3"/>
  <c r="G827" i="3"/>
  <c r="F828" i="3"/>
  <c r="G828" i="3"/>
  <c r="F829" i="3"/>
  <c r="G829" i="3"/>
  <c r="F830" i="3"/>
  <c r="G830" i="3"/>
  <c r="F831" i="3"/>
  <c r="G831" i="3"/>
  <c r="F832" i="3"/>
  <c r="G832" i="3"/>
  <c r="F833" i="3"/>
  <c r="G833" i="3"/>
  <c r="F834" i="3"/>
  <c r="G834" i="3"/>
  <c r="F835" i="3"/>
  <c r="G835" i="3"/>
  <c r="F836" i="3"/>
  <c r="G836" i="3"/>
  <c r="F837" i="3"/>
  <c r="G837" i="3"/>
  <c r="F838" i="3"/>
  <c r="G838" i="3"/>
  <c r="F839" i="3"/>
  <c r="G839" i="3"/>
  <c r="F840" i="3"/>
  <c r="G840" i="3"/>
  <c r="F841" i="3"/>
  <c r="G841" i="3"/>
  <c r="F842" i="3"/>
  <c r="G842" i="3"/>
  <c r="F843" i="3"/>
  <c r="G843" i="3"/>
  <c r="F844" i="3"/>
  <c r="G844" i="3"/>
  <c r="F845" i="3"/>
  <c r="G845" i="3"/>
  <c r="F846" i="3"/>
  <c r="G846" i="3"/>
  <c r="F847" i="3"/>
  <c r="G847" i="3"/>
  <c r="F848" i="3"/>
  <c r="G848" i="3"/>
  <c r="F849" i="3"/>
  <c r="G849" i="3"/>
  <c r="F850" i="3"/>
  <c r="G850" i="3"/>
  <c r="G851" i="3"/>
  <c r="F852" i="3"/>
  <c r="G852" i="3"/>
  <c r="F853" i="3"/>
  <c r="G853" i="3"/>
  <c r="G854" i="3"/>
  <c r="G858" i="3"/>
  <c r="H862" i="3"/>
  <c r="H869" i="3"/>
  <c r="G870" i="3"/>
  <c r="H874" i="3"/>
  <c r="G876" i="3"/>
  <c r="H878" i="3"/>
  <c r="H881" i="3"/>
  <c r="H885" i="3"/>
  <c r="F709" i="5"/>
  <c r="G709" i="5"/>
  <c r="F710" i="5"/>
  <c r="G710" i="5"/>
  <c r="F711" i="5"/>
  <c r="G711" i="5"/>
  <c r="F712" i="5"/>
  <c r="G712" i="5"/>
  <c r="F713" i="5"/>
  <c r="G713" i="5"/>
  <c r="F714" i="5"/>
  <c r="G714" i="5"/>
  <c r="F715" i="5"/>
  <c r="G715" i="5"/>
  <c r="F716" i="5"/>
  <c r="G716" i="5"/>
  <c r="F717" i="5"/>
  <c r="G717" i="5"/>
  <c r="F718" i="5"/>
  <c r="G718" i="5"/>
  <c r="F719" i="5"/>
  <c r="G719" i="5"/>
  <c r="F720" i="5"/>
  <c r="G720" i="5"/>
  <c r="F721" i="5"/>
  <c r="G721" i="5"/>
  <c r="F722" i="5"/>
  <c r="G722" i="5"/>
  <c r="F723" i="5"/>
  <c r="G723" i="5"/>
  <c r="F724" i="5"/>
  <c r="G724" i="5"/>
  <c r="F725" i="5"/>
  <c r="G725" i="5"/>
  <c r="F726" i="5"/>
  <c r="G726" i="5"/>
  <c r="F727" i="5"/>
  <c r="G727" i="5"/>
  <c r="F728" i="5"/>
  <c r="G728" i="5"/>
  <c r="F729" i="5"/>
  <c r="G729" i="5"/>
  <c r="F730" i="5"/>
  <c r="G730" i="5"/>
  <c r="F731" i="5"/>
  <c r="G731" i="5"/>
  <c r="F732" i="5"/>
  <c r="G732" i="5"/>
  <c r="F733" i="5"/>
  <c r="G733" i="5"/>
  <c r="F734" i="5"/>
  <c r="G734" i="5"/>
  <c r="F735" i="5"/>
  <c r="G735" i="5"/>
  <c r="F736" i="5"/>
  <c r="G736" i="5"/>
  <c r="F737" i="5"/>
  <c r="G737" i="5"/>
  <c r="F738" i="5"/>
  <c r="G738" i="5"/>
  <c r="F739" i="5"/>
  <c r="G739" i="5"/>
  <c r="F740" i="5"/>
  <c r="G740" i="5"/>
  <c r="F741" i="5"/>
  <c r="G741" i="5"/>
  <c r="F742" i="5"/>
  <c r="G742" i="5"/>
  <c r="F743" i="5"/>
  <c r="G743" i="5"/>
  <c r="F744" i="5"/>
  <c r="G744" i="5"/>
  <c r="F745" i="5"/>
  <c r="G745" i="5"/>
  <c r="F746" i="5"/>
  <c r="G746" i="5"/>
  <c r="F747" i="5"/>
  <c r="G747" i="5"/>
  <c r="F748" i="5"/>
  <c r="G748" i="5"/>
  <c r="F749" i="5"/>
  <c r="G749" i="5"/>
  <c r="F750" i="5"/>
  <c r="G750" i="5"/>
  <c r="F751" i="5"/>
  <c r="G751" i="5"/>
  <c r="F752" i="5"/>
  <c r="G752" i="5"/>
  <c r="F753" i="5"/>
  <c r="G753" i="5"/>
  <c r="F754" i="5"/>
  <c r="G754" i="5"/>
  <c r="F755" i="5"/>
  <c r="G755" i="5"/>
  <c r="F756" i="5"/>
  <c r="G756" i="5"/>
  <c r="F757" i="5"/>
  <c r="G757" i="5"/>
  <c r="F758" i="5"/>
  <c r="G758" i="5"/>
  <c r="F759" i="5"/>
  <c r="G759" i="5"/>
  <c r="F760" i="5"/>
  <c r="G760" i="5"/>
  <c r="F761" i="5"/>
  <c r="G761" i="5"/>
  <c r="F762" i="5"/>
  <c r="G762" i="5"/>
  <c r="F763" i="5"/>
  <c r="G763" i="5"/>
  <c r="F764" i="5"/>
  <c r="G764" i="5"/>
  <c r="F765" i="5"/>
  <c r="G765" i="5"/>
  <c r="F766" i="5"/>
  <c r="G766" i="5"/>
  <c r="F767" i="5"/>
  <c r="G767" i="5"/>
  <c r="F768" i="5"/>
  <c r="G768" i="5"/>
  <c r="F769" i="5"/>
  <c r="G769" i="5"/>
  <c r="F770" i="5"/>
  <c r="G770" i="5"/>
  <c r="F771" i="5"/>
  <c r="G771" i="5"/>
  <c r="F772" i="5"/>
  <c r="G772" i="5"/>
  <c r="F773" i="5"/>
  <c r="G773" i="5"/>
  <c r="F774" i="5"/>
  <c r="G774" i="5"/>
  <c r="F775" i="5"/>
  <c r="G775" i="5"/>
  <c r="F776" i="5"/>
  <c r="G776" i="5"/>
  <c r="F777" i="5"/>
  <c r="G777" i="5"/>
  <c r="F778" i="5"/>
  <c r="G778" i="5"/>
  <c r="F779" i="5"/>
  <c r="G779" i="5"/>
  <c r="F780" i="5"/>
  <c r="G780" i="5"/>
  <c r="F781" i="5"/>
  <c r="G781" i="5"/>
  <c r="F782" i="5"/>
  <c r="G782" i="5"/>
  <c r="F783" i="5"/>
  <c r="G783" i="5"/>
  <c r="F784" i="5"/>
  <c r="G784" i="5"/>
  <c r="F785" i="5"/>
  <c r="G785" i="5"/>
  <c r="F786" i="5"/>
  <c r="G786" i="5"/>
  <c r="F787" i="5"/>
  <c r="G787" i="5"/>
  <c r="F788" i="5"/>
  <c r="G788" i="5"/>
  <c r="F789" i="5"/>
  <c r="G789" i="5"/>
  <c r="F790" i="5"/>
  <c r="G790" i="5"/>
  <c r="F791" i="5"/>
  <c r="G791" i="5"/>
  <c r="F792" i="5"/>
  <c r="G792" i="5"/>
  <c r="F793" i="5"/>
  <c r="G793" i="5"/>
  <c r="F794" i="5"/>
  <c r="G794" i="5"/>
  <c r="F795" i="5"/>
  <c r="G795" i="5"/>
  <c r="F796" i="5"/>
  <c r="G796" i="5"/>
  <c r="F797" i="5"/>
  <c r="G797" i="5"/>
  <c r="F798" i="5"/>
  <c r="G798" i="5"/>
  <c r="F799" i="5"/>
  <c r="G799" i="5"/>
  <c r="F800" i="5"/>
  <c r="G800" i="5"/>
  <c r="F801" i="5"/>
  <c r="G801" i="5"/>
  <c r="F802" i="5"/>
  <c r="G802" i="5"/>
  <c r="F803" i="5"/>
  <c r="G803" i="5"/>
  <c r="F804" i="5"/>
  <c r="G804" i="5"/>
  <c r="F805" i="5"/>
  <c r="G805" i="5"/>
  <c r="F806" i="5"/>
  <c r="G806" i="5"/>
  <c r="F807" i="5"/>
  <c r="G807" i="5"/>
  <c r="F808" i="5"/>
  <c r="G808" i="5"/>
  <c r="F809" i="5"/>
  <c r="G809" i="5"/>
  <c r="F810" i="5"/>
  <c r="G810" i="5"/>
  <c r="F811" i="5"/>
  <c r="G811" i="5"/>
  <c r="F812" i="5"/>
  <c r="G812" i="5"/>
  <c r="F813" i="5"/>
  <c r="G813" i="5"/>
  <c r="F814" i="5"/>
  <c r="G814" i="5"/>
  <c r="F815" i="5"/>
  <c r="G815" i="5"/>
  <c r="F816" i="5"/>
  <c r="G816" i="5"/>
  <c r="F817" i="5"/>
  <c r="G817" i="5"/>
  <c r="F818" i="5"/>
  <c r="G818" i="5"/>
  <c r="F819" i="5"/>
  <c r="G819" i="5"/>
  <c r="F820" i="5"/>
  <c r="G820" i="5"/>
  <c r="F821" i="5"/>
  <c r="G821" i="5"/>
  <c r="F822" i="5"/>
  <c r="G822" i="5"/>
  <c r="F823" i="5"/>
  <c r="G823" i="5"/>
  <c r="F824" i="5"/>
  <c r="G824" i="5"/>
  <c r="F825" i="5"/>
  <c r="G825" i="5"/>
  <c r="F826" i="5"/>
  <c r="G826" i="5"/>
  <c r="F827" i="5"/>
  <c r="G827" i="5"/>
  <c r="F828" i="5"/>
  <c r="G828" i="5"/>
  <c r="F829" i="5"/>
  <c r="G829" i="5"/>
  <c r="F830" i="5"/>
  <c r="G830" i="5"/>
  <c r="F831" i="5"/>
  <c r="G831" i="5"/>
  <c r="F832" i="5"/>
  <c r="G832" i="5"/>
  <c r="F833" i="5"/>
  <c r="G833" i="5"/>
  <c r="F834" i="5"/>
  <c r="G834" i="5"/>
  <c r="F835" i="5"/>
  <c r="G835" i="5"/>
  <c r="F836" i="5"/>
  <c r="G836" i="5"/>
  <c r="F837" i="5"/>
  <c r="G837" i="5"/>
  <c r="F838" i="5"/>
  <c r="G838" i="5"/>
  <c r="F839" i="5"/>
  <c r="G839" i="5"/>
  <c r="F840" i="5"/>
  <c r="G840" i="5"/>
  <c r="F841" i="5"/>
  <c r="G841" i="5"/>
  <c r="F842" i="5"/>
  <c r="G842" i="5"/>
  <c r="F843" i="5"/>
  <c r="G843" i="5"/>
  <c r="F844" i="5"/>
  <c r="G844" i="5"/>
  <c r="F845" i="5"/>
  <c r="G845" i="5"/>
  <c r="F846" i="5"/>
  <c r="G846" i="5"/>
  <c r="F847" i="5"/>
  <c r="G847" i="5"/>
  <c r="F848" i="5"/>
  <c r="G848" i="5"/>
  <c r="F849" i="5"/>
  <c r="G849" i="5"/>
  <c r="F850" i="5"/>
  <c r="G850" i="5"/>
  <c r="F851" i="5"/>
  <c r="G851" i="5"/>
  <c r="F852" i="5"/>
  <c r="G852" i="5"/>
  <c r="F853" i="5"/>
  <c r="G853" i="5"/>
  <c r="F854" i="5"/>
  <c r="G854" i="5"/>
  <c r="F855" i="5"/>
  <c r="G855" i="5"/>
  <c r="F856" i="5"/>
  <c r="G856" i="5"/>
  <c r="F857" i="5"/>
  <c r="G857" i="5"/>
  <c r="F858" i="5"/>
  <c r="G858" i="5"/>
  <c r="F859" i="5"/>
  <c r="G859" i="5"/>
  <c r="F860" i="5"/>
  <c r="G860" i="5"/>
  <c r="F861" i="5"/>
  <c r="G861" i="5"/>
  <c r="F862" i="5"/>
  <c r="G862" i="5"/>
  <c r="F863" i="5"/>
  <c r="G863" i="5"/>
  <c r="F864" i="5"/>
  <c r="G864" i="5"/>
  <c r="F865" i="5"/>
  <c r="G865" i="5"/>
  <c r="F866" i="5"/>
  <c r="G866" i="5"/>
  <c r="F867" i="5"/>
  <c r="G867" i="5"/>
  <c r="F868" i="5"/>
  <c r="G868" i="5"/>
  <c r="F870" i="5"/>
  <c r="G870" i="5"/>
  <c r="F871" i="5"/>
  <c r="G871" i="5"/>
  <c r="F872" i="5"/>
  <c r="G872" i="5"/>
  <c r="F873" i="5"/>
  <c r="G873" i="5"/>
  <c r="F874" i="5"/>
  <c r="G874" i="5"/>
  <c r="F875" i="5"/>
  <c r="G875" i="5"/>
  <c r="F876" i="5"/>
  <c r="G876" i="5"/>
  <c r="F877" i="5"/>
  <c r="G877" i="5"/>
  <c r="F878" i="5"/>
  <c r="G878" i="5"/>
  <c r="F879" i="5"/>
  <c r="G879" i="5"/>
  <c r="F880" i="5"/>
  <c r="G880" i="5"/>
  <c r="F881" i="5"/>
  <c r="G881" i="5"/>
  <c r="F882" i="5"/>
  <c r="G882" i="5"/>
  <c r="F883" i="5"/>
  <c r="G883" i="5"/>
  <c r="F884" i="5"/>
  <c r="G884" i="5"/>
  <c r="F885" i="5"/>
  <c r="G885" i="5"/>
  <c r="F886" i="5"/>
  <c r="G886" i="5"/>
  <c r="F887" i="5"/>
  <c r="G887" i="5"/>
  <c r="F888" i="5"/>
  <c r="G888" i="5"/>
  <c r="F889" i="5"/>
  <c r="G889" i="5"/>
  <c r="F890" i="5"/>
  <c r="G890" i="5"/>
  <c r="F891" i="5"/>
  <c r="G891" i="5"/>
  <c r="F892" i="5"/>
  <c r="G892" i="5"/>
  <c r="F893" i="5"/>
  <c r="G893" i="5"/>
  <c r="F894" i="5"/>
  <c r="G894" i="5"/>
  <c r="F895" i="5"/>
  <c r="G895" i="5"/>
  <c r="F896" i="5"/>
  <c r="G896" i="5"/>
  <c r="F897" i="5"/>
  <c r="G897" i="5"/>
  <c r="F898" i="5"/>
  <c r="G898" i="5"/>
  <c r="F899" i="5"/>
  <c r="G899" i="5"/>
  <c r="F900" i="5"/>
  <c r="G900" i="5"/>
  <c r="F901" i="5"/>
  <c r="G901" i="5"/>
  <c r="F902" i="5"/>
  <c r="G902" i="5"/>
  <c r="F694" i="4"/>
  <c r="G694" i="4"/>
  <c r="F695" i="4"/>
  <c r="G695" i="4"/>
  <c r="F696" i="4"/>
  <c r="G696" i="4"/>
  <c r="F697" i="4"/>
  <c r="G697" i="4"/>
  <c r="F698" i="4"/>
  <c r="G698" i="4"/>
  <c r="F699" i="4"/>
  <c r="G699" i="4"/>
  <c r="F700" i="4"/>
  <c r="G700" i="4"/>
  <c r="F701" i="4"/>
  <c r="G701" i="4"/>
  <c r="F702" i="4"/>
  <c r="G702" i="4"/>
  <c r="F703" i="4"/>
  <c r="G703" i="4"/>
  <c r="F704" i="4"/>
  <c r="G704" i="4"/>
  <c r="F705" i="4"/>
  <c r="G705" i="4"/>
  <c r="F706" i="4"/>
  <c r="G706" i="4"/>
  <c r="F707" i="4"/>
  <c r="G707" i="4"/>
  <c r="F708" i="4"/>
  <c r="G708" i="4"/>
  <c r="F709" i="4"/>
  <c r="G709" i="4"/>
  <c r="F710" i="4"/>
  <c r="G710" i="4"/>
  <c r="F711" i="4"/>
  <c r="G711" i="4"/>
  <c r="F712" i="4"/>
  <c r="G712" i="4"/>
  <c r="F713" i="4"/>
  <c r="G713" i="4"/>
  <c r="F714" i="4"/>
  <c r="G714" i="4"/>
  <c r="F715" i="4"/>
  <c r="G715" i="4"/>
  <c r="F716" i="4"/>
  <c r="G716" i="4"/>
  <c r="F717" i="4"/>
  <c r="G717" i="4"/>
  <c r="F718" i="4"/>
  <c r="G718" i="4"/>
  <c r="F719" i="4"/>
  <c r="G719" i="4"/>
  <c r="F720" i="4"/>
  <c r="G720" i="4"/>
  <c r="F721" i="4"/>
  <c r="G721" i="4"/>
  <c r="F722" i="4"/>
  <c r="G722" i="4"/>
  <c r="F723" i="4"/>
  <c r="G723" i="4"/>
  <c r="F724" i="4"/>
  <c r="G724" i="4"/>
  <c r="F725" i="4"/>
  <c r="G725" i="4"/>
  <c r="F726" i="4"/>
  <c r="G726" i="4"/>
  <c r="F727" i="4"/>
  <c r="G727" i="4"/>
  <c r="F728" i="4"/>
  <c r="G728" i="4"/>
  <c r="F729" i="4"/>
  <c r="G729" i="4"/>
  <c r="F730" i="4"/>
  <c r="G730" i="4"/>
  <c r="F731" i="4"/>
  <c r="G731" i="4"/>
  <c r="F732" i="4"/>
  <c r="G732" i="4"/>
  <c r="F733" i="4"/>
  <c r="G733" i="4"/>
  <c r="F734" i="4"/>
  <c r="G734" i="4"/>
  <c r="F735" i="4"/>
  <c r="G735" i="4"/>
  <c r="F736" i="4"/>
  <c r="G736" i="4"/>
  <c r="F737" i="4"/>
  <c r="G737" i="4"/>
  <c r="F738" i="4"/>
  <c r="G738" i="4"/>
  <c r="F739" i="4"/>
  <c r="G739" i="4"/>
  <c r="F740" i="4"/>
  <c r="G740" i="4"/>
  <c r="F741" i="4"/>
  <c r="G741" i="4"/>
  <c r="F742" i="4"/>
  <c r="G742" i="4"/>
  <c r="F743" i="4"/>
  <c r="G743" i="4"/>
  <c r="F744" i="4"/>
  <c r="G744" i="4"/>
  <c r="F745" i="4"/>
  <c r="G745" i="4"/>
  <c r="F746" i="4"/>
  <c r="G746" i="4"/>
  <c r="F747" i="4"/>
  <c r="G747" i="4"/>
  <c r="F748" i="4"/>
  <c r="G748" i="4"/>
  <c r="F749" i="4"/>
  <c r="G749" i="4"/>
  <c r="F750" i="4"/>
  <c r="G750" i="4"/>
  <c r="F751" i="4"/>
  <c r="G751" i="4"/>
  <c r="F752" i="4"/>
  <c r="G752" i="4"/>
  <c r="F753" i="4"/>
  <c r="G753" i="4"/>
  <c r="F754" i="4"/>
  <c r="G754" i="4"/>
  <c r="F755" i="4"/>
  <c r="G755" i="4"/>
  <c r="F756" i="4"/>
  <c r="G756" i="4"/>
  <c r="F757" i="4"/>
  <c r="G757" i="4"/>
  <c r="F758" i="4"/>
  <c r="G758" i="4"/>
  <c r="F759" i="4"/>
  <c r="G759" i="4"/>
  <c r="F760" i="4"/>
  <c r="G760" i="4"/>
  <c r="F761" i="4"/>
  <c r="G761" i="4"/>
  <c r="F762" i="4"/>
  <c r="G762" i="4"/>
  <c r="F763" i="4"/>
  <c r="G763" i="4"/>
  <c r="F764" i="4"/>
  <c r="G764" i="4"/>
  <c r="F765" i="4"/>
  <c r="G765" i="4"/>
  <c r="F766" i="4"/>
  <c r="G766" i="4"/>
  <c r="F767" i="4"/>
  <c r="G767" i="4"/>
  <c r="F768" i="4"/>
  <c r="G768" i="4"/>
  <c r="F769" i="4"/>
  <c r="G769" i="4"/>
  <c r="F770" i="4"/>
  <c r="G770" i="4"/>
  <c r="F771" i="4"/>
  <c r="G771" i="4"/>
  <c r="F772" i="4"/>
  <c r="G772" i="4"/>
  <c r="F773" i="4"/>
  <c r="G773" i="4"/>
  <c r="F774" i="4"/>
  <c r="G774" i="4"/>
  <c r="F775" i="4"/>
  <c r="G775" i="4"/>
  <c r="F776" i="4"/>
  <c r="G776" i="4"/>
  <c r="F777" i="4"/>
  <c r="G777" i="4"/>
  <c r="F778" i="4"/>
  <c r="G778" i="4"/>
  <c r="F779" i="4"/>
  <c r="G779" i="4"/>
  <c r="F780" i="4"/>
  <c r="G780" i="4"/>
  <c r="F781" i="4"/>
  <c r="G781" i="4"/>
  <c r="F782" i="4"/>
  <c r="G782" i="4"/>
  <c r="F783" i="4"/>
  <c r="G783" i="4"/>
  <c r="F784" i="4"/>
  <c r="G784" i="4"/>
  <c r="F785" i="4"/>
  <c r="G785" i="4"/>
  <c r="F786" i="4"/>
  <c r="G786" i="4"/>
  <c r="F787" i="4"/>
  <c r="G787" i="4"/>
  <c r="F788" i="4"/>
  <c r="G788" i="4"/>
  <c r="F789" i="4"/>
  <c r="G789" i="4"/>
  <c r="F790" i="4"/>
  <c r="G790" i="4"/>
  <c r="F791" i="4"/>
  <c r="G791" i="4"/>
  <c r="F792" i="4"/>
  <c r="G792" i="4"/>
  <c r="F793" i="4"/>
  <c r="G793" i="4"/>
  <c r="F794" i="4"/>
  <c r="G794" i="4"/>
  <c r="F795" i="4"/>
  <c r="G795" i="4"/>
  <c r="F796" i="4"/>
  <c r="G796" i="4"/>
  <c r="F797" i="4"/>
  <c r="G797" i="4"/>
  <c r="F798" i="4"/>
  <c r="G798" i="4"/>
  <c r="F799" i="4"/>
  <c r="G799" i="4"/>
  <c r="F800" i="4"/>
  <c r="G800" i="4"/>
  <c r="F801" i="4"/>
  <c r="G801" i="4"/>
  <c r="F802" i="4"/>
  <c r="G802" i="4"/>
  <c r="F803" i="4"/>
  <c r="G803" i="4"/>
  <c r="F804" i="4"/>
  <c r="G804" i="4"/>
  <c r="F805" i="4"/>
  <c r="G805" i="4"/>
  <c r="F806" i="4"/>
  <c r="G806" i="4"/>
  <c r="F807" i="4"/>
  <c r="G807" i="4"/>
  <c r="F808" i="4"/>
  <c r="G808" i="4"/>
  <c r="F809" i="4"/>
  <c r="G809" i="4"/>
  <c r="F810" i="4"/>
  <c r="G810" i="4"/>
  <c r="F811" i="4"/>
  <c r="G811" i="4"/>
  <c r="F812" i="4"/>
  <c r="G812" i="4"/>
  <c r="F752" i="8"/>
  <c r="G752" i="8"/>
  <c r="F753" i="8"/>
  <c r="G753" i="8"/>
  <c r="F754" i="8"/>
  <c r="G754" i="8"/>
  <c r="F755" i="8"/>
  <c r="G755" i="8"/>
  <c r="F756" i="8"/>
  <c r="G756" i="8"/>
  <c r="F757" i="8"/>
  <c r="G757" i="8"/>
  <c r="F758" i="8"/>
  <c r="G758" i="8"/>
  <c r="F759" i="8"/>
  <c r="G759" i="8"/>
  <c r="F760" i="8"/>
  <c r="G760" i="8"/>
  <c r="F761" i="8"/>
  <c r="G761" i="8"/>
  <c r="F762" i="8"/>
  <c r="G762" i="8"/>
  <c r="F763" i="8"/>
  <c r="G763" i="8"/>
  <c r="F764" i="8"/>
  <c r="G764" i="8"/>
  <c r="F765" i="8"/>
  <c r="G765" i="8"/>
  <c r="F766" i="8"/>
  <c r="G766" i="8"/>
  <c r="F767" i="8"/>
  <c r="G767" i="8"/>
  <c r="F768" i="8"/>
  <c r="G768" i="8"/>
  <c r="F769" i="8"/>
  <c r="G769" i="8"/>
  <c r="F770" i="8"/>
  <c r="G770" i="8"/>
  <c r="F771" i="8"/>
  <c r="G771" i="8"/>
  <c r="F772" i="8"/>
  <c r="G772" i="8"/>
  <c r="F773" i="8"/>
  <c r="G773" i="8"/>
  <c r="F774" i="8"/>
  <c r="G774" i="8"/>
  <c r="F775" i="8"/>
  <c r="G775" i="8"/>
  <c r="F776" i="8"/>
  <c r="G776" i="8"/>
  <c r="F777" i="8"/>
  <c r="G777" i="8"/>
  <c r="F778" i="8"/>
  <c r="G778" i="8"/>
  <c r="F779" i="8"/>
  <c r="G779" i="8"/>
  <c r="F780" i="8"/>
  <c r="G780" i="8"/>
  <c r="F781" i="8"/>
  <c r="G781" i="8"/>
  <c r="F782" i="8"/>
  <c r="G782" i="8"/>
  <c r="F783" i="8"/>
  <c r="G783" i="8"/>
  <c r="F784" i="8"/>
  <c r="G784" i="8"/>
  <c r="F785" i="8"/>
  <c r="G785" i="8"/>
  <c r="F786" i="8"/>
  <c r="G786" i="8"/>
  <c r="F787" i="8"/>
  <c r="G787" i="8"/>
  <c r="F788" i="8"/>
  <c r="G788" i="8"/>
  <c r="F789" i="8"/>
  <c r="G789" i="8"/>
  <c r="F790" i="8"/>
  <c r="G790" i="8"/>
  <c r="F791" i="8"/>
  <c r="G791" i="8"/>
  <c r="F792" i="8"/>
  <c r="G792" i="8"/>
  <c r="F793" i="8"/>
  <c r="G793" i="8"/>
  <c r="F794" i="8"/>
  <c r="G794" i="8"/>
  <c r="F795" i="8"/>
  <c r="G795" i="8"/>
  <c r="F796" i="8"/>
  <c r="G796" i="8"/>
  <c r="F797" i="8"/>
  <c r="G797" i="8"/>
  <c r="F798" i="8"/>
  <c r="G798" i="8"/>
  <c r="F799" i="8"/>
  <c r="G799" i="8"/>
  <c r="F800" i="8"/>
  <c r="G800" i="8"/>
  <c r="F801" i="8"/>
  <c r="G801" i="8"/>
  <c r="G802" i="8"/>
  <c r="F803" i="8"/>
  <c r="G803" i="8"/>
  <c r="F804" i="8"/>
  <c r="G804" i="8"/>
  <c r="F805" i="8"/>
  <c r="G805" i="8"/>
  <c r="F806" i="8"/>
  <c r="G806" i="8"/>
  <c r="F807" i="8"/>
  <c r="G807" i="8"/>
  <c r="F808" i="8"/>
  <c r="G808" i="8"/>
  <c r="F809" i="8"/>
  <c r="G809" i="8"/>
  <c r="F810" i="8"/>
  <c r="G810" i="8"/>
  <c r="F811" i="8"/>
  <c r="G811" i="8"/>
  <c r="F812" i="8"/>
  <c r="G812" i="8"/>
  <c r="F813" i="8"/>
  <c r="G813" i="8"/>
  <c r="F814" i="8"/>
  <c r="G814" i="8"/>
  <c r="F815" i="8"/>
  <c r="G815" i="8"/>
  <c r="F816" i="8"/>
  <c r="G816" i="8"/>
  <c r="F717" i="11"/>
  <c r="G717" i="11"/>
  <c r="F718" i="11"/>
  <c r="G718" i="11"/>
  <c r="F719" i="11"/>
  <c r="G719" i="11"/>
  <c r="F720" i="11"/>
  <c r="G720" i="11"/>
  <c r="F721" i="11"/>
  <c r="G721" i="11"/>
  <c r="F722" i="11"/>
  <c r="G722" i="11"/>
  <c r="F723" i="11"/>
  <c r="G723" i="11"/>
  <c r="F724" i="11"/>
  <c r="G724" i="11"/>
  <c r="F725" i="11"/>
  <c r="G725" i="11"/>
  <c r="F726" i="11"/>
  <c r="G726" i="11"/>
  <c r="F727" i="11"/>
  <c r="G727" i="11"/>
  <c r="F728" i="11"/>
  <c r="G728" i="11"/>
  <c r="F729" i="11"/>
  <c r="G729" i="11"/>
  <c r="F730" i="11"/>
  <c r="G730" i="11"/>
  <c r="F731" i="11"/>
  <c r="G731" i="11"/>
  <c r="F732" i="11"/>
  <c r="G732" i="11"/>
  <c r="F733" i="11"/>
  <c r="G733" i="11"/>
  <c r="F734" i="11"/>
  <c r="G734" i="11"/>
  <c r="F735" i="11"/>
  <c r="G735" i="11"/>
  <c r="F736" i="11"/>
  <c r="G736" i="11"/>
  <c r="F737" i="11"/>
  <c r="G737" i="11"/>
  <c r="F738" i="11"/>
  <c r="G738" i="11"/>
  <c r="F739" i="11"/>
  <c r="G739" i="11"/>
  <c r="F740" i="11"/>
  <c r="G740" i="11"/>
  <c r="F741" i="11"/>
  <c r="G741" i="11"/>
  <c r="F742" i="11"/>
  <c r="G742" i="11"/>
  <c r="F743" i="11"/>
  <c r="G743" i="11"/>
  <c r="F744" i="11"/>
  <c r="G744" i="11"/>
  <c r="F745" i="11"/>
  <c r="G745" i="11"/>
  <c r="F746" i="11"/>
  <c r="G746" i="11"/>
  <c r="F747" i="11"/>
  <c r="G747" i="11"/>
  <c r="F748" i="11"/>
  <c r="G748" i="11"/>
  <c r="F749" i="11"/>
  <c r="G749" i="11"/>
  <c r="F750" i="11"/>
  <c r="G750" i="11"/>
  <c r="F751" i="11"/>
  <c r="G751" i="11"/>
  <c r="F752" i="11"/>
  <c r="G752" i="11"/>
  <c r="F753" i="11"/>
  <c r="G753" i="11"/>
  <c r="F754" i="11"/>
  <c r="G754" i="11"/>
  <c r="F681" i="11"/>
  <c r="G681" i="11"/>
  <c r="F682" i="11"/>
  <c r="G682" i="11"/>
  <c r="F683" i="11"/>
  <c r="G683" i="11"/>
  <c r="F684" i="11"/>
  <c r="G684" i="11"/>
  <c r="F685" i="11"/>
  <c r="G685" i="11"/>
  <c r="F686" i="11"/>
  <c r="G686" i="11"/>
  <c r="F687" i="11"/>
  <c r="G687" i="11"/>
  <c r="F688" i="11"/>
  <c r="G688" i="11"/>
  <c r="F689" i="11"/>
  <c r="G689" i="11"/>
  <c r="F690" i="11"/>
  <c r="G690" i="11"/>
  <c r="F691" i="11"/>
  <c r="G691" i="11"/>
  <c r="F692" i="11"/>
  <c r="G692" i="11"/>
  <c r="F693" i="11"/>
  <c r="G693" i="11"/>
  <c r="F694" i="11"/>
  <c r="G694" i="11"/>
  <c r="F695" i="11"/>
  <c r="G695" i="11"/>
  <c r="F696" i="11"/>
  <c r="G696" i="11"/>
  <c r="F697" i="11"/>
  <c r="G697" i="11"/>
  <c r="F698" i="11"/>
  <c r="G698" i="11"/>
  <c r="F699" i="11"/>
  <c r="G699" i="11"/>
  <c r="F700" i="11"/>
  <c r="G700" i="11"/>
  <c r="F701" i="11"/>
  <c r="G701" i="11"/>
  <c r="F702" i="11"/>
  <c r="G702" i="11"/>
  <c r="F703" i="11"/>
  <c r="G703" i="11"/>
  <c r="F704" i="11"/>
  <c r="G704" i="11"/>
  <c r="F705" i="11"/>
  <c r="G705" i="11"/>
  <c r="F706" i="11"/>
  <c r="G706" i="11"/>
  <c r="F707" i="11"/>
  <c r="G707" i="11"/>
  <c r="F708" i="11"/>
  <c r="G708" i="11"/>
  <c r="F709" i="11"/>
  <c r="G709" i="11"/>
  <c r="F710" i="11"/>
  <c r="G710" i="11"/>
  <c r="F711" i="11"/>
  <c r="G711" i="11"/>
  <c r="F712" i="11"/>
  <c r="G712" i="11"/>
  <c r="F713" i="11"/>
  <c r="G713" i="11"/>
  <c r="F714" i="11"/>
  <c r="G714" i="11"/>
  <c r="F715" i="11"/>
  <c r="G715" i="11"/>
  <c r="F716" i="11"/>
  <c r="G716" i="11"/>
  <c r="F685" i="14"/>
  <c r="G685" i="14"/>
  <c r="F686" i="14"/>
  <c r="G686" i="14"/>
  <c r="F687" i="14"/>
  <c r="G687" i="14"/>
  <c r="F688" i="14"/>
  <c r="G688" i="14"/>
  <c r="F689" i="14"/>
  <c r="G689" i="14"/>
  <c r="F690" i="14"/>
  <c r="G690" i="14"/>
  <c r="F691" i="14"/>
  <c r="G691" i="14"/>
  <c r="F692" i="14"/>
  <c r="G692" i="14"/>
  <c r="F693" i="14"/>
  <c r="G693" i="14"/>
  <c r="F694" i="14"/>
  <c r="G694" i="14"/>
  <c r="F695" i="14"/>
  <c r="G695" i="14"/>
  <c r="F696" i="14"/>
  <c r="G696" i="14"/>
  <c r="F697" i="14"/>
  <c r="G697" i="14"/>
  <c r="F698" i="14"/>
  <c r="G698" i="14"/>
  <c r="F699" i="14"/>
  <c r="G699" i="14"/>
  <c r="F700" i="14"/>
  <c r="G700" i="14"/>
  <c r="F701" i="14"/>
  <c r="G701" i="14"/>
  <c r="F702" i="14"/>
  <c r="G702" i="14"/>
  <c r="F703" i="14"/>
  <c r="G703" i="14"/>
  <c r="F704" i="14"/>
  <c r="G704" i="14"/>
  <c r="F705" i="14"/>
  <c r="G705" i="14"/>
  <c r="F706" i="14"/>
  <c r="G706" i="14"/>
  <c r="F707" i="14"/>
  <c r="G707" i="14"/>
  <c r="F708" i="14"/>
  <c r="G708" i="14"/>
  <c r="F709" i="14"/>
  <c r="G709" i="14"/>
  <c r="F710" i="14"/>
  <c r="G710" i="14"/>
  <c r="F711" i="14"/>
  <c r="G711" i="14"/>
  <c r="F712" i="14"/>
  <c r="G712" i="14"/>
  <c r="F713" i="14"/>
  <c r="G713" i="14"/>
  <c r="F714" i="14"/>
  <c r="G714" i="14"/>
  <c r="F715" i="14"/>
  <c r="G715" i="14"/>
  <c r="F716" i="14"/>
  <c r="G716" i="14"/>
  <c r="F717" i="14"/>
  <c r="G717" i="14"/>
  <c r="F718" i="14"/>
  <c r="G718" i="14"/>
  <c r="F719" i="14"/>
  <c r="G719" i="14"/>
  <c r="F720" i="14"/>
  <c r="G720" i="14"/>
  <c r="F721" i="14"/>
  <c r="G721" i="14"/>
  <c r="F722" i="14"/>
  <c r="G722" i="14"/>
  <c r="F723" i="14"/>
  <c r="G723" i="14"/>
  <c r="F724" i="14"/>
  <c r="G724" i="14"/>
  <c r="F725" i="14"/>
  <c r="G725" i="14"/>
  <c r="F726" i="14"/>
  <c r="G726" i="14"/>
  <c r="F727" i="14"/>
  <c r="G727" i="14"/>
  <c r="F728" i="14"/>
  <c r="G728" i="14"/>
  <c r="F729" i="14"/>
  <c r="G729" i="14"/>
  <c r="F730" i="14"/>
  <c r="G730" i="14"/>
  <c r="F731" i="14"/>
  <c r="G731" i="14"/>
  <c r="F732" i="14"/>
  <c r="G732" i="14"/>
  <c r="F733" i="14"/>
  <c r="G733" i="14"/>
  <c r="F734" i="14"/>
  <c r="G734" i="14"/>
  <c r="F735" i="14"/>
  <c r="G735" i="14"/>
  <c r="F736" i="14"/>
  <c r="G736" i="14"/>
  <c r="F737" i="14"/>
  <c r="G737" i="14"/>
  <c r="F645" i="14"/>
  <c r="G645" i="14"/>
  <c r="F646" i="14"/>
  <c r="G646" i="14"/>
  <c r="F647" i="14"/>
  <c r="G647" i="14"/>
  <c r="F648" i="14"/>
  <c r="G648" i="14"/>
  <c r="F649" i="14"/>
  <c r="G649" i="14"/>
  <c r="F650" i="14"/>
  <c r="G650" i="14"/>
  <c r="F651" i="14"/>
  <c r="G651" i="14"/>
  <c r="F652" i="14"/>
  <c r="G652" i="14"/>
  <c r="F653" i="14"/>
  <c r="G653" i="14"/>
  <c r="F654" i="14"/>
  <c r="G654" i="14"/>
  <c r="F655" i="14"/>
  <c r="G655" i="14"/>
  <c r="F656" i="14"/>
  <c r="G656" i="14"/>
  <c r="F657" i="14"/>
  <c r="G657" i="14"/>
  <c r="F658" i="14"/>
  <c r="G658" i="14"/>
  <c r="F659" i="14"/>
  <c r="G659" i="14"/>
  <c r="F660" i="14"/>
  <c r="G660" i="14"/>
  <c r="F661" i="14"/>
  <c r="G661" i="14"/>
  <c r="F662" i="14"/>
  <c r="G662" i="14"/>
  <c r="F663" i="14"/>
  <c r="G663" i="14"/>
  <c r="F664" i="14"/>
  <c r="G664" i="14"/>
  <c r="F665" i="14"/>
  <c r="G665" i="14"/>
  <c r="F666" i="14"/>
  <c r="G666" i="14"/>
  <c r="F667" i="14"/>
  <c r="G667" i="14"/>
  <c r="F668" i="14"/>
  <c r="G668" i="14"/>
  <c r="F669" i="14"/>
  <c r="G669" i="14"/>
  <c r="F670" i="14"/>
  <c r="G670" i="14"/>
  <c r="F671" i="14"/>
  <c r="G671" i="14"/>
  <c r="F672" i="14"/>
  <c r="G672" i="14"/>
  <c r="F673" i="14"/>
  <c r="G673" i="14"/>
  <c r="F674" i="14"/>
  <c r="G674" i="14"/>
  <c r="F675" i="14"/>
  <c r="G675" i="14"/>
  <c r="F676" i="14"/>
  <c r="G676" i="14"/>
  <c r="F677" i="14"/>
  <c r="G677" i="14"/>
  <c r="F678" i="14"/>
  <c r="G678" i="14"/>
  <c r="F679" i="14"/>
  <c r="G679" i="14"/>
  <c r="F680" i="14"/>
  <c r="G680" i="14"/>
  <c r="F681" i="14"/>
  <c r="G681" i="14"/>
  <c r="F682" i="14"/>
  <c r="G682" i="14"/>
  <c r="F683" i="14"/>
  <c r="G683" i="14"/>
  <c r="F684" i="14"/>
  <c r="G684" i="14"/>
  <c r="F163" i="86"/>
  <c r="G163" i="86"/>
  <c r="F164" i="86"/>
  <c r="G164" i="86"/>
  <c r="F165" i="86"/>
  <c r="G165" i="86"/>
  <c r="F166" i="86"/>
  <c r="G166" i="86"/>
  <c r="F167" i="86"/>
  <c r="G167" i="86"/>
  <c r="F168" i="86"/>
  <c r="G168" i="86"/>
  <c r="F169" i="86"/>
  <c r="G169" i="86"/>
  <c r="F170" i="86"/>
  <c r="G170" i="86"/>
  <c r="F171" i="86"/>
  <c r="G171" i="86"/>
  <c r="F172" i="86"/>
  <c r="G172" i="86"/>
  <c r="F173" i="86"/>
  <c r="G173" i="86"/>
  <c r="F174" i="86"/>
  <c r="G174" i="86"/>
  <c r="F175" i="86"/>
  <c r="G175" i="86"/>
  <c r="F176" i="86"/>
  <c r="G176" i="86"/>
  <c r="F177" i="86"/>
  <c r="G177" i="86"/>
  <c r="F178" i="86"/>
  <c r="G178" i="86"/>
  <c r="F179" i="86"/>
  <c r="G179" i="86"/>
  <c r="F180" i="86"/>
  <c r="G180" i="86"/>
  <c r="F181" i="86"/>
  <c r="G181" i="86"/>
  <c r="F182" i="86"/>
  <c r="G182" i="86"/>
  <c r="F183" i="86"/>
  <c r="G183" i="86"/>
  <c r="F184" i="86"/>
  <c r="G184" i="86"/>
  <c r="F185" i="86"/>
  <c r="G185" i="86"/>
  <c r="F186" i="86"/>
  <c r="G186" i="86"/>
  <c r="F187" i="86"/>
  <c r="G187" i="86"/>
  <c r="F188" i="86"/>
  <c r="G188" i="86"/>
  <c r="F189" i="86"/>
  <c r="G189" i="86"/>
  <c r="F190" i="86"/>
  <c r="G190" i="86"/>
  <c r="F191" i="86"/>
  <c r="G191" i="86"/>
  <c r="F192" i="86"/>
  <c r="G192" i="86"/>
  <c r="F193" i="86"/>
  <c r="G193" i="86"/>
  <c r="F194" i="86"/>
  <c r="G194" i="86"/>
  <c r="F195" i="86"/>
  <c r="G195" i="86"/>
  <c r="F196" i="86"/>
  <c r="G196" i="86"/>
  <c r="F197" i="86"/>
  <c r="G197" i="86"/>
  <c r="F198" i="86"/>
  <c r="G198" i="86"/>
  <c r="F199" i="86"/>
  <c r="G199" i="86"/>
  <c r="F200" i="86"/>
  <c r="G200" i="86"/>
  <c r="F201" i="86"/>
  <c r="G201" i="86"/>
  <c r="F202" i="86"/>
  <c r="G202" i="86"/>
  <c r="F203" i="86"/>
  <c r="G203" i="86"/>
  <c r="F204" i="86"/>
  <c r="G204" i="86"/>
  <c r="F205" i="86"/>
  <c r="G205" i="86"/>
  <c r="F206" i="86"/>
  <c r="G206" i="86"/>
  <c r="F207" i="86"/>
  <c r="G207" i="86"/>
  <c r="F208" i="86"/>
  <c r="G208" i="86"/>
  <c r="F209" i="86"/>
  <c r="G209" i="86"/>
  <c r="F210" i="86"/>
  <c r="G210" i="86"/>
  <c r="F211" i="86"/>
  <c r="G211" i="86"/>
  <c r="F212" i="86"/>
  <c r="G212" i="86"/>
  <c r="F213" i="86"/>
  <c r="G213" i="86"/>
  <c r="F214" i="86"/>
  <c r="G214" i="86"/>
  <c r="F215" i="86"/>
  <c r="G215" i="86"/>
  <c r="F216" i="86"/>
  <c r="G216" i="86"/>
  <c r="F217" i="86"/>
  <c r="G217" i="86"/>
  <c r="F218" i="86"/>
  <c r="G218" i="86"/>
  <c r="F219" i="86"/>
  <c r="G219" i="86"/>
  <c r="F220" i="86"/>
  <c r="G220" i="86"/>
  <c r="F221" i="86"/>
  <c r="G221" i="86"/>
  <c r="F222" i="86"/>
  <c r="G222" i="86"/>
  <c r="F223" i="86"/>
  <c r="G223" i="86"/>
  <c r="F224" i="86"/>
  <c r="G224" i="86"/>
  <c r="F225" i="86"/>
  <c r="G225" i="86"/>
  <c r="F226" i="86"/>
  <c r="G226" i="86"/>
  <c r="F227" i="86"/>
  <c r="G227" i="86"/>
  <c r="F762" i="6"/>
  <c r="G762" i="6"/>
  <c r="F763" i="6"/>
  <c r="G763" i="6"/>
  <c r="F764" i="6"/>
  <c r="G764" i="6"/>
  <c r="F765" i="6"/>
  <c r="G765" i="6"/>
  <c r="F766" i="6"/>
  <c r="G766" i="6"/>
  <c r="F767" i="6"/>
  <c r="G767" i="6"/>
  <c r="F768" i="6"/>
  <c r="G768" i="6"/>
  <c r="F769" i="6"/>
  <c r="G769" i="6"/>
  <c r="F770" i="6"/>
  <c r="G770" i="6"/>
  <c r="F771" i="6"/>
  <c r="G771" i="6"/>
  <c r="F772" i="6"/>
  <c r="G772" i="6"/>
  <c r="F773" i="6"/>
  <c r="G773" i="6"/>
  <c r="F774" i="6"/>
  <c r="G774" i="6"/>
  <c r="F775" i="6"/>
  <c r="G775" i="6"/>
  <c r="F776" i="6"/>
  <c r="G776" i="6"/>
  <c r="F777" i="6"/>
  <c r="G777" i="6"/>
  <c r="F778" i="6"/>
  <c r="G778" i="6"/>
  <c r="F779" i="6"/>
  <c r="G779" i="6"/>
  <c r="F780" i="6"/>
  <c r="G780" i="6"/>
  <c r="F781" i="6"/>
  <c r="G781" i="6"/>
  <c r="F782" i="6"/>
  <c r="G782" i="6"/>
  <c r="F783" i="6"/>
  <c r="G783" i="6"/>
  <c r="F784" i="6"/>
  <c r="G784" i="6"/>
  <c r="F785" i="6"/>
  <c r="G785" i="6"/>
  <c r="F786" i="6"/>
  <c r="G786" i="6"/>
  <c r="F787" i="6"/>
  <c r="G787" i="6"/>
  <c r="F788" i="6"/>
  <c r="G788" i="6"/>
  <c r="F789" i="6"/>
  <c r="G789" i="6"/>
  <c r="F790" i="6"/>
  <c r="G790" i="6"/>
  <c r="F697" i="6"/>
  <c r="G697" i="6"/>
  <c r="F698" i="6"/>
  <c r="G698" i="6"/>
  <c r="F699" i="6"/>
  <c r="G699" i="6"/>
  <c r="F700" i="6"/>
  <c r="G700" i="6"/>
  <c r="F701" i="6"/>
  <c r="G701" i="6"/>
  <c r="F702" i="6"/>
  <c r="G702" i="6"/>
  <c r="F703" i="6"/>
  <c r="G703" i="6"/>
  <c r="F704" i="6"/>
  <c r="G704" i="6"/>
  <c r="F705" i="6"/>
  <c r="G705" i="6"/>
  <c r="F706" i="6"/>
  <c r="G706" i="6"/>
  <c r="F707" i="6"/>
  <c r="G707" i="6"/>
  <c r="F708" i="6"/>
  <c r="G708" i="6"/>
  <c r="F709" i="6"/>
  <c r="G709" i="6"/>
  <c r="F710" i="6"/>
  <c r="G710" i="6"/>
  <c r="F711" i="6"/>
  <c r="G711" i="6"/>
  <c r="F712" i="6"/>
  <c r="G712" i="6"/>
  <c r="F713" i="6"/>
  <c r="G713" i="6"/>
  <c r="F714" i="6"/>
  <c r="G714" i="6"/>
  <c r="F715" i="6"/>
  <c r="G715" i="6"/>
  <c r="F716" i="6"/>
  <c r="G716" i="6"/>
  <c r="F717" i="6"/>
  <c r="G717" i="6"/>
  <c r="F718" i="6"/>
  <c r="G718" i="6"/>
  <c r="F719" i="6"/>
  <c r="G719" i="6"/>
  <c r="F720" i="6"/>
  <c r="G720" i="6"/>
  <c r="F721" i="6"/>
  <c r="G721" i="6"/>
  <c r="F722" i="6"/>
  <c r="G722" i="6"/>
  <c r="F723" i="6"/>
  <c r="G723" i="6"/>
  <c r="F724" i="6"/>
  <c r="G724" i="6"/>
  <c r="F725" i="6"/>
  <c r="G725" i="6"/>
  <c r="F726" i="6"/>
  <c r="G726" i="6"/>
  <c r="F727" i="6"/>
  <c r="G727" i="6"/>
  <c r="F728" i="6"/>
  <c r="G728" i="6"/>
  <c r="F729" i="6"/>
  <c r="G729" i="6"/>
  <c r="F730" i="6"/>
  <c r="G730" i="6"/>
  <c r="F731" i="6"/>
  <c r="G731" i="6"/>
  <c r="F732" i="6"/>
  <c r="G732" i="6"/>
  <c r="F733" i="6"/>
  <c r="G733" i="6"/>
  <c r="F734" i="6"/>
  <c r="G734" i="6"/>
  <c r="F735" i="6"/>
  <c r="G735" i="6"/>
  <c r="F736" i="6"/>
  <c r="G736" i="6"/>
  <c r="F737" i="6"/>
  <c r="G737" i="6"/>
  <c r="F738" i="6"/>
  <c r="G738" i="6"/>
  <c r="F739" i="6"/>
  <c r="G739" i="6"/>
  <c r="F740" i="6"/>
  <c r="G740" i="6"/>
  <c r="F741" i="6"/>
  <c r="G741" i="6"/>
  <c r="F742" i="6"/>
  <c r="G742" i="6"/>
  <c r="F743" i="6"/>
  <c r="G743" i="6"/>
  <c r="F744" i="6"/>
  <c r="G744" i="6"/>
  <c r="F745" i="6"/>
  <c r="G745" i="6"/>
  <c r="F746" i="6"/>
  <c r="G746" i="6"/>
  <c r="F747" i="6"/>
  <c r="G747" i="6"/>
  <c r="F748" i="6"/>
  <c r="G748" i="6"/>
  <c r="F749" i="6"/>
  <c r="G749" i="6"/>
  <c r="F750" i="6"/>
  <c r="G750" i="6"/>
  <c r="F751" i="6"/>
  <c r="G751" i="6"/>
  <c r="F752" i="6"/>
  <c r="G752" i="6"/>
  <c r="F753" i="6"/>
  <c r="G753" i="6"/>
  <c r="F754" i="6"/>
  <c r="G754" i="6"/>
  <c r="F755" i="6"/>
  <c r="G755" i="6"/>
  <c r="F756" i="6"/>
  <c r="G756" i="6"/>
  <c r="F757" i="6"/>
  <c r="G757" i="6"/>
  <c r="F758" i="6"/>
  <c r="G758" i="6"/>
  <c r="F759" i="6"/>
  <c r="G759" i="6"/>
  <c r="F760" i="6"/>
  <c r="G760" i="6"/>
  <c r="F761" i="6"/>
  <c r="G761" i="6"/>
  <c r="F677" i="6"/>
  <c r="G677" i="6"/>
  <c r="F678" i="6"/>
  <c r="G678" i="6"/>
  <c r="F679" i="6"/>
  <c r="G679" i="6"/>
  <c r="F680" i="6"/>
  <c r="G680" i="6"/>
  <c r="F681" i="6"/>
  <c r="G681" i="6"/>
  <c r="F682" i="6"/>
  <c r="G682" i="6"/>
  <c r="F683" i="6"/>
  <c r="G683" i="6"/>
  <c r="F684" i="6"/>
  <c r="G684" i="6"/>
  <c r="F685" i="6"/>
  <c r="G685" i="6"/>
  <c r="F686" i="6"/>
  <c r="G686" i="6"/>
  <c r="F687" i="6"/>
  <c r="G687" i="6"/>
  <c r="F688" i="6"/>
  <c r="G688" i="6"/>
  <c r="F689" i="6"/>
  <c r="G689" i="6"/>
  <c r="F690" i="6"/>
  <c r="G690" i="6"/>
  <c r="F691" i="6"/>
  <c r="G691" i="6"/>
  <c r="F692" i="6"/>
  <c r="G692" i="6"/>
  <c r="F693" i="6"/>
  <c r="G693" i="6"/>
  <c r="F694" i="6"/>
  <c r="G694" i="6"/>
  <c r="F695" i="6"/>
  <c r="G695" i="6"/>
  <c r="F696" i="6"/>
  <c r="G696" i="6"/>
  <c r="F417" i="16"/>
  <c r="G417" i="16"/>
  <c r="G418" i="16"/>
  <c r="F419" i="16"/>
  <c r="G419" i="16"/>
  <c r="F420" i="16"/>
  <c r="G420" i="16"/>
  <c r="F421" i="16"/>
  <c r="G421" i="16"/>
  <c r="F422" i="16"/>
  <c r="G422" i="16"/>
  <c r="F423" i="16"/>
  <c r="G423" i="16"/>
  <c r="F424" i="16"/>
  <c r="G424" i="16"/>
  <c r="F425" i="16"/>
  <c r="G425" i="16"/>
  <c r="F426" i="16"/>
  <c r="G426" i="16"/>
  <c r="F427" i="16"/>
  <c r="G427" i="16"/>
  <c r="F428" i="16"/>
  <c r="G428" i="16"/>
  <c r="F429" i="16"/>
  <c r="G429" i="16"/>
  <c r="F430" i="16"/>
  <c r="G430" i="16"/>
  <c r="F431" i="16"/>
  <c r="G431" i="16"/>
  <c r="F432" i="16"/>
  <c r="G432" i="16"/>
  <c r="F433" i="16"/>
  <c r="G433" i="16"/>
  <c r="F434" i="16"/>
  <c r="G434" i="16"/>
  <c r="F435" i="16"/>
  <c r="G435" i="16"/>
  <c r="F436" i="16"/>
  <c r="G436" i="16"/>
  <c r="F437" i="16"/>
  <c r="G437" i="16"/>
  <c r="F438" i="16"/>
  <c r="G438" i="16"/>
  <c r="F439" i="16"/>
  <c r="G439" i="16"/>
  <c r="F440" i="16"/>
  <c r="G440" i="16"/>
  <c r="F441" i="16"/>
  <c r="G441" i="16"/>
  <c r="F442" i="16"/>
  <c r="G442" i="16"/>
  <c r="F443" i="16"/>
  <c r="G443" i="16"/>
  <c r="F444" i="16"/>
  <c r="G444" i="16"/>
  <c r="F445" i="16"/>
  <c r="G445" i="16"/>
  <c r="F446" i="16"/>
  <c r="G446" i="16"/>
  <c r="F447" i="16"/>
  <c r="G447" i="16"/>
  <c r="F448" i="16"/>
  <c r="G448" i="16"/>
  <c r="F449" i="16"/>
  <c r="G449" i="16"/>
  <c r="F450" i="16"/>
  <c r="G450" i="16"/>
  <c r="F451" i="16"/>
  <c r="G451" i="16"/>
  <c r="F452" i="16"/>
  <c r="G452" i="16"/>
  <c r="F453" i="16"/>
  <c r="G453" i="16"/>
  <c r="F454" i="16"/>
  <c r="G454" i="16"/>
  <c r="F455" i="16"/>
  <c r="G455" i="16"/>
  <c r="F456" i="16"/>
  <c r="G456" i="16"/>
  <c r="F457" i="16"/>
  <c r="G457" i="16"/>
  <c r="F458" i="16"/>
  <c r="G458" i="16"/>
  <c r="F459" i="16"/>
  <c r="G459" i="16"/>
  <c r="F460" i="16"/>
  <c r="G460" i="16"/>
  <c r="F461" i="16"/>
  <c r="G461" i="16"/>
  <c r="F462" i="16"/>
  <c r="G462" i="16"/>
  <c r="F463" i="16"/>
  <c r="G463" i="16"/>
  <c r="F464" i="16"/>
  <c r="G464" i="16"/>
  <c r="F465" i="16"/>
  <c r="G465" i="16"/>
  <c r="F466" i="16"/>
  <c r="G466" i="16"/>
  <c r="F467" i="16"/>
  <c r="G467" i="16"/>
  <c r="F468" i="16"/>
  <c r="G468" i="16"/>
  <c r="F469" i="16"/>
  <c r="G469" i="16"/>
  <c r="F470" i="16"/>
  <c r="G470" i="16"/>
  <c r="F471" i="16"/>
  <c r="G471" i="16"/>
  <c r="F472" i="16"/>
  <c r="G472" i="16"/>
  <c r="F473" i="16"/>
  <c r="G473" i="16"/>
  <c r="F474" i="16"/>
  <c r="G474" i="16"/>
  <c r="F475" i="16"/>
  <c r="G475" i="16"/>
  <c r="F476" i="16"/>
  <c r="G476" i="16"/>
  <c r="F477" i="16"/>
  <c r="G477" i="16"/>
  <c r="F478" i="16"/>
  <c r="G478" i="16"/>
  <c r="F479" i="16"/>
  <c r="G479" i="16"/>
  <c r="F480" i="16"/>
  <c r="G480" i="16"/>
  <c r="F481" i="16"/>
  <c r="G481" i="16"/>
  <c r="F482" i="16"/>
  <c r="G482" i="16"/>
  <c r="F483" i="16"/>
  <c r="G483" i="16"/>
  <c r="F484" i="16"/>
  <c r="G484" i="16"/>
  <c r="F485" i="16"/>
  <c r="G485" i="16"/>
  <c r="F486" i="16"/>
  <c r="G486" i="16"/>
  <c r="F487" i="16"/>
  <c r="G487" i="16"/>
  <c r="F488" i="16"/>
  <c r="G488" i="16"/>
  <c r="F489" i="16"/>
  <c r="G489" i="16"/>
  <c r="F490" i="16"/>
  <c r="G490" i="16"/>
  <c r="F491" i="16"/>
  <c r="G491" i="16"/>
  <c r="F492" i="16"/>
  <c r="G492" i="16"/>
  <c r="F493" i="16"/>
  <c r="G493" i="16"/>
  <c r="F494" i="16"/>
  <c r="G494" i="16"/>
  <c r="F495" i="16"/>
  <c r="G495" i="16"/>
  <c r="F496" i="16"/>
  <c r="G496" i="16"/>
  <c r="F497" i="16"/>
  <c r="G497" i="16"/>
  <c r="F498" i="16"/>
  <c r="G498" i="16"/>
  <c r="F499" i="16"/>
  <c r="G499" i="16"/>
  <c r="F500" i="16"/>
  <c r="G500" i="16"/>
  <c r="F501" i="16"/>
  <c r="G501" i="16"/>
  <c r="F502" i="16"/>
  <c r="G502" i="16"/>
  <c r="F503" i="16"/>
  <c r="G503" i="16"/>
  <c r="F504" i="16"/>
  <c r="G504" i="16"/>
  <c r="F505" i="16"/>
  <c r="G505" i="16"/>
  <c r="F506" i="16"/>
  <c r="G506" i="16"/>
  <c r="F507" i="16"/>
  <c r="G507" i="16"/>
  <c r="F508" i="16"/>
  <c r="G508" i="16"/>
  <c r="F509" i="16"/>
  <c r="G509" i="16"/>
  <c r="F510" i="16"/>
  <c r="G510" i="16"/>
  <c r="F511" i="16"/>
  <c r="G511" i="16"/>
  <c r="F512" i="16"/>
  <c r="G512" i="16"/>
  <c r="F513" i="16"/>
  <c r="G513" i="16"/>
  <c r="F514" i="16"/>
  <c r="G514" i="16"/>
  <c r="F515" i="16"/>
  <c r="G515" i="16"/>
  <c r="F671" i="12"/>
  <c r="F118" i="86"/>
  <c r="G118" i="86"/>
  <c r="F119" i="86"/>
  <c r="G119" i="86"/>
  <c r="F120" i="86"/>
  <c r="G120" i="86"/>
  <c r="F121" i="86"/>
  <c r="G121" i="86"/>
  <c r="F122" i="86"/>
  <c r="G122" i="86"/>
  <c r="F123" i="86"/>
  <c r="G123" i="86"/>
  <c r="F124" i="86"/>
  <c r="G124" i="86"/>
  <c r="F125" i="86"/>
  <c r="G125" i="86"/>
  <c r="F126" i="86"/>
  <c r="G126" i="86"/>
  <c r="F127" i="86"/>
  <c r="G127" i="86"/>
  <c r="F128" i="86"/>
  <c r="G128" i="86"/>
  <c r="F129" i="86"/>
  <c r="G129" i="86"/>
  <c r="F130" i="86"/>
  <c r="G130" i="86"/>
  <c r="F131" i="86"/>
  <c r="G131" i="86"/>
  <c r="F132" i="86"/>
  <c r="G132" i="86"/>
  <c r="F133" i="86"/>
  <c r="G133" i="86"/>
  <c r="F134" i="86"/>
  <c r="G134" i="86"/>
  <c r="F135" i="86"/>
  <c r="G135" i="86"/>
  <c r="F136" i="86"/>
  <c r="G136" i="86"/>
  <c r="F137" i="86"/>
  <c r="G137" i="86"/>
  <c r="F138" i="86"/>
  <c r="G138" i="86"/>
  <c r="F139" i="86"/>
  <c r="G139" i="86"/>
  <c r="F140" i="86"/>
  <c r="G140" i="86"/>
  <c r="F141" i="86"/>
  <c r="G141" i="86"/>
  <c r="F142" i="86"/>
  <c r="G142" i="86"/>
  <c r="F143" i="86"/>
  <c r="G143" i="86"/>
  <c r="F144" i="86"/>
  <c r="G144" i="86"/>
  <c r="F145" i="86"/>
  <c r="G145" i="86"/>
  <c r="F146" i="86"/>
  <c r="G146" i="86"/>
  <c r="F147" i="86"/>
  <c r="G147" i="86"/>
  <c r="F148" i="86"/>
  <c r="G148" i="86"/>
  <c r="F149" i="86"/>
  <c r="G149" i="86"/>
  <c r="F150" i="86"/>
  <c r="G150" i="86"/>
  <c r="F151" i="86"/>
  <c r="G151" i="86"/>
  <c r="F152" i="86"/>
  <c r="G152" i="86"/>
  <c r="F153" i="86"/>
  <c r="G153" i="86"/>
  <c r="F154" i="86"/>
  <c r="G154" i="86"/>
  <c r="F155" i="86"/>
  <c r="G155" i="86"/>
  <c r="F156" i="86"/>
  <c r="G156" i="86"/>
  <c r="F157" i="86"/>
  <c r="G157" i="86"/>
  <c r="F158" i="86"/>
  <c r="G158" i="86"/>
  <c r="F159" i="86"/>
  <c r="G159" i="86"/>
  <c r="F160" i="86"/>
  <c r="G160" i="86"/>
  <c r="F161" i="86"/>
  <c r="G161" i="86"/>
  <c r="F162" i="86"/>
  <c r="G162" i="86"/>
  <c r="F673" i="5"/>
  <c r="G673" i="5"/>
  <c r="F674" i="5"/>
  <c r="G674" i="5"/>
  <c r="F675" i="5"/>
  <c r="G675" i="5"/>
  <c r="F676" i="5"/>
  <c r="G676" i="5"/>
  <c r="F677" i="5"/>
  <c r="G677" i="5"/>
  <c r="F678" i="5"/>
  <c r="G678" i="5"/>
  <c r="F679" i="5"/>
  <c r="G679" i="5"/>
  <c r="F680" i="5"/>
  <c r="G680" i="5"/>
  <c r="F681" i="5"/>
  <c r="G681" i="5"/>
  <c r="F682" i="5"/>
  <c r="G682" i="5"/>
  <c r="F683" i="5"/>
  <c r="G683" i="5"/>
  <c r="F684" i="5"/>
  <c r="G684" i="5"/>
  <c r="F685" i="5"/>
  <c r="G685" i="5"/>
  <c r="F686" i="5"/>
  <c r="G686" i="5"/>
  <c r="F687" i="5"/>
  <c r="G687" i="5"/>
  <c r="F688" i="5"/>
  <c r="G688" i="5"/>
  <c r="F689" i="5"/>
  <c r="G689" i="5"/>
  <c r="F690" i="5"/>
  <c r="G690" i="5"/>
  <c r="F691" i="5"/>
  <c r="G691" i="5"/>
  <c r="F692" i="5"/>
  <c r="G692" i="5"/>
  <c r="F693" i="5"/>
  <c r="G693" i="5"/>
  <c r="F694" i="5"/>
  <c r="G694" i="5"/>
  <c r="F695" i="5"/>
  <c r="G695" i="5"/>
  <c r="F696" i="5"/>
  <c r="G696" i="5"/>
  <c r="F697" i="5"/>
  <c r="G697" i="5"/>
  <c r="F698" i="5"/>
  <c r="G698" i="5"/>
  <c r="F699" i="5"/>
  <c r="G699" i="5"/>
  <c r="F700" i="5"/>
  <c r="G700" i="5"/>
  <c r="F701" i="5"/>
  <c r="G701" i="5"/>
  <c r="F702" i="5"/>
  <c r="G702" i="5"/>
  <c r="F703" i="5"/>
  <c r="G703" i="5"/>
  <c r="F704" i="5"/>
  <c r="G704" i="5"/>
  <c r="F705" i="5"/>
  <c r="G705" i="5"/>
  <c r="F706" i="5"/>
  <c r="G706" i="5"/>
  <c r="F707" i="5"/>
  <c r="G707" i="5"/>
  <c r="F708" i="5"/>
  <c r="G708" i="5"/>
  <c r="F692" i="3"/>
  <c r="G692" i="3"/>
  <c r="F693" i="3"/>
  <c r="G693" i="3"/>
  <c r="F694" i="3"/>
  <c r="G694" i="3"/>
  <c r="F695" i="3"/>
  <c r="G695" i="3"/>
  <c r="F696" i="3"/>
  <c r="G696" i="3"/>
  <c r="F697" i="3"/>
  <c r="G697" i="3"/>
  <c r="F698" i="3"/>
  <c r="G698" i="3"/>
  <c r="F699" i="3"/>
  <c r="G699" i="3"/>
  <c r="F700" i="3"/>
  <c r="G700" i="3"/>
  <c r="F701" i="3"/>
  <c r="G701" i="3"/>
  <c r="F702" i="3"/>
  <c r="G702" i="3"/>
  <c r="F703" i="3"/>
  <c r="G703" i="3"/>
  <c r="F704" i="3"/>
  <c r="G704" i="3"/>
  <c r="F705" i="3"/>
  <c r="G705" i="3"/>
  <c r="F706" i="3"/>
  <c r="G706" i="3"/>
  <c r="F707" i="3"/>
  <c r="G707" i="3"/>
  <c r="F708" i="3"/>
  <c r="G708" i="3"/>
  <c r="F709" i="3"/>
  <c r="G709" i="3"/>
  <c r="F710" i="3"/>
  <c r="G710" i="3"/>
  <c r="F711" i="3"/>
  <c r="G711" i="3"/>
  <c r="F712" i="3"/>
  <c r="G712" i="3"/>
  <c r="F713" i="3"/>
  <c r="G713" i="3"/>
  <c r="F714" i="3"/>
  <c r="G714" i="3"/>
  <c r="F715" i="3"/>
  <c r="G715" i="3"/>
  <c r="F716" i="3"/>
  <c r="G716" i="3"/>
  <c r="F717" i="3"/>
  <c r="G717" i="3"/>
  <c r="F718" i="3"/>
  <c r="G718" i="3"/>
  <c r="F719" i="3"/>
  <c r="G719" i="3"/>
  <c r="F720" i="3"/>
  <c r="G720" i="3"/>
  <c r="F721" i="3"/>
  <c r="G721" i="3"/>
  <c r="F722" i="3"/>
  <c r="G722" i="3"/>
  <c r="F723" i="3"/>
  <c r="G723" i="3"/>
  <c r="F724" i="3"/>
  <c r="G724" i="3"/>
  <c r="F725" i="3"/>
  <c r="G725" i="3"/>
  <c r="F726" i="3"/>
  <c r="G726" i="3"/>
  <c r="F727" i="3"/>
  <c r="G727" i="3"/>
  <c r="F728" i="3"/>
  <c r="G728" i="3"/>
  <c r="F729" i="3"/>
  <c r="G729" i="3"/>
  <c r="F730" i="3"/>
  <c r="G730" i="3"/>
  <c r="F731" i="3"/>
  <c r="G731" i="3"/>
  <c r="F732" i="3"/>
  <c r="G732" i="3"/>
  <c r="F733" i="3"/>
  <c r="G733" i="3"/>
  <c r="F734" i="3"/>
  <c r="G734" i="3"/>
  <c r="F735" i="3"/>
  <c r="G735" i="3"/>
  <c r="F736" i="3"/>
  <c r="G736" i="3"/>
  <c r="F737" i="3"/>
  <c r="G737" i="3"/>
  <c r="F738" i="3"/>
  <c r="G738" i="3"/>
  <c r="F739" i="3"/>
  <c r="G739" i="3"/>
  <c r="F740" i="3"/>
  <c r="G740" i="3"/>
  <c r="F741" i="3"/>
  <c r="G741" i="3"/>
  <c r="F742" i="3"/>
  <c r="G742" i="3"/>
  <c r="F743" i="3"/>
  <c r="G743" i="3"/>
  <c r="F679" i="3"/>
  <c r="G679" i="3"/>
  <c r="F680" i="3"/>
  <c r="G680" i="3"/>
  <c r="F681" i="3"/>
  <c r="G681" i="3"/>
  <c r="F682" i="3"/>
  <c r="G682" i="3"/>
  <c r="F683" i="3"/>
  <c r="G683" i="3"/>
  <c r="F684" i="3"/>
  <c r="G684" i="3"/>
  <c r="F685" i="3"/>
  <c r="G685" i="3"/>
  <c r="F686" i="3"/>
  <c r="G686" i="3"/>
  <c r="F687" i="3"/>
  <c r="G687" i="3"/>
  <c r="F688" i="3"/>
  <c r="G688" i="3"/>
  <c r="F689" i="3"/>
  <c r="G689" i="3"/>
  <c r="F690" i="3"/>
  <c r="G690" i="3"/>
  <c r="F691" i="3"/>
  <c r="G691" i="3"/>
  <c r="F676" i="2"/>
  <c r="G676" i="2"/>
  <c r="F677" i="2"/>
  <c r="G677" i="2"/>
  <c r="F678" i="2"/>
  <c r="G678" i="2"/>
  <c r="F679" i="2"/>
  <c r="G679" i="2"/>
  <c r="F680" i="2"/>
  <c r="G680" i="2"/>
  <c r="F681" i="2"/>
  <c r="G681" i="2"/>
  <c r="F682" i="2"/>
  <c r="G682" i="2"/>
  <c r="F683" i="2"/>
  <c r="G683" i="2"/>
  <c r="F684" i="2"/>
  <c r="G684" i="2"/>
  <c r="F685" i="2"/>
  <c r="G685" i="2"/>
  <c r="F686" i="2"/>
  <c r="G686" i="2"/>
  <c r="F687" i="2"/>
  <c r="G687" i="2"/>
  <c r="F688" i="2"/>
  <c r="G688" i="2"/>
  <c r="F689" i="2"/>
  <c r="G689" i="2"/>
  <c r="F690" i="2"/>
  <c r="G690" i="2"/>
  <c r="F691" i="2"/>
  <c r="G691" i="2"/>
  <c r="F692" i="2"/>
  <c r="G692" i="2"/>
  <c r="F693" i="2"/>
  <c r="G693" i="2"/>
  <c r="F694" i="2"/>
  <c r="G694" i="2"/>
  <c r="F695" i="2"/>
  <c r="G695" i="2"/>
  <c r="F696" i="2"/>
  <c r="G696" i="2"/>
  <c r="F697" i="2"/>
  <c r="G697" i="2"/>
  <c r="F698" i="2"/>
  <c r="G698" i="2"/>
  <c r="F699" i="2"/>
  <c r="G699" i="2"/>
  <c r="F700" i="2"/>
  <c r="G700" i="2"/>
  <c r="F701" i="2"/>
  <c r="G701" i="2"/>
  <c r="F702" i="2"/>
  <c r="G702" i="2"/>
  <c r="F703" i="2"/>
  <c r="G703" i="2"/>
  <c r="F704" i="2"/>
  <c r="G704" i="2"/>
  <c r="G406" i="17"/>
  <c r="F406" i="17"/>
  <c r="G405" i="17"/>
  <c r="F405" i="17"/>
  <c r="G404" i="17"/>
  <c r="F404" i="17"/>
  <c r="G403" i="17"/>
  <c r="F403" i="17"/>
  <c r="G402" i="17"/>
  <c r="F402" i="17"/>
  <c r="G401" i="17"/>
  <c r="F401" i="17"/>
  <c r="G400" i="17"/>
  <c r="F400" i="17"/>
  <c r="G399" i="17"/>
  <c r="F399" i="17"/>
  <c r="G398" i="17"/>
  <c r="F398" i="17"/>
  <c r="G397" i="17"/>
  <c r="F397" i="17"/>
  <c r="G396" i="17"/>
  <c r="F396" i="17"/>
  <c r="G407" i="17"/>
  <c r="F407" i="17"/>
  <c r="G294" i="17"/>
  <c r="F294" i="17"/>
  <c r="G293" i="17"/>
  <c r="F293" i="17"/>
  <c r="G291" i="17"/>
  <c r="F291" i="17"/>
  <c r="F677" i="7"/>
  <c r="G677" i="7"/>
  <c r="F678" i="7"/>
  <c r="G678" i="7"/>
  <c r="F679" i="7"/>
  <c r="G679" i="7"/>
  <c r="F680" i="7"/>
  <c r="G680" i="7"/>
  <c r="F681" i="7"/>
  <c r="G681" i="7"/>
  <c r="F682" i="7"/>
  <c r="G682" i="7"/>
  <c r="F683" i="7"/>
  <c r="G683" i="7"/>
  <c r="F684" i="7"/>
  <c r="G684" i="7"/>
  <c r="F685" i="7"/>
  <c r="G685" i="7"/>
  <c r="F686" i="7"/>
  <c r="G686" i="7"/>
  <c r="F687" i="7"/>
  <c r="G687" i="7"/>
  <c r="F688" i="7"/>
  <c r="G688" i="7"/>
  <c r="F675" i="12"/>
  <c r="G675" i="12"/>
  <c r="F676" i="12"/>
  <c r="G676" i="12"/>
  <c r="F677" i="12"/>
  <c r="G677" i="12"/>
  <c r="F678" i="12"/>
  <c r="G678" i="12"/>
  <c r="F679" i="12"/>
  <c r="G679" i="12"/>
  <c r="F680" i="12"/>
  <c r="G680" i="12"/>
  <c r="G681" i="12"/>
  <c r="G682" i="12"/>
  <c r="G683" i="12"/>
  <c r="G684" i="12"/>
  <c r="F685" i="12"/>
  <c r="G685" i="12"/>
  <c r="F686" i="12"/>
  <c r="G686" i="12"/>
  <c r="F687" i="12"/>
  <c r="G687" i="12"/>
  <c r="F688" i="12"/>
  <c r="G688" i="12"/>
  <c r="F689" i="12"/>
  <c r="G689" i="12"/>
  <c r="F690" i="12"/>
  <c r="G690" i="12"/>
  <c r="F691" i="12"/>
  <c r="G691" i="12"/>
  <c r="F692" i="12"/>
  <c r="G692" i="12"/>
  <c r="F693" i="12"/>
  <c r="G693" i="12"/>
  <c r="F694" i="12"/>
  <c r="G694" i="12"/>
  <c r="F695" i="12"/>
  <c r="G695" i="12"/>
  <c r="F696" i="12"/>
  <c r="G696" i="12"/>
  <c r="F697" i="12"/>
  <c r="G697" i="12"/>
  <c r="F698" i="12"/>
  <c r="G698" i="12"/>
  <c r="F699" i="12"/>
  <c r="G699" i="12"/>
  <c r="F700" i="12"/>
  <c r="G700" i="12"/>
  <c r="F701" i="12"/>
  <c r="G701" i="12"/>
  <c r="F702" i="12"/>
  <c r="G702" i="12"/>
  <c r="F703" i="12"/>
  <c r="G703" i="12"/>
  <c r="F704" i="12"/>
  <c r="G704" i="12"/>
  <c r="F705" i="12"/>
  <c r="G705" i="12"/>
  <c r="F706" i="12"/>
  <c r="G706" i="12"/>
  <c r="F707" i="12"/>
  <c r="G707" i="12"/>
  <c r="F708" i="12"/>
  <c r="G708" i="12"/>
  <c r="F709" i="12"/>
  <c r="G709" i="12"/>
  <c r="F710" i="12"/>
  <c r="J711" i="12" s="1"/>
  <c r="G710" i="12"/>
  <c r="G711" i="12"/>
  <c r="F712" i="12"/>
  <c r="J712" i="12" s="1"/>
  <c r="G712" i="12"/>
  <c r="F713" i="12"/>
  <c r="G713" i="12"/>
  <c r="F715" i="12"/>
  <c r="J715" i="12" s="1"/>
  <c r="G715" i="12"/>
  <c r="I715" i="12" s="1"/>
  <c r="F716" i="12"/>
  <c r="G716" i="12"/>
  <c r="F717" i="12"/>
  <c r="G717" i="12"/>
  <c r="F718" i="12"/>
  <c r="G718" i="12"/>
  <c r="F719" i="12"/>
  <c r="G719" i="12"/>
  <c r="F720" i="12"/>
  <c r="G720" i="12"/>
  <c r="F721" i="12"/>
  <c r="G721" i="12"/>
  <c r="F722" i="12"/>
  <c r="G722" i="12"/>
  <c r="F723" i="12"/>
  <c r="G723" i="12"/>
  <c r="F724" i="12"/>
  <c r="G724" i="12"/>
  <c r="F725" i="12"/>
  <c r="G725" i="12"/>
  <c r="F726" i="12"/>
  <c r="G726" i="12"/>
  <c r="G727" i="12"/>
  <c r="J728" i="12"/>
  <c r="G728" i="12"/>
  <c r="H728" i="12" s="1"/>
  <c r="F729" i="12"/>
  <c r="G729" i="12"/>
  <c r="F730" i="12"/>
  <c r="G730" i="12"/>
  <c r="F731" i="12"/>
  <c r="G731" i="12"/>
  <c r="F732" i="12"/>
  <c r="G732" i="12"/>
  <c r="F118" i="85"/>
  <c r="G118" i="85"/>
  <c r="F119" i="85"/>
  <c r="G119" i="85"/>
  <c r="F120" i="85"/>
  <c r="G120" i="85"/>
  <c r="F121" i="85"/>
  <c r="G121" i="85"/>
  <c r="F122" i="85"/>
  <c r="G122" i="85"/>
  <c r="F123" i="85"/>
  <c r="G123" i="85"/>
  <c r="F124" i="85"/>
  <c r="G124" i="85"/>
  <c r="F125" i="85"/>
  <c r="G125" i="85"/>
  <c r="F126" i="85"/>
  <c r="G126" i="85"/>
  <c r="F127" i="85"/>
  <c r="G127" i="85"/>
  <c r="F128" i="85"/>
  <c r="G128" i="85"/>
  <c r="F129" i="85"/>
  <c r="G129" i="85"/>
  <c r="F130" i="85"/>
  <c r="G130" i="85"/>
  <c r="F131" i="85"/>
  <c r="G131" i="85"/>
  <c r="F132" i="85"/>
  <c r="G132" i="85"/>
  <c r="F133" i="85"/>
  <c r="G133" i="85"/>
  <c r="F134" i="85"/>
  <c r="G134" i="85"/>
  <c r="F135" i="85"/>
  <c r="G135" i="85"/>
  <c r="F136" i="85"/>
  <c r="G136" i="85"/>
  <c r="F137" i="85"/>
  <c r="G137" i="85"/>
  <c r="F138" i="85"/>
  <c r="G138" i="85"/>
  <c r="F139" i="85"/>
  <c r="G139" i="85"/>
  <c r="F140" i="85"/>
  <c r="G140" i="85"/>
  <c r="F141" i="85"/>
  <c r="G141" i="85"/>
  <c r="F142" i="85"/>
  <c r="G142" i="85"/>
  <c r="F143" i="85"/>
  <c r="G143" i="85"/>
  <c r="F144" i="85"/>
  <c r="G144" i="85"/>
  <c r="F145" i="85"/>
  <c r="G145" i="85"/>
  <c r="F146" i="85"/>
  <c r="G146" i="85"/>
  <c r="F147" i="85"/>
  <c r="G147" i="85"/>
  <c r="F672" i="10"/>
  <c r="G672" i="10"/>
  <c r="F673" i="10"/>
  <c r="G673" i="10"/>
  <c r="F674" i="10"/>
  <c r="G674" i="10"/>
  <c r="F675" i="10"/>
  <c r="G675" i="10"/>
  <c r="F676" i="10"/>
  <c r="G676" i="10"/>
  <c r="F677" i="10"/>
  <c r="G677" i="10"/>
  <c r="F678" i="10"/>
  <c r="G678" i="10"/>
  <c r="F679" i="10"/>
  <c r="G679" i="10"/>
  <c r="F680" i="10"/>
  <c r="G680" i="10"/>
  <c r="F681" i="10"/>
  <c r="G681" i="10"/>
  <c r="F682" i="10"/>
  <c r="G682" i="10"/>
  <c r="F683" i="10"/>
  <c r="G683" i="10"/>
  <c r="F684" i="10"/>
  <c r="G684" i="10"/>
  <c r="F685" i="10"/>
  <c r="G685" i="10"/>
  <c r="F686" i="10"/>
  <c r="G686" i="10"/>
  <c r="F687" i="10"/>
  <c r="G687" i="10"/>
  <c r="F688" i="10"/>
  <c r="G688" i="10"/>
  <c r="F689" i="10"/>
  <c r="G689" i="10"/>
  <c r="F690" i="10"/>
  <c r="G690" i="10"/>
  <c r="F691" i="10"/>
  <c r="G691" i="10"/>
  <c r="F692" i="10"/>
  <c r="G692" i="10"/>
  <c r="F693" i="10"/>
  <c r="G693" i="10"/>
  <c r="F694" i="10"/>
  <c r="G694" i="10"/>
  <c r="F695" i="10"/>
  <c r="G695" i="10"/>
  <c r="F696" i="10"/>
  <c r="G696" i="10"/>
  <c r="F697" i="10"/>
  <c r="G697" i="10"/>
  <c r="F698" i="10"/>
  <c r="G698" i="10"/>
  <c r="F699" i="10"/>
  <c r="G699" i="10"/>
  <c r="F700" i="10"/>
  <c r="G700" i="10"/>
  <c r="F701" i="10"/>
  <c r="G701" i="10"/>
  <c r="F702" i="10"/>
  <c r="G702" i="10"/>
  <c r="F703" i="10"/>
  <c r="G703" i="10"/>
  <c r="F704" i="10"/>
  <c r="G704" i="10"/>
  <c r="F705" i="10"/>
  <c r="G705" i="10"/>
  <c r="F706" i="10"/>
  <c r="G706" i="10"/>
  <c r="F707" i="10"/>
  <c r="G707" i="10"/>
  <c r="F708" i="10"/>
  <c r="G708" i="10"/>
  <c r="F709" i="10"/>
  <c r="G709" i="10"/>
  <c r="F710" i="10"/>
  <c r="G710" i="10"/>
  <c r="F711" i="10"/>
  <c r="G711" i="10"/>
  <c r="F712" i="10"/>
  <c r="G712" i="10"/>
  <c r="F713" i="10"/>
  <c r="G713" i="10"/>
  <c r="F714" i="10"/>
  <c r="G714" i="10"/>
  <c r="F715" i="10"/>
  <c r="G715" i="10"/>
  <c r="F716" i="10"/>
  <c r="G716" i="10"/>
  <c r="F717" i="10"/>
  <c r="G717" i="10"/>
  <c r="F718" i="10"/>
  <c r="G718" i="10"/>
  <c r="F719" i="10"/>
  <c r="G719" i="10"/>
  <c r="F720" i="10"/>
  <c r="G720" i="10"/>
  <c r="F721" i="10"/>
  <c r="G721" i="10"/>
  <c r="F722" i="10"/>
  <c r="G722" i="10"/>
  <c r="F723" i="10"/>
  <c r="G723" i="10"/>
  <c r="F724" i="10"/>
  <c r="G724" i="10"/>
  <c r="F725" i="10"/>
  <c r="G725" i="10"/>
  <c r="F726" i="10"/>
  <c r="G726" i="10"/>
  <c r="F727" i="10"/>
  <c r="G727" i="10"/>
  <c r="F728" i="10"/>
  <c r="G728" i="10"/>
  <c r="F729" i="10"/>
  <c r="G729" i="10"/>
  <c r="F730" i="10"/>
  <c r="G730" i="10"/>
  <c r="F731" i="10"/>
  <c r="G731" i="10"/>
  <c r="F732" i="10"/>
  <c r="G732" i="10"/>
  <c r="F733" i="10"/>
  <c r="G733" i="10"/>
  <c r="F734" i="10"/>
  <c r="G734" i="10"/>
  <c r="F735" i="10"/>
  <c r="G735" i="10"/>
  <c r="F736" i="10"/>
  <c r="G736" i="10"/>
  <c r="F737" i="10"/>
  <c r="G737" i="10"/>
  <c r="F738" i="10"/>
  <c r="G738" i="10"/>
  <c r="F739" i="10"/>
  <c r="G739" i="10"/>
  <c r="F740" i="10"/>
  <c r="G740" i="10"/>
  <c r="F741" i="10"/>
  <c r="G741" i="10"/>
  <c r="F742" i="10"/>
  <c r="G742" i="10"/>
  <c r="F665" i="10"/>
  <c r="G665" i="10"/>
  <c r="F666" i="10"/>
  <c r="G666" i="10"/>
  <c r="F667" i="10"/>
  <c r="G667" i="10"/>
  <c r="F668" i="10"/>
  <c r="G668" i="10"/>
  <c r="F669" i="10"/>
  <c r="G669" i="10"/>
  <c r="F670" i="10"/>
  <c r="G670" i="10"/>
  <c r="F671" i="10"/>
  <c r="G671" i="10"/>
  <c r="F620" i="14"/>
  <c r="G620" i="14"/>
  <c r="F621" i="14"/>
  <c r="G621" i="14"/>
  <c r="F622" i="14"/>
  <c r="G622" i="14"/>
  <c r="F623" i="14"/>
  <c r="G623" i="14"/>
  <c r="F624" i="14"/>
  <c r="G624" i="14"/>
  <c r="F625" i="14"/>
  <c r="G625" i="14"/>
  <c r="F626" i="14"/>
  <c r="G626" i="14"/>
  <c r="F627" i="14"/>
  <c r="G627" i="14"/>
  <c r="F628" i="14"/>
  <c r="G628" i="14"/>
  <c r="G629" i="14"/>
  <c r="F630" i="14"/>
  <c r="G630" i="14"/>
  <c r="F631" i="14"/>
  <c r="G631" i="14"/>
  <c r="F632" i="14"/>
  <c r="G632" i="14"/>
  <c r="F633" i="14"/>
  <c r="G633" i="14"/>
  <c r="F634" i="14"/>
  <c r="G634" i="14"/>
  <c r="F635" i="14"/>
  <c r="G635" i="14"/>
  <c r="F636" i="14"/>
  <c r="G636" i="14"/>
  <c r="F637" i="14"/>
  <c r="G637" i="14"/>
  <c r="F638" i="14"/>
  <c r="G638" i="14"/>
  <c r="F639" i="14"/>
  <c r="G639" i="14"/>
  <c r="F640" i="14"/>
  <c r="G640" i="14"/>
  <c r="F641" i="14"/>
  <c r="G641" i="14"/>
  <c r="F642" i="14"/>
  <c r="G642" i="14"/>
  <c r="F643" i="14"/>
  <c r="G643" i="14"/>
  <c r="F644" i="14"/>
  <c r="G644" i="14"/>
  <c r="G657" i="12"/>
  <c r="F668" i="8"/>
  <c r="G668" i="8"/>
  <c r="F669" i="8"/>
  <c r="G669" i="8"/>
  <c r="F670" i="8"/>
  <c r="G670" i="8"/>
  <c r="F671" i="8"/>
  <c r="G671" i="8"/>
  <c r="F672" i="8"/>
  <c r="G672" i="8"/>
  <c r="F673" i="8"/>
  <c r="G673" i="8"/>
  <c r="F674" i="8"/>
  <c r="G674" i="8"/>
  <c r="F675" i="8"/>
  <c r="G675" i="8"/>
  <c r="F676" i="8"/>
  <c r="G676" i="8"/>
  <c r="F677" i="8"/>
  <c r="G677" i="8"/>
  <c r="F678" i="8"/>
  <c r="G678" i="8"/>
  <c r="F679" i="8"/>
  <c r="G679" i="8"/>
  <c r="F680" i="8"/>
  <c r="G680" i="8"/>
  <c r="F681" i="8"/>
  <c r="G681" i="8"/>
  <c r="F682" i="8"/>
  <c r="G682" i="8"/>
  <c r="F683" i="8"/>
  <c r="G683" i="8"/>
  <c r="F684" i="8"/>
  <c r="G684" i="8"/>
  <c r="F685" i="8"/>
  <c r="G685" i="8"/>
  <c r="F686" i="8"/>
  <c r="G686" i="8"/>
  <c r="F687" i="8"/>
  <c r="G687" i="8"/>
  <c r="F688" i="8"/>
  <c r="G688" i="8"/>
  <c r="F689" i="8"/>
  <c r="G689" i="8"/>
  <c r="F690" i="8"/>
  <c r="G690" i="8"/>
  <c r="F691" i="8"/>
  <c r="G691" i="8"/>
  <c r="F692" i="8"/>
  <c r="G692" i="8"/>
  <c r="F693" i="8"/>
  <c r="G693" i="8"/>
  <c r="F694" i="8"/>
  <c r="G694" i="8"/>
  <c r="F695" i="8"/>
  <c r="G695" i="8"/>
  <c r="F696" i="8"/>
  <c r="G696" i="8"/>
  <c r="F697" i="8"/>
  <c r="G697" i="8"/>
  <c r="F698" i="8"/>
  <c r="G698" i="8"/>
  <c r="F699" i="8"/>
  <c r="G699" i="8"/>
  <c r="F700" i="8"/>
  <c r="G700" i="8"/>
  <c r="F701" i="8"/>
  <c r="G701" i="8"/>
  <c r="F702" i="8"/>
  <c r="G702" i="8"/>
  <c r="F703" i="8"/>
  <c r="G703" i="8"/>
  <c r="F704" i="8"/>
  <c r="G704" i="8"/>
  <c r="F705" i="8"/>
  <c r="G705" i="8"/>
  <c r="F706" i="8"/>
  <c r="G706" i="8"/>
  <c r="F707" i="8"/>
  <c r="G707" i="8"/>
  <c r="F708" i="8"/>
  <c r="G708" i="8"/>
  <c r="F709" i="8"/>
  <c r="G709" i="8"/>
  <c r="F710" i="8"/>
  <c r="G710" i="8"/>
  <c r="F711" i="8"/>
  <c r="G711" i="8"/>
  <c r="F712" i="8"/>
  <c r="G712" i="8"/>
  <c r="F713" i="8"/>
  <c r="G713" i="8"/>
  <c r="F714" i="8"/>
  <c r="G714" i="8"/>
  <c r="F715" i="8"/>
  <c r="G715" i="8"/>
  <c r="F716" i="8"/>
  <c r="G716" i="8"/>
  <c r="F717" i="8"/>
  <c r="G717" i="8"/>
  <c r="F718" i="8"/>
  <c r="G718" i="8"/>
  <c r="F719" i="8"/>
  <c r="G719" i="8"/>
  <c r="F720" i="8"/>
  <c r="G720" i="8"/>
  <c r="F721" i="8"/>
  <c r="G721" i="8"/>
  <c r="F722" i="8"/>
  <c r="G722" i="8"/>
  <c r="F723" i="8"/>
  <c r="G723" i="8"/>
  <c r="F724" i="8"/>
  <c r="G724" i="8"/>
  <c r="F725" i="8"/>
  <c r="G725" i="8"/>
  <c r="F726" i="8"/>
  <c r="G726" i="8"/>
  <c r="F727" i="8"/>
  <c r="G727" i="8"/>
  <c r="F728" i="8"/>
  <c r="G728" i="8"/>
  <c r="F729" i="8"/>
  <c r="G729" i="8"/>
  <c r="F730" i="8"/>
  <c r="G730" i="8"/>
  <c r="F731" i="8"/>
  <c r="G731" i="8"/>
  <c r="F732" i="8"/>
  <c r="G732" i="8"/>
  <c r="F733" i="8"/>
  <c r="G733" i="8"/>
  <c r="F734" i="8"/>
  <c r="G734" i="8"/>
  <c r="F735" i="8"/>
  <c r="G735" i="8"/>
  <c r="G736" i="8"/>
  <c r="F737" i="8"/>
  <c r="G737" i="8"/>
  <c r="F738" i="8"/>
  <c r="G738" i="8"/>
  <c r="F739" i="8"/>
  <c r="G739" i="8"/>
  <c r="F740" i="8"/>
  <c r="G740" i="8"/>
  <c r="F741" i="8"/>
  <c r="G741" i="8"/>
  <c r="F742" i="8"/>
  <c r="G742" i="8"/>
  <c r="F743" i="8"/>
  <c r="G743" i="8"/>
  <c r="F744" i="8"/>
  <c r="G744" i="8"/>
  <c r="F745" i="8"/>
  <c r="G745" i="8"/>
  <c r="F746" i="8"/>
  <c r="G746" i="8"/>
  <c r="F747" i="8"/>
  <c r="G747" i="8"/>
  <c r="F748" i="8"/>
  <c r="G748" i="8"/>
  <c r="F749" i="8"/>
  <c r="G749" i="8"/>
  <c r="F750" i="8"/>
  <c r="G750" i="8"/>
  <c r="F751" i="8"/>
  <c r="G751" i="8"/>
  <c r="F311" i="20"/>
  <c r="G311" i="20"/>
  <c r="F312" i="20"/>
  <c r="G312" i="20"/>
  <c r="F313" i="20"/>
  <c r="G313" i="20"/>
  <c r="F314" i="20"/>
  <c r="G314" i="20"/>
  <c r="F315" i="20"/>
  <c r="G315" i="20"/>
  <c r="F316" i="20"/>
  <c r="G316" i="20"/>
  <c r="F317" i="20"/>
  <c r="G317" i="20"/>
  <c r="F318" i="20"/>
  <c r="G318" i="20"/>
  <c r="F319" i="20"/>
  <c r="G319" i="20"/>
  <c r="F320" i="20"/>
  <c r="G320" i="20"/>
  <c r="F321" i="20"/>
  <c r="G321" i="20"/>
  <c r="F322" i="20"/>
  <c r="G322" i="20"/>
  <c r="F323" i="20"/>
  <c r="G323" i="20"/>
  <c r="F324" i="20"/>
  <c r="G324" i="20"/>
  <c r="F325" i="20"/>
  <c r="G325" i="20"/>
  <c r="F326" i="20"/>
  <c r="G326" i="20"/>
  <c r="F327" i="20"/>
  <c r="G327" i="20"/>
  <c r="F328" i="20"/>
  <c r="G328" i="20"/>
  <c r="F329" i="20"/>
  <c r="G329" i="20"/>
  <c r="F330" i="20"/>
  <c r="G330" i="20"/>
  <c r="F331" i="20"/>
  <c r="G331" i="20"/>
  <c r="F332" i="20"/>
  <c r="G332" i="20"/>
  <c r="F333" i="20"/>
  <c r="G333" i="20"/>
  <c r="F334" i="20"/>
  <c r="G334" i="20"/>
  <c r="F335" i="20"/>
  <c r="G335" i="20"/>
  <c r="F336" i="20"/>
  <c r="G336" i="20"/>
  <c r="F337" i="20"/>
  <c r="G337" i="20"/>
  <c r="F338" i="20"/>
  <c r="G338" i="20"/>
  <c r="F339" i="20"/>
  <c r="G339" i="20"/>
  <c r="F340" i="20"/>
  <c r="G340" i="20"/>
  <c r="F341" i="20"/>
  <c r="G341" i="20"/>
  <c r="F342" i="20"/>
  <c r="G342" i="20"/>
  <c r="F343" i="20"/>
  <c r="G343" i="20"/>
  <c r="F344" i="20"/>
  <c r="G344" i="20"/>
  <c r="F345" i="20"/>
  <c r="G345" i="20"/>
  <c r="F346" i="20"/>
  <c r="G346" i="20"/>
  <c r="F347" i="20"/>
  <c r="G347" i="20"/>
  <c r="F348" i="20"/>
  <c r="G348" i="20"/>
  <c r="F349" i="20"/>
  <c r="G349" i="20"/>
  <c r="F350" i="20"/>
  <c r="G350" i="20"/>
  <c r="F351" i="20"/>
  <c r="G351" i="20"/>
  <c r="F352" i="20"/>
  <c r="G352" i="20"/>
  <c r="F353" i="20"/>
  <c r="G353" i="20"/>
  <c r="F354" i="20"/>
  <c r="G354" i="20"/>
  <c r="F355" i="20"/>
  <c r="G355" i="20"/>
  <c r="F356" i="20"/>
  <c r="G356" i="20"/>
  <c r="F357" i="20"/>
  <c r="G357" i="20"/>
  <c r="F358" i="20"/>
  <c r="G358" i="20"/>
  <c r="F359" i="20"/>
  <c r="G359" i="20"/>
  <c r="F360" i="20"/>
  <c r="G360" i="20"/>
  <c r="F361" i="20"/>
  <c r="G361" i="20"/>
  <c r="F362" i="20"/>
  <c r="G362" i="20"/>
  <c r="F363" i="20"/>
  <c r="G363" i="20"/>
  <c r="F364" i="20"/>
  <c r="G364" i="20"/>
  <c r="F365" i="20"/>
  <c r="G365" i="20"/>
  <c r="F366" i="20"/>
  <c r="G366" i="20"/>
  <c r="F367" i="20"/>
  <c r="G367" i="20"/>
  <c r="F368" i="20"/>
  <c r="G368" i="20"/>
  <c r="F369" i="20"/>
  <c r="G369" i="20"/>
  <c r="F370" i="20"/>
  <c r="G370" i="20"/>
  <c r="F371" i="20"/>
  <c r="G371" i="20"/>
  <c r="F679" i="4"/>
  <c r="F663" i="4"/>
  <c r="G663" i="4"/>
  <c r="F664" i="4"/>
  <c r="G664" i="4"/>
  <c r="F665" i="4"/>
  <c r="G665" i="4"/>
  <c r="F666" i="4"/>
  <c r="G666" i="4"/>
  <c r="F667" i="4"/>
  <c r="G667" i="4"/>
  <c r="F668" i="4"/>
  <c r="G668" i="4"/>
  <c r="F669" i="4"/>
  <c r="G669" i="4"/>
  <c r="F670" i="4"/>
  <c r="G670" i="4"/>
  <c r="F671" i="4"/>
  <c r="G671" i="4"/>
  <c r="F672" i="4"/>
  <c r="G672" i="4"/>
  <c r="F673" i="4"/>
  <c r="G673" i="4"/>
  <c r="F674" i="4"/>
  <c r="G674" i="4"/>
  <c r="F675" i="4"/>
  <c r="G675" i="4"/>
  <c r="F676" i="4"/>
  <c r="G676" i="4"/>
  <c r="F677" i="4"/>
  <c r="G677" i="4"/>
  <c r="F678" i="4"/>
  <c r="G678" i="4"/>
  <c r="G679" i="4"/>
  <c r="F680" i="4"/>
  <c r="G680" i="4"/>
  <c r="F681" i="4"/>
  <c r="G681" i="4"/>
  <c r="F682" i="4"/>
  <c r="G682" i="4"/>
  <c r="F683" i="4"/>
  <c r="G683" i="4"/>
  <c r="F684" i="4"/>
  <c r="G684" i="4"/>
  <c r="F685" i="4"/>
  <c r="G685" i="4"/>
  <c r="F686" i="4"/>
  <c r="G686" i="4"/>
  <c r="F687" i="4"/>
  <c r="G687" i="4"/>
  <c r="F688" i="4"/>
  <c r="G688" i="4"/>
  <c r="F689" i="4"/>
  <c r="G689" i="4"/>
  <c r="F690" i="4"/>
  <c r="G690" i="4"/>
  <c r="F691" i="4"/>
  <c r="G691" i="4"/>
  <c r="F692" i="4"/>
  <c r="G692" i="4"/>
  <c r="F693" i="4"/>
  <c r="G693" i="4"/>
  <c r="F668" i="2"/>
  <c r="G668" i="2"/>
  <c r="F669" i="2"/>
  <c r="G669" i="2"/>
  <c r="F670" i="2"/>
  <c r="G670" i="2"/>
  <c r="F671" i="2"/>
  <c r="G671" i="2"/>
  <c r="F672" i="2"/>
  <c r="G672" i="2"/>
  <c r="F673" i="2"/>
  <c r="G673" i="2"/>
  <c r="F674" i="2"/>
  <c r="G674" i="2"/>
  <c r="F675" i="2"/>
  <c r="G675" i="2"/>
  <c r="F652" i="2"/>
  <c r="G652" i="2"/>
  <c r="F653" i="2"/>
  <c r="G653" i="2"/>
  <c r="F654" i="2"/>
  <c r="G654" i="2"/>
  <c r="F655" i="2"/>
  <c r="G655" i="2"/>
  <c r="F656" i="2"/>
  <c r="G656" i="2"/>
  <c r="F657" i="2"/>
  <c r="G657" i="2"/>
  <c r="F658" i="2"/>
  <c r="G658" i="2"/>
  <c r="F659" i="2"/>
  <c r="G659" i="2"/>
  <c r="F660" i="2"/>
  <c r="G660" i="2"/>
  <c r="F661" i="2"/>
  <c r="G661" i="2"/>
  <c r="F662" i="2"/>
  <c r="G662" i="2"/>
  <c r="F663" i="2"/>
  <c r="G663" i="2"/>
  <c r="F664" i="2"/>
  <c r="G664" i="2"/>
  <c r="F665" i="2"/>
  <c r="G665" i="2"/>
  <c r="F666" i="2"/>
  <c r="G666" i="2"/>
  <c r="F667" i="2"/>
  <c r="G667" i="2"/>
  <c r="F647" i="3"/>
  <c r="F98" i="86"/>
  <c r="G98" i="86"/>
  <c r="F99" i="86"/>
  <c r="G99" i="86"/>
  <c r="F100" i="86"/>
  <c r="G100" i="86"/>
  <c r="F101" i="86"/>
  <c r="G101" i="86"/>
  <c r="F102" i="86"/>
  <c r="G102" i="86"/>
  <c r="F103" i="86"/>
  <c r="G103" i="86"/>
  <c r="F104" i="86"/>
  <c r="G104" i="86"/>
  <c r="F105" i="86"/>
  <c r="G105" i="86"/>
  <c r="F106" i="86"/>
  <c r="G106" i="86"/>
  <c r="F107" i="86"/>
  <c r="G107" i="86"/>
  <c r="F108" i="86"/>
  <c r="G108" i="86"/>
  <c r="F109" i="86"/>
  <c r="G109" i="86"/>
  <c r="F110" i="86"/>
  <c r="G110" i="86"/>
  <c r="F111" i="86"/>
  <c r="G111" i="86"/>
  <c r="F112" i="86"/>
  <c r="G112" i="86"/>
  <c r="F113" i="86"/>
  <c r="G113" i="86"/>
  <c r="F114" i="86"/>
  <c r="G114" i="86"/>
  <c r="F115" i="86"/>
  <c r="G115" i="86"/>
  <c r="F116" i="86"/>
  <c r="G116" i="86"/>
  <c r="F117" i="86"/>
  <c r="G117" i="86"/>
  <c r="F656" i="12"/>
  <c r="G656" i="12"/>
  <c r="F657" i="12"/>
  <c r="F658" i="12"/>
  <c r="G658" i="12"/>
  <c r="F659" i="12"/>
  <c r="G659" i="12"/>
  <c r="F660" i="12"/>
  <c r="G660" i="12"/>
  <c r="F661" i="12"/>
  <c r="G661" i="12"/>
  <c r="F662" i="12"/>
  <c r="G662" i="12"/>
  <c r="F663" i="12"/>
  <c r="G663" i="12"/>
  <c r="F664" i="12"/>
  <c r="G664" i="12"/>
  <c r="F665" i="12"/>
  <c r="G665" i="12"/>
  <c r="F666" i="12"/>
  <c r="G666" i="12"/>
  <c r="F667" i="12"/>
  <c r="G667" i="12"/>
  <c r="F668" i="12"/>
  <c r="G668" i="12"/>
  <c r="F669" i="12"/>
  <c r="G669" i="12"/>
  <c r="F670" i="12"/>
  <c r="G670" i="12"/>
  <c r="G671" i="12"/>
  <c r="F672" i="12"/>
  <c r="G672" i="12"/>
  <c r="F673" i="12"/>
  <c r="G673" i="12"/>
  <c r="F674" i="12"/>
  <c r="G674" i="12"/>
  <c r="F646" i="9"/>
  <c r="G646" i="9"/>
  <c r="F647" i="9"/>
  <c r="G647" i="9"/>
  <c r="F648" i="9"/>
  <c r="G648" i="9"/>
  <c r="F649" i="9"/>
  <c r="G649" i="9"/>
  <c r="F650" i="9"/>
  <c r="G650" i="9"/>
  <c r="F651" i="9"/>
  <c r="G651" i="9"/>
  <c r="F652" i="9"/>
  <c r="G652" i="9"/>
  <c r="F653" i="9"/>
  <c r="G653" i="9"/>
  <c r="F654" i="9"/>
  <c r="G654" i="9"/>
  <c r="F655" i="9"/>
  <c r="G655" i="9"/>
  <c r="F656" i="9"/>
  <c r="G656" i="9"/>
  <c r="F657" i="9"/>
  <c r="G657" i="9"/>
  <c r="F658" i="9"/>
  <c r="G658" i="9"/>
  <c r="F659" i="9"/>
  <c r="G659" i="9"/>
  <c r="F660" i="9"/>
  <c r="G660" i="9"/>
  <c r="F661" i="9"/>
  <c r="G661" i="9"/>
  <c r="F662" i="9"/>
  <c r="G662" i="9"/>
  <c r="F663" i="9"/>
  <c r="G663" i="9"/>
  <c r="F664" i="9"/>
  <c r="G664" i="9"/>
  <c r="F665" i="9"/>
  <c r="G665" i="9"/>
  <c r="F666" i="9"/>
  <c r="G666" i="9"/>
  <c r="F667" i="9"/>
  <c r="G667" i="9"/>
  <c r="F668" i="9"/>
  <c r="G668" i="9"/>
  <c r="F669" i="9"/>
  <c r="G669" i="9"/>
  <c r="F670" i="9"/>
  <c r="G670" i="9"/>
  <c r="F671" i="9"/>
  <c r="G671" i="9"/>
  <c r="F672" i="9"/>
  <c r="G672" i="9"/>
  <c r="F673" i="9"/>
  <c r="G673" i="9"/>
  <c r="F674" i="9"/>
  <c r="G674" i="9"/>
  <c r="F675" i="9"/>
  <c r="G675" i="9"/>
  <c r="F676" i="9"/>
  <c r="G676" i="9"/>
  <c r="F677" i="9"/>
  <c r="G677" i="9"/>
  <c r="F678" i="9"/>
  <c r="G678" i="9"/>
  <c r="F679" i="9"/>
  <c r="G679" i="9"/>
  <c r="F680" i="9"/>
  <c r="G680" i="9"/>
  <c r="F681" i="9"/>
  <c r="G681" i="9"/>
  <c r="F682" i="9"/>
  <c r="G682" i="9"/>
  <c r="F683" i="9"/>
  <c r="G683" i="9"/>
  <c r="F684" i="9"/>
  <c r="G684" i="9"/>
  <c r="F685" i="9"/>
  <c r="G685" i="9"/>
  <c r="F686" i="9"/>
  <c r="G686" i="9"/>
  <c r="F687" i="9"/>
  <c r="G687" i="9"/>
  <c r="F688" i="9"/>
  <c r="G688" i="9"/>
  <c r="F689" i="9"/>
  <c r="G689" i="9"/>
  <c r="F690" i="9"/>
  <c r="G690" i="9"/>
  <c r="F691" i="9"/>
  <c r="G691" i="9"/>
  <c r="F692" i="9"/>
  <c r="G692" i="9"/>
  <c r="F693" i="9"/>
  <c r="G693" i="9"/>
  <c r="F694" i="9"/>
  <c r="G694" i="9"/>
  <c r="F695" i="9"/>
  <c r="G695" i="9"/>
  <c r="F696" i="9"/>
  <c r="G696" i="9"/>
  <c r="F697" i="9"/>
  <c r="G697" i="9"/>
  <c r="F698" i="9"/>
  <c r="G698" i="9"/>
  <c r="F651" i="5"/>
  <c r="G651" i="5"/>
  <c r="F652" i="5"/>
  <c r="G652" i="5"/>
  <c r="F653" i="5"/>
  <c r="G653" i="5"/>
  <c r="F654" i="5"/>
  <c r="G654" i="5"/>
  <c r="F655" i="5"/>
  <c r="G655" i="5"/>
  <c r="F656" i="5"/>
  <c r="G656" i="5"/>
  <c r="F657" i="5"/>
  <c r="G657" i="5"/>
  <c r="F658" i="5"/>
  <c r="G658" i="5"/>
  <c r="F659" i="5"/>
  <c r="G659" i="5"/>
  <c r="F660" i="5"/>
  <c r="G660" i="5"/>
  <c r="F661" i="5"/>
  <c r="G661" i="5"/>
  <c r="F662" i="5"/>
  <c r="G662" i="5"/>
  <c r="F663" i="5"/>
  <c r="G663" i="5"/>
  <c r="F664" i="5"/>
  <c r="G664" i="5"/>
  <c r="F665" i="5"/>
  <c r="G665" i="5"/>
  <c r="F666" i="5"/>
  <c r="G666" i="5"/>
  <c r="F667" i="5"/>
  <c r="G667" i="5"/>
  <c r="F668" i="5"/>
  <c r="G668" i="5"/>
  <c r="F669" i="5"/>
  <c r="G669" i="5"/>
  <c r="F670" i="5"/>
  <c r="G670" i="5"/>
  <c r="F671" i="5"/>
  <c r="G671" i="5"/>
  <c r="F672" i="5"/>
  <c r="G672" i="5"/>
  <c r="F649" i="10"/>
  <c r="G649" i="10"/>
  <c r="F650" i="10"/>
  <c r="G650" i="10"/>
  <c r="F651" i="10"/>
  <c r="G651" i="10"/>
  <c r="F652" i="10"/>
  <c r="G652" i="10"/>
  <c r="F653" i="10"/>
  <c r="G653" i="10"/>
  <c r="F654" i="10"/>
  <c r="G654" i="10"/>
  <c r="F655" i="10"/>
  <c r="G655" i="10"/>
  <c r="F656" i="10"/>
  <c r="G656" i="10"/>
  <c r="F657" i="10"/>
  <c r="G657" i="10"/>
  <c r="F658" i="10"/>
  <c r="G658" i="10"/>
  <c r="F659" i="10"/>
  <c r="G659" i="10"/>
  <c r="F660" i="10"/>
  <c r="G660" i="10"/>
  <c r="F661" i="10"/>
  <c r="G661" i="10"/>
  <c r="F662" i="10"/>
  <c r="G662" i="10"/>
  <c r="F663" i="10"/>
  <c r="G663" i="10"/>
  <c r="F664" i="10"/>
  <c r="G664" i="10"/>
  <c r="F651" i="3"/>
  <c r="G651" i="3"/>
  <c r="F652" i="3"/>
  <c r="G652" i="3"/>
  <c r="F653" i="3"/>
  <c r="G653" i="3"/>
  <c r="F654" i="3"/>
  <c r="G654" i="3"/>
  <c r="F655" i="3"/>
  <c r="G655" i="3"/>
  <c r="F656" i="3"/>
  <c r="G656" i="3"/>
  <c r="F657" i="3"/>
  <c r="G657" i="3"/>
  <c r="F658" i="3"/>
  <c r="G658" i="3"/>
  <c r="F659" i="3"/>
  <c r="G659" i="3"/>
  <c r="F660" i="3"/>
  <c r="G660" i="3"/>
  <c r="F661" i="3"/>
  <c r="G661" i="3"/>
  <c r="F662" i="3"/>
  <c r="G662" i="3"/>
  <c r="F663" i="3"/>
  <c r="G663" i="3"/>
  <c r="F664" i="3"/>
  <c r="G664" i="3"/>
  <c r="F665" i="3"/>
  <c r="G665" i="3"/>
  <c r="F666" i="3"/>
  <c r="G666" i="3"/>
  <c r="F667" i="3"/>
  <c r="G667" i="3"/>
  <c r="F668" i="3"/>
  <c r="G668" i="3"/>
  <c r="F669" i="3"/>
  <c r="G669" i="3"/>
  <c r="F670" i="3"/>
  <c r="G670" i="3"/>
  <c r="F671" i="3"/>
  <c r="G671" i="3"/>
  <c r="F672" i="3"/>
  <c r="G672" i="3"/>
  <c r="F673" i="3"/>
  <c r="G673" i="3"/>
  <c r="F674" i="3"/>
  <c r="G674" i="3"/>
  <c r="F675" i="3"/>
  <c r="G675" i="3"/>
  <c r="F676" i="3"/>
  <c r="G676" i="3"/>
  <c r="F677" i="3"/>
  <c r="G677" i="3"/>
  <c r="F678" i="3"/>
  <c r="G678" i="3"/>
  <c r="F386" i="16"/>
  <c r="G386" i="16"/>
  <c r="F387" i="16"/>
  <c r="G387" i="16"/>
  <c r="F388" i="16"/>
  <c r="G388" i="16"/>
  <c r="F389" i="16"/>
  <c r="G389" i="16"/>
  <c r="F390" i="16"/>
  <c r="G390" i="16"/>
  <c r="F391" i="16"/>
  <c r="G391" i="16"/>
  <c r="F392" i="16"/>
  <c r="G392" i="16"/>
  <c r="F393" i="16"/>
  <c r="G393" i="16"/>
  <c r="F394" i="16"/>
  <c r="G394" i="16"/>
  <c r="F395" i="16"/>
  <c r="G395" i="16"/>
  <c r="F396" i="16"/>
  <c r="G396" i="16"/>
  <c r="F397" i="16"/>
  <c r="G397" i="16"/>
  <c r="F398" i="16"/>
  <c r="G398" i="16"/>
  <c r="F399" i="16"/>
  <c r="G399" i="16"/>
  <c r="F400" i="16"/>
  <c r="G400" i="16"/>
  <c r="F401" i="16"/>
  <c r="G401" i="16"/>
  <c r="F402" i="16"/>
  <c r="G402" i="16"/>
  <c r="F403" i="16"/>
  <c r="G403" i="16"/>
  <c r="F404" i="16"/>
  <c r="G404" i="16"/>
  <c r="F405" i="16"/>
  <c r="G405" i="16"/>
  <c r="F406" i="16"/>
  <c r="G406" i="16"/>
  <c r="F407" i="16"/>
  <c r="G407" i="16"/>
  <c r="F408" i="16"/>
  <c r="G408" i="16"/>
  <c r="F409" i="16"/>
  <c r="G409" i="16"/>
  <c r="F410" i="16"/>
  <c r="G410" i="16"/>
  <c r="F411" i="16"/>
  <c r="G411" i="16"/>
  <c r="F412" i="16"/>
  <c r="G412" i="16"/>
  <c r="F413" i="16"/>
  <c r="G413" i="16"/>
  <c r="F414" i="16"/>
  <c r="G414" i="16"/>
  <c r="F415" i="16"/>
  <c r="G415" i="16"/>
  <c r="F416" i="16"/>
  <c r="G416" i="16"/>
  <c r="F651" i="6"/>
  <c r="G651" i="6"/>
  <c r="F652" i="6"/>
  <c r="G652" i="6"/>
  <c r="F653" i="6"/>
  <c r="G653" i="6"/>
  <c r="F654" i="6"/>
  <c r="G654" i="6"/>
  <c r="F655" i="6"/>
  <c r="G655" i="6"/>
  <c r="F656" i="6"/>
  <c r="G656" i="6"/>
  <c r="F657" i="6"/>
  <c r="G657" i="6"/>
  <c r="F658" i="6"/>
  <c r="G658" i="6"/>
  <c r="F659" i="6"/>
  <c r="G659" i="6"/>
  <c r="F660" i="6"/>
  <c r="G660" i="6"/>
  <c r="F661" i="6"/>
  <c r="G661" i="6"/>
  <c r="F662" i="6"/>
  <c r="G662" i="6"/>
  <c r="F663" i="6"/>
  <c r="G663" i="6"/>
  <c r="F664" i="6"/>
  <c r="G664" i="6"/>
  <c r="F665" i="6"/>
  <c r="G665" i="6"/>
  <c r="F666" i="6"/>
  <c r="G666" i="6"/>
  <c r="F667" i="6"/>
  <c r="G667" i="6"/>
  <c r="F668" i="6"/>
  <c r="G668" i="6"/>
  <c r="F669" i="6"/>
  <c r="G669" i="6"/>
  <c r="F670" i="6"/>
  <c r="G670" i="6"/>
  <c r="F671" i="6"/>
  <c r="G671" i="6"/>
  <c r="F672" i="6"/>
  <c r="G672" i="6"/>
  <c r="F673" i="6"/>
  <c r="G673" i="6"/>
  <c r="F674" i="6"/>
  <c r="G674" i="6"/>
  <c r="F675" i="6"/>
  <c r="G675" i="6"/>
  <c r="F676" i="6"/>
  <c r="G676" i="6"/>
  <c r="F284" i="20"/>
  <c r="G284" i="20"/>
  <c r="F285" i="20"/>
  <c r="G285" i="20"/>
  <c r="F286" i="20"/>
  <c r="G286" i="20"/>
  <c r="F287" i="20"/>
  <c r="G287" i="20"/>
  <c r="F288" i="20"/>
  <c r="G288" i="20"/>
  <c r="F289" i="20"/>
  <c r="G289" i="20"/>
  <c r="F290" i="20"/>
  <c r="G290" i="20"/>
  <c r="F291" i="20"/>
  <c r="G291" i="20"/>
  <c r="F292" i="20"/>
  <c r="G292" i="20"/>
  <c r="F293" i="20"/>
  <c r="G293" i="20"/>
  <c r="F294" i="20"/>
  <c r="G294" i="20"/>
  <c r="F295" i="20"/>
  <c r="G295" i="20"/>
  <c r="F296" i="20"/>
  <c r="G296" i="20"/>
  <c r="F297" i="20"/>
  <c r="G297" i="20"/>
  <c r="F298" i="20"/>
  <c r="G298" i="20"/>
  <c r="F299" i="20"/>
  <c r="G299" i="20"/>
  <c r="F300" i="20"/>
  <c r="G300" i="20"/>
  <c r="F301" i="20"/>
  <c r="G301" i="20"/>
  <c r="F302" i="20"/>
  <c r="G302" i="20"/>
  <c r="F303" i="20"/>
  <c r="G303" i="20"/>
  <c r="F304" i="20"/>
  <c r="G304" i="20"/>
  <c r="F305" i="20"/>
  <c r="G305" i="20"/>
  <c r="F306" i="20"/>
  <c r="G306" i="20"/>
  <c r="F307" i="20"/>
  <c r="G307" i="20"/>
  <c r="F308" i="20"/>
  <c r="G308" i="20"/>
  <c r="F309" i="20"/>
  <c r="G309" i="20"/>
  <c r="F310" i="20"/>
  <c r="G310" i="20"/>
  <c r="F653" i="4"/>
  <c r="G653" i="4"/>
  <c r="F654" i="4"/>
  <c r="G654" i="4"/>
  <c r="F655" i="4"/>
  <c r="G655" i="4"/>
  <c r="F656" i="4"/>
  <c r="G656" i="4"/>
  <c r="F657" i="4"/>
  <c r="G657" i="4"/>
  <c r="F658" i="4"/>
  <c r="G658" i="4"/>
  <c r="F659" i="4"/>
  <c r="G659" i="4"/>
  <c r="F660" i="4"/>
  <c r="G660" i="4"/>
  <c r="F661" i="4"/>
  <c r="G661" i="4"/>
  <c r="F662" i="4"/>
  <c r="G662" i="4"/>
  <c r="F652" i="8"/>
  <c r="G652" i="8"/>
  <c r="F653" i="8"/>
  <c r="G653" i="8"/>
  <c r="F654" i="8"/>
  <c r="G654" i="8"/>
  <c r="F655" i="8"/>
  <c r="G655" i="8"/>
  <c r="F656" i="8"/>
  <c r="G656" i="8"/>
  <c r="F657" i="8"/>
  <c r="G657" i="8"/>
  <c r="F658" i="8"/>
  <c r="G658" i="8"/>
  <c r="F659" i="8"/>
  <c r="G659" i="8"/>
  <c r="F660" i="8"/>
  <c r="G660" i="8"/>
  <c r="F661" i="8"/>
  <c r="G661" i="8"/>
  <c r="F662" i="8"/>
  <c r="G662" i="8"/>
  <c r="F663" i="8"/>
  <c r="G663" i="8"/>
  <c r="F664" i="8"/>
  <c r="G664" i="8"/>
  <c r="F665" i="8"/>
  <c r="G665" i="8"/>
  <c r="F666" i="8"/>
  <c r="G666" i="8"/>
  <c r="F667" i="8"/>
  <c r="G667" i="8"/>
  <c r="F646" i="7"/>
  <c r="G646" i="7"/>
  <c r="F647" i="7"/>
  <c r="G647" i="7"/>
  <c r="F648" i="7"/>
  <c r="G648" i="7"/>
  <c r="F649" i="7"/>
  <c r="G649" i="7"/>
  <c r="F650" i="7"/>
  <c r="G650" i="7"/>
  <c r="F651" i="7"/>
  <c r="G651" i="7"/>
  <c r="F652" i="7"/>
  <c r="G652" i="7"/>
  <c r="F653" i="7"/>
  <c r="G653" i="7"/>
  <c r="F654" i="7"/>
  <c r="G654" i="7"/>
  <c r="F655" i="7"/>
  <c r="G655" i="7"/>
  <c r="F656" i="7"/>
  <c r="G656" i="7"/>
  <c r="F657" i="7"/>
  <c r="G657" i="7"/>
  <c r="F658" i="7"/>
  <c r="G658" i="7"/>
  <c r="F659" i="7"/>
  <c r="G659" i="7"/>
  <c r="F660" i="7"/>
  <c r="G660" i="7"/>
  <c r="F661" i="7"/>
  <c r="G661" i="7"/>
  <c r="F662" i="7"/>
  <c r="G662" i="7"/>
  <c r="F663" i="7"/>
  <c r="G663" i="7"/>
  <c r="F664" i="7"/>
  <c r="G664" i="7"/>
  <c r="F665" i="7"/>
  <c r="G665" i="7"/>
  <c r="F666" i="7"/>
  <c r="G666" i="7"/>
  <c r="F667" i="7"/>
  <c r="G667" i="7"/>
  <c r="F668" i="7"/>
  <c r="G668" i="7"/>
  <c r="F669" i="7"/>
  <c r="G669" i="7"/>
  <c r="F670" i="7"/>
  <c r="G670" i="7"/>
  <c r="F671" i="7"/>
  <c r="G671" i="7"/>
  <c r="F672" i="7"/>
  <c r="G672" i="7"/>
  <c r="F673" i="7"/>
  <c r="G673" i="7"/>
  <c r="F674" i="7"/>
  <c r="G674" i="7"/>
  <c r="F675" i="7"/>
  <c r="G675" i="7"/>
  <c r="F676" i="7"/>
  <c r="G676" i="7"/>
  <c r="F374" i="16"/>
  <c r="G374" i="16"/>
  <c r="F88" i="86"/>
  <c r="G88" i="86"/>
  <c r="F89" i="86"/>
  <c r="G89" i="86"/>
  <c r="F90" i="86"/>
  <c r="G90" i="86"/>
  <c r="F91" i="86"/>
  <c r="G91" i="86"/>
  <c r="F92" i="86"/>
  <c r="G92" i="86"/>
  <c r="F93" i="86"/>
  <c r="G93" i="86"/>
  <c r="F94" i="86"/>
  <c r="G94" i="86"/>
  <c r="F95" i="86"/>
  <c r="G95" i="86"/>
  <c r="F96" i="86"/>
  <c r="G96" i="86"/>
  <c r="F97" i="86"/>
  <c r="G97" i="86"/>
  <c r="F648" i="4"/>
  <c r="G648" i="4"/>
  <c r="F649" i="4"/>
  <c r="G649" i="4"/>
  <c r="F650" i="4"/>
  <c r="G650" i="4"/>
  <c r="F651" i="4"/>
  <c r="G651" i="4"/>
  <c r="F652" i="4"/>
  <c r="G652" i="4"/>
  <c r="F648" i="8"/>
  <c r="G648" i="8"/>
  <c r="F649" i="8"/>
  <c r="G649" i="8"/>
  <c r="F650" i="8"/>
  <c r="G650" i="8"/>
  <c r="F651" i="8"/>
  <c r="G651" i="8"/>
  <c r="F644" i="5"/>
  <c r="G644" i="5"/>
  <c r="F645" i="5"/>
  <c r="G645" i="5"/>
  <c r="F646" i="5"/>
  <c r="G646" i="5"/>
  <c r="F647" i="5"/>
  <c r="G647" i="5"/>
  <c r="F648" i="5"/>
  <c r="G648" i="5"/>
  <c r="F649" i="5"/>
  <c r="G649" i="5"/>
  <c r="F650" i="5"/>
  <c r="G650" i="5"/>
  <c r="F641" i="6"/>
  <c r="G641" i="6"/>
  <c r="F642" i="6"/>
  <c r="G642" i="6"/>
  <c r="F643" i="6"/>
  <c r="G643" i="6"/>
  <c r="F644" i="6"/>
  <c r="G644" i="6"/>
  <c r="F645" i="6"/>
  <c r="G645" i="6"/>
  <c r="F646" i="6"/>
  <c r="G646" i="6"/>
  <c r="F647" i="6"/>
  <c r="G647" i="6"/>
  <c r="F648" i="6"/>
  <c r="G648" i="6"/>
  <c r="F649" i="6"/>
  <c r="G649" i="6"/>
  <c r="F650" i="6"/>
  <c r="G650" i="6"/>
  <c r="F642" i="11"/>
  <c r="G642" i="11"/>
  <c r="F643" i="11"/>
  <c r="G643" i="11"/>
  <c r="F644" i="11"/>
  <c r="G644" i="11"/>
  <c r="F645" i="11"/>
  <c r="G645" i="11"/>
  <c r="F646" i="11"/>
  <c r="G646" i="11"/>
  <c r="F647" i="11"/>
  <c r="G647" i="11"/>
  <c r="F648" i="11"/>
  <c r="G648" i="11"/>
  <c r="F649" i="11"/>
  <c r="G649" i="11"/>
  <c r="F650" i="11"/>
  <c r="G650" i="11"/>
  <c r="F651" i="11"/>
  <c r="G651" i="11"/>
  <c r="F652" i="11"/>
  <c r="G652" i="11"/>
  <c r="F653" i="11"/>
  <c r="G653" i="11"/>
  <c r="F654" i="11"/>
  <c r="G654" i="11"/>
  <c r="F655" i="11"/>
  <c r="G655" i="11"/>
  <c r="F656" i="11"/>
  <c r="G656" i="11"/>
  <c r="F657" i="11"/>
  <c r="G657" i="11"/>
  <c r="F658" i="11"/>
  <c r="G658" i="11"/>
  <c r="F659" i="11"/>
  <c r="G659" i="11"/>
  <c r="F660" i="11"/>
  <c r="G660" i="11"/>
  <c r="F661" i="11"/>
  <c r="G661" i="11"/>
  <c r="F662" i="11"/>
  <c r="G662" i="11"/>
  <c r="F663" i="11"/>
  <c r="G663" i="11"/>
  <c r="F664" i="11"/>
  <c r="G664" i="11"/>
  <c r="F665" i="11"/>
  <c r="G665" i="11"/>
  <c r="F666" i="11"/>
  <c r="G666" i="11"/>
  <c r="F667" i="11"/>
  <c r="G667" i="11"/>
  <c r="F668" i="11"/>
  <c r="G668" i="11"/>
  <c r="F669" i="11"/>
  <c r="G669" i="11"/>
  <c r="F670" i="11"/>
  <c r="G670" i="11"/>
  <c r="F671" i="11"/>
  <c r="G671" i="11"/>
  <c r="F672" i="11"/>
  <c r="G672" i="11"/>
  <c r="F673" i="11"/>
  <c r="G673" i="11"/>
  <c r="F674" i="11"/>
  <c r="G674" i="11"/>
  <c r="F675" i="11"/>
  <c r="G675" i="11"/>
  <c r="F676" i="11"/>
  <c r="G676" i="11"/>
  <c r="F677" i="11"/>
  <c r="G677" i="11"/>
  <c r="F678" i="11"/>
  <c r="G678" i="11"/>
  <c r="F679" i="11"/>
  <c r="G679" i="11"/>
  <c r="F680" i="11"/>
  <c r="G680" i="11"/>
  <c r="F641" i="3"/>
  <c r="G641" i="3"/>
  <c r="F642" i="3"/>
  <c r="G642" i="3"/>
  <c r="F643" i="3"/>
  <c r="G643" i="3"/>
  <c r="F644" i="3"/>
  <c r="G644" i="3"/>
  <c r="F645" i="3"/>
  <c r="G645" i="3"/>
  <c r="F646" i="3"/>
  <c r="G646" i="3"/>
  <c r="G647" i="3"/>
  <c r="F648" i="3"/>
  <c r="G648" i="3"/>
  <c r="F649" i="3"/>
  <c r="G649" i="3"/>
  <c r="F650" i="3"/>
  <c r="G650" i="3"/>
  <c r="F636" i="8"/>
  <c r="G636" i="8"/>
  <c r="F637" i="8"/>
  <c r="G637" i="8"/>
  <c r="F638" i="8"/>
  <c r="G638" i="8"/>
  <c r="F639" i="8"/>
  <c r="G639" i="8"/>
  <c r="F640" i="8"/>
  <c r="G640" i="8"/>
  <c r="F641" i="8"/>
  <c r="G641" i="8"/>
  <c r="F642" i="8"/>
  <c r="G642" i="8"/>
  <c r="F643" i="8"/>
  <c r="G643" i="8"/>
  <c r="F644" i="8"/>
  <c r="G644" i="8"/>
  <c r="F645" i="8"/>
  <c r="G645" i="8"/>
  <c r="F646" i="8"/>
  <c r="G646" i="8"/>
  <c r="F647" i="8"/>
  <c r="G647" i="8"/>
  <c r="F636" i="5"/>
  <c r="G636" i="5"/>
  <c r="F637" i="5"/>
  <c r="G637" i="5"/>
  <c r="F638" i="5"/>
  <c r="G638" i="5"/>
  <c r="F639" i="5"/>
  <c r="G639" i="5"/>
  <c r="F640" i="5"/>
  <c r="G640" i="5"/>
  <c r="F641" i="5"/>
  <c r="G641" i="5"/>
  <c r="F642" i="5"/>
  <c r="G642" i="5"/>
  <c r="F643" i="5"/>
  <c r="G643" i="5"/>
  <c r="F635" i="8"/>
  <c r="G635" i="8"/>
  <c r="F635" i="5"/>
  <c r="G635" i="5"/>
  <c r="F634" i="8"/>
  <c r="G634" i="8"/>
  <c r="F634" i="5"/>
  <c r="G634" i="5"/>
  <c r="F633" i="8"/>
  <c r="G633" i="8"/>
  <c r="F633" i="12"/>
  <c r="J632" i="12"/>
  <c r="F640" i="12"/>
  <c r="G640" i="12"/>
  <c r="F641" i="12"/>
  <c r="G641" i="12"/>
  <c r="F642" i="12"/>
  <c r="G642" i="12"/>
  <c r="F643" i="12"/>
  <c r="G643" i="12"/>
  <c r="F644" i="12"/>
  <c r="G644" i="12"/>
  <c r="F645" i="12"/>
  <c r="G645" i="12"/>
  <c r="F646" i="12"/>
  <c r="G646" i="12"/>
  <c r="F647" i="12"/>
  <c r="G647" i="12"/>
  <c r="F648" i="12"/>
  <c r="G648" i="12"/>
  <c r="F649" i="12"/>
  <c r="G649" i="12"/>
  <c r="F650" i="12"/>
  <c r="G650" i="12"/>
  <c r="F651" i="12"/>
  <c r="G651" i="12"/>
  <c r="F652" i="12"/>
  <c r="G652" i="12"/>
  <c r="F653" i="12"/>
  <c r="G653" i="12"/>
  <c r="F654" i="12"/>
  <c r="G654" i="12"/>
  <c r="F655" i="12"/>
  <c r="G655" i="12"/>
  <c r="F364" i="16"/>
  <c r="G364" i="16"/>
  <c r="F365" i="16"/>
  <c r="G365" i="16"/>
  <c r="F366" i="16"/>
  <c r="G366" i="16"/>
  <c r="F367" i="16"/>
  <c r="G367" i="16"/>
  <c r="F368" i="16"/>
  <c r="G368" i="16"/>
  <c r="F369" i="16"/>
  <c r="G369" i="16"/>
  <c r="F370" i="16"/>
  <c r="G370" i="16"/>
  <c r="F371" i="16"/>
  <c r="G371" i="16"/>
  <c r="F372" i="16"/>
  <c r="G372" i="16"/>
  <c r="F373" i="16"/>
  <c r="G373" i="16"/>
  <c r="F375" i="16"/>
  <c r="G375" i="16"/>
  <c r="F376" i="16"/>
  <c r="G376" i="16"/>
  <c r="F377" i="16"/>
  <c r="G377" i="16"/>
  <c r="F378" i="16"/>
  <c r="G378" i="16"/>
  <c r="F379" i="16"/>
  <c r="G379" i="16"/>
  <c r="F380" i="16"/>
  <c r="G380" i="16"/>
  <c r="F381" i="16"/>
  <c r="G381" i="16"/>
  <c r="F382" i="16"/>
  <c r="G382" i="16"/>
  <c r="F383" i="16"/>
  <c r="G383" i="16"/>
  <c r="F384" i="16"/>
  <c r="G384" i="16"/>
  <c r="F385" i="16"/>
  <c r="G385" i="16"/>
  <c r="F631" i="6"/>
  <c r="G631" i="6"/>
  <c r="F632" i="6"/>
  <c r="G632" i="6"/>
  <c r="F633" i="6"/>
  <c r="G633" i="6"/>
  <c r="F634" i="6"/>
  <c r="G634" i="6"/>
  <c r="F635" i="6"/>
  <c r="G635" i="6"/>
  <c r="F636" i="6"/>
  <c r="G636" i="6"/>
  <c r="F637" i="6"/>
  <c r="G637" i="6"/>
  <c r="F638" i="6"/>
  <c r="G638" i="6"/>
  <c r="F639" i="6"/>
  <c r="G639" i="6"/>
  <c r="F640" i="6"/>
  <c r="G640" i="6"/>
  <c r="F626" i="7"/>
  <c r="G626" i="7"/>
  <c r="F627" i="7"/>
  <c r="G627" i="7"/>
  <c r="F628" i="7"/>
  <c r="G628" i="7"/>
  <c r="F629" i="7"/>
  <c r="G629" i="7"/>
  <c r="F630" i="7"/>
  <c r="G630" i="7"/>
  <c r="F631" i="7"/>
  <c r="G631" i="7"/>
  <c r="F632" i="7"/>
  <c r="G632" i="7"/>
  <c r="F633" i="7"/>
  <c r="G633" i="7"/>
  <c r="F634" i="7"/>
  <c r="G634" i="7"/>
  <c r="F635" i="7"/>
  <c r="G635" i="7"/>
  <c r="F636" i="7"/>
  <c r="G636" i="7"/>
  <c r="F637" i="7"/>
  <c r="G637" i="7"/>
  <c r="F638" i="7"/>
  <c r="G638" i="7"/>
  <c r="F639" i="7"/>
  <c r="G639" i="7"/>
  <c r="F640" i="7"/>
  <c r="G640" i="7"/>
  <c r="F641" i="7"/>
  <c r="G641" i="7"/>
  <c r="F642" i="7"/>
  <c r="G642" i="7"/>
  <c r="F643" i="7"/>
  <c r="G643" i="7"/>
  <c r="F644" i="7"/>
  <c r="G644" i="7"/>
  <c r="F645" i="7"/>
  <c r="G645" i="7"/>
  <c r="F636" i="9"/>
  <c r="G636" i="9"/>
  <c r="F637" i="9"/>
  <c r="G637" i="9"/>
  <c r="F638" i="9"/>
  <c r="G638" i="9"/>
  <c r="F639" i="9"/>
  <c r="G639" i="9"/>
  <c r="F640" i="9"/>
  <c r="G640" i="9"/>
  <c r="F641" i="9"/>
  <c r="G641" i="9"/>
  <c r="F642" i="9"/>
  <c r="G642" i="9"/>
  <c r="F643" i="9"/>
  <c r="G643" i="9"/>
  <c r="F644" i="9"/>
  <c r="G644" i="9"/>
  <c r="F645" i="9"/>
  <c r="G645" i="9"/>
  <c r="F261" i="20"/>
  <c r="G261" i="20"/>
  <c r="F262" i="20"/>
  <c r="G262" i="20"/>
  <c r="F263" i="20"/>
  <c r="G263" i="20"/>
  <c r="F264" i="20"/>
  <c r="G264" i="20"/>
  <c r="F265" i="20"/>
  <c r="G265" i="20"/>
  <c r="F266" i="20"/>
  <c r="G266" i="20"/>
  <c r="F267" i="20"/>
  <c r="G267" i="20"/>
  <c r="F268" i="20"/>
  <c r="G268" i="20"/>
  <c r="F269" i="20"/>
  <c r="G269" i="20"/>
  <c r="F270" i="20"/>
  <c r="G270" i="20"/>
  <c r="F271" i="20"/>
  <c r="G271" i="20"/>
  <c r="F272" i="20"/>
  <c r="G272" i="20"/>
  <c r="F273" i="20"/>
  <c r="G273" i="20"/>
  <c r="F274" i="20"/>
  <c r="G274" i="20"/>
  <c r="F275" i="20"/>
  <c r="G275" i="20"/>
  <c r="F276" i="20"/>
  <c r="G276" i="20"/>
  <c r="F277" i="20"/>
  <c r="G277" i="20"/>
  <c r="F278" i="20"/>
  <c r="G278" i="20"/>
  <c r="F279" i="20"/>
  <c r="G279" i="20"/>
  <c r="F280" i="20"/>
  <c r="G280" i="20"/>
  <c r="F281" i="20"/>
  <c r="G281" i="20"/>
  <c r="F282" i="20"/>
  <c r="G282" i="20"/>
  <c r="F283" i="20"/>
  <c r="G283" i="20"/>
  <c r="F75" i="85"/>
  <c r="G75" i="85"/>
  <c r="F76" i="85"/>
  <c r="G76" i="85"/>
  <c r="F77" i="85"/>
  <c r="G77" i="85"/>
  <c r="F78" i="85"/>
  <c r="G78" i="85"/>
  <c r="F79" i="85"/>
  <c r="G79" i="85"/>
  <c r="F80" i="85"/>
  <c r="G80" i="85"/>
  <c r="F81" i="85"/>
  <c r="G81" i="85"/>
  <c r="F82" i="85"/>
  <c r="G82" i="85"/>
  <c r="F83" i="85"/>
  <c r="G83" i="85"/>
  <c r="F84" i="85"/>
  <c r="G84" i="85"/>
  <c r="F85" i="85"/>
  <c r="G85" i="85"/>
  <c r="F86" i="85"/>
  <c r="G86" i="85"/>
  <c r="F87" i="85"/>
  <c r="G87" i="85"/>
  <c r="F88" i="85"/>
  <c r="G88" i="85"/>
  <c r="F89" i="85"/>
  <c r="G89" i="85"/>
  <c r="F90" i="85"/>
  <c r="G90" i="85"/>
  <c r="F91" i="85"/>
  <c r="G91" i="85"/>
  <c r="F92" i="85"/>
  <c r="G92" i="85"/>
  <c r="F93" i="85"/>
  <c r="G93" i="85"/>
  <c r="F94" i="85"/>
  <c r="G94" i="85"/>
  <c r="F95" i="85"/>
  <c r="G95" i="85"/>
  <c r="F96" i="85"/>
  <c r="G96" i="85"/>
  <c r="F97" i="85"/>
  <c r="G97" i="85"/>
  <c r="F98" i="85"/>
  <c r="G98" i="85"/>
  <c r="F99" i="85"/>
  <c r="G99" i="85"/>
  <c r="F100" i="85"/>
  <c r="G100" i="85"/>
  <c r="F101" i="85"/>
  <c r="G101" i="85"/>
  <c r="F102" i="85"/>
  <c r="G102" i="85"/>
  <c r="F103" i="85"/>
  <c r="G103" i="85"/>
  <c r="F104" i="85"/>
  <c r="G104" i="85"/>
  <c r="F105" i="85"/>
  <c r="G105" i="85"/>
  <c r="F106" i="85"/>
  <c r="G106" i="85"/>
  <c r="F107" i="85"/>
  <c r="G107" i="85"/>
  <c r="F108" i="85"/>
  <c r="G108" i="85"/>
  <c r="F109" i="85"/>
  <c r="G109" i="85"/>
  <c r="F110" i="85"/>
  <c r="G110" i="85"/>
  <c r="F111" i="85"/>
  <c r="G111" i="85"/>
  <c r="F112" i="85"/>
  <c r="G112" i="85"/>
  <c r="F113" i="85"/>
  <c r="G113" i="85"/>
  <c r="F114" i="85"/>
  <c r="G114" i="85"/>
  <c r="F115" i="85"/>
  <c r="G115" i="85"/>
  <c r="F116" i="85"/>
  <c r="G116" i="85"/>
  <c r="F117" i="85"/>
  <c r="G117" i="85"/>
  <c r="F635" i="12"/>
  <c r="G635" i="12"/>
  <c r="F636" i="12"/>
  <c r="G636" i="12"/>
  <c r="F637" i="12"/>
  <c r="G637" i="12"/>
  <c r="F638" i="12"/>
  <c r="G638" i="12"/>
  <c r="F639" i="12"/>
  <c r="G639" i="12"/>
  <c r="F624" i="12"/>
  <c r="F636" i="2"/>
  <c r="G636" i="2"/>
  <c r="F637" i="2"/>
  <c r="G637" i="2"/>
  <c r="F638" i="2"/>
  <c r="G638" i="2"/>
  <c r="F639" i="2"/>
  <c r="G639" i="2"/>
  <c r="F640" i="2"/>
  <c r="G640" i="2"/>
  <c r="F641" i="2"/>
  <c r="G641" i="2"/>
  <c r="F642" i="2"/>
  <c r="G642" i="2"/>
  <c r="F643" i="2"/>
  <c r="G643" i="2"/>
  <c r="F644" i="2"/>
  <c r="G644" i="2"/>
  <c r="F645" i="2"/>
  <c r="G645" i="2"/>
  <c r="F646" i="2"/>
  <c r="G646" i="2"/>
  <c r="F647" i="2"/>
  <c r="G647" i="2"/>
  <c r="F648" i="2"/>
  <c r="G648" i="2"/>
  <c r="F649" i="2"/>
  <c r="G649" i="2"/>
  <c r="F650" i="2"/>
  <c r="G650" i="2"/>
  <c r="F651" i="2"/>
  <c r="G651" i="2"/>
  <c r="F628" i="3"/>
  <c r="G628" i="3"/>
  <c r="F629" i="3"/>
  <c r="G629" i="3"/>
  <c r="F630" i="3"/>
  <c r="G630" i="3"/>
  <c r="F631" i="3"/>
  <c r="G631" i="3"/>
  <c r="F632" i="3"/>
  <c r="G632" i="3"/>
  <c r="F633" i="3"/>
  <c r="G633" i="3"/>
  <c r="F634" i="3"/>
  <c r="G634" i="3"/>
  <c r="F635" i="3"/>
  <c r="G635" i="3"/>
  <c r="F636" i="3"/>
  <c r="G636" i="3"/>
  <c r="F637" i="3"/>
  <c r="G637" i="3"/>
  <c r="F638" i="3"/>
  <c r="G638" i="3"/>
  <c r="F639" i="3"/>
  <c r="G639" i="3"/>
  <c r="F640" i="3"/>
  <c r="G640" i="3"/>
  <c r="F635" i="10"/>
  <c r="G635" i="10"/>
  <c r="F636" i="10"/>
  <c r="G636" i="10"/>
  <c r="F637" i="10"/>
  <c r="G637" i="10"/>
  <c r="F638" i="10"/>
  <c r="G638" i="10"/>
  <c r="F639" i="10"/>
  <c r="G639" i="10"/>
  <c r="F640" i="10"/>
  <c r="G640" i="10"/>
  <c r="F641" i="10"/>
  <c r="G641" i="10"/>
  <c r="F642" i="10"/>
  <c r="G642" i="10"/>
  <c r="F643" i="10"/>
  <c r="G643" i="10"/>
  <c r="F644" i="10"/>
  <c r="G644" i="10"/>
  <c r="F645" i="10"/>
  <c r="G645" i="10"/>
  <c r="F646" i="10"/>
  <c r="G646" i="10"/>
  <c r="F647" i="10"/>
  <c r="G647" i="10"/>
  <c r="F648" i="10"/>
  <c r="G648" i="10"/>
  <c r="F628" i="9"/>
  <c r="G628" i="9"/>
  <c r="F629" i="9"/>
  <c r="G629" i="9"/>
  <c r="F630" i="9"/>
  <c r="G630" i="9"/>
  <c r="F631" i="9"/>
  <c r="G631" i="9"/>
  <c r="F632" i="9"/>
  <c r="G632" i="9"/>
  <c r="F633" i="9"/>
  <c r="G633" i="9"/>
  <c r="F634" i="9"/>
  <c r="G634" i="9"/>
  <c r="F635" i="9"/>
  <c r="G635" i="9"/>
  <c r="F621" i="12"/>
  <c r="F619" i="12"/>
  <c r="F628" i="5"/>
  <c r="G628" i="5"/>
  <c r="F629" i="5"/>
  <c r="G629" i="5"/>
  <c r="F630" i="5"/>
  <c r="G630" i="5"/>
  <c r="F631" i="5"/>
  <c r="G631" i="5"/>
  <c r="F632" i="5"/>
  <c r="G632" i="5"/>
  <c r="F633" i="5"/>
  <c r="G633" i="5"/>
  <c r="F68" i="85"/>
  <c r="G68" i="85"/>
  <c r="F69" i="85"/>
  <c r="G69" i="85"/>
  <c r="F70" i="85"/>
  <c r="G70" i="85"/>
  <c r="F71" i="85"/>
  <c r="G71" i="85"/>
  <c r="F72" i="85"/>
  <c r="G72" i="85"/>
  <c r="F73" i="85"/>
  <c r="G73" i="85"/>
  <c r="F74" i="85"/>
  <c r="G74" i="85"/>
  <c r="F616" i="12"/>
  <c r="G616" i="12"/>
  <c r="F617" i="12"/>
  <c r="G617" i="12"/>
  <c r="F618" i="12"/>
  <c r="G618" i="12"/>
  <c r="G619" i="12"/>
  <c r="F620" i="12"/>
  <c r="G620" i="12"/>
  <c r="G621" i="12"/>
  <c r="F622" i="12"/>
  <c r="G622" i="12"/>
  <c r="F623" i="12"/>
  <c r="G623" i="12"/>
  <c r="G624" i="12"/>
  <c r="F625" i="12"/>
  <c r="G625" i="12"/>
  <c r="F626" i="12"/>
  <c r="G626" i="12"/>
  <c r="F627" i="12"/>
  <c r="G627" i="12"/>
  <c r="F628" i="12"/>
  <c r="G628" i="12"/>
  <c r="F629" i="12"/>
  <c r="G629" i="12"/>
  <c r="F630" i="12"/>
  <c r="G630" i="12"/>
  <c r="F631" i="12"/>
  <c r="G631" i="12"/>
  <c r="F632" i="12"/>
  <c r="G632" i="12"/>
  <c r="G633" i="12"/>
  <c r="F634" i="12"/>
  <c r="G634" i="12"/>
  <c r="F615" i="8"/>
  <c r="G615" i="8"/>
  <c r="F616" i="8"/>
  <c r="G616" i="8"/>
  <c r="F617" i="8"/>
  <c r="G617" i="8"/>
  <c r="F618" i="8"/>
  <c r="G618" i="8"/>
  <c r="F619" i="8"/>
  <c r="G619" i="8"/>
  <c r="F620" i="8"/>
  <c r="G620" i="8"/>
  <c r="F621" i="8"/>
  <c r="G621" i="8"/>
  <c r="F622" i="8"/>
  <c r="G622" i="8"/>
  <c r="F623" i="8"/>
  <c r="G623" i="8"/>
  <c r="F624" i="8"/>
  <c r="G624" i="8"/>
  <c r="F625" i="8"/>
  <c r="G625" i="8"/>
  <c r="F626" i="8"/>
  <c r="G626" i="8"/>
  <c r="F627" i="8"/>
  <c r="G627" i="8"/>
  <c r="F628" i="8"/>
  <c r="G628" i="8"/>
  <c r="F629" i="8"/>
  <c r="G629" i="8"/>
  <c r="F630" i="8"/>
  <c r="G630" i="8"/>
  <c r="F631" i="8"/>
  <c r="G631" i="8"/>
  <c r="F632" i="8"/>
  <c r="G632" i="8"/>
  <c r="F255" i="20"/>
  <c r="G255" i="20"/>
  <c r="F256" i="20"/>
  <c r="G256" i="20"/>
  <c r="F257" i="20"/>
  <c r="G257" i="20"/>
  <c r="F258" i="20"/>
  <c r="G258" i="20"/>
  <c r="F259" i="20"/>
  <c r="G259" i="20"/>
  <c r="F260" i="20"/>
  <c r="G260" i="20"/>
  <c r="F615" i="5"/>
  <c r="G615" i="5"/>
  <c r="F616" i="5"/>
  <c r="G616" i="5"/>
  <c r="F617" i="5"/>
  <c r="G617" i="5"/>
  <c r="F618" i="5"/>
  <c r="G618" i="5"/>
  <c r="F619" i="5"/>
  <c r="G619" i="5"/>
  <c r="F620" i="5"/>
  <c r="G620" i="5"/>
  <c r="F621" i="5"/>
  <c r="G621" i="5"/>
  <c r="F622" i="5"/>
  <c r="G622" i="5"/>
  <c r="F623" i="5"/>
  <c r="G623" i="5"/>
  <c r="F624" i="5"/>
  <c r="G624" i="5"/>
  <c r="F625" i="5"/>
  <c r="G625" i="5"/>
  <c r="F626" i="5"/>
  <c r="G626" i="5"/>
  <c r="F627" i="5"/>
  <c r="G627" i="5"/>
  <c r="F615" i="12"/>
  <c r="G615" i="12"/>
  <c r="F614" i="8"/>
  <c r="G614" i="8"/>
  <c r="F614" i="5"/>
  <c r="G614" i="5"/>
  <c r="F614" i="12"/>
  <c r="G614" i="12"/>
  <c r="F613" i="3"/>
  <c r="G613" i="3"/>
  <c r="F614" i="3"/>
  <c r="G614" i="3"/>
  <c r="F615" i="3"/>
  <c r="G615" i="3"/>
  <c r="F616" i="3"/>
  <c r="G616" i="3"/>
  <c r="F617" i="3"/>
  <c r="G617" i="3"/>
  <c r="F618" i="3"/>
  <c r="G618" i="3"/>
  <c r="F619" i="3"/>
  <c r="G619" i="3"/>
  <c r="F620" i="3"/>
  <c r="G620" i="3"/>
  <c r="F621" i="3"/>
  <c r="G621" i="3"/>
  <c r="F622" i="3"/>
  <c r="G622" i="3"/>
  <c r="F623" i="3"/>
  <c r="G623" i="3"/>
  <c r="F624" i="3"/>
  <c r="G624" i="3"/>
  <c r="F625" i="3"/>
  <c r="G625" i="3"/>
  <c r="F626" i="3"/>
  <c r="G626" i="3"/>
  <c r="F627" i="3"/>
  <c r="G627" i="3"/>
  <c r="F611" i="9"/>
  <c r="G611" i="9"/>
  <c r="F612" i="9"/>
  <c r="G612" i="9"/>
  <c r="F613" i="9"/>
  <c r="G613" i="9"/>
  <c r="F614" i="9"/>
  <c r="G614" i="9"/>
  <c r="F615" i="9"/>
  <c r="G615" i="9"/>
  <c r="F616" i="9"/>
  <c r="G616" i="9"/>
  <c r="F617" i="9"/>
  <c r="G617" i="9"/>
  <c r="F618" i="9"/>
  <c r="G618" i="9"/>
  <c r="F619" i="9"/>
  <c r="G619" i="9"/>
  <c r="F620" i="9"/>
  <c r="G620" i="9"/>
  <c r="F621" i="9"/>
  <c r="G621" i="9"/>
  <c r="F622" i="9"/>
  <c r="G622" i="9"/>
  <c r="F623" i="9"/>
  <c r="G623" i="9"/>
  <c r="F624" i="9"/>
  <c r="G624" i="9"/>
  <c r="F625" i="9"/>
  <c r="G625" i="9"/>
  <c r="F626" i="9"/>
  <c r="G626" i="9"/>
  <c r="F627" i="9"/>
  <c r="G627" i="9"/>
  <c r="F355" i="16"/>
  <c r="G355" i="16"/>
  <c r="F356" i="16"/>
  <c r="G356" i="16"/>
  <c r="F357" i="16"/>
  <c r="G357" i="16"/>
  <c r="F358" i="16"/>
  <c r="G358" i="16"/>
  <c r="F359" i="16"/>
  <c r="G359" i="16"/>
  <c r="F360" i="16"/>
  <c r="G360" i="16"/>
  <c r="F361" i="16"/>
  <c r="G361" i="16"/>
  <c r="F362" i="16"/>
  <c r="G362" i="16"/>
  <c r="F363" i="16"/>
  <c r="G363" i="16"/>
  <c r="F247" i="20"/>
  <c r="G247" i="20"/>
  <c r="F248" i="20"/>
  <c r="G248" i="20"/>
  <c r="F249" i="20"/>
  <c r="G249" i="20"/>
  <c r="F250" i="20"/>
  <c r="G250" i="20"/>
  <c r="F251" i="20"/>
  <c r="G251" i="20"/>
  <c r="F252" i="20"/>
  <c r="G252" i="20"/>
  <c r="F253" i="20"/>
  <c r="G253" i="20"/>
  <c r="F254" i="20"/>
  <c r="G254" i="20"/>
  <c r="F57" i="85"/>
  <c r="G57" i="85"/>
  <c r="F58" i="85"/>
  <c r="G58" i="85"/>
  <c r="F59" i="85"/>
  <c r="G59" i="85"/>
  <c r="F60" i="85"/>
  <c r="G60" i="85"/>
  <c r="F61" i="85"/>
  <c r="G61" i="85"/>
  <c r="F62" i="85"/>
  <c r="G62" i="85"/>
  <c r="F63" i="85"/>
  <c r="G63" i="85"/>
  <c r="F64" i="85"/>
  <c r="G64" i="85"/>
  <c r="F65" i="85"/>
  <c r="G65" i="85"/>
  <c r="F66" i="85"/>
  <c r="G66" i="85"/>
  <c r="F67" i="85"/>
  <c r="G67" i="85"/>
  <c r="F613" i="12"/>
  <c r="G613" i="12"/>
  <c r="F610" i="9"/>
  <c r="G610" i="9"/>
  <c r="F612" i="3"/>
  <c r="G612" i="3"/>
  <c r="F246" i="20"/>
  <c r="G246" i="20"/>
  <c r="F56" i="85"/>
  <c r="G56" i="85"/>
  <c r="F619" i="10"/>
  <c r="G619" i="10"/>
  <c r="F620" i="10"/>
  <c r="G620" i="10"/>
  <c r="F621" i="10"/>
  <c r="G621" i="10"/>
  <c r="F622" i="10"/>
  <c r="G622" i="10"/>
  <c r="F623" i="10"/>
  <c r="G623" i="10"/>
  <c r="F624" i="10"/>
  <c r="G624" i="10"/>
  <c r="F625" i="10"/>
  <c r="G625" i="10"/>
  <c r="F626" i="10"/>
  <c r="G626" i="10"/>
  <c r="F627" i="10"/>
  <c r="G627" i="10"/>
  <c r="F628" i="10"/>
  <c r="G628" i="10"/>
  <c r="F629" i="10"/>
  <c r="G629" i="10"/>
  <c r="F630" i="10"/>
  <c r="G630" i="10"/>
  <c r="F631" i="10"/>
  <c r="G631" i="10"/>
  <c r="F632" i="10"/>
  <c r="G632" i="10"/>
  <c r="F633" i="10"/>
  <c r="G633" i="10"/>
  <c r="F634" i="10"/>
  <c r="G634" i="10"/>
  <c r="F611" i="3"/>
  <c r="G611" i="3"/>
  <c r="F245" i="20"/>
  <c r="G245" i="20"/>
  <c r="F55" i="85"/>
  <c r="G55" i="85"/>
  <c r="F610" i="3"/>
  <c r="G610" i="3"/>
  <c r="F608" i="2"/>
  <c r="F606" i="8"/>
  <c r="G606" i="8"/>
  <c r="F607" i="8"/>
  <c r="G607" i="8"/>
  <c r="F608" i="8"/>
  <c r="G608" i="8"/>
  <c r="F609" i="8"/>
  <c r="G609" i="8"/>
  <c r="F610" i="8"/>
  <c r="G610" i="8"/>
  <c r="F611" i="8"/>
  <c r="G611" i="8"/>
  <c r="F612" i="8"/>
  <c r="G612" i="8"/>
  <c r="F613" i="8"/>
  <c r="G613" i="8"/>
  <c r="F50" i="85"/>
  <c r="G50" i="85"/>
  <c r="F51" i="85"/>
  <c r="G51" i="85"/>
  <c r="F52" i="85"/>
  <c r="G52" i="85"/>
  <c r="F53" i="85"/>
  <c r="G53" i="85"/>
  <c r="F54" i="85"/>
  <c r="G54" i="85"/>
  <c r="F49" i="85"/>
  <c r="G49" i="85"/>
  <c r="F605" i="8"/>
  <c r="G605" i="8"/>
  <c r="F48" i="85"/>
  <c r="G48" i="85"/>
  <c r="F604" i="8"/>
  <c r="G604" i="8"/>
  <c r="F47" i="85"/>
  <c r="G47" i="85"/>
  <c r="F603" i="8"/>
  <c r="G603" i="8"/>
  <c r="F46" i="85"/>
  <c r="G46" i="85"/>
  <c r="F600" i="10"/>
  <c r="G600" i="10"/>
  <c r="F601" i="10"/>
  <c r="G601" i="10"/>
  <c r="F602" i="10"/>
  <c r="G602" i="10"/>
  <c r="F603" i="10"/>
  <c r="G603" i="10"/>
  <c r="F604" i="10"/>
  <c r="G604" i="10"/>
  <c r="F605" i="10"/>
  <c r="G605" i="10"/>
  <c r="F606" i="10"/>
  <c r="G606" i="10"/>
  <c r="F607" i="10"/>
  <c r="G607" i="10"/>
  <c r="F608" i="10"/>
  <c r="G608" i="10"/>
  <c r="F609" i="10"/>
  <c r="G609" i="10"/>
  <c r="F610" i="10"/>
  <c r="G610" i="10"/>
  <c r="F611" i="10"/>
  <c r="G611" i="10"/>
  <c r="F612" i="10"/>
  <c r="G612" i="10"/>
  <c r="F613" i="10"/>
  <c r="G613" i="10"/>
  <c r="F614" i="10"/>
  <c r="G614" i="10"/>
  <c r="F615" i="10"/>
  <c r="G615" i="10"/>
  <c r="F616" i="10"/>
  <c r="G616" i="10"/>
  <c r="F617" i="10"/>
  <c r="G617" i="10"/>
  <c r="F618" i="10"/>
  <c r="G618" i="10"/>
  <c r="F340" i="16"/>
  <c r="G340" i="16"/>
  <c r="F341" i="16"/>
  <c r="G341" i="16"/>
  <c r="F342" i="16"/>
  <c r="G342" i="16"/>
  <c r="F343" i="16"/>
  <c r="G343" i="16"/>
  <c r="F344" i="16"/>
  <c r="G344" i="16"/>
  <c r="F345" i="16"/>
  <c r="G345" i="16"/>
  <c r="F346" i="16"/>
  <c r="G346" i="16"/>
  <c r="F347" i="16"/>
  <c r="G347" i="16"/>
  <c r="F348" i="16"/>
  <c r="G348" i="16"/>
  <c r="F349" i="16"/>
  <c r="G349" i="16"/>
  <c r="F350" i="16"/>
  <c r="G350" i="16"/>
  <c r="F351" i="16"/>
  <c r="G351" i="16"/>
  <c r="F352" i="16"/>
  <c r="G352" i="16"/>
  <c r="F353" i="16"/>
  <c r="G353" i="16"/>
  <c r="F354" i="16"/>
  <c r="G354" i="16"/>
  <c r="F602" i="8"/>
  <c r="G602" i="8"/>
  <c r="F45" i="85"/>
  <c r="G45" i="85"/>
  <c r="F599" i="10"/>
  <c r="G599" i="10"/>
  <c r="F601" i="8"/>
  <c r="G601" i="8"/>
  <c r="F610" i="6"/>
  <c r="G610" i="6"/>
  <c r="F611" i="6"/>
  <c r="G611" i="6"/>
  <c r="F612" i="6"/>
  <c r="G612" i="6"/>
  <c r="F613" i="6"/>
  <c r="G613" i="6"/>
  <c r="F614" i="6"/>
  <c r="G614" i="6"/>
  <c r="F615" i="6"/>
  <c r="G615" i="6"/>
  <c r="F616" i="6"/>
  <c r="G616" i="6"/>
  <c r="F617" i="6"/>
  <c r="G617" i="6"/>
  <c r="F618" i="6"/>
  <c r="G618" i="6"/>
  <c r="F619" i="6"/>
  <c r="G619" i="6"/>
  <c r="F620" i="6"/>
  <c r="G620" i="6"/>
  <c r="F621" i="6"/>
  <c r="G621" i="6"/>
  <c r="F622" i="6"/>
  <c r="G622" i="6"/>
  <c r="F623" i="6"/>
  <c r="G623" i="6"/>
  <c r="F624" i="6"/>
  <c r="G624" i="6"/>
  <c r="F625" i="6"/>
  <c r="G625" i="6"/>
  <c r="F626" i="6"/>
  <c r="G626" i="6"/>
  <c r="F627" i="6"/>
  <c r="G627" i="6"/>
  <c r="F628" i="6"/>
  <c r="G628" i="6"/>
  <c r="F629" i="6"/>
  <c r="G629" i="6"/>
  <c r="F630" i="6"/>
  <c r="G630" i="6"/>
  <c r="F598" i="10"/>
  <c r="G598" i="10"/>
  <c r="F600" i="8"/>
  <c r="G600" i="8"/>
  <c r="F44" i="85"/>
  <c r="G44" i="85"/>
  <c r="F597" i="10"/>
  <c r="G597" i="10"/>
  <c r="F599" i="8"/>
  <c r="G599" i="8"/>
  <c r="F43" i="85"/>
  <c r="G43" i="85"/>
  <c r="F596" i="10"/>
  <c r="G596" i="10"/>
  <c r="F598" i="8"/>
  <c r="G598" i="8"/>
  <c r="F42" i="85"/>
  <c r="G42" i="85"/>
  <c r="F595" i="10"/>
  <c r="G595" i="10"/>
  <c r="F597" i="8"/>
  <c r="G597" i="8"/>
  <c r="F41" i="85"/>
  <c r="G41" i="85"/>
  <c r="F594" i="10"/>
  <c r="G594" i="10"/>
  <c r="F596" i="8"/>
  <c r="G596" i="8"/>
  <c r="F40" i="85"/>
  <c r="G40" i="85"/>
  <c r="F593" i="10"/>
  <c r="G593" i="10"/>
  <c r="F595" i="8"/>
  <c r="G595" i="8"/>
  <c r="F39" i="85"/>
  <c r="G39" i="85"/>
  <c r="F592" i="10"/>
  <c r="G592" i="10"/>
  <c r="F594" i="8"/>
  <c r="G594" i="8"/>
  <c r="F38" i="85"/>
  <c r="G38" i="85"/>
  <c r="F591" i="10"/>
  <c r="G591" i="10"/>
  <c r="F593" i="8"/>
  <c r="G593" i="8"/>
  <c r="F37" i="85"/>
  <c r="G37" i="85"/>
  <c r="F590" i="10"/>
  <c r="G590" i="10"/>
  <c r="F592" i="8"/>
  <c r="G592" i="8"/>
  <c r="F36" i="85"/>
  <c r="G36" i="85"/>
  <c r="F589" i="10"/>
  <c r="G589" i="10"/>
  <c r="F591" i="8"/>
  <c r="G591" i="8"/>
  <c r="G537" i="14"/>
  <c r="F537" i="14"/>
  <c r="F35" i="85"/>
  <c r="G35" i="85"/>
  <c r="F591" i="12"/>
  <c r="G591" i="12"/>
  <c r="F587" i="10"/>
  <c r="G587" i="10"/>
  <c r="F588" i="10"/>
  <c r="G588" i="10"/>
  <c r="F34" i="85"/>
  <c r="G34" i="85"/>
  <c r="F586" i="10"/>
  <c r="G586" i="10"/>
  <c r="F312" i="16"/>
  <c r="G312" i="16"/>
  <c r="F313" i="16"/>
  <c r="G313" i="16"/>
  <c r="F314" i="16"/>
  <c r="G314" i="16"/>
  <c r="F315" i="16"/>
  <c r="G315" i="16"/>
  <c r="F316" i="16"/>
  <c r="G316" i="16"/>
  <c r="F317" i="16"/>
  <c r="G317" i="16"/>
  <c r="F318" i="16"/>
  <c r="G318" i="16"/>
  <c r="F319" i="16"/>
  <c r="G319" i="16"/>
  <c r="F320" i="16"/>
  <c r="G320" i="16"/>
  <c r="F321" i="16"/>
  <c r="G321" i="16"/>
  <c r="F322" i="16"/>
  <c r="G322" i="16"/>
  <c r="F323" i="16"/>
  <c r="G323" i="16"/>
  <c r="F324" i="16"/>
  <c r="G324" i="16"/>
  <c r="F325" i="16"/>
  <c r="G325" i="16"/>
  <c r="F326" i="16"/>
  <c r="G326" i="16"/>
  <c r="F327" i="16"/>
  <c r="G327" i="16"/>
  <c r="F328" i="16"/>
  <c r="G328" i="16"/>
  <c r="F329" i="16"/>
  <c r="G329" i="16"/>
  <c r="F330" i="16"/>
  <c r="G330" i="16"/>
  <c r="F331" i="16"/>
  <c r="G331" i="16"/>
  <c r="F332" i="16"/>
  <c r="G332" i="16"/>
  <c r="F333" i="16"/>
  <c r="G333" i="16"/>
  <c r="F334" i="16"/>
  <c r="G334" i="16"/>
  <c r="F335" i="16"/>
  <c r="G335" i="16"/>
  <c r="F336" i="16"/>
  <c r="G336" i="16"/>
  <c r="F337" i="16"/>
  <c r="G337" i="16"/>
  <c r="F338" i="16"/>
  <c r="G338" i="16"/>
  <c r="F339" i="16"/>
  <c r="G339" i="16"/>
  <c r="F592" i="12"/>
  <c r="G592" i="12"/>
  <c r="F593" i="12"/>
  <c r="G593" i="12"/>
  <c r="F594" i="12"/>
  <c r="G594" i="12"/>
  <c r="F595" i="12"/>
  <c r="G595" i="12"/>
  <c r="F596" i="12"/>
  <c r="G596" i="12"/>
  <c r="F597" i="12"/>
  <c r="G597" i="12"/>
  <c r="F598" i="12"/>
  <c r="G598" i="12"/>
  <c r="F599" i="12"/>
  <c r="G599" i="12"/>
  <c r="F600" i="12"/>
  <c r="G600" i="12"/>
  <c r="F601" i="12"/>
  <c r="G601" i="12"/>
  <c r="F602" i="12"/>
  <c r="G602" i="12"/>
  <c r="F603" i="12"/>
  <c r="G603" i="12"/>
  <c r="F604" i="12"/>
  <c r="G604" i="12"/>
  <c r="F605" i="12"/>
  <c r="G605" i="12"/>
  <c r="F606" i="12"/>
  <c r="G606" i="12"/>
  <c r="F607" i="12"/>
  <c r="G607" i="12"/>
  <c r="F608" i="12"/>
  <c r="G608" i="12"/>
  <c r="F609" i="12"/>
  <c r="G609" i="12"/>
  <c r="F610" i="12"/>
  <c r="G610" i="12"/>
  <c r="F611" i="12"/>
  <c r="G611" i="12"/>
  <c r="F612" i="12"/>
  <c r="G612" i="12"/>
  <c r="G579" i="12"/>
  <c r="F579" i="12"/>
  <c r="O578" i="12"/>
  <c r="F572" i="12"/>
  <c r="G572" i="12"/>
  <c r="G518" i="12"/>
  <c r="F563" i="12"/>
  <c r="G563" i="12"/>
  <c r="F564" i="12"/>
  <c r="G564" i="12"/>
  <c r="F565" i="12"/>
  <c r="G565" i="12"/>
  <c r="F566" i="12"/>
  <c r="G566" i="12"/>
  <c r="F567" i="12"/>
  <c r="G567" i="12"/>
  <c r="F568" i="12"/>
  <c r="G568" i="12"/>
  <c r="F569" i="12"/>
  <c r="G569" i="12"/>
  <c r="F570" i="12"/>
  <c r="G570" i="12"/>
  <c r="F571" i="12"/>
  <c r="G571" i="12"/>
  <c r="F573" i="12"/>
  <c r="G573" i="12"/>
  <c r="F574" i="12"/>
  <c r="G574" i="12"/>
  <c r="F575" i="12"/>
  <c r="G575" i="12"/>
  <c r="F576" i="12"/>
  <c r="G576" i="12"/>
  <c r="F577" i="12"/>
  <c r="G577" i="12"/>
  <c r="F578" i="12"/>
  <c r="G578" i="12"/>
  <c r="F580" i="12"/>
  <c r="G580" i="12"/>
  <c r="F581" i="12"/>
  <c r="G581" i="12"/>
  <c r="F582" i="12"/>
  <c r="G582" i="12"/>
  <c r="F583" i="12"/>
  <c r="G583" i="12"/>
  <c r="F584" i="12"/>
  <c r="G584" i="12"/>
  <c r="F585" i="12"/>
  <c r="G585" i="12"/>
  <c r="F586" i="12"/>
  <c r="G586" i="12"/>
  <c r="F587" i="12"/>
  <c r="G587" i="12"/>
  <c r="F588" i="12"/>
  <c r="G588" i="12"/>
  <c r="F589" i="12"/>
  <c r="G589" i="12"/>
  <c r="F590" i="12"/>
  <c r="G590" i="12"/>
  <c r="F563" i="8"/>
  <c r="G563" i="8"/>
  <c r="F564" i="8"/>
  <c r="G564" i="8"/>
  <c r="F565" i="8"/>
  <c r="G565" i="8"/>
  <c r="F566" i="8"/>
  <c r="G566" i="8"/>
  <c r="F567" i="8"/>
  <c r="G567" i="8"/>
  <c r="F568" i="8"/>
  <c r="G568" i="8"/>
  <c r="F569" i="8"/>
  <c r="G569" i="8"/>
  <c r="F570" i="8"/>
  <c r="G570" i="8"/>
  <c r="F571" i="8"/>
  <c r="G571" i="8"/>
  <c r="F572" i="8"/>
  <c r="G572" i="8"/>
  <c r="F573" i="8"/>
  <c r="G573" i="8"/>
  <c r="F574" i="8"/>
  <c r="G574" i="8"/>
  <c r="F575" i="8"/>
  <c r="G575" i="8"/>
  <c r="F576" i="8"/>
  <c r="G576" i="8"/>
  <c r="F577" i="8"/>
  <c r="G577" i="8"/>
  <c r="F578" i="8"/>
  <c r="G578" i="8"/>
  <c r="F579" i="8"/>
  <c r="G579" i="8"/>
  <c r="F580" i="8"/>
  <c r="G580" i="8"/>
  <c r="F581" i="8"/>
  <c r="G581" i="8"/>
  <c r="F582" i="8"/>
  <c r="G582" i="8"/>
  <c r="F583" i="8"/>
  <c r="G583" i="8"/>
  <c r="F584" i="8"/>
  <c r="G584" i="8"/>
  <c r="F585" i="8"/>
  <c r="G585" i="8"/>
  <c r="F586" i="8"/>
  <c r="G586" i="8"/>
  <c r="F587" i="8"/>
  <c r="G587" i="8"/>
  <c r="F588" i="8"/>
  <c r="G588" i="8"/>
  <c r="F589" i="8"/>
  <c r="G589" i="8"/>
  <c r="F590" i="8"/>
  <c r="G590" i="8"/>
  <c r="F563" i="6"/>
  <c r="G563" i="6"/>
  <c r="F564" i="6"/>
  <c r="G564" i="6"/>
  <c r="F565" i="6"/>
  <c r="G565" i="6"/>
  <c r="F566" i="6"/>
  <c r="G566" i="6"/>
  <c r="F567" i="6"/>
  <c r="G567" i="6"/>
  <c r="F568" i="6"/>
  <c r="G568" i="6"/>
  <c r="F569" i="6"/>
  <c r="G569" i="6"/>
  <c r="F570" i="6"/>
  <c r="G570" i="6"/>
  <c r="F571" i="6"/>
  <c r="G571" i="6"/>
  <c r="F572" i="6"/>
  <c r="G572" i="6"/>
  <c r="F573" i="6"/>
  <c r="G573" i="6"/>
  <c r="F574" i="6"/>
  <c r="G574" i="6"/>
  <c r="F575" i="6"/>
  <c r="G575" i="6"/>
  <c r="F576" i="6"/>
  <c r="G576" i="6"/>
  <c r="F577" i="6"/>
  <c r="G577" i="6"/>
  <c r="F578" i="6"/>
  <c r="G578" i="6"/>
  <c r="F579" i="6"/>
  <c r="G579" i="6"/>
  <c r="F580" i="6"/>
  <c r="G580" i="6"/>
  <c r="F581" i="6"/>
  <c r="G581" i="6"/>
  <c r="F582" i="6"/>
  <c r="G582" i="6"/>
  <c r="F583" i="6"/>
  <c r="G583" i="6"/>
  <c r="F584" i="6"/>
  <c r="G584" i="6"/>
  <c r="F585" i="6"/>
  <c r="G585" i="6"/>
  <c r="F586" i="6"/>
  <c r="G586" i="6"/>
  <c r="F587" i="6"/>
  <c r="G587" i="6"/>
  <c r="F588" i="6"/>
  <c r="G588" i="6"/>
  <c r="F589" i="6"/>
  <c r="G589" i="6"/>
  <c r="F590" i="6"/>
  <c r="G590" i="6"/>
  <c r="F591" i="6"/>
  <c r="G591" i="6"/>
  <c r="F592" i="6"/>
  <c r="G592" i="6"/>
  <c r="F593" i="6"/>
  <c r="G593" i="6"/>
  <c r="F594" i="6"/>
  <c r="G594" i="6"/>
  <c r="F595" i="6"/>
  <c r="G595" i="6"/>
  <c r="F596" i="6"/>
  <c r="G596" i="6"/>
  <c r="F597" i="6"/>
  <c r="G597" i="6"/>
  <c r="F598" i="6"/>
  <c r="G598" i="6"/>
  <c r="F599" i="6"/>
  <c r="G599" i="6"/>
  <c r="F600" i="6"/>
  <c r="G600" i="6"/>
  <c r="F601" i="6"/>
  <c r="G601" i="6"/>
  <c r="F602" i="6"/>
  <c r="G602" i="6"/>
  <c r="F603" i="6"/>
  <c r="G603" i="6"/>
  <c r="F604" i="6"/>
  <c r="G604" i="6"/>
  <c r="F605" i="6"/>
  <c r="G605" i="6"/>
  <c r="F606" i="6"/>
  <c r="G606" i="6"/>
  <c r="F607" i="6"/>
  <c r="G607" i="6"/>
  <c r="F608" i="6"/>
  <c r="G608" i="6"/>
  <c r="F609" i="6"/>
  <c r="G609" i="6"/>
  <c r="F197" i="20"/>
  <c r="G197" i="20"/>
  <c r="F198" i="20"/>
  <c r="G198" i="20"/>
  <c r="F199" i="20"/>
  <c r="G199" i="20"/>
  <c r="F200" i="20"/>
  <c r="G200" i="20"/>
  <c r="F201" i="20"/>
  <c r="G201" i="20"/>
  <c r="F202" i="20"/>
  <c r="G202" i="20"/>
  <c r="F203" i="20"/>
  <c r="G203" i="20"/>
  <c r="F204" i="20"/>
  <c r="G204" i="20"/>
  <c r="F205" i="20"/>
  <c r="G205" i="20"/>
  <c r="F206" i="20"/>
  <c r="G206" i="20"/>
  <c r="F207" i="20"/>
  <c r="G207" i="20"/>
  <c r="F208" i="20"/>
  <c r="G208" i="20"/>
  <c r="F209" i="20"/>
  <c r="G209" i="20"/>
  <c r="F210" i="20"/>
  <c r="G210" i="20"/>
  <c r="F211" i="20"/>
  <c r="G211" i="20"/>
  <c r="F212" i="20"/>
  <c r="G212" i="20"/>
  <c r="F213" i="20"/>
  <c r="G213" i="20"/>
  <c r="F214" i="20"/>
  <c r="G214" i="20"/>
  <c r="F215" i="20"/>
  <c r="G215" i="20"/>
  <c r="F216" i="20"/>
  <c r="G216" i="20"/>
  <c r="F217" i="20"/>
  <c r="G217" i="20"/>
  <c r="F218" i="20"/>
  <c r="G218" i="20"/>
  <c r="F219" i="20"/>
  <c r="G219" i="20"/>
  <c r="F220" i="20"/>
  <c r="G220" i="20"/>
  <c r="F221" i="20"/>
  <c r="G221" i="20"/>
  <c r="F222" i="20"/>
  <c r="G222" i="20"/>
  <c r="F223" i="20"/>
  <c r="G223" i="20"/>
  <c r="F224" i="20"/>
  <c r="G224" i="20"/>
  <c r="F225" i="20"/>
  <c r="G225" i="20"/>
  <c r="F226" i="20"/>
  <c r="G226" i="20"/>
  <c r="F227" i="20"/>
  <c r="G227" i="20"/>
  <c r="F228" i="20"/>
  <c r="G228" i="20"/>
  <c r="F229" i="20"/>
  <c r="G229" i="20"/>
  <c r="F230" i="20"/>
  <c r="G230" i="20"/>
  <c r="F231" i="20"/>
  <c r="G231" i="20"/>
  <c r="F232" i="20"/>
  <c r="G232" i="20"/>
  <c r="F233" i="20"/>
  <c r="G233" i="20"/>
  <c r="F234" i="20"/>
  <c r="G234" i="20"/>
  <c r="F235" i="20"/>
  <c r="G235" i="20"/>
  <c r="F236" i="20"/>
  <c r="G236" i="20"/>
  <c r="F237" i="20"/>
  <c r="G237" i="20"/>
  <c r="F238" i="20"/>
  <c r="G238" i="20"/>
  <c r="F239" i="20"/>
  <c r="G239" i="20"/>
  <c r="F240" i="20"/>
  <c r="G240" i="20"/>
  <c r="F241" i="20"/>
  <c r="G241" i="20"/>
  <c r="F242" i="20"/>
  <c r="G242" i="20"/>
  <c r="F243" i="20"/>
  <c r="G243" i="20"/>
  <c r="F244" i="20"/>
  <c r="G244" i="20"/>
  <c r="F563" i="5"/>
  <c r="G563" i="5"/>
  <c r="F564" i="5"/>
  <c r="G564" i="5"/>
  <c r="F565" i="5"/>
  <c r="G565" i="5"/>
  <c r="F566" i="5"/>
  <c r="G566" i="5"/>
  <c r="F567" i="5"/>
  <c r="G567" i="5"/>
  <c r="F568" i="5"/>
  <c r="G568" i="5"/>
  <c r="F569" i="5"/>
  <c r="G569" i="5"/>
  <c r="F570" i="5"/>
  <c r="G570" i="5"/>
  <c r="F571" i="5"/>
  <c r="G571" i="5"/>
  <c r="F572" i="5"/>
  <c r="G572" i="5"/>
  <c r="F573" i="5"/>
  <c r="G573" i="5"/>
  <c r="F574" i="5"/>
  <c r="G574" i="5"/>
  <c r="F575" i="5"/>
  <c r="G575" i="5"/>
  <c r="F576" i="5"/>
  <c r="G576" i="5"/>
  <c r="F577" i="5"/>
  <c r="G577" i="5"/>
  <c r="F578" i="5"/>
  <c r="G578" i="5"/>
  <c r="F579" i="5"/>
  <c r="G579" i="5"/>
  <c r="F580" i="5"/>
  <c r="G580" i="5"/>
  <c r="F581" i="5"/>
  <c r="G581" i="5"/>
  <c r="F582" i="5"/>
  <c r="G582" i="5"/>
  <c r="F583" i="5"/>
  <c r="G583" i="5"/>
  <c r="F584" i="5"/>
  <c r="G584" i="5"/>
  <c r="F585" i="5"/>
  <c r="G585" i="5"/>
  <c r="F586" i="5"/>
  <c r="G586" i="5"/>
  <c r="F587" i="5"/>
  <c r="G587" i="5"/>
  <c r="F588" i="5"/>
  <c r="G588" i="5"/>
  <c r="F589" i="5"/>
  <c r="G589" i="5"/>
  <c r="F590" i="5"/>
  <c r="G590" i="5"/>
  <c r="F591" i="5"/>
  <c r="G591" i="5"/>
  <c r="F592" i="5"/>
  <c r="G592" i="5"/>
  <c r="F593" i="5"/>
  <c r="G593" i="5"/>
  <c r="F594" i="5"/>
  <c r="G594" i="5"/>
  <c r="F595" i="5"/>
  <c r="G595" i="5"/>
  <c r="F596" i="5"/>
  <c r="G596" i="5"/>
  <c r="F597" i="5"/>
  <c r="G597" i="5"/>
  <c r="F598" i="5"/>
  <c r="G598" i="5"/>
  <c r="F599" i="5"/>
  <c r="G599" i="5"/>
  <c r="F600" i="5"/>
  <c r="G600" i="5"/>
  <c r="F601" i="5"/>
  <c r="G601" i="5"/>
  <c r="F602" i="5"/>
  <c r="G602" i="5"/>
  <c r="F603" i="5"/>
  <c r="G603" i="5"/>
  <c r="F604" i="5"/>
  <c r="G604" i="5"/>
  <c r="F605" i="5"/>
  <c r="G605" i="5"/>
  <c r="F606" i="5"/>
  <c r="G606" i="5"/>
  <c r="F607" i="5"/>
  <c r="G607" i="5"/>
  <c r="F608" i="5"/>
  <c r="G608" i="5"/>
  <c r="F609" i="5"/>
  <c r="G609" i="5"/>
  <c r="F610" i="5"/>
  <c r="G610" i="5"/>
  <c r="F611" i="5"/>
  <c r="G611" i="5"/>
  <c r="F612" i="5"/>
  <c r="G612" i="5"/>
  <c r="F613" i="5"/>
  <c r="G613" i="5"/>
  <c r="F563" i="4"/>
  <c r="G563" i="4"/>
  <c r="F564" i="4"/>
  <c r="G564" i="4"/>
  <c r="F565" i="4"/>
  <c r="G565" i="4"/>
  <c r="F566" i="4"/>
  <c r="G566" i="4"/>
  <c r="F567" i="4"/>
  <c r="G567" i="4"/>
  <c r="F568" i="4"/>
  <c r="G568" i="4"/>
  <c r="F569" i="4"/>
  <c r="G569" i="4"/>
  <c r="F570" i="4"/>
  <c r="G570" i="4"/>
  <c r="F571" i="4"/>
  <c r="G571" i="4"/>
  <c r="F572" i="4"/>
  <c r="G572" i="4"/>
  <c r="F573" i="4"/>
  <c r="G573" i="4"/>
  <c r="F574" i="4"/>
  <c r="G574" i="4"/>
  <c r="F575" i="4"/>
  <c r="G575" i="4"/>
  <c r="F576" i="4"/>
  <c r="G576" i="4"/>
  <c r="F577" i="4"/>
  <c r="G577" i="4"/>
  <c r="F578" i="4"/>
  <c r="G578" i="4"/>
  <c r="F579" i="4"/>
  <c r="G579" i="4"/>
  <c r="F580" i="4"/>
  <c r="G580" i="4"/>
  <c r="F581" i="4"/>
  <c r="G581" i="4"/>
  <c r="F582" i="4"/>
  <c r="G582" i="4"/>
  <c r="F583" i="4"/>
  <c r="G583" i="4"/>
  <c r="F584" i="4"/>
  <c r="G584" i="4"/>
  <c r="F585" i="4"/>
  <c r="G585" i="4"/>
  <c r="F586" i="4"/>
  <c r="G586" i="4"/>
  <c r="F587" i="4"/>
  <c r="G587" i="4"/>
  <c r="F588" i="4"/>
  <c r="G588" i="4"/>
  <c r="F589" i="4"/>
  <c r="G589" i="4"/>
  <c r="F590" i="4"/>
  <c r="G590" i="4"/>
  <c r="F591" i="4"/>
  <c r="G591" i="4"/>
  <c r="F592" i="4"/>
  <c r="G592" i="4"/>
  <c r="F593" i="4"/>
  <c r="G593" i="4"/>
  <c r="F594" i="4"/>
  <c r="G594" i="4"/>
  <c r="F595" i="4"/>
  <c r="G595" i="4"/>
  <c r="F596" i="4"/>
  <c r="G596" i="4"/>
  <c r="F597" i="4"/>
  <c r="G597" i="4"/>
  <c r="F598" i="4"/>
  <c r="G598" i="4"/>
  <c r="F599" i="4"/>
  <c r="G599" i="4"/>
  <c r="F600" i="4"/>
  <c r="G600" i="4"/>
  <c r="F601" i="4"/>
  <c r="G601" i="4"/>
  <c r="F602" i="4"/>
  <c r="G602" i="4"/>
  <c r="F603" i="4"/>
  <c r="G603" i="4"/>
  <c r="F604" i="4"/>
  <c r="G604" i="4"/>
  <c r="F605" i="4"/>
  <c r="G605" i="4"/>
  <c r="F606" i="4"/>
  <c r="G606" i="4"/>
  <c r="F607" i="4"/>
  <c r="G607" i="4"/>
  <c r="F608" i="4"/>
  <c r="G608" i="4"/>
  <c r="F609" i="4"/>
  <c r="G609" i="4"/>
  <c r="F610" i="4"/>
  <c r="G610" i="4"/>
  <c r="F611" i="4"/>
  <c r="G611" i="4"/>
  <c r="F612" i="4"/>
  <c r="G612" i="4"/>
  <c r="F613" i="4"/>
  <c r="G613" i="4"/>
  <c r="F614" i="4"/>
  <c r="G614" i="4"/>
  <c r="F615" i="4"/>
  <c r="G615" i="4"/>
  <c r="F616" i="4"/>
  <c r="G616" i="4"/>
  <c r="F617" i="4"/>
  <c r="G617" i="4"/>
  <c r="F618" i="4"/>
  <c r="G618" i="4"/>
  <c r="F619" i="4"/>
  <c r="G619" i="4"/>
  <c r="F620" i="4"/>
  <c r="G620" i="4"/>
  <c r="F621" i="4"/>
  <c r="G621" i="4"/>
  <c r="F622" i="4"/>
  <c r="G622" i="4"/>
  <c r="F623" i="4"/>
  <c r="G623" i="4"/>
  <c r="F624" i="4"/>
  <c r="G624" i="4"/>
  <c r="F625" i="4"/>
  <c r="G625" i="4"/>
  <c r="F626" i="4"/>
  <c r="G626" i="4"/>
  <c r="F627" i="4"/>
  <c r="G627" i="4"/>
  <c r="F628" i="4"/>
  <c r="G628" i="4"/>
  <c r="F629" i="4"/>
  <c r="G629" i="4"/>
  <c r="F630" i="4"/>
  <c r="G630" i="4"/>
  <c r="F631" i="4"/>
  <c r="G631" i="4"/>
  <c r="F632" i="4"/>
  <c r="G632" i="4"/>
  <c r="F633" i="4"/>
  <c r="G633" i="4"/>
  <c r="F634" i="4"/>
  <c r="G634" i="4"/>
  <c r="F635" i="4"/>
  <c r="G635" i="4"/>
  <c r="F636" i="4"/>
  <c r="G636" i="4"/>
  <c r="F637" i="4"/>
  <c r="G637" i="4"/>
  <c r="F638" i="4"/>
  <c r="G638" i="4"/>
  <c r="F639" i="4"/>
  <c r="G639" i="4"/>
  <c r="F640" i="4"/>
  <c r="G640" i="4"/>
  <c r="F641" i="4"/>
  <c r="G641" i="4"/>
  <c r="F642" i="4"/>
  <c r="G642" i="4"/>
  <c r="F643" i="4"/>
  <c r="G643" i="4"/>
  <c r="F644" i="4"/>
  <c r="G644" i="4"/>
  <c r="F645" i="4"/>
  <c r="G645" i="4"/>
  <c r="F646" i="4"/>
  <c r="G646" i="4"/>
  <c r="F647" i="4"/>
  <c r="G647" i="4"/>
  <c r="F509" i="14"/>
  <c r="G509" i="14"/>
  <c r="F510" i="14"/>
  <c r="G510" i="14"/>
  <c r="F511" i="14"/>
  <c r="G511" i="14"/>
  <c r="F512" i="14"/>
  <c r="G512" i="14"/>
  <c r="F513" i="14"/>
  <c r="G513" i="14"/>
  <c r="F514" i="14"/>
  <c r="G514" i="14"/>
  <c r="F515" i="14"/>
  <c r="G515" i="14"/>
  <c r="F516" i="14"/>
  <c r="G516" i="14"/>
  <c r="F517" i="14"/>
  <c r="G517" i="14"/>
  <c r="F518" i="14"/>
  <c r="G518" i="14"/>
  <c r="F519" i="14"/>
  <c r="G519" i="14"/>
  <c r="F520" i="14"/>
  <c r="G520" i="14"/>
  <c r="F521" i="14"/>
  <c r="G521" i="14"/>
  <c r="F522" i="14"/>
  <c r="G522" i="14"/>
  <c r="F523" i="14"/>
  <c r="G523" i="14"/>
  <c r="F524" i="14"/>
  <c r="G524" i="14"/>
  <c r="F525" i="14"/>
  <c r="G525" i="14"/>
  <c r="F526" i="14"/>
  <c r="G526" i="14"/>
  <c r="F527" i="14"/>
  <c r="G527" i="14"/>
  <c r="F528" i="14"/>
  <c r="G528" i="14"/>
  <c r="F529" i="14"/>
  <c r="G529" i="14"/>
  <c r="F530" i="14"/>
  <c r="G530" i="14"/>
  <c r="F531" i="14"/>
  <c r="G531" i="14"/>
  <c r="F532" i="14"/>
  <c r="G532" i="14"/>
  <c r="F533" i="14"/>
  <c r="G533" i="14"/>
  <c r="F534" i="14"/>
  <c r="G534" i="14"/>
  <c r="F535" i="14"/>
  <c r="G535" i="14"/>
  <c r="F536" i="14"/>
  <c r="G536" i="14"/>
  <c r="F538" i="14"/>
  <c r="G538" i="14"/>
  <c r="F539" i="14"/>
  <c r="G539" i="14"/>
  <c r="F540" i="14"/>
  <c r="G540" i="14"/>
  <c r="F541" i="14"/>
  <c r="G541" i="14"/>
  <c r="F542" i="14"/>
  <c r="G542" i="14"/>
  <c r="F543" i="14"/>
  <c r="G543" i="14"/>
  <c r="F544" i="14"/>
  <c r="G544" i="14"/>
  <c r="F545" i="14"/>
  <c r="G545" i="14"/>
  <c r="F546" i="14"/>
  <c r="G546" i="14"/>
  <c r="F547" i="14"/>
  <c r="G547" i="14"/>
  <c r="F548" i="14"/>
  <c r="G548" i="14"/>
  <c r="F549" i="14"/>
  <c r="G549" i="14"/>
  <c r="F550" i="14"/>
  <c r="G550" i="14"/>
  <c r="F551" i="14"/>
  <c r="G551" i="14"/>
  <c r="F552" i="14"/>
  <c r="G552" i="14"/>
  <c r="F553" i="14"/>
  <c r="G553" i="14"/>
  <c r="F554" i="14"/>
  <c r="G554" i="14"/>
  <c r="F555" i="14"/>
  <c r="G555" i="14"/>
  <c r="F556" i="14"/>
  <c r="G556" i="14"/>
  <c r="F557" i="14"/>
  <c r="G557" i="14"/>
  <c r="F558" i="14"/>
  <c r="G558" i="14"/>
  <c r="F559" i="14"/>
  <c r="G559" i="14"/>
  <c r="F560" i="14"/>
  <c r="G560" i="14"/>
  <c r="F561" i="14"/>
  <c r="G561" i="14"/>
  <c r="F562" i="14"/>
  <c r="G562" i="14"/>
  <c r="F563" i="14"/>
  <c r="G563" i="14"/>
  <c r="F564" i="14"/>
  <c r="G564" i="14"/>
  <c r="F565" i="14"/>
  <c r="G565" i="14"/>
  <c r="F566" i="14"/>
  <c r="G566" i="14"/>
  <c r="F567" i="14"/>
  <c r="G567" i="14"/>
  <c r="F568" i="14"/>
  <c r="G568" i="14"/>
  <c r="F569" i="14"/>
  <c r="G569" i="14"/>
  <c r="F570" i="14"/>
  <c r="G570" i="14"/>
  <c r="F571" i="14"/>
  <c r="G571" i="14"/>
  <c r="F572" i="14"/>
  <c r="G572" i="14"/>
  <c r="F573" i="14"/>
  <c r="G573" i="14"/>
  <c r="F574" i="14"/>
  <c r="G574" i="14"/>
  <c r="F575" i="14"/>
  <c r="G575" i="14"/>
  <c r="F576" i="14"/>
  <c r="G576" i="14"/>
  <c r="F577" i="14"/>
  <c r="G577" i="14"/>
  <c r="F578" i="14"/>
  <c r="G578" i="14"/>
  <c r="F579" i="14"/>
  <c r="G579" i="14"/>
  <c r="F580" i="14"/>
  <c r="G580" i="14"/>
  <c r="F581" i="14"/>
  <c r="G581" i="14"/>
  <c r="F582" i="14"/>
  <c r="G582" i="14"/>
  <c r="F583" i="14"/>
  <c r="G583" i="14"/>
  <c r="F584" i="14"/>
  <c r="G584" i="14"/>
  <c r="F585" i="14"/>
  <c r="G585" i="14"/>
  <c r="F586" i="14"/>
  <c r="G586" i="14"/>
  <c r="F587" i="14"/>
  <c r="G587" i="14"/>
  <c r="F588" i="14"/>
  <c r="G588" i="14"/>
  <c r="F589" i="14"/>
  <c r="G589" i="14"/>
  <c r="F590" i="14"/>
  <c r="G590" i="14"/>
  <c r="F591" i="14"/>
  <c r="G591" i="14"/>
  <c r="F592" i="14"/>
  <c r="G592" i="14"/>
  <c r="F593" i="14"/>
  <c r="G593" i="14"/>
  <c r="F594" i="14"/>
  <c r="G594" i="14"/>
  <c r="F595" i="14"/>
  <c r="G595" i="14"/>
  <c r="F596" i="14"/>
  <c r="G596" i="14"/>
  <c r="F597" i="14"/>
  <c r="G597" i="14"/>
  <c r="F598" i="14"/>
  <c r="G598" i="14"/>
  <c r="F599" i="14"/>
  <c r="G599" i="14"/>
  <c r="F600" i="14"/>
  <c r="G600" i="14"/>
  <c r="F601" i="14"/>
  <c r="G601" i="14"/>
  <c r="F602" i="14"/>
  <c r="G602" i="14"/>
  <c r="F603" i="14"/>
  <c r="G603" i="14"/>
  <c r="F604" i="14"/>
  <c r="G604" i="14"/>
  <c r="F605" i="14"/>
  <c r="G605" i="14"/>
  <c r="F606" i="14"/>
  <c r="G606" i="14"/>
  <c r="F607" i="14"/>
  <c r="G607" i="14"/>
  <c r="F608" i="14"/>
  <c r="G608" i="14"/>
  <c r="F609" i="14"/>
  <c r="G609" i="14"/>
  <c r="F610" i="14"/>
  <c r="G610" i="14"/>
  <c r="F611" i="14"/>
  <c r="G611" i="14"/>
  <c r="F612" i="14"/>
  <c r="G612" i="14"/>
  <c r="F613" i="14"/>
  <c r="G613" i="14"/>
  <c r="F614" i="14"/>
  <c r="G614" i="14"/>
  <c r="F615" i="14"/>
  <c r="G615" i="14"/>
  <c r="F616" i="14"/>
  <c r="G616" i="14"/>
  <c r="F617" i="14"/>
  <c r="G617" i="14"/>
  <c r="F618" i="14"/>
  <c r="G618" i="14"/>
  <c r="F619" i="14"/>
  <c r="G619" i="14"/>
  <c r="F7" i="86"/>
  <c r="G7" i="86"/>
  <c r="F8" i="86"/>
  <c r="G8" i="86"/>
  <c r="F9" i="86"/>
  <c r="G9" i="86"/>
  <c r="F10" i="86"/>
  <c r="G10" i="86"/>
  <c r="F11" i="86"/>
  <c r="G11" i="86"/>
  <c r="F12" i="86"/>
  <c r="G12" i="86"/>
  <c r="F13" i="86"/>
  <c r="G13" i="86"/>
  <c r="F14" i="86"/>
  <c r="G14" i="86"/>
  <c r="F15" i="86"/>
  <c r="G15" i="86"/>
  <c r="F16" i="86"/>
  <c r="G16" i="86"/>
  <c r="F17" i="86"/>
  <c r="G17" i="86"/>
  <c r="F18" i="86"/>
  <c r="G18" i="86"/>
  <c r="F19" i="86"/>
  <c r="G19" i="86"/>
  <c r="F20" i="86"/>
  <c r="G20" i="86"/>
  <c r="F21" i="86"/>
  <c r="G21" i="86"/>
  <c r="F22" i="86"/>
  <c r="G22" i="86"/>
  <c r="F23" i="86"/>
  <c r="G23" i="86"/>
  <c r="F24" i="86"/>
  <c r="G24" i="86"/>
  <c r="F25" i="86"/>
  <c r="G25" i="86"/>
  <c r="F26" i="86"/>
  <c r="G26" i="86"/>
  <c r="F27" i="86"/>
  <c r="G27" i="86"/>
  <c r="F28" i="86"/>
  <c r="G28" i="86"/>
  <c r="F29" i="86"/>
  <c r="G29" i="86"/>
  <c r="F30" i="86"/>
  <c r="G30" i="86"/>
  <c r="F31" i="86"/>
  <c r="G31" i="86"/>
  <c r="F32" i="86"/>
  <c r="G32" i="86"/>
  <c r="F33" i="86"/>
  <c r="G33" i="86"/>
  <c r="F34" i="86"/>
  <c r="G34" i="86"/>
  <c r="F35" i="86"/>
  <c r="G35" i="86"/>
  <c r="F36" i="86"/>
  <c r="G36" i="86"/>
  <c r="F37" i="86"/>
  <c r="G37" i="86"/>
  <c r="F38" i="86"/>
  <c r="G38" i="86"/>
  <c r="F39" i="86"/>
  <c r="G39" i="86"/>
  <c r="F40" i="86"/>
  <c r="G40" i="86"/>
  <c r="F41" i="86"/>
  <c r="G41" i="86"/>
  <c r="F42" i="86"/>
  <c r="G42" i="86"/>
  <c r="F43" i="86"/>
  <c r="G43" i="86"/>
  <c r="F44" i="86"/>
  <c r="G44" i="86"/>
  <c r="F45" i="86"/>
  <c r="G45" i="86"/>
  <c r="F46" i="86"/>
  <c r="G46" i="86"/>
  <c r="F47" i="86"/>
  <c r="G47" i="86"/>
  <c r="F48" i="86"/>
  <c r="G48" i="86"/>
  <c r="F49" i="86"/>
  <c r="G49" i="86"/>
  <c r="F50" i="86"/>
  <c r="G50" i="86"/>
  <c r="F51" i="86"/>
  <c r="G51" i="86"/>
  <c r="F52" i="86"/>
  <c r="G52" i="86"/>
  <c r="F53" i="86"/>
  <c r="G53" i="86"/>
  <c r="F54" i="86"/>
  <c r="G54" i="86"/>
  <c r="F55" i="86"/>
  <c r="G55" i="86"/>
  <c r="F56" i="86"/>
  <c r="G56" i="86"/>
  <c r="F57" i="86"/>
  <c r="G57" i="86"/>
  <c r="F58" i="86"/>
  <c r="G58" i="86"/>
  <c r="F59" i="86"/>
  <c r="G59" i="86"/>
  <c r="F60" i="86"/>
  <c r="G60" i="86"/>
  <c r="F61" i="86"/>
  <c r="G61" i="86"/>
  <c r="F62" i="86"/>
  <c r="G62" i="86"/>
  <c r="F63" i="86"/>
  <c r="G63" i="86"/>
  <c r="F64" i="86"/>
  <c r="G64" i="86"/>
  <c r="F65" i="86"/>
  <c r="G65" i="86"/>
  <c r="F66" i="86"/>
  <c r="G66" i="86"/>
  <c r="F67" i="86"/>
  <c r="G67" i="86"/>
  <c r="F68" i="86"/>
  <c r="G68" i="86"/>
  <c r="F69" i="86"/>
  <c r="G69" i="86"/>
  <c r="F70" i="86"/>
  <c r="G70" i="86"/>
  <c r="F71" i="86"/>
  <c r="G71" i="86"/>
  <c r="F72" i="86"/>
  <c r="G72" i="86"/>
  <c r="F73" i="86"/>
  <c r="G73" i="86"/>
  <c r="F74" i="86"/>
  <c r="G74" i="86"/>
  <c r="F75" i="86"/>
  <c r="G75" i="86"/>
  <c r="F76" i="86"/>
  <c r="G76" i="86"/>
  <c r="F77" i="86"/>
  <c r="G77" i="86"/>
  <c r="F78" i="86"/>
  <c r="G78" i="86"/>
  <c r="F79" i="86"/>
  <c r="G79" i="86"/>
  <c r="F80" i="86"/>
  <c r="G80" i="86"/>
  <c r="F81" i="86"/>
  <c r="G81" i="86"/>
  <c r="F82" i="86"/>
  <c r="G82" i="86"/>
  <c r="F83" i="86"/>
  <c r="G83" i="86"/>
  <c r="F84" i="86"/>
  <c r="G84" i="86"/>
  <c r="F85" i="86"/>
  <c r="G85" i="86"/>
  <c r="F86" i="86"/>
  <c r="G86" i="86"/>
  <c r="F87" i="86"/>
  <c r="G87" i="86"/>
  <c r="F7" i="85"/>
  <c r="G7" i="85"/>
  <c r="F8" i="85"/>
  <c r="G8" i="85"/>
  <c r="F9" i="85"/>
  <c r="G9" i="85"/>
  <c r="F10" i="85"/>
  <c r="G10" i="85"/>
  <c r="F11" i="85"/>
  <c r="G11" i="85"/>
  <c r="F12" i="85"/>
  <c r="G12" i="85"/>
  <c r="F13" i="85"/>
  <c r="G13" i="85"/>
  <c r="F14" i="85"/>
  <c r="G14" i="85"/>
  <c r="F15" i="85"/>
  <c r="G15" i="85"/>
  <c r="F16" i="85"/>
  <c r="G16" i="85"/>
  <c r="F17" i="85"/>
  <c r="G17" i="85"/>
  <c r="F18" i="85"/>
  <c r="G18" i="85"/>
  <c r="F19" i="85"/>
  <c r="G19" i="85"/>
  <c r="F20" i="85"/>
  <c r="G20" i="85"/>
  <c r="F21" i="85"/>
  <c r="G21" i="85"/>
  <c r="F22" i="85"/>
  <c r="G22" i="85"/>
  <c r="F23" i="85"/>
  <c r="G23" i="85"/>
  <c r="F24" i="85"/>
  <c r="G24" i="85"/>
  <c r="F25" i="85"/>
  <c r="G25" i="85"/>
  <c r="F26" i="85"/>
  <c r="G26" i="85"/>
  <c r="F27" i="85"/>
  <c r="G27" i="85"/>
  <c r="F28" i="85"/>
  <c r="G28" i="85"/>
  <c r="F29" i="85"/>
  <c r="G29" i="85"/>
  <c r="F30" i="85"/>
  <c r="G30" i="85"/>
  <c r="F31" i="85"/>
  <c r="G31" i="85"/>
  <c r="F32" i="85"/>
  <c r="G32" i="85"/>
  <c r="F33" i="85"/>
  <c r="G33" i="85"/>
  <c r="F563" i="11"/>
  <c r="G563" i="11"/>
  <c r="F564" i="11"/>
  <c r="G564" i="11"/>
  <c r="F565" i="11"/>
  <c r="G565" i="11"/>
  <c r="F566" i="11"/>
  <c r="G566" i="11"/>
  <c r="F567" i="11"/>
  <c r="G567" i="11"/>
  <c r="F568" i="11"/>
  <c r="G568" i="11"/>
  <c r="F569" i="11"/>
  <c r="G569" i="11"/>
  <c r="F570" i="11"/>
  <c r="G570" i="11"/>
  <c r="F571" i="11"/>
  <c r="G571" i="11"/>
  <c r="F572" i="11"/>
  <c r="G572" i="11"/>
  <c r="F573" i="11"/>
  <c r="G573" i="11"/>
  <c r="F574" i="11"/>
  <c r="G574" i="11"/>
  <c r="F575" i="11"/>
  <c r="G575" i="11"/>
  <c r="F576" i="11"/>
  <c r="G576" i="11"/>
  <c r="F577" i="11"/>
  <c r="G577" i="11"/>
  <c r="F578" i="11"/>
  <c r="G578" i="11"/>
  <c r="F579" i="11"/>
  <c r="G579" i="11"/>
  <c r="F580" i="11"/>
  <c r="G580" i="11"/>
  <c r="F581" i="11"/>
  <c r="G581" i="11"/>
  <c r="F582" i="11"/>
  <c r="G582" i="11"/>
  <c r="F583" i="11"/>
  <c r="G583" i="11"/>
  <c r="F584" i="11"/>
  <c r="G584" i="11"/>
  <c r="F585" i="11"/>
  <c r="G585" i="11"/>
  <c r="F586" i="11"/>
  <c r="G586" i="11"/>
  <c r="F587" i="11"/>
  <c r="G587" i="11"/>
  <c r="F588" i="11"/>
  <c r="G588" i="11"/>
  <c r="F589" i="11"/>
  <c r="G589" i="11"/>
  <c r="F590" i="11"/>
  <c r="G590" i="11"/>
  <c r="F591" i="11"/>
  <c r="G591" i="11"/>
  <c r="F592" i="11"/>
  <c r="G592" i="11"/>
  <c r="F593" i="11"/>
  <c r="G593" i="11"/>
  <c r="F594" i="11"/>
  <c r="G594" i="11"/>
  <c r="F595" i="11"/>
  <c r="G595" i="11"/>
  <c r="F596" i="11"/>
  <c r="G596" i="11"/>
  <c r="F597" i="11"/>
  <c r="G597" i="11"/>
  <c r="F598" i="11"/>
  <c r="G598" i="11"/>
  <c r="F599" i="11"/>
  <c r="G599" i="11"/>
  <c r="F600" i="11"/>
  <c r="G600" i="11"/>
  <c r="F601" i="11"/>
  <c r="G601" i="11"/>
  <c r="F602" i="11"/>
  <c r="G602" i="11"/>
  <c r="F603" i="11"/>
  <c r="G603" i="11"/>
  <c r="F604" i="11"/>
  <c r="G604" i="11"/>
  <c r="F605" i="11"/>
  <c r="G605" i="11"/>
  <c r="F606" i="11"/>
  <c r="G606" i="11"/>
  <c r="F607" i="11"/>
  <c r="G607" i="11"/>
  <c r="F608" i="11"/>
  <c r="G608" i="11"/>
  <c r="F609" i="11"/>
  <c r="G609" i="11"/>
  <c r="F610" i="11"/>
  <c r="G610" i="11"/>
  <c r="F611" i="11"/>
  <c r="G611" i="11"/>
  <c r="F612" i="11"/>
  <c r="G612" i="11"/>
  <c r="F613" i="11"/>
  <c r="G613" i="11"/>
  <c r="F614" i="11"/>
  <c r="G614" i="11"/>
  <c r="F615" i="11"/>
  <c r="G615" i="11"/>
  <c r="F616" i="11"/>
  <c r="G616" i="11"/>
  <c r="F617" i="11"/>
  <c r="G617" i="11"/>
  <c r="F618" i="11"/>
  <c r="G618" i="11"/>
  <c r="F619" i="11"/>
  <c r="G619" i="11"/>
  <c r="F620" i="11"/>
  <c r="G620" i="11"/>
  <c r="F621" i="11"/>
  <c r="G621" i="11"/>
  <c r="F622" i="11"/>
  <c r="G622" i="11"/>
  <c r="F623" i="11"/>
  <c r="G623" i="11"/>
  <c r="F624" i="11"/>
  <c r="G624" i="11"/>
  <c r="F625" i="11"/>
  <c r="G625" i="11"/>
  <c r="F626" i="11"/>
  <c r="G626" i="11"/>
  <c r="F627" i="11"/>
  <c r="G627" i="11"/>
  <c r="F628" i="11"/>
  <c r="G628" i="11"/>
  <c r="F629" i="11"/>
  <c r="G629" i="11"/>
  <c r="F630" i="11"/>
  <c r="G630" i="11"/>
  <c r="F631" i="11"/>
  <c r="G631" i="11"/>
  <c r="F632" i="11"/>
  <c r="G632" i="11"/>
  <c r="F633" i="11"/>
  <c r="G633" i="11"/>
  <c r="F634" i="11"/>
  <c r="G634" i="11"/>
  <c r="F635" i="11"/>
  <c r="G635" i="11"/>
  <c r="F636" i="11"/>
  <c r="G636" i="11"/>
  <c r="F637" i="11"/>
  <c r="G637" i="11"/>
  <c r="F638" i="11"/>
  <c r="G638" i="11"/>
  <c r="F639" i="11"/>
  <c r="G639" i="11"/>
  <c r="F640" i="11"/>
  <c r="G640" i="11"/>
  <c r="F641" i="11"/>
  <c r="G641" i="11"/>
  <c r="F563" i="2"/>
  <c r="G563" i="2"/>
  <c r="F564" i="2"/>
  <c r="G564" i="2"/>
  <c r="F565" i="2"/>
  <c r="G565" i="2"/>
  <c r="F566" i="2"/>
  <c r="G566" i="2"/>
  <c r="F567" i="2"/>
  <c r="G567" i="2"/>
  <c r="F568" i="2"/>
  <c r="G568" i="2"/>
  <c r="F569" i="2"/>
  <c r="G569" i="2"/>
  <c r="F570" i="2"/>
  <c r="G570" i="2"/>
  <c r="F571" i="2"/>
  <c r="G571" i="2"/>
  <c r="F572" i="2"/>
  <c r="G572" i="2"/>
  <c r="F573" i="2"/>
  <c r="G573" i="2"/>
  <c r="F574" i="2"/>
  <c r="G574" i="2"/>
  <c r="F575" i="2"/>
  <c r="G575" i="2"/>
  <c r="F576" i="2"/>
  <c r="G576" i="2"/>
  <c r="F577" i="2"/>
  <c r="G577" i="2"/>
  <c r="F578" i="2"/>
  <c r="G578" i="2"/>
  <c r="F579" i="2"/>
  <c r="G579" i="2"/>
  <c r="F580" i="2"/>
  <c r="G580" i="2"/>
  <c r="F581" i="2"/>
  <c r="G581" i="2"/>
  <c r="F582" i="2"/>
  <c r="G582" i="2"/>
  <c r="F583" i="2"/>
  <c r="G583" i="2"/>
  <c r="F584" i="2"/>
  <c r="G584" i="2"/>
  <c r="F585" i="2"/>
  <c r="G585" i="2"/>
  <c r="F586" i="2"/>
  <c r="G586" i="2"/>
  <c r="F587" i="2"/>
  <c r="G587" i="2"/>
  <c r="F588" i="2"/>
  <c r="G588" i="2"/>
  <c r="F589" i="2"/>
  <c r="G589" i="2"/>
  <c r="F590" i="2"/>
  <c r="G590" i="2"/>
  <c r="F591" i="2"/>
  <c r="G591" i="2"/>
  <c r="F592" i="2"/>
  <c r="G592" i="2"/>
  <c r="F593" i="2"/>
  <c r="G593" i="2"/>
  <c r="F594" i="2"/>
  <c r="G594" i="2"/>
  <c r="F595" i="2"/>
  <c r="G595" i="2"/>
  <c r="F596" i="2"/>
  <c r="G596" i="2"/>
  <c r="F597" i="2"/>
  <c r="G597" i="2"/>
  <c r="F598" i="2"/>
  <c r="G598" i="2"/>
  <c r="F599" i="2"/>
  <c r="G599" i="2"/>
  <c r="F600" i="2"/>
  <c r="G600" i="2"/>
  <c r="F601" i="2"/>
  <c r="G601" i="2"/>
  <c r="F602" i="2"/>
  <c r="G602" i="2"/>
  <c r="F603" i="2"/>
  <c r="G603" i="2"/>
  <c r="F604" i="2"/>
  <c r="G604" i="2"/>
  <c r="F605" i="2"/>
  <c r="G605" i="2"/>
  <c r="F606" i="2"/>
  <c r="G606" i="2"/>
  <c r="F607" i="2"/>
  <c r="G607" i="2"/>
  <c r="G608" i="2"/>
  <c r="F609" i="2"/>
  <c r="G609" i="2"/>
  <c r="F610" i="2"/>
  <c r="G610" i="2"/>
  <c r="F611" i="2"/>
  <c r="G611" i="2"/>
  <c r="F612" i="2"/>
  <c r="G612" i="2"/>
  <c r="F613" i="2"/>
  <c r="G613" i="2"/>
  <c r="F614" i="2"/>
  <c r="G614" i="2"/>
  <c r="F615" i="2"/>
  <c r="G615" i="2"/>
  <c r="F616" i="2"/>
  <c r="G616" i="2"/>
  <c r="F617" i="2"/>
  <c r="G617" i="2"/>
  <c r="F618" i="2"/>
  <c r="G618" i="2"/>
  <c r="F619" i="2"/>
  <c r="G619" i="2"/>
  <c r="F620" i="2"/>
  <c r="G620" i="2"/>
  <c r="F621" i="2"/>
  <c r="G621" i="2"/>
  <c r="F622" i="2"/>
  <c r="G622" i="2"/>
  <c r="F623" i="2"/>
  <c r="G623" i="2"/>
  <c r="F624" i="2"/>
  <c r="G624" i="2"/>
  <c r="F625" i="2"/>
  <c r="G625" i="2"/>
  <c r="F626" i="2"/>
  <c r="G626" i="2"/>
  <c r="F627" i="2"/>
  <c r="G627" i="2"/>
  <c r="F628" i="2"/>
  <c r="G628" i="2"/>
  <c r="F629" i="2"/>
  <c r="G629" i="2"/>
  <c r="F630" i="2"/>
  <c r="G630" i="2"/>
  <c r="F631" i="2"/>
  <c r="G631" i="2"/>
  <c r="F632" i="2"/>
  <c r="G632" i="2"/>
  <c r="F633" i="2"/>
  <c r="G633" i="2"/>
  <c r="F634" i="2"/>
  <c r="G634" i="2"/>
  <c r="F635" i="2"/>
  <c r="G635" i="2"/>
  <c r="F576" i="7"/>
  <c r="G576" i="7"/>
  <c r="F577" i="7"/>
  <c r="G577" i="7"/>
  <c r="F578" i="7"/>
  <c r="G578" i="7"/>
  <c r="F579" i="7"/>
  <c r="G579" i="7"/>
  <c r="F580" i="7"/>
  <c r="G580" i="7"/>
  <c r="F581" i="7"/>
  <c r="G581" i="7"/>
  <c r="F582" i="7"/>
  <c r="G582" i="7"/>
  <c r="F583" i="7"/>
  <c r="G583" i="7"/>
  <c r="F584" i="7"/>
  <c r="G584" i="7"/>
  <c r="F585" i="7"/>
  <c r="G585" i="7"/>
  <c r="F586" i="7"/>
  <c r="G586" i="7"/>
  <c r="F587" i="7"/>
  <c r="G587" i="7"/>
  <c r="F588" i="7"/>
  <c r="G588" i="7"/>
  <c r="F589" i="7"/>
  <c r="G589" i="7"/>
  <c r="F590" i="7"/>
  <c r="G590" i="7"/>
  <c r="F591" i="7"/>
  <c r="G591" i="7"/>
  <c r="F592" i="7"/>
  <c r="G592" i="7"/>
  <c r="F593" i="7"/>
  <c r="G593" i="7"/>
  <c r="F594" i="7"/>
  <c r="G594" i="7"/>
  <c r="F595" i="7"/>
  <c r="G595" i="7"/>
  <c r="F596" i="7"/>
  <c r="G596" i="7"/>
  <c r="F597" i="7"/>
  <c r="G597" i="7"/>
  <c r="F598" i="7"/>
  <c r="G598" i="7"/>
  <c r="F599" i="7"/>
  <c r="G599" i="7"/>
  <c r="F600" i="7"/>
  <c r="G600" i="7"/>
  <c r="F601" i="7"/>
  <c r="G601" i="7"/>
  <c r="F602" i="7"/>
  <c r="G602" i="7"/>
  <c r="F603" i="7"/>
  <c r="G603" i="7"/>
  <c r="F604" i="7"/>
  <c r="G604" i="7"/>
  <c r="F605" i="7"/>
  <c r="G605" i="7"/>
  <c r="F606" i="7"/>
  <c r="G606" i="7"/>
  <c r="F607" i="7"/>
  <c r="G607" i="7"/>
  <c r="F608" i="7"/>
  <c r="G608" i="7"/>
  <c r="F609" i="7"/>
  <c r="G609" i="7"/>
  <c r="F610" i="7"/>
  <c r="G610" i="7"/>
  <c r="F611" i="7"/>
  <c r="G611" i="7"/>
  <c r="F612" i="7"/>
  <c r="G612" i="7"/>
  <c r="F613" i="7"/>
  <c r="G613" i="7"/>
  <c r="F614" i="7"/>
  <c r="G614" i="7"/>
  <c r="F615" i="7"/>
  <c r="G615" i="7"/>
  <c r="F616" i="7"/>
  <c r="G616" i="7"/>
  <c r="F617" i="7"/>
  <c r="G617" i="7"/>
  <c r="F618" i="7"/>
  <c r="G618" i="7"/>
  <c r="F619" i="7"/>
  <c r="G619" i="7"/>
  <c r="F620" i="7"/>
  <c r="G620" i="7"/>
  <c r="F621" i="7"/>
  <c r="G621" i="7"/>
  <c r="F622" i="7"/>
  <c r="G622" i="7"/>
  <c r="F623" i="7"/>
  <c r="G623" i="7"/>
  <c r="F624" i="7"/>
  <c r="G624" i="7"/>
  <c r="F625" i="7"/>
  <c r="G625" i="7"/>
  <c r="F564" i="7"/>
  <c r="G564" i="7"/>
  <c r="F565" i="7"/>
  <c r="G565" i="7"/>
  <c r="F566" i="7"/>
  <c r="G566" i="7"/>
  <c r="F567" i="7"/>
  <c r="G567" i="7"/>
  <c r="F568" i="7"/>
  <c r="G568" i="7"/>
  <c r="F569" i="7"/>
  <c r="G569" i="7"/>
  <c r="F570" i="7"/>
  <c r="G570" i="7"/>
  <c r="F571" i="7"/>
  <c r="G571" i="7"/>
  <c r="F572" i="7"/>
  <c r="G572" i="7"/>
  <c r="F573" i="7"/>
  <c r="G573" i="7"/>
  <c r="F574" i="7"/>
  <c r="G574" i="7"/>
  <c r="F575" i="7"/>
  <c r="G575" i="7"/>
  <c r="F562" i="3"/>
  <c r="G562" i="3"/>
  <c r="F563" i="3"/>
  <c r="G563" i="3"/>
  <c r="F564" i="3"/>
  <c r="G564" i="3"/>
  <c r="F565" i="3"/>
  <c r="G565" i="3"/>
  <c r="F566" i="3"/>
  <c r="G566" i="3"/>
  <c r="F567" i="3"/>
  <c r="G567" i="3"/>
  <c r="F568" i="3"/>
  <c r="G568" i="3"/>
  <c r="F569" i="3"/>
  <c r="G569" i="3"/>
  <c r="F570" i="3"/>
  <c r="G570" i="3"/>
  <c r="F571" i="3"/>
  <c r="G571" i="3"/>
  <c r="F572" i="3"/>
  <c r="G572" i="3"/>
  <c r="F573" i="3"/>
  <c r="G573" i="3"/>
  <c r="F574" i="3"/>
  <c r="G574" i="3"/>
  <c r="F575" i="3"/>
  <c r="G575" i="3"/>
  <c r="F576" i="3"/>
  <c r="G576" i="3"/>
  <c r="F577" i="3"/>
  <c r="G577" i="3"/>
  <c r="F578" i="3"/>
  <c r="G578" i="3"/>
  <c r="F579" i="3"/>
  <c r="G579" i="3"/>
  <c r="F580" i="3"/>
  <c r="G580" i="3"/>
  <c r="F581" i="3"/>
  <c r="G581" i="3"/>
  <c r="F582" i="3"/>
  <c r="G582" i="3"/>
  <c r="F583" i="3"/>
  <c r="G583" i="3"/>
  <c r="F584" i="3"/>
  <c r="G584" i="3"/>
  <c r="F585" i="3"/>
  <c r="G585" i="3"/>
  <c r="F586" i="3"/>
  <c r="G586" i="3"/>
  <c r="F587" i="3"/>
  <c r="G587" i="3"/>
  <c r="F588" i="3"/>
  <c r="G588" i="3"/>
  <c r="F589" i="3"/>
  <c r="G589" i="3"/>
  <c r="F590" i="3"/>
  <c r="G590" i="3"/>
  <c r="F591" i="3"/>
  <c r="G591" i="3"/>
  <c r="F592" i="3"/>
  <c r="G592" i="3"/>
  <c r="F593" i="3"/>
  <c r="G593" i="3"/>
  <c r="F594" i="3"/>
  <c r="G594" i="3"/>
  <c r="F595" i="3"/>
  <c r="G595" i="3"/>
  <c r="F596" i="3"/>
  <c r="G596" i="3"/>
  <c r="F597" i="3"/>
  <c r="G597" i="3"/>
  <c r="F598" i="3"/>
  <c r="G598" i="3"/>
  <c r="F599" i="3"/>
  <c r="G599" i="3"/>
  <c r="F600" i="3"/>
  <c r="G600" i="3"/>
  <c r="F601" i="3"/>
  <c r="G601" i="3"/>
  <c r="F602" i="3"/>
  <c r="G602" i="3"/>
  <c r="F603" i="3"/>
  <c r="G603" i="3"/>
  <c r="F604" i="3"/>
  <c r="G604" i="3"/>
  <c r="F605" i="3"/>
  <c r="G605" i="3"/>
  <c r="F606" i="3"/>
  <c r="G606" i="3"/>
  <c r="F607" i="3"/>
  <c r="G607" i="3"/>
  <c r="F608" i="3"/>
  <c r="G608" i="3"/>
  <c r="F609" i="3"/>
  <c r="G609" i="3"/>
  <c r="F560" i="10"/>
  <c r="G560" i="10"/>
  <c r="F561" i="10"/>
  <c r="G561" i="10"/>
  <c r="F562" i="10"/>
  <c r="G562" i="10"/>
  <c r="F563" i="10"/>
  <c r="G563" i="10"/>
  <c r="F564" i="10"/>
  <c r="G564" i="10"/>
  <c r="F565" i="10"/>
  <c r="G565" i="10"/>
  <c r="F566" i="10"/>
  <c r="G566" i="10"/>
  <c r="F567" i="10"/>
  <c r="G567" i="10"/>
  <c r="F568" i="10"/>
  <c r="G568" i="10"/>
  <c r="F569" i="10"/>
  <c r="G569" i="10"/>
  <c r="F570" i="10"/>
  <c r="G570" i="10"/>
  <c r="F571" i="10"/>
  <c r="G571" i="10"/>
  <c r="F572" i="10"/>
  <c r="G572" i="10"/>
  <c r="F573" i="10"/>
  <c r="G573" i="10"/>
  <c r="F574" i="10"/>
  <c r="G574" i="10"/>
  <c r="F575" i="10"/>
  <c r="G575" i="10"/>
  <c r="F576" i="10"/>
  <c r="G576" i="10"/>
  <c r="F577" i="10"/>
  <c r="G577" i="10"/>
  <c r="F578" i="10"/>
  <c r="G578" i="10"/>
  <c r="F579" i="10"/>
  <c r="G579" i="10"/>
  <c r="F580" i="10"/>
  <c r="G580" i="10"/>
  <c r="F581" i="10"/>
  <c r="G581" i="10"/>
  <c r="F582" i="10"/>
  <c r="G582" i="10"/>
  <c r="F583" i="10"/>
  <c r="G583" i="10"/>
  <c r="F584" i="10"/>
  <c r="G584" i="10"/>
  <c r="F585" i="10"/>
  <c r="G585" i="10"/>
  <c r="F560" i="9"/>
  <c r="G560" i="9"/>
  <c r="F561" i="9"/>
  <c r="G561" i="9"/>
  <c r="F562" i="9"/>
  <c r="G562" i="9"/>
  <c r="F563" i="9"/>
  <c r="G563" i="9"/>
  <c r="F564" i="9"/>
  <c r="G564" i="9"/>
  <c r="F565" i="9"/>
  <c r="G565" i="9"/>
  <c r="F566" i="9"/>
  <c r="G566" i="9"/>
  <c r="F567" i="9"/>
  <c r="G567" i="9"/>
  <c r="F568" i="9"/>
  <c r="G568" i="9"/>
  <c r="F569" i="9"/>
  <c r="G569" i="9"/>
  <c r="F570" i="9"/>
  <c r="G570" i="9"/>
  <c r="F571" i="9"/>
  <c r="G571" i="9"/>
  <c r="F572" i="9"/>
  <c r="G572" i="9"/>
  <c r="F573" i="9"/>
  <c r="G573" i="9"/>
  <c r="F574" i="9"/>
  <c r="G574" i="9"/>
  <c r="F575" i="9"/>
  <c r="G575" i="9"/>
  <c r="F576" i="9"/>
  <c r="G576" i="9"/>
  <c r="F577" i="9"/>
  <c r="G577" i="9"/>
  <c r="F578" i="9"/>
  <c r="G578" i="9"/>
  <c r="F579" i="9"/>
  <c r="G579" i="9"/>
  <c r="F580" i="9"/>
  <c r="G580" i="9"/>
  <c r="F581" i="9"/>
  <c r="G581" i="9"/>
  <c r="F582" i="9"/>
  <c r="G582" i="9"/>
  <c r="F583" i="9"/>
  <c r="G583" i="9"/>
  <c r="F584" i="9"/>
  <c r="G584" i="9"/>
  <c r="F585" i="9"/>
  <c r="G585" i="9"/>
  <c r="F586" i="9"/>
  <c r="G586" i="9"/>
  <c r="F587" i="9"/>
  <c r="G587" i="9"/>
  <c r="F588" i="9"/>
  <c r="G588" i="9"/>
  <c r="F589" i="9"/>
  <c r="G589" i="9"/>
  <c r="F590" i="9"/>
  <c r="G590" i="9"/>
  <c r="F591" i="9"/>
  <c r="G591" i="9"/>
  <c r="F592" i="9"/>
  <c r="G592" i="9"/>
  <c r="F593" i="9"/>
  <c r="G593" i="9"/>
  <c r="F594" i="9"/>
  <c r="G594" i="9"/>
  <c r="F595" i="9"/>
  <c r="G595" i="9"/>
  <c r="F596" i="9"/>
  <c r="G596" i="9"/>
  <c r="F597" i="9"/>
  <c r="G597" i="9"/>
  <c r="F598" i="9"/>
  <c r="G598" i="9"/>
  <c r="F599" i="9"/>
  <c r="G599" i="9"/>
  <c r="F600" i="9"/>
  <c r="G600" i="9"/>
  <c r="F601" i="9"/>
  <c r="G601" i="9"/>
  <c r="F602" i="9"/>
  <c r="G602" i="9"/>
  <c r="F603" i="9"/>
  <c r="G603" i="9"/>
  <c r="F604" i="9"/>
  <c r="G604" i="9"/>
  <c r="F605" i="9"/>
  <c r="G605" i="9"/>
  <c r="F606" i="9"/>
  <c r="G606" i="9"/>
  <c r="F607" i="9"/>
  <c r="G607" i="9"/>
  <c r="F608" i="9"/>
  <c r="G608" i="9"/>
  <c r="F609" i="9"/>
  <c r="G609" i="9"/>
  <c r="F301" i="16"/>
  <c r="G301" i="16"/>
  <c r="F302" i="16"/>
  <c r="G302" i="16"/>
  <c r="F303" i="16"/>
  <c r="G303" i="16"/>
  <c r="F304" i="16"/>
  <c r="G304" i="16"/>
  <c r="F305" i="16"/>
  <c r="G305" i="16"/>
  <c r="F306" i="16"/>
  <c r="G306" i="16"/>
  <c r="F307" i="16"/>
  <c r="G307" i="16"/>
  <c r="F308" i="16"/>
  <c r="G308" i="16"/>
  <c r="F309" i="16"/>
  <c r="G309" i="16"/>
  <c r="F310" i="16"/>
  <c r="G310" i="16"/>
  <c r="F311" i="16"/>
  <c r="G311" i="16"/>
  <c r="F300" i="16"/>
  <c r="G300" i="16"/>
  <c r="F562" i="8"/>
  <c r="G562" i="8"/>
  <c r="F562" i="6"/>
  <c r="G562" i="6"/>
  <c r="F196" i="20"/>
  <c r="G196" i="20"/>
  <c r="F562" i="5"/>
  <c r="G562" i="5"/>
  <c r="F562" i="4"/>
  <c r="G562" i="4"/>
  <c r="F508" i="14"/>
  <c r="G508" i="14"/>
  <c r="F6" i="86"/>
  <c r="G6" i="86"/>
  <c r="F6" i="85"/>
  <c r="G6" i="85"/>
  <c r="F562" i="11"/>
  <c r="G562" i="11"/>
  <c r="F562" i="2"/>
  <c r="G562" i="2"/>
  <c r="F562" i="12"/>
  <c r="G562" i="12"/>
  <c r="F563" i="7"/>
  <c r="G563" i="7"/>
  <c r="F561" i="3"/>
  <c r="G561" i="3"/>
  <c r="F559" i="10"/>
  <c r="G559" i="10"/>
  <c r="F559" i="9"/>
  <c r="G559" i="9"/>
  <c r="F299" i="16"/>
  <c r="G299" i="16"/>
  <c r="F561" i="8"/>
  <c r="G561" i="8"/>
  <c r="F561" i="6"/>
  <c r="G561" i="6"/>
  <c r="F195" i="20"/>
  <c r="G195" i="20"/>
  <c r="F561" i="5"/>
  <c r="G561" i="5"/>
  <c r="F561" i="4"/>
  <c r="G561" i="4"/>
  <c r="F507" i="14"/>
  <c r="G507" i="14"/>
  <c r="F5" i="86"/>
  <c r="G5" i="86"/>
  <c r="F5" i="85"/>
  <c r="G5" i="85"/>
  <c r="F561" i="11"/>
  <c r="G561" i="11"/>
  <c r="F561" i="2"/>
  <c r="G561" i="2"/>
  <c r="F561" i="12"/>
  <c r="G561" i="12"/>
  <c r="F4" i="86"/>
  <c r="G4" i="86"/>
  <c r="A4" i="86"/>
  <c r="G3" i="86"/>
  <c r="F3" i="86"/>
  <c r="F4" i="85"/>
  <c r="G4" i="85"/>
  <c r="G3" i="85"/>
  <c r="F3" i="85"/>
  <c r="A4" i="85"/>
  <c r="A5" i="85" s="1"/>
  <c r="A6" i="85" s="1"/>
  <c r="A7" i="85" s="1"/>
  <c r="A8" i="85" s="1"/>
  <c r="A9" i="85" s="1"/>
  <c r="A10" i="85" s="1"/>
  <c r="A11" i="85" s="1"/>
  <c r="A12" i="85" s="1"/>
  <c r="A13" i="85" s="1"/>
  <c r="A14" i="85" s="1"/>
  <c r="A15" i="85" s="1"/>
  <c r="A16" i="85" s="1"/>
  <c r="A17" i="85" s="1"/>
  <c r="A18" i="85" s="1"/>
  <c r="A19" i="85" s="1"/>
  <c r="A20" i="85" s="1"/>
  <c r="A21" i="85" s="1"/>
  <c r="A22" i="85" s="1"/>
  <c r="A23" i="85" s="1"/>
  <c r="A24" i="85" s="1"/>
  <c r="A25" i="85" s="1"/>
  <c r="A26" i="85" s="1"/>
  <c r="A27" i="85" s="1"/>
  <c r="A28" i="85" s="1"/>
  <c r="A29" i="85" s="1"/>
  <c r="A30" i="85" s="1"/>
  <c r="A31" i="85" s="1"/>
  <c r="A32" i="85" s="1"/>
  <c r="A33" i="85" s="1"/>
  <c r="A34" i="85" s="1"/>
  <c r="A35" i="85" s="1"/>
  <c r="A36" i="85" s="1"/>
  <c r="A37" i="85" s="1"/>
  <c r="A38" i="85" s="1"/>
  <c r="A39" i="85" s="1"/>
  <c r="A40" i="85" s="1"/>
  <c r="A41" i="85" s="1"/>
  <c r="A42" i="85" s="1"/>
  <c r="A43" i="85" s="1"/>
  <c r="A44" i="85" s="1"/>
  <c r="A45" i="85" s="1"/>
  <c r="A46" i="85" s="1"/>
  <c r="A47" i="85" s="1"/>
  <c r="A48" i="85" s="1"/>
  <c r="A49" i="85" s="1"/>
  <c r="A50" i="85" s="1"/>
  <c r="A51" i="85" s="1"/>
  <c r="A52" i="85" s="1"/>
  <c r="A53" i="85" s="1"/>
  <c r="A54" i="85" s="1"/>
  <c r="A55" i="85" s="1"/>
  <c r="A56" i="85" s="1"/>
  <c r="A57" i="85" s="1"/>
  <c r="A58" i="85" s="1"/>
  <c r="A59" i="85" s="1"/>
  <c r="A60" i="85" s="1"/>
  <c r="A61" i="85" s="1"/>
  <c r="A62" i="85" s="1"/>
  <c r="A63" i="85" s="1"/>
  <c r="A64" i="85" s="1"/>
  <c r="A65" i="85" s="1"/>
  <c r="A66" i="85" s="1"/>
  <c r="A67" i="85" s="1"/>
  <c r="A68" i="85" s="1"/>
  <c r="A69" i="85" s="1"/>
  <c r="A70" i="85" s="1"/>
  <c r="A71" i="85" s="1"/>
  <c r="A72" i="85" s="1"/>
  <c r="A73" i="85" s="1"/>
  <c r="A74" i="85" s="1"/>
  <c r="A75" i="85" s="1"/>
  <c r="A76" i="85" s="1"/>
  <c r="A77" i="85" s="1"/>
  <c r="A78" i="85" s="1"/>
  <c r="A79" i="85" s="1"/>
  <c r="A80" i="85" s="1"/>
  <c r="A81" i="85" s="1"/>
  <c r="A82" i="85" s="1"/>
  <c r="A83" i="85" s="1"/>
  <c r="A84" i="85" s="1"/>
  <c r="A85" i="85" s="1"/>
  <c r="A86" i="85" s="1"/>
  <c r="A87" i="85" s="1"/>
  <c r="A88" i="85" s="1"/>
  <c r="A89" i="85" s="1"/>
  <c r="A90" i="85" s="1"/>
  <c r="A91" i="85" s="1"/>
  <c r="A92" i="85" s="1"/>
  <c r="A93" i="85" s="1"/>
  <c r="A94" i="85" s="1"/>
  <c r="A95" i="85" s="1"/>
  <c r="A96" i="85" s="1"/>
  <c r="A97" i="85" s="1"/>
  <c r="A98" i="85" s="1"/>
  <c r="A99" i="85" s="1"/>
  <c r="A100" i="85" s="1"/>
  <c r="A101" i="85" s="1"/>
  <c r="A102" i="85" s="1"/>
  <c r="A103" i="85" s="1"/>
  <c r="A104" i="85" s="1"/>
  <c r="A105" i="85" s="1"/>
  <c r="A106" i="85" s="1"/>
  <c r="A107" i="85" s="1"/>
  <c r="A108" i="85" s="1"/>
  <c r="A109" i="85" s="1"/>
  <c r="A110" i="85" s="1"/>
  <c r="A111" i="85" s="1"/>
  <c r="A112" i="85" s="1"/>
  <c r="A113" i="85" s="1"/>
  <c r="A114" i="85" s="1"/>
  <c r="A115" i="85" s="1"/>
  <c r="A116" i="85" s="1"/>
  <c r="A117" i="85" s="1"/>
  <c r="A118" i="85" s="1"/>
  <c r="A119" i="85" s="1"/>
  <c r="A120" i="85" s="1"/>
  <c r="A121" i="85" s="1"/>
  <c r="A122" i="85" s="1"/>
  <c r="A123" i="85" s="1"/>
  <c r="A124" i="85" s="1"/>
  <c r="A125" i="85" s="1"/>
  <c r="A126" i="85" s="1"/>
  <c r="A127" i="85" s="1"/>
  <c r="A128" i="85" s="1"/>
  <c r="A129" i="85" s="1"/>
  <c r="A130" i="85" s="1"/>
  <c r="A131" i="85" s="1"/>
  <c r="A132" i="85" s="1"/>
  <c r="A133" i="85" s="1"/>
  <c r="A134" i="85" s="1"/>
  <c r="A135" i="85" s="1"/>
  <c r="A136" i="85" s="1"/>
  <c r="A137" i="85" s="1"/>
  <c r="A138" i="85" s="1"/>
  <c r="A139" i="85" s="1"/>
  <c r="A140" i="85" s="1"/>
  <c r="A141" i="85" s="1"/>
  <c r="A142" i="85" s="1"/>
  <c r="A143" i="85" s="1"/>
  <c r="A144" i="85" s="1"/>
  <c r="A145" i="85" s="1"/>
  <c r="A146" i="85" s="1"/>
  <c r="A147" i="85" s="1"/>
  <c r="A148" i="85" s="1"/>
  <c r="A149" i="85" s="1"/>
  <c r="A150" i="85" s="1"/>
  <c r="A151" i="85" s="1"/>
  <c r="A152" i="85" s="1"/>
  <c r="A153" i="85" s="1"/>
  <c r="A154" i="85" s="1"/>
  <c r="A155" i="85" s="1"/>
  <c r="A156" i="85" s="1"/>
  <c r="A157" i="85" s="1"/>
  <c r="A158" i="85" s="1"/>
  <c r="A159" i="85" s="1"/>
  <c r="A160" i="85" s="1"/>
  <c r="A161" i="85" s="1"/>
  <c r="A162" i="85" s="1"/>
  <c r="A163" i="85" s="1"/>
  <c r="A164" i="85" s="1"/>
  <c r="A165" i="85" s="1"/>
  <c r="A166" i="85" s="1"/>
  <c r="A167" i="85" s="1"/>
  <c r="A168" i="85" s="1"/>
  <c r="A169" i="85" s="1"/>
  <c r="A170" i="85" s="1"/>
  <c r="A171" i="85" s="1"/>
  <c r="A172" i="85" s="1"/>
  <c r="A173" i="85" s="1"/>
  <c r="A174" i="85" s="1"/>
  <c r="A175" i="85" s="1"/>
  <c r="A176" i="85" s="1"/>
  <c r="A177" i="85" s="1"/>
  <c r="A178" i="85" s="1"/>
  <c r="A179" i="85" s="1"/>
  <c r="A180" i="85" s="1"/>
  <c r="A181" i="85" s="1"/>
  <c r="A182" i="85" s="1"/>
  <c r="A183" i="85" s="1"/>
  <c r="A184" i="85" s="1"/>
  <c r="A185" i="85" s="1"/>
  <c r="A186" i="85" s="1"/>
  <c r="A187" i="85" s="1"/>
  <c r="A188" i="85" s="1"/>
  <c r="A189" i="85" s="1"/>
  <c r="A190" i="85" s="1"/>
  <c r="A191" i="85" s="1"/>
  <c r="A192" i="85" s="1"/>
  <c r="A193" i="85" s="1"/>
  <c r="A194" i="85" s="1"/>
  <c r="A195" i="85" s="1"/>
  <c r="A196" i="85" s="1"/>
  <c r="A197" i="85" s="1"/>
  <c r="A198" i="85" s="1"/>
  <c r="A199" i="85" s="1"/>
  <c r="A200" i="85" s="1"/>
  <c r="A201" i="85" s="1"/>
  <c r="A202" i="85" s="1"/>
  <c r="A203" i="85" s="1"/>
  <c r="A204" i="85" s="1"/>
  <c r="A205" i="85" s="1"/>
  <c r="A206" i="85" s="1"/>
  <c r="A207" i="85" s="1"/>
  <c r="A208" i="85" s="1"/>
  <c r="A209" i="85" s="1"/>
  <c r="A210" i="85" s="1"/>
  <c r="A211" i="85" s="1"/>
  <c r="A212" i="85" s="1"/>
  <c r="A213" i="85" s="1"/>
  <c r="A214" i="85" s="1"/>
  <c r="A215" i="85" s="1"/>
  <c r="A216" i="85" s="1"/>
  <c r="A217" i="85" s="1"/>
  <c r="A218" i="85" s="1"/>
  <c r="A219" i="85" s="1"/>
  <c r="A220" i="85" s="1"/>
  <c r="A221" i="85" s="1"/>
  <c r="A222" i="85" s="1"/>
  <c r="A223" i="85" s="1"/>
  <c r="A224" i="85" s="1"/>
  <c r="A225" i="85" s="1"/>
  <c r="A226" i="85" s="1"/>
  <c r="A227" i="85" s="1"/>
  <c r="A228" i="85" s="1"/>
  <c r="A229" i="85" s="1"/>
  <c r="A230" i="85" s="1"/>
  <c r="A231" i="85" s="1"/>
  <c r="A232" i="85" s="1"/>
  <c r="A233" i="85" s="1"/>
  <c r="A234" i="85" s="1"/>
  <c r="A235" i="85" s="1"/>
  <c r="A236" i="85" s="1"/>
  <c r="A237" i="85" s="1"/>
  <c r="A238" i="85" s="1"/>
  <c r="A239" i="85" s="1"/>
  <c r="A240" i="85" s="1"/>
  <c r="A241" i="85" s="1"/>
  <c r="A242" i="85" s="1"/>
  <c r="A243" i="85" s="1"/>
  <c r="A244" i="85" s="1"/>
  <c r="A245" i="85" s="1"/>
  <c r="A246" i="85" s="1"/>
  <c r="A247" i="85" s="1"/>
  <c r="A248" i="85" s="1"/>
  <c r="A249" i="85" s="1"/>
  <c r="A250" i="85" s="1"/>
  <c r="A251" i="85" s="1"/>
  <c r="A252" i="85" s="1"/>
  <c r="A253" i="85" s="1"/>
  <c r="A254" i="85" s="1"/>
  <c r="A255" i="85" s="1"/>
  <c r="A256" i="85" s="1"/>
  <c r="A257" i="85" s="1"/>
  <c r="A258" i="85" s="1"/>
  <c r="A259" i="85" s="1"/>
  <c r="A260" i="85" s="1"/>
  <c r="A261" i="85" s="1"/>
  <c r="A262" i="85" s="1"/>
  <c r="A263" i="85" s="1"/>
  <c r="A264" i="85" s="1"/>
  <c r="A265" i="85" s="1"/>
  <c r="A266" i="85" s="1"/>
  <c r="A267" i="85" s="1"/>
  <c r="A268" i="85" s="1"/>
  <c r="A269" i="85" s="1"/>
  <c r="A270" i="85" s="1"/>
  <c r="A271" i="85" s="1"/>
  <c r="A272" i="85" s="1"/>
  <c r="A273" i="85" s="1"/>
  <c r="A274" i="85" s="1"/>
  <c r="A275" i="85" s="1"/>
  <c r="A276" i="85" s="1"/>
  <c r="A277" i="85" s="1"/>
  <c r="A278" i="85" s="1"/>
  <c r="A279" i="85" s="1"/>
  <c r="A280" i="85" s="1"/>
  <c r="A281" i="85" s="1"/>
  <c r="A282" i="85" s="1"/>
  <c r="A283" i="85" s="1"/>
  <c r="A284" i="85" s="1"/>
  <c r="A285" i="85" s="1"/>
  <c r="A286" i="85" s="1"/>
  <c r="A287" i="85" s="1"/>
  <c r="A288" i="85" s="1"/>
  <c r="A289" i="85" s="1"/>
  <c r="A290" i="85" s="1"/>
  <c r="A291" i="85" s="1"/>
  <c r="A292" i="85" s="1"/>
  <c r="A293" i="85" s="1"/>
  <c r="A294" i="85" s="1"/>
  <c r="A295" i="85" s="1"/>
  <c r="A296" i="85" s="1"/>
  <c r="A297" i="85" s="1"/>
  <c r="A298" i="85" s="1"/>
  <c r="A299" i="85" s="1"/>
  <c r="A300" i="85" s="1"/>
  <c r="A301" i="85" s="1"/>
  <c r="A302" i="85" s="1"/>
  <c r="A303" i="85" s="1"/>
  <c r="A304" i="85" s="1"/>
  <c r="A305" i="85" s="1"/>
  <c r="A306" i="85" s="1"/>
  <c r="A307" i="85" s="1"/>
  <c r="A308" i="85" s="1"/>
  <c r="A309" i="85" s="1"/>
  <c r="A310" i="85" s="1"/>
  <c r="A311" i="85" s="1"/>
  <c r="A312" i="85" s="1"/>
  <c r="A313" i="85" s="1"/>
  <c r="A314" i="85" s="1"/>
  <c r="A315" i="85" s="1"/>
  <c r="A316" i="85" s="1"/>
  <c r="A317" i="85" s="1"/>
  <c r="A318" i="85" s="1"/>
  <c r="A319" i="85" s="1"/>
  <c r="A320" i="85" s="1"/>
  <c r="A321" i="85" s="1"/>
  <c r="A322" i="85" s="1"/>
  <c r="A323" i="85" s="1"/>
  <c r="A324" i="85" s="1"/>
  <c r="A325" i="85" s="1"/>
  <c r="A326" i="85" s="1"/>
  <c r="A327" i="85" s="1"/>
  <c r="A328" i="85" s="1"/>
  <c r="A329" i="85" s="1"/>
  <c r="A330" i="85" s="1"/>
  <c r="A331" i="85" s="1"/>
  <c r="A332" i="85" s="1"/>
  <c r="A333" i="85" s="1"/>
  <c r="A334" i="85" s="1"/>
  <c r="A335" i="85" s="1"/>
  <c r="A336" i="85" s="1"/>
  <c r="A337" i="85" s="1"/>
  <c r="A338" i="85" s="1"/>
  <c r="A339" i="85" s="1"/>
  <c r="A340" i="85" s="1"/>
  <c r="A341" i="85" s="1"/>
  <c r="A342" i="85" s="1"/>
  <c r="A343" i="85" s="1"/>
  <c r="A344" i="85" s="1"/>
  <c r="A345" i="85" s="1"/>
  <c r="A346" i="85" s="1"/>
  <c r="A347" i="85" s="1"/>
  <c r="A348" i="85" s="1"/>
  <c r="A349" i="85" s="1"/>
  <c r="A350" i="85" s="1"/>
  <c r="A351" i="85" s="1"/>
  <c r="A352" i="85" s="1"/>
  <c r="A353" i="85" s="1"/>
  <c r="A354" i="85" s="1"/>
  <c r="A355" i="85" s="1"/>
  <c r="A356" i="85" s="1"/>
  <c r="A357" i="85" s="1"/>
  <c r="A358" i="85" s="1"/>
  <c r="A359" i="85" s="1"/>
  <c r="A360" i="85" s="1"/>
  <c r="A361" i="85" s="1"/>
  <c r="A362" i="85" s="1"/>
  <c r="A363" i="85" s="1"/>
  <c r="A364" i="85" s="1"/>
  <c r="A365" i="85" s="1"/>
  <c r="A366" i="85" s="1"/>
  <c r="A367" i="85" s="1"/>
  <c r="A368" i="85" s="1"/>
  <c r="A369" i="85" s="1"/>
  <c r="A370" i="85" s="1"/>
  <c r="A371" i="85" s="1"/>
  <c r="A372" i="85" s="1"/>
  <c r="A373" i="85" s="1"/>
  <c r="A374" i="85" s="1"/>
  <c r="A375" i="85" s="1"/>
  <c r="A376" i="85" s="1"/>
  <c r="A377" i="85" s="1"/>
  <c r="A378" i="85" s="1"/>
  <c r="A379" i="85" s="1"/>
  <c r="A380" i="85" s="1"/>
  <c r="A381" i="85" s="1"/>
  <c r="A382" i="85" s="1"/>
  <c r="A383" i="85" s="1"/>
  <c r="A384" i="85" s="1"/>
  <c r="A385" i="85" s="1"/>
  <c r="A386" i="85" s="1"/>
  <c r="A387" i="85" s="1"/>
  <c r="A388" i="85" s="1"/>
  <c r="A389" i="85" s="1"/>
  <c r="F560" i="12"/>
  <c r="G560" i="12"/>
  <c r="F562" i="7"/>
  <c r="G562" i="7"/>
  <c r="F560" i="3"/>
  <c r="G560" i="3"/>
  <c r="F558" i="10"/>
  <c r="G558" i="10"/>
  <c r="F558" i="9"/>
  <c r="G558" i="9"/>
  <c r="F298" i="16"/>
  <c r="G298" i="16"/>
  <c r="F560" i="8"/>
  <c r="G560" i="8"/>
  <c r="F560" i="6"/>
  <c r="G560" i="6"/>
  <c r="F194" i="20"/>
  <c r="G194" i="20"/>
  <c r="F560" i="5"/>
  <c r="G560" i="5"/>
  <c r="F560" i="4"/>
  <c r="G560" i="4"/>
  <c r="F506" i="14"/>
  <c r="G506" i="14"/>
  <c r="F560" i="11"/>
  <c r="G560" i="11"/>
  <c r="F560" i="2"/>
  <c r="G560" i="2"/>
  <c r="F561" i="7"/>
  <c r="G561" i="7"/>
  <c r="F559" i="3"/>
  <c r="G559" i="3"/>
  <c r="F557" i="10"/>
  <c r="G557" i="10"/>
  <c r="F557" i="9"/>
  <c r="G557" i="9"/>
  <c r="F297" i="16"/>
  <c r="G297" i="16"/>
  <c r="F559" i="8"/>
  <c r="G559" i="8"/>
  <c r="F559" i="6"/>
  <c r="G559" i="6"/>
  <c r="F193" i="20"/>
  <c r="G193" i="20"/>
  <c r="F559" i="5"/>
  <c r="G559" i="5"/>
  <c r="F559" i="4"/>
  <c r="G559" i="4"/>
  <c r="F505" i="14"/>
  <c r="G505" i="14"/>
  <c r="F559" i="11"/>
  <c r="G559" i="11"/>
  <c r="F559" i="2"/>
  <c r="G559" i="2"/>
  <c r="F559" i="12"/>
  <c r="G559" i="12"/>
  <c r="F560" i="7"/>
  <c r="G560" i="7"/>
  <c r="F558" i="3"/>
  <c r="G558" i="3"/>
  <c r="F556" i="10"/>
  <c r="G556" i="10"/>
  <c r="F556" i="9"/>
  <c r="G556" i="9"/>
  <c r="F296" i="16"/>
  <c r="G296" i="16"/>
  <c r="F558" i="8"/>
  <c r="G558" i="8"/>
  <c r="F558" i="6"/>
  <c r="G558" i="6"/>
  <c r="F192" i="20"/>
  <c r="G192" i="20"/>
  <c r="F558" i="5"/>
  <c r="G558" i="5"/>
  <c r="F558" i="4"/>
  <c r="G558" i="4"/>
  <c r="F504" i="14"/>
  <c r="G504" i="14"/>
  <c r="F558" i="11"/>
  <c r="G558" i="11"/>
  <c r="F558" i="2"/>
  <c r="G558" i="2"/>
  <c r="F558" i="12"/>
  <c r="G558" i="12"/>
  <c r="F557" i="3"/>
  <c r="G557" i="3"/>
  <c r="F559" i="7"/>
  <c r="G559" i="7"/>
  <c r="F555" i="10"/>
  <c r="G555" i="10"/>
  <c r="F555" i="9"/>
  <c r="G555" i="9"/>
  <c r="F295" i="16"/>
  <c r="G295" i="16"/>
  <c r="F557" i="8"/>
  <c r="G557" i="8"/>
  <c r="F557" i="6"/>
  <c r="G557" i="6"/>
  <c r="F191" i="20"/>
  <c r="G191" i="20"/>
  <c r="F557" i="5"/>
  <c r="G557" i="5"/>
  <c r="F557" i="4"/>
  <c r="G557" i="4"/>
  <c r="F503" i="14"/>
  <c r="G503" i="14"/>
  <c r="F557" i="11"/>
  <c r="G557" i="11"/>
  <c r="F557" i="2"/>
  <c r="G557" i="2"/>
  <c r="F557" i="12"/>
  <c r="G557" i="12"/>
  <c r="A294" i="17"/>
  <c r="F558" i="7"/>
  <c r="G558" i="7"/>
  <c r="F556" i="3"/>
  <c r="G556" i="3"/>
  <c r="F554" i="10"/>
  <c r="G554" i="10"/>
  <c r="F554" i="9"/>
  <c r="G554" i="9"/>
  <c r="G294" i="16"/>
  <c r="F294" i="16"/>
  <c r="G556" i="8"/>
  <c r="F556" i="8"/>
  <c r="F556" i="6"/>
  <c r="G556" i="6"/>
  <c r="F190" i="20"/>
  <c r="G190" i="20"/>
  <c r="G556" i="5"/>
  <c r="F556" i="5"/>
  <c r="F556" i="4"/>
  <c r="G556" i="4"/>
  <c r="F502" i="14"/>
  <c r="G502" i="14"/>
  <c r="F556" i="11"/>
  <c r="F555" i="11"/>
  <c r="G556" i="11"/>
  <c r="F556" i="2"/>
  <c r="G556" i="2"/>
  <c r="F556" i="12"/>
  <c r="G556" i="12"/>
  <c r="F555" i="12"/>
  <c r="G555" i="12"/>
  <c r="F557" i="7"/>
  <c r="G557" i="7"/>
  <c r="F555" i="3"/>
  <c r="G555" i="3"/>
  <c r="F553" i="10"/>
  <c r="G553" i="10"/>
  <c r="F553" i="9"/>
  <c r="G553" i="9"/>
  <c r="F293" i="16"/>
  <c r="G293" i="16"/>
  <c r="F555" i="8"/>
  <c r="G555" i="8"/>
  <c r="F555" i="6"/>
  <c r="G555" i="6"/>
  <c r="F189" i="20"/>
  <c r="G189" i="20"/>
  <c r="G555" i="5"/>
  <c r="F555" i="5"/>
  <c r="F555" i="4"/>
  <c r="G555" i="4"/>
  <c r="F501" i="14"/>
  <c r="G501" i="14"/>
  <c r="G555" i="11"/>
  <c r="F555" i="2"/>
  <c r="G555" i="2"/>
  <c r="F556" i="7"/>
  <c r="G556" i="7"/>
  <c r="F554" i="3"/>
  <c r="G554" i="3"/>
  <c r="F552" i="10"/>
  <c r="G552" i="10"/>
  <c r="F552" i="9"/>
  <c r="G552" i="9"/>
  <c r="F292" i="16"/>
  <c r="G292" i="16"/>
  <c r="F554" i="8"/>
  <c r="G554" i="8"/>
  <c r="F554" i="6"/>
  <c r="G554" i="6"/>
  <c r="F188" i="20"/>
  <c r="G188" i="20"/>
  <c r="F554" i="5"/>
  <c r="G554" i="5"/>
  <c r="F554" i="4"/>
  <c r="G554" i="4"/>
  <c r="F500" i="14"/>
  <c r="G500" i="14"/>
  <c r="F554" i="11"/>
  <c r="G554" i="11"/>
  <c r="F554" i="2"/>
  <c r="G554" i="2"/>
  <c r="F554" i="12"/>
  <c r="G554" i="12"/>
  <c r="F555" i="7"/>
  <c r="G555" i="7"/>
  <c r="F553" i="3"/>
  <c r="G553" i="3"/>
  <c r="F551" i="10"/>
  <c r="G551" i="10"/>
  <c r="F551" i="9"/>
  <c r="G551" i="9"/>
  <c r="G291" i="16"/>
  <c r="F291" i="16"/>
  <c r="F553" i="8"/>
  <c r="G553" i="8"/>
  <c r="F553" i="6"/>
  <c r="G553" i="6"/>
  <c r="F187" i="20"/>
  <c r="G187" i="20"/>
  <c r="F553" i="5"/>
  <c r="G553" i="5"/>
  <c r="F553" i="4"/>
  <c r="G553" i="4"/>
  <c r="F499" i="14"/>
  <c r="G499" i="14"/>
  <c r="F553" i="11"/>
  <c r="G553" i="11"/>
  <c r="F553" i="2"/>
  <c r="G553" i="2"/>
  <c r="F553" i="12"/>
  <c r="G553" i="12"/>
  <c r="F554" i="7"/>
  <c r="G554" i="7"/>
  <c r="F552" i="3"/>
  <c r="G552" i="3"/>
  <c r="F550" i="10"/>
  <c r="G550" i="10"/>
  <c r="F550" i="9"/>
  <c r="G550" i="9"/>
  <c r="F290" i="16"/>
  <c r="G290" i="16"/>
  <c r="F552" i="8"/>
  <c r="G552" i="8"/>
  <c r="F552" i="6"/>
  <c r="G552" i="6"/>
  <c r="F186" i="20"/>
  <c r="G186" i="20"/>
  <c r="F552" i="5"/>
  <c r="G552" i="5"/>
  <c r="F552" i="4"/>
  <c r="G552" i="4"/>
  <c r="F498" i="14"/>
  <c r="G498" i="14"/>
  <c r="F552" i="11"/>
  <c r="G552" i="11"/>
  <c r="F552" i="2"/>
  <c r="G552" i="2"/>
  <c r="F552" i="12"/>
  <c r="G552" i="12"/>
  <c r="F553" i="7"/>
  <c r="G553" i="7"/>
  <c r="F551" i="3"/>
  <c r="G551" i="3"/>
  <c r="F549" i="10"/>
  <c r="G549" i="10"/>
  <c r="F549" i="9"/>
  <c r="G549" i="9"/>
  <c r="F289" i="16"/>
  <c r="G289" i="16"/>
  <c r="F551" i="8"/>
  <c r="G551" i="8"/>
  <c r="F551" i="6"/>
  <c r="G551" i="6"/>
  <c r="F185" i="20"/>
  <c r="G185" i="20"/>
  <c r="F551" i="5"/>
  <c r="G551" i="5"/>
  <c r="F551" i="4"/>
  <c r="G551" i="4"/>
  <c r="F497" i="14"/>
  <c r="G497" i="14"/>
  <c r="F551" i="11"/>
  <c r="G551" i="11"/>
  <c r="F551" i="2"/>
  <c r="G551" i="2"/>
  <c r="F551" i="12"/>
  <c r="G551" i="12"/>
  <c r="F552" i="7"/>
  <c r="G552" i="7"/>
  <c r="F550" i="3"/>
  <c r="G550" i="3"/>
  <c r="F548" i="10"/>
  <c r="G548" i="10"/>
  <c r="F548" i="9"/>
  <c r="G548" i="9"/>
  <c r="F288" i="16"/>
  <c r="G288" i="16"/>
  <c r="F550" i="8"/>
  <c r="G550" i="8"/>
  <c r="F550" i="6"/>
  <c r="G550" i="6"/>
  <c r="F184" i="20"/>
  <c r="G184" i="20"/>
  <c r="F550" i="5"/>
  <c r="G550" i="5"/>
  <c r="F550" i="4"/>
  <c r="G550" i="4"/>
  <c r="F496" i="14"/>
  <c r="G496" i="14"/>
  <c r="F550" i="11"/>
  <c r="G550" i="11"/>
  <c r="F550" i="2"/>
  <c r="G550" i="2"/>
  <c r="F550" i="12"/>
  <c r="G550" i="12"/>
  <c r="F551" i="7"/>
  <c r="G551" i="7"/>
  <c r="F549" i="3"/>
  <c r="G549" i="3"/>
  <c r="F547" i="10"/>
  <c r="G547" i="10"/>
  <c r="F547" i="9"/>
  <c r="G547" i="9"/>
  <c r="F287" i="16"/>
  <c r="G287" i="16"/>
  <c r="F549" i="8"/>
  <c r="G549" i="8"/>
  <c r="F549" i="6"/>
  <c r="G549" i="6"/>
  <c r="F183" i="20"/>
  <c r="G183" i="20"/>
  <c r="F549" i="5"/>
  <c r="G549" i="5"/>
  <c r="F549" i="4"/>
  <c r="G549" i="4"/>
  <c r="F495" i="14"/>
  <c r="G495" i="14"/>
  <c r="F549" i="11"/>
  <c r="G549" i="11"/>
  <c r="F549" i="2"/>
  <c r="G549" i="2"/>
  <c r="F549" i="12"/>
  <c r="G549" i="12"/>
  <c r="F550" i="7"/>
  <c r="G550" i="7"/>
  <c r="F548" i="3"/>
  <c r="G548" i="3"/>
  <c r="F546" i="10"/>
  <c r="G546" i="10"/>
  <c r="F546" i="9"/>
  <c r="G546" i="9"/>
  <c r="F286" i="16"/>
  <c r="G286" i="16"/>
  <c r="F548" i="8"/>
  <c r="G548" i="8"/>
  <c r="F548" i="6"/>
  <c r="G548" i="6"/>
  <c r="F182" i="20"/>
  <c r="G182" i="20"/>
  <c r="F548" i="5"/>
  <c r="G548" i="5"/>
  <c r="F548" i="4"/>
  <c r="G548" i="4"/>
  <c r="F494" i="14"/>
  <c r="G494" i="14"/>
  <c r="F548" i="11"/>
  <c r="G548" i="11"/>
  <c r="F548" i="2"/>
  <c r="G548" i="2"/>
  <c r="F548" i="12"/>
  <c r="G548" i="12"/>
  <c r="F549" i="7"/>
  <c r="G549" i="7"/>
  <c r="G547" i="3"/>
  <c r="F545" i="10"/>
  <c r="G545" i="10"/>
  <c r="F545" i="9"/>
  <c r="G545" i="9"/>
  <c r="F285" i="16"/>
  <c r="G285" i="16"/>
  <c r="F547" i="8"/>
  <c r="G547" i="8"/>
  <c r="F547" i="6"/>
  <c r="G547" i="6"/>
  <c r="F181" i="20"/>
  <c r="G181" i="20"/>
  <c r="F547" i="5"/>
  <c r="G547" i="5"/>
  <c r="F547" i="4"/>
  <c r="G547" i="4"/>
  <c r="F493" i="14"/>
  <c r="G493" i="14"/>
  <c r="F547" i="11"/>
  <c r="G547" i="11"/>
  <c r="F547" i="2"/>
  <c r="G547" i="2"/>
  <c r="F547" i="12"/>
  <c r="G547" i="12"/>
  <c r="F546" i="12"/>
  <c r="G546" i="12"/>
  <c r="F548" i="7"/>
  <c r="G548" i="7"/>
  <c r="F546" i="3"/>
  <c r="G546" i="3"/>
  <c r="F547" i="3"/>
  <c r="F544" i="10"/>
  <c r="G544" i="10"/>
  <c r="F544" i="9"/>
  <c r="G544" i="9"/>
  <c r="F284" i="16"/>
  <c r="G284" i="16"/>
  <c r="F546" i="8"/>
  <c r="G546" i="8"/>
  <c r="F546" i="6"/>
  <c r="G546" i="6"/>
  <c r="F180" i="20"/>
  <c r="G180" i="20"/>
  <c r="F546" i="5"/>
  <c r="G546" i="5"/>
  <c r="F546" i="4"/>
  <c r="G546" i="4"/>
  <c r="F492" i="14"/>
  <c r="G492" i="14"/>
  <c r="F546" i="11"/>
  <c r="G546" i="11"/>
  <c r="F546" i="2"/>
  <c r="G546" i="2"/>
  <c r="F545" i="12"/>
  <c r="G545" i="12"/>
  <c r="F547" i="7"/>
  <c r="G547" i="7"/>
  <c r="F545" i="3"/>
  <c r="G545" i="3"/>
  <c r="F543" i="10"/>
  <c r="G543" i="10"/>
  <c r="F543" i="9"/>
  <c r="G543" i="9"/>
  <c r="F283" i="16"/>
  <c r="G283" i="16"/>
  <c r="F545" i="8"/>
  <c r="G545" i="8"/>
  <c r="F545" i="6"/>
  <c r="G545" i="6"/>
  <c r="F179" i="20"/>
  <c r="G179" i="20"/>
  <c r="F545" i="5"/>
  <c r="G545" i="5"/>
  <c r="F545" i="4"/>
  <c r="G545" i="4"/>
  <c r="F491" i="14"/>
  <c r="G491" i="14"/>
  <c r="F545" i="11"/>
  <c r="G545" i="11"/>
  <c r="F545" i="2"/>
  <c r="G545" i="2"/>
  <c r="F544" i="12"/>
  <c r="G544" i="12"/>
  <c r="F546" i="7"/>
  <c r="G546" i="7"/>
  <c r="F544" i="3"/>
  <c r="G544" i="3"/>
  <c r="F542" i="10"/>
  <c r="G542" i="10"/>
  <c r="F542" i="9"/>
  <c r="G542" i="9"/>
  <c r="F282" i="16"/>
  <c r="G282" i="16"/>
  <c r="F544" i="8"/>
  <c r="G544" i="8"/>
  <c r="F544" i="6"/>
  <c r="G544" i="6"/>
  <c r="F178" i="20"/>
  <c r="G178" i="20"/>
  <c r="F544" i="5"/>
  <c r="G544" i="5"/>
  <c r="F544" i="4"/>
  <c r="G544" i="4"/>
  <c r="F490" i="14"/>
  <c r="G490" i="14"/>
  <c r="F544" i="11"/>
  <c r="G544" i="11"/>
  <c r="F544" i="2"/>
  <c r="G544" i="2"/>
  <c r="F543" i="12"/>
  <c r="G543" i="12"/>
  <c r="F545" i="7"/>
  <c r="G545" i="7"/>
  <c r="F543" i="3"/>
  <c r="G543" i="3"/>
  <c r="F541" i="10"/>
  <c r="G541" i="10"/>
  <c r="F541" i="9"/>
  <c r="G541" i="9"/>
  <c r="F281" i="16"/>
  <c r="G281" i="16"/>
  <c r="F543" i="8"/>
  <c r="G543" i="8"/>
  <c r="F543" i="6"/>
  <c r="G543" i="6"/>
  <c r="F177" i="20"/>
  <c r="G177" i="20"/>
  <c r="F543" i="5"/>
  <c r="G543" i="5"/>
  <c r="F543" i="4"/>
  <c r="G543" i="4"/>
  <c r="F489" i="14"/>
  <c r="G489" i="14"/>
  <c r="F543" i="11"/>
  <c r="G543" i="11"/>
  <c r="F543" i="2"/>
  <c r="G543" i="2"/>
  <c r="F176" i="20"/>
  <c r="G176" i="20"/>
  <c r="F542" i="12"/>
  <c r="G542" i="12"/>
  <c r="F544" i="7"/>
  <c r="G544" i="7"/>
  <c r="F542" i="3"/>
  <c r="G542" i="3"/>
  <c r="F540" i="10"/>
  <c r="G540" i="10"/>
  <c r="F540" i="9"/>
  <c r="G540" i="9"/>
  <c r="F280" i="16"/>
  <c r="G280" i="16"/>
  <c r="F542" i="8"/>
  <c r="G542" i="8"/>
  <c r="F542" i="6"/>
  <c r="G542" i="6"/>
  <c r="F488" i="14"/>
  <c r="G488" i="14"/>
  <c r="F542" i="11"/>
  <c r="G542" i="11"/>
  <c r="F542" i="5"/>
  <c r="G542" i="5"/>
  <c r="F542" i="4"/>
  <c r="G542" i="4"/>
  <c r="F542" i="2"/>
  <c r="G542" i="2"/>
  <c r="F541" i="12"/>
  <c r="G541" i="12"/>
  <c r="F543" i="7"/>
  <c r="G543" i="7"/>
  <c r="F541" i="3"/>
  <c r="G541" i="3"/>
  <c r="F539" i="10"/>
  <c r="G539" i="10"/>
  <c r="F539" i="9"/>
  <c r="G539" i="9"/>
  <c r="F279" i="16"/>
  <c r="G279" i="16"/>
  <c r="F541" i="8"/>
  <c r="G541" i="8"/>
  <c r="F541" i="6"/>
  <c r="G541" i="6"/>
  <c r="F487" i="14"/>
  <c r="G487" i="14"/>
  <c r="F541" i="11"/>
  <c r="G541" i="11"/>
  <c r="F175" i="20"/>
  <c r="G175" i="20"/>
  <c r="F541" i="5"/>
  <c r="G541" i="5"/>
  <c r="F541" i="4"/>
  <c r="G541" i="4"/>
  <c r="F541" i="2"/>
  <c r="G541" i="2"/>
  <c r="J527" i="12"/>
  <c r="F540" i="12"/>
  <c r="G540" i="12"/>
  <c r="F542" i="7"/>
  <c r="G542" i="7"/>
  <c r="F540" i="3"/>
  <c r="G540" i="3"/>
  <c r="F538" i="10"/>
  <c r="G538" i="10"/>
  <c r="F538" i="9"/>
  <c r="G538" i="9"/>
  <c r="F278" i="16"/>
  <c r="G278" i="16"/>
  <c r="F540" i="8"/>
  <c r="G540" i="8"/>
  <c r="F540" i="6"/>
  <c r="G540" i="6"/>
  <c r="F486" i="14"/>
  <c r="G486" i="14"/>
  <c r="F174" i="20"/>
  <c r="G174" i="20"/>
  <c r="F540" i="11"/>
  <c r="G540" i="11"/>
  <c r="F540" i="5"/>
  <c r="G540" i="5"/>
  <c r="F540" i="4"/>
  <c r="G540" i="4"/>
  <c r="F540" i="2"/>
  <c r="G540" i="2"/>
  <c r="F538" i="2"/>
  <c r="G539" i="2"/>
  <c r="F539" i="2"/>
  <c r="F539" i="12"/>
  <c r="G539" i="12"/>
  <c r="F541" i="7"/>
  <c r="G541" i="7"/>
  <c r="F539" i="3"/>
  <c r="G539" i="3"/>
  <c r="F537" i="10"/>
  <c r="G537" i="10"/>
  <c r="F537" i="9"/>
  <c r="G537" i="9"/>
  <c r="F277" i="16"/>
  <c r="G277" i="16"/>
  <c r="F539" i="8"/>
  <c r="G539" i="8"/>
  <c r="F539" i="6"/>
  <c r="G539" i="6"/>
  <c r="F485" i="14"/>
  <c r="G485" i="14"/>
  <c r="F539" i="11"/>
  <c r="G539" i="11"/>
  <c r="F173" i="20"/>
  <c r="G173" i="20"/>
  <c r="F539" i="5"/>
  <c r="G539" i="5"/>
  <c r="F539" i="4"/>
  <c r="G539" i="4"/>
  <c r="F538" i="12"/>
  <c r="G538" i="12"/>
  <c r="F484" i="14"/>
  <c r="G484" i="14"/>
  <c r="F276" i="16"/>
  <c r="G276" i="16"/>
  <c r="F536" i="9"/>
  <c r="G536" i="9"/>
  <c r="F536" i="10"/>
  <c r="G536" i="10"/>
  <c r="F172" i="20"/>
  <c r="G172" i="20"/>
  <c r="F540" i="7"/>
  <c r="G540" i="7"/>
  <c r="F538" i="6"/>
  <c r="G538" i="6"/>
  <c r="F538" i="11"/>
  <c r="G538" i="11"/>
  <c r="F538" i="5"/>
  <c r="G538" i="5"/>
  <c r="F538" i="4"/>
  <c r="G538" i="4"/>
  <c r="F538" i="8"/>
  <c r="G538" i="8"/>
  <c r="F538" i="3"/>
  <c r="G538" i="3"/>
  <c r="G538" i="2"/>
  <c r="F535" i="9"/>
  <c r="G535" i="9"/>
  <c r="F536" i="6"/>
  <c r="G536" i="6"/>
  <c r="F537" i="12"/>
  <c r="G537" i="12"/>
  <c r="F483" i="14"/>
  <c r="G483" i="14"/>
  <c r="F275" i="16"/>
  <c r="G275" i="16"/>
  <c r="F535" i="10"/>
  <c r="G535" i="10"/>
  <c r="F171" i="20"/>
  <c r="G171" i="20"/>
  <c r="F539" i="7"/>
  <c r="G539" i="7"/>
  <c r="G537" i="6"/>
  <c r="F537" i="6"/>
  <c r="F537" i="11"/>
  <c r="G537" i="11"/>
  <c r="F537" i="5"/>
  <c r="G537" i="5"/>
  <c r="F537" i="4"/>
  <c r="G537" i="4"/>
  <c r="F537" i="8"/>
  <c r="G537" i="8"/>
  <c r="F537" i="3"/>
  <c r="G537" i="3"/>
  <c r="F537" i="2"/>
  <c r="G537" i="2"/>
  <c r="F536" i="12"/>
  <c r="G536" i="12"/>
  <c r="F538" i="7"/>
  <c r="G538" i="7"/>
  <c r="F534" i="10"/>
  <c r="G534" i="10"/>
  <c r="F274" i="16"/>
  <c r="G274" i="16"/>
  <c r="F536" i="3"/>
  <c r="G536" i="3"/>
  <c r="F536" i="8"/>
  <c r="G536" i="8"/>
  <c r="F482" i="14"/>
  <c r="G482" i="14"/>
  <c r="F170" i="20"/>
  <c r="G170" i="20"/>
  <c r="F536" i="5"/>
  <c r="G536" i="5"/>
  <c r="F536" i="4"/>
  <c r="G536" i="4"/>
  <c r="F536" i="11"/>
  <c r="G536" i="11"/>
  <c r="F536" i="2"/>
  <c r="G536" i="2"/>
  <c r="F535" i="12"/>
  <c r="G535" i="12"/>
  <c r="F537" i="7"/>
  <c r="G537" i="7"/>
  <c r="F533" i="10"/>
  <c r="G533" i="10"/>
  <c r="F273" i="16"/>
  <c r="G273" i="16"/>
  <c r="F534" i="9"/>
  <c r="G534" i="9"/>
  <c r="F535" i="6"/>
  <c r="G535" i="6"/>
  <c r="F535" i="3"/>
  <c r="G535" i="3"/>
  <c r="F535" i="8"/>
  <c r="G535" i="8"/>
  <c r="F169" i="20"/>
  <c r="G169" i="20"/>
  <c r="F481" i="14"/>
  <c r="G481" i="14"/>
  <c r="F535" i="5"/>
  <c r="G535" i="5"/>
  <c r="F535" i="4"/>
  <c r="G535" i="4"/>
  <c r="F535" i="11"/>
  <c r="G535" i="11"/>
  <c r="F535" i="2"/>
  <c r="G535" i="2"/>
  <c r="F534" i="12"/>
  <c r="G534" i="12"/>
  <c r="F272" i="16"/>
  <c r="G272" i="16"/>
  <c r="F480" i="14"/>
  <c r="G480" i="14"/>
  <c r="F533" i="9"/>
  <c r="G533" i="9"/>
  <c r="F532" i="10"/>
  <c r="G532" i="10"/>
  <c r="F532" i="9"/>
  <c r="G532" i="9"/>
  <c r="F536" i="7"/>
  <c r="G536" i="7"/>
  <c r="F168" i="20"/>
  <c r="G168" i="20"/>
  <c r="F534" i="6"/>
  <c r="G534" i="6"/>
  <c r="F534" i="5"/>
  <c r="G534" i="5"/>
  <c r="F534" i="4"/>
  <c r="G534" i="4"/>
  <c r="F534" i="11"/>
  <c r="G534" i="11"/>
  <c r="F534" i="8"/>
  <c r="G534" i="8"/>
  <c r="F534" i="3"/>
  <c r="G534" i="3"/>
  <c r="F534" i="2"/>
  <c r="G534" i="2"/>
  <c r="F533" i="12"/>
  <c r="G533" i="12"/>
  <c r="F271" i="16"/>
  <c r="G271" i="16"/>
  <c r="F531" i="10"/>
  <c r="G531" i="10"/>
  <c r="F531" i="9"/>
  <c r="G531" i="9"/>
  <c r="F479" i="14"/>
  <c r="G479" i="14"/>
  <c r="F535" i="7"/>
  <c r="G535" i="7"/>
  <c r="F533" i="6"/>
  <c r="G533" i="6"/>
  <c r="F167" i="20"/>
  <c r="G167" i="20"/>
  <c r="F533" i="3"/>
  <c r="G533" i="3"/>
  <c r="F533" i="8"/>
  <c r="G533" i="8"/>
  <c r="F533" i="5"/>
  <c r="G533" i="5"/>
  <c r="F533" i="4"/>
  <c r="G533" i="4"/>
  <c r="F533" i="11"/>
  <c r="G533" i="11"/>
  <c r="F533" i="2"/>
  <c r="G533" i="2"/>
  <c r="F532" i="12"/>
  <c r="G532" i="12"/>
  <c r="F534" i="7"/>
  <c r="G534" i="7"/>
  <c r="F270" i="16"/>
  <c r="G270" i="16"/>
  <c r="F530" i="10"/>
  <c r="G530" i="10"/>
  <c r="F530" i="9"/>
  <c r="G530" i="9"/>
  <c r="F532" i="3"/>
  <c r="G532" i="3"/>
  <c r="F532" i="8"/>
  <c r="G532" i="8"/>
  <c r="F532" i="6"/>
  <c r="G532" i="6"/>
  <c r="F478" i="14"/>
  <c r="G478" i="14"/>
  <c r="F166" i="20"/>
  <c r="G166" i="20"/>
  <c r="F532" i="5"/>
  <c r="G532" i="5"/>
  <c r="F532" i="4"/>
  <c r="G532" i="4"/>
  <c r="F532" i="11"/>
  <c r="G532" i="11"/>
  <c r="F532" i="2"/>
  <c r="G532" i="2"/>
  <c r="F531" i="12"/>
  <c r="G531" i="12"/>
  <c r="F269" i="16"/>
  <c r="G269" i="16"/>
  <c r="F533" i="7"/>
  <c r="G533" i="7"/>
  <c r="F529" i="10"/>
  <c r="G529" i="10"/>
  <c r="F529" i="9"/>
  <c r="G529" i="9"/>
  <c r="F477" i="14"/>
  <c r="G477" i="14"/>
  <c r="F531" i="6"/>
  <c r="G531" i="6"/>
  <c r="F165" i="20"/>
  <c r="G165" i="20"/>
  <c r="F531" i="3"/>
  <c r="G531" i="3"/>
  <c r="F531" i="8"/>
  <c r="G531" i="8"/>
  <c r="F531" i="5"/>
  <c r="G531" i="5"/>
  <c r="F531" i="4"/>
  <c r="G531" i="4"/>
  <c r="F531" i="11"/>
  <c r="G531" i="11"/>
  <c r="F531" i="2"/>
  <c r="G531" i="2"/>
  <c r="F530" i="12"/>
  <c r="G530" i="12"/>
  <c r="F476" i="14"/>
  <c r="G476" i="14"/>
  <c r="F268" i="16"/>
  <c r="G268" i="16"/>
  <c r="F528" i="10"/>
  <c r="G528" i="10"/>
  <c r="F528" i="9"/>
  <c r="G528" i="9"/>
  <c r="F164" i="20"/>
  <c r="G164" i="20"/>
  <c r="F532" i="7"/>
  <c r="G532" i="7"/>
  <c r="F530" i="6"/>
  <c r="G530" i="6"/>
  <c r="F530" i="11"/>
  <c r="G530" i="11"/>
  <c r="F530" i="5"/>
  <c r="G530" i="5"/>
  <c r="F530" i="4"/>
  <c r="G530" i="4"/>
  <c r="F530" i="8"/>
  <c r="G530" i="8"/>
  <c r="F530" i="3"/>
  <c r="G530" i="3"/>
  <c r="F530" i="2"/>
  <c r="G530" i="2"/>
  <c r="F529" i="12"/>
  <c r="G529" i="12"/>
  <c r="F475" i="14"/>
  <c r="G475" i="14"/>
  <c r="F267" i="16"/>
  <c r="G267" i="16"/>
  <c r="F527" i="10"/>
  <c r="G527" i="10"/>
  <c r="F527" i="9"/>
  <c r="G527" i="9"/>
  <c r="F163" i="20"/>
  <c r="G163" i="20"/>
  <c r="F531" i="7"/>
  <c r="G531" i="7"/>
  <c r="F529" i="6"/>
  <c r="G529" i="6"/>
  <c r="F529" i="11"/>
  <c r="G529" i="11"/>
  <c r="F529" i="5"/>
  <c r="G529" i="5"/>
  <c r="F529" i="4"/>
  <c r="G529" i="4"/>
  <c r="F529" i="8"/>
  <c r="G529" i="8"/>
  <c r="F529" i="3"/>
  <c r="G529" i="3"/>
  <c r="F529" i="2"/>
  <c r="G529" i="2"/>
  <c r="F528" i="12"/>
  <c r="G528" i="12"/>
  <c r="F474" i="14"/>
  <c r="G474" i="14"/>
  <c r="F266" i="16"/>
  <c r="G266" i="16"/>
  <c r="F526" i="10"/>
  <c r="G526" i="10"/>
  <c r="F526" i="9"/>
  <c r="G526" i="9"/>
  <c r="F530" i="7"/>
  <c r="G530" i="7"/>
  <c r="F528" i="6"/>
  <c r="G528" i="6"/>
  <c r="F162" i="20"/>
  <c r="G162" i="20"/>
  <c r="F528" i="5"/>
  <c r="G528" i="5"/>
  <c r="F528" i="11"/>
  <c r="G528" i="11"/>
  <c r="F528" i="4"/>
  <c r="G528" i="4"/>
  <c r="F528" i="8"/>
  <c r="G528" i="8"/>
  <c r="F528" i="3"/>
  <c r="G528" i="3"/>
  <c r="F528" i="2"/>
  <c r="G528" i="2"/>
  <c r="J423" i="12"/>
  <c r="N526" i="12"/>
  <c r="F527" i="12"/>
  <c r="G527" i="12"/>
  <c r="F265" i="16"/>
  <c r="G265" i="16"/>
  <c r="F525" i="10"/>
  <c r="G525" i="10"/>
  <c r="F525" i="9"/>
  <c r="G525" i="9"/>
  <c r="F473" i="14"/>
  <c r="G473" i="14"/>
  <c r="F529" i="7"/>
  <c r="G529" i="7"/>
  <c r="F161" i="20"/>
  <c r="G161" i="20"/>
  <c r="F527" i="6"/>
  <c r="G527" i="6"/>
  <c r="F527" i="5"/>
  <c r="G527" i="5"/>
  <c r="F527" i="3"/>
  <c r="G527" i="3"/>
  <c r="F527" i="8"/>
  <c r="G527" i="8"/>
  <c r="F527" i="4"/>
  <c r="G527" i="4"/>
  <c r="F527" i="11"/>
  <c r="G527" i="11"/>
  <c r="F527" i="2"/>
  <c r="G527" i="2"/>
  <c r="O182" i="15"/>
  <c r="O31" i="15"/>
  <c r="O29" i="15"/>
  <c r="O27" i="15"/>
  <c r="O25" i="15"/>
  <c r="O23" i="15"/>
  <c r="O21" i="15"/>
  <c r="O19" i="15"/>
  <c r="O17" i="15"/>
  <c r="O15" i="15"/>
  <c r="O13" i="15"/>
  <c r="O11" i="15"/>
  <c r="F526" i="12"/>
  <c r="G526" i="12"/>
  <c r="F472" i="14"/>
  <c r="G472" i="14"/>
  <c r="F264" i="16"/>
  <c r="G264" i="16"/>
  <c r="F524" i="10"/>
  <c r="G524" i="10"/>
  <c r="F524" i="9"/>
  <c r="G524" i="9"/>
  <c r="G527" i="7"/>
  <c r="F527" i="7"/>
  <c r="G528" i="7"/>
  <c r="F528" i="7"/>
  <c r="F160" i="20"/>
  <c r="G160" i="20"/>
  <c r="F526" i="6"/>
  <c r="G526" i="6"/>
  <c r="F526" i="11"/>
  <c r="G526" i="11"/>
  <c r="F526" i="5"/>
  <c r="G526" i="5"/>
  <c r="G526" i="4"/>
  <c r="F526" i="8"/>
  <c r="G526" i="8"/>
  <c r="F526" i="3"/>
  <c r="G526" i="3"/>
  <c r="F526" i="2"/>
  <c r="G526" i="2"/>
  <c r="F525" i="12"/>
  <c r="G525" i="12"/>
  <c r="F523" i="10"/>
  <c r="G523" i="10"/>
  <c r="F523" i="9"/>
  <c r="G523" i="9"/>
  <c r="F471" i="14"/>
  <c r="G471" i="14"/>
  <c r="F263" i="16"/>
  <c r="G263" i="16"/>
  <c r="F525" i="6"/>
  <c r="G525" i="6"/>
  <c r="F159" i="20"/>
  <c r="G159" i="20"/>
  <c r="F525" i="5"/>
  <c r="G525" i="5"/>
  <c r="F525" i="4"/>
  <c r="G525" i="4"/>
  <c r="F526" i="4"/>
  <c r="F525" i="8"/>
  <c r="G525" i="8"/>
  <c r="F525" i="3"/>
  <c r="G525" i="3"/>
  <c r="F525" i="2"/>
  <c r="G525" i="2"/>
  <c r="F524" i="12"/>
  <c r="G524" i="12"/>
  <c r="F470" i="14"/>
  <c r="G470" i="14"/>
  <c r="F262" i="16"/>
  <c r="G262" i="16"/>
  <c r="F522" i="10"/>
  <c r="G522" i="10"/>
  <c r="F522" i="9"/>
  <c r="G522" i="9"/>
  <c r="F158" i="20"/>
  <c r="G158" i="20"/>
  <c r="F526" i="7"/>
  <c r="G526" i="7"/>
  <c r="F524" i="6"/>
  <c r="G524" i="6"/>
  <c r="F525" i="11"/>
  <c r="G525" i="11"/>
  <c r="F524" i="5"/>
  <c r="G524" i="5"/>
  <c r="F524" i="4"/>
  <c r="G524" i="4"/>
  <c r="F524" i="8"/>
  <c r="G524" i="8"/>
  <c r="F524" i="3"/>
  <c r="G524" i="3"/>
  <c r="F524" i="2"/>
  <c r="G524" i="2"/>
  <c r="F523" i="12"/>
  <c r="G523" i="12"/>
  <c r="F469" i="14"/>
  <c r="G469" i="14"/>
  <c r="F261" i="16"/>
  <c r="G261" i="16"/>
  <c r="F521" i="10"/>
  <c r="G521" i="10"/>
  <c r="F521" i="9"/>
  <c r="G521" i="9"/>
  <c r="F525" i="7"/>
  <c r="G525" i="7"/>
  <c r="F157" i="20"/>
  <c r="G157" i="20"/>
  <c r="F523" i="6"/>
  <c r="G523" i="6"/>
  <c r="F524" i="11"/>
  <c r="G524" i="11"/>
  <c r="F523" i="5"/>
  <c r="G523" i="5"/>
  <c r="F523" i="8"/>
  <c r="G523" i="8"/>
  <c r="F523" i="3"/>
  <c r="G523" i="3"/>
  <c r="F523" i="4"/>
  <c r="G523" i="4"/>
  <c r="F523" i="2"/>
  <c r="G523" i="2"/>
  <c r="H23" i="20"/>
  <c r="H24" i="20"/>
  <c r="F522" i="12"/>
  <c r="G522" i="12"/>
  <c r="F468" i="14"/>
  <c r="G468" i="14"/>
  <c r="F260" i="16"/>
  <c r="G260" i="16"/>
  <c r="F520" i="10"/>
  <c r="G520" i="10"/>
  <c r="F520" i="9"/>
  <c r="G520" i="9"/>
  <c r="F156" i="20"/>
  <c r="G156" i="20"/>
  <c r="F522" i="6"/>
  <c r="G522" i="6"/>
  <c r="F523" i="11"/>
  <c r="G523" i="11"/>
  <c r="F522" i="5"/>
  <c r="G522" i="5"/>
  <c r="F522" i="4"/>
  <c r="G522" i="4"/>
  <c r="F522" i="8"/>
  <c r="G522" i="8"/>
  <c r="F522" i="3"/>
  <c r="G522" i="3"/>
  <c r="F522" i="2"/>
  <c r="G522" i="2"/>
  <c r="F521" i="12"/>
  <c r="G521" i="12"/>
  <c r="F467" i="14"/>
  <c r="G467" i="14"/>
  <c r="F259" i="16"/>
  <c r="G259" i="16"/>
  <c r="F519" i="10"/>
  <c r="G519" i="10"/>
  <c r="F519" i="9"/>
  <c r="G519" i="9"/>
  <c r="F155" i="20"/>
  <c r="G155" i="20"/>
  <c r="F522" i="11"/>
  <c r="G522" i="11"/>
  <c r="F524" i="7"/>
  <c r="G524" i="7"/>
  <c r="F521" i="6"/>
  <c r="G521" i="6"/>
  <c r="F521" i="11"/>
  <c r="G521" i="11"/>
  <c r="F521" i="5"/>
  <c r="G521" i="5"/>
  <c r="F521" i="4"/>
  <c r="G521" i="4"/>
  <c r="F521" i="8"/>
  <c r="G521" i="8"/>
  <c r="F521" i="3"/>
  <c r="G521" i="3"/>
  <c r="F521" i="2"/>
  <c r="G521" i="2"/>
  <c r="F520" i="12"/>
  <c r="G520" i="12"/>
  <c r="F466" i="14"/>
  <c r="G466" i="14"/>
  <c r="F258" i="16"/>
  <c r="G258" i="16"/>
  <c r="F518" i="10"/>
  <c r="G518" i="10"/>
  <c r="F518" i="9"/>
  <c r="G518" i="9"/>
  <c r="F154" i="20"/>
  <c r="G154" i="20"/>
  <c r="F523" i="7"/>
  <c r="G523" i="7"/>
  <c r="F520" i="6"/>
  <c r="G520" i="6"/>
  <c r="F520" i="11"/>
  <c r="G520" i="11"/>
  <c r="F520" i="5"/>
  <c r="G520" i="5"/>
  <c r="F520" i="4"/>
  <c r="G520" i="4"/>
  <c r="F520" i="8"/>
  <c r="G520" i="8"/>
  <c r="F520" i="3"/>
  <c r="G520" i="3"/>
  <c r="F520" i="2"/>
  <c r="G520" i="2"/>
  <c r="F519" i="12"/>
  <c r="G519" i="12"/>
  <c r="F465" i="14"/>
  <c r="G465" i="14"/>
  <c r="F257" i="16"/>
  <c r="G257" i="16"/>
  <c r="F517" i="10"/>
  <c r="G517" i="10"/>
  <c r="F517" i="9"/>
  <c r="G517" i="9"/>
  <c r="F153" i="20"/>
  <c r="G153" i="20"/>
  <c r="F522" i="7"/>
  <c r="G522" i="7"/>
  <c r="F519" i="6"/>
  <c r="G519" i="6"/>
  <c r="F519" i="11"/>
  <c r="G519" i="11"/>
  <c r="F519" i="5"/>
  <c r="G519" i="5"/>
  <c r="F519" i="4"/>
  <c r="G519" i="4"/>
  <c r="F519" i="8"/>
  <c r="G519" i="8"/>
  <c r="F519" i="3"/>
  <c r="G519" i="3"/>
  <c r="F519" i="2"/>
  <c r="G519" i="2"/>
  <c r="F518" i="12"/>
  <c r="F464" i="14"/>
  <c r="G464" i="14"/>
  <c r="F256" i="16"/>
  <c r="G256" i="16"/>
  <c r="F516" i="10"/>
  <c r="G516" i="10"/>
  <c r="F516" i="9"/>
  <c r="G516" i="9"/>
  <c r="F152" i="20"/>
  <c r="G152" i="20"/>
  <c r="F521" i="7"/>
  <c r="G521" i="7"/>
  <c r="F518" i="6"/>
  <c r="G518" i="6"/>
  <c r="G517" i="6"/>
  <c r="F517" i="6"/>
  <c r="F518" i="11"/>
  <c r="G518" i="11"/>
  <c r="F518" i="5"/>
  <c r="G518" i="5"/>
  <c r="F518" i="4"/>
  <c r="G518" i="4"/>
  <c r="F518" i="8"/>
  <c r="G518" i="8"/>
  <c r="F518" i="3"/>
  <c r="G518" i="3"/>
  <c r="F518" i="2"/>
  <c r="G518" i="2"/>
  <c r="F517" i="12"/>
  <c r="G517" i="12"/>
  <c r="F515" i="10"/>
  <c r="G515" i="10"/>
  <c r="F255" i="16"/>
  <c r="G255" i="16"/>
  <c r="F515" i="9"/>
  <c r="G515" i="9"/>
  <c r="F463" i="14"/>
  <c r="G463" i="14"/>
  <c r="F520" i="7"/>
  <c r="G520" i="7"/>
  <c r="F151" i="20"/>
  <c r="G151" i="20"/>
  <c r="F517" i="11"/>
  <c r="G517" i="11"/>
  <c r="F517" i="5"/>
  <c r="G517" i="5"/>
  <c r="F517" i="4"/>
  <c r="G517" i="4"/>
  <c r="F517" i="8"/>
  <c r="G517" i="8"/>
  <c r="F517" i="3"/>
  <c r="G517" i="3"/>
  <c r="F517" i="2"/>
  <c r="G517" i="2"/>
  <c r="F516" i="12"/>
  <c r="G516" i="12"/>
  <c r="F462" i="14"/>
  <c r="G462" i="14"/>
  <c r="F254" i="16"/>
  <c r="G254" i="16"/>
  <c r="F514" i="10"/>
  <c r="G514" i="10"/>
  <c r="F514" i="9"/>
  <c r="G514" i="9"/>
  <c r="F150" i="20"/>
  <c r="G150" i="20"/>
  <c r="F519" i="7"/>
  <c r="G519" i="7"/>
  <c r="F516" i="6"/>
  <c r="G516" i="6"/>
  <c r="F516" i="11"/>
  <c r="G516" i="11"/>
  <c r="F516" i="5"/>
  <c r="G516" i="5"/>
  <c r="F516" i="4"/>
  <c r="G516" i="4"/>
  <c r="F516" i="8"/>
  <c r="G516" i="8"/>
  <c r="F516" i="3"/>
  <c r="G516" i="3"/>
  <c r="F516" i="2"/>
  <c r="G516" i="2"/>
  <c r="F515" i="12"/>
  <c r="G515" i="12"/>
  <c r="F513" i="10"/>
  <c r="G513" i="10"/>
  <c r="F513" i="9"/>
  <c r="G513" i="9"/>
  <c r="F253" i="16"/>
  <c r="G253" i="16"/>
  <c r="F149" i="20"/>
  <c r="G149" i="20"/>
  <c r="F461" i="14"/>
  <c r="G461" i="14"/>
  <c r="F518" i="7"/>
  <c r="G518" i="7"/>
  <c r="F515" i="6"/>
  <c r="G515" i="6"/>
  <c r="F515" i="11"/>
  <c r="G515" i="11"/>
  <c r="F515" i="5"/>
  <c r="G515" i="5"/>
  <c r="F515" i="4"/>
  <c r="G515" i="4"/>
  <c r="F515" i="8"/>
  <c r="G515" i="8"/>
  <c r="F515" i="3"/>
  <c r="G515" i="3"/>
  <c r="F515" i="2"/>
  <c r="G515" i="2"/>
  <c r="F514" i="12"/>
  <c r="G514" i="12"/>
  <c r="F460" i="14"/>
  <c r="G460" i="14"/>
  <c r="F252" i="16"/>
  <c r="G252" i="16"/>
  <c r="F512" i="10"/>
  <c r="G512" i="10"/>
  <c r="F512" i="9"/>
  <c r="G512" i="9"/>
  <c r="F148" i="20"/>
  <c r="G148" i="20"/>
  <c r="F517" i="7"/>
  <c r="G517" i="7"/>
  <c r="F514" i="6"/>
  <c r="G514" i="6"/>
  <c r="F514" i="11"/>
  <c r="G514" i="11"/>
  <c r="F514" i="5"/>
  <c r="G514" i="5"/>
  <c r="F514" i="4"/>
  <c r="G514" i="4"/>
  <c r="F514" i="8"/>
  <c r="G514" i="8"/>
  <c r="F514" i="3"/>
  <c r="G514" i="3"/>
  <c r="F514" i="2"/>
  <c r="G514" i="2"/>
  <c r="F513" i="12"/>
  <c r="G513" i="12"/>
  <c r="G251" i="17"/>
  <c r="F251" i="17"/>
  <c r="F459" i="14"/>
  <c r="G459" i="14"/>
  <c r="F516" i="7"/>
  <c r="G516" i="7"/>
  <c r="G513" i="4"/>
  <c r="F513" i="4"/>
  <c r="G513" i="8"/>
  <c r="F513" i="8"/>
  <c r="G513" i="3"/>
  <c r="F513" i="3"/>
  <c r="G513" i="5"/>
  <c r="F513" i="5"/>
  <c r="F515" i="7"/>
  <c r="G515" i="7"/>
  <c r="F511" i="10"/>
  <c r="G511" i="10"/>
  <c r="F511" i="9"/>
  <c r="G511" i="9"/>
  <c r="F251" i="16"/>
  <c r="G251" i="16"/>
  <c r="F513" i="6"/>
  <c r="G513" i="6"/>
  <c r="F147" i="20"/>
  <c r="G147" i="20"/>
  <c r="F513" i="11"/>
  <c r="G513" i="11"/>
  <c r="F513" i="2"/>
  <c r="G513" i="2"/>
  <c r="G512" i="12"/>
  <c r="F512" i="12"/>
  <c r="G514" i="7"/>
  <c r="F514" i="7"/>
  <c r="G510" i="10"/>
  <c r="F510" i="10"/>
  <c r="G512" i="3"/>
  <c r="F512" i="3"/>
  <c r="G510" i="9"/>
  <c r="F510" i="9"/>
  <c r="F250" i="16"/>
  <c r="G250" i="16"/>
  <c r="G512" i="8"/>
  <c r="F512" i="8"/>
  <c r="F512" i="6"/>
  <c r="G512" i="6"/>
  <c r="G146" i="20"/>
  <c r="F146" i="20"/>
  <c r="F512" i="5"/>
  <c r="G512" i="5"/>
  <c r="G512" i="4"/>
  <c r="F512" i="4"/>
  <c r="F458" i="14"/>
  <c r="G458" i="14"/>
  <c r="G512" i="11"/>
  <c r="F512" i="11"/>
  <c r="G512" i="2"/>
  <c r="F512" i="2"/>
  <c r="F511" i="11"/>
  <c r="G511" i="11"/>
  <c r="F511" i="12"/>
  <c r="G511" i="12"/>
  <c r="F509" i="10"/>
  <c r="G509" i="10"/>
  <c r="F509" i="9"/>
  <c r="G509" i="9"/>
  <c r="F249" i="16"/>
  <c r="G249" i="16"/>
  <c r="F513" i="7"/>
  <c r="G513" i="7"/>
  <c r="F511" i="6"/>
  <c r="G511" i="6"/>
  <c r="F145" i="20"/>
  <c r="G145" i="20"/>
  <c r="F457" i="14"/>
  <c r="G457" i="14"/>
  <c r="F511" i="5"/>
  <c r="G511" i="5"/>
  <c r="F511" i="4"/>
  <c r="G511" i="4"/>
  <c r="F511" i="8"/>
  <c r="G511" i="8"/>
  <c r="F511" i="3"/>
  <c r="G511" i="3"/>
  <c r="F511" i="2"/>
  <c r="G511" i="2"/>
  <c r="G510" i="12"/>
  <c r="F510" i="12"/>
  <c r="G510" i="3"/>
  <c r="F510" i="3"/>
  <c r="F512" i="7"/>
  <c r="G512" i="7"/>
  <c r="F508" i="10"/>
  <c r="G508" i="10"/>
  <c r="G248" i="16"/>
  <c r="F248" i="16"/>
  <c r="G508" i="9"/>
  <c r="F508" i="9"/>
  <c r="G510" i="8"/>
  <c r="F510" i="8"/>
  <c r="F510" i="6"/>
  <c r="G510" i="6"/>
  <c r="G144" i="20"/>
  <c r="F144" i="20"/>
  <c r="G510" i="5"/>
  <c r="F510" i="5"/>
  <c r="G510" i="4"/>
  <c r="F510" i="4"/>
  <c r="G456" i="14"/>
  <c r="F456" i="14"/>
  <c r="G510" i="11"/>
  <c r="F510" i="11"/>
  <c r="G510" i="2"/>
  <c r="F510" i="2"/>
  <c r="G509" i="12"/>
  <c r="F509" i="12"/>
  <c r="F511" i="7"/>
  <c r="G511" i="7"/>
  <c r="F507" i="10"/>
  <c r="G507" i="10"/>
  <c r="G509" i="3"/>
  <c r="F509" i="3"/>
  <c r="G507" i="9"/>
  <c r="F507" i="9"/>
  <c r="F247" i="16"/>
  <c r="G247" i="16"/>
  <c r="G509" i="8"/>
  <c r="F509" i="8"/>
  <c r="F509" i="6"/>
  <c r="G509" i="6"/>
  <c r="G143" i="20"/>
  <c r="F143" i="20"/>
  <c r="G509" i="5"/>
  <c r="F509" i="5"/>
  <c r="G509" i="4"/>
  <c r="F509" i="4"/>
  <c r="G455" i="14"/>
  <c r="F455" i="14"/>
  <c r="G509" i="11"/>
  <c r="F509" i="11"/>
  <c r="G509" i="2"/>
  <c r="F509" i="2"/>
  <c r="F454" i="14"/>
  <c r="G454" i="14"/>
  <c r="F508" i="12"/>
  <c r="G508" i="12"/>
  <c r="F510" i="7"/>
  <c r="G510" i="7"/>
  <c r="F506" i="10"/>
  <c r="G506" i="10"/>
  <c r="F506" i="9"/>
  <c r="G506" i="9"/>
  <c r="F246" i="16"/>
  <c r="G246" i="16"/>
  <c r="F508" i="3"/>
  <c r="G508" i="3"/>
  <c r="F508" i="8"/>
  <c r="G508" i="8"/>
  <c r="F508" i="6"/>
  <c r="G508" i="6"/>
  <c r="F142" i="20"/>
  <c r="G142" i="20"/>
  <c r="F508" i="5"/>
  <c r="G508" i="5"/>
  <c r="F508" i="4"/>
  <c r="G508" i="4"/>
  <c r="F508" i="11"/>
  <c r="G508" i="11"/>
  <c r="F508" i="2"/>
  <c r="G508" i="2"/>
  <c r="F507" i="12"/>
  <c r="G507" i="12"/>
  <c r="F509" i="7"/>
  <c r="G509" i="7"/>
  <c r="F505" i="10"/>
  <c r="G505" i="10"/>
  <c r="F507" i="3"/>
  <c r="G507" i="3"/>
  <c r="F505" i="9"/>
  <c r="G505" i="9"/>
  <c r="F245" i="16"/>
  <c r="G245" i="16"/>
  <c r="F507" i="8"/>
  <c r="G507" i="8"/>
  <c r="F507" i="6"/>
  <c r="G507" i="6"/>
  <c r="F141" i="20"/>
  <c r="G141" i="20"/>
  <c r="F507" i="5"/>
  <c r="G507" i="5"/>
  <c r="F507" i="4"/>
  <c r="G507" i="4"/>
  <c r="F453" i="14"/>
  <c r="G453" i="14"/>
  <c r="F507" i="11"/>
  <c r="G507" i="11"/>
  <c r="F507" i="2"/>
  <c r="G507" i="2"/>
  <c r="G506" i="12"/>
  <c r="F506" i="12"/>
  <c r="F508" i="7"/>
  <c r="G508" i="7"/>
  <c r="G504" i="10"/>
  <c r="F504" i="10"/>
  <c r="G506" i="3"/>
  <c r="F506" i="3"/>
  <c r="F504" i="9"/>
  <c r="G504" i="9"/>
  <c r="F244" i="16"/>
  <c r="G244" i="16"/>
  <c r="F506" i="8"/>
  <c r="G506" i="8"/>
  <c r="F506" i="6"/>
  <c r="G506" i="6"/>
  <c r="G140" i="20"/>
  <c r="F140" i="20"/>
  <c r="G506" i="5"/>
  <c r="F506" i="5"/>
  <c r="G506" i="4"/>
  <c r="F506" i="4"/>
  <c r="G452" i="14"/>
  <c r="F452" i="14"/>
  <c r="G506" i="11"/>
  <c r="F506" i="11"/>
  <c r="G506" i="2"/>
  <c r="F506" i="2"/>
  <c r="G505" i="12"/>
  <c r="F505" i="12"/>
  <c r="G243" i="17"/>
  <c r="F243" i="17"/>
  <c r="G451" i="14"/>
  <c r="F451" i="14"/>
  <c r="G243" i="16"/>
  <c r="F243" i="16"/>
  <c r="G503" i="10"/>
  <c r="F503" i="10"/>
  <c r="G503" i="9"/>
  <c r="F503" i="9"/>
  <c r="G139" i="20"/>
  <c r="F139" i="20"/>
  <c r="G507" i="7"/>
  <c r="F507" i="7"/>
  <c r="G505" i="6"/>
  <c r="F505" i="6"/>
  <c r="G505" i="11"/>
  <c r="F505" i="11"/>
  <c r="G505" i="5"/>
  <c r="F505" i="5"/>
  <c r="G505" i="4"/>
  <c r="F505" i="4"/>
  <c r="G505" i="8"/>
  <c r="F505" i="8"/>
  <c r="G505" i="3"/>
  <c r="F505" i="3"/>
  <c r="G505" i="2"/>
  <c r="F505" i="2"/>
  <c r="G504" i="12"/>
  <c r="F504" i="12"/>
  <c r="G242" i="17"/>
  <c r="F242" i="17"/>
  <c r="G450" i="14"/>
  <c r="F450" i="14"/>
  <c r="G242" i="16"/>
  <c r="F242" i="16"/>
  <c r="G502" i="10"/>
  <c r="F502" i="10"/>
  <c r="G502" i="9"/>
  <c r="F502" i="9"/>
  <c r="G138" i="20"/>
  <c r="F138" i="20"/>
  <c r="G506" i="7"/>
  <c r="F506" i="7"/>
  <c r="G504" i="6"/>
  <c r="F504" i="6"/>
  <c r="G504" i="11"/>
  <c r="F504" i="11"/>
  <c r="G504" i="5"/>
  <c r="F504" i="5"/>
  <c r="G504" i="4"/>
  <c r="F504" i="4"/>
  <c r="G504" i="8"/>
  <c r="F504" i="8"/>
  <c r="G504" i="3"/>
  <c r="F504" i="3"/>
  <c r="G504" i="2"/>
  <c r="F504" i="2"/>
  <c r="G503" i="12"/>
  <c r="F503" i="12"/>
  <c r="G241" i="17"/>
  <c r="F241" i="17"/>
  <c r="G449" i="14"/>
  <c r="F449" i="14"/>
  <c r="G241" i="16"/>
  <c r="F241" i="16"/>
  <c r="G501" i="10"/>
  <c r="F501" i="10"/>
  <c r="G501" i="9"/>
  <c r="F501" i="9"/>
  <c r="G137" i="20"/>
  <c r="F137" i="20"/>
  <c r="G505" i="7"/>
  <c r="F505" i="7"/>
  <c r="G503" i="6"/>
  <c r="F503" i="6"/>
  <c r="G503" i="11"/>
  <c r="F503" i="11"/>
  <c r="F503" i="5"/>
  <c r="G503" i="5"/>
  <c r="G503" i="4"/>
  <c r="F503" i="4"/>
  <c r="G503" i="8"/>
  <c r="F503" i="8"/>
  <c r="G503" i="3"/>
  <c r="F503" i="3"/>
  <c r="G503" i="2"/>
  <c r="F503" i="2"/>
  <c r="G502" i="12"/>
  <c r="F502" i="12"/>
  <c r="G240" i="17"/>
  <c r="F240" i="17"/>
  <c r="G448" i="14"/>
  <c r="F448" i="14"/>
  <c r="G240" i="16"/>
  <c r="F240" i="16"/>
  <c r="G500" i="10"/>
  <c r="F500" i="10"/>
  <c r="G500" i="9"/>
  <c r="F500" i="9"/>
  <c r="G136" i="20"/>
  <c r="F136" i="20"/>
  <c r="G504" i="7"/>
  <c r="F504" i="7"/>
  <c r="G502" i="6"/>
  <c r="F502" i="6"/>
  <c r="G502" i="11"/>
  <c r="F502" i="11"/>
  <c r="G502" i="5"/>
  <c r="F502" i="5"/>
  <c r="G502" i="4"/>
  <c r="F502" i="4"/>
  <c r="G502" i="8"/>
  <c r="F502" i="8"/>
  <c r="G502" i="3"/>
  <c r="F502" i="3"/>
  <c r="G502" i="2"/>
  <c r="F502" i="2"/>
  <c r="G501" i="12"/>
  <c r="F501" i="12"/>
  <c r="F499" i="10"/>
  <c r="G499" i="10"/>
  <c r="F503" i="7"/>
  <c r="G503" i="7"/>
  <c r="G501" i="3"/>
  <c r="F501" i="3"/>
  <c r="G499" i="9"/>
  <c r="F499" i="9"/>
  <c r="F239" i="16"/>
  <c r="G239" i="16"/>
  <c r="G501" i="8"/>
  <c r="F501" i="8"/>
  <c r="F501" i="6"/>
  <c r="G501" i="6"/>
  <c r="F135" i="20"/>
  <c r="G135" i="20"/>
  <c r="G501" i="5"/>
  <c r="F501" i="5"/>
  <c r="F501" i="4"/>
  <c r="G501" i="4"/>
  <c r="F447" i="14"/>
  <c r="G447" i="14"/>
  <c r="G501" i="11"/>
  <c r="F501" i="11"/>
  <c r="G501" i="2"/>
  <c r="F501" i="2"/>
  <c r="A6" i="7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428" i="7" s="1"/>
  <c r="A429" i="7" s="1"/>
  <c r="A430" i="7" s="1"/>
  <c r="A431" i="7" s="1"/>
  <c r="A432" i="7" s="1"/>
  <c r="A433" i="7" s="1"/>
  <c r="A434" i="7" s="1"/>
  <c r="A435" i="7" s="1"/>
  <c r="A436" i="7" s="1"/>
  <c r="A437" i="7" s="1"/>
  <c r="A438" i="7" s="1"/>
  <c r="A439" i="7" s="1"/>
  <c r="A440" i="7" s="1"/>
  <c r="A441" i="7" s="1"/>
  <c r="A442" i="7" s="1"/>
  <c r="A443" i="7" s="1"/>
  <c r="A444" i="7" s="1"/>
  <c r="A445" i="7" s="1"/>
  <c r="A446" i="7" s="1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74" i="7" s="1"/>
  <c r="A475" i="7" s="1"/>
  <c r="A476" i="7" s="1"/>
  <c r="A477" i="7" s="1"/>
  <c r="A478" i="7" s="1"/>
  <c r="A479" i="7" s="1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508" i="7" s="1"/>
  <c r="A509" i="7" s="1"/>
  <c r="A510" i="7" s="1"/>
  <c r="A511" i="7" s="1"/>
  <c r="A512" i="7" s="1"/>
  <c r="A513" i="7" s="1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542" i="7" s="1"/>
  <c r="A543" i="7" s="1"/>
  <c r="A544" i="7" s="1"/>
  <c r="A545" i="7" s="1"/>
  <c r="A546" i="7" s="1"/>
  <c r="A547" i="7" s="1"/>
  <c r="A548" i="7" s="1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76" i="7" s="1"/>
  <c r="A577" i="7" s="1"/>
  <c r="A578" i="7" s="1"/>
  <c r="A579" i="7" s="1"/>
  <c r="A580" i="7" s="1"/>
  <c r="A581" i="7" s="1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610" i="7" s="1"/>
  <c r="A611" i="7" s="1"/>
  <c r="A612" i="7" s="1"/>
  <c r="A613" i="7" s="1"/>
  <c r="A614" i="7" s="1"/>
  <c r="A615" i="7" s="1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644" i="7" s="1"/>
  <c r="A645" i="7" s="1"/>
  <c r="A646" i="7" s="1"/>
  <c r="A647" i="7" s="1"/>
  <c r="A648" i="7" s="1"/>
  <c r="A649" i="7" s="1"/>
  <c r="A650" i="7" s="1"/>
  <c r="A651" i="7" s="1"/>
  <c r="A652" i="7" s="1"/>
  <c r="A653" i="7" s="1"/>
  <c r="A654" i="7" s="1"/>
  <c r="A655" i="7" s="1"/>
  <c r="A656" i="7" s="1"/>
  <c r="A657" i="7" s="1"/>
  <c r="A658" i="7" s="1"/>
  <c r="A659" i="7" s="1"/>
  <c r="A660" i="7" s="1"/>
  <c r="A661" i="7" s="1"/>
  <c r="A662" i="7" s="1"/>
  <c r="A663" i="7" s="1"/>
  <c r="A664" i="7" s="1"/>
  <c r="A665" i="7" s="1"/>
  <c r="A666" i="7" s="1"/>
  <c r="A667" i="7" s="1"/>
  <c r="A668" i="7" s="1"/>
  <c r="A669" i="7" s="1"/>
  <c r="A670" i="7" s="1"/>
  <c r="A671" i="7" s="1"/>
  <c r="A672" i="7" s="1"/>
  <c r="A673" i="7" s="1"/>
  <c r="A674" i="7" s="1"/>
  <c r="A675" i="7" s="1"/>
  <c r="A676" i="7" s="1"/>
  <c r="A677" i="7" s="1"/>
  <c r="A678" i="7" s="1"/>
  <c r="A679" i="7" s="1"/>
  <c r="A680" i="7" s="1"/>
  <c r="A681" i="7" s="1"/>
  <c r="A682" i="7" s="1"/>
  <c r="A683" i="7" s="1"/>
  <c r="A684" i="7" s="1"/>
  <c r="A685" i="7" s="1"/>
  <c r="A686" i="7" s="1"/>
  <c r="A687" i="7" s="1"/>
  <c r="A688" i="7" s="1"/>
  <c r="A689" i="7" s="1"/>
  <c r="A690" i="7" s="1"/>
  <c r="A691" i="7" s="1"/>
  <c r="A692" i="7" s="1"/>
  <c r="A693" i="7" s="1"/>
  <c r="A694" i="7" s="1"/>
  <c r="A695" i="7" s="1"/>
  <c r="A696" i="7" s="1"/>
  <c r="A697" i="7" s="1"/>
  <c r="A698" i="7" s="1"/>
  <c r="A699" i="7" s="1"/>
  <c r="A700" i="7" s="1"/>
  <c r="A701" i="7" s="1"/>
  <c r="A702" i="7" s="1"/>
  <c r="A703" i="7" s="1"/>
  <c r="A704" i="7" s="1"/>
  <c r="A705" i="7" s="1"/>
  <c r="A706" i="7" s="1"/>
  <c r="A707" i="7" s="1"/>
  <c r="A708" i="7" s="1"/>
  <c r="A709" i="7" s="1"/>
  <c r="A710" i="7" s="1"/>
  <c r="A711" i="7" s="1"/>
  <c r="A712" i="7" s="1"/>
  <c r="A713" i="7" s="1"/>
  <c r="A714" i="7" s="1"/>
  <c r="A715" i="7" s="1"/>
  <c r="A716" i="7" s="1"/>
  <c r="A717" i="7" s="1"/>
  <c r="A718" i="7" s="1"/>
  <c r="A719" i="7" s="1"/>
  <c r="A720" i="7" s="1"/>
  <c r="A721" i="7" s="1"/>
  <c r="A722" i="7" s="1"/>
  <c r="A723" i="7" s="1"/>
  <c r="A724" i="7" s="1"/>
  <c r="A725" i="7" s="1"/>
  <c r="A726" i="7" s="1"/>
  <c r="A727" i="7" s="1"/>
  <c r="A728" i="7" s="1"/>
  <c r="A729" i="7" s="1"/>
  <c r="A730" i="7" s="1"/>
  <c r="A731" i="7" s="1"/>
  <c r="A732" i="7" s="1"/>
  <c r="A733" i="7" s="1"/>
  <c r="A734" i="7" s="1"/>
  <c r="A735" i="7" s="1"/>
  <c r="A736" i="7" s="1"/>
  <c r="A737" i="7" s="1"/>
  <c r="A738" i="7" s="1"/>
  <c r="A739" i="7" s="1"/>
  <c r="A740" i="7" s="1"/>
  <c r="A741" i="7" s="1"/>
  <c r="A742" i="7" s="1"/>
  <c r="A743" i="7" s="1"/>
  <c r="A744" i="7" s="1"/>
  <c r="A745" i="7" s="1"/>
  <c r="A746" i="7" s="1"/>
  <c r="A747" i="7" s="1"/>
  <c r="A748" i="7" s="1"/>
  <c r="A749" i="7" s="1"/>
  <c r="A750" i="7" s="1"/>
  <c r="A751" i="7" s="1"/>
  <c r="A752" i="7" s="1"/>
  <c r="A753" i="7" s="1"/>
  <c r="A754" i="7" s="1"/>
  <c r="A755" i="7" s="1"/>
  <c r="A756" i="7" s="1"/>
  <c r="A757" i="7" s="1"/>
  <c r="A758" i="7" s="1"/>
  <c r="A759" i="7" s="1"/>
  <c r="A760" i="7" s="1"/>
  <c r="A761" i="7" s="1"/>
  <c r="A762" i="7" s="1"/>
  <c r="A763" i="7" s="1"/>
  <c r="A764" i="7" s="1"/>
  <c r="A765" i="7" s="1"/>
  <c r="A766" i="7" s="1"/>
  <c r="A767" i="7" s="1"/>
  <c r="A768" i="7" s="1"/>
  <c r="A769" i="7" s="1"/>
  <c r="A770" i="7" s="1"/>
  <c r="A771" i="7" s="1"/>
  <c r="A772" i="7" s="1"/>
  <c r="A773" i="7" s="1"/>
  <c r="A774" i="7" s="1"/>
  <c r="A775" i="7" s="1"/>
  <c r="A776" i="7" s="1"/>
  <c r="A777" i="7" s="1"/>
  <c r="A778" i="7" s="1"/>
  <c r="A779" i="7" s="1"/>
  <c r="A780" i="7" s="1"/>
  <c r="A781" i="7" s="1"/>
  <c r="A782" i="7" s="1"/>
  <c r="A783" i="7" s="1"/>
  <c r="A784" i="7" s="1"/>
  <c r="A785" i="7" s="1"/>
  <c r="A786" i="7" s="1"/>
  <c r="A787" i="7" s="1"/>
  <c r="A788" i="7" s="1"/>
  <c r="A789" i="7" s="1"/>
  <c r="A790" i="7" s="1"/>
  <c r="A791" i="7" s="1"/>
  <c r="A792" i="7" s="1"/>
  <c r="A793" i="7" s="1"/>
  <c r="A794" i="7" s="1"/>
  <c r="A795" i="7" s="1"/>
  <c r="A796" i="7" s="1"/>
  <c r="A797" i="7" s="1"/>
  <c r="A798" i="7" s="1"/>
  <c r="A799" i="7" s="1"/>
  <c r="A800" i="7" s="1"/>
  <c r="A801" i="7" s="1"/>
  <c r="A802" i="7" s="1"/>
  <c r="A803" i="7" s="1"/>
  <c r="A804" i="7" s="1"/>
  <c r="A805" i="7" s="1"/>
  <c r="A806" i="7" s="1"/>
  <c r="A807" i="7" s="1"/>
  <c r="A808" i="7" s="1"/>
  <c r="A809" i="7" s="1"/>
  <c r="A810" i="7" s="1"/>
  <c r="A811" i="7" s="1"/>
  <c r="A812" i="7" s="1"/>
  <c r="A813" i="7" s="1"/>
  <c r="A814" i="7" s="1"/>
  <c r="A815" i="7" s="1"/>
  <c r="A816" i="7" s="1"/>
  <c r="A817" i="7" s="1"/>
  <c r="A818" i="7" s="1"/>
  <c r="A819" i="7" s="1"/>
  <c r="A820" i="7" s="1"/>
  <c r="A821" i="7" s="1"/>
  <c r="A822" i="7" s="1"/>
  <c r="A823" i="7" s="1"/>
  <c r="A824" i="7" s="1"/>
  <c r="A825" i="7" s="1"/>
  <c r="A826" i="7" s="1"/>
  <c r="A827" i="7" s="1"/>
  <c r="A828" i="7" s="1"/>
  <c r="A829" i="7" s="1"/>
  <c r="A830" i="7" s="1"/>
  <c r="A831" i="7" s="1"/>
  <c r="A832" i="7" s="1"/>
  <c r="A833" i="7" s="1"/>
  <c r="A834" i="7" s="1"/>
  <c r="A835" i="7" s="1"/>
  <c r="A836" i="7" s="1"/>
  <c r="A837" i="7" s="1"/>
  <c r="A838" i="7" s="1"/>
  <c r="A839" i="7" s="1"/>
  <c r="A840" i="7" s="1"/>
  <c r="A841" i="7" s="1"/>
  <c r="A842" i="7" s="1"/>
  <c r="A843" i="7" s="1"/>
  <c r="A844" i="7" s="1"/>
  <c r="A845" i="7" s="1"/>
  <c r="A846" i="7" s="1"/>
  <c r="A847" i="7" s="1"/>
  <c r="A848" i="7" s="1"/>
  <c r="A849" i="7" s="1"/>
  <c r="A850" i="7" s="1"/>
  <c r="A851" i="7" s="1"/>
  <c r="A852" i="7" s="1"/>
  <c r="A853" i="7" s="1"/>
  <c r="A854" i="7" s="1"/>
  <c r="A855" i="7" s="1"/>
  <c r="A856" i="7" s="1"/>
  <c r="A857" i="7" s="1"/>
  <c r="A858" i="7" s="1"/>
  <c r="A859" i="7" s="1"/>
  <c r="A860" i="7" s="1"/>
  <c r="A861" i="7" s="1"/>
  <c r="A862" i="7" s="1"/>
  <c r="A863" i="7" s="1"/>
  <c r="A864" i="7" s="1"/>
  <c r="A865" i="7" s="1"/>
  <c r="A866" i="7" s="1"/>
  <c r="A867" i="7" s="1"/>
  <c r="A868" i="7" s="1"/>
  <c r="A869" i="7" s="1"/>
  <c r="A870" i="7" s="1"/>
  <c r="A871" i="7" s="1"/>
  <c r="A872" i="7" s="1"/>
  <c r="A873" i="7" s="1"/>
  <c r="A874" i="7" s="1"/>
  <c r="A875" i="7" s="1"/>
  <c r="A876" i="7" s="1"/>
  <c r="A877" i="7" s="1"/>
  <c r="A878" i="7" s="1"/>
  <c r="A879" i="7" s="1"/>
  <c r="A880" i="7" s="1"/>
  <c r="A881" i="7" s="1"/>
  <c r="A882" i="7" s="1"/>
  <c r="A883" i="7" s="1"/>
  <c r="A884" i="7" s="1"/>
  <c r="A885" i="7" s="1"/>
  <c r="A886" i="7" s="1"/>
  <c r="A887" i="7" s="1"/>
  <c r="A888" i="7" s="1"/>
  <c r="A889" i="7" s="1"/>
  <c r="A890" i="7" s="1"/>
  <c r="A891" i="7" s="1"/>
  <c r="A892" i="7" s="1"/>
  <c r="A893" i="7" s="1"/>
  <c r="A894" i="7" s="1"/>
  <c r="A895" i="7" s="1"/>
  <c r="A896" i="7" s="1"/>
  <c r="A897" i="7" s="1"/>
  <c r="A898" i="7" s="1"/>
  <c r="A899" i="7" s="1"/>
  <c r="A900" i="7" s="1"/>
  <c r="A901" i="7" s="1"/>
  <c r="A902" i="7" s="1"/>
  <c r="A903" i="7" s="1"/>
  <c r="A904" i="7" s="1"/>
  <c r="A905" i="7" s="1"/>
  <c r="A906" i="7" s="1"/>
  <c r="A907" i="7" s="1"/>
  <c r="A908" i="7" s="1"/>
  <c r="A909" i="7" s="1"/>
  <c r="A910" i="7" s="1"/>
  <c r="A911" i="7" s="1"/>
  <c r="A912" i="7" s="1"/>
  <c r="A913" i="7" s="1"/>
  <c r="A914" i="7" s="1"/>
  <c r="A915" i="7" s="1"/>
  <c r="A916" i="7" s="1"/>
  <c r="A917" i="7" s="1"/>
  <c r="A918" i="7" s="1"/>
  <c r="A919" i="7" s="1"/>
  <c r="A920" i="7" s="1"/>
  <c r="A921" i="7" s="1"/>
  <c r="A922" i="7" s="1"/>
  <c r="A923" i="7" s="1"/>
  <c r="A924" i="7" s="1"/>
  <c r="A925" i="7" s="1"/>
  <c r="A926" i="7" s="1"/>
  <c r="A927" i="7" s="1"/>
  <c r="A928" i="7" s="1"/>
  <c r="A929" i="7" s="1"/>
  <c r="A930" i="7" s="1"/>
  <c r="A931" i="7" s="1"/>
  <c r="A932" i="7" s="1"/>
  <c r="A933" i="7" s="1"/>
  <c r="A934" i="7" s="1"/>
  <c r="A935" i="7" s="1"/>
  <c r="A936" i="7" s="1"/>
  <c r="A937" i="7" s="1"/>
  <c r="A938" i="7" s="1"/>
  <c r="A939" i="7" s="1"/>
  <c r="A940" i="7" s="1"/>
  <c r="A941" i="7" s="1"/>
  <c r="A942" i="7" s="1"/>
  <c r="A943" i="7" s="1"/>
  <c r="A944" i="7" s="1"/>
  <c r="A945" i="7" s="1"/>
  <c r="A946" i="7" s="1"/>
  <c r="A947" i="7" s="1"/>
  <c r="G500" i="12"/>
  <c r="F500" i="12"/>
  <c r="G498" i="10"/>
  <c r="F498" i="10"/>
  <c r="G498" i="9"/>
  <c r="F498" i="9"/>
  <c r="G502" i="7"/>
  <c r="F502" i="7"/>
  <c r="G500" i="3"/>
  <c r="F500" i="3"/>
  <c r="G238" i="16"/>
  <c r="F238" i="16"/>
  <c r="G500" i="8"/>
  <c r="F500" i="8"/>
  <c r="F500" i="6"/>
  <c r="G500" i="6"/>
  <c r="G134" i="20"/>
  <c r="F134" i="20"/>
  <c r="G446" i="14"/>
  <c r="F446" i="14"/>
  <c r="G500" i="11"/>
  <c r="F500" i="11"/>
  <c r="G500" i="5"/>
  <c r="F500" i="5"/>
  <c r="G500" i="4"/>
  <c r="F500" i="4"/>
  <c r="G500" i="2"/>
  <c r="F500" i="2"/>
  <c r="G499" i="12"/>
  <c r="F499" i="12"/>
  <c r="F501" i="7"/>
  <c r="G501" i="7"/>
  <c r="G500" i="7"/>
  <c r="F500" i="7"/>
  <c r="G497" i="10"/>
  <c r="F497" i="10"/>
  <c r="G497" i="9"/>
  <c r="F497" i="9"/>
  <c r="F237" i="16"/>
  <c r="G237" i="16"/>
  <c r="G445" i="14"/>
  <c r="F445" i="14"/>
  <c r="G133" i="20"/>
  <c r="F133" i="20"/>
  <c r="F499" i="6"/>
  <c r="G499" i="6"/>
  <c r="F499" i="11"/>
  <c r="G499" i="11"/>
  <c r="F499" i="5"/>
  <c r="G499" i="5"/>
  <c r="F499" i="4"/>
  <c r="G499" i="4"/>
  <c r="F499" i="8"/>
  <c r="G499" i="8"/>
  <c r="F499" i="3"/>
  <c r="G499" i="3"/>
  <c r="F499" i="2"/>
  <c r="G499" i="2"/>
  <c r="G498" i="12"/>
  <c r="F498" i="12"/>
  <c r="G498" i="3"/>
  <c r="F498" i="3"/>
  <c r="G499" i="7"/>
  <c r="F499" i="7"/>
  <c r="G496" i="10"/>
  <c r="F496" i="10"/>
  <c r="G496" i="9"/>
  <c r="F496" i="9"/>
  <c r="F236" i="16"/>
  <c r="G236" i="16"/>
  <c r="G498" i="8"/>
  <c r="F498" i="8"/>
  <c r="F498" i="6"/>
  <c r="G498" i="6"/>
  <c r="G132" i="20"/>
  <c r="F132" i="20"/>
  <c r="G498" i="5"/>
  <c r="F498" i="5"/>
  <c r="G444" i="14"/>
  <c r="F444" i="14"/>
  <c r="G498" i="4"/>
  <c r="F498" i="4"/>
  <c r="G498" i="11"/>
  <c r="F498" i="11"/>
  <c r="G498" i="2"/>
  <c r="F498" i="2"/>
  <c r="F497" i="12"/>
  <c r="G497" i="12"/>
  <c r="F498" i="7"/>
  <c r="G498" i="7"/>
  <c r="F497" i="3"/>
  <c r="G497" i="3"/>
  <c r="F495" i="10"/>
  <c r="G495" i="10"/>
  <c r="F495" i="9"/>
  <c r="G495" i="9"/>
  <c r="F235" i="16"/>
  <c r="G235" i="16"/>
  <c r="F497" i="8"/>
  <c r="G497" i="8"/>
  <c r="F497" i="6"/>
  <c r="G497" i="6"/>
  <c r="F131" i="20"/>
  <c r="G131" i="20"/>
  <c r="F497" i="5"/>
  <c r="G497" i="5"/>
  <c r="F497" i="4"/>
  <c r="G497" i="4"/>
  <c r="F443" i="14"/>
  <c r="G443" i="14"/>
  <c r="F497" i="11"/>
  <c r="G497" i="11"/>
  <c r="F497" i="2"/>
  <c r="G497" i="2"/>
  <c r="G496" i="12"/>
  <c r="F496" i="12"/>
  <c r="F442" i="14"/>
  <c r="G442" i="14"/>
  <c r="G234" i="16"/>
  <c r="F234" i="16"/>
  <c r="G494" i="10"/>
  <c r="F494" i="10"/>
  <c r="G494" i="9"/>
  <c r="F494" i="9"/>
  <c r="G130" i="20"/>
  <c r="F130" i="20"/>
  <c r="F496" i="6"/>
  <c r="G496" i="6"/>
  <c r="G496" i="3"/>
  <c r="F496" i="3"/>
  <c r="G496" i="8"/>
  <c r="F496" i="8"/>
  <c r="G496" i="4"/>
  <c r="F496" i="4"/>
  <c r="G496" i="5"/>
  <c r="F496" i="5"/>
  <c r="G496" i="11"/>
  <c r="F496" i="11"/>
  <c r="G496" i="2"/>
  <c r="F496" i="2"/>
  <c r="G495" i="12"/>
  <c r="F495" i="12"/>
  <c r="G497" i="7"/>
  <c r="F497" i="7"/>
  <c r="G493" i="10"/>
  <c r="F493" i="10"/>
  <c r="G493" i="9"/>
  <c r="F493" i="9"/>
  <c r="F233" i="16"/>
  <c r="G233" i="16"/>
  <c r="G495" i="3"/>
  <c r="F495" i="3"/>
  <c r="F495" i="6"/>
  <c r="G495" i="6"/>
  <c r="G495" i="8"/>
  <c r="F495" i="8"/>
  <c r="G441" i="14"/>
  <c r="F441" i="14"/>
  <c r="G129" i="20"/>
  <c r="F129" i="20"/>
  <c r="G495" i="5"/>
  <c r="F495" i="5"/>
  <c r="G495" i="11"/>
  <c r="F495" i="11"/>
  <c r="G495" i="4"/>
  <c r="F495" i="4"/>
  <c r="G495" i="2"/>
  <c r="F495" i="2"/>
  <c r="G494" i="12"/>
  <c r="F494" i="12"/>
  <c r="G496" i="7"/>
  <c r="F496" i="7"/>
  <c r="G492" i="10"/>
  <c r="F492" i="10"/>
  <c r="G494" i="3"/>
  <c r="F494" i="3"/>
  <c r="G492" i="9"/>
  <c r="F492" i="9"/>
  <c r="F232" i="16"/>
  <c r="G232" i="16"/>
  <c r="F494" i="6"/>
  <c r="G494" i="6"/>
  <c r="G440" i="14"/>
  <c r="F440" i="14"/>
  <c r="G128" i="20"/>
  <c r="F128" i="20"/>
  <c r="G494" i="8"/>
  <c r="F494" i="8"/>
  <c r="G494" i="5"/>
  <c r="F494" i="5"/>
  <c r="G494" i="4"/>
  <c r="F494" i="4"/>
  <c r="F492" i="11"/>
  <c r="F493" i="11"/>
  <c r="F494" i="11"/>
  <c r="G494" i="11"/>
  <c r="G494" i="2"/>
  <c r="F494" i="2"/>
  <c r="G493" i="12"/>
  <c r="F493" i="12"/>
  <c r="G439" i="14"/>
  <c r="F439" i="14"/>
  <c r="F231" i="16"/>
  <c r="G231" i="16"/>
  <c r="F491" i="10"/>
  <c r="G491" i="10"/>
  <c r="G491" i="9"/>
  <c r="F491" i="9"/>
  <c r="F127" i="20"/>
  <c r="G127" i="20"/>
  <c r="G495" i="7"/>
  <c r="F495" i="7"/>
  <c r="F493" i="6"/>
  <c r="G493" i="6"/>
  <c r="G493" i="11"/>
  <c r="G493" i="4"/>
  <c r="F493" i="4"/>
  <c r="G493" i="5"/>
  <c r="F493" i="5"/>
  <c r="G493" i="3"/>
  <c r="F493" i="3"/>
  <c r="G493" i="2"/>
  <c r="F493" i="2"/>
  <c r="G493" i="8"/>
  <c r="F493" i="8"/>
  <c r="G492" i="12"/>
  <c r="F492" i="12"/>
  <c r="G438" i="14"/>
  <c r="F438" i="14"/>
  <c r="G230" i="16"/>
  <c r="F230" i="16"/>
  <c r="G490" i="10"/>
  <c r="F490" i="10"/>
  <c r="G490" i="9"/>
  <c r="F490" i="9"/>
  <c r="G126" i="20"/>
  <c r="F126" i="20"/>
  <c r="G494" i="7"/>
  <c r="F494" i="7"/>
  <c r="G492" i="6"/>
  <c r="F492" i="6"/>
  <c r="G492" i="11"/>
  <c r="G492" i="4"/>
  <c r="F492" i="4"/>
  <c r="G492" i="5"/>
  <c r="F492" i="5"/>
  <c r="G492" i="3"/>
  <c r="F492" i="3"/>
  <c r="G492" i="2"/>
  <c r="F492" i="2"/>
  <c r="G492" i="8"/>
  <c r="F492" i="8"/>
  <c r="F491" i="12"/>
  <c r="G491" i="12"/>
  <c r="F491" i="3"/>
  <c r="G491" i="3"/>
  <c r="F493" i="7"/>
  <c r="G493" i="7"/>
  <c r="F489" i="9"/>
  <c r="G489" i="9"/>
  <c r="F489" i="10"/>
  <c r="G489" i="10"/>
  <c r="F229" i="16"/>
  <c r="G229" i="16"/>
  <c r="F491" i="8"/>
  <c r="G491" i="8"/>
  <c r="F491" i="6"/>
  <c r="G491" i="6"/>
  <c r="F125" i="20"/>
  <c r="G125" i="20"/>
  <c r="F437" i="14"/>
  <c r="G437" i="14"/>
  <c r="F491" i="4"/>
  <c r="G491" i="4"/>
  <c r="F491" i="5"/>
  <c r="G491" i="5"/>
  <c r="F491" i="11"/>
  <c r="G491" i="11"/>
  <c r="F491" i="2"/>
  <c r="G491" i="2"/>
  <c r="F490" i="12"/>
  <c r="G490" i="12"/>
  <c r="F492" i="7"/>
  <c r="G492" i="7"/>
  <c r="F488" i="10"/>
  <c r="G488" i="10"/>
  <c r="F490" i="3"/>
  <c r="G490" i="3"/>
  <c r="F488" i="9"/>
  <c r="G488" i="9"/>
  <c r="F228" i="16"/>
  <c r="G228" i="16"/>
  <c r="F490" i="8"/>
  <c r="G490" i="8"/>
  <c r="F490" i="6"/>
  <c r="G490" i="6"/>
  <c r="F124" i="20"/>
  <c r="G124" i="20"/>
  <c r="F490" i="5"/>
  <c r="G490" i="5"/>
  <c r="F490" i="4"/>
  <c r="G490" i="4"/>
  <c r="F436" i="14"/>
  <c r="G436" i="14"/>
  <c r="F490" i="11"/>
  <c r="G490" i="11"/>
  <c r="F490" i="2"/>
  <c r="G490" i="2"/>
  <c r="G489" i="12"/>
  <c r="F489" i="12"/>
  <c r="G489" i="3"/>
  <c r="F489" i="3"/>
  <c r="G491" i="7"/>
  <c r="F491" i="7"/>
  <c r="G487" i="10"/>
  <c r="F487" i="10"/>
  <c r="F487" i="9"/>
  <c r="G487" i="9"/>
  <c r="G227" i="16"/>
  <c r="F227" i="16"/>
  <c r="G489" i="8"/>
  <c r="F489" i="8"/>
  <c r="F489" i="6"/>
  <c r="G489" i="6"/>
  <c r="G123" i="20"/>
  <c r="F123" i="20"/>
  <c r="G489" i="5"/>
  <c r="F489" i="5"/>
  <c r="G489" i="4"/>
  <c r="F489" i="4"/>
  <c r="G435" i="14"/>
  <c r="F435" i="14"/>
  <c r="G489" i="11"/>
  <c r="F489" i="11"/>
  <c r="G489" i="2"/>
  <c r="F489" i="2"/>
  <c r="F488" i="12"/>
  <c r="G488" i="12"/>
  <c r="F434" i="14"/>
  <c r="G434" i="14"/>
  <c r="F226" i="16"/>
  <c r="G226" i="16"/>
  <c r="F486" i="10"/>
  <c r="G486" i="10"/>
  <c r="F486" i="9"/>
  <c r="G486" i="9"/>
  <c r="F122" i="20"/>
  <c r="G122" i="20"/>
  <c r="F490" i="7"/>
  <c r="G490" i="7"/>
  <c r="F488" i="6"/>
  <c r="G488" i="6"/>
  <c r="F488" i="11"/>
  <c r="G488" i="11"/>
  <c r="F488" i="4"/>
  <c r="G488" i="4"/>
  <c r="F488" i="5"/>
  <c r="G488" i="5"/>
  <c r="F488" i="3"/>
  <c r="G488" i="3"/>
  <c r="F488" i="2"/>
  <c r="G488" i="2"/>
  <c r="F488" i="8"/>
  <c r="G488" i="8"/>
  <c r="F487" i="12"/>
  <c r="G487" i="12"/>
  <c r="G489" i="7"/>
  <c r="F489" i="7"/>
  <c r="G485" i="10"/>
  <c r="F485" i="10"/>
  <c r="G487" i="3"/>
  <c r="F487" i="3"/>
  <c r="G485" i="9"/>
  <c r="F485" i="9"/>
  <c r="G225" i="16"/>
  <c r="F225" i="16"/>
  <c r="G487" i="6"/>
  <c r="F487" i="6"/>
  <c r="G487" i="8"/>
  <c r="F487" i="8"/>
  <c r="G487" i="5"/>
  <c r="F487" i="5"/>
  <c r="G121" i="20"/>
  <c r="F121" i="20"/>
  <c r="G487" i="4"/>
  <c r="F487" i="4"/>
  <c r="G433" i="14"/>
  <c r="F433" i="14"/>
  <c r="G487" i="11"/>
  <c r="F487" i="11"/>
  <c r="G487" i="2"/>
  <c r="F487" i="2"/>
  <c r="F486" i="12"/>
  <c r="G486" i="12"/>
  <c r="G432" i="14"/>
  <c r="F432" i="14"/>
  <c r="G484" i="10"/>
  <c r="F484" i="10"/>
  <c r="G484" i="9"/>
  <c r="F484" i="9"/>
  <c r="G488" i="7"/>
  <c r="F488" i="7"/>
  <c r="G120" i="20"/>
  <c r="F120" i="20"/>
  <c r="G224" i="16"/>
  <c r="F224" i="16"/>
  <c r="F486" i="6"/>
  <c r="G486" i="6"/>
  <c r="G486" i="11"/>
  <c r="F486" i="11"/>
  <c r="G486" i="4"/>
  <c r="F486" i="4"/>
  <c r="G486" i="5"/>
  <c r="F486" i="5"/>
  <c r="G486" i="3"/>
  <c r="F486" i="3"/>
  <c r="G486" i="2"/>
  <c r="F486" i="2"/>
  <c r="G486" i="8"/>
  <c r="F486" i="8"/>
  <c r="F485" i="12"/>
  <c r="G485" i="12"/>
  <c r="F487" i="7"/>
  <c r="G487" i="7"/>
  <c r="G483" i="10"/>
  <c r="F483" i="10"/>
  <c r="G485" i="3"/>
  <c r="F485" i="3"/>
  <c r="G483" i="9"/>
  <c r="F483" i="9"/>
  <c r="G223" i="16"/>
  <c r="F223" i="16"/>
  <c r="G485" i="8"/>
  <c r="F485" i="8"/>
  <c r="F485" i="6"/>
  <c r="G485" i="6"/>
  <c r="F119" i="20"/>
  <c r="G119" i="20"/>
  <c r="G485" i="5"/>
  <c r="F485" i="5"/>
  <c r="G485" i="4"/>
  <c r="F485" i="4"/>
  <c r="G431" i="14"/>
  <c r="F431" i="14"/>
  <c r="G485" i="11"/>
  <c r="F485" i="11"/>
  <c r="G485" i="2"/>
  <c r="F485" i="2"/>
  <c r="G484" i="12"/>
  <c r="F484" i="12"/>
  <c r="G486" i="7"/>
  <c r="F486" i="7"/>
  <c r="G482" i="10"/>
  <c r="F482" i="10"/>
  <c r="G484" i="3"/>
  <c r="F484" i="3"/>
  <c r="G482" i="9"/>
  <c r="F482" i="9"/>
  <c r="G222" i="16"/>
  <c r="F222" i="16"/>
  <c r="G484" i="8"/>
  <c r="F484" i="8"/>
  <c r="G484" i="6"/>
  <c r="F484" i="6"/>
  <c r="G118" i="20"/>
  <c r="F118" i="20"/>
  <c r="G484" i="5"/>
  <c r="F484" i="5"/>
  <c r="G484" i="4"/>
  <c r="F484" i="4"/>
  <c r="G430" i="14"/>
  <c r="F430" i="14"/>
  <c r="G484" i="11"/>
  <c r="F484" i="11"/>
  <c r="G484" i="2"/>
  <c r="F484" i="2"/>
  <c r="G483" i="12"/>
  <c r="F483" i="12"/>
  <c r="G483" i="3"/>
  <c r="F483" i="3"/>
  <c r="G485" i="7"/>
  <c r="F485" i="7"/>
  <c r="G481" i="10"/>
  <c r="F481" i="10"/>
  <c r="F221" i="16"/>
  <c r="G221" i="16"/>
  <c r="G481" i="9"/>
  <c r="F481" i="9"/>
  <c r="G429" i="14"/>
  <c r="F429" i="14"/>
  <c r="G483" i="8"/>
  <c r="F483" i="8"/>
  <c r="F483" i="6"/>
  <c r="G483" i="6"/>
  <c r="G117" i="20"/>
  <c r="F117" i="20"/>
  <c r="F483" i="11"/>
  <c r="G483" i="11"/>
  <c r="G483" i="4"/>
  <c r="F483" i="4"/>
  <c r="G483" i="5"/>
  <c r="F483" i="5"/>
  <c r="G483" i="2"/>
  <c r="F483" i="2"/>
  <c r="F482" i="12"/>
  <c r="G482" i="12"/>
  <c r="F428" i="14"/>
  <c r="G428" i="14"/>
  <c r="F220" i="16"/>
  <c r="G220" i="16"/>
  <c r="F480" i="10"/>
  <c r="G480" i="10"/>
  <c r="F480" i="9"/>
  <c r="G480" i="9"/>
  <c r="F116" i="20"/>
  <c r="G116" i="20"/>
  <c r="F484" i="7"/>
  <c r="G484" i="7"/>
  <c r="F482" i="6"/>
  <c r="G482" i="6"/>
  <c r="F482" i="11"/>
  <c r="G482" i="11"/>
  <c r="F482" i="4"/>
  <c r="G482" i="4"/>
  <c r="F482" i="5"/>
  <c r="G482" i="5"/>
  <c r="F482" i="3"/>
  <c r="G482" i="3"/>
  <c r="F482" i="2"/>
  <c r="G482" i="2"/>
  <c r="F482" i="8"/>
  <c r="G482" i="8"/>
  <c r="G481" i="12"/>
  <c r="F481" i="12"/>
  <c r="G479" i="10"/>
  <c r="F479" i="10"/>
  <c r="G483" i="7"/>
  <c r="F483" i="7"/>
  <c r="G481" i="3"/>
  <c r="F481" i="3"/>
  <c r="G479" i="9"/>
  <c r="F479" i="9"/>
  <c r="G219" i="16"/>
  <c r="F219" i="16"/>
  <c r="G481" i="8"/>
  <c r="F481" i="8"/>
  <c r="F481" i="6"/>
  <c r="G481" i="6"/>
  <c r="G115" i="20"/>
  <c r="F115" i="20"/>
  <c r="G481" i="5"/>
  <c r="F481" i="5"/>
  <c r="G481" i="4"/>
  <c r="F481" i="4"/>
  <c r="G427" i="14"/>
  <c r="F427" i="14"/>
  <c r="G481" i="11"/>
  <c r="F481" i="11"/>
  <c r="G481" i="2"/>
  <c r="F481" i="2"/>
  <c r="G480" i="5"/>
  <c r="F480" i="5"/>
  <c r="G480" i="12"/>
  <c r="F480" i="12"/>
  <c r="G480" i="3"/>
  <c r="F480" i="3"/>
  <c r="G482" i="7"/>
  <c r="F482" i="7"/>
  <c r="G478" i="10"/>
  <c r="F478" i="10"/>
  <c r="G478" i="9"/>
  <c r="F478" i="9"/>
  <c r="G218" i="16"/>
  <c r="F218" i="16"/>
  <c r="G480" i="8"/>
  <c r="F480" i="8"/>
  <c r="F480" i="6"/>
  <c r="G480" i="6"/>
  <c r="F114" i="20"/>
  <c r="G114" i="20"/>
  <c r="G480" i="4"/>
  <c r="F480" i="4"/>
  <c r="G426" i="14"/>
  <c r="F426" i="14"/>
  <c r="G480" i="11"/>
  <c r="F480" i="11"/>
  <c r="G480" i="2"/>
  <c r="F480" i="2"/>
  <c r="F479" i="12"/>
  <c r="G479" i="12"/>
  <c r="F479" i="5"/>
  <c r="G479" i="5"/>
  <c r="F481" i="7"/>
  <c r="G481" i="7"/>
  <c r="F477" i="10"/>
  <c r="G477" i="10"/>
  <c r="F479" i="3"/>
  <c r="G479" i="3"/>
  <c r="F477" i="9"/>
  <c r="G477" i="9"/>
  <c r="F217" i="16"/>
  <c r="G217" i="16"/>
  <c r="F479" i="8"/>
  <c r="G479" i="8"/>
  <c r="F479" i="6"/>
  <c r="G479" i="6"/>
  <c r="F113" i="20"/>
  <c r="G113" i="20"/>
  <c r="F479" i="4"/>
  <c r="G479" i="4"/>
  <c r="F425" i="14"/>
  <c r="G425" i="14"/>
  <c r="F479" i="11"/>
  <c r="G479" i="11"/>
  <c r="F479" i="2"/>
  <c r="G479" i="2"/>
  <c r="G478" i="12"/>
  <c r="F478" i="12"/>
  <c r="G478" i="3"/>
  <c r="F478" i="3"/>
  <c r="F478" i="6"/>
  <c r="G478" i="6"/>
  <c r="G480" i="7"/>
  <c r="F480" i="7"/>
  <c r="G476" i="10"/>
  <c r="F476" i="10"/>
  <c r="G476" i="9"/>
  <c r="F476" i="9"/>
  <c r="G216" i="16"/>
  <c r="F216" i="16"/>
  <c r="G112" i="20"/>
  <c r="F112" i="20"/>
  <c r="G478" i="8"/>
  <c r="F478" i="8"/>
  <c r="F477" i="6"/>
  <c r="G477" i="6"/>
  <c r="G478" i="5"/>
  <c r="F478" i="5"/>
  <c r="F478" i="4"/>
  <c r="G478" i="4"/>
  <c r="G424" i="14"/>
  <c r="F424" i="14"/>
  <c r="G478" i="11"/>
  <c r="F478" i="11"/>
  <c r="G477" i="12"/>
  <c r="F477" i="12"/>
  <c r="G479" i="7"/>
  <c r="F479" i="7"/>
  <c r="G475" i="10"/>
  <c r="F475" i="10"/>
  <c r="G477" i="3"/>
  <c r="F477" i="3"/>
  <c r="G475" i="9"/>
  <c r="F475" i="9"/>
  <c r="G215" i="16"/>
  <c r="F215" i="16"/>
  <c r="G477" i="8"/>
  <c r="F477" i="8"/>
  <c r="F476" i="6"/>
  <c r="G476" i="6"/>
  <c r="G111" i="20"/>
  <c r="F111" i="20"/>
  <c r="G477" i="5"/>
  <c r="F477" i="5"/>
  <c r="G477" i="4"/>
  <c r="F477" i="4"/>
  <c r="G423" i="14"/>
  <c r="F423" i="14"/>
  <c r="G477" i="11"/>
  <c r="F477" i="11"/>
  <c r="G422" i="14"/>
  <c r="F422" i="14"/>
  <c r="G214" i="16"/>
  <c r="F214" i="16"/>
  <c r="G474" i="10"/>
  <c r="F474" i="10"/>
  <c r="G474" i="9"/>
  <c r="F474" i="9"/>
  <c r="G110" i="20"/>
  <c r="F110" i="20"/>
  <c r="G478" i="7"/>
  <c r="F478" i="7"/>
  <c r="G475" i="6"/>
  <c r="F475" i="6"/>
  <c r="G476" i="11"/>
  <c r="F476" i="11"/>
  <c r="G476" i="4"/>
  <c r="F476" i="4"/>
  <c r="G476" i="5"/>
  <c r="F476" i="5"/>
  <c r="G476" i="3"/>
  <c r="F476" i="3"/>
  <c r="G476" i="8"/>
  <c r="F476" i="8"/>
  <c r="G476" i="12"/>
  <c r="F476" i="12"/>
  <c r="G421" i="14"/>
  <c r="F421" i="14"/>
  <c r="G213" i="16"/>
  <c r="F213" i="16"/>
  <c r="G473" i="10"/>
  <c r="F473" i="10"/>
  <c r="G473" i="9"/>
  <c r="F473" i="9"/>
  <c r="G109" i="20"/>
  <c r="F109" i="20"/>
  <c r="G475" i="11"/>
  <c r="F475" i="11"/>
  <c r="G475" i="4"/>
  <c r="F475" i="4"/>
  <c r="G475" i="5"/>
  <c r="F475" i="5"/>
  <c r="E475" i="3"/>
  <c r="D475" i="3"/>
  <c r="C475" i="3"/>
  <c r="B475" i="3"/>
  <c r="G475" i="12"/>
  <c r="F475" i="12"/>
  <c r="G420" i="14"/>
  <c r="F420" i="14"/>
  <c r="G212" i="16"/>
  <c r="F212" i="16"/>
  <c r="G472" i="10"/>
  <c r="F472" i="10"/>
  <c r="G472" i="9"/>
  <c r="F472" i="9"/>
  <c r="G108" i="20"/>
  <c r="F108" i="20"/>
  <c r="G476" i="7"/>
  <c r="F476" i="7"/>
  <c r="G474" i="6"/>
  <c r="F474" i="6"/>
  <c r="G474" i="11"/>
  <c r="F474" i="11"/>
  <c r="G474" i="4"/>
  <c r="F474" i="4"/>
  <c r="G474" i="5"/>
  <c r="F474" i="5"/>
  <c r="G474" i="3"/>
  <c r="F474" i="3"/>
  <c r="G474" i="12"/>
  <c r="F474" i="12"/>
  <c r="G419" i="14"/>
  <c r="F419" i="14"/>
  <c r="G211" i="16"/>
  <c r="F211" i="16"/>
  <c r="G471" i="10"/>
  <c r="F471" i="10"/>
  <c r="G471" i="9"/>
  <c r="F471" i="9"/>
  <c r="G107" i="20"/>
  <c r="F107" i="20"/>
  <c r="G475" i="7"/>
  <c r="F475" i="7"/>
  <c r="G473" i="6"/>
  <c r="F473" i="6"/>
  <c r="G473" i="11"/>
  <c r="F473" i="11"/>
  <c r="G473" i="4"/>
  <c r="F473" i="4"/>
  <c r="G473" i="5"/>
  <c r="F473" i="5"/>
  <c r="G473" i="3"/>
  <c r="F473" i="3"/>
  <c r="G473" i="12"/>
  <c r="F473" i="12"/>
  <c r="G418" i="14"/>
  <c r="F418" i="14"/>
  <c r="G210" i="16"/>
  <c r="F210" i="16"/>
  <c r="G470" i="10"/>
  <c r="F470" i="10"/>
  <c r="G470" i="9"/>
  <c r="F470" i="9"/>
  <c r="G106" i="20"/>
  <c r="F106" i="20"/>
  <c r="G474" i="7"/>
  <c r="F474" i="7"/>
  <c r="G472" i="6"/>
  <c r="F472" i="6"/>
  <c r="G472" i="11"/>
  <c r="F472" i="11"/>
  <c r="G472" i="4"/>
  <c r="F472" i="4"/>
  <c r="G472" i="5"/>
  <c r="F472" i="5"/>
  <c r="G472" i="3"/>
  <c r="F472" i="3"/>
  <c r="G472" i="12"/>
  <c r="F472" i="12"/>
  <c r="G417" i="14"/>
  <c r="F417" i="14"/>
  <c r="G209" i="16"/>
  <c r="F209" i="16"/>
  <c r="G469" i="10"/>
  <c r="F469" i="10"/>
  <c r="G469" i="9"/>
  <c r="F469" i="9"/>
  <c r="G105" i="20"/>
  <c r="F105" i="20"/>
  <c r="G473" i="7"/>
  <c r="F473" i="7"/>
  <c r="G471" i="6"/>
  <c r="F471" i="6"/>
  <c r="G471" i="11"/>
  <c r="F471" i="11"/>
  <c r="G471" i="4"/>
  <c r="F471" i="4"/>
  <c r="G471" i="5"/>
  <c r="F471" i="5"/>
  <c r="G471" i="3"/>
  <c r="F471" i="3"/>
  <c r="G471" i="12"/>
  <c r="F471" i="12"/>
  <c r="F416" i="14"/>
  <c r="G416" i="14"/>
  <c r="G208" i="16"/>
  <c r="F208" i="16"/>
  <c r="G468" i="10"/>
  <c r="F468" i="10"/>
  <c r="G468" i="9"/>
  <c r="F468" i="9"/>
  <c r="G104" i="20"/>
  <c r="F104" i="20"/>
  <c r="G472" i="7"/>
  <c r="F472" i="7"/>
  <c r="G470" i="6"/>
  <c r="F470" i="6"/>
  <c r="G470" i="11"/>
  <c r="F470" i="11"/>
  <c r="G470" i="4"/>
  <c r="F470" i="4"/>
  <c r="G470" i="5"/>
  <c r="F470" i="5"/>
  <c r="G470" i="3"/>
  <c r="F470" i="3"/>
  <c r="G470" i="12"/>
  <c r="F470" i="12"/>
  <c r="G415" i="14"/>
  <c r="F415" i="14"/>
  <c r="G207" i="16"/>
  <c r="F207" i="16"/>
  <c r="G467" i="10"/>
  <c r="F467" i="10"/>
  <c r="G467" i="9"/>
  <c r="F467" i="9"/>
  <c r="G103" i="20"/>
  <c r="F103" i="20"/>
  <c r="G471" i="7"/>
  <c r="F471" i="7"/>
  <c r="G469" i="6"/>
  <c r="F469" i="6"/>
  <c r="G469" i="11"/>
  <c r="F469" i="11"/>
  <c r="G469" i="4"/>
  <c r="F469" i="4"/>
  <c r="G469" i="5"/>
  <c r="F469" i="5"/>
  <c r="G469" i="3"/>
  <c r="F469" i="3"/>
  <c r="G469" i="12"/>
  <c r="F469" i="12"/>
  <c r="G414" i="14"/>
  <c r="F414" i="14"/>
  <c r="G206" i="16"/>
  <c r="F206" i="16"/>
  <c r="G466" i="10"/>
  <c r="F466" i="10"/>
  <c r="G466" i="9"/>
  <c r="F466" i="9"/>
  <c r="G102" i="20"/>
  <c r="F102" i="20"/>
  <c r="G470" i="7"/>
  <c r="F470" i="7"/>
  <c r="G468" i="6"/>
  <c r="F468" i="6"/>
  <c r="G468" i="11"/>
  <c r="F468" i="11"/>
  <c r="G468" i="4"/>
  <c r="F468" i="4"/>
  <c r="G468" i="5"/>
  <c r="F468" i="5"/>
  <c r="G468" i="3"/>
  <c r="F468" i="3"/>
  <c r="G468" i="12"/>
  <c r="F468" i="12"/>
  <c r="G413" i="14"/>
  <c r="F413" i="14"/>
  <c r="G205" i="16"/>
  <c r="F205" i="16"/>
  <c r="G465" i="10"/>
  <c r="F465" i="10"/>
  <c r="G465" i="9"/>
  <c r="F465" i="9"/>
  <c r="G101" i="20"/>
  <c r="F101" i="20"/>
  <c r="G469" i="7"/>
  <c r="F469" i="7"/>
  <c r="G467" i="6"/>
  <c r="F467" i="6"/>
  <c r="G467" i="11"/>
  <c r="F467" i="11"/>
  <c r="G467" i="4"/>
  <c r="F467" i="4"/>
  <c r="G467" i="5"/>
  <c r="F467" i="5"/>
  <c r="G467" i="3"/>
  <c r="F467" i="3"/>
  <c r="G467" i="12"/>
  <c r="F467" i="12"/>
  <c r="G412" i="14"/>
  <c r="F412" i="14"/>
  <c r="G204" i="16"/>
  <c r="F204" i="16"/>
  <c r="G464" i="10"/>
  <c r="F464" i="10"/>
  <c r="G464" i="9"/>
  <c r="F464" i="9"/>
  <c r="G100" i="20"/>
  <c r="F100" i="20"/>
  <c r="G468" i="7"/>
  <c r="F468" i="7"/>
  <c r="G466" i="6"/>
  <c r="F466" i="6"/>
  <c r="G466" i="11"/>
  <c r="F466" i="11"/>
  <c r="G466" i="4"/>
  <c r="F466" i="4"/>
  <c r="G466" i="5"/>
  <c r="F466" i="5"/>
  <c r="G466" i="3"/>
  <c r="F466" i="3"/>
  <c r="I466" i="8"/>
  <c r="G466" i="12"/>
  <c r="F466" i="12"/>
  <c r="G162" i="17"/>
  <c r="F162" i="17"/>
  <c r="G411" i="14"/>
  <c r="F411" i="14"/>
  <c r="G203" i="16"/>
  <c r="F203" i="16"/>
  <c r="G463" i="10"/>
  <c r="F463" i="10"/>
  <c r="G463" i="9"/>
  <c r="F463" i="9"/>
  <c r="G99" i="20"/>
  <c r="F99" i="20"/>
  <c r="G467" i="7"/>
  <c r="F467" i="7"/>
  <c r="G465" i="6"/>
  <c r="F465" i="6"/>
  <c r="G465" i="11"/>
  <c r="F465" i="11"/>
  <c r="G465" i="4"/>
  <c r="F465" i="4"/>
  <c r="G465" i="5"/>
  <c r="F465" i="5"/>
  <c r="G465" i="3"/>
  <c r="F465" i="3"/>
  <c r="I465" i="8"/>
  <c r="G465" i="12"/>
  <c r="F465" i="12"/>
  <c r="G410" i="14"/>
  <c r="F410" i="14"/>
  <c r="G202" i="16"/>
  <c r="F202" i="16"/>
  <c r="G462" i="10"/>
  <c r="F462" i="10"/>
  <c r="G462" i="9"/>
  <c r="F462" i="9"/>
  <c r="G98" i="20"/>
  <c r="F98" i="20"/>
  <c r="G466" i="7"/>
  <c r="F466" i="7"/>
  <c r="G464" i="6"/>
  <c r="F464" i="6"/>
  <c r="G464" i="11"/>
  <c r="F464" i="11"/>
  <c r="G464" i="4"/>
  <c r="F464" i="4"/>
  <c r="G464" i="5"/>
  <c r="F464" i="5"/>
  <c r="G464" i="3"/>
  <c r="F464" i="3"/>
  <c r="G475" i="8"/>
  <c r="F475" i="8"/>
  <c r="G474" i="8"/>
  <c r="F474" i="8"/>
  <c r="G473" i="8"/>
  <c r="F473" i="8"/>
  <c r="G472" i="8"/>
  <c r="F472" i="8"/>
  <c r="G471" i="8"/>
  <c r="F471" i="8"/>
  <c r="G470" i="8"/>
  <c r="F470" i="8"/>
  <c r="G469" i="8"/>
  <c r="F469" i="8"/>
  <c r="G468" i="8"/>
  <c r="F468" i="8"/>
  <c r="G467" i="8"/>
  <c r="F467" i="8"/>
  <c r="G466" i="8"/>
  <c r="F466" i="8"/>
  <c r="G465" i="8"/>
  <c r="F465" i="8"/>
  <c r="G464" i="8"/>
  <c r="F464" i="8"/>
  <c r="I464" i="8"/>
  <c r="G464" i="12"/>
  <c r="F464" i="12"/>
  <c r="G409" i="14"/>
  <c r="F409" i="14"/>
  <c r="G201" i="16"/>
  <c r="F201" i="16"/>
  <c r="G461" i="10"/>
  <c r="F461" i="10"/>
  <c r="G461" i="9"/>
  <c r="F461" i="9"/>
  <c r="G97" i="20"/>
  <c r="F97" i="20"/>
  <c r="G465" i="7"/>
  <c r="F465" i="7"/>
  <c r="G463" i="6"/>
  <c r="F463" i="6"/>
  <c r="G463" i="11"/>
  <c r="F463" i="11"/>
  <c r="G463" i="4"/>
  <c r="F463" i="4"/>
  <c r="G463" i="5"/>
  <c r="F463" i="5"/>
  <c r="G463" i="3"/>
  <c r="F463" i="3"/>
  <c r="G463" i="8"/>
  <c r="F463" i="8"/>
  <c r="G463" i="12"/>
  <c r="F463" i="12"/>
  <c r="G408" i="14"/>
  <c r="F408" i="14"/>
  <c r="G200" i="16"/>
  <c r="F200" i="16"/>
  <c r="G460" i="10"/>
  <c r="F460" i="10"/>
  <c r="G460" i="9"/>
  <c r="F460" i="9"/>
  <c r="G96" i="20"/>
  <c r="F96" i="20"/>
  <c r="G464" i="7"/>
  <c r="F464" i="7"/>
  <c r="G462" i="6"/>
  <c r="F462" i="6"/>
  <c r="G462" i="11"/>
  <c r="F462" i="11"/>
  <c r="G462" i="4"/>
  <c r="F462" i="4"/>
  <c r="G462" i="5"/>
  <c r="F462" i="5"/>
  <c r="G462" i="3"/>
  <c r="F462" i="3"/>
  <c r="G462" i="8"/>
  <c r="F462" i="8"/>
  <c r="G462" i="12"/>
  <c r="F462" i="12"/>
  <c r="G407" i="14"/>
  <c r="F407" i="14"/>
  <c r="G199" i="16"/>
  <c r="F199" i="16"/>
  <c r="G459" i="10"/>
  <c r="F459" i="10"/>
  <c r="G459" i="9"/>
  <c r="F459" i="9"/>
  <c r="G95" i="20"/>
  <c r="F95" i="20"/>
  <c r="G463" i="7"/>
  <c r="F463" i="7"/>
  <c r="G461" i="6"/>
  <c r="F461" i="6"/>
  <c r="G461" i="11"/>
  <c r="F461" i="11"/>
  <c r="G461" i="4"/>
  <c r="F461" i="4"/>
  <c r="G461" i="5"/>
  <c r="F461" i="5"/>
  <c r="G461" i="3"/>
  <c r="F461" i="3"/>
  <c r="F461" i="8"/>
  <c r="G461" i="8"/>
  <c r="G461" i="12"/>
  <c r="F461" i="12"/>
  <c r="F406" i="14"/>
  <c r="G406" i="14"/>
  <c r="G198" i="16"/>
  <c r="F198" i="16"/>
  <c r="G458" i="10"/>
  <c r="F458" i="10"/>
  <c r="G458" i="9"/>
  <c r="F458" i="9"/>
  <c r="G94" i="20"/>
  <c r="F94" i="20"/>
  <c r="G462" i="7"/>
  <c r="F462" i="7"/>
  <c r="G460" i="6"/>
  <c r="F460" i="6"/>
  <c r="G460" i="11"/>
  <c r="F460" i="11"/>
  <c r="G460" i="4"/>
  <c r="F460" i="4"/>
  <c r="G460" i="5"/>
  <c r="F460" i="5"/>
  <c r="G460" i="3"/>
  <c r="F460" i="3"/>
  <c r="G460" i="8"/>
  <c r="F460" i="8"/>
  <c r="G460" i="12"/>
  <c r="F460" i="12"/>
  <c r="G405" i="14"/>
  <c r="F405" i="14"/>
  <c r="G197" i="16"/>
  <c r="F197" i="16"/>
  <c r="G457" i="10"/>
  <c r="F457" i="10"/>
  <c r="G457" i="9"/>
  <c r="F457" i="9"/>
  <c r="G93" i="20"/>
  <c r="F93" i="20"/>
  <c r="G461" i="7"/>
  <c r="F461" i="7"/>
  <c r="G459" i="6"/>
  <c r="F459" i="6"/>
  <c r="G459" i="11"/>
  <c r="F459" i="11"/>
  <c r="G459" i="4"/>
  <c r="F459" i="4"/>
  <c r="G459" i="5"/>
  <c r="F459" i="5"/>
  <c r="G459" i="3"/>
  <c r="F459" i="3"/>
  <c r="G459" i="8"/>
  <c r="F459" i="8"/>
  <c r="G459" i="12"/>
  <c r="F459" i="12"/>
  <c r="G404" i="14"/>
  <c r="F404" i="14"/>
  <c r="G196" i="16"/>
  <c r="F196" i="16"/>
  <c r="G456" i="10"/>
  <c r="F456" i="10"/>
  <c r="G456" i="9"/>
  <c r="F456" i="9"/>
  <c r="G92" i="20"/>
  <c r="F92" i="20"/>
  <c r="G460" i="7"/>
  <c r="F460" i="7"/>
  <c r="G458" i="6"/>
  <c r="F458" i="6"/>
  <c r="G458" i="11"/>
  <c r="F458" i="11"/>
  <c r="G458" i="4"/>
  <c r="F458" i="4"/>
  <c r="G458" i="5"/>
  <c r="F458" i="5"/>
  <c r="G458" i="3"/>
  <c r="F458" i="3"/>
  <c r="G458" i="8"/>
  <c r="F458" i="8"/>
  <c r="G458" i="12"/>
  <c r="F458" i="12"/>
  <c r="G403" i="14"/>
  <c r="F403" i="14"/>
  <c r="G195" i="16"/>
  <c r="F195" i="16"/>
  <c r="G455" i="10"/>
  <c r="F455" i="10"/>
  <c r="G455" i="9"/>
  <c r="F455" i="9"/>
  <c r="G91" i="20"/>
  <c r="F91" i="20"/>
  <c r="G459" i="7"/>
  <c r="F459" i="7"/>
  <c r="G457" i="6"/>
  <c r="F457" i="6"/>
  <c r="G457" i="11"/>
  <c r="F457" i="11"/>
  <c r="G457" i="4"/>
  <c r="F457" i="4"/>
  <c r="G457" i="5"/>
  <c r="F457" i="5"/>
  <c r="G457" i="3"/>
  <c r="F457" i="3"/>
  <c r="G457" i="8"/>
  <c r="F457" i="8"/>
  <c r="G457" i="12"/>
  <c r="F457" i="12"/>
  <c r="G402" i="14"/>
  <c r="F402" i="14"/>
  <c r="G194" i="16"/>
  <c r="F194" i="16"/>
  <c r="G454" i="10"/>
  <c r="F454" i="10"/>
  <c r="G454" i="9"/>
  <c r="F454" i="9"/>
  <c r="G90" i="20"/>
  <c r="F90" i="20"/>
  <c r="G458" i="7"/>
  <c r="F458" i="7"/>
  <c r="G456" i="6"/>
  <c r="F456" i="6"/>
  <c r="G456" i="11"/>
  <c r="F456" i="11"/>
  <c r="G456" i="4"/>
  <c r="F456" i="4"/>
  <c r="G456" i="5"/>
  <c r="F456" i="5"/>
  <c r="G456" i="3"/>
  <c r="F456" i="3"/>
  <c r="G456" i="8"/>
  <c r="F456" i="8"/>
  <c r="G456" i="12"/>
  <c r="F456" i="12"/>
  <c r="G401" i="14"/>
  <c r="F401" i="14"/>
  <c r="G193" i="16"/>
  <c r="F193" i="16"/>
  <c r="G453" i="10"/>
  <c r="F453" i="10"/>
  <c r="G453" i="9"/>
  <c r="F453" i="9"/>
  <c r="G89" i="20"/>
  <c r="F89" i="20"/>
  <c r="G457" i="7"/>
  <c r="F457" i="7"/>
  <c r="G455" i="6"/>
  <c r="F455" i="6"/>
  <c r="G455" i="11"/>
  <c r="F455" i="11"/>
  <c r="G455" i="4"/>
  <c r="F455" i="4"/>
  <c r="G455" i="5"/>
  <c r="F455" i="5"/>
  <c r="G455" i="3"/>
  <c r="F455" i="3"/>
  <c r="G455" i="8"/>
  <c r="F455" i="8"/>
  <c r="G455" i="12"/>
  <c r="F455" i="12"/>
  <c r="G161" i="17"/>
  <c r="F161" i="17"/>
  <c r="G400" i="14"/>
  <c r="F400" i="14"/>
  <c r="G192" i="16"/>
  <c r="F192" i="16"/>
  <c r="G452" i="10"/>
  <c r="F452" i="10"/>
  <c r="G452" i="9"/>
  <c r="F452" i="9"/>
  <c r="G88" i="20"/>
  <c r="F88" i="20"/>
  <c r="G456" i="7"/>
  <c r="F456" i="7"/>
  <c r="G454" i="6"/>
  <c r="F454" i="6"/>
  <c r="G454" i="11"/>
  <c r="F454" i="11"/>
  <c r="G454" i="4"/>
  <c r="F454" i="4"/>
  <c r="G454" i="5"/>
  <c r="F454" i="5"/>
  <c r="G454" i="3"/>
  <c r="F454" i="3"/>
  <c r="G454" i="8"/>
  <c r="F454" i="8"/>
  <c r="G454" i="12"/>
  <c r="F454" i="12"/>
  <c r="F399" i="14"/>
  <c r="G399" i="14"/>
  <c r="G191" i="16"/>
  <c r="F191" i="16"/>
  <c r="G451" i="10"/>
  <c r="F451" i="10"/>
  <c r="G451" i="9"/>
  <c r="F451" i="9"/>
  <c r="G87" i="20"/>
  <c r="F87" i="20"/>
  <c r="G455" i="7"/>
  <c r="F455" i="7"/>
  <c r="G453" i="6"/>
  <c r="F453" i="6"/>
  <c r="G453" i="11"/>
  <c r="F453" i="11"/>
  <c r="F453" i="4"/>
  <c r="G453" i="4"/>
  <c r="G453" i="5"/>
  <c r="F453" i="5"/>
  <c r="G453" i="3"/>
  <c r="F453" i="3"/>
  <c r="G453" i="8"/>
  <c r="F453" i="8"/>
  <c r="G453" i="12"/>
  <c r="F453" i="12"/>
  <c r="G398" i="14"/>
  <c r="F398" i="14"/>
  <c r="G190" i="16"/>
  <c r="F190" i="16"/>
  <c r="G450" i="10"/>
  <c r="F450" i="10"/>
  <c r="G450" i="9"/>
  <c r="F450" i="9"/>
  <c r="G86" i="20"/>
  <c r="F86" i="20"/>
  <c r="G454" i="7"/>
  <c r="F454" i="7"/>
  <c r="G452" i="6"/>
  <c r="F452" i="6"/>
  <c r="G452" i="11"/>
  <c r="F452" i="11"/>
  <c r="G452" i="4"/>
  <c r="F452" i="4"/>
  <c r="G452" i="5"/>
  <c r="F452" i="5"/>
  <c r="G452" i="3"/>
  <c r="F452" i="3"/>
  <c r="G452" i="8"/>
  <c r="F452" i="8"/>
  <c r="G452" i="12"/>
  <c r="F452" i="12"/>
  <c r="G397" i="14"/>
  <c r="F397" i="14"/>
  <c r="G189" i="16"/>
  <c r="F189" i="16"/>
  <c r="G449" i="9"/>
  <c r="F449" i="9"/>
  <c r="G85" i="20"/>
  <c r="F85" i="20"/>
  <c r="G453" i="7"/>
  <c r="F453" i="7"/>
  <c r="G451" i="6"/>
  <c r="F451" i="6"/>
  <c r="G451" i="11"/>
  <c r="F451" i="11"/>
  <c r="G451" i="4"/>
  <c r="F451" i="4"/>
  <c r="G451" i="5"/>
  <c r="F451" i="5"/>
  <c r="G451" i="3"/>
  <c r="F451" i="3"/>
  <c r="G451" i="8"/>
  <c r="F451" i="8"/>
  <c r="G451" i="12"/>
  <c r="F451" i="12"/>
  <c r="G396" i="14"/>
  <c r="F396" i="14"/>
  <c r="G188" i="16"/>
  <c r="F188" i="16"/>
  <c r="G448" i="9"/>
  <c r="F448" i="9"/>
  <c r="G84" i="20"/>
  <c r="F84" i="20"/>
  <c r="G452" i="7"/>
  <c r="F452" i="7"/>
  <c r="G450" i="6"/>
  <c r="F450" i="6"/>
  <c r="G450" i="11"/>
  <c r="F450" i="11"/>
  <c r="G450" i="4"/>
  <c r="F450" i="4"/>
  <c r="G450" i="5"/>
  <c r="F450" i="5"/>
  <c r="G450" i="3"/>
  <c r="F450" i="3"/>
  <c r="G450" i="8"/>
  <c r="F450" i="8"/>
  <c r="G450" i="12"/>
  <c r="F450" i="12"/>
  <c r="G395" i="14"/>
  <c r="F395" i="14"/>
  <c r="G187" i="16"/>
  <c r="F187" i="16"/>
  <c r="G447" i="9"/>
  <c r="F447" i="9"/>
  <c r="G83" i="20"/>
  <c r="F83" i="20"/>
  <c r="G451" i="7"/>
  <c r="F451" i="7"/>
  <c r="G449" i="6"/>
  <c r="F449" i="6"/>
  <c r="G449" i="11"/>
  <c r="F449" i="11"/>
  <c r="G449" i="4"/>
  <c r="F449" i="4"/>
  <c r="G449" i="5"/>
  <c r="F449" i="5"/>
  <c r="G449" i="3"/>
  <c r="F449" i="3"/>
  <c r="G449" i="8"/>
  <c r="F449" i="8"/>
  <c r="G449" i="12"/>
  <c r="F449" i="12"/>
  <c r="G394" i="14"/>
  <c r="F394" i="14"/>
  <c r="G186" i="16"/>
  <c r="F186" i="16"/>
  <c r="G446" i="9"/>
  <c r="F446" i="9"/>
  <c r="G82" i="20"/>
  <c r="F82" i="20"/>
  <c r="G450" i="7"/>
  <c r="F450" i="7"/>
  <c r="G448" i="6"/>
  <c r="F448" i="6"/>
  <c r="G448" i="11"/>
  <c r="F448" i="11"/>
  <c r="G448" i="4"/>
  <c r="F448" i="4"/>
  <c r="G448" i="5"/>
  <c r="F448" i="5"/>
  <c r="G448" i="3"/>
  <c r="F448" i="3"/>
  <c r="G448" i="8"/>
  <c r="F448" i="8"/>
  <c r="G448" i="12"/>
  <c r="F448" i="12"/>
  <c r="G393" i="14"/>
  <c r="F393" i="14"/>
  <c r="G185" i="16"/>
  <c r="F185" i="16"/>
  <c r="G445" i="9"/>
  <c r="F445" i="9"/>
  <c r="G81" i="20"/>
  <c r="F81" i="20"/>
  <c r="G449" i="7"/>
  <c r="F449" i="7"/>
  <c r="G447" i="6"/>
  <c r="F447" i="6"/>
  <c r="G447" i="11"/>
  <c r="F447" i="11"/>
  <c r="G447" i="4"/>
  <c r="F447" i="4"/>
  <c r="G447" i="5"/>
  <c r="F447" i="5"/>
  <c r="G447" i="3"/>
  <c r="F447" i="3"/>
  <c r="G447" i="8"/>
  <c r="F447" i="8"/>
  <c r="G447" i="12"/>
  <c r="F447" i="12"/>
  <c r="G392" i="14"/>
  <c r="F392" i="14"/>
  <c r="G184" i="16"/>
  <c r="F184" i="16"/>
  <c r="G444" i="9"/>
  <c r="F444" i="9"/>
  <c r="G80" i="20"/>
  <c r="F80" i="20"/>
  <c r="G448" i="7"/>
  <c r="F448" i="7"/>
  <c r="G446" i="6"/>
  <c r="F446" i="6"/>
  <c r="G446" i="11"/>
  <c r="F446" i="11"/>
  <c r="G446" i="4"/>
  <c r="F446" i="4"/>
  <c r="G446" i="5"/>
  <c r="F446" i="5"/>
  <c r="G446" i="3"/>
  <c r="F446" i="3"/>
  <c r="G446" i="8"/>
  <c r="F446" i="8"/>
  <c r="G446" i="12"/>
  <c r="F446" i="12"/>
  <c r="G391" i="14"/>
  <c r="F391" i="14"/>
  <c r="G183" i="16"/>
  <c r="F183" i="16"/>
  <c r="G443" i="9"/>
  <c r="F443" i="9"/>
  <c r="G79" i="20"/>
  <c r="F79" i="20"/>
  <c r="G447" i="7"/>
  <c r="F447" i="7"/>
  <c r="G445" i="6"/>
  <c r="F445" i="6"/>
  <c r="G445" i="11"/>
  <c r="F445" i="11"/>
  <c r="G445" i="4"/>
  <c r="F445" i="4"/>
  <c r="G445" i="5"/>
  <c r="F445" i="5"/>
  <c r="G445" i="3"/>
  <c r="F445" i="3"/>
  <c r="G445" i="8"/>
  <c r="F445" i="8"/>
  <c r="G445" i="12"/>
  <c r="F445" i="12"/>
  <c r="G390" i="14"/>
  <c r="F390" i="14"/>
  <c r="G182" i="16"/>
  <c r="F182" i="16"/>
  <c r="G442" i="9"/>
  <c r="F442" i="9"/>
  <c r="G78" i="20"/>
  <c r="F78" i="20"/>
  <c r="G446" i="7"/>
  <c r="F446" i="7"/>
  <c r="G444" i="6"/>
  <c r="F444" i="6"/>
  <c r="G444" i="11"/>
  <c r="F444" i="11"/>
  <c r="G444" i="4"/>
  <c r="F444" i="4"/>
  <c r="G444" i="5"/>
  <c r="F444" i="5"/>
  <c r="G444" i="3"/>
  <c r="F444" i="3"/>
  <c r="G444" i="8"/>
  <c r="F444" i="8"/>
  <c r="G444" i="12"/>
  <c r="F444" i="12"/>
  <c r="G389" i="14"/>
  <c r="F389" i="14"/>
  <c r="G181" i="16"/>
  <c r="F181" i="16"/>
  <c r="G441" i="9"/>
  <c r="F441" i="9"/>
  <c r="G77" i="20"/>
  <c r="F77" i="20"/>
  <c r="G445" i="7"/>
  <c r="F445" i="7"/>
  <c r="G443" i="6"/>
  <c r="F443" i="6"/>
  <c r="G443" i="11"/>
  <c r="F443" i="11"/>
  <c r="G443" i="4"/>
  <c r="F443" i="4"/>
  <c r="G443" i="5"/>
  <c r="F443" i="5"/>
  <c r="G443" i="3"/>
  <c r="F443" i="3"/>
  <c r="G443" i="8"/>
  <c r="F443" i="8"/>
  <c r="G443" i="12"/>
  <c r="F443" i="12"/>
  <c r="G388" i="14"/>
  <c r="F388" i="14"/>
  <c r="G180" i="16"/>
  <c r="F180" i="16"/>
  <c r="G440" i="9"/>
  <c r="F440" i="9"/>
  <c r="G76" i="20"/>
  <c r="F76" i="20"/>
  <c r="G444" i="7"/>
  <c r="F444" i="7"/>
  <c r="G442" i="6"/>
  <c r="F442" i="6"/>
  <c r="G442" i="11"/>
  <c r="F442" i="11"/>
  <c r="G442" i="4"/>
  <c r="F442" i="4"/>
  <c r="G442" i="5"/>
  <c r="F442" i="5"/>
  <c r="G442" i="3"/>
  <c r="F442" i="3"/>
  <c r="G442" i="8"/>
  <c r="F442" i="8"/>
  <c r="G442" i="12"/>
  <c r="F442" i="12"/>
  <c r="G387" i="14"/>
  <c r="F387" i="14"/>
  <c r="G179" i="16"/>
  <c r="F179" i="16"/>
  <c r="G439" i="9"/>
  <c r="F439" i="9"/>
  <c r="G75" i="20"/>
  <c r="F75" i="20"/>
  <c r="G443" i="7"/>
  <c r="F443" i="7"/>
  <c r="G441" i="6"/>
  <c r="F441" i="6"/>
  <c r="G441" i="11"/>
  <c r="F441" i="11"/>
  <c r="G441" i="4"/>
  <c r="F441" i="4"/>
  <c r="G441" i="5"/>
  <c r="F441" i="5"/>
  <c r="G441" i="3"/>
  <c r="F441" i="3"/>
  <c r="G441" i="8"/>
  <c r="F441" i="8"/>
  <c r="G441" i="12"/>
  <c r="F441" i="12"/>
  <c r="G386" i="14"/>
  <c r="F386" i="14"/>
  <c r="G178" i="16"/>
  <c r="F178" i="16"/>
  <c r="G438" i="9"/>
  <c r="F438" i="9"/>
  <c r="G74" i="20"/>
  <c r="F74" i="20"/>
  <c r="G442" i="7"/>
  <c r="F442" i="7"/>
  <c r="G440" i="6"/>
  <c r="F440" i="6"/>
  <c r="G440" i="11"/>
  <c r="F440" i="11"/>
  <c r="G440" i="4"/>
  <c r="F440" i="4"/>
  <c r="G440" i="5"/>
  <c r="F440" i="5"/>
  <c r="G440" i="3"/>
  <c r="F440" i="3"/>
  <c r="G440" i="8"/>
  <c r="F440" i="8"/>
  <c r="G440" i="12"/>
  <c r="F440" i="12"/>
  <c r="G385" i="14"/>
  <c r="F385" i="14"/>
  <c r="G177" i="16"/>
  <c r="F177" i="16"/>
  <c r="G437" i="9"/>
  <c r="F437" i="9"/>
  <c r="G73" i="20"/>
  <c r="F73" i="20"/>
  <c r="G441" i="7"/>
  <c r="F441" i="7"/>
  <c r="G439" i="6"/>
  <c r="F439" i="6"/>
  <c r="G439" i="11"/>
  <c r="F439" i="11"/>
  <c r="G439" i="4"/>
  <c r="F439" i="4"/>
  <c r="G439" i="5"/>
  <c r="F439" i="5"/>
  <c r="G439" i="3"/>
  <c r="F439" i="3"/>
  <c r="G439" i="8"/>
  <c r="F439" i="8"/>
  <c r="G439" i="12"/>
  <c r="F439" i="12"/>
  <c r="G384" i="14"/>
  <c r="F384" i="14"/>
  <c r="G176" i="16"/>
  <c r="F176" i="16"/>
  <c r="G436" i="9"/>
  <c r="F436" i="9"/>
  <c r="G72" i="20"/>
  <c r="F72" i="20"/>
  <c r="G440" i="7"/>
  <c r="F440" i="7"/>
  <c r="G438" i="6"/>
  <c r="F438" i="6"/>
  <c r="G438" i="11"/>
  <c r="F438" i="11"/>
  <c r="G438" i="4"/>
  <c r="F438" i="4"/>
  <c r="G438" i="5"/>
  <c r="F438" i="5"/>
  <c r="G438" i="3"/>
  <c r="F438" i="3"/>
  <c r="G438" i="8"/>
  <c r="F438" i="8"/>
  <c r="G438" i="12"/>
  <c r="F438" i="12"/>
  <c r="G383" i="14"/>
  <c r="F383" i="14"/>
  <c r="G175" i="16"/>
  <c r="F175" i="16"/>
  <c r="G435" i="9"/>
  <c r="F435" i="9"/>
  <c r="G71" i="20"/>
  <c r="F71" i="20"/>
  <c r="G439" i="7"/>
  <c r="F439" i="7"/>
  <c r="G437" i="6"/>
  <c r="F437" i="6"/>
  <c r="G437" i="11"/>
  <c r="F437" i="11"/>
  <c r="G437" i="4"/>
  <c r="F437" i="4"/>
  <c r="G437" i="5"/>
  <c r="F437" i="5"/>
  <c r="G437" i="3"/>
  <c r="F437" i="3"/>
  <c r="G437" i="8"/>
  <c r="F437" i="8"/>
  <c r="G437" i="12"/>
  <c r="F437" i="12"/>
  <c r="G382" i="14"/>
  <c r="F382" i="14"/>
  <c r="G174" i="16"/>
  <c r="F174" i="16"/>
  <c r="G434" i="9"/>
  <c r="F434" i="9"/>
  <c r="G70" i="20"/>
  <c r="F70" i="20"/>
  <c r="G438" i="7"/>
  <c r="F438" i="7"/>
  <c r="G436" i="11"/>
  <c r="F436" i="11"/>
  <c r="F436" i="4"/>
  <c r="G436" i="4"/>
  <c r="G436" i="5"/>
  <c r="F436" i="5"/>
  <c r="G436" i="3"/>
  <c r="F436" i="3"/>
  <c r="G436" i="8"/>
  <c r="F436" i="8"/>
  <c r="G436" i="12"/>
  <c r="F436" i="12"/>
  <c r="G381" i="14"/>
  <c r="F381" i="14"/>
  <c r="G173" i="16"/>
  <c r="F173" i="16"/>
  <c r="F433" i="9"/>
  <c r="G433" i="9"/>
  <c r="F69" i="20"/>
  <c r="G69" i="20"/>
  <c r="F437" i="7"/>
  <c r="G437" i="7"/>
  <c r="F435" i="6"/>
  <c r="G435" i="6"/>
  <c r="F435" i="11"/>
  <c r="G435" i="11"/>
  <c r="F435" i="4"/>
  <c r="G435" i="4"/>
  <c r="F435" i="5"/>
  <c r="G435" i="5"/>
  <c r="F435" i="3"/>
  <c r="G435" i="3"/>
  <c r="G435" i="8"/>
  <c r="F435" i="8"/>
  <c r="G435" i="12"/>
  <c r="F435" i="12"/>
  <c r="G380" i="14"/>
  <c r="F380" i="14"/>
  <c r="G172" i="16"/>
  <c r="F172" i="16"/>
  <c r="G432" i="9"/>
  <c r="F432" i="9"/>
  <c r="G68" i="20"/>
  <c r="F68" i="20"/>
  <c r="G436" i="7"/>
  <c r="F436" i="7"/>
  <c r="G434" i="6"/>
  <c r="F434" i="6"/>
  <c r="G434" i="11"/>
  <c r="F434" i="11"/>
  <c r="G434" i="4"/>
  <c r="F434" i="4"/>
  <c r="G434" i="5"/>
  <c r="F434" i="5"/>
  <c r="G434" i="3"/>
  <c r="F434" i="3"/>
  <c r="G434" i="8"/>
  <c r="F434" i="8"/>
  <c r="G434" i="12"/>
  <c r="F434" i="12"/>
  <c r="G379" i="14"/>
  <c r="F379" i="14"/>
  <c r="G171" i="16"/>
  <c r="F171" i="16"/>
  <c r="G431" i="9"/>
  <c r="F431" i="9"/>
  <c r="G67" i="20"/>
  <c r="F67" i="20"/>
  <c r="G435" i="7"/>
  <c r="F435" i="7"/>
  <c r="F433" i="6"/>
  <c r="G433" i="6"/>
  <c r="F432" i="6"/>
  <c r="G432" i="6"/>
  <c r="G433" i="11"/>
  <c r="F433" i="11"/>
  <c r="G433" i="4"/>
  <c r="F433" i="4"/>
  <c r="G433" i="5"/>
  <c r="F433" i="5"/>
  <c r="G433" i="3"/>
  <c r="F433" i="3"/>
  <c r="G433" i="8"/>
  <c r="F433" i="8"/>
  <c r="G433" i="12"/>
  <c r="F433" i="12"/>
  <c r="G378" i="14"/>
  <c r="F378" i="14"/>
  <c r="G170" i="16"/>
  <c r="F170" i="16"/>
  <c r="G430" i="9"/>
  <c r="F430" i="9"/>
  <c r="G66" i="20"/>
  <c r="F66" i="20"/>
  <c r="G434" i="7"/>
  <c r="F434" i="7"/>
  <c r="G432" i="11"/>
  <c r="F432" i="11"/>
  <c r="G432" i="4"/>
  <c r="F432" i="4"/>
  <c r="G432" i="5"/>
  <c r="F432" i="5"/>
  <c r="G432" i="3"/>
  <c r="F432" i="3"/>
  <c r="G432" i="8"/>
  <c r="F432" i="8"/>
  <c r="G432" i="12"/>
  <c r="F432" i="12"/>
  <c r="G377" i="14"/>
  <c r="F377" i="14"/>
  <c r="G169" i="16"/>
  <c r="F169" i="16"/>
  <c r="G429" i="9"/>
  <c r="F429" i="9"/>
  <c r="G65" i="20"/>
  <c r="F65" i="20"/>
  <c r="G433" i="7"/>
  <c r="F433" i="7"/>
  <c r="G431" i="6"/>
  <c r="F431" i="6"/>
  <c r="G431" i="11"/>
  <c r="F431" i="11"/>
  <c r="G431" i="4"/>
  <c r="F431" i="4"/>
  <c r="G431" i="5"/>
  <c r="F431" i="5"/>
  <c r="G431" i="3"/>
  <c r="F431" i="3"/>
  <c r="G431" i="8"/>
  <c r="F431" i="8"/>
  <c r="G431" i="12"/>
  <c r="F431" i="12"/>
  <c r="G376" i="14"/>
  <c r="F376" i="14"/>
  <c r="F168" i="16"/>
  <c r="G168" i="16"/>
  <c r="G428" i="9"/>
  <c r="F428" i="9"/>
  <c r="G64" i="20"/>
  <c r="F64" i="20"/>
  <c r="G432" i="7"/>
  <c r="F432" i="7"/>
  <c r="G430" i="6"/>
  <c r="F430" i="6"/>
  <c r="G430" i="11"/>
  <c r="F430" i="11"/>
  <c r="G430" i="4"/>
  <c r="F430" i="4"/>
  <c r="G430" i="5"/>
  <c r="F430" i="5"/>
  <c r="G430" i="3"/>
  <c r="F430" i="3"/>
  <c r="G430" i="8"/>
  <c r="F430" i="8"/>
  <c r="G430" i="12"/>
  <c r="F430" i="12"/>
  <c r="G375" i="14"/>
  <c r="F375" i="14"/>
  <c r="G167" i="16"/>
  <c r="F167" i="16"/>
  <c r="G427" i="9"/>
  <c r="F427" i="9"/>
  <c r="G63" i="20"/>
  <c r="F63" i="20"/>
  <c r="G431" i="7"/>
  <c r="F431" i="7"/>
  <c r="F429" i="6"/>
  <c r="G429" i="6"/>
  <c r="G429" i="11"/>
  <c r="F429" i="11"/>
  <c r="G429" i="4"/>
  <c r="F429" i="4"/>
  <c r="G429" i="5"/>
  <c r="F429" i="5"/>
  <c r="G429" i="3"/>
  <c r="F429" i="3"/>
  <c r="G429" i="8"/>
  <c r="F429" i="8"/>
  <c r="G429" i="12"/>
  <c r="F429" i="12"/>
  <c r="G428" i="3"/>
  <c r="F428" i="3"/>
  <c r="G374" i="14"/>
  <c r="F374" i="14"/>
  <c r="G166" i="16"/>
  <c r="F166" i="16"/>
  <c r="G426" i="9"/>
  <c r="F426" i="9"/>
  <c r="G62" i="20"/>
  <c r="F62" i="20"/>
  <c r="G430" i="7"/>
  <c r="F430" i="7"/>
  <c r="G428" i="6"/>
  <c r="F428" i="6"/>
  <c r="G428" i="11"/>
  <c r="F428" i="11"/>
  <c r="G428" i="4"/>
  <c r="F428" i="4"/>
  <c r="G428" i="5"/>
  <c r="F428" i="5"/>
  <c r="G389" i="3"/>
  <c r="F389" i="3"/>
  <c r="G428" i="8"/>
  <c r="F428" i="8"/>
  <c r="G428" i="12"/>
  <c r="F428" i="12"/>
  <c r="G373" i="14"/>
  <c r="F373" i="14"/>
  <c r="G165" i="16"/>
  <c r="F165" i="16"/>
  <c r="G425" i="9"/>
  <c r="F425" i="9"/>
  <c r="G61" i="20"/>
  <c r="F61" i="20"/>
  <c r="G429" i="7"/>
  <c r="F429" i="7"/>
  <c r="G427" i="6"/>
  <c r="F427" i="6"/>
  <c r="F427" i="11"/>
  <c r="G427" i="11"/>
  <c r="G427" i="4"/>
  <c r="F427" i="4"/>
  <c r="G427" i="5"/>
  <c r="F427" i="5"/>
  <c r="G427" i="3"/>
  <c r="F427" i="3"/>
  <c r="G427" i="8"/>
  <c r="F427" i="8"/>
  <c r="G427" i="12"/>
  <c r="F427" i="12"/>
  <c r="G372" i="14"/>
  <c r="F372" i="14"/>
  <c r="G164" i="16"/>
  <c r="F164" i="16"/>
  <c r="G424" i="9"/>
  <c r="F424" i="9"/>
  <c r="G60" i="20"/>
  <c r="F60" i="20"/>
  <c r="G428" i="7"/>
  <c r="F428" i="7"/>
  <c r="G426" i="6"/>
  <c r="F426" i="6"/>
  <c r="G426" i="11"/>
  <c r="F426" i="11"/>
  <c r="G426" i="4"/>
  <c r="F426" i="4"/>
  <c r="G426" i="5"/>
  <c r="F426" i="5"/>
  <c r="G426" i="3"/>
  <c r="F426" i="3"/>
  <c r="G426" i="8"/>
  <c r="F426" i="8"/>
  <c r="G426" i="12"/>
  <c r="F426" i="12"/>
  <c r="G371" i="14"/>
  <c r="F371" i="14"/>
  <c r="G163" i="16"/>
  <c r="F163" i="16"/>
  <c r="G423" i="9"/>
  <c r="F423" i="9"/>
  <c r="G59" i="20"/>
  <c r="F59" i="20"/>
  <c r="F427" i="7"/>
  <c r="G427" i="7"/>
  <c r="G425" i="6"/>
  <c r="F425" i="6"/>
  <c r="G425" i="11"/>
  <c r="F425" i="11"/>
  <c r="G425" i="4"/>
  <c r="F425" i="4"/>
  <c r="G425" i="5"/>
  <c r="F425" i="5"/>
  <c r="G425" i="3"/>
  <c r="F425" i="3"/>
  <c r="G425" i="8"/>
  <c r="F425" i="8"/>
  <c r="G425" i="12"/>
  <c r="F425" i="12"/>
  <c r="G370" i="14"/>
  <c r="F370" i="14"/>
  <c r="G162" i="16"/>
  <c r="F162" i="16"/>
  <c r="G422" i="9"/>
  <c r="F422" i="9"/>
  <c r="G58" i="20"/>
  <c r="F58" i="20"/>
  <c r="G426" i="7"/>
  <c r="F426" i="7"/>
  <c r="G424" i="11"/>
  <c r="F424" i="11"/>
  <c r="G424" i="4"/>
  <c r="F424" i="4"/>
  <c r="G424" i="5"/>
  <c r="F424" i="5"/>
  <c r="G424" i="3"/>
  <c r="F424" i="3"/>
  <c r="G424" i="8"/>
  <c r="F424" i="8"/>
  <c r="G424" i="12"/>
  <c r="F424" i="12"/>
  <c r="G369" i="14"/>
  <c r="F369" i="14"/>
  <c r="G161" i="16"/>
  <c r="F161" i="16"/>
  <c r="G421" i="9"/>
  <c r="F421" i="9"/>
  <c r="F57" i="20"/>
  <c r="G425" i="7"/>
  <c r="F425" i="7"/>
  <c r="G57" i="20"/>
  <c r="G423" i="11"/>
  <c r="F423" i="11"/>
  <c r="G423" i="4"/>
  <c r="F423" i="4"/>
  <c r="G423" i="5"/>
  <c r="F423" i="5"/>
  <c r="G423" i="3"/>
  <c r="F423" i="3"/>
  <c r="G423" i="8"/>
  <c r="F423" i="8"/>
  <c r="G423" i="12"/>
  <c r="F423" i="12"/>
  <c r="G160" i="17"/>
  <c r="F160" i="17"/>
  <c r="G368" i="14"/>
  <c r="F368" i="14"/>
  <c r="G160" i="16"/>
  <c r="F160" i="16"/>
  <c r="G420" i="9"/>
  <c r="F420" i="9"/>
  <c r="G56" i="20"/>
  <c r="F56" i="20"/>
  <c r="G424" i="7"/>
  <c r="F424" i="7"/>
  <c r="G422" i="6"/>
  <c r="F422" i="6"/>
  <c r="G422" i="11"/>
  <c r="F422" i="11"/>
  <c r="G422" i="4"/>
  <c r="F422" i="4"/>
  <c r="G422" i="5"/>
  <c r="F422" i="5"/>
  <c r="G422" i="3"/>
  <c r="F422" i="3"/>
  <c r="G422" i="8"/>
  <c r="F422" i="8"/>
  <c r="G422" i="12"/>
  <c r="F422" i="12"/>
  <c r="G159" i="17"/>
  <c r="F159" i="17"/>
  <c r="G367" i="14"/>
  <c r="F367" i="14"/>
  <c r="G159" i="16"/>
  <c r="F159" i="16"/>
  <c r="G419" i="9"/>
  <c r="F419" i="9"/>
  <c r="G55" i="20"/>
  <c r="F55" i="20"/>
  <c r="G423" i="7"/>
  <c r="F423" i="7"/>
  <c r="G421" i="6"/>
  <c r="F421" i="6"/>
  <c r="F421" i="11"/>
  <c r="G421" i="11"/>
  <c r="G421" i="4"/>
  <c r="F421" i="4"/>
  <c r="G421" i="5"/>
  <c r="F421" i="5"/>
  <c r="G421" i="3"/>
  <c r="F421" i="3"/>
  <c r="G421" i="8"/>
  <c r="F421" i="8"/>
  <c r="G421" i="12"/>
  <c r="F421" i="12"/>
  <c r="G158" i="17"/>
  <c r="F158" i="17"/>
  <c r="G157" i="17"/>
  <c r="F157" i="17"/>
  <c r="G366" i="14"/>
  <c r="F366" i="14"/>
  <c r="G158" i="16"/>
  <c r="F158" i="16"/>
  <c r="G418" i="9"/>
  <c r="F418" i="9"/>
  <c r="G54" i="20"/>
  <c r="F54" i="20"/>
  <c r="G422" i="7"/>
  <c r="F422" i="7"/>
  <c r="G420" i="6"/>
  <c r="F420" i="6"/>
  <c r="G420" i="11"/>
  <c r="F420" i="11"/>
  <c r="G420" i="4"/>
  <c r="F420" i="4"/>
  <c r="G420" i="5"/>
  <c r="F420" i="5"/>
  <c r="F420" i="3"/>
  <c r="G420" i="3"/>
  <c r="F420" i="8"/>
  <c r="G420" i="8"/>
  <c r="G420" i="12"/>
  <c r="F420" i="12"/>
  <c r="G156" i="17"/>
  <c r="F156" i="17"/>
  <c r="G365" i="14"/>
  <c r="F365" i="14"/>
  <c r="G157" i="16"/>
  <c r="F157" i="16"/>
  <c r="G417" i="9"/>
  <c r="F417" i="9"/>
  <c r="G53" i="20"/>
  <c r="F53" i="20"/>
  <c r="G421" i="7"/>
  <c r="F421" i="7"/>
  <c r="G419" i="6"/>
  <c r="F419" i="6"/>
  <c r="G419" i="11"/>
  <c r="F419" i="11"/>
  <c r="G419" i="4"/>
  <c r="F419" i="4"/>
  <c r="G418" i="4"/>
  <c r="G419" i="5"/>
  <c r="F419" i="5"/>
  <c r="G419" i="3"/>
  <c r="F419" i="3"/>
  <c r="G419" i="8"/>
  <c r="F419" i="8"/>
  <c r="G419" i="12"/>
  <c r="F419" i="12"/>
  <c r="G364" i="14"/>
  <c r="F364" i="14"/>
  <c r="G156" i="16"/>
  <c r="F156" i="16"/>
  <c r="F416" i="9"/>
  <c r="G416" i="9"/>
  <c r="G52" i="20"/>
  <c r="F52" i="20"/>
  <c r="G420" i="7"/>
  <c r="F420" i="7"/>
  <c r="G418" i="6"/>
  <c r="F418" i="6"/>
  <c r="G418" i="11"/>
  <c r="F418" i="11"/>
  <c r="F418" i="4"/>
  <c r="G418" i="5"/>
  <c r="F418" i="5"/>
  <c r="G418" i="3"/>
  <c r="F418" i="3"/>
  <c r="G418" i="8"/>
  <c r="F418" i="8"/>
  <c r="G418" i="12"/>
  <c r="F418" i="12"/>
  <c r="G417" i="12"/>
  <c r="F417" i="12"/>
  <c r="G417" i="3"/>
  <c r="F417" i="3"/>
  <c r="G415" i="9"/>
  <c r="F415" i="9"/>
  <c r="G155" i="16"/>
  <c r="F155" i="16"/>
  <c r="G417" i="8"/>
  <c r="F417" i="8"/>
  <c r="G417" i="6"/>
  <c r="F417" i="6"/>
  <c r="G417" i="5"/>
  <c r="F417" i="5"/>
  <c r="G417" i="4"/>
  <c r="F417" i="4"/>
  <c r="F155" i="17"/>
  <c r="G155" i="17"/>
  <c r="G363" i="14"/>
  <c r="F363" i="14"/>
  <c r="G51" i="20"/>
  <c r="F51" i="20"/>
  <c r="G417" i="11"/>
  <c r="F417" i="11"/>
  <c r="G416" i="12"/>
  <c r="F416" i="12"/>
  <c r="G416" i="3"/>
  <c r="F416" i="3"/>
  <c r="G414" i="9"/>
  <c r="F414" i="9"/>
  <c r="G154" i="16"/>
  <c r="F154" i="16"/>
  <c r="G416" i="8"/>
  <c r="F416" i="8"/>
  <c r="F416" i="6"/>
  <c r="G416" i="6"/>
  <c r="G416" i="5"/>
  <c r="F416" i="5"/>
  <c r="G416" i="4"/>
  <c r="F416" i="4"/>
  <c r="F154" i="17"/>
  <c r="G154" i="17"/>
  <c r="G362" i="14"/>
  <c r="F362" i="14"/>
  <c r="F50" i="20"/>
  <c r="G50" i="20"/>
  <c r="G416" i="11"/>
  <c r="F416" i="11"/>
  <c r="F415" i="12"/>
  <c r="G415" i="12"/>
  <c r="G417" i="7"/>
  <c r="F417" i="7"/>
  <c r="G415" i="3"/>
  <c r="F415" i="3"/>
  <c r="F415" i="6"/>
  <c r="G415" i="6"/>
  <c r="G413" i="9"/>
  <c r="F413" i="9"/>
  <c r="G153" i="16"/>
  <c r="F153" i="16"/>
  <c r="G415" i="8"/>
  <c r="F415" i="8"/>
  <c r="G415" i="5"/>
  <c r="F415" i="5"/>
  <c r="G415" i="4"/>
  <c r="F415" i="4"/>
  <c r="F153" i="17"/>
  <c r="G153" i="17"/>
  <c r="F361" i="14"/>
  <c r="G361" i="14"/>
  <c r="G49" i="20"/>
  <c r="F49" i="20"/>
  <c r="G415" i="11"/>
  <c r="F415" i="11"/>
  <c r="G416" i="7"/>
  <c r="F416" i="7"/>
  <c r="G414" i="3"/>
  <c r="F414" i="3"/>
  <c r="F412" i="9"/>
  <c r="G412" i="9"/>
  <c r="G152" i="16"/>
  <c r="F152" i="16"/>
  <c r="G414" i="8"/>
  <c r="F414" i="8"/>
  <c r="G414" i="6"/>
  <c r="F414" i="6"/>
  <c r="G414" i="5"/>
  <c r="F414" i="5"/>
  <c r="G414" i="4"/>
  <c r="F414" i="4"/>
  <c r="F152" i="17"/>
  <c r="G152" i="17"/>
  <c r="G360" i="14"/>
  <c r="F360" i="14"/>
  <c r="F48" i="20"/>
  <c r="G48" i="20"/>
  <c r="F414" i="11"/>
  <c r="G414" i="11"/>
  <c r="G414" i="12"/>
  <c r="F414" i="12"/>
  <c r="G413" i="3"/>
  <c r="F413" i="3"/>
  <c r="G413" i="12"/>
  <c r="F413" i="12"/>
  <c r="F415" i="7"/>
  <c r="G415" i="7"/>
  <c r="G411" i="9"/>
  <c r="F411" i="9"/>
  <c r="G151" i="16"/>
  <c r="F151" i="16"/>
  <c r="G413" i="8"/>
  <c r="F413" i="8"/>
  <c r="G413" i="6"/>
  <c r="F413" i="6"/>
  <c r="G413" i="4"/>
  <c r="F413" i="4"/>
  <c r="G413" i="5"/>
  <c r="F413" i="5"/>
  <c r="F151" i="17"/>
  <c r="G151" i="17"/>
  <c r="G359" i="14"/>
  <c r="F359" i="14"/>
  <c r="F47" i="20"/>
  <c r="G47" i="20"/>
  <c r="F413" i="11"/>
  <c r="G413" i="11"/>
  <c r="G412" i="12"/>
  <c r="F412" i="12"/>
  <c r="G414" i="7"/>
  <c r="F414" i="7"/>
  <c r="G412" i="3"/>
  <c r="F412" i="3"/>
  <c r="F410" i="9"/>
  <c r="G410" i="9"/>
  <c r="F150" i="16"/>
  <c r="G150" i="16"/>
  <c r="G412" i="8"/>
  <c r="F412" i="8"/>
  <c r="F412" i="6"/>
  <c r="G412" i="6"/>
  <c r="G412" i="5"/>
  <c r="F412" i="5"/>
  <c r="G412" i="4"/>
  <c r="F412" i="4"/>
  <c r="F150" i="17"/>
  <c r="G150" i="17"/>
  <c r="G358" i="14"/>
  <c r="F358" i="14"/>
  <c r="G46" i="20"/>
  <c r="F46" i="20"/>
  <c r="F412" i="11"/>
  <c r="G412" i="11"/>
  <c r="G411" i="12"/>
  <c r="F411" i="12"/>
  <c r="G413" i="7"/>
  <c r="F413" i="7"/>
  <c r="G411" i="8"/>
  <c r="F411" i="8"/>
  <c r="G411" i="3"/>
  <c r="F411" i="3"/>
  <c r="G409" i="9"/>
  <c r="F409" i="9"/>
  <c r="F149" i="16"/>
  <c r="G149" i="16"/>
  <c r="F149" i="17"/>
  <c r="G149" i="17"/>
  <c r="G411" i="6"/>
  <c r="F411" i="6"/>
  <c r="G411" i="5"/>
  <c r="F411" i="5"/>
  <c r="G411" i="4"/>
  <c r="F411" i="4"/>
  <c r="G357" i="14"/>
  <c r="F357" i="14"/>
  <c r="G45" i="20"/>
  <c r="F45" i="20"/>
  <c r="G411" i="11"/>
  <c r="F411" i="11"/>
  <c r="G410" i="12"/>
  <c r="F410" i="12"/>
  <c r="G356" i="14"/>
  <c r="F356" i="14"/>
  <c r="F148" i="16"/>
  <c r="G148" i="16"/>
  <c r="G408" i="9"/>
  <c r="F408" i="9"/>
  <c r="G44" i="20"/>
  <c r="F44" i="20"/>
  <c r="G412" i="7"/>
  <c r="F412" i="7"/>
  <c r="G410" i="6"/>
  <c r="F410" i="6"/>
  <c r="G410" i="11"/>
  <c r="F410" i="11"/>
  <c r="G410" i="4"/>
  <c r="F410" i="4"/>
  <c r="F410" i="5"/>
  <c r="G410" i="5"/>
  <c r="G407" i="5"/>
  <c r="G410" i="3"/>
  <c r="F410" i="3"/>
  <c r="G410" i="8"/>
  <c r="F410" i="8"/>
  <c r="F148" i="17"/>
  <c r="G148" i="17"/>
  <c r="G409" i="12"/>
  <c r="F409" i="12"/>
  <c r="G411" i="7"/>
  <c r="F411" i="7"/>
  <c r="G409" i="3"/>
  <c r="F409" i="3"/>
  <c r="G407" i="9"/>
  <c r="F407" i="9"/>
  <c r="G147" i="16"/>
  <c r="F147" i="16"/>
  <c r="G409" i="8"/>
  <c r="F409" i="8"/>
  <c r="G409" i="6"/>
  <c r="F409" i="6"/>
  <c r="F147" i="17"/>
  <c r="G147" i="17"/>
  <c r="G355" i="14"/>
  <c r="F355" i="14"/>
  <c r="G43" i="20"/>
  <c r="F43" i="20"/>
  <c r="G409" i="11"/>
  <c r="F409" i="11"/>
  <c r="G409" i="4"/>
  <c r="F409" i="4"/>
  <c r="G409" i="5"/>
  <c r="F409" i="5"/>
  <c r="G408" i="12"/>
  <c r="F408" i="12"/>
  <c r="G408" i="3"/>
  <c r="F408" i="3"/>
  <c r="G410" i="7"/>
  <c r="F410" i="7"/>
  <c r="G406" i="9"/>
  <c r="F406" i="9"/>
  <c r="G146" i="16"/>
  <c r="F146" i="16"/>
  <c r="G408" i="8"/>
  <c r="F408" i="8"/>
  <c r="G408" i="6"/>
  <c r="F408" i="6"/>
  <c r="F146" i="17"/>
  <c r="G146" i="17"/>
  <c r="G354" i="14"/>
  <c r="F354" i="14"/>
  <c r="G408" i="5"/>
  <c r="F408" i="5"/>
  <c r="G408" i="4"/>
  <c r="F408" i="4"/>
  <c r="F42" i="20"/>
  <c r="G42" i="20"/>
  <c r="G408" i="11"/>
  <c r="F408" i="11"/>
  <c r="G407" i="12"/>
  <c r="F407" i="12"/>
  <c r="G353" i="14"/>
  <c r="F353" i="14"/>
  <c r="G145" i="16"/>
  <c r="F145" i="16"/>
  <c r="G405" i="9"/>
  <c r="F405" i="9"/>
  <c r="G41" i="20"/>
  <c r="F41" i="20"/>
  <c r="G409" i="7"/>
  <c r="F409" i="7"/>
  <c r="G407" i="6"/>
  <c r="F407" i="6"/>
  <c r="G407" i="11"/>
  <c r="F407" i="11"/>
  <c r="G407" i="4"/>
  <c r="F407" i="4"/>
  <c r="F407" i="5"/>
  <c r="G407" i="3"/>
  <c r="F407" i="3"/>
  <c r="G407" i="8"/>
  <c r="F407" i="8"/>
  <c r="F144" i="17"/>
  <c r="G144" i="17"/>
  <c r="F145" i="17"/>
  <c r="G145" i="17"/>
  <c r="G406" i="12"/>
  <c r="F406" i="12"/>
  <c r="G352" i="14"/>
  <c r="F352" i="14"/>
  <c r="G144" i="16"/>
  <c r="F144" i="16"/>
  <c r="F404" i="9"/>
  <c r="G404" i="9"/>
  <c r="G40" i="20"/>
  <c r="F40" i="20"/>
  <c r="G408" i="7"/>
  <c r="F408" i="7"/>
  <c r="G406" i="6"/>
  <c r="F406" i="6"/>
  <c r="G406" i="11"/>
  <c r="F406" i="11"/>
  <c r="G406" i="4"/>
  <c r="F406" i="4"/>
  <c r="G406" i="5"/>
  <c r="F406" i="5"/>
  <c r="G406" i="3"/>
  <c r="F406" i="3"/>
  <c r="G406" i="8"/>
  <c r="F406" i="8"/>
  <c r="G404" i="12"/>
  <c r="G405" i="12"/>
  <c r="F405" i="12"/>
  <c r="G407" i="7"/>
  <c r="F407" i="7"/>
  <c r="F403" i="9"/>
  <c r="G403" i="9"/>
  <c r="G405" i="3"/>
  <c r="F405" i="3"/>
  <c r="G143" i="16"/>
  <c r="F143" i="16"/>
  <c r="G405" i="8"/>
  <c r="F405" i="8"/>
  <c r="F405" i="6"/>
  <c r="G405" i="6"/>
  <c r="F143" i="17"/>
  <c r="G143" i="17"/>
  <c r="F351" i="14"/>
  <c r="G351" i="14"/>
  <c r="F39" i="20"/>
  <c r="G39" i="20"/>
  <c r="G405" i="11"/>
  <c r="F405" i="11"/>
  <c r="G405" i="4"/>
  <c r="F405" i="4"/>
  <c r="G405" i="5"/>
  <c r="F405" i="5"/>
  <c r="F404" i="12"/>
  <c r="G406" i="7"/>
  <c r="F406" i="7"/>
  <c r="G404" i="3"/>
  <c r="F404" i="3"/>
  <c r="G402" i="9"/>
  <c r="F402" i="9"/>
  <c r="G142" i="16"/>
  <c r="F142" i="16"/>
  <c r="G404" i="8"/>
  <c r="F404" i="8"/>
  <c r="G404" i="6"/>
  <c r="F404" i="6"/>
  <c r="G404" i="5"/>
  <c r="F404" i="5"/>
  <c r="G404" i="4"/>
  <c r="F404" i="4"/>
  <c r="F142" i="17"/>
  <c r="G142" i="17"/>
  <c r="G350" i="14"/>
  <c r="F350" i="14"/>
  <c r="G38" i="20"/>
  <c r="F38" i="20"/>
  <c r="G404" i="11"/>
  <c r="F404" i="11"/>
  <c r="G403" i="12"/>
  <c r="F403" i="12"/>
  <c r="G349" i="14"/>
  <c r="F349" i="14"/>
  <c r="G141" i="16"/>
  <c r="F141" i="16"/>
  <c r="G401" i="9"/>
  <c r="F401" i="9"/>
  <c r="G37" i="20"/>
  <c r="F37" i="20"/>
  <c r="F404" i="7"/>
  <c r="G404" i="7"/>
  <c r="G405" i="7"/>
  <c r="F405" i="7"/>
  <c r="G403" i="6"/>
  <c r="F403" i="6"/>
  <c r="G403" i="11"/>
  <c r="F403" i="11"/>
  <c r="G403" i="4"/>
  <c r="F403" i="4"/>
  <c r="G403" i="5"/>
  <c r="F403" i="5"/>
  <c r="G403" i="3"/>
  <c r="F403" i="3"/>
  <c r="G403" i="8"/>
  <c r="F403" i="8"/>
  <c r="F141" i="17"/>
  <c r="G141" i="17"/>
  <c r="G402" i="12"/>
  <c r="F402" i="12"/>
  <c r="G402" i="3"/>
  <c r="F402" i="3"/>
  <c r="G400" i="9"/>
  <c r="F400" i="9"/>
  <c r="G140" i="16"/>
  <c r="F140" i="16"/>
  <c r="F402" i="8"/>
  <c r="G402" i="8"/>
  <c r="F402" i="6"/>
  <c r="G402" i="6"/>
  <c r="G402" i="5"/>
  <c r="F402" i="5"/>
  <c r="G402" i="4"/>
  <c r="F402" i="4"/>
  <c r="F140" i="17"/>
  <c r="G140" i="17"/>
  <c r="G348" i="14"/>
  <c r="F348" i="14"/>
  <c r="G36" i="20"/>
  <c r="F36" i="20"/>
  <c r="G402" i="11"/>
  <c r="F402" i="11"/>
  <c r="G401" i="12"/>
  <c r="F401" i="12"/>
  <c r="G403" i="7"/>
  <c r="F403" i="7"/>
  <c r="G401" i="3"/>
  <c r="F401" i="3"/>
  <c r="G399" i="9"/>
  <c r="F399" i="9"/>
  <c r="G139" i="16"/>
  <c r="F139" i="16"/>
  <c r="G401" i="8"/>
  <c r="F401" i="8"/>
  <c r="F139" i="17"/>
  <c r="G139" i="17"/>
  <c r="F401" i="6"/>
  <c r="G401" i="6"/>
  <c r="G401" i="5"/>
  <c r="F401" i="5"/>
  <c r="G401" i="4"/>
  <c r="F401" i="4"/>
  <c r="G347" i="14"/>
  <c r="F347" i="14"/>
  <c r="F35" i="20"/>
  <c r="G35" i="20"/>
  <c r="G401" i="11"/>
  <c r="F401" i="11"/>
  <c r="G400" i="12"/>
  <c r="F400" i="12"/>
  <c r="G400" i="3"/>
  <c r="F400" i="3"/>
  <c r="G402" i="7"/>
  <c r="F402" i="7"/>
  <c r="G138" i="16"/>
  <c r="F138" i="16"/>
  <c r="G398" i="9"/>
  <c r="F398" i="9"/>
  <c r="G400" i="8"/>
  <c r="F400" i="8"/>
  <c r="G400" i="6"/>
  <c r="F400" i="6"/>
  <c r="F346" i="14"/>
  <c r="G346" i="14"/>
  <c r="F138" i="17"/>
  <c r="G138" i="17"/>
  <c r="G34" i="20"/>
  <c r="F34" i="20"/>
  <c r="G400" i="11"/>
  <c r="F400" i="11"/>
  <c r="G400" i="4"/>
  <c r="F400" i="4"/>
  <c r="G400" i="5"/>
  <c r="F400" i="5"/>
  <c r="G399" i="12"/>
  <c r="F399" i="12"/>
  <c r="G401" i="7"/>
  <c r="F401" i="7"/>
  <c r="G399" i="3"/>
  <c r="F399" i="3"/>
  <c r="G397" i="9"/>
  <c r="F397" i="9"/>
  <c r="G137" i="16"/>
  <c r="F137" i="16"/>
  <c r="G399" i="8"/>
  <c r="F399" i="8"/>
  <c r="G399" i="6"/>
  <c r="F399" i="6"/>
  <c r="G399" i="5"/>
  <c r="F399" i="5"/>
  <c r="G399" i="4"/>
  <c r="F399" i="4"/>
  <c r="F137" i="17"/>
  <c r="G137" i="17"/>
  <c r="G345" i="14"/>
  <c r="F345" i="14"/>
  <c r="G33" i="20"/>
  <c r="F33" i="20"/>
  <c r="G399" i="11"/>
  <c r="F399" i="11"/>
  <c r="G398" i="3"/>
  <c r="F398" i="3"/>
  <c r="G398" i="12"/>
  <c r="F398" i="12"/>
  <c r="G400" i="7"/>
  <c r="F400" i="7"/>
  <c r="G396" i="9"/>
  <c r="F396" i="9"/>
  <c r="G136" i="16"/>
  <c r="F136" i="16"/>
  <c r="G398" i="8"/>
  <c r="F398" i="8"/>
  <c r="G398" i="6"/>
  <c r="F398" i="6"/>
  <c r="F136" i="17"/>
  <c r="G136" i="17"/>
  <c r="G398" i="5"/>
  <c r="F398" i="5"/>
  <c r="G398" i="4"/>
  <c r="F398" i="4"/>
  <c r="G344" i="14"/>
  <c r="F344" i="14"/>
  <c r="G32" i="20"/>
  <c r="F32" i="20"/>
  <c r="G398" i="11"/>
  <c r="F398" i="11"/>
  <c r="G397" i="12"/>
  <c r="F397" i="12"/>
  <c r="G399" i="7"/>
  <c r="F399" i="7"/>
  <c r="G397" i="3"/>
  <c r="F397" i="3"/>
  <c r="G395" i="9"/>
  <c r="F395" i="9"/>
  <c r="G135" i="16"/>
  <c r="F135" i="16"/>
  <c r="G397" i="8"/>
  <c r="F397" i="8"/>
  <c r="F397" i="6"/>
  <c r="G397" i="6"/>
  <c r="F135" i="17"/>
  <c r="G135" i="17"/>
  <c r="F343" i="14"/>
  <c r="G343" i="14"/>
  <c r="G397" i="4"/>
  <c r="F397" i="4"/>
  <c r="G397" i="5"/>
  <c r="F397" i="5"/>
  <c r="G31" i="20"/>
  <c r="F31" i="20"/>
  <c r="G397" i="11"/>
  <c r="F397" i="11"/>
  <c r="G396" i="12"/>
  <c r="F396" i="12"/>
  <c r="G394" i="9"/>
  <c r="F394" i="9"/>
  <c r="G134" i="16"/>
  <c r="F134" i="16"/>
  <c r="G398" i="7"/>
  <c r="F398" i="7"/>
  <c r="G396" i="3"/>
  <c r="F396" i="3"/>
  <c r="F396" i="6"/>
  <c r="G396" i="6"/>
  <c r="G396" i="8"/>
  <c r="F396" i="8"/>
  <c r="F134" i="17"/>
  <c r="G134" i="17"/>
  <c r="F342" i="14"/>
  <c r="G342" i="14"/>
  <c r="G30" i="20"/>
  <c r="F30" i="20"/>
  <c r="G396" i="11"/>
  <c r="F396" i="11"/>
  <c r="G396" i="4"/>
  <c r="F396" i="4"/>
  <c r="G396" i="5"/>
  <c r="F396" i="5"/>
  <c r="G395" i="12"/>
  <c r="F395" i="12"/>
  <c r="G133" i="16"/>
  <c r="F133" i="16"/>
  <c r="G393" i="9"/>
  <c r="F393" i="9"/>
  <c r="G397" i="7"/>
  <c r="F397" i="7"/>
  <c r="F395" i="3"/>
  <c r="G395" i="3"/>
  <c r="F395" i="8"/>
  <c r="G395" i="8"/>
  <c r="G395" i="6"/>
  <c r="F395" i="6"/>
  <c r="F133" i="17"/>
  <c r="G133" i="17"/>
  <c r="F341" i="14"/>
  <c r="G341" i="14"/>
  <c r="G395" i="4"/>
  <c r="F395" i="4"/>
  <c r="G395" i="5"/>
  <c r="F395" i="5"/>
  <c r="G29" i="20"/>
  <c r="F29" i="20"/>
  <c r="G395" i="11"/>
  <c r="F395" i="11"/>
  <c r="F394" i="12"/>
  <c r="G394" i="12"/>
  <c r="F394" i="3"/>
  <c r="G394" i="3"/>
  <c r="F396" i="7"/>
  <c r="G396" i="7"/>
  <c r="F392" i="9"/>
  <c r="G392" i="9"/>
  <c r="F132" i="16"/>
  <c r="G132" i="16"/>
  <c r="F132" i="17"/>
  <c r="G132" i="17"/>
  <c r="F394" i="6"/>
  <c r="G394" i="6"/>
  <c r="F340" i="14"/>
  <c r="G340" i="14"/>
  <c r="F28" i="20"/>
  <c r="G28" i="20"/>
  <c r="F394" i="11"/>
  <c r="G394" i="11"/>
  <c r="F394" i="4"/>
  <c r="G394" i="4"/>
  <c r="F394" i="5"/>
  <c r="G394" i="5"/>
  <c r="F394" i="8"/>
  <c r="G394" i="8"/>
  <c r="F393" i="12"/>
  <c r="G393" i="12"/>
  <c r="F131" i="17"/>
  <c r="G131" i="17"/>
  <c r="F339" i="14"/>
  <c r="G339" i="14"/>
  <c r="F131" i="16"/>
  <c r="G131" i="16"/>
  <c r="F391" i="9"/>
  <c r="G391" i="9"/>
  <c r="F27" i="20"/>
  <c r="G27" i="20"/>
  <c r="F395" i="7"/>
  <c r="G395" i="7"/>
  <c r="F393" i="6"/>
  <c r="G393" i="6"/>
  <c r="F393" i="11"/>
  <c r="G393" i="11"/>
  <c r="F393" i="4"/>
  <c r="G393" i="4"/>
  <c r="F393" i="5"/>
  <c r="G393" i="5"/>
  <c r="F393" i="3"/>
  <c r="G393" i="3"/>
  <c r="F393" i="8"/>
  <c r="G393" i="8"/>
  <c r="F392" i="12"/>
  <c r="G392" i="12"/>
  <c r="F394" i="7"/>
  <c r="G394" i="7"/>
  <c r="F130" i="16"/>
  <c r="G130" i="16"/>
  <c r="F390" i="9"/>
  <c r="G390" i="9"/>
  <c r="F392" i="6"/>
  <c r="G392" i="6"/>
  <c r="F392" i="11"/>
  <c r="G392" i="11"/>
  <c r="F392" i="3"/>
  <c r="G392" i="3"/>
  <c r="F130" i="17"/>
  <c r="G130" i="17"/>
  <c r="F392" i="8"/>
  <c r="G392" i="8"/>
  <c r="F338" i="14"/>
  <c r="G338" i="14"/>
  <c r="F26" i="20"/>
  <c r="G26" i="20"/>
  <c r="F392" i="5"/>
  <c r="G392" i="5"/>
  <c r="F392" i="4"/>
  <c r="G392" i="4"/>
  <c r="G391" i="12"/>
  <c r="F391" i="12"/>
  <c r="J391" i="12" s="1"/>
  <c r="G337" i="14"/>
  <c r="F337" i="14"/>
  <c r="F129" i="17"/>
  <c r="G129" i="17"/>
  <c r="G129" i="16"/>
  <c r="F129" i="16"/>
  <c r="G389" i="9"/>
  <c r="F389" i="9"/>
  <c r="G393" i="7"/>
  <c r="F393" i="7"/>
  <c r="G391" i="6"/>
  <c r="F391" i="6"/>
  <c r="G25" i="20"/>
  <c r="F25" i="20"/>
  <c r="G391" i="11"/>
  <c r="F391" i="11"/>
  <c r="G391" i="4"/>
  <c r="F391" i="4"/>
  <c r="G391" i="5"/>
  <c r="F391" i="5"/>
  <c r="G391" i="3"/>
  <c r="F391" i="3"/>
  <c r="G391" i="8"/>
  <c r="F391" i="8"/>
  <c r="G388" i="2"/>
  <c r="H388" i="2" s="1"/>
  <c r="G388" i="12"/>
  <c r="F388" i="12"/>
  <c r="G126" i="17"/>
  <c r="F126" i="17"/>
  <c r="G334" i="14"/>
  <c r="F334" i="14"/>
  <c r="G126" i="16"/>
  <c r="F126" i="16"/>
  <c r="G386" i="9"/>
  <c r="F386" i="9"/>
  <c r="G22" i="20"/>
  <c r="F22" i="20"/>
  <c r="G390" i="7"/>
  <c r="F390" i="7"/>
  <c r="G388" i="6"/>
  <c r="F388" i="6"/>
  <c r="G388" i="11"/>
  <c r="F388" i="11"/>
  <c r="G388" i="4"/>
  <c r="F388" i="4"/>
  <c r="G388" i="5"/>
  <c r="F388" i="5"/>
  <c r="G388" i="3"/>
  <c r="F388" i="3"/>
  <c r="G388" i="8"/>
  <c r="F388" i="8"/>
  <c r="G387" i="12"/>
  <c r="F387" i="12"/>
  <c r="F125" i="17"/>
  <c r="G125" i="17"/>
  <c r="G333" i="14"/>
  <c r="F333" i="14"/>
  <c r="G125" i="16"/>
  <c r="F125" i="16"/>
  <c r="G385" i="9"/>
  <c r="F385" i="9"/>
  <c r="G21" i="20"/>
  <c r="F21" i="20"/>
  <c r="G389" i="7"/>
  <c r="F389" i="7"/>
  <c r="F387" i="6"/>
  <c r="G387" i="6"/>
  <c r="G387" i="11"/>
  <c r="F387" i="11"/>
  <c r="G387" i="4"/>
  <c r="F387" i="4"/>
  <c r="G387" i="5"/>
  <c r="F387" i="5"/>
  <c r="G387" i="3"/>
  <c r="F387" i="3"/>
  <c r="G387" i="8"/>
  <c r="F387" i="8"/>
  <c r="G386" i="12"/>
  <c r="F386" i="12"/>
  <c r="F124" i="17"/>
  <c r="G124" i="17"/>
  <c r="G332" i="14"/>
  <c r="F332" i="14"/>
  <c r="G124" i="16"/>
  <c r="F124" i="16"/>
  <c r="G384" i="9"/>
  <c r="F384" i="9"/>
  <c r="G20" i="20"/>
  <c r="F20" i="20"/>
  <c r="G388" i="7"/>
  <c r="F388" i="7"/>
  <c r="F386" i="6"/>
  <c r="G386" i="6"/>
  <c r="G386" i="11"/>
  <c r="F386" i="11"/>
  <c r="G386" i="4"/>
  <c r="F386" i="4"/>
  <c r="G386" i="5"/>
  <c r="F386" i="5"/>
  <c r="G386" i="3"/>
  <c r="F386" i="3"/>
  <c r="G386" i="8"/>
  <c r="F386" i="8"/>
  <c r="G123" i="17"/>
  <c r="F123" i="17"/>
  <c r="G331" i="14"/>
  <c r="F331" i="14"/>
  <c r="G123" i="16"/>
  <c r="F123" i="16"/>
  <c r="G383" i="9"/>
  <c r="F383" i="9"/>
  <c r="G19" i="20"/>
  <c r="F19" i="20"/>
  <c r="G387" i="7"/>
  <c r="F387" i="7"/>
  <c r="G385" i="6"/>
  <c r="F385" i="6"/>
  <c r="G385" i="11"/>
  <c r="F385" i="11"/>
  <c r="G385" i="4"/>
  <c r="F385" i="4"/>
  <c r="G385" i="5"/>
  <c r="F385" i="5"/>
  <c r="G385" i="3"/>
  <c r="F385" i="3"/>
  <c r="G385" i="8"/>
  <c r="F385" i="8"/>
  <c r="G385" i="12"/>
  <c r="F385" i="12"/>
  <c r="G122" i="17"/>
  <c r="F122" i="17"/>
  <c r="G330" i="14"/>
  <c r="F330" i="14"/>
  <c r="G122" i="16"/>
  <c r="F122" i="16"/>
  <c r="G382" i="9"/>
  <c r="F382" i="9"/>
  <c r="G18" i="20"/>
  <c r="F18" i="20"/>
  <c r="G386" i="7"/>
  <c r="F386" i="7"/>
  <c r="G384" i="6"/>
  <c r="F384" i="6"/>
  <c r="G384" i="11"/>
  <c r="F384" i="11"/>
  <c r="G384" i="4"/>
  <c r="F384" i="4"/>
  <c r="G384" i="5"/>
  <c r="F384" i="5"/>
  <c r="G384" i="3"/>
  <c r="F384" i="3"/>
  <c r="G384" i="8"/>
  <c r="F384" i="8"/>
  <c r="G384" i="12"/>
  <c r="F384" i="12"/>
  <c r="G121" i="17"/>
  <c r="F121" i="17"/>
  <c r="G329" i="14"/>
  <c r="F329" i="14"/>
  <c r="G121" i="16"/>
  <c r="F121" i="16"/>
  <c r="G381" i="9"/>
  <c r="F381" i="9"/>
  <c r="G17" i="20"/>
  <c r="F17" i="20"/>
  <c r="G385" i="7"/>
  <c r="F385" i="7"/>
  <c r="G383" i="6"/>
  <c r="F383" i="6"/>
  <c r="G383" i="11"/>
  <c r="F383" i="11"/>
  <c r="G383" i="4"/>
  <c r="F383" i="4"/>
  <c r="G383" i="5"/>
  <c r="F383" i="5"/>
  <c r="G383" i="3"/>
  <c r="F383" i="3"/>
  <c r="G383" i="8"/>
  <c r="F383" i="8"/>
  <c r="G383" i="12"/>
  <c r="F383" i="12"/>
  <c r="G120" i="17"/>
  <c r="F120" i="17"/>
  <c r="G328" i="14"/>
  <c r="F328" i="14"/>
  <c r="G120" i="16"/>
  <c r="F120" i="16"/>
  <c r="G380" i="9"/>
  <c r="F380" i="9"/>
  <c r="G16" i="20"/>
  <c r="F16" i="20"/>
  <c r="G384" i="7"/>
  <c r="F384" i="7"/>
  <c r="G382" i="6"/>
  <c r="F382" i="6"/>
  <c r="G382" i="11"/>
  <c r="F382" i="11"/>
  <c r="G382" i="4"/>
  <c r="F382" i="4"/>
  <c r="G382" i="5"/>
  <c r="F382" i="5"/>
  <c r="G382" i="3"/>
  <c r="F382" i="3"/>
  <c r="G382" i="8"/>
  <c r="F382" i="8"/>
  <c r="G382" i="12"/>
  <c r="F382" i="12"/>
  <c r="G119" i="17"/>
  <c r="F119" i="17"/>
  <c r="G327" i="14"/>
  <c r="F327" i="14"/>
  <c r="G119" i="16"/>
  <c r="F119" i="16"/>
  <c r="G379" i="9"/>
  <c r="F379" i="9"/>
  <c r="G15" i="20"/>
  <c r="F15" i="20"/>
  <c r="G383" i="7"/>
  <c r="F383" i="7"/>
  <c r="G381" i="6"/>
  <c r="F381" i="6"/>
  <c r="G381" i="11"/>
  <c r="F381" i="11"/>
  <c r="G381" i="4"/>
  <c r="F381" i="4"/>
  <c r="G381" i="5"/>
  <c r="F381" i="5"/>
  <c r="G381" i="3"/>
  <c r="F381" i="3"/>
  <c r="G381" i="8"/>
  <c r="F381" i="8"/>
  <c r="G381" i="12"/>
  <c r="F381" i="12"/>
  <c r="G118" i="17"/>
  <c r="F118" i="17"/>
  <c r="G326" i="14"/>
  <c r="F326" i="14"/>
  <c r="G118" i="16"/>
  <c r="F118" i="16"/>
  <c r="G378" i="9"/>
  <c r="F378" i="9"/>
  <c r="G14" i="20"/>
  <c r="F14" i="20"/>
  <c r="G382" i="7"/>
  <c r="F382" i="7"/>
  <c r="G380" i="6"/>
  <c r="F380" i="6"/>
  <c r="G380" i="11"/>
  <c r="F380" i="11"/>
  <c r="G380" i="4"/>
  <c r="F380" i="4"/>
  <c r="G380" i="5"/>
  <c r="F380" i="5"/>
  <c r="G380" i="3"/>
  <c r="F380" i="3"/>
  <c r="G380" i="8"/>
  <c r="F380" i="8"/>
  <c r="G380" i="12"/>
  <c r="F380" i="12"/>
  <c r="G117" i="17"/>
  <c r="F117" i="17"/>
  <c r="G325" i="14"/>
  <c r="F325" i="14"/>
  <c r="G117" i="16"/>
  <c r="F117" i="16"/>
  <c r="G377" i="9"/>
  <c r="F377" i="9"/>
  <c r="G13" i="20"/>
  <c r="F13" i="20"/>
  <c r="G381" i="7"/>
  <c r="F381" i="7"/>
  <c r="G379" i="6"/>
  <c r="F379" i="6"/>
  <c r="G379" i="11"/>
  <c r="F379" i="11"/>
  <c r="G379" i="4"/>
  <c r="F379" i="4"/>
  <c r="G379" i="5"/>
  <c r="F379" i="5"/>
  <c r="G379" i="3"/>
  <c r="F379" i="3"/>
  <c r="G379" i="8"/>
  <c r="F379" i="8"/>
  <c r="G379" i="12"/>
  <c r="F379" i="12"/>
  <c r="G376" i="9"/>
  <c r="F376" i="9"/>
  <c r="G116" i="16"/>
  <c r="F116" i="16"/>
  <c r="H318" i="14"/>
  <c r="G324" i="14"/>
  <c r="F324" i="14"/>
  <c r="G12" i="20"/>
  <c r="F12" i="20"/>
  <c r="G380" i="7"/>
  <c r="F380" i="7"/>
  <c r="G378" i="6"/>
  <c r="F378" i="6"/>
  <c r="G378" i="11"/>
  <c r="F378" i="11"/>
  <c r="G378" i="4"/>
  <c r="F378" i="4"/>
  <c r="G378" i="5"/>
  <c r="F378" i="5"/>
  <c r="G378" i="3"/>
  <c r="F378" i="3"/>
  <c r="G378" i="8"/>
  <c r="F378" i="8"/>
  <c r="G378" i="12"/>
  <c r="F378" i="12"/>
  <c r="G115" i="17"/>
  <c r="F115" i="17"/>
  <c r="G323" i="14"/>
  <c r="F323" i="14"/>
  <c r="G375" i="9"/>
  <c r="F375" i="9"/>
  <c r="G11" i="20"/>
  <c r="F11" i="20"/>
  <c r="G379" i="7"/>
  <c r="F379" i="7"/>
  <c r="G377" i="6"/>
  <c r="F377" i="6"/>
  <c r="G377" i="11"/>
  <c r="F377" i="11"/>
  <c r="G377" i="4"/>
  <c r="F377" i="4"/>
  <c r="G377" i="5"/>
  <c r="F377" i="5"/>
  <c r="G377" i="3"/>
  <c r="F377" i="3"/>
  <c r="G377" i="8"/>
  <c r="F377" i="8"/>
  <c r="G377" i="12"/>
  <c r="F377" i="12"/>
  <c r="G114" i="17"/>
  <c r="F114" i="17"/>
  <c r="G322" i="14"/>
  <c r="F322" i="14"/>
  <c r="G374" i="9"/>
  <c r="F374" i="9"/>
  <c r="G10" i="20"/>
  <c r="F10" i="20"/>
  <c r="G378" i="7"/>
  <c r="F378" i="7"/>
  <c r="G376" i="6"/>
  <c r="F376" i="6"/>
  <c r="G376" i="11"/>
  <c r="F376" i="11"/>
  <c r="G376" i="4"/>
  <c r="F376" i="4"/>
  <c r="G376" i="5"/>
  <c r="F376" i="5"/>
  <c r="G376" i="3"/>
  <c r="F376" i="3"/>
  <c r="G376" i="8"/>
  <c r="F376" i="8"/>
  <c r="G376" i="12"/>
  <c r="F376" i="12"/>
  <c r="G113" i="17"/>
  <c r="F113" i="17"/>
  <c r="G321" i="14"/>
  <c r="F321" i="14"/>
  <c r="G373" i="9"/>
  <c r="F373" i="9"/>
  <c r="G9" i="20"/>
  <c r="F9" i="20"/>
  <c r="F377" i="7"/>
  <c r="G377" i="7"/>
  <c r="G375" i="6"/>
  <c r="F375" i="6"/>
  <c r="G375" i="11"/>
  <c r="F375" i="11"/>
  <c r="G375" i="4"/>
  <c r="F375" i="4"/>
  <c r="G375" i="5"/>
  <c r="F375" i="5"/>
  <c r="G375" i="3"/>
  <c r="F375" i="3"/>
  <c r="G375" i="2"/>
  <c r="F375" i="2"/>
  <c r="G375" i="8"/>
  <c r="F375" i="8"/>
  <c r="G375" i="12"/>
  <c r="F375" i="12"/>
  <c r="G374" i="2"/>
  <c r="F374" i="2"/>
  <c r="G112" i="17"/>
  <c r="F112" i="17"/>
  <c r="G320" i="14"/>
  <c r="F320" i="14"/>
  <c r="G372" i="9"/>
  <c r="F372" i="9"/>
  <c r="G8" i="20"/>
  <c r="F8" i="20"/>
  <c r="G376" i="7"/>
  <c r="F376" i="7"/>
  <c r="G374" i="6"/>
  <c r="F374" i="6"/>
  <c r="G374" i="11"/>
  <c r="F374" i="11"/>
  <c r="G374" i="4"/>
  <c r="F374" i="4"/>
  <c r="G374" i="5"/>
  <c r="F374" i="5"/>
  <c r="G374" i="3"/>
  <c r="F374" i="3"/>
  <c r="G374" i="12"/>
  <c r="F374" i="12"/>
  <c r="G374" i="8"/>
  <c r="F374" i="8"/>
  <c r="G373" i="12"/>
  <c r="F373" i="12"/>
  <c r="G319" i="14"/>
  <c r="F319" i="14"/>
  <c r="F111" i="17"/>
  <c r="G111" i="17"/>
  <c r="G371" i="9"/>
  <c r="F371" i="9"/>
  <c r="G7" i="20"/>
  <c r="F7" i="20"/>
  <c r="G375" i="7"/>
  <c r="F375" i="7"/>
  <c r="G373" i="6"/>
  <c r="F373" i="6"/>
  <c r="G373" i="11"/>
  <c r="F373" i="11"/>
  <c r="G373" i="4"/>
  <c r="F373" i="4"/>
  <c r="G373" i="5"/>
  <c r="F373" i="5"/>
  <c r="G373" i="3"/>
  <c r="F373" i="3"/>
  <c r="G373" i="8"/>
  <c r="F373" i="8"/>
  <c r="G370" i="9"/>
  <c r="F370" i="9"/>
  <c r="G6" i="20"/>
  <c r="F6" i="20"/>
  <c r="G374" i="7"/>
  <c r="F374" i="7"/>
  <c r="G372" i="6"/>
  <c r="F372" i="6"/>
  <c r="G372" i="11"/>
  <c r="F372" i="11"/>
  <c r="G372" i="4"/>
  <c r="F372" i="4"/>
  <c r="G372" i="5"/>
  <c r="F372" i="5"/>
  <c r="G372" i="3"/>
  <c r="F372" i="3"/>
  <c r="G372" i="8"/>
  <c r="F372" i="8"/>
  <c r="G372" i="12"/>
  <c r="F372" i="12"/>
  <c r="F109" i="17"/>
  <c r="G109" i="17"/>
  <c r="F317" i="14"/>
  <c r="G317" i="14"/>
  <c r="G369" i="9"/>
  <c r="F369" i="9"/>
  <c r="G5" i="20"/>
  <c r="F5" i="20"/>
  <c r="G373" i="7"/>
  <c r="F373" i="7"/>
  <c r="G371" i="6"/>
  <c r="F371" i="6"/>
  <c r="G371" i="11"/>
  <c r="F371" i="11"/>
  <c r="G371" i="4"/>
  <c r="F371" i="4"/>
  <c r="G371" i="5"/>
  <c r="F371" i="5"/>
  <c r="G371" i="3"/>
  <c r="F371" i="3"/>
  <c r="G371" i="8"/>
  <c r="F371" i="8"/>
  <c r="G371" i="12"/>
  <c r="F371" i="12"/>
  <c r="G108" i="17"/>
  <c r="F108" i="17"/>
  <c r="G316" i="14"/>
  <c r="F316" i="14"/>
  <c r="G368" i="9"/>
  <c r="F368" i="9"/>
  <c r="G4" i="20"/>
  <c r="F4" i="20"/>
  <c r="A4" i="20"/>
  <c r="G372" i="7"/>
  <c r="F372" i="7"/>
  <c r="G370" i="6"/>
  <c r="F370" i="6"/>
  <c r="G370" i="11"/>
  <c r="F370" i="11"/>
  <c r="G370" i="4"/>
  <c r="F370" i="4"/>
  <c r="G370" i="5"/>
  <c r="F370" i="5"/>
  <c r="G370" i="3"/>
  <c r="F370" i="3"/>
  <c r="G370" i="8"/>
  <c r="F370" i="8"/>
  <c r="G370" i="12"/>
  <c r="F370" i="12"/>
  <c r="G3" i="20"/>
  <c r="F3" i="20"/>
  <c r="G107" i="17"/>
  <c r="F107" i="17"/>
  <c r="G315" i="14"/>
  <c r="F315" i="14"/>
  <c r="G367" i="9"/>
  <c r="F367" i="9"/>
  <c r="G371" i="7"/>
  <c r="F371" i="7"/>
  <c r="G369" i="6"/>
  <c r="F369" i="6"/>
  <c r="G369" i="11"/>
  <c r="F369" i="11"/>
  <c r="G369" i="4"/>
  <c r="F369" i="4"/>
  <c r="G369" i="5"/>
  <c r="F369" i="5"/>
  <c r="G369" i="3"/>
  <c r="F369" i="3"/>
  <c r="G369" i="8"/>
  <c r="F369" i="8"/>
  <c r="G369" i="12"/>
  <c r="F369" i="12"/>
  <c r="G106" i="17"/>
  <c r="F106" i="17"/>
  <c r="G314" i="14"/>
  <c r="F314" i="14"/>
  <c r="G366" i="9"/>
  <c r="F366" i="9"/>
  <c r="G370" i="7"/>
  <c r="F370" i="7"/>
  <c r="G368" i="6"/>
  <c r="F368" i="6"/>
  <c r="G368" i="11"/>
  <c r="F368" i="11"/>
  <c r="G368" i="4"/>
  <c r="F368" i="4"/>
  <c r="G368" i="5"/>
  <c r="F368" i="5"/>
  <c r="G368" i="3"/>
  <c r="F368" i="3"/>
  <c r="G368" i="8"/>
  <c r="F368" i="8"/>
  <c r="G368" i="12"/>
  <c r="F368" i="12"/>
  <c r="G105" i="17"/>
  <c r="F105" i="17"/>
  <c r="G313" i="14"/>
  <c r="F313" i="14"/>
  <c r="G365" i="9"/>
  <c r="F365" i="9"/>
  <c r="G369" i="7"/>
  <c r="F369" i="7"/>
  <c r="G367" i="6"/>
  <c r="F367" i="6"/>
  <c r="G367" i="11"/>
  <c r="F367" i="11"/>
  <c r="G367" i="4"/>
  <c r="F367" i="4"/>
  <c r="G367" i="5"/>
  <c r="F367" i="5"/>
  <c r="G367" i="3"/>
  <c r="F367" i="3"/>
  <c r="F367" i="8"/>
  <c r="G367" i="8"/>
  <c r="G367" i="12"/>
  <c r="F367" i="12"/>
  <c r="F104" i="17"/>
  <c r="G104" i="17"/>
  <c r="F312" i="14"/>
  <c r="G312" i="14"/>
  <c r="G364" i="9"/>
  <c r="F364" i="9"/>
  <c r="G368" i="7"/>
  <c r="F368" i="7"/>
  <c r="G366" i="6"/>
  <c r="F366" i="6"/>
  <c r="G366" i="11"/>
  <c r="F366" i="11"/>
  <c r="G366" i="4"/>
  <c r="F366" i="4"/>
  <c r="G366" i="5"/>
  <c r="F366" i="5"/>
  <c r="G366" i="3"/>
  <c r="F366" i="3"/>
  <c r="G366" i="8"/>
  <c r="F366" i="8"/>
  <c r="G366" i="12"/>
  <c r="F366" i="12"/>
  <c r="G103" i="17"/>
  <c r="F103" i="17"/>
  <c r="G311" i="14"/>
  <c r="F311" i="14"/>
  <c r="G363" i="9"/>
  <c r="F363" i="9"/>
  <c r="G367" i="7"/>
  <c r="F367" i="7"/>
  <c r="G365" i="6"/>
  <c r="F365" i="6"/>
  <c r="G365" i="11"/>
  <c r="F365" i="11"/>
  <c r="G365" i="4"/>
  <c r="F365" i="4"/>
  <c r="G365" i="5"/>
  <c r="F365" i="5"/>
  <c r="G365" i="3"/>
  <c r="F365" i="3"/>
  <c r="G365" i="8"/>
  <c r="F365" i="8"/>
  <c r="G365" i="12"/>
  <c r="F365" i="12"/>
  <c r="G102" i="17"/>
  <c r="F102" i="17"/>
  <c r="G310" i="14"/>
  <c r="F310" i="14"/>
  <c r="G362" i="9"/>
  <c r="F362" i="9"/>
  <c r="G366" i="7"/>
  <c r="F366" i="7"/>
  <c r="G364" i="6"/>
  <c r="F364" i="6"/>
  <c r="G364" i="11"/>
  <c r="F364" i="11"/>
  <c r="G364" i="4"/>
  <c r="F364" i="4"/>
  <c r="G364" i="5"/>
  <c r="F364" i="5"/>
  <c r="G364" i="3"/>
  <c r="F364" i="3"/>
  <c r="G364" i="8"/>
  <c r="F364" i="8"/>
  <c r="G364" i="12"/>
  <c r="F364" i="12"/>
  <c r="G101" i="17"/>
  <c r="F101" i="17"/>
  <c r="G309" i="14"/>
  <c r="F309" i="14"/>
  <c r="G361" i="9"/>
  <c r="F361" i="9"/>
  <c r="G365" i="7"/>
  <c r="F365" i="7"/>
  <c r="G363" i="6"/>
  <c r="F363" i="6"/>
  <c r="G363" i="11"/>
  <c r="F363" i="11"/>
  <c r="G363" i="4"/>
  <c r="F363" i="4"/>
  <c r="G363" i="5"/>
  <c r="F363" i="5"/>
  <c r="G363" i="3"/>
  <c r="F363" i="3"/>
  <c r="G363" i="8"/>
  <c r="F363" i="8"/>
  <c r="G363" i="12"/>
  <c r="F363" i="12"/>
  <c r="G100" i="17"/>
  <c r="F100" i="17"/>
  <c r="G308" i="14"/>
  <c r="F308" i="14"/>
  <c r="G360" i="9"/>
  <c r="F360" i="9"/>
  <c r="G364" i="7"/>
  <c r="F364" i="7"/>
  <c r="G362" i="6"/>
  <c r="F362" i="6"/>
  <c r="G362" i="11"/>
  <c r="F362" i="11"/>
  <c r="G362" i="4"/>
  <c r="F362" i="4"/>
  <c r="G362" i="5"/>
  <c r="F362" i="5"/>
  <c r="G362" i="3"/>
  <c r="F362" i="3"/>
  <c r="G362" i="8"/>
  <c r="F362" i="8"/>
  <c r="G362" i="12"/>
  <c r="F362" i="12"/>
  <c r="F99" i="17"/>
  <c r="G99" i="17"/>
  <c r="F307" i="14"/>
  <c r="G307" i="14"/>
  <c r="F359" i="9"/>
  <c r="G359" i="9"/>
  <c r="F363" i="7"/>
  <c r="G363" i="7"/>
  <c r="F361" i="6"/>
  <c r="G361" i="6"/>
  <c r="F361" i="11"/>
  <c r="G361" i="11"/>
  <c r="F361" i="4"/>
  <c r="G361" i="4"/>
  <c r="F361" i="5"/>
  <c r="G361" i="5"/>
  <c r="F361" i="3"/>
  <c r="G361" i="3"/>
  <c r="F361" i="8"/>
  <c r="G361" i="8"/>
  <c r="F361" i="12"/>
  <c r="G361" i="12"/>
  <c r="G98" i="17"/>
  <c r="F98" i="17"/>
  <c r="G306" i="14"/>
  <c r="F306" i="14"/>
  <c r="G358" i="9"/>
  <c r="F358" i="9"/>
  <c r="G362" i="7"/>
  <c r="F362" i="7"/>
  <c r="G360" i="6"/>
  <c r="F360" i="6"/>
  <c r="G360" i="11"/>
  <c r="F360" i="11"/>
  <c r="G360" i="4"/>
  <c r="F360" i="4"/>
  <c r="G360" i="5"/>
  <c r="F360" i="5"/>
  <c r="G360" i="3"/>
  <c r="F360" i="3"/>
  <c r="G360" i="8"/>
  <c r="F360" i="8"/>
  <c r="G360" i="12"/>
  <c r="F360" i="12"/>
  <c r="F97" i="17"/>
  <c r="G97" i="17"/>
  <c r="F305" i="14"/>
  <c r="G305" i="14"/>
  <c r="F357" i="9"/>
  <c r="G357" i="9"/>
  <c r="F361" i="7"/>
  <c r="G361" i="7"/>
  <c r="F359" i="6"/>
  <c r="G359" i="6"/>
  <c r="F359" i="11"/>
  <c r="G359" i="11"/>
  <c r="F359" i="4"/>
  <c r="G359" i="4"/>
  <c r="F359" i="5"/>
  <c r="G359" i="5"/>
  <c r="F359" i="3"/>
  <c r="G359" i="3"/>
  <c r="F359" i="8"/>
  <c r="G359" i="8"/>
  <c r="F359" i="12"/>
  <c r="G359" i="12"/>
  <c r="F96" i="17"/>
  <c r="G96" i="17"/>
  <c r="F304" i="14"/>
  <c r="G304" i="14"/>
  <c r="F356" i="9"/>
  <c r="G356" i="9"/>
  <c r="F360" i="7"/>
  <c r="G360" i="7"/>
  <c r="F358" i="6"/>
  <c r="G358" i="6"/>
  <c r="F358" i="11"/>
  <c r="G358" i="11"/>
  <c r="F358" i="4"/>
  <c r="G358" i="4"/>
  <c r="F358" i="5"/>
  <c r="G358" i="5"/>
  <c r="F358" i="3"/>
  <c r="G358" i="3"/>
  <c r="F358" i="8"/>
  <c r="G358" i="8"/>
  <c r="F358" i="12"/>
  <c r="G358" i="12"/>
  <c r="F95" i="17"/>
  <c r="G95" i="17"/>
  <c r="F303" i="14"/>
  <c r="G303" i="14"/>
  <c r="F359" i="7"/>
  <c r="G359" i="7"/>
  <c r="F357" i="6"/>
  <c r="G357" i="6"/>
  <c r="F357" i="11"/>
  <c r="G357" i="11"/>
  <c r="F357" i="4"/>
  <c r="G357" i="4"/>
  <c r="F357" i="5"/>
  <c r="G357" i="5"/>
  <c r="F357" i="3"/>
  <c r="G357" i="3"/>
  <c r="F357" i="8"/>
  <c r="G357" i="8"/>
  <c r="F357" i="12"/>
  <c r="G357" i="12"/>
  <c r="F94" i="17"/>
  <c r="G94" i="17"/>
  <c r="F302" i="14"/>
  <c r="G302" i="14"/>
  <c r="F354" i="9"/>
  <c r="G354" i="9"/>
  <c r="F355" i="9"/>
  <c r="G355" i="9"/>
  <c r="F358" i="7"/>
  <c r="G358" i="7"/>
  <c r="F356" i="6"/>
  <c r="G356" i="6"/>
  <c r="F356" i="11"/>
  <c r="G356" i="11"/>
  <c r="F356" i="4"/>
  <c r="G356" i="4"/>
  <c r="F356" i="5"/>
  <c r="G356" i="5"/>
  <c r="F356" i="3"/>
  <c r="G356" i="3"/>
  <c r="F356" i="8"/>
  <c r="G356" i="8"/>
  <c r="F356" i="12"/>
  <c r="G356" i="12"/>
  <c r="F93" i="17"/>
  <c r="G93" i="17"/>
  <c r="F353" i="9"/>
  <c r="G353" i="9"/>
  <c r="F357" i="7"/>
  <c r="G357" i="7"/>
  <c r="F355" i="6"/>
  <c r="G355" i="6"/>
  <c r="F355" i="11"/>
  <c r="G355" i="11"/>
  <c r="F355" i="4"/>
  <c r="G355" i="4"/>
  <c r="F355" i="5"/>
  <c r="G355" i="5"/>
  <c r="F355" i="3"/>
  <c r="G355" i="3"/>
  <c r="F355" i="8"/>
  <c r="G355" i="8"/>
  <c r="F355" i="12"/>
  <c r="G355" i="12"/>
  <c r="F92" i="17"/>
  <c r="G92" i="17"/>
  <c r="F300" i="14"/>
  <c r="G300" i="14"/>
  <c r="F301" i="14"/>
  <c r="G301" i="14"/>
  <c r="F352" i="9"/>
  <c r="G352" i="9"/>
  <c r="F356" i="7"/>
  <c r="G356" i="7"/>
  <c r="F354" i="6"/>
  <c r="G354" i="6"/>
  <c r="F354" i="11"/>
  <c r="G354" i="11"/>
  <c r="F354" i="4"/>
  <c r="G354" i="4"/>
  <c r="F354" i="5"/>
  <c r="G354" i="5"/>
  <c r="F354" i="3"/>
  <c r="G354" i="3"/>
  <c r="F354" i="8"/>
  <c r="G354" i="8"/>
  <c r="F354" i="12"/>
  <c r="G354" i="12"/>
  <c r="F91" i="17"/>
  <c r="G91" i="17"/>
  <c r="F299" i="14"/>
  <c r="G299" i="14"/>
  <c r="F351" i="9"/>
  <c r="G351" i="9"/>
  <c r="F355" i="7"/>
  <c r="G355" i="7"/>
  <c r="F353" i="6"/>
  <c r="G353" i="6"/>
  <c r="F353" i="11"/>
  <c r="G353" i="11"/>
  <c r="F353" i="4"/>
  <c r="G353" i="4"/>
  <c r="F353" i="5"/>
  <c r="G353" i="5"/>
  <c r="F353" i="3"/>
  <c r="G353" i="3"/>
  <c r="F353" i="8"/>
  <c r="G353" i="8"/>
  <c r="F353" i="12"/>
  <c r="G353" i="12"/>
  <c r="F90" i="17"/>
  <c r="G90" i="17"/>
  <c r="F298" i="14"/>
  <c r="G298" i="14"/>
  <c r="F350" i="9"/>
  <c r="G350" i="9"/>
  <c r="F354" i="7"/>
  <c r="G354" i="7"/>
  <c r="F353" i="7"/>
  <c r="F352" i="6"/>
  <c r="G352" i="6"/>
  <c r="F352" i="11"/>
  <c r="G352" i="11"/>
  <c r="F352" i="4"/>
  <c r="G352" i="4"/>
  <c r="F352" i="5"/>
  <c r="G352" i="5"/>
  <c r="F352" i="3"/>
  <c r="G352" i="3"/>
  <c r="F352" i="8"/>
  <c r="G352" i="8"/>
  <c r="F352" i="12"/>
  <c r="G352" i="12"/>
  <c r="G89" i="17"/>
  <c r="F89" i="17"/>
  <c r="G297" i="14"/>
  <c r="F297" i="14"/>
  <c r="G349" i="9"/>
  <c r="F349" i="9"/>
  <c r="G353" i="7"/>
  <c r="G351" i="6"/>
  <c r="F351" i="6"/>
  <c r="G351" i="11"/>
  <c r="F351" i="11"/>
  <c r="G351" i="4"/>
  <c r="F351" i="4"/>
  <c r="G351" i="5"/>
  <c r="F351" i="5"/>
  <c r="G351" i="3"/>
  <c r="F351" i="3"/>
  <c r="G351" i="8"/>
  <c r="F351" i="8"/>
  <c r="G351" i="12"/>
  <c r="F351" i="12"/>
  <c r="F88" i="17"/>
  <c r="G88" i="17"/>
  <c r="F296" i="14"/>
  <c r="G296" i="14"/>
  <c r="F348" i="9"/>
  <c r="G348" i="9"/>
  <c r="F352" i="7"/>
  <c r="G352" i="7"/>
  <c r="F350" i="6"/>
  <c r="G350" i="6"/>
  <c r="F350" i="11"/>
  <c r="G350" i="11"/>
  <c r="F350" i="4"/>
  <c r="G350" i="4"/>
  <c r="F350" i="5"/>
  <c r="G350" i="5"/>
  <c r="F350" i="3"/>
  <c r="G350" i="3"/>
  <c r="F350" i="8"/>
  <c r="G350" i="8"/>
  <c r="F350" i="12"/>
  <c r="G350" i="12"/>
  <c r="L349" i="12"/>
  <c r="U13" i="18"/>
  <c r="U14" i="18" s="1"/>
  <c r="U15" i="18" s="1"/>
  <c r="U16" i="18" s="1"/>
  <c r="U17" i="18" s="1"/>
  <c r="U18" i="18" s="1"/>
  <c r="U19" i="18" s="1"/>
  <c r="U20" i="18" s="1"/>
  <c r="U21" i="18" s="1"/>
  <c r="U22" i="18" s="1"/>
  <c r="U23" i="18" s="1"/>
  <c r="U24" i="18" s="1"/>
  <c r="U25" i="18" s="1"/>
  <c r="U26" i="18" s="1"/>
  <c r="U27" i="18" s="1"/>
  <c r="U28" i="18" s="1"/>
  <c r="U29" i="18" s="1"/>
  <c r="U30" i="18" s="1"/>
  <c r="U31" i="18" s="1"/>
  <c r="U32" i="18" s="1"/>
  <c r="U33" i="18" s="1"/>
  <c r="U34" i="18" s="1"/>
  <c r="U35" i="18" s="1"/>
  <c r="U36" i="18" s="1"/>
  <c r="U37" i="18" s="1"/>
  <c r="U38" i="18" s="1"/>
  <c r="U39" i="18" s="1"/>
  <c r="U40" i="18" s="1"/>
  <c r="U41" i="18" s="1"/>
  <c r="U42" i="18" s="1"/>
  <c r="U43" i="18" s="1"/>
  <c r="U44" i="18" s="1"/>
  <c r="U45" i="18" s="1"/>
  <c r="U46" i="18" s="1"/>
  <c r="U47" i="18" s="1"/>
  <c r="U48" i="18" s="1"/>
  <c r="U49" i="18" s="1"/>
  <c r="U50" i="18" s="1"/>
  <c r="U51" i="18" s="1"/>
  <c r="U52" i="18" s="1"/>
  <c r="U53" i="18" s="1"/>
  <c r="U54" i="18" s="1"/>
  <c r="U55" i="18" s="1"/>
  <c r="U56" i="18" s="1"/>
  <c r="U57" i="18" s="1"/>
  <c r="U58" i="18" s="1"/>
  <c r="U59" i="18" s="1"/>
  <c r="U60" i="18" s="1"/>
  <c r="U61" i="18" s="1"/>
  <c r="U62" i="18" s="1"/>
  <c r="U63" i="18" s="1"/>
  <c r="U64" i="18" s="1"/>
  <c r="T13" i="18"/>
  <c r="T14" i="18" s="1"/>
  <c r="T15" i="18" s="1"/>
  <c r="T16" i="18" s="1"/>
  <c r="T17" i="18" s="1"/>
  <c r="T18" i="18" s="1"/>
  <c r="T19" i="18" s="1"/>
  <c r="T20" i="18" s="1"/>
  <c r="T21" i="18" s="1"/>
  <c r="T22" i="18" s="1"/>
  <c r="T23" i="18" s="1"/>
  <c r="T24" i="18" s="1"/>
  <c r="T25" i="18" s="1"/>
  <c r="T26" i="18" s="1"/>
  <c r="T27" i="18" s="1"/>
  <c r="T28" i="18" s="1"/>
  <c r="T29" i="18" s="1"/>
  <c r="T30" i="18" s="1"/>
  <c r="T31" i="18" s="1"/>
  <c r="T32" i="18" s="1"/>
  <c r="T33" i="18" s="1"/>
  <c r="T34" i="18" s="1"/>
  <c r="T35" i="18" s="1"/>
  <c r="T36" i="18" s="1"/>
  <c r="T37" i="18" s="1"/>
  <c r="T38" i="18" s="1"/>
  <c r="T39" i="18" s="1"/>
  <c r="T40" i="18" s="1"/>
  <c r="T41" i="18" s="1"/>
  <c r="T42" i="18" s="1"/>
  <c r="T43" i="18" s="1"/>
  <c r="S13" i="18"/>
  <c r="S14" i="18" s="1"/>
  <c r="S15" i="18" s="1"/>
  <c r="S16" i="18" s="1"/>
  <c r="S17" i="18" s="1"/>
  <c r="S18" i="18" s="1"/>
  <c r="S19" i="18" s="1"/>
  <c r="S20" i="18" s="1"/>
  <c r="S21" i="18" s="1"/>
  <c r="S22" i="18" s="1"/>
  <c r="S23" i="18" s="1"/>
  <c r="S24" i="18" s="1"/>
  <c r="S25" i="18" s="1"/>
  <c r="S26" i="18" s="1"/>
  <c r="S27" i="18" s="1"/>
  <c r="S28" i="18" s="1"/>
  <c r="S29" i="18" s="1"/>
  <c r="S30" i="18" s="1"/>
  <c r="S31" i="18" s="1"/>
  <c r="S32" i="18" s="1"/>
  <c r="S33" i="18" s="1"/>
  <c r="S34" i="18" s="1"/>
  <c r="S35" i="18" s="1"/>
  <c r="S36" i="18" s="1"/>
  <c r="S37" i="18" s="1"/>
  <c r="S38" i="18" s="1"/>
  <c r="S39" i="18" s="1"/>
  <c r="S40" i="18" s="1"/>
  <c r="S41" i="18" s="1"/>
  <c r="S42" i="18" s="1"/>
  <c r="S43" i="18" s="1"/>
  <c r="S44" i="18" s="1"/>
  <c r="S45" i="18" s="1"/>
  <c r="S46" i="18" s="1"/>
  <c r="S47" i="18" s="1"/>
  <c r="S48" i="18" s="1"/>
  <c r="S49" i="18" s="1"/>
  <c r="S50" i="18" s="1"/>
  <c r="S51" i="18" s="1"/>
  <c r="S52" i="18" s="1"/>
  <c r="S53" i="18" s="1"/>
  <c r="S54" i="18" s="1"/>
  <c r="S55" i="18" s="1"/>
  <c r="S56" i="18" s="1"/>
  <c r="S57" i="18" s="1"/>
  <c r="S58" i="18" s="1"/>
  <c r="S59" i="18" s="1"/>
  <c r="S60" i="18" s="1"/>
  <c r="S61" i="18" s="1"/>
  <c r="S62" i="18" s="1"/>
  <c r="S63" i="18" s="1"/>
  <c r="S64" i="18" s="1"/>
  <c r="R13" i="18"/>
  <c r="R14" i="18" s="1"/>
  <c r="R15" i="18" s="1"/>
  <c r="R16" i="18" s="1"/>
  <c r="R17" i="18" s="1"/>
  <c r="R18" i="18" s="1"/>
  <c r="R19" i="18" s="1"/>
  <c r="R20" i="18" s="1"/>
  <c r="R21" i="18" s="1"/>
  <c r="R22" i="18" s="1"/>
  <c r="R23" i="18" s="1"/>
  <c r="R24" i="18" s="1"/>
  <c r="R25" i="18" s="1"/>
  <c r="R26" i="18" s="1"/>
  <c r="R27" i="18" s="1"/>
  <c r="R28" i="18" s="1"/>
  <c r="R29" i="18" s="1"/>
  <c r="R30" i="18" s="1"/>
  <c r="R31" i="18" s="1"/>
  <c r="R32" i="18" s="1"/>
  <c r="R33" i="18" s="1"/>
  <c r="R34" i="18" s="1"/>
  <c r="R35" i="18" s="1"/>
  <c r="R36" i="18" s="1"/>
  <c r="R37" i="18" s="1"/>
  <c r="R38" i="18" s="1"/>
  <c r="R39" i="18" s="1"/>
  <c r="R40" i="18" s="1"/>
  <c r="R41" i="18" s="1"/>
  <c r="R42" i="18" s="1"/>
  <c r="R43" i="18" s="1"/>
  <c r="Q13" i="18"/>
  <c r="Q14" i="18" s="1"/>
  <c r="Q15" i="18" s="1"/>
  <c r="Q16" i="18" s="1"/>
  <c r="Q17" i="18" s="1"/>
  <c r="Q18" i="18" s="1"/>
  <c r="Q19" i="18" s="1"/>
  <c r="Q20" i="18" s="1"/>
  <c r="Q21" i="18" s="1"/>
  <c r="Q22" i="18" s="1"/>
  <c r="Q23" i="18" s="1"/>
  <c r="Q24" i="18" s="1"/>
  <c r="Q25" i="18" s="1"/>
  <c r="Q26" i="18" s="1"/>
  <c r="Q27" i="18" s="1"/>
  <c r="Q28" i="18" s="1"/>
  <c r="Q29" i="18" s="1"/>
  <c r="Q30" i="18" s="1"/>
  <c r="Q31" i="18" s="1"/>
  <c r="Q32" i="18" s="1"/>
  <c r="Q33" i="18" s="1"/>
  <c r="Q34" i="18" s="1"/>
  <c r="Q35" i="18" s="1"/>
  <c r="Q36" i="18" s="1"/>
  <c r="Q37" i="18" s="1"/>
  <c r="Q38" i="18" s="1"/>
  <c r="Q39" i="18" s="1"/>
  <c r="Q40" i="18" s="1"/>
  <c r="Q41" i="18" s="1"/>
  <c r="Q42" i="18" s="1"/>
  <c r="Q43" i="18" s="1"/>
  <c r="Q44" i="18" s="1"/>
  <c r="Q45" i="18" s="1"/>
  <c r="Q46" i="18" s="1"/>
  <c r="Q47" i="18" s="1"/>
  <c r="Q48" i="18" s="1"/>
  <c r="Q49" i="18" s="1"/>
  <c r="Q50" i="18" s="1"/>
  <c r="Q51" i="18" s="1"/>
  <c r="Q52" i="18" s="1"/>
  <c r="Q53" i="18" s="1"/>
  <c r="Q54" i="18" s="1"/>
  <c r="Q55" i="18" s="1"/>
  <c r="Q56" i="18" s="1"/>
  <c r="Q57" i="18" s="1"/>
  <c r="Q58" i="18" s="1"/>
  <c r="Q59" i="18" s="1"/>
  <c r="Q60" i="18" s="1"/>
  <c r="Q61" i="18" s="1"/>
  <c r="Q62" i="18" s="1"/>
  <c r="Q63" i="18" s="1"/>
  <c r="Q64" i="18" s="1"/>
  <c r="P13" i="18"/>
  <c r="P14" i="18" s="1"/>
  <c r="P15" i="18" s="1"/>
  <c r="P16" i="18" s="1"/>
  <c r="P17" i="18" s="1"/>
  <c r="P18" i="18" s="1"/>
  <c r="P19" i="18" s="1"/>
  <c r="P20" i="18" s="1"/>
  <c r="P21" i="18" s="1"/>
  <c r="P22" i="18" s="1"/>
  <c r="P23" i="18" s="1"/>
  <c r="P24" i="18" s="1"/>
  <c r="P25" i="18" s="1"/>
  <c r="P26" i="18" s="1"/>
  <c r="P27" i="18" s="1"/>
  <c r="P28" i="18" s="1"/>
  <c r="P29" i="18" s="1"/>
  <c r="P30" i="18" s="1"/>
  <c r="P31" i="18" s="1"/>
  <c r="P32" i="18" s="1"/>
  <c r="P33" i="18" s="1"/>
  <c r="P34" i="18" s="1"/>
  <c r="P35" i="18" s="1"/>
  <c r="P36" i="18" s="1"/>
  <c r="P37" i="18" s="1"/>
  <c r="P38" i="18" s="1"/>
  <c r="P39" i="18" s="1"/>
  <c r="P40" i="18" s="1"/>
  <c r="P41" i="18" s="1"/>
  <c r="P42" i="18" s="1"/>
  <c r="P43" i="18" s="1"/>
  <c r="O13" i="18"/>
  <c r="O14" i="18" s="1"/>
  <c r="O15" i="18" s="1"/>
  <c r="O16" i="18" s="1"/>
  <c r="O17" i="18" s="1"/>
  <c r="O18" i="18" s="1"/>
  <c r="O19" i="18" s="1"/>
  <c r="O20" i="18" s="1"/>
  <c r="O21" i="18" s="1"/>
  <c r="O22" i="18" s="1"/>
  <c r="O23" i="18" s="1"/>
  <c r="O24" i="18" s="1"/>
  <c r="O25" i="18" s="1"/>
  <c r="O26" i="18" s="1"/>
  <c r="O27" i="18" s="1"/>
  <c r="O28" i="18" s="1"/>
  <c r="O29" i="18" s="1"/>
  <c r="O30" i="18" s="1"/>
  <c r="O31" i="18" s="1"/>
  <c r="O32" i="18" s="1"/>
  <c r="O33" i="18" s="1"/>
  <c r="O34" i="18" s="1"/>
  <c r="O35" i="18" s="1"/>
  <c r="O36" i="18" s="1"/>
  <c r="O37" i="18" s="1"/>
  <c r="O38" i="18" s="1"/>
  <c r="O39" i="18" s="1"/>
  <c r="O40" i="18" s="1"/>
  <c r="O41" i="18" s="1"/>
  <c r="O42" i="18" s="1"/>
  <c r="O43" i="18" s="1"/>
  <c r="O44" i="18" s="1"/>
  <c r="O45" i="18" s="1"/>
  <c r="O46" i="18" s="1"/>
  <c r="O47" i="18" s="1"/>
  <c r="O48" i="18" s="1"/>
  <c r="O49" i="18" s="1"/>
  <c r="O50" i="18" s="1"/>
  <c r="O51" i="18" s="1"/>
  <c r="O52" i="18" s="1"/>
  <c r="O53" i="18" s="1"/>
  <c r="O54" i="18" s="1"/>
  <c r="O55" i="18" s="1"/>
  <c r="O56" i="18" s="1"/>
  <c r="O57" i="18" s="1"/>
  <c r="O58" i="18" s="1"/>
  <c r="O59" i="18" s="1"/>
  <c r="O60" i="18" s="1"/>
  <c r="O61" i="18" s="1"/>
  <c r="O62" i="18" s="1"/>
  <c r="O63" i="18" s="1"/>
  <c r="O64" i="18" s="1"/>
  <c r="N13" i="18"/>
  <c r="N14" i="18" s="1"/>
  <c r="N15" i="18" s="1"/>
  <c r="N16" i="18" s="1"/>
  <c r="N17" i="18" s="1"/>
  <c r="N18" i="18" s="1"/>
  <c r="N19" i="18" s="1"/>
  <c r="N20" i="18" s="1"/>
  <c r="N21" i="18" s="1"/>
  <c r="N22" i="18" s="1"/>
  <c r="N23" i="18" s="1"/>
  <c r="N24" i="18" s="1"/>
  <c r="N25" i="18" s="1"/>
  <c r="N26" i="18" s="1"/>
  <c r="N27" i="18" s="1"/>
  <c r="N28" i="18" s="1"/>
  <c r="N29" i="18" s="1"/>
  <c r="N30" i="18" s="1"/>
  <c r="N31" i="18" s="1"/>
  <c r="N32" i="18" s="1"/>
  <c r="N33" i="18" s="1"/>
  <c r="N34" i="18" s="1"/>
  <c r="N35" i="18" s="1"/>
  <c r="N36" i="18" s="1"/>
  <c r="N37" i="18" s="1"/>
  <c r="N38" i="18" s="1"/>
  <c r="N39" i="18" s="1"/>
  <c r="N40" i="18" s="1"/>
  <c r="N41" i="18" s="1"/>
  <c r="N42" i="18" s="1"/>
  <c r="N43" i="18" s="1"/>
  <c r="M13" i="18"/>
  <c r="M14" i="18" s="1"/>
  <c r="M15" i="18" s="1"/>
  <c r="M16" i="18" s="1"/>
  <c r="M17" i="18" s="1"/>
  <c r="M18" i="18" s="1"/>
  <c r="M19" i="18" s="1"/>
  <c r="M20" i="18" s="1"/>
  <c r="M21" i="18" s="1"/>
  <c r="M22" i="18" s="1"/>
  <c r="M23" i="18" s="1"/>
  <c r="M24" i="18" s="1"/>
  <c r="M25" i="18" s="1"/>
  <c r="M26" i="18" s="1"/>
  <c r="M27" i="18" s="1"/>
  <c r="M28" i="18" s="1"/>
  <c r="M29" i="18" s="1"/>
  <c r="M30" i="18" s="1"/>
  <c r="M31" i="18" s="1"/>
  <c r="M32" i="18" s="1"/>
  <c r="M33" i="18" s="1"/>
  <c r="M34" i="18" s="1"/>
  <c r="M35" i="18" s="1"/>
  <c r="M36" i="18" s="1"/>
  <c r="M37" i="18" s="1"/>
  <c r="M38" i="18" s="1"/>
  <c r="M39" i="18" s="1"/>
  <c r="M40" i="18" s="1"/>
  <c r="M41" i="18" s="1"/>
  <c r="M42" i="18" s="1"/>
  <c r="M43" i="18" s="1"/>
  <c r="M44" i="18" s="1"/>
  <c r="M45" i="18" s="1"/>
  <c r="M46" i="18" s="1"/>
  <c r="M47" i="18" s="1"/>
  <c r="M48" i="18" s="1"/>
  <c r="M49" i="18" s="1"/>
  <c r="M50" i="18" s="1"/>
  <c r="M51" i="18" s="1"/>
  <c r="M52" i="18" s="1"/>
  <c r="M53" i="18" s="1"/>
  <c r="M54" i="18" s="1"/>
  <c r="M55" i="18" s="1"/>
  <c r="M56" i="18" s="1"/>
  <c r="M57" i="18" s="1"/>
  <c r="M58" i="18" s="1"/>
  <c r="M59" i="18" s="1"/>
  <c r="M60" i="18" s="1"/>
  <c r="M61" i="18" s="1"/>
  <c r="M62" i="18" s="1"/>
  <c r="M63" i="18" s="1"/>
  <c r="M64" i="18" s="1"/>
  <c r="L13" i="18"/>
  <c r="L14" i="18" s="1"/>
  <c r="L15" i="18" s="1"/>
  <c r="L16" i="18" s="1"/>
  <c r="L17" i="18" s="1"/>
  <c r="L18" i="18" s="1"/>
  <c r="L19" i="18" s="1"/>
  <c r="L20" i="18" s="1"/>
  <c r="L21" i="18" s="1"/>
  <c r="L22" i="18" s="1"/>
  <c r="L23" i="18" s="1"/>
  <c r="L24" i="18" s="1"/>
  <c r="L25" i="18" s="1"/>
  <c r="L26" i="18" s="1"/>
  <c r="L27" i="18" s="1"/>
  <c r="L28" i="18" s="1"/>
  <c r="L29" i="18" s="1"/>
  <c r="L30" i="18" s="1"/>
  <c r="L31" i="18" s="1"/>
  <c r="L32" i="18" s="1"/>
  <c r="L33" i="18" s="1"/>
  <c r="L34" i="18" s="1"/>
  <c r="L35" i="18" s="1"/>
  <c r="L36" i="18" s="1"/>
  <c r="L37" i="18" s="1"/>
  <c r="L38" i="18" s="1"/>
  <c r="L39" i="18" s="1"/>
  <c r="L40" i="18" s="1"/>
  <c r="L41" i="18" s="1"/>
  <c r="L42" i="18" s="1"/>
  <c r="L43" i="18" s="1"/>
  <c r="K13" i="18"/>
  <c r="K14" i="18" s="1"/>
  <c r="K15" i="18" s="1"/>
  <c r="K16" i="18" s="1"/>
  <c r="K17" i="18" s="1"/>
  <c r="K18" i="18" s="1"/>
  <c r="K19" i="18" s="1"/>
  <c r="K20" i="18" s="1"/>
  <c r="K21" i="18" s="1"/>
  <c r="K22" i="18" s="1"/>
  <c r="K23" i="18" s="1"/>
  <c r="K24" i="18" s="1"/>
  <c r="K25" i="18" s="1"/>
  <c r="K26" i="18" s="1"/>
  <c r="K27" i="18" s="1"/>
  <c r="K28" i="18" s="1"/>
  <c r="K29" i="18" s="1"/>
  <c r="K30" i="18" s="1"/>
  <c r="K31" i="18" s="1"/>
  <c r="K32" i="18" s="1"/>
  <c r="K33" i="18" s="1"/>
  <c r="K34" i="18" s="1"/>
  <c r="K35" i="18" s="1"/>
  <c r="K36" i="18" s="1"/>
  <c r="K37" i="18" s="1"/>
  <c r="K38" i="18" s="1"/>
  <c r="K39" i="18" s="1"/>
  <c r="K40" i="18" s="1"/>
  <c r="K41" i="18" s="1"/>
  <c r="K42" i="18" s="1"/>
  <c r="K43" i="18" s="1"/>
  <c r="K44" i="18" s="1"/>
  <c r="K45" i="18" s="1"/>
  <c r="K46" i="18" s="1"/>
  <c r="K47" i="18" s="1"/>
  <c r="K48" i="18" s="1"/>
  <c r="K49" i="18" s="1"/>
  <c r="K50" i="18" s="1"/>
  <c r="K51" i="18" s="1"/>
  <c r="K52" i="18" s="1"/>
  <c r="K53" i="18" s="1"/>
  <c r="K54" i="18" s="1"/>
  <c r="K55" i="18" s="1"/>
  <c r="K56" i="18" s="1"/>
  <c r="K57" i="18" s="1"/>
  <c r="K58" i="18" s="1"/>
  <c r="K59" i="18" s="1"/>
  <c r="K60" i="18" s="1"/>
  <c r="K61" i="18" s="1"/>
  <c r="K62" i="18" s="1"/>
  <c r="K63" i="18" s="1"/>
  <c r="K64" i="18" s="1"/>
  <c r="J13" i="18"/>
  <c r="J14" i="18" s="1"/>
  <c r="J15" i="18" s="1"/>
  <c r="J16" i="18" s="1"/>
  <c r="J17" i="18" s="1"/>
  <c r="J18" i="18" s="1"/>
  <c r="J19" i="18" s="1"/>
  <c r="J20" i="18" s="1"/>
  <c r="J21" i="18" s="1"/>
  <c r="J22" i="18" s="1"/>
  <c r="J23" i="18" s="1"/>
  <c r="J24" i="18" s="1"/>
  <c r="J25" i="18" s="1"/>
  <c r="J26" i="18" s="1"/>
  <c r="J27" i="18" s="1"/>
  <c r="J28" i="18" s="1"/>
  <c r="J29" i="18" s="1"/>
  <c r="J30" i="18" s="1"/>
  <c r="J31" i="18" s="1"/>
  <c r="J32" i="18" s="1"/>
  <c r="J33" i="18" s="1"/>
  <c r="J34" i="18" s="1"/>
  <c r="J35" i="18" s="1"/>
  <c r="J36" i="18" s="1"/>
  <c r="J37" i="18" s="1"/>
  <c r="J38" i="18" s="1"/>
  <c r="J39" i="18" s="1"/>
  <c r="J40" i="18" s="1"/>
  <c r="J41" i="18" s="1"/>
  <c r="J42" i="18" s="1"/>
  <c r="J43" i="18" s="1"/>
  <c r="H43" i="18"/>
  <c r="H42" i="18"/>
  <c r="H41" i="18"/>
  <c r="H40" i="18"/>
  <c r="H39" i="18"/>
  <c r="H38" i="18"/>
  <c r="H37" i="18"/>
  <c r="H36" i="18"/>
  <c r="H35" i="18"/>
  <c r="H34" i="18"/>
  <c r="H33" i="18"/>
  <c r="H32" i="18"/>
  <c r="H31" i="18"/>
  <c r="H30" i="18"/>
  <c r="H29" i="18"/>
  <c r="H28" i="18"/>
  <c r="H27" i="18"/>
  <c r="H26" i="18"/>
  <c r="H25" i="18"/>
  <c r="H24" i="18"/>
  <c r="H23" i="18"/>
  <c r="H22" i="18"/>
  <c r="H21" i="18"/>
  <c r="H20" i="18"/>
  <c r="H19" i="18"/>
  <c r="H18" i="18"/>
  <c r="H17" i="18"/>
  <c r="H16" i="18"/>
  <c r="H15" i="18"/>
  <c r="H14" i="18"/>
  <c r="H13" i="18"/>
  <c r="F13" i="18"/>
  <c r="K349" i="12"/>
  <c r="F295" i="14"/>
  <c r="G295" i="14"/>
  <c r="G87" i="17"/>
  <c r="F87" i="17"/>
  <c r="G347" i="9"/>
  <c r="F347" i="9"/>
  <c r="G351" i="7"/>
  <c r="F351" i="7"/>
  <c r="G349" i="6"/>
  <c r="F349" i="6"/>
  <c r="G349" i="11"/>
  <c r="F349" i="11"/>
  <c r="G349" i="4"/>
  <c r="F349" i="4"/>
  <c r="G349" i="5"/>
  <c r="F349" i="5"/>
  <c r="G349" i="3"/>
  <c r="F349" i="3"/>
  <c r="G349" i="8"/>
  <c r="F349" i="8"/>
  <c r="G349" i="12"/>
  <c r="F349" i="12"/>
  <c r="G43" i="18" s="1"/>
  <c r="G86" i="17"/>
  <c r="F86" i="17"/>
  <c r="G294" i="14"/>
  <c r="F294" i="14"/>
  <c r="G346" i="9"/>
  <c r="F346" i="9"/>
  <c r="G350" i="7"/>
  <c r="F350" i="7"/>
  <c r="G348" i="6"/>
  <c r="F348" i="6"/>
  <c r="G348" i="11"/>
  <c r="F348" i="11"/>
  <c r="G348" i="4"/>
  <c r="F348" i="4"/>
  <c r="G348" i="5"/>
  <c r="F348" i="5"/>
  <c r="G348" i="3"/>
  <c r="F348" i="3"/>
  <c r="G348" i="8"/>
  <c r="F348" i="8"/>
  <c r="G348" i="12"/>
  <c r="F348" i="12"/>
  <c r="G42" i="18" s="1"/>
  <c r="D64" i="18"/>
  <c r="D63" i="18"/>
  <c r="D62" i="18"/>
  <c r="D61" i="18"/>
  <c r="D60" i="18"/>
  <c r="D59" i="18"/>
  <c r="D58" i="18"/>
  <c r="D57" i="18"/>
  <c r="D56" i="18"/>
  <c r="D55" i="18"/>
  <c r="D54" i="18"/>
  <c r="D53" i="18"/>
  <c r="D52" i="18"/>
  <c r="D51" i="18"/>
  <c r="D50" i="18"/>
  <c r="D49" i="18"/>
  <c r="D48" i="18"/>
  <c r="D47" i="18"/>
  <c r="D46" i="18"/>
  <c r="D45" i="18"/>
  <c r="D44" i="18"/>
  <c r="D43" i="18"/>
  <c r="D42" i="18"/>
  <c r="G85" i="17"/>
  <c r="F85" i="17"/>
  <c r="G293" i="14"/>
  <c r="F293" i="14"/>
  <c r="G345" i="9"/>
  <c r="F345" i="9"/>
  <c r="G349" i="7"/>
  <c r="F349" i="7"/>
  <c r="G347" i="6"/>
  <c r="F347" i="6"/>
  <c r="G347" i="11"/>
  <c r="F347" i="11"/>
  <c r="G347" i="4"/>
  <c r="F347" i="4"/>
  <c r="G347" i="5"/>
  <c r="F347" i="5"/>
  <c r="G347" i="3"/>
  <c r="F347" i="3"/>
  <c r="G347" i="8"/>
  <c r="F347" i="8"/>
  <c r="G347" i="12"/>
  <c r="F347" i="12"/>
  <c r="G84" i="17"/>
  <c r="F84" i="17"/>
  <c r="G292" i="14"/>
  <c r="F292" i="14"/>
  <c r="G344" i="9"/>
  <c r="F344" i="9"/>
  <c r="G348" i="7"/>
  <c r="F348" i="7"/>
  <c r="G346" i="6"/>
  <c r="F346" i="6"/>
  <c r="G346" i="11"/>
  <c r="F346" i="11"/>
  <c r="G346" i="4"/>
  <c r="F346" i="4"/>
  <c r="G346" i="5"/>
  <c r="F346" i="5"/>
  <c r="G346" i="3"/>
  <c r="F346" i="3"/>
  <c r="G346" i="8"/>
  <c r="F346" i="8"/>
  <c r="G346" i="12"/>
  <c r="F346" i="12"/>
  <c r="G40" i="18" s="1"/>
  <c r="G345" i="4"/>
  <c r="F345" i="4"/>
  <c r="G83" i="17"/>
  <c r="F83" i="17"/>
  <c r="G291" i="14"/>
  <c r="F291" i="14"/>
  <c r="G343" i="9"/>
  <c r="F343" i="9"/>
  <c r="G347" i="7"/>
  <c r="F347" i="7"/>
  <c r="F345" i="6"/>
  <c r="G345" i="6"/>
  <c r="F345" i="11"/>
  <c r="G345" i="11"/>
  <c r="G345" i="5"/>
  <c r="F345" i="5"/>
  <c r="G345" i="3"/>
  <c r="F345" i="3"/>
  <c r="G345" i="8"/>
  <c r="F345" i="8"/>
  <c r="G345" i="12"/>
  <c r="F345" i="12"/>
  <c r="G39" i="18" s="1"/>
  <c r="G82" i="17"/>
  <c r="F82" i="17"/>
  <c r="G290" i="14"/>
  <c r="F290" i="14"/>
  <c r="G342" i="9"/>
  <c r="F342" i="9"/>
  <c r="G346" i="7"/>
  <c r="F346" i="7"/>
  <c r="G344" i="6"/>
  <c r="F344" i="6"/>
  <c r="G344" i="11"/>
  <c r="F344" i="11"/>
  <c r="G344" i="4"/>
  <c r="F344" i="4"/>
  <c r="G344" i="5"/>
  <c r="F344" i="5"/>
  <c r="G344" i="3"/>
  <c r="F344" i="3"/>
  <c r="G344" i="8"/>
  <c r="F344" i="8"/>
  <c r="G344" i="12"/>
  <c r="F344" i="12"/>
  <c r="G38" i="18" s="1"/>
  <c r="F81" i="17"/>
  <c r="G81" i="17"/>
  <c r="F289" i="14"/>
  <c r="G289" i="14"/>
  <c r="F341" i="9"/>
  <c r="G341" i="9"/>
  <c r="F345" i="7"/>
  <c r="G345" i="7"/>
  <c r="F343" i="6"/>
  <c r="G343" i="6"/>
  <c r="F343" i="11"/>
  <c r="G343" i="11"/>
  <c r="F343" i="4"/>
  <c r="G343" i="4"/>
  <c r="F343" i="5"/>
  <c r="G343" i="5"/>
  <c r="F343" i="3"/>
  <c r="G343" i="3"/>
  <c r="F343" i="8"/>
  <c r="G343" i="8"/>
  <c r="G343" i="12"/>
  <c r="F343" i="12"/>
  <c r="G37" i="18" s="1"/>
  <c r="G80" i="17"/>
  <c r="F80" i="17"/>
  <c r="G288" i="14"/>
  <c r="F288" i="14"/>
  <c r="F340" i="9"/>
  <c r="G340" i="9"/>
  <c r="G344" i="7"/>
  <c r="F344" i="7"/>
  <c r="G342" i="6"/>
  <c r="F342" i="6"/>
  <c r="G342" i="11"/>
  <c r="F342" i="11"/>
  <c r="F342" i="4"/>
  <c r="G342" i="4"/>
  <c r="G342" i="5"/>
  <c r="F342" i="5"/>
  <c r="G342" i="3"/>
  <c r="F342" i="3"/>
  <c r="F342" i="8"/>
  <c r="G342" i="8"/>
  <c r="G342" i="12"/>
  <c r="F342" i="12"/>
  <c r="G36" i="18" s="1"/>
  <c r="F79" i="17"/>
  <c r="G79" i="17"/>
  <c r="F287" i="14"/>
  <c r="G287" i="14"/>
  <c r="F339" i="9"/>
  <c r="G339" i="9"/>
  <c r="F343" i="7"/>
  <c r="G343" i="7"/>
  <c r="F341" i="6"/>
  <c r="G341" i="6"/>
  <c r="F341" i="11"/>
  <c r="G341" i="11"/>
  <c r="F341" i="4"/>
  <c r="G341" i="4"/>
  <c r="F341" i="5"/>
  <c r="G341" i="5"/>
  <c r="F341" i="8"/>
  <c r="G341" i="8"/>
  <c r="G341" i="12"/>
  <c r="F341" i="12"/>
  <c r="G35" i="18" s="1"/>
  <c r="F78" i="17"/>
  <c r="G78" i="17"/>
  <c r="F286" i="14"/>
  <c r="G286" i="14"/>
  <c r="F338" i="9"/>
  <c r="G338" i="9"/>
  <c r="F342" i="7"/>
  <c r="G342" i="7"/>
  <c r="F340" i="6"/>
  <c r="G340" i="6"/>
  <c r="F340" i="11"/>
  <c r="G340" i="11"/>
  <c r="F340" i="4"/>
  <c r="G340" i="4"/>
  <c r="F340" i="8"/>
  <c r="G340" i="8"/>
  <c r="G340" i="12"/>
  <c r="F340" i="12"/>
  <c r="G34" i="18" s="1"/>
  <c r="G77" i="17"/>
  <c r="F77" i="17"/>
  <c r="G285" i="14"/>
  <c r="F285" i="14"/>
  <c r="G337" i="9"/>
  <c r="F337" i="9"/>
  <c r="G341" i="7"/>
  <c r="F341" i="7"/>
  <c r="G339" i="6"/>
  <c r="F339" i="6"/>
  <c r="G339" i="11"/>
  <c r="F339" i="11"/>
  <c r="G339" i="4"/>
  <c r="F339" i="4"/>
  <c r="G339" i="8"/>
  <c r="F339" i="8"/>
  <c r="G339" i="12"/>
  <c r="F339" i="12"/>
  <c r="G33" i="18" s="1"/>
  <c r="F76" i="17"/>
  <c r="G76" i="17"/>
  <c r="F284" i="14"/>
  <c r="G284" i="14"/>
  <c r="F336" i="9"/>
  <c r="G336" i="9"/>
  <c r="F340" i="7"/>
  <c r="G340" i="7"/>
  <c r="F338" i="6"/>
  <c r="G338" i="6"/>
  <c r="F338" i="11"/>
  <c r="G338" i="11"/>
  <c r="F338" i="4"/>
  <c r="G338" i="4"/>
  <c r="F338" i="8"/>
  <c r="G338" i="8"/>
  <c r="G338" i="12"/>
  <c r="F338" i="12"/>
  <c r="G32" i="18" s="1"/>
  <c r="F75" i="17"/>
  <c r="G75" i="17"/>
  <c r="F283" i="14"/>
  <c r="G283" i="14"/>
  <c r="F335" i="9"/>
  <c r="G335" i="9"/>
  <c r="F339" i="7"/>
  <c r="G339" i="7"/>
  <c r="F337" i="6"/>
  <c r="G337" i="6"/>
  <c r="F337" i="11"/>
  <c r="G337" i="11"/>
  <c r="F337" i="4"/>
  <c r="G337" i="4"/>
  <c r="F337" i="5"/>
  <c r="G337" i="5"/>
  <c r="F338" i="5"/>
  <c r="G338" i="5"/>
  <c r="F339" i="5"/>
  <c r="G339" i="5"/>
  <c r="F340" i="5"/>
  <c r="G340" i="5"/>
  <c r="F337" i="3"/>
  <c r="G337" i="3"/>
  <c r="F338" i="3"/>
  <c r="G338" i="3"/>
  <c r="F339" i="3"/>
  <c r="G339" i="3"/>
  <c r="F340" i="3"/>
  <c r="G340" i="3"/>
  <c r="F341" i="3"/>
  <c r="G341" i="3"/>
  <c r="F337" i="8"/>
  <c r="G337" i="8"/>
  <c r="G337" i="12"/>
  <c r="F337" i="12"/>
  <c r="G31" i="18" s="1"/>
  <c r="F74" i="17"/>
  <c r="G74" i="17"/>
  <c r="F282" i="14"/>
  <c r="G282" i="14"/>
  <c r="F334" i="9"/>
  <c r="G334" i="9"/>
  <c r="F338" i="7"/>
  <c r="G338" i="7"/>
  <c r="F336" i="6"/>
  <c r="G336" i="6"/>
  <c r="F336" i="11"/>
  <c r="G336" i="11"/>
  <c r="F336" i="4"/>
  <c r="G336" i="4"/>
  <c r="F336" i="5"/>
  <c r="G336" i="5"/>
  <c r="F336" i="3"/>
  <c r="G336" i="3"/>
  <c r="F336" i="8"/>
  <c r="G336" i="8"/>
  <c r="G336" i="12"/>
  <c r="F336" i="12"/>
  <c r="G30" i="18" s="1"/>
  <c r="F73" i="17"/>
  <c r="G73" i="17"/>
  <c r="F281" i="14"/>
  <c r="G281" i="14"/>
  <c r="F333" i="9"/>
  <c r="G333" i="9"/>
  <c r="F337" i="7"/>
  <c r="G337" i="7"/>
  <c r="F335" i="6"/>
  <c r="G335" i="6"/>
  <c r="F335" i="11"/>
  <c r="G335" i="11"/>
  <c r="F335" i="4"/>
  <c r="G335" i="4"/>
  <c r="F335" i="5"/>
  <c r="G335" i="5"/>
  <c r="F335" i="3"/>
  <c r="G335" i="3"/>
  <c r="F335" i="8"/>
  <c r="G335" i="8"/>
  <c r="G335" i="12"/>
  <c r="F335" i="12"/>
  <c r="G29" i="18" s="1"/>
  <c r="G72" i="17"/>
  <c r="F72" i="17"/>
  <c r="G280" i="14"/>
  <c r="F280" i="14"/>
  <c r="G332" i="9"/>
  <c r="F332" i="9"/>
  <c r="G336" i="7"/>
  <c r="F336" i="7"/>
  <c r="G334" i="6"/>
  <c r="F334" i="6"/>
  <c r="G334" i="11"/>
  <c r="F334" i="11"/>
  <c r="G334" i="4"/>
  <c r="F334" i="4"/>
  <c r="G334" i="5"/>
  <c r="F334" i="5"/>
  <c r="G334" i="3"/>
  <c r="F334" i="3"/>
  <c r="G334" i="8"/>
  <c r="F334" i="8"/>
  <c r="G334" i="12"/>
  <c r="F334" i="12"/>
  <c r="G28" i="18" s="1"/>
  <c r="F71" i="17"/>
  <c r="G71" i="17"/>
  <c r="F279" i="14"/>
  <c r="G279" i="14"/>
  <c r="F331" i="9"/>
  <c r="G331" i="9"/>
  <c r="F335" i="7"/>
  <c r="G335" i="7"/>
  <c r="F333" i="6"/>
  <c r="G333" i="6"/>
  <c r="F333" i="11"/>
  <c r="G333" i="11"/>
  <c r="F333" i="5"/>
  <c r="G333" i="5"/>
  <c r="F333" i="3"/>
  <c r="G333" i="3"/>
  <c r="F333" i="8"/>
  <c r="G333" i="8"/>
  <c r="G333" i="12"/>
  <c r="F333" i="12"/>
  <c r="G27" i="18" s="1"/>
  <c r="G70" i="17"/>
  <c r="F70" i="17"/>
  <c r="G278" i="14"/>
  <c r="F278" i="14"/>
  <c r="G330" i="9"/>
  <c r="F330" i="9"/>
  <c r="G334" i="7"/>
  <c r="F334" i="7"/>
  <c r="G332" i="6"/>
  <c r="F332" i="6"/>
  <c r="G332" i="11"/>
  <c r="F332" i="11"/>
  <c r="F332" i="5"/>
  <c r="G332" i="5"/>
  <c r="F332" i="3"/>
  <c r="G332" i="3"/>
  <c r="G332" i="8"/>
  <c r="F332" i="8"/>
  <c r="G332" i="12"/>
  <c r="F332" i="12"/>
  <c r="G26" i="18" s="1"/>
  <c r="G69" i="17"/>
  <c r="F69" i="17"/>
  <c r="G277" i="14"/>
  <c r="F277" i="14"/>
  <c r="G329" i="9"/>
  <c r="F329" i="9"/>
  <c r="G333" i="7"/>
  <c r="F333" i="7"/>
  <c r="G331" i="6"/>
  <c r="F331" i="6"/>
  <c r="G331" i="11"/>
  <c r="F331" i="11"/>
  <c r="G331" i="5"/>
  <c r="F331" i="5"/>
  <c r="G331" i="3"/>
  <c r="F331" i="3"/>
  <c r="G331" i="8"/>
  <c r="F331" i="8"/>
  <c r="G331" i="12"/>
  <c r="F331" i="12"/>
  <c r="G25" i="18" s="1"/>
  <c r="G68" i="17"/>
  <c r="F68" i="17"/>
  <c r="G276" i="14"/>
  <c r="F276" i="14"/>
  <c r="G328" i="9"/>
  <c r="F328" i="9"/>
  <c r="F327" i="9"/>
  <c r="G327" i="9"/>
  <c r="G332" i="7"/>
  <c r="F332" i="7"/>
  <c r="G330" i="6"/>
  <c r="F330" i="6"/>
  <c r="G330" i="11"/>
  <c r="F330" i="11"/>
  <c r="G330" i="5"/>
  <c r="F330" i="5"/>
  <c r="G330" i="3"/>
  <c r="F330" i="3"/>
  <c r="G330" i="8"/>
  <c r="F330" i="8"/>
  <c r="G330" i="12"/>
  <c r="F330" i="12"/>
  <c r="G24" i="18" s="1"/>
  <c r="G67" i="17"/>
  <c r="F67" i="17"/>
  <c r="G275" i="14"/>
  <c r="F275" i="14"/>
  <c r="G331" i="7"/>
  <c r="F331" i="7"/>
  <c r="G329" i="6"/>
  <c r="F329" i="6"/>
  <c r="G329" i="11"/>
  <c r="F329" i="11"/>
  <c r="G329" i="5"/>
  <c r="F329" i="5"/>
  <c r="G329" i="3"/>
  <c r="F329" i="3"/>
  <c r="G329" i="8"/>
  <c r="F329" i="8"/>
  <c r="G329" i="12"/>
  <c r="F329" i="12"/>
  <c r="G23" i="18" s="1"/>
  <c r="G66" i="17"/>
  <c r="F66" i="17"/>
  <c r="G274" i="14"/>
  <c r="F274" i="14"/>
  <c r="G326" i="9"/>
  <c r="F326" i="9"/>
  <c r="G330" i="7"/>
  <c r="F330" i="7"/>
  <c r="G328" i="6"/>
  <c r="F328" i="6"/>
  <c r="G328" i="11"/>
  <c r="F328" i="11"/>
  <c r="G328" i="5"/>
  <c r="F328" i="5"/>
  <c r="G328" i="3"/>
  <c r="F328" i="3"/>
  <c r="G328" i="8"/>
  <c r="F328" i="8"/>
  <c r="G328" i="12"/>
  <c r="F328" i="12"/>
  <c r="G22" i="18" s="1"/>
  <c r="G65" i="17"/>
  <c r="F65" i="17"/>
  <c r="G273" i="14"/>
  <c r="F273" i="14"/>
  <c r="G325" i="9"/>
  <c r="F325" i="9"/>
  <c r="G329" i="7"/>
  <c r="F329" i="7"/>
  <c r="G327" i="6"/>
  <c r="F327" i="6"/>
  <c r="G327" i="11"/>
  <c r="F327" i="11"/>
  <c r="G327" i="5"/>
  <c r="F327" i="5"/>
  <c r="G327" i="3"/>
  <c r="F327" i="3"/>
  <c r="G327" i="8"/>
  <c r="F327" i="8"/>
  <c r="G327" i="12"/>
  <c r="F327" i="12"/>
  <c r="G21" i="18" s="1"/>
  <c r="G64" i="17"/>
  <c r="F64" i="17"/>
  <c r="G272" i="14"/>
  <c r="F272" i="14"/>
  <c r="G324" i="9"/>
  <c r="F324" i="9"/>
  <c r="G328" i="7"/>
  <c r="F328" i="7"/>
  <c r="G326" i="6"/>
  <c r="F326" i="6"/>
  <c r="G326" i="11"/>
  <c r="F326" i="11"/>
  <c r="G326" i="5"/>
  <c r="F326" i="5"/>
  <c r="G326" i="3"/>
  <c r="F326" i="3"/>
  <c r="G326" i="8"/>
  <c r="F326" i="8"/>
  <c r="G326" i="12"/>
  <c r="F326" i="12"/>
  <c r="G20" i="18" s="1"/>
  <c r="G63" i="17"/>
  <c r="F63" i="17"/>
  <c r="G271" i="14"/>
  <c r="F271" i="14"/>
  <c r="G323" i="9"/>
  <c r="F323" i="9"/>
  <c r="G327" i="7"/>
  <c r="F327" i="7"/>
  <c r="G325" i="6"/>
  <c r="F325" i="6"/>
  <c r="G325" i="11"/>
  <c r="F325" i="11"/>
  <c r="G325" i="5"/>
  <c r="F325" i="5"/>
  <c r="G325" i="3"/>
  <c r="F325" i="3"/>
  <c r="G325" i="8"/>
  <c r="F325" i="8"/>
  <c r="G325" i="12"/>
  <c r="F325" i="12"/>
  <c r="G19" i="18" s="1"/>
  <c r="G62" i="17"/>
  <c r="F62" i="17"/>
  <c r="G270" i="14"/>
  <c r="F270" i="14"/>
  <c r="G322" i="9"/>
  <c r="F322" i="9"/>
  <c r="G326" i="7"/>
  <c r="F326" i="7"/>
  <c r="G324" i="6"/>
  <c r="F324" i="6"/>
  <c r="G324" i="11"/>
  <c r="F324" i="11"/>
  <c r="G324" i="5"/>
  <c r="F324" i="5"/>
  <c r="G324" i="3"/>
  <c r="F324" i="3"/>
  <c r="G324" i="8"/>
  <c r="F324" i="8"/>
  <c r="G324" i="12"/>
  <c r="F324" i="12"/>
  <c r="G18" i="18" s="1"/>
  <c r="G61" i="17"/>
  <c r="F61" i="17"/>
  <c r="G269" i="14"/>
  <c r="F269" i="14"/>
  <c r="G321" i="9"/>
  <c r="F321" i="9"/>
  <c r="F325" i="7"/>
  <c r="F324" i="7"/>
  <c r="F323" i="7"/>
  <c r="F322" i="7"/>
  <c r="F321" i="7"/>
  <c r="F320" i="7"/>
  <c r="F319" i="7"/>
  <c r="F318" i="7"/>
  <c r="F317" i="7"/>
  <c r="F316" i="7"/>
  <c r="F315" i="7"/>
  <c r="F314" i="7"/>
  <c r="F313" i="7"/>
  <c r="F312" i="7"/>
  <c r="F311" i="7"/>
  <c r="F310" i="7"/>
  <c r="F309" i="7"/>
  <c r="F308" i="7"/>
  <c r="F307" i="7"/>
  <c r="G325" i="7"/>
  <c r="G323" i="6"/>
  <c r="F323" i="6"/>
  <c r="G323" i="5"/>
  <c r="F323" i="5"/>
  <c r="G323" i="3"/>
  <c r="F323" i="3"/>
  <c r="G323" i="8"/>
  <c r="F323" i="8"/>
  <c r="G323" i="12"/>
  <c r="F323" i="12"/>
  <c r="G17" i="18" s="1"/>
  <c r="G60" i="17"/>
  <c r="F60" i="17"/>
  <c r="G268" i="14"/>
  <c r="F268" i="14"/>
  <c r="G320" i="9"/>
  <c r="F320" i="9"/>
  <c r="G324" i="7"/>
  <c r="G322" i="6"/>
  <c r="F322" i="6"/>
  <c r="G322" i="5"/>
  <c r="F322" i="5"/>
  <c r="G322" i="3"/>
  <c r="F322" i="3"/>
  <c r="G322" i="8"/>
  <c r="F322" i="8"/>
  <c r="G322" i="12"/>
  <c r="F322" i="12"/>
  <c r="G16" i="18" s="1"/>
  <c r="F59" i="17"/>
  <c r="G59" i="17"/>
  <c r="G267" i="14"/>
  <c r="F267" i="14"/>
  <c r="G319" i="9"/>
  <c r="F319" i="9"/>
  <c r="G323" i="7"/>
  <c r="G321" i="6"/>
  <c r="F321" i="6"/>
  <c r="G321" i="5"/>
  <c r="F321" i="5"/>
  <c r="G321" i="3"/>
  <c r="F321" i="3"/>
  <c r="F321" i="8"/>
  <c r="G321" i="8"/>
  <c r="G321" i="12"/>
  <c r="F321" i="12"/>
  <c r="G15" i="18" s="1"/>
  <c r="G58" i="17"/>
  <c r="F58" i="17"/>
  <c r="G266" i="14"/>
  <c r="F266" i="14"/>
  <c r="G318" i="9"/>
  <c r="F318" i="9"/>
  <c r="G322" i="7"/>
  <c r="G320" i="6"/>
  <c r="F320" i="6"/>
  <c r="G320" i="5"/>
  <c r="F320" i="5"/>
  <c r="G320" i="3"/>
  <c r="F320" i="3"/>
  <c r="G320" i="8"/>
  <c r="F320" i="8"/>
  <c r="G320" i="12"/>
  <c r="F320" i="12"/>
  <c r="G57" i="17"/>
  <c r="F57" i="17"/>
  <c r="G56" i="17"/>
  <c r="F56" i="17"/>
  <c r="G264" i="14"/>
  <c r="F264" i="14"/>
  <c r="G316" i="9"/>
  <c r="F316" i="9"/>
  <c r="G320" i="7"/>
  <c r="G318" i="6"/>
  <c r="F318" i="6"/>
  <c r="F318" i="11"/>
  <c r="G318" i="5"/>
  <c r="F318" i="5"/>
  <c r="G318" i="3"/>
  <c r="F318" i="3"/>
  <c r="G318" i="8"/>
  <c r="F318" i="8"/>
  <c r="G318" i="12"/>
  <c r="F318" i="12"/>
  <c r="G265" i="14"/>
  <c r="F265" i="14"/>
  <c r="G317" i="9"/>
  <c r="F317" i="9"/>
  <c r="G321" i="7"/>
  <c r="G319" i="6"/>
  <c r="F319" i="6"/>
  <c r="G319" i="5"/>
  <c r="F319" i="5"/>
  <c r="G319" i="3"/>
  <c r="F319" i="3"/>
  <c r="G319" i="8"/>
  <c r="F319" i="8"/>
  <c r="G319" i="12"/>
  <c r="F319" i="12"/>
  <c r="E13" i="18" s="1"/>
  <c r="G55" i="17"/>
  <c r="F55" i="17"/>
  <c r="G263" i="14"/>
  <c r="F263" i="14"/>
  <c r="G315" i="9"/>
  <c r="F315" i="9"/>
  <c r="G319" i="7"/>
  <c r="G317" i="6"/>
  <c r="F317" i="6"/>
  <c r="G317" i="5"/>
  <c r="F317" i="5"/>
  <c r="G317" i="3"/>
  <c r="F317" i="3"/>
  <c r="G317" i="8"/>
  <c r="F317" i="8"/>
  <c r="G317" i="12"/>
  <c r="F317" i="12"/>
  <c r="G54" i="17"/>
  <c r="F54" i="17"/>
  <c r="G314" i="9"/>
  <c r="F314" i="9"/>
  <c r="G318" i="7"/>
  <c r="G316" i="6"/>
  <c r="F316" i="6"/>
  <c r="G316" i="5"/>
  <c r="F316" i="5"/>
  <c r="G316" i="3"/>
  <c r="F316" i="3"/>
  <c r="G316" i="8"/>
  <c r="F316" i="8"/>
  <c r="G316" i="12"/>
  <c r="F316" i="12"/>
  <c r="G53" i="17"/>
  <c r="F53" i="17"/>
  <c r="G317" i="7"/>
  <c r="G315" i="6"/>
  <c r="F315" i="6"/>
  <c r="G315" i="5"/>
  <c r="F315" i="5"/>
  <c r="G315" i="3"/>
  <c r="F315" i="3"/>
  <c r="G315" i="8"/>
  <c r="F315" i="8"/>
  <c r="G315" i="12"/>
  <c r="F315" i="12"/>
  <c r="G52" i="17"/>
  <c r="F52" i="17"/>
  <c r="G316" i="7"/>
  <c r="G314" i="6"/>
  <c r="F314" i="6"/>
  <c r="G314" i="5"/>
  <c r="F314" i="5"/>
  <c r="G314" i="3"/>
  <c r="F314" i="3"/>
  <c r="G314" i="8"/>
  <c r="F314" i="8"/>
  <c r="G314" i="12"/>
  <c r="F314" i="12"/>
  <c r="G51" i="17"/>
  <c r="F51" i="17"/>
  <c r="G315" i="7"/>
  <c r="G313" i="6"/>
  <c r="F313" i="6"/>
  <c r="G313" i="5"/>
  <c r="F313" i="5"/>
  <c r="G313" i="3"/>
  <c r="F313" i="3"/>
  <c r="G313" i="8"/>
  <c r="F313" i="8"/>
  <c r="G313" i="12"/>
  <c r="F313" i="12"/>
  <c r="G50" i="17"/>
  <c r="F50" i="17"/>
  <c r="G314" i="7"/>
  <c r="G312" i="6"/>
  <c r="F312" i="6"/>
  <c r="G312" i="5"/>
  <c r="F312" i="5"/>
  <c r="G312" i="3"/>
  <c r="F312" i="3"/>
  <c r="G312" i="8"/>
  <c r="F312" i="8"/>
  <c r="G312" i="12"/>
  <c r="F312" i="12"/>
  <c r="G49" i="17"/>
  <c r="F49" i="17"/>
  <c r="G313" i="7"/>
  <c r="F311" i="5"/>
  <c r="G311" i="5"/>
  <c r="G311" i="3"/>
  <c r="F311" i="3"/>
  <c r="G311" i="8"/>
  <c r="F311" i="8"/>
  <c r="G311" i="12"/>
  <c r="F311" i="12"/>
  <c r="G48" i="17"/>
  <c r="F48" i="17"/>
  <c r="G312" i="7"/>
  <c r="G310" i="5"/>
  <c r="F310" i="5"/>
  <c r="G310" i="3"/>
  <c r="F310" i="3"/>
  <c r="G310" i="8"/>
  <c r="F310" i="8"/>
  <c r="G310" i="12"/>
  <c r="F310" i="12"/>
  <c r="G47" i="17"/>
  <c r="F47" i="17"/>
  <c r="G311" i="7"/>
  <c r="G309" i="5"/>
  <c r="F309" i="5"/>
  <c r="G309" i="3"/>
  <c r="F309" i="3"/>
  <c r="G309" i="8"/>
  <c r="F309" i="8"/>
  <c r="G309" i="12"/>
  <c r="F309" i="12"/>
  <c r="G46" i="17"/>
  <c r="F46" i="17"/>
  <c r="G310" i="7"/>
  <c r="G308" i="5"/>
  <c r="F308" i="5"/>
  <c r="G308" i="3"/>
  <c r="F308" i="3"/>
  <c r="G308" i="8"/>
  <c r="F308" i="8"/>
  <c r="G308" i="12"/>
  <c r="F308" i="12"/>
  <c r="G45" i="17"/>
  <c r="F45" i="17"/>
  <c r="G309" i="7"/>
  <c r="G307" i="5"/>
  <c r="F307" i="5"/>
  <c r="G307" i="3"/>
  <c r="F307" i="3"/>
  <c r="G307" i="8"/>
  <c r="F307" i="8"/>
  <c r="G307" i="12"/>
  <c r="F307" i="12"/>
  <c r="F44" i="17"/>
  <c r="G44" i="17"/>
  <c r="G308" i="7"/>
  <c r="F306" i="5"/>
  <c r="G306" i="5"/>
  <c r="G306" i="3"/>
  <c r="F306" i="3"/>
  <c r="F306" i="8"/>
  <c r="G306" i="8"/>
  <c r="G306" i="12"/>
  <c r="F306" i="12"/>
  <c r="G43" i="17"/>
  <c r="F43" i="17"/>
  <c r="G307" i="7"/>
  <c r="G305" i="5"/>
  <c r="F305" i="5"/>
  <c r="G305" i="3"/>
  <c r="F305" i="3"/>
  <c r="G305" i="8"/>
  <c r="F305" i="8"/>
  <c r="G305" i="12"/>
  <c r="F305" i="12"/>
  <c r="G42" i="17"/>
  <c r="F42" i="17"/>
  <c r="G306" i="7"/>
  <c r="F306" i="7"/>
  <c r="G304" i="5"/>
  <c r="F304" i="5"/>
  <c r="G304" i="3"/>
  <c r="F304" i="3"/>
  <c r="G304" i="8"/>
  <c r="F304" i="8"/>
  <c r="G304" i="12"/>
  <c r="F304" i="12"/>
  <c r="G41" i="17"/>
  <c r="F41" i="17"/>
  <c r="G305" i="7"/>
  <c r="F305" i="7"/>
  <c r="G303" i="5"/>
  <c r="F303" i="5"/>
  <c r="H57" i="5"/>
  <c r="G303" i="3"/>
  <c r="F303" i="3"/>
  <c r="G303" i="12"/>
  <c r="F303" i="12"/>
  <c r="F40" i="17"/>
  <c r="G40" i="17"/>
  <c r="G304" i="7"/>
  <c r="F304" i="7"/>
  <c r="F302" i="5"/>
  <c r="G302" i="5"/>
  <c r="F302" i="3"/>
  <c r="G302" i="3"/>
  <c r="G39" i="17"/>
  <c r="F39" i="17"/>
  <c r="G303" i="7"/>
  <c r="F303" i="7"/>
  <c r="G301" i="5"/>
  <c r="F301" i="5"/>
  <c r="G301" i="3"/>
  <c r="F301" i="3"/>
  <c r="G38" i="17"/>
  <c r="F38" i="17"/>
  <c r="G302" i="7"/>
  <c r="F302" i="7"/>
  <c r="G300" i="3"/>
  <c r="F300" i="3"/>
  <c r="G37" i="17"/>
  <c r="F37" i="17"/>
  <c r="G301" i="7"/>
  <c r="F301" i="7"/>
  <c r="G299" i="3"/>
  <c r="F299" i="3"/>
  <c r="G36" i="17"/>
  <c r="F36" i="17"/>
  <c r="F300" i="7"/>
  <c r="G300" i="7"/>
  <c r="G298" i="3"/>
  <c r="F298" i="3"/>
  <c r="G35" i="17"/>
  <c r="F35" i="17"/>
  <c r="F299" i="7"/>
  <c r="G299" i="7"/>
  <c r="G297" i="3"/>
  <c r="F297" i="3"/>
  <c r="G298" i="7"/>
  <c r="F298" i="7"/>
  <c r="F34" i="17"/>
  <c r="G34" i="17"/>
  <c r="G296" i="3"/>
  <c r="F296" i="3"/>
  <c r="G295" i="3"/>
  <c r="F295" i="3"/>
  <c r="G297" i="7"/>
  <c r="F297" i="7"/>
  <c r="G33" i="17"/>
  <c r="F33" i="17"/>
  <c r="G29" i="17"/>
  <c r="G30" i="17"/>
  <c r="G31" i="17"/>
  <c r="G32" i="17"/>
  <c r="F32" i="17"/>
  <c r="G296" i="7"/>
  <c r="F296" i="7"/>
  <c r="G294" i="3"/>
  <c r="F294" i="3"/>
  <c r="G295" i="7"/>
  <c r="F295" i="7"/>
  <c r="G293" i="3"/>
  <c r="F293" i="3"/>
  <c r="F31" i="17"/>
  <c r="G292" i="3"/>
  <c r="F292" i="3"/>
  <c r="G294" i="7"/>
  <c r="F294" i="7"/>
  <c r="F30" i="17"/>
  <c r="G291" i="3"/>
  <c r="F291" i="3"/>
  <c r="G291" i="12"/>
  <c r="F29" i="17"/>
  <c r="G293" i="7"/>
  <c r="F293" i="7"/>
  <c r="G292" i="7"/>
  <c r="F292" i="7"/>
  <c r="G290" i="3"/>
  <c r="F290" i="3"/>
  <c r="G28" i="17"/>
  <c r="F28" i="17"/>
  <c r="G27" i="17"/>
  <c r="F27" i="17"/>
  <c r="G291" i="7"/>
  <c r="F291" i="7"/>
  <c r="G289" i="3"/>
  <c r="F289" i="3"/>
  <c r="G290" i="7"/>
  <c r="F290" i="7"/>
  <c r="F288" i="3"/>
  <c r="G288" i="3"/>
  <c r="F26" i="17"/>
  <c r="G26" i="17"/>
  <c r="G25" i="17"/>
  <c r="F25" i="17"/>
  <c r="G289" i="7"/>
  <c r="F289" i="7"/>
  <c r="G288" i="7"/>
  <c r="F288" i="7"/>
  <c r="G287" i="3"/>
  <c r="F287" i="3"/>
  <c r="F24" i="17"/>
  <c r="G24" i="17"/>
  <c r="G286" i="3"/>
  <c r="F286" i="3"/>
  <c r="G285" i="3"/>
  <c r="F285" i="3"/>
  <c r="G287" i="7"/>
  <c r="F287" i="7"/>
  <c r="F23" i="17"/>
  <c r="G23" i="17"/>
  <c r="F284" i="4"/>
  <c r="G284" i="3"/>
  <c r="F284" i="3"/>
  <c r="G286" i="7"/>
  <c r="F286" i="7"/>
  <c r="G22" i="17"/>
  <c r="F22" i="17"/>
  <c r="G21" i="17"/>
  <c r="F21" i="17"/>
  <c r="G285" i="7"/>
  <c r="F285" i="7"/>
  <c r="G283" i="3"/>
  <c r="F283" i="3"/>
  <c r="G20" i="17"/>
  <c r="F20" i="17"/>
  <c r="G284" i="7"/>
  <c r="F284" i="7"/>
  <c r="G282" i="3"/>
  <c r="F282" i="3"/>
  <c r="F19" i="17"/>
  <c r="G19" i="17"/>
  <c r="G283" i="7"/>
  <c r="F283" i="7"/>
  <c r="G281" i="3"/>
  <c r="F281" i="3"/>
  <c r="G18" i="17"/>
  <c r="F18" i="17"/>
  <c r="G282" i="7"/>
  <c r="F282" i="7"/>
  <c r="G280" i="3"/>
  <c r="F280" i="3"/>
  <c r="G17" i="17"/>
  <c r="F17" i="17"/>
  <c r="G281" i="7"/>
  <c r="F281" i="7"/>
  <c r="G279" i="3"/>
  <c r="F279" i="3"/>
  <c r="G16" i="17"/>
  <c r="F16" i="17"/>
  <c r="G280" i="7"/>
  <c r="F280" i="7"/>
  <c r="G278" i="3"/>
  <c r="F278" i="3"/>
  <c r="G15" i="17"/>
  <c r="F15" i="17"/>
  <c r="G279" i="7"/>
  <c r="F279" i="7"/>
  <c r="G277" i="3"/>
  <c r="F277" i="3"/>
  <c r="G14" i="17"/>
  <c r="F14" i="17"/>
  <c r="G278" i="7"/>
  <c r="F278" i="7"/>
  <c r="G276" i="3"/>
  <c r="F276" i="3"/>
  <c r="F298" i="12"/>
  <c r="G298" i="12"/>
  <c r="F299" i="12"/>
  <c r="G299" i="12"/>
  <c r="F300" i="12"/>
  <c r="G300" i="12"/>
  <c r="F301" i="12"/>
  <c r="G301" i="12"/>
  <c r="F302" i="12"/>
  <c r="G302" i="12"/>
  <c r="G13" i="17"/>
  <c r="F13" i="17"/>
  <c r="F221" i="14"/>
  <c r="G221" i="14"/>
  <c r="F222" i="14"/>
  <c r="G222" i="14"/>
  <c r="F223" i="14"/>
  <c r="G223" i="14"/>
  <c r="F224" i="14"/>
  <c r="G224" i="14"/>
  <c r="F225" i="14"/>
  <c r="G225" i="14"/>
  <c r="F226" i="14"/>
  <c r="G226" i="14"/>
  <c r="F227" i="14"/>
  <c r="G227" i="14"/>
  <c r="F228" i="14"/>
  <c r="G228" i="14"/>
  <c r="F229" i="14"/>
  <c r="G229" i="14"/>
  <c r="F230" i="14"/>
  <c r="G230" i="14"/>
  <c r="F231" i="14"/>
  <c r="G231" i="14"/>
  <c r="F232" i="14"/>
  <c r="G232" i="14"/>
  <c r="F233" i="14"/>
  <c r="G233" i="14"/>
  <c r="F234" i="14"/>
  <c r="G234" i="14"/>
  <c r="F235" i="14"/>
  <c r="G235" i="14"/>
  <c r="F236" i="14"/>
  <c r="G236" i="14"/>
  <c r="F237" i="14"/>
  <c r="G237" i="14"/>
  <c r="F238" i="14"/>
  <c r="G238" i="14"/>
  <c r="F239" i="14"/>
  <c r="G239" i="14"/>
  <c r="F240" i="14"/>
  <c r="G240" i="14"/>
  <c r="F241" i="14"/>
  <c r="G241" i="14"/>
  <c r="F242" i="14"/>
  <c r="G242" i="14"/>
  <c r="F243" i="14"/>
  <c r="G243" i="14"/>
  <c r="F244" i="14"/>
  <c r="G244" i="14"/>
  <c r="F245" i="14"/>
  <c r="G245" i="14"/>
  <c r="F246" i="14"/>
  <c r="G246" i="14"/>
  <c r="F247" i="14"/>
  <c r="G247" i="14"/>
  <c r="F248" i="14"/>
  <c r="G248" i="14"/>
  <c r="F249" i="14"/>
  <c r="G249" i="14"/>
  <c r="F250" i="14"/>
  <c r="G250" i="14"/>
  <c r="F251" i="14"/>
  <c r="G251" i="14"/>
  <c r="F252" i="14"/>
  <c r="G252" i="14"/>
  <c r="F253" i="14"/>
  <c r="G253" i="14"/>
  <c r="F254" i="14"/>
  <c r="G254" i="14"/>
  <c r="F255" i="14"/>
  <c r="G255" i="14"/>
  <c r="F256" i="14"/>
  <c r="G256" i="14"/>
  <c r="F257" i="14"/>
  <c r="G257" i="14"/>
  <c r="F258" i="14"/>
  <c r="G258" i="14"/>
  <c r="F259" i="14"/>
  <c r="G259" i="14"/>
  <c r="F260" i="14"/>
  <c r="G260" i="14"/>
  <c r="F261" i="14"/>
  <c r="G261" i="14"/>
  <c r="F262" i="14"/>
  <c r="G262" i="14"/>
  <c r="F273" i="10"/>
  <c r="G273" i="10"/>
  <c r="F274" i="10"/>
  <c r="G274" i="10"/>
  <c r="F275" i="10"/>
  <c r="G275" i="10"/>
  <c r="F276" i="10"/>
  <c r="G276" i="10"/>
  <c r="F277" i="10"/>
  <c r="G277" i="10"/>
  <c r="F278" i="10"/>
  <c r="G278" i="10"/>
  <c r="F279" i="10"/>
  <c r="G279" i="10"/>
  <c r="F280" i="10"/>
  <c r="G280" i="10"/>
  <c r="F281" i="10"/>
  <c r="G281" i="10"/>
  <c r="F282" i="10"/>
  <c r="G282" i="10"/>
  <c r="F283" i="10"/>
  <c r="G283" i="10"/>
  <c r="F284" i="10"/>
  <c r="G284" i="10"/>
  <c r="F285" i="10"/>
  <c r="G285" i="10"/>
  <c r="F286" i="10"/>
  <c r="G286" i="10"/>
  <c r="F287" i="10"/>
  <c r="G287" i="10"/>
  <c r="F288" i="10"/>
  <c r="G288" i="10"/>
  <c r="F289" i="10"/>
  <c r="G289" i="10"/>
  <c r="F290" i="10"/>
  <c r="G290" i="10"/>
  <c r="F291" i="10"/>
  <c r="G291" i="10"/>
  <c r="F292" i="10"/>
  <c r="G292" i="10"/>
  <c r="F293" i="10"/>
  <c r="G293" i="10"/>
  <c r="F294" i="10"/>
  <c r="G294" i="10"/>
  <c r="F295" i="10"/>
  <c r="G295" i="10"/>
  <c r="F296" i="10"/>
  <c r="G296" i="10"/>
  <c r="F297" i="10"/>
  <c r="G297" i="10"/>
  <c r="F298" i="10"/>
  <c r="G298" i="10"/>
  <c r="F299" i="10"/>
  <c r="G299" i="10"/>
  <c r="F300" i="10"/>
  <c r="G300" i="10"/>
  <c r="F301" i="10"/>
  <c r="G301" i="10"/>
  <c r="F302" i="10"/>
  <c r="G302" i="10"/>
  <c r="F303" i="10"/>
  <c r="G303" i="10"/>
  <c r="F304" i="10"/>
  <c r="G304" i="10"/>
  <c r="F305" i="10"/>
  <c r="G305" i="10"/>
  <c r="F306" i="10"/>
  <c r="G306" i="10"/>
  <c r="F307" i="10"/>
  <c r="G307" i="10"/>
  <c r="F308" i="10"/>
  <c r="G308" i="10"/>
  <c r="F309" i="10"/>
  <c r="G309" i="10"/>
  <c r="F310" i="10"/>
  <c r="G310" i="10"/>
  <c r="F311" i="10"/>
  <c r="G311" i="10"/>
  <c r="F312" i="10"/>
  <c r="G312" i="10"/>
  <c r="F313" i="10"/>
  <c r="G313" i="10"/>
  <c r="F314" i="10"/>
  <c r="G314" i="10"/>
  <c r="F315" i="10"/>
  <c r="G315" i="10"/>
  <c r="F316" i="10"/>
  <c r="G316" i="10"/>
  <c r="F317" i="10"/>
  <c r="G317" i="10"/>
  <c r="F318" i="10"/>
  <c r="G318" i="10"/>
  <c r="F319" i="10"/>
  <c r="G319" i="10"/>
  <c r="F320" i="10"/>
  <c r="G320" i="10"/>
  <c r="F321" i="10"/>
  <c r="G321" i="10"/>
  <c r="F322" i="10"/>
  <c r="G322" i="10"/>
  <c r="F323" i="10"/>
  <c r="G323" i="10"/>
  <c r="F324" i="10"/>
  <c r="G324" i="10"/>
  <c r="F325" i="10"/>
  <c r="G325" i="10"/>
  <c r="F326" i="10"/>
  <c r="G326" i="10"/>
  <c r="F327" i="10"/>
  <c r="G327" i="10"/>
  <c r="F328" i="10"/>
  <c r="G328" i="10"/>
  <c r="F329" i="10"/>
  <c r="G329" i="10"/>
  <c r="F330" i="10"/>
  <c r="G330" i="10"/>
  <c r="F331" i="10"/>
  <c r="G331" i="10"/>
  <c r="F332" i="10"/>
  <c r="G332" i="10"/>
  <c r="F333" i="10"/>
  <c r="G333" i="10"/>
  <c r="F334" i="10"/>
  <c r="G334" i="10"/>
  <c r="F335" i="10"/>
  <c r="G335" i="10"/>
  <c r="F336" i="10"/>
  <c r="G336" i="10"/>
  <c r="F337" i="10"/>
  <c r="G337" i="10"/>
  <c r="F338" i="10"/>
  <c r="G338" i="10"/>
  <c r="F339" i="10"/>
  <c r="G339" i="10"/>
  <c r="F340" i="10"/>
  <c r="G340" i="10"/>
  <c r="F341" i="10"/>
  <c r="G341" i="10"/>
  <c r="F342" i="10"/>
  <c r="G342" i="10"/>
  <c r="F343" i="10"/>
  <c r="G343" i="10"/>
  <c r="F344" i="10"/>
  <c r="G344" i="10"/>
  <c r="F345" i="10"/>
  <c r="G345" i="10"/>
  <c r="F346" i="10"/>
  <c r="G346" i="10"/>
  <c r="F347" i="10"/>
  <c r="G347" i="10"/>
  <c r="F348" i="10"/>
  <c r="G348" i="10"/>
  <c r="F349" i="10"/>
  <c r="G349" i="10"/>
  <c r="F350" i="10"/>
  <c r="G350" i="10"/>
  <c r="F351" i="10"/>
  <c r="G351" i="10"/>
  <c r="F352" i="10"/>
  <c r="G352" i="10"/>
  <c r="F353" i="10"/>
  <c r="G353" i="10"/>
  <c r="F354" i="10"/>
  <c r="G354" i="10"/>
  <c r="F355" i="10"/>
  <c r="G355" i="10"/>
  <c r="F356" i="10"/>
  <c r="G356" i="10"/>
  <c r="F357" i="10"/>
  <c r="G357" i="10"/>
  <c r="F358" i="10"/>
  <c r="G358" i="10"/>
  <c r="F359" i="10"/>
  <c r="G359" i="10"/>
  <c r="F360" i="10"/>
  <c r="G360" i="10"/>
  <c r="F361" i="10"/>
  <c r="G361" i="10"/>
  <c r="F362" i="10"/>
  <c r="G362" i="10"/>
  <c r="F363" i="10"/>
  <c r="G363" i="10"/>
  <c r="F364" i="10"/>
  <c r="G364" i="10"/>
  <c r="F365" i="10"/>
  <c r="G365" i="10"/>
  <c r="F366" i="10"/>
  <c r="G366" i="10"/>
  <c r="F367" i="10"/>
  <c r="G367" i="10"/>
  <c r="F368" i="10"/>
  <c r="G368" i="10"/>
  <c r="F369" i="10"/>
  <c r="G369" i="10"/>
  <c r="F370" i="10"/>
  <c r="G370" i="10"/>
  <c r="F371" i="10"/>
  <c r="G371" i="10"/>
  <c r="F372" i="10"/>
  <c r="G372" i="10"/>
  <c r="F373" i="10"/>
  <c r="G373" i="10"/>
  <c r="F374" i="10"/>
  <c r="G374" i="10"/>
  <c r="F375" i="10"/>
  <c r="G375" i="10"/>
  <c r="F376" i="10"/>
  <c r="G376" i="10"/>
  <c r="F377" i="10"/>
  <c r="G377" i="10"/>
  <c r="F378" i="10"/>
  <c r="G378" i="10"/>
  <c r="F379" i="10"/>
  <c r="G379" i="10"/>
  <c r="F380" i="10"/>
  <c r="G380" i="10"/>
  <c r="F381" i="10"/>
  <c r="G381" i="10"/>
  <c r="F382" i="10"/>
  <c r="G382" i="10"/>
  <c r="F383" i="10"/>
  <c r="G383" i="10"/>
  <c r="F384" i="10"/>
  <c r="G384" i="10"/>
  <c r="F385" i="10"/>
  <c r="G385" i="10"/>
  <c r="F386" i="10"/>
  <c r="G386" i="10"/>
  <c r="F387" i="10"/>
  <c r="G387" i="10"/>
  <c r="F388" i="10"/>
  <c r="G388" i="10"/>
  <c r="F389" i="10"/>
  <c r="G389" i="10"/>
  <c r="F390" i="10"/>
  <c r="G390" i="10"/>
  <c r="F391" i="10"/>
  <c r="G391" i="10"/>
  <c r="F392" i="10"/>
  <c r="G392" i="10"/>
  <c r="F393" i="10"/>
  <c r="G393" i="10"/>
  <c r="F394" i="10"/>
  <c r="G394" i="10"/>
  <c r="F395" i="10"/>
  <c r="G395" i="10"/>
  <c r="F396" i="10"/>
  <c r="G396" i="10"/>
  <c r="F397" i="10"/>
  <c r="G397" i="10"/>
  <c r="F398" i="10"/>
  <c r="G398" i="10"/>
  <c r="F399" i="10"/>
  <c r="G399" i="10"/>
  <c r="F400" i="10"/>
  <c r="G400" i="10"/>
  <c r="F401" i="10"/>
  <c r="G401" i="10"/>
  <c r="F402" i="10"/>
  <c r="G402" i="10"/>
  <c r="F403" i="10"/>
  <c r="G403" i="10"/>
  <c r="F404" i="10"/>
  <c r="G404" i="10"/>
  <c r="F405" i="10"/>
  <c r="G405" i="10"/>
  <c r="F406" i="10"/>
  <c r="G406" i="10"/>
  <c r="F407" i="10"/>
  <c r="G407" i="10"/>
  <c r="F408" i="10"/>
  <c r="G408" i="10"/>
  <c r="F409" i="10"/>
  <c r="G409" i="10"/>
  <c r="F410" i="10"/>
  <c r="G410" i="10"/>
  <c r="F411" i="10"/>
  <c r="G411" i="10"/>
  <c r="F412" i="10"/>
  <c r="G412" i="10"/>
  <c r="F413" i="10"/>
  <c r="G413" i="10"/>
  <c r="F414" i="10"/>
  <c r="G414" i="10"/>
  <c r="F415" i="10"/>
  <c r="G415" i="10"/>
  <c r="F416" i="10"/>
  <c r="G416" i="10"/>
  <c r="F417" i="10"/>
  <c r="G417" i="10"/>
  <c r="F418" i="10"/>
  <c r="G418" i="10"/>
  <c r="F419" i="10"/>
  <c r="G419" i="10"/>
  <c r="F420" i="10"/>
  <c r="G420" i="10"/>
  <c r="F421" i="10"/>
  <c r="G421" i="10"/>
  <c r="F422" i="10"/>
  <c r="G422" i="10"/>
  <c r="F423" i="10"/>
  <c r="G423" i="10"/>
  <c r="F424" i="10"/>
  <c r="G424" i="10"/>
  <c r="F425" i="10"/>
  <c r="G425" i="10"/>
  <c r="F426" i="10"/>
  <c r="G426" i="10"/>
  <c r="F427" i="10"/>
  <c r="G427" i="10"/>
  <c r="F428" i="10"/>
  <c r="G428" i="10"/>
  <c r="F429" i="10"/>
  <c r="G429" i="10"/>
  <c r="F430" i="10"/>
  <c r="G430" i="10"/>
  <c r="F431" i="10"/>
  <c r="G431" i="10"/>
  <c r="F432" i="10"/>
  <c r="G432" i="10"/>
  <c r="F433" i="10"/>
  <c r="G433" i="10"/>
  <c r="F434" i="10"/>
  <c r="G434" i="10"/>
  <c r="F435" i="10"/>
  <c r="G435" i="10"/>
  <c r="F436" i="10"/>
  <c r="G436" i="10"/>
  <c r="F437" i="10"/>
  <c r="G437" i="10"/>
  <c r="F438" i="10"/>
  <c r="G438" i="10"/>
  <c r="F439" i="10"/>
  <c r="G439" i="10"/>
  <c r="F440" i="10"/>
  <c r="G440" i="10"/>
  <c r="F441" i="10"/>
  <c r="G441" i="10"/>
  <c r="F442" i="10"/>
  <c r="G442" i="10"/>
  <c r="F443" i="10"/>
  <c r="G443" i="10"/>
  <c r="F444" i="10"/>
  <c r="G444" i="10"/>
  <c r="F445" i="10"/>
  <c r="G445" i="10"/>
  <c r="F446" i="10"/>
  <c r="G446" i="10"/>
  <c r="F447" i="10"/>
  <c r="G447" i="10"/>
  <c r="F448" i="10"/>
  <c r="G448" i="10"/>
  <c r="F449" i="10"/>
  <c r="G449" i="10"/>
  <c r="F273" i="9"/>
  <c r="G273" i="9"/>
  <c r="F274" i="9"/>
  <c r="G274" i="9"/>
  <c r="F275" i="9"/>
  <c r="G275" i="9"/>
  <c r="F276" i="9"/>
  <c r="G276" i="9"/>
  <c r="F277" i="9"/>
  <c r="G277" i="9"/>
  <c r="F278" i="9"/>
  <c r="G278" i="9"/>
  <c r="F279" i="9"/>
  <c r="G279" i="9"/>
  <c r="F280" i="9"/>
  <c r="G280" i="9"/>
  <c r="F281" i="9"/>
  <c r="G281" i="9"/>
  <c r="F282" i="9"/>
  <c r="G282" i="9"/>
  <c r="F283" i="9"/>
  <c r="G283" i="9"/>
  <c r="F284" i="9"/>
  <c r="G284" i="9"/>
  <c r="F285" i="9"/>
  <c r="G285" i="9"/>
  <c r="F286" i="9"/>
  <c r="G286" i="9"/>
  <c r="F287" i="9"/>
  <c r="G287" i="9"/>
  <c r="F288" i="9"/>
  <c r="G288" i="9"/>
  <c r="F289" i="9"/>
  <c r="G289" i="9"/>
  <c r="F290" i="9"/>
  <c r="G290" i="9"/>
  <c r="F291" i="9"/>
  <c r="G291" i="9"/>
  <c r="F292" i="9"/>
  <c r="G292" i="9"/>
  <c r="F293" i="9"/>
  <c r="G293" i="9"/>
  <c r="F294" i="9"/>
  <c r="G294" i="9"/>
  <c r="F295" i="9"/>
  <c r="G295" i="9"/>
  <c r="F296" i="9"/>
  <c r="G296" i="9"/>
  <c r="F297" i="9"/>
  <c r="G297" i="9"/>
  <c r="F298" i="9"/>
  <c r="G298" i="9"/>
  <c r="F299" i="9"/>
  <c r="G299" i="9"/>
  <c r="F300" i="9"/>
  <c r="G300" i="9"/>
  <c r="F301" i="9"/>
  <c r="G301" i="9"/>
  <c r="F302" i="9"/>
  <c r="G302" i="9"/>
  <c r="F303" i="9"/>
  <c r="G303" i="9"/>
  <c r="F304" i="9"/>
  <c r="G304" i="9"/>
  <c r="F305" i="9"/>
  <c r="G305" i="9"/>
  <c r="F306" i="9"/>
  <c r="G306" i="9"/>
  <c r="F307" i="9"/>
  <c r="G307" i="9"/>
  <c r="F308" i="9"/>
  <c r="G308" i="9"/>
  <c r="F309" i="9"/>
  <c r="G309" i="9"/>
  <c r="F310" i="9"/>
  <c r="G310" i="9"/>
  <c r="F311" i="9"/>
  <c r="G311" i="9"/>
  <c r="F312" i="9"/>
  <c r="G312" i="9"/>
  <c r="F313" i="9"/>
  <c r="G313" i="9"/>
  <c r="G277" i="7"/>
  <c r="F277" i="7"/>
  <c r="F275" i="6"/>
  <c r="G275" i="6"/>
  <c r="F276" i="6"/>
  <c r="G276" i="6"/>
  <c r="F277" i="6"/>
  <c r="G277" i="6"/>
  <c r="F278" i="6"/>
  <c r="G278" i="6"/>
  <c r="F279" i="6"/>
  <c r="G279" i="6"/>
  <c r="F280" i="6"/>
  <c r="G280" i="6"/>
  <c r="F281" i="6"/>
  <c r="G281" i="6"/>
  <c r="F282" i="6"/>
  <c r="G282" i="6"/>
  <c r="F283" i="6"/>
  <c r="G283" i="6"/>
  <c r="F284" i="6"/>
  <c r="G284" i="6"/>
  <c r="F285" i="6"/>
  <c r="G285" i="6"/>
  <c r="F286" i="6"/>
  <c r="G286" i="6"/>
  <c r="F287" i="6"/>
  <c r="G287" i="6"/>
  <c r="F288" i="6"/>
  <c r="G288" i="6"/>
  <c r="F289" i="6"/>
  <c r="G289" i="6"/>
  <c r="F290" i="6"/>
  <c r="G290" i="6"/>
  <c r="F291" i="6"/>
  <c r="G291" i="6"/>
  <c r="F292" i="6"/>
  <c r="G292" i="6"/>
  <c r="F293" i="6"/>
  <c r="G293" i="6"/>
  <c r="F294" i="6"/>
  <c r="G294" i="6"/>
  <c r="F295" i="6"/>
  <c r="G295" i="6"/>
  <c r="F296" i="6"/>
  <c r="G296" i="6"/>
  <c r="F297" i="6"/>
  <c r="G297" i="6"/>
  <c r="F298" i="6"/>
  <c r="G298" i="6"/>
  <c r="F299" i="6"/>
  <c r="G299" i="6"/>
  <c r="F300" i="6"/>
  <c r="G300" i="6"/>
  <c r="F301" i="6"/>
  <c r="G301" i="6"/>
  <c r="F302" i="6"/>
  <c r="G302" i="6"/>
  <c r="F303" i="6"/>
  <c r="G303" i="6"/>
  <c r="F304" i="6"/>
  <c r="G304" i="6"/>
  <c r="F305" i="6"/>
  <c r="G305" i="6"/>
  <c r="F306" i="6"/>
  <c r="G306" i="6"/>
  <c r="F307" i="6"/>
  <c r="G307" i="6"/>
  <c r="F308" i="6"/>
  <c r="G308" i="6"/>
  <c r="F309" i="6"/>
  <c r="G309" i="6"/>
  <c r="F310" i="6"/>
  <c r="G310" i="6"/>
  <c r="F311" i="6"/>
  <c r="G311" i="6"/>
  <c r="F275" i="11"/>
  <c r="G275" i="11"/>
  <c r="F276" i="11"/>
  <c r="G276" i="11"/>
  <c r="F277" i="11"/>
  <c r="G277" i="11"/>
  <c r="F278" i="11"/>
  <c r="G278" i="11"/>
  <c r="F279" i="11"/>
  <c r="G279" i="11"/>
  <c r="F280" i="11"/>
  <c r="G280" i="11"/>
  <c r="F281" i="11"/>
  <c r="G281" i="11"/>
  <c r="F282" i="11"/>
  <c r="G282" i="11"/>
  <c r="F283" i="11"/>
  <c r="G283" i="11"/>
  <c r="F284" i="11"/>
  <c r="G284" i="11"/>
  <c r="F285" i="11"/>
  <c r="G285" i="11"/>
  <c r="F286" i="11"/>
  <c r="G286" i="11"/>
  <c r="F287" i="11"/>
  <c r="G287" i="11"/>
  <c r="F288" i="11"/>
  <c r="G288" i="11"/>
  <c r="F289" i="11"/>
  <c r="G289" i="11"/>
  <c r="F290" i="11"/>
  <c r="G290" i="11"/>
  <c r="F291" i="11"/>
  <c r="G291" i="11"/>
  <c r="F292" i="11"/>
  <c r="G292" i="11"/>
  <c r="F293" i="11"/>
  <c r="G293" i="11"/>
  <c r="F294" i="11"/>
  <c r="G294" i="11"/>
  <c r="F295" i="11"/>
  <c r="G295" i="11"/>
  <c r="F296" i="11"/>
  <c r="G296" i="11"/>
  <c r="F297" i="11"/>
  <c r="G297" i="11"/>
  <c r="F298" i="11"/>
  <c r="G298" i="11"/>
  <c r="F299" i="11"/>
  <c r="G299" i="11"/>
  <c r="F300" i="11"/>
  <c r="G300" i="11"/>
  <c r="F301" i="11"/>
  <c r="G301" i="11"/>
  <c r="F302" i="11"/>
  <c r="G302" i="11"/>
  <c r="F303" i="11"/>
  <c r="G303" i="11"/>
  <c r="F304" i="11"/>
  <c r="G304" i="11"/>
  <c r="F305" i="11"/>
  <c r="G305" i="11"/>
  <c r="F306" i="11"/>
  <c r="G306" i="11"/>
  <c r="F307" i="11"/>
  <c r="G307" i="11"/>
  <c r="F308" i="11"/>
  <c r="G308" i="11"/>
  <c r="F309" i="11"/>
  <c r="G309" i="11"/>
  <c r="F310" i="11"/>
  <c r="G310" i="11"/>
  <c r="F311" i="11"/>
  <c r="G311" i="11"/>
  <c r="F312" i="11"/>
  <c r="G312" i="11"/>
  <c r="F313" i="11"/>
  <c r="G313" i="11"/>
  <c r="F314" i="11"/>
  <c r="G314" i="11"/>
  <c r="F315" i="11"/>
  <c r="G315" i="11"/>
  <c r="F316" i="11"/>
  <c r="G316" i="11"/>
  <c r="F317" i="11"/>
  <c r="G317" i="11"/>
  <c r="G318" i="11"/>
  <c r="F319" i="11"/>
  <c r="G319" i="11"/>
  <c r="F320" i="11"/>
  <c r="G320" i="11"/>
  <c r="F321" i="11"/>
  <c r="G321" i="11"/>
  <c r="F322" i="11"/>
  <c r="G322" i="11"/>
  <c r="F323" i="11"/>
  <c r="G323" i="11"/>
  <c r="F276" i="4"/>
  <c r="G276" i="4"/>
  <c r="F277" i="4"/>
  <c r="G277" i="4"/>
  <c r="F278" i="4"/>
  <c r="G278" i="4"/>
  <c r="F279" i="4"/>
  <c r="G279" i="4"/>
  <c r="F280" i="4"/>
  <c r="G280" i="4"/>
  <c r="F281" i="4"/>
  <c r="G281" i="4"/>
  <c r="F282" i="4"/>
  <c r="G282" i="4"/>
  <c r="F283" i="4"/>
  <c r="G283" i="4"/>
  <c r="G284" i="4"/>
  <c r="F285" i="4"/>
  <c r="G285" i="4"/>
  <c r="F286" i="4"/>
  <c r="G286" i="4"/>
  <c r="F287" i="4"/>
  <c r="G287" i="4"/>
  <c r="F288" i="4"/>
  <c r="G288" i="4"/>
  <c r="F289" i="4"/>
  <c r="G289" i="4"/>
  <c r="F290" i="4"/>
  <c r="G290" i="4"/>
  <c r="F291" i="4"/>
  <c r="G291" i="4"/>
  <c r="F292" i="4"/>
  <c r="G292" i="4"/>
  <c r="F293" i="4"/>
  <c r="G293" i="4"/>
  <c r="F294" i="4"/>
  <c r="G294" i="4"/>
  <c r="F295" i="4"/>
  <c r="G295" i="4"/>
  <c r="F296" i="4"/>
  <c r="G296" i="4"/>
  <c r="F297" i="4"/>
  <c r="G297" i="4"/>
  <c r="F298" i="4"/>
  <c r="G298" i="4"/>
  <c r="F299" i="4"/>
  <c r="G299" i="4"/>
  <c r="F300" i="4"/>
  <c r="G300" i="4"/>
  <c r="F301" i="4"/>
  <c r="G301" i="4"/>
  <c r="F302" i="4"/>
  <c r="G302" i="4"/>
  <c r="F303" i="4"/>
  <c r="G303" i="4"/>
  <c r="F304" i="4"/>
  <c r="G304" i="4"/>
  <c r="F305" i="4"/>
  <c r="G305" i="4"/>
  <c r="F306" i="4"/>
  <c r="G306" i="4"/>
  <c r="F307" i="4"/>
  <c r="G307" i="4"/>
  <c r="F308" i="4"/>
  <c r="G308" i="4"/>
  <c r="F309" i="4"/>
  <c r="G309" i="4"/>
  <c r="F310" i="4"/>
  <c r="G310" i="4"/>
  <c r="F311" i="4"/>
  <c r="G311" i="4"/>
  <c r="F312" i="4"/>
  <c r="G312" i="4"/>
  <c r="F313" i="4"/>
  <c r="G313" i="4"/>
  <c r="F314" i="4"/>
  <c r="G314" i="4"/>
  <c r="F315" i="4"/>
  <c r="G315" i="4"/>
  <c r="F316" i="4"/>
  <c r="G316" i="4"/>
  <c r="F317" i="4"/>
  <c r="G317" i="4"/>
  <c r="F318" i="4"/>
  <c r="G318" i="4"/>
  <c r="F319" i="4"/>
  <c r="G319" i="4"/>
  <c r="F320" i="4"/>
  <c r="G320" i="4"/>
  <c r="F321" i="4"/>
  <c r="G321" i="4"/>
  <c r="F322" i="4"/>
  <c r="G322" i="4"/>
  <c r="F323" i="4"/>
  <c r="G323" i="4"/>
  <c r="F324" i="4"/>
  <c r="G324" i="4"/>
  <c r="F325" i="4"/>
  <c r="G325" i="4"/>
  <c r="F326" i="4"/>
  <c r="G326" i="4"/>
  <c r="F327" i="4"/>
  <c r="G327" i="4"/>
  <c r="F328" i="4"/>
  <c r="G328" i="4"/>
  <c r="F329" i="4"/>
  <c r="G329" i="4"/>
  <c r="F330" i="4"/>
  <c r="G330" i="4"/>
  <c r="F331" i="4"/>
  <c r="G331" i="4"/>
  <c r="F332" i="4"/>
  <c r="G332" i="4"/>
  <c r="F333" i="4"/>
  <c r="G333" i="4"/>
  <c r="G275" i="4"/>
  <c r="F275" i="4"/>
  <c r="F276" i="5"/>
  <c r="G276" i="5"/>
  <c r="F277" i="5"/>
  <c r="G277" i="5"/>
  <c r="F278" i="5"/>
  <c r="G278" i="5"/>
  <c r="F279" i="5"/>
  <c r="G279" i="5"/>
  <c r="F280" i="5"/>
  <c r="G280" i="5"/>
  <c r="F281" i="5"/>
  <c r="G281" i="5"/>
  <c r="F282" i="5"/>
  <c r="G282" i="5"/>
  <c r="F283" i="5"/>
  <c r="G283" i="5"/>
  <c r="F284" i="5"/>
  <c r="G284" i="5"/>
  <c r="F285" i="5"/>
  <c r="G285" i="5"/>
  <c r="F286" i="5"/>
  <c r="G286" i="5"/>
  <c r="F287" i="5"/>
  <c r="G287" i="5"/>
  <c r="F288" i="5"/>
  <c r="G288" i="5"/>
  <c r="F289" i="5"/>
  <c r="G289" i="5"/>
  <c r="F290" i="5"/>
  <c r="G290" i="5"/>
  <c r="F291" i="5"/>
  <c r="G291" i="5"/>
  <c r="F292" i="5"/>
  <c r="G292" i="5"/>
  <c r="F293" i="5"/>
  <c r="G293" i="5"/>
  <c r="F294" i="5"/>
  <c r="G294" i="5"/>
  <c r="F295" i="5"/>
  <c r="G295" i="5"/>
  <c r="F296" i="5"/>
  <c r="G296" i="5"/>
  <c r="F297" i="5"/>
  <c r="G297" i="5"/>
  <c r="F298" i="5"/>
  <c r="G298" i="5"/>
  <c r="F299" i="5"/>
  <c r="G299" i="5"/>
  <c r="F300" i="5"/>
  <c r="G300" i="5"/>
  <c r="G275" i="5"/>
  <c r="F275" i="5"/>
  <c r="G275" i="3"/>
  <c r="F275" i="3"/>
  <c r="F275" i="2"/>
  <c r="G275" i="2"/>
  <c r="F276" i="2"/>
  <c r="G276" i="2"/>
  <c r="F277" i="2"/>
  <c r="G277" i="2"/>
  <c r="F278" i="2"/>
  <c r="G278" i="2"/>
  <c r="F279" i="2"/>
  <c r="G279" i="2"/>
  <c r="F280" i="2"/>
  <c r="G280" i="2"/>
  <c r="F281" i="2"/>
  <c r="G281" i="2"/>
  <c r="F282" i="2"/>
  <c r="G282" i="2"/>
  <c r="F283" i="2"/>
  <c r="G283" i="2"/>
  <c r="F284" i="2"/>
  <c r="G284" i="2"/>
  <c r="F285" i="2"/>
  <c r="G285" i="2"/>
  <c r="F286" i="2"/>
  <c r="G286" i="2"/>
  <c r="F287" i="2"/>
  <c r="G287" i="2"/>
  <c r="F288" i="2"/>
  <c r="G288" i="2"/>
  <c r="F289" i="2"/>
  <c r="G289" i="2"/>
  <c r="F290" i="2"/>
  <c r="G290" i="2"/>
  <c r="F291" i="2"/>
  <c r="G291" i="2"/>
  <c r="F292" i="2"/>
  <c r="G292" i="2"/>
  <c r="F293" i="2"/>
  <c r="G293" i="2"/>
  <c r="F294" i="2"/>
  <c r="G294" i="2"/>
  <c r="F295" i="2"/>
  <c r="G295" i="2"/>
  <c r="F296" i="2"/>
  <c r="G296" i="2"/>
  <c r="F297" i="2"/>
  <c r="G297" i="2"/>
  <c r="F298" i="2"/>
  <c r="G298" i="2"/>
  <c r="F299" i="2"/>
  <c r="G299" i="2"/>
  <c r="F300" i="2"/>
  <c r="G300" i="2"/>
  <c r="F301" i="2"/>
  <c r="G301" i="2"/>
  <c r="F302" i="2"/>
  <c r="G302" i="2"/>
  <c r="F303" i="2"/>
  <c r="G303" i="2"/>
  <c r="F304" i="2"/>
  <c r="G304" i="2"/>
  <c r="F305" i="2"/>
  <c r="G305" i="2"/>
  <c r="F306" i="2"/>
  <c r="G306" i="2"/>
  <c r="F307" i="2"/>
  <c r="G307" i="2"/>
  <c r="F308" i="2"/>
  <c r="G308" i="2"/>
  <c r="F309" i="2"/>
  <c r="G309" i="2"/>
  <c r="F310" i="2"/>
  <c r="G310" i="2"/>
  <c r="F311" i="2"/>
  <c r="G311" i="2"/>
  <c r="F312" i="2"/>
  <c r="G312" i="2"/>
  <c r="F313" i="2"/>
  <c r="G313" i="2"/>
  <c r="F314" i="2"/>
  <c r="G314" i="2"/>
  <c r="F315" i="2"/>
  <c r="G315" i="2"/>
  <c r="F316" i="2"/>
  <c r="G316" i="2"/>
  <c r="F317" i="2"/>
  <c r="G317" i="2"/>
  <c r="F318" i="2"/>
  <c r="G318" i="2"/>
  <c r="F319" i="2"/>
  <c r="G319" i="2"/>
  <c r="F320" i="2"/>
  <c r="G320" i="2"/>
  <c r="F321" i="2"/>
  <c r="G321" i="2"/>
  <c r="F322" i="2"/>
  <c r="G322" i="2"/>
  <c r="F323" i="2"/>
  <c r="G323" i="2"/>
  <c r="F324" i="2"/>
  <c r="G324" i="2"/>
  <c r="F325" i="2"/>
  <c r="G325" i="2"/>
  <c r="F326" i="2"/>
  <c r="G326" i="2"/>
  <c r="F327" i="2"/>
  <c r="G327" i="2"/>
  <c r="F328" i="2"/>
  <c r="G328" i="2"/>
  <c r="F329" i="2"/>
  <c r="G329" i="2"/>
  <c r="F330" i="2"/>
  <c r="G330" i="2"/>
  <c r="F331" i="2"/>
  <c r="G331" i="2"/>
  <c r="F332" i="2"/>
  <c r="G332" i="2"/>
  <c r="F333" i="2"/>
  <c r="G333" i="2"/>
  <c r="F334" i="2"/>
  <c r="G334" i="2"/>
  <c r="F335" i="2"/>
  <c r="G335" i="2"/>
  <c r="F336" i="2"/>
  <c r="G336" i="2"/>
  <c r="F337" i="2"/>
  <c r="G337" i="2"/>
  <c r="F338" i="2"/>
  <c r="G338" i="2"/>
  <c r="F339" i="2"/>
  <c r="G339" i="2"/>
  <c r="F340" i="2"/>
  <c r="G340" i="2"/>
  <c r="F341" i="2"/>
  <c r="G341" i="2"/>
  <c r="F342" i="2"/>
  <c r="G342" i="2"/>
  <c r="F343" i="2"/>
  <c r="G343" i="2"/>
  <c r="F344" i="2"/>
  <c r="G344" i="2"/>
  <c r="F345" i="2"/>
  <c r="G345" i="2"/>
  <c r="F346" i="2"/>
  <c r="G346" i="2"/>
  <c r="F347" i="2"/>
  <c r="G347" i="2"/>
  <c r="F348" i="2"/>
  <c r="G348" i="2"/>
  <c r="F349" i="2"/>
  <c r="G349" i="2"/>
  <c r="F350" i="2"/>
  <c r="G350" i="2"/>
  <c r="F351" i="2"/>
  <c r="G351" i="2"/>
  <c r="F352" i="2"/>
  <c r="G352" i="2"/>
  <c r="F353" i="2"/>
  <c r="G353" i="2"/>
  <c r="F354" i="2"/>
  <c r="G354" i="2"/>
  <c r="F355" i="2"/>
  <c r="G355" i="2"/>
  <c r="F356" i="2"/>
  <c r="G356" i="2"/>
  <c r="F357" i="2"/>
  <c r="G357" i="2"/>
  <c r="F358" i="2"/>
  <c r="G358" i="2"/>
  <c r="F359" i="2"/>
  <c r="G359" i="2"/>
  <c r="F360" i="2"/>
  <c r="G360" i="2"/>
  <c r="F361" i="2"/>
  <c r="G361" i="2"/>
  <c r="F362" i="2"/>
  <c r="G362" i="2"/>
  <c r="F363" i="2"/>
  <c r="G363" i="2"/>
  <c r="F364" i="2"/>
  <c r="G364" i="2"/>
  <c r="F365" i="2"/>
  <c r="G365" i="2"/>
  <c r="F366" i="2"/>
  <c r="G366" i="2"/>
  <c r="F367" i="2"/>
  <c r="G367" i="2"/>
  <c r="F368" i="2"/>
  <c r="G368" i="2"/>
  <c r="F369" i="2"/>
  <c r="G369" i="2"/>
  <c r="F370" i="2"/>
  <c r="G370" i="2"/>
  <c r="F371" i="2"/>
  <c r="G371" i="2"/>
  <c r="F372" i="2"/>
  <c r="G372" i="2"/>
  <c r="F373" i="2"/>
  <c r="G373" i="2"/>
  <c r="F376" i="2"/>
  <c r="G376" i="2"/>
  <c r="F377" i="2"/>
  <c r="G377" i="2"/>
  <c r="F378" i="2"/>
  <c r="G378" i="2"/>
  <c r="F379" i="2"/>
  <c r="G379" i="2"/>
  <c r="F380" i="2"/>
  <c r="G380" i="2"/>
  <c r="F381" i="2"/>
  <c r="G381" i="2"/>
  <c r="F382" i="2"/>
  <c r="G382" i="2"/>
  <c r="F383" i="2"/>
  <c r="G383" i="2"/>
  <c r="F384" i="2"/>
  <c r="G384" i="2"/>
  <c r="F385" i="2"/>
  <c r="G385" i="2"/>
  <c r="F386" i="2"/>
  <c r="G386" i="2"/>
  <c r="F387" i="2"/>
  <c r="G387" i="2"/>
  <c r="F389" i="2"/>
  <c r="G389" i="2"/>
  <c r="F390" i="2"/>
  <c r="G390" i="2"/>
  <c r="F391" i="2"/>
  <c r="G391" i="2"/>
  <c r="F392" i="2"/>
  <c r="G392" i="2"/>
  <c r="F393" i="2"/>
  <c r="G393" i="2"/>
  <c r="F394" i="2"/>
  <c r="G394" i="2"/>
  <c r="F395" i="2"/>
  <c r="G395" i="2"/>
  <c r="F396" i="2"/>
  <c r="G396" i="2"/>
  <c r="F397" i="2"/>
  <c r="G397" i="2"/>
  <c r="F398" i="2"/>
  <c r="G398" i="2"/>
  <c r="F399" i="2"/>
  <c r="G399" i="2"/>
  <c r="F400" i="2"/>
  <c r="G400" i="2"/>
  <c r="F401" i="2"/>
  <c r="G401" i="2"/>
  <c r="F402" i="2"/>
  <c r="G402" i="2"/>
  <c r="F403" i="2"/>
  <c r="G403" i="2"/>
  <c r="F404" i="2"/>
  <c r="G404" i="2"/>
  <c r="F405" i="2"/>
  <c r="G405" i="2"/>
  <c r="F406" i="2"/>
  <c r="G406" i="2"/>
  <c r="F407" i="2"/>
  <c r="G407" i="2"/>
  <c r="F408" i="2"/>
  <c r="G408" i="2"/>
  <c r="F409" i="2"/>
  <c r="G409" i="2"/>
  <c r="F410" i="2"/>
  <c r="G410" i="2"/>
  <c r="F411" i="2"/>
  <c r="G411" i="2"/>
  <c r="F412" i="2"/>
  <c r="G412" i="2"/>
  <c r="F413" i="2"/>
  <c r="G413" i="2"/>
  <c r="F414" i="2"/>
  <c r="G414" i="2"/>
  <c r="F415" i="2"/>
  <c r="G415" i="2"/>
  <c r="F416" i="2"/>
  <c r="G416" i="2"/>
  <c r="F417" i="2"/>
  <c r="G417" i="2"/>
  <c r="F418" i="2"/>
  <c r="G418" i="2"/>
  <c r="F419" i="2"/>
  <c r="G419" i="2"/>
  <c r="F420" i="2"/>
  <c r="G420" i="2"/>
  <c r="F421" i="2"/>
  <c r="G421" i="2"/>
  <c r="F422" i="2"/>
  <c r="G422" i="2"/>
  <c r="F423" i="2"/>
  <c r="G423" i="2"/>
  <c r="F424" i="2"/>
  <c r="G424" i="2"/>
  <c r="F425" i="2"/>
  <c r="G425" i="2"/>
  <c r="F426" i="2"/>
  <c r="G426" i="2"/>
  <c r="F427" i="2"/>
  <c r="G427" i="2"/>
  <c r="F428" i="2"/>
  <c r="G428" i="2"/>
  <c r="F429" i="2"/>
  <c r="G429" i="2"/>
  <c r="F430" i="2"/>
  <c r="G430" i="2"/>
  <c r="F431" i="2"/>
  <c r="G431" i="2"/>
  <c r="F432" i="2"/>
  <c r="G432" i="2"/>
  <c r="F433" i="2"/>
  <c r="G433" i="2"/>
  <c r="F434" i="2"/>
  <c r="G434" i="2"/>
  <c r="F435" i="2"/>
  <c r="G435" i="2"/>
  <c r="F436" i="2"/>
  <c r="G436" i="2"/>
  <c r="F437" i="2"/>
  <c r="G437" i="2"/>
  <c r="F438" i="2"/>
  <c r="G438" i="2"/>
  <c r="F439" i="2"/>
  <c r="G439" i="2"/>
  <c r="F440" i="2"/>
  <c r="G440" i="2"/>
  <c r="F441" i="2"/>
  <c r="G441" i="2"/>
  <c r="F442" i="2"/>
  <c r="G442" i="2"/>
  <c r="F443" i="2"/>
  <c r="G443" i="2"/>
  <c r="F444" i="2"/>
  <c r="G444" i="2"/>
  <c r="F445" i="2"/>
  <c r="G445" i="2"/>
  <c r="F446" i="2"/>
  <c r="G446" i="2"/>
  <c r="F447" i="2"/>
  <c r="G447" i="2"/>
  <c r="F448" i="2"/>
  <c r="G448" i="2"/>
  <c r="F449" i="2"/>
  <c r="G449" i="2"/>
  <c r="F450" i="2"/>
  <c r="G450" i="2"/>
  <c r="F451" i="2"/>
  <c r="G451" i="2"/>
  <c r="F452" i="2"/>
  <c r="G452" i="2"/>
  <c r="F453" i="2"/>
  <c r="G453" i="2"/>
  <c r="F454" i="2"/>
  <c r="G454" i="2"/>
  <c r="F455" i="2"/>
  <c r="G455" i="2"/>
  <c r="F456" i="2"/>
  <c r="G456" i="2"/>
  <c r="F457" i="2"/>
  <c r="G457" i="2"/>
  <c r="F458" i="2"/>
  <c r="G458" i="2"/>
  <c r="F459" i="2"/>
  <c r="G459" i="2"/>
  <c r="F460" i="2"/>
  <c r="G460" i="2"/>
  <c r="F461" i="2"/>
  <c r="G461" i="2"/>
  <c r="F462" i="2"/>
  <c r="G462" i="2"/>
  <c r="F463" i="2"/>
  <c r="G463" i="2"/>
  <c r="F464" i="2"/>
  <c r="G464" i="2"/>
  <c r="F465" i="2"/>
  <c r="G465" i="2"/>
  <c r="F466" i="2"/>
  <c r="G466" i="2"/>
  <c r="F467" i="2"/>
  <c r="G467" i="2"/>
  <c r="F468" i="2"/>
  <c r="G468" i="2"/>
  <c r="F469" i="2"/>
  <c r="G469" i="2"/>
  <c r="F470" i="2"/>
  <c r="G470" i="2"/>
  <c r="F471" i="2"/>
  <c r="G471" i="2"/>
  <c r="F472" i="2"/>
  <c r="G472" i="2"/>
  <c r="F473" i="2"/>
  <c r="G473" i="2"/>
  <c r="F474" i="2"/>
  <c r="G474" i="2"/>
  <c r="F475" i="2"/>
  <c r="G475" i="2"/>
  <c r="F476" i="2"/>
  <c r="G476" i="2"/>
  <c r="F477" i="2"/>
  <c r="G477" i="2"/>
  <c r="F478" i="2"/>
  <c r="G478" i="2"/>
  <c r="F275" i="8"/>
  <c r="G275" i="8"/>
  <c r="F276" i="8"/>
  <c r="G276" i="8"/>
  <c r="F277" i="8"/>
  <c r="G277" i="8"/>
  <c r="F278" i="8"/>
  <c r="G278" i="8"/>
  <c r="F279" i="8"/>
  <c r="G279" i="8"/>
  <c r="F280" i="8"/>
  <c r="G280" i="8"/>
  <c r="F281" i="8"/>
  <c r="G281" i="8"/>
  <c r="F282" i="8"/>
  <c r="G282" i="8"/>
  <c r="F283" i="8"/>
  <c r="G283" i="8"/>
  <c r="F284" i="8"/>
  <c r="G284" i="8"/>
  <c r="F285" i="8"/>
  <c r="G285" i="8"/>
  <c r="F286" i="8"/>
  <c r="G286" i="8"/>
  <c r="F287" i="8"/>
  <c r="G287" i="8"/>
  <c r="F288" i="8"/>
  <c r="G288" i="8"/>
  <c r="F289" i="8"/>
  <c r="G289" i="8"/>
  <c r="F290" i="8"/>
  <c r="G290" i="8"/>
  <c r="F291" i="8"/>
  <c r="G291" i="8"/>
  <c r="F292" i="8"/>
  <c r="G292" i="8"/>
  <c r="F293" i="8"/>
  <c r="G293" i="8"/>
  <c r="F294" i="8"/>
  <c r="G294" i="8"/>
  <c r="F295" i="8"/>
  <c r="G295" i="8"/>
  <c r="F296" i="8"/>
  <c r="G296" i="8"/>
  <c r="F297" i="8"/>
  <c r="G297" i="8"/>
  <c r="F298" i="8"/>
  <c r="G298" i="8"/>
  <c r="F299" i="8"/>
  <c r="G299" i="8"/>
  <c r="F300" i="8"/>
  <c r="G300" i="8"/>
  <c r="F301" i="8"/>
  <c r="G301" i="8"/>
  <c r="F302" i="8"/>
  <c r="G302" i="8"/>
  <c r="F303" i="8"/>
  <c r="G303" i="8"/>
  <c r="F276" i="12"/>
  <c r="G276" i="12"/>
  <c r="F277" i="12"/>
  <c r="G277" i="12"/>
  <c r="F278" i="12"/>
  <c r="G278" i="12"/>
  <c r="F279" i="12"/>
  <c r="G279" i="12"/>
  <c r="F280" i="12"/>
  <c r="G280" i="12"/>
  <c r="F281" i="12"/>
  <c r="G281" i="12"/>
  <c r="F282" i="12"/>
  <c r="G282" i="12"/>
  <c r="F283" i="12"/>
  <c r="G283" i="12"/>
  <c r="F284" i="12"/>
  <c r="G284" i="12"/>
  <c r="F285" i="12"/>
  <c r="G285" i="12"/>
  <c r="F286" i="12"/>
  <c r="G286" i="12"/>
  <c r="F287" i="12"/>
  <c r="G287" i="12"/>
  <c r="F288" i="12"/>
  <c r="G288" i="12"/>
  <c r="F289" i="12"/>
  <c r="G289" i="12"/>
  <c r="F290" i="12"/>
  <c r="G290" i="12"/>
  <c r="F291" i="12"/>
  <c r="F292" i="12"/>
  <c r="G292" i="12"/>
  <c r="F293" i="12"/>
  <c r="G293" i="12"/>
  <c r="F294" i="12"/>
  <c r="G294" i="12"/>
  <c r="F295" i="12"/>
  <c r="G295" i="12"/>
  <c r="F296" i="12"/>
  <c r="G296" i="12"/>
  <c r="F297" i="12"/>
  <c r="G297" i="12"/>
  <c r="G275" i="12"/>
  <c r="F275" i="12"/>
  <c r="G274" i="12"/>
  <c r="F274" i="12"/>
  <c r="G273" i="12"/>
  <c r="F273" i="12"/>
  <c r="G272" i="12"/>
  <c r="F272" i="12"/>
  <c r="G271" i="12"/>
  <c r="F271" i="12"/>
  <c r="G270" i="12"/>
  <c r="F270" i="12"/>
  <c r="G269" i="12"/>
  <c r="F269" i="12"/>
  <c r="G268" i="12"/>
  <c r="F268" i="12"/>
  <c r="G267" i="12"/>
  <c r="F267" i="12"/>
  <c r="G266" i="12"/>
  <c r="F266" i="12"/>
  <c r="G265" i="12"/>
  <c r="F265" i="12"/>
  <c r="G12" i="17"/>
  <c r="F12" i="17"/>
  <c r="G220" i="14"/>
  <c r="F220" i="14"/>
  <c r="G272" i="10"/>
  <c r="F272" i="10"/>
  <c r="G272" i="9"/>
  <c r="F272" i="9"/>
  <c r="G276" i="7"/>
  <c r="F276" i="7"/>
  <c r="G274" i="6"/>
  <c r="F274" i="6"/>
  <c r="G274" i="11"/>
  <c r="F274" i="11"/>
  <c r="G274" i="4"/>
  <c r="F274" i="4"/>
  <c r="G274" i="5"/>
  <c r="F274" i="5"/>
  <c r="G274" i="3"/>
  <c r="F274" i="3"/>
  <c r="G274" i="2"/>
  <c r="F274" i="2"/>
  <c r="G274" i="8"/>
  <c r="F274" i="8"/>
  <c r="G11" i="17"/>
  <c r="F11" i="17"/>
  <c r="G219" i="14"/>
  <c r="F219" i="14"/>
  <c r="G271" i="10"/>
  <c r="F271" i="10"/>
  <c r="G271" i="9"/>
  <c r="F271" i="9"/>
  <c r="G275" i="7"/>
  <c r="F275" i="7"/>
  <c r="G273" i="6"/>
  <c r="F273" i="6"/>
  <c r="G273" i="11"/>
  <c r="F273" i="11"/>
  <c r="G273" i="4"/>
  <c r="F273" i="4"/>
  <c r="G273" i="5"/>
  <c r="F273" i="5"/>
  <c r="G273" i="3"/>
  <c r="F273" i="3"/>
  <c r="G273" i="2"/>
  <c r="F273" i="2"/>
  <c r="G273" i="8"/>
  <c r="F273" i="8"/>
  <c r="G10" i="17"/>
  <c r="F10" i="17"/>
  <c r="G218" i="14"/>
  <c r="F218" i="14"/>
  <c r="G270" i="10"/>
  <c r="F270" i="10"/>
  <c r="G270" i="9"/>
  <c r="F270" i="9"/>
  <c r="G274" i="7"/>
  <c r="F274" i="7"/>
  <c r="G272" i="6"/>
  <c r="F272" i="6"/>
  <c r="G272" i="11"/>
  <c r="F272" i="11"/>
  <c r="G272" i="4"/>
  <c r="F272" i="4"/>
  <c r="G272" i="5"/>
  <c r="F272" i="5"/>
  <c r="G272" i="3"/>
  <c r="F272" i="3"/>
  <c r="G272" i="2"/>
  <c r="F272" i="2"/>
  <c r="G272" i="8"/>
  <c r="F272" i="8"/>
  <c r="G9" i="17"/>
  <c r="F9" i="17"/>
  <c r="G217" i="14"/>
  <c r="F217" i="14"/>
  <c r="G269" i="10"/>
  <c r="F269" i="10"/>
  <c r="G269" i="9"/>
  <c r="F269" i="9"/>
  <c r="G273" i="7"/>
  <c r="F273" i="7"/>
  <c r="G271" i="6"/>
  <c r="F271" i="6"/>
  <c r="G271" i="11"/>
  <c r="F271" i="11"/>
  <c r="G271" i="4"/>
  <c r="F271" i="4"/>
  <c r="G271" i="5"/>
  <c r="F271" i="5"/>
  <c r="G271" i="3"/>
  <c r="F271" i="3"/>
  <c r="G271" i="2"/>
  <c r="F271" i="2"/>
  <c r="G271" i="8"/>
  <c r="F271" i="8"/>
  <c r="G8" i="17"/>
  <c r="F8" i="17"/>
  <c r="G216" i="14"/>
  <c r="F216" i="14"/>
  <c r="G268" i="10"/>
  <c r="F268" i="10"/>
  <c r="G268" i="9"/>
  <c r="F268" i="9"/>
  <c r="G272" i="7"/>
  <c r="F272" i="7"/>
  <c r="G270" i="6"/>
  <c r="F270" i="6"/>
  <c r="G270" i="11"/>
  <c r="F270" i="11"/>
  <c r="G270" i="4"/>
  <c r="F270" i="4"/>
  <c r="G270" i="5"/>
  <c r="F270" i="5"/>
  <c r="G270" i="3"/>
  <c r="F270" i="3"/>
  <c r="G270" i="2"/>
  <c r="F270" i="2"/>
  <c r="G270" i="8"/>
  <c r="F270" i="8"/>
  <c r="F7" i="17"/>
  <c r="G7" i="17"/>
  <c r="G215" i="14"/>
  <c r="F215" i="14"/>
  <c r="G267" i="10"/>
  <c r="F267" i="10"/>
  <c r="G267" i="9"/>
  <c r="F267" i="9"/>
  <c r="G271" i="7"/>
  <c r="F271" i="7"/>
  <c r="G269" i="6"/>
  <c r="F269" i="6"/>
  <c r="G269" i="11"/>
  <c r="F269" i="11"/>
  <c r="G269" i="4"/>
  <c r="F269" i="4"/>
  <c r="G269" i="5"/>
  <c r="F269" i="5"/>
  <c r="G269" i="3"/>
  <c r="F269" i="3"/>
  <c r="G269" i="2"/>
  <c r="F269" i="2"/>
  <c r="G269" i="8"/>
  <c r="F269" i="8"/>
  <c r="F6" i="17"/>
  <c r="G6" i="17"/>
  <c r="G214" i="14"/>
  <c r="F214" i="14"/>
  <c r="G266" i="10"/>
  <c r="F266" i="10"/>
  <c r="G266" i="9"/>
  <c r="F266" i="9"/>
  <c r="G270" i="7"/>
  <c r="F270" i="7"/>
  <c r="G267" i="6"/>
  <c r="G268" i="6"/>
  <c r="F267" i="6"/>
  <c r="F268" i="6"/>
  <c r="F268" i="11"/>
  <c r="G268" i="11"/>
  <c r="G268" i="4"/>
  <c r="F268" i="4"/>
  <c r="A268" i="4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G268" i="5"/>
  <c r="F268" i="5"/>
  <c r="A268" i="5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G268" i="3"/>
  <c r="F268" i="3"/>
  <c r="G268" i="2"/>
  <c r="F268" i="2"/>
  <c r="G268" i="8"/>
  <c r="F268" i="8"/>
  <c r="F5" i="17"/>
  <c r="G5" i="17"/>
  <c r="G213" i="14"/>
  <c r="F213" i="14"/>
  <c r="G265" i="10"/>
  <c r="F265" i="10"/>
  <c r="G265" i="9"/>
  <c r="F265" i="9"/>
  <c r="G269" i="7"/>
  <c r="F269" i="7"/>
  <c r="G266" i="11"/>
  <c r="G267" i="11"/>
  <c r="F267" i="11"/>
  <c r="G267" i="4"/>
  <c r="F267" i="4"/>
  <c r="G267" i="5"/>
  <c r="F267" i="5"/>
  <c r="G267" i="3"/>
  <c r="F267" i="3"/>
  <c r="G267" i="2"/>
  <c r="F267" i="2"/>
  <c r="G267" i="8"/>
  <c r="F267" i="8"/>
  <c r="G4" i="17"/>
  <c r="F4" i="17"/>
  <c r="G212" i="14"/>
  <c r="F212" i="14"/>
  <c r="G264" i="10"/>
  <c r="F264" i="10"/>
  <c r="G264" i="9"/>
  <c r="F264" i="9"/>
  <c r="G268" i="7"/>
  <c r="F268" i="7"/>
  <c r="F266" i="11"/>
  <c r="G266" i="4"/>
  <c r="F266" i="4"/>
  <c r="G266" i="5"/>
  <c r="F266" i="5"/>
  <c r="G266" i="3"/>
  <c r="F266" i="3"/>
  <c r="G266" i="2"/>
  <c r="F266" i="2"/>
  <c r="G266" i="8"/>
  <c r="F266" i="8"/>
  <c r="G211" i="14"/>
  <c r="F211" i="14"/>
  <c r="G263" i="10"/>
  <c r="F263" i="10"/>
  <c r="G263" i="9"/>
  <c r="F263" i="9"/>
  <c r="G267" i="7"/>
  <c r="F267" i="7"/>
  <c r="G265" i="6"/>
  <c r="F265" i="6"/>
  <c r="G265" i="11"/>
  <c r="F265" i="11"/>
  <c r="G265" i="4"/>
  <c r="F265" i="4"/>
  <c r="G265" i="5"/>
  <c r="F265" i="5"/>
  <c r="G265" i="3"/>
  <c r="F265" i="3"/>
  <c r="G265" i="2"/>
  <c r="F265" i="2"/>
  <c r="G265" i="8"/>
  <c r="F265" i="8"/>
  <c r="G210" i="14"/>
  <c r="F210" i="14"/>
  <c r="G262" i="10"/>
  <c r="F262" i="10"/>
  <c r="G262" i="9"/>
  <c r="F262" i="9"/>
  <c r="G266" i="7"/>
  <c r="F266" i="7"/>
  <c r="G264" i="6"/>
  <c r="F264" i="6"/>
  <c r="G264" i="11"/>
  <c r="F264" i="11"/>
  <c r="G264" i="4"/>
  <c r="F264" i="4"/>
  <c r="G264" i="5"/>
  <c r="F264" i="5"/>
  <c r="G264" i="3"/>
  <c r="F264" i="3"/>
  <c r="G264" i="2"/>
  <c r="F264" i="2"/>
  <c r="G264" i="8"/>
  <c r="F264" i="8"/>
  <c r="G264" i="12"/>
  <c r="F264" i="12"/>
  <c r="G209" i="14"/>
  <c r="F209" i="14"/>
  <c r="G261" i="10"/>
  <c r="F261" i="10"/>
  <c r="G261" i="9"/>
  <c r="F261" i="9"/>
  <c r="G265" i="7"/>
  <c r="F265" i="7"/>
  <c r="G263" i="6"/>
  <c r="F263" i="6"/>
  <c r="G263" i="11"/>
  <c r="F263" i="11"/>
  <c r="G263" i="4"/>
  <c r="F263" i="4"/>
  <c r="G263" i="5"/>
  <c r="F263" i="5"/>
  <c r="G263" i="3"/>
  <c r="F263" i="3"/>
  <c r="G263" i="2"/>
  <c r="F263" i="2"/>
  <c r="G263" i="8"/>
  <c r="F263" i="8"/>
  <c r="G263" i="12"/>
  <c r="F263" i="12"/>
  <c r="G208" i="14"/>
  <c r="F208" i="14"/>
  <c r="G260" i="10"/>
  <c r="F260" i="10"/>
  <c r="G260" i="9"/>
  <c r="F260" i="9"/>
  <c r="G264" i="7"/>
  <c r="F264" i="7"/>
  <c r="G262" i="6"/>
  <c r="F262" i="6"/>
  <c r="G262" i="11"/>
  <c r="F262" i="11"/>
  <c r="G262" i="4"/>
  <c r="F262" i="4"/>
  <c r="G262" i="5"/>
  <c r="F262" i="5"/>
  <c r="G262" i="3"/>
  <c r="F262" i="3"/>
  <c r="G262" i="2"/>
  <c r="F262" i="2"/>
  <c r="G262" i="8"/>
  <c r="F262" i="8"/>
  <c r="G262" i="12"/>
  <c r="F262" i="12"/>
  <c r="G207" i="14"/>
  <c r="F207" i="14"/>
  <c r="G259" i="10"/>
  <c r="F259" i="10"/>
  <c r="G259" i="9"/>
  <c r="F259" i="9"/>
  <c r="G263" i="7"/>
  <c r="F263" i="7"/>
  <c r="G261" i="6"/>
  <c r="F261" i="6"/>
  <c r="G261" i="11"/>
  <c r="F261" i="11"/>
  <c r="G261" i="4"/>
  <c r="F261" i="4"/>
  <c r="G261" i="5"/>
  <c r="F261" i="5"/>
  <c r="G261" i="3"/>
  <c r="F261" i="3"/>
  <c r="G261" i="2"/>
  <c r="F261" i="2"/>
  <c r="G261" i="8"/>
  <c r="F261" i="8"/>
  <c r="G261" i="12"/>
  <c r="F261" i="12"/>
  <c r="G206" i="14"/>
  <c r="F206" i="14"/>
  <c r="F258" i="10"/>
  <c r="G258" i="10"/>
  <c r="G258" i="9"/>
  <c r="F258" i="9"/>
  <c r="G262" i="7"/>
  <c r="F262" i="7"/>
  <c r="G260" i="6"/>
  <c r="F260" i="6"/>
  <c r="G260" i="11"/>
  <c r="F260" i="11"/>
  <c r="G260" i="4"/>
  <c r="F260" i="4"/>
  <c r="G260" i="5"/>
  <c r="F260" i="5"/>
  <c r="G260" i="3"/>
  <c r="F260" i="3"/>
  <c r="G260" i="2"/>
  <c r="F260" i="2"/>
  <c r="G260" i="8"/>
  <c r="F260" i="8"/>
  <c r="G260" i="12"/>
  <c r="F260" i="12"/>
  <c r="G205" i="14"/>
  <c r="F205" i="14"/>
  <c r="G257" i="10"/>
  <c r="F257" i="10"/>
  <c r="G257" i="9"/>
  <c r="F257" i="9"/>
  <c r="G261" i="7"/>
  <c r="F261" i="7"/>
  <c r="G259" i="6"/>
  <c r="F259" i="6"/>
  <c r="G259" i="11"/>
  <c r="F259" i="11"/>
  <c r="G259" i="4"/>
  <c r="F259" i="4"/>
  <c r="F259" i="5"/>
  <c r="G259" i="5"/>
  <c r="F259" i="3"/>
  <c r="G259" i="3"/>
  <c r="F259" i="2"/>
  <c r="G259" i="2"/>
  <c r="F259" i="8"/>
  <c r="G259" i="8"/>
  <c r="G259" i="12"/>
  <c r="F259" i="12"/>
  <c r="G204" i="14"/>
  <c r="F204" i="14"/>
  <c r="G256" i="10"/>
  <c r="F256" i="10"/>
  <c r="F256" i="9"/>
  <c r="G256" i="9"/>
  <c r="F260" i="7"/>
  <c r="G260" i="7"/>
  <c r="F258" i="6"/>
  <c r="G258" i="6"/>
  <c r="G258" i="11"/>
  <c r="F258" i="11"/>
  <c r="G258" i="4"/>
  <c r="F258" i="4"/>
  <c r="G258" i="5"/>
  <c r="F258" i="5"/>
  <c r="G258" i="3"/>
  <c r="F258" i="3"/>
  <c r="G258" i="2"/>
  <c r="F258" i="2"/>
  <c r="G258" i="8"/>
  <c r="F258" i="8"/>
  <c r="G258" i="12"/>
  <c r="F258" i="12"/>
  <c r="G203" i="14"/>
  <c r="F203" i="14"/>
  <c r="G255" i="10"/>
  <c r="F255" i="10"/>
  <c r="G255" i="9"/>
  <c r="F255" i="9"/>
  <c r="G259" i="7"/>
  <c r="F259" i="7"/>
  <c r="G257" i="6"/>
  <c r="F257" i="6"/>
  <c r="G257" i="11"/>
  <c r="F257" i="11"/>
  <c r="G257" i="4"/>
  <c r="F257" i="4"/>
  <c r="G257" i="5"/>
  <c r="F257" i="5"/>
  <c r="G257" i="3"/>
  <c r="F257" i="3"/>
  <c r="G257" i="2"/>
  <c r="F257" i="2"/>
  <c r="G257" i="8"/>
  <c r="F257" i="8"/>
  <c r="G257" i="12"/>
  <c r="F257" i="12"/>
  <c r="G202" i="14"/>
  <c r="F202" i="14"/>
  <c r="G254" i="10"/>
  <c r="F254" i="10"/>
  <c r="G254" i="9"/>
  <c r="F254" i="9"/>
  <c r="G258" i="7"/>
  <c r="F258" i="7"/>
  <c r="G256" i="6"/>
  <c r="F256" i="6"/>
  <c r="G256" i="11"/>
  <c r="F256" i="11"/>
  <c r="G256" i="4"/>
  <c r="F256" i="4"/>
  <c r="G256" i="5"/>
  <c r="F256" i="5"/>
  <c r="G256" i="3"/>
  <c r="F256" i="3"/>
  <c r="G256" i="2"/>
  <c r="F256" i="2"/>
  <c r="G256" i="8"/>
  <c r="F256" i="8"/>
  <c r="G256" i="12"/>
  <c r="F256" i="12"/>
  <c r="G201" i="14"/>
  <c r="F201" i="14"/>
  <c r="G253" i="10"/>
  <c r="F253" i="10"/>
  <c r="G253" i="9"/>
  <c r="F253" i="9"/>
  <c r="G257" i="7"/>
  <c r="F257" i="7"/>
  <c r="G255" i="6"/>
  <c r="F255" i="6"/>
  <c r="G255" i="11"/>
  <c r="F255" i="11"/>
  <c r="G255" i="4"/>
  <c r="F255" i="4"/>
  <c r="G255" i="5"/>
  <c r="F255" i="5"/>
  <c r="G255" i="3"/>
  <c r="F255" i="3"/>
  <c r="G255" i="2"/>
  <c r="F255" i="2"/>
  <c r="G255" i="8"/>
  <c r="F255" i="8"/>
  <c r="G255" i="12"/>
  <c r="F255" i="12"/>
  <c r="G200" i="14"/>
  <c r="F200" i="14"/>
  <c r="G252" i="10"/>
  <c r="F252" i="10"/>
  <c r="G252" i="9"/>
  <c r="F252" i="9"/>
  <c r="G256" i="7"/>
  <c r="F256" i="7"/>
  <c r="G254" i="6"/>
  <c r="F254" i="6"/>
  <c r="G254" i="11"/>
  <c r="F254" i="11"/>
  <c r="G254" i="4"/>
  <c r="F254" i="4"/>
  <c r="G254" i="5"/>
  <c r="F254" i="5"/>
  <c r="G254" i="3"/>
  <c r="F254" i="3"/>
  <c r="G254" i="2"/>
  <c r="F254" i="2"/>
  <c r="G254" i="8"/>
  <c r="F254" i="8"/>
  <c r="G254" i="12"/>
  <c r="F254" i="12"/>
  <c r="G199" i="14"/>
  <c r="F199" i="14"/>
  <c r="G251" i="10"/>
  <c r="F251" i="10"/>
  <c r="G251" i="9"/>
  <c r="F251" i="9"/>
  <c r="G255" i="7"/>
  <c r="F255" i="7"/>
  <c r="G253" i="6"/>
  <c r="F253" i="6"/>
  <c r="G253" i="11"/>
  <c r="F253" i="11"/>
  <c r="G253" i="4"/>
  <c r="F253" i="4"/>
  <c r="G253" i="5"/>
  <c r="F253" i="5"/>
  <c r="G253" i="3"/>
  <c r="F253" i="3"/>
  <c r="G253" i="2"/>
  <c r="F253" i="2"/>
  <c r="G253" i="8"/>
  <c r="F253" i="8"/>
  <c r="G253" i="12"/>
  <c r="F253" i="12"/>
  <c r="G198" i="14"/>
  <c r="F198" i="14"/>
  <c r="G250" i="10"/>
  <c r="F250" i="10"/>
  <c r="G250" i="9"/>
  <c r="F250" i="9"/>
  <c r="G254" i="7"/>
  <c r="F254" i="7"/>
  <c r="G252" i="6"/>
  <c r="F252" i="6"/>
  <c r="G252" i="11"/>
  <c r="F252" i="11"/>
  <c r="G252" i="4"/>
  <c r="F252" i="4"/>
  <c r="G252" i="5"/>
  <c r="F252" i="5"/>
  <c r="G252" i="3"/>
  <c r="F252" i="3"/>
  <c r="G252" i="2"/>
  <c r="F252" i="2"/>
  <c r="G252" i="8"/>
  <c r="F252" i="8"/>
  <c r="G252" i="12"/>
  <c r="F252" i="12"/>
  <c r="G197" i="14"/>
  <c r="F197" i="14"/>
  <c r="G249" i="10"/>
  <c r="F249" i="10"/>
  <c r="G249" i="9"/>
  <c r="F249" i="9"/>
  <c r="G253" i="7"/>
  <c r="F253" i="7"/>
  <c r="G251" i="6"/>
  <c r="F251" i="6"/>
  <c r="G251" i="11"/>
  <c r="F251" i="11"/>
  <c r="G251" i="4"/>
  <c r="F251" i="4"/>
  <c r="G251" i="5"/>
  <c r="F251" i="5"/>
  <c r="G251" i="3"/>
  <c r="F251" i="3"/>
  <c r="G251" i="2"/>
  <c r="F251" i="2"/>
  <c r="G251" i="8"/>
  <c r="F251" i="8"/>
  <c r="G251" i="12"/>
  <c r="F251" i="12"/>
  <c r="G196" i="14"/>
  <c r="F196" i="14"/>
  <c r="G248" i="10"/>
  <c r="F248" i="10"/>
  <c r="G248" i="9"/>
  <c r="F248" i="9"/>
  <c r="G252" i="7"/>
  <c r="F252" i="7"/>
  <c r="G250" i="6"/>
  <c r="F250" i="6"/>
  <c r="G250" i="11"/>
  <c r="F250" i="11"/>
  <c r="G250" i="4"/>
  <c r="F250" i="4"/>
  <c r="G250" i="5"/>
  <c r="F250" i="5"/>
  <c r="G250" i="3"/>
  <c r="F250" i="3"/>
  <c r="G250" i="2"/>
  <c r="F250" i="2"/>
  <c r="G250" i="8"/>
  <c r="F250" i="8"/>
  <c r="G250" i="12"/>
  <c r="F250" i="12"/>
  <c r="G195" i="14"/>
  <c r="F195" i="14"/>
  <c r="G247" i="10"/>
  <c r="F247" i="10"/>
  <c r="G247" i="9"/>
  <c r="F247" i="9"/>
  <c r="G251" i="7"/>
  <c r="F251" i="7"/>
  <c r="G249" i="6"/>
  <c r="F249" i="6"/>
  <c r="G249" i="11"/>
  <c r="F249" i="11"/>
  <c r="G249" i="4"/>
  <c r="F249" i="4"/>
  <c r="G249" i="5"/>
  <c r="F249" i="5"/>
  <c r="G249" i="3"/>
  <c r="F249" i="3"/>
  <c r="G249" i="2"/>
  <c r="F249" i="2"/>
  <c r="G249" i="8"/>
  <c r="F249" i="8"/>
  <c r="G249" i="12"/>
  <c r="F249" i="12"/>
  <c r="G194" i="14"/>
  <c r="F194" i="14"/>
  <c r="G246" i="10"/>
  <c r="F246" i="10"/>
  <c r="G246" i="9"/>
  <c r="F246" i="9"/>
  <c r="G250" i="7"/>
  <c r="F250" i="7"/>
  <c r="G248" i="6"/>
  <c r="F248" i="6"/>
  <c r="G248" i="11"/>
  <c r="F248" i="11"/>
  <c r="G248" i="4"/>
  <c r="F248" i="4"/>
  <c r="G248" i="5"/>
  <c r="F248" i="5"/>
  <c r="G248" i="3"/>
  <c r="F248" i="3"/>
  <c r="G248" i="2"/>
  <c r="F248" i="2"/>
  <c r="G248" i="8"/>
  <c r="F248" i="8"/>
  <c r="G248" i="12"/>
  <c r="F248" i="12"/>
  <c r="G193" i="14"/>
  <c r="F193" i="14"/>
  <c r="G245" i="10"/>
  <c r="F245" i="10"/>
  <c r="G245" i="9"/>
  <c r="F245" i="9"/>
  <c r="G249" i="7"/>
  <c r="F249" i="7"/>
  <c r="G247" i="6"/>
  <c r="F247" i="6"/>
  <c r="G247" i="11"/>
  <c r="F247" i="11"/>
  <c r="G247" i="4"/>
  <c r="F247" i="4"/>
  <c r="G247" i="5"/>
  <c r="F247" i="5"/>
  <c r="G247" i="3"/>
  <c r="F247" i="3"/>
  <c r="G247" i="2"/>
  <c r="F247" i="2"/>
  <c r="G247" i="8"/>
  <c r="F247" i="8"/>
  <c r="G247" i="12"/>
  <c r="F247" i="12"/>
  <c r="G192" i="14"/>
  <c r="F192" i="14"/>
  <c r="G244" i="10"/>
  <c r="F244" i="10"/>
  <c r="G244" i="9"/>
  <c r="F244" i="9"/>
  <c r="G248" i="7"/>
  <c r="F248" i="7"/>
  <c r="G246" i="6"/>
  <c r="F246" i="6"/>
  <c r="G246" i="11"/>
  <c r="F246" i="11"/>
  <c r="G246" i="4"/>
  <c r="F246" i="4"/>
  <c r="G246" i="5"/>
  <c r="F246" i="5"/>
  <c r="G246" i="3"/>
  <c r="F246" i="3"/>
  <c r="G246" i="2"/>
  <c r="F246" i="2"/>
  <c r="G246" i="8"/>
  <c r="F246" i="8"/>
  <c r="G246" i="12"/>
  <c r="F246" i="12"/>
  <c r="G191" i="14"/>
  <c r="F191" i="14"/>
  <c r="G243" i="10"/>
  <c r="F243" i="10"/>
  <c r="G243" i="9"/>
  <c r="F243" i="9"/>
  <c r="G247" i="7"/>
  <c r="F247" i="7"/>
  <c r="G245" i="6"/>
  <c r="F245" i="6"/>
  <c r="G245" i="11"/>
  <c r="F245" i="11"/>
  <c r="G245" i="4"/>
  <c r="F245" i="4"/>
  <c r="G245" i="5"/>
  <c r="F245" i="5"/>
  <c r="G245" i="3"/>
  <c r="F245" i="3"/>
  <c r="G245" i="2"/>
  <c r="F245" i="2"/>
  <c r="G245" i="8"/>
  <c r="F245" i="8"/>
  <c r="G245" i="12"/>
  <c r="F245" i="12"/>
  <c r="G190" i="14"/>
  <c r="F190" i="14"/>
  <c r="G242" i="10"/>
  <c r="F242" i="10"/>
  <c r="G242" i="9"/>
  <c r="F242" i="9"/>
  <c r="G246" i="7"/>
  <c r="F246" i="7"/>
  <c r="G244" i="6"/>
  <c r="F244" i="6"/>
  <c r="G244" i="11"/>
  <c r="F244" i="11"/>
  <c r="G244" i="4"/>
  <c r="F244" i="4"/>
  <c r="G244" i="5"/>
  <c r="F244" i="5"/>
  <c r="G244" i="3"/>
  <c r="F244" i="3"/>
  <c r="G244" i="2"/>
  <c r="F244" i="2"/>
  <c r="G244" i="8"/>
  <c r="F244" i="8"/>
  <c r="G244" i="12"/>
  <c r="F244" i="12"/>
  <c r="G189" i="14"/>
  <c r="F189" i="14"/>
  <c r="G241" i="10"/>
  <c r="F241" i="10"/>
  <c r="G241" i="9"/>
  <c r="F241" i="9"/>
  <c r="G245" i="7"/>
  <c r="F245" i="7"/>
  <c r="G243" i="6"/>
  <c r="F243" i="6"/>
  <c r="G243" i="11"/>
  <c r="F243" i="11"/>
  <c r="G243" i="4"/>
  <c r="F243" i="4"/>
  <c r="G243" i="5"/>
  <c r="F243" i="5"/>
  <c r="G243" i="3"/>
  <c r="F243" i="3"/>
  <c r="G243" i="2"/>
  <c r="F243" i="2"/>
  <c r="G243" i="8"/>
  <c r="F243" i="8"/>
  <c r="G243" i="12"/>
  <c r="F243" i="12"/>
  <c r="G188" i="14"/>
  <c r="F188" i="14"/>
  <c r="G240" i="10"/>
  <c r="F240" i="10"/>
  <c r="G240" i="9"/>
  <c r="F240" i="9"/>
  <c r="G244" i="7"/>
  <c r="F244" i="7"/>
  <c r="G242" i="6"/>
  <c r="F242" i="6"/>
  <c r="G242" i="11"/>
  <c r="F242" i="11"/>
  <c r="G242" i="4"/>
  <c r="F242" i="4"/>
  <c r="G242" i="5"/>
  <c r="F242" i="5"/>
  <c r="G242" i="3"/>
  <c r="F242" i="3"/>
  <c r="G242" i="2"/>
  <c r="F242" i="2"/>
  <c r="G242" i="8"/>
  <c r="F242" i="8"/>
  <c r="G242" i="12"/>
  <c r="F242" i="12"/>
  <c r="G187" i="14"/>
  <c r="F187" i="14"/>
  <c r="G239" i="10"/>
  <c r="F239" i="10"/>
  <c r="G239" i="9"/>
  <c r="F239" i="9"/>
  <c r="G243" i="7"/>
  <c r="F243" i="7"/>
  <c r="G241" i="6"/>
  <c r="F241" i="6"/>
  <c r="G241" i="11"/>
  <c r="F241" i="11"/>
  <c r="G241" i="4"/>
  <c r="F241" i="4"/>
  <c r="G241" i="5"/>
  <c r="F241" i="5"/>
  <c r="G241" i="3"/>
  <c r="F241" i="3"/>
  <c r="G241" i="2"/>
  <c r="F241" i="2"/>
  <c r="G241" i="8"/>
  <c r="F241" i="8"/>
  <c r="G241" i="12"/>
  <c r="F241" i="12"/>
  <c r="G186" i="14"/>
  <c r="F186" i="14"/>
  <c r="G238" i="10"/>
  <c r="F238" i="10"/>
  <c r="G238" i="9"/>
  <c r="F238" i="9"/>
  <c r="G242" i="7"/>
  <c r="F242" i="7"/>
  <c r="G240" i="6"/>
  <c r="F240" i="6"/>
  <c r="G240" i="11"/>
  <c r="F240" i="11"/>
  <c r="G240" i="4"/>
  <c r="F240" i="4"/>
  <c r="G240" i="5"/>
  <c r="F240" i="5"/>
  <c r="G240" i="3"/>
  <c r="F240" i="3"/>
  <c r="G240" i="2"/>
  <c r="F240" i="2"/>
  <c r="G240" i="8"/>
  <c r="F240" i="8"/>
  <c r="G240" i="12"/>
  <c r="F240" i="12"/>
  <c r="G185" i="14"/>
  <c r="F185" i="14"/>
  <c r="G237" i="10"/>
  <c r="F237" i="10"/>
  <c r="G237" i="9"/>
  <c r="F237" i="9"/>
  <c r="G241" i="7"/>
  <c r="F241" i="7"/>
  <c r="G239" i="6"/>
  <c r="F239" i="6"/>
  <c r="G239" i="11"/>
  <c r="F239" i="11"/>
  <c r="G239" i="4"/>
  <c r="F239" i="4"/>
  <c r="G239" i="5"/>
  <c r="F239" i="5"/>
  <c r="G239" i="3"/>
  <c r="F239" i="3"/>
  <c r="G239" i="2"/>
  <c r="F239" i="2"/>
  <c r="G239" i="8"/>
  <c r="F239" i="8"/>
  <c r="G239" i="12"/>
  <c r="F239" i="12"/>
  <c r="G184" i="14"/>
  <c r="F184" i="14"/>
  <c r="G236" i="10"/>
  <c r="F236" i="10"/>
  <c r="G236" i="9"/>
  <c r="F236" i="9"/>
  <c r="G240" i="7"/>
  <c r="F240" i="7"/>
  <c r="G238" i="6"/>
  <c r="F238" i="6"/>
  <c r="G238" i="11"/>
  <c r="F238" i="11"/>
  <c r="G238" i="4"/>
  <c r="F238" i="4"/>
  <c r="G238" i="5"/>
  <c r="F238" i="5"/>
  <c r="G238" i="3"/>
  <c r="F238" i="3"/>
  <c r="G238" i="2"/>
  <c r="F238" i="2"/>
  <c r="G238" i="8"/>
  <c r="F238" i="8"/>
  <c r="G238" i="12"/>
  <c r="F238" i="12"/>
  <c r="G183" i="14"/>
  <c r="F183" i="14"/>
  <c r="G235" i="10"/>
  <c r="F235" i="10"/>
  <c r="G235" i="9"/>
  <c r="F235" i="9"/>
  <c r="G239" i="7"/>
  <c r="F239" i="7"/>
  <c r="G237" i="6"/>
  <c r="F237" i="6"/>
  <c r="G237" i="11"/>
  <c r="F237" i="11"/>
  <c r="G237" i="4"/>
  <c r="F237" i="4"/>
  <c r="G237" i="5"/>
  <c r="F237" i="5"/>
  <c r="G237" i="3"/>
  <c r="F237" i="3"/>
  <c r="G237" i="2"/>
  <c r="F237" i="2"/>
  <c r="G237" i="8"/>
  <c r="F237" i="8"/>
  <c r="G237" i="12"/>
  <c r="F237" i="12"/>
  <c r="G182" i="14"/>
  <c r="F182" i="14"/>
  <c r="G234" i="10"/>
  <c r="F234" i="10"/>
  <c r="G234" i="9"/>
  <c r="F234" i="9"/>
  <c r="G238" i="7"/>
  <c r="F238" i="7"/>
  <c r="G236" i="6"/>
  <c r="F236" i="6"/>
  <c r="G236" i="11"/>
  <c r="F236" i="11"/>
  <c r="G236" i="4"/>
  <c r="F236" i="4"/>
  <c r="G236" i="5"/>
  <c r="F236" i="5"/>
  <c r="G236" i="3"/>
  <c r="F236" i="3"/>
  <c r="G236" i="2"/>
  <c r="F236" i="2"/>
  <c r="G236" i="8"/>
  <c r="F236" i="8"/>
  <c r="G236" i="12"/>
  <c r="F236" i="12"/>
  <c r="G181" i="14"/>
  <c r="F181" i="14"/>
  <c r="G233" i="10"/>
  <c r="F233" i="10"/>
  <c r="G233" i="9"/>
  <c r="F233" i="9"/>
  <c r="G237" i="7"/>
  <c r="F237" i="7"/>
  <c r="G235" i="6"/>
  <c r="F235" i="6"/>
  <c r="G235" i="11"/>
  <c r="F235" i="11"/>
  <c r="G235" i="4"/>
  <c r="F235" i="4"/>
  <c r="G235" i="5"/>
  <c r="F235" i="5"/>
  <c r="G235" i="3"/>
  <c r="F235" i="3"/>
  <c r="G235" i="2"/>
  <c r="F235" i="2"/>
  <c r="G235" i="8"/>
  <c r="F235" i="8"/>
  <c r="G235" i="12"/>
  <c r="F235" i="12"/>
  <c r="G180" i="14"/>
  <c r="F180" i="14"/>
  <c r="G232" i="10"/>
  <c r="F232" i="10"/>
  <c r="G232" i="9"/>
  <c r="F232" i="9"/>
  <c r="G236" i="7"/>
  <c r="F236" i="7"/>
  <c r="G234" i="6"/>
  <c r="F234" i="6"/>
  <c r="G234" i="11"/>
  <c r="F234" i="11"/>
  <c r="G234" i="4"/>
  <c r="F234" i="4"/>
  <c r="G234" i="5"/>
  <c r="F234" i="5"/>
  <c r="G234" i="3"/>
  <c r="F234" i="3"/>
  <c r="G234" i="2"/>
  <c r="F234" i="2"/>
  <c r="G234" i="8"/>
  <c r="F234" i="8"/>
  <c r="G234" i="12"/>
  <c r="F234" i="12"/>
  <c r="G179" i="14"/>
  <c r="F179" i="14"/>
  <c r="G231" i="10"/>
  <c r="F231" i="10"/>
  <c r="G231" i="9"/>
  <c r="F231" i="9"/>
  <c r="G235" i="7"/>
  <c r="F235" i="7"/>
  <c r="G233" i="6"/>
  <c r="F233" i="6"/>
  <c r="G233" i="11"/>
  <c r="F233" i="11"/>
  <c r="G233" i="4"/>
  <c r="F233" i="4"/>
  <c r="G233" i="5"/>
  <c r="F233" i="5"/>
  <c r="G233" i="3"/>
  <c r="F233" i="3"/>
  <c r="G233" i="2"/>
  <c r="F233" i="2"/>
  <c r="F233" i="8"/>
  <c r="G233" i="8"/>
  <c r="G233" i="12"/>
  <c r="F233" i="12"/>
  <c r="G178" i="14"/>
  <c r="F178" i="14"/>
  <c r="G230" i="10"/>
  <c r="F230" i="10"/>
  <c r="G230" i="9"/>
  <c r="F230" i="9"/>
  <c r="G234" i="7"/>
  <c r="F234" i="7"/>
  <c r="G232" i="6"/>
  <c r="F232" i="6"/>
  <c r="G232" i="11"/>
  <c r="F232" i="11"/>
  <c r="G232" i="4"/>
  <c r="F232" i="4"/>
  <c r="G232" i="5"/>
  <c r="F232" i="5"/>
  <c r="G232" i="3"/>
  <c r="F232" i="3"/>
  <c r="G232" i="2"/>
  <c r="F232" i="2"/>
  <c r="G232" i="8"/>
  <c r="F232" i="8"/>
  <c r="G232" i="12"/>
  <c r="F232" i="12"/>
  <c r="F177" i="14"/>
  <c r="G177" i="14"/>
  <c r="G229" i="10"/>
  <c r="F229" i="10"/>
  <c r="G229" i="9"/>
  <c r="F229" i="9"/>
  <c r="G233" i="7"/>
  <c r="F233" i="7"/>
  <c r="G231" i="6"/>
  <c r="F231" i="6"/>
  <c r="G231" i="11"/>
  <c r="F231" i="11"/>
  <c r="G231" i="4"/>
  <c r="F231" i="4"/>
  <c r="G231" i="5"/>
  <c r="F231" i="5"/>
  <c r="G231" i="3"/>
  <c r="F231" i="3"/>
  <c r="G231" i="2"/>
  <c r="F231" i="2"/>
  <c r="G231" i="8"/>
  <c r="F231" i="8"/>
  <c r="G231" i="12"/>
  <c r="F231" i="12"/>
  <c r="G176" i="14"/>
  <c r="F176" i="14"/>
  <c r="G228" i="10"/>
  <c r="F228" i="10"/>
  <c r="F228" i="9"/>
  <c r="G228" i="9"/>
  <c r="F232" i="7"/>
  <c r="G232" i="7"/>
  <c r="G230" i="6"/>
  <c r="F230" i="6"/>
  <c r="G230" i="11"/>
  <c r="F230" i="11"/>
  <c r="G230" i="4"/>
  <c r="F230" i="4"/>
  <c r="G230" i="5"/>
  <c r="F230" i="5"/>
  <c r="G230" i="3"/>
  <c r="F230" i="3"/>
  <c r="G230" i="2"/>
  <c r="F230" i="2"/>
  <c r="G230" i="8"/>
  <c r="F230" i="8"/>
  <c r="G230" i="12"/>
  <c r="F230" i="12"/>
  <c r="G175" i="14"/>
  <c r="F175" i="14"/>
  <c r="G227" i="10"/>
  <c r="F227" i="10"/>
  <c r="G227" i="9"/>
  <c r="F227" i="9"/>
  <c r="G231" i="7"/>
  <c r="F231" i="7"/>
  <c r="G229" i="6"/>
  <c r="F229" i="6"/>
  <c r="G229" i="11"/>
  <c r="F229" i="11"/>
  <c r="G229" i="4"/>
  <c r="F229" i="4"/>
  <c r="G229" i="5"/>
  <c r="F229" i="5"/>
  <c r="G229" i="3"/>
  <c r="F229" i="3"/>
  <c r="G229" i="2"/>
  <c r="F229" i="2"/>
  <c r="G229" i="8"/>
  <c r="F229" i="8"/>
  <c r="G229" i="12"/>
  <c r="F229" i="12"/>
  <c r="G174" i="14"/>
  <c r="F174" i="14"/>
  <c r="G226" i="10"/>
  <c r="F226" i="10"/>
  <c r="G226" i="9"/>
  <c r="F226" i="9"/>
  <c r="G230" i="7"/>
  <c r="F230" i="7"/>
  <c r="G228" i="6"/>
  <c r="F228" i="6"/>
  <c r="G228" i="11"/>
  <c r="F228" i="11"/>
  <c r="G228" i="4"/>
  <c r="F228" i="4"/>
  <c r="G228" i="5"/>
  <c r="F228" i="5"/>
  <c r="G228" i="3"/>
  <c r="F228" i="3"/>
  <c r="G228" i="2"/>
  <c r="F228" i="2"/>
  <c r="G228" i="8"/>
  <c r="F228" i="8"/>
  <c r="G228" i="12"/>
  <c r="F228" i="12"/>
  <c r="G173" i="14"/>
  <c r="F173" i="14"/>
  <c r="G225" i="10"/>
  <c r="F225" i="10"/>
  <c r="G225" i="9"/>
  <c r="F225" i="9"/>
  <c r="G229" i="7"/>
  <c r="F229" i="7"/>
  <c r="G227" i="6"/>
  <c r="F227" i="6"/>
  <c r="G227" i="11"/>
  <c r="F227" i="11"/>
  <c r="G227" i="4"/>
  <c r="F227" i="4"/>
  <c r="G227" i="5"/>
  <c r="F227" i="5"/>
  <c r="G227" i="3"/>
  <c r="F227" i="3"/>
  <c r="G227" i="2"/>
  <c r="F227" i="2"/>
  <c r="G227" i="8"/>
  <c r="F227" i="8"/>
  <c r="G227" i="12"/>
  <c r="F227" i="12"/>
  <c r="G172" i="14"/>
  <c r="F172" i="14"/>
  <c r="G224" i="10"/>
  <c r="F224" i="10"/>
  <c r="G224" i="9"/>
  <c r="F224" i="9"/>
  <c r="G228" i="7"/>
  <c r="F228" i="7"/>
  <c r="G226" i="6"/>
  <c r="F226" i="6"/>
  <c r="G226" i="11"/>
  <c r="F226" i="11"/>
  <c r="G226" i="4"/>
  <c r="F226" i="4"/>
  <c r="G226" i="5"/>
  <c r="F226" i="5"/>
  <c r="G226" i="3"/>
  <c r="F226" i="3"/>
  <c r="G226" i="2"/>
  <c r="F226" i="2"/>
  <c r="G226" i="8"/>
  <c r="F226" i="8"/>
  <c r="K226" i="12"/>
  <c r="K225" i="12"/>
  <c r="K224" i="12"/>
  <c r="K223" i="12"/>
  <c r="G226" i="12"/>
  <c r="F226" i="12"/>
  <c r="G171" i="14"/>
  <c r="F171" i="14"/>
  <c r="G223" i="10"/>
  <c r="F223" i="10"/>
  <c r="G223" i="9"/>
  <c r="F223" i="9"/>
  <c r="G227" i="7"/>
  <c r="F227" i="7"/>
  <c r="G225" i="6"/>
  <c r="F225" i="6"/>
  <c r="G225" i="11"/>
  <c r="F225" i="11"/>
  <c r="G225" i="4"/>
  <c r="F225" i="4"/>
  <c r="G225" i="5"/>
  <c r="F225" i="5"/>
  <c r="G225" i="3"/>
  <c r="F225" i="3"/>
  <c r="G225" i="2"/>
  <c r="F225" i="2"/>
  <c r="G225" i="8"/>
  <c r="F225" i="8"/>
  <c r="G225" i="12"/>
  <c r="F225" i="12"/>
  <c r="G170" i="14"/>
  <c r="F170" i="14"/>
  <c r="G222" i="10"/>
  <c r="F222" i="10"/>
  <c r="G222" i="9"/>
  <c r="F222" i="9"/>
  <c r="G226" i="7"/>
  <c r="F226" i="7"/>
  <c r="G224" i="6"/>
  <c r="F224" i="6"/>
  <c r="G224" i="11"/>
  <c r="F224" i="11"/>
  <c r="G224" i="4"/>
  <c r="F224" i="4"/>
  <c r="G224" i="5"/>
  <c r="F224" i="5"/>
  <c r="G224" i="3"/>
  <c r="F224" i="3"/>
  <c r="G224" i="2"/>
  <c r="F224" i="2"/>
  <c r="G224" i="8"/>
  <c r="F224" i="8"/>
  <c r="G224" i="12"/>
  <c r="F224" i="12"/>
  <c r="G169" i="14"/>
  <c r="F169" i="14"/>
  <c r="G221" i="10"/>
  <c r="F221" i="10"/>
  <c r="G221" i="9"/>
  <c r="F221" i="9"/>
  <c r="G225" i="7"/>
  <c r="F225" i="7"/>
  <c r="G223" i="6"/>
  <c r="F223" i="6"/>
  <c r="G223" i="11"/>
  <c r="F223" i="11"/>
  <c r="G223" i="4"/>
  <c r="F223" i="4"/>
  <c r="G223" i="5"/>
  <c r="F223" i="5"/>
  <c r="G223" i="3"/>
  <c r="F223" i="3"/>
  <c r="G223" i="2"/>
  <c r="F223" i="2"/>
  <c r="G223" i="8"/>
  <c r="F223" i="8"/>
  <c r="G223" i="12"/>
  <c r="F223" i="12"/>
  <c r="G168" i="14"/>
  <c r="F168" i="14"/>
  <c r="G220" i="10"/>
  <c r="F220" i="10"/>
  <c r="G220" i="9"/>
  <c r="F220" i="9"/>
  <c r="G224" i="7"/>
  <c r="F224" i="7"/>
  <c r="G222" i="6"/>
  <c r="F222" i="6"/>
  <c r="G222" i="11"/>
  <c r="F222" i="11"/>
  <c r="G222" i="4"/>
  <c r="F222" i="4"/>
  <c r="G222" i="5"/>
  <c r="F222" i="5"/>
  <c r="G222" i="3"/>
  <c r="F222" i="3"/>
  <c r="G222" i="2"/>
  <c r="F222" i="2"/>
  <c r="G222" i="8"/>
  <c r="F222" i="8"/>
  <c r="G222" i="12"/>
  <c r="F222" i="12"/>
  <c r="F167" i="14"/>
  <c r="G167" i="14"/>
  <c r="F219" i="10"/>
  <c r="G219" i="10"/>
  <c r="F219" i="9"/>
  <c r="G219" i="9"/>
  <c r="F223" i="7"/>
  <c r="G223" i="7"/>
  <c r="F221" i="6"/>
  <c r="G221" i="6"/>
  <c r="F221" i="11"/>
  <c r="G221" i="11"/>
  <c r="F221" i="4"/>
  <c r="G221" i="4"/>
  <c r="F221" i="5"/>
  <c r="G221" i="5"/>
  <c r="G221" i="3"/>
  <c r="F221" i="3"/>
  <c r="G221" i="2"/>
  <c r="F221" i="2"/>
  <c r="G221" i="8"/>
  <c r="F221" i="8"/>
  <c r="G221" i="12"/>
  <c r="F221" i="12"/>
  <c r="G166" i="14"/>
  <c r="F166" i="14"/>
  <c r="G218" i="10"/>
  <c r="F218" i="10"/>
  <c r="G218" i="9"/>
  <c r="F218" i="9"/>
  <c r="G222" i="7"/>
  <c r="F222" i="7"/>
  <c r="G220" i="6"/>
  <c r="F220" i="6"/>
  <c r="G220" i="11"/>
  <c r="F220" i="11"/>
  <c r="G220" i="4"/>
  <c r="F220" i="4"/>
  <c r="G220" i="5"/>
  <c r="F220" i="5"/>
  <c r="G220" i="3"/>
  <c r="F220" i="3"/>
  <c r="G220" i="2"/>
  <c r="F220" i="2"/>
  <c r="G220" i="8"/>
  <c r="F220" i="8"/>
  <c r="G220" i="12"/>
  <c r="F220" i="12"/>
  <c r="G165" i="14"/>
  <c r="F165" i="14"/>
  <c r="G217" i="10"/>
  <c r="F217" i="10"/>
  <c r="G217" i="9"/>
  <c r="F217" i="9"/>
  <c r="G221" i="7"/>
  <c r="F221" i="7"/>
  <c r="G219" i="6"/>
  <c r="F219" i="6"/>
  <c r="G219" i="11"/>
  <c r="F219" i="11"/>
  <c r="G219" i="4"/>
  <c r="F219" i="4"/>
  <c r="G219" i="5"/>
  <c r="F219" i="5"/>
  <c r="G219" i="3"/>
  <c r="F219" i="3"/>
  <c r="G219" i="2"/>
  <c r="F219" i="2"/>
  <c r="G219" i="8"/>
  <c r="F219" i="8"/>
  <c r="G219" i="12"/>
  <c r="F219" i="12"/>
  <c r="G164" i="14"/>
  <c r="F164" i="14"/>
  <c r="G216" i="10"/>
  <c r="F216" i="10"/>
  <c r="G216" i="9"/>
  <c r="F216" i="9"/>
  <c r="G220" i="7"/>
  <c r="F220" i="7"/>
  <c r="G218" i="6"/>
  <c r="F218" i="6"/>
  <c r="G218" i="11"/>
  <c r="F218" i="11"/>
  <c r="G218" i="4"/>
  <c r="F218" i="4"/>
  <c r="G218" i="5"/>
  <c r="F218" i="5"/>
  <c r="G218" i="3"/>
  <c r="F218" i="3"/>
  <c r="G218" i="2"/>
  <c r="F218" i="2"/>
  <c r="G218" i="8"/>
  <c r="F218" i="8"/>
  <c r="G218" i="12"/>
  <c r="F218" i="12"/>
  <c r="G163" i="14"/>
  <c r="F163" i="14"/>
  <c r="G215" i="10"/>
  <c r="F215" i="10"/>
  <c r="G215" i="9"/>
  <c r="F215" i="9"/>
  <c r="G219" i="7"/>
  <c r="F219" i="7"/>
  <c r="G217" i="6"/>
  <c r="F217" i="6"/>
  <c r="G217" i="11"/>
  <c r="F217" i="11"/>
  <c r="G217" i="4"/>
  <c r="F217" i="4"/>
  <c r="G217" i="5"/>
  <c r="F217" i="5"/>
  <c r="G217" i="3"/>
  <c r="F217" i="3"/>
  <c r="G217" i="2"/>
  <c r="F217" i="2"/>
  <c r="G217" i="8"/>
  <c r="F217" i="8"/>
  <c r="G217" i="12"/>
  <c r="F217" i="12"/>
  <c r="G162" i="14"/>
  <c r="F162" i="14"/>
  <c r="F214" i="10"/>
  <c r="G214" i="10"/>
  <c r="F214" i="9"/>
  <c r="G214" i="9"/>
  <c r="G218" i="7"/>
  <c r="F218" i="7"/>
  <c r="G216" i="6"/>
  <c r="F216" i="6"/>
  <c r="G216" i="11"/>
  <c r="F216" i="11"/>
  <c r="G216" i="4"/>
  <c r="F216" i="4"/>
  <c r="G216" i="5"/>
  <c r="F216" i="5"/>
  <c r="G216" i="3"/>
  <c r="F216" i="3"/>
  <c r="G216" i="2"/>
  <c r="F216" i="2"/>
  <c r="G216" i="8"/>
  <c r="F216" i="8"/>
  <c r="G216" i="12"/>
  <c r="F216" i="12"/>
  <c r="G161" i="14"/>
  <c r="F161" i="14"/>
  <c r="G213" i="10"/>
  <c r="F213" i="10"/>
  <c r="G213" i="9"/>
  <c r="F213" i="9"/>
  <c r="G217" i="7"/>
  <c r="F217" i="7"/>
  <c r="G215" i="6"/>
  <c r="F215" i="6"/>
  <c r="G214" i="6"/>
  <c r="F214" i="6"/>
  <c r="G215" i="11"/>
  <c r="F215" i="11"/>
  <c r="G215" i="4"/>
  <c r="F215" i="4"/>
  <c r="G215" i="5"/>
  <c r="F215" i="5"/>
  <c r="G215" i="3"/>
  <c r="F215" i="3"/>
  <c r="G215" i="2"/>
  <c r="F215" i="2"/>
  <c r="G215" i="8"/>
  <c r="F215" i="8"/>
  <c r="G215" i="12"/>
  <c r="F215" i="12"/>
  <c r="G160" i="14"/>
  <c r="F160" i="14"/>
  <c r="G212" i="10"/>
  <c r="F212" i="10"/>
  <c r="G212" i="9"/>
  <c r="F212" i="9"/>
  <c r="G216" i="7"/>
  <c r="F216" i="7"/>
  <c r="G214" i="11"/>
  <c r="F214" i="11"/>
  <c r="G214" i="4"/>
  <c r="F214" i="4"/>
  <c r="G214" i="5"/>
  <c r="F214" i="5"/>
  <c r="G214" i="3"/>
  <c r="F214" i="3"/>
  <c r="G214" i="2"/>
  <c r="F214" i="2"/>
  <c r="G214" i="8"/>
  <c r="F214" i="8"/>
  <c r="G214" i="12"/>
  <c r="F214" i="12"/>
  <c r="G159" i="14"/>
  <c r="F159" i="14"/>
  <c r="G211" i="9"/>
  <c r="F211" i="9"/>
  <c r="G211" i="10"/>
  <c r="F211" i="10"/>
  <c r="G213" i="11"/>
  <c r="F213" i="11"/>
  <c r="G213" i="4"/>
  <c r="F213" i="4"/>
  <c r="G213" i="5"/>
  <c r="F213" i="5"/>
  <c r="G214" i="7"/>
  <c r="F214" i="7"/>
  <c r="G213" i="6"/>
  <c r="F213" i="6"/>
  <c r="G213" i="3"/>
  <c r="F213" i="3"/>
  <c r="G213" i="2"/>
  <c r="F213" i="2"/>
  <c r="G213" i="8"/>
  <c r="F213" i="8"/>
  <c r="G213" i="12"/>
  <c r="F213" i="12"/>
  <c r="G158" i="14"/>
  <c r="F158" i="14"/>
  <c r="G210" i="9"/>
  <c r="F210" i="9"/>
  <c r="G210" i="10"/>
  <c r="F210" i="10"/>
  <c r="G212" i="11"/>
  <c r="F212" i="11"/>
  <c r="G212" i="4"/>
  <c r="F212" i="4"/>
  <c r="G212" i="5"/>
  <c r="F212" i="5"/>
  <c r="G213" i="7"/>
  <c r="F213" i="7"/>
  <c r="G212" i="6"/>
  <c r="F212" i="6"/>
  <c r="G212" i="3"/>
  <c r="F212" i="3"/>
  <c r="G212" i="2"/>
  <c r="F212" i="2"/>
  <c r="G212" i="8"/>
  <c r="F212" i="8"/>
  <c r="G212" i="12"/>
  <c r="F212" i="12"/>
  <c r="G157" i="14"/>
  <c r="F157" i="14"/>
  <c r="G209" i="9"/>
  <c r="F209" i="9"/>
  <c r="G209" i="10"/>
  <c r="F209" i="10"/>
  <c r="G211" i="11"/>
  <c r="F211" i="11"/>
  <c r="G211" i="4"/>
  <c r="F211" i="4"/>
  <c r="G211" i="5"/>
  <c r="F211" i="5"/>
  <c r="G212" i="7"/>
  <c r="F212" i="7"/>
  <c r="G211" i="6"/>
  <c r="F211" i="6"/>
  <c r="G211" i="3"/>
  <c r="F211" i="3"/>
  <c r="G211" i="2"/>
  <c r="F211" i="2"/>
  <c r="G211" i="8"/>
  <c r="F211" i="8"/>
  <c r="G211" i="12"/>
  <c r="F211" i="12"/>
  <c r="G156" i="14"/>
  <c r="F156" i="14"/>
  <c r="G208" i="9"/>
  <c r="F208" i="9"/>
  <c r="G208" i="10"/>
  <c r="G210" i="11"/>
  <c r="F210" i="11"/>
  <c r="G210" i="4"/>
  <c r="F210" i="4"/>
  <c r="G210" i="5"/>
  <c r="F210" i="5"/>
  <c r="F211" i="7"/>
  <c r="G211" i="7"/>
  <c r="G210" i="6"/>
  <c r="F210" i="6"/>
  <c r="G210" i="3"/>
  <c r="F210" i="3"/>
  <c r="G210" i="2"/>
  <c r="F210" i="2"/>
  <c r="G210" i="8"/>
  <c r="F210" i="8"/>
  <c r="G210" i="12"/>
  <c r="F210" i="12"/>
  <c r="G155" i="14"/>
  <c r="F155" i="14"/>
  <c r="G207" i="9"/>
  <c r="F207" i="9"/>
  <c r="G207" i="10"/>
  <c r="F207" i="10"/>
  <c r="G209" i="11"/>
  <c r="F209" i="11"/>
  <c r="G209" i="4"/>
  <c r="F209" i="4"/>
  <c r="G209" i="5"/>
  <c r="F209" i="5"/>
  <c r="G210" i="7"/>
  <c r="F210" i="7"/>
  <c r="G209" i="6"/>
  <c r="F209" i="6"/>
  <c r="G209" i="3"/>
  <c r="F209" i="3"/>
  <c r="G209" i="2"/>
  <c r="F209" i="2"/>
  <c r="G209" i="8"/>
  <c r="F209" i="8"/>
  <c r="G209" i="12"/>
  <c r="F209" i="12"/>
  <c r="G154" i="14"/>
  <c r="F154" i="14"/>
  <c r="G206" i="9"/>
  <c r="F206" i="9"/>
  <c r="G206" i="10"/>
  <c r="F206" i="10"/>
  <c r="G208" i="11"/>
  <c r="F208" i="11"/>
  <c r="G208" i="4"/>
  <c r="F208" i="4"/>
  <c r="G208" i="5"/>
  <c r="F208" i="5"/>
  <c r="G209" i="7"/>
  <c r="F209" i="7"/>
  <c r="G208" i="6"/>
  <c r="F208" i="6"/>
  <c r="G208" i="3"/>
  <c r="F208" i="3"/>
  <c r="G208" i="2"/>
  <c r="F208" i="2"/>
  <c r="G208" i="8"/>
  <c r="F208" i="8"/>
  <c r="G208" i="12"/>
  <c r="F208" i="12"/>
  <c r="G153" i="14"/>
  <c r="F153" i="14"/>
  <c r="G205" i="9"/>
  <c r="F205" i="9"/>
  <c r="G205" i="10"/>
  <c r="F205" i="10"/>
  <c r="G207" i="11"/>
  <c r="F207" i="11"/>
  <c r="G207" i="4"/>
  <c r="F207" i="4"/>
  <c r="G207" i="5"/>
  <c r="F207" i="5"/>
  <c r="G208" i="7"/>
  <c r="F208" i="7"/>
  <c r="G207" i="6"/>
  <c r="F207" i="6"/>
  <c r="G207" i="3"/>
  <c r="F207" i="3"/>
  <c r="G207" i="2"/>
  <c r="F207" i="2"/>
  <c r="G207" i="8"/>
  <c r="F207" i="8"/>
  <c r="G207" i="12"/>
  <c r="F207" i="12"/>
  <c r="G152" i="14"/>
  <c r="F152" i="14"/>
  <c r="G204" i="9"/>
  <c r="F204" i="9"/>
  <c r="G204" i="10"/>
  <c r="F204" i="10"/>
  <c r="G206" i="11"/>
  <c r="F206" i="11"/>
  <c r="G206" i="4"/>
  <c r="F206" i="4"/>
  <c r="G206" i="5"/>
  <c r="F206" i="5"/>
  <c r="G207" i="7"/>
  <c r="F207" i="7"/>
  <c r="G206" i="6"/>
  <c r="F206" i="6"/>
  <c r="G206" i="3"/>
  <c r="F206" i="3"/>
  <c r="G206" i="2"/>
  <c r="F206" i="2"/>
  <c r="G206" i="8"/>
  <c r="F206" i="8"/>
  <c r="G206" i="12"/>
  <c r="F206" i="12"/>
  <c r="G203" i="9"/>
  <c r="F203" i="9"/>
  <c r="G151" i="14"/>
  <c r="F151" i="14"/>
  <c r="G203" i="10"/>
  <c r="F203" i="10"/>
  <c r="G205" i="11"/>
  <c r="F205" i="11"/>
  <c r="G205" i="4"/>
  <c r="F205" i="4"/>
  <c r="G205" i="5"/>
  <c r="F205" i="5"/>
  <c r="G206" i="7"/>
  <c r="F206" i="7"/>
  <c r="G205" i="6"/>
  <c r="F205" i="6"/>
  <c r="G205" i="3"/>
  <c r="F205" i="3"/>
  <c r="G205" i="2"/>
  <c r="F205" i="2"/>
  <c r="F205" i="8"/>
  <c r="G205" i="8"/>
  <c r="G205" i="12"/>
  <c r="F205" i="12"/>
  <c r="G150" i="14"/>
  <c r="F150" i="14"/>
  <c r="G202" i="9"/>
  <c r="F202" i="9"/>
  <c r="G202" i="10"/>
  <c r="F202" i="10"/>
  <c r="G204" i="11"/>
  <c r="F204" i="11"/>
  <c r="G204" i="4"/>
  <c r="F204" i="4"/>
  <c r="G204" i="5"/>
  <c r="F204" i="5"/>
  <c r="G205" i="7"/>
  <c r="F205" i="7"/>
  <c r="G204" i="6"/>
  <c r="F204" i="6"/>
  <c r="G204" i="3"/>
  <c r="F204" i="3"/>
  <c r="G204" i="2"/>
  <c r="F204" i="2"/>
  <c r="G204" i="8"/>
  <c r="F204" i="8"/>
  <c r="G204" i="12"/>
  <c r="F204" i="12"/>
  <c r="G149" i="14"/>
  <c r="F149" i="14"/>
  <c r="G201" i="9"/>
  <c r="F201" i="9"/>
  <c r="G201" i="10"/>
  <c r="F201" i="10"/>
  <c r="G203" i="11"/>
  <c r="F203" i="11"/>
  <c r="G203" i="4"/>
  <c r="F203" i="4"/>
  <c r="G203" i="5"/>
  <c r="F203" i="5"/>
  <c r="G204" i="7"/>
  <c r="F204" i="7"/>
  <c r="G203" i="6"/>
  <c r="F203" i="6"/>
  <c r="G203" i="3"/>
  <c r="F203" i="3"/>
  <c r="G203" i="2"/>
  <c r="F203" i="2"/>
  <c r="G203" i="8"/>
  <c r="F203" i="8"/>
  <c r="G203" i="12"/>
  <c r="F203" i="12"/>
  <c r="G148" i="14"/>
  <c r="F148" i="14"/>
  <c r="G200" i="9"/>
  <c r="F200" i="9"/>
  <c r="G200" i="10"/>
  <c r="F200" i="10"/>
  <c r="G202" i="11"/>
  <c r="F202" i="11"/>
  <c r="G202" i="4"/>
  <c r="F202" i="4"/>
  <c r="G202" i="5"/>
  <c r="F202" i="5"/>
  <c r="G203" i="7"/>
  <c r="F203" i="7"/>
  <c r="G202" i="6"/>
  <c r="F202" i="6"/>
  <c r="G202" i="3"/>
  <c r="F202" i="3"/>
  <c r="G202" i="2"/>
  <c r="F202" i="2"/>
  <c r="G202" i="8"/>
  <c r="F202" i="8"/>
  <c r="G202" i="12"/>
  <c r="F202" i="12"/>
  <c r="G147" i="14"/>
  <c r="F147" i="14"/>
  <c r="G199" i="9"/>
  <c r="F199" i="9"/>
  <c r="G199" i="10"/>
  <c r="F199" i="10"/>
  <c r="G201" i="11"/>
  <c r="F201" i="11"/>
  <c r="G201" i="4"/>
  <c r="F201" i="4"/>
  <c r="G201" i="5"/>
  <c r="F201" i="5"/>
  <c r="G202" i="7"/>
  <c r="F202" i="7"/>
  <c r="G201" i="6"/>
  <c r="F201" i="6"/>
  <c r="G201" i="3"/>
  <c r="F201" i="3"/>
  <c r="G201" i="2"/>
  <c r="F201" i="2"/>
  <c r="G201" i="8"/>
  <c r="F201" i="8"/>
  <c r="G201" i="12"/>
  <c r="F201" i="12"/>
  <c r="G146" i="14"/>
  <c r="F146" i="14"/>
  <c r="G198" i="9"/>
  <c r="F198" i="9"/>
  <c r="G198" i="10"/>
  <c r="F198" i="10"/>
  <c r="G200" i="11"/>
  <c r="F200" i="11"/>
  <c r="G200" i="4"/>
  <c r="F200" i="4"/>
  <c r="G200" i="5"/>
  <c r="F200" i="5"/>
  <c r="G201" i="7"/>
  <c r="F201" i="7"/>
  <c r="G200" i="6"/>
  <c r="F200" i="6"/>
  <c r="G200" i="3"/>
  <c r="F200" i="3"/>
  <c r="G200" i="2"/>
  <c r="F200" i="2"/>
  <c r="G200" i="8"/>
  <c r="F200" i="8"/>
  <c r="G200" i="12"/>
  <c r="F200" i="12"/>
  <c r="G145" i="14"/>
  <c r="F145" i="14"/>
  <c r="G197" i="9"/>
  <c r="F197" i="9"/>
  <c r="G197" i="10"/>
  <c r="F197" i="10"/>
  <c r="G199" i="11"/>
  <c r="F199" i="11"/>
  <c r="G199" i="4"/>
  <c r="F199" i="4"/>
  <c r="G199" i="5"/>
  <c r="F199" i="5"/>
  <c r="G200" i="7"/>
  <c r="F200" i="7"/>
  <c r="G199" i="6"/>
  <c r="F199" i="6"/>
  <c r="G199" i="3"/>
  <c r="F199" i="3"/>
  <c r="G199" i="2"/>
  <c r="F199" i="2"/>
  <c r="G199" i="8"/>
  <c r="F199" i="8"/>
  <c r="G199" i="12"/>
  <c r="F199" i="12"/>
  <c r="G144" i="14"/>
  <c r="F144" i="14"/>
  <c r="G196" i="9"/>
  <c r="F196" i="9"/>
  <c r="G196" i="10"/>
  <c r="F196" i="10"/>
  <c r="G198" i="11"/>
  <c r="F198" i="11"/>
  <c r="G198" i="4"/>
  <c r="F198" i="4"/>
  <c r="G198" i="5"/>
  <c r="F198" i="5"/>
  <c r="G199" i="7"/>
  <c r="F199" i="7"/>
  <c r="G198" i="6"/>
  <c r="F198" i="6"/>
  <c r="G198" i="3"/>
  <c r="F198" i="3"/>
  <c r="G198" i="2"/>
  <c r="F198" i="2"/>
  <c r="G198" i="8"/>
  <c r="F198" i="8"/>
  <c r="G198" i="12"/>
  <c r="F198" i="12"/>
  <c r="G143" i="14"/>
  <c r="F143" i="14"/>
  <c r="G195" i="9"/>
  <c r="F195" i="9"/>
  <c r="G195" i="10"/>
  <c r="F195" i="10"/>
  <c r="G197" i="11"/>
  <c r="F197" i="11"/>
  <c r="G197" i="4"/>
  <c r="F197" i="4"/>
  <c r="G197" i="5"/>
  <c r="F197" i="5"/>
  <c r="G198" i="7"/>
  <c r="F198" i="7"/>
  <c r="G197" i="6"/>
  <c r="F197" i="6"/>
  <c r="G197" i="3"/>
  <c r="F197" i="3"/>
  <c r="G197" i="2"/>
  <c r="F197" i="2"/>
  <c r="G197" i="8"/>
  <c r="F197" i="8"/>
  <c r="G197" i="12"/>
  <c r="F197" i="12"/>
  <c r="G142" i="14"/>
  <c r="F142" i="14"/>
  <c r="G194" i="9"/>
  <c r="F194" i="9"/>
  <c r="G194" i="10"/>
  <c r="F194" i="10"/>
  <c r="G196" i="11"/>
  <c r="F196" i="11"/>
  <c r="G196" i="4"/>
  <c r="F196" i="4"/>
  <c r="G196" i="5"/>
  <c r="F196" i="5"/>
  <c r="G197" i="7"/>
  <c r="F197" i="7"/>
  <c r="G196" i="6"/>
  <c r="F196" i="6"/>
  <c r="G196" i="3"/>
  <c r="F196" i="3"/>
  <c r="G196" i="2"/>
  <c r="F196" i="2"/>
  <c r="G196" i="8"/>
  <c r="F196" i="8"/>
  <c r="G196" i="12"/>
  <c r="F196" i="12"/>
  <c r="G141" i="14"/>
  <c r="F141" i="14"/>
  <c r="G193" i="9"/>
  <c r="F193" i="9"/>
  <c r="G193" i="10"/>
  <c r="F193" i="10"/>
  <c r="G195" i="11"/>
  <c r="F195" i="11"/>
  <c r="G195" i="4"/>
  <c r="F195" i="4"/>
  <c r="G195" i="5"/>
  <c r="F195" i="5"/>
  <c r="G196" i="7"/>
  <c r="F196" i="7"/>
  <c r="G195" i="6"/>
  <c r="F195" i="6"/>
  <c r="G195" i="3"/>
  <c r="F195" i="3"/>
  <c r="G195" i="2"/>
  <c r="F195" i="2"/>
  <c r="G195" i="8"/>
  <c r="F195" i="8"/>
  <c r="G195" i="12"/>
  <c r="F195" i="12"/>
  <c r="G140" i="14"/>
  <c r="F140" i="14"/>
  <c r="G192" i="9"/>
  <c r="F192" i="9"/>
  <c r="G192" i="10"/>
  <c r="F192" i="10"/>
  <c r="G194" i="11"/>
  <c r="F194" i="11"/>
  <c r="G194" i="4"/>
  <c r="F194" i="4"/>
  <c r="G194" i="5"/>
  <c r="F194" i="5"/>
  <c r="G195" i="7"/>
  <c r="F195" i="7"/>
  <c r="G194" i="6"/>
  <c r="F194" i="6"/>
  <c r="G194" i="3"/>
  <c r="F194" i="3"/>
  <c r="G194" i="2"/>
  <c r="F194" i="2"/>
  <c r="G194" i="8"/>
  <c r="F194" i="8"/>
  <c r="G194" i="12"/>
  <c r="F194" i="12"/>
  <c r="A4" i="12"/>
  <c r="H3" i="12"/>
  <c r="F4" i="12"/>
  <c r="G4" i="12"/>
  <c r="G139" i="14"/>
  <c r="F139" i="14"/>
  <c r="G191" i="9"/>
  <c r="F191" i="9"/>
  <c r="G191" i="10"/>
  <c r="F191" i="10"/>
  <c r="G193" i="11"/>
  <c r="F193" i="11"/>
  <c r="G193" i="4"/>
  <c r="F193" i="4"/>
  <c r="G193" i="5"/>
  <c r="F193" i="5"/>
  <c r="G194" i="7"/>
  <c r="F194" i="7"/>
  <c r="G193" i="6"/>
  <c r="F193" i="6"/>
  <c r="G193" i="3"/>
  <c r="F193" i="3"/>
  <c r="G193" i="2"/>
  <c r="F193" i="2"/>
  <c r="G193" i="8"/>
  <c r="F193" i="8"/>
  <c r="G193" i="12"/>
  <c r="F193" i="12"/>
  <c r="G138" i="14"/>
  <c r="F138" i="14"/>
  <c r="G190" i="9"/>
  <c r="F190" i="9"/>
  <c r="G190" i="10"/>
  <c r="F190" i="10"/>
  <c r="G192" i="11"/>
  <c r="F192" i="11"/>
  <c r="G192" i="4"/>
  <c r="F192" i="4"/>
  <c r="G192" i="5"/>
  <c r="F192" i="5"/>
  <c r="G193" i="7"/>
  <c r="F193" i="7"/>
  <c r="G192" i="6"/>
  <c r="F192" i="6"/>
  <c r="G192" i="3"/>
  <c r="F192" i="3"/>
  <c r="G192" i="2"/>
  <c r="F192" i="2"/>
  <c r="G192" i="8"/>
  <c r="F192" i="8"/>
  <c r="G192" i="12"/>
  <c r="F192" i="12"/>
  <c r="G137" i="14"/>
  <c r="F137" i="14"/>
  <c r="G189" i="9"/>
  <c r="F189" i="9"/>
  <c r="G189" i="10"/>
  <c r="F189" i="10"/>
  <c r="G191" i="11"/>
  <c r="F191" i="11"/>
  <c r="G191" i="4"/>
  <c r="F191" i="4"/>
  <c r="G191" i="5"/>
  <c r="F191" i="5"/>
  <c r="G192" i="7"/>
  <c r="F192" i="7"/>
  <c r="G191" i="6"/>
  <c r="F191" i="6"/>
  <c r="G191" i="3"/>
  <c r="F191" i="3"/>
  <c r="G191" i="2"/>
  <c r="F191" i="2"/>
  <c r="G191" i="8"/>
  <c r="F191" i="8"/>
  <c r="G191" i="12"/>
  <c r="F191" i="12"/>
  <c r="G136" i="14"/>
  <c r="F136" i="14"/>
  <c r="G188" i="9"/>
  <c r="F188" i="9"/>
  <c r="G188" i="10"/>
  <c r="F188" i="10"/>
  <c r="G190" i="11"/>
  <c r="F190" i="11"/>
  <c r="G190" i="4"/>
  <c r="F190" i="4"/>
  <c r="G190" i="5"/>
  <c r="F190" i="5"/>
  <c r="G191" i="7"/>
  <c r="F191" i="7"/>
  <c r="G190" i="6"/>
  <c r="F190" i="6"/>
  <c r="G190" i="3"/>
  <c r="F190" i="3"/>
  <c r="G190" i="2"/>
  <c r="F190" i="2"/>
  <c r="G190" i="8"/>
  <c r="F190" i="8"/>
  <c r="G190" i="12"/>
  <c r="F190" i="12"/>
  <c r="G135" i="14"/>
  <c r="F135" i="14"/>
  <c r="G187" i="9"/>
  <c r="F187" i="9"/>
  <c r="G187" i="10"/>
  <c r="F187" i="10"/>
  <c r="G189" i="11"/>
  <c r="F189" i="11"/>
  <c r="G189" i="4"/>
  <c r="F189" i="4"/>
  <c r="G189" i="5"/>
  <c r="F189" i="5"/>
  <c r="G190" i="7"/>
  <c r="F190" i="7"/>
  <c r="G189" i="6"/>
  <c r="F189" i="6"/>
  <c r="G189" i="3"/>
  <c r="F189" i="3"/>
  <c r="G189" i="2"/>
  <c r="F189" i="2"/>
  <c r="G189" i="8"/>
  <c r="F189" i="8"/>
  <c r="G189" i="12"/>
  <c r="F189" i="12"/>
  <c r="G134" i="14"/>
  <c r="F134" i="14"/>
  <c r="G186" i="9"/>
  <c r="F186" i="9"/>
  <c r="G186" i="10"/>
  <c r="F186" i="10"/>
  <c r="G188" i="11"/>
  <c r="F188" i="11"/>
  <c r="G188" i="4"/>
  <c r="F188" i="4"/>
  <c r="G188" i="5"/>
  <c r="F188" i="5"/>
  <c r="G189" i="7"/>
  <c r="F189" i="7"/>
  <c r="G188" i="6"/>
  <c r="F188" i="6"/>
  <c r="G188" i="3"/>
  <c r="F188" i="3"/>
  <c r="G188" i="2"/>
  <c r="F188" i="2"/>
  <c r="G188" i="8"/>
  <c r="F188" i="8"/>
  <c r="G188" i="12"/>
  <c r="F188" i="12"/>
  <c r="G133" i="14"/>
  <c r="F133" i="14"/>
  <c r="G185" i="9"/>
  <c r="F185" i="9"/>
  <c r="G185" i="10"/>
  <c r="F185" i="10"/>
  <c r="G187" i="11"/>
  <c r="F187" i="11"/>
  <c r="G187" i="4"/>
  <c r="F187" i="4"/>
  <c r="G187" i="5"/>
  <c r="F187" i="5"/>
  <c r="G188" i="7"/>
  <c r="F188" i="7"/>
  <c r="G187" i="6"/>
  <c r="F187" i="6"/>
  <c r="G187" i="3"/>
  <c r="F187" i="3"/>
  <c r="G187" i="2"/>
  <c r="F187" i="2"/>
  <c r="G187" i="8"/>
  <c r="F187" i="8"/>
  <c r="G187" i="12"/>
  <c r="F187" i="12"/>
  <c r="G132" i="14"/>
  <c r="F132" i="14"/>
  <c r="G184" i="9"/>
  <c r="F184" i="9"/>
  <c r="G184" i="10"/>
  <c r="F184" i="10"/>
  <c r="G186" i="11"/>
  <c r="F186" i="11"/>
  <c r="G186" i="4"/>
  <c r="F186" i="4"/>
  <c r="G186" i="5"/>
  <c r="F186" i="5"/>
  <c r="G187" i="7"/>
  <c r="F187" i="7"/>
  <c r="G186" i="6"/>
  <c r="F186" i="6"/>
  <c r="G186" i="3"/>
  <c r="F186" i="3"/>
  <c r="G186" i="2"/>
  <c r="F186" i="2"/>
  <c r="G186" i="8"/>
  <c r="F186" i="8"/>
  <c r="G186" i="12"/>
  <c r="F186" i="12"/>
  <c r="G131" i="14"/>
  <c r="F131" i="14"/>
  <c r="G183" i="9"/>
  <c r="F183" i="9"/>
  <c r="G183" i="10"/>
  <c r="F183" i="10"/>
  <c r="G185" i="11"/>
  <c r="F185" i="11"/>
  <c r="G185" i="4"/>
  <c r="F185" i="4"/>
  <c r="G185" i="5"/>
  <c r="F185" i="5"/>
  <c r="G186" i="7"/>
  <c r="F186" i="7"/>
  <c r="G185" i="6"/>
  <c r="F185" i="6"/>
  <c r="G185" i="3"/>
  <c r="F185" i="3"/>
  <c r="G185" i="2"/>
  <c r="F185" i="2"/>
  <c r="G185" i="8"/>
  <c r="F185" i="8"/>
  <c r="G185" i="12"/>
  <c r="F185" i="12"/>
  <c r="G130" i="14"/>
  <c r="F130" i="14"/>
  <c r="G182" i="9"/>
  <c r="F182" i="9"/>
  <c r="G182" i="10"/>
  <c r="F182" i="10"/>
  <c r="G184" i="11"/>
  <c r="F184" i="11"/>
  <c r="G184" i="4"/>
  <c r="F184" i="4"/>
  <c r="G184" i="5"/>
  <c r="F184" i="5"/>
  <c r="G185" i="7"/>
  <c r="F185" i="7"/>
  <c r="G184" i="6"/>
  <c r="F184" i="6"/>
  <c r="G184" i="3"/>
  <c r="F184" i="3"/>
  <c r="G184" i="2"/>
  <c r="F184" i="2"/>
  <c r="G184" i="8"/>
  <c r="F184" i="8"/>
  <c r="G184" i="12"/>
  <c r="F184" i="12"/>
  <c r="G129" i="14"/>
  <c r="F129" i="14"/>
  <c r="G181" i="9"/>
  <c r="F181" i="9"/>
  <c r="G181" i="10"/>
  <c r="F181" i="10"/>
  <c r="G183" i="11"/>
  <c r="F183" i="11"/>
  <c r="G183" i="4"/>
  <c r="F183" i="4"/>
  <c r="G183" i="5"/>
  <c r="F183" i="5"/>
  <c r="G184" i="7"/>
  <c r="F184" i="7"/>
  <c r="G183" i="6"/>
  <c r="F183" i="6"/>
  <c r="G183" i="3"/>
  <c r="F183" i="3"/>
  <c r="G183" i="2"/>
  <c r="F183" i="2"/>
  <c r="G183" i="8"/>
  <c r="F183" i="8"/>
  <c r="G183" i="12"/>
  <c r="F183" i="12"/>
  <c r="G128" i="14"/>
  <c r="F128" i="14"/>
  <c r="G180" i="9"/>
  <c r="F180" i="9"/>
  <c r="G180" i="10"/>
  <c r="F180" i="10"/>
  <c r="G182" i="11"/>
  <c r="F182" i="11"/>
  <c r="G182" i="4"/>
  <c r="F182" i="4"/>
  <c r="G182" i="5"/>
  <c r="F182" i="5"/>
  <c r="G183" i="7"/>
  <c r="F183" i="7"/>
  <c r="G182" i="6"/>
  <c r="F182" i="6"/>
  <c r="G182" i="3"/>
  <c r="F182" i="3"/>
  <c r="G182" i="2"/>
  <c r="F182" i="2"/>
  <c r="G182" i="8"/>
  <c r="F182" i="8"/>
  <c r="G182" i="12"/>
  <c r="F182" i="12"/>
  <c r="G127" i="14"/>
  <c r="F127" i="14"/>
  <c r="G179" i="9"/>
  <c r="F179" i="9"/>
  <c r="G179" i="10"/>
  <c r="F179" i="10"/>
  <c r="G181" i="11"/>
  <c r="F181" i="11"/>
  <c r="G181" i="4"/>
  <c r="F181" i="4"/>
  <c r="G181" i="5"/>
  <c r="F181" i="5"/>
  <c r="G182" i="7"/>
  <c r="F182" i="7"/>
  <c r="G181" i="6"/>
  <c r="F181" i="6"/>
  <c r="G181" i="3"/>
  <c r="F181" i="3"/>
  <c r="G181" i="2"/>
  <c r="F181" i="2"/>
  <c r="G181" i="8"/>
  <c r="F181" i="8"/>
  <c r="G181" i="12"/>
  <c r="F181" i="12"/>
  <c r="G126" i="14"/>
  <c r="F126" i="14"/>
  <c r="G178" i="9"/>
  <c r="F178" i="9"/>
  <c r="G178" i="10"/>
  <c r="F178" i="10"/>
  <c r="G180" i="11"/>
  <c r="F180" i="11"/>
  <c r="G180" i="4"/>
  <c r="F180" i="4"/>
  <c r="G180" i="5"/>
  <c r="F180" i="5"/>
  <c r="G181" i="7"/>
  <c r="F181" i="7"/>
  <c r="G180" i="6"/>
  <c r="F180" i="6"/>
  <c r="G180" i="3"/>
  <c r="F180" i="3"/>
  <c r="G180" i="2"/>
  <c r="F180" i="2"/>
  <c r="G180" i="8"/>
  <c r="F180" i="8"/>
  <c r="G180" i="12"/>
  <c r="F180" i="12"/>
  <c r="G125" i="14"/>
  <c r="F125" i="14"/>
  <c r="G177" i="9"/>
  <c r="F177" i="9"/>
  <c r="G177" i="10"/>
  <c r="F177" i="10"/>
  <c r="G179" i="11"/>
  <c r="F179" i="11"/>
  <c r="G179" i="4"/>
  <c r="F179" i="4"/>
  <c r="G179" i="5"/>
  <c r="F179" i="5"/>
  <c r="G180" i="7"/>
  <c r="F180" i="7"/>
  <c r="G179" i="6"/>
  <c r="F179" i="6"/>
  <c r="G179" i="3"/>
  <c r="F179" i="3"/>
  <c r="G179" i="2"/>
  <c r="F179" i="2"/>
  <c r="G179" i="8"/>
  <c r="F179" i="8"/>
  <c r="G179" i="12"/>
  <c r="F179" i="12"/>
  <c r="G124" i="14"/>
  <c r="F124" i="14"/>
  <c r="G176" i="9"/>
  <c r="F176" i="9"/>
  <c r="G176" i="10"/>
  <c r="F176" i="10"/>
  <c r="G178" i="11"/>
  <c r="F178" i="11"/>
  <c r="G178" i="4"/>
  <c r="F178" i="4"/>
  <c r="G178" i="5"/>
  <c r="F178" i="5"/>
  <c r="G179" i="7"/>
  <c r="F179" i="7"/>
  <c r="G178" i="6"/>
  <c r="F178" i="6"/>
  <c r="G178" i="3"/>
  <c r="F178" i="3"/>
  <c r="G178" i="2"/>
  <c r="F178" i="2"/>
  <c r="G178" i="8"/>
  <c r="F178" i="8"/>
  <c r="G178" i="12"/>
  <c r="F178" i="12"/>
  <c r="G123" i="14"/>
  <c r="F123" i="14"/>
  <c r="G175" i="9"/>
  <c r="F175" i="9"/>
  <c r="G175" i="10"/>
  <c r="F175" i="10"/>
  <c r="G177" i="11"/>
  <c r="F177" i="11"/>
  <c r="G177" i="4"/>
  <c r="F177" i="4"/>
  <c r="G177" i="5"/>
  <c r="F177" i="5"/>
  <c r="G178" i="7"/>
  <c r="F178" i="7"/>
  <c r="G177" i="6"/>
  <c r="F177" i="6"/>
  <c r="G177" i="3"/>
  <c r="F177" i="3"/>
  <c r="G177" i="2"/>
  <c r="F177" i="2"/>
  <c r="G177" i="8"/>
  <c r="F177" i="8"/>
  <c r="G177" i="12"/>
  <c r="F177" i="12"/>
  <c r="G122" i="14"/>
  <c r="F122" i="14"/>
  <c r="G174" i="9"/>
  <c r="F174" i="9"/>
  <c r="G174" i="10"/>
  <c r="F174" i="10"/>
  <c r="G176" i="11"/>
  <c r="F176" i="11"/>
  <c r="G176" i="4"/>
  <c r="F176" i="4"/>
  <c r="G176" i="5"/>
  <c r="F176" i="5"/>
  <c r="G177" i="7"/>
  <c r="F177" i="7"/>
  <c r="G176" i="6"/>
  <c r="F176" i="6"/>
  <c r="G176" i="3"/>
  <c r="F176" i="3"/>
  <c r="G176" i="2"/>
  <c r="F176" i="2"/>
  <c r="G176" i="8"/>
  <c r="F176" i="8"/>
  <c r="G176" i="12"/>
  <c r="F176" i="12"/>
  <c r="F121" i="14"/>
  <c r="G121" i="14"/>
  <c r="F173" i="9"/>
  <c r="G173" i="9"/>
  <c r="F173" i="10"/>
  <c r="G173" i="10"/>
  <c r="F175" i="11"/>
  <c r="G175" i="11"/>
  <c r="F175" i="4"/>
  <c r="G175" i="4"/>
  <c r="F175" i="5"/>
  <c r="G175" i="5"/>
  <c r="F176" i="7"/>
  <c r="G176" i="7"/>
  <c r="F175" i="6"/>
  <c r="G175" i="6"/>
  <c r="F175" i="3"/>
  <c r="G175" i="3"/>
  <c r="F175" i="2"/>
  <c r="G175" i="2"/>
  <c r="F175" i="8"/>
  <c r="G175" i="8"/>
  <c r="G175" i="12"/>
  <c r="F175" i="12"/>
  <c r="G120" i="14"/>
  <c r="F120" i="14"/>
  <c r="G172" i="9"/>
  <c r="F172" i="9"/>
  <c r="G172" i="10"/>
  <c r="F172" i="10"/>
  <c r="G174" i="11"/>
  <c r="F174" i="11"/>
  <c r="G174" i="4"/>
  <c r="F174" i="4"/>
  <c r="G174" i="5"/>
  <c r="F174" i="5"/>
  <c r="G175" i="7"/>
  <c r="F175" i="7"/>
  <c r="G174" i="6"/>
  <c r="F174" i="6"/>
  <c r="G174" i="3"/>
  <c r="F174" i="3"/>
  <c r="G174" i="2"/>
  <c r="F174" i="2"/>
  <c r="G174" i="8"/>
  <c r="F174" i="8"/>
  <c r="L174" i="12"/>
  <c r="K174" i="12"/>
  <c r="G174" i="12"/>
  <c r="F174" i="12"/>
  <c r="G119" i="14"/>
  <c r="F119" i="14"/>
  <c r="G171" i="9"/>
  <c r="F171" i="9"/>
  <c r="G171" i="10"/>
  <c r="F171" i="10"/>
  <c r="G173" i="11"/>
  <c r="F173" i="11"/>
  <c r="G173" i="4"/>
  <c r="F173" i="4"/>
  <c r="G173" i="5"/>
  <c r="F173" i="5"/>
  <c r="G174" i="7"/>
  <c r="F174" i="7"/>
  <c r="G173" i="6"/>
  <c r="F173" i="6"/>
  <c r="G173" i="3"/>
  <c r="F173" i="3"/>
  <c r="G173" i="2"/>
  <c r="F173" i="2"/>
  <c r="G173" i="8"/>
  <c r="F173" i="8"/>
  <c r="L173" i="12"/>
  <c r="K173" i="12"/>
  <c r="G173" i="12"/>
  <c r="F173" i="12"/>
  <c r="G118" i="14"/>
  <c r="F118" i="14"/>
  <c r="G170" i="9"/>
  <c r="F170" i="9"/>
  <c r="G170" i="10"/>
  <c r="F170" i="10"/>
  <c r="G172" i="11"/>
  <c r="F172" i="11"/>
  <c r="G172" i="4"/>
  <c r="F172" i="4"/>
  <c r="G172" i="5"/>
  <c r="F172" i="5"/>
  <c r="G173" i="7"/>
  <c r="F173" i="7"/>
  <c r="G172" i="6"/>
  <c r="F172" i="6"/>
  <c r="G172" i="3"/>
  <c r="F172" i="3"/>
  <c r="G172" i="2"/>
  <c r="F172" i="2"/>
  <c r="G172" i="8"/>
  <c r="F172" i="8"/>
  <c r="L172" i="12"/>
  <c r="K172" i="12"/>
  <c r="G172" i="12"/>
  <c r="F172" i="12"/>
  <c r="G117" i="14"/>
  <c r="F117" i="14"/>
  <c r="G169" i="9"/>
  <c r="F169" i="9"/>
  <c r="G169" i="10"/>
  <c r="F169" i="10"/>
  <c r="G171" i="11"/>
  <c r="F171" i="11"/>
  <c r="G171" i="4"/>
  <c r="F171" i="4"/>
  <c r="G171" i="5"/>
  <c r="F171" i="5"/>
  <c r="G172" i="7"/>
  <c r="F172" i="7"/>
  <c r="G171" i="6"/>
  <c r="F171" i="6"/>
  <c r="G171" i="3"/>
  <c r="F171" i="3"/>
  <c r="G171" i="2"/>
  <c r="F171" i="2"/>
  <c r="G171" i="8"/>
  <c r="F171" i="8"/>
  <c r="L171" i="12"/>
  <c r="K171" i="12"/>
  <c r="G171" i="12"/>
  <c r="F171" i="12"/>
  <c r="G116" i="14"/>
  <c r="F116" i="14"/>
  <c r="G168" i="9"/>
  <c r="F168" i="9"/>
  <c r="G168" i="10"/>
  <c r="F168" i="10"/>
  <c r="G170" i="11"/>
  <c r="F170" i="11"/>
  <c r="G170" i="4"/>
  <c r="F170" i="4"/>
  <c r="G170" i="5"/>
  <c r="F170" i="5"/>
  <c r="G171" i="7"/>
  <c r="F171" i="7"/>
  <c r="G170" i="6"/>
  <c r="F170" i="6"/>
  <c r="G170" i="3"/>
  <c r="F170" i="3"/>
  <c r="G170" i="2"/>
  <c r="F170" i="2"/>
  <c r="G170" i="8"/>
  <c r="F170" i="8"/>
  <c r="L170" i="12"/>
  <c r="K170" i="12"/>
  <c r="G170" i="12"/>
  <c r="F170" i="12"/>
  <c r="G115" i="14"/>
  <c r="F115" i="14"/>
  <c r="G167" i="9"/>
  <c r="F167" i="9"/>
  <c r="G167" i="10"/>
  <c r="F167" i="10"/>
  <c r="G169" i="11"/>
  <c r="F169" i="11"/>
  <c r="G169" i="4"/>
  <c r="F169" i="4"/>
  <c r="G169" i="5"/>
  <c r="F169" i="5"/>
  <c r="G170" i="7"/>
  <c r="F170" i="7"/>
  <c r="G169" i="6"/>
  <c r="F169" i="6"/>
  <c r="G169" i="3"/>
  <c r="F169" i="3"/>
  <c r="G169" i="2"/>
  <c r="F169" i="2"/>
  <c r="G169" i="8"/>
  <c r="F169" i="8"/>
  <c r="L169" i="12"/>
  <c r="K169" i="12"/>
  <c r="G169" i="12"/>
  <c r="F169" i="12"/>
  <c r="G114" i="14"/>
  <c r="F114" i="14"/>
  <c r="G166" i="9"/>
  <c r="F166" i="9"/>
  <c r="G166" i="10"/>
  <c r="F166" i="10"/>
  <c r="G168" i="11"/>
  <c r="F168" i="11"/>
  <c r="G168" i="4"/>
  <c r="F168" i="4"/>
  <c r="G168" i="5"/>
  <c r="F168" i="5"/>
  <c r="G169" i="7"/>
  <c r="F169" i="7"/>
  <c r="G168" i="6"/>
  <c r="F168" i="6"/>
  <c r="G168" i="3"/>
  <c r="F168" i="3"/>
  <c r="G168" i="2"/>
  <c r="F168" i="2"/>
  <c r="G168" i="8"/>
  <c r="F168" i="8"/>
  <c r="L168" i="12"/>
  <c r="K168" i="12"/>
  <c r="G168" i="12"/>
  <c r="F168" i="12"/>
  <c r="F113" i="14"/>
  <c r="G113" i="14"/>
  <c r="F165" i="9"/>
  <c r="G165" i="9"/>
  <c r="F165" i="10"/>
  <c r="G165" i="10"/>
  <c r="F167" i="11"/>
  <c r="G167" i="11"/>
  <c r="F167" i="4"/>
  <c r="G167" i="4"/>
  <c r="F167" i="5"/>
  <c r="G167" i="5"/>
  <c r="F168" i="7"/>
  <c r="G168" i="7"/>
  <c r="F167" i="6"/>
  <c r="G167" i="6"/>
  <c r="F167" i="3"/>
  <c r="G167" i="3"/>
  <c r="F167" i="2"/>
  <c r="G167" i="2"/>
  <c r="F167" i="8"/>
  <c r="G167" i="8"/>
  <c r="L167" i="12"/>
  <c r="K167" i="12"/>
  <c r="G167" i="12"/>
  <c r="F167" i="12"/>
  <c r="G112" i="14"/>
  <c r="F112" i="14"/>
  <c r="G164" i="9"/>
  <c r="F164" i="9"/>
  <c r="G164" i="10"/>
  <c r="F164" i="10"/>
  <c r="G166" i="11"/>
  <c r="F166" i="11"/>
  <c r="G166" i="4"/>
  <c r="F166" i="4"/>
  <c r="G166" i="5"/>
  <c r="F166" i="5"/>
  <c r="G167" i="7"/>
  <c r="F167" i="7"/>
  <c r="G166" i="6"/>
  <c r="F166" i="6"/>
  <c r="G166" i="3"/>
  <c r="F166" i="3"/>
  <c r="G166" i="2"/>
  <c r="F166" i="2"/>
  <c r="G166" i="8"/>
  <c r="F166" i="8"/>
  <c r="L166" i="12"/>
  <c r="K166" i="12"/>
  <c r="L165" i="12"/>
  <c r="K165" i="12"/>
  <c r="L164" i="12"/>
  <c r="K164" i="12"/>
  <c r="G166" i="12"/>
  <c r="F166" i="12"/>
  <c r="G111" i="14"/>
  <c r="F111" i="14"/>
  <c r="G163" i="9"/>
  <c r="F163" i="9"/>
  <c r="G163" i="10"/>
  <c r="F163" i="10"/>
  <c r="G165" i="11"/>
  <c r="F165" i="11"/>
  <c r="G165" i="4"/>
  <c r="F165" i="4"/>
  <c r="G165" i="5"/>
  <c r="F165" i="5"/>
  <c r="G166" i="7"/>
  <c r="F166" i="7"/>
  <c r="G165" i="6"/>
  <c r="F165" i="6"/>
  <c r="G165" i="3"/>
  <c r="F165" i="3"/>
  <c r="G165" i="2"/>
  <c r="F165" i="2"/>
  <c r="G165" i="8"/>
  <c r="F165" i="8"/>
  <c r="G165" i="12"/>
  <c r="F165" i="12"/>
  <c r="G110" i="14"/>
  <c r="F110" i="14"/>
  <c r="G162" i="9"/>
  <c r="F162" i="9"/>
  <c r="G162" i="10"/>
  <c r="F162" i="10"/>
  <c r="G164" i="11"/>
  <c r="F164" i="11"/>
  <c r="G164" i="4"/>
  <c r="F164" i="4"/>
  <c r="G164" i="5"/>
  <c r="F164" i="5"/>
  <c r="G165" i="7"/>
  <c r="F165" i="7"/>
  <c r="G164" i="6"/>
  <c r="F164" i="6"/>
  <c r="G164" i="3"/>
  <c r="F164" i="3"/>
  <c r="G164" i="2"/>
  <c r="F164" i="2"/>
  <c r="G164" i="8"/>
  <c r="F164" i="8"/>
  <c r="G164" i="12"/>
  <c r="F164" i="12"/>
  <c r="G109" i="14"/>
  <c r="F109" i="14"/>
  <c r="G161" i="9"/>
  <c r="F161" i="9"/>
  <c r="G161" i="10"/>
  <c r="F161" i="10"/>
  <c r="A161" i="10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G163" i="11"/>
  <c r="F163" i="11"/>
  <c r="G163" i="4"/>
  <c r="F163" i="4"/>
  <c r="G163" i="5"/>
  <c r="F163" i="5"/>
  <c r="G164" i="7"/>
  <c r="F164" i="7"/>
  <c r="G163" i="6"/>
  <c r="F163" i="6"/>
  <c r="G163" i="3"/>
  <c r="F163" i="3"/>
  <c r="G163" i="2"/>
  <c r="F163" i="2"/>
  <c r="F163" i="8"/>
  <c r="G163" i="8"/>
  <c r="L163" i="12"/>
  <c r="K163" i="12"/>
  <c r="G163" i="12"/>
  <c r="F163" i="12"/>
  <c r="G108" i="14"/>
  <c r="F108" i="14"/>
  <c r="G160" i="9"/>
  <c r="F160" i="9"/>
  <c r="G160" i="10"/>
  <c r="F160" i="10"/>
  <c r="G162" i="11"/>
  <c r="F162" i="11"/>
  <c r="G162" i="4"/>
  <c r="F162" i="4"/>
  <c r="G162" i="5"/>
  <c r="F162" i="5"/>
  <c r="G163" i="7"/>
  <c r="F163" i="7"/>
  <c r="G162" i="6"/>
  <c r="F162" i="6"/>
  <c r="G162" i="3"/>
  <c r="F162" i="3"/>
  <c r="G162" i="2"/>
  <c r="F162" i="2"/>
  <c r="F162" i="8"/>
  <c r="G162" i="8"/>
  <c r="G162" i="12"/>
  <c r="F162" i="12"/>
  <c r="G107" i="14"/>
  <c r="F107" i="14"/>
  <c r="G159" i="9"/>
  <c r="F159" i="9"/>
  <c r="G159" i="10"/>
  <c r="F159" i="10"/>
  <c r="G161" i="11"/>
  <c r="F161" i="11"/>
  <c r="G161" i="4"/>
  <c r="F161" i="4"/>
  <c r="G161" i="5"/>
  <c r="F161" i="5"/>
  <c r="G162" i="7"/>
  <c r="F162" i="7"/>
  <c r="G161" i="6"/>
  <c r="F161" i="6"/>
  <c r="G161" i="3"/>
  <c r="F161" i="3"/>
  <c r="G161" i="2"/>
  <c r="F161" i="2"/>
  <c r="G161" i="8"/>
  <c r="F161" i="8"/>
  <c r="L161" i="12"/>
  <c r="K161" i="12"/>
  <c r="G161" i="12"/>
  <c r="F161" i="12"/>
  <c r="G106" i="14"/>
  <c r="F106" i="14"/>
  <c r="G158" i="9"/>
  <c r="F158" i="9"/>
  <c r="G158" i="10"/>
  <c r="F158" i="10"/>
  <c r="G160" i="11"/>
  <c r="F160" i="11"/>
  <c r="G160" i="4"/>
  <c r="F160" i="4"/>
  <c r="G160" i="5"/>
  <c r="F160" i="5"/>
  <c r="G161" i="7"/>
  <c r="F161" i="7"/>
  <c r="G160" i="6"/>
  <c r="F160" i="6"/>
  <c r="F160" i="3"/>
  <c r="G160" i="3"/>
  <c r="G160" i="2"/>
  <c r="F160" i="2"/>
  <c r="G160" i="8"/>
  <c r="F160" i="8"/>
  <c r="L160" i="12"/>
  <c r="K160" i="12"/>
  <c r="G160" i="12"/>
  <c r="F160" i="12"/>
  <c r="G105" i="14"/>
  <c r="F105" i="14"/>
  <c r="G157" i="9"/>
  <c r="F157" i="9"/>
  <c r="G157" i="10"/>
  <c r="F157" i="10"/>
  <c r="G159" i="11"/>
  <c r="F159" i="11"/>
  <c r="G159" i="4"/>
  <c r="F159" i="4"/>
  <c r="G159" i="5"/>
  <c r="F159" i="5"/>
  <c r="G160" i="7"/>
  <c r="F160" i="7"/>
  <c r="F159" i="6"/>
  <c r="G159" i="6"/>
  <c r="G159" i="3"/>
  <c r="F159" i="3"/>
  <c r="G159" i="2"/>
  <c r="F159" i="2"/>
  <c r="G159" i="8"/>
  <c r="F159" i="8"/>
  <c r="L159" i="12"/>
  <c r="K159" i="12"/>
  <c r="G159" i="12"/>
  <c r="F159" i="12"/>
  <c r="G104" i="14"/>
  <c r="F104" i="14"/>
  <c r="G156" i="9"/>
  <c r="F156" i="9"/>
  <c r="G156" i="10"/>
  <c r="F156" i="10"/>
  <c r="G158" i="11"/>
  <c r="F158" i="11"/>
  <c r="G158" i="4"/>
  <c r="F158" i="4"/>
  <c r="G158" i="5"/>
  <c r="F158" i="5"/>
  <c r="G159" i="7"/>
  <c r="F159" i="7"/>
  <c r="G158" i="6"/>
  <c r="F158" i="6"/>
  <c r="G158" i="3"/>
  <c r="F158" i="3"/>
  <c r="G158" i="2"/>
  <c r="F158" i="2"/>
  <c r="G158" i="8"/>
  <c r="F158" i="8"/>
  <c r="L158" i="12"/>
  <c r="K158" i="12"/>
  <c r="G158" i="12"/>
  <c r="F158" i="12"/>
  <c r="G103" i="14"/>
  <c r="F103" i="14"/>
  <c r="G155" i="9"/>
  <c r="F155" i="9"/>
  <c r="G155" i="10"/>
  <c r="F155" i="10"/>
  <c r="G157" i="11"/>
  <c r="F157" i="11"/>
  <c r="G157" i="4"/>
  <c r="F157" i="4"/>
  <c r="G157" i="5"/>
  <c r="F157" i="5"/>
  <c r="G158" i="7"/>
  <c r="F158" i="7"/>
  <c r="G157" i="6"/>
  <c r="F157" i="6"/>
  <c r="G157" i="3"/>
  <c r="F157" i="3"/>
  <c r="G157" i="2"/>
  <c r="F157" i="2"/>
  <c r="G157" i="8"/>
  <c r="F157" i="8"/>
  <c r="K157" i="12"/>
  <c r="L157" i="12"/>
  <c r="G157" i="12"/>
  <c r="F157" i="12"/>
  <c r="G102" i="14"/>
  <c r="F102" i="14"/>
  <c r="G154" i="9"/>
  <c r="F154" i="9"/>
  <c r="G154" i="10"/>
  <c r="F154" i="10"/>
  <c r="G156" i="11"/>
  <c r="F156" i="11"/>
  <c r="G156" i="4"/>
  <c r="F156" i="4"/>
  <c r="G156" i="5"/>
  <c r="F156" i="5"/>
  <c r="G157" i="7"/>
  <c r="F157" i="7"/>
  <c r="G156" i="6"/>
  <c r="F156" i="6"/>
  <c r="G156" i="3"/>
  <c r="F156" i="3"/>
  <c r="G156" i="2"/>
  <c r="F156" i="2"/>
  <c r="G156" i="8"/>
  <c r="F156" i="8"/>
  <c r="L156" i="12"/>
  <c r="K156" i="12"/>
  <c r="G156" i="12"/>
  <c r="F156" i="12"/>
  <c r="G101" i="14"/>
  <c r="F101" i="14"/>
  <c r="G153" i="9"/>
  <c r="F153" i="9"/>
  <c r="G153" i="10"/>
  <c r="F153" i="10"/>
  <c r="G155" i="11"/>
  <c r="F155" i="11"/>
  <c r="G155" i="4"/>
  <c r="F155" i="4"/>
  <c r="G155" i="5"/>
  <c r="F155" i="5"/>
  <c r="G156" i="7"/>
  <c r="F156" i="7"/>
  <c r="G155" i="6"/>
  <c r="F155" i="6"/>
  <c r="F155" i="3"/>
  <c r="G155" i="3"/>
  <c r="G155" i="2"/>
  <c r="F155" i="2"/>
  <c r="G155" i="8"/>
  <c r="F155" i="8"/>
  <c r="L155" i="12"/>
  <c r="K155" i="12"/>
  <c r="G155" i="12"/>
  <c r="F155" i="12"/>
  <c r="G100" i="14"/>
  <c r="F100" i="14"/>
  <c r="G152" i="9"/>
  <c r="F152" i="9"/>
  <c r="G152" i="10"/>
  <c r="F152" i="10"/>
  <c r="G154" i="11"/>
  <c r="F154" i="11"/>
  <c r="G154" i="4"/>
  <c r="F154" i="4"/>
  <c r="G154" i="5"/>
  <c r="F154" i="5"/>
  <c r="G155" i="7"/>
  <c r="F155" i="7"/>
  <c r="G154" i="6"/>
  <c r="F154" i="6"/>
  <c r="G154" i="3"/>
  <c r="F154" i="3"/>
  <c r="G154" i="2"/>
  <c r="F154" i="2"/>
  <c r="G154" i="8"/>
  <c r="F154" i="8"/>
  <c r="L154" i="12"/>
  <c r="K154" i="12"/>
  <c r="G154" i="12"/>
  <c r="F154" i="12"/>
  <c r="G99" i="14"/>
  <c r="F99" i="14"/>
  <c r="G151" i="9"/>
  <c r="F151" i="9"/>
  <c r="G151" i="10"/>
  <c r="F151" i="10"/>
  <c r="G153" i="11"/>
  <c r="F153" i="11"/>
  <c r="G153" i="4"/>
  <c r="F153" i="4"/>
  <c r="G153" i="5"/>
  <c r="F153" i="5"/>
  <c r="G154" i="7"/>
  <c r="F154" i="7"/>
  <c r="G153" i="6"/>
  <c r="F153" i="6"/>
  <c r="G153" i="3"/>
  <c r="F153" i="3"/>
  <c r="G153" i="2"/>
  <c r="F153" i="2"/>
  <c r="G153" i="8"/>
  <c r="F153" i="8"/>
  <c r="L153" i="12"/>
  <c r="K153" i="12"/>
  <c r="G153" i="12"/>
  <c r="F153" i="12"/>
  <c r="G98" i="14"/>
  <c r="F98" i="14"/>
  <c r="G150" i="9"/>
  <c r="F150" i="9"/>
  <c r="G150" i="10"/>
  <c r="F150" i="10"/>
  <c r="G152" i="11"/>
  <c r="F152" i="11"/>
  <c r="G152" i="4"/>
  <c r="F152" i="4"/>
  <c r="G152" i="5"/>
  <c r="F152" i="5"/>
  <c r="G153" i="7"/>
  <c r="F153" i="7"/>
  <c r="G152" i="6"/>
  <c r="F152" i="6"/>
  <c r="G152" i="3"/>
  <c r="F152" i="3"/>
  <c r="G152" i="2"/>
  <c r="F152" i="2"/>
  <c r="G152" i="8"/>
  <c r="F152" i="8"/>
  <c r="L152" i="12"/>
  <c r="K152" i="12"/>
  <c r="G152" i="12"/>
  <c r="F152" i="12"/>
  <c r="G97" i="14"/>
  <c r="F97" i="14"/>
  <c r="G149" i="9"/>
  <c r="F149" i="9"/>
  <c r="G149" i="10"/>
  <c r="F149" i="10"/>
  <c r="G151" i="11"/>
  <c r="F151" i="11"/>
  <c r="G151" i="4"/>
  <c r="F151" i="4"/>
  <c r="G151" i="5"/>
  <c r="F151" i="5"/>
  <c r="G152" i="7"/>
  <c r="F152" i="7"/>
  <c r="G151" i="6"/>
  <c r="F151" i="6"/>
  <c r="G151" i="3"/>
  <c r="F151" i="3"/>
  <c r="G151" i="2"/>
  <c r="F151" i="2"/>
  <c r="G151" i="8"/>
  <c r="F151" i="8"/>
  <c r="L151" i="12"/>
  <c r="K151" i="12"/>
  <c r="G151" i="12"/>
  <c r="F151" i="12"/>
  <c r="G96" i="14"/>
  <c r="F96" i="14"/>
  <c r="G148" i="9"/>
  <c r="F148" i="9"/>
  <c r="G148" i="10"/>
  <c r="F148" i="10"/>
  <c r="G150" i="11"/>
  <c r="F150" i="11"/>
  <c r="G150" i="4"/>
  <c r="F150" i="4"/>
  <c r="G150" i="5"/>
  <c r="F150" i="5"/>
  <c r="G151" i="7"/>
  <c r="F151" i="7"/>
  <c r="G150" i="6"/>
  <c r="F150" i="6"/>
  <c r="G150" i="3"/>
  <c r="F150" i="3"/>
  <c r="G150" i="2"/>
  <c r="F150" i="2"/>
  <c r="G150" i="8"/>
  <c r="F150" i="8"/>
  <c r="L150" i="12"/>
  <c r="K150" i="12"/>
  <c r="G150" i="12"/>
  <c r="F150" i="12"/>
  <c r="F147" i="9"/>
  <c r="G147" i="9"/>
  <c r="F147" i="10"/>
  <c r="G147" i="10"/>
  <c r="F149" i="11"/>
  <c r="G149" i="11"/>
  <c r="F149" i="4"/>
  <c r="G149" i="4"/>
  <c r="F149" i="5"/>
  <c r="G149" i="5"/>
  <c r="F150" i="7"/>
  <c r="G150" i="7"/>
  <c r="F149" i="6"/>
  <c r="G149" i="6"/>
  <c r="F149" i="3"/>
  <c r="G149" i="3"/>
  <c r="F149" i="2"/>
  <c r="G149" i="2"/>
  <c r="F149" i="8"/>
  <c r="G149" i="8"/>
  <c r="L149" i="12"/>
  <c r="K149" i="12"/>
  <c r="G149" i="12"/>
  <c r="F149" i="12"/>
  <c r="G94" i="14"/>
  <c r="F94" i="14"/>
  <c r="G146" i="9"/>
  <c r="F146" i="9"/>
  <c r="G146" i="10"/>
  <c r="F146" i="10"/>
  <c r="G148" i="11"/>
  <c r="F148" i="11"/>
  <c r="G148" i="4"/>
  <c r="F148" i="4"/>
  <c r="G148" i="5"/>
  <c r="F148" i="5"/>
  <c r="G149" i="7"/>
  <c r="F149" i="7"/>
  <c r="G148" i="6"/>
  <c r="F148" i="6"/>
  <c r="G148" i="3"/>
  <c r="F148" i="3"/>
  <c r="G148" i="2"/>
  <c r="F148" i="2"/>
  <c r="G148" i="8"/>
  <c r="F148" i="8"/>
  <c r="L148" i="12"/>
  <c r="K148" i="12"/>
  <c r="G148" i="12"/>
  <c r="F148" i="12"/>
  <c r="G93" i="14"/>
  <c r="F93" i="14"/>
  <c r="G145" i="9"/>
  <c r="F145" i="9"/>
  <c r="G145" i="10"/>
  <c r="F145" i="10"/>
  <c r="G147" i="11"/>
  <c r="F147" i="11"/>
  <c r="G147" i="4"/>
  <c r="F147" i="4"/>
  <c r="G147" i="5"/>
  <c r="F147" i="5"/>
  <c r="G148" i="7"/>
  <c r="F148" i="7"/>
  <c r="G147" i="6"/>
  <c r="F147" i="6"/>
  <c r="G147" i="3"/>
  <c r="F147" i="3"/>
  <c r="G147" i="2"/>
  <c r="F147" i="2"/>
  <c r="G147" i="8"/>
  <c r="F147" i="8"/>
  <c r="L147" i="12"/>
  <c r="K147" i="12"/>
  <c r="G147" i="12"/>
  <c r="F147" i="12"/>
  <c r="G92" i="14"/>
  <c r="F92" i="14"/>
  <c r="G144" i="9"/>
  <c r="F144" i="9"/>
  <c r="G144" i="10"/>
  <c r="F144" i="10"/>
  <c r="G146" i="11"/>
  <c r="F146" i="11"/>
  <c r="G146" i="4"/>
  <c r="F146" i="4"/>
  <c r="G146" i="5"/>
  <c r="F146" i="5"/>
  <c r="G147" i="7"/>
  <c r="F147" i="7"/>
  <c r="G146" i="6"/>
  <c r="F146" i="6"/>
  <c r="G146" i="3"/>
  <c r="F146" i="3"/>
  <c r="G146" i="2"/>
  <c r="F146" i="2"/>
  <c r="G146" i="8"/>
  <c r="F146" i="8"/>
  <c r="L146" i="12"/>
  <c r="K146" i="12"/>
  <c r="G146" i="12"/>
  <c r="F146" i="12"/>
  <c r="G91" i="14"/>
  <c r="F91" i="14"/>
  <c r="G143" i="9"/>
  <c r="F143" i="9"/>
  <c r="G143" i="10"/>
  <c r="F143" i="10"/>
  <c r="G145" i="11"/>
  <c r="F145" i="11"/>
  <c r="G145" i="4"/>
  <c r="F145" i="4"/>
  <c r="G145" i="5"/>
  <c r="F145" i="5"/>
  <c r="G146" i="7"/>
  <c r="F146" i="7"/>
  <c r="G145" i="6"/>
  <c r="F145" i="6"/>
  <c r="G145" i="3"/>
  <c r="F145" i="3"/>
  <c r="G145" i="2"/>
  <c r="F145" i="2"/>
  <c r="G145" i="8"/>
  <c r="F145" i="8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139" i="12"/>
  <c r="L140" i="12"/>
  <c r="L141" i="12"/>
  <c r="L142" i="12"/>
  <c r="L143" i="12"/>
  <c r="L144" i="12"/>
  <c r="L145" i="12"/>
  <c r="K145" i="12"/>
  <c r="K144" i="12"/>
  <c r="G145" i="12"/>
  <c r="F145" i="12"/>
  <c r="G90" i="14"/>
  <c r="F90" i="14"/>
  <c r="G142" i="9"/>
  <c r="F142" i="9"/>
  <c r="G142" i="10"/>
  <c r="F142" i="10"/>
  <c r="G144" i="11"/>
  <c r="F144" i="11"/>
  <c r="G144" i="4"/>
  <c r="F144" i="4"/>
  <c r="G144" i="5"/>
  <c r="F144" i="5"/>
  <c r="G145" i="7"/>
  <c r="F145" i="7"/>
  <c r="G144" i="6"/>
  <c r="F144" i="6"/>
  <c r="G144" i="3"/>
  <c r="F144" i="3"/>
  <c r="G144" i="2"/>
  <c r="F144" i="2"/>
  <c r="G144" i="12"/>
  <c r="F144" i="12"/>
  <c r="G144" i="8"/>
  <c r="F144" i="8"/>
  <c r="G89" i="14"/>
  <c r="F89" i="14"/>
  <c r="G141" i="9"/>
  <c r="F141" i="9"/>
  <c r="G141" i="10"/>
  <c r="F141" i="10"/>
  <c r="G143" i="11"/>
  <c r="F143" i="11"/>
  <c r="G143" i="4"/>
  <c r="F143" i="4"/>
  <c r="G143" i="5"/>
  <c r="F143" i="5"/>
  <c r="G144" i="7"/>
  <c r="F144" i="7"/>
  <c r="G143" i="6"/>
  <c r="F143" i="6"/>
  <c r="G143" i="3"/>
  <c r="F143" i="3"/>
  <c r="G143" i="2"/>
  <c r="F143" i="2"/>
  <c r="G143" i="8"/>
  <c r="F143" i="8"/>
  <c r="K143" i="12"/>
  <c r="G143" i="12"/>
  <c r="F143" i="12"/>
  <c r="G88" i="14"/>
  <c r="F88" i="14"/>
  <c r="G140" i="9"/>
  <c r="F140" i="9"/>
  <c r="G140" i="10"/>
  <c r="F140" i="10"/>
  <c r="G142" i="11"/>
  <c r="F142" i="11"/>
  <c r="G142" i="4"/>
  <c r="F142" i="4"/>
  <c r="G142" i="5"/>
  <c r="F142" i="5"/>
  <c r="G143" i="7"/>
  <c r="F143" i="7"/>
  <c r="G142" i="6"/>
  <c r="F142" i="6"/>
  <c r="G142" i="3"/>
  <c r="F142" i="3"/>
  <c r="G142" i="2"/>
  <c r="F142" i="2"/>
  <c r="G142" i="8"/>
  <c r="F142" i="8"/>
  <c r="K142" i="12"/>
  <c r="K141" i="12"/>
  <c r="K140" i="12"/>
  <c r="K139" i="12"/>
  <c r="G142" i="12"/>
  <c r="F142" i="12"/>
  <c r="G87" i="14"/>
  <c r="F87" i="14"/>
  <c r="G139" i="9"/>
  <c r="F139" i="9"/>
  <c r="G139" i="10"/>
  <c r="F139" i="10"/>
  <c r="G141" i="11"/>
  <c r="F141" i="11"/>
  <c r="G141" i="4"/>
  <c r="F141" i="4"/>
  <c r="G141" i="5"/>
  <c r="F141" i="5"/>
  <c r="G142" i="7"/>
  <c r="F142" i="7"/>
  <c r="G141" i="6"/>
  <c r="F141" i="6"/>
  <c r="G141" i="3"/>
  <c r="F141" i="3"/>
  <c r="G141" i="2"/>
  <c r="F141" i="2"/>
  <c r="G141" i="8"/>
  <c r="F141" i="8"/>
  <c r="G141" i="12"/>
  <c r="G140" i="12"/>
  <c r="G139" i="12"/>
  <c r="G138" i="12"/>
  <c r="G137" i="12"/>
  <c r="G136" i="12"/>
  <c r="G135" i="12"/>
  <c r="G134" i="12"/>
  <c r="G133" i="12"/>
  <c r="G132" i="12"/>
  <c r="G131" i="12"/>
  <c r="G130" i="12"/>
  <c r="G129" i="12"/>
  <c r="G128" i="12"/>
  <c r="G127" i="12"/>
  <c r="G126" i="12"/>
  <c r="G125" i="12"/>
  <c r="G124" i="12"/>
  <c r="G123" i="12"/>
  <c r="G122" i="12"/>
  <c r="G121" i="12"/>
  <c r="G120" i="12"/>
  <c r="G119" i="12"/>
  <c r="G118" i="12"/>
  <c r="G117" i="12"/>
  <c r="G116" i="12"/>
  <c r="G115" i="12"/>
  <c r="G114" i="12"/>
  <c r="G113" i="12"/>
  <c r="G112" i="12"/>
  <c r="G111" i="12"/>
  <c r="G110" i="12"/>
  <c r="G109" i="12"/>
  <c r="G108" i="12"/>
  <c r="G107" i="12"/>
  <c r="G106" i="12"/>
  <c r="G105" i="12"/>
  <c r="G104" i="12"/>
  <c r="G103" i="12"/>
  <c r="G102" i="12"/>
  <c r="G101" i="12"/>
  <c r="G100" i="12"/>
  <c r="G99" i="12"/>
  <c r="G98" i="12"/>
  <c r="G97" i="12"/>
  <c r="G96" i="12"/>
  <c r="G95" i="12"/>
  <c r="G94" i="12"/>
  <c r="G93" i="12"/>
  <c r="G92" i="12"/>
  <c r="G91" i="12"/>
  <c r="G90" i="12"/>
  <c r="G89" i="12"/>
  <c r="G88" i="12"/>
  <c r="G87" i="12"/>
  <c r="G86" i="12"/>
  <c r="G85" i="12"/>
  <c r="G84" i="12"/>
  <c r="G83" i="12"/>
  <c r="G82" i="12"/>
  <c r="G81" i="12"/>
  <c r="G80" i="12"/>
  <c r="G79" i="12"/>
  <c r="G78" i="12"/>
  <c r="G77" i="12"/>
  <c r="G76" i="12"/>
  <c r="G75" i="12"/>
  <c r="F141" i="12"/>
  <c r="G86" i="14"/>
  <c r="F86" i="14"/>
  <c r="G138" i="9"/>
  <c r="F138" i="9"/>
  <c r="G138" i="10"/>
  <c r="F138" i="10"/>
  <c r="G140" i="11"/>
  <c r="F140" i="11"/>
  <c r="G140" i="4"/>
  <c r="F140" i="4"/>
  <c r="G140" i="5"/>
  <c r="F140" i="5"/>
  <c r="G141" i="7"/>
  <c r="F141" i="7"/>
  <c r="G140" i="6"/>
  <c r="F140" i="6"/>
  <c r="G140" i="3"/>
  <c r="F140" i="3"/>
  <c r="G140" i="2"/>
  <c r="F140" i="2"/>
  <c r="G140" i="8"/>
  <c r="F140" i="8"/>
  <c r="F140" i="12"/>
  <c r="G85" i="14"/>
  <c r="F85" i="14"/>
  <c r="G137" i="9"/>
  <c r="F137" i="9"/>
  <c r="G137" i="10"/>
  <c r="F137" i="10"/>
  <c r="G139" i="11"/>
  <c r="F139" i="11"/>
  <c r="G139" i="4"/>
  <c r="F139" i="4"/>
  <c r="G139" i="5"/>
  <c r="F139" i="5"/>
  <c r="G140" i="7"/>
  <c r="F140" i="7"/>
  <c r="G139" i="6"/>
  <c r="F139" i="6"/>
  <c r="G139" i="3"/>
  <c r="F139" i="3"/>
  <c r="G139" i="2"/>
  <c r="F139" i="2"/>
  <c r="G139" i="8"/>
  <c r="F139" i="8"/>
  <c r="F139" i="12"/>
  <c r="G84" i="14"/>
  <c r="F84" i="14"/>
  <c r="G136" i="9"/>
  <c r="F136" i="9"/>
  <c r="G136" i="10"/>
  <c r="F136" i="10"/>
  <c r="G138" i="11"/>
  <c r="F138" i="11"/>
  <c r="G138" i="4"/>
  <c r="F138" i="4"/>
  <c r="G138" i="5"/>
  <c r="F138" i="5"/>
  <c r="G139" i="7"/>
  <c r="F139" i="7"/>
  <c r="G138" i="6"/>
  <c r="F138" i="6"/>
  <c r="G138" i="3"/>
  <c r="F138" i="3"/>
  <c r="G138" i="2"/>
  <c r="F138" i="2"/>
  <c r="G138" i="8"/>
  <c r="F138" i="8"/>
  <c r="K138" i="12"/>
  <c r="K137" i="12"/>
  <c r="K136" i="12"/>
  <c r="K135" i="12"/>
  <c r="K134" i="12"/>
  <c r="K133" i="12"/>
  <c r="K132" i="12"/>
  <c r="K131" i="12"/>
  <c r="K130" i="12"/>
  <c r="K129" i="12"/>
  <c r="K128" i="12"/>
  <c r="K127" i="12"/>
  <c r="K126" i="12"/>
  <c r="F138" i="12"/>
  <c r="G83" i="14"/>
  <c r="F83" i="14"/>
  <c r="G135" i="9"/>
  <c r="F135" i="9"/>
  <c r="G135" i="10"/>
  <c r="F135" i="10"/>
  <c r="G137" i="11"/>
  <c r="F137" i="11"/>
  <c r="G137" i="4"/>
  <c r="F137" i="4"/>
  <c r="G137" i="5"/>
  <c r="F137" i="5"/>
  <c r="G138" i="7"/>
  <c r="F138" i="7"/>
  <c r="G137" i="6"/>
  <c r="F137" i="6"/>
  <c r="G137" i="3"/>
  <c r="F137" i="3"/>
  <c r="G137" i="2"/>
  <c r="F137" i="2"/>
  <c r="G137" i="8"/>
  <c r="F137" i="8"/>
  <c r="F137" i="12"/>
  <c r="G82" i="14"/>
  <c r="F82" i="14"/>
  <c r="G134" i="9"/>
  <c r="F134" i="9"/>
  <c r="G134" i="10"/>
  <c r="F134" i="10"/>
  <c r="G136" i="11"/>
  <c r="F136" i="11"/>
  <c r="G136" i="4"/>
  <c r="F136" i="4"/>
  <c r="F136" i="5"/>
  <c r="G136" i="5"/>
  <c r="G137" i="7"/>
  <c r="F137" i="7"/>
  <c r="G136" i="6"/>
  <c r="F136" i="6"/>
  <c r="F136" i="3"/>
  <c r="G136" i="3"/>
  <c r="G136" i="2"/>
  <c r="F136" i="2"/>
  <c r="G136" i="8"/>
  <c r="F136" i="8"/>
  <c r="F136" i="12"/>
  <c r="G81" i="14"/>
  <c r="F81" i="14"/>
  <c r="G133" i="9"/>
  <c r="F133" i="9"/>
  <c r="G133" i="10"/>
  <c r="F133" i="10"/>
  <c r="G135" i="11"/>
  <c r="F135" i="11"/>
  <c r="G135" i="4"/>
  <c r="F135" i="4"/>
  <c r="G135" i="5"/>
  <c r="F135" i="5"/>
  <c r="G136" i="7"/>
  <c r="F136" i="7"/>
  <c r="G135" i="6"/>
  <c r="F135" i="6"/>
  <c r="G135" i="3"/>
  <c r="F135" i="3"/>
  <c r="G135" i="2"/>
  <c r="F135" i="2"/>
  <c r="G135" i="8"/>
  <c r="F135" i="8"/>
  <c r="F135" i="12"/>
  <c r="F80" i="14"/>
  <c r="G80" i="14"/>
  <c r="F132" i="9"/>
  <c r="G132" i="9"/>
  <c r="F132" i="10"/>
  <c r="G132" i="10"/>
  <c r="F134" i="11"/>
  <c r="G134" i="11"/>
  <c r="F134" i="4"/>
  <c r="G134" i="4"/>
  <c r="F134" i="5"/>
  <c r="G134" i="5"/>
  <c r="F135" i="7"/>
  <c r="G135" i="7"/>
  <c r="F134" i="6"/>
  <c r="G134" i="6"/>
  <c r="F134" i="3"/>
  <c r="G134" i="3"/>
  <c r="F134" i="2"/>
  <c r="G134" i="2"/>
  <c r="F134" i="8"/>
  <c r="G134" i="8"/>
  <c r="F134" i="12"/>
  <c r="F79" i="14"/>
  <c r="G79" i="14"/>
  <c r="F131" i="9"/>
  <c r="G131" i="9"/>
  <c r="F131" i="10"/>
  <c r="G131" i="10"/>
  <c r="F133" i="11"/>
  <c r="G133" i="11"/>
  <c r="F133" i="4"/>
  <c r="G133" i="4"/>
  <c r="F133" i="5"/>
  <c r="G133" i="5"/>
  <c r="F134" i="7"/>
  <c r="G134" i="7"/>
  <c r="F133" i="6"/>
  <c r="G133" i="6"/>
  <c r="F133" i="3"/>
  <c r="G133" i="3"/>
  <c r="F133" i="2"/>
  <c r="G133" i="2"/>
  <c r="F133" i="8"/>
  <c r="G133" i="8"/>
  <c r="F133" i="12"/>
  <c r="F78" i="14"/>
  <c r="G78" i="14"/>
  <c r="F130" i="9"/>
  <c r="G130" i="9"/>
  <c r="F130" i="10"/>
  <c r="G130" i="10"/>
  <c r="F132" i="11"/>
  <c r="G132" i="11"/>
  <c r="F132" i="4"/>
  <c r="G132" i="4"/>
  <c r="F132" i="5"/>
  <c r="G132" i="5"/>
  <c r="F133" i="7"/>
  <c r="G133" i="7"/>
  <c r="F132" i="6"/>
  <c r="G132" i="6"/>
  <c r="F132" i="3"/>
  <c r="G132" i="3"/>
  <c r="F132" i="2"/>
  <c r="G132" i="2"/>
  <c r="F132" i="8"/>
  <c r="G132" i="8"/>
  <c r="F132" i="12"/>
  <c r="F131" i="2"/>
  <c r="G131" i="2"/>
  <c r="F77" i="14"/>
  <c r="G77" i="14"/>
  <c r="F129" i="9"/>
  <c r="G129" i="9"/>
  <c r="F129" i="10"/>
  <c r="G129" i="10"/>
  <c r="F131" i="11"/>
  <c r="G131" i="11"/>
  <c r="F131" i="4"/>
  <c r="G131" i="4"/>
  <c r="F131" i="5"/>
  <c r="G131" i="5"/>
  <c r="F132" i="7"/>
  <c r="G132" i="7"/>
  <c r="F131" i="6"/>
  <c r="G131" i="6"/>
  <c r="F131" i="3"/>
  <c r="G131" i="3"/>
  <c r="F131" i="8"/>
  <c r="G131" i="8"/>
  <c r="F131" i="12"/>
  <c r="F76" i="14"/>
  <c r="G76" i="14"/>
  <c r="F128" i="9"/>
  <c r="G128" i="9"/>
  <c r="F128" i="10"/>
  <c r="G128" i="10"/>
  <c r="F130" i="11"/>
  <c r="G130" i="11"/>
  <c r="F130" i="4"/>
  <c r="G130" i="4"/>
  <c r="F130" i="5"/>
  <c r="G130" i="5"/>
  <c r="F131" i="7"/>
  <c r="G131" i="7"/>
  <c r="F130" i="6"/>
  <c r="G130" i="6"/>
  <c r="F130" i="3"/>
  <c r="G130" i="3"/>
  <c r="F130" i="2"/>
  <c r="G130" i="2"/>
  <c r="F130" i="8"/>
  <c r="G130" i="8"/>
  <c r="F130" i="12"/>
  <c r="F75" i="14"/>
  <c r="G75" i="14"/>
  <c r="F127" i="9"/>
  <c r="G127" i="9"/>
  <c r="F127" i="10"/>
  <c r="G127" i="10"/>
  <c r="F129" i="11"/>
  <c r="G129" i="11"/>
  <c r="F129" i="4"/>
  <c r="G129" i="4"/>
  <c r="F129" i="5"/>
  <c r="G129" i="5"/>
  <c r="F130" i="7"/>
  <c r="G130" i="7"/>
  <c r="F129" i="6"/>
  <c r="G129" i="6"/>
  <c r="F129" i="3"/>
  <c r="G129" i="3"/>
  <c r="F129" i="2"/>
  <c r="G129" i="2"/>
  <c r="F129" i="8"/>
  <c r="G129" i="8"/>
  <c r="F129" i="12"/>
  <c r="F74" i="14"/>
  <c r="G74" i="14"/>
  <c r="F126" i="9"/>
  <c r="G126" i="9"/>
  <c r="F126" i="10"/>
  <c r="G126" i="10"/>
  <c r="F128" i="11"/>
  <c r="G128" i="11"/>
  <c r="F128" i="4"/>
  <c r="G128" i="4"/>
  <c r="F128" i="5"/>
  <c r="G128" i="5"/>
  <c r="F129" i="7"/>
  <c r="G129" i="7"/>
  <c r="F128" i="6"/>
  <c r="G128" i="6"/>
  <c r="F128" i="3"/>
  <c r="G128" i="3"/>
  <c r="F128" i="2"/>
  <c r="G128" i="2"/>
  <c r="F128" i="8"/>
  <c r="G128" i="8"/>
  <c r="F128" i="12"/>
  <c r="F73" i="14"/>
  <c r="G73" i="14"/>
  <c r="F125" i="9"/>
  <c r="G125" i="9"/>
  <c r="F125" i="10"/>
  <c r="G125" i="10"/>
  <c r="F127" i="11"/>
  <c r="G127" i="11"/>
  <c r="F127" i="4"/>
  <c r="G127" i="4"/>
  <c r="F127" i="5"/>
  <c r="G127" i="5"/>
  <c r="F128" i="7"/>
  <c r="G128" i="7"/>
  <c r="F127" i="6"/>
  <c r="G127" i="6"/>
  <c r="F127" i="3"/>
  <c r="G127" i="3"/>
  <c r="F127" i="2"/>
  <c r="G127" i="2"/>
  <c r="F127" i="8"/>
  <c r="G127" i="8"/>
  <c r="F127" i="12"/>
  <c r="F72" i="14"/>
  <c r="G72" i="14"/>
  <c r="F124" i="9"/>
  <c r="G124" i="9"/>
  <c r="F124" i="10"/>
  <c r="G124" i="10"/>
  <c r="F126" i="11"/>
  <c r="G126" i="11"/>
  <c r="F126" i="4"/>
  <c r="G126" i="4"/>
  <c r="F126" i="5"/>
  <c r="G126" i="5"/>
  <c r="F127" i="7"/>
  <c r="G127" i="7"/>
  <c r="F126" i="6"/>
  <c r="G126" i="6"/>
  <c r="F126" i="3"/>
  <c r="G126" i="3"/>
  <c r="F126" i="2"/>
  <c r="G126" i="2"/>
  <c r="F126" i="8"/>
  <c r="G126" i="8"/>
  <c r="F126" i="12"/>
  <c r="F71" i="14"/>
  <c r="G71" i="14"/>
  <c r="F123" i="9"/>
  <c r="G123" i="9"/>
  <c r="F123" i="10"/>
  <c r="G123" i="10"/>
  <c r="F125" i="11"/>
  <c r="G125" i="11"/>
  <c r="F125" i="4"/>
  <c r="G125" i="4"/>
  <c r="F125" i="5"/>
  <c r="G125" i="5"/>
  <c r="F126" i="7"/>
  <c r="G126" i="7"/>
  <c r="F125" i="6"/>
  <c r="G125" i="6"/>
  <c r="F125" i="3"/>
  <c r="G125" i="3"/>
  <c r="F125" i="2"/>
  <c r="G125" i="2"/>
  <c r="F125" i="8"/>
  <c r="G125" i="8"/>
  <c r="K125" i="12"/>
  <c r="K124" i="12"/>
  <c r="K123" i="12"/>
  <c r="K122" i="12"/>
  <c r="F125" i="12"/>
  <c r="F70" i="14"/>
  <c r="G70" i="14"/>
  <c r="F122" i="9"/>
  <c r="G122" i="9"/>
  <c r="F122" i="10"/>
  <c r="G122" i="10"/>
  <c r="F124" i="11"/>
  <c r="G124" i="11"/>
  <c r="F124" i="4"/>
  <c r="G124" i="4"/>
  <c r="F124" i="5"/>
  <c r="G124" i="5"/>
  <c r="F125" i="7"/>
  <c r="G125" i="7"/>
  <c r="F124" i="6"/>
  <c r="G124" i="6"/>
  <c r="F124" i="3"/>
  <c r="G124" i="3"/>
  <c r="F124" i="2"/>
  <c r="G124" i="2"/>
  <c r="F124" i="8"/>
  <c r="G124" i="8"/>
  <c r="F124" i="12"/>
  <c r="F69" i="14"/>
  <c r="G69" i="14"/>
  <c r="F121" i="9"/>
  <c r="G121" i="9"/>
  <c r="F121" i="10"/>
  <c r="G121" i="10"/>
  <c r="F123" i="11"/>
  <c r="G123" i="11"/>
  <c r="F123" i="4"/>
  <c r="G123" i="4"/>
  <c r="F123" i="5"/>
  <c r="G123" i="5"/>
  <c r="F124" i="7"/>
  <c r="G124" i="7"/>
  <c r="F123" i="6"/>
  <c r="G123" i="6"/>
  <c r="F123" i="3"/>
  <c r="G123" i="3"/>
  <c r="F123" i="2"/>
  <c r="G123" i="2"/>
  <c r="F123" i="8"/>
  <c r="G123" i="8"/>
  <c r="F123" i="12"/>
  <c r="F68" i="14"/>
  <c r="G68" i="14"/>
  <c r="F120" i="9"/>
  <c r="G120" i="9"/>
  <c r="F120" i="10"/>
  <c r="G120" i="10"/>
  <c r="F122" i="11"/>
  <c r="G122" i="11"/>
  <c r="F122" i="4"/>
  <c r="G122" i="4"/>
  <c r="F122" i="5"/>
  <c r="G122" i="5"/>
  <c r="F123" i="7"/>
  <c r="G123" i="7"/>
  <c r="F122" i="6"/>
  <c r="G122" i="6"/>
  <c r="F122" i="3"/>
  <c r="G122" i="3"/>
  <c r="F122" i="2"/>
  <c r="G122" i="2"/>
  <c r="F122" i="8"/>
  <c r="G122" i="8"/>
  <c r="F122" i="12"/>
  <c r="F52" i="14"/>
  <c r="G52" i="14"/>
  <c r="F67" i="14"/>
  <c r="G67" i="14"/>
  <c r="F119" i="9"/>
  <c r="G119" i="9"/>
  <c r="F119" i="10"/>
  <c r="G119" i="10"/>
  <c r="F121" i="11"/>
  <c r="G121" i="11"/>
  <c r="F121" i="4"/>
  <c r="G121" i="4"/>
  <c r="F121" i="5"/>
  <c r="G121" i="5"/>
  <c r="F122" i="7"/>
  <c r="G122" i="7"/>
  <c r="F121" i="6"/>
  <c r="G121" i="6"/>
  <c r="F121" i="3"/>
  <c r="G121" i="3"/>
  <c r="F121" i="2"/>
  <c r="G121" i="2"/>
  <c r="F121" i="8"/>
  <c r="G121" i="8"/>
  <c r="L121" i="12"/>
  <c r="K121" i="12"/>
  <c r="F121" i="12"/>
  <c r="K56" i="12"/>
  <c r="K120" i="12"/>
  <c r="L120" i="12"/>
  <c r="F66" i="14"/>
  <c r="G66" i="14"/>
  <c r="F51" i="14"/>
  <c r="G51" i="14"/>
  <c r="F118" i="9"/>
  <c r="G118" i="9"/>
  <c r="F118" i="10"/>
  <c r="G118" i="10"/>
  <c r="F120" i="11"/>
  <c r="G120" i="11"/>
  <c r="F120" i="4"/>
  <c r="G120" i="4"/>
  <c r="F120" i="5"/>
  <c r="G120" i="5"/>
  <c r="F121" i="7"/>
  <c r="G121" i="7"/>
  <c r="F120" i="6"/>
  <c r="G120" i="6"/>
  <c r="F120" i="3"/>
  <c r="G120" i="3"/>
  <c r="F120" i="2"/>
  <c r="G120" i="2"/>
  <c r="F120" i="8"/>
  <c r="G120" i="8"/>
  <c r="F120" i="12"/>
  <c r="G65" i="14"/>
  <c r="F65" i="14"/>
  <c r="F50" i="14"/>
  <c r="G50" i="14"/>
  <c r="A57" i="14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 s="1"/>
  <c r="A677" i="14" s="1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 s="1"/>
  <c r="A773" i="14" s="1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0" i="14" s="1"/>
  <c r="A811" i="14" s="1"/>
  <c r="A812" i="14" s="1"/>
  <c r="A813" i="14" s="1"/>
  <c r="A814" i="14" s="1"/>
  <c r="A815" i="14" s="1"/>
  <c r="A816" i="14" s="1"/>
  <c r="A817" i="14" s="1"/>
  <c r="A818" i="14" s="1"/>
  <c r="A819" i="14" s="1"/>
  <c r="A820" i="14" s="1"/>
  <c r="A821" i="14" s="1"/>
  <c r="A822" i="14" s="1"/>
  <c r="A823" i="14" s="1"/>
  <c r="A824" i="14" s="1"/>
  <c r="A825" i="14" s="1"/>
  <c r="A826" i="14" s="1"/>
  <c r="A827" i="14" s="1"/>
  <c r="A828" i="14" s="1"/>
  <c r="A829" i="14" s="1"/>
  <c r="A830" i="14" s="1"/>
  <c r="A831" i="14" s="1"/>
  <c r="A832" i="14" s="1"/>
  <c r="A833" i="14" s="1"/>
  <c r="A834" i="14" s="1"/>
  <c r="A835" i="14" s="1"/>
  <c r="A836" i="14" s="1"/>
  <c r="A837" i="14" s="1"/>
  <c r="A838" i="14" s="1"/>
  <c r="A839" i="14" s="1"/>
  <c r="A840" i="14" s="1"/>
  <c r="A841" i="14" s="1"/>
  <c r="A842" i="14" s="1"/>
  <c r="A843" i="14" s="1"/>
  <c r="A844" i="14" s="1"/>
  <c r="A845" i="14" s="1"/>
  <c r="A846" i="14" s="1"/>
  <c r="A847" i="14" s="1"/>
  <c r="A848" i="14" s="1"/>
  <c r="A849" i="14" s="1"/>
  <c r="A850" i="14" s="1"/>
  <c r="A851" i="14" s="1"/>
  <c r="A852" i="14" s="1"/>
  <c r="A853" i="14" s="1"/>
  <c r="A854" i="14" s="1"/>
  <c r="A855" i="14" s="1"/>
  <c r="A856" i="14" s="1"/>
  <c r="A857" i="14" s="1"/>
  <c r="A858" i="14" s="1"/>
  <c r="A859" i="14" s="1"/>
  <c r="A860" i="14" s="1"/>
  <c r="A861" i="14" s="1"/>
  <c r="A862" i="14" s="1"/>
  <c r="A863" i="14" s="1"/>
  <c r="A864" i="14" s="1"/>
  <c r="A865" i="14" s="1"/>
  <c r="A866" i="14" s="1"/>
  <c r="A867" i="14" s="1"/>
  <c r="A868" i="14" s="1"/>
  <c r="A869" i="14" s="1"/>
  <c r="A870" i="14" s="1"/>
  <c r="A871" i="14" s="1"/>
  <c r="A872" i="14" s="1"/>
  <c r="A873" i="14" s="1"/>
  <c r="A874" i="14" s="1"/>
  <c r="A875" i="14" s="1"/>
  <c r="A876" i="14" s="1"/>
  <c r="A877" i="14" s="1"/>
  <c r="A878" i="14" s="1"/>
  <c r="A879" i="14" s="1"/>
  <c r="A880" i="14" s="1"/>
  <c r="A881" i="14" s="1"/>
  <c r="A882" i="14" s="1"/>
  <c r="A883" i="14" s="1"/>
  <c r="A884" i="14" s="1"/>
  <c r="A885" i="14" s="1"/>
  <c r="A886" i="14" s="1"/>
  <c r="A887" i="14" s="1"/>
  <c r="A888" i="14" s="1"/>
  <c r="A889" i="14" s="1"/>
  <c r="A890" i="14" s="1"/>
  <c r="A891" i="14" s="1"/>
  <c r="A892" i="14" s="1"/>
  <c r="A893" i="14" s="1"/>
  <c r="A894" i="14" s="1"/>
  <c r="A895" i="14" s="1"/>
  <c r="A896" i="14" s="1"/>
  <c r="A897" i="14" s="1"/>
  <c r="A898" i="14" s="1"/>
  <c r="A899" i="14" s="1"/>
  <c r="A900" i="14" s="1"/>
  <c r="A901" i="14" s="1"/>
  <c r="A902" i="14" s="1"/>
  <c r="A903" i="14" s="1"/>
  <c r="A904" i="14" s="1"/>
  <c r="A905" i="14" s="1"/>
  <c r="A906" i="14" s="1"/>
  <c r="A907" i="14" s="1"/>
  <c r="A908" i="14" s="1"/>
  <c r="A909" i="14" s="1"/>
  <c r="A910" i="14" s="1"/>
  <c r="A911" i="14" s="1"/>
  <c r="A912" i="14" s="1"/>
  <c r="A913" i="14" s="1"/>
  <c r="A914" i="14" s="1"/>
  <c r="A915" i="14" s="1"/>
  <c r="A916" i="14" s="1"/>
  <c r="A917" i="14" s="1"/>
  <c r="A918" i="14" s="1"/>
  <c r="A919" i="14" s="1"/>
  <c r="A920" i="14" s="1"/>
  <c r="A921" i="14" s="1"/>
  <c r="A922" i="14" s="1"/>
  <c r="A923" i="14" s="1"/>
  <c r="A924" i="14" s="1"/>
  <c r="A925" i="14" s="1"/>
  <c r="A926" i="14" s="1"/>
  <c r="A927" i="14" s="1"/>
  <c r="A928" i="14" s="1"/>
  <c r="A929" i="14" s="1"/>
  <c r="A930" i="14" s="1"/>
  <c r="A931" i="14" s="1"/>
  <c r="A932" i="14" s="1"/>
  <c r="A933" i="14" s="1"/>
  <c r="A934" i="14" s="1"/>
  <c r="A935" i="14" s="1"/>
  <c r="A936" i="14" s="1"/>
  <c r="A937" i="14" s="1"/>
  <c r="A938" i="14" s="1"/>
  <c r="A939" i="14" s="1"/>
  <c r="A940" i="14" s="1"/>
  <c r="A941" i="14" s="1"/>
  <c r="A942" i="14" s="1"/>
  <c r="A943" i="14" s="1"/>
  <c r="A944" i="14" s="1"/>
  <c r="A945" i="14" s="1"/>
  <c r="A946" i="14" s="1"/>
  <c r="A947" i="14" s="1"/>
  <c r="A948" i="14" s="1"/>
  <c r="A949" i="14" s="1"/>
  <c r="A950" i="14" s="1"/>
  <c r="A951" i="14" s="1"/>
  <c r="A952" i="14" s="1"/>
  <c r="A953" i="14" s="1"/>
  <c r="A954" i="14" s="1"/>
  <c r="A955" i="14" s="1"/>
  <c r="A956" i="14" s="1"/>
  <c r="A957" i="14" s="1"/>
  <c r="A958" i="14" s="1"/>
  <c r="A959" i="14" s="1"/>
  <c r="A960" i="14" s="1"/>
  <c r="A961" i="14" s="1"/>
  <c r="A962" i="14" s="1"/>
  <c r="A963" i="14" s="1"/>
  <c r="A964" i="14" s="1"/>
  <c r="A965" i="14" s="1"/>
  <c r="A966" i="14" s="1"/>
  <c r="A967" i="14" s="1"/>
  <c r="A968" i="14" s="1"/>
  <c r="A969" i="14" s="1"/>
  <c r="A970" i="14" s="1"/>
  <c r="A971" i="14" s="1"/>
  <c r="A972" i="14" s="1"/>
  <c r="A973" i="14" s="1"/>
  <c r="A974" i="14" s="1"/>
  <c r="A975" i="14" s="1"/>
  <c r="A976" i="14" s="1"/>
  <c r="A977" i="14" s="1"/>
  <c r="A4" i="14"/>
  <c r="F117" i="9"/>
  <c r="G117" i="9"/>
  <c r="F117" i="10"/>
  <c r="G117" i="10"/>
  <c r="F119" i="11"/>
  <c r="G119" i="11"/>
  <c r="F119" i="4"/>
  <c r="G119" i="4"/>
  <c r="F119" i="5"/>
  <c r="G119" i="5"/>
  <c r="F120" i="7"/>
  <c r="G120" i="7"/>
  <c r="F119" i="6"/>
  <c r="G119" i="6"/>
  <c r="F119" i="3"/>
  <c r="G119" i="3"/>
  <c r="F119" i="2"/>
  <c r="G119" i="2"/>
  <c r="F119" i="8"/>
  <c r="G119" i="8"/>
  <c r="L119" i="12"/>
  <c r="K119" i="12"/>
  <c r="L118" i="12"/>
  <c r="K118" i="12"/>
  <c r="F119" i="12"/>
  <c r="F64" i="14"/>
  <c r="G64" i="14"/>
  <c r="F116" i="9"/>
  <c r="G116" i="9"/>
  <c r="F116" i="10"/>
  <c r="G116" i="10"/>
  <c r="F115" i="10"/>
  <c r="G115" i="10"/>
  <c r="F118" i="11"/>
  <c r="G118" i="11"/>
  <c r="F118" i="4"/>
  <c r="G118" i="4"/>
  <c r="F118" i="5"/>
  <c r="G118" i="5"/>
  <c r="F119" i="7"/>
  <c r="G119" i="7"/>
  <c r="F118" i="6"/>
  <c r="G118" i="6"/>
  <c r="F118" i="3"/>
  <c r="G118" i="3"/>
  <c r="F118" i="2"/>
  <c r="G118" i="2"/>
  <c r="F118" i="8"/>
  <c r="G118" i="8"/>
  <c r="F118" i="12"/>
  <c r="F48" i="14"/>
  <c r="G48" i="14"/>
  <c r="F63" i="14"/>
  <c r="G63" i="14"/>
  <c r="F115" i="9"/>
  <c r="G115" i="9"/>
  <c r="F117" i="11"/>
  <c r="G117" i="11"/>
  <c r="F117" i="4"/>
  <c r="G117" i="4"/>
  <c r="F117" i="5"/>
  <c r="G117" i="5"/>
  <c r="F118" i="7"/>
  <c r="G118" i="7"/>
  <c r="F117" i="6"/>
  <c r="G117" i="6"/>
  <c r="F117" i="3"/>
  <c r="G117" i="3"/>
  <c r="F117" i="2"/>
  <c r="G117" i="2"/>
  <c r="F117" i="8"/>
  <c r="G117" i="8"/>
  <c r="L117" i="12"/>
  <c r="K117" i="12"/>
  <c r="F117" i="12"/>
  <c r="F46" i="14"/>
  <c r="G46" i="14"/>
  <c r="F45" i="14"/>
  <c r="G45" i="14"/>
  <c r="F62" i="14"/>
  <c r="G62" i="14"/>
  <c r="F114" i="9"/>
  <c r="G114" i="9"/>
  <c r="F114" i="10"/>
  <c r="G114" i="10"/>
  <c r="F116" i="11"/>
  <c r="G116" i="11"/>
  <c r="F116" i="4"/>
  <c r="G116" i="4"/>
  <c r="F116" i="5"/>
  <c r="G116" i="5"/>
  <c r="F117" i="7"/>
  <c r="G117" i="7"/>
  <c r="F116" i="6"/>
  <c r="G116" i="6"/>
  <c r="F116" i="3"/>
  <c r="G116" i="3"/>
  <c r="F116" i="2"/>
  <c r="G116" i="2"/>
  <c r="F116" i="8"/>
  <c r="G116" i="8"/>
  <c r="L116" i="12"/>
  <c r="K116" i="12"/>
  <c r="F116" i="12"/>
  <c r="F61" i="14"/>
  <c r="G61" i="14"/>
  <c r="F113" i="9"/>
  <c r="G113" i="9"/>
  <c r="F113" i="10"/>
  <c r="G113" i="10"/>
  <c r="F115" i="11"/>
  <c r="G115" i="11"/>
  <c r="F115" i="4"/>
  <c r="G115" i="4"/>
  <c r="F115" i="5"/>
  <c r="G115" i="5"/>
  <c r="F116" i="7"/>
  <c r="G116" i="7"/>
  <c r="F115" i="6"/>
  <c r="G115" i="6"/>
  <c r="F115" i="3"/>
  <c r="G115" i="3"/>
  <c r="F115" i="2"/>
  <c r="G115" i="2"/>
  <c r="F115" i="8"/>
  <c r="G115" i="8"/>
  <c r="L115" i="12"/>
  <c r="K115" i="12"/>
  <c r="F114" i="12"/>
  <c r="F115" i="12"/>
  <c r="F113" i="12"/>
  <c r="F60" i="14"/>
  <c r="G60" i="14"/>
  <c r="F112" i="9"/>
  <c r="G112" i="9"/>
  <c r="F112" i="10"/>
  <c r="G112" i="10"/>
  <c r="F114" i="11"/>
  <c r="G114" i="11"/>
  <c r="F114" i="4"/>
  <c r="G114" i="4"/>
  <c r="F114" i="5"/>
  <c r="G114" i="5"/>
  <c r="F115" i="7"/>
  <c r="G115" i="7"/>
  <c r="F114" i="6"/>
  <c r="G114" i="6"/>
  <c r="F114" i="3"/>
  <c r="G114" i="3"/>
  <c r="F114" i="2"/>
  <c r="G114" i="2"/>
  <c r="F114" i="8"/>
  <c r="G114" i="8"/>
  <c r="L114" i="12"/>
  <c r="K114" i="12"/>
  <c r="F44" i="14"/>
  <c r="G44" i="14"/>
  <c r="F59" i="14"/>
  <c r="G59" i="14"/>
  <c r="F111" i="9"/>
  <c r="G111" i="9"/>
  <c r="F111" i="10"/>
  <c r="G111" i="10"/>
  <c r="F113" i="11"/>
  <c r="G113" i="11"/>
  <c r="F113" i="4"/>
  <c r="G113" i="4"/>
  <c r="F113" i="5"/>
  <c r="G113" i="5"/>
  <c r="F114" i="7"/>
  <c r="G114" i="7"/>
  <c r="F113" i="6"/>
  <c r="G113" i="6"/>
  <c r="F113" i="3"/>
  <c r="G113" i="3"/>
  <c r="F113" i="2"/>
  <c r="G113" i="2"/>
  <c r="F113" i="8"/>
  <c r="G113" i="8"/>
  <c r="L113" i="12"/>
  <c r="K113" i="12"/>
  <c r="F112" i="12"/>
  <c r="F43" i="14"/>
  <c r="G43" i="14"/>
  <c r="F110" i="9"/>
  <c r="G110" i="9"/>
  <c r="F110" i="10"/>
  <c r="G110" i="10"/>
  <c r="F112" i="11"/>
  <c r="G112" i="11"/>
  <c r="F112" i="4"/>
  <c r="G112" i="4"/>
  <c r="F112" i="5"/>
  <c r="G112" i="5"/>
  <c r="F113" i="7"/>
  <c r="G113" i="7"/>
  <c r="F112" i="6"/>
  <c r="G112" i="6"/>
  <c r="F112" i="3"/>
  <c r="G112" i="3"/>
  <c r="F112" i="2"/>
  <c r="G112" i="2"/>
  <c r="F112" i="8"/>
  <c r="G112" i="8"/>
  <c r="L112" i="12"/>
  <c r="K112" i="12"/>
  <c r="F111" i="12"/>
  <c r="F42" i="14"/>
  <c r="G42" i="14"/>
  <c r="F41" i="14"/>
  <c r="G41" i="14"/>
  <c r="F57" i="14"/>
  <c r="G57" i="14"/>
  <c r="F109" i="9"/>
  <c r="G109" i="9"/>
  <c r="F109" i="10"/>
  <c r="G109" i="10"/>
  <c r="F111" i="11"/>
  <c r="G111" i="11"/>
  <c r="F111" i="4"/>
  <c r="G111" i="4"/>
  <c r="F111" i="5"/>
  <c r="G111" i="5"/>
  <c r="F112" i="7"/>
  <c r="G112" i="7"/>
  <c r="F111" i="6"/>
  <c r="G111" i="6"/>
  <c r="F111" i="3"/>
  <c r="G111" i="3"/>
  <c r="F111" i="2"/>
  <c r="G111" i="2"/>
  <c r="F111" i="8"/>
  <c r="G111" i="8"/>
  <c r="L111" i="12"/>
  <c r="K111" i="12"/>
  <c r="F110" i="2"/>
  <c r="G110" i="2"/>
  <c r="F56" i="14"/>
  <c r="G56" i="14"/>
  <c r="F108" i="9"/>
  <c r="G108" i="9"/>
  <c r="F108" i="10"/>
  <c r="G108" i="10"/>
  <c r="F110" i="11"/>
  <c r="G110" i="11"/>
  <c r="F110" i="4"/>
  <c r="G110" i="4"/>
  <c r="F110" i="5"/>
  <c r="G110" i="5"/>
  <c r="F111" i="7"/>
  <c r="G111" i="7"/>
  <c r="F110" i="6"/>
  <c r="G110" i="6"/>
  <c r="F110" i="3"/>
  <c r="G110" i="3"/>
  <c r="F110" i="8"/>
  <c r="G110" i="8"/>
  <c r="F110" i="12"/>
  <c r="F40" i="14"/>
  <c r="G40" i="14"/>
  <c r="F107" i="9"/>
  <c r="G107" i="9"/>
  <c r="F107" i="10"/>
  <c r="G107" i="10"/>
  <c r="F109" i="11"/>
  <c r="G109" i="11"/>
  <c r="F109" i="4"/>
  <c r="G109" i="4"/>
  <c r="F109" i="5"/>
  <c r="G109" i="5"/>
  <c r="F110" i="7"/>
  <c r="G110" i="7"/>
  <c r="F109" i="6"/>
  <c r="G109" i="6"/>
  <c r="F109" i="3"/>
  <c r="G109" i="3"/>
  <c r="F109" i="2"/>
  <c r="G109" i="2"/>
  <c r="F109" i="8"/>
  <c r="G109" i="8"/>
  <c r="L109" i="12"/>
  <c r="K109" i="12"/>
  <c r="F109" i="12"/>
  <c r="F107" i="12"/>
  <c r="K107" i="12"/>
  <c r="F39" i="14"/>
  <c r="G39" i="14"/>
  <c r="F106" i="9"/>
  <c r="G106" i="9"/>
  <c r="F106" i="10"/>
  <c r="G106" i="10"/>
  <c r="F108" i="11"/>
  <c r="G108" i="11"/>
  <c r="F108" i="4"/>
  <c r="G108" i="4"/>
  <c r="F108" i="5"/>
  <c r="G108" i="5"/>
  <c r="F109" i="7"/>
  <c r="G109" i="7"/>
  <c r="F108" i="6"/>
  <c r="G108" i="6"/>
  <c r="F108" i="3"/>
  <c r="G108" i="3"/>
  <c r="F108" i="2"/>
  <c r="G108" i="2"/>
  <c r="F108" i="8"/>
  <c r="G108" i="8"/>
  <c r="L108" i="12"/>
  <c r="K108" i="12"/>
  <c r="F108" i="12"/>
  <c r="F38" i="14"/>
  <c r="G38" i="14"/>
  <c r="F105" i="9"/>
  <c r="G105" i="9"/>
  <c r="F104" i="9"/>
  <c r="F105" i="10"/>
  <c r="G105" i="10"/>
  <c r="F107" i="11"/>
  <c r="G107" i="11"/>
  <c r="F107" i="4"/>
  <c r="G107" i="4"/>
  <c r="F107" i="5"/>
  <c r="G107" i="5"/>
  <c r="F108" i="7"/>
  <c r="G108" i="7"/>
  <c r="F107" i="6"/>
  <c r="G107" i="6"/>
  <c r="F107" i="3"/>
  <c r="G107" i="3"/>
  <c r="F107" i="2"/>
  <c r="G107" i="2"/>
  <c r="F107" i="8"/>
  <c r="G107" i="8"/>
  <c r="L107" i="12"/>
  <c r="F37" i="14"/>
  <c r="G37" i="14"/>
  <c r="G104" i="9"/>
  <c r="F104" i="10"/>
  <c r="G104" i="10"/>
  <c r="F106" i="11"/>
  <c r="G106" i="11"/>
  <c r="F106" i="4"/>
  <c r="G106" i="4"/>
  <c r="F106" i="5"/>
  <c r="G106" i="5"/>
  <c r="F107" i="7"/>
  <c r="G107" i="7"/>
  <c r="F106" i="6"/>
  <c r="G106" i="6"/>
  <c r="F106" i="3"/>
  <c r="G106" i="3"/>
  <c r="F106" i="2"/>
  <c r="G106" i="2"/>
  <c r="F106" i="8"/>
  <c r="G106" i="8"/>
  <c r="L106" i="12"/>
  <c r="K106" i="12"/>
  <c r="F106" i="12"/>
  <c r="F36" i="14"/>
  <c r="G36" i="14"/>
  <c r="F103" i="9"/>
  <c r="G103" i="9"/>
  <c r="F103" i="10"/>
  <c r="G103" i="10"/>
  <c r="G105" i="11"/>
  <c r="F105" i="11"/>
  <c r="F105" i="4"/>
  <c r="G105" i="4"/>
  <c r="F105" i="5"/>
  <c r="G105" i="5"/>
  <c r="F106" i="7"/>
  <c r="G106" i="7"/>
  <c r="F105" i="6"/>
  <c r="G105" i="6"/>
  <c r="F105" i="3"/>
  <c r="G105" i="3"/>
  <c r="F105" i="2"/>
  <c r="G105" i="2"/>
  <c r="F105" i="8"/>
  <c r="G105" i="8"/>
  <c r="F104" i="8"/>
  <c r="L105" i="12"/>
  <c r="K105" i="12"/>
  <c r="F105" i="12"/>
  <c r="F35" i="14"/>
  <c r="G35" i="14"/>
  <c r="F102" i="9"/>
  <c r="G102" i="9"/>
  <c r="F102" i="10"/>
  <c r="G102" i="10"/>
  <c r="F104" i="11"/>
  <c r="G104" i="11"/>
  <c r="F104" i="4"/>
  <c r="G104" i="4"/>
  <c r="F104" i="5"/>
  <c r="G104" i="5"/>
  <c r="F105" i="7"/>
  <c r="G105" i="7"/>
  <c r="F104" i="6"/>
  <c r="G104" i="6"/>
  <c r="F104" i="3"/>
  <c r="G104" i="3"/>
  <c r="F104" i="2"/>
  <c r="G104" i="2"/>
  <c r="G104" i="8"/>
  <c r="L104" i="12"/>
  <c r="K104" i="12"/>
  <c r="F104" i="12"/>
  <c r="F34" i="14"/>
  <c r="G34" i="14"/>
  <c r="F101" i="9"/>
  <c r="G101" i="9"/>
  <c r="F101" i="10"/>
  <c r="G101" i="10"/>
  <c r="F103" i="11"/>
  <c r="G103" i="11"/>
  <c r="F103" i="4"/>
  <c r="G103" i="4"/>
  <c r="F103" i="5"/>
  <c r="G103" i="5"/>
  <c r="F104" i="7"/>
  <c r="G104" i="7"/>
  <c r="F103" i="6"/>
  <c r="G103" i="6"/>
  <c r="F103" i="3"/>
  <c r="G103" i="3"/>
  <c r="F103" i="2"/>
  <c r="G103" i="2"/>
  <c r="F103" i="8"/>
  <c r="G103" i="8"/>
  <c r="L103" i="12"/>
  <c r="K103" i="12"/>
  <c r="F103" i="12"/>
  <c r="F33" i="14"/>
  <c r="G33" i="14"/>
  <c r="F100" i="9"/>
  <c r="G100" i="9"/>
  <c r="F100" i="10"/>
  <c r="G100" i="10"/>
  <c r="F102" i="11"/>
  <c r="G102" i="11"/>
  <c r="F102" i="4"/>
  <c r="G102" i="4"/>
  <c r="F102" i="5"/>
  <c r="G102" i="5"/>
  <c r="F103" i="7"/>
  <c r="G103" i="7"/>
  <c r="F102" i="6"/>
  <c r="G102" i="6"/>
  <c r="F102" i="3"/>
  <c r="G102" i="3"/>
  <c r="F102" i="2"/>
  <c r="G102" i="2"/>
  <c r="F102" i="8"/>
  <c r="G102" i="8"/>
  <c r="F102" i="12"/>
  <c r="L102" i="12"/>
  <c r="K102" i="12"/>
  <c r="F32" i="14"/>
  <c r="G32" i="14"/>
  <c r="F99" i="9"/>
  <c r="G99" i="9"/>
  <c r="F99" i="10"/>
  <c r="G99" i="10"/>
  <c r="F101" i="11"/>
  <c r="G101" i="11"/>
  <c r="F101" i="4"/>
  <c r="G101" i="4"/>
  <c r="F101" i="5"/>
  <c r="G101" i="5"/>
  <c r="F102" i="7"/>
  <c r="G102" i="7"/>
  <c r="F101" i="6"/>
  <c r="G101" i="6"/>
  <c r="F101" i="3"/>
  <c r="G101" i="3"/>
  <c r="F101" i="2"/>
  <c r="G101" i="2"/>
  <c r="F101" i="8"/>
  <c r="G101" i="8"/>
  <c r="L101" i="12"/>
  <c r="K101" i="12"/>
  <c r="F101" i="12"/>
  <c r="F31" i="14"/>
  <c r="G31" i="14"/>
  <c r="F98" i="9"/>
  <c r="G98" i="9"/>
  <c r="F98" i="10"/>
  <c r="G98" i="10"/>
  <c r="F100" i="11"/>
  <c r="G100" i="11"/>
  <c r="F100" i="4"/>
  <c r="G100" i="4"/>
  <c r="F100" i="5"/>
  <c r="G100" i="5"/>
  <c r="F101" i="7"/>
  <c r="G101" i="7"/>
  <c r="F100" i="6"/>
  <c r="G100" i="6"/>
  <c r="F100" i="3"/>
  <c r="G100" i="3"/>
  <c r="F100" i="2"/>
  <c r="G100" i="2"/>
  <c r="F100" i="8"/>
  <c r="G100" i="8"/>
  <c r="L100" i="12"/>
  <c r="K100" i="12"/>
  <c r="F100" i="12"/>
  <c r="F3" i="14"/>
  <c r="G3" i="14"/>
  <c r="F4" i="14"/>
  <c r="G4" i="14"/>
  <c r="F5" i="14"/>
  <c r="G5" i="14"/>
  <c r="F6" i="14"/>
  <c r="G6" i="14"/>
  <c r="F7" i="14"/>
  <c r="G7" i="14"/>
  <c r="F8" i="14"/>
  <c r="G8" i="14"/>
  <c r="F9" i="14"/>
  <c r="G9" i="14"/>
  <c r="F10" i="14"/>
  <c r="G10" i="14"/>
  <c r="F11" i="14"/>
  <c r="G11" i="14"/>
  <c r="F12" i="14"/>
  <c r="G12" i="14"/>
  <c r="F13" i="14"/>
  <c r="G13" i="14"/>
  <c r="F14" i="14"/>
  <c r="G14" i="14"/>
  <c r="F15" i="14"/>
  <c r="G15" i="14"/>
  <c r="F16" i="14"/>
  <c r="G16" i="14"/>
  <c r="F17" i="14"/>
  <c r="G17" i="14"/>
  <c r="F18" i="14"/>
  <c r="G18" i="14"/>
  <c r="F19" i="14"/>
  <c r="G19" i="14"/>
  <c r="F20" i="14"/>
  <c r="G20" i="14"/>
  <c r="F21" i="14"/>
  <c r="G21" i="14"/>
  <c r="F22" i="14"/>
  <c r="G22" i="14"/>
  <c r="F23" i="14"/>
  <c r="G23" i="14"/>
  <c r="F24" i="14"/>
  <c r="G24" i="14"/>
  <c r="F25" i="14"/>
  <c r="G25" i="14"/>
  <c r="F26" i="14"/>
  <c r="G26" i="14"/>
  <c r="F27" i="14"/>
  <c r="G27" i="14"/>
  <c r="F28" i="14"/>
  <c r="G28" i="14"/>
  <c r="F29" i="14"/>
  <c r="G29" i="14"/>
  <c r="F30" i="14"/>
  <c r="G30" i="14"/>
  <c r="F3" i="9"/>
  <c r="G3" i="9"/>
  <c r="F4" i="9"/>
  <c r="G4" i="9"/>
  <c r="F5" i="9"/>
  <c r="G5" i="9"/>
  <c r="F6" i="9"/>
  <c r="G6" i="9"/>
  <c r="F7" i="9"/>
  <c r="G7" i="9"/>
  <c r="F8" i="9"/>
  <c r="G8" i="9"/>
  <c r="F9" i="9"/>
  <c r="G9" i="9"/>
  <c r="F10" i="9"/>
  <c r="G10" i="9"/>
  <c r="F11" i="9"/>
  <c r="G11" i="9"/>
  <c r="F12" i="9"/>
  <c r="G12" i="9"/>
  <c r="F13" i="9"/>
  <c r="G13" i="9"/>
  <c r="F14" i="9"/>
  <c r="G14" i="9"/>
  <c r="F15" i="9"/>
  <c r="G15" i="9"/>
  <c r="F16" i="9"/>
  <c r="G16" i="9"/>
  <c r="F17" i="9"/>
  <c r="G17" i="9"/>
  <c r="F18" i="9"/>
  <c r="G18" i="9"/>
  <c r="F19" i="9"/>
  <c r="G19" i="9"/>
  <c r="F20" i="9"/>
  <c r="G20" i="9"/>
  <c r="F21" i="9"/>
  <c r="G21" i="9"/>
  <c r="F22" i="9"/>
  <c r="G22" i="9"/>
  <c r="F23" i="9"/>
  <c r="G23" i="9"/>
  <c r="F24" i="9"/>
  <c r="G24" i="9"/>
  <c r="F25" i="9"/>
  <c r="G25" i="9"/>
  <c r="F26" i="9"/>
  <c r="G26" i="9"/>
  <c r="F27" i="9"/>
  <c r="G27" i="9"/>
  <c r="F28" i="9"/>
  <c r="G28" i="9"/>
  <c r="F29" i="9"/>
  <c r="G29" i="9"/>
  <c r="F30" i="9"/>
  <c r="G30" i="9"/>
  <c r="F31" i="9"/>
  <c r="G31" i="9"/>
  <c r="F32" i="9"/>
  <c r="G32" i="9"/>
  <c r="F33" i="9"/>
  <c r="G33" i="9"/>
  <c r="F34" i="9"/>
  <c r="G34" i="9"/>
  <c r="F35" i="9"/>
  <c r="G35" i="9"/>
  <c r="F36" i="9"/>
  <c r="G36" i="9"/>
  <c r="F37" i="9"/>
  <c r="G37" i="9"/>
  <c r="F38" i="9"/>
  <c r="G38" i="9"/>
  <c r="F39" i="9"/>
  <c r="G39" i="9"/>
  <c r="F40" i="9"/>
  <c r="G40" i="9"/>
  <c r="F41" i="9"/>
  <c r="G41" i="9"/>
  <c r="F42" i="9"/>
  <c r="G42" i="9"/>
  <c r="F43" i="9"/>
  <c r="G43" i="9"/>
  <c r="F44" i="9"/>
  <c r="G44" i="9"/>
  <c r="F45" i="9"/>
  <c r="G45" i="9"/>
  <c r="F46" i="9"/>
  <c r="G46" i="9"/>
  <c r="F47" i="9"/>
  <c r="G47" i="9"/>
  <c r="F48" i="9"/>
  <c r="G48" i="9"/>
  <c r="F49" i="9"/>
  <c r="G49" i="9"/>
  <c r="F50" i="9"/>
  <c r="G50" i="9"/>
  <c r="F51" i="9"/>
  <c r="G51" i="9"/>
  <c r="F52" i="9"/>
  <c r="G52" i="9"/>
  <c r="F53" i="9"/>
  <c r="G53" i="9"/>
  <c r="F54" i="9"/>
  <c r="G54" i="9"/>
  <c r="B55" i="9"/>
  <c r="H55" i="9"/>
  <c r="F56" i="9"/>
  <c r="G56" i="9"/>
  <c r="F57" i="9"/>
  <c r="G57" i="9"/>
  <c r="F58" i="9"/>
  <c r="G58" i="9"/>
  <c r="F59" i="9"/>
  <c r="G59" i="9"/>
  <c r="F60" i="9"/>
  <c r="G60" i="9"/>
  <c r="F61" i="9"/>
  <c r="G61" i="9"/>
  <c r="F62" i="9"/>
  <c r="G62" i="9"/>
  <c r="F63" i="9"/>
  <c r="G63" i="9"/>
  <c r="F64" i="9"/>
  <c r="G64" i="9"/>
  <c r="F65" i="9"/>
  <c r="G65" i="9"/>
  <c r="F66" i="9"/>
  <c r="G66" i="9"/>
  <c r="F67" i="9"/>
  <c r="G67" i="9"/>
  <c r="F68" i="9"/>
  <c r="G68" i="9"/>
  <c r="F69" i="9"/>
  <c r="G69" i="9"/>
  <c r="F70" i="9"/>
  <c r="G70" i="9"/>
  <c r="F71" i="9"/>
  <c r="G71" i="9"/>
  <c r="F72" i="9"/>
  <c r="G72" i="9"/>
  <c r="F73" i="9"/>
  <c r="G73" i="9"/>
  <c r="F74" i="9"/>
  <c r="G74" i="9"/>
  <c r="F75" i="9"/>
  <c r="G75" i="9"/>
  <c r="F76" i="9"/>
  <c r="G76" i="9"/>
  <c r="F77" i="9"/>
  <c r="G77" i="9"/>
  <c r="F78" i="9"/>
  <c r="G78" i="9"/>
  <c r="F79" i="9"/>
  <c r="G79" i="9"/>
  <c r="F80" i="9"/>
  <c r="G80" i="9"/>
  <c r="F81" i="9"/>
  <c r="G81" i="9"/>
  <c r="F82" i="9"/>
  <c r="G82" i="9"/>
  <c r="F83" i="9"/>
  <c r="G83" i="9"/>
  <c r="F84" i="9"/>
  <c r="G84" i="9"/>
  <c r="F85" i="9"/>
  <c r="G85" i="9"/>
  <c r="F86" i="9"/>
  <c r="G86" i="9"/>
  <c r="F87" i="9"/>
  <c r="G87" i="9"/>
  <c r="F88" i="9"/>
  <c r="G88" i="9"/>
  <c r="F89" i="9"/>
  <c r="G89" i="9"/>
  <c r="F90" i="9"/>
  <c r="G90" i="9"/>
  <c r="F91" i="9"/>
  <c r="G91" i="9"/>
  <c r="F92" i="9"/>
  <c r="G92" i="9"/>
  <c r="F93" i="9"/>
  <c r="G93" i="9"/>
  <c r="F94" i="9"/>
  <c r="G94" i="9"/>
  <c r="F95" i="9"/>
  <c r="G95" i="9"/>
  <c r="F96" i="9"/>
  <c r="G96" i="9"/>
  <c r="F97" i="9"/>
  <c r="G97" i="9"/>
  <c r="F3" i="10"/>
  <c r="G3" i="10"/>
  <c r="F4" i="10"/>
  <c r="G4" i="10"/>
  <c r="F5" i="10"/>
  <c r="G5" i="10"/>
  <c r="F6" i="10"/>
  <c r="G6" i="10"/>
  <c r="F7" i="10"/>
  <c r="G7" i="10"/>
  <c r="F8" i="10"/>
  <c r="G8" i="10"/>
  <c r="F9" i="10"/>
  <c r="G9" i="10"/>
  <c r="F10" i="10"/>
  <c r="G10" i="10"/>
  <c r="F11" i="10"/>
  <c r="G11" i="10"/>
  <c r="F12" i="10"/>
  <c r="G12" i="10"/>
  <c r="F13" i="10"/>
  <c r="G13" i="10"/>
  <c r="F14" i="10"/>
  <c r="G14" i="10"/>
  <c r="F15" i="10"/>
  <c r="G15" i="10"/>
  <c r="F16" i="10"/>
  <c r="G16" i="10"/>
  <c r="F17" i="10"/>
  <c r="G17" i="10"/>
  <c r="F18" i="10"/>
  <c r="G18" i="10"/>
  <c r="F19" i="10"/>
  <c r="G19" i="10"/>
  <c r="F20" i="10"/>
  <c r="G20" i="10"/>
  <c r="F21" i="10"/>
  <c r="G21" i="10"/>
  <c r="F22" i="10"/>
  <c r="G22" i="10"/>
  <c r="F23" i="10"/>
  <c r="G23" i="10"/>
  <c r="F24" i="10"/>
  <c r="G24" i="10"/>
  <c r="F25" i="10"/>
  <c r="G25" i="10"/>
  <c r="F26" i="10"/>
  <c r="G26" i="10"/>
  <c r="F27" i="10"/>
  <c r="G27" i="10"/>
  <c r="F28" i="10"/>
  <c r="G28" i="10"/>
  <c r="F29" i="10"/>
  <c r="G29" i="10"/>
  <c r="F30" i="10"/>
  <c r="G30" i="10"/>
  <c r="F31" i="10"/>
  <c r="G31" i="10"/>
  <c r="F32" i="10"/>
  <c r="G32" i="10"/>
  <c r="F33" i="10"/>
  <c r="G33" i="10"/>
  <c r="F34" i="10"/>
  <c r="G34" i="10"/>
  <c r="F35" i="10"/>
  <c r="G35" i="10"/>
  <c r="F36" i="10"/>
  <c r="G36" i="10"/>
  <c r="F37" i="10"/>
  <c r="G37" i="10"/>
  <c r="F38" i="10"/>
  <c r="G38" i="10"/>
  <c r="F39" i="10"/>
  <c r="G39" i="10"/>
  <c r="F40" i="10"/>
  <c r="G40" i="10"/>
  <c r="F41" i="10"/>
  <c r="G41" i="10"/>
  <c r="F42" i="10"/>
  <c r="G42" i="10"/>
  <c r="F43" i="10"/>
  <c r="G43" i="10"/>
  <c r="F44" i="10"/>
  <c r="G44" i="10"/>
  <c r="F45" i="10"/>
  <c r="G45" i="10"/>
  <c r="F46" i="10"/>
  <c r="G46" i="10"/>
  <c r="F47" i="10"/>
  <c r="G47" i="10"/>
  <c r="F48" i="10"/>
  <c r="G48" i="10"/>
  <c r="F49" i="10"/>
  <c r="G49" i="10"/>
  <c r="F50" i="10"/>
  <c r="G50" i="10"/>
  <c r="F51" i="10"/>
  <c r="G51" i="10"/>
  <c r="F52" i="10"/>
  <c r="G52" i="10"/>
  <c r="F53" i="10"/>
  <c r="G53" i="10"/>
  <c r="F54" i="10"/>
  <c r="G54" i="10"/>
  <c r="B55" i="10"/>
  <c r="H55" i="10"/>
  <c r="F56" i="10"/>
  <c r="G56" i="10"/>
  <c r="F57" i="10"/>
  <c r="G57" i="10"/>
  <c r="F58" i="10"/>
  <c r="G58" i="10"/>
  <c r="F59" i="10"/>
  <c r="G59" i="10"/>
  <c r="F60" i="10"/>
  <c r="G60" i="10"/>
  <c r="F61" i="10"/>
  <c r="G61" i="10"/>
  <c r="F62" i="10"/>
  <c r="G62" i="10"/>
  <c r="F63" i="10"/>
  <c r="G63" i="10"/>
  <c r="F64" i="10"/>
  <c r="G64" i="10"/>
  <c r="F65" i="10"/>
  <c r="G65" i="10"/>
  <c r="F66" i="10"/>
  <c r="G66" i="10"/>
  <c r="F67" i="10"/>
  <c r="G67" i="10"/>
  <c r="F68" i="10"/>
  <c r="G68" i="10"/>
  <c r="F69" i="10"/>
  <c r="G69" i="10"/>
  <c r="F70" i="10"/>
  <c r="G70" i="10"/>
  <c r="F71" i="10"/>
  <c r="G71" i="10"/>
  <c r="F72" i="10"/>
  <c r="G72" i="10"/>
  <c r="F73" i="10"/>
  <c r="G73" i="10"/>
  <c r="F74" i="10"/>
  <c r="G74" i="10"/>
  <c r="F75" i="10"/>
  <c r="G75" i="10"/>
  <c r="F76" i="10"/>
  <c r="G76" i="10"/>
  <c r="F77" i="10"/>
  <c r="G77" i="10"/>
  <c r="F78" i="10"/>
  <c r="G78" i="10"/>
  <c r="F79" i="10"/>
  <c r="G79" i="10"/>
  <c r="F80" i="10"/>
  <c r="G80" i="10"/>
  <c r="F81" i="10"/>
  <c r="G81" i="10"/>
  <c r="F82" i="10"/>
  <c r="G82" i="10"/>
  <c r="F83" i="10"/>
  <c r="G83" i="10"/>
  <c r="F84" i="10"/>
  <c r="G84" i="10"/>
  <c r="F85" i="10"/>
  <c r="G85" i="10"/>
  <c r="F86" i="10"/>
  <c r="G86" i="10"/>
  <c r="F87" i="10"/>
  <c r="G87" i="10"/>
  <c r="F88" i="10"/>
  <c r="G88" i="10"/>
  <c r="F89" i="10"/>
  <c r="G89" i="10"/>
  <c r="F90" i="10"/>
  <c r="G90" i="10"/>
  <c r="F91" i="10"/>
  <c r="G91" i="10"/>
  <c r="F92" i="10"/>
  <c r="G92" i="10"/>
  <c r="F93" i="10"/>
  <c r="G93" i="10"/>
  <c r="F94" i="10"/>
  <c r="G94" i="10"/>
  <c r="F95" i="10"/>
  <c r="G95" i="10"/>
  <c r="F96" i="10"/>
  <c r="G96" i="10"/>
  <c r="F97" i="10"/>
  <c r="G97" i="10"/>
  <c r="F3" i="11"/>
  <c r="G3" i="11"/>
  <c r="F4" i="11"/>
  <c r="G4" i="11"/>
  <c r="F5" i="11"/>
  <c r="G5" i="11"/>
  <c r="F6" i="11"/>
  <c r="G6" i="11"/>
  <c r="F7" i="11"/>
  <c r="G7" i="11"/>
  <c r="F8" i="11"/>
  <c r="G8" i="11"/>
  <c r="F9" i="11"/>
  <c r="G9" i="11"/>
  <c r="F10" i="11"/>
  <c r="G10" i="11"/>
  <c r="F11" i="11"/>
  <c r="G11" i="11"/>
  <c r="F12" i="11"/>
  <c r="G12" i="11"/>
  <c r="F13" i="11"/>
  <c r="G13" i="11"/>
  <c r="F14" i="11"/>
  <c r="G14" i="11"/>
  <c r="F15" i="11"/>
  <c r="G15" i="11"/>
  <c r="F16" i="11"/>
  <c r="G16" i="11"/>
  <c r="F17" i="11"/>
  <c r="G17" i="11"/>
  <c r="F18" i="11"/>
  <c r="G18" i="11"/>
  <c r="F19" i="11"/>
  <c r="G19" i="11"/>
  <c r="F20" i="11"/>
  <c r="G20" i="11"/>
  <c r="F21" i="11"/>
  <c r="G21" i="11"/>
  <c r="F22" i="11"/>
  <c r="G22" i="11"/>
  <c r="F23" i="11"/>
  <c r="G23" i="11"/>
  <c r="F24" i="11"/>
  <c r="G24" i="11"/>
  <c r="F25" i="11"/>
  <c r="G25" i="11"/>
  <c r="F26" i="11"/>
  <c r="G26" i="11"/>
  <c r="F27" i="11"/>
  <c r="G27" i="11"/>
  <c r="F28" i="11"/>
  <c r="G28" i="11"/>
  <c r="F29" i="11"/>
  <c r="G29" i="11"/>
  <c r="F30" i="11"/>
  <c r="G30" i="11"/>
  <c r="F31" i="11"/>
  <c r="G31" i="11"/>
  <c r="F32" i="11"/>
  <c r="G32" i="11"/>
  <c r="F33" i="11"/>
  <c r="G33" i="11"/>
  <c r="F34" i="11"/>
  <c r="G34" i="11"/>
  <c r="F35" i="11"/>
  <c r="G35" i="11"/>
  <c r="F36" i="11"/>
  <c r="G36" i="11"/>
  <c r="F37" i="11"/>
  <c r="G37" i="11"/>
  <c r="F38" i="11"/>
  <c r="G38" i="11"/>
  <c r="F39" i="11"/>
  <c r="G39" i="11"/>
  <c r="F40" i="11"/>
  <c r="G40" i="11"/>
  <c r="F41" i="11"/>
  <c r="G41" i="11"/>
  <c r="F42" i="11"/>
  <c r="G42" i="11"/>
  <c r="F43" i="11"/>
  <c r="G43" i="11"/>
  <c r="F44" i="11"/>
  <c r="G44" i="11"/>
  <c r="F45" i="11"/>
  <c r="G45" i="11"/>
  <c r="F46" i="11"/>
  <c r="G46" i="11"/>
  <c r="F47" i="11"/>
  <c r="G47" i="11"/>
  <c r="F48" i="11"/>
  <c r="G48" i="11"/>
  <c r="F49" i="11"/>
  <c r="G49" i="11"/>
  <c r="F50" i="11"/>
  <c r="G50" i="11"/>
  <c r="F51" i="11"/>
  <c r="G51" i="11"/>
  <c r="F52" i="11"/>
  <c r="G52" i="11"/>
  <c r="F53" i="11"/>
  <c r="G53" i="11"/>
  <c r="F54" i="11"/>
  <c r="G54" i="11"/>
  <c r="F55" i="11"/>
  <c r="G55" i="11"/>
  <c r="F56" i="11"/>
  <c r="G56" i="11"/>
  <c r="H57" i="11"/>
  <c r="F58" i="11"/>
  <c r="G58" i="11"/>
  <c r="F59" i="11"/>
  <c r="G59" i="11"/>
  <c r="F60" i="11"/>
  <c r="G60" i="11"/>
  <c r="F61" i="11"/>
  <c r="G61" i="11"/>
  <c r="F62" i="11"/>
  <c r="G62" i="11"/>
  <c r="F63" i="11"/>
  <c r="G63" i="11"/>
  <c r="F64" i="11"/>
  <c r="G64" i="11"/>
  <c r="F65" i="11"/>
  <c r="G65" i="11"/>
  <c r="F66" i="11"/>
  <c r="G66" i="11"/>
  <c r="F67" i="11"/>
  <c r="G67" i="11"/>
  <c r="F68" i="11"/>
  <c r="G68" i="11"/>
  <c r="F69" i="11"/>
  <c r="G69" i="11"/>
  <c r="F70" i="11"/>
  <c r="G70" i="11"/>
  <c r="F71" i="11"/>
  <c r="G71" i="11"/>
  <c r="F72" i="11"/>
  <c r="G72" i="11"/>
  <c r="F73" i="11"/>
  <c r="G73" i="11"/>
  <c r="F74" i="11"/>
  <c r="G74" i="11"/>
  <c r="F75" i="11"/>
  <c r="G75" i="11"/>
  <c r="F76" i="11"/>
  <c r="G76" i="11"/>
  <c r="F77" i="11"/>
  <c r="G77" i="11"/>
  <c r="F78" i="11"/>
  <c r="G78" i="11"/>
  <c r="F79" i="11"/>
  <c r="G79" i="11"/>
  <c r="F80" i="11"/>
  <c r="G80" i="11"/>
  <c r="F81" i="11"/>
  <c r="G81" i="11"/>
  <c r="F82" i="11"/>
  <c r="G82" i="11"/>
  <c r="F83" i="11"/>
  <c r="G83" i="11"/>
  <c r="F84" i="11"/>
  <c r="G84" i="11"/>
  <c r="F85" i="11"/>
  <c r="G85" i="11"/>
  <c r="F86" i="11"/>
  <c r="G86" i="11"/>
  <c r="F87" i="11"/>
  <c r="G87" i="11"/>
  <c r="F88" i="11"/>
  <c r="G88" i="11"/>
  <c r="F89" i="11"/>
  <c r="G89" i="11"/>
  <c r="F90" i="11"/>
  <c r="G90" i="11"/>
  <c r="F91" i="11"/>
  <c r="G91" i="11"/>
  <c r="F92" i="11"/>
  <c r="G92" i="11"/>
  <c r="F93" i="11"/>
  <c r="G93" i="11"/>
  <c r="F94" i="11"/>
  <c r="G94" i="11"/>
  <c r="F95" i="11"/>
  <c r="G95" i="11"/>
  <c r="F96" i="11"/>
  <c r="G96" i="11"/>
  <c r="F97" i="11"/>
  <c r="G97" i="11"/>
  <c r="F98" i="11"/>
  <c r="G98" i="11"/>
  <c r="F99" i="11"/>
  <c r="G99" i="11"/>
  <c r="F3" i="4"/>
  <c r="G3" i="4"/>
  <c r="F4" i="4"/>
  <c r="G4" i="4"/>
  <c r="F5" i="4"/>
  <c r="G5" i="4"/>
  <c r="F6" i="4"/>
  <c r="G6" i="4"/>
  <c r="F7" i="4"/>
  <c r="G7" i="4"/>
  <c r="F8" i="4"/>
  <c r="G8" i="4"/>
  <c r="F9" i="4"/>
  <c r="G9" i="4"/>
  <c r="F10" i="4"/>
  <c r="G10" i="4"/>
  <c r="F11" i="4"/>
  <c r="G11" i="4"/>
  <c r="F12" i="4"/>
  <c r="G12" i="4"/>
  <c r="F13" i="4"/>
  <c r="G13" i="4"/>
  <c r="F14" i="4"/>
  <c r="G14" i="4"/>
  <c r="F15" i="4"/>
  <c r="G15" i="4"/>
  <c r="F16" i="4"/>
  <c r="G16" i="4"/>
  <c r="F17" i="4"/>
  <c r="G17" i="4"/>
  <c r="F18" i="4"/>
  <c r="G18" i="4"/>
  <c r="F19" i="4"/>
  <c r="G19" i="4"/>
  <c r="F20" i="4"/>
  <c r="G20" i="4"/>
  <c r="F21" i="4"/>
  <c r="G21" i="4"/>
  <c r="F22" i="4"/>
  <c r="G22" i="4"/>
  <c r="F23" i="4"/>
  <c r="G23" i="4"/>
  <c r="F24" i="4"/>
  <c r="G24" i="4"/>
  <c r="F25" i="4"/>
  <c r="G25" i="4"/>
  <c r="F26" i="4"/>
  <c r="G26" i="4"/>
  <c r="F27" i="4"/>
  <c r="G27" i="4"/>
  <c r="F28" i="4"/>
  <c r="G28" i="4"/>
  <c r="F29" i="4"/>
  <c r="G29" i="4"/>
  <c r="F30" i="4"/>
  <c r="G30" i="4"/>
  <c r="F31" i="4"/>
  <c r="G31" i="4"/>
  <c r="F32" i="4"/>
  <c r="G32" i="4"/>
  <c r="F33" i="4"/>
  <c r="G33" i="4"/>
  <c r="F34" i="4"/>
  <c r="G34" i="4"/>
  <c r="F35" i="4"/>
  <c r="G35" i="4"/>
  <c r="F36" i="4"/>
  <c r="G36" i="4"/>
  <c r="F37" i="4"/>
  <c r="G37" i="4"/>
  <c r="F38" i="4"/>
  <c r="G38" i="4"/>
  <c r="F39" i="4"/>
  <c r="G39" i="4"/>
  <c r="F40" i="4"/>
  <c r="G40" i="4"/>
  <c r="F41" i="4"/>
  <c r="G41" i="4"/>
  <c r="F42" i="4"/>
  <c r="G42" i="4"/>
  <c r="F43" i="4"/>
  <c r="G43" i="4"/>
  <c r="F44" i="4"/>
  <c r="G44" i="4"/>
  <c r="F45" i="4"/>
  <c r="G45" i="4"/>
  <c r="F46" i="4"/>
  <c r="G46" i="4"/>
  <c r="F47" i="4"/>
  <c r="G47" i="4"/>
  <c r="F48" i="4"/>
  <c r="G48" i="4"/>
  <c r="F49" i="4"/>
  <c r="G49" i="4"/>
  <c r="F50" i="4"/>
  <c r="G50" i="4"/>
  <c r="F51" i="4"/>
  <c r="G51" i="4"/>
  <c r="F52" i="4"/>
  <c r="G52" i="4"/>
  <c r="F53" i="4"/>
  <c r="G53" i="4"/>
  <c r="F54" i="4"/>
  <c r="G54" i="4"/>
  <c r="F55" i="4"/>
  <c r="G55" i="4"/>
  <c r="F56" i="4"/>
  <c r="G56" i="4"/>
  <c r="H57" i="4"/>
  <c r="F58" i="4"/>
  <c r="G58" i="4"/>
  <c r="F59" i="4"/>
  <c r="G59" i="4"/>
  <c r="F60" i="4"/>
  <c r="G60" i="4"/>
  <c r="F61" i="4"/>
  <c r="G61" i="4"/>
  <c r="F62" i="4"/>
  <c r="G62" i="4"/>
  <c r="F63" i="4"/>
  <c r="G63" i="4"/>
  <c r="F64" i="4"/>
  <c r="G64" i="4"/>
  <c r="F65" i="4"/>
  <c r="G65" i="4"/>
  <c r="F66" i="4"/>
  <c r="G66" i="4"/>
  <c r="F67" i="4"/>
  <c r="G67" i="4"/>
  <c r="G68" i="4"/>
  <c r="H68" i="4" s="1"/>
  <c r="F69" i="4"/>
  <c r="G69" i="4"/>
  <c r="F70" i="4"/>
  <c r="G70" i="4"/>
  <c r="F71" i="4"/>
  <c r="G71" i="4"/>
  <c r="F72" i="4"/>
  <c r="G72" i="4"/>
  <c r="F73" i="4"/>
  <c r="G73" i="4"/>
  <c r="F74" i="4"/>
  <c r="G74" i="4"/>
  <c r="F75" i="4"/>
  <c r="G75" i="4"/>
  <c r="F76" i="4"/>
  <c r="G76" i="4"/>
  <c r="F77" i="4"/>
  <c r="G77" i="4"/>
  <c r="F78" i="4"/>
  <c r="G78" i="4"/>
  <c r="F79" i="4"/>
  <c r="G79" i="4"/>
  <c r="F80" i="4"/>
  <c r="G80" i="4"/>
  <c r="F81" i="4"/>
  <c r="G81" i="4"/>
  <c r="F82" i="4"/>
  <c r="G82" i="4"/>
  <c r="F83" i="4"/>
  <c r="G83" i="4"/>
  <c r="F84" i="4"/>
  <c r="G84" i="4"/>
  <c r="F85" i="4"/>
  <c r="G85" i="4"/>
  <c r="F86" i="4"/>
  <c r="G86" i="4"/>
  <c r="F87" i="4"/>
  <c r="G87" i="4"/>
  <c r="F88" i="4"/>
  <c r="G88" i="4"/>
  <c r="F89" i="4"/>
  <c r="G89" i="4"/>
  <c r="F90" i="4"/>
  <c r="G90" i="4"/>
  <c r="F91" i="4"/>
  <c r="G91" i="4"/>
  <c r="F92" i="4"/>
  <c r="G92" i="4"/>
  <c r="F93" i="4"/>
  <c r="G93" i="4"/>
  <c r="F94" i="4"/>
  <c r="G94" i="4"/>
  <c r="F95" i="4"/>
  <c r="G95" i="4"/>
  <c r="F96" i="4"/>
  <c r="G96" i="4"/>
  <c r="F97" i="4"/>
  <c r="G97" i="4"/>
  <c r="F98" i="4"/>
  <c r="G98" i="4"/>
  <c r="F99" i="4"/>
  <c r="G99" i="4"/>
  <c r="F3" i="5"/>
  <c r="G3" i="5"/>
  <c r="F4" i="5"/>
  <c r="G4" i="5"/>
  <c r="F5" i="5"/>
  <c r="G5" i="5"/>
  <c r="F6" i="5"/>
  <c r="G6" i="5"/>
  <c r="F7" i="5"/>
  <c r="G7" i="5"/>
  <c r="F8" i="5"/>
  <c r="G8" i="5"/>
  <c r="F9" i="5"/>
  <c r="G9" i="5"/>
  <c r="F10" i="5"/>
  <c r="G10" i="5"/>
  <c r="F11" i="5"/>
  <c r="G11" i="5"/>
  <c r="F12" i="5"/>
  <c r="G12" i="5"/>
  <c r="F13" i="5"/>
  <c r="G13" i="5"/>
  <c r="F14" i="5"/>
  <c r="G14" i="5"/>
  <c r="F15" i="5"/>
  <c r="G15" i="5"/>
  <c r="F16" i="5"/>
  <c r="G16" i="5"/>
  <c r="F17" i="5"/>
  <c r="G17" i="5"/>
  <c r="F18" i="5"/>
  <c r="G18" i="5"/>
  <c r="F19" i="5"/>
  <c r="G19" i="5"/>
  <c r="F20" i="5"/>
  <c r="G20" i="5"/>
  <c r="F21" i="5"/>
  <c r="G21" i="5"/>
  <c r="F22" i="5"/>
  <c r="G22" i="5"/>
  <c r="F23" i="5"/>
  <c r="G23" i="5"/>
  <c r="F24" i="5"/>
  <c r="G24" i="5"/>
  <c r="F25" i="5"/>
  <c r="G25" i="5"/>
  <c r="F26" i="5"/>
  <c r="G26" i="5"/>
  <c r="F27" i="5"/>
  <c r="G27" i="5"/>
  <c r="F28" i="5"/>
  <c r="G28" i="5"/>
  <c r="F29" i="5"/>
  <c r="G29" i="5"/>
  <c r="F30" i="5"/>
  <c r="G30" i="5"/>
  <c r="F31" i="5"/>
  <c r="G31" i="5"/>
  <c r="F32" i="5"/>
  <c r="G32" i="5"/>
  <c r="F33" i="5"/>
  <c r="G33" i="5"/>
  <c r="F34" i="5"/>
  <c r="G34" i="5"/>
  <c r="F35" i="5"/>
  <c r="G35" i="5"/>
  <c r="F36" i="5"/>
  <c r="G36" i="5"/>
  <c r="F37" i="5"/>
  <c r="G37" i="5"/>
  <c r="F38" i="5"/>
  <c r="G38" i="5"/>
  <c r="F39" i="5"/>
  <c r="G39" i="5"/>
  <c r="F40" i="5"/>
  <c r="G40" i="5"/>
  <c r="F41" i="5"/>
  <c r="G41" i="5"/>
  <c r="F42" i="5"/>
  <c r="G42" i="5"/>
  <c r="F43" i="5"/>
  <c r="G43" i="5"/>
  <c r="F44" i="5"/>
  <c r="G44" i="5"/>
  <c r="F45" i="5"/>
  <c r="G45" i="5"/>
  <c r="F46" i="5"/>
  <c r="G46" i="5"/>
  <c r="F47" i="5"/>
  <c r="G47" i="5"/>
  <c r="F48" i="5"/>
  <c r="G48" i="5"/>
  <c r="F49" i="5"/>
  <c r="G49" i="5"/>
  <c r="F50" i="5"/>
  <c r="G50" i="5"/>
  <c r="F51" i="5"/>
  <c r="G51" i="5"/>
  <c r="F52" i="5"/>
  <c r="G52" i="5"/>
  <c r="F53" i="5"/>
  <c r="G53" i="5"/>
  <c r="F54" i="5"/>
  <c r="G54" i="5"/>
  <c r="F55" i="5"/>
  <c r="G55" i="5"/>
  <c r="F56" i="5"/>
  <c r="G56" i="5"/>
  <c r="F58" i="5"/>
  <c r="G58" i="5"/>
  <c r="F59" i="5"/>
  <c r="G59" i="5"/>
  <c r="F60" i="5"/>
  <c r="G60" i="5"/>
  <c r="F61" i="5"/>
  <c r="G61" i="5"/>
  <c r="F62" i="5"/>
  <c r="G62" i="5"/>
  <c r="F63" i="5"/>
  <c r="G63" i="5"/>
  <c r="F64" i="5"/>
  <c r="G64" i="5"/>
  <c r="F65" i="5"/>
  <c r="G65" i="5"/>
  <c r="F66" i="5"/>
  <c r="G66" i="5"/>
  <c r="F67" i="5"/>
  <c r="G67" i="5"/>
  <c r="F68" i="5"/>
  <c r="G68" i="5"/>
  <c r="F69" i="5"/>
  <c r="G69" i="5"/>
  <c r="F70" i="5"/>
  <c r="G70" i="5"/>
  <c r="F71" i="5"/>
  <c r="G71" i="5"/>
  <c r="F72" i="5"/>
  <c r="G72" i="5"/>
  <c r="F73" i="5"/>
  <c r="G73" i="5"/>
  <c r="F74" i="5"/>
  <c r="G74" i="5"/>
  <c r="F75" i="5"/>
  <c r="G75" i="5"/>
  <c r="F76" i="5"/>
  <c r="G76" i="5"/>
  <c r="F77" i="5"/>
  <c r="G77" i="5"/>
  <c r="F78" i="5"/>
  <c r="G78" i="5"/>
  <c r="F79" i="5"/>
  <c r="G79" i="5"/>
  <c r="F80" i="5"/>
  <c r="G80" i="5"/>
  <c r="F81" i="5"/>
  <c r="G81" i="5"/>
  <c r="F82" i="5"/>
  <c r="G82" i="5"/>
  <c r="F83" i="5"/>
  <c r="G83" i="5"/>
  <c r="F84" i="5"/>
  <c r="G84" i="5"/>
  <c r="F85" i="5"/>
  <c r="G85" i="5"/>
  <c r="F86" i="5"/>
  <c r="G86" i="5"/>
  <c r="F87" i="5"/>
  <c r="G87" i="5"/>
  <c r="F88" i="5"/>
  <c r="G88" i="5"/>
  <c r="F89" i="5"/>
  <c r="G89" i="5"/>
  <c r="F90" i="5"/>
  <c r="G90" i="5"/>
  <c r="F91" i="5"/>
  <c r="G91" i="5"/>
  <c r="F92" i="5"/>
  <c r="G92" i="5"/>
  <c r="F93" i="5"/>
  <c r="G93" i="5"/>
  <c r="F94" i="5"/>
  <c r="G94" i="5"/>
  <c r="F95" i="5"/>
  <c r="G95" i="5"/>
  <c r="F96" i="5"/>
  <c r="G96" i="5"/>
  <c r="F97" i="5"/>
  <c r="G97" i="5"/>
  <c r="F98" i="5"/>
  <c r="G98" i="5"/>
  <c r="F99" i="5"/>
  <c r="G99" i="5"/>
  <c r="F6" i="7"/>
  <c r="G6" i="7"/>
  <c r="F7" i="7"/>
  <c r="G7" i="7"/>
  <c r="F8" i="7"/>
  <c r="G8" i="7"/>
  <c r="F9" i="7"/>
  <c r="G9" i="7"/>
  <c r="F10" i="7"/>
  <c r="G10" i="7"/>
  <c r="F11" i="7"/>
  <c r="G11" i="7"/>
  <c r="F12" i="7"/>
  <c r="G12" i="7"/>
  <c r="F13" i="7"/>
  <c r="G13" i="7"/>
  <c r="F14" i="7"/>
  <c r="G14" i="7"/>
  <c r="F15" i="7"/>
  <c r="G15" i="7"/>
  <c r="F16" i="7"/>
  <c r="G16" i="7"/>
  <c r="F17" i="7"/>
  <c r="G17" i="7"/>
  <c r="F18" i="7"/>
  <c r="G18" i="7"/>
  <c r="F19" i="7"/>
  <c r="G19" i="7"/>
  <c r="F20" i="7"/>
  <c r="G20" i="7"/>
  <c r="F21" i="7"/>
  <c r="G21" i="7"/>
  <c r="F22" i="7"/>
  <c r="G22" i="7"/>
  <c r="F23" i="7"/>
  <c r="G23" i="7"/>
  <c r="F24" i="7"/>
  <c r="G24" i="7"/>
  <c r="F25" i="7"/>
  <c r="G25" i="7"/>
  <c r="F26" i="7"/>
  <c r="G26" i="7"/>
  <c r="F27" i="7"/>
  <c r="G27" i="7"/>
  <c r="F28" i="7"/>
  <c r="G28" i="7"/>
  <c r="F29" i="7"/>
  <c r="G29" i="7"/>
  <c r="F30" i="7"/>
  <c r="G30" i="7"/>
  <c r="F31" i="7"/>
  <c r="G31" i="7"/>
  <c r="F32" i="7"/>
  <c r="G32" i="7"/>
  <c r="F33" i="7"/>
  <c r="G33" i="7"/>
  <c r="F34" i="7"/>
  <c r="G34" i="7"/>
  <c r="F35" i="7"/>
  <c r="G35" i="7"/>
  <c r="F36" i="7"/>
  <c r="G36" i="7"/>
  <c r="F37" i="7"/>
  <c r="G37" i="7"/>
  <c r="F38" i="7"/>
  <c r="G38" i="7"/>
  <c r="F39" i="7"/>
  <c r="G39" i="7"/>
  <c r="F40" i="7"/>
  <c r="G40" i="7"/>
  <c r="F41" i="7"/>
  <c r="G41" i="7"/>
  <c r="F42" i="7"/>
  <c r="G42" i="7"/>
  <c r="F43" i="7"/>
  <c r="G43" i="7"/>
  <c r="F44" i="7"/>
  <c r="G44" i="7"/>
  <c r="F45" i="7"/>
  <c r="G45" i="7"/>
  <c r="F46" i="7"/>
  <c r="G46" i="7"/>
  <c r="F47" i="7"/>
  <c r="G47" i="7"/>
  <c r="F48" i="7"/>
  <c r="G48" i="7"/>
  <c r="F49" i="7"/>
  <c r="G49" i="7"/>
  <c r="F50" i="7"/>
  <c r="G50" i="7"/>
  <c r="F51" i="7"/>
  <c r="G51" i="7"/>
  <c r="F52" i="7"/>
  <c r="G52" i="7"/>
  <c r="F53" i="7"/>
  <c r="G53" i="7"/>
  <c r="F54" i="7"/>
  <c r="G54" i="7"/>
  <c r="F55" i="7"/>
  <c r="G55" i="7"/>
  <c r="F56" i="7"/>
  <c r="G56" i="7"/>
  <c r="F57" i="7"/>
  <c r="G57" i="7"/>
  <c r="B58" i="7"/>
  <c r="H58" i="7"/>
  <c r="F59" i="7"/>
  <c r="G59" i="7"/>
  <c r="F60" i="7"/>
  <c r="G60" i="7"/>
  <c r="F61" i="7"/>
  <c r="G61" i="7"/>
  <c r="F62" i="7"/>
  <c r="G62" i="7"/>
  <c r="F63" i="7"/>
  <c r="G63" i="7"/>
  <c r="F64" i="7"/>
  <c r="G64" i="7"/>
  <c r="F65" i="7"/>
  <c r="G65" i="7"/>
  <c r="F66" i="7"/>
  <c r="G66" i="7"/>
  <c r="F67" i="7"/>
  <c r="G67" i="7"/>
  <c r="F68" i="7"/>
  <c r="G68" i="7"/>
  <c r="F69" i="7"/>
  <c r="G69" i="7"/>
  <c r="F70" i="7"/>
  <c r="G70" i="7"/>
  <c r="F71" i="7"/>
  <c r="G71" i="7"/>
  <c r="F72" i="7"/>
  <c r="G72" i="7"/>
  <c r="F73" i="7"/>
  <c r="G73" i="7"/>
  <c r="F74" i="7"/>
  <c r="G74" i="7"/>
  <c r="F75" i="7"/>
  <c r="G75" i="7"/>
  <c r="F76" i="7"/>
  <c r="G76" i="7"/>
  <c r="F77" i="7"/>
  <c r="G77" i="7"/>
  <c r="F78" i="7"/>
  <c r="G78" i="7"/>
  <c r="F79" i="7"/>
  <c r="G79" i="7"/>
  <c r="F80" i="7"/>
  <c r="G80" i="7"/>
  <c r="F81" i="7"/>
  <c r="G81" i="7"/>
  <c r="F82" i="7"/>
  <c r="G82" i="7"/>
  <c r="F83" i="7"/>
  <c r="G83" i="7"/>
  <c r="F84" i="7"/>
  <c r="G84" i="7"/>
  <c r="F85" i="7"/>
  <c r="G85" i="7"/>
  <c r="F86" i="7"/>
  <c r="G86" i="7"/>
  <c r="F87" i="7"/>
  <c r="G87" i="7"/>
  <c r="F88" i="7"/>
  <c r="G88" i="7"/>
  <c r="F89" i="7"/>
  <c r="G89" i="7"/>
  <c r="F90" i="7"/>
  <c r="G90" i="7"/>
  <c r="F91" i="7"/>
  <c r="G91" i="7"/>
  <c r="F92" i="7"/>
  <c r="G92" i="7"/>
  <c r="F93" i="7"/>
  <c r="G93" i="7"/>
  <c r="F94" i="7"/>
  <c r="G94" i="7"/>
  <c r="F95" i="7"/>
  <c r="G95" i="7"/>
  <c r="F96" i="7"/>
  <c r="G96" i="7"/>
  <c r="F97" i="7"/>
  <c r="G97" i="7"/>
  <c r="F98" i="7"/>
  <c r="G98" i="7"/>
  <c r="F99" i="7"/>
  <c r="G99" i="7"/>
  <c r="F100" i="7"/>
  <c r="G100" i="7"/>
  <c r="F3" i="6"/>
  <c r="G3" i="6"/>
  <c r="F4" i="6"/>
  <c r="G4" i="6"/>
  <c r="F5" i="6"/>
  <c r="G5" i="6"/>
  <c r="F6" i="6"/>
  <c r="G6" i="6"/>
  <c r="F7" i="6"/>
  <c r="G7" i="6"/>
  <c r="F8" i="6"/>
  <c r="G8" i="6"/>
  <c r="F9" i="6"/>
  <c r="G9" i="6"/>
  <c r="F10" i="6"/>
  <c r="G10" i="6"/>
  <c r="F11" i="6"/>
  <c r="G11" i="6"/>
  <c r="F12" i="6"/>
  <c r="G12" i="6"/>
  <c r="F13" i="6"/>
  <c r="G13" i="6"/>
  <c r="F14" i="6"/>
  <c r="G14" i="6"/>
  <c r="F15" i="6"/>
  <c r="G15" i="6"/>
  <c r="F16" i="6"/>
  <c r="G16" i="6"/>
  <c r="F17" i="6"/>
  <c r="G17" i="6"/>
  <c r="F18" i="6"/>
  <c r="G18" i="6"/>
  <c r="F19" i="6"/>
  <c r="G19" i="6"/>
  <c r="F20" i="6"/>
  <c r="G20" i="6"/>
  <c r="F21" i="6"/>
  <c r="G21" i="6"/>
  <c r="F22" i="6"/>
  <c r="G22" i="6"/>
  <c r="F23" i="6"/>
  <c r="G23" i="6"/>
  <c r="F24" i="6"/>
  <c r="G24" i="6"/>
  <c r="F25" i="6"/>
  <c r="G25" i="6"/>
  <c r="F26" i="6"/>
  <c r="G26" i="6"/>
  <c r="F27" i="6"/>
  <c r="G27" i="6"/>
  <c r="F28" i="6"/>
  <c r="G28" i="6"/>
  <c r="F29" i="6"/>
  <c r="G29" i="6"/>
  <c r="F30" i="6"/>
  <c r="G30" i="6"/>
  <c r="F31" i="6"/>
  <c r="G31" i="6"/>
  <c r="F32" i="6"/>
  <c r="G32" i="6"/>
  <c r="F33" i="6"/>
  <c r="G33" i="6"/>
  <c r="F34" i="6"/>
  <c r="G34" i="6"/>
  <c r="F35" i="6"/>
  <c r="G35" i="6"/>
  <c r="F36" i="6"/>
  <c r="G36" i="6"/>
  <c r="F37" i="6"/>
  <c r="G37" i="6"/>
  <c r="F38" i="6"/>
  <c r="G38" i="6"/>
  <c r="F39" i="6"/>
  <c r="G39" i="6"/>
  <c r="F40" i="6"/>
  <c r="G40" i="6"/>
  <c r="F41" i="6"/>
  <c r="G41" i="6"/>
  <c r="F42" i="6"/>
  <c r="G42" i="6"/>
  <c r="F43" i="6"/>
  <c r="G43" i="6"/>
  <c r="F44" i="6"/>
  <c r="G44" i="6"/>
  <c r="F45" i="6"/>
  <c r="G45" i="6"/>
  <c r="F46" i="6"/>
  <c r="G46" i="6"/>
  <c r="F47" i="6"/>
  <c r="G47" i="6"/>
  <c r="F48" i="6"/>
  <c r="G48" i="6"/>
  <c r="F49" i="6"/>
  <c r="G49" i="6"/>
  <c r="F50" i="6"/>
  <c r="G50" i="6"/>
  <c r="F51" i="6"/>
  <c r="G51" i="6"/>
  <c r="F52" i="6"/>
  <c r="G52" i="6"/>
  <c r="F53" i="6"/>
  <c r="G53" i="6"/>
  <c r="F54" i="6"/>
  <c r="G54" i="6"/>
  <c r="F55" i="6"/>
  <c r="G55" i="6"/>
  <c r="F56" i="6"/>
  <c r="G56" i="6"/>
  <c r="H57" i="6"/>
  <c r="F58" i="6"/>
  <c r="G58" i="6"/>
  <c r="F59" i="6"/>
  <c r="G59" i="6"/>
  <c r="F60" i="6"/>
  <c r="G60" i="6"/>
  <c r="F61" i="6"/>
  <c r="G61" i="6"/>
  <c r="F62" i="6"/>
  <c r="G62" i="6"/>
  <c r="F63" i="6"/>
  <c r="G63" i="6"/>
  <c r="F64" i="6"/>
  <c r="G64" i="6"/>
  <c r="F65" i="6"/>
  <c r="G65" i="6"/>
  <c r="F66" i="6"/>
  <c r="G66" i="6"/>
  <c r="F67" i="6"/>
  <c r="G67" i="6"/>
  <c r="F68" i="6"/>
  <c r="G68" i="6"/>
  <c r="F69" i="6"/>
  <c r="G69" i="6"/>
  <c r="F70" i="6"/>
  <c r="G70" i="6"/>
  <c r="F71" i="6"/>
  <c r="G71" i="6"/>
  <c r="F72" i="6"/>
  <c r="G72" i="6"/>
  <c r="F73" i="6"/>
  <c r="G73" i="6"/>
  <c r="F74" i="6"/>
  <c r="G74" i="6"/>
  <c r="F75" i="6"/>
  <c r="G75" i="6"/>
  <c r="F76" i="6"/>
  <c r="G76" i="6"/>
  <c r="F77" i="6"/>
  <c r="G77" i="6"/>
  <c r="F78" i="6"/>
  <c r="G78" i="6"/>
  <c r="F79" i="6"/>
  <c r="G79" i="6"/>
  <c r="F80" i="6"/>
  <c r="G80" i="6"/>
  <c r="F81" i="6"/>
  <c r="G81" i="6"/>
  <c r="F82" i="6"/>
  <c r="G82" i="6"/>
  <c r="F83" i="6"/>
  <c r="G83" i="6"/>
  <c r="F84" i="6"/>
  <c r="G84" i="6"/>
  <c r="F85" i="6"/>
  <c r="G85" i="6"/>
  <c r="F86" i="6"/>
  <c r="G86" i="6"/>
  <c r="F87" i="6"/>
  <c r="G87" i="6"/>
  <c r="F88" i="6"/>
  <c r="G88" i="6"/>
  <c r="F89" i="6"/>
  <c r="G89" i="6"/>
  <c r="F90" i="6"/>
  <c r="G90" i="6"/>
  <c r="F91" i="6"/>
  <c r="G91" i="6"/>
  <c r="F92" i="6"/>
  <c r="G92" i="6"/>
  <c r="F93" i="6"/>
  <c r="G93" i="6"/>
  <c r="F94" i="6"/>
  <c r="G94" i="6"/>
  <c r="F95" i="6"/>
  <c r="G95" i="6"/>
  <c r="F96" i="6"/>
  <c r="G96" i="6"/>
  <c r="F97" i="6"/>
  <c r="G97" i="6"/>
  <c r="F98" i="6"/>
  <c r="G98" i="6"/>
  <c r="F99" i="6"/>
  <c r="G99" i="6"/>
  <c r="F3" i="3"/>
  <c r="G3" i="3"/>
  <c r="F4" i="3"/>
  <c r="G4" i="3"/>
  <c r="F5" i="3"/>
  <c r="G5" i="3"/>
  <c r="F6" i="3"/>
  <c r="G6" i="3"/>
  <c r="F7" i="3"/>
  <c r="G7" i="3"/>
  <c r="F8" i="3"/>
  <c r="G8" i="3"/>
  <c r="F9" i="3"/>
  <c r="G9" i="3"/>
  <c r="F10" i="3"/>
  <c r="G10" i="3"/>
  <c r="F11" i="3"/>
  <c r="G11" i="3"/>
  <c r="F12" i="3"/>
  <c r="G12" i="3"/>
  <c r="F13" i="3"/>
  <c r="G13" i="3"/>
  <c r="F14" i="3"/>
  <c r="G14" i="3"/>
  <c r="F15" i="3"/>
  <c r="G15" i="3"/>
  <c r="F16" i="3"/>
  <c r="G16" i="3"/>
  <c r="F17" i="3"/>
  <c r="G17" i="3"/>
  <c r="F18" i="3"/>
  <c r="G18" i="3"/>
  <c r="F19" i="3"/>
  <c r="G19" i="3"/>
  <c r="F20" i="3"/>
  <c r="G20" i="3"/>
  <c r="F21" i="3"/>
  <c r="G21" i="3"/>
  <c r="F22" i="3"/>
  <c r="G22" i="3"/>
  <c r="F23" i="3"/>
  <c r="G23" i="3"/>
  <c r="F24" i="3"/>
  <c r="G24" i="3"/>
  <c r="F25" i="3"/>
  <c r="G25" i="3"/>
  <c r="F26" i="3"/>
  <c r="G26" i="3"/>
  <c r="F27" i="3"/>
  <c r="G27" i="3"/>
  <c r="F28" i="3"/>
  <c r="G28" i="3"/>
  <c r="F29" i="3"/>
  <c r="G29" i="3"/>
  <c r="F30" i="3"/>
  <c r="G30" i="3"/>
  <c r="F31" i="3"/>
  <c r="G31" i="3"/>
  <c r="F32" i="3"/>
  <c r="G32" i="3"/>
  <c r="F33" i="3"/>
  <c r="G33" i="3"/>
  <c r="F34" i="3"/>
  <c r="G34" i="3"/>
  <c r="F35" i="3"/>
  <c r="G35" i="3"/>
  <c r="F36" i="3"/>
  <c r="G36" i="3"/>
  <c r="F37" i="3"/>
  <c r="G37" i="3"/>
  <c r="F38" i="3"/>
  <c r="G38" i="3"/>
  <c r="F39" i="3"/>
  <c r="G39" i="3"/>
  <c r="F40" i="3"/>
  <c r="G40" i="3"/>
  <c r="F41" i="3"/>
  <c r="G41" i="3"/>
  <c r="F42" i="3"/>
  <c r="G42" i="3"/>
  <c r="F43" i="3"/>
  <c r="G43" i="3"/>
  <c r="F44" i="3"/>
  <c r="G44" i="3"/>
  <c r="F45" i="3"/>
  <c r="G45" i="3"/>
  <c r="F46" i="3"/>
  <c r="G46" i="3"/>
  <c r="F47" i="3"/>
  <c r="G47" i="3"/>
  <c r="F48" i="3"/>
  <c r="G48" i="3"/>
  <c r="F49" i="3"/>
  <c r="G49" i="3"/>
  <c r="F50" i="3"/>
  <c r="G50" i="3"/>
  <c r="F51" i="3"/>
  <c r="G51" i="3"/>
  <c r="F52" i="3"/>
  <c r="G52" i="3"/>
  <c r="F53" i="3"/>
  <c r="G53" i="3"/>
  <c r="F54" i="3"/>
  <c r="G54" i="3"/>
  <c r="F55" i="3"/>
  <c r="G55" i="3"/>
  <c r="F56" i="3"/>
  <c r="G56" i="3"/>
  <c r="H57" i="3"/>
  <c r="F58" i="3"/>
  <c r="G58" i="3"/>
  <c r="F59" i="3"/>
  <c r="G59" i="3"/>
  <c r="F60" i="3"/>
  <c r="G60" i="3"/>
  <c r="F61" i="3"/>
  <c r="G61" i="3"/>
  <c r="F62" i="3"/>
  <c r="G62" i="3"/>
  <c r="F63" i="3"/>
  <c r="G63" i="3"/>
  <c r="F64" i="3"/>
  <c r="G64" i="3"/>
  <c r="F65" i="3"/>
  <c r="G65" i="3"/>
  <c r="F66" i="3"/>
  <c r="G66" i="3"/>
  <c r="F67" i="3"/>
  <c r="G67" i="3"/>
  <c r="F68" i="3"/>
  <c r="G68" i="3"/>
  <c r="F69" i="3"/>
  <c r="G69" i="3"/>
  <c r="F70" i="3"/>
  <c r="G70" i="3"/>
  <c r="F71" i="3"/>
  <c r="G71" i="3"/>
  <c r="F72" i="3"/>
  <c r="G72" i="3"/>
  <c r="F73" i="3"/>
  <c r="G73" i="3"/>
  <c r="F74" i="3"/>
  <c r="G74" i="3"/>
  <c r="F75" i="3"/>
  <c r="G75" i="3"/>
  <c r="F76" i="3"/>
  <c r="G76" i="3"/>
  <c r="F77" i="3"/>
  <c r="G77" i="3"/>
  <c r="F78" i="3"/>
  <c r="G78" i="3"/>
  <c r="F79" i="3"/>
  <c r="G79" i="3"/>
  <c r="F80" i="3"/>
  <c r="G80" i="3"/>
  <c r="F81" i="3"/>
  <c r="G81" i="3"/>
  <c r="F82" i="3"/>
  <c r="G82" i="3"/>
  <c r="F83" i="3"/>
  <c r="G83" i="3"/>
  <c r="F84" i="3"/>
  <c r="G84" i="3"/>
  <c r="F85" i="3"/>
  <c r="G85" i="3"/>
  <c r="F86" i="3"/>
  <c r="G86" i="3"/>
  <c r="F87" i="3"/>
  <c r="G87" i="3"/>
  <c r="F88" i="3"/>
  <c r="G88" i="3"/>
  <c r="F89" i="3"/>
  <c r="G89" i="3"/>
  <c r="F90" i="3"/>
  <c r="G90" i="3"/>
  <c r="F91" i="3"/>
  <c r="G91" i="3"/>
  <c r="F92" i="3"/>
  <c r="G92" i="3"/>
  <c r="F93" i="3"/>
  <c r="G93" i="3"/>
  <c r="F94" i="3"/>
  <c r="G94" i="3"/>
  <c r="F95" i="3"/>
  <c r="G95" i="3"/>
  <c r="F96" i="3"/>
  <c r="G96" i="3"/>
  <c r="F97" i="3"/>
  <c r="G97" i="3"/>
  <c r="F98" i="3"/>
  <c r="G98" i="3"/>
  <c r="F99" i="3"/>
  <c r="G99" i="3"/>
  <c r="F3" i="2"/>
  <c r="G3" i="2"/>
  <c r="F4" i="2"/>
  <c r="G4" i="2"/>
  <c r="F5" i="2"/>
  <c r="G5" i="2"/>
  <c r="F6" i="2"/>
  <c r="G6" i="2"/>
  <c r="F7" i="2"/>
  <c r="G7" i="2"/>
  <c r="F8" i="2"/>
  <c r="G8" i="2"/>
  <c r="F9" i="2"/>
  <c r="G9" i="2"/>
  <c r="F10" i="2"/>
  <c r="G10" i="2"/>
  <c r="F11" i="2"/>
  <c r="G11" i="2"/>
  <c r="F12" i="2"/>
  <c r="G12" i="2"/>
  <c r="F13" i="2"/>
  <c r="G13" i="2"/>
  <c r="F14" i="2"/>
  <c r="G14" i="2"/>
  <c r="F15" i="2"/>
  <c r="G15" i="2"/>
  <c r="F16" i="2"/>
  <c r="G16" i="2"/>
  <c r="F17" i="2"/>
  <c r="G17" i="2"/>
  <c r="F18" i="2"/>
  <c r="G18" i="2"/>
  <c r="F19" i="2"/>
  <c r="G19" i="2"/>
  <c r="F20" i="2"/>
  <c r="G20" i="2"/>
  <c r="F21" i="2"/>
  <c r="G21" i="2"/>
  <c r="F22" i="2"/>
  <c r="G22" i="2"/>
  <c r="F23" i="2"/>
  <c r="G23" i="2"/>
  <c r="F24" i="2"/>
  <c r="G24" i="2"/>
  <c r="F25" i="2"/>
  <c r="G25" i="2"/>
  <c r="F26" i="2"/>
  <c r="G26" i="2"/>
  <c r="F27" i="2"/>
  <c r="G27" i="2"/>
  <c r="F28" i="2"/>
  <c r="G28" i="2"/>
  <c r="F29" i="2"/>
  <c r="G29" i="2"/>
  <c r="F30" i="2"/>
  <c r="G30" i="2"/>
  <c r="F31" i="2"/>
  <c r="G31" i="2"/>
  <c r="F32" i="2"/>
  <c r="G32" i="2"/>
  <c r="F33" i="2"/>
  <c r="G33" i="2"/>
  <c r="F34" i="2"/>
  <c r="G34" i="2"/>
  <c r="F35" i="2"/>
  <c r="G35" i="2"/>
  <c r="F36" i="2"/>
  <c r="G36" i="2"/>
  <c r="F37" i="2"/>
  <c r="G37" i="2"/>
  <c r="F38" i="2"/>
  <c r="G38" i="2"/>
  <c r="F39" i="2"/>
  <c r="G39" i="2"/>
  <c r="F40" i="2"/>
  <c r="G40" i="2"/>
  <c r="F41" i="2"/>
  <c r="G41" i="2"/>
  <c r="F42" i="2"/>
  <c r="G42" i="2"/>
  <c r="F43" i="2"/>
  <c r="G43" i="2"/>
  <c r="F44" i="2"/>
  <c r="G44" i="2"/>
  <c r="F45" i="2"/>
  <c r="G45" i="2"/>
  <c r="F46" i="2"/>
  <c r="G46" i="2"/>
  <c r="F47" i="2"/>
  <c r="G47" i="2"/>
  <c r="F48" i="2"/>
  <c r="G48" i="2"/>
  <c r="F49" i="2"/>
  <c r="G49" i="2"/>
  <c r="F50" i="2"/>
  <c r="G50" i="2"/>
  <c r="F51" i="2"/>
  <c r="G51" i="2"/>
  <c r="F52" i="2"/>
  <c r="G52" i="2"/>
  <c r="F53" i="2"/>
  <c r="G53" i="2"/>
  <c r="F54" i="2"/>
  <c r="G54" i="2"/>
  <c r="F55" i="2"/>
  <c r="G55" i="2"/>
  <c r="F56" i="2"/>
  <c r="G56" i="2"/>
  <c r="H57" i="2"/>
  <c r="F58" i="2"/>
  <c r="G58" i="2"/>
  <c r="F59" i="2"/>
  <c r="G59" i="2"/>
  <c r="F60" i="2"/>
  <c r="G60" i="2"/>
  <c r="F61" i="2"/>
  <c r="G61" i="2"/>
  <c r="F62" i="2"/>
  <c r="G62" i="2"/>
  <c r="F63" i="2"/>
  <c r="G63" i="2"/>
  <c r="F64" i="2"/>
  <c r="G64" i="2"/>
  <c r="F65" i="2"/>
  <c r="G65" i="2"/>
  <c r="F66" i="2"/>
  <c r="G66" i="2"/>
  <c r="F67" i="2"/>
  <c r="G67" i="2"/>
  <c r="F68" i="2"/>
  <c r="G68" i="2"/>
  <c r="F69" i="2"/>
  <c r="G69" i="2"/>
  <c r="F70" i="2"/>
  <c r="G70" i="2"/>
  <c r="F71" i="2"/>
  <c r="G71" i="2"/>
  <c r="F72" i="2"/>
  <c r="G72" i="2"/>
  <c r="F73" i="2"/>
  <c r="G73" i="2"/>
  <c r="F74" i="2"/>
  <c r="G74" i="2"/>
  <c r="F75" i="2"/>
  <c r="G75" i="2"/>
  <c r="F76" i="2"/>
  <c r="G76" i="2"/>
  <c r="F77" i="2"/>
  <c r="G77" i="2"/>
  <c r="F78" i="2"/>
  <c r="G78" i="2"/>
  <c r="F79" i="2"/>
  <c r="G79" i="2"/>
  <c r="F80" i="2"/>
  <c r="G80" i="2"/>
  <c r="F81" i="2"/>
  <c r="G81" i="2"/>
  <c r="F82" i="2"/>
  <c r="G82" i="2"/>
  <c r="F83" i="2"/>
  <c r="G83" i="2"/>
  <c r="F84" i="2"/>
  <c r="G84" i="2"/>
  <c r="F85" i="2"/>
  <c r="G85" i="2"/>
  <c r="F86" i="2"/>
  <c r="G86" i="2"/>
  <c r="F87" i="2"/>
  <c r="G87" i="2"/>
  <c r="F88" i="2"/>
  <c r="G88" i="2"/>
  <c r="F89" i="2"/>
  <c r="G89" i="2"/>
  <c r="F90" i="2"/>
  <c r="G90" i="2"/>
  <c r="F91" i="2"/>
  <c r="G91" i="2"/>
  <c r="F92" i="2"/>
  <c r="G92" i="2"/>
  <c r="F93" i="2"/>
  <c r="G93" i="2"/>
  <c r="F94" i="2"/>
  <c r="G94" i="2"/>
  <c r="F95" i="2"/>
  <c r="G95" i="2"/>
  <c r="F96" i="2"/>
  <c r="G96" i="2"/>
  <c r="F97" i="2"/>
  <c r="G97" i="2"/>
  <c r="F98" i="2"/>
  <c r="G98" i="2"/>
  <c r="F99" i="2"/>
  <c r="G99" i="2"/>
  <c r="F3" i="8"/>
  <c r="G3" i="8"/>
  <c r="F4" i="8"/>
  <c r="G4" i="8"/>
  <c r="F5" i="8"/>
  <c r="G5" i="8"/>
  <c r="F6" i="8"/>
  <c r="G6" i="8"/>
  <c r="F7" i="8"/>
  <c r="G7" i="8"/>
  <c r="F8" i="8"/>
  <c r="G8" i="8"/>
  <c r="F9" i="8"/>
  <c r="G9" i="8"/>
  <c r="F10" i="8"/>
  <c r="G10" i="8"/>
  <c r="F11" i="8"/>
  <c r="G11" i="8"/>
  <c r="F12" i="8"/>
  <c r="G12" i="8"/>
  <c r="F13" i="8"/>
  <c r="G13" i="8"/>
  <c r="F14" i="8"/>
  <c r="G14" i="8"/>
  <c r="F15" i="8"/>
  <c r="G15" i="8"/>
  <c r="F16" i="8"/>
  <c r="G16" i="8"/>
  <c r="F17" i="8"/>
  <c r="G17" i="8"/>
  <c r="F18" i="8"/>
  <c r="G18" i="8"/>
  <c r="F19" i="8"/>
  <c r="G19" i="8"/>
  <c r="F20" i="8"/>
  <c r="G20" i="8"/>
  <c r="F21" i="8"/>
  <c r="G21" i="8"/>
  <c r="F22" i="8"/>
  <c r="G22" i="8"/>
  <c r="F23" i="8"/>
  <c r="G23" i="8"/>
  <c r="F24" i="8"/>
  <c r="G24" i="8"/>
  <c r="F25" i="8"/>
  <c r="G25" i="8"/>
  <c r="F26" i="8"/>
  <c r="G26" i="8"/>
  <c r="F27" i="8"/>
  <c r="G27" i="8"/>
  <c r="F28" i="8"/>
  <c r="G28" i="8"/>
  <c r="F29" i="8"/>
  <c r="G29" i="8"/>
  <c r="F30" i="8"/>
  <c r="G30" i="8"/>
  <c r="F31" i="8"/>
  <c r="G31" i="8"/>
  <c r="F32" i="8"/>
  <c r="G32" i="8"/>
  <c r="F33" i="8"/>
  <c r="G33" i="8"/>
  <c r="F34" i="8"/>
  <c r="G34" i="8"/>
  <c r="F35" i="8"/>
  <c r="G35" i="8"/>
  <c r="F36" i="8"/>
  <c r="G36" i="8"/>
  <c r="F37" i="8"/>
  <c r="G37" i="8"/>
  <c r="F38" i="8"/>
  <c r="G38" i="8"/>
  <c r="F39" i="8"/>
  <c r="G39" i="8"/>
  <c r="F40" i="8"/>
  <c r="G40" i="8"/>
  <c r="F41" i="8"/>
  <c r="G41" i="8"/>
  <c r="F42" i="8"/>
  <c r="G42" i="8"/>
  <c r="F43" i="8"/>
  <c r="G43" i="8"/>
  <c r="F44" i="8"/>
  <c r="G44" i="8"/>
  <c r="F45" i="8"/>
  <c r="G45" i="8"/>
  <c r="F46" i="8"/>
  <c r="G46" i="8"/>
  <c r="F47" i="8"/>
  <c r="G47" i="8"/>
  <c r="F48" i="8"/>
  <c r="G48" i="8"/>
  <c r="F49" i="8"/>
  <c r="G49" i="8"/>
  <c r="F50" i="8"/>
  <c r="G50" i="8"/>
  <c r="F51" i="8"/>
  <c r="G51" i="8"/>
  <c r="F52" i="8"/>
  <c r="G52" i="8"/>
  <c r="F53" i="8"/>
  <c r="G53" i="8"/>
  <c r="F54" i="8"/>
  <c r="G54" i="8"/>
  <c r="F55" i="8"/>
  <c r="G55" i="8"/>
  <c r="F56" i="8"/>
  <c r="G56" i="8"/>
  <c r="H57" i="8"/>
  <c r="F58" i="8"/>
  <c r="G58" i="8"/>
  <c r="F59" i="8"/>
  <c r="G59" i="8"/>
  <c r="F60" i="8"/>
  <c r="G60" i="8"/>
  <c r="F61" i="8"/>
  <c r="G61" i="8"/>
  <c r="F62" i="8"/>
  <c r="G62" i="8"/>
  <c r="F63" i="8"/>
  <c r="G63" i="8"/>
  <c r="F64" i="8"/>
  <c r="G64" i="8"/>
  <c r="F65" i="8"/>
  <c r="G65" i="8"/>
  <c r="F66" i="8"/>
  <c r="G66" i="8"/>
  <c r="F67" i="8"/>
  <c r="G67" i="8"/>
  <c r="F68" i="8"/>
  <c r="G68" i="8"/>
  <c r="F69" i="8"/>
  <c r="G69" i="8"/>
  <c r="F70" i="8"/>
  <c r="G70" i="8"/>
  <c r="F71" i="8"/>
  <c r="G71" i="8"/>
  <c r="F72" i="8"/>
  <c r="G72" i="8"/>
  <c r="F73" i="8"/>
  <c r="G73" i="8"/>
  <c r="F74" i="8"/>
  <c r="G74" i="8"/>
  <c r="F75" i="8"/>
  <c r="G75" i="8"/>
  <c r="F76" i="8"/>
  <c r="G76" i="8"/>
  <c r="F77" i="8"/>
  <c r="G77" i="8"/>
  <c r="F78" i="8"/>
  <c r="G78" i="8"/>
  <c r="F79" i="8"/>
  <c r="G79" i="8"/>
  <c r="F80" i="8"/>
  <c r="G80" i="8"/>
  <c r="F81" i="8"/>
  <c r="G81" i="8"/>
  <c r="F82" i="8"/>
  <c r="G82" i="8"/>
  <c r="F83" i="8"/>
  <c r="G83" i="8"/>
  <c r="F84" i="8"/>
  <c r="G84" i="8"/>
  <c r="F85" i="8"/>
  <c r="G85" i="8"/>
  <c r="F86" i="8"/>
  <c r="G86" i="8"/>
  <c r="F87" i="8"/>
  <c r="G87" i="8"/>
  <c r="F88" i="8"/>
  <c r="G88" i="8"/>
  <c r="F89" i="8"/>
  <c r="G89" i="8"/>
  <c r="F90" i="8"/>
  <c r="G90" i="8"/>
  <c r="F91" i="8"/>
  <c r="G91" i="8"/>
  <c r="F92" i="8"/>
  <c r="G92" i="8"/>
  <c r="F93" i="8"/>
  <c r="G93" i="8"/>
  <c r="F94" i="8"/>
  <c r="G94" i="8"/>
  <c r="F95" i="8"/>
  <c r="G95" i="8"/>
  <c r="F96" i="8"/>
  <c r="G96" i="8"/>
  <c r="F97" i="8"/>
  <c r="G97" i="8"/>
  <c r="F98" i="8"/>
  <c r="G98" i="8"/>
  <c r="F99" i="8"/>
  <c r="G99" i="8"/>
  <c r="A6" i="12"/>
  <c r="A7" i="12" s="1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A288" i="12" s="1"/>
  <c r="A289" i="12" s="1"/>
  <c r="A290" i="12" s="1"/>
  <c r="A291" i="12" s="1"/>
  <c r="A292" i="12" s="1"/>
  <c r="A293" i="12" s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F5" i="12"/>
  <c r="G5" i="12"/>
  <c r="F6" i="12"/>
  <c r="G6" i="12"/>
  <c r="F7" i="12"/>
  <c r="G7" i="12"/>
  <c r="F8" i="12"/>
  <c r="G8" i="12"/>
  <c r="F9" i="12"/>
  <c r="G9" i="12"/>
  <c r="F10" i="12"/>
  <c r="G10" i="12"/>
  <c r="F11" i="12"/>
  <c r="G11" i="12"/>
  <c r="F12" i="12"/>
  <c r="G12" i="12"/>
  <c r="F13" i="12"/>
  <c r="G13" i="12"/>
  <c r="F14" i="12"/>
  <c r="G14" i="12"/>
  <c r="F15" i="12"/>
  <c r="G15" i="12"/>
  <c r="F16" i="12"/>
  <c r="L56" i="12" s="1"/>
  <c r="G16" i="12"/>
  <c r="F17" i="12"/>
  <c r="G17" i="12"/>
  <c r="F18" i="12"/>
  <c r="G18" i="12"/>
  <c r="F19" i="12"/>
  <c r="G19" i="12"/>
  <c r="F20" i="12"/>
  <c r="G20" i="12"/>
  <c r="F21" i="12"/>
  <c r="G21" i="12"/>
  <c r="F22" i="12"/>
  <c r="G22" i="12"/>
  <c r="F23" i="12"/>
  <c r="G23" i="12"/>
  <c r="F24" i="12"/>
  <c r="G24" i="12"/>
  <c r="F25" i="12"/>
  <c r="G25" i="12"/>
  <c r="F26" i="12"/>
  <c r="G26" i="12"/>
  <c r="F27" i="12"/>
  <c r="G27" i="12"/>
  <c r="F28" i="12"/>
  <c r="G28" i="12"/>
  <c r="F29" i="12"/>
  <c r="G29" i="12"/>
  <c r="F30" i="12"/>
  <c r="G30" i="12"/>
  <c r="F31" i="12"/>
  <c r="G31" i="12"/>
  <c r="L31" i="12"/>
  <c r="F32" i="12"/>
  <c r="G32" i="12"/>
  <c r="F33" i="12"/>
  <c r="G33" i="12"/>
  <c r="F34" i="12"/>
  <c r="G34" i="12"/>
  <c r="F35" i="12"/>
  <c r="G35" i="12"/>
  <c r="F36" i="12"/>
  <c r="G36" i="12"/>
  <c r="F37" i="12"/>
  <c r="G37" i="12"/>
  <c r="K37" i="12"/>
  <c r="F38" i="12"/>
  <c r="G38" i="12"/>
  <c r="F39" i="12"/>
  <c r="G39" i="12"/>
  <c r="F40" i="12"/>
  <c r="G40" i="12"/>
  <c r="F41" i="12"/>
  <c r="G41" i="12"/>
  <c r="F42" i="12"/>
  <c r="G42" i="12"/>
  <c r="F43" i="12"/>
  <c r="G43" i="12"/>
  <c r="F44" i="12"/>
  <c r="G44" i="12"/>
  <c r="F45" i="12"/>
  <c r="G45" i="12"/>
  <c r="F46" i="12"/>
  <c r="G46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F54" i="12"/>
  <c r="G54" i="12"/>
  <c r="F55" i="12"/>
  <c r="G55" i="12"/>
  <c r="F56" i="12"/>
  <c r="N57" i="12" s="1"/>
  <c r="G56" i="12"/>
  <c r="F58" i="12"/>
  <c r="N58" i="12" s="1"/>
  <c r="G58" i="12"/>
  <c r="O58" i="12" s="1"/>
  <c r="F59" i="12"/>
  <c r="G59" i="12"/>
  <c r="L59" i="12"/>
  <c r="L60" i="12" s="1"/>
  <c r="L61" i="12" s="1"/>
  <c r="L62" i="12" s="1"/>
  <c r="L63" i="12" s="1"/>
  <c r="L64" i="12" s="1"/>
  <c r="L65" i="12" s="1"/>
  <c r="L66" i="12" s="1"/>
  <c r="L67" i="12" s="1"/>
  <c r="L68" i="12" s="1"/>
  <c r="L69" i="12" s="1"/>
  <c r="L70" i="12" s="1"/>
  <c r="L71" i="12" s="1"/>
  <c r="L72" i="12" s="1"/>
  <c r="L73" i="12" s="1"/>
  <c r="L74" i="12" s="1"/>
  <c r="L75" i="12" s="1"/>
  <c r="L76" i="12" s="1"/>
  <c r="L77" i="12" s="1"/>
  <c r="L78" i="12" s="1"/>
  <c r="L79" i="12" s="1"/>
  <c r="L80" i="12" s="1"/>
  <c r="F60" i="12"/>
  <c r="G60" i="12"/>
  <c r="F61" i="12"/>
  <c r="G61" i="12"/>
  <c r="F62" i="12"/>
  <c r="G62" i="12"/>
  <c r="F63" i="12"/>
  <c r="G63" i="12"/>
  <c r="F64" i="12"/>
  <c r="G64" i="12"/>
  <c r="F65" i="12"/>
  <c r="G65" i="12"/>
  <c r="F66" i="12"/>
  <c r="G66" i="12"/>
  <c r="F67" i="12"/>
  <c r="G67" i="12"/>
  <c r="F68" i="12"/>
  <c r="G68" i="12"/>
  <c r="P68" i="12"/>
  <c r="Q68" i="12"/>
  <c r="F69" i="12"/>
  <c r="G69" i="12"/>
  <c r="P69" i="12"/>
  <c r="Q69" i="12"/>
  <c r="F70" i="12"/>
  <c r="G70" i="12"/>
  <c r="F71" i="12"/>
  <c r="G71" i="12"/>
  <c r="F72" i="12"/>
  <c r="G72" i="12"/>
  <c r="F73" i="12"/>
  <c r="G73" i="12"/>
  <c r="F74" i="12"/>
  <c r="G74" i="12"/>
  <c r="F75" i="12"/>
  <c r="F76" i="12"/>
  <c r="F77" i="12"/>
  <c r="F78" i="12"/>
  <c r="F79" i="12"/>
  <c r="F80" i="12"/>
  <c r="F81" i="12"/>
  <c r="F82" i="12"/>
  <c r="F83" i="12"/>
  <c r="F84" i="12"/>
  <c r="F85" i="12"/>
  <c r="F86" i="12"/>
  <c r="K86" i="12"/>
  <c r="L86" i="12"/>
  <c r="F87" i="12"/>
  <c r="K87" i="12"/>
  <c r="L87" i="12"/>
  <c r="F88" i="12"/>
  <c r="K88" i="12"/>
  <c r="L88" i="12"/>
  <c r="F89" i="12"/>
  <c r="K89" i="12"/>
  <c r="L89" i="12"/>
  <c r="F90" i="12"/>
  <c r="K90" i="12"/>
  <c r="L90" i="12"/>
  <c r="F91" i="12"/>
  <c r="K91" i="12"/>
  <c r="L91" i="12"/>
  <c r="F92" i="12"/>
  <c r="K92" i="12"/>
  <c r="L92" i="12"/>
  <c r="F93" i="12"/>
  <c r="K93" i="12"/>
  <c r="L93" i="12"/>
  <c r="F94" i="12"/>
  <c r="K94" i="12"/>
  <c r="L94" i="12"/>
  <c r="F95" i="12"/>
  <c r="K95" i="12"/>
  <c r="L95" i="12"/>
  <c r="F96" i="12"/>
  <c r="K96" i="12"/>
  <c r="L96" i="12"/>
  <c r="F97" i="12"/>
  <c r="K97" i="12"/>
  <c r="L97" i="12"/>
  <c r="F98" i="12"/>
  <c r="K98" i="12"/>
  <c r="L98" i="12"/>
  <c r="F99" i="12"/>
  <c r="K99" i="12"/>
  <c r="L99" i="12"/>
  <c r="A4" i="2"/>
  <c r="A3" i="11"/>
  <c r="A3" i="8"/>
  <c r="A3" i="5"/>
  <c r="A3" i="9"/>
  <c r="A3" i="4"/>
  <c r="A4" i="10"/>
  <c r="A5" i="10" s="1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F208" i="10"/>
  <c r="H555" i="10"/>
  <c r="G65" i="18"/>
  <c r="E65" i="18" s="1"/>
  <c r="H691" i="5"/>
  <c r="H522" i="5" l="1"/>
  <c r="H533" i="2"/>
  <c r="H590" i="9"/>
  <c r="H518" i="8"/>
  <c r="H656" i="3"/>
  <c r="H682" i="9"/>
  <c r="H689" i="10"/>
  <c r="H671" i="10"/>
  <c r="H737" i="10"/>
  <c r="H725" i="10"/>
  <c r="H654" i="4"/>
  <c r="H690" i="8"/>
  <c r="H678" i="8"/>
  <c r="H523" i="3"/>
  <c r="H572" i="7"/>
  <c r="H610" i="7"/>
  <c r="H667" i="8"/>
  <c r="H760" i="2"/>
  <c r="H736" i="2"/>
  <c r="A4" i="4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H638" i="5"/>
  <c r="H552" i="8"/>
  <c r="H694" i="7"/>
  <c r="H644" i="2"/>
  <c r="H669" i="7"/>
  <c r="H288" i="20"/>
  <c r="H714" i="2"/>
  <c r="H632" i="5"/>
  <c r="H641" i="3"/>
  <c r="H657" i="7"/>
  <c r="H668" i="3"/>
  <c r="H646" i="9"/>
  <c r="H573" i="2"/>
  <c r="H289" i="20"/>
  <c r="H655" i="8"/>
  <c r="H726" i="8"/>
  <c r="H713" i="10"/>
  <c r="H163" i="20"/>
  <c r="H580" i="10"/>
  <c r="H568" i="10"/>
  <c r="H570" i="3"/>
  <c r="H259" i="20"/>
  <c r="H681" i="3"/>
  <c r="H703" i="5"/>
  <c r="H133" i="86"/>
  <c r="H585" i="2"/>
  <c r="H738" i="8"/>
  <c r="H586" i="5"/>
  <c r="H496" i="14"/>
  <c r="H71" i="86"/>
  <c r="H786" i="2"/>
  <c r="H482" i="14"/>
  <c r="H582" i="3"/>
  <c r="H586" i="7"/>
  <c r="H634" i="2"/>
  <c r="H625" i="9"/>
  <c r="H613" i="9"/>
  <c r="H674" i="3"/>
  <c r="H495" i="14"/>
  <c r="H594" i="3"/>
  <c r="H541" i="14"/>
  <c r="H553" i="10"/>
  <c r="H491" i="10"/>
  <c r="H566" i="9"/>
  <c r="H622" i="2"/>
  <c r="H484" i="10"/>
  <c r="H616" i="7"/>
  <c r="H650" i="2"/>
  <c r="H662" i="3"/>
  <c r="H652" i="10"/>
  <c r="H526" i="5"/>
  <c r="H756" i="2"/>
  <c r="H744" i="2"/>
  <c r="H592" i="7"/>
  <c r="H616" i="2"/>
  <c r="H67" i="85"/>
  <c r="H624" i="3"/>
  <c r="H619" i="5"/>
  <c r="H631" i="8"/>
  <c r="H619" i="8"/>
  <c r="H646" i="5"/>
  <c r="H97" i="86"/>
  <c r="H651" i="7"/>
  <c r="H306" i="20"/>
  <c r="H664" i="5"/>
  <c r="H676" i="9"/>
  <c r="H652" i="9"/>
  <c r="H672" i="8"/>
  <c r="H665" i="10"/>
  <c r="H707" i="10"/>
  <c r="H135" i="85"/>
  <c r="H638" i="4"/>
  <c r="H661" i="8"/>
  <c r="H719" i="10"/>
  <c r="H556" i="8"/>
  <c r="H456" i="3"/>
  <c r="H5" i="86"/>
  <c r="H560" i="9"/>
  <c r="H574" i="10"/>
  <c r="H588" i="3"/>
  <c r="H564" i="3"/>
  <c r="H604" i="7"/>
  <c r="H580" i="7"/>
  <c r="H628" i="2"/>
  <c r="H161" i="20"/>
  <c r="H89" i="20"/>
  <c r="H111" i="20"/>
  <c r="H484" i="4"/>
  <c r="H478" i="5"/>
  <c r="H480" i="3"/>
  <c r="H74" i="20"/>
  <c r="H83" i="20"/>
  <c r="H406" i="7"/>
  <c r="H98" i="12"/>
  <c r="H421" i="14"/>
  <c r="H465" i="8"/>
  <c r="H482" i="10"/>
  <c r="H487" i="5"/>
  <c r="H494" i="5"/>
  <c r="H495" i="4"/>
  <c r="H326" i="20"/>
  <c r="H531" i="2"/>
  <c r="H582" i="9"/>
  <c r="H586" i="3"/>
  <c r="H617" i="8"/>
  <c r="H636" i="3"/>
  <c r="H644" i="5"/>
  <c r="H659" i="8"/>
  <c r="H292" i="20"/>
  <c r="H682" i="8"/>
  <c r="H400" i="8"/>
  <c r="H646" i="8"/>
  <c r="H780" i="2"/>
  <c r="H530" i="10"/>
  <c r="H537" i="3"/>
  <c r="H626" i="2"/>
  <c r="H76" i="86"/>
  <c r="H64" i="86"/>
  <c r="H28" i="86"/>
  <c r="H569" i="14"/>
  <c r="H635" i="4"/>
  <c r="H111" i="85"/>
  <c r="H602" i="3"/>
  <c r="H585" i="14"/>
  <c r="H576" i="3"/>
  <c r="H515" i="3"/>
  <c r="H525" i="7"/>
  <c r="H529" i="10"/>
  <c r="H167" i="20"/>
  <c r="H547" i="2"/>
  <c r="H559" i="2"/>
  <c r="H626" i="9"/>
  <c r="H639" i="10"/>
  <c r="H636" i="2"/>
  <c r="H730" i="8"/>
  <c r="J675" i="12"/>
  <c r="H542" i="2"/>
  <c r="H546" i="5"/>
  <c r="H567" i="2"/>
  <c r="H604" i="5"/>
  <c r="H633" i="7"/>
  <c r="H644" i="8"/>
  <c r="J669" i="12"/>
  <c r="H751" i="9"/>
  <c r="H494" i="2"/>
  <c r="H536" i="14"/>
  <c r="H524" i="14"/>
  <c r="H649" i="3"/>
  <c r="H654" i="2"/>
  <c r="H329" i="20"/>
  <c r="H778" i="2"/>
  <c r="H754" i="2"/>
  <c r="H730" i="2"/>
  <c r="H444" i="4"/>
  <c r="H508" i="3"/>
  <c r="H522" i="2"/>
  <c r="H473" i="14"/>
  <c r="H505" i="14"/>
  <c r="H561" i="4"/>
  <c r="H606" i="9"/>
  <c r="H594" i="9"/>
  <c r="H560" i="10"/>
  <c r="H562" i="3"/>
  <c r="H614" i="7"/>
  <c r="H590" i="7"/>
  <c r="H602" i="5"/>
  <c r="H614" i="8"/>
  <c r="H648" i="2"/>
  <c r="H645" i="3"/>
  <c r="H95" i="86"/>
  <c r="H304" i="20"/>
  <c r="H686" i="9"/>
  <c r="H741" i="10"/>
  <c r="H729" i="10"/>
  <c r="H705" i="10"/>
  <c r="H683" i="5"/>
  <c r="H137" i="86"/>
  <c r="H125" i="86"/>
  <c r="J472" i="12"/>
  <c r="H87" i="20"/>
  <c r="H376" i="5"/>
  <c r="H384" i="7"/>
  <c r="H387" i="5"/>
  <c r="H432" i="7"/>
  <c r="H455" i="7"/>
  <c r="H246" i="3"/>
  <c r="H364" i="14"/>
  <c r="H175" i="85"/>
  <c r="H163" i="85"/>
  <c r="H151" i="85"/>
  <c r="H299" i="9"/>
  <c r="H308" i="10"/>
  <c r="H781" i="3"/>
  <c r="H771" i="2"/>
  <c r="H693" i="7"/>
  <c r="H91" i="8"/>
  <c r="H394" i="10"/>
  <c r="H757" i="3"/>
  <c r="H519" i="10"/>
  <c r="H527" i="5"/>
  <c r="H529" i="2"/>
  <c r="H534" i="8"/>
  <c r="H533" i="10"/>
  <c r="H534" i="10"/>
  <c r="H160" i="11"/>
  <c r="H218" i="4"/>
  <c r="M56" i="12"/>
  <c r="H480" i="4"/>
  <c r="H93" i="12"/>
  <c r="H189" i="7"/>
  <c r="H286" i="10"/>
  <c r="H96" i="12"/>
  <c r="H42" i="20"/>
  <c r="H107" i="12"/>
  <c r="H416" i="10"/>
  <c r="H276" i="3"/>
  <c r="H557" i="10"/>
  <c r="H558" i="9"/>
  <c r="H81" i="10"/>
  <c r="H44" i="9"/>
  <c r="H107" i="10"/>
  <c r="H383" i="3"/>
  <c r="H408" i="5"/>
  <c r="H535" i="10"/>
  <c r="H473" i="8"/>
  <c r="H578" i="3"/>
  <c r="H568" i="7"/>
  <c r="H618" i="7"/>
  <c r="H594" i="7"/>
  <c r="H664" i="3"/>
  <c r="H654" i="10"/>
  <c r="H698" i="8"/>
  <c r="H667" i="10"/>
  <c r="H721" i="10"/>
  <c r="H685" i="2"/>
  <c r="H694" i="3"/>
  <c r="H699" i="5"/>
  <c r="H675" i="5"/>
  <c r="H593" i="8"/>
  <c r="H614" i="3"/>
  <c r="H284" i="20"/>
  <c r="H63" i="85"/>
  <c r="H650" i="8"/>
  <c r="H586" i="9"/>
  <c r="H574" i="9"/>
  <c r="H582" i="7"/>
  <c r="H630" i="2"/>
  <c r="H610" i="9"/>
  <c r="H621" i="8"/>
  <c r="H646" i="10"/>
  <c r="H666" i="5"/>
  <c r="H709" i="10"/>
  <c r="H93" i="86"/>
  <c r="H92" i="12"/>
  <c r="H80" i="4"/>
  <c r="H116" i="5"/>
  <c r="H331" i="5"/>
  <c r="J203" i="12"/>
  <c r="H382" i="5"/>
  <c r="H97" i="12"/>
  <c r="H468" i="9"/>
  <c r="H648" i="5"/>
  <c r="H130" i="20"/>
  <c r="H654" i="5"/>
  <c r="H125" i="85"/>
  <c r="H612" i="5"/>
  <c r="H540" i="5"/>
  <c r="H576" i="10"/>
  <c r="H564" i="10"/>
  <c r="H640" i="2"/>
  <c r="H649" i="4"/>
  <c r="H676" i="3"/>
  <c r="H671" i="7"/>
  <c r="H464" i="7"/>
  <c r="H505" i="10"/>
  <c r="H641" i="7"/>
  <c r="H657" i="8"/>
  <c r="H678" i="3"/>
  <c r="H656" i="10"/>
  <c r="H497" i="2"/>
  <c r="H496" i="10"/>
  <c r="H523" i="7"/>
  <c r="H522" i="8"/>
  <c r="H559" i="5"/>
  <c r="H656" i="5"/>
  <c r="H560" i="4"/>
  <c r="H222" i="20"/>
  <c r="H556" i="4"/>
  <c r="H616" i="3"/>
  <c r="H668" i="5"/>
  <c r="H310" i="7"/>
  <c r="H257" i="20"/>
  <c r="H623" i="5"/>
  <c r="H696" i="3"/>
  <c r="H249" i="20"/>
  <c r="H672" i="9"/>
  <c r="H692" i="8"/>
  <c r="H680" i="9"/>
  <c r="H98" i="86"/>
  <c r="H195" i="20"/>
  <c r="H155" i="20"/>
  <c r="H557" i="2"/>
  <c r="H196" i="20"/>
  <c r="H596" i="7"/>
  <c r="H623" i="8"/>
  <c r="H523" i="2"/>
  <c r="H660" i="10"/>
  <c r="H290" i="5"/>
  <c r="H446" i="10"/>
  <c r="H592" i="9"/>
  <c r="H582" i="10"/>
  <c r="H570" i="10"/>
  <c r="H596" i="3"/>
  <c r="H584" i="3"/>
  <c r="H574" i="7"/>
  <c r="H624" i="7"/>
  <c r="J685" i="12"/>
  <c r="H684" i="12"/>
  <c r="H375" i="2"/>
  <c r="H557" i="3"/>
  <c r="H650" i="5"/>
  <c r="H588" i="7"/>
  <c r="H576" i="7"/>
  <c r="H371" i="8"/>
  <c r="H419" i="8"/>
  <c r="H523" i="5"/>
  <c r="H600" i="9"/>
  <c r="H584" i="7"/>
  <c r="H699" i="2"/>
  <c r="H155" i="4"/>
  <c r="H418" i="8"/>
  <c r="H462" i="9"/>
  <c r="H469" i="7"/>
  <c r="H474" i="7"/>
  <c r="H478" i="8"/>
  <c r="H480" i="5"/>
  <c r="H13" i="85"/>
  <c r="H82" i="86"/>
  <c r="H651" i="4"/>
  <c r="H665" i="8"/>
  <c r="H653" i="8"/>
  <c r="H656" i="2"/>
  <c r="H711" i="10"/>
  <c r="H278" i="2"/>
  <c r="H485" i="4"/>
  <c r="H485" i="10"/>
  <c r="H124" i="20"/>
  <c r="H439" i="14"/>
  <c r="H498" i="4"/>
  <c r="H525" i="2"/>
  <c r="H611" i="14"/>
  <c r="H514" i="14"/>
  <c r="H246" i="20"/>
  <c r="H699" i="10"/>
  <c r="H619" i="7"/>
  <c r="H648" i="9"/>
  <c r="H713" i="8"/>
  <c r="H210" i="4"/>
  <c r="H237" i="4"/>
  <c r="H449" i="2"/>
  <c r="H282" i="5"/>
  <c r="H420" i="9"/>
  <c r="H500" i="3"/>
  <c r="H164" i="20"/>
  <c r="H166" i="20"/>
  <c r="H534" i="2"/>
  <c r="H539" i="7"/>
  <c r="H540" i="2"/>
  <c r="H546" i="3"/>
  <c r="H588" i="9"/>
  <c r="H604" i="3"/>
  <c r="H580" i="3"/>
  <c r="H593" i="4"/>
  <c r="H770" i="2"/>
  <c r="H741" i="8"/>
  <c r="H402" i="10"/>
  <c r="H294" i="10"/>
  <c r="H332" i="7"/>
  <c r="H311" i="14"/>
  <c r="H570" i="7"/>
  <c r="H642" i="2"/>
  <c r="H692" i="9"/>
  <c r="H700" i="8"/>
  <c r="H139" i="85"/>
  <c r="H681" i="4"/>
  <c r="H698" i="4"/>
  <c r="H746" i="2"/>
  <c r="H624" i="2"/>
  <c r="H222" i="4"/>
  <c r="H227" i="3"/>
  <c r="H80" i="85"/>
  <c r="H126" i="14"/>
  <c r="H367" i="5"/>
  <c r="H789" i="3"/>
  <c r="H612" i="2"/>
  <c r="H126" i="2"/>
  <c r="H646" i="2"/>
  <c r="J758" i="12"/>
  <c r="H78" i="12"/>
  <c r="H692" i="7"/>
  <c r="H156" i="7"/>
  <c r="H89" i="12"/>
  <c r="H59" i="10"/>
  <c r="H126" i="86"/>
  <c r="H395" i="7"/>
  <c r="H400" i="3"/>
  <c r="H423" i="3"/>
  <c r="H434" i="5"/>
  <c r="H443" i="4"/>
  <c r="H446" i="4"/>
  <c r="H575" i="7"/>
  <c r="H657" i="3"/>
  <c r="H748" i="2"/>
  <c r="H617" i="12"/>
  <c r="H696" i="14"/>
  <c r="H148" i="8"/>
  <c r="H219" i="8"/>
  <c r="H680" i="8"/>
  <c r="H668" i="8"/>
  <c r="H245" i="3"/>
  <c r="H665" i="14"/>
  <c r="H15" i="8"/>
  <c r="H99" i="10"/>
  <c r="H148" i="9"/>
  <c r="H270" i="9"/>
  <c r="H295" i="9"/>
  <c r="H293" i="3"/>
  <c r="H320" i="3"/>
  <c r="H779" i="3"/>
  <c r="H769" i="2"/>
  <c r="H757" i="2"/>
  <c r="H691" i="7"/>
  <c r="H173" i="85"/>
  <c r="H161" i="85"/>
  <c r="H182" i="8"/>
  <c r="H164" i="14"/>
  <c r="H327" i="5"/>
  <c r="H446" i="3"/>
  <c r="H462" i="5"/>
  <c r="H765" i="3"/>
  <c r="H767" i="2"/>
  <c r="H689" i="7"/>
  <c r="H46" i="12"/>
  <c r="J219" i="12"/>
  <c r="J647" i="12"/>
  <c r="H165" i="9"/>
  <c r="H199" i="8"/>
  <c r="H221" i="8"/>
  <c r="H209" i="14"/>
  <c r="H266" i="8"/>
  <c r="H443" i="2"/>
  <c r="H344" i="2"/>
  <c r="H296" i="2"/>
  <c r="H300" i="5"/>
  <c r="H522" i="12"/>
  <c r="H522" i="10"/>
  <c r="H528" i="7"/>
  <c r="H525" i="10"/>
  <c r="H530" i="7"/>
  <c r="H530" i="5"/>
  <c r="H531" i="4"/>
  <c r="H532" i="2"/>
  <c r="H534" i="7"/>
  <c r="H531" i="9"/>
  <c r="H536" i="7"/>
  <c r="H536" i="5"/>
  <c r="H608" i="3"/>
  <c r="H302" i="20"/>
  <c r="H290" i="20"/>
  <c r="H658" i="3"/>
  <c r="H672" i="5"/>
  <c r="H703" i="10"/>
  <c r="H3" i="5"/>
  <c r="H88" i="12"/>
  <c r="J70" i="12"/>
  <c r="H600" i="12"/>
  <c r="H789" i="2"/>
  <c r="J683" i="12"/>
  <c r="H250" i="20"/>
  <c r="H663" i="4"/>
  <c r="H776" i="2"/>
  <c r="H467" i="8"/>
  <c r="H469" i="5"/>
  <c r="H470" i="5"/>
  <c r="H474" i="5"/>
  <c r="H537" i="4"/>
  <c r="J121" i="12"/>
  <c r="H122" i="86"/>
  <c r="H91" i="5"/>
  <c r="H255" i="4"/>
  <c r="H258" i="4"/>
  <c r="H37" i="10"/>
  <c r="H230" i="9"/>
  <c r="H444" i="5"/>
  <c r="H32" i="8"/>
  <c r="H43" i="10"/>
  <c r="H6" i="9"/>
  <c r="H228" i="8"/>
  <c r="H229" i="8"/>
  <c r="H232" i="8"/>
  <c r="H248" i="8"/>
  <c r="H255" i="8"/>
  <c r="H254" i="3"/>
  <c r="J733" i="12"/>
  <c r="J681" i="12"/>
  <c r="H48" i="20"/>
  <c r="H3" i="2"/>
  <c r="H265" i="11"/>
  <c r="H297" i="20"/>
  <c r="H734" i="2"/>
  <c r="H97" i="8"/>
  <c r="H49" i="2"/>
  <c r="H74" i="3"/>
  <c r="H25" i="4"/>
  <c r="H110" i="4"/>
  <c r="H133" i="14"/>
  <c r="H136" i="14"/>
  <c r="H203" i="10"/>
  <c r="H175" i="86"/>
  <c r="H768" i="2"/>
  <c r="H47" i="2"/>
  <c r="H35" i="2"/>
  <c r="H96" i="3"/>
  <c r="H35" i="5"/>
  <c r="H72" i="4"/>
  <c r="H159" i="3"/>
  <c r="H187" i="8"/>
  <c r="H409" i="2"/>
  <c r="H614" i="12"/>
  <c r="H706" i="2"/>
  <c r="H171" i="85"/>
  <c r="H624" i="14"/>
  <c r="H766" i="2"/>
  <c r="I69" i="12"/>
  <c r="J69" i="12"/>
  <c r="H763" i="3"/>
  <c r="H777" i="2"/>
  <c r="H765" i="2"/>
  <c r="H753" i="2"/>
  <c r="H169" i="85"/>
  <c r="H157" i="85"/>
  <c r="H171" i="86"/>
  <c r="H764" i="2"/>
  <c r="H752" i="2"/>
  <c r="H698" i="7"/>
  <c r="H320" i="7"/>
  <c r="H472" i="4"/>
  <c r="H6" i="4"/>
  <c r="H773" i="2"/>
  <c r="H761" i="2"/>
  <c r="H749" i="2"/>
  <c r="H737" i="2"/>
  <c r="H695" i="7"/>
  <c r="H165" i="85"/>
  <c r="H153" i="85"/>
  <c r="H125" i="12"/>
  <c r="J852" i="12"/>
  <c r="H821" i="3"/>
  <c r="H815" i="3"/>
  <c r="H813" i="3"/>
  <c r="H809" i="3"/>
  <c r="H741" i="2"/>
  <c r="J641" i="12"/>
  <c r="H682" i="3"/>
  <c r="H762" i="2"/>
  <c r="H797" i="3"/>
  <c r="H173" i="2"/>
  <c r="H125" i="14"/>
  <c r="H137" i="14"/>
  <c r="H197" i="3"/>
  <c r="H205" i="10"/>
  <c r="H208" i="3"/>
  <c r="H154" i="14"/>
  <c r="H155" i="14"/>
  <c r="H733" i="2"/>
  <c r="H149" i="85"/>
  <c r="J765" i="12"/>
  <c r="H766" i="7"/>
  <c r="H730" i="7"/>
  <c r="H122" i="7"/>
  <c r="H129" i="2"/>
  <c r="H140" i="4"/>
  <c r="H694" i="12"/>
  <c r="H688" i="12"/>
  <c r="H775" i="3"/>
  <c r="A4" i="6"/>
  <c r="A5" i="6" s="1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H651" i="2"/>
  <c r="H742" i="10"/>
  <c r="H118" i="86"/>
  <c r="A4" i="3"/>
  <c r="H99" i="8"/>
  <c r="H93" i="8"/>
  <c r="H85" i="8"/>
  <c r="H55" i="2"/>
  <c r="H53" i="2"/>
  <c r="H51" i="2"/>
  <c r="H43" i="2"/>
  <c r="H37" i="2"/>
  <c r="H33" i="2"/>
  <c r="H31" i="2"/>
  <c r="H23" i="2"/>
  <c r="H21" i="2"/>
  <c r="H11" i="2"/>
  <c r="H7" i="2"/>
  <c r="H98" i="3"/>
  <c r="H90" i="3"/>
  <c r="H82" i="3"/>
  <c r="H80" i="3"/>
  <c r="H66" i="3"/>
  <c r="H58" i="3"/>
  <c r="H52" i="6"/>
  <c r="H40" i="6"/>
  <c r="H24" i="6"/>
  <c r="H94" i="7"/>
  <c r="H92" i="7"/>
  <c r="H50" i="7"/>
  <c r="H34" i="7"/>
  <c r="H30" i="7"/>
  <c r="H28" i="7"/>
  <c r="H26" i="7"/>
  <c r="H22" i="7"/>
  <c r="H20" i="7"/>
  <c r="H14" i="7"/>
  <c r="H98" i="5"/>
  <c r="H82" i="5"/>
  <c r="H60" i="5"/>
  <c r="H39" i="5"/>
  <c r="H29" i="5"/>
  <c r="H15" i="5"/>
  <c r="H5" i="5"/>
  <c r="H96" i="4"/>
  <c r="H100" i="6"/>
  <c r="H100" i="5"/>
  <c r="H102" i="4"/>
  <c r="H108" i="3"/>
  <c r="H109" i="7"/>
  <c r="H106" i="10"/>
  <c r="H39" i="14"/>
  <c r="H108" i="10"/>
  <c r="H111" i="2"/>
  <c r="H113" i="8"/>
  <c r="H120" i="2"/>
  <c r="H120" i="6"/>
  <c r="H121" i="4"/>
  <c r="H67" i="14"/>
  <c r="H123" i="4"/>
  <c r="H121" i="10"/>
  <c r="H125" i="2"/>
  <c r="H125" i="5"/>
  <c r="H127" i="8"/>
  <c r="H127" i="3"/>
  <c r="H128" i="7"/>
  <c r="H127" i="4"/>
  <c r="H73" i="14"/>
  <c r="H129" i="6"/>
  <c r="H129" i="5"/>
  <c r="H131" i="8"/>
  <c r="H131" i="2"/>
  <c r="H133" i="2"/>
  <c r="H133" i="6"/>
  <c r="H133" i="5"/>
  <c r="H136" i="7"/>
  <c r="H135" i="4"/>
  <c r="H137" i="2"/>
  <c r="H136" i="9"/>
  <c r="H140" i="8"/>
  <c r="H86" i="14"/>
  <c r="H141" i="2"/>
  <c r="H141" i="11"/>
  <c r="H161" i="9"/>
  <c r="H165" i="2"/>
  <c r="H166" i="3"/>
  <c r="H167" i="7"/>
  <c r="H166" i="4"/>
  <c r="H112" i="14"/>
  <c r="H167" i="2"/>
  <c r="H168" i="8"/>
  <c r="H168" i="3"/>
  <c r="H168" i="4"/>
  <c r="H166" i="10"/>
  <c r="H114" i="14"/>
  <c r="H169" i="2"/>
  <c r="H116" i="14"/>
  <c r="H172" i="4"/>
  <c r="H170" i="10"/>
  <c r="H118" i="14"/>
  <c r="H174" i="3"/>
  <c r="H174" i="4"/>
  <c r="H172" i="10"/>
  <c r="H120" i="14"/>
  <c r="H175" i="3"/>
  <c r="H173" i="10"/>
  <c r="H121" i="14"/>
  <c r="H176" i="3"/>
  <c r="H177" i="4"/>
  <c r="H123" i="14"/>
  <c r="H178" i="8"/>
  <c r="H179" i="7"/>
  <c r="H124" i="14"/>
  <c r="H180" i="8"/>
  <c r="H181" i="7"/>
  <c r="H181" i="3"/>
  <c r="H181" i="4"/>
  <c r="H179" i="10"/>
  <c r="H182" i="3"/>
  <c r="H182" i="4"/>
  <c r="H128" i="14"/>
  <c r="H183" i="4"/>
  <c r="H181" i="10"/>
  <c r="H129" i="14"/>
  <c r="H184" i="3"/>
  <c r="H184" i="4"/>
  <c r="H185" i="4"/>
  <c r="H187" i="7"/>
  <c r="H186" i="4"/>
  <c r="H184" i="10"/>
  <c r="H132" i="14"/>
  <c r="H188" i="7"/>
  <c r="H188" i="4"/>
  <c r="H134" i="14"/>
  <c r="H189" i="8"/>
  <c r="H190" i="3"/>
  <c r="H191" i="7"/>
  <c r="H189" i="10"/>
  <c r="H193" i="7"/>
  <c r="H138" i="14"/>
  <c r="H193" i="3"/>
  <c r="H194" i="7"/>
  <c r="H193" i="4"/>
  <c r="H195" i="7"/>
  <c r="H195" i="8"/>
  <c r="H196" i="7"/>
  <c r="H195" i="4"/>
  <c r="H193" i="10"/>
  <c r="H196" i="8"/>
  <c r="H197" i="7"/>
  <c r="H194" i="10"/>
  <c r="H142" i="14"/>
  <c r="H198" i="7"/>
  <c r="H199" i="7"/>
  <c r="H198" i="4"/>
  <c r="H196" i="10"/>
  <c r="H144" i="14"/>
  <c r="H197" i="10"/>
  <c r="H145" i="14"/>
  <c r="H201" i="7"/>
  <c r="H198" i="10"/>
  <c r="H146" i="14"/>
  <c r="H201" i="8"/>
  <c r="H202" i="7"/>
  <c r="H201" i="4"/>
  <c r="H147" i="14"/>
  <c r="H202" i="8"/>
  <c r="H203" i="7"/>
  <c r="H148" i="14"/>
  <c r="H203" i="8"/>
  <c r="H204" i="7"/>
  <c r="H149" i="14"/>
  <c r="H204" i="8"/>
  <c r="H202" i="10"/>
  <c r="H150" i="14"/>
  <c r="H205" i="8"/>
  <c r="H205" i="3"/>
  <c r="H206" i="7"/>
  <c r="H206" i="8"/>
  <c r="H207" i="7"/>
  <c r="H152" i="14"/>
  <c r="H207" i="3"/>
  <c r="H207" i="4"/>
  <c r="H153" i="14"/>
  <c r="H209" i="7"/>
  <c r="H208" i="4"/>
  <c r="H210" i="7"/>
  <c r="H210" i="8"/>
  <c r="H211" i="7"/>
  <c r="H267" i="8"/>
  <c r="H303" i="8"/>
  <c r="H301" i="8"/>
  <c r="H293" i="8"/>
  <c r="H291" i="8"/>
  <c r="H287" i="8"/>
  <c r="H281" i="8"/>
  <c r="H279" i="8"/>
  <c r="H277" i="8"/>
  <c r="H475" i="2"/>
  <c r="A4" i="5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H208" i="10"/>
  <c r="A4" i="8"/>
  <c r="A5" i="8" s="1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A747" i="8" s="1"/>
  <c r="A748" i="8" s="1"/>
  <c r="A749" i="8" s="1"/>
  <c r="A750" i="8" s="1"/>
  <c r="A751" i="8" s="1"/>
  <c r="A752" i="8" s="1"/>
  <c r="A753" i="8" s="1"/>
  <c r="A754" i="8" s="1"/>
  <c r="A755" i="8" s="1"/>
  <c r="A756" i="8" s="1"/>
  <c r="A757" i="8" s="1"/>
  <c r="A758" i="8" s="1"/>
  <c r="A759" i="8" s="1"/>
  <c r="A760" i="8" s="1"/>
  <c r="A761" i="8" s="1"/>
  <c r="A762" i="8" s="1"/>
  <c r="A763" i="8" s="1"/>
  <c r="A764" i="8" s="1"/>
  <c r="A765" i="8" s="1"/>
  <c r="A766" i="8" s="1"/>
  <c r="A767" i="8" s="1"/>
  <c r="A768" i="8" s="1"/>
  <c r="A769" i="8" s="1"/>
  <c r="A770" i="8" s="1"/>
  <c r="A771" i="8" s="1"/>
  <c r="A772" i="8" s="1"/>
  <c r="A773" i="8" s="1"/>
  <c r="A774" i="8" s="1"/>
  <c r="A775" i="8" s="1"/>
  <c r="A776" i="8" s="1"/>
  <c r="A777" i="8" s="1"/>
  <c r="A778" i="8" s="1"/>
  <c r="A779" i="8" s="1"/>
  <c r="A780" i="8" s="1"/>
  <c r="A781" i="8" s="1"/>
  <c r="A782" i="8" s="1"/>
  <c r="A783" i="8" s="1"/>
  <c r="A784" i="8" s="1"/>
  <c r="A785" i="8" s="1"/>
  <c r="A786" i="8" s="1"/>
  <c r="A787" i="8" s="1"/>
  <c r="A788" i="8" s="1"/>
  <c r="A789" i="8" s="1"/>
  <c r="A790" i="8" s="1"/>
  <c r="A791" i="8" s="1"/>
  <c r="A792" i="8" s="1"/>
  <c r="A793" i="8" s="1"/>
  <c r="A794" i="8" s="1"/>
  <c r="A795" i="8" s="1"/>
  <c r="A796" i="8" s="1"/>
  <c r="A797" i="8" s="1"/>
  <c r="A798" i="8" s="1"/>
  <c r="A799" i="8" s="1"/>
  <c r="A800" i="8" s="1"/>
  <c r="A801" i="8" s="1"/>
  <c r="A802" i="8" s="1"/>
  <c r="A803" i="8" s="1"/>
  <c r="A804" i="8" s="1"/>
  <c r="A805" i="8" s="1"/>
  <c r="A806" i="8" s="1"/>
  <c r="A807" i="8" s="1"/>
  <c r="A808" i="8" s="1"/>
  <c r="A809" i="8" s="1"/>
  <c r="A810" i="8" s="1"/>
  <c r="A811" i="8" s="1"/>
  <c r="A812" i="8" s="1"/>
  <c r="A813" i="8" s="1"/>
  <c r="A814" i="8" s="1"/>
  <c r="A815" i="8" s="1"/>
  <c r="A816" i="8" s="1"/>
  <c r="A817" i="8" s="1"/>
  <c r="A818" i="8" s="1"/>
  <c r="A819" i="8" s="1"/>
  <c r="A820" i="8" s="1"/>
  <c r="A821" i="8" s="1"/>
  <c r="A822" i="8" s="1"/>
  <c r="A823" i="8" s="1"/>
  <c r="A824" i="8" s="1"/>
  <c r="A825" i="8" s="1"/>
  <c r="A826" i="8" s="1"/>
  <c r="A827" i="8" s="1"/>
  <c r="A828" i="8" s="1"/>
  <c r="A829" i="8" s="1"/>
  <c r="A830" i="8" s="1"/>
  <c r="A831" i="8" s="1"/>
  <c r="A832" i="8" s="1"/>
  <c r="A833" i="8" s="1"/>
  <c r="A834" i="8" s="1"/>
  <c r="A835" i="8" s="1"/>
  <c r="A836" i="8" s="1"/>
  <c r="A837" i="8" s="1"/>
  <c r="A838" i="8" s="1"/>
  <c r="A839" i="8" s="1"/>
  <c r="A840" i="8" s="1"/>
  <c r="A841" i="8" s="1"/>
  <c r="A842" i="8" s="1"/>
  <c r="A843" i="8" s="1"/>
  <c r="A844" i="8" s="1"/>
  <c r="A845" i="8" s="1"/>
  <c r="A846" i="8" s="1"/>
  <c r="A847" i="8" s="1"/>
  <c r="A848" i="8" s="1"/>
  <c r="A849" i="8" s="1"/>
  <c r="A850" i="8" s="1"/>
  <c r="A851" i="8" s="1"/>
  <c r="A852" i="8" s="1"/>
  <c r="A853" i="8" s="1"/>
  <c r="A854" i="8" s="1"/>
  <c r="A855" i="8" s="1"/>
  <c r="A856" i="8" s="1"/>
  <c r="A857" i="8" s="1"/>
  <c r="A858" i="8" s="1"/>
  <c r="A859" i="8" s="1"/>
  <c r="A860" i="8" s="1"/>
  <c r="A861" i="8" s="1"/>
  <c r="A862" i="8" s="1"/>
  <c r="A863" i="8" s="1"/>
  <c r="A864" i="8" s="1"/>
  <c r="A865" i="8" s="1"/>
  <c r="A866" i="8" s="1"/>
  <c r="A867" i="8" s="1"/>
  <c r="A868" i="8" s="1"/>
  <c r="A869" i="8" s="1"/>
  <c r="A870" i="8" s="1"/>
  <c r="A871" i="8" s="1"/>
  <c r="A872" i="8" s="1"/>
  <c r="A873" i="8" s="1"/>
  <c r="A874" i="8" s="1"/>
  <c r="A875" i="8" s="1"/>
  <c r="A876" i="8" s="1"/>
  <c r="A877" i="8" s="1"/>
  <c r="A878" i="8" s="1"/>
  <c r="A879" i="8" s="1"/>
  <c r="A880" i="8" s="1"/>
  <c r="A881" i="8" s="1"/>
  <c r="A882" i="8" s="1"/>
  <c r="A883" i="8" s="1"/>
  <c r="A884" i="8" s="1"/>
  <c r="A885" i="8" s="1"/>
  <c r="A886" i="8" s="1"/>
  <c r="A887" i="8" s="1"/>
  <c r="A888" i="8" s="1"/>
  <c r="A889" i="8" s="1"/>
  <c r="A890" i="8" s="1"/>
  <c r="A891" i="8" s="1"/>
  <c r="A892" i="8" s="1"/>
  <c r="A893" i="8" s="1"/>
  <c r="A894" i="8" s="1"/>
  <c r="A895" i="8" s="1"/>
  <c r="A896" i="8" s="1"/>
  <c r="A897" i="8" s="1"/>
  <c r="A898" i="8" s="1"/>
  <c r="A899" i="8" s="1"/>
  <c r="A900" i="8" s="1"/>
  <c r="A901" i="8" s="1"/>
  <c r="A902" i="8" s="1"/>
  <c r="A903" i="8" s="1"/>
  <c r="A904" i="8" s="1"/>
  <c r="A905" i="8" s="1"/>
  <c r="A906" i="8" s="1"/>
  <c r="A907" i="8" s="1"/>
  <c r="A908" i="8" s="1"/>
  <c r="A909" i="8" s="1"/>
  <c r="A910" i="8" s="1"/>
  <c r="A911" i="8" s="1"/>
  <c r="A912" i="8" s="1"/>
  <c r="A913" i="8" s="1"/>
  <c r="A914" i="8" s="1"/>
  <c r="A915" i="8" s="1"/>
  <c r="A916" i="8" s="1"/>
  <c r="A917" i="8" s="1"/>
  <c r="A918" i="8" s="1"/>
  <c r="A919" i="8" s="1"/>
  <c r="A920" i="8" s="1"/>
  <c r="A921" i="8" s="1"/>
  <c r="A922" i="8" s="1"/>
  <c r="A923" i="8" s="1"/>
  <c r="A924" i="8" s="1"/>
  <c r="A925" i="8" s="1"/>
  <c r="A926" i="8" s="1"/>
  <c r="A927" i="8" s="1"/>
  <c r="A928" i="8" s="1"/>
  <c r="A929" i="8" s="1"/>
  <c r="A930" i="8" s="1"/>
  <c r="A931" i="8" s="1"/>
  <c r="A932" i="8" s="1"/>
  <c r="A933" i="8" s="1"/>
  <c r="A934" i="8" s="1"/>
  <c r="A935" i="8" s="1"/>
  <c r="A936" i="8" s="1"/>
  <c r="A937" i="8" s="1"/>
  <c r="A938" i="8" s="1"/>
  <c r="A939" i="8" s="1"/>
  <c r="A940" i="8" s="1"/>
  <c r="A941" i="8" s="1"/>
  <c r="A942" i="8" s="1"/>
  <c r="A943" i="8" s="1"/>
  <c r="A944" i="8" s="1"/>
  <c r="A945" i="8" s="1"/>
  <c r="A946" i="8" s="1"/>
  <c r="A947" i="8" s="1"/>
  <c r="A948" i="8" s="1"/>
  <c r="A949" i="8" s="1"/>
  <c r="A950" i="8" s="1"/>
  <c r="A951" i="8" s="1"/>
  <c r="A952" i="8" s="1"/>
  <c r="A953" i="8" s="1"/>
  <c r="A954" i="8" s="1"/>
  <c r="A955" i="8" s="1"/>
  <c r="A956" i="8" s="1"/>
  <c r="A957" i="8" s="1"/>
  <c r="A958" i="8" s="1"/>
  <c r="A959" i="8" s="1"/>
  <c r="A960" i="8" s="1"/>
  <c r="A961" i="8" s="1"/>
  <c r="A962" i="8" s="1"/>
  <c r="A963" i="8" s="1"/>
  <c r="A964" i="8" s="1"/>
  <c r="A965" i="8" s="1"/>
  <c r="A966" i="8" s="1"/>
  <c r="A967" i="8" s="1"/>
  <c r="A968" i="8" s="1"/>
  <c r="A969" i="8" s="1"/>
  <c r="A970" i="8" s="1"/>
  <c r="A971" i="8" s="1"/>
  <c r="A972" i="8" s="1"/>
  <c r="A973" i="8" s="1"/>
  <c r="A974" i="8" s="1"/>
  <c r="A975" i="8" s="1"/>
  <c r="A976" i="8" s="1"/>
  <c r="A977" i="8" s="1"/>
  <c r="A978" i="8" s="1"/>
  <c r="A979" i="8" s="1"/>
  <c r="A980" i="8" s="1"/>
  <c r="A981" i="8" s="1"/>
  <c r="A982" i="8" s="1"/>
  <c r="A983" i="8" s="1"/>
  <c r="A984" i="8" s="1"/>
  <c r="A985" i="8" s="1"/>
  <c r="A986" i="8" s="1"/>
  <c r="A987" i="8" s="1"/>
  <c r="A988" i="8" s="1"/>
  <c r="A989" i="8" s="1"/>
  <c r="A990" i="8" s="1"/>
  <c r="A991" i="8" s="1"/>
  <c r="A992" i="8" s="1"/>
  <c r="A993" i="8" s="1"/>
  <c r="A994" i="8" s="1"/>
  <c r="A995" i="8" s="1"/>
  <c r="A996" i="8" s="1"/>
  <c r="A997" i="8" s="1"/>
  <c r="A998" i="8" s="1"/>
  <c r="A999" i="8" s="1"/>
  <c r="A1000" i="8" s="1"/>
  <c r="A1001" i="8" s="1"/>
  <c r="A1002" i="8" s="1"/>
  <c r="A1003" i="8" s="1"/>
  <c r="A1004" i="8" s="1"/>
  <c r="A1005" i="8" s="1"/>
  <c r="A1006" i="8" s="1"/>
  <c r="A1007" i="8" s="1"/>
  <c r="A1008" i="8" s="1"/>
  <c r="A1009" i="8" s="1"/>
  <c r="A1010" i="8" s="1"/>
  <c r="A1011" i="8" s="1"/>
  <c r="A1012" i="8" s="1"/>
  <c r="A1013" i="8" s="1"/>
  <c r="A1014" i="8" s="1"/>
  <c r="A1015" i="8" s="1"/>
  <c r="A1016" i="8" s="1"/>
  <c r="A1017" i="8" s="1"/>
  <c r="A1018" i="8" s="1"/>
  <c r="A1019" i="8" s="1"/>
  <c r="A1020" i="8" s="1"/>
  <c r="A1021" i="8" s="1"/>
  <c r="A1022" i="8" s="1"/>
  <c r="A1023" i="8" s="1"/>
  <c r="A1024" i="8" s="1"/>
  <c r="A1025" i="8" s="1"/>
  <c r="A1026" i="8" s="1"/>
  <c r="H122" i="2"/>
  <c r="H122" i="5"/>
  <c r="H124" i="8"/>
  <c r="H70" i="14"/>
  <c r="H124" i="9"/>
  <c r="H128" i="8"/>
  <c r="H128" i="4"/>
  <c r="H130" i="6"/>
  <c r="H130" i="11"/>
  <c r="H132" i="3"/>
  <c r="H132" i="4"/>
  <c r="H134" i="6"/>
  <c r="H134" i="5"/>
  <c r="H134" i="11"/>
  <c r="H136" i="3"/>
  <c r="H134" i="10"/>
  <c r="H139" i="2"/>
  <c r="H139" i="5"/>
  <c r="H145" i="7"/>
  <c r="H144" i="4"/>
  <c r="H145" i="5"/>
  <c r="H147" i="7"/>
  <c r="H147" i="2"/>
  <c r="H147" i="5"/>
  <c r="H147" i="11"/>
  <c r="H148" i="4"/>
  <c r="H146" i="10"/>
  <c r="H269" i="8"/>
  <c r="H269" i="3"/>
  <c r="H215" i="14"/>
  <c r="H216" i="14"/>
  <c r="H271" i="8"/>
  <c r="H271" i="3"/>
  <c r="H271" i="4"/>
  <c r="H217" i="14"/>
  <c r="H469" i="2"/>
  <c r="H467" i="2"/>
  <c r="H465" i="2"/>
  <c r="H463" i="2"/>
  <c r="H461" i="2"/>
  <c r="H459" i="2"/>
  <c r="H457" i="2"/>
  <c r="H455" i="2"/>
  <c r="H451" i="2"/>
  <c r="H445" i="2"/>
  <c r="H441" i="2"/>
  <c r="H439" i="2"/>
  <c r="H425" i="2"/>
  <c r="H423" i="2"/>
  <c r="H421" i="2"/>
  <c r="H417" i="2"/>
  <c r="H415" i="2"/>
  <c r="H411" i="2"/>
  <c r="H407" i="2"/>
  <c r="H405" i="2"/>
  <c r="H401" i="2"/>
  <c r="H397" i="2"/>
  <c r="H393" i="2"/>
  <c r="H391" i="2"/>
  <c r="H389" i="2"/>
  <c r="H386" i="2"/>
  <c r="H384" i="2"/>
  <c r="H382" i="2"/>
  <c r="H380" i="2"/>
  <c r="H378" i="2"/>
  <c r="H376" i="2"/>
  <c r="H372" i="2"/>
  <c r="H370" i="2"/>
  <c r="H360" i="2"/>
  <c r="H356" i="2"/>
  <c r="H354" i="2"/>
  <c r="H352" i="2"/>
  <c r="H350" i="2"/>
  <c r="H348" i="2"/>
  <c r="H346" i="2"/>
  <c r="H340" i="2"/>
  <c r="H336" i="2"/>
  <c r="H334" i="2"/>
  <c r="H332" i="2"/>
  <c r="H330" i="2"/>
  <c r="H328" i="2"/>
  <c r="H326" i="2"/>
  <c r="H322" i="2"/>
  <c r="H320" i="2"/>
  <c r="H318" i="2"/>
  <c r="H316" i="2"/>
  <c r="H314" i="2"/>
  <c r="H312" i="2"/>
  <c r="H304" i="2"/>
  <c r="H300" i="2"/>
  <c r="H298" i="2"/>
  <c r="H294" i="2"/>
  <c r="H288" i="2"/>
  <c r="H280" i="2"/>
  <c r="H276" i="2"/>
  <c r="H298" i="5"/>
  <c r="H296" i="5"/>
  <c r="H292" i="5"/>
  <c r="H288" i="5"/>
  <c r="H284" i="5"/>
  <c r="H278" i="5"/>
  <c r="H329" i="4"/>
  <c r="H327" i="4"/>
  <c r="H323" i="4"/>
  <c r="H313" i="4"/>
  <c r="H309" i="4"/>
  <c r="H307" i="4"/>
  <c r="H305" i="4"/>
  <c r="H301" i="4"/>
  <c r="H295" i="4"/>
  <c r="H293" i="4"/>
  <c r="H289" i="4"/>
  <c r="H287" i="4"/>
  <c r="H285" i="4"/>
  <c r="H314" i="11"/>
  <c r="H312" i="11"/>
  <c r="H310" i="11"/>
  <c r="H308" i="11"/>
  <c r="H306" i="11"/>
  <c r="H304" i="11"/>
  <c r="H302" i="11"/>
  <c r="H300" i="11"/>
  <c r="H298" i="11"/>
  <c r="H296" i="11"/>
  <c r="H294" i="11"/>
  <c r="H292" i="11"/>
  <c r="H290" i="11"/>
  <c r="H288" i="11"/>
  <c r="H286" i="11"/>
  <c r="H284" i="11"/>
  <c r="H282" i="11"/>
  <c r="H280" i="11"/>
  <c r="H276" i="11"/>
  <c r="H313" i="9"/>
  <c r="H311" i="9"/>
  <c r="H307" i="9"/>
  <c r="H293" i="9"/>
  <c r="H289" i="9"/>
  <c r="H283" i="9"/>
  <c r="H277" i="9"/>
  <c r="H273" i="9"/>
  <c r="H440" i="10"/>
  <c r="H438" i="10"/>
  <c r="H436" i="10"/>
  <c r="H432" i="10"/>
  <c r="H426" i="10"/>
  <c r="H424" i="10"/>
  <c r="H422" i="10"/>
  <c r="H418" i="10"/>
  <c r="H414" i="10"/>
  <c r="H412" i="10"/>
  <c r="H410" i="10"/>
  <c r="H408" i="10"/>
  <c r="H406" i="10"/>
  <c r="H404" i="10"/>
  <c r="H396" i="10"/>
  <c r="H390" i="10"/>
  <c r="H376" i="10"/>
  <c r="H372" i="10"/>
  <c r="H362" i="10"/>
  <c r="H358" i="10"/>
  <c r="H356" i="10"/>
  <c r="H338" i="10"/>
  <c r="H336" i="10"/>
  <c r="H334" i="10"/>
  <c r="H332" i="10"/>
  <c r="H328" i="10"/>
  <c r="H326" i="10"/>
  <c r="H322" i="10"/>
  <c r="H320" i="10"/>
  <c r="H318" i="10"/>
  <c r="H316" i="10"/>
  <c r="H310" i="10"/>
  <c r="H306" i="10"/>
  <c r="H304" i="10"/>
  <c r="H300" i="10"/>
  <c r="H298" i="10"/>
  <c r="H290" i="10"/>
  <c r="H284" i="10"/>
  <c r="H282" i="10"/>
  <c r="H278" i="10"/>
  <c r="H274" i="10"/>
  <c r="H262" i="14"/>
  <c r="H260" i="14"/>
  <c r="H250" i="14"/>
  <c r="H234" i="14"/>
  <c r="H230" i="14"/>
  <c r="H228" i="14"/>
  <c r="H279" i="7"/>
  <c r="H278" i="3"/>
  <c r="H281" i="7"/>
  <c r="H283" i="7"/>
  <c r="H295" i="3"/>
  <c r="H300" i="7"/>
  <c r="H299" i="3"/>
  <c r="H301" i="3"/>
  <c r="H306" i="8"/>
  <c r="H306" i="5"/>
  <c r="H310" i="5"/>
  <c r="H312" i="3"/>
  <c r="H316" i="3"/>
  <c r="H263" i="14"/>
  <c r="H319" i="3"/>
  <c r="H322" i="7"/>
  <c r="H321" i="3"/>
  <c r="H323" i="5"/>
  <c r="H324" i="8"/>
  <c r="H324" i="5"/>
  <c r="H325" i="5"/>
  <c r="H326" i="8"/>
  <c r="H326" i="5"/>
  <c r="H329" i="8"/>
  <c r="H275" i="14"/>
  <c r="H330" i="9"/>
  <c r="H333" i="8"/>
  <c r="H331" i="9"/>
  <c r="H336" i="7"/>
  <c r="H335" i="3"/>
  <c r="H335" i="4"/>
  <c r="H338" i="7"/>
  <c r="H282" i="14"/>
  <c r="H337" i="3"/>
  <c r="H339" i="7"/>
  <c r="H283" i="14"/>
  <c r="H338" i="4"/>
  <c r="H339" i="11"/>
  <c r="H341" i="7"/>
  <c r="H285" i="14"/>
  <c r="H340" i="4"/>
  <c r="H341" i="4"/>
  <c r="H342" i="8"/>
  <c r="H342" i="5"/>
  <c r="H342" i="11"/>
  <c r="H344" i="7"/>
  <c r="H288" i="14"/>
  <c r="H344" i="5"/>
  <c r="H345" i="3"/>
  <c r="H347" i="7"/>
  <c r="H291" i="14"/>
  <c r="H346" i="8"/>
  <c r="H347" i="4"/>
  <c r="H352" i="5"/>
  <c r="H352" i="11"/>
  <c r="H371" i="5"/>
  <c r="H373" i="7"/>
  <c r="H369" i="9"/>
  <c r="H372" i="8"/>
  <c r="H372" i="5"/>
  <c r="H374" i="7"/>
  <c r="H373" i="4"/>
  <c r="H376" i="7"/>
  <c r="H377" i="7"/>
  <c r="H378" i="7"/>
  <c r="H379" i="7"/>
  <c r="H324" i="14"/>
  <c r="H391" i="5"/>
  <c r="H392" i="5"/>
  <c r="H338" i="14"/>
  <c r="H394" i="7"/>
  <c r="H393" i="8"/>
  <c r="H393" i="5"/>
  <c r="H340" i="14"/>
  <c r="H395" i="5"/>
  <c r="H395" i="3"/>
  <c r="H398" i="7"/>
  <c r="H397" i="5"/>
  <c r="H343" i="14"/>
  <c r="H32" i="20"/>
  <c r="H398" i="4"/>
  <c r="H396" i="9"/>
  <c r="H399" i="4"/>
  <c r="H399" i="3"/>
  <c r="H400" i="4"/>
  <c r="H34" i="20"/>
  <c r="H401" i="5"/>
  <c r="H401" i="3"/>
  <c r="H36" i="20"/>
  <c r="H402" i="5"/>
  <c r="H402" i="8"/>
  <c r="H400" i="9"/>
  <c r="H405" i="7"/>
  <c r="H404" i="5"/>
  <c r="H404" i="8"/>
  <c r="H40" i="20"/>
  <c r="H410" i="5"/>
  <c r="H412" i="7"/>
  <c r="H408" i="9"/>
  <c r="H356" i="14"/>
  <c r="H357" i="14"/>
  <c r="H409" i="9"/>
  <c r="H46" i="20"/>
  <c r="H412" i="5"/>
  <c r="H414" i="7"/>
  <c r="H359" i="14"/>
  <c r="H415" i="7"/>
  <c r="H414" i="4"/>
  <c r="H414" i="3"/>
  <c r="H361" i="14"/>
  <c r="H415" i="4"/>
  <c r="H415" i="3"/>
  <c r="H50" i="20"/>
  <c r="H416" i="8"/>
  <c r="H417" i="8"/>
  <c r="H418" i="5"/>
  <c r="H421" i="7"/>
  <c r="H365" i="14"/>
  <c r="H420" i="4"/>
  <c r="H421" i="4"/>
  <c r="H55" i="20"/>
  <c r="H422" i="8"/>
  <c r="H422" i="5"/>
  <c r="H424" i="7"/>
  <c r="H369" i="14"/>
  <c r="H424" i="8"/>
  <c r="H424" i="5"/>
  <c r="H58" i="20"/>
  <c r="H425" i="3"/>
  <c r="H59" i="20"/>
  <c r="H426" i="4"/>
  <c r="H427" i="4"/>
  <c r="H389" i="3"/>
  <c r="H429" i="8"/>
  <c r="H431" i="7"/>
  <c r="H427" i="9"/>
  <c r="H430" i="8"/>
  <c r="H430" i="5"/>
  <c r="H428" i="9"/>
  <c r="H431" i="8"/>
  <c r="H431" i="5"/>
  <c r="H314" i="7"/>
  <c r="H318" i="7"/>
  <c r="H272" i="4"/>
  <c r="H273" i="8"/>
  <c r="H271" i="9"/>
  <c r="H272" i="9"/>
  <c r="H283" i="4"/>
  <c r="H281" i="4"/>
  <c r="H279" i="4"/>
  <c r="H321" i="11"/>
  <c r="H285" i="3"/>
  <c r="H288" i="7"/>
  <c r="H289" i="3"/>
  <c r="H290" i="3"/>
  <c r="H293" i="7"/>
  <c r="H294" i="3"/>
  <c r="H305" i="7"/>
  <c r="H306" i="7"/>
  <c r="H305" i="3"/>
  <c r="H307" i="5"/>
  <c r="H309" i="3"/>
  <c r="H311" i="8"/>
  <c r="H313" i="5"/>
  <c r="H317" i="3"/>
  <c r="H318" i="3"/>
  <c r="H316" i="9"/>
  <c r="H272" i="14"/>
  <c r="H294" i="14"/>
  <c r="H349" i="3"/>
  <c r="H295" i="14"/>
  <c r="H350" i="4"/>
  <c r="H297" i="14"/>
  <c r="H353" i="5"/>
  <c r="H355" i="7"/>
  <c r="H299" i="14"/>
  <c r="H300" i="14"/>
  <c r="H355" i="3"/>
  <c r="H356" i="3"/>
  <c r="H357" i="3"/>
  <c r="H357" i="4"/>
  <c r="H303" i="14"/>
  <c r="H358" i="3"/>
  <c r="H359" i="8"/>
  <c r="H359" i="11"/>
  <c r="H361" i="7"/>
  <c r="H362" i="3"/>
  <c r="H365" i="7"/>
  <c r="H309" i="14"/>
  <c r="H364" i="3"/>
  <c r="H364" i="4"/>
  <c r="H365" i="8"/>
  <c r="H365" i="5"/>
  <c r="H366" i="3"/>
  <c r="H366" i="4"/>
  <c r="H367" i="8"/>
  <c r="H313" i="14"/>
  <c r="H368" i="4"/>
  <c r="H366" i="9"/>
  <c r="H371" i="7"/>
  <c r="H3" i="20"/>
  <c r="H370" i="8"/>
  <c r="H380" i="8"/>
  <c r="H382" i="7"/>
  <c r="H326" i="14"/>
  <c r="H381" i="3"/>
  <c r="H382" i="8"/>
  <c r="H380" i="9"/>
  <c r="H328" i="14"/>
  <c r="H383" i="4"/>
  <c r="H384" i="8"/>
  <c r="H386" i="7"/>
  <c r="H330" i="14"/>
  <c r="H385" i="3"/>
  <c r="H385" i="4"/>
  <c r="H19" i="20"/>
  <c r="H389" i="7"/>
  <c r="H385" i="9"/>
  <c r="H388" i="3"/>
  <c r="H388" i="4"/>
  <c r="H405" i="5"/>
  <c r="H351" i="14"/>
  <c r="H407" i="4"/>
  <c r="H408" i="8"/>
  <c r="H406" i="9"/>
  <c r="H408" i="3"/>
  <c r="H355" i="14"/>
  <c r="H410" i="8"/>
  <c r="H433" i="7"/>
  <c r="H432" i="8"/>
  <c r="H433" i="4"/>
  <c r="H435" i="7"/>
  <c r="H379" i="14"/>
  <c r="H434" i="8"/>
  <c r="H436" i="7"/>
  <c r="H436" i="8"/>
  <c r="H70" i="20"/>
  <c r="H437" i="3"/>
  <c r="H437" i="4"/>
  <c r="H71" i="20"/>
  <c r="H438" i="3"/>
  <c r="H439" i="3"/>
  <c r="H439" i="4"/>
  <c r="H73" i="20"/>
  <c r="H440" i="3"/>
  <c r="H440" i="4"/>
  <c r="H441" i="4"/>
  <c r="H442" i="3"/>
  <c r="H442" i="4"/>
  <c r="H76" i="20"/>
  <c r="H443" i="3"/>
  <c r="H444" i="3"/>
  <c r="H445" i="3"/>
  <c r="H79" i="20"/>
  <c r="H80" i="20"/>
  <c r="H447" i="4"/>
  <c r="H81" i="20"/>
  <c r="H448" i="3"/>
  <c r="H448" i="4"/>
  <c r="H82" i="20"/>
  <c r="H449" i="3"/>
  <c r="H84" i="20"/>
  <c r="H451" i="4"/>
  <c r="H452" i="3"/>
  <c r="H450" i="10"/>
  <c r="H398" i="14"/>
  <c r="H454" i="3"/>
  <c r="H452" i="10"/>
  <c r="H455" i="3"/>
  <c r="H455" i="4"/>
  <c r="H457" i="4"/>
  <c r="H91" i="20"/>
  <c r="H403" i="14"/>
  <c r="H458" i="5"/>
  <c r="H459" i="3"/>
  <c r="H457" i="10"/>
  <c r="H405" i="14"/>
  <c r="H460" i="5"/>
  <c r="H462" i="7"/>
  <c r="H95" i="20"/>
  <c r="H459" i="10"/>
  <c r="H407" i="14"/>
  <c r="H462" i="8"/>
  <c r="H463" i="4"/>
  <c r="H467" i="7"/>
  <c r="H490" i="10"/>
  <c r="H493" i="8"/>
  <c r="H503" i="7"/>
  <c r="H503" i="2"/>
  <c r="H449" i="14"/>
  <c r="H505" i="8"/>
  <c r="H139" i="20"/>
  <c r="H503" i="10"/>
  <c r="H506" i="4"/>
  <c r="H506" i="8"/>
  <c r="H507" i="8"/>
  <c r="H143" i="20"/>
  <c r="H509" i="8"/>
  <c r="H144" i="20"/>
  <c r="H457" i="14"/>
  <c r="H510" i="9"/>
  <c r="H510" i="10"/>
  <c r="H513" i="3"/>
  <c r="H513" i="4"/>
  <c r="H517" i="7"/>
  <c r="H518" i="7"/>
  <c r="H516" i="3"/>
  <c r="H516" i="4"/>
  <c r="H517" i="3"/>
  <c r="H517" i="4"/>
  <c r="H520" i="7"/>
  <c r="H518" i="5"/>
  <c r="H526" i="8"/>
  <c r="H538" i="3"/>
  <c r="H541" i="7"/>
  <c r="H541" i="5"/>
  <c r="H488" i="14"/>
  <c r="H543" i="2"/>
  <c r="H543" i="5"/>
  <c r="H542" i="10"/>
  <c r="H491" i="14"/>
  <c r="H544" i="10"/>
  <c r="H182" i="20"/>
  <c r="H549" i="4"/>
  <c r="H183" i="20"/>
  <c r="H550" i="3"/>
  <c r="H551" i="4"/>
  <c r="H552" i="3"/>
  <c r="H187" i="20"/>
  <c r="H188" i="20"/>
  <c r="H555" i="2"/>
  <c r="H4" i="85"/>
  <c r="H607" i="2"/>
  <c r="H601" i="2"/>
  <c r="H599" i="2"/>
  <c r="H597" i="2"/>
  <c r="H593" i="2"/>
  <c r="H583" i="2"/>
  <c r="H579" i="2"/>
  <c r="H565" i="2"/>
  <c r="H563" i="2"/>
  <c r="H33" i="85"/>
  <c r="H27" i="85"/>
  <c r="H21" i="85"/>
  <c r="H19" i="85"/>
  <c r="H17" i="85"/>
  <c r="H11" i="85"/>
  <c r="H86" i="86"/>
  <c r="H84" i="86"/>
  <c r="H80" i="86"/>
  <c r="H78" i="86"/>
  <c r="H74" i="86"/>
  <c r="H70" i="86"/>
  <c r="H68" i="86"/>
  <c r="H58" i="86"/>
  <c r="H52" i="86"/>
  <c r="H50" i="86"/>
  <c r="H48" i="86"/>
  <c r="H44" i="86"/>
  <c r="H42" i="86"/>
  <c r="H40" i="86"/>
  <c r="H36" i="86"/>
  <c r="H30" i="86"/>
  <c r="H26" i="86"/>
  <c r="H24" i="86"/>
  <c r="H22" i="86"/>
  <c r="H20" i="86"/>
  <c r="H18" i="86"/>
  <c r="H16" i="86"/>
  <c r="H14" i="86"/>
  <c r="H12" i="86"/>
  <c r="H10" i="86"/>
  <c r="H8" i="86"/>
  <c r="H619" i="14"/>
  <c r="H617" i="14"/>
  <c r="H615" i="14"/>
  <c r="H613" i="14"/>
  <c r="H609" i="14"/>
  <c r="H607" i="14"/>
  <c r="H605" i="14"/>
  <c r="H601" i="14"/>
  <c r="H599" i="14"/>
  <c r="H597" i="14"/>
  <c r="H595" i="14"/>
  <c r="H591" i="14"/>
  <c r="H575" i="14"/>
  <c r="H567" i="14"/>
  <c r="H565" i="14"/>
  <c r="H563" i="14"/>
  <c r="H557" i="14"/>
  <c r="H555" i="14"/>
  <c r="H553" i="14"/>
  <c r="H551" i="14"/>
  <c r="H545" i="14"/>
  <c r="H543" i="14"/>
  <c r="H539" i="14"/>
  <c r="H534" i="14"/>
  <c r="H530" i="14"/>
  <c r="H463" i="8"/>
  <c r="H468" i="7"/>
  <c r="H467" i="5"/>
  <c r="H476" i="7"/>
  <c r="H473" i="10"/>
  <c r="H475" i="9"/>
  <c r="H424" i="14"/>
  <c r="H481" i="8"/>
  <c r="H479" i="9"/>
  <c r="H482" i="2"/>
  <c r="H483" i="5"/>
  <c r="H485" i="7"/>
  <c r="H484" i="8"/>
  <c r="H486" i="2"/>
  <c r="H486" i="5"/>
  <c r="H488" i="7"/>
  <c r="H487" i="4"/>
  <c r="H488" i="2"/>
  <c r="H490" i="7"/>
  <c r="H487" i="9"/>
  <c r="H490" i="4"/>
  <c r="H491" i="4"/>
  <c r="H489" i="10"/>
  <c r="H493" i="7"/>
  <c r="H495" i="5"/>
  <c r="H441" i="14"/>
  <c r="H494" i="10"/>
  <c r="H498" i="7"/>
  <c r="H498" i="2"/>
  <c r="H499" i="2"/>
  <c r="H445" i="14"/>
  <c r="H528" i="2"/>
  <c r="H528" i="8"/>
  <c r="H526" i="10"/>
  <c r="H530" i="8"/>
  <c r="H503" i="14"/>
  <c r="H568" i="9"/>
  <c r="H568" i="3"/>
  <c r="H526" i="14"/>
  <c r="H522" i="14"/>
  <c r="H516" i="14"/>
  <c r="H512" i="14"/>
  <c r="H510" i="14"/>
  <c r="H641" i="4"/>
  <c r="H639" i="4"/>
  <c r="H637" i="4"/>
  <c r="H633" i="4"/>
  <c r="H631" i="4"/>
  <c r="H627" i="4"/>
  <c r="H625" i="4"/>
  <c r="H623" i="4"/>
  <c r="H619" i="4"/>
  <c r="H615" i="4"/>
  <c r="H611" i="4"/>
  <c r="H607" i="4"/>
  <c r="H605" i="4"/>
  <c r="H601" i="4"/>
  <c r="H597" i="4"/>
  <c r="H595" i="4"/>
  <c r="H585" i="4"/>
  <c r="H579" i="4"/>
  <c r="H573" i="4"/>
  <c r="H571" i="4"/>
  <c r="H569" i="4"/>
  <c r="H567" i="4"/>
  <c r="H608" i="5"/>
  <c r="H600" i="5"/>
  <c r="H592" i="5"/>
  <c r="H584" i="5"/>
  <c r="H582" i="5"/>
  <c r="H578" i="5"/>
  <c r="H574" i="5"/>
  <c r="H236" i="20"/>
  <c r="H204" i="20"/>
  <c r="H202" i="20"/>
  <c r="H589" i="8"/>
  <c r="H587" i="8"/>
  <c r="H573" i="8"/>
  <c r="H565" i="8"/>
  <c r="H34" i="85"/>
  <c r="H590" i="10"/>
  <c r="H42" i="85"/>
  <c r="H44" i="85"/>
  <c r="H48" i="85"/>
  <c r="H49" i="85"/>
  <c r="H109" i="85"/>
  <c r="H107" i="85"/>
  <c r="H101" i="85"/>
  <c r="H99" i="85"/>
  <c r="H83" i="85"/>
  <c r="H81" i="85"/>
  <c r="H280" i="20"/>
  <c r="H645" i="7"/>
  <c r="H634" i="8"/>
  <c r="H635" i="8"/>
  <c r="H640" i="5"/>
  <c r="H642" i="8"/>
  <c r="H640" i="8"/>
  <c r="H638" i="8"/>
  <c r="H636" i="8"/>
  <c r="H658" i="8"/>
  <c r="H662" i="2"/>
  <c r="H658" i="2"/>
  <c r="H674" i="2"/>
  <c r="H692" i="4"/>
  <c r="H684" i="4"/>
  <c r="H682" i="4"/>
  <c r="H333" i="20"/>
  <c r="H331" i="20"/>
  <c r="H323" i="20"/>
  <c r="H639" i="14"/>
  <c r="H635" i="14"/>
  <c r="H633" i="14"/>
  <c r="H715" i="4"/>
  <c r="H697" i="4"/>
  <c r="H843" i="5"/>
  <c r="H785" i="5"/>
  <c r="H779" i="5"/>
  <c r="H771" i="5"/>
  <c r="H769" i="5"/>
  <c r="H763" i="5"/>
  <c r="H755" i="5"/>
  <c r="H742" i="2"/>
  <c r="H754" i="7"/>
  <c r="H684" i="7"/>
  <c r="H131" i="86"/>
  <c r="H129" i="86"/>
  <c r="H731" i="14"/>
  <c r="H24" i="12"/>
  <c r="A5" i="2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H45" i="8"/>
  <c r="H31" i="8"/>
  <c r="H21" i="8"/>
  <c r="H19" i="8"/>
  <c r="H17" i="8"/>
  <c r="H96" i="2"/>
  <c r="H86" i="2"/>
  <c r="H62" i="2"/>
  <c r="H62" i="4"/>
  <c r="H30" i="11"/>
  <c r="H91" i="10"/>
  <c r="H89" i="10"/>
  <c r="H87" i="10"/>
  <c r="H79" i="10"/>
  <c r="H77" i="10"/>
  <c r="H69" i="10"/>
  <c r="H57" i="10"/>
  <c r="H41" i="10"/>
  <c r="H27" i="10"/>
  <c r="H11" i="10"/>
  <c r="H5" i="10"/>
  <c r="H42" i="9"/>
  <c r="H40" i="9"/>
  <c r="H30" i="9"/>
  <c r="H26" i="14"/>
  <c r="H102" i="7"/>
  <c r="H109" i="8"/>
  <c r="H109" i="3"/>
  <c r="H115" i="5"/>
  <c r="H117" i="10"/>
  <c r="H149" i="2"/>
  <c r="H347" i="12"/>
  <c r="H356" i="12"/>
  <c r="J358" i="12"/>
  <c r="J374" i="12"/>
  <c r="H409" i="12"/>
  <c r="J513" i="12"/>
  <c r="J573" i="12"/>
  <c r="J656" i="12"/>
  <c r="H849" i="3"/>
  <c r="H831" i="3"/>
  <c r="H801" i="3"/>
  <c r="H729" i="2"/>
  <c r="H598" i="5"/>
  <c r="H572" i="5"/>
  <c r="H566" i="5"/>
  <c r="H224" i="20"/>
  <c r="H609" i="8"/>
  <c r="H617" i="3"/>
  <c r="H626" i="8"/>
  <c r="H187" i="86"/>
  <c r="H695" i="4"/>
  <c r="G475" i="3"/>
  <c r="H150" i="2"/>
  <c r="H151" i="8"/>
  <c r="H152" i="7"/>
  <c r="H151" i="4"/>
  <c r="H150" i="9"/>
  <c r="H153" i="8"/>
  <c r="H153" i="3"/>
  <c r="H99" i="14"/>
  <c r="H154" i="2"/>
  <c r="H155" i="3"/>
  <c r="H101" i="14"/>
  <c r="H156" i="2"/>
  <c r="H156" i="5"/>
  <c r="H158" i="7"/>
  <c r="H103" i="14"/>
  <c r="H158" i="2"/>
  <c r="H159" i="8"/>
  <c r="H160" i="7"/>
  <c r="H159" i="4"/>
  <c r="H157" i="10"/>
  <c r="H105" i="14"/>
  <c r="H160" i="2"/>
  <c r="H160" i="6"/>
  <c r="H161" i="8"/>
  <c r="H161" i="3"/>
  <c r="H161" i="4"/>
  <c r="H107" i="14"/>
  <c r="H162" i="4"/>
  <c r="H163" i="2"/>
  <c r="H212" i="7"/>
  <c r="H209" i="10"/>
  <c r="H158" i="14"/>
  <c r="H214" i="4"/>
  <c r="H215" i="2"/>
  <c r="H216" i="3"/>
  <c r="H214" i="9"/>
  <c r="H165" i="14"/>
  <c r="H222" i="3"/>
  <c r="H223" i="8"/>
  <c r="H223" i="3"/>
  <c r="H223" i="6"/>
  <c r="H221" i="9"/>
  <c r="H225" i="8"/>
  <c r="H171" i="14"/>
  <c r="H226" i="4"/>
  <c r="H230" i="3"/>
  <c r="H231" i="8"/>
  <c r="H229" i="9"/>
  <c r="H232" i="9"/>
  <c r="H235" i="8"/>
  <c r="H235" i="4"/>
  <c r="H237" i="3"/>
  <c r="H235" i="9"/>
  <c r="H238" i="3"/>
  <c r="H184" i="14"/>
  <c r="H240" i="8"/>
  <c r="H242" i="6"/>
  <c r="H189" i="14"/>
  <c r="H242" i="9"/>
  <c r="H190" i="14"/>
  <c r="H246" i="8"/>
  <c r="H246" i="6"/>
  <c r="H244" i="9"/>
  <c r="H247" i="8"/>
  <c r="H248" i="6"/>
  <c r="H249" i="8"/>
  <c r="H250" i="8"/>
  <c r="H250" i="3"/>
  <c r="H251" i="4"/>
  <c r="H252" i="8"/>
  <c r="H253" i="8"/>
  <c r="H199" i="14"/>
  <c r="H257" i="4"/>
  <c r="H256" i="9"/>
  <c r="H259" i="4"/>
  <c r="H260" i="6"/>
  <c r="H261" i="8"/>
  <c r="H261" i="3"/>
  <c r="H207" i="14"/>
  <c r="H262" i="3"/>
  <c r="H208" i="14"/>
  <c r="H213" i="14"/>
  <c r="H268" i="8"/>
  <c r="H420" i="7"/>
  <c r="H472" i="7"/>
  <c r="J236" i="12"/>
  <c r="J550" i="12"/>
  <c r="J355" i="12"/>
  <c r="J357" i="12"/>
  <c r="J375" i="12"/>
  <c r="J399" i="12"/>
  <c r="J487" i="12"/>
  <c r="J491" i="12"/>
  <c r="G41" i="18"/>
  <c r="A41" i="18" s="1"/>
  <c r="M129" i="12"/>
  <c r="J213" i="12"/>
  <c r="H576" i="12"/>
  <c r="H628" i="12"/>
  <c r="H491" i="12"/>
  <c r="G13" i="18"/>
  <c r="I13" i="18" s="1"/>
  <c r="J553" i="12"/>
  <c r="H574" i="12"/>
  <c r="H612" i="12"/>
  <c r="H632" i="12"/>
  <c r="H572" i="12"/>
  <c r="H330" i="12"/>
  <c r="H335" i="12"/>
  <c r="H337" i="12"/>
  <c r="H345" i="12"/>
  <c r="H373" i="12"/>
  <c r="H461" i="12"/>
  <c r="H585" i="12"/>
  <c r="H583" i="12"/>
  <c r="H581" i="12"/>
  <c r="H578" i="12"/>
  <c r="H571" i="12"/>
  <c r="H563" i="12"/>
  <c r="H610" i="12"/>
  <c r="H608" i="12"/>
  <c r="H604" i="12"/>
  <c r="H602" i="12"/>
  <c r="H598" i="12"/>
  <c r="H596" i="12"/>
  <c r="H592" i="12"/>
  <c r="J356" i="12"/>
  <c r="M101" i="12"/>
  <c r="H319" i="12"/>
  <c r="H321" i="12"/>
  <c r="H343" i="12"/>
  <c r="H374" i="12"/>
  <c r="J418" i="12"/>
  <c r="J522" i="12"/>
  <c r="J547" i="12"/>
  <c r="I582" i="12"/>
  <c r="I575" i="12"/>
  <c r="I568" i="12"/>
  <c r="I566" i="12"/>
  <c r="I564" i="12"/>
  <c r="I601" i="12"/>
  <c r="I599" i="12"/>
  <c r="I595" i="12"/>
  <c r="I593" i="12"/>
  <c r="J690" i="12"/>
  <c r="H308" i="12"/>
  <c r="H338" i="12"/>
  <c r="H340" i="12"/>
  <c r="H565" i="12"/>
  <c r="H680" i="12"/>
  <c r="J585" i="12"/>
  <c r="H132" i="12"/>
  <c r="M148" i="12"/>
  <c r="J602" i="12"/>
  <c r="J609" i="12"/>
  <c r="J277" i="12"/>
  <c r="H304" i="12"/>
  <c r="H350" i="12"/>
  <c r="H354" i="12"/>
  <c r="H355" i="12"/>
  <c r="H357" i="12"/>
  <c r="H360" i="12"/>
  <c r="H362" i="12"/>
  <c r="H364" i="12"/>
  <c r="H366" i="12"/>
  <c r="H368" i="12"/>
  <c r="H383" i="12"/>
  <c r="H385" i="12"/>
  <c r="J395" i="12"/>
  <c r="J501" i="12"/>
  <c r="H556" i="12"/>
  <c r="J349" i="12"/>
  <c r="N33" i="12"/>
  <c r="H86" i="4"/>
  <c r="H76" i="4"/>
  <c r="H70" i="4"/>
  <c r="H53" i="4"/>
  <c r="H39" i="4"/>
  <c r="H29" i="4"/>
  <c r="H27" i="4"/>
  <c r="H23" i="4"/>
  <c r="H21" i="4"/>
  <c r="H17" i="4"/>
  <c r="H15" i="4"/>
  <c r="H9" i="4"/>
  <c r="H5" i="4"/>
  <c r="H90" i="11"/>
  <c r="H80" i="11"/>
  <c r="H66" i="11"/>
  <c r="H114" i="7"/>
  <c r="H113" i="4"/>
  <c r="H114" i="2"/>
  <c r="H116" i="11"/>
  <c r="H118" i="2"/>
  <c r="H118" i="6"/>
  <c r="H118" i="5"/>
  <c r="H116" i="10"/>
  <c r="J161" i="12"/>
  <c r="J216" i="12"/>
  <c r="J217" i="12"/>
  <c r="J235" i="12"/>
  <c r="J240" i="12"/>
  <c r="A4" i="11"/>
  <c r="A5" i="11" s="1"/>
  <c r="A6" i="11" s="1"/>
  <c r="A7" i="11" s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A769" i="11" s="1"/>
  <c r="A770" i="11" s="1"/>
  <c r="A771" i="11" s="1"/>
  <c r="A772" i="11" s="1"/>
  <c r="A773" i="11" s="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A801" i="11" s="1"/>
  <c r="A802" i="11" s="1"/>
  <c r="A803" i="11" s="1"/>
  <c r="A804" i="11" s="1"/>
  <c r="A805" i="11" s="1"/>
  <c r="A806" i="11" s="1"/>
  <c r="A807" i="11" s="1"/>
  <c r="A808" i="11" s="1"/>
  <c r="A809" i="11" s="1"/>
  <c r="A810" i="11" s="1"/>
  <c r="A811" i="11" s="1"/>
  <c r="A812" i="11" s="1"/>
  <c r="A813" i="11" s="1"/>
  <c r="A814" i="11" s="1"/>
  <c r="A815" i="11" s="1"/>
  <c r="A816" i="11" s="1"/>
  <c r="A817" i="11" s="1"/>
  <c r="A818" i="11" s="1"/>
  <c r="A819" i="11" s="1"/>
  <c r="A820" i="11" s="1"/>
  <c r="A821" i="11" s="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A833" i="11" s="1"/>
  <c r="A834" i="11" s="1"/>
  <c r="A835" i="11" s="1"/>
  <c r="A836" i="11" s="1"/>
  <c r="A837" i="11" s="1"/>
  <c r="A838" i="11" s="1"/>
  <c r="A839" i="11" s="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850" i="11" s="1"/>
  <c r="A851" i="11" s="1"/>
  <c r="A852" i="11" s="1"/>
  <c r="A853" i="11" s="1"/>
  <c r="A854" i="11" s="1"/>
  <c r="A855" i="11" s="1"/>
  <c r="A856" i="11" s="1"/>
  <c r="A857" i="11" s="1"/>
  <c r="A858" i="11" s="1"/>
  <c r="A859" i="11" s="1"/>
  <c r="A860" i="11" s="1"/>
  <c r="A861" i="11" s="1"/>
  <c r="A862" i="11" s="1"/>
  <c r="A863" i="11" s="1"/>
  <c r="A864" i="11" s="1"/>
  <c r="A865" i="11" s="1"/>
  <c r="A866" i="11" s="1"/>
  <c r="A867" i="11" s="1"/>
  <c r="A868" i="11" s="1"/>
  <c r="A869" i="11" s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86" i="11" s="1"/>
  <c r="A887" i="11" s="1"/>
  <c r="A888" i="11" s="1"/>
  <c r="A889" i="11" s="1"/>
  <c r="A890" i="11" s="1"/>
  <c r="A891" i="11" s="1"/>
  <c r="A892" i="11" s="1"/>
  <c r="A893" i="11" s="1"/>
  <c r="A894" i="11" s="1"/>
  <c r="A895" i="11" s="1"/>
  <c r="A896" i="11" s="1"/>
  <c r="A897" i="11" s="1"/>
  <c r="A898" i="11" s="1"/>
  <c r="A899" i="11" s="1"/>
  <c r="A900" i="11" s="1"/>
  <c r="A901" i="11" s="1"/>
  <c r="A902" i="11" s="1"/>
  <c r="A903" i="11" s="1"/>
  <c r="A904" i="11" s="1"/>
  <c r="A905" i="11" s="1"/>
  <c r="A906" i="11" s="1"/>
  <c r="A907" i="11" s="1"/>
  <c r="A908" i="11" s="1"/>
  <c r="A909" i="11" s="1"/>
  <c r="A910" i="11" s="1"/>
  <c r="A911" i="11" s="1"/>
  <c r="A912" i="11" s="1"/>
  <c r="A913" i="11" s="1"/>
  <c r="A914" i="11" s="1"/>
  <c r="A915" i="11" s="1"/>
  <c r="A916" i="11" s="1"/>
  <c r="A917" i="11" s="1"/>
  <c r="A918" i="11" s="1"/>
  <c r="A919" i="11" s="1"/>
  <c r="A920" i="11" s="1"/>
  <c r="A921" i="11" s="1"/>
  <c r="A922" i="11" s="1"/>
  <c r="A923" i="11" s="1"/>
  <c r="A924" i="11" s="1"/>
  <c r="A925" i="11" s="1"/>
  <c r="A926" i="11" s="1"/>
  <c r="A927" i="11" s="1"/>
  <c r="A928" i="11" s="1"/>
  <c r="A929" i="11" s="1"/>
  <c r="A930" i="11" s="1"/>
  <c r="A931" i="11" s="1"/>
  <c r="A932" i="11" s="1"/>
  <c r="A933" i="11" s="1"/>
  <c r="A934" i="11" s="1"/>
  <c r="A935" i="11" s="1"/>
  <c r="A936" i="11" s="1"/>
  <c r="A937" i="11" s="1"/>
  <c r="A938" i="11" s="1"/>
  <c r="A939" i="11" s="1"/>
  <c r="A940" i="11" s="1"/>
  <c r="A941" i="11" s="1"/>
  <c r="A942" i="11" s="1"/>
  <c r="A943" i="11" s="1"/>
  <c r="A944" i="11" s="1"/>
  <c r="A945" i="11" s="1"/>
  <c r="A946" i="11" s="1"/>
  <c r="A947" i="11" s="1"/>
  <c r="A948" i="11" s="1"/>
  <c r="A949" i="11" s="1"/>
  <c r="A950" i="11" s="1"/>
  <c r="A951" i="11" s="1"/>
  <c r="A952" i="11" s="1"/>
  <c r="A953" i="11" s="1"/>
  <c r="A954" i="11" s="1"/>
  <c r="A955" i="11" s="1"/>
  <c r="A956" i="11" s="1"/>
  <c r="A957" i="11" s="1"/>
  <c r="A958" i="11" s="1"/>
  <c r="A959" i="11" s="1"/>
  <c r="A960" i="11" s="1"/>
  <c r="A961" i="11" s="1"/>
  <c r="A962" i="11" s="1"/>
  <c r="A963" i="11" s="1"/>
  <c r="A964" i="11" s="1"/>
  <c r="A965" i="11" s="1"/>
  <c r="A966" i="11" s="1"/>
  <c r="A967" i="11" s="1"/>
  <c r="A968" i="11" s="1"/>
  <c r="A969" i="11" s="1"/>
  <c r="A970" i="11" s="1"/>
  <c r="A971" i="11" s="1"/>
  <c r="A972" i="11" s="1"/>
  <c r="A973" i="11" s="1"/>
  <c r="A974" i="11" s="1"/>
  <c r="A975" i="11" s="1"/>
  <c r="A976" i="11" s="1"/>
  <c r="A977" i="11" s="1"/>
  <c r="A978" i="11" s="1"/>
  <c r="A979" i="11" s="1"/>
  <c r="A980" i="11" s="1"/>
  <c r="A981" i="11" s="1"/>
  <c r="A982" i="11" s="1"/>
  <c r="A983" i="11" s="1"/>
  <c r="A984" i="11" s="1"/>
  <c r="A985" i="11" s="1"/>
  <c r="A986" i="11" s="1"/>
  <c r="A987" i="11" s="1"/>
  <c r="A988" i="11" s="1"/>
  <c r="A989" i="11" s="1"/>
  <c r="A990" i="11" s="1"/>
  <c r="A991" i="11" s="1"/>
  <c r="A992" i="11" s="1"/>
  <c r="A993" i="11" s="1"/>
  <c r="A994" i="11" s="1"/>
  <c r="A995" i="11" s="1"/>
  <c r="A996" i="11" s="1"/>
  <c r="A997" i="11" s="1"/>
  <c r="A998" i="11" s="1"/>
  <c r="A999" i="11" s="1"/>
  <c r="A1000" i="11" s="1"/>
  <c r="A1001" i="11" s="1"/>
  <c r="A1002" i="11" s="1"/>
  <c r="A1003" i="11" s="1"/>
  <c r="A1004" i="11" s="1"/>
  <c r="A1005" i="11" s="1"/>
  <c r="A1006" i="11" s="1"/>
  <c r="A1007" i="11" s="1"/>
  <c r="A1008" i="11" s="1"/>
  <c r="A1009" i="11" s="1"/>
  <c r="A1010" i="11" s="1"/>
  <c r="A1011" i="11" s="1"/>
  <c r="A1012" i="11" s="1"/>
  <c r="A1013" i="11" s="1"/>
  <c r="A1014" i="11" s="1"/>
  <c r="A1015" i="11" s="1"/>
  <c r="A1016" i="11" s="1"/>
  <c r="A1017" i="11" s="1"/>
  <c r="A1018" i="11" s="1"/>
  <c r="A1019" i="11" s="1"/>
  <c r="A1020" i="11" s="1"/>
  <c r="A1021" i="11" s="1"/>
  <c r="A1022" i="11" s="1"/>
  <c r="A1023" i="11" s="1"/>
  <c r="A1024" i="11" s="1"/>
  <c r="A1025" i="11" s="1"/>
  <c r="A1026" i="11" s="1"/>
  <c r="A1027" i="11" s="1"/>
  <c r="A1028" i="11" s="1"/>
  <c r="J500" i="12"/>
  <c r="H96" i="8"/>
  <c r="H92" i="8"/>
  <c r="H90" i="8"/>
  <c r="H88" i="8"/>
  <c r="H86" i="8"/>
  <c r="H76" i="8"/>
  <c r="H72" i="8"/>
  <c r="H60" i="8"/>
  <c r="H58" i="8"/>
  <c r="H56" i="2"/>
  <c r="H54" i="2"/>
  <c r="H50" i="2"/>
  <c r="H46" i="2"/>
  <c r="H42" i="2"/>
  <c r="H38" i="2"/>
  <c r="H32" i="2"/>
  <c r="H30" i="2"/>
  <c r="H28" i="2"/>
  <c r="H26" i="2"/>
  <c r="H24" i="2"/>
  <c r="H22" i="2"/>
  <c r="H18" i="2"/>
  <c r="H14" i="2"/>
  <c r="H12" i="2"/>
  <c r="H10" i="2"/>
  <c r="H6" i="2"/>
  <c r="H4" i="2"/>
  <c r="H89" i="3"/>
  <c r="H83" i="3"/>
  <c r="H77" i="3"/>
  <c r="H73" i="3"/>
  <c r="H59" i="3"/>
  <c r="H53" i="6"/>
  <c r="H49" i="6"/>
  <c r="H43" i="6"/>
  <c r="H11" i="6"/>
  <c r="H93" i="7"/>
  <c r="H53" i="7"/>
  <c r="H51" i="7"/>
  <c r="H49" i="7"/>
  <c r="H41" i="7"/>
  <c r="H35" i="7"/>
  <c r="H33" i="7"/>
  <c r="H31" i="7"/>
  <c r="H17" i="7"/>
  <c r="H15" i="7"/>
  <c r="H13" i="7"/>
  <c r="H11" i="7"/>
  <c r="H9" i="7"/>
  <c r="H7" i="7"/>
  <c r="H97" i="5"/>
  <c r="H95" i="5"/>
  <c r="H93" i="5"/>
  <c r="H89" i="5"/>
  <c r="H87" i="5"/>
  <c r="H85" i="5"/>
  <c r="H83" i="5"/>
  <c r="H81" i="5"/>
  <c r="H79" i="5"/>
  <c r="H77" i="5"/>
  <c r="H75" i="5"/>
  <c r="H73" i="5"/>
  <c r="H71" i="5"/>
  <c r="H69" i="5"/>
  <c r="H67" i="5"/>
  <c r="H65" i="5"/>
  <c r="H50" i="5"/>
  <c r="H46" i="5"/>
  <c r="H32" i="5"/>
  <c r="H28" i="5"/>
  <c r="H24" i="5"/>
  <c r="H16" i="5"/>
  <c r="H10" i="5"/>
  <c r="H4" i="5"/>
  <c r="H95" i="4"/>
  <c r="H93" i="4"/>
  <c r="H89" i="4"/>
  <c r="H87" i="4"/>
  <c r="H85" i="4"/>
  <c r="H83" i="4"/>
  <c r="H79" i="4"/>
  <c r="H69" i="4"/>
  <c r="H50" i="4"/>
  <c r="H46" i="4"/>
  <c r="H38" i="4"/>
  <c r="H36" i="4"/>
  <c r="H14" i="4"/>
  <c r="H12" i="4"/>
  <c r="H10" i="4"/>
  <c r="H89" i="11"/>
  <c r="H87" i="11"/>
  <c r="H61" i="11"/>
  <c r="H100" i="3"/>
  <c r="H31" i="14"/>
  <c r="H102" i="2"/>
  <c r="H100" i="9"/>
  <c r="H106" i="2"/>
  <c r="H108" i="7"/>
  <c r="H107" i="4"/>
  <c r="H105" i="10"/>
  <c r="H108" i="2"/>
  <c r="H108" i="5"/>
  <c r="H110" i="2"/>
  <c r="H112" i="7"/>
  <c r="H111" i="4"/>
  <c r="H109" i="10"/>
  <c r="H57" i="14"/>
  <c r="H42" i="14"/>
  <c r="H113" i="2"/>
  <c r="H44" i="14"/>
  <c r="H114" i="4"/>
  <c r="H112" i="10"/>
  <c r="H60" i="14"/>
  <c r="H116" i="3"/>
  <c r="H117" i="7"/>
  <c r="H46" i="14"/>
  <c r="H118" i="8"/>
  <c r="H120" i="8"/>
  <c r="H120" i="3"/>
  <c r="H121" i="7"/>
  <c r="H51" i="14"/>
  <c r="H121" i="2"/>
  <c r="H121" i="5"/>
  <c r="H52" i="14"/>
  <c r="H123" i="2"/>
  <c r="H123" i="6"/>
  <c r="H123" i="5"/>
  <c r="H125" i="8"/>
  <c r="H125" i="4"/>
  <c r="H71" i="14"/>
  <c r="H127" i="5"/>
  <c r="H125" i="9"/>
  <c r="H129" i="8"/>
  <c r="H129" i="3"/>
  <c r="H130" i="7"/>
  <c r="H129" i="4"/>
  <c r="H132" i="7"/>
  <c r="H131" i="4"/>
  <c r="H129" i="10"/>
  <c r="H133" i="8"/>
  <c r="H133" i="4"/>
  <c r="H131" i="10"/>
  <c r="H135" i="2"/>
  <c r="H135" i="11"/>
  <c r="H137" i="8"/>
  <c r="H137" i="3"/>
  <c r="H137" i="4"/>
  <c r="H135" i="10"/>
  <c r="H138" i="8"/>
  <c r="H140" i="6"/>
  <c r="H141" i="8"/>
  <c r="H141" i="3"/>
  <c r="H87" i="14"/>
  <c r="H142" i="3"/>
  <c r="H143" i="7"/>
  <c r="H142" i="4"/>
  <c r="M149" i="12"/>
  <c r="H161" i="10"/>
  <c r="H109" i="14"/>
  <c r="H164" i="8"/>
  <c r="H164" i="4"/>
  <c r="H162" i="10"/>
  <c r="H165" i="8"/>
  <c r="H165" i="3"/>
  <c r="H166" i="7"/>
  <c r="H165" i="4"/>
  <c r="H111" i="14"/>
  <c r="H166" i="2"/>
  <c r="H166" i="6"/>
  <c r="H166" i="5"/>
  <c r="H168" i="7"/>
  <c r="H165" i="10"/>
  <c r="H113" i="14"/>
  <c r="H168" i="2"/>
  <c r="H168" i="6"/>
  <c r="H169" i="8"/>
  <c r="H169" i="3"/>
  <c r="H170" i="7"/>
  <c r="H169" i="4"/>
  <c r="H115" i="14"/>
  <c r="H170" i="2"/>
  <c r="H168" i="9"/>
  <c r="H171" i="8"/>
  <c r="H172" i="7"/>
  <c r="H171" i="4"/>
  <c r="H172" i="2"/>
  <c r="H172" i="6"/>
  <c r="H174" i="7"/>
  <c r="H173" i="4"/>
  <c r="H174" i="6"/>
  <c r="H174" i="5"/>
  <c r="H175" i="2"/>
  <c r="H175" i="5"/>
  <c r="H176" i="2"/>
  <c r="H177" i="2"/>
  <c r="H175" i="9"/>
  <c r="H179" i="2"/>
  <c r="H179" i="6"/>
  <c r="H180" i="6"/>
  <c r="H179" i="9"/>
  <c r="H182" i="2"/>
  <c r="H182" i="6"/>
  <c r="H183" i="2"/>
  <c r="H184" i="12"/>
  <c r="H184" i="2"/>
  <c r="H184" i="6"/>
  <c r="H184" i="5"/>
  <c r="H186" i="2"/>
  <c r="H186" i="6"/>
  <c r="H186" i="5"/>
  <c r="H186" i="11"/>
  <c r="H187" i="2"/>
  <c r="H187" i="6"/>
  <c r="H187" i="5"/>
  <c r="H188" i="2"/>
  <c r="H188" i="6"/>
  <c r="H190" i="2"/>
  <c r="H191" i="6"/>
  <c r="H193" i="5"/>
  <c r="H191" i="9"/>
  <c r="H194" i="12"/>
  <c r="H194" i="2"/>
  <c r="H195" i="12"/>
  <c r="H195" i="2"/>
  <c r="H195" i="5"/>
  <c r="H196" i="2"/>
  <c r="H196" i="5"/>
  <c r="H197" i="12"/>
  <c r="H197" i="5"/>
  <c r="H195" i="9"/>
  <c r="H198" i="2"/>
  <c r="H198" i="5"/>
  <c r="H199" i="5"/>
  <c r="H200" i="5"/>
  <c r="H201" i="2"/>
  <c r="H199" i="9"/>
  <c r="H202" i="2"/>
  <c r="H203" i="12"/>
  <c r="H203" i="2"/>
  <c r="H203" i="5"/>
  <c r="H204" i="6"/>
  <c r="H205" i="2"/>
  <c r="H206" i="2"/>
  <c r="H207" i="2"/>
  <c r="H207" i="5"/>
  <c r="H208" i="2"/>
  <c r="H208" i="11"/>
  <c r="J266" i="12"/>
  <c r="H285" i="7"/>
  <c r="H303" i="7"/>
  <c r="H304" i="7"/>
  <c r="H313" i="7"/>
  <c r="H307" i="7"/>
  <c r="H311" i="7"/>
  <c r="F475" i="3"/>
  <c r="H484" i="3"/>
  <c r="H491" i="3"/>
  <c r="J494" i="12"/>
  <c r="H209" i="2"/>
  <c r="H209" i="5"/>
  <c r="H209" i="11"/>
  <c r="H210" i="5"/>
  <c r="H268" i="7"/>
  <c r="H267" i="2"/>
  <c r="H268" i="5"/>
  <c r="H282" i="12"/>
  <c r="H280" i="12"/>
  <c r="H278" i="12"/>
  <c r="H276" i="12"/>
  <c r="H300" i="8"/>
  <c r="H294" i="8"/>
  <c r="H292" i="8"/>
  <c r="H284" i="8"/>
  <c r="H472" i="2"/>
  <c r="H462" i="2"/>
  <c r="H454" i="2"/>
  <c r="H448" i="2"/>
  <c r="H446" i="2"/>
  <c r="H442" i="2"/>
  <c r="H438" i="2"/>
  <c r="H432" i="2"/>
  <c r="H426" i="2"/>
  <c r="H424" i="2"/>
  <c r="H422" i="2"/>
  <c r="H408" i="2"/>
  <c r="H396" i="2"/>
  <c r="H390" i="2"/>
  <c r="H387" i="2"/>
  <c r="H385" i="2"/>
  <c r="H383" i="2"/>
  <c r="H373" i="2"/>
  <c r="H371" i="2"/>
  <c r="H367" i="2"/>
  <c r="H361" i="2"/>
  <c r="H359" i="2"/>
  <c r="H353" i="2"/>
  <c r="H345" i="2"/>
  <c r="H341" i="2"/>
  <c r="H339" i="2"/>
  <c r="H333" i="2"/>
  <c r="H321" i="2"/>
  <c r="H317" i="2"/>
  <c r="H315" i="2"/>
  <c r="H307" i="2"/>
  <c r="H303" i="2"/>
  <c r="H299" i="2"/>
  <c r="H293" i="2"/>
  <c r="H281" i="2"/>
  <c r="H275" i="5"/>
  <c r="H299" i="5"/>
  <c r="H293" i="5"/>
  <c r="H277" i="5"/>
  <c r="H275" i="4"/>
  <c r="H328" i="4"/>
  <c r="H318" i="4"/>
  <c r="H312" i="4"/>
  <c r="H308" i="4"/>
  <c r="H298" i="4"/>
  <c r="H292" i="4"/>
  <c r="H309" i="11"/>
  <c r="H289" i="11"/>
  <c r="H279" i="11"/>
  <c r="H277" i="11"/>
  <c r="H277" i="7"/>
  <c r="H445" i="10"/>
  <c r="H433" i="10"/>
  <c r="H431" i="10"/>
  <c r="H429" i="10"/>
  <c r="H427" i="10"/>
  <c r="H419" i="10"/>
  <c r="H417" i="10"/>
  <c r="H411" i="10"/>
  <c r="H407" i="10"/>
  <c r="H395" i="10"/>
  <c r="H393" i="10"/>
  <c r="H387" i="10"/>
  <c r="H381" i="10"/>
  <c r="H379" i="10"/>
  <c r="H371" i="10"/>
  <c r="H369" i="10"/>
  <c r="H353" i="10"/>
  <c r="H343" i="10"/>
  <c r="H341" i="10"/>
  <c r="H335" i="10"/>
  <c r="H321" i="10"/>
  <c r="H319" i="10"/>
  <c r="H305" i="10"/>
  <c r="H303" i="10"/>
  <c r="H299" i="10"/>
  <c r="H297" i="10"/>
  <c r="H293" i="10"/>
  <c r="H259" i="14"/>
  <c r="H257" i="14"/>
  <c r="H255" i="14"/>
  <c r="H245" i="14"/>
  <c r="H241" i="14"/>
  <c r="H239" i="14"/>
  <c r="H237" i="14"/>
  <c r="H233" i="14"/>
  <c r="H227" i="14"/>
  <c r="H223" i="14"/>
  <c r="H302" i="12"/>
  <c r="H298" i="12"/>
  <c r="H284" i="7"/>
  <c r="H286" i="7"/>
  <c r="H296" i="3"/>
  <c r="H298" i="3"/>
  <c r="H301" i="7"/>
  <c r="H300" i="3"/>
  <c r="H301" i="5"/>
  <c r="H306" i="3"/>
  <c r="H319" i="8"/>
  <c r="H319" i="5"/>
  <c r="H321" i="7"/>
  <c r="H321" i="8"/>
  <c r="H268" i="14"/>
  <c r="H323" i="3"/>
  <c r="H324" i="7"/>
  <c r="H269" i="14"/>
  <c r="H324" i="3"/>
  <c r="H270" i="14"/>
  <c r="H325" i="3"/>
  <c r="H327" i="7"/>
  <c r="H271" i="14"/>
  <c r="H326" i="3"/>
  <c r="H327" i="3"/>
  <c r="H328" i="3"/>
  <c r="H329" i="11"/>
  <c r="H331" i="7"/>
  <c r="H276" i="14"/>
  <c r="H333" i="7"/>
  <c r="H332" i="11"/>
  <c r="H278" i="14"/>
  <c r="H334" i="4"/>
  <c r="H335" i="11"/>
  <c r="H281" i="14"/>
  <c r="H352" i="3"/>
  <c r="H316" i="14"/>
  <c r="H371" i="4"/>
  <c r="H5" i="20"/>
  <c r="H317" i="14"/>
  <c r="H372" i="3"/>
  <c r="H372" i="4"/>
  <c r="H375" i="7"/>
  <c r="H371" i="9"/>
  <c r="H319" i="14"/>
  <c r="H374" i="8"/>
  <c r="H374" i="4"/>
  <c r="H8" i="20"/>
  <c r="H320" i="14"/>
  <c r="H374" i="2"/>
  <c r="H375" i="8"/>
  <c r="H375" i="3"/>
  <c r="H375" i="4"/>
  <c r="H9" i="20"/>
  <c r="H376" i="3"/>
  <c r="H377" i="3"/>
  <c r="H377" i="4"/>
  <c r="H12" i="20"/>
  <c r="H391" i="4"/>
  <c r="H25" i="20"/>
  <c r="H393" i="7"/>
  <c r="H337" i="14"/>
  <c r="H392" i="4"/>
  <c r="H26" i="20"/>
  <c r="H392" i="8"/>
  <c r="H392" i="3"/>
  <c r="H27" i="20"/>
  <c r="H394" i="4"/>
  <c r="H28" i="20"/>
  <c r="H396" i="7"/>
  <c r="H395" i="8"/>
  <c r="H397" i="7"/>
  <c r="H396" i="5"/>
  <c r="H342" i="14"/>
  <c r="H396" i="8"/>
  <c r="H396" i="3"/>
  <c r="H31" i="20"/>
  <c r="H397" i="8"/>
  <c r="H399" i="7"/>
  <c r="H344" i="14"/>
  <c r="H400" i="7"/>
  <c r="H398" i="3"/>
  <c r="H33" i="20"/>
  <c r="H399" i="5"/>
  <c r="H399" i="8"/>
  <c r="H401" i="7"/>
  <c r="H400" i="5"/>
  <c r="H402" i="7"/>
  <c r="H401" i="4"/>
  <c r="H401" i="8"/>
  <c r="H403" i="7"/>
  <c r="H348" i="14"/>
  <c r="H402" i="4"/>
  <c r="H403" i="3"/>
  <c r="H349" i="14"/>
  <c r="H350" i="14"/>
  <c r="H404" i="4"/>
  <c r="H404" i="3"/>
  <c r="H406" i="5"/>
  <c r="H408" i="7"/>
  <c r="H407" i="5"/>
  <c r="H44" i="20"/>
  <c r="H411" i="4"/>
  <c r="H411" i="3"/>
  <c r="H358" i="14"/>
  <c r="H412" i="12"/>
  <c r="H47" i="20"/>
  <c r="H413" i="4"/>
  <c r="H413" i="8"/>
  <c r="H411" i="9"/>
  <c r="H414" i="12"/>
  <c r="H414" i="8"/>
  <c r="H49" i="20"/>
  <c r="H416" i="4"/>
  <c r="H416" i="3"/>
  <c r="H363" i="14"/>
  <c r="H417" i="4"/>
  <c r="H418" i="3"/>
  <c r="H420" i="8"/>
  <c r="H420" i="5"/>
  <c r="H418" i="9"/>
  <c r="H423" i="7"/>
  <c r="H422" i="12"/>
  <c r="H422" i="3"/>
  <c r="H56" i="20"/>
  <c r="H423" i="8"/>
  <c r="H423" i="5"/>
  <c r="H424" i="12"/>
  <c r="H424" i="3"/>
  <c r="H426" i="7"/>
  <c r="H425" i="5"/>
  <c r="H371" i="14"/>
  <c r="H426" i="8"/>
  <c r="H426" i="5"/>
  <c r="H428" i="7"/>
  <c r="H429" i="7"/>
  <c r="H428" i="8"/>
  <c r="H430" i="7"/>
  <c r="H374" i="14"/>
  <c r="H429" i="12"/>
  <c r="H429" i="4"/>
  <c r="H63" i="20"/>
  <c r="H430" i="3"/>
  <c r="H430" i="4"/>
  <c r="H432" i="12"/>
  <c r="H432" i="4"/>
  <c r="H378" i="14"/>
  <c r="H433" i="8"/>
  <c r="H433" i="5"/>
  <c r="H67" i="20"/>
  <c r="H434" i="12"/>
  <c r="H434" i="3"/>
  <c r="H434" i="4"/>
  <c r="H69" i="20"/>
  <c r="H434" i="9"/>
  <c r="H439" i="7"/>
  <c r="H383" i="14"/>
  <c r="H438" i="8"/>
  <c r="H438" i="5"/>
  <c r="H440" i="7"/>
  <c r="H384" i="14"/>
  <c r="H439" i="8"/>
  <c r="H441" i="7"/>
  <c r="H437" i="9"/>
  <c r="H442" i="7"/>
  <c r="H438" i="9"/>
  <c r="H386" i="14"/>
  <c r="H441" i="5"/>
  <c r="H443" i="7"/>
  <c r="H387" i="14"/>
  <c r="H442" i="8"/>
  <c r="H442" i="5"/>
  <c r="H444" i="7"/>
  <c r="H388" i="14"/>
  <c r="H445" i="7"/>
  <c r="H441" i="9"/>
  <c r="H389" i="14"/>
  <c r="H444" i="8"/>
  <c r="H442" i="9"/>
  <c r="H390" i="14"/>
  <c r="H447" i="7"/>
  <c r="H391" i="14"/>
  <c r="H449" i="7"/>
  <c r="H393" i="14"/>
  <c r="H450" i="7"/>
  <c r="H446" i="9"/>
  <c r="H394" i="14"/>
  <c r="H449" i="8"/>
  <c r="H449" i="5"/>
  <c r="H447" i="9"/>
  <c r="H395" i="14"/>
  <c r="H448" i="9"/>
  <c r="H451" i="8"/>
  <c r="H451" i="5"/>
  <c r="H449" i="9"/>
  <c r="H397" i="14"/>
  <c r="H452" i="5"/>
  <c r="H454" i="7"/>
  <c r="H453" i="12"/>
  <c r="H453" i="3"/>
  <c r="H399" i="14"/>
  <c r="H456" i="7"/>
  <c r="H452" i="9"/>
  <c r="H455" i="8"/>
  <c r="H455" i="5"/>
  <c r="H457" i="7"/>
  <c r="H453" i="9"/>
  <c r="H456" i="4"/>
  <c r="H454" i="10"/>
  <c r="H457" i="8"/>
  <c r="H455" i="9"/>
  <c r="H458" i="12"/>
  <c r="H404" i="14"/>
  <c r="H459" i="8"/>
  <c r="H461" i="7"/>
  <c r="H460" i="3"/>
  <c r="H94" i="20"/>
  <c r="H461" i="8"/>
  <c r="H461" i="5"/>
  <c r="H459" i="9"/>
  <c r="H462" i="4"/>
  <c r="H96" i="20"/>
  <c r="H460" i="10"/>
  <c r="H465" i="7"/>
  <c r="H465" i="3"/>
  <c r="H99" i="20"/>
  <c r="H463" i="10"/>
  <c r="H494" i="7"/>
  <c r="H493" i="2"/>
  <c r="H493" i="5"/>
  <c r="H501" i="2"/>
  <c r="H501" i="3"/>
  <c r="H499" i="10"/>
  <c r="H502" i="2"/>
  <c r="H502" i="8"/>
  <c r="H502" i="5"/>
  <c r="H502" i="10"/>
  <c r="H505" i="4"/>
  <c r="J514" i="12"/>
  <c r="J515" i="12"/>
  <c r="J539" i="12"/>
  <c r="H577" i="9"/>
  <c r="H506" i="2"/>
  <c r="H506" i="5"/>
  <c r="H506" i="3"/>
  <c r="H507" i="2"/>
  <c r="H453" i="14"/>
  <c r="H507" i="5"/>
  <c r="H509" i="7"/>
  <c r="H142" i="20"/>
  <c r="H508" i="8"/>
  <c r="H506" i="10"/>
  <c r="H509" i="2"/>
  <c r="H509" i="5"/>
  <c r="H509" i="3"/>
  <c r="H511" i="7"/>
  <c r="H510" i="2"/>
  <c r="H456" i="14"/>
  <c r="H510" i="5"/>
  <c r="H508" i="10"/>
  <c r="H510" i="3"/>
  <c r="H512" i="2"/>
  <c r="H458" i="14"/>
  <c r="H514" i="7"/>
  <c r="H511" i="10"/>
  <c r="H513" i="8"/>
  <c r="H516" i="7"/>
  <c r="H514" i="8"/>
  <c r="H461" i="14"/>
  <c r="H516" i="2"/>
  <c r="H516" i="8"/>
  <c r="H516" i="5"/>
  <c r="H150" i="20"/>
  <c r="H514" i="10"/>
  <c r="H462" i="14"/>
  <c r="H517" i="2"/>
  <c r="H518" i="3"/>
  <c r="H525" i="12"/>
  <c r="H526" i="3"/>
  <c r="H538" i="5"/>
  <c r="H172" i="20"/>
  <c r="H539" i="4"/>
  <c r="H173" i="20"/>
  <c r="H539" i="3"/>
  <c r="H541" i="4"/>
  <c r="H487" i="14"/>
  <c r="H544" i="7"/>
  <c r="H544" i="3"/>
  <c r="H543" i="9"/>
  <c r="H180" i="20"/>
  <c r="H546" i="8"/>
  <c r="H549" i="7"/>
  <c r="H494" i="14"/>
  <c r="H546" i="10"/>
  <c r="H550" i="7"/>
  <c r="H548" i="10"/>
  <c r="H551" i="2"/>
  <c r="H497" i="14"/>
  <c r="H551" i="5"/>
  <c r="H549" i="10"/>
  <c r="H553" i="7"/>
  <c r="H552" i="5"/>
  <c r="H499" i="14"/>
  <c r="H553" i="5"/>
  <c r="H500" i="14"/>
  <c r="H554" i="5"/>
  <c r="H552" i="10"/>
  <c r="H556" i="7"/>
  <c r="H3" i="85"/>
  <c r="H3" i="86"/>
  <c r="H606" i="2"/>
  <c r="H602" i="2"/>
  <c r="H598" i="2"/>
  <c r="H596" i="2"/>
  <c r="H592" i="2"/>
  <c r="H590" i="2"/>
  <c r="H588" i="2"/>
  <c r="H586" i="2"/>
  <c r="H584" i="2"/>
  <c r="H582" i="2"/>
  <c r="H580" i="2"/>
  <c r="H578" i="2"/>
  <c r="H576" i="2"/>
  <c r="H574" i="2"/>
  <c r="H568" i="2"/>
  <c r="H566" i="2"/>
  <c r="H564" i="2"/>
  <c r="H26" i="85"/>
  <c r="H22" i="85"/>
  <c r="H16" i="85"/>
  <c r="H10" i="85"/>
  <c r="H8" i="85"/>
  <c r="H87" i="86"/>
  <c r="H85" i="86"/>
  <c r="H83" i="86"/>
  <c r="H79" i="86"/>
  <c r="H77" i="86"/>
  <c r="H73" i="86"/>
  <c r="H67" i="86"/>
  <c r="H61" i="86"/>
  <c r="H59" i="86"/>
  <c r="H53" i="86"/>
  <c r="H51" i="86"/>
  <c r="H49" i="86"/>
  <c r="H45" i="86"/>
  <c r="H37" i="86"/>
  <c r="H33" i="86"/>
  <c r="H31" i="86"/>
  <c r="H29" i="86"/>
  <c r="H27" i="86"/>
  <c r="H23" i="86"/>
  <c r="H21" i="86"/>
  <c r="H17" i="86"/>
  <c r="H11" i="86"/>
  <c r="H7" i="86"/>
  <c r="H616" i="14"/>
  <c r="H614" i="14"/>
  <c r="H610" i="14"/>
  <c r="H608" i="14"/>
  <c r="H602" i="14"/>
  <c r="H600" i="14"/>
  <c r="H596" i="14"/>
  <c r="H592" i="14"/>
  <c r="H590" i="14"/>
  <c r="H578" i="14"/>
  <c r="H576" i="14"/>
  <c r="H574" i="14"/>
  <c r="H572" i="14"/>
  <c r="H570" i="14"/>
  <c r="H568" i="14"/>
  <c r="H566" i="14"/>
  <c r="H564" i="14"/>
  <c r="H562" i="14"/>
  <c r="H560" i="14"/>
  <c r="H558" i="14"/>
  <c r="H556" i="14"/>
  <c r="H552" i="14"/>
  <c r="H540" i="14"/>
  <c r="H533" i="14"/>
  <c r="H527" i="14"/>
  <c r="H523" i="14"/>
  <c r="H515" i="14"/>
  <c r="H646" i="4"/>
  <c r="H644" i="4"/>
  <c r="H642" i="4"/>
  <c r="H640" i="4"/>
  <c r="H636" i="4"/>
  <c r="H632" i="4"/>
  <c r="H624" i="4"/>
  <c r="H620" i="4"/>
  <c r="H616" i="4"/>
  <c r="H610" i="4"/>
  <c r="H608" i="4"/>
  <c r="H604" i="4"/>
  <c r="H600" i="4"/>
  <c r="H592" i="4"/>
  <c r="H590" i="4"/>
  <c r="H588" i="4"/>
  <c r="H586" i="4"/>
  <c r="H582" i="4"/>
  <c r="H580" i="4"/>
  <c r="H578" i="4"/>
  <c r="H576" i="4"/>
  <c r="H572" i="4"/>
  <c r="H564" i="4"/>
  <c r="H611" i="5"/>
  <c r="H609" i="5"/>
  <c r="H605" i="5"/>
  <c r="H601" i="5"/>
  <c r="H589" i="5"/>
  <c r="H583" i="5"/>
  <c r="H577" i="5"/>
  <c r="H732" i="2"/>
  <c r="J588" i="12"/>
  <c r="J577" i="12"/>
  <c r="J574" i="12"/>
  <c r="J567" i="12"/>
  <c r="J607" i="12"/>
  <c r="J601" i="12"/>
  <c r="J594" i="12"/>
  <c r="J627" i="12"/>
  <c r="J620" i="12"/>
  <c r="H624" i="12"/>
  <c r="J638" i="12"/>
  <c r="J637" i="12"/>
  <c r="J654" i="12"/>
  <c r="J652" i="12"/>
  <c r="J651" i="12"/>
  <c r="J649" i="12"/>
  <c r="J645" i="12"/>
  <c r="J643" i="12"/>
  <c r="J640" i="12"/>
  <c r="J671" i="12"/>
  <c r="J659" i="12"/>
  <c r="H575" i="5"/>
  <c r="H573" i="5"/>
  <c r="H571" i="5"/>
  <c r="H569" i="5"/>
  <c r="H567" i="5"/>
  <c r="H241" i="20"/>
  <c r="H239" i="20"/>
  <c r="H233" i="20"/>
  <c r="H231" i="20"/>
  <c r="H223" i="20"/>
  <c r="H221" i="20"/>
  <c r="H217" i="20"/>
  <c r="H209" i="20"/>
  <c r="H203" i="20"/>
  <c r="H201" i="20"/>
  <c r="H199" i="20"/>
  <c r="H590" i="8"/>
  <c r="H582" i="8"/>
  <c r="H580" i="8"/>
  <c r="H576" i="8"/>
  <c r="H574" i="8"/>
  <c r="H570" i="8"/>
  <c r="H566" i="8"/>
  <c r="H588" i="12"/>
  <c r="H603" i="12"/>
  <c r="H537" i="14"/>
  <c r="H589" i="10"/>
  <c r="H39" i="85"/>
  <c r="H595" i="10"/>
  <c r="H598" i="8"/>
  <c r="H597" i="10"/>
  <c r="H600" i="8"/>
  <c r="H616" i="10"/>
  <c r="H614" i="10"/>
  <c r="H612" i="10"/>
  <c r="H604" i="10"/>
  <c r="H602" i="10"/>
  <c r="H600" i="10"/>
  <c r="H610" i="8"/>
  <c r="H606" i="8"/>
  <c r="J635" i="12"/>
  <c r="H639" i="12"/>
  <c r="H637" i="12"/>
  <c r="H108" i="85"/>
  <c r="H102" i="85"/>
  <c r="H100" i="85"/>
  <c r="H98" i="85"/>
  <c r="H86" i="85"/>
  <c r="H283" i="20"/>
  <c r="H279" i="20"/>
  <c r="H271" i="20"/>
  <c r="H644" i="9"/>
  <c r="H642" i="9"/>
  <c r="H640" i="9"/>
  <c r="H638" i="9"/>
  <c r="H636" i="9"/>
  <c r="H644" i="7"/>
  <c r="H642" i="7"/>
  <c r="H638" i="7"/>
  <c r="H628" i="7"/>
  <c r="H626" i="7"/>
  <c r="H655" i="12"/>
  <c r="H651" i="12"/>
  <c r="H643" i="12"/>
  <c r="H641" i="12"/>
  <c r="H635" i="5"/>
  <c r="H641" i="5"/>
  <c r="H639" i="5"/>
  <c r="H645" i="8"/>
  <c r="H643" i="8"/>
  <c r="H659" i="12"/>
  <c r="H661" i="2"/>
  <c r="H659" i="2"/>
  <c r="H655" i="2"/>
  <c r="H653" i="2"/>
  <c r="H691" i="4"/>
  <c r="H332" i="20"/>
  <c r="H328" i="20"/>
  <c r="H318" i="20"/>
  <c r="H745" i="8"/>
  <c r="H634" i="14"/>
  <c r="H630" i="14"/>
  <c r="H696" i="4"/>
  <c r="H714" i="5"/>
  <c r="H804" i="2"/>
  <c r="J516" i="12"/>
  <c r="H626" i="12"/>
  <c r="J582" i="12"/>
  <c r="J572" i="12"/>
  <c r="H538" i="12"/>
  <c r="J221" i="12"/>
  <c r="J239" i="12"/>
  <c r="J243" i="12"/>
  <c r="H319" i="7"/>
  <c r="J549" i="12"/>
  <c r="J551" i="12"/>
  <c r="J554" i="12"/>
  <c r="J564" i="12"/>
  <c r="J597" i="12"/>
  <c r="J576" i="12"/>
  <c r="J581" i="12"/>
  <c r="H587" i="12"/>
  <c r="J212" i="12"/>
  <c r="J218" i="12"/>
  <c r="J222" i="12"/>
  <c r="J237" i="12"/>
  <c r="J241" i="12"/>
  <c r="J242" i="12"/>
  <c r="J552" i="12"/>
  <c r="J595" i="12"/>
  <c r="J608" i="12"/>
  <c r="H17" i="12"/>
  <c r="H34" i="8"/>
  <c r="H30" i="8"/>
  <c r="H28" i="8"/>
  <c r="H22" i="8"/>
  <c r="H20" i="8"/>
  <c r="H18" i="8"/>
  <c r="H12" i="8"/>
  <c r="H10" i="8"/>
  <c r="H6" i="8"/>
  <c r="H4" i="8"/>
  <c r="H99" i="2"/>
  <c r="H93" i="2"/>
  <c r="H91" i="2"/>
  <c r="H89" i="2"/>
  <c r="H81" i="2"/>
  <c r="H75" i="2"/>
  <c r="H71" i="2"/>
  <c r="H69" i="2"/>
  <c r="H65" i="2"/>
  <c r="H59" i="2"/>
  <c r="H49" i="3"/>
  <c r="H35" i="3"/>
  <c r="H31" i="3"/>
  <c r="H21" i="3"/>
  <c r="H17" i="3"/>
  <c r="H82" i="6"/>
  <c r="H62" i="6"/>
  <c r="H60" i="6"/>
  <c r="H59" i="4"/>
  <c r="H83" i="11"/>
  <c r="H67" i="11"/>
  <c r="H35" i="11"/>
  <c r="H21" i="11"/>
  <c r="H9" i="11"/>
  <c r="H96" i="10"/>
  <c r="H94" i="10"/>
  <c r="H92" i="10"/>
  <c r="H90" i="10"/>
  <c r="H88" i="10"/>
  <c r="H84" i="10"/>
  <c r="H72" i="10"/>
  <c r="H68" i="10"/>
  <c r="H62" i="10"/>
  <c r="H60" i="10"/>
  <c r="H48" i="10"/>
  <c r="H44" i="10"/>
  <c r="H42" i="10"/>
  <c r="H38" i="10"/>
  <c r="H36" i="10"/>
  <c r="H32" i="10"/>
  <c r="H26" i="10"/>
  <c r="H24" i="10"/>
  <c r="H20" i="10"/>
  <c r="H18" i="10"/>
  <c r="H14" i="10"/>
  <c r="H81" i="9"/>
  <c r="H71" i="9"/>
  <c r="H21" i="14"/>
  <c r="H17" i="14"/>
  <c r="H13" i="14"/>
  <c r="H11" i="14"/>
  <c r="H7" i="14"/>
  <c r="H101" i="2"/>
  <c r="H103" i="4"/>
  <c r="H104" i="3"/>
  <c r="H105" i="7"/>
  <c r="H105" i="2"/>
  <c r="H105" i="9"/>
  <c r="H109" i="2"/>
  <c r="H109" i="5"/>
  <c r="H112" i="2"/>
  <c r="H113" i="10"/>
  <c r="H117" i="2"/>
  <c r="H119" i="5"/>
  <c r="H123" i="7"/>
  <c r="H120" i="10"/>
  <c r="H68" i="14"/>
  <c r="J125" i="12"/>
  <c r="H124" i="5"/>
  <c r="H127" i="7"/>
  <c r="H126" i="4"/>
  <c r="H72" i="14"/>
  <c r="H128" i="2"/>
  <c r="H128" i="11"/>
  <c r="H130" i="8"/>
  <c r="H131" i="7"/>
  <c r="H130" i="4"/>
  <c r="H76" i="14"/>
  <c r="H132" i="2"/>
  <c r="H132" i="5"/>
  <c r="H134" i="3"/>
  <c r="H135" i="7"/>
  <c r="H80" i="14"/>
  <c r="H136" i="5"/>
  <c r="H134" i="9"/>
  <c r="H139" i="8"/>
  <c r="H137" i="10"/>
  <c r="H143" i="2"/>
  <c r="H143" i="6"/>
  <c r="H143" i="5"/>
  <c r="H144" i="6"/>
  <c r="H145" i="8"/>
  <c r="H145" i="3"/>
  <c r="H146" i="7"/>
  <c r="H145" i="4"/>
  <c r="H143" i="10"/>
  <c r="H91" i="14"/>
  <c r="H146" i="2"/>
  <c r="H149" i="8"/>
  <c r="H149" i="4"/>
  <c r="H150" i="8"/>
  <c r="H150" i="3"/>
  <c r="H151" i="7"/>
  <c r="H148" i="10"/>
  <c r="H96" i="14"/>
  <c r="H152" i="8"/>
  <c r="H152" i="4"/>
  <c r="H153" i="2"/>
  <c r="H154" i="3"/>
  <c r="H152" i="10"/>
  <c r="H100" i="14"/>
  <c r="H155" i="6"/>
  <c r="H155" i="5"/>
  <c r="H157" i="7"/>
  <c r="H154" i="10"/>
  <c r="H157" i="11"/>
  <c r="H158" i="8"/>
  <c r="H159" i="7"/>
  <c r="H156" i="10"/>
  <c r="H159" i="6"/>
  <c r="H157" i="9"/>
  <c r="H161" i="7"/>
  <c r="H159" i="9"/>
  <c r="H162" i="2"/>
  <c r="H162" i="5"/>
  <c r="H163" i="8"/>
  <c r="H163" i="3"/>
  <c r="J173" i="12"/>
  <c r="H211" i="12"/>
  <c r="H211" i="2"/>
  <c r="H212" i="2"/>
  <c r="H212" i="11"/>
  <c r="H210" i="9"/>
  <c r="H213" i="2"/>
  <c r="H214" i="2"/>
  <c r="H160" i="14"/>
  <c r="H215" i="8"/>
  <c r="H217" i="7"/>
  <c r="H216" i="2"/>
  <c r="J71" i="12"/>
  <c r="J68" i="12"/>
  <c r="J62" i="12"/>
  <c r="N61" i="12"/>
  <c r="O53" i="12"/>
  <c r="O43" i="12"/>
  <c r="O39" i="12"/>
  <c r="N36" i="12"/>
  <c r="O30" i="12"/>
  <c r="O28" i="12"/>
  <c r="O26" i="12"/>
  <c r="O25" i="12"/>
  <c r="O15" i="12"/>
  <c r="O7" i="12"/>
  <c r="H39" i="8"/>
  <c r="H27" i="8"/>
  <c r="H9" i="8"/>
  <c r="H98" i="2"/>
  <c r="H90" i="2"/>
  <c r="H80" i="2"/>
  <c r="H74" i="2"/>
  <c r="H95" i="6"/>
  <c r="H93" i="6"/>
  <c r="H71" i="6"/>
  <c r="H54" i="11"/>
  <c r="H95" i="10"/>
  <c r="H53" i="10"/>
  <c r="H49" i="10"/>
  <c r="H47" i="10"/>
  <c r="H45" i="10"/>
  <c r="H29" i="10"/>
  <c r="H23" i="10"/>
  <c r="H21" i="10"/>
  <c r="H19" i="10"/>
  <c r="H15" i="10"/>
  <c r="H54" i="9"/>
  <c r="H36" i="9"/>
  <c r="H26" i="9"/>
  <c r="H10" i="9"/>
  <c r="H4" i="9"/>
  <c r="H28" i="14"/>
  <c r="H16" i="14"/>
  <c r="H104" i="5"/>
  <c r="H106" i="7"/>
  <c r="H113" i="7"/>
  <c r="H112" i="4"/>
  <c r="H115" i="2"/>
  <c r="H115" i="6"/>
  <c r="H117" i="3"/>
  <c r="H118" i="7"/>
  <c r="H48" i="14"/>
  <c r="H119" i="8"/>
  <c r="H120" i="7"/>
  <c r="H126" i="11"/>
  <c r="H144" i="7"/>
  <c r="H145" i="2"/>
  <c r="H214" i="7"/>
  <c r="H211" i="10"/>
  <c r="H179" i="3"/>
  <c r="H184" i="8"/>
  <c r="H186" i="7"/>
  <c r="H216" i="5"/>
  <c r="H216" i="11"/>
  <c r="H218" i="7"/>
  <c r="H214" i="10"/>
  <c r="H217" i="2"/>
  <c r="H219" i="7"/>
  <c r="H218" i="2"/>
  <c r="H218" i="5"/>
  <c r="H219" i="2"/>
  <c r="H220" i="5"/>
  <c r="H222" i="7"/>
  <c r="H218" i="10"/>
  <c r="H221" i="2"/>
  <c r="H221" i="11"/>
  <c r="H219" i="10"/>
  <c r="H222" i="2"/>
  <c r="H223" i="5"/>
  <c r="H225" i="7"/>
  <c r="H221" i="10"/>
  <c r="H224" i="5"/>
  <c r="H226" i="7"/>
  <c r="H225" i="5"/>
  <c r="H225" i="11"/>
  <c r="H227" i="7"/>
  <c r="H223" i="10"/>
  <c r="H226" i="2"/>
  <c r="H224" i="10"/>
  <c r="H227" i="2"/>
  <c r="H227" i="5"/>
  <c r="H225" i="10"/>
  <c r="H228" i="12"/>
  <c r="H228" i="2"/>
  <c r="H228" i="5"/>
  <c r="H230" i="7"/>
  <c r="H229" i="2"/>
  <c r="H229" i="5"/>
  <c r="H231" i="7"/>
  <c r="H227" i="10"/>
  <c r="H230" i="2"/>
  <c r="H230" i="5"/>
  <c r="H232" i="7"/>
  <c r="H231" i="5"/>
  <c r="H233" i="7"/>
  <c r="H232" i="12"/>
  <c r="H232" i="2"/>
  <c r="H232" i="5"/>
  <c r="H234" i="7"/>
  <c r="H233" i="12"/>
  <c r="H235" i="7"/>
  <c r="H231" i="10"/>
  <c r="H234" i="12"/>
  <c r="H234" i="2"/>
  <c r="H236" i="7"/>
  <c r="H232" i="10"/>
  <c r="H235" i="2"/>
  <c r="H237" i="7"/>
  <c r="H233" i="10"/>
  <c r="H236" i="2"/>
  <c r="H238" i="7"/>
  <c r="H234" i="10"/>
  <c r="H237" i="2"/>
  <c r="H238" i="2"/>
  <c r="H238" i="5"/>
  <c r="H240" i="7"/>
  <c r="H239" i="2"/>
  <c r="H241" i="7"/>
  <c r="H240" i="12"/>
  <c r="H240" i="5"/>
  <c r="H242" i="7"/>
  <c r="H241" i="5"/>
  <c r="H243" i="7"/>
  <c r="H242" i="5"/>
  <c r="H242" i="11"/>
  <c r="H244" i="7"/>
  <c r="H243" i="2"/>
  <c r="H245" i="7"/>
  <c r="H244" i="2"/>
  <c r="H244" i="5"/>
  <c r="H246" i="7"/>
  <c r="H245" i="2"/>
  <c r="H245" i="5"/>
  <c r="H246" i="2"/>
  <c r="H246" i="11"/>
  <c r="H244" i="10"/>
  <c r="H247" i="2"/>
  <c r="H247" i="5"/>
  <c r="H249" i="7"/>
  <c r="H245" i="10"/>
  <c r="H248" i="2"/>
  <c r="H250" i="7"/>
  <c r="H246" i="10"/>
  <c r="H249" i="5"/>
  <c r="H251" i="7"/>
  <c r="H250" i="2"/>
  <c r="H252" i="7"/>
  <c r="H248" i="10"/>
  <c r="H251" i="5"/>
  <c r="H252" i="2"/>
  <c r="H252" i="5"/>
  <c r="H254" i="7"/>
  <c r="H251" i="10"/>
  <c r="H254" i="2"/>
  <c r="H256" i="7"/>
  <c r="H255" i="2"/>
  <c r="H255" i="5"/>
  <c r="H255" i="11"/>
  <c r="H257" i="7"/>
  <c r="H257" i="2"/>
  <c r="H255" i="10"/>
  <c r="H258" i="11"/>
  <c r="H260" i="7"/>
  <c r="H259" i="2"/>
  <c r="H260" i="2"/>
  <c r="H262" i="7"/>
  <c r="H258" i="10"/>
  <c r="H261" i="11"/>
  <c r="H263" i="7"/>
  <c r="H264" i="2"/>
  <c r="H266" i="7"/>
  <c r="H262" i="10"/>
  <c r="H265" i="3"/>
  <c r="H211" i="14"/>
  <c r="H266" i="2"/>
  <c r="H269" i="7"/>
  <c r="H265" i="10"/>
  <c r="H266" i="10"/>
  <c r="H269" i="5"/>
  <c r="H271" i="7"/>
  <c r="H270" i="2"/>
  <c r="H270" i="11"/>
  <c r="H272" i="7"/>
  <c r="H271" i="2"/>
  <c r="H271" i="5"/>
  <c r="H273" i="7"/>
  <c r="H269" i="10"/>
  <c r="H272" i="2"/>
  <c r="H272" i="11"/>
  <c r="H274" i="7"/>
  <c r="H273" i="2"/>
  <c r="H276" i="7"/>
  <c r="H270" i="12"/>
  <c r="H274" i="12"/>
  <c r="H297" i="12"/>
  <c r="H280" i="4"/>
  <c r="H276" i="4"/>
  <c r="H287" i="7"/>
  <c r="H289" i="7"/>
  <c r="H290" i="7"/>
  <c r="H291" i="7"/>
  <c r="H292" i="7"/>
  <c r="H295" i="7"/>
  <c r="H303" i="5"/>
  <c r="H304" i="5"/>
  <c r="H305" i="8"/>
  <c r="H311" i="3"/>
  <c r="H313" i="3"/>
  <c r="H318" i="5"/>
  <c r="H264" i="14"/>
  <c r="H320" i="8"/>
  <c r="H323" i="7"/>
  <c r="H322" i="12"/>
  <c r="H316" i="7"/>
  <c r="H336" i="4"/>
  <c r="H340" i="5"/>
  <c r="H340" i="7"/>
  <c r="H284" i="14"/>
  <c r="H339" i="4"/>
  <c r="H286" i="14"/>
  <c r="H287" i="14"/>
  <c r="H289" i="14"/>
  <c r="H345" i="5"/>
  <c r="H293" i="14"/>
  <c r="H348" i="3"/>
  <c r="H348" i="4"/>
  <c r="H349" i="8"/>
  <c r="H352" i="7"/>
  <c r="H296" i="14"/>
  <c r="H351" i="4"/>
  <c r="H354" i="7"/>
  <c r="H298" i="14"/>
  <c r="H353" i="3"/>
  <c r="H353" i="4"/>
  <c r="H354" i="8"/>
  <c r="H356" i="7"/>
  <c r="H355" i="5"/>
  <c r="H357" i="7"/>
  <c r="H356" i="5"/>
  <c r="H358" i="7"/>
  <c r="H354" i="9"/>
  <c r="H357" i="8"/>
  <c r="H359" i="7"/>
  <c r="H304" i="14"/>
  <c r="H360" i="8"/>
  <c r="H360" i="5"/>
  <c r="H306" i="14"/>
  <c r="H361" i="4"/>
  <c r="H362" i="8"/>
  <c r="H362" i="5"/>
  <c r="H308" i="14"/>
  <c r="H364" i="8"/>
  <c r="H364" i="5"/>
  <c r="H366" i="7"/>
  <c r="H365" i="4"/>
  <c r="H366" i="5"/>
  <c r="H368" i="7"/>
  <c r="H370" i="7"/>
  <c r="H314" i="14"/>
  <c r="H369" i="3"/>
  <c r="H369" i="4"/>
  <c r="H370" i="3"/>
  <c r="H370" i="4"/>
  <c r="H4" i="20"/>
  <c r="H379" i="8"/>
  <c r="H379" i="5"/>
  <c r="H381" i="7"/>
  <c r="H380" i="3"/>
  <c r="H380" i="4"/>
  <c r="H14" i="20"/>
  <c r="H381" i="5"/>
  <c r="H383" i="7"/>
  <c r="H327" i="14"/>
  <c r="H382" i="3"/>
  <c r="H16" i="20"/>
  <c r="H383" i="5"/>
  <c r="H385" i="7"/>
  <c r="H329" i="14"/>
  <c r="H384" i="3"/>
  <c r="H385" i="5"/>
  <c r="H387" i="7"/>
  <c r="H331" i="14"/>
  <c r="H388" i="7"/>
  <c r="H332" i="14"/>
  <c r="H387" i="3"/>
  <c r="H387" i="4"/>
  <c r="H388" i="8"/>
  <c r="H388" i="5"/>
  <c r="H390" i="7"/>
  <c r="H404" i="12"/>
  <c r="H39" i="20"/>
  <c r="H405" i="8"/>
  <c r="H405" i="3"/>
  <c r="H407" i="7"/>
  <c r="H409" i="7"/>
  <c r="H353" i="14"/>
  <c r="H408" i="4"/>
  <c r="H354" i="14"/>
  <c r="H410" i="7"/>
  <c r="H43" i="20"/>
  <c r="H411" i="7"/>
  <c r="H410" i="3"/>
  <c r="H425" i="7"/>
  <c r="H466" i="8"/>
  <c r="H470" i="8"/>
  <c r="H472" i="8"/>
  <c r="H474" i="8"/>
  <c r="H464" i="3"/>
  <c r="H462" i="10"/>
  <c r="H410" i="14"/>
  <c r="H411" i="14"/>
  <c r="H466" i="4"/>
  <c r="H413" i="14"/>
  <c r="H468" i="4"/>
  <c r="H103" i="20"/>
  <c r="H467" i="10"/>
  <c r="H470" i="3"/>
  <c r="H468" i="10"/>
  <c r="H105" i="20"/>
  <c r="H469" i="10"/>
  <c r="H106" i="20"/>
  <c r="H470" i="10"/>
  <c r="H418" i="14"/>
  <c r="H473" i="4"/>
  <c r="H471" i="10"/>
  <c r="H419" i="14"/>
  <c r="H474" i="3"/>
  <c r="H474" i="4"/>
  <c r="H108" i="20"/>
  <c r="H476" i="12"/>
  <c r="H476" i="4"/>
  <c r="H422" i="14"/>
  <c r="H423" i="14"/>
  <c r="H478" i="4"/>
  <c r="H112" i="20"/>
  <c r="H476" i="9"/>
  <c r="H480" i="7"/>
  <c r="H479" i="2"/>
  <c r="H425" i="14"/>
  <c r="H113" i="20"/>
  <c r="H477" i="10"/>
  <c r="H480" i="2"/>
  <c r="H426" i="14"/>
  <c r="H482" i="7"/>
  <c r="H480" i="12"/>
  <c r="H481" i="2"/>
  <c r="H427" i="14"/>
  <c r="H481" i="3"/>
  <c r="H479" i="10"/>
  <c r="H482" i="3"/>
  <c r="H482" i="4"/>
  <c r="H116" i="20"/>
  <c r="H480" i="10"/>
  <c r="H428" i="14"/>
  <c r="H483" i="2"/>
  <c r="H483" i="8"/>
  <c r="H483" i="3"/>
  <c r="H484" i="2"/>
  <c r="H430" i="14"/>
  <c r="H485" i="2"/>
  <c r="H431" i="14"/>
  <c r="H487" i="7"/>
  <c r="H486" i="8"/>
  <c r="H487" i="2"/>
  <c r="H433" i="14"/>
  <c r="H121" i="20"/>
  <c r="H487" i="3"/>
  <c r="H488" i="8"/>
  <c r="H488" i="3"/>
  <c r="H122" i="20"/>
  <c r="H486" i="10"/>
  <c r="H434" i="14"/>
  <c r="H489" i="3"/>
  <c r="H490" i="3"/>
  <c r="H491" i="2"/>
  <c r="H437" i="14"/>
  <c r="H492" i="3"/>
  <c r="H494" i="3"/>
  <c r="H495" i="2"/>
  <c r="H497" i="7"/>
  <c r="H496" i="2"/>
  <c r="H496" i="8"/>
  <c r="H131" i="20"/>
  <c r="H497" i="8"/>
  <c r="H132" i="20"/>
  <c r="H498" i="8"/>
  <c r="H499" i="7"/>
  <c r="H499" i="4"/>
  <c r="H133" i="20"/>
  <c r="H500" i="2"/>
  <c r="H446" i="14"/>
  <c r="H502" i="7"/>
  <c r="H215" i="11"/>
  <c r="H217" i="4"/>
  <c r="H218" i="8"/>
  <c r="H219" i="4"/>
  <c r="H222" i="8"/>
  <c r="H168" i="14"/>
  <c r="H223" i="4"/>
  <c r="H170" i="14"/>
  <c r="H172" i="14"/>
  <c r="H227" i="6"/>
  <c r="H228" i="4"/>
  <c r="H174" i="14"/>
  <c r="H229" i="3"/>
  <c r="H229" i="4"/>
  <c r="H175" i="14"/>
  <c r="H230" i="8"/>
  <c r="H228" i="9"/>
  <c r="H176" i="14"/>
  <c r="H231" i="4"/>
  <c r="H232" i="3"/>
  <c r="H178" i="14"/>
  <c r="H233" i="3"/>
  <c r="H234" i="4"/>
  <c r="H180" i="14"/>
  <c r="H181" i="14"/>
  <c r="H236" i="6"/>
  <c r="H182" i="14"/>
  <c r="H238" i="4"/>
  <c r="H238" i="6"/>
  <c r="H236" i="9"/>
  <c r="H239" i="3"/>
  <c r="H240" i="4"/>
  <c r="H241" i="8"/>
  <c r="H241" i="6"/>
  <c r="H239" i="9"/>
  <c r="H243" i="4"/>
  <c r="H244" i="3"/>
  <c r="H245" i="9"/>
  <c r="H195" i="14"/>
  <c r="H250" i="6"/>
  <c r="H251" i="8"/>
  <c r="H251" i="6"/>
  <c r="H198" i="14"/>
  <c r="H253" i="3"/>
  <c r="H254" i="6"/>
  <c r="H201" i="14"/>
  <c r="H256" i="8"/>
  <c r="H202" i="14"/>
  <c r="H257" i="3"/>
  <c r="H255" i="9"/>
  <c r="H258" i="8"/>
  <c r="H259" i="8"/>
  <c r="H259" i="6"/>
  <c r="H206" i="14"/>
  <c r="H263" i="3"/>
  <c r="H262" i="9"/>
  <c r="H265" i="2"/>
  <c r="H267" i="7"/>
  <c r="H263" i="10"/>
  <c r="H266" i="3"/>
  <c r="H266" i="4"/>
  <c r="H265" i="9"/>
  <c r="J273" i="12"/>
  <c r="H275" i="10"/>
  <c r="H315" i="7"/>
  <c r="H309" i="7"/>
  <c r="H317" i="7"/>
  <c r="I43" i="18"/>
  <c r="J365" i="12"/>
  <c r="J392" i="12"/>
  <c r="J409" i="12"/>
  <c r="H57" i="20"/>
  <c r="H466" i="7"/>
  <c r="H481" i="7"/>
  <c r="J489" i="12"/>
  <c r="H492" i="5"/>
  <c r="J517" i="12"/>
  <c r="H78" i="20"/>
  <c r="J480" i="12"/>
  <c r="H135" i="20"/>
  <c r="H501" i="8"/>
  <c r="H509" i="12"/>
  <c r="H510" i="8"/>
  <c r="H511" i="3"/>
  <c r="H512" i="4"/>
  <c r="H146" i="20"/>
  <c r="H512" i="8"/>
  <c r="H515" i="7"/>
  <c r="H513" i="12"/>
  <c r="H515" i="4"/>
  <c r="H516" i="10"/>
  <c r="H519" i="2"/>
  <c r="H519" i="8"/>
  <c r="H153" i="20"/>
  <c r="H520" i="5"/>
  <c r="H518" i="10"/>
  <c r="H466" i="14"/>
  <c r="H521" i="8"/>
  <c r="H468" i="14"/>
  <c r="H523" i="4"/>
  <c r="J523" i="12"/>
  <c r="H524" i="4"/>
  <c r="H526" i="7"/>
  <c r="H522" i="9"/>
  <c r="H525" i="3"/>
  <c r="H527" i="7"/>
  <c r="H472" i="14"/>
  <c r="H527" i="4"/>
  <c r="H528" i="3"/>
  <c r="H528" i="4"/>
  <c r="H528" i="5"/>
  <c r="H529" i="3"/>
  <c r="H529" i="4"/>
  <c r="H531" i="7"/>
  <c r="H529" i="9"/>
  <c r="H533" i="7"/>
  <c r="H532" i="5"/>
  <c r="H533" i="5"/>
  <c r="H479" i="14"/>
  <c r="H531" i="10"/>
  <c r="H534" i="3"/>
  <c r="H534" i="5"/>
  <c r="H168" i="20"/>
  <c r="H533" i="9"/>
  <c r="H535" i="2"/>
  <c r="H481" i="14"/>
  <c r="H535" i="8"/>
  <c r="H537" i="7"/>
  <c r="H536" i="4"/>
  <c r="H536" i="8"/>
  <c r="H538" i="7"/>
  <c r="H537" i="2"/>
  <c r="H171" i="20"/>
  <c r="H535" i="9"/>
  <c r="H540" i="8"/>
  <c r="H540" i="12"/>
  <c r="H547" i="3"/>
  <c r="H548" i="7"/>
  <c r="H555" i="4"/>
  <c r="H189" i="20"/>
  <c r="H556" i="2"/>
  <c r="H557" i="4"/>
  <c r="H559" i="7"/>
  <c r="H558" i="4"/>
  <c r="H558" i="8"/>
  <c r="H556" i="9"/>
  <c r="H558" i="3"/>
  <c r="H559" i="8"/>
  <c r="H559" i="3"/>
  <c r="H506" i="14"/>
  <c r="H560" i="5"/>
  <c r="H562" i="7"/>
  <c r="H4" i="86"/>
  <c r="H561" i="2"/>
  <c r="H5" i="85"/>
  <c r="H507" i="14"/>
  <c r="H561" i="5"/>
  <c r="H559" i="10"/>
  <c r="H563" i="7"/>
  <c r="H6" i="85"/>
  <c r="H609" i="9"/>
  <c r="H605" i="9"/>
  <c r="H585" i="10"/>
  <c r="H583" i="10"/>
  <c r="H581" i="10"/>
  <c r="H573" i="10"/>
  <c r="H571" i="10"/>
  <c r="H565" i="10"/>
  <c r="H607" i="3"/>
  <c r="H603" i="3"/>
  <c r="H601" i="3"/>
  <c r="H599" i="3"/>
  <c r="H597" i="3"/>
  <c r="H595" i="3"/>
  <c r="H593" i="3"/>
  <c r="H591" i="3"/>
  <c r="H589" i="3"/>
  <c r="H587" i="3"/>
  <c r="H579" i="3"/>
  <c r="H577" i="3"/>
  <c r="H573" i="3"/>
  <c r="H571" i="3"/>
  <c r="H567" i="3"/>
  <c r="H563" i="3"/>
  <c r="H573" i="7"/>
  <c r="H571" i="7"/>
  <c r="H569" i="7"/>
  <c r="H567" i="7"/>
  <c r="H565" i="7"/>
  <c r="H623" i="7"/>
  <c r="H621" i="7"/>
  <c r="H617" i="7"/>
  <c r="H613" i="7"/>
  <c r="H611" i="7"/>
  <c r="H609" i="7"/>
  <c r="H605" i="7"/>
  <c r="H603" i="7"/>
  <c r="H601" i="7"/>
  <c r="H597" i="7"/>
  <c r="H595" i="7"/>
  <c r="H593" i="7"/>
  <c r="H585" i="7"/>
  <c r="H579" i="7"/>
  <c r="H577" i="7"/>
  <c r="H633" i="2"/>
  <c r="H631" i="2"/>
  <c r="H629" i="2"/>
  <c r="H625" i="2"/>
  <c r="H623" i="2"/>
  <c r="H619" i="2"/>
  <c r="H615" i="2"/>
  <c r="H613" i="2"/>
  <c r="H611" i="2"/>
  <c r="H586" i="10"/>
  <c r="H37" i="85"/>
  <c r="H610" i="3"/>
  <c r="H245" i="20"/>
  <c r="H628" i="10"/>
  <c r="H624" i="10"/>
  <c r="H620" i="10"/>
  <c r="H56" i="85"/>
  <c r="H66" i="85"/>
  <c r="H62" i="85"/>
  <c r="H254" i="20"/>
  <c r="H612" i="9"/>
  <c r="H627" i="3"/>
  <c r="H625" i="3"/>
  <c r="H623" i="3"/>
  <c r="H621" i="3"/>
  <c r="H619" i="3"/>
  <c r="H615" i="3"/>
  <c r="H615" i="12"/>
  <c r="H618" i="5"/>
  <c r="H616" i="5"/>
  <c r="H256" i="20"/>
  <c r="H632" i="8"/>
  <c r="H628" i="8"/>
  <c r="H624" i="8"/>
  <c r="H620" i="8"/>
  <c r="H616" i="8"/>
  <c r="H631" i="12"/>
  <c r="H629" i="12"/>
  <c r="H623" i="12"/>
  <c r="H71" i="85"/>
  <c r="H69" i="85"/>
  <c r="H633" i="5"/>
  <c r="H634" i="9"/>
  <c r="H632" i="9"/>
  <c r="H630" i="9"/>
  <c r="H647" i="10"/>
  <c r="H643" i="10"/>
  <c r="H641" i="10"/>
  <c r="H635" i="10"/>
  <c r="H637" i="3"/>
  <c r="H635" i="3"/>
  <c r="H633" i="3"/>
  <c r="H631" i="3"/>
  <c r="H649" i="2"/>
  <c r="H645" i="2"/>
  <c r="H644" i="3"/>
  <c r="J625" i="12"/>
  <c r="H590" i="5"/>
  <c r="H46" i="85"/>
  <c r="H47" i="85"/>
  <c r="H607" i="8"/>
  <c r="H630" i="12"/>
  <c r="H639" i="9"/>
  <c r="H637" i="9"/>
  <c r="H631" i="7"/>
  <c r="H642" i="3"/>
  <c r="H649" i="5"/>
  <c r="H647" i="5"/>
  <c r="H645" i="5"/>
  <c r="H651" i="8"/>
  <c r="H649" i="8"/>
  <c r="H652" i="4"/>
  <c r="H650" i="4"/>
  <c r="H92" i="86"/>
  <c r="H90" i="86"/>
  <c r="H88" i="86"/>
  <c r="H674" i="7"/>
  <c r="H672" i="7"/>
  <c r="H658" i="7"/>
  <c r="H654" i="7"/>
  <c r="H662" i="8"/>
  <c r="H656" i="8"/>
  <c r="H654" i="8"/>
  <c r="H661" i="4"/>
  <c r="H655" i="4"/>
  <c r="H653" i="4"/>
  <c r="H309" i="20"/>
  <c r="H307" i="20"/>
  <c r="H303" i="20"/>
  <c r="H299" i="20"/>
  <c r="H295" i="20"/>
  <c r="H291" i="20"/>
  <c r="H671" i="3"/>
  <c r="H667" i="3"/>
  <c r="H665" i="3"/>
  <c r="H659" i="3"/>
  <c r="H655" i="3"/>
  <c r="H653" i="3"/>
  <c r="H663" i="10"/>
  <c r="H661" i="10"/>
  <c r="H657" i="10"/>
  <c r="H655" i="10"/>
  <c r="H653" i="10"/>
  <c r="H671" i="5"/>
  <c r="H667" i="5"/>
  <c r="H665" i="5"/>
  <c r="H661" i="5"/>
  <c r="H655" i="5"/>
  <c r="H657" i="9"/>
  <c r="H674" i="12"/>
  <c r="H103" i="86"/>
  <c r="H99" i="86"/>
  <c r="H671" i="4"/>
  <c r="H669" i="4"/>
  <c r="H667" i="4"/>
  <c r="H665" i="4"/>
  <c r="H733" i="8"/>
  <c r="H729" i="8"/>
  <c r="H717" i="8"/>
  <c r="H709" i="8"/>
  <c r="H701" i="8"/>
  <c r="H697" i="8"/>
  <c r="H695" i="8"/>
  <c r="H685" i="8"/>
  <c r="H681" i="8"/>
  <c r="H679" i="8"/>
  <c r="H677" i="8"/>
  <c r="H673" i="8"/>
  <c r="H671" i="8"/>
  <c r="H628" i="14"/>
  <c r="H626" i="14"/>
  <c r="H738" i="10"/>
  <c r="H734" i="10"/>
  <c r="H726" i="10"/>
  <c r="H682" i="10"/>
  <c r="H724" i="12"/>
  <c r="H693" i="12"/>
  <c r="H675" i="12"/>
  <c r="H700" i="2"/>
  <c r="H682" i="2"/>
  <c r="H678" i="2"/>
  <c r="H686" i="3"/>
  <c r="H699" i="3"/>
  <c r="H692" i="5"/>
  <c r="H690" i="5"/>
  <c r="H142" i="86"/>
  <c r="H136" i="86"/>
  <c r="H694" i="4"/>
  <c r="H785" i="2"/>
  <c r="H682" i="12"/>
  <c r="H647" i="3"/>
  <c r="I658" i="12"/>
  <c r="H666" i="2"/>
  <c r="H672" i="2"/>
  <c r="H359" i="20"/>
  <c r="H321" i="20"/>
  <c r="H284" i="4"/>
  <c r="J387" i="12"/>
  <c r="H387" i="12"/>
  <c r="J470" i="12"/>
  <c r="H349" i="12"/>
  <c r="I733" i="12"/>
  <c r="H500" i="12"/>
  <c r="H44" i="3"/>
  <c r="H30" i="3"/>
  <c r="H24" i="3"/>
  <c r="H22" i="3"/>
  <c r="H83" i="10"/>
  <c r="H67" i="10"/>
  <c r="H63" i="10"/>
  <c r="H61" i="10"/>
  <c r="H51" i="10"/>
  <c r="H31" i="10"/>
  <c r="H25" i="10"/>
  <c r="H7" i="10"/>
  <c r="H32" i="14"/>
  <c r="H103" i="2"/>
  <c r="H104" i="2"/>
  <c r="H105" i="8"/>
  <c r="H119" i="3"/>
  <c r="H119" i="4"/>
  <c r="H137" i="7"/>
  <c r="H187" i="4"/>
  <c r="H212" i="8"/>
  <c r="H212" i="10"/>
  <c r="H218" i="6"/>
  <c r="H225" i="4"/>
  <c r="H226" i="6"/>
  <c r="H227" i="8"/>
  <c r="H227" i="4"/>
  <c r="H228" i="6"/>
  <c r="H239" i="4"/>
  <c r="H244" i="4"/>
  <c r="H244" i="6"/>
  <c r="H249" i="3"/>
  <c r="H252" i="4"/>
  <c r="H252" i="6"/>
  <c r="H257" i="6"/>
  <c r="H258" i="6"/>
  <c r="H257" i="9"/>
  <c r="H262" i="8"/>
  <c r="H262" i="4"/>
  <c r="H265" i="5"/>
  <c r="H560" i="7"/>
  <c r="H578" i="7"/>
  <c r="H74" i="85"/>
  <c r="H70" i="85"/>
  <c r="H68" i="85"/>
  <c r="H116" i="86"/>
  <c r="H108" i="86"/>
  <c r="H104" i="86"/>
  <c r="H102" i="86"/>
  <c r="H627" i="14"/>
  <c r="H693" i="10"/>
  <c r="H687" i="5"/>
  <c r="H159" i="86"/>
  <c r="H750" i="2"/>
  <c r="H738" i="2"/>
  <c r="H726" i="2"/>
  <c r="H722" i="2"/>
  <c r="H777" i="12"/>
  <c r="H368" i="2"/>
  <c r="H302" i="7"/>
  <c r="J435" i="12"/>
  <c r="H435" i="12"/>
  <c r="J533" i="12"/>
  <c r="H537" i="12"/>
  <c r="J538" i="12"/>
  <c r="H547" i="12"/>
  <c r="J548" i="12"/>
  <c r="J686" i="12"/>
  <c r="H685" i="12"/>
  <c r="J188" i="12"/>
  <c r="J187" i="12"/>
  <c r="J191" i="12"/>
  <c r="J192" i="12"/>
  <c r="J196" i="12"/>
  <c r="H196" i="12"/>
  <c r="J200" i="12"/>
  <c r="J201" i="12"/>
  <c r="J205" i="12"/>
  <c r="J206" i="12"/>
  <c r="H308" i="7"/>
  <c r="H413" i="12"/>
  <c r="J413" i="12"/>
  <c r="J430" i="12"/>
  <c r="H430" i="12"/>
  <c r="H431" i="12"/>
  <c r="J431" i="12"/>
  <c r="J525" i="12"/>
  <c r="J524" i="12"/>
  <c r="H524" i="12"/>
  <c r="J530" i="12"/>
  <c r="J531" i="12"/>
  <c r="H616" i="12"/>
  <c r="J617" i="12"/>
  <c r="K23" i="12"/>
  <c r="L24" i="12" s="1"/>
  <c r="H23" i="12"/>
  <c r="J183" i="12"/>
  <c r="J184" i="12"/>
  <c r="J198" i="12"/>
  <c r="J199" i="12"/>
  <c r="J204" i="12"/>
  <c r="J210" i="12"/>
  <c r="H312" i="7"/>
  <c r="J436" i="12"/>
  <c r="J529" i="12"/>
  <c r="H532" i="12"/>
  <c r="J532" i="12"/>
  <c r="J614" i="12"/>
  <c r="J613" i="12"/>
  <c r="J634" i="12"/>
  <c r="H634" i="12"/>
  <c r="H618" i="12"/>
  <c r="J619" i="12"/>
  <c r="J99" i="12"/>
  <c r="J91" i="12"/>
  <c r="H72" i="12"/>
  <c r="H188" i="12"/>
  <c r="H192" i="5"/>
  <c r="H192" i="11"/>
  <c r="H196" i="11"/>
  <c r="H197" i="2"/>
  <c r="H196" i="9"/>
  <c r="H199" i="11"/>
  <c r="H197" i="9"/>
  <c r="H288" i="12"/>
  <c r="H290" i="8"/>
  <c r="H282" i="8"/>
  <c r="H280" i="8"/>
  <c r="H478" i="2"/>
  <c r="H476" i="2"/>
  <c r="H474" i="2"/>
  <c r="H452" i="2"/>
  <c r="H450" i="2"/>
  <c r="H444" i="2"/>
  <c r="H436" i="2"/>
  <c r="H434" i="2"/>
  <c r="H430" i="2"/>
  <c r="H420" i="2"/>
  <c r="H418" i="2"/>
  <c r="H416" i="2"/>
  <c r="H410" i="2"/>
  <c r="H400" i="2"/>
  <c r="H379" i="2"/>
  <c r="H363" i="2"/>
  <c r="H351" i="2"/>
  <c r="H349" i="2"/>
  <c r="H343" i="2"/>
  <c r="H335" i="2"/>
  <c r="H309" i="2"/>
  <c r="H291" i="2"/>
  <c r="H289" i="2"/>
  <c r="H277" i="2"/>
  <c r="H295" i="5"/>
  <c r="H283" i="5"/>
  <c r="H332" i="4"/>
  <c r="H324" i="4"/>
  <c r="H314" i="4"/>
  <c r="H306" i="4"/>
  <c r="H297" i="11"/>
  <c r="H291" i="11"/>
  <c r="H449" i="10"/>
  <c r="H439" i="10"/>
  <c r="H425" i="10"/>
  <c r="H413" i="10"/>
  <c r="H403" i="10"/>
  <c r="H401" i="10"/>
  <c r="H397" i="10"/>
  <c r="H391" i="10"/>
  <c r="H389" i="10"/>
  <c r="H385" i="10"/>
  <c r="H351" i="10"/>
  <c r="H333" i="10"/>
  <c r="H317" i="10"/>
  <c r="H291" i="10"/>
  <c r="H289" i="10"/>
  <c r="H287" i="10"/>
  <c r="H285" i="10"/>
  <c r="H283" i="10"/>
  <c r="H281" i="10"/>
  <c r="H279" i="10"/>
  <c r="H277" i="10"/>
  <c r="H273" i="10"/>
  <c r="H251" i="14"/>
  <c r="H247" i="14"/>
  <c r="H148" i="6"/>
  <c r="H151" i="2"/>
  <c r="H151" i="5"/>
  <c r="H155" i="7"/>
  <c r="H154" i="4"/>
  <c r="H155" i="2"/>
  <c r="H156" i="8"/>
  <c r="H156" i="4"/>
  <c r="H229" i="7"/>
  <c r="H231" i="2"/>
  <c r="H239" i="7"/>
  <c r="H247" i="7"/>
  <c r="H246" i="5"/>
  <c r="H257" i="5"/>
  <c r="H257" i="11"/>
  <c r="H259" i="11"/>
  <c r="H260" i="11"/>
  <c r="H262" i="11"/>
  <c r="H263" i="2"/>
  <c r="H263" i="5"/>
  <c r="H263" i="11"/>
  <c r="H261" i="10"/>
  <c r="H264" i="5"/>
  <c r="H265" i="8"/>
  <c r="H265" i="6"/>
  <c r="H291" i="12"/>
  <c r="H322" i="11"/>
  <c r="H442" i="10"/>
  <c r="H434" i="10"/>
  <c r="H430" i="10"/>
  <c r="H392" i="10"/>
  <c r="H349" i="5"/>
  <c r="H25" i="85"/>
  <c r="H7" i="11"/>
  <c r="H80" i="10"/>
  <c r="H76" i="10"/>
  <c r="H46" i="10"/>
  <c r="H34" i="10"/>
  <c r="H4" i="10"/>
  <c r="H89" i="9"/>
  <c r="H79" i="9"/>
  <c r="H77" i="9"/>
  <c r="H73" i="9"/>
  <c r="H67" i="9"/>
  <c r="H65" i="9"/>
  <c r="H63" i="9"/>
  <c r="H61" i="9"/>
  <c r="H47" i="9"/>
  <c r="H43" i="9"/>
  <c r="H41" i="9"/>
  <c r="H39" i="9"/>
  <c r="H17" i="9"/>
  <c r="H11" i="9"/>
  <c r="H3" i="9"/>
  <c r="H25" i="14"/>
  <c r="H19" i="14"/>
  <c r="H15" i="14"/>
  <c r="H101" i="5"/>
  <c r="H105" i="6"/>
  <c r="H109" i="6"/>
  <c r="H112" i="5"/>
  <c r="H115" i="8"/>
  <c r="H119" i="6"/>
  <c r="H124" i="11"/>
  <c r="H128" i="6"/>
  <c r="H128" i="5"/>
  <c r="H132" i="10"/>
  <c r="H136" i="2"/>
  <c r="H139" i="7"/>
  <c r="H29" i="8"/>
  <c r="H5" i="8"/>
  <c r="H84" i="2"/>
  <c r="H82" i="2"/>
  <c r="H76" i="2"/>
  <c r="H72" i="2"/>
  <c r="H68" i="2"/>
  <c r="H60" i="2"/>
  <c r="H193" i="11"/>
  <c r="J276" i="12"/>
  <c r="H243" i="14"/>
  <c r="H231" i="14"/>
  <c r="H229" i="14"/>
  <c r="H221" i="14"/>
  <c r="H282" i="7"/>
  <c r="H294" i="7"/>
  <c r="H334" i="3"/>
  <c r="H347" i="8"/>
  <c r="H393" i="4"/>
  <c r="H395" i="4"/>
  <c r="H397" i="4"/>
  <c r="H413" i="7"/>
  <c r="H414" i="5"/>
  <c r="H475" i="10"/>
  <c r="H566" i="3"/>
  <c r="H188" i="8"/>
  <c r="H192" i="4"/>
  <c r="H196" i="4"/>
  <c r="H197" i="8"/>
  <c r="H198" i="8"/>
  <c r="H199" i="4"/>
  <c r="H266" i="9"/>
  <c r="H659" i="7"/>
  <c r="H672" i="4"/>
  <c r="H720" i="2"/>
  <c r="I749" i="12"/>
  <c r="H71" i="8"/>
  <c r="H45" i="2"/>
  <c r="H13" i="2"/>
  <c r="H37" i="5"/>
  <c r="H82" i="4"/>
  <c r="H41" i="4"/>
  <c r="H3" i="4"/>
  <c r="H162" i="9"/>
  <c r="H165" i="5"/>
  <c r="H165" i="11"/>
  <c r="H163" i="9"/>
  <c r="H167" i="5"/>
  <c r="H167" i="11"/>
  <c r="H296" i="7"/>
  <c r="H315" i="5"/>
  <c r="H317" i="5"/>
  <c r="H384" i="4"/>
  <c r="H18" i="20"/>
  <c r="H409" i="4"/>
  <c r="H490" i="2"/>
  <c r="H492" i="4"/>
  <c r="H496" i="7"/>
  <c r="H129" i="20"/>
  <c r="H521" i="7"/>
  <c r="H549" i="14"/>
  <c r="H643" i="4"/>
  <c r="H629" i="4"/>
  <c r="H621" i="4"/>
  <c r="H617" i="4"/>
  <c r="H589" i="4"/>
  <c r="H577" i="8"/>
  <c r="H563" i="8"/>
  <c r="H105" i="85"/>
  <c r="H97" i="85"/>
  <c r="H95" i="85"/>
  <c r="H34" i="2"/>
  <c r="H87" i="3"/>
  <c r="H81" i="3"/>
  <c r="H75" i="3"/>
  <c r="H41" i="3"/>
  <c r="H39" i="3"/>
  <c r="H167" i="10"/>
  <c r="H170" i="6"/>
  <c r="H170" i="5"/>
  <c r="J265" i="12"/>
  <c r="H353" i="8"/>
  <c r="H353" i="11"/>
  <c r="H355" i="4"/>
  <c r="H356" i="4"/>
  <c r="H358" i="4"/>
  <c r="H360" i="4"/>
  <c r="H7" i="20"/>
  <c r="H379" i="3"/>
  <c r="H13" i="20"/>
  <c r="H391" i="8"/>
  <c r="H391" i="9"/>
  <c r="H339" i="14"/>
  <c r="H396" i="4"/>
  <c r="H397" i="3"/>
  <c r="H413" i="3"/>
  <c r="H360" i="14"/>
  <c r="H467" i="12"/>
  <c r="H470" i="7"/>
  <c r="H466" i="9"/>
  <c r="H470" i="9"/>
  <c r="H483" i="7"/>
  <c r="H119" i="20"/>
  <c r="H492" i="10"/>
  <c r="H503" i="3"/>
  <c r="H505" i="7"/>
  <c r="I519" i="12"/>
  <c r="H521" i="10"/>
  <c r="H502" i="14"/>
  <c r="H554" i="10"/>
  <c r="H558" i="7"/>
  <c r="H65" i="86"/>
  <c r="H47" i="86"/>
  <c r="H43" i="86"/>
  <c r="H41" i="86"/>
  <c r="H39" i="86"/>
  <c r="H25" i="86"/>
  <c r="H15" i="86"/>
  <c r="H563" i="5"/>
  <c r="H104" i="85"/>
  <c r="H94" i="85"/>
  <c r="H650" i="3"/>
  <c r="H648" i="3"/>
  <c r="H661" i="7"/>
  <c r="H350" i="20"/>
  <c r="H104" i="10"/>
  <c r="H107" i="2"/>
  <c r="H108" i="8"/>
  <c r="H111" i="5"/>
  <c r="H114" i="5"/>
  <c r="H120" i="5"/>
  <c r="H119" i="10"/>
  <c r="H135" i="3"/>
  <c r="H133" i="10"/>
  <c r="H81" i="14"/>
  <c r="H136" i="4"/>
  <c r="H150" i="6"/>
  <c r="H152" i="2"/>
  <c r="H152" i="6"/>
  <c r="H152" i="5"/>
  <c r="H154" i="7"/>
  <c r="H153" i="4"/>
  <c r="H151" i="10"/>
  <c r="H154" i="6"/>
  <c r="H162" i="8"/>
  <c r="H162" i="3"/>
  <c r="H160" i="10"/>
  <c r="H163" i="5"/>
  <c r="H163" i="11"/>
  <c r="H171" i="10"/>
  <c r="H174" i="11"/>
  <c r="H175" i="12"/>
  <c r="H175" i="11"/>
  <c r="H176" i="12"/>
  <c r="H176" i="5"/>
  <c r="H177" i="5"/>
  <c r="H178" i="12"/>
  <c r="H179" i="12"/>
  <c r="H207" i="6"/>
  <c r="H208" i="6"/>
  <c r="H208" i="5"/>
  <c r="H206" i="9"/>
  <c r="H209" i="6"/>
  <c r="H207" i="9"/>
  <c r="H210" i="2"/>
  <c r="H210" i="6"/>
  <c r="H318" i="11"/>
  <c r="H500" i="8"/>
  <c r="H502" i="3"/>
  <c r="H501" i="10"/>
  <c r="H591" i="4"/>
  <c r="H143" i="85"/>
  <c r="H812" i="5"/>
  <c r="H296" i="8"/>
  <c r="H286" i="8"/>
  <c r="H297" i="7"/>
  <c r="H298" i="7"/>
  <c r="I19" i="18"/>
  <c r="I25" i="18"/>
  <c r="I27" i="18"/>
  <c r="I35" i="18"/>
  <c r="H401" i="9"/>
  <c r="H445" i="5"/>
  <c r="H448" i="8"/>
  <c r="H450" i="8"/>
  <c r="H452" i="7"/>
  <c r="H92" i="20"/>
  <c r="H460" i="4"/>
  <c r="H458" i="10"/>
  <c r="H498" i="10"/>
  <c r="H507" i="4"/>
  <c r="H523" i="8"/>
  <c r="H523" i="12"/>
  <c r="H526" i="4"/>
  <c r="H527" i="3"/>
  <c r="H528" i="12"/>
  <c r="H529" i="12"/>
  <c r="H531" i="12"/>
  <c r="H557" i="8"/>
  <c r="H234" i="20"/>
  <c r="H232" i="20"/>
  <c r="H656" i="7"/>
  <c r="H648" i="7"/>
  <c r="H646" i="7"/>
  <c r="H659" i="4"/>
  <c r="H305" i="20"/>
  <c r="H707" i="8"/>
  <c r="H124" i="85"/>
  <c r="H122" i="85"/>
  <c r="H118" i="85"/>
  <c r="H683" i="7"/>
  <c r="H681" i="7"/>
  <c r="H698" i="2"/>
  <c r="H686" i="2"/>
  <c r="H684" i="2"/>
  <c r="H698" i="5"/>
  <c r="H319" i="2"/>
  <c r="H279" i="2"/>
  <c r="H275" i="2"/>
  <c r="H363" i="10"/>
  <c r="H329" i="10"/>
  <c r="H327" i="10"/>
  <c r="H325" i="10"/>
  <c r="H313" i="10"/>
  <c r="H301" i="10"/>
  <c r="H314" i="12"/>
  <c r="H314" i="3"/>
  <c r="H316" i="5"/>
  <c r="H315" i="9"/>
  <c r="H352" i="4"/>
  <c r="H373" i="5"/>
  <c r="H490" i="12"/>
  <c r="H154" i="20"/>
  <c r="H521" i="2"/>
  <c r="H522" i="3"/>
  <c r="H522" i="4"/>
  <c r="H156" i="20"/>
  <c r="H520" i="10"/>
  <c r="H587" i="7"/>
  <c r="H617" i="10"/>
  <c r="H629" i="7"/>
  <c r="H324" i="20"/>
  <c r="H316" i="20"/>
  <c r="H314" i="20"/>
  <c r="H622" i="14"/>
  <c r="H805" i="4"/>
  <c r="H815" i="5"/>
  <c r="H28" i="4"/>
  <c r="H97" i="11"/>
  <c r="H125" i="7"/>
  <c r="H128" i="3"/>
  <c r="H136" i="10"/>
  <c r="J172" i="12"/>
  <c r="H172" i="12"/>
  <c r="H174" i="12"/>
  <c r="H175" i="4"/>
  <c r="H176" i="4"/>
  <c r="H178" i="10"/>
  <c r="H180" i="10"/>
  <c r="H185" i="7"/>
  <c r="H199" i="10"/>
  <c r="H209" i="3"/>
  <c r="H266" i="11"/>
  <c r="H273" i="11"/>
  <c r="H274" i="11"/>
  <c r="H351" i="8"/>
  <c r="H333" i="14"/>
  <c r="H470" i="14"/>
  <c r="H666" i="4"/>
  <c r="H664" i="4"/>
  <c r="H697" i="2"/>
  <c r="H695" i="2"/>
  <c r="H207" i="86"/>
  <c r="H901" i="5"/>
  <c r="H774" i="2"/>
  <c r="H125" i="10"/>
  <c r="H139" i="6"/>
  <c r="H179" i="5"/>
  <c r="H180" i="5"/>
  <c r="H181" i="5"/>
  <c r="H182" i="5"/>
  <c r="H183" i="5"/>
  <c r="H189" i="2"/>
  <c r="J211" i="12"/>
  <c r="H211" i="6"/>
  <c r="H213" i="12"/>
  <c r="H214" i="12"/>
  <c r="H216" i="12"/>
  <c r="H217" i="12"/>
  <c r="H215" i="10"/>
  <c r="H216" i="10"/>
  <c r="H219" i="12"/>
  <c r="H220" i="2"/>
  <c r="H222" i="12"/>
  <c r="H493" i="14"/>
  <c r="H547" i="5"/>
  <c r="H608" i="10"/>
  <c r="H54" i="85"/>
  <c r="H620" i="3"/>
  <c r="H664" i="8"/>
  <c r="H651" i="3"/>
  <c r="H688" i="8"/>
  <c r="H718" i="2"/>
  <c r="H726" i="7"/>
  <c r="H718" i="7"/>
  <c r="H13" i="3"/>
  <c r="H11" i="3"/>
  <c r="H9" i="3"/>
  <c r="H7" i="3"/>
  <c r="H5" i="3"/>
  <c r="H3" i="3"/>
  <c r="H96" i="6"/>
  <c r="H94" i="6"/>
  <c r="H90" i="6"/>
  <c r="H88" i="6"/>
  <c r="H68" i="6"/>
  <c r="H187" i="12"/>
  <c r="H188" i="9"/>
  <c r="H201" i="11"/>
  <c r="H451" i="10"/>
  <c r="H508" i="5"/>
  <c r="H609" i="4"/>
  <c r="H603" i="4"/>
  <c r="H240" i="20"/>
  <c r="H78" i="85"/>
  <c r="H273" i="20"/>
  <c r="H269" i="20"/>
  <c r="H265" i="20"/>
  <c r="H673" i="3"/>
  <c r="H107" i="86"/>
  <c r="H105" i="86"/>
  <c r="H349" i="20"/>
  <c r="H335" i="20"/>
  <c r="H788" i="2"/>
  <c r="H890" i="3"/>
  <c r="H50" i="8"/>
  <c r="H44" i="8"/>
  <c r="H63" i="2"/>
  <c r="H62" i="3"/>
  <c r="H98" i="8"/>
  <c r="H94" i="8"/>
  <c r="H82" i="8"/>
  <c r="H78" i="8"/>
  <c r="H74" i="8"/>
  <c r="H16" i="7"/>
  <c r="H6" i="7"/>
  <c r="H74" i="4"/>
  <c r="H66" i="4"/>
  <c r="H64" i="4"/>
  <c r="O62" i="12"/>
  <c r="N26" i="12"/>
  <c r="N24" i="12"/>
  <c r="N20" i="12"/>
  <c r="N15" i="12"/>
  <c r="N10" i="12"/>
  <c r="N6" i="12"/>
  <c r="H97" i="4"/>
  <c r="H37" i="4"/>
  <c r="H35" i="4"/>
  <c r="H86" i="10"/>
  <c r="H58" i="10"/>
  <c r="H123" i="8"/>
  <c r="H124" i="7"/>
  <c r="H137" i="9"/>
  <c r="H186" i="10"/>
  <c r="H202" i="12"/>
  <c r="H206" i="12"/>
  <c r="H206" i="6"/>
  <c r="H229" i="10"/>
  <c r="H232" i="11"/>
  <c r="H233" i="5"/>
  <c r="H234" i="11"/>
  <c r="H236" i="11"/>
  <c r="H238" i="12"/>
  <c r="H239" i="12"/>
  <c r="H240" i="2"/>
  <c r="H241" i="12"/>
  <c r="H242" i="12"/>
  <c r="H240" i="10"/>
  <c r="H243" i="12"/>
  <c r="H419" i="2"/>
  <c r="H413" i="2"/>
  <c r="H403" i="2"/>
  <c r="H399" i="2"/>
  <c r="H275" i="3"/>
  <c r="H331" i="4"/>
  <c r="H368" i="10"/>
  <c r="H314" i="10"/>
  <c r="H280" i="3"/>
  <c r="H584" i="4"/>
  <c r="H599" i="5"/>
  <c r="H214" i="20"/>
  <c r="H206" i="20"/>
  <c r="H702" i="3"/>
  <c r="H700" i="3"/>
  <c r="H896" i="5"/>
  <c r="H20" i="3"/>
  <c r="H16" i="3"/>
  <c r="H14" i="3"/>
  <c r="H10" i="3"/>
  <c r="H99" i="6"/>
  <c r="H97" i="6"/>
  <c r="H91" i="6"/>
  <c r="H89" i="6"/>
  <c r="H87" i="6"/>
  <c r="H85" i="6"/>
  <c r="H83" i="6"/>
  <c r="H81" i="6"/>
  <c r="H79" i="6"/>
  <c r="H69" i="6"/>
  <c r="H55" i="7"/>
  <c r="H43" i="7"/>
  <c r="H23" i="7"/>
  <c r="H100" i="8"/>
  <c r="H101" i="7"/>
  <c r="H100" i="4"/>
  <c r="H122" i="4"/>
  <c r="H123" i="11"/>
  <c r="H129" i="11"/>
  <c r="H132" i="11"/>
  <c r="H133" i="12"/>
  <c r="M105" i="12"/>
  <c r="H141" i="6"/>
  <c r="H149" i="5"/>
  <c r="H185" i="2"/>
  <c r="H185" i="6"/>
  <c r="H186" i="9"/>
  <c r="H189" i="3"/>
  <c r="H204" i="10"/>
  <c r="H232" i="6"/>
  <c r="H233" i="4"/>
  <c r="H233" i="6"/>
  <c r="H234" i="3"/>
  <c r="H234" i="6"/>
  <c r="H233" i="9"/>
  <c r="H243" i="8"/>
  <c r="H428" i="2"/>
  <c r="H278" i="11"/>
  <c r="H302" i="3"/>
  <c r="H403" i="8"/>
  <c r="H403" i="5"/>
  <c r="H406" i="3"/>
  <c r="H406" i="4"/>
  <c r="H60" i="20"/>
  <c r="H428" i="3"/>
  <c r="H375" i="14"/>
  <c r="H376" i="14"/>
  <c r="H435" i="8"/>
  <c r="H97" i="20"/>
  <c r="H409" i="14"/>
  <c r="H506" i="7"/>
  <c r="H505" i="2"/>
  <c r="H515" i="12"/>
  <c r="H520" i="4"/>
  <c r="H521" i="3"/>
  <c r="H521" i="4"/>
  <c r="H157" i="20"/>
  <c r="H535" i="4"/>
  <c r="H170" i="20"/>
  <c r="H537" i="8"/>
  <c r="H559" i="4"/>
  <c r="H599" i="4"/>
  <c r="H607" i="10"/>
  <c r="H605" i="10"/>
  <c r="H601" i="10"/>
  <c r="H631" i="10"/>
  <c r="H623" i="10"/>
  <c r="H621" i="10"/>
  <c r="H627" i="8"/>
  <c r="H641" i="2"/>
  <c r="H276" i="20"/>
  <c r="H268" i="20"/>
  <c r="H264" i="20"/>
  <c r="H658" i="10"/>
  <c r="H650" i="10"/>
  <c r="H683" i="8"/>
  <c r="H772" i="2"/>
  <c r="H185" i="3"/>
  <c r="H222" i="5"/>
  <c r="H224" i="7"/>
  <c r="J223" i="12"/>
  <c r="H226" i="5"/>
  <c r="H228" i="7"/>
  <c r="H328" i="7"/>
  <c r="H329" i="7"/>
  <c r="H330" i="7"/>
  <c r="H329" i="3"/>
  <c r="H333" i="3"/>
  <c r="H279" i="14"/>
  <c r="H340" i="3"/>
  <c r="H340" i="8"/>
  <c r="H344" i="4"/>
  <c r="H346" i="4"/>
  <c r="H354" i="11"/>
  <c r="H357" i="11"/>
  <c r="H358" i="11"/>
  <c r="H360" i="7"/>
  <c r="H359" i="3"/>
  <c r="H360" i="11"/>
  <c r="H310" i="14"/>
  <c r="H386" i="5"/>
  <c r="H418" i="4"/>
  <c r="H52" i="20"/>
  <c r="H396" i="14"/>
  <c r="H465" i="4"/>
  <c r="H556" i="10"/>
  <c r="H32" i="85"/>
  <c r="H28" i="85"/>
  <c r="H24" i="85"/>
  <c r="H81" i="86"/>
  <c r="H75" i="86"/>
  <c r="H69" i="86"/>
  <c r="H225" i="20"/>
  <c r="H43" i="85"/>
  <c r="H631" i="9"/>
  <c r="H629" i="9"/>
  <c r="H92" i="85"/>
  <c r="H263" i="20"/>
  <c r="H348" i="20"/>
  <c r="H344" i="20"/>
  <c r="H620" i="14"/>
  <c r="H670" i="10"/>
  <c r="H668" i="10"/>
  <c r="H666" i="10"/>
  <c r="H724" i="10"/>
  <c r="H718" i="10"/>
  <c r="H678" i="10"/>
  <c r="H128" i="85"/>
  <c r="H126" i="85"/>
  <c r="H220" i="86"/>
  <c r="H800" i="5"/>
  <c r="H776" i="5"/>
  <c r="H790" i="3"/>
  <c r="H174" i="85"/>
  <c r="H166" i="85"/>
  <c r="H707" i="9"/>
  <c r="H699" i="9"/>
  <c r="H127" i="2"/>
  <c r="H139" i="3"/>
  <c r="H144" i="2"/>
  <c r="H142" i="9"/>
  <c r="H280" i="7"/>
  <c r="H291" i="3"/>
  <c r="H434" i="7"/>
  <c r="H435" i="3"/>
  <c r="H127" i="20"/>
  <c r="H136" i="20"/>
  <c r="H463" i="14"/>
  <c r="H174" i="20"/>
  <c r="H538" i="10"/>
  <c r="H542" i="7"/>
  <c r="H542" i="8"/>
  <c r="H540" i="9"/>
  <c r="H542" i="3"/>
  <c r="H492" i="14"/>
  <c r="H545" i="10"/>
  <c r="H549" i="12"/>
  <c r="H550" i="12"/>
  <c r="H550" i="4"/>
  <c r="H552" i="12"/>
  <c r="H552" i="4"/>
  <c r="H553" i="12"/>
  <c r="H13" i="86"/>
  <c r="H9" i="86"/>
  <c r="H594" i="14"/>
  <c r="H580" i="14"/>
  <c r="H529" i="14"/>
  <c r="H626" i="4"/>
  <c r="H587" i="4"/>
  <c r="H583" i="4"/>
  <c r="H606" i="5"/>
  <c r="H64" i="85"/>
  <c r="H613" i="3"/>
  <c r="H669" i="3"/>
  <c r="H661" i="3"/>
  <c r="H693" i="9"/>
  <c r="H691" i="9"/>
  <c r="H689" i="9"/>
  <c r="H679" i="9"/>
  <c r="H673" i="9"/>
  <c r="H659" i="9"/>
  <c r="H655" i="9"/>
  <c r="H653" i="9"/>
  <c r="H649" i="9"/>
  <c r="H642" i="14"/>
  <c r="H640" i="14"/>
  <c r="H638" i="14"/>
  <c r="H688" i="3"/>
  <c r="H739" i="3"/>
  <c r="H737" i="3"/>
  <c r="H735" i="3"/>
  <c r="H725" i="3"/>
  <c r="H723" i="3"/>
  <c r="H676" i="5"/>
  <c r="H674" i="5"/>
  <c r="H160" i="86"/>
  <c r="H156" i="86"/>
  <c r="H144" i="86"/>
  <c r="H211" i="86"/>
  <c r="H204" i="86"/>
  <c r="H735" i="14"/>
  <c r="H801" i="4"/>
  <c r="H779" i="4"/>
  <c r="H769" i="4"/>
  <c r="H782" i="2"/>
  <c r="H53" i="12"/>
  <c r="H12" i="12"/>
  <c r="J122" i="12"/>
  <c r="H127" i="11"/>
  <c r="H133" i="11"/>
  <c r="H134" i="4"/>
  <c r="H82" i="14"/>
  <c r="H137" i="11"/>
  <c r="H138" i="12"/>
  <c r="M133" i="12"/>
  <c r="J142" i="12"/>
  <c r="H143" i="3"/>
  <c r="H143" i="4"/>
  <c r="M147" i="12"/>
  <c r="H146" i="8"/>
  <c r="H146" i="4"/>
  <c r="H144" i="10"/>
  <c r="H149" i="6"/>
  <c r="J152" i="12"/>
  <c r="H166" i="11"/>
  <c r="J174" i="12"/>
  <c r="H190" i="11"/>
  <c r="H196" i="3"/>
  <c r="H203" i="3"/>
  <c r="H201" i="10"/>
  <c r="H204" i="3"/>
  <c r="H206" i="4"/>
  <c r="H156" i="14"/>
  <c r="H211" i="8"/>
  <c r="H211" i="4"/>
  <c r="H157" i="14"/>
  <c r="H213" i="7"/>
  <c r="H212" i="4"/>
  <c r="H210" i="10"/>
  <c r="H215" i="12"/>
  <c r="H162" i="14"/>
  <c r="H220" i="8"/>
  <c r="H220" i="4"/>
  <c r="H225" i="2"/>
  <c r="H229" i="11"/>
  <c r="H230" i="11"/>
  <c r="H228" i="10"/>
  <c r="H241" i="3"/>
  <c r="H241" i="4"/>
  <c r="H245" i="11"/>
  <c r="H248" i="11"/>
  <c r="H250" i="11"/>
  <c r="H251" i="2"/>
  <c r="H251" i="11"/>
  <c r="H253" i="11"/>
  <c r="H254" i="11"/>
  <c r="H256" i="2"/>
  <c r="H256" i="11"/>
  <c r="J271" i="12"/>
  <c r="H289" i="12"/>
  <c r="J279" i="12"/>
  <c r="J278" i="12"/>
  <c r="H289" i="8"/>
  <c r="H283" i="8"/>
  <c r="H365" i="2"/>
  <c r="H355" i="2"/>
  <c r="H347" i="2"/>
  <c r="H337" i="2"/>
  <c r="H331" i="2"/>
  <c r="H329" i="2"/>
  <c r="H327" i="2"/>
  <c r="H323" i="2"/>
  <c r="H317" i="4"/>
  <c r="H315" i="4"/>
  <c r="H311" i="4"/>
  <c r="H303" i="4"/>
  <c r="H115" i="85"/>
  <c r="H83" i="8"/>
  <c r="H77" i="8"/>
  <c r="H73" i="8"/>
  <c r="H67" i="8"/>
  <c r="H61" i="8"/>
  <c r="H55" i="8"/>
  <c r="H49" i="8"/>
  <c r="H25" i="8"/>
  <c r="H23" i="8"/>
  <c r="H13" i="8"/>
  <c r="H29" i="2"/>
  <c r="H25" i="2"/>
  <c r="H19" i="2"/>
  <c r="H76" i="3"/>
  <c r="H52" i="3"/>
  <c r="H50" i="3"/>
  <c r="H42" i="3"/>
  <c r="H34" i="3"/>
  <c r="H55" i="6"/>
  <c r="H51" i="6"/>
  <c r="H47" i="6"/>
  <c r="H45" i="6"/>
  <c r="H41" i="6"/>
  <c r="H39" i="6"/>
  <c r="H35" i="6"/>
  <c r="H33" i="6"/>
  <c r="H29" i="6"/>
  <c r="H27" i="6"/>
  <c r="H25" i="6"/>
  <c r="H21" i="6"/>
  <c r="H19" i="6"/>
  <c r="H17" i="6"/>
  <c r="H13" i="6"/>
  <c r="H66" i="5"/>
  <c r="H49" i="5"/>
  <c r="H41" i="5"/>
  <c r="H31" i="5"/>
  <c r="H17" i="5"/>
  <c r="H13" i="5"/>
  <c r="H11" i="5"/>
  <c r="H96" i="11"/>
  <c r="H92" i="11"/>
  <c r="H86" i="11"/>
  <c r="H84" i="11"/>
  <c r="H78" i="11"/>
  <c r="H76" i="11"/>
  <c r="H74" i="11"/>
  <c r="H68" i="11"/>
  <c r="H62" i="11"/>
  <c r="H56" i="11"/>
  <c r="H42" i="11"/>
  <c r="H34" i="11"/>
  <c r="H32" i="11"/>
  <c r="H16" i="11"/>
  <c r="H10" i="11"/>
  <c r="H8" i="11"/>
  <c r="H4" i="11"/>
  <c r="H85" i="10"/>
  <c r="H75" i="10"/>
  <c r="H71" i="10"/>
  <c r="H16" i="10"/>
  <c r="H8" i="10"/>
  <c r="H100" i="11"/>
  <c r="H101" i="11"/>
  <c r="H103" i="7"/>
  <c r="H103" i="3"/>
  <c r="H109" i="11"/>
  <c r="H116" i="2"/>
  <c r="H117" i="11"/>
  <c r="H63" i="14"/>
  <c r="H119" i="11"/>
  <c r="H125" i="6"/>
  <c r="H126" i="6"/>
  <c r="H127" i="10"/>
  <c r="H77" i="14"/>
  <c r="H132" i="6"/>
  <c r="H141" i="9"/>
  <c r="H146" i="5"/>
  <c r="H147" i="8"/>
  <c r="H147" i="3"/>
  <c r="H147" i="4"/>
  <c r="H145" i="10"/>
  <c r="H148" i="2"/>
  <c r="H148" i="5"/>
  <c r="H148" i="11"/>
  <c r="H146" i="9"/>
  <c r="H150" i="11"/>
  <c r="H165" i="12"/>
  <c r="H173" i="3"/>
  <c r="H176" i="11"/>
  <c r="H178" i="2"/>
  <c r="H178" i="11"/>
  <c r="H180" i="11"/>
  <c r="H182" i="11"/>
  <c r="H187" i="9"/>
  <c r="H193" i="2"/>
  <c r="H193" i="6"/>
  <c r="H194" i="6"/>
  <c r="H194" i="5"/>
  <c r="H192" i="9"/>
  <c r="H195" i="6"/>
  <c r="H196" i="6"/>
  <c r="H198" i="6"/>
  <c r="H200" i="6"/>
  <c r="H224" i="8"/>
  <c r="H224" i="4"/>
  <c r="H225" i="3"/>
  <c r="H233" i="2"/>
  <c r="H246" i="4"/>
  <c r="H249" i="6"/>
  <c r="H250" i="4"/>
  <c r="H196" i="14"/>
  <c r="H251" i="3"/>
  <c r="H197" i="14"/>
  <c r="H252" i="3"/>
  <c r="H250" i="9"/>
  <c r="H254" i="4"/>
  <c r="H200" i="14"/>
  <c r="H256" i="4"/>
  <c r="H260" i="8"/>
  <c r="H260" i="4"/>
  <c r="H261" i="4"/>
  <c r="H261" i="6"/>
  <c r="H264" i="3"/>
  <c r="H171" i="11"/>
  <c r="H172" i="8"/>
  <c r="H173" i="7"/>
  <c r="H173" i="11"/>
  <c r="H175" i="10"/>
  <c r="H178" i="3"/>
  <c r="H176" i="10"/>
  <c r="H189" i="4"/>
  <c r="H188" i="10"/>
  <c r="H191" i="4"/>
  <c r="H202" i="6"/>
  <c r="H202" i="11"/>
  <c r="H200" i="9"/>
  <c r="H202" i="9"/>
  <c r="H206" i="5"/>
  <c r="H206" i="11"/>
  <c r="H213" i="11"/>
  <c r="H214" i="11"/>
  <c r="H215" i="4"/>
  <c r="H239" i="11"/>
  <c r="H237" i="10"/>
  <c r="H241" i="11"/>
  <c r="H242" i="2"/>
  <c r="H276" i="8"/>
  <c r="H470" i="2"/>
  <c r="H468" i="2"/>
  <c r="H466" i="2"/>
  <c r="H464" i="2"/>
  <c r="H316" i="4"/>
  <c r="H310" i="4"/>
  <c r="H304" i="4"/>
  <c r="H302" i="4"/>
  <c r="H282" i="4"/>
  <c r="H278" i="4"/>
  <c r="H95" i="2"/>
  <c r="H83" i="2"/>
  <c r="H48" i="2"/>
  <c r="H44" i="2"/>
  <c r="H36" i="2"/>
  <c r="H16" i="2"/>
  <c r="H93" i="3"/>
  <c r="H47" i="3"/>
  <c r="H45" i="3"/>
  <c r="H23" i="3"/>
  <c r="H67" i="6"/>
  <c r="H61" i="6"/>
  <c r="H56" i="6"/>
  <c r="H54" i="6"/>
  <c r="H50" i="6"/>
  <c r="H42" i="6"/>
  <c r="H36" i="6"/>
  <c r="H32" i="6"/>
  <c r="H30" i="6"/>
  <c r="H28" i="6"/>
  <c r="H22" i="6"/>
  <c r="H20" i="6"/>
  <c r="H16" i="6"/>
  <c r="H12" i="6"/>
  <c r="H10" i="6"/>
  <c r="H6" i="6"/>
  <c r="H96" i="7"/>
  <c r="H56" i="7"/>
  <c r="H44" i="7"/>
  <c r="H40" i="7"/>
  <c r="H38" i="7"/>
  <c r="H24" i="7"/>
  <c r="H18" i="7"/>
  <c r="H59" i="5"/>
  <c r="H56" i="5"/>
  <c r="H30" i="5"/>
  <c r="H91" i="4"/>
  <c r="H63" i="4"/>
  <c r="H61" i="4"/>
  <c r="H40" i="4"/>
  <c r="H32" i="4"/>
  <c r="H95" i="11"/>
  <c r="H93" i="11"/>
  <c r="H91" i="11"/>
  <c r="H85" i="11"/>
  <c r="H81" i="11"/>
  <c r="H71" i="11"/>
  <c r="H63" i="11"/>
  <c r="H59" i="11"/>
  <c r="H51" i="11"/>
  <c r="H47" i="11"/>
  <c r="H33" i="11"/>
  <c r="H27" i="11"/>
  <c r="H23" i="11"/>
  <c r="H17" i="11"/>
  <c r="H5" i="11"/>
  <c r="H39" i="10"/>
  <c r="H35" i="10"/>
  <c r="H96" i="9"/>
  <c r="H92" i="9"/>
  <c r="H86" i="9"/>
  <c r="H72" i="9"/>
  <c r="H68" i="9"/>
  <c r="H66" i="9"/>
  <c r="H62" i="9"/>
  <c r="H14" i="14"/>
  <c r="H12" i="14"/>
  <c r="H8" i="14"/>
  <c r="H6" i="14"/>
  <c r="H104" i="11"/>
  <c r="H108" i="11"/>
  <c r="H109" i="4"/>
  <c r="H110" i="11"/>
  <c r="H113" i="11"/>
  <c r="H114" i="3"/>
  <c r="H115" i="11"/>
  <c r="H118" i="10"/>
  <c r="H121" i="11"/>
  <c r="H126" i="7"/>
  <c r="H132" i="9"/>
  <c r="H147" i="10"/>
  <c r="H151" i="11"/>
  <c r="H153" i="11"/>
  <c r="H155" i="11"/>
  <c r="H162" i="6"/>
  <c r="H271" i="11"/>
  <c r="H292" i="2"/>
  <c r="H290" i="2"/>
  <c r="H286" i="2"/>
  <c r="H282" i="2"/>
  <c r="H280" i="5"/>
  <c r="H276" i="5"/>
  <c r="H333" i="4"/>
  <c r="H317" i="11"/>
  <c r="H315" i="11"/>
  <c r="H305" i="11"/>
  <c r="H532" i="10"/>
  <c r="H301" i="11"/>
  <c r="H295" i="11"/>
  <c r="H293" i="11"/>
  <c r="H287" i="11"/>
  <c r="H281" i="11"/>
  <c r="H275" i="11"/>
  <c r="H437" i="10"/>
  <c r="H435" i="10"/>
  <c r="H423" i="10"/>
  <c r="H421" i="10"/>
  <c r="H409" i="10"/>
  <c r="H405" i="10"/>
  <c r="H383" i="10"/>
  <c r="H367" i="10"/>
  <c r="H365" i="10"/>
  <c r="H357" i="10"/>
  <c r="H222" i="14"/>
  <c r="H383" i="8"/>
  <c r="H385" i="8"/>
  <c r="H394" i="3"/>
  <c r="H395" i="12"/>
  <c r="H30" i="20"/>
  <c r="J406" i="12"/>
  <c r="H352" i="14"/>
  <c r="H407" i="9"/>
  <c r="J424" i="12"/>
  <c r="J425" i="12"/>
  <c r="H426" i="3"/>
  <c r="H381" i="14"/>
  <c r="H436" i="5"/>
  <c r="H72" i="20"/>
  <c r="H77" i="20"/>
  <c r="H445" i="8"/>
  <c r="H453" i="4"/>
  <c r="H456" i="12"/>
  <c r="H460" i="12"/>
  <c r="H462" i="12"/>
  <c r="H464" i="12"/>
  <c r="H464" i="5"/>
  <c r="J466" i="12"/>
  <c r="H466" i="12"/>
  <c r="H464" i="9"/>
  <c r="J467" i="12"/>
  <c r="H118" i="20"/>
  <c r="H489" i="4"/>
  <c r="H436" i="14"/>
  <c r="H491" i="5"/>
  <c r="H440" i="14"/>
  <c r="H497" i="12"/>
  <c r="H501" i="4"/>
  <c r="H502" i="4"/>
  <c r="H504" i="7"/>
  <c r="H137" i="20"/>
  <c r="H507" i="3"/>
  <c r="H508" i="2"/>
  <c r="H508" i="4"/>
  <c r="H508" i="12"/>
  <c r="H511" i="12"/>
  <c r="H147" i="20"/>
  <c r="H514" i="2"/>
  <c r="H514" i="5"/>
  <c r="H515" i="2"/>
  <c r="H526" i="12"/>
  <c r="H532" i="3"/>
  <c r="H533" i="4"/>
  <c r="H534" i="4"/>
  <c r="H536" i="3"/>
  <c r="H539" i="12"/>
  <c r="H541" i="3"/>
  <c r="H542" i="4"/>
  <c r="H540" i="10"/>
  <c r="H176" i="20"/>
  <c r="H177" i="20"/>
  <c r="H541" i="9"/>
  <c r="H543" i="3"/>
  <c r="H543" i="12"/>
  <c r="H544" i="4"/>
  <c r="H178" i="20"/>
  <c r="H545" i="4"/>
  <c r="H546" i="4"/>
  <c r="H551" i="7"/>
  <c r="H498" i="14"/>
  <c r="H550" i="10"/>
  <c r="H553" i="2"/>
  <c r="H553" i="9"/>
  <c r="H555" i="12"/>
  <c r="H558" i="12"/>
  <c r="H192" i="20"/>
  <c r="H194" i="20"/>
  <c r="H560" i="8"/>
  <c r="H560" i="12"/>
  <c r="A5" i="86"/>
  <c r="A6" i="86" s="1"/>
  <c r="A7" i="86" s="1"/>
  <c r="A8" i="86" s="1"/>
  <c r="A9" i="86" s="1"/>
  <c r="A10" i="86" s="1"/>
  <c r="A11" i="86" s="1"/>
  <c r="A12" i="86" s="1"/>
  <c r="A13" i="86" s="1"/>
  <c r="A14" i="86" s="1"/>
  <c r="A15" i="86" s="1"/>
  <c r="A16" i="86" s="1"/>
  <c r="A17" i="86" s="1"/>
  <c r="A18" i="86" s="1"/>
  <c r="A19" i="86" s="1"/>
  <c r="A20" i="86" s="1"/>
  <c r="A21" i="86" s="1"/>
  <c r="A22" i="86" s="1"/>
  <c r="A23" i="86" s="1"/>
  <c r="A24" i="86" s="1"/>
  <c r="A25" i="86" s="1"/>
  <c r="A26" i="86" s="1"/>
  <c r="A27" i="86" s="1"/>
  <c r="A28" i="86" s="1"/>
  <c r="A29" i="86" s="1"/>
  <c r="A30" i="86" s="1"/>
  <c r="A31" i="86" s="1"/>
  <c r="A32" i="86" s="1"/>
  <c r="A33" i="86" s="1"/>
  <c r="A34" i="86" s="1"/>
  <c r="A35" i="86" s="1"/>
  <c r="A36" i="86" s="1"/>
  <c r="A37" i="86" s="1"/>
  <c r="A38" i="86" s="1"/>
  <c r="A39" i="86" s="1"/>
  <c r="A40" i="86" s="1"/>
  <c r="A41" i="86" s="1"/>
  <c r="A42" i="86" s="1"/>
  <c r="A43" i="86" s="1"/>
  <c r="A44" i="86" s="1"/>
  <c r="A45" i="86" s="1"/>
  <c r="A46" i="86" s="1"/>
  <c r="A47" i="86" s="1"/>
  <c r="A48" i="86" s="1"/>
  <c r="A49" i="86" s="1"/>
  <c r="A50" i="86" s="1"/>
  <c r="A51" i="86" s="1"/>
  <c r="A52" i="86" s="1"/>
  <c r="A53" i="86" s="1"/>
  <c r="A54" i="86" s="1"/>
  <c r="A55" i="86" s="1"/>
  <c r="A56" i="86" s="1"/>
  <c r="A57" i="86" s="1"/>
  <c r="A58" i="86" s="1"/>
  <c r="A59" i="86" s="1"/>
  <c r="A60" i="86" s="1"/>
  <c r="A61" i="86" s="1"/>
  <c r="A62" i="86" s="1"/>
  <c r="A63" i="86" s="1"/>
  <c r="A64" i="86" s="1"/>
  <c r="A65" i="86" s="1"/>
  <c r="A66" i="86" s="1"/>
  <c r="A67" i="86" s="1"/>
  <c r="A68" i="86" s="1"/>
  <c r="A69" i="86" s="1"/>
  <c r="A70" i="86" s="1"/>
  <c r="A71" i="86" s="1"/>
  <c r="A72" i="86" s="1"/>
  <c r="A73" i="86" s="1"/>
  <c r="A74" i="86" s="1"/>
  <c r="A75" i="86" s="1"/>
  <c r="A76" i="86" s="1"/>
  <c r="A77" i="86" s="1"/>
  <c r="A78" i="86" s="1"/>
  <c r="A79" i="86" s="1"/>
  <c r="A80" i="86" s="1"/>
  <c r="A81" i="86" s="1"/>
  <c r="A82" i="86" s="1"/>
  <c r="A83" i="86" s="1"/>
  <c r="A84" i="86" s="1"/>
  <c r="A85" i="86" s="1"/>
  <c r="A86" i="86" s="1"/>
  <c r="A87" i="86" s="1"/>
  <c r="A88" i="86" s="1"/>
  <c r="A89" i="86" s="1"/>
  <c r="A90" i="86" s="1"/>
  <c r="A91" i="86" s="1"/>
  <c r="A92" i="86" s="1"/>
  <c r="A93" i="86" s="1"/>
  <c r="A94" i="86" s="1"/>
  <c r="A95" i="86" s="1"/>
  <c r="A96" i="86" s="1"/>
  <c r="A97" i="86" s="1"/>
  <c r="A98" i="86" s="1"/>
  <c r="A99" i="86" s="1"/>
  <c r="A100" i="86" s="1"/>
  <c r="A101" i="86" s="1"/>
  <c r="A102" i="86" s="1"/>
  <c r="A103" i="86" s="1"/>
  <c r="A104" i="86" s="1"/>
  <c r="A105" i="86" s="1"/>
  <c r="A106" i="86" s="1"/>
  <c r="A107" i="86" s="1"/>
  <c r="A108" i="86" s="1"/>
  <c r="A109" i="86" s="1"/>
  <c r="A110" i="86" s="1"/>
  <c r="A111" i="86" s="1"/>
  <c r="A112" i="86" s="1"/>
  <c r="A113" i="86" s="1"/>
  <c r="A114" i="86" s="1"/>
  <c r="A115" i="86" s="1"/>
  <c r="A116" i="86" s="1"/>
  <c r="A117" i="86" s="1"/>
  <c r="A118" i="86" s="1"/>
  <c r="A119" i="86" s="1"/>
  <c r="A120" i="86" s="1"/>
  <c r="A121" i="86" s="1"/>
  <c r="A122" i="86" s="1"/>
  <c r="A123" i="86" s="1"/>
  <c r="A124" i="86" s="1"/>
  <c r="A125" i="86" s="1"/>
  <c r="A126" i="86" s="1"/>
  <c r="A127" i="86" s="1"/>
  <c r="A128" i="86" s="1"/>
  <c r="A129" i="86" s="1"/>
  <c r="A130" i="86" s="1"/>
  <c r="A131" i="86" s="1"/>
  <c r="A132" i="86" s="1"/>
  <c r="A133" i="86" s="1"/>
  <c r="A134" i="86" s="1"/>
  <c r="A135" i="86" s="1"/>
  <c r="A136" i="86" s="1"/>
  <c r="A137" i="86" s="1"/>
  <c r="A138" i="86" s="1"/>
  <c r="A139" i="86" s="1"/>
  <c r="A140" i="86" s="1"/>
  <c r="A141" i="86" s="1"/>
  <c r="A142" i="86" s="1"/>
  <c r="A143" i="86" s="1"/>
  <c r="A144" i="86" s="1"/>
  <c r="A145" i="86" s="1"/>
  <c r="A146" i="86" s="1"/>
  <c r="A147" i="86" s="1"/>
  <c r="A148" i="86" s="1"/>
  <c r="A149" i="86" s="1"/>
  <c r="A150" i="86" s="1"/>
  <c r="A151" i="86" s="1"/>
  <c r="A152" i="86" s="1"/>
  <c r="A153" i="86" s="1"/>
  <c r="A154" i="86" s="1"/>
  <c r="A155" i="86" s="1"/>
  <c r="A156" i="86" s="1"/>
  <c r="A157" i="86" s="1"/>
  <c r="A158" i="86" s="1"/>
  <c r="A159" i="86" s="1"/>
  <c r="A160" i="86" s="1"/>
  <c r="A161" i="86" s="1"/>
  <c r="A162" i="86" s="1"/>
  <c r="A163" i="86" s="1"/>
  <c r="A164" i="86" s="1"/>
  <c r="A165" i="86" s="1"/>
  <c r="A166" i="86" s="1"/>
  <c r="A167" i="86" s="1"/>
  <c r="A168" i="86" s="1"/>
  <c r="A169" i="86" s="1"/>
  <c r="A170" i="86" s="1"/>
  <c r="A171" i="86" s="1"/>
  <c r="A172" i="86" s="1"/>
  <c r="A173" i="86" s="1"/>
  <c r="A174" i="86" s="1"/>
  <c r="A175" i="86" s="1"/>
  <c r="A176" i="86" s="1"/>
  <c r="A177" i="86" s="1"/>
  <c r="A178" i="86" s="1"/>
  <c r="A179" i="86" s="1"/>
  <c r="A180" i="86" s="1"/>
  <c r="A181" i="86" s="1"/>
  <c r="A182" i="86" s="1"/>
  <c r="A183" i="86" s="1"/>
  <c r="A184" i="86" s="1"/>
  <c r="A185" i="86" s="1"/>
  <c r="A186" i="86" s="1"/>
  <c r="A187" i="86" s="1"/>
  <c r="A188" i="86" s="1"/>
  <c r="A189" i="86" s="1"/>
  <c r="A190" i="86" s="1"/>
  <c r="A191" i="86" s="1"/>
  <c r="A192" i="86" s="1"/>
  <c r="A193" i="86" s="1"/>
  <c r="A194" i="86" s="1"/>
  <c r="A195" i="86" s="1"/>
  <c r="A196" i="86" s="1"/>
  <c r="A197" i="86" s="1"/>
  <c r="A198" i="86" s="1"/>
  <c r="A199" i="86" s="1"/>
  <c r="A200" i="86" s="1"/>
  <c r="A201" i="86" s="1"/>
  <c r="A202" i="86" s="1"/>
  <c r="A203" i="86" s="1"/>
  <c r="A204" i="86" s="1"/>
  <c r="A205" i="86" s="1"/>
  <c r="A206" i="86" s="1"/>
  <c r="A207" i="86" s="1"/>
  <c r="A208" i="86" s="1"/>
  <c r="A209" i="86" s="1"/>
  <c r="A210" i="86" s="1"/>
  <c r="A211" i="86" s="1"/>
  <c r="A212" i="86" s="1"/>
  <c r="A213" i="86" s="1"/>
  <c r="A214" i="86" s="1"/>
  <c r="A215" i="86" s="1"/>
  <c r="A216" i="86" s="1"/>
  <c r="A217" i="86" s="1"/>
  <c r="A218" i="86" s="1"/>
  <c r="A219" i="86" s="1"/>
  <c r="A220" i="86" s="1"/>
  <c r="A221" i="86" s="1"/>
  <c r="A222" i="86" s="1"/>
  <c r="A223" i="86" s="1"/>
  <c r="A224" i="86" s="1"/>
  <c r="A225" i="86" s="1"/>
  <c r="A226" i="86" s="1"/>
  <c r="A227" i="86" s="1"/>
  <c r="A228" i="86" s="1"/>
  <c r="A229" i="86" s="1"/>
  <c r="A230" i="86" s="1"/>
  <c r="A231" i="86" s="1"/>
  <c r="A232" i="86" s="1"/>
  <c r="A233" i="86" s="1"/>
  <c r="A234" i="86" s="1"/>
  <c r="A235" i="86" s="1"/>
  <c r="A236" i="86" s="1"/>
  <c r="A237" i="86" s="1"/>
  <c r="A238" i="86" s="1"/>
  <c r="A239" i="86" s="1"/>
  <c r="A240" i="86" s="1"/>
  <c r="A241" i="86" s="1"/>
  <c r="A242" i="86" s="1"/>
  <c r="A243" i="86" s="1"/>
  <c r="A244" i="86" s="1"/>
  <c r="A245" i="86" s="1"/>
  <c r="A246" i="86" s="1"/>
  <c r="A247" i="86" s="1"/>
  <c r="A248" i="86" s="1"/>
  <c r="A249" i="86" s="1"/>
  <c r="A250" i="86" s="1"/>
  <c r="A251" i="86" s="1"/>
  <c r="A252" i="86" s="1"/>
  <c r="A253" i="86" s="1"/>
  <c r="A254" i="86" s="1"/>
  <c r="A255" i="86" s="1"/>
  <c r="A256" i="86" s="1"/>
  <c r="A257" i="86" s="1"/>
  <c r="A258" i="86" s="1"/>
  <c r="A259" i="86" s="1"/>
  <c r="A260" i="86" s="1"/>
  <c r="A261" i="86" s="1"/>
  <c r="A262" i="86" s="1"/>
  <c r="A263" i="86" s="1"/>
  <c r="A264" i="86" s="1"/>
  <c r="A265" i="86" s="1"/>
  <c r="A266" i="86" s="1"/>
  <c r="A267" i="86" s="1"/>
  <c r="A268" i="86" s="1"/>
  <c r="A269" i="86" s="1"/>
  <c r="A270" i="86" s="1"/>
  <c r="A271" i="86" s="1"/>
  <c r="A272" i="86" s="1"/>
  <c r="A273" i="86" s="1"/>
  <c r="A274" i="86" s="1"/>
  <c r="A275" i="86" s="1"/>
  <c r="A276" i="86" s="1"/>
  <c r="A277" i="86" s="1"/>
  <c r="A278" i="86" s="1"/>
  <c r="A279" i="86" s="1"/>
  <c r="A280" i="86" s="1"/>
  <c r="A281" i="86" s="1"/>
  <c r="A282" i="86" s="1"/>
  <c r="A283" i="86" s="1"/>
  <c r="A284" i="86" s="1"/>
  <c r="A285" i="86" s="1"/>
  <c r="A286" i="86" s="1"/>
  <c r="A287" i="86" s="1"/>
  <c r="A288" i="86" s="1"/>
  <c r="A289" i="86" s="1"/>
  <c r="A290" i="86" s="1"/>
  <c r="A291" i="86" s="1"/>
  <c r="A292" i="86" s="1"/>
  <c r="A293" i="86" s="1"/>
  <c r="A294" i="86" s="1"/>
  <c r="A295" i="86" s="1"/>
  <c r="A296" i="86" s="1"/>
  <c r="A297" i="86" s="1"/>
  <c r="A298" i="86" s="1"/>
  <c r="A299" i="86" s="1"/>
  <c r="A300" i="86" s="1"/>
  <c r="A301" i="86" s="1"/>
  <c r="A302" i="86" s="1"/>
  <c r="A303" i="86" s="1"/>
  <c r="A304" i="86" s="1"/>
  <c r="A305" i="86" s="1"/>
  <c r="A306" i="86" s="1"/>
  <c r="A307" i="86" s="1"/>
  <c r="A308" i="86" s="1"/>
  <c r="A309" i="86" s="1"/>
  <c r="A310" i="86" s="1"/>
  <c r="A311" i="86" s="1"/>
  <c r="A312" i="86" s="1"/>
  <c r="A313" i="86" s="1"/>
  <c r="A314" i="86" s="1"/>
  <c r="A315" i="86" s="1"/>
  <c r="A316" i="86" s="1"/>
  <c r="A317" i="86" s="1"/>
  <c r="A318" i="86" s="1"/>
  <c r="A319" i="86" s="1"/>
  <c r="A320" i="86" s="1"/>
  <c r="A321" i="86" s="1"/>
  <c r="A322" i="86" s="1"/>
  <c r="A323" i="86" s="1"/>
  <c r="A324" i="86" s="1"/>
  <c r="A325" i="86" s="1"/>
  <c r="A326" i="86" s="1"/>
  <c r="A327" i="86" s="1"/>
  <c r="A328" i="86" s="1"/>
  <c r="A329" i="86" s="1"/>
  <c r="A330" i="86" s="1"/>
  <c r="A331" i="86" s="1"/>
  <c r="A332" i="86" s="1"/>
  <c r="A333" i="86" s="1"/>
  <c r="A334" i="86" s="1"/>
  <c r="A335" i="86" s="1"/>
  <c r="A336" i="86" s="1"/>
  <c r="A337" i="86" s="1"/>
  <c r="A338" i="86" s="1"/>
  <c r="A339" i="86" s="1"/>
  <c r="A340" i="86" s="1"/>
  <c r="A341" i="86" s="1"/>
  <c r="A342" i="86" s="1"/>
  <c r="A343" i="86" s="1"/>
  <c r="A344" i="86" s="1"/>
  <c r="A345" i="86" s="1"/>
  <c r="A346" i="86" s="1"/>
  <c r="A347" i="86" s="1"/>
  <c r="A348" i="86" s="1"/>
  <c r="A349" i="86" s="1"/>
  <c r="A350" i="86" s="1"/>
  <c r="A351" i="86" s="1"/>
  <c r="A352" i="86" s="1"/>
  <c r="A353" i="86" s="1"/>
  <c r="A354" i="86" s="1"/>
  <c r="A355" i="86" s="1"/>
  <c r="A356" i="86" s="1"/>
  <c r="A357" i="86" s="1"/>
  <c r="A358" i="86" s="1"/>
  <c r="A359" i="86" s="1"/>
  <c r="A360" i="86" s="1"/>
  <c r="A361" i="86" s="1"/>
  <c r="A362" i="86" s="1"/>
  <c r="A363" i="86" s="1"/>
  <c r="A364" i="86" s="1"/>
  <c r="A365" i="86" s="1"/>
  <c r="A366" i="86" s="1"/>
  <c r="A367" i="86" s="1"/>
  <c r="A368" i="86" s="1"/>
  <c r="A369" i="86" s="1"/>
  <c r="A370" i="86" s="1"/>
  <c r="A371" i="86" s="1"/>
  <c r="A372" i="86" s="1"/>
  <c r="A373" i="86" s="1"/>
  <c r="A374" i="86" s="1"/>
  <c r="A375" i="86" s="1"/>
  <c r="A376" i="86" s="1"/>
  <c r="A377" i="86" s="1"/>
  <c r="A378" i="86" s="1"/>
  <c r="A379" i="86" s="1"/>
  <c r="A380" i="86" s="1"/>
  <c r="A381" i="86" s="1"/>
  <c r="A382" i="86" s="1"/>
  <c r="A383" i="86" s="1"/>
  <c r="A384" i="86" s="1"/>
  <c r="A385" i="86" s="1"/>
  <c r="A386" i="86" s="1"/>
  <c r="A387" i="86" s="1"/>
  <c r="A388" i="86" s="1"/>
  <c r="A389" i="86" s="1"/>
  <c r="A390" i="86" s="1"/>
  <c r="A391" i="86" s="1"/>
  <c r="A392" i="86" s="1"/>
  <c r="A393" i="86" s="1"/>
  <c r="A394" i="86" s="1"/>
  <c r="A395" i="86" s="1"/>
  <c r="A396" i="86" s="1"/>
  <c r="A397" i="86" s="1"/>
  <c r="A398" i="86" s="1"/>
  <c r="A399" i="86" s="1"/>
  <c r="A400" i="86" s="1"/>
  <c r="A401" i="86" s="1"/>
  <c r="A402" i="86" s="1"/>
  <c r="A403" i="86" s="1"/>
  <c r="A404" i="86" s="1"/>
  <c r="A405" i="86" s="1"/>
  <c r="A406" i="86" s="1"/>
  <c r="A407" i="86" s="1"/>
  <c r="A408" i="86" s="1"/>
  <c r="A409" i="86" s="1"/>
  <c r="A410" i="86" s="1"/>
  <c r="A411" i="86" s="1"/>
  <c r="A412" i="86" s="1"/>
  <c r="A413" i="86" s="1"/>
  <c r="A414" i="86" s="1"/>
  <c r="A415" i="86" s="1"/>
  <c r="A416" i="86" s="1"/>
  <c r="A417" i="86" s="1"/>
  <c r="A418" i="86" s="1"/>
  <c r="A419" i="86" s="1"/>
  <c r="A420" i="86" s="1"/>
  <c r="A421" i="86" s="1"/>
  <c r="A422" i="86" s="1"/>
  <c r="A423" i="86" s="1"/>
  <c r="A424" i="86" s="1"/>
  <c r="A425" i="86" s="1"/>
  <c r="A426" i="86" s="1"/>
  <c r="A427" i="86" s="1"/>
  <c r="A428" i="86" s="1"/>
  <c r="A429" i="86" s="1"/>
  <c r="A430" i="86" s="1"/>
  <c r="A431" i="86" s="1"/>
  <c r="A432" i="86" s="1"/>
  <c r="A433" i="86" s="1"/>
  <c r="A434" i="86" s="1"/>
  <c r="A435" i="86" s="1"/>
  <c r="A436" i="86" s="1"/>
  <c r="A437" i="86" s="1"/>
  <c r="A438" i="86" s="1"/>
  <c r="A439" i="86" s="1"/>
  <c r="A440" i="86" s="1"/>
  <c r="A441" i="86" s="1"/>
  <c r="A442" i="86" s="1"/>
  <c r="A443" i="86" s="1"/>
  <c r="A444" i="86" s="1"/>
  <c r="A445" i="86" s="1"/>
  <c r="A446" i="86" s="1"/>
  <c r="A447" i="86" s="1"/>
  <c r="A448" i="86" s="1"/>
  <c r="A449" i="86" s="1"/>
  <c r="A450" i="86" s="1"/>
  <c r="A451" i="86" s="1"/>
  <c r="A452" i="86" s="1"/>
  <c r="A453" i="86" s="1"/>
  <c r="A454" i="86" s="1"/>
  <c r="A455" i="86" s="1"/>
  <c r="A456" i="86" s="1"/>
  <c r="A457" i="86" s="1"/>
  <c r="A458" i="86" s="1"/>
  <c r="A459" i="86" s="1"/>
  <c r="A460" i="86" s="1"/>
  <c r="A461" i="86" s="1"/>
  <c r="A462" i="86" s="1"/>
  <c r="A463" i="86" s="1"/>
  <c r="A464" i="86" s="1"/>
  <c r="A465" i="86" s="1"/>
  <c r="A466" i="86" s="1"/>
  <c r="A467" i="86" s="1"/>
  <c r="A468" i="86" s="1"/>
  <c r="A469" i="86" s="1"/>
  <c r="A470" i="86" s="1"/>
  <c r="A471" i="86" s="1"/>
  <c r="A472" i="86" s="1"/>
  <c r="A473" i="86" s="1"/>
  <c r="H559" i="9"/>
  <c r="H561" i="3"/>
  <c r="H566" i="10"/>
  <c r="H562" i="10"/>
  <c r="H566" i="7"/>
  <c r="H564" i="7"/>
  <c r="H602" i="7"/>
  <c r="H600" i="7"/>
  <c r="H608" i="2"/>
  <c r="H600" i="2"/>
  <c r="H594" i="2"/>
  <c r="H62" i="86"/>
  <c r="H60" i="86"/>
  <c r="H54" i="86"/>
  <c r="H38" i="86"/>
  <c r="H580" i="5"/>
  <c r="H570" i="5"/>
  <c r="H564" i="5"/>
  <c r="H211" i="20"/>
  <c r="H591" i="10"/>
  <c r="H599" i="10"/>
  <c r="H247" i="20"/>
  <c r="H626" i="3"/>
  <c r="H621" i="5"/>
  <c r="H255" i="20"/>
  <c r="H629" i="8"/>
  <c r="H627" i="12"/>
  <c r="H629" i="3"/>
  <c r="H643" i="2"/>
  <c r="H117" i="85"/>
  <c r="H91" i="86"/>
  <c r="H652" i="7"/>
  <c r="H114" i="86"/>
  <c r="H750" i="8"/>
  <c r="H733" i="10"/>
  <c r="H723" i="10"/>
  <c r="H717" i="10"/>
  <c r="H715" i="10"/>
  <c r="H697" i="10"/>
  <c r="H695" i="10"/>
  <c r="H676" i="10"/>
  <c r="H674" i="10"/>
  <c r="H138" i="85"/>
  <c r="H136" i="85"/>
  <c r="H688" i="7"/>
  <c r="H703" i="2"/>
  <c r="H701" i="2"/>
  <c r="H683" i="2"/>
  <c r="H679" i="3"/>
  <c r="H732" i="3"/>
  <c r="H728" i="3"/>
  <c r="H689" i="5"/>
  <c r="H685" i="5"/>
  <c r="H120" i="86"/>
  <c r="H225" i="86"/>
  <c r="H215" i="86"/>
  <c r="H809" i="8"/>
  <c r="H780" i="4"/>
  <c r="H801" i="2"/>
  <c r="H799" i="2"/>
  <c r="H758" i="2"/>
  <c r="H708" i="2"/>
  <c r="H285" i="9"/>
  <c r="H279" i="9"/>
  <c r="H302" i="10"/>
  <c r="H297" i="3"/>
  <c r="H313" i="8"/>
  <c r="H318" i="12"/>
  <c r="H324" i="11"/>
  <c r="H326" i="11"/>
  <c r="H331" i="11"/>
  <c r="H338" i="11"/>
  <c r="H341" i="11"/>
  <c r="H349" i="11"/>
  <c r="H352" i="12"/>
  <c r="J353" i="12"/>
  <c r="J360" i="12"/>
  <c r="H361" i="9"/>
  <c r="H374" i="3"/>
  <c r="H376" i="4"/>
  <c r="J379" i="12"/>
  <c r="H378" i="3"/>
  <c r="H21" i="20"/>
  <c r="H394" i="12"/>
  <c r="H38" i="20"/>
  <c r="H41" i="20"/>
  <c r="H410" i="4"/>
  <c r="H410" i="12"/>
  <c r="H445" i="12"/>
  <c r="H449" i="4"/>
  <c r="H451" i="12"/>
  <c r="H451" i="3"/>
  <c r="J453" i="12"/>
  <c r="H452" i="4"/>
  <c r="H453" i="5"/>
  <c r="J456" i="12"/>
  <c r="H453" i="10"/>
  <c r="H401" i="14"/>
  <c r="H456" i="5"/>
  <c r="H458" i="7"/>
  <c r="H457" i="12"/>
  <c r="H457" i="3"/>
  <c r="H455" i="10"/>
  <c r="H460" i="7"/>
  <c r="H459" i="12"/>
  <c r="J462" i="12"/>
  <c r="H461" i="3"/>
  <c r="H632" i="2"/>
  <c r="H618" i="2"/>
  <c r="H518" i="14"/>
  <c r="H230" i="20"/>
  <c r="H578" i="8"/>
  <c r="J590" i="12"/>
  <c r="J589" i="12"/>
  <c r="J586" i="12"/>
  <c r="J578" i="12"/>
  <c r="J570" i="12"/>
  <c r="J566" i="12"/>
  <c r="J606" i="12"/>
  <c r="H605" i="8"/>
  <c r="J623" i="12"/>
  <c r="H619" i="12"/>
  <c r="J618" i="12"/>
  <c r="I639" i="12"/>
  <c r="I637" i="12"/>
  <c r="J653" i="12"/>
  <c r="J648" i="12"/>
  <c r="J644" i="12"/>
  <c r="H96" i="86"/>
  <c r="H687" i="8"/>
  <c r="I729" i="12"/>
  <c r="H671" i="12"/>
  <c r="H712" i="2"/>
  <c r="H710" i="2"/>
  <c r="I856" i="12"/>
  <c r="I854" i="12"/>
  <c r="I852" i="12"/>
  <c r="I850" i="12"/>
  <c r="I848" i="12"/>
  <c r="I839" i="12"/>
  <c r="I837" i="12"/>
  <c r="I788" i="12"/>
  <c r="I786" i="12"/>
  <c r="I780" i="12"/>
  <c r="H388" i="10"/>
  <c r="H386" i="10"/>
  <c r="H309" i="10"/>
  <c r="H329" i="5"/>
  <c r="H334" i="5"/>
  <c r="H341" i="3"/>
  <c r="H346" i="5"/>
  <c r="H348" i="7"/>
  <c r="H350" i="7"/>
  <c r="H349" i="4"/>
  <c r="H367" i="7"/>
  <c r="H369" i="5"/>
  <c r="H379" i="4"/>
  <c r="H386" i="3"/>
  <c r="H20" i="20"/>
  <c r="H22" i="20"/>
  <c r="H395" i="9"/>
  <c r="H400" i="12"/>
  <c r="H399" i="9"/>
  <c r="H402" i="3"/>
  <c r="H406" i="12"/>
  <c r="H409" i="3"/>
  <c r="H412" i="4"/>
  <c r="H412" i="3"/>
  <c r="H417" i="3"/>
  <c r="H419" i="4"/>
  <c r="H53" i="20"/>
  <c r="H436" i="3"/>
  <c r="H438" i="7"/>
  <c r="H382" i="14"/>
  <c r="H437" i="8"/>
  <c r="H437" i="5"/>
  <c r="H435" i="9"/>
  <c r="H436" i="9"/>
  <c r="H441" i="8"/>
  <c r="H464" i="4"/>
  <c r="H465" i="10"/>
  <c r="H102" i="20"/>
  <c r="H414" i="14"/>
  <c r="H469" i="4"/>
  <c r="H415" i="14"/>
  <c r="H104" i="20"/>
  <c r="H474" i="10"/>
  <c r="H479" i="8"/>
  <c r="H482" i="8"/>
  <c r="H481" i="10"/>
  <c r="H485" i="3"/>
  <c r="H486" i="4"/>
  <c r="H489" i="5"/>
  <c r="H487" i="10"/>
  <c r="H492" i="2"/>
  <c r="H493" i="4"/>
  <c r="H498" i="3"/>
  <c r="H499" i="5"/>
  <c r="H500" i="7"/>
  <c r="H134" i="20"/>
  <c r="H501" i="5"/>
  <c r="H503" i="4"/>
  <c r="H454" i="14"/>
  <c r="H507" i="10"/>
  <c r="H159" i="20"/>
  <c r="H530" i="3"/>
  <c r="H530" i="4"/>
  <c r="H528" i="9"/>
  <c r="H540" i="7"/>
  <c r="H539" i="5"/>
  <c r="H539" i="2"/>
  <c r="H539" i="10"/>
  <c r="H181" i="20"/>
  <c r="H548" i="3"/>
  <c r="H549" i="8"/>
  <c r="H549" i="3"/>
  <c r="H554" i="8"/>
  <c r="H552" i="9"/>
  <c r="H556" i="3"/>
  <c r="H557" i="5"/>
  <c r="H504" i="14"/>
  <c r="H560" i="2"/>
  <c r="H583" i="3"/>
  <c r="H581" i="3"/>
  <c r="H591" i="7"/>
  <c r="H589" i="7"/>
  <c r="H581" i="7"/>
  <c r="H635" i="2"/>
  <c r="H627" i="2"/>
  <c r="H617" i="2"/>
  <c r="H591" i="2"/>
  <c r="H589" i="2"/>
  <c r="H577" i="2"/>
  <c r="H575" i="2"/>
  <c r="H569" i="2"/>
  <c r="H31" i="85"/>
  <c r="H544" i="14"/>
  <c r="H613" i="4"/>
  <c r="H581" i="4"/>
  <c r="H577" i="4"/>
  <c r="H212" i="20"/>
  <c r="H198" i="20"/>
  <c r="H585" i="8"/>
  <c r="H40" i="85"/>
  <c r="H608" i="8"/>
  <c r="J633" i="12"/>
  <c r="H640" i="10"/>
  <c r="H636" i="10"/>
  <c r="H640" i="3"/>
  <c r="H632" i="3"/>
  <c r="H628" i="3"/>
  <c r="H116" i="85"/>
  <c r="H85" i="85"/>
  <c r="H79" i="85"/>
  <c r="H282" i="20"/>
  <c r="H636" i="7"/>
  <c r="H666" i="7"/>
  <c r="H664" i="7"/>
  <c r="H662" i="7"/>
  <c r="H655" i="7"/>
  <c r="H662" i="4"/>
  <c r="H660" i="5"/>
  <c r="H658" i="5"/>
  <c r="H690" i="4"/>
  <c r="H680" i="4"/>
  <c r="H632" i="14"/>
  <c r="H716" i="10"/>
  <c r="H704" i="10"/>
  <c r="H700" i="10"/>
  <c r="H698" i="10"/>
  <c r="H688" i="10"/>
  <c r="H686" i="10"/>
  <c r="H145" i="85"/>
  <c r="H141" i="85"/>
  <c r="H133" i="85"/>
  <c r="H131" i="85"/>
  <c r="H685" i="7"/>
  <c r="H690" i="2"/>
  <c r="H717" i="3"/>
  <c r="H697" i="3"/>
  <c r="H123" i="86"/>
  <c r="H218" i="86"/>
  <c r="H192" i="86"/>
  <c r="H739" i="4"/>
  <c r="H733" i="4"/>
  <c r="H723" i="4"/>
  <c r="H717" i="4"/>
  <c r="H892" i="5"/>
  <c r="N22" i="12"/>
  <c r="N23" i="12"/>
  <c r="H128" i="12"/>
  <c r="J128" i="12"/>
  <c r="J129" i="12"/>
  <c r="J139" i="12"/>
  <c r="J143" i="12"/>
  <c r="J154" i="12"/>
  <c r="J153" i="12"/>
  <c r="J156" i="12"/>
  <c r="J155" i="12"/>
  <c r="J159" i="12"/>
  <c r="J160" i="12"/>
  <c r="J177" i="12"/>
  <c r="J180" i="12"/>
  <c r="J181" i="12"/>
  <c r="J182" i="12"/>
  <c r="J185" i="12"/>
  <c r="H192" i="12"/>
  <c r="J193" i="12"/>
  <c r="J230" i="12"/>
  <c r="J231" i="12"/>
  <c r="H266" i="12"/>
  <c r="J267" i="12"/>
  <c r="J269" i="12"/>
  <c r="H268" i="12"/>
  <c r="J268" i="12"/>
  <c r="J274" i="12"/>
  <c r="J275" i="12"/>
  <c r="H503" i="12"/>
  <c r="J504" i="12"/>
  <c r="J503" i="12"/>
  <c r="H506" i="12"/>
  <c r="J507" i="12"/>
  <c r="J510" i="12"/>
  <c r="J519" i="12"/>
  <c r="J521" i="12"/>
  <c r="J520" i="12"/>
  <c r="J536" i="12"/>
  <c r="J575" i="12"/>
  <c r="H575" i="12"/>
  <c r="J568" i="12"/>
  <c r="J569" i="12"/>
  <c r="J612" i="12"/>
  <c r="H611" i="12"/>
  <c r="H593" i="12"/>
  <c r="J593" i="12"/>
  <c r="J591" i="12"/>
  <c r="J646" i="12"/>
  <c r="H646" i="12"/>
  <c r="N16" i="12"/>
  <c r="J151" i="12"/>
  <c r="J178" i="12"/>
  <c r="J179" i="12"/>
  <c r="J138" i="12"/>
  <c r="M117" i="12"/>
  <c r="M141" i="12"/>
  <c r="H142" i="12"/>
  <c r="H182" i="12"/>
  <c r="H185" i="12"/>
  <c r="H124" i="12"/>
  <c r="J157" i="12"/>
  <c r="H20" i="12"/>
  <c r="H10" i="12"/>
  <c r="H8" i="12"/>
  <c r="H100" i="12"/>
  <c r="H104" i="12"/>
  <c r="H140" i="12"/>
  <c r="M92" i="12"/>
  <c r="M100" i="12"/>
  <c r="M104" i="12"/>
  <c r="M108" i="12"/>
  <c r="M112" i="12"/>
  <c r="M116" i="12"/>
  <c r="M124" i="12"/>
  <c r="M128" i="12"/>
  <c r="H146" i="12"/>
  <c r="H148" i="12"/>
  <c r="M153" i="12"/>
  <c r="M155" i="12"/>
  <c r="M159" i="12"/>
  <c r="M161" i="12"/>
  <c r="H167" i="12"/>
  <c r="J190" i="12"/>
  <c r="H207" i="12"/>
  <c r="H209" i="12"/>
  <c r="H245" i="12"/>
  <c r="H246" i="12"/>
  <c r="H253" i="12"/>
  <c r="H255" i="12"/>
  <c r="J366" i="12"/>
  <c r="J381" i="12"/>
  <c r="J383" i="12"/>
  <c r="J393" i="12"/>
  <c r="J400" i="12"/>
  <c r="J412" i="12"/>
  <c r="J476" i="12"/>
  <c r="J490" i="12"/>
  <c r="J615" i="12"/>
  <c r="J631" i="12"/>
  <c r="J629" i="12"/>
  <c r="J636" i="12"/>
  <c r="J673" i="12"/>
  <c r="H656" i="12"/>
  <c r="J699" i="12"/>
  <c r="J697" i="12"/>
  <c r="J694" i="12"/>
  <c r="H690" i="12"/>
  <c r="J689" i="12"/>
  <c r="J687" i="12"/>
  <c r="J679" i="12"/>
  <c r="H676" i="12"/>
  <c r="H392" i="12"/>
  <c r="H699" i="12"/>
  <c r="M97" i="12"/>
  <c r="J809" i="12"/>
  <c r="M140" i="12"/>
  <c r="H144" i="12"/>
  <c r="J429" i="12"/>
  <c r="J557" i="12"/>
  <c r="M113" i="12"/>
  <c r="H143" i="12"/>
  <c r="H177" i="12"/>
  <c r="J777" i="12"/>
  <c r="O29" i="12"/>
  <c r="J248" i="12"/>
  <c r="J260" i="12"/>
  <c r="H283" i="12"/>
  <c r="H301" i="12"/>
  <c r="H353" i="12"/>
  <c r="H471" i="12"/>
  <c r="H535" i="12"/>
  <c r="H559" i="12"/>
  <c r="H590" i="12"/>
  <c r="H586" i="12"/>
  <c r="H584" i="12"/>
  <c r="H580" i="12"/>
  <c r="H573" i="12"/>
  <c r="H607" i="12"/>
  <c r="H605" i="12"/>
  <c r="H591" i="12"/>
  <c r="H654" i="12"/>
  <c r="H644" i="12"/>
  <c r="H640" i="12"/>
  <c r="H662" i="12"/>
  <c r="O44" i="12"/>
  <c r="H91" i="12"/>
  <c r="H127" i="12"/>
  <c r="J85" i="12"/>
  <c r="J77" i="12"/>
  <c r="H67" i="12"/>
  <c r="H55" i="12"/>
  <c r="H51" i="12"/>
  <c r="H49" i="12"/>
  <c r="H43" i="12"/>
  <c r="H41" i="12"/>
  <c r="H33" i="12"/>
  <c r="H30" i="12"/>
  <c r="H26" i="12"/>
  <c r="O27" i="12"/>
  <c r="O24" i="12"/>
  <c r="H69" i="12"/>
  <c r="D13" i="18"/>
  <c r="J67" i="12"/>
  <c r="J66" i="12"/>
  <c r="J63" i="12"/>
  <c r="O59" i="12"/>
  <c r="Q59" i="12" s="1"/>
  <c r="O55" i="12"/>
  <c r="O52" i="12"/>
  <c r="O50" i="12"/>
  <c r="O45" i="12"/>
  <c r="O42" i="12"/>
  <c r="O41" i="12"/>
  <c r="H152" i="12"/>
  <c r="J86" i="12"/>
  <c r="H36" i="12"/>
  <c r="H375" i="12"/>
  <c r="H408" i="12"/>
  <c r="H536" i="12"/>
  <c r="H622" i="12"/>
  <c r="H447" i="12"/>
  <c r="H157" i="12"/>
  <c r="J763" i="12"/>
  <c r="J102" i="12"/>
  <c r="J131" i="12"/>
  <c r="J135" i="12"/>
  <c r="M87" i="12"/>
  <c r="M95" i="12"/>
  <c r="M119" i="12"/>
  <c r="H131" i="12"/>
  <c r="J169" i="12"/>
  <c r="H265" i="12"/>
  <c r="H271" i="12"/>
  <c r="H299" i="12"/>
  <c r="H313" i="12"/>
  <c r="H481" i="12"/>
  <c r="H650" i="12"/>
  <c r="N62" i="12"/>
  <c r="J270" i="12"/>
  <c r="J272" i="12"/>
  <c r="H315" i="12"/>
  <c r="H376" i="12"/>
  <c r="I433" i="12"/>
  <c r="I437" i="12"/>
  <c r="J454" i="12"/>
  <c r="J726" i="12"/>
  <c r="H44" i="12"/>
  <c r="H40" i="12"/>
  <c r="N38" i="12"/>
  <c r="J136" i="12"/>
  <c r="M130" i="12"/>
  <c r="M134" i="12"/>
  <c r="H312" i="12"/>
  <c r="H436" i="12"/>
  <c r="I845" i="12"/>
  <c r="I843" i="12"/>
  <c r="J833" i="12"/>
  <c r="J769" i="12"/>
  <c r="I319" i="12"/>
  <c r="H156" i="12"/>
  <c r="H163" i="12"/>
  <c r="J226" i="12"/>
  <c r="J251" i="12"/>
  <c r="J256" i="12"/>
  <c r="J258" i="12"/>
  <c r="J262" i="12"/>
  <c r="H275" i="12"/>
  <c r="H292" i="12"/>
  <c r="J351" i="12"/>
  <c r="J363" i="12"/>
  <c r="J367" i="12"/>
  <c r="J369" i="12"/>
  <c r="J384" i="12"/>
  <c r="J386" i="12"/>
  <c r="J388" i="12"/>
  <c r="J402" i="12"/>
  <c r="J437" i="12"/>
  <c r="J439" i="12"/>
  <c r="J469" i="12"/>
  <c r="J473" i="12"/>
  <c r="J477" i="12"/>
  <c r="H496" i="12"/>
  <c r="J498" i="12"/>
  <c r="H520" i="12"/>
  <c r="J580" i="12"/>
  <c r="J622" i="12"/>
  <c r="J624" i="12"/>
  <c r="J639" i="12"/>
  <c r="H657" i="12"/>
  <c r="H135" i="12"/>
  <c r="M136" i="12"/>
  <c r="J208" i="12"/>
  <c r="J401" i="12"/>
  <c r="H401" i="12"/>
  <c r="J421" i="12"/>
  <c r="J422" i="12"/>
  <c r="J426" i="12"/>
  <c r="J444" i="12"/>
  <c r="J474" i="12"/>
  <c r="J478" i="12"/>
  <c r="J479" i="12"/>
  <c r="J561" i="12"/>
  <c r="I570" i="12"/>
  <c r="H570" i="12"/>
  <c r="J695" i="12"/>
  <c r="O9" i="12"/>
  <c r="H566" i="12"/>
  <c r="H6" i="12"/>
  <c r="H171" i="12"/>
  <c r="H568" i="12"/>
  <c r="J352" i="12"/>
  <c r="J558" i="12"/>
  <c r="J556" i="12"/>
  <c r="J555" i="12"/>
  <c r="J509" i="12"/>
  <c r="J209" i="12"/>
  <c r="J108" i="12"/>
  <c r="J255" i="12"/>
  <c r="H111" i="12"/>
  <c r="H154" i="12"/>
  <c r="J116" i="12"/>
  <c r="H116" i="12"/>
  <c r="M150" i="12"/>
  <c r="H150" i="12"/>
  <c r="J225" i="12"/>
  <c r="J250" i="12"/>
  <c r="J252" i="12"/>
  <c r="J257" i="12"/>
  <c r="H257" i="12"/>
  <c r="J259" i="12"/>
  <c r="J261" i="12"/>
  <c r="J264" i="12"/>
  <c r="H264" i="12"/>
  <c r="H393" i="12"/>
  <c r="J394" i="12"/>
  <c r="J417" i="12"/>
  <c r="J438" i="12"/>
  <c r="J440" i="12"/>
  <c r="J443" i="12"/>
  <c r="J484" i="12"/>
  <c r="J493" i="12"/>
  <c r="J492" i="12"/>
  <c r="H527" i="12"/>
  <c r="J528" i="12"/>
  <c r="H541" i="12"/>
  <c r="J542" i="12"/>
  <c r="J541" i="12"/>
  <c r="J544" i="12"/>
  <c r="H545" i="12"/>
  <c r="J545" i="12"/>
  <c r="I577" i="12"/>
  <c r="H577" i="12"/>
  <c r="J676" i="12"/>
  <c r="H698" i="12"/>
  <c r="H658" i="12"/>
  <c r="H686" i="12"/>
  <c r="H638" i="12"/>
  <c r="H139" i="12"/>
  <c r="H696" i="12"/>
  <c r="J698" i="12"/>
  <c r="J680" i="12"/>
  <c r="H625" i="12"/>
  <c r="J628" i="12"/>
  <c r="H169" i="12"/>
  <c r="H599" i="12"/>
  <c r="J140" i="12"/>
  <c r="H582" i="12"/>
  <c r="H564" i="12"/>
  <c r="H595" i="12"/>
  <c r="J540" i="12"/>
  <c r="J246" i="12"/>
  <c r="K24" i="12"/>
  <c r="L25" i="12" s="1"/>
  <c r="J543" i="12"/>
  <c r="J508" i="12"/>
  <c r="J146" i="12"/>
  <c r="J526" i="12"/>
  <c r="J382" i="12"/>
  <c r="J134" i="12"/>
  <c r="H544" i="12"/>
  <c r="M132" i="12"/>
  <c r="J104" i="12"/>
  <c r="M115" i="12"/>
  <c r="J385" i="12"/>
  <c r="J81" i="12"/>
  <c r="H80" i="12"/>
  <c r="H58" i="12"/>
  <c r="K57" i="12"/>
  <c r="H22" i="12"/>
  <c r="O23" i="12"/>
  <c r="J105" i="12"/>
  <c r="H123" i="12"/>
  <c r="J124" i="12"/>
  <c r="H130" i="12"/>
  <c r="J130" i="12"/>
  <c r="H158" i="12"/>
  <c r="M158" i="12"/>
  <c r="J224" i="12"/>
  <c r="J228" i="12"/>
  <c r="J227" i="12"/>
  <c r="H227" i="12"/>
  <c r="J247" i="12"/>
  <c r="H249" i="12"/>
  <c r="J249" i="12"/>
  <c r="J253" i="12"/>
  <c r="J263" i="12"/>
  <c r="J370" i="12"/>
  <c r="I391" i="12"/>
  <c r="H391" i="12"/>
  <c r="J398" i="12"/>
  <c r="J427" i="12"/>
  <c r="J433" i="12"/>
  <c r="J434" i="12"/>
  <c r="J441" i="12"/>
  <c r="J499" i="12"/>
  <c r="H498" i="12"/>
  <c r="H562" i="12"/>
  <c r="J563" i="12"/>
  <c r="H636" i="12"/>
  <c r="M88" i="12"/>
  <c r="J207" i="12"/>
  <c r="H437" i="12"/>
  <c r="H370" i="12"/>
  <c r="M111" i="12"/>
  <c r="O6" i="12"/>
  <c r="J621" i="12"/>
  <c r="H601" i="12"/>
  <c r="J364" i="12"/>
  <c r="J123" i="12"/>
  <c r="H223" i="12"/>
  <c r="M24" i="12"/>
  <c r="H225" i="12"/>
  <c r="J380" i="12"/>
  <c r="M123" i="12"/>
  <c r="H557" i="12"/>
  <c r="H561" i="12"/>
  <c r="H99" i="12"/>
  <c r="M120" i="12"/>
  <c r="J481" i="12"/>
  <c r="J428" i="12"/>
  <c r="J405" i="12"/>
  <c r="I39" i="18"/>
  <c r="I15" i="18"/>
  <c r="J93" i="12"/>
  <c r="J84" i="12"/>
  <c r="H79" i="12"/>
  <c r="H73" i="12"/>
  <c r="H71" i="12"/>
  <c r="H38" i="12"/>
  <c r="J117" i="12"/>
  <c r="N54" i="12"/>
  <c r="N50" i="12"/>
  <c r="N48" i="12"/>
  <c r="O35" i="12"/>
  <c r="N29" i="12"/>
  <c r="O17" i="12"/>
  <c r="O10" i="12"/>
  <c r="J111" i="12"/>
  <c r="J115" i="12"/>
  <c r="H77" i="12"/>
  <c r="H85" i="12"/>
  <c r="H109" i="12"/>
  <c r="J145" i="12"/>
  <c r="J147" i="12"/>
  <c r="M152" i="12"/>
  <c r="M156" i="12"/>
  <c r="J167" i="12"/>
  <c r="J168" i="12"/>
  <c r="H173" i="12"/>
  <c r="H180" i="12"/>
  <c r="H193" i="12"/>
  <c r="I31" i="18"/>
  <c r="J100" i="12"/>
  <c r="H122" i="12"/>
  <c r="M131" i="12"/>
  <c r="M135" i="12"/>
  <c r="H162" i="12"/>
  <c r="J189" i="12"/>
  <c r="H205" i="12"/>
  <c r="H198" i="12"/>
  <c r="H210" i="12"/>
  <c r="H226" i="12"/>
  <c r="H244" i="12"/>
  <c r="H247" i="12"/>
  <c r="H248" i="12"/>
  <c r="H250" i="12"/>
  <c r="H254" i="12"/>
  <c r="H256" i="12"/>
  <c r="H259" i="12"/>
  <c r="H261" i="12"/>
  <c r="H262" i="12"/>
  <c r="H263" i="12"/>
  <c r="H295" i="12"/>
  <c r="H277" i="12"/>
  <c r="H310" i="12"/>
  <c r="I314" i="12"/>
  <c r="H325" i="12"/>
  <c r="H326" i="12"/>
  <c r="H327" i="12"/>
  <c r="H329" i="12"/>
  <c r="H331" i="12"/>
  <c r="H332" i="12"/>
  <c r="H334" i="12"/>
  <c r="H336" i="12"/>
  <c r="H339" i="12"/>
  <c r="H341" i="12"/>
  <c r="H342" i="12"/>
  <c r="H344" i="12"/>
  <c r="H348" i="12"/>
  <c r="I16" i="18"/>
  <c r="I32" i="18"/>
  <c r="J354" i="12"/>
  <c r="H363" i="12"/>
  <c r="H365" i="12"/>
  <c r="H367" i="12"/>
  <c r="H369" i="12"/>
  <c r="J371" i="12"/>
  <c r="J373" i="12"/>
  <c r="H382" i="12"/>
  <c r="H384" i="12"/>
  <c r="H386" i="12"/>
  <c r="H388" i="12"/>
  <c r="H398" i="12"/>
  <c r="H399" i="12"/>
  <c r="H402" i="12"/>
  <c r="J403" i="12"/>
  <c r="H405" i="12"/>
  <c r="H411" i="12"/>
  <c r="H415" i="12"/>
  <c r="H416" i="12"/>
  <c r="H417" i="12"/>
  <c r="H421" i="12"/>
  <c r="H423" i="12"/>
  <c r="H425" i="12"/>
  <c r="H426" i="12"/>
  <c r="H428" i="12"/>
  <c r="H438" i="12"/>
  <c r="H439" i="12"/>
  <c r="H440" i="12"/>
  <c r="H441" i="12"/>
  <c r="H442" i="12"/>
  <c r="H443" i="12"/>
  <c r="H444" i="12"/>
  <c r="H465" i="12"/>
  <c r="H468" i="12"/>
  <c r="H470" i="12"/>
  <c r="H472" i="12"/>
  <c r="H474" i="12"/>
  <c r="H478" i="12"/>
  <c r="H485" i="12"/>
  <c r="J502" i="12"/>
  <c r="J505" i="12"/>
  <c r="J512" i="12"/>
  <c r="H518" i="12"/>
  <c r="H519" i="12"/>
  <c r="J534" i="12"/>
  <c r="J535" i="12"/>
  <c r="H546" i="12"/>
  <c r="J560" i="12"/>
  <c r="H613" i="12"/>
  <c r="I674" i="12"/>
  <c r="H660" i="12"/>
  <c r="H689" i="12"/>
  <c r="J761" i="12"/>
  <c r="H204" i="12"/>
  <c r="I215" i="12"/>
  <c r="H236" i="12"/>
  <c r="J238" i="12"/>
  <c r="I280" i="12"/>
  <c r="I278" i="12"/>
  <c r="H381" i="12"/>
  <c r="J630" i="12"/>
  <c r="J626" i="12"/>
  <c r="I623" i="12"/>
  <c r="H621" i="12"/>
  <c r="I651" i="12"/>
  <c r="I647" i="12"/>
  <c r="I671" i="12"/>
  <c r="J76" i="12"/>
  <c r="J75" i="12"/>
  <c r="H56" i="12"/>
  <c r="O56" i="12"/>
  <c r="O57" i="12"/>
  <c r="Q58" i="12" s="1"/>
  <c r="O48" i="12"/>
  <c r="O49" i="12"/>
  <c r="O47" i="12"/>
  <c r="O46" i="12"/>
  <c r="N63" i="12"/>
  <c r="J74" i="12"/>
  <c r="J126" i="12"/>
  <c r="J127" i="12"/>
  <c r="J133" i="12"/>
  <c r="J132" i="12"/>
  <c r="M125" i="12"/>
  <c r="M126" i="12"/>
  <c r="M137" i="12"/>
  <c r="M138" i="12"/>
  <c r="J149" i="12"/>
  <c r="J150" i="12"/>
  <c r="M154" i="12"/>
  <c r="H153" i="12"/>
  <c r="H159" i="12"/>
  <c r="M160" i="12"/>
  <c r="J170" i="12"/>
  <c r="J171" i="12"/>
  <c r="J194" i="12"/>
  <c r="J195" i="12"/>
  <c r="J197" i="12"/>
  <c r="J202" i="12"/>
  <c r="H201" i="12"/>
  <c r="J229" i="12"/>
  <c r="J362" i="12"/>
  <c r="J361" i="12"/>
  <c r="J377" i="12"/>
  <c r="H377" i="12"/>
  <c r="J446" i="12"/>
  <c r="H450" i="12"/>
  <c r="J450" i="12"/>
  <c r="J464" i="12"/>
  <c r="H463" i="12"/>
  <c r="J486" i="12"/>
  <c r="J488" i="12"/>
  <c r="J495" i="12"/>
  <c r="H495" i="12"/>
  <c r="J61" i="12"/>
  <c r="O18" i="12"/>
  <c r="J73" i="12"/>
  <c r="H48" i="12"/>
  <c r="H65" i="12"/>
  <c r="H166" i="12"/>
  <c r="H61" i="12"/>
  <c r="H170" i="12"/>
  <c r="H151" i="12"/>
  <c r="J148" i="12"/>
  <c r="H117" i="12"/>
  <c r="M157" i="12"/>
  <c r="M142" i="12"/>
  <c r="H141" i="12"/>
  <c r="H136" i="12"/>
  <c r="H42" i="12"/>
  <c r="J65" i="12"/>
  <c r="J94" i="12"/>
  <c r="J95" i="12"/>
  <c r="J90" i="12"/>
  <c r="J83" i="12"/>
  <c r="J82" i="12"/>
  <c r="H82" i="12"/>
  <c r="N52" i="12"/>
  <c r="H52" i="12"/>
  <c r="N53" i="12"/>
  <c r="H19" i="12"/>
  <c r="O20" i="12"/>
  <c r="H15" i="12"/>
  <c r="O16" i="12"/>
  <c r="H13" i="12"/>
  <c r="O13" i="12"/>
  <c r="H106" i="12"/>
  <c r="J107" i="12"/>
  <c r="H108" i="12"/>
  <c r="J109" i="12"/>
  <c r="O40" i="12"/>
  <c r="J166" i="12"/>
  <c r="J106" i="12"/>
  <c r="J80" i="12"/>
  <c r="H63" i="12"/>
  <c r="H155" i="12"/>
  <c r="H145" i="12"/>
  <c r="H129" i="12"/>
  <c r="H137" i="12"/>
  <c r="O34" i="12"/>
  <c r="N51" i="12"/>
  <c r="O14" i="12"/>
  <c r="O31" i="12"/>
  <c r="N18" i="12"/>
  <c r="N12" i="12"/>
  <c r="H113" i="12"/>
  <c r="H181" i="12"/>
  <c r="H183" i="12"/>
  <c r="H294" i="12"/>
  <c r="H281" i="12"/>
  <c r="H475" i="12"/>
  <c r="H477" i="12"/>
  <c r="J482" i="12"/>
  <c r="H482" i="12"/>
  <c r="J483" i="12"/>
  <c r="J485" i="12"/>
  <c r="H486" i="12"/>
  <c r="H487" i="12"/>
  <c r="J497" i="12"/>
  <c r="J511" i="12"/>
  <c r="I534" i="12"/>
  <c r="J559" i="12"/>
  <c r="I580" i="12"/>
  <c r="I573" i="12"/>
  <c r="H579" i="12"/>
  <c r="I633" i="12"/>
  <c r="J546" i="12"/>
  <c r="H534" i="12"/>
  <c r="J506" i="12"/>
  <c r="H502" i="12"/>
  <c r="J518" i="12"/>
  <c r="H81" i="12"/>
  <c r="M118" i="12"/>
  <c r="H149" i="12"/>
  <c r="H164" i="12"/>
  <c r="H4" i="12"/>
  <c r="H231" i="12"/>
  <c r="J232" i="12"/>
  <c r="H661" i="12"/>
  <c r="J856" i="12"/>
  <c r="J854" i="12"/>
  <c r="J848" i="12"/>
  <c r="J838" i="12"/>
  <c r="I828" i="12"/>
  <c r="I826" i="12"/>
  <c r="I824" i="12"/>
  <c r="I822" i="12"/>
  <c r="I818" i="12"/>
  <c r="J783" i="12"/>
  <c r="I771" i="12"/>
  <c r="I24" i="18"/>
  <c r="H47" i="12"/>
  <c r="H28" i="12"/>
  <c r="H105" i="12"/>
  <c r="M96" i="12"/>
  <c r="I296" i="12"/>
  <c r="I294" i="12"/>
  <c r="J496" i="12"/>
  <c r="J583" i="12"/>
  <c r="J565" i="12"/>
  <c r="J610" i="12"/>
  <c r="J600" i="12"/>
  <c r="J596" i="12"/>
  <c r="J592" i="12"/>
  <c r="I614" i="12"/>
  <c r="I835" i="12"/>
  <c r="H859" i="5"/>
  <c r="G14" i="18"/>
  <c r="I14" i="18" s="1"/>
  <c r="H320" i="12"/>
  <c r="J372" i="12"/>
  <c r="J396" i="12"/>
  <c r="J397" i="12"/>
  <c r="J408" i="12"/>
  <c r="J407" i="12"/>
  <c r="J419" i="12"/>
  <c r="J420" i="12"/>
  <c r="I427" i="12"/>
  <c r="J448" i="12"/>
  <c r="J449" i="12"/>
  <c r="I468" i="12"/>
  <c r="H712" i="12"/>
  <c r="J660" i="12"/>
  <c r="H454" i="12"/>
  <c r="H449" i="12"/>
  <c r="J459" i="12"/>
  <c r="J455" i="12"/>
  <c r="H433" i="12"/>
  <c r="H378" i="12"/>
  <c r="J445" i="12"/>
  <c r="J452" i="12"/>
  <c r="J359" i="12"/>
  <c r="J416" i="12"/>
  <c r="H126" i="12"/>
  <c r="M127" i="12"/>
  <c r="M146" i="12"/>
  <c r="M145" i="12"/>
  <c r="J163" i="12"/>
  <c r="J164" i="12"/>
  <c r="H186" i="12"/>
  <c r="J186" i="12"/>
  <c r="J233" i="12"/>
  <c r="J234" i="12"/>
  <c r="J677" i="12"/>
  <c r="J678" i="12"/>
  <c r="I784" i="12"/>
  <c r="I783" i="12"/>
  <c r="I747" i="12"/>
  <c r="H747" i="12"/>
  <c r="J376" i="12"/>
  <c r="J458" i="12"/>
  <c r="H371" i="12"/>
  <c r="H419" i="12"/>
  <c r="J460" i="12"/>
  <c r="J378" i="12"/>
  <c r="J461" i="12"/>
  <c r="I36" i="18"/>
  <c r="J98" i="12"/>
  <c r="H359" i="12"/>
  <c r="H403" i="12"/>
  <c r="J463" i="12"/>
  <c r="J447" i="12"/>
  <c r="J410" i="12"/>
  <c r="H427" i="12"/>
  <c r="H396" i="12"/>
  <c r="H101" i="12"/>
  <c r="J101" i="12"/>
  <c r="H134" i="12"/>
  <c r="H448" i="12"/>
  <c r="B40" i="18"/>
  <c r="H372" i="12"/>
  <c r="H407" i="12"/>
  <c r="J457" i="12"/>
  <c r="J415" i="12"/>
  <c r="J404" i="12"/>
  <c r="H692" i="12"/>
  <c r="H95" i="12"/>
  <c r="H115" i="12"/>
  <c r="H118" i="12"/>
  <c r="I150" i="12"/>
  <c r="I186" i="12"/>
  <c r="H189" i="12"/>
  <c r="I202" i="12"/>
  <c r="H221" i="12"/>
  <c r="I234" i="12"/>
  <c r="I292" i="12"/>
  <c r="H286" i="12"/>
  <c r="H284" i="12"/>
  <c r="I445" i="12"/>
  <c r="I481" i="12"/>
  <c r="I530" i="12"/>
  <c r="I542" i="12"/>
  <c r="J562" i="12"/>
  <c r="I622" i="12"/>
  <c r="H665" i="12"/>
  <c r="I693" i="12"/>
  <c r="H850" i="12"/>
  <c r="I743" i="12"/>
  <c r="I40" i="18"/>
  <c r="I20" i="18"/>
  <c r="H84" i="12"/>
  <c r="H76" i="12"/>
  <c r="H103" i="12"/>
  <c r="H119" i="12"/>
  <c r="J144" i="12"/>
  <c r="I167" i="12"/>
  <c r="J175" i="12"/>
  <c r="I267" i="12"/>
  <c r="I269" i="12"/>
  <c r="I271" i="12"/>
  <c r="I273" i="12"/>
  <c r="I275" i="12"/>
  <c r="I289" i="12"/>
  <c r="I287" i="12"/>
  <c r="I299" i="12"/>
  <c r="I512" i="12"/>
  <c r="I537" i="12"/>
  <c r="I630" i="12"/>
  <c r="I666" i="12"/>
  <c r="I664" i="12"/>
  <c r="I662" i="12"/>
  <c r="J661" i="12"/>
  <c r="I708" i="12"/>
  <c r="I704" i="12"/>
  <c r="I702" i="12"/>
  <c r="I700" i="12"/>
  <c r="I691" i="12"/>
  <c r="I857" i="12"/>
  <c r="I855" i="12"/>
  <c r="I853" i="12"/>
  <c r="I851" i="12"/>
  <c r="I849" i="12"/>
  <c r="I847" i="12"/>
  <c r="I841" i="12"/>
  <c r="H813" i="12"/>
  <c r="I785" i="12"/>
  <c r="I748" i="12"/>
  <c r="J735" i="12"/>
  <c r="I28" i="18"/>
  <c r="H83" i="12"/>
  <c r="H75" i="12"/>
  <c r="N55" i="12"/>
  <c r="N49" i="12"/>
  <c r="N45" i="12"/>
  <c r="N44" i="12"/>
  <c r="N42" i="12"/>
  <c r="N40" i="12"/>
  <c r="H37" i="12"/>
  <c r="O36" i="12"/>
  <c r="O12" i="12"/>
  <c r="O8" i="12"/>
  <c r="J141" i="12"/>
  <c r="I78" i="12"/>
  <c r="I82" i="12"/>
  <c r="I110" i="12"/>
  <c r="I125" i="12"/>
  <c r="I129" i="12"/>
  <c r="I133" i="12"/>
  <c r="I137" i="12"/>
  <c r="I141" i="12"/>
  <c r="I178" i="12"/>
  <c r="I207" i="12"/>
  <c r="I261" i="12"/>
  <c r="I262" i="12"/>
  <c r="H272" i="12"/>
  <c r="H317" i="12"/>
  <c r="H328" i="12"/>
  <c r="H333" i="12"/>
  <c r="H361" i="12"/>
  <c r="I375" i="12"/>
  <c r="H380" i="12"/>
  <c r="H397" i="12"/>
  <c r="H420" i="12"/>
  <c r="H501" i="12"/>
  <c r="I619" i="12"/>
  <c r="H668" i="12"/>
  <c r="J657" i="12"/>
  <c r="I712" i="12"/>
  <c r="J708" i="12"/>
  <c r="J706" i="12"/>
  <c r="H857" i="12"/>
  <c r="J857" i="12"/>
  <c r="H855" i="12"/>
  <c r="J855" i="12"/>
  <c r="J853" i="12"/>
  <c r="J847" i="12"/>
  <c r="J845" i="12"/>
  <c r="J841" i="12"/>
  <c r="I817" i="12"/>
  <c r="I777" i="12"/>
  <c r="I758" i="12"/>
  <c r="H188" i="3"/>
  <c r="H69" i="3"/>
  <c r="H228" i="3"/>
  <c r="H606" i="3"/>
  <c r="H36" i="3"/>
  <c r="H236" i="3"/>
  <c r="H691" i="3"/>
  <c r="H755" i="3"/>
  <c r="H99" i="3"/>
  <c r="H467" i="3"/>
  <c r="H469" i="3"/>
  <c r="H770" i="3"/>
  <c r="H754" i="3"/>
  <c r="H689" i="3"/>
  <c r="H761" i="3"/>
  <c r="H332" i="3"/>
  <c r="H33" i="3"/>
  <c r="H713" i="3"/>
  <c r="H125" i="3"/>
  <c r="H156" i="3"/>
  <c r="H729" i="3"/>
  <c r="H235" i="3"/>
  <c r="H64" i="3"/>
  <c r="H284" i="3"/>
  <c r="H585" i="3"/>
  <c r="H95" i="3"/>
  <c r="H277" i="3"/>
  <c r="H421" i="3"/>
  <c r="H71" i="3"/>
  <c r="H54" i="3"/>
  <c r="H38" i="3"/>
  <c r="H884" i="3"/>
  <c r="H860" i="3"/>
  <c r="H854" i="12"/>
  <c r="H853" i="3"/>
  <c r="H853" i="12"/>
  <c r="H851" i="12"/>
  <c r="J850" i="12"/>
  <c r="J849" i="12"/>
  <c r="I846" i="12"/>
  <c r="I844" i="12"/>
  <c r="J844" i="12"/>
  <c r="I842" i="12"/>
  <c r="J842" i="12"/>
  <c r="I840" i="12"/>
  <c r="I838" i="12"/>
  <c r="H837" i="3"/>
  <c r="I836" i="12"/>
  <c r="H843" i="12"/>
  <c r="J843" i="12"/>
  <c r="H841" i="12"/>
  <c r="J839" i="12"/>
  <c r="J837" i="12"/>
  <c r="J816" i="12"/>
  <c r="I38" i="18"/>
  <c r="H846" i="12"/>
  <c r="J846" i="12"/>
  <c r="H844" i="12"/>
  <c r="H835" i="12"/>
  <c r="J836" i="12"/>
  <c r="H102" i="11"/>
  <c r="H136" i="11"/>
  <c r="H149" i="11"/>
  <c r="H152" i="11"/>
  <c r="H168" i="11"/>
  <c r="H170" i="11"/>
  <c r="H191" i="11"/>
  <c r="H195" i="11"/>
  <c r="H207" i="11"/>
  <c r="H219" i="11"/>
  <c r="H227" i="11"/>
  <c r="H238" i="11"/>
  <c r="H244" i="11"/>
  <c r="H247" i="11"/>
  <c r="H320" i="11"/>
  <c r="H344" i="11"/>
  <c r="H345" i="11"/>
  <c r="H346" i="11"/>
  <c r="H348" i="11"/>
  <c r="H98" i="11"/>
  <c r="H52" i="11"/>
  <c r="H50" i="11"/>
  <c r="H48" i="11"/>
  <c r="H46" i="11"/>
  <c r="H44" i="11"/>
  <c r="H28" i="11"/>
  <c r="H24" i="11"/>
  <c r="H20" i="11"/>
  <c r="H111" i="11"/>
  <c r="H114" i="11"/>
  <c r="H139" i="11"/>
  <c r="H177" i="11"/>
  <c r="H179" i="11"/>
  <c r="H183" i="11"/>
  <c r="H184" i="11"/>
  <c r="H235" i="11"/>
  <c r="H237" i="11"/>
  <c r="H327" i="11"/>
  <c r="H328" i="11"/>
  <c r="H350" i="11"/>
  <c r="J834" i="12"/>
  <c r="H833" i="3"/>
  <c r="I832" i="12"/>
  <c r="I834" i="12"/>
  <c r="I833" i="12"/>
  <c r="H833" i="12"/>
  <c r="J831" i="12"/>
  <c r="I831" i="12"/>
  <c r="H831" i="12"/>
  <c r="J832" i="12"/>
  <c r="J830" i="12"/>
  <c r="H829" i="3"/>
  <c r="J829" i="12"/>
  <c r="J828" i="12"/>
  <c r="H827" i="3"/>
  <c r="I827" i="12"/>
  <c r="J827" i="12"/>
  <c r="I825" i="12"/>
  <c r="H825" i="12"/>
  <c r="J826" i="12"/>
  <c r="I829" i="12"/>
  <c r="I830" i="12"/>
  <c r="H829" i="12"/>
  <c r="J824" i="12"/>
  <c r="H824" i="12"/>
  <c r="J825" i="12"/>
  <c r="I823" i="12"/>
  <c r="J823" i="12"/>
  <c r="H102" i="6"/>
  <c r="H104" i="6"/>
  <c r="H106" i="6"/>
  <c r="H110" i="6"/>
  <c r="H113" i="6"/>
  <c r="H262" i="6"/>
  <c r="H171" i="6"/>
  <c r="H173" i="6"/>
  <c r="H192" i="6"/>
  <c r="H230" i="6"/>
  <c r="J822" i="12"/>
  <c r="I821" i="12"/>
  <c r="I820" i="12"/>
  <c r="H820" i="12"/>
  <c r="J821" i="12"/>
  <c r="J820" i="12"/>
  <c r="H144" i="5"/>
  <c r="H254" i="5"/>
  <c r="H291" i="5"/>
  <c r="H285" i="5"/>
  <c r="H279" i="5"/>
  <c r="H341" i="5"/>
  <c r="H357" i="5"/>
  <c r="H368" i="5"/>
  <c r="H394" i="5"/>
  <c r="H413" i="5"/>
  <c r="H482" i="5"/>
  <c r="H496" i="5"/>
  <c r="H504" i="5"/>
  <c r="H515" i="5"/>
  <c r="H517" i="5"/>
  <c r="H521" i="5"/>
  <c r="H537" i="5"/>
  <c r="H558" i="5"/>
  <c r="H596" i="5"/>
  <c r="H594" i="5"/>
  <c r="H576" i="5"/>
  <c r="H653" i="5"/>
  <c r="H44" i="5"/>
  <c r="H34" i="5"/>
  <c r="H26" i="5"/>
  <c r="H14" i="5"/>
  <c r="H12" i="5"/>
  <c r="H8" i="5"/>
  <c r="H6" i="5"/>
  <c r="H171" i="5"/>
  <c r="H237" i="5"/>
  <c r="H670" i="5"/>
  <c r="H679" i="5"/>
  <c r="H880" i="5"/>
  <c r="H339" i="5"/>
  <c r="H384" i="5"/>
  <c r="H398" i="5"/>
  <c r="H409" i="5"/>
  <c r="H421" i="5"/>
  <c r="H481" i="5"/>
  <c r="H488" i="5"/>
  <c r="H503" i="5"/>
  <c r="H593" i="5"/>
  <c r="H579" i="5"/>
  <c r="H625" i="5"/>
  <c r="H700" i="5"/>
  <c r="H694" i="5"/>
  <c r="H895" i="5"/>
  <c r="H889" i="5"/>
  <c r="H885" i="5"/>
  <c r="H875" i="5"/>
  <c r="H873" i="5"/>
  <c r="H871" i="5"/>
  <c r="H869" i="5"/>
  <c r="H832" i="5"/>
  <c r="H752" i="5"/>
  <c r="H94" i="5"/>
  <c r="H92" i="5"/>
  <c r="H72" i="5"/>
  <c r="H64" i="5"/>
  <c r="H62" i="5"/>
  <c r="H58" i="5"/>
  <c r="H53" i="5"/>
  <c r="H142" i="5"/>
  <c r="H201" i="5"/>
  <c r="H851" i="5"/>
  <c r="H847" i="5"/>
  <c r="H841" i="5"/>
  <c r="H837" i="5"/>
  <c r="H825" i="5"/>
  <c r="H821" i="5"/>
  <c r="H828" i="5"/>
  <c r="I819" i="12"/>
  <c r="H818" i="12"/>
  <c r="J819" i="12"/>
  <c r="J818" i="12"/>
  <c r="H817" i="3"/>
  <c r="J813" i="12"/>
  <c r="H816" i="5"/>
  <c r="I816" i="12"/>
  <c r="H816" i="12"/>
  <c r="J817" i="12"/>
  <c r="I815" i="12"/>
  <c r="I814" i="12"/>
  <c r="J814" i="12"/>
  <c r="H814" i="12"/>
  <c r="J815" i="12"/>
  <c r="I813" i="12"/>
  <c r="I812" i="12"/>
  <c r="H812" i="12"/>
  <c r="H811" i="3"/>
  <c r="J811" i="12"/>
  <c r="I811" i="12"/>
  <c r="H811" i="12"/>
  <c r="J812" i="12"/>
  <c r="I810" i="12"/>
  <c r="H809" i="4"/>
  <c r="H809" i="5"/>
  <c r="I809" i="12"/>
  <c r="H809" i="12"/>
  <c r="J810" i="12"/>
  <c r="I808" i="12"/>
  <c r="J808" i="12"/>
  <c r="I807" i="12"/>
  <c r="J807" i="12"/>
  <c r="I806" i="12"/>
  <c r="J806" i="12"/>
  <c r="H805" i="5"/>
  <c r="H805" i="3"/>
  <c r="I805" i="12"/>
  <c r="I804" i="12"/>
  <c r="I803" i="12"/>
  <c r="J803" i="12"/>
  <c r="J804" i="12"/>
  <c r="J805" i="12"/>
  <c r="H814" i="8"/>
  <c r="H802" i="8"/>
  <c r="H788" i="8"/>
  <c r="H782" i="8"/>
  <c r="H772" i="8"/>
  <c r="I802" i="12"/>
  <c r="J802" i="12"/>
  <c r="H121" i="6"/>
  <c r="H146" i="6"/>
  <c r="H163" i="6"/>
  <c r="H190" i="6"/>
  <c r="H225" i="6"/>
  <c r="H256" i="6"/>
  <c r="H9" i="6"/>
  <c r="H7" i="6"/>
  <c r="H103" i="6"/>
  <c r="H176" i="6"/>
  <c r="H78" i="6"/>
  <c r="H76" i="6"/>
  <c r="H74" i="6"/>
  <c r="H116" i="6"/>
  <c r="H117" i="6"/>
  <c r="H147" i="6"/>
  <c r="H177" i="6"/>
  <c r="H216" i="6"/>
  <c r="H217" i="6"/>
  <c r="H219" i="6"/>
  <c r="H239" i="6"/>
  <c r="H240" i="6"/>
  <c r="H263" i="6"/>
  <c r="H46" i="6"/>
  <c r="J801" i="12"/>
  <c r="I801" i="12"/>
  <c r="H800" i="8"/>
  <c r="I800" i="12"/>
  <c r="H799" i="4"/>
  <c r="H799" i="3"/>
  <c r="J799" i="12"/>
  <c r="I799" i="12"/>
  <c r="H799" i="12"/>
  <c r="J800" i="12"/>
  <c r="H14" i="8"/>
  <c r="H8" i="8"/>
  <c r="H107" i="8"/>
  <c r="H122" i="8"/>
  <c r="H193" i="8"/>
  <c r="H239" i="8"/>
  <c r="H254" i="8"/>
  <c r="H302" i="8"/>
  <c r="H298" i="8"/>
  <c r="H330" i="8"/>
  <c r="H338" i="8"/>
  <c r="H343" i="8"/>
  <c r="H356" i="8"/>
  <c r="H358" i="8"/>
  <c r="H515" i="8"/>
  <c r="H525" i="8"/>
  <c r="H527" i="8"/>
  <c r="H543" i="8"/>
  <c r="H544" i="8"/>
  <c r="H561" i="8"/>
  <c r="H564" i="8"/>
  <c r="H613" i="8"/>
  <c r="H611" i="8"/>
  <c r="H648" i="8"/>
  <c r="H691" i="8"/>
  <c r="H175" i="8"/>
  <c r="H176" i="8"/>
  <c r="H323" i="8"/>
  <c r="H327" i="8"/>
  <c r="H332" i="8"/>
  <c r="H334" i="8"/>
  <c r="H339" i="8"/>
  <c r="H344" i="8"/>
  <c r="H348" i="8"/>
  <c r="H363" i="8"/>
  <c r="H456" i="8"/>
  <c r="H458" i="8"/>
  <c r="H460" i="8"/>
  <c r="H475" i="8"/>
  <c r="H487" i="8"/>
  <c r="H491" i="8"/>
  <c r="H805" i="8"/>
  <c r="H37" i="8"/>
  <c r="H33" i="8"/>
  <c r="H3" i="8"/>
  <c r="H143" i="8"/>
  <c r="H173" i="8"/>
  <c r="H185" i="8"/>
  <c r="H190" i="8"/>
  <c r="H234" i="8"/>
  <c r="H236" i="8"/>
  <c r="H263" i="8"/>
  <c r="H387" i="8"/>
  <c r="H492" i="8"/>
  <c r="H495" i="8"/>
  <c r="H520" i="8"/>
  <c r="H595" i="8"/>
  <c r="H751" i="8"/>
  <c r="H747" i="8"/>
  <c r="H743" i="8"/>
  <c r="H739" i="8"/>
  <c r="H737" i="8"/>
  <c r="H808" i="8"/>
  <c r="H787" i="8"/>
  <c r="H781" i="8"/>
  <c r="H798" i="8"/>
  <c r="I798" i="12"/>
  <c r="H797" i="4"/>
  <c r="H797" i="2"/>
  <c r="I797" i="12"/>
  <c r="H797" i="12"/>
  <c r="J798" i="12"/>
  <c r="I796" i="12"/>
  <c r="H796" i="12"/>
  <c r="H795" i="4"/>
  <c r="H795" i="3"/>
  <c r="I795" i="12"/>
  <c r="I794" i="12"/>
  <c r="H793" i="5"/>
  <c r="I793" i="12"/>
  <c r="I792" i="12"/>
  <c r="J793" i="12"/>
  <c r="H791" i="5"/>
  <c r="I791" i="12"/>
  <c r="I790" i="12"/>
  <c r="J791" i="12"/>
  <c r="I789" i="12"/>
  <c r="H795" i="12"/>
  <c r="J795" i="12"/>
  <c r="J780" i="12"/>
  <c r="J771" i="12"/>
  <c r="J796" i="12"/>
  <c r="J797" i="12"/>
  <c r="J794" i="12"/>
  <c r="J792" i="12"/>
  <c r="J789" i="12"/>
  <c r="H734" i="14"/>
  <c r="H787" i="2"/>
  <c r="H787" i="5"/>
  <c r="I787" i="12"/>
  <c r="H787" i="12"/>
  <c r="J787" i="12"/>
  <c r="H786" i="8"/>
  <c r="J786" i="12"/>
  <c r="H785" i="4"/>
  <c r="H785" i="3"/>
  <c r="H784" i="4"/>
  <c r="H784" i="8"/>
  <c r="H784" i="2"/>
  <c r="H784" i="5"/>
  <c r="H784" i="12"/>
  <c r="J785" i="12"/>
  <c r="H783" i="4"/>
  <c r="H783" i="8"/>
  <c r="H783" i="3"/>
  <c r="H783" i="12"/>
  <c r="J784" i="12"/>
  <c r="H728" i="14"/>
  <c r="I782" i="12"/>
  <c r="H781" i="4"/>
  <c r="I781" i="12"/>
  <c r="H781" i="12"/>
  <c r="J782" i="12"/>
  <c r="J781" i="12"/>
  <c r="H796" i="2"/>
  <c r="H779" i="2"/>
  <c r="I779" i="12"/>
  <c r="H779" i="12"/>
  <c r="J779" i="12"/>
  <c r="H724" i="14"/>
  <c r="H778" i="4"/>
  <c r="I778" i="12"/>
  <c r="J778" i="12"/>
  <c r="H777" i="3"/>
  <c r="I776" i="12"/>
  <c r="J776" i="12"/>
  <c r="H776" i="12"/>
  <c r="H775" i="2"/>
  <c r="J775" i="12"/>
  <c r="I775" i="12"/>
  <c r="I774" i="12"/>
  <c r="J774" i="12"/>
  <c r="H773" i="3"/>
  <c r="H216" i="86"/>
  <c r="I773" i="12"/>
  <c r="I772" i="12"/>
  <c r="J772" i="12"/>
  <c r="J773" i="12"/>
  <c r="H772" i="12"/>
  <c r="H770" i="8"/>
  <c r="I770" i="12"/>
  <c r="J770" i="12"/>
  <c r="H769" i="3"/>
  <c r="I769" i="12"/>
  <c r="H212" i="86"/>
  <c r="H768" i="8"/>
  <c r="H768" i="5"/>
  <c r="I768" i="12"/>
  <c r="J768" i="12"/>
  <c r="H767" i="4"/>
  <c r="J767" i="12"/>
  <c r="I767" i="12"/>
  <c r="H766" i="8"/>
  <c r="I766" i="12"/>
  <c r="J766" i="12"/>
  <c r="H765" i="4"/>
  <c r="I765" i="12"/>
  <c r="H765" i="12"/>
  <c r="I764" i="12"/>
  <c r="J764" i="12"/>
  <c r="H763" i="4"/>
  <c r="I763" i="12"/>
  <c r="I762" i="12"/>
  <c r="J762" i="12"/>
  <c r="I761" i="12"/>
  <c r="H762" i="7"/>
  <c r="H759" i="3"/>
  <c r="I760" i="12"/>
  <c r="I759" i="12"/>
  <c r="J759" i="12"/>
  <c r="J760" i="12"/>
  <c r="H202" i="86"/>
  <c r="H703" i="14"/>
  <c r="H758" i="7"/>
  <c r="H756" i="8"/>
  <c r="J757" i="12"/>
  <c r="I756" i="12"/>
  <c r="H753" i="4"/>
  <c r="H753" i="5"/>
  <c r="I754" i="12"/>
  <c r="J753" i="12"/>
  <c r="I752" i="12"/>
  <c r="H750" i="3"/>
  <c r="J751" i="12"/>
  <c r="H749" i="3"/>
  <c r="I750" i="12"/>
  <c r="I342" i="12"/>
  <c r="H80" i="8"/>
  <c r="H47" i="8"/>
  <c r="H11" i="8"/>
  <c r="H20" i="2"/>
  <c r="H94" i="3"/>
  <c r="H63" i="3"/>
  <c r="H51" i="3"/>
  <c r="H37" i="3"/>
  <c r="H8" i="3"/>
  <c r="H77" i="6"/>
  <c r="H18" i="6"/>
  <c r="H99" i="5"/>
  <c r="H150" i="4"/>
  <c r="H180" i="3"/>
  <c r="H201" i="6"/>
  <c r="N56" i="12"/>
  <c r="I72" i="12"/>
  <c r="H54" i="8"/>
  <c r="H52" i="8"/>
  <c r="H92" i="2"/>
  <c r="H88" i="2"/>
  <c r="H78" i="2"/>
  <c r="H40" i="2"/>
  <c r="H8" i="2"/>
  <c r="H84" i="3"/>
  <c r="H56" i="3"/>
  <c r="H27" i="3"/>
  <c r="H65" i="6"/>
  <c r="H63" i="6"/>
  <c r="H37" i="6"/>
  <c r="H4" i="6"/>
  <c r="H52" i="7"/>
  <c r="H89" i="8"/>
  <c r="H87" i="8"/>
  <c r="H64" i="8"/>
  <c r="H62" i="8"/>
  <c r="H40" i="8"/>
  <c r="H38" i="8"/>
  <c r="H97" i="2"/>
  <c r="H87" i="2"/>
  <c r="H66" i="2"/>
  <c r="H64" i="2"/>
  <c r="H15" i="2"/>
  <c r="H91" i="3"/>
  <c r="H85" i="3"/>
  <c r="H79" i="3"/>
  <c r="H70" i="3"/>
  <c r="H60" i="3"/>
  <c r="H46" i="3"/>
  <c r="H32" i="3"/>
  <c r="H28" i="3"/>
  <c r="H26" i="3"/>
  <c r="H19" i="3"/>
  <c r="H86" i="6"/>
  <c r="H72" i="6"/>
  <c r="H70" i="6"/>
  <c r="H66" i="6"/>
  <c r="H58" i="6"/>
  <c r="H38" i="6"/>
  <c r="H5" i="6"/>
  <c r="H3" i="6"/>
  <c r="H99" i="7"/>
  <c r="H97" i="7"/>
  <c r="H135" i="5"/>
  <c r="H157" i="8"/>
  <c r="H683" i="12"/>
  <c r="H36" i="7"/>
  <c r="H42" i="5"/>
  <c r="H36" i="5"/>
  <c r="H88" i="4"/>
  <c r="H56" i="4"/>
  <c r="H52" i="4"/>
  <c r="H19" i="4"/>
  <c r="H11" i="4"/>
  <c r="H77" i="11"/>
  <c r="H65" i="11"/>
  <c r="H73" i="10"/>
  <c r="H28" i="10"/>
  <c r="H22" i="10"/>
  <c r="H22" i="14"/>
  <c r="H20" i="14"/>
  <c r="H18" i="14"/>
  <c r="H106" i="3"/>
  <c r="H107" i="5"/>
  <c r="H126" i="8"/>
  <c r="H138" i="4"/>
  <c r="H140" i="5"/>
  <c r="I118" i="12"/>
  <c r="H167" i="3"/>
  <c r="I180" i="12"/>
  <c r="H180" i="2"/>
  <c r="I189" i="12"/>
  <c r="H187" i="10"/>
  <c r="H190" i="4"/>
  <c r="H191" i="8"/>
  <c r="H192" i="8"/>
  <c r="H192" i="3"/>
  <c r="I195" i="12"/>
  <c r="H195" i="10"/>
  <c r="H200" i="7"/>
  <c r="H200" i="8"/>
  <c r="H200" i="3"/>
  <c r="H201" i="3"/>
  <c r="H320" i="4"/>
  <c r="H468" i="5"/>
  <c r="H95" i="7"/>
  <c r="H47" i="7"/>
  <c r="H45" i="7"/>
  <c r="H37" i="7"/>
  <c r="H29" i="7"/>
  <c r="H27" i="7"/>
  <c r="H25" i="7"/>
  <c r="H12" i="7"/>
  <c r="H86" i="5"/>
  <c r="H84" i="5"/>
  <c r="H80" i="5"/>
  <c r="H78" i="5"/>
  <c r="H61" i="5"/>
  <c r="H51" i="5"/>
  <c r="H47" i="5"/>
  <c r="H43" i="5"/>
  <c r="H22" i="5"/>
  <c r="H81" i="4"/>
  <c r="H77" i="4"/>
  <c r="H73" i="4"/>
  <c r="H71" i="4"/>
  <c r="H65" i="4"/>
  <c r="H58" i="4"/>
  <c r="H51" i="4"/>
  <c r="H47" i="4"/>
  <c r="H45" i="4"/>
  <c r="H43" i="4"/>
  <c r="H30" i="4"/>
  <c r="H26" i="4"/>
  <c r="H24" i="4"/>
  <c r="H20" i="4"/>
  <c r="H18" i="4"/>
  <c r="H8" i="4"/>
  <c r="H4" i="4"/>
  <c r="H99" i="11"/>
  <c r="H72" i="11"/>
  <c r="H64" i="11"/>
  <c r="H60" i="11"/>
  <c r="H40" i="11"/>
  <c r="H14" i="11"/>
  <c r="H12" i="11"/>
  <c r="H6" i="11"/>
  <c r="H74" i="10"/>
  <c r="H65" i="10"/>
  <c r="H54" i="10"/>
  <c r="H33" i="10"/>
  <c r="H6" i="10"/>
  <c r="H98" i="10"/>
  <c r="H101" i="4"/>
  <c r="H34" i="14"/>
  <c r="H104" i="4"/>
  <c r="H102" i="10"/>
  <c r="H105" i="5"/>
  <c r="H106" i="5"/>
  <c r="H111" i="7"/>
  <c r="H45" i="14"/>
  <c r="H121" i="8"/>
  <c r="H121" i="3"/>
  <c r="H122" i="6"/>
  <c r="H69" i="14"/>
  <c r="H123" i="10"/>
  <c r="H126" i="5"/>
  <c r="H130" i="2"/>
  <c r="H130" i="5"/>
  <c r="H131" i="11"/>
  <c r="H130" i="10"/>
  <c r="H134" i="2"/>
  <c r="H135" i="6"/>
  <c r="H138" i="7"/>
  <c r="H83" i="14"/>
  <c r="H138" i="5"/>
  <c r="H138" i="11"/>
  <c r="H140" i="3"/>
  <c r="H141" i="7"/>
  <c r="H138" i="10"/>
  <c r="I76" i="12"/>
  <c r="I80" i="12"/>
  <c r="I84" i="12"/>
  <c r="I88" i="12"/>
  <c r="I96" i="12"/>
  <c r="I100" i="12"/>
  <c r="I104" i="12"/>
  <c r="I108" i="12"/>
  <c r="I112" i="12"/>
  <c r="I116" i="12"/>
  <c r="I119" i="12"/>
  <c r="I123" i="12"/>
  <c r="I127" i="12"/>
  <c r="I131" i="12"/>
  <c r="I135" i="12"/>
  <c r="H139" i="10"/>
  <c r="H142" i="8"/>
  <c r="H140" i="10"/>
  <c r="H88" i="14"/>
  <c r="H143" i="11"/>
  <c r="H149" i="3"/>
  <c r="H156" i="6"/>
  <c r="I158" i="12"/>
  <c r="H159" i="5"/>
  <c r="I160" i="12"/>
  <c r="H160" i="3"/>
  <c r="J165" i="12"/>
  <c r="H165" i="6"/>
  <c r="I169" i="12"/>
  <c r="I171" i="12"/>
  <c r="H169" i="10"/>
  <c r="H117" i="14"/>
  <c r="H172" i="11"/>
  <c r="H179" i="8"/>
  <c r="H180" i="7"/>
  <c r="H179" i="4"/>
  <c r="H181" i="11"/>
  <c r="I182" i="12"/>
  <c r="H186" i="8"/>
  <c r="H185" i="10"/>
  <c r="H189" i="5"/>
  <c r="H189" i="11"/>
  <c r="H190" i="12"/>
  <c r="H190" i="5"/>
  <c r="H191" i="12"/>
  <c r="H191" i="2"/>
  <c r="H192" i="2"/>
  <c r="H194" i="8"/>
  <c r="H194" i="4"/>
  <c r="H140" i="14"/>
  <c r="H195" i="3"/>
  <c r="H197" i="11"/>
  <c r="H198" i="11"/>
  <c r="H199" i="6"/>
  <c r="H200" i="12"/>
  <c r="H200" i="2"/>
  <c r="H202" i="3"/>
  <c r="H202" i="4"/>
  <c r="H203" i="11"/>
  <c r="H204" i="4"/>
  <c r="I205" i="12"/>
  <c r="H205" i="6"/>
  <c r="H208" i="8"/>
  <c r="H206" i="10"/>
  <c r="H217" i="8"/>
  <c r="H217" i="3"/>
  <c r="H222" i="10"/>
  <c r="I241" i="12"/>
  <c r="J245" i="12"/>
  <c r="H252" i="11"/>
  <c r="I264" i="12"/>
  <c r="I402" i="12"/>
  <c r="J442" i="12"/>
  <c r="I447" i="12"/>
  <c r="I470" i="12"/>
  <c r="H74" i="5"/>
  <c r="H54" i="5"/>
  <c r="H52" i="5"/>
  <c r="H23" i="5"/>
  <c r="H21" i="5"/>
  <c r="H19" i="5"/>
  <c r="H98" i="4"/>
  <c r="H94" i="4"/>
  <c r="H92" i="4"/>
  <c r="H33" i="4"/>
  <c r="H31" i="4"/>
  <c r="H55" i="11"/>
  <c r="H53" i="11"/>
  <c r="H49" i="11"/>
  <c r="H41" i="11"/>
  <c r="H39" i="11"/>
  <c r="H37" i="11"/>
  <c r="H31" i="11"/>
  <c r="H15" i="11"/>
  <c r="H11" i="11"/>
  <c r="H97" i="10"/>
  <c r="H93" i="10"/>
  <c r="H33" i="14"/>
  <c r="H105" i="4"/>
  <c r="H111" i="3"/>
  <c r="H115" i="4"/>
  <c r="H117" i="4"/>
  <c r="H119" i="9"/>
  <c r="H122" i="3"/>
  <c r="H125" i="11"/>
  <c r="H126" i="9"/>
  <c r="H135" i="8"/>
  <c r="H137" i="6"/>
  <c r="H137" i="5"/>
  <c r="H85" i="14"/>
  <c r="H140" i="9"/>
  <c r="H141" i="10"/>
  <c r="H145" i="9"/>
  <c r="H149" i="7"/>
  <c r="H152" i="3"/>
  <c r="H153" i="6"/>
  <c r="H154" i="8"/>
  <c r="I155" i="12"/>
  <c r="H157" i="3"/>
  <c r="H157" i="4"/>
  <c r="H155" i="10"/>
  <c r="H158" i="6"/>
  <c r="H158" i="5"/>
  <c r="H158" i="11"/>
  <c r="H162" i="11"/>
  <c r="H160" i="9"/>
  <c r="H164" i="7"/>
  <c r="H163" i="4"/>
  <c r="I164" i="12"/>
  <c r="H168" i="12"/>
  <c r="H169" i="7"/>
  <c r="H169" i="6"/>
  <c r="H169" i="11"/>
  <c r="H170" i="8"/>
  <c r="H170" i="3"/>
  <c r="H170" i="4"/>
  <c r="H171" i="2"/>
  <c r="I174" i="12"/>
  <c r="H174" i="10"/>
  <c r="H177" i="8"/>
  <c r="H177" i="3"/>
  <c r="H178" i="5"/>
  <c r="H181" i="8"/>
  <c r="H127" i="14"/>
  <c r="H183" i="8"/>
  <c r="H183" i="3"/>
  <c r="H185" i="11"/>
  <c r="H187" i="11"/>
  <c r="H188" i="5"/>
  <c r="I191" i="12"/>
  <c r="I197" i="12"/>
  <c r="H203" i="4"/>
  <c r="H205" i="4"/>
  <c r="H212" i="5"/>
  <c r="H217" i="5"/>
  <c r="H217" i="10"/>
  <c r="H220" i="12"/>
  <c r="H220" i="11"/>
  <c r="H222" i="6"/>
  <c r="H230" i="12"/>
  <c r="H242" i="4"/>
  <c r="I254" i="12"/>
  <c r="H407" i="3"/>
  <c r="H210" i="3"/>
  <c r="H211" i="5"/>
  <c r="H212" i="12"/>
  <c r="I213" i="12"/>
  <c r="H213" i="5"/>
  <c r="H214" i="6"/>
  <c r="I216" i="12"/>
  <c r="H218" i="3"/>
  <c r="H219" i="3"/>
  <c r="H166" i="14"/>
  <c r="H221" i="5"/>
  <c r="H220" i="10"/>
  <c r="H223" i="2"/>
  <c r="H223" i="11"/>
  <c r="H224" i="6"/>
  <c r="H226" i="11"/>
  <c r="H230" i="4"/>
  <c r="H231" i="11"/>
  <c r="H230" i="10"/>
  <c r="H236" i="4"/>
  <c r="H235" i="10"/>
  <c r="H236" i="10"/>
  <c r="I244" i="12"/>
  <c r="H242" i="10"/>
  <c r="I257" i="12"/>
  <c r="H258" i="2"/>
  <c r="H256" i="10"/>
  <c r="H259" i="5"/>
  <c r="H257" i="10"/>
  <c r="H260" i="12"/>
  <c r="H259" i="9"/>
  <c r="H260" i="9"/>
  <c r="H264" i="8"/>
  <c r="H267" i="5"/>
  <c r="H267" i="11"/>
  <c r="H274" i="2"/>
  <c r="I297" i="12"/>
  <c r="I295" i="12"/>
  <c r="H287" i="12"/>
  <c r="H285" i="12"/>
  <c r="H288" i="8"/>
  <c r="H477" i="2"/>
  <c r="H473" i="2"/>
  <c r="H471" i="2"/>
  <c r="H414" i="2"/>
  <c r="H412" i="2"/>
  <c r="H406" i="2"/>
  <c r="H404" i="2"/>
  <c r="H402" i="2"/>
  <c r="H364" i="2"/>
  <c r="H358" i="2"/>
  <c r="H342" i="2"/>
  <c r="H338" i="2"/>
  <c r="H301" i="2"/>
  <c r="H297" i="2"/>
  <c r="H295" i="2"/>
  <c r="H287" i="2"/>
  <c r="H286" i="5"/>
  <c r="H326" i="4"/>
  <c r="H322" i="4"/>
  <c r="H323" i="11"/>
  <c r="H319" i="11"/>
  <c r="H311" i="11"/>
  <c r="H307" i="11"/>
  <c r="H299" i="11"/>
  <c r="H285" i="11"/>
  <c r="H312" i="9"/>
  <c r="H310" i="9"/>
  <c r="H300" i="9"/>
  <c r="H298" i="9"/>
  <c r="H296" i="9"/>
  <c r="H294" i="9"/>
  <c r="H292" i="9"/>
  <c r="H290" i="9"/>
  <c r="H288" i="9"/>
  <c r="H286" i="9"/>
  <c r="H447" i="10"/>
  <c r="H443" i="10"/>
  <c r="H415" i="10"/>
  <c r="H400" i="10"/>
  <c r="H398" i="10"/>
  <c r="H337" i="10"/>
  <c r="H324" i="10"/>
  <c r="H292" i="10"/>
  <c r="H288" i="10"/>
  <c r="H280" i="10"/>
  <c r="H276" i="10"/>
  <c r="H258" i="14"/>
  <c r="H256" i="14"/>
  <c r="H254" i="14"/>
  <c r="H252" i="14"/>
  <c r="H248" i="14"/>
  <c r="H246" i="14"/>
  <c r="H244" i="14"/>
  <c r="H242" i="14"/>
  <c r="H240" i="14"/>
  <c r="H238" i="14"/>
  <c r="H236" i="14"/>
  <c r="H232" i="14"/>
  <c r="H303" i="12"/>
  <c r="I304" i="12"/>
  <c r="H308" i="3"/>
  <c r="I309" i="12"/>
  <c r="H310" i="8"/>
  <c r="H311" i="5"/>
  <c r="H314" i="5"/>
  <c r="H315" i="3"/>
  <c r="H316" i="12"/>
  <c r="H322" i="3"/>
  <c r="H323" i="12"/>
  <c r="H328" i="8"/>
  <c r="I330" i="12"/>
  <c r="H331" i="8"/>
  <c r="I332" i="12"/>
  <c r="H335" i="8"/>
  <c r="H335" i="5"/>
  <c r="H336" i="3"/>
  <c r="H337" i="8"/>
  <c r="H338" i="5"/>
  <c r="I340" i="12"/>
  <c r="H343" i="3"/>
  <c r="H345" i="8"/>
  <c r="H346" i="3"/>
  <c r="H349" i="7"/>
  <c r="I348" i="12"/>
  <c r="H350" i="8"/>
  <c r="H301" i="14"/>
  <c r="H356" i="11"/>
  <c r="H364" i="7"/>
  <c r="H362" i="9"/>
  <c r="H364" i="9"/>
  <c r="I368" i="12"/>
  <c r="H372" i="7"/>
  <c r="H373" i="3"/>
  <c r="H376" i="9"/>
  <c r="H381" i="4"/>
  <c r="H15" i="20"/>
  <c r="H17" i="20"/>
  <c r="H382" i="9"/>
  <c r="H386" i="9"/>
  <c r="H389" i="9"/>
  <c r="I393" i="12"/>
  <c r="H37" i="20"/>
  <c r="H403" i="9"/>
  <c r="I405" i="12"/>
  <c r="H407" i="8"/>
  <c r="J411" i="12"/>
  <c r="H45" i="20"/>
  <c r="H412" i="8"/>
  <c r="H415" i="8"/>
  <c r="H51" i="20"/>
  <c r="H417" i="5"/>
  <c r="H422" i="9"/>
  <c r="H427" i="7"/>
  <c r="H423" i="9"/>
  <c r="H427" i="5"/>
  <c r="H425" i="9"/>
  <c r="H373" i="14"/>
  <c r="H428" i="5"/>
  <c r="H426" i="9"/>
  <c r="H65" i="20"/>
  <c r="J432" i="12"/>
  <c r="H432" i="3"/>
  <c r="H430" i="9"/>
  <c r="H68" i="20"/>
  <c r="H437" i="7"/>
  <c r="I438" i="12"/>
  <c r="I440" i="12"/>
  <c r="H441" i="3"/>
  <c r="H446" i="5"/>
  <c r="H447" i="8"/>
  <c r="H447" i="5"/>
  <c r="I449" i="12"/>
  <c r="I451" i="12"/>
  <c r="I452" i="12"/>
  <c r="H86" i="20"/>
  <c r="H453" i="8"/>
  <c r="I454" i="12"/>
  <c r="H400" i="14"/>
  <c r="H460" i="9"/>
  <c r="H463" i="3"/>
  <c r="H469" i="8"/>
  <c r="H465" i="5"/>
  <c r="H467" i="4"/>
  <c r="I473" i="12"/>
  <c r="H213" i="8"/>
  <c r="H213" i="4"/>
  <c r="H159" i="14"/>
  <c r="H214" i="8"/>
  <c r="H214" i="3"/>
  <c r="H216" i="7"/>
  <c r="H215" i="5"/>
  <c r="H215" i="6"/>
  <c r="H213" i="9"/>
  <c r="H216" i="4"/>
  <c r="H218" i="12"/>
  <c r="H218" i="11"/>
  <c r="H220" i="7"/>
  <c r="J220" i="12"/>
  <c r="H219" i="5"/>
  <c r="H221" i="7"/>
  <c r="H221" i="3"/>
  <c r="H221" i="6"/>
  <c r="H167" i="14"/>
  <c r="H224" i="2"/>
  <c r="H226" i="3"/>
  <c r="H228" i="11"/>
  <c r="H229" i="12"/>
  <c r="I232" i="12"/>
  <c r="H233" i="11"/>
  <c r="H234" i="5"/>
  <c r="H235" i="5"/>
  <c r="I239" i="12"/>
  <c r="H186" i="14"/>
  <c r="H242" i="3"/>
  <c r="J244" i="12"/>
  <c r="H243" i="6"/>
  <c r="H244" i="8"/>
  <c r="H245" i="8"/>
  <c r="H245" i="4"/>
  <c r="H245" i="6"/>
  <c r="I247" i="12"/>
  <c r="H249" i="11"/>
  <c r="H247" i="10"/>
  <c r="H250" i="5"/>
  <c r="H251" i="12"/>
  <c r="H249" i="10"/>
  <c r="H252" i="12"/>
  <c r="H253" i="4"/>
  <c r="H255" i="3"/>
  <c r="H257" i="8"/>
  <c r="H260" i="5"/>
  <c r="H261" i="5"/>
  <c r="H265" i="7"/>
  <c r="H264" i="4"/>
  <c r="H264" i="6"/>
  <c r="H268" i="3"/>
  <c r="H293" i="12"/>
  <c r="I286" i="12"/>
  <c r="I284" i="12"/>
  <c r="I282" i="12"/>
  <c r="H299" i="8"/>
  <c r="H297" i="8"/>
  <c r="H278" i="8"/>
  <c r="H431" i="2"/>
  <c r="H429" i="2"/>
  <c r="H377" i="2"/>
  <c r="H369" i="2"/>
  <c r="H324" i="2"/>
  <c r="H316" i="11"/>
  <c r="H384" i="10"/>
  <c r="H382" i="10"/>
  <c r="H370" i="10"/>
  <c r="H366" i="10"/>
  <c r="H364" i="10"/>
  <c r="H360" i="10"/>
  <c r="H354" i="10"/>
  <c r="H348" i="10"/>
  <c r="H344" i="10"/>
  <c r="H323" i="10"/>
  <c r="I302" i="12"/>
  <c r="I300" i="12"/>
  <c r="I23" i="18"/>
  <c r="H350" i="3"/>
  <c r="H366" i="8"/>
  <c r="H367" i="4"/>
  <c r="H11" i="20"/>
  <c r="I378" i="12"/>
  <c r="H325" i="14"/>
  <c r="I387" i="12"/>
  <c r="I395" i="12"/>
  <c r="J414" i="12"/>
  <c r="I429" i="12"/>
  <c r="I463" i="12"/>
  <c r="J468" i="12"/>
  <c r="H471" i="4"/>
  <c r="H417" i="14"/>
  <c r="H472" i="3"/>
  <c r="H107" i="20"/>
  <c r="H472" i="10"/>
  <c r="H477" i="4"/>
  <c r="H477" i="8"/>
  <c r="H478" i="10"/>
  <c r="H493" i="12"/>
  <c r="H231" i="3"/>
  <c r="H232" i="4"/>
  <c r="H236" i="5"/>
  <c r="H237" i="12"/>
  <c r="H183" i="14"/>
  <c r="H238" i="8"/>
  <c r="H240" i="11"/>
  <c r="H243" i="5"/>
  <c r="H243" i="11"/>
  <c r="H241" i="10"/>
  <c r="H247" i="4"/>
  <c r="H247" i="6"/>
  <c r="H248" i="3"/>
  <c r="H248" i="4"/>
  <c r="H253" i="5"/>
  <c r="J254" i="12"/>
  <c r="H252" i="10"/>
  <c r="H256" i="5"/>
  <c r="H258" i="3"/>
  <c r="H262" i="2"/>
  <c r="H264" i="7"/>
  <c r="H263" i="4"/>
  <c r="H267" i="4"/>
  <c r="H267" i="12"/>
  <c r="H269" i="12"/>
  <c r="H273" i="12"/>
  <c r="I276" i="12"/>
  <c r="H289" i="5"/>
  <c r="H287" i="5"/>
  <c r="H325" i="4"/>
  <c r="H321" i="4"/>
  <c r="H297" i="9"/>
  <c r="H448" i="10"/>
  <c r="H444" i="10"/>
  <c r="H420" i="10"/>
  <c r="H399" i="10"/>
  <c r="H261" i="14"/>
  <c r="H253" i="14"/>
  <c r="H249" i="14"/>
  <c r="H299" i="7"/>
  <c r="H302" i="5"/>
  <c r="H303" i="3"/>
  <c r="H305" i="5"/>
  <c r="H306" i="12"/>
  <c r="I307" i="12"/>
  <c r="H308" i="8"/>
  <c r="H308" i="5"/>
  <c r="H310" i="3"/>
  <c r="I311" i="12"/>
  <c r="H312" i="8"/>
  <c r="H312" i="5"/>
  <c r="I313" i="12"/>
  <c r="H316" i="8"/>
  <c r="H320" i="5"/>
  <c r="I321" i="12"/>
  <c r="I324" i="12"/>
  <c r="H331" i="3"/>
  <c r="H277" i="14"/>
  <c r="H334" i="11"/>
  <c r="I335" i="12"/>
  <c r="H336" i="5"/>
  <c r="H336" i="11"/>
  <c r="I337" i="12"/>
  <c r="H337" i="5"/>
  <c r="H342" i="3"/>
  <c r="H343" i="5"/>
  <c r="H346" i="7"/>
  <c r="I345" i="12"/>
  <c r="H345" i="9"/>
  <c r="H349" i="9"/>
  <c r="H354" i="3"/>
  <c r="H355" i="9"/>
  <c r="H302" i="14"/>
  <c r="I357" i="12"/>
  <c r="H359" i="5"/>
  <c r="H360" i="3"/>
  <c r="H358" i="9"/>
  <c r="H361" i="8"/>
  <c r="H363" i="7"/>
  <c r="H360" i="9"/>
  <c r="I365" i="12"/>
  <c r="I370" i="12"/>
  <c r="H6" i="20"/>
  <c r="H373" i="8"/>
  <c r="H372" i="9"/>
  <c r="H375" i="5"/>
  <c r="H377" i="5"/>
  <c r="H375" i="9"/>
  <c r="H378" i="5"/>
  <c r="H380" i="7"/>
  <c r="H380" i="5"/>
  <c r="H378" i="9"/>
  <c r="H384" i="9"/>
  <c r="H393" i="3"/>
  <c r="H394" i="9"/>
  <c r="H345" i="14"/>
  <c r="H346" i="14"/>
  <c r="H347" i="14"/>
  <c r="H404" i="7"/>
  <c r="H406" i="8"/>
  <c r="H409" i="8"/>
  <c r="H411" i="5"/>
  <c r="I413" i="12"/>
  <c r="H416" i="7"/>
  <c r="H415" i="5"/>
  <c r="H417" i="7"/>
  <c r="I417" i="12"/>
  <c r="H420" i="3"/>
  <c r="I421" i="12"/>
  <c r="I423" i="12"/>
  <c r="I425" i="12"/>
  <c r="H427" i="3"/>
  <c r="H61" i="20"/>
  <c r="H428" i="4"/>
  <c r="H62" i="20"/>
  <c r="H429" i="9"/>
  <c r="H377" i="14"/>
  <c r="H432" i="5"/>
  <c r="H433" i="3"/>
  <c r="H431" i="9"/>
  <c r="H380" i="14"/>
  <c r="H435" i="4"/>
  <c r="H439" i="5"/>
  <c r="H446" i="12"/>
  <c r="I458" i="12"/>
  <c r="I460" i="12"/>
  <c r="H463" i="7"/>
  <c r="H462" i="3"/>
  <c r="H408" i="14"/>
  <c r="J465" i="12"/>
  <c r="H464" i="8"/>
  <c r="H466" i="3"/>
  <c r="H100" i="20"/>
  <c r="H412" i="14"/>
  <c r="H469" i="12"/>
  <c r="H471" i="7"/>
  <c r="J471" i="12"/>
  <c r="H475" i="5"/>
  <c r="H476" i="3"/>
  <c r="H110" i="20"/>
  <c r="H500" i="5"/>
  <c r="H505" i="3"/>
  <c r="H477" i="3"/>
  <c r="H477" i="9"/>
  <c r="H479" i="5"/>
  <c r="H114" i="20"/>
  <c r="H484" i="12"/>
  <c r="H486" i="3"/>
  <c r="I487" i="12"/>
  <c r="I488" i="12"/>
  <c r="H490" i="8"/>
  <c r="H488" i="10"/>
  <c r="H125" i="20"/>
  <c r="H128" i="20"/>
  <c r="H495" i="3"/>
  <c r="H493" i="9"/>
  <c r="H494" i="9"/>
  <c r="I496" i="12"/>
  <c r="H495" i="9"/>
  <c r="I502" i="12"/>
  <c r="H511" i="4"/>
  <c r="H513" i="10"/>
  <c r="H517" i="12"/>
  <c r="H518" i="4"/>
  <c r="H524" i="7"/>
  <c r="H467" i="14"/>
  <c r="H529" i="8"/>
  <c r="H529" i="5"/>
  <c r="H475" i="14"/>
  <c r="H169" i="20"/>
  <c r="H535" i="3"/>
  <c r="H534" i="9"/>
  <c r="I536" i="12"/>
  <c r="H538" i="8"/>
  <c r="I539" i="12"/>
  <c r="H538" i="2"/>
  <c r="H570" i="2"/>
  <c r="I591" i="12"/>
  <c r="H615" i="8"/>
  <c r="H110" i="85"/>
  <c r="H637" i="5"/>
  <c r="H300" i="20"/>
  <c r="H479" i="7"/>
  <c r="I478" i="12"/>
  <c r="H479" i="4"/>
  <c r="H479" i="3"/>
  <c r="H117" i="20"/>
  <c r="H481" i="9"/>
  <c r="H483" i="9"/>
  <c r="H484" i="9"/>
  <c r="H432" i="14"/>
  <c r="H491" i="7"/>
  <c r="H492" i="7"/>
  <c r="I491" i="12"/>
  <c r="I492" i="12"/>
  <c r="H491" i="9"/>
  <c r="H494" i="12"/>
  <c r="H493" i="10"/>
  <c r="H496" i="4"/>
  <c r="H496" i="3"/>
  <c r="H442" i="14"/>
  <c r="H443" i="14"/>
  <c r="H497" i="10"/>
  <c r="H141" i="20"/>
  <c r="H510" i="4"/>
  <c r="H511" i="2"/>
  <c r="H511" i="8"/>
  <c r="H513" i="7"/>
  <c r="H509" i="9"/>
  <c r="I511" i="12"/>
  <c r="H512" i="3"/>
  <c r="H513" i="2"/>
  <c r="H514" i="3"/>
  <c r="H514" i="4"/>
  <c r="H513" i="9"/>
  <c r="H514" i="9"/>
  <c r="H515" i="10"/>
  <c r="H518" i="2"/>
  <c r="H516" i="9"/>
  <c r="H519" i="4"/>
  <c r="H517" i="9"/>
  <c r="H520" i="3"/>
  <c r="H521" i="9"/>
  <c r="H524" i="8"/>
  <c r="H524" i="9"/>
  <c r="H526" i="9"/>
  <c r="I528" i="12"/>
  <c r="H531" i="8"/>
  <c r="H165" i="20"/>
  <c r="H532" i="4"/>
  <c r="H533" i="3"/>
  <c r="H536" i="2"/>
  <c r="H483" i="14"/>
  <c r="H485" i="14"/>
  <c r="H539" i="8"/>
  <c r="H175" i="20"/>
  <c r="H541" i="8"/>
  <c r="H539" i="9"/>
  <c r="H541" i="10"/>
  <c r="H545" i="5"/>
  <c r="H543" i="10"/>
  <c r="H547" i="7"/>
  <c r="H548" i="2"/>
  <c r="H32" i="86"/>
  <c r="H213" i="20"/>
  <c r="H478" i="3"/>
  <c r="H481" i="4"/>
  <c r="H115" i="20"/>
  <c r="H486" i="7"/>
  <c r="H483" i="10"/>
  <c r="I485" i="12"/>
  <c r="I489" i="12"/>
  <c r="H126" i="20"/>
  <c r="H438" i="14"/>
  <c r="H493" i="3"/>
  <c r="H494" i="4"/>
  <c r="H494" i="8"/>
  <c r="I494" i="12"/>
  <c r="I498" i="12"/>
  <c r="H504" i="2"/>
  <c r="H504" i="8"/>
  <c r="H502" i="9"/>
  <c r="H452" i="14"/>
  <c r="H510" i="12"/>
  <c r="H513" i="5"/>
  <c r="H512" i="10"/>
  <c r="H460" i="14"/>
  <c r="H520" i="2"/>
  <c r="H523" i="10"/>
  <c r="H532" i="7"/>
  <c r="H531" i="5"/>
  <c r="H531" i="3"/>
  <c r="H536" i="10"/>
  <c r="H537" i="10"/>
  <c r="H545" i="8"/>
  <c r="I545" i="12"/>
  <c r="I548" i="12"/>
  <c r="I552" i="12"/>
  <c r="H548" i="5"/>
  <c r="H184" i="20"/>
  <c r="H550" i="8"/>
  <c r="H551" i="12"/>
  <c r="H185" i="20"/>
  <c r="H551" i="8"/>
  <c r="H501" i="14"/>
  <c r="H557" i="7"/>
  <c r="H555" i="9"/>
  <c r="H558" i="10"/>
  <c r="I561" i="12"/>
  <c r="H508" i="14"/>
  <c r="H603" i="9"/>
  <c r="H597" i="9"/>
  <c r="H587" i="9"/>
  <c r="H579" i="9"/>
  <c r="H569" i="10"/>
  <c r="H605" i="3"/>
  <c r="H574" i="3"/>
  <c r="H612" i="7"/>
  <c r="H572" i="2"/>
  <c r="H9" i="85"/>
  <c r="H34" i="86"/>
  <c r="H542" i="14"/>
  <c r="H538" i="14"/>
  <c r="H531" i="14"/>
  <c r="H525" i="14"/>
  <c r="H513" i="14"/>
  <c r="H511" i="14"/>
  <c r="H509" i="14"/>
  <c r="H634" i="4"/>
  <c r="H628" i="4"/>
  <c r="H606" i="4"/>
  <c r="H596" i="4"/>
  <c r="H594" i="4"/>
  <c r="H565" i="4"/>
  <c r="H597" i="5"/>
  <c r="H595" i="5"/>
  <c r="H226" i="20"/>
  <c r="H215" i="20"/>
  <c r="H208" i="20"/>
  <c r="H197" i="20"/>
  <c r="H586" i="8"/>
  <c r="H584" i="8"/>
  <c r="H569" i="8"/>
  <c r="J587" i="12"/>
  <c r="J584" i="12"/>
  <c r="J611" i="12"/>
  <c r="J605" i="12"/>
  <c r="J603" i="12"/>
  <c r="H594" i="8"/>
  <c r="H593" i="10"/>
  <c r="H596" i="8"/>
  <c r="H618" i="10"/>
  <c r="H634" i="10"/>
  <c r="H632" i="10"/>
  <c r="H626" i="10"/>
  <c r="H59" i="85"/>
  <c r="H57" i="85"/>
  <c r="H627" i="9"/>
  <c r="H623" i="9"/>
  <c r="H621" i="9"/>
  <c r="H619" i="9"/>
  <c r="H617" i="9"/>
  <c r="H615" i="9"/>
  <c r="H611" i="9"/>
  <c r="J616" i="12"/>
  <c r="H622" i="5"/>
  <c r="H260" i="20"/>
  <c r="H633" i="12"/>
  <c r="I631" i="12"/>
  <c r="I629" i="12"/>
  <c r="I627" i="12"/>
  <c r="I625" i="12"/>
  <c r="I618" i="12"/>
  <c r="H630" i="5"/>
  <c r="H628" i="5"/>
  <c r="H642" i="10"/>
  <c r="H112" i="85"/>
  <c r="H89" i="85"/>
  <c r="H87" i="85"/>
  <c r="H76" i="85"/>
  <c r="H277" i="20"/>
  <c r="H267" i="20"/>
  <c r="H643" i="7"/>
  <c r="H637" i="7"/>
  <c r="J655" i="12"/>
  <c r="H653" i="12"/>
  <c r="H643" i="5"/>
  <c r="H647" i="8"/>
  <c r="H639" i="8"/>
  <c r="H646" i="3"/>
  <c r="H676" i="7"/>
  <c r="H665" i="7"/>
  <c r="H660" i="4"/>
  <c r="H310" i="20"/>
  <c r="H296" i="20"/>
  <c r="H286" i="20"/>
  <c r="H670" i="3"/>
  <c r="H666" i="3"/>
  <c r="H663" i="5"/>
  <c r="H690" i="9"/>
  <c r="H684" i="9"/>
  <c r="H674" i="9"/>
  <c r="H670" i="9"/>
  <c r="H668" i="9"/>
  <c r="I661" i="12"/>
  <c r="J658" i="12"/>
  <c r="H112" i="86"/>
  <c r="H110" i="86"/>
  <c r="H106" i="86"/>
  <c r="H665" i="2"/>
  <c r="H675" i="2"/>
  <c r="H673" i="2"/>
  <c r="H683" i="4"/>
  <c r="H679" i="4"/>
  <c r="H370" i="20"/>
  <c r="H360" i="20"/>
  <c r="H354" i="20"/>
  <c r="H334" i="20"/>
  <c r="H319" i="20"/>
  <c r="H742" i="8"/>
  <c r="H734" i="8"/>
  <c r="H722" i="8"/>
  <c r="H720" i="8"/>
  <c r="H714" i="8"/>
  <c r="H694" i="8"/>
  <c r="H686" i="8"/>
  <c r="H692" i="10"/>
  <c r="H684" i="10"/>
  <c r="H137" i="85"/>
  <c r="H129" i="85"/>
  <c r="H127" i="85"/>
  <c r="H729" i="12"/>
  <c r="J729" i="12"/>
  <c r="I723" i="12"/>
  <c r="I719" i="12"/>
  <c r="I699" i="12"/>
  <c r="J696" i="12"/>
  <c r="I690" i="12"/>
  <c r="I682" i="12"/>
  <c r="H691" i="2"/>
  <c r="H682" i="5"/>
  <c r="H198" i="86"/>
  <c r="H550" i="2"/>
  <c r="H553" i="3"/>
  <c r="H554" i="12"/>
  <c r="I555" i="12"/>
  <c r="H558" i="2"/>
  <c r="H575" i="3"/>
  <c r="H587" i="2"/>
  <c r="H20" i="85"/>
  <c r="H12" i="85"/>
  <c r="H35" i="86"/>
  <c r="I589" i="12"/>
  <c r="I587" i="12"/>
  <c r="I585" i="12"/>
  <c r="I610" i="12"/>
  <c r="I608" i="12"/>
  <c r="I606" i="12"/>
  <c r="I604" i="12"/>
  <c r="I654" i="12"/>
  <c r="I644" i="12"/>
  <c r="I642" i="12"/>
  <c r="I673" i="12"/>
  <c r="I659" i="12"/>
  <c r="I713" i="12"/>
  <c r="I714" i="12"/>
  <c r="J701" i="12"/>
  <c r="I697" i="12"/>
  <c r="I695" i="12"/>
  <c r="J692" i="12"/>
  <c r="J691" i="12"/>
  <c r="I688" i="12"/>
  <c r="I686" i="12"/>
  <c r="I684" i="12"/>
  <c r="H796" i="5"/>
  <c r="H760" i="5"/>
  <c r="I550" i="12"/>
  <c r="H551" i="10"/>
  <c r="H554" i="2"/>
  <c r="H191" i="20"/>
  <c r="I559" i="12"/>
  <c r="H561" i="7"/>
  <c r="H608" i="9"/>
  <c r="H598" i="9"/>
  <c r="H578" i="9"/>
  <c r="H584" i="10"/>
  <c r="H598" i="3"/>
  <c r="H599" i="7"/>
  <c r="H605" i="2"/>
  <c r="H603" i="2"/>
  <c r="H595" i="2"/>
  <c r="H46" i="86"/>
  <c r="H584" i="14"/>
  <c r="H582" i="14"/>
  <c r="H550" i="14"/>
  <c r="H546" i="14"/>
  <c r="H622" i="4"/>
  <c r="H612" i="4"/>
  <c r="H570" i="4"/>
  <c r="H568" i="4"/>
  <c r="H566" i="4"/>
  <c r="H613" i="5"/>
  <c r="H607" i="5"/>
  <c r="H603" i="5"/>
  <c r="H591" i="5"/>
  <c r="H581" i="5"/>
  <c r="H242" i="20"/>
  <c r="H235" i="20"/>
  <c r="H220" i="20"/>
  <c r="H218" i="20"/>
  <c r="H205" i="20"/>
  <c r="H200" i="20"/>
  <c r="H583" i="8"/>
  <c r="H581" i="8"/>
  <c r="H572" i="8"/>
  <c r="H567" i="12"/>
  <c r="H35" i="85"/>
  <c r="H591" i="8"/>
  <c r="H38" i="85"/>
  <c r="H594" i="10"/>
  <c r="H596" i="10"/>
  <c r="H599" i="8"/>
  <c r="H601" i="8"/>
  <c r="H45" i="85"/>
  <c r="H613" i="10"/>
  <c r="H52" i="85"/>
  <c r="H611" i="3"/>
  <c r="H629" i="10"/>
  <c r="H60" i="85"/>
  <c r="H252" i="20"/>
  <c r="H627" i="5"/>
  <c r="H617" i="5"/>
  <c r="H622" i="8"/>
  <c r="H618" i="8"/>
  <c r="I634" i="12"/>
  <c r="H629" i="5"/>
  <c r="H645" i="10"/>
  <c r="H638" i="3"/>
  <c r="H634" i="3"/>
  <c r="H637" i="2"/>
  <c r="I635" i="12"/>
  <c r="H113" i="85"/>
  <c r="H90" i="85"/>
  <c r="H75" i="85"/>
  <c r="H278" i="20"/>
  <c r="H272" i="20"/>
  <c r="H261" i="20"/>
  <c r="H640" i="7"/>
  <c r="H648" i="12"/>
  <c r="H675" i="7"/>
  <c r="H660" i="7"/>
  <c r="H653" i="7"/>
  <c r="H660" i="8"/>
  <c r="H652" i="8"/>
  <c r="H657" i="4"/>
  <c r="H677" i="3"/>
  <c r="H660" i="3"/>
  <c r="H652" i="3"/>
  <c r="H664" i="10"/>
  <c r="H662" i="10"/>
  <c r="H659" i="5"/>
  <c r="H657" i="5"/>
  <c r="H651" i="5"/>
  <c r="H673" i="12"/>
  <c r="H115" i="86"/>
  <c r="H113" i="86"/>
  <c r="H101" i="86"/>
  <c r="H664" i="2"/>
  <c r="H652" i="2"/>
  <c r="H670" i="2"/>
  <c r="H668" i="2"/>
  <c r="H688" i="4"/>
  <c r="H686" i="4"/>
  <c r="H676" i="4"/>
  <c r="H367" i="20"/>
  <c r="H363" i="20"/>
  <c r="H361" i="20"/>
  <c r="H355" i="20"/>
  <c r="H351" i="20"/>
  <c r="H337" i="20"/>
  <c r="H327" i="20"/>
  <c r="H312" i="20"/>
  <c r="H749" i="8"/>
  <c r="H731" i="8"/>
  <c r="H725" i="8"/>
  <c r="H723" i="8"/>
  <c r="H705" i="8"/>
  <c r="H699" i="8"/>
  <c r="H676" i="8"/>
  <c r="H674" i="8"/>
  <c r="H670" i="8"/>
  <c r="H730" i="10"/>
  <c r="H728" i="10"/>
  <c r="H691" i="10"/>
  <c r="H687" i="10"/>
  <c r="H681" i="10"/>
  <c r="H679" i="10"/>
  <c r="H677" i="10"/>
  <c r="H675" i="10"/>
  <c r="H673" i="10"/>
  <c r="H142" i="85"/>
  <c r="H132" i="85"/>
  <c r="H121" i="85"/>
  <c r="H119" i="85"/>
  <c r="I706" i="12"/>
  <c r="J693" i="12"/>
  <c r="I678" i="12"/>
  <c r="H677" i="7"/>
  <c r="H699" i="14"/>
  <c r="H865" i="3"/>
  <c r="H679" i="7"/>
  <c r="H693" i="2"/>
  <c r="H689" i="2"/>
  <c r="H687" i="2"/>
  <c r="H676" i="2"/>
  <c r="H742" i="3"/>
  <c r="H722" i="3"/>
  <c r="H718" i="3"/>
  <c r="H705" i="3"/>
  <c r="H701" i="3"/>
  <c r="H697" i="5"/>
  <c r="H684" i="5"/>
  <c r="H680" i="5"/>
  <c r="H678" i="5"/>
  <c r="H138" i="86"/>
  <c r="H134" i="86"/>
  <c r="H127" i="86"/>
  <c r="H203" i="86"/>
  <c r="H188" i="86"/>
  <c r="H182" i="86"/>
  <c r="H176" i="86"/>
  <c r="H174" i="86"/>
  <c r="H172" i="86"/>
  <c r="H170" i="86"/>
  <c r="H672" i="14"/>
  <c r="H662" i="14"/>
  <c r="H648" i="14"/>
  <c r="H697" i="14"/>
  <c r="H695" i="14"/>
  <c r="H815" i="8"/>
  <c r="H813" i="8"/>
  <c r="H796" i="8"/>
  <c r="H792" i="8"/>
  <c r="H771" i="8"/>
  <c r="H767" i="8"/>
  <c r="H765" i="8"/>
  <c r="H793" i="4"/>
  <c r="H789" i="4"/>
  <c r="H768" i="4"/>
  <c r="H764" i="4"/>
  <c r="H762" i="4"/>
  <c r="H703" i="4"/>
  <c r="H701" i="4"/>
  <c r="H699" i="4"/>
  <c r="H902" i="5"/>
  <c r="H900" i="5"/>
  <c r="H883" i="5"/>
  <c r="H874" i="5"/>
  <c r="H872" i="5"/>
  <c r="H870" i="5"/>
  <c r="H868" i="5"/>
  <c r="H835" i="5"/>
  <c r="H826" i="5"/>
  <c r="H824" i="5"/>
  <c r="H822" i="5"/>
  <c r="H820" i="5"/>
  <c r="H803" i="5"/>
  <c r="H794" i="5"/>
  <c r="H792" i="5"/>
  <c r="H790" i="5"/>
  <c r="H788" i="5"/>
  <c r="H783" i="5"/>
  <c r="H774" i="5"/>
  <c r="H772" i="5"/>
  <c r="H767" i="5"/>
  <c r="H758" i="5"/>
  <c r="H756" i="5"/>
  <c r="H751" i="5"/>
  <c r="H747" i="5"/>
  <c r="H739" i="5"/>
  <c r="H735" i="5"/>
  <c r="H731" i="5"/>
  <c r="H729" i="5"/>
  <c r="H727" i="5"/>
  <c r="H723" i="5"/>
  <c r="H719" i="5"/>
  <c r="H713" i="5"/>
  <c r="H709" i="5"/>
  <c r="H893" i="3"/>
  <c r="H891" i="3"/>
  <c r="H863" i="3"/>
  <c r="H861" i="3"/>
  <c r="H859" i="3"/>
  <c r="H811" i="2"/>
  <c r="J749" i="12"/>
  <c r="H749" i="12"/>
  <c r="H702" i="14"/>
  <c r="H780" i="8"/>
  <c r="H776" i="8"/>
  <c r="H755" i="8"/>
  <c r="H812" i="4"/>
  <c r="H810" i="4"/>
  <c r="H777" i="4"/>
  <c r="H773" i="4"/>
  <c r="H752" i="4"/>
  <c r="H750" i="4"/>
  <c r="H730" i="4"/>
  <c r="H728" i="4"/>
  <c r="H722" i="4"/>
  <c r="H879" i="5"/>
  <c r="H858" i="5"/>
  <c r="H856" i="5"/>
  <c r="H854" i="5"/>
  <c r="H852" i="5"/>
  <c r="H831" i="5"/>
  <c r="H799" i="5"/>
  <c r="H777" i="5"/>
  <c r="H761" i="5"/>
  <c r="H868" i="3"/>
  <c r="H687" i="7"/>
  <c r="H682" i="7"/>
  <c r="H696" i="2"/>
  <c r="H681" i="2"/>
  <c r="H733" i="3"/>
  <c r="H696" i="5"/>
  <c r="H673" i="5"/>
  <c r="H153" i="86"/>
  <c r="H143" i="86"/>
  <c r="H219" i="86"/>
  <c r="H210" i="86"/>
  <c r="H208" i="86"/>
  <c r="H645" i="14"/>
  <c r="H729" i="14"/>
  <c r="H727" i="14"/>
  <c r="H725" i="14"/>
  <c r="H719" i="14"/>
  <c r="H803" i="8"/>
  <c r="H799" i="8"/>
  <c r="H797" i="8"/>
  <c r="H764" i="8"/>
  <c r="H760" i="8"/>
  <c r="H754" i="8"/>
  <c r="H752" i="8"/>
  <c r="H811" i="4"/>
  <c r="H800" i="4"/>
  <c r="H796" i="4"/>
  <c r="H794" i="4"/>
  <c r="H761" i="4"/>
  <c r="H757" i="4"/>
  <c r="H751" i="4"/>
  <c r="H749" i="4"/>
  <c r="H747" i="4"/>
  <c r="H729" i="4"/>
  <c r="H721" i="4"/>
  <c r="H714" i="4"/>
  <c r="H712" i="4"/>
  <c r="H710" i="4"/>
  <c r="H708" i="4"/>
  <c r="H899" i="5"/>
  <c r="H890" i="5"/>
  <c r="H888" i="5"/>
  <c r="H886" i="5"/>
  <c r="H867" i="5"/>
  <c r="H863" i="5"/>
  <c r="H857" i="5"/>
  <c r="H855" i="5"/>
  <c r="H853" i="5"/>
  <c r="H842" i="5"/>
  <c r="H840" i="5"/>
  <c r="H838" i="5"/>
  <c r="H819" i="5"/>
  <c r="H810" i="5"/>
  <c r="H808" i="5"/>
  <c r="H806" i="5"/>
  <c r="H782" i="5"/>
  <c r="H780" i="5"/>
  <c r="H766" i="5"/>
  <c r="H764" i="5"/>
  <c r="H750" i="5"/>
  <c r="H720" i="5"/>
  <c r="H879" i="3"/>
  <c r="H877" i="3"/>
  <c r="H873" i="3"/>
  <c r="H854" i="3"/>
  <c r="H847" i="3"/>
  <c r="H845" i="3"/>
  <c r="H843" i="3"/>
  <c r="H841" i="3"/>
  <c r="H846" i="3"/>
  <c r="H842" i="3"/>
  <c r="H820" i="3"/>
  <c r="H814" i="3"/>
  <c r="H810" i="3"/>
  <c r="H782" i="3"/>
  <c r="H780" i="3"/>
  <c r="H774" i="3"/>
  <c r="H753" i="3"/>
  <c r="H815" i="2"/>
  <c r="H813" i="2"/>
  <c r="H809" i="2"/>
  <c r="H807" i="2"/>
  <c r="H805" i="2"/>
  <c r="H803" i="2"/>
  <c r="H794" i="2"/>
  <c r="H755" i="2"/>
  <c r="H751" i="2"/>
  <c r="H745" i="2"/>
  <c r="H735" i="2"/>
  <c r="H725" i="2"/>
  <c r="H723" i="2"/>
  <c r="H721" i="2"/>
  <c r="H717" i="2"/>
  <c r="H713" i="2"/>
  <c r="H840" i="12"/>
  <c r="H838" i="12"/>
  <c r="H836" i="12"/>
  <c r="H832" i="12"/>
  <c r="H830" i="12"/>
  <c r="H828" i="12"/>
  <c r="H826" i="12"/>
  <c r="H821" i="12"/>
  <c r="H819" i="12"/>
  <c r="H808" i="12"/>
  <c r="H806" i="12"/>
  <c r="H802" i="12"/>
  <c r="H800" i="12"/>
  <c r="H798" i="12"/>
  <c r="H794" i="12"/>
  <c r="H792" i="12"/>
  <c r="H790" i="12"/>
  <c r="H786" i="12"/>
  <c r="H768" i="12"/>
  <c r="H766" i="12"/>
  <c r="H762" i="12"/>
  <c r="H760" i="12"/>
  <c r="H758" i="12"/>
  <c r="J756" i="12"/>
  <c r="H754" i="12"/>
  <c r="J754" i="12"/>
  <c r="H752" i="12"/>
  <c r="J752" i="12"/>
  <c r="H750" i="12"/>
  <c r="H712" i="7"/>
  <c r="H710" i="7"/>
  <c r="H704" i="7"/>
  <c r="H696" i="7"/>
  <c r="H690" i="7"/>
  <c r="J682" i="12"/>
  <c r="H188" i="85"/>
  <c r="H172" i="85"/>
  <c r="H761" i="9"/>
  <c r="H753" i="9"/>
  <c r="H747" i="9"/>
  <c r="H735" i="9"/>
  <c r="H769" i="7"/>
  <c r="H767" i="7"/>
  <c r="H765" i="7"/>
  <c r="H763" i="7"/>
  <c r="H761" i="7"/>
  <c r="H759" i="7"/>
  <c r="H757" i="7"/>
  <c r="H755" i="7"/>
  <c r="H753" i="7"/>
  <c r="H751" i="7"/>
  <c r="H747" i="7"/>
  <c r="H745" i="7"/>
  <c r="H743" i="7"/>
  <c r="H741" i="7"/>
  <c r="H735" i="7"/>
  <c r="H731" i="7"/>
  <c r="H727" i="7"/>
  <c r="H725" i="7"/>
  <c r="H793" i="2"/>
  <c r="H845" i="12"/>
  <c r="H839" i="12"/>
  <c r="H805" i="12"/>
  <c r="H801" i="12"/>
  <c r="H793" i="12"/>
  <c r="I757" i="12"/>
  <c r="I755" i="12"/>
  <c r="I753" i="12"/>
  <c r="I751" i="12"/>
  <c r="I740" i="12"/>
  <c r="I736" i="12"/>
  <c r="H836" i="3"/>
  <c r="H830" i="3"/>
  <c r="H826" i="3"/>
  <c r="H804" i="3"/>
  <c r="H802" i="3"/>
  <c r="H800" i="3"/>
  <c r="H798" i="3"/>
  <c r="H766" i="3"/>
  <c r="H764" i="3"/>
  <c r="H760" i="3"/>
  <c r="H856" i="12"/>
  <c r="H778" i="12"/>
  <c r="H771" i="12"/>
  <c r="H767" i="12"/>
  <c r="H761" i="12"/>
  <c r="H755" i="12"/>
  <c r="J755" i="12"/>
  <c r="H701" i="7"/>
  <c r="H699" i="7"/>
  <c r="H697" i="7"/>
  <c r="H181" i="85"/>
  <c r="H750" i="7"/>
  <c r="H748" i="4"/>
  <c r="H748" i="8"/>
  <c r="H748" i="5"/>
  <c r="H749" i="7"/>
  <c r="H745" i="9"/>
  <c r="H191" i="86"/>
  <c r="H693" i="14"/>
  <c r="H747" i="2"/>
  <c r="H747" i="3"/>
  <c r="H190" i="86"/>
  <c r="H692" i="14"/>
  <c r="H746" i="4"/>
  <c r="H746" i="8"/>
  <c r="H746" i="3"/>
  <c r="I746" i="12"/>
  <c r="H743" i="9"/>
  <c r="H745" i="4"/>
  <c r="H745" i="5"/>
  <c r="I745" i="12"/>
  <c r="H745" i="12"/>
  <c r="J746" i="12"/>
  <c r="I33" i="18"/>
  <c r="I41" i="18"/>
  <c r="I29" i="18"/>
  <c r="I42" i="18"/>
  <c r="H746" i="7"/>
  <c r="H744" i="5"/>
  <c r="I744" i="12"/>
  <c r="H744" i="12"/>
  <c r="J745" i="12"/>
  <c r="H187" i="85"/>
  <c r="H743" i="2"/>
  <c r="H744" i="3"/>
  <c r="H740" i="10"/>
  <c r="H740" i="9"/>
  <c r="H186" i="85"/>
  <c r="H186" i="86"/>
  <c r="H742" i="5"/>
  <c r="J742" i="12"/>
  <c r="H742" i="12"/>
  <c r="J743" i="12"/>
  <c r="H185" i="85"/>
  <c r="H687" i="14"/>
  <c r="H741" i="4"/>
  <c r="H741" i="3"/>
  <c r="H741" i="12"/>
  <c r="I742" i="12"/>
  <c r="I741" i="12"/>
  <c r="J741" i="12"/>
  <c r="J740" i="12"/>
  <c r="J739" i="12"/>
  <c r="H742" i="7"/>
  <c r="H738" i="9"/>
  <c r="H184" i="86"/>
  <c r="H740" i="5"/>
  <c r="H740" i="2"/>
  <c r="H737" i="9"/>
  <c r="H183" i="85"/>
  <c r="H739" i="2"/>
  <c r="I739" i="12"/>
  <c r="H736" i="10"/>
  <c r="H182" i="85"/>
  <c r="H738" i="4"/>
  <c r="H738" i="3"/>
  <c r="H738" i="12"/>
  <c r="H739" i="7"/>
  <c r="H371" i="20"/>
  <c r="H737" i="4"/>
  <c r="H737" i="5"/>
  <c r="H737" i="12"/>
  <c r="I738" i="12"/>
  <c r="I737" i="12"/>
  <c r="F65" i="18"/>
  <c r="F66" i="18" s="1"/>
  <c r="F14" i="18" s="1"/>
  <c r="F15" i="18" s="1"/>
  <c r="F16" i="18" s="1"/>
  <c r="F17" i="18" s="1"/>
  <c r="F18" i="18" s="1"/>
  <c r="F19" i="18" s="1"/>
  <c r="F20" i="18" s="1"/>
  <c r="F21" i="18" s="1"/>
  <c r="F22" i="18" s="1"/>
  <c r="F23" i="18" s="1"/>
  <c r="F24" i="18" s="1"/>
  <c r="F25" i="18" s="1"/>
  <c r="F26" i="18" s="1"/>
  <c r="F27" i="18" s="1"/>
  <c r="F28" i="18" s="1"/>
  <c r="F29" i="18" s="1"/>
  <c r="F30" i="18" s="1"/>
  <c r="F31" i="18" s="1"/>
  <c r="F32" i="18" s="1"/>
  <c r="F33" i="18" s="1"/>
  <c r="F34" i="18" s="1"/>
  <c r="F35" i="18" s="1"/>
  <c r="F36" i="18" s="1"/>
  <c r="F37" i="18" s="1"/>
  <c r="F38" i="18" s="1"/>
  <c r="F39" i="18" s="1"/>
  <c r="F40" i="18" s="1"/>
  <c r="F41" i="18" s="1"/>
  <c r="F42" i="18" s="1"/>
  <c r="F43" i="18" s="1"/>
  <c r="F44" i="18" s="1"/>
  <c r="F45" i="18" s="1"/>
  <c r="F46" i="18" s="1"/>
  <c r="F47" i="18" s="1"/>
  <c r="F48" i="18" s="1"/>
  <c r="F49" i="18" s="1"/>
  <c r="F50" i="18" s="1"/>
  <c r="F51" i="18" s="1"/>
  <c r="F52" i="18" s="1"/>
  <c r="F53" i="18" s="1"/>
  <c r="F54" i="18" s="1"/>
  <c r="F55" i="18" s="1"/>
  <c r="F56" i="18" s="1"/>
  <c r="F57" i="18" s="1"/>
  <c r="F58" i="18" s="1"/>
  <c r="F59" i="18" s="1"/>
  <c r="F60" i="18" s="1"/>
  <c r="F61" i="18" s="1"/>
  <c r="F62" i="18" s="1"/>
  <c r="F63" i="18" s="1"/>
  <c r="F64" i="18" s="1"/>
  <c r="H320" i="9"/>
  <c r="H450" i="9"/>
  <c r="H461" i="9"/>
  <c r="H467" i="9"/>
  <c r="H98" i="9"/>
  <c r="H108" i="9"/>
  <c r="H111" i="9"/>
  <c r="H185" i="9"/>
  <c r="H216" i="9"/>
  <c r="H222" i="9"/>
  <c r="H227" i="9"/>
  <c r="H231" i="9"/>
  <c r="H238" i="9"/>
  <c r="H328" i="9"/>
  <c r="H343" i="9"/>
  <c r="H443" i="9"/>
  <c r="H500" i="9"/>
  <c r="H172" i="9"/>
  <c r="H417" i="9"/>
  <c r="H303" i="9"/>
  <c r="H301" i="9"/>
  <c r="H291" i="9"/>
  <c r="H432" i="9"/>
  <c r="H82" i="9"/>
  <c r="H102" i="9"/>
  <c r="H106" i="9"/>
  <c r="H115" i="9"/>
  <c r="H183" i="9"/>
  <c r="H184" i="9"/>
  <c r="H203" i="9"/>
  <c r="H218" i="9"/>
  <c r="H219" i="9"/>
  <c r="H223" i="9"/>
  <c r="H339" i="9"/>
  <c r="H377" i="9"/>
  <c r="H392" i="9"/>
  <c r="H393" i="9"/>
  <c r="H397" i="9"/>
  <c r="H398" i="9"/>
  <c r="H413" i="9"/>
  <c r="H415" i="9"/>
  <c r="H439" i="9"/>
  <c r="H503" i="9"/>
  <c r="H601" i="9"/>
  <c r="H599" i="9"/>
  <c r="H595" i="9"/>
  <c r="H593" i="9"/>
  <c r="H591" i="9"/>
  <c r="H589" i="9"/>
  <c r="H585" i="9"/>
  <c r="H583" i="9"/>
  <c r="H581" i="9"/>
  <c r="H571" i="9"/>
  <c r="H567" i="9"/>
  <c r="H565" i="9"/>
  <c r="H563" i="9"/>
  <c r="H635" i="9"/>
  <c r="H633" i="9"/>
  <c r="H38" i="9"/>
  <c r="H287" i="9"/>
  <c r="H465" i="9"/>
  <c r="H23" i="9"/>
  <c r="H170" i="9"/>
  <c r="H211" i="9"/>
  <c r="H215" i="9"/>
  <c r="H217" i="9"/>
  <c r="H282" i="9"/>
  <c r="H314" i="9"/>
  <c r="H317" i="9"/>
  <c r="H323" i="9"/>
  <c r="H324" i="9"/>
  <c r="H334" i="9"/>
  <c r="H454" i="9"/>
  <c r="H456" i="9"/>
  <c r="H458" i="9"/>
  <c r="H478" i="9"/>
  <c r="H482" i="9"/>
  <c r="H485" i="9"/>
  <c r="H492" i="9"/>
  <c r="H497" i="9"/>
  <c r="H504" i="9"/>
  <c r="H511" i="9"/>
  <c r="H518" i="9"/>
  <c r="H520" i="9"/>
  <c r="H537" i="9"/>
  <c r="H549" i="9"/>
  <c r="H319" i="9"/>
  <c r="H335" i="9"/>
  <c r="H402" i="9"/>
  <c r="H416" i="9"/>
  <c r="H729" i="9"/>
  <c r="H27" i="9"/>
  <c r="H333" i="9"/>
  <c r="H347" i="9"/>
  <c r="H379" i="9"/>
  <c r="H261" i="9"/>
  <c r="H325" i="9"/>
  <c r="H412" i="9"/>
  <c r="H419" i="9"/>
  <c r="H451" i="9"/>
  <c r="H473" i="9"/>
  <c r="H512" i="9"/>
  <c r="H532" i="9"/>
  <c r="H538" i="9"/>
  <c r="H32" i="9"/>
  <c r="H28" i="9"/>
  <c r="H24" i="9"/>
  <c r="H14" i="9"/>
  <c r="H8" i="9"/>
  <c r="H121" i="9"/>
  <c r="H128" i="9"/>
  <c r="H135" i="9"/>
  <c r="H143" i="9"/>
  <c r="H153" i="9"/>
  <c r="H177" i="9"/>
  <c r="H208" i="9"/>
  <c r="H209" i="9"/>
  <c r="H224" i="9"/>
  <c r="H357" i="9"/>
  <c r="H74" i="9"/>
  <c r="H64" i="9"/>
  <c r="H58" i="9"/>
  <c r="H46" i="9"/>
  <c r="H7" i="9"/>
  <c r="H5" i="9"/>
  <c r="H103" i="9"/>
  <c r="H104" i="9"/>
  <c r="H112" i="9"/>
  <c r="H118" i="9"/>
  <c r="H120" i="9"/>
  <c r="H204" i="9"/>
  <c r="H253" i="9"/>
  <c r="H326" i="9"/>
  <c r="H329" i="9"/>
  <c r="H445" i="9"/>
  <c r="H523" i="9"/>
  <c r="H527" i="9"/>
  <c r="H536" i="9"/>
  <c r="H643" i="9"/>
  <c r="H739" i="9"/>
  <c r="H83" i="9"/>
  <c r="H22" i="9"/>
  <c r="H127" i="9"/>
  <c r="H139" i="9"/>
  <c r="H154" i="9"/>
  <c r="H201" i="9"/>
  <c r="H226" i="9"/>
  <c r="H421" i="9"/>
  <c r="H440" i="9"/>
  <c r="H614" i="9"/>
  <c r="H706" i="9"/>
  <c r="H704" i="9"/>
  <c r="H758" i="9"/>
  <c r="H756" i="9"/>
  <c r="H57" i="9"/>
  <c r="H53" i="9"/>
  <c r="H51" i="9"/>
  <c r="H234" i="9"/>
  <c r="H247" i="9"/>
  <c r="H248" i="9"/>
  <c r="H249" i="9"/>
  <c r="H263" i="9"/>
  <c r="H365" i="9"/>
  <c r="H367" i="9"/>
  <c r="H370" i="9"/>
  <c r="H383" i="9"/>
  <c r="H405" i="9"/>
  <c r="H433" i="9"/>
  <c r="H575" i="9"/>
  <c r="H616" i="9"/>
  <c r="H697" i="9"/>
  <c r="H695" i="9"/>
  <c r="H681" i="9"/>
  <c r="H677" i="9"/>
  <c r="H724" i="9"/>
  <c r="H80" i="9"/>
  <c r="H505" i="9"/>
  <c r="H572" i="9"/>
  <c r="H664" i="9"/>
  <c r="A4" i="9"/>
  <c r="A5" i="9" s="1"/>
  <c r="A6" i="9" s="1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 s="1"/>
  <c r="A293" i="9" s="1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342" i="9" s="1"/>
  <c r="A343" i="9" s="1"/>
  <c r="A344" i="9" s="1"/>
  <c r="A345" i="9" s="1"/>
  <c r="A346" i="9" s="1"/>
  <c r="A347" i="9" s="1"/>
  <c r="A348" i="9" s="1"/>
  <c r="A349" i="9" s="1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71" i="9" s="1"/>
  <c r="A372" i="9" s="1"/>
  <c r="A373" i="9" s="1"/>
  <c r="A374" i="9" s="1"/>
  <c r="A375" i="9" s="1"/>
  <c r="A376" i="9" s="1"/>
  <c r="A377" i="9" s="1"/>
  <c r="A378" i="9" s="1"/>
  <c r="A379" i="9" s="1"/>
  <c r="A380" i="9" s="1"/>
  <c r="A381" i="9" s="1"/>
  <c r="A382" i="9" s="1"/>
  <c r="A383" i="9" s="1"/>
  <c r="A384" i="9" s="1"/>
  <c r="A385" i="9" s="1"/>
  <c r="A386" i="9" s="1"/>
  <c r="A387" i="9" s="1"/>
  <c r="A388" i="9" s="1"/>
  <c r="A389" i="9" s="1"/>
  <c r="A390" i="9" s="1"/>
  <c r="A391" i="9" s="1"/>
  <c r="A392" i="9" s="1"/>
  <c r="A393" i="9" s="1"/>
  <c r="A394" i="9" s="1"/>
  <c r="A395" i="9" s="1"/>
  <c r="A396" i="9" s="1"/>
  <c r="A397" i="9" s="1"/>
  <c r="A398" i="9" s="1"/>
  <c r="A399" i="9" s="1"/>
  <c r="A400" i="9" s="1"/>
  <c r="A401" i="9" s="1"/>
  <c r="A402" i="9" s="1"/>
  <c r="A403" i="9" s="1"/>
  <c r="A404" i="9" s="1"/>
  <c r="A405" i="9" s="1"/>
  <c r="A406" i="9" s="1"/>
  <c r="A407" i="9" s="1"/>
  <c r="A408" i="9" s="1"/>
  <c r="A409" i="9" s="1"/>
  <c r="A410" i="9" s="1"/>
  <c r="A411" i="9" s="1"/>
  <c r="A412" i="9" s="1"/>
  <c r="A413" i="9" s="1"/>
  <c r="A414" i="9" s="1"/>
  <c r="A415" i="9" s="1"/>
  <c r="A416" i="9" s="1"/>
  <c r="A417" i="9" s="1"/>
  <c r="A418" i="9" s="1"/>
  <c r="A419" i="9" s="1"/>
  <c r="A420" i="9" s="1"/>
  <c r="A421" i="9" s="1"/>
  <c r="A422" i="9" s="1"/>
  <c r="A423" i="9" s="1"/>
  <c r="A424" i="9" s="1"/>
  <c r="A425" i="9" s="1"/>
  <c r="A426" i="9" s="1"/>
  <c r="A427" i="9" s="1"/>
  <c r="A428" i="9" s="1"/>
  <c r="A429" i="9" s="1"/>
  <c r="A430" i="9" s="1"/>
  <c r="A431" i="9" s="1"/>
  <c r="A432" i="9" s="1"/>
  <c r="A433" i="9" s="1"/>
  <c r="A434" i="9" s="1"/>
  <c r="A435" i="9" s="1"/>
  <c r="A436" i="9" s="1"/>
  <c r="A437" i="9" s="1"/>
  <c r="A438" i="9" s="1"/>
  <c r="A439" i="9" s="1"/>
  <c r="A440" i="9" s="1"/>
  <c r="A441" i="9" s="1"/>
  <c r="A442" i="9" s="1"/>
  <c r="A443" i="9" s="1"/>
  <c r="A444" i="9" s="1"/>
  <c r="A445" i="9" s="1"/>
  <c r="A446" i="9" s="1"/>
  <c r="A447" i="9" s="1"/>
  <c r="A448" i="9" s="1"/>
  <c r="A449" i="9" s="1"/>
  <c r="A450" i="9" s="1"/>
  <c r="A451" i="9" s="1"/>
  <c r="A452" i="9" s="1"/>
  <c r="A453" i="9" s="1"/>
  <c r="A454" i="9" s="1"/>
  <c r="A455" i="9" s="1"/>
  <c r="A456" i="9" s="1"/>
  <c r="A457" i="9" s="1"/>
  <c r="A458" i="9" s="1"/>
  <c r="A459" i="9" s="1"/>
  <c r="A460" i="9" s="1"/>
  <c r="A461" i="9" s="1"/>
  <c r="A462" i="9" s="1"/>
  <c r="A463" i="9" s="1"/>
  <c r="A464" i="9" s="1"/>
  <c r="A465" i="9" s="1"/>
  <c r="A466" i="9" s="1"/>
  <c r="A467" i="9" s="1"/>
  <c r="A468" i="9" s="1"/>
  <c r="A469" i="9" s="1"/>
  <c r="A470" i="9" s="1"/>
  <c r="A471" i="9" s="1"/>
  <c r="A472" i="9" s="1"/>
  <c r="A473" i="9" s="1"/>
  <c r="A474" i="9" s="1"/>
  <c r="A475" i="9" s="1"/>
  <c r="A476" i="9" s="1"/>
  <c r="A477" i="9" s="1"/>
  <c r="A478" i="9" s="1"/>
  <c r="A479" i="9" s="1"/>
  <c r="A480" i="9" s="1"/>
  <c r="A481" i="9" s="1"/>
  <c r="A482" i="9" s="1"/>
  <c r="A483" i="9" s="1"/>
  <c r="A484" i="9" s="1"/>
  <c r="A485" i="9" s="1"/>
  <c r="A486" i="9" s="1"/>
  <c r="A487" i="9" s="1"/>
  <c r="A488" i="9" s="1"/>
  <c r="A489" i="9" s="1"/>
  <c r="A490" i="9" s="1"/>
  <c r="A491" i="9" s="1"/>
  <c r="A492" i="9" s="1"/>
  <c r="A493" i="9" s="1"/>
  <c r="A494" i="9" s="1"/>
  <c r="A495" i="9" s="1"/>
  <c r="A496" i="9" s="1"/>
  <c r="A497" i="9" s="1"/>
  <c r="A498" i="9" s="1"/>
  <c r="A499" i="9" s="1"/>
  <c r="A500" i="9" s="1"/>
  <c r="A501" i="9" s="1"/>
  <c r="A502" i="9" s="1"/>
  <c r="A503" i="9" s="1"/>
  <c r="A504" i="9" s="1"/>
  <c r="A505" i="9" s="1"/>
  <c r="A506" i="9" s="1"/>
  <c r="A507" i="9" s="1"/>
  <c r="A508" i="9" s="1"/>
  <c r="A509" i="9" s="1"/>
  <c r="A510" i="9" s="1"/>
  <c r="A511" i="9" s="1"/>
  <c r="A512" i="9" s="1"/>
  <c r="A513" i="9" s="1"/>
  <c r="A514" i="9" s="1"/>
  <c r="A515" i="9" s="1"/>
  <c r="A516" i="9" s="1"/>
  <c r="A517" i="9" s="1"/>
  <c r="A518" i="9" s="1"/>
  <c r="A519" i="9" s="1"/>
  <c r="A520" i="9" s="1"/>
  <c r="A521" i="9" s="1"/>
  <c r="A522" i="9" s="1"/>
  <c r="A523" i="9" s="1"/>
  <c r="A524" i="9" s="1"/>
  <c r="A525" i="9" s="1"/>
  <c r="A526" i="9" s="1"/>
  <c r="A527" i="9" s="1"/>
  <c r="A528" i="9" s="1"/>
  <c r="A529" i="9" s="1"/>
  <c r="A530" i="9" s="1"/>
  <c r="A531" i="9" s="1"/>
  <c r="A532" i="9" s="1"/>
  <c r="A533" i="9" s="1"/>
  <c r="A534" i="9" s="1"/>
  <c r="A535" i="9" s="1"/>
  <c r="A536" i="9" s="1"/>
  <c r="A537" i="9" s="1"/>
  <c r="A538" i="9" s="1"/>
  <c r="A539" i="9" s="1"/>
  <c r="A540" i="9" s="1"/>
  <c r="A541" i="9" s="1"/>
  <c r="A542" i="9" s="1"/>
  <c r="A543" i="9" s="1"/>
  <c r="A544" i="9" s="1"/>
  <c r="A545" i="9" s="1"/>
  <c r="A546" i="9" s="1"/>
  <c r="A547" i="9" s="1"/>
  <c r="A548" i="9" s="1"/>
  <c r="A549" i="9" s="1"/>
  <c r="A550" i="9" s="1"/>
  <c r="A551" i="9" s="1"/>
  <c r="A552" i="9" s="1"/>
  <c r="A553" i="9" s="1"/>
  <c r="A554" i="9" s="1"/>
  <c r="A555" i="9" s="1"/>
  <c r="A556" i="9" s="1"/>
  <c r="A557" i="9" s="1"/>
  <c r="A558" i="9" s="1"/>
  <c r="A559" i="9" s="1"/>
  <c r="A560" i="9" s="1"/>
  <c r="A561" i="9" s="1"/>
  <c r="A562" i="9" s="1"/>
  <c r="A563" i="9" s="1"/>
  <c r="A564" i="9" s="1"/>
  <c r="A565" i="9" s="1"/>
  <c r="A566" i="9" s="1"/>
  <c r="A567" i="9" s="1"/>
  <c r="A568" i="9" s="1"/>
  <c r="A569" i="9" s="1"/>
  <c r="A570" i="9" s="1"/>
  <c r="A571" i="9" s="1"/>
  <c r="A572" i="9" s="1"/>
  <c r="A573" i="9" s="1"/>
  <c r="A574" i="9" s="1"/>
  <c r="A575" i="9" s="1"/>
  <c r="A576" i="9" s="1"/>
  <c r="A577" i="9" s="1"/>
  <c r="A578" i="9" s="1"/>
  <c r="A579" i="9" s="1"/>
  <c r="A580" i="9" s="1"/>
  <c r="A581" i="9" s="1"/>
  <c r="A582" i="9" s="1"/>
  <c r="A583" i="9" s="1"/>
  <c r="A584" i="9" s="1"/>
  <c r="A585" i="9" s="1"/>
  <c r="A586" i="9" s="1"/>
  <c r="A587" i="9" s="1"/>
  <c r="A588" i="9" s="1"/>
  <c r="A589" i="9" s="1"/>
  <c r="A590" i="9" s="1"/>
  <c r="A591" i="9" s="1"/>
  <c r="A592" i="9" s="1"/>
  <c r="A593" i="9" s="1"/>
  <c r="A594" i="9" s="1"/>
  <c r="A595" i="9" s="1"/>
  <c r="A596" i="9" s="1"/>
  <c r="A597" i="9" s="1"/>
  <c r="A598" i="9" s="1"/>
  <c r="A599" i="9" s="1"/>
  <c r="A600" i="9" s="1"/>
  <c r="A601" i="9" s="1"/>
  <c r="A602" i="9" s="1"/>
  <c r="A603" i="9" s="1"/>
  <c r="A604" i="9" s="1"/>
  <c r="A605" i="9" s="1"/>
  <c r="A606" i="9" s="1"/>
  <c r="A607" i="9" s="1"/>
  <c r="A608" i="9" s="1"/>
  <c r="A609" i="9" s="1"/>
  <c r="A610" i="9" s="1"/>
  <c r="A611" i="9" s="1"/>
  <c r="A612" i="9" s="1"/>
  <c r="A613" i="9" s="1"/>
  <c r="A614" i="9" s="1"/>
  <c r="A615" i="9" s="1"/>
  <c r="A616" i="9" s="1"/>
  <c r="A617" i="9" s="1"/>
  <c r="A618" i="9" s="1"/>
  <c r="A619" i="9" s="1"/>
  <c r="A620" i="9" s="1"/>
  <c r="A621" i="9" s="1"/>
  <c r="A622" i="9" s="1"/>
  <c r="A623" i="9" s="1"/>
  <c r="A624" i="9" s="1"/>
  <c r="A625" i="9" s="1"/>
  <c r="A626" i="9" s="1"/>
  <c r="A627" i="9" s="1"/>
  <c r="A628" i="9" s="1"/>
  <c r="A629" i="9" s="1"/>
  <c r="A630" i="9" s="1"/>
  <c r="A631" i="9" s="1"/>
  <c r="A632" i="9" s="1"/>
  <c r="A633" i="9" s="1"/>
  <c r="A634" i="9" s="1"/>
  <c r="A635" i="9" s="1"/>
  <c r="A636" i="9" s="1"/>
  <c r="A637" i="9" s="1"/>
  <c r="A638" i="9" s="1"/>
  <c r="A639" i="9" s="1"/>
  <c r="A640" i="9" s="1"/>
  <c r="A641" i="9" s="1"/>
  <c r="A642" i="9" s="1"/>
  <c r="A643" i="9" s="1"/>
  <c r="A644" i="9" s="1"/>
  <c r="A645" i="9" s="1"/>
  <c r="A646" i="9" s="1"/>
  <c r="A647" i="9" s="1"/>
  <c r="A648" i="9" s="1"/>
  <c r="A649" i="9" s="1"/>
  <c r="A650" i="9" s="1"/>
  <c r="A651" i="9" s="1"/>
  <c r="A652" i="9" s="1"/>
  <c r="A653" i="9" s="1"/>
  <c r="A654" i="9" s="1"/>
  <c r="A655" i="9" s="1"/>
  <c r="A656" i="9" s="1"/>
  <c r="A657" i="9" s="1"/>
  <c r="A658" i="9" s="1"/>
  <c r="A659" i="9" s="1"/>
  <c r="A660" i="9" s="1"/>
  <c r="A661" i="9" s="1"/>
  <c r="A662" i="9" s="1"/>
  <c r="A663" i="9" s="1"/>
  <c r="A664" i="9" s="1"/>
  <c r="A665" i="9" s="1"/>
  <c r="A666" i="9" s="1"/>
  <c r="A667" i="9" s="1"/>
  <c r="A668" i="9" s="1"/>
  <c r="A669" i="9" s="1"/>
  <c r="A670" i="9" s="1"/>
  <c r="A671" i="9" s="1"/>
  <c r="A672" i="9" s="1"/>
  <c r="A673" i="9" s="1"/>
  <c r="A674" i="9" s="1"/>
  <c r="A675" i="9" s="1"/>
  <c r="A676" i="9" s="1"/>
  <c r="A677" i="9" s="1"/>
  <c r="A678" i="9" s="1"/>
  <c r="A679" i="9" s="1"/>
  <c r="A680" i="9" s="1"/>
  <c r="A681" i="9" s="1"/>
  <c r="A682" i="9" s="1"/>
  <c r="A683" i="9" s="1"/>
  <c r="A684" i="9" s="1"/>
  <c r="A685" i="9" s="1"/>
  <c r="A686" i="9" s="1"/>
  <c r="A687" i="9" s="1"/>
  <c r="A688" i="9" s="1"/>
  <c r="A689" i="9" s="1"/>
  <c r="A690" i="9" s="1"/>
  <c r="A691" i="9" s="1"/>
  <c r="A692" i="9" s="1"/>
  <c r="A693" i="9" s="1"/>
  <c r="A694" i="9" s="1"/>
  <c r="A695" i="9" s="1"/>
  <c r="A696" i="9" s="1"/>
  <c r="A697" i="9" s="1"/>
  <c r="A698" i="9" s="1"/>
  <c r="A699" i="9" s="1"/>
  <c r="A700" i="9" s="1"/>
  <c r="A701" i="9" s="1"/>
  <c r="A702" i="9" s="1"/>
  <c r="A703" i="9" s="1"/>
  <c r="A704" i="9" s="1"/>
  <c r="A705" i="9" s="1"/>
  <c r="A706" i="9" s="1"/>
  <c r="A707" i="9" s="1"/>
  <c r="A708" i="9" s="1"/>
  <c r="A709" i="9" s="1"/>
  <c r="A710" i="9" s="1"/>
  <c r="A711" i="9" s="1"/>
  <c r="A712" i="9" s="1"/>
  <c r="A713" i="9" s="1"/>
  <c r="A714" i="9" s="1"/>
  <c r="A715" i="9" s="1"/>
  <c r="A716" i="9" s="1"/>
  <c r="A717" i="9" s="1"/>
  <c r="A718" i="9" s="1"/>
  <c r="A719" i="9" s="1"/>
  <c r="A720" i="9" s="1"/>
  <c r="A721" i="9" s="1"/>
  <c r="A722" i="9" s="1"/>
  <c r="A723" i="9" s="1"/>
  <c r="A724" i="9" s="1"/>
  <c r="A725" i="9" s="1"/>
  <c r="A726" i="9" s="1"/>
  <c r="A727" i="9" s="1"/>
  <c r="A728" i="9" s="1"/>
  <c r="A729" i="9" s="1"/>
  <c r="A730" i="9" s="1"/>
  <c r="A731" i="9" s="1"/>
  <c r="A732" i="9" s="1"/>
  <c r="A733" i="9" s="1"/>
  <c r="A734" i="9" s="1"/>
  <c r="A735" i="9" s="1"/>
  <c r="A736" i="9" s="1"/>
  <c r="A737" i="9" s="1"/>
  <c r="A738" i="9" s="1"/>
  <c r="A739" i="9" s="1"/>
  <c r="A740" i="9" s="1"/>
  <c r="A741" i="9" s="1"/>
  <c r="A742" i="9" s="1"/>
  <c r="A743" i="9" s="1"/>
  <c r="A744" i="9" s="1"/>
  <c r="A745" i="9" s="1"/>
  <c r="A746" i="9" s="1"/>
  <c r="A747" i="9" s="1"/>
  <c r="A748" i="9" s="1"/>
  <c r="A749" i="9" s="1"/>
  <c r="A750" i="9" s="1"/>
  <c r="A751" i="9" s="1"/>
  <c r="A752" i="9" s="1"/>
  <c r="A753" i="9" s="1"/>
  <c r="A754" i="9" s="1"/>
  <c r="A755" i="9" s="1"/>
  <c r="A756" i="9" s="1"/>
  <c r="A757" i="9" s="1"/>
  <c r="A758" i="9" s="1"/>
  <c r="A759" i="9" s="1"/>
  <c r="A760" i="9" s="1"/>
  <c r="A761" i="9" s="1"/>
  <c r="A762" i="9" s="1"/>
  <c r="A763" i="9" s="1"/>
  <c r="A764" i="9" s="1"/>
  <c r="A765" i="9" s="1"/>
  <c r="A766" i="9" s="1"/>
  <c r="A767" i="9" s="1"/>
  <c r="A768" i="9" s="1"/>
  <c r="A769" i="9" s="1"/>
  <c r="A770" i="9" s="1"/>
  <c r="A771" i="9" s="1"/>
  <c r="A772" i="9" s="1"/>
  <c r="A773" i="9" s="1"/>
  <c r="A774" i="9" s="1"/>
  <c r="A775" i="9" s="1"/>
  <c r="A776" i="9" s="1"/>
  <c r="A777" i="9" s="1"/>
  <c r="A778" i="9" s="1"/>
  <c r="A779" i="9" s="1"/>
  <c r="A780" i="9" s="1"/>
  <c r="A781" i="9" s="1"/>
  <c r="A782" i="9" s="1"/>
  <c r="A783" i="9" s="1"/>
  <c r="A784" i="9" s="1"/>
  <c r="A785" i="9" s="1"/>
  <c r="A786" i="9" s="1"/>
  <c r="A787" i="9" s="1"/>
  <c r="A788" i="9" s="1"/>
  <c r="A789" i="9" s="1"/>
  <c r="A790" i="9" s="1"/>
  <c r="A791" i="9" s="1"/>
  <c r="A792" i="9" s="1"/>
  <c r="A793" i="9" s="1"/>
  <c r="A794" i="9" s="1"/>
  <c r="A795" i="9" s="1"/>
  <c r="A796" i="9" s="1"/>
  <c r="A797" i="9" s="1"/>
  <c r="A798" i="9" s="1"/>
  <c r="A799" i="9" s="1"/>
  <c r="A800" i="9" s="1"/>
  <c r="A801" i="9" s="1"/>
  <c r="A802" i="9" s="1"/>
  <c r="A803" i="9" s="1"/>
  <c r="A804" i="9" s="1"/>
  <c r="A805" i="9" s="1"/>
  <c r="A806" i="9" s="1"/>
  <c r="A807" i="9" s="1"/>
  <c r="A808" i="9" s="1"/>
  <c r="A809" i="9" s="1"/>
  <c r="A810" i="9" s="1"/>
  <c r="A811" i="9" s="1"/>
  <c r="A812" i="9" s="1"/>
  <c r="A813" i="9" s="1"/>
  <c r="A814" i="9" s="1"/>
  <c r="A815" i="9" s="1"/>
  <c r="A816" i="9" s="1"/>
  <c r="A817" i="9" s="1"/>
  <c r="A818" i="9" s="1"/>
  <c r="A819" i="9" s="1"/>
  <c r="A820" i="9" s="1"/>
  <c r="A821" i="9" s="1"/>
  <c r="A822" i="9" s="1"/>
  <c r="A823" i="9" s="1"/>
  <c r="A824" i="9" s="1"/>
  <c r="A825" i="9" s="1"/>
  <c r="A826" i="9" s="1"/>
  <c r="A827" i="9" s="1"/>
  <c r="A828" i="9" s="1"/>
  <c r="A829" i="9" s="1"/>
  <c r="A830" i="9" s="1"/>
  <c r="A831" i="9" s="1"/>
  <c r="A832" i="9" s="1"/>
  <c r="A833" i="9" s="1"/>
  <c r="A834" i="9" s="1"/>
  <c r="A835" i="9" s="1"/>
  <c r="A836" i="9" s="1"/>
  <c r="A837" i="9" s="1"/>
  <c r="A838" i="9" s="1"/>
  <c r="A839" i="9" s="1"/>
  <c r="A840" i="9" s="1"/>
  <c r="A841" i="9" s="1"/>
  <c r="A842" i="9" s="1"/>
  <c r="A843" i="9" s="1"/>
  <c r="A844" i="9" s="1"/>
  <c r="A845" i="9" s="1"/>
  <c r="A846" i="9" s="1"/>
  <c r="A847" i="9" s="1"/>
  <c r="A848" i="9" s="1"/>
  <c r="A849" i="9" s="1"/>
  <c r="A850" i="9" s="1"/>
  <c r="A851" i="9" s="1"/>
  <c r="A852" i="9" s="1"/>
  <c r="A853" i="9" s="1"/>
  <c r="A854" i="9" s="1"/>
  <c r="A855" i="9" s="1"/>
  <c r="A856" i="9" s="1"/>
  <c r="A857" i="9" s="1"/>
  <c r="A858" i="9" s="1"/>
  <c r="A859" i="9" s="1"/>
  <c r="A860" i="9" s="1"/>
  <c r="A861" i="9" s="1"/>
  <c r="A862" i="9" s="1"/>
  <c r="A863" i="9" s="1"/>
  <c r="A864" i="9" s="1"/>
  <c r="A865" i="9" s="1"/>
  <c r="A866" i="9" s="1"/>
  <c r="A867" i="9" s="1"/>
  <c r="A868" i="9" s="1"/>
  <c r="A869" i="9" s="1"/>
  <c r="A870" i="9" s="1"/>
  <c r="A871" i="9" s="1"/>
  <c r="A872" i="9" s="1"/>
  <c r="A873" i="9" s="1"/>
  <c r="A874" i="9" s="1"/>
  <c r="A875" i="9" s="1"/>
  <c r="A876" i="9" s="1"/>
  <c r="A877" i="9" s="1"/>
  <c r="A878" i="9" s="1"/>
  <c r="A879" i="9" s="1"/>
  <c r="A880" i="9" s="1"/>
  <c r="A881" i="9" s="1"/>
  <c r="A882" i="9" s="1"/>
  <c r="A883" i="9" s="1"/>
  <c r="A884" i="9" s="1"/>
  <c r="A885" i="9" s="1"/>
  <c r="A886" i="9" s="1"/>
  <c r="A887" i="9" s="1"/>
  <c r="A888" i="9" s="1"/>
  <c r="A889" i="9" s="1"/>
  <c r="A890" i="9" s="1"/>
  <c r="A891" i="9" s="1"/>
  <c r="A892" i="9" s="1"/>
  <c r="A893" i="9" s="1"/>
  <c r="A894" i="9" s="1"/>
  <c r="A895" i="9" s="1"/>
  <c r="A896" i="9" s="1"/>
  <c r="A897" i="9" s="1"/>
  <c r="A898" i="9" s="1"/>
  <c r="A899" i="9" s="1"/>
  <c r="A900" i="9" s="1"/>
  <c r="A901" i="9" s="1"/>
  <c r="A902" i="9" s="1"/>
  <c r="A903" i="9" s="1"/>
  <c r="A904" i="9" s="1"/>
  <c r="A905" i="9" s="1"/>
  <c r="A906" i="9" s="1"/>
  <c r="A907" i="9" s="1"/>
  <c r="A908" i="9" s="1"/>
  <c r="A909" i="9" s="1"/>
  <c r="A910" i="9" s="1"/>
  <c r="A911" i="9" s="1"/>
  <c r="A912" i="9" s="1"/>
  <c r="A913" i="9" s="1"/>
  <c r="A914" i="9" s="1"/>
  <c r="A915" i="9" s="1"/>
  <c r="A916" i="9" s="1"/>
  <c r="A917" i="9" s="1"/>
  <c r="A918" i="9" s="1"/>
  <c r="A919" i="9" s="1"/>
  <c r="A920" i="9" s="1"/>
  <c r="A921" i="9" s="1"/>
  <c r="A922" i="9" s="1"/>
  <c r="A923" i="9" s="1"/>
  <c r="A924" i="9" s="1"/>
  <c r="A925" i="9" s="1"/>
  <c r="A926" i="9" s="1"/>
  <c r="A927" i="9" s="1"/>
  <c r="A928" i="9" s="1"/>
  <c r="A929" i="9" s="1"/>
  <c r="A930" i="9" s="1"/>
  <c r="A931" i="9" s="1"/>
  <c r="A932" i="9" s="1"/>
  <c r="A933" i="9" s="1"/>
  <c r="A934" i="9" s="1"/>
  <c r="A935" i="9" s="1"/>
  <c r="A936" i="9" s="1"/>
  <c r="A937" i="9" s="1"/>
  <c r="A938" i="9" s="1"/>
  <c r="A939" i="9" s="1"/>
  <c r="A940" i="9" s="1"/>
  <c r="A941" i="9" s="1"/>
  <c r="A942" i="9" s="1"/>
  <c r="A943" i="9" s="1"/>
  <c r="A944" i="9" s="1"/>
  <c r="A945" i="9" s="1"/>
  <c r="A946" i="9" s="1"/>
  <c r="A947" i="9" s="1"/>
  <c r="A948" i="9" s="1"/>
  <c r="A949" i="9" s="1"/>
  <c r="A950" i="9" s="1"/>
  <c r="A951" i="9" s="1"/>
  <c r="A952" i="9" s="1"/>
  <c r="A953" i="9" s="1"/>
  <c r="A954" i="9" s="1"/>
  <c r="A955" i="9" s="1"/>
  <c r="A956" i="9" s="1"/>
  <c r="A957" i="9" s="1"/>
  <c r="A958" i="9" s="1"/>
  <c r="A959" i="9" s="1"/>
  <c r="A960" i="9" s="1"/>
  <c r="A961" i="9" s="1"/>
  <c r="A962" i="9" s="1"/>
  <c r="A963" i="9" s="1"/>
  <c r="A964" i="9" s="1"/>
  <c r="A965" i="9" s="1"/>
  <c r="A966" i="9" s="1"/>
  <c r="A967" i="9" s="1"/>
  <c r="A968" i="9" s="1"/>
  <c r="A969" i="9" s="1"/>
  <c r="A970" i="9" s="1"/>
  <c r="A971" i="9" s="1"/>
  <c r="A972" i="9" s="1"/>
  <c r="A973" i="9" s="1"/>
  <c r="A974" i="9" s="1"/>
  <c r="A975" i="9" s="1"/>
  <c r="A976" i="9" s="1"/>
  <c r="A977" i="9" s="1"/>
  <c r="A978" i="9" s="1"/>
  <c r="A979" i="9" s="1"/>
  <c r="A980" i="9" s="1"/>
  <c r="A981" i="9" s="1"/>
  <c r="A982" i="9" s="1"/>
  <c r="A983" i="9" s="1"/>
  <c r="A984" i="9" s="1"/>
  <c r="A985" i="9" s="1"/>
  <c r="A986" i="9" s="1"/>
  <c r="A987" i="9" s="1"/>
  <c r="A988" i="9" s="1"/>
  <c r="A989" i="9" s="1"/>
  <c r="A990" i="9" s="1"/>
  <c r="A991" i="9" s="1"/>
  <c r="A992" i="9" s="1"/>
  <c r="A993" i="9" s="1"/>
  <c r="A994" i="9" s="1"/>
  <c r="A995" i="9" s="1"/>
  <c r="A996" i="9" s="1"/>
  <c r="A997" i="9" s="1"/>
  <c r="A998" i="9" s="1"/>
  <c r="A999" i="9" s="1"/>
  <c r="A1000" i="9" s="1"/>
  <c r="A1001" i="9" s="1"/>
  <c r="A1002" i="9" s="1"/>
  <c r="A1003" i="9" s="1"/>
  <c r="A1004" i="9" s="1"/>
  <c r="A1005" i="9" s="1"/>
  <c r="A1006" i="9" s="1"/>
  <c r="A1007" i="9" s="1"/>
  <c r="A1008" i="9" s="1"/>
  <c r="A1009" i="9" s="1"/>
  <c r="A1010" i="9" s="1"/>
  <c r="A1011" i="9" s="1"/>
  <c r="A1012" i="9" s="1"/>
  <c r="A1013" i="9" s="1"/>
  <c r="A1014" i="9" s="1"/>
  <c r="A1015" i="9" s="1"/>
  <c r="A1016" i="9" s="1"/>
  <c r="A1017" i="9" s="1"/>
  <c r="A1018" i="9" s="1"/>
  <c r="A1019" i="9" s="1"/>
  <c r="A1020" i="9" s="1"/>
  <c r="A1021" i="9" s="1"/>
  <c r="A1022" i="9" s="1"/>
  <c r="A1023" i="9" s="1"/>
  <c r="A1024" i="9" s="1"/>
  <c r="A1025" i="9" s="1"/>
  <c r="A1026" i="9" s="1"/>
  <c r="A1027" i="9" s="1"/>
  <c r="A1028" i="9" s="1"/>
  <c r="A1029" i="9" s="1"/>
  <c r="A1030" i="9" s="1"/>
  <c r="A1031" i="9" s="1"/>
  <c r="A1032" i="9" s="1"/>
  <c r="A1033" i="9" s="1"/>
  <c r="A1034" i="9" s="1"/>
  <c r="A1035" i="9" s="1"/>
  <c r="A1036" i="9" s="1"/>
  <c r="A1037" i="9" s="1"/>
  <c r="A1038" i="9" s="1"/>
  <c r="A1039" i="9" s="1"/>
  <c r="A1040" i="9" s="1"/>
  <c r="H94" i="9"/>
  <c r="H90" i="9"/>
  <c r="H88" i="9"/>
  <c r="H84" i="9"/>
  <c r="H78" i="9"/>
  <c r="H49" i="9"/>
  <c r="H45" i="9"/>
  <c r="H33" i="9"/>
  <c r="H20" i="9"/>
  <c r="H16" i="9"/>
  <c r="H101" i="9"/>
  <c r="H147" i="9"/>
  <c r="H166" i="9"/>
  <c r="H174" i="9"/>
  <c r="H178" i="9"/>
  <c r="H180" i="9"/>
  <c r="H190" i="9"/>
  <c r="H193" i="9"/>
  <c r="H220" i="9"/>
  <c r="H225" i="9"/>
  <c r="H251" i="9"/>
  <c r="H258" i="9"/>
  <c r="H308" i="9"/>
  <c r="H306" i="9"/>
  <c r="H304" i="9"/>
  <c r="H344" i="9"/>
  <c r="H346" i="9"/>
  <c r="H353" i="9"/>
  <c r="H356" i="9"/>
  <c r="H373" i="9"/>
  <c r="H374" i="9"/>
  <c r="H486" i="9"/>
  <c r="H548" i="9"/>
  <c r="H607" i="9"/>
  <c r="H580" i="9"/>
  <c r="H564" i="9"/>
  <c r="H666" i="9"/>
  <c r="H662" i="9"/>
  <c r="H660" i="9"/>
  <c r="H705" i="9"/>
  <c r="H762" i="9"/>
  <c r="H760" i="9"/>
  <c r="H754" i="9"/>
  <c r="H752" i="9"/>
  <c r="H750" i="9"/>
  <c r="H746" i="9"/>
  <c r="H742" i="9"/>
  <c r="H721" i="9"/>
  <c r="H717" i="9"/>
  <c r="H713" i="9"/>
  <c r="H711" i="9"/>
  <c r="H708" i="9"/>
  <c r="H741" i="9"/>
  <c r="H732" i="9"/>
  <c r="H722" i="9"/>
  <c r="H718" i="9"/>
  <c r="H95" i="9"/>
  <c r="H93" i="9"/>
  <c r="H91" i="9"/>
  <c r="H87" i="9"/>
  <c r="H75" i="9"/>
  <c r="H52" i="9"/>
  <c r="H21" i="9"/>
  <c r="H19" i="9"/>
  <c r="H9" i="9"/>
  <c r="H99" i="9"/>
  <c r="H131" i="9"/>
  <c r="H138" i="9"/>
  <c r="H151" i="9"/>
  <c r="H189" i="9"/>
  <c r="H198" i="9"/>
  <c r="H205" i="9"/>
  <c r="H237" i="9"/>
  <c r="H240" i="9"/>
  <c r="H243" i="9"/>
  <c r="H254" i="9"/>
  <c r="H309" i="9"/>
  <c r="H305" i="9"/>
  <c r="H318" i="9"/>
  <c r="H327" i="9"/>
  <c r="H336" i="9"/>
  <c r="H350" i="9"/>
  <c r="H351" i="9"/>
  <c r="H363" i="9"/>
  <c r="H368" i="9"/>
  <c r="H390" i="9"/>
  <c r="H471" i="9"/>
  <c r="H472" i="9"/>
  <c r="H496" i="9"/>
  <c r="H506" i="9"/>
  <c r="H542" i="9"/>
  <c r="H546" i="9"/>
  <c r="H547" i="9"/>
  <c r="H604" i="9"/>
  <c r="H602" i="9"/>
  <c r="H622" i="9"/>
  <c r="H618" i="9"/>
  <c r="H645" i="9"/>
  <c r="H687" i="9"/>
  <c r="H685" i="9"/>
  <c r="H671" i="9"/>
  <c r="H654" i="9"/>
  <c r="H755" i="9"/>
  <c r="I22" i="18"/>
  <c r="I26" i="18"/>
  <c r="I18" i="18"/>
  <c r="I34" i="18"/>
  <c r="I30" i="18"/>
  <c r="H738" i="7"/>
  <c r="H736" i="8"/>
  <c r="H736" i="4"/>
  <c r="H736" i="5"/>
  <c r="H736" i="12"/>
  <c r="H737" i="7"/>
  <c r="H733" i="9"/>
  <c r="H179" i="85"/>
  <c r="H735" i="8"/>
  <c r="H735" i="4"/>
  <c r="I735" i="12"/>
  <c r="H735" i="12"/>
  <c r="H732" i="10"/>
  <c r="H734" i="5"/>
  <c r="H734" i="3"/>
  <c r="I734" i="12"/>
  <c r="H734" i="12"/>
  <c r="H177" i="85"/>
  <c r="H734" i="7"/>
  <c r="H176" i="85"/>
  <c r="H366" i="20"/>
  <c r="H732" i="5"/>
  <c r="I732" i="12"/>
  <c r="H733" i="12"/>
  <c r="J734" i="12"/>
  <c r="H733" i="7"/>
  <c r="H365" i="20"/>
  <c r="H731" i="4"/>
  <c r="H731" i="12"/>
  <c r="J732" i="12"/>
  <c r="H728" i="9"/>
  <c r="H730" i="5"/>
  <c r="I731" i="12"/>
  <c r="I730" i="12"/>
  <c r="J731" i="12"/>
  <c r="J730" i="12"/>
  <c r="H727" i="10"/>
  <c r="H727" i="9"/>
  <c r="H726" i="9"/>
  <c r="H728" i="2"/>
  <c r="I728" i="12"/>
  <c r="H729" i="7"/>
  <c r="H725" i="9"/>
  <c r="H727" i="4"/>
  <c r="H727" i="2"/>
  <c r="I727" i="12"/>
  <c r="H726" i="5"/>
  <c r="I726" i="12"/>
  <c r="H726" i="12"/>
  <c r="J727" i="12"/>
  <c r="H725" i="4"/>
  <c r="H725" i="5"/>
  <c r="I725" i="12"/>
  <c r="J725" i="12"/>
  <c r="H168" i="85"/>
  <c r="J724" i="12"/>
  <c r="I724" i="12"/>
  <c r="H357" i="20"/>
  <c r="J723" i="12"/>
  <c r="H723" i="12"/>
  <c r="H720" i="10"/>
  <c r="H166" i="86"/>
  <c r="H668" i="14"/>
  <c r="I722" i="12"/>
  <c r="H722" i="7"/>
  <c r="H719" i="9"/>
  <c r="I721" i="12"/>
  <c r="H721" i="12"/>
  <c r="J722" i="12"/>
  <c r="J721" i="12"/>
  <c r="H164" i="85"/>
  <c r="H666" i="14"/>
  <c r="H720" i="4"/>
  <c r="I720" i="12"/>
  <c r="J720" i="12"/>
  <c r="H353" i="20"/>
  <c r="H719" i="4"/>
  <c r="H719" i="2"/>
  <c r="J719" i="12"/>
  <c r="H719" i="12"/>
  <c r="H352" i="20"/>
  <c r="H664" i="14"/>
  <c r="I718" i="12"/>
  <c r="J718" i="12"/>
  <c r="H161" i="86"/>
  <c r="H717" i="12"/>
  <c r="H714" i="9"/>
  <c r="H160" i="85"/>
  <c r="H716" i="8"/>
  <c r="H716" i="5"/>
  <c r="H716" i="3"/>
  <c r="I717" i="12"/>
  <c r="I716" i="12"/>
  <c r="H716" i="12"/>
  <c r="J716" i="12"/>
  <c r="J717" i="12"/>
  <c r="H661" i="14"/>
  <c r="H715" i="8"/>
  <c r="H715" i="5"/>
  <c r="H715" i="2"/>
  <c r="H715" i="12"/>
  <c r="H713" i="12"/>
  <c r="J713" i="12"/>
  <c r="J714" i="12"/>
  <c r="H712" i="10"/>
  <c r="H712" i="9"/>
  <c r="H158" i="85"/>
  <c r="H347" i="20"/>
  <c r="H713" i="4"/>
  <c r="H714" i="7"/>
  <c r="H156" i="85"/>
  <c r="H712" i="8"/>
  <c r="H74" i="12"/>
  <c r="I74" i="12"/>
  <c r="H104" i="8"/>
  <c r="M151" i="12"/>
  <c r="I151" i="12"/>
  <c r="J89" i="12"/>
  <c r="H70" i="12"/>
  <c r="I70" i="12"/>
  <c r="H68" i="12"/>
  <c r="I68" i="12"/>
  <c r="H66" i="12"/>
  <c r="I66" i="12"/>
  <c r="H64" i="12"/>
  <c r="I64" i="12"/>
  <c r="O63" i="12"/>
  <c r="I62" i="12"/>
  <c r="O61" i="12"/>
  <c r="I60" i="12"/>
  <c r="H59" i="12"/>
  <c r="H14" i="12"/>
  <c r="H81" i="8"/>
  <c r="H69" i="8"/>
  <c r="H65" i="8"/>
  <c r="H48" i="8"/>
  <c r="H43" i="8"/>
  <c r="H41" i="8"/>
  <c r="H36" i="8"/>
  <c r="H26" i="8"/>
  <c r="H24" i="8"/>
  <c r="H16" i="8"/>
  <c r="H7" i="8"/>
  <c r="H79" i="2"/>
  <c r="H67" i="2"/>
  <c r="H52" i="2"/>
  <c r="H41" i="2"/>
  <c r="H27" i="2"/>
  <c r="H9" i="2"/>
  <c r="H97" i="3"/>
  <c r="H92" i="3"/>
  <c r="H78" i="3"/>
  <c r="H68" i="3"/>
  <c r="H61" i="3"/>
  <c r="H25" i="3"/>
  <c r="H15" i="3"/>
  <c r="H4" i="3"/>
  <c r="H80" i="6"/>
  <c r="H73" i="6"/>
  <c r="H59" i="6"/>
  <c r="H31" i="6"/>
  <c r="H23" i="6"/>
  <c r="H98" i="7"/>
  <c r="H46" i="7"/>
  <c r="H39" i="7"/>
  <c r="H8" i="7"/>
  <c r="H88" i="5"/>
  <c r="H45" i="5"/>
  <c r="H25" i="5"/>
  <c r="H18" i="5"/>
  <c r="H7" i="5"/>
  <c r="H78" i="4"/>
  <c r="H42" i="4"/>
  <c r="H22" i="4"/>
  <c r="H82" i="11"/>
  <c r="H43" i="11"/>
  <c r="H36" i="11"/>
  <c r="H26" i="11"/>
  <c r="H19" i="11"/>
  <c r="H64" i="10"/>
  <c r="H50" i="10"/>
  <c r="H40" i="10"/>
  <c r="H30" i="10"/>
  <c r="H13" i="10"/>
  <c r="H9" i="10"/>
  <c r="H97" i="9"/>
  <c r="H76" i="9"/>
  <c r="H59" i="9"/>
  <c r="H48" i="9"/>
  <c r="H37" i="9"/>
  <c r="H35" i="9"/>
  <c r="H31" i="9"/>
  <c r="H29" i="9"/>
  <c r="H25" i="9"/>
  <c r="H18" i="9"/>
  <c r="H13" i="9"/>
  <c r="H30" i="14"/>
  <c r="H5" i="14"/>
  <c r="H3" i="14"/>
  <c r="H101" i="8"/>
  <c r="H101" i="3"/>
  <c r="H100" i="10"/>
  <c r="H103" i="5"/>
  <c r="H103" i="11"/>
  <c r="H106" i="4"/>
  <c r="H107" i="3"/>
  <c r="H107" i="9"/>
  <c r="H111" i="6"/>
  <c r="H112" i="8"/>
  <c r="H112" i="3"/>
  <c r="H110" i="10"/>
  <c r="H116" i="7"/>
  <c r="H114" i="9"/>
  <c r="H117" i="5"/>
  <c r="H118" i="11"/>
  <c r="H64" i="14"/>
  <c r="H86" i="12"/>
  <c r="I86" i="12"/>
  <c r="M90" i="12"/>
  <c r="I90" i="12"/>
  <c r="H94" i="12"/>
  <c r="I94" i="12"/>
  <c r="M98" i="12"/>
  <c r="I98" i="12"/>
  <c r="M102" i="12"/>
  <c r="I102" i="12"/>
  <c r="M107" i="12"/>
  <c r="I106" i="12"/>
  <c r="M114" i="12"/>
  <c r="I114" i="12"/>
  <c r="M121" i="12"/>
  <c r="I121" i="12"/>
  <c r="H153" i="7"/>
  <c r="O32" i="12"/>
  <c r="H31" i="12"/>
  <c r="H29" i="12"/>
  <c r="H27" i="12"/>
  <c r="H25" i="12"/>
  <c r="O22" i="12"/>
  <c r="O19" i="12"/>
  <c r="O11" i="12"/>
  <c r="H84" i="8"/>
  <c r="H79" i="8"/>
  <c r="H63" i="8"/>
  <c r="H59" i="8"/>
  <c r="H53" i="8"/>
  <c r="H51" i="8"/>
  <c r="H46" i="8"/>
  <c r="H77" i="2"/>
  <c r="H70" i="2"/>
  <c r="H58" i="2"/>
  <c r="H39" i="2"/>
  <c r="H5" i="2"/>
  <c r="H88" i="3"/>
  <c r="H55" i="3"/>
  <c r="H40" i="3"/>
  <c r="H18" i="3"/>
  <c r="H64" i="6"/>
  <c r="H15" i="6"/>
  <c r="H8" i="6"/>
  <c r="H42" i="7"/>
  <c r="H55" i="4"/>
  <c r="H49" i="4"/>
  <c r="H16" i="4"/>
  <c r="H70" i="11"/>
  <c r="H58" i="11"/>
  <c r="H22" i="11"/>
  <c r="H13" i="11"/>
  <c r="H85" i="9"/>
  <c r="H70" i="9"/>
  <c r="H102" i="5"/>
  <c r="H103" i="8"/>
  <c r="H105" i="3"/>
  <c r="H103" i="10"/>
  <c r="H110" i="7"/>
  <c r="H110" i="8"/>
  <c r="H111" i="8"/>
  <c r="H109" i="9"/>
  <c r="H41" i="14"/>
  <c r="J112" i="12"/>
  <c r="H113" i="3"/>
  <c r="H111" i="10"/>
  <c r="H59" i="14"/>
  <c r="H114" i="6"/>
  <c r="J97" i="12"/>
  <c r="J92" i="12"/>
  <c r="J87" i="12"/>
  <c r="J79" i="12"/>
  <c r="I73" i="12"/>
  <c r="I71" i="12"/>
  <c r="I67" i="12"/>
  <c r="I65" i="12"/>
  <c r="I63" i="12"/>
  <c r="I61" i="12"/>
  <c r="N34" i="12"/>
  <c r="H11" i="12"/>
  <c r="H9" i="12"/>
  <c r="N7" i="12"/>
  <c r="H5" i="12"/>
  <c r="H95" i="8"/>
  <c r="H75" i="8"/>
  <c r="H70" i="8"/>
  <c r="H68" i="8"/>
  <c r="H66" i="8"/>
  <c r="H56" i="8"/>
  <c r="H42" i="8"/>
  <c r="H35" i="8"/>
  <c r="H94" i="2"/>
  <c r="H85" i="2"/>
  <c r="H73" i="2"/>
  <c r="H61" i="2"/>
  <c r="H17" i="2"/>
  <c r="H86" i="3"/>
  <c r="H72" i="3"/>
  <c r="H67" i="3"/>
  <c r="H65" i="3"/>
  <c r="H53" i="3"/>
  <c r="H48" i="3"/>
  <c r="H43" i="3"/>
  <c r="H29" i="3"/>
  <c r="H12" i="3"/>
  <c r="H6" i="3"/>
  <c r="H98" i="6"/>
  <c r="H92" i="6"/>
  <c r="H84" i="6"/>
  <c r="H75" i="6"/>
  <c r="H48" i="6"/>
  <c r="H44" i="6"/>
  <c r="H34" i="6"/>
  <c r="H26" i="6"/>
  <c r="H14" i="6"/>
  <c r="H100" i="7"/>
  <c r="H91" i="7"/>
  <c r="H57" i="7"/>
  <c r="H54" i="7"/>
  <c r="H48" i="7"/>
  <c r="H32" i="7"/>
  <c r="H21" i="7"/>
  <c r="H19" i="7"/>
  <c r="H10" i="7"/>
  <c r="H96" i="5"/>
  <c r="H90" i="5"/>
  <c r="H76" i="5"/>
  <c r="H70" i="5"/>
  <c r="H68" i="5"/>
  <c r="H63" i="5"/>
  <c r="H55" i="5"/>
  <c r="H48" i="5"/>
  <c r="H40" i="5"/>
  <c r="H38" i="5"/>
  <c r="H33" i="5"/>
  <c r="H27" i="5"/>
  <c r="H20" i="5"/>
  <c r="H9" i="5"/>
  <c r="H99" i="4"/>
  <c r="H90" i="4"/>
  <c r="H84" i="4"/>
  <c r="H75" i="4"/>
  <c r="H67" i="4"/>
  <c r="H60" i="4"/>
  <c r="H54" i="4"/>
  <c r="H48" i="4"/>
  <c r="H44" i="4"/>
  <c r="H34" i="4"/>
  <c r="H13" i="4"/>
  <c r="H7" i="4"/>
  <c r="H94" i="11"/>
  <c r="H88" i="11"/>
  <c r="H79" i="11"/>
  <c r="H75" i="11"/>
  <c r="H73" i="11"/>
  <c r="H69" i="11"/>
  <c r="H45" i="11"/>
  <c r="H38" i="11"/>
  <c r="H29" i="11"/>
  <c r="H25" i="11"/>
  <c r="H18" i="11"/>
  <c r="H3" i="11"/>
  <c r="H82" i="10"/>
  <c r="H78" i="10"/>
  <c r="H70" i="10"/>
  <c r="H66" i="10"/>
  <c r="H56" i="10"/>
  <c r="H52" i="10"/>
  <c r="H17" i="10"/>
  <c r="H12" i="10"/>
  <c r="H10" i="10"/>
  <c r="H3" i="10"/>
  <c r="H69" i="9"/>
  <c r="H60" i="9"/>
  <c r="H56" i="9"/>
  <c r="H50" i="9"/>
  <c r="H34" i="9"/>
  <c r="H15" i="9"/>
  <c r="H12" i="9"/>
  <c r="H29" i="14"/>
  <c r="H27" i="14"/>
  <c r="H23" i="14"/>
  <c r="H4" i="14"/>
  <c r="H100" i="2"/>
  <c r="H101" i="6"/>
  <c r="H102" i="8"/>
  <c r="H102" i="3"/>
  <c r="H104" i="7"/>
  <c r="H101" i="10"/>
  <c r="H35" i="14"/>
  <c r="H105" i="11"/>
  <c r="H106" i="8"/>
  <c r="H107" i="7"/>
  <c r="H106" i="11"/>
  <c r="H37" i="14"/>
  <c r="H107" i="6"/>
  <c r="H107" i="11"/>
  <c r="H108" i="6"/>
  <c r="H40" i="14"/>
  <c r="H110" i="3"/>
  <c r="H112" i="6"/>
  <c r="H112" i="11"/>
  <c r="H110" i="9"/>
  <c r="H115" i="7"/>
  <c r="H114" i="10"/>
  <c r="H113" i="9"/>
  <c r="H118" i="3"/>
  <c r="H119" i="7"/>
  <c r="H118" i="4"/>
  <c r="H115" i="10"/>
  <c r="H116" i="9"/>
  <c r="H122" i="11"/>
  <c r="H124" i="4"/>
  <c r="H123" i="9"/>
  <c r="H129" i="7"/>
  <c r="H126" i="10"/>
  <c r="H75" i="14"/>
  <c r="H130" i="3"/>
  <c r="H132" i="8"/>
  <c r="H133" i="7"/>
  <c r="H133" i="3"/>
  <c r="H134" i="7"/>
  <c r="H138" i="3"/>
  <c r="M93" i="12"/>
  <c r="I92" i="12"/>
  <c r="M139" i="12"/>
  <c r="I139" i="12"/>
  <c r="I143" i="12"/>
  <c r="I145" i="12"/>
  <c r="I147" i="12"/>
  <c r="I149" i="12"/>
  <c r="I152" i="12"/>
  <c r="I153" i="12"/>
  <c r="I156" i="12"/>
  <c r="I159" i="12"/>
  <c r="I161" i="12"/>
  <c r="I162" i="12"/>
  <c r="I166" i="12"/>
  <c r="H174" i="2"/>
  <c r="I175" i="12"/>
  <c r="H175" i="6"/>
  <c r="H173" i="9"/>
  <c r="I176" i="12"/>
  <c r="H180" i="4"/>
  <c r="H181" i="6"/>
  <c r="H183" i="7"/>
  <c r="H184" i="7"/>
  <c r="H182" i="9"/>
  <c r="I185" i="12"/>
  <c r="H183" i="10"/>
  <c r="H186" i="3"/>
  <c r="H187" i="3"/>
  <c r="I188" i="12"/>
  <c r="H189" i="6"/>
  <c r="I190" i="12"/>
  <c r="H191" i="5"/>
  <c r="H190" i="10"/>
  <c r="I194" i="12"/>
  <c r="H192" i="10"/>
  <c r="I196" i="12"/>
  <c r="H197" i="4"/>
  <c r="I198" i="12"/>
  <c r="H199" i="3"/>
  <c r="H200" i="11"/>
  <c r="I201" i="12"/>
  <c r="H205" i="7"/>
  <c r="H208" i="7"/>
  <c r="H120" i="4"/>
  <c r="H124" i="2"/>
  <c r="H122" i="10"/>
  <c r="H126" i="3"/>
  <c r="H127" i="6"/>
  <c r="H131" i="3"/>
  <c r="H136" i="6"/>
  <c r="H138" i="2"/>
  <c r="H138" i="6"/>
  <c r="H140" i="7"/>
  <c r="H139" i="4"/>
  <c r="H140" i="11"/>
  <c r="I77" i="12"/>
  <c r="I81" i="12"/>
  <c r="I85" i="12"/>
  <c r="I89" i="12"/>
  <c r="I93" i="12"/>
  <c r="I97" i="12"/>
  <c r="I101" i="12"/>
  <c r="I105" i="12"/>
  <c r="I109" i="12"/>
  <c r="I113" i="12"/>
  <c r="I117" i="12"/>
  <c r="I120" i="12"/>
  <c r="I124" i="12"/>
  <c r="I128" i="12"/>
  <c r="I132" i="12"/>
  <c r="I136" i="12"/>
  <c r="I140" i="12"/>
  <c r="H141" i="5"/>
  <c r="M144" i="12"/>
  <c r="I144" i="12"/>
  <c r="H144" i="3"/>
  <c r="H142" i="10"/>
  <c r="H145" i="6"/>
  <c r="H145" i="11"/>
  <c r="H92" i="14"/>
  <c r="H148" i="7"/>
  <c r="I148" i="12"/>
  <c r="H148" i="3"/>
  <c r="H94" i="14"/>
  <c r="H150" i="5"/>
  <c r="H151" i="3"/>
  <c r="H149" i="10"/>
  <c r="H97" i="14"/>
  <c r="H150" i="10"/>
  <c r="H98" i="14"/>
  <c r="H154" i="5"/>
  <c r="H154" i="11"/>
  <c r="H152" i="9"/>
  <c r="H155" i="8"/>
  <c r="H153" i="10"/>
  <c r="H102" i="14"/>
  <c r="H157" i="2"/>
  <c r="H157" i="6"/>
  <c r="H157" i="5"/>
  <c r="H155" i="9"/>
  <c r="J158" i="12"/>
  <c r="H158" i="3"/>
  <c r="H158" i="4"/>
  <c r="H104" i="14"/>
  <c r="H159" i="2"/>
  <c r="H159" i="11"/>
  <c r="H160" i="12"/>
  <c r="H160" i="8"/>
  <c r="H160" i="4"/>
  <c r="H158" i="10"/>
  <c r="H106" i="14"/>
  <c r="H161" i="2"/>
  <c r="H161" i="6"/>
  <c r="H161" i="5"/>
  <c r="H161" i="11"/>
  <c r="H108" i="14"/>
  <c r="H164" i="2"/>
  <c r="H164" i="6"/>
  <c r="H164" i="5"/>
  <c r="H164" i="11"/>
  <c r="H110" i="14"/>
  <c r="H163" i="10"/>
  <c r="H164" i="9"/>
  <c r="H167" i="8"/>
  <c r="H167" i="4"/>
  <c r="I168" i="12"/>
  <c r="H169" i="5"/>
  <c r="H167" i="9"/>
  <c r="I170" i="12"/>
  <c r="H171" i="7"/>
  <c r="H168" i="10"/>
  <c r="H172" i="5"/>
  <c r="I173" i="12"/>
  <c r="H173" i="5"/>
  <c r="H171" i="9"/>
  <c r="H174" i="8"/>
  <c r="H175" i="7"/>
  <c r="H176" i="7"/>
  <c r="H177" i="7"/>
  <c r="I177" i="12"/>
  <c r="H178" i="4"/>
  <c r="I181" i="12"/>
  <c r="H181" i="2"/>
  <c r="I183" i="12"/>
  <c r="H183" i="6"/>
  <c r="H182" i="10"/>
  <c r="H185" i="5"/>
  <c r="H188" i="11"/>
  <c r="H135" i="14"/>
  <c r="H191" i="3"/>
  <c r="H192" i="7"/>
  <c r="H191" i="10"/>
  <c r="H139" i="14"/>
  <c r="H194" i="11"/>
  <c r="H141" i="14"/>
  <c r="H194" i="9"/>
  <c r="H197" i="6"/>
  <c r="H143" i="14"/>
  <c r="H199" i="2"/>
  <c r="H200" i="4"/>
  <c r="H200" i="10"/>
  <c r="I203" i="12"/>
  <c r="H203" i="6"/>
  <c r="H204" i="5"/>
  <c r="H204" i="11"/>
  <c r="H214" i="5"/>
  <c r="H199" i="12"/>
  <c r="I199" i="12"/>
  <c r="H116" i="8"/>
  <c r="H116" i="4"/>
  <c r="H119" i="2"/>
  <c r="H117" i="9"/>
  <c r="H50" i="14"/>
  <c r="H120" i="11"/>
  <c r="H66" i="14"/>
  <c r="H124" i="3"/>
  <c r="H122" i="9"/>
  <c r="H124" i="10"/>
  <c r="H131" i="6"/>
  <c r="H131" i="5"/>
  <c r="H130" i="9"/>
  <c r="H134" i="8"/>
  <c r="H136" i="8"/>
  <c r="J137" i="12"/>
  <c r="H140" i="2"/>
  <c r="I75" i="12"/>
  <c r="I79" i="12"/>
  <c r="I83" i="12"/>
  <c r="I87" i="12"/>
  <c r="I91" i="12"/>
  <c r="I95" i="12"/>
  <c r="I99" i="12"/>
  <c r="I103" i="12"/>
  <c r="I107" i="12"/>
  <c r="I111" i="12"/>
  <c r="I115" i="12"/>
  <c r="I122" i="12"/>
  <c r="I126" i="12"/>
  <c r="I130" i="12"/>
  <c r="I134" i="12"/>
  <c r="I138" i="12"/>
  <c r="H142" i="7"/>
  <c r="H141" i="4"/>
  <c r="M143" i="12"/>
  <c r="I142" i="12"/>
  <c r="H142" i="2"/>
  <c r="H142" i="6"/>
  <c r="H142" i="11"/>
  <c r="H144" i="8"/>
  <c r="H144" i="11"/>
  <c r="I146" i="12"/>
  <c r="H146" i="3"/>
  <c r="H146" i="11"/>
  <c r="H144" i="9"/>
  <c r="H147" i="12"/>
  <c r="H150" i="7"/>
  <c r="H151" i="6"/>
  <c r="H149" i="9"/>
  <c r="H153" i="5"/>
  <c r="I154" i="12"/>
  <c r="H156" i="11"/>
  <c r="I157" i="12"/>
  <c r="H156" i="9"/>
  <c r="H160" i="5"/>
  <c r="H158" i="9"/>
  <c r="H161" i="12"/>
  <c r="H162" i="7"/>
  <c r="H159" i="10"/>
  <c r="H163" i="7"/>
  <c r="I163" i="12"/>
  <c r="H164" i="3"/>
  <c r="H165" i="7"/>
  <c r="I165" i="12"/>
  <c r="H166" i="8"/>
  <c r="H164" i="10"/>
  <c r="H167" i="6"/>
  <c r="H168" i="5"/>
  <c r="H171" i="3"/>
  <c r="H169" i="9"/>
  <c r="I172" i="12"/>
  <c r="H172" i="3"/>
  <c r="J176" i="12"/>
  <c r="H122" i="14"/>
  <c r="H178" i="7"/>
  <c r="H178" i="6"/>
  <c r="H176" i="9"/>
  <c r="I179" i="12"/>
  <c r="H177" i="10"/>
  <c r="H182" i="7"/>
  <c r="H181" i="9"/>
  <c r="I184" i="12"/>
  <c r="I187" i="12"/>
  <c r="H190" i="7"/>
  <c r="I192" i="12"/>
  <c r="I193" i="12"/>
  <c r="H194" i="3"/>
  <c r="H198" i="3"/>
  <c r="I200" i="12"/>
  <c r="H202" i="5"/>
  <c r="I208" i="12"/>
  <c r="H208" i="12"/>
  <c r="I224" i="12"/>
  <c r="H224" i="12"/>
  <c r="I235" i="12"/>
  <c r="I245" i="12"/>
  <c r="I290" i="12"/>
  <c r="I288" i="12"/>
  <c r="I279" i="12"/>
  <c r="I277" i="12"/>
  <c r="H226" i="14"/>
  <c r="H281" i="3"/>
  <c r="H283" i="3"/>
  <c r="H286" i="3"/>
  <c r="H287" i="3"/>
  <c r="H292" i="3"/>
  <c r="H304" i="3"/>
  <c r="H305" i="12"/>
  <c r="I306" i="12"/>
  <c r="H307" i="8"/>
  <c r="H309" i="12"/>
  <c r="I310" i="12"/>
  <c r="H315" i="8"/>
  <c r="H317" i="8"/>
  <c r="H318" i="8"/>
  <c r="I320" i="12"/>
  <c r="H266" i="14"/>
  <c r="H322" i="8"/>
  <c r="H322" i="5"/>
  <c r="I323" i="12"/>
  <c r="H324" i="12"/>
  <c r="H326" i="7"/>
  <c r="H325" i="11"/>
  <c r="H328" i="5"/>
  <c r="H274" i="14"/>
  <c r="H330" i="3"/>
  <c r="H330" i="11"/>
  <c r="I331" i="12"/>
  <c r="H332" i="5"/>
  <c r="H333" i="5"/>
  <c r="H280" i="14"/>
  <c r="H336" i="8"/>
  <c r="H338" i="3"/>
  <c r="H337" i="11"/>
  <c r="I339" i="12"/>
  <c r="H337" i="9"/>
  <c r="H338" i="9"/>
  <c r="H341" i="8"/>
  <c r="H343" i="7"/>
  <c r="H343" i="11"/>
  <c r="H345" i="7"/>
  <c r="I344" i="12"/>
  <c r="H344" i="3"/>
  <c r="H290" i="14"/>
  <c r="H292" i="14"/>
  <c r="I347" i="12"/>
  <c r="H347" i="3"/>
  <c r="H351" i="7"/>
  <c r="I396" i="12"/>
  <c r="I455" i="12"/>
  <c r="H504" i="12"/>
  <c r="I504" i="12"/>
  <c r="I505" i="12"/>
  <c r="I506" i="12"/>
  <c r="I507" i="12"/>
  <c r="I513" i="12"/>
  <c r="I514" i="12"/>
  <c r="J598" i="12"/>
  <c r="J599" i="12"/>
  <c r="I640" i="12"/>
  <c r="J703" i="12"/>
  <c r="H703" i="12"/>
  <c r="H205" i="11"/>
  <c r="I206" i="12"/>
  <c r="I211" i="12"/>
  <c r="H211" i="11"/>
  <c r="I212" i="12"/>
  <c r="H212" i="6"/>
  <c r="I214" i="12"/>
  <c r="I217" i="12"/>
  <c r="I218" i="12"/>
  <c r="I219" i="12"/>
  <c r="H220" i="3"/>
  <c r="H223" i="7"/>
  <c r="I222" i="12"/>
  <c r="H222" i="11"/>
  <c r="H169" i="14"/>
  <c r="H224" i="11"/>
  <c r="I227" i="12"/>
  <c r="H173" i="14"/>
  <c r="H226" i="10"/>
  <c r="I229" i="12"/>
  <c r="I231" i="12"/>
  <c r="H231" i="6"/>
  <c r="H177" i="14"/>
  <c r="I233" i="12"/>
  <c r="H179" i="14"/>
  <c r="I237" i="12"/>
  <c r="H239" i="5"/>
  <c r="H239" i="10"/>
  <c r="H243" i="3"/>
  <c r="H243" i="10"/>
  <c r="H192" i="14"/>
  <c r="H247" i="3"/>
  <c r="I248" i="12"/>
  <c r="H248" i="5"/>
  <c r="H249" i="2"/>
  <c r="I252" i="12"/>
  <c r="H250" i="10"/>
  <c r="I255" i="12"/>
  <c r="H253" i="10"/>
  <c r="H259" i="7"/>
  <c r="H258" i="12"/>
  <c r="H204" i="14"/>
  <c r="H259" i="3"/>
  <c r="H205" i="14"/>
  <c r="H260" i="3"/>
  <c r="H261" i="2"/>
  <c r="H262" i="5"/>
  <c r="H264" i="11"/>
  <c r="H265" i="4"/>
  <c r="H264" i="9"/>
  <c r="H212" i="14"/>
  <c r="H267" i="3"/>
  <c r="H268" i="4"/>
  <c r="H270" i="7"/>
  <c r="H269" i="2"/>
  <c r="H269" i="11"/>
  <c r="H267" i="10"/>
  <c r="H270" i="5"/>
  <c r="H268" i="10"/>
  <c r="H272" i="5"/>
  <c r="H270" i="10"/>
  <c r="H273" i="5"/>
  <c r="H275" i="7"/>
  <c r="H271" i="10"/>
  <c r="H274" i="5"/>
  <c r="H272" i="10"/>
  <c r="I265" i="12"/>
  <c r="H296" i="12"/>
  <c r="H290" i="12"/>
  <c r="H279" i="12"/>
  <c r="H285" i="8"/>
  <c r="H453" i="2"/>
  <c r="H447" i="2"/>
  <c r="H437" i="2"/>
  <c r="H435" i="2"/>
  <c r="H433" i="2"/>
  <c r="H395" i="2"/>
  <c r="H357" i="2"/>
  <c r="H313" i="2"/>
  <c r="H311" i="2"/>
  <c r="H305" i="2"/>
  <c r="H284" i="2"/>
  <c r="H297" i="5"/>
  <c r="H330" i="4"/>
  <c r="H319" i="4"/>
  <c r="H300" i="4"/>
  <c r="H296" i="4"/>
  <c r="H294" i="4"/>
  <c r="H290" i="4"/>
  <c r="H288" i="4"/>
  <c r="H286" i="4"/>
  <c r="H313" i="11"/>
  <c r="H303" i="11"/>
  <c r="H283" i="11"/>
  <c r="H284" i="9"/>
  <c r="H280" i="9"/>
  <c r="H278" i="9"/>
  <c r="H276" i="9"/>
  <c r="H274" i="9"/>
  <c r="H428" i="10"/>
  <c r="H380" i="10"/>
  <c r="H378" i="10"/>
  <c r="H374" i="10"/>
  <c r="H352" i="10"/>
  <c r="H350" i="10"/>
  <c r="H346" i="10"/>
  <c r="H342" i="10"/>
  <c r="H340" i="10"/>
  <c r="H331" i="10"/>
  <c r="H311" i="10"/>
  <c r="H295" i="10"/>
  <c r="I291" i="12"/>
  <c r="I305" i="12"/>
  <c r="I325" i="12"/>
  <c r="I338" i="12"/>
  <c r="I343" i="12"/>
  <c r="I346" i="12"/>
  <c r="I17" i="18"/>
  <c r="I37" i="18"/>
  <c r="I350" i="12"/>
  <c r="H350" i="5"/>
  <c r="H351" i="12"/>
  <c r="I351" i="12"/>
  <c r="H351" i="3"/>
  <c r="H352" i="8"/>
  <c r="H353" i="7"/>
  <c r="H354" i="5"/>
  <c r="H355" i="8"/>
  <c r="H355" i="11"/>
  <c r="H358" i="12"/>
  <c r="I358" i="12"/>
  <c r="H359" i="4"/>
  <c r="H362" i="7"/>
  <c r="H361" i="5"/>
  <c r="H361" i="11"/>
  <c r="I362" i="12"/>
  <c r="H362" i="4"/>
  <c r="H363" i="5"/>
  <c r="I367" i="12"/>
  <c r="H315" i="14"/>
  <c r="H370" i="5"/>
  <c r="I371" i="12"/>
  <c r="H371" i="3"/>
  <c r="I372" i="12"/>
  <c r="H376" i="8"/>
  <c r="H377" i="8"/>
  <c r="H378" i="8"/>
  <c r="H378" i="4"/>
  <c r="H379" i="12"/>
  <c r="I382" i="12"/>
  <c r="H382" i="4"/>
  <c r="H381" i="9"/>
  <c r="H386" i="8"/>
  <c r="I389" i="12"/>
  <c r="I388" i="12"/>
  <c r="H394" i="8"/>
  <c r="I394" i="12"/>
  <c r="H29" i="20"/>
  <c r="I400" i="12"/>
  <c r="H35" i="20"/>
  <c r="I406" i="12"/>
  <c r="I408" i="12"/>
  <c r="H411" i="8"/>
  <c r="I414" i="12"/>
  <c r="I415" i="12"/>
  <c r="H416" i="5"/>
  <c r="H414" i="9"/>
  <c r="H418" i="12"/>
  <c r="H419" i="3"/>
  <c r="I420" i="12"/>
  <c r="H54" i="20"/>
  <c r="H367" i="14"/>
  <c r="H422" i="4"/>
  <c r="H424" i="4"/>
  <c r="H370" i="14"/>
  <c r="H425" i="8"/>
  <c r="I426" i="12"/>
  <c r="H429" i="3"/>
  <c r="H64" i="20"/>
  <c r="H431" i="3"/>
  <c r="H431" i="4"/>
  <c r="H66" i="20"/>
  <c r="I434" i="12"/>
  <c r="I435" i="12"/>
  <c r="H435" i="5"/>
  <c r="I436" i="12"/>
  <c r="H436" i="4"/>
  <c r="I439" i="12"/>
  <c r="I442" i="12"/>
  <c r="I443" i="12"/>
  <c r="I444" i="12"/>
  <c r="I446" i="12"/>
  <c r="H448" i="5"/>
  <c r="I450" i="12"/>
  <c r="H450" i="3"/>
  <c r="H450" i="4"/>
  <c r="H453" i="7"/>
  <c r="H452" i="8"/>
  <c r="H454" i="8"/>
  <c r="H454" i="5"/>
  <c r="I457" i="12"/>
  <c r="H459" i="4"/>
  <c r="H93" i="20"/>
  <c r="I461" i="12"/>
  <c r="H461" i="4"/>
  <c r="I462" i="12"/>
  <c r="H463" i="5"/>
  <c r="H468" i="8"/>
  <c r="H464" i="10"/>
  <c r="H101" i="20"/>
  <c r="H466" i="10"/>
  <c r="H470" i="4"/>
  <c r="I471" i="12"/>
  <c r="H471" i="5"/>
  <c r="I482" i="12"/>
  <c r="H489" i="2"/>
  <c r="H516" i="12"/>
  <c r="I516" i="12"/>
  <c r="H522" i="7"/>
  <c r="I521" i="12"/>
  <c r="H521" i="12"/>
  <c r="H524" i="5"/>
  <c r="I533" i="12"/>
  <c r="H533" i="12"/>
  <c r="H554" i="4"/>
  <c r="H587" i="5"/>
  <c r="H207" i="8"/>
  <c r="I209" i="12"/>
  <c r="I210" i="12"/>
  <c r="H210" i="11"/>
  <c r="H213" i="3"/>
  <c r="H215" i="3"/>
  <c r="H161" i="14"/>
  <c r="H216" i="8"/>
  <c r="H163" i="14"/>
  <c r="I220" i="12"/>
  <c r="I221" i="12"/>
  <c r="H221" i="4"/>
  <c r="I226" i="12"/>
  <c r="I230" i="12"/>
  <c r="H235" i="12"/>
  <c r="I236" i="12"/>
  <c r="I240" i="12"/>
  <c r="I242" i="12"/>
  <c r="I246" i="12"/>
  <c r="I249" i="12"/>
  <c r="I253" i="12"/>
  <c r="H253" i="2"/>
  <c r="H255" i="7"/>
  <c r="I256" i="12"/>
  <c r="I258" i="12"/>
  <c r="H235" i="14"/>
  <c r="H225" i="14"/>
  <c r="H300" i="12"/>
  <c r="I298" i="12"/>
  <c r="I303" i="12"/>
  <c r="H304" i="8"/>
  <c r="H307" i="12"/>
  <c r="H307" i="3"/>
  <c r="I308" i="12"/>
  <c r="H309" i="8"/>
  <c r="H309" i="5"/>
  <c r="H311" i="12"/>
  <c r="I312" i="12"/>
  <c r="H314" i="8"/>
  <c r="I316" i="12"/>
  <c r="I317" i="12"/>
  <c r="H321" i="5"/>
  <c r="H325" i="7"/>
  <c r="H321" i="9"/>
  <c r="H322" i="9"/>
  <c r="H325" i="8"/>
  <c r="I326" i="12"/>
  <c r="I327" i="12"/>
  <c r="H273" i="14"/>
  <c r="I328" i="12"/>
  <c r="I329" i="12"/>
  <c r="H330" i="5"/>
  <c r="H334" i="7"/>
  <c r="I333" i="12"/>
  <c r="H333" i="11"/>
  <c r="H335" i="7"/>
  <c r="I334" i="12"/>
  <c r="H332" i="9"/>
  <c r="H337" i="7"/>
  <c r="H339" i="3"/>
  <c r="H337" i="4"/>
  <c r="H340" i="11"/>
  <c r="H342" i="7"/>
  <c r="H342" i="4"/>
  <c r="H340" i="9"/>
  <c r="H343" i="4"/>
  <c r="H341" i="9"/>
  <c r="H342" i="9"/>
  <c r="H345" i="4"/>
  <c r="H347" i="5"/>
  <c r="H347" i="11"/>
  <c r="H348" i="5"/>
  <c r="I349" i="12"/>
  <c r="I352" i="12"/>
  <c r="I353" i="12"/>
  <c r="I354" i="12"/>
  <c r="I355" i="12"/>
  <c r="I361" i="12"/>
  <c r="I364" i="12"/>
  <c r="I369" i="12"/>
  <c r="I379" i="12"/>
  <c r="I381" i="12"/>
  <c r="I384" i="12"/>
  <c r="I397" i="12"/>
  <c r="I403" i="12"/>
  <c r="I416" i="12"/>
  <c r="I418" i="12"/>
  <c r="I419" i="12"/>
  <c r="I422" i="12"/>
  <c r="I424" i="12"/>
  <c r="I430" i="12"/>
  <c r="I431" i="12"/>
  <c r="H443" i="8"/>
  <c r="H443" i="5"/>
  <c r="H446" i="7"/>
  <c r="H446" i="8"/>
  <c r="H447" i="3"/>
  <c r="H451" i="7"/>
  <c r="J451" i="12"/>
  <c r="H90" i="20"/>
  <c r="H402" i="14"/>
  <c r="H457" i="5"/>
  <c r="H459" i="7"/>
  <c r="H458" i="3"/>
  <c r="H458" i="4"/>
  <c r="I459" i="12"/>
  <c r="H406" i="14"/>
  <c r="I465" i="12"/>
  <c r="I466" i="12"/>
  <c r="I204" i="12"/>
  <c r="H204" i="2"/>
  <c r="H205" i="5"/>
  <c r="H206" i="3"/>
  <c r="H209" i="8"/>
  <c r="H207" i="10"/>
  <c r="H211" i="3"/>
  <c r="H212" i="3"/>
  <c r="H213" i="6"/>
  <c r="J215" i="12"/>
  <c r="H217" i="11"/>
  <c r="H220" i="6"/>
  <c r="I223" i="12"/>
  <c r="H224" i="3"/>
  <c r="I225" i="12"/>
  <c r="H226" i="8"/>
  <c r="I228" i="12"/>
  <c r="H229" i="6"/>
  <c r="H233" i="8"/>
  <c r="H235" i="6"/>
  <c r="H237" i="8"/>
  <c r="H237" i="6"/>
  <c r="I238" i="12"/>
  <c r="H240" i="3"/>
  <c r="H238" i="10"/>
  <c r="H241" i="2"/>
  <c r="H187" i="14"/>
  <c r="H242" i="8"/>
  <c r="H188" i="14"/>
  <c r="I243" i="12"/>
  <c r="H241" i="9"/>
  <c r="H191" i="14"/>
  <c r="H248" i="7"/>
  <c r="H193" i="14"/>
  <c r="H246" i="9"/>
  <c r="H194" i="14"/>
  <c r="H249" i="4"/>
  <c r="I250" i="12"/>
  <c r="I251" i="12"/>
  <c r="H253" i="7"/>
  <c r="H253" i="6"/>
  <c r="H252" i="9"/>
  <c r="H255" i="6"/>
  <c r="H256" i="3"/>
  <c r="H258" i="7"/>
  <c r="H254" i="10"/>
  <c r="H203" i="14"/>
  <c r="H258" i="5"/>
  <c r="I259" i="12"/>
  <c r="H261" i="7"/>
  <c r="I260" i="12"/>
  <c r="H259" i="10"/>
  <c r="H260" i="10"/>
  <c r="I263" i="12"/>
  <c r="H210" i="14"/>
  <c r="H266" i="5"/>
  <c r="H264" i="10"/>
  <c r="H268" i="2"/>
  <c r="H214" i="14"/>
  <c r="H269" i="4"/>
  <c r="H267" i="9"/>
  <c r="H270" i="8"/>
  <c r="H270" i="3"/>
  <c r="H270" i="4"/>
  <c r="H268" i="9"/>
  <c r="H269" i="9"/>
  <c r="H272" i="8"/>
  <c r="H272" i="3"/>
  <c r="H218" i="14"/>
  <c r="H273" i="3"/>
  <c r="H273" i="4"/>
  <c r="H219" i="14"/>
  <c r="H274" i="8"/>
  <c r="H274" i="3"/>
  <c r="H274" i="4"/>
  <c r="H220" i="14"/>
  <c r="I266" i="12"/>
  <c r="I268" i="12"/>
  <c r="I270" i="12"/>
  <c r="I272" i="12"/>
  <c r="I274" i="12"/>
  <c r="I293" i="12"/>
  <c r="I285" i="12"/>
  <c r="I283" i="12"/>
  <c r="I281" i="12"/>
  <c r="H295" i="8"/>
  <c r="H275" i="8"/>
  <c r="H460" i="2"/>
  <c r="H458" i="2"/>
  <c r="H456" i="2"/>
  <c r="H440" i="2"/>
  <c r="H427" i="2"/>
  <c r="H398" i="2"/>
  <c r="H394" i="2"/>
  <c r="H392" i="2"/>
  <c r="H381" i="2"/>
  <c r="H366" i="2"/>
  <c r="H362" i="2"/>
  <c r="H325" i="2"/>
  <c r="H310" i="2"/>
  <c r="H308" i="2"/>
  <c r="H306" i="2"/>
  <c r="H302" i="2"/>
  <c r="H285" i="2"/>
  <c r="H283" i="2"/>
  <c r="H294" i="5"/>
  <c r="H281" i="5"/>
  <c r="H299" i="4"/>
  <c r="H297" i="4"/>
  <c r="H291" i="4"/>
  <c r="H277" i="4"/>
  <c r="H302" i="9"/>
  <c r="H281" i="9"/>
  <c r="H275" i="9"/>
  <c r="H441" i="10"/>
  <c r="H377" i="10"/>
  <c r="H375" i="10"/>
  <c r="H373" i="10"/>
  <c r="H361" i="10"/>
  <c r="H359" i="10"/>
  <c r="H355" i="10"/>
  <c r="H349" i="10"/>
  <c r="H347" i="10"/>
  <c r="H345" i="10"/>
  <c r="H339" i="10"/>
  <c r="H330" i="10"/>
  <c r="H315" i="10"/>
  <c r="H312" i="10"/>
  <c r="H307" i="10"/>
  <c r="H296" i="10"/>
  <c r="I301" i="12"/>
  <c r="H278" i="7"/>
  <c r="H279" i="3"/>
  <c r="H282" i="3"/>
  <c r="H288" i="3"/>
  <c r="I315" i="12"/>
  <c r="I318" i="12"/>
  <c r="I322" i="12"/>
  <c r="I336" i="12"/>
  <c r="I341" i="12"/>
  <c r="H346" i="12"/>
  <c r="H348" i="9"/>
  <c r="H351" i="5"/>
  <c r="H351" i="11"/>
  <c r="H354" i="4"/>
  <c r="H352" i="9"/>
  <c r="I356" i="12"/>
  <c r="H358" i="5"/>
  <c r="I359" i="12"/>
  <c r="I360" i="12"/>
  <c r="H361" i="3"/>
  <c r="H359" i="9"/>
  <c r="I363" i="12"/>
  <c r="H363" i="3"/>
  <c r="H363" i="4"/>
  <c r="I366" i="12"/>
  <c r="H369" i="7"/>
  <c r="J368" i="12"/>
  <c r="H368" i="3"/>
  <c r="H369" i="8"/>
  <c r="A5" i="20"/>
  <c r="A6" i="20" s="1"/>
  <c r="A7" i="20" s="1"/>
  <c r="A8" i="20" s="1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7" i="20" s="1"/>
  <c r="A228" i="20" s="1"/>
  <c r="A229" i="20" s="1"/>
  <c r="A230" i="20" s="1"/>
  <c r="A231" i="20" s="1"/>
  <c r="A232" i="20" s="1"/>
  <c r="A233" i="20" s="1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A255" i="20" s="1"/>
  <c r="A256" i="20" s="1"/>
  <c r="A257" i="20" s="1"/>
  <c r="A258" i="20" s="1"/>
  <c r="A259" i="20" s="1"/>
  <c r="A260" i="20" s="1"/>
  <c r="A261" i="20" s="1"/>
  <c r="A262" i="20" s="1"/>
  <c r="A263" i="20" s="1"/>
  <c r="A264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86" i="20" s="1"/>
  <c r="A287" i="20" s="1"/>
  <c r="A288" i="20" s="1"/>
  <c r="A289" i="20" s="1"/>
  <c r="A290" i="20" s="1"/>
  <c r="A291" i="20" s="1"/>
  <c r="A292" i="20" s="1"/>
  <c r="A293" i="20" s="1"/>
  <c r="A294" i="20" s="1"/>
  <c r="A295" i="20" s="1"/>
  <c r="A296" i="20" s="1"/>
  <c r="A297" i="20" s="1"/>
  <c r="A298" i="20" s="1"/>
  <c r="A299" i="20" s="1"/>
  <c r="A300" i="20" s="1"/>
  <c r="A301" i="20" s="1"/>
  <c r="A302" i="20" s="1"/>
  <c r="A303" i="20" s="1"/>
  <c r="A304" i="20" s="1"/>
  <c r="A305" i="20" s="1"/>
  <c r="A306" i="20" s="1"/>
  <c r="A307" i="20" s="1"/>
  <c r="A308" i="20" s="1"/>
  <c r="A309" i="20" s="1"/>
  <c r="A310" i="20" s="1"/>
  <c r="A311" i="20" s="1"/>
  <c r="A312" i="20" s="1"/>
  <c r="A313" i="20" s="1"/>
  <c r="A314" i="20" s="1"/>
  <c r="A315" i="20" s="1"/>
  <c r="A316" i="20" s="1"/>
  <c r="A317" i="20" s="1"/>
  <c r="A318" i="20" s="1"/>
  <c r="A319" i="20" s="1"/>
  <c r="A320" i="20" s="1"/>
  <c r="A321" i="20" s="1"/>
  <c r="A322" i="20" s="1"/>
  <c r="A323" i="20" s="1"/>
  <c r="A324" i="20" s="1"/>
  <c r="A325" i="20" s="1"/>
  <c r="A326" i="20" s="1"/>
  <c r="A327" i="20" s="1"/>
  <c r="A328" i="20" s="1"/>
  <c r="A329" i="20" s="1"/>
  <c r="A330" i="20" s="1"/>
  <c r="A331" i="20" s="1"/>
  <c r="A332" i="20" s="1"/>
  <c r="A333" i="20" s="1"/>
  <c r="A334" i="20" s="1"/>
  <c r="A335" i="20" s="1"/>
  <c r="A336" i="20" s="1"/>
  <c r="A337" i="20" s="1"/>
  <c r="A338" i="20" s="1"/>
  <c r="A339" i="20" s="1"/>
  <c r="A340" i="20" s="1"/>
  <c r="A341" i="20" s="1"/>
  <c r="A342" i="20" s="1"/>
  <c r="A343" i="20" s="1"/>
  <c r="A344" i="20" s="1"/>
  <c r="A345" i="20" s="1"/>
  <c r="A346" i="20" s="1"/>
  <c r="A347" i="20" s="1"/>
  <c r="A348" i="20" s="1"/>
  <c r="A349" i="20" s="1"/>
  <c r="A350" i="20" s="1"/>
  <c r="A351" i="20" s="1"/>
  <c r="A352" i="20" s="1"/>
  <c r="A353" i="20" s="1"/>
  <c r="A354" i="20" s="1"/>
  <c r="A355" i="20" s="1"/>
  <c r="A356" i="20" s="1"/>
  <c r="A357" i="20" s="1"/>
  <c r="A358" i="20" s="1"/>
  <c r="A359" i="20" s="1"/>
  <c r="A360" i="20" s="1"/>
  <c r="A361" i="20" s="1"/>
  <c r="A362" i="20" s="1"/>
  <c r="A363" i="20" s="1"/>
  <c r="A364" i="20" s="1"/>
  <c r="A365" i="20" s="1"/>
  <c r="A366" i="20" s="1"/>
  <c r="A367" i="20" s="1"/>
  <c r="A368" i="20" s="1"/>
  <c r="A369" i="20" s="1"/>
  <c r="A370" i="20" s="1"/>
  <c r="A371" i="20" s="1"/>
  <c r="A372" i="20" s="1"/>
  <c r="A373" i="20" s="1"/>
  <c r="A374" i="20" s="1"/>
  <c r="A375" i="20" s="1"/>
  <c r="A376" i="20" s="1"/>
  <c r="A377" i="20" s="1"/>
  <c r="A378" i="20" s="1"/>
  <c r="A379" i="20" s="1"/>
  <c r="A380" i="20" s="1"/>
  <c r="A381" i="20" s="1"/>
  <c r="A382" i="20" s="1"/>
  <c r="A383" i="20" s="1"/>
  <c r="A384" i="20" s="1"/>
  <c r="A385" i="20" s="1"/>
  <c r="A386" i="20" s="1"/>
  <c r="A387" i="20" s="1"/>
  <c r="A388" i="20" s="1"/>
  <c r="A389" i="20" s="1"/>
  <c r="A390" i="20" s="1"/>
  <c r="A391" i="20" s="1"/>
  <c r="A392" i="20" s="1"/>
  <c r="A393" i="20" s="1"/>
  <c r="A394" i="20" s="1"/>
  <c r="A395" i="20" s="1"/>
  <c r="A396" i="20" s="1"/>
  <c r="A397" i="20" s="1"/>
  <c r="A398" i="20" s="1"/>
  <c r="A399" i="20" s="1"/>
  <c r="A400" i="20" s="1"/>
  <c r="A401" i="20" s="1"/>
  <c r="A402" i="20" s="1"/>
  <c r="A403" i="20" s="1"/>
  <c r="A404" i="20" s="1"/>
  <c r="A405" i="20" s="1"/>
  <c r="A406" i="20" s="1"/>
  <c r="A407" i="20" s="1"/>
  <c r="A408" i="20" s="1"/>
  <c r="A409" i="20" s="1"/>
  <c r="A410" i="20" s="1"/>
  <c r="A411" i="20" s="1"/>
  <c r="A412" i="20" s="1"/>
  <c r="A413" i="20" s="1"/>
  <c r="A414" i="20" s="1"/>
  <c r="A415" i="20" s="1"/>
  <c r="A416" i="20" s="1"/>
  <c r="A417" i="20" s="1"/>
  <c r="A418" i="20" s="1"/>
  <c r="A419" i="20" s="1"/>
  <c r="A420" i="20" s="1"/>
  <c r="A421" i="20" s="1"/>
  <c r="A422" i="20" s="1"/>
  <c r="A423" i="20" s="1"/>
  <c r="A424" i="20" s="1"/>
  <c r="A425" i="20" s="1"/>
  <c r="A426" i="20" s="1"/>
  <c r="A427" i="20" s="1"/>
  <c r="A428" i="20" s="1"/>
  <c r="A429" i="20" s="1"/>
  <c r="A430" i="20" s="1"/>
  <c r="A431" i="20" s="1"/>
  <c r="A432" i="20" s="1"/>
  <c r="A433" i="20" s="1"/>
  <c r="A434" i="20" s="1"/>
  <c r="A435" i="20" s="1"/>
  <c r="A436" i="20" s="1"/>
  <c r="A437" i="20" s="1"/>
  <c r="A438" i="20" s="1"/>
  <c r="A439" i="20" s="1"/>
  <c r="A440" i="20" s="1"/>
  <c r="A441" i="20" s="1"/>
  <c r="A442" i="20" s="1"/>
  <c r="A443" i="20" s="1"/>
  <c r="A444" i="20" s="1"/>
  <c r="A445" i="20" s="1"/>
  <c r="A446" i="20" s="1"/>
  <c r="A447" i="20" s="1"/>
  <c r="A448" i="20" s="1"/>
  <c r="A449" i="20" s="1"/>
  <c r="A450" i="20" s="1"/>
  <c r="A451" i="20" s="1"/>
  <c r="A452" i="20" s="1"/>
  <c r="A453" i="20" s="1"/>
  <c r="A454" i="20" s="1"/>
  <c r="A455" i="20" s="1"/>
  <c r="A456" i="20" s="1"/>
  <c r="A457" i="20" s="1"/>
  <c r="A458" i="20" s="1"/>
  <c r="A459" i="20" s="1"/>
  <c r="A460" i="20" s="1"/>
  <c r="A461" i="20" s="1"/>
  <c r="A462" i="20" s="1"/>
  <c r="A463" i="20" s="1"/>
  <c r="A464" i="20" s="1"/>
  <c r="A465" i="20" s="1"/>
  <c r="A466" i="20" s="1"/>
  <c r="A467" i="20" s="1"/>
  <c r="A468" i="20" s="1"/>
  <c r="A469" i="20" s="1"/>
  <c r="A470" i="20" s="1"/>
  <c r="A471" i="20" s="1"/>
  <c r="A472" i="20" s="1"/>
  <c r="A473" i="20" s="1"/>
  <c r="A474" i="20" s="1"/>
  <c r="A475" i="20" s="1"/>
  <c r="A476" i="20" s="1"/>
  <c r="A477" i="20" s="1"/>
  <c r="A478" i="20" s="1"/>
  <c r="A479" i="20" s="1"/>
  <c r="A480" i="20" s="1"/>
  <c r="A481" i="20" s="1"/>
  <c r="A482" i="20" s="1"/>
  <c r="A483" i="20" s="1"/>
  <c r="A484" i="20" s="1"/>
  <c r="A485" i="20" s="1"/>
  <c r="A486" i="20" s="1"/>
  <c r="A487" i="20" s="1"/>
  <c r="A488" i="20" s="1"/>
  <c r="A489" i="20" s="1"/>
  <c r="A490" i="20" s="1"/>
  <c r="A491" i="20" s="1"/>
  <c r="A492" i="20" s="1"/>
  <c r="A493" i="20" s="1"/>
  <c r="A494" i="20" s="1"/>
  <c r="A495" i="20" s="1"/>
  <c r="A496" i="20" s="1"/>
  <c r="A497" i="20" s="1"/>
  <c r="A498" i="20" s="1"/>
  <c r="A499" i="20" s="1"/>
  <c r="A500" i="20" s="1"/>
  <c r="A501" i="20" s="1"/>
  <c r="A502" i="20" s="1"/>
  <c r="A503" i="20" s="1"/>
  <c r="A504" i="20" s="1"/>
  <c r="A505" i="20" s="1"/>
  <c r="A506" i="20" s="1"/>
  <c r="A507" i="20" s="1"/>
  <c r="A508" i="20" s="1"/>
  <c r="A509" i="20" s="1"/>
  <c r="A510" i="20" s="1"/>
  <c r="A511" i="20" s="1"/>
  <c r="A512" i="20" s="1"/>
  <c r="A513" i="20" s="1"/>
  <c r="A514" i="20" s="1"/>
  <c r="A515" i="20" s="1"/>
  <c r="A516" i="20" s="1"/>
  <c r="A517" i="20" s="1"/>
  <c r="A518" i="20" s="1"/>
  <c r="A519" i="20" s="1"/>
  <c r="A520" i="20" s="1"/>
  <c r="A521" i="20" s="1"/>
  <c r="A522" i="20" s="1"/>
  <c r="A523" i="20" s="1"/>
  <c r="A524" i="20" s="1"/>
  <c r="A525" i="20" s="1"/>
  <c r="A526" i="20" s="1"/>
  <c r="A527" i="20" s="1"/>
  <c r="A528" i="20" s="1"/>
  <c r="A529" i="20" s="1"/>
  <c r="A530" i="20" s="1"/>
  <c r="A531" i="20" s="1"/>
  <c r="A532" i="20" s="1"/>
  <c r="A533" i="20" s="1"/>
  <c r="A534" i="20" s="1"/>
  <c r="A535" i="20" s="1"/>
  <c r="A536" i="20" s="1"/>
  <c r="A537" i="20" s="1"/>
  <c r="A538" i="20" s="1"/>
  <c r="A539" i="20" s="1"/>
  <c r="A540" i="20" s="1"/>
  <c r="A541" i="20" s="1"/>
  <c r="A542" i="20" s="1"/>
  <c r="A543" i="20" s="1"/>
  <c r="A544" i="20" s="1"/>
  <c r="A545" i="20" s="1"/>
  <c r="A546" i="20" s="1"/>
  <c r="A547" i="20" s="1"/>
  <c r="A548" i="20" s="1"/>
  <c r="A549" i="20" s="1"/>
  <c r="A550" i="20" s="1"/>
  <c r="A551" i="20" s="1"/>
  <c r="A552" i="20" s="1"/>
  <c r="A553" i="20" s="1"/>
  <c r="A554" i="20" s="1"/>
  <c r="A555" i="20" s="1"/>
  <c r="A556" i="20" s="1"/>
  <c r="A557" i="20" s="1"/>
  <c r="A558" i="20" s="1"/>
  <c r="A559" i="20" s="1"/>
  <c r="A560" i="20" s="1"/>
  <c r="A561" i="20" s="1"/>
  <c r="A562" i="20" s="1"/>
  <c r="A563" i="20" s="1"/>
  <c r="A564" i="20" s="1"/>
  <c r="A565" i="20" s="1"/>
  <c r="A566" i="20" s="1"/>
  <c r="A567" i="20" s="1"/>
  <c r="A568" i="20" s="1"/>
  <c r="A569" i="20" s="1"/>
  <c r="A570" i="20" s="1"/>
  <c r="A571" i="20" s="1"/>
  <c r="A572" i="20" s="1"/>
  <c r="A573" i="20" s="1"/>
  <c r="A574" i="20" s="1"/>
  <c r="A575" i="20" s="1"/>
  <c r="A576" i="20" s="1"/>
  <c r="A577" i="20" s="1"/>
  <c r="A578" i="20" s="1"/>
  <c r="A579" i="20" s="1"/>
  <c r="A580" i="20" s="1"/>
  <c r="A581" i="20" s="1"/>
  <c r="A582" i="20" s="1"/>
  <c r="A583" i="20" s="1"/>
  <c r="A584" i="20" s="1"/>
  <c r="A585" i="20" s="1"/>
  <c r="A586" i="20" s="1"/>
  <c r="A587" i="20" s="1"/>
  <c r="A588" i="20" s="1"/>
  <c r="A589" i="20" s="1"/>
  <c r="A590" i="20" s="1"/>
  <c r="A591" i="20" s="1"/>
  <c r="A592" i="20" s="1"/>
  <c r="A593" i="20" s="1"/>
  <c r="A594" i="20" s="1"/>
  <c r="A595" i="20" s="1"/>
  <c r="A596" i="20" s="1"/>
  <c r="A597" i="20" s="1"/>
  <c r="A598" i="20" s="1"/>
  <c r="A599" i="20" s="1"/>
  <c r="A600" i="20" s="1"/>
  <c r="A601" i="20" s="1"/>
  <c r="A602" i="20" s="1"/>
  <c r="A603" i="20" s="1"/>
  <c r="A604" i="20" s="1"/>
  <c r="A605" i="20" s="1"/>
  <c r="A606" i="20" s="1"/>
  <c r="A607" i="20" s="1"/>
  <c r="A608" i="20" s="1"/>
  <c r="A609" i="20" s="1"/>
  <c r="A610" i="20" s="1"/>
  <c r="A611" i="20" s="1"/>
  <c r="A612" i="20" s="1"/>
  <c r="A613" i="20" s="1"/>
  <c r="A614" i="20" s="1"/>
  <c r="A615" i="20" s="1"/>
  <c r="A616" i="20" s="1"/>
  <c r="A617" i="20" s="1"/>
  <c r="A618" i="20" s="1"/>
  <c r="A619" i="20" s="1"/>
  <c r="A620" i="20" s="1"/>
  <c r="A621" i="20" s="1"/>
  <c r="A622" i="20" s="1"/>
  <c r="A623" i="20" s="1"/>
  <c r="A624" i="20" s="1"/>
  <c r="A625" i="20" s="1"/>
  <c r="A626" i="20" s="1"/>
  <c r="A627" i="20" s="1"/>
  <c r="A628" i="20" s="1"/>
  <c r="A629" i="20" s="1"/>
  <c r="A630" i="20" s="1"/>
  <c r="A631" i="20" s="1"/>
  <c r="A632" i="20" s="1"/>
  <c r="A633" i="20" s="1"/>
  <c r="A634" i="20" s="1"/>
  <c r="A635" i="20" s="1"/>
  <c r="A636" i="20" s="1"/>
  <c r="A637" i="20" s="1"/>
  <c r="A638" i="20" s="1"/>
  <c r="A639" i="20" s="1"/>
  <c r="A640" i="20" s="1"/>
  <c r="A641" i="20" s="1"/>
  <c r="A642" i="20" s="1"/>
  <c r="A643" i="20" s="1"/>
  <c r="A644" i="20" s="1"/>
  <c r="A645" i="20" s="1"/>
  <c r="A646" i="20" s="1"/>
  <c r="A647" i="20" s="1"/>
  <c r="A648" i="20" s="1"/>
  <c r="A649" i="20" s="1"/>
  <c r="A650" i="20" s="1"/>
  <c r="A651" i="20" s="1"/>
  <c r="A652" i="20" s="1"/>
  <c r="A653" i="20" s="1"/>
  <c r="A654" i="20" s="1"/>
  <c r="A655" i="20" s="1"/>
  <c r="A656" i="20" s="1"/>
  <c r="A657" i="20" s="1"/>
  <c r="A658" i="20" s="1"/>
  <c r="A659" i="20" s="1"/>
  <c r="A660" i="20" s="1"/>
  <c r="A661" i="20" s="1"/>
  <c r="A662" i="20" s="1"/>
  <c r="A663" i="20" s="1"/>
  <c r="A664" i="20" s="1"/>
  <c r="A665" i="20" s="1"/>
  <c r="A666" i="20" s="1"/>
  <c r="A667" i="20" s="1"/>
  <c r="I373" i="12"/>
  <c r="I374" i="12"/>
  <c r="H374" i="5"/>
  <c r="H321" i="14"/>
  <c r="I376" i="12"/>
  <c r="H10" i="20"/>
  <c r="H322" i="14"/>
  <c r="I377" i="12"/>
  <c r="H323" i="14"/>
  <c r="I380" i="12"/>
  <c r="H381" i="8"/>
  <c r="I383" i="12"/>
  <c r="I385" i="12"/>
  <c r="H386" i="4"/>
  <c r="I386" i="12"/>
  <c r="H391" i="3"/>
  <c r="I392" i="12"/>
  <c r="H341" i="14"/>
  <c r="H398" i="8"/>
  <c r="I398" i="12"/>
  <c r="I399" i="12"/>
  <c r="I401" i="12"/>
  <c r="H403" i="4"/>
  <c r="H405" i="4"/>
  <c r="I404" i="12"/>
  <c r="H404" i="9"/>
  <c r="I407" i="12"/>
  <c r="I409" i="12"/>
  <c r="I410" i="12"/>
  <c r="I411" i="12"/>
  <c r="H410" i="9"/>
  <c r="I412" i="12"/>
  <c r="H362" i="14"/>
  <c r="H419" i="5"/>
  <c r="H422" i="7"/>
  <c r="H366" i="14"/>
  <c r="H421" i="8"/>
  <c r="H423" i="4"/>
  <c r="H425" i="4"/>
  <c r="H424" i="9"/>
  <c r="H427" i="8"/>
  <c r="I428" i="12"/>
  <c r="H429" i="5"/>
  <c r="I432" i="12"/>
  <c r="H438" i="4"/>
  <c r="H440" i="8"/>
  <c r="H440" i="5"/>
  <c r="I441" i="12"/>
  <c r="H75" i="20"/>
  <c r="H445" i="4"/>
  <c r="H448" i="7"/>
  <c r="H444" i="9"/>
  <c r="I448" i="12"/>
  <c r="H450" i="5"/>
  <c r="H85" i="20"/>
  <c r="H452" i="12"/>
  <c r="I453" i="12"/>
  <c r="H454" i="4"/>
  <c r="H88" i="20"/>
  <c r="H455" i="12"/>
  <c r="I456" i="12"/>
  <c r="H456" i="10"/>
  <c r="H459" i="5"/>
  <c r="H457" i="9"/>
  <c r="H461" i="10"/>
  <c r="I464" i="12"/>
  <c r="H471" i="8"/>
  <c r="H98" i="20"/>
  <c r="H463" i="9"/>
  <c r="H466" i="5"/>
  <c r="I467" i="12"/>
  <c r="H468" i="3"/>
  <c r="I469" i="12"/>
  <c r="H471" i="3"/>
  <c r="H476" i="8"/>
  <c r="I479" i="12"/>
  <c r="I480" i="12"/>
  <c r="H483" i="4"/>
  <c r="I483" i="12"/>
  <c r="H492" i="12"/>
  <c r="I499" i="12"/>
  <c r="H499" i="12"/>
  <c r="H504" i="3"/>
  <c r="H512" i="12"/>
  <c r="H517" i="10"/>
  <c r="H524" i="3"/>
  <c r="H525" i="5"/>
  <c r="H543" i="7"/>
  <c r="I553" i="12"/>
  <c r="H565" i="5"/>
  <c r="H228" i="20"/>
  <c r="I474" i="12"/>
  <c r="I476" i="12"/>
  <c r="H479" i="12"/>
  <c r="H484" i="7"/>
  <c r="H480" i="9"/>
  <c r="H488" i="12"/>
  <c r="H497" i="4"/>
  <c r="I497" i="12"/>
  <c r="H501" i="7"/>
  <c r="H500" i="10"/>
  <c r="H507" i="12"/>
  <c r="I508" i="12"/>
  <c r="I509" i="12"/>
  <c r="H511" i="5"/>
  <c r="H145" i="20"/>
  <c r="H512" i="5"/>
  <c r="H459" i="14"/>
  <c r="H514" i="12"/>
  <c r="H149" i="20"/>
  <c r="H519" i="7"/>
  <c r="H515" i="9"/>
  <c r="H465" i="14"/>
  <c r="H519" i="9"/>
  <c r="H158" i="20"/>
  <c r="H471" i="14"/>
  <c r="H526" i="2"/>
  <c r="H530" i="2"/>
  <c r="I531" i="12"/>
  <c r="H480" i="14"/>
  <c r="H540" i="4"/>
  <c r="H542" i="5"/>
  <c r="H545" i="7"/>
  <c r="H544" i="2"/>
  <c r="H490" i="14"/>
  <c r="H544" i="5"/>
  <c r="H179" i="20"/>
  <c r="H546" i="2"/>
  <c r="H544" i="9"/>
  <c r="I546" i="12"/>
  <c r="H547" i="4"/>
  <c r="H548" i="12"/>
  <c r="H548" i="4"/>
  <c r="H550" i="5"/>
  <c r="H551" i="3"/>
  <c r="H186" i="20"/>
  <c r="H550" i="9"/>
  <c r="H554" i="3"/>
  <c r="H190" i="20"/>
  <c r="H554" i="9"/>
  <c r="A295" i="17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H562" i="4"/>
  <c r="H579" i="10"/>
  <c r="H577" i="10"/>
  <c r="H567" i="10"/>
  <c r="H600" i="3"/>
  <c r="H622" i="7"/>
  <c r="H620" i="7"/>
  <c r="H583" i="7"/>
  <c r="H30" i="85"/>
  <c r="H63" i="86"/>
  <c r="H19" i="86"/>
  <c r="H589" i="14"/>
  <c r="H521" i="14"/>
  <c r="H519" i="14"/>
  <c r="H630" i="4"/>
  <c r="H614" i="4"/>
  <c r="H598" i="4"/>
  <c r="H575" i="4"/>
  <c r="H610" i="5"/>
  <c r="H585" i="5"/>
  <c r="H244" i="20"/>
  <c r="H216" i="20"/>
  <c r="H575" i="8"/>
  <c r="H568" i="8"/>
  <c r="H589" i="12"/>
  <c r="I583" i="12"/>
  <c r="I518" i="12"/>
  <c r="I611" i="12"/>
  <c r="H606" i="12"/>
  <c r="I602" i="12"/>
  <c r="H597" i="12"/>
  <c r="I597" i="12"/>
  <c r="H592" i="10"/>
  <c r="H50" i="85"/>
  <c r="H248" i="20"/>
  <c r="H624" i="5"/>
  <c r="H637" i="10"/>
  <c r="H82" i="85"/>
  <c r="H274" i="20"/>
  <c r="I675" i="12"/>
  <c r="H694" i="2"/>
  <c r="H469" i="9"/>
  <c r="H472" i="5"/>
  <c r="H473" i="3"/>
  <c r="H475" i="4"/>
  <c r="H109" i="20"/>
  <c r="H477" i="5"/>
  <c r="H480" i="8"/>
  <c r="H429" i="14"/>
  <c r="H484" i="5"/>
  <c r="I484" i="12"/>
  <c r="H485" i="8"/>
  <c r="H120" i="20"/>
  <c r="H488" i="4"/>
  <c r="H123" i="20"/>
  <c r="H489" i="8"/>
  <c r="H488" i="9"/>
  <c r="H490" i="9"/>
  <c r="H497" i="3"/>
  <c r="H444" i="14"/>
  <c r="H499" i="8"/>
  <c r="H498" i="9"/>
  <c r="H447" i="14"/>
  <c r="H499" i="9"/>
  <c r="I501" i="12"/>
  <c r="H501" i="9"/>
  <c r="I503" i="12"/>
  <c r="H507" i="7"/>
  <c r="H508" i="7"/>
  <c r="H455" i="14"/>
  <c r="H512" i="7"/>
  <c r="I510" i="12"/>
  <c r="I515" i="12"/>
  <c r="H152" i="20"/>
  <c r="H519" i="5"/>
  <c r="I520" i="12"/>
  <c r="I522" i="12"/>
  <c r="H469" i="14"/>
  <c r="H524" i="2"/>
  <c r="H525" i="4"/>
  <c r="I525" i="12"/>
  <c r="H160" i="20"/>
  <c r="H524" i="10"/>
  <c r="H527" i="2"/>
  <c r="H529" i="7"/>
  <c r="H525" i="9"/>
  <c r="H162" i="20"/>
  <c r="I529" i="12"/>
  <c r="H530" i="12"/>
  <c r="H478" i="14"/>
  <c r="H532" i="8"/>
  <c r="I532" i="12"/>
  <c r="H533" i="8"/>
  <c r="H535" i="7"/>
  <c r="H535" i="5"/>
  <c r="I535" i="12"/>
  <c r="J537" i="12"/>
  <c r="H538" i="4"/>
  <c r="H484" i="14"/>
  <c r="H486" i="14"/>
  <c r="H540" i="3"/>
  <c r="I540" i="12"/>
  <c r="H541" i="2"/>
  <c r="I541" i="12"/>
  <c r="H542" i="12"/>
  <c r="H489" i="14"/>
  <c r="I543" i="12"/>
  <c r="H546" i="7"/>
  <c r="H545" i="2"/>
  <c r="H545" i="3"/>
  <c r="H547" i="8"/>
  <c r="H545" i="9"/>
  <c r="H548" i="8"/>
  <c r="H549" i="2"/>
  <c r="H549" i="5"/>
  <c r="H547" i="10"/>
  <c r="H552" i="7"/>
  <c r="H552" i="2"/>
  <c r="H553" i="4"/>
  <c r="H553" i="8"/>
  <c r="H555" i="7"/>
  <c r="H555" i="8"/>
  <c r="H555" i="3"/>
  <c r="H556" i="5"/>
  <c r="I557" i="12"/>
  <c r="I558" i="12"/>
  <c r="H573" i="9"/>
  <c r="H569" i="9"/>
  <c r="H563" i="10"/>
  <c r="H561" i="10"/>
  <c r="H609" i="3"/>
  <c r="H569" i="3"/>
  <c r="H625" i="7"/>
  <c r="H621" i="2"/>
  <c r="H609" i="2"/>
  <c r="H571" i="2"/>
  <c r="H29" i="85"/>
  <c r="H18" i="85"/>
  <c r="H14" i="85"/>
  <c r="H72" i="86"/>
  <c r="H66" i="86"/>
  <c r="H57" i="86"/>
  <c r="H55" i="86"/>
  <c r="H612" i="14"/>
  <c r="H598" i="14"/>
  <c r="H588" i="14"/>
  <c r="H586" i="14"/>
  <c r="H583" i="14"/>
  <c r="H581" i="14"/>
  <c r="H577" i="14"/>
  <c r="H573" i="14"/>
  <c r="H548" i="14"/>
  <c r="H532" i="14"/>
  <c r="H520" i="14"/>
  <c r="H647" i="4"/>
  <c r="H645" i="4"/>
  <c r="H574" i="4"/>
  <c r="H588" i="5"/>
  <c r="H568" i="5"/>
  <c r="H243" i="20"/>
  <c r="H238" i="20"/>
  <c r="H229" i="20"/>
  <c r="H227" i="20"/>
  <c r="H219" i="20"/>
  <c r="H207" i="20"/>
  <c r="H579" i="8"/>
  <c r="H571" i="8"/>
  <c r="H567" i="8"/>
  <c r="I590" i="12"/>
  <c r="I588" i="12"/>
  <c r="I581" i="12"/>
  <c r="I578" i="12"/>
  <c r="I576" i="12"/>
  <c r="I574" i="12"/>
  <c r="I571" i="12"/>
  <c r="H569" i="12"/>
  <c r="I569" i="12"/>
  <c r="I567" i="12"/>
  <c r="I565" i="12"/>
  <c r="I572" i="12"/>
  <c r="I579" i="12"/>
  <c r="H609" i="12"/>
  <c r="I609" i="12"/>
  <c r="I607" i="12"/>
  <c r="I605" i="12"/>
  <c r="J604" i="12"/>
  <c r="I600" i="12"/>
  <c r="H588" i="10"/>
  <c r="H592" i="8"/>
  <c r="H41" i="85"/>
  <c r="H602" i="8"/>
  <c r="H610" i="10"/>
  <c r="H648" i="10"/>
  <c r="H638" i="2"/>
  <c r="H634" i="7"/>
  <c r="I649" i="12"/>
  <c r="H649" i="12"/>
  <c r="H666" i="12"/>
  <c r="H358" i="20"/>
  <c r="I472" i="12"/>
  <c r="H473" i="12"/>
  <c r="H473" i="5"/>
  <c r="H475" i="7"/>
  <c r="H420" i="14"/>
  <c r="I475" i="12"/>
  <c r="H476" i="5"/>
  <c r="H478" i="7"/>
  <c r="H474" i="9"/>
  <c r="I477" i="12"/>
  <c r="H476" i="10"/>
  <c r="H483" i="12"/>
  <c r="H485" i="5"/>
  <c r="I486" i="12"/>
  <c r="H489" i="7"/>
  <c r="H435" i="14"/>
  <c r="H489" i="12"/>
  <c r="H490" i="5"/>
  <c r="I490" i="12"/>
  <c r="H489" i="9"/>
  <c r="H495" i="7"/>
  <c r="I493" i="12"/>
  <c r="I495" i="12"/>
  <c r="H497" i="5"/>
  <c r="H495" i="10"/>
  <c r="H498" i="5"/>
  <c r="H499" i="3"/>
  <c r="H500" i="4"/>
  <c r="I500" i="12"/>
  <c r="H503" i="8"/>
  <c r="H504" i="4"/>
  <c r="H138" i="20"/>
  <c r="H450" i="14"/>
  <c r="H505" i="5"/>
  <c r="H451" i="14"/>
  <c r="H505" i="12"/>
  <c r="H140" i="20"/>
  <c r="H504" i="10"/>
  <c r="H510" i="7"/>
  <c r="H509" i="4"/>
  <c r="H507" i="9"/>
  <c r="H508" i="9"/>
  <c r="H509" i="10"/>
  <c r="H148" i="20"/>
  <c r="H517" i="8"/>
  <c r="H151" i="20"/>
  <c r="I517" i="12"/>
  <c r="H519" i="3"/>
  <c r="I523" i="12"/>
  <c r="I524" i="12"/>
  <c r="I526" i="12"/>
  <c r="I527" i="12"/>
  <c r="H527" i="10"/>
  <c r="H528" i="10"/>
  <c r="H476" i="14"/>
  <c r="H477" i="14"/>
  <c r="H530" i="9"/>
  <c r="I538" i="12"/>
  <c r="H543" i="4"/>
  <c r="I544" i="12"/>
  <c r="I547" i="12"/>
  <c r="I549" i="12"/>
  <c r="I551" i="12"/>
  <c r="H554" i="7"/>
  <c r="H551" i="9"/>
  <c r="I554" i="12"/>
  <c r="H555" i="5"/>
  <c r="I556" i="12"/>
  <c r="I560" i="12"/>
  <c r="I562" i="12"/>
  <c r="H584" i="9"/>
  <c r="H561" i="9"/>
  <c r="H578" i="10"/>
  <c r="H572" i="3"/>
  <c r="H607" i="7"/>
  <c r="H620" i="2"/>
  <c r="H610" i="2"/>
  <c r="H581" i="2"/>
  <c r="H23" i="85"/>
  <c r="H15" i="85"/>
  <c r="H7" i="85"/>
  <c r="H56" i="86"/>
  <c r="H535" i="14"/>
  <c r="H618" i="4"/>
  <c r="H602" i="4"/>
  <c r="H563" i="4"/>
  <c r="H237" i="20"/>
  <c r="H210" i="20"/>
  <c r="H588" i="8"/>
  <c r="I586" i="12"/>
  <c r="I584" i="12"/>
  <c r="J571" i="12"/>
  <c r="I563" i="12"/>
  <c r="I612" i="12"/>
  <c r="I603" i="12"/>
  <c r="I598" i="12"/>
  <c r="I596" i="12"/>
  <c r="H594" i="12"/>
  <c r="I594" i="12"/>
  <c r="I592" i="12"/>
  <c r="H587" i="10"/>
  <c r="H36" i="85"/>
  <c r="H597" i="8"/>
  <c r="H598" i="10"/>
  <c r="J672" i="12"/>
  <c r="H672" i="12"/>
  <c r="I669" i="12"/>
  <c r="H669" i="12"/>
  <c r="H629" i="14"/>
  <c r="H687" i="12"/>
  <c r="J688" i="12"/>
  <c r="I679" i="12"/>
  <c r="H679" i="12"/>
  <c r="H678" i="12"/>
  <c r="H606" i="10"/>
  <c r="H612" i="8"/>
  <c r="H55" i="85"/>
  <c r="H633" i="10"/>
  <c r="H630" i="10"/>
  <c r="H622" i="10"/>
  <c r="H612" i="3"/>
  <c r="I613" i="12"/>
  <c r="H65" i="85"/>
  <c r="H61" i="85"/>
  <c r="H622" i="3"/>
  <c r="H618" i="3"/>
  <c r="H615" i="5"/>
  <c r="I621" i="12"/>
  <c r="I616" i="12"/>
  <c r="H72" i="85"/>
  <c r="H631" i="5"/>
  <c r="H644" i="10"/>
  <c r="H647" i="2"/>
  <c r="H635" i="12"/>
  <c r="H106" i="85"/>
  <c r="H96" i="85"/>
  <c r="H93" i="85"/>
  <c r="H91" i="85"/>
  <c r="H84" i="85"/>
  <c r="H77" i="85"/>
  <c r="H281" i="20"/>
  <c r="H266" i="20"/>
  <c r="H641" i="9"/>
  <c r="H639" i="7"/>
  <c r="H627" i="7"/>
  <c r="I652" i="12"/>
  <c r="I645" i="12"/>
  <c r="H642" i="12"/>
  <c r="H633" i="8"/>
  <c r="H648" i="4"/>
  <c r="H668" i="7"/>
  <c r="H285" i="20"/>
  <c r="H672" i="3"/>
  <c r="H649" i="10"/>
  <c r="H696" i="9"/>
  <c r="H694" i="9"/>
  <c r="H688" i="9"/>
  <c r="H683" i="9"/>
  <c r="H667" i="9"/>
  <c r="J674" i="12"/>
  <c r="H667" i="12"/>
  <c r="I667" i="12"/>
  <c r="H111" i="86"/>
  <c r="H663" i="2"/>
  <c r="H669" i="2"/>
  <c r="H685" i="4"/>
  <c r="H677" i="4"/>
  <c r="H670" i="4"/>
  <c r="H364" i="20"/>
  <c r="H322" i="20"/>
  <c r="H320" i="20"/>
  <c r="H315" i="20"/>
  <c r="H313" i="20"/>
  <c r="H744" i="8"/>
  <c r="H740" i="8"/>
  <c r="H732" i="8"/>
  <c r="H721" i="8"/>
  <c r="H693" i="8"/>
  <c r="H675" i="8"/>
  <c r="I657" i="12"/>
  <c r="H641" i="14"/>
  <c r="H637" i="14"/>
  <c r="H739" i="10"/>
  <c r="H714" i="10"/>
  <c r="H701" i="10"/>
  <c r="H696" i="10"/>
  <c r="H690" i="10"/>
  <c r="H685" i="10"/>
  <c r="H680" i="10"/>
  <c r="H672" i="10"/>
  <c r="H146" i="85"/>
  <c r="H140" i="85"/>
  <c r="H130" i="85"/>
  <c r="H732" i="12"/>
  <c r="H727" i="12"/>
  <c r="H722" i="12"/>
  <c r="H714" i="12"/>
  <c r="J704" i="12"/>
  <c r="H697" i="12"/>
  <c r="I692" i="12"/>
  <c r="H681" i="12"/>
  <c r="I681" i="12"/>
  <c r="H686" i="7"/>
  <c r="H680" i="7"/>
  <c r="H688" i="2"/>
  <c r="H680" i="2"/>
  <c r="H685" i="3"/>
  <c r="H695" i="3"/>
  <c r="H693" i="3"/>
  <c r="H128" i="86"/>
  <c r="H884" i="5"/>
  <c r="H836" i="5"/>
  <c r="H804" i="5"/>
  <c r="H775" i="5"/>
  <c r="H759" i="5"/>
  <c r="H743" i="5"/>
  <c r="H792" i="2"/>
  <c r="I615" i="12"/>
  <c r="I632" i="12"/>
  <c r="I620" i="12"/>
  <c r="I638" i="12"/>
  <c r="I636" i="12"/>
  <c r="H632" i="7"/>
  <c r="I655" i="12"/>
  <c r="H652" i="12"/>
  <c r="I650" i="12"/>
  <c r="H647" i="12"/>
  <c r="H645" i="12"/>
  <c r="I643" i="12"/>
  <c r="I641" i="12"/>
  <c r="H642" i="5"/>
  <c r="H641" i="8"/>
  <c r="H643" i="3"/>
  <c r="H94" i="86"/>
  <c r="H673" i="7"/>
  <c r="H649" i="7"/>
  <c r="H666" i="8"/>
  <c r="H656" i="4"/>
  <c r="H301" i="20"/>
  <c r="H294" i="20"/>
  <c r="H675" i="3"/>
  <c r="H654" i="3"/>
  <c r="H651" i="9"/>
  <c r="I672" i="12"/>
  <c r="I670" i="12"/>
  <c r="I665" i="12"/>
  <c r="H664" i="12"/>
  <c r="J662" i="12"/>
  <c r="I660" i="12"/>
  <c r="H117" i="86"/>
  <c r="H109" i="86"/>
  <c r="H673" i="4"/>
  <c r="H368" i="20"/>
  <c r="H356" i="20"/>
  <c r="H341" i="20"/>
  <c r="H325" i="20"/>
  <c r="H311" i="20"/>
  <c r="H728" i="8"/>
  <c r="H719" i="8"/>
  <c r="H696" i="8"/>
  <c r="H689" i="8"/>
  <c r="H684" i="8"/>
  <c r="H669" i="8"/>
  <c r="H669" i="10"/>
  <c r="H735" i="10"/>
  <c r="H710" i="10"/>
  <c r="H708" i="10"/>
  <c r="H706" i="10"/>
  <c r="H694" i="10"/>
  <c r="H683" i="10"/>
  <c r="H144" i="85"/>
  <c r="H120" i="85"/>
  <c r="H730" i="12"/>
  <c r="H725" i="12"/>
  <c r="H720" i="12"/>
  <c r="I709" i="12"/>
  <c r="I707" i="12"/>
  <c r="I705" i="12"/>
  <c r="I703" i="12"/>
  <c r="J702" i="12"/>
  <c r="H700" i="12"/>
  <c r="I698" i="12"/>
  <c r="I696" i="12"/>
  <c r="H695" i="12"/>
  <c r="H691" i="12"/>
  <c r="I689" i="12"/>
  <c r="I680" i="12"/>
  <c r="I676" i="12"/>
  <c r="H678" i="7"/>
  <c r="H692" i="2"/>
  <c r="H690" i="3"/>
  <c r="H721" i="3"/>
  <c r="H719" i="3"/>
  <c r="H712" i="3"/>
  <c r="H708" i="3"/>
  <c r="H223" i="86"/>
  <c r="H200" i="86"/>
  <c r="H168" i="86"/>
  <c r="H715" i="14"/>
  <c r="H889" i="3"/>
  <c r="H857" i="3"/>
  <c r="H825" i="3"/>
  <c r="H793" i="3"/>
  <c r="H615" i="10"/>
  <c r="H611" i="10"/>
  <c r="H609" i="10"/>
  <c r="H603" i="10"/>
  <c r="H603" i="8"/>
  <c r="H604" i="8"/>
  <c r="H53" i="85"/>
  <c r="H51" i="85"/>
  <c r="H627" i="10"/>
  <c r="H625" i="10"/>
  <c r="H619" i="10"/>
  <c r="H58" i="85"/>
  <c r="H253" i="20"/>
  <c r="H251" i="20"/>
  <c r="H624" i="9"/>
  <c r="H620" i="9"/>
  <c r="H614" i="5"/>
  <c r="H626" i="5"/>
  <c r="H620" i="5"/>
  <c r="H258" i="20"/>
  <c r="H630" i="8"/>
  <c r="H625" i="8"/>
  <c r="I628" i="12"/>
  <c r="I626" i="12"/>
  <c r="I624" i="12"/>
  <c r="H620" i="12"/>
  <c r="I617" i="12"/>
  <c r="H73" i="85"/>
  <c r="H628" i="9"/>
  <c r="H638" i="10"/>
  <c r="H639" i="3"/>
  <c r="H630" i="3"/>
  <c r="H639" i="2"/>
  <c r="H114" i="85"/>
  <c r="H103" i="85"/>
  <c r="H88" i="85"/>
  <c r="H275" i="20"/>
  <c r="H270" i="20"/>
  <c r="H262" i="20"/>
  <c r="H635" i="7"/>
  <c r="H630" i="7"/>
  <c r="I653" i="12"/>
  <c r="J650" i="12"/>
  <c r="I648" i="12"/>
  <c r="I646" i="12"/>
  <c r="H634" i="5"/>
  <c r="H636" i="5"/>
  <c r="H637" i="8"/>
  <c r="H667" i="7"/>
  <c r="H650" i="7"/>
  <c r="H293" i="20"/>
  <c r="H652" i="5"/>
  <c r="H675" i="9"/>
  <c r="H663" i="9"/>
  <c r="H661" i="9"/>
  <c r="H656" i="9"/>
  <c r="H650" i="9"/>
  <c r="J670" i="12"/>
  <c r="I668" i="12"/>
  <c r="H663" i="12"/>
  <c r="I663" i="12"/>
  <c r="I656" i="12"/>
  <c r="H667" i="2"/>
  <c r="H689" i="4"/>
  <c r="H678" i="4"/>
  <c r="H330" i="20"/>
  <c r="H727" i="8"/>
  <c r="H718" i="8"/>
  <c r="H731" i="10"/>
  <c r="H722" i="10"/>
  <c r="H702" i="10"/>
  <c r="H147" i="85"/>
  <c r="H134" i="85"/>
  <c r="H123" i="85"/>
  <c r="H718" i="12"/>
  <c r="J709" i="12"/>
  <c r="H707" i="12"/>
  <c r="J707" i="12"/>
  <c r="J705" i="12"/>
  <c r="H701" i="12"/>
  <c r="I701" i="12"/>
  <c r="I694" i="12"/>
  <c r="I687" i="12"/>
  <c r="I685" i="12"/>
  <c r="I683" i="12"/>
  <c r="H677" i="12"/>
  <c r="I677" i="12"/>
  <c r="H679" i="2"/>
  <c r="H677" i="2"/>
  <c r="H726" i="3"/>
  <c r="H677" i="5"/>
  <c r="H162" i="86"/>
  <c r="H155" i="86"/>
  <c r="H151" i="86"/>
  <c r="H140" i="86"/>
  <c r="H121" i="86"/>
  <c r="H209" i="86"/>
  <c r="H671" i="14"/>
  <c r="H646" i="14"/>
  <c r="H713" i="14"/>
  <c r="H711" i="14"/>
  <c r="H709" i="14"/>
  <c r="H811" i="8"/>
  <c r="H795" i="8"/>
  <c r="H779" i="8"/>
  <c r="H763" i="8"/>
  <c r="H808" i="4"/>
  <c r="H792" i="4"/>
  <c r="H776" i="4"/>
  <c r="H760" i="4"/>
  <c r="H758" i="4"/>
  <c r="H744" i="4"/>
  <c r="H742" i="4"/>
  <c r="H734" i="4"/>
  <c r="H726" i="4"/>
  <c r="H718" i="4"/>
  <c r="H898" i="5"/>
  <c r="H891" i="5"/>
  <c r="H882" i="5"/>
  <c r="H866" i="5"/>
  <c r="H864" i="5"/>
  <c r="H850" i="5"/>
  <c r="H848" i="5"/>
  <c r="H834" i="5"/>
  <c r="H827" i="5"/>
  <c r="H818" i="5"/>
  <c r="H811" i="5"/>
  <c r="H802" i="5"/>
  <c r="H795" i="5"/>
  <c r="H786" i="5"/>
  <c r="H781" i="5"/>
  <c r="H778" i="5"/>
  <c r="H773" i="5"/>
  <c r="H770" i="5"/>
  <c r="H765" i="5"/>
  <c r="H762" i="5"/>
  <c r="H757" i="5"/>
  <c r="H754" i="5"/>
  <c r="H749" i="5"/>
  <c r="H746" i="5"/>
  <c r="H741" i="5"/>
  <c r="H738" i="5"/>
  <c r="H733" i="5"/>
  <c r="H728" i="5"/>
  <c r="H721" i="5"/>
  <c r="H712" i="5"/>
  <c r="H887" i="3"/>
  <c r="H871" i="3"/>
  <c r="H855" i="3"/>
  <c r="H839" i="3"/>
  <c r="H823" i="3"/>
  <c r="H807" i="3"/>
  <c r="H791" i="3"/>
  <c r="H771" i="3"/>
  <c r="H762" i="3"/>
  <c r="H802" i="2"/>
  <c r="H800" i="2"/>
  <c r="H798" i="2"/>
  <c r="H795" i="2"/>
  <c r="H790" i="2"/>
  <c r="H759" i="2"/>
  <c r="H724" i="2"/>
  <c r="F19" i="1"/>
  <c r="H684" i="3"/>
  <c r="H680" i="3"/>
  <c r="H740" i="3"/>
  <c r="H731" i="3"/>
  <c r="H724" i="3"/>
  <c r="H715" i="3"/>
  <c r="H698" i="3"/>
  <c r="H695" i="5"/>
  <c r="H688" i="5"/>
  <c r="H158" i="86"/>
  <c r="H132" i="86"/>
  <c r="H124" i="86"/>
  <c r="H119" i="86"/>
  <c r="H226" i="86"/>
  <c r="H224" i="86"/>
  <c r="H222" i="86"/>
  <c r="H217" i="86"/>
  <c r="H214" i="86"/>
  <c r="H199" i="86"/>
  <c r="H196" i="86"/>
  <c r="H194" i="86"/>
  <c r="H183" i="86"/>
  <c r="H180" i="86"/>
  <c r="H178" i="86"/>
  <c r="H167" i="86"/>
  <c r="H164" i="86"/>
  <c r="H684" i="14"/>
  <c r="H682" i="14"/>
  <c r="H718" i="14"/>
  <c r="H712" i="14"/>
  <c r="H708" i="14"/>
  <c r="H686" i="14"/>
  <c r="H816" i="8"/>
  <c r="H810" i="8"/>
  <c r="H807" i="8"/>
  <c r="H794" i="8"/>
  <c r="H791" i="8"/>
  <c r="H789" i="8"/>
  <c r="H778" i="8"/>
  <c r="H775" i="8"/>
  <c r="H773" i="8"/>
  <c r="H762" i="8"/>
  <c r="H759" i="8"/>
  <c r="H757" i="8"/>
  <c r="H807" i="4"/>
  <c r="H804" i="4"/>
  <c r="H802" i="4"/>
  <c r="H791" i="4"/>
  <c r="H788" i="4"/>
  <c r="H786" i="4"/>
  <c r="H775" i="4"/>
  <c r="H772" i="4"/>
  <c r="H770" i="4"/>
  <c r="H759" i="4"/>
  <c r="H756" i="4"/>
  <c r="H754" i="4"/>
  <c r="H743" i="4"/>
  <c r="H740" i="4"/>
  <c r="H732" i="4"/>
  <c r="H724" i="4"/>
  <c r="H716" i="4"/>
  <c r="H711" i="4"/>
  <c r="H709" i="4"/>
  <c r="H707" i="4"/>
  <c r="H897" i="5"/>
  <c r="H894" i="5"/>
  <c r="H887" i="5"/>
  <c r="H881" i="5"/>
  <c r="H878" i="5"/>
  <c r="H876" i="5"/>
  <c r="H865" i="5"/>
  <c r="H862" i="5"/>
  <c r="H860" i="5"/>
  <c r="H849" i="5"/>
  <c r="H846" i="5"/>
  <c r="H844" i="5"/>
  <c r="H839" i="5"/>
  <c r="H833" i="5"/>
  <c r="H830" i="5"/>
  <c r="H823" i="5"/>
  <c r="H817" i="5"/>
  <c r="H814" i="5"/>
  <c r="H807" i="5"/>
  <c r="H801" i="5"/>
  <c r="H798" i="5"/>
  <c r="H789" i="5"/>
  <c r="H724" i="5"/>
  <c r="H722" i="5"/>
  <c r="H717" i="5"/>
  <c r="H892" i="3"/>
  <c r="H886" i="3"/>
  <c r="H883" i="3"/>
  <c r="H876" i="3"/>
  <c r="H870" i="3"/>
  <c r="H867" i="3"/>
  <c r="H858" i="3"/>
  <c r="H851" i="3"/>
  <c r="H844" i="3"/>
  <c r="H838" i="3"/>
  <c r="H835" i="3"/>
  <c r="H828" i="3"/>
  <c r="H822" i="3"/>
  <c r="H819" i="3"/>
  <c r="H812" i="3"/>
  <c r="H808" i="3"/>
  <c r="H806" i="3"/>
  <c r="H803" i="3"/>
  <c r="H796" i="3"/>
  <c r="H794" i="3"/>
  <c r="H792" i="3"/>
  <c r="H787" i="3"/>
  <c r="H778" i="3"/>
  <c r="H752" i="3"/>
  <c r="H745" i="3"/>
  <c r="H818" i="2"/>
  <c r="H814" i="2"/>
  <c r="H812" i="2"/>
  <c r="H763" i="12"/>
  <c r="H687" i="3"/>
  <c r="H683" i="3"/>
  <c r="H743" i="3"/>
  <c r="H736" i="3"/>
  <c r="H730" i="3"/>
  <c r="H727" i="3"/>
  <c r="H720" i="3"/>
  <c r="H714" i="3"/>
  <c r="H711" i="3"/>
  <c r="H709" i="3"/>
  <c r="H707" i="3"/>
  <c r="H692" i="3"/>
  <c r="H707" i="5"/>
  <c r="H701" i="5"/>
  <c r="H693" i="5"/>
  <c r="H686" i="5"/>
  <c r="H681" i="5"/>
  <c r="H157" i="86"/>
  <c r="H148" i="86"/>
  <c r="H146" i="86"/>
  <c r="H141" i="86"/>
  <c r="H139" i="86"/>
  <c r="H135" i="86"/>
  <c r="H130" i="86"/>
  <c r="H227" i="86"/>
  <c r="H206" i="86"/>
  <c r="H195" i="86"/>
  <c r="H179" i="86"/>
  <c r="H163" i="86"/>
  <c r="H681" i="14"/>
  <c r="H652" i="14"/>
  <c r="H806" i="8"/>
  <c r="H790" i="8"/>
  <c r="H774" i="8"/>
  <c r="H758" i="8"/>
  <c r="H803" i="4"/>
  <c r="H787" i="4"/>
  <c r="H771" i="4"/>
  <c r="H755" i="4"/>
  <c r="H893" i="5"/>
  <c r="H877" i="5"/>
  <c r="H861" i="5"/>
  <c r="H845" i="5"/>
  <c r="H829" i="5"/>
  <c r="H813" i="5"/>
  <c r="H797" i="5"/>
  <c r="H718" i="5"/>
  <c r="H882" i="3"/>
  <c r="H866" i="3"/>
  <c r="H852" i="3"/>
  <c r="H850" i="3"/>
  <c r="H834" i="3"/>
  <c r="H818" i="3"/>
  <c r="H788" i="3"/>
  <c r="H786" i="3"/>
  <c r="H768" i="3"/>
  <c r="H748" i="3"/>
  <c r="H772" i="3"/>
  <c r="H767" i="3"/>
  <c r="H758" i="3"/>
  <c r="H756" i="3"/>
  <c r="H751" i="3"/>
  <c r="H817" i="2"/>
  <c r="H810" i="2"/>
  <c r="H791" i="2"/>
  <c r="H763" i="2"/>
  <c r="H731" i="2"/>
  <c r="H716" i="2"/>
  <c r="H707" i="2"/>
  <c r="H852" i="12"/>
  <c r="H849" i="12"/>
  <c r="H847" i="12"/>
  <c r="H842" i="12"/>
  <c r="H837" i="12"/>
  <c r="H834" i="12"/>
  <c r="H827" i="12"/>
  <c r="H822" i="12"/>
  <c r="H815" i="12"/>
  <c r="H810" i="12"/>
  <c r="H803" i="12"/>
  <c r="H789" i="12"/>
  <c r="H785" i="12"/>
  <c r="H782" i="12"/>
  <c r="H780" i="12"/>
  <c r="H774" i="12"/>
  <c r="H770" i="12"/>
  <c r="H756" i="12"/>
  <c r="H751" i="12"/>
  <c r="H746" i="12"/>
  <c r="H739" i="12"/>
  <c r="H700" i="7"/>
  <c r="H178" i="85"/>
  <c r="H170" i="85"/>
  <c r="H167" i="85"/>
  <c r="H162" i="85"/>
  <c r="H159" i="85"/>
  <c r="H154" i="85"/>
  <c r="H148" i="85"/>
  <c r="H763" i="9"/>
  <c r="H749" i="9"/>
  <c r="H720" i="9"/>
  <c r="H716" i="9"/>
  <c r="H768" i="7"/>
  <c r="H764" i="7"/>
  <c r="H760" i="7"/>
  <c r="H756" i="7"/>
  <c r="H752" i="7"/>
  <c r="H748" i="7"/>
  <c r="H744" i="7"/>
  <c r="H740" i="7"/>
  <c r="H736" i="7"/>
  <c r="H732" i="7"/>
  <c r="H728" i="7"/>
  <c r="H724" i="7"/>
  <c r="H720" i="7"/>
  <c r="H716" i="7"/>
  <c r="H848" i="12"/>
  <c r="H804" i="12"/>
  <c r="H773" i="12"/>
  <c r="H769" i="12"/>
  <c r="H764" i="12"/>
  <c r="H740" i="12"/>
  <c r="H709" i="7"/>
  <c r="H707" i="7"/>
  <c r="H703" i="7"/>
  <c r="H190" i="85"/>
  <c r="H184" i="85"/>
  <c r="H702" i="9"/>
  <c r="H764" i="9"/>
  <c r="H759" i="9"/>
  <c r="H757" i="9"/>
  <c r="H748" i="9"/>
  <c r="H744" i="9"/>
  <c r="H736" i="9"/>
  <c r="H723" i="9"/>
  <c r="H715" i="9"/>
  <c r="H783" i="2"/>
  <c r="H817" i="12"/>
  <c r="H788" i="12"/>
  <c r="H757" i="12"/>
  <c r="H753" i="12"/>
  <c r="H748" i="12"/>
  <c r="H706" i="7"/>
  <c r="H702" i="7"/>
  <c r="H189" i="85"/>
  <c r="H180" i="85"/>
  <c r="H710" i="9"/>
  <c r="H731" i="9"/>
  <c r="H723" i="7"/>
  <c r="H721" i="7"/>
  <c r="H719" i="7"/>
  <c r="H717" i="7"/>
  <c r="H715" i="7"/>
  <c r="H713" i="7"/>
  <c r="H155" i="85"/>
  <c r="H345" i="20"/>
  <c r="H711" i="8"/>
  <c r="H711" i="5"/>
  <c r="H711" i="2"/>
  <c r="H711" i="12"/>
  <c r="H154" i="86"/>
  <c r="H656" i="14"/>
  <c r="H710" i="8"/>
  <c r="H710" i="5"/>
  <c r="H710" i="3"/>
  <c r="I711" i="12"/>
  <c r="I710" i="12"/>
  <c r="J710" i="12"/>
  <c r="H710" i="12"/>
  <c r="H709" i="12"/>
  <c r="H711" i="7"/>
  <c r="H343" i="20"/>
  <c r="H655" i="14"/>
  <c r="H708" i="12"/>
  <c r="H152" i="85"/>
  <c r="H152" i="86"/>
  <c r="H342" i="20"/>
  <c r="H708" i="8"/>
  <c r="H708" i="5"/>
  <c r="N25" i="12"/>
  <c r="J118" i="12"/>
  <c r="N60" i="12"/>
  <c r="H87" i="12"/>
  <c r="M91" i="12"/>
  <c r="N14" i="12"/>
  <c r="H16" i="12"/>
  <c r="H62" i="12"/>
  <c r="M94" i="12"/>
  <c r="O51" i="12"/>
  <c r="P58" i="12"/>
  <c r="J119" i="12"/>
  <c r="H32" i="12"/>
  <c r="J120" i="12"/>
  <c r="N28" i="12"/>
  <c r="N31" i="12"/>
  <c r="N30" i="12"/>
  <c r="H7" i="12"/>
  <c r="I21" i="18"/>
  <c r="N8" i="12"/>
  <c r="M122" i="12"/>
  <c r="N35" i="12"/>
  <c r="J60" i="12"/>
  <c r="M106" i="12"/>
  <c r="H34" i="12"/>
  <c r="H120" i="12"/>
  <c r="J64" i="12"/>
  <c r="N37" i="12"/>
  <c r="N21" i="12"/>
  <c r="N9" i="12"/>
  <c r="H35" i="12"/>
  <c r="N46" i="12"/>
  <c r="J78" i="12"/>
  <c r="J88" i="12"/>
  <c r="J96" i="12"/>
  <c r="O60" i="12"/>
  <c r="N47" i="12"/>
  <c r="O38" i="12"/>
  <c r="H60" i="12"/>
  <c r="H50" i="12"/>
  <c r="H54" i="12"/>
  <c r="N27" i="12"/>
  <c r="N19" i="12"/>
  <c r="O54" i="12"/>
  <c r="N32" i="12"/>
  <c r="N39" i="12"/>
  <c r="H39" i="12"/>
  <c r="M103" i="12"/>
  <c r="H21" i="12"/>
  <c r="N43" i="12"/>
  <c r="O33" i="12"/>
  <c r="H114" i="12"/>
  <c r="N41" i="12"/>
  <c r="J113" i="12"/>
  <c r="N13" i="12"/>
  <c r="H110" i="12"/>
  <c r="J114" i="12"/>
  <c r="H121" i="12"/>
  <c r="H45" i="12"/>
  <c r="N59" i="12"/>
  <c r="P59" i="12" s="1"/>
  <c r="N17" i="12"/>
  <c r="O21" i="12"/>
  <c r="J103" i="12"/>
  <c r="M99" i="12"/>
  <c r="H112" i="12"/>
  <c r="N11" i="12"/>
  <c r="O37" i="12"/>
  <c r="H18" i="12"/>
  <c r="H90" i="12"/>
  <c r="H102" i="12"/>
  <c r="M89" i="12"/>
  <c r="M109" i="12"/>
  <c r="H571" i="14"/>
  <c r="H660" i="14"/>
  <c r="H723" i="14"/>
  <c r="H691" i="14"/>
  <c r="H56" i="14"/>
  <c r="A5" i="14"/>
  <c r="A6" i="14" s="1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H74" i="14"/>
  <c r="H131" i="14"/>
  <c r="H372" i="14"/>
  <c r="H643" i="14"/>
  <c r="H631" i="14"/>
  <c r="H623" i="14"/>
  <c r="H130" i="14"/>
  <c r="H680" i="14"/>
  <c r="H707" i="14"/>
  <c r="H10" i="14"/>
  <c r="H65" i="14"/>
  <c r="H84" i="14"/>
  <c r="H224" i="14"/>
  <c r="H265" i="14"/>
  <c r="H307" i="14"/>
  <c r="H312" i="14"/>
  <c r="H464" i="14"/>
  <c r="H603" i="14"/>
  <c r="H593" i="14"/>
  <c r="H579" i="14"/>
  <c r="H561" i="14"/>
  <c r="H559" i="14"/>
  <c r="H554" i="14"/>
  <c r="H547" i="14"/>
  <c r="H517" i="14"/>
  <c r="H636" i="14"/>
  <c r="H625" i="14"/>
  <c r="H621" i="14"/>
  <c r="H678" i="14"/>
  <c r="H676" i="14"/>
  <c r="H674" i="14"/>
  <c r="H658" i="14"/>
  <c r="H647" i="14"/>
  <c r="H737" i="14"/>
  <c r="H721" i="14"/>
  <c r="H705" i="14"/>
  <c r="H689" i="14"/>
  <c r="H36" i="14"/>
  <c r="H43" i="14"/>
  <c r="H79" i="14"/>
  <c r="H89" i="14"/>
  <c r="H93" i="14"/>
  <c r="H151" i="14"/>
  <c r="H368" i="14"/>
  <c r="H448" i="14"/>
  <c r="H677" i="14"/>
  <c r="H673" i="14"/>
  <c r="H670" i="14"/>
  <c r="H663" i="14"/>
  <c r="H657" i="14"/>
  <c r="H654" i="14"/>
  <c r="H736" i="14"/>
  <c r="H733" i="14"/>
  <c r="H726" i="14"/>
  <c r="H720" i="14"/>
  <c r="H717" i="14"/>
  <c r="H710" i="14"/>
  <c r="H704" i="14"/>
  <c r="H701" i="14"/>
  <c r="H694" i="14"/>
  <c r="H688" i="14"/>
  <c r="H685" i="14"/>
  <c r="H24" i="14"/>
  <c r="H9" i="14"/>
  <c r="H38" i="14"/>
  <c r="H78" i="14"/>
  <c r="H90" i="14"/>
  <c r="H119" i="14"/>
  <c r="H185" i="14"/>
  <c r="H267" i="14"/>
  <c r="H305" i="14"/>
  <c r="H334" i="14"/>
  <c r="H385" i="14"/>
  <c r="H392" i="14"/>
  <c r="H416" i="14"/>
  <c r="H474" i="14"/>
  <c r="H618" i="14"/>
  <c r="H606" i="14"/>
  <c r="H604" i="14"/>
  <c r="H587" i="14"/>
  <c r="H528" i="14"/>
  <c r="H644" i="14"/>
  <c r="H669" i="14"/>
  <c r="H732" i="14"/>
  <c r="H716" i="14"/>
  <c r="H700" i="14"/>
  <c r="H653" i="14"/>
  <c r="H708" i="7"/>
  <c r="H150" i="85"/>
  <c r="H150" i="86"/>
  <c r="H340" i="20"/>
  <c r="H706" i="8"/>
  <c r="H706" i="4"/>
  <c r="H706" i="5"/>
  <c r="H706" i="3"/>
  <c r="H706" i="12"/>
  <c r="H703" i="9"/>
  <c r="H149" i="86"/>
  <c r="H339" i="20"/>
  <c r="H705" i="4"/>
  <c r="H705" i="5"/>
  <c r="H705" i="2"/>
  <c r="H705" i="12"/>
  <c r="H338" i="20"/>
  <c r="H704" i="8"/>
  <c r="H650" i="14"/>
  <c r="H704" i="4"/>
  <c r="H704" i="5"/>
  <c r="H704" i="3"/>
  <c r="H704" i="2"/>
  <c r="H704" i="12"/>
  <c r="B42" i="18"/>
  <c r="H705" i="7"/>
  <c r="H701" i="9"/>
  <c r="H147" i="86"/>
  <c r="H649" i="14"/>
  <c r="H703" i="8"/>
  <c r="H703" i="3"/>
  <c r="H700" i="9"/>
  <c r="H336" i="20"/>
  <c r="H702" i="8"/>
  <c r="H702" i="4"/>
  <c r="H702" i="5"/>
  <c r="H702" i="2"/>
  <c r="H702" i="12"/>
  <c r="H145" i="86"/>
  <c r="B41" i="18"/>
  <c r="A43" i="18"/>
  <c r="D14" i="18"/>
  <c r="A321" i="12"/>
  <c r="E66" i="18"/>
  <c r="E14" i="18" s="1"/>
  <c r="E15" i="18" s="1"/>
  <c r="E16" i="18" s="1"/>
  <c r="E17" i="18" s="1"/>
  <c r="E18" i="18" s="1"/>
  <c r="E19" i="18" s="1"/>
  <c r="E20" i="18" s="1"/>
  <c r="E21" i="18" s="1"/>
  <c r="E22" i="18" s="1"/>
  <c r="E23" i="18" s="1"/>
  <c r="E24" i="18" s="1"/>
  <c r="E25" i="18" s="1"/>
  <c r="E26" i="18" s="1"/>
  <c r="E27" i="18" s="1"/>
  <c r="E28" i="18" s="1"/>
  <c r="E29" i="18" s="1"/>
  <c r="E30" i="18" s="1"/>
  <c r="E31" i="18" s="1"/>
  <c r="E32" i="18" s="1"/>
  <c r="E33" i="18" s="1"/>
  <c r="E34" i="18" s="1"/>
  <c r="E35" i="18" s="1"/>
  <c r="E36" i="18" s="1"/>
  <c r="E37" i="18" s="1"/>
  <c r="E38" i="18" s="1"/>
  <c r="E39" i="18" s="1"/>
  <c r="E40" i="18" s="1"/>
  <c r="E41" i="18" s="1"/>
  <c r="E42" i="18" s="1"/>
  <c r="E43" i="18" s="1"/>
  <c r="E44" i="18" s="1"/>
  <c r="E45" i="18" s="1"/>
  <c r="E46" i="18" s="1"/>
  <c r="E47" i="18" s="1"/>
  <c r="E48" i="18" s="1"/>
  <c r="E49" i="18" s="1"/>
  <c r="E50" i="18" s="1"/>
  <c r="E51" i="18" s="1"/>
  <c r="E52" i="18" s="1"/>
  <c r="E53" i="18" s="1"/>
  <c r="E54" i="18" s="1"/>
  <c r="E55" i="18" s="1"/>
  <c r="E56" i="18" s="1"/>
  <c r="E57" i="18" s="1"/>
  <c r="E58" i="18" s="1"/>
  <c r="E59" i="18" s="1"/>
  <c r="E60" i="18" s="1"/>
  <c r="E61" i="18" s="1"/>
  <c r="E62" i="18" s="1"/>
  <c r="E63" i="18" s="1"/>
  <c r="E64" i="18" s="1"/>
  <c r="B43" i="18"/>
  <c r="A42" i="18"/>
  <c r="A40" i="18"/>
  <c r="H108" i="4"/>
  <c r="H110" i="5"/>
  <c r="H113" i="5"/>
  <c r="H114" i="8"/>
  <c r="H115" i="3"/>
  <c r="H117" i="8"/>
  <c r="H124" i="6"/>
  <c r="H128" i="10"/>
  <c r="H129" i="9"/>
  <c r="H61" i="14"/>
  <c r="H62" i="14"/>
  <c r="H123" i="3"/>
  <c r="H133" i="9"/>
  <c r="H209" i="4"/>
  <c r="H212" i="9"/>
  <c r="H213" i="10"/>
  <c r="H268" i="11"/>
  <c r="H367" i="3"/>
  <c r="H368" i="8"/>
  <c r="H365" i="3"/>
  <c r="H473" i="7"/>
  <c r="H193" i="20"/>
  <c r="H557" i="9"/>
  <c r="H560" i="3"/>
  <c r="H6" i="86"/>
  <c r="H562" i="5"/>
  <c r="H576" i="9"/>
  <c r="H562" i="9"/>
  <c r="H572" i="10"/>
  <c r="H565" i="3"/>
  <c r="H615" i="7"/>
  <c r="H598" i="7"/>
  <c r="H614" i="2"/>
  <c r="H562" i="2"/>
  <c r="H562" i="8"/>
  <c r="H596" i="9"/>
  <c r="H570" i="9"/>
  <c r="H575" i="10"/>
  <c r="H592" i="3"/>
  <c r="H590" i="3"/>
  <c r="H608" i="7"/>
  <c r="H606" i="7"/>
  <c r="H604" i="2"/>
  <c r="J642" i="12"/>
  <c r="H89" i="86"/>
  <c r="H663" i="7"/>
  <c r="H663" i="8"/>
  <c r="H658" i="4"/>
  <c r="H298" i="20"/>
  <c r="H287" i="20"/>
  <c r="H663" i="3"/>
  <c r="H651" i="10"/>
  <c r="H662" i="5"/>
  <c r="H698" i="9"/>
  <c r="H678" i="9"/>
  <c r="H669" i="9"/>
  <c r="H100" i="86"/>
  <c r="H660" i="2"/>
  <c r="H671" i="2"/>
  <c r="H687" i="4"/>
  <c r="H674" i="4"/>
  <c r="H369" i="20"/>
  <c r="H346" i="20"/>
  <c r="H724" i="8"/>
  <c r="H670" i="7"/>
  <c r="H647" i="7"/>
  <c r="H308" i="20"/>
  <c r="H659" i="10"/>
  <c r="H669" i="5"/>
  <c r="H665" i="9"/>
  <c r="H658" i="9"/>
  <c r="H647" i="9"/>
  <c r="H657" i="2"/>
  <c r="H693" i="4"/>
  <c r="H675" i="4"/>
  <c r="H668" i="4"/>
  <c r="H362" i="20"/>
  <c r="H317" i="20"/>
  <c r="H670" i="12"/>
  <c r="H213" i="86"/>
  <c r="H201" i="86"/>
  <c r="H193" i="86"/>
  <c r="H185" i="86"/>
  <c r="H177" i="86"/>
  <c r="H169" i="86"/>
  <c r="H683" i="14"/>
  <c r="H675" i="14"/>
  <c r="H659" i="14"/>
  <c r="H730" i="14"/>
  <c r="H714" i="14"/>
  <c r="H698" i="14"/>
  <c r="H812" i="8"/>
  <c r="H801" i="8"/>
  <c r="H785" i="8"/>
  <c r="H769" i="8"/>
  <c r="H753" i="8"/>
  <c r="H798" i="4"/>
  <c r="H782" i="4"/>
  <c r="H766" i="4"/>
  <c r="H221" i="86"/>
  <c r="H205" i="86"/>
  <c r="H197" i="86"/>
  <c r="H189" i="86"/>
  <c r="H181" i="86"/>
  <c r="H173" i="86"/>
  <c r="H165" i="86"/>
  <c r="H679" i="14"/>
  <c r="H667" i="14"/>
  <c r="H651" i="14"/>
  <c r="H722" i="14"/>
  <c r="H706" i="14"/>
  <c r="H690" i="14"/>
  <c r="H804" i="8"/>
  <c r="H793" i="8"/>
  <c r="H777" i="8"/>
  <c r="H761" i="8"/>
  <c r="H806" i="4"/>
  <c r="H790" i="4"/>
  <c r="H774" i="4"/>
  <c r="J700" i="12"/>
  <c r="H880" i="3"/>
  <c r="H864" i="3"/>
  <c r="H848" i="3"/>
  <c r="H832" i="3"/>
  <c r="H816" i="3"/>
  <c r="H784" i="3"/>
  <c r="H816" i="2"/>
  <c r="H888" i="3"/>
  <c r="H872" i="3"/>
  <c r="H856" i="3"/>
  <c r="H840" i="3"/>
  <c r="H824" i="3"/>
  <c r="H776" i="3"/>
  <c r="H808" i="2"/>
  <c r="H700" i="4"/>
  <c r="H807" i="12"/>
  <c r="H791" i="12"/>
  <c r="H775" i="12"/>
  <c r="H759" i="12"/>
  <c r="H743" i="12"/>
  <c r="H709" i="9"/>
  <c r="H823" i="12"/>
  <c r="H734" i="9"/>
  <c r="H730" i="9"/>
  <c r="D11" i="421" l="1"/>
  <c r="C11" i="421"/>
  <c r="C14" i="546"/>
  <c r="D14" i="546"/>
  <c r="D12" i="546"/>
  <c r="C12" i="546"/>
  <c r="D11" i="546"/>
  <c r="C11" i="546"/>
  <c r="C13" i="546"/>
  <c r="D13" i="546"/>
  <c r="C8" i="546"/>
  <c r="D8" i="546"/>
  <c r="D7" i="546"/>
  <c r="C7" i="546"/>
  <c r="C10" i="546"/>
  <c r="D10" i="546"/>
  <c r="A5" i="3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746" i="3" s="1"/>
  <c r="A747" i="3" s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758" i="3" s="1"/>
  <c r="A759" i="3" s="1"/>
  <c r="A760" i="3" s="1"/>
  <c r="A761" i="3" s="1"/>
  <c r="A762" i="3" s="1"/>
  <c r="A763" i="3" s="1"/>
  <c r="A764" i="3" s="1"/>
  <c r="A765" i="3" s="1"/>
  <c r="A766" i="3" s="1"/>
  <c r="A767" i="3" s="1"/>
  <c r="A768" i="3" s="1"/>
  <c r="A769" i="3" s="1"/>
  <c r="A770" i="3" s="1"/>
  <c r="A771" i="3" s="1"/>
  <c r="A772" i="3" s="1"/>
  <c r="A773" i="3" s="1"/>
  <c r="A774" i="3" s="1"/>
  <c r="A775" i="3" s="1"/>
  <c r="A776" i="3" s="1"/>
  <c r="A777" i="3" s="1"/>
  <c r="A778" i="3" s="1"/>
  <c r="A779" i="3" s="1"/>
  <c r="A780" i="3" s="1"/>
  <c r="A781" i="3" s="1"/>
  <c r="A782" i="3" s="1"/>
  <c r="A783" i="3" s="1"/>
  <c r="A784" i="3" s="1"/>
  <c r="A785" i="3" s="1"/>
  <c r="A786" i="3" s="1"/>
  <c r="A787" i="3" s="1"/>
  <c r="A788" i="3" s="1"/>
  <c r="A789" i="3" s="1"/>
  <c r="A790" i="3" s="1"/>
  <c r="A791" i="3" s="1"/>
  <c r="A792" i="3" s="1"/>
  <c r="A793" i="3" s="1"/>
  <c r="A794" i="3" s="1"/>
  <c r="A795" i="3" s="1"/>
  <c r="A796" i="3" s="1"/>
  <c r="A797" i="3" s="1"/>
  <c r="A798" i="3" s="1"/>
  <c r="A799" i="3" s="1"/>
  <c r="A800" i="3" s="1"/>
  <c r="A801" i="3" s="1"/>
  <c r="A802" i="3" s="1"/>
  <c r="A803" i="3" s="1"/>
  <c r="A804" i="3" s="1"/>
  <c r="A805" i="3" s="1"/>
  <c r="A806" i="3" s="1"/>
  <c r="A807" i="3" s="1"/>
  <c r="A808" i="3" s="1"/>
  <c r="A809" i="3" s="1"/>
  <c r="A810" i="3" s="1"/>
  <c r="A811" i="3" s="1"/>
  <c r="A812" i="3" s="1"/>
  <c r="A813" i="3" s="1"/>
  <c r="A814" i="3" s="1"/>
  <c r="A815" i="3" s="1"/>
  <c r="A816" i="3" s="1"/>
  <c r="A817" i="3" s="1"/>
  <c r="A818" i="3" s="1"/>
  <c r="A819" i="3" s="1"/>
  <c r="A820" i="3" s="1"/>
  <c r="A821" i="3" s="1"/>
  <c r="A822" i="3" s="1"/>
  <c r="A823" i="3" s="1"/>
  <c r="A824" i="3" s="1"/>
  <c r="A825" i="3" s="1"/>
  <c r="A826" i="3" s="1"/>
  <c r="A827" i="3" s="1"/>
  <c r="A828" i="3" s="1"/>
  <c r="A829" i="3" s="1"/>
  <c r="A830" i="3" s="1"/>
  <c r="A831" i="3" s="1"/>
  <c r="A832" i="3" s="1"/>
  <c r="A833" i="3" s="1"/>
  <c r="A834" i="3" s="1"/>
  <c r="A835" i="3" s="1"/>
  <c r="A836" i="3" s="1"/>
  <c r="A837" i="3" s="1"/>
  <c r="A838" i="3" s="1"/>
  <c r="A839" i="3" s="1"/>
  <c r="A840" i="3" s="1"/>
  <c r="A841" i="3" s="1"/>
  <c r="A842" i="3" s="1"/>
  <c r="A843" i="3" s="1"/>
  <c r="A844" i="3" s="1"/>
  <c r="A845" i="3" s="1"/>
  <c r="A846" i="3" s="1"/>
  <c r="A847" i="3" s="1"/>
  <c r="A848" i="3" s="1"/>
  <c r="A849" i="3" s="1"/>
  <c r="A850" i="3" s="1"/>
  <c r="A851" i="3" s="1"/>
  <c r="A852" i="3" s="1"/>
  <c r="A853" i="3" s="1"/>
  <c r="A854" i="3" s="1"/>
  <c r="A855" i="3" s="1"/>
  <c r="A856" i="3" s="1"/>
  <c r="A857" i="3" s="1"/>
  <c r="A858" i="3" s="1"/>
  <c r="A859" i="3" s="1"/>
  <c r="A860" i="3" s="1"/>
  <c r="A861" i="3" s="1"/>
  <c r="A862" i="3" s="1"/>
  <c r="A863" i="3" s="1"/>
  <c r="A864" i="3" s="1"/>
  <c r="A865" i="3" s="1"/>
  <c r="A866" i="3" s="1"/>
  <c r="A867" i="3" s="1"/>
  <c r="A868" i="3" s="1"/>
  <c r="A869" i="3" s="1"/>
  <c r="A870" i="3" s="1"/>
  <c r="A871" i="3" s="1"/>
  <c r="A872" i="3" s="1"/>
  <c r="A873" i="3" s="1"/>
  <c r="A874" i="3" s="1"/>
  <c r="A875" i="3" s="1"/>
  <c r="A876" i="3" s="1"/>
  <c r="A877" i="3" s="1"/>
  <c r="A878" i="3" s="1"/>
  <c r="A879" i="3" s="1"/>
  <c r="A880" i="3" s="1"/>
  <c r="A881" i="3" s="1"/>
  <c r="A882" i="3" s="1"/>
  <c r="A883" i="3" s="1"/>
  <c r="A884" i="3" s="1"/>
  <c r="A885" i="3" s="1"/>
  <c r="A886" i="3" s="1"/>
  <c r="A887" i="3" s="1"/>
  <c r="A888" i="3" s="1"/>
  <c r="A889" i="3" s="1"/>
  <c r="A890" i="3" s="1"/>
  <c r="A891" i="3" s="1"/>
  <c r="A892" i="3" s="1"/>
  <c r="A893" i="3" s="1"/>
  <c r="A894" i="3" s="1"/>
  <c r="A895" i="3" s="1"/>
  <c r="A896" i="3" s="1"/>
  <c r="A897" i="3" s="1"/>
  <c r="A898" i="3" s="1"/>
  <c r="A899" i="3" s="1"/>
  <c r="A900" i="3" s="1"/>
  <c r="A901" i="3" s="1"/>
  <c r="A902" i="3" s="1"/>
  <c r="A903" i="3" s="1"/>
  <c r="A904" i="3" s="1"/>
  <c r="A905" i="3" s="1"/>
  <c r="A906" i="3" s="1"/>
  <c r="A907" i="3" s="1"/>
  <c r="A908" i="3" s="1"/>
  <c r="A909" i="3" s="1"/>
  <c r="A910" i="3" s="1"/>
  <c r="A911" i="3" s="1"/>
  <c r="A912" i="3" s="1"/>
  <c r="A913" i="3" s="1"/>
  <c r="A914" i="3" s="1"/>
  <c r="A915" i="3" s="1"/>
  <c r="A916" i="3" s="1"/>
  <c r="A917" i="3" s="1"/>
  <c r="A918" i="3" s="1"/>
  <c r="A919" i="3" s="1"/>
  <c r="A920" i="3" s="1"/>
  <c r="A921" i="3" s="1"/>
  <c r="A922" i="3" s="1"/>
  <c r="A923" i="3" s="1"/>
  <c r="A924" i="3" s="1"/>
  <c r="A925" i="3" s="1"/>
  <c r="A926" i="3" s="1"/>
  <c r="A927" i="3" s="1"/>
  <c r="A928" i="3" s="1"/>
  <c r="A929" i="3" s="1"/>
  <c r="A930" i="3" s="1"/>
  <c r="A931" i="3" s="1"/>
  <c r="A932" i="3" s="1"/>
  <c r="A933" i="3" s="1"/>
  <c r="A934" i="3" s="1"/>
  <c r="A935" i="3" s="1"/>
  <c r="A936" i="3" s="1"/>
  <c r="A937" i="3" s="1"/>
  <c r="A938" i="3" s="1"/>
  <c r="A939" i="3" s="1"/>
  <c r="A940" i="3" s="1"/>
  <c r="A941" i="3" s="1"/>
  <c r="A942" i="3" s="1"/>
  <c r="A943" i="3" s="1"/>
  <c r="A944" i="3" s="1"/>
  <c r="A945" i="3" s="1"/>
  <c r="A946" i="3" s="1"/>
  <c r="A947" i="3" s="1"/>
  <c r="A948" i="3" s="1"/>
  <c r="A949" i="3" s="1"/>
  <c r="A950" i="3" s="1"/>
  <c r="A951" i="3" s="1"/>
  <c r="A952" i="3" s="1"/>
  <c r="A953" i="3" s="1"/>
  <c r="A954" i="3" s="1"/>
  <c r="A955" i="3" s="1"/>
  <c r="A956" i="3" s="1"/>
  <c r="A957" i="3" s="1"/>
  <c r="A958" i="3" s="1"/>
  <c r="A959" i="3" s="1"/>
  <c r="A960" i="3" s="1"/>
  <c r="A961" i="3" s="1"/>
  <c r="A962" i="3" s="1"/>
  <c r="A963" i="3" s="1"/>
  <c r="A964" i="3" s="1"/>
  <c r="A965" i="3" s="1"/>
  <c r="A966" i="3" s="1"/>
  <c r="A967" i="3" s="1"/>
  <c r="A968" i="3" s="1"/>
  <c r="A969" i="3" s="1"/>
  <c r="A970" i="3" s="1"/>
  <c r="A971" i="3" s="1"/>
  <c r="A972" i="3" s="1"/>
  <c r="A973" i="3" s="1"/>
  <c r="A974" i="3" s="1"/>
  <c r="A975" i="3" s="1"/>
  <c r="A976" i="3" s="1"/>
  <c r="A977" i="3" s="1"/>
  <c r="A978" i="3" s="1"/>
  <c r="A979" i="3" s="1"/>
  <c r="A980" i="3" s="1"/>
  <c r="A981" i="3" s="1"/>
  <c r="A982" i="3" s="1"/>
  <c r="A983" i="3" s="1"/>
  <c r="A984" i="3" s="1"/>
  <c r="A985" i="3" s="1"/>
  <c r="A986" i="3" s="1"/>
  <c r="A987" i="3" s="1"/>
  <c r="A988" i="3" s="1"/>
  <c r="A989" i="3" s="1"/>
  <c r="A990" i="3" s="1"/>
  <c r="A991" i="3" s="1"/>
  <c r="A992" i="3" s="1"/>
  <c r="A993" i="3" s="1"/>
  <c r="A994" i="3" s="1"/>
  <c r="A995" i="3" s="1"/>
  <c r="A996" i="3" s="1"/>
  <c r="A997" i="3" s="1"/>
  <c r="A998" i="3" s="1"/>
  <c r="A999" i="3" s="1"/>
  <c r="A1000" i="3" s="1"/>
  <c r="A1001" i="3" s="1"/>
  <c r="A1002" i="3" s="1"/>
  <c r="A1003" i="3" s="1"/>
  <c r="A1004" i="3" s="1"/>
  <c r="A1005" i="3" s="1"/>
  <c r="A1006" i="3" s="1"/>
  <c r="A1007" i="3" s="1"/>
  <c r="A1008" i="3" s="1"/>
  <c r="A1009" i="3" s="1"/>
  <c r="A1010" i="3" s="1"/>
  <c r="A1011" i="3" s="1"/>
  <c r="A1012" i="3" s="1"/>
  <c r="A1013" i="3" s="1"/>
  <c r="A1014" i="3" s="1"/>
  <c r="A1015" i="3" s="1"/>
  <c r="A1016" i="3" s="1"/>
  <c r="A1017" i="3" s="1"/>
  <c r="A1018" i="3" s="1"/>
  <c r="A1019" i="3" s="1"/>
  <c r="A1020" i="3" s="1"/>
  <c r="A1021" i="3" s="1"/>
  <c r="A1022" i="3" s="1"/>
  <c r="A1023" i="3" s="1"/>
  <c r="A1024" i="3" s="1"/>
  <c r="A1025" i="3" s="1"/>
  <c r="A1026" i="3" s="1"/>
  <c r="A1027" i="3" s="1"/>
  <c r="A1028" i="3" s="1"/>
  <c r="A1029" i="3" s="1"/>
  <c r="A1030" i="3" s="1"/>
  <c r="A1031" i="3" s="1"/>
  <c r="A1032" i="3" s="1"/>
  <c r="D6" i="546"/>
  <c r="C6" i="546"/>
  <c r="D9" i="546"/>
  <c r="C9" i="546"/>
  <c r="Q63" i="12"/>
  <c r="Q28" i="12"/>
  <c r="Q29" i="12"/>
  <c r="D8" i="421"/>
  <c r="C6" i="423"/>
  <c r="E6" i="423"/>
  <c r="P11" i="12"/>
  <c r="Q7" i="12"/>
  <c r="Q40" i="12"/>
  <c r="Q31" i="12"/>
  <c r="Q43" i="12"/>
  <c r="P34" i="12"/>
  <c r="Q37" i="12"/>
  <c r="H475" i="3"/>
  <c r="Q24" i="12"/>
  <c r="K70" i="12"/>
  <c r="M555" i="12"/>
  <c r="K69" i="12"/>
  <c r="P62" i="12"/>
  <c r="K68" i="12"/>
  <c r="D9" i="421"/>
  <c r="C9" i="421"/>
  <c r="D12" i="421"/>
  <c r="E7" i="423"/>
  <c r="C12" i="421"/>
  <c r="C7" i="423"/>
  <c r="D7" i="423"/>
  <c r="Q9" i="12"/>
  <c r="Q14" i="12"/>
  <c r="M556" i="12"/>
  <c r="Q13" i="12"/>
  <c r="C8" i="421"/>
  <c r="D6" i="423"/>
  <c r="C10" i="421"/>
  <c r="C13" i="421"/>
  <c r="C15" i="421"/>
  <c r="D14" i="421"/>
  <c r="D13" i="421"/>
  <c r="D15" i="421"/>
  <c r="C14" i="421"/>
  <c r="D16" i="421"/>
  <c r="P49" i="12"/>
  <c r="D10" i="421"/>
  <c r="C16" i="421"/>
  <c r="P25" i="12"/>
  <c r="Q16" i="12"/>
  <c r="Q54" i="12"/>
  <c r="P7" i="12"/>
  <c r="Q41" i="12"/>
  <c r="Q53" i="12"/>
  <c r="P13" i="12"/>
  <c r="K71" i="12"/>
  <c r="K64" i="12"/>
  <c r="K63" i="12"/>
  <c r="P48" i="12"/>
  <c r="Q23" i="12"/>
  <c r="Q62" i="12"/>
  <c r="Q8" i="12"/>
  <c r="P16" i="12"/>
  <c r="P39" i="12"/>
  <c r="Q30" i="12"/>
  <c r="Q49" i="12"/>
  <c r="P41" i="12"/>
  <c r="P22" i="12"/>
  <c r="P15" i="12"/>
  <c r="Q32" i="12"/>
  <c r="Q36" i="12"/>
  <c r="Q10" i="12"/>
  <c r="Q50" i="12"/>
  <c r="Q44" i="12"/>
  <c r="P23" i="12"/>
  <c r="Q26" i="12"/>
  <c r="P24" i="12"/>
  <c r="P46" i="12"/>
  <c r="P27" i="12"/>
  <c r="Q25" i="12"/>
  <c r="P61" i="12"/>
  <c r="P37" i="12"/>
  <c r="Q17" i="12"/>
  <c r="Q56" i="12"/>
  <c r="P26" i="12"/>
  <c r="Q21" i="12"/>
  <c r="P51" i="12"/>
  <c r="P54" i="12"/>
  <c r="Q12" i="12"/>
  <c r="Q27" i="12"/>
  <c r="P9" i="12"/>
  <c r="Q20" i="12"/>
  <c r="P17" i="12"/>
  <c r="P30" i="12"/>
  <c r="Q11" i="12"/>
  <c r="P35" i="12"/>
  <c r="P55" i="12"/>
  <c r="P63" i="12"/>
  <c r="P50" i="12"/>
  <c r="Q45" i="12"/>
  <c r="P44" i="12"/>
  <c r="P53" i="12"/>
  <c r="Q18" i="12"/>
  <c r="Q47" i="12"/>
  <c r="P8" i="12"/>
  <c r="P52" i="12"/>
  <c r="Q19" i="12"/>
  <c r="Q48" i="12"/>
  <c r="Q42" i="12"/>
  <c r="Q46" i="12"/>
  <c r="Q35" i="12"/>
  <c r="P56" i="12"/>
  <c r="K66" i="12"/>
  <c r="Q57" i="12"/>
  <c r="K65" i="12"/>
  <c r="P45" i="12"/>
  <c r="Q15" i="12"/>
  <c r="P57" i="12"/>
  <c r="K67" i="12"/>
  <c r="Q38" i="12"/>
  <c r="P42" i="12"/>
  <c r="P38" i="12"/>
  <c r="P47" i="12"/>
  <c r="P33" i="12"/>
  <c r="P32" i="12"/>
  <c r="Q34" i="12"/>
  <c r="Q33" i="12"/>
  <c r="P10" i="12"/>
  <c r="Q51" i="12"/>
  <c r="Q52" i="12"/>
  <c r="P14" i="12"/>
  <c r="P60" i="12"/>
  <c r="Q22" i="12"/>
  <c r="P18" i="12"/>
  <c r="Q39" i="12"/>
  <c r="P43" i="12"/>
  <c r="P12" i="12"/>
  <c r="P21" i="12"/>
  <c r="P20" i="12"/>
  <c r="P19" i="12"/>
  <c r="P31" i="12"/>
  <c r="P36" i="12"/>
  <c r="Q61" i="12"/>
  <c r="Q60" i="12"/>
  <c r="P28" i="12"/>
  <c r="P29" i="12"/>
  <c r="Q55" i="12"/>
  <c r="P40" i="12"/>
  <c r="A322" i="12"/>
  <c r="D15" i="18"/>
  <c r="E11" i="546" l="1"/>
  <c r="E9" i="1"/>
  <c r="E11" i="421"/>
  <c r="D15" i="1"/>
  <c r="C15" i="1"/>
  <c r="E9" i="546"/>
  <c r="E6" i="546"/>
  <c r="E8" i="546"/>
  <c r="E14" i="546"/>
  <c r="E12" i="546"/>
  <c r="E7" i="546"/>
  <c r="E10" i="546"/>
  <c r="D5" i="546"/>
  <c r="D15" i="546" s="1"/>
  <c r="E5" i="423"/>
  <c r="E15" i="423" s="1"/>
  <c r="D7" i="421"/>
  <c r="D17" i="421" s="1"/>
  <c r="E13" i="546"/>
  <c r="C7" i="421"/>
  <c r="D5" i="423"/>
  <c r="C2" i="423" s="1"/>
  <c r="C5" i="546"/>
  <c r="C5" i="423"/>
  <c r="F10" i="423"/>
  <c r="F11" i="423"/>
  <c r="F8" i="423"/>
  <c r="E6" i="1"/>
  <c r="E8" i="421"/>
  <c r="F6" i="423"/>
  <c r="E10" i="421"/>
  <c r="E12" i="421"/>
  <c r="E7" i="1"/>
  <c r="F9" i="423"/>
  <c r="E8" i="1"/>
  <c r="F7" i="423"/>
  <c r="E9" i="421"/>
  <c r="E14" i="421"/>
  <c r="E12" i="1"/>
  <c r="E13" i="421"/>
  <c r="E10" i="1"/>
  <c r="E13" i="1"/>
  <c r="F14" i="423"/>
  <c r="E15" i="421"/>
  <c r="E14" i="1"/>
  <c r="E16" i="421"/>
  <c r="F13" i="423"/>
  <c r="F12" i="423"/>
  <c r="A323" i="12"/>
  <c r="D16" i="18"/>
  <c r="C15" i="423" l="1"/>
  <c r="F5" i="423"/>
  <c r="E7" i="421"/>
  <c r="E5" i="1"/>
  <c r="C17" i="421"/>
  <c r="E17" i="421" s="1"/>
  <c r="E5" i="546"/>
  <c r="C15" i="546"/>
  <c r="D15" i="423"/>
  <c r="F15" i="423" s="1"/>
  <c r="E15" i="1"/>
  <c r="A324" i="12"/>
  <c r="D17" i="18"/>
  <c r="E15" i="546" l="1"/>
  <c r="A325" i="12"/>
  <c r="D18" i="18"/>
  <c r="D19" i="18" l="1"/>
  <c r="A326" i="12"/>
  <c r="A327" i="12" l="1"/>
  <c r="D20" i="18"/>
  <c r="A328" i="12" l="1"/>
  <c r="D21" i="18"/>
  <c r="A329" i="12" l="1"/>
  <c r="D22" i="18"/>
  <c r="D23" i="18" l="1"/>
  <c r="A330" i="12"/>
  <c r="D24" i="18" l="1"/>
  <c r="A331" i="12"/>
  <c r="D25" i="18" l="1"/>
  <c r="A332" i="12"/>
  <c r="A333" i="12" l="1"/>
  <c r="D26" i="18"/>
  <c r="A334" i="12" l="1"/>
  <c r="D27" i="18"/>
  <c r="D28" i="18" l="1"/>
  <c r="A335" i="12"/>
  <c r="A336" i="12" l="1"/>
  <c r="D29" i="18"/>
  <c r="D30" i="18" l="1"/>
  <c r="A337" i="12"/>
  <c r="D31" i="18" l="1"/>
  <c r="A338" i="12"/>
  <c r="A339" i="12" l="1"/>
  <c r="D32" i="18"/>
  <c r="A340" i="12" l="1"/>
  <c r="D33" i="18"/>
  <c r="D34" i="18" l="1"/>
  <c r="A341" i="12"/>
  <c r="D35" i="18" l="1"/>
  <c r="A342" i="12"/>
  <c r="A343" i="12" l="1"/>
  <c r="D36" i="18"/>
  <c r="A344" i="12" l="1"/>
  <c r="D37" i="18"/>
  <c r="A345" i="12" l="1"/>
  <c r="D38" i="18"/>
  <c r="D39" i="18" l="1"/>
  <c r="A346" i="12"/>
  <c r="A347" i="12" l="1"/>
  <c r="D40" i="18"/>
  <c r="A348" i="12" l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359" i="12" s="1"/>
  <c r="A360" i="12" s="1"/>
  <c r="A361" i="12" s="1"/>
  <c r="A362" i="12" s="1"/>
  <c r="A363" i="12" s="1"/>
  <c r="A364" i="12" s="1"/>
  <c r="A365" i="12" s="1"/>
  <c r="A366" i="12" s="1"/>
  <c r="A367" i="12" s="1"/>
  <c r="A368" i="12" s="1"/>
  <c r="A369" i="12" s="1"/>
  <c r="A370" i="12" s="1"/>
  <c r="A371" i="12" s="1"/>
  <c r="A372" i="12" s="1"/>
  <c r="A373" i="12" s="1"/>
  <c r="A374" i="12" s="1"/>
  <c r="A375" i="12" s="1"/>
  <c r="A376" i="12" s="1"/>
  <c r="A377" i="12" s="1"/>
  <c r="A378" i="12" s="1"/>
  <c r="A379" i="12" s="1"/>
  <c r="A380" i="12" s="1"/>
  <c r="A381" i="12" s="1"/>
  <c r="A382" i="12" s="1"/>
  <c r="A383" i="12" s="1"/>
  <c r="A384" i="12" s="1"/>
  <c r="A385" i="12" s="1"/>
  <c r="A386" i="12" s="1"/>
  <c r="A387" i="12" s="1"/>
  <c r="A388" i="12" s="1"/>
  <c r="A389" i="12" s="1"/>
  <c r="A390" i="12" s="1"/>
  <c r="A391" i="12" s="1"/>
  <c r="A392" i="12" s="1"/>
  <c r="A393" i="12" s="1"/>
  <c r="A394" i="12" s="1"/>
  <c r="A395" i="12" s="1"/>
  <c r="A396" i="12" s="1"/>
  <c r="A397" i="12" s="1"/>
  <c r="A398" i="12" s="1"/>
  <c r="A399" i="12" s="1"/>
  <c r="A400" i="12" s="1"/>
  <c r="A401" i="12" s="1"/>
  <c r="A402" i="12" s="1"/>
  <c r="A403" i="12" s="1"/>
  <c r="A404" i="12" s="1"/>
  <c r="A405" i="12" s="1"/>
  <c r="A406" i="12" s="1"/>
  <c r="A407" i="12" s="1"/>
  <c r="A408" i="12" s="1"/>
  <c r="A409" i="12" s="1"/>
  <c r="A410" i="12" s="1"/>
  <c r="A411" i="12" s="1"/>
  <c r="A412" i="12" s="1"/>
  <c r="A413" i="12" s="1"/>
  <c r="A414" i="12" s="1"/>
  <c r="A415" i="12" s="1"/>
  <c r="A416" i="12" s="1"/>
  <c r="A417" i="12" s="1"/>
  <c r="A418" i="12" s="1"/>
  <c r="A419" i="12" s="1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431" i="12" s="1"/>
  <c r="A432" i="12" s="1"/>
  <c r="A433" i="12" s="1"/>
  <c r="A434" i="12" s="1"/>
  <c r="A435" i="12" s="1"/>
  <c r="A436" i="12" s="1"/>
  <c r="A437" i="12" s="1"/>
  <c r="A438" i="12" s="1"/>
  <c r="A439" i="12" s="1"/>
  <c r="A440" i="12" s="1"/>
  <c r="A441" i="12" s="1"/>
  <c r="A442" i="12" s="1"/>
  <c r="A443" i="12" s="1"/>
  <c r="A444" i="12" s="1"/>
  <c r="A445" i="12" s="1"/>
  <c r="A446" i="12" s="1"/>
  <c r="A447" i="12" s="1"/>
  <c r="A448" i="12" s="1"/>
  <c r="A449" i="12" s="1"/>
  <c r="A450" i="12" s="1"/>
  <c r="A451" i="12" s="1"/>
  <c r="A452" i="12" s="1"/>
  <c r="A453" i="12" s="1"/>
  <c r="A454" i="12" s="1"/>
  <c r="A455" i="12" s="1"/>
  <c r="A456" i="12" s="1"/>
  <c r="A457" i="12" s="1"/>
  <c r="A458" i="12" s="1"/>
  <c r="A459" i="12" s="1"/>
  <c r="A460" i="12" s="1"/>
  <c r="A461" i="12" s="1"/>
  <c r="A462" i="12" s="1"/>
  <c r="A463" i="12" s="1"/>
  <c r="A464" i="12" s="1"/>
  <c r="A465" i="12" s="1"/>
  <c r="A466" i="12" s="1"/>
  <c r="A467" i="12" s="1"/>
  <c r="A468" i="12" s="1"/>
  <c r="A469" i="12" s="1"/>
  <c r="A470" i="12" s="1"/>
  <c r="A471" i="12" s="1"/>
  <c r="A472" i="12" s="1"/>
  <c r="A473" i="12" s="1"/>
  <c r="A474" i="12" s="1"/>
  <c r="A475" i="12" s="1"/>
  <c r="A476" i="12" s="1"/>
  <c r="A477" i="12" s="1"/>
  <c r="A478" i="12" s="1"/>
  <c r="A479" i="12" s="1"/>
  <c r="A480" i="12" s="1"/>
  <c r="A481" i="12" s="1"/>
  <c r="A482" i="12" s="1"/>
  <c r="A483" i="12" s="1"/>
  <c r="A484" i="12" s="1"/>
  <c r="A485" i="12" s="1"/>
  <c r="A486" i="12" s="1"/>
  <c r="A487" i="12" s="1"/>
  <c r="A488" i="12" s="1"/>
  <c r="A489" i="12" s="1"/>
  <c r="A490" i="12" s="1"/>
  <c r="A491" i="12" s="1"/>
  <c r="A492" i="12" s="1"/>
  <c r="A493" i="12" s="1"/>
  <c r="A494" i="12" s="1"/>
  <c r="A495" i="12" s="1"/>
  <c r="A496" i="12" s="1"/>
  <c r="A497" i="12" s="1"/>
  <c r="A498" i="12" s="1"/>
  <c r="A499" i="12" s="1"/>
  <c r="A500" i="12" s="1"/>
  <c r="A501" i="12" s="1"/>
  <c r="A502" i="12" s="1"/>
  <c r="A503" i="12" s="1"/>
  <c r="A504" i="12" s="1"/>
  <c r="A505" i="12" s="1"/>
  <c r="A506" i="12" s="1"/>
  <c r="A507" i="12" s="1"/>
  <c r="A508" i="12" s="1"/>
  <c r="A509" i="12" s="1"/>
  <c r="A510" i="12" s="1"/>
  <c r="A511" i="12" s="1"/>
  <c r="A512" i="12" s="1"/>
  <c r="A513" i="12" s="1"/>
  <c r="A514" i="12" s="1"/>
  <c r="A515" i="12" s="1"/>
  <c r="A516" i="12" s="1"/>
  <c r="A517" i="12" s="1"/>
  <c r="A518" i="12" s="1"/>
  <c r="A519" i="12" s="1"/>
  <c r="A520" i="12" s="1"/>
  <c r="A521" i="12" s="1"/>
  <c r="A522" i="12" s="1"/>
  <c r="A523" i="12" s="1"/>
  <c r="A524" i="12" s="1"/>
  <c r="A525" i="12" s="1"/>
  <c r="A526" i="12" s="1"/>
  <c r="A527" i="12" s="1"/>
  <c r="A528" i="12" s="1"/>
  <c r="A529" i="12" s="1"/>
  <c r="A530" i="12" s="1"/>
  <c r="A531" i="12" s="1"/>
  <c r="A532" i="12" s="1"/>
  <c r="A533" i="12" s="1"/>
  <c r="A534" i="12" s="1"/>
  <c r="A535" i="12" s="1"/>
  <c r="A536" i="12" s="1"/>
  <c r="A537" i="12" s="1"/>
  <c r="A538" i="12" s="1"/>
  <c r="A539" i="12" s="1"/>
  <c r="A540" i="12" s="1"/>
  <c r="A541" i="12" s="1"/>
  <c r="A542" i="12" s="1"/>
  <c r="A543" i="12" s="1"/>
  <c r="A544" i="12" s="1"/>
  <c r="A545" i="12" s="1"/>
  <c r="A546" i="12" s="1"/>
  <c r="A547" i="12" s="1"/>
  <c r="A548" i="12" s="1"/>
  <c r="A549" i="12" s="1"/>
  <c r="A550" i="12" s="1"/>
  <c r="A551" i="12" s="1"/>
  <c r="A552" i="12" s="1"/>
  <c r="A553" i="12" s="1"/>
  <c r="A554" i="12" s="1"/>
  <c r="A555" i="12" s="1"/>
  <c r="A556" i="12" s="1"/>
  <c r="A557" i="12" s="1"/>
  <c r="A558" i="12" s="1"/>
  <c r="A559" i="12" s="1"/>
  <c r="A560" i="12" s="1"/>
  <c r="A561" i="12" s="1"/>
  <c r="A562" i="12" s="1"/>
  <c r="A563" i="12" s="1"/>
  <c r="A564" i="12" s="1"/>
  <c r="A565" i="12" s="1"/>
  <c r="A566" i="12" s="1"/>
  <c r="A567" i="12" s="1"/>
  <c r="A568" i="12" s="1"/>
  <c r="A569" i="12" s="1"/>
  <c r="A570" i="12" s="1"/>
  <c r="A571" i="12" s="1"/>
  <c r="A572" i="12" s="1"/>
  <c r="A573" i="12" s="1"/>
  <c r="A574" i="12" s="1"/>
  <c r="A575" i="12" s="1"/>
  <c r="A576" i="12" s="1"/>
  <c r="A577" i="12" s="1"/>
  <c r="A578" i="12" s="1"/>
  <c r="A579" i="12" s="1"/>
  <c r="A580" i="12" s="1"/>
  <c r="A581" i="12" s="1"/>
  <c r="A582" i="12" s="1"/>
  <c r="A583" i="12" s="1"/>
  <c r="A584" i="12" s="1"/>
  <c r="A585" i="12" s="1"/>
  <c r="A586" i="12" s="1"/>
  <c r="A587" i="12" s="1"/>
  <c r="A588" i="12" s="1"/>
  <c r="A589" i="12" s="1"/>
  <c r="A590" i="12" s="1"/>
  <c r="A591" i="12" s="1"/>
  <c r="A592" i="12" s="1"/>
  <c r="A593" i="12" s="1"/>
  <c r="A594" i="12" s="1"/>
  <c r="A595" i="12" s="1"/>
  <c r="A596" i="12" s="1"/>
  <c r="A597" i="12" s="1"/>
  <c r="A598" i="12" s="1"/>
  <c r="A599" i="12" s="1"/>
  <c r="A600" i="12" s="1"/>
  <c r="A601" i="12" s="1"/>
  <c r="A602" i="12" s="1"/>
  <c r="A603" i="12" s="1"/>
  <c r="A604" i="12" s="1"/>
  <c r="A605" i="12" s="1"/>
  <c r="A606" i="12" s="1"/>
  <c r="A607" i="12" s="1"/>
  <c r="A608" i="12" s="1"/>
  <c r="A609" i="12" s="1"/>
  <c r="A610" i="12" s="1"/>
  <c r="A611" i="12" s="1"/>
  <c r="A612" i="12" s="1"/>
  <c r="A613" i="12" s="1"/>
  <c r="A614" i="12" s="1"/>
  <c r="A615" i="12" s="1"/>
  <c r="A616" i="12" s="1"/>
  <c r="A617" i="12" s="1"/>
  <c r="A618" i="12" s="1"/>
  <c r="A619" i="12" s="1"/>
  <c r="A620" i="12" s="1"/>
  <c r="A621" i="12" s="1"/>
  <c r="A622" i="12" s="1"/>
  <c r="A623" i="12" s="1"/>
  <c r="A624" i="12" s="1"/>
  <c r="A625" i="12" s="1"/>
  <c r="A626" i="12" s="1"/>
  <c r="A627" i="12" s="1"/>
  <c r="A628" i="12" s="1"/>
  <c r="A629" i="12" s="1"/>
  <c r="A630" i="12" s="1"/>
  <c r="A631" i="12" s="1"/>
  <c r="A632" i="12" s="1"/>
  <c r="A633" i="12" s="1"/>
  <c r="A634" i="12" s="1"/>
  <c r="A635" i="12" s="1"/>
  <c r="A636" i="12" s="1"/>
  <c r="A637" i="12" s="1"/>
  <c r="A638" i="12" s="1"/>
  <c r="A639" i="12" s="1"/>
  <c r="A640" i="12" s="1"/>
  <c r="A641" i="12" s="1"/>
  <c r="A642" i="12" s="1"/>
  <c r="A643" i="12" s="1"/>
  <c r="A644" i="12" s="1"/>
  <c r="A645" i="12" s="1"/>
  <c r="A646" i="12" s="1"/>
  <c r="A647" i="12" s="1"/>
  <c r="A648" i="12" s="1"/>
  <c r="A649" i="12" s="1"/>
  <c r="A650" i="12" s="1"/>
  <c r="A651" i="12" s="1"/>
  <c r="A652" i="12" s="1"/>
  <c r="A653" i="12" s="1"/>
  <c r="A654" i="12" s="1"/>
  <c r="A655" i="12" s="1"/>
  <c r="A656" i="12" s="1"/>
  <c r="A657" i="12" s="1"/>
  <c r="A658" i="12" s="1"/>
  <c r="A659" i="12" s="1"/>
  <c r="A660" i="12" s="1"/>
  <c r="A661" i="12" s="1"/>
  <c r="A662" i="12" s="1"/>
  <c r="A663" i="12" s="1"/>
  <c r="A664" i="12" s="1"/>
  <c r="A665" i="12" s="1"/>
  <c r="A666" i="12" s="1"/>
  <c r="A667" i="12" s="1"/>
  <c r="A668" i="12" s="1"/>
  <c r="A669" i="12" s="1"/>
  <c r="A670" i="12" s="1"/>
  <c r="A671" i="12" s="1"/>
  <c r="A672" i="12" s="1"/>
  <c r="A673" i="12" s="1"/>
  <c r="A674" i="12" s="1"/>
  <c r="A675" i="12" s="1"/>
  <c r="A676" i="12" s="1"/>
  <c r="A677" i="12" s="1"/>
  <c r="A678" i="12" s="1"/>
  <c r="A679" i="12" s="1"/>
  <c r="A680" i="12" s="1"/>
  <c r="A681" i="12" s="1"/>
  <c r="A682" i="12" s="1"/>
  <c r="A683" i="12" s="1"/>
  <c r="A684" i="12" s="1"/>
  <c r="A685" i="12" s="1"/>
  <c r="A686" i="12" s="1"/>
  <c r="A687" i="12" s="1"/>
  <c r="A688" i="12" s="1"/>
  <c r="A689" i="12" s="1"/>
  <c r="A690" i="12" s="1"/>
  <c r="A691" i="12" s="1"/>
  <c r="A692" i="12" s="1"/>
  <c r="A693" i="12" s="1"/>
  <c r="A694" i="12" s="1"/>
  <c r="A695" i="12" s="1"/>
  <c r="A696" i="12" s="1"/>
  <c r="A697" i="12" s="1"/>
  <c r="A698" i="12" s="1"/>
  <c r="A699" i="12" s="1"/>
  <c r="A700" i="12" s="1"/>
  <c r="A701" i="12" s="1"/>
  <c r="A702" i="12" s="1"/>
  <c r="A703" i="12" s="1"/>
  <c r="A704" i="12" s="1"/>
  <c r="A705" i="12" s="1"/>
  <c r="A706" i="12" s="1"/>
  <c r="A707" i="12" s="1"/>
  <c r="A708" i="12" s="1"/>
  <c r="A709" i="12" s="1"/>
  <c r="A710" i="12" s="1"/>
  <c r="A711" i="12" s="1"/>
  <c r="A712" i="12" s="1"/>
  <c r="A713" i="12" s="1"/>
  <c r="A714" i="12" s="1"/>
  <c r="A715" i="12" s="1"/>
  <c r="A716" i="12" s="1"/>
  <c r="A717" i="12" s="1"/>
  <c r="A718" i="12" s="1"/>
  <c r="A719" i="12" s="1"/>
  <c r="A720" i="12" s="1"/>
  <c r="A721" i="12" s="1"/>
  <c r="A722" i="12" s="1"/>
  <c r="A723" i="12" s="1"/>
  <c r="A724" i="12" s="1"/>
  <c r="A725" i="12" s="1"/>
  <c r="A726" i="12" s="1"/>
  <c r="A727" i="12" s="1"/>
  <c r="A728" i="12" s="1"/>
  <c r="A729" i="12" s="1"/>
  <c r="A730" i="12" s="1"/>
  <c r="A731" i="12" s="1"/>
  <c r="A732" i="12" s="1"/>
  <c r="A733" i="12" s="1"/>
  <c r="A734" i="12" s="1"/>
  <c r="A735" i="12" s="1"/>
  <c r="A736" i="12" s="1"/>
  <c r="A737" i="12" s="1"/>
  <c r="A738" i="12" s="1"/>
  <c r="A739" i="12" s="1"/>
  <c r="A740" i="12" s="1"/>
  <c r="A741" i="12" s="1"/>
  <c r="A742" i="12" s="1"/>
  <c r="A743" i="12" s="1"/>
  <c r="A744" i="12" s="1"/>
  <c r="A745" i="12" s="1"/>
  <c r="A746" i="12" s="1"/>
  <c r="A747" i="12" s="1"/>
  <c r="A748" i="12" s="1"/>
  <c r="A749" i="12" s="1"/>
  <c r="A750" i="12" s="1"/>
  <c r="A751" i="12" s="1"/>
  <c r="A752" i="12" s="1"/>
  <c r="A753" i="12" s="1"/>
  <c r="A754" i="12" s="1"/>
  <c r="A755" i="12" s="1"/>
  <c r="A756" i="12" s="1"/>
  <c r="A757" i="12" s="1"/>
  <c r="A758" i="12" s="1"/>
  <c r="A759" i="12" s="1"/>
  <c r="A760" i="12" s="1"/>
  <c r="A761" i="12" s="1"/>
  <c r="A762" i="12" s="1"/>
  <c r="A763" i="12" s="1"/>
  <c r="A764" i="12" s="1"/>
  <c r="A765" i="12" s="1"/>
  <c r="A766" i="12" s="1"/>
  <c r="A767" i="12" s="1"/>
  <c r="A768" i="12" s="1"/>
  <c r="A769" i="12" s="1"/>
  <c r="A770" i="12" s="1"/>
  <c r="A771" i="12" s="1"/>
  <c r="A772" i="12" s="1"/>
  <c r="A773" i="12" s="1"/>
  <c r="A774" i="12" s="1"/>
  <c r="A775" i="12" s="1"/>
  <c r="A776" i="12" s="1"/>
  <c r="A777" i="12" s="1"/>
  <c r="A778" i="12" s="1"/>
  <c r="A779" i="12" s="1"/>
  <c r="A780" i="12" s="1"/>
  <c r="A781" i="12" s="1"/>
  <c r="A782" i="12" s="1"/>
  <c r="A783" i="12" s="1"/>
  <c r="A784" i="12" s="1"/>
  <c r="A785" i="12" s="1"/>
  <c r="A786" i="12" s="1"/>
  <c r="A787" i="12" s="1"/>
  <c r="A788" i="12" s="1"/>
  <c r="A789" i="12" s="1"/>
  <c r="A790" i="12" s="1"/>
  <c r="A791" i="12" s="1"/>
  <c r="A792" i="12" s="1"/>
  <c r="A793" i="12" s="1"/>
  <c r="A794" i="12" s="1"/>
  <c r="A795" i="12" s="1"/>
  <c r="A796" i="12" s="1"/>
  <c r="A797" i="12" s="1"/>
  <c r="A798" i="12" s="1"/>
  <c r="A799" i="12" s="1"/>
  <c r="A800" i="12" s="1"/>
  <c r="A801" i="12" s="1"/>
  <c r="A802" i="12" s="1"/>
  <c r="A803" i="12" s="1"/>
  <c r="A804" i="12" s="1"/>
  <c r="A805" i="12" s="1"/>
  <c r="A806" i="12" s="1"/>
  <c r="A807" i="12" s="1"/>
  <c r="A808" i="12" s="1"/>
  <c r="A809" i="12" s="1"/>
  <c r="A810" i="12" s="1"/>
  <c r="A811" i="12" s="1"/>
  <c r="A812" i="12" s="1"/>
  <c r="A813" i="12" s="1"/>
  <c r="A814" i="12" s="1"/>
  <c r="A815" i="12" s="1"/>
  <c r="A816" i="12" s="1"/>
  <c r="A817" i="12" s="1"/>
  <c r="A818" i="12" s="1"/>
  <c r="A819" i="12" s="1"/>
  <c r="A820" i="12" s="1"/>
  <c r="A821" i="12" s="1"/>
  <c r="A822" i="12" s="1"/>
  <c r="A823" i="12" s="1"/>
  <c r="A824" i="12" s="1"/>
  <c r="A825" i="12" s="1"/>
  <c r="A826" i="12" s="1"/>
  <c r="A827" i="12" s="1"/>
  <c r="A828" i="12" s="1"/>
  <c r="A829" i="12" s="1"/>
  <c r="A830" i="12" s="1"/>
  <c r="A831" i="12" s="1"/>
  <c r="A832" i="12" s="1"/>
  <c r="A833" i="12" s="1"/>
  <c r="A834" i="12" s="1"/>
  <c r="A835" i="12" s="1"/>
  <c r="A836" i="12" s="1"/>
  <c r="A837" i="12" s="1"/>
  <c r="A838" i="12" s="1"/>
  <c r="A839" i="12" s="1"/>
  <c r="A840" i="12" s="1"/>
  <c r="A841" i="12" s="1"/>
  <c r="A842" i="12" s="1"/>
  <c r="A843" i="12" s="1"/>
  <c r="A844" i="12" s="1"/>
  <c r="A845" i="12" s="1"/>
  <c r="A846" i="12" s="1"/>
  <c r="A847" i="12" s="1"/>
  <c r="A848" i="12" s="1"/>
  <c r="A849" i="12" s="1"/>
  <c r="A850" i="12" s="1"/>
  <c r="A851" i="12" s="1"/>
  <c r="A852" i="12" s="1"/>
  <c r="A853" i="12" s="1"/>
  <c r="A854" i="12" s="1"/>
  <c r="A855" i="12" s="1"/>
  <c r="A856" i="12" s="1"/>
  <c r="A857" i="12" s="1"/>
  <c r="A858" i="12" s="1"/>
  <c r="A859" i="12" s="1"/>
  <c r="A860" i="12" s="1"/>
  <c r="A861" i="12" s="1"/>
  <c r="A862" i="12" s="1"/>
  <c r="A863" i="12" s="1"/>
  <c r="A864" i="12" s="1"/>
  <c r="A865" i="12" s="1"/>
  <c r="A866" i="12" s="1"/>
  <c r="A867" i="12" s="1"/>
  <c r="A868" i="12" s="1"/>
  <c r="A869" i="12" s="1"/>
  <c r="A870" i="12" s="1"/>
  <c r="A871" i="12" s="1"/>
  <c r="A872" i="12" s="1"/>
  <c r="A873" i="12" s="1"/>
  <c r="A874" i="12" s="1"/>
  <c r="A875" i="12" s="1"/>
  <c r="A876" i="12" s="1"/>
  <c r="A877" i="12" s="1"/>
  <c r="A878" i="12" s="1"/>
  <c r="A879" i="12" s="1"/>
  <c r="A880" i="12" s="1"/>
  <c r="A881" i="12" s="1"/>
  <c r="A882" i="12" s="1"/>
  <c r="A883" i="12" s="1"/>
  <c r="A884" i="12" s="1"/>
  <c r="A885" i="12" s="1"/>
  <c r="A886" i="12" s="1"/>
  <c r="A887" i="12" s="1"/>
  <c r="A888" i="12" s="1"/>
  <c r="A889" i="12" s="1"/>
  <c r="A890" i="12" s="1"/>
  <c r="A891" i="12" s="1"/>
  <c r="A892" i="12" s="1"/>
  <c r="A893" i="12" s="1"/>
  <c r="A894" i="12" s="1"/>
  <c r="A895" i="12" s="1"/>
  <c r="A896" i="12" s="1"/>
  <c r="A897" i="12" s="1"/>
  <c r="A898" i="12" s="1"/>
  <c r="A899" i="12" s="1"/>
  <c r="A900" i="12" s="1"/>
  <c r="A901" i="12" s="1"/>
  <c r="A902" i="12" s="1"/>
  <c r="A903" i="12" s="1"/>
  <c r="A904" i="12" s="1"/>
  <c r="A905" i="12" s="1"/>
  <c r="A906" i="12" s="1"/>
  <c r="A907" i="12" s="1"/>
  <c r="A908" i="12" s="1"/>
  <c r="A909" i="12" s="1"/>
  <c r="A910" i="12" s="1"/>
  <c r="A911" i="12" s="1"/>
  <c r="A912" i="12" s="1"/>
  <c r="A913" i="12" s="1"/>
  <c r="A914" i="12" s="1"/>
  <c r="A915" i="12" s="1"/>
  <c r="A916" i="12" s="1"/>
  <c r="A917" i="12" s="1"/>
  <c r="A918" i="12" s="1"/>
  <c r="A919" i="12" s="1"/>
  <c r="A920" i="12" s="1"/>
  <c r="A921" i="12" s="1"/>
  <c r="A922" i="12" s="1"/>
  <c r="A923" i="12" s="1"/>
  <c r="A924" i="12" s="1"/>
  <c r="A925" i="12" s="1"/>
  <c r="A926" i="12" s="1"/>
  <c r="A927" i="12" s="1"/>
  <c r="A928" i="12" s="1"/>
  <c r="A929" i="12" s="1"/>
  <c r="A930" i="12" s="1"/>
  <c r="A931" i="12" s="1"/>
  <c r="A932" i="12" s="1"/>
  <c r="A933" i="12" s="1"/>
  <c r="A934" i="12" s="1"/>
  <c r="A935" i="12" s="1"/>
  <c r="A936" i="12" s="1"/>
  <c r="A937" i="12" s="1"/>
  <c r="A938" i="12" s="1"/>
  <c r="A939" i="12" s="1"/>
  <c r="A940" i="12" s="1"/>
  <c r="A941" i="12" s="1"/>
  <c r="A942" i="12" s="1"/>
  <c r="A943" i="12" s="1"/>
  <c r="A944" i="12" s="1"/>
  <c r="A945" i="12" s="1"/>
  <c r="A946" i="12" s="1"/>
  <c r="A947" i="12" s="1"/>
  <c r="D41" i="18"/>
  <c r="A948" i="12" l="1"/>
  <c r="A949" i="12" s="1"/>
  <c r="A950" i="12" s="1"/>
  <c r="A951" i="12" s="1"/>
  <c r="A952" i="12" s="1"/>
  <c r="A953" i="12" s="1"/>
  <c r="A954" i="12" s="1"/>
  <c r="A955" i="12" s="1"/>
  <c r="A956" i="12" s="1"/>
  <c r="A957" i="12" s="1"/>
  <c r="A958" i="12" s="1"/>
  <c r="A959" i="12" s="1"/>
  <c r="A960" i="12" s="1"/>
  <c r="A961" i="12" s="1"/>
  <c r="A962" i="12" s="1"/>
  <c r="A963" i="12" s="1"/>
  <c r="A964" i="12" s="1"/>
  <c r="A965" i="12" s="1"/>
  <c r="A966" i="12" s="1"/>
  <c r="A967" i="12" s="1"/>
  <c r="A968" i="12" s="1"/>
  <c r="A969" i="12" s="1"/>
  <c r="A970" i="12" s="1"/>
  <c r="A971" i="12" s="1"/>
  <c r="A972" i="12" s="1"/>
  <c r="A973" i="12" s="1"/>
  <c r="A974" i="12" s="1"/>
  <c r="A975" i="12" s="1"/>
  <c r="A976" i="12" s="1"/>
  <c r="A977" i="12" s="1"/>
  <c r="A978" i="12" s="1"/>
  <c r="A979" i="12" s="1"/>
  <c r="A980" i="12" s="1"/>
  <c r="A981" i="12" s="1"/>
  <c r="A982" i="12" s="1"/>
  <c r="A983" i="12" s="1"/>
  <c r="A984" i="12" s="1"/>
  <c r="A985" i="12" s="1"/>
  <c r="A986" i="12" s="1"/>
  <c r="A987" i="12" s="1"/>
  <c r="A988" i="12" s="1"/>
  <c r="A989" i="12" s="1"/>
  <c r="A990" i="12" s="1"/>
  <c r="A991" i="12" s="1"/>
  <c r="A992" i="12" s="1"/>
  <c r="A993" i="12" s="1"/>
  <c r="A994" i="12" s="1"/>
  <c r="A995" i="12" s="1"/>
  <c r="A996" i="12" s="1"/>
  <c r="A997" i="12" s="1"/>
  <c r="A998" i="12" s="1"/>
  <c r="D20" i="421"/>
  <c r="C18" i="421"/>
  <c r="C20" i="421"/>
  <c r="D18" i="421"/>
  <c r="A999" i="12" l="1"/>
  <c r="D16" i="546"/>
  <c r="C16" i="546"/>
  <c r="C18" i="546"/>
  <c r="D19" i="421"/>
  <c r="D21" i="421"/>
  <c r="E18" i="421"/>
  <c r="C19" i="421"/>
  <c r="C21" i="421"/>
  <c r="A1000" i="12" l="1"/>
  <c r="C17" i="546"/>
  <c r="E16" i="546"/>
  <c r="C19" i="546"/>
  <c r="D17" i="546"/>
  <c r="D19" i="546"/>
  <c r="A1001" i="12" l="1"/>
  <c r="A1002" i="12" l="1"/>
  <c r="A1003" i="12" l="1"/>
  <c r="A1004" i="12" l="1"/>
  <c r="A1005" i="12" l="1"/>
  <c r="A1006" i="12" l="1"/>
  <c r="A1007" i="12" l="1"/>
  <c r="A1008" i="12" l="1"/>
  <c r="A1009" i="12" l="1"/>
  <c r="A1010" i="12" l="1"/>
  <c r="A1011" i="12" s="1"/>
  <c r="A1012" i="12" s="1"/>
  <c r="A1013" i="12" s="1"/>
  <c r="A1014" i="12" s="1"/>
  <c r="A1015" i="12" s="1"/>
  <c r="A1016" i="12" s="1"/>
  <c r="A1017" i="12" s="1"/>
  <c r="A1018" i="12" s="1"/>
  <c r="A1019" i="12" s="1"/>
  <c r="A1020" i="12" s="1"/>
  <c r="A1021" i="12" s="1"/>
  <c r="A1022" i="12" s="1"/>
  <c r="A1023" i="12" s="1"/>
  <c r="A1024" i="12" s="1"/>
  <c r="A1025" i="12" s="1"/>
  <c r="A1026" i="12" s="1"/>
  <c r="A1027" i="12" s="1"/>
  <c r="A1028" i="12" s="1"/>
  <c r="C16" i="1"/>
  <c r="E16" i="423" l="1"/>
  <c r="E17" i="423" s="1"/>
  <c r="C18" i="1"/>
  <c r="D18" i="1"/>
  <c r="C17" i="1"/>
  <c r="C19" i="1"/>
  <c r="E19" i="423" l="1"/>
  <c r="D16" i="423"/>
  <c r="C18" i="423"/>
  <c r="C16" i="423"/>
  <c r="C33" i="423" s="1"/>
  <c r="D18" i="423"/>
  <c r="E18" i="423"/>
  <c r="D16" i="1"/>
  <c r="C35" i="423" l="1"/>
  <c r="C17" i="423"/>
  <c r="C19" i="423"/>
  <c r="D2" i="423"/>
  <c r="F16" i="423"/>
  <c r="D17" i="423"/>
  <c r="D19" i="423"/>
  <c r="D17" i="1"/>
  <c r="D19" i="1"/>
  <c r="E16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<sst xmlns="http://schemas.openxmlformats.org/spreadsheetml/2006/main" count="47586" uniqueCount="1633">
  <si>
    <t>Table 14</t>
  </si>
  <si>
    <r>
      <t>Top 10 importers</t>
    </r>
    <r>
      <rPr>
        <b/>
        <vertAlign val="superscript"/>
        <sz val="11"/>
        <rFont val="Times New Roman"/>
        <family val="1"/>
      </rPr>
      <t>1</t>
    </r>
    <r>
      <rPr>
        <b/>
        <sz val="11"/>
        <rFont val="Times New Roman"/>
        <family val="1"/>
      </rPr>
      <t xml:space="preserve"> of all U.S. wheat</t>
    </r>
  </si>
  <si>
    <t>For the week ending 8/10/2023</t>
  </si>
  <si>
    <r>
      <t xml:space="preserve">                                    Total commitments</t>
    </r>
    <r>
      <rPr>
        <b/>
        <vertAlign val="superscript"/>
        <sz val="10"/>
        <rFont val="Times New Roman"/>
        <family val="1"/>
      </rPr>
      <t>2</t>
    </r>
  </si>
  <si>
    <t>% change</t>
  </si>
  <si>
    <r>
      <t xml:space="preserve">                Exports</t>
    </r>
    <r>
      <rPr>
        <b/>
        <vertAlign val="superscript"/>
        <sz val="10"/>
        <rFont val="Times New Roman"/>
        <family val="1"/>
      </rPr>
      <t>3</t>
    </r>
    <r>
      <rPr>
        <b/>
        <sz val="10"/>
        <rFont val="Times New Roman"/>
        <family val="1"/>
      </rPr>
      <t xml:space="preserve"> </t>
    </r>
  </si>
  <si>
    <t xml:space="preserve">        2023/24</t>
  </si>
  <si>
    <t>2022/23</t>
  </si>
  <si>
    <t>current MY</t>
  </si>
  <si>
    <t>3-yr. avg.</t>
  </si>
  <si>
    <t>last MY</t>
  </si>
  <si>
    <t>from last MY</t>
  </si>
  <si>
    <t>2020-22</t>
  </si>
  <si>
    <t>1,000 mt -</t>
  </si>
  <si>
    <t>-1,000 mt -</t>
  </si>
  <si>
    <t>Mexico</t>
  </si>
  <si>
    <t>Philippines</t>
  </si>
  <si>
    <t>Japan</t>
  </si>
  <si>
    <t>China</t>
  </si>
  <si>
    <t xml:space="preserve">Korea </t>
  </si>
  <si>
    <t>Nigeria</t>
  </si>
  <si>
    <t>Taiwan</t>
  </si>
  <si>
    <t>Thailand</t>
  </si>
  <si>
    <t>Colombia</t>
  </si>
  <si>
    <t>Indonesia</t>
  </si>
  <si>
    <t>Top 10 importers</t>
  </si>
  <si>
    <t>Total U.S. wheat export sales</t>
  </si>
  <si>
    <t xml:space="preserve">      % of projected exports</t>
  </si>
  <si>
    <r>
      <t xml:space="preserve">  change from prior week</t>
    </r>
    <r>
      <rPr>
        <vertAlign val="superscript"/>
        <sz val="10"/>
        <rFont val="Times New Roman"/>
        <family val="1"/>
      </rPr>
      <t>2</t>
    </r>
  </si>
  <si>
    <t>Top 10 importers' share of U.S. wheat export sales</t>
  </si>
  <si>
    <t xml:space="preserve">Percentage change from last week: </t>
  </si>
  <si>
    <r>
      <t>1</t>
    </r>
    <r>
      <rPr>
        <sz val="7"/>
        <rFont val="Times New Roman"/>
        <family val="1"/>
      </rPr>
      <t xml:space="preserve"> Based on USDA, Foreign Agricultural Service( FAS) marketing year ranking reports for 2022/23;  Marketing year (MY) = Jun 1 - May 31. </t>
    </r>
  </si>
  <si>
    <r>
      <t xml:space="preserve">2 </t>
    </r>
    <r>
      <rPr>
        <sz val="7"/>
        <rFont val="Times New Roman"/>
        <family val="1"/>
      </rPr>
      <t>Cumulative exports (shipped) + outstanding sales (unshipped), FAS weekly export sales report, or export sales query. The total commitments change (net sales) from prior week could include revisions from the previous week's outstanding and/or accumulated sales.</t>
    </r>
  </si>
  <si>
    <r>
      <t>3</t>
    </r>
    <r>
      <rPr>
        <sz val="7"/>
        <rFont val="Times New Roman"/>
        <family val="1"/>
      </rPr>
      <t xml:space="preserve"> FAS marketing year ranking reports (carryover plus accumulated export); yr. = year; avg. = average.</t>
    </r>
  </si>
  <si>
    <r>
      <t xml:space="preserve">Note: A </t>
    </r>
    <r>
      <rPr>
        <sz val="7"/>
        <color rgb="FFFF0000"/>
        <rFont val="Times New Roman"/>
        <family val="1"/>
      </rPr>
      <t>red number</t>
    </r>
    <r>
      <rPr>
        <sz val="7"/>
        <rFont val="Times New Roman"/>
        <family val="1"/>
      </rPr>
      <t xml:space="preserve"> in parentheses indicates a negative number.</t>
    </r>
  </si>
  <si>
    <t>Source: USDA, Foreign Agricultural Service.</t>
  </si>
  <si>
    <t>Total Commitments2</t>
  </si>
  <si>
    <t>Table 15</t>
  </si>
  <si>
    <t>Top 10 importers of all U.S. wheat</t>
  </si>
  <si>
    <t>Total commitments (1,000 mt)</t>
  </si>
  <si>
    <t>% change current MY 
from last MY</t>
  </si>
  <si>
    <t xml:space="preserve"> YTD MY 2024/25</t>
  </si>
  <si>
    <t>Korea</t>
  </si>
  <si>
    <t>Vietnam</t>
  </si>
  <si>
    <t xml:space="preserve"> % of YTD current month’s export projection</t>
  </si>
  <si>
    <t>-</t>
  </si>
  <si>
    <t>Change from prior week</t>
  </si>
  <si>
    <t xml:space="preserve"> </t>
  </si>
  <si>
    <r>
      <t>Top 10 importer</t>
    </r>
    <r>
      <rPr>
        <b/>
        <vertAlign val="superscript"/>
        <sz val="11"/>
        <rFont val="Times New Roman"/>
        <family val="1"/>
      </rPr>
      <t>1</t>
    </r>
    <r>
      <rPr>
        <b/>
        <sz val="11"/>
        <rFont val="Times New Roman"/>
        <family val="1"/>
      </rPr>
      <t xml:space="preserve"> of all U.S. wheat</t>
    </r>
  </si>
  <si>
    <t>% change current MY from last MY</t>
  </si>
  <si>
    <t>ALL WHEAT                                           MARKETING YEAR 06/01 - 05/31</t>
  </si>
  <si>
    <t xml:space="preserve">   OUTSTANDING EXPORT SALES AND EXPORTS BY COUNTRY, REGION AND MARKETING YEAR</t>
  </si>
  <si>
    <t>1000 METRIC TONS       AS OF AUGUST 08, 2024</t>
  </si>
  <si>
    <t>--------------------------------------------------------------------------------</t>
  </si>
  <si>
    <t xml:space="preserve">                      :      CURRENT MARKETING YEAR         :NEXT MARKETING YEAR</t>
  </si>
  <si>
    <t xml:space="preserve">                       ---------------------------------------------------------</t>
  </si>
  <si>
    <t>OUTSTANDING SALES:</t>
  </si>
  <si>
    <t>ACCUMULATED EXPORTS:</t>
  </si>
  <si>
    <t>OUTSTANDING SALES</t>
  </si>
  <si>
    <t>DESTINATION        :</t>
  </si>
  <si>
    <t>THIS WEEK:</t>
  </si>
  <si>
    <t>YR AGO:</t>
  </si>
  <si>
    <t>YR AGO  :</t>
  </si>
  <si>
    <t>SECOND YR:</t>
  </si>
  <si>
    <t>THIRD YR</t>
  </si>
  <si>
    <t>-----------------------</t>
  </si>
  <si>
    <t>----------</t>
  </si>
  <si>
    <t>--------</t>
  </si>
  <si>
    <t>---------</t>
  </si>
  <si>
    <t>:</t>
  </si>
  <si>
    <t>EUROPEAN UNION - 27   :</t>
  </si>
  <si>
    <t>ITALY              :</t>
  </si>
  <si>
    <t>PORTUGL            :</t>
  </si>
  <si>
    <t>SPAIN              :</t>
  </si>
  <si>
    <t>JAPAN                 :</t>
  </si>
  <si>
    <t>TAIWAN                :</t>
  </si>
  <si>
    <t>CHINA                 :</t>
  </si>
  <si>
    <t>OTHER ASIA AND OCEANIA:</t>
  </si>
  <si>
    <t>BURMA              :</t>
  </si>
  <si>
    <t>HG KONG            :</t>
  </si>
  <si>
    <t>INDNSIA            :</t>
  </si>
  <si>
    <t>KOR REP            :</t>
  </si>
  <si>
    <t>MALAYSA            :</t>
  </si>
  <si>
    <t>PHIL               :</t>
  </si>
  <si>
    <t>S LANKA            :</t>
  </si>
  <si>
    <t>SINGAPR            :</t>
  </si>
  <si>
    <t>THAILND            :</t>
  </si>
  <si>
    <t>U AR EM            :</t>
  </si>
  <si>
    <t>VIETNAM            :</t>
  </si>
  <si>
    <t>YEMEN              :</t>
  </si>
  <si>
    <t>AFRICA                :</t>
  </si>
  <si>
    <t>ALGERIA            :</t>
  </si>
  <si>
    <t>EGYPT              :</t>
  </si>
  <si>
    <t>MOROCCO            :</t>
  </si>
  <si>
    <t>*</t>
  </si>
  <si>
    <t>MOZAMBQ            :</t>
  </si>
  <si>
    <t>NIGERIA            :</t>
  </si>
  <si>
    <t>REP SAF            :</t>
  </si>
  <si>
    <t>WESTERN HEMISPHERE    :</t>
  </si>
  <si>
    <t>BARBADO            :</t>
  </si>
  <si>
    <t>BELIZE             :</t>
  </si>
  <si>
    <t>BRAZIL             :</t>
  </si>
  <si>
    <t>C RICA             :</t>
  </si>
  <si>
    <t>CANADA             :</t>
  </si>
  <si>
    <t>CHILE              :</t>
  </si>
  <si>
    <t>COLOMB             :</t>
  </si>
  <si>
    <t>DOM REP            :</t>
  </si>
  <si>
    <t>ECUADOR            :</t>
  </si>
  <si>
    <t>F W IND            :</t>
  </si>
  <si>
    <t>GUATMAL            :</t>
  </si>
  <si>
    <t>GUYANA             :</t>
  </si>
  <si>
    <t>HAITI              :</t>
  </si>
  <si>
    <t>HONDURA            :</t>
  </si>
  <si>
    <t>JAMAICA            :</t>
  </si>
  <si>
    <t>LW WW I            :</t>
  </si>
  <si>
    <t>MEXICO             :</t>
  </si>
  <si>
    <t>N ANTIL            :</t>
  </si>
  <si>
    <t>NICARAG            :</t>
  </si>
  <si>
    <t>PANAMA             :</t>
  </si>
  <si>
    <t>PERU               :</t>
  </si>
  <si>
    <t>SALVADR            :</t>
  </si>
  <si>
    <t>TRINID             :</t>
  </si>
  <si>
    <t>VENEZ              :</t>
  </si>
  <si>
    <t>TOTAL KNOWN           :</t>
  </si>
  <si>
    <t>TOTAL UNKNOWN         :</t>
  </si>
  <si>
    <t>TOTAL KNOWN &amp; UNKNOWN :</t>
  </si>
  <si>
    <t>EXPORTS FOR OWN ACCT  :</t>
  </si>
  <si>
    <t>OPTIONAL ORIGIN       :</t>
  </si>
  <si>
    <t>1000 METRIC TONS       AS OF AUGUST 01, 2024</t>
  </si>
  <si>
    <t xml:space="preserve">                      :OUTSTANDING SALES:ACCUMULATED EXPORTS: OUTSTANDING SALES </t>
  </si>
  <si>
    <t>1000 METRIC TONS       AS OF JULY 25, 2024</t>
  </si>
  <si>
    <t>1000 METRIC TONS       AS OF JULY 18, 2024</t>
  </si>
  <si>
    <t>1000 METRIC TONS       AS OF JULY 11, 2024</t>
  </si>
  <si>
    <t>1000 METRIC TONS       AS OF JULY 04, 2024</t>
  </si>
  <si>
    <t>1000 METRIC TONS       AS OF JUNE 27, 2024</t>
  </si>
  <si>
    <t>ALL WHEAT</t>
  </si>
  <si>
    <t>MARKETING</t>
  </si>
  <si>
    <t>YEAR 06/0</t>
  </si>
  <si>
    <t>OUTSTANDING EXPORT S</t>
  </si>
  <si>
    <t>ALES AND E</t>
  </si>
  <si>
    <t>XPORTS B</t>
  </si>
  <si>
    <t>Y COUNTRY,</t>
  </si>
  <si>
    <t>REGION AN</t>
  </si>
  <si>
    <t>D MARKETIN</t>
  </si>
  <si>
    <t>G YEAR</t>
  </si>
  <si>
    <t>1000 METRIC TONS</t>
  </si>
  <si>
    <t>AS OF June</t>
  </si>
  <si>
    <t>20 2024</t>
  </si>
  <si>
    <t>CURR</t>
  </si>
  <si>
    <t>ENT MARK</t>
  </si>
  <si>
    <t>ETING YEAR</t>
  </si>
  <si>
    <t>NEXT MARKE</t>
  </si>
  <si>
    <t>TING YEAR</t>
  </si>
  <si>
    <t>OUTSTANDIN</t>
  </si>
  <si>
    <t>G SALES:</t>
  </si>
  <si>
    <t>ACCUMULATE</t>
  </si>
  <si>
    <t>D EXPORTS:</t>
  </si>
  <si>
    <t>OUTSTANDI</t>
  </si>
  <si>
    <t>NG SALES</t>
  </si>
  <si>
    <t>1000 METRIC TONS       AS OF JUNE 13, 2024</t>
  </si>
  <si>
    <t>YR AGO</t>
  </si>
  <si>
    <t>--</t>
  </si>
  <si>
    <t>1000 METRIC TONS       AS OF JUNE 06, 2024</t>
  </si>
  <si>
    <t>:OUTSTANDING SALES:</t>
  </si>
  <si>
    <t>1000 METRIC TONS       AS OF MAY 30, 2024</t>
  </si>
  <si>
    <t>BELGIUM            :</t>
  </si>
  <si>
    <t>U KING             :</t>
  </si>
  <si>
    <t>BANGLADH           :</t>
  </si>
  <si>
    <t>ISRAEL             :</t>
  </si>
  <si>
    <t>KUWAIT             :</t>
  </si>
  <si>
    <t>NEW GUI            :</t>
  </si>
  <si>
    <t>1000 METRIC TONS       AS OF MAY 23, 2024</t>
  </si>
  <si>
    <t>MALTA              :</t>
  </si>
  <si>
    <t>IRAQ               :</t>
  </si>
  <si>
    <t>DJIBOUTI           :</t>
  </si>
  <si>
    <t>GHANA              :</t>
  </si>
  <si>
    <t>TUNISIA            :</t>
  </si>
  <si>
    <t>1000 METRIC TONS       AS OF MAY 16, 2024</t>
  </si>
  <si>
    <t>1000 METRIC TONS       AS OF MAY 09, 2024</t>
  </si>
  <si>
    <t>1000 METRIC TONS       AS OF MAY 02, 2024</t>
  </si>
  <si>
    <t>:SECOND YR:</t>
  </si>
  <si>
    <t>-----------</t>
  </si>
  <si>
    <t>1000 METRIC TONS       AS OF APRIL 25, 2024</t>
  </si>
  <si>
    <t>:THIS WEEK:</t>
  </si>
  <si>
    <t>-------</t>
  </si>
  <si>
    <t>------------</t>
  </si>
  <si>
    <t>1000 METRIC TONS       AS OF APRIL 18, 2024</t>
  </si>
  <si>
    <t>MARKETI</t>
  </si>
  <si>
    <t>NG YEAR 06/01</t>
  </si>
  <si>
    <t>ALES AND</t>
  </si>
  <si>
    <t>EXPORTS B</t>
  </si>
  <si>
    <t>Y COUNTRY</t>
  </si>
  <si>
    <t>, REGION</t>
  </si>
  <si>
    <t>AND MARKETING</t>
  </si>
  <si>
    <t>YEAR</t>
  </si>
  <si>
    <t>AS OF Ap</t>
  </si>
  <si>
    <t>ril 11 202</t>
  </si>
  <si>
    <t>-------------</t>
  </si>
  <si>
    <t>CU</t>
  </si>
  <si>
    <t>RRENT MARK</t>
  </si>
  <si>
    <t>ETING YEA</t>
  </si>
  <si>
    <t>R</t>
  </si>
  <si>
    <t>:NEXT MARKET</t>
  </si>
  <si>
    <t>ING YEAR</t>
  </si>
  <si>
    <t>OUTSTAND</t>
  </si>
  <si>
    <t>ING SALES:</t>
  </si>
  <si>
    <t>ACCUMULAT</t>
  </si>
  <si>
    <t>ED EXPORT</t>
  </si>
  <si>
    <t>S: OUTSTANDIN</t>
  </si>
  <si>
    <t>G SALES</t>
  </si>
  <si>
    <t>THIS WEE</t>
  </si>
  <si>
    <t>K: YR AGO:</t>
  </si>
  <si>
    <t>THIS WEEK</t>
  </si>
  <si>
    <t>: YR AGO</t>
  </si>
  <si>
    <t>1000 METRIC TONS       AS OF APRIL 04, 2024</t>
  </si>
  <si>
    <t>1000 METRIC TONS       AS OF MARCH 28, 2024</t>
  </si>
  <si>
    <t>1000 METRIC TONS       AS OF MARCH 21, 2024</t>
  </si>
  <si>
    <t>1000 METRIC TONS       AS OF MARCH 14, 2024</t>
  </si>
  <si>
    <t>1000 METRIC TONS       AS OF MARCH 07, 2024</t>
  </si>
  <si>
    <t>1000 METRIC TONS       AS OF FEBRUARY 29, 2024</t>
  </si>
  <si>
    <t>1000 METRIC TONS       AS OF FEBRUARY 22, 2024</t>
  </si>
  <si>
    <t>1000 METRIC TONS       AS OF FEBRUARY 15, 2024</t>
  </si>
  <si>
    <t>1000 METRIC TONS       AS OF FEBRUARY 08, 2024</t>
  </si>
  <si>
    <t>1000 METRIC TONS       AS OF FEBRUARY 01, 2024</t>
  </si>
  <si>
    <t>1000 METRIC TONS       AS OF JANUARY 25, 2024</t>
  </si>
  <si>
    <t xml:space="preserve">                      :</t>
  </si>
  <si>
    <t>1000 METRIC TONS       AS OF JANUARY 18, 2024</t>
  </si>
  <si>
    <t>1000 METRIC TONS       AS OF JANUARY 11, 2024</t>
  </si>
  <si>
    <t>1000 METRIC TONS       AS OF JANUARY 04, 2024</t>
  </si>
  <si>
    <t>:ACCUMULATED EXPORTS:</t>
  </si>
  <si>
    <t>1000 METRIC TONS       AS OF DECEMBER 28, 2023</t>
  </si>
  <si>
    <t>1000 METRIC TONS       AS OF DECEMBER 21, 2023</t>
  </si>
  <si>
    <t>1000 METRIC TONS       AS OF DECEMBER 14, 2023</t>
  </si>
  <si>
    <t>1000 METRIC TONS       AS OF DECEMBER 07, 2023</t>
  </si>
  <si>
    <t>1000 METRIC TONS       AS OF NOVEMBER 30, 2023</t>
  </si>
  <si>
    <t>1000 METRIC TONS       AS OF NOVEMBER 23, 2023</t>
  </si>
  <si>
    <t>1000 METRIC TONS       AS OF NOVEMBER 16, 2023</t>
  </si>
  <si>
    <t>NG YEAR 06/</t>
  </si>
  <si>
    <t>EXPORTS</t>
  </si>
  <si>
    <t>BY COUNTRY</t>
  </si>
  <si>
    <t>AND MARKETI</t>
  </si>
  <si>
    <t>NG YEAR</t>
  </si>
  <si>
    <t>AS OF No</t>
  </si>
  <si>
    <t>vember 9</t>
  </si>
  <si>
    <t>RRENT MAR</t>
  </si>
  <si>
    <t>KETING YEA</t>
  </si>
  <si>
    <t>:NEXT MARK</t>
  </si>
  <si>
    <t>ING SALES</t>
  </si>
  <si>
    <t>:ACCUMULAT</t>
  </si>
  <si>
    <t>S: OUTSTAND</t>
  </si>
  <si>
    <t>K: YR AGO</t>
  </si>
  <si>
    <t>:THIS WEEK</t>
  </si>
  <si>
    <t>:SECOND YR</t>
  </si>
  <si>
    <t>: THIRD YR</t>
  </si>
  <si>
    <t>vember 2</t>
  </si>
  <si>
    <t>NETHLDS            :</t>
  </si>
  <si>
    <t>1000 METRIC TONS       AS OF OCTOBER 26, 2023</t>
  </si>
  <si>
    <t>1000 METRIC TONS       AS OF OCTOBER 19, 2023</t>
  </si>
  <si>
    <t>1000 METRIC TONS       AS OF OCTOBER 12, 2023</t>
  </si>
  <si>
    <t>S ARAB             :</t>
  </si>
  <si>
    <t>1000 METRIC TONS       AS OF OCTOBER 05, 2023</t>
  </si>
  <si>
    <t>1000 METRIC TONS       AS OF SEPTEMBER 28, 2023</t>
  </si>
  <si>
    <t>1000 METRIC TONS       AS OF SEPTEMBER 14, 2023</t>
  </si>
  <si>
    <t>1000 METRIC TONS       AS OF SEPTEMBER 07, 2023</t>
  </si>
  <si>
    <t xml:space="preserve">OUTSTANDING SALES:ACCUMULATED EXPORTS: OUTSTANDING SALES </t>
  </si>
  <si>
    <t>1000 METRIC TONS       AS OF AUGUST 31, 2023</t>
  </si>
  <si>
    <t>1000 METRIC TONS       AS OF AUGUST 24, 2023</t>
  </si>
  <si>
    <t>1000 METRIC TONS       AS OF AUGUST 17, 2023</t>
  </si>
  <si>
    <t>1000 METRIC TONS       AS OF AUGUST 10, 2023</t>
  </si>
  <si>
    <t>1000 METRIC TONS       AS OF AUGUST 03, 2023</t>
  </si>
  <si>
    <t>1000 METRIC TONS       AS OF JULY 27, 2023</t>
  </si>
  <si>
    <t>1000 METRIC TONS       AS OF JULY 20, 2023</t>
  </si>
  <si>
    <t>1000 METRIC TONS       AS OF JULY 13, 2023</t>
  </si>
  <si>
    <t>1000 METRIC TONS       AS OF JULY 06, 2023</t>
  </si>
  <si>
    <t>1000 METRIC TONS       AS OF JUNE 29, 2023</t>
  </si>
  <si>
    <t>1000 METRIC TONS       AS OF JUNE 22, 2023</t>
  </si>
  <si>
    <t>1000 METRIC TONS       AS OF JUNE 15, 2023</t>
  </si>
  <si>
    <t>1000 METRIC TONS       AS OF JUNE 08, 2023</t>
  </si>
  <si>
    <t>1000 METRIC TONS       AS OF JUNE 01, 2023</t>
  </si>
  <si>
    <t>OTHER EUROPE          :</t>
  </si>
  <si>
    <t>SWITZLD            :</t>
  </si>
  <si>
    <t>1000 METRIC TONS       AS OF MAY 25, 2023</t>
  </si>
  <si>
    <t>C IVOIRE           :</t>
  </si>
  <si>
    <t>CAMROON            :</t>
  </si>
  <si>
    <t>TOGO               :</t>
  </si>
  <si>
    <t>1000 METRIC TONS       AS OF MAY 18, 2023</t>
  </si>
  <si>
    <t>1000 METRIC TONS       AS OF MAY 11, 2023</t>
  </si>
  <si>
    <t>1000 METRIC TONS       AS OF MAY 04, 2023</t>
  </si>
  <si>
    <t>1000 METRIC TONS       AS OF APRIL 27, 2023</t>
  </si>
  <si>
    <t>1000 METRIC TONS       AS OF APRIL 20, 2023</t>
  </si>
  <si>
    <t>:OUTSTANDING SALES</t>
  </si>
  <si>
    <t>1000 METRIC TONS       AS OF APRIL 13, 2023</t>
  </si>
  <si>
    <t>1000 METRIC TONS       AS OF APRIL 06, 2023</t>
  </si>
  <si>
    <t>1000 METRIC TONS       AS OF MARCH 30, 2023</t>
  </si>
  <si>
    <t>1000 METRIC TONS       AS OF MARCH 23, 2023</t>
  </si>
  <si>
    <t>1000 METRIC TONS       AS OF MARCH 16, 2023</t>
  </si>
  <si>
    <t>1000 METRIC TONS       AS OF MARCH 09, 2023</t>
  </si>
  <si>
    <t>1000 METRIC TONS       AS OF MARCH 02, 2023</t>
  </si>
  <si>
    <t>1000 METRIC TONS       AS OF FEBRUARY 23, 2023</t>
  </si>
  <si>
    <t>1000 METRIC TONS       AS OF FEBRUARY 16, 2023</t>
  </si>
  <si>
    <t>1000 METRIC TONS       AS OF FEBRUARY 09, 2023</t>
  </si>
  <si>
    <t>1000 METRIC TONS       AS OF FEBRUARY 02, 2023</t>
  </si>
  <si>
    <t>1000 METRIC TONS       AS OF JANUARY 26, 2023</t>
  </si>
  <si>
    <t>1000 METRIC TONS       AS OF JANUARY 19, 2023</t>
  </si>
  <si>
    <t>1000 METRIC TONS       AS OF JANUARY 12, 2023</t>
  </si>
  <si>
    <t>DESTINATION</t>
  </si>
  <si>
    <t>---------------</t>
  </si>
  <si>
    <t>EUROPEAN UNION</t>
  </si>
  <si>
    <t>- 27   :</t>
  </si>
  <si>
    <t>BELGIUM</t>
  </si>
  <si>
    <t>ITALY</t>
  </si>
  <si>
    <t>MALTA</t>
  </si>
  <si>
    <t>PORTUGL</t>
  </si>
  <si>
    <t>SPAIN</t>
  </si>
  <si>
    <t>U KING</t>
  </si>
  <si>
    <t>JAPAN</t>
  </si>
  <si>
    <t>TAIWAN</t>
  </si>
  <si>
    <t>CHINA</t>
  </si>
  <si>
    <t>OTHER ASIA AND</t>
  </si>
  <si>
    <t>OCEANIA:</t>
  </si>
  <si>
    <t>BURMA</t>
  </si>
  <si>
    <t>HG KONG</t>
  </si>
  <si>
    <t>INDNSIA</t>
  </si>
  <si>
    <t>IRAQ</t>
  </si>
  <si>
    <t>KOR REP</t>
  </si>
  <si>
    <t>MALAYSA</t>
  </si>
  <si>
    <t>PHIL</t>
  </si>
  <si>
    <t>SINGAPR</t>
  </si>
  <si>
    <t>THAILND</t>
  </si>
  <si>
    <t>U AR EM</t>
  </si>
  <si>
    <t>VIETNAM</t>
  </si>
  <si>
    <t>YEMEN</t>
  </si>
  <si>
    <t>AFRICA</t>
  </si>
  <si>
    <t>ALGERIA</t>
  </si>
  <si>
    <t>EGYPT</t>
  </si>
  <si>
    <t>GHANA</t>
  </si>
  <si>
    <t>MOROCCO</t>
  </si>
  <si>
    <t>MOZAMBQ</t>
  </si>
  <si>
    <t>NIGERIA</t>
  </si>
  <si>
    <t>REP SAF</t>
  </si>
  <si>
    <t>WESTERN HEMISPH</t>
  </si>
  <si>
    <t>ERE    :</t>
  </si>
  <si>
    <t>BARBADO</t>
  </si>
  <si>
    <t>BELIZE</t>
  </si>
  <si>
    <t>BRAZIL</t>
  </si>
  <si>
    <t>C RICA</t>
  </si>
  <si>
    <t>CANADA</t>
  </si>
  <si>
    <t>CHILE</t>
  </si>
  <si>
    <t>COLOMB</t>
  </si>
  <si>
    <t>DOM REP</t>
  </si>
  <si>
    <t>ECUADOR</t>
  </si>
  <si>
    <t>GUATMAL</t>
  </si>
  <si>
    <t>GUYANA</t>
  </si>
  <si>
    <t>HAITI</t>
  </si>
  <si>
    <t>HONDURA</t>
  </si>
  <si>
    <t>JAMAICA</t>
  </si>
  <si>
    <t>LW WW I</t>
  </si>
  <si>
    <t>MEXICO</t>
  </si>
  <si>
    <t>NICARAG</t>
  </si>
  <si>
    <t>PANAMA</t>
  </si>
  <si>
    <t>PERU</t>
  </si>
  <si>
    <t>SALVADR</t>
  </si>
  <si>
    <t>TRINID</t>
  </si>
  <si>
    <t>VENEZ</t>
  </si>
  <si>
    <t>TOTAL KNOWN</t>
  </si>
  <si>
    <t>TOTAL UNKNOWN</t>
  </si>
  <si>
    <t>TOTAL KNOWN &amp; U</t>
  </si>
  <si>
    <t>NKNOWN :</t>
  </si>
  <si>
    <t>EXPORTS FOR OWN</t>
  </si>
  <si>
    <t>ACCT  :</t>
  </si>
  <si>
    <t>OPTIONAL ORIGIN</t>
  </si>
  <si>
    <t>1000 METRIC TONS       AS OF JANUARY 05, 2023</t>
  </si>
  <si>
    <t>1000 METRIC TONS       AS OF DECEMBER 29, 2022</t>
  </si>
  <si>
    <t>1000 METRIC TONS       AS OF DECEMBER 22, 2022</t>
  </si>
  <si>
    <t>1000 METRIC TONS       AS OF DECEMBER 15, 2022</t>
  </si>
  <si>
    <t>1000 METRIC TONS       AS OF DECEMBER 08, 2022</t>
  </si>
  <si>
    <t>1000 METRIC TONS       AS OF DECEMBER 01, 2022</t>
  </si>
  <si>
    <t>1000 METRIC TONS       AS OF NOVEMBER 24, 2022</t>
  </si>
  <si>
    <t>OUTSTANDING SALES:A</t>
  </si>
  <si>
    <t>CCUMULATED EXPORTS:</t>
  </si>
  <si>
    <t>1000 METRIC TONS       AS OF NOVEMBER 17, 2022</t>
  </si>
  <si>
    <t>1000 METRIC TONS       AS OF NOVEMBER 10, 2022</t>
  </si>
  <si>
    <t>1000 METRIC TONS       AS OF NOVEMBER 03, 2022</t>
  </si>
  <si>
    <t>1000 METRIC TONS       AS OF OCTOBER 27, 2022</t>
  </si>
  <si>
    <t>1000 METRIC TONS       AS OF OCTOBER 20, 2022</t>
  </si>
  <si>
    <t>1000 METRIC TONS       AS OF OCTOBER 13, 2022</t>
  </si>
  <si>
    <t>1000 METRIC TONS       AS OF OCTOBER 06, 2022</t>
  </si>
  <si>
    <t>1000 METRIC TONS       AS OF SEPTEMBER 29, 2022</t>
  </si>
  <si>
    <t>1000 METRIC TONS       AS OF SEPTEMBER 22, 2022</t>
  </si>
  <si>
    <t>1000 METRIC TONS       AS OF SEPTEMBER 15, 2022</t>
  </si>
  <si>
    <t>1000 METRIC TONS       AS OF SEPTEMBER 08, 2022</t>
  </si>
  <si>
    <t>1000 METRIC TONS       AS OF SEPTEMBER 01, 2022</t>
  </si>
  <si>
    <t>1000 METRIC TONS       AS OF AUGUST 25, 2022</t>
  </si>
  <si>
    <t>1000 METRIC TONS       AS OF AUGUST 11, 2022</t>
  </si>
  <si>
    <t>1000 METRIC TONS       AS OF AUGUST 04, 2022</t>
  </si>
  <si>
    <t>1000 METRIC TONS       AS OF JULY 28, 2022</t>
  </si>
  <si>
    <t>1000 METRIC TONS       AS OF JULY 21, 2022</t>
  </si>
  <si>
    <t>1000 METRIC TONS       AS OF JULY 14, 2022</t>
  </si>
  <si>
    <t>1000 METRIC TONS       AS OF JULY 07, 2022</t>
  </si>
  <si>
    <t>1000 METRIC TONS       AS OF JUNE 30, 2022</t>
  </si>
  <si>
    <t>1000 METRIC TONS       AS OF JUNE 23, 2022</t>
  </si>
  <si>
    <t>1000 METRIC TONS       AS OF JUNE 16, 2022</t>
  </si>
  <si>
    <t>1000 METRIC TONS       AS OF JUNE 09, 2022</t>
  </si>
  <si>
    <t>1000 METRIC TONS       AS OF JUNE 02, 2022</t>
  </si>
  <si>
    <t>1000 METRIC TONS       AS OF MAY 26, 2022</t>
  </si>
  <si>
    <t>FINLAND            :</t>
  </si>
  <si>
    <t>LIBERIA            :</t>
  </si>
  <si>
    <t>NAMIBIA            :</t>
  </si>
  <si>
    <t>NIGER              :</t>
  </si>
  <si>
    <t>1000 METRIC TONS       AS OF MAY 19, 2022</t>
  </si>
  <si>
    <t>1000 METRIC TONS       AS OF MAY 12, 2022</t>
  </si>
  <si>
    <t>OPTIONAL ORIGIN       :     0.0     63.9         -        -       0.0       0.0</t>
  </si>
  <si>
    <t>1000 METRIC TONS       AS OF MAY 05, 2022</t>
  </si>
  <si>
    <t>1000 METRIC TONS       AS OF APRIL 28, 2022</t>
  </si>
  <si>
    <t>1000 METRIC TONS       AS OF APRIL 21, 2022</t>
  </si>
  <si>
    <t>1000 METRIC TONS       AS OF APRIL 14, 2022</t>
  </si>
  <si>
    <t>1000 METRIC TONS       AS OF APRIL 07, 2022</t>
  </si>
  <si>
    <t>1000 METRIC TONS       AS OF MARCH 31, 2022</t>
  </si>
  <si>
    <t>1000 METRIC TONS       AS OF MARCH 24, 2022</t>
  </si>
  <si>
    <t>1000 METRIC TONS       AS OF MARCH 17, 2022</t>
  </si>
  <si>
    <t>1000 METRIC TONS       AS OF MARCH 10, 2022</t>
  </si>
  <si>
    <t>1000 METRIC TONS       AS OF MARCH 03, 2022</t>
  </si>
  <si>
    <t>1000 METRIC TONS       AS OF FEBRUARY 24, 2022</t>
  </si>
  <si>
    <t>1000 METRIC TONS       AS OF FEBRUARY 17, 2022</t>
  </si>
  <si>
    <t>1000 METRIC TONS       AS OF FEBRUARY 10, 2022</t>
  </si>
  <si>
    <t>1000 METRIC TONS       AS OF FEBRUARY 03, 2022</t>
  </si>
  <si>
    <t>1000 METRIC TONS       AS OF JANUARY 27, 2022</t>
  </si>
  <si>
    <t>1000 METRIC TONS       AS OF JANUARY 20, 2022</t>
  </si>
  <si>
    <t>1000 METRIC TONS       AS OF JANUARY 13, 2022</t>
  </si>
  <si>
    <t>1000 METRIC TONS       AS OF JANUARY 06, 2022</t>
  </si>
  <si>
    <t>1000 METRIC TONS       AS OF DECEMBER 30, 2021</t>
  </si>
  <si>
    <t>1000 METRIC TONS       AS OF DECEMBER 23, 2021</t>
  </si>
  <si>
    <t>1000 METRIC TONS       AS OF DECEMBER 16, 2021</t>
  </si>
  <si>
    <t>1000 METRIC TONS       AS OF DECEMBER 09, 2021</t>
  </si>
  <si>
    <t>1000 METRIC TONS       AS OF DECEMBER 02, 2021</t>
  </si>
  <si>
    <t>1000 METRIC TONS       AS OF NOVEMBER 25, 2021</t>
  </si>
  <si>
    <t>1000 METRIC TONS       AS OF NOVEMBER 18, 2021</t>
  </si>
  <si>
    <t>1000 METRIC TONS       AS OF NOVEMBER 11, 2021</t>
  </si>
  <si>
    <t>1000 METRIC TONS       AS OF NOVEMBER 4, 2021</t>
  </si>
  <si>
    <t>1000 METRIC TONS       AS OF OCTOBER 28, 2021</t>
  </si>
  <si>
    <t>1000 METRIC TONS       AS OF OCTOBER 21, 2021</t>
  </si>
  <si>
    <t>1000 METRIC TONS       AS OF OCTOBER 14, 2021</t>
  </si>
  <si>
    <t>1000 METRIC TONS       AS OF OCTOBER 07, 2021</t>
  </si>
  <si>
    <t>1000 METRIC TONS       AS OF SEPTEMBER 30, 2021</t>
  </si>
  <si>
    <t>1000 METRIC TONS       AS OF SEPTEMBER 23, 2021</t>
  </si>
  <si>
    <t>1000 METRIC TONS       AS OF SEPTEMBER 16, 2021</t>
  </si>
  <si>
    <t>1000 METRIC TONS       AS OF SEPTEMBER 09, 2021</t>
  </si>
  <si>
    <t>OPTIONAL ORIGIN       :     0.0      0.0         -        -       0.0       0.0</t>
  </si>
  <si>
    <t>1000 METRIC TONS       AS OF SEPTEMBER 02, 2021</t>
  </si>
  <si>
    <t>1000 METRIC TONS       AS OF AUGUST 26, 2021</t>
  </si>
  <si>
    <t>1000 METRIC TONS       AS OF AUGUST 19, 2021</t>
  </si>
  <si>
    <t>1000 METRIC TONS       AS OF AUGUST 12, 2021</t>
  </si>
  <si>
    <t>1000 METRIC TONS       AS OF AUGUST 05, 2021</t>
  </si>
  <si>
    <t>1000 METRIC TONS       AS OF JULY 29, 2021</t>
  </si>
  <si>
    <t>1000 METRIC TONS       AS OF JULY 22, 2021</t>
  </si>
  <si>
    <t>1000 METRIC TONS       AS OF JULY 15, 2021</t>
  </si>
  <si>
    <t>1000 METRIC TONS       AS OF JULY 08, 2021</t>
  </si>
  <si>
    <t>1000 METRIC TONS       AS OF JULY 01, 2021</t>
  </si>
  <si>
    <t>1000 METRIC TONS       AS OF JUNE 24, 2021</t>
  </si>
  <si>
    <t>1000 METRIC TONS       AS OF JUNE 17, 2021</t>
  </si>
  <si>
    <t>1000 METRIC TONS       AS OF JUNE 10, 2021</t>
  </si>
  <si>
    <t>1000 METRIC TONS       AS OF JUNE 03, 2021</t>
  </si>
  <si>
    <t>1000 METRIC TONS       AS OF MAY 27, 2021</t>
  </si>
  <si>
    <t>CAMBODIA           :</t>
  </si>
  <si>
    <t>ETHIOP             :</t>
  </si>
  <si>
    <t>GUIN-CON           :</t>
  </si>
  <si>
    <t>LIBYA              :</t>
  </si>
  <si>
    <t>1000 METRIC TONS       AS OF MAY 20, 2021</t>
  </si>
  <si>
    <t>1000 METRIC TONS       AS OF MAY 13, 2021</t>
  </si>
  <si>
    <t>1000 METRIC TONS       AS OF MAY 06, 2021</t>
  </si>
  <si>
    <t>ACCUMULATED EXPORTS</t>
  </si>
  <si>
    <t>1000 METRIC TONS       AS OF APRIL 29, 2021</t>
  </si>
  <si>
    <t>1000 METRIC TONS       AS OF APRIL 22, 2021</t>
  </si>
  <si>
    <t>1000 METRIC TONS       AS OF APRIL 15, 2021</t>
  </si>
  <si>
    <t>1000 METRIC TONS       AS OF APRIL 08, 2021</t>
  </si>
  <si>
    <t>1000 METRIC TONS       AS OF APRIL 01, 2021</t>
  </si>
  <si>
    <t>1000 METRIC TONS       AS OF MARCH 25, 2021</t>
  </si>
  <si>
    <t>1000 METRIC TONS       AS OF MARCH 18, 2021</t>
  </si>
  <si>
    <t>1000 METRIC TONS       AS OF MARCH 11, 2021</t>
  </si>
  <si>
    <t>1000 METRIC TONS       AS OF MARCH 04, 2021</t>
  </si>
  <si>
    <t>1000 METRIC TONS       AS OF FEBRUARY 25, 2021</t>
  </si>
  <si>
    <t>1000 METRIC TONS       AS OF FEBRUARY 18, 2021</t>
  </si>
  <si>
    <t>1000 METRIC TONS       AS OF FEBRUARY 11, 2021</t>
  </si>
  <si>
    <t>1000 METRIC TONS       AS OF FEBRUARY 04, 2021</t>
  </si>
  <si>
    <t>1000 METRIC TONS AS OF JANUARY 28, 2021</t>
  </si>
  <si>
    <t>1000 METRIC TONS       AS OF JANUARY 21, 2021</t>
  </si>
  <si>
    <t>1000 METRIC TONS       AS OF JANUARY 14, 2021</t>
  </si>
  <si>
    <t>1000 METRIC TONS       AS OF JANUARY 07, 2021</t>
  </si>
  <si>
    <t>1000 METRIC TONS       AS OF DECEMBER 31, 2020</t>
  </si>
  <si>
    <t xml:space="preserve">   DESTINATION        :THIS WEEK: YR AGO:THIS WEEK: YR AGO  :SECOND YR: THIRD YR</t>
  </si>
  <si>
    <t>-----------------</t>
  </si>
  <si>
    <t>----</t>
  </si>
  <si>
    <t>--------------</t>
  </si>
  <si>
    <t>1000 METRIC TONS       AS OF DECEMBER 24, 2020</t>
  </si>
  <si>
    <t>1000 METRIC TONS       AS OF DECEMBER 17, 2020</t>
  </si>
  <si>
    <t>1000 METRIC TONS       AS OF DECEMBER 10, 2020</t>
  </si>
  <si>
    <t>1000 METRIC TONS       AS OF DECEMBER 03, 2020</t>
  </si>
  <si>
    <t>1000 METRIC TONS       AS OF NOVEMBER 26, 2020</t>
  </si>
  <si>
    <t>1000 METRIC TONS       AS OF NOVEMBER 19, 2020</t>
  </si>
  <si>
    <t>1000 METRIC TONS       AS OF NOVEMBER 12, 2020</t>
  </si>
  <si>
    <t>1000 METRIC TONS       AS OF NOVEMBER 05, 2020</t>
  </si>
  <si>
    <t>1000 METRIC TONS       AS OF OCTOBER 29, 2020</t>
  </si>
  <si>
    <t>YR AGO:T</t>
  </si>
  <si>
    <t>HIS WEEK:</t>
  </si>
  <si>
    <t>EXPORTS FOR OWN ACCT  :       -        -       0.0      0.0         -         -</t>
  </si>
  <si>
    <t>OPTIONAL ORIGIN       :    10.0      0.0         -        -       0.0       0.0</t>
  </si>
  <si>
    <t>1000 METRIC TONS       AS OF OCTOBER 22, 2020</t>
  </si>
  <si>
    <t>1000 METRIC TONS       AS OF OCTOBER 15, 2020</t>
  </si>
  <si>
    <t>1000 METRIC TONS       AS OF OCTOBER 08, 2020</t>
  </si>
  <si>
    <t>1000 METRIC TONS       AS OF OCTOBER 01, 2020</t>
  </si>
  <si>
    <t>1000 METRIC TONS       AS OF SEPTEMBER 24, 2020</t>
  </si>
  <si>
    <t>1000 METRIC TONS       AS OF SEPTEMBER 17, 2020</t>
  </si>
  <si>
    <t>1000 METRIC TONS       AS OF SEPTEMBER 10, 2020</t>
  </si>
  <si>
    <t>1000 METRIC TONS       AS OF SEPTEMBER 03, 2020</t>
  </si>
  <si>
    <t>1000 METRIC TONS       AS OF AUGUST 27, 2020</t>
  </si>
  <si>
    <t>1000 METRIC TONS       AS OF AUGUST 20, 2020</t>
  </si>
  <si>
    <t>1000 METRIC TONS       AS OF AUGUST 13, 2020</t>
  </si>
  <si>
    <t>1000 METRIC TONS       AS OF AUGUST 06, 2020</t>
  </si>
  <si>
    <t>1000 METRIC TONS       AS OF JULY 30, 2020</t>
  </si>
  <si>
    <t>1000 METRIC TONS       AS OF JULY 23, 2020</t>
  </si>
  <si>
    <t>1000 METRIC TONS       AS OF JULY 16, 2020</t>
  </si>
  <si>
    <t>1000 METRIC TONS       AS OF JULY 09, 2020</t>
  </si>
  <si>
    <t>1000 METRIC TONS       AS OF JULY 02, 2020</t>
  </si>
  <si>
    <t>1000 METRIC TONS       AS OF JUNE 25, 2020</t>
  </si>
  <si>
    <t>1000 METRIC TONS       AS OF JUNE 18, 2020</t>
  </si>
  <si>
    <t>1000 METRIC TONS       AS OF JUNE 11, 2020</t>
  </si>
  <si>
    <t>1000 METRIC TONS       AS OF JUNE 04, 2020</t>
  </si>
  <si>
    <t>1000 METRIC TONS       AS OF MAY 28, 2020</t>
  </si>
  <si>
    <t>OMAN               :</t>
  </si>
  <si>
    <t>ANGOLA             :</t>
  </si>
  <si>
    <t>BURUNDI            :</t>
  </si>
  <si>
    <t>CONGO DR           :</t>
  </si>
  <si>
    <t>KENYA              :</t>
  </si>
  <si>
    <t>MALAWI             :</t>
  </si>
  <si>
    <t>MALI               :</t>
  </si>
  <si>
    <t>RWANDA             :</t>
  </si>
  <si>
    <t>SENEGAL            :</t>
  </si>
  <si>
    <t>SUDAN              :</t>
  </si>
  <si>
    <t>TNZANIA            :</t>
  </si>
  <si>
    <t>UGANDA             :</t>
  </si>
  <si>
    <t>1000 METRIC TONS       AS OF MAY 21, 2020</t>
  </si>
  <si>
    <t>1000 METRIC TONS       AS OF MAY 14, 2020</t>
  </si>
  <si>
    <t>1000 METRIC TONS       AS OF MAY 07, 2020</t>
  </si>
  <si>
    <t>1000 METRIC TONS       AS OF APRIL 30, 2020</t>
  </si>
  <si>
    <t>1000 METRIC TONS       AS OF APRIL 23, 2020</t>
  </si>
  <si>
    <t>1000 METRIC TONS       AS OF APRIL 16, 2020</t>
  </si>
  <si>
    <t>1000 METRIC TONS       AS OF APRIL 09, 2020</t>
  </si>
  <si>
    <t>1000 METRIC TONS       AS OF APRIL 02, 2020</t>
  </si>
  <si>
    <t>1000 METRIC TONS       AS OF MARCH 26, 2020</t>
  </si>
  <si>
    <t>1000 METRIC TONS       AS OF MARCH 19, 2020</t>
  </si>
  <si>
    <t xml:space="preserve"> CURRENT MARKETING YEAR         :NEXT MARKETING YEAR</t>
  </si>
  <si>
    <t>1000 METRIC TONS       AS OF MARCH 12, 2020</t>
  </si>
  <si>
    <t>B</t>
  </si>
  <si>
    <t>1000 METRIC TONS       AS OF MARCH 05, 2020</t>
  </si>
  <si>
    <t>1000 METRIC TONS       AS OF FEBRUARY 27, 2020</t>
  </si>
  <si>
    <t>1000 METRIC TONS       AS OF FEBRUARY 20, 2020</t>
  </si>
  <si>
    <t>1000 METRIC TONS       AS OF FEBRUARY 13, 2020</t>
  </si>
  <si>
    <t>1000 METRIC TONS       AS OF FEBRUARY 06, 2020</t>
  </si>
  <si>
    <t>1000 METRIC TONS       AS OF JANUARY 30, 2020</t>
  </si>
  <si>
    <t>1000 METRIC TONS       AS OF JANUARY 23, 2020</t>
  </si>
  <si>
    <t>1000 METRIC TONS       AS OF JANUARY 16, 2020</t>
  </si>
  <si>
    <t>1000 METRIC TONS       AS OF JANUARY 09, 2020</t>
  </si>
  <si>
    <t>1000 METRIC TONS       AS OF JANUARY 02, 2020</t>
  </si>
  <si>
    <t>YEAR 06/01</t>
  </si>
  <si>
    <t>D MARKETING</t>
  </si>
  <si>
    <t>AS OF DECE</t>
  </si>
  <si>
    <t>MBER 26,</t>
  </si>
  <si>
    <t>NEXT MARKET</t>
  </si>
  <si>
    <t>1000 METRIC TONS       AS OF DECEMBER 19, 2019</t>
  </si>
  <si>
    <t>1000 METRIC TONS       AS OF DECEMBER 12, 2019</t>
  </si>
  <si>
    <t>1000 METRIC TONS       AS OF DECEMBER 05, 2019</t>
  </si>
  <si>
    <t>1000 METRIC TONS       AS OF NOVEMBER 28, 2019</t>
  </si>
  <si>
    <t>1000 METRIC TONS       AS OF NOVEMBER 21, 2019</t>
  </si>
  <si>
    <t>1000 METRIC TONS       AS OF NOVEMBER 14, 2019</t>
  </si>
  <si>
    <t xml:space="preserve">                   OUTSTANDING SALES:        ACCUMULATED EXPORTS:            OUTSTANDING SALES </t>
  </si>
  <si>
    <t>XPORTS BY</t>
  </si>
  <si>
    <t>COUNTRY,</t>
  </si>
  <si>
    <t>AS OF Nove</t>
  </si>
  <si>
    <t>mber 7 2019</t>
  </si>
  <si>
    <t>ENT MARKE</t>
  </si>
  <si>
    <t>G SALES:A</t>
  </si>
  <si>
    <t>CCUMULATE</t>
  </si>
  <si>
    <t>OUTSTANDING EXPORT SAL</t>
  </si>
  <si>
    <t>ES AND E</t>
  </si>
  <si>
    <t>1000 METRIC TONS       AS</t>
  </si>
  <si>
    <t>OF Octo</t>
  </si>
  <si>
    <t>ber 31 2019</t>
  </si>
  <si>
    <t>:OU</t>
  </si>
  <si>
    <t>TSTANDIN</t>
  </si>
  <si>
    <t>DESTINATION        :TH</t>
  </si>
  <si>
    <t>IS WEEK:</t>
  </si>
  <si>
    <t>-------------------------</t>
  </si>
  <si>
    <t>ber 24 2019</t>
  </si>
  <si>
    <t>ber 17 2019</t>
  </si>
  <si>
    <t>OUTSTANDING EXPORT SA</t>
  </si>
  <si>
    <t>LES AND E</t>
  </si>
  <si>
    <t>1000 METRIC TONS       A</t>
  </si>
  <si>
    <t>S OF Octo</t>
  </si>
  <si>
    <t>ber 10 2019</t>
  </si>
  <si>
    <t>:O</t>
  </si>
  <si>
    <t>UTSTANDIN</t>
  </si>
  <si>
    <t>DESTINATION        :T</t>
  </si>
  <si>
    <t>------------------------</t>
  </si>
  <si>
    <t>ber 3 2019</t>
  </si>
  <si>
    <t>OF Sept</t>
  </si>
  <si>
    <t>ember 26</t>
  </si>
  <si>
    <t>1000 METRIC TONS       AS OF September 21 2023</t>
  </si>
  <si>
    <t>EXPORT SALES, TOTAL</t>
  </si>
  <si>
    <t>Unshipped Balance</t>
  </si>
  <si>
    <t>Accumulated Exports</t>
  </si>
  <si>
    <t>Total Commitments</t>
  </si>
  <si>
    <t>New Crop</t>
  </si>
  <si>
    <t>DATE</t>
  </si>
  <si>
    <t>this year</t>
  </si>
  <si>
    <t>last year</t>
  </si>
  <si>
    <t>this year*</t>
  </si>
  <si>
    <t>net sales</t>
  </si>
  <si>
    <t>next year</t>
  </si>
  <si>
    <t>% ttl sls 3-yr</t>
  </si>
  <si>
    <t>%ttl shp 3</t>
  </si>
  <si>
    <t>%ttl shp ly</t>
  </si>
  <si>
    <t>Gov.</t>
  </si>
  <si>
    <t>Shutdown</t>
  </si>
  <si>
    <t>(*) red highlight = revisions</t>
  </si>
  <si>
    <t>net sales =</t>
  </si>
  <si>
    <t>total net sales = 1521 minus 1297 (carryover)</t>
  </si>
  <si>
    <t>total net sales = 2344.4 minus --------- (carryover)</t>
  </si>
  <si>
    <t>high for MY</t>
  </si>
  <si>
    <t>chk Bell</t>
  </si>
  <si>
    <t>New Crop Yr</t>
  </si>
  <si>
    <t>Government</t>
  </si>
  <si>
    <t>1635-(carryover of 1587)</t>
  </si>
  <si>
    <t>Carryover- 837.10</t>
  </si>
  <si>
    <t>From Marketing Year Final Report</t>
  </si>
  <si>
    <t>Carryover from marketing year final report- 837.10</t>
  </si>
  <si>
    <t>Data</t>
  </si>
  <si>
    <t>Cominbed</t>
  </si>
  <si>
    <t>Carryover from marketing year final report</t>
  </si>
  <si>
    <t xml:space="preserve">Data in red for 8/18/22 from FAS weekly historical data </t>
  </si>
  <si>
    <t>No data for 8/18/2022 current unshipped and accumulated exports was provided for the individual countries. Data for 8/25/22 is combined data for 8/18/22 and 8/25/22.</t>
  </si>
  <si>
    <t>next</t>
  </si>
  <si>
    <t>EXPORT SALES, Mexico</t>
  </si>
  <si>
    <t xml:space="preserve">this year </t>
  </si>
  <si>
    <t>year</t>
  </si>
  <si>
    <t>EXPORT SALES</t>
  </si>
  <si>
    <t>EXPORT SALES, Japan</t>
  </si>
  <si>
    <t xml:space="preserve">EXPORT SALES, </t>
  </si>
  <si>
    <t>KOREA</t>
  </si>
  <si>
    <t>EXPORT SALES, Korea</t>
  </si>
  <si>
    <r>
      <t xml:space="preserve">4 </t>
    </r>
    <r>
      <rPr>
        <sz val="8"/>
        <rFont val="Times New Roman"/>
        <family val="1"/>
      </rPr>
      <t xml:space="preserve">Not included - FAS Press Release:  </t>
    </r>
    <r>
      <rPr>
        <b/>
        <sz val="8"/>
        <rFont val="Times New Roman"/>
        <family val="1"/>
      </rPr>
      <t>300,000 mt</t>
    </r>
    <r>
      <rPr>
        <sz val="8"/>
        <rFont val="Times New Roman"/>
        <family val="1"/>
      </rPr>
      <t xml:space="preserve"> on 05/07 to Iraq for 2008/09.</t>
    </r>
  </si>
  <si>
    <t>EXPORT SALES, Nigeria</t>
  </si>
  <si>
    <t>THAILAND</t>
  </si>
  <si>
    <t>EXPORT SALES, Thailand</t>
  </si>
  <si>
    <t>N-Crop Yr</t>
  </si>
  <si>
    <t>Algeria</t>
  </si>
  <si>
    <t>na</t>
  </si>
  <si>
    <t>n/a</t>
  </si>
  <si>
    <t>EXPORT SALES, Egypt</t>
  </si>
  <si>
    <t>EXPORT SALES,</t>
  </si>
  <si>
    <t>(Canceled sale?)</t>
  </si>
  <si>
    <t>VENEZUELA</t>
  </si>
  <si>
    <t>??? Why the change last year?</t>
  </si>
  <si>
    <t>??? Good question -- may not have actually shipped, some was put back into unshipped balance - very strange?</t>
  </si>
  <si>
    <t>Next year</t>
  </si>
  <si>
    <t>CYPRUS</t>
  </si>
  <si>
    <t>-----</t>
  </si>
  <si>
    <t>S LANKA</t>
  </si>
  <si>
    <t>LIBERIA</t>
  </si>
  <si>
    <t>3-year average</t>
  </si>
  <si>
    <t>Insert Columns (S-AD)&gt;&gt;&gt;&gt;</t>
  </si>
  <si>
    <t>TOTAL AC</t>
  </si>
  <si>
    <t>CUMULATED E</t>
  </si>
  <si>
    <t>XPORTS</t>
  </si>
  <si>
    <t>OF ALL</t>
  </si>
  <si>
    <t>WHEAT</t>
  </si>
  <si>
    <t>BY COUNT</t>
  </si>
  <si>
    <t>RY</t>
  </si>
  <si>
    <t>TOTAL A</t>
  </si>
  <si>
    <t>CC</t>
  </si>
  <si>
    <t>UMULATED</t>
  </si>
  <si>
    <t>EXPOR</t>
  </si>
  <si>
    <t>TS OF ALL</t>
  </si>
  <si>
    <t>WHEA</t>
  </si>
  <si>
    <t>T BY COUN</t>
  </si>
  <si>
    <t>TRY</t>
  </si>
  <si>
    <t>To change Rankings for New Crop Years:</t>
  </si>
  <si>
    <t>RANKED</t>
  </si>
  <si>
    <t>IN DES</t>
  </si>
  <si>
    <t>CENDING</t>
  </si>
  <si>
    <t>ORDER</t>
  </si>
  <si>
    <t>FOR MARK</t>
  </si>
  <si>
    <t>ETING</t>
  </si>
  <si>
    <t>YEAR 201</t>
  </si>
  <si>
    <t>IN DE</t>
  </si>
  <si>
    <t>SCENDING</t>
  </si>
  <si>
    <t>1. After May 31, go to get Final Marketing Year Rankings report:  Also add next marketing year beginning first week of May each year for all three grains;</t>
  </si>
  <si>
    <t>COMPAR</t>
  </si>
  <si>
    <t>ED WITH</t>
  </si>
  <si>
    <t>4 PRE</t>
  </si>
  <si>
    <t>VIOUS MAR</t>
  </si>
  <si>
    <t>KETIN</t>
  </si>
  <si>
    <t>G YEARS</t>
  </si>
  <si>
    <t>COMPA</t>
  </si>
  <si>
    <t>RED WITH</t>
  </si>
  <si>
    <t>http://apps.fas.usda.gov/export-sales/myrk_rpt.htm</t>
  </si>
  <si>
    <t>end next MY column first wk of Sept. for each grain</t>
  </si>
  <si>
    <t>(1000 Metric  tons)</t>
  </si>
  <si>
    <t>(1</t>
  </si>
  <si>
    <t>,000</t>
  </si>
  <si>
    <t>Metric To</t>
  </si>
  <si>
    <t>ns)</t>
  </si>
  <si>
    <t>------</t>
  </si>
  <si>
    <r>
      <t xml:space="preserve">2.  Select </t>
    </r>
    <r>
      <rPr>
        <b/>
        <sz val="10"/>
        <rFont val="Arial Unicode MS"/>
        <family val="2"/>
      </rPr>
      <t>All Wheat</t>
    </r>
  </si>
  <si>
    <t>TOTAL</t>
  </si>
  <si>
    <t>ACCUM</t>
  </si>
  <si>
    <t>ULATED EX</t>
  </si>
  <si>
    <t>PORTS</t>
  </si>
  <si>
    <t>OF ALL W</t>
  </si>
  <si>
    <t>HEAT</t>
  </si>
  <si>
    <t>BY COUNTR</t>
  </si>
  <si>
    <t>Y</t>
  </si>
  <si>
    <t>Copy and paste into a word document, font 8, then copy into the EXCEL spreadsheet (I prefer to insert columns and not erase the previous data)&gt;&gt;&gt;&gt;</t>
  </si>
  <si>
    <t>2015/16</t>
  </si>
  <si>
    <t>2014/15</t>
  </si>
  <si>
    <t>2013/14</t>
  </si>
  <si>
    <t>2012/13</t>
  </si>
  <si>
    <t>2011/12</t>
  </si>
  <si>
    <t>2010/11</t>
  </si>
  <si>
    <t>2011/</t>
  </si>
  <si>
    <t>2010/</t>
  </si>
  <si>
    <t>2009/</t>
  </si>
  <si>
    <t>2008/</t>
  </si>
  <si>
    <t>2007/</t>
  </si>
  <si>
    <t>MULATED E</t>
  </si>
  <si>
    <t>0/2011</t>
  </si>
  <si>
    <t xml:space="preserve"> -- Change the data from text to  Columns</t>
  </si>
  <si>
    <t>COUNTRY</t>
  </si>
  <si>
    <t>RANK</t>
  </si>
  <si>
    <t>YEAR 200</t>
  </si>
  <si>
    <t xml:space="preserve"> -- the top 10  may changes year to year, take a 3-year average of the top 10, sort in descending order, and compare to what it was last marketing year</t>
  </si>
  <si>
    <t>3-year avg</t>
  </si>
  <si>
    <t xml:space="preserve">If there's an unusual country in the top 10, and is likely not to be there the following year (Spain was in 2011/12), skip to the next one. </t>
  </si>
  <si>
    <t>2006/</t>
  </si>
  <si>
    <t>3.  If there is a new country, either begin a new tab, or add it to the tab that this country replaced, and rename the tab.</t>
  </si>
  <si>
    <t>2005/</t>
  </si>
  <si>
    <t>4.  Change the GTR Table line-up, if needed, and cell references.</t>
  </si>
  <si>
    <t>5.  Update all the tabs as needed, since countries do tend to stay in the top 10 and even if they fall to #11, may be back</t>
  </si>
  <si>
    <t>..\..\Website Zip Folder</t>
  </si>
  <si>
    <t xml:space="preserve">To Save in Website Zip Folder: </t>
  </si>
  <si>
    <t>..\..\Website Zip Folder\New Table15_wheatWeb.xlsx</t>
  </si>
  <si>
    <t xml:space="preserve"> -- Go to the Website Zip Folder</t>
  </si>
  <si>
    <t xml:space="preserve"> -- Select:</t>
  </si>
  <si>
    <t xml:space="preserve"> -- Copy GTR Table Table (in this file) and paste as a picture into the New_Table15_wheatWeb (into the website zip folder file)</t>
  </si>
  <si>
    <t>TURKEY</t>
  </si>
  <si>
    <t>S ARAB</t>
  </si>
  <si>
    <t>ISRAEL</t>
  </si>
  <si>
    <t>IRAN</t>
  </si>
  <si>
    <t>JORDAN</t>
  </si>
  <si>
    <t>CUBA</t>
  </si>
  <si>
    <t>OMAN</t>
  </si>
  <si>
    <t>TNZANIA</t>
  </si>
  <si>
    <t>KENYA</t>
  </si>
  <si>
    <t>CAMROON</t>
  </si>
  <si>
    <t>LIBYA</t>
  </si>
  <si>
    <t>NAMIBIA</t>
  </si>
  <si>
    <t>NETHLDS</t>
  </si>
  <si>
    <t>LEBANON</t>
  </si>
  <si>
    <t>TUNISIA</t>
  </si>
  <si>
    <t>SYRIA</t>
  </si>
  <si>
    <t>CONGO DR</t>
  </si>
  <si>
    <t>GERMANY</t>
  </si>
  <si>
    <t>SENEGAL</t>
  </si>
  <si>
    <t>C IVOIRE</t>
  </si>
  <si>
    <t>TOGO</t>
  </si>
  <si>
    <t>GABON</t>
  </si>
  <si>
    <t>CO BRAZ</t>
  </si>
  <si>
    <t>URUGUAY</t>
  </si>
  <si>
    <t>SIER LN</t>
  </si>
  <si>
    <t>BUR FASO</t>
  </si>
  <si>
    <t>BANGLADH</t>
  </si>
  <si>
    <t>SWEDEN</t>
  </si>
  <si>
    <t>MAURIT</t>
  </si>
  <si>
    <t>IRELAND</t>
  </si>
  <si>
    <t>SWITZLD</t>
  </si>
  <si>
    <t>GAMBIA</t>
  </si>
  <si>
    <t>BAHRAIN</t>
  </si>
  <si>
    <t>NORWAY</t>
  </si>
  <si>
    <t>SUDAN</t>
  </si>
  <si>
    <t>FINLAND</t>
  </si>
  <si>
    <t>SURINAM</t>
  </si>
  <si>
    <t>MAURITN</t>
  </si>
  <si>
    <t>ETHIOP</t>
  </si>
  <si>
    <t>PAKISTN</t>
  </si>
  <si>
    <t>MALAWI</t>
  </si>
  <si>
    <t>GUIN-CON</t>
  </si>
  <si>
    <t>MALI</t>
  </si>
  <si>
    <t>NO KOR</t>
  </si>
  <si>
    <t>DENMARK</t>
  </si>
  <si>
    <t>Total, 3-yr ave</t>
  </si>
  <si>
    <t>ICELAND</t>
  </si>
  <si>
    <t>N ZEAL</t>
  </si>
  <si>
    <t>BOLIVIA</t>
  </si>
  <si>
    <t>MADAGASR</t>
  </si>
  <si>
    <t>BOSNIA</t>
  </si>
  <si>
    <t>CAMBODIA</t>
  </si>
  <si>
    <t>UKRAINE</t>
  </si>
  <si>
    <t xml:space="preserve">         TOTAL ACCUMULATED EXPORTS OF ALL WHEAT BY COUNTRY</t>
  </si>
  <si>
    <t xml:space="preserve">            RANKED IN DESCENDING ORDER FOR MARKETING YEAR 2023/2024</t>
  </si>
  <si>
    <t xml:space="preserve">                   COMPARED WITH 4 PREVIOUS MARKETING YEARS                    </t>
  </si>
  <si>
    <t xml:space="preserve">                               (1,000 Metric Tons)                             </t>
  </si>
  <si>
    <t xml:space="preserve">              2023/2024     2022/2023     2021/2022     2020/2021     2019/2020</t>
  </si>
  <si>
    <t>3 Year Average</t>
  </si>
  <si>
    <t>MEXICO   :</t>
  </si>
  <si>
    <t>Phillipines</t>
  </si>
  <si>
    <t>PHIL     :</t>
  </si>
  <si>
    <t>CHINA    :</t>
  </si>
  <si>
    <t>JAPAN    :</t>
  </si>
  <si>
    <t>KOR REP  :</t>
  </si>
  <si>
    <t>Dominican Republic</t>
  </si>
  <si>
    <t>TAIWAN   :</t>
  </si>
  <si>
    <t>THAILND  :</t>
  </si>
  <si>
    <t>INDNSIA  :</t>
  </si>
  <si>
    <t>VIETNAM  :</t>
  </si>
  <si>
    <t>COLOMB   :</t>
  </si>
  <si>
    <t>DOM REP  :</t>
  </si>
  <si>
    <t>CHILE    :</t>
  </si>
  <si>
    <t>ALGERIA  :</t>
  </si>
  <si>
    <t>HONDURA  :</t>
  </si>
  <si>
    <t>ITALY    :</t>
  </si>
  <si>
    <t>ECUADOR  :</t>
  </si>
  <si>
    <t>NIGERIA  :</t>
  </si>
  <si>
    <t>VENEZ    :</t>
  </si>
  <si>
    <t>PERU     :</t>
  </si>
  <si>
    <t>GUATMAL  :</t>
  </si>
  <si>
    <t>YEMEN    :</t>
  </si>
  <si>
    <t>BANGLADH :</t>
  </si>
  <si>
    <t>BRAZIL   :</t>
  </si>
  <si>
    <t>JAMAICA  :</t>
  </si>
  <si>
    <t>MALAYSA  :</t>
  </si>
  <si>
    <t>HAITI    :</t>
  </si>
  <si>
    <t>PANAMA   :</t>
  </si>
  <si>
    <t>CANADA   :</t>
  </si>
  <si>
    <t>EGYPT    :</t>
  </si>
  <si>
    <t>C RICA   :</t>
  </si>
  <si>
    <t>NICARAG  :</t>
  </si>
  <si>
    <t>SALVADR  :</t>
  </si>
  <si>
    <t>SPAIN    :</t>
  </si>
  <si>
    <t>BURMA    :</t>
  </si>
  <si>
    <t>SINGAPR  :</t>
  </si>
  <si>
    <t>TRINID   :</t>
  </si>
  <si>
    <t>LW WW I  :</t>
  </si>
  <si>
    <t>MOROCCO  :</t>
  </si>
  <si>
    <t>REP SAF  :</t>
  </si>
  <si>
    <t>BELGIUM  :</t>
  </si>
  <si>
    <t>BARBADO  :</t>
  </si>
  <si>
    <t>S LANKA  :</t>
  </si>
  <si>
    <t>BELIZE   :</t>
  </si>
  <si>
    <t>U KING   :</t>
  </si>
  <si>
    <t>MOZAMBQ  :</t>
  </si>
  <si>
    <t>NEW GUI  :</t>
  </si>
  <si>
    <t>GUYANA   :</t>
  </si>
  <si>
    <t>HG KONG  :</t>
  </si>
  <si>
    <t>U AR EM  :</t>
  </si>
  <si>
    <t>F W IND  :</t>
  </si>
  <si>
    <t>KUWAIT   :</t>
  </si>
  <si>
    <t>IRAQ     :</t>
  </si>
  <si>
    <t>TUNISIA  :</t>
  </si>
  <si>
    <t>GHANA    :</t>
  </si>
  <si>
    <t>PORTUGL  :</t>
  </si>
  <si>
    <t>MALTA    :</t>
  </si>
  <si>
    <t>UNKNOWN  :</t>
  </si>
  <si>
    <t>CAMROON  :</t>
  </si>
  <si>
    <t>C IVOIRE :</t>
  </si>
  <si>
    <t>TOGO     :</t>
  </si>
  <si>
    <t>NIGER    :</t>
  </si>
  <si>
    <t>NAMIBIA  :</t>
  </si>
  <si>
    <t>LIBERIA  :</t>
  </si>
  <si>
    <t>FINLAND  :</t>
  </si>
  <si>
    <t>S ARAB   :</t>
  </si>
  <si>
    <t>GUIN-CON :</t>
  </si>
  <si>
    <t>LIBYA    :</t>
  </si>
  <si>
    <t>ETHIOP   :</t>
  </si>
  <si>
    <t>CAMBODIA :</t>
  </si>
  <si>
    <t>ISRAEL   :</t>
  </si>
  <si>
    <t>TOTAL    :</t>
  </si>
  <si>
    <t>-------------------------------------------------------------------</t>
  </si>
  <si>
    <t xml:space="preserve">             TOTAL ACCUMULATED EXPORTS OF ALL WHEAT BY COUNTRY</t>
  </si>
  <si>
    <t xml:space="preserve">            RANKED IN DESCENDING ORDER FOR MARKETING YEAR 2022/2023</t>
  </si>
  <si>
    <t>2022/2023</t>
  </si>
  <si>
    <t>2021/2022</t>
  </si>
  <si>
    <t>2020/2021</t>
  </si>
  <si>
    <t>2019/2020</t>
  </si>
  <si>
    <t>2018/2019</t>
  </si>
  <si>
    <t>3 year average</t>
  </si>
  <si>
    <t>Columbia</t>
  </si>
  <si>
    <t>Italy</t>
  </si>
  <si>
    <t>Gautemala</t>
  </si>
  <si>
    <t>Brazil</t>
  </si>
  <si>
    <t>Honduras</t>
  </si>
  <si>
    <t>Peru</t>
  </si>
  <si>
    <t>Venezuela</t>
  </si>
  <si>
    <t>KENYA    :</t>
  </si>
  <si>
    <t>TNZANIA  :</t>
  </si>
  <si>
    <t>UGANDA   :</t>
  </si>
  <si>
    <t>SUDAN    :</t>
  </si>
  <si>
    <t>CONGO DR :</t>
  </si>
  <si>
    <t>MALAWI   :</t>
  </si>
  <si>
    <t>OMAN     :</t>
  </si>
  <si>
    <t>ANGOLA   :</t>
  </si>
  <si>
    <t>RWANDA   :</t>
  </si>
  <si>
    <t>MALI     :</t>
  </si>
  <si>
    <t>SENEGAL  :</t>
  </si>
  <si>
    <t>BURUNDI  :</t>
  </si>
  <si>
    <t>TAL ACCUMULATE</t>
  </si>
  <si>
    <t>D EXPORTS OF A</t>
  </si>
  <si>
    <t>LL WHEAT BY COU</t>
  </si>
  <si>
    <t>NTRY</t>
  </si>
  <si>
    <t>TO</t>
  </si>
  <si>
    <t>RANKED IN DE</t>
  </si>
  <si>
    <t>SCENDING ORDER</t>
  </si>
  <si>
    <t>FOR MARKETING</t>
  </si>
  <si>
    <t>YEAR 2014/2015</t>
  </si>
  <si>
    <t>RED WITH 4 PRE</t>
  </si>
  <si>
    <t>VIOUS MARKETING</t>
  </si>
  <si>
    <t>YEARS</t>
  </si>
  <si>
    <t>(1,000</t>
  </si>
  <si>
    <t>Metric Tons)</t>
  </si>
  <si>
    <t>(1000 tons)</t>
  </si>
  <si>
    <t>Metric Tons</t>
  </si>
  <si>
    <t>2020/21</t>
  </si>
  <si>
    <t>2017/2018</t>
  </si>
  <si>
    <t>2016/2017</t>
  </si>
  <si>
    <t>2015/2014</t>
  </si>
  <si>
    <t>2014/2015</t>
  </si>
  <si>
    <t>2017/18</t>
  </si>
  <si>
    <t>2016/17</t>
  </si>
  <si>
    <t>2011/2</t>
  </si>
  <si>
    <t>2009/10</t>
  </si>
  <si>
    <t>2008/09</t>
  </si>
  <si>
    <t>2021/22</t>
  </si>
  <si>
    <r>
      <t>3-year avg (</t>
    </r>
    <r>
      <rPr>
        <b/>
        <sz val="10"/>
        <color indexed="10"/>
        <rFont val="Arial"/>
        <family val="2"/>
      </rPr>
      <t>Calc)</t>
    </r>
  </si>
  <si>
    <t>Country</t>
  </si>
  <si>
    <t>Ranking</t>
  </si>
  <si>
    <t>PHILLIPINES</t>
  </si>
  <si>
    <t>INDOSESIA</t>
  </si>
  <si>
    <t>Egypt</t>
  </si>
  <si>
    <t>Iraq</t>
  </si>
  <si>
    <t>JORDAN   :</t>
  </si>
  <si>
    <t>SIER LN  :</t>
  </si>
  <si>
    <t>SURINAM  :</t>
  </si>
  <si>
    <t>CYPRUS   :</t>
  </si>
  <si>
    <t>NETHLDS  :</t>
  </si>
  <si>
    <t>GABON    :</t>
  </si>
  <si>
    <t>BUR FASO :</t>
  </si>
  <si>
    <t>GERMANY  :</t>
  </si>
  <si>
    <t>IRELAND  :</t>
  </si>
  <si>
    <t>GAMBIA   :</t>
  </si>
  <si>
    <t>ETHIOPI</t>
  </si>
  <si>
    <t>NIGER</t>
  </si>
  <si>
    <t xml:space="preserve">          TOTAL ACCUMULATED EXPORTS OF ALL WHEAT BY COUNTRY</t>
  </si>
  <si>
    <t xml:space="preserve">            RANKED IN DESCENDING ORDER FOR MARKETING YEAR 2021/2022</t>
  </si>
  <si>
    <t>Average- 3 yr</t>
  </si>
  <si>
    <t>TOTAL ACCUMULATED EXPORTS OF ALL WHEAT BY COUNTRY</t>
  </si>
  <si>
    <t xml:space="preserve">            RANKED IN DESCENDING ORDER FOR MARKETING YEAR 2020/2021</t>
  </si>
  <si>
    <t xml:space="preserve"> COUNTRY    EXPORTS RANK  EXPORTS RANK  EXPORTS RANK  EXPORTS RANK  EXPORTS RANK</t>
  </si>
  <si>
    <t xml:space="preserve">        TOTAL ACCUMULATED EXPORTS OF ALL WHEAT BY COUNTRY</t>
  </si>
  <si>
    <t xml:space="preserve">            RANKED IN DESCENDING ORDER FOR MARKETING YEAR 2019/2020</t>
  </si>
  <si>
    <t>2015/2016</t>
  </si>
  <si>
    <t>2016/</t>
  </si>
  <si>
    <t>2015/</t>
  </si>
  <si>
    <t>2014/</t>
  </si>
  <si>
    <t>2013/</t>
  </si>
  <si>
    <t>TOTAL ACCUM</t>
  </si>
  <si>
    <t>ULA</t>
  </si>
  <si>
    <t>TED EXPORTS</t>
  </si>
  <si>
    <t>OF</t>
  </si>
  <si>
    <t>BY</t>
  </si>
  <si>
    <t>RANKED IN</t>
  </si>
  <si>
    <t>DE</t>
  </si>
  <si>
    <t>SCENDING OR</t>
  </si>
  <si>
    <t>DER</t>
  </si>
  <si>
    <t>FOR MARKET</t>
  </si>
  <si>
    <t>ING</t>
  </si>
  <si>
    <t>CO</t>
  </si>
  <si>
    <t>MPA</t>
  </si>
  <si>
    <t>RED WITH 4</t>
  </si>
  <si>
    <t>PREV</t>
  </si>
  <si>
    <t>IOUS MARKE</t>
  </si>
  <si>
    <t>TIN</t>
  </si>
  <si>
    <t>(1,0</t>
  </si>
  <si>
    <t>00 M</t>
  </si>
  <si>
    <t>etric Tons</t>
  </si>
  <si>
    <t>)</t>
  </si>
  <si>
    <t>2013/2014</t>
  </si>
  <si>
    <t>2012/</t>
  </si>
  <si>
    <t>EXPORTS R</t>
  </si>
  <si>
    <t>ANK</t>
  </si>
  <si>
    <t>---</t>
  </si>
  <si>
    <t>TURKEY   :</t>
  </si>
  <si>
    <t>IRAN     :</t>
  </si>
  <si>
    <t>MAURITN  :</t>
  </si>
  <si>
    <t>LEBANON  :</t>
  </si>
  <si>
    <t>CO BRAZ  :</t>
  </si>
  <si>
    <t>SWEDEN   :</t>
  </si>
  <si>
    <t>CUMUL</t>
  </si>
  <si>
    <t>ATED EXPO</t>
  </si>
  <si>
    <t>RTS O</t>
  </si>
  <si>
    <t>F ALL WHE</t>
  </si>
  <si>
    <t>AT BY</t>
  </si>
  <si>
    <t>YEAR 2016</t>
  </si>
  <si>
    <t>SWITZLD  :</t>
  </si>
  <si>
    <t>OF BARLE</t>
  </si>
  <si>
    <t>Y BY</t>
  </si>
  <si>
    <t>_x000C_</t>
  </si>
  <si>
    <t xml:space="preserve">Weeks </t>
  </si>
  <si>
    <t>Export Sales</t>
  </si>
  <si>
    <t>Inspections (Mill Bushels)</t>
  </si>
  <si>
    <t>Inspections (Metric Tons)</t>
  </si>
  <si>
    <t>Remaining</t>
  </si>
  <si>
    <t>Date</t>
  </si>
  <si>
    <t>Sales Needed to Meet WASDE</t>
  </si>
  <si>
    <t>Shipments Needed to Meet WASDE</t>
  </si>
  <si>
    <t>Actual Export Sales</t>
  </si>
  <si>
    <t>Shipped</t>
  </si>
  <si>
    <t>Unshipped</t>
  </si>
  <si>
    <t>Miss Gulf</t>
  </si>
  <si>
    <t>3-yr Ave</t>
  </si>
  <si>
    <t>PNW</t>
  </si>
  <si>
    <t>3-Yr Ave</t>
  </si>
  <si>
    <t>Total</t>
  </si>
  <si>
    <t>Cumulative Weekly Inspections</t>
  </si>
  <si>
    <t>2012-13 Wheat Exports, Weekly Pace Needed to reach forecast</t>
  </si>
  <si>
    <t>Cumulative Weekly Inspections:</t>
  </si>
  <si>
    <t>.</t>
  </si>
  <si>
    <t>1000 METRIC TONS       AS OF AUGUST 15, 2024</t>
  </si>
  <si>
    <t>1000 METRIC TONS       AS OF AUGUST 22, 2024</t>
  </si>
  <si>
    <t>1000 METRIC TONS       AS OF AUGUST 29, 2024</t>
  </si>
  <si>
    <t>1000 METRIC TONS       AS OF SEPTEMBER 05, 2024</t>
  </si>
  <si>
    <t>1000 METRIC TONS       AS OF SEPTEMBER 12, 2024</t>
  </si>
  <si>
    <t>1000 METRIC TONS       AS OF SEPTEMBER 19, 2024</t>
  </si>
  <si>
    <t>1000 METRIC TONS       AS OF SEPTEMBER 26, 2024</t>
  </si>
  <si>
    <t>Table 17</t>
  </si>
  <si>
    <t>1000 METRIC TONS       AS OF OCTOBER 03, 2024</t>
  </si>
  <si>
    <t>1000 METRIC TONS       AS OF OCTOBER 10, 2024</t>
  </si>
  <si>
    <t>1000 METRIC TONS       AS OF OCTOBER 17, 2024</t>
  </si>
  <si>
    <t>1000 METRIC TONS       AS OF OCTOBER 24, 2024</t>
  </si>
  <si>
    <t>AS OF Oc</t>
  </si>
  <si>
    <t>tober 31</t>
  </si>
  <si>
    <t>1000 METRIC TONS       AS OF NOVEMBER 07, 2024</t>
  </si>
  <si>
    <t>1000 METRIC TONS       AS OF NOVEMBER 14, 2024</t>
  </si>
  <si>
    <t>1000 METRIC TONS       AS OF NOVEMBER 21, 2024</t>
  </si>
  <si>
    <t>1000 METRIC TONS       AS OF NOVEMBER 28, 2024</t>
  </si>
  <si>
    <t>1000 METRIC TONS       AS OF DECEMBER 05, 2024</t>
  </si>
  <si>
    <t>1000 METRIC TONS       AS OF DECEMBER 12, 2024</t>
  </si>
  <si>
    <t>1000 METRIC TONS       AS OF DECEMBER 19, 2024</t>
  </si>
  <si>
    <t>1000 METRIC TONS       AS OF DECEMBER 26, 2024</t>
  </si>
  <si>
    <t>1000 METRIC TONS       AS OF JANUARY 02, 2025</t>
  </si>
  <si>
    <t>ACCUMULATED</t>
  </si>
  <si>
    <t>EXPORTS:</t>
  </si>
  <si>
    <t>1000 METRIC TONS       AS OF JANUARY 09, 2025</t>
  </si>
  <si>
    <t>1000 METRIC TONS       AS OF JANUARY 16, 2025</t>
  </si>
  <si>
    <t>1000 METRIC TONS       AS OF JANUARY 23, 2025</t>
  </si>
  <si>
    <t>AS OF Ja</t>
  </si>
  <si>
    <t>nuary 30</t>
  </si>
  <si>
    <t>1000 METRIC TONS       AS OF FEBRUARY 06, 2025</t>
  </si>
  <si>
    <t>1000 METRIC TONS       AS OF FEBRUARY 13, 2025</t>
  </si>
  <si>
    <t>1000 METRIC TONS       AS OF FEBRUARY 20, 2025</t>
  </si>
  <si>
    <t>1000 METRIC TONS       AS OF FEBRUARY 27, 2025</t>
  </si>
  <si>
    <t>1000 METRIC TONS       AS OF MARCH 06, 2025</t>
  </si>
  <si>
    <t>1000 METRIC TONS       AS OF MARCH 13, 2025</t>
  </si>
  <si>
    <t>1000 METRIC TONS       AS OF MARCH 20, 2025</t>
  </si>
  <si>
    <t>1000 METRIC TONS       AS OF MARCH 27, 2025</t>
  </si>
  <si>
    <t>1000 METRIC TONS       AS OF APRIL 03, 2025</t>
  </si>
  <si>
    <t>1000 METRIC TONS       AS OF APRIL 10, 2025</t>
  </si>
  <si>
    <t>1000 METRIC TONS       AS OF APRIL 17, 2025</t>
  </si>
  <si>
    <t>1000 METRIC TONS       AS OF APRIL 24, 2025</t>
  </si>
  <si>
    <t>SURINAM            :</t>
  </si>
  <si>
    <t>1000 METRIC TONS       AS OF MAY 01, 2025</t>
  </si>
  <si>
    <t>MAURIT             :</t>
  </si>
  <si>
    <t xml:space="preserve"> YTD MY 2025/26</t>
  </si>
  <si>
    <t>1000 METRIC TONS       AS OF MAY 08, 2025</t>
  </si>
  <si>
    <t>1000 METRIC TONS       AS OF MAY 15, 2025</t>
  </si>
  <si>
    <t>1000 METRIC TONS       AS OF MAY 22, 2025</t>
  </si>
  <si>
    <t>1000 METRIC TONS       AS OF MAY 29, 2025</t>
  </si>
  <si>
    <t>1000 METRIC TONS       AS OF JUNE 05, 2025</t>
  </si>
  <si>
    <t xml:space="preserve">   TOTAL ACCUMULATED EXPORTS OF ALL WHEAT BY COUNTRY</t>
  </si>
  <si>
    <t xml:space="preserve">            RANKED IN DESCENDING ORDER FOR MARKETING YEAR 2024/2025</t>
  </si>
  <si>
    <t>2024/2025</t>
  </si>
  <si>
    <t>2023/2024</t>
  </si>
  <si>
    <t>Phil</t>
  </si>
  <si>
    <t xml:space="preserve">Vietnam </t>
  </si>
  <si>
    <t>Exports 3-year average 
2022-24 (1,000 mt)</t>
  </si>
  <si>
    <t>For the week ending 6/05/2025</t>
  </si>
  <si>
    <t>USDA forecast, June 2025</t>
  </si>
  <si>
    <t>1000 METRIC TONS       AS OF JUNE 12, 2025</t>
  </si>
  <si>
    <t>1000 METRIC TONS       AS OF JUNE 19, 2025</t>
  </si>
  <si>
    <t>1000 METRIC TONS       AS OF JUNE 26, 2025</t>
  </si>
  <si>
    <t>MAURITN            :</t>
  </si>
  <si>
    <t>1000 METRIC TONS       AS OF JULY 03, 2025</t>
  </si>
  <si>
    <t>1000 METRIC TONS       AS OF JULY 10, 2025</t>
  </si>
  <si>
    <t>1000 METRIC TONS       AS OF JULY 17, 2025</t>
  </si>
  <si>
    <t>1000 METRIC TONS       AS OF JULY 24, 2025</t>
  </si>
  <si>
    <t>1000 METRIC TONS       AS OF JULY 31, 2025</t>
  </si>
  <si>
    <t>1000 METRIC TONS       AS OF AUGUST 07, 2025</t>
  </si>
  <si>
    <t>1000 METRIC TONS       AS OF AUGUST 14, 2025</t>
  </si>
  <si>
    <t>1000 METRIC TONS       AS OF AUGUST 21, 2025</t>
  </si>
  <si>
    <t>AUSTRAL            :</t>
  </si>
  <si>
    <t>1000 METRIC TONS       AS OF AUGUST 28, 2025</t>
  </si>
  <si>
    <t>1000 METRIC TONS       AS OF SEPTEMBER 04, 2025</t>
  </si>
  <si>
    <t>1000 METRIC TONS       AS OF September 11 2025</t>
  </si>
  <si>
    <t>----------------------</t>
  </si>
  <si>
    <t>EUROPEAN UNION - 27</t>
  </si>
  <si>
    <t>OTHER ASIA AND OCEANIA</t>
  </si>
  <si>
    <t>ANGOLA</t>
  </si>
  <si>
    <t>WESTERN HEMISPHERE</t>
  </si>
  <si>
    <t>F W IND</t>
  </si>
  <si>
    <t>N ANTIL</t>
  </si>
  <si>
    <t>TOTAL KNOWN &amp; UNKNOWN</t>
  </si>
  <si>
    <t>EXPORTS FOR OWN ACCT</t>
  </si>
  <si>
    <t>1000 METRIC TONS       AS OF September 18 2025</t>
  </si>
  <si>
    <t>ALL WHEAT                                           MARKETING YEAR 06/01 - 05/31</t>
  </si>
  <si>
    <t>   OUTSTANDING EXPORT SALES AND EXPORTS BY COUNTRY, REGION AND MARKETING YEAR</t>
  </si>
  <si>
    <t>1000 METRIC TONS       AS OF SEPTEMBER 25, 2025</t>
  </si>
  <si>
    <t>                      :      CURRENT MARKETING YEAR         :NEXT MARKETING YEAR</t>
  </si>
  <si>
    <t>                       ---------------------------------------------------------</t>
  </si>
  <si>
    <t xml:space="preserve">                      :OUTSTANDING SALES:ACCUMULATED EXPORTS: OUTSTANDING SALES </t>
  </si>
  <si>
    <t>                       ---------------------------------------------------------</t>
  </si>
  <si>
    <t>                      :</t>
  </si>
  <si>
    <t>   DESTINATION        :</t>
  </si>
  <si>
    <t>YR AGO  :</t>
  </si>
  <si>
    <t>EUROPEAN UNION - 27   :</t>
  </si>
  <si>
    <t>    141.3 </t>
  </si>
  <si>
    <t>   291.7  </t>
  </si>
  <si>
    <t>     0.0  </t>
  </si>
  <si>
    <t>     0.0</t>
  </si>
  <si>
    <t>   ITALY              :</t>
  </si>
  <si>
    <t>    131.6 </t>
  </si>
  <si>
    <t>   271.9  </t>
  </si>
  <si>
    <t>   PORTUGL            :</t>
  </si>
  <si>
    <t>      0.0 </t>
  </si>
  <si>
    <t>   SPAIN              :</t>
  </si>
  <si>
    <t>    19.8  </t>
  </si>
  <si>
    <t>   U KING             :</t>
  </si>
  <si>
    <t>      9.7 </t>
  </si>
  <si>
    <t>JAPAN                 :</t>
  </si>
  <si>
    <t>    674.0 </t>
  </si>
  <si>
    <t>   625.8  </t>
  </si>
  <si>
    <t>TAIWAN                :</t>
  </si>
  <si>
    <t>    359.1 </t>
  </si>
  <si>
    <t>   351.3  </t>
  </si>
  <si>
    <t>CHINA                 :</t>
  </si>
  <si>
    <t>   139.1  </t>
  </si>
  <si>
    <t>   3002.2 </t>
  </si>
  <si>
    <t>  3031.0  </t>
  </si>
  <si>
    <t>   BANGLADH           :</t>
  </si>
  <si>
    <t>    178.6 </t>
  </si>
  <si>
    <t>   BURMA              :</t>
  </si>
  <si>
    <t>   HG KONG            :</t>
  </si>
  <si>
    <t>      0.5 </t>
  </si>
  <si>
    <t>   INDNSIA            :</t>
  </si>
  <si>
    <t>    613.0 </t>
  </si>
  <si>
    <t>   371.5  </t>
  </si>
  <si>
    <t>   KOR REP            :</t>
  </si>
  <si>
    <t>    572.7 </t>
  </si>
  <si>
    <t>   793.9  </t>
  </si>
  <si>
    <t>   MALAYSA            :</t>
  </si>
  <si>
    <t>     11.1 </t>
  </si>
  <si>
    <t>    49.2  </t>
  </si>
  <si>
    <t>   PHIL               :</t>
  </si>
  <si>
    <t>    935.4 </t>
  </si>
  <si>
    <t>  1102.2  </t>
  </si>
  <si>
    <t>   S LANKA            :</t>
  </si>
  <si>
    <t>    102.6 </t>
  </si>
  <si>
    <t>    31.1  </t>
  </si>
  <si>
    <t>   SINGAPR            :</t>
  </si>
  <si>
    <t>     24.8 </t>
  </si>
  <si>
    <t>    25.3  </t>
  </si>
  <si>
    <t>   THAILND            :</t>
  </si>
  <si>
    <t>    233.3 </t>
  </si>
  <si>
    <t>   287.9  </t>
  </si>
  <si>
    <t>   U AR EM            :</t>
  </si>
  <si>
    <t>     28.0 </t>
  </si>
  <si>
    <t>     3.5  </t>
  </si>
  <si>
    <t>   VIETNAM            :</t>
  </si>
  <si>
    <t>    302.2 </t>
  </si>
  <si>
    <t>   260.3  </t>
  </si>
  <si>
    <t>   YEMEN              :</t>
  </si>
  <si>
    <t>   106.2  </t>
  </si>
  <si>
    <t>AFRICA                :</t>
  </si>
  <si>
    <t>   1242.0 </t>
  </si>
  <si>
    <t>   306.1  </t>
  </si>
  <si>
    <t>   ANGOLA             :</t>
  </si>
  <si>
    <t>     33.0 </t>
  </si>
  <si>
    <t>   C IVOIRE           :</t>
  </si>
  <si>
    <t>     56.7 </t>
  </si>
  <si>
    <t>   EGYPT              :</t>
  </si>
  <si>
    <t>    38.4  </t>
  </si>
  <si>
    <t>   GUIN-CON           :</t>
  </si>
  <si>
    <t>     31.2 </t>
  </si>
  <si>
    <t>   MAURIT             :</t>
  </si>
  <si>
    <t>     29.9 </t>
  </si>
  <si>
    <t>   MAURITN            :</t>
  </si>
  <si>
    <t>     37.0 </t>
  </si>
  <si>
    <t>   MOROCCO            :</t>
  </si>
  <si>
    <t>     61.7 </t>
  </si>
  <si>
    <t>   MOZAMBQ            :</t>
  </si>
  <si>
    <t>      3.0 </t>
  </si>
  <si>
    <t>     4.4  </t>
  </si>
  <si>
    <t>   NIGERIA            :</t>
  </si>
  <si>
    <t>    783.8 </t>
  </si>
  <si>
    <t>   254.7  </t>
  </si>
  <si>
    <t>   REP SAF            :</t>
  </si>
  <si>
    <t>    195.0 </t>
  </si>
  <si>
    <t>     8.7  </t>
  </si>
  <si>
    <t>   SENEGAL            :</t>
  </si>
  <si>
    <t>     10.8 </t>
  </si>
  <si>
    <t>WESTERN HEMISPHERE    :</t>
  </si>
  <si>
    <t>  1487.3  </t>
  </si>
  <si>
    <t>1433.1 </t>
  </si>
  <si>
    <t>   3974.2 </t>
  </si>
  <si>
    <t>  3138.4  </t>
  </si>
  <si>
    <t>    24.9  </t>
  </si>
  <si>
    <t>   BARBADO            :</t>
  </si>
  <si>
    <t>      4.9 </t>
  </si>
  <si>
    <t>     7.0  </t>
  </si>
  <si>
    <t>   BELIZE             :</t>
  </si>
  <si>
    <t>      6.5 </t>
  </si>
  <si>
    <t>   BRAZIL             :</t>
  </si>
  <si>
    <t>     80.3 </t>
  </si>
  <si>
    <t>   331.9  </t>
  </si>
  <si>
    <t>   C RICA             :</t>
  </si>
  <si>
    <t>     64.3 </t>
  </si>
  <si>
    <t>    24.8  </t>
  </si>
  <si>
    <t>   CANADA             :</t>
  </si>
  <si>
    <t>     11.5 </t>
  </si>
  <si>
    <t>     6.0  </t>
  </si>
  <si>
    <t>   CHILE              :</t>
  </si>
  <si>
    <t>    128.7 </t>
  </si>
  <si>
    <t>   219.8  </t>
  </si>
  <si>
    <t>   COLOMB             :</t>
  </si>
  <si>
    <t>    345.1 </t>
  </si>
  <si>
    <t>   169.1  </t>
  </si>
  <si>
    <t>   DOM REP            :</t>
  </si>
  <si>
    <t>    182.0 </t>
  </si>
  <si>
    <t>   142.9  </t>
  </si>
  <si>
    <t>   ECUADOR            :</t>
  </si>
  <si>
    <t>    289.2 </t>
  </si>
  <si>
    <t>   285.2  </t>
  </si>
  <si>
    <t>   F W IND            :</t>
  </si>
  <si>
    <t>     4.7  </t>
  </si>
  <si>
    <t>   GUATMAL            :</t>
  </si>
  <si>
    <t>    219.3 </t>
  </si>
  <si>
    <t>   149.9  </t>
  </si>
  <si>
    <t>   GUYANA             :</t>
  </si>
  <si>
    <t>     13.3 </t>
  </si>
  <si>
    <t>    20.6  </t>
  </si>
  <si>
    <t>   HAITI              :</t>
  </si>
  <si>
    <t>     69.5 </t>
  </si>
  <si>
    <t>    28.2  </t>
  </si>
  <si>
    <t>   HONDURA            :</t>
  </si>
  <si>
    <t>    129.4 </t>
  </si>
  <si>
    <t>    96.8  </t>
  </si>
  <si>
    <t>   JAMAICA            :</t>
  </si>
  <si>
    <t>     57.3 </t>
  </si>
  <si>
    <t>    69.4  </t>
  </si>
  <si>
    <t>   LW WW I            :</t>
  </si>
  <si>
    <t>     14.7 </t>
  </si>
  <si>
    <t>    16.6  </t>
  </si>
  <si>
    <t>   MEXICO             :</t>
  </si>
  <si>
    <t>   1585.7 </t>
  </si>
  <si>
    <t>  1209.9  </t>
  </si>
  <si>
    <t>    15.5  </t>
  </si>
  <si>
    <t>   N ANTIL            :</t>
  </si>
  <si>
    <t>   NICARAG            :</t>
  </si>
  <si>
    <t>     31.9 </t>
  </si>
  <si>
    <t>    44.8  </t>
  </si>
  <si>
    <t>   PANAMA             :</t>
  </si>
  <si>
    <t>     50.3 </t>
  </si>
  <si>
    <t>   121.6  </t>
  </si>
  <si>
    <t>   PERU               :</t>
  </si>
  <si>
    <t>    237.1 </t>
  </si>
  <si>
    <t>    87.5  </t>
  </si>
  <si>
    <t>     9.4  </t>
  </si>
  <si>
    <t>   SALVADR            :</t>
  </si>
  <si>
    <t>     49.6 </t>
  </si>
  <si>
    <t>    53.4  </t>
  </si>
  <si>
    <t>   SURINAM            :</t>
  </si>
  <si>
    <t>      9.2 </t>
  </si>
  <si>
    <t>   TRINID             :</t>
  </si>
  <si>
    <t>     34.5 </t>
  </si>
  <si>
    <t>    30.9  </t>
  </si>
  <si>
    <t>   VENEZ              :</t>
  </si>
  <si>
    <t>    360.3 </t>
  </si>
  <si>
    <t>    17.3  </t>
  </si>
  <si>
    <t>TOTAL KNOWN           :</t>
  </si>
  <si>
    <t>  3918.8  </t>
  </si>
  <si>
    <t>3248.2 </t>
  </si>
  <si>
    <t>   9392.9 </t>
  </si>
  <si>
    <t>  7883.5  </t>
  </si>
  <si>
    <t>TOTAL UNKNOWN         :</t>
  </si>
  <si>
    <t>  4563.4  </t>
  </si>
  <si>
    <t>3588.8 </t>
  </si>
  <si>
    <t>EXPORTS FOR OWN ACCT  :</t>
  </si>
  <si>
    <t>       -  </t>
  </si>
  <si>
    <t>       -</t>
  </si>
  <si>
    <t>OPTIONAL ORIGIN       :</t>
  </si>
  <si>
    <t>        - </t>
  </si>
  <si>
    <t>    79.0  </t>
  </si>
  <si>
    <t>   74.5 </t>
  </si>
  <si>
    <t>   43.5 </t>
  </si>
  <si>
    <t>   11.0 </t>
  </si>
  <si>
    <t>   20.0 </t>
  </si>
  <si>
    <t>    0.0 </t>
  </si>
  <si>
    <t>   371.1  </t>
  </si>
  <si>
    <t>  498.4 </t>
  </si>
  <si>
    <t>   135.4  </t>
  </si>
  <si>
    <t>  209.4 </t>
  </si>
  <si>
    <t>  1529.0  </t>
  </si>
  <si>
    <t>  962.8 </t>
  </si>
  <si>
    <t>   110.0  </t>
  </si>
  <si>
    <t>    21.0  </t>
  </si>
  <si>
    <t>     0.2  </t>
  </si>
  <si>
    <t>   125.0  </t>
  </si>
  <si>
    <t>   90.2 </t>
  </si>
  <si>
    <t>   422.7  </t>
  </si>
  <si>
    <t>  288.8 </t>
  </si>
  <si>
    <t>    70.5  </t>
  </si>
  <si>
    <t>    2.6 </t>
  </si>
  <si>
    <t>   653.3  </t>
  </si>
  <si>
    <t>  443.0 </t>
  </si>
  <si>
    <t>    66.7  </t>
  </si>
  <si>
    <t>  127.9 </t>
  </si>
  <si>
    <t>      * </t>
  </si>
  <si>
    <t>    59.7  </t>
  </si>
  <si>
    <t>   10.4 </t>
  </si>
  <si>
    <t>   317.0  </t>
  </si>
  <si>
    <t>   70.0 </t>
  </si>
  <si>
    <t>    35.0  </t>
  </si>
  <si>
    <t>   282.0  </t>
  </si>
  <si>
    <t>     2.7  </t>
  </si>
  <si>
    <t>    3.0 </t>
  </si>
  <si>
    <t>     4.0  </t>
  </si>
  <si>
    <t>    1.5 </t>
  </si>
  <si>
    <t>    33.1  </t>
  </si>
  <si>
    <t>   34.4 </t>
  </si>
  <si>
    <t>     9.1  </t>
  </si>
  <si>
    <t>    4.4 </t>
  </si>
  <si>
    <t>    30.0  </t>
  </si>
  <si>
    <t>   30.0 </t>
  </si>
  <si>
    <t>    74.2  </t>
  </si>
  <si>
    <t>   75.7 </t>
  </si>
  <si>
    <t>    49.0  </t>
  </si>
  <si>
    <t>   35.2 </t>
  </si>
  <si>
    <t>    68.0  </t>
  </si>
  <si>
    <t>   16.0 </t>
  </si>
  <si>
    <t>    33.3  </t>
  </si>
  <si>
    <t>   19.5 </t>
  </si>
  <si>
    <t>   121.0  </t>
  </si>
  <si>
    <t>    65.5  </t>
  </si>
  <si>
    <t>  107.0 </t>
  </si>
  <si>
    <t>    23.5  </t>
  </si>
  <si>
    <t>   22.0 </t>
  </si>
  <si>
    <t>    10.0  </t>
  </si>
  <si>
    <t>   73.9 </t>
  </si>
  <si>
    <t>   709.3  </t>
  </si>
  <si>
    <t>  685.6 </t>
  </si>
  <si>
    <t>    43.2  </t>
  </si>
  <si>
    <t>    8.0 </t>
  </si>
  <si>
    <t>    36.9  </t>
  </si>
  <si>
    <t>  174.9 </t>
  </si>
  <si>
    <t>    47.0  </t>
  </si>
  <si>
    <t>   55.5 </t>
  </si>
  <si>
    <t>   41.1 </t>
  </si>
  <si>
    <t>   127.5  </t>
  </si>
  <si>
    <t>    4.3 </t>
  </si>
  <si>
    <t>   644.7  </t>
  </si>
  <si>
    <t>  340.6 </t>
  </si>
  <si>
    <t>      - </t>
  </si>
  <si>
    <t>1000 METRIC TONS       AS OF OCTOBER 02, 2025</t>
  </si>
  <si>
    <t>1000 METRIC TONS       AS OF OCTOBER 09, 2025</t>
  </si>
  <si>
    <t>ALL WHEAT MARKETING YEAR 06/01 - 05/31</t>
  </si>
  <si>
    <t xml:space="preserve"> OUTSTANDING EXPORT SALES AND EXPORTS BY COUNTRY, REGION AND MARKETING YEAR</t>
  </si>
  <si>
    <t>1000 METRIC TONS AS OF OCTOBER 16, 2025</t>
  </si>
  <si>
    <t xml:space="preserve"> : CURRENT MARKETING YEAR :NEXT MARKETING YEAR</t>
  </si>
  <si>
    <t xml:space="preserve"> ---------------------------------------------------------</t>
  </si>
  <si>
    <t xml:space="preserve"> :OUTSTANDING SALES:ACCUMULATED EXPORTS: OUTSTANDING SALES </t>
  </si>
  <si>
    <t xml:space="preserve"> :</t>
  </si>
  <si>
    <t>HEMISPHERE</t>
  </si>
  <si>
    <t>UKING</t>
  </si>
  <si>
    <t>NEW GUI</t>
  </si>
  <si>
    <t>C IVIORE</t>
  </si>
  <si>
    <t>WESTERN HEMISPERE</t>
  </si>
  <si>
    <t>EUROPEAN UNION - 27 :</t>
  </si>
  <si>
    <t>DESTINATION :</t>
  </si>
  <si>
    <t>YR AGO :</t>
  </si>
  <si>
    <t>1000 METRIC TONS       AS OF OCTOBER 23, 2025</t>
  </si>
  <si>
    <t>1000 METRIC TONS       AS OF OCTOBER 30, 2025</t>
  </si>
  <si>
    <t>1000 METRIC TONS       AS OF NOVEMBER 06, 2025</t>
  </si>
  <si>
    <t>1000 METRIC TONS       AS OF NOVEMBER 13, 2025</t>
  </si>
  <si>
    <t>1000 METRIC TONS       AS OF NOVEMBER 20, 2025</t>
  </si>
  <si>
    <t>1000 METRIC TONS       AS OF NOVEMBER 27, 2025</t>
  </si>
  <si>
    <t>1000 METRIC TONS       AS OF DECEMBER 04, 2025</t>
  </si>
  <si>
    <t>1000 METRIC TONS       AS OF DECEMBER 11, 2025</t>
  </si>
  <si>
    <t>1000 METRIC TONS       AS OF DECEMBER 18, 2025</t>
  </si>
  <si>
    <t>1000 METRIC TONS       AS OF DECEMBER 25, 2025</t>
  </si>
  <si>
    <t>1000 METRIC TONS       AS OF JANUARY 01, 2026</t>
  </si>
  <si>
    <t>1000 METRIC TONS       AS OF January 8 2026</t>
  </si>
  <si>
    <t>1000 METRIC TONS       AS OF January 15 2026</t>
  </si>
  <si>
    <t>1000 METRIC TONS       AS OF JANUARY 22, 2026</t>
  </si>
  <si>
    <t>1000 METRIC TONS       AS OF January 29 2026</t>
  </si>
  <si>
    <t>1000 METRIC TONS       AS OF FEBRUARY 05, 2026</t>
  </si>
  <si>
    <t>1000 METRIC TONS       AS OF FEBRUARY 12, 2026</t>
  </si>
  <si>
    <t>1000 METRIC TONS       AS OF FEBRUARY 19, 2026</t>
  </si>
  <si>
    <t>1000 METRIC TONS       AS OF FEBRUARY 26, 2026</t>
  </si>
  <si>
    <t>1000 METRIC TONS       AS OF MARCH 05, 2026</t>
  </si>
  <si>
    <t>1000 METRIC TONS       AS OF MARCH 12, 2026</t>
  </si>
  <si>
    <t>1000 METRIC TONS       AS OF MARCH 19, 2026</t>
  </si>
  <si>
    <t>1220</t>
  </si>
  <si>
    <t xml:space="preserve">CANADA                         </t>
  </si>
  <si>
    <t>03/19/2026</t>
  </si>
  <si>
    <t>Standard</t>
  </si>
  <si>
    <t>Jun 2025/May 2026</t>
  </si>
  <si>
    <t>03/26/2026</t>
  </si>
  <si>
    <t>2010</t>
  </si>
  <si>
    <t xml:space="preserve">MEXICO                         </t>
  </si>
  <si>
    <t>2050</t>
  </si>
  <si>
    <t xml:space="preserve">GUATEMALA                      </t>
  </si>
  <si>
    <t>2080</t>
  </si>
  <si>
    <t xml:space="preserve">BELIZE                         </t>
  </si>
  <si>
    <t>2110</t>
  </si>
  <si>
    <t xml:space="preserve">EL SALVADOR                    </t>
  </si>
  <si>
    <t>2150</t>
  </si>
  <si>
    <t xml:space="preserve">HONDURAS                       </t>
  </si>
  <si>
    <t>2190</t>
  </si>
  <si>
    <t xml:space="preserve">NICARAGUA                      </t>
  </si>
  <si>
    <t>2230</t>
  </si>
  <si>
    <t xml:space="preserve">COSTA RICA                     </t>
  </si>
  <si>
    <t>2250</t>
  </si>
  <si>
    <t xml:space="preserve">PANAMA                         </t>
  </si>
  <si>
    <t>2410</t>
  </si>
  <si>
    <t xml:space="preserve">JAMAICA                        </t>
  </si>
  <si>
    <t>2450</t>
  </si>
  <si>
    <t xml:space="preserve">HAITI                          </t>
  </si>
  <si>
    <t>2470</t>
  </si>
  <si>
    <t xml:space="preserve">DOMINICAN REPUBLIC             </t>
  </si>
  <si>
    <t>2480</t>
  </si>
  <si>
    <t xml:space="preserve">LEEWARD-WINDWARD ISLANDS       </t>
  </si>
  <si>
    <t>2720</t>
  </si>
  <si>
    <t xml:space="preserve">BARBADOS                       </t>
  </si>
  <si>
    <t>2740</t>
  </si>
  <si>
    <t xml:space="preserve">TRINIDAD AND TOBAGO            </t>
  </si>
  <si>
    <t>2770</t>
  </si>
  <si>
    <t xml:space="preserve">NETHERLANDS ANTILLES           </t>
  </si>
  <si>
    <t>3010</t>
  </si>
  <si>
    <t xml:space="preserve">COLOMBIA                       </t>
  </si>
  <si>
    <t>3070</t>
  </si>
  <si>
    <t xml:space="preserve">VENEZUELA                      </t>
  </si>
  <si>
    <t>3120</t>
  </si>
  <si>
    <t xml:space="preserve">GUYANA                         </t>
  </si>
  <si>
    <t>3150</t>
  </si>
  <si>
    <t xml:space="preserve">SURINAM                        </t>
  </si>
  <si>
    <t>3310</t>
  </si>
  <si>
    <t xml:space="preserve">ECUADOR                        </t>
  </si>
  <si>
    <t>3330</t>
  </si>
  <si>
    <t xml:space="preserve">PERU                           </t>
  </si>
  <si>
    <t>3370</t>
  </si>
  <si>
    <t xml:space="preserve">CHILE                          </t>
  </si>
  <si>
    <t>3510</t>
  </si>
  <si>
    <t xml:space="preserve">BRAZIL                         </t>
  </si>
  <si>
    <t>4120</t>
  </si>
  <si>
    <t xml:space="preserve">UNITED KINGDOM                 </t>
  </si>
  <si>
    <t>4230</t>
  </si>
  <si>
    <t xml:space="preserve">BELGIUM-LUXEMBOURG             </t>
  </si>
  <si>
    <t>4700</t>
  </si>
  <si>
    <t xml:space="preserve">SPAIN                          </t>
  </si>
  <si>
    <t>4750</t>
  </si>
  <si>
    <t xml:space="preserve">ITALY                          </t>
  </si>
  <si>
    <t>5200</t>
  </si>
  <si>
    <t xml:space="preserve">UNITED ARAB EMIRATES           </t>
  </si>
  <si>
    <t>5380</t>
  </si>
  <si>
    <t xml:space="preserve">BANGLADESH                     </t>
  </si>
  <si>
    <t>5420</t>
  </si>
  <si>
    <t xml:space="preserve">SRI LANKA                      </t>
  </si>
  <si>
    <t>5460</t>
  </si>
  <si>
    <t xml:space="preserve">BURMA                          </t>
  </si>
  <si>
    <t>5490</t>
  </si>
  <si>
    <t xml:space="preserve">THAILAND                       </t>
  </si>
  <si>
    <t>5520</t>
  </si>
  <si>
    <t xml:space="preserve">VIETNAM                        </t>
  </si>
  <si>
    <t>5570</t>
  </si>
  <si>
    <t xml:space="preserve">MALAYSIA                       </t>
  </si>
  <si>
    <t>5590</t>
  </si>
  <si>
    <t xml:space="preserve">SINGAPORE                      </t>
  </si>
  <si>
    <t>5600</t>
  </si>
  <si>
    <t xml:space="preserve">INDONESIA                      </t>
  </si>
  <si>
    <t>5650</t>
  </si>
  <si>
    <t xml:space="preserve">PHILIPPINES                    </t>
  </si>
  <si>
    <t>5700</t>
  </si>
  <si>
    <t xml:space="preserve">CHINA, PEOPLES REPUBLIC OF     </t>
  </si>
  <si>
    <t>5800</t>
  </si>
  <si>
    <t xml:space="preserve">KOREA, REPUBLIC OF             </t>
  </si>
  <si>
    <t>5820</t>
  </si>
  <si>
    <t xml:space="preserve">HONG KONG                      </t>
  </si>
  <si>
    <t>5830</t>
  </si>
  <si>
    <t xml:space="preserve">TAIWAN                         </t>
  </si>
  <si>
    <t>5880</t>
  </si>
  <si>
    <t xml:space="preserve">JAPAN                          </t>
  </si>
  <si>
    <t>6020</t>
  </si>
  <si>
    <t xml:space="preserve">AUSTRALIA                      </t>
  </si>
  <si>
    <t>7140</t>
  </si>
  <si>
    <t xml:space="preserve">MOROCCO                        </t>
  </si>
  <si>
    <t>7210</t>
  </si>
  <si>
    <t xml:space="preserve">ALGERIA                        </t>
  </si>
  <si>
    <t>7290</t>
  </si>
  <si>
    <t xml:space="preserve">EGYPT                          </t>
  </si>
  <si>
    <t>7410</t>
  </si>
  <si>
    <t xml:space="preserve">MAURITANIA                     </t>
  </si>
  <si>
    <t>7440</t>
  </si>
  <si>
    <t xml:space="preserve">SENEGAL                        </t>
  </si>
  <si>
    <t>7460</t>
  </si>
  <si>
    <t xml:space="preserve">GUINEA                         </t>
  </si>
  <si>
    <t>7480</t>
  </si>
  <si>
    <t xml:space="preserve">COTE D'IVOIRE                  </t>
  </si>
  <si>
    <t>7530</t>
  </si>
  <si>
    <t xml:space="preserve">NIGERIA                        </t>
  </si>
  <si>
    <t>7620</t>
  </si>
  <si>
    <t xml:space="preserve">ANGOLA                         </t>
  </si>
  <si>
    <t>7830</t>
  </si>
  <si>
    <t xml:space="preserve">TANZANIA, UNITED REPUBLIC OF   </t>
  </si>
  <si>
    <t>7850</t>
  </si>
  <si>
    <t xml:space="preserve">MAURITIUS AND DEPENDENTS       </t>
  </si>
  <si>
    <t>7870</t>
  </si>
  <si>
    <t xml:space="preserve">MOZAMBIQUE                     </t>
  </si>
  <si>
    <t>7910</t>
  </si>
  <si>
    <t xml:space="preserve">SOUTH AFRICA, REPUBLIC OF      </t>
  </si>
  <si>
    <t>9990</t>
  </si>
  <si>
    <t xml:space="preserve">UNKNOWN                        </t>
  </si>
  <si>
    <t/>
  </si>
  <si>
    <t>Total Known</t>
  </si>
  <si>
    <t>Total Unknown</t>
  </si>
  <si>
    <t>Total Known and Unknown</t>
  </si>
  <si>
    <t>Optional Origin</t>
  </si>
  <si>
    <t>Exports for Own ACCT</t>
  </si>
  <si>
    <r>
      <rPr>
        <b/>
        <sz val="10"/>
        <color rgb="FF000000"/>
        <rFont val="Segoe UI"/>
        <family val="2"/>
      </rPr>
      <t>107</t>
    </r>
    <r>
      <rPr>
        <b/>
        <sz val="10"/>
        <color rgb="FF000000"/>
        <rFont val="Segoe UI"/>
        <family val="2"/>
      </rPr>
      <t xml:space="preserve"> </t>
    </r>
    <r>
      <rPr>
        <sz val="10"/>
        <color rgb="FF000000"/>
        <rFont val="Segoe UI"/>
        <family val="2"/>
      </rPr>
      <t xml:space="preserve">- </t>
    </r>
    <r>
      <rPr>
        <b/>
        <sz val="10"/>
        <color rgb="FF000000"/>
        <rFont val="Segoe UI"/>
        <family val="2"/>
      </rPr>
      <t>ALL WHEAT</t>
    </r>
  </si>
  <si>
    <t>Prev MKT Year</t>
  </si>
  <si>
    <t>Next MKT Year</t>
  </si>
  <si>
    <t>Country Code</t>
  </si>
  <si>
    <t>Country Name</t>
  </si>
  <si>
    <t>Period Ending Date</t>
  </si>
  <si>
    <t>Marketing Year Week Number</t>
  </si>
  <si>
    <t>Marketing Year</t>
  </si>
  <si>
    <t>Beginning Balance</t>
  </si>
  <si>
    <t>New Sales</t>
  </si>
  <si>
    <t>Purchase Foreign Sellers</t>
  </si>
  <si>
    <t>Buy-Backs &amp; Cancellations</t>
  </si>
  <si>
    <t>Net Sales</t>
  </si>
  <si>
    <t>Outstanding Sales</t>
  </si>
  <si>
    <t>Weekly Exports</t>
  </si>
  <si>
    <t>Total Commitment</t>
  </si>
  <si>
    <t xml:space="preserve">MYCO Type </t>
  </si>
  <si>
    <t xml:space="preserve"> Accumulated Exports</t>
  </si>
  <si>
    <t xml:space="preserve"> Outstanding Sales</t>
  </si>
  <si>
    <t xml:space="preserve"> Net Sales</t>
  </si>
  <si>
    <t>Current MKT Year</t>
  </si>
  <si>
    <r>
      <rPr>
        <b/>
        <sz val="10"/>
        <color rgb="FF000000"/>
        <rFont val="Segoe UI"/>
        <family val="2"/>
      </rPr>
      <t>107</t>
    </r>
    <r>
      <rPr>
        <b/>
        <sz val="10"/>
        <color rgb="FF000000"/>
        <rFont val="Segoe UI"/>
        <family val="2"/>
      </rPr>
      <t xml:space="preserve"> </t>
    </r>
    <r>
      <rPr>
        <sz val="10"/>
        <color rgb="FF000000"/>
        <rFont val="Segoe UI"/>
        <family val="2"/>
      </rPr>
      <t xml:space="preserve">- </t>
    </r>
    <r>
      <rPr>
        <b/>
        <sz val="10"/>
        <color rgb="FF000000"/>
        <rFont val="Segoe UI"/>
        <family val="2"/>
      </rPr>
      <t>ALL WHEAT</t>
    </r>
  </si>
  <si>
    <t>Unshipped Balance Current Year</t>
  </si>
  <si>
    <t>Unshipped Balance Last Year</t>
  </si>
  <si>
    <t>04/16/2026</t>
  </si>
  <si>
    <t xml:space="preserve">FRENCH WEST INDIES             </t>
  </si>
  <si>
    <t xml:space="preserve">PORTUGAL                       </t>
  </si>
  <si>
    <t xml:space="preserve">YEMEN                          </t>
  </si>
  <si>
    <t>6040</t>
  </si>
  <si>
    <t xml:space="preserve">PAPUA NEW GUINEA               </t>
  </si>
  <si>
    <t xml:space="preserve">Unshipped Balance </t>
  </si>
  <si>
    <t>04/23/2026</t>
  </si>
  <si>
    <t>04/30/2026</t>
  </si>
  <si>
    <t>USDA forecast, May 2026</t>
  </si>
  <si>
    <t xml:space="preserve"> YTD MY 2026/27</t>
  </si>
  <si>
    <t>05/07/2026</t>
  </si>
  <si>
    <t>05/14/2026</t>
  </si>
  <si>
    <t>05/21/2026</t>
  </si>
  <si>
    <t>05/28/2026</t>
  </si>
  <si>
    <t>4910</t>
  </si>
  <si>
    <t xml:space="preserve">CYPRUS                         </t>
  </si>
  <si>
    <t>Wheat</t>
  </si>
  <si>
    <t>Corn</t>
  </si>
  <si>
    <t>Soybeans</t>
  </si>
  <si>
    <t>Jun 2024/May 2025</t>
  </si>
  <si>
    <t>Jun 2023/May 2024</t>
  </si>
  <si>
    <t>Jun 2022/May 2023</t>
  </si>
  <si>
    <t>Jun 2021/May 2022</t>
  </si>
  <si>
    <t>Destination</t>
  </si>
  <si>
    <t>Exports Year5</t>
  </si>
  <si>
    <t>Exports Rank Year5</t>
  </si>
  <si>
    <t>Exports Year4</t>
  </si>
  <si>
    <t>Exports Rank Year4</t>
  </si>
  <si>
    <t>Exports Year3</t>
  </si>
  <si>
    <t>Exports Rank Year3</t>
  </si>
  <si>
    <t>Exports Year2</t>
  </si>
  <si>
    <t>Exports Rank Year2</t>
  </si>
  <si>
    <t>Exports Year1</t>
  </si>
  <si>
    <t>Exports Rank Year1</t>
  </si>
  <si>
    <t xml:space="preserve">KUWAIT                         </t>
  </si>
  <si>
    <t xml:space="preserve">ISRAEL                         </t>
  </si>
  <si>
    <t xml:space="preserve">NETHERLANDS                    </t>
  </si>
  <si>
    <t xml:space="preserve">SAUDI ARABIA                   </t>
  </si>
  <si>
    <t xml:space="preserve">IRAQ                           </t>
  </si>
  <si>
    <t xml:space="preserve">TUNISIA                        </t>
  </si>
  <si>
    <t xml:space="preserve">GHANA                          </t>
  </si>
  <si>
    <t xml:space="preserve">MALTA &amp; GOZO                   </t>
  </si>
  <si>
    <t xml:space="preserve">SWITZERLAND                    </t>
  </si>
  <si>
    <t xml:space="preserve">DJIBOUTI AFARS-ISSAS           </t>
  </si>
  <si>
    <t xml:space="preserve">CAMEROON                       </t>
  </si>
  <si>
    <t xml:space="preserve">TOGO                           </t>
  </si>
  <si>
    <t>Average 3 year</t>
  </si>
  <si>
    <t>Exports 3-year average 
2023-25 (1,000 mt)</t>
  </si>
  <si>
    <t>For the week ending 6/04/2026</t>
  </si>
  <si>
    <t>06/04/2026</t>
  </si>
  <si>
    <t>MY Ending</t>
  </si>
  <si>
    <t>MY Starting</t>
  </si>
  <si>
    <t>Jun 2026/May 2027</t>
  </si>
  <si>
    <t>FAS</t>
  </si>
  <si>
    <t>NA</t>
  </si>
  <si>
    <t>06/11/2026</t>
  </si>
  <si>
    <t>06/18/2026</t>
  </si>
  <si>
    <t>7700</t>
  </si>
  <si>
    <t xml:space="preserve">SOMALIA                        </t>
  </si>
  <si>
    <t>06/25/2026</t>
  </si>
  <si>
    <t>07/02/2026</t>
  </si>
  <si>
    <t>For the week ending 7/9/2026</t>
  </si>
  <si>
    <t>USDA forecast, July 2026</t>
  </si>
  <si>
    <t>korea</t>
  </si>
  <si>
    <t>07/09/2026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</si>
</sst>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(* #,##0.00_);_(* \(#,##0.00\);_(* &quot;-&quot;??_);_(@_)"/>
    <numFmt numFmtId="164" formatCode="_(* #,##0_);_(* \(#,##0\);_(* &quot;-&quot;??_);_(@_)"/>
    <numFmt numFmtId="165" formatCode="0_);[Red]\(0\)"/>
    <numFmt numFmtId="166" formatCode="0.0"/>
    <numFmt numFmtId="167" formatCode="_(* #,##0.0_);_(* \(#,##0.0\);_(* &quot;-&quot;??_);_(@_)"/>
    <numFmt numFmtId="168" formatCode="mm/dd/yy;@"/>
    <numFmt numFmtId="169" formatCode="_(* #,##0.000_);_(* \(#,##0.000\);_(* &quot;-&quot;??_);_(@_)"/>
    <numFmt numFmtId="170" formatCode="_(* #,##0.0000_);_(* \(#,##0.0000\);_(* &quot;-&quot;??_);_(@_)"/>
    <numFmt numFmtId="171" formatCode="0.0_);[Red]\(0.0\)"/>
    <numFmt numFmtId="172" formatCode="0.0000"/>
    <numFmt numFmtId="173" formatCode="#,##0;[Red]#,##0"/>
    <numFmt numFmtId="174" formatCode="0.0000000"/>
    <numFmt numFmtId="175" formatCode="0.000000"/>
    <numFmt numFmtId="176" formatCode="0.0;[Red]0.0"/>
    <numFmt numFmtId="177" formatCode="0.000%"/>
    <numFmt numFmtId="178" formatCode="[$-10409]#,##0.0"/>
    <numFmt numFmtId="179" formatCode="mm/dd/yyyy"/>
    <numFmt numFmtId="180" formatCode="#,##0.000"/>
  </numFmts>
  <fonts count="65" x14ac:knownFonts="1">
    <font>
      <sz val="10"/>
      <name val="Arial"/>
    </font>
    <font>
      <sz val="10"/>
      <name val="Arial"/>
      <family val="2"/>
    </font>
    <font>
      <sz val="12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sz val="8"/>
      <name val="Arial"/>
      <family val="2"/>
    </font>
    <font>
      <b/>
      <vertAlign val="superscript"/>
      <sz val="10"/>
      <name val="Times New Roman"/>
      <family val="1"/>
    </font>
    <font>
      <vertAlign val="superscript"/>
      <sz val="8"/>
      <name val="Times New Roman"/>
      <family val="1"/>
    </font>
    <font>
      <sz val="9"/>
      <name val="Times New Roman"/>
      <family val="1"/>
    </font>
    <font>
      <b/>
      <sz val="11"/>
      <name val="Times New Roman"/>
      <family val="1"/>
    </font>
    <font>
      <b/>
      <vertAlign val="superscript"/>
      <sz val="11"/>
      <name val="Times New Roman"/>
      <family val="1"/>
    </font>
    <font>
      <sz val="8"/>
      <name val="Courier New"/>
      <family val="3"/>
    </font>
    <font>
      <sz val="10"/>
      <name val="Arial Unicode MS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b/>
      <sz val="10"/>
      <color indexed="9"/>
      <name val="Times New Roman"/>
      <family val="1"/>
    </font>
    <font>
      <sz val="9"/>
      <name val="Courier New"/>
      <family val="3"/>
    </font>
    <font>
      <b/>
      <sz val="10"/>
      <name val="Arial Unicode MS"/>
      <family val="2"/>
    </font>
    <font>
      <b/>
      <sz val="8"/>
      <name val="Courier New"/>
      <family val="3"/>
    </font>
    <font>
      <b/>
      <sz val="12"/>
      <name val="Times New Roman"/>
      <family val="1"/>
    </font>
    <font>
      <b/>
      <sz val="11"/>
      <name val="Arial"/>
      <family val="2"/>
    </font>
    <font>
      <b/>
      <sz val="10"/>
      <color indexed="10"/>
      <name val="Arial"/>
      <family val="2"/>
    </font>
    <font>
      <b/>
      <sz val="11"/>
      <name val="Courier New"/>
      <family val="3"/>
    </font>
    <font>
      <vertAlign val="superscript"/>
      <sz val="10"/>
      <name val="Times New Roman"/>
      <family val="1"/>
    </font>
    <font>
      <u/>
      <sz val="10"/>
      <color theme="10"/>
      <name val="Arial"/>
      <family val="2"/>
    </font>
    <font>
      <sz val="10"/>
      <color rgb="FFFF000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0000FF"/>
      <name val="Arial"/>
      <family val="2"/>
    </font>
    <font>
      <b/>
      <sz val="10"/>
      <color rgb="FF3333FF"/>
      <name val="Arial"/>
      <family val="2"/>
    </font>
    <font>
      <b/>
      <sz val="11"/>
      <color rgb="FFFF0000"/>
      <name val="Arial"/>
      <family val="2"/>
    </font>
    <font>
      <sz val="8"/>
      <color rgb="FFFF0000"/>
      <name val="Arial"/>
      <family val="2"/>
    </font>
    <font>
      <sz val="10"/>
      <color rgb="FF000000"/>
      <name val="Arial Unicode MS"/>
      <family val="2"/>
    </font>
    <font>
      <b/>
      <sz val="10"/>
      <color rgb="FF000000"/>
      <name val="Arial Unicode MS"/>
      <family val="2"/>
    </font>
    <font>
      <sz val="10"/>
      <color theme="1"/>
      <name val="Times New Roman"/>
      <family val="1"/>
    </font>
    <font>
      <sz val="10"/>
      <color rgb="FFFF0000"/>
      <name val="Arial Unicode MS"/>
      <family val="2"/>
    </font>
    <font>
      <b/>
      <sz val="10"/>
      <color rgb="FFFF0000"/>
      <name val="Arial"/>
      <family val="2"/>
    </font>
    <font>
      <vertAlign val="superscript"/>
      <sz val="7"/>
      <name val="Times New Roman"/>
      <family val="1"/>
    </font>
    <font>
      <sz val="7"/>
      <name val="Times New Roman"/>
      <family val="1"/>
    </font>
    <font>
      <sz val="7"/>
      <color indexed="10"/>
      <name val="Times New Roman"/>
      <family val="1"/>
    </font>
    <font>
      <sz val="7"/>
      <color rgb="FFFF0000"/>
      <name val="Times New Roman"/>
      <family val="1"/>
    </font>
    <font>
      <b/>
      <sz val="10"/>
      <color rgb="FF000000"/>
      <name val="Arial"/>
      <family val="2"/>
    </font>
    <font>
      <b/>
      <sz val="10"/>
      <color rgb="FFFF0000"/>
      <name val="Arial Unicode MS"/>
      <family val="2"/>
    </font>
    <font>
      <b/>
      <sz val="7"/>
      <color rgb="FFFF0000"/>
      <name val="Times New Roman"/>
      <family val="1"/>
    </font>
    <font>
      <sz val="10"/>
      <color rgb="FFCCFFCC"/>
      <name val="Arial"/>
      <family val="2"/>
    </font>
    <font>
      <b/>
      <sz val="10"/>
      <color rgb="FFCCFFCC"/>
      <name val="Times New Roman"/>
      <family val="1"/>
    </font>
    <font>
      <sz val="10"/>
      <color rgb="FF000000"/>
      <name val="Courier New"/>
      <family val="3"/>
    </font>
    <font>
      <sz val="8"/>
      <color rgb="FF242424"/>
      <name val="Cascadia Mono"/>
      <family val="3"/>
    </font>
    <font>
      <b/>
      <sz val="10"/>
      <color rgb="FF000000"/>
      <name val="Segoe UI"/>
      <family val="2"/>
    </font>
    <font>
      <sz val="10"/>
      <color rgb="FF000000"/>
      <name val="Segoe UI"/>
      <family val="2"/>
    </font>
    <font>
      <sz val="11"/>
      <name val="Calibri"/>
      <family val="2"/>
    </font>
    <font>
      <sz val="10"/>
      <color rgb="FF000000"/>
      <name val="Arial"/>
      <family val="2"/>
    </font>
    <font>
      <b/>
      <sz val="14"/>
      <color rgb="FF000000"/>
      <name val="Segoe UI"/>
      <family val="2"/>
    </font>
    <font>
      <b/>
      <sz val="11"/>
      <color rgb="FF000000"/>
      <name val="Segoe UI"/>
      <family val="2"/>
    </font>
    <font>
      <b/>
      <sz val="10"/>
      <color rgb="FF000000"/>
      <name val="Segoe UI"/>
      <family val="2"/>
    </font>
    <font>
      <sz val="10"/>
      <color rgb="FF000000"/>
      <name val="Segoe UI"/>
      <family val="2"/>
    </font>
    <font>
      <sz val="11"/>
      <name val="Calibri"/>
      <family val="2"/>
    </font>
    <font>
      <sz val="8"/>
      <color theme="1"/>
      <name val="Segoe UI"/>
      <family val="2"/>
    </font>
    <font>
      <sz val="10"/>
      <color rgb="FF000000"/>
      <name val="Segoe UI"/>
      <family val="2"/>
    </font>
    <font>
      <sz val="10"/>
      <color rgb="FF000000"/>
      <name val="Segoe UI"/>
      <family val="2"/>
    </font>
    <font>
      <sz val="10"/>
      <color rgb="FF000000"/>
      <name val="Segoe UI"/>
      <family val="2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2"/>
        <bgColor indexed="9"/>
      </patternFill>
    </fill>
    <fill>
      <patternFill patternType="solid">
        <fgColor indexed="42"/>
        <bgColor indexed="64"/>
      </patternFill>
    </fill>
    <fill>
      <patternFill patternType="solid">
        <fgColor rgb="FFDCDCDC"/>
        <bgColor rgb="FFDCDCDC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DCDCDC"/>
      </patternFill>
    </fill>
    <fill>
      <patternFill patternType="solid">
        <fgColor rgb="FFC0C0C0"/>
        <bgColor rgb="FFC0C0C0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6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408">
    <xf numFmtId="0" fontId="0" fillId="0" borderId="0" xfId="0"/>
    <xf numFmtId="0" fontId="3" fillId="2" borderId="1" xfId="0" applyFont="1" applyFill="1" applyBorder="1"/>
    <xf numFmtId="0" fontId="3" fillId="2" borderId="0" xfId="0" applyFont="1" applyFill="1"/>
    <xf numFmtId="0" fontId="0" fillId="2" borderId="0" xfId="0" applyFill="1"/>
    <xf numFmtId="0" fontId="5" fillId="2" borderId="0" xfId="0" applyFont="1" applyFill="1"/>
    <xf numFmtId="14" fontId="0" fillId="0" borderId="0" xfId="0" applyNumberFormat="1"/>
    <xf numFmtId="1" fontId="0" fillId="0" borderId="0" xfId="0" applyNumberFormat="1"/>
    <xf numFmtId="164" fontId="0" fillId="0" borderId="0" xfId="1" applyNumberFormat="1" applyFont="1"/>
    <xf numFmtId="0" fontId="5" fillId="2" borderId="1" xfId="0" applyFont="1" applyFill="1" applyBorder="1"/>
    <xf numFmtId="15" fontId="5" fillId="2" borderId="1" xfId="0" applyNumberFormat="1" applyFont="1" applyFill="1" applyBorder="1"/>
    <xf numFmtId="0" fontId="11" fillId="2" borderId="1" xfId="0" applyFont="1" applyFill="1" applyBorder="1"/>
    <xf numFmtId="0" fontId="0" fillId="3" borderId="0" xfId="0" applyFill="1"/>
    <xf numFmtId="0" fontId="5" fillId="3" borderId="0" xfId="0" applyFont="1" applyFill="1"/>
    <xf numFmtId="0" fontId="0" fillId="0" borderId="0" xfId="3" applyNumberFormat="1" applyFont="1"/>
    <xf numFmtId="165" fontId="0" fillId="0" borderId="0" xfId="3" applyNumberFormat="1" applyFont="1"/>
    <xf numFmtId="164" fontId="0" fillId="0" borderId="0" xfId="0" applyNumberFormat="1"/>
    <xf numFmtId="166" fontId="0" fillId="0" borderId="0" xfId="0" applyNumberFormat="1"/>
    <xf numFmtId="167" fontId="0" fillId="0" borderId="0" xfId="1" applyNumberFormat="1" applyFont="1"/>
    <xf numFmtId="9" fontId="5" fillId="2" borderId="0" xfId="3" applyFont="1" applyFill="1" applyBorder="1"/>
    <xf numFmtId="0" fontId="0" fillId="4" borderId="0" xfId="0" applyFill="1"/>
    <xf numFmtId="0" fontId="0" fillId="0" borderId="0" xfId="3" applyNumberFormat="1" applyFont="1" applyFill="1" applyBorder="1"/>
    <xf numFmtId="0" fontId="0" fillId="5" borderId="0" xfId="0" applyFill="1"/>
    <xf numFmtId="169" fontId="5" fillId="2" borderId="0" xfId="0" applyNumberFormat="1" applyFont="1" applyFill="1"/>
    <xf numFmtId="169" fontId="3" fillId="2" borderId="0" xfId="1" applyNumberFormat="1" applyFont="1" applyFill="1" applyBorder="1" applyAlignment="1"/>
    <xf numFmtId="0" fontId="13" fillId="0" borderId="0" xfId="0" applyFont="1"/>
    <xf numFmtId="164" fontId="13" fillId="0" borderId="0" xfId="0" applyNumberFormat="1" applyFont="1"/>
    <xf numFmtId="43" fontId="0" fillId="0" borderId="0" xfId="0" applyNumberFormat="1"/>
    <xf numFmtId="166" fontId="0" fillId="0" borderId="0" xfId="3" applyNumberFormat="1" applyFont="1" applyFill="1" applyBorder="1"/>
    <xf numFmtId="0" fontId="14" fillId="0" borderId="0" xfId="0" applyFont="1"/>
    <xf numFmtId="14" fontId="0" fillId="4" borderId="0" xfId="0" applyNumberFormat="1" applyFill="1"/>
    <xf numFmtId="0" fontId="0" fillId="4" borderId="0" xfId="3" applyNumberFormat="1" applyFont="1" applyFill="1" applyBorder="1"/>
    <xf numFmtId="166" fontId="0" fillId="0" borderId="0" xfId="0" applyNumberFormat="1" applyAlignment="1">
      <alignment horizontal="left" indent="3"/>
    </xf>
    <xf numFmtId="9" fontId="0" fillId="2" borderId="0" xfId="3" applyFont="1" applyFill="1" applyAlignment="1"/>
    <xf numFmtId="0" fontId="0" fillId="6" borderId="0" xfId="0" applyFill="1"/>
    <xf numFmtId="0" fontId="6" fillId="0" borderId="0" xfId="0" applyFont="1"/>
    <xf numFmtId="0" fontId="15" fillId="0" borderId="0" xfId="0" applyFont="1"/>
    <xf numFmtId="0" fontId="16" fillId="2" borderId="0" xfId="0" applyFont="1" applyFill="1"/>
    <xf numFmtId="3" fontId="17" fillId="2" borderId="0" xfId="1" applyNumberFormat="1" applyFont="1" applyFill="1" applyBorder="1"/>
    <xf numFmtId="0" fontId="1" fillId="8" borderId="0" xfId="0" applyFont="1" applyFill="1"/>
    <xf numFmtId="14" fontId="0" fillId="8" borderId="0" xfId="0" applyNumberFormat="1" applyFill="1"/>
    <xf numFmtId="0" fontId="0" fillId="8" borderId="0" xfId="0" applyFill="1"/>
    <xf numFmtId="14" fontId="0" fillId="9" borderId="0" xfId="0" applyNumberFormat="1" applyFill="1"/>
    <xf numFmtId="0" fontId="0" fillId="9" borderId="0" xfId="0" applyFill="1"/>
    <xf numFmtId="0" fontId="0" fillId="10" borderId="0" xfId="0" applyFill="1"/>
    <xf numFmtId="15" fontId="0" fillId="0" borderId="0" xfId="0" applyNumberFormat="1"/>
    <xf numFmtId="17" fontId="0" fillId="0" borderId="0" xfId="0" applyNumberFormat="1"/>
    <xf numFmtId="0" fontId="5" fillId="10" borderId="0" xfId="0" applyFont="1" applyFill="1"/>
    <xf numFmtId="14" fontId="1" fillId="0" borderId="0" xfId="0" applyNumberFormat="1" applyFont="1"/>
    <xf numFmtId="0" fontId="13" fillId="0" borderId="0" xfId="0" applyFont="1" applyAlignment="1">
      <alignment vertical="center"/>
    </xf>
    <xf numFmtId="0" fontId="0" fillId="0" borderId="0" xfId="0" applyAlignment="1">
      <alignment vertical="center"/>
    </xf>
    <xf numFmtId="0" fontId="18" fillId="0" borderId="0" xfId="0" applyFont="1"/>
    <xf numFmtId="0" fontId="1" fillId="0" borderId="0" xfId="3" applyNumberFormat="1" applyFont="1"/>
    <xf numFmtId="166" fontId="1" fillId="0" borderId="0" xfId="0" applyNumberFormat="1" applyFont="1"/>
    <xf numFmtId="4" fontId="3" fillId="2" borderId="0" xfId="0" applyNumberFormat="1" applyFont="1" applyFill="1"/>
    <xf numFmtId="0" fontId="27" fillId="0" borderId="0" xfId="0" applyFont="1"/>
    <xf numFmtId="0" fontId="26" fillId="0" borderId="0" xfId="2"/>
    <xf numFmtId="0" fontId="1" fillId="0" borderId="8" xfId="0" applyFont="1" applyBorder="1" applyAlignment="1">
      <alignment wrapText="1"/>
    </xf>
    <xf numFmtId="0" fontId="1" fillId="0" borderId="8" xfId="0" applyFont="1" applyBorder="1"/>
    <xf numFmtId="0" fontId="0" fillId="11" borderId="8" xfId="0" applyFill="1" applyBorder="1" applyAlignment="1">
      <alignment wrapText="1"/>
    </xf>
    <xf numFmtId="0" fontId="0" fillId="12" borderId="8" xfId="0" applyFill="1" applyBorder="1" applyAlignment="1">
      <alignment wrapText="1"/>
    </xf>
    <xf numFmtId="37" fontId="0" fillId="0" borderId="0" xfId="0" applyNumberFormat="1"/>
    <xf numFmtId="15" fontId="27" fillId="0" borderId="0" xfId="0" applyNumberFormat="1" applyFont="1"/>
    <xf numFmtId="164" fontId="27" fillId="0" borderId="0" xfId="1" applyNumberFormat="1" applyFont="1"/>
    <xf numFmtId="164" fontId="15" fillId="8" borderId="0" xfId="1" applyNumberFormat="1" applyFont="1" applyFill="1"/>
    <xf numFmtId="15" fontId="27" fillId="8" borderId="0" xfId="0" applyNumberFormat="1" applyFont="1" applyFill="1"/>
    <xf numFmtId="164" fontId="27" fillId="8" borderId="0" xfId="1" applyNumberFormat="1" applyFont="1" applyFill="1"/>
    <xf numFmtId="37" fontId="0" fillId="8" borderId="0" xfId="0" applyNumberFormat="1" applyFill="1"/>
    <xf numFmtId="0" fontId="0" fillId="13" borderId="10" xfId="0" applyFill="1" applyBorder="1" applyAlignment="1">
      <alignment horizontal="center"/>
    </xf>
    <xf numFmtId="0" fontId="0" fillId="13" borderId="11" xfId="0" applyFill="1" applyBorder="1" applyAlignment="1">
      <alignment horizontal="center"/>
    </xf>
    <xf numFmtId="0" fontId="0" fillId="10" borderId="0" xfId="0" applyFill="1" applyAlignment="1">
      <alignment wrapText="1"/>
    </xf>
    <xf numFmtId="0" fontId="15" fillId="13" borderId="8" xfId="0" applyFont="1" applyFill="1" applyBorder="1" applyAlignment="1">
      <alignment horizontal="right" wrapText="1"/>
    </xf>
    <xf numFmtId="0" fontId="0" fillId="13" borderId="8" xfId="0" applyFill="1" applyBorder="1" applyAlignment="1">
      <alignment horizontal="right" wrapText="1"/>
    </xf>
    <xf numFmtId="0" fontId="0" fillId="11" borderId="8" xfId="0" applyFill="1" applyBorder="1" applyAlignment="1">
      <alignment horizontal="right" wrapText="1"/>
    </xf>
    <xf numFmtId="0" fontId="0" fillId="12" borderId="8" xfId="0" applyFill="1" applyBorder="1" applyAlignment="1">
      <alignment horizontal="right" wrapText="1"/>
    </xf>
    <xf numFmtId="0" fontId="15" fillId="12" borderId="8" xfId="0" applyFont="1" applyFill="1" applyBorder="1" applyAlignment="1">
      <alignment horizontal="right" wrapText="1"/>
    </xf>
    <xf numFmtId="43" fontId="27" fillId="0" borderId="0" xfId="0" applyNumberFormat="1" applyFont="1"/>
    <xf numFmtId="43" fontId="15" fillId="8" borderId="0" xfId="1" applyFont="1" applyFill="1"/>
    <xf numFmtId="164" fontId="0" fillId="8" borderId="0" xfId="0" applyNumberFormat="1" applyFill="1"/>
    <xf numFmtId="9" fontId="0" fillId="0" borderId="0" xfId="3" applyFont="1"/>
    <xf numFmtId="0" fontId="3" fillId="10" borderId="1" xfId="0" applyFont="1" applyFill="1" applyBorder="1" applyAlignment="1">
      <alignment wrapText="1"/>
    </xf>
    <xf numFmtId="170" fontId="0" fillId="10" borderId="0" xfId="0" applyNumberFormat="1" applyFill="1"/>
    <xf numFmtId="0" fontId="0" fillId="13" borderId="0" xfId="0" applyFill="1"/>
    <xf numFmtId="171" fontId="0" fillId="0" borderId="0" xfId="0" applyNumberFormat="1"/>
    <xf numFmtId="14" fontId="0" fillId="14" borderId="0" xfId="0" applyNumberFormat="1" applyFill="1"/>
    <xf numFmtId="0" fontId="0" fillId="14" borderId="0" xfId="0" applyFill="1"/>
    <xf numFmtId="0" fontId="14" fillId="14" borderId="0" xfId="0" applyFont="1" applyFill="1" applyAlignment="1">
      <alignment vertical="center"/>
    </xf>
    <xf numFmtId="166" fontId="0" fillId="14" borderId="0" xfId="0" applyNumberFormat="1" applyFill="1"/>
    <xf numFmtId="0" fontId="19" fillId="0" borderId="0" xfId="0" applyFont="1"/>
    <xf numFmtId="0" fontId="13" fillId="8" borderId="0" xfId="0" applyFont="1" applyFill="1" applyAlignment="1">
      <alignment vertical="center"/>
    </xf>
    <xf numFmtId="0" fontId="1" fillId="0" borderId="0" xfId="0" applyFont="1" applyAlignment="1">
      <alignment wrapText="1"/>
    </xf>
    <xf numFmtId="0" fontId="28" fillId="14" borderId="0" xfId="0" applyFont="1" applyFill="1"/>
    <xf numFmtId="0" fontId="13" fillId="12" borderId="0" xfId="0" applyFont="1" applyFill="1" applyAlignment="1">
      <alignment vertical="center"/>
    </xf>
    <xf numFmtId="164" fontId="0" fillId="0" borderId="0" xfId="1" applyNumberFormat="1" applyFont="1" applyFill="1"/>
    <xf numFmtId="0" fontId="20" fillId="12" borderId="0" xfId="0" applyFont="1" applyFill="1" applyAlignment="1">
      <alignment vertical="center"/>
    </xf>
    <xf numFmtId="164" fontId="15" fillId="0" borderId="0" xfId="1" applyNumberFormat="1" applyFont="1"/>
    <xf numFmtId="14" fontId="0" fillId="15" borderId="0" xfId="0" applyNumberFormat="1" applyFill="1"/>
    <xf numFmtId="14" fontId="0" fillId="16" borderId="0" xfId="0" applyNumberFormat="1" applyFill="1"/>
    <xf numFmtId="0" fontId="0" fillId="16" borderId="0" xfId="0" applyFill="1"/>
    <xf numFmtId="0" fontId="14" fillId="16" borderId="0" xfId="0" applyFont="1" applyFill="1" applyAlignment="1">
      <alignment vertical="center"/>
    </xf>
    <xf numFmtId="166" fontId="27" fillId="8" borderId="0" xfId="0" applyNumberFormat="1" applyFont="1" applyFill="1"/>
    <xf numFmtId="0" fontId="14" fillId="8" borderId="0" xfId="0" applyFont="1" applyFill="1"/>
    <xf numFmtId="15" fontId="0" fillId="8" borderId="0" xfId="0" applyNumberFormat="1" applyFill="1"/>
    <xf numFmtId="166" fontId="27" fillId="0" borderId="0" xfId="0" applyNumberFormat="1" applyFont="1"/>
    <xf numFmtId="0" fontId="21" fillId="0" borderId="0" xfId="0" applyFont="1"/>
    <xf numFmtId="0" fontId="21" fillId="0" borderId="1" xfId="0" applyFont="1" applyBorder="1"/>
    <xf numFmtId="0" fontId="21" fillId="0" borderId="12" xfId="0" applyFont="1" applyBorder="1"/>
    <xf numFmtId="0" fontId="21" fillId="0" borderId="13" xfId="0" applyFont="1" applyBorder="1"/>
    <xf numFmtId="0" fontId="21" fillId="0" borderId="7" xfId="0" applyFont="1" applyBorder="1"/>
    <xf numFmtId="0" fontId="21" fillId="0" borderId="2" xfId="0" applyFont="1" applyBorder="1"/>
    <xf numFmtId="0" fontId="21" fillId="0" borderId="5" xfId="0" applyFont="1" applyBorder="1"/>
    <xf numFmtId="0" fontId="21" fillId="0" borderId="14" xfId="0" applyFont="1" applyBorder="1"/>
    <xf numFmtId="0" fontId="21" fillId="0" borderId="15" xfId="0" applyFont="1" applyBorder="1"/>
    <xf numFmtId="0" fontId="21" fillId="0" borderId="16" xfId="0" applyFont="1" applyBorder="1"/>
    <xf numFmtId="0" fontId="7" fillId="0" borderId="0" xfId="0" applyFont="1"/>
    <xf numFmtId="0" fontId="29" fillId="0" borderId="0" xfId="0" applyFont="1"/>
    <xf numFmtId="2" fontId="0" fillId="0" borderId="0" xfId="0" applyNumberFormat="1"/>
    <xf numFmtId="166" fontId="0" fillId="8" borderId="0" xfId="0" applyNumberFormat="1" applyFill="1"/>
    <xf numFmtId="0" fontId="13" fillId="0" borderId="17" xfId="0" applyFont="1" applyBorder="1" applyAlignment="1">
      <alignment vertical="center"/>
    </xf>
    <xf numFmtId="0" fontId="0" fillId="0" borderId="17" xfId="0" applyBorder="1"/>
    <xf numFmtId="164" fontId="1" fillId="12" borderId="0" xfId="1" applyNumberFormat="1" applyFont="1" applyFill="1"/>
    <xf numFmtId="164" fontId="1" fillId="0" borderId="0" xfId="1" applyNumberFormat="1" applyFont="1"/>
    <xf numFmtId="164" fontId="1" fillId="0" borderId="0" xfId="1" applyNumberFormat="1" applyFont="1" applyFill="1"/>
    <xf numFmtId="14" fontId="0" fillId="13" borderId="0" xfId="0" applyNumberFormat="1" applyFill="1"/>
    <xf numFmtId="14" fontId="0" fillId="18" borderId="0" xfId="0" applyNumberFormat="1" applyFill="1"/>
    <xf numFmtId="0" fontId="0" fillId="18" borderId="0" xfId="0" applyFill="1"/>
    <xf numFmtId="166" fontId="0" fillId="18" borderId="0" xfId="0" applyNumberFormat="1" applyFill="1"/>
    <xf numFmtId="14" fontId="0" fillId="19" borderId="0" xfId="0" applyNumberFormat="1" applyFill="1"/>
    <xf numFmtId="0" fontId="0" fillId="19" borderId="0" xfId="0" applyFill="1"/>
    <xf numFmtId="0" fontId="30" fillId="8" borderId="0" xfId="0" applyFont="1" applyFill="1"/>
    <xf numFmtId="171" fontId="30" fillId="8" borderId="0" xfId="0" applyNumberFormat="1" applyFont="1" applyFill="1"/>
    <xf numFmtId="0" fontId="27" fillId="14" borderId="0" xfId="0" applyFont="1" applyFill="1"/>
    <xf numFmtId="0" fontId="15" fillId="8" borderId="0" xfId="0" applyFont="1" applyFill="1"/>
    <xf numFmtId="171" fontId="27" fillId="0" borderId="0" xfId="0" applyNumberFormat="1" applyFont="1"/>
    <xf numFmtId="171" fontId="1" fillId="0" borderId="0" xfId="0" applyNumberFormat="1" applyFont="1"/>
    <xf numFmtId="172" fontId="0" fillId="0" borderId="0" xfId="3" applyNumberFormat="1" applyFont="1" applyFill="1" applyBorder="1"/>
    <xf numFmtId="171" fontId="29" fillId="0" borderId="0" xfId="0" applyNumberFormat="1" applyFont="1"/>
    <xf numFmtId="0" fontId="11" fillId="0" borderId="0" xfId="0" applyFont="1"/>
    <xf numFmtId="0" fontId="15" fillId="0" borderId="0" xfId="0" applyFont="1" applyAlignment="1">
      <alignment horizontal="center"/>
    </xf>
    <xf numFmtId="0" fontId="22" fillId="0" borderId="0" xfId="0" applyFont="1"/>
    <xf numFmtId="0" fontId="22" fillId="0" borderId="0" xfId="0" applyFont="1" applyAlignment="1">
      <alignment horizontal="center"/>
    </xf>
    <xf numFmtId="0" fontId="15" fillId="0" borderId="0" xfId="0" applyFont="1" applyAlignment="1">
      <alignment vertical="center"/>
    </xf>
    <xf numFmtId="173" fontId="1" fillId="0" borderId="0" xfId="1" applyNumberFormat="1" applyFont="1" applyFill="1" applyAlignment="1">
      <alignment horizontal="center"/>
    </xf>
    <xf numFmtId="173" fontId="0" fillId="0" borderId="0" xfId="1" applyNumberFormat="1" applyFont="1" applyAlignment="1">
      <alignment horizontal="center"/>
    </xf>
    <xf numFmtId="17" fontId="0" fillId="8" borderId="0" xfId="0" applyNumberFormat="1" applyFill="1"/>
    <xf numFmtId="0" fontId="21" fillId="0" borderId="0" xfId="0" applyFont="1" applyAlignment="1">
      <alignment horizontal="center"/>
    </xf>
    <xf numFmtId="0" fontId="27" fillId="8" borderId="0" xfId="0" applyFont="1" applyFill="1"/>
    <xf numFmtId="10" fontId="0" fillId="0" borderId="0" xfId="0" applyNumberFormat="1"/>
    <xf numFmtId="14" fontId="0" fillId="0" borderId="0" xfId="0" applyNumberFormat="1" applyAlignment="1">
      <alignment horizontal="center"/>
    </xf>
    <xf numFmtId="0" fontId="24" fillId="12" borderId="0" xfId="0" applyFont="1" applyFill="1" applyAlignment="1">
      <alignment vertical="center"/>
    </xf>
    <xf numFmtId="0" fontId="24" fillId="20" borderId="0" xfId="0" applyFont="1" applyFill="1" applyAlignment="1">
      <alignment vertical="center"/>
    </xf>
    <xf numFmtId="174" fontId="0" fillId="0" borderId="0" xfId="3" applyNumberFormat="1" applyFont="1" applyFill="1" applyBorder="1"/>
    <xf numFmtId="10" fontId="7" fillId="0" borderId="0" xfId="0" applyNumberFormat="1" applyFont="1"/>
    <xf numFmtId="164" fontId="5" fillId="0" borderId="0" xfId="0" applyNumberFormat="1" applyFont="1"/>
    <xf numFmtId="175" fontId="0" fillId="0" borderId="0" xfId="3" applyNumberFormat="1" applyFont="1" applyFill="1" applyBorder="1"/>
    <xf numFmtId="166" fontId="31" fillId="0" borderId="0" xfId="0" applyNumberFormat="1" applyFont="1"/>
    <xf numFmtId="0" fontId="31" fillId="0" borderId="0" xfId="0" applyFont="1"/>
    <xf numFmtId="0" fontId="15" fillId="21" borderId="0" xfId="0" applyFont="1" applyFill="1"/>
    <xf numFmtId="0" fontId="0" fillId="21" borderId="0" xfId="0" applyFill="1"/>
    <xf numFmtId="171" fontId="15" fillId="0" borderId="0" xfId="0" applyNumberFormat="1" applyFont="1"/>
    <xf numFmtId="14" fontId="32" fillId="0" borderId="0" xfId="0" applyNumberFormat="1" applyFont="1"/>
    <xf numFmtId="166" fontId="32" fillId="0" borderId="0" xfId="0" applyNumberFormat="1" applyFont="1"/>
    <xf numFmtId="0" fontId="32" fillId="0" borderId="0" xfId="3" applyNumberFormat="1" applyFont="1" applyFill="1" applyBorder="1"/>
    <xf numFmtId="0" fontId="33" fillId="0" borderId="0" xfId="0" applyFont="1"/>
    <xf numFmtId="0" fontId="14" fillId="21" borderId="0" xfId="0" applyFont="1" applyFill="1" applyAlignment="1">
      <alignment vertical="center"/>
    </xf>
    <xf numFmtId="164" fontId="34" fillId="21" borderId="0" xfId="1" applyNumberFormat="1" applyFont="1" applyFill="1"/>
    <xf numFmtId="0" fontId="19" fillId="0" borderId="0" xfId="0" applyFont="1" applyAlignment="1">
      <alignment vertical="center"/>
    </xf>
    <xf numFmtId="0" fontId="27" fillId="21" borderId="0" xfId="0" applyFont="1" applyFill="1"/>
    <xf numFmtId="0" fontId="5" fillId="0" borderId="0" xfId="0" applyFont="1"/>
    <xf numFmtId="176" fontId="0" fillId="0" borderId="0" xfId="1" applyNumberFormat="1" applyFont="1"/>
    <xf numFmtId="0" fontId="35" fillId="0" borderId="0" xfId="0" applyFont="1"/>
    <xf numFmtId="166" fontId="0" fillId="21" borderId="0" xfId="0" applyNumberFormat="1" applyFill="1"/>
    <xf numFmtId="0" fontId="1" fillId="0" borderId="0" xfId="3" applyNumberFormat="1" applyFont="1" applyFill="1"/>
    <xf numFmtId="0" fontId="1" fillId="21" borderId="0" xfId="0" applyFont="1" applyFill="1"/>
    <xf numFmtId="0" fontId="36" fillId="0" borderId="0" xfId="0" applyFont="1" applyAlignment="1">
      <alignment vertical="center"/>
    </xf>
    <xf numFmtId="167" fontId="29" fillId="0" borderId="0" xfId="1" applyNumberFormat="1" applyFont="1" applyFill="1"/>
    <xf numFmtId="0" fontId="39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37" fillId="0" borderId="0" xfId="0" applyFont="1" applyAlignment="1">
      <alignment vertical="center"/>
    </xf>
    <xf numFmtId="173" fontId="40" fillId="0" borderId="0" xfId="1" applyNumberFormat="1" applyFont="1" applyFill="1" applyAlignment="1">
      <alignment horizontal="center"/>
    </xf>
    <xf numFmtId="173" fontId="40" fillId="0" borderId="0" xfId="1" applyNumberFormat="1" applyFont="1" applyAlignment="1">
      <alignment horizontal="center"/>
    </xf>
    <xf numFmtId="164" fontId="34" fillId="0" borderId="0" xfId="1" applyNumberFormat="1" applyFont="1" applyFill="1"/>
    <xf numFmtId="0" fontId="20" fillId="0" borderId="17" xfId="0" applyFont="1" applyBorder="1" applyAlignment="1">
      <alignment vertical="center"/>
    </xf>
    <xf numFmtId="0" fontId="24" fillId="10" borderId="0" xfId="0" applyFont="1" applyFill="1" applyAlignment="1">
      <alignment vertical="center"/>
    </xf>
    <xf numFmtId="164" fontId="2" fillId="10" borderId="0" xfId="0" applyNumberFormat="1" applyFont="1" applyFill="1"/>
    <xf numFmtId="165" fontId="5" fillId="10" borderId="0" xfId="0" applyNumberFormat="1" applyFont="1" applyFill="1"/>
    <xf numFmtId="1" fontId="0" fillId="0" borderId="0" xfId="3" applyNumberFormat="1" applyFont="1" applyBorder="1"/>
    <xf numFmtId="1" fontId="0" fillId="0" borderId="0" xfId="3" applyNumberFormat="1" applyFont="1" applyFill="1" applyBorder="1"/>
    <xf numFmtId="0" fontId="3" fillId="10" borderId="1" xfId="0" applyFont="1" applyFill="1" applyBorder="1"/>
    <xf numFmtId="0" fontId="41" fillId="10" borderId="0" xfId="0" applyFont="1" applyFill="1" applyAlignment="1">
      <alignment horizontal="left"/>
    </xf>
    <xf numFmtId="0" fontId="43" fillId="10" borderId="0" xfId="0" applyFont="1" applyFill="1"/>
    <xf numFmtId="0" fontId="45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2" fontId="5" fillId="0" borderId="0" xfId="0" applyNumberFormat="1" applyFont="1"/>
    <xf numFmtId="0" fontId="1" fillId="0" borderId="0" xfId="0" applyFont="1" applyAlignment="1">
      <alignment vertical="center"/>
    </xf>
    <xf numFmtId="0" fontId="40" fillId="8" borderId="0" xfId="0" applyFont="1" applyFill="1"/>
    <xf numFmtId="0" fontId="46" fillId="8" borderId="0" xfId="0" applyFont="1" applyFill="1" applyAlignment="1">
      <alignment vertical="center"/>
    </xf>
    <xf numFmtId="0" fontId="3" fillId="8" borderId="0" xfId="0" applyFont="1" applyFill="1"/>
    <xf numFmtId="10" fontId="3" fillId="8" borderId="0" xfId="0" applyNumberFormat="1" applyFont="1" applyFill="1"/>
    <xf numFmtId="14" fontId="1" fillId="0" borderId="0" xfId="0" applyNumberFormat="1" applyFont="1" applyAlignment="1">
      <alignment horizontal="left" vertical="center" wrapText="1"/>
    </xf>
    <xf numFmtId="3" fontId="1" fillId="0" borderId="0" xfId="0" applyNumberFormat="1" applyFont="1" applyAlignment="1">
      <alignment horizontal="right" vertical="center" wrapText="1"/>
    </xf>
    <xf numFmtId="0" fontId="1" fillId="0" borderId="0" xfId="0" applyFont="1" applyAlignment="1">
      <alignment horizontal="right" vertical="center" wrapText="1"/>
    </xf>
    <xf numFmtId="14" fontId="0" fillId="0" borderId="0" xfId="0" applyNumberFormat="1" applyAlignment="1">
      <alignment horizontal="left" vertical="center" wrapText="1"/>
    </xf>
    <xf numFmtId="3" fontId="0" fillId="0" borderId="0" xfId="0" applyNumberFormat="1" applyAlignment="1">
      <alignment horizontal="right" vertical="center" wrapText="1"/>
    </xf>
    <xf numFmtId="0" fontId="0" fillId="0" borderId="0" xfId="0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4" fontId="1" fillId="10" borderId="0" xfId="0" applyNumberFormat="1" applyFont="1" applyFill="1"/>
    <xf numFmtId="171" fontId="15" fillId="8" borderId="0" xfId="0" applyNumberFormat="1" applyFont="1" applyFill="1"/>
    <xf numFmtId="0" fontId="14" fillId="8" borderId="0" xfId="0" applyFont="1" applyFill="1" applyAlignment="1">
      <alignment vertical="center"/>
    </xf>
    <xf numFmtId="0" fontId="3" fillId="0" borderId="0" xfId="0" applyFont="1"/>
    <xf numFmtId="173" fontId="5" fillId="0" borderId="0" xfId="1" applyNumberFormat="1" applyFont="1" applyAlignment="1">
      <alignment horizontal="center"/>
    </xf>
    <xf numFmtId="173" fontId="5" fillId="0" borderId="0" xfId="1" applyNumberFormat="1" applyFont="1" applyFill="1" applyAlignment="1">
      <alignment horizontal="center"/>
    </xf>
    <xf numFmtId="173" fontId="5" fillId="0" borderId="0" xfId="1" applyNumberFormat="1" applyFont="1" applyFill="1" applyAlignment="1">
      <alignment horizontal="left" vertical="top"/>
    </xf>
    <xf numFmtId="173" fontId="5" fillId="0" borderId="0" xfId="1" applyNumberFormat="1" applyFont="1" applyAlignment="1">
      <alignment horizontal="left" vertical="top"/>
    </xf>
    <xf numFmtId="173" fontId="5" fillId="0" borderId="0" xfId="1" applyNumberFormat="1" applyFont="1" applyAlignment="1">
      <alignment horizontal="left"/>
    </xf>
    <xf numFmtId="0" fontId="5" fillId="8" borderId="0" xfId="0" applyFont="1" applyFill="1"/>
    <xf numFmtId="177" fontId="5" fillId="2" borderId="0" xfId="0" applyNumberFormat="1" applyFont="1" applyFill="1"/>
    <xf numFmtId="173" fontId="5" fillId="8" borderId="0" xfId="1" applyNumberFormat="1" applyFont="1" applyFill="1" applyAlignment="1">
      <alignment horizontal="left"/>
    </xf>
    <xf numFmtId="173" fontId="5" fillId="8" borderId="0" xfId="1" applyNumberFormat="1" applyFont="1" applyFill="1" applyAlignment="1">
      <alignment horizontal="left" vertical="top"/>
    </xf>
    <xf numFmtId="0" fontId="36" fillId="8" borderId="0" xfId="0" applyFont="1" applyFill="1" applyAlignment="1">
      <alignment vertical="center"/>
    </xf>
    <xf numFmtId="9" fontId="0" fillId="0" borderId="0" xfId="0" applyNumberFormat="1"/>
    <xf numFmtId="0" fontId="3" fillId="17" borderId="7" xfId="0" applyFont="1" applyFill="1" applyBorder="1" applyAlignment="1">
      <alignment horizontal="center" vertical="center"/>
    </xf>
    <xf numFmtId="0" fontId="5" fillId="2" borderId="0" xfId="0" applyFont="1" applyFill="1" applyAlignment="1">
      <alignment readingOrder="1"/>
    </xf>
    <xf numFmtId="168" fontId="3" fillId="17" borderId="0" xfId="0" applyNumberFormat="1" applyFont="1" applyFill="1" applyAlignment="1">
      <alignment horizontal="left"/>
    </xf>
    <xf numFmtId="168" fontId="3" fillId="17" borderId="0" xfId="0" applyNumberFormat="1" applyFont="1" applyFill="1" applyAlignment="1">
      <alignment horizontal="center" vertical="center"/>
    </xf>
    <xf numFmtId="0" fontId="48" fillId="17" borderId="0" xfId="0" applyFont="1" applyFill="1"/>
    <xf numFmtId="0" fontId="49" fillId="17" borderId="1" xfId="0" applyFont="1" applyFill="1" applyBorder="1"/>
    <xf numFmtId="0" fontId="3" fillId="17" borderId="1" xfId="0" applyFont="1" applyFill="1" applyBorder="1" applyAlignment="1">
      <alignment horizontal="right"/>
    </xf>
    <xf numFmtId="0" fontId="10" fillId="2" borderId="0" xfId="0" applyFont="1" applyFill="1"/>
    <xf numFmtId="0" fontId="3" fillId="23" borderId="6" xfId="0" applyFont="1" applyFill="1" applyBorder="1" applyAlignment="1">
      <alignment horizontal="center" vertical="center" wrapText="1"/>
    </xf>
    <xf numFmtId="0" fontId="3" fillId="23" borderId="3" xfId="0" applyFont="1" applyFill="1" applyBorder="1" applyAlignment="1">
      <alignment horizontal="left" vertical="top" wrapText="1"/>
    </xf>
    <xf numFmtId="0" fontId="4" fillId="2" borderId="3" xfId="0" quotePrefix="1" applyFont="1" applyFill="1" applyBorder="1" applyAlignment="1">
      <alignment horizontal="right"/>
    </xf>
    <xf numFmtId="0" fontId="0" fillId="2" borderId="6" xfId="0" applyFill="1" applyBorder="1"/>
    <xf numFmtId="0" fontId="3" fillId="17" borderId="0" xfId="0" applyFont="1" applyFill="1"/>
    <xf numFmtId="0" fontId="4" fillId="10" borderId="3" xfId="0" quotePrefix="1" applyFont="1" applyFill="1" applyBorder="1" applyAlignment="1">
      <alignment horizontal="center"/>
    </xf>
    <xf numFmtId="0" fontId="3" fillId="23" borderId="6" xfId="0" applyFont="1" applyFill="1" applyBorder="1" applyAlignment="1">
      <alignment horizontal="center" vertical="center"/>
    </xf>
    <xf numFmtId="0" fontId="3" fillId="23" borderId="7" xfId="0" applyFont="1" applyFill="1" applyBorder="1" applyAlignment="1">
      <alignment horizontal="center" vertical="center"/>
    </xf>
    <xf numFmtId="0" fontId="3" fillId="23" borderId="6" xfId="0" applyFont="1" applyFill="1" applyBorder="1" applyAlignment="1">
      <alignment horizontal="center" vertical="top" wrapText="1"/>
    </xf>
    <xf numFmtId="0" fontId="3" fillId="17" borderId="7" xfId="0" applyFont="1" applyFill="1" applyBorder="1" applyAlignment="1">
      <alignment horizontal="center" vertical="top"/>
    </xf>
    <xf numFmtId="0" fontId="4" fillId="10" borderId="14" xfId="0" quotePrefix="1" applyFont="1" applyFill="1" applyBorder="1" applyAlignment="1">
      <alignment horizontal="center"/>
    </xf>
    <xf numFmtId="0" fontId="0" fillId="10" borderId="6" xfId="0" applyFill="1" applyBorder="1"/>
    <xf numFmtId="3" fontId="5" fillId="10" borderId="0" xfId="1" applyNumberFormat="1" applyFont="1" applyFill="1" applyAlignment="1">
      <alignment horizontal="center" vertical="center"/>
    </xf>
    <xf numFmtId="165" fontId="5" fillId="2" borderId="6" xfId="0" applyNumberFormat="1" applyFont="1" applyFill="1" applyBorder="1" applyAlignment="1">
      <alignment horizontal="center" vertical="center"/>
    </xf>
    <xf numFmtId="3" fontId="5" fillId="10" borderId="16" xfId="1" applyNumberFormat="1" applyFont="1" applyFill="1" applyBorder="1" applyAlignment="1">
      <alignment horizontal="center" vertical="center"/>
    </xf>
    <xf numFmtId="3" fontId="5" fillId="10" borderId="0" xfId="1" applyNumberFormat="1" applyFont="1" applyFill="1" applyBorder="1" applyAlignment="1">
      <alignment horizontal="center" vertical="center"/>
    </xf>
    <xf numFmtId="3" fontId="38" fillId="10" borderId="0" xfId="1" applyNumberFormat="1" applyFont="1" applyFill="1" applyBorder="1" applyAlignment="1">
      <alignment horizontal="center" vertical="center"/>
    </xf>
    <xf numFmtId="3" fontId="3" fillId="10" borderId="1" xfId="0" applyNumberFormat="1" applyFont="1" applyFill="1" applyBorder="1" applyAlignment="1">
      <alignment horizontal="center" vertical="center"/>
    </xf>
    <xf numFmtId="165" fontId="5" fillId="2" borderId="7" xfId="0" applyNumberFormat="1" applyFont="1" applyFill="1" applyBorder="1" applyAlignment="1">
      <alignment horizontal="center" vertical="center"/>
    </xf>
    <xf numFmtId="3" fontId="3" fillId="2" borderId="12" xfId="1" applyNumberFormat="1" applyFont="1" applyFill="1" applyBorder="1" applyAlignment="1">
      <alignment horizontal="center" vertical="center"/>
    </xf>
    <xf numFmtId="3" fontId="3" fillId="10" borderId="0" xfId="1" applyNumberFormat="1" applyFont="1" applyFill="1" applyAlignment="1">
      <alignment horizontal="center" vertical="center"/>
    </xf>
    <xf numFmtId="3" fontId="3" fillId="10" borderId="0" xfId="1" applyNumberFormat="1" applyFont="1" applyFill="1" applyBorder="1" applyAlignment="1">
      <alignment horizontal="center" vertical="center"/>
    </xf>
    <xf numFmtId="3" fontId="3" fillId="10" borderId="16" xfId="1" applyNumberFormat="1" applyFont="1" applyFill="1" applyBorder="1" applyAlignment="1">
      <alignment horizontal="center" vertical="center"/>
    </xf>
    <xf numFmtId="9" fontId="10" fillId="10" borderId="0" xfId="3" applyFont="1" applyFill="1" applyAlignment="1">
      <alignment horizontal="center" vertical="center"/>
    </xf>
    <xf numFmtId="165" fontId="3" fillId="2" borderId="6" xfId="0" applyNumberFormat="1" applyFont="1" applyFill="1" applyBorder="1" applyAlignment="1">
      <alignment horizontal="center" vertical="center"/>
    </xf>
    <xf numFmtId="9" fontId="5" fillId="2" borderId="16" xfId="3" applyFont="1" applyFill="1" applyBorder="1" applyAlignment="1">
      <alignment horizontal="center" vertical="center"/>
    </xf>
    <xf numFmtId="38" fontId="3" fillId="10" borderId="1" xfId="1" applyNumberFormat="1" applyFont="1" applyFill="1" applyBorder="1" applyAlignment="1">
      <alignment horizontal="center" vertical="center"/>
    </xf>
    <xf numFmtId="165" fontId="3" fillId="2" borderId="7" xfId="0" applyNumberFormat="1" applyFont="1" applyFill="1" applyBorder="1" applyAlignment="1">
      <alignment horizontal="center" vertical="center"/>
    </xf>
    <xf numFmtId="9" fontId="10" fillId="10" borderId="1" xfId="3" applyFont="1" applyFill="1" applyBorder="1" applyAlignment="1">
      <alignment horizontal="center" vertical="center"/>
    </xf>
    <xf numFmtId="0" fontId="3" fillId="10" borderId="7" xfId="0" applyFont="1" applyFill="1" applyBorder="1" applyAlignment="1">
      <alignment horizontal="center" vertical="center"/>
    </xf>
    <xf numFmtId="9" fontId="10" fillId="10" borderId="11" xfId="3" applyFont="1" applyFill="1" applyBorder="1" applyAlignment="1">
      <alignment horizontal="center" vertical="center"/>
    </xf>
    <xf numFmtId="3" fontId="3" fillId="10" borderId="1" xfId="1" applyNumberFormat="1" applyFont="1" applyFill="1" applyBorder="1" applyAlignment="1">
      <alignment horizontal="center" vertical="center"/>
    </xf>
    <xf numFmtId="165" fontId="5" fillId="2" borderId="9" xfId="0" applyNumberFormat="1" applyFont="1" applyFill="1" applyBorder="1" applyAlignment="1">
      <alignment horizontal="center" vertical="center"/>
    </xf>
    <xf numFmtId="164" fontId="3" fillId="10" borderId="12" xfId="1" applyNumberFormat="1" applyFont="1" applyFill="1" applyBorder="1" applyAlignment="1">
      <alignment horizontal="center" vertical="center"/>
    </xf>
    <xf numFmtId="1" fontId="5" fillId="10" borderId="0" xfId="0" applyNumberFormat="1" applyFont="1" applyFill="1" applyAlignment="1">
      <alignment horizontal="center" vertical="center"/>
    </xf>
    <xf numFmtId="1" fontId="3" fillId="10" borderId="1" xfId="0" applyNumberFormat="1" applyFont="1" applyFill="1" applyBorder="1" applyAlignment="1">
      <alignment horizontal="center" vertical="center"/>
    </xf>
    <xf numFmtId="0" fontId="3" fillId="23" borderId="0" xfId="0" applyFont="1" applyFill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4" fillId="10" borderId="5" xfId="0" quotePrefix="1" applyFont="1" applyFill="1" applyBorder="1" applyAlignment="1">
      <alignment horizontal="center" vertical="center"/>
    </xf>
    <xf numFmtId="9" fontId="10" fillId="10" borderId="8" xfId="3" applyFont="1" applyFill="1" applyBorder="1" applyAlignment="1">
      <alignment horizontal="center" vertical="center"/>
    </xf>
    <xf numFmtId="1" fontId="5" fillId="2" borderId="6" xfId="0" applyNumberFormat="1" applyFont="1" applyFill="1" applyBorder="1" applyAlignment="1">
      <alignment horizontal="center" vertical="center"/>
    </xf>
    <xf numFmtId="1" fontId="5" fillId="2" borderId="7" xfId="0" applyNumberFormat="1" applyFont="1" applyFill="1" applyBorder="1" applyAlignment="1">
      <alignment horizontal="center" vertical="center"/>
    </xf>
    <xf numFmtId="1" fontId="5" fillId="2" borderId="9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" fillId="0" borderId="0" xfId="0" applyFont="1"/>
    <xf numFmtId="0" fontId="0" fillId="0" borderId="0" xfId="0" applyAlignment="1">
      <alignment horizontal="center"/>
    </xf>
    <xf numFmtId="0" fontId="1" fillId="11" borderId="8" xfId="0" applyFont="1" applyFill="1" applyBorder="1" applyAlignment="1">
      <alignment horizontal="center" wrapText="1"/>
    </xf>
    <xf numFmtId="0" fontId="1" fillId="12" borderId="8" xfId="0" applyFont="1" applyFill="1" applyBorder="1" applyAlignment="1">
      <alignment horizontal="center" wrapText="1"/>
    </xf>
    <xf numFmtId="0" fontId="1" fillId="13" borderId="9" xfId="0" applyFont="1" applyFill="1" applyBorder="1" applyAlignment="1">
      <alignment horizontal="center"/>
    </xf>
    <xf numFmtId="0" fontId="1" fillId="13" borderId="10" xfId="0" applyFont="1" applyFill="1" applyBorder="1" applyAlignment="1">
      <alignment horizontal="center"/>
    </xf>
    <xf numFmtId="0" fontId="1" fillId="3" borderId="0" xfId="0" applyFont="1" applyFill="1"/>
    <xf numFmtId="0" fontId="1" fillId="19" borderId="0" xfId="3" applyNumberFormat="1" applyFont="1" applyFill="1" applyBorder="1"/>
    <xf numFmtId="0" fontId="1" fillId="13" borderId="0" xfId="3" applyNumberFormat="1" applyFont="1" applyFill="1" applyBorder="1"/>
    <xf numFmtId="0" fontId="1" fillId="18" borderId="0" xfId="3" applyNumberFormat="1" applyFont="1" applyFill="1" applyBorder="1"/>
    <xf numFmtId="0" fontId="1" fillId="0" borderId="0" xfId="3" applyNumberFormat="1" applyFont="1" applyFill="1" applyBorder="1"/>
    <xf numFmtId="0" fontId="1" fillId="21" borderId="0" xfId="3" applyNumberFormat="1" applyFont="1" applyFill="1" applyBorder="1"/>
    <xf numFmtId="0" fontId="1" fillId="8" borderId="0" xfId="3" applyNumberFormat="1" applyFont="1" applyFill="1" applyBorder="1"/>
    <xf numFmtId="0" fontId="1" fillId="9" borderId="0" xfId="3" applyNumberFormat="1" applyFont="1" applyFill="1" applyBorder="1"/>
    <xf numFmtId="164" fontId="1" fillId="10" borderId="0" xfId="1" applyNumberFormat="1" applyFont="1" applyFill="1" applyBorder="1" applyAlignment="1">
      <alignment wrapText="1"/>
    </xf>
    <xf numFmtId="164" fontId="1" fillId="8" borderId="0" xfId="1" applyNumberFormat="1" applyFont="1" applyFill="1"/>
    <xf numFmtId="3" fontId="0" fillId="0" borderId="0" xfId="0" applyNumberFormat="1"/>
    <xf numFmtId="0" fontId="3" fillId="10" borderId="8" xfId="0" applyFont="1" applyFill="1" applyBorder="1" applyAlignment="1">
      <alignment horizontal="center" vertical="center"/>
    </xf>
    <xf numFmtId="166" fontId="15" fillId="8" borderId="0" xfId="0" applyNumberFormat="1" applyFont="1" applyFill="1"/>
    <xf numFmtId="3" fontId="5" fillId="10" borderId="16" xfId="1" applyNumberFormat="1" applyFont="1" applyFill="1" applyBorder="1" applyAlignment="1" applyProtection="1">
      <alignment horizontal="center" vertical="center"/>
      <protection locked="0"/>
    </xf>
    <xf numFmtId="1" fontId="5" fillId="2" borderId="16" xfId="0" applyNumberFormat="1" applyFont="1" applyFill="1" applyBorder="1" applyAlignment="1">
      <alignment horizontal="center" vertical="center"/>
    </xf>
    <xf numFmtId="172" fontId="0" fillId="0" borderId="0" xfId="3" applyNumberFormat="1" applyFont="1"/>
    <xf numFmtId="0" fontId="50" fillId="0" borderId="0" xfId="0" applyFont="1" applyAlignment="1">
      <alignment vertical="center"/>
    </xf>
    <xf numFmtId="0" fontId="51" fillId="0" borderId="0" xfId="0" applyFont="1"/>
    <xf numFmtId="0" fontId="53" fillId="24" borderId="20" xfId="0" applyFont="1" applyFill="1" applyBorder="1" applyAlignment="1">
      <alignment vertical="top" wrapText="1" readingOrder="1"/>
    </xf>
    <xf numFmtId="0" fontId="53" fillId="24" borderId="20" xfId="0" applyFont="1" applyFill="1" applyBorder="1" applyAlignment="1">
      <alignment horizontal="right" vertical="top" wrapText="1" readingOrder="1"/>
    </xf>
    <xf numFmtId="178" fontId="55" fillId="24" borderId="21" xfId="0" applyNumberFormat="1" applyFont="1" applyFill="1" applyBorder="1" applyAlignment="1">
      <alignment horizontal="right" vertical="top" wrapText="1" readingOrder="1"/>
    </xf>
    <xf numFmtId="178" fontId="55" fillId="24" borderId="23" xfId="0" applyNumberFormat="1" applyFont="1" applyFill="1" applyBorder="1" applyAlignment="1">
      <alignment horizontal="right" vertical="top" wrapText="1" readingOrder="1"/>
    </xf>
    <xf numFmtId="178" fontId="55" fillId="24" borderId="22" xfId="0" applyNumberFormat="1" applyFont="1" applyFill="1" applyBorder="1" applyAlignment="1">
      <alignment horizontal="right" vertical="top" wrapText="1" readingOrder="1"/>
    </xf>
    <xf numFmtId="0" fontId="53" fillId="25" borderId="20" xfId="0" applyFont="1" applyFill="1" applyBorder="1" applyAlignment="1">
      <alignment vertical="top" wrapText="1" readingOrder="1"/>
    </xf>
    <xf numFmtId="0" fontId="53" fillId="25" borderId="20" xfId="0" applyFont="1" applyFill="1" applyBorder="1" applyAlignment="1">
      <alignment horizontal="right" vertical="top" wrapText="1" readingOrder="1"/>
    </xf>
    <xf numFmtId="178" fontId="55" fillId="25" borderId="21" xfId="0" applyNumberFormat="1" applyFont="1" applyFill="1" applyBorder="1" applyAlignment="1">
      <alignment horizontal="right" vertical="top" wrapText="1" readingOrder="1"/>
    </xf>
    <xf numFmtId="178" fontId="55" fillId="25" borderId="23" xfId="0" applyNumberFormat="1" applyFont="1" applyFill="1" applyBorder="1" applyAlignment="1">
      <alignment horizontal="right" vertical="top" wrapText="1" readingOrder="1"/>
    </xf>
    <xf numFmtId="178" fontId="55" fillId="25" borderId="22" xfId="0" applyNumberFormat="1" applyFont="1" applyFill="1" applyBorder="1" applyAlignment="1">
      <alignment horizontal="right" vertical="top" wrapText="1" readingOrder="1"/>
    </xf>
    <xf numFmtId="0" fontId="53" fillId="0" borderId="20" xfId="0" applyFont="1" applyBorder="1" applyAlignment="1">
      <alignment vertical="top" wrapText="1" readingOrder="1"/>
    </xf>
    <xf numFmtId="0" fontId="53" fillId="0" borderId="20" xfId="0" applyFont="1" applyBorder="1" applyAlignment="1">
      <alignment horizontal="right" vertical="top" wrapText="1" readingOrder="1"/>
    </xf>
    <xf numFmtId="178" fontId="55" fillId="0" borderId="21" xfId="0" applyNumberFormat="1" applyFont="1" applyBorder="1" applyAlignment="1">
      <alignment horizontal="right" vertical="top" wrapText="1" readingOrder="1"/>
    </xf>
    <xf numFmtId="178" fontId="55" fillId="0" borderId="23" xfId="0" applyNumberFormat="1" applyFont="1" applyBorder="1" applyAlignment="1">
      <alignment horizontal="right" vertical="top" wrapText="1" readingOrder="1"/>
    </xf>
    <xf numFmtId="178" fontId="55" fillId="0" borderId="22" xfId="0" applyNumberFormat="1" applyFont="1" applyBorder="1" applyAlignment="1">
      <alignment horizontal="right" vertical="top" wrapText="1" readingOrder="1"/>
    </xf>
    <xf numFmtId="0" fontId="53" fillId="26" borderId="20" xfId="0" applyFont="1" applyFill="1" applyBorder="1" applyAlignment="1">
      <alignment vertical="top" wrapText="1" readingOrder="1"/>
    </xf>
    <xf numFmtId="0" fontId="53" fillId="26" borderId="20" xfId="0" applyFont="1" applyFill="1" applyBorder="1" applyAlignment="1">
      <alignment horizontal="right" vertical="top" wrapText="1" readingOrder="1"/>
    </xf>
    <xf numFmtId="178" fontId="55" fillId="26" borderId="21" xfId="0" applyNumberFormat="1" applyFont="1" applyFill="1" applyBorder="1" applyAlignment="1">
      <alignment horizontal="right" vertical="top" wrapText="1" readingOrder="1"/>
    </xf>
    <xf numFmtId="178" fontId="55" fillId="26" borderId="23" xfId="0" applyNumberFormat="1" applyFont="1" applyFill="1" applyBorder="1" applyAlignment="1">
      <alignment horizontal="right" vertical="top" wrapText="1" readingOrder="1"/>
    </xf>
    <xf numFmtId="178" fontId="55" fillId="26" borderId="22" xfId="0" applyNumberFormat="1" applyFont="1" applyFill="1" applyBorder="1" applyAlignment="1">
      <alignment horizontal="right" vertical="top" wrapText="1" readingOrder="1"/>
    </xf>
    <xf numFmtId="0" fontId="54" fillId="0" borderId="0" xfId="0" applyFont="1"/>
    <xf numFmtId="166" fontId="0" fillId="0" borderId="0" xfId="3" applyNumberFormat="1" applyFont="1"/>
    <xf numFmtId="0" fontId="57" fillId="27" borderId="20" xfId="0" applyFont="1" applyFill="1" applyBorder="1" applyAlignment="1">
      <alignment horizontal="center" vertical="top" wrapText="1" readingOrder="1"/>
    </xf>
    <xf numFmtId="0" fontId="57" fillId="27" borderId="21" xfId="0" applyFont="1" applyFill="1" applyBorder="1" applyAlignment="1">
      <alignment horizontal="center" vertical="top" wrapText="1" readingOrder="1"/>
    </xf>
    <xf numFmtId="0" fontId="57" fillId="27" borderId="23" xfId="0" applyFont="1" applyFill="1" applyBorder="1" applyAlignment="1">
      <alignment horizontal="center" vertical="top" wrapText="1" readingOrder="1"/>
    </xf>
    <xf numFmtId="0" fontId="57" fillId="27" borderId="22" xfId="0" applyFont="1" applyFill="1" applyBorder="1" applyAlignment="1">
      <alignment horizontal="center" vertical="top" wrapText="1" readingOrder="1"/>
    </xf>
    <xf numFmtId="0" fontId="59" fillId="25" borderId="20" xfId="0" applyFont="1" applyFill="1" applyBorder="1" applyAlignment="1">
      <alignment vertical="top" wrapText="1" readingOrder="1"/>
    </xf>
    <xf numFmtId="0" fontId="59" fillId="24" borderId="20" xfId="0" applyFont="1" applyFill="1" applyBorder="1" applyAlignment="1">
      <alignment vertical="top" wrapText="1" readingOrder="1"/>
    </xf>
    <xf numFmtId="4" fontId="0" fillId="0" borderId="0" xfId="0" applyNumberFormat="1"/>
    <xf numFmtId="0" fontId="52" fillId="25" borderId="20" xfId="0" applyFont="1" applyFill="1" applyBorder="1" applyAlignment="1">
      <alignment vertical="top" wrapText="1" readingOrder="1"/>
    </xf>
    <xf numFmtId="0" fontId="61" fillId="0" borderId="0" xfId="0" applyFont="1" applyAlignment="1">
      <alignment vertical="center"/>
    </xf>
    <xf numFmtId="14" fontId="55" fillId="24" borderId="20" xfId="0" applyNumberFormat="1" applyFont="1" applyFill="1" applyBorder="1" applyAlignment="1">
      <alignment horizontal="right" wrapText="1" readingOrder="1"/>
    </xf>
    <xf numFmtId="0" fontId="0" fillId="0" borderId="0" xfId="0" applyAlignment="1">
      <alignment horizontal="right"/>
    </xf>
    <xf numFmtId="0" fontId="59" fillId="24" borderId="20" xfId="0" applyFont="1" applyFill="1" applyBorder="1" applyAlignment="1">
      <alignment horizontal="right" wrapText="1" readingOrder="1"/>
    </xf>
    <xf numFmtId="166" fontId="29" fillId="0" borderId="0" xfId="0" applyNumberFormat="1" applyFont="1" applyAlignment="1">
      <alignment vertical="center"/>
    </xf>
    <xf numFmtId="179" fontId="53" fillId="24" borderId="20" xfId="0" applyNumberFormat="1" applyFont="1" applyFill="1" applyBorder="1" applyAlignment="1">
      <alignment vertical="top" wrapText="1" readingOrder="1"/>
    </xf>
    <xf numFmtId="179" fontId="0" fillId="0" borderId="0" xfId="0" applyNumberFormat="1"/>
    <xf numFmtId="0" fontId="53" fillId="24" borderId="20" xfId="0" applyFont="1" applyFill="1" applyBorder="1" applyAlignment="1">
      <alignment horizontal="right" wrapText="1" readingOrder="1"/>
    </xf>
    <xf numFmtId="179" fontId="53" fillId="24" borderId="20" xfId="0" applyNumberFormat="1" applyFont="1" applyFill="1" applyBorder="1" applyAlignment="1">
      <alignment horizontal="right" wrapText="1" readingOrder="1"/>
    </xf>
    <xf numFmtId="179" fontId="0" fillId="0" borderId="0" xfId="0" applyNumberFormat="1" applyAlignment="1">
      <alignment horizontal="right"/>
    </xf>
    <xf numFmtId="0" fontId="53" fillId="24" borderId="26" xfId="0" applyFont="1" applyFill="1" applyBorder="1" applyAlignment="1">
      <alignment horizontal="right" wrapText="1" readingOrder="1"/>
    </xf>
    <xf numFmtId="166" fontId="0" fillId="0" borderId="0" xfId="0" applyNumberFormat="1" applyAlignment="1">
      <alignment horizontal="right"/>
    </xf>
    <xf numFmtId="0" fontId="62" fillId="24" borderId="20" xfId="0" applyFont="1" applyFill="1" applyBorder="1" applyAlignment="1">
      <alignment vertical="top" wrapText="1" readingOrder="1"/>
    </xf>
    <xf numFmtId="3" fontId="5" fillId="3" borderId="0" xfId="0" applyNumberFormat="1" applyFont="1" applyFill="1"/>
    <xf numFmtId="9" fontId="7" fillId="0" borderId="0" xfId="0" applyNumberFormat="1" applyFont="1"/>
    <xf numFmtId="180" fontId="11" fillId="2" borderId="1" xfId="0" applyNumberFormat="1" applyFont="1" applyFill="1" applyBorder="1"/>
    <xf numFmtId="0" fontId="63" fillId="24" borderId="20" xfId="0" applyFont="1" applyFill="1" applyBorder="1" applyAlignment="1">
      <alignment vertical="top" wrapText="1" readingOrder="1"/>
    </xf>
    <xf numFmtId="0" fontId="0" fillId="0" borderId="0" xfId="0" applyAlignment="1">
      <alignment horizontal="right" vertical="center"/>
    </xf>
    <xf numFmtId="2" fontId="0" fillId="0" borderId="0" xfId="0" applyNumberFormat="1" applyAlignment="1">
      <alignment horizontal="right" vertical="center"/>
    </xf>
    <xf numFmtId="4" fontId="0" fillId="0" borderId="0" xfId="0" applyNumberFormat="1" applyAlignment="1">
      <alignment horizontal="right" vertical="center"/>
    </xf>
    <xf numFmtId="4" fontId="0" fillId="0" borderId="0" xfId="0" applyNumberFormat="1" applyAlignment="1">
      <alignment horizontal="right"/>
    </xf>
    <xf numFmtId="2" fontId="1" fillId="0" borderId="0" xfId="0" applyNumberFormat="1" applyFont="1"/>
    <xf numFmtId="3" fontId="7" fillId="0" borderId="0" xfId="0" applyNumberFormat="1" applyFont="1"/>
    <xf numFmtId="14" fontId="53" fillId="24" borderId="20" xfId="0" applyNumberFormat="1" applyFont="1" applyFill="1" applyBorder="1" applyAlignment="1">
      <alignment vertical="top" wrapText="1" readingOrder="1"/>
    </xf>
    <xf numFmtId="0" fontId="53" fillId="24" borderId="0" xfId="0" applyFont="1" applyFill="1" applyAlignment="1">
      <alignment vertical="top" wrapText="1" readingOrder="1"/>
    </xf>
    <xf numFmtId="177" fontId="0" fillId="0" borderId="0" xfId="0" applyNumberFormat="1"/>
    <xf numFmtId="0" fontId="64" fillId="24" borderId="20" xfId="0" applyFont="1" applyFill="1" applyBorder="1" applyAlignment="1">
      <alignment vertical="top" wrapText="1" readingOrder="1"/>
    </xf>
    <xf numFmtId="0" fontId="0" fillId="8" borderId="0" xfId="0" applyFill="1" applyAlignment="1">
      <alignment horizontal="right" vertical="center"/>
    </xf>
    <xf numFmtId="2" fontId="27" fillId="0" borderId="0" xfId="0" applyNumberFormat="1" applyFont="1" applyAlignment="1">
      <alignment horizontal="right" vertical="center"/>
    </xf>
    <xf numFmtId="4" fontId="27" fillId="0" borderId="0" xfId="0" applyNumberFormat="1" applyFont="1" applyAlignment="1">
      <alignment horizontal="right" vertical="center"/>
    </xf>
    <xf numFmtId="0" fontId="27" fillId="0" borderId="0" xfId="0" applyFont="1" applyAlignment="1">
      <alignment horizontal="right" vertical="center"/>
    </xf>
    <xf numFmtId="0" fontId="21" fillId="0" borderId="14" xfId="0" applyFont="1" applyBorder="1" applyAlignment="1">
      <alignment horizontal="center"/>
    </xf>
    <xf numFmtId="0" fontId="21" fillId="0" borderId="3" xfId="0" applyFont="1" applyBorder="1" applyAlignment="1">
      <alignment horizontal="center"/>
    </xf>
    <xf numFmtId="0" fontId="42" fillId="10" borderId="0" xfId="0" applyFont="1" applyFill="1" applyAlignment="1">
      <alignment shrinkToFit="1"/>
    </xf>
    <xf numFmtId="0" fontId="43" fillId="10" borderId="0" xfId="0" applyFont="1" applyFill="1" applyAlignment="1">
      <alignment shrinkToFit="1"/>
    </xf>
    <xf numFmtId="0" fontId="42" fillId="7" borderId="0" xfId="0" applyFont="1" applyFill="1" applyAlignment="1">
      <alignment horizontal="left" wrapText="1"/>
    </xf>
    <xf numFmtId="0" fontId="47" fillId="7" borderId="0" xfId="0" applyFont="1" applyFill="1" applyAlignment="1">
      <alignment horizontal="left" wrapText="1"/>
    </xf>
    <xf numFmtId="168" fontId="3" fillId="17" borderId="13" xfId="0" applyNumberFormat="1" applyFont="1" applyFill="1" applyBorder="1" applyAlignment="1">
      <alignment horizontal="left" vertical="top"/>
    </xf>
    <xf numFmtId="0" fontId="0" fillId="0" borderId="4" xfId="0" applyBorder="1" applyAlignment="1">
      <alignment vertical="top"/>
    </xf>
    <xf numFmtId="0" fontId="3" fillId="17" borderId="10" xfId="0" applyFont="1" applyFill="1" applyBorder="1" applyAlignment="1">
      <alignment horizontal="center" vertical="center"/>
    </xf>
    <xf numFmtId="0" fontId="3" fillId="17" borderId="11" xfId="0" applyFont="1" applyFill="1" applyBorder="1" applyAlignment="1">
      <alignment horizontal="center" vertical="center"/>
    </xf>
    <xf numFmtId="0" fontId="3" fillId="22" borderId="14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41" fillId="2" borderId="0" xfId="0" applyFont="1" applyFill="1" applyAlignment="1">
      <alignment horizontal="left" vertical="center" wrapText="1"/>
    </xf>
    <xf numFmtId="0" fontId="41" fillId="2" borderId="0" xfId="0" applyFont="1" applyFill="1" applyAlignment="1">
      <alignment horizontal="left" wrapText="1"/>
    </xf>
    <xf numFmtId="168" fontId="3" fillId="17" borderId="9" xfId="0" applyNumberFormat="1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1" xfId="0" applyBorder="1"/>
    <xf numFmtId="178" fontId="55" fillId="25" borderId="21" xfId="0" applyNumberFormat="1" applyFont="1" applyFill="1" applyBorder="1" applyAlignment="1">
      <alignment horizontal="right" vertical="top" wrapText="1" readingOrder="1"/>
    </xf>
    <xf numFmtId="0" fontId="54" fillId="0" borderId="21" xfId="0" applyFont="1" applyBorder="1" applyAlignment="1">
      <alignment vertical="top" wrapText="1"/>
    </xf>
    <xf numFmtId="178" fontId="55" fillId="25" borderId="22" xfId="0" applyNumberFormat="1" applyFont="1" applyFill="1" applyBorder="1" applyAlignment="1">
      <alignment horizontal="right" vertical="top" wrapText="1" readingOrder="1"/>
    </xf>
    <xf numFmtId="0" fontId="54" fillId="0" borderId="22" xfId="0" applyFont="1" applyBorder="1" applyAlignment="1">
      <alignment vertical="top" wrapText="1"/>
    </xf>
    <xf numFmtId="178" fontId="55" fillId="24" borderId="21" xfId="0" applyNumberFormat="1" applyFont="1" applyFill="1" applyBorder="1" applyAlignment="1">
      <alignment horizontal="right" vertical="top" wrapText="1" readingOrder="1"/>
    </xf>
    <xf numFmtId="178" fontId="55" fillId="24" borderId="22" xfId="0" applyNumberFormat="1" applyFont="1" applyFill="1" applyBorder="1" applyAlignment="1">
      <alignment horizontal="right" vertical="top" wrapText="1" readingOrder="1"/>
    </xf>
    <xf numFmtId="0" fontId="56" fillId="0" borderId="24" xfId="0" applyFont="1" applyBorder="1" applyAlignment="1">
      <alignment horizontal="center" vertical="top" wrapText="1" readingOrder="1"/>
    </xf>
    <xf numFmtId="0" fontId="56" fillId="0" borderId="25" xfId="0" applyFont="1" applyBorder="1" applyAlignment="1">
      <alignment horizontal="center" vertical="top" wrapText="1" readingOrder="1"/>
    </xf>
    <xf numFmtId="0" fontId="56" fillId="0" borderId="23" xfId="0" applyFont="1" applyBorder="1" applyAlignment="1">
      <alignment horizontal="center" vertical="top" wrapText="1" readingOrder="1"/>
    </xf>
    <xf numFmtId="0" fontId="56" fillId="0" borderId="21" xfId="0" applyFont="1" applyBorder="1" applyAlignment="1">
      <alignment horizontal="center" vertical="top" wrapText="1" readingOrder="1"/>
    </xf>
    <xf numFmtId="0" fontId="56" fillId="0" borderId="22" xfId="0" applyFont="1" applyBorder="1" applyAlignment="1">
      <alignment horizontal="center" vertical="top" wrapText="1" readingOrder="1"/>
    </xf>
    <xf numFmtId="0" fontId="57" fillId="27" borderId="21" xfId="0" applyFont="1" applyFill="1" applyBorder="1" applyAlignment="1">
      <alignment horizontal="center" vertical="top" wrapText="1" readingOrder="1"/>
    </xf>
    <xf numFmtId="0" fontId="57" fillId="27" borderId="22" xfId="0" applyFont="1" applyFill="1" applyBorder="1" applyAlignment="1">
      <alignment horizontal="center" vertical="top" wrapText="1" readingOrder="1"/>
    </xf>
    <xf numFmtId="0" fontId="58" fillId="0" borderId="20" xfId="0" applyFont="1" applyBorder="1" applyAlignment="1">
      <alignment vertical="top" wrapText="1" readingOrder="1"/>
    </xf>
    <xf numFmtId="0" fontId="60" fillId="0" borderId="21" xfId="0" applyFont="1" applyBorder="1" applyAlignment="1">
      <alignment vertical="top" wrapText="1"/>
    </xf>
    <xf numFmtId="0" fontId="60" fillId="0" borderId="22" xfId="0" applyFont="1" applyBorder="1" applyAlignment="1">
      <alignment vertical="top" wrapText="1"/>
    </xf>
    <xf numFmtId="0" fontId="52" fillId="0" borderId="20" xfId="0" applyFont="1" applyBorder="1" applyAlignment="1">
      <alignment vertical="top" wrapText="1" readingOrder="1"/>
    </xf>
    <xf numFmtId="0" fontId="0" fillId="0" borderId="0" xfId="0"/>
    <xf numFmtId="0" fontId="14" fillId="0" borderId="0" xfId="0" applyFont="1" applyAlignment="1">
      <alignment vertical="center"/>
    </xf>
    <xf numFmtId="0" fontId="1" fillId="0" borderId="0" xfId="0" applyFont="1"/>
    <xf numFmtId="0" fontId="21" fillId="0" borderId="18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9" fillId="2" borderId="0" xfId="0" applyFont="1" applyFill="1" applyAlignment="1">
      <alignment horizontal="left" wrapText="1"/>
    </xf>
    <xf numFmtId="0" fontId="21" fillId="0" borderId="16" xfId="0" applyFont="1" applyBorder="1" applyAlignment="1">
      <alignment horizontal="center"/>
    </xf>
    <xf numFmtId="0" fontId="0" fillId="0" borderId="0" xfId="0" applyAlignment="1">
      <alignment horizontal="center"/>
    </xf>
    <xf numFmtId="0" fontId="1" fillId="0" borderId="9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1" fillId="11" borderId="8" xfId="0" applyFont="1" applyFill="1" applyBorder="1" applyAlignment="1">
      <alignment horizontal="center" wrapText="1"/>
    </xf>
    <xf numFmtId="0" fontId="1" fillId="12" borderId="8" xfId="0" applyFont="1" applyFill="1" applyBorder="1" applyAlignment="1">
      <alignment horizontal="center" wrapText="1"/>
    </xf>
    <xf numFmtId="0" fontId="1" fillId="13" borderId="9" xfId="0" applyFont="1" applyFill="1" applyBorder="1" applyAlignment="1">
      <alignment horizontal="center"/>
    </xf>
    <xf numFmtId="0" fontId="1" fillId="13" borderId="10" xfId="0" applyFont="1" applyFill="1" applyBorder="1" applyAlignment="1">
      <alignment horizontal="center"/>
    </xf>
    <xf numFmtId="0" fontId="1" fillId="13" borderId="11" xfId="0" applyFont="1" applyFill="1" applyBorder="1" applyAlignment="1">
      <alignment horizontal="center"/>
    </xf>
  </cellXfs>
  <cellStyles count="4">
    <cellStyle name="Comma" xfId="1" builtinId="3"/>
    <cellStyle name="Hyperlink" xfId="2" builtinId="8"/>
    <cellStyle name="Normal" xfId="0" builtinId="0"/>
    <cellStyle name="Percent" xfId="3" builtinId="5"/>
  </cellStyles>
  <dxfs count="0"/>
  <tableStyles count="0" defaultTableStyle="TableStyleMedium9" defaultPivotStyle="PivotStyleLight16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279" Type="http://schemas.openxmlformats.org/officeDocument/2006/relationships/worksheet" Target="worksheets/sheet279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326" Type="http://schemas.openxmlformats.org/officeDocument/2006/relationships/worksheet" Target="worksheets/sheet326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368" Type="http://schemas.openxmlformats.org/officeDocument/2006/relationships/worksheet" Target="worksheets/sheet368.xml"/><Relationship Id="rId172" Type="http://schemas.openxmlformats.org/officeDocument/2006/relationships/worksheet" Target="worksheets/sheet172.xml"/><Relationship Id="rId228" Type="http://schemas.openxmlformats.org/officeDocument/2006/relationships/worksheet" Target="worksheets/sheet228.xml"/><Relationship Id="rId281" Type="http://schemas.openxmlformats.org/officeDocument/2006/relationships/worksheet" Target="worksheets/sheet281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76" Type="http://schemas.openxmlformats.org/officeDocument/2006/relationships/worksheet" Target="worksheets/sheet76.xml"/><Relationship Id="rId141" Type="http://schemas.openxmlformats.org/officeDocument/2006/relationships/worksheet" Target="worksheets/sheet141.xml"/><Relationship Id="rId379" Type="http://schemas.openxmlformats.org/officeDocument/2006/relationships/theme" Target="theme/theme1.xml"/><Relationship Id="rId7" Type="http://schemas.openxmlformats.org/officeDocument/2006/relationships/worksheet" Target="worksheets/sheet7.xml"/><Relationship Id="rId183" Type="http://schemas.openxmlformats.org/officeDocument/2006/relationships/worksheet" Target="worksheets/sheet183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45" Type="http://schemas.openxmlformats.org/officeDocument/2006/relationships/worksheet" Target="worksheets/sheet45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348" Type="http://schemas.openxmlformats.org/officeDocument/2006/relationships/worksheet" Target="worksheets/sheet348.xml"/><Relationship Id="rId152" Type="http://schemas.openxmlformats.org/officeDocument/2006/relationships/worksheet" Target="worksheets/sheet152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56" Type="http://schemas.openxmlformats.org/officeDocument/2006/relationships/worksheet" Target="worksheets/sheet56.xml"/><Relationship Id="rId317" Type="http://schemas.openxmlformats.org/officeDocument/2006/relationships/worksheet" Target="worksheets/sheet317.xml"/><Relationship Id="rId359" Type="http://schemas.openxmlformats.org/officeDocument/2006/relationships/worksheet" Target="worksheets/sheet359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63" Type="http://schemas.openxmlformats.org/officeDocument/2006/relationships/worksheet" Target="worksheets/sheet163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230" Type="http://schemas.openxmlformats.org/officeDocument/2006/relationships/worksheet" Target="worksheets/sheet230.xml"/><Relationship Id="rId25" Type="http://schemas.openxmlformats.org/officeDocument/2006/relationships/worksheet" Target="worksheets/sheet25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328" Type="http://schemas.openxmlformats.org/officeDocument/2006/relationships/worksheet" Target="worksheets/sheet328.xml"/><Relationship Id="rId132" Type="http://schemas.openxmlformats.org/officeDocument/2006/relationships/worksheet" Target="worksheets/sheet132.xml"/><Relationship Id="rId174" Type="http://schemas.openxmlformats.org/officeDocument/2006/relationships/worksheet" Target="worksheets/sheet174.xml"/><Relationship Id="rId381" Type="http://schemas.openxmlformats.org/officeDocument/2006/relationships/sharedStrings" Target="sharedStrings.xml"/><Relationship Id="rId241" Type="http://schemas.openxmlformats.org/officeDocument/2006/relationships/worksheet" Target="worksheets/sheet241.xml"/><Relationship Id="rId36" Type="http://schemas.openxmlformats.org/officeDocument/2006/relationships/worksheet" Target="worksheets/sheet36.xml"/><Relationship Id="rId283" Type="http://schemas.openxmlformats.org/officeDocument/2006/relationships/worksheet" Target="worksheets/sheet283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101" Type="http://schemas.openxmlformats.org/officeDocument/2006/relationships/worksheet" Target="worksheets/sheet101.xml"/><Relationship Id="rId143" Type="http://schemas.openxmlformats.org/officeDocument/2006/relationships/worksheet" Target="worksheets/sheet143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52" Type="http://schemas.openxmlformats.org/officeDocument/2006/relationships/worksheet" Target="worksheets/sheet252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sheetMetadata" Target="metadata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calcChain" Target="calcChain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customXml" Target="../customXml/item1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customXml" Target="../customXml/item3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customXml" Target="../customXml/item4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378" Type="http://schemas.openxmlformats.org/officeDocument/2006/relationships/externalLink" Target="externalLinks/externalLink2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316" Type="http://schemas.openxmlformats.org/officeDocument/2006/relationships/worksheet" Target="worksheets/sheet316.xml"/><Relationship Id="rId55" Type="http://schemas.openxmlformats.org/officeDocument/2006/relationships/worksheet" Target="worksheets/sheet55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358" Type="http://schemas.openxmlformats.org/officeDocument/2006/relationships/worksheet" Target="worksheets/sheet358.xml"/><Relationship Id="rId162" Type="http://schemas.openxmlformats.org/officeDocument/2006/relationships/worksheet" Target="worksheets/sheet162.xml"/><Relationship Id="rId218" Type="http://schemas.openxmlformats.org/officeDocument/2006/relationships/worksheet" Target="worksheets/sheet218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66" Type="http://schemas.openxmlformats.org/officeDocument/2006/relationships/worksheet" Target="worksheets/sheet66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69" Type="http://schemas.openxmlformats.org/officeDocument/2006/relationships/worksheet" Target="worksheets/sheet369.xml"/><Relationship Id="rId173" Type="http://schemas.openxmlformats.org/officeDocument/2006/relationships/worksheet" Target="worksheets/sheet173.xml"/><Relationship Id="rId229" Type="http://schemas.openxmlformats.org/officeDocument/2006/relationships/worksheet" Target="worksheets/sheet229.xml"/><Relationship Id="rId380" Type="http://schemas.openxmlformats.org/officeDocument/2006/relationships/styles" Target="styles.xml"/><Relationship Id="rId240" Type="http://schemas.openxmlformats.org/officeDocument/2006/relationships/worksheet" Target="worksheets/sheet240.xml"/><Relationship Id="rId35" Type="http://schemas.openxmlformats.org/officeDocument/2006/relationships/worksheet" Target="worksheets/sheet35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38" Type="http://schemas.openxmlformats.org/officeDocument/2006/relationships/worksheet" Target="worksheets/sheet338.xml"/><Relationship Id="rId8" Type="http://schemas.openxmlformats.org/officeDocument/2006/relationships/worksheet" Target="worksheets/sheet8.xml"/><Relationship Id="rId142" Type="http://schemas.openxmlformats.org/officeDocument/2006/relationships/worksheet" Target="worksheets/sheet142.xml"/><Relationship Id="rId184" Type="http://schemas.openxmlformats.org/officeDocument/2006/relationships/worksheet" Target="worksheets/sheet184.xml"/><Relationship Id="rId251" Type="http://schemas.openxmlformats.org/officeDocument/2006/relationships/worksheet" Target="worksheets/sheet251.xml"/><Relationship Id="rId46" Type="http://schemas.openxmlformats.org/officeDocument/2006/relationships/worksheet" Target="worksheets/sheet46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3" Type="http://schemas.openxmlformats.org/officeDocument/2006/relationships/worksheet" Target="worksheets/sheet153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220" Type="http://schemas.openxmlformats.org/officeDocument/2006/relationships/worksheet" Target="worksheets/sheet220.xml"/><Relationship Id="rId15" Type="http://schemas.openxmlformats.org/officeDocument/2006/relationships/worksheet" Target="worksheets/sheet15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318" Type="http://schemas.openxmlformats.org/officeDocument/2006/relationships/worksheet" Target="worksheets/sheet318.xml"/><Relationship Id="rId99" Type="http://schemas.openxmlformats.org/officeDocument/2006/relationships/worksheet" Target="worksheets/sheet99.xml"/><Relationship Id="rId122" Type="http://schemas.openxmlformats.org/officeDocument/2006/relationships/worksheet" Target="worksheets/sheet122.xml"/><Relationship Id="rId164" Type="http://schemas.openxmlformats.org/officeDocument/2006/relationships/worksheet" Target="worksheets/sheet164.xml"/><Relationship Id="rId371" Type="http://schemas.openxmlformats.org/officeDocument/2006/relationships/worksheet" Target="worksheets/sheet371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73" Type="http://schemas.openxmlformats.org/officeDocument/2006/relationships/worksheet" Target="worksheets/sheet273.xml"/><Relationship Id="rId329" Type="http://schemas.openxmlformats.org/officeDocument/2006/relationships/worksheet" Target="worksheets/sheet3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2012-13 Wheat Exports Sales and Shipments vs. 3-yr Average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4853360179458251E-2"/>
          <c:y val="0.11997948968522811"/>
          <c:w val="0.81475658936905149"/>
          <c:h val="0.66944127986075808"/>
        </c:manualLayout>
      </c:layout>
      <c:lineChart>
        <c:grouping val="standard"/>
        <c:varyColors val="0"/>
        <c:ser>
          <c:idx val="0"/>
          <c:order val="0"/>
          <c:tx>
            <c:strRef>
              <c:f>'2012-13 weekly pace'!$E$12</c:f>
              <c:strCache>
                <c:ptCount val="1"/>
                <c:pt idx="0">
                  <c:v>Sales Needed to Meet WASDE</c:v>
                </c:pt>
              </c:strCache>
            </c:strRef>
          </c:tx>
          <c:spPr>
            <a:ln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'2012-13 weekly pace'!$D$13:$D$64</c:f>
              <c:numCache>
                <c:formatCode>m/d/yyyy</c:formatCode>
                <c:ptCount val="52"/>
                <c:pt idx="0">
                  <c:v>41067</c:v>
                </c:pt>
                <c:pt idx="1">
                  <c:v>41074</c:v>
                </c:pt>
                <c:pt idx="2">
                  <c:v>41081</c:v>
                </c:pt>
                <c:pt idx="3">
                  <c:v>41088</c:v>
                </c:pt>
                <c:pt idx="4">
                  <c:v>41095</c:v>
                </c:pt>
                <c:pt idx="5">
                  <c:v>41102</c:v>
                </c:pt>
                <c:pt idx="6">
                  <c:v>41109</c:v>
                </c:pt>
                <c:pt idx="7">
                  <c:v>41116</c:v>
                </c:pt>
                <c:pt idx="8">
                  <c:v>41123</c:v>
                </c:pt>
                <c:pt idx="9">
                  <c:v>41130</c:v>
                </c:pt>
                <c:pt idx="10">
                  <c:v>41137</c:v>
                </c:pt>
                <c:pt idx="11">
                  <c:v>41144</c:v>
                </c:pt>
                <c:pt idx="12">
                  <c:v>41151</c:v>
                </c:pt>
                <c:pt idx="13">
                  <c:v>41158</c:v>
                </c:pt>
                <c:pt idx="14">
                  <c:v>41165</c:v>
                </c:pt>
                <c:pt idx="15">
                  <c:v>41172</c:v>
                </c:pt>
                <c:pt idx="16">
                  <c:v>41179</c:v>
                </c:pt>
                <c:pt idx="17">
                  <c:v>41186</c:v>
                </c:pt>
                <c:pt idx="18">
                  <c:v>41193</c:v>
                </c:pt>
                <c:pt idx="19">
                  <c:v>41200</c:v>
                </c:pt>
                <c:pt idx="20">
                  <c:v>41207</c:v>
                </c:pt>
                <c:pt idx="21">
                  <c:v>41214</c:v>
                </c:pt>
                <c:pt idx="22">
                  <c:v>41221</c:v>
                </c:pt>
                <c:pt idx="23">
                  <c:v>41228</c:v>
                </c:pt>
                <c:pt idx="24">
                  <c:v>41235</c:v>
                </c:pt>
                <c:pt idx="25">
                  <c:v>41242</c:v>
                </c:pt>
                <c:pt idx="26">
                  <c:v>41249</c:v>
                </c:pt>
                <c:pt idx="27">
                  <c:v>41256</c:v>
                </c:pt>
                <c:pt idx="28">
                  <c:v>41263</c:v>
                </c:pt>
                <c:pt idx="29">
                  <c:v>41270</c:v>
                </c:pt>
                <c:pt idx="30">
                  <c:v>41277</c:v>
                </c:pt>
                <c:pt idx="31" formatCode="d\-mmm\-yy">
                  <c:v>41284</c:v>
                </c:pt>
                <c:pt idx="32" formatCode="d\-mmm\-yy">
                  <c:v>41291</c:v>
                </c:pt>
                <c:pt idx="33" formatCode="d\-mmm\-yy">
                  <c:v>41298</c:v>
                </c:pt>
                <c:pt idx="34" formatCode="d\-mmm\-yy">
                  <c:v>41305</c:v>
                </c:pt>
                <c:pt idx="35" formatCode="d\-mmm\-yy">
                  <c:v>41312</c:v>
                </c:pt>
                <c:pt idx="36" formatCode="d\-mmm\-yy">
                  <c:v>41319</c:v>
                </c:pt>
                <c:pt idx="37" formatCode="d\-mmm\-yy">
                  <c:v>41326</c:v>
                </c:pt>
                <c:pt idx="38" formatCode="d\-mmm\-yy">
                  <c:v>41333</c:v>
                </c:pt>
                <c:pt idx="39" formatCode="d\-mmm\-yy">
                  <c:v>41340</c:v>
                </c:pt>
                <c:pt idx="40" formatCode="d\-mmm\-yy">
                  <c:v>41347</c:v>
                </c:pt>
                <c:pt idx="41" formatCode="d\-mmm\-yy">
                  <c:v>41354</c:v>
                </c:pt>
                <c:pt idx="42" formatCode="d\-mmm\-yy">
                  <c:v>41361</c:v>
                </c:pt>
                <c:pt idx="43" formatCode="d\-mmm\-yy">
                  <c:v>41368</c:v>
                </c:pt>
                <c:pt idx="44" formatCode="d\-mmm\-yy">
                  <c:v>41375</c:v>
                </c:pt>
                <c:pt idx="45" formatCode="d\-mmm\-yy">
                  <c:v>41382</c:v>
                </c:pt>
                <c:pt idx="46" formatCode="d\-mmm\-yy">
                  <c:v>41389</c:v>
                </c:pt>
                <c:pt idx="47" formatCode="d\-mmm\-yy">
                  <c:v>41396</c:v>
                </c:pt>
                <c:pt idx="48" formatCode="d\-mmm\-yy">
                  <c:v>41403</c:v>
                </c:pt>
                <c:pt idx="49" formatCode="d\-mmm\-yy">
                  <c:v>41410</c:v>
                </c:pt>
                <c:pt idx="50" formatCode="d\-mmm\-yy">
                  <c:v>41417</c:v>
                </c:pt>
                <c:pt idx="51" formatCode="d\-mmm\-yy">
                  <c:v>41424</c:v>
                </c:pt>
              </c:numCache>
            </c:numRef>
          </c:cat>
          <c:val>
            <c:numRef>
              <c:f>'2012-13 weekly pace'!$E$13:$E$64</c:f>
              <c:numCache>
                <c:formatCode>_(* #,##0.00_);_(* \(#,##0.00\);_(* "-"??_);_(@_)</c:formatCode>
                <c:ptCount val="52"/>
                <c:pt idx="0" formatCode="_(* #,##0_);_(* \(#,##0\);_(* &quot;-&quot;??_);_(@_)">
                  <c:v>5548.3</c:v>
                </c:pt>
                <c:pt idx="1">
                  <c:v>5924.0533193712226</c:v>
                </c:pt>
                <c:pt idx="2">
                  <c:v>6299.8066387424451</c:v>
                </c:pt>
                <c:pt idx="3">
                  <c:v>6675.5599581136676</c:v>
                </c:pt>
                <c:pt idx="4">
                  <c:v>7051.31327748489</c:v>
                </c:pt>
                <c:pt idx="5">
                  <c:v>7427.0665968561125</c:v>
                </c:pt>
                <c:pt idx="6">
                  <c:v>7802.8199162273349</c:v>
                </c:pt>
                <c:pt idx="7">
                  <c:v>8178.5732355985574</c:v>
                </c:pt>
                <c:pt idx="8">
                  <c:v>8554.3265549697808</c:v>
                </c:pt>
                <c:pt idx="9">
                  <c:v>8930.0798743410032</c:v>
                </c:pt>
                <c:pt idx="10">
                  <c:v>9305.8331937122257</c:v>
                </c:pt>
                <c:pt idx="11">
                  <c:v>9681.5865130834482</c:v>
                </c:pt>
                <c:pt idx="12">
                  <c:v>10057.339832454671</c:v>
                </c:pt>
                <c:pt idx="13">
                  <c:v>10433.093151825893</c:v>
                </c:pt>
                <c:pt idx="14">
                  <c:v>10808.846471197116</c:v>
                </c:pt>
                <c:pt idx="15">
                  <c:v>11184.599790568338</c:v>
                </c:pt>
                <c:pt idx="16">
                  <c:v>11560.35310993956</c:v>
                </c:pt>
                <c:pt idx="17">
                  <c:v>11936.106429310783</c:v>
                </c:pt>
                <c:pt idx="18">
                  <c:v>12311.859748682005</c:v>
                </c:pt>
                <c:pt idx="19">
                  <c:v>12687.613068053228</c:v>
                </c:pt>
                <c:pt idx="20">
                  <c:v>13063.36638742445</c:v>
                </c:pt>
                <c:pt idx="21">
                  <c:v>13439.119706795673</c:v>
                </c:pt>
                <c:pt idx="22">
                  <c:v>13814.873026166895</c:v>
                </c:pt>
                <c:pt idx="23">
                  <c:v>14190.626345538118</c:v>
                </c:pt>
                <c:pt idx="24">
                  <c:v>14566.37966490934</c:v>
                </c:pt>
                <c:pt idx="25">
                  <c:v>14942.132984280563</c:v>
                </c:pt>
                <c:pt idx="26">
                  <c:v>15317.886303651785</c:v>
                </c:pt>
                <c:pt idx="27">
                  <c:v>15693.639623023008</c:v>
                </c:pt>
                <c:pt idx="28">
                  <c:v>16069.39294239423</c:v>
                </c:pt>
                <c:pt idx="29">
                  <c:v>16445.146261765454</c:v>
                </c:pt>
                <c:pt idx="30">
                  <c:v>16820.899581136677</c:v>
                </c:pt>
                <c:pt idx="31">
                  <c:v>17196.652900507899</c:v>
                </c:pt>
                <c:pt idx="32">
                  <c:v>17572.406219879122</c:v>
                </c:pt>
                <c:pt idx="33">
                  <c:v>17948.159539250344</c:v>
                </c:pt>
                <c:pt idx="34">
                  <c:v>18323.912858621567</c:v>
                </c:pt>
                <c:pt idx="35">
                  <c:v>18699.666177992789</c:v>
                </c:pt>
                <c:pt idx="36">
                  <c:v>19075.419497364011</c:v>
                </c:pt>
                <c:pt idx="37">
                  <c:v>19451.172816735234</c:v>
                </c:pt>
                <c:pt idx="38">
                  <c:v>19826.926136106456</c:v>
                </c:pt>
                <c:pt idx="39">
                  <c:v>20202.679455477679</c:v>
                </c:pt>
                <c:pt idx="40">
                  <c:v>20578.432774848901</c:v>
                </c:pt>
                <c:pt idx="41">
                  <c:v>20954.186094220124</c:v>
                </c:pt>
                <c:pt idx="42">
                  <c:v>21329.939413591346</c:v>
                </c:pt>
                <c:pt idx="43">
                  <c:v>21705.692732962569</c:v>
                </c:pt>
                <c:pt idx="44">
                  <c:v>22081.446052333791</c:v>
                </c:pt>
                <c:pt idx="45">
                  <c:v>22457.199371705014</c:v>
                </c:pt>
                <c:pt idx="46">
                  <c:v>22832.952691076236</c:v>
                </c:pt>
                <c:pt idx="47">
                  <c:v>23208.706010447459</c:v>
                </c:pt>
                <c:pt idx="48">
                  <c:v>23584.459329818681</c:v>
                </c:pt>
                <c:pt idx="49">
                  <c:v>23960.212649189903</c:v>
                </c:pt>
                <c:pt idx="50">
                  <c:v>24335.965968561126</c:v>
                </c:pt>
                <c:pt idx="51">
                  <c:v>24711.719287932348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B5-429D-A72A-192520A0876D}"/>
            </c:ext>
          </c:extLst>
        </c:ser>
        <c:ser>
          <c:idx val="2"/>
          <c:order val="1"/>
          <c:tx>
            <c:strRef>
              <c:f>'2012-13 weekly pace'!$F$12</c:f>
              <c:strCache>
                <c:ptCount val="1"/>
                <c:pt idx="0">
                  <c:v>Shipments Needed to Meet WASDE</c:v>
                </c:pt>
              </c:strCache>
            </c:strRef>
          </c:tx>
          <c:spPr>
            <a:ln>
              <a:solidFill>
                <a:srgbClr val="7030A0"/>
              </a:solidFill>
              <a:prstDash val="dash"/>
            </a:ln>
          </c:spPr>
          <c:marker>
            <c:symbol val="none"/>
          </c:marker>
          <c:cat>
            <c:numRef>
              <c:f>'2012-13 weekly pace'!$D$13:$D$64</c:f>
              <c:numCache>
                <c:formatCode>m/d/yyyy</c:formatCode>
                <c:ptCount val="52"/>
                <c:pt idx="0">
                  <c:v>41067</c:v>
                </c:pt>
                <c:pt idx="1">
                  <c:v>41074</c:v>
                </c:pt>
                <c:pt idx="2">
                  <c:v>41081</c:v>
                </c:pt>
                <c:pt idx="3">
                  <c:v>41088</c:v>
                </c:pt>
                <c:pt idx="4">
                  <c:v>41095</c:v>
                </c:pt>
                <c:pt idx="5">
                  <c:v>41102</c:v>
                </c:pt>
                <c:pt idx="6">
                  <c:v>41109</c:v>
                </c:pt>
                <c:pt idx="7">
                  <c:v>41116</c:v>
                </c:pt>
                <c:pt idx="8">
                  <c:v>41123</c:v>
                </c:pt>
                <c:pt idx="9">
                  <c:v>41130</c:v>
                </c:pt>
                <c:pt idx="10">
                  <c:v>41137</c:v>
                </c:pt>
                <c:pt idx="11">
                  <c:v>41144</c:v>
                </c:pt>
                <c:pt idx="12">
                  <c:v>41151</c:v>
                </c:pt>
                <c:pt idx="13">
                  <c:v>41158</c:v>
                </c:pt>
                <c:pt idx="14">
                  <c:v>41165</c:v>
                </c:pt>
                <c:pt idx="15">
                  <c:v>41172</c:v>
                </c:pt>
                <c:pt idx="16">
                  <c:v>41179</c:v>
                </c:pt>
                <c:pt idx="17">
                  <c:v>41186</c:v>
                </c:pt>
                <c:pt idx="18">
                  <c:v>41193</c:v>
                </c:pt>
                <c:pt idx="19">
                  <c:v>41200</c:v>
                </c:pt>
                <c:pt idx="20">
                  <c:v>41207</c:v>
                </c:pt>
                <c:pt idx="21">
                  <c:v>41214</c:v>
                </c:pt>
                <c:pt idx="22">
                  <c:v>41221</c:v>
                </c:pt>
                <c:pt idx="23">
                  <c:v>41228</c:v>
                </c:pt>
                <c:pt idx="24">
                  <c:v>41235</c:v>
                </c:pt>
                <c:pt idx="25">
                  <c:v>41242</c:v>
                </c:pt>
                <c:pt idx="26">
                  <c:v>41249</c:v>
                </c:pt>
                <c:pt idx="27">
                  <c:v>41256</c:v>
                </c:pt>
                <c:pt idx="28">
                  <c:v>41263</c:v>
                </c:pt>
                <c:pt idx="29">
                  <c:v>41270</c:v>
                </c:pt>
                <c:pt idx="30">
                  <c:v>41277</c:v>
                </c:pt>
                <c:pt idx="31" formatCode="d\-mmm\-yy">
                  <c:v>41284</c:v>
                </c:pt>
                <c:pt idx="32" formatCode="d\-mmm\-yy">
                  <c:v>41291</c:v>
                </c:pt>
                <c:pt idx="33" formatCode="d\-mmm\-yy">
                  <c:v>41298</c:v>
                </c:pt>
                <c:pt idx="34" formatCode="d\-mmm\-yy">
                  <c:v>41305</c:v>
                </c:pt>
                <c:pt idx="35" formatCode="d\-mmm\-yy">
                  <c:v>41312</c:v>
                </c:pt>
                <c:pt idx="36" formatCode="d\-mmm\-yy">
                  <c:v>41319</c:v>
                </c:pt>
                <c:pt idx="37" formatCode="d\-mmm\-yy">
                  <c:v>41326</c:v>
                </c:pt>
                <c:pt idx="38" formatCode="d\-mmm\-yy">
                  <c:v>41333</c:v>
                </c:pt>
                <c:pt idx="39" formatCode="d\-mmm\-yy">
                  <c:v>41340</c:v>
                </c:pt>
                <c:pt idx="40" formatCode="d\-mmm\-yy">
                  <c:v>41347</c:v>
                </c:pt>
                <c:pt idx="41" formatCode="d\-mmm\-yy">
                  <c:v>41354</c:v>
                </c:pt>
                <c:pt idx="42" formatCode="d\-mmm\-yy">
                  <c:v>41361</c:v>
                </c:pt>
                <c:pt idx="43" formatCode="d\-mmm\-yy">
                  <c:v>41368</c:v>
                </c:pt>
                <c:pt idx="44" formatCode="d\-mmm\-yy">
                  <c:v>41375</c:v>
                </c:pt>
                <c:pt idx="45" formatCode="d\-mmm\-yy">
                  <c:v>41382</c:v>
                </c:pt>
                <c:pt idx="46" formatCode="d\-mmm\-yy">
                  <c:v>41389</c:v>
                </c:pt>
                <c:pt idx="47" formatCode="d\-mmm\-yy">
                  <c:v>41396</c:v>
                </c:pt>
                <c:pt idx="48" formatCode="d\-mmm\-yy">
                  <c:v>41403</c:v>
                </c:pt>
                <c:pt idx="49" formatCode="d\-mmm\-yy">
                  <c:v>41410</c:v>
                </c:pt>
                <c:pt idx="50" formatCode="d\-mmm\-yy">
                  <c:v>41417</c:v>
                </c:pt>
                <c:pt idx="51" formatCode="d\-mmm\-yy">
                  <c:v>41424</c:v>
                </c:pt>
              </c:numCache>
            </c:numRef>
          </c:cat>
          <c:val>
            <c:numRef>
              <c:f>'2012-13 weekly pace'!$F$13:$F$64</c:f>
              <c:numCache>
                <c:formatCode>_(* #,##0.00_);_(* \(#,##0.00\);_(* "-"??_);_(@_)</c:formatCode>
                <c:ptCount val="52"/>
                <c:pt idx="0" formatCode="_(* #,##0_);_(* \(#,##0\);_(* &quot;-&quot;??_);_(@_)">
                  <c:v>667</c:v>
                </c:pt>
                <c:pt idx="1">
                  <c:v>1138.4650840771051</c:v>
                </c:pt>
                <c:pt idx="2">
                  <c:v>1609.9301681542102</c:v>
                </c:pt>
                <c:pt idx="3">
                  <c:v>2081.3952522313152</c:v>
                </c:pt>
                <c:pt idx="4">
                  <c:v>2552.8603363084203</c:v>
                </c:pt>
                <c:pt idx="5">
                  <c:v>3024.3254203855254</c:v>
                </c:pt>
                <c:pt idx="6">
                  <c:v>3495.7905044626305</c:v>
                </c:pt>
                <c:pt idx="7">
                  <c:v>3967.2555885397355</c:v>
                </c:pt>
                <c:pt idx="8">
                  <c:v>4438.7206726168406</c:v>
                </c:pt>
                <c:pt idx="9">
                  <c:v>4910.1857566939452</c:v>
                </c:pt>
                <c:pt idx="10">
                  <c:v>5381.6508407710498</c:v>
                </c:pt>
                <c:pt idx="11">
                  <c:v>5853.1159248481545</c:v>
                </c:pt>
                <c:pt idx="12">
                  <c:v>6324.5810089252591</c:v>
                </c:pt>
                <c:pt idx="13">
                  <c:v>6796.0460930023637</c:v>
                </c:pt>
                <c:pt idx="14">
                  <c:v>7267.5111770794683</c:v>
                </c:pt>
                <c:pt idx="15">
                  <c:v>7738.9762611565729</c:v>
                </c:pt>
                <c:pt idx="16">
                  <c:v>8210.4413452336776</c:v>
                </c:pt>
                <c:pt idx="17">
                  <c:v>8681.9064293107822</c:v>
                </c:pt>
                <c:pt idx="18">
                  <c:v>9153.3715133878868</c:v>
                </c:pt>
                <c:pt idx="19">
                  <c:v>9624.8365974649914</c:v>
                </c:pt>
                <c:pt idx="20">
                  <c:v>10096.301681542096</c:v>
                </c:pt>
                <c:pt idx="21">
                  <c:v>10567.766765619201</c:v>
                </c:pt>
                <c:pt idx="22">
                  <c:v>11039.231849696305</c:v>
                </c:pt>
                <c:pt idx="23">
                  <c:v>11510.69693377341</c:v>
                </c:pt>
                <c:pt idx="24">
                  <c:v>11982.162017850515</c:v>
                </c:pt>
                <c:pt idx="25">
                  <c:v>12453.627101927619</c:v>
                </c:pt>
                <c:pt idx="26">
                  <c:v>12925.092186004724</c:v>
                </c:pt>
                <c:pt idx="27">
                  <c:v>13396.557270081828</c:v>
                </c:pt>
                <c:pt idx="28">
                  <c:v>13868.022354158933</c:v>
                </c:pt>
                <c:pt idx="29">
                  <c:v>14339.487438236038</c:v>
                </c:pt>
                <c:pt idx="30">
                  <c:v>14810.952522313142</c:v>
                </c:pt>
                <c:pt idx="31">
                  <c:v>15282.417606390247</c:v>
                </c:pt>
                <c:pt idx="32">
                  <c:v>15753.882690467351</c:v>
                </c:pt>
                <c:pt idx="33">
                  <c:v>16225.347774544456</c:v>
                </c:pt>
                <c:pt idx="34">
                  <c:v>16696.812858621561</c:v>
                </c:pt>
                <c:pt idx="35">
                  <c:v>17168.277942698667</c:v>
                </c:pt>
                <c:pt idx="36">
                  <c:v>17639.743026775774</c:v>
                </c:pt>
                <c:pt idx="37">
                  <c:v>18111.20811085288</c:v>
                </c:pt>
                <c:pt idx="38">
                  <c:v>18582.673194929986</c:v>
                </c:pt>
                <c:pt idx="39">
                  <c:v>19054.138279007093</c:v>
                </c:pt>
                <c:pt idx="40">
                  <c:v>19525.603363084199</c:v>
                </c:pt>
                <c:pt idx="41">
                  <c:v>19997.068447161306</c:v>
                </c:pt>
                <c:pt idx="42">
                  <c:v>20468.533531238412</c:v>
                </c:pt>
                <c:pt idx="43">
                  <c:v>20939.998615315519</c:v>
                </c:pt>
                <c:pt idx="44">
                  <c:v>21411.463699392625</c:v>
                </c:pt>
                <c:pt idx="45">
                  <c:v>21882.928783469728</c:v>
                </c:pt>
                <c:pt idx="46">
                  <c:v>22354.393867546831</c:v>
                </c:pt>
                <c:pt idx="47">
                  <c:v>22825.858951623937</c:v>
                </c:pt>
                <c:pt idx="48">
                  <c:v>23297.324035701044</c:v>
                </c:pt>
                <c:pt idx="49">
                  <c:v>23768.789119778146</c:v>
                </c:pt>
                <c:pt idx="50">
                  <c:v>24240.254203855249</c:v>
                </c:pt>
                <c:pt idx="51">
                  <c:v>24711.719287932356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B5-429D-A72A-192520A0876D}"/>
            </c:ext>
          </c:extLst>
        </c:ser>
        <c:ser>
          <c:idx val="1"/>
          <c:order val="2"/>
          <c:tx>
            <c:strRef>
              <c:f>'2012-13 weekly pace'!$G$12</c:f>
              <c:strCache>
                <c:ptCount val="1"/>
                <c:pt idx="0">
                  <c:v>Actual Export Sales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'2012-13 weekly pace'!$D$13:$D$64</c:f>
              <c:numCache>
                <c:formatCode>m/d/yyyy</c:formatCode>
                <c:ptCount val="52"/>
                <c:pt idx="0">
                  <c:v>41067</c:v>
                </c:pt>
                <c:pt idx="1">
                  <c:v>41074</c:v>
                </c:pt>
                <c:pt idx="2">
                  <c:v>41081</c:v>
                </c:pt>
                <c:pt idx="3">
                  <c:v>41088</c:v>
                </c:pt>
                <c:pt idx="4">
                  <c:v>41095</c:v>
                </c:pt>
                <c:pt idx="5">
                  <c:v>41102</c:v>
                </c:pt>
                <c:pt idx="6">
                  <c:v>41109</c:v>
                </c:pt>
                <c:pt idx="7">
                  <c:v>41116</c:v>
                </c:pt>
                <c:pt idx="8">
                  <c:v>41123</c:v>
                </c:pt>
                <c:pt idx="9">
                  <c:v>41130</c:v>
                </c:pt>
                <c:pt idx="10">
                  <c:v>41137</c:v>
                </c:pt>
                <c:pt idx="11">
                  <c:v>41144</c:v>
                </c:pt>
                <c:pt idx="12">
                  <c:v>41151</c:v>
                </c:pt>
                <c:pt idx="13">
                  <c:v>41158</c:v>
                </c:pt>
                <c:pt idx="14">
                  <c:v>41165</c:v>
                </c:pt>
                <c:pt idx="15">
                  <c:v>41172</c:v>
                </c:pt>
                <c:pt idx="16">
                  <c:v>41179</c:v>
                </c:pt>
                <c:pt idx="17">
                  <c:v>41186</c:v>
                </c:pt>
                <c:pt idx="18">
                  <c:v>41193</c:v>
                </c:pt>
                <c:pt idx="19">
                  <c:v>41200</c:v>
                </c:pt>
                <c:pt idx="20">
                  <c:v>41207</c:v>
                </c:pt>
                <c:pt idx="21">
                  <c:v>41214</c:v>
                </c:pt>
                <c:pt idx="22">
                  <c:v>41221</c:v>
                </c:pt>
                <c:pt idx="23">
                  <c:v>41228</c:v>
                </c:pt>
                <c:pt idx="24">
                  <c:v>41235</c:v>
                </c:pt>
                <c:pt idx="25">
                  <c:v>41242</c:v>
                </c:pt>
                <c:pt idx="26">
                  <c:v>41249</c:v>
                </c:pt>
                <c:pt idx="27">
                  <c:v>41256</c:v>
                </c:pt>
                <c:pt idx="28">
                  <c:v>41263</c:v>
                </c:pt>
                <c:pt idx="29">
                  <c:v>41270</c:v>
                </c:pt>
                <c:pt idx="30">
                  <c:v>41277</c:v>
                </c:pt>
                <c:pt idx="31" formatCode="d\-mmm\-yy">
                  <c:v>41284</c:v>
                </c:pt>
                <c:pt idx="32" formatCode="d\-mmm\-yy">
                  <c:v>41291</c:v>
                </c:pt>
                <c:pt idx="33" formatCode="d\-mmm\-yy">
                  <c:v>41298</c:v>
                </c:pt>
                <c:pt idx="34" formatCode="d\-mmm\-yy">
                  <c:v>41305</c:v>
                </c:pt>
                <c:pt idx="35" formatCode="d\-mmm\-yy">
                  <c:v>41312</c:v>
                </c:pt>
                <c:pt idx="36" formatCode="d\-mmm\-yy">
                  <c:v>41319</c:v>
                </c:pt>
                <c:pt idx="37" formatCode="d\-mmm\-yy">
                  <c:v>41326</c:v>
                </c:pt>
                <c:pt idx="38" formatCode="d\-mmm\-yy">
                  <c:v>41333</c:v>
                </c:pt>
                <c:pt idx="39" formatCode="d\-mmm\-yy">
                  <c:v>41340</c:v>
                </c:pt>
                <c:pt idx="40" formatCode="d\-mmm\-yy">
                  <c:v>41347</c:v>
                </c:pt>
                <c:pt idx="41" formatCode="d\-mmm\-yy">
                  <c:v>41354</c:v>
                </c:pt>
                <c:pt idx="42" formatCode="d\-mmm\-yy">
                  <c:v>41361</c:v>
                </c:pt>
                <c:pt idx="43" formatCode="d\-mmm\-yy">
                  <c:v>41368</c:v>
                </c:pt>
                <c:pt idx="44" formatCode="d\-mmm\-yy">
                  <c:v>41375</c:v>
                </c:pt>
                <c:pt idx="45" formatCode="d\-mmm\-yy">
                  <c:v>41382</c:v>
                </c:pt>
                <c:pt idx="46" formatCode="d\-mmm\-yy">
                  <c:v>41389</c:v>
                </c:pt>
                <c:pt idx="47" formatCode="d\-mmm\-yy">
                  <c:v>41396</c:v>
                </c:pt>
                <c:pt idx="48" formatCode="d\-mmm\-yy">
                  <c:v>41403</c:v>
                </c:pt>
                <c:pt idx="49" formatCode="d\-mmm\-yy">
                  <c:v>41410</c:v>
                </c:pt>
                <c:pt idx="50" formatCode="d\-mmm\-yy">
                  <c:v>41417</c:v>
                </c:pt>
                <c:pt idx="51" formatCode="d\-mmm\-yy">
                  <c:v>41424</c:v>
                </c:pt>
              </c:numCache>
            </c:numRef>
          </c:cat>
          <c:val>
            <c:numRef>
              <c:f>'2012-13 weekly pace'!$G$13:$G$64</c:f>
              <c:numCache>
                <c:formatCode>General</c:formatCode>
                <c:ptCount val="52"/>
                <c:pt idx="0">
                  <c:v>5548.3</c:v>
                </c:pt>
                <c:pt idx="1">
                  <c:v>6390.2999999999993</c:v>
                </c:pt>
                <c:pt idx="2">
                  <c:v>6714.8</c:v>
                </c:pt>
                <c:pt idx="3">
                  <c:v>7133.7000000000007</c:v>
                </c:pt>
                <c:pt idx="4">
                  <c:v>7445.5</c:v>
                </c:pt>
                <c:pt idx="5">
                  <c:v>8034.7000000000007</c:v>
                </c:pt>
                <c:pt idx="6">
                  <c:v>8401.7000000000007</c:v>
                </c:pt>
                <c:pt idx="7">
                  <c:v>8917.9000000000015</c:v>
                </c:pt>
                <c:pt idx="8">
                  <c:v>9583.1</c:v>
                </c:pt>
                <c:pt idx="9">
                  <c:v>9979.7999999999993</c:v>
                </c:pt>
                <c:pt idx="10">
                  <c:v>10419.9</c:v>
                </c:pt>
                <c:pt idx="11">
                  <c:v>10928.4</c:v>
                </c:pt>
                <c:pt idx="12">
                  <c:v>11477.2</c:v>
                </c:pt>
                <c:pt idx="13">
                  <c:v>11859.1</c:v>
                </c:pt>
                <c:pt idx="14">
                  <c:v>12348</c:v>
                </c:pt>
                <c:pt idx="15">
                  <c:v>12773.9</c:v>
                </c:pt>
                <c:pt idx="16">
                  <c:v>13081</c:v>
                </c:pt>
                <c:pt idx="17">
                  <c:v>13360.9</c:v>
                </c:pt>
                <c:pt idx="18">
                  <c:v>13770.9</c:v>
                </c:pt>
                <c:pt idx="19">
                  <c:v>14342.9</c:v>
                </c:pt>
                <c:pt idx="20">
                  <c:v>14705.7</c:v>
                </c:pt>
                <c:pt idx="21">
                  <c:v>14915.2</c:v>
                </c:pt>
                <c:pt idx="22">
                  <c:v>15229.7</c:v>
                </c:pt>
                <c:pt idx="23">
                  <c:v>15865.2</c:v>
                </c:pt>
                <c:pt idx="24">
                  <c:v>16144.5</c:v>
                </c:pt>
                <c:pt idx="25">
                  <c:v>16497.5</c:v>
                </c:pt>
                <c:pt idx="26">
                  <c:v>17016.099999999999</c:v>
                </c:pt>
                <c:pt idx="27">
                  <c:v>17667.3</c:v>
                </c:pt>
                <c:pt idx="28">
                  <c:v>18676.3</c:v>
                </c:pt>
                <c:pt idx="29">
                  <c:v>19076.599999999999</c:v>
                </c:pt>
                <c:pt idx="30">
                  <c:v>19310.400000000001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B5-429D-A72A-192520A0876D}"/>
            </c:ext>
          </c:extLst>
        </c:ser>
        <c:ser>
          <c:idx val="3"/>
          <c:order val="3"/>
          <c:tx>
            <c:strRef>
              <c:f>'2012-13 weekly pace'!$H$12</c:f>
              <c:strCache>
                <c:ptCount val="1"/>
                <c:pt idx="0">
                  <c:v>Shipped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'2012-13 weekly pace'!$D$13:$D$64</c:f>
              <c:numCache>
                <c:formatCode>m/d/yyyy</c:formatCode>
                <c:ptCount val="52"/>
                <c:pt idx="0">
                  <c:v>41067</c:v>
                </c:pt>
                <c:pt idx="1">
                  <c:v>41074</c:v>
                </c:pt>
                <c:pt idx="2">
                  <c:v>41081</c:v>
                </c:pt>
                <c:pt idx="3">
                  <c:v>41088</c:v>
                </c:pt>
                <c:pt idx="4">
                  <c:v>41095</c:v>
                </c:pt>
                <c:pt idx="5">
                  <c:v>41102</c:v>
                </c:pt>
                <c:pt idx="6">
                  <c:v>41109</c:v>
                </c:pt>
                <c:pt idx="7">
                  <c:v>41116</c:v>
                </c:pt>
                <c:pt idx="8">
                  <c:v>41123</c:v>
                </c:pt>
                <c:pt idx="9">
                  <c:v>41130</c:v>
                </c:pt>
                <c:pt idx="10">
                  <c:v>41137</c:v>
                </c:pt>
                <c:pt idx="11">
                  <c:v>41144</c:v>
                </c:pt>
                <c:pt idx="12">
                  <c:v>41151</c:v>
                </c:pt>
                <c:pt idx="13">
                  <c:v>41158</c:v>
                </c:pt>
                <c:pt idx="14">
                  <c:v>41165</c:v>
                </c:pt>
                <c:pt idx="15">
                  <c:v>41172</c:v>
                </c:pt>
                <c:pt idx="16">
                  <c:v>41179</c:v>
                </c:pt>
                <c:pt idx="17">
                  <c:v>41186</c:v>
                </c:pt>
                <c:pt idx="18">
                  <c:v>41193</c:v>
                </c:pt>
                <c:pt idx="19">
                  <c:v>41200</c:v>
                </c:pt>
                <c:pt idx="20">
                  <c:v>41207</c:v>
                </c:pt>
                <c:pt idx="21">
                  <c:v>41214</c:v>
                </c:pt>
                <c:pt idx="22">
                  <c:v>41221</c:v>
                </c:pt>
                <c:pt idx="23">
                  <c:v>41228</c:v>
                </c:pt>
                <c:pt idx="24">
                  <c:v>41235</c:v>
                </c:pt>
                <c:pt idx="25">
                  <c:v>41242</c:v>
                </c:pt>
                <c:pt idx="26">
                  <c:v>41249</c:v>
                </c:pt>
                <c:pt idx="27">
                  <c:v>41256</c:v>
                </c:pt>
                <c:pt idx="28">
                  <c:v>41263</c:v>
                </c:pt>
                <c:pt idx="29">
                  <c:v>41270</c:v>
                </c:pt>
                <c:pt idx="30">
                  <c:v>41277</c:v>
                </c:pt>
                <c:pt idx="31" formatCode="d\-mmm\-yy">
                  <c:v>41284</c:v>
                </c:pt>
                <c:pt idx="32" formatCode="d\-mmm\-yy">
                  <c:v>41291</c:v>
                </c:pt>
                <c:pt idx="33" formatCode="d\-mmm\-yy">
                  <c:v>41298</c:v>
                </c:pt>
                <c:pt idx="34" formatCode="d\-mmm\-yy">
                  <c:v>41305</c:v>
                </c:pt>
                <c:pt idx="35" formatCode="d\-mmm\-yy">
                  <c:v>41312</c:v>
                </c:pt>
                <c:pt idx="36" formatCode="d\-mmm\-yy">
                  <c:v>41319</c:v>
                </c:pt>
                <c:pt idx="37" formatCode="d\-mmm\-yy">
                  <c:v>41326</c:v>
                </c:pt>
                <c:pt idx="38" formatCode="d\-mmm\-yy">
                  <c:v>41333</c:v>
                </c:pt>
                <c:pt idx="39" formatCode="d\-mmm\-yy">
                  <c:v>41340</c:v>
                </c:pt>
                <c:pt idx="40" formatCode="d\-mmm\-yy">
                  <c:v>41347</c:v>
                </c:pt>
                <c:pt idx="41" formatCode="d\-mmm\-yy">
                  <c:v>41354</c:v>
                </c:pt>
                <c:pt idx="42" formatCode="d\-mmm\-yy">
                  <c:v>41361</c:v>
                </c:pt>
                <c:pt idx="43" formatCode="d\-mmm\-yy">
                  <c:v>41368</c:v>
                </c:pt>
                <c:pt idx="44" formatCode="d\-mmm\-yy">
                  <c:v>41375</c:v>
                </c:pt>
                <c:pt idx="45" formatCode="d\-mmm\-yy">
                  <c:v>41382</c:v>
                </c:pt>
                <c:pt idx="46" formatCode="d\-mmm\-yy">
                  <c:v>41389</c:v>
                </c:pt>
                <c:pt idx="47" formatCode="d\-mmm\-yy">
                  <c:v>41396</c:v>
                </c:pt>
                <c:pt idx="48" formatCode="d\-mmm\-yy">
                  <c:v>41403</c:v>
                </c:pt>
                <c:pt idx="49" formatCode="d\-mmm\-yy">
                  <c:v>41410</c:v>
                </c:pt>
                <c:pt idx="50" formatCode="d\-mmm\-yy">
                  <c:v>41417</c:v>
                </c:pt>
                <c:pt idx="51" formatCode="d\-mmm\-yy">
                  <c:v>41424</c:v>
                </c:pt>
              </c:numCache>
            </c:numRef>
          </c:cat>
          <c:val>
            <c:numRef>
              <c:f>'2012-13 weekly pace'!$H$13:$H$64</c:f>
              <c:numCache>
                <c:formatCode>General</c:formatCode>
                <c:ptCount val="52"/>
                <c:pt idx="0">
                  <c:v>667</c:v>
                </c:pt>
                <c:pt idx="1">
                  <c:v>1262.0999999999999</c:v>
                </c:pt>
                <c:pt idx="2">
                  <c:v>1734.7</c:v>
                </c:pt>
                <c:pt idx="3">
                  <c:v>2331.6</c:v>
                </c:pt>
                <c:pt idx="4">
                  <c:v>2742.6</c:v>
                </c:pt>
                <c:pt idx="5">
                  <c:v>3113.1</c:v>
                </c:pt>
                <c:pt idx="6">
                  <c:v>3383</c:v>
                </c:pt>
                <c:pt idx="7">
                  <c:v>3846.3</c:v>
                </c:pt>
                <c:pt idx="8">
                  <c:v>4442.5</c:v>
                </c:pt>
                <c:pt idx="9">
                  <c:v>5001.5</c:v>
                </c:pt>
                <c:pt idx="10">
                  <c:v>5671</c:v>
                </c:pt>
                <c:pt idx="11">
                  <c:v>6230.4</c:v>
                </c:pt>
                <c:pt idx="12">
                  <c:v>6825</c:v>
                </c:pt>
                <c:pt idx="13">
                  <c:v>7312.5</c:v>
                </c:pt>
                <c:pt idx="14">
                  <c:v>8088.5</c:v>
                </c:pt>
                <c:pt idx="15">
                  <c:v>8630.7999999999993</c:v>
                </c:pt>
                <c:pt idx="16">
                  <c:v>9221.7999999999993</c:v>
                </c:pt>
                <c:pt idx="17">
                  <c:v>9604</c:v>
                </c:pt>
                <c:pt idx="18">
                  <c:v>9734.9</c:v>
                </c:pt>
                <c:pt idx="19">
                  <c:v>10114.5</c:v>
                </c:pt>
                <c:pt idx="20">
                  <c:v>10409.700000000001</c:v>
                </c:pt>
                <c:pt idx="21">
                  <c:v>10802</c:v>
                </c:pt>
                <c:pt idx="22">
                  <c:v>11100.5</c:v>
                </c:pt>
                <c:pt idx="23">
                  <c:v>11430.1</c:v>
                </c:pt>
                <c:pt idx="24">
                  <c:v>11658.7</c:v>
                </c:pt>
                <c:pt idx="25">
                  <c:v>12045.2</c:v>
                </c:pt>
                <c:pt idx="26">
                  <c:v>12354.9</c:v>
                </c:pt>
                <c:pt idx="27">
                  <c:v>12763.1</c:v>
                </c:pt>
                <c:pt idx="28">
                  <c:v>13186.5</c:v>
                </c:pt>
                <c:pt idx="29">
                  <c:v>13345.4</c:v>
                </c:pt>
                <c:pt idx="30">
                  <c:v>13609.8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B5-429D-A72A-192520A0876D}"/>
            </c:ext>
          </c:extLst>
        </c:ser>
        <c:ser>
          <c:idx val="4"/>
          <c:order val="4"/>
          <c:tx>
            <c:strRef>
              <c:f>[2]Total!$B$1:$B$2</c:f>
              <c:strCache>
                <c:ptCount val="1"/>
                <c:pt idx="0">
                  <c:v>3-Year Ave, Total Sales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'2012-13 weekly pace'!$D$13:$D$64</c:f>
              <c:numCache>
                <c:formatCode>m/d/yyyy</c:formatCode>
                <c:ptCount val="52"/>
                <c:pt idx="0">
                  <c:v>41067</c:v>
                </c:pt>
                <c:pt idx="1">
                  <c:v>41074</c:v>
                </c:pt>
                <c:pt idx="2">
                  <c:v>41081</c:v>
                </c:pt>
                <c:pt idx="3">
                  <c:v>41088</c:v>
                </c:pt>
                <c:pt idx="4">
                  <c:v>41095</c:v>
                </c:pt>
                <c:pt idx="5">
                  <c:v>41102</c:v>
                </c:pt>
                <c:pt idx="6">
                  <c:v>41109</c:v>
                </c:pt>
                <c:pt idx="7">
                  <c:v>41116</c:v>
                </c:pt>
                <c:pt idx="8">
                  <c:v>41123</c:v>
                </c:pt>
                <c:pt idx="9">
                  <c:v>41130</c:v>
                </c:pt>
                <c:pt idx="10">
                  <c:v>41137</c:v>
                </c:pt>
                <c:pt idx="11">
                  <c:v>41144</c:v>
                </c:pt>
                <c:pt idx="12">
                  <c:v>41151</c:v>
                </c:pt>
                <c:pt idx="13">
                  <c:v>41158</c:v>
                </c:pt>
                <c:pt idx="14">
                  <c:v>41165</c:v>
                </c:pt>
                <c:pt idx="15">
                  <c:v>41172</c:v>
                </c:pt>
                <c:pt idx="16">
                  <c:v>41179</c:v>
                </c:pt>
                <c:pt idx="17">
                  <c:v>41186</c:v>
                </c:pt>
                <c:pt idx="18">
                  <c:v>41193</c:v>
                </c:pt>
                <c:pt idx="19">
                  <c:v>41200</c:v>
                </c:pt>
                <c:pt idx="20">
                  <c:v>41207</c:v>
                </c:pt>
                <c:pt idx="21">
                  <c:v>41214</c:v>
                </c:pt>
                <c:pt idx="22">
                  <c:v>41221</c:v>
                </c:pt>
                <c:pt idx="23">
                  <c:v>41228</c:v>
                </c:pt>
                <c:pt idx="24">
                  <c:v>41235</c:v>
                </c:pt>
                <c:pt idx="25">
                  <c:v>41242</c:v>
                </c:pt>
                <c:pt idx="26">
                  <c:v>41249</c:v>
                </c:pt>
                <c:pt idx="27">
                  <c:v>41256</c:v>
                </c:pt>
                <c:pt idx="28">
                  <c:v>41263</c:v>
                </c:pt>
                <c:pt idx="29">
                  <c:v>41270</c:v>
                </c:pt>
                <c:pt idx="30">
                  <c:v>41277</c:v>
                </c:pt>
                <c:pt idx="31" formatCode="d\-mmm\-yy">
                  <c:v>41284</c:v>
                </c:pt>
                <c:pt idx="32" formatCode="d\-mmm\-yy">
                  <c:v>41291</c:v>
                </c:pt>
                <c:pt idx="33" formatCode="d\-mmm\-yy">
                  <c:v>41298</c:v>
                </c:pt>
                <c:pt idx="34" formatCode="d\-mmm\-yy">
                  <c:v>41305</c:v>
                </c:pt>
                <c:pt idx="35" formatCode="d\-mmm\-yy">
                  <c:v>41312</c:v>
                </c:pt>
                <c:pt idx="36" formatCode="d\-mmm\-yy">
                  <c:v>41319</c:v>
                </c:pt>
                <c:pt idx="37" formatCode="d\-mmm\-yy">
                  <c:v>41326</c:v>
                </c:pt>
                <c:pt idx="38" formatCode="d\-mmm\-yy">
                  <c:v>41333</c:v>
                </c:pt>
                <c:pt idx="39" formatCode="d\-mmm\-yy">
                  <c:v>41340</c:v>
                </c:pt>
                <c:pt idx="40" formatCode="d\-mmm\-yy">
                  <c:v>41347</c:v>
                </c:pt>
                <c:pt idx="41" formatCode="d\-mmm\-yy">
                  <c:v>41354</c:v>
                </c:pt>
                <c:pt idx="42" formatCode="d\-mmm\-yy">
                  <c:v>41361</c:v>
                </c:pt>
                <c:pt idx="43" formatCode="d\-mmm\-yy">
                  <c:v>41368</c:v>
                </c:pt>
                <c:pt idx="44" formatCode="d\-mmm\-yy">
                  <c:v>41375</c:v>
                </c:pt>
                <c:pt idx="45" formatCode="d\-mmm\-yy">
                  <c:v>41382</c:v>
                </c:pt>
                <c:pt idx="46" formatCode="d\-mmm\-yy">
                  <c:v>41389</c:v>
                </c:pt>
                <c:pt idx="47" formatCode="d\-mmm\-yy">
                  <c:v>41396</c:v>
                </c:pt>
                <c:pt idx="48" formatCode="d\-mmm\-yy">
                  <c:v>41403</c:v>
                </c:pt>
                <c:pt idx="49" formatCode="d\-mmm\-yy">
                  <c:v>41410</c:v>
                </c:pt>
                <c:pt idx="50" formatCode="d\-mmm\-yy">
                  <c:v>41417</c:v>
                </c:pt>
                <c:pt idx="51" formatCode="d\-mmm\-yy">
                  <c:v>41424</c:v>
                </c:pt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4DB5-429D-A72A-192520A0876D}"/>
            </c:ext>
          </c:extLst>
        </c:ser>
        <c:ser>
          <c:idx val="5"/>
          <c:order val="5"/>
          <c:tx>
            <c:strRef>
              <c:f>[2]Total!$C$1:$C$2</c:f>
              <c:strCache>
                <c:ptCount val="1"/>
                <c:pt idx="0">
                  <c:v>3-Year Ave, Shipped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numRef>
              <c:f>'2012-13 weekly pace'!$D$13:$D$64</c:f>
              <c:numCache>
                <c:formatCode>m/d/yyyy</c:formatCode>
                <c:ptCount val="52"/>
                <c:pt idx="0">
                  <c:v>41067</c:v>
                </c:pt>
                <c:pt idx="1">
                  <c:v>41074</c:v>
                </c:pt>
                <c:pt idx="2">
                  <c:v>41081</c:v>
                </c:pt>
                <c:pt idx="3">
                  <c:v>41088</c:v>
                </c:pt>
                <c:pt idx="4">
                  <c:v>41095</c:v>
                </c:pt>
                <c:pt idx="5">
                  <c:v>41102</c:v>
                </c:pt>
                <c:pt idx="6">
                  <c:v>41109</c:v>
                </c:pt>
                <c:pt idx="7">
                  <c:v>41116</c:v>
                </c:pt>
                <c:pt idx="8">
                  <c:v>41123</c:v>
                </c:pt>
                <c:pt idx="9">
                  <c:v>41130</c:v>
                </c:pt>
                <c:pt idx="10">
                  <c:v>41137</c:v>
                </c:pt>
                <c:pt idx="11">
                  <c:v>41144</c:v>
                </c:pt>
                <c:pt idx="12">
                  <c:v>41151</c:v>
                </c:pt>
                <c:pt idx="13">
                  <c:v>41158</c:v>
                </c:pt>
                <c:pt idx="14">
                  <c:v>41165</c:v>
                </c:pt>
                <c:pt idx="15">
                  <c:v>41172</c:v>
                </c:pt>
                <c:pt idx="16">
                  <c:v>41179</c:v>
                </c:pt>
                <c:pt idx="17">
                  <c:v>41186</c:v>
                </c:pt>
                <c:pt idx="18">
                  <c:v>41193</c:v>
                </c:pt>
                <c:pt idx="19">
                  <c:v>41200</c:v>
                </c:pt>
                <c:pt idx="20">
                  <c:v>41207</c:v>
                </c:pt>
                <c:pt idx="21">
                  <c:v>41214</c:v>
                </c:pt>
                <c:pt idx="22">
                  <c:v>41221</c:v>
                </c:pt>
                <c:pt idx="23">
                  <c:v>41228</c:v>
                </c:pt>
                <c:pt idx="24">
                  <c:v>41235</c:v>
                </c:pt>
                <c:pt idx="25">
                  <c:v>41242</c:v>
                </c:pt>
                <c:pt idx="26">
                  <c:v>41249</c:v>
                </c:pt>
                <c:pt idx="27">
                  <c:v>41256</c:v>
                </c:pt>
                <c:pt idx="28">
                  <c:v>41263</c:v>
                </c:pt>
                <c:pt idx="29">
                  <c:v>41270</c:v>
                </c:pt>
                <c:pt idx="30">
                  <c:v>41277</c:v>
                </c:pt>
                <c:pt idx="31" formatCode="d\-mmm\-yy">
                  <c:v>41284</c:v>
                </c:pt>
                <c:pt idx="32" formatCode="d\-mmm\-yy">
                  <c:v>41291</c:v>
                </c:pt>
                <c:pt idx="33" formatCode="d\-mmm\-yy">
                  <c:v>41298</c:v>
                </c:pt>
                <c:pt idx="34" formatCode="d\-mmm\-yy">
                  <c:v>41305</c:v>
                </c:pt>
                <c:pt idx="35" formatCode="d\-mmm\-yy">
                  <c:v>41312</c:v>
                </c:pt>
                <c:pt idx="36" formatCode="d\-mmm\-yy">
                  <c:v>41319</c:v>
                </c:pt>
                <c:pt idx="37" formatCode="d\-mmm\-yy">
                  <c:v>41326</c:v>
                </c:pt>
                <c:pt idx="38" formatCode="d\-mmm\-yy">
                  <c:v>41333</c:v>
                </c:pt>
                <c:pt idx="39" formatCode="d\-mmm\-yy">
                  <c:v>41340</c:v>
                </c:pt>
                <c:pt idx="40" formatCode="d\-mmm\-yy">
                  <c:v>41347</c:v>
                </c:pt>
                <c:pt idx="41" formatCode="d\-mmm\-yy">
                  <c:v>41354</c:v>
                </c:pt>
                <c:pt idx="42" formatCode="d\-mmm\-yy">
                  <c:v>41361</c:v>
                </c:pt>
                <c:pt idx="43" formatCode="d\-mmm\-yy">
                  <c:v>41368</c:v>
                </c:pt>
                <c:pt idx="44" formatCode="d\-mmm\-yy">
                  <c:v>41375</c:v>
                </c:pt>
                <c:pt idx="45" formatCode="d\-mmm\-yy">
                  <c:v>41382</c:v>
                </c:pt>
                <c:pt idx="46" formatCode="d\-mmm\-yy">
                  <c:v>41389</c:v>
                </c:pt>
                <c:pt idx="47" formatCode="d\-mmm\-yy">
                  <c:v>41396</c:v>
                </c:pt>
                <c:pt idx="48" formatCode="d\-mmm\-yy">
                  <c:v>41403</c:v>
                </c:pt>
                <c:pt idx="49" formatCode="d\-mmm\-yy">
                  <c:v>41410</c:v>
                </c:pt>
                <c:pt idx="50" formatCode="d\-mmm\-yy">
                  <c:v>41417</c:v>
                </c:pt>
                <c:pt idx="51" formatCode="d\-mmm\-yy">
                  <c:v>41424</c:v>
                </c:pt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4DB5-429D-A72A-192520A08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7297640"/>
        <c:axId val="1"/>
      </c:lineChart>
      <c:dateAx>
        <c:axId val="927297640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272976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5470085470085479E-3"/>
          <c:y val="1.0245901639344262E-2"/>
          <c:w val="0.80464070196353654"/>
          <c:h val="0.80737704918032782"/>
        </c:manualLayout>
      </c:layout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69</xdr:row>
      <xdr:rowOff>19050</xdr:rowOff>
    </xdr:from>
    <xdr:to>
      <xdr:col>11</xdr:col>
      <xdr:colOff>247650</xdr:colOff>
      <xdr:row>97</xdr:row>
      <xdr:rowOff>133350</xdr:rowOff>
    </xdr:to>
    <xdr:graphicFrame macro="">
      <xdr:nvGraphicFramePr>
        <xdr:cNvPr id="1043" name="Chart 2">
          <a:extLst>
            <a:ext uri="{FF2B5EF4-FFF2-40B4-BE49-F238E27FC236}">
              <a16:creationId xmlns:a16="http://schemas.microsoft.com/office/drawing/2014/main" id="{CD9E5F6E-7CDA-43A5-B32E-DECAB994E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0.01648</cdr:x>
      <cdr:y>0.9897</cdr:y>
    </cdr:from>
    <cdr:to>
      <cdr:x>0.22154</cdr:x>
      <cdr:y>0.9897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34472" y="4666128"/>
          <a:ext cx="1685365" cy="1255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0.03009</cdr:x>
      <cdr:y>0.98968</cdr:y>
    </cdr:from>
    <cdr:to>
      <cdr:x>0.81944</cdr:x>
      <cdr:y>0.98983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06189" y="4486833"/>
          <a:ext cx="6633884" cy="3496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0.44144</cdr:x>
      <cdr:y>0.46523</cdr:y>
    </cdr:from>
    <cdr:to>
      <cdr:x>0.84748</cdr:x>
      <cdr:y>0.6072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3761702" y="2862568"/>
          <a:ext cx="3485517" cy="840752"/>
        </a:xfrm>
        <a:prstGeom xmlns:a="http://schemas.openxmlformats.org/drawingml/2006/main" prst="rect">
          <a:avLst/>
        </a:prstGeom>
        <a:solidFill xmlns:a="http://schemas.openxmlformats.org/drawingml/2006/main">
          <a:srgbClr val="FFFF99"/>
        </a:solidFill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l" rtl="0">
            <a:lnSpc>
              <a:spcPts val="1000"/>
            </a:lnSpc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Week ending 1/03/13:</a:t>
          </a: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</a:t>
          </a:r>
          <a:r>
            <a:rPr lang="en-US" sz="1100" b="1" i="0" u="sng" strike="noStrike" baseline="0">
              <a:solidFill>
                <a:srgbClr val="FF0000"/>
              </a:solidFill>
              <a:latin typeface="Calibri"/>
              <a:cs typeface="Calibri"/>
            </a:rPr>
            <a:t>Total export sales:</a:t>
          </a: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19.3 mmt, down 3% from last year and 6% from 3-year ave; </a:t>
          </a:r>
          <a:r>
            <a:rPr lang="en-US" sz="1100" b="1" i="0" u="sng" strike="noStrike" baseline="0">
              <a:solidFill>
                <a:srgbClr val="800080"/>
              </a:solidFill>
              <a:latin typeface="Calibri"/>
              <a:cs typeface="Calibri"/>
            </a:rPr>
            <a:t>Shipped exports</a:t>
          </a: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: 13.6 mmt, down 13% from last year and 10% from 3-yr ave.</a:t>
          </a:r>
          <a:endParaRPr lang="en-US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New%20GTR%202\Grain%20Exports2\Other\New%20Table16_crop%20year_weekly%20pace%20analys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New%20GTR%202\River%20Analysis\New%20Table13_cor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Data-Conv"/>
      <sheetName val="newsletter"/>
      <sheetName val="New Table 16"/>
      <sheetName val="Fig. 14"/>
      <sheetName val="Pie Charts"/>
      <sheetName val="4wk Fig"/>
      <sheetName val="Charts2"/>
      <sheetName val="Sheet1"/>
      <sheetName val="River Analysi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D6">
            <v>463</v>
          </cell>
        </row>
        <row r="25">
          <cell r="AM25">
            <v>3671</v>
          </cell>
          <cell r="AN25">
            <v>7372</v>
          </cell>
          <cell r="AO25">
            <v>8390</v>
          </cell>
          <cell r="AP25">
            <v>4319</v>
          </cell>
          <cell r="AQ25">
            <v>22398</v>
          </cell>
          <cell r="AR25">
            <v>17056</v>
          </cell>
          <cell r="AS25">
            <v>100.02724795640326</v>
          </cell>
          <cell r="AT25">
            <v>200.87193460490462</v>
          </cell>
          <cell r="AU25">
            <v>228.61035422343323</v>
          </cell>
          <cell r="AV25">
            <v>117.68392370572207</v>
          </cell>
          <cell r="AW25">
            <v>610.29972752043591</v>
          </cell>
          <cell r="AX25">
            <v>464.7411444141689</v>
          </cell>
        </row>
        <row r="26">
          <cell r="AM26">
            <v>4077</v>
          </cell>
          <cell r="AN26">
            <v>5816</v>
          </cell>
          <cell r="AO26">
            <v>10732</v>
          </cell>
          <cell r="AP26">
            <v>2177</v>
          </cell>
          <cell r="AQ26">
            <v>20956</v>
          </cell>
          <cell r="AR26">
            <v>14062</v>
          </cell>
          <cell r="AS26">
            <v>111.08991825613079</v>
          </cell>
          <cell r="AT26">
            <v>158.47411444141687</v>
          </cell>
          <cell r="AU26">
            <v>292.42506811989097</v>
          </cell>
          <cell r="AV26">
            <v>59.318801089918253</v>
          </cell>
          <cell r="AW26">
            <v>571.00817438692093</v>
          </cell>
          <cell r="AX26">
            <v>383.16076294277929</v>
          </cell>
        </row>
        <row r="27">
          <cell r="AM27">
            <v>5467</v>
          </cell>
          <cell r="AN27">
            <v>10366</v>
          </cell>
          <cell r="AO27">
            <v>4586</v>
          </cell>
          <cell r="AP27">
            <v>2025</v>
          </cell>
          <cell r="AQ27">
            <v>19536</v>
          </cell>
          <cell r="AR27">
            <v>13706</v>
          </cell>
          <cell r="AS27">
            <v>148.96457765667574</v>
          </cell>
          <cell r="AT27">
            <v>282.45231607629427</v>
          </cell>
          <cell r="AU27">
            <v>124.95912806539509</v>
          </cell>
          <cell r="AV27">
            <v>55.177111716621248</v>
          </cell>
          <cell r="AW27">
            <v>532.31607629427788</v>
          </cell>
          <cell r="AX27">
            <v>373.46049046321525</v>
          </cell>
        </row>
        <row r="28">
          <cell r="AM28">
            <v>3491</v>
          </cell>
          <cell r="AN28">
            <v>9438</v>
          </cell>
          <cell r="AO28">
            <v>5338</v>
          </cell>
          <cell r="AP28">
            <v>2777</v>
          </cell>
          <cell r="AQ28">
            <v>22733</v>
          </cell>
          <cell r="AR28">
            <v>18313</v>
          </cell>
          <cell r="AS28">
            <v>95.12261580381471</v>
          </cell>
          <cell r="AT28">
            <v>257.16621253405992</v>
          </cell>
          <cell r="AU28">
            <v>145.44959128065395</v>
          </cell>
          <cell r="AV28">
            <v>75.667574931880097</v>
          </cell>
          <cell r="AW28">
            <v>619.42779291553131</v>
          </cell>
          <cell r="AX28">
            <v>498.99182561307896</v>
          </cell>
        </row>
        <row r="29">
          <cell r="AM29">
            <v>1526</v>
          </cell>
          <cell r="AN29">
            <v>9387</v>
          </cell>
          <cell r="AO29">
            <v>6505</v>
          </cell>
          <cell r="AP29">
            <v>603</v>
          </cell>
          <cell r="AQ29">
            <v>15155</v>
          </cell>
          <cell r="AR29">
            <v>18403</v>
          </cell>
          <cell r="AS29">
            <v>41.580381471389643</v>
          </cell>
          <cell r="AT29">
            <v>255.77656675749316</v>
          </cell>
          <cell r="AU29">
            <v>177.24795640326974</v>
          </cell>
          <cell r="AV29">
            <v>16.43051771117166</v>
          </cell>
          <cell r="AW29">
            <v>412.94277929155311</v>
          </cell>
          <cell r="AX29">
            <v>501.44414168937328</v>
          </cell>
        </row>
        <row r="30">
          <cell r="AM30">
            <v>3357</v>
          </cell>
          <cell r="AN30">
            <v>4307</v>
          </cell>
          <cell r="AO30">
            <v>6878</v>
          </cell>
          <cell r="AP30">
            <v>2190</v>
          </cell>
          <cell r="AQ30">
            <v>15215</v>
          </cell>
          <cell r="AR30">
            <v>14230</v>
          </cell>
          <cell r="AS30">
            <v>91.471389645776554</v>
          </cell>
          <cell r="AT30">
            <v>117.35694822888283</v>
          </cell>
          <cell r="AU30">
            <v>187.41144414168937</v>
          </cell>
          <cell r="AV30">
            <v>59.673024523160755</v>
          </cell>
          <cell r="AW30">
            <v>414.57765667574927</v>
          </cell>
          <cell r="AX30">
            <v>387.73841961852855</v>
          </cell>
        </row>
        <row r="31">
          <cell r="AM31">
            <v>1823</v>
          </cell>
          <cell r="AN31">
            <v>6578</v>
          </cell>
          <cell r="AO31">
            <v>5623</v>
          </cell>
          <cell r="AP31">
            <v>5936</v>
          </cell>
          <cell r="AQ31">
            <v>11796</v>
          </cell>
          <cell r="AR31">
            <v>23612</v>
          </cell>
          <cell r="AS31">
            <v>49.673024523160763</v>
          </cell>
          <cell r="AT31">
            <v>179.23705722070844</v>
          </cell>
          <cell r="AU31">
            <v>153.21525885558583</v>
          </cell>
          <cell r="AV31">
            <v>161.74386920980925</v>
          </cell>
          <cell r="AW31">
            <v>321.41689373296998</v>
          </cell>
          <cell r="AX31">
            <v>643.37874659400541</v>
          </cell>
        </row>
        <row r="32">
          <cell r="AM32">
            <v>5191</v>
          </cell>
          <cell r="AN32">
            <v>5328</v>
          </cell>
          <cell r="AO32">
            <v>5306</v>
          </cell>
          <cell r="AP32">
            <v>2766</v>
          </cell>
          <cell r="AQ32">
            <v>19060</v>
          </cell>
          <cell r="AR32">
            <v>16035</v>
          </cell>
          <cell r="AS32">
            <v>141.44414168937328</v>
          </cell>
          <cell r="AT32">
            <v>145.17711171662125</v>
          </cell>
          <cell r="AU32">
            <v>144.5776566757493</v>
          </cell>
          <cell r="AV32">
            <v>75.367847411444131</v>
          </cell>
          <cell r="AW32">
            <v>519.34604904632147</v>
          </cell>
          <cell r="AX32">
            <v>436.9209809264305</v>
          </cell>
        </row>
        <row r="33">
          <cell r="AM33">
            <v>6060</v>
          </cell>
          <cell r="AN33">
            <v>9765</v>
          </cell>
          <cell r="AO33">
            <v>8158</v>
          </cell>
          <cell r="AP33">
            <v>3614</v>
          </cell>
          <cell r="AQ33">
            <v>21209</v>
          </cell>
          <cell r="AR33">
            <v>24117</v>
          </cell>
          <cell r="AS33">
            <v>165.12261580381471</v>
          </cell>
          <cell r="AT33">
            <v>266.07629427792915</v>
          </cell>
          <cell r="AU33">
            <v>222.28882833787463</v>
          </cell>
          <cell r="AV33">
            <v>98.474114441416887</v>
          </cell>
          <cell r="AW33">
            <v>577.90190735694819</v>
          </cell>
          <cell r="AX33">
            <v>657.13896457765668</v>
          </cell>
        </row>
        <row r="34">
          <cell r="AM34">
            <v>2406</v>
          </cell>
          <cell r="AN34">
            <v>6929</v>
          </cell>
          <cell r="AO34">
            <v>13906</v>
          </cell>
          <cell r="AP34">
            <v>888</v>
          </cell>
          <cell r="AQ34">
            <v>22285</v>
          </cell>
          <cell r="AR34">
            <v>14852</v>
          </cell>
          <cell r="AS34">
            <v>65.558583106267022</v>
          </cell>
          <cell r="AT34">
            <v>188.80108991825611</v>
          </cell>
          <cell r="AU34">
            <v>378.91008174386917</v>
          </cell>
          <cell r="AV34">
            <v>24.196185286103539</v>
          </cell>
          <cell r="AW34">
            <v>607.22070844686641</v>
          </cell>
          <cell r="AX34">
            <v>404.68664850136236</v>
          </cell>
        </row>
        <row r="35">
          <cell r="AM35">
            <v>3461</v>
          </cell>
          <cell r="AN35">
            <v>8999</v>
          </cell>
          <cell r="AO35">
            <v>15412</v>
          </cell>
          <cell r="AP35">
            <v>4010</v>
          </cell>
          <cell r="AQ35">
            <v>23424</v>
          </cell>
          <cell r="AR35">
            <v>21855</v>
          </cell>
          <cell r="AS35">
            <v>94.305177111716617</v>
          </cell>
          <cell r="AT35">
            <v>245.2043596730245</v>
          </cell>
          <cell r="AU35">
            <v>419.94550408719346</v>
          </cell>
          <cell r="AV35">
            <v>109.26430517711171</v>
          </cell>
          <cell r="AW35">
            <v>638.2561307901907</v>
          </cell>
          <cell r="AX35">
            <v>595.50408719346046</v>
          </cell>
        </row>
        <row r="36">
          <cell r="AM36">
            <v>1689</v>
          </cell>
          <cell r="AN36">
            <v>9403</v>
          </cell>
          <cell r="AO36">
            <v>15061</v>
          </cell>
          <cell r="AP36">
            <v>608</v>
          </cell>
          <cell r="AQ36">
            <v>18888</v>
          </cell>
          <cell r="AR36">
            <v>24767</v>
          </cell>
          <cell r="AS36">
            <v>46.021798365122613</v>
          </cell>
          <cell r="AT36">
            <v>256.21253405994548</v>
          </cell>
          <cell r="AU36">
            <v>410.38147138964575</v>
          </cell>
          <cell r="AV36">
            <v>16.56675749318801</v>
          </cell>
          <cell r="AW36">
            <v>514.65940054495911</v>
          </cell>
          <cell r="AX36">
            <v>674.85013623978193</v>
          </cell>
        </row>
        <row r="37">
          <cell r="AM37">
            <v>4500</v>
          </cell>
          <cell r="AN37">
            <v>10305</v>
          </cell>
          <cell r="AO37">
            <v>16722</v>
          </cell>
          <cell r="AP37">
            <v>3638</v>
          </cell>
          <cell r="AQ37">
            <v>25446</v>
          </cell>
          <cell r="AR37">
            <v>27662</v>
          </cell>
          <cell r="AS37">
            <v>122.61580381471389</v>
          </cell>
          <cell r="AT37">
            <v>280.79019073569481</v>
          </cell>
          <cell r="AU37">
            <v>455.6403269754768</v>
          </cell>
          <cell r="AV37">
            <v>99.128065395095362</v>
          </cell>
          <cell r="AW37">
            <v>693.35149863760216</v>
          </cell>
          <cell r="AX37">
            <v>753.73297002724792</v>
          </cell>
        </row>
        <row r="38">
          <cell r="AM38">
            <v>628</v>
          </cell>
          <cell r="AN38">
            <v>7550</v>
          </cell>
          <cell r="AO38">
            <v>13093</v>
          </cell>
          <cell r="AP38">
            <v>4881</v>
          </cell>
          <cell r="AQ38">
            <v>20890</v>
          </cell>
          <cell r="AR38">
            <v>23906</v>
          </cell>
          <cell r="AS38">
            <v>17.111716621253404</v>
          </cell>
          <cell r="AT38">
            <v>205.72207084468664</v>
          </cell>
          <cell r="AU38">
            <v>356.75749318801087</v>
          </cell>
          <cell r="AV38">
            <v>132.99727520435965</v>
          </cell>
          <cell r="AW38">
            <v>569.20980926430514</v>
          </cell>
          <cell r="AX38">
            <v>651.38964577656668</v>
          </cell>
        </row>
        <row r="39">
          <cell r="AM39">
            <v>3572</v>
          </cell>
          <cell r="AN39">
            <v>9806</v>
          </cell>
          <cell r="AO39">
            <v>16452</v>
          </cell>
          <cell r="AP39">
            <v>4166</v>
          </cell>
          <cell r="AQ39">
            <v>29449</v>
          </cell>
          <cell r="AR39">
            <v>32210</v>
          </cell>
          <cell r="AS39">
            <v>97.329700272479556</v>
          </cell>
          <cell r="AT39">
            <v>267.19346049046317</v>
          </cell>
          <cell r="AU39">
            <v>448.283378746594</v>
          </cell>
          <cell r="AV39">
            <v>113.5149863760218</v>
          </cell>
          <cell r="AW39">
            <v>802.42506811989097</v>
          </cell>
          <cell r="AX39">
            <v>877.65667574931877</v>
          </cell>
        </row>
        <row r="40">
          <cell r="AM40">
            <v>4776</v>
          </cell>
          <cell r="AN40">
            <v>13929</v>
          </cell>
          <cell r="AO40">
            <v>10906</v>
          </cell>
          <cell r="AP40">
            <v>2884</v>
          </cell>
          <cell r="AQ40">
            <v>22620</v>
          </cell>
          <cell r="AR40">
            <v>33460</v>
          </cell>
          <cell r="AS40">
            <v>130.13623978201633</v>
          </cell>
          <cell r="AT40">
            <v>379.5367847411444</v>
          </cell>
          <cell r="AU40">
            <v>297.16621253405992</v>
          </cell>
          <cell r="AV40">
            <v>78.583106267029962</v>
          </cell>
          <cell r="AW40">
            <v>616.34877384196182</v>
          </cell>
          <cell r="AX40">
            <v>911.71662125340595</v>
          </cell>
        </row>
        <row r="41">
          <cell r="AM41">
            <v>1935</v>
          </cell>
          <cell r="AN41">
            <v>9534</v>
          </cell>
          <cell r="AO41">
            <v>12263</v>
          </cell>
          <cell r="AP41">
            <v>3683</v>
          </cell>
          <cell r="AQ41">
            <v>24553</v>
          </cell>
          <cell r="AR41">
            <v>24998</v>
          </cell>
          <cell r="AS41">
            <v>52.724795640326974</v>
          </cell>
          <cell r="AT41">
            <v>259.78201634877382</v>
          </cell>
          <cell r="AU41">
            <v>334.14168937329697</v>
          </cell>
          <cell r="AV41">
            <v>100.3542234332425</v>
          </cell>
          <cell r="AW41">
            <v>669.0190735694822</v>
          </cell>
          <cell r="AX41">
            <v>681.14441416893726</v>
          </cell>
        </row>
        <row r="42">
          <cell r="AM42">
            <v>2727</v>
          </cell>
          <cell r="AN42">
            <v>11481</v>
          </cell>
          <cell r="AO42">
            <v>3298</v>
          </cell>
          <cell r="AP42">
            <v>2063</v>
          </cell>
          <cell r="AQ42">
            <v>13845</v>
          </cell>
          <cell r="AR42">
            <v>30899</v>
          </cell>
          <cell r="AS42">
            <v>74.305177111716617</v>
          </cell>
          <cell r="AT42">
            <v>312.83378746594002</v>
          </cell>
          <cell r="AU42">
            <v>89.863760217983639</v>
          </cell>
          <cell r="AV42">
            <v>56.212534059945497</v>
          </cell>
          <cell r="AW42">
            <v>377.24795640326971</v>
          </cell>
          <cell r="AX42">
            <v>841.93460490463212</v>
          </cell>
        </row>
        <row r="43">
          <cell r="AM43">
            <v>1553</v>
          </cell>
          <cell r="AN43">
            <v>8468</v>
          </cell>
          <cell r="AO43">
            <v>2145</v>
          </cell>
          <cell r="AP43">
            <v>2944</v>
          </cell>
          <cell r="AQ43">
            <v>7004</v>
          </cell>
          <cell r="AR43">
            <v>23471</v>
          </cell>
          <cell r="AS43">
            <v>42.316076294277927</v>
          </cell>
          <cell r="AT43">
            <v>230.73569482288826</v>
          </cell>
          <cell r="AU43">
            <v>58.446866485013622</v>
          </cell>
          <cell r="AV43">
            <v>80.217983651226149</v>
          </cell>
          <cell r="AW43">
            <v>190.84468664850135</v>
          </cell>
          <cell r="AX43">
            <v>639.5367847411444</v>
          </cell>
        </row>
        <row r="44">
          <cell r="AM44">
            <v>4732</v>
          </cell>
          <cell r="AN44">
            <v>5213</v>
          </cell>
          <cell r="AO44">
            <v>5626</v>
          </cell>
          <cell r="AP44">
            <v>3489</v>
          </cell>
          <cell r="AQ44">
            <v>16454</v>
          </cell>
          <cell r="AR44">
            <v>21248</v>
          </cell>
          <cell r="AS44">
            <v>128.93732970027247</v>
          </cell>
          <cell r="AT44">
            <v>142.04359673024521</v>
          </cell>
          <cell r="AU44">
            <v>153.29700272479562</v>
          </cell>
          <cell r="AV44">
            <v>95.068119891008166</v>
          </cell>
          <cell r="AW44">
            <v>448.33787465940048</v>
          </cell>
          <cell r="AX44">
            <v>578.96457765667571</v>
          </cell>
        </row>
        <row r="45">
          <cell r="AM45">
            <v>2530</v>
          </cell>
          <cell r="AN45">
            <v>8872</v>
          </cell>
          <cell r="AO45">
            <v>4279</v>
          </cell>
          <cell r="AP45">
            <v>3730</v>
          </cell>
          <cell r="AQ45">
            <v>9700</v>
          </cell>
          <cell r="AR45">
            <v>23902</v>
          </cell>
          <cell r="AS45">
            <v>68.937329700272471</v>
          </cell>
          <cell r="AT45">
            <v>241.74386920980925</v>
          </cell>
          <cell r="AU45">
            <v>116.59400544959126</v>
          </cell>
          <cell r="AV45">
            <v>101.63487738419617</v>
          </cell>
          <cell r="AW45">
            <v>264.3051771117166</v>
          </cell>
          <cell r="AX45">
            <v>651.28065395095359</v>
          </cell>
        </row>
        <row r="46">
          <cell r="AM46">
            <v>3625</v>
          </cell>
          <cell r="AN46">
            <v>4873</v>
          </cell>
          <cell r="AO46">
            <v>5524</v>
          </cell>
          <cell r="AP46">
            <v>3368</v>
          </cell>
          <cell r="AQ46">
            <v>14037</v>
          </cell>
          <cell r="AR46">
            <v>17741</v>
          </cell>
          <cell r="AS46">
            <v>98.773841961852852</v>
          </cell>
          <cell r="AT46">
            <v>132.7792915531335</v>
          </cell>
          <cell r="AU46">
            <v>150.51771117166211</v>
          </cell>
          <cell r="AV46">
            <v>91.771117166212534</v>
          </cell>
          <cell r="AW46">
            <v>382.47956403269751</v>
          </cell>
          <cell r="AX46">
            <v>483.40599455040871</v>
          </cell>
        </row>
        <row r="47">
          <cell r="AM47">
            <v>2720</v>
          </cell>
          <cell r="AN47">
            <v>9852</v>
          </cell>
          <cell r="AO47">
            <v>3081</v>
          </cell>
          <cell r="AP47">
            <v>1737</v>
          </cell>
          <cell r="AQ47">
            <v>10458</v>
          </cell>
          <cell r="AR47">
            <v>19379</v>
          </cell>
          <cell r="AS47">
            <v>74.114441416893726</v>
          </cell>
          <cell r="AT47">
            <v>268.44686648501363</v>
          </cell>
          <cell r="AU47">
            <v>83.950953678474107</v>
          </cell>
          <cell r="AV47">
            <v>47.329700272479563</v>
          </cell>
          <cell r="AW47">
            <v>284.95912806539508</v>
          </cell>
          <cell r="AX47">
            <v>528.03814713896452</v>
          </cell>
        </row>
        <row r="48">
          <cell r="AM48">
            <v>2674</v>
          </cell>
          <cell r="AN48">
            <v>2297</v>
          </cell>
          <cell r="AO48">
            <v>6011</v>
          </cell>
          <cell r="AP48">
            <v>4147</v>
          </cell>
          <cell r="AQ48">
            <v>11376</v>
          </cell>
          <cell r="AR48">
            <v>16863</v>
          </cell>
          <cell r="AS48">
            <v>72.861035422343321</v>
          </cell>
          <cell r="AT48">
            <v>62.58855585831062</v>
          </cell>
          <cell r="AU48">
            <v>163.78746594005449</v>
          </cell>
          <cell r="AV48">
            <v>112.99727520435967</v>
          </cell>
          <cell r="AW48">
            <v>309.9727520435967</v>
          </cell>
          <cell r="AX48">
            <v>459.48228882833786</v>
          </cell>
        </row>
        <row r="49">
          <cell r="AM49">
            <v>2390</v>
          </cell>
          <cell r="AN49">
            <v>6964</v>
          </cell>
          <cell r="AO49">
            <v>5289</v>
          </cell>
          <cell r="AP49">
            <v>951</v>
          </cell>
          <cell r="AQ49">
            <v>8132</v>
          </cell>
          <cell r="AR49">
            <v>22143</v>
          </cell>
          <cell r="AS49">
            <v>65.12261580381471</v>
          </cell>
          <cell r="AT49">
            <v>189.75476839237055</v>
          </cell>
          <cell r="AU49">
            <v>144.11444141689373</v>
          </cell>
          <cell r="AV49">
            <v>25.912806539509535</v>
          </cell>
          <cell r="AW49">
            <v>221.58038147138961</v>
          </cell>
          <cell r="AX49">
            <v>603.35149863760216</v>
          </cell>
        </row>
        <row r="50">
          <cell r="AM50">
            <v>2951</v>
          </cell>
          <cell r="AN50">
            <v>6636</v>
          </cell>
          <cell r="AO50">
            <v>7542</v>
          </cell>
          <cell r="AP50">
            <v>3003</v>
          </cell>
          <cell r="AQ50">
            <v>14648</v>
          </cell>
          <cell r="AR50">
            <v>22317</v>
          </cell>
          <cell r="AS50">
            <v>80.40871934604904</v>
          </cell>
          <cell r="AT50">
            <v>180.81743869209808</v>
          </cell>
          <cell r="AU50">
            <v>205.50408719346046</v>
          </cell>
          <cell r="AV50">
            <v>81.825613079019064</v>
          </cell>
          <cell r="AW50">
            <v>399.12806539509535</v>
          </cell>
          <cell r="AX50">
            <v>608.09264305177112</v>
          </cell>
        </row>
        <row r="51">
          <cell r="AM51">
            <v>2394</v>
          </cell>
          <cell r="AN51">
            <v>6392</v>
          </cell>
          <cell r="AO51">
            <v>4940</v>
          </cell>
          <cell r="AP51">
            <v>6057</v>
          </cell>
          <cell r="AQ51">
            <v>14270</v>
          </cell>
          <cell r="AR51">
            <v>21349</v>
          </cell>
          <cell r="AS51">
            <v>65.231607629427785</v>
          </cell>
          <cell r="AT51">
            <v>174.16893732970027</v>
          </cell>
          <cell r="AU51">
            <v>134.60490463215257</v>
          </cell>
          <cell r="AV51">
            <v>165.04087193460489</v>
          </cell>
          <cell r="AW51">
            <v>388.82833787465938</v>
          </cell>
          <cell r="AX51">
            <v>581.71662125340595</v>
          </cell>
        </row>
        <row r="52">
          <cell r="AM52">
            <v>1303</v>
          </cell>
          <cell r="AN52">
            <v>10368</v>
          </cell>
          <cell r="AO52">
            <v>11481</v>
          </cell>
          <cell r="AP52">
            <v>4045</v>
          </cell>
          <cell r="AQ52">
            <v>16639</v>
          </cell>
          <cell r="AR52">
            <v>19099</v>
          </cell>
          <cell r="AS52">
            <v>35.504087193460485</v>
          </cell>
          <cell r="AT52">
            <v>282.50681198910081</v>
          </cell>
          <cell r="AU52">
            <v>312.83378746594002</v>
          </cell>
          <cell r="AV52">
            <v>110.21798365122615</v>
          </cell>
          <cell r="AW52">
            <v>453.37874659400541</v>
          </cell>
          <cell r="AX52">
            <v>520.408719346049</v>
          </cell>
        </row>
        <row r="53">
          <cell r="AM53">
            <v>3741</v>
          </cell>
          <cell r="AN53">
            <v>7863</v>
          </cell>
          <cell r="AO53">
            <v>5885</v>
          </cell>
          <cell r="AP53">
            <v>4157</v>
          </cell>
          <cell r="AQ53">
            <v>15247</v>
          </cell>
          <cell r="AR53">
            <v>26305</v>
          </cell>
          <cell r="AS53">
            <v>101.93460490463214</v>
          </cell>
          <cell r="AT53">
            <v>214.25068119891006</v>
          </cell>
          <cell r="AU53">
            <v>160.35422343324248</v>
          </cell>
          <cell r="AV53">
            <v>113.26975476839236</v>
          </cell>
          <cell r="AW53">
            <v>415.44959128065392</v>
          </cell>
          <cell r="AX53">
            <v>716.75749318801081</v>
          </cell>
        </row>
        <row r="54">
          <cell r="AM54">
            <v>2499</v>
          </cell>
          <cell r="AN54">
            <v>9857</v>
          </cell>
          <cell r="AO54">
            <v>1958</v>
          </cell>
          <cell r="AP54">
            <v>4540</v>
          </cell>
          <cell r="AQ54">
            <v>7763</v>
          </cell>
          <cell r="AR54">
            <v>21201</v>
          </cell>
          <cell r="AS54">
            <v>68.092643051771105</v>
          </cell>
          <cell r="AT54">
            <v>268.58310626702996</v>
          </cell>
          <cell r="AU54">
            <v>53.351498637602177</v>
          </cell>
          <cell r="AV54">
            <v>123.70572207084467</v>
          </cell>
          <cell r="AW54">
            <v>211.5258855585831</v>
          </cell>
          <cell r="AX54">
            <v>577.68392370572201</v>
          </cell>
        </row>
        <row r="55">
          <cell r="AM55">
            <v>1802</v>
          </cell>
          <cell r="AN55">
            <v>4233</v>
          </cell>
          <cell r="AO55">
            <v>6071</v>
          </cell>
          <cell r="AP55">
            <v>1405</v>
          </cell>
          <cell r="AQ55">
            <v>9925</v>
          </cell>
          <cell r="AR55">
            <v>12586</v>
          </cell>
          <cell r="AS55">
            <v>49.100817438692097</v>
          </cell>
          <cell r="AT55">
            <v>115.34059945504086</v>
          </cell>
          <cell r="AU55">
            <v>165.42234332425068</v>
          </cell>
          <cell r="AV55">
            <v>38.283378746594003</v>
          </cell>
          <cell r="AW55">
            <v>270.4359673024523</v>
          </cell>
          <cell r="AX55">
            <v>342.94277929155311</v>
          </cell>
        </row>
        <row r="56">
          <cell r="AN56">
            <v>7146</v>
          </cell>
          <cell r="AP56">
            <v>549</v>
          </cell>
          <cell r="AR56">
            <v>19352</v>
          </cell>
          <cell r="AT56">
            <v>194.71389645776566</v>
          </cell>
          <cell r="AV56">
            <v>14.959128065395094</v>
          </cell>
          <cell r="AX56">
            <v>527.30245231607626</v>
          </cell>
        </row>
        <row r="57">
          <cell r="AN57">
            <v>11462</v>
          </cell>
          <cell r="AP57">
            <v>3157</v>
          </cell>
          <cell r="AR57">
            <v>24074</v>
          </cell>
          <cell r="AT57">
            <v>312.31607629427788</v>
          </cell>
          <cell r="AV57">
            <v>86.021798365122606</v>
          </cell>
          <cell r="AX57">
            <v>655.96730245231606</v>
          </cell>
        </row>
        <row r="58">
          <cell r="AN58">
            <v>7295</v>
          </cell>
          <cell r="AP58">
            <v>5403</v>
          </cell>
          <cell r="AR58">
            <v>25027</v>
          </cell>
          <cell r="AT58">
            <v>198.77384196185284</v>
          </cell>
          <cell r="AV58">
            <v>147.22070844686647</v>
          </cell>
          <cell r="AX58">
            <v>681.93460490463212</v>
          </cell>
        </row>
        <row r="59">
          <cell r="AN59">
            <v>10758</v>
          </cell>
          <cell r="AP59">
            <v>4998</v>
          </cell>
          <cell r="AR59">
            <v>25130</v>
          </cell>
          <cell r="AT59">
            <v>293.13351498637599</v>
          </cell>
          <cell r="AV59">
            <v>136.18528610354221</v>
          </cell>
          <cell r="AX59">
            <v>684.74114441416884</v>
          </cell>
        </row>
        <row r="60">
          <cell r="AN60">
            <v>11769</v>
          </cell>
          <cell r="AP60">
            <v>3454</v>
          </cell>
          <cell r="AR60">
            <v>30618</v>
          </cell>
          <cell r="AT60">
            <v>320.68119891008172</v>
          </cell>
          <cell r="AV60">
            <v>94.114441416893726</v>
          </cell>
          <cell r="AX60">
            <v>834.27792915531325</v>
          </cell>
        </row>
        <row r="61">
          <cell r="AN61">
            <v>7011</v>
          </cell>
          <cell r="AP61">
            <v>4009</v>
          </cell>
          <cell r="AR61">
            <v>24868</v>
          </cell>
          <cell r="AT61">
            <v>191.03542234332423</v>
          </cell>
          <cell r="AV61">
            <v>109.23705722070844</v>
          </cell>
          <cell r="AX61">
            <v>677.60217983651216</v>
          </cell>
        </row>
        <row r="62">
          <cell r="AN62">
            <v>11865</v>
          </cell>
          <cell r="AP62">
            <v>2096</v>
          </cell>
          <cell r="AR62">
            <v>31239</v>
          </cell>
          <cell r="AT62">
            <v>323.29700272479562</v>
          </cell>
          <cell r="AV62">
            <v>57.1117166212534</v>
          </cell>
          <cell r="AX62">
            <v>851.19891008174375</v>
          </cell>
        </row>
        <row r="63">
          <cell r="AN63">
            <v>8446</v>
          </cell>
          <cell r="AP63">
            <v>4120</v>
          </cell>
          <cell r="AR63">
            <v>19579</v>
          </cell>
          <cell r="AT63">
            <v>230.13623978201633</v>
          </cell>
          <cell r="AV63">
            <v>112.26158038147138</v>
          </cell>
          <cell r="AX63">
            <v>533.48773841961849</v>
          </cell>
        </row>
        <row r="64">
          <cell r="AN64">
            <v>5632</v>
          </cell>
          <cell r="AP64">
            <v>2251</v>
          </cell>
          <cell r="AR64">
            <v>21647</v>
          </cell>
          <cell r="AT64">
            <v>153.46049046321525</v>
          </cell>
          <cell r="AV64">
            <v>61.335149863760215</v>
          </cell>
          <cell r="AX64">
            <v>589.83651226158031</v>
          </cell>
        </row>
        <row r="65">
          <cell r="AN65">
            <v>9366</v>
          </cell>
          <cell r="AP65">
            <v>3257</v>
          </cell>
          <cell r="AR65">
            <v>28568</v>
          </cell>
          <cell r="AT65">
            <v>255.2043596730245</v>
          </cell>
          <cell r="AV65">
            <v>88.74659400544958</v>
          </cell>
          <cell r="AX65">
            <v>778.41961852861027</v>
          </cell>
        </row>
        <row r="66">
          <cell r="AN66">
            <v>7405</v>
          </cell>
          <cell r="AP66">
            <v>8605</v>
          </cell>
          <cell r="AR66">
            <v>26077</v>
          </cell>
          <cell r="AT66">
            <v>201.77111716621252</v>
          </cell>
          <cell r="AV66">
            <v>234.46866485013624</v>
          </cell>
          <cell r="AX66">
            <v>710.54495912806533</v>
          </cell>
        </row>
        <row r="67">
          <cell r="AN67">
            <v>13686</v>
          </cell>
          <cell r="AP67">
            <v>4038</v>
          </cell>
          <cell r="AR67">
            <v>29739</v>
          </cell>
          <cell r="AT67">
            <v>372.91553133514981</v>
          </cell>
          <cell r="AV67">
            <v>110.02724795640326</v>
          </cell>
          <cell r="AX67">
            <v>810.32697547683915</v>
          </cell>
        </row>
        <row r="68">
          <cell r="AN68">
            <v>7567</v>
          </cell>
          <cell r="AP68">
            <v>4379</v>
          </cell>
          <cell r="AR68">
            <v>29492</v>
          </cell>
          <cell r="AT68">
            <v>206.18528610354221</v>
          </cell>
          <cell r="AV68">
            <v>119.31880108991825</v>
          </cell>
          <cell r="AX68">
            <v>803.59673024523158</v>
          </cell>
        </row>
        <row r="69">
          <cell r="AN69">
            <v>8168</v>
          </cell>
          <cell r="AP69">
            <v>6209</v>
          </cell>
          <cell r="AR69">
            <v>28770</v>
          </cell>
          <cell r="AT69">
            <v>222.56130790190733</v>
          </cell>
          <cell r="AV69">
            <v>169.18256130790189</v>
          </cell>
          <cell r="AX69">
            <v>783.92370572207074</v>
          </cell>
        </row>
        <row r="70">
          <cell r="AN70">
            <v>12390</v>
          </cell>
          <cell r="AP70">
            <v>6655</v>
          </cell>
          <cell r="AR70">
            <v>38043</v>
          </cell>
          <cell r="AT70">
            <v>337.60217983651222</v>
          </cell>
          <cell r="AV70">
            <v>181.33514986376019</v>
          </cell>
          <cell r="AX70">
            <v>1036.5940054495911</v>
          </cell>
        </row>
        <row r="71">
          <cell r="AN71">
            <v>15941</v>
          </cell>
          <cell r="AP71">
            <v>2210</v>
          </cell>
          <cell r="AR71">
            <v>27892</v>
          </cell>
          <cell r="AT71">
            <v>434.35967302452315</v>
          </cell>
          <cell r="AV71">
            <v>60.217983651226156</v>
          </cell>
          <cell r="AX71">
            <v>759.99999999999989</v>
          </cell>
        </row>
        <row r="72">
          <cell r="AN72">
            <v>15148</v>
          </cell>
          <cell r="AP72">
            <v>3610</v>
          </cell>
          <cell r="AR72">
            <v>36655</v>
          </cell>
          <cell r="AT72">
            <v>412.75204359673023</v>
          </cell>
          <cell r="AV72">
            <v>98.365122615803813</v>
          </cell>
          <cell r="AX72">
            <v>998.77384196185278</v>
          </cell>
        </row>
        <row r="73">
          <cell r="AN73">
            <v>13109</v>
          </cell>
          <cell r="AP73">
            <v>6897</v>
          </cell>
          <cell r="AR73">
            <v>36997</v>
          </cell>
          <cell r="AT73">
            <v>357.19346049046317</v>
          </cell>
          <cell r="AV73">
            <v>187.92915531335149</v>
          </cell>
          <cell r="AX73">
            <v>1008.092643051771</v>
          </cell>
        </row>
        <row r="74">
          <cell r="AN74">
            <v>14272</v>
          </cell>
          <cell r="AP74">
            <v>5996</v>
          </cell>
          <cell r="AR74">
            <v>30204</v>
          </cell>
          <cell r="AT74">
            <v>388.88283378746593</v>
          </cell>
          <cell r="AV74">
            <v>163.37874659400543</v>
          </cell>
          <cell r="AX74">
            <v>822.99727520435965</v>
          </cell>
        </row>
        <row r="75">
          <cell r="AN75">
            <v>16076</v>
          </cell>
          <cell r="AP75">
            <v>1436</v>
          </cell>
          <cell r="AR75">
            <v>31190</v>
          </cell>
          <cell r="AT75">
            <v>438.03814713896452</v>
          </cell>
          <cell r="AV75">
            <v>39.128065395095362</v>
          </cell>
          <cell r="AX75">
            <v>849.86376021798355</v>
          </cell>
        </row>
        <row r="76">
          <cell r="AN76">
            <v>9425</v>
          </cell>
          <cell r="AP76">
            <v>2488</v>
          </cell>
          <cell r="AR76">
            <v>26354</v>
          </cell>
          <cell r="AT76">
            <v>256.81198910081741</v>
          </cell>
          <cell r="AV76">
            <v>67.79291553133514</v>
          </cell>
          <cell r="AX76">
            <v>718.09264305177101</v>
          </cell>
        </row>
      </sheetData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TR Corn Table"/>
      <sheetName val="Total"/>
      <sheetName val="Japan"/>
      <sheetName val="Mexico"/>
      <sheetName val="Taiwan"/>
      <sheetName val="Korea"/>
      <sheetName val="China"/>
      <sheetName val="Venezuela"/>
      <sheetName val="Egypt"/>
      <sheetName val="DATA"/>
      <sheetName val="Summary"/>
      <sheetName val=""/>
      <sheetName val="Sheet2"/>
      <sheetName val="River Analysis"/>
      <sheetName val="River Analysis Summary Table"/>
      <sheetName val="Sheet1"/>
    </sheetNames>
    <sheetDataSet>
      <sheetData sheetId="0"/>
      <sheetData sheetId="1">
        <row r="1">
          <cell r="B1" t="str">
            <v>3-Year Ave,</v>
          </cell>
          <cell r="C1" t="str">
            <v>3-Year Ave,</v>
          </cell>
        </row>
        <row r="2">
          <cell r="B2" t="str">
            <v>Total Sales</v>
          </cell>
          <cell r="C2" t="str">
            <v>Shipped</v>
          </cell>
        </row>
        <row r="376">
          <cell r="A376">
            <v>41270</v>
          </cell>
        </row>
        <row r="377">
          <cell r="A377">
            <v>41277</v>
          </cell>
        </row>
        <row r="378">
          <cell r="A378">
            <v>41284</v>
          </cell>
        </row>
        <row r="379">
          <cell r="A379">
            <v>41291</v>
          </cell>
        </row>
        <row r="380">
          <cell r="A380">
            <v>41298</v>
          </cell>
        </row>
        <row r="381">
          <cell r="A381">
            <v>41305</v>
          </cell>
        </row>
        <row r="382">
          <cell r="A382">
            <v>41312</v>
          </cell>
        </row>
        <row r="383">
          <cell r="A383">
            <v>41319</v>
          </cell>
        </row>
        <row r="384">
          <cell r="A384">
            <v>41326</v>
          </cell>
        </row>
        <row r="385">
          <cell r="A385">
            <v>41333</v>
          </cell>
        </row>
        <row r="386">
          <cell r="A386">
            <v>41340</v>
          </cell>
        </row>
        <row r="387">
          <cell r="A387">
            <v>41347</v>
          </cell>
        </row>
        <row r="388">
          <cell r="A388">
            <v>41354</v>
          </cell>
        </row>
        <row r="389">
          <cell r="A389">
            <v>41361</v>
          </cell>
        </row>
        <row r="390">
          <cell r="A390">
            <v>41368</v>
          </cell>
        </row>
        <row r="391">
          <cell r="A391">
            <v>41375</v>
          </cell>
        </row>
        <row r="392">
          <cell r="A392">
            <v>41382</v>
          </cell>
        </row>
        <row r="393">
          <cell r="A393">
            <v>41389</v>
          </cell>
        </row>
        <row r="394">
          <cell r="A394">
            <v>41396</v>
          </cell>
        </row>
        <row r="395">
          <cell r="A395">
            <v>41403</v>
          </cell>
        </row>
        <row r="396">
          <cell r="A396">
            <v>41410</v>
          </cell>
        </row>
        <row r="397">
          <cell r="A397">
            <v>41417</v>
          </cell>
        </row>
        <row r="398">
          <cell r="A398">
            <v>41424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3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3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3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3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3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3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3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3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3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3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3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3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3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3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3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363.xml.rels><?xml version="1.0" encoding="UTF-8" standalone="yes"?>
<Relationships xmlns="http://schemas.openxmlformats.org/package/2006/relationships"><Relationship Id="rId3" Type="http://schemas.openxmlformats.org/officeDocument/2006/relationships/hyperlink" Target="http://apps.fas.usda.gov/export-sales/myrk_rpt.htm" TargetMode="External"/><Relationship Id="rId2" Type="http://schemas.openxmlformats.org/officeDocument/2006/relationships/hyperlink" Target="file:///\\stmdc4007cl\tsd\New%20GTR%202\Website%20Zip%20Folder\New%20Table15_wheatWeb.xlsx" TargetMode="External"/><Relationship Id="rId1" Type="http://schemas.openxmlformats.org/officeDocument/2006/relationships/hyperlink" Target="file:///\\stmdc4007cl\tsd\New%20GTR%202\Website%20Zip%20Folder" TargetMode="External"/><Relationship Id="rId4" Type="http://schemas.openxmlformats.org/officeDocument/2006/relationships/printerSettings" Target="../printerSettings/printerSettings136.bin"/></Relationships>
</file>

<file path=xl/worksheets/_rels/sheet3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3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3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3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3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3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3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C21C3-5DF9-441C-9F04-5961A7FE2ED6}">
  <sheetPr>
    <tabColor indexed="48"/>
  </sheetPr>
  <dimension ref="A1:L45"/>
  <sheetViews>
    <sheetView zoomScale="145" zoomScaleNormal="145" workbookViewId="0">
      <selection activeCell="F16" sqref="F16"/>
    </sheetView>
  </sheetViews>
  <sheetFormatPr defaultRowHeight="13.2" x14ac:dyDescent="0.25"/>
  <cols>
    <col min="1" max="1" width="10.44140625" customWidth="1"/>
    <col min="2" max="2" width="40.33203125" customWidth="1"/>
    <col min="3" max="3" width="15.6640625" customWidth="1"/>
    <col min="4" max="4" width="15" customWidth="1"/>
    <col min="5" max="5" width="20.109375" customWidth="1"/>
    <col min="6" max="6" width="23.109375" customWidth="1"/>
    <col min="7" max="7" width="10.109375" customWidth="1"/>
    <col min="8" max="8" width="15.6640625" bestFit="1" customWidth="1"/>
    <col min="10" max="10" width="10.109375" customWidth="1"/>
    <col min="12" max="12" width="12.6640625" customWidth="1"/>
  </cols>
  <sheetData>
    <row r="1" spans="1:8" x14ac:dyDescent="0.25">
      <c r="B1" s="12" t="s">
        <v>37</v>
      </c>
      <c r="C1" s="12"/>
      <c r="D1" s="11"/>
      <c r="E1" s="11"/>
      <c r="F1" s="11"/>
      <c r="G1" s="43"/>
      <c r="H1" s="205">
        <v>45813</v>
      </c>
    </row>
    <row r="2" spans="1:8" ht="16.8" x14ac:dyDescent="0.25">
      <c r="B2" s="10" t="s">
        <v>48</v>
      </c>
      <c r="C2" s="10"/>
      <c r="D2" s="8"/>
      <c r="E2" s="8"/>
      <c r="F2" s="9"/>
      <c r="G2" s="43"/>
      <c r="H2" s="43"/>
    </row>
    <row r="3" spans="1:8" ht="15" customHeight="1" x14ac:dyDescent="0.25">
      <c r="B3" s="363" t="s">
        <v>1092</v>
      </c>
      <c r="C3" s="365" t="s">
        <v>39</v>
      </c>
      <c r="D3" s="366"/>
      <c r="E3" s="367" t="s">
        <v>49</v>
      </c>
      <c r="F3" s="367" t="s">
        <v>1091</v>
      </c>
      <c r="G3" s="43"/>
      <c r="H3" s="182"/>
    </row>
    <row r="4" spans="1:8" ht="12.75" customHeight="1" x14ac:dyDescent="0.25">
      <c r="B4" s="364"/>
      <c r="C4" s="220" t="s">
        <v>1079</v>
      </c>
      <c r="D4" s="220" t="s">
        <v>41</v>
      </c>
      <c r="E4" s="368"/>
      <c r="F4" s="368"/>
      <c r="G4" s="43"/>
      <c r="H4" s="182"/>
    </row>
    <row r="5" spans="1:8" ht="13.2" customHeight="1" x14ac:dyDescent="0.25">
      <c r="A5" s="5">
        <f t="shared" ref="A5:A16" si="0">$H$1</f>
        <v>45813</v>
      </c>
      <c r="B5" s="46" t="s">
        <v>15</v>
      </c>
      <c r="C5" s="240">
        <f>VLOOKUP(A5,Mexico!A1:L2000,6,FALSE)</f>
        <v>1127.8</v>
      </c>
      <c r="D5" s="240">
        <f>VLOOKUP(A5,Mexico!A1:K2000,7,FALSE)</f>
        <v>922.7</v>
      </c>
      <c r="E5" s="268">
        <f>(C5/D5-1)*100</f>
        <v>22.228243199306362</v>
      </c>
      <c r="F5" s="291">
        <f>'Ranking 2024-25'!P9</f>
        <v>3357.9666666666667</v>
      </c>
      <c r="G5" s="43"/>
      <c r="H5" s="182"/>
    </row>
    <row r="6" spans="1:8" ht="13.2" customHeight="1" x14ac:dyDescent="0.25">
      <c r="A6" s="5">
        <f t="shared" si="0"/>
        <v>45813</v>
      </c>
      <c r="B6" s="46" t="s">
        <v>16</v>
      </c>
      <c r="C6" s="240">
        <f>VLOOKUP(A6,Phil!A1:L2000,6,FALSE)</f>
        <v>504.5</v>
      </c>
      <c r="D6" s="240">
        <f>VLOOKUP(A6,Phil!A1:K2000,7,FALSE)</f>
        <v>666.9</v>
      </c>
      <c r="E6" s="268">
        <f>(C6/D6-1)*100</f>
        <v>-24.351476983055932</v>
      </c>
      <c r="F6" s="291">
        <f>'Ranking 2024-25'!P10</f>
        <v>2472.5333333333333</v>
      </c>
      <c r="G6" s="43"/>
      <c r="H6" s="182"/>
    </row>
    <row r="7" spans="1:8" ht="13.2" customHeight="1" x14ac:dyDescent="0.25">
      <c r="A7" s="5">
        <f t="shared" si="0"/>
        <v>45813</v>
      </c>
      <c r="B7" s="46" t="s">
        <v>17</v>
      </c>
      <c r="C7" s="240">
        <f>VLOOKUP(A7,Japan!A1:L2000,6,FALSE)</f>
        <v>483.1</v>
      </c>
      <c r="D7" s="240">
        <f>VLOOKUP(A7,Japan!A1:K2000,7,FALSE)</f>
        <v>381.4</v>
      </c>
      <c r="E7" s="268">
        <f t="shared" ref="E7:E15" si="1">(C7/D7-1)*100</f>
        <v>26.664918720503429</v>
      </c>
      <c r="F7" s="291">
        <f>'Ranking 2024-25'!P11</f>
        <v>2045.4333333333332</v>
      </c>
      <c r="G7" s="43"/>
      <c r="H7" s="182"/>
    </row>
    <row r="8" spans="1:8" ht="13.2" customHeight="1" x14ac:dyDescent="0.25">
      <c r="A8" s="5">
        <f t="shared" si="0"/>
        <v>45813</v>
      </c>
      <c r="B8" s="46" t="s">
        <v>18</v>
      </c>
      <c r="C8" s="240">
        <f>VLOOKUP(A12,China!A1:L2001,6,FALSE)</f>
        <v>0</v>
      </c>
      <c r="D8" s="240">
        <f>VLOOKUP(A12,China!A1:K2001,7,FALSE)</f>
        <v>67.5</v>
      </c>
      <c r="E8" s="268">
        <f>(C8/D8-1)*100</f>
        <v>-100</v>
      </c>
      <c r="F8" s="291">
        <f>'Ranking 2024-25'!P12</f>
        <v>1137.3</v>
      </c>
      <c r="G8" s="43"/>
      <c r="H8" s="182"/>
    </row>
    <row r="9" spans="1:8" ht="13.2" customHeight="1" x14ac:dyDescent="0.25">
      <c r="A9" s="5">
        <f t="shared" si="0"/>
        <v>45813</v>
      </c>
      <c r="B9" s="46" t="s">
        <v>42</v>
      </c>
      <c r="C9" s="240">
        <f>VLOOKUP(A11,Korea!A1:L2000,6,FALSE)</f>
        <v>307.89999999999998</v>
      </c>
      <c r="D9" s="240">
        <f>VLOOKUP(A11,Korea!A1:K2000,7,FALSE)</f>
        <v>428.2</v>
      </c>
      <c r="E9" s="268">
        <f t="shared" ref="E9:E14" si="2">(C9/D9-1)*100</f>
        <v>-28.0943484353106</v>
      </c>
      <c r="F9" s="291">
        <f>'Ranking 2024-25'!P13</f>
        <v>1674.0333333333335</v>
      </c>
      <c r="G9" s="43"/>
      <c r="H9" s="182"/>
    </row>
    <row r="10" spans="1:8" ht="13.2" customHeight="1" x14ac:dyDescent="0.25">
      <c r="A10" s="5">
        <f t="shared" si="0"/>
        <v>45813</v>
      </c>
      <c r="B10" s="46" t="s">
        <v>21</v>
      </c>
      <c r="C10" s="240">
        <f>VLOOKUP(A10,Taiwan!A1:L2000,6,FALSE)</f>
        <v>203.2</v>
      </c>
      <c r="D10" s="243">
        <f>VLOOKUP(A10,Taiwan!A1:K2000,7,FALSE)</f>
        <v>231.29999999999998</v>
      </c>
      <c r="E10" s="268">
        <f t="shared" si="2"/>
        <v>-12.148724600086469</v>
      </c>
      <c r="F10" s="291">
        <f>'Ranking 2024-25'!P14</f>
        <v>935.33333333333337</v>
      </c>
      <c r="G10" s="43"/>
      <c r="H10" s="182"/>
    </row>
    <row r="11" spans="1:8" ht="13.2" customHeight="1" x14ac:dyDescent="0.25">
      <c r="A11" s="5">
        <f t="shared" si="0"/>
        <v>45813</v>
      </c>
      <c r="B11" s="46" t="s">
        <v>22</v>
      </c>
      <c r="C11" s="240">
        <f>VLOOKUP(A13,Thailand!A1:L2000,6,FALSE)</f>
        <v>116.4</v>
      </c>
      <c r="D11" s="244">
        <f>VLOOKUP(A13,Thailand!A1:K2000,7, FALSE)</f>
        <v>161.30000000000001</v>
      </c>
      <c r="E11" s="268">
        <f>(C11/D11-1)*100</f>
        <v>-27.836329820210793</v>
      </c>
      <c r="F11" s="291">
        <f>'Ranking 2024-25'!P15</f>
        <v>667.13333333333333</v>
      </c>
      <c r="G11" s="43"/>
      <c r="H11" s="182"/>
    </row>
    <row r="12" spans="1:8" ht="13.2" customHeight="1" x14ac:dyDescent="0.25">
      <c r="A12" s="5">
        <f t="shared" si="0"/>
        <v>45813</v>
      </c>
      <c r="B12" s="46" t="s">
        <v>20</v>
      </c>
      <c r="C12" s="240">
        <f>VLOOKUP(A14,Nigeria!A1:L2000,6,FALSE)</f>
        <v>235</v>
      </c>
      <c r="D12" s="240">
        <f>VLOOKUP(A14,Nigeria!A1:J2000,7,FALSE)</f>
        <v>52.5</v>
      </c>
      <c r="E12" s="268">
        <f t="shared" si="2"/>
        <v>347.61904761904765</v>
      </c>
      <c r="F12" s="291">
        <f>'Ranking 2024-25'!P16</f>
        <v>628.56666666666661</v>
      </c>
      <c r="G12" s="43"/>
      <c r="H12" s="182"/>
    </row>
    <row r="13" spans="1:8" ht="13.2" customHeight="1" x14ac:dyDescent="0.25">
      <c r="A13" s="5">
        <f t="shared" si="0"/>
        <v>45813</v>
      </c>
      <c r="B13" s="46" t="s">
        <v>24</v>
      </c>
      <c r="C13" s="240">
        <f>VLOOKUP(A15,Indonesia!A1:L2000,6,FALSE)</f>
        <v>214</v>
      </c>
      <c r="D13" s="243">
        <f>VLOOKUP(A15,Indonesia!A1:K2000, 7,FALSE)</f>
        <v>57.1</v>
      </c>
      <c r="E13" s="268">
        <f t="shared" si="2"/>
        <v>274.78108581436078</v>
      </c>
      <c r="F13" s="291">
        <f>'Ranking 2024-25'!P17</f>
        <v>517.93333333333339</v>
      </c>
      <c r="G13" s="43"/>
      <c r="H13" s="182"/>
    </row>
    <row r="14" spans="1:8" ht="13.2" customHeight="1" x14ac:dyDescent="0.25">
      <c r="A14" s="5">
        <f t="shared" si="0"/>
        <v>45813</v>
      </c>
      <c r="B14" s="46" t="s">
        <v>23</v>
      </c>
      <c r="C14" s="240">
        <f>VLOOKUP(A16,Colombia!A1:L2000,6,FALSE)</f>
        <v>196.4</v>
      </c>
      <c r="D14" s="243">
        <f>VLOOKUP(A16,Colombia!A1:K2000,7,FALSE)</f>
        <v>75.099999999999994</v>
      </c>
      <c r="E14" s="268">
        <f t="shared" si="2"/>
        <v>161.51797603195743</v>
      </c>
      <c r="F14" s="291">
        <f>'Ranking 2024-25'!P18</f>
        <v>489.33333333333331</v>
      </c>
      <c r="G14" s="43"/>
      <c r="H14" s="182"/>
    </row>
    <row r="15" spans="1:8" ht="13.2" customHeight="1" x14ac:dyDescent="0.3">
      <c r="A15" s="5">
        <f t="shared" si="0"/>
        <v>45813</v>
      </c>
      <c r="B15" s="1" t="s">
        <v>25</v>
      </c>
      <c r="C15" s="245">
        <f>SUM(C5:C14)</f>
        <v>3388.3</v>
      </c>
      <c r="D15" s="245">
        <f>SUM(D5:D14)</f>
        <v>3044</v>
      </c>
      <c r="E15" s="269">
        <f t="shared" si="1"/>
        <v>11.3107752956636</v>
      </c>
      <c r="F15" s="247">
        <f>SUM(F5:F14)</f>
        <v>13925.566666666668</v>
      </c>
      <c r="G15" s="183"/>
      <c r="H15" s="182"/>
    </row>
    <row r="16" spans="1:8" ht="13.2" customHeight="1" x14ac:dyDescent="0.25">
      <c r="A16" s="5">
        <f t="shared" si="0"/>
        <v>45813</v>
      </c>
      <c r="B16" s="2" t="s">
        <v>26</v>
      </c>
      <c r="C16" s="248">
        <f>VLOOKUP(A18,TOTAL!A1:L2196,6,FALSE)</f>
        <v>5909.7</v>
      </c>
      <c r="D16" s="249">
        <f>VLOOKUP(A18,TOTAL!A1:K2196,7,FALSE)</f>
        <v>4837.2000000000007</v>
      </c>
      <c r="E16" s="268">
        <f>(C16/D16-1)*100</f>
        <v>22.171917638303128</v>
      </c>
      <c r="F16" s="242">
        <f>'Ranking 2024-25'!M140</f>
        <v>19135.399999999998</v>
      </c>
      <c r="G16" s="184"/>
      <c r="H16" s="182"/>
    </row>
    <row r="17" spans="1:12" ht="13.2" customHeight="1" x14ac:dyDescent="0.25">
      <c r="B17" s="221" t="s">
        <v>44</v>
      </c>
      <c r="C17" s="251">
        <f>+C16/C20</f>
        <v>0.2632051441090909</v>
      </c>
      <c r="D17" s="251">
        <f>+D16/D20</f>
        <v>0.21649419512195126</v>
      </c>
      <c r="E17" s="252" t="s">
        <v>45</v>
      </c>
      <c r="F17" s="253" t="s">
        <v>45</v>
      </c>
      <c r="G17" s="11"/>
      <c r="H17" s="152"/>
      <c r="J17" s="113"/>
      <c r="K17" s="113"/>
    </row>
    <row r="18" spans="1:12" ht="13.2" customHeight="1" x14ac:dyDescent="0.25">
      <c r="A18" s="5">
        <f>$H$1</f>
        <v>45813</v>
      </c>
      <c r="B18" s="8" t="s">
        <v>46</v>
      </c>
      <c r="C18" s="259">
        <f>VLOOKUP(A18,TOTAL!A1:L2196,10,FALSE)</f>
        <v>389.00000000000023</v>
      </c>
      <c r="D18" s="259">
        <f>TOTAL!J945</f>
        <v>223.9</v>
      </c>
      <c r="E18" s="255" t="s">
        <v>45</v>
      </c>
      <c r="F18" s="247" t="s">
        <v>45</v>
      </c>
      <c r="G18" s="32"/>
      <c r="H18" s="18"/>
      <c r="J18" s="151"/>
      <c r="K18" s="113"/>
    </row>
    <row r="19" spans="1:12" ht="13.2" customHeight="1" x14ac:dyDescent="0.25">
      <c r="B19" s="79" t="s">
        <v>29</v>
      </c>
      <c r="C19" s="256">
        <f>+C15/C16</f>
        <v>0.5733455166928948</v>
      </c>
      <c r="D19" s="256">
        <f>+D15/D16</f>
        <v>0.62928967171090699</v>
      </c>
      <c r="E19" s="257" t="s">
        <v>45</v>
      </c>
      <c r="F19" s="267">
        <f>+F15/F16</f>
        <v>0.72773846727356983</v>
      </c>
      <c r="G19" s="32"/>
      <c r="H19" s="18"/>
      <c r="J19" s="196" t="s">
        <v>30</v>
      </c>
      <c r="K19" s="196"/>
      <c r="L19" s="196"/>
    </row>
    <row r="20" spans="1:12" ht="13.2" customHeight="1" x14ac:dyDescent="0.25">
      <c r="A20" s="5">
        <f>$H$1</f>
        <v>45813</v>
      </c>
      <c r="B20" s="187" t="s">
        <v>1093</v>
      </c>
      <c r="C20" s="259">
        <f>825000/36.7437</f>
        <v>22452.828648176423</v>
      </c>
      <c r="D20" s="259">
        <f>820000/36.7</f>
        <v>22343.324250681198</v>
      </c>
      <c r="E20" s="270">
        <f>(C20/D20-1)*100</f>
        <v>0.4900989497652164</v>
      </c>
      <c r="F20" s="289" t="s">
        <v>45</v>
      </c>
      <c r="G20" s="278"/>
      <c r="H20" s="18"/>
      <c r="J20" s="197">
        <f>(TOTAL!J997-TOTAL!J996)/ABS(TOTAL!J996)</f>
        <v>8.9226069246438247</v>
      </c>
      <c r="K20" s="196"/>
      <c r="L20" s="196"/>
    </row>
    <row r="21" spans="1:12" ht="13.95" customHeight="1" x14ac:dyDescent="0.25">
      <c r="B21" s="188"/>
      <c r="C21" s="188"/>
      <c r="D21" s="189"/>
      <c r="E21" s="189"/>
      <c r="F21" s="189"/>
      <c r="G21" s="43"/>
      <c r="H21" s="53"/>
    </row>
    <row r="22" spans="1:12" ht="18" customHeight="1" x14ac:dyDescent="0.25">
      <c r="B22" s="369"/>
      <c r="C22" s="369"/>
      <c r="D22" s="369"/>
      <c r="E22" s="369"/>
      <c r="F22" s="369"/>
      <c r="G22" s="80"/>
      <c r="H22" s="22"/>
      <c r="L22" s="185"/>
    </row>
    <row r="23" spans="1:12" ht="12" customHeight="1" x14ac:dyDescent="0.25">
      <c r="B23" s="370"/>
      <c r="C23" s="370"/>
      <c r="D23" s="370"/>
      <c r="E23" s="370"/>
      <c r="F23" s="370"/>
      <c r="G23" s="43"/>
      <c r="H23" s="215"/>
      <c r="L23" s="185"/>
    </row>
    <row r="24" spans="1:12" ht="10.95" customHeight="1" x14ac:dyDescent="0.25">
      <c r="B24" s="359"/>
      <c r="C24" s="359"/>
      <c r="D24" s="360"/>
      <c r="E24" s="360"/>
      <c r="F24" s="360"/>
      <c r="G24" s="11"/>
      <c r="H24" s="23"/>
      <c r="L24" s="186"/>
    </row>
    <row r="25" spans="1:12" ht="12" customHeight="1" x14ac:dyDescent="0.25">
      <c r="B25" s="361" t="s">
        <v>35</v>
      </c>
      <c r="C25" s="361"/>
      <c r="D25" s="361"/>
      <c r="E25" s="361"/>
      <c r="F25" s="361"/>
      <c r="G25" s="11"/>
    </row>
    <row r="26" spans="1:12" ht="9.9" customHeight="1" x14ac:dyDescent="0.25">
      <c r="B26" s="362"/>
      <c r="C26" s="362"/>
      <c r="D26" s="362"/>
      <c r="E26" s="362"/>
      <c r="F26" s="362"/>
      <c r="G26" s="11"/>
      <c r="I26">
        <f>(C20-D20)/D20</f>
        <v>4.9009894976521032E-3</v>
      </c>
    </row>
    <row r="27" spans="1:12" ht="9.9" customHeight="1" x14ac:dyDescent="0.25">
      <c r="B27" s="36"/>
      <c r="C27" s="36"/>
      <c r="D27" s="37"/>
      <c r="E27" s="36"/>
      <c r="F27" s="36"/>
      <c r="G27" s="36"/>
      <c r="H27" s="36"/>
    </row>
    <row r="28" spans="1:12" ht="30" customHeight="1" x14ac:dyDescent="0.25">
      <c r="B28" s="36"/>
      <c r="C28" s="36"/>
      <c r="D28" s="36"/>
      <c r="E28" s="36"/>
      <c r="F28" s="36"/>
      <c r="G28" s="36"/>
      <c r="H28" s="36"/>
    </row>
    <row r="29" spans="1:12" x14ac:dyDescent="0.25">
      <c r="G29" s="36"/>
      <c r="H29" s="36"/>
    </row>
    <row r="30" spans="1:12" x14ac:dyDescent="0.25">
      <c r="G30" s="36"/>
      <c r="H30" s="36"/>
    </row>
    <row r="31" spans="1:12" x14ac:dyDescent="0.25">
      <c r="B31" s="113"/>
      <c r="C31" s="113"/>
    </row>
    <row r="45" spans="3:3" x14ac:dyDescent="0.25">
      <c r="C45" t="s">
        <v>36</v>
      </c>
    </row>
  </sheetData>
  <mergeCells count="9">
    <mergeCell ref="B24:F24"/>
    <mergeCell ref="B25:F25"/>
    <mergeCell ref="B26:F26"/>
    <mergeCell ref="B3:B4"/>
    <mergeCell ref="C3:D3"/>
    <mergeCell ref="E3:E4"/>
    <mergeCell ref="F3:F4"/>
    <mergeCell ref="B22:F22"/>
    <mergeCell ref="B23:F23"/>
  </mergeCells>
  <pageMargins left="0.75" right="0.75" top="1" bottom="1" header="0.5" footer="0.5"/>
  <pageSetup scale="85" orientation="portrait" r:id="rId1"/>
  <headerFooter alignWithMargins="0"/>
  <ignoredErrors>
    <ignoredError sqref="E15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00FD0-EE50-43B8-8727-0FFF3BEE77DE}">
  <dimension ref="A1:G88"/>
  <sheetViews>
    <sheetView topLeftCell="A15" workbookViewId="0">
      <selection activeCell="A9" sqref="A9:A88"/>
    </sheetView>
  </sheetViews>
  <sheetFormatPr defaultRowHeight="13.2" x14ac:dyDescent="0.25"/>
  <cols>
    <col min="1" max="1" width="25.44140625" customWidth="1"/>
    <col min="2" max="2" width="11.441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1412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41.2</v>
      </c>
      <c r="C12">
        <v>68</v>
      </c>
      <c r="D12">
        <v>375.1</v>
      </c>
      <c r="E12">
        <v>502.3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5.3</v>
      </c>
      <c r="F13">
        <v>0</v>
      </c>
      <c r="G13">
        <v>0</v>
      </c>
    </row>
    <row r="14" spans="1:7" ht="15" x14ac:dyDescent="0.25">
      <c r="A14" s="173" t="s">
        <v>71</v>
      </c>
      <c r="B14">
        <v>41.2</v>
      </c>
      <c r="C14">
        <v>65</v>
      </c>
      <c r="D14">
        <v>330.6</v>
      </c>
      <c r="E14">
        <v>421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0</v>
      </c>
      <c r="E15">
        <v>12.6</v>
      </c>
      <c r="F15">
        <v>0</v>
      </c>
      <c r="G15">
        <v>0</v>
      </c>
    </row>
    <row r="16" spans="1:7" ht="15" x14ac:dyDescent="0.25">
      <c r="A16" s="173" t="s">
        <v>73</v>
      </c>
      <c r="B16">
        <v>0</v>
      </c>
      <c r="C16">
        <v>3</v>
      </c>
      <c r="D16">
        <v>34.799999999999997</v>
      </c>
      <c r="E16">
        <v>63.5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9.6999999999999993</v>
      </c>
      <c r="E17">
        <v>0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391.1</v>
      </c>
      <c r="C19">
        <v>367.4</v>
      </c>
      <c r="D19">
        <v>1598.4</v>
      </c>
      <c r="E19">
        <v>1519.6</v>
      </c>
      <c r="F19">
        <v>48.9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204.6</v>
      </c>
      <c r="C21">
        <v>258</v>
      </c>
      <c r="D21">
        <v>700</v>
      </c>
      <c r="E21">
        <v>695.8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195</v>
      </c>
      <c r="C23">
        <v>0</v>
      </c>
      <c r="D23">
        <v>68.599999999999994</v>
      </c>
      <c r="E23">
        <v>139.1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1491.4</v>
      </c>
      <c r="C25">
        <v>1552.7</v>
      </c>
      <c r="D25">
        <v>6414</v>
      </c>
      <c r="E25">
        <v>5379</v>
      </c>
      <c r="F25">
        <v>104.4</v>
      </c>
      <c r="G25">
        <v>0</v>
      </c>
    </row>
    <row r="26" spans="1:7" ht="15" x14ac:dyDescent="0.25">
      <c r="A26" s="173" t="s">
        <v>167</v>
      </c>
      <c r="B26">
        <v>57</v>
      </c>
      <c r="C26">
        <v>0</v>
      </c>
      <c r="D26">
        <v>687.6</v>
      </c>
      <c r="E26">
        <v>0</v>
      </c>
      <c r="F26">
        <v>0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43.9</v>
      </c>
      <c r="E27">
        <v>18.5</v>
      </c>
      <c r="F27">
        <v>0</v>
      </c>
      <c r="G27">
        <v>0</v>
      </c>
    </row>
    <row r="28" spans="1:7" ht="15" x14ac:dyDescent="0.25">
      <c r="A28" s="173" t="s">
        <v>79</v>
      </c>
      <c r="B28">
        <v>0.8</v>
      </c>
      <c r="C28">
        <v>0.5</v>
      </c>
      <c r="D28">
        <v>1.6</v>
      </c>
      <c r="E28">
        <v>0.7</v>
      </c>
      <c r="F28">
        <v>0</v>
      </c>
      <c r="G28">
        <v>0</v>
      </c>
    </row>
    <row r="29" spans="1:7" ht="15" x14ac:dyDescent="0.25">
      <c r="A29" s="173" t="s">
        <v>80</v>
      </c>
      <c r="B29">
        <v>75.5</v>
      </c>
      <c r="C29">
        <v>20</v>
      </c>
      <c r="D29">
        <v>922.3</v>
      </c>
      <c r="E29">
        <v>621.20000000000005</v>
      </c>
      <c r="F29">
        <v>0</v>
      </c>
      <c r="G29">
        <v>0</v>
      </c>
    </row>
    <row r="30" spans="1:7" ht="15" x14ac:dyDescent="0.25">
      <c r="A30" s="173" t="s">
        <v>81</v>
      </c>
      <c r="B30">
        <v>462</v>
      </c>
      <c r="C30">
        <v>492.5</v>
      </c>
      <c r="D30">
        <v>1391.8</v>
      </c>
      <c r="E30">
        <v>1663.4</v>
      </c>
      <c r="F30">
        <v>50.6</v>
      </c>
      <c r="G30">
        <v>0</v>
      </c>
    </row>
    <row r="31" spans="1:7" ht="15" x14ac:dyDescent="0.25">
      <c r="A31" s="173" t="s">
        <v>82</v>
      </c>
      <c r="B31">
        <v>5.8</v>
      </c>
      <c r="C31">
        <v>0</v>
      </c>
      <c r="D31">
        <v>104.7</v>
      </c>
      <c r="E31">
        <v>88.5</v>
      </c>
      <c r="F31">
        <v>0</v>
      </c>
      <c r="G31">
        <v>0</v>
      </c>
    </row>
    <row r="32" spans="1:7" ht="15" x14ac:dyDescent="0.25">
      <c r="A32" s="173" t="s">
        <v>170</v>
      </c>
      <c r="B32">
        <v>0</v>
      </c>
      <c r="C32">
        <v>0</v>
      </c>
      <c r="D32">
        <v>0</v>
      </c>
      <c r="E32">
        <v>8</v>
      </c>
      <c r="F32">
        <v>0</v>
      </c>
      <c r="G32">
        <v>0</v>
      </c>
    </row>
    <row r="33" spans="1:7" ht="15" x14ac:dyDescent="0.25">
      <c r="A33" s="173" t="s">
        <v>83</v>
      </c>
      <c r="B33">
        <v>703.9</v>
      </c>
      <c r="C33">
        <v>551</v>
      </c>
      <c r="D33">
        <v>2007</v>
      </c>
      <c r="E33">
        <v>1894.5</v>
      </c>
      <c r="F33">
        <v>53.8</v>
      </c>
      <c r="G33">
        <v>0</v>
      </c>
    </row>
    <row r="34" spans="1:7" ht="15" x14ac:dyDescent="0.25">
      <c r="A34" s="173" t="s">
        <v>84</v>
      </c>
      <c r="B34">
        <v>0</v>
      </c>
      <c r="C34">
        <v>0</v>
      </c>
      <c r="D34">
        <v>102.6</v>
      </c>
      <c r="E34">
        <v>31.1</v>
      </c>
      <c r="F34">
        <v>0</v>
      </c>
      <c r="G34">
        <v>0</v>
      </c>
    </row>
    <row r="35" spans="1:7" ht="15" x14ac:dyDescent="0.25">
      <c r="A35" s="173" t="s">
        <v>85</v>
      </c>
      <c r="B35">
        <v>0</v>
      </c>
      <c r="C35">
        <v>18</v>
      </c>
      <c r="D35">
        <v>49.8</v>
      </c>
      <c r="E35">
        <v>43.4</v>
      </c>
      <c r="F35">
        <v>0</v>
      </c>
      <c r="G35">
        <v>0</v>
      </c>
    </row>
    <row r="36" spans="1:7" ht="15" x14ac:dyDescent="0.25">
      <c r="A36" s="173" t="s">
        <v>86</v>
      </c>
      <c r="B36">
        <v>186</v>
      </c>
      <c r="C36">
        <v>274.5</v>
      </c>
      <c r="D36">
        <v>471.3</v>
      </c>
      <c r="E36">
        <v>589.79999999999995</v>
      </c>
      <c r="F36">
        <v>0</v>
      </c>
      <c r="G36">
        <v>0</v>
      </c>
    </row>
    <row r="37" spans="1:7" ht="15" x14ac:dyDescent="0.25">
      <c r="A37" s="173" t="s">
        <v>87</v>
      </c>
      <c r="B37">
        <v>0</v>
      </c>
      <c r="C37">
        <v>2.5</v>
      </c>
      <c r="D37">
        <v>66.3</v>
      </c>
      <c r="E37">
        <v>8.6</v>
      </c>
      <c r="F37">
        <v>0</v>
      </c>
      <c r="G37">
        <v>0</v>
      </c>
    </row>
    <row r="38" spans="1:7" ht="15" x14ac:dyDescent="0.25">
      <c r="A38" s="173" t="s">
        <v>88</v>
      </c>
      <c r="B38">
        <v>0.5</v>
      </c>
      <c r="C38">
        <v>193.6</v>
      </c>
      <c r="D38">
        <v>565.1</v>
      </c>
      <c r="E38">
        <v>305.2</v>
      </c>
      <c r="F38">
        <v>0</v>
      </c>
      <c r="G38">
        <v>0</v>
      </c>
    </row>
    <row r="39" spans="1:7" ht="15" x14ac:dyDescent="0.25">
      <c r="A39" s="173" t="s">
        <v>89</v>
      </c>
      <c r="B39">
        <v>0</v>
      </c>
      <c r="C39">
        <v>0</v>
      </c>
      <c r="D39">
        <v>0</v>
      </c>
      <c r="E39">
        <v>106.2</v>
      </c>
      <c r="F39">
        <v>0</v>
      </c>
      <c r="G39">
        <v>0</v>
      </c>
    </row>
    <row r="40" spans="1:7" ht="15" x14ac:dyDescent="0.25">
      <c r="A40" s="173" t="s">
        <v>69</v>
      </c>
    </row>
    <row r="41" spans="1:7" ht="15" x14ac:dyDescent="0.25">
      <c r="A41" s="173" t="s">
        <v>90</v>
      </c>
      <c r="B41">
        <v>75</v>
      </c>
      <c r="C41">
        <v>70</v>
      </c>
      <c r="D41">
        <v>2010.4</v>
      </c>
      <c r="E41">
        <v>698</v>
      </c>
      <c r="F41">
        <v>0</v>
      </c>
      <c r="G41">
        <v>0</v>
      </c>
    </row>
    <row r="42" spans="1:7" ht="15" x14ac:dyDescent="0.25">
      <c r="A42" s="173" t="s">
        <v>91</v>
      </c>
      <c r="B42">
        <v>0</v>
      </c>
      <c r="C42">
        <v>0</v>
      </c>
      <c r="D42">
        <v>73.7</v>
      </c>
      <c r="E42">
        <v>48.5</v>
      </c>
      <c r="F42">
        <v>0</v>
      </c>
      <c r="G42">
        <v>0</v>
      </c>
    </row>
    <row r="43" spans="1:7" ht="15" x14ac:dyDescent="0.25">
      <c r="A43" s="173" t="s">
        <v>529</v>
      </c>
      <c r="B43">
        <v>0</v>
      </c>
      <c r="C43">
        <v>0</v>
      </c>
      <c r="D43">
        <v>33</v>
      </c>
      <c r="E43">
        <v>0</v>
      </c>
      <c r="F43">
        <v>0</v>
      </c>
      <c r="G43">
        <v>0</v>
      </c>
    </row>
    <row r="44" spans="1:7" ht="15" x14ac:dyDescent="0.25">
      <c r="A44" s="173" t="s">
        <v>282</v>
      </c>
      <c r="B44">
        <v>0</v>
      </c>
      <c r="C44">
        <v>0</v>
      </c>
      <c r="D44">
        <v>56.7</v>
      </c>
      <c r="E44">
        <v>0</v>
      </c>
      <c r="F44">
        <v>0</v>
      </c>
      <c r="G44">
        <v>0</v>
      </c>
    </row>
    <row r="45" spans="1:7" ht="15" x14ac:dyDescent="0.25">
      <c r="A45" s="173" t="s">
        <v>92</v>
      </c>
      <c r="B45">
        <v>35</v>
      </c>
      <c r="C45">
        <v>70</v>
      </c>
      <c r="D45">
        <v>75.2</v>
      </c>
      <c r="E45">
        <v>136.80000000000001</v>
      </c>
      <c r="F45">
        <v>0</v>
      </c>
      <c r="G45">
        <v>0</v>
      </c>
    </row>
    <row r="46" spans="1:7" ht="15" x14ac:dyDescent="0.25">
      <c r="A46" s="173" t="s">
        <v>465</v>
      </c>
      <c r="B46">
        <v>0</v>
      </c>
      <c r="C46">
        <v>0</v>
      </c>
      <c r="D46">
        <v>62.9</v>
      </c>
      <c r="E46">
        <v>0</v>
      </c>
      <c r="F46">
        <v>0</v>
      </c>
      <c r="G46">
        <v>0</v>
      </c>
    </row>
    <row r="47" spans="1:7" ht="15" x14ac:dyDescent="0.25">
      <c r="A47" s="173" t="s">
        <v>1078</v>
      </c>
      <c r="B47">
        <v>0</v>
      </c>
      <c r="C47">
        <v>0</v>
      </c>
      <c r="D47">
        <v>29.9</v>
      </c>
      <c r="E47">
        <v>0</v>
      </c>
      <c r="F47">
        <v>0</v>
      </c>
      <c r="G47">
        <v>0</v>
      </c>
    </row>
    <row r="48" spans="1:7" ht="15" x14ac:dyDescent="0.25">
      <c r="A48" s="173" t="s">
        <v>1097</v>
      </c>
      <c r="B48">
        <v>0</v>
      </c>
      <c r="C48">
        <v>0</v>
      </c>
      <c r="D48">
        <v>37</v>
      </c>
      <c r="E48">
        <v>0</v>
      </c>
      <c r="F48">
        <v>0</v>
      </c>
      <c r="G48">
        <v>0</v>
      </c>
    </row>
    <row r="49" spans="1:7" ht="15" x14ac:dyDescent="0.25">
      <c r="A49" s="173" t="s">
        <v>93</v>
      </c>
      <c r="B49">
        <v>0</v>
      </c>
      <c r="C49">
        <v>0</v>
      </c>
      <c r="D49">
        <v>61.7</v>
      </c>
      <c r="E49">
        <v>0</v>
      </c>
      <c r="F49">
        <v>0</v>
      </c>
      <c r="G49">
        <v>0</v>
      </c>
    </row>
    <row r="50" spans="1:7" ht="15" x14ac:dyDescent="0.25">
      <c r="A50" s="173" t="s">
        <v>95</v>
      </c>
      <c r="B50">
        <v>0</v>
      </c>
      <c r="C50">
        <v>0</v>
      </c>
      <c r="D50">
        <v>3</v>
      </c>
      <c r="E50">
        <v>4.4000000000000004</v>
      </c>
      <c r="F50">
        <v>0</v>
      </c>
      <c r="G50">
        <v>0</v>
      </c>
    </row>
    <row r="51" spans="1:7" ht="15" x14ac:dyDescent="0.25">
      <c r="A51" s="173" t="s">
        <v>96</v>
      </c>
      <c r="B51">
        <v>40</v>
      </c>
      <c r="C51">
        <v>0</v>
      </c>
      <c r="D51">
        <v>1371.7</v>
      </c>
      <c r="E51">
        <v>499.6</v>
      </c>
      <c r="F51">
        <v>0</v>
      </c>
      <c r="G51">
        <v>0</v>
      </c>
    </row>
    <row r="52" spans="1:7" ht="15" x14ac:dyDescent="0.25">
      <c r="A52" s="173" t="s">
        <v>97</v>
      </c>
      <c r="B52">
        <v>0</v>
      </c>
      <c r="C52">
        <v>0</v>
      </c>
      <c r="D52">
        <v>195</v>
      </c>
      <c r="E52">
        <v>8.6999999999999993</v>
      </c>
      <c r="F52">
        <v>0</v>
      </c>
      <c r="G52">
        <v>0</v>
      </c>
    </row>
    <row r="53" spans="1:7" ht="15" x14ac:dyDescent="0.25">
      <c r="A53" s="173" t="s">
        <v>536</v>
      </c>
      <c r="B53">
        <v>0</v>
      </c>
      <c r="C53">
        <v>0</v>
      </c>
      <c r="D53">
        <v>10.8</v>
      </c>
      <c r="E53">
        <v>0</v>
      </c>
      <c r="F53">
        <v>0</v>
      </c>
      <c r="G53">
        <v>0</v>
      </c>
    </row>
    <row r="54" spans="1:7" ht="15" x14ac:dyDescent="0.25">
      <c r="A54" s="173" t="s">
        <v>69</v>
      </c>
    </row>
    <row r="55" spans="1:7" ht="15" x14ac:dyDescent="0.25">
      <c r="A55" s="173" t="s">
        <v>98</v>
      </c>
      <c r="B55">
        <v>1555.3</v>
      </c>
      <c r="C55">
        <v>2046.2</v>
      </c>
      <c r="D55">
        <v>6796.8</v>
      </c>
      <c r="E55">
        <v>5834.3</v>
      </c>
      <c r="F55">
        <v>114.3</v>
      </c>
      <c r="G55">
        <v>0</v>
      </c>
    </row>
    <row r="56" spans="1:7" ht="15" x14ac:dyDescent="0.25">
      <c r="A56" s="173" t="s">
        <v>99</v>
      </c>
      <c r="B56">
        <v>3</v>
      </c>
      <c r="C56">
        <v>5.0999999999999996</v>
      </c>
      <c r="D56">
        <v>10.9</v>
      </c>
      <c r="E56">
        <v>18.2</v>
      </c>
      <c r="F56">
        <v>0</v>
      </c>
      <c r="G56">
        <v>0</v>
      </c>
    </row>
    <row r="57" spans="1:7" ht="15" x14ac:dyDescent="0.25">
      <c r="A57" s="173" t="s">
        <v>100</v>
      </c>
      <c r="B57">
        <v>0</v>
      </c>
      <c r="C57">
        <v>6.5</v>
      </c>
      <c r="D57">
        <v>13</v>
      </c>
      <c r="E57">
        <v>1.2</v>
      </c>
      <c r="F57">
        <v>0</v>
      </c>
      <c r="G57">
        <v>0</v>
      </c>
    </row>
    <row r="58" spans="1:7" ht="15" x14ac:dyDescent="0.25">
      <c r="A58" s="173" t="s">
        <v>101</v>
      </c>
      <c r="B58">
        <v>0</v>
      </c>
      <c r="C58">
        <v>0</v>
      </c>
      <c r="D58">
        <v>96.3</v>
      </c>
      <c r="E58">
        <v>381.4</v>
      </c>
      <c r="F58">
        <v>0</v>
      </c>
      <c r="G58">
        <v>0</v>
      </c>
    </row>
    <row r="59" spans="1:7" ht="15" x14ac:dyDescent="0.25">
      <c r="A59" s="173" t="s">
        <v>102</v>
      </c>
      <c r="B59">
        <v>21.3</v>
      </c>
      <c r="C59">
        <v>18</v>
      </c>
      <c r="D59">
        <v>93.6</v>
      </c>
      <c r="E59">
        <v>51.7</v>
      </c>
      <c r="F59">
        <v>0</v>
      </c>
      <c r="G59">
        <v>0</v>
      </c>
    </row>
    <row r="60" spans="1:7" ht="15" x14ac:dyDescent="0.25">
      <c r="A60" s="173" t="s">
        <v>103</v>
      </c>
      <c r="B60">
        <v>9.8000000000000007</v>
      </c>
      <c r="C60">
        <v>6.5</v>
      </c>
      <c r="D60">
        <v>23.2</v>
      </c>
      <c r="E60">
        <v>18.2</v>
      </c>
      <c r="F60">
        <v>0</v>
      </c>
      <c r="G60">
        <v>0</v>
      </c>
    </row>
    <row r="61" spans="1:7" ht="15" x14ac:dyDescent="0.25">
      <c r="A61" s="173" t="s">
        <v>104</v>
      </c>
      <c r="B61">
        <v>0</v>
      </c>
      <c r="C61">
        <v>53.5</v>
      </c>
      <c r="D61">
        <v>198</v>
      </c>
      <c r="E61">
        <v>288</v>
      </c>
      <c r="F61">
        <v>0</v>
      </c>
      <c r="G61">
        <v>0</v>
      </c>
    </row>
    <row r="62" spans="1:7" ht="15" x14ac:dyDescent="0.25">
      <c r="A62" s="173" t="s">
        <v>105</v>
      </c>
      <c r="B62">
        <v>71.599999999999994</v>
      </c>
      <c r="C62">
        <v>58.5</v>
      </c>
      <c r="D62">
        <v>607.79999999999995</v>
      </c>
      <c r="E62">
        <v>360.6</v>
      </c>
      <c r="F62">
        <v>19</v>
      </c>
      <c r="G62">
        <v>0</v>
      </c>
    </row>
    <row r="63" spans="1:7" ht="15" x14ac:dyDescent="0.25">
      <c r="A63" s="173" t="s">
        <v>106</v>
      </c>
      <c r="B63">
        <v>85.3</v>
      </c>
      <c r="C63">
        <v>58.4</v>
      </c>
      <c r="D63">
        <v>305.3</v>
      </c>
      <c r="E63">
        <v>297.2</v>
      </c>
      <c r="F63">
        <v>0</v>
      </c>
      <c r="G63">
        <v>0</v>
      </c>
    </row>
    <row r="64" spans="1:7" ht="15" x14ac:dyDescent="0.25">
      <c r="A64" s="173" t="s">
        <v>107</v>
      </c>
      <c r="B64">
        <v>20</v>
      </c>
      <c r="C64">
        <v>7.5</v>
      </c>
      <c r="D64">
        <v>460.5</v>
      </c>
      <c r="E64">
        <v>364.9</v>
      </c>
      <c r="F64">
        <v>0</v>
      </c>
      <c r="G64">
        <v>0</v>
      </c>
    </row>
    <row r="65" spans="1:7" ht="15" x14ac:dyDescent="0.25">
      <c r="A65" s="173" t="s">
        <v>108</v>
      </c>
      <c r="B65">
        <v>0</v>
      </c>
      <c r="C65">
        <v>0</v>
      </c>
      <c r="D65">
        <v>0</v>
      </c>
      <c r="E65">
        <v>4.7</v>
      </c>
      <c r="F65">
        <v>0</v>
      </c>
      <c r="G65">
        <v>0</v>
      </c>
    </row>
    <row r="66" spans="1:7" ht="15" x14ac:dyDescent="0.25">
      <c r="A66" s="173" t="s">
        <v>109</v>
      </c>
      <c r="B66">
        <v>0</v>
      </c>
      <c r="C66">
        <v>11.3</v>
      </c>
      <c r="D66">
        <v>271.10000000000002</v>
      </c>
      <c r="E66">
        <v>220.8</v>
      </c>
      <c r="F66">
        <v>0</v>
      </c>
      <c r="G66">
        <v>0</v>
      </c>
    </row>
    <row r="67" spans="1:7" ht="15" x14ac:dyDescent="0.25">
      <c r="A67" s="173" t="s">
        <v>110</v>
      </c>
      <c r="B67">
        <v>0</v>
      </c>
      <c r="C67">
        <v>0</v>
      </c>
      <c r="D67">
        <v>33.9</v>
      </c>
      <c r="E67">
        <v>35.299999999999997</v>
      </c>
      <c r="F67">
        <v>0</v>
      </c>
      <c r="G67">
        <v>0</v>
      </c>
    </row>
    <row r="68" spans="1:7" ht="15" x14ac:dyDescent="0.25">
      <c r="A68" s="173" t="s">
        <v>111</v>
      </c>
      <c r="B68">
        <v>97</v>
      </c>
      <c r="C68">
        <v>93</v>
      </c>
      <c r="D68">
        <v>159.9</v>
      </c>
      <c r="E68">
        <v>73.400000000000006</v>
      </c>
      <c r="F68">
        <v>0</v>
      </c>
      <c r="G68">
        <v>0</v>
      </c>
    </row>
    <row r="69" spans="1:7" ht="15" x14ac:dyDescent="0.25">
      <c r="A69" s="173" t="s">
        <v>112</v>
      </c>
      <c r="B69">
        <v>88.8</v>
      </c>
      <c r="C69">
        <v>115.6</v>
      </c>
      <c r="D69">
        <v>231.2</v>
      </c>
      <c r="E69">
        <v>211.7</v>
      </c>
      <c r="F69">
        <v>0</v>
      </c>
      <c r="G69">
        <v>0</v>
      </c>
    </row>
    <row r="70" spans="1:7" ht="15" x14ac:dyDescent="0.25">
      <c r="A70" s="173" t="s">
        <v>113</v>
      </c>
      <c r="B70">
        <v>15.2</v>
      </c>
      <c r="C70">
        <v>0</v>
      </c>
      <c r="D70">
        <v>130.9</v>
      </c>
      <c r="E70">
        <v>128.4</v>
      </c>
      <c r="F70">
        <v>0</v>
      </c>
      <c r="G70">
        <v>0</v>
      </c>
    </row>
    <row r="71" spans="1:7" ht="15" x14ac:dyDescent="0.25">
      <c r="A71" s="173" t="s">
        <v>114</v>
      </c>
      <c r="B71">
        <v>2.6</v>
      </c>
      <c r="C71">
        <v>14.6</v>
      </c>
      <c r="D71">
        <v>30.5</v>
      </c>
      <c r="E71">
        <v>30.1</v>
      </c>
      <c r="F71">
        <v>0</v>
      </c>
      <c r="G71">
        <v>0</v>
      </c>
    </row>
    <row r="72" spans="1:7" ht="15" x14ac:dyDescent="0.25">
      <c r="A72" s="173" t="s">
        <v>115</v>
      </c>
      <c r="B72">
        <v>912.5</v>
      </c>
      <c r="C72">
        <v>1220.2</v>
      </c>
      <c r="D72">
        <v>3067</v>
      </c>
      <c r="E72">
        <v>2577.3000000000002</v>
      </c>
      <c r="F72">
        <v>78.400000000000006</v>
      </c>
      <c r="G72">
        <v>0</v>
      </c>
    </row>
    <row r="73" spans="1:7" ht="15" x14ac:dyDescent="0.25">
      <c r="A73" s="173" t="s">
        <v>116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</row>
    <row r="74" spans="1:7" ht="15" x14ac:dyDescent="0.25">
      <c r="A74" s="173" t="s">
        <v>117</v>
      </c>
      <c r="B74">
        <v>37.4</v>
      </c>
      <c r="C74">
        <v>50.7</v>
      </c>
      <c r="D74">
        <v>44.2</v>
      </c>
      <c r="E74">
        <v>54.1</v>
      </c>
      <c r="F74">
        <v>0</v>
      </c>
      <c r="G74">
        <v>0</v>
      </c>
    </row>
    <row r="75" spans="1:7" ht="15" x14ac:dyDescent="0.25">
      <c r="A75" s="173" t="s">
        <v>118</v>
      </c>
      <c r="B75">
        <v>74.5</v>
      </c>
      <c r="C75">
        <v>251.9</v>
      </c>
      <c r="D75">
        <v>66.400000000000006</v>
      </c>
      <c r="E75">
        <v>158.9</v>
      </c>
      <c r="F75">
        <v>0</v>
      </c>
      <c r="G75">
        <v>0</v>
      </c>
    </row>
    <row r="76" spans="1:7" ht="15" x14ac:dyDescent="0.25">
      <c r="A76" s="173" t="s">
        <v>119</v>
      </c>
      <c r="B76">
        <v>30.2</v>
      </c>
      <c r="C76">
        <v>37</v>
      </c>
      <c r="D76">
        <v>259.60000000000002</v>
      </c>
      <c r="E76">
        <v>138.5</v>
      </c>
      <c r="F76">
        <v>16.899999999999999</v>
      </c>
      <c r="G76">
        <v>0</v>
      </c>
    </row>
    <row r="77" spans="1:7" ht="15" x14ac:dyDescent="0.25">
      <c r="A77" s="173" t="s">
        <v>120</v>
      </c>
      <c r="B77">
        <v>11.3</v>
      </c>
      <c r="C77">
        <v>17.899999999999999</v>
      </c>
      <c r="D77">
        <v>66.900000000000006</v>
      </c>
      <c r="E77">
        <v>134.69999999999999</v>
      </c>
      <c r="F77">
        <v>0</v>
      </c>
      <c r="G77">
        <v>0</v>
      </c>
    </row>
    <row r="78" spans="1:7" ht="15" x14ac:dyDescent="0.25">
      <c r="A78" s="173" t="s">
        <v>1076</v>
      </c>
      <c r="B78">
        <v>0</v>
      </c>
      <c r="C78">
        <v>0</v>
      </c>
      <c r="D78">
        <v>13.2</v>
      </c>
      <c r="E78">
        <v>0</v>
      </c>
      <c r="F78">
        <v>0</v>
      </c>
      <c r="G78">
        <v>0</v>
      </c>
    </row>
    <row r="79" spans="1:7" ht="15" x14ac:dyDescent="0.25">
      <c r="A79" s="173" t="s">
        <v>121</v>
      </c>
      <c r="B79">
        <v>0</v>
      </c>
      <c r="C79">
        <v>20.2</v>
      </c>
      <c r="D79">
        <v>64.900000000000006</v>
      </c>
      <c r="E79">
        <v>91.1</v>
      </c>
      <c r="F79">
        <v>0</v>
      </c>
      <c r="G79">
        <v>0</v>
      </c>
    </row>
    <row r="80" spans="1:7" ht="15" x14ac:dyDescent="0.25">
      <c r="A80" s="173" t="s">
        <v>122</v>
      </c>
      <c r="B80">
        <v>75</v>
      </c>
      <c r="C80">
        <v>0</v>
      </c>
      <c r="D80">
        <v>548.4</v>
      </c>
      <c r="E80">
        <v>193.9</v>
      </c>
      <c r="F80">
        <v>0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173" t="s">
        <v>123</v>
      </c>
      <c r="B82">
        <v>3953.6</v>
      </c>
      <c r="C82">
        <v>4362.3</v>
      </c>
      <c r="D82">
        <v>17963.2</v>
      </c>
      <c r="E82">
        <v>14768.2</v>
      </c>
      <c r="F82">
        <v>267.60000000000002</v>
      </c>
      <c r="G82">
        <v>0</v>
      </c>
    </row>
    <row r="83" spans="1:7" ht="15" x14ac:dyDescent="0.25">
      <c r="A83" s="173" t="s">
        <v>124</v>
      </c>
      <c r="B83">
        <v>924.4</v>
      </c>
      <c r="C83">
        <v>795.6</v>
      </c>
      <c r="D83">
        <v>0</v>
      </c>
      <c r="E83">
        <v>0</v>
      </c>
      <c r="F83">
        <v>50.5</v>
      </c>
      <c r="G83">
        <v>0</v>
      </c>
    </row>
    <row r="84" spans="1:7" ht="15" x14ac:dyDescent="0.25">
      <c r="A84" s="173" t="s">
        <v>65</v>
      </c>
      <c r="B84" t="s">
        <v>66</v>
      </c>
      <c r="C84" t="s">
        <v>67</v>
      </c>
      <c r="D84" t="s">
        <v>66</v>
      </c>
      <c r="E84" t="s">
        <v>66</v>
      </c>
      <c r="F84" t="s">
        <v>66</v>
      </c>
      <c r="G84" t="s">
        <v>68</v>
      </c>
    </row>
    <row r="85" spans="1:7" ht="15" x14ac:dyDescent="0.25">
      <c r="A85" s="173" t="s">
        <v>125</v>
      </c>
      <c r="B85">
        <v>4878</v>
      </c>
      <c r="C85">
        <v>5157.8999999999996</v>
      </c>
      <c r="D85">
        <v>17963.2</v>
      </c>
      <c r="E85">
        <v>14768.2</v>
      </c>
      <c r="F85">
        <v>318.10000000000002</v>
      </c>
      <c r="G85">
        <v>0</v>
      </c>
    </row>
    <row r="86" spans="1:7" ht="15" x14ac:dyDescent="0.25">
      <c r="A86" s="173" t="s">
        <v>126</v>
      </c>
      <c r="B86" t="s">
        <v>45</v>
      </c>
      <c r="C86" t="s">
        <v>45</v>
      </c>
      <c r="D86">
        <v>0</v>
      </c>
      <c r="E86">
        <v>0</v>
      </c>
      <c r="F86" t="s">
        <v>45</v>
      </c>
      <c r="G86" t="s">
        <v>45</v>
      </c>
    </row>
    <row r="87" spans="1:7" ht="15" x14ac:dyDescent="0.25">
      <c r="A87" s="173" t="s">
        <v>127</v>
      </c>
      <c r="B87">
        <v>0</v>
      </c>
      <c r="C87">
        <v>0</v>
      </c>
      <c r="D87" t="s">
        <v>45</v>
      </c>
      <c r="E87" t="s">
        <v>45</v>
      </c>
      <c r="F87">
        <v>0</v>
      </c>
      <c r="G87">
        <v>0</v>
      </c>
    </row>
    <row r="88" spans="1:7" ht="15" x14ac:dyDescent="0.25">
      <c r="A88" s="173" t="s">
        <v>65</v>
      </c>
      <c r="B88" t="s">
        <v>66</v>
      </c>
      <c r="C88" t="s">
        <v>67</v>
      </c>
      <c r="D88" t="s">
        <v>66</v>
      </c>
      <c r="E88" t="s">
        <v>66</v>
      </c>
      <c r="F88" t="s">
        <v>66</v>
      </c>
      <c r="G88" t="s">
        <v>68</v>
      </c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E1642-CAAD-4995-8595-1E8088AF035D}">
  <dimension ref="A1:G82"/>
  <sheetViews>
    <sheetView topLeftCell="A37" workbookViewId="0">
      <selection activeCell="B84" sqref="B84"/>
    </sheetView>
  </sheetViews>
  <sheetFormatPr defaultRowHeight="13.2" x14ac:dyDescent="0.25"/>
  <cols>
    <col min="1" max="1" width="26" customWidth="1"/>
    <col min="2" max="2" width="12.88671875" customWidth="1"/>
    <col min="3" max="3" width="10.5546875" customWidth="1"/>
    <col min="4" max="4" width="13.5546875" customWidth="1"/>
    <col min="5" max="5" width="10.6640625" customWidth="1"/>
    <col min="6" max="6" width="11.6640625" customWidth="1"/>
    <col min="7" max="7" width="11.55468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164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0</v>
      </c>
      <c r="C12">
        <v>11</v>
      </c>
      <c r="D12">
        <v>362.1</v>
      </c>
      <c r="E12">
        <v>0</v>
      </c>
      <c r="F12">
        <v>69.5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0</v>
      </c>
      <c r="C14">
        <v>11</v>
      </c>
      <c r="D14">
        <v>277.39999999999998</v>
      </c>
      <c r="E14">
        <v>0</v>
      </c>
      <c r="F14">
        <v>67.5</v>
      </c>
      <c r="G14">
        <v>0</v>
      </c>
    </row>
    <row r="15" spans="1:7" ht="15" x14ac:dyDescent="0.25">
      <c r="A15" s="173" t="s">
        <v>73</v>
      </c>
      <c r="B15">
        <v>0</v>
      </c>
      <c r="C15">
        <v>0</v>
      </c>
      <c r="D15">
        <v>51.9</v>
      </c>
      <c r="E15">
        <v>0</v>
      </c>
      <c r="F15">
        <v>2</v>
      </c>
      <c r="G15">
        <v>0</v>
      </c>
    </row>
    <row r="16" spans="1:7" ht="15" x14ac:dyDescent="0.25">
      <c r="A16" s="173" t="s">
        <v>166</v>
      </c>
      <c r="B16">
        <v>0</v>
      </c>
      <c r="C16">
        <v>0</v>
      </c>
      <c r="D16">
        <v>10.5</v>
      </c>
      <c r="E16">
        <v>0</v>
      </c>
      <c r="F16">
        <v>0</v>
      </c>
      <c r="G16">
        <v>0</v>
      </c>
    </row>
    <row r="17" spans="1:7" ht="15" x14ac:dyDescent="0.25">
      <c r="A17" s="173" t="s">
        <v>69</v>
      </c>
    </row>
    <row r="18" spans="1:7" ht="15" x14ac:dyDescent="0.25">
      <c r="A18" s="173" t="s">
        <v>74</v>
      </c>
      <c r="B18">
        <v>0</v>
      </c>
      <c r="C18">
        <v>397.1</v>
      </c>
      <c r="D18">
        <v>1961.7</v>
      </c>
      <c r="E18">
        <v>0</v>
      </c>
      <c r="F18">
        <v>349.3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75</v>
      </c>
      <c r="B20">
        <v>0</v>
      </c>
      <c r="C20">
        <v>219.9</v>
      </c>
      <c r="D20">
        <v>1082.4000000000001</v>
      </c>
      <c r="E20">
        <v>0</v>
      </c>
      <c r="F20">
        <v>231.6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76</v>
      </c>
      <c r="B22">
        <v>0</v>
      </c>
      <c r="C22">
        <v>7.3</v>
      </c>
      <c r="D22">
        <v>2112.9</v>
      </c>
      <c r="E22">
        <v>0</v>
      </c>
      <c r="F22">
        <v>62.5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77</v>
      </c>
      <c r="B24">
        <v>0</v>
      </c>
      <c r="C24">
        <v>980.3</v>
      </c>
      <c r="D24">
        <v>6060.4</v>
      </c>
      <c r="E24">
        <v>102.5</v>
      </c>
      <c r="F24">
        <v>1334.3</v>
      </c>
      <c r="G24">
        <v>0</v>
      </c>
    </row>
    <row r="25" spans="1:7" ht="15" x14ac:dyDescent="0.25">
      <c r="A25" s="173" t="s">
        <v>167</v>
      </c>
      <c r="B25">
        <v>0</v>
      </c>
      <c r="C25">
        <v>0</v>
      </c>
      <c r="D25">
        <v>149.9</v>
      </c>
      <c r="E25">
        <v>0</v>
      </c>
      <c r="F25">
        <v>0</v>
      </c>
      <c r="G25">
        <v>0</v>
      </c>
    </row>
    <row r="26" spans="1:7" ht="15" x14ac:dyDescent="0.25">
      <c r="A26" s="173" t="s">
        <v>78</v>
      </c>
      <c r="B26">
        <v>0</v>
      </c>
      <c r="C26">
        <v>0</v>
      </c>
      <c r="D26">
        <v>46.7</v>
      </c>
      <c r="E26">
        <v>0</v>
      </c>
      <c r="F26">
        <v>0</v>
      </c>
      <c r="G26">
        <v>0</v>
      </c>
    </row>
    <row r="27" spans="1:7" ht="15" x14ac:dyDescent="0.25">
      <c r="A27" s="173" t="s">
        <v>79</v>
      </c>
      <c r="B27">
        <v>0</v>
      </c>
      <c r="C27">
        <v>0.8</v>
      </c>
      <c r="D27">
        <v>3.2</v>
      </c>
      <c r="E27">
        <v>0</v>
      </c>
      <c r="F27">
        <v>0</v>
      </c>
      <c r="G27">
        <v>0</v>
      </c>
    </row>
    <row r="28" spans="1:7" ht="15" x14ac:dyDescent="0.25">
      <c r="A28" s="173" t="s">
        <v>80</v>
      </c>
      <c r="B28">
        <v>0</v>
      </c>
      <c r="C28">
        <v>10.4</v>
      </c>
      <c r="D28">
        <v>437.1</v>
      </c>
      <c r="E28">
        <v>0</v>
      </c>
      <c r="F28">
        <v>55.5</v>
      </c>
      <c r="G28">
        <v>0</v>
      </c>
    </row>
    <row r="29" spans="1:7" ht="15" x14ac:dyDescent="0.25">
      <c r="A29" s="173" t="s">
        <v>168</v>
      </c>
      <c r="B29">
        <v>0</v>
      </c>
      <c r="C29">
        <v>0</v>
      </c>
      <c r="D29" t="s">
        <v>94</v>
      </c>
      <c r="E29">
        <v>0</v>
      </c>
      <c r="F29">
        <v>0</v>
      </c>
      <c r="G29">
        <v>0</v>
      </c>
    </row>
    <row r="30" spans="1:7" ht="15" x14ac:dyDescent="0.25">
      <c r="A30" s="173" t="s">
        <v>81</v>
      </c>
      <c r="B30">
        <v>0</v>
      </c>
      <c r="C30">
        <v>296.39999999999998</v>
      </c>
      <c r="D30">
        <v>1353</v>
      </c>
      <c r="E30">
        <v>8.3000000000000007</v>
      </c>
      <c r="F30">
        <v>428.2</v>
      </c>
      <c r="G30">
        <v>0</v>
      </c>
    </row>
    <row r="31" spans="1:7" ht="15" x14ac:dyDescent="0.25">
      <c r="A31" s="173" t="s">
        <v>169</v>
      </c>
      <c r="B31">
        <v>0</v>
      </c>
      <c r="C31">
        <v>0</v>
      </c>
      <c r="D31">
        <v>0.1</v>
      </c>
      <c r="E31">
        <v>0</v>
      </c>
      <c r="F31">
        <v>0</v>
      </c>
      <c r="G31">
        <v>0</v>
      </c>
    </row>
    <row r="32" spans="1:7" ht="15" x14ac:dyDescent="0.25">
      <c r="A32" s="173" t="s">
        <v>82</v>
      </c>
      <c r="B32">
        <v>0</v>
      </c>
      <c r="C32">
        <v>3.3</v>
      </c>
      <c r="D32">
        <v>135.19999999999999</v>
      </c>
      <c r="E32">
        <v>0</v>
      </c>
      <c r="F32">
        <v>2</v>
      </c>
      <c r="G32">
        <v>0</v>
      </c>
    </row>
    <row r="33" spans="1:7" ht="15" x14ac:dyDescent="0.25">
      <c r="A33" s="173" t="s">
        <v>170</v>
      </c>
      <c r="B33">
        <v>0</v>
      </c>
      <c r="C33">
        <v>0</v>
      </c>
      <c r="D33">
        <v>8.5</v>
      </c>
      <c r="E33">
        <v>0</v>
      </c>
      <c r="F33">
        <v>0</v>
      </c>
      <c r="G33">
        <v>0</v>
      </c>
    </row>
    <row r="34" spans="1:7" ht="15" x14ac:dyDescent="0.25">
      <c r="A34" s="173" t="s">
        <v>83</v>
      </c>
      <c r="B34">
        <v>0</v>
      </c>
      <c r="C34">
        <v>495</v>
      </c>
      <c r="D34">
        <v>2809.3</v>
      </c>
      <c r="E34">
        <v>71.5</v>
      </c>
      <c r="F34">
        <v>612</v>
      </c>
      <c r="G34">
        <v>0</v>
      </c>
    </row>
    <row r="35" spans="1:7" ht="15" x14ac:dyDescent="0.25">
      <c r="A35" s="173" t="s">
        <v>84</v>
      </c>
      <c r="B35">
        <v>0</v>
      </c>
      <c r="C35">
        <v>0</v>
      </c>
      <c r="D35">
        <v>20.8</v>
      </c>
      <c r="E35">
        <v>19.8</v>
      </c>
      <c r="F35">
        <v>0</v>
      </c>
      <c r="G35">
        <v>0</v>
      </c>
    </row>
    <row r="36" spans="1:7" ht="15" x14ac:dyDescent="0.25">
      <c r="A36" s="173" t="s">
        <v>85</v>
      </c>
      <c r="B36">
        <v>0</v>
      </c>
      <c r="C36">
        <v>22</v>
      </c>
      <c r="D36">
        <v>45.6</v>
      </c>
      <c r="E36">
        <v>0</v>
      </c>
      <c r="F36">
        <v>25.3</v>
      </c>
      <c r="G36">
        <v>0</v>
      </c>
    </row>
    <row r="37" spans="1:7" ht="15" x14ac:dyDescent="0.25">
      <c r="A37" s="173" t="s">
        <v>86</v>
      </c>
      <c r="B37">
        <v>0</v>
      </c>
      <c r="C37">
        <v>49.1</v>
      </c>
      <c r="D37">
        <v>462.4</v>
      </c>
      <c r="E37">
        <v>0.1</v>
      </c>
      <c r="F37">
        <v>161.30000000000001</v>
      </c>
      <c r="G37">
        <v>0</v>
      </c>
    </row>
    <row r="38" spans="1:7" ht="15" x14ac:dyDescent="0.25">
      <c r="A38" s="173" t="s">
        <v>87</v>
      </c>
      <c r="B38">
        <v>0</v>
      </c>
      <c r="C38">
        <v>0</v>
      </c>
      <c r="D38">
        <v>3</v>
      </c>
      <c r="E38">
        <v>0</v>
      </c>
      <c r="F38">
        <v>0</v>
      </c>
      <c r="G38">
        <v>0</v>
      </c>
    </row>
    <row r="39" spans="1:7" ht="15" x14ac:dyDescent="0.25">
      <c r="A39" s="173" t="s">
        <v>88</v>
      </c>
      <c r="B39">
        <v>0</v>
      </c>
      <c r="C39">
        <v>53.3</v>
      </c>
      <c r="D39">
        <v>426.7</v>
      </c>
      <c r="E39">
        <v>2.9</v>
      </c>
      <c r="F39">
        <v>0</v>
      </c>
      <c r="G39">
        <v>0</v>
      </c>
    </row>
    <row r="40" spans="1:7" ht="15" x14ac:dyDescent="0.25">
      <c r="A40" s="173" t="s">
        <v>89</v>
      </c>
      <c r="B40">
        <v>0</v>
      </c>
      <c r="C40">
        <v>50</v>
      </c>
      <c r="D40">
        <v>158.69999999999999</v>
      </c>
      <c r="E40">
        <v>0</v>
      </c>
      <c r="F40">
        <v>50</v>
      </c>
      <c r="G40">
        <v>0</v>
      </c>
    </row>
    <row r="41" spans="1:7" ht="15" x14ac:dyDescent="0.25">
      <c r="A41" s="173" t="s">
        <v>69</v>
      </c>
    </row>
    <row r="42" spans="1:7" ht="15" x14ac:dyDescent="0.25">
      <c r="A42" s="173" t="s">
        <v>90</v>
      </c>
      <c r="B42">
        <v>0</v>
      </c>
      <c r="C42">
        <v>50</v>
      </c>
      <c r="D42">
        <v>740</v>
      </c>
      <c r="E42">
        <v>0</v>
      </c>
      <c r="F42">
        <v>60</v>
      </c>
      <c r="G42">
        <v>0</v>
      </c>
    </row>
    <row r="43" spans="1:7" ht="15" x14ac:dyDescent="0.25">
      <c r="A43" s="173" t="s">
        <v>91</v>
      </c>
      <c r="B43">
        <v>0</v>
      </c>
      <c r="C43">
        <v>0</v>
      </c>
      <c r="D43">
        <v>309.2</v>
      </c>
      <c r="E43">
        <v>0</v>
      </c>
      <c r="F43">
        <v>0</v>
      </c>
      <c r="G43">
        <v>0</v>
      </c>
    </row>
    <row r="44" spans="1:7" ht="15" x14ac:dyDescent="0.25">
      <c r="A44" s="173" t="s">
        <v>92</v>
      </c>
      <c r="B44">
        <v>0</v>
      </c>
      <c r="C44">
        <v>0</v>
      </c>
      <c r="D44">
        <v>92.4</v>
      </c>
      <c r="E44">
        <v>0</v>
      </c>
      <c r="F44">
        <v>35</v>
      </c>
      <c r="G44">
        <v>0</v>
      </c>
    </row>
    <row r="45" spans="1:7" ht="15" x14ac:dyDescent="0.25">
      <c r="A45" s="173" t="s">
        <v>93</v>
      </c>
      <c r="B45">
        <v>0</v>
      </c>
      <c r="C45">
        <v>0</v>
      </c>
      <c r="D45">
        <v>28.8</v>
      </c>
      <c r="E45">
        <v>0</v>
      </c>
      <c r="F45">
        <v>0</v>
      </c>
      <c r="G45">
        <v>0</v>
      </c>
    </row>
    <row r="46" spans="1:7" ht="15" x14ac:dyDescent="0.25">
      <c r="A46" s="173" t="s">
        <v>95</v>
      </c>
      <c r="B46">
        <v>0</v>
      </c>
      <c r="C46">
        <v>0</v>
      </c>
      <c r="D46">
        <v>9.6999999999999993</v>
      </c>
      <c r="E46">
        <v>0</v>
      </c>
      <c r="F46">
        <v>0</v>
      </c>
      <c r="G46">
        <v>0</v>
      </c>
    </row>
    <row r="47" spans="1:7" ht="15" x14ac:dyDescent="0.25">
      <c r="A47" s="173" t="s">
        <v>96</v>
      </c>
      <c r="B47">
        <v>0</v>
      </c>
      <c r="C47">
        <v>50</v>
      </c>
      <c r="D47">
        <v>275.7</v>
      </c>
      <c r="E47">
        <v>0</v>
      </c>
      <c r="F47">
        <v>25</v>
      </c>
      <c r="G47">
        <v>0</v>
      </c>
    </row>
    <row r="48" spans="1:7" ht="15" x14ac:dyDescent="0.25">
      <c r="A48" s="173" t="s">
        <v>97</v>
      </c>
      <c r="B48">
        <v>0</v>
      </c>
      <c r="C48">
        <v>0</v>
      </c>
      <c r="D48">
        <v>24.2</v>
      </c>
      <c r="E48">
        <v>0</v>
      </c>
      <c r="F48">
        <v>0</v>
      </c>
      <c r="G48">
        <v>0</v>
      </c>
    </row>
    <row r="49" spans="1:7" ht="15" x14ac:dyDescent="0.25">
      <c r="A49" s="173" t="s">
        <v>69</v>
      </c>
    </row>
    <row r="50" spans="1:7" ht="15" x14ac:dyDescent="0.25">
      <c r="A50" s="173" t="s">
        <v>98</v>
      </c>
      <c r="B50">
        <v>121.9</v>
      </c>
      <c r="C50">
        <v>1181.5999999999999</v>
      </c>
      <c r="D50">
        <v>6202.9</v>
      </c>
      <c r="E50">
        <v>87.6</v>
      </c>
      <c r="F50">
        <v>1706.6</v>
      </c>
      <c r="G50">
        <v>0</v>
      </c>
    </row>
    <row r="51" spans="1:7" ht="15" x14ac:dyDescent="0.25">
      <c r="A51" s="173" t="s">
        <v>99</v>
      </c>
      <c r="B51">
        <v>3</v>
      </c>
      <c r="C51">
        <v>5</v>
      </c>
      <c r="D51">
        <v>21</v>
      </c>
      <c r="E51">
        <v>0</v>
      </c>
      <c r="F51">
        <v>3</v>
      </c>
      <c r="G51">
        <v>0</v>
      </c>
    </row>
    <row r="52" spans="1:7" ht="15" x14ac:dyDescent="0.25">
      <c r="A52" s="173" t="s">
        <v>100</v>
      </c>
      <c r="B52">
        <v>0</v>
      </c>
      <c r="C52">
        <v>5.6</v>
      </c>
      <c r="D52">
        <v>20</v>
      </c>
      <c r="E52">
        <v>0</v>
      </c>
      <c r="F52">
        <v>0</v>
      </c>
      <c r="G52">
        <v>0</v>
      </c>
    </row>
    <row r="53" spans="1:7" ht="15" x14ac:dyDescent="0.25">
      <c r="A53" s="173" t="s">
        <v>101</v>
      </c>
      <c r="B53">
        <v>0</v>
      </c>
      <c r="C53">
        <v>0</v>
      </c>
      <c r="D53">
        <v>145.19999999999999</v>
      </c>
      <c r="E53">
        <v>0</v>
      </c>
      <c r="F53">
        <v>90.5</v>
      </c>
      <c r="G53">
        <v>0</v>
      </c>
    </row>
    <row r="54" spans="1:7" ht="15" x14ac:dyDescent="0.25">
      <c r="A54" s="173" t="s">
        <v>102</v>
      </c>
      <c r="B54">
        <v>0</v>
      </c>
      <c r="C54">
        <v>8</v>
      </c>
      <c r="D54">
        <v>80.099999999999994</v>
      </c>
      <c r="E54">
        <v>0</v>
      </c>
      <c r="F54">
        <v>12</v>
      </c>
      <c r="G54">
        <v>0</v>
      </c>
    </row>
    <row r="55" spans="1:7" ht="15" x14ac:dyDescent="0.25">
      <c r="A55" s="173" t="s">
        <v>103</v>
      </c>
      <c r="B55">
        <v>0</v>
      </c>
      <c r="C55">
        <v>0.3</v>
      </c>
      <c r="D55">
        <v>98.4</v>
      </c>
      <c r="E55">
        <v>0</v>
      </c>
      <c r="F55">
        <v>2.6</v>
      </c>
      <c r="G55">
        <v>0</v>
      </c>
    </row>
    <row r="56" spans="1:7" ht="15" x14ac:dyDescent="0.25">
      <c r="A56" s="173" t="s">
        <v>104</v>
      </c>
      <c r="B56">
        <v>0</v>
      </c>
      <c r="C56">
        <v>0</v>
      </c>
      <c r="D56">
        <v>312.5</v>
      </c>
      <c r="E56">
        <v>0</v>
      </c>
      <c r="F56">
        <v>63</v>
      </c>
      <c r="G56">
        <v>0</v>
      </c>
    </row>
    <row r="57" spans="1:7" ht="15" x14ac:dyDescent="0.25">
      <c r="A57" s="173" t="s">
        <v>105</v>
      </c>
      <c r="B57">
        <v>0</v>
      </c>
      <c r="C57">
        <v>78.3</v>
      </c>
      <c r="D57">
        <v>350.2</v>
      </c>
      <c r="E57">
        <v>0</v>
      </c>
      <c r="F57">
        <v>61.1</v>
      </c>
      <c r="G57">
        <v>0</v>
      </c>
    </row>
    <row r="58" spans="1:7" ht="15" x14ac:dyDescent="0.25">
      <c r="A58" s="173" t="s">
        <v>106</v>
      </c>
      <c r="B58">
        <v>11.6</v>
      </c>
      <c r="C58">
        <v>51.2</v>
      </c>
      <c r="D58">
        <v>328.3</v>
      </c>
      <c r="E58">
        <v>0</v>
      </c>
      <c r="F58">
        <v>52.2</v>
      </c>
      <c r="G58">
        <v>0</v>
      </c>
    </row>
    <row r="59" spans="1:7" ht="15" x14ac:dyDescent="0.25">
      <c r="A59" s="173" t="s">
        <v>107</v>
      </c>
      <c r="B59">
        <v>0</v>
      </c>
      <c r="C59">
        <v>71.400000000000006</v>
      </c>
      <c r="D59">
        <v>276.3</v>
      </c>
      <c r="E59">
        <v>0</v>
      </c>
      <c r="F59">
        <v>45.3</v>
      </c>
      <c r="G59">
        <v>0</v>
      </c>
    </row>
    <row r="60" spans="1:7" ht="15" x14ac:dyDescent="0.25">
      <c r="A60" s="173" t="s">
        <v>108</v>
      </c>
      <c r="B60">
        <v>0</v>
      </c>
      <c r="C60">
        <v>0</v>
      </c>
      <c r="D60">
        <v>2.7</v>
      </c>
      <c r="E60">
        <v>0</v>
      </c>
      <c r="F60">
        <v>2.5</v>
      </c>
      <c r="G60">
        <v>0</v>
      </c>
    </row>
    <row r="61" spans="1:7" ht="15" x14ac:dyDescent="0.25">
      <c r="A61" s="173" t="s">
        <v>109</v>
      </c>
      <c r="B61">
        <v>18.399999999999999</v>
      </c>
      <c r="C61">
        <v>89.6</v>
      </c>
      <c r="D61">
        <v>166.9</v>
      </c>
      <c r="E61">
        <v>2.5</v>
      </c>
      <c r="F61">
        <v>11</v>
      </c>
      <c r="G61">
        <v>0</v>
      </c>
    </row>
    <row r="62" spans="1:7" ht="15" x14ac:dyDescent="0.25">
      <c r="A62" s="173" t="s">
        <v>110</v>
      </c>
      <c r="B62">
        <v>0</v>
      </c>
      <c r="C62">
        <v>0</v>
      </c>
      <c r="D62">
        <v>4.5999999999999996</v>
      </c>
      <c r="E62">
        <v>0</v>
      </c>
      <c r="F62">
        <v>0</v>
      </c>
      <c r="G62">
        <v>0</v>
      </c>
    </row>
    <row r="63" spans="1:7" ht="15" x14ac:dyDescent="0.25">
      <c r="A63" s="173" t="s">
        <v>111</v>
      </c>
      <c r="B63">
        <v>0</v>
      </c>
      <c r="C63">
        <v>2</v>
      </c>
      <c r="D63">
        <v>123.3</v>
      </c>
      <c r="E63">
        <v>0</v>
      </c>
      <c r="F63">
        <v>0</v>
      </c>
      <c r="G63">
        <v>0</v>
      </c>
    </row>
    <row r="64" spans="1:7" ht="15" x14ac:dyDescent="0.25">
      <c r="A64" s="173" t="s">
        <v>112</v>
      </c>
      <c r="B64">
        <v>0</v>
      </c>
      <c r="C64">
        <v>92.8</v>
      </c>
      <c r="D64">
        <v>292.2</v>
      </c>
      <c r="E64">
        <v>16.8</v>
      </c>
      <c r="F64">
        <v>92.6</v>
      </c>
      <c r="G64">
        <v>0</v>
      </c>
    </row>
    <row r="65" spans="1:7" ht="15" x14ac:dyDescent="0.25">
      <c r="A65" s="173" t="s">
        <v>113</v>
      </c>
      <c r="B65">
        <v>0</v>
      </c>
      <c r="C65">
        <v>44</v>
      </c>
      <c r="D65">
        <v>137.4</v>
      </c>
      <c r="E65">
        <v>0</v>
      </c>
      <c r="F65">
        <v>22</v>
      </c>
      <c r="G65">
        <v>0</v>
      </c>
    </row>
    <row r="66" spans="1:7" ht="15" x14ac:dyDescent="0.25">
      <c r="A66" s="173" t="s">
        <v>114</v>
      </c>
      <c r="B66">
        <v>2.1</v>
      </c>
      <c r="C66">
        <v>4</v>
      </c>
      <c r="D66">
        <v>36.1</v>
      </c>
      <c r="E66">
        <v>0</v>
      </c>
      <c r="F66">
        <v>19</v>
      </c>
      <c r="G66">
        <v>0</v>
      </c>
    </row>
    <row r="67" spans="1:7" ht="15" x14ac:dyDescent="0.25">
      <c r="A67" s="173" t="s">
        <v>115</v>
      </c>
      <c r="B67">
        <v>63.4</v>
      </c>
      <c r="C67">
        <v>554.4</v>
      </c>
      <c r="D67">
        <v>3154</v>
      </c>
      <c r="E67">
        <v>44.6</v>
      </c>
      <c r="F67">
        <v>769.1</v>
      </c>
      <c r="G67">
        <v>0</v>
      </c>
    </row>
    <row r="68" spans="1:7" ht="15" x14ac:dyDescent="0.25">
      <c r="A68" s="173" t="s">
        <v>116</v>
      </c>
      <c r="B68">
        <v>0</v>
      </c>
      <c r="C68">
        <v>0</v>
      </c>
      <c r="D68" t="s">
        <v>94</v>
      </c>
      <c r="E68">
        <v>0</v>
      </c>
      <c r="F68">
        <v>0</v>
      </c>
      <c r="G68">
        <v>0</v>
      </c>
    </row>
    <row r="69" spans="1:7" ht="15" x14ac:dyDescent="0.25">
      <c r="A69" s="173" t="s">
        <v>117</v>
      </c>
      <c r="B69">
        <v>0</v>
      </c>
      <c r="C69">
        <v>7.5</v>
      </c>
      <c r="D69">
        <v>68.5</v>
      </c>
      <c r="E69">
        <v>0</v>
      </c>
      <c r="F69">
        <v>41.3</v>
      </c>
      <c r="G69">
        <v>0</v>
      </c>
    </row>
    <row r="70" spans="1:7" ht="15" x14ac:dyDescent="0.25">
      <c r="A70" s="173" t="s">
        <v>118</v>
      </c>
      <c r="B70">
        <v>0</v>
      </c>
      <c r="C70">
        <v>49</v>
      </c>
      <c r="D70">
        <v>117.6</v>
      </c>
      <c r="E70">
        <v>0</v>
      </c>
      <c r="F70">
        <v>283.89999999999998</v>
      </c>
      <c r="G70">
        <v>0</v>
      </c>
    </row>
    <row r="71" spans="1:7" ht="15" x14ac:dyDescent="0.25">
      <c r="A71" s="173" t="s">
        <v>119</v>
      </c>
      <c r="B71">
        <v>23.5</v>
      </c>
      <c r="C71">
        <v>66.099999999999994</v>
      </c>
      <c r="D71">
        <v>177.8</v>
      </c>
      <c r="E71">
        <v>2.8</v>
      </c>
      <c r="F71">
        <v>85</v>
      </c>
      <c r="G71">
        <v>0</v>
      </c>
    </row>
    <row r="72" spans="1:7" ht="15" x14ac:dyDescent="0.25">
      <c r="A72" s="173" t="s">
        <v>120</v>
      </c>
      <c r="B72">
        <v>0</v>
      </c>
      <c r="C72">
        <v>8.5</v>
      </c>
      <c r="D72">
        <v>68.3</v>
      </c>
      <c r="E72">
        <v>0</v>
      </c>
      <c r="F72">
        <v>8</v>
      </c>
      <c r="G72">
        <v>0</v>
      </c>
    </row>
    <row r="73" spans="1:7" ht="15" x14ac:dyDescent="0.25">
      <c r="A73" s="173" t="s">
        <v>121</v>
      </c>
      <c r="B73">
        <v>0</v>
      </c>
      <c r="C73">
        <v>18.899999999999999</v>
      </c>
      <c r="D73">
        <v>40.9</v>
      </c>
      <c r="E73">
        <v>0</v>
      </c>
      <c r="F73">
        <v>38.5</v>
      </c>
      <c r="G73">
        <v>0</v>
      </c>
    </row>
    <row r="74" spans="1:7" ht="15" x14ac:dyDescent="0.25">
      <c r="A74" s="173" t="s">
        <v>122</v>
      </c>
      <c r="B74">
        <v>0</v>
      </c>
      <c r="C74">
        <v>25</v>
      </c>
      <c r="D74">
        <v>180.7</v>
      </c>
      <c r="E74">
        <v>21</v>
      </c>
      <c r="F74">
        <v>4</v>
      </c>
      <c r="G74">
        <v>0</v>
      </c>
    </row>
    <row r="75" spans="1:7" ht="15" x14ac:dyDescent="0.25">
      <c r="A75" s="173" t="s">
        <v>65</v>
      </c>
      <c r="B75" t="s">
        <v>66</v>
      </c>
      <c r="C75" t="s">
        <v>67</v>
      </c>
      <c r="D75" t="s">
        <v>66</v>
      </c>
      <c r="E75" t="s">
        <v>66</v>
      </c>
      <c r="F75" t="s">
        <v>66</v>
      </c>
      <c r="G75" t="s">
        <v>68</v>
      </c>
    </row>
    <row r="76" spans="1:7" ht="15" x14ac:dyDescent="0.25">
      <c r="A76" s="173" t="s">
        <v>123</v>
      </c>
      <c r="B76">
        <v>121.9</v>
      </c>
      <c r="C76">
        <v>2847.2</v>
      </c>
      <c r="D76">
        <v>18522.2</v>
      </c>
      <c r="E76">
        <v>190.1</v>
      </c>
      <c r="F76">
        <v>3813.8</v>
      </c>
      <c r="G76">
        <v>0</v>
      </c>
    </row>
    <row r="77" spans="1:7" ht="15" x14ac:dyDescent="0.25">
      <c r="A77" s="173" t="s">
        <v>124</v>
      </c>
      <c r="B77">
        <v>0</v>
      </c>
      <c r="C77">
        <v>748.9</v>
      </c>
      <c r="D77">
        <v>0</v>
      </c>
      <c r="E77">
        <v>0</v>
      </c>
      <c r="F77">
        <v>673.6</v>
      </c>
      <c r="G77">
        <v>0</v>
      </c>
    </row>
    <row r="78" spans="1:7" ht="15" x14ac:dyDescent="0.25">
      <c r="A78" s="173" t="s">
        <v>65</v>
      </c>
      <c r="B78" t="s">
        <v>66</v>
      </c>
      <c r="C78" t="s">
        <v>67</v>
      </c>
      <c r="D78" t="s">
        <v>66</v>
      </c>
      <c r="E78" t="s">
        <v>66</v>
      </c>
      <c r="F78" t="s">
        <v>66</v>
      </c>
      <c r="G78" t="s">
        <v>68</v>
      </c>
    </row>
    <row r="79" spans="1:7" ht="15" x14ac:dyDescent="0.25">
      <c r="A79" s="173" t="s">
        <v>125</v>
      </c>
      <c r="B79">
        <v>121.9</v>
      </c>
      <c r="C79">
        <v>3596.1</v>
      </c>
      <c r="D79">
        <v>18522.2</v>
      </c>
      <c r="E79">
        <v>190.1</v>
      </c>
      <c r="F79">
        <v>4487.3</v>
      </c>
      <c r="G79">
        <v>0</v>
      </c>
    </row>
    <row r="80" spans="1:7" ht="15" x14ac:dyDescent="0.25">
      <c r="A80" s="173" t="s">
        <v>126</v>
      </c>
      <c r="B80" t="s">
        <v>45</v>
      </c>
      <c r="C80" t="s">
        <v>45</v>
      </c>
      <c r="D80">
        <v>0</v>
      </c>
      <c r="E80">
        <v>0</v>
      </c>
      <c r="F80" t="s">
        <v>45</v>
      </c>
      <c r="G80" t="s">
        <v>45</v>
      </c>
    </row>
    <row r="81" spans="1:7" ht="15" x14ac:dyDescent="0.25">
      <c r="A81" s="173" t="s">
        <v>127</v>
      </c>
      <c r="B81">
        <v>0</v>
      </c>
      <c r="C81">
        <v>0</v>
      </c>
      <c r="D81" t="s">
        <v>45</v>
      </c>
      <c r="E81" t="s">
        <v>45</v>
      </c>
      <c r="F81">
        <v>0</v>
      </c>
      <c r="G81">
        <v>0</v>
      </c>
    </row>
    <row r="82" spans="1:7" ht="15" x14ac:dyDescent="0.25">
      <c r="A82" s="173" t="s">
        <v>65</v>
      </c>
      <c r="B82" t="s">
        <v>66</v>
      </c>
      <c r="C82" t="s">
        <v>67</v>
      </c>
      <c r="D82" t="s">
        <v>66</v>
      </c>
      <c r="E82" t="s">
        <v>66</v>
      </c>
      <c r="F82" t="s">
        <v>66</v>
      </c>
      <c r="G82" t="s">
        <v>68</v>
      </c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A9F75-478D-4741-8A74-1E600CFA22C5}">
  <dimension ref="A1:G88"/>
  <sheetViews>
    <sheetView topLeftCell="A37" workbookViewId="0">
      <selection activeCell="B7" sqref="B7:C7"/>
    </sheetView>
  </sheetViews>
  <sheetFormatPr defaultRowHeight="13.2" x14ac:dyDescent="0.25"/>
  <cols>
    <col min="1" max="1" width="36" customWidth="1"/>
    <col min="3" max="3" width="12.33203125" customWidth="1"/>
    <col min="4" max="4" width="11.6640625" customWidth="1"/>
    <col min="5" max="5" width="15.55468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171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0</v>
      </c>
      <c r="C12">
        <v>0</v>
      </c>
      <c r="D12">
        <v>362.1</v>
      </c>
      <c r="E12">
        <v>376.4</v>
      </c>
      <c r="F12">
        <v>53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0</v>
      </c>
      <c r="C14">
        <v>0</v>
      </c>
      <c r="D14">
        <v>277.39999999999998</v>
      </c>
      <c r="E14">
        <v>322</v>
      </c>
      <c r="F14">
        <v>51</v>
      </c>
      <c r="G14">
        <v>0</v>
      </c>
    </row>
    <row r="15" spans="1:7" ht="15" x14ac:dyDescent="0.25">
      <c r="A15" s="173" t="s">
        <v>172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73</v>
      </c>
      <c r="B17">
        <v>0</v>
      </c>
      <c r="C17">
        <v>0</v>
      </c>
      <c r="D17">
        <v>51.9</v>
      </c>
      <c r="E17">
        <v>19.100000000000001</v>
      </c>
      <c r="F17">
        <v>2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37.299999999999997</v>
      </c>
      <c r="C20">
        <v>126.4</v>
      </c>
      <c r="D20">
        <v>1924.2</v>
      </c>
      <c r="E20">
        <v>2058.4</v>
      </c>
      <c r="F20">
        <v>343.5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63.3</v>
      </c>
      <c r="C22">
        <v>92.1</v>
      </c>
      <c r="D22">
        <v>1044.9000000000001</v>
      </c>
      <c r="E22">
        <v>758.8</v>
      </c>
      <c r="F22">
        <v>107.7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5</v>
      </c>
      <c r="C24">
        <v>7.3</v>
      </c>
      <c r="D24">
        <v>2112.5</v>
      </c>
      <c r="E24">
        <v>1159.9000000000001</v>
      </c>
      <c r="F24">
        <v>2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264</v>
      </c>
      <c r="C26">
        <v>357.4</v>
      </c>
      <c r="D26">
        <v>5882.2</v>
      </c>
      <c r="E26">
        <v>5270.6</v>
      </c>
      <c r="F26">
        <v>1181</v>
      </c>
      <c r="G26">
        <v>0</v>
      </c>
    </row>
    <row r="27" spans="1:7" ht="15" x14ac:dyDescent="0.25">
      <c r="A27" s="173" t="s">
        <v>167</v>
      </c>
      <c r="B27">
        <v>0</v>
      </c>
      <c r="C27">
        <v>0</v>
      </c>
      <c r="D27">
        <v>149.9</v>
      </c>
      <c r="E27">
        <v>0</v>
      </c>
      <c r="F27">
        <v>0</v>
      </c>
      <c r="G27">
        <v>0</v>
      </c>
    </row>
    <row r="28" spans="1:7" ht="15" x14ac:dyDescent="0.25">
      <c r="A28" s="173" t="s">
        <v>78</v>
      </c>
      <c r="B28">
        <v>0</v>
      </c>
      <c r="C28">
        <v>0</v>
      </c>
      <c r="D28">
        <v>46.7</v>
      </c>
      <c r="E28">
        <v>48.3</v>
      </c>
      <c r="F28">
        <v>0</v>
      </c>
      <c r="G28">
        <v>0</v>
      </c>
    </row>
    <row r="29" spans="1:7" ht="15" x14ac:dyDescent="0.25">
      <c r="A29" s="173" t="s">
        <v>79</v>
      </c>
      <c r="B29">
        <v>0</v>
      </c>
      <c r="C29">
        <v>0.5</v>
      </c>
      <c r="D29">
        <v>3.2</v>
      </c>
      <c r="E29">
        <v>3.1</v>
      </c>
      <c r="F29">
        <v>0</v>
      </c>
      <c r="G29">
        <v>0</v>
      </c>
    </row>
    <row r="30" spans="1:7" ht="15" x14ac:dyDescent="0.25">
      <c r="A30" s="173" t="s">
        <v>80</v>
      </c>
      <c r="B30">
        <v>22</v>
      </c>
      <c r="C30">
        <v>10</v>
      </c>
      <c r="D30">
        <v>413.4</v>
      </c>
      <c r="E30">
        <v>335.4</v>
      </c>
      <c r="F30">
        <v>55.5</v>
      </c>
      <c r="G30">
        <v>0</v>
      </c>
    </row>
    <row r="31" spans="1:7" ht="15" x14ac:dyDescent="0.25">
      <c r="A31" s="173" t="s">
        <v>173</v>
      </c>
      <c r="B31">
        <v>0</v>
      </c>
      <c r="C31">
        <v>0</v>
      </c>
      <c r="D31">
        <v>0</v>
      </c>
      <c r="E31">
        <v>367.1</v>
      </c>
      <c r="F31">
        <v>0</v>
      </c>
      <c r="G31">
        <v>0</v>
      </c>
    </row>
    <row r="32" spans="1:7" ht="15" x14ac:dyDescent="0.25">
      <c r="A32" s="173" t="s">
        <v>168</v>
      </c>
      <c r="B32">
        <v>0</v>
      </c>
      <c r="C32">
        <v>0</v>
      </c>
      <c r="D32" t="s">
        <v>94</v>
      </c>
      <c r="E32">
        <v>0</v>
      </c>
      <c r="F32">
        <v>0</v>
      </c>
      <c r="G32">
        <v>0</v>
      </c>
    </row>
    <row r="33" spans="1:7" ht="15" x14ac:dyDescent="0.25">
      <c r="A33" s="173" t="s">
        <v>81</v>
      </c>
      <c r="B33">
        <v>89</v>
      </c>
      <c r="C33">
        <v>107.6</v>
      </c>
      <c r="D33">
        <v>1297.2</v>
      </c>
      <c r="E33">
        <v>1206</v>
      </c>
      <c r="F33">
        <v>390.2</v>
      </c>
      <c r="G33">
        <v>0</v>
      </c>
    </row>
    <row r="34" spans="1:7" ht="15" x14ac:dyDescent="0.25">
      <c r="A34" s="173" t="s">
        <v>169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82</v>
      </c>
      <c r="B35">
        <v>0</v>
      </c>
      <c r="C35">
        <v>0.3</v>
      </c>
      <c r="D35">
        <v>135.19999999999999</v>
      </c>
      <c r="E35">
        <v>64.8</v>
      </c>
      <c r="F35">
        <v>0</v>
      </c>
      <c r="G35">
        <v>0</v>
      </c>
    </row>
    <row r="36" spans="1:7" ht="15" x14ac:dyDescent="0.25">
      <c r="A36" s="173" t="s">
        <v>170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73" t="s">
        <v>83</v>
      </c>
      <c r="B37">
        <v>153</v>
      </c>
      <c r="C37">
        <v>163</v>
      </c>
      <c r="D37">
        <v>2710.8</v>
      </c>
      <c r="E37">
        <v>2032.7</v>
      </c>
      <c r="F37">
        <v>497</v>
      </c>
      <c r="G37">
        <v>0</v>
      </c>
    </row>
    <row r="38" spans="1:7" ht="15" x14ac:dyDescent="0.25">
      <c r="A38" s="173" t="s">
        <v>84</v>
      </c>
      <c r="B38">
        <v>0</v>
      </c>
      <c r="C38">
        <v>0</v>
      </c>
      <c r="D38">
        <v>20.8</v>
      </c>
      <c r="E38">
        <v>0</v>
      </c>
      <c r="F38">
        <v>0</v>
      </c>
      <c r="G38">
        <v>0</v>
      </c>
    </row>
    <row r="39" spans="1:7" ht="15" x14ac:dyDescent="0.25">
      <c r="A39" s="173" t="s">
        <v>85</v>
      </c>
      <c r="B39">
        <v>0</v>
      </c>
      <c r="C39">
        <v>0</v>
      </c>
      <c r="D39">
        <v>45.6</v>
      </c>
      <c r="E39">
        <v>46.5</v>
      </c>
      <c r="F39">
        <v>23</v>
      </c>
      <c r="G39">
        <v>0</v>
      </c>
    </row>
    <row r="40" spans="1:7" ht="15" x14ac:dyDescent="0.25">
      <c r="A40" s="173" t="s">
        <v>86</v>
      </c>
      <c r="B40">
        <v>0</v>
      </c>
      <c r="C40">
        <v>20.100000000000001</v>
      </c>
      <c r="D40">
        <v>462.4</v>
      </c>
      <c r="E40">
        <v>624.6</v>
      </c>
      <c r="F40">
        <v>162.30000000000001</v>
      </c>
      <c r="G40">
        <v>0</v>
      </c>
    </row>
    <row r="41" spans="1:7" ht="15" x14ac:dyDescent="0.25">
      <c r="A41" s="173" t="s">
        <v>87</v>
      </c>
      <c r="B41">
        <v>0</v>
      </c>
      <c r="C41">
        <v>0</v>
      </c>
      <c r="D41">
        <v>3</v>
      </c>
      <c r="E41">
        <v>29</v>
      </c>
      <c r="F41">
        <v>0</v>
      </c>
      <c r="G41">
        <v>0</v>
      </c>
    </row>
    <row r="42" spans="1:7" ht="15" x14ac:dyDescent="0.25">
      <c r="A42" s="173" t="s">
        <v>88</v>
      </c>
      <c r="B42">
        <v>0</v>
      </c>
      <c r="C42">
        <v>5.8</v>
      </c>
      <c r="D42">
        <v>426.7</v>
      </c>
      <c r="E42">
        <v>355.6</v>
      </c>
      <c r="F42">
        <v>3</v>
      </c>
      <c r="G42">
        <v>0</v>
      </c>
    </row>
    <row r="43" spans="1:7" ht="15" x14ac:dyDescent="0.25">
      <c r="A43" s="173" t="s">
        <v>89</v>
      </c>
      <c r="B43">
        <v>0</v>
      </c>
      <c r="C43">
        <v>50</v>
      </c>
      <c r="D43">
        <v>158.69999999999999</v>
      </c>
      <c r="E43">
        <v>157.5</v>
      </c>
      <c r="F43">
        <v>50</v>
      </c>
      <c r="G43">
        <v>0</v>
      </c>
    </row>
    <row r="44" spans="1:7" ht="15" x14ac:dyDescent="0.25">
      <c r="A44" s="173" t="s">
        <v>69</v>
      </c>
    </row>
    <row r="45" spans="1:7" ht="15" x14ac:dyDescent="0.25">
      <c r="A45" s="173" t="s">
        <v>90</v>
      </c>
      <c r="B45">
        <v>0</v>
      </c>
      <c r="C45">
        <v>10</v>
      </c>
      <c r="D45">
        <v>740</v>
      </c>
      <c r="E45">
        <v>1324.6</v>
      </c>
      <c r="F45">
        <v>60</v>
      </c>
      <c r="G45">
        <v>0</v>
      </c>
    </row>
    <row r="46" spans="1:7" ht="15" x14ac:dyDescent="0.25">
      <c r="A46" s="173" t="s">
        <v>91</v>
      </c>
      <c r="B46">
        <v>0</v>
      </c>
      <c r="C46">
        <v>0</v>
      </c>
      <c r="D46">
        <v>309.2</v>
      </c>
      <c r="E46">
        <v>164.8</v>
      </c>
      <c r="F46">
        <v>0</v>
      </c>
      <c r="G46">
        <v>0</v>
      </c>
    </row>
    <row r="47" spans="1:7" ht="15" x14ac:dyDescent="0.25">
      <c r="A47" s="173" t="s">
        <v>174</v>
      </c>
      <c r="B47">
        <v>0</v>
      </c>
      <c r="C47">
        <v>10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173" t="s">
        <v>92</v>
      </c>
      <c r="B48">
        <v>0</v>
      </c>
      <c r="C48">
        <v>0</v>
      </c>
      <c r="D48">
        <v>92.4</v>
      </c>
      <c r="E48">
        <v>180.5</v>
      </c>
      <c r="F48">
        <v>35</v>
      </c>
      <c r="G48">
        <v>0</v>
      </c>
    </row>
    <row r="49" spans="1:7" ht="15" x14ac:dyDescent="0.25">
      <c r="A49" s="173" t="s">
        <v>175</v>
      </c>
      <c r="B49">
        <v>0</v>
      </c>
      <c r="C49">
        <v>0</v>
      </c>
      <c r="D49">
        <v>0</v>
      </c>
      <c r="E49">
        <v>46.6</v>
      </c>
      <c r="F49">
        <v>0</v>
      </c>
      <c r="G49">
        <v>0</v>
      </c>
    </row>
    <row r="50" spans="1:7" ht="15" x14ac:dyDescent="0.25">
      <c r="A50" s="173" t="s">
        <v>93</v>
      </c>
      <c r="B50">
        <v>0</v>
      </c>
      <c r="C50">
        <v>0</v>
      </c>
      <c r="D50">
        <v>28.8</v>
      </c>
      <c r="E50">
        <v>31.9</v>
      </c>
      <c r="F50">
        <v>0</v>
      </c>
      <c r="G50">
        <v>0</v>
      </c>
    </row>
    <row r="51" spans="1:7" ht="15" x14ac:dyDescent="0.25">
      <c r="A51" s="173" t="s">
        <v>95</v>
      </c>
      <c r="B51">
        <v>0</v>
      </c>
      <c r="C51">
        <v>0</v>
      </c>
      <c r="D51">
        <v>9.6999999999999993</v>
      </c>
      <c r="E51">
        <v>2.7</v>
      </c>
      <c r="F51">
        <v>0</v>
      </c>
      <c r="G51">
        <v>0</v>
      </c>
    </row>
    <row r="52" spans="1:7" ht="15" x14ac:dyDescent="0.25">
      <c r="A52" s="173" t="s">
        <v>96</v>
      </c>
      <c r="B52">
        <v>0</v>
      </c>
      <c r="C52">
        <v>0</v>
      </c>
      <c r="D52">
        <v>275.7</v>
      </c>
      <c r="E52">
        <v>807.6</v>
      </c>
      <c r="F52">
        <v>25</v>
      </c>
      <c r="G52">
        <v>0</v>
      </c>
    </row>
    <row r="53" spans="1:7" ht="15" x14ac:dyDescent="0.25">
      <c r="A53" s="173" t="s">
        <v>97</v>
      </c>
      <c r="B53">
        <v>0</v>
      </c>
      <c r="C53">
        <v>0</v>
      </c>
      <c r="D53">
        <v>24.2</v>
      </c>
      <c r="E53">
        <v>35.1</v>
      </c>
      <c r="F53">
        <v>0</v>
      </c>
      <c r="G53">
        <v>0</v>
      </c>
    </row>
    <row r="54" spans="1:7" ht="15" x14ac:dyDescent="0.25">
      <c r="A54" s="173" t="s">
        <v>176</v>
      </c>
      <c r="B54">
        <v>0</v>
      </c>
      <c r="C54">
        <v>0</v>
      </c>
      <c r="D54">
        <v>0</v>
      </c>
      <c r="E54">
        <v>55.6</v>
      </c>
      <c r="F54">
        <v>0</v>
      </c>
      <c r="G54">
        <v>0</v>
      </c>
    </row>
    <row r="55" spans="1:7" ht="15" x14ac:dyDescent="0.25">
      <c r="A55" s="173" t="s">
        <v>69</v>
      </c>
    </row>
    <row r="56" spans="1:7" ht="15" x14ac:dyDescent="0.25">
      <c r="A56" s="173" t="s">
        <v>98</v>
      </c>
      <c r="B56">
        <v>366.8</v>
      </c>
      <c r="C56">
        <v>170.7</v>
      </c>
      <c r="D56">
        <v>6006.5</v>
      </c>
      <c r="E56">
        <v>6722.7</v>
      </c>
      <c r="F56">
        <v>1586.3</v>
      </c>
      <c r="G56">
        <v>0</v>
      </c>
    </row>
    <row r="57" spans="1:7" ht="15" x14ac:dyDescent="0.25">
      <c r="A57" s="173" t="s">
        <v>99</v>
      </c>
      <c r="B57">
        <v>3</v>
      </c>
      <c r="C57">
        <v>2.2000000000000002</v>
      </c>
      <c r="D57">
        <v>21</v>
      </c>
      <c r="E57">
        <v>19.8</v>
      </c>
      <c r="F57">
        <v>3</v>
      </c>
      <c r="G57">
        <v>0</v>
      </c>
    </row>
    <row r="58" spans="1:7" ht="15" x14ac:dyDescent="0.25">
      <c r="A58" s="173" t="s">
        <v>100</v>
      </c>
      <c r="B58">
        <v>5.8</v>
      </c>
      <c r="C58">
        <v>0</v>
      </c>
      <c r="D58">
        <v>13.5</v>
      </c>
      <c r="E58">
        <v>22.3</v>
      </c>
      <c r="F58">
        <v>0</v>
      </c>
      <c r="G58">
        <v>0</v>
      </c>
    </row>
    <row r="59" spans="1:7" ht="15" x14ac:dyDescent="0.25">
      <c r="A59" s="173" t="s">
        <v>101</v>
      </c>
      <c r="B59">
        <v>0</v>
      </c>
      <c r="C59">
        <v>0</v>
      </c>
      <c r="D59">
        <v>145.19999999999999</v>
      </c>
      <c r="E59">
        <v>282.10000000000002</v>
      </c>
      <c r="F59">
        <v>90</v>
      </c>
      <c r="G59">
        <v>0</v>
      </c>
    </row>
    <row r="60" spans="1:7" ht="15" x14ac:dyDescent="0.25">
      <c r="A60" s="173" t="s">
        <v>102</v>
      </c>
      <c r="B60">
        <v>8</v>
      </c>
      <c r="C60">
        <v>0</v>
      </c>
      <c r="D60">
        <v>71.400000000000006</v>
      </c>
      <c r="E60">
        <v>75.5</v>
      </c>
      <c r="F60">
        <v>12</v>
      </c>
      <c r="G60">
        <v>0</v>
      </c>
    </row>
    <row r="61" spans="1:7" ht="15" x14ac:dyDescent="0.25">
      <c r="A61" s="173" t="s">
        <v>103</v>
      </c>
      <c r="B61">
        <v>7</v>
      </c>
      <c r="C61">
        <v>0.6</v>
      </c>
      <c r="D61">
        <v>96.4</v>
      </c>
      <c r="E61">
        <v>11</v>
      </c>
      <c r="F61">
        <v>4.3</v>
      </c>
      <c r="G61">
        <v>0</v>
      </c>
    </row>
    <row r="62" spans="1:7" ht="15" x14ac:dyDescent="0.25">
      <c r="A62" s="173" t="s">
        <v>104</v>
      </c>
      <c r="B62">
        <v>0</v>
      </c>
      <c r="C62">
        <v>0</v>
      </c>
      <c r="D62">
        <v>312.5</v>
      </c>
      <c r="E62">
        <v>309.39999999999998</v>
      </c>
      <c r="F62">
        <v>63</v>
      </c>
      <c r="G62">
        <v>0</v>
      </c>
    </row>
    <row r="63" spans="1:7" ht="15" x14ac:dyDescent="0.25">
      <c r="A63" s="173" t="s">
        <v>105</v>
      </c>
      <c r="B63">
        <v>10.1</v>
      </c>
      <c r="C63">
        <v>13.5</v>
      </c>
      <c r="D63">
        <v>318.3</v>
      </c>
      <c r="E63">
        <v>522</v>
      </c>
      <c r="F63">
        <v>60.6</v>
      </c>
      <c r="G63">
        <v>0</v>
      </c>
    </row>
    <row r="64" spans="1:7" ht="15" x14ac:dyDescent="0.25">
      <c r="A64" s="173" t="s">
        <v>106</v>
      </c>
      <c r="B64">
        <v>33.799999999999997</v>
      </c>
      <c r="C64">
        <v>0</v>
      </c>
      <c r="D64">
        <v>305.8</v>
      </c>
      <c r="E64">
        <v>321.5</v>
      </c>
      <c r="F64">
        <v>47.2</v>
      </c>
      <c r="G64">
        <v>0</v>
      </c>
    </row>
    <row r="65" spans="1:7" ht="15" x14ac:dyDescent="0.25">
      <c r="A65" s="173" t="s">
        <v>107</v>
      </c>
      <c r="B65">
        <v>0</v>
      </c>
      <c r="C65">
        <v>0</v>
      </c>
      <c r="D65">
        <v>265.3</v>
      </c>
      <c r="E65">
        <v>369.7</v>
      </c>
      <c r="F65">
        <v>45.3</v>
      </c>
      <c r="G65">
        <v>0</v>
      </c>
    </row>
    <row r="66" spans="1:7" ht="15" x14ac:dyDescent="0.25">
      <c r="A66" s="173" t="s">
        <v>108</v>
      </c>
      <c r="B66">
        <v>0</v>
      </c>
      <c r="C66">
        <v>0</v>
      </c>
      <c r="D66">
        <v>2.7</v>
      </c>
      <c r="E66">
        <v>2.4</v>
      </c>
      <c r="F66">
        <v>2.5</v>
      </c>
      <c r="G66">
        <v>0</v>
      </c>
    </row>
    <row r="67" spans="1:7" ht="15" x14ac:dyDescent="0.25">
      <c r="A67" s="173" t="s">
        <v>109</v>
      </c>
      <c r="B67">
        <v>18.399999999999999</v>
      </c>
      <c r="C67">
        <v>0</v>
      </c>
      <c r="D67">
        <v>166.9</v>
      </c>
      <c r="E67">
        <v>265.5</v>
      </c>
      <c r="F67">
        <v>0</v>
      </c>
      <c r="G67">
        <v>0</v>
      </c>
    </row>
    <row r="68" spans="1:7" ht="15" x14ac:dyDescent="0.25">
      <c r="A68" s="173" t="s">
        <v>110</v>
      </c>
      <c r="B68">
        <v>0</v>
      </c>
      <c r="C68">
        <v>0</v>
      </c>
      <c r="D68">
        <v>4.5999999999999996</v>
      </c>
      <c r="E68">
        <v>31.1</v>
      </c>
      <c r="F68">
        <v>0</v>
      </c>
      <c r="G68">
        <v>0</v>
      </c>
    </row>
    <row r="69" spans="1:7" ht="15" x14ac:dyDescent="0.25">
      <c r="A69" s="173" t="s">
        <v>111</v>
      </c>
      <c r="B69">
        <v>0</v>
      </c>
      <c r="C69">
        <v>0</v>
      </c>
      <c r="D69">
        <v>123.3</v>
      </c>
      <c r="E69">
        <v>33.4</v>
      </c>
      <c r="F69">
        <v>0</v>
      </c>
      <c r="G69">
        <v>0</v>
      </c>
    </row>
    <row r="70" spans="1:7" ht="15" x14ac:dyDescent="0.25">
      <c r="A70" s="173" t="s">
        <v>112</v>
      </c>
      <c r="B70">
        <v>8</v>
      </c>
      <c r="C70">
        <v>15.3</v>
      </c>
      <c r="D70">
        <v>286.10000000000002</v>
      </c>
      <c r="E70">
        <v>304.60000000000002</v>
      </c>
      <c r="F70">
        <v>83.7</v>
      </c>
      <c r="G70">
        <v>0</v>
      </c>
    </row>
    <row r="71" spans="1:7" ht="15" x14ac:dyDescent="0.25">
      <c r="A71" s="173" t="s">
        <v>113</v>
      </c>
      <c r="B71">
        <v>0</v>
      </c>
      <c r="C71">
        <v>22</v>
      </c>
      <c r="D71">
        <v>137.4</v>
      </c>
      <c r="E71">
        <v>160.4</v>
      </c>
      <c r="F71">
        <v>22</v>
      </c>
      <c r="G71">
        <v>0</v>
      </c>
    </row>
    <row r="72" spans="1:7" ht="15" x14ac:dyDescent="0.25">
      <c r="A72" s="173" t="s">
        <v>114</v>
      </c>
      <c r="B72">
        <v>2.1</v>
      </c>
      <c r="C72">
        <v>1.9</v>
      </c>
      <c r="D72">
        <v>36.1</v>
      </c>
      <c r="E72">
        <v>42.3</v>
      </c>
      <c r="F72">
        <v>19</v>
      </c>
      <c r="G72">
        <v>0</v>
      </c>
    </row>
    <row r="73" spans="1:7" ht="15" x14ac:dyDescent="0.25">
      <c r="A73" s="173" t="s">
        <v>115</v>
      </c>
      <c r="B73">
        <v>243.2</v>
      </c>
      <c r="C73">
        <v>66.3</v>
      </c>
      <c r="D73">
        <v>3046.4</v>
      </c>
      <c r="E73">
        <v>3146.1</v>
      </c>
      <c r="F73">
        <v>668.1</v>
      </c>
      <c r="G73">
        <v>0</v>
      </c>
    </row>
    <row r="74" spans="1:7" ht="15" x14ac:dyDescent="0.25">
      <c r="A74" s="173" t="s">
        <v>116</v>
      </c>
      <c r="B74">
        <v>0</v>
      </c>
      <c r="C74">
        <v>0</v>
      </c>
      <c r="D74" t="s">
        <v>94</v>
      </c>
      <c r="E74">
        <v>0</v>
      </c>
      <c r="F74">
        <v>0</v>
      </c>
      <c r="G74">
        <v>0</v>
      </c>
    </row>
    <row r="75" spans="1:7" ht="15" x14ac:dyDescent="0.25">
      <c r="A75" s="173" t="s">
        <v>117</v>
      </c>
      <c r="B75">
        <v>0</v>
      </c>
      <c r="C75">
        <v>0</v>
      </c>
      <c r="D75">
        <v>68.5</v>
      </c>
      <c r="E75">
        <v>70.2</v>
      </c>
      <c r="F75">
        <v>41.3</v>
      </c>
      <c r="G75">
        <v>0</v>
      </c>
    </row>
    <row r="76" spans="1:7" ht="15" x14ac:dyDescent="0.25">
      <c r="A76" s="173" t="s">
        <v>118</v>
      </c>
      <c r="B76">
        <v>4</v>
      </c>
      <c r="C76">
        <v>24</v>
      </c>
      <c r="D76">
        <v>117.6</v>
      </c>
      <c r="E76">
        <v>137.5</v>
      </c>
      <c r="F76">
        <v>288.7</v>
      </c>
      <c r="G76">
        <v>0</v>
      </c>
    </row>
    <row r="77" spans="1:7" ht="15" x14ac:dyDescent="0.25">
      <c r="A77" s="173" t="s">
        <v>119</v>
      </c>
      <c r="B77">
        <v>23.5</v>
      </c>
      <c r="C77">
        <v>0</v>
      </c>
      <c r="D77">
        <v>177.8</v>
      </c>
      <c r="E77">
        <v>163.6</v>
      </c>
      <c r="F77">
        <v>85</v>
      </c>
      <c r="G77">
        <v>0</v>
      </c>
    </row>
    <row r="78" spans="1:7" ht="15" x14ac:dyDescent="0.25">
      <c r="A78" s="173" t="s">
        <v>120</v>
      </c>
      <c r="B78">
        <v>0</v>
      </c>
      <c r="C78">
        <v>0</v>
      </c>
      <c r="D78">
        <v>68.3</v>
      </c>
      <c r="E78">
        <v>122.6</v>
      </c>
      <c r="F78">
        <v>8</v>
      </c>
      <c r="G78">
        <v>0</v>
      </c>
    </row>
    <row r="79" spans="1:7" ht="15" x14ac:dyDescent="0.25">
      <c r="A79" s="173" t="s">
        <v>121</v>
      </c>
      <c r="B79">
        <v>0</v>
      </c>
      <c r="C79">
        <v>0</v>
      </c>
      <c r="D79">
        <v>40.9</v>
      </c>
      <c r="E79">
        <v>115.7</v>
      </c>
      <c r="F79">
        <v>38.5</v>
      </c>
      <c r="G79">
        <v>0</v>
      </c>
    </row>
    <row r="80" spans="1:7" ht="15" x14ac:dyDescent="0.25">
      <c r="A80" s="173" t="s">
        <v>122</v>
      </c>
      <c r="B80">
        <v>0</v>
      </c>
      <c r="C80">
        <v>25</v>
      </c>
      <c r="D80">
        <v>180.7</v>
      </c>
      <c r="E80">
        <v>194.2</v>
      </c>
      <c r="F80">
        <v>4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173" t="s">
        <v>123</v>
      </c>
      <c r="B82">
        <v>736.2</v>
      </c>
      <c r="C82">
        <v>764</v>
      </c>
      <c r="D82">
        <v>18072.400000000001</v>
      </c>
      <c r="E82">
        <v>17671.2</v>
      </c>
      <c r="F82">
        <v>3333.4</v>
      </c>
      <c r="G82">
        <v>0</v>
      </c>
    </row>
    <row r="83" spans="1:7" ht="15" x14ac:dyDescent="0.25">
      <c r="A83" s="173" t="s">
        <v>124</v>
      </c>
      <c r="B83">
        <v>64.599999999999994</v>
      </c>
      <c r="C83">
        <v>195.7</v>
      </c>
      <c r="D83">
        <v>0</v>
      </c>
      <c r="E83">
        <v>0</v>
      </c>
      <c r="F83">
        <v>537</v>
      </c>
      <c r="G83">
        <v>0</v>
      </c>
    </row>
    <row r="84" spans="1:7" ht="15" x14ac:dyDescent="0.25">
      <c r="A84" s="173" t="s">
        <v>65</v>
      </c>
      <c r="B84" t="s">
        <v>66</v>
      </c>
      <c r="C84" t="s">
        <v>67</v>
      </c>
      <c r="D84" t="s">
        <v>66</v>
      </c>
      <c r="E84" t="s">
        <v>66</v>
      </c>
      <c r="F84" t="s">
        <v>66</v>
      </c>
      <c r="G84" t="s">
        <v>68</v>
      </c>
    </row>
    <row r="85" spans="1:7" ht="15" x14ac:dyDescent="0.25">
      <c r="A85" s="173" t="s">
        <v>125</v>
      </c>
      <c r="B85">
        <v>800.8</v>
      </c>
      <c r="C85">
        <v>959.7</v>
      </c>
      <c r="D85">
        <v>18072.400000000001</v>
      </c>
      <c r="E85">
        <v>17671.2</v>
      </c>
      <c r="F85">
        <v>3870.4</v>
      </c>
      <c r="G85">
        <v>0</v>
      </c>
    </row>
    <row r="86" spans="1:7" ht="15" x14ac:dyDescent="0.25">
      <c r="A86" s="173" t="s">
        <v>126</v>
      </c>
      <c r="B86" t="s">
        <v>45</v>
      </c>
      <c r="C86" t="s">
        <v>45</v>
      </c>
      <c r="D86">
        <v>0</v>
      </c>
      <c r="E86">
        <v>0</v>
      </c>
      <c r="F86" t="s">
        <v>45</v>
      </c>
      <c r="G86" t="s">
        <v>45</v>
      </c>
    </row>
    <row r="87" spans="1:7" ht="15" x14ac:dyDescent="0.25">
      <c r="A87" s="173" t="s">
        <v>127</v>
      </c>
      <c r="B87">
        <v>0</v>
      </c>
      <c r="C87">
        <v>0</v>
      </c>
      <c r="D87" t="s">
        <v>45</v>
      </c>
      <c r="E87" t="s">
        <v>45</v>
      </c>
      <c r="F87">
        <v>0</v>
      </c>
      <c r="G87">
        <v>0</v>
      </c>
    </row>
    <row r="88" spans="1:7" ht="15" x14ac:dyDescent="0.25">
      <c r="A88" s="173" t="s">
        <v>65</v>
      </c>
      <c r="B88" t="s">
        <v>66</v>
      </c>
      <c r="C88" t="s">
        <v>67</v>
      </c>
      <c r="D88" t="s">
        <v>66</v>
      </c>
      <c r="E88" t="s">
        <v>66</v>
      </c>
      <c r="F88" t="s">
        <v>66</v>
      </c>
      <c r="G88" t="s">
        <v>68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61429-898B-4142-9D3A-0C5AA02D5A8E}">
  <dimension ref="A1:G88"/>
  <sheetViews>
    <sheetView topLeftCell="A43" workbookViewId="0">
      <selection activeCell="C7" sqref="C7"/>
    </sheetView>
  </sheetViews>
  <sheetFormatPr defaultRowHeight="13.2" x14ac:dyDescent="0.25"/>
  <cols>
    <col min="1" max="1" width="28.33203125" customWidth="1"/>
    <col min="2" max="2" width="12.6640625" customWidth="1"/>
    <col min="3" max="3" width="11.109375" customWidth="1"/>
    <col min="4" max="4" width="10.6640625" customWidth="1"/>
    <col min="5" max="5" width="10.5546875" customWidth="1"/>
    <col min="6" max="6" width="11.6640625" customWidth="1"/>
    <col min="7" max="7" width="12.332031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177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0</v>
      </c>
      <c r="C12">
        <v>11</v>
      </c>
      <c r="D12">
        <v>344.6</v>
      </c>
      <c r="E12">
        <v>376.4</v>
      </c>
      <c r="F12">
        <v>51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0</v>
      </c>
      <c r="C14">
        <v>11</v>
      </c>
      <c r="D14">
        <v>259.89999999999998</v>
      </c>
      <c r="E14">
        <v>322</v>
      </c>
      <c r="F14">
        <v>51</v>
      </c>
      <c r="G14">
        <v>0</v>
      </c>
    </row>
    <row r="15" spans="1:7" ht="15" x14ac:dyDescent="0.25">
      <c r="A15" s="173" t="s">
        <v>172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73</v>
      </c>
      <c r="B17">
        <v>0</v>
      </c>
      <c r="C17">
        <v>0</v>
      </c>
      <c r="D17">
        <v>51.9</v>
      </c>
      <c r="E17">
        <v>19.100000000000001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100.4</v>
      </c>
      <c r="C20">
        <v>162</v>
      </c>
      <c r="D20">
        <v>1859.3</v>
      </c>
      <c r="E20">
        <v>2022.5</v>
      </c>
      <c r="F20">
        <v>295.5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145.30000000000001</v>
      </c>
      <c r="C22">
        <v>92.1</v>
      </c>
      <c r="D22">
        <v>959.2</v>
      </c>
      <c r="E22">
        <v>758.8</v>
      </c>
      <c r="F22">
        <v>106.7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5.7</v>
      </c>
      <c r="C24">
        <v>7.4</v>
      </c>
      <c r="D24">
        <v>2111.8000000000002</v>
      </c>
      <c r="E24">
        <v>1159.9000000000001</v>
      </c>
      <c r="F24">
        <v>2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432.6</v>
      </c>
      <c r="C26">
        <v>602.6</v>
      </c>
      <c r="D26">
        <v>5781.2</v>
      </c>
      <c r="E26">
        <v>5065.7</v>
      </c>
      <c r="F26">
        <v>1102.5</v>
      </c>
      <c r="G26">
        <v>0</v>
      </c>
    </row>
    <row r="27" spans="1:7" ht="15" x14ac:dyDescent="0.25">
      <c r="A27" s="173" t="s">
        <v>167</v>
      </c>
      <c r="B27">
        <v>0</v>
      </c>
      <c r="C27">
        <v>0</v>
      </c>
      <c r="D27">
        <v>149.9</v>
      </c>
      <c r="E27">
        <v>0</v>
      </c>
      <c r="F27">
        <v>0</v>
      </c>
      <c r="G27">
        <v>0</v>
      </c>
    </row>
    <row r="28" spans="1:7" ht="15" x14ac:dyDescent="0.25">
      <c r="A28" s="173" t="s">
        <v>78</v>
      </c>
      <c r="B28">
        <v>0</v>
      </c>
      <c r="C28">
        <v>0</v>
      </c>
      <c r="D28">
        <v>46.7</v>
      </c>
      <c r="E28">
        <v>48.3</v>
      </c>
      <c r="F28">
        <v>0</v>
      </c>
      <c r="G28">
        <v>0</v>
      </c>
    </row>
    <row r="29" spans="1:7" ht="15" x14ac:dyDescent="0.25">
      <c r="A29" s="173" t="s">
        <v>79</v>
      </c>
      <c r="B29">
        <v>0</v>
      </c>
      <c r="C29">
        <v>0.5</v>
      </c>
      <c r="D29">
        <v>3.2</v>
      </c>
      <c r="E29">
        <v>3.1</v>
      </c>
      <c r="F29">
        <v>0</v>
      </c>
      <c r="G29">
        <v>0</v>
      </c>
    </row>
    <row r="30" spans="1:7" ht="15" x14ac:dyDescent="0.25">
      <c r="A30" s="173" t="s">
        <v>80</v>
      </c>
      <c r="B30">
        <v>78.8</v>
      </c>
      <c r="C30">
        <v>10</v>
      </c>
      <c r="D30">
        <v>412.2</v>
      </c>
      <c r="E30">
        <v>335.4</v>
      </c>
      <c r="F30">
        <v>0</v>
      </c>
      <c r="G30">
        <v>0</v>
      </c>
    </row>
    <row r="31" spans="1:7" ht="15" x14ac:dyDescent="0.25">
      <c r="A31" s="173" t="s">
        <v>173</v>
      </c>
      <c r="B31">
        <v>0</v>
      </c>
      <c r="C31">
        <v>0</v>
      </c>
      <c r="D31">
        <v>0</v>
      </c>
      <c r="E31">
        <v>367.1</v>
      </c>
      <c r="F31">
        <v>0</v>
      </c>
      <c r="G31">
        <v>0</v>
      </c>
    </row>
    <row r="32" spans="1:7" ht="15" x14ac:dyDescent="0.25">
      <c r="A32" s="173" t="s">
        <v>168</v>
      </c>
      <c r="B32">
        <v>0</v>
      </c>
      <c r="C32">
        <v>0</v>
      </c>
      <c r="D32" t="s">
        <v>94</v>
      </c>
      <c r="E32">
        <v>0</v>
      </c>
      <c r="F32">
        <v>0</v>
      </c>
      <c r="G32">
        <v>0</v>
      </c>
    </row>
    <row r="33" spans="1:7" ht="15" x14ac:dyDescent="0.25">
      <c r="A33" s="173" t="s">
        <v>81</v>
      </c>
      <c r="B33">
        <v>89</v>
      </c>
      <c r="C33">
        <v>161.80000000000001</v>
      </c>
      <c r="D33">
        <v>1296.0999999999999</v>
      </c>
      <c r="E33">
        <v>1175.0999999999999</v>
      </c>
      <c r="F33">
        <v>390.2</v>
      </c>
      <c r="G33">
        <v>0</v>
      </c>
    </row>
    <row r="34" spans="1:7" ht="15" x14ac:dyDescent="0.25">
      <c r="A34" s="173" t="s">
        <v>169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82</v>
      </c>
      <c r="B35">
        <v>0</v>
      </c>
      <c r="C35">
        <v>0.3</v>
      </c>
      <c r="D35">
        <v>135.19999999999999</v>
      </c>
      <c r="E35">
        <v>64.8</v>
      </c>
      <c r="F35">
        <v>0</v>
      </c>
      <c r="G35">
        <v>0</v>
      </c>
    </row>
    <row r="36" spans="1:7" ht="15" x14ac:dyDescent="0.25">
      <c r="A36" s="173" t="s">
        <v>170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73" t="s">
        <v>83</v>
      </c>
      <c r="B37">
        <v>241</v>
      </c>
      <c r="C37">
        <v>208</v>
      </c>
      <c r="D37">
        <v>2614</v>
      </c>
      <c r="E37">
        <v>2012.9</v>
      </c>
      <c r="F37">
        <v>497</v>
      </c>
      <c r="G37">
        <v>0</v>
      </c>
    </row>
    <row r="38" spans="1:7" ht="15" x14ac:dyDescent="0.25">
      <c r="A38" s="173" t="s">
        <v>84</v>
      </c>
      <c r="B38">
        <v>0</v>
      </c>
      <c r="C38">
        <v>0</v>
      </c>
      <c r="D38">
        <v>20.8</v>
      </c>
      <c r="E38">
        <v>0</v>
      </c>
      <c r="F38">
        <v>0</v>
      </c>
      <c r="G38">
        <v>0</v>
      </c>
    </row>
    <row r="39" spans="1:7" ht="15" x14ac:dyDescent="0.25">
      <c r="A39" s="173" t="s">
        <v>85</v>
      </c>
      <c r="B39">
        <v>23</v>
      </c>
      <c r="C39">
        <v>0</v>
      </c>
      <c r="D39">
        <v>45.6</v>
      </c>
      <c r="E39">
        <v>46.5</v>
      </c>
      <c r="F39">
        <v>0</v>
      </c>
      <c r="G39">
        <v>0</v>
      </c>
    </row>
    <row r="40" spans="1:7" ht="15" x14ac:dyDescent="0.25">
      <c r="A40" s="173" t="s">
        <v>86</v>
      </c>
      <c r="B40">
        <v>0.5</v>
      </c>
      <c r="C40">
        <v>140.30000000000001</v>
      </c>
      <c r="D40">
        <v>461</v>
      </c>
      <c r="E40">
        <v>496.2</v>
      </c>
      <c r="F40">
        <v>162.30000000000001</v>
      </c>
      <c r="G40">
        <v>0</v>
      </c>
    </row>
    <row r="41" spans="1:7" ht="15" x14ac:dyDescent="0.25">
      <c r="A41" s="173" t="s">
        <v>87</v>
      </c>
      <c r="B41">
        <v>0</v>
      </c>
      <c r="C41">
        <v>0</v>
      </c>
      <c r="D41">
        <v>3</v>
      </c>
      <c r="E41">
        <v>29</v>
      </c>
      <c r="F41">
        <v>0</v>
      </c>
      <c r="G41">
        <v>0</v>
      </c>
    </row>
    <row r="42" spans="1:7" ht="15" x14ac:dyDescent="0.25">
      <c r="A42" s="173" t="s">
        <v>88</v>
      </c>
      <c r="B42">
        <v>0.3</v>
      </c>
      <c r="C42">
        <v>31.6</v>
      </c>
      <c r="D42">
        <v>426.2</v>
      </c>
      <c r="E42">
        <v>329.8</v>
      </c>
      <c r="F42">
        <v>3</v>
      </c>
      <c r="G42">
        <v>0</v>
      </c>
    </row>
    <row r="43" spans="1:7" ht="15" x14ac:dyDescent="0.25">
      <c r="A43" s="173" t="s">
        <v>89</v>
      </c>
      <c r="B43">
        <v>0</v>
      </c>
      <c r="C43">
        <v>50</v>
      </c>
      <c r="D43">
        <v>158.69999999999999</v>
      </c>
      <c r="E43">
        <v>157.5</v>
      </c>
      <c r="F43">
        <v>50</v>
      </c>
      <c r="G43">
        <v>0</v>
      </c>
    </row>
    <row r="44" spans="1:7" ht="15" x14ac:dyDescent="0.25">
      <c r="A44" s="173" t="s">
        <v>69</v>
      </c>
    </row>
    <row r="45" spans="1:7" ht="15" x14ac:dyDescent="0.25">
      <c r="A45" s="173" t="s">
        <v>90</v>
      </c>
      <c r="B45">
        <v>0</v>
      </c>
      <c r="C45">
        <v>10</v>
      </c>
      <c r="D45">
        <v>740</v>
      </c>
      <c r="E45">
        <v>1324.6</v>
      </c>
      <c r="F45">
        <v>60</v>
      </c>
      <c r="G45">
        <v>0</v>
      </c>
    </row>
    <row r="46" spans="1:7" ht="15" x14ac:dyDescent="0.25">
      <c r="A46" s="173" t="s">
        <v>91</v>
      </c>
      <c r="B46">
        <v>0</v>
      </c>
      <c r="C46">
        <v>0</v>
      </c>
      <c r="D46">
        <v>309.2</v>
      </c>
      <c r="E46">
        <v>164.8</v>
      </c>
      <c r="F46">
        <v>0</v>
      </c>
      <c r="G46">
        <v>0</v>
      </c>
    </row>
    <row r="47" spans="1:7" ht="15" x14ac:dyDescent="0.25">
      <c r="A47" s="173" t="s">
        <v>174</v>
      </c>
      <c r="B47">
        <v>0</v>
      </c>
      <c r="C47">
        <v>10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173" t="s">
        <v>92</v>
      </c>
      <c r="B48">
        <v>0</v>
      </c>
      <c r="C48">
        <v>0</v>
      </c>
      <c r="D48">
        <v>92.4</v>
      </c>
      <c r="E48">
        <v>180.5</v>
      </c>
      <c r="F48">
        <v>35</v>
      </c>
      <c r="G48">
        <v>0</v>
      </c>
    </row>
    <row r="49" spans="1:7" ht="15" x14ac:dyDescent="0.25">
      <c r="A49" s="173" t="s">
        <v>175</v>
      </c>
      <c r="B49">
        <v>0</v>
      </c>
      <c r="C49">
        <v>0</v>
      </c>
      <c r="D49">
        <v>0</v>
      </c>
      <c r="E49">
        <v>46.6</v>
      </c>
      <c r="F49">
        <v>0</v>
      </c>
      <c r="G49">
        <v>0</v>
      </c>
    </row>
    <row r="50" spans="1:7" ht="15" x14ac:dyDescent="0.25">
      <c r="A50" s="173" t="s">
        <v>93</v>
      </c>
      <c r="B50">
        <v>0</v>
      </c>
      <c r="C50">
        <v>0</v>
      </c>
      <c r="D50">
        <v>28.8</v>
      </c>
      <c r="E50">
        <v>31.9</v>
      </c>
      <c r="F50">
        <v>0</v>
      </c>
      <c r="G50">
        <v>0</v>
      </c>
    </row>
    <row r="51" spans="1:7" ht="15" x14ac:dyDescent="0.25">
      <c r="A51" s="173" t="s">
        <v>95</v>
      </c>
      <c r="B51">
        <v>0</v>
      </c>
      <c r="C51">
        <v>0</v>
      </c>
      <c r="D51">
        <v>9.6999999999999993</v>
      </c>
      <c r="E51">
        <v>2.7</v>
      </c>
      <c r="F51">
        <v>0</v>
      </c>
      <c r="G51">
        <v>0</v>
      </c>
    </row>
    <row r="52" spans="1:7" ht="15" x14ac:dyDescent="0.25">
      <c r="A52" s="173" t="s">
        <v>96</v>
      </c>
      <c r="B52">
        <v>0</v>
      </c>
      <c r="C52">
        <v>0</v>
      </c>
      <c r="D52">
        <v>275.7</v>
      </c>
      <c r="E52">
        <v>807.6</v>
      </c>
      <c r="F52">
        <v>25</v>
      </c>
      <c r="G52">
        <v>0</v>
      </c>
    </row>
    <row r="53" spans="1:7" ht="15" x14ac:dyDescent="0.25">
      <c r="A53" s="173" t="s">
        <v>97</v>
      </c>
      <c r="B53">
        <v>0</v>
      </c>
      <c r="C53">
        <v>0</v>
      </c>
      <c r="D53">
        <v>24.2</v>
      </c>
      <c r="E53">
        <v>35.1</v>
      </c>
      <c r="F53">
        <v>0</v>
      </c>
      <c r="G53">
        <v>0</v>
      </c>
    </row>
    <row r="54" spans="1:7" ht="15" x14ac:dyDescent="0.25">
      <c r="A54" s="173" t="s">
        <v>176</v>
      </c>
      <c r="B54">
        <v>0</v>
      </c>
      <c r="C54">
        <v>0</v>
      </c>
      <c r="D54">
        <v>0</v>
      </c>
      <c r="E54">
        <v>55.6</v>
      </c>
      <c r="F54">
        <v>0</v>
      </c>
      <c r="G54">
        <v>0</v>
      </c>
    </row>
    <row r="55" spans="1:7" ht="15" x14ac:dyDescent="0.25">
      <c r="A55" s="173" t="s">
        <v>69</v>
      </c>
    </row>
    <row r="56" spans="1:7" ht="15" x14ac:dyDescent="0.25">
      <c r="A56" s="173" t="s">
        <v>98</v>
      </c>
      <c r="B56">
        <v>456.2</v>
      </c>
      <c r="C56">
        <v>379.5</v>
      </c>
      <c r="D56">
        <v>5922.4</v>
      </c>
      <c r="E56">
        <v>6582.4</v>
      </c>
      <c r="F56">
        <v>1416.2</v>
      </c>
      <c r="G56">
        <v>0</v>
      </c>
    </row>
    <row r="57" spans="1:7" ht="15" x14ac:dyDescent="0.25">
      <c r="A57" s="173" t="s">
        <v>99</v>
      </c>
      <c r="B57">
        <v>3</v>
      </c>
      <c r="C57">
        <v>2.2000000000000002</v>
      </c>
      <c r="D57">
        <v>21</v>
      </c>
      <c r="E57">
        <v>19.8</v>
      </c>
      <c r="F57">
        <v>3</v>
      </c>
      <c r="G57">
        <v>0</v>
      </c>
    </row>
    <row r="58" spans="1:7" ht="15" x14ac:dyDescent="0.25">
      <c r="A58" s="173" t="s">
        <v>100</v>
      </c>
      <c r="B58">
        <v>5.8</v>
      </c>
      <c r="C58">
        <v>0</v>
      </c>
      <c r="D58">
        <v>13.5</v>
      </c>
      <c r="E58">
        <v>22.3</v>
      </c>
      <c r="F58">
        <v>0</v>
      </c>
      <c r="G58">
        <v>0</v>
      </c>
    </row>
    <row r="59" spans="1:7" ht="15" x14ac:dyDescent="0.25">
      <c r="A59" s="173" t="s">
        <v>101</v>
      </c>
      <c r="B59">
        <v>0</v>
      </c>
      <c r="C59">
        <v>0</v>
      </c>
      <c r="D59">
        <v>145.19999999999999</v>
      </c>
      <c r="E59">
        <v>282.10000000000002</v>
      </c>
      <c r="F59">
        <v>30</v>
      </c>
      <c r="G59">
        <v>0</v>
      </c>
    </row>
    <row r="60" spans="1:7" ht="15" x14ac:dyDescent="0.25">
      <c r="A60" s="173" t="s">
        <v>102</v>
      </c>
      <c r="B60">
        <v>8</v>
      </c>
      <c r="C60">
        <v>0</v>
      </c>
      <c r="D60">
        <v>71.400000000000006</v>
      </c>
      <c r="E60">
        <v>75.5</v>
      </c>
      <c r="F60">
        <v>12</v>
      </c>
      <c r="G60">
        <v>0</v>
      </c>
    </row>
    <row r="61" spans="1:7" ht="15" x14ac:dyDescent="0.25">
      <c r="A61" s="173" t="s">
        <v>103</v>
      </c>
      <c r="B61">
        <v>8.1</v>
      </c>
      <c r="C61">
        <v>0.6</v>
      </c>
      <c r="D61">
        <v>95.3</v>
      </c>
      <c r="E61">
        <v>11</v>
      </c>
      <c r="F61">
        <v>3.5</v>
      </c>
      <c r="G61">
        <v>0</v>
      </c>
    </row>
    <row r="62" spans="1:7" ht="15" x14ac:dyDescent="0.25">
      <c r="A62" s="173" t="s">
        <v>104</v>
      </c>
      <c r="B62">
        <v>0</v>
      </c>
      <c r="C62">
        <v>0</v>
      </c>
      <c r="D62">
        <v>312.5</v>
      </c>
      <c r="E62">
        <v>309.39999999999998</v>
      </c>
      <c r="F62">
        <v>50</v>
      </c>
      <c r="G62">
        <v>0</v>
      </c>
    </row>
    <row r="63" spans="1:7" ht="15" x14ac:dyDescent="0.25">
      <c r="A63" s="173" t="s">
        <v>105</v>
      </c>
      <c r="B63">
        <v>18.100000000000001</v>
      </c>
      <c r="C63">
        <v>13.5</v>
      </c>
      <c r="D63">
        <v>308.39999999999998</v>
      </c>
      <c r="E63">
        <v>522</v>
      </c>
      <c r="F63">
        <v>61.7</v>
      </c>
      <c r="G63">
        <v>0</v>
      </c>
    </row>
    <row r="64" spans="1:7" ht="15" x14ac:dyDescent="0.25">
      <c r="A64" s="173" t="s">
        <v>106</v>
      </c>
      <c r="B64">
        <v>33.799999999999997</v>
      </c>
      <c r="C64">
        <v>10</v>
      </c>
      <c r="D64">
        <v>305.8</v>
      </c>
      <c r="E64">
        <v>279.7</v>
      </c>
      <c r="F64">
        <v>43</v>
      </c>
      <c r="G64">
        <v>0</v>
      </c>
    </row>
    <row r="65" spans="1:7" ht="15" x14ac:dyDescent="0.25">
      <c r="A65" s="173" t="s">
        <v>107</v>
      </c>
      <c r="B65">
        <v>0</v>
      </c>
      <c r="C65">
        <v>41.1</v>
      </c>
      <c r="D65">
        <v>265.3</v>
      </c>
      <c r="E65">
        <v>369.7</v>
      </c>
      <c r="F65">
        <v>44.3</v>
      </c>
      <c r="G65">
        <v>0</v>
      </c>
    </row>
    <row r="66" spans="1:7" ht="15" x14ac:dyDescent="0.25">
      <c r="A66" s="173" t="s">
        <v>108</v>
      </c>
      <c r="B66">
        <v>0</v>
      </c>
      <c r="C66">
        <v>0</v>
      </c>
      <c r="D66">
        <v>2.7</v>
      </c>
      <c r="E66">
        <v>2.4</v>
      </c>
      <c r="F66">
        <v>2.5</v>
      </c>
      <c r="G66">
        <v>0</v>
      </c>
    </row>
    <row r="67" spans="1:7" ht="15" x14ac:dyDescent="0.25">
      <c r="A67" s="173" t="s">
        <v>109</v>
      </c>
      <c r="B67">
        <v>18.399999999999999</v>
      </c>
      <c r="C67">
        <v>18.3</v>
      </c>
      <c r="D67">
        <v>166.9</v>
      </c>
      <c r="E67">
        <v>265.5</v>
      </c>
      <c r="F67">
        <v>0</v>
      </c>
      <c r="G67">
        <v>0</v>
      </c>
    </row>
    <row r="68" spans="1:7" ht="15" x14ac:dyDescent="0.25">
      <c r="A68" s="173" t="s">
        <v>110</v>
      </c>
      <c r="B68">
        <v>0</v>
      </c>
      <c r="C68">
        <v>0</v>
      </c>
      <c r="D68">
        <v>4.5999999999999996</v>
      </c>
      <c r="E68">
        <v>31.1</v>
      </c>
      <c r="F68">
        <v>0</v>
      </c>
      <c r="G68">
        <v>0</v>
      </c>
    </row>
    <row r="69" spans="1:7" ht="15" x14ac:dyDescent="0.25">
      <c r="A69" s="173" t="s">
        <v>111</v>
      </c>
      <c r="B69">
        <v>0</v>
      </c>
      <c r="C69">
        <v>0</v>
      </c>
      <c r="D69">
        <v>123.3</v>
      </c>
      <c r="E69">
        <v>33.4</v>
      </c>
      <c r="F69">
        <v>0</v>
      </c>
      <c r="G69">
        <v>0</v>
      </c>
    </row>
    <row r="70" spans="1:7" ht="15" x14ac:dyDescent="0.25">
      <c r="A70" s="173" t="s">
        <v>112</v>
      </c>
      <c r="B70">
        <v>8</v>
      </c>
      <c r="C70">
        <v>16</v>
      </c>
      <c r="D70">
        <v>286.10000000000002</v>
      </c>
      <c r="E70">
        <v>304.60000000000002</v>
      </c>
      <c r="F70">
        <v>83.7</v>
      </c>
      <c r="G70">
        <v>0</v>
      </c>
    </row>
    <row r="71" spans="1:7" ht="15" x14ac:dyDescent="0.25">
      <c r="A71" s="173" t="s">
        <v>113</v>
      </c>
      <c r="B71">
        <v>0</v>
      </c>
      <c r="C71">
        <v>22</v>
      </c>
      <c r="D71">
        <v>137.4</v>
      </c>
      <c r="E71">
        <v>160.4</v>
      </c>
      <c r="F71">
        <v>22</v>
      </c>
      <c r="G71">
        <v>0</v>
      </c>
    </row>
    <row r="72" spans="1:7" ht="15" x14ac:dyDescent="0.25">
      <c r="A72" s="173" t="s">
        <v>114</v>
      </c>
      <c r="B72">
        <v>2.1</v>
      </c>
      <c r="C72">
        <v>9.1</v>
      </c>
      <c r="D72">
        <v>36.1</v>
      </c>
      <c r="E72">
        <v>34.799999999999997</v>
      </c>
      <c r="F72">
        <v>19</v>
      </c>
      <c r="G72">
        <v>0</v>
      </c>
    </row>
    <row r="73" spans="1:7" ht="15" x14ac:dyDescent="0.25">
      <c r="A73" s="173" t="s">
        <v>115</v>
      </c>
      <c r="B73">
        <v>305.89999999999998</v>
      </c>
      <c r="C73">
        <v>147.19999999999999</v>
      </c>
      <c r="D73">
        <v>2991.6</v>
      </c>
      <c r="E73">
        <v>3106.4</v>
      </c>
      <c r="F73">
        <v>621.20000000000005</v>
      </c>
      <c r="G73">
        <v>0</v>
      </c>
    </row>
    <row r="74" spans="1:7" ht="15" x14ac:dyDescent="0.25">
      <c r="A74" s="173" t="s">
        <v>116</v>
      </c>
      <c r="B74">
        <v>0</v>
      </c>
      <c r="C74">
        <v>0</v>
      </c>
      <c r="D74" t="s">
        <v>94</v>
      </c>
      <c r="E74">
        <v>0</v>
      </c>
      <c r="F74">
        <v>0</v>
      </c>
      <c r="G74">
        <v>0</v>
      </c>
    </row>
    <row r="75" spans="1:7" ht="15" x14ac:dyDescent="0.25">
      <c r="A75" s="173" t="s">
        <v>117</v>
      </c>
      <c r="B75">
        <v>0</v>
      </c>
      <c r="C75">
        <v>0</v>
      </c>
      <c r="D75">
        <v>68.5</v>
      </c>
      <c r="E75">
        <v>70.2</v>
      </c>
      <c r="F75">
        <v>35</v>
      </c>
      <c r="G75">
        <v>0</v>
      </c>
    </row>
    <row r="76" spans="1:7" ht="15" x14ac:dyDescent="0.25">
      <c r="A76" s="173" t="s">
        <v>118</v>
      </c>
      <c r="B76">
        <v>4</v>
      </c>
      <c r="C76">
        <v>24</v>
      </c>
      <c r="D76">
        <v>117.6</v>
      </c>
      <c r="E76">
        <v>137.5</v>
      </c>
      <c r="F76">
        <v>249.9</v>
      </c>
      <c r="G76">
        <v>0</v>
      </c>
    </row>
    <row r="77" spans="1:7" ht="15" x14ac:dyDescent="0.25">
      <c r="A77" s="173" t="s">
        <v>119</v>
      </c>
      <c r="B77">
        <v>23.5</v>
      </c>
      <c r="C77">
        <v>18.5</v>
      </c>
      <c r="D77">
        <v>177.8</v>
      </c>
      <c r="E77">
        <v>143.80000000000001</v>
      </c>
      <c r="F77">
        <v>85</v>
      </c>
      <c r="G77">
        <v>0</v>
      </c>
    </row>
    <row r="78" spans="1:7" ht="15" x14ac:dyDescent="0.25">
      <c r="A78" s="173" t="s">
        <v>120</v>
      </c>
      <c r="B78">
        <v>0</v>
      </c>
      <c r="C78">
        <v>2</v>
      </c>
      <c r="D78">
        <v>68.3</v>
      </c>
      <c r="E78">
        <v>122.6</v>
      </c>
      <c r="F78">
        <v>8</v>
      </c>
      <c r="G78">
        <v>0</v>
      </c>
    </row>
    <row r="79" spans="1:7" ht="15" x14ac:dyDescent="0.25">
      <c r="A79" s="173" t="s">
        <v>121</v>
      </c>
      <c r="B79">
        <v>0</v>
      </c>
      <c r="C79">
        <v>0</v>
      </c>
      <c r="D79">
        <v>40.9</v>
      </c>
      <c r="E79">
        <v>115.7</v>
      </c>
      <c r="F79">
        <v>38.5</v>
      </c>
      <c r="G79">
        <v>0</v>
      </c>
    </row>
    <row r="80" spans="1:7" ht="15" x14ac:dyDescent="0.25">
      <c r="A80" s="173" t="s">
        <v>122</v>
      </c>
      <c r="B80">
        <v>17.7</v>
      </c>
      <c r="C80">
        <v>55</v>
      </c>
      <c r="D80">
        <v>162.4</v>
      </c>
      <c r="E80">
        <v>162.69999999999999</v>
      </c>
      <c r="F80">
        <v>4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173" t="s">
        <v>123</v>
      </c>
      <c r="B82">
        <v>1140.0999999999999</v>
      </c>
      <c r="C82">
        <v>1264.5</v>
      </c>
      <c r="D82">
        <v>17718.400000000001</v>
      </c>
      <c r="E82">
        <v>17290.2</v>
      </c>
      <c r="F82">
        <v>3033.8</v>
      </c>
      <c r="G82">
        <v>0</v>
      </c>
    </row>
    <row r="83" spans="1:7" ht="15" x14ac:dyDescent="0.25">
      <c r="A83" s="173" t="s">
        <v>124</v>
      </c>
      <c r="B83">
        <v>75.5</v>
      </c>
      <c r="C83">
        <v>286.7</v>
      </c>
      <c r="D83">
        <v>0</v>
      </c>
      <c r="E83">
        <v>0</v>
      </c>
      <c r="F83">
        <v>455</v>
      </c>
      <c r="G83">
        <v>0</v>
      </c>
    </row>
    <row r="84" spans="1:7" ht="15" x14ac:dyDescent="0.25">
      <c r="A84" s="173" t="s">
        <v>65</v>
      </c>
      <c r="B84" t="s">
        <v>66</v>
      </c>
      <c r="C84" t="s">
        <v>67</v>
      </c>
      <c r="D84" t="s">
        <v>66</v>
      </c>
      <c r="E84" t="s">
        <v>66</v>
      </c>
      <c r="F84" t="s">
        <v>66</v>
      </c>
      <c r="G84" t="s">
        <v>68</v>
      </c>
    </row>
    <row r="85" spans="1:7" ht="15" x14ac:dyDescent="0.25">
      <c r="A85" s="173" t="s">
        <v>125</v>
      </c>
      <c r="B85">
        <v>1215.5999999999999</v>
      </c>
      <c r="C85">
        <v>1551.2</v>
      </c>
      <c r="D85">
        <v>17718.400000000001</v>
      </c>
      <c r="E85">
        <v>17290.2</v>
      </c>
      <c r="F85">
        <v>3488.7</v>
      </c>
      <c r="G85">
        <v>0</v>
      </c>
    </row>
    <row r="86" spans="1:7" ht="15" x14ac:dyDescent="0.25">
      <c r="A86" s="173" t="s">
        <v>126</v>
      </c>
      <c r="B86" t="s">
        <v>45</v>
      </c>
      <c r="C86" t="s">
        <v>45</v>
      </c>
      <c r="D86">
        <v>0</v>
      </c>
      <c r="E86">
        <v>0</v>
      </c>
      <c r="F86" t="s">
        <v>45</v>
      </c>
      <c r="G86" t="s">
        <v>45</v>
      </c>
    </row>
    <row r="87" spans="1:7" ht="15" x14ac:dyDescent="0.25">
      <c r="A87" s="173" t="s">
        <v>127</v>
      </c>
      <c r="B87">
        <v>0</v>
      </c>
      <c r="C87">
        <v>0</v>
      </c>
      <c r="D87" t="s">
        <v>45</v>
      </c>
      <c r="E87" t="s">
        <v>45</v>
      </c>
      <c r="F87">
        <v>0</v>
      </c>
      <c r="G87">
        <v>0</v>
      </c>
    </row>
    <row r="88" spans="1:7" ht="15" x14ac:dyDescent="0.25">
      <c r="A88" s="173" t="s">
        <v>65</v>
      </c>
      <c r="B88" t="s">
        <v>66</v>
      </c>
      <c r="C88" t="s">
        <v>67</v>
      </c>
      <c r="D88" t="s">
        <v>66</v>
      </c>
      <c r="E88" t="s">
        <v>66</v>
      </c>
      <c r="F88" t="s">
        <v>66</v>
      </c>
      <c r="G88" t="s">
        <v>68</v>
      </c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8A7C1-A684-4249-B6F8-E33F0696476B}">
  <dimension ref="A1:G88"/>
  <sheetViews>
    <sheetView topLeftCell="A57" workbookViewId="0">
      <selection activeCell="M47" sqref="M47"/>
    </sheetView>
  </sheetViews>
  <sheetFormatPr defaultRowHeight="13.2" x14ac:dyDescent="0.25"/>
  <cols>
    <col min="1" max="1" width="21" customWidth="1"/>
    <col min="2" max="2" width="11.6640625" customWidth="1"/>
    <col min="3" max="3" width="13.33203125" customWidth="1"/>
    <col min="4" max="4" width="10.886718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178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0.4</v>
      </c>
      <c r="C12">
        <v>11</v>
      </c>
      <c r="D12">
        <v>344.6</v>
      </c>
      <c r="E12">
        <v>376.4</v>
      </c>
      <c r="F12">
        <v>51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0</v>
      </c>
      <c r="C14">
        <v>11</v>
      </c>
      <c r="D14">
        <v>259.89999999999998</v>
      </c>
      <c r="E14">
        <v>322</v>
      </c>
      <c r="F14">
        <v>51</v>
      </c>
      <c r="G14">
        <v>0</v>
      </c>
    </row>
    <row r="15" spans="1:7" ht="15" x14ac:dyDescent="0.25">
      <c r="A15" s="173" t="s">
        <v>172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73</v>
      </c>
      <c r="B17">
        <v>0.4</v>
      </c>
      <c r="C17">
        <v>0</v>
      </c>
      <c r="D17">
        <v>51.9</v>
      </c>
      <c r="E17">
        <v>19.100000000000001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125.5</v>
      </c>
      <c r="C20">
        <v>261.39999999999998</v>
      </c>
      <c r="D20">
        <v>1833.4</v>
      </c>
      <c r="E20">
        <v>1986.3</v>
      </c>
      <c r="F20">
        <v>295.5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145</v>
      </c>
      <c r="C22">
        <v>146.5</v>
      </c>
      <c r="D22">
        <v>959.2</v>
      </c>
      <c r="E22">
        <v>707.3</v>
      </c>
      <c r="F22">
        <v>106.7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6.5</v>
      </c>
      <c r="C24">
        <v>7.4</v>
      </c>
      <c r="D24">
        <v>2111</v>
      </c>
      <c r="E24">
        <v>1091.9000000000001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556.6</v>
      </c>
      <c r="C26">
        <v>709.7</v>
      </c>
      <c r="D26">
        <v>5651.6</v>
      </c>
      <c r="E26">
        <v>4972.6000000000004</v>
      </c>
      <c r="F26">
        <v>1101.0999999999999</v>
      </c>
      <c r="G26">
        <v>0</v>
      </c>
    </row>
    <row r="27" spans="1:7" ht="15" x14ac:dyDescent="0.25">
      <c r="A27" s="173" t="s">
        <v>167</v>
      </c>
      <c r="B27">
        <v>0</v>
      </c>
      <c r="C27">
        <v>0</v>
      </c>
      <c r="D27">
        <v>149.9</v>
      </c>
      <c r="E27">
        <v>0</v>
      </c>
      <c r="F27">
        <v>0</v>
      </c>
      <c r="G27">
        <v>0</v>
      </c>
    </row>
    <row r="28" spans="1:7" ht="15" x14ac:dyDescent="0.25">
      <c r="A28" s="173" t="s">
        <v>78</v>
      </c>
      <c r="B28">
        <v>0</v>
      </c>
      <c r="C28">
        <v>0</v>
      </c>
      <c r="D28">
        <v>46.7</v>
      </c>
      <c r="E28">
        <v>48.3</v>
      </c>
      <c r="F28">
        <v>0</v>
      </c>
      <c r="G28">
        <v>0</v>
      </c>
    </row>
    <row r="29" spans="1:7" ht="15" x14ac:dyDescent="0.25">
      <c r="A29" s="173" t="s">
        <v>79</v>
      </c>
      <c r="B29">
        <v>0</v>
      </c>
      <c r="C29">
        <v>0.8</v>
      </c>
      <c r="D29">
        <v>3.2</v>
      </c>
      <c r="E29">
        <v>2.9</v>
      </c>
      <c r="F29">
        <v>0</v>
      </c>
      <c r="G29">
        <v>0</v>
      </c>
    </row>
    <row r="30" spans="1:7" ht="15" x14ac:dyDescent="0.25">
      <c r="A30" s="173" t="s">
        <v>80</v>
      </c>
      <c r="B30">
        <v>81.8</v>
      </c>
      <c r="C30">
        <v>10</v>
      </c>
      <c r="D30">
        <v>409.2</v>
      </c>
      <c r="E30">
        <v>335.4</v>
      </c>
      <c r="F30">
        <v>0</v>
      </c>
      <c r="G30">
        <v>0</v>
      </c>
    </row>
    <row r="31" spans="1:7" ht="15" x14ac:dyDescent="0.25">
      <c r="A31" s="173" t="s">
        <v>173</v>
      </c>
      <c r="B31">
        <v>0</v>
      </c>
      <c r="C31">
        <v>0</v>
      </c>
      <c r="D31">
        <v>0</v>
      </c>
      <c r="E31">
        <v>367.1</v>
      </c>
      <c r="F31">
        <v>0</v>
      </c>
      <c r="G31">
        <v>0</v>
      </c>
    </row>
    <row r="32" spans="1:7" ht="15" x14ac:dyDescent="0.25">
      <c r="A32" s="173" t="s">
        <v>168</v>
      </c>
      <c r="B32">
        <v>0</v>
      </c>
      <c r="C32">
        <v>0</v>
      </c>
      <c r="D32" t="s">
        <v>94</v>
      </c>
      <c r="E32">
        <v>0</v>
      </c>
      <c r="F32">
        <v>0</v>
      </c>
      <c r="G32">
        <v>0</v>
      </c>
    </row>
    <row r="33" spans="1:7" ht="15" x14ac:dyDescent="0.25">
      <c r="A33" s="173" t="s">
        <v>81</v>
      </c>
      <c r="B33">
        <v>90</v>
      </c>
      <c r="C33">
        <v>183.6</v>
      </c>
      <c r="D33">
        <v>1294</v>
      </c>
      <c r="E33">
        <v>1151</v>
      </c>
      <c r="F33">
        <v>389.5</v>
      </c>
      <c r="G33">
        <v>0</v>
      </c>
    </row>
    <row r="34" spans="1:7" ht="15" x14ac:dyDescent="0.25">
      <c r="A34" s="173" t="s">
        <v>169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82</v>
      </c>
      <c r="B35">
        <v>0</v>
      </c>
      <c r="C35">
        <v>0.3</v>
      </c>
      <c r="D35">
        <v>135.19999999999999</v>
      </c>
      <c r="E35">
        <v>64.8</v>
      </c>
      <c r="F35">
        <v>0</v>
      </c>
      <c r="G35">
        <v>0</v>
      </c>
    </row>
    <row r="36" spans="1:7" ht="15" x14ac:dyDescent="0.25">
      <c r="A36" s="173" t="s">
        <v>170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73" t="s">
        <v>83</v>
      </c>
      <c r="B37">
        <v>304</v>
      </c>
      <c r="C37">
        <v>290</v>
      </c>
      <c r="D37">
        <v>2549.9</v>
      </c>
      <c r="E37">
        <v>1946.9</v>
      </c>
      <c r="F37">
        <v>499</v>
      </c>
      <c r="G37">
        <v>0</v>
      </c>
    </row>
    <row r="38" spans="1:7" ht="15" x14ac:dyDescent="0.25">
      <c r="A38" s="173" t="s">
        <v>84</v>
      </c>
      <c r="B38">
        <v>0</v>
      </c>
      <c r="C38">
        <v>0</v>
      </c>
      <c r="D38">
        <v>20.8</v>
      </c>
      <c r="E38">
        <v>0</v>
      </c>
      <c r="F38">
        <v>0</v>
      </c>
      <c r="G38">
        <v>0</v>
      </c>
    </row>
    <row r="39" spans="1:7" ht="15" x14ac:dyDescent="0.25">
      <c r="A39" s="173" t="s">
        <v>85</v>
      </c>
      <c r="B39">
        <v>23</v>
      </c>
      <c r="C39">
        <v>0</v>
      </c>
      <c r="D39">
        <v>45.6</v>
      </c>
      <c r="E39">
        <v>46.5</v>
      </c>
      <c r="F39">
        <v>0</v>
      </c>
      <c r="G39">
        <v>0</v>
      </c>
    </row>
    <row r="40" spans="1:7" ht="15" x14ac:dyDescent="0.25">
      <c r="A40" s="173" t="s">
        <v>86</v>
      </c>
      <c r="B40">
        <v>57.5</v>
      </c>
      <c r="C40">
        <v>140.6</v>
      </c>
      <c r="D40">
        <v>402.5</v>
      </c>
      <c r="E40">
        <v>496.2</v>
      </c>
      <c r="F40">
        <v>162.6</v>
      </c>
      <c r="G40">
        <v>0</v>
      </c>
    </row>
    <row r="41" spans="1:7" ht="15" x14ac:dyDescent="0.25">
      <c r="A41" s="173" t="s">
        <v>87</v>
      </c>
      <c r="B41">
        <v>0</v>
      </c>
      <c r="C41">
        <v>0</v>
      </c>
      <c r="D41">
        <v>3</v>
      </c>
      <c r="E41">
        <v>29</v>
      </c>
      <c r="F41">
        <v>0</v>
      </c>
      <c r="G41">
        <v>0</v>
      </c>
    </row>
    <row r="42" spans="1:7" ht="15" x14ac:dyDescent="0.25">
      <c r="A42" s="173" t="s">
        <v>88</v>
      </c>
      <c r="B42">
        <v>0.3</v>
      </c>
      <c r="C42">
        <v>34.4</v>
      </c>
      <c r="D42">
        <v>424.3</v>
      </c>
      <c r="E42">
        <v>327</v>
      </c>
      <c r="F42">
        <v>0</v>
      </c>
      <c r="G42">
        <v>0</v>
      </c>
    </row>
    <row r="43" spans="1:7" ht="15" x14ac:dyDescent="0.25">
      <c r="A43" s="173" t="s">
        <v>89</v>
      </c>
      <c r="B43">
        <v>0</v>
      </c>
      <c r="C43">
        <v>50</v>
      </c>
      <c r="D43">
        <v>158.69999999999999</v>
      </c>
      <c r="E43">
        <v>157.5</v>
      </c>
      <c r="F43">
        <v>50</v>
      </c>
      <c r="G43">
        <v>0</v>
      </c>
    </row>
    <row r="44" spans="1:7" ht="15" x14ac:dyDescent="0.25">
      <c r="A44" s="173" t="s">
        <v>69</v>
      </c>
    </row>
    <row r="45" spans="1:7" ht="15" x14ac:dyDescent="0.25">
      <c r="A45" s="173" t="s">
        <v>90</v>
      </c>
      <c r="B45">
        <v>0</v>
      </c>
      <c r="C45">
        <v>55</v>
      </c>
      <c r="D45">
        <v>740</v>
      </c>
      <c r="E45">
        <v>1263.5</v>
      </c>
      <c r="F45">
        <v>60</v>
      </c>
      <c r="G45">
        <v>0</v>
      </c>
    </row>
    <row r="46" spans="1:7" ht="15" x14ac:dyDescent="0.25">
      <c r="A46" s="173" t="s">
        <v>91</v>
      </c>
      <c r="B46">
        <v>0</v>
      </c>
      <c r="C46">
        <v>33</v>
      </c>
      <c r="D46">
        <v>309.2</v>
      </c>
      <c r="E46">
        <v>131.6</v>
      </c>
      <c r="F46">
        <v>0</v>
      </c>
      <c r="G46">
        <v>0</v>
      </c>
    </row>
    <row r="47" spans="1:7" ht="15" x14ac:dyDescent="0.25">
      <c r="A47" s="173" t="s">
        <v>174</v>
      </c>
      <c r="B47">
        <v>0</v>
      </c>
      <c r="C47">
        <v>10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173" t="s">
        <v>92</v>
      </c>
      <c r="B48">
        <v>0</v>
      </c>
      <c r="C48">
        <v>0</v>
      </c>
      <c r="D48">
        <v>92.4</v>
      </c>
      <c r="E48">
        <v>180.5</v>
      </c>
      <c r="F48">
        <v>35</v>
      </c>
      <c r="G48">
        <v>0</v>
      </c>
    </row>
    <row r="49" spans="1:7" ht="15" x14ac:dyDescent="0.25">
      <c r="A49" s="173" t="s">
        <v>175</v>
      </c>
      <c r="B49">
        <v>0</v>
      </c>
      <c r="C49">
        <v>0</v>
      </c>
      <c r="D49">
        <v>0</v>
      </c>
      <c r="E49">
        <v>46.6</v>
      </c>
      <c r="F49">
        <v>0</v>
      </c>
      <c r="G49">
        <v>0</v>
      </c>
    </row>
    <row r="50" spans="1:7" ht="15" x14ac:dyDescent="0.25">
      <c r="A50" s="173" t="s">
        <v>93</v>
      </c>
      <c r="B50">
        <v>0</v>
      </c>
      <c r="C50">
        <v>0</v>
      </c>
      <c r="D50">
        <v>28.8</v>
      </c>
      <c r="E50">
        <v>31.9</v>
      </c>
      <c r="F50">
        <v>0</v>
      </c>
      <c r="G50">
        <v>0</v>
      </c>
    </row>
    <row r="51" spans="1:7" ht="15" x14ac:dyDescent="0.25">
      <c r="A51" s="173" t="s">
        <v>95</v>
      </c>
      <c r="B51">
        <v>0</v>
      </c>
      <c r="C51">
        <v>0</v>
      </c>
      <c r="D51">
        <v>9.6999999999999993</v>
      </c>
      <c r="E51">
        <v>2.7</v>
      </c>
      <c r="F51">
        <v>0</v>
      </c>
      <c r="G51">
        <v>0</v>
      </c>
    </row>
    <row r="52" spans="1:7" ht="15" x14ac:dyDescent="0.25">
      <c r="A52" s="173" t="s">
        <v>96</v>
      </c>
      <c r="B52">
        <v>0</v>
      </c>
      <c r="C52">
        <v>12</v>
      </c>
      <c r="D52">
        <v>275.7</v>
      </c>
      <c r="E52">
        <v>779.7</v>
      </c>
      <c r="F52">
        <v>25</v>
      </c>
      <c r="G52">
        <v>0</v>
      </c>
    </row>
    <row r="53" spans="1:7" ht="15" x14ac:dyDescent="0.25">
      <c r="A53" s="173" t="s">
        <v>97</v>
      </c>
      <c r="B53">
        <v>0</v>
      </c>
      <c r="C53">
        <v>0</v>
      </c>
      <c r="D53">
        <v>24.2</v>
      </c>
      <c r="E53">
        <v>35.1</v>
      </c>
      <c r="F53">
        <v>0</v>
      </c>
      <c r="G53">
        <v>0</v>
      </c>
    </row>
    <row r="54" spans="1:7" ht="15" x14ac:dyDescent="0.25">
      <c r="A54" s="173" t="s">
        <v>176</v>
      </c>
      <c r="B54">
        <v>0</v>
      </c>
      <c r="C54">
        <v>0</v>
      </c>
      <c r="D54">
        <v>0</v>
      </c>
      <c r="E54">
        <v>55.6</v>
      </c>
      <c r="F54">
        <v>0</v>
      </c>
      <c r="G54">
        <v>0</v>
      </c>
    </row>
    <row r="55" spans="1:7" ht="15" x14ac:dyDescent="0.25">
      <c r="A55" s="173" t="s">
        <v>69</v>
      </c>
    </row>
    <row r="56" spans="1:7" ht="15" x14ac:dyDescent="0.25">
      <c r="A56" s="173" t="s">
        <v>98</v>
      </c>
      <c r="B56">
        <v>496.5</v>
      </c>
      <c r="C56">
        <v>445.6</v>
      </c>
      <c r="D56">
        <v>5881.5</v>
      </c>
      <c r="E56">
        <v>6506</v>
      </c>
      <c r="F56">
        <v>1219.7</v>
      </c>
      <c r="G56">
        <v>0</v>
      </c>
    </row>
    <row r="57" spans="1:7" ht="15" x14ac:dyDescent="0.25">
      <c r="A57" s="173" t="s">
        <v>99</v>
      </c>
      <c r="B57">
        <v>3</v>
      </c>
      <c r="C57">
        <v>2.2000000000000002</v>
      </c>
      <c r="D57">
        <v>21</v>
      </c>
      <c r="E57">
        <v>19.8</v>
      </c>
      <c r="F57">
        <v>0</v>
      </c>
      <c r="G57">
        <v>0</v>
      </c>
    </row>
    <row r="58" spans="1:7" ht="15" x14ac:dyDescent="0.25">
      <c r="A58" s="173" t="s">
        <v>100</v>
      </c>
      <c r="B58">
        <v>5.8</v>
      </c>
      <c r="C58">
        <v>0</v>
      </c>
      <c r="D58">
        <v>13.5</v>
      </c>
      <c r="E58">
        <v>22.3</v>
      </c>
      <c r="F58">
        <v>0</v>
      </c>
      <c r="G58">
        <v>0</v>
      </c>
    </row>
    <row r="59" spans="1:7" ht="15" x14ac:dyDescent="0.25">
      <c r="A59" s="173" t="s">
        <v>101</v>
      </c>
      <c r="B59">
        <v>0</v>
      </c>
      <c r="C59">
        <v>0</v>
      </c>
      <c r="D59">
        <v>145.19999999999999</v>
      </c>
      <c r="E59">
        <v>282.10000000000002</v>
      </c>
      <c r="F59">
        <v>0</v>
      </c>
      <c r="G59">
        <v>0</v>
      </c>
    </row>
    <row r="60" spans="1:7" ht="15" x14ac:dyDescent="0.25">
      <c r="A60" s="173" t="s">
        <v>102</v>
      </c>
      <c r="B60">
        <v>8</v>
      </c>
      <c r="C60">
        <v>0</v>
      </c>
      <c r="D60">
        <v>71.400000000000006</v>
      </c>
      <c r="E60">
        <v>75.5</v>
      </c>
      <c r="F60">
        <v>8</v>
      </c>
      <c r="G60">
        <v>0</v>
      </c>
    </row>
    <row r="61" spans="1:7" ht="15" x14ac:dyDescent="0.25">
      <c r="A61" s="173" t="s">
        <v>103</v>
      </c>
      <c r="B61">
        <v>8.3000000000000007</v>
      </c>
      <c r="C61">
        <v>0.6</v>
      </c>
      <c r="D61">
        <v>94.5</v>
      </c>
      <c r="E61">
        <v>11</v>
      </c>
      <c r="F61">
        <v>3.5</v>
      </c>
      <c r="G61">
        <v>0</v>
      </c>
    </row>
    <row r="62" spans="1:7" ht="15" x14ac:dyDescent="0.25">
      <c r="A62" s="173" t="s">
        <v>104</v>
      </c>
      <c r="B62">
        <v>0</v>
      </c>
      <c r="C62">
        <v>0</v>
      </c>
      <c r="D62">
        <v>312.5</v>
      </c>
      <c r="E62">
        <v>309.39999999999998</v>
      </c>
      <c r="F62">
        <v>50</v>
      </c>
      <c r="G62">
        <v>0</v>
      </c>
    </row>
    <row r="63" spans="1:7" ht="15" x14ac:dyDescent="0.25">
      <c r="A63" s="173" t="s">
        <v>105</v>
      </c>
      <c r="B63">
        <v>19.100000000000001</v>
      </c>
      <c r="C63">
        <v>20.5</v>
      </c>
      <c r="D63">
        <v>308.39999999999998</v>
      </c>
      <c r="E63">
        <v>514.29999999999995</v>
      </c>
      <c r="F63">
        <v>65.3</v>
      </c>
      <c r="G63">
        <v>0</v>
      </c>
    </row>
    <row r="64" spans="1:7" ht="15" x14ac:dyDescent="0.25">
      <c r="A64" s="173" t="s">
        <v>106</v>
      </c>
      <c r="B64">
        <v>33.799999999999997</v>
      </c>
      <c r="C64">
        <v>10</v>
      </c>
      <c r="D64">
        <v>305.8</v>
      </c>
      <c r="E64">
        <v>279.7</v>
      </c>
      <c r="F64">
        <v>41.8</v>
      </c>
      <c r="G64">
        <v>0</v>
      </c>
    </row>
    <row r="65" spans="1:7" ht="15" x14ac:dyDescent="0.25">
      <c r="A65" s="173" t="s">
        <v>107</v>
      </c>
      <c r="B65">
        <v>0</v>
      </c>
      <c r="C65">
        <v>31.5</v>
      </c>
      <c r="D65">
        <v>265.3</v>
      </c>
      <c r="E65">
        <v>369.7</v>
      </c>
      <c r="F65">
        <v>44</v>
      </c>
      <c r="G65">
        <v>0</v>
      </c>
    </row>
    <row r="66" spans="1:7" ht="15" x14ac:dyDescent="0.25">
      <c r="A66" s="173" t="s">
        <v>108</v>
      </c>
      <c r="B66">
        <v>11</v>
      </c>
      <c r="C66">
        <v>0</v>
      </c>
      <c r="D66">
        <v>2.7</v>
      </c>
      <c r="E66">
        <v>2.4</v>
      </c>
      <c r="F66">
        <v>2.5</v>
      </c>
      <c r="G66">
        <v>0</v>
      </c>
    </row>
    <row r="67" spans="1:7" ht="15" x14ac:dyDescent="0.25">
      <c r="A67" s="173" t="s">
        <v>109</v>
      </c>
      <c r="B67">
        <v>18.399999999999999</v>
      </c>
      <c r="C67">
        <v>18.3</v>
      </c>
      <c r="D67">
        <v>166.9</v>
      </c>
      <c r="E67">
        <v>265.5</v>
      </c>
      <c r="F67">
        <v>0</v>
      </c>
      <c r="G67">
        <v>0</v>
      </c>
    </row>
    <row r="68" spans="1:7" ht="15" x14ac:dyDescent="0.25">
      <c r="A68" s="173" t="s">
        <v>110</v>
      </c>
      <c r="B68">
        <v>0</v>
      </c>
      <c r="C68">
        <v>0</v>
      </c>
      <c r="D68">
        <v>4.5999999999999996</v>
      </c>
      <c r="E68">
        <v>31.1</v>
      </c>
      <c r="F68">
        <v>0</v>
      </c>
      <c r="G68">
        <v>0</v>
      </c>
    </row>
    <row r="69" spans="1:7" ht="15" x14ac:dyDescent="0.25">
      <c r="A69" s="173" t="s">
        <v>111</v>
      </c>
      <c r="B69">
        <v>0</v>
      </c>
      <c r="C69">
        <v>0</v>
      </c>
      <c r="D69">
        <v>111.2</v>
      </c>
      <c r="E69">
        <v>33.4</v>
      </c>
      <c r="F69">
        <v>0</v>
      </c>
      <c r="G69">
        <v>0</v>
      </c>
    </row>
    <row r="70" spans="1:7" ht="15" x14ac:dyDescent="0.25">
      <c r="A70" s="173" t="s">
        <v>112</v>
      </c>
      <c r="B70">
        <v>8</v>
      </c>
      <c r="C70">
        <v>16</v>
      </c>
      <c r="D70">
        <v>286.10000000000002</v>
      </c>
      <c r="E70">
        <v>304.60000000000002</v>
      </c>
      <c r="F70">
        <v>83.4</v>
      </c>
      <c r="G70">
        <v>0</v>
      </c>
    </row>
    <row r="71" spans="1:7" ht="15" x14ac:dyDescent="0.25">
      <c r="A71" s="173" t="s">
        <v>113</v>
      </c>
      <c r="B71">
        <v>0</v>
      </c>
      <c r="C71">
        <v>22</v>
      </c>
      <c r="D71">
        <v>137.4</v>
      </c>
      <c r="E71">
        <v>160.4</v>
      </c>
      <c r="F71">
        <v>22</v>
      </c>
      <c r="G71">
        <v>0</v>
      </c>
    </row>
    <row r="72" spans="1:7" ht="15" x14ac:dyDescent="0.25">
      <c r="A72" s="173" t="s">
        <v>114</v>
      </c>
      <c r="B72">
        <v>2.1</v>
      </c>
      <c r="C72">
        <v>9.1</v>
      </c>
      <c r="D72">
        <v>36.1</v>
      </c>
      <c r="E72">
        <v>34.799999999999997</v>
      </c>
      <c r="F72">
        <v>19</v>
      </c>
      <c r="G72">
        <v>0</v>
      </c>
    </row>
    <row r="73" spans="1:7" ht="15" x14ac:dyDescent="0.25">
      <c r="A73" s="173" t="s">
        <v>115</v>
      </c>
      <c r="B73">
        <v>334</v>
      </c>
      <c r="C73">
        <v>215.9</v>
      </c>
      <c r="D73">
        <v>2963.7</v>
      </c>
      <c r="E73">
        <v>3037.7</v>
      </c>
      <c r="F73">
        <v>491.9</v>
      </c>
      <c r="G73">
        <v>0</v>
      </c>
    </row>
    <row r="74" spans="1:7" ht="15" x14ac:dyDescent="0.25">
      <c r="A74" s="173" t="s">
        <v>116</v>
      </c>
      <c r="B74">
        <v>0</v>
      </c>
      <c r="C74">
        <v>0</v>
      </c>
      <c r="D74" t="s">
        <v>94</v>
      </c>
      <c r="E74">
        <v>0</v>
      </c>
      <c r="F74">
        <v>0</v>
      </c>
      <c r="G74">
        <v>0</v>
      </c>
    </row>
    <row r="75" spans="1:7" ht="15" x14ac:dyDescent="0.25">
      <c r="A75" s="173" t="s">
        <v>117</v>
      </c>
      <c r="B75">
        <v>0</v>
      </c>
      <c r="C75">
        <v>0</v>
      </c>
      <c r="D75">
        <v>68.5</v>
      </c>
      <c r="E75">
        <v>70.2</v>
      </c>
      <c r="F75">
        <v>35</v>
      </c>
      <c r="G75">
        <v>0</v>
      </c>
    </row>
    <row r="76" spans="1:7" ht="15" x14ac:dyDescent="0.25">
      <c r="A76" s="173" t="s">
        <v>118</v>
      </c>
      <c r="B76">
        <v>4</v>
      </c>
      <c r="C76">
        <v>24</v>
      </c>
      <c r="D76">
        <v>117.6</v>
      </c>
      <c r="E76">
        <v>137.5</v>
      </c>
      <c r="F76">
        <v>228.7</v>
      </c>
      <c r="G76">
        <v>0</v>
      </c>
    </row>
    <row r="77" spans="1:7" ht="15" x14ac:dyDescent="0.25">
      <c r="A77" s="173" t="s">
        <v>119</v>
      </c>
      <c r="B77">
        <v>23.5</v>
      </c>
      <c r="C77">
        <v>18.5</v>
      </c>
      <c r="D77">
        <v>177.8</v>
      </c>
      <c r="E77">
        <v>143.80000000000001</v>
      </c>
      <c r="F77">
        <v>85</v>
      </c>
      <c r="G77">
        <v>0</v>
      </c>
    </row>
    <row r="78" spans="1:7" ht="15" x14ac:dyDescent="0.25">
      <c r="A78" s="173" t="s">
        <v>120</v>
      </c>
      <c r="B78">
        <v>0</v>
      </c>
      <c r="C78">
        <v>2</v>
      </c>
      <c r="D78">
        <v>68.3</v>
      </c>
      <c r="E78">
        <v>122.6</v>
      </c>
      <c r="F78">
        <v>6</v>
      </c>
      <c r="G78">
        <v>0</v>
      </c>
    </row>
    <row r="79" spans="1:7" ht="15" x14ac:dyDescent="0.25">
      <c r="A79" s="173" t="s">
        <v>121</v>
      </c>
      <c r="B79">
        <v>0</v>
      </c>
      <c r="C79">
        <v>0</v>
      </c>
      <c r="D79">
        <v>40.9</v>
      </c>
      <c r="E79">
        <v>115.7</v>
      </c>
      <c r="F79">
        <v>29.7</v>
      </c>
      <c r="G79">
        <v>0</v>
      </c>
    </row>
    <row r="80" spans="1:7" ht="15" x14ac:dyDescent="0.25">
      <c r="A80" s="173" t="s">
        <v>122</v>
      </c>
      <c r="B80">
        <v>17.7</v>
      </c>
      <c r="C80">
        <v>55</v>
      </c>
      <c r="D80">
        <v>162.4</v>
      </c>
      <c r="E80">
        <v>162.69999999999999</v>
      </c>
      <c r="F80">
        <v>4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173" t="s">
        <v>123</v>
      </c>
      <c r="B82">
        <v>1330.4</v>
      </c>
      <c r="C82">
        <v>1636.5</v>
      </c>
      <c r="D82">
        <v>17521.2</v>
      </c>
      <c r="E82">
        <v>16903.900000000001</v>
      </c>
      <c r="F82">
        <v>2833.9</v>
      </c>
      <c r="G82">
        <v>0</v>
      </c>
    </row>
    <row r="83" spans="1:7" ht="15" x14ac:dyDescent="0.25">
      <c r="A83" s="173" t="s">
        <v>124</v>
      </c>
      <c r="B83">
        <v>64.5</v>
      </c>
      <c r="C83">
        <v>346.1</v>
      </c>
      <c r="D83">
        <v>0</v>
      </c>
      <c r="E83">
        <v>0</v>
      </c>
      <c r="F83">
        <v>430</v>
      </c>
      <c r="G83">
        <v>0</v>
      </c>
    </row>
    <row r="84" spans="1:7" ht="15" x14ac:dyDescent="0.25">
      <c r="A84" s="173" t="s">
        <v>65</v>
      </c>
      <c r="B84" t="s">
        <v>66</v>
      </c>
      <c r="C84" t="s">
        <v>67</v>
      </c>
      <c r="D84" t="s">
        <v>66</v>
      </c>
      <c r="E84" t="s">
        <v>66</v>
      </c>
      <c r="F84" t="s">
        <v>66</v>
      </c>
      <c r="G84" t="s">
        <v>68</v>
      </c>
    </row>
    <row r="85" spans="1:7" ht="15" x14ac:dyDescent="0.25">
      <c r="A85" s="173" t="s">
        <v>125</v>
      </c>
      <c r="B85">
        <v>1394.9</v>
      </c>
      <c r="C85">
        <v>1982.6</v>
      </c>
      <c r="D85">
        <v>17521.2</v>
      </c>
      <c r="E85">
        <v>16903.900000000001</v>
      </c>
      <c r="F85">
        <v>3263.9</v>
      </c>
      <c r="G85">
        <v>0</v>
      </c>
    </row>
    <row r="86" spans="1:7" ht="15" x14ac:dyDescent="0.25">
      <c r="A86" s="173" t="s">
        <v>126</v>
      </c>
      <c r="B86" t="s">
        <v>45</v>
      </c>
      <c r="C86" t="s">
        <v>45</v>
      </c>
      <c r="D86">
        <v>0</v>
      </c>
      <c r="E86">
        <v>0</v>
      </c>
      <c r="F86" t="s">
        <v>45</v>
      </c>
      <c r="G86" t="s">
        <v>45</v>
      </c>
    </row>
    <row r="87" spans="1:7" ht="15" x14ac:dyDescent="0.25">
      <c r="A87" s="173" t="s">
        <v>127</v>
      </c>
      <c r="B87">
        <v>0</v>
      </c>
      <c r="C87">
        <v>0</v>
      </c>
      <c r="D87" t="s">
        <v>45</v>
      </c>
      <c r="E87" t="s">
        <v>45</v>
      </c>
      <c r="F87">
        <v>0</v>
      </c>
      <c r="G87">
        <v>0</v>
      </c>
    </row>
    <row r="88" spans="1:7" ht="15" x14ac:dyDescent="0.25">
      <c r="A88" s="173" t="s">
        <v>65</v>
      </c>
      <c r="B88" t="s">
        <v>66</v>
      </c>
      <c r="C88" t="s">
        <v>67</v>
      </c>
      <c r="D88" t="s">
        <v>66</v>
      </c>
      <c r="E88" t="s">
        <v>66</v>
      </c>
      <c r="F88" t="s">
        <v>66</v>
      </c>
      <c r="G88" t="s">
        <v>68</v>
      </c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FBAB4-9F82-44D8-9726-19C7B8DC83A4}">
  <dimension ref="A1:G88"/>
  <sheetViews>
    <sheetView topLeftCell="A71" zoomScaleNormal="100" workbookViewId="0">
      <selection activeCell="C81" sqref="C81"/>
    </sheetView>
  </sheetViews>
  <sheetFormatPr defaultRowHeight="13.2" x14ac:dyDescent="0.25"/>
  <cols>
    <col min="1" max="1" width="31.6640625" customWidth="1"/>
    <col min="2" max="2" width="12.88671875" customWidth="1"/>
    <col min="3" max="4" width="11.66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179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160</v>
      </c>
      <c r="F9" t="s">
        <v>180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68</v>
      </c>
      <c r="F10" t="s">
        <v>181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0</v>
      </c>
      <c r="C12">
        <v>11</v>
      </c>
      <c r="D12">
        <v>341</v>
      </c>
      <c r="E12">
        <v>376.4</v>
      </c>
      <c r="F12">
        <v>50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0</v>
      </c>
      <c r="C14">
        <v>11</v>
      </c>
      <c r="D14">
        <v>256.3</v>
      </c>
      <c r="E14">
        <v>322</v>
      </c>
      <c r="F14">
        <v>50</v>
      </c>
      <c r="G14">
        <v>0</v>
      </c>
    </row>
    <row r="15" spans="1:7" ht="15" x14ac:dyDescent="0.25">
      <c r="A15" s="173" t="s">
        <v>172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73</v>
      </c>
      <c r="B17">
        <v>0</v>
      </c>
      <c r="C17">
        <v>0</v>
      </c>
      <c r="D17">
        <v>51.9</v>
      </c>
      <c r="E17">
        <v>19.100000000000001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159</v>
      </c>
      <c r="C20">
        <v>308.89999999999998</v>
      </c>
      <c r="D20">
        <v>1798.5</v>
      </c>
      <c r="E20">
        <v>1938.9</v>
      </c>
      <c r="F20">
        <v>248.9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145.5</v>
      </c>
      <c r="C22">
        <v>140.6</v>
      </c>
      <c r="D22">
        <v>958.7</v>
      </c>
      <c r="E22">
        <v>707.3</v>
      </c>
      <c r="F22">
        <v>106.7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118</v>
      </c>
      <c r="C24">
        <v>7.4</v>
      </c>
      <c r="D24">
        <v>1995</v>
      </c>
      <c r="E24">
        <v>1091.9000000000001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656.8</v>
      </c>
      <c r="C26">
        <v>767.6</v>
      </c>
      <c r="D26">
        <v>5542.2</v>
      </c>
      <c r="E26">
        <v>4923.7</v>
      </c>
      <c r="F26">
        <v>928.1</v>
      </c>
      <c r="G26">
        <v>0</v>
      </c>
    </row>
    <row r="27" spans="1:7" ht="15" x14ac:dyDescent="0.25">
      <c r="A27" s="173" t="s">
        <v>167</v>
      </c>
      <c r="B27">
        <v>0</v>
      </c>
      <c r="C27">
        <v>0</v>
      </c>
      <c r="D27">
        <v>149.9</v>
      </c>
      <c r="E27">
        <v>0</v>
      </c>
      <c r="F27">
        <v>0</v>
      </c>
      <c r="G27">
        <v>0</v>
      </c>
    </row>
    <row r="28" spans="1:7" ht="15" x14ac:dyDescent="0.25">
      <c r="A28" s="173" t="s">
        <v>78</v>
      </c>
      <c r="B28">
        <v>0</v>
      </c>
      <c r="C28">
        <v>0</v>
      </c>
      <c r="D28">
        <v>46.7</v>
      </c>
      <c r="E28">
        <v>48.3</v>
      </c>
      <c r="F28">
        <v>0</v>
      </c>
      <c r="G28">
        <v>0</v>
      </c>
    </row>
    <row r="29" spans="1:7" ht="15" x14ac:dyDescent="0.25">
      <c r="A29" s="173" t="s">
        <v>79</v>
      </c>
      <c r="B29">
        <v>0</v>
      </c>
      <c r="C29">
        <v>0.5</v>
      </c>
      <c r="D29">
        <v>3.2</v>
      </c>
      <c r="E29">
        <v>2.9</v>
      </c>
      <c r="F29">
        <v>0</v>
      </c>
      <c r="G29">
        <v>0</v>
      </c>
    </row>
    <row r="30" spans="1:7" ht="15" x14ac:dyDescent="0.25">
      <c r="A30" s="173" t="s">
        <v>80</v>
      </c>
      <c r="B30">
        <v>81.8</v>
      </c>
      <c r="C30">
        <v>10</v>
      </c>
      <c r="D30">
        <v>409.2</v>
      </c>
      <c r="E30">
        <v>335.4</v>
      </c>
      <c r="F30">
        <v>0</v>
      </c>
      <c r="G30">
        <v>0</v>
      </c>
    </row>
    <row r="31" spans="1:7" ht="15" x14ac:dyDescent="0.25">
      <c r="A31" s="173" t="s">
        <v>173</v>
      </c>
      <c r="B31">
        <v>0</v>
      </c>
      <c r="C31">
        <v>0</v>
      </c>
      <c r="D31">
        <v>0</v>
      </c>
      <c r="E31">
        <v>367.1</v>
      </c>
      <c r="F31">
        <v>0</v>
      </c>
      <c r="G31">
        <v>0</v>
      </c>
    </row>
    <row r="32" spans="1:7" ht="15" x14ac:dyDescent="0.25">
      <c r="A32" s="173" t="s">
        <v>168</v>
      </c>
      <c r="B32">
        <v>0</v>
      </c>
      <c r="C32">
        <v>0</v>
      </c>
      <c r="D32" t="s">
        <v>94</v>
      </c>
      <c r="E32">
        <v>0</v>
      </c>
      <c r="F32">
        <v>0</v>
      </c>
      <c r="G32">
        <v>0</v>
      </c>
    </row>
    <row r="33" spans="1:7" ht="15" x14ac:dyDescent="0.25">
      <c r="A33" s="173" t="s">
        <v>81</v>
      </c>
      <c r="B33">
        <v>184.5</v>
      </c>
      <c r="C33">
        <v>183.6</v>
      </c>
      <c r="D33">
        <v>1190.5</v>
      </c>
      <c r="E33">
        <v>1151</v>
      </c>
      <c r="F33">
        <v>389.5</v>
      </c>
      <c r="G33">
        <v>0</v>
      </c>
    </row>
    <row r="34" spans="1:7" ht="15" x14ac:dyDescent="0.25">
      <c r="A34" s="173" t="s">
        <v>169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82</v>
      </c>
      <c r="B35">
        <v>0.6</v>
      </c>
      <c r="C35">
        <v>0.3</v>
      </c>
      <c r="D35">
        <v>134.6</v>
      </c>
      <c r="E35">
        <v>64.8</v>
      </c>
      <c r="F35">
        <v>0</v>
      </c>
      <c r="G35">
        <v>0</v>
      </c>
    </row>
    <row r="36" spans="1:7" ht="15" x14ac:dyDescent="0.25">
      <c r="A36" s="173" t="s">
        <v>170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73" t="s">
        <v>83</v>
      </c>
      <c r="B37">
        <v>304</v>
      </c>
      <c r="C37">
        <v>335</v>
      </c>
      <c r="D37">
        <v>2549.9</v>
      </c>
      <c r="E37">
        <v>1899.7</v>
      </c>
      <c r="F37">
        <v>377</v>
      </c>
      <c r="G37">
        <v>0</v>
      </c>
    </row>
    <row r="38" spans="1:7" ht="15" x14ac:dyDescent="0.25">
      <c r="A38" s="173" t="s">
        <v>84</v>
      </c>
      <c r="B38">
        <v>0.9</v>
      </c>
      <c r="C38">
        <v>0</v>
      </c>
      <c r="D38">
        <v>19.899999999999999</v>
      </c>
      <c r="E38">
        <v>0</v>
      </c>
      <c r="F38">
        <v>0</v>
      </c>
      <c r="G38">
        <v>0</v>
      </c>
    </row>
    <row r="39" spans="1:7" ht="15" x14ac:dyDescent="0.25">
      <c r="A39" s="173" t="s">
        <v>85</v>
      </c>
      <c r="B39">
        <v>23</v>
      </c>
      <c r="C39">
        <v>0</v>
      </c>
      <c r="D39">
        <v>45.6</v>
      </c>
      <c r="E39">
        <v>46.5</v>
      </c>
      <c r="F39">
        <v>0</v>
      </c>
      <c r="G39">
        <v>0</v>
      </c>
    </row>
    <row r="40" spans="1:7" ht="15" x14ac:dyDescent="0.25">
      <c r="A40" s="173" t="s">
        <v>86</v>
      </c>
      <c r="B40">
        <v>59.1</v>
      </c>
      <c r="C40">
        <v>141.1</v>
      </c>
      <c r="D40">
        <v>400.8</v>
      </c>
      <c r="E40">
        <v>495.1</v>
      </c>
      <c r="F40">
        <v>161.6</v>
      </c>
      <c r="G40">
        <v>0</v>
      </c>
    </row>
    <row r="41" spans="1:7" ht="15" x14ac:dyDescent="0.25">
      <c r="A41" s="173" t="s">
        <v>87</v>
      </c>
      <c r="B41">
        <v>0</v>
      </c>
      <c r="C41">
        <v>0</v>
      </c>
      <c r="D41">
        <v>3</v>
      </c>
      <c r="E41">
        <v>29</v>
      </c>
      <c r="F41">
        <v>0</v>
      </c>
      <c r="G41">
        <v>0</v>
      </c>
    </row>
    <row r="42" spans="1:7" ht="15" x14ac:dyDescent="0.25">
      <c r="A42" s="173" t="s">
        <v>88</v>
      </c>
      <c r="B42">
        <v>3</v>
      </c>
      <c r="C42">
        <v>47</v>
      </c>
      <c r="D42">
        <v>421.6</v>
      </c>
      <c r="E42">
        <v>326.39999999999998</v>
      </c>
      <c r="F42">
        <v>0</v>
      </c>
      <c r="G42">
        <v>0</v>
      </c>
    </row>
    <row r="43" spans="1:7" ht="15" x14ac:dyDescent="0.25">
      <c r="A43" s="173" t="s">
        <v>89</v>
      </c>
      <c r="B43">
        <v>0</v>
      </c>
      <c r="C43">
        <v>50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73" t="s">
        <v>69</v>
      </c>
    </row>
    <row r="45" spans="1:7" ht="15" x14ac:dyDescent="0.25">
      <c r="A45" s="173" t="s">
        <v>90</v>
      </c>
      <c r="B45">
        <v>0</v>
      </c>
      <c r="C45">
        <v>75.5</v>
      </c>
      <c r="D45">
        <v>740</v>
      </c>
      <c r="E45">
        <v>1218.7</v>
      </c>
      <c r="F45">
        <v>60</v>
      </c>
      <c r="G45">
        <v>0</v>
      </c>
    </row>
    <row r="46" spans="1:7" ht="15" x14ac:dyDescent="0.25">
      <c r="A46" s="173" t="s">
        <v>91</v>
      </c>
      <c r="B46">
        <v>0</v>
      </c>
      <c r="C46">
        <v>53.5</v>
      </c>
      <c r="D46">
        <v>309.2</v>
      </c>
      <c r="E46">
        <v>111.8</v>
      </c>
      <c r="F46">
        <v>0</v>
      </c>
      <c r="G46">
        <v>0</v>
      </c>
    </row>
    <row r="47" spans="1:7" ht="15" x14ac:dyDescent="0.25">
      <c r="A47" s="173" t="s">
        <v>174</v>
      </c>
      <c r="B47">
        <v>0</v>
      </c>
      <c r="C47">
        <v>10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173" t="s">
        <v>92</v>
      </c>
      <c r="B48">
        <v>0</v>
      </c>
      <c r="C48">
        <v>0</v>
      </c>
      <c r="D48">
        <v>92.4</v>
      </c>
      <c r="E48">
        <v>180.5</v>
      </c>
      <c r="F48">
        <v>35</v>
      </c>
      <c r="G48">
        <v>0</v>
      </c>
    </row>
    <row r="49" spans="1:7" ht="15" x14ac:dyDescent="0.25">
      <c r="A49" s="173" t="s">
        <v>175</v>
      </c>
      <c r="B49">
        <v>0</v>
      </c>
      <c r="C49">
        <v>0</v>
      </c>
      <c r="D49">
        <v>0</v>
      </c>
      <c r="E49">
        <v>46.6</v>
      </c>
      <c r="F49">
        <v>0</v>
      </c>
      <c r="G49">
        <v>0</v>
      </c>
    </row>
    <row r="50" spans="1:7" ht="15" x14ac:dyDescent="0.25">
      <c r="A50" s="173" t="s">
        <v>93</v>
      </c>
      <c r="B50">
        <v>0</v>
      </c>
      <c r="C50">
        <v>0</v>
      </c>
      <c r="D50">
        <v>28.8</v>
      </c>
      <c r="E50">
        <v>31.9</v>
      </c>
      <c r="F50">
        <v>0</v>
      </c>
      <c r="G50">
        <v>0</v>
      </c>
    </row>
    <row r="51" spans="1:7" ht="15" x14ac:dyDescent="0.25">
      <c r="A51" s="173" t="s">
        <v>95</v>
      </c>
      <c r="B51">
        <v>0</v>
      </c>
      <c r="C51">
        <v>0</v>
      </c>
      <c r="D51">
        <v>9.6999999999999993</v>
      </c>
      <c r="E51">
        <v>2.7</v>
      </c>
      <c r="F51">
        <v>0</v>
      </c>
      <c r="G51">
        <v>0</v>
      </c>
    </row>
    <row r="52" spans="1:7" ht="15" x14ac:dyDescent="0.25">
      <c r="A52" s="173" t="s">
        <v>96</v>
      </c>
      <c r="B52">
        <v>0</v>
      </c>
      <c r="C52">
        <v>12</v>
      </c>
      <c r="D52">
        <v>275.7</v>
      </c>
      <c r="E52">
        <v>754.6</v>
      </c>
      <c r="F52">
        <v>25</v>
      </c>
      <c r="G52">
        <v>0</v>
      </c>
    </row>
    <row r="53" spans="1:7" ht="15" x14ac:dyDescent="0.25">
      <c r="A53" s="173" t="s">
        <v>97</v>
      </c>
      <c r="B53">
        <v>0</v>
      </c>
      <c r="C53">
        <v>0</v>
      </c>
      <c r="D53">
        <v>24.2</v>
      </c>
      <c r="E53">
        <v>35.1</v>
      </c>
      <c r="F53">
        <v>0</v>
      </c>
      <c r="G53">
        <v>0</v>
      </c>
    </row>
    <row r="54" spans="1:7" ht="15" x14ac:dyDescent="0.25">
      <c r="A54" s="173" t="s">
        <v>176</v>
      </c>
      <c r="B54">
        <v>0</v>
      </c>
      <c r="C54">
        <v>0</v>
      </c>
      <c r="D54">
        <v>0</v>
      </c>
      <c r="E54">
        <v>55.6</v>
      </c>
      <c r="F54">
        <v>0</v>
      </c>
      <c r="G54">
        <v>0</v>
      </c>
    </row>
    <row r="55" spans="1:7" ht="15" x14ac:dyDescent="0.25">
      <c r="A55" s="173" t="s">
        <v>69</v>
      </c>
    </row>
    <row r="56" spans="1:7" ht="15" x14ac:dyDescent="0.25">
      <c r="A56" s="173" t="s">
        <v>98</v>
      </c>
      <c r="B56">
        <v>622.4</v>
      </c>
      <c r="C56">
        <v>531.4</v>
      </c>
      <c r="D56">
        <v>5696.8</v>
      </c>
      <c r="E56">
        <v>6430.5</v>
      </c>
      <c r="F56">
        <v>1156</v>
      </c>
      <c r="G56">
        <v>0</v>
      </c>
    </row>
    <row r="57" spans="1:7" ht="15" x14ac:dyDescent="0.25">
      <c r="A57" s="173" t="s">
        <v>99</v>
      </c>
      <c r="B57">
        <v>3.6</v>
      </c>
      <c r="C57">
        <v>2.2000000000000002</v>
      </c>
      <c r="D57">
        <v>21</v>
      </c>
      <c r="E57">
        <v>19.8</v>
      </c>
      <c r="F57">
        <v>0</v>
      </c>
      <c r="G57">
        <v>0</v>
      </c>
    </row>
    <row r="58" spans="1:7" ht="15" x14ac:dyDescent="0.25">
      <c r="A58" s="173" t="s">
        <v>100</v>
      </c>
      <c r="B58">
        <v>5.8</v>
      </c>
      <c r="C58">
        <v>0</v>
      </c>
      <c r="D58">
        <v>13.5</v>
      </c>
      <c r="E58">
        <v>22.3</v>
      </c>
      <c r="F58">
        <v>0</v>
      </c>
      <c r="G58">
        <v>0</v>
      </c>
    </row>
    <row r="59" spans="1:7" ht="15" x14ac:dyDescent="0.25">
      <c r="A59" s="173" t="s">
        <v>101</v>
      </c>
      <c r="B59">
        <v>0</v>
      </c>
      <c r="C59">
        <v>0</v>
      </c>
      <c r="D59">
        <v>145.19999999999999</v>
      </c>
      <c r="E59">
        <v>282.10000000000002</v>
      </c>
      <c r="F59">
        <v>0</v>
      </c>
      <c r="G59">
        <v>0</v>
      </c>
    </row>
    <row r="60" spans="1:7" ht="15" x14ac:dyDescent="0.25">
      <c r="A60" s="173" t="s">
        <v>102</v>
      </c>
      <c r="B60">
        <v>8</v>
      </c>
      <c r="C60">
        <v>0</v>
      </c>
      <c r="D60">
        <v>71.400000000000006</v>
      </c>
      <c r="E60">
        <v>75.5</v>
      </c>
      <c r="F60">
        <v>8</v>
      </c>
      <c r="G60">
        <v>0</v>
      </c>
    </row>
    <row r="61" spans="1:7" ht="15" x14ac:dyDescent="0.25">
      <c r="A61" s="173" t="s">
        <v>103</v>
      </c>
      <c r="B61">
        <v>8.8000000000000007</v>
      </c>
      <c r="C61">
        <v>0.7</v>
      </c>
      <c r="D61">
        <v>93.9</v>
      </c>
      <c r="E61">
        <v>10.8</v>
      </c>
      <c r="F61">
        <v>3.5</v>
      </c>
      <c r="G61">
        <v>0</v>
      </c>
    </row>
    <row r="62" spans="1:7" ht="15" x14ac:dyDescent="0.25">
      <c r="A62" s="173" t="s">
        <v>104</v>
      </c>
      <c r="B62">
        <v>0</v>
      </c>
      <c r="C62">
        <v>0</v>
      </c>
      <c r="D62">
        <v>312.5</v>
      </c>
      <c r="E62">
        <v>309.39999999999998</v>
      </c>
      <c r="F62">
        <v>50</v>
      </c>
      <c r="G62">
        <v>0</v>
      </c>
    </row>
    <row r="63" spans="1:7" ht="15" x14ac:dyDescent="0.25">
      <c r="A63" s="173" t="s">
        <v>105</v>
      </c>
      <c r="B63">
        <v>26.2</v>
      </c>
      <c r="C63">
        <v>20.5</v>
      </c>
      <c r="D63">
        <v>300.60000000000002</v>
      </c>
      <c r="E63">
        <v>506.6</v>
      </c>
      <c r="F63">
        <v>73.3</v>
      </c>
      <c r="G63">
        <v>0</v>
      </c>
    </row>
    <row r="64" spans="1:7" ht="15" x14ac:dyDescent="0.25">
      <c r="A64" s="173" t="s">
        <v>106</v>
      </c>
      <c r="B64">
        <v>48</v>
      </c>
      <c r="C64">
        <v>10</v>
      </c>
      <c r="D64">
        <v>289.60000000000002</v>
      </c>
      <c r="E64">
        <v>279.7</v>
      </c>
      <c r="F64">
        <v>41.8</v>
      </c>
      <c r="G64">
        <v>0</v>
      </c>
    </row>
    <row r="65" spans="1:7" ht="15" x14ac:dyDescent="0.25">
      <c r="A65" s="173" t="s">
        <v>107</v>
      </c>
      <c r="B65">
        <v>10</v>
      </c>
      <c r="C65">
        <v>31.5</v>
      </c>
      <c r="D65">
        <v>254.3</v>
      </c>
      <c r="E65">
        <v>369.7</v>
      </c>
      <c r="F65">
        <v>44</v>
      </c>
      <c r="G65">
        <v>0</v>
      </c>
    </row>
    <row r="66" spans="1:7" ht="15" x14ac:dyDescent="0.25">
      <c r="A66" s="173" t="s">
        <v>108</v>
      </c>
      <c r="B66">
        <v>11</v>
      </c>
      <c r="C66">
        <v>0</v>
      </c>
      <c r="D66">
        <v>2.7</v>
      </c>
      <c r="E66">
        <v>2.4</v>
      </c>
      <c r="F66">
        <v>2.5</v>
      </c>
      <c r="G66">
        <v>0</v>
      </c>
    </row>
    <row r="67" spans="1:7" ht="15" x14ac:dyDescent="0.25">
      <c r="A67" s="173" t="s">
        <v>109</v>
      </c>
      <c r="B67">
        <v>18.399999999999999</v>
      </c>
      <c r="C67">
        <v>18.3</v>
      </c>
      <c r="D67">
        <v>166.9</v>
      </c>
      <c r="E67">
        <v>265.5</v>
      </c>
      <c r="F67">
        <v>0</v>
      </c>
      <c r="G67">
        <v>0</v>
      </c>
    </row>
    <row r="68" spans="1:7" ht="15" x14ac:dyDescent="0.25">
      <c r="A68" s="173" t="s">
        <v>110</v>
      </c>
      <c r="B68">
        <v>0</v>
      </c>
      <c r="C68">
        <v>0</v>
      </c>
      <c r="D68">
        <v>4.5999999999999996</v>
      </c>
      <c r="E68">
        <v>31.1</v>
      </c>
      <c r="F68">
        <v>0</v>
      </c>
      <c r="G68">
        <v>0</v>
      </c>
    </row>
    <row r="69" spans="1:7" ht="15" x14ac:dyDescent="0.25">
      <c r="A69" s="173" t="s">
        <v>111</v>
      </c>
      <c r="B69">
        <v>0</v>
      </c>
      <c r="C69">
        <v>0</v>
      </c>
      <c r="D69">
        <v>111.2</v>
      </c>
      <c r="E69">
        <v>33.4</v>
      </c>
      <c r="F69">
        <v>0</v>
      </c>
      <c r="G69">
        <v>0</v>
      </c>
    </row>
    <row r="70" spans="1:7" ht="15" x14ac:dyDescent="0.25">
      <c r="A70" s="173" t="s">
        <v>112</v>
      </c>
      <c r="B70">
        <v>14</v>
      </c>
      <c r="C70">
        <v>31</v>
      </c>
      <c r="D70">
        <v>286.10000000000002</v>
      </c>
      <c r="E70">
        <v>289.2</v>
      </c>
      <c r="F70">
        <v>77.400000000000006</v>
      </c>
      <c r="G70">
        <v>0</v>
      </c>
    </row>
    <row r="71" spans="1:7" ht="15" x14ac:dyDescent="0.25">
      <c r="A71" s="173" t="s">
        <v>113</v>
      </c>
      <c r="B71">
        <v>0</v>
      </c>
      <c r="C71">
        <v>22</v>
      </c>
      <c r="D71">
        <v>137.4</v>
      </c>
      <c r="E71">
        <v>160.4</v>
      </c>
      <c r="F71">
        <v>22</v>
      </c>
      <c r="G71">
        <v>0</v>
      </c>
    </row>
    <row r="72" spans="1:7" ht="15" x14ac:dyDescent="0.25">
      <c r="A72" s="173" t="s">
        <v>114</v>
      </c>
      <c r="B72">
        <v>2.1</v>
      </c>
      <c r="C72">
        <v>9.1</v>
      </c>
      <c r="D72">
        <v>36.1</v>
      </c>
      <c r="E72">
        <v>34.799999999999997</v>
      </c>
      <c r="F72">
        <v>19</v>
      </c>
      <c r="G72">
        <v>0</v>
      </c>
    </row>
    <row r="73" spans="1:7" ht="15" x14ac:dyDescent="0.25">
      <c r="A73" s="173" t="s">
        <v>115</v>
      </c>
      <c r="B73">
        <v>383.4</v>
      </c>
      <c r="C73">
        <v>276.39999999999998</v>
      </c>
      <c r="D73">
        <v>2853.9</v>
      </c>
      <c r="E73">
        <v>2994.8</v>
      </c>
      <c r="F73">
        <v>460.8</v>
      </c>
      <c r="G73">
        <v>0</v>
      </c>
    </row>
    <row r="74" spans="1:7" ht="15" x14ac:dyDescent="0.25">
      <c r="A74" s="173" t="s">
        <v>116</v>
      </c>
      <c r="B74">
        <v>0</v>
      </c>
      <c r="C74">
        <v>0</v>
      </c>
      <c r="D74" t="s">
        <v>94</v>
      </c>
      <c r="E74">
        <v>0</v>
      </c>
      <c r="F74">
        <v>0</v>
      </c>
      <c r="G74">
        <v>0</v>
      </c>
    </row>
    <row r="75" spans="1:7" ht="15" x14ac:dyDescent="0.25">
      <c r="A75" s="173" t="s">
        <v>117</v>
      </c>
      <c r="B75">
        <v>0</v>
      </c>
      <c r="C75">
        <v>0</v>
      </c>
      <c r="D75">
        <v>68.5</v>
      </c>
      <c r="E75">
        <v>70.2</v>
      </c>
      <c r="F75">
        <v>35</v>
      </c>
      <c r="G75">
        <v>0</v>
      </c>
    </row>
    <row r="76" spans="1:7" ht="15" x14ac:dyDescent="0.25">
      <c r="A76" s="173" t="s">
        <v>118</v>
      </c>
      <c r="B76">
        <v>4</v>
      </c>
      <c r="C76">
        <v>24</v>
      </c>
      <c r="D76">
        <v>117.6</v>
      </c>
      <c r="E76">
        <v>137.5</v>
      </c>
      <c r="F76">
        <v>228.7</v>
      </c>
      <c r="G76">
        <v>0</v>
      </c>
    </row>
    <row r="77" spans="1:7" ht="15" x14ac:dyDescent="0.25">
      <c r="A77" s="173" t="s">
        <v>119</v>
      </c>
      <c r="B77">
        <v>52.5</v>
      </c>
      <c r="C77">
        <v>18.5</v>
      </c>
      <c r="D77">
        <v>144.80000000000001</v>
      </c>
      <c r="E77">
        <v>143.80000000000001</v>
      </c>
      <c r="F77">
        <v>72.5</v>
      </c>
      <c r="G77">
        <v>0</v>
      </c>
    </row>
    <row r="78" spans="1:7" ht="15" x14ac:dyDescent="0.25">
      <c r="A78" s="173" t="s">
        <v>120</v>
      </c>
      <c r="B78">
        <v>0</v>
      </c>
      <c r="C78">
        <v>2</v>
      </c>
      <c r="D78">
        <v>68.3</v>
      </c>
      <c r="E78">
        <v>122.6</v>
      </c>
      <c r="F78">
        <v>6</v>
      </c>
      <c r="G78">
        <v>0</v>
      </c>
    </row>
    <row r="79" spans="1:7" ht="15" x14ac:dyDescent="0.25">
      <c r="A79" s="173" t="s">
        <v>121</v>
      </c>
      <c r="B79">
        <v>0</v>
      </c>
      <c r="C79">
        <v>10.199999999999999</v>
      </c>
      <c r="D79">
        <v>40.9</v>
      </c>
      <c r="E79">
        <v>106.3</v>
      </c>
      <c r="F79">
        <v>10.6</v>
      </c>
      <c r="G79">
        <v>0</v>
      </c>
    </row>
    <row r="80" spans="1:7" ht="15" x14ac:dyDescent="0.25">
      <c r="A80" s="173" t="s">
        <v>122</v>
      </c>
      <c r="B80">
        <v>26.7</v>
      </c>
      <c r="C80">
        <v>55</v>
      </c>
      <c r="D80">
        <v>156</v>
      </c>
      <c r="E80">
        <v>162.69999999999999</v>
      </c>
      <c r="F80">
        <v>1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67</v>
      </c>
      <c r="D81" t="s">
        <v>66</v>
      </c>
      <c r="E81" t="s">
        <v>68</v>
      </c>
      <c r="F81" t="s">
        <v>181</v>
      </c>
      <c r="G81" t="s">
        <v>68</v>
      </c>
    </row>
    <row r="82" spans="1:7" ht="15" x14ac:dyDescent="0.25">
      <c r="A82" s="173" t="s">
        <v>123</v>
      </c>
      <c r="B82">
        <v>1701.7</v>
      </c>
      <c r="C82">
        <v>1842.3</v>
      </c>
      <c r="D82">
        <v>17072.2</v>
      </c>
      <c r="E82">
        <v>16687.3</v>
      </c>
      <c r="F82">
        <v>2549.6</v>
      </c>
      <c r="G82">
        <v>0</v>
      </c>
    </row>
    <row r="83" spans="1:7" ht="15" x14ac:dyDescent="0.25">
      <c r="A83" s="173" t="s">
        <v>124</v>
      </c>
      <c r="B83">
        <v>63.9</v>
      </c>
      <c r="C83">
        <v>399.1</v>
      </c>
      <c r="D83">
        <v>0</v>
      </c>
      <c r="E83">
        <v>0</v>
      </c>
      <c r="F83">
        <v>410</v>
      </c>
      <c r="G83">
        <v>0</v>
      </c>
    </row>
    <row r="84" spans="1:7" ht="15" x14ac:dyDescent="0.25">
      <c r="A84" s="173" t="s">
        <v>65</v>
      </c>
      <c r="B84" t="s">
        <v>66</v>
      </c>
      <c r="C84" t="s">
        <v>67</v>
      </c>
      <c r="D84" t="s">
        <v>66</v>
      </c>
      <c r="E84" t="s">
        <v>68</v>
      </c>
      <c r="F84" t="s">
        <v>181</v>
      </c>
      <c r="G84" t="s">
        <v>68</v>
      </c>
    </row>
    <row r="85" spans="1:7" ht="15" x14ac:dyDescent="0.25">
      <c r="A85" s="173" t="s">
        <v>125</v>
      </c>
      <c r="B85">
        <v>1765.5</v>
      </c>
      <c r="C85">
        <v>2241.4</v>
      </c>
      <c r="D85">
        <v>17072.2</v>
      </c>
      <c r="E85">
        <v>16687.3</v>
      </c>
      <c r="F85">
        <v>2959.6</v>
      </c>
      <c r="G85">
        <v>0</v>
      </c>
    </row>
    <row r="86" spans="1:7" ht="15" x14ac:dyDescent="0.25">
      <c r="A86" s="173" t="s">
        <v>126</v>
      </c>
      <c r="B86" t="s">
        <v>45</v>
      </c>
      <c r="C86" t="s">
        <v>45</v>
      </c>
      <c r="D86">
        <v>0</v>
      </c>
      <c r="E86">
        <v>0</v>
      </c>
      <c r="F86" t="s">
        <v>45</v>
      </c>
      <c r="G86" t="s">
        <v>45</v>
      </c>
    </row>
    <row r="87" spans="1:7" ht="15" x14ac:dyDescent="0.25">
      <c r="A87" s="173" t="s">
        <v>127</v>
      </c>
      <c r="B87">
        <v>0</v>
      </c>
      <c r="C87">
        <v>0</v>
      </c>
      <c r="D87" t="s">
        <v>45</v>
      </c>
      <c r="E87" t="s">
        <v>45</v>
      </c>
      <c r="F87">
        <v>0</v>
      </c>
      <c r="G87">
        <v>0</v>
      </c>
    </row>
    <row r="88" spans="1:7" ht="15" x14ac:dyDescent="0.25">
      <c r="A88" s="173" t="s">
        <v>65</v>
      </c>
      <c r="B88" t="s">
        <v>66</v>
      </c>
      <c r="C88" t="s">
        <v>67</v>
      </c>
      <c r="D88" t="s">
        <v>66</v>
      </c>
      <c r="E88" t="s">
        <v>68</v>
      </c>
      <c r="F88" t="s">
        <v>181</v>
      </c>
      <c r="G88" t="s">
        <v>68</v>
      </c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0BED5-1B0E-46FD-8183-5645F8F69301}">
  <dimension ref="A1:G88"/>
  <sheetViews>
    <sheetView topLeftCell="A27" workbookViewId="0">
      <selection activeCell="J86" sqref="J86"/>
    </sheetView>
  </sheetViews>
  <sheetFormatPr defaultRowHeight="13.2" x14ac:dyDescent="0.25"/>
  <cols>
    <col min="1" max="1" width="23.66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182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160</v>
      </c>
      <c r="D9" t="s">
        <v>183</v>
      </c>
      <c r="E9" t="s">
        <v>160</v>
      </c>
      <c r="F9" t="s">
        <v>180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184</v>
      </c>
      <c r="D10" t="s">
        <v>181</v>
      </c>
      <c r="E10" t="s">
        <v>67</v>
      </c>
      <c r="F10" t="s">
        <v>185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0</v>
      </c>
      <c r="C12">
        <v>11</v>
      </c>
      <c r="D12">
        <v>341</v>
      </c>
      <c r="E12">
        <v>376.4</v>
      </c>
      <c r="F12">
        <v>30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0</v>
      </c>
      <c r="C14">
        <v>11</v>
      </c>
      <c r="D14">
        <v>256.3</v>
      </c>
      <c r="E14">
        <v>322</v>
      </c>
      <c r="F14">
        <v>30</v>
      </c>
      <c r="G14">
        <v>0</v>
      </c>
    </row>
    <row r="15" spans="1:7" ht="15" x14ac:dyDescent="0.25">
      <c r="A15" s="173" t="s">
        <v>172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73</v>
      </c>
      <c r="B17">
        <v>0</v>
      </c>
      <c r="C17">
        <v>0</v>
      </c>
      <c r="D17">
        <v>51.9</v>
      </c>
      <c r="E17">
        <v>19.100000000000001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159.6</v>
      </c>
      <c r="C20">
        <v>343.2</v>
      </c>
      <c r="D20">
        <v>1798</v>
      </c>
      <c r="E20">
        <v>1903.7</v>
      </c>
      <c r="F20">
        <v>194.2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145.5</v>
      </c>
      <c r="C22">
        <v>139.80000000000001</v>
      </c>
      <c r="D22">
        <v>958.7</v>
      </c>
      <c r="E22">
        <v>707.3</v>
      </c>
      <c r="F22">
        <v>106.7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173</v>
      </c>
      <c r="C24">
        <v>7.4</v>
      </c>
      <c r="D24">
        <v>1942.6</v>
      </c>
      <c r="E24">
        <v>1091.9000000000001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778.9</v>
      </c>
      <c r="C26">
        <v>768.2</v>
      </c>
      <c r="D26">
        <v>5388.8</v>
      </c>
      <c r="E26">
        <v>4923</v>
      </c>
      <c r="F26">
        <v>927.8</v>
      </c>
      <c r="G26">
        <v>0</v>
      </c>
    </row>
    <row r="27" spans="1:7" ht="15" x14ac:dyDescent="0.25">
      <c r="A27" s="173" t="s">
        <v>167</v>
      </c>
      <c r="B27">
        <v>0</v>
      </c>
      <c r="C27">
        <v>0</v>
      </c>
      <c r="D27">
        <v>149.9</v>
      </c>
      <c r="E27">
        <v>0</v>
      </c>
      <c r="F27">
        <v>0</v>
      </c>
      <c r="G27">
        <v>0</v>
      </c>
    </row>
    <row r="28" spans="1:7" ht="15" x14ac:dyDescent="0.25">
      <c r="A28" s="173" t="s">
        <v>78</v>
      </c>
      <c r="B28">
        <v>0</v>
      </c>
      <c r="C28">
        <v>0</v>
      </c>
      <c r="D28">
        <v>46.7</v>
      </c>
      <c r="E28">
        <v>48.3</v>
      </c>
      <c r="F28">
        <v>0</v>
      </c>
      <c r="G28">
        <v>0</v>
      </c>
    </row>
    <row r="29" spans="1:7" ht="15" x14ac:dyDescent="0.25">
      <c r="A29" s="173" t="s">
        <v>79</v>
      </c>
      <c r="B29">
        <v>0</v>
      </c>
      <c r="C29">
        <v>0.8</v>
      </c>
      <c r="D29">
        <v>3.2</v>
      </c>
      <c r="E29">
        <v>2.6</v>
      </c>
      <c r="F29">
        <v>0</v>
      </c>
      <c r="G29">
        <v>0</v>
      </c>
    </row>
    <row r="30" spans="1:7" ht="15" x14ac:dyDescent="0.25">
      <c r="A30" s="173" t="s">
        <v>80</v>
      </c>
      <c r="B30">
        <v>82.2</v>
      </c>
      <c r="C30">
        <v>10</v>
      </c>
      <c r="D30">
        <v>408.7</v>
      </c>
      <c r="E30">
        <v>335.4</v>
      </c>
      <c r="F30">
        <v>0</v>
      </c>
      <c r="G30">
        <v>0</v>
      </c>
    </row>
    <row r="31" spans="1:7" ht="15" x14ac:dyDescent="0.25">
      <c r="A31" s="173" t="s">
        <v>173</v>
      </c>
      <c r="B31">
        <v>0</v>
      </c>
      <c r="C31">
        <v>0</v>
      </c>
      <c r="D31">
        <v>0</v>
      </c>
      <c r="E31">
        <v>367.1</v>
      </c>
      <c r="F31">
        <v>0</v>
      </c>
      <c r="G31">
        <v>0</v>
      </c>
    </row>
    <row r="32" spans="1:7" ht="15" x14ac:dyDescent="0.25">
      <c r="A32" s="173" t="s">
        <v>168</v>
      </c>
      <c r="B32">
        <v>0</v>
      </c>
      <c r="C32">
        <v>0</v>
      </c>
      <c r="D32" t="s">
        <v>94</v>
      </c>
      <c r="E32">
        <v>0</v>
      </c>
      <c r="F32">
        <v>0</v>
      </c>
      <c r="G32">
        <v>0</v>
      </c>
    </row>
    <row r="33" spans="1:7" ht="15" x14ac:dyDescent="0.25">
      <c r="A33" s="173" t="s">
        <v>81</v>
      </c>
      <c r="B33">
        <v>184.5</v>
      </c>
      <c r="C33">
        <v>183.9</v>
      </c>
      <c r="D33">
        <v>1168.5</v>
      </c>
      <c r="E33">
        <v>1151</v>
      </c>
      <c r="F33">
        <v>389.5</v>
      </c>
      <c r="G33">
        <v>0</v>
      </c>
    </row>
    <row r="34" spans="1:7" ht="15" x14ac:dyDescent="0.25">
      <c r="A34" s="173" t="s">
        <v>169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82</v>
      </c>
      <c r="B35">
        <v>0</v>
      </c>
      <c r="C35">
        <v>0</v>
      </c>
      <c r="D35">
        <v>134.6</v>
      </c>
      <c r="E35">
        <v>64.8</v>
      </c>
      <c r="F35">
        <v>0</v>
      </c>
      <c r="G35">
        <v>0</v>
      </c>
    </row>
    <row r="36" spans="1:7" ht="15" x14ac:dyDescent="0.25">
      <c r="A36" s="173" t="s">
        <v>170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73" t="s">
        <v>83</v>
      </c>
      <c r="B37">
        <v>424</v>
      </c>
      <c r="C37">
        <v>335</v>
      </c>
      <c r="D37">
        <v>2421.3000000000002</v>
      </c>
      <c r="E37">
        <v>1899.7</v>
      </c>
      <c r="F37">
        <v>367</v>
      </c>
      <c r="G37">
        <v>0</v>
      </c>
    </row>
    <row r="38" spans="1:7" ht="15" x14ac:dyDescent="0.25">
      <c r="A38" s="173" t="s">
        <v>84</v>
      </c>
      <c r="B38">
        <v>0.9</v>
      </c>
      <c r="C38">
        <v>0</v>
      </c>
      <c r="D38">
        <v>19.899999999999999</v>
      </c>
      <c r="E38">
        <v>0</v>
      </c>
      <c r="F38">
        <v>0</v>
      </c>
      <c r="G38">
        <v>0</v>
      </c>
    </row>
    <row r="39" spans="1:7" ht="15" x14ac:dyDescent="0.25">
      <c r="A39" s="173" t="s">
        <v>85</v>
      </c>
      <c r="B39">
        <v>23</v>
      </c>
      <c r="C39">
        <v>0</v>
      </c>
      <c r="D39">
        <v>45.6</v>
      </c>
      <c r="E39">
        <v>46.5</v>
      </c>
      <c r="F39">
        <v>0</v>
      </c>
      <c r="G39">
        <v>0</v>
      </c>
    </row>
    <row r="40" spans="1:7" ht="15" x14ac:dyDescent="0.25">
      <c r="A40" s="173" t="s">
        <v>86</v>
      </c>
      <c r="B40">
        <v>60.2</v>
      </c>
      <c r="C40">
        <v>141.30000000000001</v>
      </c>
      <c r="D40">
        <v>399.8</v>
      </c>
      <c r="E40">
        <v>494.8</v>
      </c>
      <c r="F40">
        <v>161.30000000000001</v>
      </c>
      <c r="G40">
        <v>0</v>
      </c>
    </row>
    <row r="41" spans="1:7" ht="15" x14ac:dyDescent="0.25">
      <c r="A41" s="173" t="s">
        <v>87</v>
      </c>
      <c r="B41">
        <v>0</v>
      </c>
      <c r="C41">
        <v>0</v>
      </c>
      <c r="D41">
        <v>3</v>
      </c>
      <c r="E41">
        <v>29</v>
      </c>
      <c r="F41">
        <v>0</v>
      </c>
      <c r="G41">
        <v>0</v>
      </c>
    </row>
    <row r="42" spans="1:7" ht="15" x14ac:dyDescent="0.25">
      <c r="A42" s="173" t="s">
        <v>88</v>
      </c>
      <c r="B42">
        <v>4</v>
      </c>
      <c r="C42">
        <v>47.1</v>
      </c>
      <c r="D42">
        <v>420.3</v>
      </c>
      <c r="E42">
        <v>326.3</v>
      </c>
      <c r="F42">
        <v>10</v>
      </c>
      <c r="G42">
        <v>0</v>
      </c>
    </row>
    <row r="43" spans="1:7" ht="15" x14ac:dyDescent="0.25">
      <c r="A43" s="173" t="s">
        <v>89</v>
      </c>
      <c r="B43">
        <v>0</v>
      </c>
      <c r="C43">
        <v>50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73" t="s">
        <v>69</v>
      </c>
    </row>
    <row r="45" spans="1:7" ht="15" x14ac:dyDescent="0.25">
      <c r="A45" s="173" t="s">
        <v>90</v>
      </c>
      <c r="B45">
        <v>0</v>
      </c>
      <c r="C45">
        <v>75.5</v>
      </c>
      <c r="D45">
        <v>740</v>
      </c>
      <c r="E45">
        <v>1218.7</v>
      </c>
      <c r="F45">
        <v>60</v>
      </c>
      <c r="G45">
        <v>0</v>
      </c>
    </row>
    <row r="46" spans="1:7" ht="15" x14ac:dyDescent="0.25">
      <c r="A46" s="173" t="s">
        <v>91</v>
      </c>
      <c r="B46">
        <v>0</v>
      </c>
      <c r="C46">
        <v>53.5</v>
      </c>
      <c r="D46">
        <v>309.2</v>
      </c>
      <c r="E46">
        <v>111.8</v>
      </c>
      <c r="F46">
        <v>0</v>
      </c>
      <c r="G46">
        <v>0</v>
      </c>
    </row>
    <row r="47" spans="1:7" ht="15" x14ac:dyDescent="0.25">
      <c r="A47" s="173" t="s">
        <v>174</v>
      </c>
      <c r="B47">
        <v>0</v>
      </c>
      <c r="C47">
        <v>10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173" t="s">
        <v>92</v>
      </c>
      <c r="B48">
        <v>0</v>
      </c>
      <c r="C48">
        <v>0</v>
      </c>
      <c r="D48">
        <v>92.4</v>
      </c>
      <c r="E48">
        <v>180.5</v>
      </c>
      <c r="F48">
        <v>35</v>
      </c>
      <c r="G48">
        <v>0</v>
      </c>
    </row>
    <row r="49" spans="1:7" ht="15" x14ac:dyDescent="0.25">
      <c r="A49" s="173" t="s">
        <v>175</v>
      </c>
      <c r="B49">
        <v>0</v>
      </c>
      <c r="C49">
        <v>0</v>
      </c>
      <c r="D49">
        <v>0</v>
      </c>
      <c r="E49">
        <v>46.6</v>
      </c>
      <c r="F49">
        <v>0</v>
      </c>
      <c r="G49">
        <v>0</v>
      </c>
    </row>
    <row r="50" spans="1:7" ht="15" x14ac:dyDescent="0.25">
      <c r="A50" s="173" t="s">
        <v>93</v>
      </c>
      <c r="B50">
        <v>0</v>
      </c>
      <c r="C50">
        <v>0</v>
      </c>
      <c r="D50">
        <v>28.8</v>
      </c>
      <c r="E50">
        <v>31.9</v>
      </c>
      <c r="F50">
        <v>0</v>
      </c>
      <c r="G50">
        <v>0</v>
      </c>
    </row>
    <row r="51" spans="1:7" ht="15" x14ac:dyDescent="0.25">
      <c r="A51" s="173" t="s">
        <v>95</v>
      </c>
      <c r="B51">
        <v>0</v>
      </c>
      <c r="C51">
        <v>0</v>
      </c>
      <c r="D51">
        <v>9.6999999999999993</v>
      </c>
      <c r="E51">
        <v>2.7</v>
      </c>
      <c r="F51">
        <v>0</v>
      </c>
      <c r="G51">
        <v>0</v>
      </c>
    </row>
    <row r="52" spans="1:7" ht="15" x14ac:dyDescent="0.25">
      <c r="A52" s="173" t="s">
        <v>96</v>
      </c>
      <c r="B52">
        <v>0</v>
      </c>
      <c r="C52">
        <v>12</v>
      </c>
      <c r="D52">
        <v>275.7</v>
      </c>
      <c r="E52">
        <v>754.6</v>
      </c>
      <c r="F52">
        <v>25</v>
      </c>
      <c r="G52">
        <v>0</v>
      </c>
    </row>
    <row r="53" spans="1:7" ht="15" x14ac:dyDescent="0.25">
      <c r="A53" s="173" t="s">
        <v>97</v>
      </c>
      <c r="B53">
        <v>0</v>
      </c>
      <c r="C53">
        <v>0</v>
      </c>
      <c r="D53">
        <v>24.2</v>
      </c>
      <c r="E53">
        <v>35.1</v>
      </c>
      <c r="F53">
        <v>0</v>
      </c>
      <c r="G53">
        <v>0</v>
      </c>
    </row>
    <row r="54" spans="1:7" ht="15" x14ac:dyDescent="0.25">
      <c r="A54" s="173" t="s">
        <v>176</v>
      </c>
      <c r="B54">
        <v>0</v>
      </c>
      <c r="C54">
        <v>0</v>
      </c>
      <c r="D54">
        <v>0</v>
      </c>
      <c r="E54">
        <v>55.6</v>
      </c>
      <c r="F54">
        <v>0</v>
      </c>
      <c r="G54">
        <v>0</v>
      </c>
    </row>
    <row r="55" spans="1:7" ht="15" x14ac:dyDescent="0.25">
      <c r="A55" s="173" t="s">
        <v>69</v>
      </c>
    </row>
    <row r="56" spans="1:7" ht="15" x14ac:dyDescent="0.25">
      <c r="A56" s="173" t="s">
        <v>98</v>
      </c>
      <c r="B56">
        <v>726.2</v>
      </c>
      <c r="C56">
        <v>692</v>
      </c>
      <c r="D56">
        <v>5565.7</v>
      </c>
      <c r="E56">
        <v>6262.2</v>
      </c>
      <c r="F56">
        <v>869.9</v>
      </c>
      <c r="G56">
        <v>0</v>
      </c>
    </row>
    <row r="57" spans="1:7" ht="15" x14ac:dyDescent="0.25">
      <c r="A57" s="173" t="s">
        <v>99</v>
      </c>
      <c r="B57">
        <v>3.6</v>
      </c>
      <c r="C57">
        <v>2.2000000000000002</v>
      </c>
      <c r="D57">
        <v>21</v>
      </c>
      <c r="E57">
        <v>19.8</v>
      </c>
      <c r="F57">
        <v>0</v>
      </c>
      <c r="G57">
        <v>0</v>
      </c>
    </row>
    <row r="58" spans="1:7" ht="15" x14ac:dyDescent="0.25">
      <c r="A58" s="173" t="s">
        <v>100</v>
      </c>
      <c r="B58">
        <v>5.8</v>
      </c>
      <c r="C58">
        <v>0</v>
      </c>
      <c r="D58">
        <v>13.5</v>
      </c>
      <c r="E58">
        <v>22.3</v>
      </c>
      <c r="F58">
        <v>0</v>
      </c>
      <c r="G58">
        <v>0</v>
      </c>
    </row>
    <row r="59" spans="1:7" ht="15" x14ac:dyDescent="0.25">
      <c r="A59" s="173" t="s">
        <v>101</v>
      </c>
      <c r="B59">
        <v>0</v>
      </c>
      <c r="C59">
        <v>0</v>
      </c>
      <c r="D59">
        <v>128.69999999999999</v>
      </c>
      <c r="E59">
        <v>282.10000000000002</v>
      </c>
      <c r="F59">
        <v>0</v>
      </c>
      <c r="G59">
        <v>0</v>
      </c>
    </row>
    <row r="60" spans="1:7" ht="15" x14ac:dyDescent="0.25">
      <c r="A60" s="173" t="s">
        <v>102</v>
      </c>
      <c r="B60">
        <v>15</v>
      </c>
      <c r="C60">
        <v>9</v>
      </c>
      <c r="D60">
        <v>64.2</v>
      </c>
      <c r="E60">
        <v>67.2</v>
      </c>
      <c r="F60">
        <v>8</v>
      </c>
      <c r="G60">
        <v>0</v>
      </c>
    </row>
    <row r="61" spans="1:7" ht="15" x14ac:dyDescent="0.25">
      <c r="A61" s="173" t="s">
        <v>103</v>
      </c>
      <c r="B61">
        <v>4.5</v>
      </c>
      <c r="C61">
        <v>0.9</v>
      </c>
      <c r="D61">
        <v>93.3</v>
      </c>
      <c r="E61">
        <v>10.7</v>
      </c>
      <c r="F61">
        <v>0</v>
      </c>
      <c r="G61">
        <v>0</v>
      </c>
    </row>
    <row r="62" spans="1:7" ht="15" x14ac:dyDescent="0.25">
      <c r="A62" s="173" t="s">
        <v>104</v>
      </c>
      <c r="B62">
        <v>0</v>
      </c>
      <c r="C62">
        <v>0</v>
      </c>
      <c r="D62">
        <v>312.5</v>
      </c>
      <c r="E62">
        <v>309.39999999999998</v>
      </c>
      <c r="F62">
        <v>38</v>
      </c>
      <c r="G62">
        <v>0</v>
      </c>
    </row>
    <row r="63" spans="1:7" ht="15" x14ac:dyDescent="0.25">
      <c r="A63" s="173" t="s">
        <v>105</v>
      </c>
      <c r="B63">
        <v>34.700000000000003</v>
      </c>
      <c r="C63">
        <v>20.5</v>
      </c>
      <c r="D63">
        <v>291.2</v>
      </c>
      <c r="E63">
        <v>506.6</v>
      </c>
      <c r="F63">
        <v>72.5</v>
      </c>
      <c r="G63">
        <v>0</v>
      </c>
    </row>
    <row r="64" spans="1:7" ht="15" x14ac:dyDescent="0.25">
      <c r="A64" s="173" t="s">
        <v>106</v>
      </c>
      <c r="B64">
        <v>48</v>
      </c>
      <c r="C64">
        <v>10</v>
      </c>
      <c r="D64">
        <v>289.60000000000002</v>
      </c>
      <c r="E64">
        <v>279.7</v>
      </c>
      <c r="F64">
        <v>41.8</v>
      </c>
      <c r="G64">
        <v>0</v>
      </c>
    </row>
    <row r="65" spans="1:7" ht="15" x14ac:dyDescent="0.25">
      <c r="A65" s="173" t="s">
        <v>107</v>
      </c>
      <c r="B65">
        <v>10</v>
      </c>
      <c r="C65">
        <v>61.5</v>
      </c>
      <c r="D65">
        <v>254.3</v>
      </c>
      <c r="E65">
        <v>340.9</v>
      </c>
      <c r="F65">
        <v>44</v>
      </c>
      <c r="G65">
        <v>0</v>
      </c>
    </row>
    <row r="66" spans="1:7" ht="15" x14ac:dyDescent="0.25">
      <c r="A66" s="173" t="s">
        <v>108</v>
      </c>
      <c r="B66">
        <v>11</v>
      </c>
      <c r="C66">
        <v>0</v>
      </c>
      <c r="D66">
        <v>2.7</v>
      </c>
      <c r="E66">
        <v>2.4</v>
      </c>
      <c r="F66">
        <v>0</v>
      </c>
      <c r="G66">
        <v>0</v>
      </c>
    </row>
    <row r="67" spans="1:7" ht="15" x14ac:dyDescent="0.25">
      <c r="A67" s="173" t="s">
        <v>109</v>
      </c>
      <c r="B67">
        <v>18.399999999999999</v>
      </c>
      <c r="C67">
        <v>19.7</v>
      </c>
      <c r="D67">
        <v>166.9</v>
      </c>
      <c r="E67">
        <v>265.5</v>
      </c>
      <c r="F67">
        <v>0</v>
      </c>
      <c r="G67">
        <v>0</v>
      </c>
    </row>
    <row r="68" spans="1:7" ht="15" x14ac:dyDescent="0.25">
      <c r="A68" s="173" t="s">
        <v>110</v>
      </c>
      <c r="B68">
        <v>0</v>
      </c>
      <c r="C68">
        <v>0</v>
      </c>
      <c r="D68">
        <v>4.5999999999999996</v>
      </c>
      <c r="E68">
        <v>31.1</v>
      </c>
      <c r="F68">
        <v>0</v>
      </c>
      <c r="G68">
        <v>0</v>
      </c>
    </row>
    <row r="69" spans="1:7" ht="15" x14ac:dyDescent="0.25">
      <c r="A69" s="173" t="s">
        <v>111</v>
      </c>
      <c r="B69">
        <v>0</v>
      </c>
      <c r="C69">
        <v>0</v>
      </c>
      <c r="D69">
        <v>111.2</v>
      </c>
      <c r="E69">
        <v>33.4</v>
      </c>
      <c r="F69">
        <v>0</v>
      </c>
      <c r="G69">
        <v>0</v>
      </c>
    </row>
    <row r="70" spans="1:7" ht="15" x14ac:dyDescent="0.25">
      <c r="A70" s="173" t="s">
        <v>112</v>
      </c>
      <c r="B70">
        <v>14.5</v>
      </c>
      <c r="C70">
        <v>48.5</v>
      </c>
      <c r="D70">
        <v>286.10000000000002</v>
      </c>
      <c r="E70">
        <v>277.7</v>
      </c>
      <c r="F70">
        <v>56.2</v>
      </c>
      <c r="G70">
        <v>0</v>
      </c>
    </row>
    <row r="71" spans="1:7" ht="15" x14ac:dyDescent="0.25">
      <c r="A71" s="173" t="s">
        <v>113</v>
      </c>
      <c r="B71">
        <v>0</v>
      </c>
      <c r="C71">
        <v>22</v>
      </c>
      <c r="D71">
        <v>137.4</v>
      </c>
      <c r="E71">
        <v>160.4</v>
      </c>
      <c r="F71">
        <v>22</v>
      </c>
      <c r="G71">
        <v>0</v>
      </c>
    </row>
    <row r="72" spans="1:7" ht="15" x14ac:dyDescent="0.25">
      <c r="A72" s="173" t="s">
        <v>114</v>
      </c>
      <c r="B72">
        <v>2.1</v>
      </c>
      <c r="C72">
        <v>9.1</v>
      </c>
      <c r="D72">
        <v>36.1</v>
      </c>
      <c r="E72">
        <v>34.799999999999997</v>
      </c>
      <c r="F72">
        <v>19</v>
      </c>
      <c r="G72">
        <v>0</v>
      </c>
    </row>
    <row r="73" spans="1:7" ht="15" x14ac:dyDescent="0.25">
      <c r="A73" s="173" t="s">
        <v>115</v>
      </c>
      <c r="B73">
        <v>475.4</v>
      </c>
      <c r="C73">
        <v>385.4</v>
      </c>
      <c r="D73">
        <v>2756.4</v>
      </c>
      <c r="E73">
        <v>2875.3</v>
      </c>
      <c r="F73">
        <v>337.6</v>
      </c>
      <c r="G73">
        <v>0</v>
      </c>
    </row>
    <row r="74" spans="1:7" ht="15" x14ac:dyDescent="0.25">
      <c r="A74" s="173" t="s">
        <v>116</v>
      </c>
      <c r="B74">
        <v>0</v>
      </c>
      <c r="C74">
        <v>0</v>
      </c>
      <c r="D74" t="s">
        <v>94</v>
      </c>
      <c r="E74">
        <v>0</v>
      </c>
      <c r="F74">
        <v>0</v>
      </c>
      <c r="G74">
        <v>0</v>
      </c>
    </row>
    <row r="75" spans="1:7" ht="15" x14ac:dyDescent="0.25">
      <c r="A75" s="173" t="s">
        <v>117</v>
      </c>
      <c r="B75">
        <v>0</v>
      </c>
      <c r="C75">
        <v>0</v>
      </c>
      <c r="D75">
        <v>68.5</v>
      </c>
      <c r="E75">
        <v>70.2</v>
      </c>
      <c r="F75">
        <v>35</v>
      </c>
      <c r="G75">
        <v>0</v>
      </c>
    </row>
    <row r="76" spans="1:7" ht="15" x14ac:dyDescent="0.25">
      <c r="A76" s="173" t="s">
        <v>118</v>
      </c>
      <c r="B76">
        <v>4</v>
      </c>
      <c r="C76">
        <v>24</v>
      </c>
      <c r="D76">
        <v>117.6</v>
      </c>
      <c r="E76">
        <v>137.5</v>
      </c>
      <c r="F76">
        <v>106.7</v>
      </c>
      <c r="G76">
        <v>0</v>
      </c>
    </row>
    <row r="77" spans="1:7" ht="15" x14ac:dyDescent="0.25">
      <c r="A77" s="173" t="s">
        <v>119</v>
      </c>
      <c r="B77">
        <v>52.5</v>
      </c>
      <c r="C77">
        <v>18.5</v>
      </c>
      <c r="D77">
        <v>144.80000000000001</v>
      </c>
      <c r="E77">
        <v>143.80000000000001</v>
      </c>
      <c r="F77">
        <v>71.5</v>
      </c>
      <c r="G77">
        <v>0</v>
      </c>
    </row>
    <row r="78" spans="1:7" ht="15" x14ac:dyDescent="0.25">
      <c r="A78" s="173" t="s">
        <v>120</v>
      </c>
      <c r="B78">
        <v>0</v>
      </c>
      <c r="C78">
        <v>0.6</v>
      </c>
      <c r="D78">
        <v>68.3</v>
      </c>
      <c r="E78">
        <v>122.6</v>
      </c>
      <c r="F78">
        <v>6</v>
      </c>
      <c r="G78">
        <v>0</v>
      </c>
    </row>
    <row r="79" spans="1:7" ht="15" x14ac:dyDescent="0.25">
      <c r="A79" s="173" t="s">
        <v>121</v>
      </c>
      <c r="B79">
        <v>0</v>
      </c>
      <c r="C79">
        <v>10.199999999999999</v>
      </c>
      <c r="D79">
        <v>40.9</v>
      </c>
      <c r="E79">
        <v>106.3</v>
      </c>
      <c r="F79">
        <v>10.6</v>
      </c>
      <c r="G79">
        <v>0</v>
      </c>
    </row>
    <row r="80" spans="1:7" ht="15" x14ac:dyDescent="0.25">
      <c r="A80" s="173" t="s">
        <v>122</v>
      </c>
      <c r="B80">
        <v>26.7</v>
      </c>
      <c r="C80">
        <v>50</v>
      </c>
      <c r="D80">
        <v>156</v>
      </c>
      <c r="E80">
        <v>162.69999999999999</v>
      </c>
      <c r="F80">
        <v>1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184</v>
      </c>
      <c r="D81" t="s">
        <v>181</v>
      </c>
      <c r="E81" t="s">
        <v>67</v>
      </c>
      <c r="F81" t="s">
        <v>185</v>
      </c>
      <c r="G81" t="s">
        <v>68</v>
      </c>
    </row>
    <row r="82" spans="1:7" ht="15" x14ac:dyDescent="0.25">
      <c r="A82" s="173" t="s">
        <v>123</v>
      </c>
      <c r="B82">
        <v>1983.1</v>
      </c>
      <c r="C82">
        <v>2037</v>
      </c>
      <c r="D82">
        <v>16734.7</v>
      </c>
      <c r="E82">
        <v>16483.2</v>
      </c>
      <c r="F82">
        <v>2188.6</v>
      </c>
      <c r="G82">
        <v>0</v>
      </c>
    </row>
    <row r="83" spans="1:7" ht="15" x14ac:dyDescent="0.25">
      <c r="A83" s="173" t="s">
        <v>124</v>
      </c>
      <c r="B83">
        <v>78.900000000000006</v>
      </c>
      <c r="C83">
        <v>382.1</v>
      </c>
      <c r="D83">
        <v>0</v>
      </c>
      <c r="E83">
        <v>0</v>
      </c>
      <c r="F83">
        <v>365</v>
      </c>
      <c r="G83">
        <v>0</v>
      </c>
    </row>
    <row r="84" spans="1:7" ht="15" x14ac:dyDescent="0.25">
      <c r="A84" s="173" t="s">
        <v>65</v>
      </c>
      <c r="B84" t="s">
        <v>66</v>
      </c>
      <c r="C84" t="s">
        <v>184</v>
      </c>
      <c r="D84" t="s">
        <v>181</v>
      </c>
      <c r="E84" t="s">
        <v>67</v>
      </c>
      <c r="F84" t="s">
        <v>185</v>
      </c>
      <c r="G84" t="s">
        <v>68</v>
      </c>
    </row>
    <row r="85" spans="1:7" ht="15" x14ac:dyDescent="0.25">
      <c r="A85" s="173" t="s">
        <v>125</v>
      </c>
      <c r="B85">
        <v>2061.9</v>
      </c>
      <c r="C85">
        <v>2419.1</v>
      </c>
      <c r="D85">
        <v>16734.7</v>
      </c>
      <c r="E85">
        <v>16483.2</v>
      </c>
      <c r="F85">
        <v>2553.6</v>
      </c>
      <c r="G85">
        <v>0</v>
      </c>
    </row>
    <row r="86" spans="1:7" ht="15" x14ac:dyDescent="0.25">
      <c r="A86" s="173" t="s">
        <v>126</v>
      </c>
      <c r="B86" t="s">
        <v>45</v>
      </c>
      <c r="C86" t="s">
        <v>45</v>
      </c>
      <c r="D86">
        <v>0</v>
      </c>
      <c r="E86">
        <v>0</v>
      </c>
      <c r="F86" t="s">
        <v>45</v>
      </c>
      <c r="G86" t="s">
        <v>45</v>
      </c>
    </row>
    <row r="87" spans="1:7" ht="15" x14ac:dyDescent="0.25">
      <c r="A87" s="173" t="s">
        <v>127</v>
      </c>
      <c r="B87">
        <v>0</v>
      </c>
      <c r="C87">
        <v>0</v>
      </c>
      <c r="D87" t="s">
        <v>45</v>
      </c>
      <c r="E87" t="s">
        <v>45</v>
      </c>
      <c r="F87">
        <v>0</v>
      </c>
      <c r="G87">
        <v>0</v>
      </c>
    </row>
    <row r="88" spans="1:7" ht="15" x14ac:dyDescent="0.25">
      <c r="A88" s="173" t="s">
        <v>65</v>
      </c>
      <c r="B88" t="s">
        <v>66</v>
      </c>
      <c r="C88" t="s">
        <v>184</v>
      </c>
      <c r="D88" t="s">
        <v>181</v>
      </c>
      <c r="E88" t="s">
        <v>67</v>
      </c>
      <c r="F88" t="s">
        <v>185</v>
      </c>
      <c r="G88" t="s">
        <v>68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1D266-E022-4F13-8DCE-275FB7D69A7D}">
  <dimension ref="A1:G88"/>
  <sheetViews>
    <sheetView topLeftCell="A28" workbookViewId="0">
      <selection activeCell="A20" sqref="A20"/>
    </sheetView>
  </sheetViews>
  <sheetFormatPr defaultRowHeight="13.2" x14ac:dyDescent="0.25"/>
  <cols>
    <col min="1" max="1" width="27.88671875" customWidth="1"/>
    <col min="2" max="2" width="13.5546875" customWidth="1"/>
    <col min="3" max="3" width="11.33203125" customWidth="1"/>
    <col min="4" max="4" width="12.6640625" customWidth="1"/>
    <col min="5" max="5" width="15.88671875" customWidth="1"/>
    <col min="6" max="6" width="12.33203125" customWidth="1"/>
    <col min="7" max="7" width="11.1093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186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39</v>
      </c>
      <c r="C12">
        <v>0</v>
      </c>
      <c r="D12">
        <v>282.10000000000002</v>
      </c>
      <c r="E12">
        <v>358.2</v>
      </c>
      <c r="F12">
        <v>30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29</v>
      </c>
      <c r="C14">
        <v>0</v>
      </c>
      <c r="D14">
        <v>207.6</v>
      </c>
      <c r="E14">
        <v>303.89999999999998</v>
      </c>
      <c r="F14">
        <v>30</v>
      </c>
      <c r="G14">
        <v>0</v>
      </c>
    </row>
    <row r="15" spans="1:7" ht="15" x14ac:dyDescent="0.25">
      <c r="A15" s="173" t="s">
        <v>172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73</v>
      </c>
      <c r="B17">
        <v>10</v>
      </c>
      <c r="C17">
        <v>0</v>
      </c>
      <c r="D17">
        <v>41.7</v>
      </c>
      <c r="E17">
        <v>19.100000000000001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208.6</v>
      </c>
      <c r="C20">
        <v>359.8</v>
      </c>
      <c r="D20">
        <v>1747.2</v>
      </c>
      <c r="E20">
        <v>1860.1</v>
      </c>
      <c r="F20">
        <v>167.3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189.6</v>
      </c>
      <c r="C22">
        <v>139.80000000000001</v>
      </c>
      <c r="D22">
        <v>912.4</v>
      </c>
      <c r="E22">
        <v>707.3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239</v>
      </c>
      <c r="C24">
        <v>6.7</v>
      </c>
      <c r="D24">
        <v>1872.7</v>
      </c>
      <c r="E24">
        <v>1091.5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856.9</v>
      </c>
      <c r="C26">
        <v>741.7</v>
      </c>
      <c r="D26">
        <v>5295.9</v>
      </c>
      <c r="E26">
        <v>4923</v>
      </c>
      <c r="F26">
        <v>927.5</v>
      </c>
      <c r="G26">
        <v>0</v>
      </c>
    </row>
    <row r="27" spans="1:7" ht="15" x14ac:dyDescent="0.25">
      <c r="A27" s="173" t="s">
        <v>167</v>
      </c>
      <c r="B27">
        <v>0</v>
      </c>
      <c r="C27">
        <v>0</v>
      </c>
      <c r="D27">
        <v>149.9</v>
      </c>
      <c r="E27">
        <v>0</v>
      </c>
      <c r="F27">
        <v>0</v>
      </c>
      <c r="G27">
        <v>0</v>
      </c>
    </row>
    <row r="28" spans="1:7" ht="15" x14ac:dyDescent="0.25">
      <c r="A28" s="173" t="s">
        <v>78</v>
      </c>
      <c r="B28">
        <v>0</v>
      </c>
      <c r="C28">
        <v>0</v>
      </c>
      <c r="D28">
        <v>46.7</v>
      </c>
      <c r="E28">
        <v>48.3</v>
      </c>
      <c r="F28">
        <v>0</v>
      </c>
      <c r="G28">
        <v>0</v>
      </c>
    </row>
    <row r="29" spans="1:7" ht="15" x14ac:dyDescent="0.25">
      <c r="A29" s="173" t="s">
        <v>79</v>
      </c>
      <c r="B29">
        <v>0.3</v>
      </c>
      <c r="C29">
        <v>0.8</v>
      </c>
      <c r="D29">
        <v>2.9</v>
      </c>
      <c r="E29">
        <v>2.6</v>
      </c>
      <c r="F29">
        <v>0</v>
      </c>
      <c r="G29">
        <v>0</v>
      </c>
    </row>
    <row r="30" spans="1:7" ht="15" x14ac:dyDescent="0.25">
      <c r="A30" s="173" t="s">
        <v>80</v>
      </c>
      <c r="B30">
        <v>73.7</v>
      </c>
      <c r="C30">
        <v>10</v>
      </c>
      <c r="D30">
        <v>407.2</v>
      </c>
      <c r="E30">
        <v>335.4</v>
      </c>
      <c r="F30">
        <v>0</v>
      </c>
      <c r="G30">
        <v>0</v>
      </c>
    </row>
    <row r="31" spans="1:7" ht="15" x14ac:dyDescent="0.25">
      <c r="A31" s="173" t="s">
        <v>173</v>
      </c>
      <c r="B31">
        <v>0</v>
      </c>
      <c r="C31">
        <v>0</v>
      </c>
      <c r="D31">
        <v>0</v>
      </c>
      <c r="E31">
        <v>367.1</v>
      </c>
      <c r="F31">
        <v>0</v>
      </c>
      <c r="G31">
        <v>0</v>
      </c>
    </row>
    <row r="32" spans="1:7" ht="15" x14ac:dyDescent="0.25">
      <c r="A32" s="173" t="s">
        <v>168</v>
      </c>
      <c r="B32">
        <v>0</v>
      </c>
      <c r="C32">
        <v>0</v>
      </c>
      <c r="D32" t="s">
        <v>94</v>
      </c>
      <c r="E32">
        <v>0</v>
      </c>
      <c r="F32">
        <v>0</v>
      </c>
      <c r="G32">
        <v>0</v>
      </c>
    </row>
    <row r="33" spans="1:7" ht="15" x14ac:dyDescent="0.25">
      <c r="A33" s="173" t="s">
        <v>81</v>
      </c>
      <c r="B33">
        <v>184.1</v>
      </c>
      <c r="C33">
        <v>151.9</v>
      </c>
      <c r="D33">
        <v>1168.5</v>
      </c>
      <c r="E33">
        <v>1151</v>
      </c>
      <c r="F33">
        <v>389.5</v>
      </c>
      <c r="G33">
        <v>0</v>
      </c>
    </row>
    <row r="34" spans="1:7" ht="15" x14ac:dyDescent="0.25">
      <c r="A34" s="173" t="s">
        <v>169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82</v>
      </c>
      <c r="B35">
        <v>0</v>
      </c>
      <c r="C35">
        <v>0</v>
      </c>
      <c r="D35">
        <v>134.6</v>
      </c>
      <c r="E35">
        <v>64.8</v>
      </c>
      <c r="F35">
        <v>0</v>
      </c>
      <c r="G35">
        <v>0</v>
      </c>
    </row>
    <row r="36" spans="1:7" ht="15" x14ac:dyDescent="0.25">
      <c r="A36" s="173" t="s">
        <v>170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73" t="s">
        <v>83</v>
      </c>
      <c r="B37">
        <v>455</v>
      </c>
      <c r="C37">
        <v>335</v>
      </c>
      <c r="D37">
        <v>2390.4</v>
      </c>
      <c r="E37">
        <v>1899.7</v>
      </c>
      <c r="F37">
        <v>367</v>
      </c>
      <c r="G37">
        <v>0</v>
      </c>
    </row>
    <row r="38" spans="1:7" ht="15" x14ac:dyDescent="0.25">
      <c r="A38" s="173" t="s">
        <v>84</v>
      </c>
      <c r="B38">
        <v>0.9</v>
      </c>
      <c r="C38">
        <v>0</v>
      </c>
      <c r="D38">
        <v>19.899999999999999</v>
      </c>
      <c r="E38">
        <v>0</v>
      </c>
      <c r="F38">
        <v>0</v>
      </c>
      <c r="G38">
        <v>0</v>
      </c>
    </row>
    <row r="39" spans="1:7" ht="15" x14ac:dyDescent="0.25">
      <c r="A39" s="173" t="s">
        <v>85</v>
      </c>
      <c r="B39">
        <v>23</v>
      </c>
      <c r="C39">
        <v>18</v>
      </c>
      <c r="D39">
        <v>45.6</v>
      </c>
      <c r="E39">
        <v>46.5</v>
      </c>
      <c r="F39">
        <v>0</v>
      </c>
      <c r="G39">
        <v>0</v>
      </c>
    </row>
    <row r="40" spans="1:7" ht="15" x14ac:dyDescent="0.25">
      <c r="A40" s="173" t="s">
        <v>86</v>
      </c>
      <c r="B40">
        <v>61.7</v>
      </c>
      <c r="C40">
        <v>141.30000000000001</v>
      </c>
      <c r="D40">
        <v>398.3</v>
      </c>
      <c r="E40">
        <v>494.8</v>
      </c>
      <c r="F40">
        <v>161</v>
      </c>
      <c r="G40">
        <v>0</v>
      </c>
    </row>
    <row r="41" spans="1:7" ht="15" x14ac:dyDescent="0.25">
      <c r="A41" s="173" t="s">
        <v>87</v>
      </c>
      <c r="B41">
        <v>0</v>
      </c>
      <c r="C41">
        <v>0</v>
      </c>
      <c r="D41">
        <v>3</v>
      </c>
      <c r="E41">
        <v>29</v>
      </c>
      <c r="F41">
        <v>0</v>
      </c>
      <c r="G41">
        <v>0</v>
      </c>
    </row>
    <row r="42" spans="1:7" ht="15" x14ac:dyDescent="0.25">
      <c r="A42" s="173" t="s">
        <v>88</v>
      </c>
      <c r="B42">
        <v>58.1</v>
      </c>
      <c r="C42">
        <v>34.6</v>
      </c>
      <c r="D42">
        <v>361.6</v>
      </c>
      <c r="E42">
        <v>326.3</v>
      </c>
      <c r="F42">
        <v>10</v>
      </c>
      <c r="G42">
        <v>0</v>
      </c>
    </row>
    <row r="43" spans="1:7" ht="15" x14ac:dyDescent="0.25">
      <c r="A43" s="173" t="s">
        <v>89</v>
      </c>
      <c r="B43">
        <v>0</v>
      </c>
      <c r="C43">
        <v>50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73" t="s">
        <v>69</v>
      </c>
    </row>
    <row r="45" spans="1:7" ht="15" x14ac:dyDescent="0.25">
      <c r="A45" s="173" t="s">
        <v>90</v>
      </c>
      <c r="B45">
        <v>0</v>
      </c>
      <c r="C45">
        <v>125.5</v>
      </c>
      <c r="D45">
        <v>707</v>
      </c>
      <c r="E45">
        <v>1163.7</v>
      </c>
      <c r="F45">
        <v>35</v>
      </c>
      <c r="G45">
        <v>0</v>
      </c>
    </row>
    <row r="46" spans="1:7" ht="15" x14ac:dyDescent="0.25">
      <c r="A46" s="173" t="s">
        <v>91</v>
      </c>
      <c r="B46">
        <v>0</v>
      </c>
      <c r="C46">
        <v>53.5</v>
      </c>
      <c r="D46">
        <v>309.2</v>
      </c>
      <c r="E46">
        <v>111.8</v>
      </c>
      <c r="F46">
        <v>0</v>
      </c>
      <c r="G46">
        <v>0</v>
      </c>
    </row>
    <row r="47" spans="1:7" ht="15" x14ac:dyDescent="0.25">
      <c r="A47" s="173" t="s">
        <v>174</v>
      </c>
      <c r="B47">
        <v>0</v>
      </c>
      <c r="C47">
        <v>10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173" t="s">
        <v>92</v>
      </c>
      <c r="B48">
        <v>0</v>
      </c>
      <c r="C48">
        <v>50</v>
      </c>
      <c r="D48">
        <v>92.4</v>
      </c>
      <c r="E48">
        <v>125.5</v>
      </c>
      <c r="F48">
        <v>35</v>
      </c>
      <c r="G48">
        <v>0</v>
      </c>
    </row>
    <row r="49" spans="1:7" ht="15" x14ac:dyDescent="0.25">
      <c r="A49" s="173" t="s">
        <v>175</v>
      </c>
      <c r="B49">
        <v>0</v>
      </c>
      <c r="C49">
        <v>0</v>
      </c>
      <c r="D49">
        <v>0</v>
      </c>
      <c r="E49">
        <v>46.6</v>
      </c>
      <c r="F49">
        <v>0</v>
      </c>
      <c r="G49">
        <v>0</v>
      </c>
    </row>
    <row r="50" spans="1:7" ht="15" x14ac:dyDescent="0.25">
      <c r="A50" s="173" t="s">
        <v>93</v>
      </c>
      <c r="B50">
        <v>0</v>
      </c>
      <c r="C50">
        <v>0</v>
      </c>
      <c r="D50">
        <v>28.8</v>
      </c>
      <c r="E50">
        <v>31.9</v>
      </c>
      <c r="F50">
        <v>0</v>
      </c>
      <c r="G50">
        <v>0</v>
      </c>
    </row>
    <row r="51" spans="1:7" ht="15" x14ac:dyDescent="0.25">
      <c r="A51" s="173" t="s">
        <v>95</v>
      </c>
      <c r="B51">
        <v>0</v>
      </c>
      <c r="C51">
        <v>0</v>
      </c>
      <c r="D51">
        <v>9.6999999999999993</v>
      </c>
      <c r="E51">
        <v>2.7</v>
      </c>
      <c r="F51">
        <v>0</v>
      </c>
      <c r="G51">
        <v>0</v>
      </c>
    </row>
    <row r="52" spans="1:7" ht="15" x14ac:dyDescent="0.25">
      <c r="A52" s="173" t="s">
        <v>96</v>
      </c>
      <c r="B52">
        <v>0</v>
      </c>
      <c r="C52">
        <v>12</v>
      </c>
      <c r="D52">
        <v>242.7</v>
      </c>
      <c r="E52">
        <v>754.6</v>
      </c>
      <c r="F52">
        <v>0</v>
      </c>
      <c r="G52">
        <v>0</v>
      </c>
    </row>
    <row r="53" spans="1:7" ht="15" x14ac:dyDescent="0.25">
      <c r="A53" s="173" t="s">
        <v>97</v>
      </c>
      <c r="B53">
        <v>0</v>
      </c>
      <c r="C53">
        <v>0</v>
      </c>
      <c r="D53">
        <v>24.2</v>
      </c>
      <c r="E53">
        <v>35.1</v>
      </c>
      <c r="F53">
        <v>0</v>
      </c>
      <c r="G53">
        <v>0</v>
      </c>
    </row>
    <row r="54" spans="1:7" ht="15" x14ac:dyDescent="0.25">
      <c r="A54" s="173" t="s">
        <v>176</v>
      </c>
      <c r="B54">
        <v>0</v>
      </c>
      <c r="C54">
        <v>0</v>
      </c>
      <c r="D54">
        <v>0</v>
      </c>
      <c r="E54">
        <v>55.6</v>
      </c>
      <c r="F54">
        <v>0</v>
      </c>
      <c r="G54">
        <v>0</v>
      </c>
    </row>
    <row r="55" spans="1:7" ht="15" x14ac:dyDescent="0.25">
      <c r="A55" s="173" t="s">
        <v>69</v>
      </c>
    </row>
    <row r="56" spans="1:7" ht="15" x14ac:dyDescent="0.25">
      <c r="A56" s="173" t="s">
        <v>98</v>
      </c>
      <c r="B56">
        <v>863.9</v>
      </c>
      <c r="C56">
        <v>746.5</v>
      </c>
      <c r="D56">
        <v>5408.9</v>
      </c>
      <c r="E56">
        <v>6090.4</v>
      </c>
      <c r="F56">
        <v>716.9</v>
      </c>
      <c r="G56">
        <v>0</v>
      </c>
    </row>
    <row r="57" spans="1:7" ht="15" x14ac:dyDescent="0.25">
      <c r="A57" s="173" t="s">
        <v>99</v>
      </c>
      <c r="B57">
        <v>3.6</v>
      </c>
      <c r="C57">
        <v>2.2000000000000002</v>
      </c>
      <c r="D57">
        <v>18.100000000000001</v>
      </c>
      <c r="E57">
        <v>19.8</v>
      </c>
      <c r="F57">
        <v>0</v>
      </c>
      <c r="G57">
        <v>0</v>
      </c>
    </row>
    <row r="58" spans="1:7" ht="15" x14ac:dyDescent="0.25">
      <c r="A58" s="173" t="s">
        <v>100</v>
      </c>
      <c r="B58">
        <v>5.8</v>
      </c>
      <c r="C58">
        <v>5.6</v>
      </c>
      <c r="D58">
        <v>13.5</v>
      </c>
      <c r="E58">
        <v>16.600000000000001</v>
      </c>
      <c r="F58">
        <v>0</v>
      </c>
      <c r="G58">
        <v>0</v>
      </c>
    </row>
    <row r="59" spans="1:7" ht="15" x14ac:dyDescent="0.25">
      <c r="A59" s="173" t="s">
        <v>101</v>
      </c>
      <c r="B59">
        <v>0</v>
      </c>
      <c r="C59">
        <v>0</v>
      </c>
      <c r="D59">
        <v>128.69999999999999</v>
      </c>
      <c r="E59">
        <v>282.10000000000002</v>
      </c>
      <c r="F59">
        <v>0</v>
      </c>
      <c r="G59">
        <v>0</v>
      </c>
    </row>
    <row r="60" spans="1:7" ht="15" x14ac:dyDescent="0.25">
      <c r="A60" s="173" t="s">
        <v>102</v>
      </c>
      <c r="B60">
        <v>15</v>
      </c>
      <c r="C60">
        <v>9</v>
      </c>
      <c r="D60">
        <v>64.2</v>
      </c>
      <c r="E60">
        <v>67.2</v>
      </c>
      <c r="F60">
        <v>8</v>
      </c>
      <c r="G60">
        <v>0</v>
      </c>
    </row>
    <row r="61" spans="1:7" ht="15" x14ac:dyDescent="0.25">
      <c r="A61" s="173" t="s">
        <v>103</v>
      </c>
      <c r="B61">
        <v>4.8</v>
      </c>
      <c r="C61">
        <v>1</v>
      </c>
      <c r="D61">
        <v>93</v>
      </c>
      <c r="E61">
        <v>10.5</v>
      </c>
      <c r="F61">
        <v>0</v>
      </c>
      <c r="G61">
        <v>0</v>
      </c>
    </row>
    <row r="62" spans="1:7" ht="15" x14ac:dyDescent="0.25">
      <c r="A62" s="173" t="s">
        <v>104</v>
      </c>
      <c r="B62">
        <v>42</v>
      </c>
      <c r="C62">
        <v>0</v>
      </c>
      <c r="D62">
        <v>267.60000000000002</v>
      </c>
      <c r="E62">
        <v>309.39999999999998</v>
      </c>
      <c r="F62">
        <v>0</v>
      </c>
      <c r="G62">
        <v>0</v>
      </c>
    </row>
    <row r="63" spans="1:7" ht="15" x14ac:dyDescent="0.25">
      <c r="A63" s="173" t="s">
        <v>105</v>
      </c>
      <c r="B63">
        <v>34.700000000000003</v>
      </c>
      <c r="C63">
        <v>28</v>
      </c>
      <c r="D63">
        <v>269.2</v>
      </c>
      <c r="E63">
        <v>505.5</v>
      </c>
      <c r="F63">
        <v>29</v>
      </c>
      <c r="G63">
        <v>0</v>
      </c>
    </row>
    <row r="64" spans="1:7" ht="15" x14ac:dyDescent="0.25">
      <c r="A64" s="173" t="s">
        <v>106</v>
      </c>
      <c r="B64">
        <v>48</v>
      </c>
      <c r="C64">
        <v>20</v>
      </c>
      <c r="D64">
        <v>289.60000000000002</v>
      </c>
      <c r="E64">
        <v>239.7</v>
      </c>
      <c r="F64">
        <v>41.8</v>
      </c>
      <c r="G64">
        <v>0</v>
      </c>
    </row>
    <row r="65" spans="1:7" ht="15" x14ac:dyDescent="0.25">
      <c r="A65" s="173" t="s">
        <v>107</v>
      </c>
      <c r="B65">
        <v>30</v>
      </c>
      <c r="C65">
        <v>61.5</v>
      </c>
      <c r="D65">
        <v>254.3</v>
      </c>
      <c r="E65">
        <v>340.9</v>
      </c>
      <c r="F65">
        <v>24</v>
      </c>
      <c r="G65">
        <v>0</v>
      </c>
    </row>
    <row r="66" spans="1:7" ht="15" x14ac:dyDescent="0.25">
      <c r="A66" s="173" t="s">
        <v>108</v>
      </c>
      <c r="B66">
        <v>11</v>
      </c>
      <c r="C66">
        <v>0</v>
      </c>
      <c r="D66">
        <v>2.7</v>
      </c>
      <c r="E66">
        <v>1.8</v>
      </c>
      <c r="F66">
        <v>0</v>
      </c>
      <c r="G66">
        <v>0</v>
      </c>
    </row>
    <row r="67" spans="1:7" ht="15" x14ac:dyDescent="0.25">
      <c r="A67" s="173" t="s">
        <v>109</v>
      </c>
      <c r="B67">
        <v>18.399999999999999</v>
      </c>
      <c r="C67">
        <v>51.7</v>
      </c>
      <c r="D67">
        <v>166.9</v>
      </c>
      <c r="E67">
        <v>247.6</v>
      </c>
      <c r="F67">
        <v>0</v>
      </c>
      <c r="G67">
        <v>0</v>
      </c>
    </row>
    <row r="68" spans="1:7" ht="15" x14ac:dyDescent="0.25">
      <c r="A68" s="173" t="s">
        <v>110</v>
      </c>
      <c r="B68">
        <v>0</v>
      </c>
      <c r="C68">
        <v>0</v>
      </c>
      <c r="D68">
        <v>4.5999999999999996</v>
      </c>
      <c r="E68">
        <v>26.2</v>
      </c>
      <c r="F68">
        <v>0</v>
      </c>
      <c r="G68">
        <v>0</v>
      </c>
    </row>
    <row r="69" spans="1:7" ht="15" x14ac:dyDescent="0.25">
      <c r="A69" s="173" t="s">
        <v>111</v>
      </c>
      <c r="B69">
        <v>0</v>
      </c>
      <c r="C69">
        <v>0</v>
      </c>
      <c r="D69">
        <v>111.2</v>
      </c>
      <c r="E69">
        <v>33.4</v>
      </c>
      <c r="F69">
        <v>0</v>
      </c>
      <c r="G69">
        <v>0</v>
      </c>
    </row>
    <row r="70" spans="1:7" ht="15" x14ac:dyDescent="0.25">
      <c r="A70" s="173" t="s">
        <v>112</v>
      </c>
      <c r="B70">
        <v>19</v>
      </c>
      <c r="C70">
        <v>55.8</v>
      </c>
      <c r="D70">
        <v>281.10000000000002</v>
      </c>
      <c r="E70">
        <v>269.39999999999998</v>
      </c>
      <c r="F70">
        <v>53.3</v>
      </c>
      <c r="G70">
        <v>0</v>
      </c>
    </row>
    <row r="71" spans="1:7" ht="15" x14ac:dyDescent="0.25">
      <c r="A71" s="173" t="s">
        <v>113</v>
      </c>
      <c r="B71">
        <v>0</v>
      </c>
      <c r="C71">
        <v>22</v>
      </c>
      <c r="D71">
        <v>137.4</v>
      </c>
      <c r="E71">
        <v>151.4</v>
      </c>
      <c r="F71">
        <v>22</v>
      </c>
      <c r="G71">
        <v>0</v>
      </c>
    </row>
    <row r="72" spans="1:7" ht="15" x14ac:dyDescent="0.25">
      <c r="A72" s="173" t="s">
        <v>114</v>
      </c>
      <c r="B72">
        <v>2.5</v>
      </c>
      <c r="C72">
        <v>9.1</v>
      </c>
      <c r="D72">
        <v>33.6</v>
      </c>
      <c r="E72">
        <v>33.5</v>
      </c>
      <c r="F72">
        <v>19</v>
      </c>
      <c r="G72">
        <v>0</v>
      </c>
    </row>
    <row r="73" spans="1:7" ht="15" x14ac:dyDescent="0.25">
      <c r="A73" s="173" t="s">
        <v>115</v>
      </c>
      <c r="B73">
        <v>521</v>
      </c>
      <c r="C73">
        <v>349.3</v>
      </c>
      <c r="D73">
        <v>2704.4</v>
      </c>
      <c r="E73">
        <v>2838.8</v>
      </c>
      <c r="F73">
        <v>315.5</v>
      </c>
      <c r="G73">
        <v>0</v>
      </c>
    </row>
    <row r="74" spans="1:7" ht="15" x14ac:dyDescent="0.25">
      <c r="A74" s="173" t="s">
        <v>116</v>
      </c>
      <c r="B74">
        <v>0</v>
      </c>
      <c r="C74">
        <v>0</v>
      </c>
      <c r="D74" t="s">
        <v>94</v>
      </c>
      <c r="E74">
        <v>0</v>
      </c>
      <c r="F74">
        <v>0</v>
      </c>
      <c r="G74">
        <v>0</v>
      </c>
    </row>
    <row r="75" spans="1:7" ht="15" x14ac:dyDescent="0.25">
      <c r="A75" s="173" t="s">
        <v>117</v>
      </c>
      <c r="B75">
        <v>0</v>
      </c>
      <c r="C75">
        <v>6.8</v>
      </c>
      <c r="D75">
        <v>68.5</v>
      </c>
      <c r="E75">
        <v>63.8</v>
      </c>
      <c r="F75">
        <v>35</v>
      </c>
      <c r="G75">
        <v>0</v>
      </c>
    </row>
    <row r="76" spans="1:7" ht="15" x14ac:dyDescent="0.25">
      <c r="A76" s="173" t="s">
        <v>118</v>
      </c>
      <c r="B76">
        <v>29</v>
      </c>
      <c r="C76">
        <v>24</v>
      </c>
      <c r="D76">
        <v>90.4</v>
      </c>
      <c r="E76">
        <v>137.5</v>
      </c>
      <c r="F76">
        <v>106.7</v>
      </c>
      <c r="G76">
        <v>0</v>
      </c>
    </row>
    <row r="77" spans="1:7" ht="15" x14ac:dyDescent="0.25">
      <c r="A77" s="173" t="s">
        <v>119</v>
      </c>
      <c r="B77">
        <v>52.5</v>
      </c>
      <c r="C77">
        <v>21.5</v>
      </c>
      <c r="D77">
        <v>144.80000000000001</v>
      </c>
      <c r="E77">
        <v>143.80000000000001</v>
      </c>
      <c r="F77">
        <v>45</v>
      </c>
      <c r="G77">
        <v>0</v>
      </c>
    </row>
    <row r="78" spans="1:7" ht="15" x14ac:dyDescent="0.25">
      <c r="A78" s="173" t="s">
        <v>120</v>
      </c>
      <c r="B78">
        <v>0</v>
      </c>
      <c r="C78">
        <v>0.6</v>
      </c>
      <c r="D78">
        <v>68.3</v>
      </c>
      <c r="E78">
        <v>107.4</v>
      </c>
      <c r="F78">
        <v>6</v>
      </c>
      <c r="G78">
        <v>0</v>
      </c>
    </row>
    <row r="79" spans="1:7" ht="15" x14ac:dyDescent="0.25">
      <c r="A79" s="173" t="s">
        <v>121</v>
      </c>
      <c r="B79">
        <v>0</v>
      </c>
      <c r="C79">
        <v>25.2</v>
      </c>
      <c r="D79">
        <v>40.9</v>
      </c>
      <c r="E79">
        <v>91.4</v>
      </c>
      <c r="F79">
        <v>10.6</v>
      </c>
      <c r="G79">
        <v>0</v>
      </c>
    </row>
    <row r="80" spans="1:7" ht="15" x14ac:dyDescent="0.25">
      <c r="A80" s="173" t="s">
        <v>122</v>
      </c>
      <c r="B80">
        <v>26.7</v>
      </c>
      <c r="C80">
        <v>53.2</v>
      </c>
      <c r="D80">
        <v>156</v>
      </c>
      <c r="E80">
        <v>152.69999999999999</v>
      </c>
      <c r="F80">
        <v>1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173" t="s">
        <v>123</v>
      </c>
      <c r="B82">
        <v>2397</v>
      </c>
      <c r="C82">
        <v>2119.9</v>
      </c>
      <c r="D82">
        <v>16226.1</v>
      </c>
      <c r="E82">
        <v>16194.3</v>
      </c>
      <c r="F82">
        <v>1876.7</v>
      </c>
      <c r="G82">
        <v>0</v>
      </c>
    </row>
    <row r="83" spans="1:7" ht="15" x14ac:dyDescent="0.25">
      <c r="A83" s="173" t="s">
        <v>124</v>
      </c>
      <c r="B83">
        <v>193.9</v>
      </c>
      <c r="C83">
        <v>377.1</v>
      </c>
      <c r="D83">
        <v>0</v>
      </c>
      <c r="E83">
        <v>0</v>
      </c>
      <c r="F83">
        <v>270</v>
      </c>
      <c r="G83">
        <v>0</v>
      </c>
    </row>
    <row r="84" spans="1:7" ht="15" x14ac:dyDescent="0.25">
      <c r="A84" s="173" t="s">
        <v>65</v>
      </c>
      <c r="B84" t="s">
        <v>66</v>
      </c>
      <c r="C84" t="s">
        <v>67</v>
      </c>
      <c r="D84" t="s">
        <v>66</v>
      </c>
      <c r="E84" t="s">
        <v>66</v>
      </c>
      <c r="F84" t="s">
        <v>66</v>
      </c>
      <c r="G84" t="s">
        <v>68</v>
      </c>
    </row>
    <row r="85" spans="1:7" ht="15" x14ac:dyDescent="0.25">
      <c r="A85" s="173" t="s">
        <v>125</v>
      </c>
      <c r="B85">
        <v>2590.8000000000002</v>
      </c>
      <c r="C85">
        <v>2497</v>
      </c>
      <c r="D85">
        <v>16226.1</v>
      </c>
      <c r="E85">
        <v>16194.3</v>
      </c>
      <c r="F85">
        <v>2146.6999999999998</v>
      </c>
      <c r="G85">
        <v>0</v>
      </c>
    </row>
    <row r="86" spans="1:7" ht="15" x14ac:dyDescent="0.25">
      <c r="A86" s="173" t="s">
        <v>126</v>
      </c>
      <c r="B86" t="s">
        <v>45</v>
      </c>
      <c r="C86" t="s">
        <v>45</v>
      </c>
      <c r="D86">
        <v>0</v>
      </c>
      <c r="E86">
        <v>0</v>
      </c>
      <c r="F86" t="s">
        <v>45</v>
      </c>
      <c r="G86" t="s">
        <v>45</v>
      </c>
    </row>
    <row r="87" spans="1:7" ht="15" x14ac:dyDescent="0.25">
      <c r="A87" s="173" t="s">
        <v>127</v>
      </c>
      <c r="B87">
        <v>0</v>
      </c>
      <c r="C87">
        <v>0</v>
      </c>
      <c r="D87" t="s">
        <v>45</v>
      </c>
      <c r="E87" t="s">
        <v>45</v>
      </c>
      <c r="F87">
        <v>0</v>
      </c>
      <c r="G87">
        <v>0</v>
      </c>
    </row>
    <row r="88" spans="1:7" ht="15" x14ac:dyDescent="0.25">
      <c r="A88" s="173" t="s">
        <v>65</v>
      </c>
      <c r="B88" t="s">
        <v>66</v>
      </c>
      <c r="C88" t="s">
        <v>67</v>
      </c>
      <c r="D88" t="s">
        <v>66</v>
      </c>
      <c r="E88" t="s">
        <v>66</v>
      </c>
      <c r="F88" t="s">
        <v>66</v>
      </c>
      <c r="G88" t="s">
        <v>68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31C40-3F0F-4EC8-A6EA-D2CC10B9B999}">
  <dimension ref="A1:G89"/>
  <sheetViews>
    <sheetView topLeftCell="A45" workbookViewId="0">
      <selection sqref="A1:A89"/>
    </sheetView>
  </sheetViews>
  <sheetFormatPr defaultRowHeight="13.2" x14ac:dyDescent="0.25"/>
  <cols>
    <col min="1" max="1" width="24.44140625" customWidth="1"/>
  </cols>
  <sheetData>
    <row r="1" spans="1:7" ht="15" x14ac:dyDescent="0.25">
      <c r="A1" s="173" t="s">
        <v>135</v>
      </c>
      <c r="E1" t="s">
        <v>187</v>
      </c>
      <c r="F1" t="s">
        <v>188</v>
      </c>
      <c r="G1">
        <f>- 5/31</f>
        <v>-0.16129032258064516</v>
      </c>
    </row>
    <row r="2" spans="1:7" ht="15" x14ac:dyDescent="0.25">
      <c r="A2" s="173" t="s">
        <v>138</v>
      </c>
      <c r="B2" t="s">
        <v>189</v>
      </c>
      <c r="C2" t="s">
        <v>190</v>
      </c>
      <c r="D2" t="s">
        <v>191</v>
      </c>
      <c r="E2" t="s">
        <v>192</v>
      </c>
      <c r="F2" t="s">
        <v>193</v>
      </c>
      <c r="G2" t="s">
        <v>194</v>
      </c>
    </row>
    <row r="3" spans="1:7" ht="15" x14ac:dyDescent="0.25">
      <c r="A3" s="173" t="s">
        <v>145</v>
      </c>
      <c r="B3" t="s">
        <v>195</v>
      </c>
      <c r="C3" t="s">
        <v>196</v>
      </c>
      <c r="D3">
        <v>4</v>
      </c>
    </row>
    <row r="4" spans="1:7" ht="15" x14ac:dyDescent="0.25">
      <c r="A4" s="173" t="s">
        <v>65</v>
      </c>
      <c r="B4" t="s">
        <v>67</v>
      </c>
      <c r="C4" t="s">
        <v>66</v>
      </c>
      <c r="D4" t="s">
        <v>68</v>
      </c>
      <c r="E4" t="s">
        <v>68</v>
      </c>
      <c r="F4" t="s">
        <v>197</v>
      </c>
      <c r="G4" t="s">
        <v>67</v>
      </c>
    </row>
    <row r="5" spans="1:7" ht="15" x14ac:dyDescent="0.25">
      <c r="A5" s="173" t="s">
        <v>69</v>
      </c>
      <c r="B5" t="s">
        <v>198</v>
      </c>
      <c r="C5" t="s">
        <v>199</v>
      </c>
      <c r="D5" t="s">
        <v>200</v>
      </c>
      <c r="E5" t="s">
        <v>201</v>
      </c>
      <c r="F5" t="s">
        <v>202</v>
      </c>
      <c r="G5" t="s">
        <v>203</v>
      </c>
    </row>
    <row r="6" spans="1:7" ht="15" x14ac:dyDescent="0.25">
      <c r="A6" s="173"/>
      <c r="B6" t="s">
        <v>67</v>
      </c>
      <c r="C6" t="s">
        <v>66</v>
      </c>
      <c r="D6" t="s">
        <v>68</v>
      </c>
      <c r="E6" t="s">
        <v>68</v>
      </c>
      <c r="F6" t="s">
        <v>197</v>
      </c>
      <c r="G6" t="s">
        <v>67</v>
      </c>
    </row>
    <row r="7" spans="1:7" ht="15" x14ac:dyDescent="0.25">
      <c r="A7" s="173" t="s">
        <v>69</v>
      </c>
      <c r="B7" t="s">
        <v>204</v>
      </c>
      <c r="C7" t="s">
        <v>205</v>
      </c>
      <c r="D7" t="s">
        <v>206</v>
      </c>
      <c r="E7" t="s">
        <v>207</v>
      </c>
      <c r="F7" t="s">
        <v>208</v>
      </c>
      <c r="G7" t="s">
        <v>209</v>
      </c>
    </row>
    <row r="8" spans="1:7" ht="15" x14ac:dyDescent="0.25">
      <c r="A8" s="173"/>
      <c r="B8" t="s">
        <v>67</v>
      </c>
      <c r="C8" t="s">
        <v>66</v>
      </c>
      <c r="D8" t="s">
        <v>68</v>
      </c>
      <c r="E8" t="s">
        <v>68</v>
      </c>
      <c r="F8" t="s">
        <v>197</v>
      </c>
      <c r="G8" t="s">
        <v>67</v>
      </c>
    </row>
    <row r="9" spans="1:7" ht="15" x14ac:dyDescent="0.25">
      <c r="A9" s="173" t="s">
        <v>59</v>
      </c>
      <c r="B9" t="s">
        <v>210</v>
      </c>
      <c r="C9" t="s">
        <v>211</v>
      </c>
      <c r="D9" t="s">
        <v>212</v>
      </c>
      <c r="E9" t="s">
        <v>213</v>
      </c>
      <c r="F9" t="s">
        <v>180</v>
      </c>
      <c r="G9" t="s">
        <v>64</v>
      </c>
    </row>
    <row r="10" spans="1:7" ht="15" x14ac:dyDescent="0.25">
      <c r="A10" s="173" t="s">
        <v>65</v>
      </c>
      <c r="B10" t="s">
        <v>67</v>
      </c>
      <c r="C10" t="s">
        <v>66</v>
      </c>
      <c r="D10" t="s">
        <v>68</v>
      </c>
      <c r="E10" t="s">
        <v>68</v>
      </c>
      <c r="F10" t="s">
        <v>197</v>
      </c>
      <c r="G10" t="s">
        <v>67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39</v>
      </c>
      <c r="C12">
        <v>0</v>
      </c>
      <c r="D12">
        <v>282.10000000000002</v>
      </c>
      <c r="E12">
        <v>358.2</v>
      </c>
      <c r="F12">
        <v>20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29</v>
      </c>
      <c r="C14">
        <v>0</v>
      </c>
      <c r="D14">
        <v>207.6</v>
      </c>
      <c r="E14">
        <v>303.89999999999998</v>
      </c>
      <c r="F14">
        <v>20</v>
      </c>
      <c r="G14">
        <v>0</v>
      </c>
    </row>
    <row r="15" spans="1:7" ht="15" x14ac:dyDescent="0.25">
      <c r="A15" s="173" t="s">
        <v>172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73</v>
      </c>
      <c r="B17">
        <v>10</v>
      </c>
      <c r="C17">
        <v>0</v>
      </c>
      <c r="D17">
        <v>41.7</v>
      </c>
      <c r="E17">
        <v>19.100000000000001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297.89999999999998</v>
      </c>
      <c r="C20">
        <v>324.2</v>
      </c>
      <c r="D20">
        <v>1655.3</v>
      </c>
      <c r="E20">
        <v>1776.4</v>
      </c>
      <c r="F20">
        <v>133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188.6</v>
      </c>
      <c r="C22">
        <v>206.2</v>
      </c>
      <c r="D22">
        <v>912.4</v>
      </c>
      <c r="E22">
        <v>656.8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303</v>
      </c>
      <c r="C24">
        <v>6.7</v>
      </c>
      <c r="D24">
        <v>1736.5</v>
      </c>
      <c r="E24">
        <v>1091.5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996.3</v>
      </c>
      <c r="C26">
        <v>880.7</v>
      </c>
      <c r="D26">
        <v>5112.2</v>
      </c>
      <c r="E26">
        <v>4827.2</v>
      </c>
      <c r="F26">
        <v>785.5</v>
      </c>
      <c r="G26">
        <v>0</v>
      </c>
    </row>
    <row r="27" spans="1:7" ht="15" x14ac:dyDescent="0.25">
      <c r="A27" s="173" t="s">
        <v>167</v>
      </c>
      <c r="B27">
        <v>0</v>
      </c>
      <c r="C27">
        <v>0</v>
      </c>
      <c r="D27">
        <v>149.9</v>
      </c>
      <c r="E27">
        <v>0</v>
      </c>
      <c r="F27">
        <v>0</v>
      </c>
      <c r="G27">
        <v>0</v>
      </c>
    </row>
    <row r="28" spans="1:7" ht="15" x14ac:dyDescent="0.25">
      <c r="A28" s="173" t="s">
        <v>78</v>
      </c>
      <c r="B28">
        <v>0</v>
      </c>
      <c r="C28">
        <v>0</v>
      </c>
      <c r="D28">
        <v>46.7</v>
      </c>
      <c r="E28">
        <v>48.3</v>
      </c>
      <c r="F28">
        <v>0</v>
      </c>
      <c r="G28">
        <v>0</v>
      </c>
    </row>
    <row r="29" spans="1:7" ht="15" x14ac:dyDescent="0.25">
      <c r="A29" s="173" t="s">
        <v>79</v>
      </c>
      <c r="B29">
        <v>0.3</v>
      </c>
      <c r="C29">
        <v>0.8</v>
      </c>
      <c r="D29">
        <v>2.9</v>
      </c>
      <c r="E29">
        <v>2.2999999999999998</v>
      </c>
      <c r="F29">
        <v>0</v>
      </c>
      <c r="G29">
        <v>0</v>
      </c>
    </row>
    <row r="30" spans="1:7" ht="15" x14ac:dyDescent="0.25">
      <c r="A30" s="173" t="s">
        <v>80</v>
      </c>
      <c r="B30">
        <v>73.7</v>
      </c>
      <c r="C30">
        <v>10</v>
      </c>
      <c r="D30">
        <v>387.1</v>
      </c>
      <c r="E30">
        <v>335.4</v>
      </c>
      <c r="F30">
        <v>0</v>
      </c>
      <c r="G30">
        <v>0</v>
      </c>
    </row>
    <row r="31" spans="1:7" ht="15" x14ac:dyDescent="0.25">
      <c r="A31" s="173" t="s">
        <v>173</v>
      </c>
      <c r="B31">
        <v>0</v>
      </c>
      <c r="C31">
        <v>0</v>
      </c>
      <c r="D31">
        <v>0</v>
      </c>
      <c r="E31">
        <v>367.1</v>
      </c>
      <c r="F31">
        <v>0</v>
      </c>
      <c r="G31">
        <v>0</v>
      </c>
    </row>
    <row r="32" spans="1:7" ht="15" x14ac:dyDescent="0.25">
      <c r="A32" s="173" t="s">
        <v>168</v>
      </c>
      <c r="B32">
        <v>0</v>
      </c>
      <c r="C32">
        <v>0</v>
      </c>
      <c r="D32" t="s">
        <v>94</v>
      </c>
      <c r="E32">
        <v>0</v>
      </c>
      <c r="F32">
        <v>0</v>
      </c>
      <c r="G32">
        <v>0</v>
      </c>
    </row>
    <row r="33" spans="1:7" ht="15" x14ac:dyDescent="0.25">
      <c r="A33" s="173" t="s">
        <v>81</v>
      </c>
      <c r="B33">
        <v>203.1</v>
      </c>
      <c r="C33">
        <v>226.4</v>
      </c>
      <c r="D33">
        <v>1146.5</v>
      </c>
      <c r="E33">
        <v>1115.8</v>
      </c>
      <c r="F33">
        <v>339.5</v>
      </c>
      <c r="G33">
        <v>0</v>
      </c>
    </row>
    <row r="34" spans="1:7" ht="15" x14ac:dyDescent="0.25">
      <c r="A34" s="173" t="s">
        <v>169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82</v>
      </c>
      <c r="B35">
        <v>0</v>
      </c>
      <c r="C35">
        <v>1.1000000000000001</v>
      </c>
      <c r="D35">
        <v>124.6</v>
      </c>
      <c r="E35">
        <v>63.8</v>
      </c>
      <c r="F35">
        <v>0</v>
      </c>
      <c r="G35">
        <v>0</v>
      </c>
    </row>
    <row r="36" spans="1:7" ht="15" x14ac:dyDescent="0.25">
      <c r="A36" s="173" t="s">
        <v>170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73" t="s">
        <v>83</v>
      </c>
      <c r="B37">
        <v>575</v>
      </c>
      <c r="C37">
        <v>447</v>
      </c>
      <c r="D37">
        <v>2259.1999999999998</v>
      </c>
      <c r="E37">
        <v>1841.8</v>
      </c>
      <c r="F37">
        <v>285</v>
      </c>
      <c r="G37">
        <v>0</v>
      </c>
    </row>
    <row r="38" spans="1:7" ht="15" x14ac:dyDescent="0.25">
      <c r="A38" s="173" t="s">
        <v>84</v>
      </c>
      <c r="B38">
        <v>0.9</v>
      </c>
      <c r="C38">
        <v>0</v>
      </c>
      <c r="D38">
        <v>19.899999999999999</v>
      </c>
      <c r="E38">
        <v>0</v>
      </c>
      <c r="F38">
        <v>0</v>
      </c>
      <c r="G38">
        <v>0</v>
      </c>
    </row>
    <row r="39" spans="1:7" ht="15" x14ac:dyDescent="0.25">
      <c r="A39" s="173" t="s">
        <v>85</v>
      </c>
      <c r="B39">
        <v>23</v>
      </c>
      <c r="C39">
        <v>22</v>
      </c>
      <c r="D39">
        <v>45.6</v>
      </c>
      <c r="E39">
        <v>46.5</v>
      </c>
      <c r="F39">
        <v>0</v>
      </c>
      <c r="G39">
        <v>0</v>
      </c>
    </row>
    <row r="40" spans="1:7" ht="15" x14ac:dyDescent="0.25">
      <c r="A40" s="173" t="s">
        <v>86</v>
      </c>
      <c r="B40">
        <v>62.1</v>
      </c>
      <c r="C40">
        <v>141.4</v>
      </c>
      <c r="D40">
        <v>397.9</v>
      </c>
      <c r="E40">
        <v>494.8</v>
      </c>
      <c r="F40">
        <v>161</v>
      </c>
      <c r="G40">
        <v>0</v>
      </c>
    </row>
    <row r="41" spans="1:7" ht="15" x14ac:dyDescent="0.25">
      <c r="A41" s="173" t="s">
        <v>87</v>
      </c>
      <c r="B41">
        <v>0</v>
      </c>
      <c r="C41">
        <v>0</v>
      </c>
      <c r="D41">
        <v>3</v>
      </c>
      <c r="E41">
        <v>29</v>
      </c>
      <c r="F41">
        <v>0</v>
      </c>
      <c r="G41">
        <v>0</v>
      </c>
    </row>
    <row r="42" spans="1:7" ht="15" x14ac:dyDescent="0.25">
      <c r="A42" s="173" t="s">
        <v>88</v>
      </c>
      <c r="B42">
        <v>58.1</v>
      </c>
      <c r="C42">
        <v>32</v>
      </c>
      <c r="D42">
        <v>361.6</v>
      </c>
      <c r="E42">
        <v>324.89999999999998</v>
      </c>
      <c r="F42">
        <v>0</v>
      </c>
      <c r="G42">
        <v>0</v>
      </c>
    </row>
    <row r="43" spans="1:7" ht="15" x14ac:dyDescent="0.25">
      <c r="A43" s="173" t="s">
        <v>89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73" t="s">
        <v>69</v>
      </c>
    </row>
    <row r="45" spans="1:7" ht="15" x14ac:dyDescent="0.25">
      <c r="A45" s="173" t="s">
        <v>90</v>
      </c>
      <c r="B45">
        <v>0</v>
      </c>
      <c r="C45">
        <v>105</v>
      </c>
      <c r="D45">
        <v>707</v>
      </c>
      <c r="E45">
        <v>1163.7</v>
      </c>
      <c r="F45">
        <v>35</v>
      </c>
      <c r="G45">
        <v>0</v>
      </c>
    </row>
    <row r="46" spans="1:7" ht="15" x14ac:dyDescent="0.25">
      <c r="A46" s="173" t="s">
        <v>91</v>
      </c>
      <c r="B46">
        <v>0</v>
      </c>
      <c r="C46">
        <v>33</v>
      </c>
      <c r="D46">
        <v>309.2</v>
      </c>
      <c r="E46">
        <v>111.8</v>
      </c>
      <c r="F46">
        <v>0</v>
      </c>
      <c r="G46">
        <v>0</v>
      </c>
    </row>
    <row r="47" spans="1:7" ht="15" x14ac:dyDescent="0.25">
      <c r="A47" s="173" t="s">
        <v>174</v>
      </c>
      <c r="B47">
        <v>0</v>
      </c>
      <c r="C47">
        <v>10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173" t="s">
        <v>92</v>
      </c>
      <c r="B48">
        <v>0</v>
      </c>
      <c r="C48">
        <v>50</v>
      </c>
      <c r="D48">
        <v>92.4</v>
      </c>
      <c r="E48">
        <v>125.5</v>
      </c>
      <c r="F48">
        <v>35</v>
      </c>
      <c r="G48">
        <v>0</v>
      </c>
    </row>
    <row r="49" spans="1:7" ht="15" x14ac:dyDescent="0.25">
      <c r="A49" s="173" t="s">
        <v>175</v>
      </c>
      <c r="B49">
        <v>0</v>
      </c>
      <c r="C49">
        <v>0</v>
      </c>
      <c r="D49">
        <v>0</v>
      </c>
      <c r="E49">
        <v>46.6</v>
      </c>
      <c r="F49">
        <v>0</v>
      </c>
      <c r="G49">
        <v>0</v>
      </c>
    </row>
    <row r="50" spans="1:7" ht="15" x14ac:dyDescent="0.25">
      <c r="A50" s="173" t="s">
        <v>93</v>
      </c>
      <c r="B50">
        <v>0</v>
      </c>
      <c r="C50">
        <v>0</v>
      </c>
      <c r="D50">
        <v>28.8</v>
      </c>
      <c r="E50">
        <v>31.9</v>
      </c>
      <c r="F50">
        <v>0</v>
      </c>
      <c r="G50">
        <v>0</v>
      </c>
    </row>
    <row r="51" spans="1:7" ht="15" x14ac:dyDescent="0.25">
      <c r="A51" s="173" t="s">
        <v>95</v>
      </c>
      <c r="B51">
        <v>0</v>
      </c>
      <c r="C51">
        <v>0</v>
      </c>
      <c r="D51">
        <v>9.6999999999999993</v>
      </c>
      <c r="E51">
        <v>2.7</v>
      </c>
      <c r="F51">
        <v>0</v>
      </c>
      <c r="G51">
        <v>0</v>
      </c>
    </row>
    <row r="52" spans="1:7" ht="15" x14ac:dyDescent="0.25">
      <c r="A52" s="173" t="s">
        <v>96</v>
      </c>
      <c r="B52">
        <v>0</v>
      </c>
      <c r="C52">
        <v>12</v>
      </c>
      <c r="D52">
        <v>242.7</v>
      </c>
      <c r="E52">
        <v>754.6</v>
      </c>
      <c r="F52">
        <v>0</v>
      </c>
      <c r="G52">
        <v>0</v>
      </c>
    </row>
    <row r="53" spans="1:7" ht="15" x14ac:dyDescent="0.25">
      <c r="A53" s="173" t="s">
        <v>97</v>
      </c>
      <c r="B53">
        <v>0</v>
      </c>
      <c r="C53">
        <v>0</v>
      </c>
      <c r="D53">
        <v>24.2</v>
      </c>
      <c r="E53">
        <v>35.1</v>
      </c>
      <c r="F53">
        <v>0</v>
      </c>
      <c r="G53">
        <v>0</v>
      </c>
    </row>
    <row r="54" spans="1:7" ht="15" x14ac:dyDescent="0.25">
      <c r="A54" s="173" t="s">
        <v>176</v>
      </c>
      <c r="B54">
        <v>0</v>
      </c>
      <c r="C54">
        <v>0</v>
      </c>
      <c r="D54">
        <v>0</v>
      </c>
      <c r="E54">
        <v>55.6</v>
      </c>
      <c r="F54">
        <v>0</v>
      </c>
      <c r="G54">
        <v>0</v>
      </c>
    </row>
    <row r="55" spans="1:7" ht="15" x14ac:dyDescent="0.25">
      <c r="A55" s="173" t="s">
        <v>69</v>
      </c>
    </row>
    <row r="56" spans="1:7" ht="15" x14ac:dyDescent="0.25">
      <c r="A56" s="173" t="s">
        <v>98</v>
      </c>
      <c r="B56">
        <v>966.1</v>
      </c>
      <c r="C56">
        <v>811.9</v>
      </c>
      <c r="D56">
        <v>5246.8</v>
      </c>
      <c r="E56">
        <v>6016.9</v>
      </c>
      <c r="F56">
        <v>596.29999999999995</v>
      </c>
      <c r="G56">
        <v>0</v>
      </c>
    </row>
    <row r="57" spans="1:7" ht="15" x14ac:dyDescent="0.25">
      <c r="A57" s="173" t="s">
        <v>99</v>
      </c>
      <c r="B57">
        <v>3</v>
      </c>
      <c r="C57">
        <v>5.3</v>
      </c>
      <c r="D57">
        <v>18.100000000000001</v>
      </c>
      <c r="E57">
        <v>16.8</v>
      </c>
      <c r="F57">
        <v>0</v>
      </c>
      <c r="G57">
        <v>0</v>
      </c>
    </row>
    <row r="58" spans="1:7" ht="15" x14ac:dyDescent="0.25">
      <c r="A58" s="173" t="s">
        <v>100</v>
      </c>
      <c r="B58">
        <v>5.8</v>
      </c>
      <c r="C58">
        <v>5.6</v>
      </c>
      <c r="D58">
        <v>13.5</v>
      </c>
      <c r="E58">
        <v>16.600000000000001</v>
      </c>
      <c r="F58">
        <v>0</v>
      </c>
      <c r="G58">
        <v>0</v>
      </c>
    </row>
    <row r="59" spans="1:7" ht="15" x14ac:dyDescent="0.25">
      <c r="A59" s="173" t="s">
        <v>101</v>
      </c>
      <c r="B59">
        <v>0</v>
      </c>
      <c r="C59">
        <v>0</v>
      </c>
      <c r="D59">
        <v>128.69999999999999</v>
      </c>
      <c r="E59">
        <v>282.10000000000002</v>
      </c>
      <c r="F59">
        <v>0</v>
      </c>
      <c r="G59">
        <v>0</v>
      </c>
    </row>
    <row r="60" spans="1:7" ht="15" x14ac:dyDescent="0.25">
      <c r="A60" s="173" t="s">
        <v>102</v>
      </c>
      <c r="B60">
        <v>15</v>
      </c>
      <c r="C60">
        <v>9</v>
      </c>
      <c r="D60">
        <v>64.2</v>
      </c>
      <c r="E60">
        <v>67.2</v>
      </c>
      <c r="F60">
        <v>0</v>
      </c>
      <c r="G60">
        <v>0</v>
      </c>
    </row>
    <row r="61" spans="1:7" ht="15" x14ac:dyDescent="0.25">
      <c r="A61" s="173" t="s">
        <v>103</v>
      </c>
      <c r="B61">
        <v>4.8</v>
      </c>
      <c r="C61">
        <v>1.2</v>
      </c>
      <c r="D61">
        <v>92.7</v>
      </c>
      <c r="E61">
        <v>10.4</v>
      </c>
      <c r="F61">
        <v>0</v>
      </c>
      <c r="G61">
        <v>0</v>
      </c>
    </row>
    <row r="62" spans="1:7" ht="15" x14ac:dyDescent="0.25">
      <c r="A62" s="173" t="s">
        <v>104</v>
      </c>
      <c r="B62">
        <v>37</v>
      </c>
      <c r="C62">
        <v>0</v>
      </c>
      <c r="D62">
        <v>267.60000000000002</v>
      </c>
      <c r="E62">
        <v>309.39999999999998</v>
      </c>
      <c r="F62">
        <v>0</v>
      </c>
      <c r="G62">
        <v>0</v>
      </c>
    </row>
    <row r="63" spans="1:7" ht="15" x14ac:dyDescent="0.25">
      <c r="A63" s="173" t="s">
        <v>105</v>
      </c>
      <c r="B63">
        <v>33.700000000000003</v>
      </c>
      <c r="C63">
        <v>28</v>
      </c>
      <c r="D63">
        <v>260.89999999999998</v>
      </c>
      <c r="E63">
        <v>505.5</v>
      </c>
      <c r="F63">
        <v>18</v>
      </c>
      <c r="G63">
        <v>0</v>
      </c>
    </row>
    <row r="64" spans="1:7" ht="15" x14ac:dyDescent="0.25">
      <c r="A64" s="173" t="s">
        <v>106</v>
      </c>
      <c r="B64">
        <v>78.599999999999994</v>
      </c>
      <c r="C64">
        <v>20</v>
      </c>
      <c r="D64">
        <v>255.9</v>
      </c>
      <c r="E64">
        <v>239.7</v>
      </c>
      <c r="F64">
        <v>41.8</v>
      </c>
      <c r="G64">
        <v>0</v>
      </c>
    </row>
    <row r="65" spans="1:7" ht="15" x14ac:dyDescent="0.25">
      <c r="A65" s="173" t="s">
        <v>107</v>
      </c>
      <c r="B65">
        <v>10</v>
      </c>
      <c r="C65">
        <v>61.5</v>
      </c>
      <c r="D65">
        <v>254.3</v>
      </c>
      <c r="E65">
        <v>340.9</v>
      </c>
      <c r="F65">
        <v>0</v>
      </c>
      <c r="G65">
        <v>0</v>
      </c>
    </row>
    <row r="66" spans="1:7" ht="15" x14ac:dyDescent="0.25">
      <c r="A66" s="173" t="s">
        <v>108</v>
      </c>
      <c r="B66">
        <v>11</v>
      </c>
      <c r="C66">
        <v>0</v>
      </c>
      <c r="D66">
        <v>2.7</v>
      </c>
      <c r="E66">
        <v>1.8</v>
      </c>
      <c r="F66">
        <v>0</v>
      </c>
      <c r="G66">
        <v>0</v>
      </c>
    </row>
    <row r="67" spans="1:7" ht="15" x14ac:dyDescent="0.25">
      <c r="A67" s="173" t="s">
        <v>109</v>
      </c>
      <c r="B67">
        <v>18.399999999999999</v>
      </c>
      <c r="C67">
        <v>51.7</v>
      </c>
      <c r="D67">
        <v>145.80000000000001</v>
      </c>
      <c r="E67">
        <v>247.6</v>
      </c>
      <c r="F67">
        <v>0</v>
      </c>
      <c r="G67">
        <v>0</v>
      </c>
    </row>
    <row r="68" spans="1:7" ht="15" x14ac:dyDescent="0.25">
      <c r="A68" s="173" t="s">
        <v>110</v>
      </c>
      <c r="B68">
        <v>0</v>
      </c>
      <c r="C68">
        <v>0</v>
      </c>
      <c r="D68">
        <v>4.5999999999999996</v>
      </c>
      <c r="E68">
        <v>26.2</v>
      </c>
      <c r="F68">
        <v>0</v>
      </c>
      <c r="G68">
        <v>0</v>
      </c>
    </row>
    <row r="69" spans="1:7" ht="15" x14ac:dyDescent="0.25">
      <c r="A69" s="173" t="s">
        <v>111</v>
      </c>
      <c r="B69">
        <v>0</v>
      </c>
      <c r="C69">
        <v>0</v>
      </c>
      <c r="D69">
        <v>111.2</v>
      </c>
      <c r="E69">
        <v>33.4</v>
      </c>
      <c r="F69">
        <v>0</v>
      </c>
      <c r="G69">
        <v>0</v>
      </c>
    </row>
    <row r="70" spans="1:7" ht="15" x14ac:dyDescent="0.25">
      <c r="A70" s="173" t="s">
        <v>112</v>
      </c>
      <c r="B70">
        <v>33.5</v>
      </c>
      <c r="C70">
        <v>65.8</v>
      </c>
      <c r="D70">
        <v>252.8</v>
      </c>
      <c r="E70">
        <v>258.60000000000002</v>
      </c>
      <c r="F70">
        <v>53.3</v>
      </c>
      <c r="G70">
        <v>0</v>
      </c>
    </row>
    <row r="71" spans="1:7" ht="15" x14ac:dyDescent="0.25">
      <c r="A71" s="173" t="s">
        <v>113</v>
      </c>
      <c r="B71">
        <v>0</v>
      </c>
      <c r="C71">
        <v>22</v>
      </c>
      <c r="D71">
        <v>137.4</v>
      </c>
      <c r="E71">
        <v>151.4</v>
      </c>
      <c r="F71">
        <v>22</v>
      </c>
      <c r="G71">
        <v>0</v>
      </c>
    </row>
    <row r="72" spans="1:7" ht="15" x14ac:dyDescent="0.25">
      <c r="A72" s="173" t="s">
        <v>114</v>
      </c>
      <c r="B72">
        <v>12</v>
      </c>
      <c r="C72">
        <v>3.7</v>
      </c>
      <c r="D72">
        <v>33.6</v>
      </c>
      <c r="E72">
        <v>31.9</v>
      </c>
      <c r="F72">
        <v>9.5</v>
      </c>
      <c r="G72">
        <v>0</v>
      </c>
    </row>
    <row r="73" spans="1:7" ht="15" x14ac:dyDescent="0.25">
      <c r="A73" s="173" t="s">
        <v>115</v>
      </c>
      <c r="B73">
        <v>576.6</v>
      </c>
      <c r="C73">
        <v>406.8</v>
      </c>
      <c r="D73">
        <v>2638.5</v>
      </c>
      <c r="E73">
        <v>2780.9</v>
      </c>
      <c r="F73">
        <v>280.39999999999998</v>
      </c>
      <c r="G73">
        <v>0</v>
      </c>
    </row>
    <row r="74" spans="1:7" ht="15" x14ac:dyDescent="0.25">
      <c r="A74" s="173" t="s">
        <v>116</v>
      </c>
      <c r="B74">
        <v>0</v>
      </c>
      <c r="C74">
        <v>0</v>
      </c>
      <c r="D74" t="s">
        <v>94</v>
      </c>
      <c r="E74">
        <v>0</v>
      </c>
      <c r="F74">
        <v>0</v>
      </c>
      <c r="G74">
        <v>0</v>
      </c>
    </row>
    <row r="75" spans="1:7" ht="15" x14ac:dyDescent="0.25">
      <c r="A75" s="173" t="s">
        <v>117</v>
      </c>
      <c r="B75">
        <v>0</v>
      </c>
      <c r="C75">
        <v>6.8</v>
      </c>
      <c r="D75">
        <v>68.5</v>
      </c>
      <c r="E75">
        <v>63.8</v>
      </c>
      <c r="F75">
        <v>35</v>
      </c>
      <c r="G75">
        <v>0</v>
      </c>
    </row>
    <row r="76" spans="1:7" ht="15" x14ac:dyDescent="0.25">
      <c r="A76" s="173" t="s">
        <v>118</v>
      </c>
      <c r="B76">
        <v>25</v>
      </c>
      <c r="C76">
        <v>24</v>
      </c>
      <c r="D76">
        <v>90.4</v>
      </c>
      <c r="E76">
        <v>137.5</v>
      </c>
      <c r="F76">
        <v>76.7</v>
      </c>
      <c r="G76">
        <v>0</v>
      </c>
    </row>
    <row r="77" spans="1:7" ht="15" x14ac:dyDescent="0.25">
      <c r="A77" s="173" t="s">
        <v>119</v>
      </c>
      <c r="B77">
        <v>52.5</v>
      </c>
      <c r="C77">
        <v>21.5</v>
      </c>
      <c r="D77">
        <v>144.80000000000001</v>
      </c>
      <c r="E77">
        <v>143.80000000000001</v>
      </c>
      <c r="F77">
        <v>42</v>
      </c>
      <c r="G77">
        <v>0</v>
      </c>
    </row>
    <row r="78" spans="1:7" ht="15" x14ac:dyDescent="0.25">
      <c r="A78" s="173" t="s">
        <v>120</v>
      </c>
      <c r="B78">
        <v>25</v>
      </c>
      <c r="C78">
        <v>0.6</v>
      </c>
      <c r="D78">
        <v>63.9</v>
      </c>
      <c r="E78">
        <v>107.4</v>
      </c>
      <c r="F78">
        <v>6</v>
      </c>
      <c r="G78">
        <v>0</v>
      </c>
    </row>
    <row r="79" spans="1:7" ht="15" x14ac:dyDescent="0.25">
      <c r="A79" s="173" t="s">
        <v>121</v>
      </c>
      <c r="B79">
        <v>0</v>
      </c>
      <c r="C79">
        <v>25.2</v>
      </c>
      <c r="D79">
        <v>40.9</v>
      </c>
      <c r="E79">
        <v>91.4</v>
      </c>
      <c r="F79">
        <v>10.6</v>
      </c>
      <c r="G79">
        <v>0</v>
      </c>
    </row>
    <row r="80" spans="1:7" ht="15" x14ac:dyDescent="0.25">
      <c r="A80" s="173" t="s">
        <v>122</v>
      </c>
      <c r="B80">
        <v>24.2</v>
      </c>
      <c r="C80">
        <v>53.2</v>
      </c>
      <c r="D80">
        <v>156</v>
      </c>
      <c r="E80">
        <v>152.69999999999999</v>
      </c>
      <c r="F80">
        <v>1</v>
      </c>
      <c r="G80">
        <v>0</v>
      </c>
    </row>
    <row r="81" spans="1:7" ht="15" x14ac:dyDescent="0.25">
      <c r="A81" s="173" t="s">
        <v>65</v>
      </c>
      <c r="B81" t="s">
        <v>67</v>
      </c>
      <c r="C81" t="s">
        <v>66</v>
      </c>
      <c r="D81" t="s">
        <v>68</v>
      </c>
      <c r="E81" t="s">
        <v>68</v>
      </c>
      <c r="F81" t="s">
        <v>197</v>
      </c>
      <c r="G81" t="s">
        <v>67</v>
      </c>
    </row>
    <row r="82" spans="1:7" ht="15" x14ac:dyDescent="0.25">
      <c r="A82" s="173" t="s">
        <v>123</v>
      </c>
      <c r="B82">
        <v>2790.9</v>
      </c>
      <c r="C82">
        <v>2334.6999999999998</v>
      </c>
      <c r="D82">
        <v>15652.1</v>
      </c>
      <c r="E82">
        <v>15890.7</v>
      </c>
      <c r="F82">
        <v>1569.8</v>
      </c>
      <c r="G82">
        <v>0</v>
      </c>
    </row>
    <row r="83" spans="1:7" ht="15" x14ac:dyDescent="0.25">
      <c r="A83" s="173" t="s">
        <v>124</v>
      </c>
      <c r="B83">
        <v>291.89999999999998</v>
      </c>
      <c r="C83">
        <v>310.10000000000002</v>
      </c>
      <c r="D83">
        <v>0</v>
      </c>
      <c r="E83">
        <v>0</v>
      </c>
      <c r="F83">
        <v>205</v>
      </c>
      <c r="G83">
        <v>0</v>
      </c>
    </row>
    <row r="84" spans="1:7" ht="15" x14ac:dyDescent="0.25">
      <c r="A84" s="173" t="s">
        <v>65</v>
      </c>
      <c r="B84" t="s">
        <v>67</v>
      </c>
      <c r="C84" t="s">
        <v>66</v>
      </c>
      <c r="D84" t="s">
        <v>68</v>
      </c>
      <c r="E84" t="s">
        <v>68</v>
      </c>
      <c r="F84" t="s">
        <v>197</v>
      </c>
      <c r="G84" t="s">
        <v>67</v>
      </c>
    </row>
    <row r="85" spans="1:7" ht="15" x14ac:dyDescent="0.25">
      <c r="A85" s="173" t="s">
        <v>125</v>
      </c>
      <c r="B85">
        <v>3082.7</v>
      </c>
      <c r="C85">
        <v>2644.8</v>
      </c>
      <c r="D85">
        <v>15652.1</v>
      </c>
      <c r="E85">
        <v>15890.7</v>
      </c>
      <c r="F85">
        <v>1774.8</v>
      </c>
      <c r="G85">
        <v>0</v>
      </c>
    </row>
    <row r="86" spans="1:7" ht="15" x14ac:dyDescent="0.25">
      <c r="A86" s="173" t="s">
        <v>126</v>
      </c>
      <c r="B86" t="s">
        <v>45</v>
      </c>
      <c r="C86" t="s">
        <v>45</v>
      </c>
      <c r="D86">
        <v>0</v>
      </c>
      <c r="E86">
        <v>0</v>
      </c>
      <c r="F86" t="s">
        <v>45</v>
      </c>
      <c r="G86" t="s">
        <v>45</v>
      </c>
    </row>
    <row r="87" spans="1:7" ht="15" x14ac:dyDescent="0.25">
      <c r="A87" s="173" t="s">
        <v>127</v>
      </c>
      <c r="B87">
        <v>0</v>
      </c>
      <c r="C87">
        <v>0</v>
      </c>
      <c r="D87" t="s">
        <v>45</v>
      </c>
      <c r="E87" t="s">
        <v>45</v>
      </c>
      <c r="F87">
        <v>0</v>
      </c>
      <c r="G87">
        <v>0</v>
      </c>
    </row>
    <row r="88" spans="1:7" ht="15" x14ac:dyDescent="0.25">
      <c r="A88" s="173" t="s">
        <v>65</v>
      </c>
      <c r="B88" t="s">
        <v>67</v>
      </c>
      <c r="C88" t="s">
        <v>66</v>
      </c>
      <c r="D88" t="s">
        <v>68</v>
      </c>
      <c r="E88" t="s">
        <v>68</v>
      </c>
      <c r="F88" t="s">
        <v>197</v>
      </c>
      <c r="G88" t="s">
        <v>67</v>
      </c>
    </row>
    <row r="89" spans="1:7" ht="15" x14ac:dyDescent="0.25">
      <c r="A89" s="173"/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580F0-F829-4BFA-8D2C-A637CED65E9A}">
  <dimension ref="A1:G88"/>
  <sheetViews>
    <sheetView topLeftCell="A60" workbookViewId="0">
      <selection activeCell="B7" sqref="B7"/>
    </sheetView>
  </sheetViews>
  <sheetFormatPr defaultRowHeight="13.2" x14ac:dyDescent="0.25"/>
  <cols>
    <col min="1" max="1" width="30.109375" customWidth="1"/>
    <col min="2" max="2" width="14.109375" customWidth="1"/>
    <col min="3" max="3" width="10.33203125" customWidth="1"/>
    <col min="4" max="5" width="11.33203125" customWidth="1"/>
    <col min="6" max="6" width="13.5546875" customWidth="1"/>
    <col min="7" max="7" width="11.1093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214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27.5</v>
      </c>
      <c r="C12">
        <v>0</v>
      </c>
      <c r="D12">
        <v>282.10000000000002</v>
      </c>
      <c r="E12">
        <v>358.2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24</v>
      </c>
      <c r="C14">
        <v>0</v>
      </c>
      <c r="D14">
        <v>207.6</v>
      </c>
      <c r="E14">
        <v>303.89999999999998</v>
      </c>
      <c r="F14">
        <v>0</v>
      </c>
      <c r="G14">
        <v>0</v>
      </c>
    </row>
    <row r="15" spans="1:7" ht="15" x14ac:dyDescent="0.25">
      <c r="A15" s="173" t="s">
        <v>172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73</v>
      </c>
      <c r="B17">
        <v>3.5</v>
      </c>
      <c r="C17">
        <v>0</v>
      </c>
      <c r="D17">
        <v>41.7</v>
      </c>
      <c r="E17">
        <v>19.100000000000001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297.89999999999998</v>
      </c>
      <c r="C20">
        <v>324.2</v>
      </c>
      <c r="D20">
        <v>1655.3</v>
      </c>
      <c r="E20">
        <v>1776.4</v>
      </c>
      <c r="F20">
        <v>105.5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225.4</v>
      </c>
      <c r="C22">
        <v>153.4</v>
      </c>
      <c r="D22">
        <v>873.7</v>
      </c>
      <c r="E22">
        <v>656.8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555</v>
      </c>
      <c r="C24">
        <v>7.9</v>
      </c>
      <c r="D24">
        <v>1608.1</v>
      </c>
      <c r="E24">
        <v>1090.4000000000001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1157.9000000000001</v>
      </c>
      <c r="C26">
        <v>807.7</v>
      </c>
      <c r="D26">
        <v>4904.3999999999996</v>
      </c>
      <c r="E26">
        <v>4769.6000000000004</v>
      </c>
      <c r="F26">
        <v>785.5</v>
      </c>
      <c r="G26">
        <v>0</v>
      </c>
    </row>
    <row r="27" spans="1:7" ht="15" x14ac:dyDescent="0.25">
      <c r="A27" s="173" t="s">
        <v>167</v>
      </c>
      <c r="B27">
        <v>0</v>
      </c>
      <c r="C27">
        <v>0</v>
      </c>
      <c r="D27">
        <v>149.9</v>
      </c>
      <c r="E27">
        <v>0</v>
      </c>
      <c r="F27">
        <v>0</v>
      </c>
      <c r="G27">
        <v>0</v>
      </c>
    </row>
    <row r="28" spans="1:7" ht="15" x14ac:dyDescent="0.25">
      <c r="A28" s="173" t="s">
        <v>78</v>
      </c>
      <c r="B28">
        <v>0</v>
      </c>
      <c r="C28">
        <v>0</v>
      </c>
      <c r="D28">
        <v>46.7</v>
      </c>
      <c r="E28">
        <v>48.3</v>
      </c>
      <c r="F28">
        <v>0</v>
      </c>
      <c r="G28">
        <v>0</v>
      </c>
    </row>
    <row r="29" spans="1:7" ht="15" x14ac:dyDescent="0.25">
      <c r="A29" s="173" t="s">
        <v>79</v>
      </c>
      <c r="B29">
        <v>0.5</v>
      </c>
      <c r="C29">
        <v>0.8</v>
      </c>
      <c r="D29">
        <v>2.7</v>
      </c>
      <c r="E29">
        <v>2.2999999999999998</v>
      </c>
      <c r="F29">
        <v>0</v>
      </c>
      <c r="G29">
        <v>0</v>
      </c>
    </row>
    <row r="30" spans="1:7" ht="15" x14ac:dyDescent="0.25">
      <c r="A30" s="173" t="s">
        <v>80</v>
      </c>
      <c r="B30">
        <v>46.7</v>
      </c>
      <c r="C30">
        <v>10</v>
      </c>
      <c r="D30">
        <v>387.1</v>
      </c>
      <c r="E30">
        <v>335.4</v>
      </c>
      <c r="F30">
        <v>0</v>
      </c>
      <c r="G30">
        <v>0</v>
      </c>
    </row>
    <row r="31" spans="1:7" ht="15" x14ac:dyDescent="0.25">
      <c r="A31" s="173" t="s">
        <v>173</v>
      </c>
      <c r="B31">
        <v>0</v>
      </c>
      <c r="C31">
        <v>0</v>
      </c>
      <c r="D31">
        <v>0</v>
      </c>
      <c r="E31">
        <v>367.1</v>
      </c>
      <c r="F31">
        <v>0</v>
      </c>
      <c r="G31">
        <v>0</v>
      </c>
    </row>
    <row r="32" spans="1:7" ht="15" x14ac:dyDescent="0.25">
      <c r="A32" s="173" t="s">
        <v>168</v>
      </c>
      <c r="B32">
        <v>0</v>
      </c>
      <c r="C32">
        <v>0</v>
      </c>
      <c r="D32" t="s">
        <v>94</v>
      </c>
      <c r="E32">
        <v>0</v>
      </c>
      <c r="F32">
        <v>0</v>
      </c>
      <c r="G32">
        <v>0</v>
      </c>
    </row>
    <row r="33" spans="1:7" ht="15" x14ac:dyDescent="0.25">
      <c r="A33" s="173" t="s">
        <v>81</v>
      </c>
      <c r="B33">
        <v>239.5</v>
      </c>
      <c r="C33">
        <v>143.4</v>
      </c>
      <c r="D33">
        <v>1105.9000000000001</v>
      </c>
      <c r="E33">
        <v>1115.8</v>
      </c>
      <c r="F33">
        <v>339.5</v>
      </c>
      <c r="G33">
        <v>0</v>
      </c>
    </row>
    <row r="34" spans="1:7" ht="15" x14ac:dyDescent="0.25">
      <c r="A34" s="173" t="s">
        <v>169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82</v>
      </c>
      <c r="B35">
        <v>0</v>
      </c>
      <c r="C35">
        <v>1.6</v>
      </c>
      <c r="D35">
        <v>122.6</v>
      </c>
      <c r="E35">
        <v>63.3</v>
      </c>
      <c r="F35">
        <v>0</v>
      </c>
      <c r="G35">
        <v>0</v>
      </c>
    </row>
    <row r="36" spans="1:7" ht="15" x14ac:dyDescent="0.25">
      <c r="A36" s="173" t="s">
        <v>170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73" t="s">
        <v>83</v>
      </c>
      <c r="B37">
        <v>727</v>
      </c>
      <c r="C37">
        <v>409</v>
      </c>
      <c r="D37">
        <v>2097.3000000000002</v>
      </c>
      <c r="E37">
        <v>1841.8</v>
      </c>
      <c r="F37">
        <v>285</v>
      </c>
      <c r="G37">
        <v>0</v>
      </c>
    </row>
    <row r="38" spans="1:7" ht="15" x14ac:dyDescent="0.25">
      <c r="A38" s="173" t="s">
        <v>84</v>
      </c>
      <c r="B38">
        <v>0.9</v>
      </c>
      <c r="C38">
        <v>0</v>
      </c>
      <c r="D38">
        <v>19.899999999999999</v>
      </c>
      <c r="E38">
        <v>0</v>
      </c>
      <c r="F38">
        <v>0</v>
      </c>
      <c r="G38">
        <v>0</v>
      </c>
    </row>
    <row r="39" spans="1:7" ht="15" x14ac:dyDescent="0.25">
      <c r="A39" s="173" t="s">
        <v>85</v>
      </c>
      <c r="B39">
        <v>23</v>
      </c>
      <c r="C39">
        <v>22</v>
      </c>
      <c r="D39">
        <v>45.6</v>
      </c>
      <c r="E39">
        <v>46.5</v>
      </c>
      <c r="F39">
        <v>0</v>
      </c>
      <c r="G39">
        <v>0</v>
      </c>
    </row>
    <row r="40" spans="1:7" ht="15" x14ac:dyDescent="0.25">
      <c r="A40" s="173" t="s">
        <v>86</v>
      </c>
      <c r="B40">
        <v>63.2</v>
      </c>
      <c r="C40">
        <v>188.5</v>
      </c>
      <c r="D40">
        <v>396.8</v>
      </c>
      <c r="E40">
        <v>438.1</v>
      </c>
      <c r="F40">
        <v>161</v>
      </c>
      <c r="G40">
        <v>0</v>
      </c>
    </row>
    <row r="41" spans="1:7" ht="15" x14ac:dyDescent="0.25">
      <c r="A41" s="173" t="s">
        <v>87</v>
      </c>
      <c r="B41">
        <v>0.8</v>
      </c>
      <c r="C41">
        <v>0</v>
      </c>
      <c r="D41">
        <v>2.2000000000000002</v>
      </c>
      <c r="E41">
        <v>29</v>
      </c>
      <c r="F41">
        <v>0</v>
      </c>
      <c r="G41">
        <v>0</v>
      </c>
    </row>
    <row r="42" spans="1:7" ht="15" x14ac:dyDescent="0.25">
      <c r="A42" s="173" t="s">
        <v>88</v>
      </c>
      <c r="B42">
        <v>56.3</v>
      </c>
      <c r="C42">
        <v>32.4</v>
      </c>
      <c r="D42">
        <v>360.5</v>
      </c>
      <c r="E42">
        <v>324.5</v>
      </c>
      <c r="F42">
        <v>0</v>
      </c>
      <c r="G42">
        <v>0</v>
      </c>
    </row>
    <row r="43" spans="1:7" ht="15" x14ac:dyDescent="0.25">
      <c r="A43" s="173" t="s">
        <v>89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73" t="s">
        <v>69</v>
      </c>
    </row>
    <row r="45" spans="1:7" ht="15" x14ac:dyDescent="0.25">
      <c r="A45" s="173" t="s">
        <v>90</v>
      </c>
      <c r="B45">
        <v>0</v>
      </c>
      <c r="C45">
        <v>117.4</v>
      </c>
      <c r="D45">
        <v>707</v>
      </c>
      <c r="E45">
        <v>1137.3</v>
      </c>
      <c r="F45">
        <v>35</v>
      </c>
      <c r="G45">
        <v>0</v>
      </c>
    </row>
    <row r="46" spans="1:7" ht="15" x14ac:dyDescent="0.25">
      <c r="A46" s="173" t="s">
        <v>91</v>
      </c>
      <c r="B46">
        <v>0</v>
      </c>
      <c r="C46">
        <v>33</v>
      </c>
      <c r="D46">
        <v>309.2</v>
      </c>
      <c r="E46">
        <v>111.8</v>
      </c>
      <c r="F46">
        <v>0</v>
      </c>
      <c r="G46">
        <v>0</v>
      </c>
    </row>
    <row r="47" spans="1:7" ht="15" x14ac:dyDescent="0.25">
      <c r="A47" s="173" t="s">
        <v>174</v>
      </c>
      <c r="B47">
        <v>0</v>
      </c>
      <c r="C47">
        <v>10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173" t="s">
        <v>92</v>
      </c>
      <c r="B48">
        <v>0</v>
      </c>
      <c r="C48">
        <v>50</v>
      </c>
      <c r="D48">
        <v>92.4</v>
      </c>
      <c r="E48">
        <v>125.5</v>
      </c>
      <c r="F48">
        <v>35</v>
      </c>
      <c r="G48">
        <v>0</v>
      </c>
    </row>
    <row r="49" spans="1:7" ht="15" x14ac:dyDescent="0.25">
      <c r="A49" s="173" t="s">
        <v>175</v>
      </c>
      <c r="B49">
        <v>0</v>
      </c>
      <c r="C49">
        <v>0</v>
      </c>
      <c r="D49">
        <v>0</v>
      </c>
      <c r="E49">
        <v>46.6</v>
      </c>
      <c r="F49">
        <v>0</v>
      </c>
      <c r="G49">
        <v>0</v>
      </c>
    </row>
    <row r="50" spans="1:7" ht="15" x14ac:dyDescent="0.25">
      <c r="A50" s="173" t="s">
        <v>93</v>
      </c>
      <c r="B50">
        <v>0</v>
      </c>
      <c r="C50">
        <v>0</v>
      </c>
      <c r="D50">
        <v>28.8</v>
      </c>
      <c r="E50">
        <v>31.9</v>
      </c>
      <c r="F50">
        <v>0</v>
      </c>
      <c r="G50">
        <v>0</v>
      </c>
    </row>
    <row r="51" spans="1:7" ht="15" x14ac:dyDescent="0.25">
      <c r="A51" s="173" t="s">
        <v>95</v>
      </c>
      <c r="B51">
        <v>0</v>
      </c>
      <c r="C51">
        <v>0</v>
      </c>
      <c r="D51">
        <v>9.6999999999999993</v>
      </c>
      <c r="E51">
        <v>2.7</v>
      </c>
      <c r="F51">
        <v>0</v>
      </c>
      <c r="G51">
        <v>0</v>
      </c>
    </row>
    <row r="52" spans="1:7" ht="15" x14ac:dyDescent="0.25">
      <c r="A52" s="173" t="s">
        <v>96</v>
      </c>
      <c r="B52">
        <v>0</v>
      </c>
      <c r="C52">
        <v>24.4</v>
      </c>
      <c r="D52">
        <v>242.7</v>
      </c>
      <c r="E52">
        <v>728.2</v>
      </c>
      <c r="F52">
        <v>0</v>
      </c>
      <c r="G52">
        <v>0</v>
      </c>
    </row>
    <row r="53" spans="1:7" ht="15" x14ac:dyDescent="0.25">
      <c r="A53" s="173" t="s">
        <v>97</v>
      </c>
      <c r="B53">
        <v>0</v>
      </c>
      <c r="C53">
        <v>0</v>
      </c>
      <c r="D53">
        <v>24.2</v>
      </c>
      <c r="E53">
        <v>35.1</v>
      </c>
      <c r="F53">
        <v>0</v>
      </c>
      <c r="G53">
        <v>0</v>
      </c>
    </row>
    <row r="54" spans="1:7" ht="15" x14ac:dyDescent="0.25">
      <c r="A54" s="173" t="s">
        <v>176</v>
      </c>
      <c r="B54">
        <v>0</v>
      </c>
      <c r="C54">
        <v>0</v>
      </c>
      <c r="D54">
        <v>0</v>
      </c>
      <c r="E54">
        <v>55.6</v>
      </c>
      <c r="F54">
        <v>0</v>
      </c>
      <c r="G54">
        <v>0</v>
      </c>
    </row>
    <row r="55" spans="1:7" ht="15" x14ac:dyDescent="0.25">
      <c r="A55" s="173" t="s">
        <v>69</v>
      </c>
    </row>
    <row r="56" spans="1:7" ht="15" x14ac:dyDescent="0.25">
      <c r="A56" s="173" t="s">
        <v>98</v>
      </c>
      <c r="B56">
        <v>1060.5</v>
      </c>
      <c r="C56">
        <v>884.7</v>
      </c>
      <c r="D56">
        <v>5133.7</v>
      </c>
      <c r="E56">
        <v>5899.3</v>
      </c>
      <c r="F56">
        <v>486.8</v>
      </c>
      <c r="G56">
        <v>0</v>
      </c>
    </row>
    <row r="57" spans="1:7" ht="15" x14ac:dyDescent="0.25">
      <c r="A57" s="173" t="s">
        <v>99</v>
      </c>
      <c r="B57">
        <v>3</v>
      </c>
      <c r="C57">
        <v>3.1</v>
      </c>
      <c r="D57">
        <v>18.100000000000001</v>
      </c>
      <c r="E57">
        <v>16.8</v>
      </c>
      <c r="F57">
        <v>0</v>
      </c>
      <c r="G57">
        <v>0</v>
      </c>
    </row>
    <row r="58" spans="1:7" ht="15" x14ac:dyDescent="0.25">
      <c r="A58" s="173" t="s">
        <v>100</v>
      </c>
      <c r="B58">
        <v>5.8</v>
      </c>
      <c r="C58">
        <v>11.2</v>
      </c>
      <c r="D58">
        <v>13.5</v>
      </c>
      <c r="E58">
        <v>16.600000000000001</v>
      </c>
      <c r="F58">
        <v>0</v>
      </c>
      <c r="G58">
        <v>0</v>
      </c>
    </row>
    <row r="59" spans="1:7" ht="15" x14ac:dyDescent="0.25">
      <c r="A59" s="173" t="s">
        <v>101</v>
      </c>
      <c r="B59">
        <v>0</v>
      </c>
      <c r="C59">
        <v>0</v>
      </c>
      <c r="D59">
        <v>128.69999999999999</v>
      </c>
      <c r="E59">
        <v>282.10000000000002</v>
      </c>
      <c r="F59">
        <v>0</v>
      </c>
      <c r="G59">
        <v>0</v>
      </c>
    </row>
    <row r="60" spans="1:7" ht="15" x14ac:dyDescent="0.25">
      <c r="A60" s="173" t="s">
        <v>102</v>
      </c>
      <c r="B60">
        <v>15</v>
      </c>
      <c r="C60">
        <v>9</v>
      </c>
      <c r="D60">
        <v>64.2</v>
      </c>
      <c r="E60">
        <v>67.2</v>
      </c>
      <c r="F60">
        <v>0</v>
      </c>
      <c r="G60">
        <v>0</v>
      </c>
    </row>
    <row r="61" spans="1:7" ht="15" x14ac:dyDescent="0.25">
      <c r="A61" s="173" t="s">
        <v>103</v>
      </c>
      <c r="B61">
        <v>5.0999999999999996</v>
      </c>
      <c r="C61">
        <v>1.2</v>
      </c>
      <c r="D61">
        <v>91.5</v>
      </c>
      <c r="E61">
        <v>10.3</v>
      </c>
      <c r="F61">
        <v>0</v>
      </c>
      <c r="G61">
        <v>0</v>
      </c>
    </row>
    <row r="62" spans="1:7" ht="15" x14ac:dyDescent="0.25">
      <c r="A62" s="173" t="s">
        <v>104</v>
      </c>
      <c r="B62">
        <v>37</v>
      </c>
      <c r="C62">
        <v>0</v>
      </c>
      <c r="D62">
        <v>267.60000000000002</v>
      </c>
      <c r="E62">
        <v>309.39999999999998</v>
      </c>
      <c r="F62">
        <v>0</v>
      </c>
      <c r="G62">
        <v>0</v>
      </c>
    </row>
    <row r="63" spans="1:7" ht="15" x14ac:dyDescent="0.25">
      <c r="A63" s="173" t="s">
        <v>105</v>
      </c>
      <c r="B63">
        <v>42.7</v>
      </c>
      <c r="C63">
        <v>35</v>
      </c>
      <c r="D63">
        <v>252.5</v>
      </c>
      <c r="E63">
        <v>492.2</v>
      </c>
      <c r="F63">
        <v>18</v>
      </c>
      <c r="G63">
        <v>0</v>
      </c>
    </row>
    <row r="64" spans="1:7" ht="15" x14ac:dyDescent="0.25">
      <c r="A64" s="173" t="s">
        <v>106</v>
      </c>
      <c r="B64">
        <v>73.599999999999994</v>
      </c>
      <c r="C64">
        <v>20</v>
      </c>
      <c r="D64">
        <v>255.9</v>
      </c>
      <c r="E64">
        <v>239.7</v>
      </c>
      <c r="F64">
        <v>24</v>
      </c>
      <c r="G64">
        <v>0</v>
      </c>
    </row>
    <row r="65" spans="1:7" ht="15" x14ac:dyDescent="0.25">
      <c r="A65" s="173" t="s">
        <v>107</v>
      </c>
      <c r="B65">
        <v>10</v>
      </c>
      <c r="C65">
        <v>61.5</v>
      </c>
      <c r="D65">
        <v>254.3</v>
      </c>
      <c r="E65">
        <v>330.1</v>
      </c>
      <c r="F65">
        <v>0</v>
      </c>
      <c r="G65">
        <v>0</v>
      </c>
    </row>
    <row r="66" spans="1:7" ht="15" x14ac:dyDescent="0.25">
      <c r="A66" s="173" t="s">
        <v>108</v>
      </c>
      <c r="B66">
        <v>11</v>
      </c>
      <c r="C66">
        <v>0</v>
      </c>
      <c r="D66">
        <v>2.7</v>
      </c>
      <c r="E66">
        <v>1.8</v>
      </c>
      <c r="F66">
        <v>0</v>
      </c>
      <c r="G66">
        <v>0</v>
      </c>
    </row>
    <row r="67" spans="1:7" ht="15" x14ac:dyDescent="0.25">
      <c r="A67" s="173" t="s">
        <v>109</v>
      </c>
      <c r="B67">
        <v>18.399999999999999</v>
      </c>
      <c r="C67">
        <v>51.7</v>
      </c>
      <c r="D67">
        <v>145.80000000000001</v>
      </c>
      <c r="E67">
        <v>247.6</v>
      </c>
      <c r="F67">
        <v>0</v>
      </c>
      <c r="G67">
        <v>0</v>
      </c>
    </row>
    <row r="68" spans="1:7" ht="15" x14ac:dyDescent="0.25">
      <c r="A68" s="173" t="s">
        <v>110</v>
      </c>
      <c r="B68">
        <v>0</v>
      </c>
      <c r="C68">
        <v>0</v>
      </c>
      <c r="D68">
        <v>4.5999999999999996</v>
      </c>
      <c r="E68">
        <v>26.2</v>
      </c>
      <c r="F68">
        <v>0</v>
      </c>
      <c r="G68">
        <v>0</v>
      </c>
    </row>
    <row r="69" spans="1:7" ht="15" x14ac:dyDescent="0.25">
      <c r="A69" s="173" t="s">
        <v>111</v>
      </c>
      <c r="B69">
        <v>0</v>
      </c>
      <c r="C69">
        <v>7</v>
      </c>
      <c r="D69">
        <v>111.2</v>
      </c>
      <c r="E69">
        <v>26.3</v>
      </c>
      <c r="F69">
        <v>0</v>
      </c>
      <c r="G69">
        <v>0</v>
      </c>
    </row>
    <row r="70" spans="1:7" ht="15" x14ac:dyDescent="0.25">
      <c r="A70" s="173" t="s">
        <v>112</v>
      </c>
      <c r="B70">
        <v>36</v>
      </c>
      <c r="C70">
        <v>72.8</v>
      </c>
      <c r="D70">
        <v>239.1</v>
      </c>
      <c r="E70">
        <v>258.60000000000002</v>
      </c>
      <c r="F70">
        <v>53.3</v>
      </c>
      <c r="G70">
        <v>0</v>
      </c>
    </row>
    <row r="71" spans="1:7" ht="15" x14ac:dyDescent="0.25">
      <c r="A71" s="173" t="s">
        <v>113</v>
      </c>
      <c r="B71">
        <v>22.7</v>
      </c>
      <c r="C71">
        <v>22</v>
      </c>
      <c r="D71">
        <v>115.4</v>
      </c>
      <c r="E71">
        <v>151.4</v>
      </c>
      <c r="F71">
        <v>22</v>
      </c>
      <c r="G71">
        <v>0</v>
      </c>
    </row>
    <row r="72" spans="1:7" ht="15" x14ac:dyDescent="0.25">
      <c r="A72" s="173" t="s">
        <v>114</v>
      </c>
      <c r="B72">
        <v>2.5</v>
      </c>
      <c r="C72">
        <v>1.8</v>
      </c>
      <c r="D72">
        <v>33.6</v>
      </c>
      <c r="E72">
        <v>31.9</v>
      </c>
      <c r="F72">
        <v>0</v>
      </c>
      <c r="G72">
        <v>0</v>
      </c>
    </row>
    <row r="73" spans="1:7" ht="15" x14ac:dyDescent="0.25">
      <c r="A73" s="173" t="s">
        <v>115</v>
      </c>
      <c r="B73">
        <v>626.70000000000005</v>
      </c>
      <c r="C73">
        <v>467</v>
      </c>
      <c r="D73">
        <v>2579.6</v>
      </c>
      <c r="E73">
        <v>2721.8</v>
      </c>
      <c r="F73">
        <v>206.3</v>
      </c>
      <c r="G73">
        <v>0</v>
      </c>
    </row>
    <row r="74" spans="1:7" ht="15" x14ac:dyDescent="0.25">
      <c r="A74" s="173" t="s">
        <v>116</v>
      </c>
      <c r="B74">
        <v>0</v>
      </c>
      <c r="C74">
        <v>0</v>
      </c>
      <c r="D74" t="s">
        <v>94</v>
      </c>
      <c r="E74">
        <v>0</v>
      </c>
      <c r="F74">
        <v>0</v>
      </c>
      <c r="G74">
        <v>0</v>
      </c>
    </row>
    <row r="75" spans="1:7" ht="15" x14ac:dyDescent="0.25">
      <c r="A75" s="173" t="s">
        <v>117</v>
      </c>
      <c r="B75">
        <v>16</v>
      </c>
      <c r="C75">
        <v>6.8</v>
      </c>
      <c r="D75">
        <v>68.5</v>
      </c>
      <c r="E75">
        <v>63.8</v>
      </c>
      <c r="F75">
        <v>35</v>
      </c>
      <c r="G75">
        <v>0</v>
      </c>
    </row>
    <row r="76" spans="1:7" ht="15" x14ac:dyDescent="0.25">
      <c r="A76" s="173" t="s">
        <v>118</v>
      </c>
      <c r="B76">
        <v>25</v>
      </c>
      <c r="C76">
        <v>49.2</v>
      </c>
      <c r="D76">
        <v>90.4</v>
      </c>
      <c r="E76">
        <v>110.2</v>
      </c>
      <c r="F76">
        <v>69.7</v>
      </c>
      <c r="G76">
        <v>0</v>
      </c>
    </row>
    <row r="77" spans="1:7" ht="15" x14ac:dyDescent="0.25">
      <c r="A77" s="173" t="s">
        <v>119</v>
      </c>
      <c r="B77">
        <v>52.5</v>
      </c>
      <c r="C77">
        <v>21.5</v>
      </c>
      <c r="D77">
        <v>144.80000000000001</v>
      </c>
      <c r="E77">
        <v>143.80000000000001</v>
      </c>
      <c r="F77">
        <v>42</v>
      </c>
      <c r="G77">
        <v>0</v>
      </c>
    </row>
    <row r="78" spans="1:7" ht="15" x14ac:dyDescent="0.25">
      <c r="A78" s="173" t="s">
        <v>120</v>
      </c>
      <c r="B78">
        <v>25</v>
      </c>
      <c r="C78">
        <v>0.6</v>
      </c>
      <c r="D78">
        <v>63.9</v>
      </c>
      <c r="E78">
        <v>107.4</v>
      </c>
      <c r="F78">
        <v>6</v>
      </c>
      <c r="G78">
        <v>0</v>
      </c>
    </row>
    <row r="79" spans="1:7" ht="15" x14ac:dyDescent="0.25">
      <c r="A79" s="173" t="s">
        <v>121</v>
      </c>
      <c r="B79">
        <v>8.4</v>
      </c>
      <c r="C79">
        <v>25.2</v>
      </c>
      <c r="D79">
        <v>31.8</v>
      </c>
      <c r="E79">
        <v>91.4</v>
      </c>
      <c r="F79">
        <v>10.6</v>
      </c>
      <c r="G79">
        <v>0</v>
      </c>
    </row>
    <row r="80" spans="1:7" ht="15" x14ac:dyDescent="0.25">
      <c r="A80" s="173" t="s">
        <v>122</v>
      </c>
      <c r="B80">
        <v>24.2</v>
      </c>
      <c r="C80">
        <v>18.2</v>
      </c>
      <c r="D80">
        <v>156</v>
      </c>
      <c r="E80">
        <v>152.69999999999999</v>
      </c>
      <c r="F80">
        <v>0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173" t="s">
        <v>123</v>
      </c>
      <c r="B82">
        <v>3324.3</v>
      </c>
      <c r="C82">
        <v>2295.4</v>
      </c>
      <c r="D82">
        <v>15164.3</v>
      </c>
      <c r="E82">
        <v>15688</v>
      </c>
      <c r="F82">
        <v>1412.8</v>
      </c>
      <c r="G82">
        <v>0</v>
      </c>
    </row>
    <row r="83" spans="1:7" ht="15" x14ac:dyDescent="0.25">
      <c r="A83" s="173" t="s">
        <v>124</v>
      </c>
      <c r="B83">
        <v>339.9</v>
      </c>
      <c r="C83">
        <v>293.2</v>
      </c>
      <c r="D83">
        <v>0</v>
      </c>
      <c r="E83">
        <v>0</v>
      </c>
      <c r="F83">
        <v>140</v>
      </c>
      <c r="G83">
        <v>0</v>
      </c>
    </row>
    <row r="84" spans="1:7" ht="15" x14ac:dyDescent="0.25">
      <c r="A84" s="173" t="s">
        <v>65</v>
      </c>
      <c r="B84" t="s">
        <v>66</v>
      </c>
      <c r="C84" t="s">
        <v>67</v>
      </c>
      <c r="D84" t="s">
        <v>66</v>
      </c>
      <c r="E84" t="s">
        <v>66</v>
      </c>
      <c r="F84" t="s">
        <v>66</v>
      </c>
      <c r="G84" t="s">
        <v>68</v>
      </c>
    </row>
    <row r="85" spans="1:7" ht="15" x14ac:dyDescent="0.25">
      <c r="A85" s="173" t="s">
        <v>125</v>
      </c>
      <c r="B85">
        <v>3664.1</v>
      </c>
      <c r="C85">
        <v>2588.5</v>
      </c>
      <c r="D85">
        <v>15164.3</v>
      </c>
      <c r="E85">
        <v>15688</v>
      </c>
      <c r="F85">
        <v>1552.8</v>
      </c>
      <c r="G85">
        <v>0</v>
      </c>
    </row>
    <row r="86" spans="1:7" ht="15" x14ac:dyDescent="0.25">
      <c r="A86" s="173" t="s">
        <v>126</v>
      </c>
      <c r="B86" t="s">
        <v>45</v>
      </c>
      <c r="C86" t="s">
        <v>45</v>
      </c>
      <c r="D86">
        <v>0</v>
      </c>
      <c r="E86">
        <v>0</v>
      </c>
      <c r="F86" t="s">
        <v>45</v>
      </c>
      <c r="G86" t="s">
        <v>45</v>
      </c>
    </row>
    <row r="87" spans="1:7" ht="15" x14ac:dyDescent="0.25">
      <c r="A87" s="173" t="s">
        <v>127</v>
      </c>
      <c r="B87">
        <v>0</v>
      </c>
      <c r="C87">
        <v>0</v>
      </c>
      <c r="D87" t="s">
        <v>45</v>
      </c>
      <c r="E87" t="s">
        <v>45</v>
      </c>
      <c r="F87">
        <v>0</v>
      </c>
      <c r="G87">
        <v>0</v>
      </c>
    </row>
    <row r="88" spans="1:7" ht="15" x14ac:dyDescent="0.25">
      <c r="A88" s="173" t="s">
        <v>65</v>
      </c>
      <c r="B88" t="s">
        <v>66</v>
      </c>
      <c r="C88" t="s">
        <v>67</v>
      </c>
      <c r="D88" t="s">
        <v>66</v>
      </c>
      <c r="E88" t="s">
        <v>66</v>
      </c>
      <c r="F88" t="s">
        <v>66</v>
      </c>
      <c r="G88" t="s">
        <v>68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7AD69-7F43-453E-8B56-16B8CBC10400}">
  <dimension ref="A1:G86"/>
  <sheetViews>
    <sheetView topLeftCell="A57" workbookViewId="0">
      <selection activeCell="B84" sqref="B84"/>
    </sheetView>
  </sheetViews>
  <sheetFormatPr defaultRowHeight="13.2" x14ac:dyDescent="0.25"/>
  <cols>
    <col min="1" max="1" width="33.109375" customWidth="1"/>
    <col min="2" max="2" width="11.5546875" customWidth="1"/>
    <col min="3" max="3" width="11.109375" customWidth="1"/>
    <col min="4" max="4" width="11.5546875" customWidth="1"/>
    <col min="5" max="5" width="11.6640625" customWidth="1"/>
    <col min="6" max="6" width="11.88671875" customWidth="1"/>
    <col min="7" max="7" width="13.441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215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160</v>
      </c>
      <c r="D9" t="s">
        <v>183</v>
      </c>
      <c r="E9" t="s">
        <v>160</v>
      </c>
      <c r="F9" t="s">
        <v>180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184</v>
      </c>
      <c r="D10" t="s">
        <v>181</v>
      </c>
      <c r="E10" t="s">
        <v>67</v>
      </c>
      <c r="F10" t="s">
        <v>185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57.5</v>
      </c>
      <c r="C12">
        <v>0</v>
      </c>
      <c r="D12">
        <v>235.6</v>
      </c>
      <c r="E12">
        <v>358.2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54</v>
      </c>
      <c r="C14">
        <v>0</v>
      </c>
      <c r="D14">
        <v>161.1</v>
      </c>
      <c r="E14">
        <v>303.89999999999998</v>
      </c>
      <c r="F14">
        <v>0</v>
      </c>
      <c r="G14">
        <v>0</v>
      </c>
    </row>
    <row r="15" spans="1:7" ht="15" x14ac:dyDescent="0.25">
      <c r="A15" s="173" t="s">
        <v>172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73</v>
      </c>
      <c r="B17">
        <v>3.5</v>
      </c>
      <c r="C17">
        <v>0</v>
      </c>
      <c r="D17">
        <v>41.7</v>
      </c>
      <c r="E17">
        <v>19.100000000000001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386.6</v>
      </c>
      <c r="C20">
        <v>390.5</v>
      </c>
      <c r="D20">
        <v>1598.4</v>
      </c>
      <c r="E20">
        <v>1709.8</v>
      </c>
      <c r="F20">
        <v>14.7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300</v>
      </c>
      <c r="C22">
        <v>153.9</v>
      </c>
      <c r="D22">
        <v>796.2</v>
      </c>
      <c r="E22">
        <v>656.3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610</v>
      </c>
      <c r="C24">
        <v>7.9</v>
      </c>
      <c r="D24">
        <v>1552.6</v>
      </c>
      <c r="E24">
        <v>1090.4000000000001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1292.5999999999999</v>
      </c>
      <c r="C26">
        <v>855</v>
      </c>
      <c r="D26">
        <v>4701.2</v>
      </c>
      <c r="E26">
        <v>4653.3</v>
      </c>
      <c r="F26">
        <v>643</v>
      </c>
      <c r="G26">
        <v>0</v>
      </c>
    </row>
    <row r="27" spans="1:7" ht="15" x14ac:dyDescent="0.25">
      <c r="A27" s="173" t="s">
        <v>167</v>
      </c>
      <c r="B27">
        <v>0</v>
      </c>
      <c r="C27">
        <v>0</v>
      </c>
      <c r="D27">
        <v>149.9</v>
      </c>
      <c r="E27">
        <v>0</v>
      </c>
      <c r="F27">
        <v>0</v>
      </c>
      <c r="G27">
        <v>0</v>
      </c>
    </row>
    <row r="28" spans="1:7" ht="15" x14ac:dyDescent="0.25">
      <c r="A28" s="173" t="s">
        <v>78</v>
      </c>
      <c r="B28">
        <v>0</v>
      </c>
      <c r="C28">
        <v>0</v>
      </c>
      <c r="D28">
        <v>46.7</v>
      </c>
      <c r="E28">
        <v>48.3</v>
      </c>
      <c r="F28">
        <v>0</v>
      </c>
      <c r="G28">
        <v>0</v>
      </c>
    </row>
    <row r="29" spans="1:7" ht="15" x14ac:dyDescent="0.25">
      <c r="A29" s="173" t="s">
        <v>79</v>
      </c>
      <c r="B29">
        <v>0.5</v>
      </c>
      <c r="C29">
        <v>0.5</v>
      </c>
      <c r="D29">
        <v>2.7</v>
      </c>
      <c r="E29">
        <v>2.2999999999999998</v>
      </c>
      <c r="F29">
        <v>0</v>
      </c>
      <c r="G29">
        <v>0</v>
      </c>
    </row>
    <row r="30" spans="1:7" ht="15" x14ac:dyDescent="0.25">
      <c r="A30" s="173" t="s">
        <v>80</v>
      </c>
      <c r="B30">
        <v>46.7</v>
      </c>
      <c r="C30">
        <v>30</v>
      </c>
      <c r="D30">
        <v>387.1</v>
      </c>
      <c r="E30">
        <v>315.39999999999998</v>
      </c>
      <c r="F30">
        <v>0</v>
      </c>
      <c r="G30">
        <v>0</v>
      </c>
    </row>
    <row r="31" spans="1:7" ht="15" x14ac:dyDescent="0.25">
      <c r="A31" s="173" t="s">
        <v>173</v>
      </c>
      <c r="B31">
        <v>0</v>
      </c>
      <c r="C31">
        <v>0</v>
      </c>
      <c r="D31">
        <v>0</v>
      </c>
      <c r="E31">
        <v>367.1</v>
      </c>
      <c r="F31">
        <v>0</v>
      </c>
      <c r="G31">
        <v>0</v>
      </c>
    </row>
    <row r="32" spans="1:7" ht="15" x14ac:dyDescent="0.25">
      <c r="A32" s="173" t="s">
        <v>168</v>
      </c>
      <c r="B32">
        <v>0</v>
      </c>
      <c r="C32">
        <v>0</v>
      </c>
      <c r="D32" t="s">
        <v>94</v>
      </c>
      <c r="E32">
        <v>0</v>
      </c>
      <c r="F32">
        <v>0</v>
      </c>
      <c r="G32">
        <v>0</v>
      </c>
    </row>
    <row r="33" spans="1:7" ht="15" x14ac:dyDescent="0.25">
      <c r="A33" s="173" t="s">
        <v>81</v>
      </c>
      <c r="B33">
        <v>255.3</v>
      </c>
      <c r="C33">
        <v>143.80000000000001</v>
      </c>
      <c r="D33">
        <v>1088.5999999999999</v>
      </c>
      <c r="E33">
        <v>1115.5</v>
      </c>
      <c r="F33">
        <v>277</v>
      </c>
      <c r="G33">
        <v>0</v>
      </c>
    </row>
    <row r="34" spans="1:7" ht="15" x14ac:dyDescent="0.25">
      <c r="A34" s="173" t="s">
        <v>169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82</v>
      </c>
      <c r="B35">
        <v>0</v>
      </c>
      <c r="C35">
        <v>2.5</v>
      </c>
      <c r="D35">
        <v>110</v>
      </c>
      <c r="E35">
        <v>62.3</v>
      </c>
      <c r="F35">
        <v>0</v>
      </c>
      <c r="G35">
        <v>0</v>
      </c>
    </row>
    <row r="36" spans="1:7" ht="15" x14ac:dyDescent="0.25">
      <c r="A36" s="173" t="s">
        <v>170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73" t="s">
        <v>83</v>
      </c>
      <c r="B37">
        <v>781.6</v>
      </c>
      <c r="C37">
        <v>366</v>
      </c>
      <c r="D37">
        <v>1980.1</v>
      </c>
      <c r="E37">
        <v>1841.8</v>
      </c>
      <c r="F37">
        <v>258</v>
      </c>
      <c r="G37">
        <v>0</v>
      </c>
    </row>
    <row r="38" spans="1:7" ht="15" x14ac:dyDescent="0.25">
      <c r="A38" s="173" t="s">
        <v>84</v>
      </c>
      <c r="B38">
        <v>0.9</v>
      </c>
      <c r="C38">
        <v>0</v>
      </c>
      <c r="D38">
        <v>19.899999999999999</v>
      </c>
      <c r="E38">
        <v>0</v>
      </c>
      <c r="F38">
        <v>0</v>
      </c>
      <c r="G38">
        <v>0</v>
      </c>
    </row>
    <row r="39" spans="1:7" ht="15" x14ac:dyDescent="0.25">
      <c r="A39" s="173" t="s">
        <v>85</v>
      </c>
      <c r="B39">
        <v>23</v>
      </c>
      <c r="C39">
        <v>0</v>
      </c>
      <c r="D39">
        <v>45.6</v>
      </c>
      <c r="E39">
        <v>46.5</v>
      </c>
      <c r="F39">
        <v>0</v>
      </c>
      <c r="G39">
        <v>0</v>
      </c>
    </row>
    <row r="40" spans="1:7" ht="15" x14ac:dyDescent="0.25">
      <c r="A40" s="173" t="s">
        <v>86</v>
      </c>
      <c r="B40">
        <v>63.5</v>
      </c>
      <c r="C40">
        <v>244.3</v>
      </c>
      <c r="D40">
        <v>395.5</v>
      </c>
      <c r="E40">
        <v>380.3</v>
      </c>
      <c r="F40">
        <v>108</v>
      </c>
      <c r="G40">
        <v>0</v>
      </c>
    </row>
    <row r="41" spans="1:7" ht="15" x14ac:dyDescent="0.25">
      <c r="A41" s="173" t="s">
        <v>87</v>
      </c>
      <c r="B41">
        <v>0.8</v>
      </c>
      <c r="C41">
        <v>0</v>
      </c>
      <c r="D41">
        <v>2.2000000000000002</v>
      </c>
      <c r="E41">
        <v>29</v>
      </c>
      <c r="F41">
        <v>0</v>
      </c>
      <c r="G41">
        <v>0</v>
      </c>
    </row>
    <row r="42" spans="1:7" ht="15" x14ac:dyDescent="0.25">
      <c r="A42" s="173" t="s">
        <v>88</v>
      </c>
      <c r="B42">
        <v>120.3</v>
      </c>
      <c r="C42">
        <v>67.900000000000006</v>
      </c>
      <c r="D42">
        <v>305.60000000000002</v>
      </c>
      <c r="E42">
        <v>287.3</v>
      </c>
      <c r="F42">
        <v>0</v>
      </c>
      <c r="G42">
        <v>0</v>
      </c>
    </row>
    <row r="43" spans="1:7" ht="15" x14ac:dyDescent="0.25">
      <c r="A43" s="173" t="s">
        <v>89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73" t="s">
        <v>69</v>
      </c>
    </row>
    <row r="45" spans="1:7" ht="15" x14ac:dyDescent="0.25">
      <c r="A45" s="173" t="s">
        <v>90</v>
      </c>
      <c r="B45">
        <v>35</v>
      </c>
      <c r="C45">
        <v>108</v>
      </c>
      <c r="D45">
        <v>652.6</v>
      </c>
      <c r="E45">
        <v>1108.8</v>
      </c>
      <c r="F45">
        <v>35</v>
      </c>
      <c r="G45">
        <v>0</v>
      </c>
    </row>
    <row r="46" spans="1:7" ht="15" x14ac:dyDescent="0.25">
      <c r="A46" s="173" t="s">
        <v>91</v>
      </c>
      <c r="B46">
        <v>0</v>
      </c>
      <c r="C46">
        <v>33</v>
      </c>
      <c r="D46">
        <v>290.2</v>
      </c>
      <c r="E46">
        <v>111.8</v>
      </c>
      <c r="F46">
        <v>0</v>
      </c>
      <c r="G46">
        <v>0</v>
      </c>
    </row>
    <row r="47" spans="1:7" ht="15" x14ac:dyDescent="0.25">
      <c r="A47" s="173" t="s">
        <v>92</v>
      </c>
      <c r="B47">
        <v>35</v>
      </c>
      <c r="C47">
        <v>50</v>
      </c>
      <c r="D47">
        <v>57</v>
      </c>
      <c r="E47">
        <v>125.5</v>
      </c>
      <c r="F47">
        <v>35</v>
      </c>
      <c r="G47">
        <v>0</v>
      </c>
    </row>
    <row r="48" spans="1:7" ht="15" x14ac:dyDescent="0.25">
      <c r="A48" s="173" t="s">
        <v>175</v>
      </c>
      <c r="B48">
        <v>0</v>
      </c>
      <c r="C48">
        <v>0</v>
      </c>
      <c r="D48">
        <v>0</v>
      </c>
      <c r="E48">
        <v>46.6</v>
      </c>
      <c r="F48">
        <v>0</v>
      </c>
      <c r="G48">
        <v>0</v>
      </c>
    </row>
    <row r="49" spans="1:7" ht="15" x14ac:dyDescent="0.25">
      <c r="A49" s="173" t="s">
        <v>93</v>
      </c>
      <c r="B49">
        <v>0</v>
      </c>
      <c r="C49">
        <v>0</v>
      </c>
      <c r="D49">
        <v>28.8</v>
      </c>
      <c r="E49">
        <v>31.9</v>
      </c>
      <c r="F49">
        <v>0</v>
      </c>
      <c r="G49">
        <v>0</v>
      </c>
    </row>
    <row r="50" spans="1:7" ht="15" x14ac:dyDescent="0.25">
      <c r="A50" s="173" t="s">
        <v>95</v>
      </c>
      <c r="B50">
        <v>0</v>
      </c>
      <c r="C50">
        <v>0</v>
      </c>
      <c r="D50">
        <v>9.6999999999999993</v>
      </c>
      <c r="E50">
        <v>2.7</v>
      </c>
      <c r="F50">
        <v>0</v>
      </c>
      <c r="G50">
        <v>0</v>
      </c>
    </row>
    <row r="51" spans="1:7" ht="15" x14ac:dyDescent="0.25">
      <c r="A51" s="173" t="s">
        <v>96</v>
      </c>
      <c r="B51">
        <v>0</v>
      </c>
      <c r="C51">
        <v>25</v>
      </c>
      <c r="D51">
        <v>242.7</v>
      </c>
      <c r="E51">
        <v>728.2</v>
      </c>
      <c r="F51">
        <v>0</v>
      </c>
      <c r="G51">
        <v>0</v>
      </c>
    </row>
    <row r="52" spans="1:7" ht="15" x14ac:dyDescent="0.25">
      <c r="A52" s="173" t="s">
        <v>97</v>
      </c>
      <c r="B52">
        <v>0</v>
      </c>
      <c r="C52">
        <v>0</v>
      </c>
      <c r="D52">
        <v>24.2</v>
      </c>
      <c r="E52">
        <v>35.1</v>
      </c>
      <c r="F52">
        <v>0</v>
      </c>
      <c r="G52">
        <v>0</v>
      </c>
    </row>
    <row r="53" spans="1:7" ht="15" x14ac:dyDescent="0.25">
      <c r="A53" s="173" t="s">
        <v>176</v>
      </c>
      <c r="B53">
        <v>0</v>
      </c>
      <c r="C53">
        <v>0</v>
      </c>
      <c r="D53">
        <v>0</v>
      </c>
      <c r="E53">
        <v>27.1</v>
      </c>
      <c r="F53">
        <v>0</v>
      </c>
      <c r="G53">
        <v>0</v>
      </c>
    </row>
    <row r="54" spans="1:7" ht="15" x14ac:dyDescent="0.25">
      <c r="A54" s="173" t="s">
        <v>69</v>
      </c>
    </row>
    <row r="55" spans="1:7" ht="15" x14ac:dyDescent="0.25">
      <c r="A55" s="173" t="s">
        <v>98</v>
      </c>
      <c r="B55">
        <v>1155.5</v>
      </c>
      <c r="C55">
        <v>907.7</v>
      </c>
      <c r="D55">
        <v>5001</v>
      </c>
      <c r="E55">
        <v>5831</v>
      </c>
      <c r="F55">
        <v>445.8</v>
      </c>
      <c r="G55">
        <v>0</v>
      </c>
    </row>
    <row r="56" spans="1:7" ht="15" x14ac:dyDescent="0.25">
      <c r="A56" s="173" t="s">
        <v>99</v>
      </c>
      <c r="B56">
        <v>3</v>
      </c>
      <c r="C56">
        <v>3.1</v>
      </c>
      <c r="D56">
        <v>18.100000000000001</v>
      </c>
      <c r="E56">
        <v>16.8</v>
      </c>
      <c r="F56">
        <v>0</v>
      </c>
      <c r="G56">
        <v>0</v>
      </c>
    </row>
    <row r="57" spans="1:7" ht="15" x14ac:dyDescent="0.25">
      <c r="A57" s="173" t="s">
        <v>100</v>
      </c>
      <c r="B57">
        <v>5.8</v>
      </c>
      <c r="C57">
        <v>5.6</v>
      </c>
      <c r="D57">
        <v>13.5</v>
      </c>
      <c r="E57">
        <v>16.600000000000001</v>
      </c>
      <c r="F57">
        <v>0</v>
      </c>
      <c r="G57">
        <v>0</v>
      </c>
    </row>
    <row r="58" spans="1:7" ht="15" x14ac:dyDescent="0.25">
      <c r="A58" s="173" t="s">
        <v>101</v>
      </c>
      <c r="B58">
        <v>0</v>
      </c>
      <c r="C58">
        <v>0</v>
      </c>
      <c r="D58">
        <v>128.69999999999999</v>
      </c>
      <c r="E58">
        <v>282.10000000000002</v>
      </c>
      <c r="F58">
        <v>0</v>
      </c>
      <c r="G58">
        <v>0</v>
      </c>
    </row>
    <row r="59" spans="1:7" ht="15" x14ac:dyDescent="0.25">
      <c r="A59" s="173" t="s">
        <v>102</v>
      </c>
      <c r="B59">
        <v>15</v>
      </c>
      <c r="C59">
        <v>9</v>
      </c>
      <c r="D59">
        <v>64.2</v>
      </c>
      <c r="E59">
        <v>67.2</v>
      </c>
      <c r="F59">
        <v>0</v>
      </c>
      <c r="G59">
        <v>0</v>
      </c>
    </row>
    <row r="60" spans="1:7" ht="15" x14ac:dyDescent="0.25">
      <c r="A60" s="173" t="s">
        <v>103</v>
      </c>
      <c r="B60">
        <v>5.2</v>
      </c>
      <c r="C60">
        <v>1.4</v>
      </c>
      <c r="D60">
        <v>91.4</v>
      </c>
      <c r="E60">
        <v>10.199999999999999</v>
      </c>
      <c r="F60">
        <v>0</v>
      </c>
      <c r="G60">
        <v>0</v>
      </c>
    </row>
    <row r="61" spans="1:7" ht="15" x14ac:dyDescent="0.25">
      <c r="A61" s="173" t="s">
        <v>104</v>
      </c>
      <c r="B61">
        <v>37</v>
      </c>
      <c r="C61">
        <v>0</v>
      </c>
      <c r="D61">
        <v>267.60000000000002</v>
      </c>
      <c r="E61">
        <v>309.39999999999998</v>
      </c>
      <c r="F61">
        <v>0</v>
      </c>
      <c r="G61">
        <v>0</v>
      </c>
    </row>
    <row r="62" spans="1:7" ht="15" x14ac:dyDescent="0.25">
      <c r="A62" s="173" t="s">
        <v>105</v>
      </c>
      <c r="B62">
        <v>42.7</v>
      </c>
      <c r="C62">
        <v>36.799999999999997</v>
      </c>
      <c r="D62">
        <v>252.5</v>
      </c>
      <c r="E62">
        <v>482.1</v>
      </c>
      <c r="F62">
        <v>18</v>
      </c>
      <c r="G62">
        <v>0</v>
      </c>
    </row>
    <row r="63" spans="1:7" ht="15" x14ac:dyDescent="0.25">
      <c r="A63" s="173" t="s">
        <v>106</v>
      </c>
      <c r="B63">
        <v>76.3</v>
      </c>
      <c r="C63">
        <v>16</v>
      </c>
      <c r="D63">
        <v>255.9</v>
      </c>
      <c r="E63">
        <v>239.7</v>
      </c>
      <c r="F63">
        <v>10</v>
      </c>
      <c r="G63">
        <v>0</v>
      </c>
    </row>
    <row r="64" spans="1:7" ht="15" x14ac:dyDescent="0.25">
      <c r="A64" s="173" t="s">
        <v>107</v>
      </c>
      <c r="B64">
        <v>10</v>
      </c>
      <c r="C64">
        <v>38.9</v>
      </c>
      <c r="D64">
        <v>254.3</v>
      </c>
      <c r="E64">
        <v>322.39999999999998</v>
      </c>
      <c r="F64">
        <v>0</v>
      </c>
      <c r="G64">
        <v>0</v>
      </c>
    </row>
    <row r="65" spans="1:7" ht="15" x14ac:dyDescent="0.25">
      <c r="A65" s="173" t="s">
        <v>108</v>
      </c>
      <c r="B65">
        <v>11</v>
      </c>
      <c r="C65">
        <v>0</v>
      </c>
      <c r="D65">
        <v>2.7</v>
      </c>
      <c r="E65">
        <v>1.8</v>
      </c>
      <c r="F65">
        <v>0</v>
      </c>
      <c r="G65">
        <v>0</v>
      </c>
    </row>
    <row r="66" spans="1:7" ht="15" x14ac:dyDescent="0.25">
      <c r="A66" s="173" t="s">
        <v>109</v>
      </c>
      <c r="B66">
        <v>18.399999999999999</v>
      </c>
      <c r="C66">
        <v>51.7</v>
      </c>
      <c r="D66">
        <v>134.9</v>
      </c>
      <c r="E66">
        <v>247.6</v>
      </c>
      <c r="F66">
        <v>0</v>
      </c>
      <c r="G66">
        <v>0</v>
      </c>
    </row>
    <row r="67" spans="1:7" ht="15" x14ac:dyDescent="0.25">
      <c r="A67" s="173" t="s">
        <v>110</v>
      </c>
      <c r="B67">
        <v>0</v>
      </c>
      <c r="C67">
        <v>0</v>
      </c>
      <c r="D67">
        <v>4.5999999999999996</v>
      </c>
      <c r="E67">
        <v>26.2</v>
      </c>
      <c r="F67">
        <v>0</v>
      </c>
      <c r="G67">
        <v>0</v>
      </c>
    </row>
    <row r="68" spans="1:7" ht="15" x14ac:dyDescent="0.25">
      <c r="A68" s="173" t="s">
        <v>111</v>
      </c>
      <c r="B68">
        <v>0</v>
      </c>
      <c r="C68">
        <v>7</v>
      </c>
      <c r="D68">
        <v>111.2</v>
      </c>
      <c r="E68">
        <v>26.3</v>
      </c>
      <c r="F68">
        <v>0</v>
      </c>
      <c r="G68">
        <v>0</v>
      </c>
    </row>
    <row r="69" spans="1:7" ht="15" x14ac:dyDescent="0.25">
      <c r="A69" s="173" t="s">
        <v>112</v>
      </c>
      <c r="B69">
        <v>30</v>
      </c>
      <c r="C69">
        <v>62.8</v>
      </c>
      <c r="D69">
        <v>239.1</v>
      </c>
      <c r="E69">
        <v>258.60000000000002</v>
      </c>
      <c r="F69">
        <v>53.3</v>
      </c>
      <c r="G69">
        <v>0</v>
      </c>
    </row>
    <row r="70" spans="1:7" ht="15" x14ac:dyDescent="0.25">
      <c r="A70" s="173" t="s">
        <v>113</v>
      </c>
      <c r="B70">
        <v>22.7</v>
      </c>
      <c r="C70">
        <v>44</v>
      </c>
      <c r="D70">
        <v>115.4</v>
      </c>
      <c r="E70">
        <v>129.4</v>
      </c>
      <c r="F70">
        <v>22</v>
      </c>
      <c r="G70">
        <v>0</v>
      </c>
    </row>
    <row r="71" spans="1:7" ht="15" x14ac:dyDescent="0.25">
      <c r="A71" s="173" t="s">
        <v>114</v>
      </c>
      <c r="B71">
        <v>2.5</v>
      </c>
      <c r="C71">
        <v>1.8</v>
      </c>
      <c r="D71">
        <v>33.6</v>
      </c>
      <c r="E71">
        <v>31.9</v>
      </c>
      <c r="F71">
        <v>0</v>
      </c>
      <c r="G71">
        <v>0</v>
      </c>
    </row>
    <row r="72" spans="1:7" ht="15" x14ac:dyDescent="0.25">
      <c r="A72" s="173" t="s">
        <v>115</v>
      </c>
      <c r="B72">
        <v>700.8</v>
      </c>
      <c r="C72">
        <v>463.4</v>
      </c>
      <c r="D72">
        <v>2501.3000000000002</v>
      </c>
      <c r="E72">
        <v>2693.5</v>
      </c>
      <c r="F72">
        <v>179.3</v>
      </c>
      <c r="G72">
        <v>0</v>
      </c>
    </row>
    <row r="73" spans="1:7" ht="15" x14ac:dyDescent="0.25">
      <c r="A73" s="173" t="s">
        <v>116</v>
      </c>
      <c r="B73">
        <v>0</v>
      </c>
      <c r="C73">
        <v>0</v>
      </c>
      <c r="D73" t="s">
        <v>94</v>
      </c>
      <c r="E73">
        <v>0</v>
      </c>
      <c r="F73">
        <v>0</v>
      </c>
      <c r="G73">
        <v>0</v>
      </c>
    </row>
    <row r="74" spans="1:7" ht="15" x14ac:dyDescent="0.25">
      <c r="A74" s="173" t="s">
        <v>117</v>
      </c>
      <c r="B74">
        <v>46</v>
      </c>
      <c r="C74">
        <v>6.8</v>
      </c>
      <c r="D74">
        <v>35.5</v>
      </c>
      <c r="E74">
        <v>63.8</v>
      </c>
      <c r="F74">
        <v>35</v>
      </c>
      <c r="G74">
        <v>0</v>
      </c>
    </row>
    <row r="75" spans="1:7" ht="15" x14ac:dyDescent="0.25">
      <c r="A75" s="173" t="s">
        <v>118</v>
      </c>
      <c r="B75">
        <v>25</v>
      </c>
      <c r="C75">
        <v>49.2</v>
      </c>
      <c r="D75">
        <v>90.4</v>
      </c>
      <c r="E75">
        <v>110.2</v>
      </c>
      <c r="F75">
        <v>69.7</v>
      </c>
      <c r="G75">
        <v>0</v>
      </c>
    </row>
    <row r="76" spans="1:7" ht="15" x14ac:dyDescent="0.25">
      <c r="A76" s="173" t="s">
        <v>119</v>
      </c>
      <c r="B76">
        <v>52.5</v>
      </c>
      <c r="C76">
        <v>61.5</v>
      </c>
      <c r="D76">
        <v>144.80000000000001</v>
      </c>
      <c r="E76">
        <v>143.80000000000001</v>
      </c>
      <c r="F76">
        <v>42</v>
      </c>
      <c r="G76">
        <v>0</v>
      </c>
    </row>
    <row r="77" spans="1:7" ht="15" x14ac:dyDescent="0.25">
      <c r="A77" s="173" t="s">
        <v>120</v>
      </c>
      <c r="B77">
        <v>25</v>
      </c>
      <c r="C77">
        <v>0.6</v>
      </c>
      <c r="D77">
        <v>60.4</v>
      </c>
      <c r="E77">
        <v>107.4</v>
      </c>
      <c r="F77">
        <v>6</v>
      </c>
      <c r="G77">
        <v>0</v>
      </c>
    </row>
    <row r="78" spans="1:7" ht="15" x14ac:dyDescent="0.25">
      <c r="A78" s="173" t="s">
        <v>121</v>
      </c>
      <c r="B78">
        <v>8.4</v>
      </c>
      <c r="C78">
        <v>25</v>
      </c>
      <c r="D78">
        <v>31.8</v>
      </c>
      <c r="E78">
        <v>91.4</v>
      </c>
      <c r="F78">
        <v>10.6</v>
      </c>
      <c r="G78">
        <v>0</v>
      </c>
    </row>
    <row r="79" spans="1:7" ht="15" x14ac:dyDescent="0.25">
      <c r="A79" s="173" t="s">
        <v>122</v>
      </c>
      <c r="B79">
        <v>18.2</v>
      </c>
      <c r="C79">
        <v>23.2</v>
      </c>
      <c r="D79">
        <v>149.30000000000001</v>
      </c>
      <c r="E79">
        <v>152.69999999999999</v>
      </c>
      <c r="F79">
        <v>0</v>
      </c>
      <c r="G79">
        <v>0</v>
      </c>
    </row>
    <row r="80" spans="1:7" ht="15" x14ac:dyDescent="0.25">
      <c r="A80" s="173" t="s">
        <v>65</v>
      </c>
      <c r="B80" t="s">
        <v>66</v>
      </c>
      <c r="C80" t="s">
        <v>184</v>
      </c>
      <c r="D80" t="s">
        <v>181</v>
      </c>
      <c r="E80" t="s">
        <v>67</v>
      </c>
      <c r="F80" t="s">
        <v>185</v>
      </c>
      <c r="G80" t="s">
        <v>68</v>
      </c>
    </row>
    <row r="81" spans="1:7" ht="15" x14ac:dyDescent="0.25">
      <c r="A81" s="173" t="s">
        <v>123</v>
      </c>
      <c r="B81">
        <v>3837.1</v>
      </c>
      <c r="C81">
        <v>2422.9</v>
      </c>
      <c r="D81">
        <v>14537.5</v>
      </c>
      <c r="E81">
        <v>15407.7</v>
      </c>
      <c r="F81">
        <v>1138.4000000000001</v>
      </c>
      <c r="G81">
        <v>0</v>
      </c>
    </row>
    <row r="82" spans="1:7" ht="15" x14ac:dyDescent="0.25">
      <c r="A82" s="173" t="s">
        <v>124</v>
      </c>
      <c r="B82">
        <v>373.1</v>
      </c>
      <c r="C82">
        <v>310.2</v>
      </c>
      <c r="D82">
        <v>0</v>
      </c>
      <c r="E82">
        <v>0</v>
      </c>
      <c r="F82">
        <v>140</v>
      </c>
      <c r="G82">
        <v>0</v>
      </c>
    </row>
    <row r="83" spans="1:7" ht="15" x14ac:dyDescent="0.25">
      <c r="A83" s="173" t="s">
        <v>65</v>
      </c>
      <c r="B83" t="s">
        <v>66</v>
      </c>
      <c r="C83" t="s">
        <v>184</v>
      </c>
      <c r="D83" t="s">
        <v>181</v>
      </c>
      <c r="E83" t="s">
        <v>67</v>
      </c>
      <c r="F83" t="s">
        <v>185</v>
      </c>
      <c r="G83" t="s">
        <v>68</v>
      </c>
    </row>
    <row r="84" spans="1:7" ht="15" x14ac:dyDescent="0.25">
      <c r="A84" s="173" t="s">
        <v>125</v>
      </c>
      <c r="B84">
        <v>4210.2</v>
      </c>
      <c r="C84">
        <v>2733.1</v>
      </c>
      <c r="D84">
        <v>14537.5</v>
      </c>
      <c r="E84">
        <v>15407.7</v>
      </c>
      <c r="F84">
        <v>1278.4000000000001</v>
      </c>
      <c r="G84">
        <v>0</v>
      </c>
    </row>
    <row r="85" spans="1:7" ht="15" x14ac:dyDescent="0.25">
      <c r="A85" s="173" t="s">
        <v>126</v>
      </c>
      <c r="B85" t="s">
        <v>45</v>
      </c>
      <c r="C85" t="s">
        <v>45</v>
      </c>
      <c r="D85">
        <v>0</v>
      </c>
      <c r="E85">
        <v>0</v>
      </c>
      <c r="F85" t="s">
        <v>45</v>
      </c>
      <c r="G85" t="s">
        <v>45</v>
      </c>
    </row>
    <row r="86" spans="1:7" ht="15" x14ac:dyDescent="0.25">
      <c r="A86" s="173" t="s">
        <v>127</v>
      </c>
      <c r="B86">
        <v>0</v>
      </c>
      <c r="C86">
        <v>0</v>
      </c>
      <c r="D86" t="s">
        <v>45</v>
      </c>
      <c r="E86" t="s">
        <v>45</v>
      </c>
      <c r="F86">
        <v>0</v>
      </c>
      <c r="G86"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C030C-FFCA-4C9A-B91B-CBED61772B72}">
  <dimension ref="A1:G88"/>
  <sheetViews>
    <sheetView topLeftCell="A24" workbookViewId="0">
      <selection activeCell="A9" sqref="A9:A88"/>
    </sheetView>
  </sheetViews>
  <sheetFormatPr defaultRowHeight="13.2" x14ac:dyDescent="0.25"/>
  <cols>
    <col min="1" max="1" width="21.44140625" customWidth="1"/>
    <col min="2" max="2" width="11.6640625" customWidth="1"/>
    <col min="4" max="4" width="14.44140625" customWidth="1"/>
    <col min="6" max="6" width="13.88671875" customWidth="1"/>
    <col min="7" max="7" width="13.332031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1411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160</v>
      </c>
      <c r="F9" t="s">
        <v>180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67</v>
      </c>
      <c r="F10" t="s">
        <v>185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70.2</v>
      </c>
      <c r="C12">
        <v>90.5</v>
      </c>
      <c r="D12">
        <v>341.7</v>
      </c>
      <c r="E12">
        <v>478.1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5.3</v>
      </c>
      <c r="F13">
        <v>0</v>
      </c>
      <c r="G13">
        <v>0</v>
      </c>
    </row>
    <row r="14" spans="1:7" ht="15" x14ac:dyDescent="0.25">
      <c r="A14" s="173" t="s">
        <v>71</v>
      </c>
      <c r="B14">
        <v>70.2</v>
      </c>
      <c r="C14">
        <v>65</v>
      </c>
      <c r="D14">
        <v>297.3</v>
      </c>
      <c r="E14">
        <v>421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0</v>
      </c>
      <c r="E15">
        <v>12.6</v>
      </c>
      <c r="F15">
        <v>0</v>
      </c>
      <c r="G15">
        <v>0</v>
      </c>
    </row>
    <row r="16" spans="1:7" ht="15" x14ac:dyDescent="0.25">
      <c r="A16" s="173" t="s">
        <v>73</v>
      </c>
      <c r="B16">
        <v>0</v>
      </c>
      <c r="C16">
        <v>25.5</v>
      </c>
      <c r="D16">
        <v>34.799999999999997</v>
      </c>
      <c r="E16">
        <v>39.299999999999997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9.6999999999999993</v>
      </c>
      <c r="E17">
        <v>0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402.5</v>
      </c>
      <c r="C19">
        <v>361.4</v>
      </c>
      <c r="D19">
        <v>1570</v>
      </c>
      <c r="E19">
        <v>1488.2</v>
      </c>
      <c r="F19">
        <v>46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185</v>
      </c>
      <c r="C21">
        <v>154.69999999999999</v>
      </c>
      <c r="D21">
        <v>699.8</v>
      </c>
      <c r="E21">
        <v>695.8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195</v>
      </c>
      <c r="C23">
        <v>0</v>
      </c>
      <c r="D23">
        <v>68.599999999999994</v>
      </c>
      <c r="E23">
        <v>139.1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1701.7</v>
      </c>
      <c r="C25">
        <v>1620</v>
      </c>
      <c r="D25">
        <v>6189.1</v>
      </c>
      <c r="E25">
        <v>5250.5</v>
      </c>
      <c r="F25">
        <v>36.299999999999997</v>
      </c>
      <c r="G25">
        <v>0</v>
      </c>
    </row>
    <row r="26" spans="1:7" ht="15" x14ac:dyDescent="0.25">
      <c r="A26" s="173" t="s">
        <v>167</v>
      </c>
      <c r="B26">
        <v>113.5</v>
      </c>
      <c r="C26">
        <v>0</v>
      </c>
      <c r="D26">
        <v>625.4</v>
      </c>
      <c r="E26">
        <v>0</v>
      </c>
      <c r="F26">
        <v>0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43.9</v>
      </c>
      <c r="E27">
        <v>18.5</v>
      </c>
      <c r="F27">
        <v>0</v>
      </c>
      <c r="G27">
        <v>0</v>
      </c>
    </row>
    <row r="28" spans="1:7" ht="15" x14ac:dyDescent="0.25">
      <c r="A28" s="173" t="s">
        <v>79</v>
      </c>
      <c r="B28">
        <v>1</v>
      </c>
      <c r="C28">
        <v>0.5</v>
      </c>
      <c r="D28">
        <v>1.4</v>
      </c>
      <c r="E28">
        <v>0.7</v>
      </c>
      <c r="F28">
        <v>0</v>
      </c>
      <c r="G28">
        <v>0</v>
      </c>
    </row>
    <row r="29" spans="1:7" ht="15" x14ac:dyDescent="0.25">
      <c r="A29" s="173" t="s">
        <v>80</v>
      </c>
      <c r="B29">
        <v>77.5</v>
      </c>
      <c r="C29">
        <v>20</v>
      </c>
      <c r="D29">
        <v>920.3</v>
      </c>
      <c r="E29">
        <v>621.20000000000005</v>
      </c>
      <c r="F29">
        <v>0</v>
      </c>
      <c r="G29">
        <v>0</v>
      </c>
    </row>
    <row r="30" spans="1:7" ht="15" x14ac:dyDescent="0.25">
      <c r="A30" s="173" t="s">
        <v>81</v>
      </c>
      <c r="B30">
        <v>530.1</v>
      </c>
      <c r="C30">
        <v>557</v>
      </c>
      <c r="D30">
        <v>1322.5</v>
      </c>
      <c r="E30">
        <v>1600.6</v>
      </c>
      <c r="F30">
        <v>0</v>
      </c>
      <c r="G30">
        <v>0</v>
      </c>
    </row>
    <row r="31" spans="1:7" ht="15" x14ac:dyDescent="0.25">
      <c r="A31" s="173" t="s">
        <v>82</v>
      </c>
      <c r="B31">
        <v>5.8</v>
      </c>
      <c r="C31">
        <v>0.2</v>
      </c>
      <c r="D31">
        <v>104.7</v>
      </c>
      <c r="E31">
        <v>70.8</v>
      </c>
      <c r="F31">
        <v>0</v>
      </c>
      <c r="G31">
        <v>0</v>
      </c>
    </row>
    <row r="32" spans="1:7" ht="15" x14ac:dyDescent="0.25">
      <c r="A32" s="173" t="s">
        <v>170</v>
      </c>
      <c r="B32">
        <v>0</v>
      </c>
      <c r="C32">
        <v>0</v>
      </c>
      <c r="D32">
        <v>0</v>
      </c>
      <c r="E32">
        <v>8</v>
      </c>
      <c r="F32">
        <v>0</v>
      </c>
      <c r="G32">
        <v>0</v>
      </c>
    </row>
    <row r="33" spans="1:7" ht="15" x14ac:dyDescent="0.25">
      <c r="A33" s="173" t="s">
        <v>83</v>
      </c>
      <c r="B33">
        <v>785.9</v>
      </c>
      <c r="C33">
        <v>551</v>
      </c>
      <c r="D33">
        <v>1917.7</v>
      </c>
      <c r="E33">
        <v>1894.5</v>
      </c>
      <c r="F33">
        <v>36.299999999999997</v>
      </c>
      <c r="G33">
        <v>0</v>
      </c>
    </row>
    <row r="34" spans="1:7" ht="15" x14ac:dyDescent="0.25">
      <c r="A34" s="173" t="s">
        <v>84</v>
      </c>
      <c r="B34">
        <v>0</v>
      </c>
      <c r="C34">
        <v>0</v>
      </c>
      <c r="D34">
        <v>102.6</v>
      </c>
      <c r="E34">
        <v>31.1</v>
      </c>
      <c r="F34">
        <v>0</v>
      </c>
      <c r="G34">
        <v>0</v>
      </c>
    </row>
    <row r="35" spans="1:7" ht="15" x14ac:dyDescent="0.25">
      <c r="A35" s="173" t="s">
        <v>85</v>
      </c>
      <c r="B35">
        <v>0</v>
      </c>
      <c r="C35">
        <v>18</v>
      </c>
      <c r="D35">
        <v>49.8</v>
      </c>
      <c r="E35">
        <v>25.3</v>
      </c>
      <c r="F35">
        <v>0</v>
      </c>
      <c r="G35">
        <v>0</v>
      </c>
    </row>
    <row r="36" spans="1:7" ht="15" x14ac:dyDescent="0.25">
      <c r="A36" s="173" t="s">
        <v>86</v>
      </c>
      <c r="B36">
        <v>187.2</v>
      </c>
      <c r="C36">
        <v>274.5</v>
      </c>
      <c r="D36">
        <v>469.6</v>
      </c>
      <c r="E36">
        <v>589.79999999999995</v>
      </c>
      <c r="F36">
        <v>0</v>
      </c>
      <c r="G36">
        <v>0</v>
      </c>
    </row>
    <row r="37" spans="1:7" ht="15" x14ac:dyDescent="0.25">
      <c r="A37" s="173" t="s">
        <v>87</v>
      </c>
      <c r="B37">
        <v>0</v>
      </c>
      <c r="C37">
        <v>3.5</v>
      </c>
      <c r="D37">
        <v>66.3</v>
      </c>
      <c r="E37">
        <v>7.6</v>
      </c>
      <c r="F37">
        <v>0</v>
      </c>
      <c r="G37">
        <v>0</v>
      </c>
    </row>
    <row r="38" spans="1:7" ht="15" x14ac:dyDescent="0.25">
      <c r="A38" s="173" t="s">
        <v>88</v>
      </c>
      <c r="B38">
        <v>0.8</v>
      </c>
      <c r="C38">
        <v>195.3</v>
      </c>
      <c r="D38">
        <v>564.79999999999995</v>
      </c>
      <c r="E38">
        <v>276.2</v>
      </c>
      <c r="F38">
        <v>0</v>
      </c>
      <c r="G38">
        <v>0</v>
      </c>
    </row>
    <row r="39" spans="1:7" ht="15" x14ac:dyDescent="0.25">
      <c r="A39" s="173" t="s">
        <v>89</v>
      </c>
      <c r="B39">
        <v>0</v>
      </c>
      <c r="C39">
        <v>0</v>
      </c>
      <c r="D39">
        <v>0</v>
      </c>
      <c r="E39">
        <v>106.2</v>
      </c>
      <c r="F39">
        <v>0</v>
      </c>
      <c r="G39">
        <v>0</v>
      </c>
    </row>
    <row r="40" spans="1:7" ht="15" x14ac:dyDescent="0.25">
      <c r="A40" s="173" t="s">
        <v>69</v>
      </c>
    </row>
    <row r="41" spans="1:7" ht="15" x14ac:dyDescent="0.25">
      <c r="A41" s="173" t="s">
        <v>90</v>
      </c>
      <c r="B41">
        <v>75</v>
      </c>
      <c r="C41">
        <v>70</v>
      </c>
      <c r="D41">
        <v>1942.5</v>
      </c>
      <c r="E41">
        <v>664.9</v>
      </c>
      <c r="F41">
        <v>0</v>
      </c>
      <c r="G41">
        <v>0</v>
      </c>
    </row>
    <row r="42" spans="1:7" ht="15" x14ac:dyDescent="0.25">
      <c r="A42" s="173" t="s">
        <v>91</v>
      </c>
      <c r="B42">
        <v>0</v>
      </c>
      <c r="C42">
        <v>0</v>
      </c>
      <c r="D42">
        <v>73.7</v>
      </c>
      <c r="E42">
        <v>48.5</v>
      </c>
      <c r="F42">
        <v>0</v>
      </c>
      <c r="G42">
        <v>0</v>
      </c>
    </row>
    <row r="43" spans="1:7" ht="15" x14ac:dyDescent="0.25">
      <c r="A43" s="173" t="s">
        <v>529</v>
      </c>
      <c r="B43">
        <v>0</v>
      </c>
      <c r="C43">
        <v>0</v>
      </c>
      <c r="D43">
        <v>33</v>
      </c>
      <c r="E43">
        <v>0</v>
      </c>
      <c r="F43">
        <v>0</v>
      </c>
      <c r="G43">
        <v>0</v>
      </c>
    </row>
    <row r="44" spans="1:7" ht="15" x14ac:dyDescent="0.25">
      <c r="A44" s="173" t="s">
        <v>282</v>
      </c>
      <c r="B44">
        <v>0</v>
      </c>
      <c r="C44">
        <v>0</v>
      </c>
      <c r="D44">
        <v>56.7</v>
      </c>
      <c r="E44">
        <v>0</v>
      </c>
      <c r="F44">
        <v>0</v>
      </c>
      <c r="G44">
        <v>0</v>
      </c>
    </row>
    <row r="45" spans="1:7" ht="15" x14ac:dyDescent="0.25">
      <c r="A45" s="173" t="s">
        <v>92</v>
      </c>
      <c r="B45">
        <v>35</v>
      </c>
      <c r="C45">
        <v>70</v>
      </c>
      <c r="D45">
        <v>75.2</v>
      </c>
      <c r="E45">
        <v>136.80000000000001</v>
      </c>
      <c r="F45">
        <v>0</v>
      </c>
      <c r="G45">
        <v>0</v>
      </c>
    </row>
    <row r="46" spans="1:7" ht="15" x14ac:dyDescent="0.25">
      <c r="A46" s="173" t="s">
        <v>465</v>
      </c>
      <c r="B46">
        <v>0</v>
      </c>
      <c r="C46">
        <v>0</v>
      </c>
      <c r="D46">
        <v>62.9</v>
      </c>
      <c r="E46">
        <v>0</v>
      </c>
      <c r="F46">
        <v>0</v>
      </c>
      <c r="G46">
        <v>0</v>
      </c>
    </row>
    <row r="47" spans="1:7" ht="15" x14ac:dyDescent="0.25">
      <c r="A47" s="173" t="s">
        <v>1078</v>
      </c>
      <c r="B47">
        <v>0</v>
      </c>
      <c r="C47">
        <v>0</v>
      </c>
      <c r="D47">
        <v>29.9</v>
      </c>
      <c r="E47">
        <v>0</v>
      </c>
      <c r="F47">
        <v>0</v>
      </c>
      <c r="G47">
        <v>0</v>
      </c>
    </row>
    <row r="48" spans="1:7" ht="15" x14ac:dyDescent="0.25">
      <c r="A48" s="173" t="s">
        <v>1097</v>
      </c>
      <c r="B48">
        <v>0</v>
      </c>
      <c r="C48">
        <v>0</v>
      </c>
      <c r="D48">
        <v>37</v>
      </c>
      <c r="E48">
        <v>0</v>
      </c>
      <c r="F48">
        <v>0</v>
      </c>
      <c r="G48">
        <v>0</v>
      </c>
    </row>
    <row r="49" spans="1:7" ht="15" x14ac:dyDescent="0.25">
      <c r="A49" s="173" t="s">
        <v>93</v>
      </c>
      <c r="B49">
        <v>0</v>
      </c>
      <c r="C49">
        <v>0</v>
      </c>
      <c r="D49">
        <v>61.7</v>
      </c>
      <c r="E49">
        <v>0</v>
      </c>
      <c r="F49">
        <v>0</v>
      </c>
      <c r="G49">
        <v>0</v>
      </c>
    </row>
    <row r="50" spans="1:7" ht="15" x14ac:dyDescent="0.25">
      <c r="A50" s="173" t="s">
        <v>95</v>
      </c>
      <c r="B50">
        <v>0</v>
      </c>
      <c r="C50">
        <v>0</v>
      </c>
      <c r="D50">
        <v>3</v>
      </c>
      <c r="E50">
        <v>4.4000000000000004</v>
      </c>
      <c r="F50">
        <v>0</v>
      </c>
      <c r="G50">
        <v>0</v>
      </c>
    </row>
    <row r="51" spans="1:7" ht="15" x14ac:dyDescent="0.25">
      <c r="A51" s="173" t="s">
        <v>96</v>
      </c>
      <c r="B51">
        <v>40</v>
      </c>
      <c r="C51">
        <v>0</v>
      </c>
      <c r="D51">
        <v>1303.8</v>
      </c>
      <c r="E51">
        <v>466.5</v>
      </c>
      <c r="F51">
        <v>0</v>
      </c>
      <c r="G51">
        <v>0</v>
      </c>
    </row>
    <row r="52" spans="1:7" ht="15" x14ac:dyDescent="0.25">
      <c r="A52" s="173" t="s">
        <v>97</v>
      </c>
      <c r="B52">
        <v>0</v>
      </c>
      <c r="C52">
        <v>0</v>
      </c>
      <c r="D52">
        <v>195</v>
      </c>
      <c r="E52">
        <v>8.6999999999999993</v>
      </c>
      <c r="F52">
        <v>0</v>
      </c>
      <c r="G52">
        <v>0</v>
      </c>
    </row>
    <row r="53" spans="1:7" ht="15" x14ac:dyDescent="0.25">
      <c r="A53" s="173" t="s">
        <v>536</v>
      </c>
      <c r="B53">
        <v>0</v>
      </c>
      <c r="C53">
        <v>0</v>
      </c>
      <c r="D53">
        <v>10.8</v>
      </c>
      <c r="E53">
        <v>0</v>
      </c>
      <c r="F53">
        <v>0</v>
      </c>
      <c r="G53">
        <v>0</v>
      </c>
    </row>
    <row r="54" spans="1:7" ht="15" x14ac:dyDescent="0.25">
      <c r="A54" s="173" t="s">
        <v>69</v>
      </c>
    </row>
    <row r="55" spans="1:7" ht="15" x14ac:dyDescent="0.25">
      <c r="A55" s="173" t="s">
        <v>98</v>
      </c>
      <c r="B55">
        <v>1519.4</v>
      </c>
      <c r="C55">
        <v>2073.1</v>
      </c>
      <c r="D55">
        <v>6611.6</v>
      </c>
      <c r="E55">
        <v>5672.8</v>
      </c>
      <c r="F55">
        <v>110.8</v>
      </c>
      <c r="G55">
        <v>0</v>
      </c>
    </row>
    <row r="56" spans="1:7" ht="15" x14ac:dyDescent="0.25">
      <c r="A56" s="173" t="s">
        <v>99</v>
      </c>
      <c r="B56">
        <v>3</v>
      </c>
      <c r="C56">
        <v>5.0999999999999996</v>
      </c>
      <c r="D56">
        <v>10.9</v>
      </c>
      <c r="E56">
        <v>18.2</v>
      </c>
      <c r="F56">
        <v>0</v>
      </c>
      <c r="G56">
        <v>0</v>
      </c>
    </row>
    <row r="57" spans="1:7" ht="15" x14ac:dyDescent="0.25">
      <c r="A57" s="173" t="s">
        <v>100</v>
      </c>
      <c r="B57">
        <v>0</v>
      </c>
      <c r="C57">
        <v>6.5</v>
      </c>
      <c r="D57">
        <v>13</v>
      </c>
      <c r="E57">
        <v>1.2</v>
      </c>
      <c r="F57">
        <v>0</v>
      </c>
      <c r="G57">
        <v>0</v>
      </c>
    </row>
    <row r="58" spans="1:7" ht="15" x14ac:dyDescent="0.25">
      <c r="A58" s="173" t="s">
        <v>101</v>
      </c>
      <c r="B58">
        <v>0</v>
      </c>
      <c r="C58">
        <v>0</v>
      </c>
      <c r="D58">
        <v>96.3</v>
      </c>
      <c r="E58">
        <v>381.4</v>
      </c>
      <c r="F58">
        <v>0</v>
      </c>
      <c r="G58">
        <v>0</v>
      </c>
    </row>
    <row r="59" spans="1:7" ht="15" x14ac:dyDescent="0.25">
      <c r="A59" s="173" t="s">
        <v>102</v>
      </c>
      <c r="B59">
        <v>21.3</v>
      </c>
      <c r="C59">
        <v>18</v>
      </c>
      <c r="D59">
        <v>93.6</v>
      </c>
      <c r="E59">
        <v>49.4</v>
      </c>
      <c r="F59">
        <v>0</v>
      </c>
      <c r="G59">
        <v>0</v>
      </c>
    </row>
    <row r="60" spans="1:7" ht="15" x14ac:dyDescent="0.25">
      <c r="A60" s="173" t="s">
        <v>103</v>
      </c>
      <c r="B60">
        <v>7.1</v>
      </c>
      <c r="C60">
        <v>6.2</v>
      </c>
      <c r="D60">
        <v>21.8</v>
      </c>
      <c r="E60">
        <v>17.8</v>
      </c>
      <c r="F60">
        <v>0</v>
      </c>
      <c r="G60">
        <v>0</v>
      </c>
    </row>
    <row r="61" spans="1:7" ht="15" x14ac:dyDescent="0.25">
      <c r="A61" s="173" t="s">
        <v>104</v>
      </c>
      <c r="B61">
        <v>0</v>
      </c>
      <c r="C61">
        <v>53.5</v>
      </c>
      <c r="D61">
        <v>198</v>
      </c>
      <c r="E61">
        <v>288</v>
      </c>
      <c r="F61">
        <v>0</v>
      </c>
      <c r="G61">
        <v>0</v>
      </c>
    </row>
    <row r="62" spans="1:7" ht="15" x14ac:dyDescent="0.25">
      <c r="A62" s="173" t="s">
        <v>105</v>
      </c>
      <c r="B62">
        <v>91.1</v>
      </c>
      <c r="C62">
        <v>56.9</v>
      </c>
      <c r="D62">
        <v>587.70000000000005</v>
      </c>
      <c r="E62">
        <v>331.4</v>
      </c>
      <c r="F62">
        <v>19</v>
      </c>
      <c r="G62">
        <v>0</v>
      </c>
    </row>
    <row r="63" spans="1:7" ht="15" x14ac:dyDescent="0.25">
      <c r="A63" s="173" t="s">
        <v>106</v>
      </c>
      <c r="B63">
        <v>78.3</v>
      </c>
      <c r="C63">
        <v>58.4</v>
      </c>
      <c r="D63">
        <v>305.3</v>
      </c>
      <c r="E63">
        <v>297.2</v>
      </c>
      <c r="F63">
        <v>0</v>
      </c>
      <c r="G63">
        <v>0</v>
      </c>
    </row>
    <row r="64" spans="1:7" ht="15" x14ac:dyDescent="0.25">
      <c r="A64" s="173" t="s">
        <v>107</v>
      </c>
      <c r="B64">
        <v>20</v>
      </c>
      <c r="C64">
        <v>7.5</v>
      </c>
      <c r="D64">
        <v>410.4</v>
      </c>
      <c r="E64">
        <v>364.9</v>
      </c>
      <c r="F64">
        <v>0</v>
      </c>
      <c r="G64">
        <v>0</v>
      </c>
    </row>
    <row r="65" spans="1:7" ht="15" x14ac:dyDescent="0.25">
      <c r="A65" s="173" t="s">
        <v>108</v>
      </c>
      <c r="B65">
        <v>0</v>
      </c>
      <c r="C65">
        <v>0</v>
      </c>
      <c r="D65">
        <v>0</v>
      </c>
      <c r="E65">
        <v>4.7</v>
      </c>
      <c r="F65">
        <v>0</v>
      </c>
      <c r="G65">
        <v>0</v>
      </c>
    </row>
    <row r="66" spans="1:7" ht="15" x14ac:dyDescent="0.25">
      <c r="A66" s="173" t="s">
        <v>109</v>
      </c>
      <c r="B66">
        <v>0</v>
      </c>
      <c r="C66">
        <v>11.3</v>
      </c>
      <c r="D66">
        <v>263.7</v>
      </c>
      <c r="E66">
        <v>220.8</v>
      </c>
      <c r="F66">
        <v>0</v>
      </c>
      <c r="G66">
        <v>0</v>
      </c>
    </row>
    <row r="67" spans="1:7" ht="15" x14ac:dyDescent="0.25">
      <c r="A67" s="173" t="s">
        <v>110</v>
      </c>
      <c r="B67">
        <v>0</v>
      </c>
      <c r="C67">
        <v>0</v>
      </c>
      <c r="D67">
        <v>33.9</v>
      </c>
      <c r="E67">
        <v>35.299999999999997</v>
      </c>
      <c r="F67">
        <v>0</v>
      </c>
      <c r="G67">
        <v>0</v>
      </c>
    </row>
    <row r="68" spans="1:7" ht="15" x14ac:dyDescent="0.25">
      <c r="A68" s="173" t="s">
        <v>111</v>
      </c>
      <c r="B68">
        <v>97</v>
      </c>
      <c r="C68">
        <v>106</v>
      </c>
      <c r="D68">
        <v>159.9</v>
      </c>
      <c r="E68">
        <v>59.5</v>
      </c>
      <c r="F68">
        <v>0</v>
      </c>
      <c r="G68">
        <v>0</v>
      </c>
    </row>
    <row r="69" spans="1:7" ht="15" x14ac:dyDescent="0.25">
      <c r="A69" s="173" t="s">
        <v>112</v>
      </c>
      <c r="B69">
        <v>102.4</v>
      </c>
      <c r="C69">
        <v>116.2</v>
      </c>
      <c r="D69">
        <v>217.8</v>
      </c>
      <c r="E69">
        <v>204</v>
      </c>
      <c r="F69">
        <v>0</v>
      </c>
      <c r="G69">
        <v>0</v>
      </c>
    </row>
    <row r="70" spans="1:7" ht="15" x14ac:dyDescent="0.25">
      <c r="A70" s="173" t="s">
        <v>113</v>
      </c>
      <c r="B70">
        <v>15.2</v>
      </c>
      <c r="C70">
        <v>0</v>
      </c>
      <c r="D70">
        <v>130.9</v>
      </c>
      <c r="E70">
        <v>128.4</v>
      </c>
      <c r="F70">
        <v>0</v>
      </c>
      <c r="G70">
        <v>0</v>
      </c>
    </row>
    <row r="71" spans="1:7" ht="15" x14ac:dyDescent="0.25">
      <c r="A71" s="173" t="s">
        <v>114</v>
      </c>
      <c r="B71">
        <v>2.6</v>
      </c>
      <c r="C71">
        <v>14.6</v>
      </c>
      <c r="D71">
        <v>30.5</v>
      </c>
      <c r="E71">
        <v>30.1</v>
      </c>
      <c r="F71">
        <v>0</v>
      </c>
      <c r="G71">
        <v>0</v>
      </c>
    </row>
    <row r="72" spans="1:7" ht="15" x14ac:dyDescent="0.25">
      <c r="A72" s="173" t="s">
        <v>115</v>
      </c>
      <c r="B72">
        <v>831.3</v>
      </c>
      <c r="C72">
        <v>1227.2</v>
      </c>
      <c r="D72">
        <v>3012.9</v>
      </c>
      <c r="E72">
        <v>2474.8000000000002</v>
      </c>
      <c r="F72">
        <v>74.900000000000006</v>
      </c>
      <c r="G72">
        <v>0</v>
      </c>
    </row>
    <row r="73" spans="1:7" ht="15" x14ac:dyDescent="0.25">
      <c r="A73" s="173" t="s">
        <v>116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</row>
    <row r="74" spans="1:7" ht="15" x14ac:dyDescent="0.25">
      <c r="A74" s="173" t="s">
        <v>117</v>
      </c>
      <c r="B74">
        <v>20.399999999999999</v>
      </c>
      <c r="C74">
        <v>50.7</v>
      </c>
      <c r="D74">
        <v>44.2</v>
      </c>
      <c r="E74">
        <v>54.1</v>
      </c>
      <c r="F74">
        <v>0</v>
      </c>
      <c r="G74">
        <v>0</v>
      </c>
    </row>
    <row r="75" spans="1:7" ht="15" x14ac:dyDescent="0.25">
      <c r="A75" s="173" t="s">
        <v>118</v>
      </c>
      <c r="B75">
        <v>92.5</v>
      </c>
      <c r="C75">
        <v>260.2</v>
      </c>
      <c r="D75">
        <v>50.3</v>
      </c>
      <c r="E75">
        <v>158.9</v>
      </c>
      <c r="F75">
        <v>0</v>
      </c>
      <c r="G75">
        <v>0</v>
      </c>
    </row>
    <row r="76" spans="1:7" ht="15" x14ac:dyDescent="0.25">
      <c r="A76" s="173" t="s">
        <v>119</v>
      </c>
      <c r="B76">
        <v>51</v>
      </c>
      <c r="C76">
        <v>37</v>
      </c>
      <c r="D76">
        <v>237.1</v>
      </c>
      <c r="E76">
        <v>138.5</v>
      </c>
      <c r="F76">
        <v>16.899999999999999</v>
      </c>
      <c r="G76">
        <v>0</v>
      </c>
    </row>
    <row r="77" spans="1:7" ht="15" x14ac:dyDescent="0.25">
      <c r="A77" s="173" t="s">
        <v>120</v>
      </c>
      <c r="B77">
        <v>11.3</v>
      </c>
      <c r="C77">
        <v>17.7</v>
      </c>
      <c r="D77">
        <v>66.900000000000006</v>
      </c>
      <c r="E77">
        <v>129.19999999999999</v>
      </c>
      <c r="F77">
        <v>0</v>
      </c>
      <c r="G77">
        <v>0</v>
      </c>
    </row>
    <row r="78" spans="1:7" ht="15" x14ac:dyDescent="0.25">
      <c r="A78" s="173" t="s">
        <v>1076</v>
      </c>
      <c r="B78">
        <v>0</v>
      </c>
      <c r="C78">
        <v>0</v>
      </c>
      <c r="D78">
        <v>13.2</v>
      </c>
      <c r="E78">
        <v>0</v>
      </c>
      <c r="F78">
        <v>0</v>
      </c>
      <c r="G78">
        <v>0</v>
      </c>
    </row>
    <row r="79" spans="1:7" ht="15" x14ac:dyDescent="0.25">
      <c r="A79" s="173" t="s">
        <v>121</v>
      </c>
      <c r="B79">
        <v>0</v>
      </c>
      <c r="C79">
        <v>20.2</v>
      </c>
      <c r="D79">
        <v>64.900000000000006</v>
      </c>
      <c r="E79">
        <v>91.1</v>
      </c>
      <c r="F79">
        <v>0</v>
      </c>
      <c r="G79">
        <v>0</v>
      </c>
    </row>
    <row r="80" spans="1:7" ht="15" x14ac:dyDescent="0.25">
      <c r="A80" s="173" t="s">
        <v>122</v>
      </c>
      <c r="B80">
        <v>75</v>
      </c>
      <c r="C80">
        <v>0</v>
      </c>
      <c r="D80">
        <v>548.4</v>
      </c>
      <c r="E80">
        <v>193.9</v>
      </c>
      <c r="F80">
        <v>0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67</v>
      </c>
      <c r="D81" t="s">
        <v>66</v>
      </c>
      <c r="E81" t="s">
        <v>67</v>
      </c>
      <c r="F81" t="s">
        <v>185</v>
      </c>
      <c r="G81" t="s">
        <v>68</v>
      </c>
    </row>
    <row r="82" spans="1:7" ht="15" x14ac:dyDescent="0.25">
      <c r="A82" s="173" t="s">
        <v>123</v>
      </c>
      <c r="B82">
        <v>4148.8</v>
      </c>
      <c r="C82">
        <v>4369.7</v>
      </c>
      <c r="D82">
        <v>17423.3</v>
      </c>
      <c r="E82">
        <v>14389.5</v>
      </c>
      <c r="F82">
        <v>193.1</v>
      </c>
      <c r="G82">
        <v>0</v>
      </c>
    </row>
    <row r="83" spans="1:7" ht="15" x14ac:dyDescent="0.25">
      <c r="A83" s="173" t="s">
        <v>124</v>
      </c>
      <c r="B83">
        <v>1026.2</v>
      </c>
      <c r="C83">
        <v>897.9</v>
      </c>
      <c r="D83">
        <v>0</v>
      </c>
      <c r="E83">
        <v>0</v>
      </c>
      <c r="F83">
        <v>18</v>
      </c>
      <c r="G83">
        <v>0</v>
      </c>
    </row>
    <row r="84" spans="1:7" ht="15" x14ac:dyDescent="0.25">
      <c r="A84" s="173" t="s">
        <v>65</v>
      </c>
      <c r="B84" t="s">
        <v>66</v>
      </c>
      <c r="C84" t="s">
        <v>67</v>
      </c>
      <c r="D84" t="s">
        <v>66</v>
      </c>
      <c r="E84" t="s">
        <v>67</v>
      </c>
      <c r="F84" t="s">
        <v>185</v>
      </c>
      <c r="G84" t="s">
        <v>68</v>
      </c>
    </row>
    <row r="85" spans="1:7" ht="15" x14ac:dyDescent="0.25">
      <c r="A85" s="173" t="s">
        <v>125</v>
      </c>
      <c r="B85">
        <v>5175</v>
      </c>
      <c r="C85">
        <v>5267.5</v>
      </c>
      <c r="D85">
        <v>17423.3</v>
      </c>
      <c r="E85">
        <v>14389.5</v>
      </c>
      <c r="F85">
        <v>211.1</v>
      </c>
      <c r="G85">
        <v>0</v>
      </c>
    </row>
    <row r="86" spans="1:7" ht="15" x14ac:dyDescent="0.25">
      <c r="A86" s="173" t="s">
        <v>126</v>
      </c>
      <c r="B86" t="s">
        <v>45</v>
      </c>
      <c r="C86" t="s">
        <v>45</v>
      </c>
      <c r="D86">
        <v>0</v>
      </c>
      <c r="E86">
        <v>0</v>
      </c>
      <c r="F86" t="s">
        <v>45</v>
      </c>
      <c r="G86" t="s">
        <v>45</v>
      </c>
    </row>
    <row r="87" spans="1:7" ht="15" x14ac:dyDescent="0.25">
      <c r="A87" s="173" t="s">
        <v>127</v>
      </c>
      <c r="B87">
        <v>0</v>
      </c>
      <c r="C87">
        <v>0</v>
      </c>
      <c r="D87" t="s">
        <v>45</v>
      </c>
      <c r="E87" t="s">
        <v>45</v>
      </c>
      <c r="F87">
        <v>0</v>
      </c>
      <c r="G87">
        <v>0</v>
      </c>
    </row>
    <row r="88" spans="1:7" ht="15" x14ac:dyDescent="0.25">
      <c r="A88" s="173" t="s">
        <v>65</v>
      </c>
      <c r="B88" t="s">
        <v>66</v>
      </c>
      <c r="C88" t="s">
        <v>67</v>
      </c>
      <c r="D88" t="s">
        <v>66</v>
      </c>
      <c r="E88" t="s">
        <v>67</v>
      </c>
      <c r="F88" t="s">
        <v>185</v>
      </c>
      <c r="G88" t="s">
        <v>68</v>
      </c>
    </row>
  </sheetData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D223B-2205-4645-B2A8-6DB380531A58}">
  <dimension ref="A1:G87"/>
  <sheetViews>
    <sheetView workbookViewId="0">
      <selection activeCell="F20" sqref="F20"/>
    </sheetView>
  </sheetViews>
  <sheetFormatPr defaultRowHeight="13.2" x14ac:dyDescent="0.25"/>
  <cols>
    <col min="1" max="1" width="25.33203125" customWidth="1"/>
    <col min="2" max="2" width="11.44140625" customWidth="1"/>
    <col min="4" max="4" width="12.88671875" customWidth="1"/>
    <col min="5" max="6" width="11.66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216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52</v>
      </c>
      <c r="C12">
        <v>0</v>
      </c>
      <c r="D12">
        <v>235.6</v>
      </c>
      <c r="E12">
        <v>358.2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52</v>
      </c>
      <c r="C14">
        <v>0</v>
      </c>
      <c r="D14">
        <v>161.1</v>
      </c>
      <c r="E14">
        <v>303.89999999999998</v>
      </c>
      <c r="F14">
        <v>0</v>
      </c>
      <c r="G14">
        <v>0</v>
      </c>
    </row>
    <row r="15" spans="1:7" ht="15" x14ac:dyDescent="0.25">
      <c r="A15" s="173" t="s">
        <v>172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73</v>
      </c>
      <c r="B17">
        <v>0</v>
      </c>
      <c r="C17">
        <v>0</v>
      </c>
      <c r="D17">
        <v>41.7</v>
      </c>
      <c r="E17">
        <v>19.100000000000001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416</v>
      </c>
      <c r="C20">
        <v>385.6</v>
      </c>
      <c r="D20">
        <v>1567.8</v>
      </c>
      <c r="E20">
        <v>1709.7</v>
      </c>
      <c r="F20">
        <v>14.7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300</v>
      </c>
      <c r="C22">
        <v>98.2</v>
      </c>
      <c r="D22">
        <v>796.2</v>
      </c>
      <c r="E22">
        <v>655.7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803.5</v>
      </c>
      <c r="C24">
        <v>6.9</v>
      </c>
      <c r="D24">
        <v>1284.3</v>
      </c>
      <c r="E24">
        <v>1022.1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1466.1</v>
      </c>
      <c r="C26">
        <v>910.8</v>
      </c>
      <c r="D26">
        <v>4580</v>
      </c>
      <c r="E26">
        <v>4588.2</v>
      </c>
      <c r="F26">
        <v>444.5</v>
      </c>
      <c r="G26">
        <v>0</v>
      </c>
    </row>
    <row r="27" spans="1:7" ht="15" x14ac:dyDescent="0.25">
      <c r="A27" s="173" t="s">
        <v>167</v>
      </c>
      <c r="B27">
        <v>0</v>
      </c>
      <c r="C27">
        <v>0</v>
      </c>
      <c r="D27">
        <v>149.9</v>
      </c>
      <c r="E27">
        <v>0</v>
      </c>
      <c r="F27">
        <v>0</v>
      </c>
      <c r="G27">
        <v>0</v>
      </c>
    </row>
    <row r="28" spans="1:7" ht="15" x14ac:dyDescent="0.25">
      <c r="A28" s="173" t="s">
        <v>78</v>
      </c>
      <c r="B28">
        <v>0</v>
      </c>
      <c r="C28">
        <v>0</v>
      </c>
      <c r="D28">
        <v>46.7</v>
      </c>
      <c r="E28">
        <v>48.3</v>
      </c>
      <c r="F28">
        <v>0</v>
      </c>
      <c r="G28">
        <v>0</v>
      </c>
    </row>
    <row r="29" spans="1:7" ht="15" x14ac:dyDescent="0.25">
      <c r="A29" s="173" t="s">
        <v>79</v>
      </c>
      <c r="B29">
        <v>0.5</v>
      </c>
      <c r="C29">
        <v>0.5</v>
      </c>
      <c r="D29">
        <v>2.7</v>
      </c>
      <c r="E29">
        <v>2.2999999999999998</v>
      </c>
      <c r="F29">
        <v>0</v>
      </c>
      <c r="G29">
        <v>0</v>
      </c>
    </row>
    <row r="30" spans="1:7" ht="15" x14ac:dyDescent="0.25">
      <c r="A30" s="173" t="s">
        <v>80</v>
      </c>
      <c r="B30">
        <v>46</v>
      </c>
      <c r="C30">
        <v>30</v>
      </c>
      <c r="D30">
        <v>386.1</v>
      </c>
      <c r="E30">
        <v>315.39999999999998</v>
      </c>
      <c r="F30">
        <v>0</v>
      </c>
      <c r="G30">
        <v>0</v>
      </c>
    </row>
    <row r="31" spans="1:7" ht="15" x14ac:dyDescent="0.25">
      <c r="A31" s="173" t="s">
        <v>173</v>
      </c>
      <c r="B31">
        <v>0</v>
      </c>
      <c r="C31">
        <v>0</v>
      </c>
      <c r="D31">
        <v>0</v>
      </c>
      <c r="E31">
        <v>367.1</v>
      </c>
      <c r="F31">
        <v>0</v>
      </c>
      <c r="G31">
        <v>0</v>
      </c>
    </row>
    <row r="32" spans="1:7" ht="15" x14ac:dyDescent="0.25">
      <c r="A32" s="173" t="s">
        <v>168</v>
      </c>
      <c r="B32">
        <v>0</v>
      </c>
      <c r="C32">
        <v>0</v>
      </c>
      <c r="D32" t="s">
        <v>94</v>
      </c>
      <c r="E32">
        <v>0</v>
      </c>
      <c r="F32">
        <v>0</v>
      </c>
      <c r="G32">
        <v>0</v>
      </c>
    </row>
    <row r="33" spans="1:7" ht="15" x14ac:dyDescent="0.25">
      <c r="A33" s="173" t="s">
        <v>81</v>
      </c>
      <c r="B33">
        <v>315.89999999999998</v>
      </c>
      <c r="C33">
        <v>143.80000000000001</v>
      </c>
      <c r="D33">
        <v>1088.5999999999999</v>
      </c>
      <c r="E33">
        <v>1115.5</v>
      </c>
      <c r="F33">
        <v>195</v>
      </c>
      <c r="G33">
        <v>0</v>
      </c>
    </row>
    <row r="34" spans="1:7" ht="15" x14ac:dyDescent="0.25">
      <c r="A34" s="173" t="s">
        <v>169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82</v>
      </c>
      <c r="B35">
        <v>0</v>
      </c>
      <c r="C35">
        <v>2.5</v>
      </c>
      <c r="D35">
        <v>110</v>
      </c>
      <c r="E35">
        <v>62.3</v>
      </c>
      <c r="F35">
        <v>0</v>
      </c>
      <c r="G35">
        <v>0</v>
      </c>
    </row>
    <row r="36" spans="1:7" ht="15" x14ac:dyDescent="0.25">
      <c r="A36" s="173" t="s">
        <v>170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73" t="s">
        <v>83</v>
      </c>
      <c r="B37">
        <v>816.1</v>
      </c>
      <c r="C37">
        <v>426</v>
      </c>
      <c r="D37">
        <v>1943.3</v>
      </c>
      <c r="E37">
        <v>1776.9</v>
      </c>
      <c r="F37">
        <v>195</v>
      </c>
      <c r="G37">
        <v>0</v>
      </c>
    </row>
    <row r="38" spans="1:7" ht="15" x14ac:dyDescent="0.25">
      <c r="A38" s="173" t="s">
        <v>84</v>
      </c>
      <c r="B38">
        <v>1</v>
      </c>
      <c r="C38">
        <v>0</v>
      </c>
      <c r="D38">
        <v>19.8</v>
      </c>
      <c r="E38">
        <v>0</v>
      </c>
      <c r="F38">
        <v>0</v>
      </c>
      <c r="G38">
        <v>0</v>
      </c>
    </row>
    <row r="39" spans="1:7" ht="15" x14ac:dyDescent="0.25">
      <c r="A39" s="173" t="s">
        <v>85</v>
      </c>
      <c r="B39">
        <v>23</v>
      </c>
      <c r="C39">
        <v>0</v>
      </c>
      <c r="D39">
        <v>45.6</v>
      </c>
      <c r="E39">
        <v>46.5</v>
      </c>
      <c r="F39">
        <v>0</v>
      </c>
      <c r="G39">
        <v>0</v>
      </c>
    </row>
    <row r="40" spans="1:7" ht="15" x14ac:dyDescent="0.25">
      <c r="A40" s="173" t="s">
        <v>86</v>
      </c>
      <c r="B40">
        <v>139.9</v>
      </c>
      <c r="C40">
        <v>243.9</v>
      </c>
      <c r="D40">
        <v>314.8</v>
      </c>
      <c r="E40">
        <v>380.3</v>
      </c>
      <c r="F40">
        <v>54.5</v>
      </c>
      <c r="G40">
        <v>0</v>
      </c>
    </row>
    <row r="41" spans="1:7" ht="15" x14ac:dyDescent="0.25">
      <c r="A41" s="173" t="s">
        <v>87</v>
      </c>
      <c r="B41">
        <v>3</v>
      </c>
      <c r="C41">
        <v>0</v>
      </c>
      <c r="D41">
        <v>0</v>
      </c>
      <c r="E41">
        <v>29</v>
      </c>
      <c r="F41">
        <v>0</v>
      </c>
      <c r="G41">
        <v>0</v>
      </c>
    </row>
    <row r="42" spans="1:7" ht="15" x14ac:dyDescent="0.25">
      <c r="A42" s="173" t="s">
        <v>88</v>
      </c>
      <c r="B42">
        <v>120.7</v>
      </c>
      <c r="C42">
        <v>64.099999999999994</v>
      </c>
      <c r="D42">
        <v>305.10000000000002</v>
      </c>
      <c r="E42">
        <v>287.10000000000002</v>
      </c>
      <c r="F42">
        <v>0</v>
      </c>
      <c r="G42">
        <v>0</v>
      </c>
    </row>
    <row r="43" spans="1:7" ht="15" x14ac:dyDescent="0.25">
      <c r="A43" s="173" t="s">
        <v>89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73" t="s">
        <v>69</v>
      </c>
    </row>
    <row r="45" spans="1:7" ht="15" x14ac:dyDescent="0.25">
      <c r="A45" s="173" t="s">
        <v>90</v>
      </c>
      <c r="B45">
        <v>65.5</v>
      </c>
      <c r="C45">
        <v>57</v>
      </c>
      <c r="D45">
        <v>619.1</v>
      </c>
      <c r="E45">
        <v>1108.8</v>
      </c>
      <c r="F45">
        <v>35</v>
      </c>
      <c r="G45">
        <v>0</v>
      </c>
    </row>
    <row r="46" spans="1:7" ht="15" x14ac:dyDescent="0.25">
      <c r="A46" s="173" t="s">
        <v>91</v>
      </c>
      <c r="B46">
        <v>30.5</v>
      </c>
      <c r="C46">
        <v>33</v>
      </c>
      <c r="D46">
        <v>256.7</v>
      </c>
      <c r="E46">
        <v>111.8</v>
      </c>
      <c r="F46">
        <v>0</v>
      </c>
      <c r="G46">
        <v>0</v>
      </c>
    </row>
    <row r="47" spans="1:7" ht="15" x14ac:dyDescent="0.25">
      <c r="A47" s="173" t="s">
        <v>92</v>
      </c>
      <c r="B47">
        <v>35</v>
      </c>
      <c r="C47">
        <v>0</v>
      </c>
      <c r="D47">
        <v>57</v>
      </c>
      <c r="E47">
        <v>125.5</v>
      </c>
      <c r="F47">
        <v>35</v>
      </c>
      <c r="G47">
        <v>0</v>
      </c>
    </row>
    <row r="48" spans="1:7" ht="15" x14ac:dyDescent="0.25">
      <c r="A48" s="173" t="s">
        <v>175</v>
      </c>
      <c r="B48">
        <v>0</v>
      </c>
      <c r="C48">
        <v>0</v>
      </c>
      <c r="D48">
        <v>0</v>
      </c>
      <c r="E48">
        <v>46.6</v>
      </c>
      <c r="F48">
        <v>0</v>
      </c>
      <c r="G48">
        <v>0</v>
      </c>
    </row>
    <row r="49" spans="1:7" ht="15" x14ac:dyDescent="0.25">
      <c r="A49" s="173" t="s">
        <v>93</v>
      </c>
      <c r="B49">
        <v>0</v>
      </c>
      <c r="C49">
        <v>0</v>
      </c>
      <c r="D49">
        <v>28.8</v>
      </c>
      <c r="E49">
        <v>31.9</v>
      </c>
      <c r="F49">
        <v>0</v>
      </c>
      <c r="G49">
        <v>0</v>
      </c>
    </row>
    <row r="50" spans="1:7" ht="15" x14ac:dyDescent="0.25">
      <c r="A50" s="173" t="s">
        <v>95</v>
      </c>
      <c r="B50">
        <v>0</v>
      </c>
      <c r="C50">
        <v>0</v>
      </c>
      <c r="D50">
        <v>9.6999999999999993</v>
      </c>
      <c r="E50">
        <v>2.7</v>
      </c>
      <c r="F50">
        <v>0</v>
      </c>
      <c r="G50">
        <v>0</v>
      </c>
    </row>
    <row r="51" spans="1:7" ht="15" x14ac:dyDescent="0.25">
      <c r="A51" s="173" t="s">
        <v>96</v>
      </c>
      <c r="B51">
        <v>0</v>
      </c>
      <c r="C51">
        <v>24</v>
      </c>
      <c r="D51">
        <v>242.7</v>
      </c>
      <c r="E51">
        <v>728.2</v>
      </c>
      <c r="F51">
        <v>0</v>
      </c>
      <c r="G51">
        <v>0</v>
      </c>
    </row>
    <row r="52" spans="1:7" ht="15" x14ac:dyDescent="0.25">
      <c r="A52" s="173" t="s">
        <v>97</v>
      </c>
      <c r="B52">
        <v>0</v>
      </c>
      <c r="C52">
        <v>0</v>
      </c>
      <c r="D52">
        <v>24.2</v>
      </c>
      <c r="E52">
        <v>35.1</v>
      </c>
      <c r="F52">
        <v>0</v>
      </c>
      <c r="G52">
        <v>0</v>
      </c>
    </row>
    <row r="53" spans="1:7" ht="15" x14ac:dyDescent="0.25">
      <c r="A53" s="173" t="s">
        <v>176</v>
      </c>
      <c r="B53">
        <v>0</v>
      </c>
      <c r="C53">
        <v>0</v>
      </c>
      <c r="D53">
        <v>0</v>
      </c>
      <c r="E53">
        <v>27.1</v>
      </c>
      <c r="F53">
        <v>0</v>
      </c>
      <c r="G53">
        <v>0</v>
      </c>
    </row>
    <row r="54" spans="1:7" ht="15" x14ac:dyDescent="0.25">
      <c r="A54" s="173" t="s">
        <v>69</v>
      </c>
    </row>
    <row r="55" spans="1:7" ht="15" x14ac:dyDescent="0.25">
      <c r="A55" s="173" t="s">
        <v>98</v>
      </c>
      <c r="B55">
        <v>1183</v>
      </c>
      <c r="C55">
        <v>943.5</v>
      </c>
      <c r="D55">
        <v>4936.8999999999996</v>
      </c>
      <c r="E55">
        <v>5767.3</v>
      </c>
      <c r="F55">
        <v>382.3</v>
      </c>
      <c r="G55">
        <v>0</v>
      </c>
    </row>
    <row r="56" spans="1:7" ht="15" x14ac:dyDescent="0.25">
      <c r="A56" s="173" t="s">
        <v>99</v>
      </c>
      <c r="B56">
        <v>3</v>
      </c>
      <c r="C56">
        <v>3.1</v>
      </c>
      <c r="D56">
        <v>18.100000000000001</v>
      </c>
      <c r="E56">
        <v>16.8</v>
      </c>
      <c r="F56">
        <v>0</v>
      </c>
      <c r="G56">
        <v>0</v>
      </c>
    </row>
    <row r="57" spans="1:7" ht="15" x14ac:dyDescent="0.25">
      <c r="A57" s="173" t="s">
        <v>100</v>
      </c>
      <c r="B57">
        <v>5.8</v>
      </c>
      <c r="C57">
        <v>5.6</v>
      </c>
      <c r="D57">
        <v>13.5</v>
      </c>
      <c r="E57">
        <v>16.600000000000001</v>
      </c>
      <c r="F57">
        <v>0</v>
      </c>
      <c r="G57">
        <v>0</v>
      </c>
    </row>
    <row r="58" spans="1:7" ht="15" x14ac:dyDescent="0.25">
      <c r="A58" s="173" t="s">
        <v>101</v>
      </c>
      <c r="B58">
        <v>0</v>
      </c>
      <c r="C58">
        <v>0</v>
      </c>
      <c r="D58">
        <v>128.69999999999999</v>
      </c>
      <c r="E58">
        <v>282.10000000000002</v>
      </c>
      <c r="F58">
        <v>0</v>
      </c>
      <c r="G58">
        <v>0</v>
      </c>
    </row>
    <row r="59" spans="1:7" ht="15" x14ac:dyDescent="0.25">
      <c r="A59" s="173" t="s">
        <v>102</v>
      </c>
      <c r="B59">
        <v>15</v>
      </c>
      <c r="C59">
        <v>9</v>
      </c>
      <c r="D59">
        <v>56.6</v>
      </c>
      <c r="E59">
        <v>67.2</v>
      </c>
      <c r="F59">
        <v>0</v>
      </c>
      <c r="G59">
        <v>0</v>
      </c>
    </row>
    <row r="60" spans="1:7" ht="15" x14ac:dyDescent="0.25">
      <c r="A60" s="173" t="s">
        <v>103</v>
      </c>
      <c r="B60">
        <v>6</v>
      </c>
      <c r="C60">
        <v>1.5</v>
      </c>
      <c r="D60">
        <v>90.6</v>
      </c>
      <c r="E60">
        <v>10</v>
      </c>
      <c r="F60">
        <v>0</v>
      </c>
      <c r="G60">
        <v>0</v>
      </c>
    </row>
    <row r="61" spans="1:7" ht="15" x14ac:dyDescent="0.25">
      <c r="A61" s="173" t="s">
        <v>104</v>
      </c>
      <c r="B61">
        <v>40</v>
      </c>
      <c r="C61">
        <v>0</v>
      </c>
      <c r="D61">
        <v>267.60000000000002</v>
      </c>
      <c r="E61">
        <v>309.39999999999998</v>
      </c>
      <c r="F61">
        <v>0</v>
      </c>
      <c r="G61">
        <v>0</v>
      </c>
    </row>
    <row r="62" spans="1:7" ht="15" x14ac:dyDescent="0.25">
      <c r="A62" s="173" t="s">
        <v>105</v>
      </c>
      <c r="B62">
        <v>41.5</v>
      </c>
      <c r="C62">
        <v>50.5</v>
      </c>
      <c r="D62">
        <v>252.5</v>
      </c>
      <c r="E62">
        <v>463.9</v>
      </c>
      <c r="F62">
        <v>18</v>
      </c>
      <c r="G62">
        <v>0</v>
      </c>
    </row>
    <row r="63" spans="1:7" ht="15" x14ac:dyDescent="0.25">
      <c r="A63" s="173" t="s">
        <v>106</v>
      </c>
      <c r="B63">
        <v>84.9</v>
      </c>
      <c r="C63">
        <v>34.200000000000003</v>
      </c>
      <c r="D63">
        <v>248.5</v>
      </c>
      <c r="E63">
        <v>221.4</v>
      </c>
      <c r="F63">
        <v>0</v>
      </c>
      <c r="G63">
        <v>0</v>
      </c>
    </row>
    <row r="64" spans="1:7" ht="15" x14ac:dyDescent="0.25">
      <c r="A64" s="173" t="s">
        <v>107</v>
      </c>
      <c r="B64">
        <v>10</v>
      </c>
      <c r="C64">
        <v>38.5</v>
      </c>
      <c r="D64">
        <v>254.3</v>
      </c>
      <c r="E64">
        <v>322.39999999999998</v>
      </c>
      <c r="F64">
        <v>0</v>
      </c>
      <c r="G64">
        <v>0</v>
      </c>
    </row>
    <row r="65" spans="1:7" ht="15" x14ac:dyDescent="0.25">
      <c r="A65" s="173" t="s">
        <v>108</v>
      </c>
      <c r="B65">
        <v>11</v>
      </c>
      <c r="C65">
        <v>0</v>
      </c>
      <c r="D65">
        <v>2.7</v>
      </c>
      <c r="E65">
        <v>1.8</v>
      </c>
      <c r="F65">
        <v>0</v>
      </c>
      <c r="G65">
        <v>0</v>
      </c>
    </row>
    <row r="66" spans="1:7" ht="15" x14ac:dyDescent="0.25">
      <c r="A66" s="173" t="s">
        <v>109</v>
      </c>
      <c r="B66">
        <v>18.399999999999999</v>
      </c>
      <c r="C66">
        <v>45.7</v>
      </c>
      <c r="D66">
        <v>134.9</v>
      </c>
      <c r="E66">
        <v>247.6</v>
      </c>
      <c r="F66">
        <v>0</v>
      </c>
      <c r="G66">
        <v>0</v>
      </c>
    </row>
    <row r="67" spans="1:7" ht="15" x14ac:dyDescent="0.25">
      <c r="A67" s="173" t="s">
        <v>110</v>
      </c>
      <c r="B67">
        <v>0</v>
      </c>
      <c r="C67">
        <v>0</v>
      </c>
      <c r="D67">
        <v>4.5999999999999996</v>
      </c>
      <c r="E67">
        <v>26.2</v>
      </c>
      <c r="F67">
        <v>0</v>
      </c>
      <c r="G67">
        <v>0</v>
      </c>
    </row>
    <row r="68" spans="1:7" ht="15" x14ac:dyDescent="0.25">
      <c r="A68" s="173" t="s">
        <v>111</v>
      </c>
      <c r="B68">
        <v>0</v>
      </c>
      <c r="C68">
        <v>7</v>
      </c>
      <c r="D68">
        <v>111.2</v>
      </c>
      <c r="E68">
        <v>26.3</v>
      </c>
      <c r="F68">
        <v>0</v>
      </c>
      <c r="G68">
        <v>0</v>
      </c>
    </row>
    <row r="69" spans="1:7" ht="15" x14ac:dyDescent="0.25">
      <c r="A69" s="173" t="s">
        <v>112</v>
      </c>
      <c r="B69">
        <v>30</v>
      </c>
      <c r="C69">
        <v>62.8</v>
      </c>
      <c r="D69">
        <v>239.1</v>
      </c>
      <c r="E69">
        <v>258.60000000000002</v>
      </c>
      <c r="F69">
        <v>53.3</v>
      </c>
      <c r="G69">
        <v>0</v>
      </c>
    </row>
    <row r="70" spans="1:7" ht="15" x14ac:dyDescent="0.25">
      <c r="A70" s="173" t="s">
        <v>113</v>
      </c>
      <c r="B70">
        <v>22.7</v>
      </c>
      <c r="C70">
        <v>44</v>
      </c>
      <c r="D70">
        <v>115.4</v>
      </c>
      <c r="E70">
        <v>129.4</v>
      </c>
      <c r="F70">
        <v>0</v>
      </c>
      <c r="G70">
        <v>0</v>
      </c>
    </row>
    <row r="71" spans="1:7" ht="15" x14ac:dyDescent="0.25">
      <c r="A71" s="173" t="s">
        <v>114</v>
      </c>
      <c r="B71">
        <v>9.9</v>
      </c>
      <c r="C71">
        <v>1.8</v>
      </c>
      <c r="D71">
        <v>26.4</v>
      </c>
      <c r="E71">
        <v>31.9</v>
      </c>
      <c r="F71">
        <v>0</v>
      </c>
      <c r="G71">
        <v>0</v>
      </c>
    </row>
    <row r="72" spans="1:7" ht="15" x14ac:dyDescent="0.25">
      <c r="A72" s="173" t="s">
        <v>115</v>
      </c>
      <c r="B72">
        <v>717.5</v>
      </c>
      <c r="C72">
        <v>476.5</v>
      </c>
      <c r="D72">
        <v>2465.1</v>
      </c>
      <c r="E72">
        <v>2666.4</v>
      </c>
      <c r="F72">
        <v>149.6</v>
      </c>
      <c r="G72">
        <v>0</v>
      </c>
    </row>
    <row r="73" spans="1:7" ht="15" x14ac:dyDescent="0.25">
      <c r="A73" s="173" t="s">
        <v>116</v>
      </c>
      <c r="B73">
        <v>0</v>
      </c>
      <c r="C73">
        <v>0</v>
      </c>
      <c r="D73" t="s">
        <v>94</v>
      </c>
      <c r="E73">
        <v>0</v>
      </c>
      <c r="F73">
        <v>0</v>
      </c>
      <c r="G73">
        <v>0</v>
      </c>
    </row>
    <row r="74" spans="1:7" ht="15" x14ac:dyDescent="0.25">
      <c r="A74" s="173" t="s">
        <v>117</v>
      </c>
      <c r="B74">
        <v>46</v>
      </c>
      <c r="C74">
        <v>6.8</v>
      </c>
      <c r="D74">
        <v>35.5</v>
      </c>
      <c r="E74">
        <v>63.8</v>
      </c>
      <c r="F74">
        <v>35</v>
      </c>
      <c r="G74">
        <v>0</v>
      </c>
    </row>
    <row r="75" spans="1:7" ht="15" x14ac:dyDescent="0.25">
      <c r="A75" s="173" t="s">
        <v>118</v>
      </c>
      <c r="B75">
        <v>25</v>
      </c>
      <c r="C75">
        <v>49.2</v>
      </c>
      <c r="D75">
        <v>90.4</v>
      </c>
      <c r="E75">
        <v>110.2</v>
      </c>
      <c r="F75">
        <v>69.7</v>
      </c>
      <c r="G75">
        <v>0</v>
      </c>
    </row>
    <row r="76" spans="1:7" ht="15" x14ac:dyDescent="0.25">
      <c r="A76" s="173" t="s">
        <v>119</v>
      </c>
      <c r="B76">
        <v>52.5</v>
      </c>
      <c r="C76">
        <v>58.5</v>
      </c>
      <c r="D76">
        <v>144.80000000000001</v>
      </c>
      <c r="E76">
        <v>143.80000000000001</v>
      </c>
      <c r="F76">
        <v>42</v>
      </c>
      <c r="G76">
        <v>0</v>
      </c>
    </row>
    <row r="77" spans="1:7" ht="15" x14ac:dyDescent="0.25">
      <c r="A77" s="173" t="s">
        <v>120</v>
      </c>
      <c r="B77">
        <v>25</v>
      </c>
      <c r="C77">
        <v>0.6</v>
      </c>
      <c r="D77">
        <v>60.4</v>
      </c>
      <c r="E77">
        <v>107.4</v>
      </c>
      <c r="F77">
        <v>6</v>
      </c>
      <c r="G77">
        <v>0</v>
      </c>
    </row>
    <row r="78" spans="1:7" ht="15" x14ac:dyDescent="0.25">
      <c r="A78" s="173" t="s">
        <v>121</v>
      </c>
      <c r="B78">
        <v>8.4</v>
      </c>
      <c r="C78">
        <v>25</v>
      </c>
      <c r="D78">
        <v>31.8</v>
      </c>
      <c r="E78">
        <v>91.4</v>
      </c>
      <c r="F78">
        <v>8.8000000000000007</v>
      </c>
      <c r="G78">
        <v>0</v>
      </c>
    </row>
    <row r="79" spans="1:7" ht="15" x14ac:dyDescent="0.25">
      <c r="A79" s="173" t="s">
        <v>122</v>
      </c>
      <c r="B79">
        <v>10.5</v>
      </c>
      <c r="C79">
        <v>23.2</v>
      </c>
      <c r="D79">
        <v>144.30000000000001</v>
      </c>
      <c r="E79">
        <v>152.69999999999999</v>
      </c>
      <c r="F79">
        <v>0</v>
      </c>
      <c r="G79">
        <v>0</v>
      </c>
    </row>
    <row r="80" spans="1:7" ht="15" x14ac:dyDescent="0.25">
      <c r="A80" s="173" t="s">
        <v>65</v>
      </c>
      <c r="B80" t="s">
        <v>66</v>
      </c>
      <c r="C80" t="s">
        <v>67</v>
      </c>
      <c r="D80" t="s">
        <v>66</v>
      </c>
      <c r="E80" t="s">
        <v>66</v>
      </c>
      <c r="F80" t="s">
        <v>66</v>
      </c>
      <c r="G80" t="s">
        <v>68</v>
      </c>
    </row>
    <row r="81" spans="1:7" ht="15" x14ac:dyDescent="0.25">
      <c r="A81" s="173" t="s">
        <v>123</v>
      </c>
      <c r="B81">
        <v>4286.1000000000004</v>
      </c>
      <c r="C81">
        <v>2402</v>
      </c>
      <c r="D81">
        <v>14019.7</v>
      </c>
      <c r="E81">
        <v>15210</v>
      </c>
      <c r="F81">
        <v>876.4</v>
      </c>
      <c r="G81">
        <v>0</v>
      </c>
    </row>
    <row r="82" spans="1:7" ht="15" x14ac:dyDescent="0.25">
      <c r="A82" s="173" t="s">
        <v>124</v>
      </c>
      <c r="B82">
        <v>425.8</v>
      </c>
      <c r="C82">
        <v>335.2</v>
      </c>
      <c r="D82">
        <v>0</v>
      </c>
      <c r="E82">
        <v>0</v>
      </c>
      <c r="F82">
        <v>140</v>
      </c>
      <c r="G82">
        <v>0</v>
      </c>
    </row>
    <row r="83" spans="1:7" ht="15" x14ac:dyDescent="0.25">
      <c r="A83" s="173" t="s">
        <v>65</v>
      </c>
      <c r="B83" t="s">
        <v>66</v>
      </c>
      <c r="C83" t="s">
        <v>67</v>
      </c>
      <c r="D83" t="s">
        <v>66</v>
      </c>
      <c r="E83" t="s">
        <v>66</v>
      </c>
      <c r="F83" t="s">
        <v>66</v>
      </c>
      <c r="G83" t="s">
        <v>68</v>
      </c>
    </row>
    <row r="84" spans="1:7" ht="15" x14ac:dyDescent="0.25">
      <c r="A84" s="173" t="s">
        <v>125</v>
      </c>
      <c r="B84">
        <v>4711.8999999999996</v>
      </c>
      <c r="C84">
        <v>2737.2</v>
      </c>
      <c r="D84">
        <v>14019.7</v>
      </c>
      <c r="E84">
        <v>15210</v>
      </c>
      <c r="F84">
        <v>1016.4</v>
      </c>
      <c r="G84">
        <v>0</v>
      </c>
    </row>
    <row r="85" spans="1:7" ht="15" x14ac:dyDescent="0.25">
      <c r="A85" s="173" t="s">
        <v>126</v>
      </c>
      <c r="B85" t="s">
        <v>45</v>
      </c>
      <c r="C85" t="s">
        <v>45</v>
      </c>
      <c r="D85">
        <v>0</v>
      </c>
      <c r="E85">
        <v>0</v>
      </c>
      <c r="F85" t="s">
        <v>45</v>
      </c>
      <c r="G85" t="s">
        <v>45</v>
      </c>
    </row>
    <row r="86" spans="1:7" ht="15" x14ac:dyDescent="0.25">
      <c r="A86" s="173" t="s">
        <v>127</v>
      </c>
      <c r="B86">
        <v>0</v>
      </c>
      <c r="C86">
        <v>0</v>
      </c>
      <c r="D86" t="s">
        <v>45</v>
      </c>
      <c r="E86" t="s">
        <v>45</v>
      </c>
      <c r="F86">
        <v>0</v>
      </c>
      <c r="G86">
        <v>0</v>
      </c>
    </row>
    <row r="87" spans="1:7" ht="15" x14ac:dyDescent="0.25">
      <c r="A87" s="173" t="s">
        <v>65</v>
      </c>
      <c r="B87" t="s">
        <v>66</v>
      </c>
      <c r="C87" t="s">
        <v>67</v>
      </c>
      <c r="D87" t="s">
        <v>66</v>
      </c>
      <c r="E87" t="s">
        <v>66</v>
      </c>
      <c r="F87" t="s">
        <v>66</v>
      </c>
      <c r="G87" t="s">
        <v>68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8518A-0AFE-4539-8D31-ADCAE7EF3C7E}">
  <dimension ref="A1:G87"/>
  <sheetViews>
    <sheetView topLeftCell="A54" workbookViewId="0">
      <selection activeCell="A9" sqref="A9:A88"/>
    </sheetView>
  </sheetViews>
  <sheetFormatPr defaultRowHeight="13.2" x14ac:dyDescent="0.25"/>
  <cols>
    <col min="1" max="1" width="24.55468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217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52</v>
      </c>
      <c r="C12">
        <v>0</v>
      </c>
      <c r="D12">
        <v>235.6</v>
      </c>
      <c r="E12">
        <v>358.2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52</v>
      </c>
      <c r="C14">
        <v>0</v>
      </c>
      <c r="D14">
        <v>161.1</v>
      </c>
      <c r="E14">
        <v>303.89999999999998</v>
      </c>
      <c r="F14">
        <v>0</v>
      </c>
      <c r="G14">
        <v>0</v>
      </c>
    </row>
    <row r="15" spans="1:7" ht="15" x14ac:dyDescent="0.25">
      <c r="A15" s="173" t="s">
        <v>172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73</v>
      </c>
      <c r="B17">
        <v>0</v>
      </c>
      <c r="C17">
        <v>0</v>
      </c>
      <c r="D17">
        <v>41.7</v>
      </c>
      <c r="E17">
        <v>19.100000000000001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380.7</v>
      </c>
      <c r="C20">
        <v>410.4</v>
      </c>
      <c r="D20">
        <v>1532.9</v>
      </c>
      <c r="E20">
        <v>1680.8</v>
      </c>
      <c r="F20">
        <v>14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205.5</v>
      </c>
      <c r="C22">
        <v>98.2</v>
      </c>
      <c r="D22">
        <v>791.5</v>
      </c>
      <c r="E22">
        <v>655.7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921.5</v>
      </c>
      <c r="C24">
        <v>7.3</v>
      </c>
      <c r="D24">
        <v>1167.3</v>
      </c>
      <c r="E24">
        <v>1021.7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1467.3</v>
      </c>
      <c r="C26">
        <v>998.2</v>
      </c>
      <c r="D26">
        <v>4478.8999999999996</v>
      </c>
      <c r="E26">
        <v>4457.8999999999996</v>
      </c>
      <c r="F26">
        <v>285.5</v>
      </c>
      <c r="G26">
        <v>0</v>
      </c>
    </row>
    <row r="27" spans="1:7" ht="15" x14ac:dyDescent="0.25">
      <c r="A27" s="173" t="s">
        <v>167</v>
      </c>
      <c r="B27">
        <v>55</v>
      </c>
      <c r="C27">
        <v>0</v>
      </c>
      <c r="D27">
        <v>92.5</v>
      </c>
      <c r="E27">
        <v>0</v>
      </c>
      <c r="F27">
        <v>0</v>
      </c>
      <c r="G27">
        <v>0</v>
      </c>
    </row>
    <row r="28" spans="1:7" ht="15" x14ac:dyDescent="0.25">
      <c r="A28" s="173" t="s">
        <v>78</v>
      </c>
      <c r="B28">
        <v>0</v>
      </c>
      <c r="C28">
        <v>0</v>
      </c>
      <c r="D28">
        <v>46.7</v>
      </c>
      <c r="E28">
        <v>48.3</v>
      </c>
      <c r="F28">
        <v>0</v>
      </c>
      <c r="G28">
        <v>0</v>
      </c>
    </row>
    <row r="29" spans="1:7" ht="15" x14ac:dyDescent="0.25">
      <c r="A29" s="173" t="s">
        <v>79</v>
      </c>
      <c r="B29">
        <v>0.5</v>
      </c>
      <c r="C29">
        <v>0.5</v>
      </c>
      <c r="D29">
        <v>2.7</v>
      </c>
      <c r="E29">
        <v>2.2999999999999998</v>
      </c>
      <c r="F29">
        <v>0</v>
      </c>
      <c r="G29">
        <v>0</v>
      </c>
    </row>
    <row r="30" spans="1:7" ht="15" x14ac:dyDescent="0.25">
      <c r="A30" s="173" t="s">
        <v>80</v>
      </c>
      <c r="B30">
        <v>48.1</v>
      </c>
      <c r="C30">
        <v>31.1</v>
      </c>
      <c r="D30">
        <v>384</v>
      </c>
      <c r="E30">
        <v>304.3</v>
      </c>
      <c r="F30">
        <v>0</v>
      </c>
      <c r="G30">
        <v>0</v>
      </c>
    </row>
    <row r="31" spans="1:7" ht="15" x14ac:dyDescent="0.25">
      <c r="A31" s="173" t="s">
        <v>173</v>
      </c>
      <c r="B31">
        <v>0</v>
      </c>
      <c r="C31">
        <v>0</v>
      </c>
      <c r="D31">
        <v>0</v>
      </c>
      <c r="E31">
        <v>367.1</v>
      </c>
      <c r="F31">
        <v>0</v>
      </c>
      <c r="G31">
        <v>0</v>
      </c>
    </row>
    <row r="32" spans="1:7" ht="15" x14ac:dyDescent="0.25">
      <c r="A32" s="173" t="s">
        <v>168</v>
      </c>
      <c r="B32">
        <v>0</v>
      </c>
      <c r="C32">
        <v>0</v>
      </c>
      <c r="D32" t="s">
        <v>94</v>
      </c>
      <c r="E32">
        <v>0</v>
      </c>
      <c r="F32">
        <v>0</v>
      </c>
      <c r="G32">
        <v>0</v>
      </c>
    </row>
    <row r="33" spans="1:7" ht="15" x14ac:dyDescent="0.25">
      <c r="A33" s="173" t="s">
        <v>81</v>
      </c>
      <c r="B33">
        <v>284.8</v>
      </c>
      <c r="C33">
        <v>194.3</v>
      </c>
      <c r="D33">
        <v>1048.9000000000001</v>
      </c>
      <c r="E33">
        <v>1061.4000000000001</v>
      </c>
      <c r="F33">
        <v>65</v>
      </c>
      <c r="G33">
        <v>0</v>
      </c>
    </row>
    <row r="34" spans="1:7" ht="15" x14ac:dyDescent="0.25">
      <c r="A34" s="173" t="s">
        <v>169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82</v>
      </c>
      <c r="B35">
        <v>0.7</v>
      </c>
      <c r="C35">
        <v>2.5</v>
      </c>
      <c r="D35">
        <v>109.2</v>
      </c>
      <c r="E35">
        <v>62.3</v>
      </c>
      <c r="F35">
        <v>0</v>
      </c>
      <c r="G35">
        <v>0</v>
      </c>
    </row>
    <row r="36" spans="1:7" ht="15" x14ac:dyDescent="0.25">
      <c r="A36" s="173" t="s">
        <v>170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73" t="s">
        <v>83</v>
      </c>
      <c r="B37">
        <v>794.1</v>
      </c>
      <c r="C37">
        <v>423</v>
      </c>
      <c r="D37">
        <v>1943.3</v>
      </c>
      <c r="E37">
        <v>1745.5</v>
      </c>
      <c r="F37">
        <v>166</v>
      </c>
      <c r="G37">
        <v>0</v>
      </c>
    </row>
    <row r="38" spans="1:7" ht="15" x14ac:dyDescent="0.25">
      <c r="A38" s="173" t="s">
        <v>84</v>
      </c>
      <c r="B38">
        <v>1</v>
      </c>
      <c r="C38">
        <v>0</v>
      </c>
      <c r="D38">
        <v>19.8</v>
      </c>
      <c r="E38">
        <v>0</v>
      </c>
      <c r="F38">
        <v>0</v>
      </c>
      <c r="G38">
        <v>0</v>
      </c>
    </row>
    <row r="39" spans="1:7" ht="15" x14ac:dyDescent="0.25">
      <c r="A39" s="173" t="s">
        <v>85</v>
      </c>
      <c r="B39">
        <v>23</v>
      </c>
      <c r="C39">
        <v>0</v>
      </c>
      <c r="D39">
        <v>45.6</v>
      </c>
      <c r="E39">
        <v>46.5</v>
      </c>
      <c r="F39">
        <v>0</v>
      </c>
      <c r="G39">
        <v>0</v>
      </c>
    </row>
    <row r="40" spans="1:7" ht="15" x14ac:dyDescent="0.25">
      <c r="A40" s="173" t="s">
        <v>86</v>
      </c>
      <c r="B40">
        <v>139</v>
      </c>
      <c r="C40">
        <v>244.1</v>
      </c>
      <c r="D40">
        <v>314.10000000000002</v>
      </c>
      <c r="E40">
        <v>380.1</v>
      </c>
      <c r="F40">
        <v>54.5</v>
      </c>
      <c r="G40">
        <v>0</v>
      </c>
    </row>
    <row r="41" spans="1:7" ht="15" x14ac:dyDescent="0.25">
      <c r="A41" s="173" t="s">
        <v>87</v>
      </c>
      <c r="B41">
        <v>3</v>
      </c>
      <c r="C41">
        <v>0</v>
      </c>
      <c r="D41">
        <v>0</v>
      </c>
      <c r="E41">
        <v>29</v>
      </c>
      <c r="F41">
        <v>0</v>
      </c>
      <c r="G41">
        <v>0</v>
      </c>
    </row>
    <row r="42" spans="1:7" ht="15" x14ac:dyDescent="0.25">
      <c r="A42" s="173" t="s">
        <v>88</v>
      </c>
      <c r="B42">
        <v>118.1</v>
      </c>
      <c r="C42">
        <v>102.8</v>
      </c>
      <c r="D42">
        <v>304.8</v>
      </c>
      <c r="E42">
        <v>253.5</v>
      </c>
      <c r="F42">
        <v>0</v>
      </c>
      <c r="G42">
        <v>0</v>
      </c>
    </row>
    <row r="43" spans="1:7" ht="15" x14ac:dyDescent="0.25">
      <c r="A43" s="173" t="s">
        <v>89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73" t="s">
        <v>69</v>
      </c>
    </row>
    <row r="45" spans="1:7" ht="15" x14ac:dyDescent="0.25">
      <c r="A45" s="173" t="s">
        <v>90</v>
      </c>
      <c r="B45">
        <v>65.5</v>
      </c>
      <c r="C45">
        <v>57</v>
      </c>
      <c r="D45">
        <v>619.1</v>
      </c>
      <c r="E45">
        <v>1108.8</v>
      </c>
      <c r="F45">
        <v>35</v>
      </c>
      <c r="G45">
        <v>0</v>
      </c>
    </row>
    <row r="46" spans="1:7" ht="15" x14ac:dyDescent="0.25">
      <c r="A46" s="173" t="s">
        <v>91</v>
      </c>
      <c r="B46">
        <v>30.5</v>
      </c>
      <c r="C46">
        <v>33</v>
      </c>
      <c r="D46">
        <v>256.7</v>
      </c>
      <c r="E46">
        <v>111.8</v>
      </c>
      <c r="F46">
        <v>0</v>
      </c>
      <c r="G46">
        <v>0</v>
      </c>
    </row>
    <row r="47" spans="1:7" ht="15" x14ac:dyDescent="0.25">
      <c r="A47" s="173" t="s">
        <v>92</v>
      </c>
      <c r="B47">
        <v>35</v>
      </c>
      <c r="C47">
        <v>0</v>
      </c>
      <c r="D47">
        <v>57</v>
      </c>
      <c r="E47">
        <v>125.5</v>
      </c>
      <c r="F47">
        <v>35</v>
      </c>
      <c r="G47">
        <v>0</v>
      </c>
    </row>
    <row r="48" spans="1:7" ht="15" x14ac:dyDescent="0.25">
      <c r="A48" s="173" t="s">
        <v>175</v>
      </c>
      <c r="B48">
        <v>0</v>
      </c>
      <c r="C48">
        <v>0</v>
      </c>
      <c r="D48">
        <v>0</v>
      </c>
      <c r="E48">
        <v>46.6</v>
      </c>
      <c r="F48">
        <v>0</v>
      </c>
      <c r="G48">
        <v>0</v>
      </c>
    </row>
    <row r="49" spans="1:7" ht="15" x14ac:dyDescent="0.25">
      <c r="A49" s="173" t="s">
        <v>93</v>
      </c>
      <c r="B49">
        <v>0</v>
      </c>
      <c r="C49">
        <v>0</v>
      </c>
      <c r="D49">
        <v>28.8</v>
      </c>
      <c r="E49">
        <v>31.9</v>
      </c>
      <c r="F49">
        <v>0</v>
      </c>
      <c r="G49">
        <v>0</v>
      </c>
    </row>
    <row r="50" spans="1:7" ht="15" x14ac:dyDescent="0.25">
      <c r="A50" s="173" t="s">
        <v>95</v>
      </c>
      <c r="B50">
        <v>0</v>
      </c>
      <c r="C50">
        <v>0</v>
      </c>
      <c r="D50">
        <v>9.6999999999999993</v>
      </c>
      <c r="E50">
        <v>2.7</v>
      </c>
      <c r="F50">
        <v>0</v>
      </c>
      <c r="G50">
        <v>0</v>
      </c>
    </row>
    <row r="51" spans="1:7" ht="15" x14ac:dyDescent="0.25">
      <c r="A51" s="173" t="s">
        <v>96</v>
      </c>
      <c r="B51">
        <v>0</v>
      </c>
      <c r="C51">
        <v>24</v>
      </c>
      <c r="D51">
        <v>242.7</v>
      </c>
      <c r="E51">
        <v>728.2</v>
      </c>
      <c r="F51">
        <v>0</v>
      </c>
      <c r="G51">
        <v>0</v>
      </c>
    </row>
    <row r="52" spans="1:7" ht="15" x14ac:dyDescent="0.25">
      <c r="A52" s="173" t="s">
        <v>97</v>
      </c>
      <c r="B52">
        <v>0</v>
      </c>
      <c r="C52">
        <v>0</v>
      </c>
      <c r="D52">
        <v>24.2</v>
      </c>
      <c r="E52">
        <v>35.1</v>
      </c>
      <c r="F52">
        <v>0</v>
      </c>
      <c r="G52">
        <v>0</v>
      </c>
    </row>
    <row r="53" spans="1:7" ht="15" x14ac:dyDescent="0.25">
      <c r="A53" s="173" t="s">
        <v>176</v>
      </c>
      <c r="B53">
        <v>0</v>
      </c>
      <c r="C53">
        <v>0</v>
      </c>
      <c r="D53">
        <v>0</v>
      </c>
      <c r="E53">
        <v>27.1</v>
      </c>
      <c r="F53">
        <v>0</v>
      </c>
      <c r="G53">
        <v>0</v>
      </c>
    </row>
    <row r="54" spans="1:7" ht="15" x14ac:dyDescent="0.25">
      <c r="A54" s="173" t="s">
        <v>69</v>
      </c>
    </row>
    <row r="55" spans="1:7" ht="15" x14ac:dyDescent="0.25">
      <c r="A55" s="173" t="s">
        <v>98</v>
      </c>
      <c r="B55">
        <v>1223.8</v>
      </c>
      <c r="C55">
        <v>978.3</v>
      </c>
      <c r="D55">
        <v>4785.7</v>
      </c>
      <c r="E55">
        <v>5617.7</v>
      </c>
      <c r="F55">
        <v>329.1</v>
      </c>
      <c r="G55">
        <v>0</v>
      </c>
    </row>
    <row r="56" spans="1:7" ht="15" x14ac:dyDescent="0.25">
      <c r="A56" s="173" t="s">
        <v>99</v>
      </c>
      <c r="B56">
        <v>6.3</v>
      </c>
      <c r="C56">
        <v>3.1</v>
      </c>
      <c r="D56">
        <v>15.1</v>
      </c>
      <c r="E56">
        <v>16.8</v>
      </c>
      <c r="F56">
        <v>0</v>
      </c>
      <c r="G56">
        <v>0</v>
      </c>
    </row>
    <row r="57" spans="1:7" ht="15" x14ac:dyDescent="0.25">
      <c r="A57" s="173" t="s">
        <v>100</v>
      </c>
      <c r="B57">
        <v>5.8</v>
      </c>
      <c r="C57">
        <v>5.6</v>
      </c>
      <c r="D57">
        <v>13.5</v>
      </c>
      <c r="E57">
        <v>16.600000000000001</v>
      </c>
      <c r="F57">
        <v>0</v>
      </c>
      <c r="G57">
        <v>0</v>
      </c>
    </row>
    <row r="58" spans="1:7" ht="15" x14ac:dyDescent="0.25">
      <c r="A58" s="173" t="s">
        <v>101</v>
      </c>
      <c r="B58">
        <v>0</v>
      </c>
      <c r="C58">
        <v>0</v>
      </c>
      <c r="D58">
        <v>128.69999999999999</v>
      </c>
      <c r="E58">
        <v>282.10000000000002</v>
      </c>
      <c r="F58">
        <v>0</v>
      </c>
      <c r="G58">
        <v>0</v>
      </c>
    </row>
    <row r="59" spans="1:7" ht="15" x14ac:dyDescent="0.25">
      <c r="A59" s="173" t="s">
        <v>102</v>
      </c>
      <c r="B59">
        <v>15</v>
      </c>
      <c r="C59">
        <v>9</v>
      </c>
      <c r="D59">
        <v>50.5</v>
      </c>
      <c r="E59">
        <v>67.2</v>
      </c>
      <c r="F59">
        <v>0</v>
      </c>
      <c r="G59">
        <v>0</v>
      </c>
    </row>
    <row r="60" spans="1:7" ht="15" x14ac:dyDescent="0.25">
      <c r="A60" s="173" t="s">
        <v>103</v>
      </c>
      <c r="B60">
        <v>6</v>
      </c>
      <c r="C60">
        <v>0.3</v>
      </c>
      <c r="D60">
        <v>89.4</v>
      </c>
      <c r="E60">
        <v>9.6999999999999993</v>
      </c>
      <c r="F60">
        <v>0</v>
      </c>
      <c r="G60">
        <v>0</v>
      </c>
    </row>
    <row r="61" spans="1:7" ht="15" x14ac:dyDescent="0.25">
      <c r="A61" s="173" t="s">
        <v>104</v>
      </c>
      <c r="B61">
        <v>40</v>
      </c>
      <c r="C61">
        <v>0</v>
      </c>
      <c r="D61">
        <v>267.60000000000002</v>
      </c>
      <c r="E61">
        <v>309.39999999999998</v>
      </c>
      <c r="F61">
        <v>0</v>
      </c>
      <c r="G61">
        <v>0</v>
      </c>
    </row>
    <row r="62" spans="1:7" ht="15" x14ac:dyDescent="0.25">
      <c r="A62" s="173" t="s">
        <v>105</v>
      </c>
      <c r="B62">
        <v>40.9</v>
      </c>
      <c r="C62">
        <v>47.3</v>
      </c>
      <c r="D62">
        <v>252.5</v>
      </c>
      <c r="E62">
        <v>453.7</v>
      </c>
      <c r="F62">
        <v>18</v>
      </c>
      <c r="G62">
        <v>0</v>
      </c>
    </row>
    <row r="63" spans="1:7" ht="15" x14ac:dyDescent="0.25">
      <c r="A63" s="173" t="s">
        <v>106</v>
      </c>
      <c r="B63">
        <v>94.4</v>
      </c>
      <c r="C63">
        <v>24.2</v>
      </c>
      <c r="D63">
        <v>191.1</v>
      </c>
      <c r="E63">
        <v>221.4</v>
      </c>
      <c r="F63">
        <v>0</v>
      </c>
      <c r="G63">
        <v>0</v>
      </c>
    </row>
    <row r="64" spans="1:7" ht="15" x14ac:dyDescent="0.25">
      <c r="A64" s="173" t="s">
        <v>107</v>
      </c>
      <c r="B64">
        <v>10</v>
      </c>
      <c r="C64">
        <v>38.5</v>
      </c>
      <c r="D64">
        <v>254.3</v>
      </c>
      <c r="E64">
        <v>322.39999999999998</v>
      </c>
      <c r="F64">
        <v>0</v>
      </c>
      <c r="G64">
        <v>0</v>
      </c>
    </row>
    <row r="65" spans="1:7" ht="15" x14ac:dyDescent="0.25">
      <c r="A65" s="173" t="s">
        <v>108</v>
      </c>
      <c r="B65">
        <v>0</v>
      </c>
      <c r="C65">
        <v>0</v>
      </c>
      <c r="D65">
        <v>2.7</v>
      </c>
      <c r="E65">
        <v>0.5</v>
      </c>
      <c r="F65">
        <v>0</v>
      </c>
      <c r="G65">
        <v>0</v>
      </c>
    </row>
    <row r="66" spans="1:7" ht="15" x14ac:dyDescent="0.25">
      <c r="A66" s="173" t="s">
        <v>109</v>
      </c>
      <c r="B66">
        <v>27.6</v>
      </c>
      <c r="C66">
        <v>45.7</v>
      </c>
      <c r="D66">
        <v>128.1</v>
      </c>
      <c r="E66">
        <v>247.6</v>
      </c>
      <c r="F66">
        <v>0</v>
      </c>
      <c r="G66">
        <v>0</v>
      </c>
    </row>
    <row r="67" spans="1:7" ht="15" x14ac:dyDescent="0.25">
      <c r="A67" s="173" t="s">
        <v>110</v>
      </c>
      <c r="B67">
        <v>0</v>
      </c>
      <c r="C67">
        <v>0</v>
      </c>
      <c r="D67">
        <v>4.5999999999999996</v>
      </c>
      <c r="E67">
        <v>19.600000000000001</v>
      </c>
      <c r="F67">
        <v>0</v>
      </c>
      <c r="G67">
        <v>0</v>
      </c>
    </row>
    <row r="68" spans="1:7" ht="15" x14ac:dyDescent="0.25">
      <c r="A68" s="173" t="s">
        <v>111</v>
      </c>
      <c r="B68">
        <v>0</v>
      </c>
      <c r="C68">
        <v>7</v>
      </c>
      <c r="D68">
        <v>111.2</v>
      </c>
      <c r="E68">
        <v>26.3</v>
      </c>
      <c r="F68">
        <v>0</v>
      </c>
      <c r="G68">
        <v>0</v>
      </c>
    </row>
    <row r="69" spans="1:7" ht="15" x14ac:dyDescent="0.25">
      <c r="A69" s="173" t="s">
        <v>112</v>
      </c>
      <c r="B69">
        <v>30</v>
      </c>
      <c r="C69">
        <v>61.8</v>
      </c>
      <c r="D69">
        <v>239.1</v>
      </c>
      <c r="E69">
        <v>258.60000000000002</v>
      </c>
      <c r="F69">
        <v>37.299999999999997</v>
      </c>
      <c r="G69">
        <v>0</v>
      </c>
    </row>
    <row r="70" spans="1:7" ht="15" x14ac:dyDescent="0.25">
      <c r="A70" s="173" t="s">
        <v>113</v>
      </c>
      <c r="B70">
        <v>22.7</v>
      </c>
      <c r="C70">
        <v>44</v>
      </c>
      <c r="D70">
        <v>115.4</v>
      </c>
      <c r="E70">
        <v>119.6</v>
      </c>
      <c r="F70">
        <v>0</v>
      </c>
      <c r="G70">
        <v>0</v>
      </c>
    </row>
    <row r="71" spans="1:7" ht="15" x14ac:dyDescent="0.25">
      <c r="A71" s="173" t="s">
        <v>114</v>
      </c>
      <c r="B71">
        <v>12.7</v>
      </c>
      <c r="C71">
        <v>1.8</v>
      </c>
      <c r="D71">
        <v>23.8</v>
      </c>
      <c r="E71">
        <v>31.9</v>
      </c>
      <c r="F71">
        <v>0</v>
      </c>
      <c r="G71">
        <v>0</v>
      </c>
    </row>
    <row r="72" spans="1:7" ht="15" x14ac:dyDescent="0.25">
      <c r="A72" s="173" t="s">
        <v>115</v>
      </c>
      <c r="B72">
        <v>741.8</v>
      </c>
      <c r="C72">
        <v>480.8</v>
      </c>
      <c r="D72">
        <v>2397.6999999999998</v>
      </c>
      <c r="E72">
        <v>2594.8000000000002</v>
      </c>
      <c r="F72">
        <v>114.9</v>
      </c>
      <c r="G72">
        <v>0</v>
      </c>
    </row>
    <row r="73" spans="1:7" ht="15" x14ac:dyDescent="0.25">
      <c r="A73" s="173" t="s">
        <v>116</v>
      </c>
      <c r="B73">
        <v>0</v>
      </c>
      <c r="C73">
        <v>0</v>
      </c>
      <c r="D73" t="s">
        <v>94</v>
      </c>
      <c r="E73">
        <v>0</v>
      </c>
      <c r="F73">
        <v>0</v>
      </c>
      <c r="G73">
        <v>0</v>
      </c>
    </row>
    <row r="74" spans="1:7" ht="15" x14ac:dyDescent="0.25">
      <c r="A74" s="173" t="s">
        <v>117</v>
      </c>
      <c r="B74">
        <v>46</v>
      </c>
      <c r="C74">
        <v>34.799999999999997</v>
      </c>
      <c r="D74">
        <v>35.5</v>
      </c>
      <c r="E74">
        <v>36</v>
      </c>
      <c r="F74">
        <v>35</v>
      </c>
      <c r="G74">
        <v>0</v>
      </c>
    </row>
    <row r="75" spans="1:7" ht="15" x14ac:dyDescent="0.25">
      <c r="A75" s="173" t="s">
        <v>118</v>
      </c>
      <c r="B75">
        <v>25</v>
      </c>
      <c r="C75">
        <v>49.2</v>
      </c>
      <c r="D75">
        <v>90.4</v>
      </c>
      <c r="E75">
        <v>110.2</v>
      </c>
      <c r="F75">
        <v>69.7</v>
      </c>
      <c r="G75">
        <v>0</v>
      </c>
    </row>
    <row r="76" spans="1:7" ht="15" x14ac:dyDescent="0.25">
      <c r="A76" s="173" t="s">
        <v>119</v>
      </c>
      <c r="B76">
        <v>52.5</v>
      </c>
      <c r="C76">
        <v>79.5</v>
      </c>
      <c r="D76">
        <v>144.80000000000001</v>
      </c>
      <c r="E76">
        <v>121.8</v>
      </c>
      <c r="F76">
        <v>39.5</v>
      </c>
      <c r="G76">
        <v>0</v>
      </c>
    </row>
    <row r="77" spans="1:7" ht="15" x14ac:dyDescent="0.25">
      <c r="A77" s="173" t="s">
        <v>120</v>
      </c>
      <c r="B77">
        <v>31.2</v>
      </c>
      <c r="C77">
        <v>0.6</v>
      </c>
      <c r="D77">
        <v>57.8</v>
      </c>
      <c r="E77">
        <v>107.4</v>
      </c>
      <c r="F77">
        <v>6</v>
      </c>
      <c r="G77">
        <v>0</v>
      </c>
    </row>
    <row r="78" spans="1:7" ht="15" x14ac:dyDescent="0.25">
      <c r="A78" s="173" t="s">
        <v>121</v>
      </c>
      <c r="B78">
        <v>8.4</v>
      </c>
      <c r="C78">
        <v>25</v>
      </c>
      <c r="D78">
        <v>31.8</v>
      </c>
      <c r="E78">
        <v>91.4</v>
      </c>
      <c r="F78">
        <v>8.8000000000000007</v>
      </c>
      <c r="G78">
        <v>0</v>
      </c>
    </row>
    <row r="79" spans="1:7" ht="15" x14ac:dyDescent="0.25">
      <c r="A79" s="173" t="s">
        <v>122</v>
      </c>
      <c r="B79">
        <v>7.5</v>
      </c>
      <c r="C79">
        <v>20</v>
      </c>
      <c r="D79">
        <v>140.30000000000001</v>
      </c>
      <c r="E79">
        <v>152.69999999999999</v>
      </c>
      <c r="F79">
        <v>0</v>
      </c>
      <c r="G79">
        <v>0</v>
      </c>
    </row>
    <row r="80" spans="1:7" ht="15" x14ac:dyDescent="0.25">
      <c r="A80" s="173" t="s">
        <v>65</v>
      </c>
      <c r="B80" t="s">
        <v>66</v>
      </c>
      <c r="C80" t="s">
        <v>67</v>
      </c>
      <c r="D80" t="s">
        <v>66</v>
      </c>
      <c r="E80" t="s">
        <v>66</v>
      </c>
      <c r="F80" t="s">
        <v>66</v>
      </c>
      <c r="G80" t="s">
        <v>68</v>
      </c>
    </row>
    <row r="81" spans="1:7" ht="15" x14ac:dyDescent="0.25">
      <c r="A81" s="173" t="s">
        <v>123</v>
      </c>
      <c r="B81">
        <v>4316.3999999999996</v>
      </c>
      <c r="C81">
        <v>2549.4</v>
      </c>
      <c r="D81">
        <v>13610.9</v>
      </c>
      <c r="E81">
        <v>14900.7</v>
      </c>
      <c r="F81">
        <v>663.6</v>
      </c>
      <c r="G81">
        <v>0</v>
      </c>
    </row>
    <row r="82" spans="1:7" ht="15" x14ac:dyDescent="0.25">
      <c r="A82" s="173" t="s">
        <v>124</v>
      </c>
      <c r="B82">
        <v>464.8</v>
      </c>
      <c r="C82">
        <v>413.6</v>
      </c>
      <c r="D82">
        <v>0</v>
      </c>
      <c r="E82">
        <v>0</v>
      </c>
      <c r="F82">
        <v>140</v>
      </c>
      <c r="G82">
        <v>0</v>
      </c>
    </row>
    <row r="83" spans="1:7" ht="15" x14ac:dyDescent="0.25">
      <c r="A83" s="173" t="s">
        <v>65</v>
      </c>
      <c r="B83" t="s">
        <v>66</v>
      </c>
      <c r="C83" t="s">
        <v>67</v>
      </c>
      <c r="D83" t="s">
        <v>66</v>
      </c>
      <c r="E83" t="s">
        <v>66</v>
      </c>
      <c r="F83" t="s">
        <v>66</v>
      </c>
      <c r="G83" t="s">
        <v>68</v>
      </c>
    </row>
    <row r="84" spans="1:7" ht="15" x14ac:dyDescent="0.25">
      <c r="A84" s="173" t="s">
        <v>125</v>
      </c>
      <c r="B84">
        <v>4781.2</v>
      </c>
      <c r="C84">
        <v>2963</v>
      </c>
      <c r="D84">
        <v>13610.9</v>
      </c>
      <c r="E84">
        <v>14900.7</v>
      </c>
      <c r="F84">
        <v>803.6</v>
      </c>
      <c r="G84">
        <v>0</v>
      </c>
    </row>
    <row r="85" spans="1:7" ht="15" x14ac:dyDescent="0.25">
      <c r="A85" s="173" t="s">
        <v>126</v>
      </c>
      <c r="B85" t="s">
        <v>45</v>
      </c>
      <c r="C85" t="s">
        <v>45</v>
      </c>
      <c r="D85">
        <v>0</v>
      </c>
      <c r="E85">
        <v>0</v>
      </c>
      <c r="F85" t="s">
        <v>45</v>
      </c>
      <c r="G85" t="s">
        <v>45</v>
      </c>
    </row>
    <row r="86" spans="1:7" ht="15" x14ac:dyDescent="0.25">
      <c r="A86" s="173" t="s">
        <v>127</v>
      </c>
      <c r="B86">
        <v>0</v>
      </c>
      <c r="C86">
        <v>0</v>
      </c>
      <c r="D86" t="s">
        <v>45</v>
      </c>
      <c r="E86" t="s">
        <v>45</v>
      </c>
      <c r="F86">
        <v>0</v>
      </c>
      <c r="G86">
        <v>0</v>
      </c>
    </row>
    <row r="87" spans="1:7" ht="15" x14ac:dyDescent="0.25">
      <c r="A87" s="173" t="s">
        <v>65</v>
      </c>
      <c r="B87" t="s">
        <v>66</v>
      </c>
      <c r="C87" t="s">
        <v>67</v>
      </c>
      <c r="D87" t="s">
        <v>66</v>
      </c>
      <c r="E87" t="s">
        <v>66</v>
      </c>
      <c r="F87" t="s">
        <v>66</v>
      </c>
      <c r="G87" t="s">
        <v>68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72809-3BAC-443A-BC17-0C022E1F8CC5}">
  <dimension ref="A1:G87"/>
  <sheetViews>
    <sheetView topLeftCell="A46" workbookViewId="0">
      <selection activeCell="F84" sqref="F84:G84"/>
    </sheetView>
  </sheetViews>
  <sheetFormatPr defaultRowHeight="13.2" x14ac:dyDescent="0.25"/>
  <cols>
    <col min="1" max="1" width="27.109375" customWidth="1"/>
    <col min="2" max="2" width="8.88671875" customWidth="1"/>
    <col min="3" max="3" width="14.44140625" customWidth="1"/>
    <col min="4" max="4" width="8.88671875" customWidth="1"/>
    <col min="5" max="5" width="14.88671875" customWidth="1"/>
    <col min="6" max="8" width="8.886718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218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/>
      <c r="B8" t="s">
        <v>66</v>
      </c>
      <c r="C8" t="s">
        <v>67</v>
      </c>
      <c r="D8" t="s">
        <v>66</v>
      </c>
      <c r="E8" t="s">
        <v>67</v>
      </c>
      <c r="F8" t="s">
        <v>185</v>
      </c>
      <c r="G8" t="s">
        <v>68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160</v>
      </c>
      <c r="F9" t="s">
        <v>180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67</v>
      </c>
      <c r="F10" t="s">
        <v>185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52</v>
      </c>
      <c r="C12">
        <v>0</v>
      </c>
      <c r="D12">
        <v>216.7</v>
      </c>
      <c r="E12">
        <v>358.2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52</v>
      </c>
      <c r="C14">
        <v>0</v>
      </c>
      <c r="D14">
        <v>142.30000000000001</v>
      </c>
      <c r="E14">
        <v>303.89999999999998</v>
      </c>
      <c r="F14">
        <v>0</v>
      </c>
      <c r="G14">
        <v>0</v>
      </c>
    </row>
    <row r="15" spans="1:7" ht="15" x14ac:dyDescent="0.25">
      <c r="A15" s="173" t="s">
        <v>172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73</v>
      </c>
      <c r="B17">
        <v>0</v>
      </c>
      <c r="C17">
        <v>0</v>
      </c>
      <c r="D17">
        <v>41.7</v>
      </c>
      <c r="E17">
        <v>19.100000000000001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351.3</v>
      </c>
      <c r="C20">
        <v>434.3</v>
      </c>
      <c r="D20">
        <v>1500.1</v>
      </c>
      <c r="E20">
        <v>1656</v>
      </c>
      <c r="F20">
        <v>14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205.5</v>
      </c>
      <c r="C22">
        <v>143.4</v>
      </c>
      <c r="D22">
        <v>791.5</v>
      </c>
      <c r="E22">
        <v>608.29999999999995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1236</v>
      </c>
      <c r="C24">
        <v>2</v>
      </c>
      <c r="D24">
        <v>1115.5</v>
      </c>
      <c r="E24">
        <v>953.5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1601.7</v>
      </c>
      <c r="C26">
        <v>1049.7</v>
      </c>
      <c r="D26">
        <v>4391.3</v>
      </c>
      <c r="E26">
        <v>4346.3999999999996</v>
      </c>
      <c r="F26">
        <v>72</v>
      </c>
      <c r="G26">
        <v>0</v>
      </c>
    </row>
    <row r="27" spans="1:7" ht="15" x14ac:dyDescent="0.25">
      <c r="A27" s="173" t="s">
        <v>167</v>
      </c>
      <c r="B27">
        <v>55</v>
      </c>
      <c r="C27">
        <v>0</v>
      </c>
      <c r="D27">
        <v>92.5</v>
      </c>
      <c r="E27">
        <v>0</v>
      </c>
      <c r="F27">
        <v>0</v>
      </c>
      <c r="G27">
        <v>0</v>
      </c>
    </row>
    <row r="28" spans="1:7" ht="15" x14ac:dyDescent="0.25">
      <c r="A28" s="173" t="s">
        <v>78</v>
      </c>
      <c r="B28">
        <v>0</v>
      </c>
      <c r="C28">
        <v>0</v>
      </c>
      <c r="D28">
        <v>46.7</v>
      </c>
      <c r="E28">
        <v>22.6</v>
      </c>
      <c r="F28">
        <v>0</v>
      </c>
      <c r="G28">
        <v>0</v>
      </c>
    </row>
    <row r="29" spans="1:7" ht="15" x14ac:dyDescent="0.25">
      <c r="A29" s="173" t="s">
        <v>79</v>
      </c>
      <c r="B29">
        <v>0.6</v>
      </c>
      <c r="C29">
        <v>0.3</v>
      </c>
      <c r="D29">
        <v>2.5</v>
      </c>
      <c r="E29">
        <v>2.2999999999999998</v>
      </c>
      <c r="F29">
        <v>0</v>
      </c>
      <c r="G29">
        <v>0</v>
      </c>
    </row>
    <row r="30" spans="1:7" ht="15" x14ac:dyDescent="0.25">
      <c r="A30" s="173" t="s">
        <v>80</v>
      </c>
      <c r="B30">
        <v>49.5</v>
      </c>
      <c r="C30">
        <v>31.1</v>
      </c>
      <c r="D30">
        <v>382.5</v>
      </c>
      <c r="E30">
        <v>304.3</v>
      </c>
      <c r="F30">
        <v>0</v>
      </c>
      <c r="G30">
        <v>0</v>
      </c>
    </row>
    <row r="31" spans="1:7" ht="15" x14ac:dyDescent="0.25">
      <c r="A31" s="173" t="s">
        <v>173</v>
      </c>
      <c r="B31">
        <v>0</v>
      </c>
      <c r="C31">
        <v>0</v>
      </c>
      <c r="D31">
        <v>0</v>
      </c>
      <c r="E31">
        <v>367.1</v>
      </c>
      <c r="F31">
        <v>0</v>
      </c>
      <c r="G31">
        <v>0</v>
      </c>
    </row>
    <row r="32" spans="1:7" ht="15" x14ac:dyDescent="0.25">
      <c r="A32" s="173" t="s">
        <v>168</v>
      </c>
      <c r="B32">
        <v>0</v>
      </c>
      <c r="C32">
        <v>0</v>
      </c>
      <c r="D32" t="s">
        <v>94</v>
      </c>
      <c r="E32">
        <v>0</v>
      </c>
      <c r="F32">
        <v>0</v>
      </c>
      <c r="G32">
        <v>0</v>
      </c>
    </row>
    <row r="33" spans="1:7" ht="15" x14ac:dyDescent="0.25">
      <c r="A33" s="173" t="s">
        <v>81</v>
      </c>
      <c r="B33">
        <v>383.6</v>
      </c>
      <c r="C33">
        <v>227.3</v>
      </c>
      <c r="D33">
        <v>963.5</v>
      </c>
      <c r="E33">
        <v>1025.0999999999999</v>
      </c>
      <c r="F33">
        <v>0</v>
      </c>
      <c r="G33">
        <v>0</v>
      </c>
    </row>
    <row r="34" spans="1:7" ht="15" x14ac:dyDescent="0.25">
      <c r="A34" s="173" t="s">
        <v>169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82</v>
      </c>
      <c r="B35">
        <v>0.7</v>
      </c>
      <c r="C35">
        <v>2.5</v>
      </c>
      <c r="D35">
        <v>109.2</v>
      </c>
      <c r="E35">
        <v>62.3</v>
      </c>
      <c r="F35">
        <v>0</v>
      </c>
      <c r="G35">
        <v>0</v>
      </c>
    </row>
    <row r="36" spans="1:7" ht="15" x14ac:dyDescent="0.25">
      <c r="A36" s="173" t="s">
        <v>170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73" t="s">
        <v>83</v>
      </c>
      <c r="B37">
        <v>828.1</v>
      </c>
      <c r="C37">
        <v>445</v>
      </c>
      <c r="D37">
        <v>1943.3</v>
      </c>
      <c r="E37">
        <v>1696.9</v>
      </c>
      <c r="F37">
        <v>72</v>
      </c>
      <c r="G37">
        <v>0</v>
      </c>
    </row>
    <row r="38" spans="1:7" ht="15" x14ac:dyDescent="0.25">
      <c r="A38" s="173" t="s">
        <v>84</v>
      </c>
      <c r="B38">
        <v>1</v>
      </c>
      <c r="C38">
        <v>0</v>
      </c>
      <c r="D38">
        <v>19.8</v>
      </c>
      <c r="E38">
        <v>0</v>
      </c>
      <c r="F38">
        <v>0</v>
      </c>
      <c r="G38">
        <v>0</v>
      </c>
    </row>
    <row r="39" spans="1:7" ht="15" x14ac:dyDescent="0.25">
      <c r="A39" s="173" t="s">
        <v>85</v>
      </c>
      <c r="B39">
        <v>23</v>
      </c>
      <c r="C39">
        <v>0</v>
      </c>
      <c r="D39">
        <v>45.6</v>
      </c>
      <c r="E39">
        <v>46.5</v>
      </c>
      <c r="F39">
        <v>0</v>
      </c>
      <c r="G39">
        <v>0</v>
      </c>
    </row>
    <row r="40" spans="1:7" ht="15" x14ac:dyDescent="0.25">
      <c r="A40" s="173" t="s">
        <v>86</v>
      </c>
      <c r="B40">
        <v>139</v>
      </c>
      <c r="C40">
        <v>244.9</v>
      </c>
      <c r="D40">
        <v>314.10000000000002</v>
      </c>
      <c r="E40">
        <v>379.4</v>
      </c>
      <c r="F40">
        <v>0</v>
      </c>
      <c r="G40">
        <v>0</v>
      </c>
    </row>
    <row r="41" spans="1:7" ht="15" x14ac:dyDescent="0.25">
      <c r="A41" s="173" t="s">
        <v>87</v>
      </c>
      <c r="B41">
        <v>3</v>
      </c>
      <c r="C41">
        <v>0</v>
      </c>
      <c r="D41">
        <v>0</v>
      </c>
      <c r="E41">
        <v>29</v>
      </c>
      <c r="F41">
        <v>0</v>
      </c>
      <c r="G41">
        <v>0</v>
      </c>
    </row>
    <row r="42" spans="1:7" ht="15" x14ac:dyDescent="0.25">
      <c r="A42" s="173" t="s">
        <v>88</v>
      </c>
      <c r="B42">
        <v>118.1</v>
      </c>
      <c r="C42">
        <v>98.8</v>
      </c>
      <c r="D42">
        <v>304.10000000000002</v>
      </c>
      <c r="E42">
        <v>253.5</v>
      </c>
      <c r="F42">
        <v>0</v>
      </c>
      <c r="G42">
        <v>0</v>
      </c>
    </row>
    <row r="43" spans="1:7" ht="15" x14ac:dyDescent="0.25">
      <c r="A43" s="173" t="s">
        <v>89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73" t="s">
        <v>69</v>
      </c>
    </row>
    <row r="45" spans="1:7" ht="15" x14ac:dyDescent="0.25">
      <c r="A45" s="173" t="s">
        <v>90</v>
      </c>
      <c r="B45">
        <v>65</v>
      </c>
      <c r="C45">
        <v>49</v>
      </c>
      <c r="D45">
        <v>585</v>
      </c>
      <c r="E45">
        <v>1108.8</v>
      </c>
      <c r="F45">
        <v>35</v>
      </c>
      <c r="G45">
        <v>0</v>
      </c>
    </row>
    <row r="46" spans="1:7" ht="15" x14ac:dyDescent="0.25">
      <c r="A46" s="173" t="s">
        <v>91</v>
      </c>
      <c r="B46">
        <v>30</v>
      </c>
      <c r="C46">
        <v>0</v>
      </c>
      <c r="D46">
        <v>222.5</v>
      </c>
      <c r="E46">
        <v>111.8</v>
      </c>
      <c r="F46">
        <v>0</v>
      </c>
      <c r="G46">
        <v>0</v>
      </c>
    </row>
    <row r="47" spans="1:7" ht="15" x14ac:dyDescent="0.25">
      <c r="A47" s="173" t="s">
        <v>92</v>
      </c>
      <c r="B47">
        <v>35</v>
      </c>
      <c r="C47">
        <v>0</v>
      </c>
      <c r="D47">
        <v>57</v>
      </c>
      <c r="E47">
        <v>125.5</v>
      </c>
      <c r="F47">
        <v>35</v>
      </c>
      <c r="G47">
        <v>0</v>
      </c>
    </row>
    <row r="48" spans="1:7" ht="15" x14ac:dyDescent="0.25">
      <c r="A48" s="173" t="s">
        <v>175</v>
      </c>
      <c r="B48">
        <v>0</v>
      </c>
      <c r="C48">
        <v>0</v>
      </c>
      <c r="D48">
        <v>0</v>
      </c>
      <c r="E48">
        <v>46.6</v>
      </c>
      <c r="F48">
        <v>0</v>
      </c>
      <c r="G48">
        <v>0</v>
      </c>
    </row>
    <row r="49" spans="1:7" ht="15" x14ac:dyDescent="0.25">
      <c r="A49" s="173" t="s">
        <v>93</v>
      </c>
      <c r="B49">
        <v>0</v>
      </c>
      <c r="C49">
        <v>0</v>
      </c>
      <c r="D49">
        <v>28.8</v>
      </c>
      <c r="E49">
        <v>31.9</v>
      </c>
      <c r="F49">
        <v>0</v>
      </c>
      <c r="G49">
        <v>0</v>
      </c>
    </row>
    <row r="50" spans="1:7" ht="15" x14ac:dyDescent="0.25">
      <c r="A50" s="173" t="s">
        <v>95</v>
      </c>
      <c r="B50">
        <v>0</v>
      </c>
      <c r="C50">
        <v>0</v>
      </c>
      <c r="D50">
        <v>9.6999999999999993</v>
      </c>
      <c r="E50">
        <v>2.7</v>
      </c>
      <c r="F50">
        <v>0</v>
      </c>
      <c r="G50">
        <v>0</v>
      </c>
    </row>
    <row r="51" spans="1:7" ht="15" x14ac:dyDescent="0.25">
      <c r="A51" s="173" t="s">
        <v>96</v>
      </c>
      <c r="B51">
        <v>0</v>
      </c>
      <c r="C51">
        <v>49</v>
      </c>
      <c r="D51">
        <v>242.7</v>
      </c>
      <c r="E51">
        <v>728.2</v>
      </c>
      <c r="F51">
        <v>0</v>
      </c>
      <c r="G51">
        <v>0</v>
      </c>
    </row>
    <row r="52" spans="1:7" ht="15" x14ac:dyDescent="0.25">
      <c r="A52" s="173" t="s">
        <v>97</v>
      </c>
      <c r="B52">
        <v>0</v>
      </c>
      <c r="C52">
        <v>0</v>
      </c>
      <c r="D52">
        <v>24.2</v>
      </c>
      <c r="E52">
        <v>35.1</v>
      </c>
      <c r="F52">
        <v>0</v>
      </c>
      <c r="G52">
        <v>0</v>
      </c>
    </row>
    <row r="53" spans="1:7" ht="15" x14ac:dyDescent="0.25">
      <c r="A53" s="173" t="s">
        <v>176</v>
      </c>
      <c r="B53">
        <v>0</v>
      </c>
      <c r="C53">
        <v>0</v>
      </c>
      <c r="D53">
        <v>0</v>
      </c>
      <c r="E53">
        <v>27.1</v>
      </c>
      <c r="F53">
        <v>0</v>
      </c>
      <c r="G53">
        <v>0</v>
      </c>
    </row>
    <row r="54" spans="1:7" ht="15" x14ac:dyDescent="0.25">
      <c r="A54" s="173" t="s">
        <v>69</v>
      </c>
    </row>
    <row r="55" spans="1:7" ht="15" x14ac:dyDescent="0.25">
      <c r="A55" s="173" t="s">
        <v>98</v>
      </c>
      <c r="B55">
        <v>1311.9</v>
      </c>
      <c r="C55">
        <v>964.2</v>
      </c>
      <c r="D55">
        <v>4614.8999999999996</v>
      </c>
      <c r="E55">
        <v>5508.1</v>
      </c>
      <c r="F55">
        <v>256.8</v>
      </c>
      <c r="G55">
        <v>0</v>
      </c>
    </row>
    <row r="56" spans="1:7" ht="15" x14ac:dyDescent="0.25">
      <c r="A56" s="173" t="s">
        <v>99</v>
      </c>
      <c r="B56">
        <v>6.3</v>
      </c>
      <c r="C56">
        <v>3.1</v>
      </c>
      <c r="D56">
        <v>15.1</v>
      </c>
      <c r="E56">
        <v>16.8</v>
      </c>
      <c r="F56">
        <v>0</v>
      </c>
      <c r="G56">
        <v>0</v>
      </c>
    </row>
    <row r="57" spans="1:7" ht="15" x14ac:dyDescent="0.25">
      <c r="A57" s="173" t="s">
        <v>100</v>
      </c>
      <c r="B57">
        <v>5.8</v>
      </c>
      <c r="C57">
        <v>5.6</v>
      </c>
      <c r="D57">
        <v>13.5</v>
      </c>
      <c r="E57">
        <v>16.600000000000001</v>
      </c>
      <c r="F57">
        <v>0</v>
      </c>
      <c r="G57">
        <v>0</v>
      </c>
    </row>
    <row r="58" spans="1:7" ht="15" x14ac:dyDescent="0.25">
      <c r="A58" s="173" t="s">
        <v>101</v>
      </c>
      <c r="B58">
        <v>0</v>
      </c>
      <c r="C58">
        <v>0</v>
      </c>
      <c r="D58">
        <v>128.69999999999999</v>
      </c>
      <c r="E58">
        <v>282.10000000000002</v>
      </c>
      <c r="F58">
        <v>0</v>
      </c>
      <c r="G58">
        <v>0</v>
      </c>
    </row>
    <row r="59" spans="1:7" ht="15" x14ac:dyDescent="0.25">
      <c r="A59" s="173" t="s">
        <v>102</v>
      </c>
      <c r="B59">
        <v>15</v>
      </c>
      <c r="C59">
        <v>9</v>
      </c>
      <c r="D59">
        <v>50.5</v>
      </c>
      <c r="E59">
        <v>67.2</v>
      </c>
      <c r="F59">
        <v>0</v>
      </c>
      <c r="G59">
        <v>0</v>
      </c>
    </row>
    <row r="60" spans="1:7" ht="15" x14ac:dyDescent="0.25">
      <c r="A60" s="173" t="s">
        <v>103</v>
      </c>
      <c r="B60">
        <v>6.4</v>
      </c>
      <c r="C60">
        <v>0.6</v>
      </c>
      <c r="D60">
        <v>89</v>
      </c>
      <c r="E60">
        <v>9.5</v>
      </c>
      <c r="F60">
        <v>0</v>
      </c>
      <c r="G60">
        <v>0</v>
      </c>
    </row>
    <row r="61" spans="1:7" ht="15" x14ac:dyDescent="0.25">
      <c r="A61" s="173" t="s">
        <v>104</v>
      </c>
      <c r="B61">
        <v>40</v>
      </c>
      <c r="C61">
        <v>0</v>
      </c>
      <c r="D61">
        <v>267.60000000000002</v>
      </c>
      <c r="E61">
        <v>309.39999999999998</v>
      </c>
      <c r="F61">
        <v>0</v>
      </c>
      <c r="G61">
        <v>0</v>
      </c>
    </row>
    <row r="62" spans="1:7" ht="15" x14ac:dyDescent="0.25">
      <c r="A62" s="173" t="s">
        <v>105</v>
      </c>
      <c r="B62">
        <v>40.9</v>
      </c>
      <c r="C62">
        <v>55.3</v>
      </c>
      <c r="D62">
        <v>252.5</v>
      </c>
      <c r="E62">
        <v>445.3</v>
      </c>
      <c r="F62">
        <v>18</v>
      </c>
      <c r="G62">
        <v>0</v>
      </c>
    </row>
    <row r="63" spans="1:7" ht="15" x14ac:dyDescent="0.25">
      <c r="A63" s="173" t="s">
        <v>106</v>
      </c>
      <c r="B63">
        <v>72.2</v>
      </c>
      <c r="C63">
        <v>24.2</v>
      </c>
      <c r="D63">
        <v>191.1</v>
      </c>
      <c r="E63">
        <v>221.4</v>
      </c>
      <c r="F63">
        <v>0</v>
      </c>
      <c r="G63">
        <v>0</v>
      </c>
    </row>
    <row r="64" spans="1:7" ht="15" x14ac:dyDescent="0.25">
      <c r="A64" s="173" t="s">
        <v>107</v>
      </c>
      <c r="B64">
        <v>10</v>
      </c>
      <c r="C64">
        <v>38.5</v>
      </c>
      <c r="D64">
        <v>254.3</v>
      </c>
      <c r="E64">
        <v>284.5</v>
      </c>
      <c r="F64">
        <v>0</v>
      </c>
      <c r="G64">
        <v>0</v>
      </c>
    </row>
    <row r="65" spans="1:7" ht="15" x14ac:dyDescent="0.25">
      <c r="A65" s="173" t="s">
        <v>108</v>
      </c>
      <c r="B65">
        <v>0</v>
      </c>
      <c r="C65">
        <v>0</v>
      </c>
      <c r="D65">
        <v>2.7</v>
      </c>
      <c r="E65">
        <v>0.5</v>
      </c>
      <c r="F65">
        <v>0</v>
      </c>
      <c r="G65">
        <v>0</v>
      </c>
    </row>
    <row r="66" spans="1:7" ht="15" x14ac:dyDescent="0.25">
      <c r="A66" s="173" t="s">
        <v>109</v>
      </c>
      <c r="B66">
        <v>27.6</v>
      </c>
      <c r="C66">
        <v>43.7</v>
      </c>
      <c r="D66">
        <v>128.1</v>
      </c>
      <c r="E66">
        <v>247.6</v>
      </c>
      <c r="F66">
        <v>0</v>
      </c>
      <c r="G66">
        <v>0</v>
      </c>
    </row>
    <row r="67" spans="1:7" ht="15" x14ac:dyDescent="0.25">
      <c r="A67" s="173" t="s">
        <v>110</v>
      </c>
      <c r="B67">
        <v>0</v>
      </c>
      <c r="C67">
        <v>0</v>
      </c>
      <c r="D67">
        <v>4.5999999999999996</v>
      </c>
      <c r="E67">
        <v>19.600000000000001</v>
      </c>
      <c r="F67">
        <v>0</v>
      </c>
      <c r="G67">
        <v>0</v>
      </c>
    </row>
    <row r="68" spans="1:7" ht="15" x14ac:dyDescent="0.25">
      <c r="A68" s="173" t="s">
        <v>111</v>
      </c>
      <c r="B68">
        <v>0</v>
      </c>
      <c r="C68">
        <v>0</v>
      </c>
      <c r="D68">
        <v>111.2</v>
      </c>
      <c r="E68">
        <v>26.3</v>
      </c>
      <c r="F68">
        <v>0</v>
      </c>
      <c r="G68">
        <v>0</v>
      </c>
    </row>
    <row r="69" spans="1:7" ht="15" x14ac:dyDescent="0.25">
      <c r="A69" s="173" t="s">
        <v>112</v>
      </c>
      <c r="B69">
        <v>48.5</v>
      </c>
      <c r="C69">
        <v>71.3</v>
      </c>
      <c r="D69">
        <v>216.7</v>
      </c>
      <c r="E69">
        <v>248.2</v>
      </c>
      <c r="F69">
        <v>14.4</v>
      </c>
      <c r="G69">
        <v>0</v>
      </c>
    </row>
    <row r="70" spans="1:7" ht="15" x14ac:dyDescent="0.25">
      <c r="A70" s="173" t="s">
        <v>113</v>
      </c>
      <c r="B70">
        <v>22.7</v>
      </c>
      <c r="C70">
        <v>44</v>
      </c>
      <c r="D70">
        <v>115.4</v>
      </c>
      <c r="E70">
        <v>119.6</v>
      </c>
      <c r="F70">
        <v>0</v>
      </c>
      <c r="G70">
        <v>0</v>
      </c>
    </row>
    <row r="71" spans="1:7" ht="15" x14ac:dyDescent="0.25">
      <c r="A71" s="173" t="s">
        <v>114</v>
      </c>
      <c r="B71">
        <v>12.7</v>
      </c>
      <c r="C71">
        <v>1.8</v>
      </c>
      <c r="D71">
        <v>23.8</v>
      </c>
      <c r="E71">
        <v>31.9</v>
      </c>
      <c r="F71">
        <v>0</v>
      </c>
      <c r="G71">
        <v>0</v>
      </c>
    </row>
    <row r="72" spans="1:7" ht="15" x14ac:dyDescent="0.25">
      <c r="A72" s="173" t="s">
        <v>115</v>
      </c>
      <c r="B72">
        <v>833.2</v>
      </c>
      <c r="C72">
        <v>458.5</v>
      </c>
      <c r="D72">
        <v>2256.1999999999998</v>
      </c>
      <c r="E72">
        <v>2542.1999999999998</v>
      </c>
      <c r="F72">
        <v>95.4</v>
      </c>
      <c r="G72">
        <v>0</v>
      </c>
    </row>
    <row r="73" spans="1:7" ht="15" x14ac:dyDescent="0.25">
      <c r="A73" s="173" t="s">
        <v>116</v>
      </c>
      <c r="B73">
        <v>0</v>
      </c>
      <c r="C73">
        <v>0</v>
      </c>
      <c r="D73" t="s">
        <v>94</v>
      </c>
      <c r="E73">
        <v>0</v>
      </c>
      <c r="F73">
        <v>0</v>
      </c>
      <c r="G73">
        <v>0</v>
      </c>
    </row>
    <row r="74" spans="1:7" ht="15" x14ac:dyDescent="0.25">
      <c r="A74" s="173" t="s">
        <v>117</v>
      </c>
      <c r="B74">
        <v>46</v>
      </c>
      <c r="C74">
        <v>34.799999999999997</v>
      </c>
      <c r="D74">
        <v>35.5</v>
      </c>
      <c r="E74">
        <v>36</v>
      </c>
      <c r="F74">
        <v>30</v>
      </c>
      <c r="G74">
        <v>0</v>
      </c>
    </row>
    <row r="75" spans="1:7" ht="15" x14ac:dyDescent="0.25">
      <c r="A75" s="173" t="s">
        <v>118</v>
      </c>
      <c r="B75">
        <v>25</v>
      </c>
      <c r="C75">
        <v>49.3</v>
      </c>
      <c r="D75">
        <v>90.4</v>
      </c>
      <c r="E75">
        <v>110.2</v>
      </c>
      <c r="F75">
        <v>44.7</v>
      </c>
      <c r="G75">
        <v>0</v>
      </c>
    </row>
    <row r="76" spans="1:7" ht="15" x14ac:dyDescent="0.25">
      <c r="A76" s="173" t="s">
        <v>119</v>
      </c>
      <c r="B76">
        <v>52.5</v>
      </c>
      <c r="C76">
        <v>79.5</v>
      </c>
      <c r="D76">
        <v>144.80000000000001</v>
      </c>
      <c r="E76">
        <v>121.8</v>
      </c>
      <c r="F76">
        <v>39.5</v>
      </c>
      <c r="G76">
        <v>0</v>
      </c>
    </row>
    <row r="77" spans="1:7" ht="15" x14ac:dyDescent="0.25">
      <c r="A77" s="173" t="s">
        <v>120</v>
      </c>
      <c r="B77">
        <v>31.2</v>
      </c>
      <c r="C77">
        <v>0</v>
      </c>
      <c r="D77">
        <v>57.8</v>
      </c>
      <c r="E77">
        <v>107.4</v>
      </c>
      <c r="F77">
        <v>6</v>
      </c>
      <c r="G77">
        <v>0</v>
      </c>
    </row>
    <row r="78" spans="1:7" ht="15" x14ac:dyDescent="0.25">
      <c r="A78" s="173" t="s">
        <v>121</v>
      </c>
      <c r="B78">
        <v>8.4</v>
      </c>
      <c r="C78">
        <v>25</v>
      </c>
      <c r="D78">
        <v>25.3</v>
      </c>
      <c r="E78">
        <v>91.4</v>
      </c>
      <c r="F78">
        <v>8.8000000000000007</v>
      </c>
      <c r="G78">
        <v>0</v>
      </c>
    </row>
    <row r="79" spans="1:7" ht="15" x14ac:dyDescent="0.25">
      <c r="A79" s="173" t="s">
        <v>122</v>
      </c>
      <c r="B79">
        <v>7.5</v>
      </c>
      <c r="C79">
        <v>20</v>
      </c>
      <c r="D79">
        <v>140.30000000000001</v>
      </c>
      <c r="E79">
        <v>152.69999999999999</v>
      </c>
      <c r="F79">
        <v>0</v>
      </c>
      <c r="G79">
        <v>0</v>
      </c>
    </row>
    <row r="80" spans="1:7" ht="15" x14ac:dyDescent="0.25">
      <c r="A80" s="173" t="s">
        <v>65</v>
      </c>
      <c r="B80" t="s">
        <v>66</v>
      </c>
      <c r="C80" t="s">
        <v>67</v>
      </c>
      <c r="D80" t="s">
        <v>66</v>
      </c>
      <c r="E80" t="s">
        <v>67</v>
      </c>
      <c r="F80" t="s">
        <v>185</v>
      </c>
      <c r="G80" t="s">
        <v>68</v>
      </c>
    </row>
    <row r="81" spans="1:7" ht="15" x14ac:dyDescent="0.25">
      <c r="A81" s="173" t="s">
        <v>123</v>
      </c>
      <c r="B81">
        <v>4823.3999999999996</v>
      </c>
      <c r="C81">
        <v>2642.7</v>
      </c>
      <c r="D81">
        <v>13215</v>
      </c>
      <c r="E81">
        <v>14539.2</v>
      </c>
      <c r="F81">
        <v>377.8</v>
      </c>
      <c r="G81">
        <v>0</v>
      </c>
    </row>
    <row r="82" spans="1:7" ht="15" x14ac:dyDescent="0.25">
      <c r="A82" s="173" t="s">
        <v>124</v>
      </c>
      <c r="B82">
        <v>463.3</v>
      </c>
      <c r="C82">
        <v>556.29999999999995</v>
      </c>
      <c r="D82">
        <v>0</v>
      </c>
      <c r="E82">
        <v>0</v>
      </c>
      <c r="F82">
        <v>140</v>
      </c>
      <c r="G82">
        <v>0</v>
      </c>
    </row>
    <row r="83" spans="1:7" ht="15" x14ac:dyDescent="0.25">
      <c r="A83" s="173" t="s">
        <v>65</v>
      </c>
      <c r="B83" t="s">
        <v>66</v>
      </c>
      <c r="C83" t="s">
        <v>67</v>
      </c>
      <c r="D83" t="s">
        <v>66</v>
      </c>
      <c r="E83" t="s">
        <v>67</v>
      </c>
      <c r="F83" t="s">
        <v>185</v>
      </c>
      <c r="G83" t="s">
        <v>68</v>
      </c>
    </row>
    <row r="84" spans="1:7" ht="15" x14ac:dyDescent="0.25">
      <c r="A84" s="173" t="s">
        <v>125</v>
      </c>
      <c r="B84">
        <v>5286.7</v>
      </c>
      <c r="C84">
        <v>3199</v>
      </c>
      <c r="D84">
        <v>13215</v>
      </c>
      <c r="E84">
        <v>14539.2</v>
      </c>
      <c r="F84" s="40">
        <v>517.79999999999995</v>
      </c>
      <c r="G84" s="40">
        <v>0</v>
      </c>
    </row>
    <row r="85" spans="1:7" ht="15" x14ac:dyDescent="0.25">
      <c r="A85" s="173" t="s">
        <v>126</v>
      </c>
      <c r="B85" t="s">
        <v>45</v>
      </c>
      <c r="C85" t="s">
        <v>45</v>
      </c>
      <c r="D85">
        <v>0</v>
      </c>
      <c r="E85">
        <v>0</v>
      </c>
      <c r="F85" t="s">
        <v>45</v>
      </c>
      <c r="G85" t="s">
        <v>45</v>
      </c>
    </row>
    <row r="86" spans="1:7" ht="15" x14ac:dyDescent="0.25">
      <c r="A86" s="173" t="s">
        <v>127</v>
      </c>
      <c r="B86">
        <v>0</v>
      </c>
      <c r="C86">
        <v>0</v>
      </c>
      <c r="D86" t="s">
        <v>45</v>
      </c>
      <c r="E86" t="s">
        <v>45</v>
      </c>
      <c r="F86">
        <v>0</v>
      </c>
      <c r="G86">
        <v>0</v>
      </c>
    </row>
    <row r="87" spans="1:7" ht="15" x14ac:dyDescent="0.25">
      <c r="A87" s="173" t="s">
        <v>65</v>
      </c>
      <c r="B87" t="s">
        <v>66</v>
      </c>
      <c r="C87" t="s">
        <v>67</v>
      </c>
      <c r="D87" t="s">
        <v>66</v>
      </c>
      <c r="E87" t="s">
        <v>67</v>
      </c>
      <c r="F87" t="s">
        <v>185</v>
      </c>
      <c r="G87" t="s">
        <v>68</v>
      </c>
    </row>
  </sheetData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6BE1E-EBE8-4E5E-AA09-085D93E43DA3}">
  <dimension ref="A1:G87"/>
  <sheetViews>
    <sheetView topLeftCell="A64" workbookViewId="0">
      <selection activeCell="I16" sqref="I16"/>
    </sheetView>
  </sheetViews>
  <sheetFormatPr defaultRowHeight="13.2" x14ac:dyDescent="0.25"/>
  <cols>
    <col min="1" max="1" width="26.109375" customWidth="1"/>
    <col min="2" max="2" width="12.6640625" customWidth="1"/>
    <col min="3" max="4" width="11.44140625" customWidth="1"/>
    <col min="5" max="5" width="12.6640625" customWidth="1"/>
    <col min="6" max="6" width="12" customWidth="1"/>
    <col min="7" max="7" width="11.55468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219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52</v>
      </c>
      <c r="C12">
        <v>0</v>
      </c>
      <c r="D12">
        <v>216.7</v>
      </c>
      <c r="E12">
        <v>339.3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52</v>
      </c>
      <c r="C14">
        <v>0</v>
      </c>
      <c r="D14">
        <v>142.30000000000001</v>
      </c>
      <c r="E14">
        <v>285</v>
      </c>
      <c r="F14">
        <v>0</v>
      </c>
      <c r="G14">
        <v>0</v>
      </c>
    </row>
    <row r="15" spans="1:7" ht="15" x14ac:dyDescent="0.25">
      <c r="A15" s="173" t="s">
        <v>172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73</v>
      </c>
      <c r="B17">
        <v>0</v>
      </c>
      <c r="C17">
        <v>0</v>
      </c>
      <c r="D17">
        <v>41.7</v>
      </c>
      <c r="E17">
        <v>19.100000000000001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326.7</v>
      </c>
      <c r="C20">
        <v>378.1</v>
      </c>
      <c r="D20">
        <v>1500.1</v>
      </c>
      <c r="E20">
        <v>1630.8</v>
      </c>
      <c r="F20">
        <v>14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205.5</v>
      </c>
      <c r="C22">
        <v>142.30000000000001</v>
      </c>
      <c r="D22">
        <v>791</v>
      </c>
      <c r="E22">
        <v>608.29999999999995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1476</v>
      </c>
      <c r="C24">
        <v>2</v>
      </c>
      <c r="D24">
        <v>995.6</v>
      </c>
      <c r="E24">
        <v>953.5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1682.7</v>
      </c>
      <c r="C26">
        <v>913.9</v>
      </c>
      <c r="D26">
        <v>4256.8</v>
      </c>
      <c r="E26">
        <v>4278.5</v>
      </c>
      <c r="F26">
        <v>12</v>
      </c>
      <c r="G26">
        <v>0</v>
      </c>
    </row>
    <row r="27" spans="1:7" ht="15" x14ac:dyDescent="0.25">
      <c r="A27" s="173" t="s">
        <v>167</v>
      </c>
      <c r="B27">
        <v>55</v>
      </c>
      <c r="C27">
        <v>0</v>
      </c>
      <c r="D27">
        <v>92.5</v>
      </c>
      <c r="E27">
        <v>0</v>
      </c>
      <c r="F27">
        <v>0</v>
      </c>
      <c r="G27">
        <v>0</v>
      </c>
    </row>
    <row r="28" spans="1:7" ht="15" x14ac:dyDescent="0.25">
      <c r="A28" s="173" t="s">
        <v>78</v>
      </c>
      <c r="B28">
        <v>0</v>
      </c>
      <c r="C28">
        <v>0</v>
      </c>
      <c r="D28">
        <v>46.7</v>
      </c>
      <c r="E28">
        <v>7.2</v>
      </c>
      <c r="F28">
        <v>0</v>
      </c>
      <c r="G28">
        <v>0</v>
      </c>
    </row>
    <row r="29" spans="1:7" ht="15" x14ac:dyDescent="0.25">
      <c r="A29" s="173" t="s">
        <v>79</v>
      </c>
      <c r="B29">
        <v>0.9</v>
      </c>
      <c r="C29" t="s">
        <v>94</v>
      </c>
      <c r="D29">
        <v>2.2999999999999998</v>
      </c>
      <c r="E29">
        <v>2.2999999999999998</v>
      </c>
      <c r="F29">
        <v>0</v>
      </c>
      <c r="G29">
        <v>0</v>
      </c>
    </row>
    <row r="30" spans="1:7" ht="15" x14ac:dyDescent="0.25">
      <c r="A30" s="173" t="s">
        <v>80</v>
      </c>
      <c r="B30">
        <v>46.9</v>
      </c>
      <c r="C30">
        <v>20</v>
      </c>
      <c r="D30">
        <v>399</v>
      </c>
      <c r="E30">
        <v>304.3</v>
      </c>
      <c r="F30">
        <v>0</v>
      </c>
      <c r="G30">
        <v>0</v>
      </c>
    </row>
    <row r="31" spans="1:7" ht="15" x14ac:dyDescent="0.25">
      <c r="A31" s="173" t="s">
        <v>173</v>
      </c>
      <c r="B31">
        <v>0</v>
      </c>
      <c r="C31">
        <v>0</v>
      </c>
      <c r="D31">
        <v>0</v>
      </c>
      <c r="E31">
        <v>367.1</v>
      </c>
      <c r="F31">
        <v>0</v>
      </c>
      <c r="G31">
        <v>0</v>
      </c>
    </row>
    <row r="32" spans="1:7" ht="15" x14ac:dyDescent="0.25">
      <c r="A32" s="173" t="s">
        <v>168</v>
      </c>
      <c r="B32">
        <v>0</v>
      </c>
      <c r="C32">
        <v>0</v>
      </c>
      <c r="D32" t="s">
        <v>94</v>
      </c>
      <c r="E32">
        <v>0</v>
      </c>
      <c r="F32">
        <v>0</v>
      </c>
      <c r="G32">
        <v>0</v>
      </c>
    </row>
    <row r="33" spans="1:7" ht="15" x14ac:dyDescent="0.25">
      <c r="A33" s="173" t="s">
        <v>81</v>
      </c>
      <c r="B33">
        <v>383.1</v>
      </c>
      <c r="C33">
        <v>227.3</v>
      </c>
      <c r="D33">
        <v>963.5</v>
      </c>
      <c r="E33">
        <v>1025.0999999999999</v>
      </c>
      <c r="F33">
        <v>0</v>
      </c>
      <c r="G33">
        <v>0</v>
      </c>
    </row>
    <row r="34" spans="1:7" ht="15" x14ac:dyDescent="0.25">
      <c r="A34" s="173" t="s">
        <v>169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82</v>
      </c>
      <c r="B35">
        <v>1.6</v>
      </c>
      <c r="C35">
        <v>2.6</v>
      </c>
      <c r="D35">
        <v>97.3</v>
      </c>
      <c r="E35">
        <v>42.7</v>
      </c>
      <c r="F35">
        <v>0</v>
      </c>
      <c r="G35">
        <v>0</v>
      </c>
    </row>
    <row r="36" spans="1:7" ht="15" x14ac:dyDescent="0.25">
      <c r="A36" s="173" t="s">
        <v>170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73" t="s">
        <v>83</v>
      </c>
      <c r="B37">
        <v>912.1</v>
      </c>
      <c r="C37">
        <v>356</v>
      </c>
      <c r="D37">
        <v>1810.2</v>
      </c>
      <c r="E37">
        <v>1664</v>
      </c>
      <c r="F37">
        <v>12</v>
      </c>
      <c r="G37">
        <v>0</v>
      </c>
    </row>
    <row r="38" spans="1:7" ht="15" x14ac:dyDescent="0.25">
      <c r="A38" s="173" t="s">
        <v>84</v>
      </c>
      <c r="B38">
        <v>1</v>
      </c>
      <c r="C38">
        <v>0</v>
      </c>
      <c r="D38">
        <v>19.8</v>
      </c>
      <c r="E38">
        <v>0</v>
      </c>
      <c r="F38">
        <v>0</v>
      </c>
      <c r="G38">
        <v>0</v>
      </c>
    </row>
    <row r="39" spans="1:7" ht="15" x14ac:dyDescent="0.25">
      <c r="A39" s="173" t="s">
        <v>85</v>
      </c>
      <c r="B39">
        <v>23</v>
      </c>
      <c r="C39">
        <v>0</v>
      </c>
      <c r="D39">
        <v>45.6</v>
      </c>
      <c r="E39">
        <v>46.5</v>
      </c>
      <c r="F39">
        <v>0</v>
      </c>
      <c r="G39">
        <v>0</v>
      </c>
    </row>
    <row r="40" spans="1:7" ht="15" x14ac:dyDescent="0.25">
      <c r="A40" s="173" t="s">
        <v>86</v>
      </c>
      <c r="B40">
        <v>138</v>
      </c>
      <c r="C40">
        <v>244.9</v>
      </c>
      <c r="D40">
        <v>314.10000000000002</v>
      </c>
      <c r="E40">
        <v>379.4</v>
      </c>
      <c r="F40">
        <v>0</v>
      </c>
      <c r="G40">
        <v>0</v>
      </c>
    </row>
    <row r="41" spans="1:7" ht="15" x14ac:dyDescent="0.25">
      <c r="A41" s="173" t="s">
        <v>87</v>
      </c>
      <c r="B41">
        <v>3</v>
      </c>
      <c r="C41">
        <v>0</v>
      </c>
      <c r="D41">
        <v>0</v>
      </c>
      <c r="E41">
        <v>29</v>
      </c>
      <c r="F41">
        <v>0</v>
      </c>
      <c r="G41">
        <v>0</v>
      </c>
    </row>
    <row r="42" spans="1:7" ht="15" x14ac:dyDescent="0.25">
      <c r="A42" s="173" t="s">
        <v>88</v>
      </c>
      <c r="B42">
        <v>118.1</v>
      </c>
      <c r="C42">
        <v>63.2</v>
      </c>
      <c r="D42">
        <v>298.5</v>
      </c>
      <c r="E42">
        <v>253.5</v>
      </c>
      <c r="F42">
        <v>0</v>
      </c>
      <c r="G42">
        <v>0</v>
      </c>
    </row>
    <row r="43" spans="1:7" ht="15" x14ac:dyDescent="0.25">
      <c r="A43" s="173" t="s">
        <v>89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73" t="s">
        <v>69</v>
      </c>
    </row>
    <row r="45" spans="1:7" ht="15" x14ac:dyDescent="0.25">
      <c r="A45" s="173" t="s">
        <v>90</v>
      </c>
      <c r="B45">
        <v>65</v>
      </c>
      <c r="C45">
        <v>37</v>
      </c>
      <c r="D45">
        <v>566.29999999999995</v>
      </c>
      <c r="E45">
        <v>1108.8</v>
      </c>
      <c r="F45">
        <v>35</v>
      </c>
      <c r="G45">
        <v>0</v>
      </c>
    </row>
    <row r="46" spans="1:7" ht="15" x14ac:dyDescent="0.25">
      <c r="A46" s="173" t="s">
        <v>91</v>
      </c>
      <c r="B46">
        <v>30</v>
      </c>
      <c r="C46">
        <v>0</v>
      </c>
      <c r="D46">
        <v>222.5</v>
      </c>
      <c r="E46">
        <v>111.8</v>
      </c>
      <c r="F46">
        <v>0</v>
      </c>
      <c r="G46">
        <v>0</v>
      </c>
    </row>
    <row r="47" spans="1:7" ht="15" x14ac:dyDescent="0.25">
      <c r="A47" s="173" t="s">
        <v>92</v>
      </c>
      <c r="B47">
        <v>35</v>
      </c>
      <c r="C47">
        <v>0</v>
      </c>
      <c r="D47">
        <v>57</v>
      </c>
      <c r="E47">
        <v>125.5</v>
      </c>
      <c r="F47">
        <v>35</v>
      </c>
      <c r="G47">
        <v>0</v>
      </c>
    </row>
    <row r="48" spans="1:7" ht="15" x14ac:dyDescent="0.25">
      <c r="A48" s="173" t="s">
        <v>175</v>
      </c>
      <c r="B48">
        <v>0</v>
      </c>
      <c r="C48">
        <v>0</v>
      </c>
      <c r="D48">
        <v>0</v>
      </c>
      <c r="E48">
        <v>46.6</v>
      </c>
      <c r="F48">
        <v>0</v>
      </c>
      <c r="G48">
        <v>0</v>
      </c>
    </row>
    <row r="49" spans="1:7" ht="15" x14ac:dyDescent="0.25">
      <c r="A49" s="173" t="s">
        <v>93</v>
      </c>
      <c r="B49">
        <v>0</v>
      </c>
      <c r="C49">
        <v>0</v>
      </c>
      <c r="D49">
        <v>28.8</v>
      </c>
      <c r="E49">
        <v>31.9</v>
      </c>
      <c r="F49">
        <v>0</v>
      </c>
      <c r="G49">
        <v>0</v>
      </c>
    </row>
    <row r="50" spans="1:7" ht="15" x14ac:dyDescent="0.25">
      <c r="A50" s="173" t="s">
        <v>95</v>
      </c>
      <c r="B50">
        <v>0</v>
      </c>
      <c r="C50">
        <v>0</v>
      </c>
      <c r="D50">
        <v>4.2</v>
      </c>
      <c r="E50">
        <v>2.7</v>
      </c>
      <c r="F50">
        <v>0</v>
      </c>
      <c r="G50">
        <v>0</v>
      </c>
    </row>
    <row r="51" spans="1:7" ht="15" x14ac:dyDescent="0.25">
      <c r="A51" s="173" t="s">
        <v>96</v>
      </c>
      <c r="B51">
        <v>0</v>
      </c>
      <c r="C51">
        <v>37</v>
      </c>
      <c r="D51">
        <v>242.7</v>
      </c>
      <c r="E51">
        <v>728.2</v>
      </c>
      <c r="F51">
        <v>0</v>
      </c>
      <c r="G51">
        <v>0</v>
      </c>
    </row>
    <row r="52" spans="1:7" ht="15" x14ac:dyDescent="0.25">
      <c r="A52" s="173" t="s">
        <v>97</v>
      </c>
      <c r="B52">
        <v>0</v>
      </c>
      <c r="C52">
        <v>0</v>
      </c>
      <c r="D52">
        <v>11</v>
      </c>
      <c r="E52">
        <v>35.1</v>
      </c>
      <c r="F52">
        <v>0</v>
      </c>
      <c r="G52">
        <v>0</v>
      </c>
    </row>
    <row r="53" spans="1:7" ht="15" x14ac:dyDescent="0.25">
      <c r="A53" s="173" t="s">
        <v>176</v>
      </c>
      <c r="B53">
        <v>0</v>
      </c>
      <c r="C53">
        <v>0</v>
      </c>
      <c r="D53">
        <v>0</v>
      </c>
      <c r="E53">
        <v>27.1</v>
      </c>
      <c r="F53">
        <v>0</v>
      </c>
      <c r="G53">
        <v>0</v>
      </c>
    </row>
    <row r="54" spans="1:7" ht="15" x14ac:dyDescent="0.25">
      <c r="A54" s="173" t="s">
        <v>69</v>
      </c>
    </row>
    <row r="55" spans="1:7" ht="15" x14ac:dyDescent="0.25">
      <c r="A55" s="173" t="s">
        <v>98</v>
      </c>
      <c r="B55">
        <v>1216.0999999999999</v>
      </c>
      <c r="C55">
        <v>1072.0999999999999</v>
      </c>
      <c r="D55">
        <v>4451.5</v>
      </c>
      <c r="E55">
        <v>5369.4</v>
      </c>
      <c r="F55">
        <v>235.5</v>
      </c>
      <c r="G55">
        <v>0</v>
      </c>
    </row>
    <row r="56" spans="1:7" ht="15" x14ac:dyDescent="0.25">
      <c r="A56" s="173" t="s">
        <v>99</v>
      </c>
      <c r="B56">
        <v>3.3</v>
      </c>
      <c r="C56">
        <v>3.1</v>
      </c>
      <c r="D56">
        <v>15.1</v>
      </c>
      <c r="E56">
        <v>16.8</v>
      </c>
      <c r="F56">
        <v>0</v>
      </c>
      <c r="G56">
        <v>0</v>
      </c>
    </row>
    <row r="57" spans="1:7" ht="15" x14ac:dyDescent="0.25">
      <c r="A57" s="173" t="s">
        <v>100</v>
      </c>
      <c r="B57">
        <v>0</v>
      </c>
      <c r="C57">
        <v>5.6</v>
      </c>
      <c r="D57">
        <v>13.5</v>
      </c>
      <c r="E57">
        <v>16.600000000000001</v>
      </c>
      <c r="F57">
        <v>0</v>
      </c>
      <c r="G57">
        <v>0</v>
      </c>
    </row>
    <row r="58" spans="1:7" ht="15" x14ac:dyDescent="0.25">
      <c r="A58" s="173" t="s">
        <v>101</v>
      </c>
      <c r="B58">
        <v>0</v>
      </c>
      <c r="C58">
        <v>0</v>
      </c>
      <c r="D58">
        <v>128.69999999999999</v>
      </c>
      <c r="E58">
        <v>282.10000000000002</v>
      </c>
      <c r="F58">
        <v>0</v>
      </c>
      <c r="G58">
        <v>0</v>
      </c>
    </row>
    <row r="59" spans="1:7" ht="15" x14ac:dyDescent="0.25">
      <c r="A59" s="173" t="s">
        <v>102</v>
      </c>
      <c r="B59">
        <v>15</v>
      </c>
      <c r="C59">
        <v>7</v>
      </c>
      <c r="D59">
        <v>50.5</v>
      </c>
      <c r="E59">
        <v>56.8</v>
      </c>
      <c r="F59">
        <v>0</v>
      </c>
      <c r="G59">
        <v>0</v>
      </c>
    </row>
    <row r="60" spans="1:7" ht="15" x14ac:dyDescent="0.25">
      <c r="A60" s="173" t="s">
        <v>103</v>
      </c>
      <c r="B60">
        <v>6.2</v>
      </c>
      <c r="C60">
        <v>0.7</v>
      </c>
      <c r="D60">
        <v>88.4</v>
      </c>
      <c r="E60">
        <v>9.4</v>
      </c>
      <c r="F60">
        <v>0</v>
      </c>
      <c r="G60">
        <v>0</v>
      </c>
    </row>
    <row r="61" spans="1:7" ht="15" x14ac:dyDescent="0.25">
      <c r="A61" s="173" t="s">
        <v>104</v>
      </c>
      <c r="B61">
        <v>40</v>
      </c>
      <c r="C61">
        <v>0</v>
      </c>
      <c r="D61">
        <v>267.60000000000002</v>
      </c>
      <c r="E61">
        <v>309.39999999999998</v>
      </c>
      <c r="F61">
        <v>0</v>
      </c>
      <c r="G61">
        <v>0</v>
      </c>
    </row>
    <row r="62" spans="1:7" ht="15" x14ac:dyDescent="0.25">
      <c r="A62" s="173" t="s">
        <v>105</v>
      </c>
      <c r="B62">
        <v>40.9</v>
      </c>
      <c r="C62">
        <v>55.3</v>
      </c>
      <c r="D62">
        <v>233.1</v>
      </c>
      <c r="E62">
        <v>445.3</v>
      </c>
      <c r="F62">
        <v>18</v>
      </c>
      <c r="G62">
        <v>0</v>
      </c>
    </row>
    <row r="63" spans="1:7" ht="15" x14ac:dyDescent="0.25">
      <c r="A63" s="173" t="s">
        <v>106</v>
      </c>
      <c r="B63">
        <v>71.2</v>
      </c>
      <c r="C63">
        <v>36.700000000000003</v>
      </c>
      <c r="D63">
        <v>191.1</v>
      </c>
      <c r="E63">
        <v>208.8</v>
      </c>
      <c r="F63">
        <v>0</v>
      </c>
      <c r="G63">
        <v>0</v>
      </c>
    </row>
    <row r="64" spans="1:7" ht="15" x14ac:dyDescent="0.25">
      <c r="A64" s="173" t="s">
        <v>107</v>
      </c>
      <c r="B64">
        <v>10</v>
      </c>
      <c r="C64">
        <v>50</v>
      </c>
      <c r="D64">
        <v>254.3</v>
      </c>
      <c r="E64">
        <v>278.39999999999998</v>
      </c>
      <c r="F64">
        <v>0</v>
      </c>
      <c r="G64">
        <v>0</v>
      </c>
    </row>
    <row r="65" spans="1:7" ht="15" x14ac:dyDescent="0.25">
      <c r="A65" s="173" t="s">
        <v>108</v>
      </c>
      <c r="B65">
        <v>0</v>
      </c>
      <c r="C65">
        <v>0</v>
      </c>
      <c r="D65">
        <v>0</v>
      </c>
      <c r="E65">
        <v>0.5</v>
      </c>
      <c r="F65">
        <v>0</v>
      </c>
      <c r="G65">
        <v>0</v>
      </c>
    </row>
    <row r="66" spans="1:7" ht="15" x14ac:dyDescent="0.25">
      <c r="A66" s="173" t="s">
        <v>109</v>
      </c>
      <c r="B66">
        <v>14.5</v>
      </c>
      <c r="C66">
        <v>75.7</v>
      </c>
      <c r="D66">
        <v>123.5</v>
      </c>
      <c r="E66">
        <v>231.6</v>
      </c>
      <c r="F66">
        <v>0</v>
      </c>
      <c r="G66">
        <v>0</v>
      </c>
    </row>
    <row r="67" spans="1:7" ht="15" x14ac:dyDescent="0.25">
      <c r="A67" s="173" t="s">
        <v>110</v>
      </c>
      <c r="B67">
        <v>0</v>
      </c>
      <c r="C67">
        <v>0</v>
      </c>
      <c r="D67">
        <v>4.5999999999999996</v>
      </c>
      <c r="E67">
        <v>19.600000000000001</v>
      </c>
      <c r="F67">
        <v>0</v>
      </c>
      <c r="G67">
        <v>0</v>
      </c>
    </row>
    <row r="68" spans="1:7" ht="15" x14ac:dyDescent="0.25">
      <c r="A68" s="173" t="s">
        <v>111</v>
      </c>
      <c r="B68">
        <v>0</v>
      </c>
      <c r="C68">
        <v>0</v>
      </c>
      <c r="D68">
        <v>99.1</v>
      </c>
      <c r="E68">
        <v>26.3</v>
      </c>
      <c r="F68">
        <v>0</v>
      </c>
      <c r="G68">
        <v>0</v>
      </c>
    </row>
    <row r="69" spans="1:7" ht="15" x14ac:dyDescent="0.25">
      <c r="A69" s="173" t="s">
        <v>112</v>
      </c>
      <c r="B69">
        <v>36</v>
      </c>
      <c r="C69">
        <v>99.3</v>
      </c>
      <c r="D69">
        <v>216.7</v>
      </c>
      <c r="E69">
        <v>218.5</v>
      </c>
      <c r="F69">
        <v>3.1</v>
      </c>
      <c r="G69">
        <v>0</v>
      </c>
    </row>
    <row r="70" spans="1:7" ht="15" x14ac:dyDescent="0.25">
      <c r="A70" s="173" t="s">
        <v>113</v>
      </c>
      <c r="B70">
        <v>22.7</v>
      </c>
      <c r="C70">
        <v>44</v>
      </c>
      <c r="D70">
        <v>97.9</v>
      </c>
      <c r="E70">
        <v>119.6</v>
      </c>
      <c r="F70">
        <v>0</v>
      </c>
      <c r="G70">
        <v>0</v>
      </c>
    </row>
    <row r="71" spans="1:7" ht="15" x14ac:dyDescent="0.25">
      <c r="A71" s="173" t="s">
        <v>114</v>
      </c>
      <c r="B71">
        <v>10.199999999999999</v>
      </c>
      <c r="C71">
        <v>21.8</v>
      </c>
      <c r="D71">
        <v>23.8</v>
      </c>
      <c r="E71">
        <v>31.9</v>
      </c>
      <c r="F71">
        <v>0</v>
      </c>
      <c r="G71">
        <v>0</v>
      </c>
    </row>
    <row r="72" spans="1:7" ht="15" x14ac:dyDescent="0.25">
      <c r="A72" s="173" t="s">
        <v>115</v>
      </c>
      <c r="B72">
        <v>766</v>
      </c>
      <c r="C72">
        <v>457.5</v>
      </c>
      <c r="D72">
        <v>2164.3000000000002</v>
      </c>
      <c r="E72">
        <v>2494.1</v>
      </c>
      <c r="F72">
        <v>85.4</v>
      </c>
      <c r="G72">
        <v>0</v>
      </c>
    </row>
    <row r="73" spans="1:7" ht="15" x14ac:dyDescent="0.25">
      <c r="A73" s="173" t="s">
        <v>116</v>
      </c>
      <c r="B73">
        <v>0</v>
      </c>
      <c r="C73">
        <v>0</v>
      </c>
      <c r="D73" t="s">
        <v>94</v>
      </c>
      <c r="E73">
        <v>0</v>
      </c>
      <c r="F73">
        <v>0</v>
      </c>
      <c r="G73">
        <v>0</v>
      </c>
    </row>
    <row r="74" spans="1:7" ht="15" x14ac:dyDescent="0.25">
      <c r="A74" s="173" t="s">
        <v>117</v>
      </c>
      <c r="B74">
        <v>46</v>
      </c>
      <c r="C74">
        <v>34.799999999999997</v>
      </c>
      <c r="D74">
        <v>32.200000000000003</v>
      </c>
      <c r="E74">
        <v>36</v>
      </c>
      <c r="F74">
        <v>30</v>
      </c>
      <c r="G74">
        <v>0</v>
      </c>
    </row>
    <row r="75" spans="1:7" ht="15" x14ac:dyDescent="0.25">
      <c r="A75" s="173" t="s">
        <v>118</v>
      </c>
      <c r="B75">
        <v>31</v>
      </c>
      <c r="C75">
        <v>49.2</v>
      </c>
      <c r="D75">
        <v>84</v>
      </c>
      <c r="E75">
        <v>110.2</v>
      </c>
      <c r="F75">
        <v>44.7</v>
      </c>
      <c r="G75">
        <v>0</v>
      </c>
    </row>
    <row r="76" spans="1:7" ht="15" x14ac:dyDescent="0.25">
      <c r="A76" s="173" t="s">
        <v>119</v>
      </c>
      <c r="B76">
        <v>52.5</v>
      </c>
      <c r="C76">
        <v>79.5</v>
      </c>
      <c r="D76">
        <v>144.80000000000001</v>
      </c>
      <c r="E76">
        <v>121.8</v>
      </c>
      <c r="F76">
        <v>39.5</v>
      </c>
      <c r="G76">
        <v>0</v>
      </c>
    </row>
    <row r="77" spans="1:7" ht="15" x14ac:dyDescent="0.25">
      <c r="A77" s="173" t="s">
        <v>120</v>
      </c>
      <c r="B77">
        <v>34.700000000000003</v>
      </c>
      <c r="C77">
        <v>0</v>
      </c>
      <c r="D77">
        <v>53</v>
      </c>
      <c r="E77">
        <v>98.7</v>
      </c>
      <c r="F77">
        <v>6</v>
      </c>
      <c r="G77">
        <v>0</v>
      </c>
    </row>
    <row r="78" spans="1:7" ht="15" x14ac:dyDescent="0.25">
      <c r="A78" s="173" t="s">
        <v>121</v>
      </c>
      <c r="B78">
        <v>8.4</v>
      </c>
      <c r="C78">
        <v>32</v>
      </c>
      <c r="D78">
        <v>25.3</v>
      </c>
      <c r="E78">
        <v>84.2</v>
      </c>
      <c r="F78">
        <v>8.8000000000000007</v>
      </c>
      <c r="G78">
        <v>0</v>
      </c>
    </row>
    <row r="79" spans="1:7" ht="15" x14ac:dyDescent="0.25">
      <c r="A79" s="173" t="s">
        <v>122</v>
      </c>
      <c r="B79">
        <v>7.5</v>
      </c>
      <c r="C79">
        <v>20</v>
      </c>
      <c r="D79">
        <v>140.30000000000001</v>
      </c>
      <c r="E79">
        <v>152.69999999999999</v>
      </c>
      <c r="F79">
        <v>0</v>
      </c>
      <c r="G79">
        <v>0</v>
      </c>
    </row>
    <row r="80" spans="1:7" ht="15" x14ac:dyDescent="0.25">
      <c r="A80" s="173" t="s">
        <v>65</v>
      </c>
      <c r="B80" t="s">
        <v>66</v>
      </c>
      <c r="C80" t="s">
        <v>67</v>
      </c>
      <c r="D80" t="s">
        <v>66</v>
      </c>
      <c r="E80" t="s">
        <v>66</v>
      </c>
      <c r="F80" t="s">
        <v>66</v>
      </c>
      <c r="G80" t="s">
        <v>68</v>
      </c>
    </row>
    <row r="81" spans="1:7" ht="15" x14ac:dyDescent="0.25">
      <c r="A81" s="173" t="s">
        <v>123</v>
      </c>
      <c r="B81">
        <v>5024</v>
      </c>
      <c r="C81">
        <v>2545.4</v>
      </c>
      <c r="D81">
        <v>12778</v>
      </c>
      <c r="E81">
        <v>14288.5</v>
      </c>
      <c r="F81">
        <v>296.5</v>
      </c>
      <c r="G81">
        <v>0</v>
      </c>
    </row>
    <row r="82" spans="1:7" ht="15" x14ac:dyDescent="0.25">
      <c r="A82" s="173" t="s">
        <v>124</v>
      </c>
      <c r="B82">
        <v>632.29999999999995</v>
      </c>
      <c r="C82">
        <v>567.6</v>
      </c>
      <c r="D82">
        <v>0</v>
      </c>
      <c r="E82">
        <v>0</v>
      </c>
      <c r="F82">
        <v>140</v>
      </c>
      <c r="G82">
        <v>0</v>
      </c>
    </row>
    <row r="83" spans="1:7" ht="15" x14ac:dyDescent="0.25">
      <c r="A83" s="173" t="s">
        <v>65</v>
      </c>
      <c r="B83" t="s">
        <v>66</v>
      </c>
      <c r="C83" t="s">
        <v>67</v>
      </c>
      <c r="D83" t="s">
        <v>66</v>
      </c>
      <c r="E83" t="s">
        <v>66</v>
      </c>
      <c r="F83" t="s">
        <v>66</v>
      </c>
      <c r="G83" t="s">
        <v>68</v>
      </c>
    </row>
    <row r="84" spans="1:7" ht="15" x14ac:dyDescent="0.25">
      <c r="A84" s="173" t="s">
        <v>125</v>
      </c>
      <c r="B84">
        <v>5656.4</v>
      </c>
      <c r="C84">
        <v>3113</v>
      </c>
      <c r="D84">
        <v>12778</v>
      </c>
      <c r="E84">
        <v>14288.5</v>
      </c>
      <c r="F84">
        <v>436.5</v>
      </c>
      <c r="G84">
        <v>0</v>
      </c>
    </row>
    <row r="85" spans="1:7" ht="15" x14ac:dyDescent="0.25">
      <c r="A85" s="173" t="s">
        <v>126</v>
      </c>
      <c r="B85" t="s">
        <v>45</v>
      </c>
      <c r="C85" t="s">
        <v>45</v>
      </c>
      <c r="D85">
        <v>0</v>
      </c>
      <c r="E85">
        <v>0</v>
      </c>
      <c r="F85" t="s">
        <v>45</v>
      </c>
      <c r="G85" t="s">
        <v>45</v>
      </c>
    </row>
    <row r="86" spans="1:7" ht="15" x14ac:dyDescent="0.25">
      <c r="A86" s="173" t="s">
        <v>127</v>
      </c>
      <c r="B86">
        <v>0</v>
      </c>
      <c r="C86">
        <v>0</v>
      </c>
      <c r="D86" t="s">
        <v>45</v>
      </c>
      <c r="E86" t="s">
        <v>45</v>
      </c>
      <c r="F86">
        <v>0</v>
      </c>
      <c r="G86">
        <v>0</v>
      </c>
    </row>
    <row r="87" spans="1:7" ht="15" x14ac:dyDescent="0.25">
      <c r="A87" s="173" t="s">
        <v>65</v>
      </c>
      <c r="B87" t="s">
        <v>66</v>
      </c>
      <c r="C87" t="s">
        <v>67</v>
      </c>
      <c r="D87" t="s">
        <v>66</v>
      </c>
      <c r="E87" t="s">
        <v>66</v>
      </c>
      <c r="F87" t="s">
        <v>66</v>
      </c>
      <c r="G87" t="s">
        <v>68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A8331-1F11-4584-97E4-B36491001872}">
  <dimension ref="A1:G86"/>
  <sheetViews>
    <sheetView topLeftCell="A66" workbookViewId="0">
      <selection activeCell="B7" sqref="B7"/>
    </sheetView>
  </sheetViews>
  <sheetFormatPr defaultRowHeight="13.2" x14ac:dyDescent="0.25"/>
  <cols>
    <col min="1" max="1" width="31.44140625" customWidth="1"/>
    <col min="2" max="2" width="16.33203125" customWidth="1"/>
    <col min="3" max="3" width="12" customWidth="1"/>
    <col min="4" max="4" width="14.33203125" customWidth="1"/>
    <col min="5" max="6" width="12.33203125" customWidth="1"/>
    <col min="7" max="7" width="12.1093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220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22</v>
      </c>
      <c r="C12">
        <v>0</v>
      </c>
      <c r="D12">
        <v>216.7</v>
      </c>
      <c r="E12">
        <v>339.3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22</v>
      </c>
      <c r="C14">
        <v>0</v>
      </c>
      <c r="D14">
        <v>142.30000000000001</v>
      </c>
      <c r="E14">
        <v>285</v>
      </c>
      <c r="F14">
        <v>0</v>
      </c>
      <c r="G14">
        <v>0</v>
      </c>
    </row>
    <row r="15" spans="1:7" ht="15" x14ac:dyDescent="0.25">
      <c r="A15" s="173" t="s">
        <v>172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73</v>
      </c>
      <c r="B17">
        <v>0</v>
      </c>
      <c r="C17">
        <v>0</v>
      </c>
      <c r="D17">
        <v>41.7</v>
      </c>
      <c r="E17">
        <v>19.100000000000001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358</v>
      </c>
      <c r="C20">
        <v>371.7</v>
      </c>
      <c r="D20">
        <v>1468.5</v>
      </c>
      <c r="E20">
        <v>1630.7</v>
      </c>
      <c r="F20">
        <v>14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227.2</v>
      </c>
      <c r="C22">
        <v>93.3</v>
      </c>
      <c r="D22">
        <v>769.3</v>
      </c>
      <c r="E22">
        <v>608.29999999999995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1531</v>
      </c>
      <c r="C24">
        <v>0</v>
      </c>
      <c r="D24">
        <v>936.4</v>
      </c>
      <c r="E24">
        <v>818.5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1528.6</v>
      </c>
      <c r="C26">
        <v>870.4</v>
      </c>
      <c r="D26">
        <v>4209.3</v>
      </c>
      <c r="E26">
        <v>4164.6000000000004</v>
      </c>
      <c r="F26">
        <v>12</v>
      </c>
      <c r="G26">
        <v>0</v>
      </c>
    </row>
    <row r="27" spans="1:7" ht="15" x14ac:dyDescent="0.25">
      <c r="A27" s="173" t="s">
        <v>167</v>
      </c>
      <c r="B27">
        <v>55</v>
      </c>
      <c r="C27">
        <v>0</v>
      </c>
      <c r="D27">
        <v>92.5</v>
      </c>
      <c r="E27">
        <v>0</v>
      </c>
      <c r="F27">
        <v>0</v>
      </c>
      <c r="G27">
        <v>0</v>
      </c>
    </row>
    <row r="28" spans="1:7" ht="15" x14ac:dyDescent="0.25">
      <c r="A28" s="173" t="s">
        <v>78</v>
      </c>
      <c r="B28">
        <v>0</v>
      </c>
      <c r="C28">
        <v>0</v>
      </c>
      <c r="D28">
        <v>46.7</v>
      </c>
      <c r="E28">
        <v>7.2</v>
      </c>
      <c r="F28">
        <v>0</v>
      </c>
      <c r="G28">
        <v>0</v>
      </c>
    </row>
    <row r="29" spans="1:7" ht="15" x14ac:dyDescent="0.25">
      <c r="A29" s="173" t="s">
        <v>79</v>
      </c>
      <c r="B29">
        <v>0.6</v>
      </c>
      <c r="C29" t="s">
        <v>94</v>
      </c>
      <c r="D29">
        <v>2.1</v>
      </c>
      <c r="E29">
        <v>2.2999999999999998</v>
      </c>
      <c r="F29">
        <v>0</v>
      </c>
      <c r="G29">
        <v>0</v>
      </c>
    </row>
    <row r="30" spans="1:7" ht="15" x14ac:dyDescent="0.25">
      <c r="A30" s="173" t="s">
        <v>80</v>
      </c>
      <c r="B30">
        <v>46.9</v>
      </c>
      <c r="C30">
        <v>20</v>
      </c>
      <c r="D30">
        <v>399</v>
      </c>
      <c r="E30">
        <v>304.3</v>
      </c>
      <c r="F30">
        <v>0</v>
      </c>
      <c r="G30">
        <v>0</v>
      </c>
    </row>
    <row r="31" spans="1:7" ht="15" x14ac:dyDescent="0.25">
      <c r="A31" s="173" t="s">
        <v>173</v>
      </c>
      <c r="B31">
        <v>0</v>
      </c>
      <c r="C31">
        <v>0</v>
      </c>
      <c r="D31">
        <v>0</v>
      </c>
      <c r="E31">
        <v>367.1</v>
      </c>
      <c r="F31">
        <v>0</v>
      </c>
      <c r="G31">
        <v>0</v>
      </c>
    </row>
    <row r="32" spans="1:7" ht="15" x14ac:dyDescent="0.25">
      <c r="A32" s="173" t="s">
        <v>168</v>
      </c>
      <c r="B32">
        <v>0</v>
      </c>
      <c r="C32">
        <v>0</v>
      </c>
      <c r="D32" t="s">
        <v>94</v>
      </c>
      <c r="E32">
        <v>0</v>
      </c>
      <c r="F32">
        <v>0</v>
      </c>
      <c r="G32">
        <v>0</v>
      </c>
    </row>
    <row r="33" spans="1:7" ht="15" x14ac:dyDescent="0.25">
      <c r="A33" s="173" t="s">
        <v>81</v>
      </c>
      <c r="B33">
        <v>335.8</v>
      </c>
      <c r="C33">
        <v>195.8</v>
      </c>
      <c r="D33">
        <v>919.3</v>
      </c>
      <c r="E33">
        <v>969.6</v>
      </c>
      <c r="F33">
        <v>0</v>
      </c>
      <c r="G33">
        <v>0</v>
      </c>
    </row>
    <row r="34" spans="1:7" ht="15" x14ac:dyDescent="0.25">
      <c r="A34" s="173" t="s">
        <v>169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82</v>
      </c>
      <c r="B35">
        <v>2.5</v>
      </c>
      <c r="C35">
        <v>2.1</v>
      </c>
      <c r="D35">
        <v>96.4</v>
      </c>
      <c r="E35">
        <v>42.7</v>
      </c>
      <c r="F35">
        <v>0</v>
      </c>
      <c r="G35">
        <v>0</v>
      </c>
    </row>
    <row r="36" spans="1:7" ht="15" x14ac:dyDescent="0.25">
      <c r="A36" s="173" t="s">
        <v>170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73" t="s">
        <v>83</v>
      </c>
      <c r="B37">
        <v>805.1</v>
      </c>
      <c r="C37">
        <v>337</v>
      </c>
      <c r="D37">
        <v>1810.2</v>
      </c>
      <c r="E37">
        <v>1605.7</v>
      </c>
      <c r="F37">
        <v>12</v>
      </c>
      <c r="G37">
        <v>0</v>
      </c>
    </row>
    <row r="38" spans="1:7" ht="15" x14ac:dyDescent="0.25">
      <c r="A38" s="173" t="s">
        <v>84</v>
      </c>
      <c r="B38">
        <v>1</v>
      </c>
      <c r="C38">
        <v>0</v>
      </c>
      <c r="D38">
        <v>19.8</v>
      </c>
      <c r="E38">
        <v>0</v>
      </c>
      <c r="F38">
        <v>0</v>
      </c>
      <c r="G38">
        <v>0</v>
      </c>
    </row>
    <row r="39" spans="1:7" ht="15" x14ac:dyDescent="0.25">
      <c r="A39" s="173" t="s">
        <v>85</v>
      </c>
      <c r="B39">
        <v>23</v>
      </c>
      <c r="C39">
        <v>0</v>
      </c>
      <c r="D39">
        <v>45.6</v>
      </c>
      <c r="E39">
        <v>46.5</v>
      </c>
      <c r="F39">
        <v>0</v>
      </c>
      <c r="G39">
        <v>0</v>
      </c>
    </row>
    <row r="40" spans="1:7" ht="15" x14ac:dyDescent="0.25">
      <c r="A40" s="173" t="s">
        <v>86</v>
      </c>
      <c r="B40">
        <v>137.5</v>
      </c>
      <c r="C40">
        <v>270.39999999999998</v>
      </c>
      <c r="D40">
        <v>313.10000000000002</v>
      </c>
      <c r="E40">
        <v>379.4</v>
      </c>
      <c r="F40">
        <v>0</v>
      </c>
      <c r="G40">
        <v>0</v>
      </c>
    </row>
    <row r="41" spans="1:7" ht="15" x14ac:dyDescent="0.25">
      <c r="A41" s="173" t="s">
        <v>87</v>
      </c>
      <c r="B41">
        <v>3</v>
      </c>
      <c r="C41">
        <v>0</v>
      </c>
      <c r="D41">
        <v>0</v>
      </c>
      <c r="E41">
        <v>29</v>
      </c>
      <c r="F41">
        <v>0</v>
      </c>
      <c r="G41">
        <v>0</v>
      </c>
    </row>
    <row r="42" spans="1:7" ht="15" x14ac:dyDescent="0.25">
      <c r="A42" s="173" t="s">
        <v>88</v>
      </c>
      <c r="B42">
        <v>118.1</v>
      </c>
      <c r="C42">
        <v>45.2</v>
      </c>
      <c r="D42">
        <v>297.39999999999998</v>
      </c>
      <c r="E42">
        <v>253.5</v>
      </c>
      <c r="F42">
        <v>0</v>
      </c>
      <c r="G42">
        <v>0</v>
      </c>
    </row>
    <row r="43" spans="1:7" ht="15" x14ac:dyDescent="0.25">
      <c r="A43" s="173" t="s">
        <v>89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73" t="s">
        <v>69</v>
      </c>
    </row>
    <row r="45" spans="1:7" ht="15" x14ac:dyDescent="0.25">
      <c r="A45" s="173" t="s">
        <v>90</v>
      </c>
      <c r="B45">
        <v>65</v>
      </c>
      <c r="C45">
        <v>37</v>
      </c>
      <c r="D45">
        <v>566.29999999999995</v>
      </c>
      <c r="E45">
        <v>1055.2</v>
      </c>
      <c r="F45">
        <v>35</v>
      </c>
      <c r="G45">
        <v>0</v>
      </c>
    </row>
    <row r="46" spans="1:7" ht="15" x14ac:dyDescent="0.25">
      <c r="A46" s="173" t="s">
        <v>91</v>
      </c>
      <c r="B46">
        <v>30</v>
      </c>
      <c r="C46">
        <v>0</v>
      </c>
      <c r="D46">
        <v>222.5</v>
      </c>
      <c r="E46">
        <v>111.8</v>
      </c>
      <c r="F46">
        <v>0</v>
      </c>
      <c r="G46">
        <v>0</v>
      </c>
    </row>
    <row r="47" spans="1:7" ht="15" x14ac:dyDescent="0.25">
      <c r="A47" s="173" t="s">
        <v>92</v>
      </c>
      <c r="B47">
        <v>35</v>
      </c>
      <c r="C47">
        <v>0</v>
      </c>
      <c r="D47">
        <v>57</v>
      </c>
      <c r="E47">
        <v>125.5</v>
      </c>
      <c r="F47">
        <v>35</v>
      </c>
      <c r="G47">
        <v>0</v>
      </c>
    </row>
    <row r="48" spans="1:7" ht="15" x14ac:dyDescent="0.25">
      <c r="A48" s="173" t="s">
        <v>175</v>
      </c>
      <c r="B48">
        <v>0</v>
      </c>
      <c r="C48">
        <v>0</v>
      </c>
      <c r="D48">
        <v>0</v>
      </c>
      <c r="E48">
        <v>46.6</v>
      </c>
      <c r="F48">
        <v>0</v>
      </c>
      <c r="G48">
        <v>0</v>
      </c>
    </row>
    <row r="49" spans="1:7" ht="15" x14ac:dyDescent="0.25">
      <c r="A49" s="173" t="s">
        <v>93</v>
      </c>
      <c r="B49">
        <v>0</v>
      </c>
      <c r="C49">
        <v>0</v>
      </c>
      <c r="D49">
        <v>28.8</v>
      </c>
      <c r="E49">
        <v>31.9</v>
      </c>
      <c r="F49">
        <v>0</v>
      </c>
      <c r="G49">
        <v>0</v>
      </c>
    </row>
    <row r="50" spans="1:7" ht="15" x14ac:dyDescent="0.25">
      <c r="A50" s="173" t="s">
        <v>95</v>
      </c>
      <c r="B50">
        <v>0</v>
      </c>
      <c r="C50">
        <v>0</v>
      </c>
      <c r="D50">
        <v>4.2</v>
      </c>
      <c r="E50">
        <v>2.7</v>
      </c>
      <c r="F50">
        <v>0</v>
      </c>
      <c r="G50">
        <v>0</v>
      </c>
    </row>
    <row r="51" spans="1:7" ht="15" x14ac:dyDescent="0.25">
      <c r="A51" s="173" t="s">
        <v>96</v>
      </c>
      <c r="B51">
        <v>0</v>
      </c>
      <c r="C51">
        <v>37</v>
      </c>
      <c r="D51">
        <v>242.7</v>
      </c>
      <c r="E51">
        <v>701.7</v>
      </c>
      <c r="F51">
        <v>0</v>
      </c>
      <c r="G51">
        <v>0</v>
      </c>
    </row>
    <row r="52" spans="1:7" ht="15" x14ac:dyDescent="0.25">
      <c r="A52" s="173" t="s">
        <v>97</v>
      </c>
      <c r="B52">
        <v>0</v>
      </c>
      <c r="C52">
        <v>0</v>
      </c>
      <c r="D52">
        <v>11</v>
      </c>
      <c r="E52">
        <v>35.1</v>
      </c>
      <c r="F52">
        <v>0</v>
      </c>
      <c r="G52">
        <v>0</v>
      </c>
    </row>
    <row r="53" spans="1:7" ht="15" x14ac:dyDescent="0.25">
      <c r="A53" s="173" t="s">
        <v>69</v>
      </c>
    </row>
    <row r="54" spans="1:7" ht="15" x14ac:dyDescent="0.25">
      <c r="A54" s="173" t="s">
        <v>98</v>
      </c>
      <c r="B54">
        <v>1354.4</v>
      </c>
      <c r="C54">
        <v>1110.4000000000001</v>
      </c>
      <c r="D54">
        <v>4243.1000000000004</v>
      </c>
      <c r="E54">
        <v>5294.7</v>
      </c>
      <c r="F54">
        <v>171.5</v>
      </c>
      <c r="G54">
        <v>0</v>
      </c>
    </row>
    <row r="55" spans="1:7" ht="15" x14ac:dyDescent="0.25">
      <c r="A55" s="173" t="s">
        <v>99</v>
      </c>
      <c r="B55">
        <v>3.3</v>
      </c>
      <c r="C55">
        <v>3.6</v>
      </c>
      <c r="D55">
        <v>15.1</v>
      </c>
      <c r="E55">
        <v>16.8</v>
      </c>
      <c r="F55">
        <v>0</v>
      </c>
      <c r="G55">
        <v>0</v>
      </c>
    </row>
    <row r="56" spans="1:7" ht="15" x14ac:dyDescent="0.25">
      <c r="A56" s="173" t="s">
        <v>100</v>
      </c>
      <c r="B56">
        <v>0</v>
      </c>
      <c r="C56">
        <v>5.6</v>
      </c>
      <c r="D56">
        <v>13.5</v>
      </c>
      <c r="E56">
        <v>16.600000000000001</v>
      </c>
      <c r="F56">
        <v>0</v>
      </c>
      <c r="G56">
        <v>0</v>
      </c>
    </row>
    <row r="57" spans="1:7" ht="15" x14ac:dyDescent="0.25">
      <c r="A57" s="173" t="s">
        <v>101</v>
      </c>
      <c r="B57">
        <v>20</v>
      </c>
      <c r="C57">
        <v>0</v>
      </c>
      <c r="D57">
        <v>106.7</v>
      </c>
      <c r="E57">
        <v>282.10000000000002</v>
      </c>
      <c r="F57">
        <v>0</v>
      </c>
      <c r="G57">
        <v>0</v>
      </c>
    </row>
    <row r="58" spans="1:7" ht="15" x14ac:dyDescent="0.25">
      <c r="A58" s="173" t="s">
        <v>102</v>
      </c>
      <c r="B58">
        <v>15</v>
      </c>
      <c r="C58">
        <v>7</v>
      </c>
      <c r="D58">
        <v>50.5</v>
      </c>
      <c r="E58">
        <v>56.8</v>
      </c>
      <c r="F58">
        <v>0</v>
      </c>
      <c r="G58">
        <v>0</v>
      </c>
    </row>
    <row r="59" spans="1:7" ht="15" x14ac:dyDescent="0.25">
      <c r="A59" s="173" t="s">
        <v>103</v>
      </c>
      <c r="B59">
        <v>6.9</v>
      </c>
      <c r="C59">
        <v>0.8</v>
      </c>
      <c r="D59">
        <v>87.7</v>
      </c>
      <c r="E59">
        <v>9.3000000000000007</v>
      </c>
      <c r="F59">
        <v>0</v>
      </c>
      <c r="G59">
        <v>0</v>
      </c>
    </row>
    <row r="60" spans="1:7" ht="15" x14ac:dyDescent="0.25">
      <c r="A60" s="173" t="s">
        <v>104</v>
      </c>
      <c r="B60">
        <v>40</v>
      </c>
      <c r="C60">
        <v>0</v>
      </c>
      <c r="D60">
        <v>267.60000000000002</v>
      </c>
      <c r="E60">
        <v>309.39999999999998</v>
      </c>
      <c r="F60">
        <v>0</v>
      </c>
      <c r="G60">
        <v>0</v>
      </c>
    </row>
    <row r="61" spans="1:7" ht="15" x14ac:dyDescent="0.25">
      <c r="A61" s="173" t="s">
        <v>105</v>
      </c>
      <c r="B61">
        <v>52.2</v>
      </c>
      <c r="C61">
        <v>55.3</v>
      </c>
      <c r="D61">
        <v>222.3</v>
      </c>
      <c r="E61">
        <v>445.3</v>
      </c>
      <c r="F61">
        <v>18</v>
      </c>
      <c r="G61">
        <v>0</v>
      </c>
    </row>
    <row r="62" spans="1:7" ht="15" x14ac:dyDescent="0.25">
      <c r="A62" s="173" t="s">
        <v>106</v>
      </c>
      <c r="B62">
        <v>70.2</v>
      </c>
      <c r="C62">
        <v>45.1</v>
      </c>
      <c r="D62">
        <v>156.30000000000001</v>
      </c>
      <c r="E62">
        <v>199.8</v>
      </c>
      <c r="F62">
        <v>0</v>
      </c>
      <c r="G62">
        <v>0</v>
      </c>
    </row>
    <row r="63" spans="1:7" ht="15" x14ac:dyDescent="0.25">
      <c r="A63" s="173" t="s">
        <v>107</v>
      </c>
      <c r="B63">
        <v>0</v>
      </c>
      <c r="C63">
        <v>41</v>
      </c>
      <c r="D63">
        <v>254.3</v>
      </c>
      <c r="E63">
        <v>278.39999999999998</v>
      </c>
      <c r="F63">
        <v>0</v>
      </c>
      <c r="G63">
        <v>0</v>
      </c>
    </row>
    <row r="64" spans="1:7" ht="15" x14ac:dyDescent="0.25">
      <c r="A64" s="173" t="s">
        <v>108</v>
      </c>
      <c r="B64">
        <v>0</v>
      </c>
      <c r="C64">
        <v>0</v>
      </c>
      <c r="D64">
        <v>0</v>
      </c>
      <c r="E64">
        <v>0.5</v>
      </c>
      <c r="F64">
        <v>0</v>
      </c>
      <c r="G64">
        <v>0</v>
      </c>
    </row>
    <row r="65" spans="1:7" ht="15" x14ac:dyDescent="0.25">
      <c r="A65" s="173" t="s">
        <v>109</v>
      </c>
      <c r="B65">
        <v>20.399999999999999</v>
      </c>
      <c r="C65">
        <v>75.7</v>
      </c>
      <c r="D65">
        <v>117.4</v>
      </c>
      <c r="E65">
        <v>231.6</v>
      </c>
      <c r="F65">
        <v>0</v>
      </c>
      <c r="G65">
        <v>0</v>
      </c>
    </row>
    <row r="66" spans="1:7" ht="15" x14ac:dyDescent="0.25">
      <c r="A66" s="173" t="s">
        <v>110</v>
      </c>
      <c r="B66">
        <v>0</v>
      </c>
      <c r="C66">
        <v>0</v>
      </c>
      <c r="D66">
        <v>4.5999999999999996</v>
      </c>
      <c r="E66">
        <v>19.600000000000001</v>
      </c>
      <c r="F66">
        <v>0</v>
      </c>
      <c r="G66">
        <v>0</v>
      </c>
    </row>
    <row r="67" spans="1:7" ht="15" x14ac:dyDescent="0.25">
      <c r="A67" s="173" t="s">
        <v>111</v>
      </c>
      <c r="B67">
        <v>0</v>
      </c>
      <c r="C67">
        <v>0</v>
      </c>
      <c r="D67">
        <v>99.1</v>
      </c>
      <c r="E67">
        <v>26.3</v>
      </c>
      <c r="F67">
        <v>0</v>
      </c>
      <c r="G67">
        <v>0</v>
      </c>
    </row>
    <row r="68" spans="1:7" ht="15" x14ac:dyDescent="0.25">
      <c r="A68" s="173" t="s">
        <v>112</v>
      </c>
      <c r="B68">
        <v>36</v>
      </c>
      <c r="C68">
        <v>99.3</v>
      </c>
      <c r="D68">
        <v>216.7</v>
      </c>
      <c r="E68">
        <v>218.5</v>
      </c>
      <c r="F68">
        <v>3.1</v>
      </c>
      <c r="G68">
        <v>0</v>
      </c>
    </row>
    <row r="69" spans="1:7" ht="15" x14ac:dyDescent="0.25">
      <c r="A69" s="173" t="s">
        <v>113</v>
      </c>
      <c r="B69">
        <v>22.7</v>
      </c>
      <c r="C69">
        <v>44</v>
      </c>
      <c r="D69">
        <v>97.9</v>
      </c>
      <c r="E69">
        <v>119.6</v>
      </c>
      <c r="F69">
        <v>0</v>
      </c>
      <c r="G69">
        <v>0</v>
      </c>
    </row>
    <row r="70" spans="1:7" ht="15" x14ac:dyDescent="0.25">
      <c r="A70" s="173" t="s">
        <v>114</v>
      </c>
      <c r="B70">
        <v>2.8</v>
      </c>
      <c r="C70">
        <v>1.8</v>
      </c>
      <c r="D70">
        <v>23.8</v>
      </c>
      <c r="E70">
        <v>31.9</v>
      </c>
      <c r="F70">
        <v>0</v>
      </c>
      <c r="G70">
        <v>0</v>
      </c>
    </row>
    <row r="71" spans="1:7" ht="15" x14ac:dyDescent="0.25">
      <c r="A71" s="173" t="s">
        <v>115</v>
      </c>
      <c r="B71">
        <v>831.3</v>
      </c>
      <c r="C71">
        <v>515.70000000000005</v>
      </c>
      <c r="D71">
        <v>2061.1999999999998</v>
      </c>
      <c r="E71">
        <v>2428.6</v>
      </c>
      <c r="F71">
        <v>51.4</v>
      </c>
      <c r="G71">
        <v>0</v>
      </c>
    </row>
    <row r="72" spans="1:7" ht="15" x14ac:dyDescent="0.25">
      <c r="A72" s="173" t="s">
        <v>116</v>
      </c>
      <c r="B72">
        <v>0</v>
      </c>
      <c r="C72">
        <v>0</v>
      </c>
      <c r="D72" t="s">
        <v>94</v>
      </c>
      <c r="E72">
        <v>0</v>
      </c>
      <c r="F72">
        <v>0</v>
      </c>
      <c r="G72">
        <v>0</v>
      </c>
    </row>
    <row r="73" spans="1:7" ht="15" x14ac:dyDescent="0.25">
      <c r="A73" s="173" t="s">
        <v>117</v>
      </c>
      <c r="B73">
        <v>80.5</v>
      </c>
      <c r="C73">
        <v>34.799999999999997</v>
      </c>
      <c r="D73">
        <v>14.4</v>
      </c>
      <c r="E73">
        <v>36</v>
      </c>
      <c r="F73">
        <v>0</v>
      </c>
      <c r="G73">
        <v>0</v>
      </c>
    </row>
    <row r="74" spans="1:7" ht="15" x14ac:dyDescent="0.25">
      <c r="A74" s="173" t="s">
        <v>118</v>
      </c>
      <c r="B74">
        <v>38</v>
      </c>
      <c r="C74">
        <v>49.2</v>
      </c>
      <c r="D74">
        <v>77.400000000000006</v>
      </c>
      <c r="E74">
        <v>110.2</v>
      </c>
      <c r="F74">
        <v>44.7</v>
      </c>
      <c r="G74">
        <v>0</v>
      </c>
    </row>
    <row r="75" spans="1:7" ht="15" x14ac:dyDescent="0.25">
      <c r="A75" s="173" t="s">
        <v>119</v>
      </c>
      <c r="B75">
        <v>52.9</v>
      </c>
      <c r="C75">
        <v>79.5</v>
      </c>
      <c r="D75">
        <v>144.80000000000001</v>
      </c>
      <c r="E75">
        <v>121.8</v>
      </c>
      <c r="F75">
        <v>39.5</v>
      </c>
      <c r="G75">
        <v>0</v>
      </c>
    </row>
    <row r="76" spans="1:7" ht="15" x14ac:dyDescent="0.25">
      <c r="A76" s="173" t="s">
        <v>120</v>
      </c>
      <c r="B76">
        <v>34.700000000000003</v>
      </c>
      <c r="C76">
        <v>0</v>
      </c>
      <c r="D76">
        <v>53</v>
      </c>
      <c r="E76">
        <v>98.7</v>
      </c>
      <c r="F76">
        <v>6</v>
      </c>
      <c r="G76">
        <v>0</v>
      </c>
    </row>
    <row r="77" spans="1:7" ht="15" x14ac:dyDescent="0.25">
      <c r="A77" s="173" t="s">
        <v>121</v>
      </c>
      <c r="B77">
        <v>14</v>
      </c>
      <c r="C77">
        <v>32</v>
      </c>
      <c r="D77">
        <v>25.3</v>
      </c>
      <c r="E77">
        <v>84.2</v>
      </c>
      <c r="F77">
        <v>8.8000000000000007</v>
      </c>
      <c r="G77">
        <v>0</v>
      </c>
    </row>
    <row r="78" spans="1:7" ht="15" x14ac:dyDescent="0.25">
      <c r="A78" s="173" t="s">
        <v>122</v>
      </c>
      <c r="B78">
        <v>13.5</v>
      </c>
      <c r="C78">
        <v>20</v>
      </c>
      <c r="D78">
        <v>133.9</v>
      </c>
      <c r="E78">
        <v>152.69999999999999</v>
      </c>
      <c r="F78">
        <v>0</v>
      </c>
      <c r="G78">
        <v>0</v>
      </c>
    </row>
    <row r="79" spans="1:7" ht="15" x14ac:dyDescent="0.25">
      <c r="A79" s="173" t="s">
        <v>65</v>
      </c>
      <c r="B79" t="s">
        <v>66</v>
      </c>
      <c r="C79" t="s">
        <v>67</v>
      </c>
      <c r="D79" t="s">
        <v>66</v>
      </c>
      <c r="E79" t="s">
        <v>66</v>
      </c>
      <c r="F79" t="s">
        <v>66</v>
      </c>
      <c r="G79" t="s">
        <v>68</v>
      </c>
    </row>
    <row r="80" spans="1:7" ht="15" x14ac:dyDescent="0.25">
      <c r="A80" s="173" t="s">
        <v>123</v>
      </c>
      <c r="B80">
        <v>5086.2</v>
      </c>
      <c r="C80">
        <v>2482.8000000000002</v>
      </c>
      <c r="D80">
        <v>12409.7</v>
      </c>
      <c r="E80">
        <v>13911.3</v>
      </c>
      <c r="F80">
        <v>232.5</v>
      </c>
      <c r="G80">
        <v>0</v>
      </c>
    </row>
    <row r="81" spans="1:7" ht="15" x14ac:dyDescent="0.25">
      <c r="A81" s="173" t="s">
        <v>124</v>
      </c>
      <c r="B81">
        <v>667.3</v>
      </c>
      <c r="C81">
        <v>740.6</v>
      </c>
      <c r="D81">
        <v>0</v>
      </c>
      <c r="E81">
        <v>0</v>
      </c>
      <c r="F81">
        <v>140</v>
      </c>
      <c r="G81">
        <v>0</v>
      </c>
    </row>
    <row r="82" spans="1:7" ht="15" x14ac:dyDescent="0.25">
      <c r="A82" s="173" t="s">
        <v>65</v>
      </c>
      <c r="B82" t="s">
        <v>66</v>
      </c>
      <c r="C82" t="s">
        <v>67</v>
      </c>
      <c r="D82" t="s">
        <v>66</v>
      </c>
      <c r="E82" t="s">
        <v>66</v>
      </c>
      <c r="F82" t="s">
        <v>66</v>
      </c>
      <c r="G82" t="s">
        <v>68</v>
      </c>
    </row>
    <row r="83" spans="1:7" ht="15" x14ac:dyDescent="0.25">
      <c r="A83" s="173" t="s">
        <v>125</v>
      </c>
      <c r="B83">
        <v>5753.5</v>
      </c>
      <c r="C83">
        <v>3223.4</v>
      </c>
      <c r="D83">
        <v>12409.7</v>
      </c>
      <c r="E83">
        <v>13911.3</v>
      </c>
      <c r="F83">
        <v>372.5</v>
      </c>
      <c r="G83">
        <v>0</v>
      </c>
    </row>
    <row r="84" spans="1:7" ht="15" x14ac:dyDescent="0.25">
      <c r="A84" s="173" t="s">
        <v>126</v>
      </c>
      <c r="B84" t="s">
        <v>45</v>
      </c>
      <c r="C84" t="s">
        <v>45</v>
      </c>
      <c r="D84">
        <v>0</v>
      </c>
      <c r="E84">
        <v>0</v>
      </c>
      <c r="F84" t="s">
        <v>45</v>
      </c>
      <c r="G84" t="s">
        <v>45</v>
      </c>
    </row>
    <row r="85" spans="1:7" ht="15" x14ac:dyDescent="0.25">
      <c r="A85" s="173" t="s">
        <v>127</v>
      </c>
      <c r="B85">
        <v>0</v>
      </c>
      <c r="C85">
        <v>0</v>
      </c>
      <c r="D85" t="s">
        <v>45</v>
      </c>
      <c r="E85" t="s">
        <v>45</v>
      </c>
      <c r="F85">
        <v>0</v>
      </c>
      <c r="G85">
        <v>0</v>
      </c>
    </row>
    <row r="86" spans="1:7" ht="15" x14ac:dyDescent="0.25">
      <c r="A86" s="173" t="s">
        <v>53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7DE5B-B74A-4A52-9A50-DC751159DAEF}">
  <dimension ref="A1:G86"/>
  <sheetViews>
    <sheetView topLeftCell="A56" workbookViewId="0">
      <selection activeCell="B7" sqref="B7"/>
    </sheetView>
  </sheetViews>
  <sheetFormatPr defaultRowHeight="13.2" x14ac:dyDescent="0.25"/>
  <cols>
    <col min="1" max="1" width="27.33203125" customWidth="1"/>
    <col min="2" max="2" width="13" customWidth="1"/>
    <col min="3" max="4" width="11.33203125" customWidth="1"/>
    <col min="5" max="5" width="10.44140625" customWidth="1"/>
    <col min="6" max="6" width="12.332031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221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21</v>
      </c>
      <c r="C12">
        <v>33</v>
      </c>
      <c r="D12">
        <v>216.7</v>
      </c>
      <c r="E12">
        <v>305.10000000000002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21</v>
      </c>
      <c r="C14">
        <v>33</v>
      </c>
      <c r="D14">
        <v>142.30000000000001</v>
      </c>
      <c r="E14">
        <v>250.8</v>
      </c>
      <c r="F14">
        <v>0</v>
      </c>
      <c r="G14">
        <v>0</v>
      </c>
    </row>
    <row r="15" spans="1:7" ht="15" x14ac:dyDescent="0.25">
      <c r="A15" s="173" t="s">
        <v>172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73</v>
      </c>
      <c r="B17">
        <v>0</v>
      </c>
      <c r="C17">
        <v>0</v>
      </c>
      <c r="D17">
        <v>41.7</v>
      </c>
      <c r="E17">
        <v>19.100000000000001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407</v>
      </c>
      <c r="C20">
        <v>374.8</v>
      </c>
      <c r="D20">
        <v>1330.9</v>
      </c>
      <c r="E20">
        <v>1556.8</v>
      </c>
      <c r="F20">
        <v>14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261.39999999999998</v>
      </c>
      <c r="C22">
        <v>119.2</v>
      </c>
      <c r="D22">
        <v>737.6</v>
      </c>
      <c r="E22">
        <v>573.9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1586</v>
      </c>
      <c r="C24">
        <v>0</v>
      </c>
      <c r="D24">
        <v>879.5</v>
      </c>
      <c r="E24">
        <v>818.5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1562.2</v>
      </c>
      <c r="C26">
        <v>1049.5</v>
      </c>
      <c r="D26">
        <v>4096.3</v>
      </c>
      <c r="E26">
        <v>3831.4</v>
      </c>
      <c r="F26">
        <v>12</v>
      </c>
      <c r="G26">
        <v>0</v>
      </c>
    </row>
    <row r="27" spans="1:7" ht="15" x14ac:dyDescent="0.25">
      <c r="A27" s="173" t="s">
        <v>167</v>
      </c>
      <c r="B27">
        <v>55</v>
      </c>
      <c r="C27">
        <v>0</v>
      </c>
      <c r="D27">
        <v>92.5</v>
      </c>
      <c r="E27">
        <v>0</v>
      </c>
      <c r="F27">
        <v>0</v>
      </c>
      <c r="G27">
        <v>0</v>
      </c>
    </row>
    <row r="28" spans="1:7" ht="15" x14ac:dyDescent="0.25">
      <c r="A28" s="173" t="s">
        <v>78</v>
      </c>
      <c r="B28">
        <v>0</v>
      </c>
      <c r="C28">
        <v>0</v>
      </c>
      <c r="D28">
        <v>46.7</v>
      </c>
      <c r="E28">
        <v>7.2</v>
      </c>
      <c r="F28">
        <v>0</v>
      </c>
      <c r="G28">
        <v>0</v>
      </c>
    </row>
    <row r="29" spans="1:7" ht="15" x14ac:dyDescent="0.25">
      <c r="A29" s="173" t="s">
        <v>79</v>
      </c>
      <c r="B29">
        <v>0.6</v>
      </c>
      <c r="C29">
        <v>0.2</v>
      </c>
      <c r="D29">
        <v>2.1</v>
      </c>
      <c r="E29">
        <v>2.1</v>
      </c>
      <c r="F29">
        <v>0</v>
      </c>
      <c r="G29">
        <v>0</v>
      </c>
    </row>
    <row r="30" spans="1:7" ht="15" x14ac:dyDescent="0.25">
      <c r="A30" s="173" t="s">
        <v>80</v>
      </c>
      <c r="B30">
        <v>46.9</v>
      </c>
      <c r="C30">
        <v>83</v>
      </c>
      <c r="D30">
        <v>399</v>
      </c>
      <c r="E30">
        <v>236.1</v>
      </c>
      <c r="F30">
        <v>0</v>
      </c>
      <c r="G30">
        <v>0</v>
      </c>
    </row>
    <row r="31" spans="1:7" ht="15" x14ac:dyDescent="0.25">
      <c r="A31" s="173" t="s">
        <v>173</v>
      </c>
      <c r="B31">
        <v>0</v>
      </c>
      <c r="C31">
        <v>50</v>
      </c>
      <c r="D31">
        <v>0</v>
      </c>
      <c r="E31">
        <v>262.10000000000002</v>
      </c>
      <c r="F31">
        <v>0</v>
      </c>
      <c r="G31">
        <v>0</v>
      </c>
    </row>
    <row r="32" spans="1:7" ht="15" x14ac:dyDescent="0.25">
      <c r="A32" s="173" t="s">
        <v>168</v>
      </c>
      <c r="B32">
        <v>0</v>
      </c>
      <c r="C32">
        <v>0</v>
      </c>
      <c r="D32" t="s">
        <v>94</v>
      </c>
      <c r="E32">
        <v>0</v>
      </c>
      <c r="F32">
        <v>0</v>
      </c>
      <c r="G32">
        <v>0</v>
      </c>
    </row>
    <row r="33" spans="1:7" ht="15" x14ac:dyDescent="0.25">
      <c r="A33" s="173" t="s">
        <v>81</v>
      </c>
      <c r="B33">
        <v>314.89999999999998</v>
      </c>
      <c r="C33">
        <v>259</v>
      </c>
      <c r="D33">
        <v>919.3</v>
      </c>
      <c r="E33">
        <v>872.7</v>
      </c>
      <c r="F33">
        <v>0</v>
      </c>
      <c r="G33">
        <v>0</v>
      </c>
    </row>
    <row r="34" spans="1:7" ht="15" x14ac:dyDescent="0.25">
      <c r="A34" s="173" t="s">
        <v>169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82</v>
      </c>
      <c r="B35">
        <v>2.5</v>
      </c>
      <c r="C35">
        <v>3</v>
      </c>
      <c r="D35">
        <v>96.4</v>
      </c>
      <c r="E35">
        <v>41.8</v>
      </c>
      <c r="F35">
        <v>0</v>
      </c>
      <c r="G35">
        <v>0</v>
      </c>
    </row>
    <row r="36" spans="1:7" ht="15" x14ac:dyDescent="0.25">
      <c r="A36" s="173" t="s">
        <v>170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73" t="s">
        <v>83</v>
      </c>
      <c r="B37">
        <v>858.7</v>
      </c>
      <c r="C37">
        <v>366.3</v>
      </c>
      <c r="D37">
        <v>1697.9</v>
      </c>
      <c r="E37">
        <v>1543.6</v>
      </c>
      <c r="F37">
        <v>12</v>
      </c>
      <c r="G37">
        <v>0</v>
      </c>
    </row>
    <row r="38" spans="1:7" ht="15" x14ac:dyDescent="0.25">
      <c r="A38" s="173" t="s">
        <v>84</v>
      </c>
      <c r="B38">
        <v>1</v>
      </c>
      <c r="C38">
        <v>0</v>
      </c>
      <c r="D38">
        <v>19.8</v>
      </c>
      <c r="E38">
        <v>0</v>
      </c>
      <c r="F38">
        <v>0</v>
      </c>
      <c r="G38">
        <v>0</v>
      </c>
    </row>
    <row r="39" spans="1:7" ht="15" x14ac:dyDescent="0.25">
      <c r="A39" s="173" t="s">
        <v>85</v>
      </c>
      <c r="B39">
        <v>23</v>
      </c>
      <c r="C39">
        <v>0</v>
      </c>
      <c r="D39">
        <v>45.6</v>
      </c>
      <c r="E39">
        <v>46.5</v>
      </c>
      <c r="F39">
        <v>0</v>
      </c>
      <c r="G39">
        <v>0</v>
      </c>
    </row>
    <row r="40" spans="1:7" ht="15" x14ac:dyDescent="0.25">
      <c r="A40" s="173" t="s">
        <v>86</v>
      </c>
      <c r="B40">
        <v>138.4</v>
      </c>
      <c r="C40">
        <v>244.4</v>
      </c>
      <c r="D40">
        <v>312.2</v>
      </c>
      <c r="E40">
        <v>379.4</v>
      </c>
      <c r="F40">
        <v>0</v>
      </c>
      <c r="G40">
        <v>0</v>
      </c>
    </row>
    <row r="41" spans="1:7" ht="15" x14ac:dyDescent="0.25">
      <c r="A41" s="173" t="s">
        <v>87</v>
      </c>
      <c r="B41">
        <v>3</v>
      </c>
      <c r="C41">
        <v>0</v>
      </c>
      <c r="D41">
        <v>0</v>
      </c>
      <c r="E41">
        <v>29</v>
      </c>
      <c r="F41">
        <v>0</v>
      </c>
      <c r="G41">
        <v>0</v>
      </c>
    </row>
    <row r="42" spans="1:7" ht="15" x14ac:dyDescent="0.25">
      <c r="A42" s="173" t="s">
        <v>88</v>
      </c>
      <c r="B42">
        <v>118.2</v>
      </c>
      <c r="C42">
        <v>43.7</v>
      </c>
      <c r="D42">
        <v>297.39999999999998</v>
      </c>
      <c r="E42">
        <v>253.5</v>
      </c>
      <c r="F42">
        <v>0</v>
      </c>
      <c r="G42">
        <v>0</v>
      </c>
    </row>
    <row r="43" spans="1:7" ht="15" x14ac:dyDescent="0.25">
      <c r="A43" s="173" t="s">
        <v>89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73" t="s">
        <v>69</v>
      </c>
    </row>
    <row r="45" spans="1:7" ht="15" x14ac:dyDescent="0.25">
      <c r="A45" s="173" t="s">
        <v>90</v>
      </c>
      <c r="B45">
        <v>130</v>
      </c>
      <c r="C45">
        <v>37</v>
      </c>
      <c r="D45">
        <v>496.6</v>
      </c>
      <c r="E45">
        <v>1055.2</v>
      </c>
      <c r="F45">
        <v>35</v>
      </c>
      <c r="G45">
        <v>0</v>
      </c>
    </row>
    <row r="46" spans="1:7" ht="15" x14ac:dyDescent="0.25">
      <c r="A46" s="173" t="s">
        <v>91</v>
      </c>
      <c r="B46">
        <v>60</v>
      </c>
      <c r="C46">
        <v>0</v>
      </c>
      <c r="D46">
        <v>189.6</v>
      </c>
      <c r="E46">
        <v>111.8</v>
      </c>
      <c r="F46">
        <v>0</v>
      </c>
      <c r="G46">
        <v>0</v>
      </c>
    </row>
    <row r="47" spans="1:7" ht="15" x14ac:dyDescent="0.25">
      <c r="A47" s="173" t="s">
        <v>92</v>
      </c>
      <c r="B47">
        <v>70</v>
      </c>
      <c r="C47">
        <v>0</v>
      </c>
      <c r="D47">
        <v>20.3</v>
      </c>
      <c r="E47">
        <v>125.5</v>
      </c>
      <c r="F47">
        <v>35</v>
      </c>
      <c r="G47">
        <v>0</v>
      </c>
    </row>
    <row r="48" spans="1:7" ht="15" x14ac:dyDescent="0.25">
      <c r="A48" s="173" t="s">
        <v>175</v>
      </c>
      <c r="B48">
        <v>0</v>
      </c>
      <c r="C48">
        <v>0</v>
      </c>
      <c r="D48">
        <v>0</v>
      </c>
      <c r="E48">
        <v>46.6</v>
      </c>
      <c r="F48">
        <v>0</v>
      </c>
      <c r="G48">
        <v>0</v>
      </c>
    </row>
    <row r="49" spans="1:7" ht="15" x14ac:dyDescent="0.25">
      <c r="A49" s="173" t="s">
        <v>93</v>
      </c>
      <c r="B49">
        <v>0</v>
      </c>
      <c r="C49">
        <v>0</v>
      </c>
      <c r="D49">
        <v>28.8</v>
      </c>
      <c r="E49">
        <v>31.9</v>
      </c>
      <c r="F49">
        <v>0</v>
      </c>
      <c r="G49">
        <v>0</v>
      </c>
    </row>
    <row r="50" spans="1:7" ht="15" x14ac:dyDescent="0.25">
      <c r="A50" s="173" t="s">
        <v>95</v>
      </c>
      <c r="B50">
        <v>0</v>
      </c>
      <c r="C50">
        <v>0</v>
      </c>
      <c r="D50">
        <v>4.2</v>
      </c>
      <c r="E50">
        <v>2.7</v>
      </c>
      <c r="F50">
        <v>0</v>
      </c>
      <c r="G50">
        <v>0</v>
      </c>
    </row>
    <row r="51" spans="1:7" ht="15" x14ac:dyDescent="0.25">
      <c r="A51" s="173" t="s">
        <v>96</v>
      </c>
      <c r="B51">
        <v>0</v>
      </c>
      <c r="C51">
        <v>37</v>
      </c>
      <c r="D51">
        <v>242.7</v>
      </c>
      <c r="E51">
        <v>701.7</v>
      </c>
      <c r="F51">
        <v>0</v>
      </c>
      <c r="G51">
        <v>0</v>
      </c>
    </row>
    <row r="52" spans="1:7" ht="15" x14ac:dyDescent="0.25">
      <c r="A52" s="173" t="s">
        <v>97</v>
      </c>
      <c r="B52">
        <v>0</v>
      </c>
      <c r="C52">
        <v>0</v>
      </c>
      <c r="D52">
        <v>11</v>
      </c>
      <c r="E52">
        <v>35.1</v>
      </c>
      <c r="F52">
        <v>0</v>
      </c>
      <c r="G52">
        <v>0</v>
      </c>
    </row>
    <row r="53" spans="1:7" ht="15" x14ac:dyDescent="0.25">
      <c r="A53" s="173" t="s">
        <v>69</v>
      </c>
    </row>
    <row r="54" spans="1:7" ht="15" x14ac:dyDescent="0.25">
      <c r="A54" s="173" t="s">
        <v>98</v>
      </c>
      <c r="B54">
        <v>1395.1</v>
      </c>
      <c r="C54">
        <v>1117.2</v>
      </c>
      <c r="D54">
        <v>4113.3999999999996</v>
      </c>
      <c r="E54">
        <v>5160.3999999999996</v>
      </c>
      <c r="F54">
        <v>176.6</v>
      </c>
      <c r="G54">
        <v>0</v>
      </c>
    </row>
    <row r="55" spans="1:7" ht="15" x14ac:dyDescent="0.25">
      <c r="A55" s="173" t="s">
        <v>99</v>
      </c>
      <c r="B55">
        <v>3.3</v>
      </c>
      <c r="C55">
        <v>6.6</v>
      </c>
      <c r="D55">
        <v>15.1</v>
      </c>
      <c r="E55">
        <v>14.5</v>
      </c>
      <c r="F55">
        <v>0</v>
      </c>
      <c r="G55">
        <v>0</v>
      </c>
    </row>
    <row r="56" spans="1:7" ht="15" x14ac:dyDescent="0.25">
      <c r="A56" s="173" t="s">
        <v>100</v>
      </c>
      <c r="B56">
        <v>0</v>
      </c>
      <c r="C56">
        <v>5.6</v>
      </c>
      <c r="D56">
        <v>13.5</v>
      </c>
      <c r="E56">
        <v>16.600000000000001</v>
      </c>
      <c r="F56">
        <v>0</v>
      </c>
      <c r="G56">
        <v>0</v>
      </c>
    </row>
    <row r="57" spans="1:7" ht="15" x14ac:dyDescent="0.25">
      <c r="A57" s="173" t="s">
        <v>101</v>
      </c>
      <c r="B57">
        <v>20</v>
      </c>
      <c r="C57">
        <v>0</v>
      </c>
      <c r="D57">
        <v>106.7</v>
      </c>
      <c r="E57">
        <v>282.10000000000002</v>
      </c>
      <c r="F57">
        <v>0</v>
      </c>
      <c r="G57">
        <v>0</v>
      </c>
    </row>
    <row r="58" spans="1:7" ht="15" x14ac:dyDescent="0.25">
      <c r="A58" s="173" t="s">
        <v>102</v>
      </c>
      <c r="B58">
        <v>8</v>
      </c>
      <c r="C58">
        <v>7</v>
      </c>
      <c r="D58">
        <v>50.5</v>
      </c>
      <c r="E58">
        <v>56.8</v>
      </c>
      <c r="F58">
        <v>0</v>
      </c>
      <c r="G58">
        <v>0</v>
      </c>
    </row>
    <row r="59" spans="1:7" ht="15" x14ac:dyDescent="0.25">
      <c r="A59" s="173" t="s">
        <v>103</v>
      </c>
      <c r="B59">
        <v>7.8</v>
      </c>
      <c r="C59">
        <v>0.9</v>
      </c>
      <c r="D59">
        <v>86.8</v>
      </c>
      <c r="E59">
        <v>9.1</v>
      </c>
      <c r="F59">
        <v>0</v>
      </c>
      <c r="G59">
        <v>0</v>
      </c>
    </row>
    <row r="60" spans="1:7" ht="15" x14ac:dyDescent="0.25">
      <c r="A60" s="173" t="s">
        <v>104</v>
      </c>
      <c r="B60">
        <v>40</v>
      </c>
      <c r="C60">
        <v>0</v>
      </c>
      <c r="D60">
        <v>267.60000000000002</v>
      </c>
      <c r="E60">
        <v>309.39999999999998</v>
      </c>
      <c r="F60">
        <v>0</v>
      </c>
      <c r="G60">
        <v>0</v>
      </c>
    </row>
    <row r="61" spans="1:7" ht="15" x14ac:dyDescent="0.25">
      <c r="A61" s="173" t="s">
        <v>105</v>
      </c>
      <c r="B61">
        <v>33.299999999999997</v>
      </c>
      <c r="C61">
        <v>55.3</v>
      </c>
      <c r="D61">
        <v>222.3</v>
      </c>
      <c r="E61">
        <v>415.3</v>
      </c>
      <c r="F61">
        <v>18</v>
      </c>
      <c r="G61">
        <v>0</v>
      </c>
    </row>
    <row r="62" spans="1:7" ht="15" x14ac:dyDescent="0.25">
      <c r="A62" s="173" t="s">
        <v>106</v>
      </c>
      <c r="B62">
        <v>59.6</v>
      </c>
      <c r="C62">
        <v>43.9</v>
      </c>
      <c r="D62">
        <v>156.30000000000001</v>
      </c>
      <c r="E62">
        <v>199.8</v>
      </c>
      <c r="F62">
        <v>0</v>
      </c>
      <c r="G62">
        <v>0</v>
      </c>
    </row>
    <row r="63" spans="1:7" ht="15" x14ac:dyDescent="0.25">
      <c r="A63" s="173" t="s">
        <v>107</v>
      </c>
      <c r="B63">
        <v>0</v>
      </c>
      <c r="C63">
        <v>20</v>
      </c>
      <c r="D63">
        <v>254.3</v>
      </c>
      <c r="E63">
        <v>278.39999999999998</v>
      </c>
      <c r="F63">
        <v>0</v>
      </c>
      <c r="G63">
        <v>0</v>
      </c>
    </row>
    <row r="64" spans="1:7" ht="15" x14ac:dyDescent="0.25">
      <c r="A64" s="173" t="s">
        <v>108</v>
      </c>
      <c r="B64">
        <v>0</v>
      </c>
      <c r="C64">
        <v>0</v>
      </c>
      <c r="D64">
        <v>0</v>
      </c>
      <c r="E64">
        <v>0.5</v>
      </c>
      <c r="F64">
        <v>0</v>
      </c>
      <c r="G64">
        <v>0</v>
      </c>
    </row>
    <row r="65" spans="1:7" ht="15" x14ac:dyDescent="0.25">
      <c r="A65" s="173" t="s">
        <v>109</v>
      </c>
      <c r="B65">
        <v>20.399999999999999</v>
      </c>
      <c r="C65">
        <v>74.7</v>
      </c>
      <c r="D65">
        <v>117.4</v>
      </c>
      <c r="E65">
        <v>231.6</v>
      </c>
      <c r="F65">
        <v>0</v>
      </c>
      <c r="G65">
        <v>0</v>
      </c>
    </row>
    <row r="66" spans="1:7" ht="15" x14ac:dyDescent="0.25">
      <c r="A66" s="173" t="s">
        <v>110</v>
      </c>
      <c r="B66">
        <v>0</v>
      </c>
      <c r="C66">
        <v>0</v>
      </c>
      <c r="D66">
        <v>4.5999999999999996</v>
      </c>
      <c r="E66">
        <v>19.600000000000001</v>
      </c>
      <c r="F66">
        <v>0</v>
      </c>
      <c r="G66">
        <v>0</v>
      </c>
    </row>
    <row r="67" spans="1:7" ht="15" x14ac:dyDescent="0.25">
      <c r="A67" s="173" t="s">
        <v>111</v>
      </c>
      <c r="B67">
        <v>0</v>
      </c>
      <c r="C67">
        <v>0</v>
      </c>
      <c r="D67">
        <v>99.1</v>
      </c>
      <c r="E67">
        <v>26.3</v>
      </c>
      <c r="F67">
        <v>0</v>
      </c>
      <c r="G67">
        <v>0</v>
      </c>
    </row>
    <row r="68" spans="1:7" ht="15" x14ac:dyDescent="0.25">
      <c r="A68" s="173" t="s">
        <v>112</v>
      </c>
      <c r="B68">
        <v>50</v>
      </c>
      <c r="C68">
        <v>99.3</v>
      </c>
      <c r="D68">
        <v>198.6</v>
      </c>
      <c r="E68">
        <v>218.5</v>
      </c>
      <c r="F68">
        <v>3.1</v>
      </c>
      <c r="G68">
        <v>0</v>
      </c>
    </row>
    <row r="69" spans="1:7" ht="15" x14ac:dyDescent="0.25">
      <c r="A69" s="173" t="s">
        <v>113</v>
      </c>
      <c r="B69">
        <v>22.7</v>
      </c>
      <c r="C69">
        <v>44</v>
      </c>
      <c r="D69">
        <v>97.9</v>
      </c>
      <c r="E69">
        <v>119.6</v>
      </c>
      <c r="F69">
        <v>0</v>
      </c>
      <c r="G69">
        <v>0</v>
      </c>
    </row>
    <row r="70" spans="1:7" ht="15" x14ac:dyDescent="0.25">
      <c r="A70" s="173" t="s">
        <v>114</v>
      </c>
      <c r="B70">
        <v>2.8</v>
      </c>
      <c r="C70">
        <v>3.9</v>
      </c>
      <c r="D70">
        <v>23.8</v>
      </c>
      <c r="E70">
        <v>29.8</v>
      </c>
      <c r="F70">
        <v>0</v>
      </c>
      <c r="G70">
        <v>0</v>
      </c>
    </row>
    <row r="71" spans="1:7" ht="15" x14ac:dyDescent="0.25">
      <c r="A71" s="173" t="s">
        <v>115</v>
      </c>
      <c r="B71">
        <v>836.4</v>
      </c>
      <c r="C71">
        <v>551.29999999999995</v>
      </c>
      <c r="D71">
        <v>2009.3</v>
      </c>
      <c r="E71">
        <v>2350</v>
      </c>
      <c r="F71">
        <v>56.6</v>
      </c>
      <c r="G71">
        <v>0</v>
      </c>
    </row>
    <row r="72" spans="1:7" ht="15" x14ac:dyDescent="0.25">
      <c r="A72" s="173" t="s">
        <v>116</v>
      </c>
      <c r="B72">
        <v>0</v>
      </c>
      <c r="C72">
        <v>0</v>
      </c>
      <c r="D72" t="s">
        <v>94</v>
      </c>
      <c r="E72">
        <v>0</v>
      </c>
      <c r="F72">
        <v>0</v>
      </c>
      <c r="G72">
        <v>0</v>
      </c>
    </row>
    <row r="73" spans="1:7" ht="15" x14ac:dyDescent="0.25">
      <c r="A73" s="173" t="s">
        <v>117</v>
      </c>
      <c r="B73">
        <v>80.5</v>
      </c>
      <c r="C73">
        <v>34.799999999999997</v>
      </c>
      <c r="D73">
        <v>14.4</v>
      </c>
      <c r="E73">
        <v>36</v>
      </c>
      <c r="F73">
        <v>0</v>
      </c>
      <c r="G73">
        <v>0</v>
      </c>
    </row>
    <row r="74" spans="1:7" ht="15" x14ac:dyDescent="0.25">
      <c r="A74" s="173" t="s">
        <v>118</v>
      </c>
      <c r="B74">
        <v>61</v>
      </c>
      <c r="C74">
        <v>68.5</v>
      </c>
      <c r="D74">
        <v>52.1</v>
      </c>
      <c r="E74">
        <v>89.1</v>
      </c>
      <c r="F74">
        <v>44.7</v>
      </c>
      <c r="G74">
        <v>0</v>
      </c>
    </row>
    <row r="75" spans="1:7" ht="15" x14ac:dyDescent="0.25">
      <c r="A75" s="173" t="s">
        <v>119</v>
      </c>
      <c r="B75">
        <v>87</v>
      </c>
      <c r="C75">
        <v>79.5</v>
      </c>
      <c r="D75">
        <v>111.3</v>
      </c>
      <c r="E75">
        <v>121.8</v>
      </c>
      <c r="F75">
        <v>39.5</v>
      </c>
      <c r="G75">
        <v>0</v>
      </c>
    </row>
    <row r="76" spans="1:7" ht="15" x14ac:dyDescent="0.25">
      <c r="A76" s="173" t="s">
        <v>120</v>
      </c>
      <c r="B76">
        <v>34.700000000000003</v>
      </c>
      <c r="C76">
        <v>0</v>
      </c>
      <c r="D76">
        <v>53</v>
      </c>
      <c r="E76">
        <v>98.7</v>
      </c>
      <c r="F76">
        <v>6</v>
      </c>
      <c r="G76">
        <v>0</v>
      </c>
    </row>
    <row r="77" spans="1:7" ht="15" x14ac:dyDescent="0.25">
      <c r="A77" s="173" t="s">
        <v>121</v>
      </c>
      <c r="B77">
        <v>14</v>
      </c>
      <c r="C77">
        <v>22</v>
      </c>
      <c r="D77">
        <v>25.3</v>
      </c>
      <c r="E77">
        <v>84.2</v>
      </c>
      <c r="F77">
        <v>8.8000000000000007</v>
      </c>
      <c r="G77">
        <v>0</v>
      </c>
    </row>
    <row r="78" spans="1:7" ht="15" x14ac:dyDescent="0.25">
      <c r="A78" s="173" t="s">
        <v>122</v>
      </c>
      <c r="B78">
        <v>13.5</v>
      </c>
      <c r="C78">
        <v>0</v>
      </c>
      <c r="D78">
        <v>133.9</v>
      </c>
      <c r="E78">
        <v>152.69999999999999</v>
      </c>
      <c r="F78">
        <v>0</v>
      </c>
      <c r="G78">
        <v>0</v>
      </c>
    </row>
    <row r="79" spans="1:7" ht="15" x14ac:dyDescent="0.25">
      <c r="A79" s="173" t="s">
        <v>65</v>
      </c>
      <c r="B79" t="s">
        <v>66</v>
      </c>
      <c r="C79" t="s">
        <v>67</v>
      </c>
      <c r="D79" t="s">
        <v>66</v>
      </c>
      <c r="E79" t="s">
        <v>66</v>
      </c>
      <c r="F79" t="s">
        <v>66</v>
      </c>
      <c r="G79" t="s">
        <v>68</v>
      </c>
    </row>
    <row r="80" spans="1:7" ht="15" x14ac:dyDescent="0.25">
      <c r="A80" s="173" t="s">
        <v>123</v>
      </c>
      <c r="B80">
        <v>5362.7</v>
      </c>
      <c r="C80">
        <v>2730.7</v>
      </c>
      <c r="D80">
        <v>11871</v>
      </c>
      <c r="E80">
        <v>13301.3</v>
      </c>
      <c r="F80">
        <v>237.6</v>
      </c>
      <c r="G80">
        <v>0</v>
      </c>
    </row>
    <row r="81" spans="1:7" ht="15" x14ac:dyDescent="0.25">
      <c r="A81" s="173" t="s">
        <v>124</v>
      </c>
      <c r="B81">
        <v>602.29999999999995</v>
      </c>
      <c r="C81">
        <v>818.6</v>
      </c>
      <c r="D81">
        <v>0</v>
      </c>
      <c r="E81">
        <v>0</v>
      </c>
      <c r="F81">
        <v>140</v>
      </c>
      <c r="G81">
        <v>0</v>
      </c>
    </row>
    <row r="82" spans="1:7" ht="15" x14ac:dyDescent="0.25">
      <c r="A82" s="173" t="s">
        <v>65</v>
      </c>
      <c r="B82" t="s">
        <v>66</v>
      </c>
      <c r="C82" t="s">
        <v>67</v>
      </c>
      <c r="D82" t="s">
        <v>66</v>
      </c>
      <c r="E82" t="s">
        <v>66</v>
      </c>
      <c r="F82" t="s">
        <v>66</v>
      </c>
      <c r="G82" t="s">
        <v>68</v>
      </c>
    </row>
    <row r="83" spans="1:7" ht="15" x14ac:dyDescent="0.25">
      <c r="A83" s="173" t="s">
        <v>125</v>
      </c>
      <c r="B83">
        <v>5965</v>
      </c>
      <c r="C83">
        <v>3549.3</v>
      </c>
      <c r="D83">
        <v>11871</v>
      </c>
      <c r="E83">
        <v>13301.3</v>
      </c>
      <c r="F83">
        <v>377.6</v>
      </c>
      <c r="G83">
        <v>0</v>
      </c>
    </row>
    <row r="84" spans="1:7" ht="15" x14ac:dyDescent="0.25">
      <c r="A84" s="173" t="s">
        <v>126</v>
      </c>
      <c r="B84" t="s">
        <v>45</v>
      </c>
      <c r="C84" t="s">
        <v>45</v>
      </c>
      <c r="D84">
        <v>0</v>
      </c>
      <c r="E84">
        <v>0</v>
      </c>
      <c r="F84" t="s">
        <v>45</v>
      </c>
      <c r="G84" t="s">
        <v>45</v>
      </c>
    </row>
    <row r="85" spans="1:7" ht="15" x14ac:dyDescent="0.25">
      <c r="A85" s="173" t="s">
        <v>127</v>
      </c>
      <c r="B85">
        <v>0</v>
      </c>
      <c r="C85">
        <v>0</v>
      </c>
      <c r="D85" t="s">
        <v>45</v>
      </c>
      <c r="E85" t="s">
        <v>45</v>
      </c>
      <c r="F85">
        <v>0</v>
      </c>
      <c r="G85">
        <v>0</v>
      </c>
    </row>
    <row r="86" spans="1:7" ht="15" x14ac:dyDescent="0.25">
      <c r="A86" s="173" t="s">
        <v>65</v>
      </c>
      <c r="B86" t="s">
        <v>66</v>
      </c>
      <c r="C86" t="s">
        <v>67</v>
      </c>
      <c r="D86" t="s">
        <v>66</v>
      </c>
      <c r="E86" t="s">
        <v>66</v>
      </c>
      <c r="F86" t="s">
        <v>66</v>
      </c>
      <c r="G86" t="s">
        <v>68</v>
      </c>
    </row>
  </sheetData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44E86-B699-4963-838C-C86C7C415FBC}">
  <dimension ref="A1:G85"/>
  <sheetViews>
    <sheetView topLeftCell="A67" workbookViewId="0">
      <selection activeCell="B77" sqref="B77"/>
    </sheetView>
  </sheetViews>
  <sheetFormatPr defaultRowHeight="13.2" x14ac:dyDescent="0.25"/>
  <cols>
    <col min="1" max="1" width="26.88671875" customWidth="1"/>
    <col min="2" max="3" width="12.33203125" customWidth="1"/>
    <col min="4" max="4" width="14.33203125" customWidth="1"/>
    <col min="5" max="5" width="10.5546875" customWidth="1"/>
    <col min="6" max="6" width="12.33203125" customWidth="1"/>
    <col min="7" max="7" width="13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222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2</v>
      </c>
      <c r="C12">
        <v>33</v>
      </c>
      <c r="D12">
        <v>216.7</v>
      </c>
      <c r="E12">
        <v>289.39999999999998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2</v>
      </c>
      <c r="C14">
        <v>33</v>
      </c>
      <c r="D14">
        <v>142.30000000000001</v>
      </c>
      <c r="E14">
        <v>235.1</v>
      </c>
      <c r="F14">
        <v>0</v>
      </c>
      <c r="G14">
        <v>0</v>
      </c>
    </row>
    <row r="15" spans="1:7" ht="15" x14ac:dyDescent="0.25">
      <c r="A15" s="173" t="s">
        <v>172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73</v>
      </c>
      <c r="B17">
        <v>0</v>
      </c>
      <c r="C17">
        <v>0</v>
      </c>
      <c r="D17">
        <v>41.7</v>
      </c>
      <c r="E17">
        <v>19.100000000000001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444.6</v>
      </c>
      <c r="C20">
        <v>437.5</v>
      </c>
      <c r="D20">
        <v>1236.9000000000001</v>
      </c>
      <c r="E20">
        <v>1492.9</v>
      </c>
      <c r="F20">
        <v>14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282</v>
      </c>
      <c r="C22">
        <v>169.2</v>
      </c>
      <c r="D22">
        <v>717.4</v>
      </c>
      <c r="E22">
        <v>522.4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1641</v>
      </c>
      <c r="C24">
        <v>0</v>
      </c>
      <c r="D24">
        <v>821</v>
      </c>
      <c r="E24">
        <v>750.3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1643.3</v>
      </c>
      <c r="C26">
        <v>915.9</v>
      </c>
      <c r="D26">
        <v>3991.2</v>
      </c>
      <c r="E26">
        <v>3773.6</v>
      </c>
      <c r="F26">
        <v>0</v>
      </c>
      <c r="G26">
        <v>0</v>
      </c>
    </row>
    <row r="27" spans="1:7" ht="15" x14ac:dyDescent="0.25">
      <c r="A27" s="173" t="s">
        <v>167</v>
      </c>
      <c r="B27">
        <v>55</v>
      </c>
      <c r="C27">
        <v>0</v>
      </c>
      <c r="D27">
        <v>92.5</v>
      </c>
      <c r="E27">
        <v>0</v>
      </c>
      <c r="F27">
        <v>0</v>
      </c>
      <c r="G27">
        <v>0</v>
      </c>
    </row>
    <row r="28" spans="1:7" ht="15" x14ac:dyDescent="0.25">
      <c r="A28" s="173" t="s">
        <v>78</v>
      </c>
      <c r="B28">
        <v>0</v>
      </c>
      <c r="C28">
        <v>0</v>
      </c>
      <c r="D28">
        <v>46.7</v>
      </c>
      <c r="E28">
        <v>7.2</v>
      </c>
      <c r="F28">
        <v>0</v>
      </c>
      <c r="G28">
        <v>0</v>
      </c>
    </row>
    <row r="29" spans="1:7" ht="15" x14ac:dyDescent="0.25">
      <c r="A29" s="173" t="s">
        <v>79</v>
      </c>
      <c r="B29">
        <v>0.8</v>
      </c>
      <c r="C29">
        <v>0.2</v>
      </c>
      <c r="D29">
        <v>1.9</v>
      </c>
      <c r="E29">
        <v>2.1</v>
      </c>
      <c r="F29">
        <v>0</v>
      </c>
      <c r="G29">
        <v>0</v>
      </c>
    </row>
    <row r="30" spans="1:7" ht="15" x14ac:dyDescent="0.25">
      <c r="A30" s="173" t="s">
        <v>80</v>
      </c>
      <c r="B30">
        <v>46.9</v>
      </c>
      <c r="C30">
        <v>63</v>
      </c>
      <c r="D30">
        <v>399</v>
      </c>
      <c r="E30">
        <v>236.1</v>
      </c>
      <c r="F30">
        <v>0</v>
      </c>
      <c r="G30">
        <v>0</v>
      </c>
    </row>
    <row r="31" spans="1:7" ht="15" x14ac:dyDescent="0.25">
      <c r="A31" s="173" t="s">
        <v>173</v>
      </c>
      <c r="B31">
        <v>0</v>
      </c>
      <c r="C31">
        <v>50</v>
      </c>
      <c r="D31">
        <v>0</v>
      </c>
      <c r="E31">
        <v>262.10000000000002</v>
      </c>
      <c r="F31">
        <v>0</v>
      </c>
      <c r="G31">
        <v>0</v>
      </c>
    </row>
    <row r="32" spans="1:7" ht="15" x14ac:dyDescent="0.25">
      <c r="A32" s="173" t="s">
        <v>168</v>
      </c>
      <c r="B32">
        <v>0</v>
      </c>
      <c r="C32">
        <v>0</v>
      </c>
      <c r="D32" t="s">
        <v>94</v>
      </c>
      <c r="E32">
        <v>0</v>
      </c>
      <c r="F32">
        <v>0</v>
      </c>
      <c r="G32">
        <v>0</v>
      </c>
    </row>
    <row r="33" spans="1:7" ht="15" x14ac:dyDescent="0.25">
      <c r="A33" s="173" t="s">
        <v>81</v>
      </c>
      <c r="B33">
        <v>338.6</v>
      </c>
      <c r="C33">
        <v>259.8</v>
      </c>
      <c r="D33">
        <v>873.2</v>
      </c>
      <c r="E33">
        <v>871.8</v>
      </c>
      <c r="F33">
        <v>0</v>
      </c>
      <c r="G33">
        <v>0</v>
      </c>
    </row>
    <row r="34" spans="1:7" ht="15" x14ac:dyDescent="0.25">
      <c r="A34" s="173" t="s">
        <v>169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82</v>
      </c>
      <c r="B35">
        <v>3</v>
      </c>
      <c r="C35">
        <v>3</v>
      </c>
      <c r="D35">
        <v>95.8</v>
      </c>
      <c r="E35">
        <v>41.8</v>
      </c>
      <c r="F35">
        <v>0</v>
      </c>
      <c r="G35">
        <v>0</v>
      </c>
    </row>
    <row r="36" spans="1:7" ht="15" x14ac:dyDescent="0.25">
      <c r="A36" s="173" t="s">
        <v>170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73" t="s">
        <v>83</v>
      </c>
      <c r="B37">
        <v>915.7</v>
      </c>
      <c r="C37">
        <v>261.3</v>
      </c>
      <c r="D37">
        <v>1641.2</v>
      </c>
      <c r="E37">
        <v>1543.6</v>
      </c>
      <c r="F37">
        <v>0</v>
      </c>
      <c r="G37">
        <v>0</v>
      </c>
    </row>
    <row r="38" spans="1:7" ht="15" x14ac:dyDescent="0.25">
      <c r="A38" s="173" t="s">
        <v>84</v>
      </c>
      <c r="B38">
        <v>1</v>
      </c>
      <c r="C38">
        <v>0</v>
      </c>
      <c r="D38">
        <v>19.8</v>
      </c>
      <c r="E38">
        <v>0</v>
      </c>
      <c r="F38">
        <v>0</v>
      </c>
      <c r="G38">
        <v>0</v>
      </c>
    </row>
    <row r="39" spans="1:7" ht="15" x14ac:dyDescent="0.25">
      <c r="A39" s="173" t="s">
        <v>85</v>
      </c>
      <c r="B39">
        <v>23</v>
      </c>
      <c r="C39">
        <v>0</v>
      </c>
      <c r="D39">
        <v>45.6</v>
      </c>
      <c r="E39">
        <v>46.5</v>
      </c>
      <c r="F39">
        <v>0</v>
      </c>
      <c r="G39">
        <v>0</v>
      </c>
    </row>
    <row r="40" spans="1:7" ht="15" x14ac:dyDescent="0.25">
      <c r="A40" s="173" t="s">
        <v>86</v>
      </c>
      <c r="B40">
        <v>137.5</v>
      </c>
      <c r="C40">
        <v>270.89999999999998</v>
      </c>
      <c r="D40">
        <v>311.3</v>
      </c>
      <c r="E40">
        <v>322.5</v>
      </c>
      <c r="F40">
        <v>0</v>
      </c>
      <c r="G40">
        <v>0</v>
      </c>
    </row>
    <row r="41" spans="1:7" ht="15" x14ac:dyDescent="0.25">
      <c r="A41" s="173" t="s">
        <v>87</v>
      </c>
      <c r="B41">
        <v>3</v>
      </c>
      <c r="C41">
        <v>0</v>
      </c>
      <c r="D41">
        <v>0</v>
      </c>
      <c r="E41">
        <v>29</v>
      </c>
      <c r="F41">
        <v>0</v>
      </c>
      <c r="G41">
        <v>0</v>
      </c>
    </row>
    <row r="42" spans="1:7" ht="15" x14ac:dyDescent="0.25">
      <c r="A42" s="173" t="s">
        <v>88</v>
      </c>
      <c r="B42">
        <v>118.8</v>
      </c>
      <c r="C42">
        <v>7.7</v>
      </c>
      <c r="D42">
        <v>296.89999999999998</v>
      </c>
      <c r="E42">
        <v>253.5</v>
      </c>
      <c r="F42">
        <v>0</v>
      </c>
      <c r="G42">
        <v>0</v>
      </c>
    </row>
    <row r="43" spans="1:7" ht="15" x14ac:dyDescent="0.25">
      <c r="A43" s="173" t="s">
        <v>89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73" t="s">
        <v>69</v>
      </c>
    </row>
    <row r="45" spans="1:7" ht="15" x14ac:dyDescent="0.25">
      <c r="A45" s="173" t="s">
        <v>90</v>
      </c>
      <c r="B45">
        <v>130</v>
      </c>
      <c r="C45">
        <v>37</v>
      </c>
      <c r="D45">
        <v>496.6</v>
      </c>
      <c r="E45">
        <v>1055.2</v>
      </c>
      <c r="F45">
        <v>35</v>
      </c>
      <c r="G45">
        <v>0</v>
      </c>
    </row>
    <row r="46" spans="1:7" ht="15" x14ac:dyDescent="0.25">
      <c r="A46" s="173" t="s">
        <v>91</v>
      </c>
      <c r="B46">
        <v>60</v>
      </c>
      <c r="C46">
        <v>0</v>
      </c>
      <c r="D46">
        <v>189.6</v>
      </c>
      <c r="E46">
        <v>111.8</v>
      </c>
      <c r="F46">
        <v>0</v>
      </c>
      <c r="G46">
        <v>0</v>
      </c>
    </row>
    <row r="47" spans="1:7" ht="15" x14ac:dyDescent="0.25">
      <c r="A47" s="173" t="s">
        <v>92</v>
      </c>
      <c r="B47">
        <v>70</v>
      </c>
      <c r="C47">
        <v>0</v>
      </c>
      <c r="D47">
        <v>20.3</v>
      </c>
      <c r="E47">
        <v>125.5</v>
      </c>
      <c r="F47">
        <v>35</v>
      </c>
      <c r="G47">
        <v>0</v>
      </c>
    </row>
    <row r="48" spans="1:7" ht="15" x14ac:dyDescent="0.25">
      <c r="A48" s="173" t="s">
        <v>175</v>
      </c>
      <c r="B48">
        <v>0</v>
      </c>
      <c r="C48">
        <v>0</v>
      </c>
      <c r="D48">
        <v>0</v>
      </c>
      <c r="E48">
        <v>46.6</v>
      </c>
      <c r="F48">
        <v>0</v>
      </c>
      <c r="G48">
        <v>0</v>
      </c>
    </row>
    <row r="49" spans="1:7" ht="15" x14ac:dyDescent="0.25">
      <c r="A49" s="173" t="s">
        <v>93</v>
      </c>
      <c r="B49">
        <v>0</v>
      </c>
      <c r="C49">
        <v>0</v>
      </c>
      <c r="D49">
        <v>28.8</v>
      </c>
      <c r="E49">
        <v>31.9</v>
      </c>
      <c r="F49">
        <v>0</v>
      </c>
      <c r="G49">
        <v>0</v>
      </c>
    </row>
    <row r="50" spans="1:7" ht="15" x14ac:dyDescent="0.25">
      <c r="A50" s="173" t="s">
        <v>95</v>
      </c>
      <c r="B50">
        <v>0</v>
      </c>
      <c r="C50">
        <v>0</v>
      </c>
      <c r="D50">
        <v>4.2</v>
      </c>
      <c r="E50">
        <v>2.7</v>
      </c>
      <c r="F50">
        <v>0</v>
      </c>
      <c r="G50">
        <v>0</v>
      </c>
    </row>
    <row r="51" spans="1:7" ht="15" x14ac:dyDescent="0.25">
      <c r="A51" s="173" t="s">
        <v>96</v>
      </c>
      <c r="B51">
        <v>0</v>
      </c>
      <c r="C51">
        <v>37</v>
      </c>
      <c r="D51">
        <v>242.7</v>
      </c>
      <c r="E51">
        <v>701.7</v>
      </c>
      <c r="F51">
        <v>0</v>
      </c>
      <c r="G51">
        <v>0</v>
      </c>
    </row>
    <row r="52" spans="1:7" ht="15" x14ac:dyDescent="0.25">
      <c r="A52" s="173" t="s">
        <v>97</v>
      </c>
      <c r="B52">
        <v>0</v>
      </c>
      <c r="C52">
        <v>0</v>
      </c>
      <c r="D52">
        <v>11</v>
      </c>
      <c r="E52">
        <v>35.1</v>
      </c>
      <c r="F52">
        <v>0</v>
      </c>
      <c r="G52">
        <v>0</v>
      </c>
    </row>
    <row r="53" spans="1:7" ht="15" x14ac:dyDescent="0.25">
      <c r="A53" s="173" t="s">
        <v>69</v>
      </c>
    </row>
    <row r="54" spans="1:7" ht="15" x14ac:dyDescent="0.25">
      <c r="A54" s="173" t="s">
        <v>98</v>
      </c>
      <c r="B54">
        <v>1344.5</v>
      </c>
      <c r="C54">
        <v>1091.4000000000001</v>
      </c>
      <c r="D54">
        <v>4018</v>
      </c>
      <c r="E54">
        <v>5079.6000000000004</v>
      </c>
      <c r="F54">
        <v>160</v>
      </c>
      <c r="G54">
        <v>0</v>
      </c>
    </row>
    <row r="55" spans="1:7" ht="15" x14ac:dyDescent="0.25">
      <c r="A55" s="173" t="s">
        <v>99</v>
      </c>
      <c r="B55">
        <v>3.3</v>
      </c>
      <c r="C55">
        <v>6.6</v>
      </c>
      <c r="D55">
        <v>15.1</v>
      </c>
      <c r="E55">
        <v>14.5</v>
      </c>
      <c r="F55">
        <v>0</v>
      </c>
      <c r="G55">
        <v>0</v>
      </c>
    </row>
    <row r="56" spans="1:7" ht="15" x14ac:dyDescent="0.25">
      <c r="A56" s="173" t="s">
        <v>100</v>
      </c>
      <c r="B56">
        <v>0</v>
      </c>
      <c r="C56">
        <v>5.6</v>
      </c>
      <c r="D56">
        <v>13.5</v>
      </c>
      <c r="E56">
        <v>16.600000000000001</v>
      </c>
      <c r="F56">
        <v>0</v>
      </c>
      <c r="G56">
        <v>0</v>
      </c>
    </row>
    <row r="57" spans="1:7" ht="15" x14ac:dyDescent="0.25">
      <c r="A57" s="173" t="s">
        <v>101</v>
      </c>
      <c r="B57">
        <v>20</v>
      </c>
      <c r="C57">
        <v>0</v>
      </c>
      <c r="D57">
        <v>106.7</v>
      </c>
      <c r="E57">
        <v>282.10000000000002</v>
      </c>
      <c r="F57">
        <v>0</v>
      </c>
      <c r="G57">
        <v>0</v>
      </c>
    </row>
    <row r="58" spans="1:7" ht="15" x14ac:dyDescent="0.25">
      <c r="A58" s="173" t="s">
        <v>102</v>
      </c>
      <c r="B58">
        <v>8</v>
      </c>
      <c r="C58">
        <v>7</v>
      </c>
      <c r="D58">
        <v>50.5</v>
      </c>
      <c r="E58">
        <v>56.8</v>
      </c>
      <c r="F58">
        <v>0</v>
      </c>
      <c r="G58">
        <v>0</v>
      </c>
    </row>
    <row r="59" spans="1:7" ht="15" x14ac:dyDescent="0.25">
      <c r="A59" s="173" t="s">
        <v>103</v>
      </c>
      <c r="B59">
        <v>7.6</v>
      </c>
      <c r="C59">
        <v>1.3</v>
      </c>
      <c r="D59">
        <v>86.1</v>
      </c>
      <c r="E59">
        <v>8.8000000000000007</v>
      </c>
      <c r="F59">
        <v>0</v>
      </c>
      <c r="G59">
        <v>0</v>
      </c>
    </row>
    <row r="60" spans="1:7" ht="15" x14ac:dyDescent="0.25">
      <c r="A60" s="173" t="s">
        <v>104</v>
      </c>
      <c r="B60">
        <v>40</v>
      </c>
      <c r="C60">
        <v>0</v>
      </c>
      <c r="D60">
        <v>267.60000000000002</v>
      </c>
      <c r="E60">
        <v>309.39999999999998</v>
      </c>
      <c r="F60">
        <v>0</v>
      </c>
      <c r="G60">
        <v>0</v>
      </c>
    </row>
    <row r="61" spans="1:7" ht="15" x14ac:dyDescent="0.25">
      <c r="A61" s="173" t="s">
        <v>105</v>
      </c>
      <c r="B61">
        <v>33.299999999999997</v>
      </c>
      <c r="C61">
        <v>53.8</v>
      </c>
      <c r="D61">
        <v>203.4</v>
      </c>
      <c r="E61">
        <v>407.6</v>
      </c>
      <c r="F61">
        <v>18</v>
      </c>
      <c r="G61">
        <v>0</v>
      </c>
    </row>
    <row r="62" spans="1:7" ht="15" x14ac:dyDescent="0.25">
      <c r="A62" s="173" t="s">
        <v>106</v>
      </c>
      <c r="B62">
        <v>52.6</v>
      </c>
      <c r="C62">
        <v>37.9</v>
      </c>
      <c r="D62">
        <v>156.30000000000001</v>
      </c>
      <c r="E62">
        <v>194.3</v>
      </c>
      <c r="F62">
        <v>0</v>
      </c>
      <c r="G62">
        <v>0</v>
      </c>
    </row>
    <row r="63" spans="1:7" ht="15" x14ac:dyDescent="0.25">
      <c r="A63" s="173" t="s">
        <v>107</v>
      </c>
      <c r="B63">
        <v>0</v>
      </c>
      <c r="C63">
        <v>20</v>
      </c>
      <c r="D63">
        <v>230.6</v>
      </c>
      <c r="E63">
        <v>278.39999999999998</v>
      </c>
      <c r="F63">
        <v>0</v>
      </c>
      <c r="G63">
        <v>0</v>
      </c>
    </row>
    <row r="64" spans="1:7" ht="15" x14ac:dyDescent="0.25">
      <c r="A64" s="173" t="s">
        <v>109</v>
      </c>
      <c r="B64">
        <v>20.399999999999999</v>
      </c>
      <c r="C64">
        <v>74.7</v>
      </c>
      <c r="D64">
        <v>117.4</v>
      </c>
      <c r="E64">
        <v>231.6</v>
      </c>
      <c r="F64">
        <v>0</v>
      </c>
      <c r="G64">
        <v>0</v>
      </c>
    </row>
    <row r="65" spans="1:7" ht="15" x14ac:dyDescent="0.25">
      <c r="A65" s="173" t="s">
        <v>110</v>
      </c>
      <c r="B65">
        <v>0</v>
      </c>
      <c r="C65">
        <v>0</v>
      </c>
      <c r="D65">
        <v>4.5999999999999996</v>
      </c>
      <c r="E65">
        <v>15.3</v>
      </c>
      <c r="F65">
        <v>0</v>
      </c>
      <c r="G65">
        <v>0</v>
      </c>
    </row>
    <row r="66" spans="1:7" ht="15" x14ac:dyDescent="0.25">
      <c r="A66" s="173" t="s">
        <v>111</v>
      </c>
      <c r="B66">
        <v>0</v>
      </c>
      <c r="C66">
        <v>0</v>
      </c>
      <c r="D66">
        <v>99.1</v>
      </c>
      <c r="E66">
        <v>26.3</v>
      </c>
      <c r="F66">
        <v>0</v>
      </c>
      <c r="G66">
        <v>0</v>
      </c>
    </row>
    <row r="67" spans="1:7" ht="15" x14ac:dyDescent="0.25">
      <c r="A67" s="173" t="s">
        <v>112</v>
      </c>
      <c r="B67">
        <v>50</v>
      </c>
      <c r="C67">
        <v>99.3</v>
      </c>
      <c r="D67">
        <v>198.6</v>
      </c>
      <c r="E67">
        <v>218.5</v>
      </c>
      <c r="F67">
        <v>3.1</v>
      </c>
      <c r="G67">
        <v>0</v>
      </c>
    </row>
    <row r="68" spans="1:7" ht="15" x14ac:dyDescent="0.25">
      <c r="A68" s="173" t="s">
        <v>113</v>
      </c>
      <c r="B68">
        <v>22.7</v>
      </c>
      <c r="C68">
        <v>44</v>
      </c>
      <c r="D68">
        <v>97.9</v>
      </c>
      <c r="E68">
        <v>113.9</v>
      </c>
      <c r="F68">
        <v>0</v>
      </c>
      <c r="G68">
        <v>0</v>
      </c>
    </row>
    <row r="69" spans="1:7" ht="15" x14ac:dyDescent="0.25">
      <c r="A69" s="173" t="s">
        <v>114</v>
      </c>
      <c r="B69">
        <v>2.8</v>
      </c>
      <c r="C69">
        <v>3.9</v>
      </c>
      <c r="D69">
        <v>23.8</v>
      </c>
      <c r="E69">
        <v>28.2</v>
      </c>
      <c r="F69">
        <v>0</v>
      </c>
      <c r="G69">
        <v>0</v>
      </c>
    </row>
    <row r="70" spans="1:7" ht="15" x14ac:dyDescent="0.25">
      <c r="A70" s="173" t="s">
        <v>115</v>
      </c>
      <c r="B70">
        <v>846.6</v>
      </c>
      <c r="C70">
        <v>537.6</v>
      </c>
      <c r="D70">
        <v>1957.2</v>
      </c>
      <c r="E70">
        <v>2294.8000000000002</v>
      </c>
      <c r="F70">
        <v>40</v>
      </c>
      <c r="G70">
        <v>0</v>
      </c>
    </row>
    <row r="71" spans="1:7" ht="15" x14ac:dyDescent="0.25">
      <c r="A71" s="173" t="s">
        <v>116</v>
      </c>
      <c r="B71">
        <v>0</v>
      </c>
      <c r="C71">
        <v>0</v>
      </c>
      <c r="D71" t="s">
        <v>94</v>
      </c>
      <c r="E71">
        <v>0</v>
      </c>
      <c r="F71">
        <v>0</v>
      </c>
      <c r="G71">
        <v>0</v>
      </c>
    </row>
    <row r="72" spans="1:7" ht="15" x14ac:dyDescent="0.25">
      <c r="A72" s="173" t="s">
        <v>117</v>
      </c>
      <c r="B72">
        <v>50.5</v>
      </c>
      <c r="C72">
        <v>34.799999999999997</v>
      </c>
      <c r="D72">
        <v>14.4</v>
      </c>
      <c r="E72">
        <v>36</v>
      </c>
      <c r="F72">
        <v>0</v>
      </c>
      <c r="G72">
        <v>0</v>
      </c>
    </row>
    <row r="73" spans="1:7" ht="15" x14ac:dyDescent="0.25">
      <c r="A73" s="173" t="s">
        <v>118</v>
      </c>
      <c r="B73">
        <v>62.5</v>
      </c>
      <c r="C73">
        <v>68.5</v>
      </c>
      <c r="D73">
        <v>52.1</v>
      </c>
      <c r="E73">
        <v>89.1</v>
      </c>
      <c r="F73">
        <v>44.7</v>
      </c>
      <c r="G73">
        <v>0</v>
      </c>
    </row>
    <row r="74" spans="1:7" ht="15" x14ac:dyDescent="0.25">
      <c r="A74" s="173" t="s">
        <v>119</v>
      </c>
      <c r="B74">
        <v>87</v>
      </c>
      <c r="C74">
        <v>79.5</v>
      </c>
      <c r="D74">
        <v>111.3</v>
      </c>
      <c r="E74">
        <v>121.8</v>
      </c>
      <c r="F74">
        <v>39.5</v>
      </c>
      <c r="G74">
        <v>0</v>
      </c>
    </row>
    <row r="75" spans="1:7" ht="15" x14ac:dyDescent="0.25">
      <c r="A75" s="173" t="s">
        <v>120</v>
      </c>
      <c r="B75">
        <v>9.6999999999999993</v>
      </c>
      <c r="C75">
        <v>0</v>
      </c>
      <c r="D75">
        <v>53</v>
      </c>
      <c r="E75">
        <v>98.7</v>
      </c>
      <c r="F75">
        <v>6</v>
      </c>
      <c r="G75">
        <v>0</v>
      </c>
    </row>
    <row r="76" spans="1:7" ht="15" x14ac:dyDescent="0.25">
      <c r="A76" s="173" t="s">
        <v>121</v>
      </c>
      <c r="B76">
        <v>14</v>
      </c>
      <c r="C76">
        <v>17</v>
      </c>
      <c r="D76">
        <v>25.3</v>
      </c>
      <c r="E76">
        <v>84.2</v>
      </c>
      <c r="F76">
        <v>8.8000000000000007</v>
      </c>
      <c r="G76">
        <v>0</v>
      </c>
    </row>
    <row r="77" spans="1:7" ht="15" x14ac:dyDescent="0.25">
      <c r="A77" s="173" t="s">
        <v>122</v>
      </c>
      <c r="B77">
        <v>13.5</v>
      </c>
      <c r="C77">
        <v>0</v>
      </c>
      <c r="D77">
        <v>133.9</v>
      </c>
      <c r="E77">
        <v>152.69999999999999</v>
      </c>
      <c r="F77">
        <v>0</v>
      </c>
      <c r="G77">
        <v>0</v>
      </c>
    </row>
    <row r="78" spans="1:7" ht="15" x14ac:dyDescent="0.25">
      <c r="A78" s="173" t="s">
        <v>65</v>
      </c>
      <c r="B78" t="s">
        <v>66</v>
      </c>
      <c r="C78" t="s">
        <v>67</v>
      </c>
      <c r="D78" t="s">
        <v>66</v>
      </c>
      <c r="E78" t="s">
        <v>66</v>
      </c>
      <c r="F78" t="s">
        <v>66</v>
      </c>
      <c r="G78" t="s">
        <v>68</v>
      </c>
    </row>
    <row r="79" spans="1:7" ht="15" x14ac:dyDescent="0.25">
      <c r="A79" s="173" t="s">
        <v>123</v>
      </c>
      <c r="B79">
        <v>5487.4</v>
      </c>
      <c r="C79">
        <v>2683.9</v>
      </c>
      <c r="D79">
        <v>11497.9</v>
      </c>
      <c r="E79">
        <v>12963.3</v>
      </c>
      <c r="F79">
        <v>209</v>
      </c>
      <c r="G79">
        <v>0</v>
      </c>
    </row>
    <row r="80" spans="1:7" ht="15" x14ac:dyDescent="0.25">
      <c r="A80" s="173" t="s">
        <v>124</v>
      </c>
      <c r="B80">
        <v>617.1</v>
      </c>
      <c r="C80">
        <v>864.7</v>
      </c>
      <c r="D80">
        <v>0</v>
      </c>
      <c r="E80">
        <v>0</v>
      </c>
      <c r="F80">
        <v>122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173" t="s">
        <v>125</v>
      </c>
      <c r="B82">
        <v>6104.5</v>
      </c>
      <c r="C82">
        <v>3548.5</v>
      </c>
      <c r="D82">
        <v>11497.9</v>
      </c>
      <c r="E82">
        <v>12963.3</v>
      </c>
      <c r="F82">
        <v>331</v>
      </c>
      <c r="G82">
        <v>0</v>
      </c>
    </row>
    <row r="83" spans="1:7" ht="15" x14ac:dyDescent="0.25">
      <c r="A83" s="173" t="s">
        <v>126</v>
      </c>
      <c r="B83" t="s">
        <v>45</v>
      </c>
      <c r="C83" t="s">
        <v>45</v>
      </c>
      <c r="D83">
        <v>0</v>
      </c>
      <c r="E83">
        <v>0</v>
      </c>
      <c r="F83" t="s">
        <v>45</v>
      </c>
      <c r="G83" t="s">
        <v>45</v>
      </c>
    </row>
    <row r="84" spans="1:7" ht="15" x14ac:dyDescent="0.25">
      <c r="A84" s="173" t="s">
        <v>127</v>
      </c>
      <c r="B84">
        <v>0</v>
      </c>
      <c r="C84">
        <v>0</v>
      </c>
      <c r="D84" t="s">
        <v>45</v>
      </c>
      <c r="E84" t="s">
        <v>45</v>
      </c>
      <c r="F84">
        <v>0</v>
      </c>
      <c r="G84">
        <v>0</v>
      </c>
    </row>
    <row r="85" spans="1:7" ht="15" x14ac:dyDescent="0.25">
      <c r="A85" s="173" t="s">
        <v>65</v>
      </c>
      <c r="B85" t="s">
        <v>66</v>
      </c>
      <c r="C85" t="s">
        <v>67</v>
      </c>
      <c r="D85" t="s">
        <v>66</v>
      </c>
      <c r="E85" t="s">
        <v>66</v>
      </c>
      <c r="F85" t="s">
        <v>66</v>
      </c>
      <c r="G85" t="s">
        <v>68</v>
      </c>
    </row>
  </sheetData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DBC85-C59A-428D-B153-A286B83CF2D1}">
  <dimension ref="A1:G85"/>
  <sheetViews>
    <sheetView topLeftCell="A53" workbookViewId="0">
      <selection activeCell="B7" sqref="B7"/>
    </sheetView>
  </sheetViews>
  <sheetFormatPr defaultRowHeight="13.2" x14ac:dyDescent="0.25"/>
  <cols>
    <col min="1" max="1" width="15.5546875" customWidth="1"/>
    <col min="2" max="2" width="13.33203125" customWidth="1"/>
    <col min="3" max="3" width="14.44140625" customWidth="1"/>
    <col min="4" max="4" width="13.88671875" customWidth="1"/>
    <col min="5" max="5" width="14.33203125" customWidth="1"/>
    <col min="6" max="6" width="12.109375" customWidth="1"/>
    <col min="7" max="7" width="11.55468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223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2</v>
      </c>
      <c r="C12">
        <v>33</v>
      </c>
      <c r="D12">
        <v>198.6</v>
      </c>
      <c r="E12">
        <v>289.39999999999998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2</v>
      </c>
      <c r="C14">
        <v>33</v>
      </c>
      <c r="D14">
        <v>124.1</v>
      </c>
      <c r="E14">
        <v>235.1</v>
      </c>
      <c r="F14">
        <v>0</v>
      </c>
      <c r="G14">
        <v>0</v>
      </c>
    </row>
    <row r="15" spans="1:7" ht="15" x14ac:dyDescent="0.25">
      <c r="A15" s="173" t="s">
        <v>172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73</v>
      </c>
      <c r="B17">
        <v>0</v>
      </c>
      <c r="C17">
        <v>0</v>
      </c>
      <c r="D17">
        <v>41.7</v>
      </c>
      <c r="E17">
        <v>19.100000000000001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459.3</v>
      </c>
      <c r="C20">
        <v>519.79999999999995</v>
      </c>
      <c r="D20">
        <v>1168</v>
      </c>
      <c r="E20">
        <v>1375</v>
      </c>
      <c r="F20">
        <v>14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192.3</v>
      </c>
      <c r="C22">
        <v>144</v>
      </c>
      <c r="D22">
        <v>717.4</v>
      </c>
      <c r="E22">
        <v>508.1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1696</v>
      </c>
      <c r="C24">
        <v>0</v>
      </c>
      <c r="D24">
        <v>763.9</v>
      </c>
      <c r="E24">
        <v>750.3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1638.1</v>
      </c>
      <c r="C26">
        <v>1047.7</v>
      </c>
      <c r="D26">
        <v>3856.7</v>
      </c>
      <c r="E26">
        <v>3623.5</v>
      </c>
      <c r="F26">
        <v>0</v>
      </c>
      <c r="G26">
        <v>0</v>
      </c>
    </row>
    <row r="27" spans="1:7" ht="15" x14ac:dyDescent="0.25">
      <c r="A27" s="173" t="s">
        <v>167</v>
      </c>
      <c r="B27">
        <v>55</v>
      </c>
      <c r="C27">
        <v>0</v>
      </c>
      <c r="D27">
        <v>92.5</v>
      </c>
      <c r="E27">
        <v>0</v>
      </c>
      <c r="F27">
        <v>0</v>
      </c>
      <c r="G27">
        <v>0</v>
      </c>
    </row>
    <row r="28" spans="1:7" ht="15" x14ac:dyDescent="0.25">
      <c r="A28" s="173" t="s">
        <v>78</v>
      </c>
      <c r="B28">
        <v>0</v>
      </c>
      <c r="C28">
        <v>0.3</v>
      </c>
      <c r="D28">
        <v>46.7</v>
      </c>
      <c r="E28">
        <v>7.2</v>
      </c>
      <c r="F28">
        <v>0</v>
      </c>
      <c r="G28">
        <v>0</v>
      </c>
    </row>
    <row r="29" spans="1:7" ht="15" x14ac:dyDescent="0.25">
      <c r="A29" s="173" t="s">
        <v>79</v>
      </c>
      <c r="B29">
        <v>0.8</v>
      </c>
      <c r="C29">
        <v>0</v>
      </c>
      <c r="D29">
        <v>1.9</v>
      </c>
      <c r="E29">
        <v>2.1</v>
      </c>
      <c r="F29">
        <v>0</v>
      </c>
      <c r="G29">
        <v>0</v>
      </c>
    </row>
    <row r="30" spans="1:7" ht="15" x14ac:dyDescent="0.25">
      <c r="A30" s="173" t="s">
        <v>80</v>
      </c>
      <c r="B30">
        <v>49.4</v>
      </c>
      <c r="C30">
        <v>63</v>
      </c>
      <c r="D30">
        <v>382.5</v>
      </c>
      <c r="E30">
        <v>236.1</v>
      </c>
      <c r="F30">
        <v>0</v>
      </c>
      <c r="G30">
        <v>0</v>
      </c>
    </row>
    <row r="31" spans="1:7" ht="15" x14ac:dyDescent="0.25">
      <c r="A31" s="173" t="s">
        <v>173</v>
      </c>
      <c r="B31">
        <v>0</v>
      </c>
      <c r="C31">
        <v>50</v>
      </c>
      <c r="D31">
        <v>0</v>
      </c>
      <c r="E31">
        <v>262.10000000000002</v>
      </c>
      <c r="F31">
        <v>0</v>
      </c>
      <c r="G31">
        <v>0</v>
      </c>
    </row>
    <row r="32" spans="1:7" ht="15" x14ac:dyDescent="0.25">
      <c r="A32" s="173" t="s">
        <v>168</v>
      </c>
      <c r="B32">
        <v>0</v>
      </c>
      <c r="C32">
        <v>0</v>
      </c>
      <c r="D32" t="s">
        <v>94</v>
      </c>
      <c r="E32">
        <v>0</v>
      </c>
      <c r="F32">
        <v>0</v>
      </c>
      <c r="G32">
        <v>0</v>
      </c>
    </row>
    <row r="33" spans="1:7" ht="15" x14ac:dyDescent="0.25">
      <c r="A33" s="173" t="s">
        <v>81</v>
      </c>
      <c r="B33">
        <v>398.5</v>
      </c>
      <c r="C33">
        <v>259.8</v>
      </c>
      <c r="D33">
        <v>808.6</v>
      </c>
      <c r="E33">
        <v>871.8</v>
      </c>
      <c r="F33">
        <v>0</v>
      </c>
      <c r="G33">
        <v>0</v>
      </c>
    </row>
    <row r="34" spans="1:7" ht="15" x14ac:dyDescent="0.25">
      <c r="A34" s="173" t="s">
        <v>169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82</v>
      </c>
      <c r="B35">
        <v>17.600000000000001</v>
      </c>
      <c r="C35">
        <v>3.7</v>
      </c>
      <c r="D35">
        <v>80.900000000000006</v>
      </c>
      <c r="E35">
        <v>41.1</v>
      </c>
      <c r="F35">
        <v>0</v>
      </c>
      <c r="G35">
        <v>0</v>
      </c>
    </row>
    <row r="36" spans="1:7" ht="15" x14ac:dyDescent="0.25">
      <c r="A36" s="173" t="s">
        <v>170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73" t="s">
        <v>83</v>
      </c>
      <c r="B37">
        <v>797.5</v>
      </c>
      <c r="C37">
        <v>307</v>
      </c>
      <c r="D37">
        <v>1641.2</v>
      </c>
      <c r="E37">
        <v>1485.1</v>
      </c>
      <c r="F37">
        <v>0</v>
      </c>
      <c r="G37">
        <v>0</v>
      </c>
    </row>
    <row r="38" spans="1:7" ht="15" x14ac:dyDescent="0.25">
      <c r="A38" s="173" t="s">
        <v>84</v>
      </c>
      <c r="B38">
        <v>0</v>
      </c>
      <c r="C38">
        <v>0</v>
      </c>
      <c r="D38">
        <v>19.8</v>
      </c>
      <c r="E38">
        <v>0</v>
      </c>
      <c r="F38">
        <v>0</v>
      </c>
      <c r="G38">
        <v>0</v>
      </c>
    </row>
    <row r="39" spans="1:7" ht="15" x14ac:dyDescent="0.25">
      <c r="A39" s="173" t="s">
        <v>85</v>
      </c>
      <c r="B39">
        <v>23</v>
      </c>
      <c r="C39">
        <v>0</v>
      </c>
      <c r="D39">
        <v>45.6</v>
      </c>
      <c r="E39">
        <v>46.5</v>
      </c>
      <c r="F39">
        <v>0</v>
      </c>
      <c r="G39">
        <v>0</v>
      </c>
    </row>
    <row r="40" spans="1:7" ht="15" x14ac:dyDescent="0.25">
      <c r="A40" s="173" t="s">
        <v>86</v>
      </c>
      <c r="B40">
        <v>137.5</v>
      </c>
      <c r="C40">
        <v>270.8</v>
      </c>
      <c r="D40">
        <v>311.3</v>
      </c>
      <c r="E40">
        <v>322.39999999999998</v>
      </c>
      <c r="F40">
        <v>0</v>
      </c>
      <c r="G40">
        <v>0</v>
      </c>
    </row>
    <row r="41" spans="1:7" ht="15" x14ac:dyDescent="0.25">
      <c r="A41" s="173" t="s">
        <v>87</v>
      </c>
      <c r="B41">
        <v>3</v>
      </c>
      <c r="C41">
        <v>25</v>
      </c>
      <c r="D41">
        <v>0</v>
      </c>
      <c r="E41">
        <v>2.1</v>
      </c>
      <c r="F41">
        <v>0</v>
      </c>
      <c r="G41">
        <v>0</v>
      </c>
    </row>
    <row r="42" spans="1:7" ht="15" x14ac:dyDescent="0.25">
      <c r="A42" s="173" t="s">
        <v>88</v>
      </c>
      <c r="B42">
        <v>155.80000000000001</v>
      </c>
      <c r="C42">
        <v>68</v>
      </c>
      <c r="D42">
        <v>258.5</v>
      </c>
      <c r="E42">
        <v>189.5</v>
      </c>
      <c r="F42">
        <v>0</v>
      </c>
      <c r="G42">
        <v>0</v>
      </c>
    </row>
    <row r="43" spans="1:7" ht="15" x14ac:dyDescent="0.25">
      <c r="A43" s="173" t="s">
        <v>89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73" t="s">
        <v>69</v>
      </c>
    </row>
    <row r="45" spans="1:7" ht="15" x14ac:dyDescent="0.25">
      <c r="A45" s="173" t="s">
        <v>90</v>
      </c>
      <c r="B45">
        <v>130</v>
      </c>
      <c r="C45">
        <v>97</v>
      </c>
      <c r="D45">
        <v>496.6</v>
      </c>
      <c r="E45">
        <v>962.7</v>
      </c>
      <c r="F45">
        <v>35</v>
      </c>
      <c r="G45">
        <v>0</v>
      </c>
    </row>
    <row r="46" spans="1:7" ht="15" x14ac:dyDescent="0.25">
      <c r="A46" s="173" t="s">
        <v>91</v>
      </c>
      <c r="B46">
        <v>60</v>
      </c>
      <c r="C46">
        <v>0</v>
      </c>
      <c r="D46">
        <v>189.6</v>
      </c>
      <c r="E46">
        <v>111.8</v>
      </c>
      <c r="F46">
        <v>0</v>
      </c>
      <c r="G46">
        <v>0</v>
      </c>
    </row>
    <row r="47" spans="1:7" ht="15" x14ac:dyDescent="0.25">
      <c r="A47" s="173" t="s">
        <v>92</v>
      </c>
      <c r="B47">
        <v>70</v>
      </c>
      <c r="C47">
        <v>60</v>
      </c>
      <c r="D47">
        <v>20.3</v>
      </c>
      <c r="E47">
        <v>66</v>
      </c>
      <c r="F47">
        <v>35</v>
      </c>
      <c r="G47">
        <v>0</v>
      </c>
    </row>
    <row r="48" spans="1:7" ht="15" x14ac:dyDescent="0.25">
      <c r="A48" s="173" t="s">
        <v>175</v>
      </c>
      <c r="B48">
        <v>0</v>
      </c>
      <c r="C48">
        <v>0</v>
      </c>
      <c r="D48">
        <v>0</v>
      </c>
      <c r="E48">
        <v>46.6</v>
      </c>
      <c r="F48">
        <v>0</v>
      </c>
      <c r="G48">
        <v>0</v>
      </c>
    </row>
    <row r="49" spans="1:7" ht="15" x14ac:dyDescent="0.25">
      <c r="A49" s="173" t="s">
        <v>93</v>
      </c>
      <c r="B49">
        <v>0</v>
      </c>
      <c r="C49">
        <v>0</v>
      </c>
      <c r="D49">
        <v>28.8</v>
      </c>
      <c r="E49">
        <v>31.9</v>
      </c>
      <c r="F49">
        <v>0</v>
      </c>
      <c r="G49">
        <v>0</v>
      </c>
    </row>
    <row r="50" spans="1:7" ht="15" x14ac:dyDescent="0.25">
      <c r="A50" s="173" t="s">
        <v>95</v>
      </c>
      <c r="B50">
        <v>0</v>
      </c>
      <c r="C50">
        <v>0</v>
      </c>
      <c r="D50">
        <v>4.2</v>
      </c>
      <c r="E50">
        <v>2.7</v>
      </c>
      <c r="F50">
        <v>0</v>
      </c>
      <c r="G50">
        <v>0</v>
      </c>
    </row>
    <row r="51" spans="1:7" ht="15" x14ac:dyDescent="0.25">
      <c r="A51" s="173" t="s">
        <v>96</v>
      </c>
      <c r="B51">
        <v>0</v>
      </c>
      <c r="C51">
        <v>37</v>
      </c>
      <c r="D51">
        <v>242.7</v>
      </c>
      <c r="E51">
        <v>668.7</v>
      </c>
      <c r="F51">
        <v>0</v>
      </c>
      <c r="G51">
        <v>0</v>
      </c>
    </row>
    <row r="52" spans="1:7" ht="15" x14ac:dyDescent="0.25">
      <c r="A52" s="173" t="s">
        <v>97</v>
      </c>
      <c r="B52">
        <v>0</v>
      </c>
      <c r="C52">
        <v>0</v>
      </c>
      <c r="D52">
        <v>11</v>
      </c>
      <c r="E52">
        <v>35.1</v>
      </c>
      <c r="F52">
        <v>0</v>
      </c>
      <c r="G52">
        <v>0</v>
      </c>
    </row>
    <row r="53" spans="1:7" ht="15" x14ac:dyDescent="0.25">
      <c r="A53" s="173" t="s">
        <v>69</v>
      </c>
    </row>
    <row r="54" spans="1:7" ht="15" x14ac:dyDescent="0.25">
      <c r="A54" s="173" t="s">
        <v>98</v>
      </c>
      <c r="B54">
        <v>1346</v>
      </c>
      <c r="C54">
        <v>1142.7</v>
      </c>
      <c r="D54">
        <v>3891.5</v>
      </c>
      <c r="E54">
        <v>4954.2</v>
      </c>
      <c r="F54">
        <v>153</v>
      </c>
      <c r="G54">
        <v>0</v>
      </c>
    </row>
    <row r="55" spans="1:7" ht="15" x14ac:dyDescent="0.25">
      <c r="A55" s="173" t="s">
        <v>99</v>
      </c>
      <c r="B55">
        <v>3.3</v>
      </c>
      <c r="C55">
        <v>6.6</v>
      </c>
      <c r="D55">
        <v>15.1</v>
      </c>
      <c r="E55">
        <v>14.5</v>
      </c>
      <c r="F55">
        <v>0</v>
      </c>
      <c r="G55">
        <v>0</v>
      </c>
    </row>
    <row r="56" spans="1:7" ht="15" x14ac:dyDescent="0.25">
      <c r="A56" s="173" t="s">
        <v>100</v>
      </c>
      <c r="B56">
        <v>0</v>
      </c>
      <c r="C56">
        <v>0</v>
      </c>
      <c r="D56">
        <v>13.5</v>
      </c>
      <c r="E56">
        <v>16.600000000000001</v>
      </c>
      <c r="F56">
        <v>0</v>
      </c>
      <c r="G56">
        <v>0</v>
      </c>
    </row>
    <row r="57" spans="1:7" ht="15" x14ac:dyDescent="0.25">
      <c r="A57" s="173" t="s">
        <v>101</v>
      </c>
      <c r="B57">
        <v>0</v>
      </c>
      <c r="C57">
        <v>0</v>
      </c>
      <c r="D57">
        <v>106.7</v>
      </c>
      <c r="E57">
        <v>282.10000000000002</v>
      </c>
      <c r="F57">
        <v>0</v>
      </c>
      <c r="G57">
        <v>0</v>
      </c>
    </row>
    <row r="58" spans="1:7" ht="15" x14ac:dyDescent="0.25">
      <c r="A58" s="173" t="s">
        <v>102</v>
      </c>
      <c r="B58">
        <v>8</v>
      </c>
      <c r="C58">
        <v>7</v>
      </c>
      <c r="D58">
        <v>50.5</v>
      </c>
      <c r="E58">
        <v>56.8</v>
      </c>
      <c r="F58">
        <v>0</v>
      </c>
      <c r="G58">
        <v>0</v>
      </c>
    </row>
    <row r="59" spans="1:7" ht="15" x14ac:dyDescent="0.25">
      <c r="A59" s="173" t="s">
        <v>103</v>
      </c>
      <c r="B59">
        <v>7.2</v>
      </c>
      <c r="C59">
        <v>1.3</v>
      </c>
      <c r="D59">
        <v>84.6</v>
      </c>
      <c r="E59">
        <v>8.8000000000000007</v>
      </c>
      <c r="F59">
        <v>0</v>
      </c>
      <c r="G59">
        <v>0</v>
      </c>
    </row>
    <row r="60" spans="1:7" ht="15" x14ac:dyDescent="0.25">
      <c r="A60" s="173" t="s">
        <v>104</v>
      </c>
      <c r="B60">
        <v>0</v>
      </c>
      <c r="C60">
        <v>0</v>
      </c>
      <c r="D60">
        <v>267.60000000000002</v>
      </c>
      <c r="E60">
        <v>309.39999999999998</v>
      </c>
      <c r="F60">
        <v>0</v>
      </c>
      <c r="G60">
        <v>0</v>
      </c>
    </row>
    <row r="61" spans="1:7" ht="15" x14ac:dyDescent="0.25">
      <c r="A61" s="173" t="s">
        <v>105</v>
      </c>
      <c r="B61">
        <v>37</v>
      </c>
      <c r="C61">
        <v>53.8</v>
      </c>
      <c r="D61">
        <v>199.7</v>
      </c>
      <c r="E61">
        <v>407.6</v>
      </c>
      <c r="F61">
        <v>18</v>
      </c>
      <c r="G61">
        <v>0</v>
      </c>
    </row>
    <row r="62" spans="1:7" ht="15" x14ac:dyDescent="0.25">
      <c r="A62" s="173" t="s">
        <v>106</v>
      </c>
      <c r="B62">
        <v>38.6</v>
      </c>
      <c r="C62">
        <v>37.9</v>
      </c>
      <c r="D62">
        <v>156.30000000000001</v>
      </c>
      <c r="E62">
        <v>194.3</v>
      </c>
      <c r="F62">
        <v>0</v>
      </c>
      <c r="G62">
        <v>0</v>
      </c>
    </row>
    <row r="63" spans="1:7" ht="15" x14ac:dyDescent="0.25">
      <c r="A63" s="173" t="s">
        <v>107</v>
      </c>
      <c r="B63">
        <v>0</v>
      </c>
      <c r="C63">
        <v>13</v>
      </c>
      <c r="D63">
        <v>230.6</v>
      </c>
      <c r="E63">
        <v>278.39999999999998</v>
      </c>
      <c r="F63">
        <v>0</v>
      </c>
      <c r="G63">
        <v>0</v>
      </c>
    </row>
    <row r="64" spans="1:7" ht="15" x14ac:dyDescent="0.25">
      <c r="A64" s="173" t="s">
        <v>109</v>
      </c>
      <c r="B64">
        <v>20.399999999999999</v>
      </c>
      <c r="C64">
        <v>63.9</v>
      </c>
      <c r="D64">
        <v>114</v>
      </c>
      <c r="E64">
        <v>231.6</v>
      </c>
      <c r="F64">
        <v>0</v>
      </c>
      <c r="G64">
        <v>0</v>
      </c>
    </row>
    <row r="65" spans="1:7" ht="15" x14ac:dyDescent="0.25">
      <c r="A65" s="173" t="s">
        <v>110</v>
      </c>
      <c r="B65">
        <v>0</v>
      </c>
      <c r="C65">
        <v>0</v>
      </c>
      <c r="D65">
        <v>4.5999999999999996</v>
      </c>
      <c r="E65">
        <v>15.3</v>
      </c>
      <c r="F65">
        <v>0</v>
      </c>
      <c r="G65">
        <v>0</v>
      </c>
    </row>
    <row r="66" spans="1:7" ht="15" x14ac:dyDescent="0.25">
      <c r="A66" s="173" t="s">
        <v>111</v>
      </c>
      <c r="B66">
        <v>0</v>
      </c>
      <c r="C66">
        <v>0</v>
      </c>
      <c r="D66">
        <v>99.1</v>
      </c>
      <c r="E66">
        <v>26.3</v>
      </c>
      <c r="F66">
        <v>0</v>
      </c>
      <c r="G66">
        <v>0</v>
      </c>
    </row>
    <row r="67" spans="1:7" ht="15" x14ac:dyDescent="0.25">
      <c r="A67" s="173" t="s">
        <v>112</v>
      </c>
      <c r="B67">
        <v>50</v>
      </c>
      <c r="C67">
        <v>106.3</v>
      </c>
      <c r="D67">
        <v>198.6</v>
      </c>
      <c r="E67">
        <v>204.4</v>
      </c>
      <c r="F67">
        <v>3.1</v>
      </c>
      <c r="G67">
        <v>0</v>
      </c>
    </row>
    <row r="68" spans="1:7" ht="15" x14ac:dyDescent="0.25">
      <c r="A68" s="173" t="s">
        <v>113</v>
      </c>
      <c r="B68">
        <v>44</v>
      </c>
      <c r="C68">
        <v>44</v>
      </c>
      <c r="D68">
        <v>75.900000000000006</v>
      </c>
      <c r="E68">
        <v>113.9</v>
      </c>
      <c r="F68">
        <v>0</v>
      </c>
      <c r="G68">
        <v>0</v>
      </c>
    </row>
    <row r="69" spans="1:7" ht="15" x14ac:dyDescent="0.25">
      <c r="A69" s="173" t="s">
        <v>114</v>
      </c>
      <c r="B69">
        <v>2.8</v>
      </c>
      <c r="C69">
        <v>3.9</v>
      </c>
      <c r="D69">
        <v>23.8</v>
      </c>
      <c r="E69">
        <v>28.2</v>
      </c>
      <c r="F69">
        <v>0</v>
      </c>
      <c r="G69">
        <v>0</v>
      </c>
    </row>
    <row r="70" spans="1:7" ht="15" x14ac:dyDescent="0.25">
      <c r="A70" s="173" t="s">
        <v>115</v>
      </c>
      <c r="B70">
        <v>891.6</v>
      </c>
      <c r="C70">
        <v>578.79999999999995</v>
      </c>
      <c r="D70">
        <v>1873</v>
      </c>
      <c r="E70">
        <v>2231</v>
      </c>
      <c r="F70">
        <v>40</v>
      </c>
      <c r="G70">
        <v>0</v>
      </c>
    </row>
    <row r="71" spans="1:7" ht="15" x14ac:dyDescent="0.25">
      <c r="A71" s="173" t="s">
        <v>116</v>
      </c>
      <c r="B71">
        <v>0</v>
      </c>
      <c r="C71">
        <v>0</v>
      </c>
      <c r="D71" t="s">
        <v>94</v>
      </c>
      <c r="E71">
        <v>0</v>
      </c>
      <c r="F71">
        <v>0</v>
      </c>
      <c r="G71">
        <v>0</v>
      </c>
    </row>
    <row r="72" spans="1:7" ht="15" x14ac:dyDescent="0.25">
      <c r="A72" s="173" t="s">
        <v>117</v>
      </c>
      <c r="B72">
        <v>50.5</v>
      </c>
      <c r="C72">
        <v>34.799999999999997</v>
      </c>
      <c r="D72">
        <v>14.4</v>
      </c>
      <c r="E72">
        <v>36</v>
      </c>
      <c r="F72">
        <v>0</v>
      </c>
      <c r="G72">
        <v>0</v>
      </c>
    </row>
    <row r="73" spans="1:7" ht="15" x14ac:dyDescent="0.25">
      <c r="A73" s="173" t="s">
        <v>118</v>
      </c>
      <c r="B73">
        <v>70.400000000000006</v>
      </c>
      <c r="C73">
        <v>67</v>
      </c>
      <c r="D73">
        <v>51.9</v>
      </c>
      <c r="E73">
        <v>89.1</v>
      </c>
      <c r="F73">
        <v>43.7</v>
      </c>
      <c r="G73">
        <v>0</v>
      </c>
    </row>
    <row r="74" spans="1:7" ht="15" x14ac:dyDescent="0.25">
      <c r="A74" s="173" t="s">
        <v>119</v>
      </c>
      <c r="B74">
        <v>87</v>
      </c>
      <c r="C74">
        <v>103.5</v>
      </c>
      <c r="D74">
        <v>111.3</v>
      </c>
      <c r="E74">
        <v>95.4</v>
      </c>
      <c r="F74">
        <v>39.5</v>
      </c>
      <c r="G74">
        <v>0</v>
      </c>
    </row>
    <row r="75" spans="1:7" ht="15" x14ac:dyDescent="0.25">
      <c r="A75" s="173" t="s">
        <v>120</v>
      </c>
      <c r="B75">
        <v>9.6999999999999993</v>
      </c>
      <c r="C75">
        <v>0</v>
      </c>
      <c r="D75">
        <v>49.6</v>
      </c>
      <c r="E75">
        <v>98.7</v>
      </c>
      <c r="F75">
        <v>0</v>
      </c>
      <c r="G75">
        <v>0</v>
      </c>
    </row>
    <row r="76" spans="1:7" ht="15" x14ac:dyDescent="0.25">
      <c r="A76" s="173" t="s">
        <v>121</v>
      </c>
      <c r="B76">
        <v>14.9</v>
      </c>
      <c r="C76">
        <v>17</v>
      </c>
      <c r="D76">
        <v>25.3</v>
      </c>
      <c r="E76">
        <v>84.2</v>
      </c>
      <c r="F76">
        <v>8.8000000000000007</v>
      </c>
      <c r="G76">
        <v>0</v>
      </c>
    </row>
    <row r="77" spans="1:7" ht="15" x14ac:dyDescent="0.25">
      <c r="A77" s="173" t="s">
        <v>122</v>
      </c>
      <c r="B77">
        <v>10.5</v>
      </c>
      <c r="C77">
        <v>4</v>
      </c>
      <c r="D77">
        <v>125.7</v>
      </c>
      <c r="E77">
        <v>131.69999999999999</v>
      </c>
      <c r="F77">
        <v>0</v>
      </c>
      <c r="G77">
        <v>0</v>
      </c>
    </row>
    <row r="78" spans="1:7" ht="15" x14ac:dyDescent="0.25">
      <c r="A78" s="173" t="s">
        <v>65</v>
      </c>
      <c r="B78" t="s">
        <v>66</v>
      </c>
      <c r="C78" t="s">
        <v>67</v>
      </c>
      <c r="D78" t="s">
        <v>66</v>
      </c>
      <c r="E78" t="s">
        <v>66</v>
      </c>
      <c r="F78" t="s">
        <v>66</v>
      </c>
      <c r="G78" t="s">
        <v>68</v>
      </c>
    </row>
    <row r="79" spans="1:7" ht="15" x14ac:dyDescent="0.25">
      <c r="A79" s="173" t="s">
        <v>123</v>
      </c>
      <c r="B79">
        <v>5463.7</v>
      </c>
      <c r="C79">
        <v>2984.2</v>
      </c>
      <c r="D79">
        <v>11092.7</v>
      </c>
      <c r="E79">
        <v>12463.2</v>
      </c>
      <c r="F79">
        <v>202</v>
      </c>
      <c r="G79">
        <v>0</v>
      </c>
    </row>
    <row r="80" spans="1:7" ht="15" x14ac:dyDescent="0.25">
      <c r="A80" s="173" t="s">
        <v>124</v>
      </c>
      <c r="B80">
        <v>696.8</v>
      </c>
      <c r="C80">
        <v>854.7</v>
      </c>
      <c r="D80">
        <v>0</v>
      </c>
      <c r="E80">
        <v>0</v>
      </c>
      <c r="F80">
        <v>81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173" t="s">
        <v>125</v>
      </c>
      <c r="B82">
        <v>6160.5</v>
      </c>
      <c r="C82">
        <v>3838.8</v>
      </c>
      <c r="D82">
        <v>11092.7</v>
      </c>
      <c r="E82">
        <v>12463.2</v>
      </c>
      <c r="F82">
        <v>283</v>
      </c>
      <c r="G82">
        <v>0</v>
      </c>
    </row>
    <row r="83" spans="1:7" ht="15" x14ac:dyDescent="0.25">
      <c r="A83" s="173" t="s">
        <v>126</v>
      </c>
      <c r="B83" t="s">
        <v>45</v>
      </c>
      <c r="C83" t="s">
        <v>45</v>
      </c>
      <c r="D83">
        <v>0</v>
      </c>
      <c r="E83">
        <v>0</v>
      </c>
      <c r="F83" t="s">
        <v>45</v>
      </c>
      <c r="G83" t="s">
        <v>45</v>
      </c>
    </row>
    <row r="84" spans="1:7" ht="15" x14ac:dyDescent="0.25">
      <c r="A84" s="173" t="s">
        <v>127</v>
      </c>
      <c r="B84">
        <v>0</v>
      </c>
      <c r="C84">
        <v>0</v>
      </c>
      <c r="D84" t="s">
        <v>45</v>
      </c>
      <c r="E84" t="s">
        <v>45</v>
      </c>
      <c r="F84">
        <v>0</v>
      </c>
      <c r="G84">
        <v>0</v>
      </c>
    </row>
    <row r="85" spans="1:7" ht="15" x14ac:dyDescent="0.25">
      <c r="A85" s="173" t="s">
        <v>65</v>
      </c>
      <c r="B85" t="s">
        <v>66</v>
      </c>
      <c r="C85" t="s">
        <v>67</v>
      </c>
      <c r="D85" t="s">
        <v>66</v>
      </c>
      <c r="E85" t="s">
        <v>66</v>
      </c>
      <c r="F85" t="s">
        <v>66</v>
      </c>
      <c r="G85" t="s">
        <v>68</v>
      </c>
    </row>
  </sheetData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E0C28-BF18-45F5-AEDB-A8676267DCAA}">
  <dimension ref="A1:G85"/>
  <sheetViews>
    <sheetView topLeftCell="A29" workbookViewId="0">
      <selection activeCell="B62" sqref="B62"/>
    </sheetView>
  </sheetViews>
  <sheetFormatPr defaultRowHeight="13.2" x14ac:dyDescent="0.25"/>
  <cols>
    <col min="1" max="1" width="23.6640625" customWidth="1"/>
    <col min="2" max="2" width="10.88671875" customWidth="1"/>
    <col min="3" max="3" width="12.5546875" customWidth="1"/>
    <col min="5" max="5" width="13.332031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224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53</v>
      </c>
    </row>
    <row r="11" spans="1:7" ht="15" x14ac:dyDescent="0.25">
      <c r="A11" s="173" t="s">
        <v>225</v>
      </c>
    </row>
    <row r="12" spans="1:7" ht="15" x14ac:dyDescent="0.25">
      <c r="A12" s="173" t="s">
        <v>70</v>
      </c>
      <c r="B12">
        <v>1</v>
      </c>
      <c r="C12">
        <v>33</v>
      </c>
      <c r="D12">
        <v>198.6</v>
      </c>
      <c r="E12">
        <v>289.39999999999998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1</v>
      </c>
      <c r="C14">
        <v>33</v>
      </c>
      <c r="D14">
        <v>124.1</v>
      </c>
      <c r="E14">
        <v>235.1</v>
      </c>
      <c r="F14">
        <v>0</v>
      </c>
      <c r="G14">
        <v>0</v>
      </c>
    </row>
    <row r="15" spans="1:7" ht="15" x14ac:dyDescent="0.25">
      <c r="A15" s="173" t="s">
        <v>172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73</v>
      </c>
      <c r="B17">
        <v>0</v>
      </c>
      <c r="C17">
        <v>0</v>
      </c>
      <c r="D17">
        <v>41.7</v>
      </c>
      <c r="E17">
        <v>19.100000000000001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487.2</v>
      </c>
      <c r="C20">
        <v>527.9</v>
      </c>
      <c r="D20">
        <v>1139.3</v>
      </c>
      <c r="E20">
        <v>1340.9</v>
      </c>
      <c r="F20">
        <v>14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192.3</v>
      </c>
      <c r="C22">
        <v>144</v>
      </c>
      <c r="D22">
        <v>717.4</v>
      </c>
      <c r="E22">
        <v>508.1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1631</v>
      </c>
      <c r="C24">
        <v>0</v>
      </c>
      <c r="D24">
        <v>763.9</v>
      </c>
      <c r="E24">
        <v>750.3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1505.5</v>
      </c>
      <c r="C26">
        <v>1419.7</v>
      </c>
      <c r="D26">
        <v>3756.6</v>
      </c>
      <c r="E26">
        <v>3340.7</v>
      </c>
      <c r="F26">
        <v>0</v>
      </c>
      <c r="G26">
        <v>0</v>
      </c>
    </row>
    <row r="27" spans="1:7" ht="15" x14ac:dyDescent="0.25">
      <c r="A27" s="173" t="s">
        <v>167</v>
      </c>
      <c r="B27">
        <v>55</v>
      </c>
      <c r="C27">
        <v>0</v>
      </c>
      <c r="D27">
        <v>92.5</v>
      </c>
      <c r="E27">
        <v>0</v>
      </c>
      <c r="F27">
        <v>0</v>
      </c>
      <c r="G27">
        <v>0</v>
      </c>
    </row>
    <row r="28" spans="1:7" ht="15" x14ac:dyDescent="0.25">
      <c r="A28" s="173" t="s">
        <v>78</v>
      </c>
      <c r="B28">
        <v>0</v>
      </c>
      <c r="C28">
        <v>1.5</v>
      </c>
      <c r="D28">
        <v>46.7</v>
      </c>
      <c r="E28">
        <v>6</v>
      </c>
      <c r="F28">
        <v>0</v>
      </c>
      <c r="G28">
        <v>0</v>
      </c>
    </row>
    <row r="29" spans="1:7" ht="15" x14ac:dyDescent="0.25">
      <c r="A29" s="173" t="s">
        <v>79</v>
      </c>
      <c r="B29">
        <v>0.8</v>
      </c>
      <c r="C29">
        <v>0.2</v>
      </c>
      <c r="D29">
        <v>1.9</v>
      </c>
      <c r="E29">
        <v>1.9</v>
      </c>
      <c r="F29">
        <v>0</v>
      </c>
      <c r="G29">
        <v>0</v>
      </c>
    </row>
    <row r="30" spans="1:7" ht="15" x14ac:dyDescent="0.25">
      <c r="A30" s="173" t="s">
        <v>80</v>
      </c>
      <c r="B30">
        <v>101.4</v>
      </c>
      <c r="C30">
        <v>63</v>
      </c>
      <c r="D30">
        <v>329.5</v>
      </c>
      <c r="E30">
        <v>236.1</v>
      </c>
      <c r="F30">
        <v>0</v>
      </c>
      <c r="G30">
        <v>0</v>
      </c>
    </row>
    <row r="31" spans="1:7" ht="15" x14ac:dyDescent="0.25">
      <c r="A31" s="173" t="s">
        <v>173</v>
      </c>
      <c r="B31">
        <v>0</v>
      </c>
      <c r="C31">
        <v>150</v>
      </c>
      <c r="D31">
        <v>0</v>
      </c>
      <c r="E31">
        <v>210</v>
      </c>
      <c r="F31">
        <v>0</v>
      </c>
      <c r="G31">
        <v>0</v>
      </c>
    </row>
    <row r="32" spans="1:7" ht="15" x14ac:dyDescent="0.25">
      <c r="A32" s="173" t="s">
        <v>168</v>
      </c>
      <c r="B32">
        <v>0</v>
      </c>
      <c r="C32">
        <v>0</v>
      </c>
      <c r="D32" t="s">
        <v>94</v>
      </c>
      <c r="E32">
        <v>0</v>
      </c>
      <c r="F32">
        <v>0</v>
      </c>
      <c r="G32">
        <v>0</v>
      </c>
    </row>
    <row r="33" spans="1:7" ht="15" x14ac:dyDescent="0.25">
      <c r="A33" s="173" t="s">
        <v>81</v>
      </c>
      <c r="B33">
        <v>322.2</v>
      </c>
      <c r="C33">
        <v>375</v>
      </c>
      <c r="D33">
        <v>797</v>
      </c>
      <c r="E33">
        <v>816.7</v>
      </c>
      <c r="F33">
        <v>0</v>
      </c>
      <c r="G33">
        <v>0</v>
      </c>
    </row>
    <row r="34" spans="1:7" ht="15" x14ac:dyDescent="0.25">
      <c r="A34" s="173" t="s">
        <v>169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82</v>
      </c>
      <c r="B35">
        <v>16.7</v>
      </c>
      <c r="C35">
        <v>2.6</v>
      </c>
      <c r="D35">
        <v>80.7</v>
      </c>
      <c r="E35">
        <v>40.1</v>
      </c>
      <c r="F35">
        <v>0</v>
      </c>
      <c r="G35">
        <v>0</v>
      </c>
    </row>
    <row r="36" spans="1:7" ht="15" x14ac:dyDescent="0.25">
      <c r="A36" s="173" t="s">
        <v>170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73" t="s">
        <v>83</v>
      </c>
      <c r="B37">
        <v>746.5</v>
      </c>
      <c r="C37">
        <v>422</v>
      </c>
      <c r="D37">
        <v>1608.2</v>
      </c>
      <c r="E37">
        <v>1364</v>
      </c>
      <c r="F37">
        <v>0</v>
      </c>
      <c r="G37">
        <v>0</v>
      </c>
    </row>
    <row r="38" spans="1:7" ht="15" x14ac:dyDescent="0.25">
      <c r="A38" s="173" t="s">
        <v>84</v>
      </c>
      <c r="B38">
        <v>0</v>
      </c>
      <c r="C38">
        <v>0</v>
      </c>
      <c r="D38">
        <v>19.8</v>
      </c>
      <c r="E38">
        <v>0</v>
      </c>
      <c r="F38">
        <v>0</v>
      </c>
      <c r="G38">
        <v>0</v>
      </c>
    </row>
    <row r="39" spans="1:7" ht="15" x14ac:dyDescent="0.25">
      <c r="A39" s="173" t="s">
        <v>85</v>
      </c>
      <c r="B39">
        <v>23.6</v>
      </c>
      <c r="C39">
        <v>22</v>
      </c>
      <c r="D39">
        <v>45.1</v>
      </c>
      <c r="E39">
        <v>22.3</v>
      </c>
      <c r="F39">
        <v>0</v>
      </c>
      <c r="G39">
        <v>0</v>
      </c>
    </row>
    <row r="40" spans="1:7" ht="15" x14ac:dyDescent="0.25">
      <c r="A40" s="173" t="s">
        <v>86</v>
      </c>
      <c r="B40">
        <v>133.9</v>
      </c>
      <c r="C40">
        <v>296.10000000000002</v>
      </c>
      <c r="D40">
        <v>310.39999999999998</v>
      </c>
      <c r="E40">
        <v>294.60000000000002</v>
      </c>
      <c r="F40">
        <v>0</v>
      </c>
      <c r="G40">
        <v>0</v>
      </c>
    </row>
    <row r="41" spans="1:7" ht="15" x14ac:dyDescent="0.25">
      <c r="A41" s="173" t="s">
        <v>87</v>
      </c>
      <c r="B41">
        <v>3</v>
      </c>
      <c r="C41">
        <v>25.2</v>
      </c>
      <c r="D41">
        <v>0</v>
      </c>
      <c r="E41">
        <v>1.9</v>
      </c>
      <c r="F41">
        <v>0</v>
      </c>
      <c r="G41">
        <v>0</v>
      </c>
    </row>
    <row r="42" spans="1:7" ht="15" x14ac:dyDescent="0.25">
      <c r="A42" s="173" t="s">
        <v>88</v>
      </c>
      <c r="B42">
        <v>102.5</v>
      </c>
      <c r="C42">
        <v>62.1</v>
      </c>
      <c r="D42">
        <v>257.5</v>
      </c>
      <c r="E42">
        <v>189.5</v>
      </c>
      <c r="F42">
        <v>0</v>
      </c>
      <c r="G42">
        <v>0</v>
      </c>
    </row>
    <row r="43" spans="1:7" ht="15" x14ac:dyDescent="0.25">
      <c r="A43" s="173" t="s">
        <v>89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73" t="s">
        <v>69</v>
      </c>
    </row>
    <row r="45" spans="1:7" ht="15" x14ac:dyDescent="0.25">
      <c r="A45" s="173" t="s">
        <v>90</v>
      </c>
      <c r="B45">
        <v>130</v>
      </c>
      <c r="C45">
        <v>127</v>
      </c>
      <c r="D45">
        <v>457</v>
      </c>
      <c r="E45">
        <v>931.9</v>
      </c>
      <c r="F45">
        <v>35</v>
      </c>
      <c r="G45">
        <v>0</v>
      </c>
    </row>
    <row r="46" spans="1:7" ht="15" x14ac:dyDescent="0.25">
      <c r="A46" s="173" t="s">
        <v>91</v>
      </c>
      <c r="B46">
        <v>60</v>
      </c>
      <c r="C46">
        <v>30</v>
      </c>
      <c r="D46">
        <v>189.6</v>
      </c>
      <c r="E46">
        <v>81</v>
      </c>
      <c r="F46">
        <v>0</v>
      </c>
      <c r="G46">
        <v>0</v>
      </c>
    </row>
    <row r="47" spans="1:7" ht="15" x14ac:dyDescent="0.25">
      <c r="A47" s="173" t="s">
        <v>92</v>
      </c>
      <c r="B47">
        <v>70</v>
      </c>
      <c r="C47">
        <v>60</v>
      </c>
      <c r="D47">
        <v>20.3</v>
      </c>
      <c r="E47">
        <v>66</v>
      </c>
      <c r="F47">
        <v>35</v>
      </c>
      <c r="G47">
        <v>0</v>
      </c>
    </row>
    <row r="48" spans="1:7" ht="15" x14ac:dyDescent="0.25">
      <c r="A48" s="173" t="s">
        <v>175</v>
      </c>
      <c r="B48">
        <v>0</v>
      </c>
      <c r="C48">
        <v>0</v>
      </c>
      <c r="D48">
        <v>0</v>
      </c>
      <c r="E48">
        <v>46.6</v>
      </c>
      <c r="F48">
        <v>0</v>
      </c>
      <c r="G48">
        <v>0</v>
      </c>
    </row>
    <row r="49" spans="1:7" ht="15" x14ac:dyDescent="0.25">
      <c r="A49" s="173" t="s">
        <v>93</v>
      </c>
      <c r="B49">
        <v>0</v>
      </c>
      <c r="C49">
        <v>0</v>
      </c>
      <c r="D49">
        <v>28.8</v>
      </c>
      <c r="E49">
        <v>31.9</v>
      </c>
      <c r="F49">
        <v>0</v>
      </c>
      <c r="G49">
        <v>0</v>
      </c>
    </row>
    <row r="50" spans="1:7" ht="15" x14ac:dyDescent="0.25">
      <c r="A50" s="173" t="s">
        <v>95</v>
      </c>
      <c r="B50">
        <v>0</v>
      </c>
      <c r="C50">
        <v>0</v>
      </c>
      <c r="D50">
        <v>4.2</v>
      </c>
      <c r="E50">
        <v>2.7</v>
      </c>
      <c r="F50">
        <v>0</v>
      </c>
      <c r="G50">
        <v>0</v>
      </c>
    </row>
    <row r="51" spans="1:7" ht="15" x14ac:dyDescent="0.25">
      <c r="A51" s="173" t="s">
        <v>96</v>
      </c>
      <c r="B51">
        <v>0</v>
      </c>
      <c r="C51">
        <v>37</v>
      </c>
      <c r="D51">
        <v>203.1</v>
      </c>
      <c r="E51">
        <v>668.7</v>
      </c>
      <c r="F51">
        <v>0</v>
      </c>
      <c r="G51">
        <v>0</v>
      </c>
    </row>
    <row r="52" spans="1:7" ht="15" x14ac:dyDescent="0.25">
      <c r="A52" s="173" t="s">
        <v>97</v>
      </c>
      <c r="B52">
        <v>0</v>
      </c>
      <c r="C52">
        <v>0</v>
      </c>
      <c r="D52">
        <v>11</v>
      </c>
      <c r="E52">
        <v>35.1</v>
      </c>
      <c r="F52">
        <v>0</v>
      </c>
      <c r="G52">
        <v>0</v>
      </c>
    </row>
    <row r="53" spans="1:7" ht="15" x14ac:dyDescent="0.25">
      <c r="A53" s="173" t="s">
        <v>69</v>
      </c>
    </row>
    <row r="54" spans="1:7" ht="15" x14ac:dyDescent="0.25">
      <c r="A54" s="173" t="s">
        <v>98</v>
      </c>
      <c r="B54">
        <v>1319.9</v>
      </c>
      <c r="C54">
        <v>1178.4000000000001</v>
      </c>
      <c r="D54">
        <v>3745.1</v>
      </c>
      <c r="E54">
        <v>4763.8999999999996</v>
      </c>
      <c r="F54">
        <v>144.9</v>
      </c>
      <c r="G54">
        <v>0</v>
      </c>
    </row>
    <row r="55" spans="1:7" ht="15" x14ac:dyDescent="0.25">
      <c r="A55" s="173" t="s">
        <v>99</v>
      </c>
      <c r="B55">
        <v>3.3</v>
      </c>
      <c r="C55">
        <v>6.6</v>
      </c>
      <c r="D55">
        <v>15.1</v>
      </c>
      <c r="E55">
        <v>14.5</v>
      </c>
      <c r="F55">
        <v>0</v>
      </c>
      <c r="G55">
        <v>0</v>
      </c>
    </row>
    <row r="56" spans="1:7" ht="15" x14ac:dyDescent="0.25">
      <c r="A56" s="173" t="s">
        <v>100</v>
      </c>
      <c r="B56">
        <v>0</v>
      </c>
      <c r="C56">
        <v>0</v>
      </c>
      <c r="D56">
        <v>13.5</v>
      </c>
      <c r="E56">
        <v>16.600000000000001</v>
      </c>
      <c r="F56">
        <v>0</v>
      </c>
      <c r="G56">
        <v>0</v>
      </c>
    </row>
    <row r="57" spans="1:7" ht="15" x14ac:dyDescent="0.25">
      <c r="A57" s="173" t="s">
        <v>101</v>
      </c>
      <c r="B57">
        <v>0</v>
      </c>
      <c r="C57">
        <v>0</v>
      </c>
      <c r="D57">
        <v>106.7</v>
      </c>
      <c r="E57">
        <v>282.10000000000002</v>
      </c>
      <c r="F57">
        <v>0</v>
      </c>
      <c r="G57">
        <v>0</v>
      </c>
    </row>
    <row r="58" spans="1:7" ht="15" x14ac:dyDescent="0.25">
      <c r="A58" s="173" t="s">
        <v>102</v>
      </c>
      <c r="B58">
        <v>8</v>
      </c>
      <c r="C58">
        <v>15</v>
      </c>
      <c r="D58">
        <v>50.5</v>
      </c>
      <c r="E58">
        <v>48.1</v>
      </c>
      <c r="F58">
        <v>0</v>
      </c>
      <c r="G58">
        <v>0</v>
      </c>
    </row>
    <row r="59" spans="1:7" ht="15" x14ac:dyDescent="0.25">
      <c r="A59" s="173" t="s">
        <v>103</v>
      </c>
      <c r="B59">
        <v>7.4</v>
      </c>
      <c r="C59">
        <v>1.4</v>
      </c>
      <c r="D59">
        <v>42.1</v>
      </c>
      <c r="E59">
        <v>8.6999999999999993</v>
      </c>
      <c r="F59">
        <v>0</v>
      </c>
      <c r="G59">
        <v>0</v>
      </c>
    </row>
    <row r="60" spans="1:7" ht="15" x14ac:dyDescent="0.25">
      <c r="A60" s="173" t="s">
        <v>104</v>
      </c>
      <c r="B60">
        <v>0</v>
      </c>
      <c r="C60">
        <v>0</v>
      </c>
      <c r="D60">
        <v>267.60000000000002</v>
      </c>
      <c r="E60">
        <v>309.39999999999998</v>
      </c>
      <c r="F60">
        <v>0</v>
      </c>
      <c r="G60">
        <v>0</v>
      </c>
    </row>
    <row r="61" spans="1:7" ht="15" x14ac:dyDescent="0.25">
      <c r="A61" s="173" t="s">
        <v>105</v>
      </c>
      <c r="B61">
        <v>33</v>
      </c>
      <c r="C61">
        <v>41.1</v>
      </c>
      <c r="D61">
        <v>199.7</v>
      </c>
      <c r="E61">
        <v>376.7</v>
      </c>
      <c r="F61">
        <v>18</v>
      </c>
      <c r="G61">
        <v>0</v>
      </c>
    </row>
    <row r="62" spans="1:7" ht="15" x14ac:dyDescent="0.25">
      <c r="A62" s="173" t="s">
        <v>106</v>
      </c>
      <c r="B62">
        <v>67</v>
      </c>
      <c r="C62">
        <v>37.9</v>
      </c>
      <c r="D62">
        <v>129.30000000000001</v>
      </c>
      <c r="E62">
        <v>194.3</v>
      </c>
      <c r="F62">
        <v>0</v>
      </c>
      <c r="G62">
        <v>0</v>
      </c>
    </row>
    <row r="63" spans="1:7" ht="15" x14ac:dyDescent="0.25">
      <c r="A63" s="173" t="s">
        <v>107</v>
      </c>
      <c r="B63">
        <v>0</v>
      </c>
      <c r="C63">
        <v>30</v>
      </c>
      <c r="D63">
        <v>230.6</v>
      </c>
      <c r="E63">
        <v>232.6</v>
      </c>
      <c r="F63">
        <v>0</v>
      </c>
      <c r="G63">
        <v>0</v>
      </c>
    </row>
    <row r="64" spans="1:7" ht="15" x14ac:dyDescent="0.25">
      <c r="A64" s="173" t="s">
        <v>109</v>
      </c>
      <c r="B64">
        <v>14.5</v>
      </c>
      <c r="C64">
        <v>63.9</v>
      </c>
      <c r="D64">
        <v>114</v>
      </c>
      <c r="E64">
        <v>231.6</v>
      </c>
      <c r="F64">
        <v>0</v>
      </c>
      <c r="G64">
        <v>0</v>
      </c>
    </row>
    <row r="65" spans="1:7" ht="15" x14ac:dyDescent="0.25">
      <c r="A65" s="173" t="s">
        <v>110</v>
      </c>
      <c r="B65">
        <v>0</v>
      </c>
      <c r="C65">
        <v>0</v>
      </c>
      <c r="D65">
        <v>0</v>
      </c>
      <c r="E65">
        <v>15.3</v>
      </c>
      <c r="F65">
        <v>0</v>
      </c>
      <c r="G65">
        <v>0</v>
      </c>
    </row>
    <row r="66" spans="1:7" ht="15" x14ac:dyDescent="0.25">
      <c r="A66" s="173" t="s">
        <v>111</v>
      </c>
      <c r="B66">
        <v>0</v>
      </c>
      <c r="C66">
        <v>0</v>
      </c>
      <c r="D66">
        <v>99.1</v>
      </c>
      <c r="E66">
        <v>26.3</v>
      </c>
      <c r="F66">
        <v>0</v>
      </c>
      <c r="G66">
        <v>0</v>
      </c>
    </row>
    <row r="67" spans="1:7" ht="15" x14ac:dyDescent="0.25">
      <c r="A67" s="173" t="s">
        <v>112</v>
      </c>
      <c r="B67">
        <v>49.5</v>
      </c>
      <c r="C67">
        <v>106.3</v>
      </c>
      <c r="D67">
        <v>198.6</v>
      </c>
      <c r="E67">
        <v>204.4</v>
      </c>
      <c r="F67">
        <v>0</v>
      </c>
      <c r="G67">
        <v>0</v>
      </c>
    </row>
    <row r="68" spans="1:7" ht="15" x14ac:dyDescent="0.25">
      <c r="A68" s="173" t="s">
        <v>113</v>
      </c>
      <c r="B68">
        <v>44</v>
      </c>
      <c r="C68">
        <v>44</v>
      </c>
      <c r="D68">
        <v>68</v>
      </c>
      <c r="E68">
        <v>113.9</v>
      </c>
      <c r="F68">
        <v>0</v>
      </c>
      <c r="G68">
        <v>0</v>
      </c>
    </row>
    <row r="69" spans="1:7" ht="15" x14ac:dyDescent="0.25">
      <c r="A69" s="173" t="s">
        <v>114</v>
      </c>
      <c r="B69">
        <v>2.8</v>
      </c>
      <c r="C69">
        <v>11.1</v>
      </c>
      <c r="D69">
        <v>23.8</v>
      </c>
      <c r="E69">
        <v>20.8</v>
      </c>
      <c r="F69">
        <v>0</v>
      </c>
      <c r="G69">
        <v>0</v>
      </c>
    </row>
    <row r="70" spans="1:7" ht="15" x14ac:dyDescent="0.25">
      <c r="A70" s="173" t="s">
        <v>115</v>
      </c>
      <c r="B70">
        <v>839.3</v>
      </c>
      <c r="C70">
        <v>584</v>
      </c>
      <c r="D70">
        <v>1851.3</v>
      </c>
      <c r="E70">
        <v>2149.6999999999998</v>
      </c>
      <c r="F70">
        <v>35</v>
      </c>
      <c r="G70">
        <v>0</v>
      </c>
    </row>
    <row r="71" spans="1:7" ht="15" x14ac:dyDescent="0.25">
      <c r="A71" s="173" t="s">
        <v>116</v>
      </c>
      <c r="B71">
        <v>0</v>
      </c>
      <c r="C71">
        <v>0</v>
      </c>
      <c r="D71" t="s">
        <v>94</v>
      </c>
      <c r="E71">
        <v>0</v>
      </c>
      <c r="F71">
        <v>0</v>
      </c>
      <c r="G71">
        <v>0</v>
      </c>
    </row>
    <row r="72" spans="1:7" ht="15" x14ac:dyDescent="0.25">
      <c r="A72" s="173" t="s">
        <v>117</v>
      </c>
      <c r="B72">
        <v>50.5</v>
      </c>
      <c r="C72">
        <v>40.799999999999997</v>
      </c>
      <c r="D72">
        <v>14.4</v>
      </c>
      <c r="E72">
        <v>30.6</v>
      </c>
      <c r="F72">
        <v>0</v>
      </c>
      <c r="G72">
        <v>0</v>
      </c>
    </row>
    <row r="73" spans="1:7" ht="15" x14ac:dyDescent="0.25">
      <c r="A73" s="173" t="s">
        <v>118</v>
      </c>
      <c r="B73">
        <v>70.400000000000006</v>
      </c>
      <c r="C73">
        <v>65.8</v>
      </c>
      <c r="D73">
        <v>51.9</v>
      </c>
      <c r="E73">
        <v>89.1</v>
      </c>
      <c r="F73">
        <v>43.7</v>
      </c>
      <c r="G73">
        <v>0</v>
      </c>
    </row>
    <row r="74" spans="1:7" ht="15" x14ac:dyDescent="0.25">
      <c r="A74" s="173" t="s">
        <v>119</v>
      </c>
      <c r="B74">
        <v>86</v>
      </c>
      <c r="C74">
        <v>113.5</v>
      </c>
      <c r="D74">
        <v>111.3</v>
      </c>
      <c r="E74">
        <v>84.6</v>
      </c>
      <c r="F74">
        <v>39.5</v>
      </c>
      <c r="G74">
        <v>0</v>
      </c>
    </row>
    <row r="75" spans="1:7" ht="15" x14ac:dyDescent="0.25">
      <c r="A75" s="173" t="s">
        <v>120</v>
      </c>
      <c r="B75">
        <v>15.7</v>
      </c>
      <c r="C75">
        <v>0</v>
      </c>
      <c r="D75">
        <v>43</v>
      </c>
      <c r="E75">
        <v>98.7</v>
      </c>
      <c r="F75">
        <v>0</v>
      </c>
      <c r="G75">
        <v>0</v>
      </c>
    </row>
    <row r="76" spans="1:7" ht="15" x14ac:dyDescent="0.25">
      <c r="A76" s="173" t="s">
        <v>121</v>
      </c>
      <c r="B76">
        <v>17.899999999999999</v>
      </c>
      <c r="C76">
        <v>17</v>
      </c>
      <c r="D76">
        <v>22.2</v>
      </c>
      <c r="E76">
        <v>84.2</v>
      </c>
      <c r="F76">
        <v>8.8000000000000007</v>
      </c>
      <c r="G76">
        <v>0</v>
      </c>
    </row>
    <row r="77" spans="1:7" ht="15" x14ac:dyDescent="0.25">
      <c r="A77" s="173" t="s">
        <v>122</v>
      </c>
      <c r="B77">
        <v>10.5</v>
      </c>
      <c r="C77">
        <v>0</v>
      </c>
      <c r="D77">
        <v>92.7</v>
      </c>
      <c r="E77">
        <v>131.69999999999999</v>
      </c>
      <c r="F77">
        <v>0</v>
      </c>
      <c r="G77">
        <v>0</v>
      </c>
    </row>
    <row r="78" spans="1:7" ht="15" x14ac:dyDescent="0.25">
      <c r="A78" s="173" t="s">
        <v>65</v>
      </c>
      <c r="B78" t="s">
        <v>67</v>
      </c>
      <c r="C78" t="s">
        <v>68</v>
      </c>
      <c r="D78" t="s">
        <v>66</v>
      </c>
      <c r="E78" t="s">
        <v>68</v>
      </c>
      <c r="F78" t="s">
        <v>197</v>
      </c>
      <c r="G78" t="s">
        <v>67</v>
      </c>
    </row>
    <row r="79" spans="1:7" ht="15" x14ac:dyDescent="0.25">
      <c r="A79" s="173" t="s">
        <v>123</v>
      </c>
      <c r="B79">
        <v>5267</v>
      </c>
      <c r="C79">
        <v>3429.9</v>
      </c>
      <c r="D79">
        <v>10777.9</v>
      </c>
      <c r="E79">
        <v>11925</v>
      </c>
      <c r="F79">
        <v>193.9</v>
      </c>
      <c r="G79">
        <v>0</v>
      </c>
    </row>
    <row r="80" spans="1:7" ht="15" x14ac:dyDescent="0.25">
      <c r="A80" s="173" t="s">
        <v>124</v>
      </c>
      <c r="B80">
        <v>829.9</v>
      </c>
      <c r="C80">
        <v>815.7</v>
      </c>
      <c r="D80">
        <v>0</v>
      </c>
      <c r="E80">
        <v>0</v>
      </c>
      <c r="F80">
        <v>81</v>
      </c>
      <c r="G80">
        <v>0</v>
      </c>
    </row>
    <row r="81" spans="1:7" ht="15" x14ac:dyDescent="0.25">
      <c r="A81" s="173" t="s">
        <v>65</v>
      </c>
      <c r="B81" t="s">
        <v>67</v>
      </c>
      <c r="C81" t="s">
        <v>68</v>
      </c>
      <c r="D81" t="s">
        <v>66</v>
      </c>
      <c r="E81" t="s">
        <v>68</v>
      </c>
      <c r="F81" t="s">
        <v>197</v>
      </c>
      <c r="G81" t="s">
        <v>67</v>
      </c>
    </row>
    <row r="82" spans="1:7" ht="15" x14ac:dyDescent="0.25">
      <c r="A82" s="173" t="s">
        <v>125</v>
      </c>
      <c r="B82">
        <v>6096.8</v>
      </c>
      <c r="C82">
        <v>4245.6000000000004</v>
      </c>
      <c r="D82">
        <v>10777.9</v>
      </c>
      <c r="E82">
        <v>11925</v>
      </c>
      <c r="F82">
        <v>274.89999999999998</v>
      </c>
      <c r="G82">
        <v>0</v>
      </c>
    </row>
    <row r="83" spans="1:7" ht="15" x14ac:dyDescent="0.25">
      <c r="A83" s="173" t="s">
        <v>126</v>
      </c>
      <c r="B83" t="s">
        <v>45</v>
      </c>
      <c r="C83" t="s">
        <v>45</v>
      </c>
      <c r="D83">
        <v>0</v>
      </c>
      <c r="E83">
        <v>0</v>
      </c>
      <c r="F83" t="s">
        <v>45</v>
      </c>
      <c r="G83" t="s">
        <v>45</v>
      </c>
    </row>
    <row r="84" spans="1:7" ht="15" x14ac:dyDescent="0.25">
      <c r="A84" s="173" t="s">
        <v>127</v>
      </c>
      <c r="B84">
        <v>0</v>
      </c>
      <c r="C84">
        <v>0</v>
      </c>
      <c r="D84" t="s">
        <v>45</v>
      </c>
      <c r="E84" t="s">
        <v>45</v>
      </c>
      <c r="F84">
        <v>0</v>
      </c>
      <c r="G84">
        <v>0</v>
      </c>
    </row>
    <row r="85" spans="1:7" ht="15" x14ac:dyDescent="0.25">
      <c r="A85" s="173" t="s">
        <v>65</v>
      </c>
      <c r="B85" t="s">
        <v>67</v>
      </c>
      <c r="C85" t="s">
        <v>68</v>
      </c>
      <c r="D85" t="s">
        <v>66</v>
      </c>
      <c r="E85" t="s">
        <v>68</v>
      </c>
      <c r="F85" t="s">
        <v>197</v>
      </c>
      <c r="G85" t="s">
        <v>67</v>
      </c>
    </row>
  </sheetData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88DA0-787D-4D64-8E46-F1E9AED0B5CE}">
  <dimension ref="A1:G85"/>
  <sheetViews>
    <sheetView topLeftCell="A35" workbookViewId="0"/>
  </sheetViews>
  <sheetFormatPr defaultRowHeight="13.2" x14ac:dyDescent="0.25"/>
  <cols>
    <col min="1" max="1" width="24.6640625" customWidth="1"/>
    <col min="2" max="2" width="17.109375" customWidth="1"/>
    <col min="3" max="3" width="13.33203125" customWidth="1"/>
    <col min="4" max="4" width="12.6640625" customWidth="1"/>
    <col min="5" max="5" width="14.6640625" customWidth="1"/>
    <col min="6" max="6" width="13.66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226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1</v>
      </c>
      <c r="C12">
        <v>33</v>
      </c>
      <c r="D12">
        <v>198.6</v>
      </c>
      <c r="E12">
        <v>289.39999999999998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1</v>
      </c>
      <c r="C14">
        <v>33</v>
      </c>
      <c r="D14">
        <v>124.1</v>
      </c>
      <c r="E14">
        <v>235.1</v>
      </c>
      <c r="F14">
        <v>0</v>
      </c>
      <c r="G14">
        <v>0</v>
      </c>
    </row>
    <row r="15" spans="1:7" ht="15" x14ac:dyDescent="0.25">
      <c r="A15" s="173" t="s">
        <v>172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73</v>
      </c>
      <c r="B17">
        <v>0</v>
      </c>
      <c r="C17">
        <v>0</v>
      </c>
      <c r="D17">
        <v>41.7</v>
      </c>
      <c r="E17">
        <v>19.100000000000001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429.7</v>
      </c>
      <c r="C20">
        <v>633.29999999999995</v>
      </c>
      <c r="D20">
        <v>1137.3</v>
      </c>
      <c r="E20">
        <v>1242.4000000000001</v>
      </c>
      <c r="F20">
        <v>14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192.3</v>
      </c>
      <c r="C22">
        <v>183.4</v>
      </c>
      <c r="D22">
        <v>717.4</v>
      </c>
      <c r="E22">
        <v>466.7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1631</v>
      </c>
      <c r="C24">
        <v>0</v>
      </c>
      <c r="D24">
        <v>763.9</v>
      </c>
      <c r="E24">
        <v>750.3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1463.2</v>
      </c>
      <c r="C26">
        <v>1524.2</v>
      </c>
      <c r="D26">
        <v>3647.2</v>
      </c>
      <c r="E26">
        <v>3229.3</v>
      </c>
      <c r="F26">
        <v>0</v>
      </c>
      <c r="G26">
        <v>0</v>
      </c>
    </row>
    <row r="27" spans="1:7" ht="15" x14ac:dyDescent="0.25">
      <c r="A27" s="173" t="s">
        <v>167</v>
      </c>
      <c r="B27">
        <v>55</v>
      </c>
      <c r="C27">
        <v>0</v>
      </c>
      <c r="D27">
        <v>92.5</v>
      </c>
      <c r="E27">
        <v>0</v>
      </c>
      <c r="F27">
        <v>0</v>
      </c>
      <c r="G27">
        <v>0</v>
      </c>
    </row>
    <row r="28" spans="1:7" ht="15" x14ac:dyDescent="0.25">
      <c r="A28" s="173" t="s">
        <v>78</v>
      </c>
      <c r="B28">
        <v>0</v>
      </c>
      <c r="C28">
        <v>1.5</v>
      </c>
      <c r="D28">
        <v>46.7</v>
      </c>
      <c r="E28">
        <v>6</v>
      </c>
      <c r="F28">
        <v>0</v>
      </c>
      <c r="G28">
        <v>0</v>
      </c>
    </row>
    <row r="29" spans="1:7" ht="15" x14ac:dyDescent="0.25">
      <c r="A29" s="173" t="s">
        <v>79</v>
      </c>
      <c r="B29">
        <v>0.5</v>
      </c>
      <c r="C29">
        <v>0.2</v>
      </c>
      <c r="D29">
        <v>1.9</v>
      </c>
      <c r="E29">
        <v>1.9</v>
      </c>
      <c r="F29">
        <v>0</v>
      </c>
      <c r="G29">
        <v>0</v>
      </c>
    </row>
    <row r="30" spans="1:7" ht="15" x14ac:dyDescent="0.25">
      <c r="A30" s="173" t="s">
        <v>80</v>
      </c>
      <c r="B30">
        <v>55.4</v>
      </c>
      <c r="C30">
        <v>63</v>
      </c>
      <c r="D30">
        <v>329.5</v>
      </c>
      <c r="E30">
        <v>236.1</v>
      </c>
      <c r="F30">
        <v>0</v>
      </c>
      <c r="G30">
        <v>0</v>
      </c>
    </row>
    <row r="31" spans="1:7" ht="15" x14ac:dyDescent="0.25">
      <c r="A31" s="173" t="s">
        <v>173</v>
      </c>
      <c r="B31">
        <v>0</v>
      </c>
      <c r="C31">
        <v>200</v>
      </c>
      <c r="D31">
        <v>0</v>
      </c>
      <c r="E31">
        <v>157.5</v>
      </c>
      <c r="F31">
        <v>0</v>
      </c>
      <c r="G31">
        <v>0</v>
      </c>
    </row>
    <row r="32" spans="1:7" ht="15" x14ac:dyDescent="0.25">
      <c r="A32" s="173" t="s">
        <v>168</v>
      </c>
      <c r="B32">
        <v>0</v>
      </c>
      <c r="C32">
        <v>0</v>
      </c>
      <c r="D32" t="s">
        <v>94</v>
      </c>
      <c r="E32">
        <v>0</v>
      </c>
      <c r="F32">
        <v>0</v>
      </c>
      <c r="G32">
        <v>0</v>
      </c>
    </row>
    <row r="33" spans="1:7" ht="15" x14ac:dyDescent="0.25">
      <c r="A33" s="173" t="s">
        <v>81</v>
      </c>
      <c r="B33">
        <v>367.3</v>
      </c>
      <c r="C33">
        <v>374.1</v>
      </c>
      <c r="D33">
        <v>747.4</v>
      </c>
      <c r="E33">
        <v>816.7</v>
      </c>
      <c r="F33">
        <v>0</v>
      </c>
      <c r="G33">
        <v>0</v>
      </c>
    </row>
    <row r="34" spans="1:7" ht="15" x14ac:dyDescent="0.25">
      <c r="A34" s="173" t="s">
        <v>169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82</v>
      </c>
      <c r="B35">
        <v>16.8</v>
      </c>
      <c r="C35">
        <v>3.3</v>
      </c>
      <c r="D35">
        <v>80.599999999999994</v>
      </c>
      <c r="E35">
        <v>39.5</v>
      </c>
      <c r="F35">
        <v>0</v>
      </c>
      <c r="G35">
        <v>0</v>
      </c>
    </row>
    <row r="36" spans="1:7" ht="15" x14ac:dyDescent="0.25">
      <c r="A36" s="173" t="s">
        <v>170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73" t="s">
        <v>83</v>
      </c>
      <c r="B37">
        <v>707.5</v>
      </c>
      <c r="C37">
        <v>421</v>
      </c>
      <c r="D37">
        <v>1550.2</v>
      </c>
      <c r="E37">
        <v>1364</v>
      </c>
      <c r="F37">
        <v>0</v>
      </c>
      <c r="G37">
        <v>0</v>
      </c>
    </row>
    <row r="38" spans="1:7" ht="15" x14ac:dyDescent="0.25">
      <c r="A38" s="173" t="s">
        <v>84</v>
      </c>
      <c r="B38">
        <v>0</v>
      </c>
      <c r="C38">
        <v>0</v>
      </c>
      <c r="D38">
        <v>19.8</v>
      </c>
      <c r="E38">
        <v>0</v>
      </c>
      <c r="F38">
        <v>0</v>
      </c>
      <c r="G38">
        <v>0</v>
      </c>
    </row>
    <row r="39" spans="1:7" ht="15" x14ac:dyDescent="0.25">
      <c r="A39" s="173" t="s">
        <v>85</v>
      </c>
      <c r="B39">
        <v>20.6</v>
      </c>
      <c r="C39">
        <v>0</v>
      </c>
      <c r="D39">
        <v>45.1</v>
      </c>
      <c r="E39">
        <v>22.3</v>
      </c>
      <c r="F39">
        <v>0</v>
      </c>
      <c r="G39">
        <v>0</v>
      </c>
    </row>
    <row r="40" spans="1:7" ht="15" x14ac:dyDescent="0.25">
      <c r="A40" s="173" t="s">
        <v>86</v>
      </c>
      <c r="B40">
        <v>134.19999999999999</v>
      </c>
      <c r="C40">
        <v>373.8</v>
      </c>
      <c r="D40">
        <v>309.2</v>
      </c>
      <c r="E40">
        <v>236.5</v>
      </c>
      <c r="F40">
        <v>0</v>
      </c>
      <c r="G40">
        <v>0</v>
      </c>
    </row>
    <row r="41" spans="1:7" ht="15" x14ac:dyDescent="0.25">
      <c r="A41" s="173" t="s">
        <v>87</v>
      </c>
      <c r="B41">
        <v>3</v>
      </c>
      <c r="C41">
        <v>25.2</v>
      </c>
      <c r="D41">
        <v>0</v>
      </c>
      <c r="E41">
        <v>1.9</v>
      </c>
      <c r="F41">
        <v>0</v>
      </c>
      <c r="G41">
        <v>0</v>
      </c>
    </row>
    <row r="42" spans="1:7" ht="15" x14ac:dyDescent="0.25">
      <c r="A42" s="173" t="s">
        <v>88</v>
      </c>
      <c r="B42">
        <v>102.9</v>
      </c>
      <c r="C42">
        <v>62.2</v>
      </c>
      <c r="D42">
        <v>257.10000000000002</v>
      </c>
      <c r="E42">
        <v>189.4</v>
      </c>
      <c r="F42">
        <v>0</v>
      </c>
      <c r="G42">
        <v>0</v>
      </c>
    </row>
    <row r="43" spans="1:7" ht="15" x14ac:dyDescent="0.25">
      <c r="A43" s="173" t="s">
        <v>89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73" t="s">
        <v>69</v>
      </c>
    </row>
    <row r="45" spans="1:7" ht="15" x14ac:dyDescent="0.25">
      <c r="A45" s="173" t="s">
        <v>90</v>
      </c>
      <c r="B45">
        <v>143</v>
      </c>
      <c r="C45">
        <v>133</v>
      </c>
      <c r="D45">
        <v>443</v>
      </c>
      <c r="E45">
        <v>865</v>
      </c>
      <c r="F45">
        <v>35</v>
      </c>
      <c r="G45">
        <v>0</v>
      </c>
    </row>
    <row r="46" spans="1:7" ht="15" x14ac:dyDescent="0.25">
      <c r="A46" s="173" t="s">
        <v>91</v>
      </c>
      <c r="B46">
        <v>60</v>
      </c>
      <c r="C46">
        <v>60</v>
      </c>
      <c r="D46">
        <v>189.6</v>
      </c>
      <c r="E46">
        <v>51.5</v>
      </c>
      <c r="F46">
        <v>0</v>
      </c>
      <c r="G46">
        <v>0</v>
      </c>
    </row>
    <row r="47" spans="1:7" ht="15" x14ac:dyDescent="0.25">
      <c r="A47" s="173" t="s">
        <v>92</v>
      </c>
      <c r="B47">
        <v>70</v>
      </c>
      <c r="C47">
        <v>0</v>
      </c>
      <c r="D47">
        <v>20.3</v>
      </c>
      <c r="E47">
        <v>66</v>
      </c>
      <c r="F47">
        <v>35</v>
      </c>
      <c r="G47">
        <v>0</v>
      </c>
    </row>
    <row r="48" spans="1:7" ht="15" x14ac:dyDescent="0.25">
      <c r="A48" s="173" t="s">
        <v>175</v>
      </c>
      <c r="B48">
        <v>0</v>
      </c>
      <c r="C48">
        <v>0</v>
      </c>
      <c r="D48">
        <v>0</v>
      </c>
      <c r="E48">
        <v>46.6</v>
      </c>
      <c r="F48">
        <v>0</v>
      </c>
      <c r="G48">
        <v>0</v>
      </c>
    </row>
    <row r="49" spans="1:7" ht="15" x14ac:dyDescent="0.25">
      <c r="A49" s="173" t="s">
        <v>93</v>
      </c>
      <c r="B49">
        <v>0</v>
      </c>
      <c r="C49">
        <v>0</v>
      </c>
      <c r="D49">
        <v>28.8</v>
      </c>
      <c r="E49">
        <v>31.9</v>
      </c>
      <c r="F49">
        <v>0</v>
      </c>
      <c r="G49">
        <v>0</v>
      </c>
    </row>
    <row r="50" spans="1:7" ht="15" x14ac:dyDescent="0.25">
      <c r="A50" s="173" t="s">
        <v>95</v>
      </c>
      <c r="B50">
        <v>0</v>
      </c>
      <c r="C50">
        <v>0</v>
      </c>
      <c r="D50">
        <v>4.2</v>
      </c>
      <c r="E50">
        <v>2.7</v>
      </c>
      <c r="F50">
        <v>0</v>
      </c>
      <c r="G50">
        <v>0</v>
      </c>
    </row>
    <row r="51" spans="1:7" ht="15" x14ac:dyDescent="0.25">
      <c r="A51" s="173" t="s">
        <v>96</v>
      </c>
      <c r="B51">
        <v>13</v>
      </c>
      <c r="C51">
        <v>73</v>
      </c>
      <c r="D51">
        <v>189.1</v>
      </c>
      <c r="E51">
        <v>631.29999999999995</v>
      </c>
      <c r="F51">
        <v>0</v>
      </c>
      <c r="G51">
        <v>0</v>
      </c>
    </row>
    <row r="52" spans="1:7" ht="15" x14ac:dyDescent="0.25">
      <c r="A52" s="173" t="s">
        <v>97</v>
      </c>
      <c r="B52">
        <v>0</v>
      </c>
      <c r="C52">
        <v>0</v>
      </c>
      <c r="D52">
        <v>11</v>
      </c>
      <c r="E52">
        <v>35.1</v>
      </c>
      <c r="F52">
        <v>0</v>
      </c>
      <c r="G52">
        <v>0</v>
      </c>
    </row>
    <row r="53" spans="1:7" ht="15" x14ac:dyDescent="0.25">
      <c r="A53" s="173" t="s">
        <v>69</v>
      </c>
    </row>
    <row r="54" spans="1:7" ht="15" x14ac:dyDescent="0.25">
      <c r="A54" s="173" t="s">
        <v>98</v>
      </c>
      <c r="B54">
        <v>1402.3</v>
      </c>
      <c r="C54">
        <v>1287.8</v>
      </c>
      <c r="D54">
        <v>3603.5</v>
      </c>
      <c r="E54">
        <v>4585.8999999999996</v>
      </c>
      <c r="F54">
        <v>129.4</v>
      </c>
      <c r="G54">
        <v>0</v>
      </c>
    </row>
    <row r="55" spans="1:7" ht="15" x14ac:dyDescent="0.25">
      <c r="A55" s="173" t="s">
        <v>99</v>
      </c>
      <c r="B55">
        <v>3.3</v>
      </c>
      <c r="C55">
        <v>3</v>
      </c>
      <c r="D55">
        <v>15.1</v>
      </c>
      <c r="E55">
        <v>14.5</v>
      </c>
      <c r="F55">
        <v>0</v>
      </c>
      <c r="G55">
        <v>0</v>
      </c>
    </row>
    <row r="56" spans="1:7" ht="15" x14ac:dyDescent="0.25">
      <c r="A56" s="173" t="s">
        <v>100</v>
      </c>
      <c r="B56">
        <v>0</v>
      </c>
      <c r="C56">
        <v>0</v>
      </c>
      <c r="D56">
        <v>13.5</v>
      </c>
      <c r="E56">
        <v>16.600000000000001</v>
      </c>
      <c r="F56">
        <v>0</v>
      </c>
      <c r="G56">
        <v>0</v>
      </c>
    </row>
    <row r="57" spans="1:7" ht="15" x14ac:dyDescent="0.25">
      <c r="A57" s="173" t="s">
        <v>101</v>
      </c>
      <c r="B57">
        <v>0</v>
      </c>
      <c r="C57">
        <v>0</v>
      </c>
      <c r="D57">
        <v>106.7</v>
      </c>
      <c r="E57">
        <v>282.10000000000002</v>
      </c>
      <c r="F57">
        <v>0</v>
      </c>
      <c r="G57">
        <v>0</v>
      </c>
    </row>
    <row r="58" spans="1:7" ht="15" x14ac:dyDescent="0.25">
      <c r="A58" s="173" t="s">
        <v>102</v>
      </c>
      <c r="B58">
        <v>8</v>
      </c>
      <c r="C58">
        <v>15</v>
      </c>
      <c r="D58">
        <v>50.5</v>
      </c>
      <c r="E58">
        <v>48.1</v>
      </c>
      <c r="F58">
        <v>0</v>
      </c>
      <c r="G58">
        <v>0</v>
      </c>
    </row>
    <row r="59" spans="1:7" ht="15" x14ac:dyDescent="0.25">
      <c r="A59" s="173" t="s">
        <v>103</v>
      </c>
      <c r="B59">
        <v>4.5</v>
      </c>
      <c r="C59">
        <v>1.5</v>
      </c>
      <c r="D59">
        <v>41.2</v>
      </c>
      <c r="E59">
        <v>8.6</v>
      </c>
      <c r="F59">
        <v>0</v>
      </c>
      <c r="G59">
        <v>0</v>
      </c>
    </row>
    <row r="60" spans="1:7" ht="15" x14ac:dyDescent="0.25">
      <c r="A60" s="173" t="s">
        <v>104</v>
      </c>
      <c r="B60">
        <v>32</v>
      </c>
      <c r="C60">
        <v>45</v>
      </c>
      <c r="D60">
        <v>232.4</v>
      </c>
      <c r="E60">
        <v>262</v>
      </c>
      <c r="F60">
        <v>0</v>
      </c>
      <c r="G60">
        <v>0</v>
      </c>
    </row>
    <row r="61" spans="1:7" ht="15" x14ac:dyDescent="0.25">
      <c r="A61" s="173" t="s">
        <v>105</v>
      </c>
      <c r="B61">
        <v>33</v>
      </c>
      <c r="C61">
        <v>48.3</v>
      </c>
      <c r="D61">
        <v>199.7</v>
      </c>
      <c r="E61">
        <v>368.9</v>
      </c>
      <c r="F61">
        <v>18</v>
      </c>
      <c r="G61">
        <v>0</v>
      </c>
    </row>
    <row r="62" spans="1:7" ht="15" x14ac:dyDescent="0.25">
      <c r="A62" s="173" t="s">
        <v>106</v>
      </c>
      <c r="B62">
        <v>65</v>
      </c>
      <c r="C62">
        <v>54.6</v>
      </c>
      <c r="D62">
        <v>129.30000000000001</v>
      </c>
      <c r="E62">
        <v>186.8</v>
      </c>
      <c r="F62">
        <v>0</v>
      </c>
      <c r="G62">
        <v>0</v>
      </c>
    </row>
    <row r="63" spans="1:7" ht="15" x14ac:dyDescent="0.25">
      <c r="A63" s="173" t="s">
        <v>107</v>
      </c>
      <c r="B63">
        <v>0</v>
      </c>
      <c r="C63">
        <v>25</v>
      </c>
      <c r="D63">
        <v>230.6</v>
      </c>
      <c r="E63">
        <v>232.6</v>
      </c>
      <c r="F63">
        <v>0</v>
      </c>
      <c r="G63">
        <v>0</v>
      </c>
    </row>
    <row r="64" spans="1:7" ht="15" x14ac:dyDescent="0.25">
      <c r="A64" s="173" t="s">
        <v>109</v>
      </c>
      <c r="B64">
        <v>14.5</v>
      </c>
      <c r="C64">
        <v>63.9</v>
      </c>
      <c r="D64">
        <v>105.4</v>
      </c>
      <c r="E64">
        <v>231.6</v>
      </c>
      <c r="F64">
        <v>0</v>
      </c>
      <c r="G64">
        <v>0</v>
      </c>
    </row>
    <row r="65" spans="1:7" ht="15" x14ac:dyDescent="0.25">
      <c r="A65" s="173" t="s">
        <v>110</v>
      </c>
      <c r="B65">
        <v>0</v>
      </c>
      <c r="C65">
        <v>0</v>
      </c>
      <c r="D65">
        <v>0</v>
      </c>
      <c r="E65">
        <v>15.3</v>
      </c>
      <c r="F65">
        <v>0</v>
      </c>
      <c r="G65">
        <v>0</v>
      </c>
    </row>
    <row r="66" spans="1:7" ht="15" x14ac:dyDescent="0.25">
      <c r="A66" s="173" t="s">
        <v>111</v>
      </c>
      <c r="B66">
        <v>14.5</v>
      </c>
      <c r="C66">
        <v>0</v>
      </c>
      <c r="D66">
        <v>86.9</v>
      </c>
      <c r="E66">
        <v>14.2</v>
      </c>
      <c r="F66">
        <v>0</v>
      </c>
      <c r="G66">
        <v>0</v>
      </c>
    </row>
    <row r="67" spans="1:7" ht="15" x14ac:dyDescent="0.25">
      <c r="A67" s="173" t="s">
        <v>112</v>
      </c>
      <c r="B67">
        <v>57</v>
      </c>
      <c r="C67">
        <v>102.5</v>
      </c>
      <c r="D67">
        <v>190.2</v>
      </c>
      <c r="E67">
        <v>204.4</v>
      </c>
      <c r="F67">
        <v>0</v>
      </c>
      <c r="G67">
        <v>0</v>
      </c>
    </row>
    <row r="68" spans="1:7" ht="15" x14ac:dyDescent="0.25">
      <c r="A68" s="173" t="s">
        <v>113</v>
      </c>
      <c r="B68">
        <v>44</v>
      </c>
      <c r="C68">
        <v>22</v>
      </c>
      <c r="D68">
        <v>68</v>
      </c>
      <c r="E68">
        <v>113.9</v>
      </c>
      <c r="F68">
        <v>0</v>
      </c>
      <c r="G68">
        <v>0</v>
      </c>
    </row>
    <row r="69" spans="1:7" ht="15" x14ac:dyDescent="0.25">
      <c r="A69" s="173" t="s">
        <v>114</v>
      </c>
      <c r="B69">
        <v>2.8</v>
      </c>
      <c r="C69">
        <v>9.3000000000000007</v>
      </c>
      <c r="D69">
        <v>23.8</v>
      </c>
      <c r="E69">
        <v>20.8</v>
      </c>
      <c r="F69">
        <v>0</v>
      </c>
      <c r="G69">
        <v>0</v>
      </c>
    </row>
    <row r="70" spans="1:7" ht="15" x14ac:dyDescent="0.25">
      <c r="A70" s="173" t="s">
        <v>115</v>
      </c>
      <c r="B70">
        <v>870.8</v>
      </c>
      <c r="C70">
        <v>672.7</v>
      </c>
      <c r="D70">
        <v>1777.7</v>
      </c>
      <c r="E70">
        <v>2063.8000000000002</v>
      </c>
      <c r="F70">
        <v>35</v>
      </c>
      <c r="G70">
        <v>0</v>
      </c>
    </row>
    <row r="71" spans="1:7" ht="15" x14ac:dyDescent="0.25">
      <c r="A71" s="173" t="s">
        <v>116</v>
      </c>
      <c r="B71">
        <v>0</v>
      </c>
      <c r="C71">
        <v>0</v>
      </c>
      <c r="D71" t="s">
        <v>94</v>
      </c>
      <c r="E71">
        <v>0</v>
      </c>
      <c r="F71">
        <v>0</v>
      </c>
      <c r="G71">
        <v>0</v>
      </c>
    </row>
    <row r="72" spans="1:7" ht="15" x14ac:dyDescent="0.25">
      <c r="A72" s="173" t="s">
        <v>117</v>
      </c>
      <c r="B72">
        <v>50.5</v>
      </c>
      <c r="C72">
        <v>40.799999999999997</v>
      </c>
      <c r="D72">
        <v>14.4</v>
      </c>
      <c r="E72">
        <v>30.6</v>
      </c>
      <c r="F72">
        <v>0</v>
      </c>
      <c r="G72">
        <v>0</v>
      </c>
    </row>
    <row r="73" spans="1:7" ht="15" x14ac:dyDescent="0.25">
      <c r="A73" s="173" t="s">
        <v>118</v>
      </c>
      <c r="B73">
        <v>80.8</v>
      </c>
      <c r="C73">
        <v>67.3</v>
      </c>
      <c r="D73">
        <v>51.9</v>
      </c>
      <c r="E73">
        <v>89.1</v>
      </c>
      <c r="F73">
        <v>42.7</v>
      </c>
      <c r="G73">
        <v>0</v>
      </c>
    </row>
    <row r="74" spans="1:7" ht="15" x14ac:dyDescent="0.25">
      <c r="A74" s="173" t="s">
        <v>119</v>
      </c>
      <c r="B74">
        <v>77.5</v>
      </c>
      <c r="C74">
        <v>101</v>
      </c>
      <c r="D74">
        <v>111.3</v>
      </c>
      <c r="E74">
        <v>84.6</v>
      </c>
      <c r="F74">
        <v>25</v>
      </c>
      <c r="G74">
        <v>0</v>
      </c>
    </row>
    <row r="75" spans="1:7" ht="15" x14ac:dyDescent="0.25">
      <c r="A75" s="173" t="s">
        <v>120</v>
      </c>
      <c r="B75">
        <v>15.7</v>
      </c>
      <c r="C75">
        <v>0</v>
      </c>
      <c r="D75">
        <v>40.200000000000003</v>
      </c>
      <c r="E75">
        <v>98.7</v>
      </c>
      <c r="F75">
        <v>0</v>
      </c>
      <c r="G75">
        <v>0</v>
      </c>
    </row>
    <row r="76" spans="1:7" ht="15" x14ac:dyDescent="0.25">
      <c r="A76" s="173" t="s">
        <v>121</v>
      </c>
      <c r="B76">
        <v>17.899999999999999</v>
      </c>
      <c r="C76">
        <v>10</v>
      </c>
      <c r="D76">
        <v>22.2</v>
      </c>
      <c r="E76">
        <v>73.8</v>
      </c>
      <c r="F76">
        <v>8.8000000000000007</v>
      </c>
      <c r="G76">
        <v>0</v>
      </c>
    </row>
    <row r="77" spans="1:7" ht="15" x14ac:dyDescent="0.25">
      <c r="A77" s="173" t="s">
        <v>122</v>
      </c>
      <c r="B77">
        <v>10.5</v>
      </c>
      <c r="C77">
        <v>6</v>
      </c>
      <c r="D77">
        <v>92.7</v>
      </c>
      <c r="E77">
        <v>125.1</v>
      </c>
      <c r="F77">
        <v>0</v>
      </c>
      <c r="G77">
        <v>0</v>
      </c>
    </row>
    <row r="78" spans="1:7" ht="15" x14ac:dyDescent="0.25">
      <c r="A78" s="173" t="s">
        <v>65</v>
      </c>
      <c r="B78" t="s">
        <v>66</v>
      </c>
      <c r="C78" t="s">
        <v>67</v>
      </c>
      <c r="D78" t="s">
        <v>66</v>
      </c>
      <c r="E78" t="s">
        <v>66</v>
      </c>
      <c r="F78" t="s">
        <v>66</v>
      </c>
      <c r="G78" t="s">
        <v>68</v>
      </c>
    </row>
    <row r="79" spans="1:7" ht="15" x14ac:dyDescent="0.25">
      <c r="A79" s="173" t="s">
        <v>123</v>
      </c>
      <c r="B79">
        <v>5262.6</v>
      </c>
      <c r="C79">
        <v>3794.7</v>
      </c>
      <c r="D79">
        <v>10510.8</v>
      </c>
      <c r="E79">
        <v>11428.8</v>
      </c>
      <c r="F79">
        <v>178.4</v>
      </c>
      <c r="G79">
        <v>0</v>
      </c>
    </row>
    <row r="80" spans="1:7" ht="15" x14ac:dyDescent="0.25">
      <c r="A80" s="173" t="s">
        <v>124</v>
      </c>
      <c r="B80">
        <v>778.9</v>
      </c>
      <c r="C80">
        <v>810.7</v>
      </c>
      <c r="D80">
        <v>0</v>
      </c>
      <c r="E80">
        <v>0</v>
      </c>
      <c r="F80">
        <v>81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173" t="s">
        <v>125</v>
      </c>
      <c r="B82">
        <v>6041.4</v>
      </c>
      <c r="C82">
        <v>4605.3999999999996</v>
      </c>
      <c r="D82">
        <v>10510.8</v>
      </c>
      <c r="E82">
        <v>11428.8</v>
      </c>
      <c r="F82">
        <v>259.39999999999998</v>
      </c>
      <c r="G82">
        <v>0</v>
      </c>
    </row>
    <row r="83" spans="1:7" ht="15" x14ac:dyDescent="0.25">
      <c r="A83" s="173" t="s">
        <v>126</v>
      </c>
      <c r="B83" t="s">
        <v>45</v>
      </c>
      <c r="C83" t="s">
        <v>45</v>
      </c>
      <c r="D83">
        <v>0</v>
      </c>
      <c r="E83">
        <v>0</v>
      </c>
      <c r="F83" t="s">
        <v>45</v>
      </c>
      <c r="G83" t="s">
        <v>45</v>
      </c>
    </row>
    <row r="84" spans="1:7" ht="15" x14ac:dyDescent="0.25">
      <c r="A84" s="173" t="s">
        <v>127</v>
      </c>
      <c r="B84">
        <v>0</v>
      </c>
      <c r="C84">
        <v>0</v>
      </c>
      <c r="D84" t="s">
        <v>45</v>
      </c>
      <c r="E84" t="s">
        <v>45</v>
      </c>
      <c r="F84">
        <v>0</v>
      </c>
      <c r="G84">
        <v>0</v>
      </c>
    </row>
    <row r="85" spans="1:7" ht="15" x14ac:dyDescent="0.25">
      <c r="A85" s="173" t="s">
        <v>65</v>
      </c>
      <c r="B85" t="s">
        <v>66</v>
      </c>
      <c r="C85" t="s">
        <v>67</v>
      </c>
      <c r="D85" t="s">
        <v>66</v>
      </c>
      <c r="E85" t="s">
        <v>66</v>
      </c>
      <c r="F85" t="s">
        <v>66</v>
      </c>
      <c r="G85" t="s">
        <v>68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496FE-DE3E-4BB4-B94F-06CAC1354300}">
  <dimension ref="A1:G88"/>
  <sheetViews>
    <sheetView topLeftCell="A17" workbookViewId="0">
      <selection activeCell="A9" sqref="A9:A88"/>
    </sheetView>
  </sheetViews>
  <sheetFormatPr defaultRowHeight="13.2" x14ac:dyDescent="0.25"/>
  <cols>
    <col min="1" max="1" width="33.332031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1410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160</v>
      </c>
      <c r="D9" t="s">
        <v>183</v>
      </c>
      <c r="E9" t="s">
        <v>160</v>
      </c>
      <c r="F9" t="s">
        <v>180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184</v>
      </c>
      <c r="D10" t="s">
        <v>181</v>
      </c>
      <c r="E10" t="s">
        <v>67</v>
      </c>
      <c r="F10" t="s">
        <v>185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69.2</v>
      </c>
      <c r="C12">
        <v>90</v>
      </c>
      <c r="D12">
        <v>324.2</v>
      </c>
      <c r="E12">
        <v>478.1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5.3</v>
      </c>
      <c r="F13">
        <v>0</v>
      </c>
      <c r="G13">
        <v>0</v>
      </c>
    </row>
    <row r="14" spans="1:7" ht="15" x14ac:dyDescent="0.25">
      <c r="A14" s="173" t="s">
        <v>71</v>
      </c>
      <c r="B14">
        <v>69.2</v>
      </c>
      <c r="C14">
        <v>65</v>
      </c>
      <c r="D14">
        <v>279.7</v>
      </c>
      <c r="E14">
        <v>421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0</v>
      </c>
      <c r="E15">
        <v>12.6</v>
      </c>
      <c r="F15">
        <v>0</v>
      </c>
      <c r="G15">
        <v>0</v>
      </c>
    </row>
    <row r="16" spans="1:7" ht="15" x14ac:dyDescent="0.25">
      <c r="A16" s="173" t="s">
        <v>73</v>
      </c>
      <c r="B16">
        <v>0</v>
      </c>
      <c r="C16">
        <v>25</v>
      </c>
      <c r="D16">
        <v>34.799999999999997</v>
      </c>
      <c r="E16">
        <v>39.299999999999997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9.6999999999999993</v>
      </c>
      <c r="E17">
        <v>0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546.9</v>
      </c>
      <c r="C19">
        <v>318.3</v>
      </c>
      <c r="D19">
        <v>1398.3</v>
      </c>
      <c r="E19">
        <v>1461.5</v>
      </c>
      <c r="F19">
        <v>46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183.3</v>
      </c>
      <c r="C21">
        <v>178.2</v>
      </c>
      <c r="D21">
        <v>689.9</v>
      </c>
      <c r="E21">
        <v>671.1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195</v>
      </c>
      <c r="C23">
        <v>0</v>
      </c>
      <c r="D23">
        <v>68.599999999999994</v>
      </c>
      <c r="E23">
        <v>139.1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1699</v>
      </c>
      <c r="C25">
        <v>1539.2</v>
      </c>
      <c r="D25">
        <v>6188.2</v>
      </c>
      <c r="E25">
        <v>5181.5</v>
      </c>
      <c r="F25">
        <v>36.299999999999997</v>
      </c>
      <c r="G25">
        <v>0</v>
      </c>
    </row>
    <row r="26" spans="1:7" ht="15" x14ac:dyDescent="0.25">
      <c r="A26" s="173" t="s">
        <v>167</v>
      </c>
      <c r="B26">
        <v>113.5</v>
      </c>
      <c r="C26">
        <v>0</v>
      </c>
      <c r="D26">
        <v>625.4</v>
      </c>
      <c r="E26">
        <v>0</v>
      </c>
      <c r="F26">
        <v>0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43.9</v>
      </c>
      <c r="E27">
        <v>18.5</v>
      </c>
      <c r="F27">
        <v>0</v>
      </c>
      <c r="G27">
        <v>0</v>
      </c>
    </row>
    <row r="28" spans="1:7" ht="15" x14ac:dyDescent="0.25">
      <c r="A28" s="173" t="s">
        <v>79</v>
      </c>
      <c r="B28">
        <v>0.8</v>
      </c>
      <c r="C28">
        <v>0.3</v>
      </c>
      <c r="D28">
        <v>1.4</v>
      </c>
      <c r="E28">
        <v>0.7</v>
      </c>
      <c r="F28">
        <v>0</v>
      </c>
      <c r="G28">
        <v>0</v>
      </c>
    </row>
    <row r="29" spans="1:7" ht="15" x14ac:dyDescent="0.25">
      <c r="A29" s="173" t="s">
        <v>80</v>
      </c>
      <c r="B29">
        <v>147.5</v>
      </c>
      <c r="C29">
        <v>20</v>
      </c>
      <c r="D29">
        <v>920.3</v>
      </c>
      <c r="E29">
        <v>621.20000000000005</v>
      </c>
      <c r="F29">
        <v>0</v>
      </c>
      <c r="G29">
        <v>0</v>
      </c>
    </row>
    <row r="30" spans="1:7" ht="15" x14ac:dyDescent="0.25">
      <c r="A30" s="173" t="s">
        <v>81</v>
      </c>
      <c r="B30">
        <v>515.79999999999995</v>
      </c>
      <c r="C30">
        <v>590.70000000000005</v>
      </c>
      <c r="D30">
        <v>1322.5</v>
      </c>
      <c r="E30">
        <v>1531.9</v>
      </c>
      <c r="F30">
        <v>0</v>
      </c>
      <c r="G30">
        <v>0</v>
      </c>
    </row>
    <row r="31" spans="1:7" ht="15" x14ac:dyDescent="0.25">
      <c r="A31" s="173" t="s">
        <v>82</v>
      </c>
      <c r="B31">
        <v>2</v>
      </c>
      <c r="C31">
        <v>0.5</v>
      </c>
      <c r="D31">
        <v>104.7</v>
      </c>
      <c r="E31">
        <v>70.5</v>
      </c>
      <c r="F31">
        <v>0</v>
      </c>
      <c r="G31">
        <v>0</v>
      </c>
    </row>
    <row r="32" spans="1:7" ht="15" x14ac:dyDescent="0.25">
      <c r="A32" s="173" t="s">
        <v>170</v>
      </c>
      <c r="B32">
        <v>0</v>
      </c>
      <c r="C32">
        <v>0</v>
      </c>
      <c r="D32">
        <v>0</v>
      </c>
      <c r="E32">
        <v>8</v>
      </c>
      <c r="F32">
        <v>0</v>
      </c>
      <c r="G32">
        <v>0</v>
      </c>
    </row>
    <row r="33" spans="1:7" ht="15" x14ac:dyDescent="0.25">
      <c r="A33" s="173" t="s">
        <v>83</v>
      </c>
      <c r="B33">
        <v>730.9</v>
      </c>
      <c r="C33">
        <v>525.5</v>
      </c>
      <c r="D33">
        <v>1917.7</v>
      </c>
      <c r="E33">
        <v>1894.5</v>
      </c>
      <c r="F33">
        <v>36.299999999999997</v>
      </c>
      <c r="G33">
        <v>0</v>
      </c>
    </row>
    <row r="34" spans="1:7" ht="15" x14ac:dyDescent="0.25">
      <c r="A34" s="173" t="s">
        <v>84</v>
      </c>
      <c r="B34">
        <v>0</v>
      </c>
      <c r="C34">
        <v>0</v>
      </c>
      <c r="D34">
        <v>102.6</v>
      </c>
      <c r="E34">
        <v>31.1</v>
      </c>
      <c r="F34">
        <v>0</v>
      </c>
      <c r="G34">
        <v>0</v>
      </c>
    </row>
    <row r="35" spans="1:7" ht="15" x14ac:dyDescent="0.25">
      <c r="A35" s="173" t="s">
        <v>85</v>
      </c>
      <c r="B35">
        <v>0</v>
      </c>
      <c r="C35">
        <v>18</v>
      </c>
      <c r="D35">
        <v>49.8</v>
      </c>
      <c r="E35">
        <v>25.3</v>
      </c>
      <c r="F35">
        <v>0</v>
      </c>
      <c r="G35">
        <v>0</v>
      </c>
    </row>
    <row r="36" spans="1:7" ht="15" x14ac:dyDescent="0.25">
      <c r="A36" s="173" t="s">
        <v>86</v>
      </c>
      <c r="B36">
        <v>188</v>
      </c>
      <c r="C36">
        <v>238.5</v>
      </c>
      <c r="D36">
        <v>468.8</v>
      </c>
      <c r="E36">
        <v>589.79999999999995</v>
      </c>
      <c r="F36">
        <v>0</v>
      </c>
      <c r="G36">
        <v>0</v>
      </c>
    </row>
    <row r="37" spans="1:7" ht="15" x14ac:dyDescent="0.25">
      <c r="A37" s="173" t="s">
        <v>87</v>
      </c>
      <c r="B37">
        <v>0</v>
      </c>
      <c r="C37">
        <v>3.5</v>
      </c>
      <c r="D37">
        <v>66.3</v>
      </c>
      <c r="E37">
        <v>7.6</v>
      </c>
      <c r="F37">
        <v>0</v>
      </c>
      <c r="G37">
        <v>0</v>
      </c>
    </row>
    <row r="38" spans="1:7" ht="15" x14ac:dyDescent="0.25">
      <c r="A38" s="173" t="s">
        <v>88</v>
      </c>
      <c r="B38">
        <v>0.5</v>
      </c>
      <c r="C38">
        <v>142.30000000000001</v>
      </c>
      <c r="D38">
        <v>564.79999999999995</v>
      </c>
      <c r="E38">
        <v>276.2</v>
      </c>
      <c r="F38">
        <v>0</v>
      </c>
      <c r="G38">
        <v>0</v>
      </c>
    </row>
    <row r="39" spans="1:7" ht="15" x14ac:dyDescent="0.25">
      <c r="A39" s="173" t="s">
        <v>89</v>
      </c>
      <c r="B39">
        <v>0</v>
      </c>
      <c r="C39">
        <v>0</v>
      </c>
      <c r="D39">
        <v>0</v>
      </c>
      <c r="E39">
        <v>106.2</v>
      </c>
      <c r="F39">
        <v>0</v>
      </c>
      <c r="G39">
        <v>0</v>
      </c>
    </row>
    <row r="40" spans="1:7" ht="15" x14ac:dyDescent="0.25">
      <c r="A40" s="173" t="s">
        <v>69</v>
      </c>
    </row>
    <row r="41" spans="1:7" ht="15" x14ac:dyDescent="0.25">
      <c r="A41" s="173" t="s">
        <v>90</v>
      </c>
      <c r="B41">
        <v>40</v>
      </c>
      <c r="C41">
        <v>70</v>
      </c>
      <c r="D41">
        <v>1921.6</v>
      </c>
      <c r="E41">
        <v>664.9</v>
      </c>
      <c r="F41">
        <v>0</v>
      </c>
      <c r="G41">
        <v>0</v>
      </c>
    </row>
    <row r="42" spans="1:7" ht="15" x14ac:dyDescent="0.25">
      <c r="A42" s="173" t="s">
        <v>91</v>
      </c>
      <c r="B42">
        <v>0</v>
      </c>
      <c r="C42">
        <v>0</v>
      </c>
      <c r="D42">
        <v>73.7</v>
      </c>
      <c r="E42">
        <v>48.5</v>
      </c>
      <c r="F42">
        <v>0</v>
      </c>
      <c r="G42">
        <v>0</v>
      </c>
    </row>
    <row r="43" spans="1:7" ht="15" x14ac:dyDescent="0.25">
      <c r="A43" s="173" t="s">
        <v>529</v>
      </c>
      <c r="B43">
        <v>0</v>
      </c>
      <c r="C43">
        <v>0</v>
      </c>
      <c r="D43">
        <v>33</v>
      </c>
      <c r="E43">
        <v>0</v>
      </c>
      <c r="F43">
        <v>0</v>
      </c>
      <c r="G43">
        <v>0</v>
      </c>
    </row>
    <row r="44" spans="1:7" ht="15" x14ac:dyDescent="0.25">
      <c r="A44" s="173" t="s">
        <v>282</v>
      </c>
      <c r="B44">
        <v>0</v>
      </c>
      <c r="C44">
        <v>0</v>
      </c>
      <c r="D44">
        <v>56.7</v>
      </c>
      <c r="E44">
        <v>0</v>
      </c>
      <c r="F44">
        <v>0</v>
      </c>
      <c r="G44">
        <v>0</v>
      </c>
    </row>
    <row r="45" spans="1:7" ht="15" x14ac:dyDescent="0.25">
      <c r="A45" s="173" t="s">
        <v>92</v>
      </c>
      <c r="B45">
        <v>0</v>
      </c>
      <c r="C45">
        <v>70</v>
      </c>
      <c r="D45">
        <v>75.2</v>
      </c>
      <c r="E45">
        <v>136.80000000000001</v>
      </c>
      <c r="F45">
        <v>0</v>
      </c>
      <c r="G45">
        <v>0</v>
      </c>
    </row>
    <row r="46" spans="1:7" ht="15" x14ac:dyDescent="0.25">
      <c r="A46" s="173" t="s">
        <v>465</v>
      </c>
      <c r="B46">
        <v>0</v>
      </c>
      <c r="C46">
        <v>0</v>
      </c>
      <c r="D46">
        <v>62.9</v>
      </c>
      <c r="E46">
        <v>0</v>
      </c>
      <c r="F46">
        <v>0</v>
      </c>
      <c r="G46">
        <v>0</v>
      </c>
    </row>
    <row r="47" spans="1:7" ht="15" x14ac:dyDescent="0.25">
      <c r="A47" s="173" t="s">
        <v>1078</v>
      </c>
      <c r="B47">
        <v>0</v>
      </c>
      <c r="C47">
        <v>0</v>
      </c>
      <c r="D47">
        <v>29.9</v>
      </c>
      <c r="E47">
        <v>0</v>
      </c>
      <c r="F47">
        <v>0</v>
      </c>
      <c r="G47">
        <v>0</v>
      </c>
    </row>
    <row r="48" spans="1:7" ht="15" x14ac:dyDescent="0.25">
      <c r="A48" s="173" t="s">
        <v>1097</v>
      </c>
      <c r="B48">
        <v>0</v>
      </c>
      <c r="C48">
        <v>0</v>
      </c>
      <c r="D48">
        <v>37</v>
      </c>
      <c r="E48">
        <v>0</v>
      </c>
      <c r="F48">
        <v>0</v>
      </c>
      <c r="G48">
        <v>0</v>
      </c>
    </row>
    <row r="49" spans="1:7" ht="15" x14ac:dyDescent="0.25">
      <c r="A49" s="173" t="s">
        <v>93</v>
      </c>
      <c r="B49">
        <v>0</v>
      </c>
      <c r="C49">
        <v>0</v>
      </c>
      <c r="D49">
        <v>61.7</v>
      </c>
      <c r="E49">
        <v>0</v>
      </c>
      <c r="F49">
        <v>0</v>
      </c>
      <c r="G49">
        <v>0</v>
      </c>
    </row>
    <row r="50" spans="1:7" ht="15" x14ac:dyDescent="0.25">
      <c r="A50" s="173" t="s">
        <v>95</v>
      </c>
      <c r="B50">
        <v>0</v>
      </c>
      <c r="C50">
        <v>0</v>
      </c>
      <c r="D50">
        <v>3</v>
      </c>
      <c r="E50">
        <v>4.4000000000000004</v>
      </c>
      <c r="F50">
        <v>0</v>
      </c>
      <c r="G50">
        <v>0</v>
      </c>
    </row>
    <row r="51" spans="1:7" ht="15" x14ac:dyDescent="0.25">
      <c r="A51" s="173" t="s">
        <v>96</v>
      </c>
      <c r="B51">
        <v>40</v>
      </c>
      <c r="C51">
        <v>0</v>
      </c>
      <c r="D51">
        <v>1282.8</v>
      </c>
      <c r="E51">
        <v>466.5</v>
      </c>
      <c r="F51">
        <v>0</v>
      </c>
      <c r="G51">
        <v>0</v>
      </c>
    </row>
    <row r="52" spans="1:7" ht="15" x14ac:dyDescent="0.25">
      <c r="A52" s="173" t="s">
        <v>97</v>
      </c>
      <c r="B52">
        <v>0</v>
      </c>
      <c r="C52">
        <v>0</v>
      </c>
      <c r="D52">
        <v>195</v>
      </c>
      <c r="E52">
        <v>8.6999999999999993</v>
      </c>
      <c r="F52">
        <v>0</v>
      </c>
      <c r="G52">
        <v>0</v>
      </c>
    </row>
    <row r="53" spans="1:7" ht="15" x14ac:dyDescent="0.25">
      <c r="A53" s="173" t="s">
        <v>536</v>
      </c>
      <c r="B53">
        <v>0</v>
      </c>
      <c r="C53">
        <v>0</v>
      </c>
      <c r="D53">
        <v>10.8</v>
      </c>
      <c r="E53">
        <v>0</v>
      </c>
      <c r="F53">
        <v>0</v>
      </c>
      <c r="G53">
        <v>0</v>
      </c>
    </row>
    <row r="54" spans="1:7" ht="15" x14ac:dyDescent="0.25">
      <c r="A54" s="173" t="s">
        <v>69</v>
      </c>
    </row>
    <row r="55" spans="1:7" ht="15" x14ac:dyDescent="0.25">
      <c r="A55" s="173" t="s">
        <v>98</v>
      </c>
      <c r="B55">
        <v>1415.4</v>
      </c>
      <c r="C55">
        <v>1912.7</v>
      </c>
      <c r="D55">
        <v>6510</v>
      </c>
      <c r="E55">
        <v>5560.6</v>
      </c>
      <c r="F55">
        <v>92.3</v>
      </c>
      <c r="G55">
        <v>0</v>
      </c>
    </row>
    <row r="56" spans="1:7" ht="15" x14ac:dyDescent="0.25">
      <c r="A56" s="173" t="s">
        <v>99</v>
      </c>
      <c r="B56">
        <v>3</v>
      </c>
      <c r="C56">
        <v>5.0999999999999996</v>
      </c>
      <c r="D56">
        <v>10.9</v>
      </c>
      <c r="E56">
        <v>18.2</v>
      </c>
      <c r="F56">
        <v>0</v>
      </c>
      <c r="G56">
        <v>0</v>
      </c>
    </row>
    <row r="57" spans="1:7" ht="15" x14ac:dyDescent="0.25">
      <c r="A57" s="173" t="s">
        <v>100</v>
      </c>
      <c r="B57">
        <v>0</v>
      </c>
      <c r="C57">
        <v>6.5</v>
      </c>
      <c r="D57">
        <v>13</v>
      </c>
      <c r="E57">
        <v>1.2</v>
      </c>
      <c r="F57">
        <v>0</v>
      </c>
      <c r="G57">
        <v>0</v>
      </c>
    </row>
    <row r="58" spans="1:7" ht="15" x14ac:dyDescent="0.25">
      <c r="A58" s="173" t="s">
        <v>101</v>
      </c>
      <c r="B58">
        <v>0</v>
      </c>
      <c r="C58">
        <v>0</v>
      </c>
      <c r="D58">
        <v>96.3</v>
      </c>
      <c r="E58">
        <v>381.4</v>
      </c>
      <c r="F58">
        <v>0</v>
      </c>
      <c r="G58">
        <v>0</v>
      </c>
    </row>
    <row r="59" spans="1:7" ht="15" x14ac:dyDescent="0.25">
      <c r="A59" s="173" t="s">
        <v>102</v>
      </c>
      <c r="B59">
        <v>13.3</v>
      </c>
      <c r="C59">
        <v>26</v>
      </c>
      <c r="D59">
        <v>93.6</v>
      </c>
      <c r="E59">
        <v>41.5</v>
      </c>
      <c r="F59">
        <v>0</v>
      </c>
      <c r="G59">
        <v>0</v>
      </c>
    </row>
    <row r="60" spans="1:7" ht="15" x14ac:dyDescent="0.25">
      <c r="A60" s="173" t="s">
        <v>103</v>
      </c>
      <c r="B60">
        <v>7.3</v>
      </c>
      <c r="C60">
        <v>6.4</v>
      </c>
      <c r="D60">
        <v>21.5</v>
      </c>
      <c r="E60">
        <v>17.600000000000001</v>
      </c>
      <c r="F60">
        <v>0</v>
      </c>
      <c r="G60">
        <v>0</v>
      </c>
    </row>
    <row r="61" spans="1:7" ht="15" x14ac:dyDescent="0.25">
      <c r="A61" s="173" t="s">
        <v>104</v>
      </c>
      <c r="B61">
        <v>0</v>
      </c>
      <c r="C61">
        <v>0</v>
      </c>
      <c r="D61">
        <v>198</v>
      </c>
      <c r="E61">
        <v>288</v>
      </c>
      <c r="F61">
        <v>0</v>
      </c>
      <c r="G61">
        <v>0</v>
      </c>
    </row>
    <row r="62" spans="1:7" ht="15" x14ac:dyDescent="0.25">
      <c r="A62" s="173" t="s">
        <v>105</v>
      </c>
      <c r="B62">
        <v>91.1</v>
      </c>
      <c r="C62">
        <v>60.6</v>
      </c>
      <c r="D62">
        <v>566</v>
      </c>
      <c r="E62">
        <v>325.2</v>
      </c>
      <c r="F62">
        <v>4.5</v>
      </c>
      <c r="G62">
        <v>0</v>
      </c>
    </row>
    <row r="63" spans="1:7" ht="15" x14ac:dyDescent="0.25">
      <c r="A63" s="173" t="s">
        <v>106</v>
      </c>
      <c r="B63">
        <v>56.6</v>
      </c>
      <c r="C63">
        <v>11.6</v>
      </c>
      <c r="D63">
        <v>280.8</v>
      </c>
      <c r="E63">
        <v>297.2</v>
      </c>
      <c r="F63">
        <v>0</v>
      </c>
      <c r="G63">
        <v>0</v>
      </c>
    </row>
    <row r="64" spans="1:7" ht="15" x14ac:dyDescent="0.25">
      <c r="A64" s="173" t="s">
        <v>107</v>
      </c>
      <c r="B64">
        <v>20</v>
      </c>
      <c r="C64">
        <v>6</v>
      </c>
      <c r="D64">
        <v>410.4</v>
      </c>
      <c r="E64">
        <v>364.9</v>
      </c>
      <c r="F64">
        <v>0</v>
      </c>
      <c r="G64">
        <v>0</v>
      </c>
    </row>
    <row r="65" spans="1:7" ht="15" x14ac:dyDescent="0.25">
      <c r="A65" s="173" t="s">
        <v>108</v>
      </c>
      <c r="B65">
        <v>0</v>
      </c>
      <c r="C65">
        <v>0</v>
      </c>
      <c r="D65">
        <v>0</v>
      </c>
      <c r="E65">
        <v>4.7</v>
      </c>
      <c r="F65">
        <v>0</v>
      </c>
      <c r="G65">
        <v>0</v>
      </c>
    </row>
    <row r="66" spans="1:7" ht="15" x14ac:dyDescent="0.25">
      <c r="A66" s="173" t="s">
        <v>109</v>
      </c>
      <c r="B66">
        <v>0</v>
      </c>
      <c r="C66">
        <v>11.3</v>
      </c>
      <c r="D66">
        <v>258.2</v>
      </c>
      <c r="E66">
        <v>215.3</v>
      </c>
      <c r="F66">
        <v>0</v>
      </c>
      <c r="G66">
        <v>0</v>
      </c>
    </row>
    <row r="67" spans="1:7" ht="15" x14ac:dyDescent="0.25">
      <c r="A67" s="173" t="s">
        <v>110</v>
      </c>
      <c r="B67">
        <v>0</v>
      </c>
      <c r="C67">
        <v>0</v>
      </c>
      <c r="D67">
        <v>33.9</v>
      </c>
      <c r="E67">
        <v>35.299999999999997</v>
      </c>
      <c r="F67">
        <v>0</v>
      </c>
      <c r="G67">
        <v>0</v>
      </c>
    </row>
    <row r="68" spans="1:7" ht="15" x14ac:dyDescent="0.25">
      <c r="A68" s="173" t="s">
        <v>111</v>
      </c>
      <c r="B68">
        <v>67</v>
      </c>
      <c r="C68">
        <v>103</v>
      </c>
      <c r="D68">
        <v>159.9</v>
      </c>
      <c r="E68">
        <v>59.5</v>
      </c>
      <c r="F68">
        <v>0</v>
      </c>
      <c r="G68">
        <v>0</v>
      </c>
    </row>
    <row r="69" spans="1:7" ht="15" x14ac:dyDescent="0.25">
      <c r="A69" s="173" t="s">
        <v>112</v>
      </c>
      <c r="B69">
        <v>93.3</v>
      </c>
      <c r="C69">
        <v>110.2</v>
      </c>
      <c r="D69">
        <v>217.8</v>
      </c>
      <c r="E69">
        <v>204</v>
      </c>
      <c r="F69">
        <v>0</v>
      </c>
      <c r="G69">
        <v>0</v>
      </c>
    </row>
    <row r="70" spans="1:7" ht="15" x14ac:dyDescent="0.25">
      <c r="A70" s="173" t="s">
        <v>113</v>
      </c>
      <c r="B70">
        <v>15.2</v>
      </c>
      <c r="C70">
        <v>12.5</v>
      </c>
      <c r="D70">
        <v>130.9</v>
      </c>
      <c r="E70">
        <v>128.4</v>
      </c>
      <c r="F70">
        <v>0</v>
      </c>
      <c r="G70">
        <v>0</v>
      </c>
    </row>
    <row r="71" spans="1:7" ht="15" x14ac:dyDescent="0.25">
      <c r="A71" s="173" t="s">
        <v>114</v>
      </c>
      <c r="B71">
        <v>2.6</v>
      </c>
      <c r="C71">
        <v>14.6</v>
      </c>
      <c r="D71">
        <v>30.5</v>
      </c>
      <c r="E71">
        <v>30.1</v>
      </c>
      <c r="F71">
        <v>0</v>
      </c>
      <c r="G71">
        <v>0</v>
      </c>
    </row>
    <row r="72" spans="1:7" ht="15" x14ac:dyDescent="0.25">
      <c r="A72" s="173" t="s">
        <v>115</v>
      </c>
      <c r="B72">
        <v>809.4</v>
      </c>
      <c r="C72">
        <v>1144.7</v>
      </c>
      <c r="D72">
        <v>2975.8</v>
      </c>
      <c r="E72">
        <v>2410</v>
      </c>
      <c r="F72">
        <v>70.900000000000006</v>
      </c>
      <c r="G72">
        <v>0</v>
      </c>
    </row>
    <row r="73" spans="1:7" ht="15" x14ac:dyDescent="0.25">
      <c r="A73" s="173" t="s">
        <v>116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</row>
    <row r="74" spans="1:7" ht="15" x14ac:dyDescent="0.25">
      <c r="A74" s="173" t="s">
        <v>117</v>
      </c>
      <c r="B74">
        <v>12.9</v>
      </c>
      <c r="C74">
        <v>43.2</v>
      </c>
      <c r="D74">
        <v>44.2</v>
      </c>
      <c r="E74">
        <v>54.1</v>
      </c>
      <c r="F74">
        <v>0</v>
      </c>
      <c r="G74">
        <v>0</v>
      </c>
    </row>
    <row r="75" spans="1:7" ht="15" x14ac:dyDescent="0.25">
      <c r="A75" s="173" t="s">
        <v>118</v>
      </c>
      <c r="B75">
        <v>86.5</v>
      </c>
      <c r="C75">
        <v>279.2</v>
      </c>
      <c r="D75">
        <v>50.3</v>
      </c>
      <c r="E75">
        <v>131.30000000000001</v>
      </c>
      <c r="F75">
        <v>0</v>
      </c>
      <c r="G75">
        <v>0</v>
      </c>
    </row>
    <row r="76" spans="1:7" ht="15" x14ac:dyDescent="0.25">
      <c r="A76" s="173" t="s">
        <v>119</v>
      </c>
      <c r="B76">
        <v>51</v>
      </c>
      <c r="C76">
        <v>37</v>
      </c>
      <c r="D76">
        <v>237.1</v>
      </c>
      <c r="E76">
        <v>138.5</v>
      </c>
      <c r="F76">
        <v>16.899999999999999</v>
      </c>
      <c r="G76">
        <v>0</v>
      </c>
    </row>
    <row r="77" spans="1:7" ht="15" x14ac:dyDescent="0.25">
      <c r="A77" s="173" t="s">
        <v>120</v>
      </c>
      <c r="B77">
        <v>11.3</v>
      </c>
      <c r="C77">
        <v>22.7</v>
      </c>
      <c r="D77">
        <v>60.4</v>
      </c>
      <c r="E77">
        <v>129.19999999999999</v>
      </c>
      <c r="F77">
        <v>0</v>
      </c>
      <c r="G77">
        <v>0</v>
      </c>
    </row>
    <row r="78" spans="1:7" ht="15" x14ac:dyDescent="0.25">
      <c r="A78" s="173" t="s">
        <v>1076</v>
      </c>
      <c r="B78">
        <v>0</v>
      </c>
      <c r="C78">
        <v>0</v>
      </c>
      <c r="D78">
        <v>13.2</v>
      </c>
      <c r="E78">
        <v>0</v>
      </c>
      <c r="F78">
        <v>0</v>
      </c>
      <c r="G78">
        <v>0</v>
      </c>
    </row>
    <row r="79" spans="1:7" ht="15" x14ac:dyDescent="0.25">
      <c r="A79" s="173" t="s">
        <v>121</v>
      </c>
      <c r="B79">
        <v>0</v>
      </c>
      <c r="C79">
        <v>10</v>
      </c>
      <c r="D79">
        <v>64.900000000000006</v>
      </c>
      <c r="E79">
        <v>91.1</v>
      </c>
      <c r="F79">
        <v>0</v>
      </c>
      <c r="G79">
        <v>0</v>
      </c>
    </row>
    <row r="80" spans="1:7" ht="15" x14ac:dyDescent="0.25">
      <c r="A80" s="173" t="s">
        <v>122</v>
      </c>
      <c r="B80">
        <v>75</v>
      </c>
      <c r="C80">
        <v>2.2999999999999998</v>
      </c>
      <c r="D80">
        <v>542.4</v>
      </c>
      <c r="E80">
        <v>193.9</v>
      </c>
      <c r="F80">
        <v>0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184</v>
      </c>
      <c r="D81" t="s">
        <v>181</v>
      </c>
      <c r="E81" t="s">
        <v>67</v>
      </c>
      <c r="F81" t="s">
        <v>185</v>
      </c>
      <c r="G81" t="s">
        <v>68</v>
      </c>
    </row>
    <row r="82" spans="1:7" ht="15" x14ac:dyDescent="0.25">
      <c r="A82" s="173" t="s">
        <v>123</v>
      </c>
      <c r="B82">
        <v>4148.8</v>
      </c>
      <c r="C82">
        <v>4108.3999999999996</v>
      </c>
      <c r="D82">
        <v>17100.7</v>
      </c>
      <c r="E82">
        <v>14156.9</v>
      </c>
      <c r="F82">
        <v>174.6</v>
      </c>
      <c r="G82">
        <v>0</v>
      </c>
    </row>
    <row r="83" spans="1:7" ht="15" x14ac:dyDescent="0.25">
      <c r="A83" s="173" t="s">
        <v>124</v>
      </c>
      <c r="B83">
        <v>1060.8</v>
      </c>
      <c r="C83">
        <v>859.1</v>
      </c>
      <c r="D83">
        <v>0</v>
      </c>
      <c r="E83">
        <v>0</v>
      </c>
      <c r="F83">
        <v>18</v>
      </c>
      <c r="G83">
        <v>0</v>
      </c>
    </row>
    <row r="84" spans="1:7" ht="15" x14ac:dyDescent="0.25">
      <c r="A84" s="173" t="s">
        <v>65</v>
      </c>
      <c r="B84" t="s">
        <v>66</v>
      </c>
      <c r="C84" t="s">
        <v>184</v>
      </c>
      <c r="D84" t="s">
        <v>181</v>
      </c>
      <c r="E84" t="s">
        <v>67</v>
      </c>
      <c r="F84" t="s">
        <v>185</v>
      </c>
      <c r="G84" t="s">
        <v>68</v>
      </c>
    </row>
    <row r="85" spans="1:7" ht="15" x14ac:dyDescent="0.25">
      <c r="A85" s="173" t="s">
        <v>125</v>
      </c>
      <c r="B85">
        <v>5209.6000000000004</v>
      </c>
      <c r="C85">
        <v>4967.5</v>
      </c>
      <c r="D85">
        <v>17100.7</v>
      </c>
      <c r="E85">
        <v>14156.9</v>
      </c>
      <c r="F85">
        <v>192.6</v>
      </c>
      <c r="G85">
        <v>0</v>
      </c>
    </row>
    <row r="86" spans="1:7" ht="15" x14ac:dyDescent="0.25">
      <c r="A86" s="173" t="s">
        <v>126</v>
      </c>
      <c r="B86" t="s">
        <v>45</v>
      </c>
      <c r="C86" t="s">
        <v>45</v>
      </c>
      <c r="D86">
        <v>0</v>
      </c>
      <c r="E86">
        <v>0</v>
      </c>
      <c r="F86" t="s">
        <v>45</v>
      </c>
      <c r="G86" t="s">
        <v>45</v>
      </c>
    </row>
    <row r="87" spans="1:7" ht="15" x14ac:dyDescent="0.25">
      <c r="A87" s="173" t="s">
        <v>127</v>
      </c>
      <c r="B87">
        <v>0</v>
      </c>
      <c r="C87">
        <v>0</v>
      </c>
      <c r="D87" t="s">
        <v>45</v>
      </c>
      <c r="E87" t="s">
        <v>45</v>
      </c>
      <c r="F87">
        <v>0</v>
      </c>
      <c r="G87">
        <v>0</v>
      </c>
    </row>
    <row r="88" spans="1:7" ht="15" x14ac:dyDescent="0.25">
      <c r="A88" s="173" t="s">
        <v>65</v>
      </c>
      <c r="B88" t="s">
        <v>66</v>
      </c>
      <c r="C88" t="s">
        <v>184</v>
      </c>
      <c r="D88" t="s">
        <v>181</v>
      </c>
      <c r="E88" t="s">
        <v>67</v>
      </c>
      <c r="F88" t="s">
        <v>185</v>
      </c>
      <c r="G88" t="s">
        <v>68</v>
      </c>
    </row>
  </sheetData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0B3D92-4851-419E-8096-1645EE4033B7}">
  <dimension ref="A1:G85"/>
  <sheetViews>
    <sheetView topLeftCell="A52" workbookViewId="0">
      <selection activeCell="B7" sqref="B7"/>
    </sheetView>
  </sheetViews>
  <sheetFormatPr defaultRowHeight="13.2" x14ac:dyDescent="0.25"/>
  <cols>
    <col min="1" max="1" width="25.33203125" customWidth="1"/>
    <col min="2" max="2" width="13.33203125" customWidth="1"/>
    <col min="3" max="4" width="11.109375" customWidth="1"/>
    <col min="5" max="5" width="11.33203125" customWidth="1"/>
    <col min="6" max="6" width="13.5546875" customWidth="1"/>
    <col min="7" max="7" width="12.441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227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1</v>
      </c>
      <c r="C12">
        <v>33</v>
      </c>
      <c r="D12">
        <v>198.6</v>
      </c>
      <c r="E12">
        <v>289.39999999999998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1</v>
      </c>
      <c r="C14">
        <v>33</v>
      </c>
      <c r="D14">
        <v>124.1</v>
      </c>
      <c r="E14">
        <v>235.1</v>
      </c>
      <c r="F14">
        <v>0</v>
      </c>
      <c r="G14">
        <v>0</v>
      </c>
    </row>
    <row r="15" spans="1:7" ht="15" x14ac:dyDescent="0.25">
      <c r="A15" s="173" t="s">
        <v>172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73</v>
      </c>
      <c r="B17">
        <v>0</v>
      </c>
      <c r="C17">
        <v>0</v>
      </c>
      <c r="D17">
        <v>41.7</v>
      </c>
      <c r="E17">
        <v>19.100000000000001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385</v>
      </c>
      <c r="C20">
        <v>581.29999999999995</v>
      </c>
      <c r="D20">
        <v>1112.5999999999999</v>
      </c>
      <c r="E20">
        <v>1186.4000000000001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192.3</v>
      </c>
      <c r="C22">
        <v>142.19999999999999</v>
      </c>
      <c r="D22">
        <v>717.4</v>
      </c>
      <c r="E22">
        <v>462.6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1724.3</v>
      </c>
      <c r="C24">
        <v>0</v>
      </c>
      <c r="D24">
        <v>673.6</v>
      </c>
      <c r="E24">
        <v>750.3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1317.4</v>
      </c>
      <c r="C26">
        <v>1526.4</v>
      </c>
      <c r="D26">
        <v>3580</v>
      </c>
      <c r="E26">
        <v>3132.3</v>
      </c>
      <c r="F26">
        <v>0</v>
      </c>
      <c r="G26">
        <v>0</v>
      </c>
    </row>
    <row r="27" spans="1:7" ht="15" x14ac:dyDescent="0.25">
      <c r="A27" s="173" t="s">
        <v>167</v>
      </c>
      <c r="B27">
        <v>0</v>
      </c>
      <c r="C27">
        <v>0</v>
      </c>
      <c r="D27">
        <v>92.5</v>
      </c>
      <c r="E27">
        <v>0</v>
      </c>
      <c r="F27">
        <v>0</v>
      </c>
      <c r="G27">
        <v>0</v>
      </c>
    </row>
    <row r="28" spans="1:7" ht="15" x14ac:dyDescent="0.25">
      <c r="A28" s="173" t="s">
        <v>78</v>
      </c>
      <c r="B28">
        <v>0</v>
      </c>
      <c r="C28">
        <v>5.6</v>
      </c>
      <c r="D28">
        <v>46.7</v>
      </c>
      <c r="E28">
        <v>1.9</v>
      </c>
      <c r="F28">
        <v>0</v>
      </c>
      <c r="G28">
        <v>0</v>
      </c>
    </row>
    <row r="29" spans="1:7" ht="15" x14ac:dyDescent="0.25">
      <c r="A29" s="173" t="s">
        <v>79</v>
      </c>
      <c r="B29">
        <v>0.5</v>
      </c>
      <c r="C29">
        <v>0.3</v>
      </c>
      <c r="D29">
        <v>1.9</v>
      </c>
      <c r="E29">
        <v>1.8</v>
      </c>
      <c r="F29">
        <v>0</v>
      </c>
      <c r="G29">
        <v>0</v>
      </c>
    </row>
    <row r="30" spans="1:7" ht="15" x14ac:dyDescent="0.25">
      <c r="A30" s="173" t="s">
        <v>80</v>
      </c>
      <c r="B30">
        <v>115.4</v>
      </c>
      <c r="C30">
        <v>63</v>
      </c>
      <c r="D30">
        <v>263.5</v>
      </c>
      <c r="E30">
        <v>236.1</v>
      </c>
      <c r="F30">
        <v>0</v>
      </c>
      <c r="G30">
        <v>0</v>
      </c>
    </row>
    <row r="31" spans="1:7" ht="15" x14ac:dyDescent="0.25">
      <c r="A31" s="173" t="s">
        <v>173</v>
      </c>
      <c r="B31">
        <v>0</v>
      </c>
      <c r="C31">
        <v>200</v>
      </c>
      <c r="D31">
        <v>0</v>
      </c>
      <c r="E31">
        <v>157.5</v>
      </c>
      <c r="F31">
        <v>0</v>
      </c>
      <c r="G31">
        <v>0</v>
      </c>
    </row>
    <row r="32" spans="1:7" ht="15" x14ac:dyDescent="0.25">
      <c r="A32" s="173" t="s">
        <v>168</v>
      </c>
      <c r="B32">
        <v>0</v>
      </c>
      <c r="C32">
        <v>0</v>
      </c>
      <c r="D32" t="s">
        <v>94</v>
      </c>
      <c r="E32">
        <v>0</v>
      </c>
      <c r="F32">
        <v>0</v>
      </c>
      <c r="G32">
        <v>0</v>
      </c>
    </row>
    <row r="33" spans="1:7" ht="15" x14ac:dyDescent="0.25">
      <c r="A33" s="173" t="s">
        <v>81</v>
      </c>
      <c r="B33">
        <v>367.3</v>
      </c>
      <c r="C33">
        <v>390.6</v>
      </c>
      <c r="D33">
        <v>747.4</v>
      </c>
      <c r="E33">
        <v>725.9</v>
      </c>
      <c r="F33">
        <v>0</v>
      </c>
      <c r="G33">
        <v>0</v>
      </c>
    </row>
    <row r="34" spans="1:7" ht="15" x14ac:dyDescent="0.25">
      <c r="A34" s="173" t="s">
        <v>169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82</v>
      </c>
      <c r="B35">
        <v>16.8</v>
      </c>
      <c r="C35">
        <v>4</v>
      </c>
      <c r="D35">
        <v>80.599999999999994</v>
      </c>
      <c r="E35">
        <v>38.799999999999997</v>
      </c>
      <c r="F35">
        <v>0</v>
      </c>
      <c r="G35">
        <v>0</v>
      </c>
    </row>
    <row r="36" spans="1:7" ht="15" x14ac:dyDescent="0.25">
      <c r="A36" s="173" t="s">
        <v>170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73" t="s">
        <v>83</v>
      </c>
      <c r="B37">
        <v>612</v>
      </c>
      <c r="C37">
        <v>401</v>
      </c>
      <c r="D37">
        <v>1550.2</v>
      </c>
      <c r="E37">
        <v>1364</v>
      </c>
      <c r="F37">
        <v>0</v>
      </c>
      <c r="G37">
        <v>0</v>
      </c>
    </row>
    <row r="38" spans="1:7" ht="15" x14ac:dyDescent="0.25">
      <c r="A38" s="173" t="s">
        <v>84</v>
      </c>
      <c r="B38">
        <v>0</v>
      </c>
      <c r="C38">
        <v>0</v>
      </c>
      <c r="D38">
        <v>19.8</v>
      </c>
      <c r="E38">
        <v>0</v>
      </c>
      <c r="F38">
        <v>0</v>
      </c>
      <c r="G38">
        <v>0</v>
      </c>
    </row>
    <row r="39" spans="1:7" ht="15" x14ac:dyDescent="0.25">
      <c r="A39" s="173" t="s">
        <v>85</v>
      </c>
      <c r="B39">
        <v>20.6</v>
      </c>
      <c r="C39">
        <v>0</v>
      </c>
      <c r="D39">
        <v>45</v>
      </c>
      <c r="E39">
        <v>22.3</v>
      </c>
      <c r="F39">
        <v>0</v>
      </c>
      <c r="G39">
        <v>0</v>
      </c>
    </row>
    <row r="40" spans="1:7" ht="15" x14ac:dyDescent="0.25">
      <c r="A40" s="173" t="s">
        <v>86</v>
      </c>
      <c r="B40">
        <v>77.7</v>
      </c>
      <c r="C40">
        <v>373.3</v>
      </c>
      <c r="D40">
        <v>309.2</v>
      </c>
      <c r="E40">
        <v>236.5</v>
      </c>
      <c r="F40">
        <v>0</v>
      </c>
      <c r="G40">
        <v>0</v>
      </c>
    </row>
    <row r="41" spans="1:7" ht="15" x14ac:dyDescent="0.25">
      <c r="A41" s="173" t="s">
        <v>87</v>
      </c>
      <c r="B41">
        <v>3</v>
      </c>
      <c r="C41">
        <v>25.2</v>
      </c>
      <c r="D41">
        <v>0</v>
      </c>
      <c r="E41">
        <v>1.9</v>
      </c>
      <c r="F41">
        <v>0</v>
      </c>
      <c r="G41">
        <v>0</v>
      </c>
    </row>
    <row r="42" spans="1:7" ht="15" x14ac:dyDescent="0.25">
      <c r="A42" s="173" t="s">
        <v>88</v>
      </c>
      <c r="B42">
        <v>104.1</v>
      </c>
      <c r="C42">
        <v>63.5</v>
      </c>
      <c r="D42">
        <v>255.9</v>
      </c>
      <c r="E42">
        <v>188.1</v>
      </c>
      <c r="F42">
        <v>0</v>
      </c>
      <c r="G42">
        <v>0</v>
      </c>
    </row>
    <row r="43" spans="1:7" ht="15" x14ac:dyDescent="0.25">
      <c r="A43" s="173" t="s">
        <v>89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73" t="s">
        <v>69</v>
      </c>
    </row>
    <row r="45" spans="1:7" ht="15" x14ac:dyDescent="0.25">
      <c r="A45" s="173" t="s">
        <v>90</v>
      </c>
      <c r="B45">
        <v>148</v>
      </c>
      <c r="C45">
        <v>121</v>
      </c>
      <c r="D45">
        <v>443</v>
      </c>
      <c r="E45">
        <v>865</v>
      </c>
      <c r="F45">
        <v>0</v>
      </c>
      <c r="G45">
        <v>0</v>
      </c>
    </row>
    <row r="46" spans="1:7" ht="15" x14ac:dyDescent="0.25">
      <c r="A46" s="173" t="s">
        <v>91</v>
      </c>
      <c r="B46">
        <v>30</v>
      </c>
      <c r="C46">
        <v>60</v>
      </c>
      <c r="D46">
        <v>189.6</v>
      </c>
      <c r="E46">
        <v>51.5</v>
      </c>
      <c r="F46">
        <v>0</v>
      </c>
      <c r="G46">
        <v>0</v>
      </c>
    </row>
    <row r="47" spans="1:7" ht="15" x14ac:dyDescent="0.25">
      <c r="A47" s="173" t="s">
        <v>92</v>
      </c>
      <c r="B47">
        <v>105</v>
      </c>
      <c r="C47">
        <v>0</v>
      </c>
      <c r="D47">
        <v>20.3</v>
      </c>
      <c r="E47">
        <v>66</v>
      </c>
      <c r="F47">
        <v>0</v>
      </c>
      <c r="G47">
        <v>0</v>
      </c>
    </row>
    <row r="48" spans="1:7" ht="15" x14ac:dyDescent="0.25">
      <c r="A48" s="173" t="s">
        <v>175</v>
      </c>
      <c r="B48">
        <v>0</v>
      </c>
      <c r="C48">
        <v>0</v>
      </c>
      <c r="D48">
        <v>0</v>
      </c>
      <c r="E48">
        <v>46.6</v>
      </c>
      <c r="F48">
        <v>0</v>
      </c>
      <c r="G48">
        <v>0</v>
      </c>
    </row>
    <row r="49" spans="1:7" ht="15" x14ac:dyDescent="0.25">
      <c r="A49" s="173" t="s">
        <v>93</v>
      </c>
      <c r="B49">
        <v>0</v>
      </c>
      <c r="C49">
        <v>0</v>
      </c>
      <c r="D49">
        <v>28.8</v>
      </c>
      <c r="E49">
        <v>31.9</v>
      </c>
      <c r="F49">
        <v>0</v>
      </c>
      <c r="G49">
        <v>0</v>
      </c>
    </row>
    <row r="50" spans="1:7" ht="15" x14ac:dyDescent="0.25">
      <c r="A50" s="173" t="s">
        <v>95</v>
      </c>
      <c r="B50">
        <v>0</v>
      </c>
      <c r="C50">
        <v>0</v>
      </c>
      <c r="D50">
        <v>4.2</v>
      </c>
      <c r="E50">
        <v>2.7</v>
      </c>
      <c r="F50">
        <v>0</v>
      </c>
      <c r="G50">
        <v>0</v>
      </c>
    </row>
    <row r="51" spans="1:7" ht="15" x14ac:dyDescent="0.25">
      <c r="A51" s="173" t="s">
        <v>96</v>
      </c>
      <c r="B51">
        <v>13</v>
      </c>
      <c r="C51">
        <v>61</v>
      </c>
      <c r="D51">
        <v>189.1</v>
      </c>
      <c r="E51">
        <v>631.29999999999995</v>
      </c>
      <c r="F51">
        <v>0</v>
      </c>
      <c r="G51">
        <v>0</v>
      </c>
    </row>
    <row r="52" spans="1:7" ht="15" x14ac:dyDescent="0.25">
      <c r="A52" s="173" t="s">
        <v>97</v>
      </c>
      <c r="B52">
        <v>0</v>
      </c>
      <c r="C52">
        <v>0</v>
      </c>
      <c r="D52">
        <v>11</v>
      </c>
      <c r="E52">
        <v>35.1</v>
      </c>
      <c r="F52">
        <v>0</v>
      </c>
      <c r="G52">
        <v>0</v>
      </c>
    </row>
    <row r="53" spans="1:7" ht="15" x14ac:dyDescent="0.25">
      <c r="A53" s="173" t="s">
        <v>69</v>
      </c>
    </row>
    <row r="54" spans="1:7" ht="15" x14ac:dyDescent="0.25">
      <c r="A54" s="173" t="s">
        <v>98</v>
      </c>
      <c r="B54">
        <v>1275.8</v>
      </c>
      <c r="C54">
        <v>1243.7</v>
      </c>
      <c r="D54">
        <v>3462.6</v>
      </c>
      <c r="E54">
        <v>4478.8999999999996</v>
      </c>
      <c r="F54">
        <v>119.4</v>
      </c>
      <c r="G54">
        <v>0</v>
      </c>
    </row>
    <row r="55" spans="1:7" ht="15" x14ac:dyDescent="0.25">
      <c r="A55" s="173" t="s">
        <v>99</v>
      </c>
      <c r="B55">
        <v>0</v>
      </c>
      <c r="C55">
        <v>3</v>
      </c>
      <c r="D55">
        <v>15.1</v>
      </c>
      <c r="E55">
        <v>14.5</v>
      </c>
      <c r="F55">
        <v>0</v>
      </c>
      <c r="G55">
        <v>0</v>
      </c>
    </row>
    <row r="56" spans="1:7" ht="15" x14ac:dyDescent="0.25">
      <c r="A56" s="173" t="s">
        <v>100</v>
      </c>
      <c r="B56">
        <v>0</v>
      </c>
      <c r="C56">
        <v>0</v>
      </c>
      <c r="D56">
        <v>13.5</v>
      </c>
      <c r="E56">
        <v>16.600000000000001</v>
      </c>
      <c r="F56">
        <v>0</v>
      </c>
      <c r="G56">
        <v>0</v>
      </c>
    </row>
    <row r="57" spans="1:7" ht="15" x14ac:dyDescent="0.25">
      <c r="A57" s="173" t="s">
        <v>101</v>
      </c>
      <c r="B57">
        <v>0</v>
      </c>
      <c r="C57">
        <v>0</v>
      </c>
      <c r="D57">
        <v>106.7</v>
      </c>
      <c r="E57">
        <v>282.10000000000002</v>
      </c>
      <c r="F57">
        <v>0</v>
      </c>
      <c r="G57">
        <v>0</v>
      </c>
    </row>
    <row r="58" spans="1:7" ht="15" x14ac:dyDescent="0.25">
      <c r="A58" s="173" t="s">
        <v>102</v>
      </c>
      <c r="B58">
        <v>8</v>
      </c>
      <c r="C58">
        <v>8</v>
      </c>
      <c r="D58">
        <v>50.5</v>
      </c>
      <c r="E58">
        <v>48.1</v>
      </c>
      <c r="F58">
        <v>0</v>
      </c>
      <c r="G58">
        <v>0</v>
      </c>
    </row>
    <row r="59" spans="1:7" ht="15" x14ac:dyDescent="0.25">
      <c r="A59" s="173" t="s">
        <v>103</v>
      </c>
      <c r="B59">
        <v>4.7</v>
      </c>
      <c r="C59">
        <v>1.6</v>
      </c>
      <c r="D59">
        <v>40.6</v>
      </c>
      <c r="E59">
        <v>8.4</v>
      </c>
      <c r="F59">
        <v>0</v>
      </c>
      <c r="G59">
        <v>0</v>
      </c>
    </row>
    <row r="60" spans="1:7" ht="15" x14ac:dyDescent="0.25">
      <c r="A60" s="173" t="s">
        <v>104</v>
      </c>
      <c r="B60">
        <v>32</v>
      </c>
      <c r="C60">
        <v>95</v>
      </c>
      <c r="D60">
        <v>232.4</v>
      </c>
      <c r="E60">
        <v>214.2</v>
      </c>
      <c r="F60">
        <v>0</v>
      </c>
      <c r="G60">
        <v>0</v>
      </c>
    </row>
    <row r="61" spans="1:7" ht="15" x14ac:dyDescent="0.25">
      <c r="A61" s="173" t="s">
        <v>105</v>
      </c>
      <c r="B61">
        <v>33</v>
      </c>
      <c r="C61">
        <v>53.5</v>
      </c>
      <c r="D61">
        <v>184.7</v>
      </c>
      <c r="E61">
        <v>358.2</v>
      </c>
      <c r="F61">
        <v>18</v>
      </c>
      <c r="G61">
        <v>0</v>
      </c>
    </row>
    <row r="62" spans="1:7" ht="15" x14ac:dyDescent="0.25">
      <c r="A62" s="173" t="s">
        <v>106</v>
      </c>
      <c r="B62">
        <v>73.2</v>
      </c>
      <c r="C62">
        <v>54.2</v>
      </c>
      <c r="D62">
        <v>108.9</v>
      </c>
      <c r="E62">
        <v>186.8</v>
      </c>
      <c r="F62">
        <v>0</v>
      </c>
      <c r="G62">
        <v>0</v>
      </c>
    </row>
    <row r="63" spans="1:7" ht="15" x14ac:dyDescent="0.25">
      <c r="A63" s="173" t="s">
        <v>107</v>
      </c>
      <c r="B63">
        <v>0</v>
      </c>
      <c r="C63">
        <v>25</v>
      </c>
      <c r="D63">
        <v>211.9</v>
      </c>
      <c r="E63">
        <v>232.6</v>
      </c>
      <c r="F63">
        <v>0</v>
      </c>
      <c r="G63">
        <v>0</v>
      </c>
    </row>
    <row r="64" spans="1:7" ht="15" x14ac:dyDescent="0.25">
      <c r="A64" s="173" t="s">
        <v>109</v>
      </c>
      <c r="B64">
        <v>14.5</v>
      </c>
      <c r="C64">
        <v>63.9</v>
      </c>
      <c r="D64">
        <v>95.5</v>
      </c>
      <c r="E64">
        <v>231.6</v>
      </c>
      <c r="F64">
        <v>0</v>
      </c>
      <c r="G64">
        <v>0</v>
      </c>
    </row>
    <row r="65" spans="1:7" ht="15" x14ac:dyDescent="0.25">
      <c r="A65" s="173" t="s">
        <v>110</v>
      </c>
      <c r="B65">
        <v>0</v>
      </c>
      <c r="C65">
        <v>0</v>
      </c>
      <c r="D65">
        <v>0</v>
      </c>
      <c r="E65">
        <v>15.3</v>
      </c>
      <c r="F65">
        <v>0</v>
      </c>
      <c r="G65">
        <v>0</v>
      </c>
    </row>
    <row r="66" spans="1:7" ht="15" x14ac:dyDescent="0.25">
      <c r="A66" s="173" t="s">
        <v>111</v>
      </c>
      <c r="B66">
        <v>14.5</v>
      </c>
      <c r="C66">
        <v>0</v>
      </c>
      <c r="D66">
        <v>86.9</v>
      </c>
      <c r="E66">
        <v>14.2</v>
      </c>
      <c r="F66">
        <v>0</v>
      </c>
      <c r="G66">
        <v>0</v>
      </c>
    </row>
    <row r="67" spans="1:7" ht="15" x14ac:dyDescent="0.25">
      <c r="A67" s="173" t="s">
        <v>112</v>
      </c>
      <c r="B67">
        <v>64.5</v>
      </c>
      <c r="C67">
        <v>108.5</v>
      </c>
      <c r="D67">
        <v>182.5</v>
      </c>
      <c r="E67">
        <v>196.3</v>
      </c>
      <c r="F67">
        <v>0</v>
      </c>
      <c r="G67">
        <v>0</v>
      </c>
    </row>
    <row r="68" spans="1:7" ht="15" x14ac:dyDescent="0.25">
      <c r="A68" s="173" t="s">
        <v>113</v>
      </c>
      <c r="B68">
        <v>22</v>
      </c>
      <c r="C68">
        <v>22</v>
      </c>
      <c r="D68">
        <v>68</v>
      </c>
      <c r="E68">
        <v>113.9</v>
      </c>
      <c r="F68">
        <v>0</v>
      </c>
      <c r="G68">
        <v>0</v>
      </c>
    </row>
    <row r="69" spans="1:7" ht="15" x14ac:dyDescent="0.25">
      <c r="A69" s="173" t="s">
        <v>114</v>
      </c>
      <c r="B69">
        <v>0</v>
      </c>
      <c r="C69">
        <v>2.1</v>
      </c>
      <c r="D69">
        <v>23.8</v>
      </c>
      <c r="E69">
        <v>20.8</v>
      </c>
      <c r="F69">
        <v>0</v>
      </c>
      <c r="G69">
        <v>0</v>
      </c>
    </row>
    <row r="70" spans="1:7" ht="15" x14ac:dyDescent="0.25">
      <c r="A70" s="173" t="s">
        <v>115</v>
      </c>
      <c r="B70">
        <v>766.7</v>
      </c>
      <c r="C70">
        <v>616.6</v>
      </c>
      <c r="D70">
        <v>1710.8</v>
      </c>
      <c r="E70">
        <v>2028.8</v>
      </c>
      <c r="F70">
        <v>25</v>
      </c>
      <c r="G70">
        <v>0</v>
      </c>
    </row>
    <row r="71" spans="1:7" ht="15" x14ac:dyDescent="0.25">
      <c r="A71" s="173" t="s">
        <v>116</v>
      </c>
      <c r="B71">
        <v>0</v>
      </c>
      <c r="C71">
        <v>0</v>
      </c>
      <c r="D71" t="s">
        <v>94</v>
      </c>
      <c r="E71">
        <v>0</v>
      </c>
      <c r="F71">
        <v>0</v>
      </c>
      <c r="G71">
        <v>0</v>
      </c>
    </row>
    <row r="72" spans="1:7" ht="15" x14ac:dyDescent="0.25">
      <c r="A72" s="173" t="s">
        <v>117</v>
      </c>
      <c r="B72">
        <v>50.5</v>
      </c>
      <c r="C72">
        <v>6</v>
      </c>
      <c r="D72">
        <v>14.4</v>
      </c>
      <c r="E72">
        <v>30.6</v>
      </c>
      <c r="F72">
        <v>0</v>
      </c>
      <c r="G72">
        <v>0</v>
      </c>
    </row>
    <row r="73" spans="1:7" ht="15" x14ac:dyDescent="0.25">
      <c r="A73" s="173" t="s">
        <v>118</v>
      </c>
      <c r="B73">
        <v>73.7</v>
      </c>
      <c r="C73">
        <v>67.3</v>
      </c>
      <c r="D73">
        <v>51.9</v>
      </c>
      <c r="E73">
        <v>89.1</v>
      </c>
      <c r="F73">
        <v>42.7</v>
      </c>
      <c r="G73">
        <v>0</v>
      </c>
    </row>
    <row r="74" spans="1:7" ht="15" x14ac:dyDescent="0.25">
      <c r="A74" s="173" t="s">
        <v>119</v>
      </c>
      <c r="B74">
        <v>77.5</v>
      </c>
      <c r="C74">
        <v>101</v>
      </c>
      <c r="D74">
        <v>111.3</v>
      </c>
      <c r="E74">
        <v>84.6</v>
      </c>
      <c r="F74">
        <v>25</v>
      </c>
      <c r="G74">
        <v>0</v>
      </c>
    </row>
    <row r="75" spans="1:7" ht="15" x14ac:dyDescent="0.25">
      <c r="A75" s="173" t="s">
        <v>120</v>
      </c>
      <c r="B75">
        <v>15.7</v>
      </c>
      <c r="C75">
        <v>0</v>
      </c>
      <c r="D75">
        <v>38.6</v>
      </c>
      <c r="E75">
        <v>98.7</v>
      </c>
      <c r="F75">
        <v>0</v>
      </c>
      <c r="G75">
        <v>0</v>
      </c>
    </row>
    <row r="76" spans="1:7" ht="15" x14ac:dyDescent="0.25">
      <c r="A76" s="173" t="s">
        <v>121</v>
      </c>
      <c r="B76">
        <v>17.899999999999999</v>
      </c>
      <c r="C76">
        <v>10</v>
      </c>
      <c r="D76">
        <v>22.2</v>
      </c>
      <c r="E76">
        <v>73.8</v>
      </c>
      <c r="F76">
        <v>8.8000000000000007</v>
      </c>
      <c r="G76">
        <v>0</v>
      </c>
    </row>
    <row r="77" spans="1:7" ht="15" x14ac:dyDescent="0.25">
      <c r="A77" s="173" t="s">
        <v>122</v>
      </c>
      <c r="B77">
        <v>7.5</v>
      </c>
      <c r="C77">
        <v>6</v>
      </c>
      <c r="D77">
        <v>92.7</v>
      </c>
      <c r="E77">
        <v>119.6</v>
      </c>
      <c r="F77">
        <v>0</v>
      </c>
      <c r="G77">
        <v>0</v>
      </c>
    </row>
    <row r="78" spans="1:7" ht="15" x14ac:dyDescent="0.25">
      <c r="A78" s="173" t="s">
        <v>65</v>
      </c>
      <c r="B78" t="s">
        <v>66</v>
      </c>
      <c r="C78" t="s">
        <v>67</v>
      </c>
      <c r="D78" t="s">
        <v>66</v>
      </c>
      <c r="E78" t="s">
        <v>66</v>
      </c>
      <c r="F78" t="s">
        <v>66</v>
      </c>
      <c r="G78" t="s">
        <v>68</v>
      </c>
    </row>
    <row r="79" spans="1:7" ht="15" x14ac:dyDescent="0.25">
      <c r="A79" s="173" t="s">
        <v>123</v>
      </c>
      <c r="B79">
        <v>5043.8</v>
      </c>
      <c r="C79">
        <v>3647.5</v>
      </c>
      <c r="D79">
        <v>10187.700000000001</v>
      </c>
      <c r="E79">
        <v>11164.6</v>
      </c>
      <c r="F79">
        <v>119.4</v>
      </c>
      <c r="G79">
        <v>0</v>
      </c>
    </row>
    <row r="80" spans="1:7" ht="15" x14ac:dyDescent="0.25">
      <c r="A80" s="173" t="s">
        <v>124</v>
      </c>
      <c r="B80">
        <v>869.3</v>
      </c>
      <c r="C80">
        <v>721.7</v>
      </c>
      <c r="D80">
        <v>0</v>
      </c>
      <c r="E80">
        <v>0</v>
      </c>
      <c r="F80">
        <v>81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173" t="s">
        <v>125</v>
      </c>
      <c r="B82">
        <v>5913.2</v>
      </c>
      <c r="C82">
        <v>4369.2</v>
      </c>
      <c r="D82">
        <v>10187.700000000001</v>
      </c>
      <c r="E82">
        <v>11164.6</v>
      </c>
      <c r="F82">
        <v>200.4</v>
      </c>
      <c r="G82">
        <v>0</v>
      </c>
    </row>
    <row r="83" spans="1:7" ht="15" x14ac:dyDescent="0.25">
      <c r="A83" s="173" t="s">
        <v>126</v>
      </c>
      <c r="B83" t="s">
        <v>45</v>
      </c>
      <c r="C83" t="s">
        <v>45</v>
      </c>
      <c r="D83">
        <v>0</v>
      </c>
      <c r="E83">
        <v>0</v>
      </c>
      <c r="F83" t="s">
        <v>45</v>
      </c>
      <c r="G83" t="s">
        <v>45</v>
      </c>
    </row>
    <row r="84" spans="1:7" ht="15" x14ac:dyDescent="0.25">
      <c r="A84" s="173" t="s">
        <v>127</v>
      </c>
      <c r="B84">
        <v>0</v>
      </c>
      <c r="C84">
        <v>0</v>
      </c>
      <c r="D84" t="s">
        <v>45</v>
      </c>
      <c r="E84" t="s">
        <v>45</v>
      </c>
      <c r="F84">
        <v>0</v>
      </c>
      <c r="G84">
        <v>0</v>
      </c>
    </row>
    <row r="85" spans="1:7" ht="15" x14ac:dyDescent="0.25">
      <c r="A85" s="173" t="s">
        <v>65</v>
      </c>
      <c r="B85" t="s">
        <v>66</v>
      </c>
      <c r="C85" t="s">
        <v>67</v>
      </c>
      <c r="D85" t="s">
        <v>66</v>
      </c>
      <c r="E85" t="s">
        <v>66</v>
      </c>
      <c r="F85" t="s">
        <v>66</v>
      </c>
      <c r="G85" t="s">
        <v>68</v>
      </c>
    </row>
  </sheetData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182D7-64B6-4CDA-BD1C-B1C8A4E25968}">
  <dimension ref="A1:G85"/>
  <sheetViews>
    <sheetView topLeftCell="A57" workbookViewId="0">
      <selection activeCell="B7" sqref="B7"/>
    </sheetView>
  </sheetViews>
  <sheetFormatPr defaultRowHeight="13.2" x14ac:dyDescent="0.25"/>
  <cols>
    <col min="1" max="1" width="19.5546875" customWidth="1"/>
    <col min="2" max="2" width="13.33203125" customWidth="1"/>
    <col min="3" max="4" width="11.5546875" customWidth="1"/>
    <col min="5" max="5" width="15.66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228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58</v>
      </c>
      <c r="D7" t="s">
        <v>229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1</v>
      </c>
      <c r="C12">
        <v>33</v>
      </c>
      <c r="D12">
        <v>198.6</v>
      </c>
      <c r="E12">
        <v>289.39999999999998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1</v>
      </c>
      <c r="C14">
        <v>33</v>
      </c>
      <c r="D14">
        <v>124.1</v>
      </c>
      <c r="E14">
        <v>235.1</v>
      </c>
      <c r="F14">
        <v>0</v>
      </c>
      <c r="G14">
        <v>0</v>
      </c>
    </row>
    <row r="15" spans="1:7" ht="15" x14ac:dyDescent="0.25">
      <c r="A15" s="173" t="s">
        <v>172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73</v>
      </c>
      <c r="B17">
        <v>0</v>
      </c>
      <c r="C17">
        <v>0</v>
      </c>
      <c r="D17">
        <v>41.7</v>
      </c>
      <c r="E17">
        <v>19.100000000000001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384.8</v>
      </c>
      <c r="C20">
        <v>569.1</v>
      </c>
      <c r="D20">
        <v>1049.7</v>
      </c>
      <c r="E20">
        <v>1151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150.30000000000001</v>
      </c>
      <c r="C22">
        <v>174</v>
      </c>
      <c r="D22">
        <v>676</v>
      </c>
      <c r="E22">
        <v>429.1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1724.3</v>
      </c>
      <c r="C24">
        <v>65</v>
      </c>
      <c r="D24">
        <v>673.6</v>
      </c>
      <c r="E24">
        <v>682.2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1024.9000000000001</v>
      </c>
      <c r="C26">
        <v>1425.8</v>
      </c>
      <c r="D26">
        <v>3521.2</v>
      </c>
      <c r="E26">
        <v>3050.1</v>
      </c>
      <c r="F26">
        <v>0</v>
      </c>
      <c r="G26">
        <v>0</v>
      </c>
    </row>
    <row r="27" spans="1:7" ht="15" x14ac:dyDescent="0.25">
      <c r="A27" s="173" t="s">
        <v>167</v>
      </c>
      <c r="B27">
        <v>0</v>
      </c>
      <c r="C27">
        <v>0</v>
      </c>
      <c r="D27">
        <v>92.5</v>
      </c>
      <c r="E27">
        <v>0</v>
      </c>
      <c r="F27">
        <v>0</v>
      </c>
      <c r="G27">
        <v>0</v>
      </c>
    </row>
    <row r="28" spans="1:7" ht="15" x14ac:dyDescent="0.25">
      <c r="A28" s="173" t="s">
        <v>78</v>
      </c>
      <c r="B28">
        <v>0</v>
      </c>
      <c r="C28">
        <v>5.6</v>
      </c>
      <c r="D28">
        <v>46.7</v>
      </c>
      <c r="E28">
        <v>1.9</v>
      </c>
      <c r="F28">
        <v>0</v>
      </c>
      <c r="G28">
        <v>0</v>
      </c>
    </row>
    <row r="29" spans="1:7" ht="15" x14ac:dyDescent="0.25">
      <c r="A29" s="173" t="s">
        <v>79</v>
      </c>
      <c r="B29">
        <v>0.7</v>
      </c>
      <c r="C29">
        <v>0.4</v>
      </c>
      <c r="D29">
        <v>1.7</v>
      </c>
      <c r="E29">
        <v>1.5</v>
      </c>
      <c r="F29">
        <v>0</v>
      </c>
      <c r="G29">
        <v>0</v>
      </c>
    </row>
    <row r="30" spans="1:7" ht="15" x14ac:dyDescent="0.25">
      <c r="A30" s="173" t="s">
        <v>80</v>
      </c>
      <c r="B30">
        <v>115.4</v>
      </c>
      <c r="C30">
        <v>63</v>
      </c>
      <c r="D30">
        <v>263.5</v>
      </c>
      <c r="E30">
        <v>236.1</v>
      </c>
      <c r="F30">
        <v>0</v>
      </c>
      <c r="G30">
        <v>0</v>
      </c>
    </row>
    <row r="31" spans="1:7" ht="15" x14ac:dyDescent="0.25">
      <c r="A31" s="173" t="s">
        <v>173</v>
      </c>
      <c r="B31">
        <v>0</v>
      </c>
      <c r="C31">
        <v>200</v>
      </c>
      <c r="D31">
        <v>0</v>
      </c>
      <c r="E31">
        <v>157.5</v>
      </c>
      <c r="F31">
        <v>0</v>
      </c>
      <c r="G31">
        <v>0</v>
      </c>
    </row>
    <row r="32" spans="1:7" ht="15" x14ac:dyDescent="0.25">
      <c r="A32" s="173" t="s">
        <v>168</v>
      </c>
      <c r="B32">
        <v>0</v>
      </c>
      <c r="C32">
        <v>0</v>
      </c>
      <c r="D32" t="s">
        <v>94</v>
      </c>
      <c r="E32">
        <v>0</v>
      </c>
      <c r="F32">
        <v>0</v>
      </c>
      <c r="G32">
        <v>0</v>
      </c>
    </row>
    <row r="33" spans="1:7" ht="15" x14ac:dyDescent="0.25">
      <c r="A33" s="173" t="s">
        <v>81</v>
      </c>
      <c r="B33">
        <v>257.60000000000002</v>
      </c>
      <c r="C33">
        <v>278.60000000000002</v>
      </c>
      <c r="D33">
        <v>747.4</v>
      </c>
      <c r="E33">
        <v>725.9</v>
      </c>
      <c r="F33">
        <v>0</v>
      </c>
      <c r="G33">
        <v>0</v>
      </c>
    </row>
    <row r="34" spans="1:7" ht="15" x14ac:dyDescent="0.25">
      <c r="A34" s="173" t="s">
        <v>169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82</v>
      </c>
      <c r="B35">
        <v>17.7</v>
      </c>
      <c r="C35">
        <v>4</v>
      </c>
      <c r="D35">
        <v>79.3</v>
      </c>
      <c r="E35">
        <v>38.799999999999997</v>
      </c>
      <c r="F35">
        <v>0</v>
      </c>
      <c r="G35">
        <v>0</v>
      </c>
    </row>
    <row r="36" spans="1:7" ht="15" x14ac:dyDescent="0.25">
      <c r="A36" s="173" t="s">
        <v>170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73" t="s">
        <v>83</v>
      </c>
      <c r="B37">
        <v>457.5</v>
      </c>
      <c r="C37">
        <v>412.5</v>
      </c>
      <c r="D37">
        <v>1550.2</v>
      </c>
      <c r="E37">
        <v>1282.3</v>
      </c>
      <c r="F37">
        <v>0</v>
      </c>
      <c r="G37">
        <v>0</v>
      </c>
    </row>
    <row r="38" spans="1:7" ht="15" x14ac:dyDescent="0.25">
      <c r="A38" s="173" t="s">
        <v>84</v>
      </c>
      <c r="B38">
        <v>0</v>
      </c>
      <c r="C38">
        <v>0</v>
      </c>
      <c r="D38">
        <v>19.8</v>
      </c>
      <c r="E38">
        <v>0</v>
      </c>
      <c r="F38">
        <v>0</v>
      </c>
      <c r="G38">
        <v>0</v>
      </c>
    </row>
    <row r="39" spans="1:7" ht="15" x14ac:dyDescent="0.25">
      <c r="A39" s="173" t="s">
        <v>85</v>
      </c>
      <c r="B39">
        <v>20.6</v>
      </c>
      <c r="C39">
        <v>0</v>
      </c>
      <c r="D39">
        <v>45</v>
      </c>
      <c r="E39">
        <v>22.3</v>
      </c>
      <c r="F39">
        <v>0</v>
      </c>
      <c r="G39">
        <v>0</v>
      </c>
    </row>
    <row r="40" spans="1:7" ht="15" x14ac:dyDescent="0.25">
      <c r="A40" s="173" t="s">
        <v>86</v>
      </c>
      <c r="B40">
        <v>111.1</v>
      </c>
      <c r="C40">
        <v>373.3</v>
      </c>
      <c r="D40">
        <v>253.9</v>
      </c>
      <c r="E40">
        <v>236.5</v>
      </c>
      <c r="F40">
        <v>0</v>
      </c>
      <c r="G40">
        <v>0</v>
      </c>
    </row>
    <row r="41" spans="1:7" ht="15" x14ac:dyDescent="0.25">
      <c r="A41" s="173" t="s">
        <v>87</v>
      </c>
      <c r="B41">
        <v>3</v>
      </c>
      <c r="C41">
        <v>25.2</v>
      </c>
      <c r="D41">
        <v>0</v>
      </c>
      <c r="E41">
        <v>1.9</v>
      </c>
      <c r="F41">
        <v>0</v>
      </c>
      <c r="G41">
        <v>0</v>
      </c>
    </row>
    <row r="42" spans="1:7" ht="15" x14ac:dyDescent="0.25">
      <c r="A42" s="173" t="s">
        <v>88</v>
      </c>
      <c r="B42">
        <v>41.3</v>
      </c>
      <c r="C42">
        <v>63.2</v>
      </c>
      <c r="D42">
        <v>254</v>
      </c>
      <c r="E42">
        <v>187.9</v>
      </c>
      <c r="F42">
        <v>0</v>
      </c>
      <c r="G42">
        <v>0</v>
      </c>
    </row>
    <row r="43" spans="1:7" ht="15" x14ac:dyDescent="0.25">
      <c r="A43" s="173" t="s">
        <v>89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73" t="s">
        <v>69</v>
      </c>
    </row>
    <row r="45" spans="1:7" ht="15" x14ac:dyDescent="0.25">
      <c r="A45" s="173" t="s">
        <v>90</v>
      </c>
      <c r="B45">
        <v>148</v>
      </c>
      <c r="C45">
        <v>121</v>
      </c>
      <c r="D45">
        <v>435.3</v>
      </c>
      <c r="E45">
        <v>835.8</v>
      </c>
      <c r="F45">
        <v>0</v>
      </c>
      <c r="G45">
        <v>0</v>
      </c>
    </row>
    <row r="46" spans="1:7" ht="15" x14ac:dyDescent="0.25">
      <c r="A46" s="173" t="s">
        <v>91</v>
      </c>
      <c r="B46">
        <v>30</v>
      </c>
      <c r="C46">
        <v>60</v>
      </c>
      <c r="D46">
        <v>189.6</v>
      </c>
      <c r="E46">
        <v>51.5</v>
      </c>
      <c r="F46">
        <v>0</v>
      </c>
      <c r="G46">
        <v>0</v>
      </c>
    </row>
    <row r="47" spans="1:7" ht="15" x14ac:dyDescent="0.25">
      <c r="A47" s="173" t="s">
        <v>92</v>
      </c>
      <c r="B47">
        <v>105</v>
      </c>
      <c r="C47">
        <v>0</v>
      </c>
      <c r="D47">
        <v>20.3</v>
      </c>
      <c r="E47">
        <v>66</v>
      </c>
      <c r="F47">
        <v>0</v>
      </c>
      <c r="G47">
        <v>0</v>
      </c>
    </row>
    <row r="48" spans="1:7" ht="15" x14ac:dyDescent="0.25">
      <c r="A48" s="173" t="s">
        <v>175</v>
      </c>
      <c r="B48">
        <v>0</v>
      </c>
      <c r="C48">
        <v>0</v>
      </c>
      <c r="D48">
        <v>0</v>
      </c>
      <c r="E48">
        <v>46.6</v>
      </c>
      <c r="F48">
        <v>0</v>
      </c>
      <c r="G48">
        <v>0</v>
      </c>
    </row>
    <row r="49" spans="1:7" ht="15" x14ac:dyDescent="0.25">
      <c r="A49" s="173" t="s">
        <v>93</v>
      </c>
      <c r="B49">
        <v>0</v>
      </c>
      <c r="C49">
        <v>0</v>
      </c>
      <c r="D49">
        <v>21.2</v>
      </c>
      <c r="E49">
        <v>31.9</v>
      </c>
      <c r="F49">
        <v>0</v>
      </c>
      <c r="G49">
        <v>0</v>
      </c>
    </row>
    <row r="50" spans="1:7" ht="15" x14ac:dyDescent="0.25">
      <c r="A50" s="173" t="s">
        <v>95</v>
      </c>
      <c r="B50">
        <v>0</v>
      </c>
      <c r="C50">
        <v>0</v>
      </c>
      <c r="D50">
        <v>4.2</v>
      </c>
      <c r="E50">
        <v>2.7</v>
      </c>
      <c r="F50">
        <v>0</v>
      </c>
      <c r="G50">
        <v>0</v>
      </c>
    </row>
    <row r="51" spans="1:7" ht="15" x14ac:dyDescent="0.25">
      <c r="A51" s="173" t="s">
        <v>96</v>
      </c>
      <c r="B51">
        <v>13</v>
      </c>
      <c r="C51">
        <v>61</v>
      </c>
      <c r="D51">
        <v>189.1</v>
      </c>
      <c r="E51">
        <v>602.1</v>
      </c>
      <c r="F51">
        <v>0</v>
      </c>
      <c r="G51">
        <v>0</v>
      </c>
    </row>
    <row r="52" spans="1:7" ht="15" x14ac:dyDescent="0.25">
      <c r="A52" s="173" t="s">
        <v>97</v>
      </c>
      <c r="B52">
        <v>0</v>
      </c>
      <c r="C52">
        <v>0</v>
      </c>
      <c r="D52">
        <v>11</v>
      </c>
      <c r="E52">
        <v>35.1</v>
      </c>
      <c r="F52">
        <v>0</v>
      </c>
      <c r="G52">
        <v>0</v>
      </c>
    </row>
    <row r="53" spans="1:7" ht="15" x14ac:dyDescent="0.25">
      <c r="A53" s="173" t="s">
        <v>69</v>
      </c>
    </row>
    <row r="54" spans="1:7" ht="15" x14ac:dyDescent="0.25">
      <c r="A54" s="173" t="s">
        <v>98</v>
      </c>
      <c r="B54">
        <v>1294.8</v>
      </c>
      <c r="C54">
        <v>1130.4000000000001</v>
      </c>
      <c r="D54">
        <v>3388.4</v>
      </c>
      <c r="E54">
        <v>4418.2</v>
      </c>
      <c r="F54">
        <v>119.4</v>
      </c>
      <c r="G54">
        <v>0</v>
      </c>
    </row>
    <row r="55" spans="1:7" ht="15" x14ac:dyDescent="0.25">
      <c r="A55" s="173" t="s">
        <v>99</v>
      </c>
      <c r="B55">
        <v>0</v>
      </c>
      <c r="C55">
        <v>6</v>
      </c>
      <c r="D55">
        <v>15.1</v>
      </c>
      <c r="E55">
        <v>11.5</v>
      </c>
      <c r="F55">
        <v>0</v>
      </c>
      <c r="G55">
        <v>0</v>
      </c>
    </row>
    <row r="56" spans="1:7" ht="15" x14ac:dyDescent="0.25">
      <c r="A56" s="173" t="s">
        <v>100</v>
      </c>
      <c r="B56">
        <v>0</v>
      </c>
      <c r="C56">
        <v>5.4</v>
      </c>
      <c r="D56">
        <v>13.5</v>
      </c>
      <c r="E56">
        <v>11</v>
      </c>
      <c r="F56">
        <v>0</v>
      </c>
      <c r="G56">
        <v>0</v>
      </c>
    </row>
    <row r="57" spans="1:7" ht="15" x14ac:dyDescent="0.25">
      <c r="A57" s="173" t="s">
        <v>101</v>
      </c>
      <c r="B57">
        <v>0</v>
      </c>
      <c r="C57">
        <v>0</v>
      </c>
      <c r="D57">
        <v>106.7</v>
      </c>
      <c r="E57">
        <v>282.10000000000002</v>
      </c>
      <c r="F57">
        <v>0</v>
      </c>
      <c r="G57">
        <v>0</v>
      </c>
    </row>
    <row r="58" spans="1:7" ht="15" x14ac:dyDescent="0.25">
      <c r="A58" s="173" t="s">
        <v>102</v>
      </c>
      <c r="B58">
        <v>8</v>
      </c>
      <c r="C58">
        <v>8</v>
      </c>
      <c r="D58">
        <v>50.5</v>
      </c>
      <c r="E58">
        <v>48.1</v>
      </c>
      <c r="F58">
        <v>0</v>
      </c>
      <c r="G58">
        <v>0</v>
      </c>
    </row>
    <row r="59" spans="1:7" ht="15" x14ac:dyDescent="0.25">
      <c r="A59" s="173" t="s">
        <v>103</v>
      </c>
      <c r="B59">
        <v>5.5</v>
      </c>
      <c r="C59">
        <v>0.3</v>
      </c>
      <c r="D59">
        <v>39.5</v>
      </c>
      <c r="E59">
        <v>8.3000000000000007</v>
      </c>
      <c r="F59">
        <v>0</v>
      </c>
      <c r="G59">
        <v>0</v>
      </c>
    </row>
    <row r="60" spans="1:7" ht="15" x14ac:dyDescent="0.25">
      <c r="A60" s="173" t="s">
        <v>104</v>
      </c>
      <c r="B60">
        <v>32</v>
      </c>
      <c r="C60">
        <v>95</v>
      </c>
      <c r="D60">
        <v>232.4</v>
      </c>
      <c r="E60">
        <v>214.2</v>
      </c>
      <c r="F60">
        <v>0</v>
      </c>
      <c r="G60">
        <v>0</v>
      </c>
    </row>
    <row r="61" spans="1:7" ht="15" x14ac:dyDescent="0.25">
      <c r="A61" s="173" t="s">
        <v>105</v>
      </c>
      <c r="B61">
        <v>33</v>
      </c>
      <c r="C61">
        <v>53.5</v>
      </c>
      <c r="D61">
        <v>184.7</v>
      </c>
      <c r="E61">
        <v>358.2</v>
      </c>
      <c r="F61">
        <v>18</v>
      </c>
      <c r="G61">
        <v>0</v>
      </c>
    </row>
    <row r="62" spans="1:7" ht="15" x14ac:dyDescent="0.25">
      <c r="A62" s="173" t="s">
        <v>106</v>
      </c>
      <c r="B62">
        <v>88.1</v>
      </c>
      <c r="C62">
        <v>51.7</v>
      </c>
      <c r="D62">
        <v>103.4</v>
      </c>
      <c r="E62">
        <v>186.8</v>
      </c>
      <c r="F62">
        <v>0</v>
      </c>
      <c r="G62">
        <v>0</v>
      </c>
    </row>
    <row r="63" spans="1:7" ht="15" x14ac:dyDescent="0.25">
      <c r="A63" s="173" t="s">
        <v>107</v>
      </c>
      <c r="B63">
        <v>0</v>
      </c>
      <c r="C63">
        <v>25</v>
      </c>
      <c r="D63">
        <v>211.9</v>
      </c>
      <c r="E63">
        <v>232.6</v>
      </c>
      <c r="F63">
        <v>0</v>
      </c>
      <c r="G63">
        <v>0</v>
      </c>
    </row>
    <row r="64" spans="1:7" ht="15" x14ac:dyDescent="0.25">
      <c r="A64" s="173" t="s">
        <v>109</v>
      </c>
      <c r="B64">
        <v>20.5</v>
      </c>
      <c r="C64">
        <v>71.2</v>
      </c>
      <c r="D64">
        <v>95.5</v>
      </c>
      <c r="E64">
        <v>225.5</v>
      </c>
      <c r="F64">
        <v>0</v>
      </c>
      <c r="G64">
        <v>0</v>
      </c>
    </row>
    <row r="65" spans="1:7" ht="15" x14ac:dyDescent="0.25">
      <c r="A65" s="173" t="s">
        <v>110</v>
      </c>
      <c r="B65">
        <v>0</v>
      </c>
      <c r="C65">
        <v>0</v>
      </c>
      <c r="D65">
        <v>0</v>
      </c>
      <c r="E65">
        <v>15.3</v>
      </c>
      <c r="F65">
        <v>0</v>
      </c>
      <c r="G65">
        <v>0</v>
      </c>
    </row>
    <row r="66" spans="1:7" ht="15" x14ac:dyDescent="0.25">
      <c r="A66" s="173" t="s">
        <v>111</v>
      </c>
      <c r="B66">
        <v>14.5</v>
      </c>
      <c r="C66">
        <v>0</v>
      </c>
      <c r="D66">
        <v>74.8</v>
      </c>
      <c r="E66">
        <v>14.2</v>
      </c>
      <c r="F66">
        <v>0</v>
      </c>
      <c r="G66">
        <v>0</v>
      </c>
    </row>
    <row r="67" spans="1:7" ht="15" x14ac:dyDescent="0.25">
      <c r="A67" s="173" t="s">
        <v>112</v>
      </c>
      <c r="B67">
        <v>64.5</v>
      </c>
      <c r="C67">
        <v>68.5</v>
      </c>
      <c r="D67">
        <v>182.5</v>
      </c>
      <c r="E67">
        <v>196.3</v>
      </c>
      <c r="F67">
        <v>0</v>
      </c>
      <c r="G67">
        <v>0</v>
      </c>
    </row>
    <row r="68" spans="1:7" ht="15" x14ac:dyDescent="0.25">
      <c r="A68" s="173" t="s">
        <v>113</v>
      </c>
      <c r="B68">
        <v>22</v>
      </c>
      <c r="C68">
        <v>44</v>
      </c>
      <c r="D68">
        <v>68</v>
      </c>
      <c r="E68">
        <v>91.8</v>
      </c>
      <c r="F68">
        <v>0</v>
      </c>
      <c r="G68">
        <v>0</v>
      </c>
    </row>
    <row r="69" spans="1:7" ht="15" x14ac:dyDescent="0.25">
      <c r="A69" s="173" t="s">
        <v>114</v>
      </c>
      <c r="B69">
        <v>0</v>
      </c>
      <c r="C69">
        <v>3.7</v>
      </c>
      <c r="D69">
        <v>23.8</v>
      </c>
      <c r="E69">
        <v>19.100000000000001</v>
      </c>
      <c r="F69">
        <v>0</v>
      </c>
      <c r="G69">
        <v>0</v>
      </c>
    </row>
    <row r="70" spans="1:7" ht="15" x14ac:dyDescent="0.25">
      <c r="A70" s="173" t="s">
        <v>115</v>
      </c>
      <c r="B70">
        <v>782.4</v>
      </c>
      <c r="C70">
        <v>512.9</v>
      </c>
      <c r="D70">
        <v>1655.2</v>
      </c>
      <c r="E70">
        <v>2008.4</v>
      </c>
      <c r="F70">
        <v>25</v>
      </c>
      <c r="G70">
        <v>0</v>
      </c>
    </row>
    <row r="71" spans="1:7" ht="15" x14ac:dyDescent="0.25">
      <c r="A71" s="173" t="s">
        <v>116</v>
      </c>
      <c r="B71">
        <v>0</v>
      </c>
      <c r="C71">
        <v>0</v>
      </c>
      <c r="D71" t="s">
        <v>94</v>
      </c>
      <c r="E71">
        <v>0</v>
      </c>
      <c r="F71">
        <v>0</v>
      </c>
      <c r="G71">
        <v>0</v>
      </c>
    </row>
    <row r="72" spans="1:7" ht="15" x14ac:dyDescent="0.25">
      <c r="A72" s="173" t="s">
        <v>117</v>
      </c>
      <c r="B72">
        <v>42.5</v>
      </c>
      <c r="C72">
        <v>6</v>
      </c>
      <c r="D72">
        <v>14.4</v>
      </c>
      <c r="E72">
        <v>30.6</v>
      </c>
      <c r="F72">
        <v>0</v>
      </c>
      <c r="G72">
        <v>0</v>
      </c>
    </row>
    <row r="73" spans="1:7" ht="15" x14ac:dyDescent="0.25">
      <c r="A73" s="173" t="s">
        <v>118</v>
      </c>
      <c r="B73">
        <v>73.7</v>
      </c>
      <c r="C73">
        <v>68.8</v>
      </c>
      <c r="D73">
        <v>51.9</v>
      </c>
      <c r="E73">
        <v>89.1</v>
      </c>
      <c r="F73">
        <v>42.7</v>
      </c>
      <c r="G73">
        <v>0</v>
      </c>
    </row>
    <row r="74" spans="1:7" ht="15" x14ac:dyDescent="0.25">
      <c r="A74" s="173" t="s">
        <v>119</v>
      </c>
      <c r="B74">
        <v>77.5</v>
      </c>
      <c r="C74">
        <v>94.5</v>
      </c>
      <c r="D74">
        <v>111.3</v>
      </c>
      <c r="E74">
        <v>84.6</v>
      </c>
      <c r="F74">
        <v>25</v>
      </c>
      <c r="G74">
        <v>0</v>
      </c>
    </row>
    <row r="75" spans="1:7" ht="15" x14ac:dyDescent="0.25">
      <c r="A75" s="173" t="s">
        <v>120</v>
      </c>
      <c r="B75">
        <v>9.6999999999999993</v>
      </c>
      <c r="C75">
        <v>0</v>
      </c>
      <c r="D75">
        <v>38.6</v>
      </c>
      <c r="E75">
        <v>97</v>
      </c>
      <c r="F75">
        <v>0</v>
      </c>
      <c r="G75">
        <v>0</v>
      </c>
    </row>
    <row r="76" spans="1:7" ht="15" x14ac:dyDescent="0.25">
      <c r="A76" s="173" t="s">
        <v>121</v>
      </c>
      <c r="B76">
        <v>17.899999999999999</v>
      </c>
      <c r="C76">
        <v>10</v>
      </c>
      <c r="D76">
        <v>22.2</v>
      </c>
      <c r="E76">
        <v>73.8</v>
      </c>
      <c r="F76">
        <v>8.8000000000000007</v>
      </c>
      <c r="G76">
        <v>0</v>
      </c>
    </row>
    <row r="77" spans="1:7" ht="15" x14ac:dyDescent="0.25">
      <c r="A77" s="173" t="s">
        <v>122</v>
      </c>
      <c r="B77">
        <v>3</v>
      </c>
      <c r="C77">
        <v>6</v>
      </c>
      <c r="D77">
        <v>92.7</v>
      </c>
      <c r="E77">
        <v>119.6</v>
      </c>
      <c r="F77">
        <v>0</v>
      </c>
      <c r="G77">
        <v>0</v>
      </c>
    </row>
    <row r="78" spans="1:7" ht="15" x14ac:dyDescent="0.25">
      <c r="A78" s="173" t="s">
        <v>65</v>
      </c>
      <c r="B78" t="s">
        <v>66</v>
      </c>
      <c r="C78" t="s">
        <v>67</v>
      </c>
      <c r="D78" t="s">
        <v>66</v>
      </c>
      <c r="E78" t="s">
        <v>66</v>
      </c>
      <c r="F78" t="s">
        <v>66</v>
      </c>
      <c r="G78" t="s">
        <v>68</v>
      </c>
    </row>
    <row r="79" spans="1:7" ht="15" x14ac:dyDescent="0.25">
      <c r="A79" s="173" t="s">
        <v>123</v>
      </c>
      <c r="B79">
        <v>4728.1000000000004</v>
      </c>
      <c r="C79">
        <v>3518.3</v>
      </c>
      <c r="D79">
        <v>9942.7999999999993</v>
      </c>
      <c r="E79">
        <v>10855.7</v>
      </c>
      <c r="F79">
        <v>119.4</v>
      </c>
      <c r="G79">
        <v>0</v>
      </c>
    </row>
    <row r="80" spans="1:7" ht="15" x14ac:dyDescent="0.25">
      <c r="A80" s="173" t="s">
        <v>124</v>
      </c>
      <c r="B80">
        <v>722.3</v>
      </c>
      <c r="C80">
        <v>686.7</v>
      </c>
      <c r="D80">
        <v>0</v>
      </c>
      <c r="E80">
        <v>0</v>
      </c>
      <c r="F80">
        <v>81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173" t="s">
        <v>125</v>
      </c>
      <c r="B82">
        <v>5450.4</v>
      </c>
      <c r="C82">
        <v>4205</v>
      </c>
      <c r="D82">
        <v>9942.7999999999993</v>
      </c>
      <c r="E82">
        <v>10855.7</v>
      </c>
      <c r="F82">
        <v>200.4</v>
      </c>
      <c r="G82">
        <v>0</v>
      </c>
    </row>
    <row r="83" spans="1:7" ht="15" x14ac:dyDescent="0.25">
      <c r="A83" s="173" t="s">
        <v>126</v>
      </c>
      <c r="B83" t="s">
        <v>45</v>
      </c>
      <c r="C83" t="s">
        <v>45</v>
      </c>
      <c r="D83">
        <v>0</v>
      </c>
      <c r="E83">
        <v>0</v>
      </c>
      <c r="F83" t="s">
        <v>45</v>
      </c>
      <c r="G83" t="s">
        <v>45</v>
      </c>
    </row>
    <row r="84" spans="1:7" ht="15" x14ac:dyDescent="0.25">
      <c r="A84" s="173" t="s">
        <v>127</v>
      </c>
      <c r="B84">
        <v>0</v>
      </c>
      <c r="C84">
        <v>0</v>
      </c>
      <c r="D84" t="s">
        <v>45</v>
      </c>
      <c r="E84" t="s">
        <v>45</v>
      </c>
      <c r="F84">
        <v>0</v>
      </c>
      <c r="G84">
        <v>0</v>
      </c>
    </row>
    <row r="85" spans="1:7" ht="15" x14ac:dyDescent="0.25">
      <c r="A85" s="173" t="s">
        <v>65</v>
      </c>
      <c r="B85" t="s">
        <v>66</v>
      </c>
      <c r="C85" t="s">
        <v>67</v>
      </c>
      <c r="D85" t="s">
        <v>66</v>
      </c>
      <c r="E85" t="s">
        <v>66</v>
      </c>
      <c r="F85" t="s">
        <v>66</v>
      </c>
      <c r="G85" t="s">
        <v>68</v>
      </c>
    </row>
  </sheetData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E599F-3CBF-4763-B5EA-8139C94F9294}">
  <dimension ref="A1:G85"/>
  <sheetViews>
    <sheetView topLeftCell="A66" workbookViewId="0">
      <selection activeCell="B7" sqref="B7"/>
    </sheetView>
  </sheetViews>
  <sheetFormatPr defaultRowHeight="13.2" x14ac:dyDescent="0.25"/>
  <cols>
    <col min="1" max="1" width="25.5546875" customWidth="1"/>
    <col min="2" max="3" width="11.109375" customWidth="1"/>
    <col min="4" max="4" width="13.33203125" customWidth="1"/>
    <col min="5" max="5" width="10.88671875" customWidth="1"/>
    <col min="6" max="6" width="12.33203125" customWidth="1"/>
    <col min="7" max="7" width="12.1093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230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1</v>
      </c>
      <c r="C12">
        <v>33</v>
      </c>
      <c r="D12">
        <v>198.6</v>
      </c>
      <c r="E12">
        <v>270.5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1</v>
      </c>
      <c r="C14">
        <v>33</v>
      </c>
      <c r="D14">
        <v>124.1</v>
      </c>
      <c r="E14">
        <v>216.2</v>
      </c>
      <c r="F14">
        <v>0</v>
      </c>
      <c r="G14">
        <v>0</v>
      </c>
    </row>
    <row r="15" spans="1:7" ht="15" x14ac:dyDescent="0.25">
      <c r="A15" s="173" t="s">
        <v>172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73</v>
      </c>
      <c r="B17">
        <v>0</v>
      </c>
      <c r="C17">
        <v>0</v>
      </c>
      <c r="D17">
        <v>41.7</v>
      </c>
      <c r="E17">
        <v>19.100000000000001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384.8</v>
      </c>
      <c r="C20">
        <v>594.5</v>
      </c>
      <c r="D20">
        <v>1049.7</v>
      </c>
      <c r="E20">
        <v>1124.8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161.30000000000001</v>
      </c>
      <c r="C22">
        <v>180.7</v>
      </c>
      <c r="D22">
        <v>664.8</v>
      </c>
      <c r="E22">
        <v>422.1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1824</v>
      </c>
      <c r="C24">
        <v>65</v>
      </c>
      <c r="D24">
        <v>436.7</v>
      </c>
      <c r="E24">
        <v>616.20000000000005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1189.4000000000001</v>
      </c>
      <c r="C26">
        <v>1439.8</v>
      </c>
      <c r="D26">
        <v>3313.3</v>
      </c>
      <c r="E26">
        <v>3014.6</v>
      </c>
      <c r="F26">
        <v>0</v>
      </c>
      <c r="G26">
        <v>0</v>
      </c>
    </row>
    <row r="27" spans="1:7" ht="15" x14ac:dyDescent="0.25">
      <c r="A27" s="173" t="s">
        <v>167</v>
      </c>
      <c r="B27">
        <v>55</v>
      </c>
      <c r="C27">
        <v>0</v>
      </c>
      <c r="D27">
        <v>34.5</v>
      </c>
      <c r="E27">
        <v>0</v>
      </c>
      <c r="F27">
        <v>0</v>
      </c>
      <c r="G27">
        <v>0</v>
      </c>
    </row>
    <row r="28" spans="1:7" ht="15" x14ac:dyDescent="0.25">
      <c r="A28" s="173" t="s">
        <v>78</v>
      </c>
      <c r="B28">
        <v>0</v>
      </c>
      <c r="C28">
        <v>5.6</v>
      </c>
      <c r="D28">
        <v>46.7</v>
      </c>
      <c r="E28">
        <v>1.9</v>
      </c>
      <c r="F28">
        <v>0</v>
      </c>
      <c r="G28">
        <v>0</v>
      </c>
    </row>
    <row r="29" spans="1:7" ht="15" x14ac:dyDescent="0.25">
      <c r="A29" s="173" t="s">
        <v>79</v>
      </c>
      <c r="B29">
        <v>0.7</v>
      </c>
      <c r="C29">
        <v>0.4</v>
      </c>
      <c r="D29">
        <v>1.7</v>
      </c>
      <c r="E29">
        <v>1.5</v>
      </c>
      <c r="F29">
        <v>0</v>
      </c>
      <c r="G29">
        <v>0</v>
      </c>
    </row>
    <row r="30" spans="1:7" ht="15" x14ac:dyDescent="0.25">
      <c r="A30" s="173" t="s">
        <v>80</v>
      </c>
      <c r="B30">
        <v>115.4</v>
      </c>
      <c r="C30">
        <v>63</v>
      </c>
      <c r="D30">
        <v>263.5</v>
      </c>
      <c r="E30">
        <v>236.1</v>
      </c>
      <c r="F30">
        <v>0</v>
      </c>
      <c r="G30">
        <v>0</v>
      </c>
    </row>
    <row r="31" spans="1:7" ht="15" x14ac:dyDescent="0.25">
      <c r="A31" s="173" t="s">
        <v>173</v>
      </c>
      <c r="B31">
        <v>0</v>
      </c>
      <c r="C31">
        <v>200</v>
      </c>
      <c r="D31">
        <v>0</v>
      </c>
      <c r="E31">
        <v>157.5</v>
      </c>
      <c r="F31">
        <v>0</v>
      </c>
      <c r="G31">
        <v>0</v>
      </c>
    </row>
    <row r="32" spans="1:7" ht="15" x14ac:dyDescent="0.25">
      <c r="A32" s="173" t="s">
        <v>168</v>
      </c>
      <c r="B32">
        <v>0</v>
      </c>
      <c r="C32">
        <v>0</v>
      </c>
      <c r="D32" t="s">
        <v>94</v>
      </c>
      <c r="E32">
        <v>0</v>
      </c>
      <c r="F32">
        <v>0</v>
      </c>
      <c r="G32">
        <v>0</v>
      </c>
    </row>
    <row r="33" spans="1:7" ht="15" x14ac:dyDescent="0.25">
      <c r="A33" s="173" t="s">
        <v>81</v>
      </c>
      <c r="B33">
        <v>278.5</v>
      </c>
      <c r="C33">
        <v>278.60000000000002</v>
      </c>
      <c r="D33">
        <v>723.3</v>
      </c>
      <c r="E33">
        <v>725.9</v>
      </c>
      <c r="F33">
        <v>0</v>
      </c>
      <c r="G33">
        <v>0</v>
      </c>
    </row>
    <row r="34" spans="1:7" ht="15" x14ac:dyDescent="0.25">
      <c r="A34" s="173" t="s">
        <v>169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82</v>
      </c>
      <c r="B35">
        <v>18.5</v>
      </c>
      <c r="C35">
        <v>3</v>
      </c>
      <c r="D35">
        <v>78.5</v>
      </c>
      <c r="E35">
        <v>38.799999999999997</v>
      </c>
      <c r="F35">
        <v>0</v>
      </c>
      <c r="G35">
        <v>0</v>
      </c>
    </row>
    <row r="36" spans="1:7" ht="15" x14ac:dyDescent="0.25">
      <c r="A36" s="173" t="s">
        <v>170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73" t="s">
        <v>83</v>
      </c>
      <c r="B37">
        <v>577.5</v>
      </c>
      <c r="C37">
        <v>424.5</v>
      </c>
      <c r="D37">
        <v>1427.4</v>
      </c>
      <c r="E37">
        <v>1247.0999999999999</v>
      </c>
      <c r="F37">
        <v>0</v>
      </c>
      <c r="G37">
        <v>0</v>
      </c>
    </row>
    <row r="38" spans="1:7" ht="15" x14ac:dyDescent="0.25">
      <c r="A38" s="173" t="s">
        <v>84</v>
      </c>
      <c r="B38">
        <v>0</v>
      </c>
      <c r="C38">
        <v>0</v>
      </c>
      <c r="D38">
        <v>19.8</v>
      </c>
      <c r="E38">
        <v>0</v>
      </c>
      <c r="F38">
        <v>0</v>
      </c>
      <c r="G38">
        <v>0</v>
      </c>
    </row>
    <row r="39" spans="1:7" ht="15" x14ac:dyDescent="0.25">
      <c r="A39" s="173" t="s">
        <v>85</v>
      </c>
      <c r="B39">
        <v>1.5</v>
      </c>
      <c r="C39">
        <v>0</v>
      </c>
      <c r="D39">
        <v>44.1</v>
      </c>
      <c r="E39">
        <v>22.3</v>
      </c>
      <c r="F39">
        <v>0</v>
      </c>
      <c r="G39">
        <v>0</v>
      </c>
    </row>
    <row r="40" spans="1:7" ht="15" x14ac:dyDescent="0.25">
      <c r="A40" s="173" t="s">
        <v>86</v>
      </c>
      <c r="B40">
        <v>96.7</v>
      </c>
      <c r="C40">
        <v>376.9</v>
      </c>
      <c r="D40">
        <v>253.8</v>
      </c>
      <c r="E40">
        <v>236.5</v>
      </c>
      <c r="F40">
        <v>0</v>
      </c>
      <c r="G40">
        <v>0</v>
      </c>
    </row>
    <row r="41" spans="1:7" ht="15" x14ac:dyDescent="0.25">
      <c r="A41" s="173" t="s">
        <v>87</v>
      </c>
      <c r="B41">
        <v>3</v>
      </c>
      <c r="C41">
        <v>25.3</v>
      </c>
      <c r="D41">
        <v>0</v>
      </c>
      <c r="E41">
        <v>1.8</v>
      </c>
      <c r="F41">
        <v>0</v>
      </c>
      <c r="G41">
        <v>0</v>
      </c>
    </row>
    <row r="42" spans="1:7" ht="15" x14ac:dyDescent="0.25">
      <c r="A42" s="173" t="s">
        <v>88</v>
      </c>
      <c r="B42">
        <v>42.6</v>
      </c>
      <c r="C42">
        <v>62.5</v>
      </c>
      <c r="D42">
        <v>252.7</v>
      </c>
      <c r="E42">
        <v>187.7</v>
      </c>
      <c r="F42">
        <v>0</v>
      </c>
      <c r="G42">
        <v>0</v>
      </c>
    </row>
    <row r="43" spans="1:7" ht="15" x14ac:dyDescent="0.25">
      <c r="A43" s="173" t="s">
        <v>89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73" t="s">
        <v>69</v>
      </c>
    </row>
    <row r="45" spans="1:7" ht="15" x14ac:dyDescent="0.25">
      <c r="A45" s="173" t="s">
        <v>90</v>
      </c>
      <c r="B45">
        <v>78</v>
      </c>
      <c r="C45">
        <v>121</v>
      </c>
      <c r="D45">
        <v>435.3</v>
      </c>
      <c r="E45">
        <v>828.1</v>
      </c>
      <c r="F45">
        <v>0</v>
      </c>
      <c r="G45">
        <v>0</v>
      </c>
    </row>
    <row r="46" spans="1:7" ht="15" x14ac:dyDescent="0.25">
      <c r="A46" s="173" t="s">
        <v>91</v>
      </c>
      <c r="B46">
        <v>30</v>
      </c>
      <c r="C46">
        <v>60</v>
      </c>
      <c r="D46">
        <v>189.6</v>
      </c>
      <c r="E46">
        <v>51.5</v>
      </c>
      <c r="F46">
        <v>0</v>
      </c>
      <c r="G46">
        <v>0</v>
      </c>
    </row>
    <row r="47" spans="1:7" ht="15" x14ac:dyDescent="0.25">
      <c r="A47" s="173" t="s">
        <v>92</v>
      </c>
      <c r="B47">
        <v>35</v>
      </c>
      <c r="C47">
        <v>0</v>
      </c>
      <c r="D47">
        <v>20.3</v>
      </c>
      <c r="E47">
        <v>66</v>
      </c>
      <c r="F47">
        <v>0</v>
      </c>
      <c r="G47">
        <v>0</v>
      </c>
    </row>
    <row r="48" spans="1:7" ht="15" x14ac:dyDescent="0.25">
      <c r="A48" s="173" t="s">
        <v>175</v>
      </c>
      <c r="B48">
        <v>0</v>
      </c>
      <c r="C48">
        <v>0</v>
      </c>
      <c r="D48">
        <v>0</v>
      </c>
      <c r="E48">
        <v>46.6</v>
      </c>
      <c r="F48">
        <v>0</v>
      </c>
      <c r="G48">
        <v>0</v>
      </c>
    </row>
    <row r="49" spans="1:7" ht="15" x14ac:dyDescent="0.25">
      <c r="A49" s="173" t="s">
        <v>93</v>
      </c>
      <c r="B49">
        <v>0</v>
      </c>
      <c r="C49">
        <v>0</v>
      </c>
      <c r="D49">
        <v>21.2</v>
      </c>
      <c r="E49">
        <v>31.9</v>
      </c>
      <c r="F49">
        <v>0</v>
      </c>
      <c r="G49">
        <v>0</v>
      </c>
    </row>
    <row r="50" spans="1:7" ht="15" x14ac:dyDescent="0.25">
      <c r="A50" s="173" t="s">
        <v>95</v>
      </c>
      <c r="B50">
        <v>0</v>
      </c>
      <c r="C50">
        <v>0</v>
      </c>
      <c r="D50">
        <v>4.2</v>
      </c>
      <c r="E50">
        <v>2.7</v>
      </c>
      <c r="F50">
        <v>0</v>
      </c>
      <c r="G50">
        <v>0</v>
      </c>
    </row>
    <row r="51" spans="1:7" ht="15" x14ac:dyDescent="0.25">
      <c r="A51" s="173" t="s">
        <v>96</v>
      </c>
      <c r="B51">
        <v>13</v>
      </c>
      <c r="C51">
        <v>61</v>
      </c>
      <c r="D51">
        <v>189.1</v>
      </c>
      <c r="E51">
        <v>602.1</v>
      </c>
      <c r="F51">
        <v>0</v>
      </c>
      <c r="G51">
        <v>0</v>
      </c>
    </row>
    <row r="52" spans="1:7" ht="15" x14ac:dyDescent="0.25">
      <c r="A52" s="173" t="s">
        <v>97</v>
      </c>
      <c r="B52">
        <v>0</v>
      </c>
      <c r="C52">
        <v>0</v>
      </c>
      <c r="D52">
        <v>11</v>
      </c>
      <c r="E52">
        <v>27.4</v>
      </c>
      <c r="F52">
        <v>0</v>
      </c>
      <c r="G52">
        <v>0</v>
      </c>
    </row>
    <row r="53" spans="1:7" ht="15" x14ac:dyDescent="0.25">
      <c r="A53" s="173" t="s">
        <v>69</v>
      </c>
    </row>
    <row r="54" spans="1:7" ht="15" x14ac:dyDescent="0.25">
      <c r="A54" s="173" t="s">
        <v>98</v>
      </c>
      <c r="B54">
        <v>1406.4</v>
      </c>
      <c r="C54">
        <v>1144.0999999999999</v>
      </c>
      <c r="D54">
        <v>3258.9</v>
      </c>
      <c r="E54">
        <v>4385.8</v>
      </c>
      <c r="F54">
        <v>119.4</v>
      </c>
      <c r="G54">
        <v>0</v>
      </c>
    </row>
    <row r="55" spans="1:7" ht="15" x14ac:dyDescent="0.25">
      <c r="A55" s="173" t="s">
        <v>99</v>
      </c>
      <c r="B55">
        <v>2.1</v>
      </c>
      <c r="C55">
        <v>6</v>
      </c>
      <c r="D55">
        <v>13</v>
      </c>
      <c r="E55">
        <v>11.5</v>
      </c>
      <c r="F55">
        <v>0</v>
      </c>
      <c r="G55">
        <v>0</v>
      </c>
    </row>
    <row r="56" spans="1:7" ht="15" x14ac:dyDescent="0.25">
      <c r="A56" s="173" t="s">
        <v>100</v>
      </c>
      <c r="B56">
        <v>0</v>
      </c>
      <c r="C56">
        <v>5.4</v>
      </c>
      <c r="D56">
        <v>13.5</v>
      </c>
      <c r="E56">
        <v>11</v>
      </c>
      <c r="F56">
        <v>0</v>
      </c>
      <c r="G56">
        <v>0</v>
      </c>
    </row>
    <row r="57" spans="1:7" ht="15" x14ac:dyDescent="0.25">
      <c r="A57" s="173" t="s">
        <v>101</v>
      </c>
      <c r="B57">
        <v>0</v>
      </c>
      <c r="C57">
        <v>0</v>
      </c>
      <c r="D57">
        <v>106.7</v>
      </c>
      <c r="E57">
        <v>282.10000000000002</v>
      </c>
      <c r="F57">
        <v>0</v>
      </c>
      <c r="G57">
        <v>0</v>
      </c>
    </row>
    <row r="58" spans="1:7" ht="15" x14ac:dyDescent="0.25">
      <c r="A58" s="173" t="s">
        <v>102</v>
      </c>
      <c r="B58">
        <v>8</v>
      </c>
      <c r="C58">
        <v>8</v>
      </c>
      <c r="D58">
        <v>44.8</v>
      </c>
      <c r="E58">
        <v>48.1</v>
      </c>
      <c r="F58">
        <v>0</v>
      </c>
      <c r="G58">
        <v>0</v>
      </c>
    </row>
    <row r="59" spans="1:7" ht="15" x14ac:dyDescent="0.25">
      <c r="A59" s="173" t="s">
        <v>103</v>
      </c>
      <c r="B59">
        <v>6.2</v>
      </c>
      <c r="C59">
        <v>0.4</v>
      </c>
      <c r="D59">
        <v>37.9</v>
      </c>
      <c r="E59">
        <v>8.1999999999999993</v>
      </c>
      <c r="F59">
        <v>0</v>
      </c>
      <c r="G59">
        <v>0</v>
      </c>
    </row>
    <row r="60" spans="1:7" ht="15" x14ac:dyDescent="0.25">
      <c r="A60" s="173" t="s">
        <v>104</v>
      </c>
      <c r="B60">
        <v>32</v>
      </c>
      <c r="C60">
        <v>95</v>
      </c>
      <c r="D60">
        <v>232.4</v>
      </c>
      <c r="E60">
        <v>214.2</v>
      </c>
      <c r="F60">
        <v>0</v>
      </c>
      <c r="G60">
        <v>0</v>
      </c>
    </row>
    <row r="61" spans="1:7" ht="15" x14ac:dyDescent="0.25">
      <c r="A61" s="173" t="s">
        <v>105</v>
      </c>
      <c r="B61">
        <v>47.7</v>
      </c>
      <c r="C61">
        <v>53.5</v>
      </c>
      <c r="D61">
        <v>163.9</v>
      </c>
      <c r="E61">
        <v>358.2</v>
      </c>
      <c r="F61">
        <v>18</v>
      </c>
      <c r="G61">
        <v>0</v>
      </c>
    </row>
    <row r="62" spans="1:7" ht="15" x14ac:dyDescent="0.25">
      <c r="A62" s="173" t="s">
        <v>106</v>
      </c>
      <c r="B62">
        <v>88.1</v>
      </c>
      <c r="C62">
        <v>59</v>
      </c>
      <c r="D62">
        <v>103.4</v>
      </c>
      <c r="E62">
        <v>179</v>
      </c>
      <c r="F62">
        <v>0</v>
      </c>
      <c r="G62">
        <v>0</v>
      </c>
    </row>
    <row r="63" spans="1:7" ht="15" x14ac:dyDescent="0.25">
      <c r="A63" s="173" t="s">
        <v>107</v>
      </c>
      <c r="B63">
        <v>10</v>
      </c>
      <c r="C63">
        <v>21.5</v>
      </c>
      <c r="D63">
        <v>211.9</v>
      </c>
      <c r="E63">
        <v>232.6</v>
      </c>
      <c r="F63">
        <v>0</v>
      </c>
      <c r="G63">
        <v>0</v>
      </c>
    </row>
    <row r="64" spans="1:7" ht="15" x14ac:dyDescent="0.25">
      <c r="A64" s="173" t="s">
        <v>109</v>
      </c>
      <c r="B64">
        <v>20.5</v>
      </c>
      <c r="C64">
        <v>71.2</v>
      </c>
      <c r="D64">
        <v>79.8</v>
      </c>
      <c r="E64">
        <v>225.5</v>
      </c>
      <c r="F64">
        <v>0</v>
      </c>
      <c r="G64">
        <v>0</v>
      </c>
    </row>
    <row r="65" spans="1:7" ht="15" x14ac:dyDescent="0.25">
      <c r="A65" s="173" t="s">
        <v>110</v>
      </c>
      <c r="B65">
        <v>0</v>
      </c>
      <c r="C65">
        <v>0</v>
      </c>
      <c r="D65">
        <v>0</v>
      </c>
      <c r="E65">
        <v>15.3</v>
      </c>
      <c r="F65">
        <v>0</v>
      </c>
      <c r="G65">
        <v>0</v>
      </c>
    </row>
    <row r="66" spans="1:7" ht="15" x14ac:dyDescent="0.25">
      <c r="A66" s="173" t="s">
        <v>111</v>
      </c>
      <c r="B66">
        <v>14.5</v>
      </c>
      <c r="C66">
        <v>0</v>
      </c>
      <c r="D66">
        <v>74.8</v>
      </c>
      <c r="E66">
        <v>14.2</v>
      </c>
      <c r="F66">
        <v>0</v>
      </c>
      <c r="G66">
        <v>0</v>
      </c>
    </row>
    <row r="67" spans="1:7" ht="15" x14ac:dyDescent="0.25">
      <c r="A67" s="173" t="s">
        <v>112</v>
      </c>
      <c r="B67">
        <v>64.5</v>
      </c>
      <c r="C67">
        <v>68.5</v>
      </c>
      <c r="D67">
        <v>182.5</v>
      </c>
      <c r="E67">
        <v>196.3</v>
      </c>
      <c r="F67">
        <v>0</v>
      </c>
      <c r="G67">
        <v>0</v>
      </c>
    </row>
    <row r="68" spans="1:7" ht="15" x14ac:dyDescent="0.25">
      <c r="A68" s="173" t="s">
        <v>113</v>
      </c>
      <c r="B68">
        <v>22</v>
      </c>
      <c r="C68">
        <v>44</v>
      </c>
      <c r="D68">
        <v>68</v>
      </c>
      <c r="E68">
        <v>91.8</v>
      </c>
      <c r="F68">
        <v>0</v>
      </c>
      <c r="G68">
        <v>0</v>
      </c>
    </row>
    <row r="69" spans="1:7" ht="15" x14ac:dyDescent="0.25">
      <c r="A69" s="173" t="s">
        <v>114</v>
      </c>
      <c r="B69">
        <v>8.9</v>
      </c>
      <c r="C69">
        <v>3.7</v>
      </c>
      <c r="D69">
        <v>14.7</v>
      </c>
      <c r="E69">
        <v>19.100000000000001</v>
      </c>
      <c r="F69">
        <v>0</v>
      </c>
      <c r="G69">
        <v>0</v>
      </c>
    </row>
    <row r="70" spans="1:7" ht="15" x14ac:dyDescent="0.25">
      <c r="A70" s="173" t="s">
        <v>115</v>
      </c>
      <c r="B70">
        <v>839.4</v>
      </c>
      <c r="C70">
        <v>531.70000000000005</v>
      </c>
      <c r="D70">
        <v>1591.1</v>
      </c>
      <c r="E70">
        <v>1984</v>
      </c>
      <c r="F70">
        <v>25</v>
      </c>
      <c r="G70">
        <v>0</v>
      </c>
    </row>
    <row r="71" spans="1:7" ht="15" x14ac:dyDescent="0.25">
      <c r="A71" s="173" t="s">
        <v>116</v>
      </c>
      <c r="B71">
        <v>0</v>
      </c>
      <c r="C71">
        <v>0</v>
      </c>
      <c r="D71" t="s">
        <v>94</v>
      </c>
      <c r="E71">
        <v>0</v>
      </c>
      <c r="F71">
        <v>0</v>
      </c>
      <c r="G71">
        <v>0</v>
      </c>
    </row>
    <row r="72" spans="1:7" ht="15" x14ac:dyDescent="0.25">
      <c r="A72" s="173" t="s">
        <v>117</v>
      </c>
      <c r="B72">
        <v>42.5</v>
      </c>
      <c r="C72">
        <v>6</v>
      </c>
      <c r="D72">
        <v>14.4</v>
      </c>
      <c r="E72">
        <v>30.6</v>
      </c>
      <c r="F72">
        <v>0</v>
      </c>
      <c r="G72">
        <v>0</v>
      </c>
    </row>
    <row r="73" spans="1:7" ht="15" x14ac:dyDescent="0.25">
      <c r="A73" s="173" t="s">
        <v>118</v>
      </c>
      <c r="B73">
        <v>87.7</v>
      </c>
      <c r="C73">
        <v>62.8</v>
      </c>
      <c r="D73">
        <v>51.9</v>
      </c>
      <c r="E73">
        <v>89.1</v>
      </c>
      <c r="F73">
        <v>42.7</v>
      </c>
      <c r="G73">
        <v>0</v>
      </c>
    </row>
    <row r="74" spans="1:7" ht="15" x14ac:dyDescent="0.25">
      <c r="A74" s="173" t="s">
        <v>119</v>
      </c>
      <c r="B74">
        <v>77.5</v>
      </c>
      <c r="C74">
        <v>91.5</v>
      </c>
      <c r="D74">
        <v>111.3</v>
      </c>
      <c r="E74">
        <v>84.6</v>
      </c>
      <c r="F74">
        <v>25</v>
      </c>
      <c r="G74">
        <v>0</v>
      </c>
    </row>
    <row r="75" spans="1:7" ht="15" x14ac:dyDescent="0.25">
      <c r="A75" s="173" t="s">
        <v>120</v>
      </c>
      <c r="B75">
        <v>9.6999999999999993</v>
      </c>
      <c r="C75">
        <v>0</v>
      </c>
      <c r="D75">
        <v>32.9</v>
      </c>
      <c r="E75">
        <v>97</v>
      </c>
      <c r="F75">
        <v>0</v>
      </c>
      <c r="G75">
        <v>0</v>
      </c>
    </row>
    <row r="76" spans="1:7" ht="15" x14ac:dyDescent="0.25">
      <c r="A76" s="173" t="s">
        <v>121</v>
      </c>
      <c r="B76">
        <v>17.899999999999999</v>
      </c>
      <c r="C76">
        <v>10</v>
      </c>
      <c r="D76">
        <v>22.2</v>
      </c>
      <c r="E76">
        <v>73.8</v>
      </c>
      <c r="F76">
        <v>8.8000000000000007</v>
      </c>
      <c r="G76">
        <v>0</v>
      </c>
    </row>
    <row r="77" spans="1:7" ht="15" x14ac:dyDescent="0.25">
      <c r="A77" s="173" t="s">
        <v>122</v>
      </c>
      <c r="B77">
        <v>7.2</v>
      </c>
      <c r="C77">
        <v>6</v>
      </c>
      <c r="D77">
        <v>88.1</v>
      </c>
      <c r="E77">
        <v>119.6</v>
      </c>
      <c r="F77">
        <v>0</v>
      </c>
      <c r="G77">
        <v>0</v>
      </c>
    </row>
    <row r="78" spans="1:7" ht="15" x14ac:dyDescent="0.25">
      <c r="A78" s="173" t="s">
        <v>65</v>
      </c>
      <c r="B78" t="s">
        <v>66</v>
      </c>
      <c r="C78" t="s">
        <v>67</v>
      </c>
      <c r="D78" t="s">
        <v>66</v>
      </c>
      <c r="E78" t="s">
        <v>66</v>
      </c>
      <c r="F78" t="s">
        <v>66</v>
      </c>
      <c r="G78" t="s">
        <v>68</v>
      </c>
    </row>
    <row r="79" spans="1:7" ht="15" x14ac:dyDescent="0.25">
      <c r="A79" s="173" t="s">
        <v>123</v>
      </c>
      <c r="B79">
        <v>5044.8999999999996</v>
      </c>
      <c r="C79">
        <v>3578.1</v>
      </c>
      <c r="D79">
        <v>9357.2000000000007</v>
      </c>
      <c r="E79">
        <v>10662.1</v>
      </c>
      <c r="F79">
        <v>119.4</v>
      </c>
      <c r="G79">
        <v>0</v>
      </c>
    </row>
    <row r="80" spans="1:7" ht="15" x14ac:dyDescent="0.25">
      <c r="A80" s="173" t="s">
        <v>124</v>
      </c>
      <c r="B80">
        <v>863.1</v>
      </c>
      <c r="C80">
        <v>729.7</v>
      </c>
      <c r="D80">
        <v>0</v>
      </c>
      <c r="E80">
        <v>0</v>
      </c>
      <c r="F80">
        <v>81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173" t="s">
        <v>125</v>
      </c>
      <c r="B82">
        <v>5908</v>
      </c>
      <c r="C82">
        <v>4307.8</v>
      </c>
      <c r="D82">
        <v>9357.2000000000007</v>
      </c>
      <c r="E82">
        <v>10662.1</v>
      </c>
      <c r="F82">
        <v>200.4</v>
      </c>
      <c r="G82">
        <v>0</v>
      </c>
    </row>
    <row r="83" spans="1:7" ht="15" x14ac:dyDescent="0.25">
      <c r="A83" s="173" t="s">
        <v>126</v>
      </c>
      <c r="B83" t="s">
        <v>45</v>
      </c>
      <c r="C83" t="s">
        <v>45</v>
      </c>
      <c r="D83">
        <v>0</v>
      </c>
      <c r="E83">
        <v>0</v>
      </c>
      <c r="F83" t="s">
        <v>45</v>
      </c>
      <c r="G83" t="s">
        <v>45</v>
      </c>
    </row>
    <row r="84" spans="1:7" ht="15" x14ac:dyDescent="0.25">
      <c r="A84" s="173" t="s">
        <v>127</v>
      </c>
      <c r="B84">
        <v>0</v>
      </c>
      <c r="C84">
        <v>0</v>
      </c>
      <c r="D84" t="s">
        <v>45</v>
      </c>
      <c r="E84" t="s">
        <v>45</v>
      </c>
      <c r="F84">
        <v>0</v>
      </c>
      <c r="G84">
        <v>0</v>
      </c>
    </row>
    <row r="85" spans="1:7" ht="15" x14ac:dyDescent="0.25">
      <c r="A85" s="173" t="s">
        <v>65</v>
      </c>
      <c r="B85" t="s">
        <v>66</v>
      </c>
      <c r="C85" t="s">
        <v>67</v>
      </c>
      <c r="D85" t="s">
        <v>66</v>
      </c>
      <c r="E85" t="s">
        <v>66</v>
      </c>
      <c r="F85" t="s">
        <v>66</v>
      </c>
      <c r="G85" t="s">
        <v>68</v>
      </c>
    </row>
  </sheetData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C0EBD-3764-4611-816F-A1934A893359}">
  <dimension ref="A1:G85"/>
  <sheetViews>
    <sheetView topLeftCell="A54" workbookViewId="0">
      <selection activeCell="B7" sqref="B7"/>
    </sheetView>
  </sheetViews>
  <sheetFormatPr defaultRowHeight="13.2" x14ac:dyDescent="0.25"/>
  <cols>
    <col min="1" max="1" width="34.33203125" customWidth="1"/>
    <col min="2" max="2" width="16" customWidth="1"/>
    <col min="3" max="3" width="15" customWidth="1"/>
    <col min="4" max="4" width="12.88671875" customWidth="1"/>
    <col min="5" max="5" width="11.6640625" customWidth="1"/>
    <col min="6" max="6" width="11.33203125" customWidth="1"/>
    <col min="7" max="7" width="16.1093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231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22.5</v>
      </c>
      <c r="C12">
        <v>33</v>
      </c>
      <c r="D12">
        <v>177.8</v>
      </c>
      <c r="E12">
        <v>270.5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1</v>
      </c>
      <c r="C14">
        <v>33</v>
      </c>
      <c r="D14">
        <v>124.1</v>
      </c>
      <c r="E14">
        <v>216.2</v>
      </c>
      <c r="F14">
        <v>0</v>
      </c>
      <c r="G14">
        <v>0</v>
      </c>
    </row>
    <row r="15" spans="1:7" ht="15" x14ac:dyDescent="0.25">
      <c r="A15" s="173" t="s">
        <v>172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73</v>
      </c>
      <c r="B17">
        <v>21.5</v>
      </c>
      <c r="C17">
        <v>0</v>
      </c>
      <c r="D17">
        <v>20.9</v>
      </c>
      <c r="E17">
        <v>19.100000000000001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384.8</v>
      </c>
      <c r="C20">
        <v>594.5</v>
      </c>
      <c r="D20">
        <v>1049.7</v>
      </c>
      <c r="E20">
        <v>1124.8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161.30000000000001</v>
      </c>
      <c r="C22">
        <v>180.7</v>
      </c>
      <c r="D22">
        <v>664.8</v>
      </c>
      <c r="E22">
        <v>422.1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1824</v>
      </c>
      <c r="C24">
        <v>0</v>
      </c>
      <c r="D24">
        <v>370.9</v>
      </c>
      <c r="E24">
        <v>616.20000000000005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1307</v>
      </c>
      <c r="C26">
        <v>1386.9</v>
      </c>
      <c r="D26">
        <v>3187</v>
      </c>
      <c r="E26">
        <v>3014.5</v>
      </c>
      <c r="F26">
        <v>0</v>
      </c>
      <c r="G26">
        <v>0</v>
      </c>
    </row>
    <row r="27" spans="1:7" ht="15" x14ac:dyDescent="0.25">
      <c r="A27" s="173" t="s">
        <v>167</v>
      </c>
      <c r="B27">
        <v>55</v>
      </c>
      <c r="C27">
        <v>0</v>
      </c>
      <c r="D27">
        <v>34.5</v>
      </c>
      <c r="E27">
        <v>0</v>
      </c>
      <c r="F27">
        <v>0</v>
      </c>
      <c r="G27">
        <v>0</v>
      </c>
    </row>
    <row r="28" spans="1:7" ht="15" x14ac:dyDescent="0.25">
      <c r="A28" s="173" t="s">
        <v>78</v>
      </c>
      <c r="B28">
        <v>0</v>
      </c>
      <c r="C28">
        <v>5.6</v>
      </c>
      <c r="D28">
        <v>46.7</v>
      </c>
      <c r="E28">
        <v>1.9</v>
      </c>
      <c r="F28">
        <v>0</v>
      </c>
      <c r="G28">
        <v>0</v>
      </c>
    </row>
    <row r="29" spans="1:7" ht="15" x14ac:dyDescent="0.25">
      <c r="A29" s="173" t="s">
        <v>79</v>
      </c>
      <c r="B29">
        <v>0.7</v>
      </c>
      <c r="C29">
        <v>0.4</v>
      </c>
      <c r="D29">
        <v>1.7</v>
      </c>
      <c r="E29">
        <v>1.5</v>
      </c>
      <c r="F29">
        <v>0</v>
      </c>
      <c r="G29">
        <v>0</v>
      </c>
    </row>
    <row r="30" spans="1:7" ht="15" x14ac:dyDescent="0.25">
      <c r="A30" s="173" t="s">
        <v>80</v>
      </c>
      <c r="B30">
        <v>115.4</v>
      </c>
      <c r="C30">
        <v>63</v>
      </c>
      <c r="D30">
        <v>263.5</v>
      </c>
      <c r="E30">
        <v>236.1</v>
      </c>
      <c r="F30">
        <v>0</v>
      </c>
      <c r="G30">
        <v>0</v>
      </c>
    </row>
    <row r="31" spans="1:7" ht="15" x14ac:dyDescent="0.25">
      <c r="A31" s="173" t="s">
        <v>173</v>
      </c>
      <c r="B31">
        <v>0</v>
      </c>
      <c r="C31">
        <v>200</v>
      </c>
      <c r="D31">
        <v>0</v>
      </c>
      <c r="E31">
        <v>157.5</v>
      </c>
      <c r="F31">
        <v>0</v>
      </c>
      <c r="G31">
        <v>0</v>
      </c>
    </row>
    <row r="32" spans="1:7" ht="15" x14ac:dyDescent="0.25">
      <c r="A32" s="173" t="s">
        <v>168</v>
      </c>
      <c r="B32">
        <v>0</v>
      </c>
      <c r="C32">
        <v>0</v>
      </c>
      <c r="D32" t="s">
        <v>94</v>
      </c>
      <c r="E32">
        <v>0</v>
      </c>
      <c r="F32">
        <v>0</v>
      </c>
      <c r="G32">
        <v>0</v>
      </c>
    </row>
    <row r="33" spans="1:7" ht="15" x14ac:dyDescent="0.25">
      <c r="A33" s="173" t="s">
        <v>81</v>
      </c>
      <c r="B33">
        <v>330.5</v>
      </c>
      <c r="C33">
        <v>278.60000000000002</v>
      </c>
      <c r="D33">
        <v>666.7</v>
      </c>
      <c r="E33">
        <v>725.9</v>
      </c>
      <c r="F33">
        <v>0</v>
      </c>
      <c r="G33">
        <v>0</v>
      </c>
    </row>
    <row r="34" spans="1:7" ht="15" x14ac:dyDescent="0.25">
      <c r="A34" s="173" t="s">
        <v>169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82</v>
      </c>
      <c r="B35">
        <v>18.899999999999999</v>
      </c>
      <c r="C35">
        <v>3</v>
      </c>
      <c r="D35">
        <v>78</v>
      </c>
      <c r="E35">
        <v>38.799999999999997</v>
      </c>
      <c r="F35">
        <v>0</v>
      </c>
      <c r="G35">
        <v>0</v>
      </c>
    </row>
    <row r="36" spans="1:7" ht="15" x14ac:dyDescent="0.25">
      <c r="A36" s="173" t="s">
        <v>170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73" t="s">
        <v>83</v>
      </c>
      <c r="B37">
        <v>642.5</v>
      </c>
      <c r="C37">
        <v>467.5</v>
      </c>
      <c r="D37">
        <v>1359.7</v>
      </c>
      <c r="E37">
        <v>1247.0999999999999</v>
      </c>
      <c r="F37">
        <v>0</v>
      </c>
      <c r="G37">
        <v>0</v>
      </c>
    </row>
    <row r="38" spans="1:7" ht="15" x14ac:dyDescent="0.25">
      <c r="A38" s="173" t="s">
        <v>84</v>
      </c>
      <c r="B38">
        <v>0</v>
      </c>
      <c r="C38">
        <v>0</v>
      </c>
      <c r="D38">
        <v>19.8</v>
      </c>
      <c r="E38">
        <v>0</v>
      </c>
      <c r="F38">
        <v>0</v>
      </c>
      <c r="G38">
        <v>0</v>
      </c>
    </row>
    <row r="39" spans="1:7" ht="15" x14ac:dyDescent="0.25">
      <c r="A39" s="173" t="s">
        <v>85</v>
      </c>
      <c r="B39">
        <v>1.5</v>
      </c>
      <c r="C39">
        <v>0</v>
      </c>
      <c r="D39">
        <v>44.1</v>
      </c>
      <c r="E39">
        <v>22.3</v>
      </c>
      <c r="F39">
        <v>0</v>
      </c>
      <c r="G39">
        <v>0</v>
      </c>
    </row>
    <row r="40" spans="1:7" ht="15" x14ac:dyDescent="0.25">
      <c r="A40" s="173" t="s">
        <v>86</v>
      </c>
      <c r="B40">
        <v>97</v>
      </c>
      <c r="C40">
        <v>323.89999999999998</v>
      </c>
      <c r="D40">
        <v>253.5</v>
      </c>
      <c r="E40">
        <v>236.5</v>
      </c>
      <c r="F40">
        <v>0</v>
      </c>
      <c r="G40">
        <v>0</v>
      </c>
    </row>
    <row r="41" spans="1:7" ht="15" x14ac:dyDescent="0.25">
      <c r="A41" s="173" t="s">
        <v>87</v>
      </c>
      <c r="B41">
        <v>3</v>
      </c>
      <c r="C41">
        <v>25.4</v>
      </c>
      <c r="D41">
        <v>0</v>
      </c>
      <c r="E41">
        <v>1.7</v>
      </c>
      <c r="F41">
        <v>0</v>
      </c>
      <c r="G41">
        <v>0</v>
      </c>
    </row>
    <row r="42" spans="1:7" ht="15" x14ac:dyDescent="0.25">
      <c r="A42" s="173" t="s">
        <v>88</v>
      </c>
      <c r="B42">
        <v>42.4</v>
      </c>
      <c r="C42">
        <v>19.5</v>
      </c>
      <c r="D42">
        <v>251.5</v>
      </c>
      <c r="E42">
        <v>187.7</v>
      </c>
      <c r="F42">
        <v>0</v>
      </c>
      <c r="G42">
        <v>0</v>
      </c>
    </row>
    <row r="43" spans="1:7" ht="15" x14ac:dyDescent="0.25">
      <c r="A43" s="173" t="s">
        <v>89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73" t="s">
        <v>69</v>
      </c>
    </row>
    <row r="45" spans="1:7" ht="15" x14ac:dyDescent="0.25">
      <c r="A45" s="173" t="s">
        <v>90</v>
      </c>
      <c r="B45">
        <v>65</v>
      </c>
      <c r="C45">
        <v>145</v>
      </c>
      <c r="D45">
        <v>435.3</v>
      </c>
      <c r="E45">
        <v>828.1</v>
      </c>
      <c r="F45">
        <v>0</v>
      </c>
      <c r="G45">
        <v>0</v>
      </c>
    </row>
    <row r="46" spans="1:7" ht="15" x14ac:dyDescent="0.25">
      <c r="A46" s="173" t="s">
        <v>91</v>
      </c>
      <c r="B46">
        <v>30</v>
      </c>
      <c r="C46">
        <v>60</v>
      </c>
      <c r="D46">
        <v>189.6</v>
      </c>
      <c r="E46">
        <v>51.5</v>
      </c>
      <c r="F46">
        <v>0</v>
      </c>
      <c r="G46">
        <v>0</v>
      </c>
    </row>
    <row r="47" spans="1:7" ht="15" x14ac:dyDescent="0.25">
      <c r="A47" s="173" t="s">
        <v>92</v>
      </c>
      <c r="B47">
        <v>35</v>
      </c>
      <c r="C47">
        <v>0</v>
      </c>
      <c r="D47">
        <v>20.3</v>
      </c>
      <c r="E47">
        <v>66</v>
      </c>
      <c r="F47">
        <v>0</v>
      </c>
      <c r="G47">
        <v>0</v>
      </c>
    </row>
    <row r="48" spans="1:7" ht="15" x14ac:dyDescent="0.25">
      <c r="A48" s="173" t="s">
        <v>175</v>
      </c>
      <c r="B48">
        <v>0</v>
      </c>
      <c r="C48">
        <v>0</v>
      </c>
      <c r="D48">
        <v>0</v>
      </c>
      <c r="E48">
        <v>46.6</v>
      </c>
      <c r="F48">
        <v>0</v>
      </c>
      <c r="G48">
        <v>0</v>
      </c>
    </row>
    <row r="49" spans="1:7" ht="15" x14ac:dyDescent="0.25">
      <c r="A49" s="173" t="s">
        <v>93</v>
      </c>
      <c r="B49">
        <v>0</v>
      </c>
      <c r="C49">
        <v>0</v>
      </c>
      <c r="D49">
        <v>21.2</v>
      </c>
      <c r="E49">
        <v>31.9</v>
      </c>
      <c r="F49">
        <v>0</v>
      </c>
      <c r="G49">
        <v>0</v>
      </c>
    </row>
    <row r="50" spans="1:7" ht="15" x14ac:dyDescent="0.25">
      <c r="A50" s="173" t="s">
        <v>95</v>
      </c>
      <c r="B50">
        <v>0</v>
      </c>
      <c r="C50">
        <v>0</v>
      </c>
      <c r="D50">
        <v>4.2</v>
      </c>
      <c r="E50">
        <v>2.7</v>
      </c>
      <c r="F50">
        <v>0</v>
      </c>
      <c r="G50">
        <v>0</v>
      </c>
    </row>
    <row r="51" spans="1:7" ht="15" x14ac:dyDescent="0.25">
      <c r="A51" s="173" t="s">
        <v>96</v>
      </c>
      <c r="B51">
        <v>0</v>
      </c>
      <c r="C51">
        <v>85</v>
      </c>
      <c r="D51">
        <v>189.1</v>
      </c>
      <c r="E51">
        <v>602.1</v>
      </c>
      <c r="F51">
        <v>0</v>
      </c>
      <c r="G51">
        <v>0</v>
      </c>
    </row>
    <row r="52" spans="1:7" ht="15" x14ac:dyDescent="0.25">
      <c r="A52" s="173" t="s">
        <v>97</v>
      </c>
      <c r="B52">
        <v>0</v>
      </c>
      <c r="C52">
        <v>0</v>
      </c>
      <c r="D52">
        <v>11</v>
      </c>
      <c r="E52">
        <v>27.4</v>
      </c>
      <c r="F52">
        <v>0</v>
      </c>
      <c r="G52">
        <v>0</v>
      </c>
    </row>
    <row r="53" spans="1:7" ht="15" x14ac:dyDescent="0.25">
      <c r="A53" s="173" t="s">
        <v>69</v>
      </c>
    </row>
    <row r="54" spans="1:7" ht="15" x14ac:dyDescent="0.25">
      <c r="A54" s="173" t="s">
        <v>98</v>
      </c>
      <c r="B54">
        <v>1426.1</v>
      </c>
      <c r="C54">
        <v>1233.4000000000001</v>
      </c>
      <c r="D54">
        <v>3185.9</v>
      </c>
      <c r="E54">
        <v>4304.3999999999996</v>
      </c>
      <c r="F54">
        <v>115.1</v>
      </c>
      <c r="G54">
        <v>0</v>
      </c>
    </row>
    <row r="55" spans="1:7" ht="15" x14ac:dyDescent="0.25">
      <c r="A55" s="173" t="s">
        <v>99</v>
      </c>
      <c r="B55">
        <v>2.1</v>
      </c>
      <c r="C55">
        <v>6</v>
      </c>
      <c r="D55">
        <v>13</v>
      </c>
      <c r="E55">
        <v>11.5</v>
      </c>
      <c r="F55">
        <v>0</v>
      </c>
      <c r="G55">
        <v>0</v>
      </c>
    </row>
    <row r="56" spans="1:7" ht="15" x14ac:dyDescent="0.25">
      <c r="A56" s="173" t="s">
        <v>100</v>
      </c>
      <c r="B56">
        <v>0</v>
      </c>
      <c r="C56">
        <v>5.4</v>
      </c>
      <c r="D56">
        <v>13.5</v>
      </c>
      <c r="E56">
        <v>11</v>
      </c>
      <c r="F56">
        <v>0</v>
      </c>
      <c r="G56">
        <v>0</v>
      </c>
    </row>
    <row r="57" spans="1:7" ht="15" x14ac:dyDescent="0.25">
      <c r="A57" s="173" t="s">
        <v>101</v>
      </c>
      <c r="B57">
        <v>0</v>
      </c>
      <c r="C57">
        <v>0</v>
      </c>
      <c r="D57">
        <v>106.7</v>
      </c>
      <c r="E57">
        <v>282.10000000000002</v>
      </c>
      <c r="F57">
        <v>0</v>
      </c>
      <c r="G57">
        <v>0</v>
      </c>
    </row>
    <row r="58" spans="1:7" ht="15" x14ac:dyDescent="0.25">
      <c r="A58" s="173" t="s">
        <v>102</v>
      </c>
      <c r="B58">
        <v>8</v>
      </c>
      <c r="C58">
        <v>8</v>
      </c>
      <c r="D58">
        <v>44.8</v>
      </c>
      <c r="E58">
        <v>48.1</v>
      </c>
      <c r="F58">
        <v>0</v>
      </c>
      <c r="G58">
        <v>0</v>
      </c>
    </row>
    <row r="59" spans="1:7" ht="15" x14ac:dyDescent="0.25">
      <c r="A59" s="173" t="s">
        <v>103</v>
      </c>
      <c r="B59">
        <v>6.2</v>
      </c>
      <c r="C59">
        <v>0.6</v>
      </c>
      <c r="D59">
        <v>37.9</v>
      </c>
      <c r="E59">
        <v>8.1</v>
      </c>
      <c r="F59">
        <v>0</v>
      </c>
      <c r="G59">
        <v>0</v>
      </c>
    </row>
    <row r="60" spans="1:7" ht="15" x14ac:dyDescent="0.25">
      <c r="A60" s="173" t="s">
        <v>104</v>
      </c>
      <c r="B60">
        <v>32</v>
      </c>
      <c r="C60">
        <v>95</v>
      </c>
      <c r="D60">
        <v>232.4</v>
      </c>
      <c r="E60">
        <v>214.2</v>
      </c>
      <c r="F60">
        <v>0</v>
      </c>
      <c r="G60">
        <v>0</v>
      </c>
    </row>
    <row r="61" spans="1:7" ht="15" x14ac:dyDescent="0.25">
      <c r="A61" s="173" t="s">
        <v>105</v>
      </c>
      <c r="B61">
        <v>47.7</v>
      </c>
      <c r="C61">
        <v>53.5</v>
      </c>
      <c r="D61">
        <v>163.9</v>
      </c>
      <c r="E61">
        <v>358.2</v>
      </c>
      <c r="F61">
        <v>18</v>
      </c>
      <c r="G61">
        <v>0</v>
      </c>
    </row>
    <row r="62" spans="1:7" ht="15" x14ac:dyDescent="0.25">
      <c r="A62" s="173" t="s">
        <v>106</v>
      </c>
      <c r="B62">
        <v>77.2</v>
      </c>
      <c r="C62">
        <v>59</v>
      </c>
      <c r="D62">
        <v>103.4</v>
      </c>
      <c r="E62">
        <v>179</v>
      </c>
      <c r="F62">
        <v>0</v>
      </c>
      <c r="G62">
        <v>0</v>
      </c>
    </row>
    <row r="63" spans="1:7" ht="15" x14ac:dyDescent="0.25">
      <c r="A63" s="173" t="s">
        <v>107</v>
      </c>
      <c r="B63">
        <v>10</v>
      </c>
      <c r="C63">
        <v>21.5</v>
      </c>
      <c r="D63">
        <v>211.9</v>
      </c>
      <c r="E63">
        <v>232.6</v>
      </c>
      <c r="F63">
        <v>0</v>
      </c>
      <c r="G63">
        <v>0</v>
      </c>
    </row>
    <row r="64" spans="1:7" ht="15" x14ac:dyDescent="0.25">
      <c r="A64" s="173" t="s">
        <v>109</v>
      </c>
      <c r="B64">
        <v>20.5</v>
      </c>
      <c r="C64">
        <v>71.2</v>
      </c>
      <c r="D64">
        <v>79.8</v>
      </c>
      <c r="E64">
        <v>225.5</v>
      </c>
      <c r="F64">
        <v>0</v>
      </c>
      <c r="G64">
        <v>0</v>
      </c>
    </row>
    <row r="65" spans="1:7" ht="15" x14ac:dyDescent="0.25">
      <c r="A65" s="173" t="s">
        <v>110</v>
      </c>
      <c r="B65">
        <v>0</v>
      </c>
      <c r="C65">
        <v>0</v>
      </c>
      <c r="D65">
        <v>0</v>
      </c>
      <c r="E65">
        <v>15.3</v>
      </c>
      <c r="F65">
        <v>0</v>
      </c>
      <c r="G65">
        <v>0</v>
      </c>
    </row>
    <row r="66" spans="1:7" ht="15" x14ac:dyDescent="0.25">
      <c r="A66" s="173" t="s">
        <v>111</v>
      </c>
      <c r="B66">
        <v>14.5</v>
      </c>
      <c r="C66">
        <v>0</v>
      </c>
      <c r="D66">
        <v>74.8</v>
      </c>
      <c r="E66">
        <v>14.2</v>
      </c>
      <c r="F66">
        <v>0</v>
      </c>
      <c r="G66">
        <v>0</v>
      </c>
    </row>
    <row r="67" spans="1:7" ht="15" x14ac:dyDescent="0.25">
      <c r="A67" s="173" t="s">
        <v>112</v>
      </c>
      <c r="B67">
        <v>80</v>
      </c>
      <c r="C67">
        <v>68.5</v>
      </c>
      <c r="D67">
        <v>166.5</v>
      </c>
      <c r="E67">
        <v>196.3</v>
      </c>
      <c r="F67">
        <v>0</v>
      </c>
      <c r="G67">
        <v>0</v>
      </c>
    </row>
    <row r="68" spans="1:7" ht="15" x14ac:dyDescent="0.25">
      <c r="A68" s="173" t="s">
        <v>113</v>
      </c>
      <c r="B68">
        <v>22</v>
      </c>
      <c r="C68">
        <v>44</v>
      </c>
      <c r="D68">
        <v>68</v>
      </c>
      <c r="E68">
        <v>91.8</v>
      </c>
      <c r="F68">
        <v>0</v>
      </c>
      <c r="G68">
        <v>0</v>
      </c>
    </row>
    <row r="69" spans="1:7" ht="15" x14ac:dyDescent="0.25">
      <c r="A69" s="173" t="s">
        <v>114</v>
      </c>
      <c r="B69">
        <v>8.9</v>
      </c>
      <c r="C69">
        <v>3.7</v>
      </c>
      <c r="D69">
        <v>14.7</v>
      </c>
      <c r="E69">
        <v>19.100000000000001</v>
      </c>
      <c r="F69">
        <v>0</v>
      </c>
      <c r="G69">
        <v>0</v>
      </c>
    </row>
    <row r="70" spans="1:7" ht="15" x14ac:dyDescent="0.25">
      <c r="A70" s="173" t="s">
        <v>115</v>
      </c>
      <c r="B70">
        <v>859</v>
      </c>
      <c r="C70">
        <v>619.20000000000005</v>
      </c>
      <c r="D70">
        <v>1534</v>
      </c>
      <c r="E70">
        <v>1902.7</v>
      </c>
      <c r="F70">
        <v>20.7</v>
      </c>
      <c r="G70">
        <v>0</v>
      </c>
    </row>
    <row r="71" spans="1:7" ht="15" x14ac:dyDescent="0.25">
      <c r="A71" s="173" t="s">
        <v>116</v>
      </c>
      <c r="B71">
        <v>0</v>
      </c>
      <c r="C71">
        <v>0</v>
      </c>
      <c r="D71" t="s">
        <v>94</v>
      </c>
      <c r="E71">
        <v>0</v>
      </c>
      <c r="F71">
        <v>0</v>
      </c>
      <c r="G71">
        <v>0</v>
      </c>
    </row>
    <row r="72" spans="1:7" ht="15" x14ac:dyDescent="0.25">
      <c r="A72" s="173" t="s">
        <v>117</v>
      </c>
      <c r="B72">
        <v>42.5</v>
      </c>
      <c r="C72">
        <v>6</v>
      </c>
      <c r="D72">
        <v>14.4</v>
      </c>
      <c r="E72">
        <v>30.6</v>
      </c>
      <c r="F72">
        <v>0</v>
      </c>
      <c r="G72">
        <v>0</v>
      </c>
    </row>
    <row r="73" spans="1:7" ht="15" x14ac:dyDescent="0.25">
      <c r="A73" s="173" t="s">
        <v>118</v>
      </c>
      <c r="B73">
        <v>87.7</v>
      </c>
      <c r="C73">
        <v>62.8</v>
      </c>
      <c r="D73">
        <v>51.9</v>
      </c>
      <c r="E73">
        <v>89.1</v>
      </c>
      <c r="F73">
        <v>42.7</v>
      </c>
      <c r="G73">
        <v>0</v>
      </c>
    </row>
    <row r="74" spans="1:7" ht="15" x14ac:dyDescent="0.25">
      <c r="A74" s="173" t="s">
        <v>119</v>
      </c>
      <c r="B74">
        <v>73</v>
      </c>
      <c r="C74">
        <v>83</v>
      </c>
      <c r="D74">
        <v>111.3</v>
      </c>
      <c r="E74">
        <v>84.6</v>
      </c>
      <c r="F74">
        <v>25</v>
      </c>
      <c r="G74">
        <v>0</v>
      </c>
    </row>
    <row r="75" spans="1:7" ht="15" x14ac:dyDescent="0.25">
      <c r="A75" s="173" t="s">
        <v>120</v>
      </c>
      <c r="B75">
        <v>9.6999999999999993</v>
      </c>
      <c r="C75">
        <v>0</v>
      </c>
      <c r="D75">
        <v>32.9</v>
      </c>
      <c r="E75">
        <v>97</v>
      </c>
      <c r="F75">
        <v>0</v>
      </c>
      <c r="G75">
        <v>0</v>
      </c>
    </row>
    <row r="76" spans="1:7" ht="15" x14ac:dyDescent="0.25">
      <c r="A76" s="173" t="s">
        <v>121</v>
      </c>
      <c r="B76">
        <v>17.899999999999999</v>
      </c>
      <c r="C76">
        <v>20</v>
      </c>
      <c r="D76">
        <v>22.2</v>
      </c>
      <c r="E76">
        <v>73.8</v>
      </c>
      <c r="F76">
        <v>8.8000000000000007</v>
      </c>
      <c r="G76">
        <v>0</v>
      </c>
    </row>
    <row r="77" spans="1:7" ht="15" x14ac:dyDescent="0.25">
      <c r="A77" s="173" t="s">
        <v>122</v>
      </c>
      <c r="B77">
        <v>7.2</v>
      </c>
      <c r="C77">
        <v>6</v>
      </c>
      <c r="D77">
        <v>88.1</v>
      </c>
      <c r="E77">
        <v>119.6</v>
      </c>
      <c r="F77">
        <v>0</v>
      </c>
      <c r="G77">
        <v>0</v>
      </c>
    </row>
    <row r="78" spans="1:7" ht="15" x14ac:dyDescent="0.25">
      <c r="A78" s="173" t="s">
        <v>65</v>
      </c>
      <c r="B78" t="s">
        <v>66</v>
      </c>
      <c r="C78" t="s">
        <v>67</v>
      </c>
      <c r="D78" t="s">
        <v>66</v>
      </c>
      <c r="E78" t="s">
        <v>66</v>
      </c>
      <c r="F78" t="s">
        <v>66</v>
      </c>
      <c r="G78" t="s">
        <v>68</v>
      </c>
    </row>
    <row r="79" spans="1:7" ht="15" x14ac:dyDescent="0.25">
      <c r="A79" s="173" t="s">
        <v>123</v>
      </c>
      <c r="B79">
        <v>5190.7</v>
      </c>
      <c r="C79">
        <v>3573.5</v>
      </c>
      <c r="D79">
        <v>9071.2999999999993</v>
      </c>
      <c r="E79">
        <v>10580.6</v>
      </c>
      <c r="F79">
        <v>115.1</v>
      </c>
      <c r="G79">
        <v>0</v>
      </c>
    </row>
    <row r="80" spans="1:7" ht="15" x14ac:dyDescent="0.25">
      <c r="A80" s="173" t="s">
        <v>124</v>
      </c>
      <c r="B80">
        <v>871.6</v>
      </c>
      <c r="C80">
        <v>768.7</v>
      </c>
      <c r="D80">
        <v>0</v>
      </c>
      <c r="E80">
        <v>0</v>
      </c>
      <c r="F80">
        <v>81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173" t="s">
        <v>125</v>
      </c>
      <c r="B82">
        <v>6062.3</v>
      </c>
      <c r="C82">
        <v>4342.1000000000004</v>
      </c>
      <c r="D82">
        <v>9071.2999999999993</v>
      </c>
      <c r="E82">
        <v>10580.6</v>
      </c>
      <c r="F82">
        <v>196.1</v>
      </c>
      <c r="G82">
        <v>0</v>
      </c>
    </row>
    <row r="83" spans="1:7" ht="15" x14ac:dyDescent="0.25">
      <c r="A83" s="173" t="s">
        <v>126</v>
      </c>
      <c r="B83" t="s">
        <v>45</v>
      </c>
      <c r="C83" t="s">
        <v>45</v>
      </c>
      <c r="D83">
        <v>0</v>
      </c>
      <c r="E83">
        <v>0</v>
      </c>
      <c r="F83" t="s">
        <v>45</v>
      </c>
      <c r="G83" t="s">
        <v>45</v>
      </c>
    </row>
    <row r="84" spans="1:7" ht="15" x14ac:dyDescent="0.25">
      <c r="A84" s="173" t="s">
        <v>127</v>
      </c>
      <c r="B84">
        <v>0</v>
      </c>
      <c r="C84">
        <v>0</v>
      </c>
      <c r="D84" t="s">
        <v>45</v>
      </c>
      <c r="E84" t="s">
        <v>45</v>
      </c>
      <c r="F84">
        <v>0</v>
      </c>
      <c r="G84">
        <v>0</v>
      </c>
    </row>
    <row r="85" spans="1:7" ht="15" x14ac:dyDescent="0.25">
      <c r="A85" s="173" t="s">
        <v>65</v>
      </c>
      <c r="B85" t="s">
        <v>66</v>
      </c>
      <c r="C85" t="s">
        <v>67</v>
      </c>
      <c r="D85" t="s">
        <v>66</v>
      </c>
      <c r="E85" t="s">
        <v>66</v>
      </c>
      <c r="F85" t="s">
        <v>66</v>
      </c>
      <c r="G85" t="s">
        <v>68</v>
      </c>
    </row>
  </sheetData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222F9-C001-467C-9B69-78FDDA35BAFE}">
  <dimension ref="A1:G85"/>
  <sheetViews>
    <sheetView topLeftCell="A63" workbookViewId="0">
      <selection activeCell="M78" sqref="M78"/>
    </sheetView>
  </sheetViews>
  <sheetFormatPr defaultRowHeight="13.2" x14ac:dyDescent="0.25"/>
  <cols>
    <col min="1" max="1" width="28.109375" customWidth="1"/>
    <col min="2" max="2" width="13.33203125" customWidth="1"/>
    <col min="3" max="3" width="10.6640625" customWidth="1"/>
    <col min="4" max="4" width="12" customWidth="1"/>
    <col min="5" max="5" width="12.33203125" customWidth="1"/>
    <col min="6" max="6" width="11.5546875" customWidth="1"/>
    <col min="7" max="7" width="11.332031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232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21.5</v>
      </c>
      <c r="C12">
        <v>53</v>
      </c>
      <c r="D12">
        <v>177.8</v>
      </c>
      <c r="E12">
        <v>229.7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0</v>
      </c>
      <c r="C14">
        <v>53</v>
      </c>
      <c r="D14">
        <v>124.1</v>
      </c>
      <c r="E14">
        <v>175.3</v>
      </c>
      <c r="F14">
        <v>0</v>
      </c>
      <c r="G14">
        <v>0</v>
      </c>
    </row>
    <row r="15" spans="1:7" ht="15" x14ac:dyDescent="0.25">
      <c r="A15" s="173" t="s">
        <v>172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73</v>
      </c>
      <c r="B17">
        <v>21.5</v>
      </c>
      <c r="C17">
        <v>0</v>
      </c>
      <c r="D17">
        <v>20.9</v>
      </c>
      <c r="E17">
        <v>19.100000000000001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443.8</v>
      </c>
      <c r="C20">
        <v>491.1</v>
      </c>
      <c r="D20">
        <v>988.8</v>
      </c>
      <c r="E20">
        <v>1089.3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176.8</v>
      </c>
      <c r="C22">
        <v>124.7</v>
      </c>
      <c r="D22">
        <v>648.6</v>
      </c>
      <c r="E22">
        <v>422.1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1824</v>
      </c>
      <c r="C24">
        <v>0</v>
      </c>
      <c r="D24">
        <v>370.9</v>
      </c>
      <c r="E24">
        <v>616.20000000000005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1421.6</v>
      </c>
      <c r="C26">
        <v>1496.5</v>
      </c>
      <c r="D26">
        <v>3008.5</v>
      </c>
      <c r="E26">
        <v>2898.5</v>
      </c>
      <c r="F26">
        <v>0</v>
      </c>
      <c r="G26">
        <v>0</v>
      </c>
    </row>
    <row r="27" spans="1:7" ht="15" x14ac:dyDescent="0.25">
      <c r="A27" s="173" t="s">
        <v>167</v>
      </c>
      <c r="B27">
        <v>55</v>
      </c>
      <c r="C27">
        <v>0</v>
      </c>
      <c r="D27">
        <v>34.5</v>
      </c>
      <c r="E27">
        <v>0</v>
      </c>
      <c r="F27">
        <v>0</v>
      </c>
      <c r="G27">
        <v>0</v>
      </c>
    </row>
    <row r="28" spans="1:7" ht="15" x14ac:dyDescent="0.25">
      <c r="A28" s="173" t="s">
        <v>78</v>
      </c>
      <c r="B28">
        <v>0</v>
      </c>
      <c r="C28">
        <v>5.6</v>
      </c>
      <c r="D28">
        <v>46.7</v>
      </c>
      <c r="E28">
        <v>1.9</v>
      </c>
      <c r="F28">
        <v>0</v>
      </c>
      <c r="G28">
        <v>0</v>
      </c>
    </row>
    <row r="29" spans="1:7" ht="15" x14ac:dyDescent="0.25">
      <c r="A29" s="173" t="s">
        <v>79</v>
      </c>
      <c r="B29">
        <v>0.2</v>
      </c>
      <c r="C29">
        <v>0.4</v>
      </c>
      <c r="D29">
        <v>1.7</v>
      </c>
      <c r="E29">
        <v>1.5</v>
      </c>
      <c r="F29">
        <v>0</v>
      </c>
      <c r="G29">
        <v>0</v>
      </c>
    </row>
    <row r="30" spans="1:7" ht="15" x14ac:dyDescent="0.25">
      <c r="A30" s="173" t="s">
        <v>80</v>
      </c>
      <c r="B30">
        <v>125.4</v>
      </c>
      <c r="C30">
        <v>63</v>
      </c>
      <c r="D30">
        <v>263.5</v>
      </c>
      <c r="E30">
        <v>236.1</v>
      </c>
      <c r="F30">
        <v>0</v>
      </c>
      <c r="G30">
        <v>0</v>
      </c>
    </row>
    <row r="31" spans="1:7" ht="15" x14ac:dyDescent="0.25">
      <c r="A31" s="173" t="s">
        <v>173</v>
      </c>
      <c r="B31">
        <v>0</v>
      </c>
      <c r="C31">
        <v>250</v>
      </c>
      <c r="D31">
        <v>0</v>
      </c>
      <c r="E31">
        <v>105</v>
      </c>
      <c r="F31">
        <v>0</v>
      </c>
      <c r="G31">
        <v>0</v>
      </c>
    </row>
    <row r="32" spans="1:7" ht="15" x14ac:dyDescent="0.25">
      <c r="A32" s="173" t="s">
        <v>168</v>
      </c>
      <c r="B32">
        <v>0</v>
      </c>
      <c r="C32">
        <v>0</v>
      </c>
      <c r="D32" t="s">
        <v>94</v>
      </c>
      <c r="E32">
        <v>0</v>
      </c>
      <c r="F32">
        <v>0</v>
      </c>
      <c r="G32">
        <v>0</v>
      </c>
    </row>
    <row r="33" spans="1:7" ht="15" x14ac:dyDescent="0.25">
      <c r="A33" s="173" t="s">
        <v>81</v>
      </c>
      <c r="B33">
        <v>365.2</v>
      </c>
      <c r="C33">
        <v>287.10000000000002</v>
      </c>
      <c r="D33">
        <v>609.79999999999995</v>
      </c>
      <c r="E33">
        <v>716.6</v>
      </c>
      <c r="F33">
        <v>0</v>
      </c>
      <c r="G33">
        <v>0</v>
      </c>
    </row>
    <row r="34" spans="1:7" ht="15" x14ac:dyDescent="0.25">
      <c r="A34" s="173" t="s">
        <v>169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82</v>
      </c>
      <c r="B35">
        <v>7.9</v>
      </c>
      <c r="C35">
        <v>3</v>
      </c>
      <c r="D35">
        <v>78</v>
      </c>
      <c r="E35">
        <v>38.799999999999997</v>
      </c>
      <c r="F35">
        <v>0</v>
      </c>
      <c r="G35">
        <v>0</v>
      </c>
    </row>
    <row r="36" spans="1:7" ht="15" x14ac:dyDescent="0.25">
      <c r="A36" s="173" t="s">
        <v>170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73" t="s">
        <v>83</v>
      </c>
      <c r="B37">
        <v>663.5</v>
      </c>
      <c r="C37">
        <v>467.5</v>
      </c>
      <c r="D37">
        <v>1339.8</v>
      </c>
      <c r="E37">
        <v>1247.0999999999999</v>
      </c>
      <c r="F37">
        <v>0</v>
      </c>
      <c r="G37">
        <v>0</v>
      </c>
    </row>
    <row r="38" spans="1:7" ht="15" x14ac:dyDescent="0.25">
      <c r="A38" s="173" t="s">
        <v>84</v>
      </c>
      <c r="B38">
        <v>0</v>
      </c>
      <c r="C38">
        <v>0</v>
      </c>
      <c r="D38">
        <v>19.8</v>
      </c>
      <c r="E38">
        <v>0</v>
      </c>
      <c r="F38">
        <v>0</v>
      </c>
      <c r="G38">
        <v>0</v>
      </c>
    </row>
    <row r="39" spans="1:7" ht="15" x14ac:dyDescent="0.25">
      <c r="A39" s="173" t="s">
        <v>85</v>
      </c>
      <c r="B39">
        <v>1.5</v>
      </c>
      <c r="C39">
        <v>0</v>
      </c>
      <c r="D39">
        <v>44.1</v>
      </c>
      <c r="E39">
        <v>22.3</v>
      </c>
      <c r="F39">
        <v>0</v>
      </c>
      <c r="G39">
        <v>0</v>
      </c>
    </row>
    <row r="40" spans="1:7" ht="15" x14ac:dyDescent="0.25">
      <c r="A40" s="173" t="s">
        <v>86</v>
      </c>
      <c r="B40">
        <v>118.7</v>
      </c>
      <c r="C40">
        <v>374.9</v>
      </c>
      <c r="D40">
        <v>193.5</v>
      </c>
      <c r="E40">
        <v>182.4</v>
      </c>
      <c r="F40">
        <v>0</v>
      </c>
      <c r="G40">
        <v>0</v>
      </c>
    </row>
    <row r="41" spans="1:7" ht="15" x14ac:dyDescent="0.25">
      <c r="A41" s="173" t="s">
        <v>87</v>
      </c>
      <c r="B41">
        <v>3</v>
      </c>
      <c r="C41">
        <v>25.4</v>
      </c>
      <c r="D41">
        <v>0</v>
      </c>
      <c r="E41">
        <v>1.7</v>
      </c>
      <c r="F41">
        <v>0</v>
      </c>
      <c r="G41">
        <v>0</v>
      </c>
    </row>
    <row r="42" spans="1:7" ht="15" x14ac:dyDescent="0.25">
      <c r="A42" s="173" t="s">
        <v>88</v>
      </c>
      <c r="B42">
        <v>81.3</v>
      </c>
      <c r="C42">
        <v>19.5</v>
      </c>
      <c r="D42">
        <v>209.8</v>
      </c>
      <c r="E42">
        <v>187.7</v>
      </c>
      <c r="F42">
        <v>0</v>
      </c>
      <c r="G42">
        <v>0</v>
      </c>
    </row>
    <row r="43" spans="1:7" ht="15" x14ac:dyDescent="0.25">
      <c r="A43" s="173" t="s">
        <v>89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73" t="s">
        <v>69</v>
      </c>
    </row>
    <row r="45" spans="1:7" ht="15" x14ac:dyDescent="0.25">
      <c r="A45" s="173" t="s">
        <v>90</v>
      </c>
      <c r="B45">
        <v>85</v>
      </c>
      <c r="C45">
        <v>121</v>
      </c>
      <c r="D45">
        <v>394.5</v>
      </c>
      <c r="E45">
        <v>828.1</v>
      </c>
      <c r="F45">
        <v>0</v>
      </c>
      <c r="G45">
        <v>0</v>
      </c>
    </row>
    <row r="46" spans="1:7" ht="15" x14ac:dyDescent="0.25">
      <c r="A46" s="173" t="s">
        <v>91</v>
      </c>
      <c r="B46">
        <v>50</v>
      </c>
      <c r="C46">
        <v>60</v>
      </c>
      <c r="D46">
        <v>148.69999999999999</v>
      </c>
      <c r="E46">
        <v>51.5</v>
      </c>
      <c r="F46">
        <v>0</v>
      </c>
      <c r="G46">
        <v>0</v>
      </c>
    </row>
    <row r="47" spans="1:7" ht="15" x14ac:dyDescent="0.25">
      <c r="A47" s="173" t="s">
        <v>92</v>
      </c>
      <c r="B47">
        <v>35</v>
      </c>
      <c r="C47">
        <v>0</v>
      </c>
      <c r="D47">
        <v>20.3</v>
      </c>
      <c r="E47">
        <v>66</v>
      </c>
      <c r="F47">
        <v>0</v>
      </c>
      <c r="G47">
        <v>0</v>
      </c>
    </row>
    <row r="48" spans="1:7" ht="15" x14ac:dyDescent="0.25">
      <c r="A48" s="173" t="s">
        <v>175</v>
      </c>
      <c r="B48">
        <v>0</v>
      </c>
      <c r="C48">
        <v>0</v>
      </c>
      <c r="D48">
        <v>0</v>
      </c>
      <c r="E48">
        <v>46.6</v>
      </c>
      <c r="F48">
        <v>0</v>
      </c>
      <c r="G48">
        <v>0</v>
      </c>
    </row>
    <row r="49" spans="1:7" ht="15" x14ac:dyDescent="0.25">
      <c r="A49" s="173" t="s">
        <v>93</v>
      </c>
      <c r="B49">
        <v>0</v>
      </c>
      <c r="C49">
        <v>0</v>
      </c>
      <c r="D49">
        <v>21.2</v>
      </c>
      <c r="E49">
        <v>31.9</v>
      </c>
      <c r="F49">
        <v>0</v>
      </c>
      <c r="G49">
        <v>0</v>
      </c>
    </row>
    <row r="50" spans="1:7" ht="15" x14ac:dyDescent="0.25">
      <c r="A50" s="173" t="s">
        <v>95</v>
      </c>
      <c r="B50">
        <v>0</v>
      </c>
      <c r="C50">
        <v>0</v>
      </c>
      <c r="D50">
        <v>4.2</v>
      </c>
      <c r="E50">
        <v>2.7</v>
      </c>
      <c r="F50">
        <v>0</v>
      </c>
      <c r="G50">
        <v>0</v>
      </c>
    </row>
    <row r="51" spans="1:7" ht="15" x14ac:dyDescent="0.25">
      <c r="A51" s="173" t="s">
        <v>96</v>
      </c>
      <c r="B51">
        <v>0</v>
      </c>
      <c r="C51">
        <v>61</v>
      </c>
      <c r="D51">
        <v>189.1</v>
      </c>
      <c r="E51">
        <v>602.1</v>
      </c>
      <c r="F51">
        <v>0</v>
      </c>
      <c r="G51">
        <v>0</v>
      </c>
    </row>
    <row r="52" spans="1:7" ht="15" x14ac:dyDescent="0.25">
      <c r="A52" s="173" t="s">
        <v>97</v>
      </c>
      <c r="B52">
        <v>0</v>
      </c>
      <c r="C52">
        <v>0</v>
      </c>
      <c r="D52">
        <v>11</v>
      </c>
      <c r="E52">
        <v>27.4</v>
      </c>
      <c r="F52">
        <v>0</v>
      </c>
      <c r="G52">
        <v>0</v>
      </c>
    </row>
    <row r="53" spans="1:7" ht="15" x14ac:dyDescent="0.25">
      <c r="A53" s="173" t="s">
        <v>69</v>
      </c>
    </row>
    <row r="54" spans="1:7" ht="15" x14ac:dyDescent="0.25">
      <c r="A54" s="173" t="s">
        <v>98</v>
      </c>
      <c r="B54">
        <v>1348.1</v>
      </c>
      <c r="C54">
        <v>1233.2</v>
      </c>
      <c r="D54">
        <v>3140.2</v>
      </c>
      <c r="E54">
        <v>4159.7</v>
      </c>
      <c r="F54">
        <v>109.5</v>
      </c>
      <c r="G54">
        <v>0</v>
      </c>
    </row>
    <row r="55" spans="1:7" ht="15" x14ac:dyDescent="0.25">
      <c r="A55" s="173" t="s">
        <v>99</v>
      </c>
      <c r="B55">
        <v>3.1</v>
      </c>
      <c r="C55">
        <v>6</v>
      </c>
      <c r="D55">
        <v>13</v>
      </c>
      <c r="E55">
        <v>11.5</v>
      </c>
      <c r="F55">
        <v>0</v>
      </c>
      <c r="G55">
        <v>0</v>
      </c>
    </row>
    <row r="56" spans="1:7" ht="15" x14ac:dyDescent="0.25">
      <c r="A56" s="173" t="s">
        <v>100</v>
      </c>
      <c r="B56">
        <v>0</v>
      </c>
      <c r="C56">
        <v>5.4</v>
      </c>
      <c r="D56">
        <v>13.5</v>
      </c>
      <c r="E56">
        <v>11</v>
      </c>
      <c r="F56">
        <v>0</v>
      </c>
      <c r="G56">
        <v>0</v>
      </c>
    </row>
    <row r="57" spans="1:7" ht="15" x14ac:dyDescent="0.25">
      <c r="A57" s="173" t="s">
        <v>101</v>
      </c>
      <c r="B57">
        <v>0</v>
      </c>
      <c r="C57">
        <v>0</v>
      </c>
      <c r="D57">
        <v>106.7</v>
      </c>
      <c r="E57">
        <v>282.10000000000002</v>
      </c>
      <c r="F57">
        <v>0</v>
      </c>
      <c r="G57">
        <v>0</v>
      </c>
    </row>
    <row r="58" spans="1:7" ht="15" x14ac:dyDescent="0.25">
      <c r="A58" s="173" t="s">
        <v>102</v>
      </c>
      <c r="B58">
        <v>0</v>
      </c>
      <c r="C58">
        <v>8</v>
      </c>
      <c r="D58">
        <v>44.8</v>
      </c>
      <c r="E58">
        <v>48.1</v>
      </c>
      <c r="F58">
        <v>0</v>
      </c>
      <c r="G58">
        <v>0</v>
      </c>
    </row>
    <row r="59" spans="1:7" ht="15" x14ac:dyDescent="0.25">
      <c r="A59" s="173" t="s">
        <v>103</v>
      </c>
      <c r="B59">
        <v>20.3</v>
      </c>
      <c r="C59">
        <v>0.7</v>
      </c>
      <c r="D59">
        <v>37.700000000000003</v>
      </c>
      <c r="E59">
        <v>7.9</v>
      </c>
      <c r="F59">
        <v>0</v>
      </c>
      <c r="G59">
        <v>0</v>
      </c>
    </row>
    <row r="60" spans="1:7" ht="15" x14ac:dyDescent="0.25">
      <c r="A60" s="173" t="s">
        <v>104</v>
      </c>
      <c r="B60">
        <v>32</v>
      </c>
      <c r="C60">
        <v>95</v>
      </c>
      <c r="D60">
        <v>232.4</v>
      </c>
      <c r="E60">
        <v>214.2</v>
      </c>
      <c r="F60">
        <v>0</v>
      </c>
      <c r="G60">
        <v>0</v>
      </c>
    </row>
    <row r="61" spans="1:7" ht="15" x14ac:dyDescent="0.25">
      <c r="A61" s="173" t="s">
        <v>105</v>
      </c>
      <c r="B61">
        <v>47.7</v>
      </c>
      <c r="C61">
        <v>48.4</v>
      </c>
      <c r="D61">
        <v>163.9</v>
      </c>
      <c r="E61">
        <v>358.2</v>
      </c>
      <c r="F61">
        <v>18</v>
      </c>
      <c r="G61">
        <v>0</v>
      </c>
    </row>
    <row r="62" spans="1:7" ht="15" x14ac:dyDescent="0.25">
      <c r="A62" s="173" t="s">
        <v>106</v>
      </c>
      <c r="B62">
        <v>77.2</v>
      </c>
      <c r="C62">
        <v>48</v>
      </c>
      <c r="D62">
        <v>103.4</v>
      </c>
      <c r="E62">
        <v>179</v>
      </c>
      <c r="F62">
        <v>0</v>
      </c>
      <c r="G62">
        <v>0</v>
      </c>
    </row>
    <row r="63" spans="1:7" ht="15" x14ac:dyDescent="0.25">
      <c r="A63" s="173" t="s">
        <v>107</v>
      </c>
      <c r="B63">
        <v>10</v>
      </c>
      <c r="C63">
        <v>7.5</v>
      </c>
      <c r="D63">
        <v>211.9</v>
      </c>
      <c r="E63">
        <v>232.6</v>
      </c>
      <c r="F63">
        <v>0</v>
      </c>
      <c r="G63">
        <v>0</v>
      </c>
    </row>
    <row r="64" spans="1:7" ht="15" x14ac:dyDescent="0.25">
      <c r="A64" s="173" t="s">
        <v>109</v>
      </c>
      <c r="B64">
        <v>14.5</v>
      </c>
      <c r="C64">
        <v>71.2</v>
      </c>
      <c r="D64">
        <v>79.8</v>
      </c>
      <c r="E64">
        <v>225.5</v>
      </c>
      <c r="F64">
        <v>0</v>
      </c>
      <c r="G64">
        <v>0</v>
      </c>
    </row>
    <row r="65" spans="1:7" ht="15" x14ac:dyDescent="0.25">
      <c r="A65" s="173" t="s">
        <v>110</v>
      </c>
      <c r="B65">
        <v>0</v>
      </c>
      <c r="C65">
        <v>0</v>
      </c>
      <c r="D65">
        <v>0</v>
      </c>
      <c r="E65">
        <v>15.3</v>
      </c>
      <c r="F65">
        <v>0</v>
      </c>
      <c r="G65">
        <v>0</v>
      </c>
    </row>
    <row r="66" spans="1:7" ht="15" x14ac:dyDescent="0.25">
      <c r="A66" s="173" t="s">
        <v>111</v>
      </c>
      <c r="B66">
        <v>14.5</v>
      </c>
      <c r="C66">
        <v>7</v>
      </c>
      <c r="D66">
        <v>74.8</v>
      </c>
      <c r="E66">
        <v>7.1</v>
      </c>
      <c r="F66">
        <v>0</v>
      </c>
      <c r="G66">
        <v>0</v>
      </c>
    </row>
    <row r="67" spans="1:7" ht="15" x14ac:dyDescent="0.25">
      <c r="A67" s="173" t="s">
        <v>112</v>
      </c>
      <c r="B67">
        <v>80</v>
      </c>
      <c r="C67">
        <v>89.5</v>
      </c>
      <c r="D67">
        <v>166.5</v>
      </c>
      <c r="E67">
        <v>174.3</v>
      </c>
      <c r="F67">
        <v>0</v>
      </c>
      <c r="G67">
        <v>0</v>
      </c>
    </row>
    <row r="68" spans="1:7" ht="15" x14ac:dyDescent="0.25">
      <c r="A68" s="173" t="s">
        <v>113</v>
      </c>
      <c r="B68">
        <v>22</v>
      </c>
      <c r="C68">
        <v>44</v>
      </c>
      <c r="D68">
        <v>68</v>
      </c>
      <c r="E68">
        <v>91.8</v>
      </c>
      <c r="F68">
        <v>0</v>
      </c>
      <c r="G68">
        <v>0</v>
      </c>
    </row>
    <row r="69" spans="1:7" ht="15" x14ac:dyDescent="0.25">
      <c r="A69" s="173" t="s">
        <v>114</v>
      </c>
      <c r="B69">
        <v>8.9</v>
      </c>
      <c r="C69">
        <v>3.7</v>
      </c>
      <c r="D69">
        <v>14.7</v>
      </c>
      <c r="E69">
        <v>19.100000000000001</v>
      </c>
      <c r="F69">
        <v>0</v>
      </c>
      <c r="G69">
        <v>0</v>
      </c>
    </row>
    <row r="70" spans="1:7" ht="15" x14ac:dyDescent="0.25">
      <c r="A70" s="173" t="s">
        <v>115</v>
      </c>
      <c r="B70">
        <v>734.8</v>
      </c>
      <c r="C70">
        <v>610.20000000000005</v>
      </c>
      <c r="D70">
        <v>1525.3</v>
      </c>
      <c r="E70">
        <v>1809.9</v>
      </c>
      <c r="F70">
        <v>20.7</v>
      </c>
      <c r="G70">
        <v>0</v>
      </c>
    </row>
    <row r="71" spans="1:7" ht="15" x14ac:dyDescent="0.25">
      <c r="A71" s="173" t="s">
        <v>116</v>
      </c>
      <c r="B71">
        <v>0</v>
      </c>
      <c r="C71">
        <v>0</v>
      </c>
      <c r="D71" t="s">
        <v>94</v>
      </c>
      <c r="E71">
        <v>0</v>
      </c>
      <c r="F71">
        <v>0</v>
      </c>
      <c r="G71">
        <v>0</v>
      </c>
    </row>
    <row r="72" spans="1:7" ht="15" x14ac:dyDescent="0.25">
      <c r="A72" s="173" t="s">
        <v>117</v>
      </c>
      <c r="B72">
        <v>42.5</v>
      </c>
      <c r="C72">
        <v>6</v>
      </c>
      <c r="D72">
        <v>14.4</v>
      </c>
      <c r="E72">
        <v>30.6</v>
      </c>
      <c r="F72">
        <v>0</v>
      </c>
      <c r="G72">
        <v>0</v>
      </c>
    </row>
    <row r="73" spans="1:7" ht="15" x14ac:dyDescent="0.25">
      <c r="A73" s="173" t="s">
        <v>118</v>
      </c>
      <c r="B73">
        <v>93.1</v>
      </c>
      <c r="C73">
        <v>83.7</v>
      </c>
      <c r="D73">
        <v>51.9</v>
      </c>
      <c r="E73">
        <v>66.5</v>
      </c>
      <c r="F73">
        <v>42.7</v>
      </c>
      <c r="G73">
        <v>0</v>
      </c>
    </row>
    <row r="74" spans="1:7" ht="15" x14ac:dyDescent="0.25">
      <c r="A74" s="173" t="s">
        <v>119</v>
      </c>
      <c r="B74">
        <v>107</v>
      </c>
      <c r="C74">
        <v>83</v>
      </c>
      <c r="D74">
        <v>79.599999999999994</v>
      </c>
      <c r="E74">
        <v>84.6</v>
      </c>
      <c r="F74">
        <v>25</v>
      </c>
      <c r="G74">
        <v>0</v>
      </c>
    </row>
    <row r="75" spans="1:7" ht="15" x14ac:dyDescent="0.25">
      <c r="A75" s="173" t="s">
        <v>120</v>
      </c>
      <c r="B75">
        <v>9.6999999999999993</v>
      </c>
      <c r="C75">
        <v>0</v>
      </c>
      <c r="D75">
        <v>32.9</v>
      </c>
      <c r="E75">
        <v>97</v>
      </c>
      <c r="F75">
        <v>0</v>
      </c>
      <c r="G75">
        <v>0</v>
      </c>
    </row>
    <row r="76" spans="1:7" ht="15" x14ac:dyDescent="0.25">
      <c r="A76" s="173" t="s">
        <v>121</v>
      </c>
      <c r="B76">
        <v>23.5</v>
      </c>
      <c r="C76">
        <v>10</v>
      </c>
      <c r="D76">
        <v>22.2</v>
      </c>
      <c r="E76">
        <v>73.8</v>
      </c>
      <c r="F76">
        <v>3.2</v>
      </c>
      <c r="G76">
        <v>0</v>
      </c>
    </row>
    <row r="77" spans="1:7" ht="15" x14ac:dyDescent="0.25">
      <c r="A77" s="173" t="s">
        <v>122</v>
      </c>
      <c r="B77">
        <v>7.2</v>
      </c>
      <c r="C77">
        <v>6</v>
      </c>
      <c r="D77">
        <v>83.2</v>
      </c>
      <c r="E77">
        <v>119.6</v>
      </c>
      <c r="F77">
        <v>0</v>
      </c>
      <c r="G77">
        <v>0</v>
      </c>
    </row>
    <row r="78" spans="1:7" ht="15" x14ac:dyDescent="0.25">
      <c r="A78" s="173" t="s">
        <v>65</v>
      </c>
      <c r="B78" t="s">
        <v>66</v>
      </c>
      <c r="C78" t="s">
        <v>67</v>
      </c>
      <c r="D78" t="s">
        <v>66</v>
      </c>
      <c r="E78" t="s">
        <v>66</v>
      </c>
      <c r="F78" t="s">
        <v>66</v>
      </c>
      <c r="G78" t="s">
        <v>68</v>
      </c>
    </row>
    <row r="79" spans="1:7" ht="15" x14ac:dyDescent="0.25">
      <c r="A79" s="173" t="s">
        <v>123</v>
      </c>
      <c r="B79">
        <v>5320.8</v>
      </c>
      <c r="C79">
        <v>3519.4</v>
      </c>
      <c r="D79">
        <v>8729.2999999999993</v>
      </c>
      <c r="E79">
        <v>10243.5</v>
      </c>
      <c r="F79">
        <v>109.5</v>
      </c>
      <c r="G79">
        <v>0</v>
      </c>
    </row>
    <row r="80" spans="1:7" ht="15" x14ac:dyDescent="0.25">
      <c r="A80" s="173" t="s">
        <v>124</v>
      </c>
      <c r="B80">
        <v>807.1</v>
      </c>
      <c r="C80">
        <v>681.7</v>
      </c>
      <c r="D80">
        <v>0</v>
      </c>
      <c r="E80">
        <v>0</v>
      </c>
      <c r="F80">
        <v>45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173" t="s">
        <v>125</v>
      </c>
      <c r="B82">
        <v>6127.9</v>
      </c>
      <c r="C82">
        <v>4201.1000000000004</v>
      </c>
      <c r="D82">
        <v>8729.2999999999993</v>
      </c>
      <c r="E82">
        <v>10243.5</v>
      </c>
      <c r="F82">
        <v>154.5</v>
      </c>
      <c r="G82">
        <v>0</v>
      </c>
    </row>
    <row r="83" spans="1:7" ht="15" x14ac:dyDescent="0.25">
      <c r="A83" s="173" t="s">
        <v>126</v>
      </c>
      <c r="B83" t="s">
        <v>45</v>
      </c>
      <c r="C83" t="s">
        <v>45</v>
      </c>
      <c r="D83">
        <v>0</v>
      </c>
      <c r="E83">
        <v>0</v>
      </c>
      <c r="F83" t="s">
        <v>45</v>
      </c>
      <c r="G83" t="s">
        <v>45</v>
      </c>
    </row>
    <row r="84" spans="1:7" ht="15" x14ac:dyDescent="0.25">
      <c r="A84" s="173" t="s">
        <v>127</v>
      </c>
      <c r="B84">
        <v>0</v>
      </c>
      <c r="C84">
        <v>0</v>
      </c>
      <c r="D84" t="s">
        <v>45</v>
      </c>
      <c r="E84" t="s">
        <v>45</v>
      </c>
      <c r="F84">
        <v>0</v>
      </c>
      <c r="G84">
        <v>0</v>
      </c>
    </row>
    <row r="85" spans="1:7" ht="15" x14ac:dyDescent="0.25">
      <c r="A85" s="173" t="s">
        <v>65</v>
      </c>
      <c r="B85" t="s">
        <v>66</v>
      </c>
      <c r="C85" t="s">
        <v>67</v>
      </c>
      <c r="D85" t="s">
        <v>66</v>
      </c>
      <c r="E85" t="s">
        <v>66</v>
      </c>
      <c r="F85" t="s">
        <v>66</v>
      </c>
      <c r="G85" t="s">
        <v>68</v>
      </c>
    </row>
  </sheetData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3D4C5-F172-4AD6-A834-791D6E3D488D}">
  <dimension ref="A1:G84"/>
  <sheetViews>
    <sheetView topLeftCell="A59" workbookViewId="0">
      <selection activeCell="D58" sqref="D58"/>
    </sheetView>
  </sheetViews>
  <sheetFormatPr defaultRowHeight="13.2" x14ac:dyDescent="0.25"/>
  <cols>
    <col min="1" max="1" width="25.88671875" customWidth="1"/>
    <col min="2" max="2" width="15.109375" customWidth="1"/>
    <col min="3" max="3" width="13.33203125" customWidth="1"/>
    <col min="4" max="4" width="14.6640625" customWidth="1"/>
    <col min="5" max="5" width="14.88671875" customWidth="1"/>
    <col min="6" max="6" width="12.5546875" customWidth="1"/>
    <col min="7" max="7" width="14.441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233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21.5</v>
      </c>
      <c r="C12">
        <v>53</v>
      </c>
      <c r="D12">
        <v>177.8</v>
      </c>
      <c r="E12">
        <v>229.7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0</v>
      </c>
      <c r="C14">
        <v>53</v>
      </c>
      <c r="D14">
        <v>124.1</v>
      </c>
      <c r="E14">
        <v>175.3</v>
      </c>
      <c r="F14">
        <v>0</v>
      </c>
      <c r="G14">
        <v>0</v>
      </c>
    </row>
    <row r="15" spans="1:7" ht="15" x14ac:dyDescent="0.25">
      <c r="A15" s="173" t="s">
        <v>172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73</v>
      </c>
      <c r="B17">
        <v>21.5</v>
      </c>
      <c r="C17">
        <v>0</v>
      </c>
      <c r="D17">
        <v>20.9</v>
      </c>
      <c r="E17">
        <v>19.100000000000001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427.6</v>
      </c>
      <c r="C20">
        <v>491</v>
      </c>
      <c r="D20">
        <v>935.2</v>
      </c>
      <c r="E20">
        <v>1023.5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202.5</v>
      </c>
      <c r="C22">
        <v>124.7</v>
      </c>
      <c r="D22">
        <v>621.6</v>
      </c>
      <c r="E22">
        <v>422.1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1824</v>
      </c>
      <c r="C24">
        <v>0</v>
      </c>
      <c r="D24">
        <v>370.9</v>
      </c>
      <c r="E24">
        <v>616.20000000000005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1368.9</v>
      </c>
      <c r="C26">
        <v>1475.8</v>
      </c>
      <c r="D26">
        <v>2932.6</v>
      </c>
      <c r="E26">
        <v>2807.6</v>
      </c>
      <c r="F26">
        <v>0</v>
      </c>
      <c r="G26">
        <v>0</v>
      </c>
    </row>
    <row r="27" spans="1:7" ht="15" x14ac:dyDescent="0.25">
      <c r="A27" s="173" t="s">
        <v>167</v>
      </c>
      <c r="B27">
        <v>55</v>
      </c>
      <c r="C27">
        <v>0</v>
      </c>
      <c r="D27">
        <v>34.5</v>
      </c>
      <c r="E27">
        <v>0</v>
      </c>
      <c r="F27">
        <v>0</v>
      </c>
      <c r="G27">
        <v>0</v>
      </c>
    </row>
    <row r="28" spans="1:7" ht="15" x14ac:dyDescent="0.25">
      <c r="A28" s="173" t="s">
        <v>78</v>
      </c>
      <c r="B28">
        <v>0</v>
      </c>
      <c r="C28">
        <v>5.6</v>
      </c>
      <c r="D28">
        <v>28.7</v>
      </c>
      <c r="E28">
        <v>1.9</v>
      </c>
      <c r="F28">
        <v>0</v>
      </c>
      <c r="G28">
        <v>0</v>
      </c>
    </row>
    <row r="29" spans="1:7" ht="15" x14ac:dyDescent="0.25">
      <c r="A29" s="173" t="s">
        <v>79</v>
      </c>
      <c r="B29">
        <v>0.2</v>
      </c>
      <c r="C29">
        <v>0.4</v>
      </c>
      <c r="D29">
        <v>1.7</v>
      </c>
      <c r="E29">
        <v>1.5</v>
      </c>
      <c r="F29">
        <v>0</v>
      </c>
      <c r="G29">
        <v>0</v>
      </c>
    </row>
    <row r="30" spans="1:7" ht="15" x14ac:dyDescent="0.25">
      <c r="A30" s="173" t="s">
        <v>80</v>
      </c>
      <c r="B30">
        <v>75.400000000000006</v>
      </c>
      <c r="C30">
        <v>63</v>
      </c>
      <c r="D30">
        <v>254.7</v>
      </c>
      <c r="E30">
        <v>236.1</v>
      </c>
      <c r="F30">
        <v>0</v>
      </c>
      <c r="G30">
        <v>0</v>
      </c>
    </row>
    <row r="31" spans="1:7" ht="15" x14ac:dyDescent="0.25">
      <c r="A31" s="173" t="s">
        <v>173</v>
      </c>
      <c r="B31">
        <v>0</v>
      </c>
      <c r="C31">
        <v>250</v>
      </c>
      <c r="D31">
        <v>0</v>
      </c>
      <c r="E31">
        <v>105</v>
      </c>
      <c r="F31">
        <v>0</v>
      </c>
      <c r="G31">
        <v>0</v>
      </c>
    </row>
    <row r="32" spans="1:7" ht="15" x14ac:dyDescent="0.25">
      <c r="A32" s="173" t="s">
        <v>168</v>
      </c>
      <c r="B32">
        <v>0</v>
      </c>
      <c r="C32">
        <v>0</v>
      </c>
      <c r="D32" t="s">
        <v>94</v>
      </c>
      <c r="E32">
        <v>0</v>
      </c>
      <c r="F32">
        <v>0</v>
      </c>
      <c r="G32">
        <v>0</v>
      </c>
    </row>
    <row r="33" spans="1:7" ht="15" x14ac:dyDescent="0.25">
      <c r="A33" s="173" t="s">
        <v>81</v>
      </c>
      <c r="B33">
        <v>364.9</v>
      </c>
      <c r="C33">
        <v>350.1</v>
      </c>
      <c r="D33">
        <v>588.79999999999995</v>
      </c>
      <c r="E33">
        <v>626</v>
      </c>
      <c r="F33">
        <v>0</v>
      </c>
      <c r="G33">
        <v>0</v>
      </c>
    </row>
    <row r="34" spans="1:7" ht="15" x14ac:dyDescent="0.25">
      <c r="A34" s="173" t="s">
        <v>169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82</v>
      </c>
      <c r="B35">
        <v>7.9</v>
      </c>
      <c r="C35">
        <v>3</v>
      </c>
      <c r="D35">
        <v>61.5</v>
      </c>
      <c r="E35">
        <v>38.799999999999997</v>
      </c>
      <c r="F35">
        <v>0</v>
      </c>
      <c r="G35">
        <v>0</v>
      </c>
    </row>
    <row r="36" spans="1:7" ht="15" x14ac:dyDescent="0.25">
      <c r="A36" s="173" t="s">
        <v>83</v>
      </c>
      <c r="B36">
        <v>663.5</v>
      </c>
      <c r="C36">
        <v>438.5</v>
      </c>
      <c r="D36">
        <v>1339.8</v>
      </c>
      <c r="E36">
        <v>1247.0999999999999</v>
      </c>
      <c r="F36">
        <v>0</v>
      </c>
      <c r="G36">
        <v>0</v>
      </c>
    </row>
    <row r="37" spans="1:7" ht="15" x14ac:dyDescent="0.25">
      <c r="A37" s="173" t="s">
        <v>84</v>
      </c>
      <c r="B37">
        <v>0</v>
      </c>
      <c r="C37">
        <v>0</v>
      </c>
      <c r="D37">
        <v>19.8</v>
      </c>
      <c r="E37">
        <v>0</v>
      </c>
      <c r="F37">
        <v>0</v>
      </c>
      <c r="G37">
        <v>0</v>
      </c>
    </row>
    <row r="38" spans="1:7" ht="15" x14ac:dyDescent="0.25">
      <c r="A38" s="173" t="s">
        <v>85</v>
      </c>
      <c r="B38">
        <v>1.5</v>
      </c>
      <c r="C38">
        <v>0</v>
      </c>
      <c r="D38">
        <v>44.1</v>
      </c>
      <c r="E38">
        <v>22.3</v>
      </c>
      <c r="F38">
        <v>0</v>
      </c>
      <c r="G38">
        <v>0</v>
      </c>
    </row>
    <row r="39" spans="1:7" ht="15" x14ac:dyDescent="0.25">
      <c r="A39" s="173" t="s">
        <v>86</v>
      </c>
      <c r="B39">
        <v>115.2</v>
      </c>
      <c r="C39">
        <v>319.89999999999998</v>
      </c>
      <c r="D39">
        <v>193.4</v>
      </c>
      <c r="E39">
        <v>182.4</v>
      </c>
      <c r="F39">
        <v>0</v>
      </c>
      <c r="G39">
        <v>0</v>
      </c>
    </row>
    <row r="40" spans="1:7" ht="15" x14ac:dyDescent="0.25">
      <c r="A40" s="173" t="s">
        <v>87</v>
      </c>
      <c r="B40">
        <v>3</v>
      </c>
      <c r="C40">
        <v>25.7</v>
      </c>
      <c r="D40">
        <v>0</v>
      </c>
      <c r="E40">
        <v>1.4</v>
      </c>
      <c r="F40">
        <v>0</v>
      </c>
      <c r="G40">
        <v>0</v>
      </c>
    </row>
    <row r="41" spans="1:7" ht="15" x14ac:dyDescent="0.25">
      <c r="A41" s="173" t="s">
        <v>88</v>
      </c>
      <c r="B41">
        <v>82.3</v>
      </c>
      <c r="C41">
        <v>19.5</v>
      </c>
      <c r="D41">
        <v>206.8</v>
      </c>
      <c r="E41">
        <v>187.7</v>
      </c>
      <c r="F41">
        <v>0</v>
      </c>
      <c r="G41">
        <v>0</v>
      </c>
    </row>
    <row r="42" spans="1:7" ht="15" x14ac:dyDescent="0.25">
      <c r="A42" s="173" t="s">
        <v>89</v>
      </c>
      <c r="B42">
        <v>0</v>
      </c>
      <c r="C42">
        <v>0</v>
      </c>
      <c r="D42">
        <v>158.69999999999999</v>
      </c>
      <c r="E42">
        <v>157.5</v>
      </c>
      <c r="F42">
        <v>0</v>
      </c>
      <c r="G42">
        <v>0</v>
      </c>
    </row>
    <row r="43" spans="1:7" ht="15" x14ac:dyDescent="0.25">
      <c r="A43" s="173" t="s">
        <v>69</v>
      </c>
    </row>
    <row r="44" spans="1:7" ht="15" x14ac:dyDescent="0.25">
      <c r="A44" s="173" t="s">
        <v>90</v>
      </c>
      <c r="B44">
        <v>77</v>
      </c>
      <c r="C44">
        <v>121</v>
      </c>
      <c r="D44">
        <v>349.4</v>
      </c>
      <c r="E44">
        <v>828.1</v>
      </c>
      <c r="F44">
        <v>0</v>
      </c>
      <c r="G44">
        <v>0</v>
      </c>
    </row>
    <row r="45" spans="1:7" ht="15" x14ac:dyDescent="0.25">
      <c r="A45" s="173" t="s">
        <v>91</v>
      </c>
      <c r="B45">
        <v>42</v>
      </c>
      <c r="C45">
        <v>60</v>
      </c>
      <c r="D45">
        <v>103.6</v>
      </c>
      <c r="E45">
        <v>51.5</v>
      </c>
      <c r="F45">
        <v>0</v>
      </c>
      <c r="G45">
        <v>0</v>
      </c>
    </row>
    <row r="46" spans="1:7" ht="15" x14ac:dyDescent="0.25">
      <c r="A46" s="173" t="s">
        <v>92</v>
      </c>
      <c r="B46">
        <v>35</v>
      </c>
      <c r="C46">
        <v>0</v>
      </c>
      <c r="D46">
        <v>20.3</v>
      </c>
      <c r="E46">
        <v>66</v>
      </c>
      <c r="F46">
        <v>0</v>
      </c>
      <c r="G46">
        <v>0</v>
      </c>
    </row>
    <row r="47" spans="1:7" ht="15" x14ac:dyDescent="0.25">
      <c r="A47" s="173" t="s">
        <v>175</v>
      </c>
      <c r="B47">
        <v>0</v>
      </c>
      <c r="C47">
        <v>0</v>
      </c>
      <c r="D47">
        <v>0</v>
      </c>
      <c r="E47">
        <v>46.6</v>
      </c>
      <c r="F47">
        <v>0</v>
      </c>
      <c r="G47">
        <v>0</v>
      </c>
    </row>
    <row r="48" spans="1:7" ht="15" x14ac:dyDescent="0.25">
      <c r="A48" s="173" t="s">
        <v>93</v>
      </c>
      <c r="B48">
        <v>0</v>
      </c>
      <c r="C48">
        <v>0</v>
      </c>
      <c r="D48">
        <v>21.2</v>
      </c>
      <c r="E48">
        <v>31.9</v>
      </c>
      <c r="F48">
        <v>0</v>
      </c>
      <c r="G48">
        <v>0</v>
      </c>
    </row>
    <row r="49" spans="1:7" ht="15" x14ac:dyDescent="0.25">
      <c r="A49" s="173" t="s">
        <v>95</v>
      </c>
      <c r="B49">
        <v>0</v>
      </c>
      <c r="C49">
        <v>0</v>
      </c>
      <c r="D49">
        <v>4.2</v>
      </c>
      <c r="E49">
        <v>2.7</v>
      </c>
      <c r="F49">
        <v>0</v>
      </c>
      <c r="G49">
        <v>0</v>
      </c>
    </row>
    <row r="50" spans="1:7" ht="15" x14ac:dyDescent="0.25">
      <c r="A50" s="173" t="s">
        <v>96</v>
      </c>
      <c r="B50">
        <v>0</v>
      </c>
      <c r="C50">
        <v>61</v>
      </c>
      <c r="D50">
        <v>189.1</v>
      </c>
      <c r="E50">
        <v>602.1</v>
      </c>
      <c r="F50">
        <v>0</v>
      </c>
      <c r="G50">
        <v>0</v>
      </c>
    </row>
    <row r="51" spans="1:7" ht="15" x14ac:dyDescent="0.25">
      <c r="A51" s="173" t="s">
        <v>97</v>
      </c>
      <c r="B51">
        <v>0</v>
      </c>
      <c r="C51">
        <v>0</v>
      </c>
      <c r="D51">
        <v>11</v>
      </c>
      <c r="E51">
        <v>27.4</v>
      </c>
      <c r="F51">
        <v>0</v>
      </c>
      <c r="G51">
        <v>0</v>
      </c>
    </row>
    <row r="52" spans="1:7" ht="15" x14ac:dyDescent="0.25">
      <c r="A52" s="173" t="s">
        <v>69</v>
      </c>
    </row>
    <row r="53" spans="1:7" ht="15" x14ac:dyDescent="0.25">
      <c r="A53" s="173" t="s">
        <v>98</v>
      </c>
      <c r="B53">
        <v>1367.1</v>
      </c>
      <c r="C53">
        <v>1241.2</v>
      </c>
      <c r="D53">
        <v>3004.5</v>
      </c>
      <c r="E53">
        <v>4081.1</v>
      </c>
      <c r="F53">
        <v>106.3</v>
      </c>
      <c r="G53">
        <v>0</v>
      </c>
    </row>
    <row r="54" spans="1:7" ht="15" x14ac:dyDescent="0.25">
      <c r="A54" s="173" t="s">
        <v>99</v>
      </c>
      <c r="B54">
        <v>3.1</v>
      </c>
      <c r="C54">
        <v>6</v>
      </c>
      <c r="D54">
        <v>13</v>
      </c>
      <c r="E54">
        <v>11.5</v>
      </c>
      <c r="F54">
        <v>0</v>
      </c>
      <c r="G54">
        <v>0</v>
      </c>
    </row>
    <row r="55" spans="1:7" ht="15" x14ac:dyDescent="0.25">
      <c r="A55" s="173" t="s">
        <v>100</v>
      </c>
      <c r="B55">
        <v>0</v>
      </c>
      <c r="C55">
        <v>5.4</v>
      </c>
      <c r="D55">
        <v>13.5</v>
      </c>
      <c r="E55">
        <v>11</v>
      </c>
      <c r="F55">
        <v>0</v>
      </c>
      <c r="G55">
        <v>0</v>
      </c>
    </row>
    <row r="56" spans="1:7" ht="15" x14ac:dyDescent="0.25">
      <c r="A56" s="173" t="s">
        <v>101</v>
      </c>
      <c r="B56">
        <v>0</v>
      </c>
      <c r="C56">
        <v>0</v>
      </c>
      <c r="D56">
        <v>106.7</v>
      </c>
      <c r="E56">
        <v>282.10000000000002</v>
      </c>
      <c r="F56">
        <v>0</v>
      </c>
      <c r="G56">
        <v>0</v>
      </c>
    </row>
    <row r="57" spans="1:7" ht="15" x14ac:dyDescent="0.25">
      <c r="A57" s="173" t="s">
        <v>102</v>
      </c>
      <c r="B57">
        <v>8</v>
      </c>
      <c r="C57">
        <v>8</v>
      </c>
      <c r="D57">
        <v>37</v>
      </c>
      <c r="E57">
        <v>48.1</v>
      </c>
      <c r="F57">
        <v>0</v>
      </c>
      <c r="G57">
        <v>0</v>
      </c>
    </row>
    <row r="58" spans="1:7" ht="15" x14ac:dyDescent="0.25">
      <c r="A58" s="173" t="s">
        <v>103</v>
      </c>
      <c r="B58">
        <v>20.8</v>
      </c>
      <c r="C58">
        <v>0.9</v>
      </c>
      <c r="D58">
        <v>37.1</v>
      </c>
      <c r="E58">
        <v>7.7</v>
      </c>
      <c r="F58">
        <v>0</v>
      </c>
      <c r="G58">
        <v>0</v>
      </c>
    </row>
    <row r="59" spans="1:7" ht="15" x14ac:dyDescent="0.25">
      <c r="A59" s="173" t="s">
        <v>104</v>
      </c>
      <c r="B59">
        <v>32</v>
      </c>
      <c r="C59">
        <v>95</v>
      </c>
      <c r="D59">
        <v>232.4</v>
      </c>
      <c r="E59">
        <v>214.2</v>
      </c>
      <c r="F59">
        <v>0</v>
      </c>
      <c r="G59">
        <v>0</v>
      </c>
    </row>
    <row r="60" spans="1:7" ht="15" x14ac:dyDescent="0.25">
      <c r="A60" s="173" t="s">
        <v>105</v>
      </c>
      <c r="B60">
        <v>55.4</v>
      </c>
      <c r="C60">
        <v>47.4</v>
      </c>
      <c r="D60">
        <v>155.6</v>
      </c>
      <c r="E60">
        <v>358.2</v>
      </c>
      <c r="F60">
        <v>18</v>
      </c>
      <c r="G60">
        <v>0</v>
      </c>
    </row>
    <row r="61" spans="1:7" ht="15" x14ac:dyDescent="0.25">
      <c r="A61" s="173" t="s">
        <v>106</v>
      </c>
      <c r="B61">
        <v>65.900000000000006</v>
      </c>
      <c r="C61">
        <v>65</v>
      </c>
      <c r="D61">
        <v>103.4</v>
      </c>
      <c r="E61">
        <v>179</v>
      </c>
      <c r="F61">
        <v>0</v>
      </c>
      <c r="G61">
        <v>0</v>
      </c>
    </row>
    <row r="62" spans="1:7" ht="15" x14ac:dyDescent="0.25">
      <c r="A62" s="173" t="s">
        <v>107</v>
      </c>
      <c r="B62">
        <v>10</v>
      </c>
      <c r="C62">
        <v>0</v>
      </c>
      <c r="D62">
        <v>211.9</v>
      </c>
      <c r="E62">
        <v>232.6</v>
      </c>
      <c r="F62">
        <v>0</v>
      </c>
      <c r="G62">
        <v>0</v>
      </c>
    </row>
    <row r="63" spans="1:7" ht="15" x14ac:dyDescent="0.25">
      <c r="A63" s="173" t="s">
        <v>109</v>
      </c>
      <c r="B63">
        <v>14.5</v>
      </c>
      <c r="C63">
        <v>71.2</v>
      </c>
      <c r="D63">
        <v>79.8</v>
      </c>
      <c r="E63">
        <v>225.5</v>
      </c>
      <c r="F63">
        <v>0</v>
      </c>
      <c r="G63">
        <v>0</v>
      </c>
    </row>
    <row r="64" spans="1:7" ht="15" x14ac:dyDescent="0.25">
      <c r="A64" s="173" t="s">
        <v>110</v>
      </c>
      <c r="B64">
        <v>0</v>
      </c>
      <c r="C64">
        <v>0</v>
      </c>
      <c r="D64">
        <v>0</v>
      </c>
      <c r="E64">
        <v>15.3</v>
      </c>
      <c r="F64">
        <v>0</v>
      </c>
      <c r="G64">
        <v>0</v>
      </c>
    </row>
    <row r="65" spans="1:7" ht="15" x14ac:dyDescent="0.25">
      <c r="A65" s="173" t="s">
        <v>111</v>
      </c>
      <c r="B65">
        <v>14.5</v>
      </c>
      <c r="C65">
        <v>7</v>
      </c>
      <c r="D65">
        <v>74.8</v>
      </c>
      <c r="E65">
        <v>7.1</v>
      </c>
      <c r="F65">
        <v>0</v>
      </c>
      <c r="G65">
        <v>0</v>
      </c>
    </row>
    <row r="66" spans="1:7" ht="15" x14ac:dyDescent="0.25">
      <c r="A66" s="173" t="s">
        <v>112</v>
      </c>
      <c r="B66">
        <v>99</v>
      </c>
      <c r="C66">
        <v>110</v>
      </c>
      <c r="D66">
        <v>146.1</v>
      </c>
      <c r="E66">
        <v>154.4</v>
      </c>
      <c r="F66">
        <v>0</v>
      </c>
      <c r="G66">
        <v>0</v>
      </c>
    </row>
    <row r="67" spans="1:7" ht="15" x14ac:dyDescent="0.25">
      <c r="A67" s="173" t="s">
        <v>113</v>
      </c>
      <c r="B67">
        <v>22</v>
      </c>
      <c r="C67">
        <v>44</v>
      </c>
      <c r="D67">
        <v>68</v>
      </c>
      <c r="E67">
        <v>91.8</v>
      </c>
      <c r="F67">
        <v>0</v>
      </c>
      <c r="G67">
        <v>0</v>
      </c>
    </row>
    <row r="68" spans="1:7" ht="15" x14ac:dyDescent="0.25">
      <c r="A68" s="173" t="s">
        <v>114</v>
      </c>
      <c r="B68">
        <v>8.9</v>
      </c>
      <c r="C68">
        <v>3.7</v>
      </c>
      <c r="D68">
        <v>14.7</v>
      </c>
      <c r="E68">
        <v>19.100000000000001</v>
      </c>
      <c r="F68">
        <v>0</v>
      </c>
      <c r="G68">
        <v>0</v>
      </c>
    </row>
    <row r="69" spans="1:7" ht="15" x14ac:dyDescent="0.25">
      <c r="A69" s="173" t="s">
        <v>115</v>
      </c>
      <c r="B69">
        <v>735.5</v>
      </c>
      <c r="C69">
        <v>615.9</v>
      </c>
      <c r="D69">
        <v>1426.7</v>
      </c>
      <c r="E69">
        <v>1770.1</v>
      </c>
      <c r="F69">
        <v>20.7</v>
      </c>
      <c r="G69">
        <v>0</v>
      </c>
    </row>
    <row r="70" spans="1:7" ht="15" x14ac:dyDescent="0.25">
      <c r="A70" s="173" t="s">
        <v>116</v>
      </c>
      <c r="B70">
        <v>0</v>
      </c>
      <c r="C70">
        <v>0</v>
      </c>
      <c r="D70" t="s">
        <v>94</v>
      </c>
      <c r="E70">
        <v>0</v>
      </c>
      <c r="F70">
        <v>0</v>
      </c>
      <c r="G70">
        <v>0</v>
      </c>
    </row>
    <row r="71" spans="1:7" ht="15" x14ac:dyDescent="0.25">
      <c r="A71" s="173" t="s">
        <v>117</v>
      </c>
      <c r="B71">
        <v>42.5</v>
      </c>
      <c r="C71">
        <v>6</v>
      </c>
      <c r="D71">
        <v>14.4</v>
      </c>
      <c r="E71">
        <v>30.6</v>
      </c>
      <c r="F71">
        <v>0</v>
      </c>
      <c r="G71">
        <v>0</v>
      </c>
    </row>
    <row r="72" spans="1:7" ht="15" x14ac:dyDescent="0.25">
      <c r="A72" s="173" t="s">
        <v>118</v>
      </c>
      <c r="B72">
        <v>93.1</v>
      </c>
      <c r="C72">
        <v>83.7</v>
      </c>
      <c r="D72">
        <v>51.9</v>
      </c>
      <c r="E72">
        <v>66.5</v>
      </c>
      <c r="F72">
        <v>42.7</v>
      </c>
      <c r="G72">
        <v>0</v>
      </c>
    </row>
    <row r="73" spans="1:7" ht="15" x14ac:dyDescent="0.25">
      <c r="A73" s="173" t="s">
        <v>119</v>
      </c>
      <c r="B73">
        <v>107</v>
      </c>
      <c r="C73">
        <v>62</v>
      </c>
      <c r="D73">
        <v>79.599999999999994</v>
      </c>
      <c r="E73">
        <v>84.6</v>
      </c>
      <c r="F73">
        <v>25</v>
      </c>
      <c r="G73">
        <v>0</v>
      </c>
    </row>
    <row r="74" spans="1:7" ht="15" x14ac:dyDescent="0.25">
      <c r="A74" s="173" t="s">
        <v>120</v>
      </c>
      <c r="B74">
        <v>9.6999999999999993</v>
      </c>
      <c r="C74">
        <v>0</v>
      </c>
      <c r="D74">
        <v>32.9</v>
      </c>
      <c r="E74">
        <v>97</v>
      </c>
      <c r="F74">
        <v>0</v>
      </c>
      <c r="G74">
        <v>0</v>
      </c>
    </row>
    <row r="75" spans="1:7" ht="15" x14ac:dyDescent="0.25">
      <c r="A75" s="173" t="s">
        <v>121</v>
      </c>
      <c r="B75">
        <v>17.899999999999999</v>
      </c>
      <c r="C75">
        <v>10</v>
      </c>
      <c r="D75">
        <v>22.2</v>
      </c>
      <c r="E75">
        <v>55.1</v>
      </c>
      <c r="F75">
        <v>0</v>
      </c>
      <c r="G75">
        <v>0</v>
      </c>
    </row>
    <row r="76" spans="1:7" ht="15" x14ac:dyDescent="0.25">
      <c r="A76" s="173" t="s">
        <v>122</v>
      </c>
      <c r="B76">
        <v>7.2</v>
      </c>
      <c r="C76">
        <v>0</v>
      </c>
      <c r="D76">
        <v>83.2</v>
      </c>
      <c r="E76">
        <v>119.6</v>
      </c>
      <c r="F76">
        <v>0</v>
      </c>
      <c r="G76">
        <v>0</v>
      </c>
    </row>
    <row r="77" spans="1:7" ht="15" x14ac:dyDescent="0.25">
      <c r="A77" s="173" t="s">
        <v>65</v>
      </c>
      <c r="B77" t="s">
        <v>66</v>
      </c>
      <c r="C77" t="s">
        <v>67</v>
      </c>
      <c r="D77" t="s">
        <v>66</v>
      </c>
      <c r="E77" t="s">
        <v>66</v>
      </c>
      <c r="F77" t="s">
        <v>66</v>
      </c>
      <c r="G77" t="s">
        <v>68</v>
      </c>
    </row>
    <row r="78" spans="1:7" ht="15" x14ac:dyDescent="0.25">
      <c r="A78" s="173" t="s">
        <v>123</v>
      </c>
      <c r="B78">
        <v>5288.5</v>
      </c>
      <c r="C78">
        <v>3506.6</v>
      </c>
      <c r="D78">
        <v>8391.9</v>
      </c>
      <c r="E78">
        <v>10008.200000000001</v>
      </c>
      <c r="F78">
        <v>106.3</v>
      </c>
      <c r="G78">
        <v>0</v>
      </c>
    </row>
    <row r="79" spans="1:7" ht="15" x14ac:dyDescent="0.25">
      <c r="A79" s="173" t="s">
        <v>124</v>
      </c>
      <c r="B79">
        <v>854.1</v>
      </c>
      <c r="C79">
        <v>595.70000000000005</v>
      </c>
      <c r="D79">
        <v>0</v>
      </c>
      <c r="E79">
        <v>0</v>
      </c>
      <c r="F79">
        <v>45</v>
      </c>
      <c r="G79">
        <v>0</v>
      </c>
    </row>
    <row r="80" spans="1:7" ht="15" x14ac:dyDescent="0.25">
      <c r="A80" s="173" t="s">
        <v>65</v>
      </c>
      <c r="B80" t="s">
        <v>66</v>
      </c>
      <c r="C80" t="s">
        <v>67</v>
      </c>
      <c r="D80" t="s">
        <v>66</v>
      </c>
      <c r="E80" t="s">
        <v>66</v>
      </c>
      <c r="F80" t="s">
        <v>66</v>
      </c>
      <c r="G80" t="s">
        <v>68</v>
      </c>
    </row>
    <row r="81" spans="1:7" ht="15" x14ac:dyDescent="0.25">
      <c r="A81" s="173" t="s">
        <v>125</v>
      </c>
      <c r="B81">
        <v>6142.5</v>
      </c>
      <c r="C81">
        <v>4102.2</v>
      </c>
      <c r="D81">
        <v>8391.9</v>
      </c>
      <c r="E81">
        <v>10008.200000000001</v>
      </c>
      <c r="F81">
        <v>151.30000000000001</v>
      </c>
      <c r="G81">
        <v>0</v>
      </c>
    </row>
    <row r="82" spans="1:7" ht="15" x14ac:dyDescent="0.25">
      <c r="A82" s="173" t="s">
        <v>126</v>
      </c>
      <c r="B82" t="s">
        <v>45</v>
      </c>
      <c r="C82" t="s">
        <v>45</v>
      </c>
      <c r="D82">
        <v>0</v>
      </c>
      <c r="E82">
        <v>0</v>
      </c>
      <c r="F82" t="s">
        <v>45</v>
      </c>
      <c r="G82" t="s">
        <v>45</v>
      </c>
    </row>
    <row r="83" spans="1:7" ht="15" x14ac:dyDescent="0.25">
      <c r="A83" s="173" t="s">
        <v>127</v>
      </c>
      <c r="B83">
        <v>0</v>
      </c>
      <c r="C83">
        <v>0</v>
      </c>
      <c r="D83" t="s">
        <v>45</v>
      </c>
      <c r="E83" t="s">
        <v>45</v>
      </c>
      <c r="F83">
        <v>0</v>
      </c>
      <c r="G83">
        <v>0</v>
      </c>
    </row>
    <row r="84" spans="1:7" ht="15" x14ac:dyDescent="0.25">
      <c r="A84" s="173" t="s">
        <v>65</v>
      </c>
      <c r="B84" t="s">
        <v>66</v>
      </c>
      <c r="C84" t="s">
        <v>67</v>
      </c>
      <c r="D84" t="s">
        <v>66</v>
      </c>
      <c r="E84" t="s">
        <v>66</v>
      </c>
      <c r="F84" t="s">
        <v>66</v>
      </c>
      <c r="G84" t="s">
        <v>68</v>
      </c>
    </row>
  </sheetData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63C23-2375-4701-A392-75AE209A076F}">
  <dimension ref="A1:G84"/>
  <sheetViews>
    <sheetView topLeftCell="A17" workbookViewId="0">
      <selection activeCell="B5" sqref="B5"/>
    </sheetView>
  </sheetViews>
  <sheetFormatPr defaultRowHeight="13.2" x14ac:dyDescent="0.25"/>
  <cols>
    <col min="1" max="1" width="24" customWidth="1"/>
    <col min="2" max="2" width="15" customWidth="1"/>
    <col min="3" max="3" width="13.33203125" customWidth="1"/>
    <col min="4" max="4" width="13.109375" customWidth="1"/>
    <col min="5" max="5" width="12.44140625" customWidth="1"/>
    <col min="6" max="6" width="11.332031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234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43.5</v>
      </c>
      <c r="C12">
        <v>20</v>
      </c>
      <c r="D12">
        <v>154.4</v>
      </c>
      <c r="E12">
        <v>229.7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22</v>
      </c>
      <c r="C14">
        <v>20</v>
      </c>
      <c r="D14">
        <v>100.7</v>
      </c>
      <c r="E14">
        <v>175.3</v>
      </c>
      <c r="F14">
        <v>0</v>
      </c>
      <c r="G14">
        <v>0</v>
      </c>
    </row>
    <row r="15" spans="1:7" ht="15" x14ac:dyDescent="0.25">
      <c r="A15" s="173" t="s">
        <v>172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73</v>
      </c>
      <c r="B17">
        <v>21.5</v>
      </c>
      <c r="C17">
        <v>0</v>
      </c>
      <c r="D17">
        <v>20.9</v>
      </c>
      <c r="E17">
        <v>19.100000000000001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444.9</v>
      </c>
      <c r="C20">
        <v>489.2</v>
      </c>
      <c r="D20">
        <v>855.3</v>
      </c>
      <c r="E20">
        <v>961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202.5</v>
      </c>
      <c r="C22">
        <v>81.900000000000006</v>
      </c>
      <c r="D22">
        <v>621.6</v>
      </c>
      <c r="E22">
        <v>422.1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704</v>
      </c>
      <c r="C24">
        <v>65</v>
      </c>
      <c r="D24">
        <v>370.9</v>
      </c>
      <c r="E24">
        <v>616.20000000000005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1292.3</v>
      </c>
      <c r="C26">
        <v>1416.8</v>
      </c>
      <c r="D26">
        <v>2833.6</v>
      </c>
      <c r="E26">
        <v>2748.7</v>
      </c>
      <c r="F26">
        <v>0</v>
      </c>
      <c r="G26">
        <v>0</v>
      </c>
    </row>
    <row r="27" spans="1:7" ht="15" x14ac:dyDescent="0.25">
      <c r="A27" s="173" t="s">
        <v>167</v>
      </c>
      <c r="B27">
        <v>55</v>
      </c>
      <c r="C27">
        <v>0</v>
      </c>
      <c r="D27">
        <v>34.5</v>
      </c>
      <c r="E27">
        <v>0</v>
      </c>
      <c r="F27">
        <v>0</v>
      </c>
      <c r="G27">
        <v>0</v>
      </c>
    </row>
    <row r="28" spans="1:7" ht="15" x14ac:dyDescent="0.25">
      <c r="A28" s="173" t="s">
        <v>78</v>
      </c>
      <c r="B28">
        <v>0</v>
      </c>
      <c r="C28">
        <v>5.6</v>
      </c>
      <c r="D28">
        <v>28.7</v>
      </c>
      <c r="E28">
        <v>1.9</v>
      </c>
      <c r="F28">
        <v>0</v>
      </c>
      <c r="G28">
        <v>0</v>
      </c>
    </row>
    <row r="29" spans="1:7" ht="15" x14ac:dyDescent="0.25">
      <c r="A29" s="173" t="s">
        <v>79</v>
      </c>
      <c r="B29">
        <v>0.2</v>
      </c>
      <c r="C29">
        <v>0.4</v>
      </c>
      <c r="D29">
        <v>1.7</v>
      </c>
      <c r="E29">
        <v>1.5</v>
      </c>
      <c r="F29">
        <v>0</v>
      </c>
      <c r="G29">
        <v>0</v>
      </c>
    </row>
    <row r="30" spans="1:7" ht="15" x14ac:dyDescent="0.25">
      <c r="A30" s="173" t="s">
        <v>80</v>
      </c>
      <c r="B30">
        <v>55.4</v>
      </c>
      <c r="C30">
        <v>63</v>
      </c>
      <c r="D30">
        <v>254.7</v>
      </c>
      <c r="E30">
        <v>236.1</v>
      </c>
      <c r="F30">
        <v>0</v>
      </c>
      <c r="G30">
        <v>0</v>
      </c>
    </row>
    <row r="31" spans="1:7" ht="15" x14ac:dyDescent="0.25">
      <c r="A31" s="173" t="s">
        <v>173</v>
      </c>
      <c r="B31">
        <v>0</v>
      </c>
      <c r="C31">
        <v>250</v>
      </c>
      <c r="D31">
        <v>0</v>
      </c>
      <c r="E31">
        <v>105</v>
      </c>
      <c r="F31">
        <v>0</v>
      </c>
      <c r="G31">
        <v>0</v>
      </c>
    </row>
    <row r="32" spans="1:7" ht="15" x14ac:dyDescent="0.25">
      <c r="A32" s="173" t="s">
        <v>168</v>
      </c>
      <c r="B32">
        <v>0</v>
      </c>
      <c r="C32">
        <v>0</v>
      </c>
      <c r="D32" t="s">
        <v>94</v>
      </c>
      <c r="E32">
        <v>0</v>
      </c>
      <c r="F32">
        <v>0</v>
      </c>
      <c r="G32">
        <v>0</v>
      </c>
    </row>
    <row r="33" spans="1:7" ht="15" x14ac:dyDescent="0.25">
      <c r="A33" s="173" t="s">
        <v>81</v>
      </c>
      <c r="B33">
        <v>343</v>
      </c>
      <c r="C33">
        <v>319.60000000000002</v>
      </c>
      <c r="D33">
        <v>588.79999999999995</v>
      </c>
      <c r="E33">
        <v>567.1</v>
      </c>
      <c r="F33">
        <v>0</v>
      </c>
      <c r="G33">
        <v>0</v>
      </c>
    </row>
    <row r="34" spans="1:7" ht="15" x14ac:dyDescent="0.25">
      <c r="A34" s="173" t="s">
        <v>169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82</v>
      </c>
      <c r="B35">
        <v>37.9</v>
      </c>
      <c r="C35">
        <v>0</v>
      </c>
      <c r="D35">
        <v>61.5</v>
      </c>
      <c r="E35">
        <v>38.799999999999997</v>
      </c>
      <c r="F35">
        <v>0</v>
      </c>
      <c r="G35">
        <v>0</v>
      </c>
    </row>
    <row r="36" spans="1:7" ht="15" x14ac:dyDescent="0.25">
      <c r="A36" s="173" t="s">
        <v>83</v>
      </c>
      <c r="B36">
        <v>586</v>
      </c>
      <c r="C36">
        <v>438.5</v>
      </c>
      <c r="D36">
        <v>1293.2</v>
      </c>
      <c r="E36">
        <v>1247.0999999999999</v>
      </c>
      <c r="F36">
        <v>0</v>
      </c>
      <c r="G36">
        <v>0</v>
      </c>
    </row>
    <row r="37" spans="1:7" ht="15" x14ac:dyDescent="0.25">
      <c r="A37" s="173" t="s">
        <v>84</v>
      </c>
      <c r="B37">
        <v>0</v>
      </c>
      <c r="C37">
        <v>0</v>
      </c>
      <c r="D37">
        <v>19.8</v>
      </c>
      <c r="E37">
        <v>0</v>
      </c>
      <c r="F37">
        <v>0</v>
      </c>
      <c r="G37">
        <v>0</v>
      </c>
    </row>
    <row r="38" spans="1:7" ht="15" x14ac:dyDescent="0.25">
      <c r="A38" s="173" t="s">
        <v>85</v>
      </c>
      <c r="B38">
        <v>21.5</v>
      </c>
      <c r="C38">
        <v>0</v>
      </c>
      <c r="D38">
        <v>22.1</v>
      </c>
      <c r="E38">
        <v>22.3</v>
      </c>
      <c r="F38">
        <v>0</v>
      </c>
      <c r="G38">
        <v>0</v>
      </c>
    </row>
    <row r="39" spans="1:7" ht="15" x14ac:dyDescent="0.25">
      <c r="A39" s="173" t="s">
        <v>86</v>
      </c>
      <c r="B39">
        <v>115.5</v>
      </c>
      <c r="C39">
        <v>319.89999999999998</v>
      </c>
      <c r="D39">
        <v>165.7</v>
      </c>
      <c r="E39">
        <v>182.4</v>
      </c>
      <c r="F39">
        <v>0</v>
      </c>
      <c r="G39">
        <v>0</v>
      </c>
    </row>
    <row r="40" spans="1:7" ht="15" x14ac:dyDescent="0.25">
      <c r="A40" s="173" t="s">
        <v>87</v>
      </c>
      <c r="B40">
        <v>3</v>
      </c>
      <c r="C40">
        <v>0.7</v>
      </c>
      <c r="D40">
        <v>0</v>
      </c>
      <c r="E40">
        <v>1.4</v>
      </c>
      <c r="F40">
        <v>0</v>
      </c>
      <c r="G40">
        <v>0</v>
      </c>
    </row>
    <row r="41" spans="1:7" ht="15" x14ac:dyDescent="0.25">
      <c r="A41" s="173" t="s">
        <v>88</v>
      </c>
      <c r="B41">
        <v>74.900000000000006</v>
      </c>
      <c r="C41">
        <v>19</v>
      </c>
      <c r="D41">
        <v>204.2</v>
      </c>
      <c r="E41">
        <v>187.7</v>
      </c>
      <c r="F41">
        <v>0</v>
      </c>
      <c r="G41">
        <v>0</v>
      </c>
    </row>
    <row r="42" spans="1:7" ht="15" x14ac:dyDescent="0.25">
      <c r="A42" s="173" t="s">
        <v>89</v>
      </c>
      <c r="B42">
        <v>0</v>
      </c>
      <c r="C42">
        <v>0</v>
      </c>
      <c r="D42">
        <v>158.69999999999999</v>
      </c>
      <c r="E42">
        <v>157.5</v>
      </c>
      <c r="F42">
        <v>0</v>
      </c>
      <c r="G42">
        <v>0</v>
      </c>
    </row>
    <row r="43" spans="1:7" ht="15" x14ac:dyDescent="0.25">
      <c r="A43" s="173" t="s">
        <v>69</v>
      </c>
    </row>
    <row r="44" spans="1:7" ht="15" x14ac:dyDescent="0.25">
      <c r="A44" s="173" t="s">
        <v>90</v>
      </c>
      <c r="B44">
        <v>77</v>
      </c>
      <c r="C44">
        <v>121</v>
      </c>
      <c r="D44">
        <v>349.4</v>
      </c>
      <c r="E44">
        <v>795.1</v>
      </c>
      <c r="F44">
        <v>0</v>
      </c>
      <c r="G44">
        <v>0</v>
      </c>
    </row>
    <row r="45" spans="1:7" ht="15" x14ac:dyDescent="0.25">
      <c r="A45" s="173" t="s">
        <v>91</v>
      </c>
      <c r="B45">
        <v>42</v>
      </c>
      <c r="C45">
        <v>60</v>
      </c>
      <c r="D45">
        <v>103.6</v>
      </c>
      <c r="E45">
        <v>51.5</v>
      </c>
      <c r="F45">
        <v>0</v>
      </c>
      <c r="G45">
        <v>0</v>
      </c>
    </row>
    <row r="46" spans="1:7" ht="15" x14ac:dyDescent="0.25">
      <c r="A46" s="173" t="s">
        <v>92</v>
      </c>
      <c r="B46">
        <v>35</v>
      </c>
      <c r="C46">
        <v>0</v>
      </c>
      <c r="D46">
        <v>20.3</v>
      </c>
      <c r="E46">
        <v>66</v>
      </c>
      <c r="F46">
        <v>0</v>
      </c>
      <c r="G46">
        <v>0</v>
      </c>
    </row>
    <row r="47" spans="1:7" ht="15" x14ac:dyDescent="0.25">
      <c r="A47" s="173" t="s">
        <v>175</v>
      </c>
      <c r="B47">
        <v>0</v>
      </c>
      <c r="C47">
        <v>0</v>
      </c>
      <c r="D47">
        <v>0</v>
      </c>
      <c r="E47">
        <v>46.6</v>
      </c>
      <c r="F47">
        <v>0</v>
      </c>
      <c r="G47">
        <v>0</v>
      </c>
    </row>
    <row r="48" spans="1:7" ht="15" x14ac:dyDescent="0.25">
      <c r="A48" s="173" t="s">
        <v>93</v>
      </c>
      <c r="B48">
        <v>0</v>
      </c>
      <c r="C48">
        <v>0</v>
      </c>
      <c r="D48">
        <v>21.2</v>
      </c>
      <c r="E48">
        <v>31.9</v>
      </c>
      <c r="F48">
        <v>0</v>
      </c>
      <c r="G48">
        <v>0</v>
      </c>
    </row>
    <row r="49" spans="1:7" ht="15" x14ac:dyDescent="0.25">
      <c r="A49" s="173" t="s">
        <v>95</v>
      </c>
      <c r="B49">
        <v>0</v>
      </c>
      <c r="C49">
        <v>0</v>
      </c>
      <c r="D49">
        <v>4.2</v>
      </c>
      <c r="E49">
        <v>2.7</v>
      </c>
      <c r="F49">
        <v>0</v>
      </c>
      <c r="G49">
        <v>0</v>
      </c>
    </row>
    <row r="50" spans="1:7" ht="15" x14ac:dyDescent="0.25">
      <c r="A50" s="173" t="s">
        <v>96</v>
      </c>
      <c r="B50">
        <v>0</v>
      </c>
      <c r="C50">
        <v>61</v>
      </c>
      <c r="D50">
        <v>189.1</v>
      </c>
      <c r="E50">
        <v>569.1</v>
      </c>
      <c r="F50">
        <v>0</v>
      </c>
      <c r="G50">
        <v>0</v>
      </c>
    </row>
    <row r="51" spans="1:7" ht="15" x14ac:dyDescent="0.25">
      <c r="A51" s="173" t="s">
        <v>97</v>
      </c>
      <c r="B51">
        <v>0</v>
      </c>
      <c r="C51">
        <v>0</v>
      </c>
      <c r="D51">
        <v>11</v>
      </c>
      <c r="E51">
        <v>27.4</v>
      </c>
      <c r="F51">
        <v>0</v>
      </c>
      <c r="G51">
        <v>0</v>
      </c>
    </row>
    <row r="52" spans="1:7" ht="15" x14ac:dyDescent="0.25">
      <c r="A52" s="173" t="s">
        <v>69</v>
      </c>
    </row>
    <row r="53" spans="1:7" ht="15" x14ac:dyDescent="0.25">
      <c r="A53" s="173" t="s">
        <v>98</v>
      </c>
      <c r="B53">
        <v>1286.0999999999999</v>
      </c>
      <c r="C53">
        <v>1263.5999999999999</v>
      </c>
      <c r="D53">
        <v>2917.1</v>
      </c>
      <c r="E53">
        <v>3979.5</v>
      </c>
      <c r="F53">
        <v>88.3</v>
      </c>
      <c r="G53">
        <v>0</v>
      </c>
    </row>
    <row r="54" spans="1:7" ht="15" x14ac:dyDescent="0.25">
      <c r="A54" s="173" t="s">
        <v>99</v>
      </c>
      <c r="B54">
        <v>3.1</v>
      </c>
      <c r="C54">
        <v>6</v>
      </c>
      <c r="D54">
        <v>13</v>
      </c>
      <c r="E54">
        <v>11.5</v>
      </c>
      <c r="F54">
        <v>0</v>
      </c>
      <c r="G54">
        <v>0</v>
      </c>
    </row>
    <row r="55" spans="1:7" ht="15" x14ac:dyDescent="0.25">
      <c r="A55" s="173" t="s">
        <v>100</v>
      </c>
      <c r="B55">
        <v>6.5</v>
      </c>
      <c r="C55">
        <v>5.4</v>
      </c>
      <c r="D55">
        <v>6.3</v>
      </c>
      <c r="E55">
        <v>11</v>
      </c>
      <c r="F55">
        <v>0</v>
      </c>
      <c r="G55">
        <v>0</v>
      </c>
    </row>
    <row r="56" spans="1:7" ht="15" x14ac:dyDescent="0.25">
      <c r="A56" s="173" t="s">
        <v>101</v>
      </c>
      <c r="B56">
        <v>0</v>
      </c>
      <c r="C56">
        <v>0</v>
      </c>
      <c r="D56">
        <v>106.7</v>
      </c>
      <c r="E56">
        <v>282.10000000000002</v>
      </c>
      <c r="F56">
        <v>0</v>
      </c>
      <c r="G56">
        <v>0</v>
      </c>
    </row>
    <row r="57" spans="1:7" ht="15" x14ac:dyDescent="0.25">
      <c r="A57" s="173" t="s">
        <v>102</v>
      </c>
      <c r="B57">
        <v>8</v>
      </c>
      <c r="C57">
        <v>14</v>
      </c>
      <c r="D57">
        <v>33.5</v>
      </c>
      <c r="E57">
        <v>42.3</v>
      </c>
      <c r="F57">
        <v>0</v>
      </c>
      <c r="G57">
        <v>0</v>
      </c>
    </row>
    <row r="58" spans="1:7" ht="15" x14ac:dyDescent="0.25">
      <c r="A58" s="173" t="s">
        <v>103</v>
      </c>
      <c r="B58">
        <v>21.3</v>
      </c>
      <c r="C58">
        <v>0.5</v>
      </c>
      <c r="D58">
        <v>36.6</v>
      </c>
      <c r="E58">
        <v>7.6</v>
      </c>
      <c r="F58">
        <v>0</v>
      </c>
      <c r="G58">
        <v>0</v>
      </c>
    </row>
    <row r="59" spans="1:7" ht="15" x14ac:dyDescent="0.25">
      <c r="A59" s="173" t="s">
        <v>104</v>
      </c>
      <c r="B59">
        <v>0</v>
      </c>
      <c r="C59">
        <v>95</v>
      </c>
      <c r="D59">
        <v>232.4</v>
      </c>
      <c r="E59">
        <v>214.2</v>
      </c>
      <c r="F59">
        <v>0</v>
      </c>
      <c r="G59">
        <v>0</v>
      </c>
    </row>
    <row r="60" spans="1:7" ht="15" x14ac:dyDescent="0.25">
      <c r="A60" s="173" t="s">
        <v>105</v>
      </c>
      <c r="B60">
        <v>37.4</v>
      </c>
      <c r="C60">
        <v>47.4</v>
      </c>
      <c r="D60">
        <v>155.6</v>
      </c>
      <c r="E60">
        <v>358.2</v>
      </c>
      <c r="F60">
        <v>0</v>
      </c>
      <c r="G60">
        <v>0</v>
      </c>
    </row>
    <row r="61" spans="1:7" ht="15" x14ac:dyDescent="0.25">
      <c r="A61" s="173" t="s">
        <v>106</v>
      </c>
      <c r="B61">
        <v>62.9</v>
      </c>
      <c r="C61">
        <v>53</v>
      </c>
      <c r="D61">
        <v>103.4</v>
      </c>
      <c r="E61">
        <v>179</v>
      </c>
      <c r="F61">
        <v>0</v>
      </c>
      <c r="G61">
        <v>0</v>
      </c>
    </row>
    <row r="62" spans="1:7" ht="15" x14ac:dyDescent="0.25">
      <c r="A62" s="173" t="s">
        <v>107</v>
      </c>
      <c r="B62">
        <v>10</v>
      </c>
      <c r="C62">
        <v>0</v>
      </c>
      <c r="D62">
        <v>208.8</v>
      </c>
      <c r="E62">
        <v>232.6</v>
      </c>
      <c r="F62">
        <v>0</v>
      </c>
      <c r="G62">
        <v>0</v>
      </c>
    </row>
    <row r="63" spans="1:7" ht="15" x14ac:dyDescent="0.25">
      <c r="A63" s="173" t="s">
        <v>109</v>
      </c>
      <c r="B63">
        <v>14.5</v>
      </c>
      <c r="C63">
        <v>104.8</v>
      </c>
      <c r="D63">
        <v>74.3</v>
      </c>
      <c r="E63">
        <v>201.5</v>
      </c>
      <c r="F63">
        <v>0</v>
      </c>
      <c r="G63">
        <v>0</v>
      </c>
    </row>
    <row r="64" spans="1:7" ht="15" x14ac:dyDescent="0.25">
      <c r="A64" s="173" t="s">
        <v>110</v>
      </c>
      <c r="B64">
        <v>0</v>
      </c>
      <c r="C64">
        <v>0</v>
      </c>
      <c r="D64">
        <v>0</v>
      </c>
      <c r="E64">
        <v>15.3</v>
      </c>
      <c r="F64">
        <v>0</v>
      </c>
      <c r="G64">
        <v>0</v>
      </c>
    </row>
    <row r="65" spans="1:7" ht="15" x14ac:dyDescent="0.25">
      <c r="A65" s="173" t="s">
        <v>111</v>
      </c>
      <c r="B65">
        <v>29</v>
      </c>
      <c r="C65">
        <v>7</v>
      </c>
      <c r="D65">
        <v>59.8</v>
      </c>
      <c r="E65">
        <v>7.1</v>
      </c>
      <c r="F65">
        <v>0</v>
      </c>
      <c r="G65">
        <v>0</v>
      </c>
    </row>
    <row r="66" spans="1:7" ht="15" x14ac:dyDescent="0.25">
      <c r="A66" s="173" t="s">
        <v>112</v>
      </c>
      <c r="B66">
        <v>94.5</v>
      </c>
      <c r="C66">
        <v>110</v>
      </c>
      <c r="D66">
        <v>146.1</v>
      </c>
      <c r="E66">
        <v>154.4</v>
      </c>
      <c r="F66">
        <v>0</v>
      </c>
      <c r="G66">
        <v>0</v>
      </c>
    </row>
    <row r="67" spans="1:7" ht="15" x14ac:dyDescent="0.25">
      <c r="A67" s="173" t="s">
        <v>113</v>
      </c>
      <c r="B67">
        <v>22</v>
      </c>
      <c r="C67">
        <v>44</v>
      </c>
      <c r="D67">
        <v>68</v>
      </c>
      <c r="E67">
        <v>91.8</v>
      </c>
      <c r="F67">
        <v>0</v>
      </c>
      <c r="G67">
        <v>0</v>
      </c>
    </row>
    <row r="68" spans="1:7" ht="15" x14ac:dyDescent="0.25">
      <c r="A68" s="173" t="s">
        <v>114</v>
      </c>
      <c r="B68">
        <v>1.6</v>
      </c>
      <c r="C68">
        <v>3.7</v>
      </c>
      <c r="D68">
        <v>14.7</v>
      </c>
      <c r="E68">
        <v>19.100000000000001</v>
      </c>
      <c r="F68">
        <v>0</v>
      </c>
      <c r="G68">
        <v>0</v>
      </c>
    </row>
    <row r="69" spans="1:7" ht="15" x14ac:dyDescent="0.25">
      <c r="A69" s="173" t="s">
        <v>115</v>
      </c>
      <c r="B69">
        <v>698.3</v>
      </c>
      <c r="C69">
        <v>623.20000000000005</v>
      </c>
      <c r="D69">
        <v>1376.6</v>
      </c>
      <c r="E69">
        <v>1707.7</v>
      </c>
      <c r="F69">
        <v>20.7</v>
      </c>
      <c r="G69">
        <v>0</v>
      </c>
    </row>
    <row r="70" spans="1:7" ht="15" x14ac:dyDescent="0.25">
      <c r="A70" s="173" t="s">
        <v>116</v>
      </c>
      <c r="B70">
        <v>0</v>
      </c>
      <c r="C70">
        <v>0</v>
      </c>
      <c r="D70" t="s">
        <v>94</v>
      </c>
      <c r="E70">
        <v>0</v>
      </c>
      <c r="F70">
        <v>0</v>
      </c>
      <c r="G70">
        <v>0</v>
      </c>
    </row>
    <row r="71" spans="1:7" ht="15" x14ac:dyDescent="0.25">
      <c r="A71" s="173" t="s">
        <v>117</v>
      </c>
      <c r="B71">
        <v>41</v>
      </c>
      <c r="C71">
        <v>6</v>
      </c>
      <c r="D71">
        <v>14.4</v>
      </c>
      <c r="E71">
        <v>30.6</v>
      </c>
      <c r="F71">
        <v>0</v>
      </c>
      <c r="G71">
        <v>0</v>
      </c>
    </row>
    <row r="72" spans="1:7" ht="15" x14ac:dyDescent="0.25">
      <c r="A72" s="173" t="s">
        <v>118</v>
      </c>
      <c r="B72">
        <v>94.1</v>
      </c>
      <c r="C72">
        <v>83.7</v>
      </c>
      <c r="D72">
        <v>51.5</v>
      </c>
      <c r="E72">
        <v>66.5</v>
      </c>
      <c r="F72">
        <v>42.7</v>
      </c>
      <c r="G72">
        <v>0</v>
      </c>
    </row>
    <row r="73" spans="1:7" ht="15" x14ac:dyDescent="0.25">
      <c r="A73" s="173" t="s">
        <v>119</v>
      </c>
      <c r="B73">
        <v>107</v>
      </c>
      <c r="C73">
        <v>50</v>
      </c>
      <c r="D73">
        <v>79.599999999999994</v>
      </c>
      <c r="E73">
        <v>84.6</v>
      </c>
      <c r="F73">
        <v>25</v>
      </c>
      <c r="G73">
        <v>0</v>
      </c>
    </row>
    <row r="74" spans="1:7" ht="15" x14ac:dyDescent="0.25">
      <c r="A74" s="173" t="s">
        <v>120</v>
      </c>
      <c r="B74">
        <v>9.6999999999999993</v>
      </c>
      <c r="C74">
        <v>0</v>
      </c>
      <c r="D74">
        <v>30.7</v>
      </c>
      <c r="E74">
        <v>87.8</v>
      </c>
      <c r="F74">
        <v>0</v>
      </c>
      <c r="G74">
        <v>0</v>
      </c>
    </row>
    <row r="75" spans="1:7" ht="15" x14ac:dyDescent="0.25">
      <c r="A75" s="173" t="s">
        <v>121</v>
      </c>
      <c r="B75">
        <v>17.899999999999999</v>
      </c>
      <c r="C75">
        <v>10</v>
      </c>
      <c r="D75">
        <v>22.2</v>
      </c>
      <c r="E75">
        <v>55.1</v>
      </c>
      <c r="F75">
        <v>0</v>
      </c>
      <c r="G75">
        <v>0</v>
      </c>
    </row>
    <row r="76" spans="1:7" ht="15" x14ac:dyDescent="0.25">
      <c r="A76" s="173" t="s">
        <v>122</v>
      </c>
      <c r="B76">
        <v>7.2</v>
      </c>
      <c r="C76">
        <v>0</v>
      </c>
      <c r="D76">
        <v>83.2</v>
      </c>
      <c r="E76">
        <v>119.6</v>
      </c>
      <c r="F76">
        <v>0</v>
      </c>
      <c r="G76">
        <v>0</v>
      </c>
    </row>
    <row r="77" spans="1:7" ht="15" x14ac:dyDescent="0.25">
      <c r="A77" s="173" t="s">
        <v>65</v>
      </c>
      <c r="B77" t="s">
        <v>66</v>
      </c>
      <c r="C77" t="s">
        <v>67</v>
      </c>
      <c r="D77" t="s">
        <v>66</v>
      </c>
      <c r="E77" t="s">
        <v>66</v>
      </c>
      <c r="F77" t="s">
        <v>66</v>
      </c>
      <c r="G77" t="s">
        <v>68</v>
      </c>
    </row>
    <row r="78" spans="1:7" ht="15" x14ac:dyDescent="0.25">
      <c r="A78" s="173" t="s">
        <v>123</v>
      </c>
      <c r="B78">
        <v>4050.2</v>
      </c>
      <c r="C78">
        <v>3457.5</v>
      </c>
      <c r="D78">
        <v>8102.3</v>
      </c>
      <c r="E78">
        <v>9752.2000000000007</v>
      </c>
      <c r="F78">
        <v>88.3</v>
      </c>
      <c r="G78">
        <v>0</v>
      </c>
    </row>
    <row r="79" spans="1:7" ht="15" x14ac:dyDescent="0.25">
      <c r="A79" s="173" t="s">
        <v>124</v>
      </c>
      <c r="B79">
        <v>891.4</v>
      </c>
      <c r="C79">
        <v>431.7</v>
      </c>
      <c r="D79">
        <v>0</v>
      </c>
      <c r="E79">
        <v>0</v>
      </c>
      <c r="F79">
        <v>45</v>
      </c>
      <c r="G79">
        <v>0</v>
      </c>
    </row>
    <row r="80" spans="1:7" ht="15" x14ac:dyDescent="0.25">
      <c r="A80" s="173" t="s">
        <v>65</v>
      </c>
      <c r="B80" t="s">
        <v>66</v>
      </c>
      <c r="C80" t="s">
        <v>67</v>
      </c>
      <c r="D80" t="s">
        <v>66</v>
      </c>
      <c r="E80" t="s">
        <v>66</v>
      </c>
      <c r="F80" t="s">
        <v>66</v>
      </c>
      <c r="G80" t="s">
        <v>68</v>
      </c>
    </row>
    <row r="81" spans="1:7" ht="15" x14ac:dyDescent="0.25">
      <c r="A81" s="173" t="s">
        <v>125</v>
      </c>
      <c r="B81">
        <v>4941.7</v>
      </c>
      <c r="C81">
        <v>3889.2</v>
      </c>
      <c r="D81">
        <v>8102.3</v>
      </c>
      <c r="E81">
        <v>9752.2000000000007</v>
      </c>
      <c r="F81">
        <v>133.30000000000001</v>
      </c>
      <c r="G81">
        <v>0</v>
      </c>
    </row>
    <row r="82" spans="1:7" ht="15" x14ac:dyDescent="0.25">
      <c r="A82" s="173" t="s">
        <v>126</v>
      </c>
      <c r="B82" t="s">
        <v>45</v>
      </c>
      <c r="C82" t="s">
        <v>45</v>
      </c>
      <c r="D82">
        <v>0</v>
      </c>
      <c r="E82">
        <v>0</v>
      </c>
      <c r="F82" t="s">
        <v>45</v>
      </c>
      <c r="G82" t="s">
        <v>45</v>
      </c>
    </row>
    <row r="83" spans="1:7" ht="15" x14ac:dyDescent="0.25">
      <c r="A83" s="173" t="s">
        <v>127</v>
      </c>
      <c r="B83">
        <v>0</v>
      </c>
      <c r="C83">
        <v>0</v>
      </c>
      <c r="D83" t="s">
        <v>45</v>
      </c>
      <c r="E83" t="s">
        <v>45</v>
      </c>
      <c r="F83">
        <v>0</v>
      </c>
      <c r="G83">
        <v>0</v>
      </c>
    </row>
    <row r="84" spans="1:7" ht="15" x14ac:dyDescent="0.25">
      <c r="A84" s="173" t="s">
        <v>53</v>
      </c>
    </row>
  </sheetData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CB5359-C7CC-4AAE-9660-B79FB0405710}">
  <dimension ref="A1:G83"/>
  <sheetViews>
    <sheetView topLeftCell="A48" workbookViewId="0">
      <selection activeCell="B8" sqref="B8"/>
    </sheetView>
  </sheetViews>
  <sheetFormatPr defaultRowHeight="13.2" x14ac:dyDescent="0.25"/>
  <cols>
    <col min="1" max="1" width="25.33203125" customWidth="1"/>
    <col min="2" max="2" width="13.44140625" customWidth="1"/>
    <col min="3" max="3" width="13.5546875" customWidth="1"/>
    <col min="4" max="4" width="12.33203125" customWidth="1"/>
    <col min="5" max="5" width="15.109375" customWidth="1"/>
    <col min="6" max="6" width="16.33203125" customWidth="1"/>
    <col min="7" max="7" width="16.886718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235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53</v>
      </c>
      <c r="C12">
        <v>9</v>
      </c>
      <c r="D12">
        <v>145.80000000000001</v>
      </c>
      <c r="E12">
        <v>221.1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53</v>
      </c>
      <c r="C14">
        <v>9</v>
      </c>
      <c r="D14">
        <v>92.1</v>
      </c>
      <c r="E14">
        <v>170.7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0</v>
      </c>
      <c r="E15">
        <v>22</v>
      </c>
      <c r="F15">
        <v>0</v>
      </c>
      <c r="G15">
        <v>0</v>
      </c>
    </row>
    <row r="16" spans="1:7" ht="15" x14ac:dyDescent="0.25">
      <c r="A16" s="173" t="s">
        <v>73</v>
      </c>
      <c r="B16">
        <v>0</v>
      </c>
      <c r="C16">
        <v>0</v>
      </c>
      <c r="D16">
        <v>20.9</v>
      </c>
      <c r="E16">
        <v>19.100000000000001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10.5</v>
      </c>
      <c r="E17">
        <v>9.4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494</v>
      </c>
      <c r="C19">
        <v>523.79999999999995</v>
      </c>
      <c r="D19">
        <v>804.8</v>
      </c>
      <c r="E19">
        <v>926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93.1</v>
      </c>
      <c r="C21">
        <v>81.900000000000006</v>
      </c>
      <c r="D21">
        <v>621.6</v>
      </c>
      <c r="E21">
        <v>422.1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639</v>
      </c>
      <c r="C23">
        <v>0</v>
      </c>
      <c r="D23">
        <v>370.9</v>
      </c>
      <c r="E23">
        <v>616.20000000000005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1134</v>
      </c>
      <c r="C25">
        <v>1475.8</v>
      </c>
      <c r="D25">
        <v>2776.5</v>
      </c>
      <c r="E25">
        <v>2634.5</v>
      </c>
      <c r="F25">
        <v>0</v>
      </c>
      <c r="G25">
        <v>0</v>
      </c>
    </row>
    <row r="26" spans="1:7" ht="15" x14ac:dyDescent="0.25">
      <c r="A26" s="173" t="s">
        <v>167</v>
      </c>
      <c r="B26">
        <v>0</v>
      </c>
      <c r="C26">
        <v>0</v>
      </c>
      <c r="D26">
        <v>34.5</v>
      </c>
      <c r="E26">
        <v>0</v>
      </c>
      <c r="F26">
        <v>0</v>
      </c>
      <c r="G26">
        <v>0</v>
      </c>
    </row>
    <row r="27" spans="1:7" ht="15" x14ac:dyDescent="0.25">
      <c r="A27" s="173" t="s">
        <v>78</v>
      </c>
      <c r="B27">
        <v>0</v>
      </c>
      <c r="C27">
        <v>6.4</v>
      </c>
      <c r="D27">
        <v>28.7</v>
      </c>
      <c r="E27">
        <v>1.2</v>
      </c>
      <c r="F27">
        <v>0</v>
      </c>
      <c r="G27">
        <v>0</v>
      </c>
    </row>
    <row r="28" spans="1:7" ht="15" x14ac:dyDescent="0.25">
      <c r="A28" s="173" t="s">
        <v>79</v>
      </c>
      <c r="B28">
        <v>0.4</v>
      </c>
      <c r="C28">
        <v>0.4</v>
      </c>
      <c r="D28">
        <v>1.5</v>
      </c>
      <c r="E28">
        <v>1.5</v>
      </c>
      <c r="F28">
        <v>0</v>
      </c>
      <c r="G28">
        <v>0</v>
      </c>
    </row>
    <row r="29" spans="1:7" ht="15" x14ac:dyDescent="0.25">
      <c r="A29" s="173" t="s">
        <v>80</v>
      </c>
      <c r="B29">
        <v>2.9</v>
      </c>
      <c r="C29">
        <v>63</v>
      </c>
      <c r="D29">
        <v>254.7</v>
      </c>
      <c r="E29">
        <v>236.1</v>
      </c>
      <c r="F29">
        <v>0</v>
      </c>
      <c r="G29">
        <v>0</v>
      </c>
    </row>
    <row r="30" spans="1:7" ht="15" x14ac:dyDescent="0.25">
      <c r="A30" s="173" t="s">
        <v>173</v>
      </c>
      <c r="B30">
        <v>0</v>
      </c>
      <c r="C30">
        <v>200</v>
      </c>
      <c r="D30">
        <v>0</v>
      </c>
      <c r="E30">
        <v>105</v>
      </c>
      <c r="F30">
        <v>0</v>
      </c>
      <c r="G30">
        <v>0</v>
      </c>
    </row>
    <row r="31" spans="1:7" ht="15" x14ac:dyDescent="0.25">
      <c r="A31" s="173" t="s">
        <v>168</v>
      </c>
      <c r="B31">
        <v>0</v>
      </c>
      <c r="C31">
        <v>0</v>
      </c>
      <c r="D31" t="s">
        <v>94</v>
      </c>
      <c r="E31">
        <v>0</v>
      </c>
      <c r="F31">
        <v>0</v>
      </c>
      <c r="G31">
        <v>0</v>
      </c>
    </row>
    <row r="32" spans="1:7" ht="15" x14ac:dyDescent="0.25">
      <c r="A32" s="173" t="s">
        <v>81</v>
      </c>
      <c r="B32">
        <v>291.60000000000002</v>
      </c>
      <c r="C32">
        <v>320.3</v>
      </c>
      <c r="D32">
        <v>588.6</v>
      </c>
      <c r="E32">
        <v>566.29999999999995</v>
      </c>
      <c r="F32">
        <v>0</v>
      </c>
      <c r="G32">
        <v>0</v>
      </c>
    </row>
    <row r="33" spans="1:7" ht="15" x14ac:dyDescent="0.25">
      <c r="A33" s="173" t="s">
        <v>169</v>
      </c>
      <c r="B33">
        <v>0</v>
      </c>
      <c r="C33">
        <v>0</v>
      </c>
      <c r="D33">
        <v>0.1</v>
      </c>
      <c r="E33">
        <v>0</v>
      </c>
      <c r="F33">
        <v>0</v>
      </c>
      <c r="G33">
        <v>0</v>
      </c>
    </row>
    <row r="34" spans="1:7" ht="15" x14ac:dyDescent="0.25">
      <c r="A34" s="173" t="s">
        <v>82</v>
      </c>
      <c r="B34">
        <v>44.2</v>
      </c>
      <c r="C34">
        <v>0</v>
      </c>
      <c r="D34">
        <v>61.5</v>
      </c>
      <c r="E34">
        <v>38.799999999999997</v>
      </c>
      <c r="F34">
        <v>0</v>
      </c>
      <c r="G34">
        <v>0</v>
      </c>
    </row>
    <row r="35" spans="1:7" ht="15" x14ac:dyDescent="0.25">
      <c r="A35" s="173" t="s">
        <v>83</v>
      </c>
      <c r="B35">
        <v>584</v>
      </c>
      <c r="C35">
        <v>543.5</v>
      </c>
      <c r="D35">
        <v>1240.5</v>
      </c>
      <c r="E35">
        <v>1137.0999999999999</v>
      </c>
      <c r="F35">
        <v>0</v>
      </c>
      <c r="G35">
        <v>0</v>
      </c>
    </row>
    <row r="36" spans="1:7" ht="15" x14ac:dyDescent="0.25">
      <c r="A36" s="173" t="s">
        <v>84</v>
      </c>
      <c r="B36">
        <v>0</v>
      </c>
      <c r="C36">
        <v>0</v>
      </c>
      <c r="D36">
        <v>19.8</v>
      </c>
      <c r="E36">
        <v>0</v>
      </c>
      <c r="F36">
        <v>0</v>
      </c>
      <c r="G36">
        <v>0</v>
      </c>
    </row>
    <row r="37" spans="1:7" ht="15" x14ac:dyDescent="0.25">
      <c r="A37" s="173" t="s">
        <v>85</v>
      </c>
      <c r="B37">
        <v>21.5</v>
      </c>
      <c r="C37">
        <v>0</v>
      </c>
      <c r="D37">
        <v>22.1</v>
      </c>
      <c r="E37">
        <v>22.3</v>
      </c>
      <c r="F37">
        <v>0</v>
      </c>
      <c r="G37">
        <v>0</v>
      </c>
    </row>
    <row r="38" spans="1:7" ht="15" x14ac:dyDescent="0.25">
      <c r="A38" s="173" t="s">
        <v>86</v>
      </c>
      <c r="B38">
        <v>116.1</v>
      </c>
      <c r="C38">
        <v>319.89999999999998</v>
      </c>
      <c r="D38">
        <v>165</v>
      </c>
      <c r="E38">
        <v>182.4</v>
      </c>
      <c r="F38">
        <v>0</v>
      </c>
      <c r="G38">
        <v>0</v>
      </c>
    </row>
    <row r="39" spans="1:7" ht="15" x14ac:dyDescent="0.25">
      <c r="A39" s="173" t="s">
        <v>87</v>
      </c>
      <c r="B39">
        <v>3</v>
      </c>
      <c r="C39">
        <v>1.1000000000000001</v>
      </c>
      <c r="D39">
        <v>0</v>
      </c>
      <c r="E39">
        <v>1</v>
      </c>
      <c r="F39">
        <v>0</v>
      </c>
      <c r="G39">
        <v>0</v>
      </c>
    </row>
    <row r="40" spans="1:7" ht="15" x14ac:dyDescent="0.25">
      <c r="A40" s="173" t="s">
        <v>88</v>
      </c>
      <c r="B40">
        <v>70.3</v>
      </c>
      <c r="C40">
        <v>21.2</v>
      </c>
      <c r="D40">
        <v>200.8</v>
      </c>
      <c r="E40">
        <v>185.5</v>
      </c>
      <c r="F40">
        <v>0</v>
      </c>
      <c r="G40">
        <v>0</v>
      </c>
    </row>
    <row r="41" spans="1:7" ht="15" x14ac:dyDescent="0.25">
      <c r="A41" s="173" t="s">
        <v>89</v>
      </c>
      <c r="B41">
        <v>0</v>
      </c>
      <c r="C41">
        <v>0</v>
      </c>
      <c r="D41">
        <v>158.69999999999999</v>
      </c>
      <c r="E41">
        <v>157.5</v>
      </c>
      <c r="F41">
        <v>0</v>
      </c>
      <c r="G41">
        <v>0</v>
      </c>
    </row>
    <row r="42" spans="1:7" ht="15" x14ac:dyDescent="0.25">
      <c r="A42" s="173" t="s">
        <v>69</v>
      </c>
    </row>
    <row r="43" spans="1:7" ht="15" x14ac:dyDescent="0.25">
      <c r="A43" s="173" t="s">
        <v>90</v>
      </c>
      <c r="B43">
        <v>97</v>
      </c>
      <c r="C43">
        <v>182.5</v>
      </c>
      <c r="D43">
        <v>329.1</v>
      </c>
      <c r="E43">
        <v>732.5</v>
      </c>
      <c r="F43">
        <v>0</v>
      </c>
      <c r="G43">
        <v>0</v>
      </c>
    </row>
    <row r="44" spans="1:7" ht="15" x14ac:dyDescent="0.25">
      <c r="A44" s="173" t="s">
        <v>91</v>
      </c>
      <c r="B44">
        <v>42</v>
      </c>
      <c r="C44">
        <v>91.5</v>
      </c>
      <c r="D44">
        <v>103.6</v>
      </c>
      <c r="E44">
        <v>18.8</v>
      </c>
      <c r="F44">
        <v>0</v>
      </c>
      <c r="G44">
        <v>0</v>
      </c>
    </row>
    <row r="45" spans="1:7" ht="15" x14ac:dyDescent="0.25">
      <c r="A45" s="173" t="s">
        <v>92</v>
      </c>
      <c r="B45">
        <v>55</v>
      </c>
      <c r="C45">
        <v>0</v>
      </c>
      <c r="D45">
        <v>0</v>
      </c>
      <c r="E45">
        <v>66</v>
      </c>
      <c r="F45">
        <v>0</v>
      </c>
      <c r="G45">
        <v>0</v>
      </c>
    </row>
    <row r="46" spans="1:7" ht="15" x14ac:dyDescent="0.25">
      <c r="A46" s="173" t="s">
        <v>175</v>
      </c>
      <c r="B46">
        <v>0</v>
      </c>
      <c r="C46">
        <v>0</v>
      </c>
      <c r="D46">
        <v>0</v>
      </c>
      <c r="E46">
        <v>46.6</v>
      </c>
      <c r="F46">
        <v>0</v>
      </c>
      <c r="G46">
        <v>0</v>
      </c>
    </row>
    <row r="47" spans="1:7" ht="15" x14ac:dyDescent="0.25">
      <c r="A47" s="173" t="s">
        <v>93</v>
      </c>
      <c r="B47">
        <v>0</v>
      </c>
      <c r="C47">
        <v>0</v>
      </c>
      <c r="D47">
        <v>21.2</v>
      </c>
      <c r="E47">
        <v>31.9</v>
      </c>
      <c r="F47">
        <v>0</v>
      </c>
      <c r="G47">
        <v>0</v>
      </c>
    </row>
    <row r="48" spans="1:7" ht="15" x14ac:dyDescent="0.25">
      <c r="A48" s="173" t="s">
        <v>95</v>
      </c>
      <c r="B48">
        <v>0</v>
      </c>
      <c r="C48">
        <v>0</v>
      </c>
      <c r="D48">
        <v>4.2</v>
      </c>
      <c r="E48">
        <v>2.7</v>
      </c>
      <c r="F48">
        <v>0</v>
      </c>
      <c r="G48">
        <v>0</v>
      </c>
    </row>
    <row r="49" spans="1:7" ht="15" x14ac:dyDescent="0.25">
      <c r="A49" s="173" t="s">
        <v>96</v>
      </c>
      <c r="B49">
        <v>0</v>
      </c>
      <c r="C49">
        <v>91</v>
      </c>
      <c r="D49">
        <v>189.1</v>
      </c>
      <c r="E49">
        <v>539.1</v>
      </c>
      <c r="F49">
        <v>0</v>
      </c>
      <c r="G49">
        <v>0</v>
      </c>
    </row>
    <row r="50" spans="1:7" ht="15" x14ac:dyDescent="0.25">
      <c r="A50" s="173" t="s">
        <v>97</v>
      </c>
      <c r="B50">
        <v>0</v>
      </c>
      <c r="C50">
        <v>0</v>
      </c>
      <c r="D50">
        <v>11</v>
      </c>
      <c r="E50">
        <v>27.4</v>
      </c>
      <c r="F50">
        <v>0</v>
      </c>
      <c r="G50">
        <v>0</v>
      </c>
    </row>
    <row r="51" spans="1:7" ht="15" x14ac:dyDescent="0.25">
      <c r="A51" s="173" t="s">
        <v>69</v>
      </c>
    </row>
    <row r="52" spans="1:7" ht="15" x14ac:dyDescent="0.25">
      <c r="A52" s="173" t="s">
        <v>98</v>
      </c>
      <c r="B52">
        <v>1274.9000000000001</v>
      </c>
      <c r="C52">
        <v>1252.0999999999999</v>
      </c>
      <c r="D52">
        <v>2854.9</v>
      </c>
      <c r="E52">
        <v>3942.4</v>
      </c>
      <c r="F52">
        <v>97.8</v>
      </c>
      <c r="G52">
        <v>0</v>
      </c>
    </row>
    <row r="53" spans="1:7" ht="15" x14ac:dyDescent="0.25">
      <c r="A53" s="173" t="s">
        <v>99</v>
      </c>
      <c r="B53">
        <v>3.1</v>
      </c>
      <c r="C53">
        <v>6</v>
      </c>
      <c r="D53">
        <v>13</v>
      </c>
      <c r="E53">
        <v>11.5</v>
      </c>
      <c r="F53">
        <v>0</v>
      </c>
      <c r="G53">
        <v>0</v>
      </c>
    </row>
    <row r="54" spans="1:7" ht="15" x14ac:dyDescent="0.25">
      <c r="A54" s="173" t="s">
        <v>100</v>
      </c>
      <c r="B54">
        <v>6.5</v>
      </c>
      <c r="C54">
        <v>5.4</v>
      </c>
      <c r="D54">
        <v>6.3</v>
      </c>
      <c r="E54">
        <v>11</v>
      </c>
      <c r="F54">
        <v>0</v>
      </c>
      <c r="G54">
        <v>0</v>
      </c>
    </row>
    <row r="55" spans="1:7" ht="15" x14ac:dyDescent="0.25">
      <c r="A55" s="173" t="s">
        <v>101</v>
      </c>
      <c r="B55">
        <v>0</v>
      </c>
      <c r="C55">
        <v>0</v>
      </c>
      <c r="D55">
        <v>106.7</v>
      </c>
      <c r="E55">
        <v>282.10000000000002</v>
      </c>
      <c r="F55">
        <v>0</v>
      </c>
      <c r="G55">
        <v>0</v>
      </c>
    </row>
    <row r="56" spans="1:7" ht="15" x14ac:dyDescent="0.25">
      <c r="A56" s="173" t="s">
        <v>102</v>
      </c>
      <c r="B56">
        <v>8</v>
      </c>
      <c r="C56">
        <v>14</v>
      </c>
      <c r="D56">
        <v>33.5</v>
      </c>
      <c r="E56">
        <v>42.3</v>
      </c>
      <c r="F56">
        <v>0</v>
      </c>
      <c r="G56">
        <v>0</v>
      </c>
    </row>
    <row r="57" spans="1:7" ht="15" x14ac:dyDescent="0.25">
      <c r="A57" s="173" t="s">
        <v>103</v>
      </c>
      <c r="B57">
        <v>21.6</v>
      </c>
      <c r="C57">
        <v>0.6</v>
      </c>
      <c r="D57">
        <v>36.4</v>
      </c>
      <c r="E57">
        <v>7.4</v>
      </c>
      <c r="F57">
        <v>0</v>
      </c>
      <c r="G57">
        <v>0</v>
      </c>
    </row>
    <row r="58" spans="1:7" ht="15" x14ac:dyDescent="0.25">
      <c r="A58" s="173" t="s">
        <v>104</v>
      </c>
      <c r="B58">
        <v>6</v>
      </c>
      <c r="C58">
        <v>95</v>
      </c>
      <c r="D58">
        <v>225.8</v>
      </c>
      <c r="E58">
        <v>214.2</v>
      </c>
      <c r="F58">
        <v>0</v>
      </c>
      <c r="G58">
        <v>0</v>
      </c>
    </row>
    <row r="59" spans="1:7" ht="15" x14ac:dyDescent="0.25">
      <c r="A59" s="173" t="s">
        <v>105</v>
      </c>
      <c r="B59">
        <v>39.200000000000003</v>
      </c>
      <c r="C59">
        <v>47.4</v>
      </c>
      <c r="D59">
        <v>155.6</v>
      </c>
      <c r="E59">
        <v>358.2</v>
      </c>
      <c r="F59">
        <v>0</v>
      </c>
      <c r="G59">
        <v>0</v>
      </c>
    </row>
    <row r="60" spans="1:7" ht="15" x14ac:dyDescent="0.25">
      <c r="A60" s="173" t="s">
        <v>106</v>
      </c>
      <c r="B60">
        <v>44.4</v>
      </c>
      <c r="C60">
        <v>57.8</v>
      </c>
      <c r="D60">
        <v>103.4</v>
      </c>
      <c r="E60">
        <v>173.8</v>
      </c>
      <c r="F60">
        <v>0</v>
      </c>
      <c r="G60">
        <v>0</v>
      </c>
    </row>
    <row r="61" spans="1:7" ht="15" x14ac:dyDescent="0.25">
      <c r="A61" s="173" t="s">
        <v>107</v>
      </c>
      <c r="B61">
        <v>10</v>
      </c>
      <c r="C61">
        <v>0</v>
      </c>
      <c r="D61">
        <v>208.8</v>
      </c>
      <c r="E61">
        <v>232.6</v>
      </c>
      <c r="F61">
        <v>0</v>
      </c>
      <c r="G61">
        <v>0</v>
      </c>
    </row>
    <row r="62" spans="1:7" ht="15" x14ac:dyDescent="0.25">
      <c r="A62" s="173" t="s">
        <v>109</v>
      </c>
      <c r="B62">
        <v>14.5</v>
      </c>
      <c r="C62">
        <v>104.8</v>
      </c>
      <c r="D62">
        <v>74.3</v>
      </c>
      <c r="E62">
        <v>201.5</v>
      </c>
      <c r="F62">
        <v>0</v>
      </c>
      <c r="G62">
        <v>0</v>
      </c>
    </row>
    <row r="63" spans="1:7" ht="15" x14ac:dyDescent="0.25">
      <c r="A63" s="173" t="s">
        <v>110</v>
      </c>
      <c r="B63">
        <v>0</v>
      </c>
      <c r="C63">
        <v>0</v>
      </c>
      <c r="D63">
        <v>0</v>
      </c>
      <c r="E63">
        <v>15.3</v>
      </c>
      <c r="F63">
        <v>0</v>
      </c>
      <c r="G63">
        <v>0</v>
      </c>
    </row>
    <row r="64" spans="1:7" ht="15" x14ac:dyDescent="0.25">
      <c r="A64" s="173" t="s">
        <v>111</v>
      </c>
      <c r="B64">
        <v>29</v>
      </c>
      <c r="C64">
        <v>0</v>
      </c>
      <c r="D64">
        <v>59.8</v>
      </c>
      <c r="E64">
        <v>7.1</v>
      </c>
      <c r="F64">
        <v>0</v>
      </c>
      <c r="G64">
        <v>0</v>
      </c>
    </row>
    <row r="65" spans="1:7" ht="15" x14ac:dyDescent="0.25">
      <c r="A65" s="173" t="s">
        <v>112</v>
      </c>
      <c r="B65">
        <v>99.6</v>
      </c>
      <c r="C65">
        <v>104</v>
      </c>
      <c r="D65">
        <v>137.5</v>
      </c>
      <c r="E65">
        <v>154.4</v>
      </c>
      <c r="F65">
        <v>0</v>
      </c>
      <c r="G65">
        <v>0</v>
      </c>
    </row>
    <row r="66" spans="1:7" ht="15" x14ac:dyDescent="0.25">
      <c r="A66" s="173" t="s">
        <v>113</v>
      </c>
      <c r="B66">
        <v>44</v>
      </c>
      <c r="C66">
        <v>44</v>
      </c>
      <c r="D66">
        <v>46</v>
      </c>
      <c r="E66">
        <v>91.8</v>
      </c>
      <c r="F66">
        <v>0</v>
      </c>
      <c r="G66">
        <v>0</v>
      </c>
    </row>
    <row r="67" spans="1:7" ht="15" x14ac:dyDescent="0.25">
      <c r="A67" s="173" t="s">
        <v>114</v>
      </c>
      <c r="B67">
        <v>1.6</v>
      </c>
      <c r="C67">
        <v>3.7</v>
      </c>
      <c r="D67">
        <v>14.7</v>
      </c>
      <c r="E67">
        <v>19.100000000000001</v>
      </c>
      <c r="F67">
        <v>0</v>
      </c>
      <c r="G67">
        <v>0</v>
      </c>
    </row>
    <row r="68" spans="1:7" ht="15" x14ac:dyDescent="0.25">
      <c r="A68" s="173" t="s">
        <v>115</v>
      </c>
      <c r="B68">
        <v>685.5</v>
      </c>
      <c r="C68">
        <v>620.70000000000005</v>
      </c>
      <c r="D68">
        <v>1351.7</v>
      </c>
      <c r="E68">
        <v>1676.1</v>
      </c>
      <c r="F68">
        <v>18.2</v>
      </c>
      <c r="G68">
        <v>0</v>
      </c>
    </row>
    <row r="69" spans="1:7" ht="15" x14ac:dyDescent="0.25">
      <c r="A69" s="173" t="s">
        <v>116</v>
      </c>
      <c r="B69">
        <v>0</v>
      </c>
      <c r="C69">
        <v>0</v>
      </c>
      <c r="D69" t="s">
        <v>94</v>
      </c>
      <c r="E69">
        <v>0</v>
      </c>
      <c r="F69">
        <v>0</v>
      </c>
      <c r="G69">
        <v>0</v>
      </c>
    </row>
    <row r="70" spans="1:7" ht="15" x14ac:dyDescent="0.25">
      <c r="A70" s="173" t="s">
        <v>117</v>
      </c>
      <c r="B70">
        <v>41</v>
      </c>
      <c r="C70">
        <v>6</v>
      </c>
      <c r="D70">
        <v>14.4</v>
      </c>
      <c r="E70">
        <v>30.6</v>
      </c>
      <c r="F70">
        <v>0</v>
      </c>
      <c r="G70">
        <v>0</v>
      </c>
    </row>
    <row r="71" spans="1:7" ht="15" x14ac:dyDescent="0.25">
      <c r="A71" s="173" t="s">
        <v>118</v>
      </c>
      <c r="B71">
        <v>94.1</v>
      </c>
      <c r="C71">
        <v>83.7</v>
      </c>
      <c r="D71">
        <v>51.5</v>
      </c>
      <c r="E71">
        <v>66.5</v>
      </c>
      <c r="F71">
        <v>42.7</v>
      </c>
      <c r="G71">
        <v>0</v>
      </c>
    </row>
    <row r="72" spans="1:7" ht="15" x14ac:dyDescent="0.25">
      <c r="A72" s="173" t="s">
        <v>119</v>
      </c>
      <c r="B72">
        <v>92</v>
      </c>
      <c r="C72">
        <v>49</v>
      </c>
      <c r="D72">
        <v>79.599999999999994</v>
      </c>
      <c r="E72">
        <v>84.6</v>
      </c>
      <c r="F72">
        <v>37</v>
      </c>
      <c r="G72">
        <v>0</v>
      </c>
    </row>
    <row r="73" spans="1:7" ht="15" x14ac:dyDescent="0.25">
      <c r="A73" s="173" t="s">
        <v>120</v>
      </c>
      <c r="B73">
        <v>9.6999999999999993</v>
      </c>
      <c r="C73">
        <v>0</v>
      </c>
      <c r="D73">
        <v>30.7</v>
      </c>
      <c r="E73">
        <v>87.8</v>
      </c>
      <c r="F73">
        <v>0</v>
      </c>
      <c r="G73">
        <v>0</v>
      </c>
    </row>
    <row r="74" spans="1:7" ht="15" x14ac:dyDescent="0.25">
      <c r="A74" s="173" t="s">
        <v>121</v>
      </c>
      <c r="B74">
        <v>17.899999999999999</v>
      </c>
      <c r="C74">
        <v>10</v>
      </c>
      <c r="D74">
        <v>22.2</v>
      </c>
      <c r="E74">
        <v>55.1</v>
      </c>
      <c r="F74">
        <v>0</v>
      </c>
      <c r="G74">
        <v>0</v>
      </c>
    </row>
    <row r="75" spans="1:7" ht="15" x14ac:dyDescent="0.25">
      <c r="A75" s="173" t="s">
        <v>122</v>
      </c>
      <c r="B75">
        <v>7.2</v>
      </c>
      <c r="C75">
        <v>0</v>
      </c>
      <c r="D75">
        <v>83.2</v>
      </c>
      <c r="E75">
        <v>119.6</v>
      </c>
      <c r="F75">
        <v>0</v>
      </c>
      <c r="G75">
        <v>0</v>
      </c>
    </row>
    <row r="76" spans="1:7" ht="15" x14ac:dyDescent="0.25">
      <c r="A76" s="173" t="s">
        <v>65</v>
      </c>
      <c r="B76" t="s">
        <v>66</v>
      </c>
      <c r="C76" t="s">
        <v>67</v>
      </c>
      <c r="D76" t="s">
        <v>66</v>
      </c>
      <c r="E76" t="s">
        <v>66</v>
      </c>
      <c r="F76" t="s">
        <v>66</v>
      </c>
      <c r="G76" t="s">
        <v>68</v>
      </c>
    </row>
    <row r="77" spans="1:7" ht="15" x14ac:dyDescent="0.25">
      <c r="A77" s="173" t="s">
        <v>123</v>
      </c>
      <c r="B77">
        <v>3785.1</v>
      </c>
      <c r="C77">
        <v>3525.1</v>
      </c>
      <c r="D77">
        <v>7903.4</v>
      </c>
      <c r="E77">
        <v>9494.7999999999993</v>
      </c>
      <c r="F77">
        <v>97.8</v>
      </c>
      <c r="G77">
        <v>0</v>
      </c>
    </row>
    <row r="78" spans="1:7" ht="15" x14ac:dyDescent="0.25">
      <c r="A78" s="173" t="s">
        <v>124</v>
      </c>
      <c r="B78">
        <v>999.1</v>
      </c>
      <c r="C78">
        <v>431.7</v>
      </c>
      <c r="D78">
        <v>0</v>
      </c>
      <c r="E78">
        <v>0</v>
      </c>
      <c r="F78">
        <v>45</v>
      </c>
      <c r="G78">
        <v>0</v>
      </c>
    </row>
    <row r="79" spans="1:7" ht="15" x14ac:dyDescent="0.25">
      <c r="A79" s="173" t="s">
        <v>65</v>
      </c>
      <c r="B79" t="s">
        <v>66</v>
      </c>
      <c r="C79" t="s">
        <v>67</v>
      </c>
      <c r="D79" t="s">
        <v>66</v>
      </c>
      <c r="E79" t="s">
        <v>66</v>
      </c>
      <c r="F79" t="s">
        <v>66</v>
      </c>
      <c r="G79" t="s">
        <v>68</v>
      </c>
    </row>
    <row r="80" spans="1:7" ht="15" x14ac:dyDescent="0.25">
      <c r="A80" s="173" t="s">
        <v>125</v>
      </c>
      <c r="B80">
        <v>4784.1000000000004</v>
      </c>
      <c r="C80">
        <v>3956.8</v>
      </c>
      <c r="D80">
        <v>7903.4</v>
      </c>
      <c r="E80">
        <v>9494.7999999999993</v>
      </c>
      <c r="F80">
        <v>142.80000000000001</v>
      </c>
      <c r="G80">
        <v>0</v>
      </c>
    </row>
    <row r="81" spans="1:7" ht="15" x14ac:dyDescent="0.25">
      <c r="A81" s="173" t="s">
        <v>126</v>
      </c>
      <c r="B81" t="s">
        <v>45</v>
      </c>
      <c r="C81" t="s">
        <v>45</v>
      </c>
      <c r="D81">
        <v>0</v>
      </c>
      <c r="E81">
        <v>0</v>
      </c>
      <c r="F81" t="s">
        <v>45</v>
      </c>
      <c r="G81" t="s">
        <v>45</v>
      </c>
    </row>
    <row r="82" spans="1:7" ht="15" x14ac:dyDescent="0.25">
      <c r="A82" s="173" t="s">
        <v>127</v>
      </c>
      <c r="B82">
        <v>0</v>
      </c>
      <c r="C82">
        <v>0</v>
      </c>
      <c r="D82" t="s">
        <v>45</v>
      </c>
      <c r="E82" t="s">
        <v>45</v>
      </c>
      <c r="F82">
        <v>0</v>
      </c>
      <c r="G82">
        <v>0</v>
      </c>
    </row>
    <row r="83" spans="1:7" ht="15" x14ac:dyDescent="0.25">
      <c r="A83" s="173" t="s">
        <v>65</v>
      </c>
      <c r="B83" t="s">
        <v>66</v>
      </c>
      <c r="C83" t="s">
        <v>67</v>
      </c>
      <c r="D83" t="s">
        <v>66</v>
      </c>
      <c r="E83" t="s">
        <v>66</v>
      </c>
      <c r="F83" t="s">
        <v>66</v>
      </c>
      <c r="G83" t="s">
        <v>68</v>
      </c>
    </row>
  </sheetData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79055-9AF8-4EBA-A3F5-247201A0F796}">
  <dimension ref="A1:G83"/>
  <sheetViews>
    <sheetView topLeftCell="A49" workbookViewId="0">
      <selection activeCell="B7" sqref="B7"/>
    </sheetView>
  </sheetViews>
  <sheetFormatPr defaultRowHeight="13.2" x14ac:dyDescent="0.25"/>
  <cols>
    <col min="1" max="1" width="32.109375" customWidth="1"/>
    <col min="2" max="2" width="14.33203125" customWidth="1"/>
    <col min="3" max="3" width="12.33203125" customWidth="1"/>
    <col min="4" max="4" width="11.6640625" customWidth="1"/>
    <col min="5" max="5" width="11.44140625" customWidth="1"/>
    <col min="6" max="6" width="12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236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163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31.5</v>
      </c>
      <c r="C12">
        <v>29</v>
      </c>
      <c r="D12">
        <v>127.9</v>
      </c>
      <c r="E12">
        <v>202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31.5</v>
      </c>
      <c r="C14">
        <v>9</v>
      </c>
      <c r="D14">
        <v>74.2</v>
      </c>
      <c r="E14">
        <v>170.7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0</v>
      </c>
      <c r="E15">
        <v>22</v>
      </c>
      <c r="F15">
        <v>0</v>
      </c>
      <c r="G15">
        <v>0</v>
      </c>
    </row>
    <row r="16" spans="1:7" ht="15" x14ac:dyDescent="0.25">
      <c r="A16" s="173" t="s">
        <v>73</v>
      </c>
      <c r="B16">
        <v>0</v>
      </c>
      <c r="C16">
        <v>20</v>
      </c>
      <c r="D16">
        <v>20.9</v>
      </c>
      <c r="E16">
        <v>0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10.5</v>
      </c>
      <c r="E17">
        <v>9.4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478</v>
      </c>
      <c r="C19">
        <v>497.1</v>
      </c>
      <c r="D19">
        <v>777.4</v>
      </c>
      <c r="E19">
        <v>926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126.5</v>
      </c>
      <c r="C21">
        <v>163</v>
      </c>
      <c r="D21">
        <v>586.79999999999995</v>
      </c>
      <c r="E21">
        <v>337.4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466</v>
      </c>
      <c r="C23">
        <v>0</v>
      </c>
      <c r="D23">
        <v>346.6</v>
      </c>
      <c r="E23">
        <v>616.20000000000005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1163.2</v>
      </c>
      <c r="C25">
        <v>1505.4</v>
      </c>
      <c r="D25">
        <v>2626</v>
      </c>
      <c r="E25">
        <v>2593.6999999999998</v>
      </c>
      <c r="F25">
        <v>0</v>
      </c>
      <c r="G25">
        <v>0</v>
      </c>
    </row>
    <row r="26" spans="1:7" ht="15" x14ac:dyDescent="0.25">
      <c r="A26" s="173" t="s">
        <v>167</v>
      </c>
      <c r="B26">
        <v>0</v>
      </c>
      <c r="C26">
        <v>0</v>
      </c>
      <c r="D26">
        <v>34.5</v>
      </c>
      <c r="E26">
        <v>0</v>
      </c>
      <c r="F26">
        <v>0</v>
      </c>
      <c r="G26">
        <v>0</v>
      </c>
    </row>
    <row r="27" spans="1:7" ht="15" x14ac:dyDescent="0.25">
      <c r="A27" s="173" t="s">
        <v>78</v>
      </c>
      <c r="B27">
        <v>0</v>
      </c>
      <c r="C27">
        <v>5.5</v>
      </c>
      <c r="D27">
        <v>28.7</v>
      </c>
      <c r="E27">
        <v>0</v>
      </c>
      <c r="F27">
        <v>0</v>
      </c>
      <c r="G27">
        <v>0</v>
      </c>
    </row>
    <row r="28" spans="1:7" ht="15" x14ac:dyDescent="0.25">
      <c r="A28" s="173" t="s">
        <v>79</v>
      </c>
      <c r="B28">
        <v>0.4</v>
      </c>
      <c r="C28">
        <v>0.2</v>
      </c>
      <c r="D28">
        <v>1.5</v>
      </c>
      <c r="E28">
        <v>1.5</v>
      </c>
      <c r="F28">
        <v>0</v>
      </c>
      <c r="G28">
        <v>0</v>
      </c>
    </row>
    <row r="29" spans="1:7" ht="15" x14ac:dyDescent="0.25">
      <c r="A29" s="173" t="s">
        <v>80</v>
      </c>
      <c r="B29">
        <v>20.399999999999999</v>
      </c>
      <c r="C29">
        <v>63</v>
      </c>
      <c r="D29">
        <v>235.4</v>
      </c>
      <c r="E29">
        <v>236.1</v>
      </c>
      <c r="F29">
        <v>0</v>
      </c>
      <c r="G29">
        <v>0</v>
      </c>
    </row>
    <row r="30" spans="1:7" ht="15" x14ac:dyDescent="0.25">
      <c r="A30" s="173" t="s">
        <v>173</v>
      </c>
      <c r="B30">
        <v>0</v>
      </c>
      <c r="C30">
        <v>200</v>
      </c>
      <c r="D30">
        <v>0</v>
      </c>
      <c r="E30">
        <v>105</v>
      </c>
      <c r="F30">
        <v>0</v>
      </c>
      <c r="G30">
        <v>0</v>
      </c>
    </row>
    <row r="31" spans="1:7" ht="15" x14ac:dyDescent="0.25">
      <c r="A31" s="173" t="s">
        <v>168</v>
      </c>
      <c r="B31">
        <v>0</v>
      </c>
      <c r="C31">
        <v>0</v>
      </c>
      <c r="D31" t="s">
        <v>94</v>
      </c>
      <c r="E31">
        <v>0</v>
      </c>
      <c r="F31">
        <v>0</v>
      </c>
      <c r="G31">
        <v>0</v>
      </c>
    </row>
    <row r="32" spans="1:7" ht="15" x14ac:dyDescent="0.25">
      <c r="A32" s="173" t="s">
        <v>81</v>
      </c>
      <c r="B32">
        <v>291.7</v>
      </c>
      <c r="C32">
        <v>353.6</v>
      </c>
      <c r="D32">
        <v>588.6</v>
      </c>
      <c r="E32">
        <v>527</v>
      </c>
      <c r="F32">
        <v>0</v>
      </c>
      <c r="G32">
        <v>0</v>
      </c>
    </row>
    <row r="33" spans="1:7" ht="15" x14ac:dyDescent="0.25">
      <c r="A33" s="173" t="s">
        <v>169</v>
      </c>
      <c r="B33">
        <v>0</v>
      </c>
      <c r="C33">
        <v>0</v>
      </c>
      <c r="D33">
        <v>0.1</v>
      </c>
      <c r="E33">
        <v>0</v>
      </c>
      <c r="F33">
        <v>0</v>
      </c>
      <c r="G33">
        <v>0</v>
      </c>
    </row>
    <row r="34" spans="1:7" ht="15" x14ac:dyDescent="0.25">
      <c r="A34" s="173" t="s">
        <v>82</v>
      </c>
      <c r="B34">
        <v>1.2</v>
      </c>
      <c r="C34">
        <v>0</v>
      </c>
      <c r="D34">
        <v>61.5</v>
      </c>
      <c r="E34">
        <v>38.799999999999997</v>
      </c>
      <c r="F34">
        <v>0</v>
      </c>
      <c r="G34">
        <v>0</v>
      </c>
    </row>
    <row r="35" spans="1:7" ht="15" x14ac:dyDescent="0.25">
      <c r="A35" s="173" t="s">
        <v>83</v>
      </c>
      <c r="B35">
        <v>654.4</v>
      </c>
      <c r="C35">
        <v>543.5</v>
      </c>
      <c r="D35">
        <v>1110</v>
      </c>
      <c r="E35">
        <v>1137.0999999999999</v>
      </c>
      <c r="F35">
        <v>0</v>
      </c>
      <c r="G35">
        <v>0</v>
      </c>
    </row>
    <row r="36" spans="1:7" ht="15" x14ac:dyDescent="0.25">
      <c r="A36" s="173" t="s">
        <v>84</v>
      </c>
      <c r="B36">
        <v>0</v>
      </c>
      <c r="C36">
        <v>0</v>
      </c>
      <c r="D36">
        <v>19.8</v>
      </c>
      <c r="E36">
        <v>0</v>
      </c>
      <c r="F36">
        <v>0</v>
      </c>
      <c r="G36">
        <v>0</v>
      </c>
    </row>
    <row r="37" spans="1:7" ht="15" x14ac:dyDescent="0.25">
      <c r="A37" s="173" t="s">
        <v>85</v>
      </c>
      <c r="B37">
        <v>21.5</v>
      </c>
      <c r="C37">
        <v>0</v>
      </c>
      <c r="D37">
        <v>22.1</v>
      </c>
      <c r="E37">
        <v>22.3</v>
      </c>
      <c r="F37">
        <v>0</v>
      </c>
      <c r="G37">
        <v>0</v>
      </c>
    </row>
    <row r="38" spans="1:7" ht="15" x14ac:dyDescent="0.25">
      <c r="A38" s="173" t="s">
        <v>86</v>
      </c>
      <c r="B38">
        <v>116.1</v>
      </c>
      <c r="C38">
        <v>316.89999999999998</v>
      </c>
      <c r="D38">
        <v>165</v>
      </c>
      <c r="E38">
        <v>182.4</v>
      </c>
      <c r="F38">
        <v>0</v>
      </c>
      <c r="G38">
        <v>0</v>
      </c>
    </row>
    <row r="39" spans="1:7" ht="15" x14ac:dyDescent="0.25">
      <c r="A39" s="173" t="s">
        <v>87</v>
      </c>
      <c r="B39">
        <v>0</v>
      </c>
      <c r="C39">
        <v>1.4</v>
      </c>
      <c r="D39">
        <v>0</v>
      </c>
      <c r="E39">
        <v>0.7</v>
      </c>
      <c r="F39">
        <v>0</v>
      </c>
      <c r="G39">
        <v>0</v>
      </c>
    </row>
    <row r="40" spans="1:7" ht="15" x14ac:dyDescent="0.25">
      <c r="A40" s="173" t="s">
        <v>88</v>
      </c>
      <c r="B40">
        <v>57.5</v>
      </c>
      <c r="C40">
        <v>21.2</v>
      </c>
      <c r="D40">
        <v>200</v>
      </c>
      <c r="E40">
        <v>185.5</v>
      </c>
      <c r="F40">
        <v>0</v>
      </c>
      <c r="G40">
        <v>0</v>
      </c>
    </row>
    <row r="41" spans="1:7" ht="15" x14ac:dyDescent="0.25">
      <c r="A41" s="173" t="s">
        <v>89</v>
      </c>
      <c r="B41">
        <v>0</v>
      </c>
      <c r="C41">
        <v>0</v>
      </c>
      <c r="D41">
        <v>158.69999999999999</v>
      </c>
      <c r="E41">
        <v>157.5</v>
      </c>
      <c r="F41">
        <v>0</v>
      </c>
      <c r="G41">
        <v>0</v>
      </c>
    </row>
    <row r="42" spans="1:7" ht="15" x14ac:dyDescent="0.25">
      <c r="A42" s="173" t="s">
        <v>69</v>
      </c>
    </row>
    <row r="43" spans="1:7" ht="15" x14ac:dyDescent="0.25">
      <c r="A43" s="173" t="s">
        <v>90</v>
      </c>
      <c r="B43">
        <v>97</v>
      </c>
      <c r="C43">
        <v>118</v>
      </c>
      <c r="D43">
        <v>329.1</v>
      </c>
      <c r="E43">
        <v>713.6</v>
      </c>
      <c r="F43">
        <v>0</v>
      </c>
      <c r="G43">
        <v>0</v>
      </c>
    </row>
    <row r="44" spans="1:7" ht="15" x14ac:dyDescent="0.25">
      <c r="A44" s="173" t="s">
        <v>91</v>
      </c>
      <c r="B44">
        <v>42</v>
      </c>
      <c r="C44">
        <v>52</v>
      </c>
      <c r="D44">
        <v>103.6</v>
      </c>
      <c r="E44">
        <v>0</v>
      </c>
      <c r="F44">
        <v>0</v>
      </c>
      <c r="G44">
        <v>0</v>
      </c>
    </row>
    <row r="45" spans="1:7" ht="15" x14ac:dyDescent="0.25">
      <c r="A45" s="173" t="s">
        <v>92</v>
      </c>
      <c r="B45">
        <v>55</v>
      </c>
      <c r="C45">
        <v>0</v>
      </c>
      <c r="D45">
        <v>0</v>
      </c>
      <c r="E45">
        <v>66</v>
      </c>
      <c r="F45">
        <v>0</v>
      </c>
      <c r="G45">
        <v>0</v>
      </c>
    </row>
    <row r="46" spans="1:7" ht="15" x14ac:dyDescent="0.25">
      <c r="A46" s="173" t="s">
        <v>175</v>
      </c>
      <c r="B46">
        <v>0</v>
      </c>
      <c r="C46">
        <v>0</v>
      </c>
      <c r="D46">
        <v>0</v>
      </c>
      <c r="E46">
        <v>46.6</v>
      </c>
      <c r="F46">
        <v>0</v>
      </c>
      <c r="G46">
        <v>0</v>
      </c>
    </row>
    <row r="47" spans="1:7" ht="15" x14ac:dyDescent="0.25">
      <c r="A47" s="173" t="s">
        <v>93</v>
      </c>
      <c r="B47">
        <v>0</v>
      </c>
      <c r="C47">
        <v>0</v>
      </c>
      <c r="D47">
        <v>21.2</v>
      </c>
      <c r="E47">
        <v>31.9</v>
      </c>
      <c r="F47">
        <v>0</v>
      </c>
      <c r="G47">
        <v>0</v>
      </c>
    </row>
    <row r="48" spans="1:7" ht="15" x14ac:dyDescent="0.25">
      <c r="A48" s="173" t="s">
        <v>95</v>
      </c>
      <c r="B48">
        <v>0</v>
      </c>
      <c r="C48">
        <v>0</v>
      </c>
      <c r="D48">
        <v>4.2</v>
      </c>
      <c r="E48">
        <v>2.7</v>
      </c>
      <c r="F48">
        <v>0</v>
      </c>
      <c r="G48">
        <v>0</v>
      </c>
    </row>
    <row r="49" spans="1:7" ht="15" x14ac:dyDescent="0.25">
      <c r="A49" s="173" t="s">
        <v>96</v>
      </c>
      <c r="B49">
        <v>0</v>
      </c>
      <c r="C49">
        <v>66</v>
      </c>
      <c r="D49">
        <v>189.1</v>
      </c>
      <c r="E49">
        <v>539.1</v>
      </c>
      <c r="F49">
        <v>0</v>
      </c>
      <c r="G49">
        <v>0</v>
      </c>
    </row>
    <row r="50" spans="1:7" ht="15" x14ac:dyDescent="0.25">
      <c r="A50" s="173" t="s">
        <v>97</v>
      </c>
      <c r="B50">
        <v>0</v>
      </c>
      <c r="C50">
        <v>0</v>
      </c>
      <c r="D50">
        <v>11</v>
      </c>
      <c r="E50">
        <v>27.4</v>
      </c>
      <c r="F50">
        <v>0</v>
      </c>
      <c r="G50">
        <v>0</v>
      </c>
    </row>
    <row r="51" spans="1:7" ht="15" x14ac:dyDescent="0.25">
      <c r="A51" s="173" t="s">
        <v>69</v>
      </c>
    </row>
    <row r="52" spans="1:7" ht="15" x14ac:dyDescent="0.25">
      <c r="A52" s="173" t="s">
        <v>98</v>
      </c>
      <c r="B52">
        <v>1289.2</v>
      </c>
      <c r="C52">
        <v>1328.3</v>
      </c>
      <c r="D52">
        <v>2769.4</v>
      </c>
      <c r="E52">
        <v>3834.7</v>
      </c>
      <c r="F52">
        <v>85.8</v>
      </c>
      <c r="G52">
        <v>0</v>
      </c>
    </row>
    <row r="53" spans="1:7" ht="15" x14ac:dyDescent="0.25">
      <c r="A53" s="173" t="s">
        <v>99</v>
      </c>
      <c r="B53">
        <v>3.1</v>
      </c>
      <c r="C53">
        <v>10.9</v>
      </c>
      <c r="D53">
        <v>13</v>
      </c>
      <c r="E53">
        <v>8.6999999999999993</v>
      </c>
      <c r="F53">
        <v>0</v>
      </c>
      <c r="G53">
        <v>0</v>
      </c>
    </row>
    <row r="54" spans="1:7" ht="15" x14ac:dyDescent="0.25">
      <c r="A54" s="173" t="s">
        <v>100</v>
      </c>
      <c r="B54">
        <v>6.5</v>
      </c>
      <c r="C54">
        <v>5.4</v>
      </c>
      <c r="D54">
        <v>6.3</v>
      </c>
      <c r="E54">
        <v>11</v>
      </c>
      <c r="F54">
        <v>0</v>
      </c>
      <c r="G54">
        <v>0</v>
      </c>
    </row>
    <row r="55" spans="1:7" ht="15" x14ac:dyDescent="0.25">
      <c r="A55" s="173" t="s">
        <v>101</v>
      </c>
      <c r="B55">
        <v>0.5</v>
      </c>
      <c r="C55">
        <v>0</v>
      </c>
      <c r="D55">
        <v>106.7</v>
      </c>
      <c r="E55">
        <v>282.10000000000002</v>
      </c>
      <c r="F55">
        <v>0</v>
      </c>
      <c r="G55">
        <v>0</v>
      </c>
    </row>
    <row r="56" spans="1:7" ht="15" x14ac:dyDescent="0.25">
      <c r="A56" s="173" t="s">
        <v>102</v>
      </c>
      <c r="B56">
        <v>8</v>
      </c>
      <c r="C56">
        <v>14</v>
      </c>
      <c r="D56">
        <v>33.5</v>
      </c>
      <c r="E56">
        <v>42.3</v>
      </c>
      <c r="F56">
        <v>0</v>
      </c>
      <c r="G56">
        <v>0</v>
      </c>
    </row>
    <row r="57" spans="1:7" ht="15" x14ac:dyDescent="0.25">
      <c r="A57" s="173" t="s">
        <v>103</v>
      </c>
      <c r="B57">
        <v>19.5</v>
      </c>
      <c r="C57">
        <v>0.8</v>
      </c>
      <c r="D57">
        <v>35.799999999999997</v>
      </c>
      <c r="E57">
        <v>7.3</v>
      </c>
      <c r="F57">
        <v>0</v>
      </c>
      <c r="G57">
        <v>0</v>
      </c>
    </row>
    <row r="58" spans="1:7" ht="15" x14ac:dyDescent="0.25">
      <c r="A58" s="173" t="s">
        <v>104</v>
      </c>
      <c r="B58">
        <v>6</v>
      </c>
      <c r="C58">
        <v>95</v>
      </c>
      <c r="D58">
        <v>225.8</v>
      </c>
      <c r="E58">
        <v>214.2</v>
      </c>
      <c r="F58">
        <v>0</v>
      </c>
      <c r="G58">
        <v>0</v>
      </c>
    </row>
    <row r="59" spans="1:7" ht="15" x14ac:dyDescent="0.25">
      <c r="A59" s="173" t="s">
        <v>105</v>
      </c>
      <c r="B59">
        <v>39.200000000000003</v>
      </c>
      <c r="C59">
        <v>47.4</v>
      </c>
      <c r="D59">
        <v>155.6</v>
      </c>
      <c r="E59">
        <v>358.2</v>
      </c>
      <c r="F59">
        <v>0</v>
      </c>
      <c r="G59">
        <v>0</v>
      </c>
    </row>
    <row r="60" spans="1:7" ht="15" x14ac:dyDescent="0.25">
      <c r="A60" s="173" t="s">
        <v>106</v>
      </c>
      <c r="B60">
        <v>44.4</v>
      </c>
      <c r="C60">
        <v>72.3</v>
      </c>
      <c r="D60">
        <v>103.4</v>
      </c>
      <c r="E60">
        <v>158.5</v>
      </c>
      <c r="F60">
        <v>0</v>
      </c>
      <c r="G60">
        <v>0</v>
      </c>
    </row>
    <row r="61" spans="1:7" ht="15" x14ac:dyDescent="0.25">
      <c r="A61" s="173" t="s">
        <v>107</v>
      </c>
      <c r="B61">
        <v>10</v>
      </c>
      <c r="C61">
        <v>0</v>
      </c>
      <c r="D61">
        <v>208.8</v>
      </c>
      <c r="E61">
        <v>232.6</v>
      </c>
      <c r="F61">
        <v>0</v>
      </c>
      <c r="G61">
        <v>0</v>
      </c>
    </row>
    <row r="62" spans="1:7" ht="15" x14ac:dyDescent="0.25">
      <c r="A62" s="173" t="s">
        <v>109</v>
      </c>
      <c r="B62">
        <v>14.5</v>
      </c>
      <c r="C62">
        <v>104.8</v>
      </c>
      <c r="D62">
        <v>64.900000000000006</v>
      </c>
      <c r="E62">
        <v>201.5</v>
      </c>
      <c r="F62">
        <v>0</v>
      </c>
      <c r="G62">
        <v>0</v>
      </c>
    </row>
    <row r="63" spans="1:7" ht="15" x14ac:dyDescent="0.25">
      <c r="A63" s="173" t="s">
        <v>110</v>
      </c>
      <c r="B63">
        <v>0</v>
      </c>
      <c r="C63">
        <v>0</v>
      </c>
      <c r="D63">
        <v>0</v>
      </c>
      <c r="E63">
        <v>15.3</v>
      </c>
      <c r="F63">
        <v>0</v>
      </c>
      <c r="G63">
        <v>0</v>
      </c>
    </row>
    <row r="64" spans="1:7" ht="15" x14ac:dyDescent="0.25">
      <c r="A64" s="173" t="s">
        <v>111</v>
      </c>
      <c r="B64">
        <v>29</v>
      </c>
      <c r="C64">
        <v>0</v>
      </c>
      <c r="D64">
        <v>59.8</v>
      </c>
      <c r="E64">
        <v>7.1</v>
      </c>
      <c r="F64">
        <v>0</v>
      </c>
      <c r="G64">
        <v>0</v>
      </c>
    </row>
    <row r="65" spans="1:7" ht="15" x14ac:dyDescent="0.25">
      <c r="A65" s="173" t="s">
        <v>112</v>
      </c>
      <c r="B65">
        <v>106.4</v>
      </c>
      <c r="C65">
        <v>118</v>
      </c>
      <c r="D65">
        <v>119</v>
      </c>
      <c r="E65">
        <v>140.4</v>
      </c>
      <c r="F65">
        <v>0</v>
      </c>
      <c r="G65">
        <v>0</v>
      </c>
    </row>
    <row r="66" spans="1:7" ht="15" x14ac:dyDescent="0.25">
      <c r="A66" s="173" t="s">
        <v>113</v>
      </c>
      <c r="B66">
        <v>44</v>
      </c>
      <c r="C66">
        <v>44</v>
      </c>
      <c r="D66">
        <v>46</v>
      </c>
      <c r="E66">
        <v>91.8</v>
      </c>
      <c r="F66">
        <v>0</v>
      </c>
      <c r="G66">
        <v>0</v>
      </c>
    </row>
    <row r="67" spans="1:7" ht="15" x14ac:dyDescent="0.25">
      <c r="A67" s="173" t="s">
        <v>114</v>
      </c>
      <c r="B67">
        <v>1.6</v>
      </c>
      <c r="C67">
        <v>5.7</v>
      </c>
      <c r="D67">
        <v>14.7</v>
      </c>
      <c r="E67">
        <v>17.2</v>
      </c>
      <c r="F67">
        <v>0</v>
      </c>
      <c r="G67">
        <v>0</v>
      </c>
    </row>
    <row r="68" spans="1:7" ht="15" x14ac:dyDescent="0.25">
      <c r="A68" s="173" t="s">
        <v>115</v>
      </c>
      <c r="B68">
        <v>669.5</v>
      </c>
      <c r="C68">
        <v>661.5</v>
      </c>
      <c r="D68">
        <v>1301.9000000000001</v>
      </c>
      <c r="E68">
        <v>1602.5</v>
      </c>
      <c r="F68">
        <v>18.2</v>
      </c>
      <c r="G68">
        <v>0</v>
      </c>
    </row>
    <row r="69" spans="1:7" ht="15" x14ac:dyDescent="0.25">
      <c r="A69" s="173" t="s">
        <v>116</v>
      </c>
      <c r="B69">
        <v>0</v>
      </c>
      <c r="C69">
        <v>0</v>
      </c>
      <c r="D69" t="s">
        <v>94</v>
      </c>
      <c r="E69">
        <v>0</v>
      </c>
      <c r="F69">
        <v>0</v>
      </c>
      <c r="G69">
        <v>0</v>
      </c>
    </row>
    <row r="70" spans="1:7" ht="15" x14ac:dyDescent="0.25">
      <c r="A70" s="173" t="s">
        <v>117</v>
      </c>
      <c r="B70">
        <v>41</v>
      </c>
      <c r="C70">
        <v>6</v>
      </c>
      <c r="D70">
        <v>14.4</v>
      </c>
      <c r="E70">
        <v>30.6</v>
      </c>
      <c r="F70">
        <v>0</v>
      </c>
      <c r="G70">
        <v>0</v>
      </c>
    </row>
    <row r="71" spans="1:7" ht="15" x14ac:dyDescent="0.25">
      <c r="A71" s="173" t="s">
        <v>118</v>
      </c>
      <c r="B71">
        <v>94.1</v>
      </c>
      <c r="C71">
        <v>83.7</v>
      </c>
      <c r="D71">
        <v>51.5</v>
      </c>
      <c r="E71">
        <v>66.5</v>
      </c>
      <c r="F71">
        <v>42.7</v>
      </c>
      <c r="G71">
        <v>0</v>
      </c>
    </row>
    <row r="72" spans="1:7" ht="15" x14ac:dyDescent="0.25">
      <c r="A72" s="173" t="s">
        <v>119</v>
      </c>
      <c r="B72">
        <v>104</v>
      </c>
      <c r="C72">
        <v>49</v>
      </c>
      <c r="D72">
        <v>79.599999999999994</v>
      </c>
      <c r="E72">
        <v>84.6</v>
      </c>
      <c r="F72">
        <v>25</v>
      </c>
      <c r="G72">
        <v>0</v>
      </c>
    </row>
    <row r="73" spans="1:7" ht="15" x14ac:dyDescent="0.25">
      <c r="A73" s="173" t="s">
        <v>120</v>
      </c>
      <c r="B73">
        <v>25.7</v>
      </c>
      <c r="C73">
        <v>0</v>
      </c>
      <c r="D73">
        <v>23.7</v>
      </c>
      <c r="E73">
        <v>87.8</v>
      </c>
      <c r="F73">
        <v>0</v>
      </c>
      <c r="G73">
        <v>0</v>
      </c>
    </row>
    <row r="74" spans="1:7" ht="15" x14ac:dyDescent="0.25">
      <c r="A74" s="173" t="s">
        <v>121</v>
      </c>
      <c r="B74">
        <v>17.899999999999999</v>
      </c>
      <c r="C74">
        <v>10</v>
      </c>
      <c r="D74">
        <v>22.2</v>
      </c>
      <c r="E74">
        <v>55.1</v>
      </c>
      <c r="F74">
        <v>0</v>
      </c>
      <c r="G74">
        <v>0</v>
      </c>
    </row>
    <row r="75" spans="1:7" ht="15" x14ac:dyDescent="0.25">
      <c r="A75" s="173" t="s">
        <v>122</v>
      </c>
      <c r="B75">
        <v>4.2</v>
      </c>
      <c r="C75">
        <v>0</v>
      </c>
      <c r="D75">
        <v>83.2</v>
      </c>
      <c r="E75">
        <v>119.6</v>
      </c>
      <c r="F75">
        <v>0</v>
      </c>
      <c r="G75">
        <v>0</v>
      </c>
    </row>
    <row r="76" spans="1:7" ht="15" x14ac:dyDescent="0.25">
      <c r="A76" s="173" t="s">
        <v>65</v>
      </c>
      <c r="B76" t="s">
        <v>66</v>
      </c>
      <c r="C76" t="s">
        <v>67</v>
      </c>
      <c r="D76" t="s">
        <v>66</v>
      </c>
      <c r="E76" t="s">
        <v>66</v>
      </c>
      <c r="F76" t="s">
        <v>66</v>
      </c>
      <c r="G76" t="s">
        <v>68</v>
      </c>
    </row>
    <row r="77" spans="1:7" ht="15" x14ac:dyDescent="0.25">
      <c r="A77" s="173" t="s">
        <v>123</v>
      </c>
      <c r="B77">
        <v>3651.5</v>
      </c>
      <c r="C77">
        <v>3640.8</v>
      </c>
      <c r="D77">
        <v>7563</v>
      </c>
      <c r="E77">
        <v>9223.6</v>
      </c>
      <c r="F77">
        <v>85.8</v>
      </c>
      <c r="G77">
        <v>0</v>
      </c>
    </row>
    <row r="78" spans="1:7" ht="15" x14ac:dyDescent="0.25">
      <c r="A78" s="173" t="s">
        <v>124</v>
      </c>
      <c r="B78">
        <v>850.3</v>
      </c>
      <c r="C78">
        <v>431.7</v>
      </c>
      <c r="D78">
        <v>0</v>
      </c>
      <c r="E78">
        <v>0</v>
      </c>
      <c r="F78">
        <v>45</v>
      </c>
      <c r="G78">
        <v>0</v>
      </c>
    </row>
    <row r="79" spans="1:7" ht="15" x14ac:dyDescent="0.25">
      <c r="A79" s="173" t="s">
        <v>65</v>
      </c>
      <c r="B79" t="s">
        <v>66</v>
      </c>
      <c r="C79" t="s">
        <v>67</v>
      </c>
      <c r="D79" t="s">
        <v>66</v>
      </c>
      <c r="E79" t="s">
        <v>66</v>
      </c>
      <c r="F79" t="s">
        <v>66</v>
      </c>
      <c r="G79" t="s">
        <v>68</v>
      </c>
    </row>
    <row r="80" spans="1:7" ht="15" x14ac:dyDescent="0.25">
      <c r="A80" s="173" t="s">
        <v>125</v>
      </c>
      <c r="B80">
        <v>4501.7</v>
      </c>
      <c r="C80">
        <v>4072.5</v>
      </c>
      <c r="D80">
        <v>7563</v>
      </c>
      <c r="E80">
        <v>9223.6</v>
      </c>
      <c r="F80">
        <v>130.80000000000001</v>
      </c>
      <c r="G80">
        <v>0</v>
      </c>
    </row>
    <row r="81" spans="1:7" ht="15" x14ac:dyDescent="0.25">
      <c r="A81" s="173" t="s">
        <v>126</v>
      </c>
      <c r="B81" t="s">
        <v>45</v>
      </c>
      <c r="C81" t="s">
        <v>45</v>
      </c>
      <c r="D81">
        <v>0</v>
      </c>
      <c r="E81">
        <v>0</v>
      </c>
      <c r="F81" t="s">
        <v>45</v>
      </c>
      <c r="G81" t="s">
        <v>45</v>
      </c>
    </row>
    <row r="82" spans="1:7" ht="15" x14ac:dyDescent="0.25">
      <c r="A82" s="173" t="s">
        <v>127</v>
      </c>
      <c r="B82">
        <v>0</v>
      </c>
      <c r="C82">
        <v>0</v>
      </c>
      <c r="D82" t="s">
        <v>45</v>
      </c>
      <c r="E82" t="s">
        <v>45</v>
      </c>
      <c r="F82">
        <v>0</v>
      </c>
      <c r="G82">
        <v>0</v>
      </c>
    </row>
    <row r="83" spans="1:7" ht="15" x14ac:dyDescent="0.25">
      <c r="A83" s="173" t="s">
        <v>65</v>
      </c>
      <c r="B83" t="s">
        <v>66</v>
      </c>
      <c r="C83" t="s">
        <v>67</v>
      </c>
      <c r="D83" t="s">
        <v>66</v>
      </c>
      <c r="E83" t="s">
        <v>66</v>
      </c>
      <c r="F83" t="s">
        <v>66</v>
      </c>
      <c r="G83" t="s">
        <v>68</v>
      </c>
    </row>
  </sheetData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7BCA3-6160-43AD-8363-BB9B2AED32BF}">
  <dimension ref="A1:G84"/>
  <sheetViews>
    <sheetView topLeftCell="A31" workbookViewId="0">
      <selection sqref="A1:A84"/>
    </sheetView>
  </sheetViews>
  <sheetFormatPr defaultRowHeight="13.2" x14ac:dyDescent="0.25"/>
  <cols>
    <col min="1" max="1" width="33.5546875" customWidth="1"/>
  </cols>
  <sheetData>
    <row r="1" spans="1:7" ht="15" x14ac:dyDescent="0.25">
      <c r="A1" s="173" t="s">
        <v>135</v>
      </c>
      <c r="E1" t="s">
        <v>187</v>
      </c>
      <c r="F1" t="s">
        <v>237</v>
      </c>
      <c r="G1" s="5">
        <v>11328</v>
      </c>
    </row>
    <row r="2" spans="1:7" ht="15" x14ac:dyDescent="0.25">
      <c r="A2" s="173" t="s">
        <v>138</v>
      </c>
      <c r="B2" t="s">
        <v>189</v>
      </c>
      <c r="C2" t="s">
        <v>238</v>
      </c>
      <c r="D2" t="s">
        <v>239</v>
      </c>
      <c r="E2" t="s">
        <v>192</v>
      </c>
      <c r="F2" t="s">
        <v>240</v>
      </c>
      <c r="G2" t="s">
        <v>241</v>
      </c>
    </row>
    <row r="3" spans="1:7" ht="15" x14ac:dyDescent="0.25">
      <c r="A3" s="173" t="s">
        <v>145</v>
      </c>
      <c r="B3" t="s">
        <v>242</v>
      </c>
      <c r="C3" t="s">
        <v>243</v>
      </c>
      <c r="D3">
        <v>2023</v>
      </c>
    </row>
    <row r="4" spans="1:7" ht="15" x14ac:dyDescent="0.25">
      <c r="A4" s="173" t="s">
        <v>65</v>
      </c>
      <c r="B4" t="s">
        <v>67</v>
      </c>
      <c r="C4" t="s">
        <v>68</v>
      </c>
      <c r="D4" t="s">
        <v>66</v>
      </c>
      <c r="E4" t="s">
        <v>68</v>
      </c>
      <c r="F4" t="s">
        <v>181</v>
      </c>
      <c r="G4" t="s">
        <v>66</v>
      </c>
    </row>
    <row r="5" spans="1:7" ht="15" x14ac:dyDescent="0.25">
      <c r="A5" s="173" t="s">
        <v>69</v>
      </c>
      <c r="B5" t="s">
        <v>198</v>
      </c>
      <c r="C5" t="s">
        <v>244</v>
      </c>
      <c r="D5" t="s">
        <v>245</v>
      </c>
      <c r="E5" t="s">
        <v>201</v>
      </c>
      <c r="F5" t="s">
        <v>246</v>
      </c>
      <c r="G5" t="s">
        <v>150</v>
      </c>
    </row>
    <row r="6" spans="1:7" ht="15" x14ac:dyDescent="0.25">
      <c r="A6" s="173"/>
      <c r="B6" t="s">
        <v>67</v>
      </c>
      <c r="C6" t="s">
        <v>68</v>
      </c>
      <c r="D6" t="s">
        <v>66</v>
      </c>
      <c r="E6" t="s">
        <v>68</v>
      </c>
      <c r="F6" t="s">
        <v>181</v>
      </c>
      <c r="G6" t="s">
        <v>66</v>
      </c>
    </row>
    <row r="7" spans="1:7" ht="15" x14ac:dyDescent="0.25">
      <c r="A7" s="173" t="s">
        <v>69</v>
      </c>
      <c r="B7" t="s">
        <v>204</v>
      </c>
      <c r="C7" t="s">
        <v>247</v>
      </c>
      <c r="D7" t="s">
        <v>248</v>
      </c>
      <c r="E7" t="s">
        <v>207</v>
      </c>
      <c r="F7" t="s">
        <v>249</v>
      </c>
      <c r="G7" t="s">
        <v>247</v>
      </c>
    </row>
    <row r="8" spans="1:7" ht="15" x14ac:dyDescent="0.25">
      <c r="A8" s="173"/>
      <c r="B8" t="s">
        <v>67</v>
      </c>
      <c r="C8" t="s">
        <v>68</v>
      </c>
      <c r="D8" t="s">
        <v>66</v>
      </c>
      <c r="E8" t="s">
        <v>68</v>
      </c>
      <c r="F8" t="s">
        <v>181</v>
      </c>
      <c r="G8" t="s">
        <v>66</v>
      </c>
    </row>
    <row r="9" spans="1:7" ht="15" x14ac:dyDescent="0.25">
      <c r="A9" s="173" t="s">
        <v>59</v>
      </c>
      <c r="B9" t="s">
        <v>210</v>
      </c>
      <c r="C9" t="s">
        <v>250</v>
      </c>
      <c r="D9" t="s">
        <v>251</v>
      </c>
      <c r="E9" t="s">
        <v>213</v>
      </c>
      <c r="F9" t="s">
        <v>252</v>
      </c>
      <c r="G9" t="s">
        <v>253</v>
      </c>
    </row>
    <row r="10" spans="1:7" ht="15" x14ac:dyDescent="0.25">
      <c r="A10" s="173" t="s">
        <v>65</v>
      </c>
      <c r="B10" t="s">
        <v>67</v>
      </c>
      <c r="C10" t="s">
        <v>68</v>
      </c>
      <c r="D10" t="s">
        <v>66</v>
      </c>
      <c r="E10" t="s">
        <v>68</v>
      </c>
      <c r="F10" t="s">
        <v>181</v>
      </c>
      <c r="G10" t="s">
        <v>66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31.5</v>
      </c>
      <c r="C12">
        <v>31.5</v>
      </c>
      <c r="D12">
        <v>127.9</v>
      </c>
      <c r="E12">
        <v>202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31.5</v>
      </c>
      <c r="C14">
        <v>11.5</v>
      </c>
      <c r="D14">
        <v>74.2</v>
      </c>
      <c r="E14">
        <v>170.7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0</v>
      </c>
      <c r="E15">
        <v>22</v>
      </c>
      <c r="F15">
        <v>0</v>
      </c>
      <c r="G15">
        <v>0</v>
      </c>
    </row>
    <row r="16" spans="1:7" ht="15" x14ac:dyDescent="0.25">
      <c r="A16" s="173" t="s">
        <v>73</v>
      </c>
      <c r="B16">
        <v>0</v>
      </c>
      <c r="C16">
        <v>20</v>
      </c>
      <c r="D16">
        <v>20.9</v>
      </c>
      <c r="E16">
        <v>0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10.5</v>
      </c>
      <c r="E17">
        <v>9.4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419.2</v>
      </c>
      <c r="C19">
        <v>476.2</v>
      </c>
      <c r="D19">
        <v>777.4</v>
      </c>
      <c r="E19">
        <v>896.9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197.1</v>
      </c>
      <c r="C21">
        <v>145.69999999999999</v>
      </c>
      <c r="D21">
        <v>513.70000000000005</v>
      </c>
      <c r="E21">
        <v>311.5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466</v>
      </c>
      <c r="C23">
        <v>0</v>
      </c>
      <c r="D23">
        <v>346.6</v>
      </c>
      <c r="E23">
        <v>616.20000000000005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1355.4</v>
      </c>
      <c r="C25">
        <v>1248.5999999999999</v>
      </c>
      <c r="D25">
        <v>2435.6999999999998</v>
      </c>
      <c r="E25">
        <v>2592.5</v>
      </c>
      <c r="F25">
        <v>0</v>
      </c>
      <c r="G25">
        <v>0</v>
      </c>
    </row>
    <row r="26" spans="1:7" ht="15" x14ac:dyDescent="0.25">
      <c r="A26" s="173" t="s">
        <v>167</v>
      </c>
      <c r="B26">
        <v>0</v>
      </c>
      <c r="C26">
        <v>0</v>
      </c>
      <c r="D26">
        <v>34.5</v>
      </c>
      <c r="E26">
        <v>0</v>
      </c>
      <c r="F26">
        <v>0</v>
      </c>
      <c r="G26">
        <v>0</v>
      </c>
    </row>
    <row r="27" spans="1:7" ht="15" x14ac:dyDescent="0.25">
      <c r="A27" s="173" t="s">
        <v>78</v>
      </c>
      <c r="B27">
        <v>0</v>
      </c>
      <c r="C27">
        <v>5.5</v>
      </c>
      <c r="D27">
        <v>28.7</v>
      </c>
      <c r="E27">
        <v>0</v>
      </c>
      <c r="F27">
        <v>0</v>
      </c>
      <c r="G27">
        <v>0</v>
      </c>
    </row>
    <row r="28" spans="1:7" ht="15" x14ac:dyDescent="0.25">
      <c r="A28" s="173" t="s">
        <v>79</v>
      </c>
      <c r="B28">
        <v>0.4</v>
      </c>
      <c r="C28">
        <v>0.2</v>
      </c>
      <c r="D28">
        <v>1.5</v>
      </c>
      <c r="E28">
        <v>1.5</v>
      </c>
      <c r="F28">
        <v>0</v>
      </c>
      <c r="G28">
        <v>0</v>
      </c>
    </row>
    <row r="29" spans="1:7" ht="15" x14ac:dyDescent="0.25">
      <c r="A29" s="173" t="s">
        <v>80</v>
      </c>
      <c r="B29">
        <v>20.399999999999999</v>
      </c>
      <c r="C29">
        <v>63</v>
      </c>
      <c r="D29">
        <v>235.4</v>
      </c>
      <c r="E29">
        <v>236.1</v>
      </c>
      <c r="F29">
        <v>0</v>
      </c>
      <c r="G29">
        <v>0</v>
      </c>
    </row>
    <row r="30" spans="1:7" ht="15" x14ac:dyDescent="0.25">
      <c r="A30" s="173" t="s">
        <v>173</v>
      </c>
      <c r="B30">
        <v>0</v>
      </c>
      <c r="C30">
        <v>0</v>
      </c>
      <c r="D30">
        <v>0</v>
      </c>
      <c r="E30">
        <v>105</v>
      </c>
      <c r="F30">
        <v>0</v>
      </c>
      <c r="G30">
        <v>0</v>
      </c>
    </row>
    <row r="31" spans="1:7" ht="15" x14ac:dyDescent="0.25">
      <c r="A31" s="173" t="s">
        <v>168</v>
      </c>
      <c r="B31">
        <v>0</v>
      </c>
      <c r="C31">
        <v>0</v>
      </c>
      <c r="D31" t="s">
        <v>94</v>
      </c>
      <c r="E31">
        <v>0</v>
      </c>
      <c r="F31">
        <v>0</v>
      </c>
      <c r="G31">
        <v>0</v>
      </c>
    </row>
    <row r="32" spans="1:7" ht="15" x14ac:dyDescent="0.25">
      <c r="A32" s="173" t="s">
        <v>81</v>
      </c>
      <c r="B32">
        <v>351.1</v>
      </c>
      <c r="C32">
        <v>353.6</v>
      </c>
      <c r="D32">
        <v>546.4</v>
      </c>
      <c r="E32">
        <v>527</v>
      </c>
      <c r="F32">
        <v>0</v>
      </c>
      <c r="G32">
        <v>0</v>
      </c>
    </row>
    <row r="33" spans="1:7" ht="15" x14ac:dyDescent="0.25">
      <c r="A33" s="173" t="s">
        <v>169</v>
      </c>
      <c r="B33">
        <v>0</v>
      </c>
      <c r="C33">
        <v>0</v>
      </c>
      <c r="D33">
        <v>0.1</v>
      </c>
      <c r="E33">
        <v>0</v>
      </c>
      <c r="F33">
        <v>0</v>
      </c>
      <c r="G33">
        <v>0</v>
      </c>
    </row>
    <row r="34" spans="1:7" ht="15" x14ac:dyDescent="0.25">
      <c r="A34" s="173" t="s">
        <v>82</v>
      </c>
      <c r="B34" t="s">
        <v>94</v>
      </c>
      <c r="C34">
        <v>0</v>
      </c>
      <c r="D34">
        <v>61.5</v>
      </c>
      <c r="E34">
        <v>38.799999999999997</v>
      </c>
      <c r="F34">
        <v>0</v>
      </c>
      <c r="G34">
        <v>0</v>
      </c>
    </row>
    <row r="35" spans="1:7" ht="15" x14ac:dyDescent="0.25">
      <c r="A35" s="173" t="s">
        <v>83</v>
      </c>
      <c r="B35">
        <v>744.4</v>
      </c>
      <c r="C35">
        <v>485.5</v>
      </c>
      <c r="D35">
        <v>1014.4</v>
      </c>
      <c r="E35">
        <v>1137.0999999999999</v>
      </c>
      <c r="F35">
        <v>0</v>
      </c>
      <c r="G35">
        <v>0</v>
      </c>
    </row>
    <row r="36" spans="1:7" ht="15" x14ac:dyDescent="0.25">
      <c r="A36" s="173" t="s">
        <v>84</v>
      </c>
      <c r="B36">
        <v>0</v>
      </c>
      <c r="C36">
        <v>0</v>
      </c>
      <c r="D36">
        <v>19.8</v>
      </c>
      <c r="E36">
        <v>0</v>
      </c>
      <c r="F36">
        <v>0</v>
      </c>
      <c r="G36">
        <v>0</v>
      </c>
    </row>
    <row r="37" spans="1:7" ht="15" x14ac:dyDescent="0.25">
      <c r="A37" s="173" t="s">
        <v>85</v>
      </c>
      <c r="B37">
        <v>21.5</v>
      </c>
      <c r="C37">
        <v>0</v>
      </c>
      <c r="D37">
        <v>22.1</v>
      </c>
      <c r="E37">
        <v>22.3</v>
      </c>
      <c r="F37">
        <v>0</v>
      </c>
      <c r="G37">
        <v>0</v>
      </c>
    </row>
    <row r="38" spans="1:7" ht="15" x14ac:dyDescent="0.25">
      <c r="A38" s="173" t="s">
        <v>86</v>
      </c>
      <c r="B38">
        <v>116.1</v>
      </c>
      <c r="C38">
        <v>316.89999999999998</v>
      </c>
      <c r="D38">
        <v>165</v>
      </c>
      <c r="E38">
        <v>182.4</v>
      </c>
      <c r="F38">
        <v>0</v>
      </c>
      <c r="G38">
        <v>0</v>
      </c>
    </row>
    <row r="39" spans="1:7" ht="15" x14ac:dyDescent="0.25">
      <c r="A39" s="173" t="s">
        <v>87</v>
      </c>
      <c r="B39">
        <v>0</v>
      </c>
      <c r="C39">
        <v>1.9</v>
      </c>
      <c r="D39">
        <v>0</v>
      </c>
      <c r="E39">
        <v>0.2</v>
      </c>
      <c r="F39">
        <v>0</v>
      </c>
      <c r="G39">
        <v>0</v>
      </c>
    </row>
    <row r="40" spans="1:7" ht="15" x14ac:dyDescent="0.25">
      <c r="A40" s="173" t="s">
        <v>88</v>
      </c>
      <c r="B40">
        <v>51.5</v>
      </c>
      <c r="C40">
        <v>22</v>
      </c>
      <c r="D40">
        <v>200</v>
      </c>
      <c r="E40">
        <v>184.7</v>
      </c>
      <c r="F40">
        <v>0</v>
      </c>
      <c r="G40">
        <v>0</v>
      </c>
    </row>
    <row r="41" spans="1:7" ht="15" x14ac:dyDescent="0.25">
      <c r="A41" s="173" t="s">
        <v>89</v>
      </c>
      <c r="B41">
        <v>50</v>
      </c>
      <c r="C41">
        <v>0</v>
      </c>
      <c r="D41">
        <v>106.2</v>
      </c>
      <c r="E41">
        <v>157.5</v>
      </c>
      <c r="F41">
        <v>0</v>
      </c>
      <c r="G41">
        <v>0</v>
      </c>
    </row>
    <row r="42" spans="1:7" ht="15" x14ac:dyDescent="0.25">
      <c r="A42" s="173" t="s">
        <v>69</v>
      </c>
    </row>
    <row r="43" spans="1:7" ht="15" x14ac:dyDescent="0.25">
      <c r="A43" s="173" t="s">
        <v>90</v>
      </c>
      <c r="B43">
        <v>62</v>
      </c>
      <c r="C43">
        <v>97.5</v>
      </c>
      <c r="D43">
        <v>329.1</v>
      </c>
      <c r="E43">
        <v>713.6</v>
      </c>
      <c r="F43">
        <v>0</v>
      </c>
      <c r="G43">
        <v>0</v>
      </c>
    </row>
    <row r="44" spans="1:7" ht="15" x14ac:dyDescent="0.25">
      <c r="A44" s="173" t="s">
        <v>91</v>
      </c>
      <c r="B44">
        <v>42</v>
      </c>
      <c r="C44">
        <v>31.5</v>
      </c>
      <c r="D44">
        <v>103.6</v>
      </c>
      <c r="E44">
        <v>0</v>
      </c>
      <c r="F44">
        <v>0</v>
      </c>
      <c r="G44">
        <v>0</v>
      </c>
    </row>
    <row r="45" spans="1:7" ht="15" x14ac:dyDescent="0.25">
      <c r="A45" s="173" t="s">
        <v>92</v>
      </c>
      <c r="B45">
        <v>20</v>
      </c>
      <c r="C45">
        <v>0</v>
      </c>
      <c r="D45">
        <v>0</v>
      </c>
      <c r="E45">
        <v>66</v>
      </c>
      <c r="F45">
        <v>0</v>
      </c>
      <c r="G45">
        <v>0</v>
      </c>
    </row>
    <row r="46" spans="1:7" ht="15" x14ac:dyDescent="0.25">
      <c r="A46" s="173" t="s">
        <v>175</v>
      </c>
      <c r="B46">
        <v>0</v>
      </c>
      <c r="C46">
        <v>0</v>
      </c>
      <c r="D46">
        <v>0</v>
      </c>
      <c r="E46">
        <v>46.6</v>
      </c>
      <c r="F46">
        <v>0</v>
      </c>
      <c r="G46">
        <v>0</v>
      </c>
    </row>
    <row r="47" spans="1:7" ht="15" x14ac:dyDescent="0.25">
      <c r="A47" s="173" t="s">
        <v>93</v>
      </c>
      <c r="B47">
        <v>0</v>
      </c>
      <c r="C47">
        <v>0</v>
      </c>
      <c r="D47">
        <v>21.2</v>
      </c>
      <c r="E47">
        <v>31.9</v>
      </c>
      <c r="F47">
        <v>0</v>
      </c>
      <c r="G47">
        <v>0</v>
      </c>
    </row>
    <row r="48" spans="1:7" ht="15" x14ac:dyDescent="0.25">
      <c r="A48" s="173" t="s">
        <v>95</v>
      </c>
      <c r="B48">
        <v>0</v>
      </c>
      <c r="C48">
        <v>0</v>
      </c>
      <c r="D48">
        <v>4.2</v>
      </c>
      <c r="E48">
        <v>2.7</v>
      </c>
      <c r="F48">
        <v>0</v>
      </c>
      <c r="G48">
        <v>0</v>
      </c>
    </row>
    <row r="49" spans="1:7" ht="15" x14ac:dyDescent="0.25">
      <c r="A49" s="173" t="s">
        <v>96</v>
      </c>
      <c r="B49">
        <v>0</v>
      </c>
      <c r="C49">
        <v>66</v>
      </c>
      <c r="D49">
        <v>189.1</v>
      </c>
      <c r="E49">
        <v>539.1</v>
      </c>
      <c r="F49">
        <v>0</v>
      </c>
      <c r="G49">
        <v>0</v>
      </c>
    </row>
    <row r="50" spans="1:7" ht="15" x14ac:dyDescent="0.25">
      <c r="A50" s="173" t="s">
        <v>97</v>
      </c>
      <c r="B50">
        <v>0</v>
      </c>
      <c r="C50">
        <v>0</v>
      </c>
      <c r="D50">
        <v>11</v>
      </c>
      <c r="E50">
        <v>27.4</v>
      </c>
      <c r="F50">
        <v>0</v>
      </c>
      <c r="G50">
        <v>0</v>
      </c>
    </row>
    <row r="51" spans="1:7" ht="15" x14ac:dyDescent="0.25">
      <c r="A51" s="173" t="s">
        <v>69</v>
      </c>
    </row>
    <row r="52" spans="1:7" ht="15" x14ac:dyDescent="0.25">
      <c r="A52" s="173" t="s">
        <v>98</v>
      </c>
      <c r="B52">
        <v>1259.4000000000001</v>
      </c>
      <c r="C52">
        <v>1279.2</v>
      </c>
      <c r="D52">
        <v>2734.2</v>
      </c>
      <c r="E52">
        <v>3752.5</v>
      </c>
      <c r="F52">
        <v>60.4</v>
      </c>
      <c r="G52">
        <v>0</v>
      </c>
    </row>
    <row r="53" spans="1:7" ht="15" x14ac:dyDescent="0.25">
      <c r="A53" s="173" t="s">
        <v>99</v>
      </c>
      <c r="B53">
        <v>1</v>
      </c>
      <c r="C53">
        <v>10.9</v>
      </c>
      <c r="D53">
        <v>13</v>
      </c>
      <c r="E53">
        <v>8.6999999999999993</v>
      </c>
      <c r="F53">
        <v>0</v>
      </c>
      <c r="G53">
        <v>0</v>
      </c>
    </row>
    <row r="54" spans="1:7" ht="15" x14ac:dyDescent="0.25">
      <c r="A54" s="173" t="s">
        <v>100</v>
      </c>
      <c r="B54">
        <v>6.5</v>
      </c>
      <c r="C54">
        <v>5.4</v>
      </c>
      <c r="D54">
        <v>6.3</v>
      </c>
      <c r="E54">
        <v>11</v>
      </c>
      <c r="F54">
        <v>0</v>
      </c>
      <c r="G54">
        <v>0</v>
      </c>
    </row>
    <row r="55" spans="1:7" ht="15" x14ac:dyDescent="0.25">
      <c r="A55" s="173" t="s">
        <v>101</v>
      </c>
      <c r="B55">
        <v>0.5</v>
      </c>
      <c r="C55">
        <v>0</v>
      </c>
      <c r="D55">
        <v>106.7</v>
      </c>
      <c r="E55">
        <v>282.10000000000002</v>
      </c>
      <c r="F55">
        <v>0</v>
      </c>
      <c r="G55">
        <v>0</v>
      </c>
    </row>
    <row r="56" spans="1:7" ht="15" x14ac:dyDescent="0.25">
      <c r="A56" s="173" t="s">
        <v>102</v>
      </c>
      <c r="B56">
        <v>8</v>
      </c>
      <c r="C56">
        <v>14</v>
      </c>
      <c r="D56">
        <v>33.5</v>
      </c>
      <c r="E56">
        <v>42.3</v>
      </c>
      <c r="F56">
        <v>0</v>
      </c>
      <c r="G56">
        <v>0</v>
      </c>
    </row>
    <row r="57" spans="1:7" ht="15" x14ac:dyDescent="0.25">
      <c r="A57" s="173" t="s">
        <v>103</v>
      </c>
      <c r="B57">
        <v>16.8</v>
      </c>
      <c r="C57">
        <v>0.9</v>
      </c>
      <c r="D57">
        <v>35.799999999999997</v>
      </c>
      <c r="E57">
        <v>7.1</v>
      </c>
      <c r="F57">
        <v>0</v>
      </c>
      <c r="G57">
        <v>0</v>
      </c>
    </row>
    <row r="58" spans="1:7" ht="15" x14ac:dyDescent="0.25">
      <c r="A58" s="173" t="s">
        <v>104</v>
      </c>
      <c r="B58">
        <v>6</v>
      </c>
      <c r="C58">
        <v>70</v>
      </c>
      <c r="D58">
        <v>225.8</v>
      </c>
      <c r="E58">
        <v>214.2</v>
      </c>
      <c r="F58">
        <v>0</v>
      </c>
      <c r="G58">
        <v>0</v>
      </c>
    </row>
    <row r="59" spans="1:7" ht="15" x14ac:dyDescent="0.25">
      <c r="A59" s="173" t="s">
        <v>105</v>
      </c>
      <c r="B59">
        <v>29.1</v>
      </c>
      <c r="C59">
        <v>47.4</v>
      </c>
      <c r="D59">
        <v>155.6</v>
      </c>
      <c r="E59">
        <v>358.2</v>
      </c>
      <c r="F59">
        <v>0</v>
      </c>
      <c r="G59">
        <v>0</v>
      </c>
    </row>
    <row r="60" spans="1:7" ht="15" x14ac:dyDescent="0.25">
      <c r="A60" s="173" t="s">
        <v>106</v>
      </c>
      <c r="B60">
        <v>33.4</v>
      </c>
      <c r="C60">
        <v>71.5</v>
      </c>
      <c r="D60">
        <v>103.4</v>
      </c>
      <c r="E60">
        <v>152.4</v>
      </c>
      <c r="F60">
        <v>0</v>
      </c>
      <c r="G60">
        <v>0</v>
      </c>
    </row>
    <row r="61" spans="1:7" ht="15" x14ac:dyDescent="0.25">
      <c r="A61" s="173" t="s">
        <v>107</v>
      </c>
      <c r="B61">
        <v>10</v>
      </c>
      <c r="C61">
        <v>0</v>
      </c>
      <c r="D61">
        <v>208.8</v>
      </c>
      <c r="E61">
        <v>232.6</v>
      </c>
      <c r="F61">
        <v>0</v>
      </c>
      <c r="G61">
        <v>0</v>
      </c>
    </row>
    <row r="62" spans="1:7" ht="15" x14ac:dyDescent="0.25">
      <c r="A62" s="173" t="s">
        <v>109</v>
      </c>
      <c r="B62">
        <v>14.5</v>
      </c>
      <c r="C62">
        <v>103.3</v>
      </c>
      <c r="D62">
        <v>64.900000000000006</v>
      </c>
      <c r="E62">
        <v>201.5</v>
      </c>
      <c r="F62">
        <v>0</v>
      </c>
      <c r="G62">
        <v>0</v>
      </c>
    </row>
    <row r="63" spans="1:7" ht="15" x14ac:dyDescent="0.25">
      <c r="A63" s="173" t="s">
        <v>110</v>
      </c>
      <c r="B63">
        <v>0</v>
      </c>
      <c r="C63">
        <v>0</v>
      </c>
      <c r="D63">
        <v>0</v>
      </c>
      <c r="E63">
        <v>7.6</v>
      </c>
      <c r="F63">
        <v>0</v>
      </c>
      <c r="G63">
        <v>0</v>
      </c>
    </row>
    <row r="64" spans="1:7" ht="15" x14ac:dyDescent="0.25">
      <c r="A64" s="173" t="s">
        <v>111</v>
      </c>
      <c r="B64">
        <v>14.5</v>
      </c>
      <c r="C64">
        <v>0</v>
      </c>
      <c r="D64">
        <v>59.8</v>
      </c>
      <c r="E64">
        <v>7.1</v>
      </c>
      <c r="F64">
        <v>0</v>
      </c>
      <c r="G64">
        <v>0</v>
      </c>
    </row>
    <row r="65" spans="1:7" ht="15" x14ac:dyDescent="0.25">
      <c r="A65" s="173" t="s">
        <v>112</v>
      </c>
      <c r="B65">
        <v>113.9</v>
      </c>
      <c r="C65">
        <v>126.8</v>
      </c>
      <c r="D65">
        <v>119</v>
      </c>
      <c r="E65">
        <v>129.4</v>
      </c>
      <c r="F65">
        <v>0</v>
      </c>
      <c r="G65">
        <v>0</v>
      </c>
    </row>
    <row r="66" spans="1:7" ht="15" x14ac:dyDescent="0.25">
      <c r="A66" s="173" t="s">
        <v>113</v>
      </c>
      <c r="B66">
        <v>22</v>
      </c>
      <c r="C66">
        <v>44</v>
      </c>
      <c r="D66">
        <v>46</v>
      </c>
      <c r="E66">
        <v>88</v>
      </c>
      <c r="F66">
        <v>0</v>
      </c>
      <c r="G66">
        <v>0</v>
      </c>
    </row>
    <row r="67" spans="1:7" ht="15" x14ac:dyDescent="0.25">
      <c r="A67" s="173" t="s">
        <v>114</v>
      </c>
      <c r="B67">
        <v>0</v>
      </c>
      <c r="C67">
        <v>5.7</v>
      </c>
      <c r="D67">
        <v>14.7</v>
      </c>
      <c r="E67">
        <v>17.2</v>
      </c>
      <c r="F67">
        <v>0</v>
      </c>
      <c r="G67">
        <v>0</v>
      </c>
    </row>
    <row r="68" spans="1:7" ht="15" x14ac:dyDescent="0.25">
      <c r="A68" s="173" t="s">
        <v>115</v>
      </c>
      <c r="B68">
        <v>670.6</v>
      </c>
      <c r="C68">
        <v>632.29999999999995</v>
      </c>
      <c r="D68">
        <v>1266.7</v>
      </c>
      <c r="E68">
        <v>1579.1</v>
      </c>
      <c r="F68">
        <v>18.2</v>
      </c>
      <c r="G68">
        <v>0</v>
      </c>
    </row>
    <row r="69" spans="1:7" ht="15" x14ac:dyDescent="0.25">
      <c r="A69" s="173" t="s">
        <v>116</v>
      </c>
      <c r="B69">
        <v>0</v>
      </c>
      <c r="C69">
        <v>0</v>
      </c>
      <c r="D69" t="s">
        <v>94</v>
      </c>
      <c r="E69">
        <v>0</v>
      </c>
      <c r="F69">
        <v>0</v>
      </c>
      <c r="G69">
        <v>0</v>
      </c>
    </row>
    <row r="70" spans="1:7" ht="15" x14ac:dyDescent="0.25">
      <c r="A70" s="173" t="s">
        <v>117</v>
      </c>
      <c r="B70">
        <v>41</v>
      </c>
      <c r="C70">
        <v>6</v>
      </c>
      <c r="D70">
        <v>14.4</v>
      </c>
      <c r="E70">
        <v>30.6</v>
      </c>
      <c r="F70">
        <v>0</v>
      </c>
      <c r="G70">
        <v>0</v>
      </c>
    </row>
    <row r="71" spans="1:7" ht="15" x14ac:dyDescent="0.25">
      <c r="A71" s="173" t="s">
        <v>118</v>
      </c>
      <c r="B71">
        <v>119.7</v>
      </c>
      <c r="C71">
        <v>82.2</v>
      </c>
      <c r="D71">
        <v>51.5</v>
      </c>
      <c r="E71">
        <v>66.5</v>
      </c>
      <c r="F71">
        <v>17.2</v>
      </c>
      <c r="G71">
        <v>0</v>
      </c>
    </row>
    <row r="72" spans="1:7" ht="15" x14ac:dyDescent="0.25">
      <c r="A72" s="173" t="s">
        <v>119</v>
      </c>
      <c r="B72">
        <v>104</v>
      </c>
      <c r="C72">
        <v>49</v>
      </c>
      <c r="D72">
        <v>79.599999999999994</v>
      </c>
      <c r="E72">
        <v>84.6</v>
      </c>
      <c r="F72">
        <v>25</v>
      </c>
      <c r="G72">
        <v>0</v>
      </c>
    </row>
    <row r="73" spans="1:7" ht="15" x14ac:dyDescent="0.25">
      <c r="A73" s="173" t="s">
        <v>120</v>
      </c>
      <c r="B73">
        <v>25.7</v>
      </c>
      <c r="C73">
        <v>0</v>
      </c>
      <c r="D73">
        <v>23.7</v>
      </c>
      <c r="E73">
        <v>87.8</v>
      </c>
      <c r="F73">
        <v>0</v>
      </c>
      <c r="G73">
        <v>0</v>
      </c>
    </row>
    <row r="74" spans="1:7" ht="15" x14ac:dyDescent="0.25">
      <c r="A74" s="173" t="s">
        <v>121</v>
      </c>
      <c r="B74">
        <v>17.899999999999999</v>
      </c>
      <c r="C74">
        <v>10</v>
      </c>
      <c r="D74">
        <v>22.2</v>
      </c>
      <c r="E74">
        <v>55.1</v>
      </c>
      <c r="F74">
        <v>0</v>
      </c>
      <c r="G74">
        <v>0</v>
      </c>
    </row>
    <row r="75" spans="1:7" ht="15" x14ac:dyDescent="0.25">
      <c r="A75" s="173" t="s">
        <v>122</v>
      </c>
      <c r="B75">
        <v>4.2</v>
      </c>
      <c r="C75">
        <v>0</v>
      </c>
      <c r="D75">
        <v>83.2</v>
      </c>
      <c r="E75">
        <v>89.4</v>
      </c>
      <c r="F75">
        <v>0</v>
      </c>
      <c r="G75">
        <v>0</v>
      </c>
    </row>
    <row r="76" spans="1:7" ht="15" x14ac:dyDescent="0.25">
      <c r="A76" s="173" t="s">
        <v>65</v>
      </c>
      <c r="B76" t="s">
        <v>67</v>
      </c>
      <c r="C76" t="s">
        <v>68</v>
      </c>
      <c r="D76" t="s">
        <v>66</v>
      </c>
      <c r="E76" t="s">
        <v>68</v>
      </c>
      <c r="F76" t="s">
        <v>181</v>
      </c>
      <c r="G76" t="s">
        <v>66</v>
      </c>
    </row>
    <row r="77" spans="1:7" ht="15" x14ac:dyDescent="0.25">
      <c r="A77" s="173" t="s">
        <v>123</v>
      </c>
      <c r="B77">
        <v>3790.7</v>
      </c>
      <c r="C77">
        <v>3278.8</v>
      </c>
      <c r="D77">
        <v>7264.4</v>
      </c>
      <c r="E77">
        <v>9085.2000000000007</v>
      </c>
      <c r="F77">
        <v>60.4</v>
      </c>
      <c r="G77">
        <v>0</v>
      </c>
    </row>
    <row r="78" spans="1:7" ht="15" x14ac:dyDescent="0.25">
      <c r="A78" s="173" t="s">
        <v>124</v>
      </c>
      <c r="B78">
        <v>838</v>
      </c>
      <c r="C78">
        <v>420.3</v>
      </c>
      <c r="D78">
        <v>0</v>
      </c>
      <c r="E78">
        <v>0</v>
      </c>
      <c r="F78">
        <v>45</v>
      </c>
      <c r="G78">
        <v>0</v>
      </c>
    </row>
    <row r="79" spans="1:7" ht="15" x14ac:dyDescent="0.25">
      <c r="A79" s="173" t="s">
        <v>65</v>
      </c>
      <c r="B79" t="s">
        <v>67</v>
      </c>
      <c r="C79" t="s">
        <v>68</v>
      </c>
      <c r="D79" t="s">
        <v>66</v>
      </c>
      <c r="E79" t="s">
        <v>68</v>
      </c>
      <c r="F79" t="s">
        <v>181</v>
      </c>
      <c r="G79" t="s">
        <v>66</v>
      </c>
    </row>
    <row r="80" spans="1:7" ht="15" x14ac:dyDescent="0.25">
      <c r="A80" s="173" t="s">
        <v>125</v>
      </c>
      <c r="B80">
        <v>4628.6000000000004</v>
      </c>
      <c r="C80">
        <v>3699.1</v>
      </c>
      <c r="D80">
        <v>7264.4</v>
      </c>
      <c r="E80">
        <v>9085.2000000000007</v>
      </c>
      <c r="F80">
        <v>105.4</v>
      </c>
      <c r="G80">
        <v>0</v>
      </c>
    </row>
    <row r="81" spans="1:7" ht="15" x14ac:dyDescent="0.25">
      <c r="A81" s="173" t="s">
        <v>126</v>
      </c>
      <c r="B81" t="s">
        <v>45</v>
      </c>
      <c r="C81" t="s">
        <v>45</v>
      </c>
      <c r="D81">
        <v>0</v>
      </c>
      <c r="E81">
        <v>0</v>
      </c>
      <c r="F81" t="s">
        <v>45</v>
      </c>
      <c r="G81" t="s">
        <v>45</v>
      </c>
    </row>
    <row r="82" spans="1:7" ht="15" x14ac:dyDescent="0.25">
      <c r="A82" s="173" t="s">
        <v>127</v>
      </c>
      <c r="B82">
        <v>0</v>
      </c>
      <c r="C82">
        <v>0</v>
      </c>
      <c r="D82" t="s">
        <v>45</v>
      </c>
      <c r="E82" t="s">
        <v>45</v>
      </c>
      <c r="F82">
        <v>0</v>
      </c>
      <c r="G82">
        <v>0</v>
      </c>
    </row>
    <row r="83" spans="1:7" ht="15" x14ac:dyDescent="0.25">
      <c r="A83" s="173" t="s">
        <v>65</v>
      </c>
      <c r="B83" t="s">
        <v>67</v>
      </c>
      <c r="C83" t="s">
        <v>68</v>
      </c>
      <c r="D83" t="s">
        <v>66</v>
      </c>
      <c r="E83" t="s">
        <v>68</v>
      </c>
      <c r="F83" t="s">
        <v>181</v>
      </c>
      <c r="G83" t="s">
        <v>66</v>
      </c>
    </row>
    <row r="84" spans="1:7" ht="15" x14ac:dyDescent="0.25">
      <c r="A84" s="173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532D0-7F10-44F9-AB7A-8CEF08311A3E}">
  <dimension ref="A1:G87"/>
  <sheetViews>
    <sheetView topLeftCell="A21" workbookViewId="0">
      <selection activeCell="A12" sqref="A12:A87"/>
    </sheetView>
  </sheetViews>
  <sheetFormatPr defaultRowHeight="13.2" x14ac:dyDescent="0.25"/>
  <cols>
    <col min="1" max="1" width="19.886718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1409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489</v>
      </c>
    </row>
    <row r="10" spans="1:7" ht="15" x14ac:dyDescent="0.25">
      <c r="A10" s="173" t="s">
        <v>53</v>
      </c>
    </row>
    <row r="11" spans="1:7" ht="15" x14ac:dyDescent="0.25">
      <c r="A11" s="173" t="s">
        <v>225</v>
      </c>
    </row>
    <row r="12" spans="1:7" ht="15" x14ac:dyDescent="0.25">
      <c r="A12" s="173" t="s">
        <v>70</v>
      </c>
      <c r="B12">
        <v>99.2</v>
      </c>
      <c r="C12">
        <v>75.5</v>
      </c>
      <c r="D12">
        <v>289.39999999999998</v>
      </c>
      <c r="E12">
        <v>478.1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5.3</v>
      </c>
      <c r="F13">
        <v>0</v>
      </c>
      <c r="G13">
        <v>0</v>
      </c>
    </row>
    <row r="14" spans="1:7" ht="15" x14ac:dyDescent="0.25">
      <c r="A14" s="173" t="s">
        <v>71</v>
      </c>
      <c r="B14">
        <v>69.2</v>
      </c>
      <c r="C14">
        <v>50</v>
      </c>
      <c r="D14">
        <v>279.7</v>
      </c>
      <c r="E14">
        <v>421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0</v>
      </c>
      <c r="E15">
        <v>12.6</v>
      </c>
      <c r="F15">
        <v>0</v>
      </c>
      <c r="G15">
        <v>0</v>
      </c>
    </row>
    <row r="16" spans="1:7" ht="15" x14ac:dyDescent="0.25">
      <c r="A16" s="173" t="s">
        <v>73</v>
      </c>
      <c r="B16">
        <v>30</v>
      </c>
      <c r="C16">
        <v>25.5</v>
      </c>
      <c r="D16">
        <v>0</v>
      </c>
      <c r="E16">
        <v>39.299999999999997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9.6999999999999993</v>
      </c>
      <c r="E17">
        <v>0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518</v>
      </c>
      <c r="C19">
        <v>334.2</v>
      </c>
      <c r="D19">
        <v>1362</v>
      </c>
      <c r="E19">
        <v>1399.2</v>
      </c>
      <c r="F19">
        <v>46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183.3</v>
      </c>
      <c r="C21">
        <v>194.7</v>
      </c>
      <c r="D21">
        <v>689.9</v>
      </c>
      <c r="E21">
        <v>653.79999999999995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195</v>
      </c>
      <c r="C23">
        <v>0</v>
      </c>
      <c r="D23">
        <v>68.599999999999994</v>
      </c>
      <c r="E23">
        <v>139.1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1794.3</v>
      </c>
      <c r="C25">
        <v>1505.5</v>
      </c>
      <c r="D25">
        <v>5828.8</v>
      </c>
      <c r="E25">
        <v>4993.7</v>
      </c>
      <c r="F25">
        <v>26.9</v>
      </c>
      <c r="G25">
        <v>0</v>
      </c>
    </row>
    <row r="26" spans="1:7" ht="15" x14ac:dyDescent="0.25">
      <c r="A26" s="173" t="s">
        <v>167</v>
      </c>
      <c r="B26">
        <v>170.5</v>
      </c>
      <c r="C26">
        <v>0</v>
      </c>
      <c r="D26">
        <v>505.9</v>
      </c>
      <c r="E26">
        <v>0</v>
      </c>
      <c r="F26">
        <v>0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43.9</v>
      </c>
      <c r="E27">
        <v>18.5</v>
      </c>
      <c r="F27">
        <v>0</v>
      </c>
      <c r="G27">
        <v>0</v>
      </c>
    </row>
    <row r="28" spans="1:7" ht="15" x14ac:dyDescent="0.25">
      <c r="A28" s="173" t="s">
        <v>79</v>
      </c>
      <c r="B28">
        <v>0.8</v>
      </c>
      <c r="C28">
        <v>0.3</v>
      </c>
      <c r="D28">
        <v>1.4</v>
      </c>
      <c r="E28">
        <v>0.7</v>
      </c>
      <c r="F28">
        <v>0</v>
      </c>
      <c r="G28">
        <v>0</v>
      </c>
    </row>
    <row r="29" spans="1:7" ht="15" x14ac:dyDescent="0.25">
      <c r="A29" s="173" t="s">
        <v>80</v>
      </c>
      <c r="B29">
        <v>102.5</v>
      </c>
      <c r="C29">
        <v>20</v>
      </c>
      <c r="D29">
        <v>893.6</v>
      </c>
      <c r="E29">
        <v>621.20000000000005</v>
      </c>
      <c r="F29">
        <v>0</v>
      </c>
      <c r="G29">
        <v>0</v>
      </c>
    </row>
    <row r="30" spans="1:7" ht="15" x14ac:dyDescent="0.25">
      <c r="A30" s="173" t="s">
        <v>81</v>
      </c>
      <c r="B30">
        <v>515.79999999999995</v>
      </c>
      <c r="C30">
        <v>506.3</v>
      </c>
      <c r="D30">
        <v>1322.5</v>
      </c>
      <c r="E30">
        <v>1531.9</v>
      </c>
      <c r="F30">
        <v>0</v>
      </c>
      <c r="G30">
        <v>0</v>
      </c>
    </row>
    <row r="31" spans="1:7" ht="15" x14ac:dyDescent="0.25">
      <c r="A31" s="173" t="s">
        <v>82</v>
      </c>
      <c r="B31">
        <v>2.5</v>
      </c>
      <c r="C31">
        <v>1.3</v>
      </c>
      <c r="D31">
        <v>104.2</v>
      </c>
      <c r="E31">
        <v>69.8</v>
      </c>
      <c r="F31">
        <v>0</v>
      </c>
      <c r="G31">
        <v>0</v>
      </c>
    </row>
    <row r="32" spans="1:7" ht="15" x14ac:dyDescent="0.25">
      <c r="A32" s="173" t="s">
        <v>170</v>
      </c>
      <c r="B32">
        <v>0</v>
      </c>
      <c r="C32">
        <v>0</v>
      </c>
      <c r="D32">
        <v>0</v>
      </c>
      <c r="E32">
        <v>8</v>
      </c>
      <c r="F32">
        <v>0</v>
      </c>
      <c r="G32">
        <v>0</v>
      </c>
    </row>
    <row r="33" spans="1:7" ht="15" x14ac:dyDescent="0.25">
      <c r="A33" s="173" t="s">
        <v>83</v>
      </c>
      <c r="B33">
        <v>783.9</v>
      </c>
      <c r="C33">
        <v>633</v>
      </c>
      <c r="D33">
        <v>1737.8</v>
      </c>
      <c r="E33">
        <v>1707.9</v>
      </c>
      <c r="F33">
        <v>26.9</v>
      </c>
      <c r="G33">
        <v>0</v>
      </c>
    </row>
    <row r="34" spans="1:7" ht="15" x14ac:dyDescent="0.25">
      <c r="A34" s="173" t="s">
        <v>84</v>
      </c>
      <c r="B34">
        <v>0</v>
      </c>
      <c r="C34">
        <v>0</v>
      </c>
      <c r="D34">
        <v>102.6</v>
      </c>
      <c r="E34">
        <v>31.1</v>
      </c>
      <c r="F34">
        <v>0</v>
      </c>
      <c r="G34">
        <v>0</v>
      </c>
    </row>
    <row r="35" spans="1:7" ht="15" x14ac:dyDescent="0.25">
      <c r="A35" s="173" t="s">
        <v>85</v>
      </c>
      <c r="B35">
        <v>23</v>
      </c>
      <c r="C35">
        <v>18</v>
      </c>
      <c r="D35">
        <v>24.8</v>
      </c>
      <c r="E35">
        <v>25.3</v>
      </c>
      <c r="F35">
        <v>0</v>
      </c>
      <c r="G35">
        <v>0</v>
      </c>
    </row>
    <row r="36" spans="1:7" ht="15" x14ac:dyDescent="0.25">
      <c r="A36" s="173" t="s">
        <v>86</v>
      </c>
      <c r="B36">
        <v>193</v>
      </c>
      <c r="C36">
        <v>182.5</v>
      </c>
      <c r="D36">
        <v>462.8</v>
      </c>
      <c r="E36">
        <v>589.79999999999995</v>
      </c>
      <c r="F36">
        <v>0</v>
      </c>
      <c r="G36">
        <v>0</v>
      </c>
    </row>
    <row r="37" spans="1:7" ht="15" x14ac:dyDescent="0.25">
      <c r="A37" s="173" t="s">
        <v>87</v>
      </c>
      <c r="B37">
        <v>0</v>
      </c>
      <c r="C37">
        <v>3.9</v>
      </c>
      <c r="D37">
        <v>66.3</v>
      </c>
      <c r="E37">
        <v>7.2</v>
      </c>
      <c r="F37">
        <v>0</v>
      </c>
      <c r="G37">
        <v>0</v>
      </c>
    </row>
    <row r="38" spans="1:7" ht="15" x14ac:dyDescent="0.25">
      <c r="A38" s="173" t="s">
        <v>88</v>
      </c>
      <c r="B38">
        <v>2.2999999999999998</v>
      </c>
      <c r="C38">
        <v>140.30000000000001</v>
      </c>
      <c r="D38">
        <v>563</v>
      </c>
      <c r="E38">
        <v>276.2</v>
      </c>
      <c r="F38">
        <v>0</v>
      </c>
      <c r="G38">
        <v>0</v>
      </c>
    </row>
    <row r="39" spans="1:7" ht="15" x14ac:dyDescent="0.25">
      <c r="A39" s="173" t="s">
        <v>89</v>
      </c>
      <c r="B39">
        <v>0</v>
      </c>
      <c r="C39">
        <v>0</v>
      </c>
      <c r="D39">
        <v>0</v>
      </c>
      <c r="E39">
        <v>106.2</v>
      </c>
      <c r="F39">
        <v>0</v>
      </c>
      <c r="G39">
        <v>0</v>
      </c>
    </row>
    <row r="40" spans="1:7" ht="15" x14ac:dyDescent="0.25">
      <c r="A40" s="173" t="s">
        <v>69</v>
      </c>
    </row>
    <row r="41" spans="1:7" ht="15" x14ac:dyDescent="0.25">
      <c r="A41" s="173" t="s">
        <v>90</v>
      </c>
      <c r="B41">
        <v>40</v>
      </c>
      <c r="C41">
        <v>70</v>
      </c>
      <c r="D41">
        <v>1921.6</v>
      </c>
      <c r="E41">
        <v>628.5</v>
      </c>
      <c r="F41">
        <v>0</v>
      </c>
      <c r="G41">
        <v>0</v>
      </c>
    </row>
    <row r="42" spans="1:7" ht="15" x14ac:dyDescent="0.25">
      <c r="A42" s="173" t="s">
        <v>91</v>
      </c>
      <c r="B42">
        <v>0</v>
      </c>
      <c r="C42">
        <v>0</v>
      </c>
      <c r="D42">
        <v>73.7</v>
      </c>
      <c r="E42">
        <v>48.5</v>
      </c>
      <c r="F42">
        <v>0</v>
      </c>
      <c r="G42">
        <v>0</v>
      </c>
    </row>
    <row r="43" spans="1:7" ht="15" x14ac:dyDescent="0.25">
      <c r="A43" s="173" t="s">
        <v>529</v>
      </c>
      <c r="B43">
        <v>0</v>
      </c>
      <c r="C43">
        <v>0</v>
      </c>
      <c r="D43">
        <v>33</v>
      </c>
      <c r="E43">
        <v>0</v>
      </c>
      <c r="F43">
        <v>0</v>
      </c>
      <c r="G43">
        <v>0</v>
      </c>
    </row>
    <row r="44" spans="1:7" ht="15" x14ac:dyDescent="0.25">
      <c r="A44" s="173" t="s">
        <v>282</v>
      </c>
      <c r="B44">
        <v>0</v>
      </c>
      <c r="C44">
        <v>0</v>
      </c>
      <c r="D44">
        <v>56.7</v>
      </c>
      <c r="E44">
        <v>0</v>
      </c>
      <c r="F44">
        <v>0</v>
      </c>
      <c r="G44">
        <v>0</v>
      </c>
    </row>
    <row r="45" spans="1:7" ht="15" x14ac:dyDescent="0.25">
      <c r="A45" s="173" t="s">
        <v>92</v>
      </c>
      <c r="B45">
        <v>0</v>
      </c>
      <c r="C45">
        <v>70</v>
      </c>
      <c r="D45">
        <v>75.2</v>
      </c>
      <c r="E45">
        <v>136.80000000000001</v>
      </c>
      <c r="F45">
        <v>0</v>
      </c>
      <c r="G45">
        <v>0</v>
      </c>
    </row>
    <row r="46" spans="1:7" ht="15" x14ac:dyDescent="0.25">
      <c r="A46" s="173" t="s">
        <v>465</v>
      </c>
      <c r="B46">
        <v>0</v>
      </c>
      <c r="C46">
        <v>0</v>
      </c>
      <c r="D46">
        <v>62.9</v>
      </c>
      <c r="E46">
        <v>0</v>
      </c>
      <c r="F46">
        <v>0</v>
      </c>
      <c r="G46">
        <v>0</v>
      </c>
    </row>
    <row r="47" spans="1:7" ht="15" x14ac:dyDescent="0.25">
      <c r="A47" s="173" t="s">
        <v>1078</v>
      </c>
      <c r="B47">
        <v>0</v>
      </c>
      <c r="C47">
        <v>0</v>
      </c>
      <c r="D47">
        <v>29.9</v>
      </c>
      <c r="E47">
        <v>0</v>
      </c>
      <c r="F47">
        <v>0</v>
      </c>
      <c r="G47">
        <v>0</v>
      </c>
    </row>
    <row r="48" spans="1:7" ht="15" x14ac:dyDescent="0.25">
      <c r="A48" s="173" t="s">
        <v>1097</v>
      </c>
      <c r="B48">
        <v>0</v>
      </c>
      <c r="C48">
        <v>0</v>
      </c>
      <c r="D48">
        <v>37</v>
      </c>
      <c r="E48">
        <v>0</v>
      </c>
      <c r="F48">
        <v>0</v>
      </c>
      <c r="G48">
        <v>0</v>
      </c>
    </row>
    <row r="49" spans="1:7" ht="15" x14ac:dyDescent="0.25">
      <c r="A49" s="173" t="s">
        <v>93</v>
      </c>
      <c r="B49">
        <v>0</v>
      </c>
      <c r="C49">
        <v>0</v>
      </c>
      <c r="D49">
        <v>61.7</v>
      </c>
      <c r="E49">
        <v>0</v>
      </c>
      <c r="F49">
        <v>0</v>
      </c>
      <c r="G49">
        <v>0</v>
      </c>
    </row>
    <row r="50" spans="1:7" ht="15" x14ac:dyDescent="0.25">
      <c r="A50" s="173" t="s">
        <v>95</v>
      </c>
      <c r="B50">
        <v>0</v>
      </c>
      <c r="C50">
        <v>0</v>
      </c>
      <c r="D50">
        <v>3</v>
      </c>
      <c r="E50">
        <v>4.4000000000000004</v>
      </c>
      <c r="F50">
        <v>0</v>
      </c>
      <c r="G50">
        <v>0</v>
      </c>
    </row>
    <row r="51" spans="1:7" ht="15" x14ac:dyDescent="0.25">
      <c r="A51" s="173" t="s">
        <v>96</v>
      </c>
      <c r="B51">
        <v>40</v>
      </c>
      <c r="C51">
        <v>0</v>
      </c>
      <c r="D51">
        <v>1282.8</v>
      </c>
      <c r="E51">
        <v>430.1</v>
      </c>
      <c r="F51">
        <v>0</v>
      </c>
      <c r="G51">
        <v>0</v>
      </c>
    </row>
    <row r="52" spans="1:7" ht="15" x14ac:dyDescent="0.25">
      <c r="A52" s="173" t="s">
        <v>97</v>
      </c>
      <c r="B52">
        <v>0</v>
      </c>
      <c r="C52">
        <v>0</v>
      </c>
      <c r="D52">
        <v>195</v>
      </c>
      <c r="E52">
        <v>8.6999999999999993</v>
      </c>
      <c r="F52">
        <v>0</v>
      </c>
      <c r="G52">
        <v>0</v>
      </c>
    </row>
    <row r="53" spans="1:7" ht="15" x14ac:dyDescent="0.25">
      <c r="A53" s="173" t="s">
        <v>536</v>
      </c>
      <c r="B53">
        <v>0</v>
      </c>
      <c r="C53">
        <v>0</v>
      </c>
      <c r="D53">
        <v>10.8</v>
      </c>
      <c r="E53">
        <v>0</v>
      </c>
      <c r="F53">
        <v>0</v>
      </c>
      <c r="G53">
        <v>0</v>
      </c>
    </row>
    <row r="54" spans="1:7" ht="15" x14ac:dyDescent="0.25">
      <c r="A54" s="173" t="s">
        <v>69</v>
      </c>
    </row>
    <row r="55" spans="1:7" ht="15" x14ac:dyDescent="0.25">
      <c r="A55" s="173" t="s">
        <v>98</v>
      </c>
      <c r="B55">
        <v>1361.4</v>
      </c>
      <c r="C55">
        <v>1952.2</v>
      </c>
      <c r="D55">
        <v>6360.4</v>
      </c>
      <c r="E55">
        <v>5287.1</v>
      </c>
      <c r="F55">
        <v>87.8</v>
      </c>
      <c r="G55">
        <v>0</v>
      </c>
    </row>
    <row r="56" spans="1:7" ht="15" x14ac:dyDescent="0.25">
      <c r="A56" s="173" t="s">
        <v>99</v>
      </c>
      <c r="B56">
        <v>2.4</v>
      </c>
      <c r="C56">
        <v>5.0999999999999996</v>
      </c>
      <c r="D56">
        <v>7.6</v>
      </c>
      <c r="E56">
        <v>18.2</v>
      </c>
      <c r="F56">
        <v>0</v>
      </c>
      <c r="G56">
        <v>0</v>
      </c>
    </row>
    <row r="57" spans="1:7" ht="15" x14ac:dyDescent="0.25">
      <c r="A57" s="173" t="s">
        <v>100</v>
      </c>
      <c r="B57">
        <v>0</v>
      </c>
      <c r="C57">
        <v>6.5</v>
      </c>
      <c r="D57">
        <v>13</v>
      </c>
      <c r="E57">
        <v>1.2</v>
      </c>
      <c r="F57">
        <v>0</v>
      </c>
      <c r="G57">
        <v>0</v>
      </c>
    </row>
    <row r="58" spans="1:7" ht="15" x14ac:dyDescent="0.25">
      <c r="A58" s="173" t="s">
        <v>101</v>
      </c>
      <c r="B58">
        <v>0</v>
      </c>
      <c r="C58">
        <v>0</v>
      </c>
      <c r="D58">
        <v>96.3</v>
      </c>
      <c r="E58">
        <v>381.4</v>
      </c>
      <c r="F58">
        <v>0</v>
      </c>
      <c r="G58">
        <v>0</v>
      </c>
    </row>
    <row r="59" spans="1:7" ht="15" x14ac:dyDescent="0.25">
      <c r="A59" s="173" t="s">
        <v>102</v>
      </c>
      <c r="B59">
        <v>13.3</v>
      </c>
      <c r="C59">
        <v>26</v>
      </c>
      <c r="D59">
        <v>93.6</v>
      </c>
      <c r="E59">
        <v>41.5</v>
      </c>
      <c r="F59">
        <v>0</v>
      </c>
      <c r="G59">
        <v>0</v>
      </c>
    </row>
    <row r="60" spans="1:7" ht="15" x14ac:dyDescent="0.25">
      <c r="A60" s="173" t="s">
        <v>103</v>
      </c>
      <c r="B60">
        <v>7.9</v>
      </c>
      <c r="C60">
        <v>7.6</v>
      </c>
      <c r="D60">
        <v>20.9</v>
      </c>
      <c r="E60">
        <v>16.3</v>
      </c>
      <c r="F60">
        <v>0</v>
      </c>
      <c r="G60">
        <v>0</v>
      </c>
    </row>
    <row r="61" spans="1:7" ht="15" x14ac:dyDescent="0.25">
      <c r="A61" s="173" t="s">
        <v>104</v>
      </c>
      <c r="B61">
        <v>0</v>
      </c>
      <c r="C61">
        <v>0</v>
      </c>
      <c r="D61">
        <v>198</v>
      </c>
      <c r="E61">
        <v>288</v>
      </c>
      <c r="F61">
        <v>0</v>
      </c>
      <c r="G61">
        <v>0</v>
      </c>
    </row>
    <row r="62" spans="1:7" ht="15" x14ac:dyDescent="0.25">
      <c r="A62" s="173" t="s">
        <v>105</v>
      </c>
      <c r="B62">
        <v>82.6</v>
      </c>
      <c r="C62">
        <v>62.4</v>
      </c>
      <c r="D62">
        <v>566</v>
      </c>
      <c r="E62">
        <v>302.60000000000002</v>
      </c>
      <c r="F62">
        <v>0</v>
      </c>
      <c r="G62">
        <v>0</v>
      </c>
    </row>
    <row r="63" spans="1:7" ht="15" x14ac:dyDescent="0.25">
      <c r="A63" s="173" t="s">
        <v>106</v>
      </c>
      <c r="B63">
        <v>65.900000000000006</v>
      </c>
      <c r="C63">
        <v>39.6</v>
      </c>
      <c r="D63">
        <v>271.2</v>
      </c>
      <c r="E63">
        <v>229.9</v>
      </c>
      <c r="F63">
        <v>0</v>
      </c>
      <c r="G63">
        <v>0</v>
      </c>
    </row>
    <row r="64" spans="1:7" ht="15" x14ac:dyDescent="0.25">
      <c r="A64" s="173" t="s">
        <v>107</v>
      </c>
      <c r="B64">
        <v>10</v>
      </c>
      <c r="C64">
        <v>6</v>
      </c>
      <c r="D64">
        <v>410.4</v>
      </c>
      <c r="E64">
        <v>364.9</v>
      </c>
      <c r="F64">
        <v>0</v>
      </c>
      <c r="G64">
        <v>0</v>
      </c>
    </row>
    <row r="65" spans="1:7" ht="15" x14ac:dyDescent="0.25">
      <c r="A65" s="173" t="s">
        <v>108</v>
      </c>
      <c r="B65">
        <v>0</v>
      </c>
      <c r="C65">
        <v>0</v>
      </c>
      <c r="D65">
        <v>0</v>
      </c>
      <c r="E65">
        <v>4.7</v>
      </c>
      <c r="F65">
        <v>0</v>
      </c>
      <c r="G65">
        <v>0</v>
      </c>
    </row>
    <row r="66" spans="1:7" ht="15" x14ac:dyDescent="0.25">
      <c r="A66" s="173" t="s">
        <v>109</v>
      </c>
      <c r="B66">
        <v>0</v>
      </c>
      <c r="C66">
        <v>11.3</v>
      </c>
      <c r="D66">
        <v>250.8</v>
      </c>
      <c r="E66">
        <v>209.3</v>
      </c>
      <c r="F66">
        <v>0</v>
      </c>
      <c r="G66">
        <v>0</v>
      </c>
    </row>
    <row r="67" spans="1:7" ht="15" x14ac:dyDescent="0.25">
      <c r="A67" s="173" t="s">
        <v>110</v>
      </c>
      <c r="B67">
        <v>0</v>
      </c>
      <c r="C67">
        <v>0</v>
      </c>
      <c r="D67">
        <v>27.5</v>
      </c>
      <c r="E67">
        <v>29</v>
      </c>
      <c r="F67">
        <v>0</v>
      </c>
      <c r="G67">
        <v>0</v>
      </c>
    </row>
    <row r="68" spans="1:7" ht="15" x14ac:dyDescent="0.25">
      <c r="A68" s="173" t="s">
        <v>111</v>
      </c>
      <c r="B68">
        <v>67</v>
      </c>
      <c r="C68">
        <v>101</v>
      </c>
      <c r="D68">
        <v>159.9</v>
      </c>
      <c r="E68">
        <v>59.5</v>
      </c>
      <c r="F68">
        <v>0</v>
      </c>
      <c r="G68">
        <v>0</v>
      </c>
    </row>
    <row r="69" spans="1:7" ht="15" x14ac:dyDescent="0.25">
      <c r="A69" s="173" t="s">
        <v>112</v>
      </c>
      <c r="B69">
        <v>93.3</v>
      </c>
      <c r="C69">
        <v>97</v>
      </c>
      <c r="D69">
        <v>217.8</v>
      </c>
      <c r="E69">
        <v>204</v>
      </c>
      <c r="F69">
        <v>0</v>
      </c>
      <c r="G69">
        <v>0</v>
      </c>
    </row>
    <row r="70" spans="1:7" ht="15" x14ac:dyDescent="0.25">
      <c r="A70" s="173" t="s">
        <v>113</v>
      </c>
      <c r="B70">
        <v>25.4</v>
      </c>
      <c r="C70">
        <v>34.5</v>
      </c>
      <c r="D70">
        <v>107.4</v>
      </c>
      <c r="E70">
        <v>98.1</v>
      </c>
      <c r="F70">
        <v>0</v>
      </c>
      <c r="G70">
        <v>0</v>
      </c>
    </row>
    <row r="71" spans="1:7" ht="15" x14ac:dyDescent="0.25">
      <c r="A71" s="173" t="s">
        <v>114</v>
      </c>
      <c r="B71">
        <v>2.5</v>
      </c>
      <c r="C71">
        <v>14.6</v>
      </c>
      <c r="D71">
        <v>25.5</v>
      </c>
      <c r="E71">
        <v>27.3</v>
      </c>
      <c r="F71">
        <v>0</v>
      </c>
      <c r="G71">
        <v>0</v>
      </c>
    </row>
    <row r="72" spans="1:7" ht="15" x14ac:dyDescent="0.25">
      <c r="A72" s="173" t="s">
        <v>115</v>
      </c>
      <c r="B72">
        <v>772.4</v>
      </c>
      <c r="C72">
        <v>1112.5</v>
      </c>
      <c r="D72">
        <v>2902</v>
      </c>
      <c r="E72">
        <v>2314.6</v>
      </c>
      <c r="F72">
        <v>70.900000000000006</v>
      </c>
      <c r="G72">
        <v>0</v>
      </c>
    </row>
    <row r="73" spans="1:7" ht="15" x14ac:dyDescent="0.25">
      <c r="A73" s="173" t="s">
        <v>116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</row>
    <row r="74" spans="1:7" ht="15" x14ac:dyDescent="0.25">
      <c r="A74" s="173" t="s">
        <v>117</v>
      </c>
      <c r="B74">
        <v>13.2</v>
      </c>
      <c r="C74">
        <v>41.5</v>
      </c>
      <c r="D74">
        <v>44.2</v>
      </c>
      <c r="E74">
        <v>48.3</v>
      </c>
      <c r="F74">
        <v>0</v>
      </c>
      <c r="G74">
        <v>0</v>
      </c>
    </row>
    <row r="75" spans="1:7" ht="15" x14ac:dyDescent="0.25">
      <c r="A75" s="173" t="s">
        <v>118</v>
      </c>
      <c r="B75">
        <v>86.5</v>
      </c>
      <c r="C75">
        <v>282.10000000000002</v>
      </c>
      <c r="D75">
        <v>50.3</v>
      </c>
      <c r="E75">
        <v>131.30000000000001</v>
      </c>
      <c r="F75">
        <v>0</v>
      </c>
      <c r="G75">
        <v>0</v>
      </c>
    </row>
    <row r="76" spans="1:7" ht="15" x14ac:dyDescent="0.25">
      <c r="A76" s="173" t="s">
        <v>119</v>
      </c>
      <c r="B76">
        <v>51</v>
      </c>
      <c r="C76">
        <v>69.599999999999994</v>
      </c>
      <c r="D76">
        <v>237.1</v>
      </c>
      <c r="E76">
        <v>102.7</v>
      </c>
      <c r="F76">
        <v>16.899999999999999</v>
      </c>
      <c r="G76">
        <v>0</v>
      </c>
    </row>
    <row r="77" spans="1:7" ht="15" x14ac:dyDescent="0.25">
      <c r="A77" s="173" t="s">
        <v>120</v>
      </c>
      <c r="B77">
        <v>4.5</v>
      </c>
      <c r="C77">
        <v>22.7</v>
      </c>
      <c r="D77">
        <v>60.4</v>
      </c>
      <c r="E77">
        <v>129.19999999999999</v>
      </c>
      <c r="F77">
        <v>0</v>
      </c>
      <c r="G77">
        <v>0</v>
      </c>
    </row>
    <row r="78" spans="1:7" ht="15" x14ac:dyDescent="0.25">
      <c r="A78" s="173" t="s">
        <v>1076</v>
      </c>
      <c r="B78">
        <v>0</v>
      </c>
      <c r="C78">
        <v>0</v>
      </c>
      <c r="D78">
        <v>13.2</v>
      </c>
      <c r="E78">
        <v>0</v>
      </c>
      <c r="F78">
        <v>0</v>
      </c>
      <c r="G78">
        <v>0</v>
      </c>
    </row>
    <row r="79" spans="1:7" ht="15" x14ac:dyDescent="0.25">
      <c r="A79" s="173" t="s">
        <v>121</v>
      </c>
      <c r="B79">
        <v>20</v>
      </c>
      <c r="C79">
        <v>10</v>
      </c>
      <c r="D79">
        <v>44.9</v>
      </c>
      <c r="E79">
        <v>91.1</v>
      </c>
      <c r="F79">
        <v>0</v>
      </c>
      <c r="G79">
        <v>0</v>
      </c>
    </row>
    <row r="80" spans="1:7" ht="15" x14ac:dyDescent="0.25">
      <c r="A80" s="173" t="s">
        <v>122</v>
      </c>
      <c r="B80">
        <v>43.5</v>
      </c>
      <c r="C80">
        <v>2.2999999999999998</v>
      </c>
      <c r="D80">
        <v>542.4</v>
      </c>
      <c r="E80">
        <v>193.9</v>
      </c>
      <c r="F80">
        <v>0</v>
      </c>
      <c r="G80">
        <v>0</v>
      </c>
    </row>
    <row r="81" spans="1:7" ht="15" x14ac:dyDescent="0.25">
      <c r="A81" s="173" t="s">
        <v>602</v>
      </c>
      <c r="B81" t="s">
        <v>68</v>
      </c>
      <c r="C81" t="s">
        <v>68</v>
      </c>
      <c r="D81" t="s">
        <v>66</v>
      </c>
      <c r="E81" t="s">
        <v>66</v>
      </c>
      <c r="F81" t="s">
        <v>181</v>
      </c>
      <c r="G81" t="s">
        <v>184</v>
      </c>
    </row>
    <row r="82" spans="1:7" ht="15" x14ac:dyDescent="0.25">
      <c r="A82" s="173" t="s">
        <v>123</v>
      </c>
      <c r="B82">
        <v>4191.1000000000004</v>
      </c>
      <c r="C82">
        <v>4132</v>
      </c>
      <c r="D82">
        <v>16520.599999999999</v>
      </c>
      <c r="E82">
        <v>13579.6</v>
      </c>
      <c r="F82">
        <v>160.69999999999999</v>
      </c>
      <c r="G82">
        <v>0</v>
      </c>
    </row>
    <row r="83" spans="1:7" ht="15" x14ac:dyDescent="0.25">
      <c r="A83" s="173" t="s">
        <v>124</v>
      </c>
      <c r="B83">
        <v>1110.5999999999999</v>
      </c>
      <c r="C83">
        <v>843.2</v>
      </c>
      <c r="D83">
        <v>0</v>
      </c>
      <c r="E83">
        <v>0</v>
      </c>
      <c r="F83">
        <v>18</v>
      </c>
      <c r="G83">
        <v>0</v>
      </c>
    </row>
    <row r="84" spans="1:7" ht="15" x14ac:dyDescent="0.25">
      <c r="A84" s="173" t="s">
        <v>602</v>
      </c>
      <c r="B84" t="s">
        <v>68</v>
      </c>
      <c r="C84" t="s">
        <v>68</v>
      </c>
      <c r="D84" t="s">
        <v>66</v>
      </c>
      <c r="E84" t="s">
        <v>66</v>
      </c>
      <c r="F84" t="s">
        <v>181</v>
      </c>
      <c r="G84" t="s">
        <v>184</v>
      </c>
    </row>
    <row r="85" spans="1:7" ht="15" x14ac:dyDescent="0.25">
      <c r="A85" s="173" t="s">
        <v>125</v>
      </c>
      <c r="B85">
        <v>5301.6</v>
      </c>
      <c r="C85">
        <v>4975.2</v>
      </c>
      <c r="D85">
        <v>16520.599999999999</v>
      </c>
      <c r="E85">
        <v>13579.6</v>
      </c>
      <c r="F85">
        <v>178.7</v>
      </c>
      <c r="G85">
        <v>0</v>
      </c>
    </row>
    <row r="86" spans="1:7" ht="15" x14ac:dyDescent="0.25">
      <c r="A86" s="173" t="s">
        <v>126</v>
      </c>
      <c r="B86" t="s">
        <v>45</v>
      </c>
      <c r="C86" t="s">
        <v>45</v>
      </c>
      <c r="D86">
        <v>0</v>
      </c>
      <c r="E86">
        <v>0</v>
      </c>
      <c r="F86" t="s">
        <v>45</v>
      </c>
      <c r="G86" t="s">
        <v>45</v>
      </c>
    </row>
    <row r="87" spans="1:7" ht="15" x14ac:dyDescent="0.25">
      <c r="A87" s="173" t="s">
        <v>127</v>
      </c>
      <c r="B87">
        <v>0</v>
      </c>
      <c r="C87">
        <v>0</v>
      </c>
      <c r="D87" t="s">
        <v>45</v>
      </c>
      <c r="E87" t="s">
        <v>45</v>
      </c>
      <c r="F87">
        <v>0</v>
      </c>
      <c r="G87">
        <v>0</v>
      </c>
    </row>
  </sheetData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C3485-17A6-4580-8039-E69D192056D4}">
  <dimension ref="A1:G84"/>
  <sheetViews>
    <sheetView topLeftCell="A48" workbookViewId="0">
      <selection sqref="A1:A84"/>
    </sheetView>
  </sheetViews>
  <sheetFormatPr defaultRowHeight="13.2" x14ac:dyDescent="0.25"/>
  <cols>
    <col min="1" max="1" width="32.33203125" customWidth="1"/>
  </cols>
  <sheetData>
    <row r="1" spans="1:7" ht="15" x14ac:dyDescent="0.25">
      <c r="A1" s="173" t="s">
        <v>135</v>
      </c>
      <c r="E1" t="s">
        <v>187</v>
      </c>
      <c r="F1" t="s">
        <v>237</v>
      </c>
      <c r="G1" s="5">
        <v>11328</v>
      </c>
    </row>
    <row r="2" spans="1:7" ht="15" x14ac:dyDescent="0.25">
      <c r="A2" s="173" t="s">
        <v>138</v>
      </c>
      <c r="B2" t="s">
        <v>189</v>
      </c>
      <c r="C2" t="s">
        <v>238</v>
      </c>
      <c r="D2" t="s">
        <v>239</v>
      </c>
      <c r="E2" t="s">
        <v>192</v>
      </c>
      <c r="F2" t="s">
        <v>240</v>
      </c>
      <c r="G2" t="s">
        <v>241</v>
      </c>
    </row>
    <row r="3" spans="1:7" ht="15" x14ac:dyDescent="0.25">
      <c r="A3" s="173" t="s">
        <v>145</v>
      </c>
      <c r="B3" t="s">
        <v>242</v>
      </c>
      <c r="C3" t="s">
        <v>254</v>
      </c>
      <c r="D3">
        <v>2023</v>
      </c>
    </row>
    <row r="4" spans="1:7" ht="15" x14ac:dyDescent="0.25">
      <c r="A4" s="173" t="s">
        <v>65</v>
      </c>
      <c r="B4" t="s">
        <v>67</v>
      </c>
      <c r="C4" t="s">
        <v>68</v>
      </c>
      <c r="D4" t="s">
        <v>66</v>
      </c>
      <c r="E4" t="s">
        <v>68</v>
      </c>
      <c r="F4" t="s">
        <v>181</v>
      </c>
      <c r="G4" t="s">
        <v>66</v>
      </c>
    </row>
    <row r="5" spans="1:7" ht="15" x14ac:dyDescent="0.25">
      <c r="A5" s="173" t="s">
        <v>69</v>
      </c>
      <c r="B5" t="s">
        <v>198</v>
      </c>
      <c r="C5" t="s">
        <v>244</v>
      </c>
      <c r="D5" t="s">
        <v>245</v>
      </c>
      <c r="E5" t="s">
        <v>201</v>
      </c>
      <c r="F5" t="s">
        <v>246</v>
      </c>
      <c r="G5" t="s">
        <v>150</v>
      </c>
    </row>
    <row r="6" spans="1:7" ht="15" x14ac:dyDescent="0.25">
      <c r="A6" s="173"/>
      <c r="B6" t="s">
        <v>67</v>
      </c>
      <c r="C6" t="s">
        <v>68</v>
      </c>
      <c r="D6" t="s">
        <v>66</v>
      </c>
      <c r="E6" t="s">
        <v>68</v>
      </c>
      <c r="F6" t="s">
        <v>181</v>
      </c>
      <c r="G6" t="s">
        <v>66</v>
      </c>
    </row>
    <row r="7" spans="1:7" ht="15" x14ac:dyDescent="0.25">
      <c r="A7" s="173" t="s">
        <v>69</v>
      </c>
      <c r="B7" t="s">
        <v>204</v>
      </c>
      <c r="C7" t="s">
        <v>247</v>
      </c>
      <c r="D7" t="s">
        <v>248</v>
      </c>
      <c r="E7" t="s">
        <v>207</v>
      </c>
      <c r="F7" t="s">
        <v>249</v>
      </c>
      <c r="G7" t="s">
        <v>247</v>
      </c>
    </row>
    <row r="8" spans="1:7" ht="15" x14ac:dyDescent="0.25">
      <c r="A8" s="173"/>
      <c r="B8" t="s">
        <v>67</v>
      </c>
      <c r="C8" t="s">
        <v>68</v>
      </c>
      <c r="D8" t="s">
        <v>66</v>
      </c>
      <c r="E8" t="s">
        <v>68</v>
      </c>
      <c r="F8" t="s">
        <v>181</v>
      </c>
      <c r="G8" t="s">
        <v>66</v>
      </c>
    </row>
    <row r="9" spans="1:7" ht="15" x14ac:dyDescent="0.25">
      <c r="A9" s="173" t="s">
        <v>59</v>
      </c>
      <c r="B9" t="s">
        <v>210</v>
      </c>
      <c r="C9" t="s">
        <v>250</v>
      </c>
      <c r="D9" t="s">
        <v>251</v>
      </c>
      <c r="E9" t="s">
        <v>213</v>
      </c>
      <c r="F9" t="s">
        <v>252</v>
      </c>
      <c r="G9" t="s">
        <v>253</v>
      </c>
    </row>
    <row r="10" spans="1:7" ht="15" x14ac:dyDescent="0.25">
      <c r="A10" s="173" t="s">
        <v>65</v>
      </c>
      <c r="B10" t="s">
        <v>67</v>
      </c>
      <c r="C10" t="s">
        <v>68</v>
      </c>
      <c r="D10" t="s">
        <v>66</v>
      </c>
      <c r="E10" t="s">
        <v>68</v>
      </c>
      <c r="F10" t="s">
        <v>181</v>
      </c>
      <c r="G10" t="s">
        <v>66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32</v>
      </c>
      <c r="C12">
        <v>20</v>
      </c>
      <c r="D12">
        <v>127.9</v>
      </c>
      <c r="E12">
        <v>202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31.5</v>
      </c>
      <c r="C14">
        <v>0</v>
      </c>
      <c r="D14">
        <v>74.2</v>
      </c>
      <c r="E14">
        <v>170.7</v>
      </c>
      <c r="F14">
        <v>0</v>
      </c>
      <c r="G14">
        <v>0</v>
      </c>
    </row>
    <row r="15" spans="1:7" ht="15" x14ac:dyDescent="0.25">
      <c r="A15" s="173" t="s">
        <v>255</v>
      </c>
      <c r="B15">
        <v>0.5</v>
      </c>
      <c r="C15">
        <v>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73</v>
      </c>
      <c r="B17">
        <v>0</v>
      </c>
      <c r="C17">
        <v>20</v>
      </c>
      <c r="D17">
        <v>20.9</v>
      </c>
      <c r="E17">
        <v>0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414.6</v>
      </c>
      <c r="C20">
        <v>413.6</v>
      </c>
      <c r="D20">
        <v>777.4</v>
      </c>
      <c r="E20">
        <v>896.9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197.1</v>
      </c>
      <c r="C22">
        <v>145.69999999999999</v>
      </c>
      <c r="D22">
        <v>513.70000000000005</v>
      </c>
      <c r="E22">
        <v>311.5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466</v>
      </c>
      <c r="C24">
        <v>0</v>
      </c>
      <c r="D24">
        <v>346.6</v>
      </c>
      <c r="E24">
        <v>616.20000000000005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1506.7</v>
      </c>
      <c r="C26">
        <v>1226.5</v>
      </c>
      <c r="D26">
        <v>2253.6999999999998</v>
      </c>
      <c r="E26">
        <v>2529.9</v>
      </c>
      <c r="F26">
        <v>0</v>
      </c>
      <c r="G26">
        <v>0</v>
      </c>
    </row>
    <row r="27" spans="1:7" ht="15" x14ac:dyDescent="0.25">
      <c r="A27" s="173" t="s">
        <v>167</v>
      </c>
      <c r="B27">
        <v>0</v>
      </c>
      <c r="C27">
        <v>0</v>
      </c>
      <c r="D27">
        <v>34.5</v>
      </c>
      <c r="E27">
        <v>0</v>
      </c>
      <c r="F27">
        <v>0</v>
      </c>
      <c r="G27">
        <v>0</v>
      </c>
    </row>
    <row r="28" spans="1:7" ht="15" x14ac:dyDescent="0.25">
      <c r="A28" s="173" t="s">
        <v>78</v>
      </c>
      <c r="B28">
        <v>0</v>
      </c>
      <c r="C28">
        <v>5.5</v>
      </c>
      <c r="D28">
        <v>28.7</v>
      </c>
      <c r="E28">
        <v>0</v>
      </c>
      <c r="F28">
        <v>0</v>
      </c>
      <c r="G28">
        <v>0</v>
      </c>
    </row>
    <row r="29" spans="1:7" ht="15" x14ac:dyDescent="0.25">
      <c r="A29" s="173" t="s">
        <v>79</v>
      </c>
      <c r="B29">
        <v>0.4</v>
      </c>
      <c r="C29">
        <v>0.2</v>
      </c>
      <c r="D29">
        <v>1.5</v>
      </c>
      <c r="E29">
        <v>1.5</v>
      </c>
      <c r="F29">
        <v>0</v>
      </c>
      <c r="G29">
        <v>0</v>
      </c>
    </row>
    <row r="30" spans="1:7" ht="15" x14ac:dyDescent="0.25">
      <c r="A30" s="173" t="s">
        <v>80</v>
      </c>
      <c r="B30">
        <v>20.399999999999999</v>
      </c>
      <c r="C30">
        <v>63</v>
      </c>
      <c r="D30">
        <v>235.4</v>
      </c>
      <c r="E30">
        <v>236.1</v>
      </c>
      <c r="F30">
        <v>0</v>
      </c>
      <c r="G30">
        <v>0</v>
      </c>
    </row>
    <row r="31" spans="1:7" ht="15" x14ac:dyDescent="0.25">
      <c r="A31" s="173" t="s">
        <v>173</v>
      </c>
      <c r="B31">
        <v>0</v>
      </c>
      <c r="C31">
        <v>0</v>
      </c>
      <c r="D31">
        <v>0</v>
      </c>
      <c r="E31">
        <v>105</v>
      </c>
      <c r="F31">
        <v>0</v>
      </c>
      <c r="G31">
        <v>0</v>
      </c>
    </row>
    <row r="32" spans="1:7" ht="15" x14ac:dyDescent="0.25">
      <c r="A32" s="173" t="s">
        <v>168</v>
      </c>
      <c r="B32">
        <v>0</v>
      </c>
      <c r="C32">
        <v>0</v>
      </c>
      <c r="D32" t="s">
        <v>94</v>
      </c>
      <c r="E32">
        <v>0</v>
      </c>
      <c r="F32">
        <v>0</v>
      </c>
      <c r="G32">
        <v>0</v>
      </c>
    </row>
    <row r="33" spans="1:7" ht="15" x14ac:dyDescent="0.25">
      <c r="A33" s="173" t="s">
        <v>81</v>
      </c>
      <c r="B33">
        <v>377.3</v>
      </c>
      <c r="C33">
        <v>353.6</v>
      </c>
      <c r="D33">
        <v>490.9</v>
      </c>
      <c r="E33">
        <v>527</v>
      </c>
      <c r="F33">
        <v>0</v>
      </c>
      <c r="G33">
        <v>0</v>
      </c>
    </row>
    <row r="34" spans="1:7" ht="15" x14ac:dyDescent="0.25">
      <c r="A34" s="173" t="s">
        <v>169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82</v>
      </c>
      <c r="B35">
        <v>0.5</v>
      </c>
      <c r="C35">
        <v>0</v>
      </c>
      <c r="D35">
        <v>61.1</v>
      </c>
      <c r="E35">
        <v>38.799999999999997</v>
      </c>
      <c r="F35">
        <v>0</v>
      </c>
      <c r="G35">
        <v>0</v>
      </c>
    </row>
    <row r="36" spans="1:7" ht="15" x14ac:dyDescent="0.25">
      <c r="A36" s="173" t="s">
        <v>83</v>
      </c>
      <c r="B36">
        <v>866.4</v>
      </c>
      <c r="C36">
        <v>514.5</v>
      </c>
      <c r="D36">
        <v>891.1</v>
      </c>
      <c r="E36">
        <v>1075</v>
      </c>
      <c r="F36">
        <v>0</v>
      </c>
      <c r="G36">
        <v>0</v>
      </c>
    </row>
    <row r="37" spans="1:7" ht="15" x14ac:dyDescent="0.25">
      <c r="A37" s="173" t="s">
        <v>84</v>
      </c>
      <c r="B37">
        <v>0</v>
      </c>
      <c r="C37">
        <v>0</v>
      </c>
      <c r="D37">
        <v>19.8</v>
      </c>
      <c r="E37">
        <v>0</v>
      </c>
      <c r="F37">
        <v>0</v>
      </c>
      <c r="G37">
        <v>0</v>
      </c>
    </row>
    <row r="38" spans="1:7" ht="15" x14ac:dyDescent="0.25">
      <c r="A38" s="173" t="s">
        <v>85</v>
      </c>
      <c r="B38">
        <v>21.5</v>
      </c>
      <c r="C38">
        <v>0</v>
      </c>
      <c r="D38">
        <v>22.1</v>
      </c>
      <c r="E38">
        <v>22.3</v>
      </c>
      <c r="F38">
        <v>0</v>
      </c>
      <c r="G38">
        <v>0</v>
      </c>
    </row>
    <row r="39" spans="1:7" ht="15" x14ac:dyDescent="0.25">
      <c r="A39" s="173" t="s">
        <v>86</v>
      </c>
      <c r="B39">
        <v>117.5</v>
      </c>
      <c r="C39">
        <v>265.39999999999998</v>
      </c>
      <c r="D39">
        <v>163.6</v>
      </c>
      <c r="E39">
        <v>182.4</v>
      </c>
      <c r="F39">
        <v>0</v>
      </c>
      <c r="G39">
        <v>0</v>
      </c>
    </row>
    <row r="40" spans="1:7" ht="15" x14ac:dyDescent="0.25">
      <c r="A40" s="173" t="s">
        <v>87</v>
      </c>
      <c r="B40">
        <v>0</v>
      </c>
      <c r="C40">
        <v>2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173" t="s">
        <v>88</v>
      </c>
      <c r="B41">
        <v>52.7</v>
      </c>
      <c r="C41">
        <v>22.2</v>
      </c>
      <c r="D41">
        <v>198.9</v>
      </c>
      <c r="E41">
        <v>184.5</v>
      </c>
      <c r="F41">
        <v>0</v>
      </c>
      <c r="G41">
        <v>0</v>
      </c>
    </row>
    <row r="42" spans="1:7" ht="15" x14ac:dyDescent="0.25">
      <c r="A42" s="173" t="s">
        <v>89</v>
      </c>
      <c r="B42">
        <v>50</v>
      </c>
      <c r="C42">
        <v>0</v>
      </c>
      <c r="D42">
        <v>106.2</v>
      </c>
      <c r="E42">
        <v>157.5</v>
      </c>
      <c r="F42">
        <v>0</v>
      </c>
      <c r="G42">
        <v>0</v>
      </c>
    </row>
    <row r="43" spans="1:7" ht="15" x14ac:dyDescent="0.25">
      <c r="A43" s="173" t="s">
        <v>69</v>
      </c>
    </row>
    <row r="44" spans="1:7" ht="15" x14ac:dyDescent="0.25">
      <c r="A44" s="173" t="s">
        <v>90</v>
      </c>
      <c r="B44">
        <v>40</v>
      </c>
      <c r="C44">
        <v>109.5</v>
      </c>
      <c r="D44">
        <v>306.89999999999998</v>
      </c>
      <c r="E44">
        <v>713.6</v>
      </c>
      <c r="F44">
        <v>0</v>
      </c>
      <c r="G44">
        <v>0</v>
      </c>
    </row>
    <row r="45" spans="1:7" ht="15" x14ac:dyDescent="0.25">
      <c r="A45" s="173" t="s">
        <v>91</v>
      </c>
      <c r="B45">
        <v>20</v>
      </c>
      <c r="C45">
        <v>31.5</v>
      </c>
      <c r="D45">
        <v>81.5</v>
      </c>
      <c r="E45">
        <v>0</v>
      </c>
      <c r="F45">
        <v>0</v>
      </c>
      <c r="G45">
        <v>0</v>
      </c>
    </row>
    <row r="46" spans="1:7" ht="15" x14ac:dyDescent="0.25">
      <c r="A46" s="173" t="s">
        <v>92</v>
      </c>
      <c r="B46">
        <v>20</v>
      </c>
      <c r="C46">
        <v>0</v>
      </c>
      <c r="D46">
        <v>0</v>
      </c>
      <c r="E46">
        <v>66</v>
      </c>
      <c r="F46">
        <v>0</v>
      </c>
      <c r="G46">
        <v>0</v>
      </c>
    </row>
    <row r="47" spans="1:7" ht="15" x14ac:dyDescent="0.25">
      <c r="A47" s="173" t="s">
        <v>175</v>
      </c>
      <c r="B47">
        <v>0</v>
      </c>
      <c r="C47">
        <v>0</v>
      </c>
      <c r="D47">
        <v>0</v>
      </c>
      <c r="E47">
        <v>46.6</v>
      </c>
      <c r="F47">
        <v>0</v>
      </c>
      <c r="G47">
        <v>0</v>
      </c>
    </row>
    <row r="48" spans="1:7" ht="15" x14ac:dyDescent="0.25">
      <c r="A48" s="173" t="s">
        <v>93</v>
      </c>
      <c r="B48">
        <v>0</v>
      </c>
      <c r="C48">
        <v>0</v>
      </c>
      <c r="D48">
        <v>21.2</v>
      </c>
      <c r="E48">
        <v>31.9</v>
      </c>
      <c r="F48">
        <v>0</v>
      </c>
      <c r="G48">
        <v>0</v>
      </c>
    </row>
    <row r="49" spans="1:7" ht="15" x14ac:dyDescent="0.25">
      <c r="A49" s="173" t="s">
        <v>95</v>
      </c>
      <c r="B49">
        <v>0</v>
      </c>
      <c r="C49">
        <v>0</v>
      </c>
      <c r="D49">
        <v>4.2</v>
      </c>
      <c r="E49">
        <v>2.7</v>
      </c>
      <c r="F49">
        <v>0</v>
      </c>
      <c r="G49">
        <v>0</v>
      </c>
    </row>
    <row r="50" spans="1:7" ht="15" x14ac:dyDescent="0.25">
      <c r="A50" s="173" t="s">
        <v>96</v>
      </c>
      <c r="B50">
        <v>0</v>
      </c>
      <c r="C50">
        <v>78</v>
      </c>
      <c r="D50">
        <v>189.1</v>
      </c>
      <c r="E50">
        <v>539.1</v>
      </c>
      <c r="F50">
        <v>0</v>
      </c>
      <c r="G50">
        <v>0</v>
      </c>
    </row>
    <row r="51" spans="1:7" ht="15" x14ac:dyDescent="0.25">
      <c r="A51" s="173" t="s">
        <v>97</v>
      </c>
      <c r="B51">
        <v>0</v>
      </c>
      <c r="C51">
        <v>0</v>
      </c>
      <c r="D51">
        <v>11</v>
      </c>
      <c r="E51">
        <v>27.4</v>
      </c>
      <c r="F51">
        <v>0</v>
      </c>
      <c r="G51">
        <v>0</v>
      </c>
    </row>
    <row r="52" spans="1:7" ht="15" x14ac:dyDescent="0.25">
      <c r="A52" s="173" t="s">
        <v>69</v>
      </c>
    </row>
    <row r="53" spans="1:7" ht="15" x14ac:dyDescent="0.25">
      <c r="A53" s="173" t="s">
        <v>98</v>
      </c>
      <c r="B53">
        <v>1325.9</v>
      </c>
      <c r="C53">
        <v>1191.7</v>
      </c>
      <c r="D53">
        <v>2627.8</v>
      </c>
      <c r="E53">
        <v>3696.5</v>
      </c>
      <c r="F53">
        <v>60.4</v>
      </c>
      <c r="G53">
        <v>0</v>
      </c>
    </row>
    <row r="54" spans="1:7" ht="15" x14ac:dyDescent="0.25">
      <c r="A54" s="173" t="s">
        <v>99</v>
      </c>
      <c r="B54">
        <v>4.5999999999999996</v>
      </c>
      <c r="C54">
        <v>10.9</v>
      </c>
      <c r="D54">
        <v>9.5</v>
      </c>
      <c r="E54">
        <v>8.6999999999999993</v>
      </c>
      <c r="F54">
        <v>0</v>
      </c>
      <c r="G54">
        <v>0</v>
      </c>
    </row>
    <row r="55" spans="1:7" ht="15" x14ac:dyDescent="0.25">
      <c r="A55" s="173" t="s">
        <v>100</v>
      </c>
      <c r="B55">
        <v>6.5</v>
      </c>
      <c r="C55">
        <v>5.4</v>
      </c>
      <c r="D55">
        <v>6.3</v>
      </c>
      <c r="E55">
        <v>11</v>
      </c>
      <c r="F55">
        <v>0</v>
      </c>
      <c r="G55">
        <v>0</v>
      </c>
    </row>
    <row r="56" spans="1:7" ht="15" x14ac:dyDescent="0.25">
      <c r="A56" s="173" t="s">
        <v>101</v>
      </c>
      <c r="B56">
        <v>15</v>
      </c>
      <c r="C56">
        <v>0</v>
      </c>
      <c r="D56">
        <v>90.2</v>
      </c>
      <c r="E56">
        <v>282.10000000000002</v>
      </c>
      <c r="F56">
        <v>0</v>
      </c>
      <c r="G56">
        <v>0</v>
      </c>
    </row>
    <row r="57" spans="1:7" ht="15" x14ac:dyDescent="0.25">
      <c r="A57" s="173" t="s">
        <v>102</v>
      </c>
      <c r="B57">
        <v>16</v>
      </c>
      <c r="C57">
        <v>14</v>
      </c>
      <c r="D57">
        <v>24.7</v>
      </c>
      <c r="E57">
        <v>42.3</v>
      </c>
      <c r="F57">
        <v>0</v>
      </c>
      <c r="G57">
        <v>0</v>
      </c>
    </row>
    <row r="58" spans="1:7" ht="15" x14ac:dyDescent="0.25">
      <c r="A58" s="173" t="s">
        <v>103</v>
      </c>
      <c r="B58">
        <v>17</v>
      </c>
      <c r="C58">
        <v>1</v>
      </c>
      <c r="D58">
        <v>35.6</v>
      </c>
      <c r="E58">
        <v>7.1</v>
      </c>
      <c r="F58">
        <v>0</v>
      </c>
      <c r="G58">
        <v>0</v>
      </c>
    </row>
    <row r="59" spans="1:7" ht="15" x14ac:dyDescent="0.25">
      <c r="A59" s="173" t="s">
        <v>104</v>
      </c>
      <c r="B59">
        <v>6</v>
      </c>
      <c r="C59">
        <v>10</v>
      </c>
      <c r="D59">
        <v>225.8</v>
      </c>
      <c r="E59">
        <v>214.2</v>
      </c>
      <c r="F59">
        <v>0</v>
      </c>
      <c r="G59">
        <v>0</v>
      </c>
    </row>
    <row r="60" spans="1:7" ht="15" x14ac:dyDescent="0.25">
      <c r="A60" s="173" t="s">
        <v>105</v>
      </c>
      <c r="B60">
        <v>29.1</v>
      </c>
      <c r="C60">
        <v>59.2</v>
      </c>
      <c r="D60">
        <v>155.6</v>
      </c>
      <c r="E60">
        <v>345.6</v>
      </c>
      <c r="F60">
        <v>0</v>
      </c>
      <c r="G60">
        <v>0</v>
      </c>
    </row>
    <row r="61" spans="1:7" ht="15" x14ac:dyDescent="0.25">
      <c r="A61" s="173" t="s">
        <v>106</v>
      </c>
      <c r="B61">
        <v>33.4</v>
      </c>
      <c r="C61">
        <v>67.2</v>
      </c>
      <c r="D61">
        <v>103.4</v>
      </c>
      <c r="E61">
        <v>152.4</v>
      </c>
      <c r="F61">
        <v>0</v>
      </c>
      <c r="G61">
        <v>0</v>
      </c>
    </row>
    <row r="62" spans="1:7" ht="15" x14ac:dyDescent="0.25">
      <c r="A62" s="173" t="s">
        <v>107</v>
      </c>
      <c r="B62">
        <v>10</v>
      </c>
      <c r="C62">
        <v>0</v>
      </c>
      <c r="D62">
        <v>208.8</v>
      </c>
      <c r="E62">
        <v>232.6</v>
      </c>
      <c r="F62">
        <v>0</v>
      </c>
      <c r="G62">
        <v>0</v>
      </c>
    </row>
    <row r="63" spans="1:7" ht="15" x14ac:dyDescent="0.25">
      <c r="A63" s="173" t="s">
        <v>109</v>
      </c>
      <c r="B63">
        <v>14.5</v>
      </c>
      <c r="C63">
        <v>103.3</v>
      </c>
      <c r="D63">
        <v>64.900000000000006</v>
      </c>
      <c r="E63">
        <v>201.5</v>
      </c>
      <c r="F63">
        <v>0</v>
      </c>
      <c r="G63">
        <v>0</v>
      </c>
    </row>
    <row r="64" spans="1:7" ht="15" x14ac:dyDescent="0.25">
      <c r="A64" s="173" t="s">
        <v>110</v>
      </c>
      <c r="B64">
        <v>0</v>
      </c>
      <c r="C64">
        <v>0</v>
      </c>
      <c r="D64">
        <v>0</v>
      </c>
      <c r="E64">
        <v>7.6</v>
      </c>
      <c r="F64">
        <v>0</v>
      </c>
      <c r="G64">
        <v>0</v>
      </c>
    </row>
    <row r="65" spans="1:7" ht="15" x14ac:dyDescent="0.25">
      <c r="A65" s="173" t="s">
        <v>111</v>
      </c>
      <c r="B65">
        <v>14.5</v>
      </c>
      <c r="C65">
        <v>0</v>
      </c>
      <c r="D65">
        <v>47.7</v>
      </c>
      <c r="E65">
        <v>7.1</v>
      </c>
      <c r="F65">
        <v>0</v>
      </c>
      <c r="G65">
        <v>0</v>
      </c>
    </row>
    <row r="66" spans="1:7" ht="15" x14ac:dyDescent="0.25">
      <c r="A66" s="173" t="s">
        <v>112</v>
      </c>
      <c r="B66">
        <v>107</v>
      </c>
      <c r="C66">
        <v>126.8</v>
      </c>
      <c r="D66">
        <v>111.3</v>
      </c>
      <c r="E66">
        <v>129.4</v>
      </c>
      <c r="F66">
        <v>0</v>
      </c>
      <c r="G66">
        <v>0</v>
      </c>
    </row>
    <row r="67" spans="1:7" ht="15" x14ac:dyDescent="0.25">
      <c r="A67" s="173" t="s">
        <v>113</v>
      </c>
      <c r="B67">
        <v>22</v>
      </c>
      <c r="C67">
        <v>44</v>
      </c>
      <c r="D67">
        <v>46</v>
      </c>
      <c r="E67">
        <v>88</v>
      </c>
      <c r="F67">
        <v>0</v>
      </c>
      <c r="G67">
        <v>0</v>
      </c>
    </row>
    <row r="68" spans="1:7" ht="15" x14ac:dyDescent="0.25">
      <c r="A68" s="173" t="s">
        <v>114</v>
      </c>
      <c r="B68">
        <v>2</v>
      </c>
      <c r="C68">
        <v>5.7</v>
      </c>
      <c r="D68">
        <v>12.7</v>
      </c>
      <c r="E68">
        <v>17.2</v>
      </c>
      <c r="F68">
        <v>0</v>
      </c>
      <c r="G68">
        <v>0</v>
      </c>
    </row>
    <row r="69" spans="1:7" ht="15" x14ac:dyDescent="0.25">
      <c r="A69" s="173" t="s">
        <v>115</v>
      </c>
      <c r="B69">
        <v>715.8</v>
      </c>
      <c r="C69">
        <v>607.20000000000005</v>
      </c>
      <c r="D69">
        <v>1211</v>
      </c>
      <c r="E69">
        <v>1535.9</v>
      </c>
      <c r="F69">
        <v>18.2</v>
      </c>
      <c r="G69">
        <v>0</v>
      </c>
    </row>
    <row r="70" spans="1:7" ht="15" x14ac:dyDescent="0.25">
      <c r="A70" s="173" t="s">
        <v>116</v>
      </c>
      <c r="B70">
        <v>0</v>
      </c>
      <c r="C70">
        <v>0</v>
      </c>
      <c r="D70" t="s">
        <v>94</v>
      </c>
      <c r="E70">
        <v>0</v>
      </c>
      <c r="F70">
        <v>0</v>
      </c>
      <c r="G70">
        <v>0</v>
      </c>
    </row>
    <row r="71" spans="1:7" ht="15" x14ac:dyDescent="0.25">
      <c r="A71" s="173" t="s">
        <v>117</v>
      </c>
      <c r="B71">
        <v>41</v>
      </c>
      <c r="C71">
        <v>6</v>
      </c>
      <c r="D71">
        <v>14.4</v>
      </c>
      <c r="E71">
        <v>30.6</v>
      </c>
      <c r="F71">
        <v>0</v>
      </c>
      <c r="G71">
        <v>0</v>
      </c>
    </row>
    <row r="72" spans="1:7" ht="15" x14ac:dyDescent="0.25">
      <c r="A72" s="173" t="s">
        <v>118</v>
      </c>
      <c r="B72">
        <v>119.7</v>
      </c>
      <c r="C72">
        <v>82.2</v>
      </c>
      <c r="D72">
        <v>51.5</v>
      </c>
      <c r="E72">
        <v>66.5</v>
      </c>
      <c r="F72">
        <v>17.2</v>
      </c>
      <c r="G72">
        <v>0</v>
      </c>
    </row>
    <row r="73" spans="1:7" ht="15" x14ac:dyDescent="0.25">
      <c r="A73" s="173" t="s">
        <v>119</v>
      </c>
      <c r="B73">
        <v>104</v>
      </c>
      <c r="C73">
        <v>39</v>
      </c>
      <c r="D73">
        <v>79.599999999999994</v>
      </c>
      <c r="E73">
        <v>84.6</v>
      </c>
      <c r="F73">
        <v>25</v>
      </c>
      <c r="G73">
        <v>0</v>
      </c>
    </row>
    <row r="74" spans="1:7" ht="15" x14ac:dyDescent="0.25">
      <c r="A74" s="173" t="s">
        <v>120</v>
      </c>
      <c r="B74">
        <v>25.7</v>
      </c>
      <c r="C74">
        <v>0</v>
      </c>
      <c r="D74">
        <v>23.7</v>
      </c>
      <c r="E74">
        <v>87.8</v>
      </c>
      <c r="F74">
        <v>0</v>
      </c>
      <c r="G74">
        <v>0</v>
      </c>
    </row>
    <row r="75" spans="1:7" ht="15" x14ac:dyDescent="0.25">
      <c r="A75" s="173" t="s">
        <v>121</v>
      </c>
      <c r="B75">
        <v>17.899999999999999</v>
      </c>
      <c r="C75">
        <v>10</v>
      </c>
      <c r="D75">
        <v>22.2</v>
      </c>
      <c r="E75">
        <v>55.1</v>
      </c>
      <c r="F75">
        <v>0</v>
      </c>
      <c r="G75">
        <v>0</v>
      </c>
    </row>
    <row r="76" spans="1:7" ht="15" x14ac:dyDescent="0.25">
      <c r="A76" s="173" t="s">
        <v>122</v>
      </c>
      <c r="B76">
        <v>4.2</v>
      </c>
      <c r="C76">
        <v>0</v>
      </c>
      <c r="D76">
        <v>83.2</v>
      </c>
      <c r="E76">
        <v>89.4</v>
      </c>
      <c r="F76">
        <v>0</v>
      </c>
      <c r="G76">
        <v>0</v>
      </c>
    </row>
    <row r="77" spans="1:7" ht="15" x14ac:dyDescent="0.25">
      <c r="A77" s="173" t="s">
        <v>65</v>
      </c>
      <c r="B77" t="s">
        <v>67</v>
      </c>
      <c r="C77" t="s">
        <v>68</v>
      </c>
      <c r="D77" t="s">
        <v>66</v>
      </c>
      <c r="E77" t="s">
        <v>68</v>
      </c>
      <c r="F77" t="s">
        <v>181</v>
      </c>
      <c r="G77" t="s">
        <v>66</v>
      </c>
    </row>
    <row r="78" spans="1:7" ht="15" x14ac:dyDescent="0.25">
      <c r="A78" s="173" t="s">
        <v>123</v>
      </c>
      <c r="B78">
        <v>3982.4</v>
      </c>
      <c r="C78">
        <v>3107</v>
      </c>
      <c r="D78">
        <v>6953.9</v>
      </c>
      <c r="E78">
        <v>8966.6</v>
      </c>
      <c r="F78">
        <v>60.4</v>
      </c>
      <c r="G78">
        <v>0</v>
      </c>
    </row>
    <row r="79" spans="1:7" ht="15" x14ac:dyDescent="0.25">
      <c r="A79" s="173" t="s">
        <v>124</v>
      </c>
      <c r="B79">
        <v>780.5</v>
      </c>
      <c r="C79">
        <v>420.4</v>
      </c>
      <c r="D79">
        <v>0</v>
      </c>
      <c r="E79">
        <v>0</v>
      </c>
      <c r="F79">
        <v>45</v>
      </c>
      <c r="G79">
        <v>0</v>
      </c>
    </row>
    <row r="80" spans="1:7" ht="15" x14ac:dyDescent="0.25">
      <c r="A80" s="173" t="s">
        <v>65</v>
      </c>
      <c r="B80" t="s">
        <v>67</v>
      </c>
      <c r="C80" t="s">
        <v>68</v>
      </c>
      <c r="D80" t="s">
        <v>66</v>
      </c>
      <c r="E80" t="s">
        <v>68</v>
      </c>
      <c r="F80" t="s">
        <v>181</v>
      </c>
      <c r="G80" t="s">
        <v>66</v>
      </c>
    </row>
    <row r="81" spans="1:7" ht="15" x14ac:dyDescent="0.25">
      <c r="A81" s="173" t="s">
        <v>125</v>
      </c>
      <c r="B81">
        <v>4762.8</v>
      </c>
      <c r="C81">
        <v>3527.4</v>
      </c>
      <c r="D81">
        <v>6953.9</v>
      </c>
      <c r="E81">
        <v>8966.6</v>
      </c>
      <c r="F81">
        <v>105.4</v>
      </c>
      <c r="G81">
        <v>0</v>
      </c>
    </row>
    <row r="82" spans="1:7" ht="15" x14ac:dyDescent="0.25">
      <c r="A82" s="173" t="s">
        <v>126</v>
      </c>
      <c r="B82" t="s">
        <v>45</v>
      </c>
      <c r="C82" t="s">
        <v>45</v>
      </c>
      <c r="D82">
        <v>0</v>
      </c>
      <c r="E82">
        <v>0</v>
      </c>
      <c r="F82" t="s">
        <v>45</v>
      </c>
      <c r="G82" t="s">
        <v>45</v>
      </c>
    </row>
    <row r="83" spans="1:7" ht="15" x14ac:dyDescent="0.25">
      <c r="A83" s="173" t="s">
        <v>127</v>
      </c>
      <c r="B83">
        <v>0</v>
      </c>
      <c r="C83">
        <v>0</v>
      </c>
      <c r="D83" t="s">
        <v>45</v>
      </c>
      <c r="E83" t="s">
        <v>45</v>
      </c>
      <c r="F83">
        <v>0</v>
      </c>
      <c r="G83">
        <v>0</v>
      </c>
    </row>
    <row r="84" spans="1:7" ht="15" x14ac:dyDescent="0.25">
      <c r="A84" s="173" t="s">
        <v>65</v>
      </c>
      <c r="B84" t="s">
        <v>67</v>
      </c>
      <c r="C84" t="s">
        <v>68</v>
      </c>
      <c r="D84" t="s">
        <v>66</v>
      </c>
      <c r="E84" t="s">
        <v>68</v>
      </c>
      <c r="F84" t="s">
        <v>181</v>
      </c>
      <c r="G84" t="s">
        <v>66</v>
      </c>
    </row>
  </sheetData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1E4DF-84FE-4A37-B6B4-5626FAB5777B}">
  <dimension ref="A1:G83"/>
  <sheetViews>
    <sheetView topLeftCell="A54" workbookViewId="0">
      <selection activeCell="A9" sqref="A9:A91"/>
    </sheetView>
  </sheetViews>
  <sheetFormatPr defaultRowHeight="13.2" x14ac:dyDescent="0.25"/>
  <cols>
    <col min="1" max="1" width="30.33203125" customWidth="1"/>
    <col min="2" max="2" width="12.33203125" customWidth="1"/>
    <col min="3" max="4" width="11.33203125" customWidth="1"/>
    <col min="5" max="5" width="11.6640625" customWidth="1"/>
    <col min="6" max="6" width="12.6640625" customWidth="1"/>
    <col min="7" max="7" width="12.441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256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32</v>
      </c>
      <c r="C12">
        <v>0</v>
      </c>
      <c r="D12">
        <v>127.9</v>
      </c>
      <c r="E12">
        <v>202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31.5</v>
      </c>
      <c r="C14">
        <v>0</v>
      </c>
      <c r="D14">
        <v>74.2</v>
      </c>
      <c r="E14">
        <v>170.7</v>
      </c>
      <c r="F14">
        <v>0</v>
      </c>
      <c r="G14">
        <v>0</v>
      </c>
    </row>
    <row r="15" spans="1:7" ht="15" x14ac:dyDescent="0.25">
      <c r="A15" s="173" t="s">
        <v>255</v>
      </c>
      <c r="B15">
        <v>0.5</v>
      </c>
      <c r="C15">
        <v>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73</v>
      </c>
      <c r="B17">
        <v>0</v>
      </c>
      <c r="C17">
        <v>0</v>
      </c>
      <c r="D17">
        <v>20.9</v>
      </c>
      <c r="E17">
        <v>0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388.9</v>
      </c>
      <c r="C20">
        <v>391</v>
      </c>
      <c r="D20">
        <v>777.4</v>
      </c>
      <c r="E20">
        <v>859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228.3</v>
      </c>
      <c r="C22">
        <v>145.69999999999999</v>
      </c>
      <c r="D22">
        <v>481</v>
      </c>
      <c r="E22">
        <v>311.5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466</v>
      </c>
      <c r="C24">
        <v>0</v>
      </c>
      <c r="D24">
        <v>346.6</v>
      </c>
      <c r="E24">
        <v>616.20000000000005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1307.3</v>
      </c>
      <c r="C26">
        <v>1167.9000000000001</v>
      </c>
      <c r="D26">
        <v>2250.5</v>
      </c>
      <c r="E26">
        <v>2462.1</v>
      </c>
      <c r="F26">
        <v>0</v>
      </c>
      <c r="G26">
        <v>0</v>
      </c>
    </row>
    <row r="27" spans="1:7" ht="15" x14ac:dyDescent="0.25">
      <c r="A27" s="173" t="s">
        <v>167</v>
      </c>
      <c r="B27">
        <v>0</v>
      </c>
      <c r="C27">
        <v>0</v>
      </c>
      <c r="D27">
        <v>34.5</v>
      </c>
      <c r="E27">
        <v>0</v>
      </c>
      <c r="F27">
        <v>0</v>
      </c>
      <c r="G27">
        <v>0</v>
      </c>
    </row>
    <row r="28" spans="1:7" ht="15" x14ac:dyDescent="0.25">
      <c r="A28" s="173" t="s">
        <v>78</v>
      </c>
      <c r="B28">
        <v>0</v>
      </c>
      <c r="C28">
        <v>5.5</v>
      </c>
      <c r="D28">
        <v>28.7</v>
      </c>
      <c r="E28">
        <v>0</v>
      </c>
      <c r="F28">
        <v>0</v>
      </c>
      <c r="G28">
        <v>0</v>
      </c>
    </row>
    <row r="29" spans="1:7" ht="15" x14ac:dyDescent="0.25">
      <c r="A29" s="173" t="s">
        <v>79</v>
      </c>
      <c r="B29">
        <v>0.4</v>
      </c>
      <c r="C29">
        <v>0.2</v>
      </c>
      <c r="D29">
        <v>1.5</v>
      </c>
      <c r="E29">
        <v>1.5</v>
      </c>
      <c r="F29">
        <v>0</v>
      </c>
      <c r="G29">
        <v>0</v>
      </c>
    </row>
    <row r="30" spans="1:7" ht="15" x14ac:dyDescent="0.25">
      <c r="A30" s="173" t="s">
        <v>80</v>
      </c>
      <c r="B30">
        <v>22.5</v>
      </c>
      <c r="C30">
        <v>63</v>
      </c>
      <c r="D30">
        <v>233.3</v>
      </c>
      <c r="E30">
        <v>236.1</v>
      </c>
      <c r="F30">
        <v>0</v>
      </c>
      <c r="G30">
        <v>0</v>
      </c>
    </row>
    <row r="31" spans="1:7" ht="15" x14ac:dyDescent="0.25">
      <c r="A31" s="173" t="s">
        <v>173</v>
      </c>
      <c r="B31">
        <v>0</v>
      </c>
      <c r="C31">
        <v>0</v>
      </c>
      <c r="D31">
        <v>0</v>
      </c>
      <c r="E31">
        <v>105</v>
      </c>
      <c r="F31">
        <v>0</v>
      </c>
      <c r="G31">
        <v>0</v>
      </c>
    </row>
    <row r="32" spans="1:7" ht="15" x14ac:dyDescent="0.25">
      <c r="A32" s="173" t="s">
        <v>168</v>
      </c>
      <c r="B32">
        <v>0</v>
      </c>
      <c r="C32">
        <v>0</v>
      </c>
      <c r="D32" t="s">
        <v>94</v>
      </c>
      <c r="E32">
        <v>0</v>
      </c>
      <c r="F32">
        <v>0</v>
      </c>
      <c r="G32">
        <v>0</v>
      </c>
    </row>
    <row r="33" spans="1:7" ht="15" x14ac:dyDescent="0.25">
      <c r="A33" s="173" t="s">
        <v>81</v>
      </c>
      <c r="B33">
        <v>237.1</v>
      </c>
      <c r="C33">
        <v>290.60000000000002</v>
      </c>
      <c r="D33">
        <v>490.9</v>
      </c>
      <c r="E33">
        <v>527</v>
      </c>
      <c r="F33">
        <v>0</v>
      </c>
      <c r="G33">
        <v>0</v>
      </c>
    </row>
    <row r="34" spans="1:7" ht="15" x14ac:dyDescent="0.25">
      <c r="A34" s="173" t="s">
        <v>169</v>
      </c>
      <c r="B34">
        <v>0.1</v>
      </c>
      <c r="C34">
        <v>0</v>
      </c>
      <c r="D34">
        <v>0</v>
      </c>
      <c r="E34">
        <v>0</v>
      </c>
      <c r="F34">
        <v>0</v>
      </c>
      <c r="G34">
        <v>0</v>
      </c>
    </row>
    <row r="35" spans="1:7" ht="15" x14ac:dyDescent="0.25">
      <c r="A35" s="173" t="s">
        <v>82</v>
      </c>
      <c r="B35">
        <v>0.5</v>
      </c>
      <c r="C35">
        <v>0</v>
      </c>
      <c r="D35">
        <v>61.1</v>
      </c>
      <c r="E35">
        <v>38.799999999999997</v>
      </c>
      <c r="F35">
        <v>0</v>
      </c>
      <c r="G35">
        <v>0</v>
      </c>
    </row>
    <row r="36" spans="1:7" ht="15" x14ac:dyDescent="0.25">
      <c r="A36" s="173" t="s">
        <v>83</v>
      </c>
      <c r="B36">
        <v>806</v>
      </c>
      <c r="C36">
        <v>574.5</v>
      </c>
      <c r="D36">
        <v>891.1</v>
      </c>
      <c r="E36">
        <v>1009.9</v>
      </c>
      <c r="F36">
        <v>0</v>
      </c>
      <c r="G36">
        <v>0</v>
      </c>
    </row>
    <row r="37" spans="1:7" ht="15" x14ac:dyDescent="0.25">
      <c r="A37" s="173" t="s">
        <v>84</v>
      </c>
      <c r="B37">
        <v>0</v>
      </c>
      <c r="C37">
        <v>0</v>
      </c>
      <c r="D37">
        <v>19.8</v>
      </c>
      <c r="E37">
        <v>0</v>
      </c>
      <c r="F37">
        <v>0</v>
      </c>
      <c r="G37">
        <v>0</v>
      </c>
    </row>
    <row r="38" spans="1:7" ht="15" x14ac:dyDescent="0.25">
      <c r="A38" s="173" t="s">
        <v>85</v>
      </c>
      <c r="B38">
        <v>21.5</v>
      </c>
      <c r="C38">
        <v>0</v>
      </c>
      <c r="D38">
        <v>22.1</v>
      </c>
      <c r="E38">
        <v>22.3</v>
      </c>
      <c r="F38">
        <v>0</v>
      </c>
      <c r="G38">
        <v>0</v>
      </c>
    </row>
    <row r="39" spans="1:7" ht="15" x14ac:dyDescent="0.25">
      <c r="A39" s="173" t="s">
        <v>86</v>
      </c>
      <c r="B39">
        <v>117.5</v>
      </c>
      <c r="C39">
        <v>209.6</v>
      </c>
      <c r="D39">
        <v>163.6</v>
      </c>
      <c r="E39">
        <v>182.4</v>
      </c>
      <c r="F39">
        <v>0</v>
      </c>
      <c r="G39">
        <v>0</v>
      </c>
    </row>
    <row r="40" spans="1:7" ht="15" x14ac:dyDescent="0.25">
      <c r="A40" s="173" t="s">
        <v>88</v>
      </c>
      <c r="B40">
        <v>51.7</v>
      </c>
      <c r="C40">
        <v>24.5</v>
      </c>
      <c r="D40">
        <v>197.9</v>
      </c>
      <c r="E40">
        <v>181.7</v>
      </c>
      <c r="F40">
        <v>0</v>
      </c>
      <c r="G40">
        <v>0</v>
      </c>
    </row>
    <row r="41" spans="1:7" ht="15" x14ac:dyDescent="0.25">
      <c r="A41" s="173" t="s">
        <v>89</v>
      </c>
      <c r="B41">
        <v>50</v>
      </c>
      <c r="C41">
        <v>0</v>
      </c>
      <c r="D41">
        <v>106.2</v>
      </c>
      <c r="E41">
        <v>157.5</v>
      </c>
      <c r="F41">
        <v>0</v>
      </c>
      <c r="G41">
        <v>0</v>
      </c>
    </row>
    <row r="42" spans="1:7" ht="15" x14ac:dyDescent="0.25">
      <c r="A42" s="173" t="s">
        <v>69</v>
      </c>
    </row>
    <row r="43" spans="1:7" ht="15" x14ac:dyDescent="0.25">
      <c r="A43" s="173" t="s">
        <v>90</v>
      </c>
      <c r="B43">
        <v>40</v>
      </c>
      <c r="C43">
        <v>97.5</v>
      </c>
      <c r="D43">
        <v>306.89999999999998</v>
      </c>
      <c r="E43">
        <v>713.6</v>
      </c>
      <c r="F43">
        <v>0</v>
      </c>
      <c r="G43">
        <v>0</v>
      </c>
    </row>
    <row r="44" spans="1:7" ht="15" x14ac:dyDescent="0.25">
      <c r="A44" s="173" t="s">
        <v>91</v>
      </c>
      <c r="B44">
        <v>20</v>
      </c>
      <c r="C44">
        <v>31.5</v>
      </c>
      <c r="D44">
        <v>81.5</v>
      </c>
      <c r="E44">
        <v>0</v>
      </c>
      <c r="F44">
        <v>0</v>
      </c>
      <c r="G44">
        <v>0</v>
      </c>
    </row>
    <row r="45" spans="1:7" ht="15" x14ac:dyDescent="0.25">
      <c r="A45" s="173" t="s">
        <v>92</v>
      </c>
      <c r="B45">
        <v>20</v>
      </c>
      <c r="C45">
        <v>0</v>
      </c>
      <c r="D45">
        <v>0</v>
      </c>
      <c r="E45">
        <v>66</v>
      </c>
      <c r="F45">
        <v>0</v>
      </c>
      <c r="G45">
        <v>0</v>
      </c>
    </row>
    <row r="46" spans="1:7" ht="15" x14ac:dyDescent="0.25">
      <c r="A46" s="173" t="s">
        <v>175</v>
      </c>
      <c r="B46">
        <v>0</v>
      </c>
      <c r="C46">
        <v>0</v>
      </c>
      <c r="D46">
        <v>0</v>
      </c>
      <c r="E46">
        <v>46.6</v>
      </c>
      <c r="F46">
        <v>0</v>
      </c>
      <c r="G46">
        <v>0</v>
      </c>
    </row>
    <row r="47" spans="1:7" ht="15" x14ac:dyDescent="0.25">
      <c r="A47" s="173" t="s">
        <v>93</v>
      </c>
      <c r="B47">
        <v>0</v>
      </c>
      <c r="C47">
        <v>0</v>
      </c>
      <c r="D47">
        <v>21.2</v>
      </c>
      <c r="E47">
        <v>31.9</v>
      </c>
      <c r="F47">
        <v>0</v>
      </c>
      <c r="G47">
        <v>0</v>
      </c>
    </row>
    <row r="48" spans="1:7" ht="15" x14ac:dyDescent="0.25">
      <c r="A48" s="173" t="s">
        <v>95</v>
      </c>
      <c r="B48">
        <v>0</v>
      </c>
      <c r="C48">
        <v>0</v>
      </c>
      <c r="D48">
        <v>4.2</v>
      </c>
      <c r="E48">
        <v>2.7</v>
      </c>
      <c r="F48">
        <v>0</v>
      </c>
      <c r="G48">
        <v>0</v>
      </c>
    </row>
    <row r="49" spans="1:7" ht="15" x14ac:dyDescent="0.25">
      <c r="A49" s="173" t="s">
        <v>96</v>
      </c>
      <c r="B49">
        <v>0</v>
      </c>
      <c r="C49">
        <v>66</v>
      </c>
      <c r="D49">
        <v>189.1</v>
      </c>
      <c r="E49">
        <v>539.1</v>
      </c>
      <c r="F49">
        <v>0</v>
      </c>
      <c r="G49">
        <v>0</v>
      </c>
    </row>
    <row r="50" spans="1:7" ht="15" x14ac:dyDescent="0.25">
      <c r="A50" s="173" t="s">
        <v>97</v>
      </c>
      <c r="B50">
        <v>0</v>
      </c>
      <c r="C50">
        <v>0</v>
      </c>
      <c r="D50">
        <v>11</v>
      </c>
      <c r="E50">
        <v>27.4</v>
      </c>
      <c r="F50">
        <v>0</v>
      </c>
      <c r="G50">
        <v>0</v>
      </c>
    </row>
    <row r="51" spans="1:7" ht="15" x14ac:dyDescent="0.25">
      <c r="A51" s="173" t="s">
        <v>69</v>
      </c>
    </row>
    <row r="52" spans="1:7" ht="15" x14ac:dyDescent="0.25">
      <c r="A52" s="173" t="s">
        <v>98</v>
      </c>
      <c r="B52">
        <v>1370</v>
      </c>
      <c r="C52">
        <v>1211.4000000000001</v>
      </c>
      <c r="D52">
        <v>2529.4</v>
      </c>
      <c r="E52">
        <v>3650.7</v>
      </c>
      <c r="F52">
        <v>60.4</v>
      </c>
      <c r="G52">
        <v>0</v>
      </c>
    </row>
    <row r="53" spans="1:7" ht="15" x14ac:dyDescent="0.25">
      <c r="A53" s="173" t="s">
        <v>99</v>
      </c>
      <c r="B53">
        <v>4.5999999999999996</v>
      </c>
      <c r="C53">
        <v>10.9</v>
      </c>
      <c r="D53">
        <v>9.5</v>
      </c>
      <c r="E53">
        <v>8.6999999999999993</v>
      </c>
      <c r="F53">
        <v>0</v>
      </c>
      <c r="G53">
        <v>0</v>
      </c>
    </row>
    <row r="54" spans="1:7" ht="15" x14ac:dyDescent="0.25">
      <c r="A54" s="173" t="s">
        <v>100</v>
      </c>
      <c r="B54">
        <v>6.5</v>
      </c>
      <c r="C54">
        <v>5.4</v>
      </c>
      <c r="D54">
        <v>6.3</v>
      </c>
      <c r="E54">
        <v>11</v>
      </c>
      <c r="F54">
        <v>0</v>
      </c>
      <c r="G54">
        <v>0</v>
      </c>
    </row>
    <row r="55" spans="1:7" ht="15" x14ac:dyDescent="0.25">
      <c r="A55" s="173" t="s">
        <v>101</v>
      </c>
      <c r="B55">
        <v>15</v>
      </c>
      <c r="C55">
        <v>0</v>
      </c>
      <c r="D55">
        <v>90.2</v>
      </c>
      <c r="E55">
        <v>282.10000000000002</v>
      </c>
      <c r="F55">
        <v>0</v>
      </c>
      <c r="G55">
        <v>0</v>
      </c>
    </row>
    <row r="56" spans="1:7" ht="15" x14ac:dyDescent="0.25">
      <c r="A56" s="173" t="s">
        <v>102</v>
      </c>
      <c r="B56">
        <v>16</v>
      </c>
      <c r="C56">
        <v>14</v>
      </c>
      <c r="D56">
        <v>24.7</v>
      </c>
      <c r="E56">
        <v>42.3</v>
      </c>
      <c r="F56">
        <v>0</v>
      </c>
      <c r="G56">
        <v>0</v>
      </c>
    </row>
    <row r="57" spans="1:7" ht="15" x14ac:dyDescent="0.25">
      <c r="A57" s="173" t="s">
        <v>103</v>
      </c>
      <c r="B57">
        <v>17.399999999999999</v>
      </c>
      <c r="C57">
        <v>1.1000000000000001</v>
      </c>
      <c r="D57">
        <v>35.200000000000003</v>
      </c>
      <c r="E57">
        <v>6.9</v>
      </c>
      <c r="F57">
        <v>0</v>
      </c>
      <c r="G57">
        <v>0</v>
      </c>
    </row>
    <row r="58" spans="1:7" ht="15" x14ac:dyDescent="0.25">
      <c r="A58" s="173" t="s">
        <v>104</v>
      </c>
      <c r="B58">
        <v>50</v>
      </c>
      <c r="C58">
        <v>10</v>
      </c>
      <c r="D58">
        <v>182.9</v>
      </c>
      <c r="E58">
        <v>214.2</v>
      </c>
      <c r="F58">
        <v>0</v>
      </c>
      <c r="G58">
        <v>0</v>
      </c>
    </row>
    <row r="59" spans="1:7" ht="15" x14ac:dyDescent="0.25">
      <c r="A59" s="173" t="s">
        <v>105</v>
      </c>
      <c r="B59">
        <v>36.1</v>
      </c>
      <c r="C59">
        <v>69.099999999999994</v>
      </c>
      <c r="D59">
        <v>148.69999999999999</v>
      </c>
      <c r="E59">
        <v>336.1</v>
      </c>
      <c r="F59">
        <v>0</v>
      </c>
      <c r="G59">
        <v>0</v>
      </c>
    </row>
    <row r="60" spans="1:7" ht="15" x14ac:dyDescent="0.25">
      <c r="A60" s="173" t="s">
        <v>106</v>
      </c>
      <c r="B60">
        <v>33.4</v>
      </c>
      <c r="C60">
        <v>65.7</v>
      </c>
      <c r="D60">
        <v>103.4</v>
      </c>
      <c r="E60">
        <v>152.4</v>
      </c>
      <c r="F60">
        <v>0</v>
      </c>
      <c r="G60">
        <v>0</v>
      </c>
    </row>
    <row r="61" spans="1:7" ht="15" x14ac:dyDescent="0.25">
      <c r="A61" s="173" t="s">
        <v>107</v>
      </c>
      <c r="B61">
        <v>10</v>
      </c>
      <c r="C61">
        <v>10</v>
      </c>
      <c r="D61">
        <v>208.8</v>
      </c>
      <c r="E61">
        <v>222.7</v>
      </c>
      <c r="F61">
        <v>0</v>
      </c>
      <c r="G61">
        <v>0</v>
      </c>
    </row>
    <row r="62" spans="1:7" ht="15" x14ac:dyDescent="0.25">
      <c r="A62" s="173" t="s">
        <v>109</v>
      </c>
      <c r="B62">
        <v>14.5</v>
      </c>
      <c r="C62">
        <v>103.3</v>
      </c>
      <c r="D62">
        <v>64.900000000000006</v>
      </c>
      <c r="E62">
        <v>201.5</v>
      </c>
      <c r="F62">
        <v>0</v>
      </c>
      <c r="G62">
        <v>0</v>
      </c>
    </row>
    <row r="63" spans="1:7" ht="15" x14ac:dyDescent="0.25">
      <c r="A63" s="173" t="s">
        <v>110</v>
      </c>
      <c r="B63">
        <v>0</v>
      </c>
      <c r="C63">
        <v>0</v>
      </c>
      <c r="D63">
        <v>0</v>
      </c>
      <c r="E63">
        <v>7.6</v>
      </c>
      <c r="F63">
        <v>0</v>
      </c>
      <c r="G63">
        <v>0</v>
      </c>
    </row>
    <row r="64" spans="1:7" ht="15" x14ac:dyDescent="0.25">
      <c r="A64" s="173" t="s">
        <v>111</v>
      </c>
      <c r="B64">
        <v>14.5</v>
      </c>
      <c r="C64">
        <v>0</v>
      </c>
      <c r="D64">
        <v>47.7</v>
      </c>
      <c r="E64">
        <v>7.1</v>
      </c>
      <c r="F64">
        <v>0</v>
      </c>
      <c r="G64">
        <v>0</v>
      </c>
    </row>
    <row r="65" spans="1:7" ht="15" x14ac:dyDescent="0.25">
      <c r="A65" s="173" t="s">
        <v>112</v>
      </c>
      <c r="B65">
        <v>105</v>
      </c>
      <c r="C65">
        <v>122.8</v>
      </c>
      <c r="D65">
        <v>111.3</v>
      </c>
      <c r="E65">
        <v>129.4</v>
      </c>
      <c r="F65">
        <v>0</v>
      </c>
      <c r="G65">
        <v>0</v>
      </c>
    </row>
    <row r="66" spans="1:7" ht="15" x14ac:dyDescent="0.25">
      <c r="A66" s="173" t="s">
        <v>113</v>
      </c>
      <c r="B66">
        <v>22</v>
      </c>
      <c r="C66">
        <v>44</v>
      </c>
      <c r="D66">
        <v>46</v>
      </c>
      <c r="E66">
        <v>88</v>
      </c>
      <c r="F66">
        <v>0</v>
      </c>
      <c r="G66">
        <v>0</v>
      </c>
    </row>
    <row r="67" spans="1:7" ht="15" x14ac:dyDescent="0.25">
      <c r="A67" s="173" t="s">
        <v>114</v>
      </c>
      <c r="B67">
        <v>2</v>
      </c>
      <c r="C67">
        <v>5.7</v>
      </c>
      <c r="D67">
        <v>12.7</v>
      </c>
      <c r="E67">
        <v>17.2</v>
      </c>
      <c r="F67">
        <v>0</v>
      </c>
      <c r="G67">
        <v>0</v>
      </c>
    </row>
    <row r="68" spans="1:7" ht="15" x14ac:dyDescent="0.25">
      <c r="A68" s="173" t="s">
        <v>115</v>
      </c>
      <c r="B68">
        <v>722.5</v>
      </c>
      <c r="C68">
        <v>612.29999999999995</v>
      </c>
      <c r="D68">
        <v>1171.8</v>
      </c>
      <c r="E68">
        <v>1517.8</v>
      </c>
      <c r="F68">
        <v>18.2</v>
      </c>
      <c r="G68">
        <v>0</v>
      </c>
    </row>
    <row r="69" spans="1:7" ht="15" x14ac:dyDescent="0.25">
      <c r="A69" s="173" t="s">
        <v>116</v>
      </c>
      <c r="B69">
        <v>0</v>
      </c>
      <c r="C69">
        <v>0</v>
      </c>
      <c r="D69" t="s">
        <v>94</v>
      </c>
      <c r="E69">
        <v>0</v>
      </c>
      <c r="F69">
        <v>0</v>
      </c>
      <c r="G69">
        <v>0</v>
      </c>
    </row>
    <row r="70" spans="1:7" ht="15" x14ac:dyDescent="0.25">
      <c r="A70" s="173" t="s">
        <v>117</v>
      </c>
      <c r="B70">
        <v>41</v>
      </c>
      <c r="C70">
        <v>6</v>
      </c>
      <c r="D70">
        <v>14.4</v>
      </c>
      <c r="E70">
        <v>24.8</v>
      </c>
      <c r="F70">
        <v>0</v>
      </c>
      <c r="G70">
        <v>0</v>
      </c>
    </row>
    <row r="71" spans="1:7" ht="15" x14ac:dyDescent="0.25">
      <c r="A71" s="173" t="s">
        <v>118</v>
      </c>
      <c r="B71">
        <v>113.7</v>
      </c>
      <c r="C71">
        <v>82.2</v>
      </c>
      <c r="D71">
        <v>51.5</v>
      </c>
      <c r="E71">
        <v>66.5</v>
      </c>
      <c r="F71">
        <v>17.2</v>
      </c>
      <c r="G71">
        <v>0</v>
      </c>
    </row>
    <row r="72" spans="1:7" ht="15" x14ac:dyDescent="0.25">
      <c r="A72" s="173" t="s">
        <v>119</v>
      </c>
      <c r="B72">
        <v>89</v>
      </c>
      <c r="C72">
        <v>39</v>
      </c>
      <c r="D72">
        <v>79.599999999999994</v>
      </c>
      <c r="E72">
        <v>84.6</v>
      </c>
      <c r="F72">
        <v>25</v>
      </c>
      <c r="G72">
        <v>0</v>
      </c>
    </row>
    <row r="73" spans="1:7" ht="15" x14ac:dyDescent="0.25">
      <c r="A73" s="173" t="s">
        <v>120</v>
      </c>
      <c r="B73">
        <v>25.7</v>
      </c>
      <c r="C73">
        <v>0.1</v>
      </c>
      <c r="D73">
        <v>23.7</v>
      </c>
      <c r="E73">
        <v>85.5</v>
      </c>
      <c r="F73">
        <v>0</v>
      </c>
      <c r="G73">
        <v>0</v>
      </c>
    </row>
    <row r="74" spans="1:7" ht="15" x14ac:dyDescent="0.25">
      <c r="A74" s="173" t="s">
        <v>121</v>
      </c>
      <c r="B74">
        <v>26.8</v>
      </c>
      <c r="C74">
        <v>10</v>
      </c>
      <c r="D74">
        <v>13.1</v>
      </c>
      <c r="E74">
        <v>55.1</v>
      </c>
      <c r="F74">
        <v>0</v>
      </c>
      <c r="G74">
        <v>0</v>
      </c>
    </row>
    <row r="75" spans="1:7" ht="15" x14ac:dyDescent="0.25">
      <c r="A75" s="173" t="s">
        <v>122</v>
      </c>
      <c r="B75">
        <v>4.2</v>
      </c>
      <c r="C75">
        <v>0</v>
      </c>
      <c r="D75">
        <v>83.2</v>
      </c>
      <c r="E75">
        <v>89.4</v>
      </c>
      <c r="F75">
        <v>0</v>
      </c>
      <c r="G75">
        <v>0</v>
      </c>
    </row>
    <row r="76" spans="1:7" ht="15" x14ac:dyDescent="0.25">
      <c r="A76" s="173" t="s">
        <v>65</v>
      </c>
      <c r="B76" t="s">
        <v>66</v>
      </c>
      <c r="C76" t="s">
        <v>67</v>
      </c>
      <c r="D76" t="s">
        <v>66</v>
      </c>
      <c r="E76" t="s">
        <v>66</v>
      </c>
      <c r="F76" t="s">
        <v>66</v>
      </c>
      <c r="G76" t="s">
        <v>68</v>
      </c>
    </row>
    <row r="77" spans="1:7" ht="15" x14ac:dyDescent="0.25">
      <c r="A77" s="173" t="s">
        <v>123</v>
      </c>
      <c r="B77">
        <v>3832.4</v>
      </c>
      <c r="C77">
        <v>3013.6</v>
      </c>
      <c r="D77">
        <v>6819.6</v>
      </c>
      <c r="E77">
        <v>8815.1</v>
      </c>
      <c r="F77">
        <v>60.4</v>
      </c>
      <c r="G77">
        <v>0</v>
      </c>
    </row>
    <row r="78" spans="1:7" ht="15" x14ac:dyDescent="0.25">
      <c r="A78" s="173" t="s">
        <v>124</v>
      </c>
      <c r="B78">
        <v>710.5</v>
      </c>
      <c r="C78">
        <v>342.8</v>
      </c>
      <c r="D78">
        <v>0</v>
      </c>
      <c r="E78">
        <v>0</v>
      </c>
      <c r="F78">
        <v>45</v>
      </c>
      <c r="G78">
        <v>0</v>
      </c>
    </row>
    <row r="79" spans="1:7" ht="15" x14ac:dyDescent="0.25">
      <c r="A79" s="173" t="s">
        <v>65</v>
      </c>
      <c r="B79" t="s">
        <v>66</v>
      </c>
      <c r="C79" t="s">
        <v>67</v>
      </c>
      <c r="D79" t="s">
        <v>66</v>
      </c>
      <c r="E79" t="s">
        <v>66</v>
      </c>
      <c r="F79" t="s">
        <v>66</v>
      </c>
      <c r="G79" t="s">
        <v>68</v>
      </c>
    </row>
    <row r="80" spans="1:7" ht="15" x14ac:dyDescent="0.25">
      <c r="A80" s="173" t="s">
        <v>125</v>
      </c>
      <c r="B80">
        <v>4542.8</v>
      </c>
      <c r="C80">
        <v>3356.4</v>
      </c>
      <c r="D80">
        <v>6819.6</v>
      </c>
      <c r="E80">
        <v>8815.1</v>
      </c>
      <c r="F80">
        <v>105.4</v>
      </c>
      <c r="G80">
        <v>0</v>
      </c>
    </row>
    <row r="81" spans="1:7" ht="15" x14ac:dyDescent="0.25">
      <c r="A81" s="173" t="s">
        <v>126</v>
      </c>
      <c r="B81" t="s">
        <v>45</v>
      </c>
      <c r="C81" t="s">
        <v>45</v>
      </c>
      <c r="D81">
        <v>0</v>
      </c>
      <c r="E81">
        <v>0</v>
      </c>
      <c r="F81" t="s">
        <v>45</v>
      </c>
      <c r="G81" t="s">
        <v>45</v>
      </c>
    </row>
    <row r="82" spans="1:7" ht="15" x14ac:dyDescent="0.25">
      <c r="A82" s="173" t="s">
        <v>127</v>
      </c>
      <c r="B82">
        <v>0</v>
      </c>
      <c r="C82">
        <v>0</v>
      </c>
      <c r="D82" t="s">
        <v>45</v>
      </c>
      <c r="E82" t="s">
        <v>45</v>
      </c>
      <c r="F82">
        <v>0</v>
      </c>
      <c r="G82">
        <v>0</v>
      </c>
    </row>
    <row r="83" spans="1:7" ht="15" x14ac:dyDescent="0.25">
      <c r="A83" s="173" t="s">
        <v>65</v>
      </c>
      <c r="B83" t="s">
        <v>66</v>
      </c>
      <c r="C83" t="s">
        <v>67</v>
      </c>
      <c r="D83" t="s">
        <v>66</v>
      </c>
      <c r="E83" t="s">
        <v>66</v>
      </c>
      <c r="F83" t="s">
        <v>66</v>
      </c>
      <c r="G83" t="s">
        <v>68</v>
      </c>
    </row>
  </sheetData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B85B3-AD41-43E4-881B-7467654AAEB2}">
  <dimension ref="A2:G82"/>
  <sheetViews>
    <sheetView topLeftCell="A62" workbookViewId="0">
      <selection activeCell="B8" sqref="B8"/>
    </sheetView>
  </sheetViews>
  <sheetFormatPr defaultRowHeight="13.2" x14ac:dyDescent="0.25"/>
  <cols>
    <col min="1" max="1" width="29.5546875" customWidth="1"/>
    <col min="2" max="2" width="10.6640625" customWidth="1"/>
    <col min="4" max="4" width="12.33203125" customWidth="1"/>
    <col min="5" max="5" width="12.5546875" customWidth="1"/>
    <col min="6" max="6" width="11.88671875" customWidth="1"/>
  </cols>
  <sheetData>
    <row r="2" spans="1:7" ht="15" x14ac:dyDescent="0.25">
      <c r="A2" s="173" t="s">
        <v>50</v>
      </c>
    </row>
    <row r="3" spans="1:7" ht="15" x14ac:dyDescent="0.25">
      <c r="A3" s="173" t="s">
        <v>51</v>
      </c>
    </row>
    <row r="4" spans="1:7" ht="15" x14ac:dyDescent="0.25">
      <c r="A4" s="173" t="s">
        <v>257</v>
      </c>
    </row>
    <row r="5" spans="1:7" ht="15" x14ac:dyDescent="0.25">
      <c r="A5" s="173" t="s">
        <v>53</v>
      </c>
    </row>
    <row r="6" spans="1:7" ht="15" x14ac:dyDescent="0.25">
      <c r="A6" s="173" t="s">
        <v>54</v>
      </c>
    </row>
    <row r="7" spans="1:7" ht="15" x14ac:dyDescent="0.25">
      <c r="A7" s="173" t="s">
        <v>55</v>
      </c>
    </row>
    <row r="8" spans="1:7" ht="15" x14ac:dyDescent="0.25">
      <c r="B8" s="173" t="s">
        <v>56</v>
      </c>
      <c r="D8" t="s">
        <v>57</v>
      </c>
      <c r="F8" t="s">
        <v>58</v>
      </c>
    </row>
    <row r="9" spans="1:7" ht="15" x14ac:dyDescent="0.25">
      <c r="A9" s="173" t="s">
        <v>55</v>
      </c>
    </row>
    <row r="10" spans="1:7" ht="15" x14ac:dyDescent="0.25">
      <c r="A10" s="173" t="s">
        <v>59</v>
      </c>
      <c r="B10" t="s">
        <v>60</v>
      </c>
      <c r="C10" t="s">
        <v>61</v>
      </c>
      <c r="D10" t="s">
        <v>60</v>
      </c>
      <c r="E10" t="s">
        <v>62</v>
      </c>
      <c r="F10" t="s">
        <v>63</v>
      </c>
      <c r="G10" t="s">
        <v>64</v>
      </c>
    </row>
    <row r="11" spans="1:7" ht="15" x14ac:dyDescent="0.25">
      <c r="A11" s="173" t="s">
        <v>65</v>
      </c>
      <c r="B11" t="s">
        <v>66</v>
      </c>
      <c r="C11" t="s">
        <v>67</v>
      </c>
      <c r="D11" t="s">
        <v>66</v>
      </c>
      <c r="E11" t="s">
        <v>66</v>
      </c>
      <c r="F11" t="s">
        <v>66</v>
      </c>
      <c r="G11" t="s">
        <v>68</v>
      </c>
    </row>
    <row r="12" spans="1:7" ht="15" x14ac:dyDescent="0.25">
      <c r="A12" s="173" t="s">
        <v>69</v>
      </c>
    </row>
    <row r="13" spans="1:7" ht="15" x14ac:dyDescent="0.25">
      <c r="A13" s="173" t="s">
        <v>70</v>
      </c>
      <c r="B13">
        <v>0</v>
      </c>
      <c r="C13">
        <v>0</v>
      </c>
      <c r="D13">
        <v>127.9</v>
      </c>
      <c r="E13">
        <v>202</v>
      </c>
      <c r="F13">
        <v>0</v>
      </c>
      <c r="G13">
        <v>0</v>
      </c>
    </row>
    <row r="14" spans="1:7" ht="15" x14ac:dyDescent="0.25">
      <c r="A14" s="173" t="s">
        <v>165</v>
      </c>
      <c r="B14">
        <v>0</v>
      </c>
      <c r="C14">
        <v>0</v>
      </c>
      <c r="D14">
        <v>22.3</v>
      </c>
      <c r="E14">
        <v>0</v>
      </c>
      <c r="F14">
        <v>0</v>
      </c>
      <c r="G14">
        <v>0</v>
      </c>
    </row>
    <row r="15" spans="1:7" ht="15" x14ac:dyDescent="0.25">
      <c r="A15" s="173" t="s">
        <v>71</v>
      </c>
      <c r="B15">
        <v>0</v>
      </c>
      <c r="C15">
        <v>0</v>
      </c>
      <c r="D15">
        <v>74.2</v>
      </c>
      <c r="E15">
        <v>170.7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73</v>
      </c>
      <c r="B17">
        <v>0</v>
      </c>
      <c r="C17">
        <v>0</v>
      </c>
      <c r="D17">
        <v>20.9</v>
      </c>
      <c r="E17">
        <v>0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388.7</v>
      </c>
      <c r="C20">
        <v>364.8</v>
      </c>
      <c r="D20">
        <v>777.4</v>
      </c>
      <c r="E20">
        <v>858.8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197.1</v>
      </c>
      <c r="C22">
        <v>141.19999999999999</v>
      </c>
      <c r="D22">
        <v>459</v>
      </c>
      <c r="E22">
        <v>275.7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466</v>
      </c>
      <c r="C24">
        <v>0</v>
      </c>
      <c r="D24">
        <v>346.6</v>
      </c>
      <c r="E24">
        <v>616.20000000000005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1222.9000000000001</v>
      </c>
      <c r="C26">
        <v>1009.8</v>
      </c>
      <c r="D26">
        <v>2249</v>
      </c>
      <c r="E26">
        <v>2449.9</v>
      </c>
      <c r="F26">
        <v>0</v>
      </c>
      <c r="G26">
        <v>0</v>
      </c>
    </row>
    <row r="27" spans="1:7" ht="15" x14ac:dyDescent="0.25">
      <c r="A27" s="173" t="s">
        <v>167</v>
      </c>
      <c r="B27">
        <v>0</v>
      </c>
      <c r="C27">
        <v>0</v>
      </c>
      <c r="D27">
        <v>34.5</v>
      </c>
      <c r="E27">
        <v>0</v>
      </c>
      <c r="F27">
        <v>0</v>
      </c>
      <c r="G27">
        <v>0</v>
      </c>
    </row>
    <row r="28" spans="1:7" ht="15" x14ac:dyDescent="0.25">
      <c r="A28" s="173" t="s">
        <v>78</v>
      </c>
      <c r="B28">
        <v>0</v>
      </c>
      <c r="C28">
        <v>3.5</v>
      </c>
      <c r="D28">
        <v>28.7</v>
      </c>
      <c r="E28">
        <v>0</v>
      </c>
      <c r="F28">
        <v>0</v>
      </c>
      <c r="G28">
        <v>0</v>
      </c>
    </row>
    <row r="29" spans="1:7" ht="15" x14ac:dyDescent="0.25">
      <c r="A29" s="173" t="s">
        <v>79</v>
      </c>
      <c r="B29">
        <v>0.4</v>
      </c>
      <c r="C29">
        <v>0.2</v>
      </c>
      <c r="D29">
        <v>1.3</v>
      </c>
      <c r="E29">
        <v>1.5</v>
      </c>
      <c r="F29">
        <v>0</v>
      </c>
      <c r="G29">
        <v>0</v>
      </c>
    </row>
    <row r="30" spans="1:7" ht="15" x14ac:dyDescent="0.25">
      <c r="A30" s="173" t="s">
        <v>80</v>
      </c>
      <c r="B30">
        <v>22.9</v>
      </c>
      <c r="C30">
        <v>0</v>
      </c>
      <c r="D30">
        <v>232.9</v>
      </c>
      <c r="E30">
        <v>236.1</v>
      </c>
      <c r="F30">
        <v>0</v>
      </c>
      <c r="G30">
        <v>0</v>
      </c>
    </row>
    <row r="31" spans="1:7" ht="15" x14ac:dyDescent="0.25">
      <c r="A31" s="173" t="s">
        <v>173</v>
      </c>
      <c r="B31">
        <v>0</v>
      </c>
      <c r="C31">
        <v>0</v>
      </c>
      <c r="D31">
        <v>0</v>
      </c>
      <c r="E31">
        <v>105</v>
      </c>
      <c r="F31">
        <v>0</v>
      </c>
      <c r="G31">
        <v>0</v>
      </c>
    </row>
    <row r="32" spans="1:7" ht="15" x14ac:dyDescent="0.25">
      <c r="A32" s="173" t="s">
        <v>168</v>
      </c>
      <c r="B32">
        <v>0</v>
      </c>
      <c r="C32">
        <v>0</v>
      </c>
      <c r="D32" t="s">
        <v>94</v>
      </c>
      <c r="E32">
        <v>0</v>
      </c>
      <c r="F32">
        <v>0</v>
      </c>
      <c r="G32">
        <v>0</v>
      </c>
    </row>
    <row r="33" spans="1:7" ht="15" x14ac:dyDescent="0.25">
      <c r="A33" s="173" t="s">
        <v>81</v>
      </c>
      <c r="B33">
        <v>234.1</v>
      </c>
      <c r="C33">
        <v>217.1</v>
      </c>
      <c r="D33">
        <v>490.7</v>
      </c>
      <c r="E33">
        <v>518.4</v>
      </c>
      <c r="F33">
        <v>0</v>
      </c>
      <c r="G33">
        <v>0</v>
      </c>
    </row>
    <row r="34" spans="1:7" ht="15" x14ac:dyDescent="0.25">
      <c r="A34" s="173" t="s">
        <v>82</v>
      </c>
      <c r="B34">
        <v>0</v>
      </c>
      <c r="C34">
        <v>0.5</v>
      </c>
      <c r="D34">
        <v>61.1</v>
      </c>
      <c r="E34">
        <v>38.299999999999997</v>
      </c>
      <c r="F34">
        <v>0</v>
      </c>
      <c r="G34">
        <v>0</v>
      </c>
    </row>
    <row r="35" spans="1:7" ht="15" x14ac:dyDescent="0.25">
      <c r="A35" s="173" t="s">
        <v>83</v>
      </c>
      <c r="B35">
        <v>781</v>
      </c>
      <c r="C35">
        <v>551</v>
      </c>
      <c r="D35">
        <v>891.1</v>
      </c>
      <c r="E35">
        <v>1009.9</v>
      </c>
      <c r="F35">
        <v>0</v>
      </c>
      <c r="G35">
        <v>0</v>
      </c>
    </row>
    <row r="36" spans="1:7" ht="15" x14ac:dyDescent="0.25">
      <c r="A36" s="173" t="s">
        <v>84</v>
      </c>
      <c r="B36">
        <v>0</v>
      </c>
      <c r="C36">
        <v>0</v>
      </c>
      <c r="D36">
        <v>19.8</v>
      </c>
      <c r="E36">
        <v>0</v>
      </c>
      <c r="F36">
        <v>0</v>
      </c>
      <c r="G36">
        <v>0</v>
      </c>
    </row>
    <row r="37" spans="1:7" ht="15" x14ac:dyDescent="0.25">
      <c r="A37" s="173" t="s">
        <v>85</v>
      </c>
      <c r="B37">
        <v>21.5</v>
      </c>
      <c r="C37">
        <v>0</v>
      </c>
      <c r="D37">
        <v>22.1</v>
      </c>
      <c r="E37">
        <v>22.3</v>
      </c>
      <c r="F37">
        <v>0</v>
      </c>
      <c r="G37">
        <v>0</v>
      </c>
    </row>
    <row r="38" spans="1:7" ht="15" x14ac:dyDescent="0.25">
      <c r="A38" s="173" t="s">
        <v>86</v>
      </c>
      <c r="B38">
        <v>60.6</v>
      </c>
      <c r="C38">
        <v>209.6</v>
      </c>
      <c r="D38">
        <v>163.6</v>
      </c>
      <c r="E38">
        <v>182.4</v>
      </c>
      <c r="F38">
        <v>0</v>
      </c>
      <c r="G38">
        <v>0</v>
      </c>
    </row>
    <row r="39" spans="1:7" ht="15" x14ac:dyDescent="0.25">
      <c r="A39" s="173" t="s">
        <v>88</v>
      </c>
      <c r="B39">
        <v>52.5</v>
      </c>
      <c r="C39">
        <v>27.8</v>
      </c>
      <c r="D39">
        <v>197.1</v>
      </c>
      <c r="E39">
        <v>178.5</v>
      </c>
      <c r="F39">
        <v>0</v>
      </c>
      <c r="G39">
        <v>0</v>
      </c>
    </row>
    <row r="40" spans="1:7" ht="15" x14ac:dyDescent="0.25">
      <c r="A40" s="173" t="s">
        <v>89</v>
      </c>
      <c r="B40">
        <v>50</v>
      </c>
      <c r="C40">
        <v>0</v>
      </c>
      <c r="D40">
        <v>106.2</v>
      </c>
      <c r="E40">
        <v>157.5</v>
      </c>
      <c r="F40">
        <v>0</v>
      </c>
      <c r="G40">
        <v>0</v>
      </c>
    </row>
    <row r="41" spans="1:7" ht="15" x14ac:dyDescent="0.25">
      <c r="A41" s="173" t="s">
        <v>69</v>
      </c>
    </row>
    <row r="42" spans="1:7" ht="15" x14ac:dyDescent="0.25">
      <c r="A42" s="173" t="s">
        <v>90</v>
      </c>
      <c r="B42">
        <v>40</v>
      </c>
      <c r="C42">
        <v>97.5</v>
      </c>
      <c r="D42">
        <v>284.8</v>
      </c>
      <c r="E42">
        <v>713.6</v>
      </c>
      <c r="F42">
        <v>0</v>
      </c>
      <c r="G42">
        <v>0</v>
      </c>
    </row>
    <row r="43" spans="1:7" ht="15" x14ac:dyDescent="0.25">
      <c r="A43" s="173" t="s">
        <v>91</v>
      </c>
      <c r="B43">
        <v>20</v>
      </c>
      <c r="C43">
        <v>31.5</v>
      </c>
      <c r="D43">
        <v>59.4</v>
      </c>
      <c r="E43">
        <v>0</v>
      </c>
      <c r="F43">
        <v>0</v>
      </c>
      <c r="G43">
        <v>0</v>
      </c>
    </row>
    <row r="44" spans="1:7" ht="15" x14ac:dyDescent="0.25">
      <c r="A44" s="173" t="s">
        <v>92</v>
      </c>
      <c r="B44">
        <v>20</v>
      </c>
      <c r="C44">
        <v>0</v>
      </c>
      <c r="D44">
        <v>0</v>
      </c>
      <c r="E44">
        <v>66</v>
      </c>
      <c r="F44">
        <v>0</v>
      </c>
      <c r="G44">
        <v>0</v>
      </c>
    </row>
    <row r="45" spans="1:7" ht="15" x14ac:dyDescent="0.25">
      <c r="A45" s="173" t="s">
        <v>175</v>
      </c>
      <c r="B45">
        <v>0</v>
      </c>
      <c r="C45">
        <v>0</v>
      </c>
      <c r="D45">
        <v>0</v>
      </c>
      <c r="E45">
        <v>46.6</v>
      </c>
      <c r="F45">
        <v>0</v>
      </c>
      <c r="G45">
        <v>0</v>
      </c>
    </row>
    <row r="46" spans="1:7" ht="15" x14ac:dyDescent="0.25">
      <c r="A46" s="173" t="s">
        <v>93</v>
      </c>
      <c r="B46">
        <v>0</v>
      </c>
      <c r="C46">
        <v>0</v>
      </c>
      <c r="D46">
        <v>21.2</v>
      </c>
      <c r="E46">
        <v>31.9</v>
      </c>
      <c r="F46">
        <v>0</v>
      </c>
      <c r="G46">
        <v>0</v>
      </c>
    </row>
    <row r="47" spans="1:7" ht="15" x14ac:dyDescent="0.25">
      <c r="A47" s="173" t="s">
        <v>95</v>
      </c>
      <c r="B47">
        <v>0</v>
      </c>
      <c r="C47">
        <v>0</v>
      </c>
      <c r="D47">
        <v>4.2</v>
      </c>
      <c r="E47">
        <v>2.7</v>
      </c>
      <c r="F47">
        <v>0</v>
      </c>
      <c r="G47">
        <v>0</v>
      </c>
    </row>
    <row r="48" spans="1:7" ht="15" x14ac:dyDescent="0.25">
      <c r="A48" s="173" t="s">
        <v>96</v>
      </c>
      <c r="B48">
        <v>0</v>
      </c>
      <c r="C48">
        <v>66</v>
      </c>
      <c r="D48">
        <v>189.1</v>
      </c>
      <c r="E48">
        <v>539.1</v>
      </c>
      <c r="F48">
        <v>0</v>
      </c>
      <c r="G48">
        <v>0</v>
      </c>
    </row>
    <row r="49" spans="1:7" ht="15" x14ac:dyDescent="0.25">
      <c r="A49" s="173" t="s">
        <v>97</v>
      </c>
      <c r="B49">
        <v>0</v>
      </c>
      <c r="C49">
        <v>0</v>
      </c>
      <c r="D49">
        <v>11</v>
      </c>
      <c r="E49">
        <v>27.4</v>
      </c>
      <c r="F49">
        <v>0</v>
      </c>
      <c r="G49">
        <v>0</v>
      </c>
    </row>
    <row r="50" spans="1:7" ht="15" x14ac:dyDescent="0.25">
      <c r="A50" s="173" t="s">
        <v>69</v>
      </c>
    </row>
    <row r="51" spans="1:7" ht="15" x14ac:dyDescent="0.25">
      <c r="A51" s="173" t="s">
        <v>98</v>
      </c>
      <c r="B51">
        <v>1362.6</v>
      </c>
      <c r="C51">
        <v>1185.5999999999999</v>
      </c>
      <c r="D51">
        <v>2474.5</v>
      </c>
      <c r="E51">
        <v>3580.7</v>
      </c>
      <c r="F51">
        <v>60.4</v>
      </c>
      <c r="G51">
        <v>0</v>
      </c>
    </row>
    <row r="52" spans="1:7" ht="15" x14ac:dyDescent="0.25">
      <c r="A52" s="173" t="s">
        <v>99</v>
      </c>
      <c r="B52">
        <v>4.5999999999999996</v>
      </c>
      <c r="C52">
        <v>10.9</v>
      </c>
      <c r="D52">
        <v>9.5</v>
      </c>
      <c r="E52">
        <v>8.6999999999999993</v>
      </c>
      <c r="F52">
        <v>0</v>
      </c>
      <c r="G52">
        <v>0</v>
      </c>
    </row>
    <row r="53" spans="1:7" ht="15" x14ac:dyDescent="0.25">
      <c r="A53" s="173" t="s">
        <v>100</v>
      </c>
      <c r="B53">
        <v>5.5</v>
      </c>
      <c r="C53">
        <v>5.4</v>
      </c>
      <c r="D53">
        <v>6.3</v>
      </c>
      <c r="E53">
        <v>11</v>
      </c>
      <c r="F53">
        <v>0</v>
      </c>
      <c r="G53">
        <v>0</v>
      </c>
    </row>
    <row r="54" spans="1:7" ht="15" x14ac:dyDescent="0.25">
      <c r="A54" s="173" t="s">
        <v>101</v>
      </c>
      <c r="B54">
        <v>15</v>
      </c>
      <c r="C54">
        <v>0</v>
      </c>
      <c r="D54">
        <v>90.2</v>
      </c>
      <c r="E54">
        <v>282.10000000000002</v>
      </c>
      <c r="F54">
        <v>0</v>
      </c>
      <c r="G54">
        <v>0</v>
      </c>
    </row>
    <row r="55" spans="1:7" ht="15" x14ac:dyDescent="0.25">
      <c r="A55" s="173" t="s">
        <v>102</v>
      </c>
      <c r="B55">
        <v>16</v>
      </c>
      <c r="C55">
        <v>14</v>
      </c>
      <c r="D55">
        <v>24.7</v>
      </c>
      <c r="E55">
        <v>42.3</v>
      </c>
      <c r="F55">
        <v>0</v>
      </c>
      <c r="G55">
        <v>0</v>
      </c>
    </row>
    <row r="56" spans="1:7" ht="15" x14ac:dyDescent="0.25">
      <c r="A56" s="173" t="s">
        <v>103</v>
      </c>
      <c r="B56">
        <v>17.399999999999999</v>
      </c>
      <c r="C56">
        <v>1.4</v>
      </c>
      <c r="D56">
        <v>35.200000000000003</v>
      </c>
      <c r="E56">
        <v>6.2</v>
      </c>
      <c r="F56">
        <v>0</v>
      </c>
      <c r="G56">
        <v>0</v>
      </c>
    </row>
    <row r="57" spans="1:7" ht="15" x14ac:dyDescent="0.25">
      <c r="A57" s="173" t="s">
        <v>104</v>
      </c>
      <c r="B57">
        <v>50</v>
      </c>
      <c r="C57">
        <v>0</v>
      </c>
      <c r="D57">
        <v>182.9</v>
      </c>
      <c r="E57">
        <v>214.2</v>
      </c>
      <c r="F57">
        <v>0</v>
      </c>
      <c r="G57">
        <v>0</v>
      </c>
    </row>
    <row r="58" spans="1:7" ht="15" x14ac:dyDescent="0.25">
      <c r="A58" s="173" t="s">
        <v>105</v>
      </c>
      <c r="B58">
        <v>42.8</v>
      </c>
      <c r="C58">
        <v>69.099999999999994</v>
      </c>
      <c r="D58">
        <v>139.19999999999999</v>
      </c>
      <c r="E58">
        <v>336.1</v>
      </c>
      <c r="F58">
        <v>0</v>
      </c>
      <c r="G58">
        <v>0</v>
      </c>
    </row>
    <row r="59" spans="1:7" ht="15" x14ac:dyDescent="0.25">
      <c r="A59" s="173" t="s">
        <v>106</v>
      </c>
      <c r="B59">
        <v>20.399999999999999</v>
      </c>
      <c r="C59">
        <v>65.7</v>
      </c>
      <c r="D59">
        <v>103.4</v>
      </c>
      <c r="E59">
        <v>152.4</v>
      </c>
      <c r="F59">
        <v>0</v>
      </c>
      <c r="G59">
        <v>0</v>
      </c>
    </row>
    <row r="60" spans="1:7" ht="15" x14ac:dyDescent="0.25">
      <c r="A60" s="173" t="s">
        <v>107</v>
      </c>
      <c r="B60">
        <v>10</v>
      </c>
      <c r="C60">
        <v>10</v>
      </c>
      <c r="D60">
        <v>208.8</v>
      </c>
      <c r="E60">
        <v>222.7</v>
      </c>
      <c r="F60">
        <v>0</v>
      </c>
      <c r="G60">
        <v>0</v>
      </c>
    </row>
    <row r="61" spans="1:7" ht="15" x14ac:dyDescent="0.25">
      <c r="A61" s="173" t="s">
        <v>109</v>
      </c>
      <c r="B61">
        <v>14.5</v>
      </c>
      <c r="C61">
        <v>103.3</v>
      </c>
      <c r="D61">
        <v>64.900000000000006</v>
      </c>
      <c r="E61">
        <v>201.5</v>
      </c>
      <c r="F61">
        <v>0</v>
      </c>
      <c r="G61">
        <v>0</v>
      </c>
    </row>
    <row r="62" spans="1:7" ht="15" x14ac:dyDescent="0.25">
      <c r="A62" s="173" t="s">
        <v>110</v>
      </c>
      <c r="B62">
        <v>0</v>
      </c>
      <c r="C62">
        <v>0</v>
      </c>
      <c r="D62">
        <v>0</v>
      </c>
      <c r="E62">
        <v>7.6</v>
      </c>
      <c r="F62">
        <v>0</v>
      </c>
      <c r="G62">
        <v>0</v>
      </c>
    </row>
    <row r="63" spans="1:7" ht="15" x14ac:dyDescent="0.25">
      <c r="A63" s="173" t="s">
        <v>111</v>
      </c>
      <c r="B63">
        <v>14.5</v>
      </c>
      <c r="C63">
        <v>0</v>
      </c>
      <c r="D63">
        <v>32.6</v>
      </c>
      <c r="E63">
        <v>7.1</v>
      </c>
      <c r="F63">
        <v>0</v>
      </c>
      <c r="G63">
        <v>0</v>
      </c>
    </row>
    <row r="64" spans="1:7" ht="15" x14ac:dyDescent="0.25">
      <c r="A64" s="173" t="s">
        <v>112</v>
      </c>
      <c r="B64">
        <v>99</v>
      </c>
      <c r="C64">
        <v>122.8</v>
      </c>
      <c r="D64">
        <v>111.3</v>
      </c>
      <c r="E64">
        <v>129.4</v>
      </c>
      <c r="F64">
        <v>0</v>
      </c>
      <c r="G64">
        <v>0</v>
      </c>
    </row>
    <row r="65" spans="1:7" ht="15" x14ac:dyDescent="0.25">
      <c r="A65" s="173" t="s">
        <v>113</v>
      </c>
      <c r="B65">
        <v>22</v>
      </c>
      <c r="C65">
        <v>44</v>
      </c>
      <c r="D65">
        <v>46</v>
      </c>
      <c r="E65">
        <v>88</v>
      </c>
      <c r="F65">
        <v>0</v>
      </c>
      <c r="G65">
        <v>0</v>
      </c>
    </row>
    <row r="66" spans="1:7" ht="15" x14ac:dyDescent="0.25">
      <c r="A66" s="173" t="s">
        <v>114</v>
      </c>
      <c r="B66">
        <v>2</v>
      </c>
      <c r="C66">
        <v>5.7</v>
      </c>
      <c r="D66">
        <v>12.7</v>
      </c>
      <c r="E66">
        <v>17.2</v>
      </c>
      <c r="F66">
        <v>0</v>
      </c>
      <c r="G66">
        <v>0</v>
      </c>
    </row>
    <row r="67" spans="1:7" ht="15" x14ac:dyDescent="0.25">
      <c r="A67" s="173" t="s">
        <v>115</v>
      </c>
      <c r="B67">
        <v>722.7</v>
      </c>
      <c r="C67">
        <v>611.20000000000005</v>
      </c>
      <c r="D67">
        <v>1148</v>
      </c>
      <c r="E67">
        <v>1458.1</v>
      </c>
      <c r="F67">
        <v>18.2</v>
      </c>
      <c r="G67">
        <v>0</v>
      </c>
    </row>
    <row r="68" spans="1:7" ht="15" x14ac:dyDescent="0.25">
      <c r="A68" s="173" t="s">
        <v>116</v>
      </c>
      <c r="B68">
        <v>0</v>
      </c>
      <c r="C68">
        <v>0</v>
      </c>
      <c r="D68" t="s">
        <v>94</v>
      </c>
      <c r="E68">
        <v>0</v>
      </c>
      <c r="F68">
        <v>0</v>
      </c>
      <c r="G68">
        <v>0</v>
      </c>
    </row>
    <row r="69" spans="1:7" ht="15" x14ac:dyDescent="0.25">
      <c r="A69" s="173" t="s">
        <v>117</v>
      </c>
      <c r="B69">
        <v>46.8</v>
      </c>
      <c r="C69">
        <v>6</v>
      </c>
      <c r="D69">
        <v>7.9</v>
      </c>
      <c r="E69">
        <v>24.8</v>
      </c>
      <c r="F69">
        <v>0</v>
      </c>
      <c r="G69">
        <v>0</v>
      </c>
    </row>
    <row r="70" spans="1:7" ht="15" x14ac:dyDescent="0.25">
      <c r="A70" s="173" t="s">
        <v>118</v>
      </c>
      <c r="B70">
        <v>113.5</v>
      </c>
      <c r="C70">
        <v>82.2</v>
      </c>
      <c r="D70">
        <v>51.5</v>
      </c>
      <c r="E70">
        <v>66.5</v>
      </c>
      <c r="F70">
        <v>17.2</v>
      </c>
      <c r="G70">
        <v>0</v>
      </c>
    </row>
    <row r="71" spans="1:7" ht="15" x14ac:dyDescent="0.25">
      <c r="A71" s="173" t="s">
        <v>119</v>
      </c>
      <c r="B71">
        <v>89</v>
      </c>
      <c r="C71">
        <v>28</v>
      </c>
      <c r="D71">
        <v>79.599999999999994</v>
      </c>
      <c r="E71">
        <v>84.6</v>
      </c>
      <c r="F71">
        <v>25</v>
      </c>
      <c r="G71">
        <v>0</v>
      </c>
    </row>
    <row r="72" spans="1:7" ht="15" x14ac:dyDescent="0.25">
      <c r="A72" s="173" t="s">
        <v>120</v>
      </c>
      <c r="B72">
        <v>25.7</v>
      </c>
      <c r="C72">
        <v>0</v>
      </c>
      <c r="D72">
        <v>23.7</v>
      </c>
      <c r="E72">
        <v>85.5</v>
      </c>
      <c r="F72">
        <v>0</v>
      </c>
      <c r="G72">
        <v>0</v>
      </c>
    </row>
    <row r="73" spans="1:7" ht="15" x14ac:dyDescent="0.25">
      <c r="A73" s="173" t="s">
        <v>121</v>
      </c>
      <c r="B73">
        <v>26.8</v>
      </c>
      <c r="C73">
        <v>6</v>
      </c>
      <c r="D73">
        <v>13.1</v>
      </c>
      <c r="E73">
        <v>45.5</v>
      </c>
      <c r="F73">
        <v>0</v>
      </c>
      <c r="G73">
        <v>0</v>
      </c>
    </row>
    <row r="74" spans="1:7" ht="15" x14ac:dyDescent="0.25">
      <c r="A74" s="173" t="s">
        <v>122</v>
      </c>
      <c r="B74">
        <v>4.2</v>
      </c>
      <c r="C74">
        <v>0</v>
      </c>
      <c r="D74">
        <v>83.2</v>
      </c>
      <c r="E74">
        <v>89.4</v>
      </c>
      <c r="F74">
        <v>0</v>
      </c>
      <c r="G74">
        <v>0</v>
      </c>
    </row>
    <row r="75" spans="1:7" ht="15" x14ac:dyDescent="0.25">
      <c r="A75" s="173" t="s">
        <v>65</v>
      </c>
      <c r="B75" t="s">
        <v>66</v>
      </c>
      <c r="C75" t="s">
        <v>67</v>
      </c>
      <c r="D75" t="s">
        <v>66</v>
      </c>
      <c r="E75" t="s">
        <v>66</v>
      </c>
      <c r="F75" t="s">
        <v>66</v>
      </c>
      <c r="G75" t="s">
        <v>68</v>
      </c>
    </row>
    <row r="76" spans="1:7" ht="15" x14ac:dyDescent="0.25">
      <c r="A76" s="173" t="s">
        <v>123</v>
      </c>
      <c r="B76">
        <v>3677.3</v>
      </c>
      <c r="C76">
        <v>2798.8</v>
      </c>
      <c r="D76">
        <v>6719.1</v>
      </c>
      <c r="E76">
        <v>8697</v>
      </c>
      <c r="F76">
        <v>60.4</v>
      </c>
      <c r="G76">
        <v>0</v>
      </c>
    </row>
    <row r="77" spans="1:7" ht="15" x14ac:dyDescent="0.25">
      <c r="A77" s="173" t="s">
        <v>124</v>
      </c>
      <c r="B77">
        <v>690.5</v>
      </c>
      <c r="C77">
        <v>327.7</v>
      </c>
      <c r="D77">
        <v>0</v>
      </c>
      <c r="E77">
        <v>0</v>
      </c>
      <c r="F77">
        <v>45</v>
      </c>
      <c r="G77">
        <v>0</v>
      </c>
    </row>
    <row r="78" spans="1:7" ht="15" x14ac:dyDescent="0.25">
      <c r="A78" s="173" t="s">
        <v>65</v>
      </c>
      <c r="B78" t="s">
        <v>66</v>
      </c>
      <c r="C78" t="s">
        <v>67</v>
      </c>
      <c r="D78" t="s">
        <v>66</v>
      </c>
      <c r="E78" t="s">
        <v>66</v>
      </c>
      <c r="F78" t="s">
        <v>66</v>
      </c>
      <c r="G78" t="s">
        <v>68</v>
      </c>
    </row>
    <row r="79" spans="1:7" ht="15" x14ac:dyDescent="0.25">
      <c r="A79" s="173" t="s">
        <v>125</v>
      </c>
      <c r="B79">
        <v>4367.7</v>
      </c>
      <c r="C79">
        <v>3126.4</v>
      </c>
      <c r="D79">
        <v>6719.1</v>
      </c>
      <c r="E79">
        <v>8697</v>
      </c>
      <c r="F79">
        <v>105.4</v>
      </c>
      <c r="G79">
        <v>0</v>
      </c>
    </row>
    <row r="80" spans="1:7" ht="15" x14ac:dyDescent="0.25">
      <c r="A80" s="173" t="s">
        <v>126</v>
      </c>
      <c r="B80" t="s">
        <v>45</v>
      </c>
      <c r="C80" t="s">
        <v>45</v>
      </c>
      <c r="D80">
        <v>0</v>
      </c>
      <c r="E80">
        <v>0</v>
      </c>
      <c r="F80" t="s">
        <v>45</v>
      </c>
      <c r="G80" t="s">
        <v>45</v>
      </c>
    </row>
    <row r="81" spans="1:7" ht="15" x14ac:dyDescent="0.25">
      <c r="A81" s="173" t="s">
        <v>127</v>
      </c>
      <c r="B81">
        <v>0</v>
      </c>
      <c r="C81">
        <v>0</v>
      </c>
      <c r="D81" t="s">
        <v>45</v>
      </c>
      <c r="E81" t="s">
        <v>45</v>
      </c>
      <c r="F81">
        <v>0</v>
      </c>
      <c r="G81">
        <v>0</v>
      </c>
    </row>
    <row r="82" spans="1:7" ht="15" x14ac:dyDescent="0.25">
      <c r="A82" s="173" t="s">
        <v>65</v>
      </c>
      <c r="B82" t="s">
        <v>66</v>
      </c>
      <c r="C82" t="s">
        <v>67</v>
      </c>
      <c r="D82" t="s">
        <v>66</v>
      </c>
      <c r="E82" t="s">
        <v>66</v>
      </c>
      <c r="F82" t="s">
        <v>66</v>
      </c>
      <c r="G82" t="s">
        <v>68</v>
      </c>
    </row>
  </sheetData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9503B-8568-4895-90D6-3680B5DBF3E2}">
  <dimension ref="A1:G82"/>
  <sheetViews>
    <sheetView workbookViewId="0">
      <selection activeCell="B7" sqref="B7"/>
    </sheetView>
  </sheetViews>
  <sheetFormatPr defaultRowHeight="13.2" x14ac:dyDescent="0.25"/>
  <cols>
    <col min="1" max="1" width="25.44140625" customWidth="1"/>
    <col min="2" max="2" width="13.5546875" customWidth="1"/>
    <col min="3" max="3" width="11.109375" customWidth="1"/>
    <col min="4" max="4" width="13.33203125" customWidth="1"/>
    <col min="5" max="6" width="12.6640625" customWidth="1"/>
    <col min="7" max="7" width="17.66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258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0</v>
      </c>
      <c r="C12">
        <v>13.5</v>
      </c>
      <c r="D12">
        <v>127.9</v>
      </c>
      <c r="E12">
        <v>189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0</v>
      </c>
      <c r="C14">
        <v>13.5</v>
      </c>
      <c r="D14">
        <v>74.2</v>
      </c>
      <c r="E14">
        <v>157.69999999999999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0</v>
      </c>
      <c r="E15">
        <v>22</v>
      </c>
      <c r="F15">
        <v>0</v>
      </c>
      <c r="G15">
        <v>0</v>
      </c>
    </row>
    <row r="16" spans="1:7" ht="15" x14ac:dyDescent="0.25">
      <c r="A16" s="173" t="s">
        <v>73</v>
      </c>
      <c r="B16">
        <v>0</v>
      </c>
      <c r="C16">
        <v>0</v>
      </c>
      <c r="D16">
        <v>20.9</v>
      </c>
      <c r="E16">
        <v>0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10.5</v>
      </c>
      <c r="E17">
        <v>9.4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319.2</v>
      </c>
      <c r="C19">
        <v>332.9</v>
      </c>
      <c r="D19">
        <v>777.4</v>
      </c>
      <c r="E19">
        <v>836.6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249.1</v>
      </c>
      <c r="C21">
        <v>141.19999999999999</v>
      </c>
      <c r="D21">
        <v>404.3</v>
      </c>
      <c r="E21">
        <v>275.7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401.5</v>
      </c>
      <c r="C23">
        <v>0.3</v>
      </c>
      <c r="D23">
        <v>346.1</v>
      </c>
      <c r="E23">
        <v>615.9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1144</v>
      </c>
      <c r="C25">
        <v>768.7</v>
      </c>
      <c r="D25">
        <v>2245.9</v>
      </c>
      <c r="E25">
        <v>2445.6999999999998</v>
      </c>
      <c r="F25">
        <v>0</v>
      </c>
      <c r="G25">
        <v>0</v>
      </c>
    </row>
    <row r="26" spans="1:7" ht="15" x14ac:dyDescent="0.25">
      <c r="A26" s="173" t="s">
        <v>167</v>
      </c>
      <c r="B26">
        <v>0</v>
      </c>
      <c r="C26">
        <v>0</v>
      </c>
      <c r="D26">
        <v>34.5</v>
      </c>
      <c r="E26">
        <v>0</v>
      </c>
      <c r="F26">
        <v>0</v>
      </c>
      <c r="G26">
        <v>0</v>
      </c>
    </row>
    <row r="27" spans="1:7" ht="15" x14ac:dyDescent="0.25">
      <c r="A27" s="173" t="s">
        <v>78</v>
      </c>
      <c r="B27">
        <v>0</v>
      </c>
      <c r="C27">
        <v>2</v>
      </c>
      <c r="D27">
        <v>28.7</v>
      </c>
      <c r="E27">
        <v>0</v>
      </c>
      <c r="F27">
        <v>0</v>
      </c>
      <c r="G27">
        <v>0</v>
      </c>
    </row>
    <row r="28" spans="1:7" ht="15" x14ac:dyDescent="0.25">
      <c r="A28" s="173" t="s">
        <v>79</v>
      </c>
      <c r="B28">
        <v>0.4</v>
      </c>
      <c r="C28">
        <v>0.2</v>
      </c>
      <c r="D28">
        <v>1.3</v>
      </c>
      <c r="E28">
        <v>1.5</v>
      </c>
      <c r="F28">
        <v>0</v>
      </c>
      <c r="G28">
        <v>0</v>
      </c>
    </row>
    <row r="29" spans="1:7" ht="15" x14ac:dyDescent="0.25">
      <c r="A29" s="173" t="s">
        <v>80</v>
      </c>
      <c r="B29">
        <v>22.9</v>
      </c>
      <c r="C29">
        <v>0</v>
      </c>
      <c r="D29">
        <v>232.9</v>
      </c>
      <c r="E29">
        <v>236.1</v>
      </c>
      <c r="F29">
        <v>0</v>
      </c>
      <c r="G29">
        <v>0</v>
      </c>
    </row>
    <row r="30" spans="1:7" ht="15" x14ac:dyDescent="0.25">
      <c r="A30" s="173" t="s">
        <v>173</v>
      </c>
      <c r="B30">
        <v>0</v>
      </c>
      <c r="C30">
        <v>0</v>
      </c>
      <c r="D30">
        <v>0</v>
      </c>
      <c r="E30">
        <v>105</v>
      </c>
      <c r="F30">
        <v>0</v>
      </c>
      <c r="G30">
        <v>0</v>
      </c>
    </row>
    <row r="31" spans="1:7" ht="15" x14ac:dyDescent="0.25">
      <c r="A31" s="173" t="s">
        <v>168</v>
      </c>
      <c r="B31">
        <v>0</v>
      </c>
      <c r="C31">
        <v>0</v>
      </c>
      <c r="D31" t="s">
        <v>94</v>
      </c>
      <c r="E31">
        <v>0</v>
      </c>
      <c r="F31">
        <v>0</v>
      </c>
      <c r="G31">
        <v>0</v>
      </c>
    </row>
    <row r="32" spans="1:7" ht="15" x14ac:dyDescent="0.25">
      <c r="A32" s="173" t="s">
        <v>81</v>
      </c>
      <c r="B32">
        <v>235.1</v>
      </c>
      <c r="C32">
        <v>107.6</v>
      </c>
      <c r="D32">
        <v>490.7</v>
      </c>
      <c r="E32">
        <v>518.4</v>
      </c>
      <c r="F32">
        <v>0</v>
      </c>
      <c r="G32">
        <v>0</v>
      </c>
    </row>
    <row r="33" spans="1:7" ht="15" x14ac:dyDescent="0.25">
      <c r="A33" s="173" t="s">
        <v>82</v>
      </c>
      <c r="B33">
        <v>0</v>
      </c>
      <c r="C33">
        <v>2.7</v>
      </c>
      <c r="D33">
        <v>61.1</v>
      </c>
      <c r="E33">
        <v>36.1</v>
      </c>
      <c r="F33">
        <v>0</v>
      </c>
      <c r="G33">
        <v>0</v>
      </c>
    </row>
    <row r="34" spans="1:7" ht="15" x14ac:dyDescent="0.25">
      <c r="A34" s="173" t="s">
        <v>83</v>
      </c>
      <c r="B34">
        <v>751</v>
      </c>
      <c r="C34">
        <v>484.5</v>
      </c>
      <c r="D34">
        <v>891.1</v>
      </c>
      <c r="E34">
        <v>1009.9</v>
      </c>
      <c r="F34">
        <v>0</v>
      </c>
      <c r="G34">
        <v>0</v>
      </c>
    </row>
    <row r="35" spans="1:7" ht="15" x14ac:dyDescent="0.25">
      <c r="A35" s="173" t="s">
        <v>259</v>
      </c>
      <c r="B35">
        <v>0.3</v>
      </c>
      <c r="C35">
        <v>0</v>
      </c>
      <c r="D35">
        <v>0</v>
      </c>
      <c r="E35">
        <v>0</v>
      </c>
      <c r="F35">
        <v>0</v>
      </c>
      <c r="G35">
        <v>0</v>
      </c>
    </row>
    <row r="36" spans="1:7" ht="15" x14ac:dyDescent="0.25">
      <c r="A36" s="173" t="s">
        <v>84</v>
      </c>
      <c r="B36">
        <v>0</v>
      </c>
      <c r="C36">
        <v>0</v>
      </c>
      <c r="D36">
        <v>19.8</v>
      </c>
      <c r="E36">
        <v>0</v>
      </c>
      <c r="F36">
        <v>0</v>
      </c>
      <c r="G36">
        <v>0</v>
      </c>
    </row>
    <row r="37" spans="1:7" ht="15" x14ac:dyDescent="0.25">
      <c r="A37" s="173" t="s">
        <v>85</v>
      </c>
      <c r="B37">
        <v>21.5</v>
      </c>
      <c r="C37">
        <v>0</v>
      </c>
      <c r="D37">
        <v>22.1</v>
      </c>
      <c r="E37">
        <v>22.3</v>
      </c>
      <c r="F37">
        <v>0</v>
      </c>
      <c r="G37">
        <v>0</v>
      </c>
    </row>
    <row r="38" spans="1:7" ht="15" x14ac:dyDescent="0.25">
      <c r="A38" s="173" t="s">
        <v>86</v>
      </c>
      <c r="B38">
        <v>61.3</v>
      </c>
      <c r="C38">
        <v>161.6</v>
      </c>
      <c r="D38">
        <v>162.6</v>
      </c>
      <c r="E38">
        <v>182.4</v>
      </c>
      <c r="F38">
        <v>0</v>
      </c>
      <c r="G38">
        <v>0</v>
      </c>
    </row>
    <row r="39" spans="1:7" ht="15" x14ac:dyDescent="0.25">
      <c r="A39" s="173" t="s">
        <v>88</v>
      </c>
      <c r="B39">
        <v>51.6</v>
      </c>
      <c r="C39">
        <v>10</v>
      </c>
      <c r="D39">
        <v>194.9</v>
      </c>
      <c r="E39">
        <v>176.6</v>
      </c>
      <c r="F39">
        <v>0</v>
      </c>
      <c r="G39">
        <v>0</v>
      </c>
    </row>
    <row r="40" spans="1:7" ht="15" x14ac:dyDescent="0.25">
      <c r="A40" s="173" t="s">
        <v>89</v>
      </c>
      <c r="B40">
        <v>0</v>
      </c>
      <c r="C40">
        <v>0</v>
      </c>
      <c r="D40">
        <v>106.2</v>
      </c>
      <c r="E40">
        <v>157.5</v>
      </c>
      <c r="F40">
        <v>0</v>
      </c>
      <c r="G40">
        <v>0</v>
      </c>
    </row>
    <row r="41" spans="1:7" ht="15" x14ac:dyDescent="0.25">
      <c r="A41" s="173" t="s">
        <v>69</v>
      </c>
    </row>
    <row r="42" spans="1:7" ht="15" x14ac:dyDescent="0.25">
      <c r="A42" s="173" t="s">
        <v>90</v>
      </c>
      <c r="B42">
        <v>21.1</v>
      </c>
      <c r="C42">
        <v>100.5</v>
      </c>
      <c r="D42">
        <v>283.60000000000002</v>
      </c>
      <c r="E42">
        <v>689.9</v>
      </c>
      <c r="F42">
        <v>0</v>
      </c>
      <c r="G42">
        <v>0</v>
      </c>
    </row>
    <row r="43" spans="1:7" ht="15" x14ac:dyDescent="0.25">
      <c r="A43" s="173" t="s">
        <v>91</v>
      </c>
      <c r="B43">
        <v>20</v>
      </c>
      <c r="C43">
        <v>31.5</v>
      </c>
      <c r="D43">
        <v>59.4</v>
      </c>
      <c r="E43">
        <v>0</v>
      </c>
      <c r="F43">
        <v>0</v>
      </c>
      <c r="G43">
        <v>0</v>
      </c>
    </row>
    <row r="44" spans="1:7" ht="15" x14ac:dyDescent="0.25">
      <c r="A44" s="173" t="s">
        <v>92</v>
      </c>
      <c r="B44">
        <v>0</v>
      </c>
      <c r="C44">
        <v>0</v>
      </c>
      <c r="D44">
        <v>0</v>
      </c>
      <c r="E44">
        <v>66</v>
      </c>
      <c r="F44">
        <v>0</v>
      </c>
      <c r="G44">
        <v>0</v>
      </c>
    </row>
    <row r="45" spans="1:7" ht="15" x14ac:dyDescent="0.25">
      <c r="A45" s="173" t="s">
        <v>175</v>
      </c>
      <c r="B45">
        <v>0</v>
      </c>
      <c r="C45">
        <v>0</v>
      </c>
      <c r="D45">
        <v>0</v>
      </c>
      <c r="E45">
        <v>46.6</v>
      </c>
      <c r="F45">
        <v>0</v>
      </c>
      <c r="G45">
        <v>0</v>
      </c>
    </row>
    <row r="46" spans="1:7" ht="15" x14ac:dyDescent="0.25">
      <c r="A46" s="173" t="s">
        <v>93</v>
      </c>
      <c r="B46">
        <v>1.1000000000000001</v>
      </c>
      <c r="C46">
        <v>0</v>
      </c>
      <c r="D46">
        <v>20</v>
      </c>
      <c r="E46">
        <v>31.9</v>
      </c>
      <c r="F46">
        <v>0</v>
      </c>
      <c r="G46">
        <v>0</v>
      </c>
    </row>
    <row r="47" spans="1:7" ht="15" x14ac:dyDescent="0.25">
      <c r="A47" s="173" t="s">
        <v>95</v>
      </c>
      <c r="B47">
        <v>0</v>
      </c>
      <c r="C47">
        <v>0</v>
      </c>
      <c r="D47">
        <v>4.2</v>
      </c>
      <c r="E47">
        <v>2.7</v>
      </c>
      <c r="F47">
        <v>0</v>
      </c>
      <c r="G47">
        <v>0</v>
      </c>
    </row>
    <row r="48" spans="1:7" ht="15" x14ac:dyDescent="0.25">
      <c r="A48" s="173" t="s">
        <v>96</v>
      </c>
      <c r="B48">
        <v>0</v>
      </c>
      <c r="C48">
        <v>69</v>
      </c>
      <c r="D48">
        <v>189.1</v>
      </c>
      <c r="E48">
        <v>515.29999999999995</v>
      </c>
      <c r="F48">
        <v>0</v>
      </c>
      <c r="G48">
        <v>0</v>
      </c>
    </row>
    <row r="49" spans="1:7" ht="15" x14ac:dyDescent="0.25">
      <c r="A49" s="173" t="s">
        <v>97</v>
      </c>
      <c r="B49">
        <v>0</v>
      </c>
      <c r="C49">
        <v>0</v>
      </c>
      <c r="D49">
        <v>11</v>
      </c>
      <c r="E49">
        <v>27.4</v>
      </c>
      <c r="F49">
        <v>0</v>
      </c>
      <c r="G49">
        <v>0</v>
      </c>
    </row>
    <row r="50" spans="1:7" ht="15" x14ac:dyDescent="0.25">
      <c r="A50" s="173" t="s">
        <v>69</v>
      </c>
    </row>
    <row r="51" spans="1:7" ht="15" x14ac:dyDescent="0.25">
      <c r="A51" s="173" t="s">
        <v>98</v>
      </c>
      <c r="B51">
        <v>1260.2</v>
      </c>
      <c r="C51">
        <v>1136.3</v>
      </c>
      <c r="D51">
        <v>2402.5</v>
      </c>
      <c r="E51">
        <v>3507.4</v>
      </c>
      <c r="F51">
        <v>43.2</v>
      </c>
      <c r="G51">
        <v>0</v>
      </c>
    </row>
    <row r="52" spans="1:7" ht="15" x14ac:dyDescent="0.25">
      <c r="A52" s="173" t="s">
        <v>99</v>
      </c>
      <c r="B52">
        <v>4.5999999999999996</v>
      </c>
      <c r="C52">
        <v>6.9</v>
      </c>
      <c r="D52">
        <v>9.5</v>
      </c>
      <c r="E52">
        <v>8.6999999999999993</v>
      </c>
      <c r="F52">
        <v>0</v>
      </c>
      <c r="G52">
        <v>0</v>
      </c>
    </row>
    <row r="53" spans="1:7" ht="15" x14ac:dyDescent="0.25">
      <c r="A53" s="173" t="s">
        <v>100</v>
      </c>
      <c r="B53">
        <v>5.5</v>
      </c>
      <c r="C53">
        <v>5.4</v>
      </c>
      <c r="D53">
        <v>6.3</v>
      </c>
      <c r="E53">
        <v>11</v>
      </c>
      <c r="F53">
        <v>0</v>
      </c>
      <c r="G53">
        <v>0</v>
      </c>
    </row>
    <row r="54" spans="1:7" ht="15" x14ac:dyDescent="0.25">
      <c r="A54" s="173" t="s">
        <v>101</v>
      </c>
      <c r="B54">
        <v>15</v>
      </c>
      <c r="C54">
        <v>0</v>
      </c>
      <c r="D54">
        <v>90.2</v>
      </c>
      <c r="E54">
        <v>282.10000000000002</v>
      </c>
      <c r="F54">
        <v>0</v>
      </c>
      <c r="G54">
        <v>0</v>
      </c>
    </row>
    <row r="55" spans="1:7" ht="15" x14ac:dyDescent="0.25">
      <c r="A55" s="173" t="s">
        <v>102</v>
      </c>
      <c r="B55">
        <v>16</v>
      </c>
      <c r="C55">
        <v>22</v>
      </c>
      <c r="D55">
        <v>24.7</v>
      </c>
      <c r="E55">
        <v>34.1</v>
      </c>
      <c r="F55">
        <v>0</v>
      </c>
      <c r="G55">
        <v>0</v>
      </c>
    </row>
    <row r="56" spans="1:7" ht="15" x14ac:dyDescent="0.25">
      <c r="A56" s="173" t="s">
        <v>103</v>
      </c>
      <c r="B56">
        <v>25.6</v>
      </c>
      <c r="C56">
        <v>1.6</v>
      </c>
      <c r="D56">
        <v>35</v>
      </c>
      <c r="E56">
        <v>6</v>
      </c>
      <c r="F56">
        <v>0</v>
      </c>
      <c r="G56">
        <v>0</v>
      </c>
    </row>
    <row r="57" spans="1:7" ht="15" x14ac:dyDescent="0.25">
      <c r="A57" s="173" t="s">
        <v>104</v>
      </c>
      <c r="B57">
        <v>50</v>
      </c>
      <c r="C57">
        <v>0</v>
      </c>
      <c r="D57">
        <v>182.9</v>
      </c>
      <c r="E57">
        <v>214.2</v>
      </c>
      <c r="F57">
        <v>0</v>
      </c>
      <c r="G57">
        <v>0</v>
      </c>
    </row>
    <row r="58" spans="1:7" ht="15" x14ac:dyDescent="0.25">
      <c r="A58" s="173" t="s">
        <v>105</v>
      </c>
      <c r="B58">
        <v>40.6</v>
      </c>
      <c r="C58">
        <v>69.099999999999994</v>
      </c>
      <c r="D58">
        <v>139.19999999999999</v>
      </c>
      <c r="E58">
        <v>336.1</v>
      </c>
      <c r="F58">
        <v>0</v>
      </c>
      <c r="G58">
        <v>0</v>
      </c>
    </row>
    <row r="59" spans="1:7" ht="15" x14ac:dyDescent="0.25">
      <c r="A59" s="173" t="s">
        <v>106</v>
      </c>
      <c r="B59">
        <v>44.1</v>
      </c>
      <c r="C59">
        <v>65.7</v>
      </c>
      <c r="D59">
        <v>76.8</v>
      </c>
      <c r="E59">
        <v>152.4</v>
      </c>
      <c r="F59">
        <v>0</v>
      </c>
      <c r="G59">
        <v>0</v>
      </c>
    </row>
    <row r="60" spans="1:7" ht="15" x14ac:dyDescent="0.25">
      <c r="A60" s="173" t="s">
        <v>107</v>
      </c>
      <c r="B60">
        <v>10</v>
      </c>
      <c r="C60">
        <v>10</v>
      </c>
      <c r="D60">
        <v>208.8</v>
      </c>
      <c r="E60">
        <v>222.7</v>
      </c>
      <c r="F60">
        <v>0</v>
      </c>
      <c r="G60">
        <v>0</v>
      </c>
    </row>
    <row r="61" spans="1:7" ht="15" x14ac:dyDescent="0.25">
      <c r="A61" s="173" t="s">
        <v>109</v>
      </c>
      <c r="B61">
        <v>14.5</v>
      </c>
      <c r="C61">
        <v>103.3</v>
      </c>
      <c r="D61">
        <v>64.900000000000006</v>
      </c>
      <c r="E61">
        <v>201.5</v>
      </c>
      <c r="F61">
        <v>0</v>
      </c>
      <c r="G61">
        <v>0</v>
      </c>
    </row>
    <row r="62" spans="1:7" ht="15" x14ac:dyDescent="0.25">
      <c r="A62" s="173" t="s">
        <v>110</v>
      </c>
      <c r="B62">
        <v>0</v>
      </c>
      <c r="C62">
        <v>0</v>
      </c>
      <c r="D62">
        <v>0</v>
      </c>
      <c r="E62">
        <v>7.6</v>
      </c>
      <c r="F62">
        <v>0</v>
      </c>
      <c r="G62">
        <v>0</v>
      </c>
    </row>
    <row r="63" spans="1:7" ht="15" x14ac:dyDescent="0.25">
      <c r="A63" s="173" t="s">
        <v>111</v>
      </c>
      <c r="B63">
        <v>14.5</v>
      </c>
      <c r="C63">
        <v>0</v>
      </c>
      <c r="D63">
        <v>32.6</v>
      </c>
      <c r="E63">
        <v>7.1</v>
      </c>
      <c r="F63">
        <v>0</v>
      </c>
      <c r="G63">
        <v>0</v>
      </c>
    </row>
    <row r="64" spans="1:7" ht="15" x14ac:dyDescent="0.25">
      <c r="A64" s="173" t="s">
        <v>112</v>
      </c>
      <c r="B64">
        <v>94.5</v>
      </c>
      <c r="C64">
        <v>97.3</v>
      </c>
      <c r="D64">
        <v>96.8</v>
      </c>
      <c r="E64">
        <v>129.4</v>
      </c>
      <c r="F64">
        <v>0</v>
      </c>
      <c r="G64">
        <v>0</v>
      </c>
    </row>
    <row r="65" spans="1:7" ht="15" x14ac:dyDescent="0.25">
      <c r="A65" s="173" t="s">
        <v>113</v>
      </c>
      <c r="B65">
        <v>22</v>
      </c>
      <c r="C65">
        <v>44</v>
      </c>
      <c r="D65">
        <v>46</v>
      </c>
      <c r="E65">
        <v>65.7</v>
      </c>
      <c r="F65">
        <v>0</v>
      </c>
      <c r="G65">
        <v>0</v>
      </c>
    </row>
    <row r="66" spans="1:7" ht="15" x14ac:dyDescent="0.25">
      <c r="A66" s="173" t="s">
        <v>114</v>
      </c>
      <c r="B66">
        <v>2</v>
      </c>
      <c r="C66">
        <v>3.6</v>
      </c>
      <c r="D66">
        <v>12.7</v>
      </c>
      <c r="E66">
        <v>17.2</v>
      </c>
      <c r="F66">
        <v>0</v>
      </c>
      <c r="G66">
        <v>0</v>
      </c>
    </row>
    <row r="67" spans="1:7" ht="15" x14ac:dyDescent="0.25">
      <c r="A67" s="173" t="s">
        <v>115</v>
      </c>
      <c r="B67">
        <v>623.4</v>
      </c>
      <c r="C67">
        <v>604.70000000000005</v>
      </c>
      <c r="D67">
        <v>1117.3</v>
      </c>
      <c r="E67">
        <v>1415.4</v>
      </c>
      <c r="F67">
        <v>18.2</v>
      </c>
      <c r="G67">
        <v>0</v>
      </c>
    </row>
    <row r="68" spans="1:7" ht="15" x14ac:dyDescent="0.25">
      <c r="A68" s="173" t="s">
        <v>116</v>
      </c>
      <c r="B68">
        <v>0</v>
      </c>
      <c r="C68">
        <v>0</v>
      </c>
      <c r="D68" t="s">
        <v>94</v>
      </c>
      <c r="E68">
        <v>0</v>
      </c>
      <c r="F68">
        <v>0</v>
      </c>
      <c r="G68">
        <v>0</v>
      </c>
    </row>
    <row r="69" spans="1:7" ht="15" x14ac:dyDescent="0.25">
      <c r="A69" s="173" t="s">
        <v>117</v>
      </c>
      <c r="B69">
        <v>43.8</v>
      </c>
      <c r="C69">
        <v>0</v>
      </c>
      <c r="D69">
        <v>7.9</v>
      </c>
      <c r="E69">
        <v>24.8</v>
      </c>
      <c r="F69">
        <v>0</v>
      </c>
      <c r="G69">
        <v>0</v>
      </c>
    </row>
    <row r="70" spans="1:7" ht="15" x14ac:dyDescent="0.25">
      <c r="A70" s="173" t="s">
        <v>118</v>
      </c>
      <c r="B70">
        <v>88.3</v>
      </c>
      <c r="C70">
        <v>82.2</v>
      </c>
      <c r="D70">
        <v>51.5</v>
      </c>
      <c r="E70">
        <v>66.5</v>
      </c>
      <c r="F70">
        <v>0</v>
      </c>
      <c r="G70">
        <v>0</v>
      </c>
    </row>
    <row r="71" spans="1:7" ht="15" x14ac:dyDescent="0.25">
      <c r="A71" s="173" t="s">
        <v>119</v>
      </c>
      <c r="B71">
        <v>89</v>
      </c>
      <c r="C71">
        <v>20.5</v>
      </c>
      <c r="D71">
        <v>79.599999999999994</v>
      </c>
      <c r="E71">
        <v>84.6</v>
      </c>
      <c r="F71">
        <v>25</v>
      </c>
      <c r="G71">
        <v>0</v>
      </c>
    </row>
    <row r="72" spans="1:7" ht="15" x14ac:dyDescent="0.25">
      <c r="A72" s="173" t="s">
        <v>120</v>
      </c>
      <c r="B72">
        <v>25.7</v>
      </c>
      <c r="C72">
        <v>0</v>
      </c>
      <c r="D72">
        <v>23.7</v>
      </c>
      <c r="E72">
        <v>85.5</v>
      </c>
      <c r="F72">
        <v>0</v>
      </c>
      <c r="G72">
        <v>0</v>
      </c>
    </row>
    <row r="73" spans="1:7" ht="15" x14ac:dyDescent="0.25">
      <c r="A73" s="173" t="s">
        <v>121</v>
      </c>
      <c r="B73">
        <v>26.8</v>
      </c>
      <c r="C73">
        <v>0</v>
      </c>
      <c r="D73">
        <v>13.1</v>
      </c>
      <c r="E73">
        <v>45.5</v>
      </c>
      <c r="F73">
        <v>0</v>
      </c>
      <c r="G73">
        <v>0</v>
      </c>
    </row>
    <row r="74" spans="1:7" ht="15" x14ac:dyDescent="0.25">
      <c r="A74" s="173" t="s">
        <v>122</v>
      </c>
      <c r="B74">
        <v>4.2</v>
      </c>
      <c r="C74">
        <v>0</v>
      </c>
      <c r="D74">
        <v>83.2</v>
      </c>
      <c r="E74">
        <v>89.4</v>
      </c>
      <c r="F74">
        <v>0</v>
      </c>
      <c r="G74">
        <v>0</v>
      </c>
    </row>
    <row r="75" spans="1:7" ht="15" x14ac:dyDescent="0.25">
      <c r="A75" s="173" t="s">
        <v>65</v>
      </c>
      <c r="B75" t="s">
        <v>66</v>
      </c>
      <c r="C75" t="s">
        <v>67</v>
      </c>
      <c r="D75" t="s">
        <v>66</v>
      </c>
      <c r="E75" t="s">
        <v>66</v>
      </c>
      <c r="F75" t="s">
        <v>66</v>
      </c>
      <c r="G75" t="s">
        <v>68</v>
      </c>
    </row>
    <row r="76" spans="1:7" ht="15" x14ac:dyDescent="0.25">
      <c r="A76" s="173" t="s">
        <v>123</v>
      </c>
      <c r="B76">
        <v>3395.2</v>
      </c>
      <c r="C76">
        <v>2493.3000000000002</v>
      </c>
      <c r="D76">
        <v>6587.5</v>
      </c>
      <c r="E76">
        <v>8560.2000000000007</v>
      </c>
      <c r="F76">
        <v>43.2</v>
      </c>
      <c r="G76">
        <v>0</v>
      </c>
    </row>
    <row r="77" spans="1:7" ht="15" x14ac:dyDescent="0.25">
      <c r="A77" s="173" t="s">
        <v>124</v>
      </c>
      <c r="B77">
        <v>740.5</v>
      </c>
      <c r="C77">
        <v>236.7</v>
      </c>
      <c r="D77">
        <v>0</v>
      </c>
      <c r="E77">
        <v>0</v>
      </c>
      <c r="F77">
        <v>45</v>
      </c>
      <c r="G77">
        <v>0</v>
      </c>
    </row>
    <row r="78" spans="1:7" ht="15" x14ac:dyDescent="0.25">
      <c r="A78" s="173" t="s">
        <v>65</v>
      </c>
      <c r="B78" t="s">
        <v>66</v>
      </c>
      <c r="C78" t="s">
        <v>67</v>
      </c>
      <c r="D78" t="s">
        <v>66</v>
      </c>
      <c r="E78" t="s">
        <v>66</v>
      </c>
      <c r="F78" t="s">
        <v>66</v>
      </c>
      <c r="G78" t="s">
        <v>68</v>
      </c>
    </row>
    <row r="79" spans="1:7" ht="15" x14ac:dyDescent="0.25">
      <c r="A79" s="173" t="s">
        <v>125</v>
      </c>
      <c r="B79">
        <v>4135.6000000000004</v>
      </c>
      <c r="C79">
        <v>2730</v>
      </c>
      <c r="D79">
        <v>6587.5</v>
      </c>
      <c r="E79">
        <v>8560.2000000000007</v>
      </c>
      <c r="F79">
        <v>88.2</v>
      </c>
      <c r="G79">
        <v>0</v>
      </c>
    </row>
    <row r="80" spans="1:7" ht="15" x14ac:dyDescent="0.25">
      <c r="A80" s="173" t="s">
        <v>126</v>
      </c>
      <c r="B80" t="s">
        <v>45</v>
      </c>
      <c r="C80" t="s">
        <v>45</v>
      </c>
      <c r="D80">
        <v>0</v>
      </c>
      <c r="E80">
        <v>0</v>
      </c>
      <c r="F80" t="s">
        <v>45</v>
      </c>
      <c r="G80" t="s">
        <v>45</v>
      </c>
    </row>
    <row r="81" spans="1:7" ht="15" x14ac:dyDescent="0.25">
      <c r="A81" s="173" t="s">
        <v>127</v>
      </c>
      <c r="B81">
        <v>0</v>
      </c>
      <c r="C81">
        <v>0</v>
      </c>
      <c r="D81" t="s">
        <v>45</v>
      </c>
      <c r="E81" t="s">
        <v>45</v>
      </c>
      <c r="F81">
        <v>0</v>
      </c>
      <c r="G81">
        <v>0</v>
      </c>
    </row>
    <row r="82" spans="1:7" ht="15" x14ac:dyDescent="0.25">
      <c r="A82" s="173" t="s">
        <v>65</v>
      </c>
      <c r="B82" t="s">
        <v>66</v>
      </c>
      <c r="C82" t="s">
        <v>67</v>
      </c>
      <c r="D82" t="s">
        <v>66</v>
      </c>
      <c r="E82" t="s">
        <v>66</v>
      </c>
      <c r="F82" t="s">
        <v>66</v>
      </c>
      <c r="G82" t="s">
        <v>68</v>
      </c>
    </row>
  </sheetData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05132-467E-425E-A864-A701FC2E988F}">
  <dimension ref="A1:G81"/>
  <sheetViews>
    <sheetView topLeftCell="A47" workbookViewId="0">
      <selection activeCell="B22" sqref="B22"/>
    </sheetView>
  </sheetViews>
  <sheetFormatPr defaultRowHeight="13.2" x14ac:dyDescent="0.25"/>
  <cols>
    <col min="1" max="1" width="34" customWidth="1"/>
    <col min="2" max="2" width="12" customWidth="1"/>
    <col min="4" max="4" width="11.6640625" customWidth="1"/>
    <col min="5" max="5" width="11.109375" customWidth="1"/>
    <col min="6" max="6" width="14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260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0</v>
      </c>
      <c r="C12">
        <v>73.5</v>
      </c>
      <c r="D12">
        <v>108</v>
      </c>
      <c r="E12">
        <v>189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0</v>
      </c>
      <c r="C14">
        <v>73.5</v>
      </c>
      <c r="D14">
        <v>64.8</v>
      </c>
      <c r="E14">
        <v>157.69999999999999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0</v>
      </c>
      <c r="E15">
        <v>22</v>
      </c>
      <c r="F15">
        <v>0</v>
      </c>
      <c r="G15">
        <v>0</v>
      </c>
    </row>
    <row r="16" spans="1:7" ht="15" x14ac:dyDescent="0.25">
      <c r="A16" s="173" t="s">
        <v>73</v>
      </c>
      <c r="B16">
        <v>0</v>
      </c>
      <c r="C16">
        <v>0</v>
      </c>
      <c r="D16">
        <v>20.9</v>
      </c>
      <c r="E16">
        <v>0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0</v>
      </c>
      <c r="E17">
        <v>9.4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475.7</v>
      </c>
      <c r="C19">
        <v>367.3</v>
      </c>
      <c r="D19">
        <v>602.29999999999995</v>
      </c>
      <c r="E19">
        <v>775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249.1</v>
      </c>
      <c r="C21">
        <v>154.9</v>
      </c>
      <c r="D21">
        <v>404.3</v>
      </c>
      <c r="E21">
        <v>261.39999999999998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220.9</v>
      </c>
      <c r="C23">
        <v>1.1000000000000001</v>
      </c>
      <c r="D23">
        <v>345.2</v>
      </c>
      <c r="E23">
        <v>615.1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1021.6</v>
      </c>
      <c r="C25">
        <v>789.4</v>
      </c>
      <c r="D25">
        <v>2205.3000000000002</v>
      </c>
      <c r="E25">
        <v>2408.3000000000002</v>
      </c>
      <c r="F25">
        <v>0</v>
      </c>
      <c r="G25">
        <v>0</v>
      </c>
    </row>
    <row r="26" spans="1:7" ht="15" x14ac:dyDescent="0.25">
      <c r="A26" s="173" t="s">
        <v>167</v>
      </c>
      <c r="B26">
        <v>0</v>
      </c>
      <c r="C26">
        <v>0</v>
      </c>
      <c r="D26">
        <v>34.5</v>
      </c>
      <c r="E26">
        <v>0</v>
      </c>
      <c r="F26">
        <v>0</v>
      </c>
      <c r="G26">
        <v>0</v>
      </c>
    </row>
    <row r="27" spans="1:7" ht="15" x14ac:dyDescent="0.25">
      <c r="A27" s="173" t="s">
        <v>78</v>
      </c>
      <c r="B27">
        <v>0</v>
      </c>
      <c r="C27">
        <v>2</v>
      </c>
      <c r="D27">
        <v>28.7</v>
      </c>
      <c r="E27">
        <v>0</v>
      </c>
      <c r="F27">
        <v>0</v>
      </c>
      <c r="G27">
        <v>0</v>
      </c>
    </row>
    <row r="28" spans="1:7" ht="15" x14ac:dyDescent="0.25">
      <c r="A28" s="173" t="s">
        <v>79</v>
      </c>
      <c r="B28">
        <v>0.4</v>
      </c>
      <c r="C28">
        <v>0.6</v>
      </c>
      <c r="D28">
        <v>1.3</v>
      </c>
      <c r="E28">
        <v>1.1000000000000001</v>
      </c>
      <c r="F28">
        <v>0</v>
      </c>
      <c r="G28">
        <v>0</v>
      </c>
    </row>
    <row r="29" spans="1:7" ht="15" x14ac:dyDescent="0.25">
      <c r="A29" s="173" t="s">
        <v>80</v>
      </c>
      <c r="B29">
        <v>4.5999999999999996</v>
      </c>
      <c r="C29">
        <v>0</v>
      </c>
      <c r="D29">
        <v>231.4</v>
      </c>
      <c r="E29">
        <v>236.1</v>
      </c>
      <c r="F29">
        <v>0</v>
      </c>
      <c r="G29">
        <v>0</v>
      </c>
    </row>
    <row r="30" spans="1:7" ht="15" x14ac:dyDescent="0.25">
      <c r="A30" s="173" t="s">
        <v>173</v>
      </c>
      <c r="B30">
        <v>0</v>
      </c>
      <c r="C30">
        <v>0</v>
      </c>
      <c r="D30">
        <v>0</v>
      </c>
      <c r="E30">
        <v>105</v>
      </c>
      <c r="F30">
        <v>0</v>
      </c>
      <c r="G30">
        <v>0</v>
      </c>
    </row>
    <row r="31" spans="1:7" ht="15" x14ac:dyDescent="0.25">
      <c r="A31" s="173" t="s">
        <v>168</v>
      </c>
      <c r="B31">
        <v>0</v>
      </c>
      <c r="C31">
        <v>0</v>
      </c>
      <c r="D31" t="s">
        <v>94</v>
      </c>
      <c r="E31">
        <v>0</v>
      </c>
      <c r="F31">
        <v>0</v>
      </c>
      <c r="G31">
        <v>0</v>
      </c>
    </row>
    <row r="32" spans="1:7" ht="15" x14ac:dyDescent="0.25">
      <c r="A32" s="173" t="s">
        <v>81</v>
      </c>
      <c r="B32">
        <v>290.7</v>
      </c>
      <c r="C32">
        <v>137.1</v>
      </c>
      <c r="D32">
        <v>452.1</v>
      </c>
      <c r="E32">
        <v>482.1</v>
      </c>
      <c r="F32">
        <v>0</v>
      </c>
      <c r="G32">
        <v>0</v>
      </c>
    </row>
    <row r="33" spans="1:7" ht="15" x14ac:dyDescent="0.25">
      <c r="A33" s="173" t="s">
        <v>82</v>
      </c>
      <c r="B33">
        <v>0</v>
      </c>
      <c r="C33">
        <v>3</v>
      </c>
      <c r="D33">
        <v>60.6</v>
      </c>
      <c r="E33">
        <v>35.799999999999997</v>
      </c>
      <c r="F33">
        <v>0</v>
      </c>
      <c r="G33">
        <v>0</v>
      </c>
    </row>
    <row r="34" spans="1:7" ht="15" x14ac:dyDescent="0.25">
      <c r="A34" s="173" t="s">
        <v>83</v>
      </c>
      <c r="B34">
        <v>626</v>
      </c>
      <c r="C34">
        <v>474.5</v>
      </c>
      <c r="D34">
        <v>891.1</v>
      </c>
      <c r="E34">
        <v>1009.9</v>
      </c>
      <c r="F34">
        <v>0</v>
      </c>
      <c r="G34">
        <v>0</v>
      </c>
    </row>
    <row r="35" spans="1:7" ht="15" x14ac:dyDescent="0.25">
      <c r="A35" s="173" t="s">
        <v>84</v>
      </c>
      <c r="B35">
        <v>0</v>
      </c>
      <c r="C35">
        <v>0</v>
      </c>
      <c r="D35">
        <v>19.8</v>
      </c>
      <c r="E35">
        <v>0</v>
      </c>
      <c r="F35">
        <v>0</v>
      </c>
      <c r="G35">
        <v>0</v>
      </c>
    </row>
    <row r="36" spans="1:7" ht="15" x14ac:dyDescent="0.25">
      <c r="A36" s="173" t="s">
        <v>85</v>
      </c>
      <c r="B36">
        <v>21.5</v>
      </c>
      <c r="C36">
        <v>0</v>
      </c>
      <c r="D36">
        <v>22.1</v>
      </c>
      <c r="E36">
        <v>22.3</v>
      </c>
      <c r="F36">
        <v>0</v>
      </c>
      <c r="G36">
        <v>0</v>
      </c>
    </row>
    <row r="37" spans="1:7" ht="15" x14ac:dyDescent="0.25">
      <c r="A37" s="173" t="s">
        <v>86</v>
      </c>
      <c r="B37">
        <v>59.8</v>
      </c>
      <c r="C37">
        <v>161.6</v>
      </c>
      <c r="D37">
        <v>162.6</v>
      </c>
      <c r="E37">
        <v>182.4</v>
      </c>
      <c r="F37">
        <v>0</v>
      </c>
      <c r="G37">
        <v>0</v>
      </c>
    </row>
    <row r="38" spans="1:7" ht="15" x14ac:dyDescent="0.25">
      <c r="A38" s="173" t="s">
        <v>88</v>
      </c>
      <c r="B38">
        <v>18.7</v>
      </c>
      <c r="C38">
        <v>10.5</v>
      </c>
      <c r="D38">
        <v>194.9</v>
      </c>
      <c r="E38">
        <v>176.1</v>
      </c>
      <c r="F38">
        <v>0</v>
      </c>
      <c r="G38">
        <v>0</v>
      </c>
    </row>
    <row r="39" spans="1:7" ht="15" x14ac:dyDescent="0.25">
      <c r="A39" s="173" t="s">
        <v>89</v>
      </c>
      <c r="B39">
        <v>0</v>
      </c>
      <c r="C39">
        <v>0</v>
      </c>
      <c r="D39">
        <v>106.2</v>
      </c>
      <c r="E39">
        <v>157.5</v>
      </c>
      <c r="F39">
        <v>0</v>
      </c>
      <c r="G39">
        <v>0</v>
      </c>
    </row>
    <row r="40" spans="1:7" ht="15" x14ac:dyDescent="0.25">
      <c r="A40" s="173" t="s">
        <v>69</v>
      </c>
    </row>
    <row r="41" spans="1:7" ht="15" x14ac:dyDescent="0.25">
      <c r="A41" s="173" t="s">
        <v>90</v>
      </c>
      <c r="B41">
        <v>41.6</v>
      </c>
      <c r="C41">
        <v>33</v>
      </c>
      <c r="D41">
        <v>207.1</v>
      </c>
      <c r="E41">
        <v>676.3</v>
      </c>
      <c r="F41">
        <v>0</v>
      </c>
      <c r="G41">
        <v>0</v>
      </c>
    </row>
    <row r="42" spans="1:7" ht="15" x14ac:dyDescent="0.25">
      <c r="A42" s="173" t="s">
        <v>91</v>
      </c>
      <c r="B42">
        <v>40.5</v>
      </c>
      <c r="C42">
        <v>0</v>
      </c>
      <c r="D42">
        <v>38.9</v>
      </c>
      <c r="E42">
        <v>0</v>
      </c>
      <c r="F42">
        <v>0</v>
      </c>
      <c r="G42">
        <v>0</v>
      </c>
    </row>
    <row r="43" spans="1:7" ht="15" x14ac:dyDescent="0.25">
      <c r="A43" s="173" t="s">
        <v>92</v>
      </c>
      <c r="B43">
        <v>0</v>
      </c>
      <c r="C43">
        <v>0</v>
      </c>
      <c r="D43">
        <v>0</v>
      </c>
      <c r="E43">
        <v>66</v>
      </c>
      <c r="F43">
        <v>0</v>
      </c>
      <c r="G43">
        <v>0</v>
      </c>
    </row>
    <row r="44" spans="1:7" ht="15" x14ac:dyDescent="0.25">
      <c r="A44" s="173" t="s">
        <v>175</v>
      </c>
      <c r="B44">
        <v>0</v>
      </c>
      <c r="C44">
        <v>0</v>
      </c>
      <c r="D44">
        <v>0</v>
      </c>
      <c r="E44">
        <v>46.6</v>
      </c>
      <c r="F44">
        <v>0</v>
      </c>
      <c r="G44">
        <v>0</v>
      </c>
    </row>
    <row r="45" spans="1:7" ht="15" x14ac:dyDescent="0.25">
      <c r="A45" s="173" t="s">
        <v>93</v>
      </c>
      <c r="B45">
        <v>1.1000000000000001</v>
      </c>
      <c r="C45">
        <v>0</v>
      </c>
      <c r="D45">
        <v>20</v>
      </c>
      <c r="E45">
        <v>31.9</v>
      </c>
      <c r="F45">
        <v>0</v>
      </c>
      <c r="G45">
        <v>0</v>
      </c>
    </row>
    <row r="46" spans="1:7" ht="15" x14ac:dyDescent="0.25">
      <c r="A46" s="173" t="s">
        <v>95</v>
      </c>
      <c r="B46">
        <v>0</v>
      </c>
      <c r="C46">
        <v>0</v>
      </c>
      <c r="D46">
        <v>4.2</v>
      </c>
      <c r="E46">
        <v>0</v>
      </c>
      <c r="F46">
        <v>0</v>
      </c>
      <c r="G46">
        <v>0</v>
      </c>
    </row>
    <row r="47" spans="1:7" ht="15" x14ac:dyDescent="0.25">
      <c r="A47" s="173" t="s">
        <v>96</v>
      </c>
      <c r="B47">
        <v>0</v>
      </c>
      <c r="C47">
        <v>33</v>
      </c>
      <c r="D47">
        <v>133</v>
      </c>
      <c r="E47">
        <v>515.29999999999995</v>
      </c>
      <c r="F47">
        <v>0</v>
      </c>
      <c r="G47">
        <v>0</v>
      </c>
    </row>
    <row r="48" spans="1:7" ht="15" x14ac:dyDescent="0.25">
      <c r="A48" s="173" t="s">
        <v>97</v>
      </c>
      <c r="B48">
        <v>0</v>
      </c>
      <c r="C48">
        <v>0</v>
      </c>
      <c r="D48">
        <v>11</v>
      </c>
      <c r="E48">
        <v>16.5</v>
      </c>
      <c r="F48">
        <v>0</v>
      </c>
      <c r="G48">
        <v>0</v>
      </c>
    </row>
    <row r="49" spans="1:7" ht="15" x14ac:dyDescent="0.25">
      <c r="A49" s="173" t="s">
        <v>69</v>
      </c>
    </row>
    <row r="50" spans="1:7" ht="15" x14ac:dyDescent="0.25">
      <c r="A50" s="173" t="s">
        <v>98</v>
      </c>
      <c r="B50">
        <v>1223.5999999999999</v>
      </c>
      <c r="C50">
        <v>1143.2</v>
      </c>
      <c r="D50">
        <v>2330.4</v>
      </c>
      <c r="E50">
        <v>3392.6</v>
      </c>
      <c r="F50">
        <v>43.2</v>
      </c>
      <c r="G50">
        <v>0</v>
      </c>
    </row>
    <row r="51" spans="1:7" ht="15" x14ac:dyDescent="0.25">
      <c r="A51" s="173" t="s">
        <v>99</v>
      </c>
      <c r="B51">
        <v>4.5999999999999996</v>
      </c>
      <c r="C51">
        <v>6.9</v>
      </c>
      <c r="D51">
        <v>9.5</v>
      </c>
      <c r="E51">
        <v>8.6999999999999993</v>
      </c>
      <c r="F51">
        <v>0</v>
      </c>
      <c r="G51">
        <v>0</v>
      </c>
    </row>
    <row r="52" spans="1:7" ht="15" x14ac:dyDescent="0.25">
      <c r="A52" s="173" t="s">
        <v>100</v>
      </c>
      <c r="B52">
        <v>5.5</v>
      </c>
      <c r="C52">
        <v>5.4</v>
      </c>
      <c r="D52">
        <v>6.3</v>
      </c>
      <c r="E52">
        <v>11</v>
      </c>
      <c r="F52">
        <v>0</v>
      </c>
      <c r="G52">
        <v>0</v>
      </c>
    </row>
    <row r="53" spans="1:7" ht="15" x14ac:dyDescent="0.25">
      <c r="A53" s="173" t="s">
        <v>101</v>
      </c>
      <c r="B53">
        <v>15</v>
      </c>
      <c r="C53">
        <v>0</v>
      </c>
      <c r="D53">
        <v>90.2</v>
      </c>
      <c r="E53">
        <v>282.10000000000002</v>
      </c>
      <c r="F53">
        <v>0</v>
      </c>
      <c r="G53">
        <v>0</v>
      </c>
    </row>
    <row r="54" spans="1:7" ht="15" x14ac:dyDescent="0.25">
      <c r="A54" s="173" t="s">
        <v>102</v>
      </c>
      <c r="B54">
        <v>16</v>
      </c>
      <c r="C54">
        <v>14</v>
      </c>
      <c r="D54">
        <v>20.6</v>
      </c>
      <c r="E54">
        <v>34.1</v>
      </c>
      <c r="F54">
        <v>0</v>
      </c>
      <c r="G54">
        <v>0</v>
      </c>
    </row>
    <row r="55" spans="1:7" ht="15" x14ac:dyDescent="0.25">
      <c r="A55" s="173" t="s">
        <v>103</v>
      </c>
      <c r="B55">
        <v>25.3</v>
      </c>
      <c r="C55">
        <v>1.7</v>
      </c>
      <c r="D55">
        <v>34.9</v>
      </c>
      <c r="E55">
        <v>6</v>
      </c>
      <c r="F55">
        <v>0</v>
      </c>
      <c r="G55">
        <v>0</v>
      </c>
    </row>
    <row r="56" spans="1:7" ht="15" x14ac:dyDescent="0.25">
      <c r="A56" s="173" t="s">
        <v>104</v>
      </c>
      <c r="B56">
        <v>50</v>
      </c>
      <c r="C56">
        <v>0</v>
      </c>
      <c r="D56">
        <v>182.9</v>
      </c>
      <c r="E56">
        <v>214.2</v>
      </c>
      <c r="F56">
        <v>0</v>
      </c>
      <c r="G56">
        <v>0</v>
      </c>
    </row>
    <row r="57" spans="1:7" ht="15" x14ac:dyDescent="0.25">
      <c r="A57" s="173" t="s">
        <v>105</v>
      </c>
      <c r="B57">
        <v>55.1</v>
      </c>
      <c r="C57">
        <v>50.4</v>
      </c>
      <c r="D57">
        <v>123</v>
      </c>
      <c r="E57">
        <v>336.1</v>
      </c>
      <c r="F57">
        <v>0</v>
      </c>
      <c r="G57">
        <v>0</v>
      </c>
    </row>
    <row r="58" spans="1:7" ht="15" x14ac:dyDescent="0.25">
      <c r="A58" s="173" t="s">
        <v>106</v>
      </c>
      <c r="B58">
        <v>23.7</v>
      </c>
      <c r="C58">
        <v>65.7</v>
      </c>
      <c r="D58">
        <v>76.8</v>
      </c>
      <c r="E58">
        <v>152.4</v>
      </c>
      <c r="F58">
        <v>0</v>
      </c>
      <c r="G58">
        <v>0</v>
      </c>
    </row>
    <row r="59" spans="1:7" ht="15" x14ac:dyDescent="0.25">
      <c r="A59" s="173" t="s">
        <v>107</v>
      </c>
      <c r="B59">
        <v>21.5</v>
      </c>
      <c r="C59">
        <v>40</v>
      </c>
      <c r="D59">
        <v>196.2</v>
      </c>
      <c r="E59">
        <v>189.7</v>
      </c>
      <c r="F59">
        <v>0</v>
      </c>
      <c r="G59">
        <v>0</v>
      </c>
    </row>
    <row r="60" spans="1:7" ht="15" x14ac:dyDescent="0.25">
      <c r="A60" s="173" t="s">
        <v>109</v>
      </c>
      <c r="B60">
        <v>29.9</v>
      </c>
      <c r="C60">
        <v>103.3</v>
      </c>
      <c r="D60">
        <v>57.3</v>
      </c>
      <c r="E60">
        <v>201.5</v>
      </c>
      <c r="F60">
        <v>0</v>
      </c>
      <c r="G60">
        <v>0</v>
      </c>
    </row>
    <row r="61" spans="1:7" ht="15" x14ac:dyDescent="0.25">
      <c r="A61" s="173" t="s">
        <v>110</v>
      </c>
      <c r="B61">
        <v>0</v>
      </c>
      <c r="C61">
        <v>0</v>
      </c>
      <c r="D61">
        <v>0</v>
      </c>
      <c r="E61">
        <v>7.6</v>
      </c>
      <c r="F61">
        <v>0</v>
      </c>
      <c r="G61">
        <v>0</v>
      </c>
    </row>
    <row r="62" spans="1:7" ht="15" x14ac:dyDescent="0.25">
      <c r="A62" s="173" t="s">
        <v>111</v>
      </c>
      <c r="B62">
        <v>14.5</v>
      </c>
      <c r="C62">
        <v>0</v>
      </c>
      <c r="D62">
        <v>32.6</v>
      </c>
      <c r="E62">
        <v>7.1</v>
      </c>
      <c r="F62">
        <v>0</v>
      </c>
      <c r="G62">
        <v>0</v>
      </c>
    </row>
    <row r="63" spans="1:7" ht="15" x14ac:dyDescent="0.25">
      <c r="A63" s="173" t="s">
        <v>112</v>
      </c>
      <c r="B63">
        <v>94.5</v>
      </c>
      <c r="C63">
        <v>125.5</v>
      </c>
      <c r="D63">
        <v>96.8</v>
      </c>
      <c r="E63">
        <v>101.9</v>
      </c>
      <c r="F63">
        <v>0</v>
      </c>
      <c r="G63">
        <v>0</v>
      </c>
    </row>
    <row r="64" spans="1:7" ht="15" x14ac:dyDescent="0.25">
      <c r="A64" s="173" t="s">
        <v>113</v>
      </c>
      <c r="B64">
        <v>22</v>
      </c>
      <c r="C64">
        <v>44</v>
      </c>
      <c r="D64">
        <v>46</v>
      </c>
      <c r="E64">
        <v>65.7</v>
      </c>
      <c r="F64">
        <v>0</v>
      </c>
      <c r="G64">
        <v>0</v>
      </c>
    </row>
    <row r="65" spans="1:7" ht="15" x14ac:dyDescent="0.25">
      <c r="A65" s="173" t="s">
        <v>114</v>
      </c>
      <c r="B65">
        <v>2</v>
      </c>
      <c r="C65">
        <v>3.6</v>
      </c>
      <c r="D65">
        <v>12.7</v>
      </c>
      <c r="E65">
        <v>17.2</v>
      </c>
      <c r="F65">
        <v>0</v>
      </c>
      <c r="G65">
        <v>0</v>
      </c>
    </row>
    <row r="66" spans="1:7" ht="15" x14ac:dyDescent="0.25">
      <c r="A66" s="173" t="s">
        <v>115</v>
      </c>
      <c r="B66">
        <v>580.6</v>
      </c>
      <c r="C66">
        <v>538.1</v>
      </c>
      <c r="D66">
        <v>1089.5</v>
      </c>
      <c r="E66">
        <v>1388.6</v>
      </c>
      <c r="F66">
        <v>18.2</v>
      </c>
      <c r="G66">
        <v>0</v>
      </c>
    </row>
    <row r="67" spans="1:7" ht="15" x14ac:dyDescent="0.25">
      <c r="A67" s="173" t="s">
        <v>116</v>
      </c>
      <c r="B67">
        <v>0</v>
      </c>
      <c r="C67">
        <v>0</v>
      </c>
      <c r="D67" t="s">
        <v>94</v>
      </c>
      <c r="E67">
        <v>0</v>
      </c>
      <c r="F67">
        <v>0</v>
      </c>
      <c r="G67">
        <v>0</v>
      </c>
    </row>
    <row r="68" spans="1:7" ht="15" x14ac:dyDescent="0.25">
      <c r="A68" s="173" t="s">
        <v>117</v>
      </c>
      <c r="B68">
        <v>43.8</v>
      </c>
      <c r="C68">
        <v>0</v>
      </c>
      <c r="D68">
        <v>7.9</v>
      </c>
      <c r="E68">
        <v>24.8</v>
      </c>
      <c r="F68">
        <v>0</v>
      </c>
      <c r="G68">
        <v>0</v>
      </c>
    </row>
    <row r="69" spans="1:7" ht="15" x14ac:dyDescent="0.25">
      <c r="A69" s="173" t="s">
        <v>118</v>
      </c>
      <c r="B69">
        <v>81.3</v>
      </c>
      <c r="C69">
        <v>129.69999999999999</v>
      </c>
      <c r="D69">
        <v>51.5</v>
      </c>
      <c r="E69">
        <v>39.1</v>
      </c>
      <c r="F69">
        <v>0</v>
      </c>
      <c r="G69">
        <v>0</v>
      </c>
    </row>
    <row r="70" spans="1:7" ht="15" x14ac:dyDescent="0.25">
      <c r="A70" s="173" t="s">
        <v>119</v>
      </c>
      <c r="B70">
        <v>81.5</v>
      </c>
      <c r="C70">
        <v>15</v>
      </c>
      <c r="D70">
        <v>79.599999999999994</v>
      </c>
      <c r="E70">
        <v>84.6</v>
      </c>
      <c r="F70">
        <v>25</v>
      </c>
      <c r="G70">
        <v>0</v>
      </c>
    </row>
    <row r="71" spans="1:7" ht="15" x14ac:dyDescent="0.25">
      <c r="A71" s="173" t="s">
        <v>120</v>
      </c>
      <c r="B71">
        <v>25.7</v>
      </c>
      <c r="C71">
        <v>0</v>
      </c>
      <c r="D71">
        <v>20</v>
      </c>
      <c r="E71">
        <v>85.5</v>
      </c>
      <c r="F71">
        <v>0</v>
      </c>
      <c r="G71">
        <v>0</v>
      </c>
    </row>
    <row r="72" spans="1:7" ht="15" x14ac:dyDescent="0.25">
      <c r="A72" s="173" t="s">
        <v>121</v>
      </c>
      <c r="B72">
        <v>26.8</v>
      </c>
      <c r="C72">
        <v>0</v>
      </c>
      <c r="D72">
        <v>13.1</v>
      </c>
      <c r="E72">
        <v>45.5</v>
      </c>
      <c r="F72">
        <v>0</v>
      </c>
      <c r="G72">
        <v>0</v>
      </c>
    </row>
    <row r="73" spans="1:7" ht="15" x14ac:dyDescent="0.25">
      <c r="A73" s="173" t="s">
        <v>122</v>
      </c>
      <c r="B73">
        <v>4.2</v>
      </c>
      <c r="C73">
        <v>0</v>
      </c>
      <c r="D73">
        <v>83.2</v>
      </c>
      <c r="E73">
        <v>89.4</v>
      </c>
      <c r="F73">
        <v>0</v>
      </c>
      <c r="G73">
        <v>0</v>
      </c>
    </row>
    <row r="74" spans="1:7" ht="15" x14ac:dyDescent="0.25">
      <c r="A74" s="173" t="s">
        <v>65</v>
      </c>
      <c r="B74" t="s">
        <v>66</v>
      </c>
      <c r="C74" t="s">
        <v>67</v>
      </c>
      <c r="D74" t="s">
        <v>66</v>
      </c>
      <c r="E74" t="s">
        <v>66</v>
      </c>
      <c r="F74" t="s">
        <v>66</v>
      </c>
      <c r="G74" t="s">
        <v>68</v>
      </c>
    </row>
    <row r="75" spans="1:7" ht="15" x14ac:dyDescent="0.25">
      <c r="A75" s="173" t="s">
        <v>123</v>
      </c>
      <c r="B75">
        <v>3232.5</v>
      </c>
      <c r="C75">
        <v>2562.3000000000002</v>
      </c>
      <c r="D75">
        <v>6202.5</v>
      </c>
      <c r="E75">
        <v>8317.6</v>
      </c>
      <c r="F75">
        <v>43.2</v>
      </c>
      <c r="G75">
        <v>0</v>
      </c>
    </row>
    <row r="76" spans="1:7" ht="15" x14ac:dyDescent="0.25">
      <c r="A76" s="173" t="s">
        <v>124</v>
      </c>
      <c r="B76">
        <v>655.5</v>
      </c>
      <c r="C76">
        <v>247.2</v>
      </c>
      <c r="D76">
        <v>0</v>
      </c>
      <c r="E76">
        <v>0</v>
      </c>
      <c r="F76">
        <v>15</v>
      </c>
      <c r="G76">
        <v>0</v>
      </c>
    </row>
    <row r="77" spans="1:7" ht="15" x14ac:dyDescent="0.25">
      <c r="A77" s="173" t="s">
        <v>65</v>
      </c>
      <c r="B77" t="s">
        <v>66</v>
      </c>
      <c r="C77" t="s">
        <v>67</v>
      </c>
      <c r="D77" t="s">
        <v>66</v>
      </c>
      <c r="E77" t="s">
        <v>66</v>
      </c>
      <c r="F77" t="s">
        <v>66</v>
      </c>
      <c r="G77" t="s">
        <v>68</v>
      </c>
    </row>
    <row r="78" spans="1:7" ht="15" x14ac:dyDescent="0.25">
      <c r="A78" s="173" t="s">
        <v>125</v>
      </c>
      <c r="B78">
        <v>3888</v>
      </c>
      <c r="C78">
        <v>2809.4</v>
      </c>
      <c r="D78">
        <v>6202.5</v>
      </c>
      <c r="E78">
        <v>8317.6</v>
      </c>
      <c r="F78">
        <v>58.2</v>
      </c>
      <c r="G78">
        <v>0</v>
      </c>
    </row>
    <row r="79" spans="1:7" ht="15" x14ac:dyDescent="0.25">
      <c r="A79" s="173" t="s">
        <v>126</v>
      </c>
      <c r="B79" t="s">
        <v>45</v>
      </c>
      <c r="C79" t="s">
        <v>45</v>
      </c>
      <c r="D79">
        <v>0</v>
      </c>
      <c r="E79">
        <v>0</v>
      </c>
      <c r="F79" t="s">
        <v>45</v>
      </c>
      <c r="G79" t="s">
        <v>45</v>
      </c>
    </row>
    <row r="80" spans="1:7" ht="15" x14ac:dyDescent="0.25">
      <c r="A80" s="173" t="s">
        <v>127</v>
      </c>
      <c r="B80">
        <v>0</v>
      </c>
      <c r="C80">
        <v>0</v>
      </c>
      <c r="D80" t="s">
        <v>45</v>
      </c>
      <c r="E80" t="s">
        <v>45</v>
      </c>
      <c r="F80">
        <v>0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</sheetData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87CF6-B478-4C27-A1F5-3024FABAE09F}">
  <dimension ref="A1:G81"/>
  <sheetViews>
    <sheetView topLeftCell="A47" workbookViewId="0">
      <selection activeCell="A9" sqref="A9:A84"/>
    </sheetView>
  </sheetViews>
  <sheetFormatPr defaultRowHeight="13.2" x14ac:dyDescent="0.25"/>
  <cols>
    <col min="1" max="1" width="30.88671875" customWidth="1"/>
    <col min="2" max="2" width="15.6640625" customWidth="1"/>
    <col min="3" max="3" width="11.5546875" customWidth="1"/>
    <col min="4" max="4" width="12" customWidth="1"/>
    <col min="5" max="5" width="12.6640625" customWidth="1"/>
    <col min="6" max="6" width="12.33203125" customWidth="1"/>
    <col min="7" max="7" width="13.1093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261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0</v>
      </c>
      <c r="C12">
        <v>73.5</v>
      </c>
      <c r="D12">
        <v>108</v>
      </c>
      <c r="E12">
        <v>189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0</v>
      </c>
      <c r="C14">
        <v>73.5</v>
      </c>
      <c r="D14">
        <v>64.8</v>
      </c>
      <c r="E14">
        <v>157.69999999999999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0</v>
      </c>
      <c r="E15">
        <v>22</v>
      </c>
      <c r="F15">
        <v>0</v>
      </c>
      <c r="G15">
        <v>0</v>
      </c>
    </row>
    <row r="16" spans="1:7" ht="15" x14ac:dyDescent="0.25">
      <c r="A16" s="173" t="s">
        <v>73</v>
      </c>
      <c r="B16">
        <v>0</v>
      </c>
      <c r="C16">
        <v>0</v>
      </c>
      <c r="D16">
        <v>20.9</v>
      </c>
      <c r="E16">
        <v>0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0</v>
      </c>
      <c r="E17">
        <v>9.4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478.4</v>
      </c>
      <c r="C19">
        <v>335.9</v>
      </c>
      <c r="D19">
        <v>568.70000000000005</v>
      </c>
      <c r="E19">
        <v>741.2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249.1</v>
      </c>
      <c r="C21">
        <v>192.1</v>
      </c>
      <c r="D21">
        <v>404.3</v>
      </c>
      <c r="E21">
        <v>222.3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2.4</v>
      </c>
      <c r="C23">
        <v>133.30000000000001</v>
      </c>
      <c r="D23">
        <v>343.7</v>
      </c>
      <c r="E23">
        <v>479.5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1039.4000000000001</v>
      </c>
      <c r="C25">
        <v>914.4</v>
      </c>
      <c r="D25">
        <v>2068.1</v>
      </c>
      <c r="E25">
        <v>2183.1</v>
      </c>
      <c r="F25">
        <v>0.2</v>
      </c>
      <c r="G25">
        <v>0</v>
      </c>
    </row>
    <row r="26" spans="1:7" ht="15" x14ac:dyDescent="0.25">
      <c r="A26" s="173" t="s">
        <v>167</v>
      </c>
      <c r="B26">
        <v>0</v>
      </c>
      <c r="C26">
        <v>0</v>
      </c>
      <c r="D26">
        <v>34.5</v>
      </c>
      <c r="E26">
        <v>0</v>
      </c>
      <c r="F26">
        <v>0</v>
      </c>
      <c r="G26">
        <v>0</v>
      </c>
    </row>
    <row r="27" spans="1:7" ht="15" x14ac:dyDescent="0.25">
      <c r="A27" s="173" t="s">
        <v>78</v>
      </c>
      <c r="B27">
        <v>0</v>
      </c>
      <c r="C27">
        <v>2</v>
      </c>
      <c r="D27">
        <v>28.7</v>
      </c>
      <c r="E27">
        <v>0</v>
      </c>
      <c r="F27">
        <v>0</v>
      </c>
      <c r="G27">
        <v>0</v>
      </c>
    </row>
    <row r="28" spans="1:7" ht="15" x14ac:dyDescent="0.25">
      <c r="A28" s="173" t="s">
        <v>79</v>
      </c>
      <c r="B28">
        <v>0.2</v>
      </c>
      <c r="C28">
        <v>0.6</v>
      </c>
      <c r="D28">
        <v>1.3</v>
      </c>
      <c r="E28">
        <v>1.1000000000000001</v>
      </c>
      <c r="F28">
        <v>0</v>
      </c>
      <c r="G28">
        <v>0</v>
      </c>
    </row>
    <row r="29" spans="1:7" ht="15" x14ac:dyDescent="0.25">
      <c r="A29" s="173" t="s">
        <v>80</v>
      </c>
      <c r="B29">
        <v>4.7</v>
      </c>
      <c r="C29">
        <v>0</v>
      </c>
      <c r="D29">
        <v>230.3</v>
      </c>
      <c r="E29">
        <v>236.1</v>
      </c>
      <c r="F29">
        <v>0</v>
      </c>
      <c r="G29">
        <v>0</v>
      </c>
    </row>
    <row r="30" spans="1:7" ht="15" x14ac:dyDescent="0.25">
      <c r="A30" s="173" t="s">
        <v>173</v>
      </c>
      <c r="B30">
        <v>0</v>
      </c>
      <c r="C30">
        <v>100</v>
      </c>
      <c r="D30">
        <v>0</v>
      </c>
      <c r="E30">
        <v>0</v>
      </c>
      <c r="F30">
        <v>0</v>
      </c>
      <c r="G30">
        <v>0</v>
      </c>
    </row>
    <row r="31" spans="1:7" ht="15" x14ac:dyDescent="0.25">
      <c r="A31" s="173" t="s">
        <v>168</v>
      </c>
      <c r="B31">
        <v>0</v>
      </c>
      <c r="C31">
        <v>0</v>
      </c>
      <c r="D31" t="s">
        <v>94</v>
      </c>
      <c r="E31">
        <v>0</v>
      </c>
      <c r="F31">
        <v>0</v>
      </c>
      <c r="G31">
        <v>0</v>
      </c>
    </row>
    <row r="32" spans="1:7" ht="15" x14ac:dyDescent="0.25">
      <c r="A32" s="173" t="s">
        <v>81</v>
      </c>
      <c r="B32">
        <v>340.5</v>
      </c>
      <c r="C32">
        <v>187.1</v>
      </c>
      <c r="D32">
        <v>368.5</v>
      </c>
      <c r="E32">
        <v>427.1</v>
      </c>
      <c r="F32">
        <v>0.2</v>
      </c>
      <c r="G32">
        <v>0</v>
      </c>
    </row>
    <row r="33" spans="1:7" ht="15" x14ac:dyDescent="0.25">
      <c r="A33" s="173" t="s">
        <v>82</v>
      </c>
      <c r="B33">
        <v>0</v>
      </c>
      <c r="C33">
        <v>3.5</v>
      </c>
      <c r="D33">
        <v>60.6</v>
      </c>
      <c r="E33">
        <v>35.299999999999997</v>
      </c>
      <c r="F33">
        <v>0</v>
      </c>
      <c r="G33">
        <v>0</v>
      </c>
    </row>
    <row r="34" spans="1:7" ht="15" x14ac:dyDescent="0.25">
      <c r="A34" s="173" t="s">
        <v>83</v>
      </c>
      <c r="B34">
        <v>545</v>
      </c>
      <c r="C34">
        <v>503</v>
      </c>
      <c r="D34">
        <v>891.1</v>
      </c>
      <c r="E34">
        <v>946.3</v>
      </c>
      <c r="F34">
        <v>0</v>
      </c>
      <c r="G34">
        <v>0</v>
      </c>
    </row>
    <row r="35" spans="1:7" ht="15" x14ac:dyDescent="0.25">
      <c r="A35" s="173" t="s">
        <v>84</v>
      </c>
      <c r="B35">
        <v>0</v>
      </c>
      <c r="C35">
        <v>0</v>
      </c>
      <c r="D35">
        <v>19.8</v>
      </c>
      <c r="E35">
        <v>0</v>
      </c>
      <c r="F35">
        <v>0</v>
      </c>
      <c r="G35">
        <v>0</v>
      </c>
    </row>
    <row r="36" spans="1:7" ht="15" x14ac:dyDescent="0.25">
      <c r="A36" s="173" t="s">
        <v>85</v>
      </c>
      <c r="B36">
        <v>21.5</v>
      </c>
      <c r="C36">
        <v>0</v>
      </c>
      <c r="D36">
        <v>22.1</v>
      </c>
      <c r="E36">
        <v>22.3</v>
      </c>
      <c r="F36">
        <v>0</v>
      </c>
      <c r="G36">
        <v>0</v>
      </c>
    </row>
    <row r="37" spans="1:7" ht="15" x14ac:dyDescent="0.25">
      <c r="A37" s="173" t="s">
        <v>86</v>
      </c>
      <c r="B37">
        <v>59.8</v>
      </c>
      <c r="C37">
        <v>107</v>
      </c>
      <c r="D37">
        <v>162.6</v>
      </c>
      <c r="E37">
        <v>182</v>
      </c>
      <c r="F37">
        <v>0</v>
      </c>
      <c r="G37">
        <v>0</v>
      </c>
    </row>
    <row r="38" spans="1:7" ht="15" x14ac:dyDescent="0.25">
      <c r="A38" s="173" t="s">
        <v>88</v>
      </c>
      <c r="B38">
        <v>17.7</v>
      </c>
      <c r="C38">
        <v>11.1</v>
      </c>
      <c r="D38">
        <v>194.9</v>
      </c>
      <c r="E38">
        <v>175.5</v>
      </c>
      <c r="F38">
        <v>0</v>
      </c>
      <c r="G38">
        <v>0</v>
      </c>
    </row>
    <row r="39" spans="1:7" ht="15" x14ac:dyDescent="0.25">
      <c r="A39" s="173" t="s">
        <v>89</v>
      </c>
      <c r="B39">
        <v>50</v>
      </c>
      <c r="C39">
        <v>0</v>
      </c>
      <c r="D39">
        <v>53.8</v>
      </c>
      <c r="E39">
        <v>157.5</v>
      </c>
      <c r="F39">
        <v>0</v>
      </c>
      <c r="G39">
        <v>0</v>
      </c>
    </row>
    <row r="40" spans="1:7" ht="15" x14ac:dyDescent="0.25">
      <c r="A40" s="173" t="s">
        <v>69</v>
      </c>
    </row>
    <row r="41" spans="1:7" ht="15" x14ac:dyDescent="0.25">
      <c r="A41" s="173" t="s">
        <v>90</v>
      </c>
      <c r="B41">
        <v>41.6</v>
      </c>
      <c r="C41">
        <v>82</v>
      </c>
      <c r="D41">
        <v>207.1</v>
      </c>
      <c r="E41">
        <v>651.6</v>
      </c>
      <c r="F41">
        <v>0</v>
      </c>
      <c r="G41">
        <v>0</v>
      </c>
    </row>
    <row r="42" spans="1:7" ht="15" x14ac:dyDescent="0.25">
      <c r="A42" s="173" t="s">
        <v>91</v>
      </c>
      <c r="B42">
        <v>40.5</v>
      </c>
      <c r="C42">
        <v>0</v>
      </c>
      <c r="D42">
        <v>38.9</v>
      </c>
      <c r="E42">
        <v>0</v>
      </c>
      <c r="F42">
        <v>0</v>
      </c>
      <c r="G42">
        <v>0</v>
      </c>
    </row>
    <row r="43" spans="1:7" ht="15" x14ac:dyDescent="0.25">
      <c r="A43" s="173" t="s">
        <v>92</v>
      </c>
      <c r="B43">
        <v>0</v>
      </c>
      <c r="C43">
        <v>0</v>
      </c>
      <c r="D43">
        <v>0</v>
      </c>
      <c r="E43">
        <v>66</v>
      </c>
      <c r="F43">
        <v>0</v>
      </c>
      <c r="G43">
        <v>0</v>
      </c>
    </row>
    <row r="44" spans="1:7" ht="15" x14ac:dyDescent="0.25">
      <c r="A44" s="173" t="s">
        <v>175</v>
      </c>
      <c r="B44">
        <v>0</v>
      </c>
      <c r="C44">
        <v>0</v>
      </c>
      <c r="D44">
        <v>0</v>
      </c>
      <c r="E44">
        <v>46.6</v>
      </c>
      <c r="F44">
        <v>0</v>
      </c>
      <c r="G44">
        <v>0</v>
      </c>
    </row>
    <row r="45" spans="1:7" ht="15" x14ac:dyDescent="0.25">
      <c r="A45" s="173" t="s">
        <v>93</v>
      </c>
      <c r="B45">
        <v>1.1000000000000001</v>
      </c>
      <c r="C45">
        <v>0</v>
      </c>
      <c r="D45">
        <v>20</v>
      </c>
      <c r="E45">
        <v>31.9</v>
      </c>
      <c r="F45">
        <v>0</v>
      </c>
      <c r="G45">
        <v>0</v>
      </c>
    </row>
    <row r="46" spans="1:7" ht="15" x14ac:dyDescent="0.25">
      <c r="A46" s="173" t="s">
        <v>95</v>
      </c>
      <c r="B46">
        <v>0</v>
      </c>
      <c r="C46">
        <v>0</v>
      </c>
      <c r="D46">
        <v>4.2</v>
      </c>
      <c r="E46">
        <v>0</v>
      </c>
      <c r="F46">
        <v>0</v>
      </c>
      <c r="G46">
        <v>0</v>
      </c>
    </row>
    <row r="47" spans="1:7" ht="15" x14ac:dyDescent="0.25">
      <c r="A47" s="173" t="s">
        <v>96</v>
      </c>
      <c r="B47">
        <v>0</v>
      </c>
      <c r="C47">
        <v>82</v>
      </c>
      <c r="D47">
        <v>133</v>
      </c>
      <c r="E47">
        <v>490.7</v>
      </c>
      <c r="F47">
        <v>0</v>
      </c>
      <c r="G47">
        <v>0</v>
      </c>
    </row>
    <row r="48" spans="1:7" ht="15" x14ac:dyDescent="0.25">
      <c r="A48" s="173" t="s">
        <v>97</v>
      </c>
      <c r="B48">
        <v>0</v>
      </c>
      <c r="C48">
        <v>0</v>
      </c>
      <c r="D48">
        <v>11</v>
      </c>
      <c r="E48">
        <v>16.5</v>
      </c>
      <c r="F48">
        <v>0</v>
      </c>
      <c r="G48">
        <v>0</v>
      </c>
    </row>
    <row r="49" spans="1:7" ht="15" x14ac:dyDescent="0.25">
      <c r="A49" s="173" t="s">
        <v>69</v>
      </c>
    </row>
    <row r="50" spans="1:7" ht="15" x14ac:dyDescent="0.25">
      <c r="A50" s="173" t="s">
        <v>98</v>
      </c>
      <c r="B50">
        <v>1317.2</v>
      </c>
      <c r="C50">
        <v>1174.8</v>
      </c>
      <c r="D50">
        <v>2160.1</v>
      </c>
      <c r="E50">
        <v>3290.4</v>
      </c>
      <c r="F50">
        <v>43.2</v>
      </c>
      <c r="G50">
        <v>0</v>
      </c>
    </row>
    <row r="51" spans="1:7" ht="15" x14ac:dyDescent="0.25">
      <c r="A51" s="173" t="s">
        <v>99</v>
      </c>
      <c r="B51">
        <v>0</v>
      </c>
      <c r="C51">
        <v>6.9</v>
      </c>
      <c r="D51">
        <v>9.5</v>
      </c>
      <c r="E51">
        <v>8.6999999999999993</v>
      </c>
      <c r="F51">
        <v>0</v>
      </c>
      <c r="G51">
        <v>0</v>
      </c>
    </row>
    <row r="52" spans="1:7" ht="15" x14ac:dyDescent="0.25">
      <c r="A52" s="173" t="s">
        <v>100</v>
      </c>
      <c r="B52">
        <v>4.5</v>
      </c>
      <c r="C52">
        <v>5.4</v>
      </c>
      <c r="D52">
        <v>6.3</v>
      </c>
      <c r="E52">
        <v>11</v>
      </c>
      <c r="F52">
        <v>0</v>
      </c>
      <c r="G52">
        <v>0</v>
      </c>
    </row>
    <row r="53" spans="1:7" ht="15" x14ac:dyDescent="0.25">
      <c r="A53" s="173" t="s">
        <v>101</v>
      </c>
      <c r="B53">
        <v>15</v>
      </c>
      <c r="C53">
        <v>0</v>
      </c>
      <c r="D53">
        <v>90.2</v>
      </c>
      <c r="E53">
        <v>282.10000000000002</v>
      </c>
      <c r="F53">
        <v>0</v>
      </c>
      <c r="G53">
        <v>0</v>
      </c>
    </row>
    <row r="54" spans="1:7" ht="15" x14ac:dyDescent="0.25">
      <c r="A54" s="173" t="s">
        <v>102</v>
      </c>
      <c r="B54">
        <v>16</v>
      </c>
      <c r="C54">
        <v>14</v>
      </c>
      <c r="D54">
        <v>20.6</v>
      </c>
      <c r="E54">
        <v>34.1</v>
      </c>
      <c r="F54">
        <v>0</v>
      </c>
      <c r="G54">
        <v>0</v>
      </c>
    </row>
    <row r="55" spans="1:7" ht="15" x14ac:dyDescent="0.25">
      <c r="A55" s="173" t="s">
        <v>103</v>
      </c>
      <c r="B55">
        <v>25.8</v>
      </c>
      <c r="C55">
        <v>1.9</v>
      </c>
      <c r="D55">
        <v>34.5</v>
      </c>
      <c r="E55">
        <v>5.8</v>
      </c>
      <c r="F55">
        <v>0</v>
      </c>
      <c r="G55">
        <v>0</v>
      </c>
    </row>
    <row r="56" spans="1:7" ht="15" x14ac:dyDescent="0.25">
      <c r="A56" s="173" t="s">
        <v>104</v>
      </c>
      <c r="B56">
        <v>35</v>
      </c>
      <c r="C56">
        <v>0</v>
      </c>
      <c r="D56">
        <v>182.9</v>
      </c>
      <c r="E56">
        <v>214.2</v>
      </c>
      <c r="F56">
        <v>0</v>
      </c>
      <c r="G56">
        <v>0</v>
      </c>
    </row>
    <row r="57" spans="1:7" ht="15" x14ac:dyDescent="0.25">
      <c r="A57" s="173" t="s">
        <v>105</v>
      </c>
      <c r="B57">
        <v>55.1</v>
      </c>
      <c r="C57">
        <v>81.900000000000006</v>
      </c>
      <c r="D57">
        <v>123</v>
      </c>
      <c r="E57">
        <v>301.5</v>
      </c>
      <c r="F57">
        <v>0</v>
      </c>
      <c r="G57">
        <v>0</v>
      </c>
    </row>
    <row r="58" spans="1:7" ht="15" x14ac:dyDescent="0.25">
      <c r="A58" s="173" t="s">
        <v>106</v>
      </c>
      <c r="B58">
        <v>23.7</v>
      </c>
      <c r="C58">
        <v>65.7</v>
      </c>
      <c r="D58">
        <v>76.8</v>
      </c>
      <c r="E58">
        <v>152.4</v>
      </c>
      <c r="F58">
        <v>0</v>
      </c>
      <c r="G58">
        <v>0</v>
      </c>
    </row>
    <row r="59" spans="1:7" ht="15" x14ac:dyDescent="0.25">
      <c r="A59" s="173" t="s">
        <v>107</v>
      </c>
      <c r="B59">
        <v>16.5</v>
      </c>
      <c r="C59">
        <v>40</v>
      </c>
      <c r="D59">
        <v>196.2</v>
      </c>
      <c r="E59">
        <v>189.7</v>
      </c>
      <c r="F59">
        <v>0</v>
      </c>
      <c r="G59">
        <v>0</v>
      </c>
    </row>
    <row r="60" spans="1:7" ht="15" x14ac:dyDescent="0.25">
      <c r="A60" s="173" t="s">
        <v>109</v>
      </c>
      <c r="B60">
        <v>43.6</v>
      </c>
      <c r="C60">
        <v>103.3</v>
      </c>
      <c r="D60">
        <v>46.7</v>
      </c>
      <c r="E60">
        <v>201.5</v>
      </c>
      <c r="F60">
        <v>0</v>
      </c>
      <c r="G60">
        <v>0</v>
      </c>
    </row>
    <row r="61" spans="1:7" ht="15" x14ac:dyDescent="0.25">
      <c r="A61" s="173" t="s">
        <v>110</v>
      </c>
      <c r="B61">
        <v>0</v>
      </c>
      <c r="C61">
        <v>0</v>
      </c>
      <c r="D61">
        <v>0</v>
      </c>
      <c r="E61">
        <v>7.6</v>
      </c>
      <c r="F61">
        <v>0</v>
      </c>
      <c r="G61">
        <v>0</v>
      </c>
    </row>
    <row r="62" spans="1:7" ht="15" x14ac:dyDescent="0.25">
      <c r="A62" s="173" t="s">
        <v>111</v>
      </c>
      <c r="B62">
        <v>14.5</v>
      </c>
      <c r="C62">
        <v>0</v>
      </c>
      <c r="D62">
        <v>32.6</v>
      </c>
      <c r="E62">
        <v>7.1</v>
      </c>
      <c r="F62">
        <v>0</v>
      </c>
      <c r="G62">
        <v>0</v>
      </c>
    </row>
    <row r="63" spans="1:7" ht="15" x14ac:dyDescent="0.25">
      <c r="A63" s="173" t="s">
        <v>112</v>
      </c>
      <c r="B63">
        <v>94.5</v>
      </c>
      <c r="C63">
        <v>125.5</v>
      </c>
      <c r="D63">
        <v>96.8</v>
      </c>
      <c r="E63">
        <v>101.9</v>
      </c>
      <c r="F63">
        <v>0</v>
      </c>
      <c r="G63">
        <v>0</v>
      </c>
    </row>
    <row r="64" spans="1:7" ht="15" x14ac:dyDescent="0.25">
      <c r="A64" s="173" t="s">
        <v>113</v>
      </c>
      <c r="B64">
        <v>22</v>
      </c>
      <c r="C64">
        <v>44</v>
      </c>
      <c r="D64">
        <v>46</v>
      </c>
      <c r="E64">
        <v>65.7</v>
      </c>
      <c r="F64">
        <v>0</v>
      </c>
      <c r="G64">
        <v>0</v>
      </c>
    </row>
    <row r="65" spans="1:7" ht="15" x14ac:dyDescent="0.25">
      <c r="A65" s="173" t="s">
        <v>114</v>
      </c>
      <c r="B65">
        <v>0</v>
      </c>
      <c r="C65">
        <v>10.6</v>
      </c>
      <c r="D65">
        <v>12.7</v>
      </c>
      <c r="E65">
        <v>10.199999999999999</v>
      </c>
      <c r="F65">
        <v>0</v>
      </c>
      <c r="G65">
        <v>0</v>
      </c>
    </row>
    <row r="66" spans="1:7" ht="15" x14ac:dyDescent="0.25">
      <c r="A66" s="173" t="s">
        <v>115</v>
      </c>
      <c r="B66">
        <v>711.6</v>
      </c>
      <c r="C66">
        <v>531</v>
      </c>
      <c r="D66">
        <v>942.7</v>
      </c>
      <c r="E66">
        <v>1357.2</v>
      </c>
      <c r="F66">
        <v>18.2</v>
      </c>
      <c r="G66">
        <v>0</v>
      </c>
    </row>
    <row r="67" spans="1:7" ht="15" x14ac:dyDescent="0.25">
      <c r="A67" s="173" t="s">
        <v>116</v>
      </c>
      <c r="B67">
        <v>0</v>
      </c>
      <c r="C67">
        <v>0</v>
      </c>
      <c r="D67" t="s">
        <v>94</v>
      </c>
      <c r="E67">
        <v>0</v>
      </c>
      <c r="F67">
        <v>0</v>
      </c>
      <c r="G67">
        <v>0</v>
      </c>
    </row>
    <row r="68" spans="1:7" ht="15" x14ac:dyDescent="0.25">
      <c r="A68" s="173" t="s">
        <v>117</v>
      </c>
      <c r="B68">
        <v>21.3</v>
      </c>
      <c r="C68">
        <v>0</v>
      </c>
      <c r="D68">
        <v>0</v>
      </c>
      <c r="E68">
        <v>24.8</v>
      </c>
      <c r="F68">
        <v>0</v>
      </c>
      <c r="G68">
        <v>0</v>
      </c>
    </row>
    <row r="69" spans="1:7" ht="15" x14ac:dyDescent="0.25">
      <c r="A69" s="173" t="s">
        <v>118</v>
      </c>
      <c r="B69">
        <v>79.8</v>
      </c>
      <c r="C69">
        <v>129.69999999999999</v>
      </c>
      <c r="D69">
        <v>51.5</v>
      </c>
      <c r="E69">
        <v>39.1</v>
      </c>
      <c r="F69">
        <v>0</v>
      </c>
      <c r="G69">
        <v>0</v>
      </c>
    </row>
    <row r="70" spans="1:7" ht="15" x14ac:dyDescent="0.25">
      <c r="A70" s="173" t="s">
        <v>119</v>
      </c>
      <c r="B70">
        <v>81.5</v>
      </c>
      <c r="C70">
        <v>15</v>
      </c>
      <c r="D70">
        <v>79.599999999999994</v>
      </c>
      <c r="E70">
        <v>84.6</v>
      </c>
      <c r="F70">
        <v>25</v>
      </c>
      <c r="G70">
        <v>0</v>
      </c>
    </row>
    <row r="71" spans="1:7" ht="15" x14ac:dyDescent="0.25">
      <c r="A71" s="173" t="s">
        <v>120</v>
      </c>
      <c r="B71">
        <v>25.7</v>
      </c>
      <c r="C71">
        <v>0</v>
      </c>
      <c r="D71">
        <v>15.5</v>
      </c>
      <c r="E71">
        <v>85.5</v>
      </c>
      <c r="F71">
        <v>0</v>
      </c>
      <c r="G71">
        <v>0</v>
      </c>
    </row>
    <row r="72" spans="1:7" ht="15" x14ac:dyDescent="0.25">
      <c r="A72" s="173" t="s">
        <v>121</v>
      </c>
      <c r="B72">
        <v>26.8</v>
      </c>
      <c r="C72">
        <v>0</v>
      </c>
      <c r="D72">
        <v>13.1</v>
      </c>
      <c r="E72">
        <v>45.5</v>
      </c>
      <c r="F72">
        <v>0</v>
      </c>
      <c r="G72">
        <v>0</v>
      </c>
    </row>
    <row r="73" spans="1:7" ht="15" x14ac:dyDescent="0.25">
      <c r="A73" s="173" t="s">
        <v>122</v>
      </c>
      <c r="B73">
        <v>4.2</v>
      </c>
      <c r="C73">
        <v>0</v>
      </c>
      <c r="D73">
        <v>83.2</v>
      </c>
      <c r="E73">
        <v>60.4</v>
      </c>
      <c r="F73">
        <v>0</v>
      </c>
      <c r="G73">
        <v>0</v>
      </c>
    </row>
    <row r="74" spans="1:7" ht="15" x14ac:dyDescent="0.25">
      <c r="A74" s="173" t="s">
        <v>65</v>
      </c>
      <c r="B74" t="s">
        <v>66</v>
      </c>
      <c r="C74" t="s">
        <v>67</v>
      </c>
      <c r="D74" t="s">
        <v>66</v>
      </c>
      <c r="E74" t="s">
        <v>66</v>
      </c>
      <c r="F74" t="s">
        <v>66</v>
      </c>
      <c r="G74" t="s">
        <v>68</v>
      </c>
    </row>
    <row r="75" spans="1:7" ht="15" x14ac:dyDescent="0.25">
      <c r="A75" s="173" t="s">
        <v>123</v>
      </c>
      <c r="B75">
        <v>3128</v>
      </c>
      <c r="C75">
        <v>2906</v>
      </c>
      <c r="D75">
        <v>5860</v>
      </c>
      <c r="E75">
        <v>7757.1</v>
      </c>
      <c r="F75">
        <v>43.4</v>
      </c>
      <c r="G75">
        <v>0</v>
      </c>
    </row>
    <row r="76" spans="1:7" ht="15" x14ac:dyDescent="0.25">
      <c r="A76" s="173" t="s">
        <v>124</v>
      </c>
      <c r="B76">
        <v>450.5</v>
      </c>
      <c r="C76">
        <v>252.2</v>
      </c>
      <c r="D76">
        <v>0</v>
      </c>
      <c r="E76">
        <v>0</v>
      </c>
      <c r="F76">
        <v>15</v>
      </c>
      <c r="G76">
        <v>0</v>
      </c>
    </row>
    <row r="77" spans="1:7" ht="15" x14ac:dyDescent="0.25">
      <c r="A77" s="173" t="s">
        <v>65</v>
      </c>
      <c r="B77" t="s">
        <v>66</v>
      </c>
      <c r="C77" t="s">
        <v>67</v>
      </c>
      <c r="D77" t="s">
        <v>66</v>
      </c>
      <c r="E77" t="s">
        <v>66</v>
      </c>
      <c r="F77" t="s">
        <v>66</v>
      </c>
      <c r="G77" t="s">
        <v>68</v>
      </c>
    </row>
    <row r="78" spans="1:7" ht="15" x14ac:dyDescent="0.25">
      <c r="A78" s="173" t="s">
        <v>125</v>
      </c>
      <c r="B78">
        <v>3578.5</v>
      </c>
      <c r="C78">
        <v>3158.1</v>
      </c>
      <c r="D78">
        <v>5860</v>
      </c>
      <c r="E78">
        <v>7757.1</v>
      </c>
      <c r="F78">
        <v>58.4</v>
      </c>
      <c r="G78">
        <v>0</v>
      </c>
    </row>
    <row r="79" spans="1:7" ht="15" x14ac:dyDescent="0.25">
      <c r="A79" s="173" t="s">
        <v>126</v>
      </c>
      <c r="B79" t="s">
        <v>45</v>
      </c>
      <c r="C79" t="s">
        <v>45</v>
      </c>
      <c r="D79">
        <v>0</v>
      </c>
      <c r="E79">
        <v>0</v>
      </c>
      <c r="F79" t="s">
        <v>45</v>
      </c>
      <c r="G79" t="s">
        <v>45</v>
      </c>
    </row>
    <row r="80" spans="1:7" ht="15" x14ac:dyDescent="0.25">
      <c r="A80" s="173" t="s">
        <v>127</v>
      </c>
      <c r="B80">
        <v>0</v>
      </c>
      <c r="C80">
        <v>0</v>
      </c>
      <c r="D80" t="s">
        <v>45</v>
      </c>
      <c r="E80" t="s">
        <v>45</v>
      </c>
      <c r="F80">
        <v>0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</sheetData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A1079-75A1-4195-A5D9-6920E5A002C6}">
  <dimension ref="A1:G78"/>
  <sheetViews>
    <sheetView topLeftCell="A50" workbookViewId="0">
      <selection activeCell="B20" sqref="B20"/>
    </sheetView>
  </sheetViews>
  <sheetFormatPr defaultRowHeight="13.2" x14ac:dyDescent="0.25"/>
  <cols>
    <col min="1" max="1" width="26.6640625" customWidth="1"/>
    <col min="2" max="2" width="12.109375" customWidth="1"/>
    <col min="3" max="3" width="11.109375" customWidth="1"/>
    <col min="4" max="4" width="11.5546875" customWidth="1"/>
    <col min="5" max="5" width="14.5546875" customWidth="1"/>
    <col min="6" max="6" width="17.109375" customWidth="1"/>
    <col min="7" max="7" width="10.66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262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0</v>
      </c>
      <c r="C12">
        <v>81</v>
      </c>
      <c r="D12">
        <v>39.200000000000003</v>
      </c>
      <c r="E12">
        <v>149.69999999999999</v>
      </c>
      <c r="F12">
        <v>0</v>
      </c>
      <c r="G12">
        <v>0</v>
      </c>
    </row>
    <row r="13" spans="1:7" ht="15" x14ac:dyDescent="0.25">
      <c r="A13" s="173" t="s">
        <v>71</v>
      </c>
      <c r="B13">
        <v>0</v>
      </c>
      <c r="C13">
        <v>81</v>
      </c>
      <c r="D13">
        <v>39.200000000000003</v>
      </c>
      <c r="E13">
        <v>118.4</v>
      </c>
      <c r="F13">
        <v>0</v>
      </c>
      <c r="G13">
        <v>0</v>
      </c>
    </row>
    <row r="14" spans="1:7" ht="15" x14ac:dyDescent="0.25">
      <c r="A14" s="173" t="s">
        <v>72</v>
      </c>
      <c r="B14">
        <v>0</v>
      </c>
      <c r="C14">
        <v>0</v>
      </c>
      <c r="D14">
        <v>0</v>
      </c>
      <c r="E14">
        <v>22</v>
      </c>
      <c r="F14">
        <v>0</v>
      </c>
      <c r="G14">
        <v>0</v>
      </c>
    </row>
    <row r="15" spans="1:7" ht="15" x14ac:dyDescent="0.25">
      <c r="A15" s="173" t="s">
        <v>166</v>
      </c>
      <c r="B15">
        <v>0</v>
      </c>
      <c r="C15">
        <v>0</v>
      </c>
      <c r="D15">
        <v>0</v>
      </c>
      <c r="E15">
        <v>9.4</v>
      </c>
      <c r="F15">
        <v>0</v>
      </c>
      <c r="G15">
        <v>0</v>
      </c>
    </row>
    <row r="16" spans="1:7" ht="15" x14ac:dyDescent="0.25">
      <c r="A16" s="173" t="s">
        <v>69</v>
      </c>
    </row>
    <row r="17" spans="1:7" ht="15" x14ac:dyDescent="0.25">
      <c r="A17" s="173" t="s">
        <v>74</v>
      </c>
      <c r="B17">
        <v>467.6</v>
      </c>
      <c r="C17">
        <v>353.5</v>
      </c>
      <c r="D17">
        <v>488.3</v>
      </c>
      <c r="E17">
        <v>693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75</v>
      </c>
      <c r="B19">
        <v>248.1</v>
      </c>
      <c r="C19">
        <v>185</v>
      </c>
      <c r="D19">
        <v>312.60000000000002</v>
      </c>
      <c r="E19">
        <v>175.3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76</v>
      </c>
      <c r="B21">
        <v>61.7</v>
      </c>
      <c r="C21">
        <v>331.8</v>
      </c>
      <c r="D21">
        <v>213.3</v>
      </c>
      <c r="E21">
        <v>277.5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77</v>
      </c>
      <c r="B23">
        <v>1048.5999999999999</v>
      </c>
      <c r="C23">
        <v>1155.2</v>
      </c>
      <c r="D23">
        <v>1731.1</v>
      </c>
      <c r="E23">
        <v>1788.8</v>
      </c>
      <c r="F23">
        <v>0.2</v>
      </c>
      <c r="G23">
        <v>0</v>
      </c>
    </row>
    <row r="24" spans="1:7" ht="15" x14ac:dyDescent="0.25">
      <c r="A24" s="173" t="s">
        <v>167</v>
      </c>
      <c r="B24">
        <v>32</v>
      </c>
      <c r="C24">
        <v>0</v>
      </c>
      <c r="D24">
        <v>0</v>
      </c>
      <c r="E24">
        <v>0</v>
      </c>
      <c r="F24">
        <v>0</v>
      </c>
      <c r="G24">
        <v>0</v>
      </c>
    </row>
    <row r="25" spans="1:7" ht="15" x14ac:dyDescent="0.25">
      <c r="A25" s="173" t="s">
        <v>78</v>
      </c>
      <c r="B25">
        <v>20</v>
      </c>
      <c r="C25">
        <v>0</v>
      </c>
      <c r="D25">
        <v>8.8000000000000007</v>
      </c>
      <c r="E25">
        <v>0</v>
      </c>
      <c r="F25">
        <v>0</v>
      </c>
      <c r="G25">
        <v>0</v>
      </c>
    </row>
    <row r="26" spans="1:7" ht="15" x14ac:dyDescent="0.25">
      <c r="A26" s="173" t="s">
        <v>79</v>
      </c>
      <c r="B26">
        <v>0.7</v>
      </c>
      <c r="C26">
        <v>0.4</v>
      </c>
      <c r="D26">
        <v>0.8</v>
      </c>
      <c r="E26">
        <v>1.1000000000000001</v>
      </c>
      <c r="F26">
        <v>0</v>
      </c>
      <c r="G26">
        <v>0</v>
      </c>
    </row>
    <row r="27" spans="1:7" ht="15" x14ac:dyDescent="0.25">
      <c r="A27" s="173" t="s">
        <v>80</v>
      </c>
      <c r="B27">
        <v>28.5</v>
      </c>
      <c r="C27">
        <v>79.3</v>
      </c>
      <c r="D27">
        <v>225.4</v>
      </c>
      <c r="E27">
        <v>151.19999999999999</v>
      </c>
      <c r="F27">
        <v>0</v>
      </c>
      <c r="G27">
        <v>0</v>
      </c>
    </row>
    <row r="28" spans="1:7" ht="15" x14ac:dyDescent="0.25">
      <c r="A28" s="173" t="s">
        <v>173</v>
      </c>
      <c r="B28">
        <v>0</v>
      </c>
      <c r="C28">
        <v>100</v>
      </c>
      <c r="D28">
        <v>0</v>
      </c>
      <c r="E28">
        <v>0</v>
      </c>
      <c r="F28">
        <v>0</v>
      </c>
      <c r="G28">
        <v>0</v>
      </c>
    </row>
    <row r="29" spans="1:7" ht="15" x14ac:dyDescent="0.25">
      <c r="A29" s="173" t="s">
        <v>81</v>
      </c>
      <c r="B29">
        <v>290.60000000000002</v>
      </c>
      <c r="C29">
        <v>234.8</v>
      </c>
      <c r="D29">
        <v>324.3</v>
      </c>
      <c r="E29">
        <v>372</v>
      </c>
      <c r="F29">
        <v>0.2</v>
      </c>
      <c r="G29">
        <v>0</v>
      </c>
    </row>
    <row r="30" spans="1:7" ht="15" x14ac:dyDescent="0.25">
      <c r="A30" s="173" t="s">
        <v>82</v>
      </c>
      <c r="B30">
        <v>0.5</v>
      </c>
      <c r="C30">
        <v>21.4</v>
      </c>
      <c r="D30">
        <v>60</v>
      </c>
      <c r="E30">
        <v>16.7</v>
      </c>
      <c r="F30">
        <v>0</v>
      </c>
      <c r="G30">
        <v>0</v>
      </c>
    </row>
    <row r="31" spans="1:7" ht="15" x14ac:dyDescent="0.25">
      <c r="A31" s="173" t="s">
        <v>83</v>
      </c>
      <c r="B31">
        <v>513</v>
      </c>
      <c r="C31">
        <v>579</v>
      </c>
      <c r="D31">
        <v>714.1</v>
      </c>
      <c r="E31">
        <v>784</v>
      </c>
      <c r="F31">
        <v>0</v>
      </c>
      <c r="G31">
        <v>0</v>
      </c>
    </row>
    <row r="32" spans="1:7" ht="15" x14ac:dyDescent="0.25">
      <c r="A32" s="173" t="s">
        <v>84</v>
      </c>
      <c r="B32">
        <v>0</v>
      </c>
      <c r="C32">
        <v>0</v>
      </c>
      <c r="D32">
        <v>19.8</v>
      </c>
      <c r="E32">
        <v>0</v>
      </c>
      <c r="F32">
        <v>0</v>
      </c>
      <c r="G32">
        <v>0</v>
      </c>
    </row>
    <row r="33" spans="1:7" ht="15" x14ac:dyDescent="0.25">
      <c r="A33" s="173" t="s">
        <v>85</v>
      </c>
      <c r="B33">
        <v>0</v>
      </c>
      <c r="C33">
        <v>0</v>
      </c>
      <c r="D33">
        <v>22.1</v>
      </c>
      <c r="E33">
        <v>22.3</v>
      </c>
      <c r="F33">
        <v>0</v>
      </c>
      <c r="G33">
        <v>0</v>
      </c>
    </row>
    <row r="34" spans="1:7" ht="15" x14ac:dyDescent="0.25">
      <c r="A34" s="173" t="s">
        <v>86</v>
      </c>
      <c r="B34">
        <v>105.5</v>
      </c>
      <c r="C34">
        <v>59.5</v>
      </c>
      <c r="D34">
        <v>110.9</v>
      </c>
      <c r="E34">
        <v>182</v>
      </c>
      <c r="F34">
        <v>0</v>
      </c>
      <c r="G34">
        <v>0</v>
      </c>
    </row>
    <row r="35" spans="1:7" ht="15" x14ac:dyDescent="0.25">
      <c r="A35" s="173" t="s">
        <v>88</v>
      </c>
      <c r="B35">
        <v>7.9</v>
      </c>
      <c r="C35">
        <v>80.8</v>
      </c>
      <c r="D35">
        <v>191.2</v>
      </c>
      <c r="E35">
        <v>102.1</v>
      </c>
      <c r="F35">
        <v>0</v>
      </c>
      <c r="G35">
        <v>0</v>
      </c>
    </row>
    <row r="36" spans="1:7" ht="15" x14ac:dyDescent="0.25">
      <c r="A36" s="173" t="s">
        <v>89</v>
      </c>
      <c r="B36">
        <v>50</v>
      </c>
      <c r="C36">
        <v>0</v>
      </c>
      <c r="D36">
        <v>53.8</v>
      </c>
      <c r="E36">
        <v>157.5</v>
      </c>
      <c r="F36">
        <v>0</v>
      </c>
      <c r="G36">
        <v>0</v>
      </c>
    </row>
    <row r="37" spans="1:7" ht="15" x14ac:dyDescent="0.25">
      <c r="A37" s="173" t="s">
        <v>69</v>
      </c>
    </row>
    <row r="38" spans="1:7" ht="15" x14ac:dyDescent="0.25">
      <c r="A38" s="173" t="s">
        <v>90</v>
      </c>
      <c r="B38">
        <v>46</v>
      </c>
      <c r="C38">
        <v>145</v>
      </c>
      <c r="D38">
        <v>161.1</v>
      </c>
      <c r="E38">
        <v>530.70000000000005</v>
      </c>
      <c r="F38">
        <v>0</v>
      </c>
      <c r="G38">
        <v>0</v>
      </c>
    </row>
    <row r="39" spans="1:7" ht="15" x14ac:dyDescent="0.25">
      <c r="A39" s="173" t="s">
        <v>91</v>
      </c>
      <c r="B39">
        <v>20</v>
      </c>
      <c r="C39">
        <v>0</v>
      </c>
      <c r="D39">
        <v>19.5</v>
      </c>
      <c r="E39">
        <v>0</v>
      </c>
      <c r="F39">
        <v>0</v>
      </c>
      <c r="G39">
        <v>0</v>
      </c>
    </row>
    <row r="40" spans="1:7" ht="15" x14ac:dyDescent="0.25">
      <c r="A40" s="173" t="s">
        <v>92</v>
      </c>
      <c r="B40">
        <v>0</v>
      </c>
      <c r="C40">
        <v>0</v>
      </c>
      <c r="D40">
        <v>0</v>
      </c>
      <c r="E40">
        <v>66</v>
      </c>
      <c r="F40">
        <v>0</v>
      </c>
      <c r="G40">
        <v>0</v>
      </c>
    </row>
    <row r="41" spans="1:7" ht="15" x14ac:dyDescent="0.25">
      <c r="A41" s="173" t="s">
        <v>175</v>
      </c>
      <c r="B41">
        <v>0</v>
      </c>
      <c r="C41">
        <v>0</v>
      </c>
      <c r="D41">
        <v>0</v>
      </c>
      <c r="E41">
        <v>46.6</v>
      </c>
      <c r="F41">
        <v>0</v>
      </c>
      <c r="G41">
        <v>0</v>
      </c>
    </row>
    <row r="42" spans="1:7" ht="15" x14ac:dyDescent="0.25">
      <c r="A42" s="173" t="s">
        <v>93</v>
      </c>
      <c r="B42">
        <v>0</v>
      </c>
      <c r="C42">
        <v>0</v>
      </c>
      <c r="D42">
        <v>20</v>
      </c>
      <c r="E42">
        <v>31.9</v>
      </c>
      <c r="F42">
        <v>0</v>
      </c>
      <c r="G42">
        <v>0</v>
      </c>
    </row>
    <row r="43" spans="1:7" ht="15" x14ac:dyDescent="0.25">
      <c r="A43" s="173" t="s">
        <v>95</v>
      </c>
      <c r="B43">
        <v>0</v>
      </c>
      <c r="C43">
        <v>0</v>
      </c>
      <c r="D43">
        <v>4.2</v>
      </c>
      <c r="E43">
        <v>0</v>
      </c>
      <c r="F43">
        <v>0</v>
      </c>
      <c r="G43">
        <v>0</v>
      </c>
    </row>
    <row r="44" spans="1:7" ht="15" x14ac:dyDescent="0.25">
      <c r="A44" s="173" t="s">
        <v>96</v>
      </c>
      <c r="B44">
        <v>26</v>
      </c>
      <c r="C44">
        <v>145</v>
      </c>
      <c r="D44">
        <v>106.4</v>
      </c>
      <c r="E44">
        <v>369.8</v>
      </c>
      <c r="F44">
        <v>0</v>
      </c>
      <c r="G44">
        <v>0</v>
      </c>
    </row>
    <row r="45" spans="1:7" ht="15" x14ac:dyDescent="0.25">
      <c r="A45" s="173" t="s">
        <v>97</v>
      </c>
      <c r="B45">
        <v>0</v>
      </c>
      <c r="C45">
        <v>0</v>
      </c>
      <c r="D45">
        <v>11</v>
      </c>
      <c r="E45">
        <v>16.5</v>
      </c>
      <c r="F45">
        <v>0</v>
      </c>
      <c r="G45">
        <v>0</v>
      </c>
    </row>
    <row r="46" spans="1:7" ht="15" x14ac:dyDescent="0.25">
      <c r="A46" s="173" t="s">
        <v>69</v>
      </c>
    </row>
    <row r="47" spans="1:7" ht="15" x14ac:dyDescent="0.25">
      <c r="A47" s="173" t="s">
        <v>98</v>
      </c>
      <c r="B47">
        <v>1305</v>
      </c>
      <c r="C47">
        <v>1280.4000000000001</v>
      </c>
      <c r="D47">
        <v>1941.8</v>
      </c>
      <c r="E47">
        <v>2891.6</v>
      </c>
      <c r="F47">
        <v>43.2</v>
      </c>
      <c r="G47">
        <v>0</v>
      </c>
    </row>
    <row r="48" spans="1:7" ht="15" x14ac:dyDescent="0.25">
      <c r="A48" s="173" t="s">
        <v>99</v>
      </c>
      <c r="B48">
        <v>3.5</v>
      </c>
      <c r="C48">
        <v>6.9</v>
      </c>
      <c r="D48">
        <v>6.2</v>
      </c>
      <c r="E48">
        <v>8.6999999999999993</v>
      </c>
      <c r="F48">
        <v>0</v>
      </c>
      <c r="G48">
        <v>0</v>
      </c>
    </row>
    <row r="49" spans="1:7" ht="15" x14ac:dyDescent="0.25">
      <c r="A49" s="173" t="s">
        <v>100</v>
      </c>
      <c r="B49">
        <v>4.5</v>
      </c>
      <c r="C49">
        <v>10.7</v>
      </c>
      <c r="D49">
        <v>6.3</v>
      </c>
      <c r="E49">
        <v>5.5</v>
      </c>
      <c r="F49">
        <v>0</v>
      </c>
      <c r="G49">
        <v>0</v>
      </c>
    </row>
    <row r="50" spans="1:7" ht="15" x14ac:dyDescent="0.25">
      <c r="A50" s="173" t="s">
        <v>101</v>
      </c>
      <c r="B50">
        <v>15</v>
      </c>
      <c r="C50">
        <v>42.5</v>
      </c>
      <c r="D50">
        <v>90.2</v>
      </c>
      <c r="E50">
        <v>209.9</v>
      </c>
      <c r="F50">
        <v>0</v>
      </c>
      <c r="G50">
        <v>0</v>
      </c>
    </row>
    <row r="51" spans="1:7" ht="15" x14ac:dyDescent="0.25">
      <c r="A51" s="173" t="s">
        <v>102</v>
      </c>
      <c r="B51">
        <v>8</v>
      </c>
      <c r="C51">
        <v>29</v>
      </c>
      <c r="D51">
        <v>20.6</v>
      </c>
      <c r="E51">
        <v>19.5</v>
      </c>
      <c r="F51">
        <v>0</v>
      </c>
      <c r="G51">
        <v>0</v>
      </c>
    </row>
    <row r="52" spans="1:7" ht="15" x14ac:dyDescent="0.25">
      <c r="A52" s="173" t="s">
        <v>103</v>
      </c>
      <c r="B52">
        <v>56.7</v>
      </c>
      <c r="C52">
        <v>2.1</v>
      </c>
      <c r="D52">
        <v>3.2</v>
      </c>
      <c r="E52">
        <v>5.5</v>
      </c>
      <c r="F52">
        <v>0</v>
      </c>
      <c r="G52">
        <v>0</v>
      </c>
    </row>
    <row r="53" spans="1:7" ht="15" x14ac:dyDescent="0.25">
      <c r="A53" s="173" t="s">
        <v>104</v>
      </c>
      <c r="B53">
        <v>72</v>
      </c>
      <c r="C53">
        <v>102</v>
      </c>
      <c r="D53">
        <v>143.19999999999999</v>
      </c>
      <c r="E53">
        <v>108</v>
      </c>
      <c r="F53">
        <v>0</v>
      </c>
      <c r="G53">
        <v>0</v>
      </c>
    </row>
    <row r="54" spans="1:7" ht="15" x14ac:dyDescent="0.25">
      <c r="A54" s="173" t="s">
        <v>105</v>
      </c>
      <c r="B54">
        <v>60.6</v>
      </c>
      <c r="C54">
        <v>84.2</v>
      </c>
      <c r="D54">
        <v>96.9</v>
      </c>
      <c r="E54">
        <v>294.39999999999998</v>
      </c>
      <c r="F54">
        <v>0</v>
      </c>
      <c r="G54">
        <v>0</v>
      </c>
    </row>
    <row r="55" spans="1:7" ht="15" x14ac:dyDescent="0.25">
      <c r="A55" s="173" t="s">
        <v>106</v>
      </c>
      <c r="B55">
        <v>28.2</v>
      </c>
      <c r="C55">
        <v>48.8</v>
      </c>
      <c r="D55">
        <v>76.8</v>
      </c>
      <c r="E55">
        <v>152.4</v>
      </c>
      <c r="F55">
        <v>0</v>
      </c>
      <c r="G55">
        <v>0</v>
      </c>
    </row>
    <row r="56" spans="1:7" ht="15" x14ac:dyDescent="0.25">
      <c r="A56" s="173" t="s">
        <v>107</v>
      </c>
      <c r="B56">
        <v>16.5</v>
      </c>
      <c r="C56">
        <v>49</v>
      </c>
      <c r="D56">
        <v>172.9</v>
      </c>
      <c r="E56">
        <v>178.7</v>
      </c>
      <c r="F56">
        <v>0</v>
      </c>
      <c r="G56">
        <v>0</v>
      </c>
    </row>
    <row r="57" spans="1:7" ht="15" x14ac:dyDescent="0.25">
      <c r="A57" s="173" t="s">
        <v>109</v>
      </c>
      <c r="B57">
        <v>29.1</v>
      </c>
      <c r="C57">
        <v>39.4</v>
      </c>
      <c r="D57">
        <v>46.7</v>
      </c>
      <c r="E57">
        <v>151.19999999999999</v>
      </c>
      <c r="F57">
        <v>0</v>
      </c>
      <c r="G57">
        <v>0</v>
      </c>
    </row>
    <row r="58" spans="1:7" ht="15" x14ac:dyDescent="0.25">
      <c r="A58" s="173" t="s">
        <v>110</v>
      </c>
      <c r="B58">
        <v>0</v>
      </c>
      <c r="C58">
        <v>0</v>
      </c>
      <c r="D58">
        <v>0</v>
      </c>
      <c r="E58">
        <v>7.6</v>
      </c>
      <c r="F58">
        <v>0</v>
      </c>
      <c r="G58">
        <v>0</v>
      </c>
    </row>
    <row r="59" spans="1:7" ht="15" x14ac:dyDescent="0.25">
      <c r="A59" s="173" t="s">
        <v>111</v>
      </c>
      <c r="B59">
        <v>0</v>
      </c>
      <c r="C59">
        <v>0</v>
      </c>
      <c r="D59">
        <v>20.5</v>
      </c>
      <c r="E59">
        <v>7.1</v>
      </c>
      <c r="F59">
        <v>0</v>
      </c>
      <c r="G59">
        <v>0</v>
      </c>
    </row>
    <row r="60" spans="1:7" ht="15" x14ac:dyDescent="0.25">
      <c r="A60" s="173" t="s">
        <v>112</v>
      </c>
      <c r="B60">
        <v>94.5</v>
      </c>
      <c r="C60">
        <v>125.5</v>
      </c>
      <c r="D60">
        <v>96.8</v>
      </c>
      <c r="E60">
        <v>101.9</v>
      </c>
      <c r="F60">
        <v>0</v>
      </c>
      <c r="G60">
        <v>0</v>
      </c>
    </row>
    <row r="61" spans="1:7" ht="15" x14ac:dyDescent="0.25">
      <c r="A61" s="173" t="s">
        <v>113</v>
      </c>
      <c r="B61">
        <v>22</v>
      </c>
      <c r="C61">
        <v>44</v>
      </c>
      <c r="D61">
        <v>46</v>
      </c>
      <c r="E61">
        <v>65.7</v>
      </c>
      <c r="F61">
        <v>0</v>
      </c>
      <c r="G61">
        <v>0</v>
      </c>
    </row>
    <row r="62" spans="1:7" ht="15" x14ac:dyDescent="0.25">
      <c r="A62" s="173" t="s">
        <v>114</v>
      </c>
      <c r="B62">
        <v>1.8</v>
      </c>
      <c r="C62">
        <v>3.6</v>
      </c>
      <c r="D62">
        <v>11.1</v>
      </c>
      <c r="E62">
        <v>10.199999999999999</v>
      </c>
      <c r="F62">
        <v>0</v>
      </c>
      <c r="G62">
        <v>0</v>
      </c>
    </row>
    <row r="63" spans="1:7" ht="15" x14ac:dyDescent="0.25">
      <c r="A63" s="173" t="s">
        <v>115</v>
      </c>
      <c r="B63">
        <v>700.9</v>
      </c>
      <c r="C63">
        <v>542.5</v>
      </c>
      <c r="D63">
        <v>864.6</v>
      </c>
      <c r="E63">
        <v>1271.9000000000001</v>
      </c>
      <c r="F63">
        <v>18.2</v>
      </c>
      <c r="G63">
        <v>0</v>
      </c>
    </row>
    <row r="64" spans="1:7" ht="15" x14ac:dyDescent="0.25">
      <c r="A64" s="173" t="s">
        <v>116</v>
      </c>
      <c r="B64">
        <v>0</v>
      </c>
      <c r="C64">
        <v>0</v>
      </c>
      <c r="D64" t="s">
        <v>94</v>
      </c>
      <c r="E64">
        <v>0</v>
      </c>
      <c r="F64">
        <v>0</v>
      </c>
      <c r="G64">
        <v>0</v>
      </c>
    </row>
    <row r="65" spans="1:7" ht="15" x14ac:dyDescent="0.25">
      <c r="A65" s="173" t="s">
        <v>117</v>
      </c>
      <c r="B65">
        <v>21.3</v>
      </c>
      <c r="C65">
        <v>0</v>
      </c>
      <c r="D65">
        <v>0</v>
      </c>
      <c r="E65">
        <v>24.8</v>
      </c>
      <c r="F65">
        <v>0</v>
      </c>
      <c r="G65">
        <v>0</v>
      </c>
    </row>
    <row r="66" spans="1:7" ht="15" x14ac:dyDescent="0.25">
      <c r="A66" s="173" t="s">
        <v>118</v>
      </c>
      <c r="B66">
        <v>49.2</v>
      </c>
      <c r="C66">
        <v>129.19999999999999</v>
      </c>
      <c r="D66">
        <v>51.5</v>
      </c>
      <c r="E66">
        <v>39.1</v>
      </c>
      <c r="F66">
        <v>0</v>
      </c>
      <c r="G66">
        <v>0</v>
      </c>
    </row>
    <row r="67" spans="1:7" ht="15" x14ac:dyDescent="0.25">
      <c r="A67" s="173" t="s">
        <v>119</v>
      </c>
      <c r="B67">
        <v>82.5</v>
      </c>
      <c r="C67">
        <v>21</v>
      </c>
      <c r="D67">
        <v>79.599999999999994</v>
      </c>
      <c r="E67">
        <v>62.6</v>
      </c>
      <c r="F67">
        <v>25</v>
      </c>
      <c r="G67">
        <v>0</v>
      </c>
    </row>
    <row r="68" spans="1:7" ht="15" x14ac:dyDescent="0.25">
      <c r="A68" s="173" t="s">
        <v>120</v>
      </c>
      <c r="B68">
        <v>16.100000000000001</v>
      </c>
      <c r="C68">
        <v>0</v>
      </c>
      <c r="D68">
        <v>15.5</v>
      </c>
      <c r="E68">
        <v>61.2</v>
      </c>
      <c r="F68">
        <v>0</v>
      </c>
      <c r="G68">
        <v>0</v>
      </c>
    </row>
    <row r="69" spans="1:7" ht="15" x14ac:dyDescent="0.25">
      <c r="A69" s="173" t="s">
        <v>121</v>
      </c>
      <c r="B69">
        <v>18.399999999999999</v>
      </c>
      <c r="C69">
        <v>0</v>
      </c>
      <c r="D69">
        <v>13.1</v>
      </c>
      <c r="E69">
        <v>45.5</v>
      </c>
      <c r="F69">
        <v>0</v>
      </c>
      <c r="G69">
        <v>0</v>
      </c>
    </row>
    <row r="70" spans="1:7" ht="15" x14ac:dyDescent="0.25">
      <c r="A70" s="173" t="s">
        <v>122</v>
      </c>
      <c r="B70">
        <v>4.2</v>
      </c>
      <c r="C70">
        <v>0</v>
      </c>
      <c r="D70">
        <v>80.5</v>
      </c>
      <c r="E70">
        <v>60.4</v>
      </c>
      <c r="F70">
        <v>0</v>
      </c>
      <c r="G70">
        <v>0</v>
      </c>
    </row>
    <row r="71" spans="1:7" ht="15" x14ac:dyDescent="0.25">
      <c r="A71" s="173" t="s">
        <v>65</v>
      </c>
      <c r="B71" t="s">
        <v>66</v>
      </c>
      <c r="C71" t="s">
        <v>67</v>
      </c>
      <c r="D71" t="s">
        <v>66</v>
      </c>
      <c r="E71" t="s">
        <v>66</v>
      </c>
      <c r="F71" t="s">
        <v>66</v>
      </c>
      <c r="G71" t="s">
        <v>68</v>
      </c>
    </row>
    <row r="72" spans="1:7" ht="15" x14ac:dyDescent="0.25">
      <c r="A72" s="173" t="s">
        <v>123</v>
      </c>
      <c r="B72">
        <v>3176.9</v>
      </c>
      <c r="C72">
        <v>3531.9</v>
      </c>
      <c r="D72">
        <v>4887.3999999999996</v>
      </c>
      <c r="E72">
        <v>6506.7</v>
      </c>
      <c r="F72">
        <v>43.4</v>
      </c>
      <c r="G72">
        <v>0</v>
      </c>
    </row>
    <row r="73" spans="1:7" ht="15" x14ac:dyDescent="0.25">
      <c r="A73" s="173" t="s">
        <v>124</v>
      </c>
      <c r="B73">
        <v>556.5</v>
      </c>
      <c r="C73">
        <v>367.5</v>
      </c>
      <c r="D73">
        <v>0</v>
      </c>
      <c r="E73">
        <v>0</v>
      </c>
      <c r="F73">
        <v>15</v>
      </c>
      <c r="G73">
        <v>0</v>
      </c>
    </row>
    <row r="74" spans="1:7" ht="15" x14ac:dyDescent="0.25">
      <c r="A74" s="173" t="s">
        <v>65</v>
      </c>
      <c r="B74" t="s">
        <v>66</v>
      </c>
      <c r="C74" t="s">
        <v>67</v>
      </c>
      <c r="D74" t="s">
        <v>66</v>
      </c>
      <c r="E74" t="s">
        <v>66</v>
      </c>
      <c r="F74" t="s">
        <v>66</v>
      </c>
      <c r="G74" t="s">
        <v>68</v>
      </c>
    </row>
    <row r="75" spans="1:7" ht="15" x14ac:dyDescent="0.25">
      <c r="A75" s="173" t="s">
        <v>125</v>
      </c>
      <c r="B75">
        <v>3733.4</v>
      </c>
      <c r="C75">
        <v>3899.4</v>
      </c>
      <c r="D75">
        <v>4887.3999999999996</v>
      </c>
      <c r="E75">
        <v>6506.7</v>
      </c>
      <c r="F75">
        <v>58.4</v>
      </c>
      <c r="G75">
        <v>0</v>
      </c>
    </row>
    <row r="76" spans="1:7" ht="15" x14ac:dyDescent="0.25">
      <c r="A76" s="173" t="s">
        <v>126</v>
      </c>
      <c r="B76" t="s">
        <v>45</v>
      </c>
      <c r="C76" t="s">
        <v>45</v>
      </c>
      <c r="D76">
        <v>0</v>
      </c>
      <c r="E76">
        <v>0</v>
      </c>
      <c r="F76" t="s">
        <v>45</v>
      </c>
      <c r="G76" t="s">
        <v>45</v>
      </c>
    </row>
    <row r="77" spans="1:7" ht="15" x14ac:dyDescent="0.25">
      <c r="A77" s="173" t="s">
        <v>127</v>
      </c>
      <c r="B77">
        <v>0</v>
      </c>
      <c r="C77">
        <v>0</v>
      </c>
      <c r="D77" t="s">
        <v>45</v>
      </c>
      <c r="E77" t="s">
        <v>45</v>
      </c>
      <c r="F77">
        <v>0</v>
      </c>
      <c r="G77">
        <v>0</v>
      </c>
    </row>
    <row r="78" spans="1:7" ht="15" x14ac:dyDescent="0.25">
      <c r="A78" s="173" t="s">
        <v>65</v>
      </c>
      <c r="B78" t="s">
        <v>66</v>
      </c>
      <c r="C78" t="s">
        <v>67</v>
      </c>
      <c r="D78" t="s">
        <v>66</v>
      </c>
      <c r="E78" t="s">
        <v>66</v>
      </c>
      <c r="F78" t="s">
        <v>66</v>
      </c>
      <c r="G78" t="s">
        <v>68</v>
      </c>
    </row>
  </sheetData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D2610-8E3C-4514-9A7C-D331B16A22CE}">
  <dimension ref="A1:G77"/>
  <sheetViews>
    <sheetView topLeftCell="A13" workbookViewId="0">
      <selection activeCell="A7" sqref="A7"/>
    </sheetView>
  </sheetViews>
  <sheetFormatPr defaultRowHeight="13.2" x14ac:dyDescent="0.25"/>
  <cols>
    <col min="1" max="1" width="39.44140625" customWidth="1"/>
    <col min="2" max="2" width="16.33203125" customWidth="1"/>
    <col min="3" max="3" width="14.44140625" customWidth="1"/>
    <col min="4" max="4" width="15.109375" customWidth="1"/>
    <col min="5" max="5" width="13.6640625" customWidth="1"/>
    <col min="6" max="6" width="14.33203125" customWidth="1"/>
    <col min="7" max="7" width="14.441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263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264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0</v>
      </c>
      <c r="C12">
        <v>60</v>
      </c>
      <c r="D12">
        <v>39.200000000000003</v>
      </c>
      <c r="E12">
        <v>140.4</v>
      </c>
      <c r="F12">
        <v>0</v>
      </c>
      <c r="G12">
        <v>0</v>
      </c>
    </row>
    <row r="13" spans="1:7" ht="15" x14ac:dyDescent="0.25">
      <c r="A13" s="173" t="s">
        <v>71</v>
      </c>
      <c r="B13">
        <v>0</v>
      </c>
      <c r="C13">
        <v>60</v>
      </c>
      <c r="D13">
        <v>39.200000000000003</v>
      </c>
      <c r="E13">
        <v>118.4</v>
      </c>
      <c r="F13">
        <v>0</v>
      </c>
      <c r="G13">
        <v>0</v>
      </c>
    </row>
    <row r="14" spans="1:7" ht="15" x14ac:dyDescent="0.25">
      <c r="A14" s="173" t="s">
        <v>72</v>
      </c>
      <c r="B14">
        <v>0</v>
      </c>
      <c r="C14">
        <v>0</v>
      </c>
      <c r="D14">
        <v>0</v>
      </c>
      <c r="E14">
        <v>22</v>
      </c>
      <c r="F14">
        <v>0</v>
      </c>
      <c r="G14">
        <v>0</v>
      </c>
    </row>
    <row r="15" spans="1:7" ht="15" x14ac:dyDescent="0.25">
      <c r="A15" s="173" t="s">
        <v>69</v>
      </c>
    </row>
    <row r="16" spans="1:7" ht="15" x14ac:dyDescent="0.25">
      <c r="A16" s="173" t="s">
        <v>74</v>
      </c>
      <c r="B16">
        <v>447.1</v>
      </c>
      <c r="C16">
        <v>400.6</v>
      </c>
      <c r="D16">
        <v>488.3</v>
      </c>
      <c r="E16">
        <v>602.1</v>
      </c>
      <c r="F16">
        <v>0</v>
      </c>
      <c r="G16">
        <v>0</v>
      </c>
    </row>
    <row r="17" spans="1:7" ht="15" x14ac:dyDescent="0.25">
      <c r="A17" s="173" t="s">
        <v>69</v>
      </c>
    </row>
    <row r="18" spans="1:7" ht="15" x14ac:dyDescent="0.25">
      <c r="A18" s="173" t="s">
        <v>75</v>
      </c>
      <c r="B18">
        <v>248.3</v>
      </c>
      <c r="C18">
        <v>150</v>
      </c>
      <c r="D18">
        <v>312.39999999999998</v>
      </c>
      <c r="E18">
        <v>175.3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76</v>
      </c>
      <c r="B20">
        <v>60.5</v>
      </c>
      <c r="C20">
        <v>331.3</v>
      </c>
      <c r="D20">
        <v>212.8</v>
      </c>
      <c r="E20">
        <v>143.6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77</v>
      </c>
      <c r="B22">
        <v>1046.3</v>
      </c>
      <c r="C22">
        <v>1205.4000000000001</v>
      </c>
      <c r="D22">
        <v>1567</v>
      </c>
      <c r="E22">
        <v>1607.2</v>
      </c>
      <c r="F22">
        <v>0.2</v>
      </c>
      <c r="G22">
        <v>0</v>
      </c>
    </row>
    <row r="23" spans="1:7" ht="15" x14ac:dyDescent="0.25">
      <c r="A23" s="173" t="s">
        <v>167</v>
      </c>
      <c r="B23">
        <v>32</v>
      </c>
      <c r="C23">
        <v>0</v>
      </c>
      <c r="D23">
        <v>0</v>
      </c>
      <c r="E23">
        <v>0</v>
      </c>
      <c r="F23">
        <v>0</v>
      </c>
      <c r="G23">
        <v>0</v>
      </c>
    </row>
    <row r="24" spans="1:7" ht="15" x14ac:dyDescent="0.25">
      <c r="A24" s="173" t="s">
        <v>78</v>
      </c>
      <c r="B24">
        <v>20</v>
      </c>
      <c r="C24">
        <v>0</v>
      </c>
      <c r="D24">
        <v>8.8000000000000007</v>
      </c>
      <c r="E24">
        <v>0</v>
      </c>
      <c r="F24">
        <v>0</v>
      </c>
      <c r="G24">
        <v>0</v>
      </c>
    </row>
    <row r="25" spans="1:7" ht="15" x14ac:dyDescent="0.25">
      <c r="A25" s="173" t="s">
        <v>79</v>
      </c>
      <c r="B25">
        <v>0.7</v>
      </c>
      <c r="C25">
        <v>0.4</v>
      </c>
      <c r="D25">
        <v>0.8</v>
      </c>
      <c r="E25">
        <v>1.1000000000000001</v>
      </c>
      <c r="F25">
        <v>0</v>
      </c>
      <c r="G25">
        <v>0</v>
      </c>
    </row>
    <row r="26" spans="1:7" ht="15" x14ac:dyDescent="0.25">
      <c r="A26" s="173" t="s">
        <v>80</v>
      </c>
      <c r="B26">
        <v>108.8</v>
      </c>
      <c r="C26">
        <v>9.3000000000000007</v>
      </c>
      <c r="D26">
        <v>117.1</v>
      </c>
      <c r="E26">
        <v>85.2</v>
      </c>
      <c r="F26">
        <v>0</v>
      </c>
      <c r="G26">
        <v>0</v>
      </c>
    </row>
    <row r="27" spans="1:7" ht="15" x14ac:dyDescent="0.25">
      <c r="A27" s="173" t="s">
        <v>173</v>
      </c>
      <c r="B27">
        <v>0</v>
      </c>
      <c r="C27">
        <v>100</v>
      </c>
      <c r="D27">
        <v>0</v>
      </c>
      <c r="E27">
        <v>0</v>
      </c>
      <c r="F27">
        <v>0</v>
      </c>
      <c r="G27">
        <v>0</v>
      </c>
    </row>
    <row r="28" spans="1:7" ht="15" x14ac:dyDescent="0.25">
      <c r="A28" s="173" t="s">
        <v>81</v>
      </c>
      <c r="B28">
        <v>236.4</v>
      </c>
      <c r="C28">
        <v>234.8</v>
      </c>
      <c r="D28">
        <v>324.3</v>
      </c>
      <c r="E28">
        <v>372</v>
      </c>
      <c r="F28">
        <v>0.2</v>
      </c>
      <c r="G28">
        <v>0</v>
      </c>
    </row>
    <row r="29" spans="1:7" ht="15" x14ac:dyDescent="0.25">
      <c r="A29" s="173" t="s">
        <v>82</v>
      </c>
      <c r="B29">
        <v>1</v>
      </c>
      <c r="C29">
        <v>23.6</v>
      </c>
      <c r="D29">
        <v>59.5</v>
      </c>
      <c r="E29">
        <v>13.5</v>
      </c>
      <c r="F29">
        <v>0</v>
      </c>
      <c r="G29">
        <v>0</v>
      </c>
    </row>
    <row r="30" spans="1:7" ht="15" x14ac:dyDescent="0.25">
      <c r="A30" s="173" t="s">
        <v>83</v>
      </c>
      <c r="B30">
        <v>462.5</v>
      </c>
      <c r="C30">
        <v>579</v>
      </c>
      <c r="D30">
        <v>691.1</v>
      </c>
      <c r="E30">
        <v>784</v>
      </c>
      <c r="F30">
        <v>0</v>
      </c>
      <c r="G30">
        <v>0</v>
      </c>
    </row>
    <row r="31" spans="1:7" ht="15" x14ac:dyDescent="0.25">
      <c r="A31" s="173" t="s">
        <v>84</v>
      </c>
      <c r="B31">
        <v>0</v>
      </c>
      <c r="C31">
        <v>0</v>
      </c>
      <c r="D31">
        <v>19.8</v>
      </c>
      <c r="E31">
        <v>0</v>
      </c>
      <c r="F31">
        <v>0</v>
      </c>
      <c r="G31">
        <v>0</v>
      </c>
    </row>
    <row r="32" spans="1:7" ht="15" x14ac:dyDescent="0.25">
      <c r="A32" s="173" t="s">
        <v>85</v>
      </c>
      <c r="B32">
        <v>0</v>
      </c>
      <c r="C32">
        <v>0</v>
      </c>
      <c r="D32">
        <v>22.1</v>
      </c>
      <c r="E32">
        <v>22.3</v>
      </c>
      <c r="F32">
        <v>0</v>
      </c>
      <c r="G32">
        <v>0</v>
      </c>
    </row>
    <row r="33" spans="1:7" ht="15" x14ac:dyDescent="0.25">
      <c r="A33" s="173" t="s">
        <v>86</v>
      </c>
      <c r="B33">
        <v>105.5</v>
      </c>
      <c r="C33">
        <v>120</v>
      </c>
      <c r="D33">
        <v>110.9</v>
      </c>
      <c r="E33">
        <v>123.3</v>
      </c>
      <c r="F33">
        <v>0</v>
      </c>
      <c r="G33">
        <v>0</v>
      </c>
    </row>
    <row r="34" spans="1:7" ht="15" x14ac:dyDescent="0.25">
      <c r="A34" s="173" t="s">
        <v>88</v>
      </c>
      <c r="B34">
        <v>29.5</v>
      </c>
      <c r="C34">
        <v>83.3</v>
      </c>
      <c r="D34">
        <v>158.9</v>
      </c>
      <c r="E34">
        <v>99.6</v>
      </c>
      <c r="F34">
        <v>0</v>
      </c>
      <c r="G34">
        <v>0</v>
      </c>
    </row>
    <row r="35" spans="1:7" ht="15" x14ac:dyDescent="0.25">
      <c r="A35" s="173" t="s">
        <v>89</v>
      </c>
      <c r="B35">
        <v>50</v>
      </c>
      <c r="C35">
        <v>55</v>
      </c>
      <c r="D35">
        <v>53.8</v>
      </c>
      <c r="E35">
        <v>106.3</v>
      </c>
      <c r="F35">
        <v>0</v>
      </c>
      <c r="G35">
        <v>0</v>
      </c>
    </row>
    <row r="36" spans="1:7" ht="15" x14ac:dyDescent="0.25">
      <c r="A36" s="173" t="s">
        <v>69</v>
      </c>
    </row>
    <row r="37" spans="1:7" ht="15" x14ac:dyDescent="0.25">
      <c r="A37" s="173" t="s">
        <v>90</v>
      </c>
      <c r="B37">
        <v>66</v>
      </c>
      <c r="C37">
        <v>169</v>
      </c>
      <c r="D37">
        <v>141.6</v>
      </c>
      <c r="E37">
        <v>479.1</v>
      </c>
      <c r="F37">
        <v>0</v>
      </c>
      <c r="G37">
        <v>0</v>
      </c>
    </row>
    <row r="38" spans="1:7" ht="15" x14ac:dyDescent="0.25">
      <c r="A38" s="173" t="s">
        <v>91</v>
      </c>
      <c r="B38">
        <v>40</v>
      </c>
      <c r="C38">
        <v>0</v>
      </c>
      <c r="D38">
        <v>0</v>
      </c>
      <c r="E38">
        <v>0</v>
      </c>
      <c r="F38">
        <v>0</v>
      </c>
      <c r="G38">
        <v>0</v>
      </c>
    </row>
    <row r="39" spans="1:7" ht="15" x14ac:dyDescent="0.25">
      <c r="A39" s="173" t="s">
        <v>92</v>
      </c>
      <c r="B39">
        <v>0</v>
      </c>
      <c r="C39">
        <v>0</v>
      </c>
      <c r="D39">
        <v>0</v>
      </c>
      <c r="E39">
        <v>66</v>
      </c>
      <c r="F39">
        <v>0</v>
      </c>
      <c r="G39">
        <v>0</v>
      </c>
    </row>
    <row r="40" spans="1:7" ht="15" x14ac:dyDescent="0.25">
      <c r="A40" s="173" t="s">
        <v>175</v>
      </c>
      <c r="B40">
        <v>0</v>
      </c>
      <c r="C40">
        <v>0</v>
      </c>
      <c r="D40">
        <v>0</v>
      </c>
      <c r="E40">
        <v>46.6</v>
      </c>
      <c r="F40">
        <v>0</v>
      </c>
      <c r="G40">
        <v>0</v>
      </c>
    </row>
    <row r="41" spans="1:7" ht="15" x14ac:dyDescent="0.25">
      <c r="A41" s="173" t="s">
        <v>93</v>
      </c>
      <c r="B41">
        <v>0</v>
      </c>
      <c r="C41">
        <v>0</v>
      </c>
      <c r="D41">
        <v>20</v>
      </c>
      <c r="E41">
        <v>31.9</v>
      </c>
      <c r="F41">
        <v>0</v>
      </c>
      <c r="G41">
        <v>0</v>
      </c>
    </row>
    <row r="42" spans="1:7" ht="15" x14ac:dyDescent="0.25">
      <c r="A42" s="173" t="s">
        <v>95</v>
      </c>
      <c r="B42">
        <v>0</v>
      </c>
      <c r="C42">
        <v>0</v>
      </c>
      <c r="D42">
        <v>4.2</v>
      </c>
      <c r="E42">
        <v>0</v>
      </c>
      <c r="F42">
        <v>0</v>
      </c>
      <c r="G42">
        <v>0</v>
      </c>
    </row>
    <row r="43" spans="1:7" ht="15" x14ac:dyDescent="0.25">
      <c r="A43" s="173" t="s">
        <v>96</v>
      </c>
      <c r="B43">
        <v>26</v>
      </c>
      <c r="C43">
        <v>169</v>
      </c>
      <c r="D43">
        <v>106.4</v>
      </c>
      <c r="E43">
        <v>318.10000000000002</v>
      </c>
      <c r="F43">
        <v>0</v>
      </c>
      <c r="G43">
        <v>0</v>
      </c>
    </row>
    <row r="44" spans="1:7" ht="15" x14ac:dyDescent="0.25">
      <c r="A44" s="173" t="s">
        <v>97</v>
      </c>
      <c r="B44">
        <v>0</v>
      </c>
      <c r="C44">
        <v>0</v>
      </c>
      <c r="D44">
        <v>11</v>
      </c>
      <c r="E44">
        <v>16.5</v>
      </c>
      <c r="F44">
        <v>0</v>
      </c>
      <c r="G44">
        <v>0</v>
      </c>
    </row>
    <row r="45" spans="1:7" ht="15" x14ac:dyDescent="0.25">
      <c r="A45" s="173" t="s">
        <v>69</v>
      </c>
    </row>
    <row r="46" spans="1:7" ht="15" x14ac:dyDescent="0.25">
      <c r="A46" s="173" t="s">
        <v>98</v>
      </c>
      <c r="B46">
        <v>1346.1</v>
      </c>
      <c r="C46">
        <v>1455.4</v>
      </c>
      <c r="D46">
        <v>1830.2</v>
      </c>
      <c r="E46">
        <v>2680.8</v>
      </c>
      <c r="F46">
        <v>29.2</v>
      </c>
      <c r="G46">
        <v>0</v>
      </c>
    </row>
    <row r="47" spans="1:7" ht="15" x14ac:dyDescent="0.25">
      <c r="A47" s="173" t="s">
        <v>99</v>
      </c>
      <c r="B47">
        <v>3.5</v>
      </c>
      <c r="C47">
        <v>6.9</v>
      </c>
      <c r="D47">
        <v>6.2</v>
      </c>
      <c r="E47">
        <v>8.6999999999999993</v>
      </c>
      <c r="F47">
        <v>0</v>
      </c>
      <c r="G47">
        <v>0</v>
      </c>
    </row>
    <row r="48" spans="1:7" ht="15" x14ac:dyDescent="0.25">
      <c r="A48" s="173" t="s">
        <v>100</v>
      </c>
      <c r="B48">
        <v>4.5</v>
      </c>
      <c r="C48">
        <v>10.7</v>
      </c>
      <c r="D48">
        <v>6.3</v>
      </c>
      <c r="E48">
        <v>5.5</v>
      </c>
      <c r="F48">
        <v>0</v>
      </c>
      <c r="G48">
        <v>0</v>
      </c>
    </row>
    <row r="49" spans="1:7" ht="15" x14ac:dyDescent="0.25">
      <c r="A49" s="173" t="s">
        <v>101</v>
      </c>
      <c r="B49">
        <v>0</v>
      </c>
      <c r="C49">
        <v>75</v>
      </c>
      <c r="D49">
        <v>90.2</v>
      </c>
      <c r="E49">
        <v>176.9</v>
      </c>
      <c r="F49">
        <v>0</v>
      </c>
      <c r="G49">
        <v>0</v>
      </c>
    </row>
    <row r="50" spans="1:7" ht="15" x14ac:dyDescent="0.25">
      <c r="A50" s="173" t="s">
        <v>102</v>
      </c>
      <c r="B50">
        <v>8</v>
      </c>
      <c r="C50">
        <v>29</v>
      </c>
      <c r="D50">
        <v>20.6</v>
      </c>
      <c r="E50">
        <v>19.5</v>
      </c>
      <c r="F50">
        <v>0</v>
      </c>
      <c r="G50">
        <v>0</v>
      </c>
    </row>
    <row r="51" spans="1:7" ht="15" x14ac:dyDescent="0.25">
      <c r="A51" s="173" t="s">
        <v>103</v>
      </c>
      <c r="B51">
        <v>41</v>
      </c>
      <c r="C51">
        <v>2.2000000000000002</v>
      </c>
      <c r="D51">
        <v>3.2</v>
      </c>
      <c r="E51">
        <v>5.4</v>
      </c>
      <c r="F51">
        <v>0</v>
      </c>
      <c r="G51">
        <v>0</v>
      </c>
    </row>
    <row r="52" spans="1:7" ht="15" x14ac:dyDescent="0.25">
      <c r="A52" s="173" t="s">
        <v>104</v>
      </c>
      <c r="B52">
        <v>72</v>
      </c>
      <c r="C52">
        <v>122.8</v>
      </c>
      <c r="D52">
        <v>143.19999999999999</v>
      </c>
      <c r="E52">
        <v>86.2</v>
      </c>
      <c r="F52">
        <v>0</v>
      </c>
      <c r="G52">
        <v>0</v>
      </c>
    </row>
    <row r="53" spans="1:7" ht="15" x14ac:dyDescent="0.25">
      <c r="A53" s="173" t="s">
        <v>105</v>
      </c>
      <c r="B53">
        <v>58.1</v>
      </c>
      <c r="C53">
        <v>72</v>
      </c>
      <c r="D53">
        <v>96.9</v>
      </c>
      <c r="E53">
        <v>250.7</v>
      </c>
      <c r="F53">
        <v>0</v>
      </c>
      <c r="G53">
        <v>0</v>
      </c>
    </row>
    <row r="54" spans="1:7" ht="15" x14ac:dyDescent="0.25">
      <c r="A54" s="173" t="s">
        <v>106</v>
      </c>
      <c r="B54">
        <v>28.2</v>
      </c>
      <c r="C54">
        <v>48.8</v>
      </c>
      <c r="D54">
        <v>76.8</v>
      </c>
      <c r="E54">
        <v>143.69999999999999</v>
      </c>
      <c r="F54">
        <v>0</v>
      </c>
      <c r="G54">
        <v>0</v>
      </c>
    </row>
    <row r="55" spans="1:7" ht="15" x14ac:dyDescent="0.25">
      <c r="A55" s="173" t="s">
        <v>107</v>
      </c>
      <c r="B55">
        <v>16.5</v>
      </c>
      <c r="C55">
        <v>52.3</v>
      </c>
      <c r="D55">
        <v>172.9</v>
      </c>
      <c r="E55">
        <v>144.4</v>
      </c>
      <c r="F55">
        <v>0</v>
      </c>
      <c r="G55">
        <v>0</v>
      </c>
    </row>
    <row r="56" spans="1:7" ht="15" x14ac:dyDescent="0.25">
      <c r="A56" s="173" t="s">
        <v>109</v>
      </c>
      <c r="B56">
        <v>29.1</v>
      </c>
      <c r="C56">
        <v>39.4</v>
      </c>
      <c r="D56">
        <v>46.7</v>
      </c>
      <c r="E56">
        <v>151.19999999999999</v>
      </c>
      <c r="F56">
        <v>0</v>
      </c>
      <c r="G56">
        <v>0</v>
      </c>
    </row>
    <row r="57" spans="1:7" ht="15" x14ac:dyDescent="0.25">
      <c r="A57" s="173" t="s">
        <v>110</v>
      </c>
      <c r="B57">
        <v>0</v>
      </c>
      <c r="C57">
        <v>0</v>
      </c>
      <c r="D57">
        <v>0</v>
      </c>
      <c r="E57">
        <v>7.6</v>
      </c>
      <c r="F57">
        <v>0</v>
      </c>
      <c r="G57">
        <v>0</v>
      </c>
    </row>
    <row r="58" spans="1:7" ht="15" x14ac:dyDescent="0.25">
      <c r="A58" s="173" t="s">
        <v>111</v>
      </c>
      <c r="B58">
        <v>0</v>
      </c>
      <c r="C58">
        <v>0</v>
      </c>
      <c r="D58">
        <v>20.5</v>
      </c>
      <c r="E58">
        <v>7.1</v>
      </c>
      <c r="F58">
        <v>0</v>
      </c>
      <c r="G58">
        <v>0</v>
      </c>
    </row>
    <row r="59" spans="1:7" ht="15" x14ac:dyDescent="0.25">
      <c r="A59" s="173" t="s">
        <v>112</v>
      </c>
      <c r="B59">
        <v>118</v>
      </c>
      <c r="C59">
        <v>151.5</v>
      </c>
      <c r="D59">
        <v>72.3</v>
      </c>
      <c r="E59">
        <v>77.5</v>
      </c>
      <c r="F59">
        <v>0</v>
      </c>
      <c r="G59">
        <v>0</v>
      </c>
    </row>
    <row r="60" spans="1:7" ht="15" x14ac:dyDescent="0.25">
      <c r="A60" s="173" t="s">
        <v>113</v>
      </c>
      <c r="B60">
        <v>22</v>
      </c>
      <c r="C60">
        <v>44</v>
      </c>
      <c r="D60">
        <v>46</v>
      </c>
      <c r="E60">
        <v>65.7</v>
      </c>
      <c r="F60">
        <v>0</v>
      </c>
      <c r="G60">
        <v>0</v>
      </c>
    </row>
    <row r="61" spans="1:7" ht="15" x14ac:dyDescent="0.25">
      <c r="A61" s="173" t="s">
        <v>114</v>
      </c>
      <c r="B61">
        <v>1.8</v>
      </c>
      <c r="C61">
        <v>3.6</v>
      </c>
      <c r="D61">
        <v>11.1</v>
      </c>
      <c r="E61">
        <v>10.199999999999999</v>
      </c>
      <c r="F61">
        <v>0</v>
      </c>
      <c r="G61">
        <v>0</v>
      </c>
    </row>
    <row r="62" spans="1:7" ht="15" x14ac:dyDescent="0.25">
      <c r="A62" s="173" t="s">
        <v>115</v>
      </c>
      <c r="B62">
        <v>773.4</v>
      </c>
      <c r="C62">
        <v>645.79999999999995</v>
      </c>
      <c r="D62">
        <v>777.9</v>
      </c>
      <c r="E62">
        <v>1227.0999999999999</v>
      </c>
      <c r="F62">
        <v>18.2</v>
      </c>
      <c r="G62">
        <v>0</v>
      </c>
    </row>
    <row r="63" spans="1:7" ht="15" x14ac:dyDescent="0.25">
      <c r="A63" s="173" t="s">
        <v>116</v>
      </c>
      <c r="B63">
        <v>0</v>
      </c>
      <c r="C63">
        <v>0</v>
      </c>
      <c r="D63" t="s">
        <v>94</v>
      </c>
      <c r="E63">
        <v>0</v>
      </c>
      <c r="F63">
        <v>0</v>
      </c>
      <c r="G63">
        <v>0</v>
      </c>
    </row>
    <row r="64" spans="1:7" ht="15" x14ac:dyDescent="0.25">
      <c r="A64" s="173" t="s">
        <v>117</v>
      </c>
      <c r="B64">
        <v>19.8</v>
      </c>
      <c r="C64">
        <v>0</v>
      </c>
      <c r="D64">
        <v>0</v>
      </c>
      <c r="E64">
        <v>24.8</v>
      </c>
      <c r="F64">
        <v>0</v>
      </c>
      <c r="G64">
        <v>0</v>
      </c>
    </row>
    <row r="65" spans="1:7" ht="15" x14ac:dyDescent="0.25">
      <c r="A65" s="173" t="s">
        <v>118</v>
      </c>
      <c r="B65">
        <v>49.6</v>
      </c>
      <c r="C65">
        <v>130.30000000000001</v>
      </c>
      <c r="D65">
        <v>51.1</v>
      </c>
      <c r="E65">
        <v>39.1</v>
      </c>
      <c r="F65">
        <v>0</v>
      </c>
      <c r="G65">
        <v>0</v>
      </c>
    </row>
    <row r="66" spans="1:7" ht="15" x14ac:dyDescent="0.25">
      <c r="A66" s="173" t="s">
        <v>119</v>
      </c>
      <c r="B66">
        <v>66</v>
      </c>
      <c r="C66">
        <v>21</v>
      </c>
      <c r="D66">
        <v>79.599999999999994</v>
      </c>
      <c r="E66">
        <v>62.6</v>
      </c>
      <c r="F66">
        <v>11</v>
      </c>
      <c r="G66">
        <v>0</v>
      </c>
    </row>
    <row r="67" spans="1:7" ht="15" x14ac:dyDescent="0.25">
      <c r="A67" s="173" t="s">
        <v>120</v>
      </c>
      <c r="B67">
        <v>16.100000000000001</v>
      </c>
      <c r="C67">
        <v>0</v>
      </c>
      <c r="D67">
        <v>15.5</v>
      </c>
      <c r="E67">
        <v>61.2</v>
      </c>
      <c r="F67">
        <v>0</v>
      </c>
      <c r="G67">
        <v>0</v>
      </c>
    </row>
    <row r="68" spans="1:7" ht="15" x14ac:dyDescent="0.25">
      <c r="A68" s="173" t="s">
        <v>121</v>
      </c>
      <c r="B68">
        <v>18.399999999999999</v>
      </c>
      <c r="C68">
        <v>0</v>
      </c>
      <c r="D68">
        <v>13.1</v>
      </c>
      <c r="E68">
        <v>45.5</v>
      </c>
      <c r="F68">
        <v>0</v>
      </c>
      <c r="G68">
        <v>0</v>
      </c>
    </row>
    <row r="69" spans="1:7" ht="15" x14ac:dyDescent="0.25">
      <c r="A69" s="173" t="s">
        <v>122</v>
      </c>
      <c r="B69">
        <v>0</v>
      </c>
      <c r="C69">
        <v>0</v>
      </c>
      <c r="D69">
        <v>80.5</v>
      </c>
      <c r="E69">
        <v>60.4</v>
      </c>
      <c r="F69">
        <v>0</v>
      </c>
      <c r="G69">
        <v>0</v>
      </c>
    </row>
    <row r="70" spans="1:7" ht="15" x14ac:dyDescent="0.25">
      <c r="A70" s="173" t="s">
        <v>65</v>
      </c>
      <c r="B70" t="s">
        <v>66</v>
      </c>
      <c r="C70" t="s">
        <v>67</v>
      </c>
      <c r="D70" t="s">
        <v>66</v>
      </c>
      <c r="E70" t="s">
        <v>66</v>
      </c>
      <c r="F70" t="s">
        <v>66</v>
      </c>
      <c r="G70" t="s">
        <v>68</v>
      </c>
    </row>
    <row r="71" spans="1:7" ht="15" x14ac:dyDescent="0.25">
      <c r="A71" s="173" t="s">
        <v>123</v>
      </c>
      <c r="B71">
        <v>3214.2</v>
      </c>
      <c r="C71">
        <v>3771.6</v>
      </c>
      <c r="D71">
        <v>4591.3999999999996</v>
      </c>
      <c r="E71">
        <v>5828.5</v>
      </c>
      <c r="F71">
        <v>29.4</v>
      </c>
      <c r="G71">
        <v>0</v>
      </c>
    </row>
    <row r="72" spans="1:7" ht="15" x14ac:dyDescent="0.25">
      <c r="A72" s="173" t="s">
        <v>124</v>
      </c>
      <c r="B72">
        <v>507.5</v>
      </c>
      <c r="C72">
        <v>622.5</v>
      </c>
      <c r="D72">
        <v>0</v>
      </c>
      <c r="E72">
        <v>0</v>
      </c>
      <c r="F72">
        <v>15</v>
      </c>
      <c r="G72">
        <v>0</v>
      </c>
    </row>
    <row r="73" spans="1:7" ht="15" x14ac:dyDescent="0.25">
      <c r="A73" s="173" t="s">
        <v>65</v>
      </c>
      <c r="B73" t="s">
        <v>66</v>
      </c>
      <c r="C73" t="s">
        <v>67</v>
      </c>
      <c r="D73" t="s">
        <v>66</v>
      </c>
      <c r="E73" t="s">
        <v>66</v>
      </c>
      <c r="F73" t="s">
        <v>66</v>
      </c>
      <c r="G73" t="s">
        <v>68</v>
      </c>
    </row>
    <row r="74" spans="1:7" ht="15" x14ac:dyDescent="0.25">
      <c r="A74" s="173" t="s">
        <v>125</v>
      </c>
      <c r="B74">
        <v>3721.7</v>
      </c>
      <c r="C74">
        <v>4394.1000000000004</v>
      </c>
      <c r="D74">
        <v>4591.3999999999996</v>
      </c>
      <c r="E74">
        <v>5828.5</v>
      </c>
      <c r="F74">
        <v>44.4</v>
      </c>
      <c r="G74">
        <v>0</v>
      </c>
    </row>
    <row r="75" spans="1:7" ht="15" x14ac:dyDescent="0.25">
      <c r="A75" s="173" t="s">
        <v>126</v>
      </c>
      <c r="B75" t="s">
        <v>45</v>
      </c>
      <c r="C75" t="s">
        <v>45</v>
      </c>
      <c r="D75">
        <v>0</v>
      </c>
      <c r="E75">
        <v>0</v>
      </c>
      <c r="F75" t="s">
        <v>45</v>
      </c>
      <c r="G75" t="s">
        <v>45</v>
      </c>
    </row>
    <row r="76" spans="1:7" ht="15" x14ac:dyDescent="0.25">
      <c r="A76" s="173" t="s">
        <v>127</v>
      </c>
      <c r="B76">
        <v>0</v>
      </c>
      <c r="C76">
        <v>0</v>
      </c>
      <c r="D76" t="s">
        <v>45</v>
      </c>
      <c r="E76" t="s">
        <v>45</v>
      </c>
      <c r="F76">
        <v>0</v>
      </c>
      <c r="G76">
        <v>0</v>
      </c>
    </row>
    <row r="77" spans="1:7" ht="15" x14ac:dyDescent="0.25">
      <c r="A77" s="173" t="s">
        <v>53</v>
      </c>
    </row>
  </sheetData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DDB290-85E4-4250-9D14-D7B7FA77AB50}">
  <dimension ref="A1:G76"/>
  <sheetViews>
    <sheetView topLeftCell="A39" workbookViewId="0">
      <selection activeCell="A9" sqref="A9:A75"/>
    </sheetView>
  </sheetViews>
  <sheetFormatPr defaultRowHeight="13.2" x14ac:dyDescent="0.25"/>
  <cols>
    <col min="1" max="1" width="25.332031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265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0</v>
      </c>
      <c r="C12">
        <v>117.5</v>
      </c>
      <c r="D12">
        <v>39.200000000000003</v>
      </c>
      <c r="E12">
        <v>79.3</v>
      </c>
      <c r="F12">
        <v>0</v>
      </c>
      <c r="G12">
        <v>0</v>
      </c>
    </row>
    <row r="13" spans="1:7" ht="15" x14ac:dyDescent="0.25">
      <c r="A13" s="173" t="s">
        <v>71</v>
      </c>
      <c r="B13">
        <v>0</v>
      </c>
      <c r="C13">
        <v>117.5</v>
      </c>
      <c r="D13">
        <v>39.200000000000003</v>
      </c>
      <c r="E13">
        <v>57.3</v>
      </c>
      <c r="F13">
        <v>0</v>
      </c>
      <c r="G13">
        <v>0</v>
      </c>
    </row>
    <row r="14" spans="1:7" ht="15" x14ac:dyDescent="0.25">
      <c r="A14" s="173" t="s">
        <v>72</v>
      </c>
      <c r="B14">
        <v>0</v>
      </c>
      <c r="C14">
        <v>0</v>
      </c>
      <c r="D14">
        <v>0</v>
      </c>
      <c r="E14">
        <v>22</v>
      </c>
      <c r="F14">
        <v>0</v>
      </c>
      <c r="G14">
        <v>0</v>
      </c>
    </row>
    <row r="15" spans="1:7" ht="15" x14ac:dyDescent="0.25">
      <c r="A15" s="173" t="s">
        <v>69</v>
      </c>
    </row>
    <row r="16" spans="1:7" ht="15" x14ac:dyDescent="0.25">
      <c r="A16" s="173" t="s">
        <v>74</v>
      </c>
      <c r="B16">
        <v>482.9</v>
      </c>
      <c r="C16">
        <v>488.3</v>
      </c>
      <c r="D16">
        <v>401</v>
      </c>
      <c r="E16">
        <v>514.1</v>
      </c>
      <c r="F16">
        <v>0</v>
      </c>
      <c r="G16">
        <v>0</v>
      </c>
    </row>
    <row r="17" spans="1:7" ht="15" x14ac:dyDescent="0.25">
      <c r="A17" s="173" t="s">
        <v>69</v>
      </c>
    </row>
    <row r="18" spans="1:7" ht="15" x14ac:dyDescent="0.25">
      <c r="A18" s="173" t="s">
        <v>75</v>
      </c>
      <c r="B18">
        <v>249.4</v>
      </c>
      <c r="C18">
        <v>129.69999999999999</v>
      </c>
      <c r="D18">
        <v>311.3</v>
      </c>
      <c r="E18">
        <v>175.3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76</v>
      </c>
      <c r="B20">
        <v>115.5</v>
      </c>
      <c r="C20">
        <v>330.6</v>
      </c>
      <c r="D20">
        <v>156.80000000000001</v>
      </c>
      <c r="E20">
        <v>79.599999999999994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77</v>
      </c>
      <c r="B22">
        <v>1018.1</v>
      </c>
      <c r="C22">
        <v>1141.4000000000001</v>
      </c>
      <c r="D22">
        <v>1416.4</v>
      </c>
      <c r="E22">
        <v>1470.9</v>
      </c>
      <c r="F22">
        <v>0.2</v>
      </c>
      <c r="G22">
        <v>0</v>
      </c>
    </row>
    <row r="23" spans="1:7" ht="15" x14ac:dyDescent="0.25">
      <c r="A23" s="173" t="s">
        <v>167</v>
      </c>
      <c r="B23">
        <v>32</v>
      </c>
      <c r="C23">
        <v>0</v>
      </c>
      <c r="D23">
        <v>0</v>
      </c>
      <c r="E23">
        <v>0</v>
      </c>
      <c r="F23">
        <v>0</v>
      </c>
      <c r="G23">
        <v>0</v>
      </c>
    </row>
    <row r="24" spans="1:7" ht="15" x14ac:dyDescent="0.25">
      <c r="A24" s="173" t="s">
        <v>78</v>
      </c>
      <c r="B24">
        <v>20</v>
      </c>
      <c r="C24">
        <v>0</v>
      </c>
      <c r="D24">
        <v>8.8000000000000007</v>
      </c>
      <c r="E24">
        <v>0</v>
      </c>
      <c r="F24">
        <v>0</v>
      </c>
      <c r="G24">
        <v>0</v>
      </c>
    </row>
    <row r="25" spans="1:7" ht="15" x14ac:dyDescent="0.25">
      <c r="A25" s="173" t="s">
        <v>79</v>
      </c>
      <c r="B25">
        <v>0.4</v>
      </c>
      <c r="C25">
        <v>0.4</v>
      </c>
      <c r="D25">
        <v>0.8</v>
      </c>
      <c r="E25">
        <v>1.1000000000000001</v>
      </c>
      <c r="F25">
        <v>0</v>
      </c>
      <c r="G25">
        <v>0</v>
      </c>
    </row>
    <row r="26" spans="1:7" ht="15" x14ac:dyDescent="0.25">
      <c r="A26" s="173" t="s">
        <v>80</v>
      </c>
      <c r="B26">
        <v>103.3</v>
      </c>
      <c r="C26">
        <v>20.100000000000001</v>
      </c>
      <c r="D26">
        <v>117.1</v>
      </c>
      <c r="E26">
        <v>60.9</v>
      </c>
      <c r="F26">
        <v>0</v>
      </c>
      <c r="G26">
        <v>0</v>
      </c>
    </row>
    <row r="27" spans="1:7" ht="15" x14ac:dyDescent="0.25">
      <c r="A27" s="173" t="s">
        <v>81</v>
      </c>
      <c r="B27">
        <v>195.9</v>
      </c>
      <c r="C27">
        <v>235</v>
      </c>
      <c r="D27">
        <v>324.3</v>
      </c>
      <c r="E27">
        <v>371.8</v>
      </c>
      <c r="F27">
        <v>0.2</v>
      </c>
      <c r="G27">
        <v>0</v>
      </c>
    </row>
    <row r="28" spans="1:7" ht="15" x14ac:dyDescent="0.25">
      <c r="A28" s="173" t="s">
        <v>82</v>
      </c>
      <c r="B28">
        <v>1.3</v>
      </c>
      <c r="C28">
        <v>7</v>
      </c>
      <c r="D28">
        <v>32.799999999999997</v>
      </c>
      <c r="E28">
        <v>13.2</v>
      </c>
      <c r="F28">
        <v>0</v>
      </c>
      <c r="G28">
        <v>0</v>
      </c>
    </row>
    <row r="29" spans="1:7" ht="15" x14ac:dyDescent="0.25">
      <c r="A29" s="173" t="s">
        <v>83</v>
      </c>
      <c r="B29">
        <v>517.5</v>
      </c>
      <c r="C29">
        <v>605.5</v>
      </c>
      <c r="D29">
        <v>632.9</v>
      </c>
      <c r="E29">
        <v>732.6</v>
      </c>
      <c r="F29">
        <v>0</v>
      </c>
      <c r="G29">
        <v>0</v>
      </c>
    </row>
    <row r="30" spans="1:7" ht="15" x14ac:dyDescent="0.25">
      <c r="A30" s="173" t="s">
        <v>84</v>
      </c>
      <c r="B30">
        <v>0</v>
      </c>
      <c r="C30">
        <v>0</v>
      </c>
      <c r="D30">
        <v>19.8</v>
      </c>
      <c r="E30">
        <v>0</v>
      </c>
      <c r="F30">
        <v>0</v>
      </c>
      <c r="G30">
        <v>0</v>
      </c>
    </row>
    <row r="31" spans="1:7" ht="15" x14ac:dyDescent="0.25">
      <c r="A31" s="173" t="s">
        <v>85</v>
      </c>
      <c r="B31">
        <v>0</v>
      </c>
      <c r="C31">
        <v>0</v>
      </c>
      <c r="D31">
        <v>22.1</v>
      </c>
      <c r="E31">
        <v>22.3</v>
      </c>
      <c r="F31">
        <v>0</v>
      </c>
      <c r="G31">
        <v>0</v>
      </c>
    </row>
    <row r="32" spans="1:7" ht="15" x14ac:dyDescent="0.25">
      <c r="A32" s="173" t="s">
        <v>86</v>
      </c>
      <c r="B32">
        <v>47.9</v>
      </c>
      <c r="C32">
        <v>173.5</v>
      </c>
      <c r="D32">
        <v>110.5</v>
      </c>
      <c r="E32">
        <v>65.599999999999994</v>
      </c>
      <c r="F32">
        <v>0</v>
      </c>
      <c r="G32">
        <v>0</v>
      </c>
    </row>
    <row r="33" spans="1:7" ht="15" x14ac:dyDescent="0.25">
      <c r="A33" s="173" t="s">
        <v>88</v>
      </c>
      <c r="B33">
        <v>49.8</v>
      </c>
      <c r="C33">
        <v>44.9</v>
      </c>
      <c r="D33">
        <v>93.6</v>
      </c>
      <c r="E33">
        <v>97</v>
      </c>
      <c r="F33">
        <v>0</v>
      </c>
      <c r="G33">
        <v>0</v>
      </c>
    </row>
    <row r="34" spans="1:7" ht="15" x14ac:dyDescent="0.25">
      <c r="A34" s="173" t="s">
        <v>89</v>
      </c>
      <c r="B34">
        <v>50</v>
      </c>
      <c r="C34">
        <v>55</v>
      </c>
      <c r="D34">
        <v>53.8</v>
      </c>
      <c r="E34">
        <v>106.3</v>
      </c>
      <c r="F34">
        <v>0</v>
      </c>
      <c r="G34">
        <v>0</v>
      </c>
    </row>
    <row r="35" spans="1:7" ht="15" x14ac:dyDescent="0.25">
      <c r="A35" s="173" t="s">
        <v>69</v>
      </c>
    </row>
    <row r="36" spans="1:7" ht="15" x14ac:dyDescent="0.25">
      <c r="A36" s="173" t="s">
        <v>90</v>
      </c>
      <c r="B36">
        <v>46</v>
      </c>
      <c r="C36">
        <v>199</v>
      </c>
      <c r="D36">
        <v>113.5</v>
      </c>
      <c r="E36">
        <v>403</v>
      </c>
      <c r="F36">
        <v>0</v>
      </c>
      <c r="G36">
        <v>0</v>
      </c>
    </row>
    <row r="37" spans="1:7" ht="15" x14ac:dyDescent="0.25">
      <c r="A37" s="173" t="s">
        <v>91</v>
      </c>
      <c r="B37">
        <v>20</v>
      </c>
      <c r="C37">
        <v>0</v>
      </c>
      <c r="D37">
        <v>0</v>
      </c>
      <c r="E37">
        <v>0</v>
      </c>
      <c r="F37">
        <v>0</v>
      </c>
      <c r="G37">
        <v>0</v>
      </c>
    </row>
    <row r="38" spans="1:7" ht="15" x14ac:dyDescent="0.25">
      <c r="A38" s="173" t="s">
        <v>92</v>
      </c>
      <c r="B38">
        <v>0</v>
      </c>
      <c r="C38">
        <v>0</v>
      </c>
      <c r="D38">
        <v>0</v>
      </c>
      <c r="E38">
        <v>66</v>
      </c>
      <c r="F38">
        <v>0</v>
      </c>
      <c r="G38">
        <v>0</v>
      </c>
    </row>
    <row r="39" spans="1:7" ht="15" x14ac:dyDescent="0.25">
      <c r="A39" s="173" t="s">
        <v>175</v>
      </c>
      <c r="B39">
        <v>0</v>
      </c>
      <c r="C39">
        <v>0</v>
      </c>
      <c r="D39">
        <v>0</v>
      </c>
      <c r="E39">
        <v>46.6</v>
      </c>
      <c r="F39">
        <v>0</v>
      </c>
      <c r="G39">
        <v>0</v>
      </c>
    </row>
    <row r="40" spans="1:7" ht="15" x14ac:dyDescent="0.25">
      <c r="A40" s="173" t="s">
        <v>93</v>
      </c>
      <c r="B40">
        <v>0</v>
      </c>
      <c r="C40">
        <v>0</v>
      </c>
      <c r="D40">
        <v>20</v>
      </c>
      <c r="E40">
        <v>31.9</v>
      </c>
      <c r="F40">
        <v>0</v>
      </c>
      <c r="G40">
        <v>0</v>
      </c>
    </row>
    <row r="41" spans="1:7" ht="15" x14ac:dyDescent="0.25">
      <c r="A41" s="173" t="s">
        <v>95</v>
      </c>
      <c r="B41">
        <v>0</v>
      </c>
      <c r="C41">
        <v>0</v>
      </c>
      <c r="D41">
        <v>4.2</v>
      </c>
      <c r="E41">
        <v>0</v>
      </c>
      <c r="F41">
        <v>0</v>
      </c>
      <c r="G41">
        <v>0</v>
      </c>
    </row>
    <row r="42" spans="1:7" ht="15" x14ac:dyDescent="0.25">
      <c r="A42" s="173" t="s">
        <v>96</v>
      </c>
      <c r="B42">
        <v>26</v>
      </c>
      <c r="C42">
        <v>199</v>
      </c>
      <c r="D42">
        <v>78.3</v>
      </c>
      <c r="E42">
        <v>242</v>
      </c>
      <c r="F42">
        <v>0</v>
      </c>
      <c r="G42">
        <v>0</v>
      </c>
    </row>
    <row r="43" spans="1:7" ht="15" x14ac:dyDescent="0.25">
      <c r="A43" s="173" t="s">
        <v>97</v>
      </c>
      <c r="B43">
        <v>0</v>
      </c>
      <c r="C43">
        <v>0</v>
      </c>
      <c r="D43">
        <v>11</v>
      </c>
      <c r="E43">
        <v>16.5</v>
      </c>
      <c r="F43">
        <v>0</v>
      </c>
      <c r="G43">
        <v>0</v>
      </c>
    </row>
    <row r="44" spans="1:7" ht="15" x14ac:dyDescent="0.25">
      <c r="A44" s="173" t="s">
        <v>69</v>
      </c>
    </row>
    <row r="45" spans="1:7" ht="15" x14ac:dyDescent="0.25">
      <c r="A45" s="173" t="s">
        <v>98</v>
      </c>
      <c r="B45">
        <v>1271.4000000000001</v>
      </c>
      <c r="C45">
        <v>1618.7</v>
      </c>
      <c r="D45">
        <v>1741.9</v>
      </c>
      <c r="E45">
        <v>2429.5</v>
      </c>
      <c r="F45">
        <v>29.2</v>
      </c>
      <c r="G45">
        <v>0</v>
      </c>
    </row>
    <row r="46" spans="1:7" ht="15" x14ac:dyDescent="0.25">
      <c r="A46" s="173" t="s">
        <v>99</v>
      </c>
      <c r="B46">
        <v>3.5</v>
      </c>
      <c r="C46">
        <v>8.6999999999999993</v>
      </c>
      <c r="D46">
        <v>6.2</v>
      </c>
      <c r="E46">
        <v>5.5</v>
      </c>
      <c r="F46">
        <v>0</v>
      </c>
      <c r="G46">
        <v>0</v>
      </c>
    </row>
    <row r="47" spans="1:7" ht="15" x14ac:dyDescent="0.25">
      <c r="A47" s="173" t="s">
        <v>100</v>
      </c>
      <c r="B47">
        <v>4.5</v>
      </c>
      <c r="C47">
        <v>10.7</v>
      </c>
      <c r="D47">
        <v>6.3</v>
      </c>
      <c r="E47">
        <v>5.5</v>
      </c>
      <c r="F47">
        <v>0</v>
      </c>
      <c r="G47">
        <v>0</v>
      </c>
    </row>
    <row r="48" spans="1:7" ht="15" x14ac:dyDescent="0.25">
      <c r="A48" s="173" t="s">
        <v>101</v>
      </c>
      <c r="B48">
        <v>0</v>
      </c>
      <c r="C48">
        <v>75</v>
      </c>
      <c r="D48">
        <v>90.2</v>
      </c>
      <c r="E48">
        <v>176.9</v>
      </c>
      <c r="F48">
        <v>0</v>
      </c>
      <c r="G48">
        <v>0</v>
      </c>
    </row>
    <row r="49" spans="1:7" ht="15" x14ac:dyDescent="0.25">
      <c r="A49" s="173" t="s">
        <v>102</v>
      </c>
      <c r="B49">
        <v>8</v>
      </c>
      <c r="C49">
        <v>29</v>
      </c>
      <c r="D49">
        <v>20.6</v>
      </c>
      <c r="E49">
        <v>19.5</v>
      </c>
      <c r="F49">
        <v>0</v>
      </c>
      <c r="G49">
        <v>0</v>
      </c>
    </row>
    <row r="50" spans="1:7" ht="15" x14ac:dyDescent="0.25">
      <c r="A50" s="173" t="s">
        <v>103</v>
      </c>
      <c r="B50">
        <v>10</v>
      </c>
      <c r="C50">
        <v>2.5</v>
      </c>
      <c r="D50">
        <v>2.8</v>
      </c>
      <c r="E50">
        <v>5.2</v>
      </c>
      <c r="F50">
        <v>0</v>
      </c>
      <c r="G50">
        <v>0</v>
      </c>
    </row>
    <row r="51" spans="1:7" ht="15" x14ac:dyDescent="0.25">
      <c r="A51" s="173" t="s">
        <v>104</v>
      </c>
      <c r="B51">
        <v>72</v>
      </c>
      <c r="C51">
        <v>122</v>
      </c>
      <c r="D51">
        <v>143.19999999999999</v>
      </c>
      <c r="E51">
        <v>86.2</v>
      </c>
      <c r="F51">
        <v>0</v>
      </c>
      <c r="G51">
        <v>0</v>
      </c>
    </row>
    <row r="52" spans="1:7" ht="15" x14ac:dyDescent="0.25">
      <c r="A52" s="173" t="s">
        <v>105</v>
      </c>
      <c r="B52">
        <v>64.099999999999994</v>
      </c>
      <c r="C52">
        <v>105.2</v>
      </c>
      <c r="D52">
        <v>90.3</v>
      </c>
      <c r="E52">
        <v>216</v>
      </c>
      <c r="F52">
        <v>0</v>
      </c>
      <c r="G52">
        <v>0</v>
      </c>
    </row>
    <row r="53" spans="1:7" ht="15" x14ac:dyDescent="0.25">
      <c r="A53" s="173" t="s">
        <v>106</v>
      </c>
      <c r="B53">
        <v>28.2</v>
      </c>
      <c r="C53">
        <v>43.3</v>
      </c>
      <c r="D53">
        <v>76.8</v>
      </c>
      <c r="E53">
        <v>143.69999999999999</v>
      </c>
      <c r="F53">
        <v>0</v>
      </c>
      <c r="G53">
        <v>0</v>
      </c>
    </row>
    <row r="54" spans="1:7" ht="15" x14ac:dyDescent="0.25">
      <c r="A54" s="173" t="s">
        <v>107</v>
      </c>
      <c r="B54">
        <v>22</v>
      </c>
      <c r="C54">
        <v>58</v>
      </c>
      <c r="D54">
        <v>166.8</v>
      </c>
      <c r="E54">
        <v>138.4</v>
      </c>
      <c r="F54">
        <v>0</v>
      </c>
      <c r="G54">
        <v>0</v>
      </c>
    </row>
    <row r="55" spans="1:7" ht="15" x14ac:dyDescent="0.25">
      <c r="A55" s="173" t="s">
        <v>109</v>
      </c>
      <c r="B55">
        <v>29.1</v>
      </c>
      <c r="C55">
        <v>39.4</v>
      </c>
      <c r="D55">
        <v>46.7</v>
      </c>
      <c r="E55">
        <v>151.19999999999999</v>
      </c>
      <c r="F55">
        <v>0</v>
      </c>
      <c r="G55">
        <v>0</v>
      </c>
    </row>
    <row r="56" spans="1:7" ht="15" x14ac:dyDescent="0.25">
      <c r="A56" s="173" t="s">
        <v>110</v>
      </c>
      <c r="B56">
        <v>0</v>
      </c>
      <c r="C56">
        <v>0</v>
      </c>
      <c r="D56">
        <v>0</v>
      </c>
      <c r="E56">
        <v>7.6</v>
      </c>
      <c r="F56">
        <v>0</v>
      </c>
      <c r="G56">
        <v>0</v>
      </c>
    </row>
    <row r="57" spans="1:7" ht="15" x14ac:dyDescent="0.25">
      <c r="A57" s="173" t="s">
        <v>111</v>
      </c>
      <c r="B57">
        <v>0</v>
      </c>
      <c r="C57">
        <v>0</v>
      </c>
      <c r="D57">
        <v>20.5</v>
      </c>
      <c r="E57">
        <v>7.1</v>
      </c>
      <c r="F57">
        <v>0</v>
      </c>
      <c r="G57">
        <v>0</v>
      </c>
    </row>
    <row r="58" spans="1:7" ht="15" x14ac:dyDescent="0.25">
      <c r="A58" s="173" t="s">
        <v>112</v>
      </c>
      <c r="B58">
        <v>108.5</v>
      </c>
      <c r="C58">
        <v>151.5</v>
      </c>
      <c r="D58">
        <v>72.3</v>
      </c>
      <c r="E58">
        <v>77.5</v>
      </c>
      <c r="F58">
        <v>0</v>
      </c>
      <c r="G58">
        <v>0</v>
      </c>
    </row>
    <row r="59" spans="1:7" ht="15" x14ac:dyDescent="0.25">
      <c r="A59" s="173" t="s">
        <v>113</v>
      </c>
      <c r="B59">
        <v>22</v>
      </c>
      <c r="C59">
        <v>44</v>
      </c>
      <c r="D59">
        <v>46</v>
      </c>
      <c r="E59">
        <v>65.7</v>
      </c>
      <c r="F59">
        <v>0</v>
      </c>
      <c r="G59">
        <v>0</v>
      </c>
    </row>
    <row r="60" spans="1:7" ht="15" x14ac:dyDescent="0.25">
      <c r="A60" s="173" t="s">
        <v>114</v>
      </c>
      <c r="B60">
        <v>1.8</v>
      </c>
      <c r="C60">
        <v>5.3</v>
      </c>
      <c r="D60">
        <v>11.1</v>
      </c>
      <c r="E60">
        <v>8.4</v>
      </c>
      <c r="F60">
        <v>0</v>
      </c>
      <c r="G60">
        <v>0</v>
      </c>
    </row>
    <row r="61" spans="1:7" ht="15" x14ac:dyDescent="0.25">
      <c r="A61" s="173" t="s">
        <v>115</v>
      </c>
      <c r="B61">
        <v>735.9</v>
      </c>
      <c r="C61">
        <v>765.8</v>
      </c>
      <c r="D61">
        <v>702.7</v>
      </c>
      <c r="E61">
        <v>1028.8</v>
      </c>
      <c r="F61">
        <v>18.2</v>
      </c>
      <c r="G61">
        <v>0</v>
      </c>
    </row>
    <row r="62" spans="1:7" ht="15" x14ac:dyDescent="0.25">
      <c r="A62" s="173" t="s">
        <v>116</v>
      </c>
      <c r="B62">
        <v>0</v>
      </c>
      <c r="C62">
        <v>0</v>
      </c>
      <c r="D62" t="s">
        <v>94</v>
      </c>
      <c r="E62">
        <v>0</v>
      </c>
      <c r="F62">
        <v>0</v>
      </c>
      <c r="G62">
        <v>0</v>
      </c>
    </row>
    <row r="63" spans="1:7" ht="15" x14ac:dyDescent="0.25">
      <c r="A63" s="173" t="s">
        <v>117</v>
      </c>
      <c r="B63">
        <v>11.8</v>
      </c>
      <c r="C63">
        <v>0</v>
      </c>
      <c r="D63">
        <v>0</v>
      </c>
      <c r="E63">
        <v>24.8</v>
      </c>
      <c r="F63">
        <v>0</v>
      </c>
      <c r="G63">
        <v>0</v>
      </c>
    </row>
    <row r="64" spans="1:7" ht="15" x14ac:dyDescent="0.25">
      <c r="A64" s="173" t="s">
        <v>118</v>
      </c>
      <c r="B64">
        <v>49.6</v>
      </c>
      <c r="C64">
        <v>130.30000000000001</v>
      </c>
      <c r="D64">
        <v>51.1</v>
      </c>
      <c r="E64">
        <v>39.1</v>
      </c>
      <c r="F64">
        <v>0</v>
      </c>
      <c r="G64">
        <v>0</v>
      </c>
    </row>
    <row r="65" spans="1:7" ht="15" x14ac:dyDescent="0.25">
      <c r="A65" s="173" t="s">
        <v>119</v>
      </c>
      <c r="B65">
        <v>66</v>
      </c>
      <c r="C65">
        <v>21</v>
      </c>
      <c r="D65">
        <v>79.599999999999994</v>
      </c>
      <c r="E65">
        <v>62.6</v>
      </c>
      <c r="F65">
        <v>11</v>
      </c>
      <c r="G65">
        <v>0</v>
      </c>
    </row>
    <row r="66" spans="1:7" ht="15" x14ac:dyDescent="0.25">
      <c r="A66" s="173" t="s">
        <v>120</v>
      </c>
      <c r="B66">
        <v>16.100000000000001</v>
      </c>
      <c r="C66">
        <v>7</v>
      </c>
      <c r="D66">
        <v>15.5</v>
      </c>
      <c r="E66">
        <v>54.1</v>
      </c>
      <c r="F66">
        <v>0</v>
      </c>
      <c r="G66">
        <v>0</v>
      </c>
    </row>
    <row r="67" spans="1:7" ht="15" x14ac:dyDescent="0.25">
      <c r="A67" s="173" t="s">
        <v>121</v>
      </c>
      <c r="B67">
        <v>18.399999999999999</v>
      </c>
      <c r="C67">
        <v>0</v>
      </c>
      <c r="D67">
        <v>13.1</v>
      </c>
      <c r="E67">
        <v>45.5</v>
      </c>
      <c r="F67">
        <v>0</v>
      </c>
      <c r="G67">
        <v>0</v>
      </c>
    </row>
    <row r="68" spans="1:7" ht="15" x14ac:dyDescent="0.25">
      <c r="A68" s="173" t="s">
        <v>122</v>
      </c>
      <c r="B68">
        <v>0</v>
      </c>
      <c r="C68">
        <v>0</v>
      </c>
      <c r="D68">
        <v>80.5</v>
      </c>
      <c r="E68">
        <v>60.4</v>
      </c>
      <c r="F68">
        <v>0</v>
      </c>
      <c r="G68">
        <v>0</v>
      </c>
    </row>
    <row r="69" spans="1:7" ht="15" x14ac:dyDescent="0.25">
      <c r="A69" s="173" t="s">
        <v>65</v>
      </c>
      <c r="B69" t="s">
        <v>66</v>
      </c>
      <c r="C69" t="s">
        <v>67</v>
      </c>
      <c r="D69" t="s">
        <v>66</v>
      </c>
      <c r="E69" t="s">
        <v>66</v>
      </c>
      <c r="F69" t="s">
        <v>66</v>
      </c>
      <c r="G69" t="s">
        <v>68</v>
      </c>
    </row>
    <row r="70" spans="1:7" ht="15" x14ac:dyDescent="0.25">
      <c r="A70" s="173" t="s">
        <v>123</v>
      </c>
      <c r="B70">
        <v>3183.2</v>
      </c>
      <c r="C70">
        <v>4025.1</v>
      </c>
      <c r="D70">
        <v>4180.1000000000004</v>
      </c>
      <c r="E70">
        <v>5151.7</v>
      </c>
      <c r="F70">
        <v>29.4</v>
      </c>
      <c r="G70">
        <v>0</v>
      </c>
    </row>
    <row r="71" spans="1:7" ht="15" x14ac:dyDescent="0.25">
      <c r="A71" s="173" t="s">
        <v>124</v>
      </c>
      <c r="B71">
        <v>512</v>
      </c>
      <c r="C71">
        <v>828.5</v>
      </c>
      <c r="D71">
        <v>0</v>
      </c>
      <c r="E71">
        <v>0</v>
      </c>
      <c r="F71">
        <v>15</v>
      </c>
      <c r="G71">
        <v>0</v>
      </c>
    </row>
    <row r="72" spans="1:7" ht="15" x14ac:dyDescent="0.25">
      <c r="A72" s="173" t="s">
        <v>65</v>
      </c>
      <c r="B72" t="s">
        <v>66</v>
      </c>
      <c r="C72" t="s">
        <v>67</v>
      </c>
      <c r="D72" t="s">
        <v>66</v>
      </c>
      <c r="E72" t="s">
        <v>66</v>
      </c>
      <c r="F72" t="s">
        <v>66</v>
      </c>
      <c r="G72" t="s">
        <v>68</v>
      </c>
    </row>
    <row r="73" spans="1:7" ht="15" x14ac:dyDescent="0.25">
      <c r="A73" s="173" t="s">
        <v>125</v>
      </c>
      <c r="B73">
        <v>3695.2</v>
      </c>
      <c r="C73">
        <v>4853.5</v>
      </c>
      <c r="D73">
        <v>4180.1000000000004</v>
      </c>
      <c r="E73">
        <v>5151.7</v>
      </c>
      <c r="F73">
        <v>44.4</v>
      </c>
      <c r="G73">
        <v>0</v>
      </c>
    </row>
    <row r="74" spans="1:7" ht="15" x14ac:dyDescent="0.25">
      <c r="A74" s="173" t="s">
        <v>126</v>
      </c>
      <c r="B74" t="s">
        <v>45</v>
      </c>
      <c r="C74" t="s">
        <v>45</v>
      </c>
      <c r="D74">
        <v>0</v>
      </c>
      <c r="E74">
        <v>0</v>
      </c>
      <c r="F74" t="s">
        <v>45</v>
      </c>
      <c r="G74" t="s">
        <v>45</v>
      </c>
    </row>
    <row r="75" spans="1:7" ht="15" x14ac:dyDescent="0.25">
      <c r="A75" s="173" t="s">
        <v>127</v>
      </c>
      <c r="B75">
        <v>0</v>
      </c>
      <c r="C75">
        <v>0</v>
      </c>
      <c r="D75" t="s">
        <v>45</v>
      </c>
      <c r="E75" t="s">
        <v>45</v>
      </c>
      <c r="F75">
        <v>0</v>
      </c>
      <c r="G75">
        <v>0</v>
      </c>
    </row>
    <row r="76" spans="1:7" ht="15" x14ac:dyDescent="0.25">
      <c r="A76" s="173" t="s">
        <v>53</v>
      </c>
    </row>
  </sheetData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FD4AE-8BC3-4A02-A3B1-F2F9B2D49E9A}">
  <dimension ref="A1:G76"/>
  <sheetViews>
    <sheetView topLeftCell="A42" workbookViewId="0">
      <selection activeCell="A7" sqref="A7"/>
    </sheetView>
  </sheetViews>
  <sheetFormatPr defaultRowHeight="13.2" x14ac:dyDescent="0.25"/>
  <cols>
    <col min="1" max="1" width="27.66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266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56</v>
      </c>
      <c r="B7" t="s">
        <v>57</v>
      </c>
      <c r="C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0</v>
      </c>
      <c r="C12">
        <v>97.5</v>
      </c>
      <c r="D12">
        <v>39.200000000000003</v>
      </c>
      <c r="E12">
        <v>79.3</v>
      </c>
      <c r="F12">
        <v>0</v>
      </c>
      <c r="G12">
        <v>0</v>
      </c>
    </row>
    <row r="13" spans="1:7" ht="15" x14ac:dyDescent="0.25">
      <c r="A13" s="173" t="s">
        <v>71</v>
      </c>
      <c r="B13">
        <v>0</v>
      </c>
      <c r="C13">
        <v>97.5</v>
      </c>
      <c r="D13">
        <v>39.200000000000003</v>
      </c>
      <c r="E13">
        <v>57.3</v>
      </c>
      <c r="F13">
        <v>0</v>
      </c>
      <c r="G13">
        <v>0</v>
      </c>
    </row>
    <row r="14" spans="1:7" ht="15" x14ac:dyDescent="0.25">
      <c r="A14" s="173" t="s">
        <v>72</v>
      </c>
      <c r="B14">
        <v>0</v>
      </c>
      <c r="C14">
        <v>0</v>
      </c>
      <c r="D14">
        <v>0</v>
      </c>
      <c r="E14">
        <v>22</v>
      </c>
      <c r="F14">
        <v>0</v>
      </c>
      <c r="G14">
        <v>0</v>
      </c>
    </row>
    <row r="15" spans="1:7" ht="15" x14ac:dyDescent="0.25">
      <c r="A15" s="173" t="s">
        <v>69</v>
      </c>
    </row>
    <row r="16" spans="1:7" ht="15" x14ac:dyDescent="0.25">
      <c r="A16" s="173" t="s">
        <v>74</v>
      </c>
      <c r="B16">
        <v>509.9</v>
      </c>
      <c r="C16">
        <v>456.9</v>
      </c>
      <c r="D16">
        <v>372.7</v>
      </c>
      <c r="E16">
        <v>454.2</v>
      </c>
      <c r="F16">
        <v>0</v>
      </c>
      <c r="G16">
        <v>0</v>
      </c>
    </row>
    <row r="17" spans="1:7" ht="15" x14ac:dyDescent="0.25">
      <c r="A17" s="173" t="s">
        <v>69</v>
      </c>
    </row>
    <row r="18" spans="1:7" ht="15" x14ac:dyDescent="0.25">
      <c r="A18" s="173" t="s">
        <v>75</v>
      </c>
      <c r="B18">
        <v>195.3</v>
      </c>
      <c r="C18">
        <v>129.69999999999999</v>
      </c>
      <c r="D18">
        <v>258.89999999999998</v>
      </c>
      <c r="E18">
        <v>175.3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76</v>
      </c>
      <c r="B20">
        <v>115.5</v>
      </c>
      <c r="C20">
        <v>265.60000000000002</v>
      </c>
      <c r="D20">
        <v>156.80000000000001</v>
      </c>
      <c r="E20">
        <v>79.599999999999994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77</v>
      </c>
      <c r="B22">
        <v>1042.5999999999999</v>
      </c>
      <c r="C22">
        <v>1410.4</v>
      </c>
      <c r="D22">
        <v>1280.5</v>
      </c>
      <c r="E22">
        <v>1201.4000000000001</v>
      </c>
      <c r="F22">
        <v>0.2</v>
      </c>
      <c r="G22">
        <v>0</v>
      </c>
    </row>
    <row r="23" spans="1:7" ht="15" x14ac:dyDescent="0.25">
      <c r="A23" s="173" t="s">
        <v>167</v>
      </c>
      <c r="B23">
        <v>32</v>
      </c>
      <c r="C23">
        <v>0</v>
      </c>
      <c r="D23">
        <v>0</v>
      </c>
      <c r="E23">
        <v>0</v>
      </c>
      <c r="F23">
        <v>0</v>
      </c>
      <c r="G23">
        <v>0</v>
      </c>
    </row>
    <row r="24" spans="1:7" ht="15" x14ac:dyDescent="0.25">
      <c r="A24" s="173" t="s">
        <v>78</v>
      </c>
      <c r="B24">
        <v>20</v>
      </c>
      <c r="C24">
        <v>0</v>
      </c>
      <c r="D24">
        <v>8.8000000000000007</v>
      </c>
      <c r="E24">
        <v>0</v>
      </c>
      <c r="F24">
        <v>0</v>
      </c>
      <c r="G24">
        <v>0</v>
      </c>
    </row>
    <row r="25" spans="1:7" ht="15" x14ac:dyDescent="0.25">
      <c r="A25" s="173" t="s">
        <v>79</v>
      </c>
      <c r="B25">
        <v>0.4</v>
      </c>
      <c r="C25">
        <v>0.4</v>
      </c>
      <c r="D25">
        <v>0.8</v>
      </c>
      <c r="E25">
        <v>1.1000000000000001</v>
      </c>
      <c r="F25">
        <v>0</v>
      </c>
      <c r="G25">
        <v>0</v>
      </c>
    </row>
    <row r="26" spans="1:7" ht="15" x14ac:dyDescent="0.25">
      <c r="A26" s="173" t="s">
        <v>80</v>
      </c>
      <c r="B26">
        <v>101.3</v>
      </c>
      <c r="C26">
        <v>70</v>
      </c>
      <c r="D26">
        <v>43.1</v>
      </c>
      <c r="E26">
        <v>11</v>
      </c>
      <c r="F26">
        <v>0</v>
      </c>
      <c r="G26">
        <v>0</v>
      </c>
    </row>
    <row r="27" spans="1:7" ht="15" x14ac:dyDescent="0.25">
      <c r="A27" s="173" t="s">
        <v>81</v>
      </c>
      <c r="B27">
        <v>175.5</v>
      </c>
      <c r="C27">
        <v>383.7</v>
      </c>
      <c r="D27">
        <v>324.3</v>
      </c>
      <c r="E27">
        <v>281.89999999999998</v>
      </c>
      <c r="F27">
        <v>0.2</v>
      </c>
      <c r="G27">
        <v>0</v>
      </c>
    </row>
    <row r="28" spans="1:7" ht="15" x14ac:dyDescent="0.25">
      <c r="A28" s="173" t="s">
        <v>82</v>
      </c>
      <c r="B28">
        <v>2</v>
      </c>
      <c r="C28">
        <v>9.6</v>
      </c>
      <c r="D28">
        <v>32</v>
      </c>
      <c r="E28">
        <v>9.4</v>
      </c>
      <c r="F28">
        <v>0</v>
      </c>
      <c r="G28">
        <v>0</v>
      </c>
    </row>
    <row r="29" spans="1:7" ht="15" x14ac:dyDescent="0.25">
      <c r="A29" s="173" t="s">
        <v>83</v>
      </c>
      <c r="B29">
        <v>517.5</v>
      </c>
      <c r="C29">
        <v>725.5</v>
      </c>
      <c r="D29">
        <v>632.9</v>
      </c>
      <c r="E29">
        <v>610.5</v>
      </c>
      <c r="F29">
        <v>0</v>
      </c>
      <c r="G29">
        <v>0</v>
      </c>
    </row>
    <row r="30" spans="1:7" ht="15" x14ac:dyDescent="0.25">
      <c r="A30" s="173" t="s">
        <v>84</v>
      </c>
      <c r="B30">
        <v>0</v>
      </c>
      <c r="C30">
        <v>0</v>
      </c>
      <c r="D30">
        <v>19.8</v>
      </c>
      <c r="E30">
        <v>0</v>
      </c>
      <c r="F30">
        <v>0</v>
      </c>
      <c r="G30">
        <v>0</v>
      </c>
    </row>
    <row r="31" spans="1:7" ht="15" x14ac:dyDescent="0.25">
      <c r="A31" s="173" t="s">
        <v>85</v>
      </c>
      <c r="B31">
        <v>0</v>
      </c>
      <c r="C31">
        <v>0</v>
      </c>
      <c r="D31">
        <v>22.1</v>
      </c>
      <c r="E31">
        <v>22.3</v>
      </c>
      <c r="F31">
        <v>0</v>
      </c>
      <c r="G31">
        <v>0</v>
      </c>
    </row>
    <row r="32" spans="1:7" ht="15" x14ac:dyDescent="0.25">
      <c r="A32" s="173" t="s">
        <v>86</v>
      </c>
      <c r="B32">
        <v>103</v>
      </c>
      <c r="C32">
        <v>118.6</v>
      </c>
      <c r="D32">
        <v>52.5</v>
      </c>
      <c r="E32">
        <v>64.599999999999994</v>
      </c>
      <c r="F32">
        <v>0</v>
      </c>
      <c r="G32">
        <v>0</v>
      </c>
    </row>
    <row r="33" spans="1:7" ht="15" x14ac:dyDescent="0.25">
      <c r="A33" s="173" t="s">
        <v>88</v>
      </c>
      <c r="B33">
        <v>40.9</v>
      </c>
      <c r="C33">
        <v>47.6</v>
      </c>
      <c r="D33">
        <v>90.4</v>
      </c>
      <c r="E33">
        <v>94.3</v>
      </c>
      <c r="F33">
        <v>0</v>
      </c>
      <c r="G33">
        <v>0</v>
      </c>
    </row>
    <row r="34" spans="1:7" ht="15" x14ac:dyDescent="0.25">
      <c r="A34" s="173" t="s">
        <v>89</v>
      </c>
      <c r="B34">
        <v>50</v>
      </c>
      <c r="C34">
        <v>55</v>
      </c>
      <c r="D34">
        <v>53.8</v>
      </c>
      <c r="E34">
        <v>106.3</v>
      </c>
      <c r="F34">
        <v>0</v>
      </c>
      <c r="G34">
        <v>0</v>
      </c>
    </row>
    <row r="35" spans="1:7" ht="15" x14ac:dyDescent="0.25">
      <c r="A35" s="173" t="s">
        <v>69</v>
      </c>
    </row>
    <row r="36" spans="1:7" ht="15" x14ac:dyDescent="0.25">
      <c r="A36" s="173" t="s">
        <v>90</v>
      </c>
      <c r="B36">
        <v>46</v>
      </c>
      <c r="C36">
        <v>270</v>
      </c>
      <c r="D36">
        <v>113.5</v>
      </c>
      <c r="E36">
        <v>403</v>
      </c>
      <c r="F36">
        <v>0</v>
      </c>
      <c r="G36">
        <v>0</v>
      </c>
    </row>
    <row r="37" spans="1:7" ht="15" x14ac:dyDescent="0.25">
      <c r="A37" s="173" t="s">
        <v>91</v>
      </c>
      <c r="B37">
        <v>20</v>
      </c>
      <c r="C37">
        <v>0</v>
      </c>
      <c r="D37">
        <v>0</v>
      </c>
      <c r="E37">
        <v>0</v>
      </c>
      <c r="F37">
        <v>0</v>
      </c>
      <c r="G37">
        <v>0</v>
      </c>
    </row>
    <row r="38" spans="1:7" ht="15" x14ac:dyDescent="0.25">
      <c r="A38" s="173" t="s">
        <v>92</v>
      </c>
      <c r="B38">
        <v>0</v>
      </c>
      <c r="C38">
        <v>0</v>
      </c>
      <c r="D38">
        <v>0</v>
      </c>
      <c r="E38">
        <v>66</v>
      </c>
      <c r="F38">
        <v>0</v>
      </c>
      <c r="G38">
        <v>0</v>
      </c>
    </row>
    <row r="39" spans="1:7" ht="15" x14ac:dyDescent="0.25">
      <c r="A39" s="173" t="s">
        <v>175</v>
      </c>
      <c r="B39">
        <v>0</v>
      </c>
      <c r="C39">
        <v>75</v>
      </c>
      <c r="D39">
        <v>0</v>
      </c>
      <c r="E39">
        <v>46.6</v>
      </c>
      <c r="F39">
        <v>0</v>
      </c>
      <c r="G39">
        <v>0</v>
      </c>
    </row>
    <row r="40" spans="1:7" ht="15" x14ac:dyDescent="0.25">
      <c r="A40" s="173" t="s">
        <v>93</v>
      </c>
      <c r="B40">
        <v>0</v>
      </c>
      <c r="C40">
        <v>0</v>
      </c>
      <c r="D40">
        <v>20</v>
      </c>
      <c r="E40">
        <v>31.9</v>
      </c>
      <c r="F40">
        <v>0</v>
      </c>
      <c r="G40">
        <v>0</v>
      </c>
    </row>
    <row r="41" spans="1:7" ht="15" x14ac:dyDescent="0.25">
      <c r="A41" s="173" t="s">
        <v>95</v>
      </c>
      <c r="B41">
        <v>0</v>
      </c>
      <c r="C41">
        <v>0</v>
      </c>
      <c r="D41">
        <v>4.2</v>
      </c>
      <c r="E41">
        <v>0</v>
      </c>
      <c r="F41">
        <v>0</v>
      </c>
      <c r="G41">
        <v>0</v>
      </c>
    </row>
    <row r="42" spans="1:7" ht="15" x14ac:dyDescent="0.25">
      <c r="A42" s="173" t="s">
        <v>96</v>
      </c>
      <c r="B42">
        <v>26</v>
      </c>
      <c r="C42">
        <v>195</v>
      </c>
      <c r="D42">
        <v>78.3</v>
      </c>
      <c r="E42">
        <v>242</v>
      </c>
      <c r="F42">
        <v>0</v>
      </c>
      <c r="G42">
        <v>0</v>
      </c>
    </row>
    <row r="43" spans="1:7" ht="15" x14ac:dyDescent="0.25">
      <c r="A43" s="173" t="s">
        <v>97</v>
      </c>
      <c r="B43">
        <v>0</v>
      </c>
      <c r="C43">
        <v>0</v>
      </c>
      <c r="D43">
        <v>11</v>
      </c>
      <c r="E43">
        <v>16.5</v>
      </c>
      <c r="F43">
        <v>0</v>
      </c>
      <c r="G43">
        <v>0</v>
      </c>
    </row>
    <row r="44" spans="1:7" ht="15" x14ac:dyDescent="0.25">
      <c r="A44" s="173" t="s">
        <v>69</v>
      </c>
    </row>
    <row r="45" spans="1:7" ht="15" x14ac:dyDescent="0.25">
      <c r="A45" s="173" t="s">
        <v>98</v>
      </c>
      <c r="B45">
        <v>1292</v>
      </c>
      <c r="C45">
        <v>1632.4</v>
      </c>
      <c r="D45">
        <v>1641.9</v>
      </c>
      <c r="E45">
        <v>2212.3000000000002</v>
      </c>
      <c r="F45">
        <v>18</v>
      </c>
      <c r="G45">
        <v>0</v>
      </c>
    </row>
    <row r="46" spans="1:7" ht="15" x14ac:dyDescent="0.25">
      <c r="A46" s="173" t="s">
        <v>99</v>
      </c>
      <c r="B46">
        <v>3.5</v>
      </c>
      <c r="C46">
        <v>8.6999999999999993</v>
      </c>
      <c r="D46">
        <v>6.2</v>
      </c>
      <c r="E46">
        <v>5.5</v>
      </c>
      <c r="F46">
        <v>0</v>
      </c>
      <c r="G46">
        <v>0</v>
      </c>
    </row>
    <row r="47" spans="1:7" ht="15" x14ac:dyDescent="0.25">
      <c r="A47" s="173" t="s">
        <v>100</v>
      </c>
      <c r="B47">
        <v>4.5</v>
      </c>
      <c r="C47">
        <v>10.7</v>
      </c>
      <c r="D47">
        <v>6.3</v>
      </c>
      <c r="E47">
        <v>5.5</v>
      </c>
      <c r="F47">
        <v>0</v>
      </c>
      <c r="G47">
        <v>0</v>
      </c>
    </row>
    <row r="48" spans="1:7" ht="15" x14ac:dyDescent="0.25">
      <c r="A48" s="173" t="s">
        <v>101</v>
      </c>
      <c r="B48">
        <v>0</v>
      </c>
      <c r="C48">
        <v>80</v>
      </c>
      <c r="D48">
        <v>90.2</v>
      </c>
      <c r="E48">
        <v>176.9</v>
      </c>
      <c r="F48">
        <v>0</v>
      </c>
      <c r="G48">
        <v>0</v>
      </c>
    </row>
    <row r="49" spans="1:7" ht="15" x14ac:dyDescent="0.25">
      <c r="A49" s="173" t="s">
        <v>102</v>
      </c>
      <c r="B49">
        <v>8</v>
      </c>
      <c r="C49">
        <v>29</v>
      </c>
      <c r="D49">
        <v>20.6</v>
      </c>
      <c r="E49">
        <v>19.5</v>
      </c>
      <c r="F49">
        <v>0</v>
      </c>
      <c r="G49">
        <v>0</v>
      </c>
    </row>
    <row r="50" spans="1:7" ht="15" x14ac:dyDescent="0.25">
      <c r="A50" s="173" t="s">
        <v>103</v>
      </c>
      <c r="B50">
        <v>0.3</v>
      </c>
      <c r="C50">
        <v>2.6</v>
      </c>
      <c r="D50">
        <v>2.7</v>
      </c>
      <c r="E50">
        <v>5</v>
      </c>
      <c r="F50">
        <v>0</v>
      </c>
      <c r="G50">
        <v>0</v>
      </c>
    </row>
    <row r="51" spans="1:7" ht="15" x14ac:dyDescent="0.25">
      <c r="A51" s="173" t="s">
        <v>104</v>
      </c>
      <c r="B51">
        <v>72</v>
      </c>
      <c r="C51">
        <v>122</v>
      </c>
      <c r="D51">
        <v>143.19999999999999</v>
      </c>
      <c r="E51">
        <v>86.2</v>
      </c>
      <c r="F51">
        <v>0</v>
      </c>
      <c r="G51">
        <v>0</v>
      </c>
    </row>
    <row r="52" spans="1:7" ht="15" x14ac:dyDescent="0.25">
      <c r="A52" s="173" t="s">
        <v>105</v>
      </c>
      <c r="B52">
        <v>62.5</v>
      </c>
      <c r="C52">
        <v>115.7</v>
      </c>
      <c r="D52">
        <v>81.599999999999994</v>
      </c>
      <c r="E52">
        <v>197.6</v>
      </c>
      <c r="F52">
        <v>0</v>
      </c>
      <c r="G52">
        <v>0</v>
      </c>
    </row>
    <row r="53" spans="1:7" ht="15" x14ac:dyDescent="0.25">
      <c r="A53" s="173" t="s">
        <v>106</v>
      </c>
      <c r="B53">
        <v>28.2</v>
      </c>
      <c r="C53">
        <v>69.099999999999994</v>
      </c>
      <c r="D53">
        <v>71.3</v>
      </c>
      <c r="E53">
        <v>123.3</v>
      </c>
      <c r="F53">
        <v>0</v>
      </c>
      <c r="G53">
        <v>0</v>
      </c>
    </row>
    <row r="54" spans="1:7" ht="15" x14ac:dyDescent="0.25">
      <c r="A54" s="173" t="s">
        <v>107</v>
      </c>
      <c r="B54">
        <v>22</v>
      </c>
      <c r="C54">
        <v>88</v>
      </c>
      <c r="D54">
        <v>166.8</v>
      </c>
      <c r="E54">
        <v>103.4</v>
      </c>
      <c r="F54">
        <v>0</v>
      </c>
      <c r="G54">
        <v>0</v>
      </c>
    </row>
    <row r="55" spans="1:7" ht="15" x14ac:dyDescent="0.25">
      <c r="A55" s="173" t="s">
        <v>109</v>
      </c>
      <c r="B55">
        <v>29.1</v>
      </c>
      <c r="C55">
        <v>39.4</v>
      </c>
      <c r="D55">
        <v>46.7</v>
      </c>
      <c r="E55">
        <v>115.1</v>
      </c>
      <c r="F55">
        <v>0</v>
      </c>
      <c r="G55">
        <v>0</v>
      </c>
    </row>
    <row r="56" spans="1:7" ht="15" x14ac:dyDescent="0.25">
      <c r="A56" s="173" t="s">
        <v>110</v>
      </c>
      <c r="B56">
        <v>0</v>
      </c>
      <c r="C56">
        <v>0</v>
      </c>
      <c r="D56">
        <v>0</v>
      </c>
      <c r="E56">
        <v>7.6</v>
      </c>
      <c r="F56">
        <v>0</v>
      </c>
      <c r="G56">
        <v>0</v>
      </c>
    </row>
    <row r="57" spans="1:7" ht="15" x14ac:dyDescent="0.25">
      <c r="A57" s="173" t="s">
        <v>111</v>
      </c>
      <c r="B57">
        <v>0</v>
      </c>
      <c r="C57">
        <v>0</v>
      </c>
      <c r="D57">
        <v>20.5</v>
      </c>
      <c r="E57">
        <v>7.1</v>
      </c>
      <c r="F57">
        <v>0</v>
      </c>
      <c r="G57">
        <v>0</v>
      </c>
    </row>
    <row r="58" spans="1:7" ht="15" x14ac:dyDescent="0.25">
      <c r="A58" s="173" t="s">
        <v>112</v>
      </c>
      <c r="B58">
        <v>108.5</v>
      </c>
      <c r="C58">
        <v>151</v>
      </c>
      <c r="D58">
        <v>72.3</v>
      </c>
      <c r="E58">
        <v>58</v>
      </c>
      <c r="F58">
        <v>0</v>
      </c>
      <c r="G58">
        <v>0</v>
      </c>
    </row>
    <row r="59" spans="1:7" ht="15" x14ac:dyDescent="0.25">
      <c r="A59" s="173" t="s">
        <v>113</v>
      </c>
      <c r="B59">
        <v>22</v>
      </c>
      <c r="C59">
        <v>66</v>
      </c>
      <c r="D59">
        <v>46</v>
      </c>
      <c r="E59">
        <v>43.7</v>
      </c>
      <c r="F59">
        <v>0</v>
      </c>
      <c r="G59">
        <v>0</v>
      </c>
    </row>
    <row r="60" spans="1:7" ht="15" x14ac:dyDescent="0.25">
      <c r="A60" s="173" t="s">
        <v>114</v>
      </c>
      <c r="B60">
        <v>1.8</v>
      </c>
      <c r="C60">
        <v>5.3</v>
      </c>
      <c r="D60">
        <v>11.1</v>
      </c>
      <c r="E60">
        <v>8.4</v>
      </c>
      <c r="F60">
        <v>0</v>
      </c>
      <c r="G60">
        <v>0</v>
      </c>
    </row>
    <row r="61" spans="1:7" ht="15" x14ac:dyDescent="0.25">
      <c r="A61" s="173" t="s">
        <v>115</v>
      </c>
      <c r="B61">
        <v>742.6</v>
      </c>
      <c r="C61">
        <v>686.6</v>
      </c>
      <c r="D61">
        <v>649.9</v>
      </c>
      <c r="E61">
        <v>975.3</v>
      </c>
      <c r="F61">
        <v>7</v>
      </c>
      <c r="G61">
        <v>0</v>
      </c>
    </row>
    <row r="62" spans="1:7" ht="15" x14ac:dyDescent="0.25">
      <c r="A62" s="173" t="s">
        <v>116</v>
      </c>
      <c r="B62">
        <v>0</v>
      </c>
      <c r="C62">
        <v>0</v>
      </c>
      <c r="D62" t="s">
        <v>94</v>
      </c>
      <c r="E62">
        <v>0</v>
      </c>
      <c r="F62">
        <v>0</v>
      </c>
      <c r="G62">
        <v>0</v>
      </c>
    </row>
    <row r="63" spans="1:7" ht="15" x14ac:dyDescent="0.25">
      <c r="A63" s="173" t="s">
        <v>117</v>
      </c>
      <c r="B63">
        <v>11.8</v>
      </c>
      <c r="C63">
        <v>0</v>
      </c>
      <c r="D63">
        <v>0</v>
      </c>
      <c r="E63">
        <v>24.8</v>
      </c>
      <c r="F63">
        <v>0</v>
      </c>
      <c r="G63">
        <v>0</v>
      </c>
    </row>
    <row r="64" spans="1:7" ht="15" x14ac:dyDescent="0.25">
      <c r="A64" s="173" t="s">
        <v>118</v>
      </c>
      <c r="B64">
        <v>49.6</v>
      </c>
      <c r="C64">
        <v>130.30000000000001</v>
      </c>
      <c r="D64">
        <v>51.1</v>
      </c>
      <c r="E64">
        <v>39.1</v>
      </c>
      <c r="F64">
        <v>0</v>
      </c>
      <c r="G64">
        <v>0</v>
      </c>
    </row>
    <row r="65" spans="1:7" ht="15" x14ac:dyDescent="0.25">
      <c r="A65" s="173" t="s">
        <v>119</v>
      </c>
      <c r="B65">
        <v>94</v>
      </c>
      <c r="C65">
        <v>21</v>
      </c>
      <c r="D65">
        <v>46.6</v>
      </c>
      <c r="E65">
        <v>62.6</v>
      </c>
      <c r="F65">
        <v>11</v>
      </c>
      <c r="G65">
        <v>0</v>
      </c>
    </row>
    <row r="66" spans="1:7" ht="15" x14ac:dyDescent="0.25">
      <c r="A66" s="173" t="s">
        <v>120</v>
      </c>
      <c r="B66">
        <v>13.1</v>
      </c>
      <c r="C66">
        <v>7</v>
      </c>
      <c r="D66">
        <v>15.5</v>
      </c>
      <c r="E66">
        <v>41.8</v>
      </c>
      <c r="F66">
        <v>0</v>
      </c>
      <c r="G66">
        <v>0</v>
      </c>
    </row>
    <row r="67" spans="1:7" ht="15" x14ac:dyDescent="0.25">
      <c r="A67" s="173" t="s">
        <v>121</v>
      </c>
      <c r="B67">
        <v>18.399999999999999</v>
      </c>
      <c r="C67">
        <v>0</v>
      </c>
      <c r="D67">
        <v>13.1</v>
      </c>
      <c r="E67">
        <v>45.5</v>
      </c>
      <c r="F67">
        <v>0</v>
      </c>
      <c r="G67">
        <v>0</v>
      </c>
    </row>
    <row r="68" spans="1:7" ht="15" x14ac:dyDescent="0.25">
      <c r="A68" s="173" t="s">
        <v>122</v>
      </c>
      <c r="B68">
        <v>0</v>
      </c>
      <c r="C68">
        <v>0</v>
      </c>
      <c r="D68">
        <v>80.5</v>
      </c>
      <c r="E68">
        <v>60.4</v>
      </c>
      <c r="F68">
        <v>0</v>
      </c>
      <c r="G68">
        <v>0</v>
      </c>
    </row>
    <row r="69" spans="1:7" ht="15" x14ac:dyDescent="0.25">
      <c r="A69" s="173" t="s">
        <v>65</v>
      </c>
      <c r="B69" t="s">
        <v>66</v>
      </c>
      <c r="C69" t="s">
        <v>67</v>
      </c>
      <c r="D69" t="s">
        <v>66</v>
      </c>
      <c r="E69" t="s">
        <v>66</v>
      </c>
      <c r="F69" t="s">
        <v>66</v>
      </c>
      <c r="G69" t="s">
        <v>68</v>
      </c>
    </row>
    <row r="70" spans="1:7" ht="15" x14ac:dyDescent="0.25">
      <c r="A70" s="173" t="s">
        <v>123</v>
      </c>
      <c r="B70">
        <v>3201.1</v>
      </c>
      <c r="C70">
        <v>4262.3999999999996</v>
      </c>
      <c r="D70">
        <v>3863.5</v>
      </c>
      <c r="E70">
        <v>4605.1000000000004</v>
      </c>
      <c r="F70">
        <v>18.2</v>
      </c>
      <c r="G70">
        <v>0</v>
      </c>
    </row>
    <row r="71" spans="1:7" ht="15" x14ac:dyDescent="0.25">
      <c r="A71" s="173" t="s">
        <v>124</v>
      </c>
      <c r="B71">
        <v>440.3</v>
      </c>
      <c r="C71">
        <v>945.1</v>
      </c>
      <c r="D71">
        <v>0</v>
      </c>
      <c r="E71">
        <v>0</v>
      </c>
      <c r="F71">
        <v>15</v>
      </c>
      <c r="G71">
        <v>0</v>
      </c>
    </row>
    <row r="72" spans="1:7" ht="15" x14ac:dyDescent="0.25">
      <c r="A72" s="173" t="s">
        <v>65</v>
      </c>
      <c r="B72" t="s">
        <v>66</v>
      </c>
      <c r="C72" t="s">
        <v>67</v>
      </c>
      <c r="D72" t="s">
        <v>66</v>
      </c>
      <c r="E72" t="s">
        <v>66</v>
      </c>
      <c r="F72" t="s">
        <v>66</v>
      </c>
      <c r="G72" t="s">
        <v>68</v>
      </c>
    </row>
    <row r="73" spans="1:7" ht="15" x14ac:dyDescent="0.25">
      <c r="A73" s="173" t="s">
        <v>125</v>
      </c>
      <c r="B73">
        <v>3641.4</v>
      </c>
      <c r="C73">
        <v>5207.5</v>
      </c>
      <c r="D73">
        <v>3863.5</v>
      </c>
      <c r="E73">
        <v>4605.1000000000004</v>
      </c>
      <c r="F73">
        <v>33.200000000000003</v>
      </c>
      <c r="G73">
        <v>0</v>
      </c>
    </row>
    <row r="74" spans="1:7" ht="15" x14ac:dyDescent="0.25">
      <c r="A74" s="173" t="s">
        <v>126</v>
      </c>
      <c r="B74" t="s">
        <v>45</v>
      </c>
      <c r="C74" t="s">
        <v>45</v>
      </c>
      <c r="D74">
        <v>0</v>
      </c>
      <c r="E74">
        <v>0</v>
      </c>
      <c r="F74" t="s">
        <v>45</v>
      </c>
      <c r="G74" t="s">
        <v>45</v>
      </c>
    </row>
    <row r="75" spans="1:7" ht="15" x14ac:dyDescent="0.25">
      <c r="A75" s="173" t="s">
        <v>127</v>
      </c>
      <c r="B75">
        <v>0</v>
      </c>
      <c r="C75">
        <v>0</v>
      </c>
      <c r="D75" t="s">
        <v>45</v>
      </c>
      <c r="E75" t="s">
        <v>45</v>
      </c>
      <c r="F75">
        <v>0</v>
      </c>
      <c r="G75">
        <v>0</v>
      </c>
    </row>
    <row r="76" spans="1:7" ht="15" x14ac:dyDescent="0.25">
      <c r="A76" s="173" t="s">
        <v>65</v>
      </c>
      <c r="B76" t="s">
        <v>66</v>
      </c>
      <c r="C76" t="s">
        <v>67</v>
      </c>
      <c r="D76" t="s">
        <v>66</v>
      </c>
      <c r="E76" t="s">
        <v>66</v>
      </c>
      <c r="F76" t="s">
        <v>66</v>
      </c>
      <c r="G76" t="s">
        <v>68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F331E-B886-4131-BC45-94F4F01A7B53}">
  <dimension ref="A1:G88"/>
  <sheetViews>
    <sheetView workbookViewId="0">
      <selection activeCell="N48" sqref="N48"/>
    </sheetView>
  </sheetViews>
  <sheetFormatPr defaultRowHeight="13.2" x14ac:dyDescent="0.25"/>
  <cols>
    <col min="1" max="1" width="1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1408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489</v>
      </c>
    </row>
    <row r="10" spans="1:7" ht="15" x14ac:dyDescent="0.25">
      <c r="A10" s="173" t="s">
        <v>53</v>
      </c>
    </row>
    <row r="11" spans="1:7" ht="15" x14ac:dyDescent="0.25">
      <c r="A11" s="173" t="s">
        <v>225</v>
      </c>
    </row>
    <row r="12" spans="1:7" ht="15" x14ac:dyDescent="0.25">
      <c r="A12" s="173" t="s">
        <v>70</v>
      </c>
      <c r="B12">
        <v>45</v>
      </c>
      <c r="C12">
        <v>75.5</v>
      </c>
      <c r="D12">
        <v>270.5</v>
      </c>
      <c r="E12">
        <v>478.1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5.3</v>
      </c>
      <c r="F13">
        <v>0</v>
      </c>
      <c r="G13">
        <v>0</v>
      </c>
    </row>
    <row r="14" spans="1:7" ht="15" x14ac:dyDescent="0.25">
      <c r="A14" s="173" t="s">
        <v>71</v>
      </c>
      <c r="B14">
        <v>29</v>
      </c>
      <c r="C14">
        <v>50</v>
      </c>
      <c r="D14">
        <v>260.8</v>
      </c>
      <c r="E14">
        <v>421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0</v>
      </c>
      <c r="E15">
        <v>12.6</v>
      </c>
      <c r="F15">
        <v>0</v>
      </c>
      <c r="G15">
        <v>0</v>
      </c>
    </row>
    <row r="16" spans="1:7" ht="15" x14ac:dyDescent="0.25">
      <c r="A16" s="173" t="s">
        <v>73</v>
      </c>
      <c r="B16">
        <v>16</v>
      </c>
      <c r="C16">
        <v>25.5</v>
      </c>
      <c r="D16">
        <v>0</v>
      </c>
      <c r="E16">
        <v>39.299999999999997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9.6999999999999993</v>
      </c>
      <c r="E17">
        <v>0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545.6</v>
      </c>
      <c r="C19">
        <v>353.6</v>
      </c>
      <c r="D19">
        <v>1327.7</v>
      </c>
      <c r="E19">
        <v>1361.1</v>
      </c>
      <c r="F19">
        <v>14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149.80000000000001</v>
      </c>
      <c r="C21">
        <v>194.7</v>
      </c>
      <c r="D21">
        <v>634.20000000000005</v>
      </c>
      <c r="E21">
        <v>653.79999999999995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130</v>
      </c>
      <c r="C23">
        <v>0</v>
      </c>
      <c r="D23">
        <v>68.599999999999994</v>
      </c>
      <c r="E23">
        <v>139.1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1800.9</v>
      </c>
      <c r="C25">
        <v>1578.7</v>
      </c>
      <c r="D25">
        <v>5666.3</v>
      </c>
      <c r="E25">
        <v>4896.7</v>
      </c>
      <c r="F25">
        <v>26.9</v>
      </c>
      <c r="G25">
        <v>0</v>
      </c>
    </row>
    <row r="26" spans="1:7" ht="15" x14ac:dyDescent="0.25">
      <c r="A26" s="173" t="s">
        <v>167</v>
      </c>
      <c r="B26">
        <v>169</v>
      </c>
      <c r="C26">
        <v>0</v>
      </c>
      <c r="D26">
        <v>505.9</v>
      </c>
      <c r="E26">
        <v>0</v>
      </c>
      <c r="F26">
        <v>0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43.9</v>
      </c>
      <c r="E27">
        <v>18.5</v>
      </c>
      <c r="F27">
        <v>0</v>
      </c>
      <c r="G27">
        <v>0</v>
      </c>
    </row>
    <row r="28" spans="1:7" ht="15" x14ac:dyDescent="0.25">
      <c r="A28" s="173" t="s">
        <v>79</v>
      </c>
      <c r="B28">
        <v>0.8</v>
      </c>
      <c r="C28">
        <v>0.5</v>
      </c>
      <c r="D28">
        <v>1.4</v>
      </c>
      <c r="E28">
        <v>0.5</v>
      </c>
      <c r="F28">
        <v>0</v>
      </c>
      <c r="G28">
        <v>0</v>
      </c>
    </row>
    <row r="29" spans="1:7" ht="15" x14ac:dyDescent="0.25">
      <c r="A29" s="173" t="s">
        <v>80</v>
      </c>
      <c r="B29">
        <v>101.5</v>
      </c>
      <c r="C29">
        <v>20</v>
      </c>
      <c r="D29">
        <v>893.6</v>
      </c>
      <c r="E29">
        <v>621.20000000000005</v>
      </c>
      <c r="F29">
        <v>0</v>
      </c>
      <c r="G29">
        <v>0</v>
      </c>
    </row>
    <row r="30" spans="1:7" ht="15" x14ac:dyDescent="0.25">
      <c r="A30" s="173" t="s">
        <v>81</v>
      </c>
      <c r="B30">
        <v>564</v>
      </c>
      <c r="C30">
        <v>543.29999999999995</v>
      </c>
      <c r="D30">
        <v>1267.5</v>
      </c>
      <c r="E30">
        <v>1491.9</v>
      </c>
      <c r="F30">
        <v>0</v>
      </c>
      <c r="G30">
        <v>0</v>
      </c>
    </row>
    <row r="31" spans="1:7" ht="15" x14ac:dyDescent="0.25">
      <c r="A31" s="173" t="s">
        <v>82</v>
      </c>
      <c r="B31">
        <v>2.8</v>
      </c>
      <c r="C31">
        <v>1.3</v>
      </c>
      <c r="D31">
        <v>88.8</v>
      </c>
      <c r="E31">
        <v>69.8</v>
      </c>
      <c r="F31">
        <v>0</v>
      </c>
      <c r="G31">
        <v>0</v>
      </c>
    </row>
    <row r="32" spans="1:7" ht="15" x14ac:dyDescent="0.25">
      <c r="A32" s="173" t="s">
        <v>170</v>
      </c>
      <c r="B32">
        <v>0</v>
      </c>
      <c r="C32">
        <v>0</v>
      </c>
      <c r="D32">
        <v>0</v>
      </c>
      <c r="E32">
        <v>8</v>
      </c>
      <c r="F32">
        <v>0</v>
      </c>
      <c r="G32">
        <v>0</v>
      </c>
    </row>
    <row r="33" spans="1:7" ht="15" x14ac:dyDescent="0.25">
      <c r="A33" s="173" t="s">
        <v>83</v>
      </c>
      <c r="B33">
        <v>743.9</v>
      </c>
      <c r="C33">
        <v>678.5</v>
      </c>
      <c r="D33">
        <v>1686.9</v>
      </c>
      <c r="E33">
        <v>1652.9</v>
      </c>
      <c r="F33">
        <v>26.9</v>
      </c>
      <c r="G33">
        <v>0</v>
      </c>
    </row>
    <row r="34" spans="1:7" ht="15" x14ac:dyDescent="0.25">
      <c r="A34" s="173" t="s">
        <v>84</v>
      </c>
      <c r="B34">
        <v>0</v>
      </c>
      <c r="C34">
        <v>0</v>
      </c>
      <c r="D34">
        <v>102.6</v>
      </c>
      <c r="E34">
        <v>31.1</v>
      </c>
      <c r="F34">
        <v>0</v>
      </c>
      <c r="G34">
        <v>0</v>
      </c>
    </row>
    <row r="35" spans="1:7" ht="15" x14ac:dyDescent="0.25">
      <c r="A35" s="173" t="s">
        <v>85</v>
      </c>
      <c r="B35">
        <v>23</v>
      </c>
      <c r="C35">
        <v>18</v>
      </c>
      <c r="D35">
        <v>24.8</v>
      </c>
      <c r="E35">
        <v>25.3</v>
      </c>
      <c r="F35">
        <v>0</v>
      </c>
      <c r="G35">
        <v>0</v>
      </c>
    </row>
    <row r="36" spans="1:7" ht="15" x14ac:dyDescent="0.25">
      <c r="A36" s="173" t="s">
        <v>86</v>
      </c>
      <c r="B36">
        <v>193</v>
      </c>
      <c r="C36">
        <v>182.5</v>
      </c>
      <c r="D36">
        <v>462.8</v>
      </c>
      <c r="E36">
        <v>589.79999999999995</v>
      </c>
      <c r="F36">
        <v>0</v>
      </c>
      <c r="G36">
        <v>0</v>
      </c>
    </row>
    <row r="37" spans="1:7" ht="15" x14ac:dyDescent="0.25">
      <c r="A37" s="173" t="s">
        <v>87</v>
      </c>
      <c r="B37">
        <v>0</v>
      </c>
      <c r="C37">
        <v>4.2</v>
      </c>
      <c r="D37">
        <v>66.3</v>
      </c>
      <c r="E37">
        <v>6.8</v>
      </c>
      <c r="F37">
        <v>0</v>
      </c>
      <c r="G37">
        <v>0</v>
      </c>
    </row>
    <row r="38" spans="1:7" ht="15" x14ac:dyDescent="0.25">
      <c r="A38" s="173" t="s">
        <v>88</v>
      </c>
      <c r="B38">
        <v>2.9</v>
      </c>
      <c r="C38">
        <v>130.4</v>
      </c>
      <c r="D38">
        <v>521.9</v>
      </c>
      <c r="E38">
        <v>274.8</v>
      </c>
      <c r="F38">
        <v>0</v>
      </c>
      <c r="G38">
        <v>0</v>
      </c>
    </row>
    <row r="39" spans="1:7" ht="15" x14ac:dyDescent="0.25">
      <c r="A39" s="173" t="s">
        <v>89</v>
      </c>
      <c r="B39">
        <v>0</v>
      </c>
      <c r="C39">
        <v>0</v>
      </c>
      <c r="D39">
        <v>0</v>
      </c>
      <c r="E39">
        <v>106.2</v>
      </c>
      <c r="F39">
        <v>0</v>
      </c>
      <c r="G39">
        <v>0</v>
      </c>
    </row>
    <row r="40" spans="1:7" ht="15" x14ac:dyDescent="0.25">
      <c r="A40" s="173" t="s">
        <v>69</v>
      </c>
    </row>
    <row r="41" spans="1:7" ht="15" x14ac:dyDescent="0.25">
      <c r="A41" s="173" t="s">
        <v>90</v>
      </c>
      <c r="B41">
        <v>75</v>
      </c>
      <c r="C41">
        <v>105</v>
      </c>
      <c r="D41">
        <v>1884.7</v>
      </c>
      <c r="E41">
        <v>590.20000000000005</v>
      </c>
      <c r="F41">
        <v>0</v>
      </c>
      <c r="G41">
        <v>0</v>
      </c>
    </row>
    <row r="42" spans="1:7" ht="15" x14ac:dyDescent="0.25">
      <c r="A42" s="173" t="s">
        <v>91</v>
      </c>
      <c r="B42">
        <v>0</v>
      </c>
      <c r="C42">
        <v>0</v>
      </c>
      <c r="D42">
        <v>73.7</v>
      </c>
      <c r="E42">
        <v>48.5</v>
      </c>
      <c r="F42">
        <v>0</v>
      </c>
      <c r="G42">
        <v>0</v>
      </c>
    </row>
    <row r="43" spans="1:7" ht="15" x14ac:dyDescent="0.25">
      <c r="A43" s="173" t="s">
        <v>529</v>
      </c>
      <c r="B43">
        <v>0</v>
      </c>
      <c r="C43">
        <v>0</v>
      </c>
      <c r="D43">
        <v>33</v>
      </c>
      <c r="E43">
        <v>0</v>
      </c>
      <c r="F43">
        <v>0</v>
      </c>
      <c r="G43">
        <v>0</v>
      </c>
    </row>
    <row r="44" spans="1:7" ht="15" x14ac:dyDescent="0.25">
      <c r="A44" s="173" t="s">
        <v>282</v>
      </c>
      <c r="B44">
        <v>0</v>
      </c>
      <c r="C44">
        <v>0</v>
      </c>
      <c r="D44">
        <v>56.7</v>
      </c>
      <c r="E44">
        <v>0</v>
      </c>
      <c r="F44">
        <v>0</v>
      </c>
      <c r="G44">
        <v>0</v>
      </c>
    </row>
    <row r="45" spans="1:7" ht="15" x14ac:dyDescent="0.25">
      <c r="A45" s="173" t="s">
        <v>92</v>
      </c>
      <c r="B45">
        <v>35</v>
      </c>
      <c r="C45">
        <v>105</v>
      </c>
      <c r="D45">
        <v>38.299999999999997</v>
      </c>
      <c r="E45">
        <v>98.5</v>
      </c>
      <c r="F45">
        <v>0</v>
      </c>
      <c r="G45">
        <v>0</v>
      </c>
    </row>
    <row r="46" spans="1:7" ht="15" x14ac:dyDescent="0.25">
      <c r="A46" s="173" t="s">
        <v>465</v>
      </c>
      <c r="B46">
        <v>0</v>
      </c>
      <c r="C46">
        <v>0</v>
      </c>
      <c r="D46">
        <v>62.9</v>
      </c>
      <c r="E46">
        <v>0</v>
      </c>
      <c r="F46">
        <v>0</v>
      </c>
      <c r="G46">
        <v>0</v>
      </c>
    </row>
    <row r="47" spans="1:7" ht="15" x14ac:dyDescent="0.25">
      <c r="A47" s="173" t="s">
        <v>1078</v>
      </c>
      <c r="B47">
        <v>0</v>
      </c>
      <c r="C47">
        <v>0</v>
      </c>
      <c r="D47">
        <v>29.9</v>
      </c>
      <c r="E47">
        <v>0</v>
      </c>
      <c r="F47">
        <v>0</v>
      </c>
      <c r="G47">
        <v>0</v>
      </c>
    </row>
    <row r="48" spans="1:7" ht="15" x14ac:dyDescent="0.25">
      <c r="A48" s="173" t="s">
        <v>1097</v>
      </c>
      <c r="B48">
        <v>0</v>
      </c>
      <c r="C48">
        <v>0</v>
      </c>
      <c r="D48">
        <v>37</v>
      </c>
      <c r="E48">
        <v>0</v>
      </c>
      <c r="F48">
        <v>0</v>
      </c>
      <c r="G48">
        <v>0</v>
      </c>
    </row>
    <row r="49" spans="1:7" ht="15" x14ac:dyDescent="0.25">
      <c r="A49" s="173" t="s">
        <v>93</v>
      </c>
      <c r="B49">
        <v>0</v>
      </c>
      <c r="C49">
        <v>0</v>
      </c>
      <c r="D49">
        <v>61.7</v>
      </c>
      <c r="E49">
        <v>0</v>
      </c>
      <c r="F49">
        <v>0</v>
      </c>
      <c r="G49">
        <v>0</v>
      </c>
    </row>
    <row r="50" spans="1:7" ht="15" x14ac:dyDescent="0.25">
      <c r="A50" s="173" t="s">
        <v>95</v>
      </c>
      <c r="B50">
        <v>0</v>
      </c>
      <c r="C50">
        <v>0</v>
      </c>
      <c r="D50">
        <v>3</v>
      </c>
      <c r="E50">
        <v>4.4000000000000004</v>
      </c>
      <c r="F50">
        <v>0</v>
      </c>
      <c r="G50">
        <v>0</v>
      </c>
    </row>
    <row r="51" spans="1:7" ht="15" x14ac:dyDescent="0.25">
      <c r="A51" s="173" t="s">
        <v>96</v>
      </c>
      <c r="B51">
        <v>40</v>
      </c>
      <c r="C51">
        <v>0</v>
      </c>
      <c r="D51">
        <v>1282.8</v>
      </c>
      <c r="E51">
        <v>430.1</v>
      </c>
      <c r="F51">
        <v>0</v>
      </c>
      <c r="G51">
        <v>0</v>
      </c>
    </row>
    <row r="52" spans="1:7" ht="15" x14ac:dyDescent="0.25">
      <c r="A52" s="173" t="s">
        <v>97</v>
      </c>
      <c r="B52">
        <v>0</v>
      </c>
      <c r="C52">
        <v>0</v>
      </c>
      <c r="D52">
        <v>195</v>
      </c>
      <c r="E52">
        <v>8.6999999999999993</v>
      </c>
      <c r="F52">
        <v>0</v>
      </c>
      <c r="G52">
        <v>0</v>
      </c>
    </row>
    <row r="53" spans="1:7" ht="15" x14ac:dyDescent="0.25">
      <c r="A53" s="173" t="s">
        <v>536</v>
      </c>
      <c r="B53">
        <v>0</v>
      </c>
      <c r="C53">
        <v>0</v>
      </c>
      <c r="D53">
        <v>10.8</v>
      </c>
      <c r="E53">
        <v>0</v>
      </c>
      <c r="F53">
        <v>0</v>
      </c>
      <c r="G53">
        <v>0</v>
      </c>
    </row>
    <row r="54" spans="1:7" ht="15" x14ac:dyDescent="0.25">
      <c r="A54" s="173" t="s">
        <v>69</v>
      </c>
    </row>
    <row r="55" spans="1:7" ht="15" x14ac:dyDescent="0.25">
      <c r="A55" s="173" t="s">
        <v>98</v>
      </c>
      <c r="B55">
        <v>1351.8</v>
      </c>
      <c r="C55">
        <v>1761.5</v>
      </c>
      <c r="D55">
        <v>6264.9</v>
      </c>
      <c r="E55">
        <v>5195.8</v>
      </c>
      <c r="F55">
        <v>78.8</v>
      </c>
      <c r="G55">
        <v>0</v>
      </c>
    </row>
    <row r="56" spans="1:7" ht="15" x14ac:dyDescent="0.25">
      <c r="A56" s="173" t="s">
        <v>99</v>
      </c>
      <c r="B56">
        <v>2.4</v>
      </c>
      <c r="C56">
        <v>5.0999999999999996</v>
      </c>
      <c r="D56">
        <v>7.6</v>
      </c>
      <c r="E56">
        <v>18.2</v>
      </c>
      <c r="F56">
        <v>0</v>
      </c>
      <c r="G56">
        <v>0</v>
      </c>
    </row>
    <row r="57" spans="1:7" ht="15" x14ac:dyDescent="0.25">
      <c r="A57" s="173" t="s">
        <v>100</v>
      </c>
      <c r="B57">
        <v>0</v>
      </c>
      <c r="C57">
        <v>6.5</v>
      </c>
      <c r="D57">
        <v>13</v>
      </c>
      <c r="E57">
        <v>1.2</v>
      </c>
      <c r="F57">
        <v>0</v>
      </c>
      <c r="G57">
        <v>0</v>
      </c>
    </row>
    <row r="58" spans="1:7" ht="15" x14ac:dyDescent="0.25">
      <c r="A58" s="173" t="s">
        <v>101</v>
      </c>
      <c r="B58">
        <v>0</v>
      </c>
      <c r="C58">
        <v>0</v>
      </c>
      <c r="D58">
        <v>96.3</v>
      </c>
      <c r="E58">
        <v>381.4</v>
      </c>
      <c r="F58">
        <v>0</v>
      </c>
      <c r="G58">
        <v>0</v>
      </c>
    </row>
    <row r="59" spans="1:7" ht="15" x14ac:dyDescent="0.25">
      <c r="A59" s="173" t="s">
        <v>102</v>
      </c>
      <c r="B59">
        <v>19</v>
      </c>
      <c r="C59">
        <v>16</v>
      </c>
      <c r="D59">
        <v>86.6</v>
      </c>
      <c r="E59">
        <v>41.5</v>
      </c>
      <c r="F59">
        <v>0</v>
      </c>
      <c r="G59">
        <v>0</v>
      </c>
    </row>
    <row r="60" spans="1:7" ht="15" x14ac:dyDescent="0.25">
      <c r="A60" s="173" t="s">
        <v>103</v>
      </c>
      <c r="B60">
        <v>8.3000000000000007</v>
      </c>
      <c r="C60">
        <v>9.1</v>
      </c>
      <c r="D60">
        <v>20.6</v>
      </c>
      <c r="E60">
        <v>15.6</v>
      </c>
      <c r="F60">
        <v>0</v>
      </c>
      <c r="G60">
        <v>0</v>
      </c>
    </row>
    <row r="61" spans="1:7" ht="15" x14ac:dyDescent="0.25">
      <c r="A61" s="173" t="s">
        <v>104</v>
      </c>
      <c r="B61">
        <v>0</v>
      </c>
      <c r="C61">
        <v>0</v>
      </c>
      <c r="D61">
        <v>198</v>
      </c>
      <c r="E61">
        <v>288</v>
      </c>
      <c r="F61">
        <v>0</v>
      </c>
      <c r="G61">
        <v>0</v>
      </c>
    </row>
    <row r="62" spans="1:7" ht="15" x14ac:dyDescent="0.25">
      <c r="A62" s="173" t="s">
        <v>105</v>
      </c>
      <c r="B62">
        <v>65.599999999999994</v>
      </c>
      <c r="C62">
        <v>54.1</v>
      </c>
      <c r="D62">
        <v>566</v>
      </c>
      <c r="E62">
        <v>294.7</v>
      </c>
      <c r="F62">
        <v>0</v>
      </c>
      <c r="G62">
        <v>0</v>
      </c>
    </row>
    <row r="63" spans="1:7" ht="15" x14ac:dyDescent="0.25">
      <c r="A63" s="173" t="s">
        <v>106</v>
      </c>
      <c r="B63">
        <v>63.9</v>
      </c>
      <c r="C63">
        <v>45</v>
      </c>
      <c r="D63">
        <v>271.2</v>
      </c>
      <c r="E63">
        <v>224</v>
      </c>
      <c r="F63">
        <v>0</v>
      </c>
      <c r="G63">
        <v>0</v>
      </c>
    </row>
    <row r="64" spans="1:7" ht="15" x14ac:dyDescent="0.25">
      <c r="A64" s="173" t="s">
        <v>107</v>
      </c>
      <c r="B64">
        <v>0</v>
      </c>
      <c r="C64">
        <v>6</v>
      </c>
      <c r="D64">
        <v>410.4</v>
      </c>
      <c r="E64">
        <v>331.9</v>
      </c>
      <c r="F64">
        <v>0</v>
      </c>
      <c r="G64">
        <v>0</v>
      </c>
    </row>
    <row r="65" spans="1:7" ht="15" x14ac:dyDescent="0.25">
      <c r="A65" s="173" t="s">
        <v>108</v>
      </c>
      <c r="B65">
        <v>0</v>
      </c>
      <c r="C65">
        <v>0</v>
      </c>
      <c r="D65">
        <v>0</v>
      </c>
      <c r="E65">
        <v>4.7</v>
      </c>
      <c r="F65">
        <v>0</v>
      </c>
      <c r="G65">
        <v>0</v>
      </c>
    </row>
    <row r="66" spans="1:7" ht="15" x14ac:dyDescent="0.25">
      <c r="A66" s="173" t="s">
        <v>109</v>
      </c>
      <c r="B66">
        <v>0</v>
      </c>
      <c r="C66">
        <v>11.3</v>
      </c>
      <c r="D66">
        <v>243.4</v>
      </c>
      <c r="E66">
        <v>209.3</v>
      </c>
      <c r="F66">
        <v>0</v>
      </c>
      <c r="G66">
        <v>0</v>
      </c>
    </row>
    <row r="67" spans="1:7" ht="15" x14ac:dyDescent="0.25">
      <c r="A67" s="173" t="s">
        <v>110</v>
      </c>
      <c r="B67">
        <v>0</v>
      </c>
      <c r="C67">
        <v>0</v>
      </c>
      <c r="D67">
        <v>27.5</v>
      </c>
      <c r="E67">
        <v>29</v>
      </c>
      <c r="F67">
        <v>0</v>
      </c>
      <c r="G67">
        <v>0</v>
      </c>
    </row>
    <row r="68" spans="1:7" ht="15" x14ac:dyDescent="0.25">
      <c r="A68" s="173" t="s">
        <v>111</v>
      </c>
      <c r="B68">
        <v>67</v>
      </c>
      <c r="C68">
        <v>97</v>
      </c>
      <c r="D68">
        <v>159.9</v>
      </c>
      <c r="E68">
        <v>52.4</v>
      </c>
      <c r="F68">
        <v>0</v>
      </c>
      <c r="G68">
        <v>0</v>
      </c>
    </row>
    <row r="69" spans="1:7" ht="15" x14ac:dyDescent="0.25">
      <c r="A69" s="173" t="s">
        <v>112</v>
      </c>
      <c r="B69">
        <v>123.6</v>
      </c>
      <c r="C69">
        <v>83</v>
      </c>
      <c r="D69">
        <v>198.7</v>
      </c>
      <c r="E69">
        <v>204</v>
      </c>
      <c r="F69">
        <v>0</v>
      </c>
      <c r="G69">
        <v>0</v>
      </c>
    </row>
    <row r="70" spans="1:7" ht="15" x14ac:dyDescent="0.25">
      <c r="A70" s="173" t="s">
        <v>113</v>
      </c>
      <c r="B70">
        <v>15.2</v>
      </c>
      <c r="C70">
        <v>34.5</v>
      </c>
      <c r="D70">
        <v>107.4</v>
      </c>
      <c r="E70">
        <v>98.1</v>
      </c>
      <c r="F70">
        <v>0</v>
      </c>
      <c r="G70">
        <v>0</v>
      </c>
    </row>
    <row r="71" spans="1:7" ht="15" x14ac:dyDescent="0.25">
      <c r="A71" s="173" t="s">
        <v>114</v>
      </c>
      <c r="B71">
        <v>2.5</v>
      </c>
      <c r="C71">
        <v>14.6</v>
      </c>
      <c r="D71">
        <v>25.5</v>
      </c>
      <c r="E71">
        <v>27.3</v>
      </c>
      <c r="F71">
        <v>0</v>
      </c>
      <c r="G71">
        <v>0</v>
      </c>
    </row>
    <row r="72" spans="1:7" ht="15" x14ac:dyDescent="0.25">
      <c r="A72" s="173" t="s">
        <v>115</v>
      </c>
      <c r="B72">
        <v>762</v>
      </c>
      <c r="C72">
        <v>1022</v>
      </c>
      <c r="D72">
        <v>2844.4</v>
      </c>
      <c r="E72">
        <v>2283.1</v>
      </c>
      <c r="F72">
        <v>61.9</v>
      </c>
      <c r="G72">
        <v>0</v>
      </c>
    </row>
    <row r="73" spans="1:7" ht="15" x14ac:dyDescent="0.25">
      <c r="A73" s="173" t="s">
        <v>116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</row>
    <row r="74" spans="1:7" ht="15" x14ac:dyDescent="0.25">
      <c r="A74" s="173" t="s">
        <v>117</v>
      </c>
      <c r="B74">
        <v>16.7</v>
      </c>
      <c r="C74">
        <v>41.5</v>
      </c>
      <c r="D74">
        <v>40.200000000000003</v>
      </c>
      <c r="E74">
        <v>48.3</v>
      </c>
      <c r="F74">
        <v>0</v>
      </c>
      <c r="G74">
        <v>0</v>
      </c>
    </row>
    <row r="75" spans="1:7" ht="15" x14ac:dyDescent="0.25">
      <c r="A75" s="173" t="s">
        <v>118</v>
      </c>
      <c r="B75">
        <v>86.5</v>
      </c>
      <c r="C75">
        <v>210.1</v>
      </c>
      <c r="D75">
        <v>50.3</v>
      </c>
      <c r="E75">
        <v>126.1</v>
      </c>
      <c r="F75">
        <v>0</v>
      </c>
      <c r="G75">
        <v>0</v>
      </c>
    </row>
    <row r="76" spans="1:7" ht="15" x14ac:dyDescent="0.25">
      <c r="A76" s="173" t="s">
        <v>119</v>
      </c>
      <c r="B76">
        <v>51</v>
      </c>
      <c r="C76">
        <v>69.599999999999994</v>
      </c>
      <c r="D76">
        <v>237.1</v>
      </c>
      <c r="E76">
        <v>102.7</v>
      </c>
      <c r="F76">
        <v>16.899999999999999</v>
      </c>
      <c r="G76">
        <v>0</v>
      </c>
    </row>
    <row r="77" spans="1:7" ht="15" x14ac:dyDescent="0.25">
      <c r="A77" s="173" t="s">
        <v>120</v>
      </c>
      <c r="B77">
        <v>4.5</v>
      </c>
      <c r="C77">
        <v>22.7</v>
      </c>
      <c r="D77">
        <v>60.4</v>
      </c>
      <c r="E77">
        <v>129.19999999999999</v>
      </c>
      <c r="F77">
        <v>0</v>
      </c>
      <c r="G77">
        <v>0</v>
      </c>
    </row>
    <row r="78" spans="1:7" ht="15" x14ac:dyDescent="0.25">
      <c r="A78" s="173" t="s">
        <v>1076</v>
      </c>
      <c r="B78">
        <v>0</v>
      </c>
      <c r="C78">
        <v>0</v>
      </c>
      <c r="D78">
        <v>13.2</v>
      </c>
      <c r="E78">
        <v>0</v>
      </c>
      <c r="F78">
        <v>0</v>
      </c>
      <c r="G78">
        <v>0</v>
      </c>
    </row>
    <row r="79" spans="1:7" ht="15" x14ac:dyDescent="0.25">
      <c r="A79" s="173" t="s">
        <v>121</v>
      </c>
      <c r="B79">
        <v>20</v>
      </c>
      <c r="C79">
        <v>10</v>
      </c>
      <c r="D79">
        <v>44.9</v>
      </c>
      <c r="E79">
        <v>91.1</v>
      </c>
      <c r="F79">
        <v>0</v>
      </c>
      <c r="G79">
        <v>0</v>
      </c>
    </row>
    <row r="80" spans="1:7" ht="15" x14ac:dyDescent="0.25">
      <c r="A80" s="173" t="s">
        <v>122</v>
      </c>
      <c r="B80">
        <v>43.5</v>
      </c>
      <c r="C80">
        <v>3.5</v>
      </c>
      <c r="D80">
        <v>542.4</v>
      </c>
      <c r="E80">
        <v>193.9</v>
      </c>
      <c r="F80">
        <v>0</v>
      </c>
      <c r="G80">
        <v>0</v>
      </c>
    </row>
    <row r="81" spans="1:7" ht="15" x14ac:dyDescent="0.25">
      <c r="A81" s="173" t="s">
        <v>602</v>
      </c>
      <c r="B81" t="s">
        <v>68</v>
      </c>
      <c r="C81" t="s">
        <v>66</v>
      </c>
      <c r="D81" t="s">
        <v>68</v>
      </c>
      <c r="E81" t="s">
        <v>181</v>
      </c>
      <c r="F81" t="s">
        <v>66</v>
      </c>
      <c r="G81" t="s">
        <v>184</v>
      </c>
    </row>
    <row r="82" spans="1:7" ht="15" x14ac:dyDescent="0.25">
      <c r="A82" s="173" t="s">
        <v>123</v>
      </c>
      <c r="B82">
        <v>4098</v>
      </c>
      <c r="C82">
        <v>4069</v>
      </c>
      <c r="D82">
        <v>16116.8</v>
      </c>
      <c r="E82">
        <v>13314.8</v>
      </c>
      <c r="F82">
        <v>119.7</v>
      </c>
      <c r="G82">
        <v>0</v>
      </c>
    </row>
    <row r="83" spans="1:7" ht="15" x14ac:dyDescent="0.25">
      <c r="A83" s="173" t="s">
        <v>124</v>
      </c>
      <c r="B83">
        <v>1233.5999999999999</v>
      </c>
      <c r="C83">
        <v>732.2</v>
      </c>
      <c r="D83">
        <v>0</v>
      </c>
      <c r="E83">
        <v>0</v>
      </c>
      <c r="F83">
        <v>18</v>
      </c>
      <c r="G83">
        <v>0</v>
      </c>
    </row>
    <row r="84" spans="1:7" ht="15" x14ac:dyDescent="0.25">
      <c r="A84" s="173" t="s">
        <v>602</v>
      </c>
      <c r="B84" t="s">
        <v>68</v>
      </c>
      <c r="C84" t="s">
        <v>66</v>
      </c>
      <c r="D84" t="s">
        <v>68</v>
      </c>
      <c r="E84" t="s">
        <v>181</v>
      </c>
      <c r="F84" t="s">
        <v>66</v>
      </c>
      <c r="G84" t="s">
        <v>184</v>
      </c>
    </row>
    <row r="85" spans="1:7" ht="15" x14ac:dyDescent="0.25">
      <c r="A85" s="173" t="s">
        <v>125</v>
      </c>
      <c r="B85">
        <v>5331.6</v>
      </c>
      <c r="C85">
        <v>4801.2</v>
      </c>
      <c r="D85">
        <v>16116.8</v>
      </c>
      <c r="E85">
        <v>13314.8</v>
      </c>
      <c r="F85">
        <v>137.69999999999999</v>
      </c>
      <c r="G85">
        <v>0</v>
      </c>
    </row>
    <row r="86" spans="1:7" ht="15" x14ac:dyDescent="0.25">
      <c r="A86" s="173" t="s">
        <v>126</v>
      </c>
      <c r="B86" t="s">
        <v>45</v>
      </c>
      <c r="C86" t="s">
        <v>45</v>
      </c>
      <c r="D86">
        <v>0</v>
      </c>
      <c r="E86">
        <v>0</v>
      </c>
      <c r="F86" t="s">
        <v>45</v>
      </c>
      <c r="G86" t="s">
        <v>45</v>
      </c>
    </row>
    <row r="87" spans="1:7" ht="15" x14ac:dyDescent="0.25">
      <c r="A87" s="173" t="s">
        <v>127</v>
      </c>
      <c r="B87">
        <v>0</v>
      </c>
      <c r="C87">
        <v>0</v>
      </c>
      <c r="D87" t="s">
        <v>45</v>
      </c>
      <c r="E87" t="s">
        <v>45</v>
      </c>
      <c r="F87">
        <v>0</v>
      </c>
      <c r="G87">
        <v>0</v>
      </c>
    </row>
    <row r="88" spans="1:7" ht="15" x14ac:dyDescent="0.25">
      <c r="A88" s="173" t="s">
        <v>53</v>
      </c>
    </row>
  </sheetData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AA895F-58E3-4A9A-8A4B-C5C149FBA712}">
  <dimension ref="A1:G75"/>
  <sheetViews>
    <sheetView topLeftCell="A39" workbookViewId="0">
      <selection activeCell="B27" sqref="B27"/>
    </sheetView>
  </sheetViews>
  <sheetFormatPr defaultRowHeight="13.2" x14ac:dyDescent="0.25"/>
  <cols>
    <col min="1" max="1" width="24.5546875" customWidth="1"/>
    <col min="7" max="7" width="34.1093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267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56</v>
      </c>
      <c r="B7" t="s">
        <v>57</v>
      </c>
      <c r="C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10</v>
      </c>
      <c r="C12">
        <v>80</v>
      </c>
      <c r="D12">
        <v>29.1</v>
      </c>
      <c r="E12">
        <v>63.6</v>
      </c>
      <c r="F12">
        <v>0</v>
      </c>
      <c r="G12">
        <v>0</v>
      </c>
    </row>
    <row r="13" spans="1:7" ht="15" x14ac:dyDescent="0.25">
      <c r="A13" s="173" t="s">
        <v>71</v>
      </c>
      <c r="B13">
        <v>10</v>
      </c>
      <c r="C13">
        <v>80</v>
      </c>
      <c r="D13">
        <v>29.1</v>
      </c>
      <c r="E13">
        <v>41.6</v>
      </c>
      <c r="F13">
        <v>0</v>
      </c>
      <c r="G13">
        <v>0</v>
      </c>
    </row>
    <row r="14" spans="1:7" ht="15" x14ac:dyDescent="0.25">
      <c r="A14" s="173" t="s">
        <v>72</v>
      </c>
      <c r="B14">
        <v>0</v>
      </c>
      <c r="C14">
        <v>0</v>
      </c>
      <c r="D14">
        <v>0</v>
      </c>
      <c r="E14">
        <v>22</v>
      </c>
      <c r="F14">
        <v>0</v>
      </c>
      <c r="G14">
        <v>0</v>
      </c>
    </row>
    <row r="15" spans="1:7" ht="15" x14ac:dyDescent="0.25">
      <c r="A15" s="173" t="s">
        <v>69</v>
      </c>
    </row>
    <row r="16" spans="1:7" ht="15" x14ac:dyDescent="0.25">
      <c r="A16" s="173" t="s">
        <v>74</v>
      </c>
      <c r="B16">
        <v>567.79999999999995</v>
      </c>
      <c r="C16">
        <v>521</v>
      </c>
      <c r="D16">
        <v>287.5</v>
      </c>
      <c r="E16">
        <v>289</v>
      </c>
      <c r="F16">
        <v>0</v>
      </c>
      <c r="G16">
        <v>0</v>
      </c>
    </row>
    <row r="17" spans="1:7" ht="15" x14ac:dyDescent="0.25">
      <c r="A17" s="173" t="s">
        <v>69</v>
      </c>
    </row>
    <row r="18" spans="1:7" ht="15" x14ac:dyDescent="0.25">
      <c r="A18" s="173" t="s">
        <v>75</v>
      </c>
      <c r="B18">
        <v>201.9</v>
      </c>
      <c r="C18">
        <v>135.6</v>
      </c>
      <c r="D18">
        <v>251.1</v>
      </c>
      <c r="E18">
        <v>133.30000000000001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76</v>
      </c>
      <c r="B20">
        <v>5.5</v>
      </c>
      <c r="C20">
        <v>268.39999999999998</v>
      </c>
      <c r="D20">
        <v>156.80000000000001</v>
      </c>
      <c r="E20">
        <v>4.8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77</v>
      </c>
      <c r="B22">
        <v>1093.3</v>
      </c>
      <c r="C22">
        <v>1534.8</v>
      </c>
      <c r="D22">
        <v>1151</v>
      </c>
      <c r="E22">
        <v>842.6</v>
      </c>
      <c r="F22">
        <v>0.2</v>
      </c>
      <c r="G22">
        <v>0</v>
      </c>
    </row>
    <row r="23" spans="1:7" ht="15" x14ac:dyDescent="0.25">
      <c r="A23" s="173" t="s">
        <v>167</v>
      </c>
      <c r="B23">
        <v>32</v>
      </c>
      <c r="C23">
        <v>0</v>
      </c>
      <c r="D23">
        <v>0</v>
      </c>
      <c r="E23">
        <v>0</v>
      </c>
      <c r="F23">
        <v>0</v>
      </c>
      <c r="G23">
        <v>0</v>
      </c>
    </row>
    <row r="24" spans="1:7" ht="15" x14ac:dyDescent="0.25">
      <c r="A24" s="173" t="s">
        <v>78</v>
      </c>
      <c r="B24">
        <v>20</v>
      </c>
      <c r="C24">
        <v>0</v>
      </c>
      <c r="D24">
        <v>8.8000000000000007</v>
      </c>
      <c r="E24">
        <v>0</v>
      </c>
      <c r="F24">
        <v>0</v>
      </c>
      <c r="G24">
        <v>0</v>
      </c>
    </row>
    <row r="25" spans="1:7" ht="15" x14ac:dyDescent="0.25">
      <c r="A25" s="173" t="s">
        <v>79</v>
      </c>
      <c r="B25">
        <v>0.2</v>
      </c>
      <c r="C25">
        <v>0</v>
      </c>
      <c r="D25">
        <v>0.8</v>
      </c>
      <c r="E25">
        <v>1.1000000000000001</v>
      </c>
      <c r="F25">
        <v>0</v>
      </c>
      <c r="G25">
        <v>0</v>
      </c>
    </row>
    <row r="26" spans="1:7" ht="15" x14ac:dyDescent="0.25">
      <c r="A26" s="173" t="s">
        <v>80</v>
      </c>
      <c r="B26">
        <v>103.4</v>
      </c>
      <c r="C26">
        <v>70</v>
      </c>
      <c r="D26">
        <v>41</v>
      </c>
      <c r="E26">
        <v>11</v>
      </c>
      <c r="F26">
        <v>0</v>
      </c>
      <c r="G26">
        <v>0</v>
      </c>
    </row>
    <row r="27" spans="1:7" ht="15" x14ac:dyDescent="0.25">
      <c r="A27" s="173" t="s">
        <v>81</v>
      </c>
      <c r="B27">
        <v>175.4</v>
      </c>
      <c r="C27">
        <v>381.8</v>
      </c>
      <c r="D27">
        <v>323.89999999999998</v>
      </c>
      <c r="E27">
        <v>223.3</v>
      </c>
      <c r="F27">
        <v>0.2</v>
      </c>
      <c r="G27">
        <v>0</v>
      </c>
    </row>
    <row r="28" spans="1:7" ht="15" x14ac:dyDescent="0.25">
      <c r="A28" s="173" t="s">
        <v>82</v>
      </c>
      <c r="B28">
        <v>2</v>
      </c>
      <c r="C28">
        <v>6.6</v>
      </c>
      <c r="D28">
        <v>32</v>
      </c>
      <c r="E28">
        <v>8.4</v>
      </c>
      <c r="F28">
        <v>0</v>
      </c>
      <c r="G28">
        <v>0</v>
      </c>
    </row>
    <row r="29" spans="1:7" ht="15" x14ac:dyDescent="0.25">
      <c r="A29" s="173" t="s">
        <v>83</v>
      </c>
      <c r="B29">
        <v>566.5</v>
      </c>
      <c r="C29">
        <v>747.5</v>
      </c>
      <c r="D29">
        <v>506.4</v>
      </c>
      <c r="E29">
        <v>488.4</v>
      </c>
      <c r="F29">
        <v>0</v>
      </c>
      <c r="G29">
        <v>0</v>
      </c>
    </row>
    <row r="30" spans="1:7" ht="15" x14ac:dyDescent="0.25">
      <c r="A30" s="173" t="s">
        <v>84</v>
      </c>
      <c r="B30">
        <v>0</v>
      </c>
      <c r="C30">
        <v>0</v>
      </c>
      <c r="D30">
        <v>19.8</v>
      </c>
      <c r="E30">
        <v>0</v>
      </c>
      <c r="F30">
        <v>0</v>
      </c>
      <c r="G30">
        <v>0</v>
      </c>
    </row>
    <row r="31" spans="1:7" ht="15" x14ac:dyDescent="0.25">
      <c r="A31" s="173" t="s">
        <v>85</v>
      </c>
      <c r="B31">
        <v>0</v>
      </c>
      <c r="C31">
        <v>0</v>
      </c>
      <c r="D31">
        <v>22.1</v>
      </c>
      <c r="E31">
        <v>22.3</v>
      </c>
      <c r="F31">
        <v>0</v>
      </c>
      <c r="G31">
        <v>0</v>
      </c>
    </row>
    <row r="32" spans="1:7" ht="15" x14ac:dyDescent="0.25">
      <c r="A32" s="173" t="s">
        <v>86</v>
      </c>
      <c r="B32">
        <v>103</v>
      </c>
      <c r="C32">
        <v>118.3</v>
      </c>
      <c r="D32">
        <v>52.5</v>
      </c>
      <c r="E32">
        <v>63.6</v>
      </c>
      <c r="F32">
        <v>0</v>
      </c>
      <c r="G32">
        <v>0</v>
      </c>
    </row>
    <row r="33" spans="1:7" ht="15" x14ac:dyDescent="0.25">
      <c r="A33" s="173" t="s">
        <v>88</v>
      </c>
      <c r="B33">
        <v>40.799999999999997</v>
      </c>
      <c r="C33">
        <v>100.7</v>
      </c>
      <c r="D33">
        <v>89.9</v>
      </c>
      <c r="E33">
        <v>24.5</v>
      </c>
      <c r="F33">
        <v>0</v>
      </c>
      <c r="G33">
        <v>0</v>
      </c>
    </row>
    <row r="34" spans="1:7" ht="15" x14ac:dyDescent="0.25">
      <c r="A34" s="173" t="s">
        <v>89</v>
      </c>
      <c r="B34">
        <v>50</v>
      </c>
      <c r="C34">
        <v>110</v>
      </c>
      <c r="D34">
        <v>53.8</v>
      </c>
      <c r="E34">
        <v>0</v>
      </c>
      <c r="F34">
        <v>0</v>
      </c>
      <c r="G34">
        <v>0</v>
      </c>
    </row>
    <row r="35" spans="1:7" ht="15" x14ac:dyDescent="0.25">
      <c r="A35" s="173" t="s">
        <v>69</v>
      </c>
    </row>
    <row r="36" spans="1:7" ht="15" x14ac:dyDescent="0.25">
      <c r="A36" s="173" t="s">
        <v>90</v>
      </c>
      <c r="B36">
        <v>66</v>
      </c>
      <c r="C36">
        <v>210.4</v>
      </c>
      <c r="D36">
        <v>93.5</v>
      </c>
      <c r="E36">
        <v>312.39999999999998</v>
      </c>
      <c r="F36">
        <v>0</v>
      </c>
      <c r="G36">
        <v>0</v>
      </c>
    </row>
    <row r="37" spans="1:7" ht="15" x14ac:dyDescent="0.25">
      <c r="A37" s="173" t="s">
        <v>91</v>
      </c>
      <c r="B37">
        <v>20</v>
      </c>
      <c r="C37">
        <v>0</v>
      </c>
      <c r="D37">
        <v>0</v>
      </c>
      <c r="E37">
        <v>0</v>
      </c>
      <c r="F37">
        <v>0</v>
      </c>
      <c r="G37">
        <v>0</v>
      </c>
    </row>
    <row r="38" spans="1:7" ht="15" x14ac:dyDescent="0.25">
      <c r="A38" s="173" t="s">
        <v>92</v>
      </c>
      <c r="B38">
        <v>0</v>
      </c>
      <c r="C38">
        <v>0</v>
      </c>
      <c r="D38">
        <v>0</v>
      </c>
      <c r="E38">
        <v>66</v>
      </c>
      <c r="F38">
        <v>0</v>
      </c>
      <c r="G38">
        <v>0</v>
      </c>
    </row>
    <row r="39" spans="1:7" ht="15" x14ac:dyDescent="0.25">
      <c r="A39" s="173" t="s">
        <v>93</v>
      </c>
      <c r="B39">
        <v>20</v>
      </c>
      <c r="C39">
        <v>0</v>
      </c>
      <c r="D39" t="s">
        <v>94</v>
      </c>
      <c r="E39">
        <v>31.9</v>
      </c>
      <c r="F39">
        <v>0</v>
      </c>
      <c r="G39">
        <v>0</v>
      </c>
    </row>
    <row r="40" spans="1:7" ht="15" x14ac:dyDescent="0.25">
      <c r="A40" s="173" t="s">
        <v>95</v>
      </c>
      <c r="B40">
        <v>0</v>
      </c>
      <c r="C40">
        <v>0</v>
      </c>
      <c r="D40">
        <v>4.2</v>
      </c>
      <c r="E40">
        <v>0</v>
      </c>
      <c r="F40">
        <v>0</v>
      </c>
      <c r="G40">
        <v>0</v>
      </c>
    </row>
    <row r="41" spans="1:7" ht="15" x14ac:dyDescent="0.25">
      <c r="A41" s="173" t="s">
        <v>96</v>
      </c>
      <c r="B41">
        <v>26</v>
      </c>
      <c r="C41">
        <v>210.4</v>
      </c>
      <c r="D41">
        <v>78.3</v>
      </c>
      <c r="E41">
        <v>198</v>
      </c>
      <c r="F41">
        <v>0</v>
      </c>
      <c r="G41">
        <v>0</v>
      </c>
    </row>
    <row r="42" spans="1:7" ht="15" x14ac:dyDescent="0.25">
      <c r="A42" s="173" t="s">
        <v>97</v>
      </c>
      <c r="B42">
        <v>0</v>
      </c>
      <c r="C42">
        <v>0</v>
      </c>
      <c r="D42">
        <v>11</v>
      </c>
      <c r="E42">
        <v>16.5</v>
      </c>
      <c r="F42">
        <v>0</v>
      </c>
      <c r="G42">
        <v>0</v>
      </c>
    </row>
    <row r="43" spans="1:7" ht="15" x14ac:dyDescent="0.25">
      <c r="A43" s="173" t="s">
        <v>69</v>
      </c>
    </row>
    <row r="44" spans="1:7" ht="15" x14ac:dyDescent="0.25">
      <c r="A44" s="173" t="s">
        <v>98</v>
      </c>
      <c r="B44">
        <v>1303</v>
      </c>
      <c r="C44">
        <v>1731.1</v>
      </c>
      <c r="D44">
        <v>1540.6</v>
      </c>
      <c r="E44">
        <v>1812.2</v>
      </c>
      <c r="F44">
        <v>18</v>
      </c>
      <c r="G44">
        <v>0</v>
      </c>
    </row>
    <row r="45" spans="1:7" ht="15" x14ac:dyDescent="0.25">
      <c r="A45" s="173" t="s">
        <v>99</v>
      </c>
      <c r="B45">
        <v>3.5</v>
      </c>
      <c r="C45">
        <v>8.6999999999999993</v>
      </c>
      <c r="D45">
        <v>6.2</v>
      </c>
      <c r="E45">
        <v>5.5</v>
      </c>
      <c r="F45">
        <v>0</v>
      </c>
      <c r="G45">
        <v>0</v>
      </c>
    </row>
    <row r="46" spans="1:7" ht="15" x14ac:dyDescent="0.25">
      <c r="A46" s="173" t="s">
        <v>100</v>
      </c>
      <c r="B46">
        <v>4.5</v>
      </c>
      <c r="C46">
        <v>10.7</v>
      </c>
      <c r="D46">
        <v>6.3</v>
      </c>
      <c r="E46">
        <v>5.5</v>
      </c>
      <c r="F46">
        <v>0</v>
      </c>
      <c r="G46">
        <v>0</v>
      </c>
    </row>
    <row r="47" spans="1:7" ht="15" x14ac:dyDescent="0.25">
      <c r="A47" s="173" t="s">
        <v>101</v>
      </c>
      <c r="B47">
        <v>0</v>
      </c>
      <c r="C47">
        <v>60.5</v>
      </c>
      <c r="D47">
        <v>90.2</v>
      </c>
      <c r="E47">
        <v>147.69999999999999</v>
      </c>
      <c r="F47">
        <v>0</v>
      </c>
      <c r="G47">
        <v>0</v>
      </c>
    </row>
    <row r="48" spans="1:7" ht="15" x14ac:dyDescent="0.25">
      <c r="A48" s="173" t="s">
        <v>102</v>
      </c>
      <c r="B48">
        <v>15</v>
      </c>
      <c r="C48">
        <v>15</v>
      </c>
      <c r="D48">
        <v>13.8</v>
      </c>
      <c r="E48">
        <v>19.5</v>
      </c>
      <c r="F48">
        <v>0</v>
      </c>
      <c r="G48">
        <v>0</v>
      </c>
    </row>
    <row r="49" spans="1:7" ht="15" x14ac:dyDescent="0.25">
      <c r="A49" s="173" t="s">
        <v>103</v>
      </c>
      <c r="B49">
        <v>0.4</v>
      </c>
      <c r="C49">
        <v>3.3</v>
      </c>
      <c r="D49">
        <v>2.2999999999999998</v>
      </c>
      <c r="E49">
        <v>4</v>
      </c>
      <c r="F49">
        <v>0</v>
      </c>
      <c r="G49">
        <v>0</v>
      </c>
    </row>
    <row r="50" spans="1:7" ht="15" x14ac:dyDescent="0.25">
      <c r="A50" s="173" t="s">
        <v>104</v>
      </c>
      <c r="B50">
        <v>67</v>
      </c>
      <c r="C50">
        <v>172</v>
      </c>
      <c r="D50">
        <v>143.19999999999999</v>
      </c>
      <c r="E50">
        <v>33</v>
      </c>
      <c r="F50">
        <v>0</v>
      </c>
      <c r="G50">
        <v>0</v>
      </c>
    </row>
    <row r="51" spans="1:7" ht="15" x14ac:dyDescent="0.25">
      <c r="A51" s="173" t="s">
        <v>105</v>
      </c>
      <c r="B51">
        <v>62.5</v>
      </c>
      <c r="C51">
        <v>139.1</v>
      </c>
      <c r="D51">
        <v>81.599999999999994</v>
      </c>
      <c r="E51">
        <v>174.6</v>
      </c>
      <c r="F51">
        <v>0</v>
      </c>
      <c r="G51">
        <v>0</v>
      </c>
    </row>
    <row r="52" spans="1:7" ht="15" x14ac:dyDescent="0.25">
      <c r="A52" s="173" t="s">
        <v>106</v>
      </c>
      <c r="B52">
        <v>27.2</v>
      </c>
      <c r="C52">
        <v>67.3</v>
      </c>
      <c r="D52">
        <v>63.7</v>
      </c>
      <c r="E52">
        <v>108.1</v>
      </c>
      <c r="F52">
        <v>0</v>
      </c>
      <c r="G52">
        <v>0</v>
      </c>
    </row>
    <row r="53" spans="1:7" ht="15" x14ac:dyDescent="0.25">
      <c r="A53" s="173" t="s">
        <v>107</v>
      </c>
      <c r="B53">
        <v>17</v>
      </c>
      <c r="C53">
        <v>53</v>
      </c>
      <c r="D53">
        <v>166.8</v>
      </c>
      <c r="E53">
        <v>103.4</v>
      </c>
      <c r="F53">
        <v>0</v>
      </c>
      <c r="G53">
        <v>0</v>
      </c>
    </row>
    <row r="54" spans="1:7" ht="15" x14ac:dyDescent="0.25">
      <c r="A54" s="173" t="s">
        <v>109</v>
      </c>
      <c r="B54">
        <v>29.1</v>
      </c>
      <c r="C54">
        <v>46.9</v>
      </c>
      <c r="D54">
        <v>46.7</v>
      </c>
      <c r="E54">
        <v>107.5</v>
      </c>
      <c r="F54">
        <v>0</v>
      </c>
      <c r="G54">
        <v>0</v>
      </c>
    </row>
    <row r="55" spans="1:7" ht="15" x14ac:dyDescent="0.25">
      <c r="A55" s="173" t="s">
        <v>110</v>
      </c>
      <c r="B55">
        <v>0</v>
      </c>
      <c r="C55">
        <v>0</v>
      </c>
      <c r="D55">
        <v>0</v>
      </c>
      <c r="E55">
        <v>7.6</v>
      </c>
      <c r="F55">
        <v>0</v>
      </c>
      <c r="G55">
        <v>0</v>
      </c>
    </row>
    <row r="56" spans="1:7" ht="15" x14ac:dyDescent="0.25">
      <c r="A56" s="173" t="s">
        <v>111</v>
      </c>
      <c r="B56">
        <v>6</v>
      </c>
      <c r="C56">
        <v>0</v>
      </c>
      <c r="D56">
        <v>14.5</v>
      </c>
      <c r="E56">
        <v>7.1</v>
      </c>
      <c r="F56">
        <v>0</v>
      </c>
      <c r="G56">
        <v>0</v>
      </c>
    </row>
    <row r="57" spans="1:7" ht="15" x14ac:dyDescent="0.25">
      <c r="A57" s="173" t="s">
        <v>112</v>
      </c>
      <c r="B57">
        <v>78.5</v>
      </c>
      <c r="C57">
        <v>141</v>
      </c>
      <c r="D57">
        <v>72.3</v>
      </c>
      <c r="E57">
        <v>58</v>
      </c>
      <c r="F57">
        <v>0</v>
      </c>
      <c r="G57">
        <v>0</v>
      </c>
    </row>
    <row r="58" spans="1:7" ht="15" x14ac:dyDescent="0.25">
      <c r="A58" s="173" t="s">
        <v>113</v>
      </c>
      <c r="B58">
        <v>44</v>
      </c>
      <c r="C58">
        <v>66</v>
      </c>
      <c r="D58">
        <v>24</v>
      </c>
      <c r="E58">
        <v>32.700000000000003</v>
      </c>
      <c r="F58">
        <v>0</v>
      </c>
      <c r="G58">
        <v>0</v>
      </c>
    </row>
    <row r="59" spans="1:7" ht="15" x14ac:dyDescent="0.25">
      <c r="A59" s="173" t="s">
        <v>114</v>
      </c>
      <c r="B59">
        <v>1.8</v>
      </c>
      <c r="C59">
        <v>5.3</v>
      </c>
      <c r="D59">
        <v>11.1</v>
      </c>
      <c r="E59">
        <v>8.4</v>
      </c>
      <c r="F59">
        <v>0</v>
      </c>
      <c r="G59">
        <v>0</v>
      </c>
    </row>
    <row r="60" spans="1:7" ht="15" x14ac:dyDescent="0.25">
      <c r="A60" s="173" t="s">
        <v>115</v>
      </c>
      <c r="B60">
        <v>782.6</v>
      </c>
      <c r="C60">
        <v>789</v>
      </c>
      <c r="D60">
        <v>596.70000000000005</v>
      </c>
      <c r="E60">
        <v>782.1</v>
      </c>
      <c r="F60">
        <v>7</v>
      </c>
      <c r="G60">
        <v>0</v>
      </c>
    </row>
    <row r="61" spans="1:7" ht="15" x14ac:dyDescent="0.25">
      <c r="A61" s="173" t="s">
        <v>116</v>
      </c>
      <c r="B61">
        <v>0</v>
      </c>
      <c r="C61">
        <v>0</v>
      </c>
      <c r="D61" t="s">
        <v>94</v>
      </c>
      <c r="E61">
        <v>0</v>
      </c>
      <c r="F61">
        <v>0</v>
      </c>
      <c r="G61">
        <v>0</v>
      </c>
    </row>
    <row r="62" spans="1:7" ht="15" x14ac:dyDescent="0.25">
      <c r="A62" s="173" t="s">
        <v>117</v>
      </c>
      <c r="B62">
        <v>11.8</v>
      </c>
      <c r="C62">
        <v>0</v>
      </c>
      <c r="D62">
        <v>0</v>
      </c>
      <c r="E62">
        <v>24.8</v>
      </c>
      <c r="F62">
        <v>0</v>
      </c>
      <c r="G62">
        <v>0</v>
      </c>
    </row>
    <row r="63" spans="1:7" ht="15" x14ac:dyDescent="0.25">
      <c r="A63" s="173" t="s">
        <v>118</v>
      </c>
      <c r="B63">
        <v>49.6</v>
      </c>
      <c r="C63">
        <v>86.3</v>
      </c>
      <c r="D63">
        <v>51.1</v>
      </c>
      <c r="E63">
        <v>39.1</v>
      </c>
      <c r="F63">
        <v>0</v>
      </c>
      <c r="G63">
        <v>0</v>
      </c>
    </row>
    <row r="64" spans="1:7" ht="15" x14ac:dyDescent="0.25">
      <c r="A64" s="173" t="s">
        <v>119</v>
      </c>
      <c r="B64">
        <v>71</v>
      </c>
      <c r="C64">
        <v>40.5</v>
      </c>
      <c r="D64">
        <v>41.3</v>
      </c>
      <c r="E64">
        <v>48.3</v>
      </c>
      <c r="F64">
        <v>11</v>
      </c>
      <c r="G64">
        <v>0</v>
      </c>
    </row>
    <row r="65" spans="1:7" ht="15" x14ac:dyDescent="0.25">
      <c r="A65" s="173" t="s">
        <v>120</v>
      </c>
      <c r="B65">
        <v>13.1</v>
      </c>
      <c r="C65">
        <v>7</v>
      </c>
      <c r="D65">
        <v>15.5</v>
      </c>
      <c r="E65">
        <v>41.8</v>
      </c>
      <c r="F65">
        <v>0</v>
      </c>
      <c r="G65">
        <v>0</v>
      </c>
    </row>
    <row r="66" spans="1:7" ht="15" x14ac:dyDescent="0.25">
      <c r="A66" s="173" t="s">
        <v>121</v>
      </c>
      <c r="B66">
        <v>18.399999999999999</v>
      </c>
      <c r="C66">
        <v>12</v>
      </c>
      <c r="D66">
        <v>13.1</v>
      </c>
      <c r="E66">
        <v>32.299999999999997</v>
      </c>
      <c r="F66">
        <v>0</v>
      </c>
      <c r="G66">
        <v>0</v>
      </c>
    </row>
    <row r="67" spans="1:7" ht="15" x14ac:dyDescent="0.25">
      <c r="A67" s="173" t="s">
        <v>122</v>
      </c>
      <c r="B67">
        <v>0</v>
      </c>
      <c r="C67">
        <v>7.5</v>
      </c>
      <c r="D67">
        <v>80.5</v>
      </c>
      <c r="E67">
        <v>21.3</v>
      </c>
      <c r="F67">
        <v>0</v>
      </c>
      <c r="G67">
        <v>0</v>
      </c>
    </row>
    <row r="68" spans="1:7" ht="15" x14ac:dyDescent="0.25">
      <c r="A68" s="173" t="s">
        <v>65</v>
      </c>
      <c r="B68" t="s">
        <v>66</v>
      </c>
      <c r="C68" t="s">
        <v>67</v>
      </c>
      <c r="D68" t="s">
        <v>66</v>
      </c>
      <c r="E68" t="s">
        <v>66</v>
      </c>
      <c r="F68" t="s">
        <v>66</v>
      </c>
      <c r="G68" t="s">
        <v>68</v>
      </c>
    </row>
    <row r="69" spans="1:7" ht="15" x14ac:dyDescent="0.25">
      <c r="A69" s="173" t="s">
        <v>123</v>
      </c>
      <c r="B69">
        <v>3247.4</v>
      </c>
      <c r="C69">
        <v>4481.3</v>
      </c>
      <c r="D69">
        <v>3509.5</v>
      </c>
      <c r="E69">
        <v>3457.9</v>
      </c>
      <c r="F69">
        <v>18.2</v>
      </c>
      <c r="G69">
        <v>0</v>
      </c>
    </row>
    <row r="70" spans="1:7" ht="15" x14ac:dyDescent="0.25">
      <c r="A70" s="173" t="s">
        <v>124</v>
      </c>
      <c r="B70">
        <v>418.8</v>
      </c>
      <c r="C70">
        <v>873.9</v>
      </c>
      <c r="D70">
        <v>0</v>
      </c>
      <c r="E70">
        <v>0</v>
      </c>
      <c r="F70">
        <v>0</v>
      </c>
      <c r="G70">
        <v>0</v>
      </c>
    </row>
    <row r="71" spans="1:7" ht="15" x14ac:dyDescent="0.25">
      <c r="A71" s="173" t="s">
        <v>65</v>
      </c>
      <c r="B71" t="s">
        <v>66</v>
      </c>
      <c r="C71" t="s">
        <v>67</v>
      </c>
      <c r="D71" t="s">
        <v>66</v>
      </c>
      <c r="E71" t="s">
        <v>66</v>
      </c>
      <c r="F71" t="s">
        <v>66</v>
      </c>
      <c r="G71" t="s">
        <v>68</v>
      </c>
    </row>
    <row r="72" spans="1:7" ht="15" x14ac:dyDescent="0.25">
      <c r="A72" s="173" t="s">
        <v>125</v>
      </c>
      <c r="B72">
        <v>3666.2</v>
      </c>
      <c r="C72">
        <v>5355.2</v>
      </c>
      <c r="D72">
        <v>3509.5</v>
      </c>
      <c r="E72">
        <v>3457.9</v>
      </c>
      <c r="F72">
        <v>18.2</v>
      </c>
      <c r="G72">
        <v>0</v>
      </c>
    </row>
    <row r="73" spans="1:7" ht="15" x14ac:dyDescent="0.25">
      <c r="A73" s="173" t="s">
        <v>126</v>
      </c>
      <c r="B73" t="s">
        <v>45</v>
      </c>
      <c r="C73" t="s">
        <v>45</v>
      </c>
      <c r="D73">
        <v>0</v>
      </c>
      <c r="E73">
        <v>0</v>
      </c>
      <c r="F73" t="s">
        <v>45</v>
      </c>
      <c r="G73" t="s">
        <v>45</v>
      </c>
    </row>
    <row r="74" spans="1:7" ht="15" x14ac:dyDescent="0.25">
      <c r="A74" s="173" t="s">
        <v>127</v>
      </c>
      <c r="B74">
        <v>0</v>
      </c>
      <c r="C74">
        <v>0</v>
      </c>
      <c r="D74" t="s">
        <v>45</v>
      </c>
      <c r="E74" t="s">
        <v>45</v>
      </c>
      <c r="F74">
        <v>0</v>
      </c>
      <c r="G74">
        <v>0</v>
      </c>
    </row>
    <row r="75" spans="1:7" ht="15" x14ac:dyDescent="0.25">
      <c r="A75" s="173" t="s">
        <v>65</v>
      </c>
      <c r="B75" t="s">
        <v>66</v>
      </c>
      <c r="C75" t="s">
        <v>67</v>
      </c>
      <c r="D75" t="s">
        <v>66</v>
      </c>
      <c r="E75" t="s">
        <v>66</v>
      </c>
      <c r="F75" t="s">
        <v>66</v>
      </c>
      <c r="G75" t="s">
        <v>68</v>
      </c>
    </row>
  </sheetData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D144C-3AAA-4B14-BAC6-2900FCC76D25}">
  <dimension ref="A1:G74"/>
  <sheetViews>
    <sheetView topLeftCell="A34" workbookViewId="0">
      <selection activeCell="A9" sqref="A9:A74"/>
    </sheetView>
  </sheetViews>
  <sheetFormatPr defaultRowHeight="13.2" x14ac:dyDescent="0.25"/>
  <cols>
    <col min="1" max="1" width="35.88671875" customWidth="1"/>
    <col min="2" max="2" width="18.109375" customWidth="1"/>
    <col min="3" max="3" width="13.33203125" customWidth="1"/>
    <col min="4" max="4" width="14.5546875" customWidth="1"/>
    <col min="5" max="5" width="13.33203125" customWidth="1"/>
    <col min="6" max="6" width="13.6640625" customWidth="1"/>
    <col min="7" max="7" width="14.1093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268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10</v>
      </c>
      <c r="C12">
        <v>80</v>
      </c>
      <c r="D12">
        <v>29.1</v>
      </c>
      <c r="E12">
        <v>63.6</v>
      </c>
      <c r="F12">
        <v>0</v>
      </c>
      <c r="G12">
        <v>0</v>
      </c>
    </row>
    <row r="13" spans="1:7" ht="15" x14ac:dyDescent="0.25">
      <c r="A13" s="173" t="s">
        <v>71</v>
      </c>
      <c r="B13">
        <v>10</v>
      </c>
      <c r="C13">
        <v>80</v>
      </c>
      <c r="D13">
        <v>29.1</v>
      </c>
      <c r="E13">
        <v>41.6</v>
      </c>
      <c r="F13">
        <v>0</v>
      </c>
      <c r="G13">
        <v>0</v>
      </c>
    </row>
    <row r="14" spans="1:7" ht="15" x14ac:dyDescent="0.25">
      <c r="A14" s="173" t="s">
        <v>72</v>
      </c>
      <c r="B14">
        <v>0</v>
      </c>
      <c r="C14">
        <v>0</v>
      </c>
      <c r="D14">
        <v>0</v>
      </c>
      <c r="E14">
        <v>22</v>
      </c>
      <c r="F14">
        <v>0</v>
      </c>
      <c r="G14">
        <v>0</v>
      </c>
    </row>
    <row r="15" spans="1:7" ht="15" x14ac:dyDescent="0.25">
      <c r="A15" s="173" t="s">
        <v>69</v>
      </c>
    </row>
    <row r="16" spans="1:7" ht="15" x14ac:dyDescent="0.25">
      <c r="A16" s="173" t="s">
        <v>74</v>
      </c>
      <c r="B16">
        <v>622.79999999999995</v>
      </c>
      <c r="C16">
        <v>521</v>
      </c>
      <c r="D16">
        <v>187.2</v>
      </c>
      <c r="E16">
        <v>289</v>
      </c>
      <c r="F16">
        <v>0</v>
      </c>
      <c r="G16">
        <v>0</v>
      </c>
    </row>
    <row r="17" spans="1:7" ht="15" x14ac:dyDescent="0.25">
      <c r="A17" s="173" t="s">
        <v>69</v>
      </c>
    </row>
    <row r="18" spans="1:7" ht="15" x14ac:dyDescent="0.25">
      <c r="A18" s="173" t="s">
        <v>75</v>
      </c>
      <c r="B18">
        <v>223.1</v>
      </c>
      <c r="C18">
        <v>135.6</v>
      </c>
      <c r="D18">
        <v>228.9</v>
      </c>
      <c r="E18">
        <v>133.30000000000001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76</v>
      </c>
      <c r="B20">
        <v>1.1000000000000001</v>
      </c>
      <c r="C20">
        <v>268.39999999999998</v>
      </c>
      <c r="D20">
        <v>155.69999999999999</v>
      </c>
      <c r="E20">
        <v>4.8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77</v>
      </c>
      <c r="B22">
        <v>899.7</v>
      </c>
      <c r="C22">
        <v>1534.8</v>
      </c>
      <c r="D22">
        <v>1096</v>
      </c>
      <c r="E22">
        <v>842.6</v>
      </c>
      <c r="F22">
        <v>0.2</v>
      </c>
      <c r="G22">
        <v>0</v>
      </c>
    </row>
    <row r="23" spans="1:7" ht="15" x14ac:dyDescent="0.25">
      <c r="A23" s="173" t="s">
        <v>78</v>
      </c>
      <c r="B23">
        <v>20</v>
      </c>
      <c r="C23">
        <v>0</v>
      </c>
      <c r="D23">
        <v>8.8000000000000007</v>
      </c>
      <c r="E23">
        <v>0</v>
      </c>
      <c r="F23">
        <v>0</v>
      </c>
      <c r="G23">
        <v>0</v>
      </c>
    </row>
    <row r="24" spans="1:7" ht="15" x14ac:dyDescent="0.25">
      <c r="A24" s="173" t="s">
        <v>79</v>
      </c>
      <c r="B24">
        <v>0.2</v>
      </c>
      <c r="C24">
        <v>0</v>
      </c>
      <c r="D24">
        <v>0.8</v>
      </c>
      <c r="E24">
        <v>1.1000000000000001</v>
      </c>
      <c r="F24">
        <v>0</v>
      </c>
      <c r="G24">
        <v>0</v>
      </c>
    </row>
    <row r="25" spans="1:7" ht="15" x14ac:dyDescent="0.25">
      <c r="A25" s="173" t="s">
        <v>80</v>
      </c>
      <c r="B25">
        <v>102.4</v>
      </c>
      <c r="C25">
        <v>70</v>
      </c>
      <c r="D25">
        <v>41</v>
      </c>
      <c r="E25">
        <v>11</v>
      </c>
      <c r="F25">
        <v>0</v>
      </c>
      <c r="G25">
        <v>0</v>
      </c>
    </row>
    <row r="26" spans="1:7" ht="15" x14ac:dyDescent="0.25">
      <c r="A26" s="173" t="s">
        <v>81</v>
      </c>
      <c r="B26">
        <v>140.30000000000001</v>
      </c>
      <c r="C26">
        <v>381.8</v>
      </c>
      <c r="D26">
        <v>268.89999999999998</v>
      </c>
      <c r="E26">
        <v>223.3</v>
      </c>
      <c r="F26">
        <v>0.2</v>
      </c>
      <c r="G26">
        <v>0</v>
      </c>
    </row>
    <row r="27" spans="1:7" ht="15" x14ac:dyDescent="0.25">
      <c r="A27" s="173" t="s">
        <v>82</v>
      </c>
      <c r="B27">
        <v>1</v>
      </c>
      <c r="C27">
        <v>6.6</v>
      </c>
      <c r="D27">
        <v>32</v>
      </c>
      <c r="E27">
        <v>8.4</v>
      </c>
      <c r="F27">
        <v>0</v>
      </c>
      <c r="G27">
        <v>0</v>
      </c>
    </row>
    <row r="28" spans="1:7" ht="15" x14ac:dyDescent="0.25">
      <c r="A28" s="173" t="s">
        <v>83</v>
      </c>
      <c r="B28">
        <v>495</v>
      </c>
      <c r="C28">
        <v>747.5</v>
      </c>
      <c r="D28">
        <v>506.4</v>
      </c>
      <c r="E28">
        <v>488.4</v>
      </c>
      <c r="F28">
        <v>0</v>
      </c>
      <c r="G28">
        <v>0</v>
      </c>
    </row>
    <row r="29" spans="1:7" ht="15" x14ac:dyDescent="0.25">
      <c r="A29" s="173" t="s">
        <v>84</v>
      </c>
      <c r="B29">
        <v>0</v>
      </c>
      <c r="C29">
        <v>0</v>
      </c>
      <c r="D29">
        <v>19.8</v>
      </c>
      <c r="E29">
        <v>0</v>
      </c>
      <c r="F29">
        <v>0</v>
      </c>
      <c r="G29">
        <v>0</v>
      </c>
    </row>
    <row r="30" spans="1:7" ht="15" x14ac:dyDescent="0.25">
      <c r="A30" s="173" t="s">
        <v>85</v>
      </c>
      <c r="B30">
        <v>0</v>
      </c>
      <c r="C30">
        <v>0</v>
      </c>
      <c r="D30">
        <v>22.1</v>
      </c>
      <c r="E30">
        <v>22.3</v>
      </c>
      <c r="F30">
        <v>0</v>
      </c>
      <c r="G30">
        <v>0</v>
      </c>
    </row>
    <row r="31" spans="1:7" ht="15" x14ac:dyDescent="0.25">
      <c r="A31" s="173" t="s">
        <v>86</v>
      </c>
      <c r="B31">
        <v>102</v>
      </c>
      <c r="C31">
        <v>118.3</v>
      </c>
      <c r="D31">
        <v>52.5</v>
      </c>
      <c r="E31">
        <v>63.6</v>
      </c>
      <c r="F31">
        <v>0</v>
      </c>
      <c r="G31">
        <v>0</v>
      </c>
    </row>
    <row r="32" spans="1:7" ht="15" x14ac:dyDescent="0.25">
      <c r="A32" s="173" t="s">
        <v>88</v>
      </c>
      <c r="B32">
        <v>38.799999999999997</v>
      </c>
      <c r="C32">
        <v>100.7</v>
      </c>
      <c r="D32">
        <v>89.9</v>
      </c>
      <c r="E32">
        <v>24.5</v>
      </c>
      <c r="F32">
        <v>0</v>
      </c>
      <c r="G32">
        <v>0</v>
      </c>
    </row>
    <row r="33" spans="1:7" ht="15" x14ac:dyDescent="0.25">
      <c r="A33" s="173" t="s">
        <v>89</v>
      </c>
      <c r="B33">
        <v>0</v>
      </c>
      <c r="C33">
        <v>110</v>
      </c>
      <c r="D33">
        <v>53.8</v>
      </c>
      <c r="E33">
        <v>0</v>
      </c>
      <c r="F33">
        <v>0</v>
      </c>
      <c r="G33">
        <v>0</v>
      </c>
    </row>
    <row r="34" spans="1:7" ht="15" x14ac:dyDescent="0.25">
      <c r="A34" s="173" t="s">
        <v>69</v>
      </c>
    </row>
    <row r="35" spans="1:7" ht="15" x14ac:dyDescent="0.25">
      <c r="A35" s="173" t="s">
        <v>90</v>
      </c>
      <c r="B35">
        <v>66</v>
      </c>
      <c r="C35">
        <v>210.4</v>
      </c>
      <c r="D35">
        <v>93.5</v>
      </c>
      <c r="E35">
        <v>312.39999999999998</v>
      </c>
      <c r="F35">
        <v>0</v>
      </c>
      <c r="G35">
        <v>0</v>
      </c>
    </row>
    <row r="36" spans="1:7" ht="15" x14ac:dyDescent="0.25">
      <c r="A36" s="173" t="s">
        <v>91</v>
      </c>
      <c r="B36">
        <v>20</v>
      </c>
      <c r="C36">
        <v>0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173" t="s">
        <v>92</v>
      </c>
      <c r="B37">
        <v>0</v>
      </c>
      <c r="C37">
        <v>0</v>
      </c>
      <c r="D37">
        <v>0</v>
      </c>
      <c r="E37">
        <v>66</v>
      </c>
      <c r="F37">
        <v>0</v>
      </c>
      <c r="G37">
        <v>0</v>
      </c>
    </row>
    <row r="38" spans="1:7" ht="15" x14ac:dyDescent="0.25">
      <c r="A38" s="173" t="s">
        <v>93</v>
      </c>
      <c r="B38">
        <v>20</v>
      </c>
      <c r="C38">
        <v>0</v>
      </c>
      <c r="D38" t="s">
        <v>94</v>
      </c>
      <c r="E38">
        <v>31.9</v>
      </c>
      <c r="F38">
        <v>0</v>
      </c>
      <c r="G38">
        <v>0</v>
      </c>
    </row>
    <row r="39" spans="1:7" ht="15" x14ac:dyDescent="0.25">
      <c r="A39" s="173" t="s">
        <v>95</v>
      </c>
      <c r="B39">
        <v>0</v>
      </c>
      <c r="C39">
        <v>0</v>
      </c>
      <c r="D39">
        <v>4.2</v>
      </c>
      <c r="E39">
        <v>0</v>
      </c>
      <c r="F39">
        <v>0</v>
      </c>
      <c r="G39">
        <v>0</v>
      </c>
    </row>
    <row r="40" spans="1:7" ht="15" x14ac:dyDescent="0.25">
      <c r="A40" s="173" t="s">
        <v>96</v>
      </c>
      <c r="B40">
        <v>26</v>
      </c>
      <c r="C40">
        <v>210.4</v>
      </c>
      <c r="D40">
        <v>78.3</v>
      </c>
      <c r="E40">
        <v>198</v>
      </c>
      <c r="F40">
        <v>0</v>
      </c>
      <c r="G40">
        <v>0</v>
      </c>
    </row>
    <row r="41" spans="1:7" ht="15" x14ac:dyDescent="0.25">
      <c r="A41" s="173" t="s">
        <v>97</v>
      </c>
      <c r="B41">
        <v>0</v>
      </c>
      <c r="C41">
        <v>0</v>
      </c>
      <c r="D41">
        <v>11</v>
      </c>
      <c r="E41">
        <v>16.5</v>
      </c>
      <c r="F41">
        <v>0</v>
      </c>
      <c r="G41">
        <v>0</v>
      </c>
    </row>
    <row r="42" spans="1:7" ht="15" x14ac:dyDescent="0.25">
      <c r="A42" s="173" t="s">
        <v>69</v>
      </c>
    </row>
    <row r="43" spans="1:7" ht="15" x14ac:dyDescent="0.25">
      <c r="A43" s="173" t="s">
        <v>98</v>
      </c>
      <c r="B43">
        <v>1287.9000000000001</v>
      </c>
      <c r="C43">
        <v>1731.1</v>
      </c>
      <c r="D43">
        <v>1373.9</v>
      </c>
      <c r="E43">
        <v>1812.2</v>
      </c>
      <c r="F43">
        <v>18</v>
      </c>
      <c r="G43">
        <v>0</v>
      </c>
    </row>
    <row r="44" spans="1:7" ht="15" x14ac:dyDescent="0.25">
      <c r="A44" s="173" t="s">
        <v>99</v>
      </c>
      <c r="B44">
        <v>3.5</v>
      </c>
      <c r="C44">
        <v>8.6999999999999993</v>
      </c>
      <c r="D44">
        <v>6.2</v>
      </c>
      <c r="E44">
        <v>5.5</v>
      </c>
      <c r="F44">
        <v>0</v>
      </c>
      <c r="G44">
        <v>0</v>
      </c>
    </row>
    <row r="45" spans="1:7" ht="15" x14ac:dyDescent="0.25">
      <c r="A45" s="173" t="s">
        <v>100</v>
      </c>
      <c r="B45">
        <v>4.5</v>
      </c>
      <c r="C45">
        <v>10.7</v>
      </c>
      <c r="D45">
        <v>6.3</v>
      </c>
      <c r="E45">
        <v>5.5</v>
      </c>
      <c r="F45">
        <v>0</v>
      </c>
      <c r="G45">
        <v>0</v>
      </c>
    </row>
    <row r="46" spans="1:7" ht="15" x14ac:dyDescent="0.25">
      <c r="A46" s="173" t="s">
        <v>101</v>
      </c>
      <c r="B46">
        <v>0</v>
      </c>
      <c r="C46">
        <v>60.5</v>
      </c>
      <c r="D46">
        <v>90.2</v>
      </c>
      <c r="E46">
        <v>147.69999999999999</v>
      </c>
      <c r="F46">
        <v>0</v>
      </c>
      <c r="G46">
        <v>0</v>
      </c>
    </row>
    <row r="47" spans="1:7" ht="15" x14ac:dyDescent="0.25">
      <c r="A47" s="173" t="s">
        <v>102</v>
      </c>
      <c r="B47">
        <v>15</v>
      </c>
      <c r="C47">
        <v>15</v>
      </c>
      <c r="D47">
        <v>10.6</v>
      </c>
      <c r="E47">
        <v>19.5</v>
      </c>
      <c r="F47">
        <v>0</v>
      </c>
      <c r="G47">
        <v>0</v>
      </c>
    </row>
    <row r="48" spans="1:7" ht="15" x14ac:dyDescent="0.25">
      <c r="A48" s="173" t="s">
        <v>103</v>
      </c>
      <c r="B48">
        <v>0.4</v>
      </c>
      <c r="C48">
        <v>3.3</v>
      </c>
      <c r="D48">
        <v>1.8</v>
      </c>
      <c r="E48">
        <v>4</v>
      </c>
      <c r="F48">
        <v>0</v>
      </c>
      <c r="G48">
        <v>0</v>
      </c>
    </row>
    <row r="49" spans="1:7" ht="15" x14ac:dyDescent="0.25">
      <c r="A49" s="173" t="s">
        <v>104</v>
      </c>
      <c r="B49">
        <v>0</v>
      </c>
      <c r="C49">
        <v>172</v>
      </c>
      <c r="D49">
        <v>115.9</v>
      </c>
      <c r="E49">
        <v>33</v>
      </c>
      <c r="F49">
        <v>0</v>
      </c>
      <c r="G49">
        <v>0</v>
      </c>
    </row>
    <row r="50" spans="1:7" ht="15" x14ac:dyDescent="0.25">
      <c r="A50" s="173" t="s">
        <v>105</v>
      </c>
      <c r="B50">
        <v>59.5</v>
      </c>
      <c r="C50">
        <v>139.1</v>
      </c>
      <c r="D50">
        <v>81.599999999999994</v>
      </c>
      <c r="E50">
        <v>174.6</v>
      </c>
      <c r="F50">
        <v>0</v>
      </c>
      <c r="G50">
        <v>0</v>
      </c>
    </row>
    <row r="51" spans="1:7" ht="15" x14ac:dyDescent="0.25">
      <c r="A51" s="173" t="s">
        <v>106</v>
      </c>
      <c r="B51">
        <v>7.1</v>
      </c>
      <c r="C51">
        <v>67.3</v>
      </c>
      <c r="D51">
        <v>63.7</v>
      </c>
      <c r="E51">
        <v>108.1</v>
      </c>
      <c r="F51">
        <v>0</v>
      </c>
      <c r="G51">
        <v>0</v>
      </c>
    </row>
    <row r="52" spans="1:7" ht="15" x14ac:dyDescent="0.25">
      <c r="A52" s="173" t="s">
        <v>107</v>
      </c>
      <c r="B52">
        <v>15</v>
      </c>
      <c r="C52">
        <v>53</v>
      </c>
      <c r="D52">
        <v>166.8</v>
      </c>
      <c r="E52">
        <v>103.4</v>
      </c>
      <c r="F52">
        <v>0</v>
      </c>
      <c r="G52">
        <v>0</v>
      </c>
    </row>
    <row r="53" spans="1:7" ht="15" x14ac:dyDescent="0.25">
      <c r="A53" s="173" t="s">
        <v>109</v>
      </c>
      <c r="B53">
        <v>45.7</v>
      </c>
      <c r="C53">
        <v>46.9</v>
      </c>
      <c r="D53">
        <v>36.5</v>
      </c>
      <c r="E53">
        <v>107.5</v>
      </c>
      <c r="F53">
        <v>0</v>
      </c>
      <c r="G53">
        <v>0</v>
      </c>
    </row>
    <row r="54" spans="1:7" ht="15" x14ac:dyDescent="0.25">
      <c r="A54" s="173" t="s">
        <v>110</v>
      </c>
      <c r="B54">
        <v>0</v>
      </c>
      <c r="C54">
        <v>0</v>
      </c>
      <c r="D54">
        <v>0</v>
      </c>
      <c r="E54">
        <v>7.6</v>
      </c>
      <c r="F54">
        <v>0</v>
      </c>
      <c r="G54">
        <v>0</v>
      </c>
    </row>
    <row r="55" spans="1:7" ht="15" x14ac:dyDescent="0.25">
      <c r="A55" s="173" t="s">
        <v>111</v>
      </c>
      <c r="B55">
        <v>13</v>
      </c>
      <c r="C55">
        <v>0</v>
      </c>
      <c r="D55">
        <v>7.2</v>
      </c>
      <c r="E55">
        <v>7.1</v>
      </c>
      <c r="F55">
        <v>0</v>
      </c>
      <c r="G55">
        <v>0</v>
      </c>
    </row>
    <row r="56" spans="1:7" ht="15" x14ac:dyDescent="0.25">
      <c r="A56" s="173" t="s">
        <v>112</v>
      </c>
      <c r="B56">
        <v>93</v>
      </c>
      <c r="C56">
        <v>141</v>
      </c>
      <c r="D56">
        <v>55.9</v>
      </c>
      <c r="E56">
        <v>58</v>
      </c>
      <c r="F56">
        <v>0</v>
      </c>
      <c r="G56">
        <v>0</v>
      </c>
    </row>
    <row r="57" spans="1:7" ht="15" x14ac:dyDescent="0.25">
      <c r="A57" s="173" t="s">
        <v>113</v>
      </c>
      <c r="B57">
        <v>44</v>
      </c>
      <c r="C57">
        <v>66</v>
      </c>
      <c r="D57">
        <v>24</v>
      </c>
      <c r="E57">
        <v>32.700000000000003</v>
      </c>
      <c r="F57">
        <v>0</v>
      </c>
      <c r="G57">
        <v>0</v>
      </c>
    </row>
    <row r="58" spans="1:7" ht="15" x14ac:dyDescent="0.25">
      <c r="A58" s="173" t="s">
        <v>114</v>
      </c>
      <c r="B58">
        <v>1.8</v>
      </c>
      <c r="C58">
        <v>5.3</v>
      </c>
      <c r="D58">
        <v>11.1</v>
      </c>
      <c r="E58">
        <v>8.4</v>
      </c>
      <c r="F58">
        <v>0</v>
      </c>
      <c r="G58">
        <v>0</v>
      </c>
    </row>
    <row r="59" spans="1:7" ht="15" x14ac:dyDescent="0.25">
      <c r="A59" s="173" t="s">
        <v>115</v>
      </c>
      <c r="B59">
        <v>821.4</v>
      </c>
      <c r="C59">
        <v>789</v>
      </c>
      <c r="D59">
        <v>504.9</v>
      </c>
      <c r="E59">
        <v>782.1</v>
      </c>
      <c r="F59">
        <v>7</v>
      </c>
      <c r="G59">
        <v>0</v>
      </c>
    </row>
    <row r="60" spans="1:7" ht="15" x14ac:dyDescent="0.25">
      <c r="A60" s="173" t="s">
        <v>116</v>
      </c>
      <c r="B60">
        <v>0</v>
      </c>
      <c r="C60">
        <v>0</v>
      </c>
      <c r="D60" t="s">
        <v>94</v>
      </c>
      <c r="E60">
        <v>0</v>
      </c>
      <c r="F60">
        <v>0</v>
      </c>
      <c r="G60">
        <v>0</v>
      </c>
    </row>
    <row r="61" spans="1:7" ht="15" x14ac:dyDescent="0.25">
      <c r="A61" s="173" t="s">
        <v>117</v>
      </c>
      <c r="B61">
        <v>11.8</v>
      </c>
      <c r="C61">
        <v>0</v>
      </c>
      <c r="D61">
        <v>0</v>
      </c>
      <c r="E61">
        <v>24.8</v>
      </c>
      <c r="F61">
        <v>0</v>
      </c>
      <c r="G61">
        <v>0</v>
      </c>
    </row>
    <row r="62" spans="1:7" ht="15" x14ac:dyDescent="0.25">
      <c r="A62" s="173" t="s">
        <v>118</v>
      </c>
      <c r="B62">
        <v>49.7</v>
      </c>
      <c r="C62">
        <v>86.3</v>
      </c>
      <c r="D62">
        <v>51.1</v>
      </c>
      <c r="E62">
        <v>39.1</v>
      </c>
      <c r="F62">
        <v>0</v>
      </c>
      <c r="G62">
        <v>0</v>
      </c>
    </row>
    <row r="63" spans="1:7" ht="15" x14ac:dyDescent="0.25">
      <c r="A63" s="173" t="s">
        <v>119</v>
      </c>
      <c r="B63">
        <v>71</v>
      </c>
      <c r="C63">
        <v>40.5</v>
      </c>
      <c r="D63">
        <v>41.3</v>
      </c>
      <c r="E63">
        <v>48.3</v>
      </c>
      <c r="F63">
        <v>11</v>
      </c>
      <c r="G63">
        <v>0</v>
      </c>
    </row>
    <row r="64" spans="1:7" ht="15" x14ac:dyDescent="0.25">
      <c r="A64" s="173" t="s">
        <v>120</v>
      </c>
      <c r="B64">
        <v>13.1</v>
      </c>
      <c r="C64">
        <v>7</v>
      </c>
      <c r="D64">
        <v>10.7</v>
      </c>
      <c r="E64">
        <v>41.8</v>
      </c>
      <c r="F64">
        <v>0</v>
      </c>
      <c r="G64">
        <v>0</v>
      </c>
    </row>
    <row r="65" spans="1:7" ht="15" x14ac:dyDescent="0.25">
      <c r="A65" s="173" t="s">
        <v>121</v>
      </c>
      <c r="B65">
        <v>18.399999999999999</v>
      </c>
      <c r="C65">
        <v>12</v>
      </c>
      <c r="D65">
        <v>13.1</v>
      </c>
      <c r="E65">
        <v>32.299999999999997</v>
      </c>
      <c r="F65">
        <v>0</v>
      </c>
      <c r="G65">
        <v>0</v>
      </c>
    </row>
    <row r="66" spans="1:7" ht="15" x14ac:dyDescent="0.25">
      <c r="A66" s="173" t="s">
        <v>122</v>
      </c>
      <c r="B66">
        <v>0</v>
      </c>
      <c r="C66">
        <v>7.5</v>
      </c>
      <c r="D66">
        <v>75.099999999999994</v>
      </c>
      <c r="E66">
        <v>21.3</v>
      </c>
      <c r="F66">
        <v>0</v>
      </c>
      <c r="G66">
        <v>0</v>
      </c>
    </row>
    <row r="67" spans="1:7" ht="15" x14ac:dyDescent="0.25">
      <c r="A67" s="173" t="s">
        <v>65</v>
      </c>
      <c r="B67" t="s">
        <v>66</v>
      </c>
      <c r="C67" t="s">
        <v>67</v>
      </c>
      <c r="D67" t="s">
        <v>66</v>
      </c>
      <c r="E67" t="s">
        <v>66</v>
      </c>
      <c r="F67" t="s">
        <v>66</v>
      </c>
      <c r="G67" t="s">
        <v>68</v>
      </c>
    </row>
    <row r="68" spans="1:7" ht="15" x14ac:dyDescent="0.25">
      <c r="A68" s="173" t="s">
        <v>123</v>
      </c>
      <c r="B68">
        <v>3110.6</v>
      </c>
      <c r="C68">
        <v>4481.3</v>
      </c>
      <c r="D68">
        <v>3164.4</v>
      </c>
      <c r="E68">
        <v>3457.9</v>
      </c>
      <c r="F68">
        <v>18.2</v>
      </c>
      <c r="G68">
        <v>0</v>
      </c>
    </row>
    <row r="69" spans="1:7" ht="15" x14ac:dyDescent="0.25">
      <c r="A69" s="173" t="s">
        <v>124</v>
      </c>
      <c r="B69">
        <v>494.8</v>
      </c>
      <c r="C69">
        <v>873.9</v>
      </c>
      <c r="D69">
        <v>0</v>
      </c>
      <c r="E69">
        <v>0</v>
      </c>
      <c r="F69">
        <v>0</v>
      </c>
      <c r="G69">
        <v>0</v>
      </c>
    </row>
    <row r="70" spans="1:7" ht="15" x14ac:dyDescent="0.25">
      <c r="A70" s="173" t="s">
        <v>65</v>
      </c>
      <c r="B70" t="s">
        <v>66</v>
      </c>
      <c r="C70" t="s">
        <v>67</v>
      </c>
      <c r="D70" t="s">
        <v>66</v>
      </c>
      <c r="E70" t="s">
        <v>66</v>
      </c>
      <c r="F70" t="s">
        <v>66</v>
      </c>
      <c r="G70" t="s">
        <v>68</v>
      </c>
    </row>
    <row r="71" spans="1:7" ht="15" x14ac:dyDescent="0.25">
      <c r="A71" s="173" t="s">
        <v>125</v>
      </c>
      <c r="B71">
        <v>3605.4</v>
      </c>
      <c r="C71">
        <v>5355.2</v>
      </c>
      <c r="D71">
        <v>3164.4</v>
      </c>
      <c r="E71">
        <v>3457.9</v>
      </c>
      <c r="F71">
        <v>18.2</v>
      </c>
      <c r="G71">
        <v>0</v>
      </c>
    </row>
    <row r="72" spans="1:7" ht="15" x14ac:dyDescent="0.25">
      <c r="A72" s="173" t="s">
        <v>126</v>
      </c>
      <c r="B72" t="s">
        <v>45</v>
      </c>
      <c r="C72" t="s">
        <v>45</v>
      </c>
      <c r="D72">
        <v>0</v>
      </c>
      <c r="E72">
        <v>0</v>
      </c>
      <c r="F72" t="s">
        <v>45</v>
      </c>
      <c r="G72" t="s">
        <v>45</v>
      </c>
    </row>
    <row r="73" spans="1:7" ht="15" x14ac:dyDescent="0.25">
      <c r="A73" s="173" t="s">
        <v>127</v>
      </c>
      <c r="B73">
        <v>0</v>
      </c>
      <c r="C73">
        <v>0</v>
      </c>
      <c r="D73" t="s">
        <v>45</v>
      </c>
      <c r="E73" t="s">
        <v>45</v>
      </c>
      <c r="F73">
        <v>0</v>
      </c>
      <c r="G73">
        <v>0</v>
      </c>
    </row>
    <row r="74" spans="1:7" ht="15" x14ac:dyDescent="0.25">
      <c r="A74" s="173" t="s">
        <v>65</v>
      </c>
      <c r="B74" t="s">
        <v>66</v>
      </c>
      <c r="C74" t="s">
        <v>67</v>
      </c>
      <c r="D74" t="s">
        <v>66</v>
      </c>
      <c r="E74" t="s">
        <v>66</v>
      </c>
      <c r="F74" t="s">
        <v>66</v>
      </c>
      <c r="G74" t="s">
        <v>68</v>
      </c>
    </row>
  </sheetData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220B6E-8F8A-48BD-9F27-C2F67107F2FB}">
  <dimension ref="A1:G72"/>
  <sheetViews>
    <sheetView topLeftCell="A34" workbookViewId="0">
      <selection activeCell="L27" sqref="L27"/>
    </sheetView>
  </sheetViews>
  <sheetFormatPr defaultRowHeight="13.2" x14ac:dyDescent="0.25"/>
  <cols>
    <col min="1" max="1" width="28.88671875" customWidth="1"/>
    <col min="2" max="2" width="15.44140625" customWidth="1"/>
    <col min="3" max="3" width="12.6640625" customWidth="1"/>
    <col min="4" max="4" width="12.88671875" customWidth="1"/>
    <col min="5" max="5" width="11.5546875" customWidth="1"/>
    <col min="6" max="6" width="13" customWidth="1"/>
    <col min="7" max="7" width="10.66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269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10</v>
      </c>
      <c r="C12">
        <v>120</v>
      </c>
      <c r="D12">
        <v>29.1</v>
      </c>
      <c r="E12">
        <v>41.6</v>
      </c>
      <c r="F12">
        <v>0</v>
      </c>
      <c r="G12">
        <v>0</v>
      </c>
    </row>
    <row r="13" spans="1:7" ht="15" x14ac:dyDescent="0.25">
      <c r="A13" s="173" t="s">
        <v>71</v>
      </c>
      <c r="B13">
        <v>10</v>
      </c>
      <c r="C13">
        <v>80</v>
      </c>
      <c r="D13">
        <v>29.1</v>
      </c>
      <c r="E13">
        <v>41.6</v>
      </c>
      <c r="F13">
        <v>0</v>
      </c>
      <c r="G13">
        <v>0</v>
      </c>
    </row>
    <row r="14" spans="1:7" ht="15" x14ac:dyDescent="0.25">
      <c r="A14" s="173" t="s">
        <v>72</v>
      </c>
      <c r="B14">
        <v>0</v>
      </c>
      <c r="C14">
        <v>40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173" t="s">
        <v>69</v>
      </c>
    </row>
    <row r="16" spans="1:7" ht="15" x14ac:dyDescent="0.25">
      <c r="A16" s="173" t="s">
        <v>74</v>
      </c>
      <c r="B16">
        <v>640.4</v>
      </c>
      <c r="C16">
        <v>531</v>
      </c>
      <c r="D16">
        <v>187.2</v>
      </c>
      <c r="E16">
        <v>252.8</v>
      </c>
      <c r="F16">
        <v>0</v>
      </c>
      <c r="G16">
        <v>0</v>
      </c>
    </row>
    <row r="17" spans="1:7" ht="15" x14ac:dyDescent="0.25">
      <c r="A17" s="173" t="s">
        <v>69</v>
      </c>
    </row>
    <row r="18" spans="1:7" ht="15" x14ac:dyDescent="0.25">
      <c r="A18" s="173" t="s">
        <v>75</v>
      </c>
      <c r="B18">
        <v>223.1</v>
      </c>
      <c r="C18">
        <v>135.6</v>
      </c>
      <c r="D18">
        <v>228.9</v>
      </c>
      <c r="E18">
        <v>133.30000000000001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76</v>
      </c>
      <c r="B20">
        <v>1.1000000000000001</v>
      </c>
      <c r="C20">
        <v>270.5</v>
      </c>
      <c r="D20">
        <v>155.69999999999999</v>
      </c>
      <c r="E20">
        <v>2.7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77</v>
      </c>
      <c r="B22">
        <v>929.4</v>
      </c>
      <c r="C22">
        <v>1593.2</v>
      </c>
      <c r="D22">
        <v>1008</v>
      </c>
      <c r="E22">
        <v>715.6</v>
      </c>
      <c r="F22">
        <v>0.2</v>
      </c>
      <c r="G22">
        <v>0</v>
      </c>
    </row>
    <row r="23" spans="1:7" ht="15" x14ac:dyDescent="0.25">
      <c r="A23" s="173" t="s">
        <v>78</v>
      </c>
      <c r="B23">
        <v>0</v>
      </c>
      <c r="C23">
        <v>0</v>
      </c>
      <c r="D23">
        <v>8.8000000000000007</v>
      </c>
      <c r="E23">
        <v>0</v>
      </c>
      <c r="F23">
        <v>0</v>
      </c>
      <c r="G23">
        <v>0</v>
      </c>
    </row>
    <row r="24" spans="1:7" ht="15" x14ac:dyDescent="0.25">
      <c r="A24" s="173" t="s">
        <v>79</v>
      </c>
      <c r="B24">
        <v>0</v>
      </c>
      <c r="C24">
        <v>0</v>
      </c>
      <c r="D24">
        <v>0.8</v>
      </c>
      <c r="E24">
        <v>1.1000000000000001</v>
      </c>
      <c r="F24">
        <v>0</v>
      </c>
      <c r="G24">
        <v>0</v>
      </c>
    </row>
    <row r="25" spans="1:7" ht="15" x14ac:dyDescent="0.25">
      <c r="A25" s="173" t="s">
        <v>80</v>
      </c>
      <c r="B25">
        <v>102.4</v>
      </c>
      <c r="C25">
        <v>70</v>
      </c>
      <c r="D25">
        <v>41</v>
      </c>
      <c r="E25">
        <v>11</v>
      </c>
      <c r="F25">
        <v>0</v>
      </c>
      <c r="G25">
        <v>0</v>
      </c>
    </row>
    <row r="26" spans="1:7" ht="15" x14ac:dyDescent="0.25">
      <c r="A26" s="173" t="s">
        <v>81</v>
      </c>
      <c r="B26">
        <v>146.4</v>
      </c>
      <c r="C26">
        <v>395</v>
      </c>
      <c r="D26">
        <v>237.4</v>
      </c>
      <c r="E26">
        <v>208.8</v>
      </c>
      <c r="F26">
        <v>0.2</v>
      </c>
      <c r="G26">
        <v>0</v>
      </c>
    </row>
    <row r="27" spans="1:7" ht="15" x14ac:dyDescent="0.25">
      <c r="A27" s="173" t="s">
        <v>82</v>
      </c>
      <c r="B27">
        <v>15</v>
      </c>
      <c r="C27">
        <v>7.5</v>
      </c>
      <c r="D27">
        <v>16.600000000000001</v>
      </c>
      <c r="E27">
        <v>5.2</v>
      </c>
      <c r="F27">
        <v>0</v>
      </c>
      <c r="G27">
        <v>0</v>
      </c>
    </row>
    <row r="28" spans="1:7" ht="15" x14ac:dyDescent="0.25">
      <c r="A28" s="173" t="s">
        <v>83</v>
      </c>
      <c r="B28">
        <v>495</v>
      </c>
      <c r="C28">
        <v>770.5</v>
      </c>
      <c r="D28">
        <v>506.4</v>
      </c>
      <c r="E28">
        <v>400.7</v>
      </c>
      <c r="F28">
        <v>0</v>
      </c>
      <c r="G28">
        <v>0</v>
      </c>
    </row>
    <row r="29" spans="1:7" ht="15" x14ac:dyDescent="0.25">
      <c r="A29" s="173" t="s">
        <v>84</v>
      </c>
      <c r="B29">
        <v>0</v>
      </c>
      <c r="C29">
        <v>0</v>
      </c>
      <c r="D29">
        <v>19.8</v>
      </c>
      <c r="E29">
        <v>0</v>
      </c>
      <c r="F29">
        <v>0</v>
      </c>
      <c r="G29">
        <v>0</v>
      </c>
    </row>
    <row r="30" spans="1:7" ht="15" x14ac:dyDescent="0.25">
      <c r="A30" s="173" t="s">
        <v>85</v>
      </c>
      <c r="B30">
        <v>0</v>
      </c>
      <c r="C30">
        <v>20</v>
      </c>
      <c r="D30">
        <v>22.1</v>
      </c>
      <c r="E30">
        <v>2</v>
      </c>
      <c r="F30">
        <v>0</v>
      </c>
      <c r="G30">
        <v>0</v>
      </c>
    </row>
    <row r="31" spans="1:7" ht="15" x14ac:dyDescent="0.25">
      <c r="A31" s="173" t="s">
        <v>86</v>
      </c>
      <c r="B31">
        <v>102</v>
      </c>
      <c r="C31">
        <v>119.5</v>
      </c>
      <c r="D31">
        <v>52.5</v>
      </c>
      <c r="E31">
        <v>62.4</v>
      </c>
      <c r="F31">
        <v>0</v>
      </c>
      <c r="G31">
        <v>0</v>
      </c>
    </row>
    <row r="32" spans="1:7" ht="15" x14ac:dyDescent="0.25">
      <c r="A32" s="173" t="s">
        <v>88</v>
      </c>
      <c r="B32">
        <v>68.599999999999994</v>
      </c>
      <c r="C32">
        <v>100.7</v>
      </c>
      <c r="D32">
        <v>48.7</v>
      </c>
      <c r="E32">
        <v>24.5</v>
      </c>
      <c r="F32">
        <v>0</v>
      </c>
      <c r="G32">
        <v>0</v>
      </c>
    </row>
    <row r="33" spans="1:7" ht="15" x14ac:dyDescent="0.25">
      <c r="A33" s="173" t="s">
        <v>89</v>
      </c>
      <c r="B33">
        <v>0</v>
      </c>
      <c r="C33">
        <v>110</v>
      </c>
      <c r="D33">
        <v>53.8</v>
      </c>
      <c r="E33">
        <v>0</v>
      </c>
      <c r="F33">
        <v>0</v>
      </c>
      <c r="G33">
        <v>0</v>
      </c>
    </row>
    <row r="34" spans="1:7" ht="15" x14ac:dyDescent="0.25">
      <c r="A34" s="173" t="s">
        <v>69</v>
      </c>
    </row>
    <row r="35" spans="1:7" ht="15" x14ac:dyDescent="0.25">
      <c r="A35" s="173" t="s">
        <v>90</v>
      </c>
      <c r="B35">
        <v>46</v>
      </c>
      <c r="C35">
        <v>223.4</v>
      </c>
      <c r="D35">
        <v>78.3</v>
      </c>
      <c r="E35">
        <v>283.2</v>
      </c>
      <c r="F35">
        <v>0</v>
      </c>
      <c r="G35">
        <v>0</v>
      </c>
    </row>
    <row r="36" spans="1:7" ht="15" x14ac:dyDescent="0.25">
      <c r="A36" s="173" t="s">
        <v>91</v>
      </c>
      <c r="B36">
        <v>20</v>
      </c>
      <c r="C36">
        <v>0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173" t="s">
        <v>92</v>
      </c>
      <c r="B37">
        <v>0</v>
      </c>
      <c r="C37">
        <v>0</v>
      </c>
      <c r="D37">
        <v>0</v>
      </c>
      <c r="E37">
        <v>66</v>
      </c>
      <c r="F37">
        <v>0</v>
      </c>
      <c r="G37">
        <v>0</v>
      </c>
    </row>
    <row r="38" spans="1:7" ht="15" x14ac:dyDescent="0.25">
      <c r="A38" s="173" t="s">
        <v>93</v>
      </c>
      <c r="B38">
        <v>0</v>
      </c>
      <c r="C38">
        <v>0</v>
      </c>
      <c r="D38" t="s">
        <v>94</v>
      </c>
      <c r="E38">
        <v>31.9</v>
      </c>
      <c r="F38">
        <v>0</v>
      </c>
      <c r="G38">
        <v>0</v>
      </c>
    </row>
    <row r="39" spans="1:7" ht="15" x14ac:dyDescent="0.25">
      <c r="A39" s="173" t="s">
        <v>96</v>
      </c>
      <c r="B39">
        <v>26</v>
      </c>
      <c r="C39">
        <v>223.4</v>
      </c>
      <c r="D39">
        <v>78.3</v>
      </c>
      <c r="E39">
        <v>185.3</v>
      </c>
      <c r="F39">
        <v>0</v>
      </c>
      <c r="G39">
        <v>0</v>
      </c>
    </row>
    <row r="40" spans="1:7" ht="15" x14ac:dyDescent="0.25">
      <c r="A40" s="173" t="s">
        <v>69</v>
      </c>
    </row>
    <row r="41" spans="1:7" ht="15" x14ac:dyDescent="0.25">
      <c r="A41" s="173" t="s">
        <v>98</v>
      </c>
      <c r="B41">
        <v>1212.9000000000001</v>
      </c>
      <c r="C41">
        <v>1720.1</v>
      </c>
      <c r="D41">
        <v>1247.7</v>
      </c>
      <c r="E41">
        <v>1679</v>
      </c>
      <c r="F41">
        <v>18</v>
      </c>
      <c r="G41">
        <v>0</v>
      </c>
    </row>
    <row r="42" spans="1:7" ht="15" x14ac:dyDescent="0.25">
      <c r="A42" s="173" t="s">
        <v>99</v>
      </c>
      <c r="B42">
        <v>0</v>
      </c>
      <c r="C42">
        <v>8.6999999999999993</v>
      </c>
      <c r="D42">
        <v>6.2</v>
      </c>
      <c r="E42">
        <v>5.5</v>
      </c>
      <c r="F42">
        <v>0</v>
      </c>
      <c r="G42">
        <v>0</v>
      </c>
    </row>
    <row r="43" spans="1:7" ht="15" x14ac:dyDescent="0.25">
      <c r="A43" s="173" t="s">
        <v>100</v>
      </c>
      <c r="B43">
        <v>0</v>
      </c>
      <c r="C43">
        <v>10.7</v>
      </c>
      <c r="D43">
        <v>6.3</v>
      </c>
      <c r="E43">
        <v>5.5</v>
      </c>
      <c r="F43">
        <v>0</v>
      </c>
      <c r="G43">
        <v>0</v>
      </c>
    </row>
    <row r="44" spans="1:7" ht="15" x14ac:dyDescent="0.25">
      <c r="A44" s="173" t="s">
        <v>101</v>
      </c>
      <c r="B44">
        <v>0</v>
      </c>
      <c r="C44">
        <v>88</v>
      </c>
      <c r="D44">
        <v>90.2</v>
      </c>
      <c r="E44">
        <v>92</v>
      </c>
      <c r="F44">
        <v>0</v>
      </c>
      <c r="G44">
        <v>0</v>
      </c>
    </row>
    <row r="45" spans="1:7" ht="15" x14ac:dyDescent="0.25">
      <c r="A45" s="173" t="s">
        <v>102</v>
      </c>
      <c r="B45">
        <v>15</v>
      </c>
      <c r="C45">
        <v>15</v>
      </c>
      <c r="D45">
        <v>10.6</v>
      </c>
      <c r="E45">
        <v>19.5</v>
      </c>
      <c r="F45">
        <v>0</v>
      </c>
      <c r="G45">
        <v>0</v>
      </c>
    </row>
    <row r="46" spans="1:7" ht="15" x14ac:dyDescent="0.25">
      <c r="A46" s="173" t="s">
        <v>103</v>
      </c>
      <c r="B46">
        <v>0.8</v>
      </c>
      <c r="C46">
        <v>3.5</v>
      </c>
      <c r="D46">
        <v>1.4</v>
      </c>
      <c r="E46">
        <v>3.9</v>
      </c>
      <c r="F46">
        <v>0</v>
      </c>
      <c r="G46">
        <v>0</v>
      </c>
    </row>
    <row r="47" spans="1:7" ht="15" x14ac:dyDescent="0.25">
      <c r="A47" s="173" t="s">
        <v>104</v>
      </c>
      <c r="B47">
        <v>0</v>
      </c>
      <c r="C47">
        <v>172</v>
      </c>
      <c r="D47">
        <v>115.9</v>
      </c>
      <c r="E47">
        <v>33</v>
      </c>
      <c r="F47">
        <v>0</v>
      </c>
      <c r="G47">
        <v>0</v>
      </c>
    </row>
    <row r="48" spans="1:7" ht="15" x14ac:dyDescent="0.25">
      <c r="A48" s="173" t="s">
        <v>105</v>
      </c>
      <c r="B48">
        <v>59.5</v>
      </c>
      <c r="C48">
        <v>134.6</v>
      </c>
      <c r="D48">
        <v>68.400000000000006</v>
      </c>
      <c r="E48">
        <v>174.6</v>
      </c>
      <c r="F48">
        <v>0</v>
      </c>
      <c r="G48">
        <v>0</v>
      </c>
    </row>
    <row r="49" spans="1:7" ht="15" x14ac:dyDescent="0.25">
      <c r="A49" s="173" t="s">
        <v>106</v>
      </c>
      <c r="B49">
        <v>4.5</v>
      </c>
      <c r="C49">
        <v>52.3</v>
      </c>
      <c r="D49">
        <v>63.7</v>
      </c>
      <c r="E49">
        <v>108.1</v>
      </c>
      <c r="F49">
        <v>0</v>
      </c>
      <c r="G49">
        <v>0</v>
      </c>
    </row>
    <row r="50" spans="1:7" ht="15" x14ac:dyDescent="0.25">
      <c r="A50" s="173" t="s">
        <v>107</v>
      </c>
      <c r="B50">
        <v>45</v>
      </c>
      <c r="C50">
        <v>53</v>
      </c>
      <c r="D50">
        <v>135.69999999999999</v>
      </c>
      <c r="E50">
        <v>103.4</v>
      </c>
      <c r="F50">
        <v>0</v>
      </c>
      <c r="G50">
        <v>0</v>
      </c>
    </row>
    <row r="51" spans="1:7" ht="15" x14ac:dyDescent="0.25">
      <c r="A51" s="173" t="s">
        <v>109</v>
      </c>
      <c r="B51">
        <v>45.7</v>
      </c>
      <c r="C51">
        <v>41.1</v>
      </c>
      <c r="D51">
        <v>36.5</v>
      </c>
      <c r="E51">
        <v>107.5</v>
      </c>
      <c r="F51">
        <v>0</v>
      </c>
      <c r="G51">
        <v>0</v>
      </c>
    </row>
    <row r="52" spans="1:7" ht="15" x14ac:dyDescent="0.25">
      <c r="A52" s="173" t="s">
        <v>110</v>
      </c>
      <c r="B52">
        <v>0</v>
      </c>
      <c r="C52">
        <v>0</v>
      </c>
      <c r="D52">
        <v>0</v>
      </c>
      <c r="E52">
        <v>7.6</v>
      </c>
      <c r="F52">
        <v>0</v>
      </c>
      <c r="G52">
        <v>0</v>
      </c>
    </row>
    <row r="53" spans="1:7" ht="15" x14ac:dyDescent="0.25">
      <c r="A53" s="173" t="s">
        <v>111</v>
      </c>
      <c r="B53">
        <v>7</v>
      </c>
      <c r="C53">
        <v>0</v>
      </c>
      <c r="D53">
        <v>7.2</v>
      </c>
      <c r="E53">
        <v>7.1</v>
      </c>
      <c r="F53">
        <v>0</v>
      </c>
      <c r="G53">
        <v>0</v>
      </c>
    </row>
    <row r="54" spans="1:7" ht="15" x14ac:dyDescent="0.25">
      <c r="A54" s="173" t="s">
        <v>112</v>
      </c>
      <c r="B54">
        <v>93</v>
      </c>
      <c r="C54">
        <v>141</v>
      </c>
      <c r="D54">
        <v>55.9</v>
      </c>
      <c r="E54">
        <v>58</v>
      </c>
      <c r="F54">
        <v>0</v>
      </c>
      <c r="G54">
        <v>0</v>
      </c>
    </row>
    <row r="55" spans="1:7" ht="15" x14ac:dyDescent="0.25">
      <c r="A55" s="173" t="s">
        <v>113</v>
      </c>
      <c r="B55">
        <v>22</v>
      </c>
      <c r="C55">
        <v>66</v>
      </c>
      <c r="D55">
        <v>24</v>
      </c>
      <c r="E55">
        <v>32.700000000000003</v>
      </c>
      <c r="F55">
        <v>0</v>
      </c>
      <c r="G55">
        <v>0</v>
      </c>
    </row>
    <row r="56" spans="1:7" ht="15" x14ac:dyDescent="0.25">
      <c r="A56" s="173" t="s">
        <v>114</v>
      </c>
      <c r="B56">
        <v>6.9</v>
      </c>
      <c r="C56">
        <v>5.8</v>
      </c>
      <c r="D56">
        <v>3.7</v>
      </c>
      <c r="E56">
        <v>8.4</v>
      </c>
      <c r="F56">
        <v>0</v>
      </c>
      <c r="G56">
        <v>0</v>
      </c>
    </row>
    <row r="57" spans="1:7" ht="15" x14ac:dyDescent="0.25">
      <c r="A57" s="173" t="s">
        <v>115</v>
      </c>
      <c r="B57">
        <v>706.7</v>
      </c>
      <c r="C57">
        <v>768.4</v>
      </c>
      <c r="D57">
        <v>477.1</v>
      </c>
      <c r="E57">
        <v>717.4</v>
      </c>
      <c r="F57">
        <v>7</v>
      </c>
      <c r="G57">
        <v>0</v>
      </c>
    </row>
    <row r="58" spans="1:7" ht="15" x14ac:dyDescent="0.25">
      <c r="A58" s="173" t="s">
        <v>116</v>
      </c>
      <c r="B58">
        <v>0</v>
      </c>
      <c r="C58">
        <v>0</v>
      </c>
      <c r="D58" t="s">
        <v>94</v>
      </c>
      <c r="E58">
        <v>0</v>
      </c>
      <c r="F58">
        <v>0</v>
      </c>
      <c r="G58">
        <v>0</v>
      </c>
    </row>
    <row r="59" spans="1:7" ht="15" x14ac:dyDescent="0.25">
      <c r="A59" s="173" t="s">
        <v>117</v>
      </c>
      <c r="B59">
        <v>11.8</v>
      </c>
      <c r="C59">
        <v>0</v>
      </c>
      <c r="D59">
        <v>0</v>
      </c>
      <c r="E59">
        <v>24.8</v>
      </c>
      <c r="F59">
        <v>0</v>
      </c>
      <c r="G59">
        <v>0</v>
      </c>
    </row>
    <row r="60" spans="1:7" ht="15" x14ac:dyDescent="0.25">
      <c r="A60" s="173" t="s">
        <v>118</v>
      </c>
      <c r="B60">
        <v>72</v>
      </c>
      <c r="C60">
        <v>86.3</v>
      </c>
      <c r="D60">
        <v>26.3</v>
      </c>
      <c r="E60">
        <v>39.1</v>
      </c>
      <c r="F60">
        <v>0</v>
      </c>
      <c r="G60">
        <v>0</v>
      </c>
    </row>
    <row r="61" spans="1:7" ht="15" x14ac:dyDescent="0.25">
      <c r="A61" s="173" t="s">
        <v>119</v>
      </c>
      <c r="B61">
        <v>86.6</v>
      </c>
      <c r="C61">
        <v>40.5</v>
      </c>
      <c r="D61">
        <v>24.8</v>
      </c>
      <c r="E61">
        <v>48.3</v>
      </c>
      <c r="F61">
        <v>11</v>
      </c>
      <c r="G61">
        <v>0</v>
      </c>
    </row>
    <row r="62" spans="1:7" ht="15" x14ac:dyDescent="0.25">
      <c r="A62" s="173" t="s">
        <v>120</v>
      </c>
      <c r="B62">
        <v>13.1</v>
      </c>
      <c r="C62">
        <v>7</v>
      </c>
      <c r="D62">
        <v>10.7</v>
      </c>
      <c r="E62">
        <v>41.8</v>
      </c>
      <c r="F62">
        <v>0</v>
      </c>
      <c r="G62">
        <v>0</v>
      </c>
    </row>
    <row r="63" spans="1:7" ht="15" x14ac:dyDescent="0.25">
      <c r="A63" s="173" t="s">
        <v>121</v>
      </c>
      <c r="B63">
        <v>18.399999999999999</v>
      </c>
      <c r="C63">
        <v>18.8</v>
      </c>
      <c r="D63">
        <v>13.1</v>
      </c>
      <c r="E63">
        <v>19.600000000000001</v>
      </c>
      <c r="F63">
        <v>0</v>
      </c>
      <c r="G63">
        <v>0</v>
      </c>
    </row>
    <row r="64" spans="1:7" ht="15" x14ac:dyDescent="0.25">
      <c r="A64" s="173" t="s">
        <v>122</v>
      </c>
      <c r="B64">
        <v>5</v>
      </c>
      <c r="C64">
        <v>7.5</v>
      </c>
      <c r="D64">
        <v>70.099999999999994</v>
      </c>
      <c r="E64">
        <v>21.3</v>
      </c>
      <c r="F64">
        <v>0</v>
      </c>
      <c r="G64">
        <v>0</v>
      </c>
    </row>
    <row r="65" spans="1:7" ht="15" x14ac:dyDescent="0.25">
      <c r="A65" s="173" t="s">
        <v>65</v>
      </c>
      <c r="B65" t="s">
        <v>66</v>
      </c>
      <c r="C65" t="s">
        <v>67</v>
      </c>
      <c r="D65" t="s">
        <v>66</v>
      </c>
      <c r="E65" t="s">
        <v>66</v>
      </c>
      <c r="F65" t="s">
        <v>66</v>
      </c>
      <c r="G65" t="s">
        <v>68</v>
      </c>
    </row>
    <row r="66" spans="1:7" ht="15" x14ac:dyDescent="0.25">
      <c r="A66" s="173" t="s">
        <v>123</v>
      </c>
      <c r="B66">
        <v>3062.9</v>
      </c>
      <c r="C66">
        <v>4593.7</v>
      </c>
      <c r="D66">
        <v>2935</v>
      </c>
      <c r="E66">
        <v>3108.3</v>
      </c>
      <c r="F66">
        <v>18.2</v>
      </c>
      <c r="G66">
        <v>0</v>
      </c>
    </row>
    <row r="67" spans="1:7" ht="15" x14ac:dyDescent="0.25">
      <c r="A67" s="173" t="s">
        <v>124</v>
      </c>
      <c r="B67">
        <v>412.3</v>
      </c>
      <c r="C67">
        <v>903.9</v>
      </c>
      <c r="D67">
        <v>0</v>
      </c>
      <c r="E67">
        <v>0</v>
      </c>
      <c r="F67">
        <v>0</v>
      </c>
      <c r="G67">
        <v>0</v>
      </c>
    </row>
    <row r="68" spans="1:7" ht="15" x14ac:dyDescent="0.25">
      <c r="A68" s="173" t="s">
        <v>65</v>
      </c>
      <c r="B68" t="s">
        <v>66</v>
      </c>
      <c r="C68" t="s">
        <v>67</v>
      </c>
      <c r="D68" t="s">
        <v>66</v>
      </c>
      <c r="E68" t="s">
        <v>66</v>
      </c>
      <c r="F68" t="s">
        <v>66</v>
      </c>
      <c r="G68" t="s">
        <v>68</v>
      </c>
    </row>
    <row r="69" spans="1:7" ht="15" x14ac:dyDescent="0.25">
      <c r="A69" s="173" t="s">
        <v>125</v>
      </c>
      <c r="B69">
        <v>3475.2</v>
      </c>
      <c r="C69">
        <v>5497.7</v>
      </c>
      <c r="D69">
        <v>2935</v>
      </c>
      <c r="E69">
        <v>3108.3</v>
      </c>
      <c r="F69">
        <v>18.2</v>
      </c>
      <c r="G69">
        <v>0</v>
      </c>
    </row>
    <row r="70" spans="1:7" ht="15" x14ac:dyDescent="0.25">
      <c r="A70" s="173" t="s">
        <v>126</v>
      </c>
      <c r="B70" t="s">
        <v>45</v>
      </c>
      <c r="C70" t="s">
        <v>45</v>
      </c>
      <c r="D70">
        <v>0</v>
      </c>
      <c r="E70">
        <v>0</v>
      </c>
      <c r="F70" t="s">
        <v>45</v>
      </c>
      <c r="G70" t="s">
        <v>45</v>
      </c>
    </row>
    <row r="71" spans="1:7" ht="15" x14ac:dyDescent="0.25">
      <c r="A71" s="173" t="s">
        <v>127</v>
      </c>
      <c r="B71">
        <v>0</v>
      </c>
      <c r="C71">
        <v>0</v>
      </c>
      <c r="D71" t="s">
        <v>45</v>
      </c>
      <c r="E71" t="s">
        <v>45</v>
      </c>
      <c r="F71">
        <v>0</v>
      </c>
      <c r="G71">
        <v>0</v>
      </c>
    </row>
    <row r="72" spans="1:7" ht="15" x14ac:dyDescent="0.25">
      <c r="A72" s="173" t="s">
        <v>65</v>
      </c>
      <c r="B72" t="s">
        <v>66</v>
      </c>
      <c r="C72" t="s">
        <v>67</v>
      </c>
      <c r="D72" t="s">
        <v>66</v>
      </c>
      <c r="E72" t="s">
        <v>66</v>
      </c>
      <c r="F72" t="s">
        <v>66</v>
      </c>
      <c r="G72" t="s">
        <v>68</v>
      </c>
    </row>
  </sheetData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267F47-DC0D-4731-882F-1927C50E6E26}">
  <dimension ref="A1:G72"/>
  <sheetViews>
    <sheetView topLeftCell="A23" workbookViewId="0">
      <selection activeCell="A7" sqref="A7"/>
    </sheetView>
  </sheetViews>
  <sheetFormatPr defaultRowHeight="13.2" x14ac:dyDescent="0.25"/>
  <cols>
    <col min="1" max="1" width="27.66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270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56</v>
      </c>
      <c r="B7" t="s">
        <v>57</v>
      </c>
      <c r="C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0</v>
      </c>
      <c r="C12">
        <v>120</v>
      </c>
      <c r="D12">
        <v>29.1</v>
      </c>
      <c r="E12">
        <v>41.6</v>
      </c>
      <c r="F12">
        <v>0</v>
      </c>
      <c r="G12">
        <v>0</v>
      </c>
    </row>
    <row r="13" spans="1:7" ht="15" x14ac:dyDescent="0.25">
      <c r="A13" s="173" t="s">
        <v>71</v>
      </c>
      <c r="B13">
        <v>0</v>
      </c>
      <c r="C13">
        <v>80</v>
      </c>
      <c r="D13">
        <v>29.1</v>
      </c>
      <c r="E13">
        <v>41.6</v>
      </c>
      <c r="F13">
        <v>0</v>
      </c>
      <c r="G13">
        <v>0</v>
      </c>
    </row>
    <row r="14" spans="1:7" ht="15" x14ac:dyDescent="0.25">
      <c r="A14" s="173" t="s">
        <v>72</v>
      </c>
      <c r="B14">
        <v>0</v>
      </c>
      <c r="C14">
        <v>40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173" t="s">
        <v>69</v>
      </c>
    </row>
    <row r="16" spans="1:7" ht="15" x14ac:dyDescent="0.25">
      <c r="A16" s="173" t="s">
        <v>74</v>
      </c>
      <c r="B16">
        <v>481.3</v>
      </c>
      <c r="C16">
        <v>572.29999999999995</v>
      </c>
      <c r="D16">
        <v>187.2</v>
      </c>
      <c r="E16">
        <v>170.3</v>
      </c>
      <c r="F16">
        <v>0</v>
      </c>
      <c r="G16">
        <v>0</v>
      </c>
    </row>
    <row r="17" spans="1:7" ht="15" x14ac:dyDescent="0.25">
      <c r="A17" s="173" t="s">
        <v>69</v>
      </c>
    </row>
    <row r="18" spans="1:7" ht="15" x14ac:dyDescent="0.25">
      <c r="A18" s="173" t="s">
        <v>75</v>
      </c>
      <c r="B18">
        <v>273.7</v>
      </c>
      <c r="C18">
        <v>84.7</v>
      </c>
      <c r="D18">
        <v>176.2</v>
      </c>
      <c r="E18">
        <v>133.30000000000001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76</v>
      </c>
      <c r="B20">
        <v>2.6</v>
      </c>
      <c r="C20">
        <v>271.5</v>
      </c>
      <c r="D20">
        <v>154.19999999999999</v>
      </c>
      <c r="E20">
        <v>1.7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77</v>
      </c>
      <c r="B22">
        <v>745.8</v>
      </c>
      <c r="C22">
        <v>1607.8</v>
      </c>
      <c r="D22">
        <v>897.2</v>
      </c>
      <c r="E22">
        <v>608.5</v>
      </c>
      <c r="F22">
        <v>0.2</v>
      </c>
      <c r="G22">
        <v>0</v>
      </c>
    </row>
    <row r="23" spans="1:7" ht="15" x14ac:dyDescent="0.25">
      <c r="A23" s="173" t="s">
        <v>78</v>
      </c>
      <c r="B23">
        <v>0</v>
      </c>
      <c r="C23">
        <v>0</v>
      </c>
      <c r="D23">
        <v>8.8000000000000007</v>
      </c>
      <c r="E23">
        <v>0</v>
      </c>
      <c r="F23">
        <v>0</v>
      </c>
      <c r="G23">
        <v>0</v>
      </c>
    </row>
    <row r="24" spans="1:7" ht="15" x14ac:dyDescent="0.25">
      <c r="A24" s="173" t="s">
        <v>79</v>
      </c>
      <c r="B24">
        <v>0</v>
      </c>
      <c r="C24">
        <v>0</v>
      </c>
      <c r="D24">
        <v>0.8</v>
      </c>
      <c r="E24">
        <v>1.1000000000000001</v>
      </c>
      <c r="F24">
        <v>0</v>
      </c>
      <c r="G24">
        <v>0</v>
      </c>
    </row>
    <row r="25" spans="1:7" ht="15" x14ac:dyDescent="0.25">
      <c r="A25" s="173" t="s">
        <v>80</v>
      </c>
      <c r="B25">
        <v>32.4</v>
      </c>
      <c r="C25">
        <v>70</v>
      </c>
      <c r="D25">
        <v>41</v>
      </c>
      <c r="E25">
        <v>11</v>
      </c>
      <c r="F25">
        <v>0</v>
      </c>
      <c r="G25">
        <v>0</v>
      </c>
    </row>
    <row r="26" spans="1:7" ht="15" x14ac:dyDescent="0.25">
      <c r="A26" s="173" t="s">
        <v>81</v>
      </c>
      <c r="B26">
        <v>178.4</v>
      </c>
      <c r="C26">
        <v>381</v>
      </c>
      <c r="D26">
        <v>202.2</v>
      </c>
      <c r="E26">
        <v>160.69999999999999</v>
      </c>
      <c r="F26">
        <v>0.2</v>
      </c>
      <c r="G26">
        <v>0</v>
      </c>
    </row>
    <row r="27" spans="1:7" ht="15" x14ac:dyDescent="0.25">
      <c r="A27" s="173" t="s">
        <v>82</v>
      </c>
      <c r="B27">
        <v>3.3</v>
      </c>
      <c r="C27">
        <v>7.9</v>
      </c>
      <c r="D27">
        <v>16.600000000000001</v>
      </c>
      <c r="E27">
        <v>3.5</v>
      </c>
      <c r="F27">
        <v>0</v>
      </c>
      <c r="G27">
        <v>0</v>
      </c>
    </row>
    <row r="28" spans="1:7" ht="15" x14ac:dyDescent="0.25">
      <c r="A28" s="173" t="s">
        <v>83</v>
      </c>
      <c r="B28">
        <v>392</v>
      </c>
      <c r="C28">
        <v>830.5</v>
      </c>
      <c r="D28">
        <v>448.5</v>
      </c>
      <c r="E28">
        <v>343.7</v>
      </c>
      <c r="F28">
        <v>0</v>
      </c>
      <c r="G28">
        <v>0</v>
      </c>
    </row>
    <row r="29" spans="1:7" ht="15" x14ac:dyDescent="0.25">
      <c r="A29" s="173" t="s">
        <v>84</v>
      </c>
      <c r="B29">
        <v>0</v>
      </c>
      <c r="C29">
        <v>0</v>
      </c>
      <c r="D29">
        <v>19.8</v>
      </c>
      <c r="E29">
        <v>0</v>
      </c>
      <c r="F29">
        <v>0</v>
      </c>
      <c r="G29">
        <v>0</v>
      </c>
    </row>
    <row r="30" spans="1:7" ht="15" x14ac:dyDescent="0.25">
      <c r="A30" s="173" t="s">
        <v>85</v>
      </c>
      <c r="B30">
        <v>0</v>
      </c>
      <c r="C30">
        <v>20</v>
      </c>
      <c r="D30">
        <v>22.1</v>
      </c>
      <c r="E30">
        <v>2</v>
      </c>
      <c r="F30">
        <v>0</v>
      </c>
      <c r="G30">
        <v>0</v>
      </c>
    </row>
    <row r="31" spans="1:7" ht="15" x14ac:dyDescent="0.25">
      <c r="A31" s="173" t="s">
        <v>86</v>
      </c>
      <c r="B31">
        <v>70.5</v>
      </c>
      <c r="C31">
        <v>119.2</v>
      </c>
      <c r="D31">
        <v>35.4</v>
      </c>
      <c r="E31">
        <v>62.4</v>
      </c>
      <c r="F31">
        <v>0</v>
      </c>
      <c r="G31">
        <v>0</v>
      </c>
    </row>
    <row r="32" spans="1:7" ht="15" x14ac:dyDescent="0.25">
      <c r="A32" s="173" t="s">
        <v>88</v>
      </c>
      <c r="B32">
        <v>69.2</v>
      </c>
      <c r="C32">
        <v>69.099999999999994</v>
      </c>
      <c r="D32">
        <v>48.1</v>
      </c>
      <c r="E32">
        <v>24</v>
      </c>
      <c r="F32">
        <v>0</v>
      </c>
      <c r="G32">
        <v>0</v>
      </c>
    </row>
    <row r="33" spans="1:7" ht="15" x14ac:dyDescent="0.25">
      <c r="A33" s="173" t="s">
        <v>89</v>
      </c>
      <c r="B33">
        <v>0</v>
      </c>
      <c r="C33">
        <v>110</v>
      </c>
      <c r="D33">
        <v>53.8</v>
      </c>
      <c r="E33">
        <v>0</v>
      </c>
      <c r="F33">
        <v>0</v>
      </c>
      <c r="G33">
        <v>0</v>
      </c>
    </row>
    <row r="34" spans="1:7" ht="15" x14ac:dyDescent="0.25">
      <c r="A34" s="173" t="s">
        <v>69</v>
      </c>
    </row>
    <row r="35" spans="1:7" ht="15" x14ac:dyDescent="0.25">
      <c r="A35" s="173" t="s">
        <v>90</v>
      </c>
      <c r="B35">
        <v>46</v>
      </c>
      <c r="C35">
        <v>295</v>
      </c>
      <c r="D35">
        <v>78.3</v>
      </c>
      <c r="E35">
        <v>202.1</v>
      </c>
      <c r="F35">
        <v>0</v>
      </c>
      <c r="G35">
        <v>0</v>
      </c>
    </row>
    <row r="36" spans="1:7" ht="15" x14ac:dyDescent="0.25">
      <c r="A36" s="173" t="s">
        <v>91</v>
      </c>
      <c r="B36">
        <v>20</v>
      </c>
      <c r="C36">
        <v>0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173" t="s">
        <v>92</v>
      </c>
      <c r="B37">
        <v>0</v>
      </c>
      <c r="C37">
        <v>0</v>
      </c>
      <c r="D37">
        <v>0</v>
      </c>
      <c r="E37">
        <v>66</v>
      </c>
      <c r="F37">
        <v>0</v>
      </c>
      <c r="G37">
        <v>0</v>
      </c>
    </row>
    <row r="38" spans="1:7" ht="15" x14ac:dyDescent="0.25">
      <c r="A38" s="173" t="s">
        <v>93</v>
      </c>
      <c r="B38">
        <v>0</v>
      </c>
      <c r="C38">
        <v>0</v>
      </c>
      <c r="D38" t="s">
        <v>94</v>
      </c>
      <c r="E38">
        <v>31.9</v>
      </c>
      <c r="F38">
        <v>0</v>
      </c>
      <c r="G38">
        <v>0</v>
      </c>
    </row>
    <row r="39" spans="1:7" ht="15" x14ac:dyDescent="0.25">
      <c r="A39" s="173" t="s">
        <v>96</v>
      </c>
      <c r="B39">
        <v>26</v>
      </c>
      <c r="C39">
        <v>295</v>
      </c>
      <c r="D39">
        <v>78.3</v>
      </c>
      <c r="E39">
        <v>104.2</v>
      </c>
      <c r="F39">
        <v>0</v>
      </c>
      <c r="G39">
        <v>0</v>
      </c>
    </row>
    <row r="40" spans="1:7" ht="15" x14ac:dyDescent="0.25">
      <c r="A40" s="173" t="s">
        <v>69</v>
      </c>
    </row>
    <row r="41" spans="1:7" ht="15" x14ac:dyDescent="0.25">
      <c r="A41" s="173" t="s">
        <v>98</v>
      </c>
      <c r="B41">
        <v>1307.7</v>
      </c>
      <c r="C41">
        <v>1879</v>
      </c>
      <c r="D41">
        <v>1060.9000000000001</v>
      </c>
      <c r="E41">
        <v>1335.6</v>
      </c>
      <c r="F41">
        <v>24.4</v>
      </c>
      <c r="G41">
        <v>0</v>
      </c>
    </row>
    <row r="42" spans="1:7" ht="15" x14ac:dyDescent="0.25">
      <c r="A42" s="173" t="s">
        <v>99</v>
      </c>
      <c r="B42">
        <v>0</v>
      </c>
      <c r="C42">
        <v>8.6999999999999993</v>
      </c>
      <c r="D42">
        <v>6.2</v>
      </c>
      <c r="E42">
        <v>5.5</v>
      </c>
      <c r="F42">
        <v>0</v>
      </c>
      <c r="G42">
        <v>0</v>
      </c>
    </row>
    <row r="43" spans="1:7" ht="15" x14ac:dyDescent="0.25">
      <c r="A43" s="173" t="s">
        <v>100</v>
      </c>
      <c r="B43">
        <v>0</v>
      </c>
      <c r="C43">
        <v>10.7</v>
      </c>
      <c r="D43">
        <v>6.3</v>
      </c>
      <c r="E43">
        <v>5.5</v>
      </c>
      <c r="F43">
        <v>0</v>
      </c>
      <c r="G43">
        <v>0</v>
      </c>
    </row>
    <row r="44" spans="1:7" ht="15" x14ac:dyDescent="0.25">
      <c r="A44" s="173" t="s">
        <v>101</v>
      </c>
      <c r="B44">
        <v>0</v>
      </c>
      <c r="C44">
        <v>148</v>
      </c>
      <c r="D44">
        <v>90.2</v>
      </c>
      <c r="E44">
        <v>26</v>
      </c>
      <c r="F44">
        <v>0</v>
      </c>
      <c r="G44">
        <v>0</v>
      </c>
    </row>
    <row r="45" spans="1:7" ht="15" x14ac:dyDescent="0.25">
      <c r="A45" s="173" t="s">
        <v>102</v>
      </c>
      <c r="B45">
        <v>23</v>
      </c>
      <c r="C45">
        <v>15</v>
      </c>
      <c r="D45">
        <v>2.7</v>
      </c>
      <c r="E45">
        <v>19.5</v>
      </c>
      <c r="F45">
        <v>0</v>
      </c>
      <c r="G45">
        <v>0</v>
      </c>
    </row>
    <row r="46" spans="1:7" ht="15" x14ac:dyDescent="0.25">
      <c r="A46" s="173" t="s">
        <v>103</v>
      </c>
      <c r="B46">
        <v>0.4</v>
      </c>
      <c r="C46">
        <v>3.7</v>
      </c>
      <c r="D46">
        <v>1.4</v>
      </c>
      <c r="E46">
        <v>3.7</v>
      </c>
      <c r="F46">
        <v>0</v>
      </c>
      <c r="G46">
        <v>0</v>
      </c>
    </row>
    <row r="47" spans="1:7" ht="15" x14ac:dyDescent="0.25">
      <c r="A47" s="173" t="s">
        <v>104</v>
      </c>
      <c r="B47">
        <v>25</v>
      </c>
      <c r="C47">
        <v>172</v>
      </c>
      <c r="D47">
        <v>115.9</v>
      </c>
      <c r="E47">
        <v>33</v>
      </c>
      <c r="F47">
        <v>0</v>
      </c>
      <c r="G47">
        <v>0</v>
      </c>
    </row>
    <row r="48" spans="1:7" ht="15" x14ac:dyDescent="0.25">
      <c r="A48" s="173" t="s">
        <v>105</v>
      </c>
      <c r="B48">
        <v>59.8</v>
      </c>
      <c r="C48">
        <v>143.6</v>
      </c>
      <c r="D48">
        <v>48.5</v>
      </c>
      <c r="E48">
        <v>143.1</v>
      </c>
      <c r="F48">
        <v>0</v>
      </c>
      <c r="G48">
        <v>0</v>
      </c>
    </row>
    <row r="49" spans="1:7" ht="15" x14ac:dyDescent="0.25">
      <c r="A49" s="173" t="s">
        <v>106</v>
      </c>
      <c r="B49">
        <v>26.5</v>
      </c>
      <c r="C49">
        <v>65.400000000000006</v>
      </c>
      <c r="D49">
        <v>41.8</v>
      </c>
      <c r="E49">
        <v>58.8</v>
      </c>
      <c r="F49">
        <v>0</v>
      </c>
      <c r="G49">
        <v>0</v>
      </c>
    </row>
    <row r="50" spans="1:7" ht="15" x14ac:dyDescent="0.25">
      <c r="A50" s="173" t="s">
        <v>107</v>
      </c>
      <c r="B50">
        <v>34.9</v>
      </c>
      <c r="C50">
        <v>84.3</v>
      </c>
      <c r="D50">
        <v>100.4</v>
      </c>
      <c r="E50">
        <v>51.6</v>
      </c>
      <c r="F50">
        <v>0</v>
      </c>
      <c r="G50">
        <v>0</v>
      </c>
    </row>
    <row r="51" spans="1:7" ht="15" x14ac:dyDescent="0.25">
      <c r="A51" s="173" t="s">
        <v>109</v>
      </c>
      <c r="B51">
        <v>45.7</v>
      </c>
      <c r="C51">
        <v>41.1</v>
      </c>
      <c r="D51">
        <v>36.5</v>
      </c>
      <c r="E51">
        <v>107.5</v>
      </c>
      <c r="F51">
        <v>0</v>
      </c>
      <c r="G51">
        <v>0</v>
      </c>
    </row>
    <row r="52" spans="1:7" ht="15" x14ac:dyDescent="0.25">
      <c r="A52" s="173" t="s">
        <v>110</v>
      </c>
      <c r="B52">
        <v>0</v>
      </c>
      <c r="C52">
        <v>0</v>
      </c>
      <c r="D52">
        <v>0</v>
      </c>
      <c r="E52">
        <v>7.6</v>
      </c>
      <c r="F52">
        <v>0</v>
      </c>
      <c r="G52">
        <v>0</v>
      </c>
    </row>
    <row r="53" spans="1:7" ht="15" x14ac:dyDescent="0.25">
      <c r="A53" s="173" t="s">
        <v>111</v>
      </c>
      <c r="B53">
        <v>7</v>
      </c>
      <c r="C53">
        <v>0</v>
      </c>
      <c r="D53">
        <v>7.2</v>
      </c>
      <c r="E53">
        <v>7.1</v>
      </c>
      <c r="F53">
        <v>0</v>
      </c>
      <c r="G53">
        <v>0</v>
      </c>
    </row>
    <row r="54" spans="1:7" ht="15" x14ac:dyDescent="0.25">
      <c r="A54" s="173" t="s">
        <v>112</v>
      </c>
      <c r="B54">
        <v>92.5</v>
      </c>
      <c r="C54">
        <v>141</v>
      </c>
      <c r="D54">
        <v>55.9</v>
      </c>
      <c r="E54">
        <v>58</v>
      </c>
      <c r="F54">
        <v>0</v>
      </c>
      <c r="G54">
        <v>0</v>
      </c>
    </row>
    <row r="55" spans="1:7" ht="15" x14ac:dyDescent="0.25">
      <c r="A55" s="173" t="s">
        <v>113</v>
      </c>
      <c r="B55">
        <v>22</v>
      </c>
      <c r="C55">
        <v>66</v>
      </c>
      <c r="D55">
        <v>24</v>
      </c>
      <c r="E55">
        <v>32.700000000000003</v>
      </c>
      <c r="F55">
        <v>0</v>
      </c>
      <c r="G55">
        <v>0</v>
      </c>
    </row>
    <row r="56" spans="1:7" ht="15" x14ac:dyDescent="0.25">
      <c r="A56" s="173" t="s">
        <v>114</v>
      </c>
      <c r="B56">
        <v>0</v>
      </c>
      <c r="C56">
        <v>5.8</v>
      </c>
      <c r="D56">
        <v>3.7</v>
      </c>
      <c r="E56">
        <v>8.4</v>
      </c>
      <c r="F56">
        <v>0</v>
      </c>
      <c r="G56">
        <v>0</v>
      </c>
    </row>
    <row r="57" spans="1:7" ht="15" x14ac:dyDescent="0.25">
      <c r="A57" s="173" t="s">
        <v>115</v>
      </c>
      <c r="B57">
        <v>769.9</v>
      </c>
      <c r="C57">
        <v>813.7</v>
      </c>
      <c r="D57">
        <v>375.5</v>
      </c>
      <c r="E57">
        <v>572.70000000000005</v>
      </c>
      <c r="F57">
        <v>7</v>
      </c>
      <c r="G57">
        <v>0</v>
      </c>
    </row>
    <row r="58" spans="1:7" ht="15" x14ac:dyDescent="0.25">
      <c r="A58" s="173" t="s">
        <v>116</v>
      </c>
      <c r="B58">
        <v>0</v>
      </c>
      <c r="C58">
        <v>0</v>
      </c>
      <c r="D58" t="s">
        <v>94</v>
      </c>
      <c r="E58">
        <v>0</v>
      </c>
      <c r="F58">
        <v>0</v>
      </c>
      <c r="G58">
        <v>0</v>
      </c>
    </row>
    <row r="59" spans="1:7" ht="15" x14ac:dyDescent="0.25">
      <c r="A59" s="173" t="s">
        <v>117</v>
      </c>
      <c r="B59">
        <v>11.8</v>
      </c>
      <c r="C59">
        <v>0</v>
      </c>
      <c r="D59">
        <v>0</v>
      </c>
      <c r="E59">
        <v>24.8</v>
      </c>
      <c r="F59">
        <v>0</v>
      </c>
      <c r="G59">
        <v>0</v>
      </c>
    </row>
    <row r="60" spans="1:7" ht="15" x14ac:dyDescent="0.25">
      <c r="A60" s="173" t="s">
        <v>118</v>
      </c>
      <c r="B60">
        <v>66.099999999999994</v>
      </c>
      <c r="C60">
        <v>86.3</v>
      </c>
      <c r="D60">
        <v>26.3</v>
      </c>
      <c r="E60">
        <v>39.1</v>
      </c>
      <c r="F60">
        <v>6.4</v>
      </c>
      <c r="G60">
        <v>0</v>
      </c>
    </row>
    <row r="61" spans="1:7" ht="15" x14ac:dyDescent="0.25">
      <c r="A61" s="173" t="s">
        <v>119</v>
      </c>
      <c r="B61">
        <v>86.6</v>
      </c>
      <c r="C61">
        <v>40.6</v>
      </c>
      <c r="D61">
        <v>24.8</v>
      </c>
      <c r="E61">
        <v>48.3</v>
      </c>
      <c r="F61">
        <v>11</v>
      </c>
      <c r="G61">
        <v>0</v>
      </c>
    </row>
    <row r="62" spans="1:7" ht="15" x14ac:dyDescent="0.25">
      <c r="A62" s="173" t="s">
        <v>120</v>
      </c>
      <c r="B62">
        <v>13.1</v>
      </c>
      <c r="C62">
        <v>7</v>
      </c>
      <c r="D62">
        <v>10.7</v>
      </c>
      <c r="E62">
        <v>41.8</v>
      </c>
      <c r="F62">
        <v>0</v>
      </c>
      <c r="G62">
        <v>0</v>
      </c>
    </row>
    <row r="63" spans="1:7" ht="15" x14ac:dyDescent="0.25">
      <c r="A63" s="173" t="s">
        <v>121</v>
      </c>
      <c r="B63">
        <v>18.399999999999999</v>
      </c>
      <c r="C63">
        <v>18.8</v>
      </c>
      <c r="D63">
        <v>13.1</v>
      </c>
      <c r="E63">
        <v>19.600000000000001</v>
      </c>
      <c r="F63">
        <v>0</v>
      </c>
      <c r="G63">
        <v>0</v>
      </c>
    </row>
    <row r="64" spans="1:7" ht="15" x14ac:dyDescent="0.25">
      <c r="A64" s="173" t="s">
        <v>122</v>
      </c>
      <c r="B64">
        <v>5</v>
      </c>
      <c r="C64">
        <v>7.5</v>
      </c>
      <c r="D64">
        <v>70.099999999999994</v>
      </c>
      <c r="E64">
        <v>21.3</v>
      </c>
      <c r="F64">
        <v>0</v>
      </c>
      <c r="G64">
        <v>0</v>
      </c>
    </row>
    <row r="65" spans="1:7" ht="15" x14ac:dyDescent="0.25">
      <c r="A65" s="173" t="s">
        <v>65</v>
      </c>
      <c r="B65" t="s">
        <v>66</v>
      </c>
      <c r="C65" t="s">
        <v>67</v>
      </c>
      <c r="D65" t="s">
        <v>66</v>
      </c>
      <c r="E65" t="s">
        <v>66</v>
      </c>
      <c r="F65" t="s">
        <v>66</v>
      </c>
      <c r="G65" t="s">
        <v>68</v>
      </c>
    </row>
    <row r="66" spans="1:7" ht="15" x14ac:dyDescent="0.25">
      <c r="A66" s="173" t="s">
        <v>123</v>
      </c>
      <c r="B66">
        <v>2857.1</v>
      </c>
      <c r="C66">
        <v>4830.3</v>
      </c>
      <c r="D66">
        <v>2583.1999999999998</v>
      </c>
      <c r="E66">
        <v>2493</v>
      </c>
      <c r="F66">
        <v>24.6</v>
      </c>
      <c r="G66">
        <v>0</v>
      </c>
    </row>
    <row r="67" spans="1:7" ht="15" x14ac:dyDescent="0.25">
      <c r="A67" s="173" t="s">
        <v>124</v>
      </c>
      <c r="B67">
        <v>402.4</v>
      </c>
      <c r="C67">
        <v>923.5</v>
      </c>
      <c r="D67">
        <v>0</v>
      </c>
      <c r="E67">
        <v>0</v>
      </c>
      <c r="F67">
        <v>0</v>
      </c>
      <c r="G67">
        <v>0</v>
      </c>
    </row>
    <row r="68" spans="1:7" ht="15" x14ac:dyDescent="0.25">
      <c r="A68" s="173" t="s">
        <v>65</v>
      </c>
      <c r="B68" t="s">
        <v>66</v>
      </c>
      <c r="C68" t="s">
        <v>67</v>
      </c>
      <c r="D68" t="s">
        <v>66</v>
      </c>
      <c r="E68" t="s">
        <v>66</v>
      </c>
      <c r="F68" t="s">
        <v>66</v>
      </c>
      <c r="G68" t="s">
        <v>68</v>
      </c>
    </row>
    <row r="69" spans="1:7" ht="15" x14ac:dyDescent="0.25">
      <c r="A69" s="173" t="s">
        <v>125</v>
      </c>
      <c r="B69">
        <v>3259.5</v>
      </c>
      <c r="C69">
        <v>5753.8</v>
      </c>
      <c r="D69">
        <v>2583.1999999999998</v>
      </c>
      <c r="E69">
        <v>2493</v>
      </c>
      <c r="F69">
        <v>24.6</v>
      </c>
      <c r="G69">
        <v>0</v>
      </c>
    </row>
    <row r="70" spans="1:7" ht="15" x14ac:dyDescent="0.25">
      <c r="A70" s="173" t="s">
        <v>126</v>
      </c>
      <c r="B70" t="s">
        <v>45</v>
      </c>
      <c r="C70" t="s">
        <v>45</v>
      </c>
      <c r="D70">
        <v>0</v>
      </c>
      <c r="E70">
        <v>0</v>
      </c>
      <c r="F70" t="s">
        <v>45</v>
      </c>
      <c r="G70" t="s">
        <v>45</v>
      </c>
    </row>
    <row r="71" spans="1:7" ht="15" x14ac:dyDescent="0.25">
      <c r="A71" s="173" t="s">
        <v>127</v>
      </c>
      <c r="B71">
        <v>0</v>
      </c>
      <c r="C71">
        <v>0</v>
      </c>
      <c r="D71" t="s">
        <v>45</v>
      </c>
      <c r="E71" t="s">
        <v>45</v>
      </c>
      <c r="F71">
        <v>0</v>
      </c>
      <c r="G71">
        <v>0</v>
      </c>
    </row>
    <row r="72" spans="1:7" ht="15" x14ac:dyDescent="0.25">
      <c r="A72" s="173" t="s">
        <v>65</v>
      </c>
      <c r="B72" t="s">
        <v>66</v>
      </c>
      <c r="C72" t="s">
        <v>67</v>
      </c>
      <c r="D72" t="s">
        <v>66</v>
      </c>
      <c r="E72" t="s">
        <v>66</v>
      </c>
      <c r="F72" t="s">
        <v>66</v>
      </c>
      <c r="G72" t="s">
        <v>68</v>
      </c>
    </row>
  </sheetData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9F2CB-32ED-4DA5-BCF1-B423BFA61702}">
  <dimension ref="A1:G72"/>
  <sheetViews>
    <sheetView topLeftCell="A40" workbookViewId="0">
      <selection activeCell="A9" sqref="A9:A72"/>
    </sheetView>
  </sheetViews>
  <sheetFormatPr defaultRowHeight="13.2" x14ac:dyDescent="0.25"/>
  <cols>
    <col min="1" max="1" width="36.55468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271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0</v>
      </c>
      <c r="C12">
        <v>120</v>
      </c>
      <c r="D12">
        <v>29.1</v>
      </c>
      <c r="E12">
        <v>41.6</v>
      </c>
      <c r="F12">
        <v>0</v>
      </c>
      <c r="G12">
        <v>0</v>
      </c>
    </row>
    <row r="13" spans="1:7" ht="15" x14ac:dyDescent="0.25">
      <c r="A13" s="173" t="s">
        <v>71</v>
      </c>
      <c r="B13">
        <v>0</v>
      </c>
      <c r="C13">
        <v>80</v>
      </c>
      <c r="D13">
        <v>29.1</v>
      </c>
      <c r="E13">
        <v>41.6</v>
      </c>
      <c r="F13">
        <v>0</v>
      </c>
      <c r="G13">
        <v>0</v>
      </c>
    </row>
    <row r="14" spans="1:7" ht="15" x14ac:dyDescent="0.25">
      <c r="A14" s="173" t="s">
        <v>72</v>
      </c>
      <c r="B14">
        <v>0</v>
      </c>
      <c r="C14">
        <v>40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173" t="s">
        <v>69</v>
      </c>
    </row>
    <row r="16" spans="1:7" ht="15" x14ac:dyDescent="0.25">
      <c r="A16" s="173" t="s">
        <v>74</v>
      </c>
      <c r="B16">
        <v>514.6</v>
      </c>
      <c r="C16">
        <v>571.9</v>
      </c>
      <c r="D16">
        <v>153</v>
      </c>
      <c r="E16">
        <v>169.8</v>
      </c>
      <c r="F16">
        <v>0</v>
      </c>
      <c r="G16">
        <v>0</v>
      </c>
    </row>
    <row r="17" spans="1:7" ht="15" x14ac:dyDescent="0.25">
      <c r="A17" s="173" t="s">
        <v>69</v>
      </c>
    </row>
    <row r="18" spans="1:7" ht="15" x14ac:dyDescent="0.25">
      <c r="A18" s="173" t="s">
        <v>75</v>
      </c>
      <c r="B18">
        <v>165.6</v>
      </c>
      <c r="C18">
        <v>124.7</v>
      </c>
      <c r="D18">
        <v>176.1</v>
      </c>
      <c r="E18">
        <v>91.3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76</v>
      </c>
      <c r="B20">
        <v>5.8</v>
      </c>
      <c r="C20">
        <v>272.60000000000002</v>
      </c>
      <c r="D20">
        <v>12.5</v>
      </c>
      <c r="E20">
        <v>0.6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77</v>
      </c>
      <c r="B22">
        <v>777.6</v>
      </c>
      <c r="C22">
        <v>1566.4</v>
      </c>
      <c r="D22">
        <v>751.1</v>
      </c>
      <c r="E22">
        <v>574.5</v>
      </c>
      <c r="F22">
        <v>0.2</v>
      </c>
      <c r="G22">
        <v>0</v>
      </c>
    </row>
    <row r="23" spans="1:7" ht="15" x14ac:dyDescent="0.25">
      <c r="A23" s="173" t="s">
        <v>78</v>
      </c>
      <c r="B23">
        <v>0</v>
      </c>
      <c r="C23">
        <v>0</v>
      </c>
      <c r="D23">
        <v>8.8000000000000007</v>
      </c>
      <c r="E23">
        <v>0</v>
      </c>
      <c r="F23">
        <v>0</v>
      </c>
      <c r="G23">
        <v>0</v>
      </c>
    </row>
    <row r="24" spans="1:7" ht="15" x14ac:dyDescent="0.25">
      <c r="A24" s="173" t="s">
        <v>79</v>
      </c>
      <c r="B24">
        <v>0</v>
      </c>
      <c r="C24">
        <v>0</v>
      </c>
      <c r="D24">
        <v>0.8</v>
      </c>
      <c r="E24">
        <v>1.1000000000000001</v>
      </c>
      <c r="F24">
        <v>0</v>
      </c>
      <c r="G24">
        <v>0</v>
      </c>
    </row>
    <row r="25" spans="1:7" ht="15" x14ac:dyDescent="0.25">
      <c r="A25" s="173" t="s">
        <v>80</v>
      </c>
      <c r="B25">
        <v>34.4</v>
      </c>
      <c r="C25">
        <v>0</v>
      </c>
      <c r="D25">
        <v>39</v>
      </c>
      <c r="E25">
        <v>11</v>
      </c>
      <c r="F25">
        <v>0</v>
      </c>
      <c r="G25">
        <v>0</v>
      </c>
    </row>
    <row r="26" spans="1:7" ht="15" x14ac:dyDescent="0.25">
      <c r="A26" s="173" t="s">
        <v>81</v>
      </c>
      <c r="B26">
        <v>202.4</v>
      </c>
      <c r="C26">
        <v>411</v>
      </c>
      <c r="D26">
        <v>202.2</v>
      </c>
      <c r="E26">
        <v>127.7</v>
      </c>
      <c r="F26">
        <v>0.2</v>
      </c>
      <c r="G26">
        <v>0</v>
      </c>
    </row>
    <row r="27" spans="1:7" ht="15" x14ac:dyDescent="0.25">
      <c r="A27" s="173" t="s">
        <v>82</v>
      </c>
      <c r="B27">
        <v>3.3</v>
      </c>
      <c r="C27">
        <v>5.9</v>
      </c>
      <c r="D27">
        <v>16.600000000000001</v>
      </c>
      <c r="E27">
        <v>3.3</v>
      </c>
      <c r="F27">
        <v>0</v>
      </c>
      <c r="G27">
        <v>0</v>
      </c>
    </row>
    <row r="28" spans="1:7" ht="15" x14ac:dyDescent="0.25">
      <c r="A28" s="173" t="s">
        <v>83</v>
      </c>
      <c r="B28">
        <v>317</v>
      </c>
      <c r="C28">
        <v>830.5</v>
      </c>
      <c r="D28">
        <v>402.7</v>
      </c>
      <c r="E28">
        <v>343.7</v>
      </c>
      <c r="F28">
        <v>0</v>
      </c>
      <c r="G28">
        <v>0</v>
      </c>
    </row>
    <row r="29" spans="1:7" ht="15" x14ac:dyDescent="0.25">
      <c r="A29" s="173" t="s">
        <v>84</v>
      </c>
      <c r="B29">
        <v>0</v>
      </c>
      <c r="C29">
        <v>0</v>
      </c>
      <c r="D29">
        <v>19.8</v>
      </c>
      <c r="E29">
        <v>0</v>
      </c>
      <c r="F29">
        <v>0</v>
      </c>
      <c r="G29">
        <v>0</v>
      </c>
    </row>
    <row r="30" spans="1:7" ht="15" x14ac:dyDescent="0.25">
      <c r="A30" s="173" t="s">
        <v>85</v>
      </c>
      <c r="B30">
        <v>22</v>
      </c>
      <c r="C30">
        <v>20</v>
      </c>
      <c r="D30">
        <v>0</v>
      </c>
      <c r="E30">
        <v>2</v>
      </c>
      <c r="F30">
        <v>0</v>
      </c>
      <c r="G30">
        <v>0</v>
      </c>
    </row>
    <row r="31" spans="1:7" ht="15" x14ac:dyDescent="0.25">
      <c r="A31" s="173" t="s">
        <v>86</v>
      </c>
      <c r="B31">
        <v>103.5</v>
      </c>
      <c r="C31">
        <v>119.3</v>
      </c>
      <c r="D31">
        <v>1.7</v>
      </c>
      <c r="E31">
        <v>62.3</v>
      </c>
      <c r="F31">
        <v>0</v>
      </c>
      <c r="G31">
        <v>0</v>
      </c>
    </row>
    <row r="32" spans="1:7" ht="15" x14ac:dyDescent="0.25">
      <c r="A32" s="173" t="s">
        <v>88</v>
      </c>
      <c r="B32">
        <v>94.9</v>
      </c>
      <c r="C32">
        <v>69.8</v>
      </c>
      <c r="D32">
        <v>5.8</v>
      </c>
      <c r="E32">
        <v>23.3</v>
      </c>
      <c r="F32">
        <v>0</v>
      </c>
      <c r="G32">
        <v>0</v>
      </c>
    </row>
    <row r="33" spans="1:7" ht="15" x14ac:dyDescent="0.25">
      <c r="A33" s="173" t="s">
        <v>89</v>
      </c>
      <c r="B33">
        <v>0</v>
      </c>
      <c r="C33">
        <v>110</v>
      </c>
      <c r="D33">
        <v>53.8</v>
      </c>
      <c r="E33">
        <v>0</v>
      </c>
      <c r="F33">
        <v>0</v>
      </c>
      <c r="G33">
        <v>0</v>
      </c>
    </row>
    <row r="34" spans="1:7" ht="15" x14ac:dyDescent="0.25">
      <c r="A34" s="173" t="s">
        <v>69</v>
      </c>
    </row>
    <row r="35" spans="1:7" ht="15" x14ac:dyDescent="0.25">
      <c r="A35" s="173" t="s">
        <v>90</v>
      </c>
      <c r="B35">
        <v>70</v>
      </c>
      <c r="C35">
        <v>289</v>
      </c>
      <c r="D35">
        <v>78.3</v>
      </c>
      <c r="E35">
        <v>202.1</v>
      </c>
      <c r="F35">
        <v>0</v>
      </c>
      <c r="G35">
        <v>0</v>
      </c>
    </row>
    <row r="36" spans="1:7" ht="15" x14ac:dyDescent="0.25">
      <c r="A36" s="173" t="s">
        <v>91</v>
      </c>
      <c r="B36">
        <v>20</v>
      </c>
      <c r="C36">
        <v>0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173" t="s">
        <v>92</v>
      </c>
      <c r="B37">
        <v>0</v>
      </c>
      <c r="C37">
        <v>0</v>
      </c>
      <c r="D37">
        <v>0</v>
      </c>
      <c r="E37">
        <v>66</v>
      </c>
      <c r="F37">
        <v>0</v>
      </c>
      <c r="G37">
        <v>0</v>
      </c>
    </row>
    <row r="38" spans="1:7" ht="15" x14ac:dyDescent="0.25">
      <c r="A38" s="173" t="s">
        <v>93</v>
      </c>
      <c r="B38">
        <v>0</v>
      </c>
      <c r="C38">
        <v>0</v>
      </c>
      <c r="D38" t="s">
        <v>94</v>
      </c>
      <c r="E38">
        <v>31.9</v>
      </c>
      <c r="F38">
        <v>0</v>
      </c>
      <c r="G38">
        <v>0</v>
      </c>
    </row>
    <row r="39" spans="1:7" ht="15" x14ac:dyDescent="0.25">
      <c r="A39" s="173" t="s">
        <v>96</v>
      </c>
      <c r="B39">
        <v>50</v>
      </c>
      <c r="C39">
        <v>289</v>
      </c>
      <c r="D39">
        <v>78.3</v>
      </c>
      <c r="E39">
        <v>104.2</v>
      </c>
      <c r="F39">
        <v>0</v>
      </c>
      <c r="G39">
        <v>0</v>
      </c>
    </row>
    <row r="40" spans="1:7" ht="15" x14ac:dyDescent="0.25">
      <c r="A40" s="173" t="s">
        <v>69</v>
      </c>
    </row>
    <row r="41" spans="1:7" ht="15" x14ac:dyDescent="0.25">
      <c r="A41" s="173" t="s">
        <v>98</v>
      </c>
      <c r="B41">
        <v>1293.7</v>
      </c>
      <c r="C41">
        <v>2004.2</v>
      </c>
      <c r="D41">
        <v>875.6</v>
      </c>
      <c r="E41">
        <v>1124.7</v>
      </c>
      <c r="F41">
        <v>11</v>
      </c>
      <c r="G41">
        <v>0</v>
      </c>
    </row>
    <row r="42" spans="1:7" ht="15" x14ac:dyDescent="0.25">
      <c r="A42" s="173" t="s">
        <v>99</v>
      </c>
      <c r="B42">
        <v>3</v>
      </c>
      <c r="C42">
        <v>11.9</v>
      </c>
      <c r="D42">
        <v>2.4</v>
      </c>
      <c r="E42">
        <v>2.2000000000000002</v>
      </c>
      <c r="F42">
        <v>0</v>
      </c>
      <c r="G42">
        <v>0</v>
      </c>
    </row>
    <row r="43" spans="1:7" ht="15" x14ac:dyDescent="0.25">
      <c r="A43" s="173" t="s">
        <v>100</v>
      </c>
      <c r="B43">
        <v>5.8</v>
      </c>
      <c r="C43">
        <v>10.7</v>
      </c>
      <c r="D43">
        <v>0</v>
      </c>
      <c r="E43">
        <v>5.5</v>
      </c>
      <c r="F43">
        <v>0</v>
      </c>
      <c r="G43">
        <v>0</v>
      </c>
    </row>
    <row r="44" spans="1:7" ht="15" x14ac:dyDescent="0.25">
      <c r="A44" s="173" t="s">
        <v>101</v>
      </c>
      <c r="B44">
        <v>0</v>
      </c>
      <c r="C44">
        <v>148</v>
      </c>
      <c r="D44">
        <v>90.2</v>
      </c>
      <c r="E44">
        <v>26</v>
      </c>
      <c r="F44">
        <v>0</v>
      </c>
      <c r="G44">
        <v>0</v>
      </c>
    </row>
    <row r="45" spans="1:7" ht="15" x14ac:dyDescent="0.25">
      <c r="A45" s="173" t="s">
        <v>102</v>
      </c>
      <c r="B45">
        <v>15</v>
      </c>
      <c r="C45">
        <v>23</v>
      </c>
      <c r="D45">
        <v>0</v>
      </c>
      <c r="E45">
        <v>0</v>
      </c>
      <c r="F45">
        <v>0</v>
      </c>
      <c r="G45">
        <v>0</v>
      </c>
    </row>
    <row r="46" spans="1:7" ht="15" x14ac:dyDescent="0.25">
      <c r="A46" s="173" t="s">
        <v>103</v>
      </c>
      <c r="B46">
        <v>0.7</v>
      </c>
      <c r="C46">
        <v>3.8</v>
      </c>
      <c r="D46">
        <v>1.1000000000000001</v>
      </c>
      <c r="E46">
        <v>3.6</v>
      </c>
      <c r="F46">
        <v>0</v>
      </c>
      <c r="G46">
        <v>0</v>
      </c>
    </row>
    <row r="47" spans="1:7" ht="15" x14ac:dyDescent="0.25">
      <c r="A47" s="173" t="s">
        <v>104</v>
      </c>
      <c r="B47">
        <v>27.5</v>
      </c>
      <c r="C47">
        <v>169</v>
      </c>
      <c r="D47">
        <v>115.9</v>
      </c>
      <c r="E47">
        <v>33</v>
      </c>
      <c r="F47">
        <v>0</v>
      </c>
      <c r="G47">
        <v>0</v>
      </c>
    </row>
    <row r="48" spans="1:7" ht="15" x14ac:dyDescent="0.25">
      <c r="A48" s="173" t="s">
        <v>105</v>
      </c>
      <c r="B48">
        <v>36.799999999999997</v>
      </c>
      <c r="C48">
        <v>161.6</v>
      </c>
      <c r="D48">
        <v>48.5</v>
      </c>
      <c r="E48">
        <v>123.3</v>
      </c>
      <c r="F48">
        <v>0</v>
      </c>
      <c r="G48">
        <v>0</v>
      </c>
    </row>
    <row r="49" spans="1:7" ht="15" x14ac:dyDescent="0.25">
      <c r="A49" s="173" t="s">
        <v>106</v>
      </c>
      <c r="B49">
        <v>29.5</v>
      </c>
      <c r="C49">
        <v>65.400000000000006</v>
      </c>
      <c r="D49">
        <v>41.8</v>
      </c>
      <c r="E49">
        <v>58.8</v>
      </c>
      <c r="F49">
        <v>0</v>
      </c>
      <c r="G49">
        <v>0</v>
      </c>
    </row>
    <row r="50" spans="1:7" ht="15" x14ac:dyDescent="0.25">
      <c r="A50" s="173" t="s">
        <v>107</v>
      </c>
      <c r="B50">
        <v>34.9</v>
      </c>
      <c r="C50">
        <v>78.3</v>
      </c>
      <c r="D50">
        <v>100.4</v>
      </c>
      <c r="E50">
        <v>51.6</v>
      </c>
      <c r="F50">
        <v>0</v>
      </c>
      <c r="G50">
        <v>0</v>
      </c>
    </row>
    <row r="51" spans="1:7" ht="15" x14ac:dyDescent="0.25">
      <c r="A51" s="173" t="s">
        <v>109</v>
      </c>
      <c r="B51">
        <v>68.7</v>
      </c>
      <c r="C51">
        <v>87.2</v>
      </c>
      <c r="D51">
        <v>19.7</v>
      </c>
      <c r="E51">
        <v>76.5</v>
      </c>
      <c r="F51">
        <v>0</v>
      </c>
      <c r="G51">
        <v>0</v>
      </c>
    </row>
    <row r="52" spans="1:7" ht="15" x14ac:dyDescent="0.25">
      <c r="A52" s="173" t="s">
        <v>110</v>
      </c>
      <c r="B52">
        <v>0</v>
      </c>
      <c r="C52">
        <v>0</v>
      </c>
      <c r="D52">
        <v>0</v>
      </c>
      <c r="E52">
        <v>7.6</v>
      </c>
      <c r="F52">
        <v>0</v>
      </c>
      <c r="G52">
        <v>0</v>
      </c>
    </row>
    <row r="53" spans="1:7" ht="15" x14ac:dyDescent="0.25">
      <c r="A53" s="173" t="s">
        <v>111</v>
      </c>
      <c r="B53">
        <v>7</v>
      </c>
      <c r="C53">
        <v>0</v>
      </c>
      <c r="D53">
        <v>7.2</v>
      </c>
      <c r="E53">
        <v>7.1</v>
      </c>
      <c r="F53">
        <v>0</v>
      </c>
      <c r="G53">
        <v>0</v>
      </c>
    </row>
    <row r="54" spans="1:7" ht="15" x14ac:dyDescent="0.25">
      <c r="A54" s="173" t="s">
        <v>112</v>
      </c>
      <c r="B54">
        <v>92.5</v>
      </c>
      <c r="C54">
        <v>147</v>
      </c>
      <c r="D54">
        <v>55.9</v>
      </c>
      <c r="E54">
        <v>50.3</v>
      </c>
      <c r="F54">
        <v>0</v>
      </c>
      <c r="G54">
        <v>0</v>
      </c>
    </row>
    <row r="55" spans="1:7" ht="15" x14ac:dyDescent="0.25">
      <c r="A55" s="173" t="s">
        <v>113</v>
      </c>
      <c r="B55">
        <v>22</v>
      </c>
      <c r="C55">
        <v>66</v>
      </c>
      <c r="D55">
        <v>24</v>
      </c>
      <c r="E55">
        <v>32.700000000000003</v>
      </c>
      <c r="F55">
        <v>0</v>
      </c>
      <c r="G55">
        <v>0</v>
      </c>
    </row>
    <row r="56" spans="1:7" ht="15" x14ac:dyDescent="0.25">
      <c r="A56" s="173" t="s">
        <v>114</v>
      </c>
      <c r="B56">
        <v>2.2000000000000002</v>
      </c>
      <c r="C56">
        <v>11.9</v>
      </c>
      <c r="D56">
        <v>2.1</v>
      </c>
      <c r="E56">
        <v>2.2999999999999998</v>
      </c>
      <c r="F56">
        <v>0</v>
      </c>
      <c r="G56">
        <v>0</v>
      </c>
    </row>
    <row r="57" spans="1:7" ht="15" x14ac:dyDescent="0.25">
      <c r="A57" s="173" t="s">
        <v>115</v>
      </c>
      <c r="B57">
        <v>750</v>
      </c>
      <c r="C57">
        <v>848.9</v>
      </c>
      <c r="D57">
        <v>270.2</v>
      </c>
      <c r="E57">
        <v>472.5</v>
      </c>
      <c r="F57">
        <v>0</v>
      </c>
      <c r="G57">
        <v>0</v>
      </c>
    </row>
    <row r="58" spans="1:7" ht="15" x14ac:dyDescent="0.25">
      <c r="A58" s="173" t="s">
        <v>116</v>
      </c>
      <c r="B58">
        <v>0</v>
      </c>
      <c r="C58">
        <v>0</v>
      </c>
      <c r="D58" t="s">
        <v>94</v>
      </c>
      <c r="E58">
        <v>0</v>
      </c>
      <c r="F58">
        <v>0</v>
      </c>
      <c r="G58">
        <v>0</v>
      </c>
    </row>
    <row r="59" spans="1:7" ht="15" x14ac:dyDescent="0.25">
      <c r="A59" s="173" t="s">
        <v>117</v>
      </c>
      <c r="B59">
        <v>10.5</v>
      </c>
      <c r="C59">
        <v>0</v>
      </c>
      <c r="D59">
        <v>0</v>
      </c>
      <c r="E59">
        <v>24.8</v>
      </c>
      <c r="F59">
        <v>0</v>
      </c>
      <c r="G59">
        <v>0</v>
      </c>
    </row>
    <row r="60" spans="1:7" ht="15" x14ac:dyDescent="0.25">
      <c r="A60" s="173" t="s">
        <v>118</v>
      </c>
      <c r="B60">
        <v>24.5</v>
      </c>
      <c r="C60">
        <v>104.6</v>
      </c>
      <c r="D60">
        <v>26.3</v>
      </c>
      <c r="E60">
        <v>21</v>
      </c>
      <c r="F60">
        <v>0</v>
      </c>
      <c r="G60">
        <v>0</v>
      </c>
    </row>
    <row r="61" spans="1:7" ht="15" x14ac:dyDescent="0.25">
      <c r="A61" s="173" t="s">
        <v>119</v>
      </c>
      <c r="B61">
        <v>86.6</v>
      </c>
      <c r="C61">
        <v>41.2</v>
      </c>
      <c r="D61">
        <v>24.8</v>
      </c>
      <c r="E61">
        <v>48.3</v>
      </c>
      <c r="F61">
        <v>11</v>
      </c>
      <c r="G61">
        <v>0</v>
      </c>
    </row>
    <row r="62" spans="1:7" ht="15" x14ac:dyDescent="0.25">
      <c r="A62" s="173" t="s">
        <v>120</v>
      </c>
      <c r="B62">
        <v>13.1</v>
      </c>
      <c r="C62">
        <v>7</v>
      </c>
      <c r="D62">
        <v>8.5</v>
      </c>
      <c r="E62">
        <v>36.799999999999997</v>
      </c>
      <c r="F62">
        <v>0</v>
      </c>
      <c r="G62">
        <v>0</v>
      </c>
    </row>
    <row r="63" spans="1:7" ht="15" x14ac:dyDescent="0.25">
      <c r="A63" s="173" t="s">
        <v>121</v>
      </c>
      <c r="B63">
        <v>28.4</v>
      </c>
      <c r="C63">
        <v>18.8</v>
      </c>
      <c r="D63">
        <v>0</v>
      </c>
      <c r="E63">
        <v>19.600000000000001</v>
      </c>
      <c r="F63">
        <v>0</v>
      </c>
      <c r="G63">
        <v>0</v>
      </c>
    </row>
    <row r="64" spans="1:7" ht="15" x14ac:dyDescent="0.25">
      <c r="A64" s="173" t="s">
        <v>122</v>
      </c>
      <c r="B64">
        <v>35</v>
      </c>
      <c r="C64">
        <v>0</v>
      </c>
      <c r="D64">
        <v>36.6</v>
      </c>
      <c r="E64">
        <v>21.3</v>
      </c>
      <c r="F64">
        <v>0</v>
      </c>
      <c r="G64">
        <v>0</v>
      </c>
    </row>
    <row r="65" spans="1:7" ht="15" x14ac:dyDescent="0.25">
      <c r="A65" s="173" t="s">
        <v>65</v>
      </c>
      <c r="B65" t="s">
        <v>66</v>
      </c>
      <c r="C65" t="s">
        <v>67</v>
      </c>
      <c r="D65" t="s">
        <v>66</v>
      </c>
      <c r="E65" t="s">
        <v>66</v>
      </c>
      <c r="F65" t="s">
        <v>66</v>
      </c>
      <c r="G65" t="s">
        <v>68</v>
      </c>
    </row>
    <row r="66" spans="1:7" ht="15" x14ac:dyDescent="0.25">
      <c r="A66" s="173" t="s">
        <v>123</v>
      </c>
      <c r="B66">
        <v>2827.2</v>
      </c>
      <c r="C66">
        <v>4948.8</v>
      </c>
      <c r="D66">
        <v>2075.8000000000002</v>
      </c>
      <c r="E66">
        <v>2204.6</v>
      </c>
      <c r="F66">
        <v>11.2</v>
      </c>
      <c r="G66">
        <v>0</v>
      </c>
    </row>
    <row r="67" spans="1:7" ht="15" x14ac:dyDescent="0.25">
      <c r="A67" s="173" t="s">
        <v>124</v>
      </c>
      <c r="B67">
        <v>518.4</v>
      </c>
      <c r="C67">
        <v>843.5</v>
      </c>
      <c r="D67">
        <v>0</v>
      </c>
      <c r="E67">
        <v>0</v>
      </c>
      <c r="F67">
        <v>0</v>
      </c>
      <c r="G67">
        <v>0</v>
      </c>
    </row>
    <row r="68" spans="1:7" ht="15" x14ac:dyDescent="0.25">
      <c r="A68" s="173" t="s">
        <v>65</v>
      </c>
      <c r="B68" t="s">
        <v>66</v>
      </c>
      <c r="C68" t="s">
        <v>67</v>
      </c>
      <c r="D68" t="s">
        <v>66</v>
      </c>
      <c r="E68" t="s">
        <v>66</v>
      </c>
      <c r="F68" t="s">
        <v>66</v>
      </c>
      <c r="G68" t="s">
        <v>68</v>
      </c>
    </row>
    <row r="69" spans="1:7" ht="15" x14ac:dyDescent="0.25">
      <c r="A69" s="173" t="s">
        <v>125</v>
      </c>
      <c r="B69">
        <v>3345.6</v>
      </c>
      <c r="C69">
        <v>5792.2</v>
      </c>
      <c r="D69">
        <v>2075.8000000000002</v>
      </c>
      <c r="E69">
        <v>2204.6</v>
      </c>
      <c r="F69">
        <v>11.2</v>
      </c>
      <c r="G69">
        <v>0</v>
      </c>
    </row>
    <row r="70" spans="1:7" ht="15" x14ac:dyDescent="0.25">
      <c r="A70" s="173" t="s">
        <v>126</v>
      </c>
      <c r="B70" t="s">
        <v>45</v>
      </c>
      <c r="C70" t="s">
        <v>45</v>
      </c>
      <c r="D70">
        <v>0</v>
      </c>
      <c r="E70">
        <v>0</v>
      </c>
      <c r="F70" t="s">
        <v>45</v>
      </c>
      <c r="G70" t="s">
        <v>45</v>
      </c>
    </row>
    <row r="71" spans="1:7" ht="15" x14ac:dyDescent="0.25">
      <c r="A71" s="173" t="s">
        <v>127</v>
      </c>
      <c r="B71">
        <v>0</v>
      </c>
      <c r="C71">
        <v>0</v>
      </c>
      <c r="D71" t="s">
        <v>45</v>
      </c>
      <c r="E71" t="s">
        <v>45</v>
      </c>
      <c r="F71">
        <v>0</v>
      </c>
      <c r="G71">
        <v>0</v>
      </c>
    </row>
    <row r="72" spans="1:7" ht="15" x14ac:dyDescent="0.25">
      <c r="A72" s="173" t="s">
        <v>65</v>
      </c>
      <c r="B72" t="s">
        <v>66</v>
      </c>
      <c r="C72" t="s">
        <v>67</v>
      </c>
      <c r="D72" t="s">
        <v>66</v>
      </c>
      <c r="E72" t="s">
        <v>66</v>
      </c>
      <c r="F72" t="s">
        <v>66</v>
      </c>
      <c r="G72" t="s">
        <v>68</v>
      </c>
    </row>
  </sheetData>
  <pageMargins left="0.7" right="0.7" top="0.75" bottom="0.75" header="0.3" footer="0.3"/>
  <pageSetup orientation="portrait" horizontalDpi="1200" verticalDpi="1200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30211-2115-4AD1-86E7-9CFC644B057B}">
  <dimension ref="A1:G71"/>
  <sheetViews>
    <sheetView topLeftCell="A35" workbookViewId="0">
      <selection activeCell="A9" sqref="A9:A71"/>
    </sheetView>
  </sheetViews>
  <sheetFormatPr defaultRowHeight="13.2" x14ac:dyDescent="0.25"/>
  <cols>
    <col min="1" max="1" width="40.33203125" customWidth="1"/>
    <col min="2" max="2" width="14.33203125" customWidth="1"/>
    <col min="3" max="3" width="13.109375" customWidth="1"/>
    <col min="4" max="4" width="10.33203125" customWidth="1"/>
    <col min="5" max="5" width="10.109375" customWidth="1"/>
    <col min="6" max="6" width="13.44140625" customWidth="1"/>
    <col min="7" max="7" width="12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272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0</v>
      </c>
      <c r="C12">
        <v>120</v>
      </c>
      <c r="D12">
        <v>29.1</v>
      </c>
      <c r="E12">
        <v>41.6</v>
      </c>
      <c r="F12">
        <v>0</v>
      </c>
      <c r="G12">
        <v>0</v>
      </c>
    </row>
    <row r="13" spans="1:7" ht="15" x14ac:dyDescent="0.25">
      <c r="A13" s="173" t="s">
        <v>71</v>
      </c>
      <c r="B13">
        <v>0</v>
      </c>
      <c r="C13">
        <v>80</v>
      </c>
      <c r="D13">
        <v>29.1</v>
      </c>
      <c r="E13">
        <v>41.6</v>
      </c>
      <c r="F13">
        <v>0</v>
      </c>
      <c r="G13">
        <v>0</v>
      </c>
    </row>
    <row r="14" spans="1:7" ht="15" x14ac:dyDescent="0.25">
      <c r="A14" s="173" t="s">
        <v>72</v>
      </c>
      <c r="B14">
        <v>0</v>
      </c>
      <c r="C14">
        <v>40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173" t="s">
        <v>69</v>
      </c>
    </row>
    <row r="16" spans="1:7" ht="15" x14ac:dyDescent="0.25">
      <c r="A16" s="173" t="s">
        <v>74</v>
      </c>
      <c r="B16">
        <v>503</v>
      </c>
      <c r="C16">
        <v>571.4</v>
      </c>
      <c r="D16">
        <v>153</v>
      </c>
      <c r="E16">
        <v>135.4</v>
      </c>
      <c r="F16">
        <v>0</v>
      </c>
      <c r="G16">
        <v>0</v>
      </c>
    </row>
    <row r="17" spans="1:7" ht="15" x14ac:dyDescent="0.25">
      <c r="A17" s="173" t="s">
        <v>69</v>
      </c>
    </row>
    <row r="18" spans="1:7" ht="15" x14ac:dyDescent="0.25">
      <c r="A18" s="173" t="s">
        <v>75</v>
      </c>
      <c r="B18">
        <v>171.8</v>
      </c>
      <c r="C18">
        <v>124.7</v>
      </c>
      <c r="D18">
        <v>167.6</v>
      </c>
      <c r="E18">
        <v>91.3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76</v>
      </c>
      <c r="B20">
        <v>9</v>
      </c>
      <c r="C20">
        <v>273.2</v>
      </c>
      <c r="D20">
        <v>8.3000000000000007</v>
      </c>
      <c r="E20">
        <v>0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77</v>
      </c>
      <c r="B22">
        <v>926.3</v>
      </c>
      <c r="C22">
        <v>1477</v>
      </c>
      <c r="D22">
        <v>496.1</v>
      </c>
      <c r="E22">
        <v>508.5</v>
      </c>
      <c r="F22">
        <v>0.2</v>
      </c>
      <c r="G22">
        <v>0</v>
      </c>
    </row>
    <row r="23" spans="1:7" ht="15" x14ac:dyDescent="0.25">
      <c r="A23" s="173" t="s">
        <v>79</v>
      </c>
      <c r="B23">
        <v>0</v>
      </c>
      <c r="C23">
        <v>0</v>
      </c>
      <c r="D23">
        <v>0.8</v>
      </c>
      <c r="E23">
        <v>1.1000000000000001</v>
      </c>
      <c r="F23">
        <v>0</v>
      </c>
      <c r="G23">
        <v>0</v>
      </c>
    </row>
    <row r="24" spans="1:7" ht="15" x14ac:dyDescent="0.25">
      <c r="A24" s="173" t="s">
        <v>80</v>
      </c>
      <c r="B24">
        <v>34.4</v>
      </c>
      <c r="C24">
        <v>0</v>
      </c>
      <c r="D24">
        <v>39</v>
      </c>
      <c r="E24">
        <v>11</v>
      </c>
      <c r="F24">
        <v>0</v>
      </c>
      <c r="G24">
        <v>0</v>
      </c>
    </row>
    <row r="25" spans="1:7" ht="15" x14ac:dyDescent="0.25">
      <c r="A25" s="173" t="s">
        <v>81</v>
      </c>
      <c r="B25">
        <v>269.89999999999998</v>
      </c>
      <c r="C25">
        <v>411</v>
      </c>
      <c r="D25">
        <v>124.2</v>
      </c>
      <c r="E25">
        <v>127.7</v>
      </c>
      <c r="F25">
        <v>0.2</v>
      </c>
      <c r="G25">
        <v>0</v>
      </c>
    </row>
    <row r="26" spans="1:7" ht="15" x14ac:dyDescent="0.25">
      <c r="A26" s="173" t="s">
        <v>82</v>
      </c>
      <c r="B26">
        <v>3</v>
      </c>
      <c r="C26">
        <v>5</v>
      </c>
      <c r="D26">
        <v>2.8</v>
      </c>
      <c r="E26">
        <v>3.1</v>
      </c>
      <c r="F26">
        <v>0</v>
      </c>
      <c r="G26">
        <v>0</v>
      </c>
    </row>
    <row r="27" spans="1:7" ht="15" x14ac:dyDescent="0.25">
      <c r="A27" s="173" t="s">
        <v>83</v>
      </c>
      <c r="B27">
        <v>399</v>
      </c>
      <c r="C27">
        <v>797.5</v>
      </c>
      <c r="D27">
        <v>248.3</v>
      </c>
      <c r="E27">
        <v>278.60000000000002</v>
      </c>
      <c r="F27">
        <v>0</v>
      </c>
      <c r="G27">
        <v>0</v>
      </c>
    </row>
    <row r="28" spans="1:7" ht="15" x14ac:dyDescent="0.25">
      <c r="A28" s="173" t="s">
        <v>84</v>
      </c>
      <c r="B28">
        <v>0</v>
      </c>
      <c r="C28">
        <v>0</v>
      </c>
      <c r="D28">
        <v>19.8</v>
      </c>
      <c r="E28">
        <v>0</v>
      </c>
      <c r="F28">
        <v>0</v>
      </c>
      <c r="G28">
        <v>0</v>
      </c>
    </row>
    <row r="29" spans="1:7" ht="15" x14ac:dyDescent="0.25">
      <c r="A29" s="173" t="s">
        <v>85</v>
      </c>
      <c r="B29">
        <v>22</v>
      </c>
      <c r="C29">
        <v>20</v>
      </c>
      <c r="D29">
        <v>0</v>
      </c>
      <c r="E29">
        <v>2</v>
      </c>
      <c r="F29">
        <v>0</v>
      </c>
      <c r="G29">
        <v>0</v>
      </c>
    </row>
    <row r="30" spans="1:7" ht="15" x14ac:dyDescent="0.25">
      <c r="A30" s="173" t="s">
        <v>86</v>
      </c>
      <c r="B30">
        <v>103.5</v>
      </c>
      <c r="C30">
        <v>63.7</v>
      </c>
      <c r="D30">
        <v>1.7</v>
      </c>
      <c r="E30">
        <v>61.6</v>
      </c>
      <c r="F30">
        <v>0</v>
      </c>
      <c r="G30">
        <v>0</v>
      </c>
    </row>
    <row r="31" spans="1:7" ht="15" x14ac:dyDescent="0.25">
      <c r="A31" s="173" t="s">
        <v>88</v>
      </c>
      <c r="B31">
        <v>94.5</v>
      </c>
      <c r="C31">
        <v>69.8</v>
      </c>
      <c r="D31">
        <v>5.8</v>
      </c>
      <c r="E31">
        <v>23.3</v>
      </c>
      <c r="F31">
        <v>0</v>
      </c>
      <c r="G31">
        <v>0</v>
      </c>
    </row>
    <row r="32" spans="1:7" ht="15" x14ac:dyDescent="0.25">
      <c r="A32" s="173" t="s">
        <v>89</v>
      </c>
      <c r="B32">
        <v>0</v>
      </c>
      <c r="C32">
        <v>110</v>
      </c>
      <c r="D32">
        <v>53.8</v>
      </c>
      <c r="E32">
        <v>0</v>
      </c>
      <c r="F32">
        <v>0</v>
      </c>
      <c r="G32">
        <v>0</v>
      </c>
    </row>
    <row r="33" spans="1:7" ht="15" x14ac:dyDescent="0.25">
      <c r="A33" s="173" t="s">
        <v>69</v>
      </c>
    </row>
    <row r="34" spans="1:7" ht="15" x14ac:dyDescent="0.25">
      <c r="A34" s="173" t="s">
        <v>90</v>
      </c>
      <c r="B34">
        <v>70</v>
      </c>
      <c r="C34">
        <v>289</v>
      </c>
      <c r="D34">
        <v>50.2</v>
      </c>
      <c r="E34">
        <v>170.2</v>
      </c>
      <c r="F34">
        <v>0</v>
      </c>
      <c r="G34">
        <v>0</v>
      </c>
    </row>
    <row r="35" spans="1:7" ht="15" x14ac:dyDescent="0.25">
      <c r="A35" s="173" t="s">
        <v>91</v>
      </c>
      <c r="B35">
        <v>20</v>
      </c>
      <c r="C35">
        <v>0</v>
      </c>
      <c r="D35">
        <v>0</v>
      </c>
      <c r="E35">
        <v>0</v>
      </c>
      <c r="F35">
        <v>0</v>
      </c>
      <c r="G35">
        <v>0</v>
      </c>
    </row>
    <row r="36" spans="1:7" ht="15" x14ac:dyDescent="0.25">
      <c r="A36" s="173" t="s">
        <v>92</v>
      </c>
      <c r="B36">
        <v>0</v>
      </c>
      <c r="C36">
        <v>0</v>
      </c>
      <c r="D36">
        <v>0</v>
      </c>
      <c r="E36">
        <v>66</v>
      </c>
      <c r="F36">
        <v>0</v>
      </c>
      <c r="G36">
        <v>0</v>
      </c>
    </row>
    <row r="37" spans="1:7" ht="15" x14ac:dyDescent="0.25">
      <c r="A37" s="173" t="s">
        <v>93</v>
      </c>
      <c r="B37">
        <v>0</v>
      </c>
      <c r="C37">
        <v>0</v>
      </c>
      <c r="D37" t="s">
        <v>94</v>
      </c>
      <c r="E37">
        <v>0</v>
      </c>
      <c r="F37">
        <v>0</v>
      </c>
      <c r="G37">
        <v>0</v>
      </c>
    </row>
    <row r="38" spans="1:7" ht="15" x14ac:dyDescent="0.25">
      <c r="A38" s="173" t="s">
        <v>96</v>
      </c>
      <c r="B38">
        <v>50</v>
      </c>
      <c r="C38">
        <v>289</v>
      </c>
      <c r="D38">
        <v>50.1</v>
      </c>
      <c r="E38">
        <v>104.2</v>
      </c>
      <c r="F38">
        <v>0</v>
      </c>
      <c r="G38">
        <v>0</v>
      </c>
    </row>
    <row r="39" spans="1:7" ht="15" x14ac:dyDescent="0.25">
      <c r="A39" s="173" t="s">
        <v>69</v>
      </c>
    </row>
    <row r="40" spans="1:7" ht="15" x14ac:dyDescent="0.25">
      <c r="A40" s="173" t="s">
        <v>98</v>
      </c>
      <c r="B40">
        <v>1322.2</v>
      </c>
      <c r="C40">
        <v>2070.1999999999998</v>
      </c>
      <c r="D40">
        <v>776.3</v>
      </c>
      <c r="E40">
        <v>911.7</v>
      </c>
      <c r="F40">
        <v>11</v>
      </c>
      <c r="G40">
        <v>0</v>
      </c>
    </row>
    <row r="41" spans="1:7" ht="15" x14ac:dyDescent="0.25">
      <c r="A41" s="173" t="s">
        <v>99</v>
      </c>
      <c r="B41">
        <v>3</v>
      </c>
      <c r="C41">
        <v>11.9</v>
      </c>
      <c r="D41">
        <v>2.4</v>
      </c>
      <c r="E41">
        <v>2.2000000000000002</v>
      </c>
      <c r="F41">
        <v>0</v>
      </c>
      <c r="G41">
        <v>0</v>
      </c>
    </row>
    <row r="42" spans="1:7" ht="15" x14ac:dyDescent="0.25">
      <c r="A42" s="173" t="s">
        <v>100</v>
      </c>
      <c r="B42">
        <v>5.8</v>
      </c>
      <c r="C42">
        <v>10.7</v>
      </c>
      <c r="D42">
        <v>0</v>
      </c>
      <c r="E42">
        <v>5.5</v>
      </c>
      <c r="F42">
        <v>0</v>
      </c>
      <c r="G42">
        <v>0</v>
      </c>
    </row>
    <row r="43" spans="1:7" ht="15" x14ac:dyDescent="0.25">
      <c r="A43" s="173" t="s">
        <v>101</v>
      </c>
      <c r="B43">
        <v>0</v>
      </c>
      <c r="C43">
        <v>147.5</v>
      </c>
      <c r="D43">
        <v>90.2</v>
      </c>
      <c r="E43">
        <v>26</v>
      </c>
      <c r="F43">
        <v>0</v>
      </c>
      <c r="G43">
        <v>0</v>
      </c>
    </row>
    <row r="44" spans="1:7" ht="15" x14ac:dyDescent="0.25">
      <c r="A44" s="173" t="s">
        <v>102</v>
      </c>
      <c r="B44">
        <v>15</v>
      </c>
      <c r="C44">
        <v>23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173" t="s">
        <v>103</v>
      </c>
      <c r="B45">
        <v>0.7</v>
      </c>
      <c r="C45">
        <v>4.5</v>
      </c>
      <c r="D45">
        <v>1.1000000000000001</v>
      </c>
      <c r="E45">
        <v>2.9</v>
      </c>
      <c r="F45">
        <v>0</v>
      </c>
      <c r="G45">
        <v>0</v>
      </c>
    </row>
    <row r="46" spans="1:7" ht="15" x14ac:dyDescent="0.25">
      <c r="A46" s="173" t="s">
        <v>104</v>
      </c>
      <c r="B46">
        <v>27.5</v>
      </c>
      <c r="C46">
        <v>169</v>
      </c>
      <c r="D46">
        <v>115.9</v>
      </c>
      <c r="E46">
        <v>33</v>
      </c>
      <c r="F46">
        <v>0</v>
      </c>
      <c r="G46">
        <v>0</v>
      </c>
    </row>
    <row r="47" spans="1:7" ht="15" x14ac:dyDescent="0.25">
      <c r="A47" s="173" t="s">
        <v>105</v>
      </c>
      <c r="B47">
        <v>43.3</v>
      </c>
      <c r="C47">
        <v>208.9</v>
      </c>
      <c r="D47">
        <v>35.5</v>
      </c>
      <c r="E47">
        <v>63.2</v>
      </c>
      <c r="F47">
        <v>0</v>
      </c>
      <c r="G47">
        <v>0</v>
      </c>
    </row>
    <row r="48" spans="1:7" ht="15" x14ac:dyDescent="0.25">
      <c r="A48" s="173" t="s">
        <v>106</v>
      </c>
      <c r="B48">
        <v>29.5</v>
      </c>
      <c r="C48">
        <v>65.3</v>
      </c>
      <c r="D48">
        <v>41.8</v>
      </c>
      <c r="E48">
        <v>36</v>
      </c>
      <c r="F48">
        <v>0</v>
      </c>
      <c r="G48">
        <v>0</v>
      </c>
    </row>
    <row r="49" spans="1:7" ht="15" x14ac:dyDescent="0.25">
      <c r="A49" s="173" t="s">
        <v>107</v>
      </c>
      <c r="B49">
        <v>33.5</v>
      </c>
      <c r="C49">
        <v>74.3</v>
      </c>
      <c r="D49">
        <v>100.4</v>
      </c>
      <c r="E49">
        <v>49.6</v>
      </c>
      <c r="F49">
        <v>0</v>
      </c>
      <c r="G49">
        <v>0</v>
      </c>
    </row>
    <row r="50" spans="1:7" ht="15" x14ac:dyDescent="0.25">
      <c r="A50" s="173" t="s">
        <v>109</v>
      </c>
      <c r="B50">
        <v>68.7</v>
      </c>
      <c r="C50">
        <v>87.2</v>
      </c>
      <c r="D50">
        <v>19.7</v>
      </c>
      <c r="E50">
        <v>76.5</v>
      </c>
      <c r="F50">
        <v>0</v>
      </c>
      <c r="G50">
        <v>0</v>
      </c>
    </row>
    <row r="51" spans="1:7" ht="15" x14ac:dyDescent="0.25">
      <c r="A51" s="173" t="s">
        <v>110</v>
      </c>
      <c r="B51">
        <v>0</v>
      </c>
      <c r="C51">
        <v>0</v>
      </c>
      <c r="D51">
        <v>0</v>
      </c>
      <c r="E51">
        <v>7.6</v>
      </c>
      <c r="F51">
        <v>0</v>
      </c>
      <c r="G51">
        <v>0</v>
      </c>
    </row>
    <row r="52" spans="1:7" ht="15" x14ac:dyDescent="0.25">
      <c r="A52" s="173" t="s">
        <v>111</v>
      </c>
      <c r="B52">
        <v>0</v>
      </c>
      <c r="C52">
        <v>0</v>
      </c>
      <c r="D52">
        <v>7.2</v>
      </c>
      <c r="E52">
        <v>7.1</v>
      </c>
      <c r="F52">
        <v>0</v>
      </c>
      <c r="G52">
        <v>0</v>
      </c>
    </row>
    <row r="53" spans="1:7" ht="15" x14ac:dyDescent="0.25">
      <c r="A53" s="173" t="s">
        <v>112</v>
      </c>
      <c r="B53">
        <v>96.8</v>
      </c>
      <c r="C53">
        <v>111</v>
      </c>
      <c r="D53">
        <v>25.9</v>
      </c>
      <c r="E53">
        <v>50.3</v>
      </c>
      <c r="F53">
        <v>0</v>
      </c>
      <c r="G53">
        <v>0</v>
      </c>
    </row>
    <row r="54" spans="1:7" ht="15" x14ac:dyDescent="0.25">
      <c r="A54" s="173" t="s">
        <v>113</v>
      </c>
      <c r="B54">
        <v>22</v>
      </c>
      <c r="C54">
        <v>66</v>
      </c>
      <c r="D54">
        <v>24</v>
      </c>
      <c r="E54">
        <v>32.700000000000003</v>
      </c>
      <c r="F54">
        <v>0</v>
      </c>
      <c r="G54">
        <v>0</v>
      </c>
    </row>
    <row r="55" spans="1:7" ht="15" x14ac:dyDescent="0.25">
      <c r="A55" s="173" t="s">
        <v>114</v>
      </c>
      <c r="B55">
        <v>2.2000000000000002</v>
      </c>
      <c r="C55">
        <v>11.9</v>
      </c>
      <c r="D55">
        <v>2.1</v>
      </c>
      <c r="E55">
        <v>2.2999999999999998</v>
      </c>
      <c r="F55">
        <v>0</v>
      </c>
      <c r="G55">
        <v>0</v>
      </c>
    </row>
    <row r="56" spans="1:7" ht="15" x14ac:dyDescent="0.25">
      <c r="A56" s="173" t="s">
        <v>115</v>
      </c>
      <c r="B56">
        <v>795.1</v>
      </c>
      <c r="C56">
        <v>884.3</v>
      </c>
      <c r="D56">
        <v>220.1</v>
      </c>
      <c r="E56">
        <v>369.4</v>
      </c>
      <c r="F56">
        <v>0</v>
      </c>
      <c r="G56">
        <v>0</v>
      </c>
    </row>
    <row r="57" spans="1:7" ht="15" x14ac:dyDescent="0.25">
      <c r="A57" s="173" t="s">
        <v>116</v>
      </c>
      <c r="B57">
        <v>0</v>
      </c>
      <c r="C57">
        <v>0</v>
      </c>
      <c r="D57" t="s">
        <v>94</v>
      </c>
      <c r="E57">
        <v>0</v>
      </c>
      <c r="F57">
        <v>0</v>
      </c>
      <c r="G57">
        <v>0</v>
      </c>
    </row>
    <row r="58" spans="1:7" ht="15" x14ac:dyDescent="0.25">
      <c r="A58" s="173" t="s">
        <v>117</v>
      </c>
      <c r="B58">
        <v>10.5</v>
      </c>
      <c r="C58">
        <v>0</v>
      </c>
      <c r="D58">
        <v>0</v>
      </c>
      <c r="E58">
        <v>24.8</v>
      </c>
      <c r="F58">
        <v>0</v>
      </c>
      <c r="G58">
        <v>0</v>
      </c>
    </row>
    <row r="59" spans="1:7" ht="15" x14ac:dyDescent="0.25">
      <c r="A59" s="173" t="s">
        <v>118</v>
      </c>
      <c r="B59">
        <v>24.5</v>
      </c>
      <c r="C59">
        <v>104.6</v>
      </c>
      <c r="D59">
        <v>26.3</v>
      </c>
      <c r="E59">
        <v>21</v>
      </c>
      <c r="F59">
        <v>0</v>
      </c>
      <c r="G59">
        <v>0</v>
      </c>
    </row>
    <row r="60" spans="1:7" ht="15" x14ac:dyDescent="0.25">
      <c r="A60" s="173" t="s">
        <v>119</v>
      </c>
      <c r="B60">
        <v>73.599999999999994</v>
      </c>
      <c r="C60">
        <v>64.5</v>
      </c>
      <c r="D60">
        <v>24.8</v>
      </c>
      <c r="E60">
        <v>23.9</v>
      </c>
      <c r="F60">
        <v>11</v>
      </c>
      <c r="G60">
        <v>0</v>
      </c>
    </row>
    <row r="61" spans="1:7" ht="15" x14ac:dyDescent="0.25">
      <c r="A61" s="173" t="s">
        <v>120</v>
      </c>
      <c r="B61">
        <v>19.100000000000001</v>
      </c>
      <c r="C61">
        <v>7</v>
      </c>
      <c r="D61">
        <v>2.4</v>
      </c>
      <c r="E61">
        <v>36.799999999999997</v>
      </c>
      <c r="F61">
        <v>0</v>
      </c>
      <c r="G61">
        <v>0</v>
      </c>
    </row>
    <row r="62" spans="1:7" ht="15" x14ac:dyDescent="0.25">
      <c r="A62" s="173" t="s">
        <v>121</v>
      </c>
      <c r="B62">
        <v>28.4</v>
      </c>
      <c r="C62">
        <v>18.8</v>
      </c>
      <c r="D62">
        <v>0</v>
      </c>
      <c r="E62">
        <v>19.600000000000001</v>
      </c>
      <c r="F62">
        <v>0</v>
      </c>
      <c r="G62">
        <v>0</v>
      </c>
    </row>
    <row r="63" spans="1:7" ht="15" x14ac:dyDescent="0.25">
      <c r="A63" s="173" t="s">
        <v>122</v>
      </c>
      <c r="B63">
        <v>23</v>
      </c>
      <c r="C63">
        <v>0</v>
      </c>
      <c r="D63">
        <v>36.6</v>
      </c>
      <c r="E63">
        <v>21.3</v>
      </c>
      <c r="F63">
        <v>0</v>
      </c>
      <c r="G63">
        <v>0</v>
      </c>
    </row>
    <row r="64" spans="1:7" ht="15" x14ac:dyDescent="0.25">
      <c r="A64" s="173" t="s">
        <v>65</v>
      </c>
      <c r="B64" t="s">
        <v>66</v>
      </c>
      <c r="C64" t="s">
        <v>67</v>
      </c>
      <c r="D64" t="s">
        <v>66</v>
      </c>
      <c r="E64" t="s">
        <v>66</v>
      </c>
      <c r="F64" t="s">
        <v>66</v>
      </c>
      <c r="G64" t="s">
        <v>68</v>
      </c>
    </row>
    <row r="65" spans="1:7" ht="15" x14ac:dyDescent="0.25">
      <c r="A65" s="173" t="s">
        <v>123</v>
      </c>
      <c r="B65">
        <v>3002.1</v>
      </c>
      <c r="C65">
        <v>4925.6000000000004</v>
      </c>
      <c r="D65">
        <v>1680.7</v>
      </c>
      <c r="E65">
        <v>1858.7</v>
      </c>
      <c r="F65">
        <v>11.2</v>
      </c>
      <c r="G65">
        <v>0</v>
      </c>
    </row>
    <row r="66" spans="1:7" ht="15" x14ac:dyDescent="0.25">
      <c r="A66" s="173" t="s">
        <v>124</v>
      </c>
      <c r="B66">
        <v>505.4</v>
      </c>
      <c r="C66">
        <v>800.5</v>
      </c>
      <c r="D66">
        <v>0</v>
      </c>
      <c r="E66">
        <v>0</v>
      </c>
      <c r="F66">
        <v>0</v>
      </c>
      <c r="G66">
        <v>0</v>
      </c>
    </row>
    <row r="67" spans="1:7" ht="15" x14ac:dyDescent="0.25">
      <c r="A67" s="173" t="s">
        <v>65</v>
      </c>
      <c r="B67" t="s">
        <v>66</v>
      </c>
      <c r="C67" t="s">
        <v>67</v>
      </c>
      <c r="D67" t="s">
        <v>66</v>
      </c>
      <c r="E67" t="s">
        <v>66</v>
      </c>
      <c r="F67" t="s">
        <v>66</v>
      </c>
      <c r="G67" t="s">
        <v>68</v>
      </c>
    </row>
    <row r="68" spans="1:7" ht="15" x14ac:dyDescent="0.25">
      <c r="A68" s="173" t="s">
        <v>125</v>
      </c>
      <c r="B68">
        <v>3507.5</v>
      </c>
      <c r="C68">
        <v>5726.1</v>
      </c>
      <c r="D68">
        <v>1680.7</v>
      </c>
      <c r="E68">
        <v>1858.7</v>
      </c>
      <c r="F68">
        <v>11.2</v>
      </c>
      <c r="G68">
        <v>0</v>
      </c>
    </row>
    <row r="69" spans="1:7" ht="15" x14ac:dyDescent="0.25">
      <c r="A69" s="173" t="s">
        <v>126</v>
      </c>
      <c r="B69" t="s">
        <v>45</v>
      </c>
      <c r="C69" t="s">
        <v>45</v>
      </c>
      <c r="D69">
        <v>0</v>
      </c>
      <c r="E69">
        <v>0</v>
      </c>
      <c r="F69" t="s">
        <v>45</v>
      </c>
      <c r="G69" t="s">
        <v>45</v>
      </c>
    </row>
    <row r="70" spans="1:7" ht="15" x14ac:dyDescent="0.25">
      <c r="A70" s="173" t="s">
        <v>127</v>
      </c>
      <c r="B70">
        <v>0</v>
      </c>
      <c r="C70">
        <v>0</v>
      </c>
      <c r="D70" t="s">
        <v>45</v>
      </c>
      <c r="E70" t="s">
        <v>45</v>
      </c>
      <c r="F70">
        <v>0</v>
      </c>
      <c r="G70">
        <v>0</v>
      </c>
    </row>
    <row r="71" spans="1:7" ht="15" x14ac:dyDescent="0.25">
      <c r="A71" s="173" t="s">
        <v>65</v>
      </c>
      <c r="B71" t="s">
        <v>66</v>
      </c>
      <c r="C71" t="s">
        <v>67</v>
      </c>
      <c r="D71" t="s">
        <v>66</v>
      </c>
      <c r="E71" t="s">
        <v>66</v>
      </c>
      <c r="F71" t="s">
        <v>66</v>
      </c>
      <c r="G71" t="s">
        <v>68</v>
      </c>
    </row>
  </sheetData>
  <pageMargins left="0.7" right="0.7" top="0.75" bottom="0.75" header="0.3" footer="0.3"/>
  <pageSetup orientation="portrait" horizontalDpi="1200" verticalDpi="1200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36D1E-0BDA-476F-A949-5814D3C2DB2B}">
  <dimension ref="A1:G70"/>
  <sheetViews>
    <sheetView topLeftCell="A34" workbookViewId="0">
      <selection activeCell="A44" sqref="A44"/>
    </sheetView>
  </sheetViews>
  <sheetFormatPr defaultRowHeight="13.2" x14ac:dyDescent="0.25"/>
  <cols>
    <col min="1" max="1" width="29.88671875" customWidth="1"/>
    <col min="2" max="2" width="15.33203125" customWidth="1"/>
    <col min="3" max="3" width="13.44140625" customWidth="1"/>
    <col min="4" max="4" width="12.6640625" customWidth="1"/>
    <col min="5" max="5" width="10.44140625" customWidth="1"/>
    <col min="6" max="6" width="12.44140625" customWidth="1"/>
    <col min="7" max="7" width="14.1093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273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0</v>
      </c>
      <c r="C12">
        <v>100</v>
      </c>
      <c r="D12">
        <v>29.1</v>
      </c>
      <c r="E12">
        <v>41.6</v>
      </c>
      <c r="F12">
        <v>0</v>
      </c>
      <c r="G12">
        <v>0</v>
      </c>
    </row>
    <row r="13" spans="1:7" ht="15" x14ac:dyDescent="0.25">
      <c r="A13" s="173" t="s">
        <v>71</v>
      </c>
      <c r="B13">
        <v>0</v>
      </c>
      <c r="C13">
        <v>80</v>
      </c>
      <c r="D13">
        <v>29.1</v>
      </c>
      <c r="E13">
        <v>41.6</v>
      </c>
      <c r="F13">
        <v>0</v>
      </c>
      <c r="G13">
        <v>0</v>
      </c>
    </row>
    <row r="14" spans="1:7" ht="15" x14ac:dyDescent="0.25">
      <c r="A14" s="173" t="s">
        <v>72</v>
      </c>
      <c r="B14">
        <v>0</v>
      </c>
      <c r="C14">
        <v>20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173" t="s">
        <v>69</v>
      </c>
    </row>
    <row r="16" spans="1:7" ht="15" x14ac:dyDescent="0.25">
      <c r="A16" s="173" t="s">
        <v>74</v>
      </c>
      <c r="B16">
        <v>453.7</v>
      </c>
      <c r="C16">
        <v>545.29999999999995</v>
      </c>
      <c r="D16">
        <v>153</v>
      </c>
      <c r="E16">
        <v>135.4</v>
      </c>
      <c r="F16">
        <v>0</v>
      </c>
      <c r="G16">
        <v>0</v>
      </c>
    </row>
    <row r="17" spans="1:7" ht="15" x14ac:dyDescent="0.25">
      <c r="A17" s="173" t="s">
        <v>69</v>
      </c>
    </row>
    <row r="18" spans="1:7" ht="15" x14ac:dyDescent="0.25">
      <c r="A18" s="173" t="s">
        <v>75</v>
      </c>
      <c r="B18">
        <v>206.6</v>
      </c>
      <c r="C18">
        <v>80</v>
      </c>
      <c r="D18">
        <v>131.1</v>
      </c>
      <c r="E18">
        <v>91.3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76</v>
      </c>
      <c r="B20">
        <v>14.5</v>
      </c>
      <c r="C20">
        <v>272.2</v>
      </c>
      <c r="D20">
        <v>2.8</v>
      </c>
      <c r="E20">
        <v>0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77</v>
      </c>
      <c r="B22">
        <v>929.4</v>
      </c>
      <c r="C22">
        <v>1403.8</v>
      </c>
      <c r="D22">
        <v>491.5</v>
      </c>
      <c r="E22">
        <v>482</v>
      </c>
      <c r="F22">
        <v>0.2</v>
      </c>
      <c r="G22">
        <v>0</v>
      </c>
    </row>
    <row r="23" spans="1:7" ht="15" x14ac:dyDescent="0.25">
      <c r="A23" s="173" t="s">
        <v>79</v>
      </c>
      <c r="B23">
        <v>0</v>
      </c>
      <c r="C23">
        <v>0.1</v>
      </c>
      <c r="D23">
        <v>0.8</v>
      </c>
      <c r="E23">
        <v>1</v>
      </c>
      <c r="F23">
        <v>0</v>
      </c>
      <c r="G23">
        <v>0</v>
      </c>
    </row>
    <row r="24" spans="1:7" ht="15" x14ac:dyDescent="0.25">
      <c r="A24" s="173" t="s">
        <v>80</v>
      </c>
      <c r="B24">
        <v>35.4</v>
      </c>
      <c r="C24">
        <v>0</v>
      </c>
      <c r="D24">
        <v>38</v>
      </c>
      <c r="E24">
        <v>11</v>
      </c>
      <c r="F24">
        <v>0</v>
      </c>
      <c r="G24">
        <v>0</v>
      </c>
    </row>
    <row r="25" spans="1:7" ht="15" x14ac:dyDescent="0.25">
      <c r="A25" s="173" t="s">
        <v>81</v>
      </c>
      <c r="B25">
        <v>268.39999999999998</v>
      </c>
      <c r="C25">
        <v>430.2</v>
      </c>
      <c r="D25">
        <v>124.2</v>
      </c>
      <c r="E25">
        <v>127.7</v>
      </c>
      <c r="F25">
        <v>0.2</v>
      </c>
      <c r="G25">
        <v>0</v>
      </c>
    </row>
    <row r="26" spans="1:7" ht="15" x14ac:dyDescent="0.25">
      <c r="A26" s="173" t="s">
        <v>82</v>
      </c>
      <c r="B26">
        <v>4</v>
      </c>
      <c r="C26">
        <v>4.5</v>
      </c>
      <c r="D26">
        <v>1.9</v>
      </c>
      <c r="E26">
        <v>3.1</v>
      </c>
      <c r="F26">
        <v>0</v>
      </c>
      <c r="G26">
        <v>0</v>
      </c>
    </row>
    <row r="27" spans="1:7" ht="15" x14ac:dyDescent="0.25">
      <c r="A27" s="173" t="s">
        <v>83</v>
      </c>
      <c r="B27">
        <v>399</v>
      </c>
      <c r="C27">
        <v>710</v>
      </c>
      <c r="D27">
        <v>248.3</v>
      </c>
      <c r="E27">
        <v>256</v>
      </c>
      <c r="F27">
        <v>0</v>
      </c>
      <c r="G27">
        <v>0</v>
      </c>
    </row>
    <row r="28" spans="1:7" ht="15" x14ac:dyDescent="0.25">
      <c r="A28" s="173" t="s">
        <v>84</v>
      </c>
      <c r="B28">
        <v>0</v>
      </c>
      <c r="C28">
        <v>0</v>
      </c>
      <c r="D28">
        <v>19.8</v>
      </c>
      <c r="E28">
        <v>0</v>
      </c>
      <c r="F28">
        <v>0</v>
      </c>
      <c r="G28">
        <v>0</v>
      </c>
    </row>
    <row r="29" spans="1:7" ht="15" x14ac:dyDescent="0.25">
      <c r="A29" s="173" t="s">
        <v>85</v>
      </c>
      <c r="B29">
        <v>22</v>
      </c>
      <c r="C29">
        <v>20</v>
      </c>
      <c r="D29">
        <v>0</v>
      </c>
      <c r="E29">
        <v>2</v>
      </c>
      <c r="F29">
        <v>0</v>
      </c>
      <c r="G29">
        <v>0</v>
      </c>
    </row>
    <row r="30" spans="1:7" ht="15" x14ac:dyDescent="0.25">
      <c r="A30" s="173" t="s">
        <v>86</v>
      </c>
      <c r="B30">
        <v>103.9</v>
      </c>
      <c r="C30">
        <v>66</v>
      </c>
      <c r="D30">
        <v>1.3</v>
      </c>
      <c r="E30">
        <v>59.1</v>
      </c>
      <c r="F30">
        <v>0</v>
      </c>
      <c r="G30">
        <v>0</v>
      </c>
    </row>
    <row r="31" spans="1:7" ht="15" x14ac:dyDescent="0.25">
      <c r="A31" s="173" t="s">
        <v>88</v>
      </c>
      <c r="B31">
        <v>96.7</v>
      </c>
      <c r="C31">
        <v>63</v>
      </c>
      <c r="D31">
        <v>3.5</v>
      </c>
      <c r="E31">
        <v>21.9</v>
      </c>
      <c r="F31">
        <v>0</v>
      </c>
      <c r="G31">
        <v>0</v>
      </c>
    </row>
    <row r="32" spans="1:7" ht="15" x14ac:dyDescent="0.25">
      <c r="A32" s="173" t="s">
        <v>89</v>
      </c>
      <c r="B32">
        <v>0</v>
      </c>
      <c r="C32">
        <v>110</v>
      </c>
      <c r="D32">
        <v>53.8</v>
      </c>
      <c r="E32">
        <v>0</v>
      </c>
      <c r="F32">
        <v>0</v>
      </c>
      <c r="G32">
        <v>0</v>
      </c>
    </row>
    <row r="33" spans="1:7" ht="15" x14ac:dyDescent="0.25">
      <c r="A33" s="173" t="s">
        <v>69</v>
      </c>
    </row>
    <row r="34" spans="1:7" ht="15" x14ac:dyDescent="0.25">
      <c r="A34" s="173" t="s">
        <v>90</v>
      </c>
      <c r="B34">
        <v>50</v>
      </c>
      <c r="C34">
        <v>259</v>
      </c>
      <c r="D34">
        <v>50.2</v>
      </c>
      <c r="E34">
        <v>142.4</v>
      </c>
      <c r="F34">
        <v>0</v>
      </c>
      <c r="G34">
        <v>0</v>
      </c>
    </row>
    <row r="35" spans="1:7" ht="15" x14ac:dyDescent="0.25">
      <c r="A35" s="173" t="s">
        <v>92</v>
      </c>
      <c r="B35">
        <v>0</v>
      </c>
      <c r="C35">
        <v>32</v>
      </c>
      <c r="D35">
        <v>0</v>
      </c>
      <c r="E35">
        <v>66</v>
      </c>
      <c r="F35">
        <v>0</v>
      </c>
      <c r="G35">
        <v>0</v>
      </c>
    </row>
    <row r="36" spans="1:7" ht="15" x14ac:dyDescent="0.25">
      <c r="A36" s="173" t="s">
        <v>93</v>
      </c>
      <c r="B36">
        <v>0</v>
      </c>
      <c r="C36">
        <v>0</v>
      </c>
      <c r="D36" t="s">
        <v>94</v>
      </c>
      <c r="E36">
        <v>0</v>
      </c>
      <c r="F36">
        <v>0</v>
      </c>
      <c r="G36">
        <v>0</v>
      </c>
    </row>
    <row r="37" spans="1:7" ht="15" x14ac:dyDescent="0.25">
      <c r="A37" s="173" t="s">
        <v>96</v>
      </c>
      <c r="B37">
        <v>50</v>
      </c>
      <c r="C37">
        <v>227</v>
      </c>
      <c r="D37">
        <v>50.1</v>
      </c>
      <c r="E37">
        <v>76.400000000000006</v>
      </c>
      <c r="F37">
        <v>0</v>
      </c>
      <c r="G37">
        <v>0</v>
      </c>
    </row>
    <row r="38" spans="1:7" ht="15" x14ac:dyDescent="0.25">
      <c r="A38" s="173" t="s">
        <v>69</v>
      </c>
    </row>
    <row r="39" spans="1:7" ht="15" x14ac:dyDescent="0.25">
      <c r="A39" s="173" t="s">
        <v>98</v>
      </c>
      <c r="B39">
        <v>1347.6</v>
      </c>
      <c r="C39">
        <v>2003.1</v>
      </c>
      <c r="D39">
        <v>586.70000000000005</v>
      </c>
      <c r="E39">
        <v>824.2</v>
      </c>
      <c r="F39">
        <v>11</v>
      </c>
      <c r="G39">
        <v>0</v>
      </c>
    </row>
    <row r="40" spans="1:7" ht="15" x14ac:dyDescent="0.25">
      <c r="A40" s="173" t="s">
        <v>99</v>
      </c>
      <c r="B40">
        <v>2.8</v>
      </c>
      <c r="C40">
        <v>11.9</v>
      </c>
      <c r="D40">
        <v>2.4</v>
      </c>
      <c r="E40">
        <v>2.2000000000000002</v>
      </c>
      <c r="F40">
        <v>0</v>
      </c>
      <c r="G40">
        <v>0</v>
      </c>
    </row>
    <row r="41" spans="1:7" ht="15" x14ac:dyDescent="0.25">
      <c r="A41" s="173" t="s">
        <v>100</v>
      </c>
      <c r="B41">
        <v>4.5999999999999996</v>
      </c>
      <c r="C41">
        <v>5.4</v>
      </c>
      <c r="D41">
        <v>0</v>
      </c>
      <c r="E41">
        <v>5.5</v>
      </c>
      <c r="F41">
        <v>0</v>
      </c>
      <c r="G41">
        <v>0</v>
      </c>
    </row>
    <row r="42" spans="1:7" ht="15" x14ac:dyDescent="0.25">
      <c r="A42" s="173" t="s">
        <v>101</v>
      </c>
      <c r="B42">
        <v>0</v>
      </c>
      <c r="C42">
        <v>165</v>
      </c>
      <c r="D42">
        <v>57.2</v>
      </c>
      <c r="E42">
        <v>0</v>
      </c>
      <c r="F42">
        <v>0</v>
      </c>
      <c r="G42">
        <v>0</v>
      </c>
    </row>
    <row r="43" spans="1:7" ht="15" x14ac:dyDescent="0.25">
      <c r="A43" s="173" t="s">
        <v>102</v>
      </c>
      <c r="B43">
        <v>15</v>
      </c>
      <c r="C43">
        <v>23</v>
      </c>
      <c r="D43">
        <v>0</v>
      </c>
      <c r="E43">
        <v>0</v>
      </c>
      <c r="F43">
        <v>0</v>
      </c>
      <c r="G43">
        <v>0</v>
      </c>
    </row>
    <row r="44" spans="1:7" ht="15" x14ac:dyDescent="0.25">
      <c r="A44" s="173" t="s">
        <v>103</v>
      </c>
      <c r="B44">
        <v>0.3</v>
      </c>
      <c r="C44">
        <v>4.9000000000000004</v>
      </c>
      <c r="D44">
        <v>0.8</v>
      </c>
      <c r="E44">
        <v>2.5</v>
      </c>
      <c r="F44">
        <v>0</v>
      </c>
      <c r="G44">
        <v>0</v>
      </c>
    </row>
    <row r="45" spans="1:7" ht="15" x14ac:dyDescent="0.25">
      <c r="A45" s="173" t="s">
        <v>104</v>
      </c>
      <c r="B45">
        <v>30</v>
      </c>
      <c r="C45">
        <v>159</v>
      </c>
      <c r="D45">
        <v>35.200000000000003</v>
      </c>
      <c r="E45">
        <v>33</v>
      </c>
      <c r="F45">
        <v>0</v>
      </c>
      <c r="G45">
        <v>0</v>
      </c>
    </row>
    <row r="46" spans="1:7" ht="15" x14ac:dyDescent="0.25">
      <c r="A46" s="173" t="s">
        <v>105</v>
      </c>
      <c r="B46">
        <v>51.3</v>
      </c>
      <c r="C46">
        <v>208.9</v>
      </c>
      <c r="D46">
        <v>28.4</v>
      </c>
      <c r="E46">
        <v>63.2</v>
      </c>
      <c r="F46">
        <v>0</v>
      </c>
      <c r="G46">
        <v>0</v>
      </c>
    </row>
    <row r="47" spans="1:7" ht="15" x14ac:dyDescent="0.25">
      <c r="A47" s="173" t="s">
        <v>106</v>
      </c>
      <c r="B47">
        <v>26.5</v>
      </c>
      <c r="C47">
        <v>48.3</v>
      </c>
      <c r="D47">
        <v>34</v>
      </c>
      <c r="E47">
        <v>36</v>
      </c>
      <c r="F47">
        <v>0</v>
      </c>
      <c r="G47">
        <v>0</v>
      </c>
    </row>
    <row r="48" spans="1:7" ht="15" x14ac:dyDescent="0.25">
      <c r="A48" s="173" t="s">
        <v>107</v>
      </c>
      <c r="B48">
        <v>27</v>
      </c>
      <c r="C48">
        <v>52.8</v>
      </c>
      <c r="D48">
        <v>100.4</v>
      </c>
      <c r="E48">
        <v>49.6</v>
      </c>
      <c r="F48">
        <v>0</v>
      </c>
      <c r="G48">
        <v>0</v>
      </c>
    </row>
    <row r="49" spans="1:7" ht="15" x14ac:dyDescent="0.25">
      <c r="A49" s="173" t="s">
        <v>109</v>
      </c>
      <c r="B49">
        <v>68.7</v>
      </c>
      <c r="C49">
        <v>87.2</v>
      </c>
      <c r="D49">
        <v>19.7</v>
      </c>
      <c r="E49">
        <v>76.5</v>
      </c>
      <c r="F49">
        <v>0</v>
      </c>
      <c r="G49">
        <v>0</v>
      </c>
    </row>
    <row r="50" spans="1:7" ht="15" x14ac:dyDescent="0.25">
      <c r="A50" s="173" t="s">
        <v>110</v>
      </c>
      <c r="B50">
        <v>0</v>
      </c>
      <c r="C50">
        <v>0</v>
      </c>
      <c r="D50">
        <v>0</v>
      </c>
      <c r="E50">
        <v>7.6</v>
      </c>
      <c r="F50">
        <v>0</v>
      </c>
      <c r="G50">
        <v>0</v>
      </c>
    </row>
    <row r="51" spans="1:7" ht="15" x14ac:dyDescent="0.25">
      <c r="A51" s="173" t="s">
        <v>111</v>
      </c>
      <c r="B51">
        <v>0</v>
      </c>
      <c r="C51">
        <v>7.1</v>
      </c>
      <c r="D51">
        <v>7.2</v>
      </c>
      <c r="E51">
        <v>0</v>
      </c>
      <c r="F51">
        <v>0</v>
      </c>
      <c r="G51">
        <v>0</v>
      </c>
    </row>
    <row r="52" spans="1:7" ht="15" x14ac:dyDescent="0.25">
      <c r="A52" s="173" t="s">
        <v>112</v>
      </c>
      <c r="B52">
        <v>102.7</v>
      </c>
      <c r="C52">
        <v>130</v>
      </c>
      <c r="D52">
        <v>18.3</v>
      </c>
      <c r="E52">
        <v>32</v>
      </c>
      <c r="F52">
        <v>0</v>
      </c>
      <c r="G52">
        <v>0</v>
      </c>
    </row>
    <row r="53" spans="1:7" ht="15" x14ac:dyDescent="0.25">
      <c r="A53" s="173" t="s">
        <v>113</v>
      </c>
      <c r="B53">
        <v>22</v>
      </c>
      <c r="C53">
        <v>66</v>
      </c>
      <c r="D53">
        <v>24</v>
      </c>
      <c r="E53">
        <v>32.700000000000003</v>
      </c>
      <c r="F53">
        <v>0</v>
      </c>
      <c r="G53">
        <v>0</v>
      </c>
    </row>
    <row r="54" spans="1:7" ht="15" x14ac:dyDescent="0.25">
      <c r="A54" s="173" t="s">
        <v>114</v>
      </c>
      <c r="B54">
        <v>2.1</v>
      </c>
      <c r="C54">
        <v>11.9</v>
      </c>
      <c r="D54">
        <v>2.1</v>
      </c>
      <c r="E54">
        <v>2.2999999999999998</v>
      </c>
      <c r="F54">
        <v>0</v>
      </c>
      <c r="G54">
        <v>0</v>
      </c>
    </row>
    <row r="55" spans="1:7" ht="15" x14ac:dyDescent="0.25">
      <c r="A55" s="173" t="s">
        <v>115</v>
      </c>
      <c r="B55">
        <v>791.1</v>
      </c>
      <c r="C55">
        <v>848</v>
      </c>
      <c r="D55">
        <v>188.9</v>
      </c>
      <c r="E55">
        <v>355.1</v>
      </c>
      <c r="F55">
        <v>0</v>
      </c>
      <c r="G55">
        <v>0</v>
      </c>
    </row>
    <row r="56" spans="1:7" ht="15" x14ac:dyDescent="0.25">
      <c r="A56" s="173" t="s">
        <v>116</v>
      </c>
      <c r="B56">
        <v>0</v>
      </c>
      <c r="C56">
        <v>0</v>
      </c>
      <c r="D56" t="s">
        <v>94</v>
      </c>
      <c r="E56">
        <v>0</v>
      </c>
      <c r="F56">
        <v>0</v>
      </c>
      <c r="G56">
        <v>0</v>
      </c>
    </row>
    <row r="57" spans="1:7" ht="15" x14ac:dyDescent="0.25">
      <c r="A57" s="173" t="s">
        <v>117</v>
      </c>
      <c r="B57">
        <v>7.5</v>
      </c>
      <c r="C57">
        <v>0</v>
      </c>
      <c r="D57">
        <v>0</v>
      </c>
      <c r="E57">
        <v>24.8</v>
      </c>
      <c r="F57">
        <v>0</v>
      </c>
      <c r="G57">
        <v>0</v>
      </c>
    </row>
    <row r="58" spans="1:7" ht="15" x14ac:dyDescent="0.25">
      <c r="A58" s="173" t="s">
        <v>118</v>
      </c>
      <c r="B58">
        <v>24.5</v>
      </c>
      <c r="C58">
        <v>104.6</v>
      </c>
      <c r="D58">
        <v>26.3</v>
      </c>
      <c r="E58">
        <v>21</v>
      </c>
      <c r="F58">
        <v>0</v>
      </c>
      <c r="G58">
        <v>0</v>
      </c>
    </row>
    <row r="59" spans="1:7" ht="15" x14ac:dyDescent="0.25">
      <c r="A59" s="173" t="s">
        <v>119</v>
      </c>
      <c r="B59">
        <v>101.1</v>
      </c>
      <c r="C59">
        <v>43.5</v>
      </c>
      <c r="D59">
        <v>2.8</v>
      </c>
      <c r="E59">
        <v>23.9</v>
      </c>
      <c r="F59">
        <v>11</v>
      </c>
      <c r="G59">
        <v>0</v>
      </c>
    </row>
    <row r="60" spans="1:7" ht="15" x14ac:dyDescent="0.25">
      <c r="A60" s="173" t="s">
        <v>120</v>
      </c>
      <c r="B60">
        <v>19.100000000000001</v>
      </c>
      <c r="C60">
        <v>7</v>
      </c>
      <c r="D60">
        <v>2.4</v>
      </c>
      <c r="E60">
        <v>36.799999999999997</v>
      </c>
      <c r="F60">
        <v>0</v>
      </c>
      <c r="G60">
        <v>0</v>
      </c>
    </row>
    <row r="61" spans="1:7" ht="15" x14ac:dyDescent="0.25">
      <c r="A61" s="173" t="s">
        <v>121</v>
      </c>
      <c r="B61">
        <v>28.4</v>
      </c>
      <c r="C61">
        <v>18.8</v>
      </c>
      <c r="D61">
        <v>0</v>
      </c>
      <c r="E61">
        <v>19.600000000000001</v>
      </c>
      <c r="F61">
        <v>0</v>
      </c>
      <c r="G61">
        <v>0</v>
      </c>
    </row>
    <row r="62" spans="1:7" ht="15" x14ac:dyDescent="0.25">
      <c r="A62" s="173" t="s">
        <v>122</v>
      </c>
      <c r="B62">
        <v>23</v>
      </c>
      <c r="C62">
        <v>0</v>
      </c>
      <c r="D62">
        <v>36.6</v>
      </c>
      <c r="E62">
        <v>0</v>
      </c>
      <c r="F62">
        <v>0</v>
      </c>
      <c r="G62">
        <v>0</v>
      </c>
    </row>
    <row r="63" spans="1:7" ht="15" x14ac:dyDescent="0.25">
      <c r="A63" s="173" t="s">
        <v>65</v>
      </c>
      <c r="B63" t="s">
        <v>66</v>
      </c>
      <c r="C63" t="s">
        <v>67</v>
      </c>
      <c r="D63" t="s">
        <v>66</v>
      </c>
      <c r="E63" t="s">
        <v>66</v>
      </c>
      <c r="F63" t="s">
        <v>66</v>
      </c>
      <c r="G63" t="s">
        <v>68</v>
      </c>
    </row>
    <row r="64" spans="1:7" ht="15" x14ac:dyDescent="0.25">
      <c r="A64" s="173" t="s">
        <v>123</v>
      </c>
      <c r="B64">
        <v>3001.7</v>
      </c>
      <c r="C64">
        <v>4663.3</v>
      </c>
      <c r="D64">
        <v>1444.4</v>
      </c>
      <c r="E64">
        <v>1716.9</v>
      </c>
      <c r="F64">
        <v>11.2</v>
      </c>
      <c r="G64">
        <v>0</v>
      </c>
    </row>
    <row r="65" spans="1:7" ht="15" x14ac:dyDescent="0.25">
      <c r="A65" s="173" t="s">
        <v>124</v>
      </c>
      <c r="B65">
        <v>571.4</v>
      </c>
      <c r="C65">
        <v>693.5</v>
      </c>
      <c r="D65">
        <v>0</v>
      </c>
      <c r="E65">
        <v>0</v>
      </c>
      <c r="F65">
        <v>0</v>
      </c>
      <c r="G65">
        <v>0</v>
      </c>
    </row>
    <row r="66" spans="1:7" ht="15" x14ac:dyDescent="0.25">
      <c r="A66" s="173" t="s">
        <v>65</v>
      </c>
      <c r="B66" t="s">
        <v>66</v>
      </c>
      <c r="C66" t="s">
        <v>67</v>
      </c>
      <c r="D66" t="s">
        <v>66</v>
      </c>
      <c r="E66" t="s">
        <v>66</v>
      </c>
      <c r="F66" t="s">
        <v>66</v>
      </c>
      <c r="G66" t="s">
        <v>68</v>
      </c>
    </row>
    <row r="67" spans="1:7" ht="15" x14ac:dyDescent="0.25">
      <c r="A67" s="173" t="s">
        <v>125</v>
      </c>
      <c r="B67">
        <v>3573.1</v>
      </c>
      <c r="C67">
        <v>5356.8</v>
      </c>
      <c r="D67">
        <v>1444.4</v>
      </c>
      <c r="E67">
        <v>1716.9</v>
      </c>
      <c r="F67">
        <v>11.2</v>
      </c>
      <c r="G67">
        <v>0</v>
      </c>
    </row>
    <row r="68" spans="1:7" ht="15" x14ac:dyDescent="0.25">
      <c r="A68" s="173" t="s">
        <v>126</v>
      </c>
      <c r="B68" t="s">
        <v>45</v>
      </c>
      <c r="C68" t="s">
        <v>45</v>
      </c>
      <c r="D68">
        <v>0</v>
      </c>
      <c r="E68">
        <v>0</v>
      </c>
      <c r="F68" t="s">
        <v>45</v>
      </c>
      <c r="G68" t="s">
        <v>45</v>
      </c>
    </row>
    <row r="69" spans="1:7" ht="15" x14ac:dyDescent="0.25">
      <c r="A69" s="173" t="s">
        <v>127</v>
      </c>
      <c r="B69">
        <v>0</v>
      </c>
      <c r="C69">
        <v>0</v>
      </c>
      <c r="D69" t="s">
        <v>45</v>
      </c>
      <c r="E69" t="s">
        <v>45</v>
      </c>
      <c r="F69">
        <v>0</v>
      </c>
      <c r="G69">
        <v>0</v>
      </c>
    </row>
    <row r="70" spans="1:7" ht="15" x14ac:dyDescent="0.25">
      <c r="A70" s="173" t="s">
        <v>65</v>
      </c>
      <c r="B70" t="s">
        <v>66</v>
      </c>
      <c r="C70" t="s">
        <v>67</v>
      </c>
      <c r="D70" t="s">
        <v>66</v>
      </c>
      <c r="E70" t="s">
        <v>66</v>
      </c>
      <c r="F70" t="s">
        <v>66</v>
      </c>
      <c r="G70" t="s">
        <v>68</v>
      </c>
    </row>
  </sheetData>
  <pageMargins left="0.7" right="0.7" top="0.75" bottom="0.75" header="0.3" footer="0.3"/>
  <pageSetup orientation="portrait" horizontalDpi="1200" verticalDpi="1200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D62B2-FEE2-4DF6-91CE-6060D02A7B1B}">
  <dimension ref="A1:G68"/>
  <sheetViews>
    <sheetView topLeftCell="A26" workbookViewId="0">
      <selection activeCell="B7" sqref="B7"/>
    </sheetView>
  </sheetViews>
  <sheetFormatPr defaultRowHeight="13.2" x14ac:dyDescent="0.25"/>
  <cols>
    <col min="1" max="1" width="28.88671875" customWidth="1"/>
    <col min="2" max="2" width="12.6640625" customWidth="1"/>
    <col min="3" max="3" width="11.44140625" customWidth="1"/>
    <col min="4" max="4" width="10.5546875" customWidth="1"/>
    <col min="5" max="5" width="15.33203125" customWidth="1"/>
    <col min="6" max="6" width="11.109375" customWidth="1"/>
    <col min="7" max="7" width="12.55468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274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181</v>
      </c>
      <c r="C10" t="s">
        <v>184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0</v>
      </c>
      <c r="C12">
        <v>50</v>
      </c>
      <c r="D12">
        <v>29.1</v>
      </c>
      <c r="E12">
        <v>41.6</v>
      </c>
      <c r="F12">
        <v>0</v>
      </c>
      <c r="G12">
        <v>0</v>
      </c>
    </row>
    <row r="13" spans="1:7" ht="15" x14ac:dyDescent="0.25">
      <c r="A13" s="173" t="s">
        <v>71</v>
      </c>
      <c r="B13">
        <v>0</v>
      </c>
      <c r="C13">
        <v>50</v>
      </c>
      <c r="D13">
        <v>29.1</v>
      </c>
      <c r="E13">
        <v>41.6</v>
      </c>
      <c r="F13">
        <v>0</v>
      </c>
      <c r="G13">
        <v>0</v>
      </c>
    </row>
    <row r="14" spans="1:7" ht="15" x14ac:dyDescent="0.25">
      <c r="A14" s="173" t="s">
        <v>69</v>
      </c>
    </row>
    <row r="15" spans="1:7" ht="15" x14ac:dyDescent="0.25">
      <c r="A15" s="173" t="s">
        <v>74</v>
      </c>
      <c r="B15">
        <v>427.1</v>
      </c>
      <c r="C15">
        <v>478.9</v>
      </c>
      <c r="D15">
        <v>120.9</v>
      </c>
      <c r="E15">
        <v>135.4</v>
      </c>
      <c r="F15">
        <v>0</v>
      </c>
      <c r="G15">
        <v>0</v>
      </c>
    </row>
    <row r="16" spans="1:7" ht="15" x14ac:dyDescent="0.25">
      <c r="A16" s="173" t="s">
        <v>69</v>
      </c>
    </row>
    <row r="17" spans="1:7" ht="15" x14ac:dyDescent="0.25">
      <c r="A17" s="173" t="s">
        <v>75</v>
      </c>
      <c r="B17">
        <v>167.6</v>
      </c>
      <c r="C17">
        <v>107.1</v>
      </c>
      <c r="D17">
        <v>112.6</v>
      </c>
      <c r="E17">
        <v>62.9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76</v>
      </c>
      <c r="B19">
        <v>16.5</v>
      </c>
      <c r="C19">
        <v>6.9</v>
      </c>
      <c r="D19">
        <v>0.8</v>
      </c>
      <c r="E19">
        <v>0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77</v>
      </c>
      <c r="B21">
        <v>923.8</v>
      </c>
      <c r="C21">
        <v>1250.7</v>
      </c>
      <c r="D21">
        <v>362.3</v>
      </c>
      <c r="E21">
        <v>399.6</v>
      </c>
      <c r="F21">
        <v>0.2</v>
      </c>
      <c r="G21">
        <v>0</v>
      </c>
    </row>
    <row r="22" spans="1:7" ht="15" x14ac:dyDescent="0.25">
      <c r="A22" s="173" t="s">
        <v>79</v>
      </c>
      <c r="B22">
        <v>0</v>
      </c>
      <c r="C22">
        <v>0.1</v>
      </c>
      <c r="D22">
        <v>0.8</v>
      </c>
      <c r="E22">
        <v>1</v>
      </c>
      <c r="F22">
        <v>0</v>
      </c>
      <c r="G22">
        <v>0</v>
      </c>
    </row>
    <row r="23" spans="1:7" ht="15" x14ac:dyDescent="0.25">
      <c r="A23" s="173" t="s">
        <v>80</v>
      </c>
      <c r="B23">
        <v>7.4</v>
      </c>
      <c r="C23">
        <v>0</v>
      </c>
      <c r="D23">
        <v>3</v>
      </c>
      <c r="E23">
        <v>11</v>
      </c>
      <c r="F23">
        <v>0</v>
      </c>
      <c r="G23">
        <v>0</v>
      </c>
    </row>
    <row r="24" spans="1:7" ht="15" x14ac:dyDescent="0.25">
      <c r="A24" s="173" t="s">
        <v>81</v>
      </c>
      <c r="B24">
        <v>218.4</v>
      </c>
      <c r="C24">
        <v>362.9</v>
      </c>
      <c r="D24">
        <v>124.2</v>
      </c>
      <c r="E24">
        <v>46.6</v>
      </c>
      <c r="F24">
        <v>0.2</v>
      </c>
      <c r="G24">
        <v>0</v>
      </c>
    </row>
    <row r="25" spans="1:7" ht="15" x14ac:dyDescent="0.25">
      <c r="A25" s="173" t="s">
        <v>82</v>
      </c>
      <c r="B25">
        <v>4</v>
      </c>
      <c r="C25">
        <v>4</v>
      </c>
      <c r="D25">
        <v>1.9</v>
      </c>
      <c r="E25">
        <v>3.1</v>
      </c>
      <c r="F25">
        <v>0</v>
      </c>
      <c r="G25">
        <v>0</v>
      </c>
    </row>
    <row r="26" spans="1:7" ht="15" x14ac:dyDescent="0.25">
      <c r="A26" s="173" t="s">
        <v>83</v>
      </c>
      <c r="B26">
        <v>526</v>
      </c>
      <c r="C26">
        <v>679</v>
      </c>
      <c r="D26">
        <v>154.5</v>
      </c>
      <c r="E26">
        <v>256</v>
      </c>
      <c r="F26">
        <v>0</v>
      </c>
      <c r="G26">
        <v>0</v>
      </c>
    </row>
    <row r="27" spans="1:7" ht="15" x14ac:dyDescent="0.25">
      <c r="A27" s="173" t="s">
        <v>84</v>
      </c>
      <c r="B27">
        <v>0</v>
      </c>
      <c r="C27">
        <v>0</v>
      </c>
      <c r="D27">
        <v>19.8</v>
      </c>
      <c r="E27">
        <v>0</v>
      </c>
      <c r="F27">
        <v>0</v>
      </c>
      <c r="G27">
        <v>0</v>
      </c>
    </row>
    <row r="28" spans="1:7" ht="15" x14ac:dyDescent="0.25">
      <c r="A28" s="173" t="s">
        <v>85</v>
      </c>
      <c r="B28">
        <v>22</v>
      </c>
      <c r="C28">
        <v>20</v>
      </c>
      <c r="D28">
        <v>0</v>
      </c>
      <c r="E28">
        <v>2</v>
      </c>
      <c r="F28">
        <v>0</v>
      </c>
      <c r="G28">
        <v>0</v>
      </c>
    </row>
    <row r="29" spans="1:7" ht="15" x14ac:dyDescent="0.25">
      <c r="A29" s="173" t="s">
        <v>86</v>
      </c>
      <c r="B29">
        <v>49.1</v>
      </c>
      <c r="C29">
        <v>66.900000000000006</v>
      </c>
      <c r="D29">
        <v>1.1000000000000001</v>
      </c>
      <c r="E29">
        <v>58.2</v>
      </c>
      <c r="F29">
        <v>0</v>
      </c>
      <c r="G29">
        <v>0</v>
      </c>
    </row>
    <row r="30" spans="1:7" ht="15" x14ac:dyDescent="0.25">
      <c r="A30" s="173" t="s">
        <v>88</v>
      </c>
      <c r="B30">
        <v>97</v>
      </c>
      <c r="C30">
        <v>62.8</v>
      </c>
      <c r="D30">
        <v>3.3</v>
      </c>
      <c r="E30">
        <v>21.7</v>
      </c>
      <c r="F30">
        <v>0</v>
      </c>
      <c r="G30">
        <v>0</v>
      </c>
    </row>
    <row r="31" spans="1:7" ht="15" x14ac:dyDescent="0.25">
      <c r="A31" s="173" t="s">
        <v>89</v>
      </c>
      <c r="B31">
        <v>0</v>
      </c>
      <c r="C31">
        <v>55</v>
      </c>
      <c r="D31">
        <v>53.8</v>
      </c>
      <c r="E31">
        <v>0</v>
      </c>
      <c r="F31">
        <v>0</v>
      </c>
      <c r="G31">
        <v>0</v>
      </c>
    </row>
    <row r="32" spans="1:7" ht="15" x14ac:dyDescent="0.25">
      <c r="A32" s="173" t="s">
        <v>69</v>
      </c>
    </row>
    <row r="33" spans="1:7" ht="15" x14ac:dyDescent="0.25">
      <c r="A33" s="173" t="s">
        <v>90</v>
      </c>
      <c r="B33">
        <v>50</v>
      </c>
      <c r="C33">
        <v>263.60000000000002</v>
      </c>
      <c r="D33">
        <v>23.2</v>
      </c>
      <c r="E33">
        <v>142.4</v>
      </c>
      <c r="F33">
        <v>0</v>
      </c>
      <c r="G33">
        <v>0</v>
      </c>
    </row>
    <row r="34" spans="1:7" ht="15" x14ac:dyDescent="0.25">
      <c r="A34" s="173" t="s">
        <v>92</v>
      </c>
      <c r="B34">
        <v>0</v>
      </c>
      <c r="C34">
        <v>32</v>
      </c>
      <c r="D34">
        <v>0</v>
      </c>
      <c r="E34">
        <v>66</v>
      </c>
      <c r="F34">
        <v>0</v>
      </c>
      <c r="G34">
        <v>0</v>
      </c>
    </row>
    <row r="35" spans="1:7" ht="15" x14ac:dyDescent="0.25">
      <c r="A35" s="173" t="s">
        <v>93</v>
      </c>
      <c r="B35">
        <v>0</v>
      </c>
      <c r="C35">
        <v>0</v>
      </c>
      <c r="D35" t="s">
        <v>94</v>
      </c>
      <c r="E35">
        <v>0</v>
      </c>
      <c r="F35">
        <v>0</v>
      </c>
      <c r="G35">
        <v>0</v>
      </c>
    </row>
    <row r="36" spans="1:7" ht="15" x14ac:dyDescent="0.25">
      <c r="A36" s="173" t="s">
        <v>96</v>
      </c>
      <c r="B36">
        <v>50</v>
      </c>
      <c r="C36">
        <v>231.6</v>
      </c>
      <c r="D36">
        <v>23.1</v>
      </c>
      <c r="E36">
        <v>76.400000000000006</v>
      </c>
      <c r="F36">
        <v>0</v>
      </c>
      <c r="G36">
        <v>0</v>
      </c>
    </row>
    <row r="37" spans="1:7" ht="15" x14ac:dyDescent="0.25">
      <c r="A37" s="173" t="s">
        <v>69</v>
      </c>
    </row>
    <row r="38" spans="1:7" ht="15" x14ac:dyDescent="0.25">
      <c r="A38" s="173" t="s">
        <v>98</v>
      </c>
      <c r="B38">
        <v>1282.9000000000001</v>
      </c>
      <c r="C38">
        <v>1833.3</v>
      </c>
      <c r="D38">
        <v>410.6</v>
      </c>
      <c r="E38">
        <v>665</v>
      </c>
      <c r="F38">
        <v>11</v>
      </c>
      <c r="G38">
        <v>0</v>
      </c>
    </row>
    <row r="39" spans="1:7" ht="15" x14ac:dyDescent="0.25">
      <c r="A39" s="173" t="s">
        <v>99</v>
      </c>
      <c r="B39">
        <v>5</v>
      </c>
      <c r="C39">
        <v>11.9</v>
      </c>
      <c r="D39">
        <v>0</v>
      </c>
      <c r="E39">
        <v>2.2000000000000002</v>
      </c>
      <c r="F39">
        <v>0</v>
      </c>
      <c r="G39">
        <v>0</v>
      </c>
    </row>
    <row r="40" spans="1:7" ht="15" x14ac:dyDescent="0.25">
      <c r="A40" s="173" t="s">
        <v>100</v>
      </c>
      <c r="B40">
        <v>6.6</v>
      </c>
      <c r="C40">
        <v>5.4</v>
      </c>
      <c r="D40">
        <v>0</v>
      </c>
      <c r="E40">
        <v>5.5</v>
      </c>
      <c r="F40">
        <v>0</v>
      </c>
      <c r="G40">
        <v>0</v>
      </c>
    </row>
    <row r="41" spans="1:7" ht="15" x14ac:dyDescent="0.25">
      <c r="A41" s="173" t="s">
        <v>101</v>
      </c>
      <c r="B41">
        <v>0</v>
      </c>
      <c r="C41">
        <v>137.5</v>
      </c>
      <c r="D41">
        <v>57.2</v>
      </c>
      <c r="E41">
        <v>0</v>
      </c>
      <c r="F41">
        <v>0</v>
      </c>
      <c r="G41">
        <v>0</v>
      </c>
    </row>
    <row r="42" spans="1:7" ht="15" x14ac:dyDescent="0.25">
      <c r="A42" s="173" t="s">
        <v>102</v>
      </c>
      <c r="B42">
        <v>15</v>
      </c>
      <c r="C42">
        <v>23</v>
      </c>
      <c r="D42">
        <v>0</v>
      </c>
      <c r="E42">
        <v>0</v>
      </c>
      <c r="F42">
        <v>0</v>
      </c>
      <c r="G42">
        <v>0</v>
      </c>
    </row>
    <row r="43" spans="1:7" ht="15" x14ac:dyDescent="0.25">
      <c r="A43" s="173" t="s">
        <v>103</v>
      </c>
      <c r="B43">
        <v>0.3</v>
      </c>
      <c r="C43">
        <v>5.3</v>
      </c>
      <c r="D43">
        <v>0.8</v>
      </c>
      <c r="E43">
        <v>2.2000000000000002</v>
      </c>
      <c r="F43">
        <v>0</v>
      </c>
      <c r="G43">
        <v>0</v>
      </c>
    </row>
    <row r="44" spans="1:7" ht="15" x14ac:dyDescent="0.25">
      <c r="A44" s="173" t="s">
        <v>104</v>
      </c>
      <c r="B44">
        <v>30</v>
      </c>
      <c r="C44">
        <v>97</v>
      </c>
      <c r="D44">
        <v>0</v>
      </c>
      <c r="E44">
        <v>33</v>
      </c>
      <c r="F44">
        <v>0</v>
      </c>
      <c r="G44">
        <v>0</v>
      </c>
    </row>
    <row r="45" spans="1:7" ht="15" x14ac:dyDescent="0.25">
      <c r="A45" s="173" t="s">
        <v>105</v>
      </c>
      <c r="B45">
        <v>51.3</v>
      </c>
      <c r="C45">
        <v>205.3</v>
      </c>
      <c r="D45">
        <v>14.5</v>
      </c>
      <c r="E45">
        <v>63.2</v>
      </c>
      <c r="F45">
        <v>0</v>
      </c>
      <c r="G45">
        <v>0</v>
      </c>
    </row>
    <row r="46" spans="1:7" ht="15" x14ac:dyDescent="0.25">
      <c r="A46" s="173" t="s">
        <v>106</v>
      </c>
      <c r="B46">
        <v>55.7</v>
      </c>
      <c r="C46">
        <v>48.3</v>
      </c>
      <c r="D46">
        <v>0</v>
      </c>
      <c r="E46">
        <v>36</v>
      </c>
      <c r="F46">
        <v>0</v>
      </c>
      <c r="G46">
        <v>0</v>
      </c>
    </row>
    <row r="47" spans="1:7" ht="15" x14ac:dyDescent="0.25">
      <c r="A47" s="173" t="s">
        <v>107</v>
      </c>
      <c r="B47">
        <v>68.3</v>
      </c>
      <c r="C47">
        <v>33.299999999999997</v>
      </c>
      <c r="D47">
        <v>33</v>
      </c>
      <c r="E47">
        <v>49.6</v>
      </c>
      <c r="F47">
        <v>0</v>
      </c>
      <c r="G47">
        <v>0</v>
      </c>
    </row>
    <row r="48" spans="1:7" ht="15" x14ac:dyDescent="0.25">
      <c r="A48" s="173" t="s">
        <v>109</v>
      </c>
      <c r="B48">
        <v>71.8</v>
      </c>
      <c r="C48">
        <v>53.6</v>
      </c>
      <c r="D48">
        <v>19.7</v>
      </c>
      <c r="E48">
        <v>40.299999999999997</v>
      </c>
      <c r="F48">
        <v>0</v>
      </c>
      <c r="G48">
        <v>0</v>
      </c>
    </row>
    <row r="49" spans="1:7" ht="15" x14ac:dyDescent="0.25">
      <c r="A49" s="173" t="s">
        <v>111</v>
      </c>
      <c r="B49">
        <v>0</v>
      </c>
      <c r="C49">
        <v>7.1</v>
      </c>
      <c r="D49">
        <v>7.2</v>
      </c>
      <c r="E49">
        <v>0</v>
      </c>
      <c r="F49">
        <v>0</v>
      </c>
      <c r="G49">
        <v>0</v>
      </c>
    </row>
    <row r="50" spans="1:7" ht="15" x14ac:dyDescent="0.25">
      <c r="A50" s="173" t="s">
        <v>112</v>
      </c>
      <c r="B50">
        <v>80.5</v>
      </c>
      <c r="C50">
        <v>123</v>
      </c>
      <c r="D50">
        <v>16.8</v>
      </c>
      <c r="E50">
        <v>32</v>
      </c>
      <c r="F50">
        <v>0</v>
      </c>
      <c r="G50">
        <v>0</v>
      </c>
    </row>
    <row r="51" spans="1:7" ht="15" x14ac:dyDescent="0.25">
      <c r="A51" s="173" t="s">
        <v>113</v>
      </c>
      <c r="B51">
        <v>24.2</v>
      </c>
      <c r="C51">
        <v>66</v>
      </c>
      <c r="D51">
        <v>21.8</v>
      </c>
      <c r="E51">
        <v>22.9</v>
      </c>
      <c r="F51">
        <v>0</v>
      </c>
      <c r="G51">
        <v>0</v>
      </c>
    </row>
    <row r="52" spans="1:7" ht="15" x14ac:dyDescent="0.25">
      <c r="A52" s="173" t="s">
        <v>114</v>
      </c>
      <c r="B52">
        <v>4</v>
      </c>
      <c r="C52">
        <v>11.9</v>
      </c>
      <c r="D52">
        <v>0</v>
      </c>
      <c r="E52">
        <v>2.2999999999999998</v>
      </c>
      <c r="F52">
        <v>0</v>
      </c>
      <c r="G52">
        <v>0</v>
      </c>
    </row>
    <row r="53" spans="1:7" ht="15" x14ac:dyDescent="0.25">
      <c r="A53" s="173" t="s">
        <v>115</v>
      </c>
      <c r="B53">
        <v>661.9</v>
      </c>
      <c r="C53">
        <v>825.8</v>
      </c>
      <c r="D53">
        <v>171.5</v>
      </c>
      <c r="E53">
        <v>285.89999999999998</v>
      </c>
      <c r="F53">
        <v>0</v>
      </c>
      <c r="G53">
        <v>0</v>
      </c>
    </row>
    <row r="54" spans="1:7" ht="15" x14ac:dyDescent="0.25">
      <c r="A54" s="173" t="s">
        <v>116</v>
      </c>
      <c r="B54">
        <v>0</v>
      </c>
      <c r="C54">
        <v>0</v>
      </c>
      <c r="D54" t="s">
        <v>94</v>
      </c>
      <c r="E54">
        <v>0</v>
      </c>
      <c r="F54">
        <v>0</v>
      </c>
      <c r="G54">
        <v>0</v>
      </c>
    </row>
    <row r="55" spans="1:7" ht="15" x14ac:dyDescent="0.25">
      <c r="A55" s="173" t="s">
        <v>117</v>
      </c>
      <c r="B55">
        <v>7.5</v>
      </c>
      <c r="C55">
        <v>0</v>
      </c>
      <c r="D55">
        <v>0</v>
      </c>
      <c r="E55">
        <v>24.8</v>
      </c>
      <c r="F55">
        <v>0</v>
      </c>
      <c r="G55">
        <v>0</v>
      </c>
    </row>
    <row r="56" spans="1:7" ht="15" x14ac:dyDescent="0.25">
      <c r="A56" s="173" t="s">
        <v>118</v>
      </c>
      <c r="B56">
        <v>24.5</v>
      </c>
      <c r="C56">
        <v>65.3</v>
      </c>
      <c r="D56">
        <v>26.3</v>
      </c>
      <c r="E56">
        <v>21</v>
      </c>
      <c r="F56">
        <v>0</v>
      </c>
      <c r="G56">
        <v>0</v>
      </c>
    </row>
    <row r="57" spans="1:7" ht="15" x14ac:dyDescent="0.25">
      <c r="A57" s="173" t="s">
        <v>119</v>
      </c>
      <c r="B57">
        <v>101.1</v>
      </c>
      <c r="C57">
        <v>41</v>
      </c>
      <c r="D57">
        <v>2.8</v>
      </c>
      <c r="E57">
        <v>0</v>
      </c>
      <c r="F57">
        <v>11</v>
      </c>
      <c r="G57">
        <v>0</v>
      </c>
    </row>
    <row r="58" spans="1:7" ht="15" x14ac:dyDescent="0.25">
      <c r="A58" s="173" t="s">
        <v>120</v>
      </c>
      <c r="B58">
        <v>21.8</v>
      </c>
      <c r="C58">
        <v>54</v>
      </c>
      <c r="D58">
        <v>2.4</v>
      </c>
      <c r="E58">
        <v>24.7</v>
      </c>
      <c r="F58">
        <v>0</v>
      </c>
      <c r="G58">
        <v>0</v>
      </c>
    </row>
    <row r="59" spans="1:7" ht="15" x14ac:dyDescent="0.25">
      <c r="A59" s="173" t="s">
        <v>121</v>
      </c>
      <c r="B59">
        <v>28.4</v>
      </c>
      <c r="C59">
        <v>18.8</v>
      </c>
      <c r="D59">
        <v>0</v>
      </c>
      <c r="E59">
        <v>19.600000000000001</v>
      </c>
      <c r="F59">
        <v>0</v>
      </c>
      <c r="G59">
        <v>0</v>
      </c>
    </row>
    <row r="60" spans="1:7" ht="15" x14ac:dyDescent="0.25">
      <c r="A60" s="173" t="s">
        <v>122</v>
      </c>
      <c r="B60">
        <v>25</v>
      </c>
      <c r="C60">
        <v>0</v>
      </c>
      <c r="D60">
        <v>36.6</v>
      </c>
      <c r="E60">
        <v>0</v>
      </c>
      <c r="F60">
        <v>0</v>
      </c>
      <c r="G60">
        <v>0</v>
      </c>
    </row>
    <row r="61" spans="1:7" ht="15" x14ac:dyDescent="0.25">
      <c r="A61" s="173" t="s">
        <v>65</v>
      </c>
      <c r="B61" t="s">
        <v>181</v>
      </c>
      <c r="C61" t="s">
        <v>184</v>
      </c>
      <c r="D61" t="s">
        <v>66</v>
      </c>
      <c r="E61" t="s">
        <v>66</v>
      </c>
      <c r="F61" t="s">
        <v>66</v>
      </c>
      <c r="G61" t="s">
        <v>68</v>
      </c>
    </row>
    <row r="62" spans="1:7" ht="15" x14ac:dyDescent="0.25">
      <c r="A62" s="173" t="s">
        <v>123</v>
      </c>
      <c r="B62">
        <v>2867.9</v>
      </c>
      <c r="C62">
        <v>3990.4</v>
      </c>
      <c r="D62">
        <v>1059.5</v>
      </c>
      <c r="E62">
        <v>1447</v>
      </c>
      <c r="F62">
        <v>11.2</v>
      </c>
      <c r="G62">
        <v>0</v>
      </c>
    </row>
    <row r="63" spans="1:7" ht="15" x14ac:dyDescent="0.25">
      <c r="A63" s="173" t="s">
        <v>124</v>
      </c>
      <c r="B63">
        <v>694.4</v>
      </c>
      <c r="C63">
        <v>619.20000000000005</v>
      </c>
      <c r="D63">
        <v>0</v>
      </c>
      <c r="E63">
        <v>0</v>
      </c>
      <c r="F63">
        <v>0</v>
      </c>
      <c r="G63">
        <v>0</v>
      </c>
    </row>
    <row r="64" spans="1:7" ht="15" x14ac:dyDescent="0.25">
      <c r="A64" s="173" t="s">
        <v>65</v>
      </c>
      <c r="B64" t="s">
        <v>181</v>
      </c>
      <c r="C64" t="s">
        <v>184</v>
      </c>
      <c r="D64" t="s">
        <v>66</v>
      </c>
      <c r="E64" t="s">
        <v>66</v>
      </c>
      <c r="F64" t="s">
        <v>66</v>
      </c>
      <c r="G64" t="s">
        <v>68</v>
      </c>
    </row>
    <row r="65" spans="1:7" ht="15" x14ac:dyDescent="0.25">
      <c r="A65" s="173" t="s">
        <v>125</v>
      </c>
      <c r="B65">
        <v>3562.2</v>
      </c>
      <c r="C65">
        <v>4609.6000000000004</v>
      </c>
      <c r="D65">
        <v>1059.5</v>
      </c>
      <c r="E65">
        <v>1447</v>
      </c>
      <c r="F65">
        <v>11.2</v>
      </c>
      <c r="G65">
        <v>0</v>
      </c>
    </row>
    <row r="66" spans="1:7" ht="15" x14ac:dyDescent="0.25">
      <c r="A66" s="173" t="s">
        <v>126</v>
      </c>
      <c r="B66" t="s">
        <v>45</v>
      </c>
      <c r="C66" t="s">
        <v>45</v>
      </c>
      <c r="D66">
        <v>0</v>
      </c>
      <c r="E66">
        <v>0</v>
      </c>
      <c r="F66" t="s">
        <v>45</v>
      </c>
      <c r="G66" t="s">
        <v>45</v>
      </c>
    </row>
    <row r="67" spans="1:7" ht="15" x14ac:dyDescent="0.25">
      <c r="A67" s="173" t="s">
        <v>127</v>
      </c>
      <c r="B67">
        <v>0</v>
      </c>
      <c r="C67">
        <v>0</v>
      </c>
      <c r="D67" t="s">
        <v>45</v>
      </c>
      <c r="E67" t="s">
        <v>45</v>
      </c>
      <c r="F67">
        <v>0</v>
      </c>
      <c r="G67">
        <v>0</v>
      </c>
    </row>
    <row r="68" spans="1:7" ht="15" x14ac:dyDescent="0.25">
      <c r="A68" s="173" t="s">
        <v>65</v>
      </c>
      <c r="B68" t="s">
        <v>181</v>
      </c>
      <c r="C68" t="s">
        <v>184</v>
      </c>
      <c r="D68" t="s">
        <v>66</v>
      </c>
      <c r="E68" t="s">
        <v>66</v>
      </c>
      <c r="F68" t="s">
        <v>66</v>
      </c>
      <c r="G68" t="s">
        <v>68</v>
      </c>
    </row>
  </sheetData>
  <pageMargins left="0.7" right="0.7" top="0.75" bottom="0.75" header="0.3" footer="0.3"/>
  <pageSetup orientation="portrait" horizontalDpi="1200" verticalDpi="1200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712E0-4A62-4E59-9ACB-583DF25678C2}">
  <dimension ref="A1:G68"/>
  <sheetViews>
    <sheetView topLeftCell="A34" workbookViewId="0">
      <selection activeCell="J55" sqref="J55"/>
    </sheetView>
  </sheetViews>
  <sheetFormatPr defaultRowHeight="13.2" x14ac:dyDescent="0.25"/>
  <cols>
    <col min="1" max="1" width="29.109375" customWidth="1"/>
    <col min="2" max="2" width="12.6640625" customWidth="1"/>
    <col min="3" max="3" width="10.33203125" customWidth="1"/>
    <col min="4" max="4" width="11.88671875" customWidth="1"/>
    <col min="5" max="6" width="13.5546875" customWidth="1"/>
    <col min="7" max="7" width="13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275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0</v>
      </c>
      <c r="C12">
        <v>60</v>
      </c>
      <c r="D12">
        <v>13.4</v>
      </c>
      <c r="E12">
        <v>41.6</v>
      </c>
      <c r="F12">
        <v>0</v>
      </c>
      <c r="G12">
        <v>0</v>
      </c>
    </row>
    <row r="13" spans="1:7" ht="15" x14ac:dyDescent="0.25">
      <c r="A13" s="173" t="s">
        <v>71</v>
      </c>
      <c r="B13">
        <v>0</v>
      </c>
      <c r="C13">
        <v>60</v>
      </c>
      <c r="D13">
        <v>13.4</v>
      </c>
      <c r="E13">
        <v>41.6</v>
      </c>
      <c r="F13">
        <v>0</v>
      </c>
      <c r="G13">
        <v>0</v>
      </c>
    </row>
    <row r="14" spans="1:7" ht="15" x14ac:dyDescent="0.25">
      <c r="A14" s="173" t="s">
        <v>69</v>
      </c>
    </row>
    <row r="15" spans="1:7" ht="15" x14ac:dyDescent="0.25">
      <c r="A15" s="173" t="s">
        <v>74</v>
      </c>
      <c r="B15">
        <v>426.8</v>
      </c>
      <c r="C15">
        <v>471.2</v>
      </c>
      <c r="D15">
        <v>49.4</v>
      </c>
      <c r="E15">
        <v>103.6</v>
      </c>
      <c r="F15">
        <v>0</v>
      </c>
      <c r="G15">
        <v>0</v>
      </c>
    </row>
    <row r="16" spans="1:7" ht="15" x14ac:dyDescent="0.25">
      <c r="A16" s="173" t="s">
        <v>69</v>
      </c>
    </row>
    <row r="17" spans="1:7" ht="15" x14ac:dyDescent="0.25">
      <c r="A17" s="173" t="s">
        <v>75</v>
      </c>
      <c r="B17">
        <v>166.6</v>
      </c>
      <c r="C17">
        <v>127.1</v>
      </c>
      <c r="D17">
        <v>112.6</v>
      </c>
      <c r="E17">
        <v>0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76</v>
      </c>
      <c r="B19">
        <v>17.3</v>
      </c>
      <c r="C19">
        <v>0</v>
      </c>
      <c r="D19">
        <v>0</v>
      </c>
      <c r="E19">
        <v>0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77</v>
      </c>
      <c r="B21">
        <v>896.7</v>
      </c>
      <c r="C21">
        <v>1196</v>
      </c>
      <c r="D21">
        <v>245</v>
      </c>
      <c r="E21">
        <v>383.4</v>
      </c>
      <c r="F21">
        <v>0.2</v>
      </c>
      <c r="G21">
        <v>0</v>
      </c>
    </row>
    <row r="22" spans="1:7" ht="15" x14ac:dyDescent="0.25">
      <c r="A22" s="173" t="s">
        <v>79</v>
      </c>
      <c r="B22">
        <v>0.3</v>
      </c>
      <c r="C22">
        <v>0.1</v>
      </c>
      <c r="D22">
        <v>0.5</v>
      </c>
      <c r="E22">
        <v>1</v>
      </c>
      <c r="F22">
        <v>0</v>
      </c>
      <c r="G22">
        <v>0</v>
      </c>
    </row>
    <row r="23" spans="1:7" ht="15" x14ac:dyDescent="0.25">
      <c r="A23" s="173" t="s">
        <v>80</v>
      </c>
      <c r="B23">
        <v>9.4</v>
      </c>
      <c r="C23">
        <v>0</v>
      </c>
      <c r="D23">
        <v>1</v>
      </c>
      <c r="E23">
        <v>11</v>
      </c>
      <c r="F23">
        <v>0</v>
      </c>
      <c r="G23">
        <v>0</v>
      </c>
    </row>
    <row r="24" spans="1:7" ht="15" x14ac:dyDescent="0.25">
      <c r="A24" s="173" t="s">
        <v>81</v>
      </c>
      <c r="B24">
        <v>270.39999999999998</v>
      </c>
      <c r="C24">
        <v>340.4</v>
      </c>
      <c r="D24">
        <v>37.200000000000003</v>
      </c>
      <c r="E24">
        <v>32.9</v>
      </c>
      <c r="F24">
        <v>0.2</v>
      </c>
      <c r="G24">
        <v>0</v>
      </c>
    </row>
    <row r="25" spans="1:7" ht="15" x14ac:dyDescent="0.25">
      <c r="A25" s="173" t="s">
        <v>82</v>
      </c>
      <c r="B25">
        <v>4.8</v>
      </c>
      <c r="C25">
        <v>3</v>
      </c>
      <c r="D25">
        <v>1</v>
      </c>
      <c r="E25">
        <v>3.1</v>
      </c>
      <c r="F25">
        <v>0</v>
      </c>
      <c r="G25">
        <v>0</v>
      </c>
    </row>
    <row r="26" spans="1:7" ht="15" x14ac:dyDescent="0.25">
      <c r="A26" s="173" t="s">
        <v>83</v>
      </c>
      <c r="B26">
        <v>444</v>
      </c>
      <c r="C26">
        <v>645</v>
      </c>
      <c r="D26">
        <v>128.1</v>
      </c>
      <c r="E26">
        <v>256</v>
      </c>
      <c r="F26">
        <v>0</v>
      </c>
      <c r="G26">
        <v>0</v>
      </c>
    </row>
    <row r="27" spans="1:7" ht="15" x14ac:dyDescent="0.25">
      <c r="A27" s="173" t="s">
        <v>84</v>
      </c>
      <c r="B27">
        <v>0</v>
      </c>
      <c r="C27">
        <v>0</v>
      </c>
      <c r="D27">
        <v>19.8</v>
      </c>
      <c r="E27">
        <v>0</v>
      </c>
      <c r="F27">
        <v>0</v>
      </c>
      <c r="G27">
        <v>0</v>
      </c>
    </row>
    <row r="28" spans="1:7" ht="15" x14ac:dyDescent="0.25">
      <c r="A28" s="173" t="s">
        <v>85</v>
      </c>
      <c r="B28">
        <v>22</v>
      </c>
      <c r="C28">
        <v>20.2</v>
      </c>
      <c r="D28">
        <v>0</v>
      </c>
      <c r="E28">
        <v>2</v>
      </c>
      <c r="F28">
        <v>0</v>
      </c>
      <c r="G28">
        <v>0</v>
      </c>
    </row>
    <row r="29" spans="1:7" ht="15" x14ac:dyDescent="0.25">
      <c r="A29" s="173" t="s">
        <v>86</v>
      </c>
      <c r="B29">
        <v>48.6</v>
      </c>
      <c r="C29">
        <v>68</v>
      </c>
      <c r="D29">
        <v>0.5</v>
      </c>
      <c r="E29">
        <v>57.1</v>
      </c>
      <c r="F29">
        <v>0</v>
      </c>
      <c r="G29">
        <v>0</v>
      </c>
    </row>
    <row r="30" spans="1:7" ht="15" x14ac:dyDescent="0.25">
      <c r="A30" s="173" t="s">
        <v>88</v>
      </c>
      <c r="B30">
        <v>97.2</v>
      </c>
      <c r="C30">
        <v>64.3</v>
      </c>
      <c r="D30">
        <v>3</v>
      </c>
      <c r="E30">
        <v>20.2</v>
      </c>
      <c r="F30">
        <v>0</v>
      </c>
      <c r="G30">
        <v>0</v>
      </c>
    </row>
    <row r="31" spans="1:7" ht="15" x14ac:dyDescent="0.25">
      <c r="A31" s="173" t="s">
        <v>89</v>
      </c>
      <c r="B31">
        <v>0</v>
      </c>
      <c r="C31">
        <v>55</v>
      </c>
      <c r="D31">
        <v>53.8</v>
      </c>
      <c r="E31">
        <v>0</v>
      </c>
      <c r="F31">
        <v>0</v>
      </c>
      <c r="G31">
        <v>0</v>
      </c>
    </row>
    <row r="32" spans="1:7" ht="15" x14ac:dyDescent="0.25">
      <c r="A32" s="173" t="s">
        <v>69</v>
      </c>
    </row>
    <row r="33" spans="1:7" ht="15" x14ac:dyDescent="0.25">
      <c r="A33" s="173" t="s">
        <v>90</v>
      </c>
      <c r="B33">
        <v>50</v>
      </c>
      <c r="C33">
        <v>323.60000000000002</v>
      </c>
      <c r="D33" t="s">
        <v>94</v>
      </c>
      <c r="E33">
        <v>76.400000000000006</v>
      </c>
      <c r="F33">
        <v>0</v>
      </c>
      <c r="G33">
        <v>0</v>
      </c>
    </row>
    <row r="34" spans="1:7" ht="15" x14ac:dyDescent="0.25">
      <c r="A34" s="173" t="s">
        <v>92</v>
      </c>
      <c r="B34">
        <v>0</v>
      </c>
      <c r="C34">
        <v>92</v>
      </c>
      <c r="D34">
        <v>0</v>
      </c>
      <c r="E34">
        <v>0</v>
      </c>
      <c r="F34">
        <v>0</v>
      </c>
      <c r="G34">
        <v>0</v>
      </c>
    </row>
    <row r="35" spans="1:7" ht="15" x14ac:dyDescent="0.25">
      <c r="A35" s="173" t="s">
        <v>93</v>
      </c>
      <c r="B35">
        <v>0</v>
      </c>
      <c r="C35">
        <v>0</v>
      </c>
      <c r="D35" t="s">
        <v>94</v>
      </c>
      <c r="E35">
        <v>0</v>
      </c>
      <c r="F35">
        <v>0</v>
      </c>
      <c r="G35">
        <v>0</v>
      </c>
    </row>
    <row r="36" spans="1:7" ht="15" x14ac:dyDescent="0.25">
      <c r="A36" s="173" t="s">
        <v>96</v>
      </c>
      <c r="B36">
        <v>50</v>
      </c>
      <c r="C36">
        <v>231.6</v>
      </c>
      <c r="D36">
        <v>0</v>
      </c>
      <c r="E36">
        <v>76.400000000000006</v>
      </c>
      <c r="F36">
        <v>0</v>
      </c>
      <c r="G36">
        <v>0</v>
      </c>
    </row>
    <row r="37" spans="1:7" ht="15" x14ac:dyDescent="0.25">
      <c r="A37" s="173" t="s">
        <v>69</v>
      </c>
    </row>
    <row r="38" spans="1:7" ht="15" x14ac:dyDescent="0.25">
      <c r="A38" s="173" t="s">
        <v>98</v>
      </c>
      <c r="B38">
        <v>1177.5</v>
      </c>
      <c r="C38">
        <v>1833.2</v>
      </c>
      <c r="D38">
        <v>333</v>
      </c>
      <c r="E38">
        <v>554.9</v>
      </c>
      <c r="F38">
        <v>14</v>
      </c>
      <c r="G38">
        <v>0</v>
      </c>
    </row>
    <row r="39" spans="1:7" ht="15" x14ac:dyDescent="0.25">
      <c r="A39" s="173" t="s">
        <v>99</v>
      </c>
      <c r="B39">
        <v>5</v>
      </c>
      <c r="C39">
        <v>11.9</v>
      </c>
      <c r="D39">
        <v>0</v>
      </c>
      <c r="E39">
        <v>2.2000000000000002</v>
      </c>
      <c r="F39">
        <v>0</v>
      </c>
      <c r="G39">
        <v>0</v>
      </c>
    </row>
    <row r="40" spans="1:7" ht="15" x14ac:dyDescent="0.25">
      <c r="A40" s="173" t="s">
        <v>100</v>
      </c>
      <c r="B40">
        <v>6.6</v>
      </c>
      <c r="C40">
        <v>5.4</v>
      </c>
      <c r="D40">
        <v>0</v>
      </c>
      <c r="E40">
        <v>5.5</v>
      </c>
      <c r="F40">
        <v>0</v>
      </c>
      <c r="G40">
        <v>0</v>
      </c>
    </row>
    <row r="41" spans="1:7" ht="15" x14ac:dyDescent="0.25">
      <c r="A41" s="173" t="s">
        <v>101</v>
      </c>
      <c r="B41">
        <v>0</v>
      </c>
      <c r="C41">
        <v>137.5</v>
      </c>
      <c r="D41">
        <v>0</v>
      </c>
      <c r="E41">
        <v>0</v>
      </c>
      <c r="F41">
        <v>0</v>
      </c>
      <c r="G41">
        <v>0</v>
      </c>
    </row>
    <row r="42" spans="1:7" ht="15" x14ac:dyDescent="0.25">
      <c r="A42" s="173" t="s">
        <v>102</v>
      </c>
      <c r="B42">
        <v>15</v>
      </c>
      <c r="C42">
        <v>15</v>
      </c>
      <c r="D42">
        <v>0</v>
      </c>
      <c r="E42">
        <v>0</v>
      </c>
      <c r="F42">
        <v>0</v>
      </c>
      <c r="G42">
        <v>0</v>
      </c>
    </row>
    <row r="43" spans="1:7" ht="15" x14ac:dyDescent="0.25">
      <c r="A43" s="173" t="s">
        <v>103</v>
      </c>
      <c r="B43">
        <v>0.5</v>
      </c>
      <c r="C43">
        <v>9.1999999999999993</v>
      </c>
      <c r="D43">
        <v>0.6</v>
      </c>
      <c r="E43">
        <v>1.5</v>
      </c>
      <c r="F43">
        <v>0</v>
      </c>
      <c r="G43">
        <v>0</v>
      </c>
    </row>
    <row r="44" spans="1:7" ht="15" x14ac:dyDescent="0.25">
      <c r="A44" s="173" t="s">
        <v>104</v>
      </c>
      <c r="B44">
        <v>30</v>
      </c>
      <c r="C44">
        <v>65</v>
      </c>
      <c r="D44">
        <v>0</v>
      </c>
      <c r="E44">
        <v>33</v>
      </c>
      <c r="F44">
        <v>0</v>
      </c>
      <c r="G44">
        <v>0</v>
      </c>
    </row>
    <row r="45" spans="1:7" ht="15" x14ac:dyDescent="0.25">
      <c r="A45" s="173" t="s">
        <v>105</v>
      </c>
      <c r="B45">
        <v>51.3</v>
      </c>
      <c r="C45">
        <v>217.5</v>
      </c>
      <c r="D45">
        <v>14.5</v>
      </c>
      <c r="E45">
        <v>25</v>
      </c>
      <c r="F45">
        <v>0</v>
      </c>
      <c r="G45">
        <v>0</v>
      </c>
    </row>
    <row r="46" spans="1:7" ht="15" x14ac:dyDescent="0.25">
      <c r="A46" s="173" t="s">
        <v>106</v>
      </c>
      <c r="B46">
        <v>55.7</v>
      </c>
      <c r="C46">
        <v>38.799999999999997</v>
      </c>
      <c r="D46">
        <v>0</v>
      </c>
      <c r="E46">
        <v>29.9</v>
      </c>
      <c r="F46">
        <v>0</v>
      </c>
      <c r="G46">
        <v>0</v>
      </c>
    </row>
    <row r="47" spans="1:7" ht="15" x14ac:dyDescent="0.25">
      <c r="A47" s="173" t="s">
        <v>107</v>
      </c>
      <c r="B47">
        <v>65.3</v>
      </c>
      <c r="C47">
        <v>33.299999999999997</v>
      </c>
      <c r="D47">
        <v>33</v>
      </c>
      <c r="E47">
        <v>49.6</v>
      </c>
      <c r="F47">
        <v>3</v>
      </c>
      <c r="G47">
        <v>0</v>
      </c>
    </row>
    <row r="48" spans="1:7" ht="15" x14ac:dyDescent="0.25">
      <c r="A48" s="173" t="s">
        <v>109</v>
      </c>
      <c r="B48">
        <v>71.8</v>
      </c>
      <c r="C48">
        <v>53.6</v>
      </c>
      <c r="D48">
        <v>19.7</v>
      </c>
      <c r="E48">
        <v>40.299999999999997</v>
      </c>
      <c r="F48">
        <v>0</v>
      </c>
      <c r="G48">
        <v>0</v>
      </c>
    </row>
    <row r="49" spans="1:7" ht="15" x14ac:dyDescent="0.25">
      <c r="A49" s="173" t="s">
        <v>111</v>
      </c>
      <c r="B49">
        <v>0</v>
      </c>
      <c r="C49">
        <v>7.1</v>
      </c>
      <c r="D49">
        <v>7.2</v>
      </c>
      <c r="E49">
        <v>0</v>
      </c>
      <c r="F49">
        <v>0</v>
      </c>
      <c r="G49">
        <v>0</v>
      </c>
    </row>
    <row r="50" spans="1:7" ht="15" x14ac:dyDescent="0.25">
      <c r="A50" s="173" t="s">
        <v>112</v>
      </c>
      <c r="B50">
        <v>78.5</v>
      </c>
      <c r="C50">
        <v>123</v>
      </c>
      <c r="D50">
        <v>16.8</v>
      </c>
      <c r="E50">
        <v>32</v>
      </c>
      <c r="F50">
        <v>0</v>
      </c>
      <c r="G50">
        <v>0</v>
      </c>
    </row>
    <row r="51" spans="1:7" ht="15" x14ac:dyDescent="0.25">
      <c r="A51" s="173" t="s">
        <v>113</v>
      </c>
      <c r="B51">
        <v>24.2</v>
      </c>
      <c r="C51">
        <v>66</v>
      </c>
      <c r="D51">
        <v>21.8</v>
      </c>
      <c r="E51">
        <v>22.9</v>
      </c>
      <c r="F51">
        <v>0</v>
      </c>
      <c r="G51">
        <v>0</v>
      </c>
    </row>
    <row r="52" spans="1:7" ht="15" x14ac:dyDescent="0.25">
      <c r="A52" s="173" t="s">
        <v>114</v>
      </c>
      <c r="B52">
        <v>4</v>
      </c>
      <c r="C52">
        <v>11.9</v>
      </c>
      <c r="D52">
        <v>0</v>
      </c>
      <c r="E52">
        <v>2.2999999999999998</v>
      </c>
      <c r="F52">
        <v>0</v>
      </c>
      <c r="G52">
        <v>0</v>
      </c>
    </row>
    <row r="53" spans="1:7" ht="15" x14ac:dyDescent="0.25">
      <c r="A53" s="173" t="s">
        <v>115</v>
      </c>
      <c r="B53">
        <v>570.70000000000005</v>
      </c>
      <c r="C53">
        <v>851.7</v>
      </c>
      <c r="D53">
        <v>151.19999999999999</v>
      </c>
      <c r="E53">
        <v>227.8</v>
      </c>
      <c r="F53">
        <v>0</v>
      </c>
      <c r="G53">
        <v>0</v>
      </c>
    </row>
    <row r="54" spans="1:7" ht="15" x14ac:dyDescent="0.25">
      <c r="A54" s="173" t="s">
        <v>116</v>
      </c>
      <c r="B54">
        <v>0</v>
      </c>
      <c r="C54">
        <v>0</v>
      </c>
      <c r="D54" t="s">
        <v>94</v>
      </c>
      <c r="E54">
        <v>0</v>
      </c>
      <c r="F54">
        <v>0</v>
      </c>
      <c r="G54">
        <v>0</v>
      </c>
    </row>
    <row r="55" spans="1:7" ht="15" x14ac:dyDescent="0.25">
      <c r="A55" s="173" t="s">
        <v>117</v>
      </c>
      <c r="B55">
        <v>7.5</v>
      </c>
      <c r="C55">
        <v>1.5</v>
      </c>
      <c r="D55">
        <v>0</v>
      </c>
      <c r="E55">
        <v>23.3</v>
      </c>
      <c r="F55">
        <v>0</v>
      </c>
      <c r="G55">
        <v>0</v>
      </c>
    </row>
    <row r="56" spans="1:7" ht="15" x14ac:dyDescent="0.25">
      <c r="A56" s="173" t="s">
        <v>118</v>
      </c>
      <c r="B56">
        <v>24.5</v>
      </c>
      <c r="C56">
        <v>65.3</v>
      </c>
      <c r="D56">
        <v>26.3</v>
      </c>
      <c r="E56">
        <v>21</v>
      </c>
      <c r="F56">
        <v>0</v>
      </c>
      <c r="G56">
        <v>0</v>
      </c>
    </row>
    <row r="57" spans="1:7" ht="15" x14ac:dyDescent="0.25">
      <c r="A57" s="173" t="s">
        <v>119</v>
      </c>
      <c r="B57">
        <v>101.1</v>
      </c>
      <c r="C57">
        <v>41</v>
      </c>
      <c r="D57">
        <v>2.8</v>
      </c>
      <c r="E57">
        <v>0</v>
      </c>
      <c r="F57">
        <v>11</v>
      </c>
      <c r="G57">
        <v>0</v>
      </c>
    </row>
    <row r="58" spans="1:7" ht="15" x14ac:dyDescent="0.25">
      <c r="A58" s="173" t="s">
        <v>120</v>
      </c>
      <c r="B58">
        <v>21.8</v>
      </c>
      <c r="C58">
        <v>60</v>
      </c>
      <c r="D58">
        <v>2.4</v>
      </c>
      <c r="E58">
        <v>19.100000000000001</v>
      </c>
      <c r="F58">
        <v>0</v>
      </c>
      <c r="G58">
        <v>0</v>
      </c>
    </row>
    <row r="59" spans="1:7" ht="15" x14ac:dyDescent="0.25">
      <c r="A59" s="173" t="s">
        <v>121</v>
      </c>
      <c r="B59">
        <v>18.899999999999999</v>
      </c>
      <c r="C59">
        <v>18.8</v>
      </c>
      <c r="D59">
        <v>0</v>
      </c>
      <c r="E59">
        <v>19.600000000000001</v>
      </c>
      <c r="F59">
        <v>0</v>
      </c>
      <c r="G59">
        <v>0</v>
      </c>
    </row>
    <row r="60" spans="1:7" ht="15" x14ac:dyDescent="0.25">
      <c r="A60" s="173" t="s">
        <v>122</v>
      </c>
      <c r="B60">
        <v>25</v>
      </c>
      <c r="C60">
        <v>0</v>
      </c>
      <c r="D60">
        <v>36.6</v>
      </c>
      <c r="E60">
        <v>0</v>
      </c>
      <c r="F60">
        <v>0</v>
      </c>
      <c r="G60">
        <v>0</v>
      </c>
    </row>
    <row r="61" spans="1:7" ht="15" x14ac:dyDescent="0.25">
      <c r="A61" s="173" t="s">
        <v>65</v>
      </c>
      <c r="B61" t="s">
        <v>66</v>
      </c>
      <c r="C61" t="s">
        <v>67</v>
      </c>
      <c r="D61" t="s">
        <v>66</v>
      </c>
      <c r="E61" t="s">
        <v>66</v>
      </c>
      <c r="F61" t="s">
        <v>66</v>
      </c>
      <c r="G61" t="s">
        <v>68</v>
      </c>
    </row>
    <row r="62" spans="1:7" ht="15" x14ac:dyDescent="0.25">
      <c r="A62" s="173" t="s">
        <v>123</v>
      </c>
      <c r="B62">
        <v>2734.8</v>
      </c>
      <c r="C62">
        <v>4011.1</v>
      </c>
      <c r="D62">
        <v>753.4</v>
      </c>
      <c r="E62">
        <v>1159.9000000000001</v>
      </c>
      <c r="F62">
        <v>14.2</v>
      </c>
      <c r="G62">
        <v>0</v>
      </c>
    </row>
    <row r="63" spans="1:7" ht="15" x14ac:dyDescent="0.25">
      <c r="A63" s="173" t="s">
        <v>124</v>
      </c>
      <c r="B63">
        <v>727.9</v>
      </c>
      <c r="C63">
        <v>599.29999999999995</v>
      </c>
      <c r="D63">
        <v>0</v>
      </c>
      <c r="E63">
        <v>0</v>
      </c>
      <c r="F63">
        <v>0</v>
      </c>
      <c r="G63">
        <v>0</v>
      </c>
    </row>
    <row r="64" spans="1:7" ht="15" x14ac:dyDescent="0.25">
      <c r="A64" s="173" t="s">
        <v>65</v>
      </c>
      <c r="B64" t="s">
        <v>66</v>
      </c>
      <c r="C64" t="s">
        <v>67</v>
      </c>
      <c r="D64" t="s">
        <v>66</v>
      </c>
      <c r="E64" t="s">
        <v>66</v>
      </c>
      <c r="F64" t="s">
        <v>66</v>
      </c>
      <c r="G64" t="s">
        <v>68</v>
      </c>
    </row>
    <row r="65" spans="1:7" ht="15" x14ac:dyDescent="0.25">
      <c r="A65" s="173" t="s">
        <v>125</v>
      </c>
      <c r="B65">
        <v>3462.7</v>
      </c>
      <c r="C65">
        <v>4610.3</v>
      </c>
      <c r="D65">
        <v>753.4</v>
      </c>
      <c r="E65">
        <v>1159.9000000000001</v>
      </c>
      <c r="F65">
        <v>14.2</v>
      </c>
      <c r="G65">
        <v>0</v>
      </c>
    </row>
    <row r="66" spans="1:7" ht="15" x14ac:dyDescent="0.25">
      <c r="A66" s="173" t="s">
        <v>126</v>
      </c>
      <c r="B66" t="s">
        <v>45</v>
      </c>
      <c r="C66" t="s">
        <v>45</v>
      </c>
      <c r="D66">
        <v>0</v>
      </c>
      <c r="E66">
        <v>0</v>
      </c>
      <c r="F66" t="s">
        <v>45</v>
      </c>
      <c r="G66" t="s">
        <v>45</v>
      </c>
    </row>
    <row r="67" spans="1:7" ht="15" x14ac:dyDescent="0.25">
      <c r="A67" s="173" t="s">
        <v>127</v>
      </c>
      <c r="B67">
        <v>0</v>
      </c>
      <c r="C67">
        <v>0</v>
      </c>
      <c r="D67" t="s">
        <v>45</v>
      </c>
      <c r="E67" t="s">
        <v>45</v>
      </c>
      <c r="F67">
        <v>0</v>
      </c>
      <c r="G67">
        <v>0</v>
      </c>
    </row>
    <row r="68" spans="1:7" ht="15" x14ac:dyDescent="0.25">
      <c r="A68" s="173" t="s">
        <v>65</v>
      </c>
      <c r="B68" t="s">
        <v>66</v>
      </c>
      <c r="C68" t="s">
        <v>67</v>
      </c>
      <c r="D68" t="s">
        <v>66</v>
      </c>
      <c r="E68" t="s">
        <v>66</v>
      </c>
      <c r="F68" t="s">
        <v>66</v>
      </c>
      <c r="G68" t="s">
        <v>68</v>
      </c>
    </row>
  </sheetData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2F4DA1-9358-4A64-BD77-E9B43E3920E2}">
  <dimension ref="A1:G67"/>
  <sheetViews>
    <sheetView topLeftCell="A37" workbookViewId="0">
      <selection activeCell="K57" sqref="K57"/>
    </sheetView>
  </sheetViews>
  <sheetFormatPr defaultRowHeight="13.2" x14ac:dyDescent="0.25"/>
  <cols>
    <col min="1" max="1" width="29.6640625" customWidth="1"/>
    <col min="2" max="2" width="13.33203125" customWidth="1"/>
    <col min="3" max="3" width="14.109375" customWidth="1"/>
    <col min="4" max="4" width="13" customWidth="1"/>
    <col min="5" max="5" width="11" customWidth="1"/>
    <col min="6" max="6" width="12.33203125" customWidth="1"/>
    <col min="7" max="7" width="11.1093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276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0</v>
      </c>
      <c r="C12">
        <v>30</v>
      </c>
      <c r="D12">
        <v>13.4</v>
      </c>
      <c r="E12">
        <v>23.7</v>
      </c>
      <c r="F12">
        <v>0</v>
      </c>
      <c r="G12">
        <v>0</v>
      </c>
    </row>
    <row r="13" spans="1:7" ht="15" x14ac:dyDescent="0.25">
      <c r="A13" s="173" t="s">
        <v>71</v>
      </c>
      <c r="B13">
        <v>0</v>
      </c>
      <c r="C13">
        <v>30</v>
      </c>
      <c r="D13">
        <v>13.4</v>
      </c>
      <c r="E13">
        <v>23.7</v>
      </c>
      <c r="F13">
        <v>0</v>
      </c>
      <c r="G13">
        <v>0</v>
      </c>
    </row>
    <row r="14" spans="1:7" ht="15" x14ac:dyDescent="0.25">
      <c r="A14" s="173" t="s">
        <v>69</v>
      </c>
    </row>
    <row r="15" spans="1:7" ht="15" x14ac:dyDescent="0.25">
      <c r="A15" s="173" t="s">
        <v>74</v>
      </c>
      <c r="B15">
        <v>397.9</v>
      </c>
      <c r="C15">
        <v>459.3</v>
      </c>
      <c r="D15">
        <v>0</v>
      </c>
      <c r="E15">
        <v>93.2</v>
      </c>
      <c r="F15">
        <v>0</v>
      </c>
      <c r="G15">
        <v>0</v>
      </c>
    </row>
    <row r="16" spans="1:7" ht="15" x14ac:dyDescent="0.25">
      <c r="A16" s="173" t="s">
        <v>69</v>
      </c>
    </row>
    <row r="17" spans="1:7" ht="15" x14ac:dyDescent="0.25">
      <c r="A17" s="173" t="s">
        <v>75</v>
      </c>
      <c r="B17">
        <v>201.3</v>
      </c>
      <c r="C17">
        <v>127.1</v>
      </c>
      <c r="D17">
        <v>76.3</v>
      </c>
      <c r="E17">
        <v>0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76</v>
      </c>
      <c r="B19">
        <v>17.3</v>
      </c>
      <c r="C19">
        <v>0</v>
      </c>
      <c r="D19">
        <v>0</v>
      </c>
      <c r="E19">
        <v>0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77</v>
      </c>
      <c r="B21">
        <v>897.9</v>
      </c>
      <c r="C21">
        <v>1173.2</v>
      </c>
      <c r="D21">
        <v>243.8</v>
      </c>
      <c r="E21">
        <v>283.39999999999998</v>
      </c>
      <c r="F21">
        <v>0.2</v>
      </c>
      <c r="G21">
        <v>0</v>
      </c>
    </row>
    <row r="22" spans="1:7" ht="15" x14ac:dyDescent="0.25">
      <c r="A22" s="173" t="s">
        <v>79</v>
      </c>
      <c r="B22">
        <v>0.3</v>
      </c>
      <c r="C22">
        <v>1</v>
      </c>
      <c r="D22">
        <v>0.5</v>
      </c>
      <c r="E22">
        <v>0</v>
      </c>
      <c r="F22">
        <v>0</v>
      </c>
      <c r="G22">
        <v>0</v>
      </c>
    </row>
    <row r="23" spans="1:7" ht="15" x14ac:dyDescent="0.25">
      <c r="A23" s="173" t="s">
        <v>80</v>
      </c>
      <c r="B23">
        <v>10.4</v>
      </c>
      <c r="C23">
        <v>11.1</v>
      </c>
      <c r="D23">
        <v>0</v>
      </c>
      <c r="E23">
        <v>0</v>
      </c>
      <c r="F23">
        <v>0</v>
      </c>
      <c r="G23">
        <v>0</v>
      </c>
    </row>
    <row r="24" spans="1:7" ht="15" x14ac:dyDescent="0.25">
      <c r="A24" s="173" t="s">
        <v>81</v>
      </c>
      <c r="B24">
        <v>270.39999999999998</v>
      </c>
      <c r="C24">
        <v>340.4</v>
      </c>
      <c r="D24">
        <v>37.200000000000003</v>
      </c>
      <c r="E24">
        <v>32.9</v>
      </c>
      <c r="F24">
        <v>0.2</v>
      </c>
      <c r="G24">
        <v>0</v>
      </c>
    </row>
    <row r="25" spans="1:7" ht="15" x14ac:dyDescent="0.25">
      <c r="A25" s="173" t="s">
        <v>82</v>
      </c>
      <c r="B25">
        <v>4.8</v>
      </c>
      <c r="C25">
        <v>3.5</v>
      </c>
      <c r="D25">
        <v>1</v>
      </c>
      <c r="E25">
        <v>0</v>
      </c>
      <c r="F25">
        <v>0</v>
      </c>
      <c r="G25">
        <v>0</v>
      </c>
    </row>
    <row r="26" spans="1:7" ht="15" x14ac:dyDescent="0.25">
      <c r="A26" s="173" t="s">
        <v>83</v>
      </c>
      <c r="B26">
        <v>444</v>
      </c>
      <c r="C26">
        <v>642.5</v>
      </c>
      <c r="D26">
        <v>128.1</v>
      </c>
      <c r="E26">
        <v>190.5</v>
      </c>
      <c r="F26">
        <v>0</v>
      </c>
      <c r="G26">
        <v>0</v>
      </c>
    </row>
    <row r="27" spans="1:7" ht="15" x14ac:dyDescent="0.25">
      <c r="A27" s="173" t="s">
        <v>84</v>
      </c>
      <c r="B27">
        <v>0</v>
      </c>
      <c r="C27">
        <v>0</v>
      </c>
      <c r="D27">
        <v>19.8</v>
      </c>
      <c r="E27">
        <v>0</v>
      </c>
      <c r="F27">
        <v>0</v>
      </c>
      <c r="G27">
        <v>0</v>
      </c>
    </row>
    <row r="28" spans="1:7" ht="15" x14ac:dyDescent="0.25">
      <c r="A28" s="173" t="s">
        <v>85</v>
      </c>
      <c r="B28">
        <v>22</v>
      </c>
      <c r="C28">
        <v>22</v>
      </c>
      <c r="D28">
        <v>0</v>
      </c>
      <c r="E28">
        <v>0.2</v>
      </c>
      <c r="F28">
        <v>0</v>
      </c>
      <c r="G28">
        <v>0</v>
      </c>
    </row>
    <row r="29" spans="1:7" ht="15" x14ac:dyDescent="0.25">
      <c r="A29" s="173" t="s">
        <v>86</v>
      </c>
      <c r="B29">
        <v>48.7</v>
      </c>
      <c r="C29">
        <v>67</v>
      </c>
      <c r="D29">
        <v>0.5</v>
      </c>
      <c r="E29">
        <v>57.1</v>
      </c>
      <c r="F29">
        <v>0</v>
      </c>
      <c r="G29">
        <v>0</v>
      </c>
    </row>
    <row r="30" spans="1:7" ht="15" x14ac:dyDescent="0.25">
      <c r="A30" s="173" t="s">
        <v>88</v>
      </c>
      <c r="B30">
        <v>97.3</v>
      </c>
      <c r="C30">
        <v>85.8</v>
      </c>
      <c r="D30">
        <v>2.9</v>
      </c>
      <c r="E30">
        <v>2.6</v>
      </c>
      <c r="F30">
        <v>0</v>
      </c>
      <c r="G30">
        <v>0</v>
      </c>
    </row>
    <row r="31" spans="1:7" ht="15" x14ac:dyDescent="0.25">
      <c r="A31" s="173" t="s">
        <v>89</v>
      </c>
      <c r="B31">
        <v>0</v>
      </c>
      <c r="C31">
        <v>0</v>
      </c>
      <c r="D31">
        <v>53.8</v>
      </c>
      <c r="E31">
        <v>0</v>
      </c>
      <c r="F31">
        <v>0</v>
      </c>
      <c r="G31">
        <v>0</v>
      </c>
    </row>
    <row r="32" spans="1:7" ht="15" x14ac:dyDescent="0.25">
      <c r="A32" s="173" t="s">
        <v>69</v>
      </c>
    </row>
    <row r="33" spans="1:7" ht="15" x14ac:dyDescent="0.25">
      <c r="A33" s="173" t="s">
        <v>90</v>
      </c>
      <c r="B33">
        <v>50</v>
      </c>
      <c r="C33">
        <v>309.60000000000002</v>
      </c>
      <c r="D33">
        <v>0</v>
      </c>
      <c r="E33">
        <v>47.4</v>
      </c>
      <c r="F33">
        <v>0</v>
      </c>
      <c r="G33">
        <v>0</v>
      </c>
    </row>
    <row r="34" spans="1:7" ht="15" x14ac:dyDescent="0.25">
      <c r="A34" s="173" t="s">
        <v>92</v>
      </c>
      <c r="B34">
        <v>0</v>
      </c>
      <c r="C34">
        <v>60</v>
      </c>
      <c r="D34">
        <v>0</v>
      </c>
      <c r="E34">
        <v>0</v>
      </c>
      <c r="F34">
        <v>0</v>
      </c>
      <c r="G34">
        <v>0</v>
      </c>
    </row>
    <row r="35" spans="1:7" ht="15" x14ac:dyDescent="0.25">
      <c r="A35" s="173" t="s">
        <v>96</v>
      </c>
      <c r="B35">
        <v>50</v>
      </c>
      <c r="C35">
        <v>249.6</v>
      </c>
      <c r="D35">
        <v>0</v>
      </c>
      <c r="E35">
        <v>47.4</v>
      </c>
      <c r="F35">
        <v>0</v>
      </c>
      <c r="G35">
        <v>0</v>
      </c>
    </row>
    <row r="36" spans="1:7" ht="15" x14ac:dyDescent="0.25">
      <c r="A36" s="173" t="s">
        <v>69</v>
      </c>
    </row>
    <row r="37" spans="1:7" ht="15" x14ac:dyDescent="0.25">
      <c r="A37" s="173" t="s">
        <v>98</v>
      </c>
      <c r="B37">
        <v>1173</v>
      </c>
      <c r="C37">
        <v>1693.9</v>
      </c>
      <c r="D37">
        <v>262.39999999999998</v>
      </c>
      <c r="E37">
        <v>470.9</v>
      </c>
      <c r="F37">
        <v>14</v>
      </c>
      <c r="G37">
        <v>0</v>
      </c>
    </row>
    <row r="38" spans="1:7" ht="15" x14ac:dyDescent="0.25">
      <c r="A38" s="173" t="s">
        <v>99</v>
      </c>
      <c r="B38">
        <v>5</v>
      </c>
      <c r="C38">
        <v>3.2</v>
      </c>
      <c r="D38">
        <v>0</v>
      </c>
      <c r="E38">
        <v>2.2000000000000002</v>
      </c>
      <c r="F38">
        <v>0</v>
      </c>
      <c r="G38">
        <v>0</v>
      </c>
    </row>
    <row r="39" spans="1:7" ht="15" x14ac:dyDescent="0.25">
      <c r="A39" s="173" t="s">
        <v>100</v>
      </c>
      <c r="B39">
        <v>5.6</v>
      </c>
      <c r="C39">
        <v>0</v>
      </c>
      <c r="D39">
        <v>0</v>
      </c>
      <c r="E39">
        <v>5.5</v>
      </c>
      <c r="F39">
        <v>0</v>
      </c>
      <c r="G39">
        <v>0</v>
      </c>
    </row>
    <row r="40" spans="1:7" ht="15" x14ac:dyDescent="0.25">
      <c r="A40" s="173" t="s">
        <v>101</v>
      </c>
      <c r="B40">
        <v>0</v>
      </c>
      <c r="C40">
        <v>80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173" t="s">
        <v>102</v>
      </c>
      <c r="B41">
        <v>15</v>
      </c>
      <c r="C41">
        <v>15</v>
      </c>
      <c r="D41">
        <v>0</v>
      </c>
      <c r="E41">
        <v>0</v>
      </c>
      <c r="F41">
        <v>0</v>
      </c>
      <c r="G41">
        <v>0</v>
      </c>
    </row>
    <row r="42" spans="1:7" ht="15" x14ac:dyDescent="0.25">
      <c r="A42" s="173" t="s">
        <v>103</v>
      </c>
      <c r="B42">
        <v>0.7</v>
      </c>
      <c r="C42">
        <v>5.2</v>
      </c>
      <c r="D42">
        <v>0.5</v>
      </c>
      <c r="E42">
        <v>1.1000000000000001</v>
      </c>
      <c r="F42">
        <v>0</v>
      </c>
      <c r="G42">
        <v>0</v>
      </c>
    </row>
    <row r="43" spans="1:7" ht="15" x14ac:dyDescent="0.25">
      <c r="A43" s="173" t="s">
        <v>104</v>
      </c>
      <c r="B43">
        <v>30</v>
      </c>
      <c r="C43">
        <v>45</v>
      </c>
      <c r="D43">
        <v>0</v>
      </c>
      <c r="E43">
        <v>33</v>
      </c>
      <c r="F43">
        <v>0</v>
      </c>
      <c r="G43">
        <v>0</v>
      </c>
    </row>
    <row r="44" spans="1:7" ht="15" x14ac:dyDescent="0.25">
      <c r="A44" s="173" t="s">
        <v>105</v>
      </c>
      <c r="B44">
        <v>53.8</v>
      </c>
      <c r="C44">
        <v>213.1</v>
      </c>
      <c r="D44">
        <v>14.5</v>
      </c>
      <c r="E44">
        <v>17.7</v>
      </c>
      <c r="F44">
        <v>0</v>
      </c>
      <c r="G44">
        <v>0</v>
      </c>
    </row>
    <row r="45" spans="1:7" ht="15" x14ac:dyDescent="0.25">
      <c r="A45" s="173" t="s">
        <v>106</v>
      </c>
      <c r="B45">
        <v>51.2</v>
      </c>
      <c r="C45">
        <v>48.8</v>
      </c>
      <c r="D45">
        <v>0</v>
      </c>
      <c r="E45">
        <v>18.899999999999999</v>
      </c>
      <c r="F45">
        <v>0</v>
      </c>
      <c r="G45">
        <v>0</v>
      </c>
    </row>
    <row r="46" spans="1:7" ht="15" x14ac:dyDescent="0.25">
      <c r="A46" s="173" t="s">
        <v>107</v>
      </c>
      <c r="B46">
        <v>60.3</v>
      </c>
      <c r="C46">
        <v>32</v>
      </c>
      <c r="D46">
        <v>33</v>
      </c>
      <c r="E46">
        <v>49.6</v>
      </c>
      <c r="F46">
        <v>3</v>
      </c>
      <c r="G46">
        <v>0</v>
      </c>
    </row>
    <row r="47" spans="1:7" ht="15" x14ac:dyDescent="0.25">
      <c r="A47" s="173" t="s">
        <v>109</v>
      </c>
      <c r="B47">
        <v>89.6</v>
      </c>
      <c r="C47">
        <v>67.599999999999994</v>
      </c>
      <c r="D47">
        <v>2.5</v>
      </c>
      <c r="E47">
        <v>26</v>
      </c>
      <c r="F47">
        <v>0</v>
      </c>
      <c r="G47">
        <v>0</v>
      </c>
    </row>
    <row r="48" spans="1:7" ht="15" x14ac:dyDescent="0.25">
      <c r="A48" s="173" t="s">
        <v>111</v>
      </c>
      <c r="B48">
        <v>0</v>
      </c>
      <c r="C48">
        <v>0</v>
      </c>
      <c r="D48">
        <v>7.2</v>
      </c>
      <c r="E48">
        <v>0</v>
      </c>
      <c r="F48">
        <v>0</v>
      </c>
      <c r="G48">
        <v>0</v>
      </c>
    </row>
    <row r="49" spans="1:7" ht="15" x14ac:dyDescent="0.25">
      <c r="A49" s="173" t="s">
        <v>112</v>
      </c>
      <c r="B49">
        <v>78.5</v>
      </c>
      <c r="C49">
        <v>130</v>
      </c>
      <c r="D49">
        <v>16.8</v>
      </c>
      <c r="E49">
        <v>24.3</v>
      </c>
      <c r="F49">
        <v>0</v>
      </c>
      <c r="G49">
        <v>0</v>
      </c>
    </row>
    <row r="50" spans="1:7" ht="15" x14ac:dyDescent="0.25">
      <c r="A50" s="173" t="s">
        <v>113</v>
      </c>
      <c r="B50">
        <v>46.2</v>
      </c>
      <c r="C50">
        <v>22</v>
      </c>
      <c r="D50">
        <v>0</v>
      </c>
      <c r="E50">
        <v>22.9</v>
      </c>
      <c r="F50">
        <v>0</v>
      </c>
      <c r="G50">
        <v>0</v>
      </c>
    </row>
    <row r="51" spans="1:7" ht="15" x14ac:dyDescent="0.25">
      <c r="A51" s="173" t="s">
        <v>114</v>
      </c>
      <c r="B51">
        <v>4</v>
      </c>
      <c r="C51">
        <v>6.6</v>
      </c>
      <c r="D51">
        <v>0</v>
      </c>
      <c r="E51">
        <v>2.2999999999999998</v>
      </c>
      <c r="F51">
        <v>0</v>
      </c>
      <c r="G51">
        <v>0</v>
      </c>
    </row>
    <row r="52" spans="1:7" ht="15" x14ac:dyDescent="0.25">
      <c r="A52" s="173" t="s">
        <v>115</v>
      </c>
      <c r="B52">
        <v>547.6</v>
      </c>
      <c r="C52">
        <v>840</v>
      </c>
      <c r="D52">
        <v>126</v>
      </c>
      <c r="E52">
        <v>184.5</v>
      </c>
      <c r="F52">
        <v>0</v>
      </c>
      <c r="G52">
        <v>0</v>
      </c>
    </row>
    <row r="53" spans="1:7" ht="15" x14ac:dyDescent="0.25">
      <c r="A53" s="173" t="s">
        <v>116</v>
      </c>
      <c r="B53">
        <v>0</v>
      </c>
      <c r="C53">
        <v>0</v>
      </c>
      <c r="D53" t="s">
        <v>94</v>
      </c>
      <c r="E53">
        <v>0</v>
      </c>
      <c r="F53">
        <v>0</v>
      </c>
      <c r="G53">
        <v>0</v>
      </c>
    </row>
    <row r="54" spans="1:7" ht="15" x14ac:dyDescent="0.25">
      <c r="A54" s="173" t="s">
        <v>117</v>
      </c>
      <c r="B54">
        <v>7.5</v>
      </c>
      <c r="C54">
        <v>1.5</v>
      </c>
      <c r="D54">
        <v>0</v>
      </c>
      <c r="E54">
        <v>23.3</v>
      </c>
      <c r="F54">
        <v>0</v>
      </c>
      <c r="G54">
        <v>0</v>
      </c>
    </row>
    <row r="55" spans="1:7" ht="15" x14ac:dyDescent="0.25">
      <c r="A55" s="173" t="s">
        <v>118</v>
      </c>
      <c r="B55">
        <v>24.5</v>
      </c>
      <c r="C55">
        <v>65.3</v>
      </c>
      <c r="D55">
        <v>26.3</v>
      </c>
      <c r="E55">
        <v>21</v>
      </c>
      <c r="F55">
        <v>0</v>
      </c>
      <c r="G55">
        <v>0</v>
      </c>
    </row>
    <row r="56" spans="1:7" ht="15" x14ac:dyDescent="0.25">
      <c r="A56" s="173" t="s">
        <v>119</v>
      </c>
      <c r="B56">
        <v>101.1</v>
      </c>
      <c r="C56">
        <v>41</v>
      </c>
      <c r="D56">
        <v>2.8</v>
      </c>
      <c r="E56">
        <v>0</v>
      </c>
      <c r="F56">
        <v>11</v>
      </c>
      <c r="G56">
        <v>0</v>
      </c>
    </row>
    <row r="57" spans="1:7" ht="15" x14ac:dyDescent="0.25">
      <c r="A57" s="173" t="s">
        <v>120</v>
      </c>
      <c r="B57">
        <v>8.5</v>
      </c>
      <c r="C57">
        <v>60</v>
      </c>
      <c r="D57">
        <v>0</v>
      </c>
      <c r="E57">
        <v>19.100000000000001</v>
      </c>
      <c r="F57">
        <v>0</v>
      </c>
      <c r="G57">
        <v>0</v>
      </c>
    </row>
    <row r="58" spans="1:7" ht="15" x14ac:dyDescent="0.25">
      <c r="A58" s="173" t="s">
        <v>121</v>
      </c>
      <c r="B58">
        <v>18.899999999999999</v>
      </c>
      <c r="C58">
        <v>17.8</v>
      </c>
      <c r="D58">
        <v>0</v>
      </c>
      <c r="E58">
        <v>19.600000000000001</v>
      </c>
      <c r="F58">
        <v>0</v>
      </c>
      <c r="G58">
        <v>0</v>
      </c>
    </row>
    <row r="59" spans="1:7" ht="15" x14ac:dyDescent="0.25">
      <c r="A59" s="173" t="s">
        <v>122</v>
      </c>
      <c r="B59">
        <v>25</v>
      </c>
      <c r="C59">
        <v>0</v>
      </c>
      <c r="D59">
        <v>32.9</v>
      </c>
      <c r="E59">
        <v>0</v>
      </c>
      <c r="F59">
        <v>0</v>
      </c>
      <c r="G59">
        <v>0</v>
      </c>
    </row>
    <row r="60" spans="1:7" ht="15" x14ac:dyDescent="0.25">
      <c r="A60" s="173" t="s">
        <v>65</v>
      </c>
      <c r="B60" t="s">
        <v>66</v>
      </c>
      <c r="C60" t="s">
        <v>67</v>
      </c>
      <c r="D60" t="s">
        <v>66</v>
      </c>
      <c r="E60" t="s">
        <v>66</v>
      </c>
      <c r="F60" t="s">
        <v>66</v>
      </c>
      <c r="G60" t="s">
        <v>68</v>
      </c>
    </row>
    <row r="61" spans="1:7" ht="15" x14ac:dyDescent="0.25">
      <c r="A61" s="173" t="s">
        <v>123</v>
      </c>
      <c r="B61">
        <v>2737.2</v>
      </c>
      <c r="C61">
        <v>3793.1</v>
      </c>
      <c r="D61">
        <v>595.79999999999995</v>
      </c>
      <c r="E61">
        <v>918.5</v>
      </c>
      <c r="F61">
        <v>14.2</v>
      </c>
      <c r="G61">
        <v>0</v>
      </c>
    </row>
    <row r="62" spans="1:7" ht="15" x14ac:dyDescent="0.25">
      <c r="A62" s="173" t="s">
        <v>124</v>
      </c>
      <c r="B62">
        <v>727.9</v>
      </c>
      <c r="C62">
        <v>561.9</v>
      </c>
      <c r="D62">
        <v>0</v>
      </c>
      <c r="E62">
        <v>0</v>
      </c>
      <c r="F62">
        <v>0</v>
      </c>
      <c r="G62">
        <v>0</v>
      </c>
    </row>
    <row r="63" spans="1:7" ht="15" x14ac:dyDescent="0.25">
      <c r="A63" s="173" t="s">
        <v>65</v>
      </c>
      <c r="B63" t="s">
        <v>66</v>
      </c>
      <c r="C63" t="s">
        <v>67</v>
      </c>
      <c r="D63" t="s">
        <v>66</v>
      </c>
      <c r="E63" t="s">
        <v>66</v>
      </c>
      <c r="F63" t="s">
        <v>66</v>
      </c>
      <c r="G63" t="s">
        <v>68</v>
      </c>
    </row>
    <row r="64" spans="1:7" ht="15" x14ac:dyDescent="0.25">
      <c r="A64" s="173" t="s">
        <v>125</v>
      </c>
      <c r="B64">
        <v>3465.1</v>
      </c>
      <c r="C64">
        <v>4355</v>
      </c>
      <c r="D64">
        <v>595.79999999999995</v>
      </c>
      <c r="E64">
        <v>918.5</v>
      </c>
      <c r="F64">
        <v>14.2</v>
      </c>
      <c r="G64">
        <v>0</v>
      </c>
    </row>
    <row r="65" spans="1:7" ht="15" x14ac:dyDescent="0.25">
      <c r="A65" s="173" t="s">
        <v>126</v>
      </c>
      <c r="B65" t="s">
        <v>45</v>
      </c>
      <c r="C65" t="s">
        <v>45</v>
      </c>
      <c r="D65">
        <v>0</v>
      </c>
      <c r="E65">
        <v>0</v>
      </c>
      <c r="F65" t="s">
        <v>45</v>
      </c>
      <c r="G65" t="s">
        <v>45</v>
      </c>
    </row>
    <row r="66" spans="1:7" ht="15" x14ac:dyDescent="0.25">
      <c r="A66" s="173" t="s">
        <v>127</v>
      </c>
      <c r="B66">
        <v>0</v>
      </c>
      <c r="C66">
        <v>0</v>
      </c>
      <c r="D66" t="s">
        <v>45</v>
      </c>
      <c r="E66" t="s">
        <v>45</v>
      </c>
      <c r="F66">
        <v>0</v>
      </c>
      <c r="G66">
        <v>0</v>
      </c>
    </row>
    <row r="67" spans="1:7" ht="15" x14ac:dyDescent="0.25">
      <c r="A67" s="173" t="s">
        <v>65</v>
      </c>
      <c r="B67" t="s">
        <v>66</v>
      </c>
      <c r="C67" t="s">
        <v>67</v>
      </c>
      <c r="D67" t="s">
        <v>66</v>
      </c>
      <c r="E67" t="s">
        <v>66</v>
      </c>
      <c r="F67" t="s">
        <v>66</v>
      </c>
      <c r="G67" t="s">
        <v>68</v>
      </c>
    </row>
  </sheetData>
  <pageMargins left="0.7" right="0.7" top="0.75" bottom="0.75" header="0.3" footer="0.3"/>
  <pageSetup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C4199-F605-4FFF-879B-8C1E987AD1FB}">
  <dimension ref="A1:G87"/>
  <sheetViews>
    <sheetView workbookViewId="0">
      <selection activeCell="J16" sqref="J16"/>
    </sheetView>
  </sheetViews>
  <sheetFormatPr defaultRowHeight="13.2" x14ac:dyDescent="0.25"/>
  <cols>
    <col min="1" max="1" width="18.1093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1407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45</v>
      </c>
      <c r="C12">
        <v>75.5</v>
      </c>
      <c r="D12">
        <v>270.5</v>
      </c>
      <c r="E12">
        <v>478.1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5.3</v>
      </c>
      <c r="F13">
        <v>0</v>
      </c>
      <c r="G13">
        <v>0</v>
      </c>
    </row>
    <row r="14" spans="1:7" ht="15" x14ac:dyDescent="0.25">
      <c r="A14" s="173" t="s">
        <v>71</v>
      </c>
      <c r="B14">
        <v>29</v>
      </c>
      <c r="C14">
        <v>50</v>
      </c>
      <c r="D14">
        <v>260.8</v>
      </c>
      <c r="E14">
        <v>421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0</v>
      </c>
      <c r="E15">
        <v>12.6</v>
      </c>
      <c r="F15">
        <v>0</v>
      </c>
      <c r="G15">
        <v>0</v>
      </c>
    </row>
    <row r="16" spans="1:7" ht="15" x14ac:dyDescent="0.25">
      <c r="A16" s="173" t="s">
        <v>73</v>
      </c>
      <c r="B16">
        <v>16</v>
      </c>
      <c r="C16">
        <v>25.5</v>
      </c>
      <c r="D16">
        <v>0</v>
      </c>
      <c r="E16">
        <v>39.299999999999997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9.6999999999999993</v>
      </c>
      <c r="E17">
        <v>0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454.8</v>
      </c>
      <c r="C19">
        <v>464.8</v>
      </c>
      <c r="D19">
        <v>1277.2</v>
      </c>
      <c r="E19">
        <v>1251.7</v>
      </c>
      <c r="F19">
        <v>14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149.80000000000001</v>
      </c>
      <c r="C21">
        <v>209.8</v>
      </c>
      <c r="D21">
        <v>634.20000000000005</v>
      </c>
      <c r="E21">
        <v>638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130</v>
      </c>
      <c r="C23">
        <v>0</v>
      </c>
      <c r="D23">
        <v>68.599999999999994</v>
      </c>
      <c r="E23">
        <v>139.1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1729.1</v>
      </c>
      <c r="C25">
        <v>1673.9</v>
      </c>
      <c r="D25">
        <v>5534.6</v>
      </c>
      <c r="E25">
        <v>4588.3999999999996</v>
      </c>
      <c r="F25">
        <v>26.9</v>
      </c>
      <c r="G25">
        <v>0</v>
      </c>
    </row>
    <row r="26" spans="1:7" ht="15" x14ac:dyDescent="0.25">
      <c r="A26" s="173" t="s">
        <v>167</v>
      </c>
      <c r="B26">
        <v>169</v>
      </c>
      <c r="C26">
        <v>0</v>
      </c>
      <c r="D26">
        <v>505.9</v>
      </c>
      <c r="E26">
        <v>0</v>
      </c>
      <c r="F26">
        <v>0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43.9</v>
      </c>
      <c r="E27">
        <v>18.5</v>
      </c>
      <c r="F27">
        <v>0</v>
      </c>
      <c r="G27">
        <v>0</v>
      </c>
    </row>
    <row r="28" spans="1:7" ht="15" x14ac:dyDescent="0.25">
      <c r="A28" s="173" t="s">
        <v>79</v>
      </c>
      <c r="B28">
        <v>0.5</v>
      </c>
      <c r="C28">
        <v>0.3</v>
      </c>
      <c r="D28">
        <v>1.4</v>
      </c>
      <c r="E28">
        <v>0.5</v>
      </c>
      <c r="F28">
        <v>0</v>
      </c>
      <c r="G28">
        <v>0</v>
      </c>
    </row>
    <row r="29" spans="1:7" ht="15" x14ac:dyDescent="0.25">
      <c r="A29" s="173" t="s">
        <v>80</v>
      </c>
      <c r="B29">
        <v>101.5</v>
      </c>
      <c r="C29">
        <v>20</v>
      </c>
      <c r="D29">
        <v>893.6</v>
      </c>
      <c r="E29">
        <v>621.20000000000005</v>
      </c>
      <c r="F29">
        <v>0</v>
      </c>
      <c r="G29">
        <v>0</v>
      </c>
    </row>
    <row r="30" spans="1:7" ht="15" x14ac:dyDescent="0.25">
      <c r="A30" s="173" t="s">
        <v>81</v>
      </c>
      <c r="B30">
        <v>606.4</v>
      </c>
      <c r="C30">
        <v>636</v>
      </c>
      <c r="D30">
        <v>1156.0999999999999</v>
      </c>
      <c r="E30">
        <v>1328.6</v>
      </c>
      <c r="F30">
        <v>0</v>
      </c>
      <c r="G30">
        <v>0</v>
      </c>
    </row>
    <row r="31" spans="1:7" ht="15" x14ac:dyDescent="0.25">
      <c r="A31" s="173" t="s">
        <v>82</v>
      </c>
      <c r="B31">
        <v>2.8</v>
      </c>
      <c r="C31">
        <v>1.3</v>
      </c>
      <c r="D31">
        <v>88.8</v>
      </c>
      <c r="E31">
        <v>69.8</v>
      </c>
      <c r="F31">
        <v>0</v>
      </c>
      <c r="G31">
        <v>0</v>
      </c>
    </row>
    <row r="32" spans="1:7" ht="15" x14ac:dyDescent="0.25">
      <c r="A32" s="173" t="s">
        <v>170</v>
      </c>
      <c r="B32">
        <v>0</v>
      </c>
      <c r="C32">
        <v>0</v>
      </c>
      <c r="D32">
        <v>0</v>
      </c>
      <c r="E32">
        <v>8</v>
      </c>
      <c r="F32">
        <v>0</v>
      </c>
      <c r="G32">
        <v>0</v>
      </c>
    </row>
    <row r="33" spans="1:7" ht="15" x14ac:dyDescent="0.25">
      <c r="A33" s="173" t="s">
        <v>83</v>
      </c>
      <c r="B33">
        <v>690.9</v>
      </c>
      <c r="C33">
        <v>650.5</v>
      </c>
      <c r="D33">
        <v>1679.9</v>
      </c>
      <c r="E33">
        <v>1594.7</v>
      </c>
      <c r="F33">
        <v>26.9</v>
      </c>
      <c r="G33">
        <v>0</v>
      </c>
    </row>
    <row r="34" spans="1:7" ht="15" x14ac:dyDescent="0.25">
      <c r="A34" s="173" t="s">
        <v>84</v>
      </c>
      <c r="B34">
        <v>0</v>
      </c>
      <c r="C34">
        <v>0</v>
      </c>
      <c r="D34">
        <v>102.6</v>
      </c>
      <c r="E34">
        <v>31.1</v>
      </c>
      <c r="F34">
        <v>0</v>
      </c>
      <c r="G34">
        <v>0</v>
      </c>
    </row>
    <row r="35" spans="1:7" ht="15" x14ac:dyDescent="0.25">
      <c r="A35" s="173" t="s">
        <v>85</v>
      </c>
      <c r="B35">
        <v>23</v>
      </c>
      <c r="C35">
        <v>18</v>
      </c>
      <c r="D35">
        <v>24.8</v>
      </c>
      <c r="E35">
        <v>25.3</v>
      </c>
      <c r="F35">
        <v>0</v>
      </c>
      <c r="G35">
        <v>0</v>
      </c>
    </row>
    <row r="36" spans="1:7" ht="15" x14ac:dyDescent="0.25">
      <c r="A36" s="173" t="s">
        <v>86</v>
      </c>
      <c r="B36">
        <v>131</v>
      </c>
      <c r="C36">
        <v>263</v>
      </c>
      <c r="D36">
        <v>462.8</v>
      </c>
      <c r="E36">
        <v>505.2</v>
      </c>
      <c r="F36">
        <v>0</v>
      </c>
      <c r="G36">
        <v>0</v>
      </c>
    </row>
    <row r="37" spans="1:7" ht="15" x14ac:dyDescent="0.25">
      <c r="A37" s="173" t="s">
        <v>87</v>
      </c>
      <c r="B37">
        <v>0</v>
      </c>
      <c r="C37">
        <v>3.9</v>
      </c>
      <c r="D37">
        <v>66.3</v>
      </c>
      <c r="E37">
        <v>6.2</v>
      </c>
      <c r="F37">
        <v>0</v>
      </c>
      <c r="G37">
        <v>0</v>
      </c>
    </row>
    <row r="38" spans="1:7" ht="15" x14ac:dyDescent="0.25">
      <c r="A38" s="173" t="s">
        <v>88</v>
      </c>
      <c r="B38">
        <v>4</v>
      </c>
      <c r="C38">
        <v>81</v>
      </c>
      <c r="D38">
        <v>508.6</v>
      </c>
      <c r="E38">
        <v>273.2</v>
      </c>
      <c r="F38">
        <v>0</v>
      </c>
      <c r="G38">
        <v>0</v>
      </c>
    </row>
    <row r="39" spans="1:7" ht="15" x14ac:dyDescent="0.25">
      <c r="A39" s="173" t="s">
        <v>89</v>
      </c>
      <c r="B39">
        <v>0</v>
      </c>
      <c r="C39">
        <v>0</v>
      </c>
      <c r="D39">
        <v>0</v>
      </c>
      <c r="E39">
        <v>106.2</v>
      </c>
      <c r="F39">
        <v>0</v>
      </c>
      <c r="G39">
        <v>0</v>
      </c>
    </row>
    <row r="40" spans="1:7" ht="15" x14ac:dyDescent="0.25">
      <c r="A40" s="173" t="s">
        <v>69</v>
      </c>
    </row>
    <row r="41" spans="1:7" ht="15" x14ac:dyDescent="0.25">
      <c r="A41" s="173" t="s">
        <v>90</v>
      </c>
      <c r="B41">
        <v>75</v>
      </c>
      <c r="C41">
        <v>105</v>
      </c>
      <c r="D41">
        <v>1794.2</v>
      </c>
      <c r="E41">
        <v>590.20000000000005</v>
      </c>
      <c r="F41">
        <v>0</v>
      </c>
      <c r="G41">
        <v>0</v>
      </c>
    </row>
    <row r="42" spans="1:7" ht="15" x14ac:dyDescent="0.25">
      <c r="A42" s="173" t="s">
        <v>91</v>
      </c>
      <c r="B42">
        <v>0</v>
      </c>
      <c r="C42">
        <v>0</v>
      </c>
      <c r="D42">
        <v>73.7</v>
      </c>
      <c r="E42">
        <v>48.5</v>
      </c>
      <c r="F42">
        <v>0</v>
      </c>
      <c r="G42">
        <v>0</v>
      </c>
    </row>
    <row r="43" spans="1:7" ht="15" x14ac:dyDescent="0.25">
      <c r="A43" s="173" t="s">
        <v>529</v>
      </c>
      <c r="B43">
        <v>0</v>
      </c>
      <c r="C43">
        <v>0</v>
      </c>
      <c r="D43">
        <v>33</v>
      </c>
      <c r="E43">
        <v>0</v>
      </c>
      <c r="F43">
        <v>0</v>
      </c>
      <c r="G43">
        <v>0</v>
      </c>
    </row>
    <row r="44" spans="1:7" ht="15" x14ac:dyDescent="0.25">
      <c r="A44" s="173" t="s">
        <v>282</v>
      </c>
      <c r="B44">
        <v>0</v>
      </c>
      <c r="C44">
        <v>0</v>
      </c>
      <c r="D44">
        <v>56.7</v>
      </c>
      <c r="E44">
        <v>0</v>
      </c>
      <c r="F44">
        <v>0</v>
      </c>
      <c r="G44">
        <v>0</v>
      </c>
    </row>
    <row r="45" spans="1:7" ht="15" x14ac:dyDescent="0.25">
      <c r="A45" s="173" t="s">
        <v>92</v>
      </c>
      <c r="B45">
        <v>35</v>
      </c>
      <c r="C45">
        <v>105</v>
      </c>
      <c r="D45">
        <v>38.299999999999997</v>
      </c>
      <c r="E45">
        <v>98.5</v>
      </c>
      <c r="F45">
        <v>0</v>
      </c>
      <c r="G45">
        <v>0</v>
      </c>
    </row>
    <row r="46" spans="1:7" ht="15" x14ac:dyDescent="0.25">
      <c r="A46" s="173" t="s">
        <v>465</v>
      </c>
      <c r="B46">
        <v>0</v>
      </c>
      <c r="C46">
        <v>0</v>
      </c>
      <c r="D46">
        <v>62.9</v>
      </c>
      <c r="E46">
        <v>0</v>
      </c>
      <c r="F46">
        <v>0</v>
      </c>
      <c r="G46">
        <v>0</v>
      </c>
    </row>
    <row r="47" spans="1:7" ht="15" x14ac:dyDescent="0.25">
      <c r="A47" s="173" t="s">
        <v>1078</v>
      </c>
      <c r="B47">
        <v>0</v>
      </c>
      <c r="C47">
        <v>0</v>
      </c>
      <c r="D47">
        <v>29.9</v>
      </c>
      <c r="E47">
        <v>0</v>
      </c>
      <c r="F47">
        <v>0</v>
      </c>
      <c r="G47">
        <v>0</v>
      </c>
    </row>
    <row r="48" spans="1:7" ht="15" x14ac:dyDescent="0.25">
      <c r="A48" s="173" t="s">
        <v>1097</v>
      </c>
      <c r="B48">
        <v>0</v>
      </c>
      <c r="C48">
        <v>0</v>
      </c>
      <c r="D48">
        <v>37</v>
      </c>
      <c r="E48">
        <v>0</v>
      </c>
      <c r="F48">
        <v>0</v>
      </c>
      <c r="G48">
        <v>0</v>
      </c>
    </row>
    <row r="49" spans="1:7" ht="15" x14ac:dyDescent="0.25">
      <c r="A49" s="173" t="s">
        <v>93</v>
      </c>
      <c r="B49">
        <v>0</v>
      </c>
      <c r="C49">
        <v>0</v>
      </c>
      <c r="D49">
        <v>61.7</v>
      </c>
      <c r="E49">
        <v>0</v>
      </c>
      <c r="F49">
        <v>0</v>
      </c>
      <c r="G49">
        <v>0</v>
      </c>
    </row>
    <row r="50" spans="1:7" ht="15" x14ac:dyDescent="0.25">
      <c r="A50" s="173" t="s">
        <v>95</v>
      </c>
      <c r="B50">
        <v>0</v>
      </c>
      <c r="C50">
        <v>0</v>
      </c>
      <c r="D50">
        <v>3</v>
      </c>
      <c r="E50">
        <v>4.4000000000000004</v>
      </c>
      <c r="F50">
        <v>0</v>
      </c>
      <c r="G50">
        <v>0</v>
      </c>
    </row>
    <row r="51" spans="1:7" ht="15" x14ac:dyDescent="0.25">
      <c r="A51" s="173" t="s">
        <v>96</v>
      </c>
      <c r="B51">
        <v>40</v>
      </c>
      <c r="C51">
        <v>0</v>
      </c>
      <c r="D51">
        <v>1192.3</v>
      </c>
      <c r="E51">
        <v>430.1</v>
      </c>
      <c r="F51">
        <v>0</v>
      </c>
      <c r="G51">
        <v>0</v>
      </c>
    </row>
    <row r="52" spans="1:7" ht="15" x14ac:dyDescent="0.25">
      <c r="A52" s="173" t="s">
        <v>97</v>
      </c>
      <c r="B52">
        <v>0</v>
      </c>
      <c r="C52">
        <v>0</v>
      </c>
      <c r="D52">
        <v>195</v>
      </c>
      <c r="E52">
        <v>8.6999999999999993</v>
      </c>
      <c r="F52">
        <v>0</v>
      </c>
      <c r="G52">
        <v>0</v>
      </c>
    </row>
    <row r="53" spans="1:7" ht="15" x14ac:dyDescent="0.25">
      <c r="A53" s="173" t="s">
        <v>536</v>
      </c>
      <c r="B53">
        <v>0</v>
      </c>
      <c r="C53">
        <v>0</v>
      </c>
      <c r="D53">
        <v>10.8</v>
      </c>
      <c r="E53">
        <v>0</v>
      </c>
      <c r="F53">
        <v>0</v>
      </c>
      <c r="G53">
        <v>0</v>
      </c>
    </row>
    <row r="54" spans="1:7" ht="15" x14ac:dyDescent="0.25">
      <c r="A54" s="173" t="s">
        <v>69</v>
      </c>
    </row>
    <row r="55" spans="1:7" ht="15" x14ac:dyDescent="0.25">
      <c r="A55" s="173" t="s">
        <v>98</v>
      </c>
      <c r="B55">
        <v>1298.4000000000001</v>
      </c>
      <c r="C55">
        <v>1758.1</v>
      </c>
      <c r="D55">
        <v>6158.8</v>
      </c>
      <c r="E55">
        <v>5075</v>
      </c>
      <c r="F55">
        <v>75.400000000000006</v>
      </c>
      <c r="G55">
        <v>0</v>
      </c>
    </row>
    <row r="56" spans="1:7" ht="15" x14ac:dyDescent="0.25">
      <c r="A56" s="173" t="s">
        <v>99</v>
      </c>
      <c r="B56">
        <v>2.4</v>
      </c>
      <c r="C56">
        <v>5.0999999999999996</v>
      </c>
      <c r="D56">
        <v>7.6</v>
      </c>
      <c r="E56">
        <v>18.2</v>
      </c>
      <c r="F56">
        <v>0</v>
      </c>
      <c r="G56">
        <v>0</v>
      </c>
    </row>
    <row r="57" spans="1:7" ht="15" x14ac:dyDescent="0.25">
      <c r="A57" s="173" t="s">
        <v>100</v>
      </c>
      <c r="B57">
        <v>0</v>
      </c>
      <c r="C57">
        <v>6.5</v>
      </c>
      <c r="D57">
        <v>13</v>
      </c>
      <c r="E57">
        <v>1.2</v>
      </c>
      <c r="F57">
        <v>0</v>
      </c>
      <c r="G57">
        <v>0</v>
      </c>
    </row>
    <row r="58" spans="1:7" ht="15" x14ac:dyDescent="0.25">
      <c r="A58" s="173" t="s">
        <v>101</v>
      </c>
      <c r="B58">
        <v>0</v>
      </c>
      <c r="C58">
        <v>0</v>
      </c>
      <c r="D58">
        <v>96.3</v>
      </c>
      <c r="E58">
        <v>364.9</v>
      </c>
      <c r="F58">
        <v>0</v>
      </c>
      <c r="G58">
        <v>0</v>
      </c>
    </row>
    <row r="59" spans="1:7" ht="15" x14ac:dyDescent="0.25">
      <c r="A59" s="173" t="s">
        <v>102</v>
      </c>
      <c r="B59">
        <v>19</v>
      </c>
      <c r="C59">
        <v>16</v>
      </c>
      <c r="D59">
        <v>86.6</v>
      </c>
      <c r="E59">
        <v>41.5</v>
      </c>
      <c r="F59">
        <v>0</v>
      </c>
      <c r="G59">
        <v>0</v>
      </c>
    </row>
    <row r="60" spans="1:7" ht="15" x14ac:dyDescent="0.25">
      <c r="A60" s="173" t="s">
        <v>103</v>
      </c>
      <c r="B60">
        <v>5.7</v>
      </c>
      <c r="C60">
        <v>9.6999999999999993</v>
      </c>
      <c r="D60">
        <v>20.100000000000001</v>
      </c>
      <c r="E60">
        <v>15.2</v>
      </c>
      <c r="F60">
        <v>0</v>
      </c>
      <c r="G60">
        <v>0</v>
      </c>
    </row>
    <row r="61" spans="1:7" ht="15" x14ac:dyDescent="0.25">
      <c r="A61" s="173" t="s">
        <v>104</v>
      </c>
      <c r="B61">
        <v>0</v>
      </c>
      <c r="C61">
        <v>0</v>
      </c>
      <c r="D61">
        <v>198</v>
      </c>
      <c r="E61">
        <v>288</v>
      </c>
      <c r="F61">
        <v>0</v>
      </c>
      <c r="G61">
        <v>0</v>
      </c>
    </row>
    <row r="62" spans="1:7" ht="15" x14ac:dyDescent="0.25">
      <c r="A62" s="173" t="s">
        <v>105</v>
      </c>
      <c r="B62">
        <v>65.3</v>
      </c>
      <c r="C62">
        <v>54.1</v>
      </c>
      <c r="D62">
        <v>566</v>
      </c>
      <c r="E62">
        <v>294.7</v>
      </c>
      <c r="F62">
        <v>0</v>
      </c>
      <c r="G62">
        <v>0</v>
      </c>
    </row>
    <row r="63" spans="1:7" ht="15" x14ac:dyDescent="0.25">
      <c r="A63" s="173" t="s">
        <v>106</v>
      </c>
      <c r="B63">
        <v>40.1</v>
      </c>
      <c r="C63">
        <v>48.6</v>
      </c>
      <c r="D63">
        <v>271.2</v>
      </c>
      <c r="E63">
        <v>224</v>
      </c>
      <c r="F63">
        <v>0</v>
      </c>
      <c r="G63">
        <v>0</v>
      </c>
    </row>
    <row r="64" spans="1:7" ht="15" x14ac:dyDescent="0.25">
      <c r="A64" s="173" t="s">
        <v>107</v>
      </c>
      <c r="B64">
        <v>0</v>
      </c>
      <c r="C64">
        <v>0</v>
      </c>
      <c r="D64">
        <v>410.4</v>
      </c>
      <c r="E64">
        <v>331.9</v>
      </c>
      <c r="F64">
        <v>0</v>
      </c>
      <c r="G64">
        <v>0</v>
      </c>
    </row>
    <row r="65" spans="1:7" ht="15" x14ac:dyDescent="0.25">
      <c r="A65" s="173" t="s">
        <v>108</v>
      </c>
      <c r="B65">
        <v>0</v>
      </c>
      <c r="C65">
        <v>0</v>
      </c>
      <c r="D65">
        <v>0</v>
      </c>
      <c r="E65">
        <v>4.7</v>
      </c>
      <c r="F65">
        <v>0</v>
      </c>
      <c r="G65">
        <v>0</v>
      </c>
    </row>
    <row r="66" spans="1:7" ht="15" x14ac:dyDescent="0.25">
      <c r="A66" s="173" t="s">
        <v>109</v>
      </c>
      <c r="B66">
        <v>0</v>
      </c>
      <c r="C66">
        <v>11.3</v>
      </c>
      <c r="D66">
        <v>243.4</v>
      </c>
      <c r="E66">
        <v>209.3</v>
      </c>
      <c r="F66">
        <v>0</v>
      </c>
      <c r="G66">
        <v>0</v>
      </c>
    </row>
    <row r="67" spans="1:7" ht="15" x14ac:dyDescent="0.25">
      <c r="A67" s="173" t="s">
        <v>110</v>
      </c>
      <c r="B67">
        <v>0</v>
      </c>
      <c r="C67">
        <v>0</v>
      </c>
      <c r="D67">
        <v>27.5</v>
      </c>
      <c r="E67">
        <v>29</v>
      </c>
      <c r="F67">
        <v>0</v>
      </c>
      <c r="G67">
        <v>0</v>
      </c>
    </row>
    <row r="68" spans="1:7" ht="15" x14ac:dyDescent="0.25">
      <c r="A68" s="173" t="s">
        <v>111</v>
      </c>
      <c r="B68">
        <v>60</v>
      </c>
      <c r="C68">
        <v>97</v>
      </c>
      <c r="D68">
        <v>159.9</v>
      </c>
      <c r="E68">
        <v>52.4</v>
      </c>
      <c r="F68">
        <v>0</v>
      </c>
      <c r="G68">
        <v>0</v>
      </c>
    </row>
    <row r="69" spans="1:7" ht="15" x14ac:dyDescent="0.25">
      <c r="A69" s="173" t="s">
        <v>112</v>
      </c>
      <c r="B69">
        <v>97.1</v>
      </c>
      <c r="C69">
        <v>83</v>
      </c>
      <c r="D69">
        <v>198.7</v>
      </c>
      <c r="E69">
        <v>204</v>
      </c>
      <c r="F69">
        <v>0</v>
      </c>
      <c r="G69">
        <v>0</v>
      </c>
    </row>
    <row r="70" spans="1:7" ht="15" x14ac:dyDescent="0.25">
      <c r="A70" s="173" t="s">
        <v>113</v>
      </c>
      <c r="B70">
        <v>15.2</v>
      </c>
      <c r="C70">
        <v>34.5</v>
      </c>
      <c r="D70">
        <v>107.4</v>
      </c>
      <c r="E70">
        <v>98.1</v>
      </c>
      <c r="F70">
        <v>0</v>
      </c>
      <c r="G70">
        <v>0</v>
      </c>
    </row>
    <row r="71" spans="1:7" ht="15" x14ac:dyDescent="0.25">
      <c r="A71" s="173" t="s">
        <v>114</v>
      </c>
      <c r="B71">
        <v>2.5</v>
      </c>
      <c r="C71">
        <v>14.6</v>
      </c>
      <c r="D71">
        <v>25.5</v>
      </c>
      <c r="E71">
        <v>27.3</v>
      </c>
      <c r="F71">
        <v>0</v>
      </c>
      <c r="G71">
        <v>0</v>
      </c>
    </row>
    <row r="72" spans="1:7" ht="15" x14ac:dyDescent="0.25">
      <c r="A72" s="173" t="s">
        <v>115</v>
      </c>
      <c r="B72">
        <v>770.9</v>
      </c>
      <c r="C72">
        <v>1047.9000000000001</v>
      </c>
      <c r="D72">
        <v>2738.8</v>
      </c>
      <c r="E72">
        <v>2204.5</v>
      </c>
      <c r="F72">
        <v>58.5</v>
      </c>
      <c r="G72">
        <v>0</v>
      </c>
    </row>
    <row r="73" spans="1:7" ht="15" x14ac:dyDescent="0.25">
      <c r="A73" s="173" t="s">
        <v>116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</row>
    <row r="74" spans="1:7" ht="15" x14ac:dyDescent="0.25">
      <c r="A74" s="173" t="s">
        <v>117</v>
      </c>
      <c r="B74">
        <v>16.7</v>
      </c>
      <c r="C74">
        <v>41.5</v>
      </c>
      <c r="D74">
        <v>40.200000000000003</v>
      </c>
      <c r="E74">
        <v>48.3</v>
      </c>
      <c r="F74">
        <v>0</v>
      </c>
      <c r="G74">
        <v>0</v>
      </c>
    </row>
    <row r="75" spans="1:7" ht="15" x14ac:dyDescent="0.25">
      <c r="A75" s="173" t="s">
        <v>118</v>
      </c>
      <c r="B75">
        <v>86.5</v>
      </c>
      <c r="C75">
        <v>184.6</v>
      </c>
      <c r="D75">
        <v>50.3</v>
      </c>
      <c r="E75">
        <v>126.1</v>
      </c>
      <c r="F75">
        <v>0</v>
      </c>
      <c r="G75">
        <v>0</v>
      </c>
    </row>
    <row r="76" spans="1:7" ht="15" x14ac:dyDescent="0.25">
      <c r="A76" s="173" t="s">
        <v>119</v>
      </c>
      <c r="B76">
        <v>49</v>
      </c>
      <c r="C76">
        <v>70.099999999999994</v>
      </c>
      <c r="D76">
        <v>237.1</v>
      </c>
      <c r="E76">
        <v>102.7</v>
      </c>
      <c r="F76">
        <v>16.899999999999999</v>
      </c>
      <c r="G76">
        <v>0</v>
      </c>
    </row>
    <row r="77" spans="1:7" ht="15" x14ac:dyDescent="0.25">
      <c r="A77" s="173" t="s">
        <v>120</v>
      </c>
      <c r="B77">
        <v>4.5</v>
      </c>
      <c r="C77">
        <v>11</v>
      </c>
      <c r="D77">
        <v>60.4</v>
      </c>
      <c r="E77">
        <v>129.19999999999999</v>
      </c>
      <c r="F77">
        <v>0</v>
      </c>
      <c r="G77">
        <v>0</v>
      </c>
    </row>
    <row r="78" spans="1:7" ht="15" x14ac:dyDescent="0.25">
      <c r="A78" s="173" t="s">
        <v>1076</v>
      </c>
      <c r="B78">
        <v>0</v>
      </c>
      <c r="C78">
        <v>0</v>
      </c>
      <c r="D78">
        <v>13.2</v>
      </c>
      <c r="E78">
        <v>0</v>
      </c>
      <c r="F78">
        <v>0</v>
      </c>
      <c r="G78">
        <v>0</v>
      </c>
    </row>
    <row r="79" spans="1:7" ht="15" x14ac:dyDescent="0.25">
      <c r="A79" s="173" t="s">
        <v>121</v>
      </c>
      <c r="B79">
        <v>20</v>
      </c>
      <c r="C79">
        <v>19.3</v>
      </c>
      <c r="D79">
        <v>44.9</v>
      </c>
      <c r="E79">
        <v>65.900000000000006</v>
      </c>
      <c r="F79">
        <v>0</v>
      </c>
      <c r="G79">
        <v>0</v>
      </c>
    </row>
    <row r="80" spans="1:7" ht="15" x14ac:dyDescent="0.25">
      <c r="A80" s="173" t="s">
        <v>122</v>
      </c>
      <c r="B80">
        <v>43.5</v>
      </c>
      <c r="C80">
        <v>3.5</v>
      </c>
      <c r="D80">
        <v>542.4</v>
      </c>
      <c r="E80">
        <v>193.9</v>
      </c>
      <c r="F80">
        <v>0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173" t="s">
        <v>123</v>
      </c>
      <c r="B82">
        <v>3882.1</v>
      </c>
      <c r="C82">
        <v>4287.1000000000004</v>
      </c>
      <c r="D82">
        <v>15738.1</v>
      </c>
      <c r="E82">
        <v>12760.5</v>
      </c>
      <c r="F82">
        <v>116.3</v>
      </c>
      <c r="G82">
        <v>0</v>
      </c>
    </row>
    <row r="83" spans="1:7" ht="15" x14ac:dyDescent="0.25">
      <c r="A83" s="173" t="s">
        <v>124</v>
      </c>
      <c r="B83">
        <v>1270.0999999999999</v>
      </c>
      <c r="C83">
        <v>646.9</v>
      </c>
      <c r="D83">
        <v>0</v>
      </c>
      <c r="E83">
        <v>0</v>
      </c>
      <c r="F83">
        <v>0</v>
      </c>
      <c r="G83">
        <v>0</v>
      </c>
    </row>
    <row r="84" spans="1:7" ht="15" x14ac:dyDescent="0.25">
      <c r="A84" s="173" t="s">
        <v>65</v>
      </c>
      <c r="B84" t="s">
        <v>66</v>
      </c>
      <c r="C84" t="s">
        <v>67</v>
      </c>
      <c r="D84" t="s">
        <v>66</v>
      </c>
      <c r="E84" t="s">
        <v>66</v>
      </c>
      <c r="F84" t="s">
        <v>66</v>
      </c>
      <c r="G84" t="s">
        <v>68</v>
      </c>
    </row>
    <row r="85" spans="1:7" ht="15" x14ac:dyDescent="0.25">
      <c r="A85" s="173" t="s">
        <v>125</v>
      </c>
      <c r="B85">
        <v>5152.1000000000004</v>
      </c>
      <c r="C85">
        <v>4934</v>
      </c>
      <c r="D85">
        <v>15738.1</v>
      </c>
      <c r="E85">
        <v>12760.5</v>
      </c>
      <c r="F85">
        <v>116.3</v>
      </c>
      <c r="G85">
        <v>0</v>
      </c>
    </row>
    <row r="86" spans="1:7" ht="15" x14ac:dyDescent="0.25">
      <c r="A86" s="173" t="s">
        <v>126</v>
      </c>
      <c r="B86" t="s">
        <v>45</v>
      </c>
      <c r="C86" t="s">
        <v>45</v>
      </c>
      <c r="D86">
        <v>0</v>
      </c>
      <c r="E86">
        <v>0</v>
      </c>
      <c r="F86" t="s">
        <v>45</v>
      </c>
      <c r="G86" t="s">
        <v>45</v>
      </c>
    </row>
    <row r="87" spans="1:7" ht="15" x14ac:dyDescent="0.25">
      <c r="A87" s="173" t="s">
        <v>127</v>
      </c>
      <c r="B87">
        <v>0</v>
      </c>
      <c r="C87">
        <v>0</v>
      </c>
      <c r="D87" t="s">
        <v>45</v>
      </c>
      <c r="E87" t="s">
        <v>45</v>
      </c>
      <c r="F87">
        <v>0</v>
      </c>
      <c r="G87">
        <v>0</v>
      </c>
    </row>
  </sheetData>
  <pageMargins left="0.7" right="0.7" top="0.75" bottom="0.75" header="0.3" footer="0.3"/>
  <pageSetup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CC0F7-F21D-429F-A288-CC43F7200729}">
  <dimension ref="A1:G67"/>
  <sheetViews>
    <sheetView topLeftCell="A33" workbookViewId="0">
      <selection activeCell="B7" sqref="B7"/>
    </sheetView>
  </sheetViews>
  <sheetFormatPr defaultRowHeight="13.2" x14ac:dyDescent="0.25"/>
  <cols>
    <col min="1" max="1" width="26.109375" customWidth="1"/>
    <col min="2" max="2" width="13.5546875" customWidth="1"/>
    <col min="3" max="3" width="11.6640625" customWidth="1"/>
    <col min="4" max="4" width="11.5546875" customWidth="1"/>
    <col min="5" max="5" width="13.88671875" customWidth="1"/>
    <col min="6" max="6" width="12.5546875" customWidth="1"/>
    <col min="7" max="7" width="11.66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277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11</v>
      </c>
      <c r="C12">
        <v>20</v>
      </c>
      <c r="D12">
        <v>0</v>
      </c>
      <c r="E12">
        <v>23.7</v>
      </c>
      <c r="F12">
        <v>0</v>
      </c>
      <c r="G12">
        <v>0</v>
      </c>
    </row>
    <row r="13" spans="1:7" ht="15" x14ac:dyDescent="0.25">
      <c r="A13" s="173" t="s">
        <v>71</v>
      </c>
      <c r="B13">
        <v>11</v>
      </c>
      <c r="C13">
        <v>20</v>
      </c>
      <c r="D13">
        <v>0</v>
      </c>
      <c r="E13">
        <v>23.7</v>
      </c>
      <c r="F13">
        <v>0</v>
      </c>
      <c r="G13">
        <v>0</v>
      </c>
    </row>
    <row r="14" spans="1:7" ht="15" x14ac:dyDescent="0.25">
      <c r="A14" s="173" t="s">
        <v>69</v>
      </c>
    </row>
    <row r="15" spans="1:7" ht="15" x14ac:dyDescent="0.25">
      <c r="A15" s="173" t="s">
        <v>74</v>
      </c>
      <c r="B15">
        <v>397.6</v>
      </c>
      <c r="C15">
        <v>295.39999999999998</v>
      </c>
      <c r="D15">
        <v>0</v>
      </c>
      <c r="E15">
        <v>93.2</v>
      </c>
      <c r="F15">
        <v>0</v>
      </c>
      <c r="G15">
        <v>0</v>
      </c>
    </row>
    <row r="16" spans="1:7" ht="15" x14ac:dyDescent="0.25">
      <c r="A16" s="173" t="s">
        <v>69</v>
      </c>
    </row>
    <row r="17" spans="1:7" ht="15" x14ac:dyDescent="0.25">
      <c r="A17" s="173" t="s">
        <v>75</v>
      </c>
      <c r="B17">
        <v>163.6</v>
      </c>
      <c r="C17">
        <v>127.1</v>
      </c>
      <c r="D17">
        <v>57</v>
      </c>
      <c r="E17">
        <v>0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76</v>
      </c>
      <c r="B19">
        <v>7.3</v>
      </c>
      <c r="C19">
        <v>0</v>
      </c>
      <c r="D19">
        <v>0</v>
      </c>
      <c r="E19">
        <v>0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77</v>
      </c>
      <c r="B21">
        <v>942.8</v>
      </c>
      <c r="C21">
        <v>1247.3</v>
      </c>
      <c r="D21">
        <v>213.2</v>
      </c>
      <c r="E21">
        <v>93.5</v>
      </c>
      <c r="F21">
        <v>0</v>
      </c>
      <c r="G21">
        <v>0</v>
      </c>
    </row>
    <row r="22" spans="1:7" ht="15" x14ac:dyDescent="0.25">
      <c r="A22" s="173" t="s">
        <v>79</v>
      </c>
      <c r="B22">
        <v>0.8</v>
      </c>
      <c r="C22">
        <v>1</v>
      </c>
      <c r="D22">
        <v>0</v>
      </c>
      <c r="E22">
        <v>0</v>
      </c>
      <c r="F22">
        <v>0</v>
      </c>
      <c r="G22">
        <v>0</v>
      </c>
    </row>
    <row r="23" spans="1:7" ht="15" x14ac:dyDescent="0.25">
      <c r="A23" s="173" t="s">
        <v>80</v>
      </c>
      <c r="B23">
        <v>10.4</v>
      </c>
      <c r="C23">
        <v>11.1</v>
      </c>
      <c r="D23">
        <v>0</v>
      </c>
      <c r="E23">
        <v>0</v>
      </c>
      <c r="F23">
        <v>0</v>
      </c>
      <c r="G23">
        <v>0</v>
      </c>
    </row>
    <row r="24" spans="1:7" ht="15" x14ac:dyDescent="0.25">
      <c r="A24" s="173" t="s">
        <v>81</v>
      </c>
      <c r="B24">
        <v>296.89999999999998</v>
      </c>
      <c r="C24">
        <v>257.3</v>
      </c>
      <c r="D24">
        <v>8.3000000000000007</v>
      </c>
      <c r="E24">
        <v>32.9</v>
      </c>
      <c r="F24">
        <v>0</v>
      </c>
      <c r="G24">
        <v>0</v>
      </c>
    </row>
    <row r="25" spans="1:7" ht="15" x14ac:dyDescent="0.25">
      <c r="A25" s="173" t="s">
        <v>82</v>
      </c>
      <c r="B25">
        <v>3.8</v>
      </c>
      <c r="C25">
        <v>3.5</v>
      </c>
      <c r="D25">
        <v>0</v>
      </c>
      <c r="E25">
        <v>0</v>
      </c>
      <c r="F25">
        <v>0</v>
      </c>
      <c r="G25">
        <v>0</v>
      </c>
    </row>
    <row r="26" spans="1:7" ht="15" x14ac:dyDescent="0.25">
      <c r="A26" s="173" t="s">
        <v>83</v>
      </c>
      <c r="B26">
        <v>464.7</v>
      </c>
      <c r="C26">
        <v>746.4</v>
      </c>
      <c r="D26">
        <v>128.1</v>
      </c>
      <c r="E26">
        <v>57.9</v>
      </c>
      <c r="F26">
        <v>0</v>
      </c>
      <c r="G26">
        <v>0</v>
      </c>
    </row>
    <row r="27" spans="1:7" ht="15" x14ac:dyDescent="0.25">
      <c r="A27" s="173" t="s">
        <v>84</v>
      </c>
      <c r="B27">
        <v>0</v>
      </c>
      <c r="C27">
        <v>0</v>
      </c>
      <c r="D27">
        <v>19.8</v>
      </c>
      <c r="E27">
        <v>0</v>
      </c>
      <c r="F27">
        <v>0</v>
      </c>
      <c r="G27">
        <v>0</v>
      </c>
    </row>
    <row r="28" spans="1:7" ht="15" x14ac:dyDescent="0.25">
      <c r="A28" s="173" t="s">
        <v>85</v>
      </c>
      <c r="B28">
        <v>22</v>
      </c>
      <c r="C28">
        <v>22</v>
      </c>
      <c r="D28">
        <v>0</v>
      </c>
      <c r="E28">
        <v>0.2</v>
      </c>
      <c r="F28">
        <v>0</v>
      </c>
      <c r="G28">
        <v>0</v>
      </c>
    </row>
    <row r="29" spans="1:7" ht="15" x14ac:dyDescent="0.25">
      <c r="A29" s="173" t="s">
        <v>86</v>
      </c>
      <c r="B29">
        <v>48.9</v>
      </c>
      <c r="C29">
        <v>121.9</v>
      </c>
      <c r="D29">
        <v>0.3</v>
      </c>
      <c r="E29">
        <v>0.3</v>
      </c>
      <c r="F29">
        <v>0</v>
      </c>
      <c r="G29">
        <v>0</v>
      </c>
    </row>
    <row r="30" spans="1:7" ht="15" x14ac:dyDescent="0.25">
      <c r="A30" s="173" t="s">
        <v>88</v>
      </c>
      <c r="B30">
        <v>95.3</v>
      </c>
      <c r="C30">
        <v>84.2</v>
      </c>
      <c r="D30">
        <v>2.9</v>
      </c>
      <c r="E30">
        <v>2.2999999999999998</v>
      </c>
      <c r="F30">
        <v>0</v>
      </c>
      <c r="G30">
        <v>0</v>
      </c>
    </row>
    <row r="31" spans="1:7" ht="15" x14ac:dyDescent="0.25">
      <c r="A31" s="173" t="s">
        <v>89</v>
      </c>
      <c r="B31">
        <v>0</v>
      </c>
      <c r="C31">
        <v>0</v>
      </c>
      <c r="D31">
        <v>53.8</v>
      </c>
      <c r="E31">
        <v>0</v>
      </c>
      <c r="F31">
        <v>0</v>
      </c>
      <c r="G31">
        <v>0</v>
      </c>
    </row>
    <row r="32" spans="1:7" ht="15" x14ac:dyDescent="0.25">
      <c r="A32" s="173" t="s">
        <v>69</v>
      </c>
    </row>
    <row r="33" spans="1:7" ht="15" x14ac:dyDescent="0.25">
      <c r="A33" s="173" t="s">
        <v>90</v>
      </c>
      <c r="B33">
        <v>50</v>
      </c>
      <c r="C33">
        <v>346.2</v>
      </c>
      <c r="D33">
        <v>0</v>
      </c>
      <c r="E33">
        <v>34.6</v>
      </c>
      <c r="F33">
        <v>0</v>
      </c>
      <c r="G33">
        <v>0</v>
      </c>
    </row>
    <row r="34" spans="1:7" ht="15" x14ac:dyDescent="0.25">
      <c r="A34" s="173" t="s">
        <v>92</v>
      </c>
      <c r="B34">
        <v>0</v>
      </c>
      <c r="C34">
        <v>60</v>
      </c>
      <c r="D34">
        <v>0</v>
      </c>
      <c r="E34">
        <v>0</v>
      </c>
      <c r="F34">
        <v>0</v>
      </c>
      <c r="G34">
        <v>0</v>
      </c>
    </row>
    <row r="35" spans="1:7" ht="15" x14ac:dyDescent="0.25">
      <c r="A35" s="173" t="s">
        <v>96</v>
      </c>
      <c r="B35">
        <v>50</v>
      </c>
      <c r="C35">
        <v>286.2</v>
      </c>
      <c r="D35">
        <v>0</v>
      </c>
      <c r="E35">
        <v>34.6</v>
      </c>
      <c r="F35">
        <v>0</v>
      </c>
      <c r="G35">
        <v>0</v>
      </c>
    </row>
    <row r="36" spans="1:7" ht="15" x14ac:dyDescent="0.25">
      <c r="A36" s="173" t="s">
        <v>69</v>
      </c>
    </row>
    <row r="37" spans="1:7" ht="15" x14ac:dyDescent="0.25">
      <c r="A37" s="173" t="s">
        <v>98</v>
      </c>
      <c r="B37">
        <v>1198.2</v>
      </c>
      <c r="C37">
        <v>1615.6</v>
      </c>
      <c r="D37">
        <v>169.7</v>
      </c>
      <c r="E37">
        <v>337.2</v>
      </c>
      <c r="F37">
        <v>0</v>
      </c>
      <c r="G37">
        <v>0</v>
      </c>
    </row>
    <row r="38" spans="1:7" ht="15" x14ac:dyDescent="0.25">
      <c r="A38" s="173" t="s">
        <v>99</v>
      </c>
      <c r="B38">
        <v>5</v>
      </c>
      <c r="C38">
        <v>3.2</v>
      </c>
      <c r="D38">
        <v>0</v>
      </c>
      <c r="E38">
        <v>2.2000000000000002</v>
      </c>
      <c r="F38">
        <v>0</v>
      </c>
      <c r="G38">
        <v>0</v>
      </c>
    </row>
    <row r="39" spans="1:7" ht="15" x14ac:dyDescent="0.25">
      <c r="A39" s="173" t="s">
        <v>100</v>
      </c>
      <c r="B39">
        <v>5.6</v>
      </c>
      <c r="C39">
        <v>5</v>
      </c>
      <c r="D39">
        <v>0</v>
      </c>
      <c r="E39">
        <v>0</v>
      </c>
      <c r="F39">
        <v>0</v>
      </c>
      <c r="G39">
        <v>0</v>
      </c>
    </row>
    <row r="40" spans="1:7" ht="15" x14ac:dyDescent="0.25">
      <c r="A40" s="173" t="s">
        <v>101</v>
      </c>
      <c r="B40">
        <v>0</v>
      </c>
      <c r="C40">
        <v>78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173" t="s">
        <v>102</v>
      </c>
      <c r="B41">
        <v>15</v>
      </c>
      <c r="C41">
        <v>15</v>
      </c>
      <c r="D41">
        <v>0</v>
      </c>
      <c r="E41">
        <v>0</v>
      </c>
      <c r="F41">
        <v>0</v>
      </c>
      <c r="G41">
        <v>0</v>
      </c>
    </row>
    <row r="42" spans="1:7" ht="15" x14ac:dyDescent="0.25">
      <c r="A42" s="173" t="s">
        <v>103</v>
      </c>
      <c r="B42">
        <v>0.8</v>
      </c>
      <c r="C42">
        <v>5.5</v>
      </c>
      <c r="D42">
        <v>0.2</v>
      </c>
      <c r="E42">
        <v>0.7</v>
      </c>
      <c r="F42">
        <v>0</v>
      </c>
      <c r="G42">
        <v>0</v>
      </c>
    </row>
    <row r="43" spans="1:7" ht="15" x14ac:dyDescent="0.25">
      <c r="A43" s="173" t="s">
        <v>104</v>
      </c>
      <c r="B43">
        <v>30</v>
      </c>
      <c r="C43">
        <v>45</v>
      </c>
      <c r="D43">
        <v>0</v>
      </c>
      <c r="E43">
        <v>33</v>
      </c>
      <c r="F43">
        <v>0</v>
      </c>
      <c r="G43">
        <v>0</v>
      </c>
    </row>
    <row r="44" spans="1:7" ht="15" x14ac:dyDescent="0.25">
      <c r="A44" s="173" t="s">
        <v>105</v>
      </c>
      <c r="B44">
        <v>53.8</v>
      </c>
      <c r="C44">
        <v>230.1</v>
      </c>
      <c r="D44">
        <v>14.5</v>
      </c>
      <c r="E44">
        <v>0</v>
      </c>
      <c r="F44">
        <v>0</v>
      </c>
      <c r="G44">
        <v>0</v>
      </c>
    </row>
    <row r="45" spans="1:7" ht="15" x14ac:dyDescent="0.25">
      <c r="A45" s="173" t="s">
        <v>106</v>
      </c>
      <c r="B45">
        <v>51.2</v>
      </c>
      <c r="C45">
        <v>48.8</v>
      </c>
      <c r="D45">
        <v>0</v>
      </c>
      <c r="E45">
        <v>18.899999999999999</v>
      </c>
      <c r="F45">
        <v>0</v>
      </c>
      <c r="G45">
        <v>0</v>
      </c>
    </row>
    <row r="46" spans="1:7" ht="15" x14ac:dyDescent="0.25">
      <c r="A46" s="173" t="s">
        <v>107</v>
      </c>
      <c r="B46">
        <v>91.4</v>
      </c>
      <c r="C46">
        <v>2</v>
      </c>
      <c r="D46">
        <v>0</v>
      </c>
      <c r="E46">
        <v>49.6</v>
      </c>
      <c r="F46">
        <v>0</v>
      </c>
      <c r="G46">
        <v>0</v>
      </c>
    </row>
    <row r="47" spans="1:7" ht="15" x14ac:dyDescent="0.25">
      <c r="A47" s="173" t="s">
        <v>109</v>
      </c>
      <c r="B47">
        <v>89.6</v>
      </c>
      <c r="C47">
        <v>67.599999999999994</v>
      </c>
      <c r="D47">
        <v>2.5</v>
      </c>
      <c r="E47">
        <v>0</v>
      </c>
      <c r="F47">
        <v>0</v>
      </c>
      <c r="G47">
        <v>0</v>
      </c>
    </row>
    <row r="48" spans="1:7" ht="15" x14ac:dyDescent="0.25">
      <c r="A48" s="173" t="s">
        <v>111</v>
      </c>
      <c r="B48">
        <v>0</v>
      </c>
      <c r="C48">
        <v>0</v>
      </c>
      <c r="D48">
        <v>7.2</v>
      </c>
      <c r="E48">
        <v>0</v>
      </c>
      <c r="F48">
        <v>0</v>
      </c>
      <c r="G48">
        <v>0</v>
      </c>
    </row>
    <row r="49" spans="1:7" ht="15" x14ac:dyDescent="0.25">
      <c r="A49" s="173" t="s">
        <v>112</v>
      </c>
      <c r="B49">
        <v>86.8</v>
      </c>
      <c r="C49">
        <v>131</v>
      </c>
      <c r="D49">
        <v>16.8</v>
      </c>
      <c r="E49">
        <v>16.3</v>
      </c>
      <c r="F49">
        <v>0</v>
      </c>
      <c r="G49">
        <v>0</v>
      </c>
    </row>
    <row r="50" spans="1:7" ht="15" x14ac:dyDescent="0.25">
      <c r="A50" s="173" t="s">
        <v>113</v>
      </c>
      <c r="B50">
        <v>46.2</v>
      </c>
      <c r="C50">
        <v>44</v>
      </c>
      <c r="D50">
        <v>0</v>
      </c>
      <c r="E50">
        <v>0</v>
      </c>
      <c r="F50">
        <v>0</v>
      </c>
      <c r="G50">
        <v>0</v>
      </c>
    </row>
    <row r="51" spans="1:7" ht="15" x14ac:dyDescent="0.25">
      <c r="A51" s="173" t="s">
        <v>114</v>
      </c>
      <c r="B51">
        <v>4</v>
      </c>
      <c r="C51">
        <v>6.8</v>
      </c>
      <c r="D51">
        <v>0</v>
      </c>
      <c r="E51">
        <v>2.2999999999999998</v>
      </c>
      <c r="F51">
        <v>0</v>
      </c>
      <c r="G51">
        <v>0</v>
      </c>
    </row>
    <row r="52" spans="1:7" ht="15" x14ac:dyDescent="0.25">
      <c r="A52" s="173" t="s">
        <v>115</v>
      </c>
      <c r="B52">
        <v>541.79999999999995</v>
      </c>
      <c r="C52">
        <v>717.4</v>
      </c>
      <c r="D52">
        <v>104.8</v>
      </c>
      <c r="E52">
        <v>143.1</v>
      </c>
      <c r="F52">
        <v>0</v>
      </c>
      <c r="G52">
        <v>0</v>
      </c>
    </row>
    <row r="53" spans="1:7" ht="15" x14ac:dyDescent="0.25">
      <c r="A53" s="173" t="s">
        <v>116</v>
      </c>
      <c r="B53">
        <v>0</v>
      </c>
      <c r="C53">
        <v>0</v>
      </c>
      <c r="D53" t="s">
        <v>94</v>
      </c>
      <c r="E53">
        <v>0</v>
      </c>
      <c r="F53">
        <v>0</v>
      </c>
      <c r="G53">
        <v>0</v>
      </c>
    </row>
    <row r="54" spans="1:7" ht="15" x14ac:dyDescent="0.25">
      <c r="A54" s="173" t="s">
        <v>117</v>
      </c>
      <c r="B54">
        <v>7.5</v>
      </c>
      <c r="C54">
        <v>1.5</v>
      </c>
      <c r="D54">
        <v>0</v>
      </c>
      <c r="E54">
        <v>23.3</v>
      </c>
      <c r="F54">
        <v>0</v>
      </c>
      <c r="G54">
        <v>0</v>
      </c>
    </row>
    <row r="55" spans="1:7" ht="15" x14ac:dyDescent="0.25">
      <c r="A55" s="173" t="s">
        <v>118</v>
      </c>
      <c r="B55">
        <v>49</v>
      </c>
      <c r="C55">
        <v>65.3</v>
      </c>
      <c r="D55">
        <v>0</v>
      </c>
      <c r="E55">
        <v>21</v>
      </c>
      <c r="F55">
        <v>0</v>
      </c>
      <c r="G55">
        <v>0</v>
      </c>
    </row>
    <row r="56" spans="1:7" ht="15" x14ac:dyDescent="0.25">
      <c r="A56" s="173" t="s">
        <v>119</v>
      </c>
      <c r="B56">
        <v>68.099999999999994</v>
      </c>
      <c r="C56">
        <v>41</v>
      </c>
      <c r="D56">
        <v>2.8</v>
      </c>
      <c r="E56">
        <v>0</v>
      </c>
      <c r="F56">
        <v>0</v>
      </c>
      <c r="G56">
        <v>0</v>
      </c>
    </row>
    <row r="57" spans="1:7" ht="15" x14ac:dyDescent="0.25">
      <c r="A57" s="173" t="s">
        <v>120</v>
      </c>
      <c r="B57">
        <v>8.5</v>
      </c>
      <c r="C57">
        <v>90.6</v>
      </c>
      <c r="D57">
        <v>0</v>
      </c>
      <c r="E57">
        <v>7.2</v>
      </c>
      <c r="F57">
        <v>0</v>
      </c>
      <c r="G57">
        <v>0</v>
      </c>
    </row>
    <row r="58" spans="1:7" ht="15" x14ac:dyDescent="0.25">
      <c r="A58" s="173" t="s">
        <v>121</v>
      </c>
      <c r="B58">
        <v>18.899999999999999</v>
      </c>
      <c r="C58">
        <v>17.8</v>
      </c>
      <c r="D58">
        <v>0</v>
      </c>
      <c r="E58">
        <v>19.600000000000001</v>
      </c>
      <c r="F58">
        <v>0</v>
      </c>
      <c r="G58">
        <v>0</v>
      </c>
    </row>
    <row r="59" spans="1:7" ht="15" x14ac:dyDescent="0.25">
      <c r="A59" s="173" t="s">
        <v>122</v>
      </c>
      <c r="B59">
        <v>25</v>
      </c>
      <c r="C59">
        <v>0</v>
      </c>
      <c r="D59">
        <v>21</v>
      </c>
      <c r="E59">
        <v>0</v>
      </c>
      <c r="F59">
        <v>0</v>
      </c>
      <c r="G59">
        <v>0</v>
      </c>
    </row>
    <row r="60" spans="1:7" ht="15" x14ac:dyDescent="0.25">
      <c r="A60" s="173" t="s">
        <v>65</v>
      </c>
      <c r="B60" t="s">
        <v>66</v>
      </c>
      <c r="C60" t="s">
        <v>67</v>
      </c>
      <c r="D60" t="s">
        <v>66</v>
      </c>
      <c r="E60" t="s">
        <v>66</v>
      </c>
      <c r="F60" t="s">
        <v>66</v>
      </c>
      <c r="G60" t="s">
        <v>68</v>
      </c>
    </row>
    <row r="61" spans="1:7" ht="15" x14ac:dyDescent="0.25">
      <c r="A61" s="173" t="s">
        <v>123</v>
      </c>
      <c r="B61">
        <v>2770.5</v>
      </c>
      <c r="C61">
        <v>3651.5</v>
      </c>
      <c r="D61">
        <v>439.9</v>
      </c>
      <c r="E61">
        <v>582.20000000000005</v>
      </c>
      <c r="F61">
        <v>0</v>
      </c>
      <c r="G61">
        <v>0</v>
      </c>
    </row>
    <row r="62" spans="1:7" ht="15" x14ac:dyDescent="0.25">
      <c r="A62" s="173" t="s">
        <v>124</v>
      </c>
      <c r="B62">
        <v>740.9</v>
      </c>
      <c r="C62">
        <v>562.1</v>
      </c>
      <c r="D62">
        <v>0</v>
      </c>
      <c r="E62">
        <v>0</v>
      </c>
      <c r="F62">
        <v>0</v>
      </c>
      <c r="G62">
        <v>0</v>
      </c>
    </row>
    <row r="63" spans="1:7" ht="15" x14ac:dyDescent="0.25">
      <c r="A63" s="173" t="s">
        <v>65</v>
      </c>
      <c r="B63" t="s">
        <v>66</v>
      </c>
      <c r="C63" t="s">
        <v>67</v>
      </c>
      <c r="D63" t="s">
        <v>66</v>
      </c>
      <c r="E63" t="s">
        <v>66</v>
      </c>
      <c r="F63" t="s">
        <v>66</v>
      </c>
      <c r="G63" t="s">
        <v>68</v>
      </c>
    </row>
    <row r="64" spans="1:7" ht="15" x14ac:dyDescent="0.25">
      <c r="A64" s="173" t="s">
        <v>125</v>
      </c>
      <c r="B64">
        <v>3511.3</v>
      </c>
      <c r="C64">
        <v>4213.6000000000004</v>
      </c>
      <c r="D64">
        <v>439.9</v>
      </c>
      <c r="E64">
        <v>582.20000000000005</v>
      </c>
      <c r="F64">
        <v>0</v>
      </c>
      <c r="G64">
        <v>0</v>
      </c>
    </row>
    <row r="65" spans="1:7" ht="15" x14ac:dyDescent="0.25">
      <c r="A65" s="173" t="s">
        <v>126</v>
      </c>
      <c r="B65" t="s">
        <v>45</v>
      </c>
      <c r="C65" t="s">
        <v>45</v>
      </c>
      <c r="D65">
        <v>0</v>
      </c>
      <c r="E65">
        <v>0</v>
      </c>
      <c r="F65" t="s">
        <v>45</v>
      </c>
      <c r="G65" t="s">
        <v>45</v>
      </c>
    </row>
    <row r="66" spans="1:7" ht="15" x14ac:dyDescent="0.25">
      <c r="A66" s="173" t="s">
        <v>127</v>
      </c>
      <c r="B66">
        <v>0</v>
      </c>
      <c r="C66">
        <v>0</v>
      </c>
      <c r="D66" t="s">
        <v>45</v>
      </c>
      <c r="E66" t="s">
        <v>45</v>
      </c>
      <c r="F66">
        <v>0</v>
      </c>
      <c r="G66">
        <v>0</v>
      </c>
    </row>
    <row r="67" spans="1:7" ht="15" x14ac:dyDescent="0.25">
      <c r="A67" s="173" t="s">
        <v>65</v>
      </c>
      <c r="B67" t="s">
        <v>66</v>
      </c>
      <c r="C67" t="s">
        <v>67</v>
      </c>
      <c r="D67" t="s">
        <v>66</v>
      </c>
      <c r="E67" t="s">
        <v>66</v>
      </c>
      <c r="F67" t="s">
        <v>66</v>
      </c>
      <c r="G67" t="s">
        <v>68</v>
      </c>
    </row>
  </sheetData>
  <pageMargins left="0.7" right="0.7" top="0.75" bottom="0.75" header="0.3" footer="0.3"/>
  <pageSetup orientation="portrait" horizontalDpi="1200" verticalDpi="1200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EED40-5649-49D8-B74F-EA4032B47D6B}">
  <dimension ref="A1:G68"/>
  <sheetViews>
    <sheetView topLeftCell="A31" workbookViewId="0">
      <selection activeCell="B8" sqref="B8"/>
    </sheetView>
  </sheetViews>
  <sheetFormatPr defaultRowHeight="13.2" x14ac:dyDescent="0.25"/>
  <cols>
    <col min="1" max="1" width="28.44140625" customWidth="1"/>
    <col min="2" max="2" width="12.5546875" customWidth="1"/>
    <col min="3" max="3" width="9.88671875" customWidth="1"/>
    <col min="4" max="4" width="12.6640625" customWidth="1"/>
    <col min="5" max="5" width="11.6640625" customWidth="1"/>
    <col min="6" max="6" width="12.5546875" customWidth="1"/>
    <col min="7" max="7" width="13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278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11</v>
      </c>
      <c r="C12">
        <v>20</v>
      </c>
      <c r="D12">
        <v>0</v>
      </c>
      <c r="E12">
        <v>23.7</v>
      </c>
      <c r="F12">
        <v>0</v>
      </c>
      <c r="G12">
        <v>0</v>
      </c>
    </row>
    <row r="13" spans="1:7" ht="15" x14ac:dyDescent="0.25">
      <c r="A13" s="173" t="s">
        <v>71</v>
      </c>
      <c r="B13">
        <v>11</v>
      </c>
      <c r="C13">
        <v>20</v>
      </c>
      <c r="D13">
        <v>0</v>
      </c>
      <c r="E13">
        <v>23.7</v>
      </c>
      <c r="F13">
        <v>0</v>
      </c>
      <c r="G13">
        <v>0</v>
      </c>
    </row>
    <row r="14" spans="1:7" ht="15" x14ac:dyDescent="0.25">
      <c r="A14" s="173" t="s">
        <v>69</v>
      </c>
    </row>
    <row r="15" spans="1:7" ht="15" x14ac:dyDescent="0.25">
      <c r="A15" s="173" t="s">
        <v>279</v>
      </c>
      <c r="B15">
        <v>0</v>
      </c>
      <c r="C15">
        <v>50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173" t="s">
        <v>280</v>
      </c>
      <c r="B16">
        <v>0</v>
      </c>
      <c r="C16">
        <v>50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173" t="s">
        <v>69</v>
      </c>
    </row>
    <row r="18" spans="1:7" ht="15" x14ac:dyDescent="0.25">
      <c r="A18" s="173" t="s">
        <v>74</v>
      </c>
      <c r="B18">
        <v>397.1</v>
      </c>
      <c r="C18">
        <v>326.2</v>
      </c>
      <c r="D18">
        <v>0</v>
      </c>
      <c r="E18">
        <v>34.700000000000003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75</v>
      </c>
      <c r="B20">
        <v>219.9</v>
      </c>
      <c r="C20">
        <v>127.1</v>
      </c>
      <c r="D20">
        <v>0</v>
      </c>
      <c r="E20">
        <v>0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76</v>
      </c>
      <c r="B22">
        <v>7.3</v>
      </c>
      <c r="C22">
        <v>0</v>
      </c>
      <c r="D22">
        <v>0</v>
      </c>
      <c r="E22">
        <v>0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77</v>
      </c>
      <c r="B24">
        <v>980.3</v>
      </c>
      <c r="C24">
        <v>1233</v>
      </c>
      <c r="D24">
        <v>102.5</v>
      </c>
      <c r="E24">
        <v>90.8</v>
      </c>
      <c r="F24">
        <v>0</v>
      </c>
      <c r="G24">
        <v>0</v>
      </c>
    </row>
    <row r="25" spans="1:7" ht="15" x14ac:dyDescent="0.25">
      <c r="A25" s="173" t="s">
        <v>79</v>
      </c>
      <c r="B25">
        <v>0.8</v>
      </c>
      <c r="C25">
        <v>1</v>
      </c>
      <c r="D25">
        <v>0</v>
      </c>
      <c r="E25">
        <v>0</v>
      </c>
      <c r="F25">
        <v>0</v>
      </c>
      <c r="G25">
        <v>0</v>
      </c>
    </row>
    <row r="26" spans="1:7" ht="15" x14ac:dyDescent="0.25">
      <c r="A26" s="173" t="s">
        <v>80</v>
      </c>
      <c r="B26">
        <v>10.4</v>
      </c>
      <c r="C26">
        <v>11.1</v>
      </c>
      <c r="D26">
        <v>0</v>
      </c>
      <c r="E26">
        <v>0</v>
      </c>
      <c r="F26">
        <v>0</v>
      </c>
      <c r="G26">
        <v>0</v>
      </c>
    </row>
    <row r="27" spans="1:7" ht="15" x14ac:dyDescent="0.25">
      <c r="A27" s="173" t="s">
        <v>81</v>
      </c>
      <c r="B27">
        <v>296.39999999999998</v>
      </c>
      <c r="C27">
        <v>240.3</v>
      </c>
      <c r="D27">
        <v>8.3000000000000007</v>
      </c>
      <c r="E27">
        <v>32.9</v>
      </c>
      <c r="F27">
        <v>0</v>
      </c>
      <c r="G27">
        <v>0</v>
      </c>
    </row>
    <row r="28" spans="1:7" ht="15" x14ac:dyDescent="0.25">
      <c r="A28" s="173" t="s">
        <v>82</v>
      </c>
      <c r="B28">
        <v>3.3</v>
      </c>
      <c r="C28">
        <v>3.5</v>
      </c>
      <c r="D28">
        <v>0</v>
      </c>
      <c r="E28">
        <v>0</v>
      </c>
      <c r="F28">
        <v>0</v>
      </c>
      <c r="G28">
        <v>0</v>
      </c>
    </row>
    <row r="29" spans="1:7" ht="15" x14ac:dyDescent="0.25">
      <c r="A29" s="173" t="s">
        <v>83</v>
      </c>
      <c r="B29">
        <v>495</v>
      </c>
      <c r="C29">
        <v>746.4</v>
      </c>
      <c r="D29">
        <v>71.5</v>
      </c>
      <c r="E29">
        <v>57.9</v>
      </c>
      <c r="F29">
        <v>0</v>
      </c>
      <c r="G29">
        <v>0</v>
      </c>
    </row>
    <row r="30" spans="1:7" ht="15" x14ac:dyDescent="0.25">
      <c r="A30" s="173" t="s">
        <v>84</v>
      </c>
      <c r="B30">
        <v>0</v>
      </c>
      <c r="C30">
        <v>0</v>
      </c>
      <c r="D30">
        <v>19.8</v>
      </c>
      <c r="E30">
        <v>0</v>
      </c>
      <c r="F30">
        <v>0</v>
      </c>
      <c r="G30">
        <v>0</v>
      </c>
    </row>
    <row r="31" spans="1:7" ht="15" x14ac:dyDescent="0.25">
      <c r="A31" s="173" t="s">
        <v>85</v>
      </c>
      <c r="B31">
        <v>22</v>
      </c>
      <c r="C31">
        <v>22.2</v>
      </c>
      <c r="D31">
        <v>0</v>
      </c>
      <c r="E31">
        <v>0</v>
      </c>
      <c r="F31">
        <v>0</v>
      </c>
      <c r="G31">
        <v>0</v>
      </c>
    </row>
    <row r="32" spans="1:7" ht="15" x14ac:dyDescent="0.25">
      <c r="A32" s="173" t="s">
        <v>86</v>
      </c>
      <c r="B32">
        <v>49.1</v>
      </c>
      <c r="C32">
        <v>122.2</v>
      </c>
      <c r="D32">
        <v>0.1</v>
      </c>
      <c r="E32">
        <v>0</v>
      </c>
      <c r="F32">
        <v>0</v>
      </c>
      <c r="G32">
        <v>0</v>
      </c>
    </row>
    <row r="33" spans="1:7" ht="15" x14ac:dyDescent="0.25">
      <c r="A33" s="173" t="s">
        <v>88</v>
      </c>
      <c r="B33">
        <v>53.3</v>
      </c>
      <c r="C33">
        <v>86.4</v>
      </c>
      <c r="D33">
        <v>2.9</v>
      </c>
      <c r="E33">
        <v>0</v>
      </c>
      <c r="F33">
        <v>0</v>
      </c>
      <c r="G33">
        <v>0</v>
      </c>
    </row>
    <row r="34" spans="1:7" ht="15" x14ac:dyDescent="0.25">
      <c r="A34" s="173" t="s">
        <v>89</v>
      </c>
      <c r="B34">
        <v>50</v>
      </c>
      <c r="C34">
        <v>0</v>
      </c>
      <c r="D34">
        <v>0</v>
      </c>
      <c r="E34">
        <v>0</v>
      </c>
      <c r="F34">
        <v>0</v>
      </c>
      <c r="G34">
        <v>0</v>
      </c>
    </row>
    <row r="35" spans="1:7" ht="15" x14ac:dyDescent="0.25">
      <c r="A35" s="173" t="s">
        <v>69</v>
      </c>
    </row>
    <row r="36" spans="1:7" ht="15" x14ac:dyDescent="0.25">
      <c r="A36" s="173" t="s">
        <v>90</v>
      </c>
      <c r="B36">
        <v>50</v>
      </c>
      <c r="C36">
        <v>346.2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173" t="s">
        <v>92</v>
      </c>
      <c r="B37">
        <v>0</v>
      </c>
      <c r="C37">
        <v>60</v>
      </c>
      <c r="D37">
        <v>0</v>
      </c>
      <c r="E37">
        <v>0</v>
      </c>
      <c r="F37">
        <v>0</v>
      </c>
      <c r="G37">
        <v>0</v>
      </c>
    </row>
    <row r="38" spans="1:7" ht="15" x14ac:dyDescent="0.25">
      <c r="A38" s="173" t="s">
        <v>96</v>
      </c>
      <c r="B38">
        <v>50</v>
      </c>
      <c r="C38">
        <v>286.2</v>
      </c>
      <c r="D38">
        <v>0</v>
      </c>
      <c r="E38">
        <v>0</v>
      </c>
      <c r="F38">
        <v>0</v>
      </c>
      <c r="G38">
        <v>0</v>
      </c>
    </row>
    <row r="39" spans="1:7" ht="15" x14ac:dyDescent="0.25">
      <c r="A39" s="173" t="s">
        <v>69</v>
      </c>
    </row>
    <row r="40" spans="1:7" ht="15" x14ac:dyDescent="0.25">
      <c r="A40" s="173" t="s">
        <v>98</v>
      </c>
      <c r="B40">
        <v>1181.5999999999999</v>
      </c>
      <c r="C40">
        <v>1626.1</v>
      </c>
      <c r="D40">
        <v>87.6</v>
      </c>
      <c r="E40">
        <v>62.9</v>
      </c>
      <c r="F40">
        <v>0</v>
      </c>
      <c r="G40">
        <v>0</v>
      </c>
    </row>
    <row r="41" spans="1:7" ht="15" x14ac:dyDescent="0.25">
      <c r="A41" s="173" t="s">
        <v>99</v>
      </c>
      <c r="B41">
        <v>5</v>
      </c>
      <c r="C41">
        <v>6.9</v>
      </c>
      <c r="D41">
        <v>0</v>
      </c>
      <c r="E41">
        <v>0</v>
      </c>
      <c r="F41">
        <v>0</v>
      </c>
      <c r="G41">
        <v>0</v>
      </c>
    </row>
    <row r="42" spans="1:7" ht="15" x14ac:dyDescent="0.25">
      <c r="A42" s="173" t="s">
        <v>100</v>
      </c>
      <c r="B42">
        <v>5.6</v>
      </c>
      <c r="C42">
        <v>5</v>
      </c>
      <c r="D42">
        <v>0</v>
      </c>
      <c r="E42">
        <v>0</v>
      </c>
      <c r="F42">
        <v>0</v>
      </c>
      <c r="G42">
        <v>0</v>
      </c>
    </row>
    <row r="43" spans="1:7" ht="15" x14ac:dyDescent="0.25">
      <c r="A43" s="173" t="s">
        <v>102</v>
      </c>
      <c r="B43">
        <v>8</v>
      </c>
      <c r="C43">
        <v>15</v>
      </c>
      <c r="D43">
        <v>0</v>
      </c>
      <c r="E43">
        <v>0</v>
      </c>
      <c r="F43">
        <v>0</v>
      </c>
      <c r="G43">
        <v>0</v>
      </c>
    </row>
    <row r="44" spans="1:7" ht="15" x14ac:dyDescent="0.25">
      <c r="A44" s="173" t="s">
        <v>103</v>
      </c>
      <c r="B44">
        <v>0.3</v>
      </c>
      <c r="C44">
        <v>6.1</v>
      </c>
      <c r="D44">
        <v>0</v>
      </c>
      <c r="E44">
        <v>0.2</v>
      </c>
      <c r="F44">
        <v>0</v>
      </c>
      <c r="G44">
        <v>0</v>
      </c>
    </row>
    <row r="45" spans="1:7" ht="15" x14ac:dyDescent="0.25">
      <c r="A45" s="173" t="s">
        <v>104</v>
      </c>
      <c r="B45">
        <v>0</v>
      </c>
      <c r="C45">
        <v>30</v>
      </c>
      <c r="D45">
        <v>0</v>
      </c>
      <c r="E45">
        <v>0</v>
      </c>
      <c r="F45">
        <v>0</v>
      </c>
      <c r="G45">
        <v>0</v>
      </c>
    </row>
    <row r="46" spans="1:7" ht="15" x14ac:dyDescent="0.25">
      <c r="A46" s="173" t="s">
        <v>105</v>
      </c>
      <c r="B46">
        <v>78.3</v>
      </c>
      <c r="C46">
        <v>231.2</v>
      </c>
      <c r="D46">
        <v>0</v>
      </c>
      <c r="E46">
        <v>0</v>
      </c>
      <c r="F46">
        <v>0</v>
      </c>
      <c r="G46">
        <v>0</v>
      </c>
    </row>
    <row r="47" spans="1:7" ht="15" x14ac:dyDescent="0.25">
      <c r="A47" s="173" t="s">
        <v>106</v>
      </c>
      <c r="B47">
        <v>51.2</v>
      </c>
      <c r="C47">
        <v>48.8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173" t="s">
        <v>107</v>
      </c>
      <c r="B48">
        <v>71.400000000000006</v>
      </c>
      <c r="C48">
        <v>2</v>
      </c>
      <c r="D48">
        <v>0</v>
      </c>
      <c r="E48">
        <v>0</v>
      </c>
      <c r="F48">
        <v>0</v>
      </c>
      <c r="G48">
        <v>0</v>
      </c>
    </row>
    <row r="49" spans="1:7" ht="15" x14ac:dyDescent="0.25">
      <c r="A49" s="173" t="s">
        <v>109</v>
      </c>
      <c r="B49">
        <v>89.6</v>
      </c>
      <c r="C49">
        <v>84.5</v>
      </c>
      <c r="D49">
        <v>2.5</v>
      </c>
      <c r="E49">
        <v>0</v>
      </c>
      <c r="F49">
        <v>0</v>
      </c>
      <c r="G49">
        <v>0</v>
      </c>
    </row>
    <row r="50" spans="1:7" ht="15" x14ac:dyDescent="0.25">
      <c r="A50" s="173" t="s">
        <v>111</v>
      </c>
      <c r="B50">
        <v>2</v>
      </c>
      <c r="C50">
        <v>0</v>
      </c>
      <c r="D50">
        <v>0</v>
      </c>
      <c r="E50">
        <v>0</v>
      </c>
      <c r="F50">
        <v>0</v>
      </c>
      <c r="G50">
        <v>0</v>
      </c>
    </row>
    <row r="51" spans="1:7" ht="15" x14ac:dyDescent="0.25">
      <c r="A51" s="173" t="s">
        <v>112</v>
      </c>
      <c r="B51">
        <v>92.8</v>
      </c>
      <c r="C51">
        <v>126</v>
      </c>
      <c r="D51">
        <v>16.8</v>
      </c>
      <c r="E51">
        <v>0</v>
      </c>
      <c r="F51">
        <v>0</v>
      </c>
      <c r="G51">
        <v>0</v>
      </c>
    </row>
    <row r="52" spans="1:7" ht="15" x14ac:dyDescent="0.25">
      <c r="A52" s="173" t="s">
        <v>113</v>
      </c>
      <c r="B52">
        <v>44</v>
      </c>
      <c r="C52">
        <v>44</v>
      </c>
      <c r="D52">
        <v>0</v>
      </c>
      <c r="E52">
        <v>0</v>
      </c>
      <c r="F52">
        <v>0</v>
      </c>
      <c r="G52">
        <v>0</v>
      </c>
    </row>
    <row r="53" spans="1:7" ht="15" x14ac:dyDescent="0.25">
      <c r="A53" s="173" t="s">
        <v>114</v>
      </c>
      <c r="B53">
        <v>4</v>
      </c>
      <c r="C53">
        <v>8.5</v>
      </c>
      <c r="D53">
        <v>0</v>
      </c>
      <c r="E53">
        <v>0</v>
      </c>
      <c r="F53">
        <v>0</v>
      </c>
      <c r="G53">
        <v>0</v>
      </c>
    </row>
    <row r="54" spans="1:7" ht="15" x14ac:dyDescent="0.25">
      <c r="A54" s="173" t="s">
        <v>115</v>
      </c>
      <c r="B54">
        <v>554.4</v>
      </c>
      <c r="C54">
        <v>739</v>
      </c>
      <c r="D54">
        <v>44.6</v>
      </c>
      <c r="E54">
        <v>62.7</v>
      </c>
      <c r="F54">
        <v>0</v>
      </c>
      <c r="G54">
        <v>0</v>
      </c>
    </row>
    <row r="55" spans="1:7" ht="15" x14ac:dyDescent="0.25">
      <c r="A55" s="173" t="s">
        <v>117</v>
      </c>
      <c r="B55">
        <v>7.5</v>
      </c>
      <c r="C55">
        <v>23</v>
      </c>
      <c r="D55">
        <v>0</v>
      </c>
      <c r="E55">
        <v>0</v>
      </c>
      <c r="F55">
        <v>0</v>
      </c>
      <c r="G55">
        <v>0</v>
      </c>
    </row>
    <row r="56" spans="1:7" ht="15" x14ac:dyDescent="0.25">
      <c r="A56" s="173" t="s">
        <v>118</v>
      </c>
      <c r="B56">
        <v>49</v>
      </c>
      <c r="C56">
        <v>87.8</v>
      </c>
      <c r="D56">
        <v>0</v>
      </c>
      <c r="E56">
        <v>0</v>
      </c>
      <c r="F56">
        <v>0</v>
      </c>
      <c r="G56">
        <v>0</v>
      </c>
    </row>
    <row r="57" spans="1:7" ht="15" x14ac:dyDescent="0.25">
      <c r="A57" s="173" t="s">
        <v>119</v>
      </c>
      <c r="B57">
        <v>66.099999999999994</v>
      </c>
      <c r="C57">
        <v>41</v>
      </c>
      <c r="D57">
        <v>2.8</v>
      </c>
      <c r="E57">
        <v>0</v>
      </c>
      <c r="F57">
        <v>0</v>
      </c>
      <c r="G57">
        <v>0</v>
      </c>
    </row>
    <row r="58" spans="1:7" ht="15" x14ac:dyDescent="0.25">
      <c r="A58" s="173" t="s">
        <v>120</v>
      </c>
      <c r="B58">
        <v>8.5</v>
      </c>
      <c r="C58">
        <v>97.6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173" t="s">
        <v>121</v>
      </c>
      <c r="B59">
        <v>18.899999999999999</v>
      </c>
      <c r="C59">
        <v>29.8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173" t="s">
        <v>122</v>
      </c>
      <c r="B60">
        <v>25</v>
      </c>
      <c r="C60">
        <v>0</v>
      </c>
      <c r="D60">
        <v>21</v>
      </c>
      <c r="E60">
        <v>0</v>
      </c>
      <c r="F60">
        <v>0</v>
      </c>
      <c r="G60">
        <v>0</v>
      </c>
    </row>
    <row r="61" spans="1:7" ht="15" x14ac:dyDescent="0.25">
      <c r="A61" s="173" t="s">
        <v>65</v>
      </c>
      <c r="B61" t="s">
        <v>66</v>
      </c>
      <c r="C61" t="s">
        <v>67</v>
      </c>
      <c r="D61" t="s">
        <v>66</v>
      </c>
      <c r="E61" t="s">
        <v>66</v>
      </c>
      <c r="F61" t="s">
        <v>66</v>
      </c>
      <c r="G61" t="s">
        <v>68</v>
      </c>
    </row>
    <row r="62" spans="1:7" ht="15" x14ac:dyDescent="0.25">
      <c r="A62" s="173" t="s">
        <v>123</v>
      </c>
      <c r="B62">
        <v>2847.2</v>
      </c>
      <c r="C62">
        <v>3728.5</v>
      </c>
      <c r="D62">
        <v>190.1</v>
      </c>
      <c r="E62">
        <v>212</v>
      </c>
      <c r="F62">
        <v>0</v>
      </c>
      <c r="G62">
        <v>0</v>
      </c>
    </row>
    <row r="63" spans="1:7" ht="15" x14ac:dyDescent="0.25">
      <c r="A63" s="173" t="s">
        <v>124</v>
      </c>
      <c r="B63">
        <v>748.9</v>
      </c>
      <c r="C63">
        <v>618.29999999999995</v>
      </c>
      <c r="D63">
        <v>0</v>
      </c>
      <c r="E63">
        <v>0</v>
      </c>
      <c r="F63">
        <v>0</v>
      </c>
      <c r="G63">
        <v>0</v>
      </c>
    </row>
    <row r="64" spans="1:7" ht="15" x14ac:dyDescent="0.25">
      <c r="A64" s="173" t="s">
        <v>65</v>
      </c>
      <c r="B64" t="s">
        <v>66</v>
      </c>
      <c r="C64" t="s">
        <v>67</v>
      </c>
      <c r="D64" t="s">
        <v>66</v>
      </c>
      <c r="E64" t="s">
        <v>66</v>
      </c>
      <c r="F64" t="s">
        <v>66</v>
      </c>
      <c r="G64" t="s">
        <v>68</v>
      </c>
    </row>
    <row r="65" spans="1:7" ht="15" x14ac:dyDescent="0.25">
      <c r="A65" s="173" t="s">
        <v>125</v>
      </c>
      <c r="B65">
        <v>3596.1</v>
      </c>
      <c r="C65">
        <v>4346.8</v>
      </c>
      <c r="D65">
        <v>190.1</v>
      </c>
      <c r="E65">
        <v>212</v>
      </c>
      <c r="F65">
        <v>0</v>
      </c>
      <c r="G65">
        <v>0</v>
      </c>
    </row>
    <row r="66" spans="1:7" ht="15" x14ac:dyDescent="0.25">
      <c r="A66" s="173" t="s">
        <v>126</v>
      </c>
      <c r="B66" t="s">
        <v>45</v>
      </c>
      <c r="C66" t="s">
        <v>45</v>
      </c>
      <c r="D66">
        <v>0</v>
      </c>
      <c r="E66">
        <v>0</v>
      </c>
      <c r="F66" t="s">
        <v>45</v>
      </c>
      <c r="G66" t="s">
        <v>45</v>
      </c>
    </row>
    <row r="67" spans="1:7" ht="15" x14ac:dyDescent="0.25">
      <c r="A67" s="173" t="s">
        <v>127</v>
      </c>
      <c r="B67">
        <v>0</v>
      </c>
      <c r="C67">
        <v>0</v>
      </c>
      <c r="D67" t="s">
        <v>45</v>
      </c>
      <c r="E67" t="s">
        <v>45</v>
      </c>
      <c r="F67">
        <v>0</v>
      </c>
      <c r="G67">
        <v>0</v>
      </c>
    </row>
    <row r="68" spans="1:7" ht="15" x14ac:dyDescent="0.25">
      <c r="A68" s="173" t="s">
        <v>65</v>
      </c>
      <c r="B68" t="s">
        <v>66</v>
      </c>
      <c r="C68" t="s">
        <v>67</v>
      </c>
      <c r="D68" t="s">
        <v>66</v>
      </c>
      <c r="E68" t="s">
        <v>66</v>
      </c>
      <c r="F68" t="s">
        <v>66</v>
      </c>
      <c r="G68" t="s">
        <v>184</v>
      </c>
    </row>
  </sheetData>
  <pageMargins left="0.7" right="0.7" top="0.75" bottom="0.75" header="0.3" footer="0.3"/>
  <pageSetup orientation="portrait" horizontalDpi="1200" verticalDpi="1200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3127C-9A7F-4F4A-81B6-7C28A4EAFE1F}">
  <dimension ref="A1:G85"/>
  <sheetViews>
    <sheetView topLeftCell="A51" workbookViewId="0">
      <selection activeCell="B58" sqref="B58"/>
    </sheetView>
  </sheetViews>
  <sheetFormatPr defaultRowHeight="13.2" x14ac:dyDescent="0.25"/>
  <cols>
    <col min="1" max="1" width="26.5546875" customWidth="1"/>
    <col min="2" max="2" width="15.33203125" customWidth="1"/>
    <col min="3" max="3" width="12.109375" customWidth="1"/>
    <col min="4" max="4" width="13.109375" customWidth="1"/>
    <col min="5" max="5" width="12.5546875" customWidth="1"/>
    <col min="6" max="6" width="12.6640625" customWidth="1"/>
    <col min="7" max="7" width="13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281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0</v>
      </c>
      <c r="C12">
        <v>21.5</v>
      </c>
      <c r="D12">
        <v>376.4</v>
      </c>
      <c r="E12">
        <v>292.2</v>
      </c>
      <c r="F12">
        <v>11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71</v>
      </c>
      <c r="B14">
        <v>0</v>
      </c>
      <c r="C14">
        <v>21.5</v>
      </c>
      <c r="D14">
        <v>322</v>
      </c>
      <c r="E14">
        <v>263.39999999999998</v>
      </c>
      <c r="F14">
        <v>11</v>
      </c>
      <c r="G14">
        <v>0</v>
      </c>
    </row>
    <row r="15" spans="1:7" ht="15" x14ac:dyDescent="0.25">
      <c r="A15" s="173" t="s">
        <v>172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73" t="s">
        <v>73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126.4</v>
      </c>
      <c r="C20">
        <v>0.1</v>
      </c>
      <c r="D20">
        <v>2058.4</v>
      </c>
      <c r="E20">
        <v>2353</v>
      </c>
      <c r="F20">
        <v>270.7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92.1</v>
      </c>
      <c r="C22">
        <v>33</v>
      </c>
      <c r="D22">
        <v>758.8</v>
      </c>
      <c r="E22">
        <v>922.5</v>
      </c>
      <c r="F22">
        <v>71.8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7.3</v>
      </c>
      <c r="C24">
        <v>0</v>
      </c>
      <c r="D24">
        <v>1159.9000000000001</v>
      </c>
      <c r="E24">
        <v>847.9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357.4</v>
      </c>
      <c r="C26">
        <v>230.2</v>
      </c>
      <c r="D26">
        <v>5270.6</v>
      </c>
      <c r="E26">
        <v>4866.6000000000004</v>
      </c>
      <c r="F26">
        <v>731.4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48.3</v>
      </c>
      <c r="E27">
        <v>10.5</v>
      </c>
      <c r="F27">
        <v>0</v>
      </c>
      <c r="G27">
        <v>0</v>
      </c>
    </row>
    <row r="28" spans="1:7" ht="15" x14ac:dyDescent="0.25">
      <c r="A28" s="173" t="s">
        <v>79</v>
      </c>
      <c r="B28">
        <v>0.5</v>
      </c>
      <c r="C28">
        <v>0.8</v>
      </c>
      <c r="D28">
        <v>3.1</v>
      </c>
      <c r="E28">
        <v>2.7</v>
      </c>
      <c r="F28">
        <v>0.3</v>
      </c>
      <c r="G28">
        <v>0</v>
      </c>
    </row>
    <row r="29" spans="1:7" ht="15" x14ac:dyDescent="0.25">
      <c r="A29" s="173" t="s">
        <v>80</v>
      </c>
      <c r="B29">
        <v>10</v>
      </c>
      <c r="C29">
        <v>0</v>
      </c>
      <c r="D29">
        <v>335.4</v>
      </c>
      <c r="E29">
        <v>122.1</v>
      </c>
      <c r="F29">
        <v>0</v>
      </c>
      <c r="G29">
        <v>0</v>
      </c>
    </row>
    <row r="30" spans="1:7" ht="15" x14ac:dyDescent="0.25">
      <c r="A30" s="173" t="s">
        <v>173</v>
      </c>
      <c r="B30">
        <v>0</v>
      </c>
      <c r="C30">
        <v>0</v>
      </c>
      <c r="D30">
        <v>367.1</v>
      </c>
      <c r="E30">
        <v>0</v>
      </c>
      <c r="F30">
        <v>0</v>
      </c>
      <c r="G30">
        <v>0</v>
      </c>
    </row>
    <row r="31" spans="1:7" ht="15" x14ac:dyDescent="0.25">
      <c r="A31" s="173" t="s">
        <v>81</v>
      </c>
      <c r="B31">
        <v>107.6</v>
      </c>
      <c r="C31">
        <v>53</v>
      </c>
      <c r="D31">
        <v>1206</v>
      </c>
      <c r="E31">
        <v>1178</v>
      </c>
      <c r="F31">
        <v>228.6</v>
      </c>
      <c r="G31">
        <v>0</v>
      </c>
    </row>
    <row r="32" spans="1:7" ht="15" x14ac:dyDescent="0.25">
      <c r="A32" s="173" t="s">
        <v>82</v>
      </c>
      <c r="B32">
        <v>0.3</v>
      </c>
      <c r="C32">
        <v>3</v>
      </c>
      <c r="D32">
        <v>64.8</v>
      </c>
      <c r="E32">
        <v>123.7</v>
      </c>
      <c r="F32">
        <v>3</v>
      </c>
      <c r="G32">
        <v>0</v>
      </c>
    </row>
    <row r="33" spans="1:7" ht="15" x14ac:dyDescent="0.25">
      <c r="A33" s="173" t="s">
        <v>83</v>
      </c>
      <c r="B33">
        <v>163</v>
      </c>
      <c r="C33">
        <v>152</v>
      </c>
      <c r="D33">
        <v>2032.7</v>
      </c>
      <c r="E33">
        <v>2638.7</v>
      </c>
      <c r="F33">
        <v>382</v>
      </c>
      <c r="G33">
        <v>0</v>
      </c>
    </row>
    <row r="34" spans="1:7" ht="15" x14ac:dyDescent="0.25">
      <c r="A34" s="173" t="s">
        <v>85</v>
      </c>
      <c r="B34">
        <v>0</v>
      </c>
      <c r="C34">
        <v>2.2000000000000002</v>
      </c>
      <c r="D34">
        <v>46.5</v>
      </c>
      <c r="E34">
        <v>43.1</v>
      </c>
      <c r="F34">
        <v>22</v>
      </c>
      <c r="G34">
        <v>0</v>
      </c>
    </row>
    <row r="35" spans="1:7" ht="15" x14ac:dyDescent="0.25">
      <c r="A35" s="173" t="s">
        <v>86</v>
      </c>
      <c r="B35">
        <v>20.100000000000001</v>
      </c>
      <c r="C35">
        <v>9.6</v>
      </c>
      <c r="D35">
        <v>624.6</v>
      </c>
      <c r="E35">
        <v>548.9</v>
      </c>
      <c r="F35">
        <v>47.5</v>
      </c>
      <c r="G35">
        <v>0</v>
      </c>
    </row>
    <row r="36" spans="1:7" ht="15" x14ac:dyDescent="0.25">
      <c r="A36" s="173" t="s">
        <v>87</v>
      </c>
      <c r="B36">
        <v>0</v>
      </c>
      <c r="C36">
        <v>0</v>
      </c>
      <c r="D36">
        <v>29</v>
      </c>
      <c r="E36">
        <v>44</v>
      </c>
      <c r="F36">
        <v>0</v>
      </c>
      <c r="G36">
        <v>0</v>
      </c>
    </row>
    <row r="37" spans="1:7" ht="15" x14ac:dyDescent="0.25">
      <c r="A37" s="173" t="s">
        <v>88</v>
      </c>
      <c r="B37">
        <v>5.8</v>
      </c>
      <c r="C37">
        <v>9.6</v>
      </c>
      <c r="D37">
        <v>355.6</v>
      </c>
      <c r="E37">
        <v>154.9</v>
      </c>
      <c r="F37">
        <v>48</v>
      </c>
      <c r="G37">
        <v>0</v>
      </c>
    </row>
    <row r="38" spans="1:7" ht="15" x14ac:dyDescent="0.25">
      <c r="A38" s="173" t="s">
        <v>89</v>
      </c>
      <c r="B38">
        <v>50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73" t="s">
        <v>69</v>
      </c>
    </row>
    <row r="40" spans="1:7" ht="15" x14ac:dyDescent="0.25">
      <c r="A40" s="173" t="s">
        <v>90</v>
      </c>
      <c r="B40">
        <v>10</v>
      </c>
      <c r="C40">
        <v>108.2</v>
      </c>
      <c r="D40">
        <v>1324.6</v>
      </c>
      <c r="E40">
        <v>1789.4</v>
      </c>
      <c r="F40">
        <v>50</v>
      </c>
      <c r="G40">
        <v>0</v>
      </c>
    </row>
    <row r="41" spans="1:7" ht="15" x14ac:dyDescent="0.25">
      <c r="A41" s="173" t="s">
        <v>91</v>
      </c>
      <c r="B41">
        <v>0</v>
      </c>
      <c r="C41">
        <v>0</v>
      </c>
      <c r="D41">
        <v>164.8</v>
      </c>
      <c r="E41">
        <v>33.9</v>
      </c>
      <c r="F41">
        <v>0</v>
      </c>
      <c r="G41">
        <v>0</v>
      </c>
    </row>
    <row r="42" spans="1:7" ht="15" x14ac:dyDescent="0.25">
      <c r="A42" s="173" t="s">
        <v>282</v>
      </c>
      <c r="B42">
        <v>0</v>
      </c>
      <c r="C42">
        <v>0</v>
      </c>
      <c r="D42">
        <v>0</v>
      </c>
      <c r="E42">
        <v>3.7</v>
      </c>
      <c r="F42">
        <v>0</v>
      </c>
      <c r="G42">
        <v>0</v>
      </c>
    </row>
    <row r="43" spans="1:7" ht="15" x14ac:dyDescent="0.25">
      <c r="A43" s="173" t="s">
        <v>283</v>
      </c>
      <c r="B43">
        <v>0</v>
      </c>
      <c r="C43">
        <v>0</v>
      </c>
      <c r="D43">
        <v>0</v>
      </c>
      <c r="E43">
        <v>23</v>
      </c>
      <c r="F43">
        <v>0</v>
      </c>
      <c r="G43">
        <v>0</v>
      </c>
    </row>
    <row r="44" spans="1:7" ht="15" x14ac:dyDescent="0.25">
      <c r="A44" s="173" t="s">
        <v>174</v>
      </c>
      <c r="B44">
        <v>10</v>
      </c>
      <c r="C44">
        <v>0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173" t="s">
        <v>92</v>
      </c>
      <c r="B45">
        <v>0</v>
      </c>
      <c r="C45">
        <v>0</v>
      </c>
      <c r="D45">
        <v>180.5</v>
      </c>
      <c r="E45">
        <v>0</v>
      </c>
      <c r="F45">
        <v>0</v>
      </c>
      <c r="G45">
        <v>0</v>
      </c>
    </row>
    <row r="46" spans="1:7" ht="15" x14ac:dyDescent="0.25">
      <c r="A46" s="173" t="s">
        <v>175</v>
      </c>
      <c r="B46">
        <v>0</v>
      </c>
      <c r="C46">
        <v>0</v>
      </c>
      <c r="D46">
        <v>46.6</v>
      </c>
      <c r="E46">
        <v>29</v>
      </c>
      <c r="F46">
        <v>0</v>
      </c>
      <c r="G46">
        <v>0</v>
      </c>
    </row>
    <row r="47" spans="1:7" ht="15" x14ac:dyDescent="0.25">
      <c r="A47" s="173" t="s">
        <v>93</v>
      </c>
      <c r="B47">
        <v>0</v>
      </c>
      <c r="C47">
        <v>0</v>
      </c>
      <c r="D47">
        <v>31.9</v>
      </c>
      <c r="E47">
        <v>0</v>
      </c>
      <c r="F47">
        <v>0</v>
      </c>
      <c r="G47">
        <v>0</v>
      </c>
    </row>
    <row r="48" spans="1:7" ht="15" x14ac:dyDescent="0.25">
      <c r="A48" s="173" t="s">
        <v>95</v>
      </c>
      <c r="B48">
        <v>0</v>
      </c>
      <c r="C48">
        <v>0</v>
      </c>
      <c r="D48">
        <v>2.7</v>
      </c>
      <c r="E48">
        <v>13.2</v>
      </c>
      <c r="F48">
        <v>0</v>
      </c>
      <c r="G48">
        <v>0</v>
      </c>
    </row>
    <row r="49" spans="1:7" ht="15" x14ac:dyDescent="0.25">
      <c r="A49" s="173" t="s">
        <v>96</v>
      </c>
      <c r="B49">
        <v>0</v>
      </c>
      <c r="C49">
        <v>108.2</v>
      </c>
      <c r="D49">
        <v>807.6</v>
      </c>
      <c r="E49">
        <v>1664.9</v>
      </c>
      <c r="F49">
        <v>50</v>
      </c>
      <c r="G49">
        <v>0</v>
      </c>
    </row>
    <row r="50" spans="1:7" ht="15" x14ac:dyDescent="0.25">
      <c r="A50" s="173" t="s">
        <v>97</v>
      </c>
      <c r="B50">
        <v>0</v>
      </c>
      <c r="C50">
        <v>0</v>
      </c>
      <c r="D50">
        <v>35.1</v>
      </c>
      <c r="E50">
        <v>19.3</v>
      </c>
      <c r="F50">
        <v>0</v>
      </c>
      <c r="G50">
        <v>0</v>
      </c>
    </row>
    <row r="51" spans="1:7" ht="15" x14ac:dyDescent="0.25">
      <c r="A51" s="173" t="s">
        <v>284</v>
      </c>
      <c r="B51">
        <v>0</v>
      </c>
      <c r="C51">
        <v>0</v>
      </c>
      <c r="D51">
        <v>0</v>
      </c>
      <c r="E51">
        <v>2.2999999999999998</v>
      </c>
      <c r="F51">
        <v>0</v>
      </c>
      <c r="G51">
        <v>0</v>
      </c>
    </row>
    <row r="52" spans="1:7" ht="15" x14ac:dyDescent="0.25">
      <c r="A52" s="173" t="s">
        <v>176</v>
      </c>
      <c r="B52">
        <v>0</v>
      </c>
      <c r="C52">
        <v>0</v>
      </c>
      <c r="D52">
        <v>55.6</v>
      </c>
      <c r="E52">
        <v>0</v>
      </c>
      <c r="F52">
        <v>0</v>
      </c>
      <c r="G52">
        <v>0</v>
      </c>
    </row>
    <row r="53" spans="1:7" ht="15" x14ac:dyDescent="0.25">
      <c r="A53" s="173" t="s">
        <v>69</v>
      </c>
    </row>
    <row r="54" spans="1:7" ht="15" x14ac:dyDescent="0.25">
      <c r="A54" s="173" t="s">
        <v>98</v>
      </c>
      <c r="B54">
        <v>170.7</v>
      </c>
      <c r="C54">
        <v>405.9</v>
      </c>
      <c r="D54">
        <v>6722.7</v>
      </c>
      <c r="E54">
        <v>7442.2</v>
      </c>
      <c r="F54">
        <v>983.3</v>
      </c>
      <c r="G54">
        <v>0</v>
      </c>
    </row>
    <row r="55" spans="1:7" ht="15" x14ac:dyDescent="0.25">
      <c r="A55" s="173" t="s">
        <v>99</v>
      </c>
      <c r="B55">
        <v>2.2000000000000002</v>
      </c>
      <c r="C55">
        <v>3.7</v>
      </c>
      <c r="D55">
        <v>19.8</v>
      </c>
      <c r="E55">
        <v>13.7</v>
      </c>
      <c r="F55">
        <v>0</v>
      </c>
      <c r="G55">
        <v>0</v>
      </c>
    </row>
    <row r="56" spans="1:7" ht="15" x14ac:dyDescent="0.25">
      <c r="A56" s="173" t="s">
        <v>100</v>
      </c>
      <c r="B56">
        <v>0</v>
      </c>
      <c r="C56">
        <v>0</v>
      </c>
      <c r="D56">
        <v>22.3</v>
      </c>
      <c r="E56">
        <v>13.4</v>
      </c>
      <c r="F56">
        <v>5.6</v>
      </c>
      <c r="G56">
        <v>0</v>
      </c>
    </row>
    <row r="57" spans="1:7" ht="15" x14ac:dyDescent="0.25">
      <c r="A57" s="173" t="s">
        <v>101</v>
      </c>
      <c r="B57">
        <v>0</v>
      </c>
      <c r="C57">
        <v>0</v>
      </c>
      <c r="D57">
        <v>282.10000000000002</v>
      </c>
      <c r="E57">
        <v>95.7</v>
      </c>
      <c r="F57">
        <v>0</v>
      </c>
      <c r="G57">
        <v>0</v>
      </c>
    </row>
    <row r="58" spans="1:7" ht="15" x14ac:dyDescent="0.25">
      <c r="A58" s="173" t="s">
        <v>102</v>
      </c>
      <c r="B58">
        <v>0</v>
      </c>
      <c r="C58">
        <v>0</v>
      </c>
      <c r="D58">
        <v>75.5</v>
      </c>
      <c r="E58">
        <v>97.1</v>
      </c>
      <c r="F58">
        <v>8</v>
      </c>
      <c r="G58">
        <v>0</v>
      </c>
    </row>
    <row r="59" spans="1:7" ht="15" x14ac:dyDescent="0.25">
      <c r="A59" s="173" t="s">
        <v>103</v>
      </c>
      <c r="B59">
        <v>0.6</v>
      </c>
      <c r="C59">
        <v>6.4</v>
      </c>
      <c r="D59">
        <v>11</v>
      </c>
      <c r="E59">
        <v>66.599999999999994</v>
      </c>
      <c r="F59">
        <v>0</v>
      </c>
      <c r="G59">
        <v>0</v>
      </c>
    </row>
    <row r="60" spans="1:7" ht="15" x14ac:dyDescent="0.25">
      <c r="A60" s="173" t="s">
        <v>104</v>
      </c>
      <c r="B60">
        <v>0</v>
      </c>
      <c r="C60">
        <v>0</v>
      </c>
      <c r="D60">
        <v>309.39999999999998</v>
      </c>
      <c r="E60">
        <v>85.4</v>
      </c>
      <c r="F60">
        <v>0</v>
      </c>
      <c r="G60">
        <v>0</v>
      </c>
    </row>
    <row r="61" spans="1:7" ht="15" x14ac:dyDescent="0.25">
      <c r="A61" s="173" t="s">
        <v>105</v>
      </c>
      <c r="B61">
        <v>13.5</v>
      </c>
      <c r="C61">
        <v>0</v>
      </c>
      <c r="D61">
        <v>522</v>
      </c>
      <c r="E61">
        <v>675.4</v>
      </c>
      <c r="F61">
        <v>24</v>
      </c>
      <c r="G61">
        <v>0</v>
      </c>
    </row>
    <row r="62" spans="1:7" ht="15" x14ac:dyDescent="0.25">
      <c r="A62" s="173" t="s">
        <v>106</v>
      </c>
      <c r="B62">
        <v>0</v>
      </c>
      <c r="C62">
        <v>0</v>
      </c>
      <c r="D62">
        <v>321.5</v>
      </c>
      <c r="E62">
        <v>272</v>
      </c>
      <c r="F62">
        <v>52.6</v>
      </c>
      <c r="G62">
        <v>0</v>
      </c>
    </row>
    <row r="63" spans="1:7" ht="15" x14ac:dyDescent="0.25">
      <c r="A63" s="173" t="s">
        <v>107</v>
      </c>
      <c r="B63">
        <v>0</v>
      </c>
      <c r="C63">
        <v>0</v>
      </c>
      <c r="D63">
        <v>369.7</v>
      </c>
      <c r="E63">
        <v>155.80000000000001</v>
      </c>
      <c r="F63">
        <v>71.400000000000006</v>
      </c>
      <c r="G63">
        <v>0</v>
      </c>
    </row>
    <row r="64" spans="1:7" ht="15" x14ac:dyDescent="0.25">
      <c r="A64" s="173" t="s">
        <v>108</v>
      </c>
      <c r="B64">
        <v>0</v>
      </c>
      <c r="C64">
        <v>0</v>
      </c>
      <c r="D64">
        <v>2.4</v>
      </c>
      <c r="E64">
        <v>0</v>
      </c>
      <c r="F64">
        <v>0</v>
      </c>
      <c r="G64">
        <v>0</v>
      </c>
    </row>
    <row r="65" spans="1:7" ht="15" x14ac:dyDescent="0.25">
      <c r="A65" s="173" t="s">
        <v>109</v>
      </c>
      <c r="B65">
        <v>0</v>
      </c>
      <c r="C65">
        <v>0</v>
      </c>
      <c r="D65">
        <v>265.5</v>
      </c>
      <c r="E65">
        <v>524.20000000000005</v>
      </c>
      <c r="F65">
        <v>90.3</v>
      </c>
      <c r="G65">
        <v>0</v>
      </c>
    </row>
    <row r="66" spans="1:7" ht="15" x14ac:dyDescent="0.25">
      <c r="A66" s="173" t="s">
        <v>110</v>
      </c>
      <c r="B66">
        <v>0</v>
      </c>
      <c r="C66">
        <v>0</v>
      </c>
      <c r="D66">
        <v>31.1</v>
      </c>
      <c r="E66">
        <v>32.799999999999997</v>
      </c>
      <c r="F66">
        <v>0</v>
      </c>
      <c r="G66">
        <v>0</v>
      </c>
    </row>
    <row r="67" spans="1:7" ht="15" x14ac:dyDescent="0.25">
      <c r="A67" s="173" t="s">
        <v>111</v>
      </c>
      <c r="B67">
        <v>0</v>
      </c>
      <c r="C67">
        <v>0</v>
      </c>
      <c r="D67">
        <v>33.4</v>
      </c>
      <c r="E67">
        <v>183.3</v>
      </c>
      <c r="F67">
        <v>2</v>
      </c>
      <c r="G67">
        <v>0</v>
      </c>
    </row>
    <row r="68" spans="1:7" ht="15" x14ac:dyDescent="0.25">
      <c r="A68" s="173" t="s">
        <v>112</v>
      </c>
      <c r="B68">
        <v>15.3</v>
      </c>
      <c r="C68">
        <v>1</v>
      </c>
      <c r="D68">
        <v>304.60000000000002</v>
      </c>
      <c r="E68">
        <v>295.8</v>
      </c>
      <c r="F68">
        <v>86.8</v>
      </c>
      <c r="G68">
        <v>0</v>
      </c>
    </row>
    <row r="69" spans="1:7" ht="15" x14ac:dyDescent="0.25">
      <c r="A69" s="173" t="s">
        <v>113</v>
      </c>
      <c r="B69">
        <v>22</v>
      </c>
      <c r="C69">
        <v>22</v>
      </c>
      <c r="D69">
        <v>160.4</v>
      </c>
      <c r="E69">
        <v>151.19999999999999</v>
      </c>
      <c r="F69">
        <v>0</v>
      </c>
      <c r="G69">
        <v>0</v>
      </c>
    </row>
    <row r="70" spans="1:7" ht="15" x14ac:dyDescent="0.25">
      <c r="A70" s="173" t="s">
        <v>114</v>
      </c>
      <c r="B70">
        <v>1.9</v>
      </c>
      <c r="C70">
        <v>2</v>
      </c>
      <c r="D70">
        <v>42.3</v>
      </c>
      <c r="E70">
        <v>44.4</v>
      </c>
      <c r="F70">
        <v>0</v>
      </c>
      <c r="G70">
        <v>0</v>
      </c>
    </row>
    <row r="71" spans="1:7" ht="15" x14ac:dyDescent="0.25">
      <c r="A71" s="173" t="s">
        <v>115</v>
      </c>
      <c r="B71">
        <v>66.3</v>
      </c>
      <c r="C71">
        <v>222.7</v>
      </c>
      <c r="D71">
        <v>3146.1</v>
      </c>
      <c r="E71">
        <v>3545.5</v>
      </c>
      <c r="F71">
        <v>496.7</v>
      </c>
      <c r="G71">
        <v>0</v>
      </c>
    </row>
    <row r="72" spans="1:7" ht="15" x14ac:dyDescent="0.25">
      <c r="A72" s="173" t="s">
        <v>117</v>
      </c>
      <c r="B72">
        <v>0</v>
      </c>
      <c r="C72">
        <v>23</v>
      </c>
      <c r="D72">
        <v>70.2</v>
      </c>
      <c r="E72">
        <v>109.6</v>
      </c>
      <c r="F72">
        <v>7.5</v>
      </c>
      <c r="G72">
        <v>0</v>
      </c>
    </row>
    <row r="73" spans="1:7" ht="15" x14ac:dyDescent="0.25">
      <c r="A73" s="173" t="s">
        <v>118</v>
      </c>
      <c r="B73">
        <v>24</v>
      </c>
      <c r="C73">
        <v>22.5</v>
      </c>
      <c r="D73">
        <v>137.5</v>
      </c>
      <c r="E73">
        <v>123.1</v>
      </c>
      <c r="F73">
        <v>25</v>
      </c>
      <c r="G73">
        <v>0</v>
      </c>
    </row>
    <row r="74" spans="1:7" ht="15" x14ac:dyDescent="0.25">
      <c r="A74" s="173" t="s">
        <v>119</v>
      </c>
      <c r="B74">
        <v>0</v>
      </c>
      <c r="C74">
        <v>0</v>
      </c>
      <c r="D74">
        <v>163.6</v>
      </c>
      <c r="E74">
        <v>300.89999999999998</v>
      </c>
      <c r="F74">
        <v>66.099999999999994</v>
      </c>
      <c r="G74">
        <v>0</v>
      </c>
    </row>
    <row r="75" spans="1:7" ht="15" x14ac:dyDescent="0.25">
      <c r="A75" s="173" t="s">
        <v>120</v>
      </c>
      <c r="B75">
        <v>0</v>
      </c>
      <c r="C75">
        <v>90.7</v>
      </c>
      <c r="D75">
        <v>122.6</v>
      </c>
      <c r="E75">
        <v>218</v>
      </c>
      <c r="F75">
        <v>8.5</v>
      </c>
      <c r="G75">
        <v>0</v>
      </c>
    </row>
    <row r="76" spans="1:7" ht="15" x14ac:dyDescent="0.25">
      <c r="A76" s="173" t="s">
        <v>121</v>
      </c>
      <c r="B76">
        <v>0</v>
      </c>
      <c r="C76">
        <v>12</v>
      </c>
      <c r="D76">
        <v>115.7</v>
      </c>
      <c r="E76">
        <v>109.6</v>
      </c>
      <c r="F76">
        <v>18.899999999999999</v>
      </c>
      <c r="G76">
        <v>0</v>
      </c>
    </row>
    <row r="77" spans="1:7" ht="15" x14ac:dyDescent="0.25">
      <c r="A77" s="173" t="s">
        <v>122</v>
      </c>
      <c r="B77">
        <v>25</v>
      </c>
      <c r="C77">
        <v>0</v>
      </c>
      <c r="D77">
        <v>194.2</v>
      </c>
      <c r="E77">
        <v>328.9</v>
      </c>
      <c r="F77">
        <v>20</v>
      </c>
      <c r="G77">
        <v>0</v>
      </c>
    </row>
    <row r="78" spans="1:7" ht="15" x14ac:dyDescent="0.25">
      <c r="A78" s="173" t="s">
        <v>65</v>
      </c>
      <c r="B78" t="s">
        <v>66</v>
      </c>
      <c r="C78" t="s">
        <v>67</v>
      </c>
      <c r="D78" t="s">
        <v>66</v>
      </c>
      <c r="E78" t="s">
        <v>66</v>
      </c>
      <c r="F78" t="s">
        <v>66</v>
      </c>
      <c r="G78" t="s">
        <v>68</v>
      </c>
    </row>
    <row r="79" spans="1:7" ht="15" x14ac:dyDescent="0.25">
      <c r="A79" s="173" t="s">
        <v>123</v>
      </c>
      <c r="B79">
        <v>764</v>
      </c>
      <c r="C79">
        <v>798.8</v>
      </c>
      <c r="D79">
        <v>17671.2</v>
      </c>
      <c r="E79">
        <v>18513.599999999999</v>
      </c>
      <c r="F79">
        <v>2118.1999999999998</v>
      </c>
      <c r="G79">
        <v>0</v>
      </c>
    </row>
    <row r="80" spans="1:7" ht="15" x14ac:dyDescent="0.25">
      <c r="A80" s="173" t="s">
        <v>124</v>
      </c>
      <c r="B80">
        <v>195.7</v>
      </c>
      <c r="C80">
        <v>107.8</v>
      </c>
      <c r="D80">
        <v>0</v>
      </c>
      <c r="E80">
        <v>16.5</v>
      </c>
      <c r="F80">
        <v>555.9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173" t="s">
        <v>125</v>
      </c>
      <c r="B82">
        <v>959.7</v>
      </c>
      <c r="C82">
        <v>906.6</v>
      </c>
      <c r="D82">
        <v>17671.2</v>
      </c>
      <c r="E82">
        <v>18530.099999999999</v>
      </c>
      <c r="F82">
        <v>2674.1</v>
      </c>
      <c r="G82">
        <v>0</v>
      </c>
    </row>
    <row r="83" spans="1:7" ht="15" x14ac:dyDescent="0.25">
      <c r="A83" s="173" t="s">
        <v>126</v>
      </c>
      <c r="B83" t="s">
        <v>45</v>
      </c>
      <c r="C83" t="s">
        <v>45</v>
      </c>
      <c r="D83">
        <v>0</v>
      </c>
      <c r="E83">
        <v>0</v>
      </c>
      <c r="F83" t="s">
        <v>45</v>
      </c>
      <c r="G83" t="s">
        <v>45</v>
      </c>
    </row>
    <row r="84" spans="1:7" ht="15" x14ac:dyDescent="0.25">
      <c r="A84" s="173" t="s">
        <v>127</v>
      </c>
      <c r="B84">
        <v>0</v>
      </c>
      <c r="C84">
        <v>0</v>
      </c>
      <c r="D84" t="s">
        <v>45</v>
      </c>
      <c r="E84" t="s">
        <v>45</v>
      </c>
      <c r="F84">
        <v>0</v>
      </c>
      <c r="G84">
        <v>0</v>
      </c>
    </row>
    <row r="85" spans="1:7" ht="15" x14ac:dyDescent="0.25">
      <c r="A85" s="173" t="s">
        <v>65</v>
      </c>
      <c r="B85" t="s">
        <v>66</v>
      </c>
      <c r="C85" t="s">
        <v>67</v>
      </c>
      <c r="D85" t="s">
        <v>66</v>
      </c>
      <c r="E85" t="s">
        <v>66</v>
      </c>
      <c r="F85" t="s">
        <v>66</v>
      </c>
      <c r="G85" t="s">
        <v>68</v>
      </c>
    </row>
  </sheetData>
  <pageMargins left="0.7" right="0.7" top="0.75" bottom="0.75" header="0.3" footer="0.3"/>
  <pageSetup orientation="portrait" horizontalDpi="1200" verticalDpi="1200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20990-17FA-4217-8601-A1AD3C20C830}">
  <dimension ref="A1:G85"/>
  <sheetViews>
    <sheetView topLeftCell="A28" workbookViewId="0">
      <selection activeCell="B7" sqref="B7"/>
    </sheetView>
  </sheetViews>
  <sheetFormatPr defaultRowHeight="13.2" x14ac:dyDescent="0.25"/>
  <cols>
    <col min="1" max="1" width="28.6640625" customWidth="1"/>
    <col min="2" max="2" width="11.6640625" customWidth="1"/>
    <col min="4" max="4" width="11.5546875" customWidth="1"/>
    <col min="5" max="5" width="11.44140625" customWidth="1"/>
    <col min="6" max="6" width="12" customWidth="1"/>
    <col min="7" max="7" width="14.55468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285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11</v>
      </c>
      <c r="C12">
        <v>20</v>
      </c>
      <c r="D12">
        <v>376.4</v>
      </c>
      <c r="E12">
        <v>292.2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71</v>
      </c>
      <c r="B14">
        <v>11</v>
      </c>
      <c r="C14">
        <v>20</v>
      </c>
      <c r="D14">
        <v>322</v>
      </c>
      <c r="E14">
        <v>263.39999999999998</v>
      </c>
      <c r="F14">
        <v>0</v>
      </c>
      <c r="G14">
        <v>0</v>
      </c>
    </row>
    <row r="15" spans="1:7" ht="15" x14ac:dyDescent="0.25">
      <c r="A15" s="173" t="s">
        <v>172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73" t="s">
        <v>73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162</v>
      </c>
      <c r="C20">
        <v>27.2</v>
      </c>
      <c r="D20">
        <v>2022.5</v>
      </c>
      <c r="E20">
        <v>2324.6</v>
      </c>
      <c r="F20">
        <v>256.5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92.1</v>
      </c>
      <c r="C22">
        <v>73</v>
      </c>
      <c r="D22">
        <v>758.8</v>
      </c>
      <c r="E22">
        <v>880.5</v>
      </c>
      <c r="F22">
        <v>70.599999999999994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7.4</v>
      </c>
      <c r="C24">
        <v>0</v>
      </c>
      <c r="D24">
        <v>1159.9000000000001</v>
      </c>
      <c r="E24">
        <v>847.9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602.6</v>
      </c>
      <c r="C26">
        <v>292.8</v>
      </c>
      <c r="D26">
        <v>5065.7</v>
      </c>
      <c r="E26">
        <v>4801</v>
      </c>
      <c r="F26">
        <v>564.1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48.3</v>
      </c>
      <c r="E27">
        <v>10.5</v>
      </c>
      <c r="F27">
        <v>0</v>
      </c>
      <c r="G27">
        <v>0</v>
      </c>
    </row>
    <row r="28" spans="1:7" ht="15" x14ac:dyDescent="0.25">
      <c r="A28" s="173" t="s">
        <v>79</v>
      </c>
      <c r="B28">
        <v>0.5</v>
      </c>
      <c r="C28">
        <v>1</v>
      </c>
      <c r="D28">
        <v>3.1</v>
      </c>
      <c r="E28">
        <v>2.5</v>
      </c>
      <c r="F28">
        <v>0</v>
      </c>
      <c r="G28">
        <v>0</v>
      </c>
    </row>
    <row r="29" spans="1:7" ht="15" x14ac:dyDescent="0.25">
      <c r="A29" s="173" t="s">
        <v>80</v>
      </c>
      <c r="B29">
        <v>10</v>
      </c>
      <c r="C29">
        <v>0</v>
      </c>
      <c r="D29">
        <v>335.4</v>
      </c>
      <c r="E29">
        <v>122.1</v>
      </c>
      <c r="F29">
        <v>0</v>
      </c>
      <c r="G29">
        <v>0</v>
      </c>
    </row>
    <row r="30" spans="1:7" ht="15" x14ac:dyDescent="0.25">
      <c r="A30" s="173" t="s">
        <v>173</v>
      </c>
      <c r="B30">
        <v>0</v>
      </c>
      <c r="C30">
        <v>0</v>
      </c>
      <c r="D30">
        <v>367.1</v>
      </c>
      <c r="E30">
        <v>0</v>
      </c>
      <c r="F30">
        <v>0</v>
      </c>
      <c r="G30">
        <v>0</v>
      </c>
    </row>
    <row r="31" spans="1:7" ht="15" x14ac:dyDescent="0.25">
      <c r="A31" s="173" t="s">
        <v>81</v>
      </c>
      <c r="B31">
        <v>161.80000000000001</v>
      </c>
      <c r="C31">
        <v>53</v>
      </c>
      <c r="D31">
        <v>1175.0999999999999</v>
      </c>
      <c r="E31">
        <v>1178</v>
      </c>
      <c r="F31">
        <v>120.6</v>
      </c>
      <c r="G31">
        <v>0</v>
      </c>
    </row>
    <row r="32" spans="1:7" ht="15" x14ac:dyDescent="0.25">
      <c r="A32" s="173" t="s">
        <v>82</v>
      </c>
      <c r="B32">
        <v>0.3</v>
      </c>
      <c r="C32">
        <v>3</v>
      </c>
      <c r="D32">
        <v>64.8</v>
      </c>
      <c r="E32">
        <v>123.7</v>
      </c>
      <c r="F32">
        <v>3</v>
      </c>
      <c r="G32">
        <v>0</v>
      </c>
    </row>
    <row r="33" spans="1:7" ht="15" x14ac:dyDescent="0.25">
      <c r="A33" s="173" t="s">
        <v>83</v>
      </c>
      <c r="B33">
        <v>208</v>
      </c>
      <c r="C33">
        <v>214</v>
      </c>
      <c r="D33">
        <v>2012.9</v>
      </c>
      <c r="E33">
        <v>2573.6999999999998</v>
      </c>
      <c r="F33">
        <v>323</v>
      </c>
      <c r="G33">
        <v>0</v>
      </c>
    </row>
    <row r="34" spans="1:7" ht="15" x14ac:dyDescent="0.25">
      <c r="A34" s="173" t="s">
        <v>85</v>
      </c>
      <c r="B34">
        <v>0</v>
      </c>
      <c r="C34">
        <v>2.2000000000000002</v>
      </c>
      <c r="D34">
        <v>46.5</v>
      </c>
      <c r="E34">
        <v>43.1</v>
      </c>
      <c r="F34">
        <v>22</v>
      </c>
      <c r="G34">
        <v>0</v>
      </c>
    </row>
    <row r="35" spans="1:7" ht="15" x14ac:dyDescent="0.25">
      <c r="A35" s="173" t="s">
        <v>86</v>
      </c>
      <c r="B35">
        <v>140.30000000000001</v>
      </c>
      <c r="C35">
        <v>9.9</v>
      </c>
      <c r="D35">
        <v>496.2</v>
      </c>
      <c r="E35">
        <v>548.6</v>
      </c>
      <c r="F35">
        <v>47.5</v>
      </c>
      <c r="G35">
        <v>0</v>
      </c>
    </row>
    <row r="36" spans="1:7" ht="15" x14ac:dyDescent="0.25">
      <c r="A36" s="173" t="s">
        <v>87</v>
      </c>
      <c r="B36">
        <v>0</v>
      </c>
      <c r="C36">
        <v>0</v>
      </c>
      <c r="D36">
        <v>29</v>
      </c>
      <c r="E36">
        <v>44</v>
      </c>
      <c r="F36">
        <v>0</v>
      </c>
      <c r="G36">
        <v>0</v>
      </c>
    </row>
    <row r="37" spans="1:7" ht="15" x14ac:dyDescent="0.25">
      <c r="A37" s="173" t="s">
        <v>88</v>
      </c>
      <c r="B37">
        <v>31.6</v>
      </c>
      <c r="C37">
        <v>9.6999999999999993</v>
      </c>
      <c r="D37">
        <v>329.8</v>
      </c>
      <c r="E37">
        <v>154.80000000000001</v>
      </c>
      <c r="F37">
        <v>48</v>
      </c>
      <c r="G37">
        <v>0</v>
      </c>
    </row>
    <row r="38" spans="1:7" ht="15" x14ac:dyDescent="0.25">
      <c r="A38" s="173" t="s">
        <v>89</v>
      </c>
      <c r="B38">
        <v>50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73" t="s">
        <v>69</v>
      </c>
    </row>
    <row r="40" spans="1:7" ht="15" x14ac:dyDescent="0.25">
      <c r="A40" s="173" t="s">
        <v>90</v>
      </c>
      <c r="B40">
        <v>10</v>
      </c>
      <c r="C40">
        <v>186.6</v>
      </c>
      <c r="D40">
        <v>1324.6</v>
      </c>
      <c r="E40">
        <v>1710.7</v>
      </c>
      <c r="F40">
        <v>50</v>
      </c>
      <c r="G40">
        <v>0</v>
      </c>
    </row>
    <row r="41" spans="1:7" ht="15" x14ac:dyDescent="0.25">
      <c r="A41" s="173" t="s">
        <v>91</v>
      </c>
      <c r="B41">
        <v>0</v>
      </c>
      <c r="C41">
        <v>0</v>
      </c>
      <c r="D41">
        <v>164.8</v>
      </c>
      <c r="E41">
        <v>33.9</v>
      </c>
      <c r="F41">
        <v>0</v>
      </c>
      <c r="G41">
        <v>0</v>
      </c>
    </row>
    <row r="42" spans="1:7" ht="15" x14ac:dyDescent="0.25">
      <c r="A42" s="173" t="s">
        <v>282</v>
      </c>
      <c r="B42">
        <v>0</v>
      </c>
      <c r="C42">
        <v>0</v>
      </c>
      <c r="D42">
        <v>0</v>
      </c>
      <c r="E42">
        <v>3.7</v>
      </c>
      <c r="F42">
        <v>0</v>
      </c>
      <c r="G42">
        <v>0</v>
      </c>
    </row>
    <row r="43" spans="1:7" ht="15" x14ac:dyDescent="0.25">
      <c r="A43" s="173" t="s">
        <v>283</v>
      </c>
      <c r="B43">
        <v>0</v>
      </c>
      <c r="C43">
        <v>0</v>
      </c>
      <c r="D43">
        <v>0</v>
      </c>
      <c r="E43">
        <v>23</v>
      </c>
      <c r="F43">
        <v>0</v>
      </c>
      <c r="G43">
        <v>0</v>
      </c>
    </row>
    <row r="44" spans="1:7" ht="15" x14ac:dyDescent="0.25">
      <c r="A44" s="173" t="s">
        <v>174</v>
      </c>
      <c r="B44">
        <v>10</v>
      </c>
      <c r="C44">
        <v>0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173" t="s">
        <v>92</v>
      </c>
      <c r="B45">
        <v>0</v>
      </c>
      <c r="C45">
        <v>0</v>
      </c>
      <c r="D45">
        <v>180.5</v>
      </c>
      <c r="E45">
        <v>0</v>
      </c>
      <c r="F45">
        <v>0</v>
      </c>
      <c r="G45">
        <v>0</v>
      </c>
    </row>
    <row r="46" spans="1:7" ht="15" x14ac:dyDescent="0.25">
      <c r="A46" s="173" t="s">
        <v>175</v>
      </c>
      <c r="B46">
        <v>0</v>
      </c>
      <c r="C46">
        <v>0</v>
      </c>
      <c r="D46">
        <v>46.6</v>
      </c>
      <c r="E46">
        <v>29</v>
      </c>
      <c r="F46">
        <v>0</v>
      </c>
      <c r="G46">
        <v>0</v>
      </c>
    </row>
    <row r="47" spans="1:7" ht="15" x14ac:dyDescent="0.25">
      <c r="A47" s="173" t="s">
        <v>93</v>
      </c>
      <c r="B47">
        <v>0</v>
      </c>
      <c r="C47">
        <v>0</v>
      </c>
      <c r="D47">
        <v>31.9</v>
      </c>
      <c r="E47">
        <v>0</v>
      </c>
      <c r="F47">
        <v>0</v>
      </c>
      <c r="G47">
        <v>0</v>
      </c>
    </row>
    <row r="48" spans="1:7" ht="15" x14ac:dyDescent="0.25">
      <c r="A48" s="173" t="s">
        <v>95</v>
      </c>
      <c r="B48">
        <v>0</v>
      </c>
      <c r="C48">
        <v>0</v>
      </c>
      <c r="D48">
        <v>2.7</v>
      </c>
      <c r="E48">
        <v>13.2</v>
      </c>
      <c r="F48">
        <v>0</v>
      </c>
      <c r="G48">
        <v>0</v>
      </c>
    </row>
    <row r="49" spans="1:7" ht="15" x14ac:dyDescent="0.25">
      <c r="A49" s="173" t="s">
        <v>96</v>
      </c>
      <c r="B49">
        <v>0</v>
      </c>
      <c r="C49">
        <v>186.6</v>
      </c>
      <c r="D49">
        <v>807.6</v>
      </c>
      <c r="E49">
        <v>1586.2</v>
      </c>
      <c r="F49">
        <v>50</v>
      </c>
      <c r="G49">
        <v>0</v>
      </c>
    </row>
    <row r="50" spans="1:7" ht="15" x14ac:dyDescent="0.25">
      <c r="A50" s="173" t="s">
        <v>97</v>
      </c>
      <c r="B50">
        <v>0</v>
      </c>
      <c r="C50">
        <v>0</v>
      </c>
      <c r="D50">
        <v>35.1</v>
      </c>
      <c r="E50">
        <v>19.3</v>
      </c>
      <c r="F50">
        <v>0</v>
      </c>
      <c r="G50">
        <v>0</v>
      </c>
    </row>
    <row r="51" spans="1:7" ht="15" x14ac:dyDescent="0.25">
      <c r="A51" s="173" t="s">
        <v>284</v>
      </c>
      <c r="B51">
        <v>0</v>
      </c>
      <c r="C51">
        <v>0</v>
      </c>
      <c r="D51">
        <v>0</v>
      </c>
      <c r="E51">
        <v>2.2999999999999998</v>
      </c>
      <c r="F51">
        <v>0</v>
      </c>
      <c r="G51">
        <v>0</v>
      </c>
    </row>
    <row r="52" spans="1:7" ht="15" x14ac:dyDescent="0.25">
      <c r="A52" s="173" t="s">
        <v>176</v>
      </c>
      <c r="B52">
        <v>0</v>
      </c>
      <c r="C52">
        <v>0</v>
      </c>
      <c r="D52">
        <v>55.6</v>
      </c>
      <c r="E52">
        <v>0</v>
      </c>
      <c r="F52">
        <v>0</v>
      </c>
      <c r="G52">
        <v>0</v>
      </c>
    </row>
    <row r="53" spans="1:7" ht="15" x14ac:dyDescent="0.25">
      <c r="A53" s="173" t="s">
        <v>69</v>
      </c>
    </row>
    <row r="54" spans="1:7" ht="15" x14ac:dyDescent="0.25">
      <c r="A54" s="173" t="s">
        <v>98</v>
      </c>
      <c r="B54">
        <v>379.5</v>
      </c>
      <c r="C54">
        <v>570.79999999999995</v>
      </c>
      <c r="D54">
        <v>6582.4</v>
      </c>
      <c r="E54">
        <v>7284.2</v>
      </c>
      <c r="F54">
        <v>825.5</v>
      </c>
      <c r="G54">
        <v>0</v>
      </c>
    </row>
    <row r="55" spans="1:7" ht="15" x14ac:dyDescent="0.25">
      <c r="A55" s="173" t="s">
        <v>99</v>
      </c>
      <c r="B55">
        <v>2.2000000000000002</v>
      </c>
      <c r="C55">
        <v>3.7</v>
      </c>
      <c r="D55">
        <v>19.8</v>
      </c>
      <c r="E55">
        <v>13.7</v>
      </c>
      <c r="F55">
        <v>0</v>
      </c>
      <c r="G55">
        <v>0</v>
      </c>
    </row>
    <row r="56" spans="1:7" ht="15" x14ac:dyDescent="0.25">
      <c r="A56" s="173" t="s">
        <v>100</v>
      </c>
      <c r="B56">
        <v>0</v>
      </c>
      <c r="C56">
        <v>0</v>
      </c>
      <c r="D56">
        <v>22.3</v>
      </c>
      <c r="E56">
        <v>13.4</v>
      </c>
      <c r="F56">
        <v>5.6</v>
      </c>
      <c r="G56">
        <v>0</v>
      </c>
    </row>
    <row r="57" spans="1:7" ht="15" x14ac:dyDescent="0.25">
      <c r="A57" s="173" t="s">
        <v>101</v>
      </c>
      <c r="B57">
        <v>0</v>
      </c>
      <c r="C57">
        <v>0</v>
      </c>
      <c r="D57">
        <v>282.10000000000002</v>
      </c>
      <c r="E57">
        <v>95.7</v>
      </c>
      <c r="F57">
        <v>0</v>
      </c>
      <c r="G57">
        <v>0</v>
      </c>
    </row>
    <row r="58" spans="1:7" ht="15" x14ac:dyDescent="0.25">
      <c r="A58" s="173" t="s">
        <v>102</v>
      </c>
      <c r="B58">
        <v>0</v>
      </c>
      <c r="C58">
        <v>0</v>
      </c>
      <c r="D58">
        <v>75.5</v>
      </c>
      <c r="E58">
        <v>97.1</v>
      </c>
      <c r="F58">
        <v>8</v>
      </c>
      <c r="G58">
        <v>0</v>
      </c>
    </row>
    <row r="59" spans="1:7" ht="15" x14ac:dyDescent="0.25">
      <c r="A59" s="173" t="s">
        <v>103</v>
      </c>
      <c r="B59">
        <v>0.6</v>
      </c>
      <c r="C59">
        <v>6.6</v>
      </c>
      <c r="D59">
        <v>11</v>
      </c>
      <c r="E59">
        <v>66.099999999999994</v>
      </c>
      <c r="F59">
        <v>0</v>
      </c>
      <c r="G59">
        <v>0</v>
      </c>
    </row>
    <row r="60" spans="1:7" ht="15" x14ac:dyDescent="0.25">
      <c r="A60" s="173" t="s">
        <v>104</v>
      </c>
      <c r="B60">
        <v>0</v>
      </c>
      <c r="C60">
        <v>0</v>
      </c>
      <c r="D60">
        <v>309.39999999999998</v>
      </c>
      <c r="E60">
        <v>85.4</v>
      </c>
      <c r="F60">
        <v>0</v>
      </c>
      <c r="G60">
        <v>0</v>
      </c>
    </row>
    <row r="61" spans="1:7" ht="15" x14ac:dyDescent="0.25">
      <c r="A61" s="173" t="s">
        <v>105</v>
      </c>
      <c r="B61">
        <v>13.5</v>
      </c>
      <c r="C61">
        <v>36.1</v>
      </c>
      <c r="D61">
        <v>522</v>
      </c>
      <c r="E61">
        <v>654.4</v>
      </c>
      <c r="F61">
        <v>24</v>
      </c>
      <c r="G61">
        <v>0</v>
      </c>
    </row>
    <row r="62" spans="1:7" ht="15" x14ac:dyDescent="0.25">
      <c r="A62" s="173" t="s">
        <v>106</v>
      </c>
      <c r="B62">
        <v>10</v>
      </c>
      <c r="C62">
        <v>5</v>
      </c>
      <c r="D62">
        <v>279.7</v>
      </c>
      <c r="E62">
        <v>267.5</v>
      </c>
      <c r="F62">
        <v>52.6</v>
      </c>
      <c r="G62">
        <v>0</v>
      </c>
    </row>
    <row r="63" spans="1:7" ht="15" x14ac:dyDescent="0.25">
      <c r="A63" s="173" t="s">
        <v>107</v>
      </c>
      <c r="B63">
        <v>41.1</v>
      </c>
      <c r="C63">
        <v>0</v>
      </c>
      <c r="D63">
        <v>369.7</v>
      </c>
      <c r="E63">
        <v>155.80000000000001</v>
      </c>
      <c r="F63">
        <v>25.3</v>
      </c>
      <c r="G63">
        <v>0</v>
      </c>
    </row>
    <row r="64" spans="1:7" ht="15" x14ac:dyDescent="0.25">
      <c r="A64" s="173" t="s">
        <v>108</v>
      </c>
      <c r="B64">
        <v>0</v>
      </c>
      <c r="C64">
        <v>0</v>
      </c>
      <c r="D64">
        <v>2.4</v>
      </c>
      <c r="E64">
        <v>0</v>
      </c>
      <c r="F64">
        <v>0</v>
      </c>
      <c r="G64">
        <v>0</v>
      </c>
    </row>
    <row r="65" spans="1:7" ht="15" x14ac:dyDescent="0.25">
      <c r="A65" s="173" t="s">
        <v>109</v>
      </c>
      <c r="B65">
        <v>18.3</v>
      </c>
      <c r="C65">
        <v>0</v>
      </c>
      <c r="D65">
        <v>265.5</v>
      </c>
      <c r="E65">
        <v>524.20000000000005</v>
      </c>
      <c r="F65">
        <v>72.5</v>
      </c>
      <c r="G65">
        <v>0</v>
      </c>
    </row>
    <row r="66" spans="1:7" ht="15" x14ac:dyDescent="0.25">
      <c r="A66" s="173" t="s">
        <v>110</v>
      </c>
      <c r="B66">
        <v>0</v>
      </c>
      <c r="C66">
        <v>0</v>
      </c>
      <c r="D66">
        <v>31.1</v>
      </c>
      <c r="E66">
        <v>32.799999999999997</v>
      </c>
      <c r="F66">
        <v>0</v>
      </c>
      <c r="G66">
        <v>0</v>
      </c>
    </row>
    <row r="67" spans="1:7" ht="15" x14ac:dyDescent="0.25">
      <c r="A67" s="173" t="s">
        <v>111</v>
      </c>
      <c r="B67">
        <v>0</v>
      </c>
      <c r="C67">
        <v>0</v>
      </c>
      <c r="D67">
        <v>33.4</v>
      </c>
      <c r="E67">
        <v>183.3</v>
      </c>
      <c r="F67">
        <v>2</v>
      </c>
      <c r="G67">
        <v>0</v>
      </c>
    </row>
    <row r="68" spans="1:7" ht="15" x14ac:dyDescent="0.25">
      <c r="A68" s="173" t="s">
        <v>112</v>
      </c>
      <c r="B68">
        <v>16</v>
      </c>
      <c r="C68">
        <v>1</v>
      </c>
      <c r="D68">
        <v>304.60000000000002</v>
      </c>
      <c r="E68">
        <v>295.8</v>
      </c>
      <c r="F68">
        <v>76.5</v>
      </c>
      <c r="G68">
        <v>0</v>
      </c>
    </row>
    <row r="69" spans="1:7" ht="15" x14ac:dyDescent="0.25">
      <c r="A69" s="173" t="s">
        <v>113</v>
      </c>
      <c r="B69">
        <v>22</v>
      </c>
      <c r="C69">
        <v>22</v>
      </c>
      <c r="D69">
        <v>160.4</v>
      </c>
      <c r="E69">
        <v>151.19999999999999</v>
      </c>
      <c r="F69">
        <v>0</v>
      </c>
      <c r="G69">
        <v>0</v>
      </c>
    </row>
    <row r="70" spans="1:7" ht="15" x14ac:dyDescent="0.25">
      <c r="A70" s="173" t="s">
        <v>114</v>
      </c>
      <c r="B70">
        <v>9.1</v>
      </c>
      <c r="C70">
        <v>2</v>
      </c>
      <c r="D70">
        <v>34.799999999999997</v>
      </c>
      <c r="E70">
        <v>44.4</v>
      </c>
      <c r="F70">
        <v>0</v>
      </c>
      <c r="G70">
        <v>0</v>
      </c>
    </row>
    <row r="71" spans="1:7" ht="15" x14ac:dyDescent="0.25">
      <c r="A71" s="173" t="s">
        <v>115</v>
      </c>
      <c r="B71">
        <v>147.19999999999999</v>
      </c>
      <c r="C71">
        <v>302.60000000000002</v>
      </c>
      <c r="D71">
        <v>3106.4</v>
      </c>
      <c r="E71">
        <v>3463.1</v>
      </c>
      <c r="F71">
        <v>423</v>
      </c>
      <c r="G71">
        <v>0</v>
      </c>
    </row>
    <row r="72" spans="1:7" ht="15" x14ac:dyDescent="0.25">
      <c r="A72" s="173" t="s">
        <v>117</v>
      </c>
      <c r="B72">
        <v>0</v>
      </c>
      <c r="C72">
        <v>23</v>
      </c>
      <c r="D72">
        <v>70.2</v>
      </c>
      <c r="E72">
        <v>109.6</v>
      </c>
      <c r="F72">
        <v>0</v>
      </c>
      <c r="G72">
        <v>0</v>
      </c>
    </row>
    <row r="73" spans="1:7" ht="15" x14ac:dyDescent="0.25">
      <c r="A73" s="173" t="s">
        <v>118</v>
      </c>
      <c r="B73">
        <v>24</v>
      </c>
      <c r="C73">
        <v>22.5</v>
      </c>
      <c r="D73">
        <v>137.5</v>
      </c>
      <c r="E73">
        <v>123.1</v>
      </c>
      <c r="F73">
        <v>25</v>
      </c>
      <c r="G73">
        <v>0</v>
      </c>
    </row>
    <row r="74" spans="1:7" ht="15" x14ac:dyDescent="0.25">
      <c r="A74" s="173" t="s">
        <v>119</v>
      </c>
      <c r="B74">
        <v>18.5</v>
      </c>
      <c r="C74">
        <v>35</v>
      </c>
      <c r="D74">
        <v>143.80000000000001</v>
      </c>
      <c r="E74">
        <v>267.8</v>
      </c>
      <c r="F74">
        <v>66.099999999999994</v>
      </c>
      <c r="G74">
        <v>0</v>
      </c>
    </row>
    <row r="75" spans="1:7" ht="15" x14ac:dyDescent="0.25">
      <c r="A75" s="173" t="s">
        <v>120</v>
      </c>
      <c r="B75">
        <v>2</v>
      </c>
      <c r="C75">
        <v>90.7</v>
      </c>
      <c r="D75">
        <v>122.6</v>
      </c>
      <c r="E75">
        <v>218</v>
      </c>
      <c r="F75">
        <v>6</v>
      </c>
      <c r="G75">
        <v>0</v>
      </c>
    </row>
    <row r="76" spans="1:7" ht="15" x14ac:dyDescent="0.25">
      <c r="A76" s="173" t="s">
        <v>121</v>
      </c>
      <c r="B76">
        <v>0</v>
      </c>
      <c r="C76">
        <v>20.7</v>
      </c>
      <c r="D76">
        <v>115.7</v>
      </c>
      <c r="E76">
        <v>100</v>
      </c>
      <c r="F76">
        <v>18.899999999999999</v>
      </c>
      <c r="G76">
        <v>0</v>
      </c>
    </row>
    <row r="77" spans="1:7" ht="15" x14ac:dyDescent="0.25">
      <c r="A77" s="173" t="s">
        <v>122</v>
      </c>
      <c r="B77">
        <v>55</v>
      </c>
      <c r="C77">
        <v>0</v>
      </c>
      <c r="D77">
        <v>162.69999999999999</v>
      </c>
      <c r="E77">
        <v>321.89999999999998</v>
      </c>
      <c r="F77">
        <v>20</v>
      </c>
      <c r="G77">
        <v>0</v>
      </c>
    </row>
    <row r="78" spans="1:7" ht="15" x14ac:dyDescent="0.25">
      <c r="A78" s="173" t="s">
        <v>65</v>
      </c>
      <c r="B78" t="s">
        <v>66</v>
      </c>
      <c r="C78" t="s">
        <v>67</v>
      </c>
      <c r="D78" t="s">
        <v>66</v>
      </c>
      <c r="E78" t="s">
        <v>66</v>
      </c>
      <c r="F78" t="s">
        <v>66</v>
      </c>
      <c r="G78" t="s">
        <v>68</v>
      </c>
    </row>
    <row r="79" spans="1:7" ht="15" x14ac:dyDescent="0.25">
      <c r="A79" s="173" t="s">
        <v>123</v>
      </c>
      <c r="B79">
        <v>1264.5</v>
      </c>
      <c r="C79">
        <v>1170.3</v>
      </c>
      <c r="D79">
        <v>17290.2</v>
      </c>
      <c r="E79">
        <v>18140.900000000001</v>
      </c>
      <c r="F79">
        <v>1766.7</v>
      </c>
      <c r="G79">
        <v>0</v>
      </c>
    </row>
    <row r="80" spans="1:7" ht="15" x14ac:dyDescent="0.25">
      <c r="A80" s="173" t="s">
        <v>124</v>
      </c>
      <c r="B80">
        <v>286.7</v>
      </c>
      <c r="C80">
        <v>108.3</v>
      </c>
      <c r="D80">
        <v>0</v>
      </c>
      <c r="E80">
        <v>16.5</v>
      </c>
      <c r="F80">
        <v>440.9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173" t="s">
        <v>125</v>
      </c>
      <c r="B82">
        <v>1551.2</v>
      </c>
      <c r="C82">
        <v>1278.5999999999999</v>
      </c>
      <c r="D82">
        <v>17290.2</v>
      </c>
      <c r="E82">
        <v>18157.400000000001</v>
      </c>
      <c r="F82">
        <v>2207.5</v>
      </c>
      <c r="G82">
        <v>0</v>
      </c>
    </row>
    <row r="83" spans="1:7" ht="15" x14ac:dyDescent="0.25">
      <c r="A83" s="173" t="s">
        <v>126</v>
      </c>
      <c r="B83" t="s">
        <v>45</v>
      </c>
      <c r="C83" t="s">
        <v>45</v>
      </c>
      <c r="D83">
        <v>0</v>
      </c>
      <c r="E83">
        <v>0</v>
      </c>
      <c r="F83" t="s">
        <v>45</v>
      </c>
      <c r="G83" t="s">
        <v>45</v>
      </c>
    </row>
    <row r="84" spans="1:7" ht="15" x14ac:dyDescent="0.25">
      <c r="A84" s="173" t="s">
        <v>127</v>
      </c>
      <c r="B84">
        <v>0</v>
      </c>
      <c r="C84">
        <v>0</v>
      </c>
      <c r="D84" t="s">
        <v>45</v>
      </c>
      <c r="E84" t="s">
        <v>45</v>
      </c>
      <c r="F84">
        <v>0</v>
      </c>
      <c r="G84">
        <v>0</v>
      </c>
    </row>
    <row r="85" spans="1:7" ht="15" x14ac:dyDescent="0.25">
      <c r="A85" s="173" t="s">
        <v>65</v>
      </c>
      <c r="B85" t="s">
        <v>66</v>
      </c>
      <c r="C85" t="s">
        <v>67</v>
      </c>
      <c r="D85" t="s">
        <v>66</v>
      </c>
      <c r="E85" t="s">
        <v>66</v>
      </c>
      <c r="F85" t="s">
        <v>66</v>
      </c>
      <c r="G85" t="s">
        <v>68</v>
      </c>
    </row>
  </sheetData>
  <pageMargins left="0.7" right="0.7" top="0.75" bottom="0.75" header="0.3" footer="0.3"/>
  <pageSetup orientation="portrait" horizontalDpi="1200" verticalDpi="1200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A676B-1A21-4B27-B416-488E66ED8ACB}">
  <dimension ref="A1:G85"/>
  <sheetViews>
    <sheetView topLeftCell="A8" workbookViewId="0">
      <selection activeCell="M18" sqref="M18"/>
    </sheetView>
  </sheetViews>
  <sheetFormatPr defaultRowHeight="13.2" x14ac:dyDescent="0.25"/>
  <cols>
    <col min="1" max="1" width="32.88671875" customWidth="1"/>
    <col min="2" max="2" width="11.6640625" customWidth="1"/>
    <col min="4" max="4" width="11.6640625" customWidth="1"/>
    <col min="5" max="5" width="11.88671875" customWidth="1"/>
    <col min="6" max="6" width="11.5546875" customWidth="1"/>
    <col min="7" max="7" width="11.66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286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181</v>
      </c>
      <c r="C10" t="s">
        <v>184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11</v>
      </c>
      <c r="C12">
        <v>0</v>
      </c>
      <c r="D12">
        <v>376.4</v>
      </c>
      <c r="E12">
        <v>292.2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71</v>
      </c>
      <c r="B14">
        <v>11</v>
      </c>
      <c r="C14">
        <v>0</v>
      </c>
      <c r="D14">
        <v>322</v>
      </c>
      <c r="E14">
        <v>263.39999999999998</v>
      </c>
      <c r="F14">
        <v>0</v>
      </c>
      <c r="G14">
        <v>0</v>
      </c>
    </row>
    <row r="15" spans="1:7" ht="15" x14ac:dyDescent="0.25">
      <c r="A15" s="173" t="s">
        <v>172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73" t="s">
        <v>73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261.39999999999998</v>
      </c>
      <c r="C20">
        <v>135.5</v>
      </c>
      <c r="D20">
        <v>1986.3</v>
      </c>
      <c r="E20">
        <v>2214.6</v>
      </c>
      <c r="F20">
        <v>112.6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146.5</v>
      </c>
      <c r="C22">
        <v>73</v>
      </c>
      <c r="D22">
        <v>707.3</v>
      </c>
      <c r="E22">
        <v>880.5</v>
      </c>
      <c r="F22">
        <v>64.7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7.4</v>
      </c>
      <c r="C24">
        <v>0</v>
      </c>
      <c r="D24">
        <v>1091.9000000000001</v>
      </c>
      <c r="E24">
        <v>847.9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709.7</v>
      </c>
      <c r="C26">
        <v>348.1</v>
      </c>
      <c r="D26">
        <v>4972.6000000000004</v>
      </c>
      <c r="E26">
        <v>4740</v>
      </c>
      <c r="F26">
        <v>542.1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48.3</v>
      </c>
      <c r="E27">
        <v>10.5</v>
      </c>
      <c r="F27">
        <v>0</v>
      </c>
      <c r="G27">
        <v>0</v>
      </c>
    </row>
    <row r="28" spans="1:7" ht="15" x14ac:dyDescent="0.25">
      <c r="A28" s="173" t="s">
        <v>79</v>
      </c>
      <c r="B28">
        <v>0.8</v>
      </c>
      <c r="C28">
        <v>0.8</v>
      </c>
      <c r="D28">
        <v>2.9</v>
      </c>
      <c r="E28">
        <v>2.5</v>
      </c>
      <c r="F28">
        <v>0</v>
      </c>
      <c r="G28">
        <v>0</v>
      </c>
    </row>
    <row r="29" spans="1:7" ht="15" x14ac:dyDescent="0.25">
      <c r="A29" s="173" t="s">
        <v>80</v>
      </c>
      <c r="B29">
        <v>10</v>
      </c>
      <c r="C29">
        <v>0</v>
      </c>
      <c r="D29">
        <v>335.4</v>
      </c>
      <c r="E29">
        <v>122.1</v>
      </c>
      <c r="F29">
        <v>0</v>
      </c>
      <c r="G29">
        <v>0</v>
      </c>
    </row>
    <row r="30" spans="1:7" ht="15" x14ac:dyDescent="0.25">
      <c r="A30" s="173" t="s">
        <v>173</v>
      </c>
      <c r="B30">
        <v>0</v>
      </c>
      <c r="C30">
        <v>0</v>
      </c>
      <c r="D30">
        <v>367.1</v>
      </c>
      <c r="E30">
        <v>0</v>
      </c>
      <c r="F30">
        <v>0</v>
      </c>
      <c r="G30">
        <v>0</v>
      </c>
    </row>
    <row r="31" spans="1:7" ht="15" x14ac:dyDescent="0.25">
      <c r="A31" s="173" t="s">
        <v>81</v>
      </c>
      <c r="B31">
        <v>183.6</v>
      </c>
      <c r="C31">
        <v>53</v>
      </c>
      <c r="D31">
        <v>1151</v>
      </c>
      <c r="E31">
        <v>1178</v>
      </c>
      <c r="F31">
        <v>120.6</v>
      </c>
      <c r="G31">
        <v>0</v>
      </c>
    </row>
    <row r="32" spans="1:7" ht="15" x14ac:dyDescent="0.25">
      <c r="A32" s="173" t="s">
        <v>82</v>
      </c>
      <c r="B32">
        <v>0.3</v>
      </c>
      <c r="C32">
        <v>3</v>
      </c>
      <c r="D32">
        <v>64.8</v>
      </c>
      <c r="E32">
        <v>123.7</v>
      </c>
      <c r="F32">
        <v>3</v>
      </c>
      <c r="G32">
        <v>0</v>
      </c>
    </row>
    <row r="33" spans="1:7" ht="15" x14ac:dyDescent="0.25">
      <c r="A33" s="173" t="s">
        <v>83</v>
      </c>
      <c r="B33">
        <v>290</v>
      </c>
      <c r="C33">
        <v>269</v>
      </c>
      <c r="D33">
        <v>1946.9</v>
      </c>
      <c r="E33">
        <v>2513.1999999999998</v>
      </c>
      <c r="F33">
        <v>301</v>
      </c>
      <c r="G33">
        <v>0</v>
      </c>
    </row>
    <row r="34" spans="1:7" ht="15" x14ac:dyDescent="0.25">
      <c r="A34" s="173" t="s">
        <v>85</v>
      </c>
      <c r="B34">
        <v>0</v>
      </c>
      <c r="C34">
        <v>2.2000000000000002</v>
      </c>
      <c r="D34">
        <v>46.5</v>
      </c>
      <c r="E34">
        <v>43.1</v>
      </c>
      <c r="F34">
        <v>22</v>
      </c>
      <c r="G34">
        <v>0</v>
      </c>
    </row>
    <row r="35" spans="1:7" ht="15" x14ac:dyDescent="0.25">
      <c r="A35" s="173" t="s">
        <v>86</v>
      </c>
      <c r="B35">
        <v>140.6</v>
      </c>
      <c r="C35">
        <v>9.9</v>
      </c>
      <c r="D35">
        <v>496.2</v>
      </c>
      <c r="E35">
        <v>548.6</v>
      </c>
      <c r="F35">
        <v>47.5</v>
      </c>
      <c r="G35">
        <v>0</v>
      </c>
    </row>
    <row r="36" spans="1:7" ht="15" x14ac:dyDescent="0.25">
      <c r="A36" s="173" t="s">
        <v>87</v>
      </c>
      <c r="B36">
        <v>0</v>
      </c>
      <c r="C36">
        <v>0</v>
      </c>
      <c r="D36">
        <v>29</v>
      </c>
      <c r="E36">
        <v>44</v>
      </c>
      <c r="F36">
        <v>0</v>
      </c>
      <c r="G36">
        <v>0</v>
      </c>
    </row>
    <row r="37" spans="1:7" ht="15" x14ac:dyDescent="0.25">
      <c r="A37" s="173" t="s">
        <v>88</v>
      </c>
      <c r="B37">
        <v>34.4</v>
      </c>
      <c r="C37">
        <v>10.199999999999999</v>
      </c>
      <c r="D37">
        <v>327</v>
      </c>
      <c r="E37">
        <v>154.30000000000001</v>
      </c>
      <c r="F37">
        <v>48</v>
      </c>
      <c r="G37">
        <v>0</v>
      </c>
    </row>
    <row r="38" spans="1:7" ht="15" x14ac:dyDescent="0.25">
      <c r="A38" s="173" t="s">
        <v>89</v>
      </c>
      <c r="B38">
        <v>50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73" t="s">
        <v>69</v>
      </c>
    </row>
    <row r="40" spans="1:7" ht="15" x14ac:dyDescent="0.25">
      <c r="A40" s="173" t="s">
        <v>90</v>
      </c>
      <c r="B40">
        <v>55</v>
      </c>
      <c r="C40">
        <v>220.2</v>
      </c>
      <c r="D40">
        <v>1263.5</v>
      </c>
      <c r="E40">
        <v>1668.9</v>
      </c>
      <c r="F40">
        <v>50</v>
      </c>
      <c r="G40">
        <v>0</v>
      </c>
    </row>
    <row r="41" spans="1:7" ht="15" x14ac:dyDescent="0.25">
      <c r="A41" s="173" t="s">
        <v>91</v>
      </c>
      <c r="B41">
        <v>33</v>
      </c>
      <c r="C41">
        <v>0</v>
      </c>
      <c r="D41">
        <v>131.6</v>
      </c>
      <c r="E41">
        <v>33.9</v>
      </c>
      <c r="F41">
        <v>0</v>
      </c>
      <c r="G41">
        <v>0</v>
      </c>
    </row>
    <row r="42" spans="1:7" ht="15" x14ac:dyDescent="0.25">
      <c r="A42" s="173" t="s">
        <v>282</v>
      </c>
      <c r="B42">
        <v>0</v>
      </c>
      <c r="C42">
        <v>0</v>
      </c>
      <c r="D42">
        <v>0</v>
      </c>
      <c r="E42">
        <v>3.7</v>
      </c>
      <c r="F42">
        <v>0</v>
      </c>
      <c r="G42">
        <v>0</v>
      </c>
    </row>
    <row r="43" spans="1:7" ht="15" x14ac:dyDescent="0.25">
      <c r="A43" s="173" t="s">
        <v>283</v>
      </c>
      <c r="B43">
        <v>0</v>
      </c>
      <c r="C43">
        <v>0</v>
      </c>
      <c r="D43">
        <v>0</v>
      </c>
      <c r="E43">
        <v>23</v>
      </c>
      <c r="F43">
        <v>0</v>
      </c>
      <c r="G43">
        <v>0</v>
      </c>
    </row>
    <row r="44" spans="1:7" ht="15" x14ac:dyDescent="0.25">
      <c r="A44" s="173" t="s">
        <v>174</v>
      </c>
      <c r="B44">
        <v>10</v>
      </c>
      <c r="C44">
        <v>0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173" t="s">
        <v>92</v>
      </c>
      <c r="B45">
        <v>0</v>
      </c>
      <c r="C45">
        <v>0</v>
      </c>
      <c r="D45">
        <v>180.5</v>
      </c>
      <c r="E45">
        <v>0</v>
      </c>
      <c r="F45">
        <v>0</v>
      </c>
      <c r="G45">
        <v>0</v>
      </c>
    </row>
    <row r="46" spans="1:7" ht="15" x14ac:dyDescent="0.25">
      <c r="A46" s="173" t="s">
        <v>175</v>
      </c>
      <c r="B46">
        <v>0</v>
      </c>
      <c r="C46">
        <v>0</v>
      </c>
      <c r="D46">
        <v>46.6</v>
      </c>
      <c r="E46">
        <v>29</v>
      </c>
      <c r="F46">
        <v>0</v>
      </c>
      <c r="G46">
        <v>0</v>
      </c>
    </row>
    <row r="47" spans="1:7" ht="15" x14ac:dyDescent="0.25">
      <c r="A47" s="173" t="s">
        <v>93</v>
      </c>
      <c r="B47">
        <v>0</v>
      </c>
      <c r="C47">
        <v>0</v>
      </c>
      <c r="D47">
        <v>31.9</v>
      </c>
      <c r="E47">
        <v>0</v>
      </c>
      <c r="F47">
        <v>0</v>
      </c>
      <c r="G47">
        <v>0</v>
      </c>
    </row>
    <row r="48" spans="1:7" ht="15" x14ac:dyDescent="0.25">
      <c r="A48" s="173" t="s">
        <v>95</v>
      </c>
      <c r="B48">
        <v>0</v>
      </c>
      <c r="C48">
        <v>0</v>
      </c>
      <c r="D48">
        <v>2.7</v>
      </c>
      <c r="E48">
        <v>13.2</v>
      </c>
      <c r="F48">
        <v>0</v>
      </c>
      <c r="G48">
        <v>0</v>
      </c>
    </row>
    <row r="49" spans="1:7" ht="15" x14ac:dyDescent="0.25">
      <c r="A49" s="173" t="s">
        <v>96</v>
      </c>
      <c r="B49">
        <v>12</v>
      </c>
      <c r="C49">
        <v>220.2</v>
      </c>
      <c r="D49">
        <v>779.7</v>
      </c>
      <c r="E49">
        <v>1544.4</v>
      </c>
      <c r="F49">
        <v>50</v>
      </c>
      <c r="G49">
        <v>0</v>
      </c>
    </row>
    <row r="50" spans="1:7" ht="15" x14ac:dyDescent="0.25">
      <c r="A50" s="173" t="s">
        <v>97</v>
      </c>
      <c r="B50">
        <v>0</v>
      </c>
      <c r="C50">
        <v>0</v>
      </c>
      <c r="D50">
        <v>35.1</v>
      </c>
      <c r="E50">
        <v>19.3</v>
      </c>
      <c r="F50">
        <v>0</v>
      </c>
      <c r="G50">
        <v>0</v>
      </c>
    </row>
    <row r="51" spans="1:7" ht="15" x14ac:dyDescent="0.25">
      <c r="A51" s="173" t="s">
        <v>284</v>
      </c>
      <c r="B51">
        <v>0</v>
      </c>
      <c r="C51">
        <v>0</v>
      </c>
      <c r="D51">
        <v>0</v>
      </c>
      <c r="E51">
        <v>2.2999999999999998</v>
      </c>
      <c r="F51">
        <v>0</v>
      </c>
      <c r="G51">
        <v>0</v>
      </c>
    </row>
    <row r="52" spans="1:7" ht="15" x14ac:dyDescent="0.25">
      <c r="A52" s="173" t="s">
        <v>176</v>
      </c>
      <c r="B52">
        <v>0</v>
      </c>
      <c r="C52">
        <v>0</v>
      </c>
      <c r="D52">
        <v>55.6</v>
      </c>
      <c r="E52">
        <v>0</v>
      </c>
      <c r="F52">
        <v>0</v>
      </c>
      <c r="G52">
        <v>0</v>
      </c>
    </row>
    <row r="53" spans="1:7" ht="15" x14ac:dyDescent="0.25">
      <c r="A53" s="173" t="s">
        <v>69</v>
      </c>
    </row>
    <row r="54" spans="1:7" ht="15" x14ac:dyDescent="0.25">
      <c r="A54" s="173" t="s">
        <v>98</v>
      </c>
      <c r="B54">
        <v>445.6</v>
      </c>
      <c r="C54">
        <v>691.5</v>
      </c>
      <c r="D54">
        <v>6506</v>
      </c>
      <c r="E54">
        <v>7198.7</v>
      </c>
      <c r="F54">
        <v>752.1</v>
      </c>
      <c r="G54">
        <v>0</v>
      </c>
    </row>
    <row r="55" spans="1:7" ht="15" x14ac:dyDescent="0.25">
      <c r="A55" s="173" t="s">
        <v>99</v>
      </c>
      <c r="B55">
        <v>2.2000000000000002</v>
      </c>
      <c r="C55">
        <v>3.7</v>
      </c>
      <c r="D55">
        <v>19.8</v>
      </c>
      <c r="E55">
        <v>13.7</v>
      </c>
      <c r="F55">
        <v>0</v>
      </c>
      <c r="G55">
        <v>0</v>
      </c>
    </row>
    <row r="56" spans="1:7" ht="15" x14ac:dyDescent="0.25">
      <c r="A56" s="173" t="s">
        <v>100</v>
      </c>
      <c r="B56">
        <v>0</v>
      </c>
      <c r="C56">
        <v>0</v>
      </c>
      <c r="D56">
        <v>22.3</v>
      </c>
      <c r="E56">
        <v>13.4</v>
      </c>
      <c r="F56">
        <v>5.6</v>
      </c>
      <c r="G56">
        <v>0</v>
      </c>
    </row>
    <row r="57" spans="1:7" ht="15" x14ac:dyDescent="0.25">
      <c r="A57" s="173" t="s">
        <v>101</v>
      </c>
      <c r="B57">
        <v>0</v>
      </c>
      <c r="C57">
        <v>0</v>
      </c>
      <c r="D57">
        <v>282.10000000000002</v>
      </c>
      <c r="E57">
        <v>95.7</v>
      </c>
      <c r="F57">
        <v>0</v>
      </c>
      <c r="G57">
        <v>0</v>
      </c>
    </row>
    <row r="58" spans="1:7" ht="15" x14ac:dyDescent="0.25">
      <c r="A58" s="173" t="s">
        <v>102</v>
      </c>
      <c r="B58">
        <v>0</v>
      </c>
      <c r="C58">
        <v>0</v>
      </c>
      <c r="D58">
        <v>75.5</v>
      </c>
      <c r="E58">
        <v>97.1</v>
      </c>
      <c r="F58">
        <v>8</v>
      </c>
      <c r="G58">
        <v>0</v>
      </c>
    </row>
    <row r="59" spans="1:7" ht="15" x14ac:dyDescent="0.25">
      <c r="A59" s="173" t="s">
        <v>103</v>
      </c>
      <c r="B59">
        <v>0.6</v>
      </c>
      <c r="C59">
        <v>4.5</v>
      </c>
      <c r="D59">
        <v>11</v>
      </c>
      <c r="E59">
        <v>65.3</v>
      </c>
      <c r="F59">
        <v>0</v>
      </c>
      <c r="G59">
        <v>0</v>
      </c>
    </row>
    <row r="60" spans="1:7" ht="15" x14ac:dyDescent="0.25">
      <c r="A60" s="173" t="s">
        <v>104</v>
      </c>
      <c r="B60">
        <v>0</v>
      </c>
      <c r="C60">
        <v>0</v>
      </c>
      <c r="D60">
        <v>309.39999999999998</v>
      </c>
      <c r="E60">
        <v>85.4</v>
      </c>
      <c r="F60">
        <v>0</v>
      </c>
      <c r="G60">
        <v>0</v>
      </c>
    </row>
    <row r="61" spans="1:7" ht="15" x14ac:dyDescent="0.25">
      <c r="A61" s="173" t="s">
        <v>105</v>
      </c>
      <c r="B61">
        <v>20.5</v>
      </c>
      <c r="C61">
        <v>36.1</v>
      </c>
      <c r="D61">
        <v>514.29999999999995</v>
      </c>
      <c r="E61">
        <v>654.4</v>
      </c>
      <c r="F61">
        <v>24</v>
      </c>
      <c r="G61">
        <v>0</v>
      </c>
    </row>
    <row r="62" spans="1:7" ht="15" x14ac:dyDescent="0.25">
      <c r="A62" s="173" t="s">
        <v>106</v>
      </c>
      <c r="B62">
        <v>10</v>
      </c>
      <c r="C62">
        <v>5</v>
      </c>
      <c r="D62">
        <v>279.7</v>
      </c>
      <c r="E62">
        <v>267.5</v>
      </c>
      <c r="F62">
        <v>52.6</v>
      </c>
      <c r="G62">
        <v>0</v>
      </c>
    </row>
    <row r="63" spans="1:7" ht="15" x14ac:dyDescent="0.25">
      <c r="A63" s="173" t="s">
        <v>107</v>
      </c>
      <c r="B63">
        <v>31.5</v>
      </c>
      <c r="C63">
        <v>0</v>
      </c>
      <c r="D63">
        <v>369.7</v>
      </c>
      <c r="E63">
        <v>155.80000000000001</v>
      </c>
      <c r="F63">
        <v>25.3</v>
      </c>
      <c r="G63">
        <v>0</v>
      </c>
    </row>
    <row r="64" spans="1:7" ht="15" x14ac:dyDescent="0.25">
      <c r="A64" s="173" t="s">
        <v>108</v>
      </c>
      <c r="B64">
        <v>0</v>
      </c>
      <c r="C64">
        <v>0</v>
      </c>
      <c r="D64">
        <v>2.4</v>
      </c>
      <c r="E64">
        <v>0</v>
      </c>
      <c r="F64">
        <v>0</v>
      </c>
      <c r="G64">
        <v>0</v>
      </c>
    </row>
    <row r="65" spans="1:7" ht="15" x14ac:dyDescent="0.25">
      <c r="A65" s="173" t="s">
        <v>109</v>
      </c>
      <c r="B65">
        <v>18.3</v>
      </c>
      <c r="C65">
        <v>0</v>
      </c>
      <c r="D65">
        <v>265.5</v>
      </c>
      <c r="E65">
        <v>524.20000000000005</v>
      </c>
      <c r="F65">
        <v>26.8</v>
      </c>
      <c r="G65">
        <v>0</v>
      </c>
    </row>
    <row r="66" spans="1:7" ht="15" x14ac:dyDescent="0.25">
      <c r="A66" s="173" t="s">
        <v>110</v>
      </c>
      <c r="B66">
        <v>0</v>
      </c>
      <c r="C66">
        <v>0</v>
      </c>
      <c r="D66">
        <v>31.1</v>
      </c>
      <c r="E66">
        <v>32.799999999999997</v>
      </c>
      <c r="F66">
        <v>0</v>
      </c>
      <c r="G66">
        <v>0</v>
      </c>
    </row>
    <row r="67" spans="1:7" ht="15" x14ac:dyDescent="0.25">
      <c r="A67" s="173" t="s">
        <v>111</v>
      </c>
      <c r="B67">
        <v>0</v>
      </c>
      <c r="C67">
        <v>0</v>
      </c>
      <c r="D67">
        <v>33.4</v>
      </c>
      <c r="E67">
        <v>183.3</v>
      </c>
      <c r="F67">
        <v>0</v>
      </c>
      <c r="G67">
        <v>0</v>
      </c>
    </row>
    <row r="68" spans="1:7" ht="15" x14ac:dyDescent="0.25">
      <c r="A68" s="173" t="s">
        <v>112</v>
      </c>
      <c r="B68">
        <v>16</v>
      </c>
      <c r="C68">
        <v>1</v>
      </c>
      <c r="D68">
        <v>304.60000000000002</v>
      </c>
      <c r="E68">
        <v>295.8</v>
      </c>
      <c r="F68">
        <v>62.5</v>
      </c>
      <c r="G68">
        <v>0</v>
      </c>
    </row>
    <row r="69" spans="1:7" ht="15" x14ac:dyDescent="0.25">
      <c r="A69" s="173" t="s">
        <v>113</v>
      </c>
      <c r="B69">
        <v>22</v>
      </c>
      <c r="C69">
        <v>22</v>
      </c>
      <c r="D69">
        <v>160.4</v>
      </c>
      <c r="E69">
        <v>151.19999999999999</v>
      </c>
      <c r="F69">
        <v>0</v>
      </c>
      <c r="G69">
        <v>0</v>
      </c>
    </row>
    <row r="70" spans="1:7" ht="15" x14ac:dyDescent="0.25">
      <c r="A70" s="173" t="s">
        <v>114</v>
      </c>
      <c r="B70">
        <v>9.1</v>
      </c>
      <c r="C70">
        <v>2</v>
      </c>
      <c r="D70">
        <v>34.799999999999997</v>
      </c>
      <c r="E70">
        <v>44.4</v>
      </c>
      <c r="F70">
        <v>0</v>
      </c>
      <c r="G70">
        <v>0</v>
      </c>
    </row>
    <row r="71" spans="1:7" ht="15" x14ac:dyDescent="0.25">
      <c r="A71" s="173" t="s">
        <v>115</v>
      </c>
      <c r="B71">
        <v>215.9</v>
      </c>
      <c r="C71">
        <v>425.4</v>
      </c>
      <c r="D71">
        <v>3037.7</v>
      </c>
      <c r="E71">
        <v>3378.5</v>
      </c>
      <c r="F71">
        <v>412.9</v>
      </c>
      <c r="G71">
        <v>0</v>
      </c>
    </row>
    <row r="72" spans="1:7" ht="15" x14ac:dyDescent="0.25">
      <c r="A72" s="173" t="s">
        <v>117</v>
      </c>
      <c r="B72">
        <v>0</v>
      </c>
      <c r="C72">
        <v>23</v>
      </c>
      <c r="D72">
        <v>70.2</v>
      </c>
      <c r="E72">
        <v>109.6</v>
      </c>
      <c r="F72">
        <v>0</v>
      </c>
      <c r="G72">
        <v>0</v>
      </c>
    </row>
    <row r="73" spans="1:7" ht="15" x14ac:dyDescent="0.25">
      <c r="A73" s="173" t="s">
        <v>118</v>
      </c>
      <c r="B73">
        <v>24</v>
      </c>
      <c r="C73">
        <v>22.5</v>
      </c>
      <c r="D73">
        <v>137.5</v>
      </c>
      <c r="E73">
        <v>123.1</v>
      </c>
      <c r="F73">
        <v>25</v>
      </c>
      <c r="G73">
        <v>0</v>
      </c>
    </row>
    <row r="74" spans="1:7" ht="15" x14ac:dyDescent="0.25">
      <c r="A74" s="173" t="s">
        <v>119</v>
      </c>
      <c r="B74">
        <v>18.5</v>
      </c>
      <c r="C74">
        <v>35</v>
      </c>
      <c r="D74">
        <v>143.80000000000001</v>
      </c>
      <c r="E74">
        <v>267.8</v>
      </c>
      <c r="F74">
        <v>64.599999999999994</v>
      </c>
      <c r="G74">
        <v>0</v>
      </c>
    </row>
    <row r="75" spans="1:7" ht="15" x14ac:dyDescent="0.25">
      <c r="A75" s="173" t="s">
        <v>120</v>
      </c>
      <c r="B75">
        <v>2</v>
      </c>
      <c r="C75">
        <v>90.7</v>
      </c>
      <c r="D75">
        <v>122.6</v>
      </c>
      <c r="E75">
        <v>218</v>
      </c>
      <c r="F75">
        <v>6</v>
      </c>
      <c r="G75">
        <v>0</v>
      </c>
    </row>
    <row r="76" spans="1:7" ht="15" x14ac:dyDescent="0.25">
      <c r="A76" s="173" t="s">
        <v>121</v>
      </c>
      <c r="B76">
        <v>0</v>
      </c>
      <c r="C76">
        <v>20.7</v>
      </c>
      <c r="D76">
        <v>115.7</v>
      </c>
      <c r="E76">
        <v>100</v>
      </c>
      <c r="F76">
        <v>18.899999999999999</v>
      </c>
      <c r="G76">
        <v>0</v>
      </c>
    </row>
    <row r="77" spans="1:7" ht="15" x14ac:dyDescent="0.25">
      <c r="A77" s="173" t="s">
        <v>122</v>
      </c>
      <c r="B77">
        <v>55</v>
      </c>
      <c r="C77">
        <v>0</v>
      </c>
      <c r="D77">
        <v>162.69999999999999</v>
      </c>
      <c r="E77">
        <v>321.89999999999998</v>
      </c>
      <c r="F77">
        <v>20</v>
      </c>
      <c r="G77">
        <v>0</v>
      </c>
    </row>
    <row r="78" spans="1:7" ht="15" x14ac:dyDescent="0.25">
      <c r="A78" s="173" t="s">
        <v>65</v>
      </c>
      <c r="B78" t="s">
        <v>181</v>
      </c>
      <c r="C78" t="s">
        <v>184</v>
      </c>
      <c r="D78" t="s">
        <v>66</v>
      </c>
      <c r="E78" t="s">
        <v>66</v>
      </c>
      <c r="F78" t="s">
        <v>66</v>
      </c>
      <c r="G78" t="s">
        <v>68</v>
      </c>
    </row>
    <row r="79" spans="1:7" ht="15" x14ac:dyDescent="0.25">
      <c r="A79" s="173" t="s">
        <v>123</v>
      </c>
      <c r="B79">
        <v>1636.5</v>
      </c>
      <c r="C79">
        <v>1468.2</v>
      </c>
      <c r="D79">
        <v>16903.900000000001</v>
      </c>
      <c r="E79">
        <v>17842.7</v>
      </c>
      <c r="F79">
        <v>1521.5</v>
      </c>
      <c r="G79">
        <v>0</v>
      </c>
    </row>
    <row r="80" spans="1:7" ht="15" x14ac:dyDescent="0.25">
      <c r="A80" s="173" t="s">
        <v>124</v>
      </c>
      <c r="B80">
        <v>346.1</v>
      </c>
      <c r="C80">
        <v>110.9</v>
      </c>
      <c r="D80">
        <v>0</v>
      </c>
      <c r="E80">
        <v>16.5</v>
      </c>
      <c r="F80">
        <v>440.9</v>
      </c>
      <c r="G80">
        <v>0</v>
      </c>
    </row>
    <row r="81" spans="1:7" ht="15" x14ac:dyDescent="0.25">
      <c r="A81" s="173" t="s">
        <v>65</v>
      </c>
      <c r="B81" t="s">
        <v>181</v>
      </c>
      <c r="C81" t="s">
        <v>184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173" t="s">
        <v>125</v>
      </c>
      <c r="B82">
        <v>1982.6</v>
      </c>
      <c r="C82">
        <v>1579.1</v>
      </c>
      <c r="D82">
        <v>16903.900000000001</v>
      </c>
      <c r="E82">
        <v>17859.2</v>
      </c>
      <c r="F82">
        <v>1962.4</v>
      </c>
      <c r="G82">
        <v>0</v>
      </c>
    </row>
    <row r="83" spans="1:7" ht="15" x14ac:dyDescent="0.25">
      <c r="A83" s="173" t="s">
        <v>126</v>
      </c>
      <c r="B83" t="s">
        <v>45</v>
      </c>
      <c r="C83" t="s">
        <v>45</v>
      </c>
      <c r="D83">
        <v>0</v>
      </c>
      <c r="E83">
        <v>0</v>
      </c>
      <c r="F83" t="s">
        <v>45</v>
      </c>
      <c r="G83" t="s">
        <v>45</v>
      </c>
    </row>
    <row r="84" spans="1:7" ht="15" x14ac:dyDescent="0.25">
      <c r="A84" s="173" t="s">
        <v>127</v>
      </c>
      <c r="B84">
        <v>0</v>
      </c>
      <c r="C84">
        <v>0</v>
      </c>
      <c r="D84" t="s">
        <v>45</v>
      </c>
      <c r="E84" t="s">
        <v>45</v>
      </c>
      <c r="F84">
        <v>0</v>
      </c>
      <c r="G84">
        <v>0</v>
      </c>
    </row>
    <row r="85" spans="1:7" ht="15" x14ac:dyDescent="0.25">
      <c r="A85" s="173" t="s">
        <v>65</v>
      </c>
      <c r="B85" t="s">
        <v>181</v>
      </c>
      <c r="C85" t="s">
        <v>184</v>
      </c>
      <c r="D85" t="s">
        <v>66</v>
      </c>
      <c r="E85" t="s">
        <v>66</v>
      </c>
      <c r="F85" t="s">
        <v>66</v>
      </c>
      <c r="G85" t="s">
        <v>68</v>
      </c>
    </row>
  </sheetData>
  <pageMargins left="0.7" right="0.7" top="0.75" bottom="0.75" header="0.3" footer="0.3"/>
  <pageSetup orientation="portrait" horizontalDpi="1200" verticalDpi="1200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938E8-BEA8-47B1-B33F-D8803C686478}">
  <dimension ref="A1:G85"/>
  <sheetViews>
    <sheetView topLeftCell="A62" workbookViewId="0">
      <selection activeCell="B7" sqref="B7"/>
    </sheetView>
  </sheetViews>
  <sheetFormatPr defaultRowHeight="13.2" x14ac:dyDescent="0.25"/>
  <cols>
    <col min="1" max="1" width="20.33203125" customWidth="1"/>
    <col min="3" max="3" width="13.44140625" customWidth="1"/>
    <col min="5" max="5" width="14.66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287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11</v>
      </c>
      <c r="C12">
        <v>0</v>
      </c>
      <c r="D12">
        <v>376.4</v>
      </c>
      <c r="E12">
        <v>292.2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71</v>
      </c>
      <c r="B14">
        <v>11</v>
      </c>
      <c r="C14">
        <v>0</v>
      </c>
      <c r="D14">
        <v>322</v>
      </c>
      <c r="E14">
        <v>263.39999999999998</v>
      </c>
      <c r="F14">
        <v>0</v>
      </c>
      <c r="G14">
        <v>0</v>
      </c>
    </row>
    <row r="15" spans="1:7" ht="15" x14ac:dyDescent="0.25">
      <c r="A15" s="173" t="s">
        <v>172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73" t="s">
        <v>73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308.89999999999998</v>
      </c>
      <c r="C20">
        <v>161.5</v>
      </c>
      <c r="D20">
        <v>1938.9</v>
      </c>
      <c r="E20">
        <v>2187.8000000000002</v>
      </c>
      <c r="F20">
        <v>91.5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140.6</v>
      </c>
      <c r="C22">
        <v>123</v>
      </c>
      <c r="D22">
        <v>707.3</v>
      </c>
      <c r="E22">
        <v>828</v>
      </c>
      <c r="F22">
        <v>18.399999999999999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7.4</v>
      </c>
      <c r="C24">
        <v>0</v>
      </c>
      <c r="D24">
        <v>1091.9000000000001</v>
      </c>
      <c r="E24">
        <v>847.9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767.6</v>
      </c>
      <c r="C26">
        <v>424.1</v>
      </c>
      <c r="D26">
        <v>4923.7</v>
      </c>
      <c r="E26">
        <v>4686.5</v>
      </c>
      <c r="F26">
        <v>450.1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48.3</v>
      </c>
      <c r="E27">
        <v>10.5</v>
      </c>
      <c r="F27">
        <v>0</v>
      </c>
      <c r="G27">
        <v>0</v>
      </c>
    </row>
    <row r="28" spans="1:7" ht="15" x14ac:dyDescent="0.25">
      <c r="A28" s="173" t="s">
        <v>79</v>
      </c>
      <c r="B28">
        <v>0.5</v>
      </c>
      <c r="C28">
        <v>0.8</v>
      </c>
      <c r="D28">
        <v>2.9</v>
      </c>
      <c r="E28">
        <v>2.5</v>
      </c>
      <c r="F28">
        <v>0</v>
      </c>
      <c r="G28">
        <v>0</v>
      </c>
    </row>
    <row r="29" spans="1:7" ht="15" x14ac:dyDescent="0.25">
      <c r="A29" s="173" t="s">
        <v>80</v>
      </c>
      <c r="B29">
        <v>10</v>
      </c>
      <c r="C29">
        <v>0</v>
      </c>
      <c r="D29">
        <v>335.4</v>
      </c>
      <c r="E29">
        <v>122.1</v>
      </c>
      <c r="F29">
        <v>0</v>
      </c>
      <c r="G29">
        <v>0</v>
      </c>
    </row>
    <row r="30" spans="1:7" ht="15" x14ac:dyDescent="0.25">
      <c r="A30" s="173" t="s">
        <v>173</v>
      </c>
      <c r="B30">
        <v>0</v>
      </c>
      <c r="C30">
        <v>0</v>
      </c>
      <c r="D30">
        <v>367.1</v>
      </c>
      <c r="E30">
        <v>0</v>
      </c>
      <c r="F30">
        <v>0</v>
      </c>
      <c r="G30">
        <v>0</v>
      </c>
    </row>
    <row r="31" spans="1:7" ht="15" x14ac:dyDescent="0.25">
      <c r="A31" s="173" t="s">
        <v>81</v>
      </c>
      <c r="B31">
        <v>183.6</v>
      </c>
      <c r="C31">
        <v>78.5</v>
      </c>
      <c r="D31">
        <v>1151</v>
      </c>
      <c r="E31">
        <v>1178</v>
      </c>
      <c r="F31">
        <v>120.6</v>
      </c>
      <c r="G31">
        <v>0</v>
      </c>
    </row>
    <row r="32" spans="1:7" ht="15" x14ac:dyDescent="0.25">
      <c r="A32" s="173" t="s">
        <v>82</v>
      </c>
      <c r="B32">
        <v>0.3</v>
      </c>
      <c r="C32">
        <v>3</v>
      </c>
      <c r="D32">
        <v>64.8</v>
      </c>
      <c r="E32">
        <v>123.7</v>
      </c>
      <c r="F32">
        <v>3</v>
      </c>
      <c r="G32">
        <v>0</v>
      </c>
    </row>
    <row r="33" spans="1:7" ht="15" x14ac:dyDescent="0.25">
      <c r="A33" s="173" t="s">
        <v>83</v>
      </c>
      <c r="B33">
        <v>335</v>
      </c>
      <c r="C33">
        <v>269</v>
      </c>
      <c r="D33">
        <v>1899.7</v>
      </c>
      <c r="E33">
        <v>2513.1999999999998</v>
      </c>
      <c r="F33">
        <v>221</v>
      </c>
      <c r="G33">
        <v>0</v>
      </c>
    </row>
    <row r="34" spans="1:7" ht="15" x14ac:dyDescent="0.25">
      <c r="A34" s="173" t="s">
        <v>85</v>
      </c>
      <c r="B34">
        <v>0</v>
      </c>
      <c r="C34">
        <v>2.2000000000000002</v>
      </c>
      <c r="D34">
        <v>46.5</v>
      </c>
      <c r="E34">
        <v>43.1</v>
      </c>
      <c r="F34">
        <v>22</v>
      </c>
      <c r="G34">
        <v>0</v>
      </c>
    </row>
    <row r="35" spans="1:7" ht="15" x14ac:dyDescent="0.25">
      <c r="A35" s="173" t="s">
        <v>86</v>
      </c>
      <c r="B35">
        <v>141.1</v>
      </c>
      <c r="C35">
        <v>61.9</v>
      </c>
      <c r="D35">
        <v>495.1</v>
      </c>
      <c r="E35">
        <v>495.7</v>
      </c>
      <c r="F35">
        <v>47.5</v>
      </c>
      <c r="G35">
        <v>0</v>
      </c>
    </row>
    <row r="36" spans="1:7" ht="15" x14ac:dyDescent="0.25">
      <c r="A36" s="173" t="s">
        <v>87</v>
      </c>
      <c r="B36">
        <v>0</v>
      </c>
      <c r="C36">
        <v>0</v>
      </c>
      <c r="D36">
        <v>29</v>
      </c>
      <c r="E36">
        <v>44</v>
      </c>
      <c r="F36">
        <v>0</v>
      </c>
      <c r="G36">
        <v>0</v>
      </c>
    </row>
    <row r="37" spans="1:7" ht="15" x14ac:dyDescent="0.25">
      <c r="A37" s="173" t="s">
        <v>88</v>
      </c>
      <c r="B37">
        <v>47</v>
      </c>
      <c r="C37">
        <v>8.6999999999999993</v>
      </c>
      <c r="D37">
        <v>326.39999999999998</v>
      </c>
      <c r="E37">
        <v>153.80000000000001</v>
      </c>
      <c r="F37">
        <v>36</v>
      </c>
      <c r="G37">
        <v>0</v>
      </c>
    </row>
    <row r="38" spans="1:7" ht="15" x14ac:dyDescent="0.25">
      <c r="A38" s="173" t="s">
        <v>89</v>
      </c>
      <c r="B38">
        <v>50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73" t="s">
        <v>69</v>
      </c>
    </row>
    <row r="40" spans="1:7" ht="15" x14ac:dyDescent="0.25">
      <c r="A40" s="173" t="s">
        <v>90</v>
      </c>
      <c r="B40">
        <v>75.5</v>
      </c>
      <c r="C40">
        <v>267.2</v>
      </c>
      <c r="D40">
        <v>1218.7</v>
      </c>
      <c r="E40">
        <v>1593.7</v>
      </c>
      <c r="F40">
        <v>50</v>
      </c>
      <c r="G40">
        <v>0</v>
      </c>
    </row>
    <row r="41" spans="1:7" ht="15" x14ac:dyDescent="0.25">
      <c r="A41" s="173" t="s">
        <v>91</v>
      </c>
      <c r="B41">
        <v>53.5</v>
      </c>
      <c r="C41">
        <v>0</v>
      </c>
      <c r="D41">
        <v>111.8</v>
      </c>
      <c r="E41">
        <v>33.9</v>
      </c>
      <c r="F41">
        <v>0</v>
      </c>
      <c r="G41">
        <v>0</v>
      </c>
    </row>
    <row r="42" spans="1:7" ht="15" x14ac:dyDescent="0.25">
      <c r="A42" s="173" t="s">
        <v>282</v>
      </c>
      <c r="B42">
        <v>0</v>
      </c>
      <c r="C42">
        <v>0</v>
      </c>
      <c r="D42">
        <v>0</v>
      </c>
      <c r="E42">
        <v>3.7</v>
      </c>
      <c r="F42">
        <v>0</v>
      </c>
      <c r="G42">
        <v>0</v>
      </c>
    </row>
    <row r="43" spans="1:7" ht="15" x14ac:dyDescent="0.25">
      <c r="A43" s="173" t="s">
        <v>283</v>
      </c>
      <c r="B43">
        <v>0</v>
      </c>
      <c r="C43">
        <v>0</v>
      </c>
      <c r="D43">
        <v>0</v>
      </c>
      <c r="E43">
        <v>23</v>
      </c>
      <c r="F43">
        <v>0</v>
      </c>
      <c r="G43">
        <v>0</v>
      </c>
    </row>
    <row r="44" spans="1:7" ht="15" x14ac:dyDescent="0.25">
      <c r="A44" s="173" t="s">
        <v>174</v>
      </c>
      <c r="B44">
        <v>10</v>
      </c>
      <c r="C44">
        <v>0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173" t="s">
        <v>92</v>
      </c>
      <c r="B45">
        <v>0</v>
      </c>
      <c r="C45">
        <v>0</v>
      </c>
      <c r="D45">
        <v>180.5</v>
      </c>
      <c r="E45">
        <v>0</v>
      </c>
      <c r="F45">
        <v>0</v>
      </c>
      <c r="G45">
        <v>0</v>
      </c>
    </row>
    <row r="46" spans="1:7" ht="15" x14ac:dyDescent="0.25">
      <c r="A46" s="173" t="s">
        <v>175</v>
      </c>
      <c r="B46">
        <v>0</v>
      </c>
      <c r="C46">
        <v>0</v>
      </c>
      <c r="D46">
        <v>46.6</v>
      </c>
      <c r="E46">
        <v>29</v>
      </c>
      <c r="F46">
        <v>0</v>
      </c>
      <c r="G46">
        <v>0</v>
      </c>
    </row>
    <row r="47" spans="1:7" ht="15" x14ac:dyDescent="0.25">
      <c r="A47" s="173" t="s">
        <v>93</v>
      </c>
      <c r="B47">
        <v>0</v>
      </c>
      <c r="C47">
        <v>0</v>
      </c>
      <c r="D47">
        <v>31.9</v>
      </c>
      <c r="E47">
        <v>0</v>
      </c>
      <c r="F47">
        <v>0</v>
      </c>
      <c r="G47">
        <v>0</v>
      </c>
    </row>
    <row r="48" spans="1:7" ht="15" x14ac:dyDescent="0.25">
      <c r="A48" s="173" t="s">
        <v>95</v>
      </c>
      <c r="B48">
        <v>0</v>
      </c>
      <c r="C48">
        <v>0</v>
      </c>
      <c r="D48">
        <v>2.7</v>
      </c>
      <c r="E48">
        <v>13.2</v>
      </c>
      <c r="F48">
        <v>0</v>
      </c>
      <c r="G48">
        <v>0</v>
      </c>
    </row>
    <row r="49" spans="1:7" ht="15" x14ac:dyDescent="0.25">
      <c r="A49" s="173" t="s">
        <v>96</v>
      </c>
      <c r="B49">
        <v>12</v>
      </c>
      <c r="C49">
        <v>267.2</v>
      </c>
      <c r="D49">
        <v>754.6</v>
      </c>
      <c r="E49">
        <v>1469.2</v>
      </c>
      <c r="F49">
        <v>50</v>
      </c>
      <c r="G49">
        <v>0</v>
      </c>
    </row>
    <row r="50" spans="1:7" ht="15" x14ac:dyDescent="0.25">
      <c r="A50" s="173" t="s">
        <v>97</v>
      </c>
      <c r="B50">
        <v>0</v>
      </c>
      <c r="C50">
        <v>0</v>
      </c>
      <c r="D50">
        <v>35.1</v>
      </c>
      <c r="E50">
        <v>19.3</v>
      </c>
      <c r="F50">
        <v>0</v>
      </c>
      <c r="G50">
        <v>0</v>
      </c>
    </row>
    <row r="51" spans="1:7" ht="15" x14ac:dyDescent="0.25">
      <c r="A51" s="173" t="s">
        <v>284</v>
      </c>
      <c r="B51">
        <v>0</v>
      </c>
      <c r="C51">
        <v>0</v>
      </c>
      <c r="D51">
        <v>0</v>
      </c>
      <c r="E51">
        <v>2.2999999999999998</v>
      </c>
      <c r="F51">
        <v>0</v>
      </c>
      <c r="G51">
        <v>0</v>
      </c>
    </row>
    <row r="52" spans="1:7" ht="15" x14ac:dyDescent="0.25">
      <c r="A52" s="173" t="s">
        <v>176</v>
      </c>
      <c r="B52">
        <v>0</v>
      </c>
      <c r="C52">
        <v>0</v>
      </c>
      <c r="D52">
        <v>55.6</v>
      </c>
      <c r="E52">
        <v>0</v>
      </c>
      <c r="F52">
        <v>0</v>
      </c>
      <c r="G52">
        <v>0</v>
      </c>
    </row>
    <row r="53" spans="1:7" ht="15" x14ac:dyDescent="0.25">
      <c r="A53" s="173" t="s">
        <v>69</v>
      </c>
    </row>
    <row r="54" spans="1:7" ht="15" x14ac:dyDescent="0.25">
      <c r="A54" s="173" t="s">
        <v>98</v>
      </c>
      <c r="B54">
        <v>531.4</v>
      </c>
      <c r="C54">
        <v>802</v>
      </c>
      <c r="D54">
        <v>6430.5</v>
      </c>
      <c r="E54">
        <v>7061.3</v>
      </c>
      <c r="F54">
        <v>653.4</v>
      </c>
      <c r="G54">
        <v>0</v>
      </c>
    </row>
    <row r="55" spans="1:7" ht="15" x14ac:dyDescent="0.25">
      <c r="A55" s="173" t="s">
        <v>99</v>
      </c>
      <c r="B55">
        <v>2.2000000000000002</v>
      </c>
      <c r="C55">
        <v>3.1</v>
      </c>
      <c r="D55">
        <v>19.8</v>
      </c>
      <c r="E55">
        <v>13.7</v>
      </c>
      <c r="F55">
        <v>0</v>
      </c>
      <c r="G55">
        <v>0</v>
      </c>
    </row>
    <row r="56" spans="1:7" ht="15" x14ac:dyDescent="0.25">
      <c r="A56" s="173" t="s">
        <v>100</v>
      </c>
      <c r="B56">
        <v>0</v>
      </c>
      <c r="C56">
        <v>0</v>
      </c>
      <c r="D56">
        <v>22.3</v>
      </c>
      <c r="E56">
        <v>13.4</v>
      </c>
      <c r="F56">
        <v>5.6</v>
      </c>
      <c r="G56">
        <v>0</v>
      </c>
    </row>
    <row r="57" spans="1:7" ht="15" x14ac:dyDescent="0.25">
      <c r="A57" s="173" t="s">
        <v>101</v>
      </c>
      <c r="B57">
        <v>0</v>
      </c>
      <c r="C57">
        <v>0</v>
      </c>
      <c r="D57">
        <v>282.10000000000002</v>
      </c>
      <c r="E57">
        <v>95.7</v>
      </c>
      <c r="F57">
        <v>0</v>
      </c>
      <c r="G57">
        <v>0</v>
      </c>
    </row>
    <row r="58" spans="1:7" ht="15" x14ac:dyDescent="0.25">
      <c r="A58" s="173" t="s">
        <v>102</v>
      </c>
      <c r="B58">
        <v>0</v>
      </c>
      <c r="C58">
        <v>0</v>
      </c>
      <c r="D58">
        <v>75.5</v>
      </c>
      <c r="E58">
        <v>97.1</v>
      </c>
      <c r="F58">
        <v>8</v>
      </c>
      <c r="G58">
        <v>0</v>
      </c>
    </row>
    <row r="59" spans="1:7" ht="15" x14ac:dyDescent="0.25">
      <c r="A59" s="173" t="s">
        <v>103</v>
      </c>
      <c r="B59">
        <v>0.7</v>
      </c>
      <c r="C59">
        <v>4.4000000000000004</v>
      </c>
      <c r="D59">
        <v>10.8</v>
      </c>
      <c r="E59">
        <v>64.8</v>
      </c>
      <c r="F59">
        <v>0</v>
      </c>
      <c r="G59">
        <v>0</v>
      </c>
    </row>
    <row r="60" spans="1:7" ht="15" x14ac:dyDescent="0.25">
      <c r="A60" s="173" t="s">
        <v>104</v>
      </c>
      <c r="B60">
        <v>0</v>
      </c>
      <c r="C60">
        <v>0</v>
      </c>
      <c r="D60">
        <v>309.39999999999998</v>
      </c>
      <c r="E60">
        <v>85.4</v>
      </c>
      <c r="F60">
        <v>0</v>
      </c>
      <c r="G60">
        <v>0</v>
      </c>
    </row>
    <row r="61" spans="1:7" ht="15" x14ac:dyDescent="0.25">
      <c r="A61" s="173" t="s">
        <v>105</v>
      </c>
      <c r="B61">
        <v>20.5</v>
      </c>
      <c r="C61">
        <v>77.099999999999994</v>
      </c>
      <c r="D61">
        <v>506.6</v>
      </c>
      <c r="E61">
        <v>653.29999999999995</v>
      </c>
      <c r="F61">
        <v>24</v>
      </c>
      <c r="G61">
        <v>0</v>
      </c>
    </row>
    <row r="62" spans="1:7" ht="15" x14ac:dyDescent="0.25">
      <c r="A62" s="173" t="s">
        <v>106</v>
      </c>
      <c r="B62">
        <v>10</v>
      </c>
      <c r="C62">
        <v>5</v>
      </c>
      <c r="D62">
        <v>279.7</v>
      </c>
      <c r="E62">
        <v>267.5</v>
      </c>
      <c r="F62">
        <v>52.6</v>
      </c>
      <c r="G62">
        <v>0</v>
      </c>
    </row>
    <row r="63" spans="1:7" ht="15" x14ac:dyDescent="0.25">
      <c r="A63" s="173" t="s">
        <v>107</v>
      </c>
      <c r="B63">
        <v>31.5</v>
      </c>
      <c r="C63">
        <v>0</v>
      </c>
      <c r="D63">
        <v>369.7</v>
      </c>
      <c r="E63">
        <v>155.80000000000001</v>
      </c>
      <c r="F63">
        <v>17.3</v>
      </c>
      <c r="G63">
        <v>0</v>
      </c>
    </row>
    <row r="64" spans="1:7" ht="15" x14ac:dyDescent="0.25">
      <c r="A64" s="173" t="s">
        <v>108</v>
      </c>
      <c r="B64">
        <v>0</v>
      </c>
      <c r="C64">
        <v>0</v>
      </c>
      <c r="D64">
        <v>2.4</v>
      </c>
      <c r="E64">
        <v>0</v>
      </c>
      <c r="F64">
        <v>0</v>
      </c>
      <c r="G64">
        <v>0</v>
      </c>
    </row>
    <row r="65" spans="1:7" ht="15" x14ac:dyDescent="0.25">
      <c r="A65" s="173" t="s">
        <v>109</v>
      </c>
      <c r="B65">
        <v>18.3</v>
      </c>
      <c r="C65">
        <v>0</v>
      </c>
      <c r="D65">
        <v>265.5</v>
      </c>
      <c r="E65">
        <v>524.20000000000005</v>
      </c>
      <c r="F65">
        <v>26.8</v>
      </c>
      <c r="G65">
        <v>0</v>
      </c>
    </row>
    <row r="66" spans="1:7" ht="15" x14ac:dyDescent="0.25">
      <c r="A66" s="173" t="s">
        <v>110</v>
      </c>
      <c r="B66">
        <v>0</v>
      </c>
      <c r="C66">
        <v>0</v>
      </c>
      <c r="D66">
        <v>31.1</v>
      </c>
      <c r="E66">
        <v>32.799999999999997</v>
      </c>
      <c r="F66">
        <v>0</v>
      </c>
      <c r="G66">
        <v>0</v>
      </c>
    </row>
    <row r="67" spans="1:7" ht="15" x14ac:dyDescent="0.25">
      <c r="A67" s="173" t="s">
        <v>111</v>
      </c>
      <c r="B67">
        <v>0</v>
      </c>
      <c r="C67">
        <v>0</v>
      </c>
      <c r="D67">
        <v>33.4</v>
      </c>
      <c r="E67">
        <v>183.3</v>
      </c>
      <c r="F67">
        <v>0</v>
      </c>
      <c r="G67">
        <v>0</v>
      </c>
    </row>
    <row r="68" spans="1:7" ht="15" x14ac:dyDescent="0.25">
      <c r="A68" s="173" t="s">
        <v>112</v>
      </c>
      <c r="B68">
        <v>31</v>
      </c>
      <c r="C68">
        <v>25</v>
      </c>
      <c r="D68">
        <v>289.2</v>
      </c>
      <c r="E68">
        <v>272.39999999999998</v>
      </c>
      <c r="F68">
        <v>61.5</v>
      </c>
      <c r="G68">
        <v>0</v>
      </c>
    </row>
    <row r="69" spans="1:7" ht="15" x14ac:dyDescent="0.25">
      <c r="A69" s="173" t="s">
        <v>113</v>
      </c>
      <c r="B69">
        <v>22</v>
      </c>
      <c r="C69">
        <v>22</v>
      </c>
      <c r="D69">
        <v>160.4</v>
      </c>
      <c r="E69">
        <v>151.19999999999999</v>
      </c>
      <c r="F69">
        <v>0</v>
      </c>
      <c r="G69">
        <v>0</v>
      </c>
    </row>
    <row r="70" spans="1:7" ht="15" x14ac:dyDescent="0.25">
      <c r="A70" s="173" t="s">
        <v>114</v>
      </c>
      <c r="B70">
        <v>9.1</v>
      </c>
      <c r="C70">
        <v>2</v>
      </c>
      <c r="D70">
        <v>34.799999999999997</v>
      </c>
      <c r="E70">
        <v>44.4</v>
      </c>
      <c r="F70">
        <v>0</v>
      </c>
      <c r="G70">
        <v>0</v>
      </c>
    </row>
    <row r="71" spans="1:7" ht="15" x14ac:dyDescent="0.25">
      <c r="A71" s="173" t="s">
        <v>115</v>
      </c>
      <c r="B71">
        <v>276.39999999999998</v>
      </c>
      <c r="C71">
        <v>449.3</v>
      </c>
      <c r="D71">
        <v>2994.8</v>
      </c>
      <c r="E71">
        <v>3317.5</v>
      </c>
      <c r="F71">
        <v>348.7</v>
      </c>
      <c r="G71">
        <v>0</v>
      </c>
    </row>
    <row r="72" spans="1:7" ht="15" x14ac:dyDescent="0.25">
      <c r="A72" s="173" t="s">
        <v>117</v>
      </c>
      <c r="B72">
        <v>0</v>
      </c>
      <c r="C72">
        <v>23</v>
      </c>
      <c r="D72">
        <v>70.2</v>
      </c>
      <c r="E72">
        <v>109.6</v>
      </c>
      <c r="F72">
        <v>0</v>
      </c>
      <c r="G72">
        <v>0</v>
      </c>
    </row>
    <row r="73" spans="1:7" ht="15" x14ac:dyDescent="0.25">
      <c r="A73" s="173" t="s">
        <v>118</v>
      </c>
      <c r="B73">
        <v>24</v>
      </c>
      <c r="C73">
        <v>22.5</v>
      </c>
      <c r="D73">
        <v>137.5</v>
      </c>
      <c r="E73">
        <v>123.1</v>
      </c>
      <c r="F73">
        <v>25</v>
      </c>
      <c r="G73">
        <v>0</v>
      </c>
    </row>
    <row r="74" spans="1:7" ht="15" x14ac:dyDescent="0.25">
      <c r="A74" s="173" t="s">
        <v>119</v>
      </c>
      <c r="B74">
        <v>18.5</v>
      </c>
      <c r="C74">
        <v>57.4</v>
      </c>
      <c r="D74">
        <v>143.80000000000001</v>
      </c>
      <c r="E74">
        <v>245.7</v>
      </c>
      <c r="F74">
        <v>59</v>
      </c>
      <c r="G74">
        <v>0</v>
      </c>
    </row>
    <row r="75" spans="1:7" ht="15" x14ac:dyDescent="0.25">
      <c r="A75" s="173" t="s">
        <v>120</v>
      </c>
      <c r="B75">
        <v>2</v>
      </c>
      <c r="C75">
        <v>90.7</v>
      </c>
      <c r="D75">
        <v>122.6</v>
      </c>
      <c r="E75">
        <v>218</v>
      </c>
      <c r="F75">
        <v>6</v>
      </c>
      <c r="G75">
        <v>0</v>
      </c>
    </row>
    <row r="76" spans="1:7" ht="15" x14ac:dyDescent="0.25">
      <c r="A76" s="173" t="s">
        <v>121</v>
      </c>
      <c r="B76">
        <v>10.199999999999999</v>
      </c>
      <c r="C76">
        <v>20.7</v>
      </c>
      <c r="D76">
        <v>106.3</v>
      </c>
      <c r="E76">
        <v>100</v>
      </c>
      <c r="F76">
        <v>18.899999999999999</v>
      </c>
      <c r="G76">
        <v>0</v>
      </c>
    </row>
    <row r="77" spans="1:7" ht="15" x14ac:dyDescent="0.25">
      <c r="A77" s="173" t="s">
        <v>122</v>
      </c>
      <c r="B77">
        <v>55</v>
      </c>
      <c r="C77">
        <v>0</v>
      </c>
      <c r="D77">
        <v>162.69999999999999</v>
      </c>
      <c r="E77">
        <v>292.60000000000002</v>
      </c>
      <c r="F77">
        <v>0</v>
      </c>
      <c r="G77">
        <v>0</v>
      </c>
    </row>
    <row r="78" spans="1:7" ht="15" x14ac:dyDescent="0.25">
      <c r="A78" s="173" t="s">
        <v>65</v>
      </c>
      <c r="B78" t="s">
        <v>66</v>
      </c>
      <c r="C78" t="s">
        <v>67</v>
      </c>
      <c r="D78" t="s">
        <v>66</v>
      </c>
      <c r="E78" t="s">
        <v>66</v>
      </c>
      <c r="F78" t="s">
        <v>66</v>
      </c>
      <c r="G78" t="s">
        <v>68</v>
      </c>
    </row>
    <row r="79" spans="1:7" ht="15" x14ac:dyDescent="0.25">
      <c r="A79" s="173" t="s">
        <v>123</v>
      </c>
      <c r="B79">
        <v>1842.3</v>
      </c>
      <c r="C79">
        <v>1777.8</v>
      </c>
      <c r="D79">
        <v>16687.3</v>
      </c>
      <c r="E79">
        <v>17497.3</v>
      </c>
      <c r="F79">
        <v>1263.3</v>
      </c>
      <c r="G79">
        <v>0</v>
      </c>
    </row>
    <row r="80" spans="1:7" ht="15" x14ac:dyDescent="0.25">
      <c r="A80" s="173" t="s">
        <v>124</v>
      </c>
      <c r="B80">
        <v>399.1</v>
      </c>
      <c r="C80">
        <v>138.19999999999999</v>
      </c>
      <c r="D80">
        <v>0</v>
      </c>
      <c r="E80">
        <v>16.5</v>
      </c>
      <c r="F80">
        <v>362.4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173" t="s">
        <v>125</v>
      </c>
      <c r="B82">
        <v>2241.4</v>
      </c>
      <c r="C82">
        <v>1916</v>
      </c>
      <c r="D82">
        <v>16687.3</v>
      </c>
      <c r="E82">
        <v>17513.8</v>
      </c>
      <c r="F82">
        <v>1625.6</v>
      </c>
      <c r="G82">
        <v>0</v>
      </c>
    </row>
    <row r="83" spans="1:7" ht="15" x14ac:dyDescent="0.25">
      <c r="A83" s="173" t="s">
        <v>126</v>
      </c>
      <c r="B83" t="s">
        <v>45</v>
      </c>
      <c r="C83" t="s">
        <v>45</v>
      </c>
      <c r="D83">
        <v>0</v>
      </c>
      <c r="E83">
        <v>0</v>
      </c>
      <c r="F83" t="s">
        <v>45</v>
      </c>
      <c r="G83" t="s">
        <v>45</v>
      </c>
    </row>
    <row r="84" spans="1:7" ht="15" x14ac:dyDescent="0.25">
      <c r="A84" s="173" t="s">
        <v>127</v>
      </c>
      <c r="B84">
        <v>0</v>
      </c>
      <c r="C84">
        <v>0</v>
      </c>
      <c r="D84" t="s">
        <v>45</v>
      </c>
      <c r="E84" t="s">
        <v>45</v>
      </c>
      <c r="F84">
        <v>0</v>
      </c>
      <c r="G84">
        <v>0</v>
      </c>
    </row>
    <row r="85" spans="1:7" ht="15" x14ac:dyDescent="0.25">
      <c r="A85" s="173" t="s">
        <v>65</v>
      </c>
      <c r="B85" t="s">
        <v>66</v>
      </c>
      <c r="C85" t="s">
        <v>67</v>
      </c>
      <c r="D85" t="s">
        <v>66</v>
      </c>
      <c r="E85" t="s">
        <v>66</v>
      </c>
      <c r="F85" t="s">
        <v>66</v>
      </c>
      <c r="G85" t="s">
        <v>68</v>
      </c>
    </row>
  </sheetData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26DAC-5557-49CF-810E-BD3124C3B53C}">
  <dimension ref="A1:G85"/>
  <sheetViews>
    <sheetView topLeftCell="A48" workbookViewId="0">
      <selection activeCell="K33" sqref="K33"/>
    </sheetView>
  </sheetViews>
  <sheetFormatPr defaultRowHeight="13.2" x14ac:dyDescent="0.25"/>
  <cols>
    <col min="1" max="1" width="30.6640625" customWidth="1"/>
    <col min="2" max="2" width="13.6640625" customWidth="1"/>
    <col min="3" max="3" width="10.6640625" customWidth="1"/>
    <col min="4" max="4" width="18.33203125" customWidth="1"/>
    <col min="5" max="5" width="11.88671875" customWidth="1"/>
    <col min="6" max="6" width="14.44140625" customWidth="1"/>
    <col min="7" max="7" width="11.332031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288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11</v>
      </c>
      <c r="C12">
        <v>0</v>
      </c>
      <c r="D12">
        <v>376.4</v>
      </c>
      <c r="E12">
        <v>292.2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71</v>
      </c>
      <c r="B14">
        <v>11</v>
      </c>
      <c r="C14">
        <v>0</v>
      </c>
      <c r="D14">
        <v>322</v>
      </c>
      <c r="E14">
        <v>263.39999999999998</v>
      </c>
      <c r="F14">
        <v>0</v>
      </c>
      <c r="G14">
        <v>0</v>
      </c>
    </row>
    <row r="15" spans="1:7" ht="15" x14ac:dyDescent="0.25">
      <c r="A15" s="173" t="s">
        <v>172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73" t="s">
        <v>73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343.2</v>
      </c>
      <c r="C20">
        <v>214.7</v>
      </c>
      <c r="D20">
        <v>1903.7</v>
      </c>
      <c r="E20">
        <v>2136.1999999999998</v>
      </c>
      <c r="F20">
        <v>91.5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139.80000000000001</v>
      </c>
      <c r="C22">
        <v>123</v>
      </c>
      <c r="D22">
        <v>707.3</v>
      </c>
      <c r="E22">
        <v>828</v>
      </c>
      <c r="F22">
        <v>18.399999999999999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7.4</v>
      </c>
      <c r="C24">
        <v>0</v>
      </c>
      <c r="D24">
        <v>1091.9000000000001</v>
      </c>
      <c r="E24">
        <v>847.9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768.2</v>
      </c>
      <c r="C26">
        <v>476.7</v>
      </c>
      <c r="D26">
        <v>4923</v>
      </c>
      <c r="E26">
        <v>4630.3</v>
      </c>
      <c r="F26">
        <v>281.10000000000002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48.3</v>
      </c>
      <c r="E27">
        <v>10.5</v>
      </c>
      <c r="F27">
        <v>0</v>
      </c>
      <c r="G27">
        <v>0</v>
      </c>
    </row>
    <row r="28" spans="1:7" ht="15" x14ac:dyDescent="0.25">
      <c r="A28" s="173" t="s">
        <v>79</v>
      </c>
      <c r="B28">
        <v>0.8</v>
      </c>
      <c r="C28">
        <v>0.8</v>
      </c>
      <c r="D28">
        <v>2.6</v>
      </c>
      <c r="E28">
        <v>2.5</v>
      </c>
      <c r="F28">
        <v>0</v>
      </c>
      <c r="G28">
        <v>0</v>
      </c>
    </row>
    <row r="29" spans="1:7" ht="15" x14ac:dyDescent="0.25">
      <c r="A29" s="173" t="s">
        <v>80</v>
      </c>
      <c r="B29">
        <v>10</v>
      </c>
      <c r="C29">
        <v>55</v>
      </c>
      <c r="D29">
        <v>335.4</v>
      </c>
      <c r="E29">
        <v>67</v>
      </c>
      <c r="F29">
        <v>0</v>
      </c>
      <c r="G29">
        <v>0</v>
      </c>
    </row>
    <row r="30" spans="1:7" ht="15" x14ac:dyDescent="0.25">
      <c r="A30" s="173" t="s">
        <v>173</v>
      </c>
      <c r="B30">
        <v>0</v>
      </c>
      <c r="C30">
        <v>0</v>
      </c>
      <c r="D30">
        <v>367.1</v>
      </c>
      <c r="E30">
        <v>0</v>
      </c>
      <c r="F30">
        <v>0</v>
      </c>
      <c r="G30">
        <v>0</v>
      </c>
    </row>
    <row r="31" spans="1:7" ht="15" x14ac:dyDescent="0.25">
      <c r="A31" s="173" t="s">
        <v>81</v>
      </c>
      <c r="B31">
        <v>183.9</v>
      </c>
      <c r="C31">
        <v>75.5</v>
      </c>
      <c r="D31">
        <v>1151</v>
      </c>
      <c r="E31">
        <v>1178</v>
      </c>
      <c r="F31">
        <v>90.6</v>
      </c>
      <c r="G31">
        <v>0</v>
      </c>
    </row>
    <row r="32" spans="1:7" ht="15" x14ac:dyDescent="0.25">
      <c r="A32" s="173" t="s">
        <v>82</v>
      </c>
      <c r="B32">
        <v>0</v>
      </c>
      <c r="C32">
        <v>2.5</v>
      </c>
      <c r="D32">
        <v>64.8</v>
      </c>
      <c r="E32">
        <v>123.7</v>
      </c>
      <c r="F32">
        <v>3</v>
      </c>
      <c r="G32">
        <v>0</v>
      </c>
    </row>
    <row r="33" spans="1:7" ht="15" x14ac:dyDescent="0.25">
      <c r="A33" s="173" t="s">
        <v>83</v>
      </c>
      <c r="B33">
        <v>335</v>
      </c>
      <c r="C33">
        <v>269</v>
      </c>
      <c r="D33">
        <v>1899.7</v>
      </c>
      <c r="E33">
        <v>2513.1999999999998</v>
      </c>
      <c r="F33">
        <v>82</v>
      </c>
      <c r="G33">
        <v>0</v>
      </c>
    </row>
    <row r="34" spans="1:7" ht="15" x14ac:dyDescent="0.25">
      <c r="A34" s="173" t="s">
        <v>85</v>
      </c>
      <c r="B34">
        <v>0</v>
      </c>
      <c r="C34">
        <v>2.2000000000000002</v>
      </c>
      <c r="D34">
        <v>46.5</v>
      </c>
      <c r="E34">
        <v>43.1</v>
      </c>
      <c r="F34">
        <v>22</v>
      </c>
      <c r="G34">
        <v>0</v>
      </c>
    </row>
    <row r="35" spans="1:7" ht="15" x14ac:dyDescent="0.25">
      <c r="A35" s="173" t="s">
        <v>86</v>
      </c>
      <c r="B35">
        <v>141.30000000000001</v>
      </c>
      <c r="C35">
        <v>62.5</v>
      </c>
      <c r="D35">
        <v>494.8</v>
      </c>
      <c r="E35">
        <v>495.1</v>
      </c>
      <c r="F35">
        <v>47.5</v>
      </c>
      <c r="G35">
        <v>0</v>
      </c>
    </row>
    <row r="36" spans="1:7" ht="15" x14ac:dyDescent="0.25">
      <c r="A36" s="173" t="s">
        <v>87</v>
      </c>
      <c r="B36">
        <v>0</v>
      </c>
      <c r="C36">
        <v>0</v>
      </c>
      <c r="D36">
        <v>29</v>
      </c>
      <c r="E36">
        <v>44</v>
      </c>
      <c r="F36">
        <v>0</v>
      </c>
      <c r="G36">
        <v>0</v>
      </c>
    </row>
    <row r="37" spans="1:7" ht="15" x14ac:dyDescent="0.25">
      <c r="A37" s="173" t="s">
        <v>88</v>
      </c>
      <c r="B37">
        <v>47.1</v>
      </c>
      <c r="C37">
        <v>9.1999999999999993</v>
      </c>
      <c r="D37">
        <v>326.3</v>
      </c>
      <c r="E37">
        <v>153.30000000000001</v>
      </c>
      <c r="F37">
        <v>36</v>
      </c>
      <c r="G37">
        <v>0</v>
      </c>
    </row>
    <row r="38" spans="1:7" ht="15" x14ac:dyDescent="0.25">
      <c r="A38" s="173" t="s">
        <v>89</v>
      </c>
      <c r="B38">
        <v>50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73" t="s">
        <v>69</v>
      </c>
    </row>
    <row r="40" spans="1:7" ht="15" x14ac:dyDescent="0.25">
      <c r="A40" s="173" t="s">
        <v>90</v>
      </c>
      <c r="B40">
        <v>75.5</v>
      </c>
      <c r="C40">
        <v>331</v>
      </c>
      <c r="D40">
        <v>1218.7</v>
      </c>
      <c r="E40">
        <v>1566.2</v>
      </c>
      <c r="F40">
        <v>50</v>
      </c>
      <c r="G40">
        <v>0</v>
      </c>
    </row>
    <row r="41" spans="1:7" ht="15" x14ac:dyDescent="0.25">
      <c r="A41" s="173" t="s">
        <v>91</v>
      </c>
      <c r="B41">
        <v>53.5</v>
      </c>
      <c r="C41">
        <v>0</v>
      </c>
      <c r="D41">
        <v>111.8</v>
      </c>
      <c r="E41">
        <v>33.9</v>
      </c>
      <c r="F41">
        <v>0</v>
      </c>
      <c r="G41">
        <v>0</v>
      </c>
    </row>
    <row r="42" spans="1:7" ht="15" x14ac:dyDescent="0.25">
      <c r="A42" s="173" t="s">
        <v>282</v>
      </c>
      <c r="B42">
        <v>0</v>
      </c>
      <c r="C42">
        <v>0</v>
      </c>
      <c r="D42">
        <v>0</v>
      </c>
      <c r="E42">
        <v>3.7</v>
      </c>
      <c r="F42">
        <v>0</v>
      </c>
      <c r="G42">
        <v>0</v>
      </c>
    </row>
    <row r="43" spans="1:7" ht="15" x14ac:dyDescent="0.25">
      <c r="A43" s="173" t="s">
        <v>283</v>
      </c>
      <c r="B43">
        <v>0</v>
      </c>
      <c r="C43">
        <v>0</v>
      </c>
      <c r="D43">
        <v>0</v>
      </c>
      <c r="E43">
        <v>23</v>
      </c>
      <c r="F43">
        <v>0</v>
      </c>
      <c r="G43">
        <v>0</v>
      </c>
    </row>
    <row r="44" spans="1:7" ht="15" x14ac:dyDescent="0.25">
      <c r="A44" s="173" t="s">
        <v>174</v>
      </c>
      <c r="B44">
        <v>10</v>
      </c>
      <c r="C44">
        <v>0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173" t="s">
        <v>92</v>
      </c>
      <c r="B45">
        <v>0</v>
      </c>
      <c r="C45">
        <v>0</v>
      </c>
      <c r="D45">
        <v>180.5</v>
      </c>
      <c r="E45">
        <v>0</v>
      </c>
      <c r="F45">
        <v>0</v>
      </c>
      <c r="G45">
        <v>0</v>
      </c>
    </row>
    <row r="46" spans="1:7" ht="15" x14ac:dyDescent="0.25">
      <c r="A46" s="173" t="s">
        <v>175</v>
      </c>
      <c r="B46">
        <v>0</v>
      </c>
      <c r="C46">
        <v>0</v>
      </c>
      <c r="D46">
        <v>46.6</v>
      </c>
      <c r="E46">
        <v>29</v>
      </c>
      <c r="F46">
        <v>0</v>
      </c>
      <c r="G46">
        <v>0</v>
      </c>
    </row>
    <row r="47" spans="1:7" ht="15" x14ac:dyDescent="0.25">
      <c r="A47" s="173" t="s">
        <v>93</v>
      </c>
      <c r="B47">
        <v>0</v>
      </c>
      <c r="C47">
        <v>0</v>
      </c>
      <c r="D47">
        <v>31.9</v>
      </c>
      <c r="E47">
        <v>0</v>
      </c>
      <c r="F47">
        <v>0</v>
      </c>
      <c r="G47">
        <v>0</v>
      </c>
    </row>
    <row r="48" spans="1:7" ht="15" x14ac:dyDescent="0.25">
      <c r="A48" s="173" t="s">
        <v>95</v>
      </c>
      <c r="B48">
        <v>0</v>
      </c>
      <c r="C48">
        <v>0</v>
      </c>
      <c r="D48">
        <v>2.7</v>
      </c>
      <c r="E48">
        <v>13.2</v>
      </c>
      <c r="F48">
        <v>0</v>
      </c>
      <c r="G48">
        <v>0</v>
      </c>
    </row>
    <row r="49" spans="1:7" ht="15" x14ac:dyDescent="0.25">
      <c r="A49" s="173" t="s">
        <v>96</v>
      </c>
      <c r="B49">
        <v>12</v>
      </c>
      <c r="C49">
        <v>331</v>
      </c>
      <c r="D49">
        <v>754.6</v>
      </c>
      <c r="E49">
        <v>1441.7</v>
      </c>
      <c r="F49">
        <v>50</v>
      </c>
      <c r="G49">
        <v>0</v>
      </c>
    </row>
    <row r="50" spans="1:7" ht="15" x14ac:dyDescent="0.25">
      <c r="A50" s="173" t="s">
        <v>97</v>
      </c>
      <c r="B50">
        <v>0</v>
      </c>
      <c r="C50">
        <v>0</v>
      </c>
      <c r="D50">
        <v>35.1</v>
      </c>
      <c r="E50">
        <v>19.3</v>
      </c>
      <c r="F50">
        <v>0</v>
      </c>
      <c r="G50">
        <v>0</v>
      </c>
    </row>
    <row r="51" spans="1:7" ht="15" x14ac:dyDescent="0.25">
      <c r="A51" s="173" t="s">
        <v>284</v>
      </c>
      <c r="B51">
        <v>0</v>
      </c>
      <c r="C51">
        <v>0</v>
      </c>
      <c r="D51">
        <v>0</v>
      </c>
      <c r="E51">
        <v>2.2999999999999998</v>
      </c>
      <c r="F51">
        <v>0</v>
      </c>
      <c r="G51">
        <v>0</v>
      </c>
    </row>
    <row r="52" spans="1:7" ht="15" x14ac:dyDescent="0.25">
      <c r="A52" s="173" t="s">
        <v>176</v>
      </c>
      <c r="B52">
        <v>0</v>
      </c>
      <c r="C52">
        <v>0</v>
      </c>
      <c r="D52">
        <v>55.6</v>
      </c>
      <c r="E52">
        <v>0</v>
      </c>
      <c r="F52">
        <v>0</v>
      </c>
      <c r="G52">
        <v>0</v>
      </c>
    </row>
    <row r="53" spans="1:7" ht="15" x14ac:dyDescent="0.25">
      <c r="A53" s="173" t="s">
        <v>69</v>
      </c>
    </row>
    <row r="54" spans="1:7" ht="15" x14ac:dyDescent="0.25">
      <c r="A54" s="173" t="s">
        <v>98</v>
      </c>
      <c r="B54">
        <v>692</v>
      </c>
      <c r="C54">
        <v>853.6</v>
      </c>
      <c r="D54">
        <v>6262.2</v>
      </c>
      <c r="E54">
        <v>6972.8</v>
      </c>
      <c r="F54">
        <v>538.70000000000005</v>
      </c>
      <c r="G54">
        <v>0</v>
      </c>
    </row>
    <row r="55" spans="1:7" ht="15" x14ac:dyDescent="0.25">
      <c r="A55" s="173" t="s">
        <v>99</v>
      </c>
      <c r="B55">
        <v>2.2000000000000002</v>
      </c>
      <c r="C55">
        <v>3.1</v>
      </c>
      <c r="D55">
        <v>19.8</v>
      </c>
      <c r="E55">
        <v>13.7</v>
      </c>
      <c r="F55">
        <v>0</v>
      </c>
      <c r="G55">
        <v>0</v>
      </c>
    </row>
    <row r="56" spans="1:7" ht="15" x14ac:dyDescent="0.25">
      <c r="A56" s="173" t="s">
        <v>100</v>
      </c>
      <c r="B56">
        <v>0</v>
      </c>
      <c r="C56">
        <v>0</v>
      </c>
      <c r="D56">
        <v>22.3</v>
      </c>
      <c r="E56">
        <v>13.4</v>
      </c>
      <c r="F56">
        <v>5.6</v>
      </c>
      <c r="G56">
        <v>0</v>
      </c>
    </row>
    <row r="57" spans="1:7" ht="15" x14ac:dyDescent="0.25">
      <c r="A57" s="173" t="s">
        <v>101</v>
      </c>
      <c r="B57">
        <v>0</v>
      </c>
      <c r="C57">
        <v>0</v>
      </c>
      <c r="D57">
        <v>282.10000000000002</v>
      </c>
      <c r="E57">
        <v>95.7</v>
      </c>
      <c r="F57">
        <v>0</v>
      </c>
      <c r="G57">
        <v>0</v>
      </c>
    </row>
    <row r="58" spans="1:7" ht="15" x14ac:dyDescent="0.25">
      <c r="A58" s="173" t="s">
        <v>102</v>
      </c>
      <c r="B58">
        <v>9</v>
      </c>
      <c r="C58">
        <v>0</v>
      </c>
      <c r="D58">
        <v>67.2</v>
      </c>
      <c r="E58">
        <v>97.1</v>
      </c>
      <c r="F58">
        <v>8</v>
      </c>
      <c r="G58">
        <v>0</v>
      </c>
    </row>
    <row r="59" spans="1:7" ht="15" x14ac:dyDescent="0.25">
      <c r="A59" s="173" t="s">
        <v>103</v>
      </c>
      <c r="B59">
        <v>0.9</v>
      </c>
      <c r="C59">
        <v>6.3</v>
      </c>
      <c r="D59">
        <v>10.7</v>
      </c>
      <c r="E59">
        <v>62.9</v>
      </c>
      <c r="F59">
        <v>0</v>
      </c>
      <c r="G59">
        <v>0</v>
      </c>
    </row>
    <row r="60" spans="1:7" ht="15" x14ac:dyDescent="0.25">
      <c r="A60" s="173" t="s">
        <v>104</v>
      </c>
      <c r="B60">
        <v>0</v>
      </c>
      <c r="C60">
        <v>19</v>
      </c>
      <c r="D60">
        <v>309.39999999999998</v>
      </c>
      <c r="E60">
        <v>72.2</v>
      </c>
      <c r="F60">
        <v>0</v>
      </c>
      <c r="G60">
        <v>0</v>
      </c>
    </row>
    <row r="61" spans="1:7" ht="15" x14ac:dyDescent="0.25">
      <c r="A61" s="173" t="s">
        <v>105</v>
      </c>
      <c r="B61">
        <v>20.5</v>
      </c>
      <c r="C61">
        <v>37.1</v>
      </c>
      <c r="D61">
        <v>506.6</v>
      </c>
      <c r="E61">
        <v>653.29999999999995</v>
      </c>
      <c r="F61">
        <v>24</v>
      </c>
      <c r="G61">
        <v>0</v>
      </c>
    </row>
    <row r="62" spans="1:7" ht="15" x14ac:dyDescent="0.25">
      <c r="A62" s="173" t="s">
        <v>106</v>
      </c>
      <c r="B62">
        <v>10</v>
      </c>
      <c r="C62">
        <v>21.2</v>
      </c>
      <c r="D62">
        <v>279.7</v>
      </c>
      <c r="E62">
        <v>249.7</v>
      </c>
      <c r="F62">
        <v>52.6</v>
      </c>
      <c r="G62">
        <v>0</v>
      </c>
    </row>
    <row r="63" spans="1:7" ht="15" x14ac:dyDescent="0.25">
      <c r="A63" s="173" t="s">
        <v>107</v>
      </c>
      <c r="B63">
        <v>61.5</v>
      </c>
      <c r="C63">
        <v>0</v>
      </c>
      <c r="D63">
        <v>340.9</v>
      </c>
      <c r="E63">
        <v>155.80000000000001</v>
      </c>
      <c r="F63">
        <v>17.3</v>
      </c>
      <c r="G63">
        <v>0</v>
      </c>
    </row>
    <row r="64" spans="1:7" ht="15" x14ac:dyDescent="0.25">
      <c r="A64" s="173" t="s">
        <v>108</v>
      </c>
      <c r="B64">
        <v>0</v>
      </c>
      <c r="C64">
        <v>0</v>
      </c>
      <c r="D64">
        <v>2.4</v>
      </c>
      <c r="E64">
        <v>0</v>
      </c>
      <c r="F64">
        <v>0</v>
      </c>
      <c r="G64">
        <v>0</v>
      </c>
    </row>
    <row r="65" spans="1:7" ht="15" x14ac:dyDescent="0.25">
      <c r="A65" s="173" t="s">
        <v>109</v>
      </c>
      <c r="B65">
        <v>19.7</v>
      </c>
      <c r="C65">
        <v>0</v>
      </c>
      <c r="D65">
        <v>265.5</v>
      </c>
      <c r="E65">
        <v>524.20000000000005</v>
      </c>
      <c r="F65">
        <v>26.8</v>
      </c>
      <c r="G65">
        <v>0</v>
      </c>
    </row>
    <row r="66" spans="1:7" ht="15" x14ac:dyDescent="0.25">
      <c r="A66" s="173" t="s">
        <v>110</v>
      </c>
      <c r="B66">
        <v>0</v>
      </c>
      <c r="C66">
        <v>0</v>
      </c>
      <c r="D66">
        <v>31.1</v>
      </c>
      <c r="E66">
        <v>32.799999999999997</v>
      </c>
      <c r="F66">
        <v>0</v>
      </c>
      <c r="G66">
        <v>0</v>
      </c>
    </row>
    <row r="67" spans="1:7" ht="15" x14ac:dyDescent="0.25">
      <c r="A67" s="173" t="s">
        <v>111</v>
      </c>
      <c r="B67">
        <v>0</v>
      </c>
      <c r="C67">
        <v>0</v>
      </c>
      <c r="D67">
        <v>33.4</v>
      </c>
      <c r="E67">
        <v>183.3</v>
      </c>
      <c r="F67">
        <v>0</v>
      </c>
      <c r="G67">
        <v>0</v>
      </c>
    </row>
    <row r="68" spans="1:7" ht="15" x14ac:dyDescent="0.25">
      <c r="A68" s="173" t="s">
        <v>112</v>
      </c>
      <c r="B68">
        <v>48.5</v>
      </c>
      <c r="C68">
        <v>33</v>
      </c>
      <c r="D68">
        <v>277.7</v>
      </c>
      <c r="E68">
        <v>264.60000000000002</v>
      </c>
      <c r="F68">
        <v>38.5</v>
      </c>
      <c r="G68">
        <v>0</v>
      </c>
    </row>
    <row r="69" spans="1:7" ht="15" x14ac:dyDescent="0.25">
      <c r="A69" s="173" t="s">
        <v>113</v>
      </c>
      <c r="B69">
        <v>22</v>
      </c>
      <c r="C69">
        <v>22</v>
      </c>
      <c r="D69">
        <v>160.4</v>
      </c>
      <c r="E69">
        <v>151.19999999999999</v>
      </c>
      <c r="F69">
        <v>0</v>
      </c>
      <c r="G69">
        <v>0</v>
      </c>
    </row>
    <row r="70" spans="1:7" ht="15" x14ac:dyDescent="0.25">
      <c r="A70" s="173" t="s">
        <v>114</v>
      </c>
      <c r="B70">
        <v>9.1</v>
      </c>
      <c r="C70">
        <v>2</v>
      </c>
      <c r="D70">
        <v>34.799999999999997</v>
      </c>
      <c r="E70">
        <v>44.4</v>
      </c>
      <c r="F70">
        <v>0</v>
      </c>
      <c r="G70">
        <v>0</v>
      </c>
    </row>
    <row r="71" spans="1:7" ht="15" x14ac:dyDescent="0.25">
      <c r="A71" s="173" t="s">
        <v>115</v>
      </c>
      <c r="B71">
        <v>385.4</v>
      </c>
      <c r="C71">
        <v>495.9</v>
      </c>
      <c r="D71">
        <v>2875.3</v>
      </c>
      <c r="E71">
        <v>3269.8</v>
      </c>
      <c r="F71">
        <v>257.60000000000002</v>
      </c>
      <c r="G71">
        <v>0</v>
      </c>
    </row>
    <row r="72" spans="1:7" ht="15" x14ac:dyDescent="0.25">
      <c r="A72" s="173" t="s">
        <v>117</v>
      </c>
      <c r="B72">
        <v>0</v>
      </c>
      <c r="C72">
        <v>23</v>
      </c>
      <c r="D72">
        <v>70.2</v>
      </c>
      <c r="E72">
        <v>109.6</v>
      </c>
      <c r="F72">
        <v>0</v>
      </c>
      <c r="G72">
        <v>0</v>
      </c>
    </row>
    <row r="73" spans="1:7" ht="15" x14ac:dyDescent="0.25">
      <c r="A73" s="173" t="s">
        <v>118</v>
      </c>
      <c r="B73">
        <v>24</v>
      </c>
      <c r="C73">
        <v>22.5</v>
      </c>
      <c r="D73">
        <v>137.5</v>
      </c>
      <c r="E73">
        <v>123.1</v>
      </c>
      <c r="F73">
        <v>24.5</v>
      </c>
      <c r="G73">
        <v>0</v>
      </c>
    </row>
    <row r="74" spans="1:7" ht="15" x14ac:dyDescent="0.25">
      <c r="A74" s="173" t="s">
        <v>119</v>
      </c>
      <c r="B74">
        <v>18.5</v>
      </c>
      <c r="C74">
        <v>57.4</v>
      </c>
      <c r="D74">
        <v>143.80000000000001</v>
      </c>
      <c r="E74">
        <v>245.7</v>
      </c>
      <c r="F74">
        <v>59</v>
      </c>
      <c r="G74">
        <v>0</v>
      </c>
    </row>
    <row r="75" spans="1:7" ht="15" x14ac:dyDescent="0.25">
      <c r="A75" s="173" t="s">
        <v>120</v>
      </c>
      <c r="B75">
        <v>0.6</v>
      </c>
      <c r="C75">
        <v>90.7</v>
      </c>
      <c r="D75">
        <v>122.6</v>
      </c>
      <c r="E75">
        <v>218</v>
      </c>
      <c r="F75">
        <v>6</v>
      </c>
      <c r="G75">
        <v>0</v>
      </c>
    </row>
    <row r="76" spans="1:7" ht="15" x14ac:dyDescent="0.25">
      <c r="A76" s="173" t="s">
        <v>121</v>
      </c>
      <c r="B76">
        <v>10.199999999999999</v>
      </c>
      <c r="C76">
        <v>20.7</v>
      </c>
      <c r="D76">
        <v>106.3</v>
      </c>
      <c r="E76">
        <v>100</v>
      </c>
      <c r="F76">
        <v>18.899999999999999</v>
      </c>
      <c r="G76">
        <v>0</v>
      </c>
    </row>
    <row r="77" spans="1:7" ht="15" x14ac:dyDescent="0.25">
      <c r="A77" s="173" t="s">
        <v>122</v>
      </c>
      <c r="B77">
        <v>50</v>
      </c>
      <c r="C77">
        <v>0</v>
      </c>
      <c r="D77">
        <v>162.69999999999999</v>
      </c>
      <c r="E77">
        <v>292.60000000000002</v>
      </c>
      <c r="F77">
        <v>0</v>
      </c>
      <c r="G77">
        <v>0</v>
      </c>
    </row>
    <row r="78" spans="1:7" ht="15" x14ac:dyDescent="0.25">
      <c r="A78" s="173" t="s">
        <v>65</v>
      </c>
      <c r="B78" t="s">
        <v>66</v>
      </c>
      <c r="C78" t="s">
        <v>67</v>
      </c>
      <c r="D78" t="s">
        <v>66</v>
      </c>
      <c r="E78" t="s">
        <v>66</v>
      </c>
      <c r="F78" t="s">
        <v>66</v>
      </c>
      <c r="G78" t="s">
        <v>68</v>
      </c>
    </row>
    <row r="79" spans="1:7" ht="15" x14ac:dyDescent="0.25">
      <c r="A79" s="173" t="s">
        <v>123</v>
      </c>
      <c r="B79">
        <v>2037</v>
      </c>
      <c r="C79">
        <v>1999</v>
      </c>
      <c r="D79">
        <v>16483.2</v>
      </c>
      <c r="E79">
        <v>17273.5</v>
      </c>
      <c r="F79">
        <v>979.6</v>
      </c>
      <c r="G79">
        <v>0</v>
      </c>
    </row>
    <row r="80" spans="1:7" ht="15" x14ac:dyDescent="0.25">
      <c r="A80" s="173" t="s">
        <v>124</v>
      </c>
      <c r="B80">
        <v>382.1</v>
      </c>
      <c r="C80">
        <v>143.19999999999999</v>
      </c>
      <c r="D80">
        <v>0</v>
      </c>
      <c r="E80">
        <v>0</v>
      </c>
      <c r="F80">
        <v>312.39999999999998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173" t="s">
        <v>125</v>
      </c>
      <c r="B82">
        <v>2419.1</v>
      </c>
      <c r="C82">
        <v>2142.1999999999998</v>
      </c>
      <c r="D82">
        <v>16483.2</v>
      </c>
      <c r="E82">
        <v>17273.5</v>
      </c>
      <c r="F82">
        <v>1292</v>
      </c>
      <c r="G82">
        <v>0</v>
      </c>
    </row>
    <row r="83" spans="1:7" ht="15" x14ac:dyDescent="0.25">
      <c r="A83" s="173" t="s">
        <v>126</v>
      </c>
      <c r="B83" t="s">
        <v>45</v>
      </c>
      <c r="C83" t="s">
        <v>45</v>
      </c>
      <c r="D83">
        <v>0</v>
      </c>
      <c r="E83">
        <v>0</v>
      </c>
      <c r="F83" t="s">
        <v>45</v>
      </c>
      <c r="G83" t="s">
        <v>45</v>
      </c>
    </row>
    <row r="84" spans="1:7" ht="15" x14ac:dyDescent="0.25">
      <c r="A84" s="173" t="s">
        <v>127</v>
      </c>
      <c r="B84">
        <v>0</v>
      </c>
      <c r="C84">
        <v>0</v>
      </c>
      <c r="D84" t="s">
        <v>45</v>
      </c>
      <c r="E84" t="s">
        <v>45</v>
      </c>
      <c r="F84">
        <v>0</v>
      </c>
      <c r="G84">
        <v>0</v>
      </c>
    </row>
    <row r="85" spans="1:7" ht="15" x14ac:dyDescent="0.25">
      <c r="A85" s="173" t="s">
        <v>65</v>
      </c>
      <c r="B85" t="s">
        <v>66</v>
      </c>
      <c r="C85" t="s">
        <v>67</v>
      </c>
      <c r="D85" t="s">
        <v>66</v>
      </c>
      <c r="E85" t="s">
        <v>66</v>
      </c>
      <c r="F85" t="s">
        <v>66</v>
      </c>
      <c r="G85" t="s">
        <v>68</v>
      </c>
    </row>
  </sheetData>
  <pageMargins left="0.7" right="0.7" top="0.75" bottom="0.75" header="0.3" footer="0.3"/>
  <pageSetup orientation="portrait" horizontalDpi="1200" verticalDpi="1200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8D258-E86A-4C55-BCE1-0EB2AEEA909D}">
  <dimension ref="A1:G85"/>
  <sheetViews>
    <sheetView topLeftCell="A50" workbookViewId="0">
      <selection activeCell="B7" sqref="B7"/>
    </sheetView>
  </sheetViews>
  <sheetFormatPr defaultRowHeight="13.2" x14ac:dyDescent="0.25"/>
  <cols>
    <col min="1" max="1" width="23.6640625" customWidth="1"/>
    <col min="2" max="2" width="15.33203125" customWidth="1"/>
    <col min="3" max="3" width="12.109375" customWidth="1"/>
    <col min="4" max="4" width="13.44140625" customWidth="1"/>
    <col min="5" max="5" width="12.6640625" customWidth="1"/>
    <col min="6" max="6" width="13.44140625" customWidth="1"/>
    <col min="7" max="7" width="11.332031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289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290</v>
      </c>
      <c r="D7" t="s">
        <v>229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0</v>
      </c>
      <c r="C12">
        <v>0</v>
      </c>
      <c r="D12">
        <v>358.2</v>
      </c>
      <c r="E12">
        <v>292.2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71</v>
      </c>
      <c r="B14">
        <v>0</v>
      </c>
      <c r="C14">
        <v>0</v>
      </c>
      <c r="D14">
        <v>303.89999999999998</v>
      </c>
      <c r="E14">
        <v>263.39999999999998</v>
      </c>
      <c r="F14">
        <v>0</v>
      </c>
      <c r="G14">
        <v>0</v>
      </c>
    </row>
    <row r="15" spans="1:7" ht="15" x14ac:dyDescent="0.25">
      <c r="A15" s="173" t="s">
        <v>172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73" t="s">
        <v>73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359.8</v>
      </c>
      <c r="C20">
        <v>256</v>
      </c>
      <c r="D20">
        <v>1860.1</v>
      </c>
      <c r="E20">
        <v>2095.1</v>
      </c>
      <c r="F20">
        <v>91.5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139.80000000000001</v>
      </c>
      <c r="C22">
        <v>123</v>
      </c>
      <c r="D22">
        <v>707.3</v>
      </c>
      <c r="E22">
        <v>828</v>
      </c>
      <c r="F22">
        <v>18.399999999999999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6.7</v>
      </c>
      <c r="C24">
        <v>0</v>
      </c>
      <c r="D24">
        <v>1091.5</v>
      </c>
      <c r="E24">
        <v>847.9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741.7</v>
      </c>
      <c r="C26">
        <v>523</v>
      </c>
      <c r="D26">
        <v>4923</v>
      </c>
      <c r="E26">
        <v>4519.7</v>
      </c>
      <c r="F26">
        <v>178.8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48.3</v>
      </c>
      <c r="E27">
        <v>10.5</v>
      </c>
      <c r="F27">
        <v>0</v>
      </c>
      <c r="G27">
        <v>0</v>
      </c>
    </row>
    <row r="28" spans="1:7" ht="15" x14ac:dyDescent="0.25">
      <c r="A28" s="173" t="s">
        <v>79</v>
      </c>
      <c r="B28">
        <v>0.8</v>
      </c>
      <c r="C28">
        <v>0.8</v>
      </c>
      <c r="D28">
        <v>2.6</v>
      </c>
      <c r="E28">
        <v>2.5</v>
      </c>
      <c r="F28">
        <v>0</v>
      </c>
      <c r="G28">
        <v>0</v>
      </c>
    </row>
    <row r="29" spans="1:7" ht="15" x14ac:dyDescent="0.25">
      <c r="A29" s="173" t="s">
        <v>80</v>
      </c>
      <c r="B29">
        <v>10</v>
      </c>
      <c r="C29">
        <v>55</v>
      </c>
      <c r="D29">
        <v>335.4</v>
      </c>
      <c r="E29">
        <v>67</v>
      </c>
      <c r="F29">
        <v>0</v>
      </c>
      <c r="G29">
        <v>0</v>
      </c>
    </row>
    <row r="30" spans="1:7" ht="15" x14ac:dyDescent="0.25">
      <c r="A30" s="173" t="s">
        <v>173</v>
      </c>
      <c r="B30">
        <v>0</v>
      </c>
      <c r="C30">
        <v>0</v>
      </c>
      <c r="D30">
        <v>367.1</v>
      </c>
      <c r="E30">
        <v>0</v>
      </c>
      <c r="F30">
        <v>0</v>
      </c>
      <c r="G30">
        <v>0</v>
      </c>
    </row>
    <row r="31" spans="1:7" ht="15" x14ac:dyDescent="0.25">
      <c r="A31" s="173" t="s">
        <v>81</v>
      </c>
      <c r="B31">
        <v>151.9</v>
      </c>
      <c r="C31">
        <v>125.5</v>
      </c>
      <c r="D31">
        <v>1151</v>
      </c>
      <c r="E31">
        <v>1123</v>
      </c>
      <c r="F31">
        <v>45.3</v>
      </c>
      <c r="G31">
        <v>0</v>
      </c>
    </row>
    <row r="32" spans="1:7" ht="15" x14ac:dyDescent="0.25">
      <c r="A32" s="173" t="s">
        <v>82</v>
      </c>
      <c r="B32">
        <v>0</v>
      </c>
      <c r="C32">
        <v>2.5</v>
      </c>
      <c r="D32">
        <v>64.8</v>
      </c>
      <c r="E32">
        <v>123.7</v>
      </c>
      <c r="F32">
        <v>0</v>
      </c>
      <c r="G32">
        <v>0</v>
      </c>
    </row>
    <row r="33" spans="1:7" ht="15" x14ac:dyDescent="0.25">
      <c r="A33" s="173" t="s">
        <v>83</v>
      </c>
      <c r="B33">
        <v>335</v>
      </c>
      <c r="C33">
        <v>266</v>
      </c>
      <c r="D33">
        <v>1899.7</v>
      </c>
      <c r="E33">
        <v>2457.9</v>
      </c>
      <c r="F33">
        <v>82</v>
      </c>
      <c r="G33">
        <v>0</v>
      </c>
    </row>
    <row r="34" spans="1:7" ht="15" x14ac:dyDescent="0.25">
      <c r="A34" s="173" t="s">
        <v>85</v>
      </c>
      <c r="B34">
        <v>18</v>
      </c>
      <c r="C34">
        <v>2.2000000000000002</v>
      </c>
      <c r="D34">
        <v>46.5</v>
      </c>
      <c r="E34">
        <v>43.1</v>
      </c>
      <c r="F34">
        <v>4</v>
      </c>
      <c r="G34">
        <v>0</v>
      </c>
    </row>
    <row r="35" spans="1:7" ht="15" x14ac:dyDescent="0.25">
      <c r="A35" s="173" t="s">
        <v>86</v>
      </c>
      <c r="B35">
        <v>141.30000000000001</v>
      </c>
      <c r="C35">
        <v>61.8</v>
      </c>
      <c r="D35">
        <v>494.8</v>
      </c>
      <c r="E35">
        <v>494.8</v>
      </c>
      <c r="F35">
        <v>47.5</v>
      </c>
      <c r="G35">
        <v>0</v>
      </c>
    </row>
    <row r="36" spans="1:7" ht="15" x14ac:dyDescent="0.25">
      <c r="A36" s="173" t="s">
        <v>87</v>
      </c>
      <c r="B36">
        <v>0</v>
      </c>
      <c r="C36">
        <v>0</v>
      </c>
      <c r="D36">
        <v>29</v>
      </c>
      <c r="E36">
        <v>44</v>
      </c>
      <c r="F36">
        <v>0</v>
      </c>
      <c r="G36">
        <v>0</v>
      </c>
    </row>
    <row r="37" spans="1:7" ht="15" x14ac:dyDescent="0.25">
      <c r="A37" s="173" t="s">
        <v>88</v>
      </c>
      <c r="B37">
        <v>34.6</v>
      </c>
      <c r="C37">
        <v>9.1999999999999993</v>
      </c>
      <c r="D37">
        <v>326.3</v>
      </c>
      <c r="E37">
        <v>153.30000000000001</v>
      </c>
      <c r="F37">
        <v>0</v>
      </c>
      <c r="G37">
        <v>0</v>
      </c>
    </row>
    <row r="38" spans="1:7" ht="15" x14ac:dyDescent="0.25">
      <c r="A38" s="173" t="s">
        <v>89</v>
      </c>
      <c r="B38">
        <v>50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73" t="s">
        <v>69</v>
      </c>
    </row>
    <row r="40" spans="1:7" ht="15" x14ac:dyDescent="0.25">
      <c r="A40" s="173" t="s">
        <v>90</v>
      </c>
      <c r="B40">
        <v>125.5</v>
      </c>
      <c r="C40">
        <v>377</v>
      </c>
      <c r="D40">
        <v>1163.7</v>
      </c>
      <c r="E40">
        <v>1566.2</v>
      </c>
      <c r="F40">
        <v>50</v>
      </c>
      <c r="G40">
        <v>0</v>
      </c>
    </row>
    <row r="41" spans="1:7" ht="15" x14ac:dyDescent="0.25">
      <c r="A41" s="173" t="s">
        <v>91</v>
      </c>
      <c r="B41">
        <v>53.5</v>
      </c>
      <c r="C41">
        <v>0</v>
      </c>
      <c r="D41">
        <v>111.8</v>
      </c>
      <c r="E41">
        <v>33.9</v>
      </c>
      <c r="F41">
        <v>0</v>
      </c>
      <c r="G41">
        <v>0</v>
      </c>
    </row>
    <row r="42" spans="1:7" ht="15" x14ac:dyDescent="0.25">
      <c r="A42" s="173" t="s">
        <v>282</v>
      </c>
      <c r="B42">
        <v>0</v>
      </c>
      <c r="C42">
        <v>0</v>
      </c>
      <c r="D42">
        <v>0</v>
      </c>
      <c r="E42">
        <v>3.7</v>
      </c>
      <c r="F42">
        <v>0</v>
      </c>
      <c r="G42">
        <v>0</v>
      </c>
    </row>
    <row r="43" spans="1:7" ht="15" x14ac:dyDescent="0.25">
      <c r="A43" s="173" t="s">
        <v>283</v>
      </c>
      <c r="B43">
        <v>0</v>
      </c>
      <c r="C43">
        <v>0</v>
      </c>
      <c r="D43">
        <v>0</v>
      </c>
      <c r="E43">
        <v>23</v>
      </c>
      <c r="F43">
        <v>0</v>
      </c>
      <c r="G43">
        <v>0</v>
      </c>
    </row>
    <row r="44" spans="1:7" ht="15" x14ac:dyDescent="0.25">
      <c r="A44" s="173" t="s">
        <v>174</v>
      </c>
      <c r="B44">
        <v>10</v>
      </c>
      <c r="C44">
        <v>0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173" t="s">
        <v>92</v>
      </c>
      <c r="B45">
        <v>50</v>
      </c>
      <c r="C45">
        <v>0</v>
      </c>
      <c r="D45">
        <v>125.5</v>
      </c>
      <c r="E45">
        <v>0</v>
      </c>
      <c r="F45">
        <v>0</v>
      </c>
      <c r="G45">
        <v>0</v>
      </c>
    </row>
    <row r="46" spans="1:7" ht="15" x14ac:dyDescent="0.25">
      <c r="A46" s="173" t="s">
        <v>175</v>
      </c>
      <c r="B46">
        <v>0</v>
      </c>
      <c r="C46">
        <v>0</v>
      </c>
      <c r="D46">
        <v>46.6</v>
      </c>
      <c r="E46">
        <v>29</v>
      </c>
      <c r="F46">
        <v>0</v>
      </c>
      <c r="G46">
        <v>0</v>
      </c>
    </row>
    <row r="47" spans="1:7" ht="15" x14ac:dyDescent="0.25">
      <c r="A47" s="173" t="s">
        <v>93</v>
      </c>
      <c r="B47">
        <v>0</v>
      </c>
      <c r="C47">
        <v>0</v>
      </c>
      <c r="D47">
        <v>31.9</v>
      </c>
      <c r="E47">
        <v>0</v>
      </c>
      <c r="F47">
        <v>0</v>
      </c>
      <c r="G47">
        <v>0</v>
      </c>
    </row>
    <row r="48" spans="1:7" ht="15" x14ac:dyDescent="0.25">
      <c r="A48" s="173" t="s">
        <v>95</v>
      </c>
      <c r="B48">
        <v>0</v>
      </c>
      <c r="C48">
        <v>0</v>
      </c>
      <c r="D48">
        <v>2.7</v>
      </c>
      <c r="E48">
        <v>13.2</v>
      </c>
      <c r="F48">
        <v>0</v>
      </c>
      <c r="G48">
        <v>0</v>
      </c>
    </row>
    <row r="49" spans="1:7" ht="15" x14ac:dyDescent="0.25">
      <c r="A49" s="173" t="s">
        <v>96</v>
      </c>
      <c r="B49">
        <v>12</v>
      </c>
      <c r="C49">
        <v>377</v>
      </c>
      <c r="D49">
        <v>754.6</v>
      </c>
      <c r="E49">
        <v>1441.7</v>
      </c>
      <c r="F49">
        <v>50</v>
      </c>
      <c r="G49">
        <v>0</v>
      </c>
    </row>
    <row r="50" spans="1:7" ht="15" x14ac:dyDescent="0.25">
      <c r="A50" s="173" t="s">
        <v>97</v>
      </c>
      <c r="B50">
        <v>0</v>
      </c>
      <c r="C50">
        <v>0</v>
      </c>
      <c r="D50">
        <v>35.1</v>
      </c>
      <c r="E50">
        <v>19.3</v>
      </c>
      <c r="F50">
        <v>0</v>
      </c>
      <c r="G50">
        <v>0</v>
      </c>
    </row>
    <row r="51" spans="1:7" ht="15" x14ac:dyDescent="0.25">
      <c r="A51" s="173" t="s">
        <v>284</v>
      </c>
      <c r="B51">
        <v>0</v>
      </c>
      <c r="C51">
        <v>0</v>
      </c>
      <c r="D51">
        <v>0</v>
      </c>
      <c r="E51">
        <v>2.2999999999999998</v>
      </c>
      <c r="F51">
        <v>0</v>
      </c>
      <c r="G51">
        <v>0</v>
      </c>
    </row>
    <row r="52" spans="1:7" ht="15" x14ac:dyDescent="0.25">
      <c r="A52" s="173" t="s">
        <v>176</v>
      </c>
      <c r="B52">
        <v>0</v>
      </c>
      <c r="C52">
        <v>0</v>
      </c>
      <c r="D52">
        <v>55.6</v>
      </c>
      <c r="E52">
        <v>0</v>
      </c>
      <c r="F52">
        <v>0</v>
      </c>
      <c r="G52">
        <v>0</v>
      </c>
    </row>
    <row r="53" spans="1:7" ht="15" x14ac:dyDescent="0.25">
      <c r="A53" s="173" t="s">
        <v>69</v>
      </c>
    </row>
    <row r="54" spans="1:7" ht="15" x14ac:dyDescent="0.25">
      <c r="A54" s="173" t="s">
        <v>98</v>
      </c>
      <c r="B54">
        <v>746.5</v>
      </c>
      <c r="C54">
        <v>978.7</v>
      </c>
      <c r="D54">
        <v>6090.4</v>
      </c>
      <c r="E54">
        <v>6747.1</v>
      </c>
      <c r="F54">
        <v>496.4</v>
      </c>
      <c r="G54">
        <v>0</v>
      </c>
    </row>
    <row r="55" spans="1:7" ht="15" x14ac:dyDescent="0.25">
      <c r="A55" s="173" t="s">
        <v>99</v>
      </c>
      <c r="B55">
        <v>2.2000000000000002</v>
      </c>
      <c r="C55">
        <v>3.1</v>
      </c>
      <c r="D55">
        <v>19.8</v>
      </c>
      <c r="E55">
        <v>13.7</v>
      </c>
      <c r="F55">
        <v>0</v>
      </c>
      <c r="G55">
        <v>0</v>
      </c>
    </row>
    <row r="56" spans="1:7" ht="15" x14ac:dyDescent="0.25">
      <c r="A56" s="173" t="s">
        <v>100</v>
      </c>
      <c r="B56">
        <v>5.6</v>
      </c>
      <c r="C56">
        <v>0</v>
      </c>
      <c r="D56">
        <v>16.600000000000001</v>
      </c>
      <c r="E56">
        <v>13.4</v>
      </c>
      <c r="F56">
        <v>5.6</v>
      </c>
      <c r="G56">
        <v>0</v>
      </c>
    </row>
    <row r="57" spans="1:7" ht="15" x14ac:dyDescent="0.25">
      <c r="A57" s="173" t="s">
        <v>101</v>
      </c>
      <c r="B57">
        <v>0</v>
      </c>
      <c r="C57">
        <v>0</v>
      </c>
      <c r="D57">
        <v>282.10000000000002</v>
      </c>
      <c r="E57">
        <v>95.7</v>
      </c>
      <c r="F57">
        <v>0</v>
      </c>
      <c r="G57">
        <v>0</v>
      </c>
    </row>
    <row r="58" spans="1:7" ht="15" x14ac:dyDescent="0.25">
      <c r="A58" s="173" t="s">
        <v>102</v>
      </c>
      <c r="B58">
        <v>9</v>
      </c>
      <c r="C58">
        <v>0</v>
      </c>
      <c r="D58">
        <v>67.2</v>
      </c>
      <c r="E58">
        <v>97.1</v>
      </c>
      <c r="F58">
        <v>8</v>
      </c>
      <c r="G58">
        <v>0</v>
      </c>
    </row>
    <row r="59" spans="1:7" ht="15" x14ac:dyDescent="0.25">
      <c r="A59" s="173" t="s">
        <v>103</v>
      </c>
      <c r="B59">
        <v>1</v>
      </c>
      <c r="C59">
        <v>7.3</v>
      </c>
      <c r="D59">
        <v>10.5</v>
      </c>
      <c r="E59">
        <v>61.9</v>
      </c>
      <c r="F59">
        <v>0</v>
      </c>
      <c r="G59">
        <v>0</v>
      </c>
    </row>
    <row r="60" spans="1:7" ht="15" x14ac:dyDescent="0.25">
      <c r="A60" s="173" t="s">
        <v>104</v>
      </c>
      <c r="B60">
        <v>0</v>
      </c>
      <c r="C60">
        <v>19</v>
      </c>
      <c r="D60">
        <v>309.39999999999998</v>
      </c>
      <c r="E60">
        <v>72.2</v>
      </c>
      <c r="F60">
        <v>0</v>
      </c>
      <c r="G60">
        <v>0</v>
      </c>
    </row>
    <row r="61" spans="1:7" ht="15" x14ac:dyDescent="0.25">
      <c r="A61" s="173" t="s">
        <v>105</v>
      </c>
      <c r="B61">
        <v>28</v>
      </c>
      <c r="C61">
        <v>82.2</v>
      </c>
      <c r="D61">
        <v>505.5</v>
      </c>
      <c r="E61">
        <v>604.9</v>
      </c>
      <c r="F61">
        <v>24</v>
      </c>
      <c r="G61">
        <v>0</v>
      </c>
    </row>
    <row r="62" spans="1:7" ht="15" x14ac:dyDescent="0.25">
      <c r="A62" s="173" t="s">
        <v>106</v>
      </c>
      <c r="B62">
        <v>20</v>
      </c>
      <c r="C62">
        <v>27.1</v>
      </c>
      <c r="D62">
        <v>239.7</v>
      </c>
      <c r="E62">
        <v>242.4</v>
      </c>
      <c r="F62">
        <v>33.6</v>
      </c>
      <c r="G62">
        <v>0</v>
      </c>
    </row>
    <row r="63" spans="1:7" ht="15" x14ac:dyDescent="0.25">
      <c r="A63" s="173" t="s">
        <v>107</v>
      </c>
      <c r="B63">
        <v>61.5</v>
      </c>
      <c r="C63">
        <v>0</v>
      </c>
      <c r="D63">
        <v>340.9</v>
      </c>
      <c r="E63">
        <v>155.80000000000001</v>
      </c>
      <c r="F63">
        <v>13.3</v>
      </c>
      <c r="G63">
        <v>0</v>
      </c>
    </row>
    <row r="64" spans="1:7" ht="15" x14ac:dyDescent="0.25">
      <c r="A64" s="173" t="s">
        <v>108</v>
      </c>
      <c r="B64">
        <v>0</v>
      </c>
      <c r="C64">
        <v>0</v>
      </c>
      <c r="D64">
        <v>1.8</v>
      </c>
      <c r="E64">
        <v>0</v>
      </c>
      <c r="F64">
        <v>0</v>
      </c>
      <c r="G64">
        <v>0</v>
      </c>
    </row>
    <row r="65" spans="1:7" ht="15" x14ac:dyDescent="0.25">
      <c r="A65" s="173" t="s">
        <v>109</v>
      </c>
      <c r="B65">
        <v>51.7</v>
      </c>
      <c r="C65">
        <v>37.4</v>
      </c>
      <c r="D65">
        <v>247.6</v>
      </c>
      <c r="E65">
        <v>493.9</v>
      </c>
      <c r="F65">
        <v>26.8</v>
      </c>
      <c r="G65">
        <v>0</v>
      </c>
    </row>
    <row r="66" spans="1:7" ht="15" x14ac:dyDescent="0.25">
      <c r="A66" s="173" t="s">
        <v>110</v>
      </c>
      <c r="B66">
        <v>0</v>
      </c>
      <c r="C66">
        <v>0</v>
      </c>
      <c r="D66">
        <v>26.2</v>
      </c>
      <c r="E66">
        <v>32.799999999999997</v>
      </c>
      <c r="F66">
        <v>0</v>
      </c>
      <c r="G66">
        <v>0</v>
      </c>
    </row>
    <row r="67" spans="1:7" ht="15" x14ac:dyDescent="0.25">
      <c r="A67" s="173" t="s">
        <v>111</v>
      </c>
      <c r="B67">
        <v>0</v>
      </c>
      <c r="C67">
        <v>0</v>
      </c>
      <c r="D67">
        <v>33.4</v>
      </c>
      <c r="E67">
        <v>183.3</v>
      </c>
      <c r="F67">
        <v>0</v>
      </c>
      <c r="G67">
        <v>0</v>
      </c>
    </row>
    <row r="68" spans="1:7" ht="15" x14ac:dyDescent="0.25">
      <c r="A68" s="173" t="s">
        <v>112</v>
      </c>
      <c r="B68">
        <v>55.8</v>
      </c>
      <c r="C68">
        <v>33</v>
      </c>
      <c r="D68">
        <v>269.39999999999998</v>
      </c>
      <c r="E68">
        <v>264.60000000000002</v>
      </c>
      <c r="F68">
        <v>38.5</v>
      </c>
      <c r="G68">
        <v>0</v>
      </c>
    </row>
    <row r="69" spans="1:7" ht="15" x14ac:dyDescent="0.25">
      <c r="A69" s="173" t="s">
        <v>113</v>
      </c>
      <c r="B69">
        <v>22</v>
      </c>
      <c r="C69">
        <v>22</v>
      </c>
      <c r="D69">
        <v>151.4</v>
      </c>
      <c r="E69">
        <v>151.19999999999999</v>
      </c>
      <c r="F69">
        <v>0</v>
      </c>
      <c r="G69">
        <v>0</v>
      </c>
    </row>
    <row r="70" spans="1:7" ht="15" x14ac:dyDescent="0.25">
      <c r="A70" s="173" t="s">
        <v>114</v>
      </c>
      <c r="B70">
        <v>9.1</v>
      </c>
      <c r="C70">
        <v>7</v>
      </c>
      <c r="D70">
        <v>33.5</v>
      </c>
      <c r="E70">
        <v>39.799999999999997</v>
      </c>
      <c r="F70">
        <v>0</v>
      </c>
      <c r="G70">
        <v>0</v>
      </c>
    </row>
    <row r="71" spans="1:7" ht="15" x14ac:dyDescent="0.25">
      <c r="A71" s="173" t="s">
        <v>115</v>
      </c>
      <c r="B71">
        <v>349.3</v>
      </c>
      <c r="C71">
        <v>495.1</v>
      </c>
      <c r="D71">
        <v>2838.8</v>
      </c>
      <c r="E71">
        <v>3182.2</v>
      </c>
      <c r="F71">
        <v>243.2</v>
      </c>
      <c r="G71">
        <v>0</v>
      </c>
    </row>
    <row r="72" spans="1:7" ht="15" x14ac:dyDescent="0.25">
      <c r="A72" s="173" t="s">
        <v>117</v>
      </c>
      <c r="B72">
        <v>6.8</v>
      </c>
      <c r="C72">
        <v>23</v>
      </c>
      <c r="D72">
        <v>63.8</v>
      </c>
      <c r="E72">
        <v>109.6</v>
      </c>
      <c r="F72">
        <v>0</v>
      </c>
      <c r="G72">
        <v>0</v>
      </c>
    </row>
    <row r="73" spans="1:7" ht="15" x14ac:dyDescent="0.25">
      <c r="A73" s="173" t="s">
        <v>118</v>
      </c>
      <c r="B73">
        <v>24</v>
      </c>
      <c r="C73">
        <v>21</v>
      </c>
      <c r="D73">
        <v>137.5</v>
      </c>
      <c r="E73">
        <v>123.1</v>
      </c>
      <c r="F73">
        <v>24.5</v>
      </c>
      <c r="G73">
        <v>0</v>
      </c>
    </row>
    <row r="74" spans="1:7" ht="15" x14ac:dyDescent="0.25">
      <c r="A74" s="173" t="s">
        <v>119</v>
      </c>
      <c r="B74">
        <v>21.5</v>
      </c>
      <c r="C74">
        <v>90.2</v>
      </c>
      <c r="D74">
        <v>143.80000000000001</v>
      </c>
      <c r="E74">
        <v>209.6</v>
      </c>
      <c r="F74">
        <v>54</v>
      </c>
      <c r="G74">
        <v>0</v>
      </c>
    </row>
    <row r="75" spans="1:7" ht="15" x14ac:dyDescent="0.25">
      <c r="A75" s="173" t="s">
        <v>120</v>
      </c>
      <c r="B75">
        <v>0.6</v>
      </c>
      <c r="C75">
        <v>90.7</v>
      </c>
      <c r="D75">
        <v>107.4</v>
      </c>
      <c r="E75">
        <v>207.6</v>
      </c>
      <c r="F75">
        <v>6</v>
      </c>
      <c r="G75">
        <v>0</v>
      </c>
    </row>
    <row r="76" spans="1:7" ht="15" x14ac:dyDescent="0.25">
      <c r="A76" s="173" t="s">
        <v>121</v>
      </c>
      <c r="B76">
        <v>25.2</v>
      </c>
      <c r="C76">
        <v>20.7</v>
      </c>
      <c r="D76">
        <v>91.4</v>
      </c>
      <c r="E76">
        <v>100</v>
      </c>
      <c r="F76">
        <v>18.899999999999999</v>
      </c>
      <c r="G76">
        <v>0</v>
      </c>
    </row>
    <row r="77" spans="1:7" ht="15" x14ac:dyDescent="0.25">
      <c r="A77" s="173" t="s">
        <v>122</v>
      </c>
      <c r="B77">
        <v>53.2</v>
      </c>
      <c r="C77">
        <v>0</v>
      </c>
      <c r="D77">
        <v>152.69999999999999</v>
      </c>
      <c r="E77">
        <v>292.60000000000002</v>
      </c>
      <c r="F77">
        <v>0</v>
      </c>
      <c r="G77">
        <v>0</v>
      </c>
    </row>
    <row r="78" spans="1:7" ht="15" x14ac:dyDescent="0.25">
      <c r="A78" s="173" t="s">
        <v>65</v>
      </c>
      <c r="B78" t="s">
        <v>66</v>
      </c>
      <c r="C78" t="s">
        <v>67</v>
      </c>
      <c r="D78" t="s">
        <v>66</v>
      </c>
      <c r="E78" t="s">
        <v>66</v>
      </c>
      <c r="F78" t="s">
        <v>66</v>
      </c>
      <c r="G78" t="s">
        <v>68</v>
      </c>
    </row>
    <row r="79" spans="1:7" ht="15" x14ac:dyDescent="0.25">
      <c r="A79" s="173" t="s">
        <v>123</v>
      </c>
      <c r="B79">
        <v>2119.9</v>
      </c>
      <c r="C79">
        <v>2257.6</v>
      </c>
      <c r="D79">
        <v>16194.3</v>
      </c>
      <c r="E79">
        <v>16896.099999999999</v>
      </c>
      <c r="F79">
        <v>835</v>
      </c>
      <c r="G79">
        <v>0</v>
      </c>
    </row>
    <row r="80" spans="1:7" ht="15" x14ac:dyDescent="0.25">
      <c r="A80" s="173" t="s">
        <v>124</v>
      </c>
      <c r="B80">
        <v>377.1</v>
      </c>
      <c r="C80">
        <v>143.19999999999999</v>
      </c>
      <c r="D80">
        <v>0</v>
      </c>
      <c r="E80">
        <v>0</v>
      </c>
      <c r="F80">
        <v>177.4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173" t="s">
        <v>125</v>
      </c>
      <c r="B82">
        <v>2497</v>
      </c>
      <c r="C82">
        <v>2400.8000000000002</v>
      </c>
      <c r="D82">
        <v>16194.3</v>
      </c>
      <c r="E82">
        <v>16896.099999999999</v>
      </c>
      <c r="F82">
        <v>1012.3</v>
      </c>
      <c r="G82">
        <v>0</v>
      </c>
    </row>
    <row r="83" spans="1:7" ht="15" x14ac:dyDescent="0.25">
      <c r="A83" s="173" t="s">
        <v>126</v>
      </c>
      <c r="B83" t="s">
        <v>45</v>
      </c>
      <c r="C83" t="s">
        <v>45</v>
      </c>
      <c r="D83">
        <v>0</v>
      </c>
      <c r="E83">
        <v>0</v>
      </c>
      <c r="F83" t="s">
        <v>45</v>
      </c>
      <c r="G83" t="s">
        <v>45</v>
      </c>
    </row>
    <row r="84" spans="1:7" ht="15" x14ac:dyDescent="0.25">
      <c r="A84" s="173" t="s">
        <v>127</v>
      </c>
      <c r="B84">
        <v>0</v>
      </c>
      <c r="C84">
        <v>0</v>
      </c>
      <c r="D84" t="s">
        <v>45</v>
      </c>
      <c r="E84" t="s">
        <v>45</v>
      </c>
      <c r="F84">
        <v>0</v>
      </c>
      <c r="G84">
        <v>0</v>
      </c>
    </row>
    <row r="85" spans="1:7" ht="15" x14ac:dyDescent="0.25">
      <c r="A85" s="173" t="s">
        <v>65</v>
      </c>
      <c r="B85" t="s">
        <v>66</v>
      </c>
      <c r="C85" t="s">
        <v>67</v>
      </c>
      <c r="D85" t="s">
        <v>66</v>
      </c>
      <c r="E85" t="s">
        <v>66</v>
      </c>
      <c r="F85" t="s">
        <v>66</v>
      </c>
      <c r="G85" t="s">
        <v>68</v>
      </c>
    </row>
  </sheetData>
  <pageMargins left="0.7" right="0.7" top="0.75" bottom="0.75" header="0.3" footer="0.3"/>
  <pageSetup orientation="portrait" horizontalDpi="1200" verticalDpi="1200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4C4EA-3C4F-4FB1-A2E6-F122820E1BB1}">
  <dimension ref="A1:G83"/>
  <sheetViews>
    <sheetView topLeftCell="A56" workbookViewId="0">
      <selection activeCell="A77" sqref="A77"/>
    </sheetView>
  </sheetViews>
  <sheetFormatPr defaultRowHeight="13.2" x14ac:dyDescent="0.25"/>
  <cols>
    <col min="1" max="1" width="20.44140625" customWidth="1"/>
    <col min="2" max="2" width="12.109375" customWidth="1"/>
    <col min="3" max="3" width="10.5546875" customWidth="1"/>
    <col min="4" max="4" width="14.109375" customWidth="1"/>
    <col min="5" max="5" width="11.33203125" customWidth="1"/>
    <col min="6" max="6" width="12.88671875" customWidth="1"/>
    <col min="7" max="7" width="11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291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163</v>
      </c>
      <c r="B7" t="s">
        <v>57</v>
      </c>
      <c r="C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0</v>
      </c>
      <c r="C12">
        <v>55</v>
      </c>
      <c r="D12">
        <v>358.2</v>
      </c>
      <c r="E12">
        <v>237.6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71</v>
      </c>
      <c r="B14">
        <v>0</v>
      </c>
      <c r="C14">
        <v>55</v>
      </c>
      <c r="D14">
        <v>303.89999999999998</v>
      </c>
      <c r="E14">
        <v>208.8</v>
      </c>
      <c r="F14">
        <v>0</v>
      </c>
      <c r="G14">
        <v>0</v>
      </c>
    </row>
    <row r="15" spans="1:7" ht="15" x14ac:dyDescent="0.25">
      <c r="A15" s="173" t="s">
        <v>172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73" t="s">
        <v>73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324.2</v>
      </c>
      <c r="C20">
        <v>285.89999999999998</v>
      </c>
      <c r="D20">
        <v>1776.4</v>
      </c>
      <c r="E20">
        <v>2064.3000000000002</v>
      </c>
      <c r="F20">
        <v>58.7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206.2</v>
      </c>
      <c r="C22">
        <v>90</v>
      </c>
      <c r="D22">
        <v>656.8</v>
      </c>
      <c r="E22">
        <v>828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6.7</v>
      </c>
      <c r="C24">
        <v>0</v>
      </c>
      <c r="D24">
        <v>1091.5</v>
      </c>
      <c r="E24">
        <v>847.9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880.7</v>
      </c>
      <c r="C26">
        <v>562.5</v>
      </c>
      <c r="D26">
        <v>4827.2</v>
      </c>
      <c r="E26">
        <v>4474.3999999999996</v>
      </c>
      <c r="F26">
        <v>47.8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48.3</v>
      </c>
      <c r="E27">
        <v>10.5</v>
      </c>
      <c r="F27">
        <v>0</v>
      </c>
      <c r="G27">
        <v>0</v>
      </c>
    </row>
    <row r="28" spans="1:7" ht="15" x14ac:dyDescent="0.25">
      <c r="A28" s="173" t="s">
        <v>79</v>
      </c>
      <c r="B28">
        <v>0.8</v>
      </c>
      <c r="C28">
        <v>1</v>
      </c>
      <c r="D28">
        <v>2.2999999999999998</v>
      </c>
      <c r="E28">
        <v>2.2999999999999998</v>
      </c>
      <c r="F28">
        <v>0</v>
      </c>
      <c r="G28">
        <v>0</v>
      </c>
    </row>
    <row r="29" spans="1:7" ht="15" x14ac:dyDescent="0.25">
      <c r="A29" s="173" t="s">
        <v>80</v>
      </c>
      <c r="B29">
        <v>10</v>
      </c>
      <c r="C29">
        <v>55</v>
      </c>
      <c r="D29">
        <v>335.4</v>
      </c>
      <c r="E29">
        <v>67</v>
      </c>
      <c r="F29">
        <v>0</v>
      </c>
      <c r="G29">
        <v>0</v>
      </c>
    </row>
    <row r="30" spans="1:7" ht="15" x14ac:dyDescent="0.25">
      <c r="A30" s="173" t="s">
        <v>173</v>
      </c>
      <c r="B30">
        <v>0</v>
      </c>
      <c r="C30">
        <v>0</v>
      </c>
      <c r="D30">
        <v>367.1</v>
      </c>
      <c r="E30">
        <v>0</v>
      </c>
      <c r="F30">
        <v>0</v>
      </c>
      <c r="G30">
        <v>0</v>
      </c>
    </row>
    <row r="31" spans="1:7" ht="15" x14ac:dyDescent="0.25">
      <c r="A31" s="173" t="s">
        <v>81</v>
      </c>
      <c r="B31">
        <v>226.4</v>
      </c>
      <c r="C31">
        <v>125.5</v>
      </c>
      <c r="D31">
        <v>1115.8</v>
      </c>
      <c r="E31">
        <v>1123</v>
      </c>
      <c r="F31">
        <v>0.3</v>
      </c>
      <c r="G31">
        <v>0</v>
      </c>
    </row>
    <row r="32" spans="1:7" ht="15" x14ac:dyDescent="0.25">
      <c r="A32" s="173" t="s">
        <v>82</v>
      </c>
      <c r="B32">
        <v>1.1000000000000001</v>
      </c>
      <c r="C32">
        <v>2.5</v>
      </c>
      <c r="D32">
        <v>63.8</v>
      </c>
      <c r="E32">
        <v>123.7</v>
      </c>
      <c r="F32">
        <v>0</v>
      </c>
      <c r="G32">
        <v>0</v>
      </c>
    </row>
    <row r="33" spans="1:7" ht="15" x14ac:dyDescent="0.25">
      <c r="A33" s="173" t="s">
        <v>83</v>
      </c>
      <c r="B33">
        <v>447</v>
      </c>
      <c r="C33">
        <v>307</v>
      </c>
      <c r="D33">
        <v>1841.8</v>
      </c>
      <c r="E33">
        <v>2413.3000000000002</v>
      </c>
      <c r="F33">
        <v>0</v>
      </c>
      <c r="G33">
        <v>0</v>
      </c>
    </row>
    <row r="34" spans="1:7" ht="15" x14ac:dyDescent="0.25">
      <c r="A34" s="173" t="s">
        <v>85</v>
      </c>
      <c r="B34">
        <v>22</v>
      </c>
      <c r="C34">
        <v>0</v>
      </c>
      <c r="D34">
        <v>46.5</v>
      </c>
      <c r="E34">
        <v>43.1</v>
      </c>
      <c r="F34">
        <v>0</v>
      </c>
      <c r="G34">
        <v>0</v>
      </c>
    </row>
    <row r="35" spans="1:7" ht="15" x14ac:dyDescent="0.25">
      <c r="A35" s="173" t="s">
        <v>86</v>
      </c>
      <c r="B35">
        <v>141.4</v>
      </c>
      <c r="C35">
        <v>62.3</v>
      </c>
      <c r="D35">
        <v>494.8</v>
      </c>
      <c r="E35">
        <v>494.3</v>
      </c>
      <c r="F35">
        <v>47.5</v>
      </c>
      <c r="G35">
        <v>0</v>
      </c>
    </row>
    <row r="36" spans="1:7" ht="15" x14ac:dyDescent="0.25">
      <c r="A36" s="173" t="s">
        <v>87</v>
      </c>
      <c r="B36">
        <v>0</v>
      </c>
      <c r="C36">
        <v>0</v>
      </c>
      <c r="D36">
        <v>29</v>
      </c>
      <c r="E36">
        <v>44</v>
      </c>
      <c r="F36">
        <v>0</v>
      </c>
      <c r="G36">
        <v>0</v>
      </c>
    </row>
    <row r="37" spans="1:7" ht="15" x14ac:dyDescent="0.25">
      <c r="A37" s="173" t="s">
        <v>88</v>
      </c>
      <c r="B37">
        <v>32</v>
      </c>
      <c r="C37">
        <v>9.1999999999999993</v>
      </c>
      <c r="D37">
        <v>324.89999999999998</v>
      </c>
      <c r="E37">
        <v>153.30000000000001</v>
      </c>
      <c r="F37">
        <v>0</v>
      </c>
      <c r="G37">
        <v>0</v>
      </c>
    </row>
    <row r="38" spans="1:7" ht="15" x14ac:dyDescent="0.25">
      <c r="A38" s="173" t="s">
        <v>89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73" t="s">
        <v>69</v>
      </c>
    </row>
    <row r="40" spans="1:7" ht="15" x14ac:dyDescent="0.25">
      <c r="A40" s="173" t="s">
        <v>90</v>
      </c>
      <c r="B40">
        <v>105</v>
      </c>
      <c r="C40">
        <v>423</v>
      </c>
      <c r="D40">
        <v>1163.7</v>
      </c>
      <c r="E40">
        <v>1548.7</v>
      </c>
      <c r="F40">
        <v>50</v>
      </c>
      <c r="G40">
        <v>0</v>
      </c>
    </row>
    <row r="41" spans="1:7" ht="15" x14ac:dyDescent="0.25">
      <c r="A41" s="173" t="s">
        <v>91</v>
      </c>
      <c r="B41">
        <v>33</v>
      </c>
      <c r="C41">
        <v>0</v>
      </c>
      <c r="D41">
        <v>111.8</v>
      </c>
      <c r="E41">
        <v>33.9</v>
      </c>
      <c r="F41">
        <v>0</v>
      </c>
      <c r="G41">
        <v>0</v>
      </c>
    </row>
    <row r="42" spans="1:7" ht="15" x14ac:dyDescent="0.25">
      <c r="A42" s="173" t="s">
        <v>283</v>
      </c>
      <c r="B42">
        <v>0</v>
      </c>
      <c r="C42">
        <v>0</v>
      </c>
      <c r="D42">
        <v>0</v>
      </c>
      <c r="E42">
        <v>23</v>
      </c>
      <c r="F42">
        <v>0</v>
      </c>
      <c r="G42">
        <v>0</v>
      </c>
    </row>
    <row r="43" spans="1:7" ht="15" x14ac:dyDescent="0.25">
      <c r="A43" s="173" t="s">
        <v>174</v>
      </c>
      <c r="B43">
        <v>10</v>
      </c>
      <c r="C43">
        <v>0</v>
      </c>
      <c r="D43">
        <v>0</v>
      </c>
      <c r="E43">
        <v>0</v>
      </c>
      <c r="F43">
        <v>0</v>
      </c>
      <c r="G43">
        <v>0</v>
      </c>
    </row>
    <row r="44" spans="1:7" ht="15" x14ac:dyDescent="0.25">
      <c r="A44" s="173" t="s">
        <v>92</v>
      </c>
      <c r="B44">
        <v>50</v>
      </c>
      <c r="C44">
        <v>0</v>
      </c>
      <c r="D44">
        <v>125.5</v>
      </c>
      <c r="E44">
        <v>0</v>
      </c>
      <c r="F44">
        <v>0</v>
      </c>
      <c r="G44">
        <v>0</v>
      </c>
    </row>
    <row r="45" spans="1:7" ht="15" x14ac:dyDescent="0.25">
      <c r="A45" s="173" t="s">
        <v>175</v>
      </c>
      <c r="B45">
        <v>0</v>
      </c>
      <c r="C45">
        <v>0</v>
      </c>
      <c r="D45">
        <v>46.6</v>
      </c>
      <c r="E45">
        <v>26</v>
      </c>
      <c r="F45">
        <v>0</v>
      </c>
      <c r="G45">
        <v>0</v>
      </c>
    </row>
    <row r="46" spans="1:7" ht="15" x14ac:dyDescent="0.25">
      <c r="A46" s="173" t="s">
        <v>93</v>
      </c>
      <c r="B46">
        <v>0</v>
      </c>
      <c r="C46">
        <v>0</v>
      </c>
      <c r="D46">
        <v>31.9</v>
      </c>
      <c r="E46">
        <v>0</v>
      </c>
      <c r="F46">
        <v>0</v>
      </c>
      <c r="G46">
        <v>0</v>
      </c>
    </row>
    <row r="47" spans="1:7" ht="15" x14ac:dyDescent="0.25">
      <c r="A47" s="173" t="s">
        <v>95</v>
      </c>
      <c r="B47">
        <v>0</v>
      </c>
      <c r="C47">
        <v>0</v>
      </c>
      <c r="D47">
        <v>2.7</v>
      </c>
      <c r="E47">
        <v>13.2</v>
      </c>
      <c r="F47">
        <v>0</v>
      </c>
      <c r="G47">
        <v>0</v>
      </c>
    </row>
    <row r="48" spans="1:7" ht="15" x14ac:dyDescent="0.25">
      <c r="A48" s="173" t="s">
        <v>96</v>
      </c>
      <c r="B48">
        <v>12</v>
      </c>
      <c r="C48">
        <v>423</v>
      </c>
      <c r="D48">
        <v>754.6</v>
      </c>
      <c r="E48">
        <v>1433.2</v>
      </c>
      <c r="F48">
        <v>50</v>
      </c>
      <c r="G48">
        <v>0</v>
      </c>
    </row>
    <row r="49" spans="1:7" ht="15" x14ac:dyDescent="0.25">
      <c r="A49" s="173" t="s">
        <v>97</v>
      </c>
      <c r="B49">
        <v>0</v>
      </c>
      <c r="C49">
        <v>0</v>
      </c>
      <c r="D49">
        <v>35.1</v>
      </c>
      <c r="E49">
        <v>19.3</v>
      </c>
      <c r="F49">
        <v>0</v>
      </c>
      <c r="G49">
        <v>0</v>
      </c>
    </row>
    <row r="50" spans="1:7" ht="15" x14ac:dyDescent="0.25">
      <c r="A50" s="173" t="s">
        <v>176</v>
      </c>
      <c r="B50">
        <v>0</v>
      </c>
      <c r="C50">
        <v>0</v>
      </c>
      <c r="D50">
        <v>55.6</v>
      </c>
      <c r="E50">
        <v>0</v>
      </c>
      <c r="F50">
        <v>0</v>
      </c>
      <c r="G50">
        <v>0</v>
      </c>
    </row>
    <row r="51" spans="1:7" ht="15" x14ac:dyDescent="0.25">
      <c r="A51" s="173" t="s">
        <v>69</v>
      </c>
    </row>
    <row r="52" spans="1:7" ht="15" x14ac:dyDescent="0.25">
      <c r="A52" s="173" t="s">
        <v>98</v>
      </c>
      <c r="B52">
        <v>811.9</v>
      </c>
      <c r="C52">
        <v>1023</v>
      </c>
      <c r="D52">
        <v>6016.9</v>
      </c>
      <c r="E52">
        <v>6649.3</v>
      </c>
      <c r="F52">
        <v>482.4</v>
      </c>
      <c r="G52">
        <v>0</v>
      </c>
    </row>
    <row r="53" spans="1:7" ht="15" x14ac:dyDescent="0.25">
      <c r="A53" s="173" t="s">
        <v>99</v>
      </c>
      <c r="B53">
        <v>5.3</v>
      </c>
      <c r="C53">
        <v>3.1</v>
      </c>
      <c r="D53">
        <v>16.8</v>
      </c>
      <c r="E53">
        <v>13.7</v>
      </c>
      <c r="F53">
        <v>0</v>
      </c>
      <c r="G53">
        <v>0</v>
      </c>
    </row>
    <row r="54" spans="1:7" ht="15" x14ac:dyDescent="0.25">
      <c r="A54" s="173" t="s">
        <v>100</v>
      </c>
      <c r="B54">
        <v>5.6</v>
      </c>
      <c r="C54">
        <v>0</v>
      </c>
      <c r="D54">
        <v>16.600000000000001</v>
      </c>
      <c r="E54">
        <v>13.4</v>
      </c>
      <c r="F54">
        <v>5.6</v>
      </c>
      <c r="G54">
        <v>0</v>
      </c>
    </row>
    <row r="55" spans="1:7" ht="15" x14ac:dyDescent="0.25">
      <c r="A55" s="173" t="s">
        <v>101</v>
      </c>
      <c r="B55">
        <v>0</v>
      </c>
      <c r="C55">
        <v>0</v>
      </c>
      <c r="D55">
        <v>282.10000000000002</v>
      </c>
      <c r="E55">
        <v>95.7</v>
      </c>
      <c r="F55">
        <v>0</v>
      </c>
      <c r="G55">
        <v>0</v>
      </c>
    </row>
    <row r="56" spans="1:7" ht="15" x14ac:dyDescent="0.25">
      <c r="A56" s="173" t="s">
        <v>102</v>
      </c>
      <c r="B56">
        <v>9</v>
      </c>
      <c r="C56">
        <v>0</v>
      </c>
      <c r="D56">
        <v>67.2</v>
      </c>
      <c r="E56">
        <v>82.4</v>
      </c>
      <c r="F56">
        <v>8</v>
      </c>
      <c r="G56">
        <v>0</v>
      </c>
    </row>
    <row r="57" spans="1:7" ht="15" x14ac:dyDescent="0.25">
      <c r="A57" s="173" t="s">
        <v>103</v>
      </c>
      <c r="B57">
        <v>1.2</v>
      </c>
      <c r="C57">
        <v>7.5</v>
      </c>
      <c r="D57">
        <v>10.4</v>
      </c>
      <c r="E57">
        <v>60.7</v>
      </c>
      <c r="F57">
        <v>0</v>
      </c>
      <c r="G57">
        <v>0</v>
      </c>
    </row>
    <row r="58" spans="1:7" ht="15" x14ac:dyDescent="0.25">
      <c r="A58" s="173" t="s">
        <v>104</v>
      </c>
      <c r="B58">
        <v>0</v>
      </c>
      <c r="C58">
        <v>12</v>
      </c>
      <c r="D58">
        <v>309.39999999999998</v>
      </c>
      <c r="E58">
        <v>72.2</v>
      </c>
      <c r="F58">
        <v>0</v>
      </c>
      <c r="G58">
        <v>0</v>
      </c>
    </row>
    <row r="59" spans="1:7" ht="15" x14ac:dyDescent="0.25">
      <c r="A59" s="173" t="s">
        <v>105</v>
      </c>
      <c r="B59">
        <v>28</v>
      </c>
      <c r="C59">
        <v>122.4</v>
      </c>
      <c r="D59">
        <v>505.5</v>
      </c>
      <c r="E59">
        <v>577.6</v>
      </c>
      <c r="F59">
        <v>20.5</v>
      </c>
      <c r="G59">
        <v>0</v>
      </c>
    </row>
    <row r="60" spans="1:7" ht="15" x14ac:dyDescent="0.25">
      <c r="A60" s="173" t="s">
        <v>106</v>
      </c>
      <c r="B60">
        <v>20</v>
      </c>
      <c r="C60">
        <v>19.8</v>
      </c>
      <c r="D60">
        <v>239.7</v>
      </c>
      <c r="E60">
        <v>226.3</v>
      </c>
      <c r="F60">
        <v>33.6</v>
      </c>
      <c r="G60">
        <v>0</v>
      </c>
    </row>
    <row r="61" spans="1:7" ht="15" x14ac:dyDescent="0.25">
      <c r="A61" s="173" t="s">
        <v>107</v>
      </c>
      <c r="B61">
        <v>61.5</v>
      </c>
      <c r="C61">
        <v>0</v>
      </c>
      <c r="D61">
        <v>340.9</v>
      </c>
      <c r="E61">
        <v>155.80000000000001</v>
      </c>
      <c r="F61">
        <v>13.3</v>
      </c>
      <c r="G61">
        <v>0</v>
      </c>
    </row>
    <row r="62" spans="1:7" ht="15" x14ac:dyDescent="0.25">
      <c r="A62" s="173" t="s">
        <v>108</v>
      </c>
      <c r="B62">
        <v>0</v>
      </c>
      <c r="C62">
        <v>0</v>
      </c>
      <c r="D62">
        <v>1.8</v>
      </c>
      <c r="E62">
        <v>0</v>
      </c>
      <c r="F62">
        <v>0</v>
      </c>
      <c r="G62">
        <v>0</v>
      </c>
    </row>
    <row r="63" spans="1:7" ht="15" x14ac:dyDescent="0.25">
      <c r="A63" s="173" t="s">
        <v>109</v>
      </c>
      <c r="B63">
        <v>51.7</v>
      </c>
      <c r="C63">
        <v>59.6</v>
      </c>
      <c r="D63">
        <v>247.6</v>
      </c>
      <c r="E63">
        <v>493.9</v>
      </c>
      <c r="F63">
        <v>26.8</v>
      </c>
      <c r="G63">
        <v>0</v>
      </c>
    </row>
    <row r="64" spans="1:7" ht="15" x14ac:dyDescent="0.25">
      <c r="A64" s="173" t="s">
        <v>110</v>
      </c>
      <c r="B64">
        <v>0</v>
      </c>
      <c r="C64">
        <v>0</v>
      </c>
      <c r="D64">
        <v>26.2</v>
      </c>
      <c r="E64">
        <v>32.799999999999997</v>
      </c>
      <c r="F64">
        <v>0</v>
      </c>
      <c r="G64">
        <v>0</v>
      </c>
    </row>
    <row r="65" spans="1:7" ht="15" x14ac:dyDescent="0.25">
      <c r="A65" s="173" t="s">
        <v>111</v>
      </c>
      <c r="B65">
        <v>0</v>
      </c>
      <c r="C65">
        <v>0</v>
      </c>
      <c r="D65">
        <v>33.4</v>
      </c>
      <c r="E65">
        <v>183.3</v>
      </c>
      <c r="F65">
        <v>0</v>
      </c>
      <c r="G65">
        <v>0</v>
      </c>
    </row>
    <row r="66" spans="1:7" ht="15" x14ac:dyDescent="0.25">
      <c r="A66" s="173" t="s">
        <v>112</v>
      </c>
      <c r="B66">
        <v>65.8</v>
      </c>
      <c r="C66">
        <v>33</v>
      </c>
      <c r="D66">
        <v>258.60000000000002</v>
      </c>
      <c r="E66">
        <v>264.60000000000002</v>
      </c>
      <c r="F66">
        <v>23</v>
      </c>
      <c r="G66">
        <v>0</v>
      </c>
    </row>
    <row r="67" spans="1:7" ht="15" x14ac:dyDescent="0.25">
      <c r="A67" s="173" t="s">
        <v>113</v>
      </c>
      <c r="B67">
        <v>22</v>
      </c>
      <c r="C67">
        <v>22</v>
      </c>
      <c r="D67">
        <v>151.4</v>
      </c>
      <c r="E67">
        <v>151.19999999999999</v>
      </c>
      <c r="F67">
        <v>0</v>
      </c>
      <c r="G67">
        <v>0</v>
      </c>
    </row>
    <row r="68" spans="1:7" ht="15" x14ac:dyDescent="0.25">
      <c r="A68" s="173" t="s">
        <v>114</v>
      </c>
      <c r="B68">
        <v>3.7</v>
      </c>
      <c r="C68">
        <v>7</v>
      </c>
      <c r="D68">
        <v>31.9</v>
      </c>
      <c r="E68">
        <v>39.799999999999997</v>
      </c>
      <c r="F68">
        <v>0</v>
      </c>
      <c r="G68">
        <v>0</v>
      </c>
    </row>
    <row r="69" spans="1:7" ht="15" x14ac:dyDescent="0.25">
      <c r="A69" s="173" t="s">
        <v>115</v>
      </c>
      <c r="B69">
        <v>406.8</v>
      </c>
      <c r="C69">
        <v>491.3</v>
      </c>
      <c r="D69">
        <v>2780.9</v>
      </c>
      <c r="E69">
        <v>3143.6</v>
      </c>
      <c r="F69">
        <v>248.2</v>
      </c>
      <c r="G69">
        <v>0</v>
      </c>
    </row>
    <row r="70" spans="1:7" ht="15" x14ac:dyDescent="0.25">
      <c r="A70" s="173" t="s">
        <v>117</v>
      </c>
      <c r="B70">
        <v>6.8</v>
      </c>
      <c r="C70">
        <v>23</v>
      </c>
      <c r="D70">
        <v>63.8</v>
      </c>
      <c r="E70">
        <v>109.6</v>
      </c>
      <c r="F70">
        <v>0</v>
      </c>
      <c r="G70">
        <v>0</v>
      </c>
    </row>
    <row r="71" spans="1:7" ht="15" x14ac:dyDescent="0.25">
      <c r="A71" s="173" t="s">
        <v>118</v>
      </c>
      <c r="B71">
        <v>24</v>
      </c>
      <c r="C71">
        <v>21</v>
      </c>
      <c r="D71">
        <v>137.5</v>
      </c>
      <c r="E71">
        <v>123.1</v>
      </c>
      <c r="F71">
        <v>24.5</v>
      </c>
      <c r="G71">
        <v>0</v>
      </c>
    </row>
    <row r="72" spans="1:7" ht="15" x14ac:dyDescent="0.25">
      <c r="A72" s="173" t="s">
        <v>119</v>
      </c>
      <c r="B72">
        <v>21.5</v>
      </c>
      <c r="C72">
        <v>90.2</v>
      </c>
      <c r="D72">
        <v>143.80000000000001</v>
      </c>
      <c r="E72">
        <v>209.6</v>
      </c>
      <c r="F72">
        <v>54</v>
      </c>
      <c r="G72">
        <v>0</v>
      </c>
    </row>
    <row r="73" spans="1:7" ht="15" x14ac:dyDescent="0.25">
      <c r="A73" s="173" t="s">
        <v>120</v>
      </c>
      <c r="B73">
        <v>0.6</v>
      </c>
      <c r="C73">
        <v>90.7</v>
      </c>
      <c r="D73">
        <v>107.4</v>
      </c>
      <c r="E73">
        <v>207.6</v>
      </c>
      <c r="F73">
        <v>6</v>
      </c>
      <c r="G73">
        <v>0</v>
      </c>
    </row>
    <row r="74" spans="1:7" ht="15" x14ac:dyDescent="0.25">
      <c r="A74" s="173" t="s">
        <v>121</v>
      </c>
      <c r="B74">
        <v>25.2</v>
      </c>
      <c r="C74">
        <v>20.7</v>
      </c>
      <c r="D74">
        <v>91.4</v>
      </c>
      <c r="E74">
        <v>100</v>
      </c>
      <c r="F74">
        <v>18.899999999999999</v>
      </c>
      <c r="G74">
        <v>0</v>
      </c>
    </row>
    <row r="75" spans="1:7" ht="15" x14ac:dyDescent="0.25">
      <c r="A75" s="173" t="s">
        <v>122</v>
      </c>
      <c r="B75">
        <v>53.2</v>
      </c>
      <c r="C75">
        <v>0</v>
      </c>
      <c r="D75">
        <v>152.69999999999999</v>
      </c>
      <c r="E75">
        <v>292.60000000000002</v>
      </c>
      <c r="F75">
        <v>0</v>
      </c>
      <c r="G75">
        <v>0</v>
      </c>
    </row>
    <row r="76" spans="1:7" ht="15" x14ac:dyDescent="0.25">
      <c r="A76" s="173" t="s">
        <v>65</v>
      </c>
      <c r="B76" t="s">
        <v>66</v>
      </c>
      <c r="C76" t="s">
        <v>67</v>
      </c>
      <c r="D76" t="s">
        <v>66</v>
      </c>
      <c r="E76" t="s">
        <v>66</v>
      </c>
      <c r="F76" t="s">
        <v>66</v>
      </c>
      <c r="G76" t="s">
        <v>68</v>
      </c>
    </row>
    <row r="77" spans="1:7" ht="15" x14ac:dyDescent="0.25">
      <c r="A77" s="173" t="s">
        <v>123</v>
      </c>
      <c r="B77">
        <v>2334.6999999999998</v>
      </c>
      <c r="C77">
        <v>2439.5</v>
      </c>
      <c r="D77">
        <v>15890.7</v>
      </c>
      <c r="E77">
        <v>16650.099999999999</v>
      </c>
      <c r="F77">
        <v>638.9</v>
      </c>
      <c r="G77">
        <v>0</v>
      </c>
    </row>
    <row r="78" spans="1:7" ht="15" x14ac:dyDescent="0.25">
      <c r="A78" s="173" t="s">
        <v>124</v>
      </c>
      <c r="B78">
        <v>310.10000000000002</v>
      </c>
      <c r="C78">
        <v>175</v>
      </c>
      <c r="D78">
        <v>0</v>
      </c>
      <c r="E78">
        <v>0</v>
      </c>
      <c r="F78">
        <v>171.4</v>
      </c>
      <c r="G78">
        <v>0</v>
      </c>
    </row>
    <row r="79" spans="1:7" ht="15" x14ac:dyDescent="0.25">
      <c r="A79" s="173" t="s">
        <v>65</v>
      </c>
      <c r="B79" t="s">
        <v>66</v>
      </c>
      <c r="C79" t="s">
        <v>67</v>
      </c>
      <c r="D79" t="s">
        <v>66</v>
      </c>
      <c r="E79" t="s">
        <v>66</v>
      </c>
      <c r="F79" t="s">
        <v>66</v>
      </c>
      <c r="G79" t="s">
        <v>68</v>
      </c>
    </row>
    <row r="80" spans="1:7" ht="15" x14ac:dyDescent="0.25">
      <c r="A80" s="173" t="s">
        <v>125</v>
      </c>
      <c r="B80">
        <v>2644.8</v>
      </c>
      <c r="C80">
        <v>2614.5</v>
      </c>
      <c r="D80">
        <v>15890.7</v>
      </c>
      <c r="E80">
        <v>16650.099999999999</v>
      </c>
      <c r="F80">
        <v>810.2</v>
      </c>
      <c r="G80">
        <v>0</v>
      </c>
    </row>
    <row r="81" spans="1:7" ht="15" x14ac:dyDescent="0.25">
      <c r="A81" s="173" t="s">
        <v>126</v>
      </c>
      <c r="B81" t="s">
        <v>45</v>
      </c>
      <c r="C81" t="s">
        <v>45</v>
      </c>
      <c r="D81">
        <v>0</v>
      </c>
      <c r="E81">
        <v>0</v>
      </c>
      <c r="F81" t="s">
        <v>45</v>
      </c>
      <c r="G81" t="s">
        <v>45</v>
      </c>
    </row>
    <row r="82" spans="1:7" ht="15" x14ac:dyDescent="0.25">
      <c r="A82" s="173" t="s">
        <v>127</v>
      </c>
      <c r="B82">
        <v>0</v>
      </c>
      <c r="C82">
        <v>0</v>
      </c>
      <c r="D82" t="s">
        <v>45</v>
      </c>
      <c r="E82" t="s">
        <v>45</v>
      </c>
      <c r="F82">
        <v>0</v>
      </c>
      <c r="G82">
        <v>0</v>
      </c>
    </row>
    <row r="83" spans="1:7" ht="15" x14ac:dyDescent="0.25">
      <c r="A83" s="173" t="s">
        <v>65</v>
      </c>
      <c r="B83" t="s">
        <v>66</v>
      </c>
      <c r="C83" t="s">
        <v>67</v>
      </c>
      <c r="D83" t="s">
        <v>66</v>
      </c>
      <c r="E83" t="s">
        <v>66</v>
      </c>
      <c r="F83" t="s">
        <v>66</v>
      </c>
      <c r="G83" t="s">
        <v>68</v>
      </c>
    </row>
  </sheetData>
  <pageMargins left="0.7" right="0.7" top="0.75" bottom="0.75" header="0.3" footer="0.3"/>
  <pageSetup orientation="portrait" horizontalDpi="1200" verticalDpi="1200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4DB47-DE4C-462A-B381-2E72B2B73940}">
  <dimension ref="A1:G82"/>
  <sheetViews>
    <sheetView topLeftCell="A37" workbookViewId="0"/>
  </sheetViews>
  <sheetFormatPr defaultRowHeight="13.2" x14ac:dyDescent="0.25"/>
  <cols>
    <col min="1" max="1" width="20.109375" customWidth="1"/>
    <col min="2" max="2" width="11.6640625" customWidth="1"/>
    <col min="3" max="3" width="11.5546875" customWidth="1"/>
    <col min="4" max="4" width="12.109375" customWidth="1"/>
    <col min="5" max="5" width="10.44140625" customWidth="1"/>
    <col min="6" max="6" width="12.33203125" customWidth="1"/>
    <col min="7" max="7" width="10.441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292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0</v>
      </c>
      <c r="C12">
        <v>40</v>
      </c>
      <c r="D12">
        <v>358.2</v>
      </c>
      <c r="E12">
        <v>237.6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71</v>
      </c>
      <c r="B14">
        <v>0</v>
      </c>
      <c r="C14">
        <v>40</v>
      </c>
      <c r="D14">
        <v>303.89999999999998</v>
      </c>
      <c r="E14">
        <v>208.8</v>
      </c>
      <c r="F14">
        <v>0</v>
      </c>
      <c r="G14">
        <v>0</v>
      </c>
    </row>
    <row r="15" spans="1:7" ht="15" x14ac:dyDescent="0.25">
      <c r="A15" s="173" t="s">
        <v>172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73" t="s">
        <v>73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324.2</v>
      </c>
      <c r="C20">
        <v>330.6</v>
      </c>
      <c r="D20">
        <v>1776.4</v>
      </c>
      <c r="E20">
        <v>2028.4</v>
      </c>
      <c r="F20">
        <v>51.7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153.4</v>
      </c>
      <c r="C22">
        <v>144.9</v>
      </c>
      <c r="D22">
        <v>656.8</v>
      </c>
      <c r="E22">
        <v>770.9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7.9</v>
      </c>
      <c r="C24">
        <v>0</v>
      </c>
      <c r="D24">
        <v>1090.4000000000001</v>
      </c>
      <c r="E24">
        <v>847.9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807.7</v>
      </c>
      <c r="C26">
        <v>691.4</v>
      </c>
      <c r="D26">
        <v>4769.6000000000004</v>
      </c>
      <c r="E26">
        <v>4349.3999999999996</v>
      </c>
      <c r="F26">
        <v>47.8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48.3</v>
      </c>
      <c r="E27">
        <v>10.5</v>
      </c>
      <c r="F27">
        <v>0</v>
      </c>
      <c r="G27">
        <v>0</v>
      </c>
    </row>
    <row r="28" spans="1:7" ht="15" x14ac:dyDescent="0.25">
      <c r="A28" s="173" t="s">
        <v>79</v>
      </c>
      <c r="B28">
        <v>0.8</v>
      </c>
      <c r="C28">
        <v>0.8</v>
      </c>
      <c r="D28">
        <v>2.2999999999999998</v>
      </c>
      <c r="E28">
        <v>2.2999999999999998</v>
      </c>
      <c r="F28">
        <v>0</v>
      </c>
      <c r="G28">
        <v>0</v>
      </c>
    </row>
    <row r="29" spans="1:7" ht="15" x14ac:dyDescent="0.25">
      <c r="A29" s="173" t="s">
        <v>80</v>
      </c>
      <c r="B29">
        <v>10</v>
      </c>
      <c r="C29">
        <v>55</v>
      </c>
      <c r="D29">
        <v>335.4</v>
      </c>
      <c r="E29">
        <v>67</v>
      </c>
      <c r="F29">
        <v>0</v>
      </c>
      <c r="G29">
        <v>0</v>
      </c>
    </row>
    <row r="30" spans="1:7" ht="15" x14ac:dyDescent="0.25">
      <c r="A30" s="173" t="s">
        <v>173</v>
      </c>
      <c r="B30">
        <v>0</v>
      </c>
      <c r="C30">
        <v>0</v>
      </c>
      <c r="D30">
        <v>367.1</v>
      </c>
      <c r="E30">
        <v>0</v>
      </c>
      <c r="F30">
        <v>0</v>
      </c>
      <c r="G30">
        <v>0</v>
      </c>
    </row>
    <row r="31" spans="1:7" ht="15" x14ac:dyDescent="0.25">
      <c r="A31" s="173" t="s">
        <v>81</v>
      </c>
      <c r="B31">
        <v>143.4</v>
      </c>
      <c r="C31">
        <v>170</v>
      </c>
      <c r="D31">
        <v>1115.8</v>
      </c>
      <c r="E31">
        <v>1084.5</v>
      </c>
      <c r="F31">
        <v>0.3</v>
      </c>
      <c r="G31">
        <v>0</v>
      </c>
    </row>
    <row r="32" spans="1:7" ht="15" x14ac:dyDescent="0.25">
      <c r="A32" s="173" t="s">
        <v>82</v>
      </c>
      <c r="B32">
        <v>1.6</v>
      </c>
      <c r="C32">
        <v>2.5</v>
      </c>
      <c r="D32">
        <v>63.3</v>
      </c>
      <c r="E32">
        <v>123.7</v>
      </c>
      <c r="F32">
        <v>0</v>
      </c>
      <c r="G32">
        <v>0</v>
      </c>
    </row>
    <row r="33" spans="1:7" ht="15" x14ac:dyDescent="0.25">
      <c r="A33" s="173" t="s">
        <v>83</v>
      </c>
      <c r="B33">
        <v>409</v>
      </c>
      <c r="C33">
        <v>331</v>
      </c>
      <c r="D33">
        <v>1841.8</v>
      </c>
      <c r="E33">
        <v>2386.9</v>
      </c>
      <c r="F33">
        <v>0</v>
      </c>
      <c r="G33">
        <v>0</v>
      </c>
    </row>
    <row r="34" spans="1:7" ht="15" x14ac:dyDescent="0.25">
      <c r="A34" s="173" t="s">
        <v>85</v>
      </c>
      <c r="B34">
        <v>22</v>
      </c>
      <c r="C34">
        <v>0</v>
      </c>
      <c r="D34">
        <v>46.5</v>
      </c>
      <c r="E34">
        <v>43.1</v>
      </c>
      <c r="F34">
        <v>0</v>
      </c>
      <c r="G34">
        <v>0</v>
      </c>
    </row>
    <row r="35" spans="1:7" ht="15" x14ac:dyDescent="0.25">
      <c r="A35" s="173" t="s">
        <v>86</v>
      </c>
      <c r="B35">
        <v>188.5</v>
      </c>
      <c r="C35">
        <v>122.9</v>
      </c>
      <c r="D35">
        <v>438.1</v>
      </c>
      <c r="E35">
        <v>434.1</v>
      </c>
      <c r="F35">
        <v>47.5</v>
      </c>
      <c r="G35">
        <v>0</v>
      </c>
    </row>
    <row r="36" spans="1:7" ht="15" x14ac:dyDescent="0.25">
      <c r="A36" s="173" t="s">
        <v>87</v>
      </c>
      <c r="B36">
        <v>0</v>
      </c>
      <c r="C36">
        <v>0</v>
      </c>
      <c r="D36">
        <v>29</v>
      </c>
      <c r="E36">
        <v>44</v>
      </c>
      <c r="F36">
        <v>0</v>
      </c>
      <c r="G36">
        <v>0</v>
      </c>
    </row>
    <row r="37" spans="1:7" ht="15" x14ac:dyDescent="0.25">
      <c r="A37" s="173" t="s">
        <v>88</v>
      </c>
      <c r="B37">
        <v>32.4</v>
      </c>
      <c r="C37">
        <v>9.1999999999999993</v>
      </c>
      <c r="D37">
        <v>324.5</v>
      </c>
      <c r="E37">
        <v>153.30000000000001</v>
      </c>
      <c r="F37">
        <v>0</v>
      </c>
      <c r="G37">
        <v>0</v>
      </c>
    </row>
    <row r="38" spans="1:7" ht="15" x14ac:dyDescent="0.25">
      <c r="A38" s="173" t="s">
        <v>89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73" t="s">
        <v>69</v>
      </c>
    </row>
    <row r="40" spans="1:7" ht="15" x14ac:dyDescent="0.25">
      <c r="A40" s="173" t="s">
        <v>90</v>
      </c>
      <c r="B40">
        <v>117.4</v>
      </c>
      <c r="C40">
        <v>585</v>
      </c>
      <c r="D40">
        <v>1137.3</v>
      </c>
      <c r="E40">
        <v>1468.7</v>
      </c>
      <c r="F40">
        <v>50</v>
      </c>
      <c r="G40">
        <v>0</v>
      </c>
    </row>
    <row r="41" spans="1:7" ht="15" x14ac:dyDescent="0.25">
      <c r="A41" s="173" t="s">
        <v>91</v>
      </c>
      <c r="B41">
        <v>33</v>
      </c>
      <c r="C41">
        <v>0</v>
      </c>
      <c r="D41">
        <v>111.8</v>
      </c>
      <c r="E41">
        <v>33.9</v>
      </c>
      <c r="F41">
        <v>0</v>
      </c>
      <c r="G41">
        <v>0</v>
      </c>
    </row>
    <row r="42" spans="1:7" ht="15" x14ac:dyDescent="0.25">
      <c r="A42" s="173" t="s">
        <v>174</v>
      </c>
      <c r="B42">
        <v>10</v>
      </c>
      <c r="C42">
        <v>0</v>
      </c>
      <c r="D42">
        <v>0</v>
      </c>
      <c r="E42">
        <v>0</v>
      </c>
      <c r="F42">
        <v>0</v>
      </c>
      <c r="G42">
        <v>0</v>
      </c>
    </row>
    <row r="43" spans="1:7" ht="15" x14ac:dyDescent="0.25">
      <c r="A43" s="173" t="s">
        <v>92</v>
      </c>
      <c r="B43">
        <v>50</v>
      </c>
      <c r="C43">
        <v>0</v>
      </c>
      <c r="D43">
        <v>125.5</v>
      </c>
      <c r="E43">
        <v>0</v>
      </c>
      <c r="F43">
        <v>0</v>
      </c>
      <c r="G43">
        <v>0</v>
      </c>
    </row>
    <row r="44" spans="1:7" ht="15" x14ac:dyDescent="0.25">
      <c r="A44" s="173" t="s">
        <v>175</v>
      </c>
      <c r="B44">
        <v>0</v>
      </c>
      <c r="C44">
        <v>0</v>
      </c>
      <c r="D44">
        <v>46.6</v>
      </c>
      <c r="E44">
        <v>0</v>
      </c>
      <c r="F44">
        <v>0</v>
      </c>
      <c r="G44">
        <v>0</v>
      </c>
    </row>
    <row r="45" spans="1:7" ht="15" x14ac:dyDescent="0.25">
      <c r="A45" s="173" t="s">
        <v>93</v>
      </c>
      <c r="B45">
        <v>0</v>
      </c>
      <c r="C45">
        <v>0</v>
      </c>
      <c r="D45">
        <v>31.9</v>
      </c>
      <c r="E45">
        <v>0</v>
      </c>
      <c r="F45">
        <v>0</v>
      </c>
      <c r="G45">
        <v>0</v>
      </c>
    </row>
    <row r="46" spans="1:7" ht="15" x14ac:dyDescent="0.25">
      <c r="A46" s="173" t="s">
        <v>95</v>
      </c>
      <c r="B46">
        <v>0</v>
      </c>
      <c r="C46">
        <v>0</v>
      </c>
      <c r="D46">
        <v>2.7</v>
      </c>
      <c r="E46">
        <v>13.2</v>
      </c>
      <c r="F46">
        <v>0</v>
      </c>
      <c r="G46">
        <v>0</v>
      </c>
    </row>
    <row r="47" spans="1:7" ht="15" x14ac:dyDescent="0.25">
      <c r="A47" s="173" t="s">
        <v>96</v>
      </c>
      <c r="B47">
        <v>24.4</v>
      </c>
      <c r="C47">
        <v>585</v>
      </c>
      <c r="D47">
        <v>728.2</v>
      </c>
      <c r="E47">
        <v>1402.3</v>
      </c>
      <c r="F47">
        <v>50</v>
      </c>
      <c r="G47">
        <v>0</v>
      </c>
    </row>
    <row r="48" spans="1:7" ht="15" x14ac:dyDescent="0.25">
      <c r="A48" s="173" t="s">
        <v>97</v>
      </c>
      <c r="B48">
        <v>0</v>
      </c>
      <c r="C48">
        <v>0</v>
      </c>
      <c r="D48">
        <v>35.1</v>
      </c>
      <c r="E48">
        <v>19.3</v>
      </c>
      <c r="F48">
        <v>0</v>
      </c>
      <c r="G48">
        <v>0</v>
      </c>
    </row>
    <row r="49" spans="1:7" ht="15" x14ac:dyDescent="0.25">
      <c r="A49" s="173" t="s">
        <v>176</v>
      </c>
      <c r="B49">
        <v>0</v>
      </c>
      <c r="C49">
        <v>0</v>
      </c>
      <c r="D49">
        <v>55.6</v>
      </c>
      <c r="E49">
        <v>0</v>
      </c>
      <c r="F49">
        <v>0</v>
      </c>
      <c r="G49">
        <v>0</v>
      </c>
    </row>
    <row r="50" spans="1:7" ht="15" x14ac:dyDescent="0.25">
      <c r="A50" s="173" t="s">
        <v>69</v>
      </c>
    </row>
    <row r="51" spans="1:7" ht="15" x14ac:dyDescent="0.25">
      <c r="A51" s="173" t="s">
        <v>98</v>
      </c>
      <c r="B51">
        <v>884.7</v>
      </c>
      <c r="C51">
        <v>1105.3</v>
      </c>
      <c r="D51">
        <v>5899.3</v>
      </c>
      <c r="E51">
        <v>6443.3</v>
      </c>
      <c r="F51">
        <v>443.3</v>
      </c>
      <c r="G51">
        <v>0</v>
      </c>
    </row>
    <row r="52" spans="1:7" ht="15" x14ac:dyDescent="0.25">
      <c r="A52" s="173" t="s">
        <v>99</v>
      </c>
      <c r="B52">
        <v>3.1</v>
      </c>
      <c r="C52">
        <v>6</v>
      </c>
      <c r="D52">
        <v>16.8</v>
      </c>
      <c r="E52">
        <v>10.5</v>
      </c>
      <c r="F52">
        <v>0</v>
      </c>
      <c r="G52">
        <v>0</v>
      </c>
    </row>
    <row r="53" spans="1:7" ht="15" x14ac:dyDescent="0.25">
      <c r="A53" s="173" t="s">
        <v>100</v>
      </c>
      <c r="B53">
        <v>11.2</v>
      </c>
      <c r="C53">
        <v>0</v>
      </c>
      <c r="D53">
        <v>16.600000000000001</v>
      </c>
      <c r="E53">
        <v>13.4</v>
      </c>
      <c r="F53">
        <v>0</v>
      </c>
      <c r="G53">
        <v>0</v>
      </c>
    </row>
    <row r="54" spans="1:7" ht="15" x14ac:dyDescent="0.25">
      <c r="A54" s="173" t="s">
        <v>101</v>
      </c>
      <c r="B54">
        <v>0</v>
      </c>
      <c r="C54">
        <v>0</v>
      </c>
      <c r="D54">
        <v>282.10000000000002</v>
      </c>
      <c r="E54">
        <v>95.7</v>
      </c>
      <c r="F54">
        <v>0</v>
      </c>
      <c r="G54">
        <v>0</v>
      </c>
    </row>
    <row r="55" spans="1:7" ht="15" x14ac:dyDescent="0.25">
      <c r="A55" s="173" t="s">
        <v>102</v>
      </c>
      <c r="B55">
        <v>9</v>
      </c>
      <c r="C55">
        <v>0</v>
      </c>
      <c r="D55">
        <v>67.2</v>
      </c>
      <c r="E55">
        <v>82.4</v>
      </c>
      <c r="F55">
        <v>8</v>
      </c>
      <c r="G55">
        <v>0</v>
      </c>
    </row>
    <row r="56" spans="1:7" ht="15" x14ac:dyDescent="0.25">
      <c r="A56" s="173" t="s">
        <v>103</v>
      </c>
      <c r="B56">
        <v>1.2</v>
      </c>
      <c r="C56">
        <v>8.6999999999999993</v>
      </c>
      <c r="D56">
        <v>10.3</v>
      </c>
      <c r="E56">
        <v>58.5</v>
      </c>
      <c r="F56">
        <v>0</v>
      </c>
      <c r="G56">
        <v>0</v>
      </c>
    </row>
    <row r="57" spans="1:7" ht="15" x14ac:dyDescent="0.25">
      <c r="A57" s="173" t="s">
        <v>104</v>
      </c>
      <c r="B57">
        <v>0</v>
      </c>
      <c r="C57">
        <v>12</v>
      </c>
      <c r="D57">
        <v>309.39999999999998</v>
      </c>
      <c r="E57">
        <v>72.2</v>
      </c>
      <c r="F57">
        <v>0</v>
      </c>
      <c r="G57">
        <v>0</v>
      </c>
    </row>
    <row r="58" spans="1:7" ht="15" x14ac:dyDescent="0.25">
      <c r="A58" s="173" t="s">
        <v>105</v>
      </c>
      <c r="B58">
        <v>35</v>
      </c>
      <c r="C58">
        <v>123.4</v>
      </c>
      <c r="D58">
        <v>492.2</v>
      </c>
      <c r="E58">
        <v>577.6</v>
      </c>
      <c r="F58">
        <v>13</v>
      </c>
      <c r="G58">
        <v>0</v>
      </c>
    </row>
    <row r="59" spans="1:7" ht="15" x14ac:dyDescent="0.25">
      <c r="A59" s="173" t="s">
        <v>106</v>
      </c>
      <c r="B59">
        <v>20</v>
      </c>
      <c r="C59">
        <v>19.8</v>
      </c>
      <c r="D59">
        <v>239.7</v>
      </c>
      <c r="E59">
        <v>226.3</v>
      </c>
      <c r="F59">
        <v>33.6</v>
      </c>
      <c r="G59">
        <v>0</v>
      </c>
    </row>
    <row r="60" spans="1:7" ht="15" x14ac:dyDescent="0.25">
      <c r="A60" s="173" t="s">
        <v>107</v>
      </c>
      <c r="B60">
        <v>61.5</v>
      </c>
      <c r="C60">
        <v>5</v>
      </c>
      <c r="D60">
        <v>330.1</v>
      </c>
      <c r="E60">
        <v>150.9</v>
      </c>
      <c r="F60">
        <v>13.3</v>
      </c>
      <c r="G60">
        <v>0</v>
      </c>
    </row>
    <row r="61" spans="1:7" ht="15" x14ac:dyDescent="0.25">
      <c r="A61" s="173" t="s">
        <v>108</v>
      </c>
      <c r="B61">
        <v>0</v>
      </c>
      <c r="C61">
        <v>0</v>
      </c>
      <c r="D61">
        <v>1.8</v>
      </c>
      <c r="E61">
        <v>0</v>
      </c>
      <c r="F61">
        <v>0</v>
      </c>
      <c r="G61">
        <v>0</v>
      </c>
    </row>
    <row r="62" spans="1:7" ht="15" x14ac:dyDescent="0.25">
      <c r="A62" s="173" t="s">
        <v>109</v>
      </c>
      <c r="B62">
        <v>51.7</v>
      </c>
      <c r="C62">
        <v>103.9</v>
      </c>
      <c r="D62">
        <v>247.6</v>
      </c>
      <c r="E62">
        <v>454.5</v>
      </c>
      <c r="F62">
        <v>26.8</v>
      </c>
      <c r="G62">
        <v>0</v>
      </c>
    </row>
    <row r="63" spans="1:7" ht="15" x14ac:dyDescent="0.25">
      <c r="A63" s="173" t="s">
        <v>110</v>
      </c>
      <c r="B63">
        <v>0</v>
      </c>
      <c r="C63">
        <v>0</v>
      </c>
      <c r="D63">
        <v>26.2</v>
      </c>
      <c r="E63">
        <v>32.799999999999997</v>
      </c>
      <c r="F63">
        <v>0</v>
      </c>
      <c r="G63">
        <v>0</v>
      </c>
    </row>
    <row r="64" spans="1:7" ht="15" x14ac:dyDescent="0.25">
      <c r="A64" s="173" t="s">
        <v>111</v>
      </c>
      <c r="B64">
        <v>7</v>
      </c>
      <c r="C64">
        <v>0</v>
      </c>
      <c r="D64">
        <v>26.3</v>
      </c>
      <c r="E64">
        <v>156.30000000000001</v>
      </c>
      <c r="F64">
        <v>0</v>
      </c>
      <c r="G64">
        <v>0</v>
      </c>
    </row>
    <row r="65" spans="1:7" ht="15" x14ac:dyDescent="0.25">
      <c r="A65" s="173" t="s">
        <v>112</v>
      </c>
      <c r="B65">
        <v>72.8</v>
      </c>
      <c r="C65">
        <v>41</v>
      </c>
      <c r="D65">
        <v>258.60000000000002</v>
      </c>
      <c r="E65">
        <v>255.9</v>
      </c>
      <c r="F65">
        <v>13</v>
      </c>
      <c r="G65">
        <v>0</v>
      </c>
    </row>
    <row r="66" spans="1:7" ht="15" x14ac:dyDescent="0.25">
      <c r="A66" s="173" t="s">
        <v>113</v>
      </c>
      <c r="B66">
        <v>22</v>
      </c>
      <c r="C66">
        <v>27.1</v>
      </c>
      <c r="D66">
        <v>151.4</v>
      </c>
      <c r="E66">
        <v>145.9</v>
      </c>
      <c r="F66">
        <v>0</v>
      </c>
      <c r="G66">
        <v>0</v>
      </c>
    </row>
    <row r="67" spans="1:7" ht="15" x14ac:dyDescent="0.25">
      <c r="A67" s="173" t="s">
        <v>114</v>
      </c>
      <c r="B67">
        <v>1.8</v>
      </c>
      <c r="C67">
        <v>8.6</v>
      </c>
      <c r="D67">
        <v>31.9</v>
      </c>
      <c r="E67">
        <v>38.1</v>
      </c>
      <c r="F67">
        <v>0</v>
      </c>
      <c r="G67">
        <v>0</v>
      </c>
    </row>
    <row r="68" spans="1:7" ht="15" x14ac:dyDescent="0.25">
      <c r="A68" s="173" t="s">
        <v>115</v>
      </c>
      <c r="B68">
        <v>467</v>
      </c>
      <c r="C68">
        <v>478</v>
      </c>
      <c r="D68">
        <v>2721.8</v>
      </c>
      <c r="E68">
        <v>3066.3</v>
      </c>
      <c r="F68">
        <v>238.2</v>
      </c>
      <c r="G68">
        <v>0</v>
      </c>
    </row>
    <row r="69" spans="1:7" ht="15" x14ac:dyDescent="0.25">
      <c r="A69" s="173" t="s">
        <v>117</v>
      </c>
      <c r="B69">
        <v>6.8</v>
      </c>
      <c r="C69">
        <v>23</v>
      </c>
      <c r="D69">
        <v>63.8</v>
      </c>
      <c r="E69">
        <v>109.6</v>
      </c>
      <c r="F69">
        <v>0</v>
      </c>
      <c r="G69">
        <v>0</v>
      </c>
    </row>
    <row r="70" spans="1:7" ht="15" x14ac:dyDescent="0.25">
      <c r="A70" s="173" t="s">
        <v>118</v>
      </c>
      <c r="B70">
        <v>49.2</v>
      </c>
      <c r="C70">
        <v>21</v>
      </c>
      <c r="D70">
        <v>110.2</v>
      </c>
      <c r="E70">
        <v>123.1</v>
      </c>
      <c r="F70">
        <v>24.5</v>
      </c>
      <c r="G70">
        <v>0</v>
      </c>
    </row>
    <row r="71" spans="1:7" ht="15" x14ac:dyDescent="0.25">
      <c r="A71" s="173" t="s">
        <v>119</v>
      </c>
      <c r="B71">
        <v>21.5</v>
      </c>
      <c r="C71">
        <v>116.5</v>
      </c>
      <c r="D71">
        <v>143.80000000000001</v>
      </c>
      <c r="E71">
        <v>183.5</v>
      </c>
      <c r="F71">
        <v>54</v>
      </c>
      <c r="G71">
        <v>0</v>
      </c>
    </row>
    <row r="72" spans="1:7" ht="15" x14ac:dyDescent="0.25">
      <c r="A72" s="173" t="s">
        <v>120</v>
      </c>
      <c r="B72">
        <v>0.6</v>
      </c>
      <c r="C72">
        <v>90.7</v>
      </c>
      <c r="D72">
        <v>107.4</v>
      </c>
      <c r="E72">
        <v>197.4</v>
      </c>
      <c r="F72">
        <v>0</v>
      </c>
      <c r="G72">
        <v>0</v>
      </c>
    </row>
    <row r="73" spans="1:7" ht="15" x14ac:dyDescent="0.25">
      <c r="A73" s="173" t="s">
        <v>121</v>
      </c>
      <c r="B73">
        <v>25.2</v>
      </c>
      <c r="C73">
        <v>20.7</v>
      </c>
      <c r="D73">
        <v>91.4</v>
      </c>
      <c r="E73">
        <v>100</v>
      </c>
      <c r="F73">
        <v>18.899999999999999</v>
      </c>
      <c r="G73">
        <v>0</v>
      </c>
    </row>
    <row r="74" spans="1:7" ht="15" x14ac:dyDescent="0.25">
      <c r="A74" s="173" t="s">
        <v>122</v>
      </c>
      <c r="B74">
        <v>18.2</v>
      </c>
      <c r="C74">
        <v>0</v>
      </c>
      <c r="D74">
        <v>152.69999999999999</v>
      </c>
      <c r="E74">
        <v>292.60000000000002</v>
      </c>
      <c r="F74">
        <v>0</v>
      </c>
      <c r="G74">
        <v>0</v>
      </c>
    </row>
    <row r="75" spans="1:7" ht="15" x14ac:dyDescent="0.25">
      <c r="A75" s="173" t="s">
        <v>65</v>
      </c>
      <c r="B75" t="s">
        <v>66</v>
      </c>
      <c r="C75" t="s">
        <v>67</v>
      </c>
      <c r="D75" t="s">
        <v>66</v>
      </c>
      <c r="E75" t="s">
        <v>66</v>
      </c>
      <c r="F75" t="s">
        <v>66</v>
      </c>
      <c r="G75" t="s">
        <v>68</v>
      </c>
    </row>
    <row r="76" spans="1:7" ht="15" x14ac:dyDescent="0.25">
      <c r="A76" s="173" t="s">
        <v>123</v>
      </c>
      <c r="B76">
        <v>2295.4</v>
      </c>
      <c r="C76">
        <v>2897.1</v>
      </c>
      <c r="D76">
        <v>15688</v>
      </c>
      <c r="E76">
        <v>16146.1</v>
      </c>
      <c r="F76">
        <v>592.79999999999995</v>
      </c>
      <c r="G76">
        <v>0</v>
      </c>
    </row>
    <row r="77" spans="1:7" ht="15" x14ac:dyDescent="0.25">
      <c r="A77" s="173" t="s">
        <v>124</v>
      </c>
      <c r="B77">
        <v>293.2</v>
      </c>
      <c r="C77">
        <v>195</v>
      </c>
      <c r="D77">
        <v>0</v>
      </c>
      <c r="E77">
        <v>0</v>
      </c>
      <c r="F77">
        <v>171.4</v>
      </c>
      <c r="G77">
        <v>0</v>
      </c>
    </row>
    <row r="78" spans="1:7" ht="15" x14ac:dyDescent="0.25">
      <c r="A78" s="173" t="s">
        <v>65</v>
      </c>
      <c r="B78" t="s">
        <v>66</v>
      </c>
      <c r="C78" t="s">
        <v>67</v>
      </c>
      <c r="D78" t="s">
        <v>66</v>
      </c>
      <c r="E78" t="s">
        <v>66</v>
      </c>
      <c r="F78" t="s">
        <v>66</v>
      </c>
      <c r="G78" t="s">
        <v>68</v>
      </c>
    </row>
    <row r="79" spans="1:7" ht="15" x14ac:dyDescent="0.25">
      <c r="A79" s="173" t="s">
        <v>125</v>
      </c>
      <c r="B79">
        <v>2588.5</v>
      </c>
      <c r="C79">
        <v>3092.2</v>
      </c>
      <c r="D79">
        <v>15688</v>
      </c>
      <c r="E79">
        <v>16146.1</v>
      </c>
      <c r="F79">
        <v>764.2</v>
      </c>
      <c r="G79">
        <v>0</v>
      </c>
    </row>
    <row r="80" spans="1:7" ht="15" x14ac:dyDescent="0.25">
      <c r="A80" s="173" t="s">
        <v>126</v>
      </c>
      <c r="B80" t="s">
        <v>45</v>
      </c>
      <c r="C80" t="s">
        <v>45</v>
      </c>
      <c r="D80">
        <v>0</v>
      </c>
      <c r="E80">
        <v>0</v>
      </c>
      <c r="F80" t="s">
        <v>45</v>
      </c>
      <c r="G80" t="s">
        <v>45</v>
      </c>
    </row>
    <row r="81" spans="1:7" ht="15" x14ac:dyDescent="0.25">
      <c r="A81" s="173" t="s">
        <v>127</v>
      </c>
      <c r="B81">
        <v>0</v>
      </c>
      <c r="C81">
        <v>0</v>
      </c>
      <c r="D81" t="s">
        <v>45</v>
      </c>
      <c r="E81" t="s">
        <v>45</v>
      </c>
      <c r="F81">
        <v>0</v>
      </c>
      <c r="G81">
        <v>0</v>
      </c>
    </row>
    <row r="82" spans="1:7" ht="15" x14ac:dyDescent="0.25">
      <c r="A82" s="173" t="s">
        <v>65</v>
      </c>
      <c r="B82" t="s">
        <v>66</v>
      </c>
      <c r="C82" t="s">
        <v>67</v>
      </c>
      <c r="D82" t="s">
        <v>66</v>
      </c>
      <c r="E82" t="s">
        <v>66</v>
      </c>
      <c r="F82" t="s">
        <v>66</v>
      </c>
      <c r="G82" t="s">
        <v>68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E5484-F998-4D59-9A4F-D0A2E41A33CA}">
  <dimension ref="A1:G89"/>
  <sheetViews>
    <sheetView topLeftCell="A24" workbookViewId="0">
      <selection activeCell="A12" sqref="A12:A88"/>
    </sheetView>
  </sheetViews>
  <sheetFormatPr defaultRowHeight="13.2" x14ac:dyDescent="0.25"/>
  <cols>
    <col min="1" max="1" width="19.109375" customWidth="1"/>
    <col min="2" max="2" width="13.332031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1406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489</v>
      </c>
    </row>
    <row r="10" spans="1:7" ht="15" x14ac:dyDescent="0.25">
      <c r="A10" s="173" t="s">
        <v>53</v>
      </c>
    </row>
    <row r="11" spans="1:7" ht="15" x14ac:dyDescent="0.25">
      <c r="A11" s="173" t="s">
        <v>225</v>
      </c>
    </row>
    <row r="12" spans="1:7" ht="15" x14ac:dyDescent="0.25">
      <c r="A12" s="173" t="s">
        <v>70</v>
      </c>
      <c r="B12">
        <v>42.5</v>
      </c>
      <c r="C12">
        <v>72.5</v>
      </c>
      <c r="D12">
        <v>270.5</v>
      </c>
      <c r="E12">
        <v>478.1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5.3</v>
      </c>
      <c r="F13">
        <v>0</v>
      </c>
      <c r="G13">
        <v>0</v>
      </c>
    </row>
    <row r="14" spans="1:7" ht="15" x14ac:dyDescent="0.25">
      <c r="A14" s="173" t="s">
        <v>71</v>
      </c>
      <c r="B14">
        <v>29</v>
      </c>
      <c r="C14">
        <v>50</v>
      </c>
      <c r="D14">
        <v>260.8</v>
      </c>
      <c r="E14">
        <v>421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0</v>
      </c>
      <c r="E15">
        <v>12.6</v>
      </c>
      <c r="F15">
        <v>0</v>
      </c>
      <c r="G15">
        <v>0</v>
      </c>
    </row>
    <row r="16" spans="1:7" ht="15" x14ac:dyDescent="0.25">
      <c r="A16" s="173" t="s">
        <v>73</v>
      </c>
      <c r="B16">
        <v>13.5</v>
      </c>
      <c r="C16">
        <v>22.5</v>
      </c>
      <c r="D16">
        <v>0</v>
      </c>
      <c r="E16">
        <v>39.299999999999997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9.6999999999999993</v>
      </c>
      <c r="E17">
        <v>0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499.9</v>
      </c>
      <c r="C19">
        <v>451.3</v>
      </c>
      <c r="D19">
        <v>1172.2</v>
      </c>
      <c r="E19">
        <v>1216.0999999999999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201.5</v>
      </c>
      <c r="C21">
        <v>233.9</v>
      </c>
      <c r="D21">
        <v>580</v>
      </c>
      <c r="E21">
        <v>612.6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130</v>
      </c>
      <c r="C23">
        <v>0</v>
      </c>
      <c r="D23">
        <v>68.599999999999994</v>
      </c>
      <c r="E23">
        <v>139.1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1505.6</v>
      </c>
      <c r="C25">
        <v>1707.5</v>
      </c>
      <c r="D25">
        <v>5532.1</v>
      </c>
      <c r="E25">
        <v>4532.3999999999996</v>
      </c>
      <c r="F25">
        <v>26.9</v>
      </c>
      <c r="G25">
        <v>0</v>
      </c>
    </row>
    <row r="26" spans="1:7" ht="15" x14ac:dyDescent="0.25">
      <c r="A26" s="173" t="s">
        <v>167</v>
      </c>
      <c r="B26">
        <v>169</v>
      </c>
      <c r="C26">
        <v>0</v>
      </c>
      <c r="D26">
        <v>505.9</v>
      </c>
      <c r="E26">
        <v>0</v>
      </c>
      <c r="F26">
        <v>0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43.9</v>
      </c>
      <c r="E27">
        <v>18.5</v>
      </c>
      <c r="F27">
        <v>0</v>
      </c>
      <c r="G27">
        <v>0</v>
      </c>
    </row>
    <row r="28" spans="1:7" ht="15" x14ac:dyDescent="0.25">
      <c r="A28" s="173" t="s">
        <v>79</v>
      </c>
      <c r="B28">
        <v>0.7</v>
      </c>
      <c r="C28">
        <v>0.3</v>
      </c>
      <c r="D28">
        <v>1.2</v>
      </c>
      <c r="E28">
        <v>0.5</v>
      </c>
      <c r="F28">
        <v>0</v>
      </c>
      <c r="G28">
        <v>0</v>
      </c>
    </row>
    <row r="29" spans="1:7" ht="15" x14ac:dyDescent="0.25">
      <c r="A29" s="173" t="s">
        <v>80</v>
      </c>
      <c r="B29">
        <v>48.5</v>
      </c>
      <c r="C29">
        <v>20</v>
      </c>
      <c r="D29">
        <v>893.6</v>
      </c>
      <c r="E29">
        <v>621.20000000000005</v>
      </c>
      <c r="F29">
        <v>0</v>
      </c>
      <c r="G29">
        <v>0</v>
      </c>
    </row>
    <row r="30" spans="1:7" ht="15" x14ac:dyDescent="0.25">
      <c r="A30" s="173" t="s">
        <v>81</v>
      </c>
      <c r="B30">
        <v>510.9</v>
      </c>
      <c r="C30">
        <v>683.6</v>
      </c>
      <c r="D30">
        <v>1156.0999999999999</v>
      </c>
      <c r="E30">
        <v>1273.5999999999999</v>
      </c>
      <c r="F30">
        <v>0</v>
      </c>
      <c r="G30">
        <v>0</v>
      </c>
    </row>
    <row r="31" spans="1:7" ht="15" x14ac:dyDescent="0.25">
      <c r="A31" s="173" t="s">
        <v>82</v>
      </c>
      <c r="B31">
        <v>2.1</v>
      </c>
      <c r="C31">
        <v>1.3</v>
      </c>
      <c r="D31">
        <v>88.5</v>
      </c>
      <c r="E31">
        <v>69.8</v>
      </c>
      <c r="F31">
        <v>0</v>
      </c>
      <c r="G31">
        <v>0</v>
      </c>
    </row>
    <row r="32" spans="1:7" ht="15" x14ac:dyDescent="0.25">
      <c r="A32" s="173" t="s">
        <v>170</v>
      </c>
      <c r="B32">
        <v>0</v>
      </c>
      <c r="C32">
        <v>0</v>
      </c>
      <c r="D32">
        <v>0</v>
      </c>
      <c r="E32">
        <v>8</v>
      </c>
      <c r="F32">
        <v>0</v>
      </c>
      <c r="G32">
        <v>0</v>
      </c>
    </row>
    <row r="33" spans="1:7" ht="15" x14ac:dyDescent="0.25">
      <c r="A33" s="173" t="s">
        <v>83</v>
      </c>
      <c r="B33">
        <v>684.9</v>
      </c>
      <c r="C33">
        <v>635.5</v>
      </c>
      <c r="D33">
        <v>1679.9</v>
      </c>
      <c r="E33">
        <v>1594.7</v>
      </c>
      <c r="F33">
        <v>26.9</v>
      </c>
      <c r="G33">
        <v>0</v>
      </c>
    </row>
    <row r="34" spans="1:7" ht="15" x14ac:dyDescent="0.25">
      <c r="A34" s="173" t="s">
        <v>84</v>
      </c>
      <c r="B34">
        <v>0</v>
      </c>
      <c r="C34">
        <v>0</v>
      </c>
      <c r="D34">
        <v>102.6</v>
      </c>
      <c r="E34">
        <v>31.1</v>
      </c>
      <c r="F34">
        <v>0</v>
      </c>
      <c r="G34">
        <v>0</v>
      </c>
    </row>
    <row r="35" spans="1:7" ht="15" x14ac:dyDescent="0.25">
      <c r="A35" s="173" t="s">
        <v>85</v>
      </c>
      <c r="B35">
        <v>23</v>
      </c>
      <c r="C35">
        <v>18</v>
      </c>
      <c r="D35">
        <v>24.8</v>
      </c>
      <c r="E35">
        <v>25.3</v>
      </c>
      <c r="F35">
        <v>0</v>
      </c>
      <c r="G35">
        <v>0</v>
      </c>
    </row>
    <row r="36" spans="1:7" ht="15" x14ac:dyDescent="0.25">
      <c r="A36" s="173" t="s">
        <v>86</v>
      </c>
      <c r="B36">
        <v>62</v>
      </c>
      <c r="C36">
        <v>263.2</v>
      </c>
      <c r="D36">
        <v>462.8</v>
      </c>
      <c r="E36">
        <v>505</v>
      </c>
      <c r="F36">
        <v>0</v>
      </c>
      <c r="G36">
        <v>0</v>
      </c>
    </row>
    <row r="37" spans="1:7" ht="15" x14ac:dyDescent="0.25">
      <c r="A37" s="173" t="s">
        <v>87</v>
      </c>
      <c r="B37">
        <v>0</v>
      </c>
      <c r="C37">
        <v>4.2</v>
      </c>
      <c r="D37">
        <v>66.3</v>
      </c>
      <c r="E37">
        <v>5.8</v>
      </c>
      <c r="F37">
        <v>0</v>
      </c>
      <c r="G37">
        <v>0</v>
      </c>
    </row>
    <row r="38" spans="1:7" ht="15" x14ac:dyDescent="0.25">
      <c r="A38" s="173" t="s">
        <v>88</v>
      </c>
      <c r="B38">
        <v>4.5</v>
      </c>
      <c r="C38">
        <v>81.400000000000006</v>
      </c>
      <c r="D38">
        <v>506.6</v>
      </c>
      <c r="E38">
        <v>272.8</v>
      </c>
      <c r="F38">
        <v>0</v>
      </c>
      <c r="G38">
        <v>0</v>
      </c>
    </row>
    <row r="39" spans="1:7" ht="15" x14ac:dyDescent="0.25">
      <c r="A39" s="173" t="s">
        <v>89</v>
      </c>
      <c r="B39">
        <v>0</v>
      </c>
      <c r="C39">
        <v>0</v>
      </c>
      <c r="D39">
        <v>0</v>
      </c>
      <c r="E39">
        <v>106.2</v>
      </c>
      <c r="F39">
        <v>0</v>
      </c>
      <c r="G39">
        <v>0</v>
      </c>
    </row>
    <row r="40" spans="1:7" ht="15" x14ac:dyDescent="0.25">
      <c r="A40" s="173" t="s">
        <v>69</v>
      </c>
    </row>
    <row r="41" spans="1:7" ht="15" x14ac:dyDescent="0.25">
      <c r="A41" s="173" t="s">
        <v>90</v>
      </c>
      <c r="B41">
        <v>63</v>
      </c>
      <c r="C41">
        <v>105</v>
      </c>
      <c r="D41">
        <v>1794.2</v>
      </c>
      <c r="E41">
        <v>590.20000000000005</v>
      </c>
      <c r="F41">
        <v>0</v>
      </c>
      <c r="G41">
        <v>0</v>
      </c>
    </row>
    <row r="42" spans="1:7" ht="15" x14ac:dyDescent="0.25">
      <c r="A42" s="173" t="s">
        <v>91</v>
      </c>
      <c r="B42">
        <v>0</v>
      </c>
      <c r="C42">
        <v>0</v>
      </c>
      <c r="D42">
        <v>73.7</v>
      </c>
      <c r="E42">
        <v>48.5</v>
      </c>
      <c r="F42">
        <v>0</v>
      </c>
      <c r="G42">
        <v>0</v>
      </c>
    </row>
    <row r="43" spans="1:7" ht="15" x14ac:dyDescent="0.25">
      <c r="A43" s="173" t="s">
        <v>529</v>
      </c>
      <c r="B43">
        <v>0</v>
      </c>
      <c r="C43">
        <v>0</v>
      </c>
      <c r="D43">
        <v>33</v>
      </c>
      <c r="E43">
        <v>0</v>
      </c>
      <c r="F43">
        <v>0</v>
      </c>
      <c r="G43">
        <v>0</v>
      </c>
    </row>
    <row r="44" spans="1:7" ht="15" x14ac:dyDescent="0.25">
      <c r="A44" s="173" t="s">
        <v>282</v>
      </c>
      <c r="B44">
        <v>0</v>
      </c>
      <c r="C44">
        <v>0</v>
      </c>
      <c r="D44">
        <v>56.7</v>
      </c>
      <c r="E44">
        <v>0</v>
      </c>
      <c r="F44">
        <v>0</v>
      </c>
      <c r="G44">
        <v>0</v>
      </c>
    </row>
    <row r="45" spans="1:7" ht="15" x14ac:dyDescent="0.25">
      <c r="A45" s="173" t="s">
        <v>92</v>
      </c>
      <c r="B45">
        <v>35</v>
      </c>
      <c r="C45">
        <v>105</v>
      </c>
      <c r="D45">
        <v>38.299999999999997</v>
      </c>
      <c r="E45">
        <v>98.5</v>
      </c>
      <c r="F45">
        <v>0</v>
      </c>
      <c r="G45">
        <v>0</v>
      </c>
    </row>
    <row r="46" spans="1:7" ht="15" x14ac:dyDescent="0.25">
      <c r="A46" s="173" t="s">
        <v>465</v>
      </c>
      <c r="B46">
        <v>0</v>
      </c>
      <c r="C46">
        <v>0</v>
      </c>
      <c r="D46">
        <v>62.9</v>
      </c>
      <c r="E46">
        <v>0</v>
      </c>
      <c r="F46">
        <v>0</v>
      </c>
      <c r="G46">
        <v>0</v>
      </c>
    </row>
    <row r="47" spans="1:7" ht="15" x14ac:dyDescent="0.25">
      <c r="A47" s="173" t="s">
        <v>1078</v>
      </c>
      <c r="B47">
        <v>0</v>
      </c>
      <c r="C47">
        <v>0</v>
      </c>
      <c r="D47">
        <v>29.9</v>
      </c>
      <c r="E47">
        <v>0</v>
      </c>
      <c r="F47">
        <v>0</v>
      </c>
      <c r="G47">
        <v>0</v>
      </c>
    </row>
    <row r="48" spans="1:7" ht="15" x14ac:dyDescent="0.25">
      <c r="A48" s="173" t="s">
        <v>1097</v>
      </c>
      <c r="B48">
        <v>0</v>
      </c>
      <c r="C48">
        <v>0</v>
      </c>
      <c r="D48">
        <v>37</v>
      </c>
      <c r="E48">
        <v>0</v>
      </c>
      <c r="F48">
        <v>0</v>
      </c>
      <c r="G48">
        <v>0</v>
      </c>
    </row>
    <row r="49" spans="1:7" ht="15" x14ac:dyDescent="0.25">
      <c r="A49" s="173" t="s">
        <v>93</v>
      </c>
      <c r="B49">
        <v>0</v>
      </c>
      <c r="C49">
        <v>0</v>
      </c>
      <c r="D49">
        <v>61.7</v>
      </c>
      <c r="E49">
        <v>0</v>
      </c>
      <c r="F49">
        <v>0</v>
      </c>
      <c r="G49">
        <v>0</v>
      </c>
    </row>
    <row r="50" spans="1:7" ht="15" x14ac:dyDescent="0.25">
      <c r="A50" s="173" t="s">
        <v>95</v>
      </c>
      <c r="B50">
        <v>0</v>
      </c>
      <c r="C50">
        <v>0</v>
      </c>
      <c r="D50">
        <v>3</v>
      </c>
      <c r="E50">
        <v>4.4000000000000004</v>
      </c>
      <c r="F50">
        <v>0</v>
      </c>
      <c r="G50">
        <v>0</v>
      </c>
    </row>
    <row r="51" spans="1:7" ht="15" x14ac:dyDescent="0.25">
      <c r="A51" s="173" t="s">
        <v>96</v>
      </c>
      <c r="B51">
        <v>28</v>
      </c>
      <c r="C51">
        <v>0</v>
      </c>
      <c r="D51">
        <v>1192.3</v>
      </c>
      <c r="E51">
        <v>430.1</v>
      </c>
      <c r="F51">
        <v>0</v>
      </c>
      <c r="G51">
        <v>0</v>
      </c>
    </row>
    <row r="52" spans="1:7" ht="15" x14ac:dyDescent="0.25">
      <c r="A52" s="173" t="s">
        <v>97</v>
      </c>
      <c r="B52">
        <v>0</v>
      </c>
      <c r="C52">
        <v>0</v>
      </c>
      <c r="D52">
        <v>195</v>
      </c>
      <c r="E52">
        <v>8.6999999999999993</v>
      </c>
      <c r="F52">
        <v>0</v>
      </c>
      <c r="G52">
        <v>0</v>
      </c>
    </row>
    <row r="53" spans="1:7" ht="15" x14ac:dyDescent="0.25">
      <c r="A53" s="173" t="s">
        <v>536</v>
      </c>
      <c r="B53">
        <v>0</v>
      </c>
      <c r="C53">
        <v>0</v>
      </c>
      <c r="D53">
        <v>10.8</v>
      </c>
      <c r="E53">
        <v>0</v>
      </c>
      <c r="F53">
        <v>0</v>
      </c>
      <c r="G53">
        <v>0</v>
      </c>
    </row>
    <row r="54" spans="1:7" ht="15" x14ac:dyDescent="0.25">
      <c r="A54" s="173" t="s">
        <v>69</v>
      </c>
    </row>
    <row r="55" spans="1:7" ht="15" x14ac:dyDescent="0.25">
      <c r="A55" s="173" t="s">
        <v>98</v>
      </c>
      <c r="B55">
        <v>1324.5</v>
      </c>
      <c r="C55">
        <v>1758.4</v>
      </c>
      <c r="D55">
        <v>5948</v>
      </c>
      <c r="E55">
        <v>4990.7</v>
      </c>
      <c r="F55">
        <v>75.400000000000006</v>
      </c>
      <c r="G55">
        <v>0</v>
      </c>
    </row>
    <row r="56" spans="1:7" ht="15" x14ac:dyDescent="0.25">
      <c r="A56" s="173" t="s">
        <v>99</v>
      </c>
      <c r="B56">
        <v>2.4</v>
      </c>
      <c r="C56">
        <v>5.0999999999999996</v>
      </c>
      <c r="D56">
        <v>7.6</v>
      </c>
      <c r="E56">
        <v>18.2</v>
      </c>
      <c r="F56">
        <v>0</v>
      </c>
      <c r="G56">
        <v>0</v>
      </c>
    </row>
    <row r="57" spans="1:7" ht="15" x14ac:dyDescent="0.25">
      <c r="A57" s="173" t="s">
        <v>100</v>
      </c>
      <c r="B57">
        <v>0</v>
      </c>
      <c r="C57">
        <v>6.5</v>
      </c>
      <c r="D57">
        <v>13</v>
      </c>
      <c r="E57">
        <v>1.2</v>
      </c>
      <c r="F57">
        <v>0</v>
      </c>
      <c r="G57">
        <v>0</v>
      </c>
    </row>
    <row r="58" spans="1:7" ht="15" x14ac:dyDescent="0.25">
      <c r="A58" s="173" t="s">
        <v>101</v>
      </c>
      <c r="B58">
        <v>0</v>
      </c>
      <c r="C58">
        <v>0</v>
      </c>
      <c r="D58">
        <v>96.3</v>
      </c>
      <c r="E58">
        <v>364.9</v>
      </c>
      <c r="F58">
        <v>0</v>
      </c>
      <c r="G58">
        <v>0</v>
      </c>
    </row>
    <row r="59" spans="1:7" ht="15" x14ac:dyDescent="0.25">
      <c r="A59" s="173" t="s">
        <v>102</v>
      </c>
      <c r="B59">
        <v>25.5</v>
      </c>
      <c r="C59">
        <v>16</v>
      </c>
      <c r="D59">
        <v>86.6</v>
      </c>
      <c r="E59">
        <v>41.5</v>
      </c>
      <c r="F59">
        <v>0</v>
      </c>
      <c r="G59">
        <v>0</v>
      </c>
    </row>
    <row r="60" spans="1:7" ht="15" x14ac:dyDescent="0.25">
      <c r="A60" s="173" t="s">
        <v>103</v>
      </c>
      <c r="B60">
        <v>6.2</v>
      </c>
      <c r="C60">
        <v>9.9</v>
      </c>
      <c r="D60">
        <v>19.600000000000001</v>
      </c>
      <c r="E60">
        <v>14.5</v>
      </c>
      <c r="F60">
        <v>0</v>
      </c>
      <c r="G60">
        <v>0</v>
      </c>
    </row>
    <row r="61" spans="1:7" ht="15" x14ac:dyDescent="0.25">
      <c r="A61" s="173" t="s">
        <v>104</v>
      </c>
      <c r="B61">
        <v>0</v>
      </c>
      <c r="C61">
        <v>0</v>
      </c>
      <c r="D61">
        <v>198</v>
      </c>
      <c r="E61">
        <v>288</v>
      </c>
      <c r="F61">
        <v>0</v>
      </c>
      <c r="G61">
        <v>0</v>
      </c>
    </row>
    <row r="62" spans="1:7" ht="15" x14ac:dyDescent="0.25">
      <c r="A62" s="173" t="s">
        <v>105</v>
      </c>
      <c r="B62">
        <v>53.8</v>
      </c>
      <c r="C62">
        <v>53.2</v>
      </c>
      <c r="D62">
        <v>535.4</v>
      </c>
      <c r="E62">
        <v>294.7</v>
      </c>
      <c r="F62">
        <v>0</v>
      </c>
      <c r="G62">
        <v>0</v>
      </c>
    </row>
    <row r="63" spans="1:7" ht="15" x14ac:dyDescent="0.25">
      <c r="A63" s="173" t="s">
        <v>106</v>
      </c>
      <c r="B63">
        <v>58.7</v>
      </c>
      <c r="C63">
        <v>48.6</v>
      </c>
      <c r="D63">
        <v>250.7</v>
      </c>
      <c r="E63">
        <v>224</v>
      </c>
      <c r="F63">
        <v>0</v>
      </c>
      <c r="G63">
        <v>0</v>
      </c>
    </row>
    <row r="64" spans="1:7" ht="15" x14ac:dyDescent="0.25">
      <c r="A64" s="173" t="s">
        <v>107</v>
      </c>
      <c r="B64">
        <v>0</v>
      </c>
      <c r="C64">
        <v>0</v>
      </c>
      <c r="D64">
        <v>399.5</v>
      </c>
      <c r="E64">
        <v>331.9</v>
      </c>
      <c r="F64">
        <v>0</v>
      </c>
      <c r="G64">
        <v>0</v>
      </c>
    </row>
    <row r="65" spans="1:7" ht="15" x14ac:dyDescent="0.25">
      <c r="A65" s="173" t="s">
        <v>108</v>
      </c>
      <c r="B65">
        <v>0</v>
      </c>
      <c r="C65">
        <v>0</v>
      </c>
      <c r="D65">
        <v>0</v>
      </c>
      <c r="E65">
        <v>4.7</v>
      </c>
      <c r="F65">
        <v>0</v>
      </c>
      <c r="G65">
        <v>0</v>
      </c>
    </row>
    <row r="66" spans="1:7" ht="15" x14ac:dyDescent="0.25">
      <c r="A66" s="173" t="s">
        <v>109</v>
      </c>
      <c r="B66">
        <v>0</v>
      </c>
      <c r="C66">
        <v>18</v>
      </c>
      <c r="D66">
        <v>237.4</v>
      </c>
      <c r="E66">
        <v>202.5</v>
      </c>
      <c r="F66">
        <v>0</v>
      </c>
      <c r="G66">
        <v>0</v>
      </c>
    </row>
    <row r="67" spans="1:7" ht="15" x14ac:dyDescent="0.25">
      <c r="A67" s="173" t="s">
        <v>110</v>
      </c>
      <c r="B67">
        <v>0</v>
      </c>
      <c r="C67">
        <v>0</v>
      </c>
      <c r="D67">
        <v>27.5</v>
      </c>
      <c r="E67">
        <v>29</v>
      </c>
      <c r="F67">
        <v>0</v>
      </c>
      <c r="G67">
        <v>0</v>
      </c>
    </row>
    <row r="68" spans="1:7" ht="15" x14ac:dyDescent="0.25">
      <c r="A68" s="173" t="s">
        <v>111</v>
      </c>
      <c r="B68">
        <v>60</v>
      </c>
      <c r="C68">
        <v>97</v>
      </c>
      <c r="D68">
        <v>159.9</v>
      </c>
      <c r="E68">
        <v>52.4</v>
      </c>
      <c r="F68">
        <v>0</v>
      </c>
      <c r="G68">
        <v>0</v>
      </c>
    </row>
    <row r="69" spans="1:7" ht="15" x14ac:dyDescent="0.25">
      <c r="A69" s="173" t="s">
        <v>112</v>
      </c>
      <c r="B69">
        <v>83.1</v>
      </c>
      <c r="C69">
        <v>102.6</v>
      </c>
      <c r="D69">
        <v>198.7</v>
      </c>
      <c r="E69">
        <v>173.4</v>
      </c>
      <c r="F69">
        <v>0</v>
      </c>
      <c r="G69">
        <v>0</v>
      </c>
    </row>
    <row r="70" spans="1:7" ht="15" x14ac:dyDescent="0.25">
      <c r="A70" s="173" t="s">
        <v>113</v>
      </c>
      <c r="B70">
        <v>15.2</v>
      </c>
      <c r="C70">
        <v>22</v>
      </c>
      <c r="D70">
        <v>107.4</v>
      </c>
      <c r="E70">
        <v>98.1</v>
      </c>
      <c r="F70">
        <v>0</v>
      </c>
      <c r="G70">
        <v>0</v>
      </c>
    </row>
    <row r="71" spans="1:7" ht="15" x14ac:dyDescent="0.25">
      <c r="A71" s="173" t="s">
        <v>114</v>
      </c>
      <c r="B71">
        <v>2.5</v>
      </c>
      <c r="C71">
        <v>14.6</v>
      </c>
      <c r="D71">
        <v>25.5</v>
      </c>
      <c r="E71">
        <v>27.3</v>
      </c>
      <c r="F71">
        <v>0</v>
      </c>
      <c r="G71">
        <v>0</v>
      </c>
    </row>
    <row r="72" spans="1:7" ht="15" x14ac:dyDescent="0.25">
      <c r="A72" s="173" t="s">
        <v>115</v>
      </c>
      <c r="B72">
        <v>768.9</v>
      </c>
      <c r="C72">
        <v>1036.5</v>
      </c>
      <c r="D72">
        <v>2624.9</v>
      </c>
      <c r="E72">
        <v>2158.3000000000002</v>
      </c>
      <c r="F72">
        <v>58.5</v>
      </c>
      <c r="G72">
        <v>0</v>
      </c>
    </row>
    <row r="73" spans="1:7" ht="15" x14ac:dyDescent="0.25">
      <c r="A73" s="173" t="s">
        <v>116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</row>
    <row r="74" spans="1:7" ht="15" x14ac:dyDescent="0.25">
      <c r="A74" s="173" t="s">
        <v>117</v>
      </c>
      <c r="B74">
        <v>16.7</v>
      </c>
      <c r="C74">
        <v>41.5</v>
      </c>
      <c r="D74">
        <v>40.200000000000003</v>
      </c>
      <c r="E74">
        <v>48.3</v>
      </c>
      <c r="F74">
        <v>0</v>
      </c>
      <c r="G74">
        <v>0</v>
      </c>
    </row>
    <row r="75" spans="1:7" ht="15" x14ac:dyDescent="0.25">
      <c r="A75" s="173" t="s">
        <v>118</v>
      </c>
      <c r="B75">
        <v>86.5</v>
      </c>
      <c r="C75">
        <v>184.6</v>
      </c>
      <c r="D75">
        <v>50.3</v>
      </c>
      <c r="E75">
        <v>126.1</v>
      </c>
      <c r="F75">
        <v>0</v>
      </c>
      <c r="G75">
        <v>0</v>
      </c>
    </row>
    <row r="76" spans="1:7" ht="15" x14ac:dyDescent="0.25">
      <c r="A76" s="173" t="s">
        <v>119</v>
      </c>
      <c r="B76">
        <v>49</v>
      </c>
      <c r="C76">
        <v>68.8</v>
      </c>
      <c r="D76">
        <v>237.1</v>
      </c>
      <c r="E76">
        <v>102.7</v>
      </c>
      <c r="F76">
        <v>16.899999999999999</v>
      </c>
      <c r="G76">
        <v>0</v>
      </c>
    </row>
    <row r="77" spans="1:7" ht="15" x14ac:dyDescent="0.25">
      <c r="A77" s="173" t="s">
        <v>120</v>
      </c>
      <c r="B77">
        <v>4.5</v>
      </c>
      <c r="C77">
        <v>11</v>
      </c>
      <c r="D77">
        <v>60.4</v>
      </c>
      <c r="E77">
        <v>129.19999999999999</v>
      </c>
      <c r="F77">
        <v>0</v>
      </c>
      <c r="G77">
        <v>0</v>
      </c>
    </row>
    <row r="78" spans="1:7" ht="15" x14ac:dyDescent="0.25">
      <c r="A78" s="173" t="s">
        <v>1076</v>
      </c>
      <c r="B78">
        <v>0</v>
      </c>
      <c r="C78">
        <v>0</v>
      </c>
      <c r="D78">
        <v>13.2</v>
      </c>
      <c r="E78">
        <v>0</v>
      </c>
      <c r="F78">
        <v>0</v>
      </c>
      <c r="G78">
        <v>0</v>
      </c>
    </row>
    <row r="79" spans="1:7" ht="15" x14ac:dyDescent="0.25">
      <c r="A79" s="173" t="s">
        <v>121</v>
      </c>
      <c r="B79">
        <v>20</v>
      </c>
      <c r="C79">
        <v>19.3</v>
      </c>
      <c r="D79">
        <v>44.9</v>
      </c>
      <c r="E79">
        <v>65.900000000000006</v>
      </c>
      <c r="F79">
        <v>0</v>
      </c>
      <c r="G79">
        <v>0</v>
      </c>
    </row>
    <row r="80" spans="1:7" ht="15" x14ac:dyDescent="0.25">
      <c r="A80" s="173" t="s">
        <v>122</v>
      </c>
      <c r="B80">
        <v>71.5</v>
      </c>
      <c r="C80">
        <v>3.5</v>
      </c>
      <c r="D80">
        <v>514.1</v>
      </c>
      <c r="E80">
        <v>193.9</v>
      </c>
      <c r="F80">
        <v>0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66</v>
      </c>
      <c r="D81" t="s">
        <v>68</v>
      </c>
      <c r="E81" t="s">
        <v>185</v>
      </c>
      <c r="F81" t="s">
        <v>66</v>
      </c>
      <c r="G81" t="s">
        <v>711</v>
      </c>
    </row>
    <row r="82" spans="1:7" ht="15" x14ac:dyDescent="0.25">
      <c r="A82" s="173" t="s">
        <v>123</v>
      </c>
      <c r="B82">
        <v>3767.1</v>
      </c>
      <c r="C82">
        <v>4328.5</v>
      </c>
      <c r="D82">
        <v>15365.6</v>
      </c>
      <c r="E82">
        <v>12559.2</v>
      </c>
      <c r="F82">
        <v>102.3</v>
      </c>
      <c r="G82">
        <v>0</v>
      </c>
    </row>
    <row r="83" spans="1:7" ht="15" x14ac:dyDescent="0.25">
      <c r="A83" s="173" t="s">
        <v>124</v>
      </c>
      <c r="B83">
        <v>1139.5</v>
      </c>
      <c r="C83">
        <v>641.9</v>
      </c>
      <c r="D83">
        <v>0</v>
      </c>
      <c r="E83">
        <v>0</v>
      </c>
      <c r="F83">
        <v>0</v>
      </c>
      <c r="G83">
        <v>0</v>
      </c>
    </row>
    <row r="84" spans="1:7" ht="15" x14ac:dyDescent="0.25">
      <c r="A84" s="173" t="s">
        <v>65</v>
      </c>
      <c r="B84" t="s">
        <v>66</v>
      </c>
      <c r="C84" t="s">
        <v>66</v>
      </c>
      <c r="D84" t="s">
        <v>68</v>
      </c>
      <c r="E84" t="s">
        <v>185</v>
      </c>
      <c r="F84" t="s">
        <v>66</v>
      </c>
      <c r="G84" t="s">
        <v>711</v>
      </c>
    </row>
    <row r="85" spans="1:7" ht="15" x14ac:dyDescent="0.25">
      <c r="A85" s="173" t="s">
        <v>125</v>
      </c>
      <c r="B85">
        <v>4906.5</v>
      </c>
      <c r="C85">
        <v>4970.3999999999996</v>
      </c>
      <c r="D85">
        <v>15365.6</v>
      </c>
      <c r="E85">
        <v>12559.2</v>
      </c>
      <c r="F85">
        <v>102.3</v>
      </c>
      <c r="G85">
        <v>0</v>
      </c>
    </row>
    <row r="86" spans="1:7" ht="15" x14ac:dyDescent="0.25">
      <c r="A86" s="173" t="s">
        <v>126</v>
      </c>
      <c r="B86" t="s">
        <v>45</v>
      </c>
      <c r="C86" t="s">
        <v>45</v>
      </c>
      <c r="D86">
        <v>0</v>
      </c>
      <c r="E86">
        <v>0</v>
      </c>
      <c r="F86" t="s">
        <v>45</v>
      </c>
      <c r="G86" t="s">
        <v>45</v>
      </c>
    </row>
    <row r="87" spans="1:7" ht="15" x14ac:dyDescent="0.25">
      <c r="A87" s="173" t="s">
        <v>127</v>
      </c>
      <c r="B87">
        <v>0</v>
      </c>
      <c r="C87">
        <v>0</v>
      </c>
      <c r="D87" t="s">
        <v>45</v>
      </c>
      <c r="E87" t="s">
        <v>45</v>
      </c>
      <c r="F87">
        <v>0</v>
      </c>
      <c r="G87">
        <v>0</v>
      </c>
    </row>
    <row r="88" spans="1:7" ht="15" x14ac:dyDescent="0.25">
      <c r="A88" s="173" t="s">
        <v>65</v>
      </c>
      <c r="B88" t="s">
        <v>66</v>
      </c>
      <c r="C88" t="s">
        <v>66</v>
      </c>
      <c r="D88" t="s">
        <v>68</v>
      </c>
      <c r="E88" t="s">
        <v>185</v>
      </c>
      <c r="F88" t="s">
        <v>66</v>
      </c>
      <c r="G88" t="s">
        <v>711</v>
      </c>
    </row>
    <row r="89" spans="1:7" ht="15" x14ac:dyDescent="0.25">
      <c r="A89" s="173" t="s">
        <v>47</v>
      </c>
    </row>
  </sheetData>
  <pageMargins left="0.7" right="0.7" top="0.75" bottom="0.75" header="0.3" footer="0.3"/>
  <pageSetup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02558-4AC2-42A8-A4FB-20F3D523D7A4}">
  <dimension ref="A1:G81"/>
  <sheetViews>
    <sheetView topLeftCell="A19" workbookViewId="0">
      <selection activeCell="B7" sqref="B7"/>
    </sheetView>
  </sheetViews>
  <sheetFormatPr defaultRowHeight="13.2" x14ac:dyDescent="0.25"/>
  <cols>
    <col min="1" max="1" width="28.6640625" customWidth="1"/>
    <col min="2" max="2" width="12.33203125" customWidth="1"/>
    <col min="3" max="3" width="9.6640625" customWidth="1"/>
    <col min="4" max="4" width="12.109375" customWidth="1"/>
    <col min="5" max="6" width="12.88671875" customWidth="1"/>
    <col min="7" max="7" width="12.1093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293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163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0</v>
      </c>
      <c r="C12">
        <v>40</v>
      </c>
      <c r="D12">
        <v>358.2</v>
      </c>
      <c r="E12">
        <v>237.6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71</v>
      </c>
      <c r="B14">
        <v>0</v>
      </c>
      <c r="C14">
        <v>40</v>
      </c>
      <c r="D14">
        <v>303.89999999999998</v>
      </c>
      <c r="E14">
        <v>208.8</v>
      </c>
      <c r="F14">
        <v>0</v>
      </c>
      <c r="G14">
        <v>0</v>
      </c>
    </row>
    <row r="15" spans="1:7" ht="15" x14ac:dyDescent="0.25">
      <c r="A15" s="173" t="s">
        <v>172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73" t="s">
        <v>73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390.5</v>
      </c>
      <c r="C20">
        <v>386.3</v>
      </c>
      <c r="D20">
        <v>1709.8</v>
      </c>
      <c r="E20">
        <v>1968.9</v>
      </c>
      <c r="F20">
        <v>23.9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153.9</v>
      </c>
      <c r="C22">
        <v>159.5</v>
      </c>
      <c r="D22">
        <v>656.3</v>
      </c>
      <c r="E22">
        <v>755.6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7.9</v>
      </c>
      <c r="C24">
        <v>0</v>
      </c>
      <c r="D24">
        <v>1090.4000000000001</v>
      </c>
      <c r="E24">
        <v>847.9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855</v>
      </c>
      <c r="C26">
        <v>746.8</v>
      </c>
      <c r="D26">
        <v>4653.3</v>
      </c>
      <c r="E26">
        <v>4282.1000000000004</v>
      </c>
      <c r="F26">
        <v>47.8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48.3</v>
      </c>
      <c r="E27">
        <v>10.5</v>
      </c>
      <c r="F27">
        <v>0</v>
      </c>
      <c r="G27">
        <v>0</v>
      </c>
    </row>
    <row r="28" spans="1:7" ht="15" x14ac:dyDescent="0.25">
      <c r="A28" s="173" t="s">
        <v>79</v>
      </c>
      <c r="B28">
        <v>0.5</v>
      </c>
      <c r="C28">
        <v>0.8</v>
      </c>
      <c r="D28">
        <v>2.2999999999999998</v>
      </c>
      <c r="E28">
        <v>2.2999999999999998</v>
      </c>
      <c r="F28">
        <v>0</v>
      </c>
      <c r="G28">
        <v>0</v>
      </c>
    </row>
    <row r="29" spans="1:7" ht="15" x14ac:dyDescent="0.25">
      <c r="A29" s="173" t="s">
        <v>80</v>
      </c>
      <c r="B29">
        <v>30</v>
      </c>
      <c r="C29">
        <v>55</v>
      </c>
      <c r="D29">
        <v>315.39999999999998</v>
      </c>
      <c r="E29">
        <v>67</v>
      </c>
      <c r="F29">
        <v>0</v>
      </c>
      <c r="G29">
        <v>0</v>
      </c>
    </row>
    <row r="30" spans="1:7" ht="15" x14ac:dyDescent="0.25">
      <c r="A30" s="173" t="s">
        <v>173</v>
      </c>
      <c r="B30">
        <v>0</v>
      </c>
      <c r="C30">
        <v>0</v>
      </c>
      <c r="D30">
        <v>367.1</v>
      </c>
      <c r="E30">
        <v>0</v>
      </c>
      <c r="F30">
        <v>0</v>
      </c>
      <c r="G30">
        <v>0</v>
      </c>
    </row>
    <row r="31" spans="1:7" ht="15" x14ac:dyDescent="0.25">
      <c r="A31" s="173" t="s">
        <v>81</v>
      </c>
      <c r="B31">
        <v>143.80000000000001</v>
      </c>
      <c r="C31">
        <v>160.5</v>
      </c>
      <c r="D31">
        <v>1115.5</v>
      </c>
      <c r="E31">
        <v>1084.5</v>
      </c>
      <c r="F31">
        <v>0.3</v>
      </c>
      <c r="G31">
        <v>0</v>
      </c>
    </row>
    <row r="32" spans="1:7" ht="15" x14ac:dyDescent="0.25">
      <c r="A32" s="173" t="s">
        <v>82</v>
      </c>
      <c r="B32">
        <v>2.5</v>
      </c>
      <c r="C32">
        <v>2.5</v>
      </c>
      <c r="D32">
        <v>62.3</v>
      </c>
      <c r="E32">
        <v>123.7</v>
      </c>
      <c r="F32">
        <v>0</v>
      </c>
      <c r="G32">
        <v>0</v>
      </c>
    </row>
    <row r="33" spans="1:7" ht="15" x14ac:dyDescent="0.25">
      <c r="A33" s="173" t="s">
        <v>83</v>
      </c>
      <c r="B33">
        <v>366</v>
      </c>
      <c r="C33">
        <v>394</v>
      </c>
      <c r="D33">
        <v>1841.8</v>
      </c>
      <c r="E33">
        <v>2321.6</v>
      </c>
      <c r="F33">
        <v>0</v>
      </c>
      <c r="G33">
        <v>0</v>
      </c>
    </row>
    <row r="34" spans="1:7" ht="15" x14ac:dyDescent="0.25">
      <c r="A34" s="173" t="s">
        <v>85</v>
      </c>
      <c r="B34">
        <v>0</v>
      </c>
      <c r="C34">
        <v>0</v>
      </c>
      <c r="D34">
        <v>46.5</v>
      </c>
      <c r="E34">
        <v>43.1</v>
      </c>
      <c r="F34">
        <v>0</v>
      </c>
      <c r="G34">
        <v>0</v>
      </c>
    </row>
    <row r="35" spans="1:7" ht="15" x14ac:dyDescent="0.25">
      <c r="A35" s="173" t="s">
        <v>86</v>
      </c>
      <c r="B35">
        <v>244.3</v>
      </c>
      <c r="C35">
        <v>124.8</v>
      </c>
      <c r="D35">
        <v>380.3</v>
      </c>
      <c r="E35">
        <v>432.2</v>
      </c>
      <c r="F35">
        <v>47.5</v>
      </c>
      <c r="G35">
        <v>0</v>
      </c>
    </row>
    <row r="36" spans="1:7" ht="15" x14ac:dyDescent="0.25">
      <c r="A36" s="173" t="s">
        <v>87</v>
      </c>
      <c r="B36">
        <v>0</v>
      </c>
      <c r="C36">
        <v>0</v>
      </c>
      <c r="D36">
        <v>29</v>
      </c>
      <c r="E36">
        <v>44</v>
      </c>
      <c r="F36">
        <v>0</v>
      </c>
      <c r="G36">
        <v>0</v>
      </c>
    </row>
    <row r="37" spans="1:7" ht="15" x14ac:dyDescent="0.25">
      <c r="A37" s="173" t="s">
        <v>88</v>
      </c>
      <c r="B37">
        <v>67.900000000000006</v>
      </c>
      <c r="C37">
        <v>9.1999999999999993</v>
      </c>
      <c r="D37">
        <v>287.3</v>
      </c>
      <c r="E37">
        <v>153.30000000000001</v>
      </c>
      <c r="F37">
        <v>0</v>
      </c>
      <c r="G37">
        <v>0</v>
      </c>
    </row>
    <row r="38" spans="1:7" ht="15" x14ac:dyDescent="0.25">
      <c r="A38" s="173" t="s">
        <v>89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73" t="s">
        <v>69</v>
      </c>
    </row>
    <row r="40" spans="1:7" ht="15" x14ac:dyDescent="0.25">
      <c r="A40" s="173" t="s">
        <v>90</v>
      </c>
      <c r="B40">
        <v>108</v>
      </c>
      <c r="C40">
        <v>571</v>
      </c>
      <c r="D40">
        <v>1108.8</v>
      </c>
      <c r="E40">
        <v>1459.9</v>
      </c>
      <c r="F40">
        <v>50</v>
      </c>
      <c r="G40">
        <v>0</v>
      </c>
    </row>
    <row r="41" spans="1:7" ht="15" x14ac:dyDescent="0.25">
      <c r="A41" s="173" t="s">
        <v>91</v>
      </c>
      <c r="B41">
        <v>33</v>
      </c>
      <c r="C41">
        <v>0</v>
      </c>
      <c r="D41">
        <v>111.8</v>
      </c>
      <c r="E41">
        <v>33.9</v>
      </c>
      <c r="F41">
        <v>0</v>
      </c>
      <c r="G41">
        <v>0</v>
      </c>
    </row>
    <row r="42" spans="1:7" ht="15" x14ac:dyDescent="0.25">
      <c r="A42" s="173" t="s">
        <v>92</v>
      </c>
      <c r="B42">
        <v>50</v>
      </c>
      <c r="C42">
        <v>0</v>
      </c>
      <c r="D42">
        <v>125.5</v>
      </c>
      <c r="E42">
        <v>0</v>
      </c>
      <c r="F42">
        <v>0</v>
      </c>
      <c r="G42">
        <v>0</v>
      </c>
    </row>
    <row r="43" spans="1:7" ht="15" x14ac:dyDescent="0.25">
      <c r="A43" s="173" t="s">
        <v>175</v>
      </c>
      <c r="B43">
        <v>0</v>
      </c>
      <c r="C43">
        <v>0</v>
      </c>
      <c r="D43">
        <v>46.6</v>
      </c>
      <c r="E43">
        <v>0</v>
      </c>
      <c r="F43">
        <v>0</v>
      </c>
      <c r="G43">
        <v>0</v>
      </c>
    </row>
    <row r="44" spans="1:7" ht="15" x14ac:dyDescent="0.25">
      <c r="A44" s="173" t="s">
        <v>93</v>
      </c>
      <c r="B44">
        <v>0</v>
      </c>
      <c r="C44">
        <v>0</v>
      </c>
      <c r="D44">
        <v>31.9</v>
      </c>
      <c r="E44">
        <v>0</v>
      </c>
      <c r="F44">
        <v>0</v>
      </c>
      <c r="G44">
        <v>0</v>
      </c>
    </row>
    <row r="45" spans="1:7" ht="15" x14ac:dyDescent="0.25">
      <c r="A45" s="173" t="s">
        <v>95</v>
      </c>
      <c r="B45">
        <v>0</v>
      </c>
      <c r="C45">
        <v>0</v>
      </c>
      <c r="D45">
        <v>2.7</v>
      </c>
      <c r="E45">
        <v>13.2</v>
      </c>
      <c r="F45">
        <v>0</v>
      </c>
      <c r="G45">
        <v>0</v>
      </c>
    </row>
    <row r="46" spans="1:7" ht="15" x14ac:dyDescent="0.25">
      <c r="A46" s="173" t="s">
        <v>96</v>
      </c>
      <c r="B46">
        <v>25</v>
      </c>
      <c r="C46">
        <v>571</v>
      </c>
      <c r="D46">
        <v>728.2</v>
      </c>
      <c r="E46">
        <v>1402.3</v>
      </c>
      <c r="F46">
        <v>50</v>
      </c>
      <c r="G46">
        <v>0</v>
      </c>
    </row>
    <row r="47" spans="1:7" ht="15" x14ac:dyDescent="0.25">
      <c r="A47" s="173" t="s">
        <v>97</v>
      </c>
      <c r="B47">
        <v>0</v>
      </c>
      <c r="C47">
        <v>0</v>
      </c>
      <c r="D47">
        <v>35.1</v>
      </c>
      <c r="E47">
        <v>10.5</v>
      </c>
      <c r="F47">
        <v>0</v>
      </c>
      <c r="G47">
        <v>0</v>
      </c>
    </row>
    <row r="48" spans="1:7" ht="15" x14ac:dyDescent="0.25">
      <c r="A48" s="173" t="s">
        <v>176</v>
      </c>
      <c r="B48">
        <v>0</v>
      </c>
      <c r="C48">
        <v>0</v>
      </c>
      <c r="D48">
        <v>27.1</v>
      </c>
      <c r="E48">
        <v>0</v>
      </c>
      <c r="F48">
        <v>0</v>
      </c>
      <c r="G48">
        <v>0</v>
      </c>
    </row>
    <row r="49" spans="1:7" ht="15" x14ac:dyDescent="0.25">
      <c r="A49" s="173" t="s">
        <v>69</v>
      </c>
    </row>
    <row r="50" spans="1:7" ht="15" x14ac:dyDescent="0.25">
      <c r="A50" s="173" t="s">
        <v>98</v>
      </c>
      <c r="B50">
        <v>907.7</v>
      </c>
      <c r="C50">
        <v>1213.8</v>
      </c>
      <c r="D50">
        <v>5831</v>
      </c>
      <c r="E50">
        <v>6253.8</v>
      </c>
      <c r="F50">
        <v>403.3</v>
      </c>
      <c r="G50">
        <v>0</v>
      </c>
    </row>
    <row r="51" spans="1:7" ht="15" x14ac:dyDescent="0.25">
      <c r="A51" s="173" t="s">
        <v>99</v>
      </c>
      <c r="B51">
        <v>3.1</v>
      </c>
      <c r="C51">
        <v>6</v>
      </c>
      <c r="D51">
        <v>16.8</v>
      </c>
      <c r="E51">
        <v>10.5</v>
      </c>
      <c r="F51">
        <v>0</v>
      </c>
      <c r="G51">
        <v>0</v>
      </c>
    </row>
    <row r="52" spans="1:7" ht="15" x14ac:dyDescent="0.25">
      <c r="A52" s="173" t="s">
        <v>100</v>
      </c>
      <c r="B52">
        <v>5.6</v>
      </c>
      <c r="C52">
        <v>0</v>
      </c>
      <c r="D52">
        <v>16.600000000000001</v>
      </c>
      <c r="E52">
        <v>13.4</v>
      </c>
      <c r="F52">
        <v>0</v>
      </c>
      <c r="G52">
        <v>0</v>
      </c>
    </row>
    <row r="53" spans="1:7" ht="15" x14ac:dyDescent="0.25">
      <c r="A53" s="173" t="s">
        <v>101</v>
      </c>
      <c r="B53">
        <v>0</v>
      </c>
      <c r="C53">
        <v>0</v>
      </c>
      <c r="D53">
        <v>282.10000000000002</v>
      </c>
      <c r="E53">
        <v>95.7</v>
      </c>
      <c r="F53">
        <v>0</v>
      </c>
      <c r="G53">
        <v>0</v>
      </c>
    </row>
    <row r="54" spans="1:7" ht="15" x14ac:dyDescent="0.25">
      <c r="A54" s="173" t="s">
        <v>102</v>
      </c>
      <c r="B54">
        <v>9</v>
      </c>
      <c r="C54">
        <v>8</v>
      </c>
      <c r="D54">
        <v>67.2</v>
      </c>
      <c r="E54">
        <v>75.400000000000006</v>
      </c>
      <c r="F54">
        <v>8</v>
      </c>
      <c r="G54">
        <v>0</v>
      </c>
    </row>
    <row r="55" spans="1:7" ht="15" x14ac:dyDescent="0.25">
      <c r="A55" s="173" t="s">
        <v>103</v>
      </c>
      <c r="B55">
        <v>1.4</v>
      </c>
      <c r="C55">
        <v>9.9</v>
      </c>
      <c r="D55">
        <v>10.199999999999999</v>
      </c>
      <c r="E55">
        <v>57.3</v>
      </c>
      <c r="F55">
        <v>0</v>
      </c>
      <c r="G55">
        <v>0</v>
      </c>
    </row>
    <row r="56" spans="1:7" ht="15" x14ac:dyDescent="0.25">
      <c r="A56" s="173" t="s">
        <v>104</v>
      </c>
      <c r="B56">
        <v>0</v>
      </c>
      <c r="C56">
        <v>12</v>
      </c>
      <c r="D56">
        <v>309.39999999999998</v>
      </c>
      <c r="E56">
        <v>72.2</v>
      </c>
      <c r="F56">
        <v>0</v>
      </c>
      <c r="G56">
        <v>0</v>
      </c>
    </row>
    <row r="57" spans="1:7" ht="15" x14ac:dyDescent="0.25">
      <c r="A57" s="173" t="s">
        <v>105</v>
      </c>
      <c r="B57">
        <v>36.799999999999997</v>
      </c>
      <c r="C57">
        <v>122.3</v>
      </c>
      <c r="D57">
        <v>482.1</v>
      </c>
      <c r="E57">
        <v>577.6</v>
      </c>
      <c r="F57">
        <v>13</v>
      </c>
      <c r="G57">
        <v>0</v>
      </c>
    </row>
    <row r="58" spans="1:7" ht="15" x14ac:dyDescent="0.25">
      <c r="A58" s="173" t="s">
        <v>106</v>
      </c>
      <c r="B58">
        <v>16</v>
      </c>
      <c r="C58">
        <v>25.8</v>
      </c>
      <c r="D58">
        <v>239.7</v>
      </c>
      <c r="E58">
        <v>219.8</v>
      </c>
      <c r="F58">
        <v>33.6</v>
      </c>
      <c r="G58">
        <v>0</v>
      </c>
    </row>
    <row r="59" spans="1:7" ht="15" x14ac:dyDescent="0.25">
      <c r="A59" s="173" t="s">
        <v>107</v>
      </c>
      <c r="B59">
        <v>38.9</v>
      </c>
      <c r="C59">
        <v>5</v>
      </c>
      <c r="D59">
        <v>322.39999999999998</v>
      </c>
      <c r="E59">
        <v>150.9</v>
      </c>
      <c r="F59">
        <v>13.3</v>
      </c>
      <c r="G59">
        <v>0</v>
      </c>
    </row>
    <row r="60" spans="1:7" ht="15" x14ac:dyDescent="0.25">
      <c r="A60" s="173" t="s">
        <v>108</v>
      </c>
      <c r="B60">
        <v>0</v>
      </c>
      <c r="C60">
        <v>0</v>
      </c>
      <c r="D60">
        <v>1.8</v>
      </c>
      <c r="E60">
        <v>0</v>
      </c>
      <c r="F60">
        <v>0</v>
      </c>
      <c r="G60">
        <v>0</v>
      </c>
    </row>
    <row r="61" spans="1:7" ht="15" x14ac:dyDescent="0.25">
      <c r="A61" s="173" t="s">
        <v>109</v>
      </c>
      <c r="B61">
        <v>51.7</v>
      </c>
      <c r="C61">
        <v>133.69999999999999</v>
      </c>
      <c r="D61">
        <v>247.6</v>
      </c>
      <c r="E61">
        <v>412.2</v>
      </c>
      <c r="F61">
        <v>26.8</v>
      </c>
      <c r="G61">
        <v>0</v>
      </c>
    </row>
    <row r="62" spans="1:7" ht="15" x14ac:dyDescent="0.25">
      <c r="A62" s="173" t="s">
        <v>110</v>
      </c>
      <c r="B62">
        <v>0</v>
      </c>
      <c r="C62">
        <v>0</v>
      </c>
      <c r="D62">
        <v>26.2</v>
      </c>
      <c r="E62">
        <v>25.8</v>
      </c>
      <c r="F62">
        <v>0</v>
      </c>
      <c r="G62">
        <v>0</v>
      </c>
    </row>
    <row r="63" spans="1:7" ht="15" x14ac:dyDescent="0.25">
      <c r="A63" s="173" t="s">
        <v>111</v>
      </c>
      <c r="B63">
        <v>7</v>
      </c>
      <c r="C63">
        <v>0</v>
      </c>
      <c r="D63">
        <v>26.3</v>
      </c>
      <c r="E63">
        <v>148.69999999999999</v>
      </c>
      <c r="F63">
        <v>0</v>
      </c>
      <c r="G63">
        <v>0</v>
      </c>
    </row>
    <row r="64" spans="1:7" ht="15" x14ac:dyDescent="0.25">
      <c r="A64" s="173" t="s">
        <v>112</v>
      </c>
      <c r="B64">
        <v>62.8</v>
      </c>
      <c r="C64">
        <v>41</v>
      </c>
      <c r="D64">
        <v>258.60000000000002</v>
      </c>
      <c r="E64">
        <v>255.9</v>
      </c>
      <c r="F64">
        <v>13</v>
      </c>
      <c r="G64">
        <v>0</v>
      </c>
    </row>
    <row r="65" spans="1:7" ht="15" x14ac:dyDescent="0.25">
      <c r="A65" s="173" t="s">
        <v>113</v>
      </c>
      <c r="B65">
        <v>44</v>
      </c>
      <c r="C65">
        <v>27.1</v>
      </c>
      <c r="D65">
        <v>129.4</v>
      </c>
      <c r="E65">
        <v>142.9</v>
      </c>
      <c r="F65">
        <v>0</v>
      </c>
      <c r="G65">
        <v>0</v>
      </c>
    </row>
    <row r="66" spans="1:7" ht="15" x14ac:dyDescent="0.25">
      <c r="A66" s="173" t="s">
        <v>114</v>
      </c>
      <c r="B66">
        <v>1.8</v>
      </c>
      <c r="C66">
        <v>8.6</v>
      </c>
      <c r="D66">
        <v>31.9</v>
      </c>
      <c r="E66">
        <v>38.1</v>
      </c>
      <c r="F66">
        <v>0</v>
      </c>
      <c r="G66">
        <v>0</v>
      </c>
    </row>
    <row r="67" spans="1:7" ht="15" x14ac:dyDescent="0.25">
      <c r="A67" s="173" t="s">
        <v>115</v>
      </c>
      <c r="B67">
        <v>463.4</v>
      </c>
      <c r="C67">
        <v>469.5</v>
      </c>
      <c r="D67">
        <v>2693.5</v>
      </c>
      <c r="E67">
        <v>3018.4</v>
      </c>
      <c r="F67">
        <v>238.2</v>
      </c>
      <c r="G67">
        <v>0</v>
      </c>
    </row>
    <row r="68" spans="1:7" ht="15" x14ac:dyDescent="0.25">
      <c r="A68" s="173" t="s">
        <v>117</v>
      </c>
      <c r="B68">
        <v>6.8</v>
      </c>
      <c r="C68">
        <v>53.1</v>
      </c>
      <c r="D68">
        <v>63.8</v>
      </c>
      <c r="E68">
        <v>86.8</v>
      </c>
      <c r="F68">
        <v>0</v>
      </c>
      <c r="G68">
        <v>0</v>
      </c>
    </row>
    <row r="69" spans="1:7" ht="15" x14ac:dyDescent="0.25">
      <c r="A69" s="173" t="s">
        <v>118</v>
      </c>
      <c r="B69">
        <v>49.2</v>
      </c>
      <c r="C69">
        <v>21</v>
      </c>
      <c r="D69">
        <v>110.2</v>
      </c>
      <c r="E69">
        <v>97.6</v>
      </c>
      <c r="F69">
        <v>24.5</v>
      </c>
      <c r="G69">
        <v>0</v>
      </c>
    </row>
    <row r="70" spans="1:7" ht="15" x14ac:dyDescent="0.25">
      <c r="A70" s="173" t="s">
        <v>119</v>
      </c>
      <c r="B70">
        <v>61.5</v>
      </c>
      <c r="C70">
        <v>116.5</v>
      </c>
      <c r="D70">
        <v>143.80000000000001</v>
      </c>
      <c r="E70">
        <v>183.5</v>
      </c>
      <c r="F70">
        <v>14</v>
      </c>
      <c r="G70">
        <v>0</v>
      </c>
    </row>
    <row r="71" spans="1:7" ht="15" x14ac:dyDescent="0.25">
      <c r="A71" s="173" t="s">
        <v>120</v>
      </c>
      <c r="B71">
        <v>0.6</v>
      </c>
      <c r="C71">
        <v>133.80000000000001</v>
      </c>
      <c r="D71">
        <v>107.4</v>
      </c>
      <c r="E71">
        <v>178.6</v>
      </c>
      <c r="F71">
        <v>0</v>
      </c>
      <c r="G71">
        <v>0</v>
      </c>
    </row>
    <row r="72" spans="1:7" ht="15" x14ac:dyDescent="0.25">
      <c r="A72" s="173" t="s">
        <v>121</v>
      </c>
      <c r="B72">
        <v>25</v>
      </c>
      <c r="C72">
        <v>20.7</v>
      </c>
      <c r="D72">
        <v>91.4</v>
      </c>
      <c r="E72">
        <v>100</v>
      </c>
      <c r="F72">
        <v>18.899999999999999</v>
      </c>
      <c r="G72">
        <v>0</v>
      </c>
    </row>
    <row r="73" spans="1:7" ht="15" x14ac:dyDescent="0.25">
      <c r="A73" s="173" t="s">
        <v>122</v>
      </c>
      <c r="B73">
        <v>23.2</v>
      </c>
      <c r="C73">
        <v>0</v>
      </c>
      <c r="D73">
        <v>152.69999999999999</v>
      </c>
      <c r="E73">
        <v>292.60000000000002</v>
      </c>
      <c r="F73">
        <v>0</v>
      </c>
      <c r="G73">
        <v>0</v>
      </c>
    </row>
    <row r="74" spans="1:7" ht="15" x14ac:dyDescent="0.25">
      <c r="A74" s="173" t="s">
        <v>65</v>
      </c>
      <c r="B74" t="s">
        <v>66</v>
      </c>
      <c r="C74" t="s">
        <v>67</v>
      </c>
      <c r="D74" t="s">
        <v>66</v>
      </c>
      <c r="E74" t="s">
        <v>66</v>
      </c>
      <c r="F74" t="s">
        <v>66</v>
      </c>
      <c r="G74" t="s">
        <v>68</v>
      </c>
    </row>
    <row r="75" spans="1:7" ht="15" x14ac:dyDescent="0.25">
      <c r="A75" s="173" t="s">
        <v>123</v>
      </c>
      <c r="B75">
        <v>2422.9</v>
      </c>
      <c r="C75">
        <v>3117.4</v>
      </c>
      <c r="D75">
        <v>15407.7</v>
      </c>
      <c r="E75">
        <v>15805.7</v>
      </c>
      <c r="F75">
        <v>525</v>
      </c>
      <c r="G75">
        <v>0</v>
      </c>
    </row>
    <row r="76" spans="1:7" ht="15" x14ac:dyDescent="0.25">
      <c r="A76" s="173" t="s">
        <v>124</v>
      </c>
      <c r="B76">
        <v>310.2</v>
      </c>
      <c r="C76">
        <v>219</v>
      </c>
      <c r="D76">
        <v>0</v>
      </c>
      <c r="E76">
        <v>0</v>
      </c>
      <c r="F76">
        <v>171.4</v>
      </c>
      <c r="G76">
        <v>0</v>
      </c>
    </row>
    <row r="77" spans="1:7" ht="15" x14ac:dyDescent="0.25">
      <c r="A77" s="173" t="s">
        <v>65</v>
      </c>
      <c r="B77" t="s">
        <v>66</v>
      </c>
      <c r="C77" t="s">
        <v>67</v>
      </c>
      <c r="D77" t="s">
        <v>66</v>
      </c>
      <c r="E77" t="s">
        <v>66</v>
      </c>
      <c r="F77" t="s">
        <v>66</v>
      </c>
      <c r="G77" t="s">
        <v>68</v>
      </c>
    </row>
    <row r="78" spans="1:7" ht="15" x14ac:dyDescent="0.25">
      <c r="A78" s="173" t="s">
        <v>125</v>
      </c>
      <c r="B78">
        <v>2733.1</v>
      </c>
      <c r="C78">
        <v>3336.4</v>
      </c>
      <c r="D78">
        <v>15407.7</v>
      </c>
      <c r="E78">
        <v>15805.7</v>
      </c>
      <c r="F78">
        <v>696.4</v>
      </c>
      <c r="G78">
        <v>0</v>
      </c>
    </row>
    <row r="79" spans="1:7" ht="15" x14ac:dyDescent="0.25">
      <c r="A79" s="173" t="s">
        <v>126</v>
      </c>
      <c r="B79" t="s">
        <v>45</v>
      </c>
      <c r="C79" t="s">
        <v>45</v>
      </c>
      <c r="D79">
        <v>0</v>
      </c>
      <c r="E79">
        <v>0</v>
      </c>
      <c r="F79" t="s">
        <v>45</v>
      </c>
      <c r="G79" t="s">
        <v>45</v>
      </c>
    </row>
    <row r="80" spans="1:7" ht="15" x14ac:dyDescent="0.25">
      <c r="A80" s="173" t="s">
        <v>127</v>
      </c>
      <c r="B80">
        <v>0</v>
      </c>
      <c r="C80">
        <v>0</v>
      </c>
      <c r="D80" t="s">
        <v>45</v>
      </c>
      <c r="E80" t="s">
        <v>45</v>
      </c>
      <c r="F80">
        <v>0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</sheetData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4D96A-B05D-4FCE-A63E-99E9F67295D1}">
  <dimension ref="A1:G81"/>
  <sheetViews>
    <sheetView topLeftCell="A61" workbookViewId="0">
      <selection activeCell="C1" sqref="C1:C2"/>
    </sheetView>
  </sheetViews>
  <sheetFormatPr defaultRowHeight="13.2" x14ac:dyDescent="0.25"/>
  <cols>
    <col min="1" max="1" width="22" customWidth="1"/>
    <col min="2" max="2" width="13" customWidth="1"/>
    <col min="3" max="3" width="11.44140625" customWidth="1"/>
    <col min="4" max="4" width="12.33203125" customWidth="1"/>
    <col min="5" max="5" width="11.5546875" customWidth="1"/>
    <col min="6" max="6" width="12.33203125" customWidth="1"/>
    <col min="7" max="7" width="11.332031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294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0</v>
      </c>
      <c r="C12">
        <v>20</v>
      </c>
      <c r="D12">
        <v>358.2</v>
      </c>
      <c r="E12">
        <v>237.6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71</v>
      </c>
      <c r="B14">
        <v>0</v>
      </c>
      <c r="C14">
        <v>20</v>
      </c>
      <c r="D14">
        <v>303.89999999999998</v>
      </c>
      <c r="E14">
        <v>208.8</v>
      </c>
      <c r="F14">
        <v>0</v>
      </c>
      <c r="G14">
        <v>0</v>
      </c>
    </row>
    <row r="15" spans="1:7" ht="15" x14ac:dyDescent="0.25">
      <c r="A15" s="173" t="s">
        <v>172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73" t="s">
        <v>73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385.6</v>
      </c>
      <c r="C20">
        <v>386.3</v>
      </c>
      <c r="D20">
        <v>1709.7</v>
      </c>
      <c r="E20">
        <v>1968.5</v>
      </c>
      <c r="F20">
        <v>23.9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98.2</v>
      </c>
      <c r="C22">
        <v>154.4</v>
      </c>
      <c r="D22">
        <v>655.7</v>
      </c>
      <c r="E22">
        <v>719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6.9</v>
      </c>
      <c r="C24">
        <v>0</v>
      </c>
      <c r="D24">
        <v>1022.1</v>
      </c>
      <c r="E24">
        <v>847.9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910.8</v>
      </c>
      <c r="C26">
        <v>798.2</v>
      </c>
      <c r="D26">
        <v>4588.2</v>
      </c>
      <c r="E26">
        <v>4166.3</v>
      </c>
      <c r="F26">
        <v>47.8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48.3</v>
      </c>
      <c r="E27">
        <v>10.5</v>
      </c>
      <c r="F27">
        <v>0</v>
      </c>
      <c r="G27">
        <v>0</v>
      </c>
    </row>
    <row r="28" spans="1:7" ht="15" x14ac:dyDescent="0.25">
      <c r="A28" s="173" t="s">
        <v>79</v>
      </c>
      <c r="B28">
        <v>0.5</v>
      </c>
      <c r="C28">
        <v>0.9</v>
      </c>
      <c r="D28">
        <v>2.2999999999999998</v>
      </c>
      <c r="E28">
        <v>2.2000000000000002</v>
      </c>
      <c r="F28">
        <v>0</v>
      </c>
      <c r="G28">
        <v>0</v>
      </c>
    </row>
    <row r="29" spans="1:7" ht="15" x14ac:dyDescent="0.25">
      <c r="A29" s="173" t="s">
        <v>80</v>
      </c>
      <c r="B29">
        <v>30</v>
      </c>
      <c r="C29">
        <v>0</v>
      </c>
      <c r="D29">
        <v>315.39999999999998</v>
      </c>
      <c r="E29">
        <v>67</v>
      </c>
      <c r="F29">
        <v>0</v>
      </c>
      <c r="G29">
        <v>0</v>
      </c>
    </row>
    <row r="30" spans="1:7" ht="15" x14ac:dyDescent="0.25">
      <c r="A30" s="173" t="s">
        <v>173</v>
      </c>
      <c r="B30">
        <v>0</v>
      </c>
      <c r="C30">
        <v>0</v>
      </c>
      <c r="D30">
        <v>367.1</v>
      </c>
      <c r="E30">
        <v>0</v>
      </c>
      <c r="F30">
        <v>0</v>
      </c>
      <c r="G30">
        <v>0</v>
      </c>
    </row>
    <row r="31" spans="1:7" ht="15" x14ac:dyDescent="0.25">
      <c r="A31" s="173" t="s">
        <v>81</v>
      </c>
      <c r="B31">
        <v>143.80000000000001</v>
      </c>
      <c r="C31">
        <v>160.5</v>
      </c>
      <c r="D31">
        <v>1115.5</v>
      </c>
      <c r="E31">
        <v>1084.5</v>
      </c>
      <c r="F31">
        <v>0.3</v>
      </c>
      <c r="G31">
        <v>0</v>
      </c>
    </row>
    <row r="32" spans="1:7" ht="15" x14ac:dyDescent="0.25">
      <c r="A32" s="173" t="s">
        <v>82</v>
      </c>
      <c r="B32">
        <v>2.5</v>
      </c>
      <c r="C32">
        <v>3</v>
      </c>
      <c r="D32">
        <v>62.3</v>
      </c>
      <c r="E32">
        <v>123.2</v>
      </c>
      <c r="F32">
        <v>0</v>
      </c>
      <c r="G32">
        <v>0</v>
      </c>
    </row>
    <row r="33" spans="1:7" ht="15" x14ac:dyDescent="0.25">
      <c r="A33" s="173" t="s">
        <v>83</v>
      </c>
      <c r="B33">
        <v>426</v>
      </c>
      <c r="C33">
        <v>492</v>
      </c>
      <c r="D33">
        <v>1776.9</v>
      </c>
      <c r="E33">
        <v>2233.3000000000002</v>
      </c>
      <c r="F33">
        <v>0</v>
      </c>
      <c r="G33">
        <v>0</v>
      </c>
    </row>
    <row r="34" spans="1:7" ht="15" x14ac:dyDescent="0.25">
      <c r="A34" s="173" t="s">
        <v>85</v>
      </c>
      <c r="B34">
        <v>0</v>
      </c>
      <c r="C34">
        <v>0</v>
      </c>
      <c r="D34">
        <v>46.5</v>
      </c>
      <c r="E34">
        <v>43.1</v>
      </c>
      <c r="F34">
        <v>0</v>
      </c>
      <c r="G34">
        <v>0</v>
      </c>
    </row>
    <row r="35" spans="1:7" ht="15" x14ac:dyDescent="0.25">
      <c r="A35" s="173" t="s">
        <v>86</v>
      </c>
      <c r="B35">
        <v>243.9</v>
      </c>
      <c r="C35">
        <v>136.30000000000001</v>
      </c>
      <c r="D35">
        <v>380.3</v>
      </c>
      <c r="E35">
        <v>405.6</v>
      </c>
      <c r="F35">
        <v>47.5</v>
      </c>
      <c r="G35">
        <v>0</v>
      </c>
    </row>
    <row r="36" spans="1:7" ht="15" x14ac:dyDescent="0.25">
      <c r="A36" s="173" t="s">
        <v>87</v>
      </c>
      <c r="B36">
        <v>0</v>
      </c>
      <c r="C36">
        <v>0</v>
      </c>
      <c r="D36">
        <v>29</v>
      </c>
      <c r="E36">
        <v>44</v>
      </c>
      <c r="F36">
        <v>0</v>
      </c>
      <c r="G36">
        <v>0</v>
      </c>
    </row>
    <row r="37" spans="1:7" ht="15" x14ac:dyDescent="0.25">
      <c r="A37" s="173" t="s">
        <v>88</v>
      </c>
      <c r="B37">
        <v>64.099999999999994</v>
      </c>
      <c r="C37">
        <v>5.6</v>
      </c>
      <c r="D37">
        <v>287.10000000000002</v>
      </c>
      <c r="E37">
        <v>152.9</v>
      </c>
      <c r="F37">
        <v>0</v>
      </c>
      <c r="G37">
        <v>0</v>
      </c>
    </row>
    <row r="38" spans="1:7" ht="15" x14ac:dyDescent="0.25">
      <c r="A38" s="173" t="s">
        <v>89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73" t="s">
        <v>69</v>
      </c>
    </row>
    <row r="40" spans="1:7" ht="15" x14ac:dyDescent="0.25">
      <c r="A40" s="173" t="s">
        <v>90</v>
      </c>
      <c r="B40">
        <v>57</v>
      </c>
      <c r="C40">
        <v>597.6</v>
      </c>
      <c r="D40">
        <v>1108.8</v>
      </c>
      <c r="E40">
        <v>1430.8</v>
      </c>
      <c r="F40">
        <v>50</v>
      </c>
      <c r="G40">
        <v>0</v>
      </c>
    </row>
    <row r="41" spans="1:7" ht="15" x14ac:dyDescent="0.25">
      <c r="A41" s="173" t="s">
        <v>91</v>
      </c>
      <c r="B41">
        <v>33</v>
      </c>
      <c r="C41">
        <v>0</v>
      </c>
      <c r="D41">
        <v>111.8</v>
      </c>
      <c r="E41">
        <v>33.9</v>
      </c>
      <c r="F41">
        <v>0</v>
      </c>
      <c r="G41">
        <v>0</v>
      </c>
    </row>
    <row r="42" spans="1:7" ht="15" x14ac:dyDescent="0.25">
      <c r="A42" s="173" t="s">
        <v>92</v>
      </c>
      <c r="B42">
        <v>0</v>
      </c>
      <c r="C42">
        <v>0</v>
      </c>
      <c r="D42">
        <v>125.5</v>
      </c>
      <c r="E42">
        <v>0</v>
      </c>
      <c r="F42">
        <v>0</v>
      </c>
      <c r="G42">
        <v>0</v>
      </c>
    </row>
    <row r="43" spans="1:7" ht="15" x14ac:dyDescent="0.25">
      <c r="A43" s="173" t="s">
        <v>175</v>
      </c>
      <c r="B43">
        <v>0</v>
      </c>
      <c r="C43">
        <v>0</v>
      </c>
      <c r="D43">
        <v>46.6</v>
      </c>
      <c r="E43">
        <v>0</v>
      </c>
      <c r="F43">
        <v>0</v>
      </c>
      <c r="G43">
        <v>0</v>
      </c>
    </row>
    <row r="44" spans="1:7" ht="15" x14ac:dyDescent="0.25">
      <c r="A44" s="173" t="s">
        <v>93</v>
      </c>
      <c r="B44">
        <v>0</v>
      </c>
      <c r="C44">
        <v>0</v>
      </c>
      <c r="D44">
        <v>31.9</v>
      </c>
      <c r="E44">
        <v>0</v>
      </c>
      <c r="F44">
        <v>0</v>
      </c>
      <c r="G44">
        <v>0</v>
      </c>
    </row>
    <row r="45" spans="1:7" ht="15" x14ac:dyDescent="0.25">
      <c r="A45" s="173" t="s">
        <v>95</v>
      </c>
      <c r="B45">
        <v>0</v>
      </c>
      <c r="C45">
        <v>0</v>
      </c>
      <c r="D45">
        <v>2.7</v>
      </c>
      <c r="E45">
        <v>13.2</v>
      </c>
      <c r="F45">
        <v>0</v>
      </c>
      <c r="G45">
        <v>0</v>
      </c>
    </row>
    <row r="46" spans="1:7" ht="15" x14ac:dyDescent="0.25">
      <c r="A46" s="173" t="s">
        <v>96</v>
      </c>
      <c r="B46">
        <v>24</v>
      </c>
      <c r="C46">
        <v>597.6</v>
      </c>
      <c r="D46">
        <v>728.2</v>
      </c>
      <c r="E46">
        <v>1373.2</v>
      </c>
      <c r="F46">
        <v>50</v>
      </c>
      <c r="G46">
        <v>0</v>
      </c>
    </row>
    <row r="47" spans="1:7" ht="15" x14ac:dyDescent="0.25">
      <c r="A47" s="173" t="s">
        <v>97</v>
      </c>
      <c r="B47">
        <v>0</v>
      </c>
      <c r="C47">
        <v>0</v>
      </c>
      <c r="D47">
        <v>35.1</v>
      </c>
      <c r="E47">
        <v>10.5</v>
      </c>
      <c r="F47">
        <v>0</v>
      </c>
      <c r="G47">
        <v>0</v>
      </c>
    </row>
    <row r="48" spans="1:7" ht="15" x14ac:dyDescent="0.25">
      <c r="A48" s="173" t="s">
        <v>176</v>
      </c>
      <c r="B48">
        <v>0</v>
      </c>
      <c r="C48">
        <v>0</v>
      </c>
      <c r="D48">
        <v>27.1</v>
      </c>
      <c r="E48">
        <v>0</v>
      </c>
      <c r="F48">
        <v>0</v>
      </c>
      <c r="G48">
        <v>0</v>
      </c>
    </row>
    <row r="49" spans="1:7" ht="15" x14ac:dyDescent="0.25">
      <c r="A49" s="173" t="s">
        <v>69</v>
      </c>
    </row>
    <row r="50" spans="1:7" ht="15" x14ac:dyDescent="0.25">
      <c r="A50" s="173" t="s">
        <v>98</v>
      </c>
      <c r="B50">
        <v>943.5</v>
      </c>
      <c r="C50">
        <v>1314.4</v>
      </c>
      <c r="D50">
        <v>5767.3</v>
      </c>
      <c r="E50">
        <v>6126</v>
      </c>
      <c r="F50">
        <v>383.5</v>
      </c>
      <c r="G50">
        <v>0</v>
      </c>
    </row>
    <row r="51" spans="1:7" ht="15" x14ac:dyDescent="0.25">
      <c r="A51" s="173" t="s">
        <v>99</v>
      </c>
      <c r="B51">
        <v>3.1</v>
      </c>
      <c r="C51">
        <v>6</v>
      </c>
      <c r="D51">
        <v>16.8</v>
      </c>
      <c r="E51">
        <v>10.5</v>
      </c>
      <c r="F51">
        <v>0</v>
      </c>
      <c r="G51">
        <v>0</v>
      </c>
    </row>
    <row r="52" spans="1:7" ht="15" x14ac:dyDescent="0.25">
      <c r="A52" s="173" t="s">
        <v>100</v>
      </c>
      <c r="B52">
        <v>5.6</v>
      </c>
      <c r="C52">
        <v>0</v>
      </c>
      <c r="D52">
        <v>16.600000000000001</v>
      </c>
      <c r="E52">
        <v>13.4</v>
      </c>
      <c r="F52">
        <v>0</v>
      </c>
      <c r="G52">
        <v>0</v>
      </c>
    </row>
    <row r="53" spans="1:7" ht="15" x14ac:dyDescent="0.25">
      <c r="A53" s="173" t="s">
        <v>101</v>
      </c>
      <c r="B53">
        <v>0</v>
      </c>
      <c r="C53">
        <v>0</v>
      </c>
      <c r="D53">
        <v>282.10000000000002</v>
      </c>
      <c r="E53">
        <v>95.7</v>
      </c>
      <c r="F53">
        <v>0</v>
      </c>
      <c r="G53">
        <v>0</v>
      </c>
    </row>
    <row r="54" spans="1:7" ht="15" x14ac:dyDescent="0.25">
      <c r="A54" s="173" t="s">
        <v>102</v>
      </c>
      <c r="B54">
        <v>9</v>
      </c>
      <c r="C54">
        <v>8</v>
      </c>
      <c r="D54">
        <v>67.2</v>
      </c>
      <c r="E54">
        <v>66.400000000000006</v>
      </c>
      <c r="F54">
        <v>8</v>
      </c>
      <c r="G54">
        <v>0</v>
      </c>
    </row>
    <row r="55" spans="1:7" ht="15" x14ac:dyDescent="0.25">
      <c r="A55" s="173" t="s">
        <v>103</v>
      </c>
      <c r="B55">
        <v>1.5</v>
      </c>
      <c r="C55">
        <v>10</v>
      </c>
      <c r="D55">
        <v>10</v>
      </c>
      <c r="E55">
        <v>53.9</v>
      </c>
      <c r="F55">
        <v>0</v>
      </c>
      <c r="G55">
        <v>0</v>
      </c>
    </row>
    <row r="56" spans="1:7" ht="15" x14ac:dyDescent="0.25">
      <c r="A56" s="173" t="s">
        <v>104</v>
      </c>
      <c r="B56">
        <v>0</v>
      </c>
      <c r="C56">
        <v>12</v>
      </c>
      <c r="D56">
        <v>309.39999999999998</v>
      </c>
      <c r="E56">
        <v>72.2</v>
      </c>
      <c r="F56">
        <v>0</v>
      </c>
      <c r="G56">
        <v>0</v>
      </c>
    </row>
    <row r="57" spans="1:7" ht="15" x14ac:dyDescent="0.25">
      <c r="A57" s="173" t="s">
        <v>105</v>
      </c>
      <c r="B57">
        <v>50.5</v>
      </c>
      <c r="C57">
        <v>122.3</v>
      </c>
      <c r="D57">
        <v>463.9</v>
      </c>
      <c r="E57">
        <v>577.6</v>
      </c>
      <c r="F57">
        <v>13</v>
      </c>
      <c r="G57">
        <v>0</v>
      </c>
    </row>
    <row r="58" spans="1:7" ht="15" x14ac:dyDescent="0.25">
      <c r="A58" s="173" t="s">
        <v>106</v>
      </c>
      <c r="B58">
        <v>34.200000000000003</v>
      </c>
      <c r="C58">
        <v>37</v>
      </c>
      <c r="D58">
        <v>221.4</v>
      </c>
      <c r="E58">
        <v>208</v>
      </c>
      <c r="F58">
        <v>33.6</v>
      </c>
      <c r="G58">
        <v>0</v>
      </c>
    </row>
    <row r="59" spans="1:7" ht="15" x14ac:dyDescent="0.25">
      <c r="A59" s="173" t="s">
        <v>107</v>
      </c>
      <c r="B59">
        <v>38.5</v>
      </c>
      <c r="C59">
        <v>5</v>
      </c>
      <c r="D59">
        <v>322.39999999999998</v>
      </c>
      <c r="E59">
        <v>150.9</v>
      </c>
      <c r="F59">
        <v>12.5</v>
      </c>
      <c r="G59">
        <v>0</v>
      </c>
    </row>
    <row r="60" spans="1:7" ht="15" x14ac:dyDescent="0.25">
      <c r="A60" s="173" t="s">
        <v>108</v>
      </c>
      <c r="B60">
        <v>0</v>
      </c>
      <c r="C60">
        <v>0</v>
      </c>
      <c r="D60">
        <v>1.8</v>
      </c>
      <c r="E60">
        <v>0</v>
      </c>
      <c r="F60">
        <v>0</v>
      </c>
      <c r="G60">
        <v>0</v>
      </c>
    </row>
    <row r="61" spans="1:7" ht="15" x14ac:dyDescent="0.25">
      <c r="A61" s="173" t="s">
        <v>109</v>
      </c>
      <c r="B61">
        <v>45.7</v>
      </c>
      <c r="C61">
        <v>165</v>
      </c>
      <c r="D61">
        <v>247.6</v>
      </c>
      <c r="E61">
        <v>395.8</v>
      </c>
      <c r="F61">
        <v>26.8</v>
      </c>
      <c r="G61">
        <v>0</v>
      </c>
    </row>
    <row r="62" spans="1:7" ht="15" x14ac:dyDescent="0.25">
      <c r="A62" s="173" t="s">
        <v>110</v>
      </c>
      <c r="B62">
        <v>0</v>
      </c>
      <c r="C62">
        <v>0</v>
      </c>
      <c r="D62">
        <v>26.2</v>
      </c>
      <c r="E62">
        <v>25.8</v>
      </c>
      <c r="F62">
        <v>0</v>
      </c>
      <c r="G62">
        <v>0</v>
      </c>
    </row>
    <row r="63" spans="1:7" ht="15" x14ac:dyDescent="0.25">
      <c r="A63" s="173" t="s">
        <v>111</v>
      </c>
      <c r="B63">
        <v>7</v>
      </c>
      <c r="C63">
        <v>0</v>
      </c>
      <c r="D63">
        <v>26.3</v>
      </c>
      <c r="E63">
        <v>148.69999999999999</v>
      </c>
      <c r="F63">
        <v>0</v>
      </c>
      <c r="G63">
        <v>0</v>
      </c>
    </row>
    <row r="64" spans="1:7" ht="15" x14ac:dyDescent="0.25">
      <c r="A64" s="173" t="s">
        <v>112</v>
      </c>
      <c r="B64">
        <v>62.8</v>
      </c>
      <c r="C64">
        <v>41</v>
      </c>
      <c r="D64">
        <v>258.60000000000002</v>
      </c>
      <c r="E64">
        <v>255.9</v>
      </c>
      <c r="F64">
        <v>5</v>
      </c>
      <c r="G64">
        <v>0</v>
      </c>
    </row>
    <row r="65" spans="1:7" ht="15" x14ac:dyDescent="0.25">
      <c r="A65" s="173" t="s">
        <v>113</v>
      </c>
      <c r="B65">
        <v>44</v>
      </c>
      <c r="C65">
        <v>22</v>
      </c>
      <c r="D65">
        <v>129.4</v>
      </c>
      <c r="E65">
        <v>142.9</v>
      </c>
      <c r="F65">
        <v>0</v>
      </c>
      <c r="G65">
        <v>0</v>
      </c>
    </row>
    <row r="66" spans="1:7" ht="15" x14ac:dyDescent="0.25">
      <c r="A66" s="173" t="s">
        <v>114</v>
      </c>
      <c r="B66">
        <v>1.8</v>
      </c>
      <c r="C66">
        <v>8.8000000000000007</v>
      </c>
      <c r="D66">
        <v>31.9</v>
      </c>
      <c r="E66">
        <v>38.1</v>
      </c>
      <c r="F66">
        <v>0</v>
      </c>
      <c r="G66">
        <v>0</v>
      </c>
    </row>
    <row r="67" spans="1:7" ht="15" x14ac:dyDescent="0.25">
      <c r="A67" s="173" t="s">
        <v>115</v>
      </c>
      <c r="B67">
        <v>476.5</v>
      </c>
      <c r="C67">
        <v>532.4</v>
      </c>
      <c r="D67">
        <v>2666.4</v>
      </c>
      <c r="E67">
        <v>2937.5</v>
      </c>
      <c r="F67">
        <v>238.2</v>
      </c>
      <c r="G67">
        <v>0</v>
      </c>
    </row>
    <row r="68" spans="1:7" ht="15" x14ac:dyDescent="0.25">
      <c r="A68" s="173" t="s">
        <v>117</v>
      </c>
      <c r="B68">
        <v>6.8</v>
      </c>
      <c r="C68">
        <v>53.1</v>
      </c>
      <c r="D68">
        <v>63.8</v>
      </c>
      <c r="E68">
        <v>86.8</v>
      </c>
      <c r="F68">
        <v>0</v>
      </c>
      <c r="G68">
        <v>0</v>
      </c>
    </row>
    <row r="69" spans="1:7" ht="15" x14ac:dyDescent="0.25">
      <c r="A69" s="173" t="s">
        <v>118</v>
      </c>
      <c r="B69">
        <v>49.2</v>
      </c>
      <c r="C69">
        <v>21</v>
      </c>
      <c r="D69">
        <v>110.2</v>
      </c>
      <c r="E69">
        <v>97.6</v>
      </c>
      <c r="F69">
        <v>24.5</v>
      </c>
      <c r="G69">
        <v>0</v>
      </c>
    </row>
    <row r="70" spans="1:7" ht="15" x14ac:dyDescent="0.25">
      <c r="A70" s="173" t="s">
        <v>119</v>
      </c>
      <c r="B70">
        <v>58.5</v>
      </c>
      <c r="C70">
        <v>116.5</v>
      </c>
      <c r="D70">
        <v>143.80000000000001</v>
      </c>
      <c r="E70">
        <v>183.5</v>
      </c>
      <c r="F70">
        <v>3</v>
      </c>
      <c r="G70">
        <v>0</v>
      </c>
    </row>
    <row r="71" spans="1:7" ht="15" x14ac:dyDescent="0.25">
      <c r="A71" s="173" t="s">
        <v>120</v>
      </c>
      <c r="B71">
        <v>0.6</v>
      </c>
      <c r="C71">
        <v>133.80000000000001</v>
      </c>
      <c r="D71">
        <v>107.4</v>
      </c>
      <c r="E71">
        <v>172.3</v>
      </c>
      <c r="F71">
        <v>0</v>
      </c>
      <c r="G71">
        <v>0</v>
      </c>
    </row>
    <row r="72" spans="1:7" ht="15" x14ac:dyDescent="0.25">
      <c r="A72" s="173" t="s">
        <v>121</v>
      </c>
      <c r="B72">
        <v>25</v>
      </c>
      <c r="C72">
        <v>20.7</v>
      </c>
      <c r="D72">
        <v>91.4</v>
      </c>
      <c r="E72">
        <v>100</v>
      </c>
      <c r="F72">
        <v>18.899999999999999</v>
      </c>
      <c r="G72">
        <v>0</v>
      </c>
    </row>
    <row r="73" spans="1:7" ht="15" x14ac:dyDescent="0.25">
      <c r="A73" s="173" t="s">
        <v>122</v>
      </c>
      <c r="B73">
        <v>23.2</v>
      </c>
      <c r="C73">
        <v>0</v>
      </c>
      <c r="D73">
        <v>152.69999999999999</v>
      </c>
      <c r="E73">
        <v>292.60000000000002</v>
      </c>
      <c r="F73">
        <v>0</v>
      </c>
      <c r="G73">
        <v>0</v>
      </c>
    </row>
    <row r="74" spans="1:7" ht="15" x14ac:dyDescent="0.25">
      <c r="A74" s="173" t="s">
        <v>65</v>
      </c>
      <c r="B74" t="s">
        <v>66</v>
      </c>
      <c r="C74" t="s">
        <v>67</v>
      </c>
      <c r="D74" t="s">
        <v>66</v>
      </c>
      <c r="E74" t="s">
        <v>66</v>
      </c>
      <c r="F74" t="s">
        <v>66</v>
      </c>
      <c r="G74" t="s">
        <v>68</v>
      </c>
    </row>
    <row r="75" spans="1:7" ht="15" x14ac:dyDescent="0.25">
      <c r="A75" s="173" t="s">
        <v>123</v>
      </c>
      <c r="B75">
        <v>2402</v>
      </c>
      <c r="C75">
        <v>3270.9</v>
      </c>
      <c r="D75">
        <v>15210</v>
      </c>
      <c r="E75">
        <v>15495.9</v>
      </c>
      <c r="F75">
        <v>505.2</v>
      </c>
      <c r="G75">
        <v>0</v>
      </c>
    </row>
    <row r="76" spans="1:7" ht="15" x14ac:dyDescent="0.25">
      <c r="A76" s="173" t="s">
        <v>124</v>
      </c>
      <c r="B76">
        <v>335.2</v>
      </c>
      <c r="C76">
        <v>219</v>
      </c>
      <c r="D76">
        <v>68.3</v>
      </c>
      <c r="E76">
        <v>0</v>
      </c>
      <c r="F76">
        <v>201.4</v>
      </c>
      <c r="G76">
        <v>0</v>
      </c>
    </row>
    <row r="77" spans="1:7" ht="15" x14ac:dyDescent="0.25">
      <c r="A77" s="173" t="s">
        <v>65</v>
      </c>
      <c r="B77" t="s">
        <v>66</v>
      </c>
      <c r="C77" t="s">
        <v>67</v>
      </c>
      <c r="D77" t="s">
        <v>66</v>
      </c>
      <c r="E77" t="s">
        <v>66</v>
      </c>
      <c r="F77" t="s">
        <v>66</v>
      </c>
      <c r="G77" t="s">
        <v>68</v>
      </c>
    </row>
    <row r="78" spans="1:7" ht="15" x14ac:dyDescent="0.25">
      <c r="A78" s="173" t="s">
        <v>125</v>
      </c>
      <c r="B78">
        <v>2737.2</v>
      </c>
      <c r="C78">
        <v>3489.9</v>
      </c>
      <c r="D78">
        <v>15278.2</v>
      </c>
      <c r="E78">
        <v>15495.9</v>
      </c>
      <c r="F78">
        <v>706.6</v>
      </c>
      <c r="G78">
        <v>0</v>
      </c>
    </row>
    <row r="79" spans="1:7" ht="15" x14ac:dyDescent="0.25">
      <c r="A79" s="173" t="s">
        <v>126</v>
      </c>
      <c r="B79" t="s">
        <v>45</v>
      </c>
      <c r="C79" t="s">
        <v>45</v>
      </c>
      <c r="D79">
        <v>0</v>
      </c>
      <c r="E79">
        <v>0</v>
      </c>
      <c r="F79" t="s">
        <v>45</v>
      </c>
      <c r="G79" t="s">
        <v>45</v>
      </c>
    </row>
    <row r="80" spans="1:7" ht="15" x14ac:dyDescent="0.25">
      <c r="A80" s="173" t="s">
        <v>127</v>
      </c>
      <c r="B80">
        <v>0</v>
      </c>
      <c r="C80">
        <v>0</v>
      </c>
      <c r="D80" t="s">
        <v>45</v>
      </c>
      <c r="E80" t="s">
        <v>45</v>
      </c>
      <c r="F80">
        <v>0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</sheetData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795153-C428-4EE1-A0D2-F093A422E9A1}">
  <dimension ref="A1:G81"/>
  <sheetViews>
    <sheetView topLeftCell="A24" workbookViewId="0"/>
  </sheetViews>
  <sheetFormatPr defaultRowHeight="13.2" x14ac:dyDescent="0.25"/>
  <cols>
    <col min="1" max="1" width="26.6640625" customWidth="1"/>
    <col min="2" max="2" width="13.44140625" customWidth="1"/>
    <col min="3" max="3" width="13.109375" customWidth="1"/>
    <col min="4" max="4" width="14.88671875" customWidth="1"/>
    <col min="5" max="5" width="11.5546875" customWidth="1"/>
    <col min="6" max="6" width="13.33203125" customWidth="1"/>
    <col min="7" max="7" width="10.886718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295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0</v>
      </c>
      <c r="C12">
        <v>20</v>
      </c>
      <c r="D12">
        <v>358.2</v>
      </c>
      <c r="E12">
        <v>237.6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71</v>
      </c>
      <c r="B14">
        <v>0</v>
      </c>
      <c r="C14">
        <v>20</v>
      </c>
      <c r="D14">
        <v>303.89999999999998</v>
      </c>
      <c r="E14">
        <v>208.8</v>
      </c>
      <c r="F14">
        <v>0</v>
      </c>
      <c r="G14">
        <v>0</v>
      </c>
    </row>
    <row r="15" spans="1:7" ht="15" x14ac:dyDescent="0.25">
      <c r="A15" s="173" t="s">
        <v>172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73" t="s">
        <v>73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410.4</v>
      </c>
      <c r="C20">
        <v>467.4</v>
      </c>
      <c r="D20">
        <v>1680.8</v>
      </c>
      <c r="E20">
        <v>1885.5</v>
      </c>
      <c r="F20">
        <v>23.9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98.2</v>
      </c>
      <c r="C22">
        <v>154.4</v>
      </c>
      <c r="D22">
        <v>655.7</v>
      </c>
      <c r="E22">
        <v>719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7.3</v>
      </c>
      <c r="C24">
        <v>0</v>
      </c>
      <c r="D24">
        <v>1021.7</v>
      </c>
      <c r="E24">
        <v>847.9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998.2</v>
      </c>
      <c r="C26">
        <v>814.2</v>
      </c>
      <c r="D26">
        <v>4457.8999999999996</v>
      </c>
      <c r="E26">
        <v>4099.8</v>
      </c>
      <c r="F26">
        <v>47.8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48.3</v>
      </c>
      <c r="E27">
        <v>10.5</v>
      </c>
      <c r="F27">
        <v>0</v>
      </c>
      <c r="G27">
        <v>0</v>
      </c>
    </row>
    <row r="28" spans="1:7" ht="15" x14ac:dyDescent="0.25">
      <c r="A28" s="173" t="s">
        <v>79</v>
      </c>
      <c r="B28">
        <v>0.5</v>
      </c>
      <c r="C28">
        <v>0.4</v>
      </c>
      <c r="D28">
        <v>2.2999999999999998</v>
      </c>
      <c r="E28">
        <v>2.2000000000000002</v>
      </c>
      <c r="F28">
        <v>0</v>
      </c>
      <c r="G28">
        <v>0</v>
      </c>
    </row>
    <row r="29" spans="1:7" ht="15" x14ac:dyDescent="0.25">
      <c r="A29" s="173" t="s">
        <v>80</v>
      </c>
      <c r="B29">
        <v>31.1</v>
      </c>
      <c r="C29">
        <v>0</v>
      </c>
      <c r="D29">
        <v>304.3</v>
      </c>
      <c r="E29">
        <v>67</v>
      </c>
      <c r="F29">
        <v>0</v>
      </c>
      <c r="G29">
        <v>0</v>
      </c>
    </row>
    <row r="30" spans="1:7" ht="15" x14ac:dyDescent="0.25">
      <c r="A30" s="173" t="s">
        <v>173</v>
      </c>
      <c r="B30">
        <v>0</v>
      </c>
      <c r="C30">
        <v>0</v>
      </c>
      <c r="D30">
        <v>367.1</v>
      </c>
      <c r="E30">
        <v>0</v>
      </c>
      <c r="F30">
        <v>0</v>
      </c>
      <c r="G30">
        <v>0</v>
      </c>
    </row>
    <row r="31" spans="1:7" ht="15" x14ac:dyDescent="0.25">
      <c r="A31" s="173" t="s">
        <v>81</v>
      </c>
      <c r="B31">
        <v>194.3</v>
      </c>
      <c r="C31">
        <v>115.8</v>
      </c>
      <c r="D31">
        <v>1061.4000000000001</v>
      </c>
      <c r="E31">
        <v>1084.2</v>
      </c>
      <c r="F31">
        <v>0.3</v>
      </c>
      <c r="G31">
        <v>0</v>
      </c>
    </row>
    <row r="32" spans="1:7" ht="15" x14ac:dyDescent="0.25">
      <c r="A32" s="173" t="s">
        <v>82</v>
      </c>
      <c r="B32">
        <v>2.5</v>
      </c>
      <c r="C32">
        <v>3</v>
      </c>
      <c r="D32">
        <v>62.3</v>
      </c>
      <c r="E32">
        <v>123.2</v>
      </c>
      <c r="F32">
        <v>0</v>
      </c>
      <c r="G32">
        <v>0</v>
      </c>
    </row>
    <row r="33" spans="1:7" ht="15" x14ac:dyDescent="0.25">
      <c r="A33" s="173" t="s">
        <v>83</v>
      </c>
      <c r="B33">
        <v>423</v>
      </c>
      <c r="C33">
        <v>552</v>
      </c>
      <c r="D33">
        <v>1745.5</v>
      </c>
      <c r="E33">
        <v>2167.8000000000002</v>
      </c>
      <c r="F33">
        <v>0</v>
      </c>
      <c r="G33">
        <v>0</v>
      </c>
    </row>
    <row r="34" spans="1:7" ht="15" x14ac:dyDescent="0.25">
      <c r="A34" s="173" t="s">
        <v>85</v>
      </c>
      <c r="B34">
        <v>0</v>
      </c>
      <c r="C34">
        <v>0</v>
      </c>
      <c r="D34">
        <v>46.5</v>
      </c>
      <c r="E34">
        <v>43.1</v>
      </c>
      <c r="F34">
        <v>0</v>
      </c>
      <c r="G34">
        <v>0</v>
      </c>
    </row>
    <row r="35" spans="1:7" ht="15" x14ac:dyDescent="0.25">
      <c r="A35" s="173" t="s">
        <v>86</v>
      </c>
      <c r="B35">
        <v>244.1</v>
      </c>
      <c r="C35">
        <v>137.1</v>
      </c>
      <c r="D35">
        <v>380.1</v>
      </c>
      <c r="E35">
        <v>404.9</v>
      </c>
      <c r="F35">
        <v>47.5</v>
      </c>
      <c r="G35">
        <v>0</v>
      </c>
    </row>
    <row r="36" spans="1:7" ht="15" x14ac:dyDescent="0.25">
      <c r="A36" s="173" t="s">
        <v>87</v>
      </c>
      <c r="B36">
        <v>0</v>
      </c>
      <c r="C36">
        <v>0</v>
      </c>
      <c r="D36">
        <v>29</v>
      </c>
      <c r="E36">
        <v>44</v>
      </c>
      <c r="F36">
        <v>0</v>
      </c>
      <c r="G36">
        <v>0</v>
      </c>
    </row>
    <row r="37" spans="1:7" ht="15" x14ac:dyDescent="0.25">
      <c r="A37" s="173" t="s">
        <v>88</v>
      </c>
      <c r="B37">
        <v>102.8</v>
      </c>
      <c r="C37">
        <v>5.9</v>
      </c>
      <c r="D37">
        <v>253.5</v>
      </c>
      <c r="E37">
        <v>152.9</v>
      </c>
      <c r="F37">
        <v>0</v>
      </c>
      <c r="G37">
        <v>0</v>
      </c>
    </row>
    <row r="38" spans="1:7" ht="15" x14ac:dyDescent="0.25">
      <c r="A38" s="173" t="s">
        <v>89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73" t="s">
        <v>69</v>
      </c>
    </row>
    <row r="40" spans="1:7" ht="15" x14ac:dyDescent="0.25">
      <c r="A40" s="173" t="s">
        <v>90</v>
      </c>
      <c r="B40">
        <v>57</v>
      </c>
      <c r="C40">
        <v>646.6</v>
      </c>
      <c r="D40">
        <v>1108.8</v>
      </c>
      <c r="E40">
        <v>1397.7</v>
      </c>
      <c r="F40">
        <v>50</v>
      </c>
      <c r="G40">
        <v>0</v>
      </c>
    </row>
    <row r="41" spans="1:7" ht="15" x14ac:dyDescent="0.25">
      <c r="A41" s="173" t="s">
        <v>91</v>
      </c>
      <c r="B41">
        <v>33</v>
      </c>
      <c r="C41">
        <v>0</v>
      </c>
      <c r="D41">
        <v>111.8</v>
      </c>
      <c r="E41">
        <v>33.9</v>
      </c>
      <c r="F41">
        <v>0</v>
      </c>
      <c r="G41">
        <v>0</v>
      </c>
    </row>
    <row r="42" spans="1:7" ht="15" x14ac:dyDescent="0.25">
      <c r="A42" s="173" t="s">
        <v>92</v>
      </c>
      <c r="B42">
        <v>0</v>
      </c>
      <c r="C42">
        <v>0</v>
      </c>
      <c r="D42">
        <v>125.5</v>
      </c>
      <c r="E42">
        <v>0</v>
      </c>
      <c r="F42">
        <v>0</v>
      </c>
      <c r="G42">
        <v>0</v>
      </c>
    </row>
    <row r="43" spans="1:7" ht="15" x14ac:dyDescent="0.25">
      <c r="A43" s="173" t="s">
        <v>175</v>
      </c>
      <c r="B43">
        <v>0</v>
      </c>
      <c r="C43">
        <v>0</v>
      </c>
      <c r="D43">
        <v>46.6</v>
      </c>
      <c r="E43">
        <v>0</v>
      </c>
      <c r="F43">
        <v>0</v>
      </c>
      <c r="G43">
        <v>0</v>
      </c>
    </row>
    <row r="44" spans="1:7" ht="15" x14ac:dyDescent="0.25">
      <c r="A44" s="173" t="s">
        <v>93</v>
      </c>
      <c r="B44">
        <v>0</v>
      </c>
      <c r="C44">
        <v>0</v>
      </c>
      <c r="D44">
        <v>31.9</v>
      </c>
      <c r="E44">
        <v>0</v>
      </c>
      <c r="F44">
        <v>0</v>
      </c>
      <c r="G44">
        <v>0</v>
      </c>
    </row>
    <row r="45" spans="1:7" ht="15" x14ac:dyDescent="0.25">
      <c r="A45" s="173" t="s">
        <v>95</v>
      </c>
      <c r="B45">
        <v>0</v>
      </c>
      <c r="C45">
        <v>0</v>
      </c>
      <c r="D45">
        <v>2.7</v>
      </c>
      <c r="E45">
        <v>13.2</v>
      </c>
      <c r="F45">
        <v>0</v>
      </c>
      <c r="G45">
        <v>0</v>
      </c>
    </row>
    <row r="46" spans="1:7" ht="15" x14ac:dyDescent="0.25">
      <c r="A46" s="173" t="s">
        <v>96</v>
      </c>
      <c r="B46">
        <v>24</v>
      </c>
      <c r="C46">
        <v>646.6</v>
      </c>
      <c r="D46">
        <v>728.2</v>
      </c>
      <c r="E46">
        <v>1340.1</v>
      </c>
      <c r="F46">
        <v>50</v>
      </c>
      <c r="G46">
        <v>0</v>
      </c>
    </row>
    <row r="47" spans="1:7" ht="15" x14ac:dyDescent="0.25">
      <c r="A47" s="173" t="s">
        <v>97</v>
      </c>
      <c r="B47">
        <v>0</v>
      </c>
      <c r="C47">
        <v>0</v>
      </c>
      <c r="D47">
        <v>35.1</v>
      </c>
      <c r="E47">
        <v>10.5</v>
      </c>
      <c r="F47">
        <v>0</v>
      </c>
      <c r="G47">
        <v>0</v>
      </c>
    </row>
    <row r="48" spans="1:7" ht="15" x14ac:dyDescent="0.25">
      <c r="A48" s="173" t="s">
        <v>176</v>
      </c>
      <c r="B48">
        <v>0</v>
      </c>
      <c r="C48">
        <v>0</v>
      </c>
      <c r="D48">
        <v>27.1</v>
      </c>
      <c r="E48">
        <v>0</v>
      </c>
      <c r="F48">
        <v>0</v>
      </c>
      <c r="G48">
        <v>0</v>
      </c>
    </row>
    <row r="49" spans="1:7" ht="15" x14ac:dyDescent="0.25">
      <c r="A49" s="173" t="s">
        <v>69</v>
      </c>
    </row>
    <row r="50" spans="1:7" ht="15" x14ac:dyDescent="0.25">
      <c r="A50" s="173" t="s">
        <v>98</v>
      </c>
      <c r="B50">
        <v>978.3</v>
      </c>
      <c r="C50">
        <v>1361.8</v>
      </c>
      <c r="D50">
        <v>5617.7</v>
      </c>
      <c r="E50">
        <v>5959.4</v>
      </c>
      <c r="F50">
        <v>346.1</v>
      </c>
      <c r="G50">
        <v>0</v>
      </c>
    </row>
    <row r="51" spans="1:7" ht="15" x14ac:dyDescent="0.25">
      <c r="A51" s="173" t="s">
        <v>99</v>
      </c>
      <c r="B51">
        <v>3.1</v>
      </c>
      <c r="C51">
        <v>6</v>
      </c>
      <c r="D51">
        <v>16.8</v>
      </c>
      <c r="E51">
        <v>10.5</v>
      </c>
      <c r="F51">
        <v>0</v>
      </c>
      <c r="G51">
        <v>0</v>
      </c>
    </row>
    <row r="52" spans="1:7" ht="15" x14ac:dyDescent="0.25">
      <c r="A52" s="173" t="s">
        <v>100</v>
      </c>
      <c r="B52">
        <v>5.6</v>
      </c>
      <c r="C52">
        <v>0</v>
      </c>
      <c r="D52">
        <v>16.600000000000001</v>
      </c>
      <c r="E52">
        <v>13.4</v>
      </c>
      <c r="F52">
        <v>0</v>
      </c>
      <c r="G52">
        <v>0</v>
      </c>
    </row>
    <row r="53" spans="1:7" ht="15" x14ac:dyDescent="0.25">
      <c r="A53" s="173" t="s">
        <v>101</v>
      </c>
      <c r="B53">
        <v>0</v>
      </c>
      <c r="C53">
        <v>0.5</v>
      </c>
      <c r="D53">
        <v>282.10000000000002</v>
      </c>
      <c r="E53">
        <v>95.2</v>
      </c>
      <c r="F53">
        <v>0</v>
      </c>
      <c r="G53">
        <v>0</v>
      </c>
    </row>
    <row r="54" spans="1:7" ht="15" x14ac:dyDescent="0.25">
      <c r="A54" s="173" t="s">
        <v>102</v>
      </c>
      <c r="B54">
        <v>9</v>
      </c>
      <c r="C54">
        <v>8</v>
      </c>
      <c r="D54">
        <v>67.2</v>
      </c>
      <c r="E54">
        <v>66.400000000000006</v>
      </c>
      <c r="F54">
        <v>8</v>
      </c>
      <c r="G54">
        <v>0</v>
      </c>
    </row>
    <row r="55" spans="1:7" ht="15" x14ac:dyDescent="0.25">
      <c r="A55" s="173" t="s">
        <v>103</v>
      </c>
      <c r="B55">
        <v>0.3</v>
      </c>
      <c r="C55">
        <v>12.7</v>
      </c>
      <c r="D55">
        <v>9.6999999999999993</v>
      </c>
      <c r="E55">
        <v>50</v>
      </c>
      <c r="F55">
        <v>0</v>
      </c>
      <c r="G55">
        <v>0</v>
      </c>
    </row>
    <row r="56" spans="1:7" ht="15" x14ac:dyDescent="0.25">
      <c r="A56" s="173" t="s">
        <v>104</v>
      </c>
      <c r="B56">
        <v>0</v>
      </c>
      <c r="C56">
        <v>12</v>
      </c>
      <c r="D56">
        <v>309.39999999999998</v>
      </c>
      <c r="E56">
        <v>72.2</v>
      </c>
      <c r="F56">
        <v>0</v>
      </c>
      <c r="G56">
        <v>0</v>
      </c>
    </row>
    <row r="57" spans="1:7" ht="15" x14ac:dyDescent="0.25">
      <c r="A57" s="173" t="s">
        <v>105</v>
      </c>
      <c r="B57">
        <v>47.3</v>
      </c>
      <c r="C57">
        <v>139.9</v>
      </c>
      <c r="D57">
        <v>453.7</v>
      </c>
      <c r="E57">
        <v>533</v>
      </c>
      <c r="F57">
        <v>13</v>
      </c>
      <c r="G57">
        <v>0</v>
      </c>
    </row>
    <row r="58" spans="1:7" ht="15" x14ac:dyDescent="0.25">
      <c r="A58" s="173" t="s">
        <v>106</v>
      </c>
      <c r="B58">
        <v>24.2</v>
      </c>
      <c r="C58">
        <v>37</v>
      </c>
      <c r="D58">
        <v>221.4</v>
      </c>
      <c r="E58">
        <v>208</v>
      </c>
      <c r="F58">
        <v>0</v>
      </c>
      <c r="G58">
        <v>0</v>
      </c>
    </row>
    <row r="59" spans="1:7" ht="15" x14ac:dyDescent="0.25">
      <c r="A59" s="173" t="s">
        <v>107</v>
      </c>
      <c r="B59">
        <v>38.5</v>
      </c>
      <c r="C59">
        <v>5</v>
      </c>
      <c r="D59">
        <v>322.39999999999998</v>
      </c>
      <c r="E59">
        <v>150.9</v>
      </c>
      <c r="F59">
        <v>12.5</v>
      </c>
      <c r="G59">
        <v>0</v>
      </c>
    </row>
    <row r="60" spans="1:7" ht="15" x14ac:dyDescent="0.25">
      <c r="A60" s="173" t="s">
        <v>108</v>
      </c>
      <c r="B60">
        <v>0</v>
      </c>
      <c r="C60">
        <v>0</v>
      </c>
      <c r="D60">
        <v>0.5</v>
      </c>
      <c r="E60">
        <v>0</v>
      </c>
      <c r="F60">
        <v>0</v>
      </c>
      <c r="G60">
        <v>0</v>
      </c>
    </row>
    <row r="61" spans="1:7" ht="15" x14ac:dyDescent="0.25">
      <c r="A61" s="173" t="s">
        <v>109</v>
      </c>
      <c r="B61">
        <v>45.7</v>
      </c>
      <c r="C61">
        <v>135.19999999999999</v>
      </c>
      <c r="D61">
        <v>247.6</v>
      </c>
      <c r="E61">
        <v>395.8</v>
      </c>
      <c r="F61">
        <v>23</v>
      </c>
      <c r="G61">
        <v>0</v>
      </c>
    </row>
    <row r="62" spans="1:7" ht="15" x14ac:dyDescent="0.25">
      <c r="A62" s="173" t="s">
        <v>110</v>
      </c>
      <c r="B62">
        <v>0</v>
      </c>
      <c r="C62">
        <v>0</v>
      </c>
      <c r="D62">
        <v>19.600000000000001</v>
      </c>
      <c r="E62">
        <v>25.8</v>
      </c>
      <c r="F62">
        <v>0</v>
      </c>
      <c r="G62">
        <v>0</v>
      </c>
    </row>
    <row r="63" spans="1:7" ht="15" x14ac:dyDescent="0.25">
      <c r="A63" s="173" t="s">
        <v>111</v>
      </c>
      <c r="B63">
        <v>7</v>
      </c>
      <c r="C63">
        <v>0</v>
      </c>
      <c r="D63">
        <v>26.3</v>
      </c>
      <c r="E63">
        <v>148.69999999999999</v>
      </c>
      <c r="F63">
        <v>0</v>
      </c>
      <c r="G63">
        <v>0</v>
      </c>
    </row>
    <row r="64" spans="1:7" ht="15" x14ac:dyDescent="0.25">
      <c r="A64" s="173" t="s">
        <v>112</v>
      </c>
      <c r="B64">
        <v>61.8</v>
      </c>
      <c r="C64">
        <v>45</v>
      </c>
      <c r="D64">
        <v>258.60000000000002</v>
      </c>
      <c r="E64">
        <v>251.8</v>
      </c>
      <c r="F64">
        <v>5</v>
      </c>
      <c r="G64">
        <v>0</v>
      </c>
    </row>
    <row r="65" spans="1:7" ht="15" x14ac:dyDescent="0.25">
      <c r="A65" s="173" t="s">
        <v>113</v>
      </c>
      <c r="B65">
        <v>44</v>
      </c>
      <c r="C65">
        <v>22</v>
      </c>
      <c r="D65">
        <v>119.6</v>
      </c>
      <c r="E65">
        <v>142.9</v>
      </c>
      <c r="F65">
        <v>0</v>
      </c>
      <c r="G65">
        <v>0</v>
      </c>
    </row>
    <row r="66" spans="1:7" ht="15" x14ac:dyDescent="0.25">
      <c r="A66" s="173" t="s">
        <v>114</v>
      </c>
      <c r="B66">
        <v>1.8</v>
      </c>
      <c r="C66">
        <v>8.8000000000000007</v>
      </c>
      <c r="D66">
        <v>31.9</v>
      </c>
      <c r="E66">
        <v>38.1</v>
      </c>
      <c r="F66">
        <v>0</v>
      </c>
      <c r="G66">
        <v>0</v>
      </c>
    </row>
    <row r="67" spans="1:7" ht="15" x14ac:dyDescent="0.25">
      <c r="A67" s="173" t="s">
        <v>115</v>
      </c>
      <c r="B67">
        <v>480.8</v>
      </c>
      <c r="C67">
        <v>615.5</v>
      </c>
      <c r="D67">
        <v>2594.8000000000002</v>
      </c>
      <c r="E67">
        <v>2823.9</v>
      </c>
      <c r="F67">
        <v>238.2</v>
      </c>
      <c r="G67">
        <v>0</v>
      </c>
    </row>
    <row r="68" spans="1:7" ht="15" x14ac:dyDescent="0.25">
      <c r="A68" s="173" t="s">
        <v>117</v>
      </c>
      <c r="B68">
        <v>34.799999999999997</v>
      </c>
      <c r="C68">
        <v>53.1</v>
      </c>
      <c r="D68">
        <v>36</v>
      </c>
      <c r="E68">
        <v>86.8</v>
      </c>
      <c r="F68">
        <v>0</v>
      </c>
      <c r="G68">
        <v>0</v>
      </c>
    </row>
    <row r="69" spans="1:7" ht="15" x14ac:dyDescent="0.25">
      <c r="A69" s="173" t="s">
        <v>118</v>
      </c>
      <c r="B69">
        <v>49.2</v>
      </c>
      <c r="C69">
        <v>21</v>
      </c>
      <c r="D69">
        <v>110.2</v>
      </c>
      <c r="E69">
        <v>97.6</v>
      </c>
      <c r="F69">
        <v>24.5</v>
      </c>
      <c r="G69">
        <v>0</v>
      </c>
    </row>
    <row r="70" spans="1:7" ht="15" x14ac:dyDescent="0.25">
      <c r="A70" s="173" t="s">
        <v>119</v>
      </c>
      <c r="B70">
        <v>79.5</v>
      </c>
      <c r="C70">
        <v>116.5</v>
      </c>
      <c r="D70">
        <v>121.8</v>
      </c>
      <c r="E70">
        <v>183.5</v>
      </c>
      <c r="F70">
        <v>3</v>
      </c>
      <c r="G70">
        <v>0</v>
      </c>
    </row>
    <row r="71" spans="1:7" ht="15" x14ac:dyDescent="0.25">
      <c r="A71" s="173" t="s">
        <v>120</v>
      </c>
      <c r="B71">
        <v>0.6</v>
      </c>
      <c r="C71">
        <v>115</v>
      </c>
      <c r="D71">
        <v>107.4</v>
      </c>
      <c r="E71">
        <v>172.3</v>
      </c>
      <c r="F71">
        <v>0</v>
      </c>
      <c r="G71">
        <v>0</v>
      </c>
    </row>
    <row r="72" spans="1:7" ht="15" x14ac:dyDescent="0.25">
      <c r="A72" s="173" t="s">
        <v>121</v>
      </c>
      <c r="B72">
        <v>25</v>
      </c>
      <c r="C72">
        <v>8.6999999999999993</v>
      </c>
      <c r="D72">
        <v>91.4</v>
      </c>
      <c r="E72">
        <v>100</v>
      </c>
      <c r="F72">
        <v>18.899999999999999</v>
      </c>
      <c r="G72">
        <v>0</v>
      </c>
    </row>
    <row r="73" spans="1:7" ht="15" x14ac:dyDescent="0.25">
      <c r="A73" s="173" t="s">
        <v>122</v>
      </c>
      <c r="B73">
        <v>20</v>
      </c>
      <c r="C73">
        <v>0</v>
      </c>
      <c r="D73">
        <v>152.69999999999999</v>
      </c>
      <c r="E73">
        <v>292.60000000000002</v>
      </c>
      <c r="F73">
        <v>0</v>
      </c>
      <c r="G73">
        <v>0</v>
      </c>
    </row>
    <row r="74" spans="1:7" ht="15" x14ac:dyDescent="0.25">
      <c r="A74" s="173" t="s">
        <v>65</v>
      </c>
      <c r="B74" t="s">
        <v>66</v>
      </c>
      <c r="C74" t="s">
        <v>67</v>
      </c>
      <c r="D74" t="s">
        <v>66</v>
      </c>
      <c r="E74" t="s">
        <v>66</v>
      </c>
      <c r="F74" t="s">
        <v>66</v>
      </c>
      <c r="G74" t="s">
        <v>68</v>
      </c>
    </row>
    <row r="75" spans="1:7" ht="15" x14ac:dyDescent="0.25">
      <c r="A75" s="173" t="s">
        <v>123</v>
      </c>
      <c r="B75">
        <v>2549.4</v>
      </c>
      <c r="C75">
        <v>3464.3</v>
      </c>
      <c r="D75">
        <v>14900.7</v>
      </c>
      <c r="E75">
        <v>15146.7</v>
      </c>
      <c r="F75">
        <v>467.8</v>
      </c>
      <c r="G75">
        <v>0</v>
      </c>
    </row>
    <row r="76" spans="1:7" ht="15" x14ac:dyDescent="0.25">
      <c r="A76" s="173" t="s">
        <v>124</v>
      </c>
      <c r="B76">
        <v>413.6</v>
      </c>
      <c r="C76">
        <v>279.8</v>
      </c>
      <c r="D76">
        <v>0</v>
      </c>
      <c r="E76">
        <v>0</v>
      </c>
      <c r="F76">
        <v>201.4</v>
      </c>
      <c r="G76">
        <v>0</v>
      </c>
    </row>
    <row r="77" spans="1:7" ht="15" x14ac:dyDescent="0.25">
      <c r="A77" s="173" t="s">
        <v>65</v>
      </c>
      <c r="B77" t="s">
        <v>66</v>
      </c>
      <c r="C77" t="s">
        <v>67</v>
      </c>
      <c r="D77" t="s">
        <v>66</v>
      </c>
      <c r="E77" t="s">
        <v>66</v>
      </c>
      <c r="F77" t="s">
        <v>66</v>
      </c>
      <c r="G77" t="s">
        <v>68</v>
      </c>
    </row>
    <row r="78" spans="1:7" ht="15" x14ac:dyDescent="0.25">
      <c r="A78" s="173" t="s">
        <v>125</v>
      </c>
      <c r="B78">
        <v>2963</v>
      </c>
      <c r="C78">
        <v>3744.1</v>
      </c>
      <c r="D78">
        <v>14900.7</v>
      </c>
      <c r="E78">
        <v>15146.7</v>
      </c>
      <c r="F78">
        <v>669.2</v>
      </c>
      <c r="G78">
        <v>0</v>
      </c>
    </row>
    <row r="79" spans="1:7" ht="15" x14ac:dyDescent="0.25">
      <c r="A79" s="173" t="s">
        <v>126</v>
      </c>
      <c r="B79" t="s">
        <v>45</v>
      </c>
      <c r="C79" t="s">
        <v>45</v>
      </c>
      <c r="D79">
        <v>0</v>
      </c>
      <c r="E79">
        <v>0</v>
      </c>
      <c r="F79" t="s">
        <v>45</v>
      </c>
      <c r="G79" t="s">
        <v>45</v>
      </c>
    </row>
    <row r="80" spans="1:7" ht="15" x14ac:dyDescent="0.25">
      <c r="A80" s="173" t="s">
        <v>127</v>
      </c>
      <c r="B80">
        <v>0</v>
      </c>
      <c r="C80">
        <v>0</v>
      </c>
      <c r="D80" t="s">
        <v>45</v>
      </c>
      <c r="E80" t="s">
        <v>45</v>
      </c>
      <c r="F80">
        <v>0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</sheetData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3D9CC-1E2E-41D6-86F7-BE6AB539190A}">
  <dimension ref="A1:G81"/>
  <sheetViews>
    <sheetView topLeftCell="A51" workbookViewId="0">
      <selection activeCell="F60" sqref="F60"/>
    </sheetView>
  </sheetViews>
  <sheetFormatPr defaultRowHeight="13.2" x14ac:dyDescent="0.25"/>
  <cols>
    <col min="1" max="1" width="33.6640625" customWidth="1"/>
    <col min="2" max="2" width="14.109375" customWidth="1"/>
    <col min="3" max="3" width="11.6640625" customWidth="1"/>
    <col min="4" max="4" width="14.6640625" customWidth="1"/>
    <col min="5" max="5" width="12.88671875" customWidth="1"/>
    <col min="6" max="6" width="13.1093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296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0</v>
      </c>
      <c r="C12">
        <v>20</v>
      </c>
      <c r="D12">
        <v>358.2</v>
      </c>
      <c r="E12">
        <v>237.6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71</v>
      </c>
      <c r="B14">
        <v>0</v>
      </c>
      <c r="C14">
        <v>20</v>
      </c>
      <c r="D14">
        <v>303.89999999999998</v>
      </c>
      <c r="E14">
        <v>208.8</v>
      </c>
      <c r="F14">
        <v>0</v>
      </c>
      <c r="G14">
        <v>0</v>
      </c>
    </row>
    <row r="15" spans="1:7" ht="15" x14ac:dyDescent="0.25">
      <c r="A15" s="173" t="s">
        <v>172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73" t="s">
        <v>73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434.3</v>
      </c>
      <c r="C20">
        <v>357.6</v>
      </c>
      <c r="D20">
        <v>1656</v>
      </c>
      <c r="E20">
        <v>1885.4</v>
      </c>
      <c r="F20">
        <v>23.9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143.4</v>
      </c>
      <c r="C22">
        <v>104.3</v>
      </c>
      <c r="D22">
        <v>608.29999999999995</v>
      </c>
      <c r="E22">
        <v>719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2</v>
      </c>
      <c r="C24">
        <v>0</v>
      </c>
      <c r="D24">
        <v>953.5</v>
      </c>
      <c r="E24">
        <v>847.9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1049.7</v>
      </c>
      <c r="C26">
        <v>956</v>
      </c>
      <c r="D26">
        <v>4346.3999999999996</v>
      </c>
      <c r="E26">
        <v>3957</v>
      </c>
      <c r="F26">
        <v>47.8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22.6</v>
      </c>
      <c r="E27">
        <v>10.5</v>
      </c>
      <c r="F27">
        <v>0</v>
      </c>
      <c r="G27">
        <v>0</v>
      </c>
    </row>
    <row r="28" spans="1:7" ht="15" x14ac:dyDescent="0.25">
      <c r="A28" s="173" t="s">
        <v>79</v>
      </c>
      <c r="B28">
        <v>0.3</v>
      </c>
      <c r="C28">
        <v>0.7</v>
      </c>
      <c r="D28">
        <v>2.2999999999999998</v>
      </c>
      <c r="E28">
        <v>2</v>
      </c>
      <c r="F28">
        <v>0</v>
      </c>
      <c r="G28">
        <v>0</v>
      </c>
    </row>
    <row r="29" spans="1:7" ht="15" x14ac:dyDescent="0.25">
      <c r="A29" s="173" t="s">
        <v>80</v>
      </c>
      <c r="B29">
        <v>31.1</v>
      </c>
      <c r="C29">
        <v>0</v>
      </c>
      <c r="D29">
        <v>304.3</v>
      </c>
      <c r="E29">
        <v>67</v>
      </c>
      <c r="F29">
        <v>0</v>
      </c>
      <c r="G29">
        <v>0</v>
      </c>
    </row>
    <row r="30" spans="1:7" ht="15" x14ac:dyDescent="0.25">
      <c r="A30" s="173" t="s">
        <v>173</v>
      </c>
      <c r="B30">
        <v>0</v>
      </c>
      <c r="C30">
        <v>0</v>
      </c>
      <c r="D30">
        <v>367.1</v>
      </c>
      <c r="E30">
        <v>0</v>
      </c>
      <c r="F30">
        <v>0</v>
      </c>
      <c r="G30">
        <v>0</v>
      </c>
    </row>
    <row r="31" spans="1:7" ht="15" x14ac:dyDescent="0.25">
      <c r="A31" s="173" t="s">
        <v>81</v>
      </c>
      <c r="B31">
        <v>227.3</v>
      </c>
      <c r="C31">
        <v>195.8</v>
      </c>
      <c r="D31">
        <v>1025.0999999999999</v>
      </c>
      <c r="E31">
        <v>1000.9</v>
      </c>
      <c r="F31">
        <v>0.3</v>
      </c>
      <c r="G31">
        <v>0</v>
      </c>
    </row>
    <row r="32" spans="1:7" ht="15" x14ac:dyDescent="0.25">
      <c r="A32" s="173" t="s">
        <v>82</v>
      </c>
      <c r="B32">
        <v>2.5</v>
      </c>
      <c r="C32">
        <v>3</v>
      </c>
      <c r="D32">
        <v>62.3</v>
      </c>
      <c r="E32">
        <v>123.2</v>
      </c>
      <c r="F32">
        <v>0</v>
      </c>
      <c r="G32">
        <v>0</v>
      </c>
    </row>
    <row r="33" spans="1:7" ht="15" x14ac:dyDescent="0.25">
      <c r="A33" s="173" t="s">
        <v>83</v>
      </c>
      <c r="B33">
        <v>445</v>
      </c>
      <c r="C33">
        <v>612</v>
      </c>
      <c r="D33">
        <v>1696.9</v>
      </c>
      <c r="E33">
        <v>2110.3000000000002</v>
      </c>
      <c r="F33">
        <v>0</v>
      </c>
      <c r="G33">
        <v>0</v>
      </c>
    </row>
    <row r="34" spans="1:7" ht="15" x14ac:dyDescent="0.25">
      <c r="A34" s="173" t="s">
        <v>85</v>
      </c>
      <c r="B34">
        <v>0</v>
      </c>
      <c r="C34">
        <v>0</v>
      </c>
      <c r="D34">
        <v>46.5</v>
      </c>
      <c r="E34">
        <v>43.1</v>
      </c>
      <c r="F34">
        <v>0</v>
      </c>
      <c r="G34">
        <v>0</v>
      </c>
    </row>
    <row r="35" spans="1:7" ht="15" x14ac:dyDescent="0.25">
      <c r="A35" s="173" t="s">
        <v>86</v>
      </c>
      <c r="B35">
        <v>244.9</v>
      </c>
      <c r="C35">
        <v>138.69999999999999</v>
      </c>
      <c r="D35">
        <v>379.4</v>
      </c>
      <c r="E35">
        <v>403.2</v>
      </c>
      <c r="F35">
        <v>47.5</v>
      </c>
      <c r="G35">
        <v>0</v>
      </c>
    </row>
    <row r="36" spans="1:7" ht="15" x14ac:dyDescent="0.25">
      <c r="A36" s="173" t="s">
        <v>87</v>
      </c>
      <c r="B36">
        <v>0</v>
      </c>
      <c r="C36">
        <v>0</v>
      </c>
      <c r="D36">
        <v>29</v>
      </c>
      <c r="E36">
        <v>44</v>
      </c>
      <c r="F36">
        <v>0</v>
      </c>
      <c r="G36">
        <v>0</v>
      </c>
    </row>
    <row r="37" spans="1:7" ht="15" x14ac:dyDescent="0.25">
      <c r="A37" s="173" t="s">
        <v>88</v>
      </c>
      <c r="B37">
        <v>98.8</v>
      </c>
      <c r="C37">
        <v>5.9</v>
      </c>
      <c r="D37">
        <v>253.5</v>
      </c>
      <c r="E37">
        <v>152.9</v>
      </c>
      <c r="F37">
        <v>0</v>
      </c>
      <c r="G37">
        <v>0</v>
      </c>
    </row>
    <row r="38" spans="1:7" ht="15" x14ac:dyDescent="0.25">
      <c r="A38" s="173" t="s">
        <v>89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73" t="s">
        <v>69</v>
      </c>
    </row>
    <row r="40" spans="1:7" ht="15" x14ac:dyDescent="0.25">
      <c r="A40" s="173" t="s">
        <v>90</v>
      </c>
      <c r="B40">
        <v>49</v>
      </c>
      <c r="C40">
        <v>703.6</v>
      </c>
      <c r="D40">
        <v>1108.8</v>
      </c>
      <c r="E40">
        <v>1376.5</v>
      </c>
      <c r="F40">
        <v>50</v>
      </c>
      <c r="G40">
        <v>0</v>
      </c>
    </row>
    <row r="41" spans="1:7" ht="15" x14ac:dyDescent="0.25">
      <c r="A41" s="173" t="s">
        <v>91</v>
      </c>
      <c r="B41">
        <v>0</v>
      </c>
      <c r="C41">
        <v>0</v>
      </c>
      <c r="D41">
        <v>111.8</v>
      </c>
      <c r="E41">
        <v>33.9</v>
      </c>
      <c r="F41">
        <v>0</v>
      </c>
      <c r="G41">
        <v>0</v>
      </c>
    </row>
    <row r="42" spans="1:7" ht="15" x14ac:dyDescent="0.25">
      <c r="A42" s="173" t="s">
        <v>92</v>
      </c>
      <c r="B42">
        <v>0</v>
      </c>
      <c r="C42">
        <v>0</v>
      </c>
      <c r="D42">
        <v>125.5</v>
      </c>
      <c r="E42">
        <v>0</v>
      </c>
      <c r="F42">
        <v>0</v>
      </c>
      <c r="G42">
        <v>0</v>
      </c>
    </row>
    <row r="43" spans="1:7" ht="15" x14ac:dyDescent="0.25">
      <c r="A43" s="173" t="s">
        <v>175</v>
      </c>
      <c r="B43">
        <v>0</v>
      </c>
      <c r="C43">
        <v>0</v>
      </c>
      <c r="D43">
        <v>46.6</v>
      </c>
      <c r="E43">
        <v>0</v>
      </c>
      <c r="F43">
        <v>0</v>
      </c>
      <c r="G43">
        <v>0</v>
      </c>
    </row>
    <row r="44" spans="1:7" ht="15" x14ac:dyDescent="0.25">
      <c r="A44" s="173" t="s">
        <v>93</v>
      </c>
      <c r="B44">
        <v>0</v>
      </c>
      <c r="C44">
        <v>0</v>
      </c>
      <c r="D44">
        <v>31.9</v>
      </c>
      <c r="E44">
        <v>0</v>
      </c>
      <c r="F44">
        <v>0</v>
      </c>
      <c r="G44">
        <v>0</v>
      </c>
    </row>
    <row r="45" spans="1:7" ht="15" x14ac:dyDescent="0.25">
      <c r="A45" s="173" t="s">
        <v>95</v>
      </c>
      <c r="B45">
        <v>0</v>
      </c>
      <c r="C45">
        <v>0</v>
      </c>
      <c r="D45">
        <v>2.7</v>
      </c>
      <c r="E45">
        <v>13.2</v>
      </c>
      <c r="F45">
        <v>0</v>
      </c>
      <c r="G45">
        <v>0</v>
      </c>
    </row>
    <row r="46" spans="1:7" ht="15" x14ac:dyDescent="0.25">
      <c r="A46" s="173" t="s">
        <v>96</v>
      </c>
      <c r="B46">
        <v>49</v>
      </c>
      <c r="C46">
        <v>703.6</v>
      </c>
      <c r="D46">
        <v>728.2</v>
      </c>
      <c r="E46">
        <v>1318.9</v>
      </c>
      <c r="F46">
        <v>50</v>
      </c>
      <c r="G46">
        <v>0</v>
      </c>
    </row>
    <row r="47" spans="1:7" ht="15" x14ac:dyDescent="0.25">
      <c r="A47" s="173" t="s">
        <v>97</v>
      </c>
      <c r="B47">
        <v>0</v>
      </c>
      <c r="C47">
        <v>0</v>
      </c>
      <c r="D47">
        <v>35.1</v>
      </c>
      <c r="E47">
        <v>10.5</v>
      </c>
      <c r="F47">
        <v>0</v>
      </c>
      <c r="G47">
        <v>0</v>
      </c>
    </row>
    <row r="48" spans="1:7" ht="15" x14ac:dyDescent="0.25">
      <c r="A48" s="173" t="s">
        <v>176</v>
      </c>
      <c r="B48">
        <v>0</v>
      </c>
      <c r="C48">
        <v>0</v>
      </c>
      <c r="D48">
        <v>27.1</v>
      </c>
      <c r="E48">
        <v>0</v>
      </c>
      <c r="F48">
        <v>0</v>
      </c>
      <c r="G48">
        <v>0</v>
      </c>
    </row>
    <row r="49" spans="1:7" ht="15" x14ac:dyDescent="0.25">
      <c r="A49" s="173" t="s">
        <v>69</v>
      </c>
    </row>
    <row r="50" spans="1:7" ht="15" x14ac:dyDescent="0.25">
      <c r="A50" s="173" t="s">
        <v>98</v>
      </c>
      <c r="B50">
        <v>964.2</v>
      </c>
      <c r="C50">
        <v>1501.8</v>
      </c>
      <c r="D50">
        <v>5508.1</v>
      </c>
      <c r="E50">
        <v>5757.4</v>
      </c>
      <c r="F50">
        <v>333.1</v>
      </c>
      <c r="G50">
        <v>0</v>
      </c>
    </row>
    <row r="51" spans="1:7" ht="15" x14ac:dyDescent="0.25">
      <c r="A51" s="173" t="s">
        <v>99</v>
      </c>
      <c r="B51">
        <v>3.1</v>
      </c>
      <c r="C51">
        <v>6</v>
      </c>
      <c r="D51">
        <v>16.8</v>
      </c>
      <c r="E51">
        <v>10.5</v>
      </c>
      <c r="F51">
        <v>0</v>
      </c>
      <c r="G51">
        <v>0</v>
      </c>
    </row>
    <row r="52" spans="1:7" ht="15" x14ac:dyDescent="0.25">
      <c r="A52" s="173" t="s">
        <v>100</v>
      </c>
      <c r="B52">
        <v>5.6</v>
      </c>
      <c r="C52">
        <v>0</v>
      </c>
      <c r="D52">
        <v>16.600000000000001</v>
      </c>
      <c r="E52">
        <v>13.4</v>
      </c>
      <c r="F52">
        <v>0</v>
      </c>
      <c r="G52">
        <v>0</v>
      </c>
    </row>
    <row r="53" spans="1:7" ht="15" x14ac:dyDescent="0.25">
      <c r="A53" s="173" t="s">
        <v>101</v>
      </c>
      <c r="B53">
        <v>0</v>
      </c>
      <c r="C53">
        <v>0.5</v>
      </c>
      <c r="D53">
        <v>282.10000000000002</v>
      </c>
      <c r="E53">
        <v>95.2</v>
      </c>
      <c r="F53">
        <v>0</v>
      </c>
      <c r="G53">
        <v>0</v>
      </c>
    </row>
    <row r="54" spans="1:7" ht="15" x14ac:dyDescent="0.25">
      <c r="A54" s="173" t="s">
        <v>102</v>
      </c>
      <c r="B54">
        <v>9</v>
      </c>
      <c r="C54">
        <v>8</v>
      </c>
      <c r="D54">
        <v>67.2</v>
      </c>
      <c r="E54">
        <v>66.400000000000006</v>
      </c>
      <c r="F54">
        <v>8</v>
      </c>
      <c r="G54">
        <v>0</v>
      </c>
    </row>
    <row r="55" spans="1:7" ht="15" x14ac:dyDescent="0.25">
      <c r="A55" s="173" t="s">
        <v>103</v>
      </c>
      <c r="B55">
        <v>0.6</v>
      </c>
      <c r="C55">
        <v>13.7</v>
      </c>
      <c r="D55">
        <v>9.5</v>
      </c>
      <c r="E55">
        <v>49.1</v>
      </c>
      <c r="F55">
        <v>0</v>
      </c>
      <c r="G55">
        <v>0</v>
      </c>
    </row>
    <row r="56" spans="1:7" ht="15" x14ac:dyDescent="0.25">
      <c r="A56" s="173" t="s">
        <v>104</v>
      </c>
      <c r="B56">
        <v>0</v>
      </c>
      <c r="C56">
        <v>0</v>
      </c>
      <c r="D56">
        <v>309.39999999999998</v>
      </c>
      <c r="E56">
        <v>72.2</v>
      </c>
      <c r="F56">
        <v>0</v>
      </c>
      <c r="G56">
        <v>0</v>
      </c>
    </row>
    <row r="57" spans="1:7" ht="15" x14ac:dyDescent="0.25">
      <c r="A57" s="173" t="s">
        <v>105</v>
      </c>
      <c r="B57">
        <v>55.3</v>
      </c>
      <c r="C57">
        <v>175.2</v>
      </c>
      <c r="D57">
        <v>445.3</v>
      </c>
      <c r="E57">
        <v>512.29999999999995</v>
      </c>
      <c r="F57">
        <v>13</v>
      </c>
      <c r="G57">
        <v>0</v>
      </c>
    </row>
    <row r="58" spans="1:7" ht="15" x14ac:dyDescent="0.25">
      <c r="A58" s="173" t="s">
        <v>106</v>
      </c>
      <c r="B58">
        <v>24.2</v>
      </c>
      <c r="C58">
        <v>57.9</v>
      </c>
      <c r="D58">
        <v>221.4</v>
      </c>
      <c r="E58">
        <v>185.3</v>
      </c>
      <c r="F58">
        <v>0</v>
      </c>
      <c r="G58">
        <v>0</v>
      </c>
    </row>
    <row r="59" spans="1:7" ht="15" x14ac:dyDescent="0.25">
      <c r="A59" s="173" t="s">
        <v>107</v>
      </c>
      <c r="B59">
        <v>38.5</v>
      </c>
      <c r="C59">
        <v>5</v>
      </c>
      <c r="D59">
        <v>284.5</v>
      </c>
      <c r="E59">
        <v>150.9</v>
      </c>
      <c r="F59">
        <v>8.5</v>
      </c>
      <c r="G59">
        <v>0</v>
      </c>
    </row>
    <row r="60" spans="1:7" ht="15" x14ac:dyDescent="0.25">
      <c r="A60" s="173" t="s">
        <v>108</v>
      </c>
      <c r="B60">
        <v>0</v>
      </c>
      <c r="C60">
        <v>0</v>
      </c>
      <c r="D60">
        <v>0.5</v>
      </c>
      <c r="E60">
        <v>0</v>
      </c>
      <c r="F60">
        <v>0</v>
      </c>
      <c r="G60">
        <v>0</v>
      </c>
    </row>
    <row r="61" spans="1:7" ht="15" x14ac:dyDescent="0.25">
      <c r="A61" s="173" t="s">
        <v>109</v>
      </c>
      <c r="B61">
        <v>43.7</v>
      </c>
      <c r="C61">
        <v>135.19999999999999</v>
      </c>
      <c r="D61">
        <v>247.6</v>
      </c>
      <c r="E61">
        <v>395.8</v>
      </c>
      <c r="F61">
        <v>23</v>
      </c>
      <c r="G61">
        <v>0</v>
      </c>
    </row>
    <row r="62" spans="1:7" ht="15" x14ac:dyDescent="0.25">
      <c r="A62" s="173" t="s">
        <v>110</v>
      </c>
      <c r="B62">
        <v>0</v>
      </c>
      <c r="C62">
        <v>0</v>
      </c>
      <c r="D62">
        <v>19.600000000000001</v>
      </c>
      <c r="E62">
        <v>25.8</v>
      </c>
      <c r="F62">
        <v>0</v>
      </c>
      <c r="G62">
        <v>0</v>
      </c>
    </row>
    <row r="63" spans="1:7" ht="15" x14ac:dyDescent="0.25">
      <c r="A63" s="173" t="s">
        <v>111</v>
      </c>
      <c r="B63">
        <v>0</v>
      </c>
      <c r="C63">
        <v>0</v>
      </c>
      <c r="D63">
        <v>26.3</v>
      </c>
      <c r="E63">
        <v>148.69999999999999</v>
      </c>
      <c r="F63">
        <v>0</v>
      </c>
      <c r="G63">
        <v>0</v>
      </c>
    </row>
    <row r="64" spans="1:7" ht="15" x14ac:dyDescent="0.25">
      <c r="A64" s="173" t="s">
        <v>112</v>
      </c>
      <c r="B64">
        <v>71.3</v>
      </c>
      <c r="C64">
        <v>81.7</v>
      </c>
      <c r="D64">
        <v>248.2</v>
      </c>
      <c r="E64">
        <v>217.7</v>
      </c>
      <c r="F64">
        <v>5</v>
      </c>
      <c r="G64">
        <v>0</v>
      </c>
    </row>
    <row r="65" spans="1:7" ht="15" x14ac:dyDescent="0.25">
      <c r="A65" s="173" t="s">
        <v>113</v>
      </c>
      <c r="B65">
        <v>44</v>
      </c>
      <c r="C65">
        <v>44</v>
      </c>
      <c r="D65">
        <v>119.6</v>
      </c>
      <c r="E65">
        <v>122.4</v>
      </c>
      <c r="F65">
        <v>0</v>
      </c>
      <c r="G65">
        <v>0</v>
      </c>
    </row>
    <row r="66" spans="1:7" ht="15" x14ac:dyDescent="0.25">
      <c r="A66" s="173" t="s">
        <v>114</v>
      </c>
      <c r="B66">
        <v>1.8</v>
      </c>
      <c r="C66">
        <v>8.8000000000000007</v>
      </c>
      <c r="D66">
        <v>31.9</v>
      </c>
      <c r="E66">
        <v>36.5</v>
      </c>
      <c r="F66">
        <v>0</v>
      </c>
      <c r="G66">
        <v>0</v>
      </c>
    </row>
    <row r="67" spans="1:7" ht="15" x14ac:dyDescent="0.25">
      <c r="A67" s="173" t="s">
        <v>115</v>
      </c>
      <c r="B67">
        <v>458.5</v>
      </c>
      <c r="C67">
        <v>642.6</v>
      </c>
      <c r="D67">
        <v>2542.1999999999998</v>
      </c>
      <c r="E67">
        <v>2766.9</v>
      </c>
      <c r="F67">
        <v>238.2</v>
      </c>
      <c r="G67">
        <v>0</v>
      </c>
    </row>
    <row r="68" spans="1:7" ht="15" x14ac:dyDescent="0.25">
      <c r="A68" s="173" t="s">
        <v>117</v>
      </c>
      <c r="B68">
        <v>34.799999999999997</v>
      </c>
      <c r="C68">
        <v>51</v>
      </c>
      <c r="D68">
        <v>36</v>
      </c>
      <c r="E68">
        <v>86.8</v>
      </c>
      <c r="F68">
        <v>0</v>
      </c>
      <c r="G68">
        <v>0</v>
      </c>
    </row>
    <row r="69" spans="1:7" ht="15" x14ac:dyDescent="0.25">
      <c r="A69" s="173" t="s">
        <v>118</v>
      </c>
      <c r="B69">
        <v>49.3</v>
      </c>
      <c r="C69">
        <v>20.5</v>
      </c>
      <c r="D69">
        <v>110.2</v>
      </c>
      <c r="E69">
        <v>97.6</v>
      </c>
      <c r="F69">
        <v>24.4</v>
      </c>
      <c r="G69">
        <v>0</v>
      </c>
    </row>
    <row r="70" spans="1:7" ht="15" x14ac:dyDescent="0.25">
      <c r="A70" s="173" t="s">
        <v>119</v>
      </c>
      <c r="B70">
        <v>79.5</v>
      </c>
      <c r="C70">
        <v>116.5</v>
      </c>
      <c r="D70">
        <v>121.8</v>
      </c>
      <c r="E70">
        <v>183.5</v>
      </c>
      <c r="F70">
        <v>3</v>
      </c>
      <c r="G70">
        <v>0</v>
      </c>
    </row>
    <row r="71" spans="1:7" ht="15" x14ac:dyDescent="0.25">
      <c r="A71" s="173" t="s">
        <v>120</v>
      </c>
      <c r="B71">
        <v>0</v>
      </c>
      <c r="C71">
        <v>115</v>
      </c>
      <c r="D71">
        <v>107.4</v>
      </c>
      <c r="E71">
        <v>172.3</v>
      </c>
      <c r="F71">
        <v>0</v>
      </c>
      <c r="G71">
        <v>0</v>
      </c>
    </row>
    <row r="72" spans="1:7" ht="15" x14ac:dyDescent="0.25">
      <c r="A72" s="173" t="s">
        <v>121</v>
      </c>
      <c r="B72">
        <v>25</v>
      </c>
      <c r="C72">
        <v>20.399999999999999</v>
      </c>
      <c r="D72">
        <v>91.4</v>
      </c>
      <c r="E72">
        <v>87.2</v>
      </c>
      <c r="F72">
        <v>10</v>
      </c>
      <c r="G72">
        <v>0</v>
      </c>
    </row>
    <row r="73" spans="1:7" ht="15" x14ac:dyDescent="0.25">
      <c r="A73" s="173" t="s">
        <v>122</v>
      </c>
      <c r="B73">
        <v>20</v>
      </c>
      <c r="C73">
        <v>0</v>
      </c>
      <c r="D73">
        <v>152.69999999999999</v>
      </c>
      <c r="E73">
        <v>261.10000000000002</v>
      </c>
      <c r="F73">
        <v>0</v>
      </c>
      <c r="G73">
        <v>0</v>
      </c>
    </row>
    <row r="74" spans="1:7" ht="15" x14ac:dyDescent="0.25">
      <c r="A74" s="173" t="s">
        <v>65</v>
      </c>
      <c r="B74" t="s">
        <v>66</v>
      </c>
      <c r="C74" t="s">
        <v>67</v>
      </c>
      <c r="D74" t="s">
        <v>66</v>
      </c>
      <c r="E74" t="s">
        <v>66</v>
      </c>
      <c r="F74" t="s">
        <v>66</v>
      </c>
      <c r="G74" t="s">
        <v>68</v>
      </c>
    </row>
    <row r="75" spans="1:7" ht="15" x14ac:dyDescent="0.25">
      <c r="A75" s="173" t="s">
        <v>123</v>
      </c>
      <c r="B75">
        <v>2642.7</v>
      </c>
      <c r="C75">
        <v>3643.3</v>
      </c>
      <c r="D75">
        <v>14539.2</v>
      </c>
      <c r="E75">
        <v>14780.7</v>
      </c>
      <c r="F75">
        <v>454.8</v>
      </c>
      <c r="G75">
        <v>0</v>
      </c>
    </row>
    <row r="76" spans="1:7" ht="15" x14ac:dyDescent="0.25">
      <c r="A76" s="173" t="s">
        <v>124</v>
      </c>
      <c r="B76">
        <v>556.29999999999995</v>
      </c>
      <c r="C76">
        <v>311.2</v>
      </c>
      <c r="D76">
        <v>0</v>
      </c>
      <c r="E76">
        <v>0</v>
      </c>
      <c r="F76">
        <v>201.4</v>
      </c>
      <c r="G76">
        <v>0</v>
      </c>
    </row>
    <row r="77" spans="1:7" ht="15" x14ac:dyDescent="0.25">
      <c r="A77" s="173" t="s">
        <v>65</v>
      </c>
      <c r="B77" t="s">
        <v>66</v>
      </c>
      <c r="C77" t="s">
        <v>67</v>
      </c>
      <c r="D77" t="s">
        <v>66</v>
      </c>
      <c r="E77" t="s">
        <v>66</v>
      </c>
      <c r="F77" t="s">
        <v>66</v>
      </c>
      <c r="G77" t="s">
        <v>68</v>
      </c>
    </row>
    <row r="78" spans="1:7" ht="15" x14ac:dyDescent="0.25">
      <c r="A78" s="173" t="s">
        <v>125</v>
      </c>
      <c r="B78">
        <v>3199</v>
      </c>
      <c r="C78">
        <v>3954.5</v>
      </c>
      <c r="D78">
        <v>14539.2</v>
      </c>
      <c r="E78">
        <v>14780.7</v>
      </c>
      <c r="F78">
        <v>656.2</v>
      </c>
      <c r="G78">
        <v>0</v>
      </c>
    </row>
    <row r="79" spans="1:7" ht="15" x14ac:dyDescent="0.25">
      <c r="A79" s="173" t="s">
        <v>126</v>
      </c>
      <c r="B79" t="s">
        <v>45</v>
      </c>
      <c r="C79" t="s">
        <v>45</v>
      </c>
      <c r="D79">
        <v>0</v>
      </c>
      <c r="E79">
        <v>0</v>
      </c>
      <c r="F79" t="s">
        <v>45</v>
      </c>
      <c r="G79" t="s">
        <v>45</v>
      </c>
    </row>
    <row r="80" spans="1:7" ht="15" x14ac:dyDescent="0.25">
      <c r="A80" s="173" t="s">
        <v>127</v>
      </c>
      <c r="B80">
        <v>0</v>
      </c>
      <c r="C80">
        <v>0</v>
      </c>
      <c r="D80" t="s">
        <v>45</v>
      </c>
      <c r="E80" t="s">
        <v>45</v>
      </c>
      <c r="F80">
        <v>0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</sheetData>
  <pageMargins left="0.7" right="0.7" top="0.75" bottom="0.75" header="0.3" footer="0.3"/>
  <pageSetup orientation="portrait" horizontalDpi="1200" verticalDpi="1200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951F7-03CD-4105-BCB9-886145BD0AE8}">
  <dimension ref="A1:G81"/>
  <sheetViews>
    <sheetView topLeftCell="A47" workbookViewId="0">
      <selection activeCell="B57" sqref="B57"/>
    </sheetView>
  </sheetViews>
  <sheetFormatPr defaultRowHeight="13.2" x14ac:dyDescent="0.25"/>
  <cols>
    <col min="1" max="1" width="18.332031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297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0</v>
      </c>
      <c r="C12">
        <v>0</v>
      </c>
      <c r="D12">
        <v>339.3</v>
      </c>
      <c r="E12">
        <v>237.6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71</v>
      </c>
      <c r="B14">
        <v>0</v>
      </c>
      <c r="C14">
        <v>0</v>
      </c>
      <c r="D14">
        <v>285</v>
      </c>
      <c r="E14">
        <v>208.8</v>
      </c>
      <c r="F14">
        <v>0</v>
      </c>
      <c r="G14">
        <v>0</v>
      </c>
    </row>
    <row r="15" spans="1:7" ht="15" x14ac:dyDescent="0.25">
      <c r="A15" s="173" t="s">
        <v>172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73" t="s">
        <v>73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378.1</v>
      </c>
      <c r="C20">
        <v>357.6</v>
      </c>
      <c r="D20">
        <v>1630.8</v>
      </c>
      <c r="E20">
        <v>1885.4</v>
      </c>
      <c r="F20">
        <v>23.9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142.30000000000001</v>
      </c>
      <c r="C22">
        <v>104.3</v>
      </c>
      <c r="D22">
        <v>608.29999999999995</v>
      </c>
      <c r="E22">
        <v>719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2</v>
      </c>
      <c r="C24">
        <v>0</v>
      </c>
      <c r="D24">
        <v>953.5</v>
      </c>
      <c r="E24">
        <v>847.9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913.9</v>
      </c>
      <c r="C26">
        <v>995</v>
      </c>
      <c r="D26">
        <v>4278.5</v>
      </c>
      <c r="E26">
        <v>3849.8</v>
      </c>
      <c r="F26">
        <v>47.8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7.2</v>
      </c>
      <c r="E27">
        <v>0</v>
      </c>
      <c r="F27">
        <v>0</v>
      </c>
      <c r="G27">
        <v>0</v>
      </c>
    </row>
    <row r="28" spans="1:7" ht="15" x14ac:dyDescent="0.25">
      <c r="A28" s="173" t="s">
        <v>79</v>
      </c>
      <c r="B28" t="s">
        <v>94</v>
      </c>
      <c r="C28">
        <v>0.7</v>
      </c>
      <c r="D28">
        <v>2.2999999999999998</v>
      </c>
      <c r="E28">
        <v>2</v>
      </c>
      <c r="F28">
        <v>0</v>
      </c>
      <c r="G28">
        <v>0</v>
      </c>
    </row>
    <row r="29" spans="1:7" ht="15" x14ac:dyDescent="0.25">
      <c r="A29" s="173" t="s">
        <v>80</v>
      </c>
      <c r="B29">
        <v>20</v>
      </c>
      <c r="C29">
        <v>0</v>
      </c>
      <c r="D29">
        <v>304.3</v>
      </c>
      <c r="E29">
        <v>67</v>
      </c>
      <c r="F29">
        <v>0</v>
      </c>
      <c r="G29">
        <v>0</v>
      </c>
    </row>
    <row r="30" spans="1:7" ht="15" x14ac:dyDescent="0.25">
      <c r="A30" s="173" t="s">
        <v>173</v>
      </c>
      <c r="B30">
        <v>0</v>
      </c>
      <c r="C30">
        <v>0</v>
      </c>
      <c r="D30">
        <v>367.1</v>
      </c>
      <c r="E30">
        <v>0</v>
      </c>
      <c r="F30">
        <v>0</v>
      </c>
      <c r="G30">
        <v>0</v>
      </c>
    </row>
    <row r="31" spans="1:7" ht="15" x14ac:dyDescent="0.25">
      <c r="A31" s="173" t="s">
        <v>81</v>
      </c>
      <c r="B31">
        <v>227.3</v>
      </c>
      <c r="C31">
        <v>207.5</v>
      </c>
      <c r="D31">
        <v>1025.0999999999999</v>
      </c>
      <c r="E31">
        <v>988</v>
      </c>
      <c r="F31">
        <v>0.3</v>
      </c>
      <c r="G31">
        <v>0</v>
      </c>
    </row>
    <row r="32" spans="1:7" ht="15" x14ac:dyDescent="0.25">
      <c r="A32" s="173" t="s">
        <v>82</v>
      </c>
      <c r="B32">
        <v>2.6</v>
      </c>
      <c r="C32">
        <v>2</v>
      </c>
      <c r="D32">
        <v>42.7</v>
      </c>
      <c r="E32">
        <v>101.3</v>
      </c>
      <c r="F32">
        <v>0</v>
      </c>
      <c r="G32">
        <v>0</v>
      </c>
    </row>
    <row r="33" spans="1:7" ht="15" x14ac:dyDescent="0.25">
      <c r="A33" s="173" t="s">
        <v>83</v>
      </c>
      <c r="B33">
        <v>356</v>
      </c>
      <c r="C33">
        <v>644</v>
      </c>
      <c r="D33">
        <v>1664</v>
      </c>
      <c r="E33">
        <v>2075.1</v>
      </c>
      <c r="F33">
        <v>0</v>
      </c>
      <c r="G33">
        <v>0</v>
      </c>
    </row>
    <row r="34" spans="1:7" ht="15" x14ac:dyDescent="0.25">
      <c r="A34" s="173" t="s">
        <v>85</v>
      </c>
      <c r="B34">
        <v>0</v>
      </c>
      <c r="C34">
        <v>0</v>
      </c>
      <c r="D34">
        <v>46.5</v>
      </c>
      <c r="E34">
        <v>43.1</v>
      </c>
      <c r="F34">
        <v>0</v>
      </c>
      <c r="G34">
        <v>0</v>
      </c>
    </row>
    <row r="35" spans="1:7" ht="15" x14ac:dyDescent="0.25">
      <c r="A35" s="173" t="s">
        <v>86</v>
      </c>
      <c r="B35">
        <v>244.9</v>
      </c>
      <c r="C35">
        <v>134.9</v>
      </c>
      <c r="D35">
        <v>379.4</v>
      </c>
      <c r="E35">
        <v>402</v>
      </c>
      <c r="F35">
        <v>47.5</v>
      </c>
      <c r="G35">
        <v>0</v>
      </c>
    </row>
    <row r="36" spans="1:7" ht="15" x14ac:dyDescent="0.25">
      <c r="A36" s="173" t="s">
        <v>87</v>
      </c>
      <c r="B36">
        <v>0</v>
      </c>
      <c r="C36">
        <v>0</v>
      </c>
      <c r="D36">
        <v>29</v>
      </c>
      <c r="E36">
        <v>44</v>
      </c>
      <c r="F36">
        <v>0</v>
      </c>
      <c r="G36">
        <v>0</v>
      </c>
    </row>
    <row r="37" spans="1:7" ht="15" x14ac:dyDescent="0.25">
      <c r="A37" s="173" t="s">
        <v>88</v>
      </c>
      <c r="B37">
        <v>63.2</v>
      </c>
      <c r="C37">
        <v>5.9</v>
      </c>
      <c r="D37">
        <v>253.5</v>
      </c>
      <c r="E37">
        <v>127.4</v>
      </c>
      <c r="F37">
        <v>0</v>
      </c>
      <c r="G37">
        <v>0</v>
      </c>
    </row>
    <row r="38" spans="1:7" ht="15" x14ac:dyDescent="0.25">
      <c r="A38" s="173" t="s">
        <v>89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73" t="s">
        <v>69</v>
      </c>
    </row>
    <row r="40" spans="1:7" ht="15" x14ac:dyDescent="0.25">
      <c r="A40" s="173" t="s">
        <v>90</v>
      </c>
      <c r="B40">
        <v>37</v>
      </c>
      <c r="C40">
        <v>680</v>
      </c>
      <c r="D40">
        <v>1108.8</v>
      </c>
      <c r="E40">
        <v>1376.5</v>
      </c>
      <c r="F40">
        <v>50</v>
      </c>
      <c r="G40">
        <v>0</v>
      </c>
    </row>
    <row r="41" spans="1:7" ht="15" x14ac:dyDescent="0.25">
      <c r="A41" s="173" t="s">
        <v>91</v>
      </c>
      <c r="B41">
        <v>0</v>
      </c>
      <c r="C41">
        <v>0</v>
      </c>
      <c r="D41">
        <v>111.8</v>
      </c>
      <c r="E41">
        <v>33.9</v>
      </c>
      <c r="F41">
        <v>0</v>
      </c>
      <c r="G41">
        <v>0</v>
      </c>
    </row>
    <row r="42" spans="1:7" ht="15" x14ac:dyDescent="0.25">
      <c r="A42" s="173" t="s">
        <v>92</v>
      </c>
      <c r="B42">
        <v>0</v>
      </c>
      <c r="C42">
        <v>0</v>
      </c>
      <c r="D42">
        <v>125.5</v>
      </c>
      <c r="E42">
        <v>0</v>
      </c>
      <c r="F42">
        <v>0</v>
      </c>
      <c r="G42">
        <v>0</v>
      </c>
    </row>
    <row r="43" spans="1:7" ht="15" x14ac:dyDescent="0.25">
      <c r="A43" s="173" t="s">
        <v>175</v>
      </c>
      <c r="B43">
        <v>0</v>
      </c>
      <c r="C43">
        <v>0</v>
      </c>
      <c r="D43">
        <v>46.6</v>
      </c>
      <c r="E43">
        <v>0</v>
      </c>
      <c r="F43">
        <v>0</v>
      </c>
      <c r="G43">
        <v>0</v>
      </c>
    </row>
    <row r="44" spans="1:7" ht="15" x14ac:dyDescent="0.25">
      <c r="A44" s="173" t="s">
        <v>93</v>
      </c>
      <c r="B44">
        <v>0</v>
      </c>
      <c r="C44">
        <v>0</v>
      </c>
      <c r="D44">
        <v>31.9</v>
      </c>
      <c r="E44">
        <v>0</v>
      </c>
      <c r="F44">
        <v>0</v>
      </c>
      <c r="G44">
        <v>0</v>
      </c>
    </row>
    <row r="45" spans="1:7" ht="15" x14ac:dyDescent="0.25">
      <c r="A45" s="173" t="s">
        <v>95</v>
      </c>
      <c r="B45">
        <v>0</v>
      </c>
      <c r="C45">
        <v>0</v>
      </c>
      <c r="D45">
        <v>2.7</v>
      </c>
      <c r="E45">
        <v>13.2</v>
      </c>
      <c r="F45">
        <v>0</v>
      </c>
      <c r="G45">
        <v>0</v>
      </c>
    </row>
    <row r="46" spans="1:7" ht="15" x14ac:dyDescent="0.25">
      <c r="A46" s="173" t="s">
        <v>96</v>
      </c>
      <c r="B46">
        <v>37</v>
      </c>
      <c r="C46">
        <v>680</v>
      </c>
      <c r="D46">
        <v>728.2</v>
      </c>
      <c r="E46">
        <v>1318.9</v>
      </c>
      <c r="F46">
        <v>50</v>
      </c>
      <c r="G46">
        <v>0</v>
      </c>
    </row>
    <row r="47" spans="1:7" ht="15" x14ac:dyDescent="0.25">
      <c r="A47" s="173" t="s">
        <v>97</v>
      </c>
      <c r="B47">
        <v>0</v>
      </c>
      <c r="C47">
        <v>0</v>
      </c>
      <c r="D47">
        <v>35.1</v>
      </c>
      <c r="E47">
        <v>10.5</v>
      </c>
      <c r="F47">
        <v>0</v>
      </c>
      <c r="G47">
        <v>0</v>
      </c>
    </row>
    <row r="48" spans="1:7" ht="15" x14ac:dyDescent="0.25">
      <c r="A48" s="173" t="s">
        <v>176</v>
      </c>
      <c r="B48">
        <v>0</v>
      </c>
      <c r="C48">
        <v>0</v>
      </c>
      <c r="D48">
        <v>27.1</v>
      </c>
      <c r="E48">
        <v>0</v>
      </c>
      <c r="F48">
        <v>0</v>
      </c>
      <c r="G48">
        <v>0</v>
      </c>
    </row>
    <row r="49" spans="1:7" ht="15" x14ac:dyDescent="0.25">
      <c r="A49" s="173" t="s">
        <v>69</v>
      </c>
    </row>
    <row r="50" spans="1:7" ht="15" x14ac:dyDescent="0.25">
      <c r="A50" s="173" t="s">
        <v>98</v>
      </c>
      <c r="B50">
        <v>1072.0999999999999</v>
      </c>
      <c r="C50">
        <v>1518.5</v>
      </c>
      <c r="D50">
        <v>5369.4</v>
      </c>
      <c r="E50">
        <v>5615.2</v>
      </c>
      <c r="F50">
        <v>313.2</v>
      </c>
      <c r="G50">
        <v>0</v>
      </c>
    </row>
    <row r="51" spans="1:7" ht="15" x14ac:dyDescent="0.25">
      <c r="A51" s="173" t="s">
        <v>99</v>
      </c>
      <c r="B51">
        <v>3.1</v>
      </c>
      <c r="C51">
        <v>6</v>
      </c>
      <c r="D51">
        <v>16.8</v>
      </c>
      <c r="E51">
        <v>10.5</v>
      </c>
      <c r="F51">
        <v>0</v>
      </c>
      <c r="G51">
        <v>0</v>
      </c>
    </row>
    <row r="52" spans="1:7" ht="15" x14ac:dyDescent="0.25">
      <c r="A52" s="173" t="s">
        <v>100</v>
      </c>
      <c r="B52">
        <v>5.6</v>
      </c>
      <c r="C52">
        <v>0</v>
      </c>
      <c r="D52">
        <v>16.600000000000001</v>
      </c>
      <c r="E52">
        <v>13.4</v>
      </c>
      <c r="F52">
        <v>0</v>
      </c>
      <c r="G52">
        <v>0</v>
      </c>
    </row>
    <row r="53" spans="1:7" ht="15" x14ac:dyDescent="0.25">
      <c r="A53" s="173" t="s">
        <v>101</v>
      </c>
      <c r="B53">
        <v>0</v>
      </c>
      <c r="C53">
        <v>0.5</v>
      </c>
      <c r="D53">
        <v>282.10000000000002</v>
      </c>
      <c r="E53">
        <v>95.2</v>
      </c>
      <c r="F53">
        <v>0</v>
      </c>
      <c r="G53">
        <v>0</v>
      </c>
    </row>
    <row r="54" spans="1:7" ht="15" x14ac:dyDescent="0.25">
      <c r="A54" s="173" t="s">
        <v>102</v>
      </c>
      <c r="B54">
        <v>7</v>
      </c>
      <c r="C54">
        <v>8</v>
      </c>
      <c r="D54">
        <v>56.8</v>
      </c>
      <c r="E54">
        <v>66.400000000000006</v>
      </c>
      <c r="F54">
        <v>0</v>
      </c>
      <c r="G54">
        <v>0</v>
      </c>
    </row>
    <row r="55" spans="1:7" ht="15" x14ac:dyDescent="0.25">
      <c r="A55" s="173" t="s">
        <v>103</v>
      </c>
      <c r="B55">
        <v>0.7</v>
      </c>
      <c r="C55">
        <v>16.5</v>
      </c>
      <c r="D55">
        <v>9.4</v>
      </c>
      <c r="E55">
        <v>46.4</v>
      </c>
      <c r="F55">
        <v>0</v>
      </c>
      <c r="G55">
        <v>0</v>
      </c>
    </row>
    <row r="56" spans="1:7" ht="15" x14ac:dyDescent="0.25">
      <c r="A56" s="173" t="s">
        <v>104</v>
      </c>
      <c r="B56">
        <v>0</v>
      </c>
      <c r="C56">
        <v>0</v>
      </c>
      <c r="D56">
        <v>309.39999999999998</v>
      </c>
      <c r="E56">
        <v>43</v>
      </c>
      <c r="F56">
        <v>0</v>
      </c>
      <c r="G56">
        <v>0</v>
      </c>
    </row>
    <row r="57" spans="1:7" ht="15" x14ac:dyDescent="0.25">
      <c r="A57" s="173" t="s">
        <v>105</v>
      </c>
      <c r="B57">
        <v>55.3</v>
      </c>
      <c r="C57">
        <v>140.19999999999999</v>
      </c>
      <c r="D57">
        <v>445.3</v>
      </c>
      <c r="E57">
        <v>501.1</v>
      </c>
      <c r="F57">
        <v>13</v>
      </c>
      <c r="G57">
        <v>0</v>
      </c>
    </row>
    <row r="58" spans="1:7" ht="15" x14ac:dyDescent="0.25">
      <c r="A58" s="173" t="s">
        <v>106</v>
      </c>
      <c r="B58">
        <v>36.700000000000003</v>
      </c>
      <c r="C58">
        <v>57.5</v>
      </c>
      <c r="D58">
        <v>208.8</v>
      </c>
      <c r="E58">
        <v>185.3</v>
      </c>
      <c r="F58">
        <v>0</v>
      </c>
      <c r="G58">
        <v>0</v>
      </c>
    </row>
    <row r="59" spans="1:7" ht="15" x14ac:dyDescent="0.25">
      <c r="A59" s="173" t="s">
        <v>107</v>
      </c>
      <c r="B59">
        <v>50</v>
      </c>
      <c r="C59">
        <v>5</v>
      </c>
      <c r="D59">
        <v>278.39999999999998</v>
      </c>
      <c r="E59">
        <v>150.9</v>
      </c>
      <c r="F59">
        <v>0</v>
      </c>
      <c r="G59">
        <v>0</v>
      </c>
    </row>
    <row r="60" spans="1:7" ht="15" x14ac:dyDescent="0.25">
      <c r="A60" s="173" t="s">
        <v>108</v>
      </c>
      <c r="B60">
        <v>0</v>
      </c>
      <c r="C60">
        <v>0</v>
      </c>
      <c r="D60">
        <v>0.5</v>
      </c>
      <c r="E60">
        <v>0</v>
      </c>
      <c r="F60">
        <v>0</v>
      </c>
      <c r="G60">
        <v>0</v>
      </c>
    </row>
    <row r="61" spans="1:7" ht="15" x14ac:dyDescent="0.25">
      <c r="A61" s="173" t="s">
        <v>109</v>
      </c>
      <c r="B61">
        <v>75.7</v>
      </c>
      <c r="C61">
        <v>135.19999999999999</v>
      </c>
      <c r="D61">
        <v>231.6</v>
      </c>
      <c r="E61">
        <v>395.8</v>
      </c>
      <c r="F61">
        <v>23</v>
      </c>
      <c r="G61">
        <v>0</v>
      </c>
    </row>
    <row r="62" spans="1:7" ht="15" x14ac:dyDescent="0.25">
      <c r="A62" s="173" t="s">
        <v>110</v>
      </c>
      <c r="B62">
        <v>0</v>
      </c>
      <c r="C62">
        <v>0</v>
      </c>
      <c r="D62">
        <v>19.600000000000001</v>
      </c>
      <c r="E62">
        <v>25.8</v>
      </c>
      <c r="F62">
        <v>0</v>
      </c>
      <c r="G62">
        <v>0</v>
      </c>
    </row>
    <row r="63" spans="1:7" ht="15" x14ac:dyDescent="0.25">
      <c r="A63" s="173" t="s">
        <v>111</v>
      </c>
      <c r="B63">
        <v>0</v>
      </c>
      <c r="C63">
        <v>0</v>
      </c>
      <c r="D63">
        <v>26.3</v>
      </c>
      <c r="E63">
        <v>148.69999999999999</v>
      </c>
      <c r="F63">
        <v>0</v>
      </c>
      <c r="G63">
        <v>0</v>
      </c>
    </row>
    <row r="64" spans="1:7" ht="15" x14ac:dyDescent="0.25">
      <c r="A64" s="173" t="s">
        <v>112</v>
      </c>
      <c r="B64">
        <v>99.3</v>
      </c>
      <c r="C64">
        <v>81.7</v>
      </c>
      <c r="D64">
        <v>218.5</v>
      </c>
      <c r="E64">
        <v>217.7</v>
      </c>
      <c r="F64">
        <v>5</v>
      </c>
      <c r="G64">
        <v>0</v>
      </c>
    </row>
    <row r="65" spans="1:7" ht="15" x14ac:dyDescent="0.25">
      <c r="A65" s="173" t="s">
        <v>113</v>
      </c>
      <c r="B65">
        <v>44</v>
      </c>
      <c r="C65">
        <v>44</v>
      </c>
      <c r="D65">
        <v>119.6</v>
      </c>
      <c r="E65">
        <v>122.4</v>
      </c>
      <c r="F65">
        <v>0</v>
      </c>
      <c r="G65">
        <v>0</v>
      </c>
    </row>
    <row r="66" spans="1:7" ht="15" x14ac:dyDescent="0.25">
      <c r="A66" s="173" t="s">
        <v>114</v>
      </c>
      <c r="B66">
        <v>21.8</v>
      </c>
      <c r="C66">
        <v>8.8000000000000007</v>
      </c>
      <c r="D66">
        <v>31.9</v>
      </c>
      <c r="E66">
        <v>36.5</v>
      </c>
      <c r="F66">
        <v>0</v>
      </c>
      <c r="G66">
        <v>0</v>
      </c>
    </row>
    <row r="67" spans="1:7" ht="15" x14ac:dyDescent="0.25">
      <c r="A67" s="173" t="s">
        <v>115</v>
      </c>
      <c r="B67">
        <v>457.5</v>
      </c>
      <c r="C67">
        <v>680.9</v>
      </c>
      <c r="D67">
        <v>2494.1</v>
      </c>
      <c r="E67">
        <v>2686</v>
      </c>
      <c r="F67">
        <v>238.2</v>
      </c>
      <c r="G67">
        <v>0</v>
      </c>
    </row>
    <row r="68" spans="1:7" ht="15" x14ac:dyDescent="0.25">
      <c r="A68" s="173" t="s">
        <v>117</v>
      </c>
      <c r="B68">
        <v>34.799999999999997</v>
      </c>
      <c r="C68">
        <v>51</v>
      </c>
      <c r="D68">
        <v>36</v>
      </c>
      <c r="E68">
        <v>86.8</v>
      </c>
      <c r="F68">
        <v>0</v>
      </c>
      <c r="G68">
        <v>0</v>
      </c>
    </row>
    <row r="69" spans="1:7" ht="15" x14ac:dyDescent="0.25">
      <c r="A69" s="173" t="s">
        <v>118</v>
      </c>
      <c r="B69">
        <v>49.2</v>
      </c>
      <c r="C69">
        <v>20.5</v>
      </c>
      <c r="D69">
        <v>110.2</v>
      </c>
      <c r="E69">
        <v>97.6</v>
      </c>
      <c r="F69">
        <v>24</v>
      </c>
      <c r="G69">
        <v>0</v>
      </c>
    </row>
    <row r="70" spans="1:7" ht="15" x14ac:dyDescent="0.25">
      <c r="A70" s="173" t="s">
        <v>119</v>
      </c>
      <c r="B70">
        <v>79.5</v>
      </c>
      <c r="C70">
        <v>116.5</v>
      </c>
      <c r="D70">
        <v>121.8</v>
      </c>
      <c r="E70">
        <v>183.5</v>
      </c>
      <c r="F70">
        <v>0</v>
      </c>
      <c r="G70">
        <v>0</v>
      </c>
    </row>
    <row r="71" spans="1:7" ht="15" x14ac:dyDescent="0.25">
      <c r="A71" s="173" t="s">
        <v>120</v>
      </c>
      <c r="B71">
        <v>0</v>
      </c>
      <c r="C71">
        <v>115</v>
      </c>
      <c r="D71">
        <v>98.7</v>
      </c>
      <c r="E71">
        <v>172.3</v>
      </c>
      <c r="F71">
        <v>0</v>
      </c>
      <c r="G71">
        <v>0</v>
      </c>
    </row>
    <row r="72" spans="1:7" ht="15" x14ac:dyDescent="0.25">
      <c r="A72" s="173" t="s">
        <v>121</v>
      </c>
      <c r="B72">
        <v>32</v>
      </c>
      <c r="C72">
        <v>31.4</v>
      </c>
      <c r="D72">
        <v>84.2</v>
      </c>
      <c r="E72">
        <v>76.599999999999994</v>
      </c>
      <c r="F72">
        <v>10</v>
      </c>
      <c r="G72">
        <v>0</v>
      </c>
    </row>
    <row r="73" spans="1:7" ht="15" x14ac:dyDescent="0.25">
      <c r="A73" s="173" t="s">
        <v>122</v>
      </c>
      <c r="B73">
        <v>20</v>
      </c>
      <c r="C73">
        <v>0</v>
      </c>
      <c r="D73">
        <v>152.69999999999999</v>
      </c>
      <c r="E73">
        <v>253.5</v>
      </c>
      <c r="F73">
        <v>0</v>
      </c>
      <c r="G73">
        <v>0</v>
      </c>
    </row>
    <row r="74" spans="1:7" ht="15" x14ac:dyDescent="0.25">
      <c r="A74" s="173" t="s">
        <v>65</v>
      </c>
      <c r="B74" t="s">
        <v>66</v>
      </c>
      <c r="C74" t="s">
        <v>67</v>
      </c>
      <c r="D74" t="s">
        <v>66</v>
      </c>
      <c r="E74" t="s">
        <v>66</v>
      </c>
      <c r="F74" t="s">
        <v>66</v>
      </c>
      <c r="G74" t="s">
        <v>68</v>
      </c>
    </row>
    <row r="75" spans="1:7" ht="15" x14ac:dyDescent="0.25">
      <c r="A75" s="173" t="s">
        <v>123</v>
      </c>
      <c r="B75">
        <v>2545.4</v>
      </c>
      <c r="C75">
        <v>3655.4</v>
      </c>
      <c r="D75">
        <v>14288.5</v>
      </c>
      <c r="E75">
        <v>14531.2</v>
      </c>
      <c r="F75">
        <v>434.9</v>
      </c>
      <c r="G75">
        <v>0</v>
      </c>
    </row>
    <row r="76" spans="1:7" ht="15" x14ac:dyDescent="0.25">
      <c r="A76" s="173" t="s">
        <v>124</v>
      </c>
      <c r="B76">
        <v>567.6</v>
      </c>
      <c r="C76">
        <v>402.7</v>
      </c>
      <c r="D76">
        <v>0</v>
      </c>
      <c r="E76">
        <v>0</v>
      </c>
      <c r="F76">
        <v>65.400000000000006</v>
      </c>
      <c r="G76">
        <v>0</v>
      </c>
    </row>
    <row r="77" spans="1:7" ht="15" x14ac:dyDescent="0.25">
      <c r="A77" s="173" t="s">
        <v>65</v>
      </c>
      <c r="B77" t="s">
        <v>66</v>
      </c>
      <c r="C77" t="s">
        <v>67</v>
      </c>
      <c r="D77" t="s">
        <v>66</v>
      </c>
      <c r="E77" t="s">
        <v>66</v>
      </c>
      <c r="F77" t="s">
        <v>66</v>
      </c>
      <c r="G77" t="s">
        <v>68</v>
      </c>
    </row>
    <row r="78" spans="1:7" ht="15" x14ac:dyDescent="0.25">
      <c r="A78" s="173" t="s">
        <v>125</v>
      </c>
      <c r="B78">
        <v>3113</v>
      </c>
      <c r="C78">
        <v>4058</v>
      </c>
      <c r="D78">
        <v>14288.5</v>
      </c>
      <c r="E78">
        <v>14531.2</v>
      </c>
      <c r="F78">
        <v>500.3</v>
      </c>
      <c r="G78">
        <v>0</v>
      </c>
    </row>
    <row r="79" spans="1:7" ht="15" x14ac:dyDescent="0.25">
      <c r="A79" s="173" t="s">
        <v>126</v>
      </c>
      <c r="B79" t="s">
        <v>45</v>
      </c>
      <c r="C79" t="s">
        <v>45</v>
      </c>
      <c r="D79">
        <v>0</v>
      </c>
      <c r="E79">
        <v>0</v>
      </c>
      <c r="F79" t="s">
        <v>45</v>
      </c>
      <c r="G79" t="s">
        <v>45</v>
      </c>
    </row>
    <row r="80" spans="1:7" ht="15" x14ac:dyDescent="0.25">
      <c r="A80" s="173" t="s">
        <v>127</v>
      </c>
      <c r="B80">
        <v>0</v>
      </c>
      <c r="C80">
        <v>0</v>
      </c>
      <c r="D80" t="s">
        <v>45</v>
      </c>
      <c r="E80" t="s">
        <v>45</v>
      </c>
      <c r="F80">
        <v>0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</sheetData>
  <pageMargins left="0.7" right="0.7" top="0.75" bottom="0.75" header="0.3" footer="0.3"/>
  <pageSetup orientation="portrait" horizontalDpi="1200" verticalDpi="1200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05F85-D05B-4105-A863-18015805B012}">
  <dimension ref="A1:G80"/>
  <sheetViews>
    <sheetView topLeftCell="A46" workbookViewId="0">
      <selection activeCell="B7" sqref="B7"/>
    </sheetView>
  </sheetViews>
  <sheetFormatPr defaultRowHeight="13.2" x14ac:dyDescent="0.25"/>
  <cols>
    <col min="1" max="1" width="26.5546875" customWidth="1"/>
    <col min="2" max="3" width="12.33203125" customWidth="1"/>
    <col min="4" max="4" width="13.33203125" customWidth="1"/>
    <col min="5" max="5" width="11.6640625" customWidth="1"/>
    <col min="6" max="6" width="11" customWidth="1"/>
    <col min="7" max="7" width="10.886718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298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0</v>
      </c>
      <c r="C12">
        <v>0</v>
      </c>
      <c r="D12">
        <v>339.3</v>
      </c>
      <c r="E12">
        <v>237.6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71</v>
      </c>
      <c r="B14">
        <v>0</v>
      </c>
      <c r="C14">
        <v>0</v>
      </c>
      <c r="D14">
        <v>285</v>
      </c>
      <c r="E14">
        <v>208.8</v>
      </c>
      <c r="F14">
        <v>0</v>
      </c>
      <c r="G14">
        <v>0</v>
      </c>
    </row>
    <row r="15" spans="1:7" ht="15" x14ac:dyDescent="0.25">
      <c r="A15" s="173" t="s">
        <v>172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73" t="s">
        <v>73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371.7</v>
      </c>
      <c r="C20">
        <v>398</v>
      </c>
      <c r="D20">
        <v>1630.7</v>
      </c>
      <c r="E20">
        <v>1818.8</v>
      </c>
      <c r="F20">
        <v>23.9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93.3</v>
      </c>
      <c r="C22">
        <v>104.4</v>
      </c>
      <c r="D22">
        <v>608.29999999999995</v>
      </c>
      <c r="E22">
        <v>719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0</v>
      </c>
      <c r="C24">
        <v>0</v>
      </c>
      <c r="D24">
        <v>818.5</v>
      </c>
      <c r="E24">
        <v>847.9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870.4</v>
      </c>
      <c r="C26">
        <v>1007.8</v>
      </c>
      <c r="D26">
        <v>4164.6000000000004</v>
      </c>
      <c r="E26">
        <v>3703.6</v>
      </c>
      <c r="F26">
        <v>19.3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7.2</v>
      </c>
      <c r="E27">
        <v>0</v>
      </c>
      <c r="F27">
        <v>0</v>
      </c>
      <c r="G27">
        <v>0</v>
      </c>
    </row>
    <row r="28" spans="1:7" ht="15" x14ac:dyDescent="0.25">
      <c r="A28" s="173" t="s">
        <v>79</v>
      </c>
      <c r="B28" t="s">
        <v>94</v>
      </c>
      <c r="C28">
        <v>0.9</v>
      </c>
      <c r="D28">
        <v>2.2999999999999998</v>
      </c>
      <c r="E28">
        <v>1.8</v>
      </c>
      <c r="F28">
        <v>0</v>
      </c>
      <c r="G28">
        <v>0</v>
      </c>
    </row>
    <row r="29" spans="1:7" ht="15" x14ac:dyDescent="0.25">
      <c r="A29" s="173" t="s">
        <v>80</v>
      </c>
      <c r="B29">
        <v>20</v>
      </c>
      <c r="C29">
        <v>0</v>
      </c>
      <c r="D29">
        <v>304.3</v>
      </c>
      <c r="E29">
        <v>67</v>
      </c>
      <c r="F29">
        <v>0</v>
      </c>
      <c r="G29">
        <v>0</v>
      </c>
    </row>
    <row r="30" spans="1:7" ht="15" x14ac:dyDescent="0.25">
      <c r="A30" s="173" t="s">
        <v>173</v>
      </c>
      <c r="B30">
        <v>0</v>
      </c>
      <c r="C30">
        <v>0</v>
      </c>
      <c r="D30">
        <v>367.1</v>
      </c>
      <c r="E30">
        <v>0</v>
      </c>
      <c r="F30">
        <v>0</v>
      </c>
      <c r="G30">
        <v>0</v>
      </c>
    </row>
    <row r="31" spans="1:7" ht="15" x14ac:dyDescent="0.25">
      <c r="A31" s="173" t="s">
        <v>81</v>
      </c>
      <c r="B31">
        <v>195.8</v>
      </c>
      <c r="C31">
        <v>230.8</v>
      </c>
      <c r="D31">
        <v>969.6</v>
      </c>
      <c r="E31">
        <v>965.7</v>
      </c>
      <c r="F31">
        <v>0.3</v>
      </c>
      <c r="G31">
        <v>0</v>
      </c>
    </row>
    <row r="32" spans="1:7" ht="15" x14ac:dyDescent="0.25">
      <c r="A32" s="173" t="s">
        <v>82</v>
      </c>
      <c r="B32">
        <v>2.1</v>
      </c>
      <c r="C32">
        <v>2</v>
      </c>
      <c r="D32">
        <v>42.7</v>
      </c>
      <c r="E32">
        <v>101.3</v>
      </c>
      <c r="F32">
        <v>0</v>
      </c>
      <c r="G32">
        <v>0</v>
      </c>
    </row>
    <row r="33" spans="1:7" ht="15" x14ac:dyDescent="0.25">
      <c r="A33" s="173" t="s">
        <v>83</v>
      </c>
      <c r="B33">
        <v>337</v>
      </c>
      <c r="C33">
        <v>576</v>
      </c>
      <c r="D33">
        <v>1605.7</v>
      </c>
      <c r="E33">
        <v>2010</v>
      </c>
      <c r="F33">
        <v>0</v>
      </c>
      <c r="G33">
        <v>0</v>
      </c>
    </row>
    <row r="34" spans="1:7" ht="15" x14ac:dyDescent="0.25">
      <c r="A34" s="173" t="s">
        <v>85</v>
      </c>
      <c r="B34">
        <v>0</v>
      </c>
      <c r="C34">
        <v>0</v>
      </c>
      <c r="D34">
        <v>46.5</v>
      </c>
      <c r="E34">
        <v>43.1</v>
      </c>
      <c r="F34">
        <v>0</v>
      </c>
      <c r="G34">
        <v>0</v>
      </c>
    </row>
    <row r="35" spans="1:7" ht="15" x14ac:dyDescent="0.25">
      <c r="A35" s="173" t="s">
        <v>86</v>
      </c>
      <c r="B35">
        <v>270.39999999999998</v>
      </c>
      <c r="C35">
        <v>192.1</v>
      </c>
      <c r="D35">
        <v>379.4</v>
      </c>
      <c r="E35">
        <v>343.5</v>
      </c>
      <c r="F35">
        <v>19</v>
      </c>
      <c r="G35">
        <v>0</v>
      </c>
    </row>
    <row r="36" spans="1:7" ht="15" x14ac:dyDescent="0.25">
      <c r="A36" s="173" t="s">
        <v>87</v>
      </c>
      <c r="B36">
        <v>0</v>
      </c>
      <c r="C36">
        <v>0</v>
      </c>
      <c r="D36">
        <v>29</v>
      </c>
      <c r="E36">
        <v>44</v>
      </c>
      <c r="F36">
        <v>0</v>
      </c>
      <c r="G36">
        <v>0</v>
      </c>
    </row>
    <row r="37" spans="1:7" ht="15" x14ac:dyDescent="0.25">
      <c r="A37" s="173" t="s">
        <v>88</v>
      </c>
      <c r="B37">
        <v>45.2</v>
      </c>
      <c r="C37">
        <v>6</v>
      </c>
      <c r="D37">
        <v>253.5</v>
      </c>
      <c r="E37">
        <v>127.3</v>
      </c>
      <c r="F37">
        <v>0</v>
      </c>
      <c r="G37">
        <v>0</v>
      </c>
    </row>
    <row r="38" spans="1:7" ht="15" x14ac:dyDescent="0.25">
      <c r="A38" s="173" t="s">
        <v>89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73" t="s">
        <v>69</v>
      </c>
    </row>
    <row r="40" spans="1:7" ht="15" x14ac:dyDescent="0.25">
      <c r="A40" s="173" t="s">
        <v>90</v>
      </c>
      <c r="B40">
        <v>37</v>
      </c>
      <c r="C40">
        <v>680</v>
      </c>
      <c r="D40">
        <v>1055.2</v>
      </c>
      <c r="E40">
        <v>1376.5</v>
      </c>
      <c r="F40">
        <v>50</v>
      </c>
      <c r="G40">
        <v>0</v>
      </c>
    </row>
    <row r="41" spans="1:7" ht="15" x14ac:dyDescent="0.25">
      <c r="A41" s="173" t="s">
        <v>91</v>
      </c>
      <c r="B41">
        <v>0</v>
      </c>
      <c r="C41">
        <v>0</v>
      </c>
      <c r="D41">
        <v>111.8</v>
      </c>
      <c r="E41">
        <v>33.9</v>
      </c>
      <c r="F41">
        <v>0</v>
      </c>
      <c r="G41">
        <v>0</v>
      </c>
    </row>
    <row r="42" spans="1:7" ht="15" x14ac:dyDescent="0.25">
      <c r="A42" s="173" t="s">
        <v>92</v>
      </c>
      <c r="B42">
        <v>0</v>
      </c>
      <c r="C42">
        <v>0</v>
      </c>
      <c r="D42">
        <v>125.5</v>
      </c>
      <c r="E42">
        <v>0</v>
      </c>
      <c r="F42">
        <v>0</v>
      </c>
      <c r="G42">
        <v>0</v>
      </c>
    </row>
    <row r="43" spans="1:7" ht="15" x14ac:dyDescent="0.25">
      <c r="A43" s="173" t="s">
        <v>175</v>
      </c>
      <c r="B43">
        <v>0</v>
      </c>
      <c r="C43">
        <v>0</v>
      </c>
      <c r="D43">
        <v>46.6</v>
      </c>
      <c r="E43">
        <v>0</v>
      </c>
      <c r="F43">
        <v>0</v>
      </c>
      <c r="G43">
        <v>0</v>
      </c>
    </row>
    <row r="44" spans="1:7" ht="15" x14ac:dyDescent="0.25">
      <c r="A44" s="173" t="s">
        <v>93</v>
      </c>
      <c r="B44">
        <v>0</v>
      </c>
      <c r="C44">
        <v>0</v>
      </c>
      <c r="D44">
        <v>31.9</v>
      </c>
      <c r="E44">
        <v>0</v>
      </c>
      <c r="F44">
        <v>0</v>
      </c>
      <c r="G44">
        <v>0</v>
      </c>
    </row>
    <row r="45" spans="1:7" ht="15" x14ac:dyDescent="0.25">
      <c r="A45" s="173" t="s">
        <v>95</v>
      </c>
      <c r="B45">
        <v>0</v>
      </c>
      <c r="C45">
        <v>0</v>
      </c>
      <c r="D45">
        <v>2.7</v>
      </c>
      <c r="E45">
        <v>13.2</v>
      </c>
      <c r="F45">
        <v>0</v>
      </c>
      <c r="G45">
        <v>0</v>
      </c>
    </row>
    <row r="46" spans="1:7" ht="15" x14ac:dyDescent="0.25">
      <c r="A46" s="173" t="s">
        <v>96</v>
      </c>
      <c r="B46">
        <v>37</v>
      </c>
      <c r="C46">
        <v>680</v>
      </c>
      <c r="D46">
        <v>701.7</v>
      </c>
      <c r="E46">
        <v>1318.9</v>
      </c>
      <c r="F46">
        <v>50</v>
      </c>
      <c r="G46">
        <v>0</v>
      </c>
    </row>
    <row r="47" spans="1:7" ht="15" x14ac:dyDescent="0.25">
      <c r="A47" s="173" t="s">
        <v>97</v>
      </c>
      <c r="B47">
        <v>0</v>
      </c>
      <c r="C47">
        <v>0</v>
      </c>
      <c r="D47">
        <v>35.1</v>
      </c>
      <c r="E47">
        <v>10.5</v>
      </c>
      <c r="F47">
        <v>0</v>
      </c>
      <c r="G47">
        <v>0</v>
      </c>
    </row>
    <row r="48" spans="1:7" ht="15" x14ac:dyDescent="0.25">
      <c r="A48" s="173" t="s">
        <v>69</v>
      </c>
    </row>
    <row r="49" spans="1:7" ht="15" x14ac:dyDescent="0.25">
      <c r="A49" s="173" t="s">
        <v>98</v>
      </c>
      <c r="B49">
        <v>1110.4000000000001</v>
      </c>
      <c r="C49">
        <v>1542.4</v>
      </c>
      <c r="D49">
        <v>5294.7</v>
      </c>
      <c r="E49">
        <v>5443.5</v>
      </c>
      <c r="F49">
        <v>271.7</v>
      </c>
      <c r="G49">
        <v>0</v>
      </c>
    </row>
    <row r="50" spans="1:7" ht="15" x14ac:dyDescent="0.25">
      <c r="A50" s="173" t="s">
        <v>99</v>
      </c>
      <c r="B50">
        <v>3.6</v>
      </c>
      <c r="C50">
        <v>8.8000000000000007</v>
      </c>
      <c r="D50">
        <v>16.8</v>
      </c>
      <c r="E50">
        <v>7.3</v>
      </c>
      <c r="F50">
        <v>0</v>
      </c>
      <c r="G50">
        <v>0</v>
      </c>
    </row>
    <row r="51" spans="1:7" ht="15" x14ac:dyDescent="0.25">
      <c r="A51" s="173" t="s">
        <v>100</v>
      </c>
      <c r="B51">
        <v>5.6</v>
      </c>
      <c r="C51">
        <v>0</v>
      </c>
      <c r="D51">
        <v>16.600000000000001</v>
      </c>
      <c r="E51">
        <v>13.4</v>
      </c>
      <c r="F51">
        <v>0</v>
      </c>
      <c r="G51">
        <v>0</v>
      </c>
    </row>
    <row r="52" spans="1:7" ht="15" x14ac:dyDescent="0.25">
      <c r="A52" s="173" t="s">
        <v>101</v>
      </c>
      <c r="B52">
        <v>0</v>
      </c>
      <c r="C52">
        <v>0.5</v>
      </c>
      <c r="D52">
        <v>282.10000000000002</v>
      </c>
      <c r="E52">
        <v>95.2</v>
      </c>
      <c r="F52">
        <v>0</v>
      </c>
      <c r="G52">
        <v>0</v>
      </c>
    </row>
    <row r="53" spans="1:7" ht="15" x14ac:dyDescent="0.25">
      <c r="A53" s="173" t="s">
        <v>102</v>
      </c>
      <c r="B53">
        <v>7</v>
      </c>
      <c r="C53">
        <v>8</v>
      </c>
      <c r="D53">
        <v>56.8</v>
      </c>
      <c r="E53">
        <v>66.400000000000006</v>
      </c>
      <c r="F53">
        <v>0</v>
      </c>
      <c r="G53">
        <v>0</v>
      </c>
    </row>
    <row r="54" spans="1:7" ht="15" x14ac:dyDescent="0.25">
      <c r="A54" s="173" t="s">
        <v>103</v>
      </c>
      <c r="B54">
        <v>0.8</v>
      </c>
      <c r="C54">
        <v>15.5</v>
      </c>
      <c r="D54">
        <v>9.3000000000000007</v>
      </c>
      <c r="E54">
        <v>45.9</v>
      </c>
      <c r="F54">
        <v>0</v>
      </c>
      <c r="G54">
        <v>0</v>
      </c>
    </row>
    <row r="55" spans="1:7" ht="15" x14ac:dyDescent="0.25">
      <c r="A55" s="173" t="s">
        <v>104</v>
      </c>
      <c r="B55">
        <v>0</v>
      </c>
      <c r="C55">
        <v>0</v>
      </c>
      <c r="D55">
        <v>309.39999999999998</v>
      </c>
      <c r="E55">
        <v>43</v>
      </c>
      <c r="F55">
        <v>0</v>
      </c>
      <c r="G55">
        <v>0</v>
      </c>
    </row>
    <row r="56" spans="1:7" ht="15" x14ac:dyDescent="0.25">
      <c r="A56" s="173" t="s">
        <v>105</v>
      </c>
      <c r="B56">
        <v>55.3</v>
      </c>
      <c r="C56">
        <v>130.30000000000001</v>
      </c>
      <c r="D56">
        <v>445.3</v>
      </c>
      <c r="E56">
        <v>493.5</v>
      </c>
      <c r="F56">
        <v>12.5</v>
      </c>
      <c r="G56">
        <v>0</v>
      </c>
    </row>
    <row r="57" spans="1:7" ht="15" x14ac:dyDescent="0.25">
      <c r="A57" s="173" t="s">
        <v>106</v>
      </c>
      <c r="B57">
        <v>45.1</v>
      </c>
      <c r="C57">
        <v>50.9</v>
      </c>
      <c r="D57">
        <v>199.8</v>
      </c>
      <c r="E57">
        <v>178.8</v>
      </c>
      <c r="F57">
        <v>0</v>
      </c>
      <c r="G57">
        <v>0</v>
      </c>
    </row>
    <row r="58" spans="1:7" ht="15" x14ac:dyDescent="0.25">
      <c r="A58" s="173" t="s">
        <v>107</v>
      </c>
      <c r="B58">
        <v>41</v>
      </c>
      <c r="C58">
        <v>5</v>
      </c>
      <c r="D58">
        <v>278.39999999999998</v>
      </c>
      <c r="E58">
        <v>150.9</v>
      </c>
      <c r="F58">
        <v>0</v>
      </c>
      <c r="G58">
        <v>0</v>
      </c>
    </row>
    <row r="59" spans="1:7" ht="15" x14ac:dyDescent="0.25">
      <c r="A59" s="173" t="s">
        <v>108</v>
      </c>
      <c r="B59">
        <v>0</v>
      </c>
      <c r="C59">
        <v>0</v>
      </c>
      <c r="D59">
        <v>0.5</v>
      </c>
      <c r="E59">
        <v>0</v>
      </c>
      <c r="F59">
        <v>0</v>
      </c>
      <c r="G59">
        <v>0</v>
      </c>
    </row>
    <row r="60" spans="1:7" ht="15" x14ac:dyDescent="0.25">
      <c r="A60" s="173" t="s">
        <v>109</v>
      </c>
      <c r="B60">
        <v>75.7</v>
      </c>
      <c r="C60">
        <v>182.7</v>
      </c>
      <c r="D60">
        <v>231.6</v>
      </c>
      <c r="E60">
        <v>343.8</v>
      </c>
      <c r="F60">
        <v>23</v>
      </c>
      <c r="G60">
        <v>0</v>
      </c>
    </row>
    <row r="61" spans="1:7" ht="15" x14ac:dyDescent="0.25">
      <c r="A61" s="173" t="s">
        <v>110</v>
      </c>
      <c r="B61">
        <v>0</v>
      </c>
      <c r="C61">
        <v>0</v>
      </c>
      <c r="D61">
        <v>19.600000000000001</v>
      </c>
      <c r="E61">
        <v>25.8</v>
      </c>
      <c r="F61">
        <v>0</v>
      </c>
      <c r="G61">
        <v>0</v>
      </c>
    </row>
    <row r="62" spans="1:7" ht="15" x14ac:dyDescent="0.25">
      <c r="A62" s="173" t="s">
        <v>111</v>
      </c>
      <c r="B62">
        <v>0</v>
      </c>
      <c r="C62">
        <v>0</v>
      </c>
      <c r="D62">
        <v>26.3</v>
      </c>
      <c r="E62">
        <v>148.69999999999999</v>
      </c>
      <c r="F62">
        <v>0</v>
      </c>
      <c r="G62">
        <v>0</v>
      </c>
    </row>
    <row r="63" spans="1:7" ht="15" x14ac:dyDescent="0.25">
      <c r="A63" s="173" t="s">
        <v>112</v>
      </c>
      <c r="B63">
        <v>99.3</v>
      </c>
      <c r="C63">
        <v>81.400000000000006</v>
      </c>
      <c r="D63">
        <v>218.5</v>
      </c>
      <c r="E63">
        <v>217.7</v>
      </c>
      <c r="F63">
        <v>5</v>
      </c>
      <c r="G63">
        <v>0</v>
      </c>
    </row>
    <row r="64" spans="1:7" ht="15" x14ac:dyDescent="0.25">
      <c r="A64" s="173" t="s">
        <v>113</v>
      </c>
      <c r="B64">
        <v>44</v>
      </c>
      <c r="C64">
        <v>44</v>
      </c>
      <c r="D64">
        <v>119.6</v>
      </c>
      <c r="E64">
        <v>122.4</v>
      </c>
      <c r="F64">
        <v>0</v>
      </c>
      <c r="G64">
        <v>0</v>
      </c>
    </row>
    <row r="65" spans="1:7" ht="15" x14ac:dyDescent="0.25">
      <c r="A65" s="173" t="s">
        <v>114</v>
      </c>
      <c r="B65">
        <v>1.8</v>
      </c>
      <c r="C65">
        <v>10.8</v>
      </c>
      <c r="D65">
        <v>31.9</v>
      </c>
      <c r="E65">
        <v>34.299999999999997</v>
      </c>
      <c r="F65">
        <v>0</v>
      </c>
      <c r="G65">
        <v>0</v>
      </c>
    </row>
    <row r="66" spans="1:7" ht="15" x14ac:dyDescent="0.25">
      <c r="A66" s="173" t="s">
        <v>115</v>
      </c>
      <c r="B66">
        <v>515.70000000000005</v>
      </c>
      <c r="C66">
        <v>657.3</v>
      </c>
      <c r="D66">
        <v>2428.6</v>
      </c>
      <c r="E66">
        <v>2597.8000000000002</v>
      </c>
      <c r="F66">
        <v>197.2</v>
      </c>
      <c r="G66">
        <v>0</v>
      </c>
    </row>
    <row r="67" spans="1:7" ht="15" x14ac:dyDescent="0.25">
      <c r="A67" s="173" t="s">
        <v>117</v>
      </c>
      <c r="B67">
        <v>34.799999999999997</v>
      </c>
      <c r="C67">
        <v>51</v>
      </c>
      <c r="D67">
        <v>36</v>
      </c>
      <c r="E67">
        <v>86.8</v>
      </c>
      <c r="F67">
        <v>0</v>
      </c>
      <c r="G67">
        <v>0</v>
      </c>
    </row>
    <row r="68" spans="1:7" ht="15" x14ac:dyDescent="0.25">
      <c r="A68" s="173" t="s">
        <v>118</v>
      </c>
      <c r="B68">
        <v>49.2</v>
      </c>
      <c r="C68">
        <v>20.5</v>
      </c>
      <c r="D68">
        <v>110.2</v>
      </c>
      <c r="E68">
        <v>97.6</v>
      </c>
      <c r="F68">
        <v>24</v>
      </c>
      <c r="G68">
        <v>0</v>
      </c>
    </row>
    <row r="69" spans="1:7" ht="15" x14ac:dyDescent="0.25">
      <c r="A69" s="173" t="s">
        <v>119</v>
      </c>
      <c r="B69">
        <v>79.5</v>
      </c>
      <c r="C69">
        <v>116.5</v>
      </c>
      <c r="D69">
        <v>121.8</v>
      </c>
      <c r="E69">
        <v>183.5</v>
      </c>
      <c r="F69">
        <v>0</v>
      </c>
      <c r="G69">
        <v>0</v>
      </c>
    </row>
    <row r="70" spans="1:7" ht="15" x14ac:dyDescent="0.25">
      <c r="A70" s="173" t="s">
        <v>120</v>
      </c>
      <c r="B70">
        <v>0</v>
      </c>
      <c r="C70">
        <v>127.8</v>
      </c>
      <c r="D70">
        <v>98.7</v>
      </c>
      <c r="E70">
        <v>160.9</v>
      </c>
      <c r="F70">
        <v>0</v>
      </c>
      <c r="G70">
        <v>0</v>
      </c>
    </row>
    <row r="71" spans="1:7" ht="15" x14ac:dyDescent="0.25">
      <c r="A71" s="173" t="s">
        <v>121</v>
      </c>
      <c r="B71">
        <v>32</v>
      </c>
      <c r="C71">
        <v>31.4</v>
      </c>
      <c r="D71">
        <v>84.2</v>
      </c>
      <c r="E71">
        <v>76.599999999999994</v>
      </c>
      <c r="F71">
        <v>10</v>
      </c>
      <c r="G71">
        <v>0</v>
      </c>
    </row>
    <row r="72" spans="1:7" ht="15" x14ac:dyDescent="0.25">
      <c r="A72" s="173" t="s">
        <v>122</v>
      </c>
      <c r="B72">
        <v>20</v>
      </c>
      <c r="C72">
        <v>0</v>
      </c>
      <c r="D72">
        <v>152.69999999999999</v>
      </c>
      <c r="E72">
        <v>253.5</v>
      </c>
      <c r="F72">
        <v>0</v>
      </c>
      <c r="G72">
        <v>0</v>
      </c>
    </row>
    <row r="73" spans="1:7" ht="15" x14ac:dyDescent="0.25">
      <c r="A73" s="173" t="s">
        <v>65</v>
      </c>
      <c r="B73" t="s">
        <v>66</v>
      </c>
      <c r="C73" t="s">
        <v>67</v>
      </c>
      <c r="D73" t="s">
        <v>66</v>
      </c>
      <c r="E73" t="s">
        <v>66</v>
      </c>
      <c r="F73" t="s">
        <v>66</v>
      </c>
      <c r="G73" t="s">
        <v>68</v>
      </c>
    </row>
    <row r="74" spans="1:7" ht="15" x14ac:dyDescent="0.25">
      <c r="A74" s="173" t="s">
        <v>123</v>
      </c>
      <c r="B74">
        <v>2482.8000000000002</v>
      </c>
      <c r="C74">
        <v>3732.6</v>
      </c>
      <c r="D74">
        <v>13911.3</v>
      </c>
      <c r="E74">
        <v>14146.7</v>
      </c>
      <c r="F74">
        <v>364.9</v>
      </c>
      <c r="G74">
        <v>0</v>
      </c>
    </row>
    <row r="75" spans="1:7" ht="15" x14ac:dyDescent="0.25">
      <c r="A75" s="173" t="s">
        <v>124</v>
      </c>
      <c r="B75">
        <v>740.6</v>
      </c>
      <c r="C75">
        <v>402.7</v>
      </c>
      <c r="D75">
        <v>0</v>
      </c>
      <c r="E75">
        <v>0</v>
      </c>
      <c r="F75">
        <v>65.400000000000006</v>
      </c>
      <c r="G75">
        <v>0</v>
      </c>
    </row>
    <row r="76" spans="1:7" ht="15" x14ac:dyDescent="0.25">
      <c r="A76" s="173" t="s">
        <v>65</v>
      </c>
      <c r="B76" t="s">
        <v>66</v>
      </c>
      <c r="C76" t="s">
        <v>67</v>
      </c>
      <c r="D76" t="s">
        <v>66</v>
      </c>
      <c r="E76" t="s">
        <v>66</v>
      </c>
      <c r="F76" t="s">
        <v>66</v>
      </c>
      <c r="G76" t="s">
        <v>68</v>
      </c>
    </row>
    <row r="77" spans="1:7" ht="15" x14ac:dyDescent="0.25">
      <c r="A77" s="173" t="s">
        <v>125</v>
      </c>
      <c r="B77">
        <v>3223.4</v>
      </c>
      <c r="C77">
        <v>4135.3</v>
      </c>
      <c r="D77">
        <v>13911.3</v>
      </c>
      <c r="E77">
        <v>14146.7</v>
      </c>
      <c r="F77">
        <v>430.3</v>
      </c>
      <c r="G77">
        <v>0</v>
      </c>
    </row>
    <row r="78" spans="1:7" ht="15" x14ac:dyDescent="0.25">
      <c r="A78" s="173" t="s">
        <v>126</v>
      </c>
      <c r="B78" t="s">
        <v>45</v>
      </c>
      <c r="C78" t="s">
        <v>45</v>
      </c>
      <c r="D78">
        <v>0</v>
      </c>
      <c r="E78">
        <v>0</v>
      </c>
      <c r="F78" t="s">
        <v>45</v>
      </c>
      <c r="G78" t="s">
        <v>45</v>
      </c>
    </row>
    <row r="79" spans="1:7" ht="15" x14ac:dyDescent="0.25">
      <c r="A79" s="173" t="s">
        <v>127</v>
      </c>
      <c r="B79">
        <v>0</v>
      </c>
      <c r="C79">
        <v>0</v>
      </c>
      <c r="D79" t="s">
        <v>45</v>
      </c>
      <c r="E79" t="s">
        <v>45</v>
      </c>
      <c r="F79">
        <v>0</v>
      </c>
      <c r="G79">
        <v>0</v>
      </c>
    </row>
    <row r="80" spans="1:7" ht="15" x14ac:dyDescent="0.25">
      <c r="A80" s="173" t="s">
        <v>65</v>
      </c>
      <c r="B80" t="s">
        <v>66</v>
      </c>
      <c r="C80" t="s">
        <v>67</v>
      </c>
      <c r="D80" t="s">
        <v>66</v>
      </c>
      <c r="E80" t="s">
        <v>66</v>
      </c>
      <c r="F80" t="s">
        <v>66</v>
      </c>
      <c r="G80" t="s">
        <v>68</v>
      </c>
    </row>
  </sheetData>
  <pageMargins left="0.7" right="0.7" top="0.75" bottom="0.75" header="0.3" footer="0.3"/>
  <pageSetup orientation="portrait" horizontalDpi="1200" verticalDpi="1200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BD3AE-357F-461C-95C4-E19E1A59CE7D}">
  <dimension ref="A1:G80"/>
  <sheetViews>
    <sheetView topLeftCell="A7" workbookViewId="0">
      <selection activeCell="B15" sqref="B15"/>
    </sheetView>
  </sheetViews>
  <sheetFormatPr defaultRowHeight="13.2" x14ac:dyDescent="0.25"/>
  <cols>
    <col min="1" max="1" width="27" customWidth="1"/>
    <col min="2" max="2" width="12.33203125" customWidth="1"/>
    <col min="4" max="4" width="12.6640625" customWidth="1"/>
    <col min="6" max="6" width="11.886718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299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33</v>
      </c>
      <c r="C12">
        <v>0</v>
      </c>
      <c r="D12">
        <v>305.10000000000002</v>
      </c>
      <c r="E12">
        <v>218.8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71</v>
      </c>
      <c r="B14">
        <v>33</v>
      </c>
      <c r="C14">
        <v>0</v>
      </c>
      <c r="D14">
        <v>250.8</v>
      </c>
      <c r="E14">
        <v>190.1</v>
      </c>
      <c r="F14">
        <v>0</v>
      </c>
      <c r="G14">
        <v>0</v>
      </c>
    </row>
    <row r="15" spans="1:7" ht="15" x14ac:dyDescent="0.25">
      <c r="A15" s="173" t="s">
        <v>172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73" t="s">
        <v>73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374.8</v>
      </c>
      <c r="C20">
        <v>365.2</v>
      </c>
      <c r="D20">
        <v>1556.8</v>
      </c>
      <c r="E20">
        <v>1784.8</v>
      </c>
      <c r="F20">
        <v>23.1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119.2</v>
      </c>
      <c r="C22">
        <v>86.5</v>
      </c>
      <c r="D22">
        <v>573.9</v>
      </c>
      <c r="E22">
        <v>680.5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0</v>
      </c>
      <c r="C24">
        <v>0</v>
      </c>
      <c r="D24">
        <v>818.5</v>
      </c>
      <c r="E24">
        <v>847.9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1049.5</v>
      </c>
      <c r="C26">
        <v>1039.5999999999999</v>
      </c>
      <c r="D26">
        <v>3831.4</v>
      </c>
      <c r="E26">
        <v>3635</v>
      </c>
      <c r="F26">
        <v>19.3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7.2</v>
      </c>
      <c r="E27">
        <v>0</v>
      </c>
      <c r="F27">
        <v>0</v>
      </c>
      <c r="G27">
        <v>0</v>
      </c>
    </row>
    <row r="28" spans="1:7" ht="15" x14ac:dyDescent="0.25">
      <c r="A28" s="173" t="s">
        <v>79</v>
      </c>
      <c r="B28">
        <v>0.2</v>
      </c>
      <c r="C28">
        <v>1.1000000000000001</v>
      </c>
      <c r="D28">
        <v>2.1</v>
      </c>
      <c r="E28">
        <v>1.5</v>
      </c>
      <c r="F28">
        <v>0</v>
      </c>
      <c r="G28">
        <v>0</v>
      </c>
    </row>
    <row r="29" spans="1:7" ht="15" x14ac:dyDescent="0.25">
      <c r="A29" s="173" t="s">
        <v>80</v>
      </c>
      <c r="B29">
        <v>83</v>
      </c>
      <c r="C29">
        <v>0</v>
      </c>
      <c r="D29">
        <v>236.1</v>
      </c>
      <c r="E29">
        <v>67</v>
      </c>
      <c r="F29">
        <v>0</v>
      </c>
      <c r="G29">
        <v>0</v>
      </c>
    </row>
    <row r="30" spans="1:7" ht="15" x14ac:dyDescent="0.25">
      <c r="A30" s="173" t="s">
        <v>173</v>
      </c>
      <c r="B30">
        <v>50</v>
      </c>
      <c r="C30">
        <v>0</v>
      </c>
      <c r="D30">
        <v>262.10000000000002</v>
      </c>
      <c r="E30">
        <v>0</v>
      </c>
      <c r="F30">
        <v>0</v>
      </c>
      <c r="G30">
        <v>0</v>
      </c>
    </row>
    <row r="31" spans="1:7" ht="15" x14ac:dyDescent="0.25">
      <c r="A31" s="173" t="s">
        <v>81</v>
      </c>
      <c r="B31">
        <v>259</v>
      </c>
      <c r="C31">
        <v>230.8</v>
      </c>
      <c r="D31">
        <v>872.7</v>
      </c>
      <c r="E31">
        <v>965.7</v>
      </c>
      <c r="F31">
        <v>0.3</v>
      </c>
      <c r="G31">
        <v>0</v>
      </c>
    </row>
    <row r="32" spans="1:7" ht="15" x14ac:dyDescent="0.25">
      <c r="A32" s="173" t="s">
        <v>82</v>
      </c>
      <c r="B32">
        <v>3</v>
      </c>
      <c r="C32">
        <v>2</v>
      </c>
      <c r="D32">
        <v>41.8</v>
      </c>
      <c r="E32">
        <v>101.3</v>
      </c>
      <c r="F32">
        <v>0</v>
      </c>
      <c r="G32">
        <v>0</v>
      </c>
    </row>
    <row r="33" spans="1:7" ht="15" x14ac:dyDescent="0.25">
      <c r="A33" s="173" t="s">
        <v>83</v>
      </c>
      <c r="B33">
        <v>366.3</v>
      </c>
      <c r="C33">
        <v>607</v>
      </c>
      <c r="D33">
        <v>1543.6</v>
      </c>
      <c r="E33">
        <v>1942.3</v>
      </c>
      <c r="F33">
        <v>0</v>
      </c>
      <c r="G33">
        <v>0</v>
      </c>
    </row>
    <row r="34" spans="1:7" ht="15" x14ac:dyDescent="0.25">
      <c r="A34" s="173" t="s">
        <v>85</v>
      </c>
      <c r="B34">
        <v>0</v>
      </c>
      <c r="C34">
        <v>0</v>
      </c>
      <c r="D34">
        <v>46.5</v>
      </c>
      <c r="E34">
        <v>43.1</v>
      </c>
      <c r="F34">
        <v>0</v>
      </c>
      <c r="G34">
        <v>0</v>
      </c>
    </row>
    <row r="35" spans="1:7" ht="15" x14ac:dyDescent="0.25">
      <c r="A35" s="173" t="s">
        <v>86</v>
      </c>
      <c r="B35">
        <v>244.4</v>
      </c>
      <c r="C35">
        <v>192.1</v>
      </c>
      <c r="D35">
        <v>379.4</v>
      </c>
      <c r="E35">
        <v>343.5</v>
      </c>
      <c r="F35">
        <v>19</v>
      </c>
      <c r="G35">
        <v>0</v>
      </c>
    </row>
    <row r="36" spans="1:7" ht="15" x14ac:dyDescent="0.25">
      <c r="A36" s="173" t="s">
        <v>87</v>
      </c>
      <c r="B36">
        <v>0</v>
      </c>
      <c r="C36">
        <v>0</v>
      </c>
      <c r="D36">
        <v>29</v>
      </c>
      <c r="E36">
        <v>44</v>
      </c>
      <c r="F36">
        <v>0</v>
      </c>
      <c r="G36">
        <v>0</v>
      </c>
    </row>
    <row r="37" spans="1:7" ht="15" x14ac:dyDescent="0.25">
      <c r="A37" s="173" t="s">
        <v>88</v>
      </c>
      <c r="B37">
        <v>43.7</v>
      </c>
      <c r="C37">
        <v>6.6</v>
      </c>
      <c r="D37">
        <v>253.5</v>
      </c>
      <c r="E37">
        <v>126.7</v>
      </c>
      <c r="F37">
        <v>0</v>
      </c>
      <c r="G37">
        <v>0</v>
      </c>
    </row>
    <row r="38" spans="1:7" ht="15" x14ac:dyDescent="0.25">
      <c r="A38" s="173" t="s">
        <v>89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73" t="s">
        <v>69</v>
      </c>
    </row>
    <row r="40" spans="1:7" ht="15" x14ac:dyDescent="0.25">
      <c r="A40" s="173" t="s">
        <v>90</v>
      </c>
      <c r="B40">
        <v>37</v>
      </c>
      <c r="C40">
        <v>736.2</v>
      </c>
      <c r="D40">
        <v>1055.2</v>
      </c>
      <c r="E40">
        <v>1323.9</v>
      </c>
      <c r="F40">
        <v>50</v>
      </c>
      <c r="G40">
        <v>0</v>
      </c>
    </row>
    <row r="41" spans="1:7" ht="15" x14ac:dyDescent="0.25">
      <c r="A41" s="173" t="s">
        <v>91</v>
      </c>
      <c r="B41">
        <v>0</v>
      </c>
      <c r="C41">
        <v>0</v>
      </c>
      <c r="D41">
        <v>111.8</v>
      </c>
      <c r="E41">
        <v>33.9</v>
      </c>
      <c r="F41">
        <v>0</v>
      </c>
      <c r="G41">
        <v>0</v>
      </c>
    </row>
    <row r="42" spans="1:7" ht="15" x14ac:dyDescent="0.25">
      <c r="A42" s="173" t="s">
        <v>92</v>
      </c>
      <c r="B42">
        <v>0</v>
      </c>
      <c r="C42">
        <v>0</v>
      </c>
      <c r="D42">
        <v>125.5</v>
      </c>
      <c r="E42">
        <v>0</v>
      </c>
      <c r="F42">
        <v>0</v>
      </c>
      <c r="G42">
        <v>0</v>
      </c>
    </row>
    <row r="43" spans="1:7" ht="15" x14ac:dyDescent="0.25">
      <c r="A43" s="173" t="s">
        <v>175</v>
      </c>
      <c r="B43">
        <v>0</v>
      </c>
      <c r="C43">
        <v>0</v>
      </c>
      <c r="D43">
        <v>46.6</v>
      </c>
      <c r="E43">
        <v>0</v>
      </c>
      <c r="F43">
        <v>0</v>
      </c>
      <c r="G43">
        <v>0</v>
      </c>
    </row>
    <row r="44" spans="1:7" ht="15" x14ac:dyDescent="0.25">
      <c r="A44" s="173" t="s">
        <v>93</v>
      </c>
      <c r="B44">
        <v>0</v>
      </c>
      <c r="C44">
        <v>0</v>
      </c>
      <c r="D44">
        <v>31.9</v>
      </c>
      <c r="E44">
        <v>0</v>
      </c>
      <c r="F44">
        <v>0</v>
      </c>
      <c r="G44">
        <v>0</v>
      </c>
    </row>
    <row r="45" spans="1:7" ht="15" x14ac:dyDescent="0.25">
      <c r="A45" s="173" t="s">
        <v>95</v>
      </c>
      <c r="B45">
        <v>0</v>
      </c>
      <c r="C45">
        <v>0</v>
      </c>
      <c r="D45">
        <v>2.7</v>
      </c>
      <c r="E45">
        <v>13.2</v>
      </c>
      <c r="F45">
        <v>0</v>
      </c>
      <c r="G45">
        <v>0</v>
      </c>
    </row>
    <row r="46" spans="1:7" ht="15" x14ac:dyDescent="0.25">
      <c r="A46" s="173" t="s">
        <v>96</v>
      </c>
      <c r="B46">
        <v>37</v>
      </c>
      <c r="C46">
        <v>736.2</v>
      </c>
      <c r="D46">
        <v>701.7</v>
      </c>
      <c r="E46">
        <v>1266.3</v>
      </c>
      <c r="F46">
        <v>50</v>
      </c>
      <c r="G46">
        <v>0</v>
      </c>
    </row>
    <row r="47" spans="1:7" ht="15" x14ac:dyDescent="0.25">
      <c r="A47" s="173" t="s">
        <v>97</v>
      </c>
      <c r="B47">
        <v>0</v>
      </c>
      <c r="C47">
        <v>0</v>
      </c>
      <c r="D47">
        <v>35.1</v>
      </c>
      <c r="E47">
        <v>10.5</v>
      </c>
      <c r="F47">
        <v>0</v>
      </c>
      <c r="G47">
        <v>0</v>
      </c>
    </row>
    <row r="48" spans="1:7" ht="15" x14ac:dyDescent="0.25">
      <c r="A48" s="173" t="s">
        <v>69</v>
      </c>
    </row>
    <row r="49" spans="1:7" ht="15" x14ac:dyDescent="0.25">
      <c r="A49" s="173" t="s">
        <v>98</v>
      </c>
      <c r="B49">
        <v>1117.2</v>
      </c>
      <c r="C49">
        <v>1534.5</v>
      </c>
      <c r="D49">
        <v>5160.3999999999996</v>
      </c>
      <c r="E49">
        <v>5291.2</v>
      </c>
      <c r="F49">
        <v>255.7</v>
      </c>
      <c r="G49">
        <v>0</v>
      </c>
    </row>
    <row r="50" spans="1:7" ht="15" x14ac:dyDescent="0.25">
      <c r="A50" s="173" t="s">
        <v>99</v>
      </c>
      <c r="B50">
        <v>6.6</v>
      </c>
      <c r="C50">
        <v>8.8000000000000007</v>
      </c>
      <c r="D50">
        <v>14.5</v>
      </c>
      <c r="E50">
        <v>7.3</v>
      </c>
      <c r="F50">
        <v>0</v>
      </c>
      <c r="G50">
        <v>0</v>
      </c>
    </row>
    <row r="51" spans="1:7" ht="15" x14ac:dyDescent="0.25">
      <c r="A51" s="173" t="s">
        <v>100</v>
      </c>
      <c r="B51">
        <v>5.6</v>
      </c>
      <c r="C51">
        <v>0</v>
      </c>
      <c r="D51">
        <v>16.600000000000001</v>
      </c>
      <c r="E51">
        <v>13.4</v>
      </c>
      <c r="F51">
        <v>0</v>
      </c>
      <c r="G51">
        <v>0</v>
      </c>
    </row>
    <row r="52" spans="1:7" ht="15" x14ac:dyDescent="0.25">
      <c r="A52" s="173" t="s">
        <v>101</v>
      </c>
      <c r="B52">
        <v>0</v>
      </c>
      <c r="C52">
        <v>0.5</v>
      </c>
      <c r="D52">
        <v>282.10000000000002</v>
      </c>
      <c r="E52">
        <v>95.2</v>
      </c>
      <c r="F52">
        <v>0</v>
      </c>
      <c r="G52">
        <v>0</v>
      </c>
    </row>
    <row r="53" spans="1:7" ht="15" x14ac:dyDescent="0.25">
      <c r="A53" s="173" t="s">
        <v>102</v>
      </c>
      <c r="B53">
        <v>7</v>
      </c>
      <c r="C53">
        <v>8</v>
      </c>
      <c r="D53">
        <v>56.8</v>
      </c>
      <c r="E53">
        <v>66.400000000000006</v>
      </c>
      <c r="F53">
        <v>0</v>
      </c>
      <c r="G53">
        <v>0</v>
      </c>
    </row>
    <row r="54" spans="1:7" ht="15" x14ac:dyDescent="0.25">
      <c r="A54" s="173" t="s">
        <v>103</v>
      </c>
      <c r="B54">
        <v>0.9</v>
      </c>
      <c r="C54">
        <v>15.5</v>
      </c>
      <c r="D54">
        <v>9.1</v>
      </c>
      <c r="E54">
        <v>44.8</v>
      </c>
      <c r="F54">
        <v>0</v>
      </c>
      <c r="G54">
        <v>0</v>
      </c>
    </row>
    <row r="55" spans="1:7" ht="15" x14ac:dyDescent="0.25">
      <c r="A55" s="173" t="s">
        <v>104</v>
      </c>
      <c r="B55">
        <v>0</v>
      </c>
      <c r="C55">
        <v>0</v>
      </c>
      <c r="D55">
        <v>309.39999999999998</v>
      </c>
      <c r="E55">
        <v>43</v>
      </c>
      <c r="F55">
        <v>0</v>
      </c>
      <c r="G55">
        <v>0</v>
      </c>
    </row>
    <row r="56" spans="1:7" ht="15" x14ac:dyDescent="0.25">
      <c r="A56" s="173" t="s">
        <v>105</v>
      </c>
      <c r="B56">
        <v>55.3</v>
      </c>
      <c r="C56">
        <v>130.30000000000001</v>
      </c>
      <c r="D56">
        <v>415.3</v>
      </c>
      <c r="E56">
        <v>453.4</v>
      </c>
      <c r="F56">
        <v>12.5</v>
      </c>
      <c r="G56">
        <v>0</v>
      </c>
    </row>
    <row r="57" spans="1:7" ht="15" x14ac:dyDescent="0.25">
      <c r="A57" s="173" t="s">
        <v>106</v>
      </c>
      <c r="B57">
        <v>43.9</v>
      </c>
      <c r="C57">
        <v>50.9</v>
      </c>
      <c r="D57">
        <v>199.8</v>
      </c>
      <c r="E57">
        <v>178.8</v>
      </c>
      <c r="F57">
        <v>0</v>
      </c>
      <c r="G57">
        <v>0</v>
      </c>
    </row>
    <row r="58" spans="1:7" ht="15" x14ac:dyDescent="0.25">
      <c r="A58" s="173" t="s">
        <v>107</v>
      </c>
      <c r="B58">
        <v>20</v>
      </c>
      <c r="C58">
        <v>5</v>
      </c>
      <c r="D58">
        <v>278.39999999999998</v>
      </c>
      <c r="E58">
        <v>150.9</v>
      </c>
      <c r="F58">
        <v>0</v>
      </c>
      <c r="G58">
        <v>0</v>
      </c>
    </row>
    <row r="59" spans="1:7" ht="15" x14ac:dyDescent="0.25">
      <c r="A59" s="173" t="s">
        <v>108</v>
      </c>
      <c r="B59">
        <v>0</v>
      </c>
      <c r="C59">
        <v>0</v>
      </c>
      <c r="D59">
        <v>0.5</v>
      </c>
      <c r="E59">
        <v>0</v>
      </c>
      <c r="F59">
        <v>0</v>
      </c>
      <c r="G59">
        <v>0</v>
      </c>
    </row>
    <row r="60" spans="1:7" ht="15" x14ac:dyDescent="0.25">
      <c r="A60" s="173" t="s">
        <v>109</v>
      </c>
      <c r="B60">
        <v>74.7</v>
      </c>
      <c r="C60">
        <v>186.7</v>
      </c>
      <c r="D60">
        <v>231.6</v>
      </c>
      <c r="E60">
        <v>325.39999999999998</v>
      </c>
      <c r="F60">
        <v>23</v>
      </c>
      <c r="G60">
        <v>0</v>
      </c>
    </row>
    <row r="61" spans="1:7" ht="15" x14ac:dyDescent="0.25">
      <c r="A61" s="173" t="s">
        <v>110</v>
      </c>
      <c r="B61">
        <v>0</v>
      </c>
      <c r="C61">
        <v>0</v>
      </c>
      <c r="D61">
        <v>19.600000000000001</v>
      </c>
      <c r="E61">
        <v>25.8</v>
      </c>
      <c r="F61">
        <v>0</v>
      </c>
      <c r="G61">
        <v>0</v>
      </c>
    </row>
    <row r="62" spans="1:7" ht="15" x14ac:dyDescent="0.25">
      <c r="A62" s="173" t="s">
        <v>111</v>
      </c>
      <c r="B62">
        <v>0</v>
      </c>
      <c r="C62">
        <v>0</v>
      </c>
      <c r="D62">
        <v>26.3</v>
      </c>
      <c r="E62">
        <v>148.69999999999999</v>
      </c>
      <c r="F62">
        <v>0</v>
      </c>
      <c r="G62">
        <v>0</v>
      </c>
    </row>
    <row r="63" spans="1:7" ht="15" x14ac:dyDescent="0.25">
      <c r="A63" s="173" t="s">
        <v>112</v>
      </c>
      <c r="B63">
        <v>99.3</v>
      </c>
      <c r="C63">
        <v>81.400000000000006</v>
      </c>
      <c r="D63">
        <v>218.5</v>
      </c>
      <c r="E63">
        <v>217.7</v>
      </c>
      <c r="F63">
        <v>0</v>
      </c>
      <c r="G63">
        <v>0</v>
      </c>
    </row>
    <row r="64" spans="1:7" ht="15" x14ac:dyDescent="0.25">
      <c r="A64" s="173" t="s">
        <v>113</v>
      </c>
      <c r="B64">
        <v>44</v>
      </c>
      <c r="C64">
        <v>44</v>
      </c>
      <c r="D64">
        <v>119.6</v>
      </c>
      <c r="E64">
        <v>122.4</v>
      </c>
      <c r="F64">
        <v>0</v>
      </c>
      <c r="G64">
        <v>0</v>
      </c>
    </row>
    <row r="65" spans="1:7" ht="15" x14ac:dyDescent="0.25">
      <c r="A65" s="173" t="s">
        <v>114</v>
      </c>
      <c r="B65">
        <v>3.9</v>
      </c>
      <c r="C65">
        <v>15.8</v>
      </c>
      <c r="D65">
        <v>29.8</v>
      </c>
      <c r="E65">
        <v>29.5</v>
      </c>
      <c r="F65">
        <v>0</v>
      </c>
      <c r="G65">
        <v>0</v>
      </c>
    </row>
    <row r="66" spans="1:7" ht="15" x14ac:dyDescent="0.25">
      <c r="A66" s="173" t="s">
        <v>115</v>
      </c>
      <c r="B66">
        <v>551.29999999999995</v>
      </c>
      <c r="C66">
        <v>649.9</v>
      </c>
      <c r="D66">
        <v>2350</v>
      </c>
      <c r="E66">
        <v>2515.1</v>
      </c>
      <c r="F66">
        <v>186.2</v>
      </c>
      <c r="G66">
        <v>0</v>
      </c>
    </row>
    <row r="67" spans="1:7" ht="15" x14ac:dyDescent="0.25">
      <c r="A67" s="173" t="s">
        <v>117</v>
      </c>
      <c r="B67">
        <v>34.799999999999997</v>
      </c>
      <c r="C67">
        <v>21</v>
      </c>
      <c r="D67">
        <v>36</v>
      </c>
      <c r="E67">
        <v>86.8</v>
      </c>
      <c r="F67">
        <v>0</v>
      </c>
      <c r="G67">
        <v>0</v>
      </c>
    </row>
    <row r="68" spans="1:7" ht="15" x14ac:dyDescent="0.25">
      <c r="A68" s="173" t="s">
        <v>118</v>
      </c>
      <c r="B68">
        <v>68.5</v>
      </c>
      <c r="C68">
        <v>20.5</v>
      </c>
      <c r="D68">
        <v>89.1</v>
      </c>
      <c r="E68">
        <v>97.6</v>
      </c>
      <c r="F68">
        <v>24</v>
      </c>
      <c r="G68">
        <v>0</v>
      </c>
    </row>
    <row r="69" spans="1:7" ht="15" x14ac:dyDescent="0.25">
      <c r="A69" s="173" t="s">
        <v>119</v>
      </c>
      <c r="B69">
        <v>79.5</v>
      </c>
      <c r="C69">
        <v>116.5</v>
      </c>
      <c r="D69">
        <v>121.8</v>
      </c>
      <c r="E69">
        <v>183.5</v>
      </c>
      <c r="F69">
        <v>0</v>
      </c>
      <c r="G69">
        <v>0</v>
      </c>
    </row>
    <row r="70" spans="1:7" ht="15" x14ac:dyDescent="0.25">
      <c r="A70" s="173" t="s">
        <v>120</v>
      </c>
      <c r="B70">
        <v>0</v>
      </c>
      <c r="C70">
        <v>148.30000000000001</v>
      </c>
      <c r="D70">
        <v>98.7</v>
      </c>
      <c r="E70">
        <v>155.6</v>
      </c>
      <c r="F70">
        <v>0</v>
      </c>
      <c r="G70">
        <v>0</v>
      </c>
    </row>
    <row r="71" spans="1:7" ht="15" x14ac:dyDescent="0.25">
      <c r="A71" s="173" t="s">
        <v>121</v>
      </c>
      <c r="B71">
        <v>22</v>
      </c>
      <c r="C71">
        <v>31.4</v>
      </c>
      <c r="D71">
        <v>84.2</v>
      </c>
      <c r="E71">
        <v>76.599999999999994</v>
      </c>
      <c r="F71">
        <v>10</v>
      </c>
      <c r="G71">
        <v>0</v>
      </c>
    </row>
    <row r="72" spans="1:7" ht="15" x14ac:dyDescent="0.25">
      <c r="A72" s="173" t="s">
        <v>122</v>
      </c>
      <c r="B72">
        <v>0</v>
      </c>
      <c r="C72">
        <v>0</v>
      </c>
      <c r="D72">
        <v>152.69999999999999</v>
      </c>
      <c r="E72">
        <v>253.5</v>
      </c>
      <c r="F72">
        <v>0</v>
      </c>
      <c r="G72">
        <v>0</v>
      </c>
    </row>
    <row r="73" spans="1:7" ht="15" x14ac:dyDescent="0.25">
      <c r="A73" s="173" t="s">
        <v>65</v>
      </c>
      <c r="B73" t="s">
        <v>66</v>
      </c>
      <c r="C73" t="s">
        <v>67</v>
      </c>
      <c r="D73" t="s">
        <v>66</v>
      </c>
      <c r="E73" t="s">
        <v>66</v>
      </c>
      <c r="F73" t="s">
        <v>66</v>
      </c>
      <c r="G73" t="s">
        <v>68</v>
      </c>
    </row>
    <row r="74" spans="1:7" ht="15" x14ac:dyDescent="0.25">
      <c r="A74" s="173" t="s">
        <v>123</v>
      </c>
      <c r="B74">
        <v>2730.7</v>
      </c>
      <c r="C74">
        <v>3762</v>
      </c>
      <c r="D74">
        <v>13301.3</v>
      </c>
      <c r="E74">
        <v>13782</v>
      </c>
      <c r="F74">
        <v>348.1</v>
      </c>
      <c r="G74">
        <v>0</v>
      </c>
    </row>
    <row r="75" spans="1:7" ht="15" x14ac:dyDescent="0.25">
      <c r="A75" s="173" t="s">
        <v>124</v>
      </c>
      <c r="B75">
        <v>818.6</v>
      </c>
      <c r="C75">
        <v>438.2</v>
      </c>
      <c r="D75">
        <v>0</v>
      </c>
      <c r="E75">
        <v>0</v>
      </c>
      <c r="F75">
        <v>65.400000000000006</v>
      </c>
      <c r="G75">
        <v>0</v>
      </c>
    </row>
    <row r="76" spans="1:7" ht="15" x14ac:dyDescent="0.25">
      <c r="A76" s="173" t="s">
        <v>65</v>
      </c>
      <c r="B76" t="s">
        <v>66</v>
      </c>
      <c r="C76" t="s">
        <v>67</v>
      </c>
      <c r="D76" t="s">
        <v>66</v>
      </c>
      <c r="E76" t="s">
        <v>66</v>
      </c>
      <c r="F76" t="s">
        <v>66</v>
      </c>
      <c r="G76" t="s">
        <v>68</v>
      </c>
    </row>
    <row r="77" spans="1:7" ht="15" x14ac:dyDescent="0.25">
      <c r="A77" s="173" t="s">
        <v>125</v>
      </c>
      <c r="B77">
        <v>3549.3</v>
      </c>
      <c r="C77">
        <v>4200.1000000000004</v>
      </c>
      <c r="D77">
        <v>13301.3</v>
      </c>
      <c r="E77">
        <v>13782</v>
      </c>
      <c r="F77">
        <v>413.5</v>
      </c>
      <c r="G77">
        <v>0</v>
      </c>
    </row>
    <row r="78" spans="1:7" ht="15" x14ac:dyDescent="0.25">
      <c r="A78" s="173" t="s">
        <v>126</v>
      </c>
      <c r="B78" t="s">
        <v>45</v>
      </c>
      <c r="C78" t="s">
        <v>45</v>
      </c>
      <c r="D78">
        <v>0</v>
      </c>
      <c r="E78">
        <v>0</v>
      </c>
      <c r="F78" t="s">
        <v>45</v>
      </c>
      <c r="G78" t="s">
        <v>45</v>
      </c>
    </row>
    <row r="79" spans="1:7" ht="15" x14ac:dyDescent="0.25">
      <c r="A79" s="173" t="s">
        <v>127</v>
      </c>
      <c r="B79">
        <v>0</v>
      </c>
      <c r="C79">
        <v>0</v>
      </c>
      <c r="D79" t="s">
        <v>45</v>
      </c>
      <c r="E79" t="s">
        <v>45</v>
      </c>
      <c r="F79">
        <v>0</v>
      </c>
      <c r="G79">
        <v>0</v>
      </c>
    </row>
    <row r="80" spans="1:7" ht="15" x14ac:dyDescent="0.25">
      <c r="A80" s="173" t="s">
        <v>65</v>
      </c>
      <c r="B80" t="s">
        <v>66</v>
      </c>
      <c r="C80" t="s">
        <v>67</v>
      </c>
      <c r="D80" t="s">
        <v>66</v>
      </c>
      <c r="E80" t="s">
        <v>66</v>
      </c>
      <c r="F80" t="s">
        <v>66</v>
      </c>
      <c r="G80" t="s">
        <v>68</v>
      </c>
    </row>
  </sheetData>
  <pageMargins left="0.7" right="0.7" top="0.75" bottom="0.75" header="0.3" footer="0.3"/>
  <pageSetup orientation="portrait" horizontalDpi="1200" verticalDpi="1200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7FB70-3A38-46CA-93F2-31CE4EFA25B8}">
  <dimension ref="A1:G79"/>
  <sheetViews>
    <sheetView topLeftCell="A49" workbookViewId="0">
      <selection activeCell="B7" sqref="B7"/>
    </sheetView>
  </sheetViews>
  <sheetFormatPr defaultRowHeight="13.2" x14ac:dyDescent="0.25"/>
  <cols>
    <col min="1" max="1" width="26.6640625" customWidth="1"/>
    <col min="2" max="2" width="13.109375" customWidth="1"/>
    <col min="4" max="4" width="12.33203125" customWidth="1"/>
    <col min="5" max="5" width="11.109375" customWidth="1"/>
    <col min="6" max="6" width="12.332031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300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33</v>
      </c>
      <c r="C12">
        <v>0</v>
      </c>
      <c r="D12">
        <v>289.39999999999998</v>
      </c>
      <c r="E12">
        <v>218.8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71</v>
      </c>
      <c r="B14">
        <v>33</v>
      </c>
      <c r="C14">
        <v>0</v>
      </c>
      <c r="D14">
        <v>235.1</v>
      </c>
      <c r="E14">
        <v>190.1</v>
      </c>
      <c r="F14">
        <v>0</v>
      </c>
      <c r="G14">
        <v>0</v>
      </c>
    </row>
    <row r="15" spans="1:7" ht="15" x14ac:dyDescent="0.25">
      <c r="A15" s="173" t="s">
        <v>172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73" t="s">
        <v>73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437.5</v>
      </c>
      <c r="C20">
        <v>368.5</v>
      </c>
      <c r="D20">
        <v>1492.9</v>
      </c>
      <c r="E20">
        <v>1694.1</v>
      </c>
      <c r="F20">
        <v>23.1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169.2</v>
      </c>
      <c r="C22">
        <v>142.5</v>
      </c>
      <c r="D22">
        <v>522.4</v>
      </c>
      <c r="E22">
        <v>624.1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0</v>
      </c>
      <c r="C24">
        <v>0</v>
      </c>
      <c r="D24">
        <v>750.3</v>
      </c>
      <c r="E24">
        <v>847.9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915.9</v>
      </c>
      <c r="C26">
        <v>1032.8</v>
      </c>
      <c r="D26">
        <v>3773.6</v>
      </c>
      <c r="E26">
        <v>3550</v>
      </c>
      <c r="F26">
        <v>0.3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7.2</v>
      </c>
      <c r="E27">
        <v>0</v>
      </c>
      <c r="F27">
        <v>0</v>
      </c>
      <c r="G27">
        <v>0</v>
      </c>
    </row>
    <row r="28" spans="1:7" ht="15" x14ac:dyDescent="0.25">
      <c r="A28" s="173" t="s">
        <v>79</v>
      </c>
      <c r="B28">
        <v>0.2</v>
      </c>
      <c r="C28">
        <v>1.1000000000000001</v>
      </c>
      <c r="D28">
        <v>2.1</v>
      </c>
      <c r="E28">
        <v>1.5</v>
      </c>
      <c r="F28">
        <v>0</v>
      </c>
      <c r="G28">
        <v>0</v>
      </c>
    </row>
    <row r="29" spans="1:7" ht="15" x14ac:dyDescent="0.25">
      <c r="A29" s="173" t="s">
        <v>80</v>
      </c>
      <c r="B29">
        <v>63</v>
      </c>
      <c r="C29">
        <v>0</v>
      </c>
      <c r="D29">
        <v>236.1</v>
      </c>
      <c r="E29">
        <v>67</v>
      </c>
      <c r="F29">
        <v>0</v>
      </c>
      <c r="G29">
        <v>0</v>
      </c>
    </row>
    <row r="30" spans="1:7" ht="15" x14ac:dyDescent="0.25">
      <c r="A30" s="173" t="s">
        <v>173</v>
      </c>
      <c r="B30">
        <v>50</v>
      </c>
      <c r="C30">
        <v>0</v>
      </c>
      <c r="D30">
        <v>262.10000000000002</v>
      </c>
      <c r="E30">
        <v>0</v>
      </c>
      <c r="F30">
        <v>0</v>
      </c>
      <c r="G30">
        <v>0</v>
      </c>
    </row>
    <row r="31" spans="1:7" ht="15" x14ac:dyDescent="0.25">
      <c r="A31" s="173" t="s">
        <v>81</v>
      </c>
      <c r="B31">
        <v>259.8</v>
      </c>
      <c r="C31">
        <v>195.8</v>
      </c>
      <c r="D31">
        <v>871.8</v>
      </c>
      <c r="E31">
        <v>910.7</v>
      </c>
      <c r="F31">
        <v>0.3</v>
      </c>
      <c r="G31">
        <v>0</v>
      </c>
    </row>
    <row r="32" spans="1:7" ht="15" x14ac:dyDescent="0.25">
      <c r="A32" s="173" t="s">
        <v>82</v>
      </c>
      <c r="B32">
        <v>3</v>
      </c>
      <c r="C32">
        <v>2</v>
      </c>
      <c r="D32">
        <v>41.8</v>
      </c>
      <c r="E32">
        <v>101.3</v>
      </c>
      <c r="F32">
        <v>0</v>
      </c>
      <c r="G32">
        <v>0</v>
      </c>
    </row>
    <row r="33" spans="1:7" ht="15" x14ac:dyDescent="0.25">
      <c r="A33" s="173" t="s">
        <v>83</v>
      </c>
      <c r="B33">
        <v>261.3</v>
      </c>
      <c r="C33">
        <v>635</v>
      </c>
      <c r="D33">
        <v>1543.6</v>
      </c>
      <c r="E33">
        <v>1912.5</v>
      </c>
      <c r="F33">
        <v>0</v>
      </c>
      <c r="G33">
        <v>0</v>
      </c>
    </row>
    <row r="34" spans="1:7" ht="15" x14ac:dyDescent="0.25">
      <c r="A34" s="173" t="s">
        <v>85</v>
      </c>
      <c r="B34">
        <v>0</v>
      </c>
      <c r="C34">
        <v>0</v>
      </c>
      <c r="D34">
        <v>46.5</v>
      </c>
      <c r="E34">
        <v>43.1</v>
      </c>
      <c r="F34">
        <v>0</v>
      </c>
      <c r="G34">
        <v>0</v>
      </c>
    </row>
    <row r="35" spans="1:7" ht="15" x14ac:dyDescent="0.25">
      <c r="A35" s="173" t="s">
        <v>86</v>
      </c>
      <c r="B35">
        <v>270.89999999999998</v>
      </c>
      <c r="C35">
        <v>192.1</v>
      </c>
      <c r="D35">
        <v>322.5</v>
      </c>
      <c r="E35">
        <v>343.5</v>
      </c>
      <c r="F35">
        <v>0</v>
      </c>
      <c r="G35">
        <v>0</v>
      </c>
    </row>
    <row r="36" spans="1:7" ht="15" x14ac:dyDescent="0.25">
      <c r="A36" s="173" t="s">
        <v>87</v>
      </c>
      <c r="B36">
        <v>0</v>
      </c>
      <c r="C36">
        <v>0</v>
      </c>
      <c r="D36">
        <v>29</v>
      </c>
      <c r="E36">
        <v>44</v>
      </c>
      <c r="F36">
        <v>0</v>
      </c>
      <c r="G36">
        <v>0</v>
      </c>
    </row>
    <row r="37" spans="1:7" ht="15" x14ac:dyDescent="0.25">
      <c r="A37" s="173" t="s">
        <v>88</v>
      </c>
      <c r="B37">
        <v>7.7</v>
      </c>
      <c r="C37">
        <v>6.8</v>
      </c>
      <c r="D37">
        <v>253.5</v>
      </c>
      <c r="E37">
        <v>126.5</v>
      </c>
      <c r="F37">
        <v>0</v>
      </c>
      <c r="G37">
        <v>0</v>
      </c>
    </row>
    <row r="38" spans="1:7" ht="15" x14ac:dyDescent="0.25">
      <c r="A38" s="173" t="s">
        <v>89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73" t="s">
        <v>69</v>
      </c>
    </row>
    <row r="40" spans="1:7" ht="15" x14ac:dyDescent="0.25">
      <c r="A40" s="173" t="s">
        <v>90</v>
      </c>
      <c r="B40">
        <v>37</v>
      </c>
      <c r="C40">
        <v>711.2</v>
      </c>
      <c r="D40">
        <v>1055.2</v>
      </c>
      <c r="E40">
        <v>1206.4000000000001</v>
      </c>
      <c r="F40">
        <v>24</v>
      </c>
      <c r="G40">
        <v>0</v>
      </c>
    </row>
    <row r="41" spans="1:7" ht="15" x14ac:dyDescent="0.25">
      <c r="A41" s="173" t="s">
        <v>91</v>
      </c>
      <c r="B41">
        <v>0</v>
      </c>
      <c r="C41">
        <v>33</v>
      </c>
      <c r="D41">
        <v>111.8</v>
      </c>
      <c r="E41">
        <v>0</v>
      </c>
      <c r="F41">
        <v>0</v>
      </c>
      <c r="G41">
        <v>0</v>
      </c>
    </row>
    <row r="42" spans="1:7" ht="15" x14ac:dyDescent="0.25">
      <c r="A42" s="173" t="s">
        <v>92</v>
      </c>
      <c r="B42">
        <v>0</v>
      </c>
      <c r="C42">
        <v>0</v>
      </c>
      <c r="D42">
        <v>125.5</v>
      </c>
      <c r="E42">
        <v>0</v>
      </c>
      <c r="F42">
        <v>0</v>
      </c>
      <c r="G42">
        <v>0</v>
      </c>
    </row>
    <row r="43" spans="1:7" ht="15" x14ac:dyDescent="0.25">
      <c r="A43" s="173" t="s">
        <v>175</v>
      </c>
      <c r="B43">
        <v>0</v>
      </c>
      <c r="C43">
        <v>0</v>
      </c>
      <c r="D43">
        <v>46.6</v>
      </c>
      <c r="E43">
        <v>0</v>
      </c>
      <c r="F43">
        <v>0</v>
      </c>
      <c r="G43">
        <v>0</v>
      </c>
    </row>
    <row r="44" spans="1:7" ht="15" x14ac:dyDescent="0.25">
      <c r="A44" s="173" t="s">
        <v>93</v>
      </c>
      <c r="B44">
        <v>0</v>
      </c>
      <c r="C44">
        <v>0</v>
      </c>
      <c r="D44">
        <v>31.9</v>
      </c>
      <c r="E44">
        <v>0</v>
      </c>
      <c r="F44">
        <v>0</v>
      </c>
      <c r="G44">
        <v>0</v>
      </c>
    </row>
    <row r="45" spans="1:7" ht="15" x14ac:dyDescent="0.25">
      <c r="A45" s="173" t="s">
        <v>95</v>
      </c>
      <c r="B45">
        <v>0</v>
      </c>
      <c r="C45">
        <v>0</v>
      </c>
      <c r="D45">
        <v>2.7</v>
      </c>
      <c r="E45">
        <v>13.2</v>
      </c>
      <c r="F45">
        <v>0</v>
      </c>
      <c r="G45">
        <v>0</v>
      </c>
    </row>
    <row r="46" spans="1:7" ht="15" x14ac:dyDescent="0.25">
      <c r="A46" s="173" t="s">
        <v>96</v>
      </c>
      <c r="B46">
        <v>37</v>
      </c>
      <c r="C46">
        <v>678.2</v>
      </c>
      <c r="D46">
        <v>701.7</v>
      </c>
      <c r="E46">
        <v>1182.7</v>
      </c>
      <c r="F46">
        <v>24</v>
      </c>
      <c r="G46">
        <v>0</v>
      </c>
    </row>
    <row r="47" spans="1:7" ht="15" x14ac:dyDescent="0.25">
      <c r="A47" s="173" t="s">
        <v>97</v>
      </c>
      <c r="B47">
        <v>0</v>
      </c>
      <c r="C47">
        <v>0</v>
      </c>
      <c r="D47">
        <v>35.1</v>
      </c>
      <c r="E47">
        <v>10.5</v>
      </c>
      <c r="F47">
        <v>0</v>
      </c>
      <c r="G47">
        <v>0</v>
      </c>
    </row>
    <row r="48" spans="1:7" ht="15" x14ac:dyDescent="0.25">
      <c r="A48" s="173" t="s">
        <v>69</v>
      </c>
    </row>
    <row r="49" spans="1:7" ht="15" x14ac:dyDescent="0.25">
      <c r="A49" s="173" t="s">
        <v>98</v>
      </c>
      <c r="B49">
        <v>1091.4000000000001</v>
      </c>
      <c r="C49">
        <v>1448.7</v>
      </c>
      <c r="D49">
        <v>5079.6000000000004</v>
      </c>
      <c r="E49">
        <v>5094</v>
      </c>
      <c r="F49">
        <v>255.7</v>
      </c>
      <c r="G49">
        <v>0</v>
      </c>
    </row>
    <row r="50" spans="1:7" ht="15" x14ac:dyDescent="0.25">
      <c r="A50" s="173" t="s">
        <v>99</v>
      </c>
      <c r="B50">
        <v>6.6</v>
      </c>
      <c r="C50">
        <v>2.8</v>
      </c>
      <c r="D50">
        <v>14.5</v>
      </c>
      <c r="E50">
        <v>7.3</v>
      </c>
      <c r="F50">
        <v>0</v>
      </c>
      <c r="G50">
        <v>0</v>
      </c>
    </row>
    <row r="51" spans="1:7" ht="15" x14ac:dyDescent="0.25">
      <c r="A51" s="173" t="s">
        <v>100</v>
      </c>
      <c r="B51">
        <v>5.6</v>
      </c>
      <c r="C51">
        <v>5</v>
      </c>
      <c r="D51">
        <v>16.600000000000001</v>
      </c>
      <c r="E51">
        <v>8.3000000000000007</v>
      </c>
      <c r="F51">
        <v>0</v>
      </c>
      <c r="G51">
        <v>0</v>
      </c>
    </row>
    <row r="52" spans="1:7" ht="15" x14ac:dyDescent="0.25">
      <c r="A52" s="173" t="s">
        <v>101</v>
      </c>
      <c r="B52">
        <v>0</v>
      </c>
      <c r="C52">
        <v>0.5</v>
      </c>
      <c r="D52">
        <v>282.10000000000002</v>
      </c>
      <c r="E52">
        <v>95.2</v>
      </c>
      <c r="F52">
        <v>0</v>
      </c>
      <c r="G52">
        <v>0</v>
      </c>
    </row>
    <row r="53" spans="1:7" ht="15" x14ac:dyDescent="0.25">
      <c r="A53" s="173" t="s">
        <v>102</v>
      </c>
      <c r="B53">
        <v>7</v>
      </c>
      <c r="C53">
        <v>9.9</v>
      </c>
      <c r="D53">
        <v>56.8</v>
      </c>
      <c r="E53">
        <v>66.400000000000006</v>
      </c>
      <c r="F53">
        <v>0</v>
      </c>
      <c r="G53">
        <v>0</v>
      </c>
    </row>
    <row r="54" spans="1:7" ht="15" x14ac:dyDescent="0.25">
      <c r="A54" s="173" t="s">
        <v>103</v>
      </c>
      <c r="B54">
        <v>1.3</v>
      </c>
      <c r="C54">
        <v>14.9</v>
      </c>
      <c r="D54">
        <v>8.8000000000000007</v>
      </c>
      <c r="E54">
        <v>44.5</v>
      </c>
      <c r="F54">
        <v>0</v>
      </c>
      <c r="G54">
        <v>0</v>
      </c>
    </row>
    <row r="55" spans="1:7" ht="15" x14ac:dyDescent="0.25">
      <c r="A55" s="173" t="s">
        <v>104</v>
      </c>
      <c r="B55">
        <v>0</v>
      </c>
      <c r="C55">
        <v>0</v>
      </c>
      <c r="D55">
        <v>309.39999999999998</v>
      </c>
      <c r="E55">
        <v>43</v>
      </c>
      <c r="F55">
        <v>0</v>
      </c>
      <c r="G55">
        <v>0</v>
      </c>
    </row>
    <row r="56" spans="1:7" ht="15" x14ac:dyDescent="0.25">
      <c r="A56" s="173" t="s">
        <v>105</v>
      </c>
      <c r="B56">
        <v>53.8</v>
      </c>
      <c r="C56">
        <v>126.3</v>
      </c>
      <c r="D56">
        <v>407.6</v>
      </c>
      <c r="E56">
        <v>453.4</v>
      </c>
      <c r="F56">
        <v>12.5</v>
      </c>
      <c r="G56">
        <v>0</v>
      </c>
    </row>
    <row r="57" spans="1:7" ht="15" x14ac:dyDescent="0.25">
      <c r="A57" s="173" t="s">
        <v>106</v>
      </c>
      <c r="B57">
        <v>37.9</v>
      </c>
      <c r="C57">
        <v>47.9</v>
      </c>
      <c r="D57">
        <v>194.3</v>
      </c>
      <c r="E57">
        <v>178.8</v>
      </c>
      <c r="F57">
        <v>0</v>
      </c>
      <c r="G57">
        <v>0</v>
      </c>
    </row>
    <row r="58" spans="1:7" ht="15" x14ac:dyDescent="0.25">
      <c r="A58" s="173" t="s">
        <v>107</v>
      </c>
      <c r="B58">
        <v>20</v>
      </c>
      <c r="C58">
        <v>5</v>
      </c>
      <c r="D58">
        <v>278.39999999999998</v>
      </c>
      <c r="E58">
        <v>121.6</v>
      </c>
      <c r="F58">
        <v>0</v>
      </c>
      <c r="G58">
        <v>0</v>
      </c>
    </row>
    <row r="59" spans="1:7" ht="15" x14ac:dyDescent="0.25">
      <c r="A59" s="173" t="s">
        <v>109</v>
      </c>
      <c r="B59">
        <v>74.7</v>
      </c>
      <c r="C59">
        <v>192</v>
      </c>
      <c r="D59">
        <v>231.6</v>
      </c>
      <c r="E59">
        <v>285.89999999999998</v>
      </c>
      <c r="F59">
        <v>23</v>
      </c>
      <c r="G59">
        <v>0</v>
      </c>
    </row>
    <row r="60" spans="1:7" ht="15" x14ac:dyDescent="0.25">
      <c r="A60" s="173" t="s">
        <v>110</v>
      </c>
      <c r="B60">
        <v>0</v>
      </c>
      <c r="C60">
        <v>0</v>
      </c>
      <c r="D60">
        <v>15.3</v>
      </c>
      <c r="E60">
        <v>25.8</v>
      </c>
      <c r="F60">
        <v>0</v>
      </c>
      <c r="G60">
        <v>0</v>
      </c>
    </row>
    <row r="61" spans="1:7" ht="15" x14ac:dyDescent="0.25">
      <c r="A61" s="173" t="s">
        <v>111</v>
      </c>
      <c r="B61">
        <v>0</v>
      </c>
      <c r="C61">
        <v>0</v>
      </c>
      <c r="D61">
        <v>26.3</v>
      </c>
      <c r="E61">
        <v>148.69999999999999</v>
      </c>
      <c r="F61">
        <v>0</v>
      </c>
      <c r="G61">
        <v>0</v>
      </c>
    </row>
    <row r="62" spans="1:7" ht="15" x14ac:dyDescent="0.25">
      <c r="A62" s="173" t="s">
        <v>112</v>
      </c>
      <c r="B62">
        <v>99.3</v>
      </c>
      <c r="C62">
        <v>94.5</v>
      </c>
      <c r="D62">
        <v>218.5</v>
      </c>
      <c r="E62">
        <v>192.6</v>
      </c>
      <c r="F62">
        <v>0</v>
      </c>
      <c r="G62">
        <v>0</v>
      </c>
    </row>
    <row r="63" spans="1:7" ht="15" x14ac:dyDescent="0.25">
      <c r="A63" s="173" t="s">
        <v>113</v>
      </c>
      <c r="B63">
        <v>44</v>
      </c>
      <c r="C63">
        <v>22</v>
      </c>
      <c r="D63">
        <v>113.9</v>
      </c>
      <c r="E63">
        <v>122.4</v>
      </c>
      <c r="F63">
        <v>0</v>
      </c>
      <c r="G63">
        <v>0</v>
      </c>
    </row>
    <row r="64" spans="1:7" ht="15" x14ac:dyDescent="0.25">
      <c r="A64" s="173" t="s">
        <v>114</v>
      </c>
      <c r="B64">
        <v>3.9</v>
      </c>
      <c r="C64">
        <v>12.2</v>
      </c>
      <c r="D64">
        <v>28.2</v>
      </c>
      <c r="E64">
        <v>29.5</v>
      </c>
      <c r="F64">
        <v>0</v>
      </c>
      <c r="G64">
        <v>0</v>
      </c>
    </row>
    <row r="65" spans="1:7" ht="15" x14ac:dyDescent="0.25">
      <c r="A65" s="173" t="s">
        <v>115</v>
      </c>
      <c r="B65">
        <v>537.6</v>
      </c>
      <c r="C65">
        <v>579.79999999999995</v>
      </c>
      <c r="D65">
        <v>2294.8000000000002</v>
      </c>
      <c r="E65">
        <v>2434.1999999999998</v>
      </c>
      <c r="F65">
        <v>186.2</v>
      </c>
      <c r="G65">
        <v>0</v>
      </c>
    </row>
    <row r="66" spans="1:7" ht="15" x14ac:dyDescent="0.25">
      <c r="A66" s="173" t="s">
        <v>117</v>
      </c>
      <c r="B66">
        <v>34.799999999999997</v>
      </c>
      <c r="C66">
        <v>21</v>
      </c>
      <c r="D66">
        <v>36</v>
      </c>
      <c r="E66">
        <v>86.8</v>
      </c>
      <c r="F66">
        <v>0</v>
      </c>
      <c r="G66">
        <v>0</v>
      </c>
    </row>
    <row r="67" spans="1:7" ht="15" x14ac:dyDescent="0.25">
      <c r="A67" s="173" t="s">
        <v>118</v>
      </c>
      <c r="B67">
        <v>68.5</v>
      </c>
      <c r="C67">
        <v>20.5</v>
      </c>
      <c r="D67">
        <v>89.1</v>
      </c>
      <c r="E67">
        <v>97.6</v>
      </c>
      <c r="F67">
        <v>24</v>
      </c>
      <c r="G67">
        <v>0</v>
      </c>
    </row>
    <row r="68" spans="1:7" ht="15" x14ac:dyDescent="0.25">
      <c r="A68" s="173" t="s">
        <v>119</v>
      </c>
      <c r="B68">
        <v>79.5</v>
      </c>
      <c r="C68">
        <v>151.5</v>
      </c>
      <c r="D68">
        <v>121.8</v>
      </c>
      <c r="E68">
        <v>183.5</v>
      </c>
      <c r="F68">
        <v>0</v>
      </c>
      <c r="G68">
        <v>0</v>
      </c>
    </row>
    <row r="69" spans="1:7" ht="15" x14ac:dyDescent="0.25">
      <c r="A69" s="173" t="s">
        <v>120</v>
      </c>
      <c r="B69">
        <v>0</v>
      </c>
      <c r="C69">
        <v>113</v>
      </c>
      <c r="D69">
        <v>98.7</v>
      </c>
      <c r="E69">
        <v>138.6</v>
      </c>
      <c r="F69">
        <v>0</v>
      </c>
      <c r="G69">
        <v>0</v>
      </c>
    </row>
    <row r="70" spans="1:7" ht="15" x14ac:dyDescent="0.25">
      <c r="A70" s="173" t="s">
        <v>121</v>
      </c>
      <c r="B70">
        <v>17</v>
      </c>
      <c r="C70">
        <v>30</v>
      </c>
      <c r="D70">
        <v>84.2</v>
      </c>
      <c r="E70">
        <v>76.599999999999994</v>
      </c>
      <c r="F70">
        <v>10</v>
      </c>
      <c r="G70">
        <v>0</v>
      </c>
    </row>
    <row r="71" spans="1:7" ht="15" x14ac:dyDescent="0.25">
      <c r="A71" s="173" t="s">
        <v>122</v>
      </c>
      <c r="B71">
        <v>0</v>
      </c>
      <c r="C71">
        <v>0</v>
      </c>
      <c r="D71">
        <v>152.69999999999999</v>
      </c>
      <c r="E71">
        <v>253.5</v>
      </c>
      <c r="F71">
        <v>0</v>
      </c>
      <c r="G71">
        <v>0</v>
      </c>
    </row>
    <row r="72" spans="1:7" ht="15" x14ac:dyDescent="0.25">
      <c r="A72" s="173" t="s">
        <v>65</v>
      </c>
      <c r="B72" t="s">
        <v>66</v>
      </c>
      <c r="C72" t="s">
        <v>67</v>
      </c>
      <c r="D72" t="s">
        <v>66</v>
      </c>
      <c r="E72" t="s">
        <v>66</v>
      </c>
      <c r="F72" t="s">
        <v>66</v>
      </c>
      <c r="G72" t="s">
        <v>68</v>
      </c>
    </row>
    <row r="73" spans="1:7" ht="15" x14ac:dyDescent="0.25">
      <c r="A73" s="173" t="s">
        <v>123</v>
      </c>
      <c r="B73">
        <v>2683.9</v>
      </c>
      <c r="C73">
        <v>3703.7</v>
      </c>
      <c r="D73">
        <v>12963.3</v>
      </c>
      <c r="E73">
        <v>13235.3</v>
      </c>
      <c r="F73">
        <v>303.10000000000002</v>
      </c>
      <c r="G73">
        <v>0</v>
      </c>
    </row>
    <row r="74" spans="1:7" ht="15" x14ac:dyDescent="0.25">
      <c r="A74" s="173" t="s">
        <v>124</v>
      </c>
      <c r="B74">
        <v>864.7</v>
      </c>
      <c r="C74">
        <v>526.1</v>
      </c>
      <c r="D74">
        <v>0</v>
      </c>
      <c r="E74">
        <v>0</v>
      </c>
      <c r="F74">
        <v>30.4</v>
      </c>
      <c r="G74">
        <v>0</v>
      </c>
    </row>
    <row r="75" spans="1:7" ht="15" x14ac:dyDescent="0.25">
      <c r="A75" s="173" t="s">
        <v>65</v>
      </c>
      <c r="B75" t="s">
        <v>66</v>
      </c>
      <c r="C75" t="s">
        <v>67</v>
      </c>
      <c r="D75" t="s">
        <v>66</v>
      </c>
      <c r="E75" t="s">
        <v>66</v>
      </c>
      <c r="F75" t="s">
        <v>66</v>
      </c>
      <c r="G75" t="s">
        <v>68</v>
      </c>
    </row>
    <row r="76" spans="1:7" ht="15" x14ac:dyDescent="0.25">
      <c r="A76" s="173" t="s">
        <v>125</v>
      </c>
      <c r="B76">
        <v>3548.5</v>
      </c>
      <c r="C76">
        <v>4229.8</v>
      </c>
      <c r="D76">
        <v>12963.3</v>
      </c>
      <c r="E76">
        <v>13235.3</v>
      </c>
      <c r="F76">
        <v>333.5</v>
      </c>
      <c r="G76">
        <v>0</v>
      </c>
    </row>
    <row r="77" spans="1:7" ht="15" x14ac:dyDescent="0.25">
      <c r="A77" s="173" t="s">
        <v>126</v>
      </c>
      <c r="B77" t="s">
        <v>45</v>
      </c>
      <c r="C77" t="s">
        <v>45</v>
      </c>
      <c r="D77">
        <v>0</v>
      </c>
      <c r="E77">
        <v>0</v>
      </c>
      <c r="F77" t="s">
        <v>45</v>
      </c>
      <c r="G77" t="s">
        <v>45</v>
      </c>
    </row>
    <row r="78" spans="1:7" ht="15" x14ac:dyDescent="0.25">
      <c r="A78" s="173" t="s">
        <v>127</v>
      </c>
      <c r="B78">
        <v>0</v>
      </c>
      <c r="C78">
        <v>0</v>
      </c>
      <c r="D78" t="s">
        <v>45</v>
      </c>
      <c r="E78" t="s">
        <v>45</v>
      </c>
      <c r="F78">
        <v>0</v>
      </c>
      <c r="G78">
        <v>0</v>
      </c>
    </row>
    <row r="79" spans="1:7" ht="15" x14ac:dyDescent="0.25">
      <c r="A79" s="173" t="s">
        <v>65</v>
      </c>
      <c r="B79" t="s">
        <v>66</v>
      </c>
      <c r="C79" t="s">
        <v>67</v>
      </c>
      <c r="D79" t="s">
        <v>66</v>
      </c>
      <c r="E79" t="s">
        <v>66</v>
      </c>
      <c r="F79" t="s">
        <v>66</v>
      </c>
      <c r="G79" t="s">
        <v>68</v>
      </c>
    </row>
  </sheetData>
  <pageMargins left="0.7" right="0.7" top="0.75" bottom="0.75" header="0.3" footer="0.3"/>
  <pageSetup orientation="portrait" horizontalDpi="1200" verticalDpi="1200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873A5-6B0E-4FB3-8F71-BE58C2930570}">
  <dimension ref="A1:G79"/>
  <sheetViews>
    <sheetView topLeftCell="A46" workbookViewId="0">
      <selection activeCell="B7" sqref="B7"/>
    </sheetView>
  </sheetViews>
  <sheetFormatPr defaultRowHeight="13.2" x14ac:dyDescent="0.25"/>
  <cols>
    <col min="1" max="1" width="26.6640625" customWidth="1"/>
    <col min="2" max="2" width="14.5546875" customWidth="1"/>
    <col min="4" max="4" width="11.33203125" customWidth="1"/>
    <col min="5" max="6" width="12.109375" customWidth="1"/>
    <col min="7" max="7" width="11.332031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301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33</v>
      </c>
      <c r="C12">
        <v>0</v>
      </c>
      <c r="D12">
        <v>289.39999999999998</v>
      </c>
      <c r="E12">
        <v>218.8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71</v>
      </c>
      <c r="B14">
        <v>33</v>
      </c>
      <c r="C14">
        <v>0</v>
      </c>
      <c r="D14">
        <v>235.1</v>
      </c>
      <c r="E14">
        <v>190.1</v>
      </c>
      <c r="F14">
        <v>0</v>
      </c>
      <c r="G14">
        <v>0</v>
      </c>
    </row>
    <row r="15" spans="1:7" ht="15" x14ac:dyDescent="0.25">
      <c r="A15" s="173" t="s">
        <v>172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73" t="s">
        <v>73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519.79999999999995</v>
      </c>
      <c r="C20">
        <v>386</v>
      </c>
      <c r="D20">
        <v>1375</v>
      </c>
      <c r="E20">
        <v>1650.7</v>
      </c>
      <c r="F20">
        <v>23.1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144</v>
      </c>
      <c r="C22">
        <v>207.5</v>
      </c>
      <c r="D22">
        <v>508.1</v>
      </c>
      <c r="E22">
        <v>556.20000000000005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0</v>
      </c>
      <c r="C24" t="s">
        <v>94</v>
      </c>
      <c r="D24">
        <v>750.3</v>
      </c>
      <c r="E24">
        <v>847.9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1047.7</v>
      </c>
      <c r="C26">
        <v>1171</v>
      </c>
      <c r="D26">
        <v>3623.5</v>
      </c>
      <c r="E26">
        <v>3402.2</v>
      </c>
      <c r="F26">
        <v>0.3</v>
      </c>
      <c r="G26">
        <v>0</v>
      </c>
    </row>
    <row r="27" spans="1:7" ht="15" x14ac:dyDescent="0.25">
      <c r="A27" s="173" t="s">
        <v>78</v>
      </c>
      <c r="B27">
        <v>0.3</v>
      </c>
      <c r="C27">
        <v>0</v>
      </c>
      <c r="D27">
        <v>7.2</v>
      </c>
      <c r="E27">
        <v>0</v>
      </c>
      <c r="F27">
        <v>0</v>
      </c>
      <c r="G27">
        <v>0</v>
      </c>
    </row>
    <row r="28" spans="1:7" ht="15" x14ac:dyDescent="0.25">
      <c r="A28" s="173" t="s">
        <v>79</v>
      </c>
      <c r="B28">
        <v>0</v>
      </c>
      <c r="C28">
        <v>1.1000000000000001</v>
      </c>
      <c r="D28">
        <v>2.1</v>
      </c>
      <c r="E28">
        <v>1.5</v>
      </c>
      <c r="F28">
        <v>0</v>
      </c>
      <c r="G28">
        <v>0</v>
      </c>
    </row>
    <row r="29" spans="1:7" ht="15" x14ac:dyDescent="0.25">
      <c r="A29" s="173" t="s">
        <v>80</v>
      </c>
      <c r="B29">
        <v>63</v>
      </c>
      <c r="C29">
        <v>0</v>
      </c>
      <c r="D29">
        <v>236.1</v>
      </c>
      <c r="E29">
        <v>67</v>
      </c>
      <c r="F29">
        <v>0</v>
      </c>
      <c r="G29">
        <v>0</v>
      </c>
    </row>
    <row r="30" spans="1:7" ht="15" x14ac:dyDescent="0.25">
      <c r="A30" s="173" t="s">
        <v>173</v>
      </c>
      <c r="B30">
        <v>50</v>
      </c>
      <c r="C30">
        <v>0</v>
      </c>
      <c r="D30">
        <v>262.10000000000002</v>
      </c>
      <c r="E30">
        <v>0</v>
      </c>
      <c r="F30">
        <v>0</v>
      </c>
      <c r="G30">
        <v>0</v>
      </c>
    </row>
    <row r="31" spans="1:7" ht="15" x14ac:dyDescent="0.25">
      <c r="A31" s="173" t="s">
        <v>81</v>
      </c>
      <c r="B31">
        <v>259.8</v>
      </c>
      <c r="C31">
        <v>220.8</v>
      </c>
      <c r="D31">
        <v>871.8</v>
      </c>
      <c r="E31">
        <v>883.7</v>
      </c>
      <c r="F31">
        <v>0.3</v>
      </c>
      <c r="G31">
        <v>0</v>
      </c>
    </row>
    <row r="32" spans="1:7" ht="15" x14ac:dyDescent="0.25">
      <c r="A32" s="173" t="s">
        <v>82</v>
      </c>
      <c r="B32">
        <v>3.7</v>
      </c>
      <c r="C32">
        <v>2.2000000000000002</v>
      </c>
      <c r="D32">
        <v>41.1</v>
      </c>
      <c r="E32">
        <v>101.1</v>
      </c>
      <c r="F32">
        <v>0</v>
      </c>
      <c r="G32">
        <v>0</v>
      </c>
    </row>
    <row r="33" spans="1:7" ht="15" x14ac:dyDescent="0.25">
      <c r="A33" s="173" t="s">
        <v>83</v>
      </c>
      <c r="B33">
        <v>307</v>
      </c>
      <c r="C33">
        <v>695</v>
      </c>
      <c r="D33">
        <v>1485.1</v>
      </c>
      <c r="E33">
        <v>1849.5</v>
      </c>
      <c r="F33">
        <v>0</v>
      </c>
      <c r="G33">
        <v>0</v>
      </c>
    </row>
    <row r="34" spans="1:7" ht="15" x14ac:dyDescent="0.25">
      <c r="A34" s="173" t="s">
        <v>85</v>
      </c>
      <c r="B34">
        <v>0</v>
      </c>
      <c r="C34">
        <v>0</v>
      </c>
      <c r="D34">
        <v>46.5</v>
      </c>
      <c r="E34">
        <v>43.1</v>
      </c>
      <c r="F34">
        <v>0</v>
      </c>
      <c r="G34">
        <v>0</v>
      </c>
    </row>
    <row r="35" spans="1:7" ht="15" x14ac:dyDescent="0.25">
      <c r="A35" s="173" t="s">
        <v>86</v>
      </c>
      <c r="B35">
        <v>270.8</v>
      </c>
      <c r="C35">
        <v>245.1</v>
      </c>
      <c r="D35">
        <v>322.39999999999998</v>
      </c>
      <c r="E35">
        <v>285.7</v>
      </c>
      <c r="F35">
        <v>0</v>
      </c>
      <c r="G35">
        <v>0</v>
      </c>
    </row>
    <row r="36" spans="1:7" ht="15" x14ac:dyDescent="0.25">
      <c r="A36" s="173" t="s">
        <v>87</v>
      </c>
      <c r="B36">
        <v>25</v>
      </c>
      <c r="C36">
        <v>0</v>
      </c>
      <c r="D36">
        <v>2.1</v>
      </c>
      <c r="E36">
        <v>44</v>
      </c>
      <c r="F36">
        <v>0</v>
      </c>
      <c r="G36">
        <v>0</v>
      </c>
    </row>
    <row r="37" spans="1:7" ht="15" x14ac:dyDescent="0.25">
      <c r="A37" s="173" t="s">
        <v>88</v>
      </c>
      <c r="B37">
        <v>68</v>
      </c>
      <c r="C37">
        <v>6.8</v>
      </c>
      <c r="D37">
        <v>189.5</v>
      </c>
      <c r="E37">
        <v>126.5</v>
      </c>
      <c r="F37">
        <v>0</v>
      </c>
      <c r="G37">
        <v>0</v>
      </c>
    </row>
    <row r="38" spans="1:7" ht="15" x14ac:dyDescent="0.25">
      <c r="A38" s="173" t="s">
        <v>89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73" t="s">
        <v>69</v>
      </c>
    </row>
    <row r="40" spans="1:7" ht="15" x14ac:dyDescent="0.25">
      <c r="A40" s="173" t="s">
        <v>90</v>
      </c>
      <c r="B40">
        <v>97</v>
      </c>
      <c r="C40">
        <v>743</v>
      </c>
      <c r="D40">
        <v>962.7</v>
      </c>
      <c r="E40">
        <v>1174.5999999999999</v>
      </c>
      <c r="F40">
        <v>24</v>
      </c>
      <c r="G40">
        <v>0</v>
      </c>
    </row>
    <row r="41" spans="1:7" ht="15" x14ac:dyDescent="0.25">
      <c r="A41" s="173" t="s">
        <v>91</v>
      </c>
      <c r="B41">
        <v>0</v>
      </c>
      <c r="C41">
        <v>33</v>
      </c>
      <c r="D41">
        <v>111.8</v>
      </c>
      <c r="E41">
        <v>0</v>
      </c>
      <c r="F41">
        <v>0</v>
      </c>
      <c r="G41">
        <v>0</v>
      </c>
    </row>
    <row r="42" spans="1:7" ht="15" x14ac:dyDescent="0.25">
      <c r="A42" s="173" t="s">
        <v>92</v>
      </c>
      <c r="B42">
        <v>60</v>
      </c>
      <c r="C42">
        <v>0</v>
      </c>
      <c r="D42">
        <v>66</v>
      </c>
      <c r="E42">
        <v>0</v>
      </c>
      <c r="F42">
        <v>0</v>
      </c>
      <c r="G42">
        <v>0</v>
      </c>
    </row>
    <row r="43" spans="1:7" ht="15" x14ac:dyDescent="0.25">
      <c r="A43" s="173" t="s">
        <v>175</v>
      </c>
      <c r="B43">
        <v>0</v>
      </c>
      <c r="C43">
        <v>0</v>
      </c>
      <c r="D43">
        <v>46.6</v>
      </c>
      <c r="E43">
        <v>0</v>
      </c>
      <c r="F43">
        <v>0</v>
      </c>
      <c r="G43">
        <v>0</v>
      </c>
    </row>
    <row r="44" spans="1:7" ht="15" x14ac:dyDescent="0.25">
      <c r="A44" s="173" t="s">
        <v>93</v>
      </c>
      <c r="B44">
        <v>0</v>
      </c>
      <c r="C44">
        <v>0</v>
      </c>
      <c r="D44">
        <v>31.9</v>
      </c>
      <c r="E44">
        <v>0</v>
      </c>
      <c r="F44">
        <v>0</v>
      </c>
      <c r="G44">
        <v>0</v>
      </c>
    </row>
    <row r="45" spans="1:7" ht="15" x14ac:dyDescent="0.25">
      <c r="A45" s="173" t="s">
        <v>95</v>
      </c>
      <c r="B45">
        <v>0</v>
      </c>
      <c r="C45">
        <v>0</v>
      </c>
      <c r="D45">
        <v>2.7</v>
      </c>
      <c r="E45">
        <v>13.2</v>
      </c>
      <c r="F45">
        <v>0</v>
      </c>
      <c r="G45">
        <v>0</v>
      </c>
    </row>
    <row r="46" spans="1:7" ht="15" x14ac:dyDescent="0.25">
      <c r="A46" s="173" t="s">
        <v>96</v>
      </c>
      <c r="B46">
        <v>37</v>
      </c>
      <c r="C46">
        <v>710</v>
      </c>
      <c r="D46">
        <v>668.7</v>
      </c>
      <c r="E46">
        <v>1150.9000000000001</v>
      </c>
      <c r="F46">
        <v>24</v>
      </c>
      <c r="G46">
        <v>0</v>
      </c>
    </row>
    <row r="47" spans="1:7" ht="15" x14ac:dyDescent="0.25">
      <c r="A47" s="173" t="s">
        <v>97</v>
      </c>
      <c r="B47">
        <v>0</v>
      </c>
      <c r="C47">
        <v>0</v>
      </c>
      <c r="D47">
        <v>35.1</v>
      </c>
      <c r="E47">
        <v>10.5</v>
      </c>
      <c r="F47">
        <v>0</v>
      </c>
      <c r="G47">
        <v>0</v>
      </c>
    </row>
    <row r="48" spans="1:7" ht="15" x14ac:dyDescent="0.25">
      <c r="A48" s="173" t="s">
        <v>69</v>
      </c>
    </row>
    <row r="49" spans="1:7" ht="15" x14ac:dyDescent="0.25">
      <c r="A49" s="173" t="s">
        <v>98</v>
      </c>
      <c r="B49">
        <v>1142.7</v>
      </c>
      <c r="C49">
        <v>1468.4</v>
      </c>
      <c r="D49">
        <v>4954.2</v>
      </c>
      <c r="E49">
        <v>4973.3999999999996</v>
      </c>
      <c r="F49">
        <v>232.7</v>
      </c>
      <c r="G49">
        <v>0</v>
      </c>
    </row>
    <row r="50" spans="1:7" ht="15" x14ac:dyDescent="0.25">
      <c r="A50" s="173" t="s">
        <v>99</v>
      </c>
      <c r="B50">
        <v>6.6</v>
      </c>
      <c r="C50">
        <v>1.2</v>
      </c>
      <c r="D50">
        <v>14.5</v>
      </c>
      <c r="E50">
        <v>7.3</v>
      </c>
      <c r="F50">
        <v>0</v>
      </c>
      <c r="G50">
        <v>0</v>
      </c>
    </row>
    <row r="51" spans="1:7" ht="15" x14ac:dyDescent="0.25">
      <c r="A51" s="173" t="s">
        <v>100</v>
      </c>
      <c r="B51">
        <v>0</v>
      </c>
      <c r="C51">
        <v>5</v>
      </c>
      <c r="D51">
        <v>16.600000000000001</v>
      </c>
      <c r="E51">
        <v>8.3000000000000007</v>
      </c>
      <c r="F51">
        <v>0</v>
      </c>
      <c r="G51">
        <v>0</v>
      </c>
    </row>
    <row r="52" spans="1:7" ht="15" x14ac:dyDescent="0.25">
      <c r="A52" s="173" t="s">
        <v>101</v>
      </c>
      <c r="B52">
        <v>0</v>
      </c>
      <c r="C52">
        <v>0.5</v>
      </c>
      <c r="D52">
        <v>282.10000000000002</v>
      </c>
      <c r="E52">
        <v>95.2</v>
      </c>
      <c r="F52">
        <v>0</v>
      </c>
      <c r="G52">
        <v>0</v>
      </c>
    </row>
    <row r="53" spans="1:7" ht="15" x14ac:dyDescent="0.25">
      <c r="A53" s="173" t="s">
        <v>102</v>
      </c>
      <c r="B53">
        <v>7</v>
      </c>
      <c r="C53">
        <v>24</v>
      </c>
      <c r="D53">
        <v>56.8</v>
      </c>
      <c r="E53">
        <v>52</v>
      </c>
      <c r="F53">
        <v>0</v>
      </c>
      <c r="G53">
        <v>0</v>
      </c>
    </row>
    <row r="54" spans="1:7" ht="15" x14ac:dyDescent="0.25">
      <c r="A54" s="173" t="s">
        <v>103</v>
      </c>
      <c r="B54">
        <v>1.3</v>
      </c>
      <c r="C54">
        <v>13.6</v>
      </c>
      <c r="D54">
        <v>8.8000000000000007</v>
      </c>
      <c r="E54">
        <v>44.3</v>
      </c>
      <c r="F54">
        <v>0</v>
      </c>
      <c r="G54">
        <v>0</v>
      </c>
    </row>
    <row r="55" spans="1:7" ht="15" x14ac:dyDescent="0.25">
      <c r="A55" s="173" t="s">
        <v>104</v>
      </c>
      <c r="B55">
        <v>0</v>
      </c>
      <c r="C55">
        <v>0</v>
      </c>
      <c r="D55">
        <v>309.39999999999998</v>
      </c>
      <c r="E55">
        <v>43</v>
      </c>
      <c r="F55">
        <v>0</v>
      </c>
      <c r="G55">
        <v>0</v>
      </c>
    </row>
    <row r="56" spans="1:7" ht="15" x14ac:dyDescent="0.25">
      <c r="A56" s="173" t="s">
        <v>105</v>
      </c>
      <c r="B56">
        <v>53.8</v>
      </c>
      <c r="C56">
        <v>107.8</v>
      </c>
      <c r="D56">
        <v>407.6</v>
      </c>
      <c r="E56">
        <v>453.4</v>
      </c>
      <c r="F56">
        <v>12.5</v>
      </c>
      <c r="G56">
        <v>0</v>
      </c>
    </row>
    <row r="57" spans="1:7" ht="15" x14ac:dyDescent="0.25">
      <c r="A57" s="173" t="s">
        <v>106</v>
      </c>
      <c r="B57">
        <v>37.9</v>
      </c>
      <c r="C57">
        <v>43.9</v>
      </c>
      <c r="D57">
        <v>194.3</v>
      </c>
      <c r="E57">
        <v>178.8</v>
      </c>
      <c r="F57">
        <v>0</v>
      </c>
      <c r="G57">
        <v>0</v>
      </c>
    </row>
    <row r="58" spans="1:7" ht="15" x14ac:dyDescent="0.25">
      <c r="A58" s="173" t="s">
        <v>107</v>
      </c>
      <c r="B58">
        <v>13</v>
      </c>
      <c r="C58">
        <v>5</v>
      </c>
      <c r="D58">
        <v>278.39999999999998</v>
      </c>
      <c r="E58">
        <v>121.6</v>
      </c>
      <c r="F58">
        <v>0</v>
      </c>
      <c r="G58">
        <v>0</v>
      </c>
    </row>
    <row r="59" spans="1:7" ht="15" x14ac:dyDescent="0.25">
      <c r="A59" s="173" t="s">
        <v>109</v>
      </c>
      <c r="B59">
        <v>63.9</v>
      </c>
      <c r="C59">
        <v>153.6</v>
      </c>
      <c r="D59">
        <v>231.6</v>
      </c>
      <c r="E59">
        <v>285.89999999999998</v>
      </c>
      <c r="F59">
        <v>0</v>
      </c>
      <c r="G59">
        <v>0</v>
      </c>
    </row>
    <row r="60" spans="1:7" ht="15" x14ac:dyDescent="0.25">
      <c r="A60" s="173" t="s">
        <v>110</v>
      </c>
      <c r="B60">
        <v>0</v>
      </c>
      <c r="C60">
        <v>0</v>
      </c>
      <c r="D60">
        <v>15.3</v>
      </c>
      <c r="E60">
        <v>25.8</v>
      </c>
      <c r="F60">
        <v>0</v>
      </c>
      <c r="G60">
        <v>0</v>
      </c>
    </row>
    <row r="61" spans="1:7" ht="15" x14ac:dyDescent="0.25">
      <c r="A61" s="173" t="s">
        <v>111</v>
      </c>
      <c r="B61">
        <v>0</v>
      </c>
      <c r="C61">
        <v>0</v>
      </c>
      <c r="D61">
        <v>26.3</v>
      </c>
      <c r="E61">
        <v>148.69999999999999</v>
      </c>
      <c r="F61">
        <v>0</v>
      </c>
      <c r="G61">
        <v>0</v>
      </c>
    </row>
    <row r="62" spans="1:7" ht="15" x14ac:dyDescent="0.25">
      <c r="A62" s="173" t="s">
        <v>112</v>
      </c>
      <c r="B62">
        <v>106.3</v>
      </c>
      <c r="C62">
        <v>102</v>
      </c>
      <c r="D62">
        <v>204.4</v>
      </c>
      <c r="E62">
        <v>184.8</v>
      </c>
      <c r="F62">
        <v>0</v>
      </c>
      <c r="G62">
        <v>0</v>
      </c>
    </row>
    <row r="63" spans="1:7" ht="15" x14ac:dyDescent="0.25">
      <c r="A63" s="173" t="s">
        <v>113</v>
      </c>
      <c r="B63">
        <v>44</v>
      </c>
      <c r="C63">
        <v>22</v>
      </c>
      <c r="D63">
        <v>113.9</v>
      </c>
      <c r="E63">
        <v>122.4</v>
      </c>
      <c r="F63">
        <v>0</v>
      </c>
      <c r="G63">
        <v>0</v>
      </c>
    </row>
    <row r="64" spans="1:7" ht="15" x14ac:dyDescent="0.25">
      <c r="A64" s="173" t="s">
        <v>114</v>
      </c>
      <c r="B64">
        <v>3.9</v>
      </c>
      <c r="C64">
        <v>12</v>
      </c>
      <c r="D64">
        <v>28.2</v>
      </c>
      <c r="E64">
        <v>29.5</v>
      </c>
      <c r="F64">
        <v>0</v>
      </c>
      <c r="G64">
        <v>0</v>
      </c>
    </row>
    <row r="65" spans="1:7" ht="15" x14ac:dyDescent="0.25">
      <c r="A65" s="173" t="s">
        <v>115</v>
      </c>
      <c r="B65">
        <v>578.79999999999995</v>
      </c>
      <c r="C65">
        <v>645.5</v>
      </c>
      <c r="D65">
        <v>2231</v>
      </c>
      <c r="E65">
        <v>2340.4</v>
      </c>
      <c r="F65">
        <v>186.2</v>
      </c>
      <c r="G65">
        <v>0</v>
      </c>
    </row>
    <row r="66" spans="1:7" ht="15" x14ac:dyDescent="0.25">
      <c r="A66" s="173" t="s">
        <v>117</v>
      </c>
      <c r="B66">
        <v>34.799999999999997</v>
      </c>
      <c r="C66">
        <v>25.5</v>
      </c>
      <c r="D66">
        <v>36</v>
      </c>
      <c r="E66">
        <v>82.3</v>
      </c>
      <c r="F66">
        <v>0</v>
      </c>
      <c r="G66">
        <v>0</v>
      </c>
    </row>
    <row r="67" spans="1:7" ht="15" x14ac:dyDescent="0.25">
      <c r="A67" s="173" t="s">
        <v>118</v>
      </c>
      <c r="B67">
        <v>67</v>
      </c>
      <c r="C67">
        <v>20.5</v>
      </c>
      <c r="D67">
        <v>89.1</v>
      </c>
      <c r="E67">
        <v>97.6</v>
      </c>
      <c r="F67">
        <v>24</v>
      </c>
      <c r="G67">
        <v>0</v>
      </c>
    </row>
    <row r="68" spans="1:7" ht="15" x14ac:dyDescent="0.25">
      <c r="A68" s="173" t="s">
        <v>119</v>
      </c>
      <c r="B68">
        <v>103.5</v>
      </c>
      <c r="C68">
        <v>151.5</v>
      </c>
      <c r="D68">
        <v>95.4</v>
      </c>
      <c r="E68">
        <v>183.5</v>
      </c>
      <c r="F68">
        <v>0</v>
      </c>
      <c r="G68">
        <v>0</v>
      </c>
    </row>
    <row r="69" spans="1:7" ht="15" x14ac:dyDescent="0.25">
      <c r="A69" s="173" t="s">
        <v>120</v>
      </c>
      <c r="B69">
        <v>0</v>
      </c>
      <c r="C69">
        <v>104.8</v>
      </c>
      <c r="D69">
        <v>98.7</v>
      </c>
      <c r="E69">
        <v>138.6</v>
      </c>
      <c r="F69">
        <v>0</v>
      </c>
      <c r="G69">
        <v>0</v>
      </c>
    </row>
    <row r="70" spans="1:7" ht="15" x14ac:dyDescent="0.25">
      <c r="A70" s="173" t="s">
        <v>121</v>
      </c>
      <c r="B70">
        <v>17</v>
      </c>
      <c r="C70">
        <v>30</v>
      </c>
      <c r="D70">
        <v>84.2</v>
      </c>
      <c r="E70">
        <v>76.599999999999994</v>
      </c>
      <c r="F70">
        <v>10</v>
      </c>
      <c r="G70">
        <v>0</v>
      </c>
    </row>
    <row r="71" spans="1:7" ht="15" x14ac:dyDescent="0.25">
      <c r="A71" s="173" t="s">
        <v>122</v>
      </c>
      <c r="B71">
        <v>4</v>
      </c>
      <c r="C71">
        <v>0</v>
      </c>
      <c r="D71">
        <v>131.69999999999999</v>
      </c>
      <c r="E71">
        <v>253.5</v>
      </c>
      <c r="F71">
        <v>0</v>
      </c>
      <c r="G71">
        <v>0</v>
      </c>
    </row>
    <row r="72" spans="1:7" ht="15" x14ac:dyDescent="0.25">
      <c r="A72" s="173" t="s">
        <v>65</v>
      </c>
      <c r="B72" t="s">
        <v>66</v>
      </c>
      <c r="C72" t="s">
        <v>67</v>
      </c>
      <c r="D72" t="s">
        <v>66</v>
      </c>
      <c r="E72" t="s">
        <v>66</v>
      </c>
      <c r="F72" t="s">
        <v>66</v>
      </c>
      <c r="G72" t="s">
        <v>68</v>
      </c>
    </row>
    <row r="73" spans="1:7" ht="15" x14ac:dyDescent="0.25">
      <c r="A73" s="173" t="s">
        <v>123</v>
      </c>
      <c r="B73">
        <v>2984.2</v>
      </c>
      <c r="C73">
        <v>3975.7</v>
      </c>
      <c r="D73">
        <v>12463.2</v>
      </c>
      <c r="E73">
        <v>12823.7</v>
      </c>
      <c r="F73">
        <v>280.10000000000002</v>
      </c>
      <c r="G73">
        <v>0</v>
      </c>
    </row>
    <row r="74" spans="1:7" ht="15" x14ac:dyDescent="0.25">
      <c r="A74" s="173" t="s">
        <v>124</v>
      </c>
      <c r="B74">
        <v>854.7</v>
      </c>
      <c r="C74">
        <v>547.70000000000005</v>
      </c>
      <c r="D74">
        <v>0</v>
      </c>
      <c r="E74">
        <v>0</v>
      </c>
      <c r="F74">
        <v>30.4</v>
      </c>
      <c r="G74">
        <v>0</v>
      </c>
    </row>
    <row r="75" spans="1:7" ht="15" x14ac:dyDescent="0.25">
      <c r="A75" s="173" t="s">
        <v>65</v>
      </c>
      <c r="B75" t="s">
        <v>66</v>
      </c>
      <c r="C75" t="s">
        <v>67</v>
      </c>
      <c r="D75" t="s">
        <v>66</v>
      </c>
      <c r="E75" t="s">
        <v>66</v>
      </c>
      <c r="F75" t="s">
        <v>66</v>
      </c>
      <c r="G75" t="s">
        <v>68</v>
      </c>
    </row>
    <row r="76" spans="1:7" ht="15" x14ac:dyDescent="0.25">
      <c r="A76" s="173" t="s">
        <v>125</v>
      </c>
      <c r="B76">
        <v>3838.8</v>
      </c>
      <c r="C76">
        <v>4523.3999999999996</v>
      </c>
      <c r="D76">
        <v>12463.2</v>
      </c>
      <c r="E76">
        <v>12823.7</v>
      </c>
      <c r="F76">
        <v>310.5</v>
      </c>
      <c r="G76">
        <v>0</v>
      </c>
    </row>
    <row r="77" spans="1:7" ht="15" x14ac:dyDescent="0.25">
      <c r="A77" s="173" t="s">
        <v>126</v>
      </c>
      <c r="B77" t="s">
        <v>45</v>
      </c>
      <c r="C77" t="s">
        <v>45</v>
      </c>
      <c r="D77">
        <v>0</v>
      </c>
      <c r="E77">
        <v>0</v>
      </c>
      <c r="F77" t="s">
        <v>45</v>
      </c>
      <c r="G77" t="s">
        <v>45</v>
      </c>
    </row>
    <row r="78" spans="1:7" ht="15" x14ac:dyDescent="0.25">
      <c r="A78" s="173" t="s">
        <v>127</v>
      </c>
      <c r="B78">
        <v>0</v>
      </c>
      <c r="C78">
        <v>0</v>
      </c>
      <c r="D78" t="s">
        <v>45</v>
      </c>
      <c r="E78" t="s">
        <v>45</v>
      </c>
      <c r="F78">
        <v>0</v>
      </c>
      <c r="G78">
        <v>0</v>
      </c>
    </row>
    <row r="79" spans="1:7" ht="15" x14ac:dyDescent="0.25">
      <c r="A79" s="173" t="s">
        <v>65</v>
      </c>
      <c r="B79" t="s">
        <v>66</v>
      </c>
      <c r="C79" t="s">
        <v>67</v>
      </c>
      <c r="D79" t="s">
        <v>66</v>
      </c>
      <c r="E79" t="s">
        <v>66</v>
      </c>
      <c r="F79" t="s">
        <v>66</v>
      </c>
      <c r="G79" t="s">
        <v>68</v>
      </c>
    </row>
  </sheetData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DA160-24EC-4344-B7BD-CA330E8DB5D9}">
  <dimension ref="A1:G79"/>
  <sheetViews>
    <sheetView topLeftCell="A49" workbookViewId="0">
      <selection activeCell="A9" sqref="A9:A78"/>
    </sheetView>
  </sheetViews>
  <sheetFormatPr defaultRowHeight="13.2" x14ac:dyDescent="0.25"/>
  <cols>
    <col min="1" max="1" width="29.44140625" customWidth="1"/>
    <col min="2" max="2" width="13.6640625" customWidth="1"/>
    <col min="3" max="3" width="11.88671875" customWidth="1"/>
    <col min="4" max="4" width="13.5546875" customWidth="1"/>
    <col min="5" max="5" width="10.6640625" customWidth="1"/>
    <col min="6" max="6" width="11.332031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302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160</v>
      </c>
      <c r="D9" t="s">
        <v>183</v>
      </c>
      <c r="E9" t="s">
        <v>160</v>
      </c>
      <c r="F9" t="s">
        <v>180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184</v>
      </c>
      <c r="D10" t="s">
        <v>181</v>
      </c>
      <c r="E10" t="s">
        <v>67</v>
      </c>
      <c r="F10" t="s">
        <v>185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33</v>
      </c>
      <c r="C12">
        <v>0</v>
      </c>
      <c r="D12">
        <v>289.39999999999998</v>
      </c>
      <c r="E12">
        <v>218.8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71</v>
      </c>
      <c r="B14">
        <v>33</v>
      </c>
      <c r="C14">
        <v>0</v>
      </c>
      <c r="D14">
        <v>235.1</v>
      </c>
      <c r="E14">
        <v>190.1</v>
      </c>
      <c r="F14">
        <v>0</v>
      </c>
      <c r="G14">
        <v>0</v>
      </c>
    </row>
    <row r="15" spans="1:7" ht="15" x14ac:dyDescent="0.25">
      <c r="A15" s="173" t="s">
        <v>172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73" t="s">
        <v>73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527.9</v>
      </c>
      <c r="C20">
        <v>505.7</v>
      </c>
      <c r="D20">
        <v>1340.9</v>
      </c>
      <c r="E20">
        <v>1554.5</v>
      </c>
      <c r="F20">
        <v>23.1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144</v>
      </c>
      <c r="C22">
        <v>208.5</v>
      </c>
      <c r="D22">
        <v>508.1</v>
      </c>
      <c r="E22">
        <v>556.20000000000005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0</v>
      </c>
      <c r="C24" t="s">
        <v>94</v>
      </c>
      <c r="D24">
        <v>750.3</v>
      </c>
      <c r="E24">
        <v>847.9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1419.7</v>
      </c>
      <c r="C26">
        <v>1243.3</v>
      </c>
      <c r="D26">
        <v>3340.7</v>
      </c>
      <c r="E26">
        <v>3279.7</v>
      </c>
      <c r="F26">
        <v>0.3</v>
      </c>
      <c r="G26">
        <v>0</v>
      </c>
    </row>
    <row r="27" spans="1:7" ht="15" x14ac:dyDescent="0.25">
      <c r="A27" s="173" t="s">
        <v>78</v>
      </c>
      <c r="B27">
        <v>1.5</v>
      </c>
      <c r="C27">
        <v>0</v>
      </c>
      <c r="D27">
        <v>6</v>
      </c>
      <c r="E27">
        <v>0</v>
      </c>
      <c r="F27">
        <v>0</v>
      </c>
      <c r="G27">
        <v>0</v>
      </c>
    </row>
    <row r="28" spans="1:7" ht="15" x14ac:dyDescent="0.25">
      <c r="A28" s="173" t="s">
        <v>79</v>
      </c>
      <c r="B28">
        <v>0.2</v>
      </c>
      <c r="C28">
        <v>1.2</v>
      </c>
      <c r="D28">
        <v>1.9</v>
      </c>
      <c r="E28">
        <v>1.5</v>
      </c>
      <c r="F28">
        <v>0</v>
      </c>
      <c r="G28">
        <v>0</v>
      </c>
    </row>
    <row r="29" spans="1:7" ht="15" x14ac:dyDescent="0.25">
      <c r="A29" s="173" t="s">
        <v>80</v>
      </c>
      <c r="B29">
        <v>63</v>
      </c>
      <c r="C29">
        <v>0</v>
      </c>
      <c r="D29">
        <v>236.1</v>
      </c>
      <c r="E29">
        <v>67</v>
      </c>
      <c r="F29">
        <v>0</v>
      </c>
      <c r="G29">
        <v>0</v>
      </c>
    </row>
    <row r="30" spans="1:7" ht="15" x14ac:dyDescent="0.25">
      <c r="A30" s="173" t="s">
        <v>173</v>
      </c>
      <c r="B30">
        <v>150</v>
      </c>
      <c r="C30">
        <v>0</v>
      </c>
      <c r="D30">
        <v>210</v>
      </c>
      <c r="E30">
        <v>0</v>
      </c>
      <c r="F30">
        <v>0</v>
      </c>
      <c r="G30">
        <v>0</v>
      </c>
    </row>
    <row r="31" spans="1:7" ht="15" x14ac:dyDescent="0.25">
      <c r="A31" s="173" t="s">
        <v>81</v>
      </c>
      <c r="B31">
        <v>375</v>
      </c>
      <c r="C31">
        <v>309.5</v>
      </c>
      <c r="D31">
        <v>816.7</v>
      </c>
      <c r="E31">
        <v>786.1</v>
      </c>
      <c r="F31">
        <v>0.3</v>
      </c>
      <c r="G31">
        <v>0</v>
      </c>
    </row>
    <row r="32" spans="1:7" ht="15" x14ac:dyDescent="0.25">
      <c r="A32" s="173" t="s">
        <v>82</v>
      </c>
      <c r="B32">
        <v>2.6</v>
      </c>
      <c r="C32">
        <v>2.2000000000000002</v>
      </c>
      <c r="D32">
        <v>40.1</v>
      </c>
      <c r="E32">
        <v>101.1</v>
      </c>
      <c r="F32">
        <v>0</v>
      </c>
      <c r="G32">
        <v>0</v>
      </c>
    </row>
    <row r="33" spans="1:7" ht="15" x14ac:dyDescent="0.25">
      <c r="A33" s="173" t="s">
        <v>83</v>
      </c>
      <c r="B33">
        <v>422</v>
      </c>
      <c r="C33">
        <v>660.4</v>
      </c>
      <c r="D33">
        <v>1364</v>
      </c>
      <c r="E33">
        <v>1849.5</v>
      </c>
      <c r="F33">
        <v>0</v>
      </c>
      <c r="G33">
        <v>0</v>
      </c>
    </row>
    <row r="34" spans="1:7" ht="15" x14ac:dyDescent="0.25">
      <c r="A34" s="173" t="s">
        <v>85</v>
      </c>
      <c r="B34">
        <v>22</v>
      </c>
      <c r="C34">
        <v>22</v>
      </c>
      <c r="D34">
        <v>22.3</v>
      </c>
      <c r="E34">
        <v>18.899999999999999</v>
      </c>
      <c r="F34">
        <v>0</v>
      </c>
      <c r="G34">
        <v>0</v>
      </c>
    </row>
    <row r="35" spans="1:7" ht="15" x14ac:dyDescent="0.25">
      <c r="A35" s="173" t="s">
        <v>86</v>
      </c>
      <c r="B35">
        <v>296.10000000000002</v>
      </c>
      <c r="C35">
        <v>241.2</v>
      </c>
      <c r="D35">
        <v>294.60000000000002</v>
      </c>
      <c r="E35">
        <v>285.10000000000002</v>
      </c>
      <c r="F35">
        <v>0</v>
      </c>
      <c r="G35">
        <v>0</v>
      </c>
    </row>
    <row r="36" spans="1:7" ht="15" x14ac:dyDescent="0.25">
      <c r="A36" s="173" t="s">
        <v>87</v>
      </c>
      <c r="B36">
        <v>25.2</v>
      </c>
      <c r="C36">
        <v>0</v>
      </c>
      <c r="D36">
        <v>1.9</v>
      </c>
      <c r="E36">
        <v>44</v>
      </c>
      <c r="F36">
        <v>0</v>
      </c>
      <c r="G36">
        <v>0</v>
      </c>
    </row>
    <row r="37" spans="1:7" ht="15" x14ac:dyDescent="0.25">
      <c r="A37" s="173" t="s">
        <v>88</v>
      </c>
      <c r="B37">
        <v>62.1</v>
      </c>
      <c r="C37">
        <v>6.8</v>
      </c>
      <c r="D37">
        <v>189.5</v>
      </c>
      <c r="E37">
        <v>126.5</v>
      </c>
      <c r="F37">
        <v>0</v>
      </c>
      <c r="G37">
        <v>0</v>
      </c>
    </row>
    <row r="38" spans="1:7" ht="15" x14ac:dyDescent="0.25">
      <c r="A38" s="173" t="s">
        <v>89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73" t="s">
        <v>69</v>
      </c>
    </row>
    <row r="40" spans="1:7" ht="15" x14ac:dyDescent="0.25">
      <c r="A40" s="173" t="s">
        <v>90</v>
      </c>
      <c r="B40">
        <v>127</v>
      </c>
      <c r="C40">
        <v>741</v>
      </c>
      <c r="D40">
        <v>931.9</v>
      </c>
      <c r="E40">
        <v>1174.5999999999999</v>
      </c>
      <c r="F40">
        <v>24</v>
      </c>
      <c r="G40">
        <v>0</v>
      </c>
    </row>
    <row r="41" spans="1:7" ht="15" x14ac:dyDescent="0.25">
      <c r="A41" s="173" t="s">
        <v>91</v>
      </c>
      <c r="B41">
        <v>30</v>
      </c>
      <c r="C41">
        <v>33</v>
      </c>
      <c r="D41">
        <v>81</v>
      </c>
      <c r="E41">
        <v>0</v>
      </c>
      <c r="F41">
        <v>0</v>
      </c>
      <c r="G41">
        <v>0</v>
      </c>
    </row>
    <row r="42" spans="1:7" ht="15" x14ac:dyDescent="0.25">
      <c r="A42" s="173" t="s">
        <v>92</v>
      </c>
      <c r="B42">
        <v>60</v>
      </c>
      <c r="C42">
        <v>0</v>
      </c>
      <c r="D42">
        <v>66</v>
      </c>
      <c r="E42">
        <v>0</v>
      </c>
      <c r="F42">
        <v>0</v>
      </c>
      <c r="G42">
        <v>0</v>
      </c>
    </row>
    <row r="43" spans="1:7" ht="15" x14ac:dyDescent="0.25">
      <c r="A43" s="173" t="s">
        <v>175</v>
      </c>
      <c r="B43">
        <v>0</v>
      </c>
      <c r="C43">
        <v>0</v>
      </c>
      <c r="D43">
        <v>46.6</v>
      </c>
      <c r="E43">
        <v>0</v>
      </c>
      <c r="F43">
        <v>0</v>
      </c>
      <c r="G43">
        <v>0</v>
      </c>
    </row>
    <row r="44" spans="1:7" ht="15" x14ac:dyDescent="0.25">
      <c r="A44" s="173" t="s">
        <v>93</v>
      </c>
      <c r="B44">
        <v>0</v>
      </c>
      <c r="C44">
        <v>0</v>
      </c>
      <c r="D44">
        <v>31.9</v>
      </c>
      <c r="E44">
        <v>0</v>
      </c>
      <c r="F44">
        <v>0</v>
      </c>
      <c r="G44">
        <v>0</v>
      </c>
    </row>
    <row r="45" spans="1:7" ht="15" x14ac:dyDescent="0.25">
      <c r="A45" s="173" t="s">
        <v>95</v>
      </c>
      <c r="B45">
        <v>0</v>
      </c>
      <c r="C45">
        <v>0</v>
      </c>
      <c r="D45">
        <v>2.7</v>
      </c>
      <c r="E45">
        <v>13.2</v>
      </c>
      <c r="F45">
        <v>0</v>
      </c>
      <c r="G45">
        <v>0</v>
      </c>
    </row>
    <row r="46" spans="1:7" ht="15" x14ac:dyDescent="0.25">
      <c r="A46" s="173" t="s">
        <v>96</v>
      </c>
      <c r="B46">
        <v>37</v>
      </c>
      <c r="C46">
        <v>708</v>
      </c>
      <c r="D46">
        <v>668.7</v>
      </c>
      <c r="E46">
        <v>1150.9000000000001</v>
      </c>
      <c r="F46">
        <v>24</v>
      </c>
      <c r="G46">
        <v>0</v>
      </c>
    </row>
    <row r="47" spans="1:7" ht="15" x14ac:dyDescent="0.25">
      <c r="A47" s="173" t="s">
        <v>97</v>
      </c>
      <c r="B47">
        <v>0</v>
      </c>
      <c r="C47">
        <v>0</v>
      </c>
      <c r="D47">
        <v>35.1</v>
      </c>
      <c r="E47">
        <v>10.5</v>
      </c>
      <c r="F47">
        <v>0</v>
      </c>
      <c r="G47">
        <v>0</v>
      </c>
    </row>
    <row r="48" spans="1:7" ht="15" x14ac:dyDescent="0.25">
      <c r="A48" s="173" t="s">
        <v>69</v>
      </c>
    </row>
    <row r="49" spans="1:7" ht="15" x14ac:dyDescent="0.25">
      <c r="A49" s="173" t="s">
        <v>98</v>
      </c>
      <c r="B49">
        <v>1178.4000000000001</v>
      </c>
      <c r="C49">
        <v>1584.9</v>
      </c>
      <c r="D49">
        <v>4763.8999999999996</v>
      </c>
      <c r="E49">
        <v>4811.1000000000004</v>
      </c>
      <c r="F49">
        <v>213.2</v>
      </c>
      <c r="G49">
        <v>0</v>
      </c>
    </row>
    <row r="50" spans="1:7" ht="15" x14ac:dyDescent="0.25">
      <c r="A50" s="173" t="s">
        <v>99</v>
      </c>
      <c r="B50">
        <v>6.6</v>
      </c>
      <c r="C50">
        <v>1.2</v>
      </c>
      <c r="D50">
        <v>14.5</v>
      </c>
      <c r="E50">
        <v>7.3</v>
      </c>
      <c r="F50">
        <v>0</v>
      </c>
      <c r="G50">
        <v>0</v>
      </c>
    </row>
    <row r="51" spans="1:7" ht="15" x14ac:dyDescent="0.25">
      <c r="A51" s="173" t="s">
        <v>100</v>
      </c>
      <c r="B51">
        <v>0</v>
      </c>
      <c r="C51">
        <v>5</v>
      </c>
      <c r="D51">
        <v>16.600000000000001</v>
      </c>
      <c r="E51">
        <v>8.3000000000000007</v>
      </c>
      <c r="F51">
        <v>0</v>
      </c>
      <c r="G51">
        <v>0</v>
      </c>
    </row>
    <row r="52" spans="1:7" ht="15" x14ac:dyDescent="0.25">
      <c r="A52" s="173" t="s">
        <v>101</v>
      </c>
      <c r="B52">
        <v>0</v>
      </c>
      <c r="C52">
        <v>0.5</v>
      </c>
      <c r="D52">
        <v>282.10000000000002</v>
      </c>
      <c r="E52">
        <v>95.2</v>
      </c>
      <c r="F52">
        <v>0</v>
      </c>
      <c r="G52">
        <v>0</v>
      </c>
    </row>
    <row r="53" spans="1:7" ht="15" x14ac:dyDescent="0.25">
      <c r="A53" s="173" t="s">
        <v>102</v>
      </c>
      <c r="B53">
        <v>15</v>
      </c>
      <c r="C53">
        <v>24</v>
      </c>
      <c r="D53">
        <v>48.1</v>
      </c>
      <c r="E53">
        <v>41.6</v>
      </c>
      <c r="F53">
        <v>0</v>
      </c>
      <c r="G53">
        <v>0</v>
      </c>
    </row>
    <row r="54" spans="1:7" ht="15" x14ac:dyDescent="0.25">
      <c r="A54" s="173" t="s">
        <v>103</v>
      </c>
      <c r="B54">
        <v>1.4</v>
      </c>
      <c r="C54">
        <v>13.8</v>
      </c>
      <c r="D54">
        <v>8.6999999999999993</v>
      </c>
      <c r="E54">
        <v>44.1</v>
      </c>
      <c r="F54">
        <v>0</v>
      </c>
      <c r="G54">
        <v>0</v>
      </c>
    </row>
    <row r="55" spans="1:7" ht="15" x14ac:dyDescent="0.25">
      <c r="A55" s="173" t="s">
        <v>104</v>
      </c>
      <c r="B55">
        <v>0</v>
      </c>
      <c r="C55">
        <v>0</v>
      </c>
      <c r="D55">
        <v>309.39999999999998</v>
      </c>
      <c r="E55">
        <v>43</v>
      </c>
      <c r="F55">
        <v>0</v>
      </c>
      <c r="G55">
        <v>0</v>
      </c>
    </row>
    <row r="56" spans="1:7" ht="15" x14ac:dyDescent="0.25">
      <c r="A56" s="173" t="s">
        <v>105</v>
      </c>
      <c r="B56">
        <v>41.1</v>
      </c>
      <c r="C56">
        <v>98.3</v>
      </c>
      <c r="D56">
        <v>376.7</v>
      </c>
      <c r="E56">
        <v>453.4</v>
      </c>
      <c r="F56">
        <v>0</v>
      </c>
      <c r="G56">
        <v>0</v>
      </c>
    </row>
    <row r="57" spans="1:7" ht="15" x14ac:dyDescent="0.25">
      <c r="A57" s="173" t="s">
        <v>106</v>
      </c>
      <c r="B57">
        <v>37.9</v>
      </c>
      <c r="C57">
        <v>46.4</v>
      </c>
      <c r="D57">
        <v>194.3</v>
      </c>
      <c r="E57">
        <v>171.8</v>
      </c>
      <c r="F57">
        <v>0</v>
      </c>
      <c r="G57">
        <v>0</v>
      </c>
    </row>
    <row r="58" spans="1:7" ht="15" x14ac:dyDescent="0.25">
      <c r="A58" s="173" t="s">
        <v>107</v>
      </c>
      <c r="B58">
        <v>30</v>
      </c>
      <c r="C58">
        <v>5</v>
      </c>
      <c r="D58">
        <v>232.6</v>
      </c>
      <c r="E58">
        <v>121.6</v>
      </c>
      <c r="F58">
        <v>0</v>
      </c>
      <c r="G58">
        <v>0</v>
      </c>
    </row>
    <row r="59" spans="1:7" ht="15" x14ac:dyDescent="0.25">
      <c r="A59" s="173" t="s">
        <v>109</v>
      </c>
      <c r="B59">
        <v>63.9</v>
      </c>
      <c r="C59">
        <v>190</v>
      </c>
      <c r="D59">
        <v>231.6</v>
      </c>
      <c r="E59">
        <v>264.7</v>
      </c>
      <c r="F59">
        <v>0</v>
      </c>
      <c r="G59">
        <v>0</v>
      </c>
    </row>
    <row r="60" spans="1:7" ht="15" x14ac:dyDescent="0.25">
      <c r="A60" s="173" t="s">
        <v>110</v>
      </c>
      <c r="B60">
        <v>0</v>
      </c>
      <c r="C60">
        <v>0</v>
      </c>
      <c r="D60">
        <v>15.3</v>
      </c>
      <c r="E60">
        <v>25.8</v>
      </c>
      <c r="F60">
        <v>0</v>
      </c>
      <c r="G60">
        <v>0</v>
      </c>
    </row>
    <row r="61" spans="1:7" ht="15" x14ac:dyDescent="0.25">
      <c r="A61" s="173" t="s">
        <v>111</v>
      </c>
      <c r="B61">
        <v>0</v>
      </c>
      <c r="C61">
        <v>0</v>
      </c>
      <c r="D61">
        <v>26.3</v>
      </c>
      <c r="E61">
        <v>148.69999999999999</v>
      </c>
      <c r="F61">
        <v>0</v>
      </c>
      <c r="G61">
        <v>0</v>
      </c>
    </row>
    <row r="62" spans="1:7" ht="15" x14ac:dyDescent="0.25">
      <c r="A62" s="173" t="s">
        <v>112</v>
      </c>
      <c r="B62">
        <v>106.3</v>
      </c>
      <c r="C62">
        <v>108</v>
      </c>
      <c r="D62">
        <v>204.4</v>
      </c>
      <c r="E62">
        <v>180</v>
      </c>
      <c r="F62">
        <v>0</v>
      </c>
      <c r="G62">
        <v>0</v>
      </c>
    </row>
    <row r="63" spans="1:7" ht="15" x14ac:dyDescent="0.25">
      <c r="A63" s="173" t="s">
        <v>113</v>
      </c>
      <c r="B63">
        <v>44</v>
      </c>
      <c r="C63">
        <v>22</v>
      </c>
      <c r="D63">
        <v>113.9</v>
      </c>
      <c r="E63">
        <v>122.4</v>
      </c>
      <c r="F63">
        <v>0</v>
      </c>
      <c r="G63">
        <v>0</v>
      </c>
    </row>
    <row r="64" spans="1:7" ht="15" x14ac:dyDescent="0.25">
      <c r="A64" s="173" t="s">
        <v>114</v>
      </c>
      <c r="B64">
        <v>11.1</v>
      </c>
      <c r="C64">
        <v>12</v>
      </c>
      <c r="D64">
        <v>20.8</v>
      </c>
      <c r="E64">
        <v>29.5</v>
      </c>
      <c r="F64">
        <v>0</v>
      </c>
      <c r="G64">
        <v>0</v>
      </c>
    </row>
    <row r="65" spans="1:7" ht="15" x14ac:dyDescent="0.25">
      <c r="A65" s="173" t="s">
        <v>115</v>
      </c>
      <c r="B65">
        <v>584</v>
      </c>
      <c r="C65">
        <v>699.8</v>
      </c>
      <c r="D65">
        <v>2149.6999999999998</v>
      </c>
      <c r="E65">
        <v>2253</v>
      </c>
      <c r="F65">
        <v>179.7</v>
      </c>
      <c r="G65">
        <v>0</v>
      </c>
    </row>
    <row r="66" spans="1:7" ht="15" x14ac:dyDescent="0.25">
      <c r="A66" s="173" t="s">
        <v>117</v>
      </c>
      <c r="B66">
        <v>40.799999999999997</v>
      </c>
      <c r="C66">
        <v>25.5</v>
      </c>
      <c r="D66">
        <v>30.6</v>
      </c>
      <c r="E66">
        <v>82.3</v>
      </c>
      <c r="F66">
        <v>0</v>
      </c>
      <c r="G66">
        <v>0</v>
      </c>
    </row>
    <row r="67" spans="1:7" ht="15" x14ac:dyDescent="0.25">
      <c r="A67" s="173" t="s">
        <v>118</v>
      </c>
      <c r="B67">
        <v>65.8</v>
      </c>
      <c r="C67">
        <v>21.5</v>
      </c>
      <c r="D67">
        <v>89.1</v>
      </c>
      <c r="E67">
        <v>72.3</v>
      </c>
      <c r="F67">
        <v>23.5</v>
      </c>
      <c r="G67">
        <v>0</v>
      </c>
    </row>
    <row r="68" spans="1:7" ht="15" x14ac:dyDescent="0.25">
      <c r="A68" s="173" t="s">
        <v>119</v>
      </c>
      <c r="B68">
        <v>113.5</v>
      </c>
      <c r="C68">
        <v>151.5</v>
      </c>
      <c r="D68">
        <v>84.6</v>
      </c>
      <c r="E68">
        <v>183.5</v>
      </c>
      <c r="F68">
        <v>0</v>
      </c>
      <c r="G68">
        <v>0</v>
      </c>
    </row>
    <row r="69" spans="1:7" ht="15" x14ac:dyDescent="0.25">
      <c r="A69" s="173" t="s">
        <v>120</v>
      </c>
      <c r="B69">
        <v>0</v>
      </c>
      <c r="C69">
        <v>130.5</v>
      </c>
      <c r="D69">
        <v>98.7</v>
      </c>
      <c r="E69">
        <v>132.69999999999999</v>
      </c>
      <c r="F69">
        <v>0</v>
      </c>
      <c r="G69">
        <v>0</v>
      </c>
    </row>
    <row r="70" spans="1:7" ht="15" x14ac:dyDescent="0.25">
      <c r="A70" s="173" t="s">
        <v>121</v>
      </c>
      <c r="B70">
        <v>17</v>
      </c>
      <c r="C70">
        <v>30</v>
      </c>
      <c r="D70">
        <v>84.2</v>
      </c>
      <c r="E70">
        <v>76.599999999999994</v>
      </c>
      <c r="F70">
        <v>10</v>
      </c>
      <c r="G70">
        <v>0</v>
      </c>
    </row>
    <row r="71" spans="1:7" ht="15" x14ac:dyDescent="0.25">
      <c r="A71" s="173" t="s">
        <v>122</v>
      </c>
      <c r="B71">
        <v>0</v>
      </c>
      <c r="C71">
        <v>0</v>
      </c>
      <c r="D71">
        <v>131.69999999999999</v>
      </c>
      <c r="E71">
        <v>253.5</v>
      </c>
      <c r="F71">
        <v>0</v>
      </c>
      <c r="G71">
        <v>0</v>
      </c>
    </row>
    <row r="72" spans="1:7" ht="15" x14ac:dyDescent="0.25">
      <c r="A72" s="173" t="s">
        <v>65</v>
      </c>
      <c r="B72" t="s">
        <v>66</v>
      </c>
      <c r="C72" t="s">
        <v>184</v>
      </c>
      <c r="D72" t="s">
        <v>181</v>
      </c>
      <c r="E72" t="s">
        <v>67</v>
      </c>
      <c r="F72" t="s">
        <v>185</v>
      </c>
      <c r="G72" t="s">
        <v>68</v>
      </c>
    </row>
    <row r="73" spans="1:7" ht="15" x14ac:dyDescent="0.25">
      <c r="A73" s="173" t="s">
        <v>123</v>
      </c>
      <c r="B73">
        <v>3429.9</v>
      </c>
      <c r="C73">
        <v>4283.3</v>
      </c>
      <c r="D73">
        <v>11925</v>
      </c>
      <c r="E73">
        <v>12442.8</v>
      </c>
      <c r="F73">
        <v>260.60000000000002</v>
      </c>
      <c r="G73">
        <v>0</v>
      </c>
    </row>
    <row r="74" spans="1:7" ht="15" x14ac:dyDescent="0.25">
      <c r="A74" s="173" t="s">
        <v>124</v>
      </c>
      <c r="B74">
        <v>815.7</v>
      </c>
      <c r="C74">
        <v>536.20000000000005</v>
      </c>
      <c r="D74">
        <v>0</v>
      </c>
      <c r="E74">
        <v>0</v>
      </c>
      <c r="F74">
        <v>30.4</v>
      </c>
      <c r="G74">
        <v>0</v>
      </c>
    </row>
    <row r="75" spans="1:7" ht="15" x14ac:dyDescent="0.25">
      <c r="A75" s="173" t="s">
        <v>65</v>
      </c>
      <c r="B75" t="s">
        <v>66</v>
      </c>
      <c r="C75" t="s">
        <v>184</v>
      </c>
      <c r="D75" t="s">
        <v>181</v>
      </c>
      <c r="E75" t="s">
        <v>67</v>
      </c>
      <c r="F75" t="s">
        <v>185</v>
      </c>
      <c r="G75" t="s">
        <v>68</v>
      </c>
    </row>
    <row r="76" spans="1:7" ht="15" x14ac:dyDescent="0.25">
      <c r="A76" s="173" t="s">
        <v>125</v>
      </c>
      <c r="B76">
        <v>4245.6000000000004</v>
      </c>
      <c r="C76">
        <v>4819.5</v>
      </c>
      <c r="D76">
        <v>11925</v>
      </c>
      <c r="E76">
        <v>12442.8</v>
      </c>
      <c r="F76">
        <v>291</v>
      </c>
      <c r="G76">
        <v>0</v>
      </c>
    </row>
    <row r="77" spans="1:7" ht="15" x14ac:dyDescent="0.25">
      <c r="A77" s="173" t="s">
        <v>126</v>
      </c>
      <c r="B77" t="s">
        <v>45</v>
      </c>
      <c r="C77" t="s">
        <v>45</v>
      </c>
      <c r="D77">
        <v>0</v>
      </c>
      <c r="E77">
        <v>0</v>
      </c>
      <c r="F77" t="s">
        <v>45</v>
      </c>
      <c r="G77" t="s">
        <v>45</v>
      </c>
    </row>
    <row r="78" spans="1:7" ht="15" x14ac:dyDescent="0.25">
      <c r="A78" s="173" t="s">
        <v>127</v>
      </c>
      <c r="B78">
        <v>0</v>
      </c>
      <c r="C78">
        <v>0</v>
      </c>
      <c r="D78" t="s">
        <v>45</v>
      </c>
      <c r="E78" t="s">
        <v>45</v>
      </c>
      <c r="F78">
        <v>0</v>
      </c>
      <c r="G78">
        <v>0</v>
      </c>
    </row>
    <row r="79" spans="1:7" ht="15" x14ac:dyDescent="0.25">
      <c r="A79" s="173" t="s">
        <v>53</v>
      </c>
    </row>
  </sheetData>
  <pageMargins left="0.7" right="0.7" top="0.75" bottom="0.75" header="0.3" footer="0.3"/>
  <pageSetup orientation="portrait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3CEA7-0369-462F-BC36-B4692E8C8452}">
  <dimension ref="A1:G88"/>
  <sheetViews>
    <sheetView workbookViewId="0">
      <selection activeCell="A9" sqref="A9:A89"/>
    </sheetView>
  </sheetViews>
  <sheetFormatPr defaultRowHeight="13.2" x14ac:dyDescent="0.25"/>
  <cols>
    <col min="1" max="1" width="31.109375" customWidth="1"/>
    <col min="2" max="2" width="12.6640625" customWidth="1"/>
    <col min="3" max="3" width="9.88671875" customWidth="1"/>
    <col min="4" max="4" width="11.6640625" customWidth="1"/>
    <col min="5" max="5" width="11.5546875" customWidth="1"/>
    <col min="6" max="6" width="12.5546875" customWidth="1"/>
    <col min="7" max="7" width="11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1405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40.5</v>
      </c>
      <c r="C12">
        <v>72.5</v>
      </c>
      <c r="D12">
        <v>270.5</v>
      </c>
      <c r="E12">
        <v>459.9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5.3</v>
      </c>
      <c r="F13">
        <v>0</v>
      </c>
      <c r="G13">
        <v>0</v>
      </c>
    </row>
    <row r="14" spans="1:7" ht="15" x14ac:dyDescent="0.25">
      <c r="A14" s="173" t="s">
        <v>71</v>
      </c>
      <c r="B14">
        <v>29</v>
      </c>
      <c r="C14">
        <v>50</v>
      </c>
      <c r="D14">
        <v>260.8</v>
      </c>
      <c r="E14">
        <v>402.8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0</v>
      </c>
      <c r="E15">
        <v>12.6</v>
      </c>
      <c r="F15">
        <v>0</v>
      </c>
      <c r="G15">
        <v>0</v>
      </c>
    </row>
    <row r="16" spans="1:7" ht="15" x14ac:dyDescent="0.25">
      <c r="A16" s="173" t="s">
        <v>73</v>
      </c>
      <c r="B16">
        <v>11.5</v>
      </c>
      <c r="C16">
        <v>22.5</v>
      </c>
      <c r="D16">
        <v>0</v>
      </c>
      <c r="E16">
        <v>39.299999999999997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9.6999999999999993</v>
      </c>
      <c r="E17">
        <v>0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493.9</v>
      </c>
      <c r="C19">
        <v>503.6</v>
      </c>
      <c r="D19">
        <v>1172.2</v>
      </c>
      <c r="E19">
        <v>1162.0999999999999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241.5</v>
      </c>
      <c r="C21">
        <v>119.3</v>
      </c>
      <c r="D21">
        <v>540.1</v>
      </c>
      <c r="E21">
        <v>612.6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130</v>
      </c>
      <c r="C23">
        <v>0</v>
      </c>
      <c r="D23">
        <v>68.599999999999994</v>
      </c>
      <c r="E23">
        <v>139.1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1539.8</v>
      </c>
      <c r="C25">
        <v>1558.1</v>
      </c>
      <c r="D25">
        <v>5430.5</v>
      </c>
      <c r="E25">
        <v>4515</v>
      </c>
      <c r="F25">
        <v>26.9</v>
      </c>
      <c r="G25">
        <v>0</v>
      </c>
    </row>
    <row r="26" spans="1:7" ht="15" x14ac:dyDescent="0.25">
      <c r="A26" s="173" t="s">
        <v>167</v>
      </c>
      <c r="B26">
        <v>169</v>
      </c>
      <c r="C26">
        <v>0</v>
      </c>
      <c r="D26">
        <v>505.9</v>
      </c>
      <c r="E26">
        <v>0</v>
      </c>
      <c r="F26">
        <v>0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43.9</v>
      </c>
      <c r="E27">
        <v>18.5</v>
      </c>
      <c r="F27">
        <v>0</v>
      </c>
      <c r="G27">
        <v>0</v>
      </c>
    </row>
    <row r="28" spans="1:7" ht="15" x14ac:dyDescent="0.25">
      <c r="A28" s="173" t="s">
        <v>79</v>
      </c>
      <c r="B28">
        <v>0.7</v>
      </c>
      <c r="C28">
        <v>0.3</v>
      </c>
      <c r="D28">
        <v>1.2</v>
      </c>
      <c r="E28">
        <v>0.5</v>
      </c>
      <c r="F28">
        <v>0</v>
      </c>
      <c r="G28">
        <v>0</v>
      </c>
    </row>
    <row r="29" spans="1:7" ht="15" x14ac:dyDescent="0.25">
      <c r="A29" s="173" t="s">
        <v>80</v>
      </c>
      <c r="B29">
        <v>48.5</v>
      </c>
      <c r="C29">
        <v>21</v>
      </c>
      <c r="D29">
        <v>893.6</v>
      </c>
      <c r="E29">
        <v>620.20000000000005</v>
      </c>
      <c r="F29">
        <v>0</v>
      </c>
      <c r="G29">
        <v>0</v>
      </c>
    </row>
    <row r="30" spans="1:7" ht="15" x14ac:dyDescent="0.25">
      <c r="A30" s="173" t="s">
        <v>81</v>
      </c>
      <c r="B30">
        <v>510.9</v>
      </c>
      <c r="C30">
        <v>551.9</v>
      </c>
      <c r="D30">
        <v>1156.0999999999999</v>
      </c>
      <c r="E30">
        <v>1273.5999999999999</v>
      </c>
      <c r="F30">
        <v>0</v>
      </c>
      <c r="G30">
        <v>0</v>
      </c>
    </row>
    <row r="31" spans="1:7" ht="15" x14ac:dyDescent="0.25">
      <c r="A31" s="173" t="s">
        <v>82</v>
      </c>
      <c r="B31">
        <v>1.1000000000000001</v>
      </c>
      <c r="C31">
        <v>2</v>
      </c>
      <c r="D31">
        <v>88.5</v>
      </c>
      <c r="E31">
        <v>68.8</v>
      </c>
      <c r="F31">
        <v>0</v>
      </c>
      <c r="G31">
        <v>0</v>
      </c>
    </row>
    <row r="32" spans="1:7" ht="15" x14ac:dyDescent="0.25">
      <c r="A32" s="173" t="s">
        <v>170</v>
      </c>
      <c r="B32">
        <v>0</v>
      </c>
      <c r="C32">
        <v>0</v>
      </c>
      <c r="D32">
        <v>0</v>
      </c>
      <c r="E32">
        <v>8</v>
      </c>
      <c r="F32">
        <v>0</v>
      </c>
      <c r="G32">
        <v>0</v>
      </c>
    </row>
    <row r="33" spans="1:7" ht="15" x14ac:dyDescent="0.25">
      <c r="A33" s="173" t="s">
        <v>83</v>
      </c>
      <c r="B33">
        <v>723.9</v>
      </c>
      <c r="C33">
        <v>615</v>
      </c>
      <c r="D33">
        <v>1579.5</v>
      </c>
      <c r="E33">
        <v>1581.5</v>
      </c>
      <c r="F33">
        <v>26.9</v>
      </c>
      <c r="G33">
        <v>0</v>
      </c>
    </row>
    <row r="34" spans="1:7" ht="15" x14ac:dyDescent="0.25">
      <c r="A34" s="173" t="s">
        <v>84</v>
      </c>
      <c r="B34">
        <v>0</v>
      </c>
      <c r="C34">
        <v>0</v>
      </c>
      <c r="D34">
        <v>102.6</v>
      </c>
      <c r="E34">
        <v>31.1</v>
      </c>
      <c r="F34">
        <v>0</v>
      </c>
      <c r="G34">
        <v>0</v>
      </c>
    </row>
    <row r="35" spans="1:7" ht="15" x14ac:dyDescent="0.25">
      <c r="A35" s="173" t="s">
        <v>85</v>
      </c>
      <c r="B35">
        <v>23</v>
      </c>
      <c r="C35">
        <v>18</v>
      </c>
      <c r="D35">
        <v>24.8</v>
      </c>
      <c r="E35">
        <v>25.3</v>
      </c>
      <c r="F35">
        <v>0</v>
      </c>
      <c r="G35">
        <v>0</v>
      </c>
    </row>
    <row r="36" spans="1:7" ht="15" x14ac:dyDescent="0.25">
      <c r="A36" s="173" t="s">
        <v>86</v>
      </c>
      <c r="B36">
        <v>57.8</v>
      </c>
      <c r="C36">
        <v>263.2</v>
      </c>
      <c r="D36">
        <v>462.5</v>
      </c>
      <c r="E36">
        <v>504.9</v>
      </c>
      <c r="F36">
        <v>0</v>
      </c>
      <c r="G36">
        <v>0</v>
      </c>
    </row>
    <row r="37" spans="1:7" ht="15" x14ac:dyDescent="0.25">
      <c r="A37" s="173" t="s">
        <v>87</v>
      </c>
      <c r="B37">
        <v>0</v>
      </c>
      <c r="C37">
        <v>3.2</v>
      </c>
      <c r="D37">
        <v>66.3</v>
      </c>
      <c r="E37">
        <v>5.8</v>
      </c>
      <c r="F37">
        <v>0</v>
      </c>
      <c r="G37">
        <v>0</v>
      </c>
    </row>
    <row r="38" spans="1:7" ht="15" x14ac:dyDescent="0.25">
      <c r="A38" s="173" t="s">
        <v>88</v>
      </c>
      <c r="B38">
        <v>4.9000000000000004</v>
      </c>
      <c r="C38">
        <v>83.5</v>
      </c>
      <c r="D38">
        <v>505.7</v>
      </c>
      <c r="E38">
        <v>270.7</v>
      </c>
      <c r="F38">
        <v>0</v>
      </c>
      <c r="G38">
        <v>0</v>
      </c>
    </row>
    <row r="39" spans="1:7" ht="15" x14ac:dyDescent="0.25">
      <c r="A39" s="173" t="s">
        <v>89</v>
      </c>
      <c r="B39">
        <v>0</v>
      </c>
      <c r="C39">
        <v>0</v>
      </c>
      <c r="D39">
        <v>0</v>
      </c>
      <c r="E39">
        <v>106.2</v>
      </c>
      <c r="F39">
        <v>0</v>
      </c>
      <c r="G39">
        <v>0</v>
      </c>
    </row>
    <row r="40" spans="1:7" ht="15" x14ac:dyDescent="0.25">
      <c r="A40" s="173" t="s">
        <v>69</v>
      </c>
    </row>
    <row r="41" spans="1:7" ht="15" x14ac:dyDescent="0.25">
      <c r="A41" s="173" t="s">
        <v>90</v>
      </c>
      <c r="B41">
        <v>96</v>
      </c>
      <c r="C41">
        <v>70</v>
      </c>
      <c r="D41">
        <v>1759.8</v>
      </c>
      <c r="E41">
        <v>562.70000000000005</v>
      </c>
      <c r="F41">
        <v>0</v>
      </c>
      <c r="G41">
        <v>0</v>
      </c>
    </row>
    <row r="42" spans="1:7" ht="15" x14ac:dyDescent="0.25">
      <c r="A42" s="173" t="s">
        <v>91</v>
      </c>
      <c r="B42">
        <v>33</v>
      </c>
      <c r="C42">
        <v>0</v>
      </c>
      <c r="D42">
        <v>39.299999999999997</v>
      </c>
      <c r="E42">
        <v>48.5</v>
      </c>
      <c r="F42">
        <v>0</v>
      </c>
      <c r="G42">
        <v>0</v>
      </c>
    </row>
    <row r="43" spans="1:7" ht="15" x14ac:dyDescent="0.25">
      <c r="A43" s="173" t="s">
        <v>529</v>
      </c>
      <c r="B43">
        <v>0</v>
      </c>
      <c r="C43">
        <v>0</v>
      </c>
      <c r="D43">
        <v>33</v>
      </c>
      <c r="E43">
        <v>0</v>
      </c>
      <c r="F43">
        <v>0</v>
      </c>
      <c r="G43">
        <v>0</v>
      </c>
    </row>
    <row r="44" spans="1:7" ht="15" x14ac:dyDescent="0.25">
      <c r="A44" s="173" t="s">
        <v>282</v>
      </c>
      <c r="B44">
        <v>0</v>
      </c>
      <c r="C44">
        <v>0</v>
      </c>
      <c r="D44">
        <v>56.7</v>
      </c>
      <c r="E44">
        <v>0</v>
      </c>
      <c r="F44">
        <v>0</v>
      </c>
      <c r="G44">
        <v>0</v>
      </c>
    </row>
    <row r="45" spans="1:7" ht="15" x14ac:dyDescent="0.25">
      <c r="A45" s="173" t="s">
        <v>92</v>
      </c>
      <c r="B45">
        <v>35</v>
      </c>
      <c r="C45">
        <v>70</v>
      </c>
      <c r="D45">
        <v>38.299999999999997</v>
      </c>
      <c r="E45">
        <v>98.5</v>
      </c>
      <c r="F45">
        <v>0</v>
      </c>
      <c r="G45">
        <v>0</v>
      </c>
    </row>
    <row r="46" spans="1:7" ht="15" x14ac:dyDescent="0.25">
      <c r="A46" s="173" t="s">
        <v>465</v>
      </c>
      <c r="B46">
        <v>0</v>
      </c>
      <c r="C46">
        <v>0</v>
      </c>
      <c r="D46">
        <v>62.9</v>
      </c>
      <c r="E46">
        <v>0</v>
      </c>
      <c r="F46">
        <v>0</v>
      </c>
      <c r="G46">
        <v>0</v>
      </c>
    </row>
    <row r="47" spans="1:7" ht="15" x14ac:dyDescent="0.25">
      <c r="A47" s="173" t="s">
        <v>1078</v>
      </c>
      <c r="B47">
        <v>0</v>
      </c>
      <c r="C47">
        <v>0</v>
      </c>
      <c r="D47">
        <v>29.9</v>
      </c>
      <c r="E47">
        <v>0</v>
      </c>
      <c r="F47">
        <v>0</v>
      </c>
      <c r="G47">
        <v>0</v>
      </c>
    </row>
    <row r="48" spans="1:7" ht="15" x14ac:dyDescent="0.25">
      <c r="A48" s="173" t="s">
        <v>1097</v>
      </c>
      <c r="B48">
        <v>0</v>
      </c>
      <c r="C48">
        <v>0</v>
      </c>
      <c r="D48">
        <v>37</v>
      </c>
      <c r="E48">
        <v>0</v>
      </c>
      <c r="F48">
        <v>0</v>
      </c>
      <c r="G48">
        <v>0</v>
      </c>
    </row>
    <row r="49" spans="1:7" ht="15" x14ac:dyDescent="0.25">
      <c r="A49" s="173" t="s">
        <v>93</v>
      </c>
      <c r="B49">
        <v>0</v>
      </c>
      <c r="C49">
        <v>0</v>
      </c>
      <c r="D49">
        <v>61.7</v>
      </c>
      <c r="E49">
        <v>0</v>
      </c>
      <c r="F49">
        <v>0</v>
      </c>
      <c r="G49">
        <v>0</v>
      </c>
    </row>
    <row r="50" spans="1:7" ht="15" x14ac:dyDescent="0.25">
      <c r="A50" s="173" t="s">
        <v>95</v>
      </c>
      <c r="B50">
        <v>0</v>
      </c>
      <c r="C50">
        <v>0</v>
      </c>
      <c r="D50">
        <v>3</v>
      </c>
      <c r="E50">
        <v>4.4000000000000004</v>
      </c>
      <c r="F50">
        <v>0</v>
      </c>
      <c r="G50">
        <v>0</v>
      </c>
    </row>
    <row r="51" spans="1:7" ht="15" x14ac:dyDescent="0.25">
      <c r="A51" s="173" t="s">
        <v>96</v>
      </c>
      <c r="B51">
        <v>28</v>
      </c>
      <c r="C51">
        <v>0</v>
      </c>
      <c r="D51">
        <v>1192.3</v>
      </c>
      <c r="E51">
        <v>402.6</v>
      </c>
      <c r="F51">
        <v>0</v>
      </c>
      <c r="G51">
        <v>0</v>
      </c>
    </row>
    <row r="52" spans="1:7" ht="15" x14ac:dyDescent="0.25">
      <c r="A52" s="173" t="s">
        <v>97</v>
      </c>
      <c r="B52">
        <v>0</v>
      </c>
      <c r="C52">
        <v>0</v>
      </c>
      <c r="D52">
        <v>195</v>
      </c>
      <c r="E52">
        <v>8.6999999999999993</v>
      </c>
      <c r="F52">
        <v>0</v>
      </c>
      <c r="G52">
        <v>0</v>
      </c>
    </row>
    <row r="53" spans="1:7" ht="15" x14ac:dyDescent="0.25">
      <c r="A53" s="173" t="s">
        <v>536</v>
      </c>
      <c r="B53">
        <v>0</v>
      </c>
      <c r="C53">
        <v>0</v>
      </c>
      <c r="D53">
        <v>10.8</v>
      </c>
      <c r="E53">
        <v>0</v>
      </c>
      <c r="F53">
        <v>0</v>
      </c>
      <c r="G53">
        <v>0</v>
      </c>
    </row>
    <row r="54" spans="1:7" ht="15" x14ac:dyDescent="0.25">
      <c r="A54" s="173" t="s">
        <v>69</v>
      </c>
    </row>
    <row r="55" spans="1:7" ht="15" x14ac:dyDescent="0.25">
      <c r="A55" s="173" t="s">
        <v>98</v>
      </c>
      <c r="B55">
        <v>1444.3</v>
      </c>
      <c r="C55">
        <v>1744</v>
      </c>
      <c r="D55">
        <v>5820.6</v>
      </c>
      <c r="E55">
        <v>4911.1000000000004</v>
      </c>
      <c r="F55">
        <v>75.400000000000006</v>
      </c>
      <c r="G55">
        <v>0</v>
      </c>
    </row>
    <row r="56" spans="1:7" ht="15" x14ac:dyDescent="0.25">
      <c r="A56" s="173" t="s">
        <v>99</v>
      </c>
      <c r="B56">
        <v>2.4</v>
      </c>
      <c r="C56">
        <v>6</v>
      </c>
      <c r="D56">
        <v>7.6</v>
      </c>
      <c r="E56">
        <v>18.2</v>
      </c>
      <c r="F56">
        <v>0</v>
      </c>
      <c r="G56">
        <v>0</v>
      </c>
    </row>
    <row r="57" spans="1:7" ht="15" x14ac:dyDescent="0.25">
      <c r="A57" s="173" t="s">
        <v>100</v>
      </c>
      <c r="B57">
        <v>0</v>
      </c>
      <c r="C57">
        <v>6.5</v>
      </c>
      <c r="D57">
        <v>13</v>
      </c>
      <c r="E57">
        <v>1.2</v>
      </c>
      <c r="F57">
        <v>0</v>
      </c>
      <c r="G57">
        <v>0</v>
      </c>
    </row>
    <row r="58" spans="1:7" ht="15" x14ac:dyDescent="0.25">
      <c r="A58" s="173" t="s">
        <v>101</v>
      </c>
      <c r="B58">
        <v>0</v>
      </c>
      <c r="C58">
        <v>0</v>
      </c>
      <c r="D58">
        <v>96.3</v>
      </c>
      <c r="E58">
        <v>364.9</v>
      </c>
      <c r="F58">
        <v>0</v>
      </c>
      <c r="G58">
        <v>0</v>
      </c>
    </row>
    <row r="59" spans="1:7" ht="15" x14ac:dyDescent="0.25">
      <c r="A59" s="173" t="s">
        <v>102</v>
      </c>
      <c r="B59">
        <v>25.5</v>
      </c>
      <c r="C59">
        <v>16</v>
      </c>
      <c r="D59">
        <v>86.6</v>
      </c>
      <c r="E59">
        <v>41.5</v>
      </c>
      <c r="F59" t="s">
        <v>94</v>
      </c>
      <c r="G59">
        <v>0</v>
      </c>
    </row>
    <row r="60" spans="1:7" ht="15" x14ac:dyDescent="0.25">
      <c r="A60" s="173" t="s">
        <v>103</v>
      </c>
      <c r="B60">
        <v>6.3</v>
      </c>
      <c r="C60">
        <v>10.1</v>
      </c>
      <c r="D60">
        <v>19.399999999999999</v>
      </c>
      <c r="E60">
        <v>14.3</v>
      </c>
      <c r="F60">
        <v>0</v>
      </c>
      <c r="G60">
        <v>0</v>
      </c>
    </row>
    <row r="61" spans="1:7" ht="15" x14ac:dyDescent="0.25">
      <c r="A61" s="173" t="s">
        <v>104</v>
      </c>
      <c r="B61">
        <v>0</v>
      </c>
      <c r="C61">
        <v>0</v>
      </c>
      <c r="D61">
        <v>198</v>
      </c>
      <c r="E61">
        <v>288</v>
      </c>
      <c r="F61">
        <v>0</v>
      </c>
      <c r="G61">
        <v>0</v>
      </c>
    </row>
    <row r="62" spans="1:7" ht="15" x14ac:dyDescent="0.25">
      <c r="A62" s="173" t="s">
        <v>105</v>
      </c>
      <c r="B62">
        <v>53.8</v>
      </c>
      <c r="C62">
        <v>53.2</v>
      </c>
      <c r="D62">
        <v>535.4</v>
      </c>
      <c r="E62">
        <v>294.7</v>
      </c>
      <c r="F62">
        <v>0</v>
      </c>
      <c r="G62">
        <v>0</v>
      </c>
    </row>
    <row r="63" spans="1:7" ht="15" x14ac:dyDescent="0.25">
      <c r="A63" s="173" t="s">
        <v>106</v>
      </c>
      <c r="B63">
        <v>58.7</v>
      </c>
      <c r="C63">
        <v>48.6</v>
      </c>
      <c r="D63">
        <v>250.7</v>
      </c>
      <c r="E63">
        <v>224</v>
      </c>
      <c r="F63">
        <v>0</v>
      </c>
      <c r="G63">
        <v>0</v>
      </c>
    </row>
    <row r="64" spans="1:7" ht="15" x14ac:dyDescent="0.25">
      <c r="A64" s="173" t="s">
        <v>107</v>
      </c>
      <c r="B64">
        <v>0</v>
      </c>
      <c r="C64">
        <v>0</v>
      </c>
      <c r="D64">
        <v>399.5</v>
      </c>
      <c r="E64">
        <v>331.9</v>
      </c>
      <c r="F64">
        <v>0</v>
      </c>
      <c r="G64">
        <v>0</v>
      </c>
    </row>
    <row r="65" spans="1:7" ht="15" x14ac:dyDescent="0.25">
      <c r="A65" s="173" t="s">
        <v>108</v>
      </c>
      <c r="B65">
        <v>0</v>
      </c>
      <c r="C65">
        <v>0</v>
      </c>
      <c r="D65">
        <v>0</v>
      </c>
      <c r="E65">
        <v>4.7</v>
      </c>
      <c r="F65">
        <v>0</v>
      </c>
      <c r="G65">
        <v>0</v>
      </c>
    </row>
    <row r="66" spans="1:7" ht="15" x14ac:dyDescent="0.25">
      <c r="A66" s="173" t="s">
        <v>109</v>
      </c>
      <c r="B66">
        <v>5</v>
      </c>
      <c r="C66">
        <v>18</v>
      </c>
      <c r="D66">
        <v>232.5</v>
      </c>
      <c r="E66">
        <v>202.5</v>
      </c>
      <c r="F66">
        <v>0</v>
      </c>
      <c r="G66">
        <v>0</v>
      </c>
    </row>
    <row r="67" spans="1:7" ht="15" x14ac:dyDescent="0.25">
      <c r="A67" s="173" t="s">
        <v>110</v>
      </c>
      <c r="B67">
        <v>0</v>
      </c>
      <c r="C67">
        <v>0</v>
      </c>
      <c r="D67">
        <v>27.5</v>
      </c>
      <c r="E67">
        <v>29</v>
      </c>
      <c r="F67">
        <v>0</v>
      </c>
      <c r="G67">
        <v>0</v>
      </c>
    </row>
    <row r="68" spans="1:7" ht="15" x14ac:dyDescent="0.25">
      <c r="A68" s="173" t="s">
        <v>111</v>
      </c>
      <c r="B68">
        <v>60</v>
      </c>
      <c r="C68">
        <v>67</v>
      </c>
      <c r="D68">
        <v>159.9</v>
      </c>
      <c r="E68">
        <v>52.4</v>
      </c>
      <c r="F68">
        <v>0</v>
      </c>
      <c r="G68">
        <v>0</v>
      </c>
    </row>
    <row r="69" spans="1:7" ht="15" x14ac:dyDescent="0.25">
      <c r="A69" s="173" t="s">
        <v>112</v>
      </c>
      <c r="B69">
        <v>81.5</v>
      </c>
      <c r="C69">
        <v>102.1</v>
      </c>
      <c r="D69">
        <v>198.7</v>
      </c>
      <c r="E69">
        <v>173.4</v>
      </c>
      <c r="F69">
        <v>0</v>
      </c>
      <c r="G69">
        <v>0</v>
      </c>
    </row>
    <row r="70" spans="1:7" ht="15" x14ac:dyDescent="0.25">
      <c r="A70" s="173" t="s">
        <v>113</v>
      </c>
      <c r="B70">
        <v>15.2</v>
      </c>
      <c r="C70">
        <v>22</v>
      </c>
      <c r="D70">
        <v>107.4</v>
      </c>
      <c r="E70">
        <v>98.1</v>
      </c>
      <c r="F70">
        <v>0</v>
      </c>
      <c r="G70">
        <v>0</v>
      </c>
    </row>
    <row r="71" spans="1:7" ht="15" x14ac:dyDescent="0.25">
      <c r="A71" s="173" t="s">
        <v>114</v>
      </c>
      <c r="B71">
        <v>2.5</v>
      </c>
      <c r="C71">
        <v>14.6</v>
      </c>
      <c r="D71">
        <v>25.5</v>
      </c>
      <c r="E71">
        <v>27.3</v>
      </c>
      <c r="F71">
        <v>0</v>
      </c>
      <c r="G71">
        <v>0</v>
      </c>
    </row>
    <row r="72" spans="1:7" ht="15" x14ac:dyDescent="0.25">
      <c r="A72" s="173" t="s">
        <v>115</v>
      </c>
      <c r="B72">
        <v>853.2</v>
      </c>
      <c r="C72">
        <v>1072.4000000000001</v>
      </c>
      <c r="D72">
        <v>2537.3000000000002</v>
      </c>
      <c r="E72">
        <v>2079</v>
      </c>
      <c r="F72">
        <v>58.5</v>
      </c>
      <c r="G72">
        <v>0</v>
      </c>
    </row>
    <row r="73" spans="1:7" ht="15" x14ac:dyDescent="0.25">
      <c r="A73" s="173" t="s">
        <v>116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</row>
    <row r="74" spans="1:7" ht="15" x14ac:dyDescent="0.25">
      <c r="A74" s="173" t="s">
        <v>117</v>
      </c>
      <c r="B74">
        <v>16.7</v>
      </c>
      <c r="C74">
        <v>41.5</v>
      </c>
      <c r="D74">
        <v>40.200000000000003</v>
      </c>
      <c r="E74">
        <v>48.3</v>
      </c>
      <c r="F74">
        <v>0</v>
      </c>
      <c r="G74">
        <v>0</v>
      </c>
    </row>
    <row r="75" spans="1:7" ht="15" x14ac:dyDescent="0.25">
      <c r="A75" s="173" t="s">
        <v>118</v>
      </c>
      <c r="B75">
        <v>86.5</v>
      </c>
      <c r="C75">
        <v>164.6</v>
      </c>
      <c r="D75">
        <v>50.3</v>
      </c>
      <c r="E75">
        <v>126.1</v>
      </c>
      <c r="F75">
        <v>0</v>
      </c>
      <c r="G75">
        <v>0</v>
      </c>
    </row>
    <row r="76" spans="1:7" ht="15" x14ac:dyDescent="0.25">
      <c r="A76" s="173" t="s">
        <v>119</v>
      </c>
      <c r="B76">
        <v>49</v>
      </c>
      <c r="C76">
        <v>67.8</v>
      </c>
      <c r="D76">
        <v>237.1</v>
      </c>
      <c r="E76">
        <v>102.7</v>
      </c>
      <c r="F76">
        <v>16.899999999999999</v>
      </c>
      <c r="G76">
        <v>0</v>
      </c>
    </row>
    <row r="77" spans="1:7" ht="15" x14ac:dyDescent="0.25">
      <c r="A77" s="173" t="s">
        <v>120</v>
      </c>
      <c r="B77">
        <v>4.5</v>
      </c>
      <c r="C77">
        <v>11</v>
      </c>
      <c r="D77">
        <v>60.4</v>
      </c>
      <c r="E77">
        <v>129.19999999999999</v>
      </c>
      <c r="F77">
        <v>0</v>
      </c>
      <c r="G77">
        <v>0</v>
      </c>
    </row>
    <row r="78" spans="1:7" ht="15" x14ac:dyDescent="0.25">
      <c r="A78" s="173" t="s">
        <v>1076</v>
      </c>
      <c r="B78">
        <v>0</v>
      </c>
      <c r="C78">
        <v>0</v>
      </c>
      <c r="D78">
        <v>13.2</v>
      </c>
      <c r="E78">
        <v>0</v>
      </c>
      <c r="F78">
        <v>0</v>
      </c>
      <c r="G78">
        <v>0</v>
      </c>
    </row>
    <row r="79" spans="1:7" ht="15" x14ac:dyDescent="0.25">
      <c r="A79" s="173" t="s">
        <v>121</v>
      </c>
      <c r="B79">
        <v>20</v>
      </c>
      <c r="C79">
        <v>19.3</v>
      </c>
      <c r="D79">
        <v>44.9</v>
      </c>
      <c r="E79">
        <v>65.900000000000006</v>
      </c>
      <c r="F79">
        <v>0</v>
      </c>
      <c r="G79">
        <v>0</v>
      </c>
    </row>
    <row r="80" spans="1:7" ht="15" x14ac:dyDescent="0.25">
      <c r="A80" s="173" t="s">
        <v>122</v>
      </c>
      <c r="B80">
        <v>103.5</v>
      </c>
      <c r="C80">
        <v>3.5</v>
      </c>
      <c r="D80">
        <v>479.4</v>
      </c>
      <c r="E80">
        <v>193.9</v>
      </c>
      <c r="F80">
        <v>0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173" t="s">
        <v>123</v>
      </c>
      <c r="B82">
        <v>3986.1</v>
      </c>
      <c r="C82">
        <v>4067.4</v>
      </c>
      <c r="D82">
        <v>15062.3</v>
      </c>
      <c r="E82">
        <v>12362.6</v>
      </c>
      <c r="F82">
        <v>102.3</v>
      </c>
      <c r="G82">
        <v>0</v>
      </c>
    </row>
    <row r="83" spans="1:7" ht="15" x14ac:dyDescent="0.25">
      <c r="A83" s="173" t="s">
        <v>124</v>
      </c>
      <c r="B83">
        <v>1067.5</v>
      </c>
      <c r="C83">
        <v>586.1</v>
      </c>
      <c r="D83">
        <v>0</v>
      </c>
      <c r="E83">
        <v>0</v>
      </c>
      <c r="F83">
        <v>0</v>
      </c>
      <c r="G83">
        <v>0</v>
      </c>
    </row>
    <row r="84" spans="1:7" ht="15" x14ac:dyDescent="0.25">
      <c r="A84" s="173" t="s">
        <v>65</v>
      </c>
      <c r="B84" t="s">
        <v>66</v>
      </c>
      <c r="C84" t="s">
        <v>67</v>
      </c>
      <c r="D84" t="s">
        <v>66</v>
      </c>
      <c r="E84" t="s">
        <v>66</v>
      </c>
      <c r="F84" t="s">
        <v>66</v>
      </c>
      <c r="G84" t="s">
        <v>68</v>
      </c>
    </row>
    <row r="85" spans="1:7" ht="15" x14ac:dyDescent="0.25">
      <c r="A85" s="173" t="s">
        <v>125</v>
      </c>
      <c r="B85">
        <v>5053.5</v>
      </c>
      <c r="C85">
        <v>4653.6000000000004</v>
      </c>
      <c r="D85">
        <v>15062.3</v>
      </c>
      <c r="E85">
        <v>12362.6</v>
      </c>
      <c r="F85">
        <v>102.3</v>
      </c>
      <c r="G85">
        <v>0</v>
      </c>
    </row>
    <row r="86" spans="1:7" ht="15" x14ac:dyDescent="0.25">
      <c r="A86" s="173" t="s">
        <v>126</v>
      </c>
      <c r="B86" t="s">
        <v>45</v>
      </c>
      <c r="C86" t="s">
        <v>45</v>
      </c>
      <c r="D86">
        <v>0</v>
      </c>
      <c r="E86">
        <v>0</v>
      </c>
      <c r="F86" t="s">
        <v>45</v>
      </c>
      <c r="G86" t="s">
        <v>45</v>
      </c>
    </row>
    <row r="87" spans="1:7" ht="15" x14ac:dyDescent="0.25">
      <c r="A87" s="173" t="s">
        <v>127</v>
      </c>
      <c r="B87">
        <v>0</v>
      </c>
      <c r="C87">
        <v>0</v>
      </c>
      <c r="D87" t="s">
        <v>45</v>
      </c>
      <c r="E87" t="s">
        <v>45</v>
      </c>
      <c r="F87">
        <v>0</v>
      </c>
      <c r="G87">
        <v>0</v>
      </c>
    </row>
    <row r="88" spans="1:7" ht="15" x14ac:dyDescent="0.25">
      <c r="A88" s="173" t="s">
        <v>65</v>
      </c>
      <c r="B88" t="s">
        <v>66</v>
      </c>
      <c r="C88" t="s">
        <v>67</v>
      </c>
      <c r="D88" t="s">
        <v>66</v>
      </c>
      <c r="E88" t="s">
        <v>66</v>
      </c>
      <c r="F88" t="s">
        <v>66</v>
      </c>
      <c r="G88" t="s">
        <v>68</v>
      </c>
    </row>
  </sheetData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9703F-1BA6-4A96-95B1-3A0A61D77D5A}">
  <dimension ref="A1:G79"/>
  <sheetViews>
    <sheetView topLeftCell="A7" workbookViewId="0">
      <selection activeCell="B7" sqref="B7"/>
    </sheetView>
  </sheetViews>
  <sheetFormatPr defaultRowHeight="13.2" x14ac:dyDescent="0.25"/>
  <cols>
    <col min="1" max="1" width="32.33203125" customWidth="1"/>
    <col min="2" max="2" width="14" customWidth="1"/>
    <col min="3" max="3" width="14.6640625" customWidth="1"/>
    <col min="4" max="4" width="11.33203125" customWidth="1"/>
    <col min="5" max="5" width="11.6640625" customWidth="1"/>
    <col min="7" max="7" width="13.66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303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>
        <v>126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33</v>
      </c>
      <c r="C12">
        <v>0</v>
      </c>
      <c r="D12">
        <v>289.39999999999998</v>
      </c>
      <c r="E12">
        <v>218.8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71</v>
      </c>
      <c r="B14">
        <v>33</v>
      </c>
      <c r="C14">
        <v>0</v>
      </c>
      <c r="D14">
        <v>235.1</v>
      </c>
      <c r="E14">
        <v>190.1</v>
      </c>
      <c r="F14">
        <v>0</v>
      </c>
      <c r="G14">
        <v>0</v>
      </c>
    </row>
    <row r="15" spans="1:7" ht="15" x14ac:dyDescent="0.25">
      <c r="A15" s="173" t="s">
        <v>172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73" t="s">
        <v>73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633.29999999999995</v>
      </c>
      <c r="C20">
        <v>623.20000000000005</v>
      </c>
      <c r="D20">
        <v>1242.4000000000001</v>
      </c>
      <c r="E20">
        <v>1435</v>
      </c>
      <c r="F20">
        <v>14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183.4</v>
      </c>
      <c r="C22">
        <v>209</v>
      </c>
      <c r="D22">
        <v>466.7</v>
      </c>
      <c r="E22">
        <v>555.70000000000005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0</v>
      </c>
      <c r="C24" t="s">
        <v>94</v>
      </c>
      <c r="D24">
        <v>750.3</v>
      </c>
      <c r="E24">
        <v>847.9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1524.2</v>
      </c>
      <c r="C26">
        <v>1391.3</v>
      </c>
      <c r="D26">
        <v>3229.3</v>
      </c>
      <c r="E26">
        <v>3172.3</v>
      </c>
      <c r="F26">
        <v>0.3</v>
      </c>
      <c r="G26">
        <v>0</v>
      </c>
    </row>
    <row r="27" spans="1:7" ht="15" x14ac:dyDescent="0.25">
      <c r="A27" s="173" t="s">
        <v>78</v>
      </c>
      <c r="B27">
        <v>1.5</v>
      </c>
      <c r="C27">
        <v>0</v>
      </c>
      <c r="D27">
        <v>6</v>
      </c>
      <c r="E27">
        <v>0</v>
      </c>
      <c r="F27">
        <v>0</v>
      </c>
      <c r="G27">
        <v>0</v>
      </c>
    </row>
    <row r="28" spans="1:7" ht="15" x14ac:dyDescent="0.25">
      <c r="A28" s="173" t="s">
        <v>79</v>
      </c>
      <c r="B28">
        <v>0.2</v>
      </c>
      <c r="C28">
        <v>1.3</v>
      </c>
      <c r="D28">
        <v>1.9</v>
      </c>
      <c r="E28">
        <v>1.4</v>
      </c>
      <c r="F28">
        <v>0</v>
      </c>
      <c r="G28">
        <v>0</v>
      </c>
    </row>
    <row r="29" spans="1:7" ht="15" x14ac:dyDescent="0.25">
      <c r="A29" s="173" t="s">
        <v>80</v>
      </c>
      <c r="B29">
        <v>63</v>
      </c>
      <c r="C29">
        <v>0</v>
      </c>
      <c r="D29">
        <v>236.1</v>
      </c>
      <c r="E29">
        <v>67</v>
      </c>
      <c r="F29">
        <v>0</v>
      </c>
      <c r="G29">
        <v>0</v>
      </c>
    </row>
    <row r="30" spans="1:7" ht="15" x14ac:dyDescent="0.25">
      <c r="A30" s="173" t="s">
        <v>173</v>
      </c>
      <c r="B30">
        <v>200</v>
      </c>
      <c r="C30">
        <v>0</v>
      </c>
      <c r="D30">
        <v>157.5</v>
      </c>
      <c r="E30">
        <v>0</v>
      </c>
      <c r="F30">
        <v>0</v>
      </c>
      <c r="G30">
        <v>0</v>
      </c>
    </row>
    <row r="31" spans="1:7" ht="15" x14ac:dyDescent="0.25">
      <c r="A31" s="173" t="s">
        <v>81</v>
      </c>
      <c r="B31">
        <v>374.1</v>
      </c>
      <c r="C31">
        <v>329.8</v>
      </c>
      <c r="D31">
        <v>816.7</v>
      </c>
      <c r="E31">
        <v>763.8</v>
      </c>
      <c r="F31">
        <v>0.3</v>
      </c>
      <c r="G31">
        <v>0</v>
      </c>
    </row>
    <row r="32" spans="1:7" ht="15" x14ac:dyDescent="0.25">
      <c r="A32" s="173" t="s">
        <v>82</v>
      </c>
      <c r="B32">
        <v>3.3</v>
      </c>
      <c r="C32">
        <v>2.2000000000000002</v>
      </c>
      <c r="D32">
        <v>39.5</v>
      </c>
      <c r="E32">
        <v>101.1</v>
      </c>
      <c r="F32">
        <v>0</v>
      </c>
      <c r="G32">
        <v>0</v>
      </c>
    </row>
    <row r="33" spans="1:7" ht="15" x14ac:dyDescent="0.25">
      <c r="A33" s="173" t="s">
        <v>83</v>
      </c>
      <c r="B33">
        <v>421</v>
      </c>
      <c r="C33">
        <v>737</v>
      </c>
      <c r="D33">
        <v>1364</v>
      </c>
      <c r="E33">
        <v>1819.8</v>
      </c>
      <c r="F33">
        <v>0</v>
      </c>
      <c r="G33">
        <v>0</v>
      </c>
    </row>
    <row r="34" spans="1:7" ht="15" x14ac:dyDescent="0.25">
      <c r="A34" s="173" t="s">
        <v>85</v>
      </c>
      <c r="B34">
        <v>0</v>
      </c>
      <c r="C34">
        <v>22</v>
      </c>
      <c r="D34">
        <v>22.3</v>
      </c>
      <c r="E34">
        <v>18.899999999999999</v>
      </c>
      <c r="F34">
        <v>0</v>
      </c>
      <c r="G34">
        <v>0</v>
      </c>
    </row>
    <row r="35" spans="1:7" ht="15" x14ac:dyDescent="0.25">
      <c r="A35" s="173" t="s">
        <v>86</v>
      </c>
      <c r="B35">
        <v>373.8</v>
      </c>
      <c r="C35">
        <v>292.2</v>
      </c>
      <c r="D35">
        <v>236.5</v>
      </c>
      <c r="E35">
        <v>229.8</v>
      </c>
      <c r="F35">
        <v>0</v>
      </c>
      <c r="G35">
        <v>0</v>
      </c>
    </row>
    <row r="36" spans="1:7" ht="15" x14ac:dyDescent="0.25">
      <c r="A36" s="173" t="s">
        <v>87</v>
      </c>
      <c r="B36">
        <v>25.2</v>
      </c>
      <c r="C36">
        <v>0</v>
      </c>
      <c r="D36">
        <v>1.9</v>
      </c>
      <c r="E36">
        <v>44</v>
      </c>
      <c r="F36">
        <v>0</v>
      </c>
      <c r="G36">
        <v>0</v>
      </c>
    </row>
    <row r="37" spans="1:7" ht="15" x14ac:dyDescent="0.25">
      <c r="A37" s="173" t="s">
        <v>88</v>
      </c>
      <c r="B37">
        <v>62.2</v>
      </c>
      <c r="C37">
        <v>6.8</v>
      </c>
      <c r="D37">
        <v>189.4</v>
      </c>
      <c r="E37">
        <v>126.5</v>
      </c>
      <c r="F37">
        <v>0</v>
      </c>
      <c r="G37">
        <v>0</v>
      </c>
    </row>
    <row r="38" spans="1:7" ht="15" x14ac:dyDescent="0.25">
      <c r="A38" s="173" t="s">
        <v>89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73" t="s">
        <v>69</v>
      </c>
    </row>
    <row r="40" spans="1:7" ht="15" x14ac:dyDescent="0.25">
      <c r="A40" s="173" t="s">
        <v>90</v>
      </c>
      <c r="B40">
        <v>133</v>
      </c>
      <c r="C40">
        <v>689</v>
      </c>
      <c r="D40">
        <v>865</v>
      </c>
      <c r="E40">
        <v>1174.5999999999999</v>
      </c>
      <c r="F40">
        <v>24</v>
      </c>
      <c r="G40">
        <v>0</v>
      </c>
    </row>
    <row r="41" spans="1:7" ht="15" x14ac:dyDescent="0.25">
      <c r="A41" s="173" t="s">
        <v>91</v>
      </c>
      <c r="B41">
        <v>60</v>
      </c>
      <c r="C41">
        <v>33</v>
      </c>
      <c r="D41">
        <v>51.5</v>
      </c>
      <c r="E41">
        <v>0</v>
      </c>
      <c r="F41">
        <v>0</v>
      </c>
      <c r="G41">
        <v>0</v>
      </c>
    </row>
    <row r="42" spans="1:7" ht="15" x14ac:dyDescent="0.25">
      <c r="A42" s="173" t="s">
        <v>92</v>
      </c>
      <c r="B42">
        <v>0</v>
      </c>
      <c r="C42">
        <v>0</v>
      </c>
      <c r="D42">
        <v>66</v>
      </c>
      <c r="E42">
        <v>0</v>
      </c>
      <c r="F42">
        <v>0</v>
      </c>
      <c r="G42">
        <v>0</v>
      </c>
    </row>
    <row r="43" spans="1:7" ht="15" x14ac:dyDescent="0.25">
      <c r="A43" s="173" t="s">
        <v>175</v>
      </c>
      <c r="B43">
        <v>0</v>
      </c>
      <c r="C43">
        <v>0</v>
      </c>
      <c r="D43">
        <v>46.6</v>
      </c>
      <c r="E43">
        <v>0</v>
      </c>
      <c r="F43">
        <v>0</v>
      </c>
      <c r="G43">
        <v>0</v>
      </c>
    </row>
    <row r="44" spans="1:7" ht="15" x14ac:dyDescent="0.25">
      <c r="A44" s="173" t="s">
        <v>93</v>
      </c>
      <c r="B44">
        <v>0</v>
      </c>
      <c r="C44">
        <v>0</v>
      </c>
      <c r="D44">
        <v>31.9</v>
      </c>
      <c r="E44">
        <v>0</v>
      </c>
      <c r="F44">
        <v>0</v>
      </c>
      <c r="G44">
        <v>0</v>
      </c>
    </row>
    <row r="45" spans="1:7" ht="15" x14ac:dyDescent="0.25">
      <c r="A45" s="173" t="s">
        <v>95</v>
      </c>
      <c r="B45">
        <v>0</v>
      </c>
      <c r="C45">
        <v>0</v>
      </c>
      <c r="D45">
        <v>2.7</v>
      </c>
      <c r="E45">
        <v>13.2</v>
      </c>
      <c r="F45">
        <v>0</v>
      </c>
      <c r="G45">
        <v>0</v>
      </c>
    </row>
    <row r="46" spans="1:7" ht="15" x14ac:dyDescent="0.25">
      <c r="A46" s="173" t="s">
        <v>96</v>
      </c>
      <c r="B46">
        <v>73</v>
      </c>
      <c r="C46">
        <v>656</v>
      </c>
      <c r="D46">
        <v>631.29999999999995</v>
      </c>
      <c r="E46">
        <v>1150.9000000000001</v>
      </c>
      <c r="F46">
        <v>24</v>
      </c>
      <c r="G46">
        <v>0</v>
      </c>
    </row>
    <row r="47" spans="1:7" ht="15" x14ac:dyDescent="0.25">
      <c r="A47" s="173" t="s">
        <v>97</v>
      </c>
      <c r="B47">
        <v>0</v>
      </c>
      <c r="C47">
        <v>0</v>
      </c>
      <c r="D47">
        <v>35.1</v>
      </c>
      <c r="E47">
        <v>10.5</v>
      </c>
      <c r="F47">
        <v>0</v>
      </c>
      <c r="G47">
        <v>0</v>
      </c>
    </row>
    <row r="48" spans="1:7" ht="15" x14ac:dyDescent="0.25">
      <c r="A48" s="173" t="s">
        <v>69</v>
      </c>
    </row>
    <row r="49" spans="1:7" ht="15" x14ac:dyDescent="0.25">
      <c r="A49" s="173" t="s">
        <v>98</v>
      </c>
      <c r="B49">
        <v>1287.8</v>
      </c>
      <c r="C49">
        <v>1622</v>
      </c>
      <c r="D49">
        <v>4585.8999999999996</v>
      </c>
      <c r="E49">
        <v>4655</v>
      </c>
      <c r="F49">
        <v>190.2</v>
      </c>
      <c r="G49">
        <v>0</v>
      </c>
    </row>
    <row r="50" spans="1:7" ht="15" x14ac:dyDescent="0.25">
      <c r="A50" s="173" t="s">
        <v>99</v>
      </c>
      <c r="B50">
        <v>3</v>
      </c>
      <c r="C50">
        <v>1.2</v>
      </c>
      <c r="D50">
        <v>14.5</v>
      </c>
      <c r="E50">
        <v>7.3</v>
      </c>
      <c r="F50">
        <v>0</v>
      </c>
      <c r="G50">
        <v>0</v>
      </c>
    </row>
    <row r="51" spans="1:7" ht="15" x14ac:dyDescent="0.25">
      <c r="A51" s="173" t="s">
        <v>100</v>
      </c>
      <c r="B51">
        <v>0</v>
      </c>
      <c r="C51">
        <v>5</v>
      </c>
      <c r="D51">
        <v>16.600000000000001</v>
      </c>
      <c r="E51">
        <v>8.3000000000000007</v>
      </c>
      <c r="F51">
        <v>0</v>
      </c>
      <c r="G51">
        <v>0</v>
      </c>
    </row>
    <row r="52" spans="1:7" ht="15" x14ac:dyDescent="0.25">
      <c r="A52" s="173" t="s">
        <v>101</v>
      </c>
      <c r="B52">
        <v>0</v>
      </c>
      <c r="C52">
        <v>0.5</v>
      </c>
      <c r="D52">
        <v>282.10000000000002</v>
      </c>
      <c r="E52">
        <v>95.2</v>
      </c>
      <c r="F52">
        <v>0</v>
      </c>
      <c r="G52">
        <v>0</v>
      </c>
    </row>
    <row r="53" spans="1:7" ht="15" x14ac:dyDescent="0.25">
      <c r="A53" s="173" t="s">
        <v>102</v>
      </c>
      <c r="B53">
        <v>15</v>
      </c>
      <c r="C53">
        <v>24</v>
      </c>
      <c r="D53">
        <v>48.1</v>
      </c>
      <c r="E53">
        <v>41.6</v>
      </c>
      <c r="F53">
        <v>0</v>
      </c>
      <c r="G53">
        <v>0</v>
      </c>
    </row>
    <row r="54" spans="1:7" ht="15" x14ac:dyDescent="0.25">
      <c r="A54" s="173" t="s">
        <v>103</v>
      </c>
      <c r="B54">
        <v>1.5</v>
      </c>
      <c r="C54">
        <v>13.6</v>
      </c>
      <c r="D54">
        <v>8.6</v>
      </c>
      <c r="E54">
        <v>43.8</v>
      </c>
      <c r="F54">
        <v>0</v>
      </c>
      <c r="G54">
        <v>0</v>
      </c>
    </row>
    <row r="55" spans="1:7" ht="15" x14ac:dyDescent="0.25">
      <c r="A55" s="173" t="s">
        <v>104</v>
      </c>
      <c r="B55">
        <v>45</v>
      </c>
      <c r="C55">
        <v>0</v>
      </c>
      <c r="D55">
        <v>262</v>
      </c>
      <c r="E55">
        <v>43</v>
      </c>
      <c r="F55">
        <v>0</v>
      </c>
      <c r="G55">
        <v>0</v>
      </c>
    </row>
    <row r="56" spans="1:7" ht="15" x14ac:dyDescent="0.25">
      <c r="A56" s="173" t="s">
        <v>105</v>
      </c>
      <c r="B56">
        <v>48.3</v>
      </c>
      <c r="C56">
        <v>111.3</v>
      </c>
      <c r="D56">
        <v>368.9</v>
      </c>
      <c r="E56">
        <v>387.6</v>
      </c>
      <c r="F56">
        <v>0</v>
      </c>
      <c r="G56">
        <v>0</v>
      </c>
    </row>
    <row r="57" spans="1:7" ht="15" x14ac:dyDescent="0.25">
      <c r="A57" s="173" t="s">
        <v>106</v>
      </c>
      <c r="B57">
        <v>54.6</v>
      </c>
      <c r="C57">
        <v>28.5</v>
      </c>
      <c r="D57">
        <v>186.8</v>
      </c>
      <c r="E57">
        <v>171.8</v>
      </c>
      <c r="F57">
        <v>0</v>
      </c>
      <c r="G57">
        <v>0</v>
      </c>
    </row>
    <row r="58" spans="1:7" ht="15" x14ac:dyDescent="0.25">
      <c r="A58" s="173" t="s">
        <v>107</v>
      </c>
      <c r="B58">
        <v>25</v>
      </c>
      <c r="C58">
        <v>0</v>
      </c>
      <c r="D58">
        <v>232.6</v>
      </c>
      <c r="E58">
        <v>121.6</v>
      </c>
      <c r="F58">
        <v>0</v>
      </c>
      <c r="G58">
        <v>0</v>
      </c>
    </row>
    <row r="59" spans="1:7" ht="15" x14ac:dyDescent="0.25">
      <c r="A59" s="173" t="s">
        <v>109</v>
      </c>
      <c r="B59">
        <v>63.9</v>
      </c>
      <c r="C59">
        <v>190</v>
      </c>
      <c r="D59">
        <v>231.6</v>
      </c>
      <c r="E59">
        <v>264.7</v>
      </c>
      <c r="F59">
        <v>0</v>
      </c>
      <c r="G59">
        <v>0</v>
      </c>
    </row>
    <row r="60" spans="1:7" ht="15" x14ac:dyDescent="0.25">
      <c r="A60" s="173" t="s">
        <v>110</v>
      </c>
      <c r="B60">
        <v>0</v>
      </c>
      <c r="C60">
        <v>0</v>
      </c>
      <c r="D60">
        <v>15.3</v>
      </c>
      <c r="E60">
        <v>25.8</v>
      </c>
      <c r="F60">
        <v>0</v>
      </c>
      <c r="G60">
        <v>0</v>
      </c>
    </row>
    <row r="61" spans="1:7" ht="15" x14ac:dyDescent="0.25">
      <c r="A61" s="173" t="s">
        <v>111</v>
      </c>
      <c r="B61">
        <v>0</v>
      </c>
      <c r="C61">
        <v>0</v>
      </c>
      <c r="D61">
        <v>14.2</v>
      </c>
      <c r="E61">
        <v>121.7</v>
      </c>
      <c r="F61">
        <v>0</v>
      </c>
      <c r="G61">
        <v>0</v>
      </c>
    </row>
    <row r="62" spans="1:7" ht="15" x14ac:dyDescent="0.25">
      <c r="A62" s="173" t="s">
        <v>112</v>
      </c>
      <c r="B62">
        <v>102.5</v>
      </c>
      <c r="C62">
        <v>108</v>
      </c>
      <c r="D62">
        <v>204.4</v>
      </c>
      <c r="E62">
        <v>180</v>
      </c>
      <c r="F62">
        <v>0</v>
      </c>
      <c r="G62">
        <v>0</v>
      </c>
    </row>
    <row r="63" spans="1:7" ht="15" x14ac:dyDescent="0.25">
      <c r="A63" s="173" t="s">
        <v>113</v>
      </c>
      <c r="B63">
        <v>22</v>
      </c>
      <c r="C63">
        <v>22</v>
      </c>
      <c r="D63">
        <v>113.9</v>
      </c>
      <c r="E63">
        <v>122.4</v>
      </c>
      <c r="F63">
        <v>0</v>
      </c>
      <c r="G63">
        <v>0</v>
      </c>
    </row>
    <row r="64" spans="1:7" ht="15" x14ac:dyDescent="0.25">
      <c r="A64" s="173" t="s">
        <v>114</v>
      </c>
      <c r="B64">
        <v>9.3000000000000007</v>
      </c>
      <c r="C64">
        <v>12</v>
      </c>
      <c r="D64">
        <v>20.8</v>
      </c>
      <c r="E64">
        <v>29.5</v>
      </c>
      <c r="F64">
        <v>0</v>
      </c>
      <c r="G64">
        <v>0</v>
      </c>
    </row>
    <row r="65" spans="1:7" ht="15" x14ac:dyDescent="0.25">
      <c r="A65" s="173" t="s">
        <v>115</v>
      </c>
      <c r="B65">
        <v>672.7</v>
      </c>
      <c r="C65">
        <v>768</v>
      </c>
      <c r="D65">
        <v>2063.8000000000002</v>
      </c>
      <c r="E65">
        <v>2205.8000000000002</v>
      </c>
      <c r="F65">
        <v>156.69999999999999</v>
      </c>
      <c r="G65">
        <v>0</v>
      </c>
    </row>
    <row r="66" spans="1:7" ht="15" x14ac:dyDescent="0.25">
      <c r="A66" s="173" t="s">
        <v>117</v>
      </c>
      <c r="B66">
        <v>40.799999999999997</v>
      </c>
      <c r="C66">
        <v>4.5</v>
      </c>
      <c r="D66">
        <v>30.6</v>
      </c>
      <c r="E66">
        <v>82.3</v>
      </c>
      <c r="F66">
        <v>0</v>
      </c>
      <c r="G66">
        <v>0</v>
      </c>
    </row>
    <row r="67" spans="1:7" ht="15" x14ac:dyDescent="0.25">
      <c r="A67" s="173" t="s">
        <v>118</v>
      </c>
      <c r="B67">
        <v>67.3</v>
      </c>
      <c r="C67">
        <v>21.5</v>
      </c>
      <c r="D67">
        <v>89.1</v>
      </c>
      <c r="E67">
        <v>72.3</v>
      </c>
      <c r="F67">
        <v>23.5</v>
      </c>
      <c r="G67">
        <v>0</v>
      </c>
    </row>
    <row r="68" spans="1:7" ht="15" x14ac:dyDescent="0.25">
      <c r="A68" s="173" t="s">
        <v>119</v>
      </c>
      <c r="B68">
        <v>101</v>
      </c>
      <c r="C68">
        <v>151.5</v>
      </c>
      <c r="D68">
        <v>84.6</v>
      </c>
      <c r="E68">
        <v>183.5</v>
      </c>
      <c r="F68">
        <v>0</v>
      </c>
      <c r="G68">
        <v>0</v>
      </c>
    </row>
    <row r="69" spans="1:7" ht="15" x14ac:dyDescent="0.25">
      <c r="A69" s="173" t="s">
        <v>120</v>
      </c>
      <c r="B69">
        <v>0</v>
      </c>
      <c r="C69">
        <v>130.5</v>
      </c>
      <c r="D69">
        <v>98.7</v>
      </c>
      <c r="E69">
        <v>132.69999999999999</v>
      </c>
      <c r="F69">
        <v>0</v>
      </c>
      <c r="G69">
        <v>0</v>
      </c>
    </row>
    <row r="70" spans="1:7" ht="15" x14ac:dyDescent="0.25">
      <c r="A70" s="173" t="s">
        <v>121</v>
      </c>
      <c r="B70">
        <v>10</v>
      </c>
      <c r="C70">
        <v>30</v>
      </c>
      <c r="D70">
        <v>73.8</v>
      </c>
      <c r="E70">
        <v>76.599999999999994</v>
      </c>
      <c r="F70">
        <v>10</v>
      </c>
      <c r="G70">
        <v>0</v>
      </c>
    </row>
    <row r="71" spans="1:7" ht="15" x14ac:dyDescent="0.25">
      <c r="A71" s="173" t="s">
        <v>122</v>
      </c>
      <c r="B71">
        <v>6</v>
      </c>
      <c r="C71">
        <v>0</v>
      </c>
      <c r="D71">
        <v>125.1</v>
      </c>
      <c r="E71">
        <v>237.8</v>
      </c>
      <c r="F71">
        <v>0</v>
      </c>
      <c r="G71">
        <v>0</v>
      </c>
    </row>
    <row r="72" spans="1:7" ht="15" x14ac:dyDescent="0.25">
      <c r="A72" s="173" t="s">
        <v>65</v>
      </c>
      <c r="B72" t="s">
        <v>66</v>
      </c>
      <c r="C72" t="s">
        <v>67</v>
      </c>
      <c r="D72" t="s">
        <v>66</v>
      </c>
      <c r="E72" t="s">
        <v>66</v>
      </c>
      <c r="F72" t="s">
        <v>66</v>
      </c>
      <c r="G72" t="s">
        <v>68</v>
      </c>
    </row>
    <row r="73" spans="1:7" ht="15" x14ac:dyDescent="0.25">
      <c r="A73" s="173" t="s">
        <v>123</v>
      </c>
      <c r="B73">
        <v>3794.7</v>
      </c>
      <c r="C73">
        <v>4534.3999999999996</v>
      </c>
      <c r="D73">
        <v>11428.8</v>
      </c>
      <c r="E73">
        <v>12059.2</v>
      </c>
      <c r="F73">
        <v>228.5</v>
      </c>
      <c r="G73">
        <v>0</v>
      </c>
    </row>
    <row r="74" spans="1:7" ht="15" x14ac:dyDescent="0.25">
      <c r="A74" s="173" t="s">
        <v>124</v>
      </c>
      <c r="B74">
        <v>810.7</v>
      </c>
      <c r="C74">
        <v>611.20000000000005</v>
      </c>
      <c r="D74">
        <v>0</v>
      </c>
      <c r="E74">
        <v>0</v>
      </c>
      <c r="F74">
        <v>30</v>
      </c>
      <c r="G74">
        <v>0</v>
      </c>
    </row>
    <row r="75" spans="1:7" ht="15" x14ac:dyDescent="0.25">
      <c r="A75" s="173" t="s">
        <v>65</v>
      </c>
      <c r="B75" t="s">
        <v>66</v>
      </c>
      <c r="C75" t="s">
        <v>67</v>
      </c>
      <c r="D75" t="s">
        <v>66</v>
      </c>
      <c r="E75" t="s">
        <v>66</v>
      </c>
      <c r="F75" t="s">
        <v>66</v>
      </c>
      <c r="G75" t="s">
        <v>68</v>
      </c>
    </row>
    <row r="76" spans="1:7" ht="15" x14ac:dyDescent="0.25">
      <c r="A76" s="173" t="s">
        <v>125</v>
      </c>
      <c r="B76">
        <v>4605.3999999999996</v>
      </c>
      <c r="C76">
        <v>5145.6000000000004</v>
      </c>
      <c r="D76">
        <v>11428.8</v>
      </c>
      <c r="E76">
        <v>12059.2</v>
      </c>
      <c r="F76">
        <v>258.5</v>
      </c>
      <c r="G76">
        <v>0</v>
      </c>
    </row>
    <row r="77" spans="1:7" ht="15" x14ac:dyDescent="0.25">
      <c r="A77" s="173" t="s">
        <v>126</v>
      </c>
      <c r="B77" t="s">
        <v>45</v>
      </c>
      <c r="C77" t="s">
        <v>45</v>
      </c>
      <c r="D77">
        <v>0</v>
      </c>
      <c r="E77">
        <v>0</v>
      </c>
      <c r="F77" t="s">
        <v>45</v>
      </c>
      <c r="G77" t="s">
        <v>45</v>
      </c>
    </row>
    <row r="78" spans="1:7" ht="15" x14ac:dyDescent="0.25">
      <c r="A78" s="173" t="s">
        <v>127</v>
      </c>
      <c r="B78">
        <v>0</v>
      </c>
      <c r="C78">
        <v>0</v>
      </c>
      <c r="D78" t="s">
        <v>45</v>
      </c>
      <c r="E78" t="s">
        <v>45</v>
      </c>
      <c r="F78">
        <v>0</v>
      </c>
      <c r="G78">
        <v>0</v>
      </c>
    </row>
    <row r="79" spans="1:7" ht="15" x14ac:dyDescent="0.25">
      <c r="A79" s="173" t="s">
        <v>65</v>
      </c>
      <c r="B79" t="s">
        <v>66</v>
      </c>
      <c r="C79" t="s">
        <v>67</v>
      </c>
      <c r="D79" t="s">
        <v>66</v>
      </c>
      <c r="E79" t="s">
        <v>66</v>
      </c>
      <c r="F79" t="s">
        <v>66</v>
      </c>
      <c r="G79" t="s">
        <v>68</v>
      </c>
    </row>
  </sheetData>
  <pageMargins left="0.7" right="0.7" top="0.75" bottom="0.75" header="0.3" footer="0.3"/>
  <pageSetup orientation="portrait" horizontalDpi="1200" verticalDpi="1200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D6D59-BCCB-4C33-BA68-5147B0AC1D47}">
  <dimension ref="A1:H79"/>
  <sheetViews>
    <sheetView workbookViewId="0">
      <selection activeCell="C7" sqref="C7"/>
    </sheetView>
  </sheetViews>
  <sheetFormatPr defaultRowHeight="13.2" x14ac:dyDescent="0.25"/>
  <cols>
    <col min="1" max="1" width="19.44140625" customWidth="1"/>
    <col min="3" max="3" width="14.33203125" customWidth="1"/>
    <col min="5" max="5" width="12.5546875" customWidth="1"/>
    <col min="6" max="6" width="16.33203125" customWidth="1"/>
    <col min="7" max="7" width="14.109375" customWidth="1"/>
  </cols>
  <sheetData>
    <row r="1" spans="1:8" ht="15" x14ac:dyDescent="0.25">
      <c r="A1" s="173" t="s">
        <v>50</v>
      </c>
    </row>
    <row r="2" spans="1:8" ht="15" x14ac:dyDescent="0.25">
      <c r="A2" s="173" t="s">
        <v>51</v>
      </c>
    </row>
    <row r="3" spans="1:8" ht="15" x14ac:dyDescent="0.25">
      <c r="A3" s="173" t="s">
        <v>304</v>
      </c>
    </row>
    <row r="4" spans="1:8" ht="15" x14ac:dyDescent="0.25">
      <c r="A4" s="173" t="s">
        <v>53</v>
      </c>
    </row>
    <row r="5" spans="1:8" ht="15" x14ac:dyDescent="0.25">
      <c r="A5" s="173" t="s">
        <v>54</v>
      </c>
    </row>
    <row r="6" spans="1:8" ht="15" x14ac:dyDescent="0.25">
      <c r="A6" s="173" t="s">
        <v>55</v>
      </c>
    </row>
    <row r="7" spans="1:8" ht="15" x14ac:dyDescent="0.25">
      <c r="C7" s="173" t="s">
        <v>56</v>
      </c>
      <c r="E7" t="s">
        <v>57</v>
      </c>
      <c r="G7" t="s">
        <v>58</v>
      </c>
    </row>
    <row r="8" spans="1:8" ht="15" x14ac:dyDescent="0.25">
      <c r="A8" s="173" t="s">
        <v>55</v>
      </c>
    </row>
    <row r="9" spans="1:8" ht="15" x14ac:dyDescent="0.25">
      <c r="A9" s="173" t="s">
        <v>305</v>
      </c>
      <c r="B9" t="s">
        <v>69</v>
      </c>
      <c r="C9" t="s">
        <v>60</v>
      </c>
      <c r="D9" t="s">
        <v>61</v>
      </c>
      <c r="E9" t="s">
        <v>60</v>
      </c>
      <c r="F9" t="s">
        <v>62</v>
      </c>
      <c r="G9" t="s">
        <v>63</v>
      </c>
      <c r="H9" t="s">
        <v>64</v>
      </c>
    </row>
    <row r="10" spans="1:8" ht="15" x14ac:dyDescent="0.25">
      <c r="A10" s="173" t="s">
        <v>306</v>
      </c>
      <c r="B10" t="s">
        <v>67</v>
      </c>
      <c r="C10" t="s">
        <v>66</v>
      </c>
      <c r="D10" t="s">
        <v>67</v>
      </c>
      <c r="E10" t="s">
        <v>66</v>
      </c>
      <c r="F10" t="s">
        <v>66</v>
      </c>
      <c r="G10" t="s">
        <v>66</v>
      </c>
      <c r="H10" t="s">
        <v>68</v>
      </c>
    </row>
    <row r="11" spans="1:8" ht="15" x14ac:dyDescent="0.25">
      <c r="A11" s="173"/>
      <c r="B11" t="s">
        <v>69</v>
      </c>
    </row>
    <row r="12" spans="1:8" ht="15" x14ac:dyDescent="0.25">
      <c r="A12" s="173" t="s">
        <v>307</v>
      </c>
      <c r="B12" t="s">
        <v>308</v>
      </c>
      <c r="C12">
        <v>33</v>
      </c>
      <c r="D12">
        <v>0</v>
      </c>
      <c r="E12">
        <v>289.39999999999998</v>
      </c>
      <c r="F12">
        <v>218.8</v>
      </c>
      <c r="G12">
        <v>0</v>
      </c>
      <c r="H12">
        <v>0</v>
      </c>
    </row>
    <row r="13" spans="1:8" ht="15" x14ac:dyDescent="0.25">
      <c r="A13" s="173" t="s">
        <v>309</v>
      </c>
      <c r="B13" t="s">
        <v>69</v>
      </c>
      <c r="C13">
        <v>0</v>
      </c>
      <c r="D13">
        <v>0</v>
      </c>
      <c r="E13">
        <v>0</v>
      </c>
      <c r="F13">
        <v>9.5</v>
      </c>
      <c r="G13">
        <v>0</v>
      </c>
      <c r="H13">
        <v>0</v>
      </c>
    </row>
    <row r="14" spans="1:8" ht="15" x14ac:dyDescent="0.25">
      <c r="A14" s="173" t="s">
        <v>310</v>
      </c>
      <c r="B14" t="s">
        <v>69</v>
      </c>
      <c r="C14">
        <v>33</v>
      </c>
      <c r="D14">
        <v>0</v>
      </c>
      <c r="E14">
        <v>235.1</v>
      </c>
      <c r="F14">
        <v>190.1</v>
      </c>
      <c r="G14">
        <v>0</v>
      </c>
      <c r="H14">
        <v>0</v>
      </c>
    </row>
    <row r="15" spans="1:8" ht="15" x14ac:dyDescent="0.25">
      <c r="A15" s="173" t="s">
        <v>311</v>
      </c>
      <c r="B15" t="s">
        <v>69</v>
      </c>
      <c r="C15">
        <v>0</v>
      </c>
      <c r="D15">
        <v>0</v>
      </c>
      <c r="E15">
        <v>3.9</v>
      </c>
      <c r="F15">
        <v>0</v>
      </c>
      <c r="G15">
        <v>0</v>
      </c>
      <c r="H15">
        <v>0</v>
      </c>
    </row>
    <row r="16" spans="1:8" ht="15" x14ac:dyDescent="0.25">
      <c r="A16" s="173" t="s">
        <v>312</v>
      </c>
      <c r="B16" t="s">
        <v>69</v>
      </c>
      <c r="C16">
        <v>0</v>
      </c>
      <c r="D16">
        <v>0</v>
      </c>
      <c r="E16">
        <v>22</v>
      </c>
      <c r="F16">
        <v>0</v>
      </c>
      <c r="G16">
        <v>0</v>
      </c>
      <c r="H16">
        <v>0</v>
      </c>
    </row>
    <row r="17" spans="1:8" ht="15" x14ac:dyDescent="0.25">
      <c r="A17" s="173" t="s">
        <v>313</v>
      </c>
      <c r="B17" t="s">
        <v>69</v>
      </c>
      <c r="C17">
        <v>0</v>
      </c>
      <c r="D17">
        <v>0</v>
      </c>
      <c r="E17">
        <v>19.100000000000001</v>
      </c>
      <c r="F17">
        <v>19.2</v>
      </c>
      <c r="G17">
        <v>0</v>
      </c>
      <c r="H17">
        <v>0</v>
      </c>
    </row>
    <row r="18" spans="1:8" ht="15" x14ac:dyDescent="0.25">
      <c r="A18" s="173" t="s">
        <v>314</v>
      </c>
      <c r="B18" t="s">
        <v>69</v>
      </c>
      <c r="C18">
        <v>0</v>
      </c>
      <c r="D18">
        <v>0</v>
      </c>
      <c r="E18">
        <v>9.4</v>
      </c>
      <c r="F18">
        <v>0</v>
      </c>
      <c r="G18">
        <v>0</v>
      </c>
      <c r="H18">
        <v>0</v>
      </c>
    </row>
    <row r="19" spans="1:8" ht="15" x14ac:dyDescent="0.25">
      <c r="A19" s="173"/>
      <c r="B19" t="s">
        <v>69</v>
      </c>
    </row>
    <row r="20" spans="1:8" ht="15" x14ac:dyDescent="0.25">
      <c r="A20" s="173" t="s">
        <v>315</v>
      </c>
      <c r="B20" t="s">
        <v>69</v>
      </c>
      <c r="C20">
        <v>581.29999999999995</v>
      </c>
      <c r="D20">
        <v>549.79999999999995</v>
      </c>
      <c r="E20">
        <v>1186.4000000000001</v>
      </c>
      <c r="F20">
        <v>1405.7</v>
      </c>
      <c r="G20">
        <v>14</v>
      </c>
      <c r="H20">
        <v>0</v>
      </c>
    </row>
    <row r="21" spans="1:8" ht="15" x14ac:dyDescent="0.25">
      <c r="A21" s="173"/>
      <c r="B21" t="s">
        <v>69</v>
      </c>
    </row>
    <row r="22" spans="1:8" ht="15" x14ac:dyDescent="0.25">
      <c r="A22" s="173" t="s">
        <v>316</v>
      </c>
      <c r="B22" t="s">
        <v>69</v>
      </c>
      <c r="C22">
        <v>142.19999999999999</v>
      </c>
      <c r="D22">
        <v>158.6</v>
      </c>
      <c r="E22">
        <v>462.6</v>
      </c>
      <c r="F22">
        <v>555.6</v>
      </c>
      <c r="G22">
        <v>0</v>
      </c>
      <c r="H22">
        <v>0</v>
      </c>
    </row>
    <row r="23" spans="1:8" ht="15" x14ac:dyDescent="0.25">
      <c r="A23" s="173"/>
      <c r="B23" t="s">
        <v>69</v>
      </c>
    </row>
    <row r="24" spans="1:8" ht="15" x14ac:dyDescent="0.25">
      <c r="A24" s="173" t="s">
        <v>317</v>
      </c>
      <c r="B24" t="s">
        <v>69</v>
      </c>
      <c r="C24">
        <v>0</v>
      </c>
      <c r="D24" t="s">
        <v>94</v>
      </c>
      <c r="E24">
        <v>750.3</v>
      </c>
      <c r="F24">
        <v>847.9</v>
      </c>
      <c r="G24">
        <v>0</v>
      </c>
      <c r="H24">
        <v>0</v>
      </c>
    </row>
    <row r="25" spans="1:8" ht="15" x14ac:dyDescent="0.25">
      <c r="A25" s="173"/>
      <c r="B25" t="s">
        <v>69</v>
      </c>
    </row>
    <row r="26" spans="1:8" ht="15" x14ac:dyDescent="0.25">
      <c r="A26" s="173" t="s">
        <v>318</v>
      </c>
      <c r="B26" t="s">
        <v>319</v>
      </c>
      <c r="C26">
        <v>1526.4</v>
      </c>
      <c r="D26">
        <v>1313.9</v>
      </c>
      <c r="E26">
        <v>3132.3</v>
      </c>
      <c r="F26">
        <v>3047.2</v>
      </c>
      <c r="G26">
        <v>0.3</v>
      </c>
      <c r="H26">
        <v>0</v>
      </c>
    </row>
    <row r="27" spans="1:8" ht="15" x14ac:dyDescent="0.25">
      <c r="A27" s="173" t="s">
        <v>320</v>
      </c>
      <c r="B27" t="s">
        <v>69</v>
      </c>
      <c r="C27">
        <v>5.6</v>
      </c>
      <c r="D27">
        <v>0</v>
      </c>
      <c r="E27">
        <v>1.9</v>
      </c>
      <c r="F27">
        <v>0</v>
      </c>
      <c r="G27">
        <v>0</v>
      </c>
      <c r="H27">
        <v>0</v>
      </c>
    </row>
    <row r="28" spans="1:8" ht="15" x14ac:dyDescent="0.25">
      <c r="A28" s="173" t="s">
        <v>321</v>
      </c>
      <c r="B28" t="s">
        <v>69</v>
      </c>
      <c r="C28">
        <v>0.3</v>
      </c>
      <c r="D28">
        <v>1.1000000000000001</v>
      </c>
      <c r="E28">
        <v>1.8</v>
      </c>
      <c r="F28">
        <v>1.4</v>
      </c>
      <c r="G28">
        <v>0</v>
      </c>
      <c r="H28">
        <v>0</v>
      </c>
    </row>
    <row r="29" spans="1:8" ht="15" x14ac:dyDescent="0.25">
      <c r="A29" s="173" t="s">
        <v>322</v>
      </c>
      <c r="B29" t="s">
        <v>69</v>
      </c>
      <c r="C29">
        <v>63</v>
      </c>
      <c r="D29">
        <v>0</v>
      </c>
      <c r="E29">
        <v>236.1</v>
      </c>
      <c r="F29">
        <v>67</v>
      </c>
      <c r="G29">
        <v>0</v>
      </c>
      <c r="H29">
        <v>0</v>
      </c>
    </row>
    <row r="30" spans="1:8" ht="15" x14ac:dyDescent="0.25">
      <c r="A30" s="173" t="s">
        <v>323</v>
      </c>
      <c r="B30" t="s">
        <v>69</v>
      </c>
      <c r="C30">
        <v>200</v>
      </c>
      <c r="D30">
        <v>0</v>
      </c>
      <c r="E30">
        <v>157.5</v>
      </c>
      <c r="F30">
        <v>0</v>
      </c>
      <c r="G30">
        <v>0</v>
      </c>
      <c r="H30">
        <v>0</v>
      </c>
    </row>
    <row r="31" spans="1:8" ht="15" x14ac:dyDescent="0.25">
      <c r="A31" s="173" t="s">
        <v>324</v>
      </c>
      <c r="B31" t="s">
        <v>69</v>
      </c>
      <c r="C31">
        <v>390.6</v>
      </c>
      <c r="D31">
        <v>251.8</v>
      </c>
      <c r="E31">
        <v>725.9</v>
      </c>
      <c r="F31">
        <v>763.8</v>
      </c>
      <c r="G31">
        <v>0.3</v>
      </c>
      <c r="H31">
        <v>0</v>
      </c>
    </row>
    <row r="32" spans="1:8" ht="15" x14ac:dyDescent="0.25">
      <c r="A32" s="173" t="s">
        <v>325</v>
      </c>
      <c r="B32" t="s">
        <v>69</v>
      </c>
      <c r="C32">
        <v>4</v>
      </c>
      <c r="D32">
        <v>3.2</v>
      </c>
      <c r="E32">
        <v>38.799999999999997</v>
      </c>
      <c r="F32">
        <v>100.1</v>
      </c>
      <c r="G32">
        <v>0</v>
      </c>
      <c r="H32">
        <v>0</v>
      </c>
    </row>
    <row r="33" spans="1:8" ht="15" x14ac:dyDescent="0.25">
      <c r="A33" s="173" t="s">
        <v>326</v>
      </c>
      <c r="B33" t="s">
        <v>69</v>
      </c>
      <c r="C33">
        <v>401</v>
      </c>
      <c r="D33">
        <v>749</v>
      </c>
      <c r="E33">
        <v>1364</v>
      </c>
      <c r="F33">
        <v>1696.7</v>
      </c>
      <c r="G33">
        <v>0</v>
      </c>
      <c r="H33">
        <v>0</v>
      </c>
    </row>
    <row r="34" spans="1:8" ht="15" x14ac:dyDescent="0.25">
      <c r="A34" s="173" t="s">
        <v>327</v>
      </c>
      <c r="B34" t="s">
        <v>69</v>
      </c>
      <c r="C34">
        <v>0</v>
      </c>
      <c r="D34">
        <v>22</v>
      </c>
      <c r="E34">
        <v>22.3</v>
      </c>
      <c r="F34">
        <v>18.899999999999999</v>
      </c>
      <c r="G34">
        <v>0</v>
      </c>
      <c r="H34">
        <v>0</v>
      </c>
    </row>
    <row r="35" spans="1:8" ht="15" x14ac:dyDescent="0.25">
      <c r="A35" s="173" t="s">
        <v>328</v>
      </c>
      <c r="B35" t="s">
        <v>69</v>
      </c>
      <c r="C35">
        <v>373.3</v>
      </c>
      <c r="D35">
        <v>280.39999999999998</v>
      </c>
      <c r="E35">
        <v>236.5</v>
      </c>
      <c r="F35">
        <v>229.6</v>
      </c>
      <c r="G35">
        <v>0</v>
      </c>
      <c r="H35">
        <v>0</v>
      </c>
    </row>
    <row r="36" spans="1:8" ht="15" x14ac:dyDescent="0.25">
      <c r="A36" s="173" t="s">
        <v>329</v>
      </c>
      <c r="B36" t="s">
        <v>69</v>
      </c>
      <c r="C36">
        <v>25.2</v>
      </c>
      <c r="D36">
        <v>0</v>
      </c>
      <c r="E36">
        <v>1.9</v>
      </c>
      <c r="F36">
        <v>44</v>
      </c>
      <c r="G36">
        <v>0</v>
      </c>
      <c r="H36">
        <v>0</v>
      </c>
    </row>
    <row r="37" spans="1:8" ht="15" x14ac:dyDescent="0.25">
      <c r="A37" s="173" t="s">
        <v>330</v>
      </c>
      <c r="B37" t="s">
        <v>69</v>
      </c>
      <c r="C37">
        <v>63.5</v>
      </c>
      <c r="D37">
        <v>6.4</v>
      </c>
      <c r="E37">
        <v>188.1</v>
      </c>
      <c r="F37">
        <v>125.9</v>
      </c>
      <c r="G37">
        <v>0</v>
      </c>
      <c r="H37">
        <v>0</v>
      </c>
    </row>
    <row r="38" spans="1:8" ht="15" x14ac:dyDescent="0.25">
      <c r="A38" s="173" t="s">
        <v>331</v>
      </c>
      <c r="B38" t="s">
        <v>69</v>
      </c>
      <c r="C38">
        <v>0</v>
      </c>
      <c r="D38">
        <v>0</v>
      </c>
      <c r="E38">
        <v>157.5</v>
      </c>
      <c r="F38">
        <v>0</v>
      </c>
      <c r="G38">
        <v>0</v>
      </c>
      <c r="H38">
        <v>0</v>
      </c>
    </row>
    <row r="39" spans="1:8" ht="15" x14ac:dyDescent="0.25">
      <c r="A39" s="173"/>
      <c r="B39" t="s">
        <v>69</v>
      </c>
    </row>
    <row r="40" spans="1:8" ht="15" x14ac:dyDescent="0.25">
      <c r="A40" s="173" t="s">
        <v>332</v>
      </c>
      <c r="B40" t="s">
        <v>69</v>
      </c>
      <c r="C40">
        <v>121</v>
      </c>
      <c r="D40">
        <v>629</v>
      </c>
      <c r="E40">
        <v>865</v>
      </c>
      <c r="F40">
        <v>1124.4000000000001</v>
      </c>
      <c r="G40">
        <v>24</v>
      </c>
      <c r="H40">
        <v>0</v>
      </c>
    </row>
    <row r="41" spans="1:8" ht="15" x14ac:dyDescent="0.25">
      <c r="A41" s="173" t="s">
        <v>333</v>
      </c>
      <c r="B41" t="s">
        <v>69</v>
      </c>
      <c r="C41">
        <v>60</v>
      </c>
      <c r="D41">
        <v>33</v>
      </c>
      <c r="E41">
        <v>51.5</v>
      </c>
      <c r="F41">
        <v>0</v>
      </c>
      <c r="G41">
        <v>0</v>
      </c>
      <c r="H41">
        <v>0</v>
      </c>
    </row>
    <row r="42" spans="1:8" ht="15" x14ac:dyDescent="0.25">
      <c r="A42" s="173" t="s">
        <v>334</v>
      </c>
      <c r="B42" t="s">
        <v>69</v>
      </c>
      <c r="C42">
        <v>0</v>
      </c>
      <c r="D42">
        <v>0</v>
      </c>
      <c r="E42">
        <v>66</v>
      </c>
      <c r="F42">
        <v>0</v>
      </c>
      <c r="G42">
        <v>0</v>
      </c>
      <c r="H42">
        <v>0</v>
      </c>
    </row>
    <row r="43" spans="1:8" ht="15" x14ac:dyDescent="0.25">
      <c r="A43" s="173" t="s">
        <v>335</v>
      </c>
      <c r="B43" t="s">
        <v>69</v>
      </c>
      <c r="C43">
        <v>0</v>
      </c>
      <c r="D43">
        <v>0</v>
      </c>
      <c r="E43">
        <v>46.6</v>
      </c>
      <c r="F43">
        <v>0</v>
      </c>
      <c r="G43">
        <v>0</v>
      </c>
      <c r="H43">
        <v>0</v>
      </c>
    </row>
    <row r="44" spans="1:8" ht="15" x14ac:dyDescent="0.25">
      <c r="A44" s="173" t="s">
        <v>336</v>
      </c>
      <c r="B44" t="s">
        <v>69</v>
      </c>
      <c r="C44">
        <v>0</v>
      </c>
      <c r="D44">
        <v>0</v>
      </c>
      <c r="E44">
        <v>31.9</v>
      </c>
      <c r="F44">
        <v>0</v>
      </c>
      <c r="G44">
        <v>0</v>
      </c>
      <c r="H44">
        <v>0</v>
      </c>
    </row>
    <row r="45" spans="1:8" ht="15" x14ac:dyDescent="0.25">
      <c r="A45" s="173" t="s">
        <v>337</v>
      </c>
      <c r="B45" t="s">
        <v>69</v>
      </c>
      <c r="C45">
        <v>0</v>
      </c>
      <c r="D45">
        <v>0</v>
      </c>
      <c r="E45">
        <v>2.7</v>
      </c>
      <c r="F45">
        <v>13.2</v>
      </c>
      <c r="G45">
        <v>0</v>
      </c>
      <c r="H45">
        <v>0</v>
      </c>
    </row>
    <row r="46" spans="1:8" ht="15" x14ac:dyDescent="0.25">
      <c r="A46" s="173" t="s">
        <v>338</v>
      </c>
      <c r="B46" t="s">
        <v>69</v>
      </c>
      <c r="C46">
        <v>61</v>
      </c>
      <c r="D46">
        <v>596</v>
      </c>
      <c r="E46">
        <v>631.29999999999995</v>
      </c>
      <c r="F46">
        <v>1100.7</v>
      </c>
      <c r="G46">
        <v>24</v>
      </c>
      <c r="H46">
        <v>0</v>
      </c>
    </row>
    <row r="47" spans="1:8" ht="15" x14ac:dyDescent="0.25">
      <c r="A47" s="173" t="s">
        <v>339</v>
      </c>
      <c r="B47" t="s">
        <v>69</v>
      </c>
      <c r="C47">
        <v>0</v>
      </c>
      <c r="D47">
        <v>0</v>
      </c>
      <c r="E47">
        <v>35.1</v>
      </c>
      <c r="F47">
        <v>10.5</v>
      </c>
      <c r="G47">
        <v>0</v>
      </c>
      <c r="H47">
        <v>0</v>
      </c>
    </row>
    <row r="48" spans="1:8" ht="15" x14ac:dyDescent="0.25">
      <c r="A48" s="173"/>
      <c r="B48" t="s">
        <v>69</v>
      </c>
    </row>
    <row r="49" spans="1:8" ht="15" x14ac:dyDescent="0.25">
      <c r="A49" s="173" t="s">
        <v>340</v>
      </c>
      <c r="B49" t="s">
        <v>341</v>
      </c>
      <c r="C49">
        <v>1243.7</v>
      </c>
      <c r="D49">
        <v>1602.7</v>
      </c>
      <c r="E49">
        <v>4478.8999999999996</v>
      </c>
      <c r="F49">
        <v>4498.8</v>
      </c>
      <c r="G49">
        <v>129.19999999999999</v>
      </c>
      <c r="H49">
        <v>0</v>
      </c>
    </row>
    <row r="50" spans="1:8" ht="15" x14ac:dyDescent="0.25">
      <c r="A50" s="173" t="s">
        <v>342</v>
      </c>
      <c r="B50" t="s">
        <v>69</v>
      </c>
      <c r="C50">
        <v>3</v>
      </c>
      <c r="D50">
        <v>1.2</v>
      </c>
      <c r="E50">
        <v>14.5</v>
      </c>
      <c r="F50">
        <v>7.3</v>
      </c>
      <c r="G50">
        <v>0</v>
      </c>
      <c r="H50">
        <v>0</v>
      </c>
    </row>
    <row r="51" spans="1:8" ht="15" x14ac:dyDescent="0.25">
      <c r="A51" s="173" t="s">
        <v>343</v>
      </c>
      <c r="B51" t="s">
        <v>69</v>
      </c>
      <c r="C51">
        <v>0</v>
      </c>
      <c r="D51">
        <v>5</v>
      </c>
      <c r="E51">
        <v>16.600000000000001</v>
      </c>
      <c r="F51">
        <v>8.3000000000000007</v>
      </c>
      <c r="G51">
        <v>0</v>
      </c>
      <c r="H51">
        <v>0</v>
      </c>
    </row>
    <row r="52" spans="1:8" ht="15" x14ac:dyDescent="0.25">
      <c r="A52" s="173" t="s">
        <v>344</v>
      </c>
      <c r="B52" t="s">
        <v>69</v>
      </c>
      <c r="C52">
        <v>0</v>
      </c>
      <c r="D52">
        <v>0.5</v>
      </c>
      <c r="E52">
        <v>282.10000000000002</v>
      </c>
      <c r="F52">
        <v>95.2</v>
      </c>
      <c r="G52">
        <v>0</v>
      </c>
      <c r="H52">
        <v>0</v>
      </c>
    </row>
    <row r="53" spans="1:8" ht="15" x14ac:dyDescent="0.25">
      <c r="A53" s="173" t="s">
        <v>345</v>
      </c>
      <c r="B53" t="s">
        <v>69</v>
      </c>
      <c r="C53">
        <v>8</v>
      </c>
      <c r="D53">
        <v>16</v>
      </c>
      <c r="E53">
        <v>48.1</v>
      </c>
      <c r="F53">
        <v>41.6</v>
      </c>
      <c r="G53">
        <v>0</v>
      </c>
      <c r="H53">
        <v>0</v>
      </c>
    </row>
    <row r="54" spans="1:8" ht="15" x14ac:dyDescent="0.25">
      <c r="A54" s="173" t="s">
        <v>346</v>
      </c>
      <c r="B54" t="s">
        <v>69</v>
      </c>
      <c r="C54">
        <v>1.6</v>
      </c>
      <c r="D54">
        <v>13.7</v>
      </c>
      <c r="E54">
        <v>8.4</v>
      </c>
      <c r="F54">
        <v>43.7</v>
      </c>
      <c r="G54">
        <v>0</v>
      </c>
      <c r="H54">
        <v>0</v>
      </c>
    </row>
    <row r="55" spans="1:8" ht="15" x14ac:dyDescent="0.25">
      <c r="A55" s="173" t="s">
        <v>347</v>
      </c>
      <c r="B55" t="s">
        <v>69</v>
      </c>
      <c r="C55">
        <v>95</v>
      </c>
      <c r="D55">
        <v>0</v>
      </c>
      <c r="E55">
        <v>214.2</v>
      </c>
      <c r="F55">
        <v>43</v>
      </c>
      <c r="G55">
        <v>0</v>
      </c>
      <c r="H55">
        <v>0</v>
      </c>
    </row>
    <row r="56" spans="1:8" ht="15" x14ac:dyDescent="0.25">
      <c r="A56" s="173" t="s">
        <v>348</v>
      </c>
      <c r="B56" t="s">
        <v>69</v>
      </c>
      <c r="C56">
        <v>53.5</v>
      </c>
      <c r="D56">
        <v>111.3</v>
      </c>
      <c r="E56">
        <v>358.2</v>
      </c>
      <c r="F56">
        <v>387.6</v>
      </c>
      <c r="G56">
        <v>0</v>
      </c>
      <c r="H56">
        <v>0</v>
      </c>
    </row>
    <row r="57" spans="1:8" ht="15" x14ac:dyDescent="0.25">
      <c r="A57" s="173" t="s">
        <v>349</v>
      </c>
      <c r="B57" t="s">
        <v>69</v>
      </c>
      <c r="C57">
        <v>54.2</v>
      </c>
      <c r="D57">
        <v>28.5</v>
      </c>
      <c r="E57">
        <v>186.8</v>
      </c>
      <c r="F57">
        <v>171.8</v>
      </c>
      <c r="G57">
        <v>0</v>
      </c>
      <c r="H57">
        <v>0</v>
      </c>
    </row>
    <row r="58" spans="1:8" ht="15" x14ac:dyDescent="0.25">
      <c r="A58" s="173" t="s">
        <v>350</v>
      </c>
      <c r="B58" t="s">
        <v>69</v>
      </c>
      <c r="C58">
        <v>25</v>
      </c>
      <c r="D58">
        <v>0</v>
      </c>
      <c r="E58">
        <v>232.6</v>
      </c>
      <c r="F58">
        <v>121.6</v>
      </c>
      <c r="G58">
        <v>0</v>
      </c>
      <c r="H58">
        <v>0</v>
      </c>
    </row>
    <row r="59" spans="1:8" ht="15" x14ac:dyDescent="0.25">
      <c r="A59" s="173" t="s">
        <v>351</v>
      </c>
      <c r="B59" t="s">
        <v>69</v>
      </c>
      <c r="C59">
        <v>63.9</v>
      </c>
      <c r="D59">
        <v>190.4</v>
      </c>
      <c r="E59">
        <v>231.6</v>
      </c>
      <c r="F59">
        <v>236.6</v>
      </c>
      <c r="G59">
        <v>0</v>
      </c>
      <c r="H59">
        <v>0</v>
      </c>
    </row>
    <row r="60" spans="1:8" ht="15" x14ac:dyDescent="0.25">
      <c r="A60" s="173" t="s">
        <v>352</v>
      </c>
      <c r="B60" t="s">
        <v>69</v>
      </c>
      <c r="C60">
        <v>0</v>
      </c>
      <c r="D60">
        <v>0</v>
      </c>
      <c r="E60">
        <v>15.3</v>
      </c>
      <c r="F60">
        <v>21.7</v>
      </c>
      <c r="G60">
        <v>0</v>
      </c>
      <c r="H60">
        <v>0</v>
      </c>
    </row>
    <row r="61" spans="1:8" ht="15" x14ac:dyDescent="0.25">
      <c r="A61" s="173" t="s">
        <v>353</v>
      </c>
      <c r="B61" t="s">
        <v>69</v>
      </c>
      <c r="C61">
        <v>0</v>
      </c>
      <c r="D61">
        <v>0</v>
      </c>
      <c r="E61">
        <v>14.2</v>
      </c>
      <c r="F61">
        <v>121.7</v>
      </c>
      <c r="G61">
        <v>0</v>
      </c>
      <c r="H61">
        <v>0</v>
      </c>
    </row>
    <row r="62" spans="1:8" ht="15" x14ac:dyDescent="0.25">
      <c r="A62" s="173" t="s">
        <v>354</v>
      </c>
      <c r="B62" t="s">
        <v>69</v>
      </c>
      <c r="C62">
        <v>108.5</v>
      </c>
      <c r="D62">
        <v>94</v>
      </c>
      <c r="E62">
        <v>196.3</v>
      </c>
      <c r="F62">
        <v>180</v>
      </c>
      <c r="G62">
        <v>0</v>
      </c>
      <c r="H62">
        <v>0</v>
      </c>
    </row>
    <row r="63" spans="1:8" ht="15" x14ac:dyDescent="0.25">
      <c r="A63" s="173" t="s">
        <v>355</v>
      </c>
      <c r="B63" t="s">
        <v>69</v>
      </c>
      <c r="C63">
        <v>22</v>
      </c>
      <c r="D63">
        <v>42.5</v>
      </c>
      <c r="E63">
        <v>113.9</v>
      </c>
      <c r="F63">
        <v>92.8</v>
      </c>
      <c r="G63">
        <v>0</v>
      </c>
      <c r="H63">
        <v>0</v>
      </c>
    </row>
    <row r="64" spans="1:8" ht="15" x14ac:dyDescent="0.25">
      <c r="A64" s="173" t="s">
        <v>356</v>
      </c>
      <c r="B64" t="s">
        <v>69</v>
      </c>
      <c r="C64">
        <v>2.1</v>
      </c>
      <c r="D64">
        <v>12</v>
      </c>
      <c r="E64">
        <v>20.8</v>
      </c>
      <c r="F64">
        <v>29.5</v>
      </c>
      <c r="G64">
        <v>0</v>
      </c>
      <c r="H64">
        <v>0</v>
      </c>
    </row>
    <row r="65" spans="1:8" ht="15" x14ac:dyDescent="0.25">
      <c r="A65" s="173" t="s">
        <v>357</v>
      </c>
      <c r="B65" t="s">
        <v>69</v>
      </c>
      <c r="C65">
        <v>616.6</v>
      </c>
      <c r="D65">
        <v>732.3</v>
      </c>
      <c r="E65">
        <v>2028.8</v>
      </c>
      <c r="F65">
        <v>2161.4</v>
      </c>
      <c r="G65">
        <v>95.7</v>
      </c>
      <c r="H65">
        <v>0</v>
      </c>
    </row>
    <row r="66" spans="1:8" ht="15" x14ac:dyDescent="0.25">
      <c r="A66" s="173" t="s">
        <v>358</v>
      </c>
      <c r="B66" t="s">
        <v>69</v>
      </c>
      <c r="C66">
        <v>6</v>
      </c>
      <c r="D66">
        <v>4.5</v>
      </c>
      <c r="E66">
        <v>30.6</v>
      </c>
      <c r="F66">
        <v>82.3</v>
      </c>
      <c r="G66">
        <v>0</v>
      </c>
      <c r="H66">
        <v>0</v>
      </c>
    </row>
    <row r="67" spans="1:8" ht="15" x14ac:dyDescent="0.25">
      <c r="A67" s="173" t="s">
        <v>359</v>
      </c>
      <c r="B67" t="s">
        <v>69</v>
      </c>
      <c r="C67">
        <v>67.3</v>
      </c>
      <c r="D67">
        <v>21.5</v>
      </c>
      <c r="E67">
        <v>89.1</v>
      </c>
      <c r="F67">
        <v>72.3</v>
      </c>
      <c r="G67">
        <v>23.5</v>
      </c>
      <c r="H67">
        <v>0</v>
      </c>
    </row>
    <row r="68" spans="1:8" ht="15" x14ac:dyDescent="0.25">
      <c r="A68" s="173" t="s">
        <v>360</v>
      </c>
      <c r="B68" t="s">
        <v>69</v>
      </c>
      <c r="C68">
        <v>101</v>
      </c>
      <c r="D68">
        <v>176.1</v>
      </c>
      <c r="E68">
        <v>84.6</v>
      </c>
      <c r="F68">
        <v>156</v>
      </c>
      <c r="G68">
        <v>0</v>
      </c>
      <c r="H68">
        <v>0</v>
      </c>
    </row>
    <row r="69" spans="1:8" ht="15" x14ac:dyDescent="0.25">
      <c r="A69" s="173" t="s">
        <v>361</v>
      </c>
      <c r="B69" t="s">
        <v>69</v>
      </c>
      <c r="C69">
        <v>0</v>
      </c>
      <c r="D69">
        <v>123.1</v>
      </c>
      <c r="E69">
        <v>98.7</v>
      </c>
      <c r="F69">
        <v>120.8</v>
      </c>
      <c r="G69">
        <v>0</v>
      </c>
      <c r="H69">
        <v>0</v>
      </c>
    </row>
    <row r="70" spans="1:8" ht="15" x14ac:dyDescent="0.25">
      <c r="A70" s="173" t="s">
        <v>362</v>
      </c>
      <c r="B70" t="s">
        <v>69</v>
      </c>
      <c r="C70">
        <v>10</v>
      </c>
      <c r="D70">
        <v>30</v>
      </c>
      <c r="E70">
        <v>73.8</v>
      </c>
      <c r="F70">
        <v>76.599999999999994</v>
      </c>
      <c r="G70">
        <v>10</v>
      </c>
      <c r="H70">
        <v>0</v>
      </c>
    </row>
    <row r="71" spans="1:8" ht="15" x14ac:dyDescent="0.25">
      <c r="A71" s="173" t="s">
        <v>363</v>
      </c>
      <c r="B71" t="s">
        <v>69</v>
      </c>
      <c r="C71">
        <v>6</v>
      </c>
      <c r="D71">
        <v>0</v>
      </c>
      <c r="E71">
        <v>119.6</v>
      </c>
      <c r="F71">
        <v>227.1</v>
      </c>
      <c r="G71">
        <v>0</v>
      </c>
      <c r="H71">
        <v>0</v>
      </c>
    </row>
    <row r="72" spans="1:8" ht="15" x14ac:dyDescent="0.25">
      <c r="A72" s="173" t="s">
        <v>306</v>
      </c>
      <c r="B72" t="s">
        <v>67</v>
      </c>
      <c r="C72" t="s">
        <v>66</v>
      </c>
      <c r="D72" t="s">
        <v>67</v>
      </c>
      <c r="E72" t="s">
        <v>66</v>
      </c>
      <c r="F72" t="s">
        <v>66</v>
      </c>
      <c r="G72" t="s">
        <v>66</v>
      </c>
      <c r="H72" t="s">
        <v>68</v>
      </c>
    </row>
    <row r="73" spans="1:8" ht="15" x14ac:dyDescent="0.25">
      <c r="A73" s="173" t="s">
        <v>364</v>
      </c>
      <c r="B73" t="s">
        <v>69</v>
      </c>
      <c r="C73">
        <v>3647.5</v>
      </c>
      <c r="D73">
        <v>4254.1000000000004</v>
      </c>
      <c r="E73">
        <v>11164.6</v>
      </c>
      <c r="F73">
        <v>11698.4</v>
      </c>
      <c r="G73">
        <v>167.5</v>
      </c>
      <c r="H73">
        <v>0</v>
      </c>
    </row>
    <row r="74" spans="1:8" ht="15" x14ac:dyDescent="0.25">
      <c r="A74" s="173" t="s">
        <v>365</v>
      </c>
      <c r="B74" t="s">
        <v>69</v>
      </c>
      <c r="C74">
        <v>721.7</v>
      </c>
      <c r="D74">
        <v>575.70000000000005</v>
      </c>
      <c r="E74">
        <v>0</v>
      </c>
      <c r="F74">
        <v>0</v>
      </c>
      <c r="G74">
        <v>30</v>
      </c>
      <c r="H74">
        <v>0</v>
      </c>
    </row>
    <row r="75" spans="1:8" ht="15" x14ac:dyDescent="0.25">
      <c r="A75" s="173" t="s">
        <v>306</v>
      </c>
      <c r="B75" t="s">
        <v>67</v>
      </c>
      <c r="C75" t="s">
        <v>66</v>
      </c>
      <c r="D75" t="s">
        <v>67</v>
      </c>
      <c r="E75" t="s">
        <v>66</v>
      </c>
      <c r="F75" t="s">
        <v>66</v>
      </c>
      <c r="G75" t="s">
        <v>66</v>
      </c>
      <c r="H75" t="s">
        <v>68</v>
      </c>
    </row>
    <row r="76" spans="1:8" ht="15" x14ac:dyDescent="0.25">
      <c r="A76" s="173" t="s">
        <v>366</v>
      </c>
      <c r="B76" t="s">
        <v>367</v>
      </c>
      <c r="C76">
        <v>4369.2</v>
      </c>
      <c r="D76">
        <v>4829.8</v>
      </c>
      <c r="E76">
        <v>11164.6</v>
      </c>
      <c r="F76">
        <v>11698.4</v>
      </c>
      <c r="G76">
        <v>197.5</v>
      </c>
      <c r="H76">
        <v>0</v>
      </c>
    </row>
    <row r="77" spans="1:8" ht="15" x14ac:dyDescent="0.25">
      <c r="A77" s="173" t="s">
        <v>368</v>
      </c>
      <c r="B77" t="s">
        <v>369</v>
      </c>
      <c r="C77" t="s">
        <v>45</v>
      </c>
      <c r="D77" t="s">
        <v>45</v>
      </c>
      <c r="E77">
        <v>0</v>
      </c>
      <c r="F77">
        <v>0</v>
      </c>
      <c r="G77" t="s">
        <v>45</v>
      </c>
      <c r="H77" t="s">
        <v>45</v>
      </c>
    </row>
    <row r="78" spans="1:8" ht="15" x14ac:dyDescent="0.25">
      <c r="A78" s="173" t="s">
        <v>370</v>
      </c>
      <c r="B78" t="s">
        <v>69</v>
      </c>
      <c r="C78">
        <v>0</v>
      </c>
      <c r="D78">
        <v>0</v>
      </c>
      <c r="E78" t="s">
        <v>45</v>
      </c>
      <c r="F78" t="s">
        <v>45</v>
      </c>
      <c r="G78">
        <v>0</v>
      </c>
      <c r="H78">
        <v>0</v>
      </c>
    </row>
    <row r="79" spans="1:8" ht="15" x14ac:dyDescent="0.25">
      <c r="A79" s="173" t="s">
        <v>306</v>
      </c>
      <c r="B79" t="s">
        <v>67</v>
      </c>
      <c r="C79" t="s">
        <v>66</v>
      </c>
      <c r="D79" t="s">
        <v>67</v>
      </c>
      <c r="E79" t="s">
        <v>66</v>
      </c>
      <c r="F79" t="s">
        <v>66</v>
      </c>
      <c r="G79" t="s">
        <v>66</v>
      </c>
      <c r="H79" t="s">
        <v>68</v>
      </c>
    </row>
  </sheetData>
  <pageMargins left="0.7" right="0.7" top="0.75" bottom="0.75" header="0.3" footer="0.3"/>
  <pageSetup orientation="portrait" horizontalDpi="1200" verticalDpi="1200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8770D-7E42-4C00-8990-248C26174D71}">
  <dimension ref="A1:G79"/>
  <sheetViews>
    <sheetView topLeftCell="A52" workbookViewId="0">
      <selection activeCell="B7" sqref="B7"/>
    </sheetView>
  </sheetViews>
  <sheetFormatPr defaultRowHeight="13.2" x14ac:dyDescent="0.25"/>
  <cols>
    <col min="1" max="1" width="25.88671875" customWidth="1"/>
    <col min="2" max="2" width="13.44140625" customWidth="1"/>
    <col min="4" max="4" width="11.5546875" customWidth="1"/>
    <col min="5" max="5" width="10.5546875" customWidth="1"/>
    <col min="6" max="6" width="12.66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371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33</v>
      </c>
      <c r="C12">
        <v>0</v>
      </c>
      <c r="D12">
        <v>289.39999999999998</v>
      </c>
      <c r="E12">
        <v>218.8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71</v>
      </c>
      <c r="B14">
        <v>33</v>
      </c>
      <c r="C14">
        <v>0</v>
      </c>
      <c r="D14">
        <v>235.1</v>
      </c>
      <c r="E14">
        <v>190.1</v>
      </c>
      <c r="F14">
        <v>0</v>
      </c>
      <c r="G14">
        <v>0</v>
      </c>
    </row>
    <row r="15" spans="1:7" ht="15" x14ac:dyDescent="0.25">
      <c r="A15" s="173" t="s">
        <v>172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73" t="s">
        <v>73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569.1</v>
      </c>
      <c r="C20">
        <v>493.8</v>
      </c>
      <c r="D20">
        <v>1151</v>
      </c>
      <c r="E20">
        <v>1405.6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174</v>
      </c>
      <c r="C22">
        <v>158.6</v>
      </c>
      <c r="D22">
        <v>429.1</v>
      </c>
      <c r="E22">
        <v>555.6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65</v>
      </c>
      <c r="C24" t="s">
        <v>94</v>
      </c>
      <c r="D24">
        <v>682.2</v>
      </c>
      <c r="E24">
        <v>847.9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1425.8</v>
      </c>
      <c r="C26">
        <v>1360.7</v>
      </c>
      <c r="D26">
        <v>3050.1</v>
      </c>
      <c r="E26">
        <v>2919.4</v>
      </c>
      <c r="F26">
        <v>0.3</v>
      </c>
      <c r="G26">
        <v>0</v>
      </c>
    </row>
    <row r="27" spans="1:7" ht="15" x14ac:dyDescent="0.25">
      <c r="A27" s="173" t="s">
        <v>78</v>
      </c>
      <c r="B27">
        <v>5.6</v>
      </c>
      <c r="C27">
        <v>0</v>
      </c>
      <c r="D27">
        <v>1.9</v>
      </c>
      <c r="E27">
        <v>0</v>
      </c>
      <c r="F27">
        <v>0</v>
      </c>
      <c r="G27">
        <v>0</v>
      </c>
    </row>
    <row r="28" spans="1:7" ht="15" x14ac:dyDescent="0.25">
      <c r="A28" s="173" t="s">
        <v>79</v>
      </c>
      <c r="B28">
        <v>0.4</v>
      </c>
      <c r="C28">
        <v>1.1000000000000001</v>
      </c>
      <c r="D28">
        <v>1.5</v>
      </c>
      <c r="E28">
        <v>1.4</v>
      </c>
      <c r="F28">
        <v>0</v>
      </c>
      <c r="G28">
        <v>0</v>
      </c>
    </row>
    <row r="29" spans="1:7" ht="15" x14ac:dyDescent="0.25">
      <c r="A29" s="173" t="s">
        <v>80</v>
      </c>
      <c r="B29">
        <v>63</v>
      </c>
      <c r="C29">
        <v>0</v>
      </c>
      <c r="D29">
        <v>236.1</v>
      </c>
      <c r="E29">
        <v>67</v>
      </c>
      <c r="F29">
        <v>0</v>
      </c>
      <c r="G29">
        <v>0</v>
      </c>
    </row>
    <row r="30" spans="1:7" ht="15" x14ac:dyDescent="0.25">
      <c r="A30" s="173" t="s">
        <v>173</v>
      </c>
      <c r="B30">
        <v>200</v>
      </c>
      <c r="C30">
        <v>0</v>
      </c>
      <c r="D30">
        <v>157.5</v>
      </c>
      <c r="E30">
        <v>0</v>
      </c>
      <c r="F30">
        <v>0</v>
      </c>
      <c r="G30">
        <v>0</v>
      </c>
    </row>
    <row r="31" spans="1:7" ht="15" x14ac:dyDescent="0.25">
      <c r="A31" s="173" t="s">
        <v>81</v>
      </c>
      <c r="B31">
        <v>278.60000000000002</v>
      </c>
      <c r="C31">
        <v>222.5</v>
      </c>
      <c r="D31">
        <v>725.9</v>
      </c>
      <c r="E31">
        <v>763.8</v>
      </c>
      <c r="F31">
        <v>0.3</v>
      </c>
      <c r="G31">
        <v>0</v>
      </c>
    </row>
    <row r="32" spans="1:7" ht="15" x14ac:dyDescent="0.25">
      <c r="A32" s="173" t="s">
        <v>82</v>
      </c>
      <c r="B32">
        <v>4</v>
      </c>
      <c r="C32">
        <v>3.2</v>
      </c>
      <c r="D32">
        <v>38.799999999999997</v>
      </c>
      <c r="E32">
        <v>100.1</v>
      </c>
      <c r="F32">
        <v>0</v>
      </c>
      <c r="G32">
        <v>0</v>
      </c>
    </row>
    <row r="33" spans="1:7" ht="15" x14ac:dyDescent="0.25">
      <c r="A33" s="173" t="s">
        <v>83</v>
      </c>
      <c r="B33">
        <v>412.5</v>
      </c>
      <c r="C33">
        <v>809</v>
      </c>
      <c r="D33">
        <v>1282.3</v>
      </c>
      <c r="E33">
        <v>1638.3</v>
      </c>
      <c r="F33">
        <v>0</v>
      </c>
      <c r="G33">
        <v>0</v>
      </c>
    </row>
    <row r="34" spans="1:7" ht="15" x14ac:dyDescent="0.25">
      <c r="A34" s="173" t="s">
        <v>85</v>
      </c>
      <c r="B34">
        <v>0</v>
      </c>
      <c r="C34">
        <v>22</v>
      </c>
      <c r="D34">
        <v>22.3</v>
      </c>
      <c r="E34">
        <v>18.899999999999999</v>
      </c>
      <c r="F34">
        <v>0</v>
      </c>
      <c r="G34">
        <v>0</v>
      </c>
    </row>
    <row r="35" spans="1:7" ht="15" x14ac:dyDescent="0.25">
      <c r="A35" s="173" t="s">
        <v>86</v>
      </c>
      <c r="B35">
        <v>373.3</v>
      </c>
      <c r="C35">
        <v>229.4</v>
      </c>
      <c r="D35">
        <v>236.5</v>
      </c>
      <c r="E35">
        <v>229.6</v>
      </c>
      <c r="F35">
        <v>0</v>
      </c>
      <c r="G35">
        <v>0</v>
      </c>
    </row>
    <row r="36" spans="1:7" ht="15" x14ac:dyDescent="0.25">
      <c r="A36" s="173" t="s">
        <v>87</v>
      </c>
      <c r="B36">
        <v>25.2</v>
      </c>
      <c r="C36">
        <v>0</v>
      </c>
      <c r="D36">
        <v>1.9</v>
      </c>
      <c r="E36">
        <v>44</v>
      </c>
      <c r="F36">
        <v>0</v>
      </c>
      <c r="G36">
        <v>0</v>
      </c>
    </row>
    <row r="37" spans="1:7" ht="15" x14ac:dyDescent="0.25">
      <c r="A37" s="173" t="s">
        <v>88</v>
      </c>
      <c r="B37">
        <v>63.2</v>
      </c>
      <c r="C37">
        <v>73.5</v>
      </c>
      <c r="D37">
        <v>187.9</v>
      </c>
      <c r="E37">
        <v>56.4</v>
      </c>
      <c r="F37">
        <v>0</v>
      </c>
      <c r="G37">
        <v>0</v>
      </c>
    </row>
    <row r="38" spans="1:7" ht="15" x14ac:dyDescent="0.25">
      <c r="A38" s="173" t="s">
        <v>89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73" t="s">
        <v>69</v>
      </c>
    </row>
    <row r="40" spans="1:7" ht="15" x14ac:dyDescent="0.25">
      <c r="A40" s="173" t="s">
        <v>90</v>
      </c>
      <c r="B40">
        <v>121</v>
      </c>
      <c r="C40">
        <v>555</v>
      </c>
      <c r="D40">
        <v>835.8</v>
      </c>
      <c r="E40">
        <v>1097.0999999999999</v>
      </c>
      <c r="F40">
        <v>24</v>
      </c>
      <c r="G40">
        <v>0</v>
      </c>
    </row>
    <row r="41" spans="1:7" ht="15" x14ac:dyDescent="0.25">
      <c r="A41" s="173" t="s">
        <v>91</v>
      </c>
      <c r="B41">
        <v>60</v>
      </c>
      <c r="C41">
        <v>33</v>
      </c>
      <c r="D41">
        <v>51.5</v>
      </c>
      <c r="E41">
        <v>0</v>
      </c>
      <c r="F41">
        <v>0</v>
      </c>
      <c r="G41">
        <v>0</v>
      </c>
    </row>
    <row r="42" spans="1:7" ht="15" x14ac:dyDescent="0.25">
      <c r="A42" s="173" t="s">
        <v>92</v>
      </c>
      <c r="B42">
        <v>0</v>
      </c>
      <c r="C42">
        <v>0</v>
      </c>
      <c r="D42">
        <v>66</v>
      </c>
      <c r="E42">
        <v>0</v>
      </c>
      <c r="F42">
        <v>0</v>
      </c>
      <c r="G42">
        <v>0</v>
      </c>
    </row>
    <row r="43" spans="1:7" ht="15" x14ac:dyDescent="0.25">
      <c r="A43" s="173" t="s">
        <v>175</v>
      </c>
      <c r="B43">
        <v>0</v>
      </c>
      <c r="C43">
        <v>0</v>
      </c>
      <c r="D43">
        <v>46.6</v>
      </c>
      <c r="E43">
        <v>0</v>
      </c>
      <c r="F43">
        <v>0</v>
      </c>
      <c r="G43">
        <v>0</v>
      </c>
    </row>
    <row r="44" spans="1:7" ht="15" x14ac:dyDescent="0.25">
      <c r="A44" s="173" t="s">
        <v>93</v>
      </c>
      <c r="B44">
        <v>0</v>
      </c>
      <c r="C44">
        <v>0</v>
      </c>
      <c r="D44">
        <v>31.9</v>
      </c>
      <c r="E44">
        <v>0</v>
      </c>
      <c r="F44">
        <v>0</v>
      </c>
      <c r="G44">
        <v>0</v>
      </c>
    </row>
    <row r="45" spans="1:7" ht="15" x14ac:dyDescent="0.25">
      <c r="A45" s="173" t="s">
        <v>95</v>
      </c>
      <c r="B45">
        <v>0</v>
      </c>
      <c r="C45">
        <v>0</v>
      </c>
      <c r="D45">
        <v>2.7</v>
      </c>
      <c r="E45">
        <v>13.2</v>
      </c>
      <c r="F45">
        <v>0</v>
      </c>
      <c r="G45">
        <v>0</v>
      </c>
    </row>
    <row r="46" spans="1:7" ht="15" x14ac:dyDescent="0.25">
      <c r="A46" s="173" t="s">
        <v>96</v>
      </c>
      <c r="B46">
        <v>61</v>
      </c>
      <c r="C46">
        <v>522</v>
      </c>
      <c r="D46">
        <v>602.1</v>
      </c>
      <c r="E46">
        <v>1073.4000000000001</v>
      </c>
      <c r="F46">
        <v>24</v>
      </c>
      <c r="G46">
        <v>0</v>
      </c>
    </row>
    <row r="47" spans="1:7" ht="15" x14ac:dyDescent="0.25">
      <c r="A47" s="173" t="s">
        <v>97</v>
      </c>
      <c r="B47">
        <v>0</v>
      </c>
      <c r="C47">
        <v>0</v>
      </c>
      <c r="D47">
        <v>35.1</v>
      </c>
      <c r="E47">
        <v>10.5</v>
      </c>
      <c r="F47">
        <v>0</v>
      </c>
      <c r="G47">
        <v>0</v>
      </c>
    </row>
    <row r="48" spans="1:7" ht="15" x14ac:dyDescent="0.25">
      <c r="A48" s="173" t="s">
        <v>69</v>
      </c>
    </row>
    <row r="49" spans="1:7" ht="15" x14ac:dyDescent="0.25">
      <c r="A49" s="173" t="s">
        <v>98</v>
      </c>
      <c r="B49">
        <v>1130.4000000000001</v>
      </c>
      <c r="C49">
        <v>1644.8</v>
      </c>
      <c r="D49">
        <v>4418.2</v>
      </c>
      <c r="E49">
        <v>4262.6000000000004</v>
      </c>
      <c r="F49">
        <v>108.2</v>
      </c>
      <c r="G49">
        <v>0</v>
      </c>
    </row>
    <row r="50" spans="1:7" ht="15" x14ac:dyDescent="0.25">
      <c r="A50" s="173" t="s">
        <v>99</v>
      </c>
      <c r="B50">
        <v>6</v>
      </c>
      <c r="C50">
        <v>0</v>
      </c>
      <c r="D50">
        <v>11.5</v>
      </c>
      <c r="E50">
        <v>6.8</v>
      </c>
      <c r="F50">
        <v>0</v>
      </c>
      <c r="G50">
        <v>0</v>
      </c>
    </row>
    <row r="51" spans="1:7" ht="15" x14ac:dyDescent="0.25">
      <c r="A51" s="173" t="s">
        <v>100</v>
      </c>
      <c r="B51">
        <v>5.4</v>
      </c>
      <c r="C51">
        <v>5</v>
      </c>
      <c r="D51">
        <v>11</v>
      </c>
      <c r="E51">
        <v>8.3000000000000007</v>
      </c>
      <c r="F51">
        <v>0</v>
      </c>
      <c r="G51">
        <v>0</v>
      </c>
    </row>
    <row r="52" spans="1:7" ht="15" x14ac:dyDescent="0.25">
      <c r="A52" s="173" t="s">
        <v>101</v>
      </c>
      <c r="B52">
        <v>0</v>
      </c>
      <c r="C52">
        <v>45.5</v>
      </c>
      <c r="D52">
        <v>282.10000000000002</v>
      </c>
      <c r="E52">
        <v>49.5</v>
      </c>
      <c r="F52">
        <v>0</v>
      </c>
      <c r="G52">
        <v>0</v>
      </c>
    </row>
    <row r="53" spans="1:7" ht="15" x14ac:dyDescent="0.25">
      <c r="A53" s="173" t="s">
        <v>102</v>
      </c>
      <c r="B53">
        <v>8</v>
      </c>
      <c r="C53">
        <v>16</v>
      </c>
      <c r="D53">
        <v>48.1</v>
      </c>
      <c r="E53">
        <v>41.6</v>
      </c>
      <c r="F53">
        <v>0</v>
      </c>
      <c r="G53">
        <v>0</v>
      </c>
    </row>
    <row r="54" spans="1:7" ht="15" x14ac:dyDescent="0.25">
      <c r="A54" s="173" t="s">
        <v>103</v>
      </c>
      <c r="B54">
        <v>0.3</v>
      </c>
      <c r="C54">
        <v>13.8</v>
      </c>
      <c r="D54">
        <v>8.3000000000000007</v>
      </c>
      <c r="E54">
        <v>43.5</v>
      </c>
      <c r="F54">
        <v>0</v>
      </c>
      <c r="G54">
        <v>0</v>
      </c>
    </row>
    <row r="55" spans="1:7" ht="15" x14ac:dyDescent="0.25">
      <c r="A55" s="173" t="s">
        <v>104</v>
      </c>
      <c r="B55">
        <v>95</v>
      </c>
      <c r="C55">
        <v>0</v>
      </c>
      <c r="D55">
        <v>214.2</v>
      </c>
      <c r="E55">
        <v>43</v>
      </c>
      <c r="F55">
        <v>0</v>
      </c>
      <c r="G55">
        <v>0</v>
      </c>
    </row>
    <row r="56" spans="1:7" ht="15" x14ac:dyDescent="0.25">
      <c r="A56" s="173" t="s">
        <v>105</v>
      </c>
      <c r="B56">
        <v>53.5</v>
      </c>
      <c r="C56">
        <v>111.3</v>
      </c>
      <c r="D56">
        <v>358.2</v>
      </c>
      <c r="E56">
        <v>376.6</v>
      </c>
      <c r="F56">
        <v>0</v>
      </c>
      <c r="G56">
        <v>0</v>
      </c>
    </row>
    <row r="57" spans="1:7" ht="15" x14ac:dyDescent="0.25">
      <c r="A57" s="173" t="s">
        <v>106</v>
      </c>
      <c r="B57">
        <v>51.7</v>
      </c>
      <c r="C57">
        <v>25.1</v>
      </c>
      <c r="D57">
        <v>186.8</v>
      </c>
      <c r="E57">
        <v>156.30000000000001</v>
      </c>
      <c r="F57">
        <v>0</v>
      </c>
      <c r="G57">
        <v>0</v>
      </c>
    </row>
    <row r="58" spans="1:7" ht="15" x14ac:dyDescent="0.25">
      <c r="A58" s="173" t="s">
        <v>107</v>
      </c>
      <c r="B58">
        <v>25</v>
      </c>
      <c r="C58">
        <v>0</v>
      </c>
      <c r="D58">
        <v>232.6</v>
      </c>
      <c r="E58">
        <v>121.6</v>
      </c>
      <c r="F58">
        <v>0</v>
      </c>
      <c r="G58">
        <v>0</v>
      </c>
    </row>
    <row r="59" spans="1:7" ht="15" x14ac:dyDescent="0.25">
      <c r="A59" s="173" t="s">
        <v>109</v>
      </c>
      <c r="B59">
        <v>71.2</v>
      </c>
      <c r="C59">
        <v>157.6</v>
      </c>
      <c r="D59">
        <v>225.5</v>
      </c>
      <c r="E59">
        <v>202.8</v>
      </c>
      <c r="F59">
        <v>0</v>
      </c>
      <c r="G59">
        <v>0</v>
      </c>
    </row>
    <row r="60" spans="1:7" ht="15" x14ac:dyDescent="0.25">
      <c r="A60" s="173" t="s">
        <v>110</v>
      </c>
      <c r="B60">
        <v>0</v>
      </c>
      <c r="C60">
        <v>0</v>
      </c>
      <c r="D60">
        <v>15.3</v>
      </c>
      <c r="E60">
        <v>21.7</v>
      </c>
      <c r="F60">
        <v>0</v>
      </c>
      <c r="G60">
        <v>0</v>
      </c>
    </row>
    <row r="61" spans="1:7" ht="15" x14ac:dyDescent="0.25">
      <c r="A61" s="173" t="s">
        <v>111</v>
      </c>
      <c r="B61">
        <v>0</v>
      </c>
      <c r="C61">
        <v>0</v>
      </c>
      <c r="D61">
        <v>14.2</v>
      </c>
      <c r="E61">
        <v>121.7</v>
      </c>
      <c r="F61">
        <v>0</v>
      </c>
      <c r="G61">
        <v>0</v>
      </c>
    </row>
    <row r="62" spans="1:7" ht="15" x14ac:dyDescent="0.25">
      <c r="A62" s="173" t="s">
        <v>112</v>
      </c>
      <c r="B62">
        <v>68.5</v>
      </c>
      <c r="C62">
        <v>94</v>
      </c>
      <c r="D62">
        <v>196.3</v>
      </c>
      <c r="E62">
        <v>180</v>
      </c>
      <c r="F62">
        <v>0</v>
      </c>
      <c r="G62">
        <v>0</v>
      </c>
    </row>
    <row r="63" spans="1:7" ht="15" x14ac:dyDescent="0.25">
      <c r="A63" s="173" t="s">
        <v>113</v>
      </c>
      <c r="B63">
        <v>44</v>
      </c>
      <c r="C63">
        <v>42.5</v>
      </c>
      <c r="D63">
        <v>91.8</v>
      </c>
      <c r="E63">
        <v>92.8</v>
      </c>
      <c r="F63">
        <v>0</v>
      </c>
      <c r="G63">
        <v>0</v>
      </c>
    </row>
    <row r="64" spans="1:7" ht="15" x14ac:dyDescent="0.25">
      <c r="A64" s="173" t="s">
        <v>114</v>
      </c>
      <c r="B64">
        <v>3.7</v>
      </c>
      <c r="C64">
        <v>10</v>
      </c>
      <c r="D64">
        <v>19.100000000000001</v>
      </c>
      <c r="E64">
        <v>28.2</v>
      </c>
      <c r="F64">
        <v>0</v>
      </c>
      <c r="G64">
        <v>0</v>
      </c>
    </row>
    <row r="65" spans="1:7" ht="15" x14ac:dyDescent="0.25">
      <c r="A65" s="173" t="s">
        <v>115</v>
      </c>
      <c r="B65">
        <v>512.9</v>
      </c>
      <c r="C65">
        <v>796.3</v>
      </c>
      <c r="D65">
        <v>2008.4</v>
      </c>
      <c r="E65">
        <v>2062</v>
      </c>
      <c r="F65">
        <v>74.7</v>
      </c>
      <c r="G65">
        <v>0</v>
      </c>
    </row>
    <row r="66" spans="1:7" ht="15" x14ac:dyDescent="0.25">
      <c r="A66" s="173" t="s">
        <v>117</v>
      </c>
      <c r="B66">
        <v>6</v>
      </c>
      <c r="C66">
        <v>7</v>
      </c>
      <c r="D66">
        <v>30.6</v>
      </c>
      <c r="E66">
        <v>74.599999999999994</v>
      </c>
      <c r="F66">
        <v>0</v>
      </c>
      <c r="G66">
        <v>0</v>
      </c>
    </row>
    <row r="67" spans="1:7" ht="15" x14ac:dyDescent="0.25">
      <c r="A67" s="173" t="s">
        <v>118</v>
      </c>
      <c r="B67">
        <v>68.8</v>
      </c>
      <c r="C67">
        <v>0</v>
      </c>
      <c r="D67">
        <v>89.1</v>
      </c>
      <c r="E67">
        <v>72.3</v>
      </c>
      <c r="F67">
        <v>23.5</v>
      </c>
      <c r="G67">
        <v>0</v>
      </c>
    </row>
    <row r="68" spans="1:7" ht="15" x14ac:dyDescent="0.25">
      <c r="A68" s="173" t="s">
        <v>119</v>
      </c>
      <c r="B68">
        <v>94.5</v>
      </c>
      <c r="C68">
        <v>176.1</v>
      </c>
      <c r="D68">
        <v>84.6</v>
      </c>
      <c r="E68">
        <v>156</v>
      </c>
      <c r="F68">
        <v>0</v>
      </c>
      <c r="G68">
        <v>0</v>
      </c>
    </row>
    <row r="69" spans="1:7" ht="15" x14ac:dyDescent="0.25">
      <c r="A69" s="173" t="s">
        <v>120</v>
      </c>
      <c r="B69">
        <v>0</v>
      </c>
      <c r="C69">
        <v>107.9</v>
      </c>
      <c r="D69">
        <v>97</v>
      </c>
      <c r="E69">
        <v>106.3</v>
      </c>
      <c r="F69">
        <v>0</v>
      </c>
      <c r="G69">
        <v>0</v>
      </c>
    </row>
    <row r="70" spans="1:7" ht="15" x14ac:dyDescent="0.25">
      <c r="A70" s="173" t="s">
        <v>121</v>
      </c>
      <c r="B70">
        <v>10</v>
      </c>
      <c r="C70">
        <v>36.700000000000003</v>
      </c>
      <c r="D70">
        <v>73.8</v>
      </c>
      <c r="E70">
        <v>69.900000000000006</v>
      </c>
      <c r="F70">
        <v>10</v>
      </c>
      <c r="G70">
        <v>0</v>
      </c>
    </row>
    <row r="71" spans="1:7" ht="15" x14ac:dyDescent="0.25">
      <c r="A71" s="173" t="s">
        <v>122</v>
      </c>
      <c r="B71">
        <v>6</v>
      </c>
      <c r="C71">
        <v>0</v>
      </c>
      <c r="D71">
        <v>119.6</v>
      </c>
      <c r="E71">
        <v>227.1</v>
      </c>
      <c r="F71">
        <v>0</v>
      </c>
      <c r="G71">
        <v>0</v>
      </c>
    </row>
    <row r="72" spans="1:7" ht="15" x14ac:dyDescent="0.25">
      <c r="A72" s="173" t="s">
        <v>65</v>
      </c>
      <c r="B72" t="s">
        <v>66</v>
      </c>
      <c r="C72" t="s">
        <v>67</v>
      </c>
      <c r="D72" t="s">
        <v>66</v>
      </c>
      <c r="E72" t="s">
        <v>66</v>
      </c>
      <c r="F72" t="s">
        <v>66</v>
      </c>
      <c r="G72" t="s">
        <v>68</v>
      </c>
    </row>
    <row r="73" spans="1:7" ht="15" x14ac:dyDescent="0.25">
      <c r="A73" s="173" t="s">
        <v>123</v>
      </c>
      <c r="B73">
        <v>3518.3</v>
      </c>
      <c r="C73">
        <v>4213</v>
      </c>
      <c r="D73">
        <v>10855.7</v>
      </c>
      <c r="E73">
        <v>11307</v>
      </c>
      <c r="F73">
        <v>132.5</v>
      </c>
      <c r="G73">
        <v>0</v>
      </c>
    </row>
    <row r="74" spans="1:7" ht="15" x14ac:dyDescent="0.25">
      <c r="A74" s="173" t="s">
        <v>124</v>
      </c>
      <c r="B74">
        <v>686.7</v>
      </c>
      <c r="C74">
        <v>627.6</v>
      </c>
      <c r="D74">
        <v>0</v>
      </c>
      <c r="E74">
        <v>0</v>
      </c>
      <c r="F74">
        <v>30</v>
      </c>
      <c r="G74">
        <v>0</v>
      </c>
    </row>
    <row r="75" spans="1:7" ht="15" x14ac:dyDescent="0.25">
      <c r="A75" s="173" t="s">
        <v>65</v>
      </c>
      <c r="B75" t="s">
        <v>66</v>
      </c>
      <c r="C75" t="s">
        <v>67</v>
      </c>
      <c r="D75" t="s">
        <v>66</v>
      </c>
      <c r="E75" t="s">
        <v>66</v>
      </c>
      <c r="F75" t="s">
        <v>66</v>
      </c>
      <c r="G75" t="s">
        <v>68</v>
      </c>
    </row>
    <row r="76" spans="1:7" ht="15" x14ac:dyDescent="0.25">
      <c r="A76" s="173" t="s">
        <v>125</v>
      </c>
      <c r="B76">
        <v>4205</v>
      </c>
      <c r="C76">
        <v>4840.6000000000004</v>
      </c>
      <c r="D76">
        <v>10855.7</v>
      </c>
      <c r="E76">
        <v>11307</v>
      </c>
      <c r="F76">
        <v>162.5</v>
      </c>
      <c r="G76">
        <v>0</v>
      </c>
    </row>
    <row r="77" spans="1:7" ht="15" x14ac:dyDescent="0.25">
      <c r="A77" s="173" t="s">
        <v>126</v>
      </c>
      <c r="B77" t="s">
        <v>45</v>
      </c>
      <c r="C77" t="s">
        <v>45</v>
      </c>
      <c r="D77">
        <v>0</v>
      </c>
      <c r="E77">
        <v>0</v>
      </c>
      <c r="F77" t="s">
        <v>45</v>
      </c>
      <c r="G77" t="s">
        <v>45</v>
      </c>
    </row>
    <row r="78" spans="1:7" ht="15" x14ac:dyDescent="0.25">
      <c r="A78" s="173" t="s">
        <v>127</v>
      </c>
      <c r="B78">
        <v>0</v>
      </c>
      <c r="C78">
        <v>0</v>
      </c>
      <c r="D78" t="s">
        <v>45</v>
      </c>
      <c r="E78" t="s">
        <v>45</v>
      </c>
      <c r="F78">
        <v>0</v>
      </c>
      <c r="G78">
        <v>0</v>
      </c>
    </row>
    <row r="79" spans="1:7" ht="15" x14ac:dyDescent="0.25">
      <c r="A79" s="173" t="s">
        <v>65</v>
      </c>
      <c r="B79" t="s">
        <v>66</v>
      </c>
      <c r="C79" t="s">
        <v>67</v>
      </c>
      <c r="D79" t="s">
        <v>66</v>
      </c>
      <c r="E79" t="s">
        <v>66</v>
      </c>
      <c r="F79" t="s">
        <v>66</v>
      </c>
      <c r="G79" t="s">
        <v>68</v>
      </c>
    </row>
  </sheetData>
  <pageMargins left="0.7" right="0.7" top="0.75" bottom="0.75" header="0.3" footer="0.3"/>
  <pageSetup orientation="portrait" horizontalDpi="1200" verticalDpi="1200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DB8C6-CA32-48A5-B91C-BFBF224E2D02}">
  <dimension ref="A1:G80"/>
  <sheetViews>
    <sheetView topLeftCell="A22" workbookViewId="0">
      <selection activeCell="B7" sqref="B7"/>
    </sheetView>
  </sheetViews>
  <sheetFormatPr defaultRowHeight="13.2" x14ac:dyDescent="0.25"/>
  <cols>
    <col min="1" max="1" width="26.109375" customWidth="1"/>
    <col min="2" max="2" width="13.109375" customWidth="1"/>
    <col min="3" max="3" width="16" customWidth="1"/>
    <col min="4" max="4" width="13.6640625" customWidth="1"/>
    <col min="5" max="5" width="12.88671875" customWidth="1"/>
    <col min="6" max="6" width="13.33203125" customWidth="1"/>
    <col min="7" max="7" width="12.1093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372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33</v>
      </c>
      <c r="C12">
        <v>0</v>
      </c>
      <c r="D12">
        <v>270.5</v>
      </c>
      <c r="E12">
        <v>218.8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71</v>
      </c>
      <c r="B14">
        <v>33</v>
      </c>
      <c r="C14">
        <v>0</v>
      </c>
      <c r="D14">
        <v>216.2</v>
      </c>
      <c r="E14">
        <v>190.1</v>
      </c>
      <c r="F14">
        <v>0</v>
      </c>
      <c r="G14">
        <v>0</v>
      </c>
    </row>
    <row r="15" spans="1:7" ht="15" x14ac:dyDescent="0.25">
      <c r="A15" s="173" t="s">
        <v>172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73" t="s">
        <v>73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594.5</v>
      </c>
      <c r="C20">
        <v>527.4</v>
      </c>
      <c r="D20">
        <v>1124.8</v>
      </c>
      <c r="E20">
        <v>1345.3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180.7</v>
      </c>
      <c r="C22">
        <v>185.8</v>
      </c>
      <c r="D22">
        <v>422.1</v>
      </c>
      <c r="E22">
        <v>527.1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65</v>
      </c>
      <c r="C24" t="s">
        <v>94</v>
      </c>
      <c r="D24">
        <v>616.20000000000005</v>
      </c>
      <c r="E24">
        <v>847.9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1439.8</v>
      </c>
      <c r="C26">
        <v>1340.4</v>
      </c>
      <c r="D26">
        <v>3014.6</v>
      </c>
      <c r="E26">
        <v>2859.1</v>
      </c>
      <c r="F26">
        <v>0.3</v>
      </c>
      <c r="G26">
        <v>0</v>
      </c>
    </row>
    <row r="27" spans="1:7" ht="15" x14ac:dyDescent="0.25">
      <c r="A27" s="173" t="s">
        <v>78</v>
      </c>
      <c r="B27">
        <v>5.6</v>
      </c>
      <c r="C27">
        <v>0</v>
      </c>
      <c r="D27">
        <v>1.9</v>
      </c>
      <c r="E27">
        <v>0</v>
      </c>
      <c r="F27">
        <v>0</v>
      </c>
      <c r="G27">
        <v>0</v>
      </c>
    </row>
    <row r="28" spans="1:7" ht="15" x14ac:dyDescent="0.25">
      <c r="A28" s="173" t="s">
        <v>79</v>
      </c>
      <c r="B28">
        <v>0.4</v>
      </c>
      <c r="C28">
        <v>0.9</v>
      </c>
      <c r="D28">
        <v>1.5</v>
      </c>
      <c r="E28">
        <v>1.4</v>
      </c>
      <c r="F28">
        <v>0</v>
      </c>
      <c r="G28">
        <v>0</v>
      </c>
    </row>
    <row r="29" spans="1:7" ht="15" x14ac:dyDescent="0.25">
      <c r="A29" s="173" t="s">
        <v>80</v>
      </c>
      <c r="B29">
        <v>63</v>
      </c>
      <c r="C29">
        <v>59</v>
      </c>
      <c r="D29">
        <v>236.1</v>
      </c>
      <c r="E29">
        <v>6.7</v>
      </c>
      <c r="F29">
        <v>0</v>
      </c>
      <c r="G29">
        <v>0</v>
      </c>
    </row>
    <row r="30" spans="1:7" ht="15" x14ac:dyDescent="0.25">
      <c r="A30" s="173" t="s">
        <v>173</v>
      </c>
      <c r="B30">
        <v>200</v>
      </c>
      <c r="C30">
        <v>0</v>
      </c>
      <c r="D30">
        <v>157.5</v>
      </c>
      <c r="E30">
        <v>0</v>
      </c>
      <c r="F30">
        <v>0</v>
      </c>
      <c r="G30">
        <v>0</v>
      </c>
    </row>
    <row r="31" spans="1:7" ht="15" x14ac:dyDescent="0.25">
      <c r="A31" s="173" t="s">
        <v>81</v>
      </c>
      <c r="B31">
        <v>278.60000000000002</v>
      </c>
      <c r="C31">
        <v>214</v>
      </c>
      <c r="D31">
        <v>725.9</v>
      </c>
      <c r="E31">
        <v>763.8</v>
      </c>
      <c r="F31">
        <v>0.3</v>
      </c>
      <c r="G31">
        <v>0</v>
      </c>
    </row>
    <row r="32" spans="1:7" ht="15" x14ac:dyDescent="0.25">
      <c r="A32" s="173" t="s">
        <v>82</v>
      </c>
      <c r="B32">
        <v>3</v>
      </c>
      <c r="C32">
        <v>3.2</v>
      </c>
      <c r="D32">
        <v>38.799999999999997</v>
      </c>
      <c r="E32">
        <v>100.1</v>
      </c>
      <c r="F32">
        <v>0</v>
      </c>
      <c r="G32">
        <v>0</v>
      </c>
    </row>
    <row r="33" spans="1:7" ht="15" x14ac:dyDescent="0.25">
      <c r="A33" s="173" t="s">
        <v>83</v>
      </c>
      <c r="B33">
        <v>424.5</v>
      </c>
      <c r="C33">
        <v>759</v>
      </c>
      <c r="D33">
        <v>1247.0999999999999</v>
      </c>
      <c r="E33">
        <v>1638.3</v>
      </c>
      <c r="F33">
        <v>0</v>
      </c>
      <c r="G33">
        <v>0</v>
      </c>
    </row>
    <row r="34" spans="1:7" ht="15" x14ac:dyDescent="0.25">
      <c r="A34" s="173" t="s">
        <v>85</v>
      </c>
      <c r="B34">
        <v>0</v>
      </c>
      <c r="C34">
        <v>22</v>
      </c>
      <c r="D34">
        <v>22.3</v>
      </c>
      <c r="E34">
        <v>18.899999999999999</v>
      </c>
      <c r="F34">
        <v>0</v>
      </c>
      <c r="G34">
        <v>0</v>
      </c>
    </row>
    <row r="35" spans="1:7" ht="15" x14ac:dyDescent="0.25">
      <c r="A35" s="173" t="s">
        <v>86</v>
      </c>
      <c r="B35">
        <v>376.9</v>
      </c>
      <c r="C35">
        <v>208.9</v>
      </c>
      <c r="D35">
        <v>236.5</v>
      </c>
      <c r="E35">
        <v>229.6</v>
      </c>
      <c r="F35">
        <v>0</v>
      </c>
      <c r="G35">
        <v>0</v>
      </c>
    </row>
    <row r="36" spans="1:7" ht="15" x14ac:dyDescent="0.25">
      <c r="A36" s="173" t="s">
        <v>87</v>
      </c>
      <c r="B36">
        <v>25.3</v>
      </c>
      <c r="C36">
        <v>0</v>
      </c>
      <c r="D36">
        <v>1.8</v>
      </c>
      <c r="E36">
        <v>44</v>
      </c>
      <c r="F36">
        <v>0</v>
      </c>
      <c r="G36">
        <v>0</v>
      </c>
    </row>
    <row r="37" spans="1:7" ht="15" x14ac:dyDescent="0.25">
      <c r="A37" s="173" t="s">
        <v>88</v>
      </c>
      <c r="B37">
        <v>62.5</v>
      </c>
      <c r="C37">
        <v>73.5</v>
      </c>
      <c r="D37">
        <v>187.7</v>
      </c>
      <c r="E37">
        <v>56.4</v>
      </c>
      <c r="F37">
        <v>0</v>
      </c>
      <c r="G37">
        <v>0</v>
      </c>
    </row>
    <row r="38" spans="1:7" ht="15" x14ac:dyDescent="0.25">
      <c r="A38" s="173" t="s">
        <v>89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73" t="s">
        <v>69</v>
      </c>
    </row>
    <row r="40" spans="1:7" ht="15" x14ac:dyDescent="0.25">
      <c r="A40" s="173" t="s">
        <v>90</v>
      </c>
      <c r="B40">
        <v>121</v>
      </c>
      <c r="C40">
        <v>522</v>
      </c>
      <c r="D40">
        <v>828.1</v>
      </c>
      <c r="E40">
        <v>1097.0999999999999</v>
      </c>
      <c r="F40">
        <v>24</v>
      </c>
      <c r="G40">
        <v>0</v>
      </c>
    </row>
    <row r="41" spans="1:7" ht="15" x14ac:dyDescent="0.25">
      <c r="A41" s="173" t="s">
        <v>91</v>
      </c>
      <c r="B41">
        <v>60</v>
      </c>
      <c r="C41">
        <v>0</v>
      </c>
      <c r="D41">
        <v>51.5</v>
      </c>
      <c r="E41">
        <v>0</v>
      </c>
      <c r="F41">
        <v>0</v>
      </c>
      <c r="G41">
        <v>0</v>
      </c>
    </row>
    <row r="42" spans="1:7" ht="15" x14ac:dyDescent="0.25">
      <c r="A42" s="173" t="s">
        <v>92</v>
      </c>
      <c r="B42">
        <v>0</v>
      </c>
      <c r="C42">
        <v>0</v>
      </c>
      <c r="D42">
        <v>66</v>
      </c>
      <c r="E42">
        <v>0</v>
      </c>
      <c r="F42">
        <v>0</v>
      </c>
      <c r="G42">
        <v>0</v>
      </c>
    </row>
    <row r="43" spans="1:7" ht="15" x14ac:dyDescent="0.25">
      <c r="A43" s="173" t="s">
        <v>175</v>
      </c>
      <c r="B43">
        <v>0</v>
      </c>
      <c r="C43">
        <v>0</v>
      </c>
      <c r="D43">
        <v>46.6</v>
      </c>
      <c r="E43">
        <v>0</v>
      </c>
      <c r="F43">
        <v>0</v>
      </c>
      <c r="G43">
        <v>0</v>
      </c>
    </row>
    <row r="44" spans="1:7" ht="15" x14ac:dyDescent="0.25">
      <c r="A44" s="173" t="s">
        <v>93</v>
      </c>
      <c r="B44">
        <v>0</v>
      </c>
      <c r="C44">
        <v>0</v>
      </c>
      <c r="D44">
        <v>31.9</v>
      </c>
      <c r="E44">
        <v>0</v>
      </c>
      <c r="F44">
        <v>0</v>
      </c>
      <c r="G44">
        <v>0</v>
      </c>
    </row>
    <row r="45" spans="1:7" ht="15" x14ac:dyDescent="0.25">
      <c r="A45" s="173" t="s">
        <v>95</v>
      </c>
      <c r="B45">
        <v>0</v>
      </c>
      <c r="C45">
        <v>0</v>
      </c>
      <c r="D45">
        <v>2.7</v>
      </c>
      <c r="E45">
        <v>13.2</v>
      </c>
      <c r="F45">
        <v>0</v>
      </c>
      <c r="G45">
        <v>0</v>
      </c>
    </row>
    <row r="46" spans="1:7" ht="15" x14ac:dyDescent="0.25">
      <c r="A46" s="173" t="s">
        <v>96</v>
      </c>
      <c r="B46">
        <v>61</v>
      </c>
      <c r="C46">
        <v>522</v>
      </c>
      <c r="D46">
        <v>602.1</v>
      </c>
      <c r="E46">
        <v>1073.4000000000001</v>
      </c>
      <c r="F46">
        <v>24</v>
      </c>
      <c r="G46">
        <v>0</v>
      </c>
    </row>
    <row r="47" spans="1:7" ht="15" x14ac:dyDescent="0.25">
      <c r="A47" s="173" t="s">
        <v>97</v>
      </c>
      <c r="B47">
        <v>0</v>
      </c>
      <c r="C47">
        <v>0</v>
      </c>
      <c r="D47">
        <v>27.4</v>
      </c>
      <c r="E47">
        <v>10.5</v>
      </c>
      <c r="F47">
        <v>0</v>
      </c>
      <c r="G47">
        <v>0</v>
      </c>
    </row>
    <row r="48" spans="1:7" ht="15" x14ac:dyDescent="0.25">
      <c r="A48" s="173" t="s">
        <v>69</v>
      </c>
    </row>
    <row r="49" spans="1:7" ht="15" x14ac:dyDescent="0.25">
      <c r="A49" s="173" t="s">
        <v>98</v>
      </c>
      <c r="B49">
        <v>1144.0999999999999</v>
      </c>
      <c r="C49">
        <v>1638.8</v>
      </c>
      <c r="D49">
        <v>4385.8</v>
      </c>
      <c r="E49">
        <v>4153.3999999999996</v>
      </c>
      <c r="F49">
        <v>106.7</v>
      </c>
      <c r="G49">
        <v>0</v>
      </c>
    </row>
    <row r="50" spans="1:7" ht="15" x14ac:dyDescent="0.25">
      <c r="A50" s="173" t="s">
        <v>99</v>
      </c>
      <c r="B50">
        <v>6</v>
      </c>
      <c r="C50">
        <v>1.9</v>
      </c>
      <c r="D50">
        <v>11.5</v>
      </c>
      <c r="E50">
        <v>5.7</v>
      </c>
      <c r="F50">
        <v>0</v>
      </c>
      <c r="G50">
        <v>0</v>
      </c>
    </row>
    <row r="51" spans="1:7" ht="15" x14ac:dyDescent="0.25">
      <c r="A51" s="173" t="s">
        <v>100</v>
      </c>
      <c r="B51">
        <v>5.4</v>
      </c>
      <c r="C51">
        <v>0</v>
      </c>
      <c r="D51">
        <v>11</v>
      </c>
      <c r="E51">
        <v>8.3000000000000007</v>
      </c>
      <c r="F51">
        <v>0</v>
      </c>
      <c r="G51">
        <v>0</v>
      </c>
    </row>
    <row r="52" spans="1:7" ht="15" x14ac:dyDescent="0.25">
      <c r="A52" s="173" t="s">
        <v>101</v>
      </c>
      <c r="B52">
        <v>0</v>
      </c>
      <c r="C52">
        <v>45.5</v>
      </c>
      <c r="D52">
        <v>282.10000000000002</v>
      </c>
      <c r="E52">
        <v>49.5</v>
      </c>
      <c r="F52">
        <v>0</v>
      </c>
      <c r="G52">
        <v>0</v>
      </c>
    </row>
    <row r="53" spans="1:7" ht="15" x14ac:dyDescent="0.25">
      <c r="A53" s="173" t="s">
        <v>102</v>
      </c>
      <c r="B53">
        <v>8</v>
      </c>
      <c r="C53">
        <v>16</v>
      </c>
      <c r="D53">
        <v>48.1</v>
      </c>
      <c r="E53">
        <v>41.6</v>
      </c>
      <c r="F53">
        <v>0</v>
      </c>
      <c r="G53">
        <v>0</v>
      </c>
    </row>
    <row r="54" spans="1:7" ht="15" x14ac:dyDescent="0.25">
      <c r="A54" s="173" t="s">
        <v>103</v>
      </c>
      <c r="B54">
        <v>0.4</v>
      </c>
      <c r="C54">
        <v>10.3</v>
      </c>
      <c r="D54">
        <v>8.1999999999999993</v>
      </c>
      <c r="E54">
        <v>43.3</v>
      </c>
      <c r="F54">
        <v>0</v>
      </c>
      <c r="G54">
        <v>0</v>
      </c>
    </row>
    <row r="55" spans="1:7" ht="15" x14ac:dyDescent="0.25">
      <c r="A55" s="173" t="s">
        <v>104</v>
      </c>
      <c r="B55">
        <v>95</v>
      </c>
      <c r="C55">
        <v>0</v>
      </c>
      <c r="D55">
        <v>214.2</v>
      </c>
      <c r="E55">
        <v>43</v>
      </c>
      <c r="F55">
        <v>0</v>
      </c>
      <c r="G55">
        <v>0</v>
      </c>
    </row>
    <row r="56" spans="1:7" ht="15" x14ac:dyDescent="0.25">
      <c r="A56" s="173" t="s">
        <v>105</v>
      </c>
      <c r="B56">
        <v>53.5</v>
      </c>
      <c r="C56">
        <v>111.3</v>
      </c>
      <c r="D56">
        <v>358.2</v>
      </c>
      <c r="E56">
        <v>376.6</v>
      </c>
      <c r="F56">
        <v>0</v>
      </c>
      <c r="G56">
        <v>0</v>
      </c>
    </row>
    <row r="57" spans="1:7" ht="15" x14ac:dyDescent="0.25">
      <c r="A57" s="173" t="s">
        <v>106</v>
      </c>
      <c r="B57">
        <v>59</v>
      </c>
      <c r="C57">
        <v>25.1</v>
      </c>
      <c r="D57">
        <v>179</v>
      </c>
      <c r="E57">
        <v>156.30000000000001</v>
      </c>
      <c r="F57">
        <v>0</v>
      </c>
      <c r="G57">
        <v>0</v>
      </c>
    </row>
    <row r="58" spans="1:7" ht="15" x14ac:dyDescent="0.25">
      <c r="A58" s="173" t="s">
        <v>107</v>
      </c>
      <c r="B58">
        <v>21.5</v>
      </c>
      <c r="C58">
        <v>0</v>
      </c>
      <c r="D58">
        <v>232.6</v>
      </c>
      <c r="E58">
        <v>121.6</v>
      </c>
      <c r="F58">
        <v>0</v>
      </c>
      <c r="G58">
        <v>0</v>
      </c>
    </row>
    <row r="59" spans="1:7" ht="15" x14ac:dyDescent="0.25">
      <c r="A59" s="173" t="s">
        <v>108</v>
      </c>
      <c r="B59">
        <v>0</v>
      </c>
      <c r="C59">
        <v>11.5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173" t="s">
        <v>109</v>
      </c>
      <c r="B60">
        <v>71.2</v>
      </c>
      <c r="C60">
        <v>138.1</v>
      </c>
      <c r="D60">
        <v>225.5</v>
      </c>
      <c r="E60">
        <v>202.8</v>
      </c>
      <c r="F60">
        <v>0</v>
      </c>
      <c r="G60">
        <v>0</v>
      </c>
    </row>
    <row r="61" spans="1:7" ht="15" x14ac:dyDescent="0.25">
      <c r="A61" s="173" t="s">
        <v>110</v>
      </c>
      <c r="B61">
        <v>0</v>
      </c>
      <c r="C61">
        <v>0</v>
      </c>
      <c r="D61">
        <v>15.3</v>
      </c>
      <c r="E61">
        <v>21.7</v>
      </c>
      <c r="F61">
        <v>0</v>
      </c>
      <c r="G61">
        <v>0</v>
      </c>
    </row>
    <row r="62" spans="1:7" ht="15" x14ac:dyDescent="0.25">
      <c r="A62" s="173" t="s">
        <v>111</v>
      </c>
      <c r="B62">
        <v>0</v>
      </c>
      <c r="C62">
        <v>0</v>
      </c>
      <c r="D62">
        <v>14.2</v>
      </c>
      <c r="E62">
        <v>109.7</v>
      </c>
      <c r="F62">
        <v>0</v>
      </c>
      <c r="G62">
        <v>0</v>
      </c>
    </row>
    <row r="63" spans="1:7" ht="15" x14ac:dyDescent="0.25">
      <c r="A63" s="173" t="s">
        <v>112</v>
      </c>
      <c r="B63">
        <v>68.5</v>
      </c>
      <c r="C63">
        <v>94</v>
      </c>
      <c r="D63">
        <v>196.3</v>
      </c>
      <c r="E63">
        <v>180</v>
      </c>
      <c r="F63">
        <v>0</v>
      </c>
      <c r="G63">
        <v>0</v>
      </c>
    </row>
    <row r="64" spans="1:7" ht="15" x14ac:dyDescent="0.25">
      <c r="A64" s="173" t="s">
        <v>113</v>
      </c>
      <c r="B64">
        <v>44</v>
      </c>
      <c r="C64">
        <v>20.5</v>
      </c>
      <c r="D64">
        <v>91.8</v>
      </c>
      <c r="E64">
        <v>92.8</v>
      </c>
      <c r="F64">
        <v>0</v>
      </c>
      <c r="G64">
        <v>0</v>
      </c>
    </row>
    <row r="65" spans="1:7" ht="15" x14ac:dyDescent="0.25">
      <c r="A65" s="173" t="s">
        <v>114</v>
      </c>
      <c r="B65">
        <v>3.7</v>
      </c>
      <c r="C65">
        <v>11.6</v>
      </c>
      <c r="D65">
        <v>19.100000000000001</v>
      </c>
      <c r="E65">
        <v>25.7</v>
      </c>
      <c r="F65">
        <v>0</v>
      </c>
      <c r="G65">
        <v>0</v>
      </c>
    </row>
    <row r="66" spans="1:7" ht="15" x14ac:dyDescent="0.25">
      <c r="A66" s="173" t="s">
        <v>115</v>
      </c>
      <c r="B66">
        <v>531.70000000000005</v>
      </c>
      <c r="C66">
        <v>810.1</v>
      </c>
      <c r="D66">
        <v>1984</v>
      </c>
      <c r="E66">
        <v>2005.8</v>
      </c>
      <c r="F66">
        <v>74.7</v>
      </c>
      <c r="G66">
        <v>0</v>
      </c>
    </row>
    <row r="67" spans="1:7" ht="15" x14ac:dyDescent="0.25">
      <c r="A67" s="173" t="s">
        <v>117</v>
      </c>
      <c r="B67">
        <v>6</v>
      </c>
      <c r="C67">
        <v>37</v>
      </c>
      <c r="D67">
        <v>30.6</v>
      </c>
      <c r="E67">
        <v>41.6</v>
      </c>
      <c r="F67">
        <v>0</v>
      </c>
      <c r="G67">
        <v>0</v>
      </c>
    </row>
    <row r="68" spans="1:7" ht="15" x14ac:dyDescent="0.25">
      <c r="A68" s="173" t="s">
        <v>118</v>
      </c>
      <c r="B68">
        <v>62.8</v>
      </c>
      <c r="C68">
        <v>0</v>
      </c>
      <c r="D68">
        <v>89.1</v>
      </c>
      <c r="E68">
        <v>72.3</v>
      </c>
      <c r="F68">
        <v>22</v>
      </c>
      <c r="G68">
        <v>0</v>
      </c>
    </row>
    <row r="69" spans="1:7" ht="15" x14ac:dyDescent="0.25">
      <c r="A69" s="173" t="s">
        <v>119</v>
      </c>
      <c r="B69">
        <v>91.5</v>
      </c>
      <c r="C69">
        <v>166</v>
      </c>
      <c r="D69">
        <v>84.6</v>
      </c>
      <c r="E69">
        <v>156</v>
      </c>
      <c r="F69">
        <v>0</v>
      </c>
      <c r="G69">
        <v>0</v>
      </c>
    </row>
    <row r="70" spans="1:7" ht="15" x14ac:dyDescent="0.25">
      <c r="A70" s="173" t="s">
        <v>120</v>
      </c>
      <c r="B70">
        <v>0</v>
      </c>
      <c r="C70">
        <v>99</v>
      </c>
      <c r="D70">
        <v>97</v>
      </c>
      <c r="E70">
        <v>106.3</v>
      </c>
      <c r="F70">
        <v>0</v>
      </c>
      <c r="G70">
        <v>0</v>
      </c>
    </row>
    <row r="71" spans="1:7" ht="15" x14ac:dyDescent="0.25">
      <c r="A71" s="173" t="s">
        <v>121</v>
      </c>
      <c r="B71">
        <v>10</v>
      </c>
      <c r="C71">
        <v>41</v>
      </c>
      <c r="D71">
        <v>73.8</v>
      </c>
      <c r="E71">
        <v>65.599999999999994</v>
      </c>
      <c r="F71">
        <v>10</v>
      </c>
      <c r="G71">
        <v>0</v>
      </c>
    </row>
    <row r="72" spans="1:7" ht="15" x14ac:dyDescent="0.25">
      <c r="A72" s="173" t="s">
        <v>122</v>
      </c>
      <c r="B72">
        <v>6</v>
      </c>
      <c r="C72">
        <v>0</v>
      </c>
      <c r="D72">
        <v>119.6</v>
      </c>
      <c r="E72">
        <v>227.1</v>
      </c>
      <c r="F72">
        <v>0</v>
      </c>
      <c r="G72">
        <v>0</v>
      </c>
    </row>
    <row r="73" spans="1:7" ht="15" x14ac:dyDescent="0.25">
      <c r="A73" s="173" t="s">
        <v>65</v>
      </c>
      <c r="B73" t="s">
        <v>66</v>
      </c>
      <c r="C73" t="s">
        <v>67</v>
      </c>
      <c r="D73" t="s">
        <v>66</v>
      </c>
      <c r="E73" t="s">
        <v>66</v>
      </c>
      <c r="F73" t="s">
        <v>66</v>
      </c>
      <c r="G73" t="s">
        <v>68</v>
      </c>
    </row>
    <row r="74" spans="1:7" ht="15" x14ac:dyDescent="0.25">
      <c r="A74" s="173" t="s">
        <v>123</v>
      </c>
      <c r="B74">
        <v>3578.1</v>
      </c>
      <c r="C74">
        <v>4214.5</v>
      </c>
      <c r="D74">
        <v>10662.1</v>
      </c>
      <c r="E74">
        <v>11048.6</v>
      </c>
      <c r="F74">
        <v>131</v>
      </c>
      <c r="G74">
        <v>0</v>
      </c>
    </row>
    <row r="75" spans="1:7" ht="15" x14ac:dyDescent="0.25">
      <c r="A75" s="173" t="s">
        <v>124</v>
      </c>
      <c r="B75">
        <v>729.7</v>
      </c>
      <c r="C75">
        <v>620</v>
      </c>
      <c r="D75">
        <v>0</v>
      </c>
      <c r="E75">
        <v>0</v>
      </c>
      <c r="F75">
        <v>30</v>
      </c>
      <c r="G75">
        <v>0</v>
      </c>
    </row>
    <row r="76" spans="1:7" ht="15" x14ac:dyDescent="0.25">
      <c r="A76" s="173" t="s">
        <v>65</v>
      </c>
      <c r="B76" t="s">
        <v>66</v>
      </c>
      <c r="C76" t="s">
        <v>67</v>
      </c>
      <c r="D76" t="s">
        <v>66</v>
      </c>
      <c r="E76" t="s">
        <v>66</v>
      </c>
      <c r="F76" t="s">
        <v>66</v>
      </c>
      <c r="G76" t="s">
        <v>68</v>
      </c>
    </row>
    <row r="77" spans="1:7" ht="15" x14ac:dyDescent="0.25">
      <c r="A77" s="173" t="s">
        <v>125</v>
      </c>
      <c r="B77">
        <v>4307.8</v>
      </c>
      <c r="C77">
        <v>4834.5</v>
      </c>
      <c r="D77">
        <v>10662.1</v>
      </c>
      <c r="E77">
        <v>11048.6</v>
      </c>
      <c r="F77">
        <v>161</v>
      </c>
      <c r="G77">
        <v>0</v>
      </c>
    </row>
    <row r="78" spans="1:7" ht="15" x14ac:dyDescent="0.25">
      <c r="A78" s="173" t="s">
        <v>126</v>
      </c>
      <c r="B78" t="s">
        <v>45</v>
      </c>
      <c r="C78" t="s">
        <v>45</v>
      </c>
      <c r="D78">
        <v>0</v>
      </c>
      <c r="E78">
        <v>0</v>
      </c>
      <c r="F78" t="s">
        <v>45</v>
      </c>
      <c r="G78" t="s">
        <v>45</v>
      </c>
    </row>
    <row r="79" spans="1:7" ht="15" x14ac:dyDescent="0.25">
      <c r="A79" s="173" t="s">
        <v>127</v>
      </c>
      <c r="B79">
        <v>0</v>
      </c>
      <c r="C79">
        <v>0</v>
      </c>
      <c r="D79" t="s">
        <v>45</v>
      </c>
      <c r="E79" t="s">
        <v>45</v>
      </c>
      <c r="F79">
        <v>0</v>
      </c>
      <c r="G79">
        <v>0</v>
      </c>
    </row>
    <row r="80" spans="1:7" ht="15" x14ac:dyDescent="0.25">
      <c r="A80" s="173" t="s">
        <v>65</v>
      </c>
      <c r="B80" t="s">
        <v>66</v>
      </c>
      <c r="C80" t="s">
        <v>67</v>
      </c>
      <c r="D80" t="s">
        <v>66</v>
      </c>
      <c r="E80" t="s">
        <v>66</v>
      </c>
      <c r="F80" t="s">
        <v>66</v>
      </c>
      <c r="G80" t="s">
        <v>68</v>
      </c>
    </row>
  </sheetData>
  <pageMargins left="0.7" right="0.7" top="0.75" bottom="0.75" header="0.3" footer="0.3"/>
  <pageSetup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98869-6B7E-4DCB-9510-768D90B3FB07}">
  <dimension ref="A1:G80"/>
  <sheetViews>
    <sheetView topLeftCell="A46" workbookViewId="0">
      <selection activeCell="B7" sqref="B7"/>
    </sheetView>
  </sheetViews>
  <sheetFormatPr defaultRowHeight="13.2" x14ac:dyDescent="0.25"/>
  <cols>
    <col min="1" max="1" width="25.6640625" customWidth="1"/>
    <col min="2" max="2" width="12.33203125" customWidth="1"/>
    <col min="4" max="4" width="11.5546875" customWidth="1"/>
    <col min="5" max="5" width="11.88671875" customWidth="1"/>
    <col min="6" max="6" width="12.5546875" customWidth="1"/>
    <col min="7" max="7" width="10.55468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373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33</v>
      </c>
      <c r="C12">
        <v>0</v>
      </c>
      <c r="D12">
        <v>270.5</v>
      </c>
      <c r="E12">
        <v>203.4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71</v>
      </c>
      <c r="B14">
        <v>33</v>
      </c>
      <c r="C14">
        <v>0</v>
      </c>
      <c r="D14">
        <v>216.2</v>
      </c>
      <c r="E14">
        <v>174.6</v>
      </c>
      <c r="F14">
        <v>0</v>
      </c>
      <c r="G14">
        <v>0</v>
      </c>
    </row>
    <row r="15" spans="1:7" ht="15" x14ac:dyDescent="0.25">
      <c r="A15" s="173" t="s">
        <v>172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73" t="s">
        <v>73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594.5</v>
      </c>
      <c r="C20">
        <v>559.20000000000005</v>
      </c>
      <c r="D20">
        <v>1124.8</v>
      </c>
      <c r="E20">
        <v>1313.2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180.7</v>
      </c>
      <c r="C22">
        <v>206.6</v>
      </c>
      <c r="D22">
        <v>422.1</v>
      </c>
      <c r="E22">
        <v>505.2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0</v>
      </c>
      <c r="C24">
        <v>0.2</v>
      </c>
      <c r="D24">
        <v>616.20000000000005</v>
      </c>
      <c r="E24">
        <v>847.9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1386.9</v>
      </c>
      <c r="C26">
        <v>1380.5</v>
      </c>
      <c r="D26">
        <v>3014.5</v>
      </c>
      <c r="E26">
        <v>2814</v>
      </c>
      <c r="F26">
        <v>0.3</v>
      </c>
      <c r="G26">
        <v>0</v>
      </c>
    </row>
    <row r="27" spans="1:7" ht="15" x14ac:dyDescent="0.25">
      <c r="A27" s="173" t="s">
        <v>78</v>
      </c>
      <c r="B27">
        <v>5.6</v>
      </c>
      <c r="C27">
        <v>0</v>
      </c>
      <c r="D27">
        <v>1.9</v>
      </c>
      <c r="E27">
        <v>0</v>
      </c>
      <c r="F27">
        <v>0</v>
      </c>
      <c r="G27">
        <v>0</v>
      </c>
    </row>
    <row r="28" spans="1:7" ht="15" x14ac:dyDescent="0.25">
      <c r="A28" s="173" t="s">
        <v>79</v>
      </c>
      <c r="B28">
        <v>0.4</v>
      </c>
      <c r="C28">
        <v>0.9</v>
      </c>
      <c r="D28">
        <v>1.5</v>
      </c>
      <c r="E28">
        <v>1.4</v>
      </c>
      <c r="F28">
        <v>0</v>
      </c>
      <c r="G28">
        <v>0</v>
      </c>
    </row>
    <row r="29" spans="1:7" ht="15" x14ac:dyDescent="0.25">
      <c r="A29" s="173" t="s">
        <v>80</v>
      </c>
      <c r="B29">
        <v>63</v>
      </c>
      <c r="C29">
        <v>59.2</v>
      </c>
      <c r="D29">
        <v>236.1</v>
      </c>
      <c r="E29">
        <v>6.5</v>
      </c>
      <c r="F29">
        <v>0</v>
      </c>
      <c r="G29">
        <v>0</v>
      </c>
    </row>
    <row r="30" spans="1:7" ht="15" x14ac:dyDescent="0.25">
      <c r="A30" s="173" t="s">
        <v>173</v>
      </c>
      <c r="B30">
        <v>200</v>
      </c>
      <c r="C30">
        <v>0</v>
      </c>
      <c r="D30">
        <v>157.5</v>
      </c>
      <c r="E30">
        <v>0</v>
      </c>
      <c r="F30">
        <v>0</v>
      </c>
      <c r="G30">
        <v>0</v>
      </c>
    </row>
    <row r="31" spans="1:7" ht="15" x14ac:dyDescent="0.25">
      <c r="A31" s="173" t="s">
        <v>81</v>
      </c>
      <c r="B31">
        <v>278.60000000000002</v>
      </c>
      <c r="C31">
        <v>214</v>
      </c>
      <c r="D31">
        <v>725.9</v>
      </c>
      <c r="E31">
        <v>763.8</v>
      </c>
      <c r="F31">
        <v>0.3</v>
      </c>
      <c r="G31">
        <v>0</v>
      </c>
    </row>
    <row r="32" spans="1:7" ht="15" x14ac:dyDescent="0.25">
      <c r="A32" s="173" t="s">
        <v>82</v>
      </c>
      <c r="B32">
        <v>3</v>
      </c>
      <c r="C32">
        <v>3.2</v>
      </c>
      <c r="D32">
        <v>38.799999999999997</v>
      </c>
      <c r="E32">
        <v>100.1</v>
      </c>
      <c r="F32">
        <v>0</v>
      </c>
      <c r="G32">
        <v>0</v>
      </c>
    </row>
    <row r="33" spans="1:7" ht="15" x14ac:dyDescent="0.25">
      <c r="A33" s="173" t="s">
        <v>83</v>
      </c>
      <c r="B33">
        <v>467.5</v>
      </c>
      <c r="C33">
        <v>800.5</v>
      </c>
      <c r="D33">
        <v>1247.0999999999999</v>
      </c>
      <c r="E33">
        <v>1594.7</v>
      </c>
      <c r="F33">
        <v>0</v>
      </c>
      <c r="G33">
        <v>0</v>
      </c>
    </row>
    <row r="34" spans="1:7" ht="15" x14ac:dyDescent="0.25">
      <c r="A34" s="173" t="s">
        <v>85</v>
      </c>
      <c r="B34">
        <v>0</v>
      </c>
      <c r="C34">
        <v>22</v>
      </c>
      <c r="D34">
        <v>22.3</v>
      </c>
      <c r="E34">
        <v>18.899999999999999</v>
      </c>
      <c r="F34">
        <v>0</v>
      </c>
      <c r="G34">
        <v>0</v>
      </c>
    </row>
    <row r="35" spans="1:7" ht="15" x14ac:dyDescent="0.25">
      <c r="A35" s="173" t="s">
        <v>86</v>
      </c>
      <c r="B35">
        <v>323.89999999999998</v>
      </c>
      <c r="C35">
        <v>206.9</v>
      </c>
      <c r="D35">
        <v>236.5</v>
      </c>
      <c r="E35">
        <v>228.6</v>
      </c>
      <c r="F35">
        <v>0</v>
      </c>
      <c r="G35">
        <v>0</v>
      </c>
    </row>
    <row r="36" spans="1:7" ht="15" x14ac:dyDescent="0.25">
      <c r="A36" s="173" t="s">
        <v>87</v>
      </c>
      <c r="B36">
        <v>25.4</v>
      </c>
      <c r="C36">
        <v>0</v>
      </c>
      <c r="D36">
        <v>1.7</v>
      </c>
      <c r="E36">
        <v>44</v>
      </c>
      <c r="F36">
        <v>0</v>
      </c>
      <c r="G36">
        <v>0</v>
      </c>
    </row>
    <row r="37" spans="1:7" ht="15" x14ac:dyDescent="0.25">
      <c r="A37" s="173" t="s">
        <v>88</v>
      </c>
      <c r="B37">
        <v>19.5</v>
      </c>
      <c r="C37">
        <v>73.900000000000006</v>
      </c>
      <c r="D37">
        <v>187.7</v>
      </c>
      <c r="E37">
        <v>56</v>
      </c>
      <c r="F37">
        <v>0</v>
      </c>
      <c r="G37">
        <v>0</v>
      </c>
    </row>
    <row r="38" spans="1:7" ht="15" x14ac:dyDescent="0.25">
      <c r="A38" s="173" t="s">
        <v>89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73" t="s">
        <v>69</v>
      </c>
    </row>
    <row r="40" spans="1:7" ht="15" x14ac:dyDescent="0.25">
      <c r="A40" s="173" t="s">
        <v>90</v>
      </c>
      <c r="B40">
        <v>145</v>
      </c>
      <c r="C40">
        <v>574.79999999999995</v>
      </c>
      <c r="D40">
        <v>828.1</v>
      </c>
      <c r="E40">
        <v>1044.2</v>
      </c>
      <c r="F40">
        <v>0</v>
      </c>
      <c r="G40">
        <v>0</v>
      </c>
    </row>
    <row r="41" spans="1:7" ht="15" x14ac:dyDescent="0.25">
      <c r="A41" s="173" t="s">
        <v>91</v>
      </c>
      <c r="B41">
        <v>60</v>
      </c>
      <c r="C41">
        <v>0</v>
      </c>
      <c r="D41">
        <v>51.5</v>
      </c>
      <c r="E41">
        <v>0</v>
      </c>
      <c r="F41">
        <v>0</v>
      </c>
      <c r="G41">
        <v>0</v>
      </c>
    </row>
    <row r="42" spans="1:7" ht="15" x14ac:dyDescent="0.25">
      <c r="A42" s="173" t="s">
        <v>92</v>
      </c>
      <c r="B42">
        <v>0</v>
      </c>
      <c r="C42">
        <v>0</v>
      </c>
      <c r="D42">
        <v>66</v>
      </c>
      <c r="E42">
        <v>0</v>
      </c>
      <c r="F42">
        <v>0</v>
      </c>
      <c r="G42">
        <v>0</v>
      </c>
    </row>
    <row r="43" spans="1:7" ht="15" x14ac:dyDescent="0.25">
      <c r="A43" s="173" t="s">
        <v>175</v>
      </c>
      <c r="B43">
        <v>0</v>
      </c>
      <c r="C43">
        <v>0</v>
      </c>
      <c r="D43">
        <v>46.6</v>
      </c>
      <c r="E43">
        <v>0</v>
      </c>
      <c r="F43">
        <v>0</v>
      </c>
      <c r="G43">
        <v>0</v>
      </c>
    </row>
    <row r="44" spans="1:7" ht="15" x14ac:dyDescent="0.25">
      <c r="A44" s="173" t="s">
        <v>93</v>
      </c>
      <c r="B44">
        <v>0</v>
      </c>
      <c r="C44">
        <v>0</v>
      </c>
      <c r="D44">
        <v>31.9</v>
      </c>
      <c r="E44">
        <v>0</v>
      </c>
      <c r="F44">
        <v>0</v>
      </c>
      <c r="G44">
        <v>0</v>
      </c>
    </row>
    <row r="45" spans="1:7" ht="15" x14ac:dyDescent="0.25">
      <c r="A45" s="173" t="s">
        <v>95</v>
      </c>
      <c r="B45">
        <v>0</v>
      </c>
      <c r="C45">
        <v>0</v>
      </c>
      <c r="D45">
        <v>2.7</v>
      </c>
      <c r="E45">
        <v>13.2</v>
      </c>
      <c r="F45">
        <v>0</v>
      </c>
      <c r="G45">
        <v>0</v>
      </c>
    </row>
    <row r="46" spans="1:7" ht="15" x14ac:dyDescent="0.25">
      <c r="A46" s="173" t="s">
        <v>96</v>
      </c>
      <c r="B46">
        <v>85</v>
      </c>
      <c r="C46">
        <v>574.79999999999995</v>
      </c>
      <c r="D46">
        <v>602.1</v>
      </c>
      <c r="E46">
        <v>1020.5</v>
      </c>
      <c r="F46">
        <v>0</v>
      </c>
      <c r="G46">
        <v>0</v>
      </c>
    </row>
    <row r="47" spans="1:7" ht="15" x14ac:dyDescent="0.25">
      <c r="A47" s="173" t="s">
        <v>97</v>
      </c>
      <c r="B47">
        <v>0</v>
      </c>
      <c r="C47">
        <v>0</v>
      </c>
      <c r="D47">
        <v>27.4</v>
      </c>
      <c r="E47">
        <v>10.5</v>
      </c>
      <c r="F47">
        <v>0</v>
      </c>
      <c r="G47">
        <v>0</v>
      </c>
    </row>
    <row r="48" spans="1:7" ht="15" x14ac:dyDescent="0.25">
      <c r="A48" s="173" t="s">
        <v>69</v>
      </c>
    </row>
    <row r="49" spans="1:7" ht="15" x14ac:dyDescent="0.25">
      <c r="A49" s="173" t="s">
        <v>98</v>
      </c>
      <c r="B49">
        <v>1233.4000000000001</v>
      </c>
      <c r="C49">
        <v>1669.4</v>
      </c>
      <c r="D49">
        <v>4304.3999999999996</v>
      </c>
      <c r="E49">
        <v>4109.8999999999996</v>
      </c>
      <c r="F49">
        <v>63.7</v>
      </c>
      <c r="G49">
        <v>0</v>
      </c>
    </row>
    <row r="50" spans="1:7" ht="15" x14ac:dyDescent="0.25">
      <c r="A50" s="173" t="s">
        <v>99</v>
      </c>
      <c r="B50">
        <v>6</v>
      </c>
      <c r="C50">
        <v>1.9</v>
      </c>
      <c r="D50">
        <v>11.5</v>
      </c>
      <c r="E50">
        <v>5.7</v>
      </c>
      <c r="F50">
        <v>0</v>
      </c>
      <c r="G50">
        <v>0</v>
      </c>
    </row>
    <row r="51" spans="1:7" ht="15" x14ac:dyDescent="0.25">
      <c r="A51" s="173" t="s">
        <v>100</v>
      </c>
      <c r="B51">
        <v>5.4</v>
      </c>
      <c r="C51">
        <v>0</v>
      </c>
      <c r="D51">
        <v>11</v>
      </c>
      <c r="E51">
        <v>8.3000000000000007</v>
      </c>
      <c r="F51">
        <v>0</v>
      </c>
      <c r="G51">
        <v>0</v>
      </c>
    </row>
    <row r="52" spans="1:7" ht="15" x14ac:dyDescent="0.25">
      <c r="A52" s="173" t="s">
        <v>101</v>
      </c>
      <c r="B52">
        <v>0</v>
      </c>
      <c r="C52">
        <v>45.5</v>
      </c>
      <c r="D52">
        <v>282.10000000000002</v>
      </c>
      <c r="E52">
        <v>49.5</v>
      </c>
      <c r="F52">
        <v>0</v>
      </c>
      <c r="G52">
        <v>0</v>
      </c>
    </row>
    <row r="53" spans="1:7" ht="15" x14ac:dyDescent="0.25">
      <c r="A53" s="173" t="s">
        <v>102</v>
      </c>
      <c r="B53">
        <v>8</v>
      </c>
      <c r="C53">
        <v>16</v>
      </c>
      <c r="D53">
        <v>48.1</v>
      </c>
      <c r="E53">
        <v>41.6</v>
      </c>
      <c r="F53">
        <v>0</v>
      </c>
      <c r="G53">
        <v>0</v>
      </c>
    </row>
    <row r="54" spans="1:7" ht="15" x14ac:dyDescent="0.25">
      <c r="A54" s="173" t="s">
        <v>103</v>
      </c>
      <c r="B54">
        <v>0.6</v>
      </c>
      <c r="C54">
        <v>10.6</v>
      </c>
      <c r="D54">
        <v>8.1</v>
      </c>
      <c r="E54">
        <v>43</v>
      </c>
      <c r="F54">
        <v>0</v>
      </c>
      <c r="G54">
        <v>0</v>
      </c>
    </row>
    <row r="55" spans="1:7" ht="15" x14ac:dyDescent="0.25">
      <c r="A55" s="173" t="s">
        <v>104</v>
      </c>
      <c r="B55">
        <v>95</v>
      </c>
      <c r="C55">
        <v>0</v>
      </c>
      <c r="D55">
        <v>214.2</v>
      </c>
      <c r="E55">
        <v>43</v>
      </c>
      <c r="F55">
        <v>0</v>
      </c>
      <c r="G55">
        <v>0</v>
      </c>
    </row>
    <row r="56" spans="1:7" ht="15" x14ac:dyDescent="0.25">
      <c r="A56" s="173" t="s">
        <v>105</v>
      </c>
      <c r="B56">
        <v>53.5</v>
      </c>
      <c r="C56">
        <v>117.3</v>
      </c>
      <c r="D56">
        <v>358.2</v>
      </c>
      <c r="E56">
        <v>371.3</v>
      </c>
      <c r="F56">
        <v>0</v>
      </c>
      <c r="G56">
        <v>0</v>
      </c>
    </row>
    <row r="57" spans="1:7" ht="15" x14ac:dyDescent="0.25">
      <c r="A57" s="173" t="s">
        <v>106</v>
      </c>
      <c r="B57">
        <v>59</v>
      </c>
      <c r="C57">
        <v>21.9</v>
      </c>
      <c r="D57">
        <v>179</v>
      </c>
      <c r="E57">
        <v>156.30000000000001</v>
      </c>
      <c r="F57">
        <v>0</v>
      </c>
      <c r="G57">
        <v>0</v>
      </c>
    </row>
    <row r="58" spans="1:7" ht="15" x14ac:dyDescent="0.25">
      <c r="A58" s="173" t="s">
        <v>107</v>
      </c>
      <c r="B58">
        <v>21.5</v>
      </c>
      <c r="C58">
        <v>0</v>
      </c>
      <c r="D58">
        <v>232.6</v>
      </c>
      <c r="E58">
        <v>121.6</v>
      </c>
      <c r="F58">
        <v>0</v>
      </c>
      <c r="G58">
        <v>0</v>
      </c>
    </row>
    <row r="59" spans="1:7" ht="15" x14ac:dyDescent="0.25">
      <c r="A59" s="173" t="s">
        <v>108</v>
      </c>
      <c r="B59">
        <v>0</v>
      </c>
      <c r="C59">
        <v>11.5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173" t="s">
        <v>109</v>
      </c>
      <c r="B60">
        <v>71.2</v>
      </c>
      <c r="C60">
        <v>138.1</v>
      </c>
      <c r="D60">
        <v>225.5</v>
      </c>
      <c r="E60">
        <v>202.8</v>
      </c>
      <c r="F60">
        <v>0</v>
      </c>
      <c r="G60">
        <v>0</v>
      </c>
    </row>
    <row r="61" spans="1:7" ht="15" x14ac:dyDescent="0.25">
      <c r="A61" s="173" t="s">
        <v>110</v>
      </c>
      <c r="B61">
        <v>0</v>
      </c>
      <c r="C61">
        <v>0</v>
      </c>
      <c r="D61">
        <v>15.3</v>
      </c>
      <c r="E61">
        <v>21.7</v>
      </c>
      <c r="F61">
        <v>0</v>
      </c>
      <c r="G61">
        <v>0</v>
      </c>
    </row>
    <row r="62" spans="1:7" ht="15" x14ac:dyDescent="0.25">
      <c r="A62" s="173" t="s">
        <v>111</v>
      </c>
      <c r="B62">
        <v>0</v>
      </c>
      <c r="C62">
        <v>0</v>
      </c>
      <c r="D62">
        <v>14.2</v>
      </c>
      <c r="E62">
        <v>109.7</v>
      </c>
      <c r="F62">
        <v>0</v>
      </c>
      <c r="G62">
        <v>0</v>
      </c>
    </row>
    <row r="63" spans="1:7" ht="15" x14ac:dyDescent="0.25">
      <c r="A63" s="173" t="s">
        <v>112</v>
      </c>
      <c r="B63">
        <v>68.5</v>
      </c>
      <c r="C63">
        <v>110.2</v>
      </c>
      <c r="D63">
        <v>196.3</v>
      </c>
      <c r="E63">
        <v>163</v>
      </c>
      <c r="F63">
        <v>0</v>
      </c>
      <c r="G63">
        <v>0</v>
      </c>
    </row>
    <row r="64" spans="1:7" ht="15" x14ac:dyDescent="0.25">
      <c r="A64" s="173" t="s">
        <v>113</v>
      </c>
      <c r="B64">
        <v>44</v>
      </c>
      <c r="C64">
        <v>20.5</v>
      </c>
      <c r="D64">
        <v>91.8</v>
      </c>
      <c r="E64">
        <v>92.8</v>
      </c>
      <c r="F64">
        <v>0</v>
      </c>
      <c r="G64">
        <v>0</v>
      </c>
    </row>
    <row r="65" spans="1:7" ht="15" x14ac:dyDescent="0.25">
      <c r="A65" s="173" t="s">
        <v>114</v>
      </c>
      <c r="B65">
        <v>3.7</v>
      </c>
      <c r="C65">
        <v>11.6</v>
      </c>
      <c r="D65">
        <v>19.100000000000001</v>
      </c>
      <c r="E65">
        <v>25.7</v>
      </c>
      <c r="F65">
        <v>0</v>
      </c>
      <c r="G65">
        <v>0</v>
      </c>
    </row>
    <row r="66" spans="1:7" ht="15" x14ac:dyDescent="0.25">
      <c r="A66" s="173" t="s">
        <v>115</v>
      </c>
      <c r="B66">
        <v>619.20000000000005</v>
      </c>
      <c r="C66">
        <v>821.4</v>
      </c>
      <c r="D66">
        <v>1902.7</v>
      </c>
      <c r="E66">
        <v>1984.9</v>
      </c>
      <c r="F66">
        <v>41.7</v>
      </c>
      <c r="G66">
        <v>0</v>
      </c>
    </row>
    <row r="67" spans="1:7" ht="15" x14ac:dyDescent="0.25">
      <c r="A67" s="173" t="s">
        <v>117</v>
      </c>
      <c r="B67">
        <v>6</v>
      </c>
      <c r="C67">
        <v>37</v>
      </c>
      <c r="D67">
        <v>30.6</v>
      </c>
      <c r="E67">
        <v>41.6</v>
      </c>
      <c r="F67">
        <v>0</v>
      </c>
      <c r="G67">
        <v>0</v>
      </c>
    </row>
    <row r="68" spans="1:7" ht="15" x14ac:dyDescent="0.25">
      <c r="A68" s="173" t="s">
        <v>118</v>
      </c>
      <c r="B68">
        <v>62.8</v>
      </c>
      <c r="C68">
        <v>0</v>
      </c>
      <c r="D68">
        <v>89.1</v>
      </c>
      <c r="E68">
        <v>72.3</v>
      </c>
      <c r="F68">
        <v>22</v>
      </c>
      <c r="G68">
        <v>0</v>
      </c>
    </row>
    <row r="69" spans="1:7" ht="15" x14ac:dyDescent="0.25">
      <c r="A69" s="173" t="s">
        <v>119</v>
      </c>
      <c r="B69">
        <v>83</v>
      </c>
      <c r="C69">
        <v>166</v>
      </c>
      <c r="D69">
        <v>84.6</v>
      </c>
      <c r="E69">
        <v>156</v>
      </c>
      <c r="F69">
        <v>0</v>
      </c>
      <c r="G69">
        <v>0</v>
      </c>
    </row>
    <row r="70" spans="1:7" ht="15" x14ac:dyDescent="0.25">
      <c r="A70" s="173" t="s">
        <v>120</v>
      </c>
      <c r="B70">
        <v>0</v>
      </c>
      <c r="C70">
        <v>99</v>
      </c>
      <c r="D70">
        <v>97</v>
      </c>
      <c r="E70">
        <v>106.3</v>
      </c>
      <c r="F70">
        <v>0</v>
      </c>
      <c r="G70">
        <v>0</v>
      </c>
    </row>
    <row r="71" spans="1:7" ht="15" x14ac:dyDescent="0.25">
      <c r="A71" s="173" t="s">
        <v>121</v>
      </c>
      <c r="B71">
        <v>20</v>
      </c>
      <c r="C71">
        <v>41</v>
      </c>
      <c r="D71">
        <v>73.8</v>
      </c>
      <c r="E71">
        <v>65.599999999999994</v>
      </c>
      <c r="F71">
        <v>0</v>
      </c>
      <c r="G71">
        <v>0</v>
      </c>
    </row>
    <row r="72" spans="1:7" ht="15" x14ac:dyDescent="0.25">
      <c r="A72" s="173" t="s">
        <v>122</v>
      </c>
      <c r="B72">
        <v>6</v>
      </c>
      <c r="C72">
        <v>0</v>
      </c>
      <c r="D72">
        <v>119.6</v>
      </c>
      <c r="E72">
        <v>227.1</v>
      </c>
      <c r="F72">
        <v>0</v>
      </c>
      <c r="G72">
        <v>0</v>
      </c>
    </row>
    <row r="73" spans="1:7" ht="15" x14ac:dyDescent="0.25">
      <c r="A73" s="173" t="s">
        <v>65</v>
      </c>
      <c r="B73" t="s">
        <v>66</v>
      </c>
      <c r="C73" t="s">
        <v>67</v>
      </c>
      <c r="D73" t="s">
        <v>66</v>
      </c>
      <c r="E73" t="s">
        <v>66</v>
      </c>
      <c r="F73" t="s">
        <v>66</v>
      </c>
      <c r="G73" t="s">
        <v>68</v>
      </c>
    </row>
    <row r="74" spans="1:7" ht="15" x14ac:dyDescent="0.25">
      <c r="A74" s="173" t="s">
        <v>123</v>
      </c>
      <c r="B74">
        <v>3573.5</v>
      </c>
      <c r="C74">
        <v>4390.7</v>
      </c>
      <c r="D74">
        <v>10580.6</v>
      </c>
      <c r="E74">
        <v>10837.7</v>
      </c>
      <c r="F74">
        <v>64</v>
      </c>
      <c r="G74">
        <v>0</v>
      </c>
    </row>
    <row r="75" spans="1:7" ht="15" x14ac:dyDescent="0.25">
      <c r="A75" s="173" t="s">
        <v>124</v>
      </c>
      <c r="B75">
        <v>768.7</v>
      </c>
      <c r="C75">
        <v>606.1</v>
      </c>
      <c r="D75">
        <v>0</v>
      </c>
      <c r="E75">
        <v>0</v>
      </c>
      <c r="F75">
        <v>0</v>
      </c>
      <c r="G75">
        <v>0</v>
      </c>
    </row>
    <row r="76" spans="1:7" ht="15" x14ac:dyDescent="0.25">
      <c r="A76" s="173" t="s">
        <v>65</v>
      </c>
      <c r="B76" t="s">
        <v>66</v>
      </c>
      <c r="C76" t="s">
        <v>67</v>
      </c>
      <c r="D76" t="s">
        <v>66</v>
      </c>
      <c r="E76" t="s">
        <v>66</v>
      </c>
      <c r="F76" t="s">
        <v>66</v>
      </c>
      <c r="G76" t="s">
        <v>68</v>
      </c>
    </row>
    <row r="77" spans="1:7" ht="15" x14ac:dyDescent="0.25">
      <c r="A77" s="173" t="s">
        <v>125</v>
      </c>
      <c r="B77">
        <v>4342.1000000000004</v>
      </c>
      <c r="C77">
        <v>4996.8</v>
      </c>
      <c r="D77">
        <v>10580.6</v>
      </c>
      <c r="E77">
        <v>10837.7</v>
      </c>
      <c r="F77">
        <v>64</v>
      </c>
      <c r="G77">
        <v>0</v>
      </c>
    </row>
    <row r="78" spans="1:7" ht="15" x14ac:dyDescent="0.25">
      <c r="A78" s="173" t="s">
        <v>126</v>
      </c>
      <c r="B78" t="s">
        <v>45</v>
      </c>
      <c r="C78" t="s">
        <v>45</v>
      </c>
      <c r="D78">
        <v>0</v>
      </c>
      <c r="E78">
        <v>0</v>
      </c>
      <c r="F78" t="s">
        <v>45</v>
      </c>
      <c r="G78" t="s">
        <v>45</v>
      </c>
    </row>
    <row r="79" spans="1:7" ht="15" x14ac:dyDescent="0.25">
      <c r="A79" s="173" t="s">
        <v>127</v>
      </c>
      <c r="B79">
        <v>0</v>
      </c>
      <c r="C79">
        <v>0</v>
      </c>
      <c r="D79" t="s">
        <v>45</v>
      </c>
      <c r="E79" t="s">
        <v>45</v>
      </c>
      <c r="F79">
        <v>0</v>
      </c>
      <c r="G79">
        <v>0</v>
      </c>
    </row>
    <row r="80" spans="1:7" ht="15" x14ac:dyDescent="0.25">
      <c r="A80" s="173" t="s">
        <v>65</v>
      </c>
      <c r="B80" t="s">
        <v>66</v>
      </c>
      <c r="C80" t="s">
        <v>67</v>
      </c>
      <c r="D80" t="s">
        <v>66</v>
      </c>
      <c r="E80" t="s">
        <v>66</v>
      </c>
      <c r="F80" t="s">
        <v>66</v>
      </c>
      <c r="G80" t="s">
        <v>68</v>
      </c>
    </row>
  </sheetData>
  <pageMargins left="0.7" right="0.7" top="0.75" bottom="0.75" header="0.3" footer="0.3"/>
  <pageSetup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08280-6DA4-4D34-87E3-8F0FBA4A57A3}">
  <dimension ref="A1:G80"/>
  <sheetViews>
    <sheetView topLeftCell="A58" workbookViewId="0">
      <selection activeCell="B7" sqref="B7"/>
    </sheetView>
  </sheetViews>
  <sheetFormatPr defaultRowHeight="13.2" x14ac:dyDescent="0.25"/>
  <cols>
    <col min="1" max="1" width="27.5546875" customWidth="1"/>
    <col min="2" max="2" width="11.6640625" customWidth="1"/>
    <col min="4" max="4" width="12" customWidth="1"/>
    <col min="5" max="5" width="11.44140625" customWidth="1"/>
    <col min="6" max="6" width="11.33203125" customWidth="1"/>
    <col min="7" max="7" width="10.886718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374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53</v>
      </c>
      <c r="C12">
        <v>20</v>
      </c>
      <c r="D12">
        <v>229.7</v>
      </c>
      <c r="E12">
        <v>182.5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71</v>
      </c>
      <c r="B14">
        <v>53</v>
      </c>
      <c r="C14">
        <v>20</v>
      </c>
      <c r="D14">
        <v>175.3</v>
      </c>
      <c r="E14">
        <v>153.80000000000001</v>
      </c>
      <c r="F14">
        <v>0</v>
      </c>
      <c r="G14">
        <v>0</v>
      </c>
    </row>
    <row r="15" spans="1:7" ht="15" x14ac:dyDescent="0.25">
      <c r="A15" s="173" t="s">
        <v>172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73" t="s">
        <v>73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491.1</v>
      </c>
      <c r="C20">
        <v>647.79999999999995</v>
      </c>
      <c r="D20">
        <v>1089.3</v>
      </c>
      <c r="E20">
        <v>1222.9000000000001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124.7</v>
      </c>
      <c r="C22">
        <v>96.6</v>
      </c>
      <c r="D22">
        <v>422.1</v>
      </c>
      <c r="E22">
        <v>505.2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0</v>
      </c>
      <c r="C24">
        <v>0.2</v>
      </c>
      <c r="D24">
        <v>616.20000000000005</v>
      </c>
      <c r="E24">
        <v>847.9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1496.5</v>
      </c>
      <c r="C26">
        <v>1421.6</v>
      </c>
      <c r="D26">
        <v>2898.5</v>
      </c>
      <c r="E26">
        <v>2758.9</v>
      </c>
      <c r="F26">
        <v>0.3</v>
      </c>
      <c r="G26">
        <v>0</v>
      </c>
    </row>
    <row r="27" spans="1:7" ht="15" x14ac:dyDescent="0.25">
      <c r="A27" s="173" t="s">
        <v>78</v>
      </c>
      <c r="B27">
        <v>5.6</v>
      </c>
      <c r="C27">
        <v>0</v>
      </c>
      <c r="D27">
        <v>1.9</v>
      </c>
      <c r="E27">
        <v>0</v>
      </c>
      <c r="F27">
        <v>0</v>
      </c>
      <c r="G27">
        <v>0</v>
      </c>
    </row>
    <row r="28" spans="1:7" ht="15" x14ac:dyDescent="0.25">
      <c r="A28" s="173" t="s">
        <v>79</v>
      </c>
      <c r="B28">
        <v>0.4</v>
      </c>
      <c r="C28">
        <v>0.9</v>
      </c>
      <c r="D28">
        <v>1.5</v>
      </c>
      <c r="E28">
        <v>1.4</v>
      </c>
      <c r="F28">
        <v>0</v>
      </c>
      <c r="G28">
        <v>0</v>
      </c>
    </row>
    <row r="29" spans="1:7" ht="15" x14ac:dyDescent="0.25">
      <c r="A29" s="173" t="s">
        <v>80</v>
      </c>
      <c r="B29">
        <v>63</v>
      </c>
      <c r="C29">
        <v>59.2</v>
      </c>
      <c r="D29">
        <v>236.1</v>
      </c>
      <c r="E29">
        <v>6.5</v>
      </c>
      <c r="F29">
        <v>0</v>
      </c>
      <c r="G29">
        <v>0</v>
      </c>
    </row>
    <row r="30" spans="1:7" ht="15" x14ac:dyDescent="0.25">
      <c r="A30" s="173" t="s">
        <v>173</v>
      </c>
      <c r="B30">
        <v>250</v>
      </c>
      <c r="C30">
        <v>0</v>
      </c>
      <c r="D30">
        <v>105</v>
      </c>
      <c r="E30">
        <v>0</v>
      </c>
      <c r="F30">
        <v>0</v>
      </c>
      <c r="G30">
        <v>0</v>
      </c>
    </row>
    <row r="31" spans="1:7" ht="15" x14ac:dyDescent="0.25">
      <c r="A31" s="173" t="s">
        <v>81</v>
      </c>
      <c r="B31">
        <v>287.10000000000002</v>
      </c>
      <c r="C31">
        <v>241.3</v>
      </c>
      <c r="D31">
        <v>716.6</v>
      </c>
      <c r="E31">
        <v>733.8</v>
      </c>
      <c r="F31">
        <v>0.3</v>
      </c>
      <c r="G31">
        <v>0</v>
      </c>
    </row>
    <row r="32" spans="1:7" ht="15" x14ac:dyDescent="0.25">
      <c r="A32" s="173" t="s">
        <v>82</v>
      </c>
      <c r="B32">
        <v>3</v>
      </c>
      <c r="C32">
        <v>3.2</v>
      </c>
      <c r="D32">
        <v>38.799999999999997</v>
      </c>
      <c r="E32">
        <v>100.1</v>
      </c>
      <c r="F32">
        <v>0</v>
      </c>
      <c r="G32">
        <v>0</v>
      </c>
    </row>
    <row r="33" spans="1:7" ht="15" x14ac:dyDescent="0.25">
      <c r="A33" s="173" t="s">
        <v>83</v>
      </c>
      <c r="B33">
        <v>467.5</v>
      </c>
      <c r="C33">
        <v>812.5</v>
      </c>
      <c r="D33">
        <v>1247.0999999999999</v>
      </c>
      <c r="E33">
        <v>1571.4</v>
      </c>
      <c r="F33">
        <v>0</v>
      </c>
      <c r="G33">
        <v>0</v>
      </c>
    </row>
    <row r="34" spans="1:7" ht="15" x14ac:dyDescent="0.25">
      <c r="A34" s="173" t="s">
        <v>85</v>
      </c>
      <c r="B34">
        <v>0</v>
      </c>
      <c r="C34">
        <v>22</v>
      </c>
      <c r="D34">
        <v>22.3</v>
      </c>
      <c r="E34">
        <v>18.899999999999999</v>
      </c>
      <c r="F34">
        <v>0</v>
      </c>
      <c r="G34">
        <v>0</v>
      </c>
    </row>
    <row r="35" spans="1:7" ht="15" x14ac:dyDescent="0.25">
      <c r="A35" s="173" t="s">
        <v>86</v>
      </c>
      <c r="B35">
        <v>374.9</v>
      </c>
      <c r="C35">
        <v>206.9</v>
      </c>
      <c r="D35">
        <v>182.4</v>
      </c>
      <c r="E35">
        <v>228.6</v>
      </c>
      <c r="F35">
        <v>0</v>
      </c>
      <c r="G35">
        <v>0</v>
      </c>
    </row>
    <row r="36" spans="1:7" ht="15" x14ac:dyDescent="0.25">
      <c r="A36" s="173" t="s">
        <v>87</v>
      </c>
      <c r="B36">
        <v>25.4</v>
      </c>
      <c r="C36">
        <v>0</v>
      </c>
      <c r="D36">
        <v>1.7</v>
      </c>
      <c r="E36">
        <v>44</v>
      </c>
      <c r="F36">
        <v>0</v>
      </c>
      <c r="G36">
        <v>0</v>
      </c>
    </row>
    <row r="37" spans="1:7" ht="15" x14ac:dyDescent="0.25">
      <c r="A37" s="173" t="s">
        <v>88</v>
      </c>
      <c r="B37">
        <v>19.5</v>
      </c>
      <c r="C37">
        <v>75.7</v>
      </c>
      <c r="D37">
        <v>187.7</v>
      </c>
      <c r="E37">
        <v>54.2</v>
      </c>
      <c r="F37">
        <v>0</v>
      </c>
      <c r="G37">
        <v>0</v>
      </c>
    </row>
    <row r="38" spans="1:7" ht="15" x14ac:dyDescent="0.25">
      <c r="A38" s="173" t="s">
        <v>89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73" t="s">
        <v>69</v>
      </c>
    </row>
    <row r="40" spans="1:7" ht="15" x14ac:dyDescent="0.25">
      <c r="A40" s="173" t="s">
        <v>90</v>
      </c>
      <c r="B40">
        <v>121</v>
      </c>
      <c r="C40">
        <v>602</v>
      </c>
      <c r="D40">
        <v>828.1</v>
      </c>
      <c r="E40">
        <v>1016.7</v>
      </c>
      <c r="F40">
        <v>0</v>
      </c>
      <c r="G40">
        <v>0</v>
      </c>
    </row>
    <row r="41" spans="1:7" ht="15" x14ac:dyDescent="0.25">
      <c r="A41" s="173" t="s">
        <v>91</v>
      </c>
      <c r="B41">
        <v>60</v>
      </c>
      <c r="C41">
        <v>0</v>
      </c>
      <c r="D41">
        <v>51.5</v>
      </c>
      <c r="E41">
        <v>0</v>
      </c>
      <c r="F41">
        <v>0</v>
      </c>
      <c r="G41">
        <v>0</v>
      </c>
    </row>
    <row r="42" spans="1:7" ht="15" x14ac:dyDescent="0.25">
      <c r="A42" s="173" t="s">
        <v>92</v>
      </c>
      <c r="B42">
        <v>0</v>
      </c>
      <c r="C42">
        <v>0</v>
      </c>
      <c r="D42">
        <v>66</v>
      </c>
      <c r="E42">
        <v>0</v>
      </c>
      <c r="F42">
        <v>0</v>
      </c>
      <c r="G42">
        <v>0</v>
      </c>
    </row>
    <row r="43" spans="1:7" ht="15" x14ac:dyDescent="0.25">
      <c r="A43" s="173" t="s">
        <v>175</v>
      </c>
      <c r="B43">
        <v>0</v>
      </c>
      <c r="C43">
        <v>0</v>
      </c>
      <c r="D43">
        <v>46.6</v>
      </c>
      <c r="E43">
        <v>0</v>
      </c>
      <c r="F43">
        <v>0</v>
      </c>
      <c r="G43">
        <v>0</v>
      </c>
    </row>
    <row r="44" spans="1:7" ht="15" x14ac:dyDescent="0.25">
      <c r="A44" s="173" t="s">
        <v>93</v>
      </c>
      <c r="B44">
        <v>0</v>
      </c>
      <c r="C44">
        <v>0</v>
      </c>
      <c r="D44">
        <v>31.9</v>
      </c>
      <c r="E44">
        <v>0</v>
      </c>
      <c r="F44">
        <v>0</v>
      </c>
      <c r="G44">
        <v>0</v>
      </c>
    </row>
    <row r="45" spans="1:7" ht="15" x14ac:dyDescent="0.25">
      <c r="A45" s="173" t="s">
        <v>95</v>
      </c>
      <c r="B45">
        <v>0</v>
      </c>
      <c r="C45">
        <v>0</v>
      </c>
      <c r="D45">
        <v>2.7</v>
      </c>
      <c r="E45">
        <v>13.2</v>
      </c>
      <c r="F45">
        <v>0</v>
      </c>
      <c r="G45">
        <v>0</v>
      </c>
    </row>
    <row r="46" spans="1:7" ht="15" x14ac:dyDescent="0.25">
      <c r="A46" s="173" t="s">
        <v>96</v>
      </c>
      <c r="B46">
        <v>61</v>
      </c>
      <c r="C46">
        <v>602</v>
      </c>
      <c r="D46">
        <v>602.1</v>
      </c>
      <c r="E46">
        <v>993</v>
      </c>
      <c r="F46">
        <v>0</v>
      </c>
      <c r="G46">
        <v>0</v>
      </c>
    </row>
    <row r="47" spans="1:7" ht="15" x14ac:dyDescent="0.25">
      <c r="A47" s="173" t="s">
        <v>97</v>
      </c>
      <c r="B47">
        <v>0</v>
      </c>
      <c r="C47">
        <v>0</v>
      </c>
      <c r="D47">
        <v>27.4</v>
      </c>
      <c r="E47">
        <v>10.5</v>
      </c>
      <c r="F47">
        <v>0</v>
      </c>
      <c r="G47">
        <v>0</v>
      </c>
    </row>
    <row r="48" spans="1:7" ht="15" x14ac:dyDescent="0.25">
      <c r="A48" s="173" t="s">
        <v>69</v>
      </c>
    </row>
    <row r="49" spans="1:7" ht="15" x14ac:dyDescent="0.25">
      <c r="A49" s="173" t="s">
        <v>98</v>
      </c>
      <c r="B49">
        <v>1233.2</v>
      </c>
      <c r="C49">
        <v>1667.5</v>
      </c>
      <c r="D49">
        <v>4159.7</v>
      </c>
      <c r="E49">
        <v>3968.6</v>
      </c>
      <c r="F49">
        <v>30.7</v>
      </c>
      <c r="G49">
        <v>0</v>
      </c>
    </row>
    <row r="50" spans="1:7" ht="15" x14ac:dyDescent="0.25">
      <c r="A50" s="173" t="s">
        <v>99</v>
      </c>
      <c r="B50">
        <v>6</v>
      </c>
      <c r="C50">
        <v>1.2</v>
      </c>
      <c r="D50">
        <v>11.5</v>
      </c>
      <c r="E50">
        <v>5.7</v>
      </c>
      <c r="F50">
        <v>0</v>
      </c>
      <c r="G50">
        <v>0</v>
      </c>
    </row>
    <row r="51" spans="1:7" ht="15" x14ac:dyDescent="0.25">
      <c r="A51" s="173" t="s">
        <v>100</v>
      </c>
      <c r="B51">
        <v>5.4</v>
      </c>
      <c r="C51">
        <v>0</v>
      </c>
      <c r="D51">
        <v>11</v>
      </c>
      <c r="E51">
        <v>8.3000000000000007</v>
      </c>
      <c r="F51">
        <v>0</v>
      </c>
      <c r="G51">
        <v>0</v>
      </c>
    </row>
    <row r="52" spans="1:7" ht="15" x14ac:dyDescent="0.25">
      <c r="A52" s="173" t="s">
        <v>101</v>
      </c>
      <c r="B52">
        <v>0</v>
      </c>
      <c r="C52">
        <v>45.5</v>
      </c>
      <c r="D52">
        <v>282.10000000000002</v>
      </c>
      <c r="E52">
        <v>49.5</v>
      </c>
      <c r="F52">
        <v>0</v>
      </c>
      <c r="G52">
        <v>0</v>
      </c>
    </row>
    <row r="53" spans="1:7" ht="15" x14ac:dyDescent="0.25">
      <c r="A53" s="173" t="s">
        <v>102</v>
      </c>
      <c r="B53">
        <v>8</v>
      </c>
      <c r="C53">
        <v>16</v>
      </c>
      <c r="D53">
        <v>48.1</v>
      </c>
      <c r="E53">
        <v>41.6</v>
      </c>
      <c r="F53">
        <v>0</v>
      </c>
      <c r="G53">
        <v>0</v>
      </c>
    </row>
    <row r="54" spans="1:7" ht="15" x14ac:dyDescent="0.25">
      <c r="A54" s="173" t="s">
        <v>103</v>
      </c>
      <c r="B54">
        <v>0.7</v>
      </c>
      <c r="C54">
        <v>11.4</v>
      </c>
      <c r="D54">
        <v>7.9</v>
      </c>
      <c r="E54">
        <v>42.3</v>
      </c>
      <c r="F54">
        <v>0</v>
      </c>
      <c r="G54">
        <v>0</v>
      </c>
    </row>
    <row r="55" spans="1:7" ht="15" x14ac:dyDescent="0.25">
      <c r="A55" s="173" t="s">
        <v>104</v>
      </c>
      <c r="B55">
        <v>95</v>
      </c>
      <c r="C55">
        <v>0</v>
      </c>
      <c r="D55">
        <v>214.2</v>
      </c>
      <c r="E55">
        <v>43</v>
      </c>
      <c r="F55">
        <v>0</v>
      </c>
      <c r="G55">
        <v>0</v>
      </c>
    </row>
    <row r="56" spans="1:7" ht="15" x14ac:dyDescent="0.25">
      <c r="A56" s="173" t="s">
        <v>105</v>
      </c>
      <c r="B56">
        <v>48.4</v>
      </c>
      <c r="C56">
        <v>163.6</v>
      </c>
      <c r="D56">
        <v>358.2</v>
      </c>
      <c r="E56">
        <v>326.10000000000002</v>
      </c>
      <c r="F56">
        <v>0</v>
      </c>
      <c r="G56">
        <v>0</v>
      </c>
    </row>
    <row r="57" spans="1:7" ht="15" x14ac:dyDescent="0.25">
      <c r="A57" s="173" t="s">
        <v>106</v>
      </c>
      <c r="B57">
        <v>48</v>
      </c>
      <c r="C57">
        <v>21.9</v>
      </c>
      <c r="D57">
        <v>179</v>
      </c>
      <c r="E57">
        <v>156.30000000000001</v>
      </c>
      <c r="F57">
        <v>0</v>
      </c>
      <c r="G57">
        <v>0</v>
      </c>
    </row>
    <row r="58" spans="1:7" ht="15" x14ac:dyDescent="0.25">
      <c r="A58" s="173" t="s">
        <v>107</v>
      </c>
      <c r="B58">
        <v>7.5</v>
      </c>
      <c r="C58">
        <v>0</v>
      </c>
      <c r="D58">
        <v>232.6</v>
      </c>
      <c r="E58">
        <v>121.6</v>
      </c>
      <c r="F58">
        <v>0</v>
      </c>
      <c r="G58">
        <v>0</v>
      </c>
    </row>
    <row r="59" spans="1:7" ht="15" x14ac:dyDescent="0.25">
      <c r="A59" s="173" t="s">
        <v>108</v>
      </c>
      <c r="B59">
        <v>0</v>
      </c>
      <c r="C59">
        <v>11.5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173" t="s">
        <v>109</v>
      </c>
      <c r="B60">
        <v>71.2</v>
      </c>
      <c r="C60">
        <v>102.5</v>
      </c>
      <c r="D60">
        <v>225.5</v>
      </c>
      <c r="E60">
        <v>202.8</v>
      </c>
      <c r="F60">
        <v>0</v>
      </c>
      <c r="G60">
        <v>0</v>
      </c>
    </row>
    <row r="61" spans="1:7" ht="15" x14ac:dyDescent="0.25">
      <c r="A61" s="173" t="s">
        <v>110</v>
      </c>
      <c r="B61">
        <v>0</v>
      </c>
      <c r="C61">
        <v>0</v>
      </c>
      <c r="D61">
        <v>15.3</v>
      </c>
      <c r="E61">
        <v>21.7</v>
      </c>
      <c r="F61">
        <v>0</v>
      </c>
      <c r="G61">
        <v>0</v>
      </c>
    </row>
    <row r="62" spans="1:7" ht="15" x14ac:dyDescent="0.25">
      <c r="A62" s="173" t="s">
        <v>111</v>
      </c>
      <c r="B62">
        <v>7</v>
      </c>
      <c r="C62">
        <v>0</v>
      </c>
      <c r="D62">
        <v>7.1</v>
      </c>
      <c r="E62">
        <v>82.2</v>
      </c>
      <c r="F62">
        <v>0</v>
      </c>
      <c r="G62">
        <v>0</v>
      </c>
    </row>
    <row r="63" spans="1:7" ht="15" x14ac:dyDescent="0.25">
      <c r="A63" s="173" t="s">
        <v>112</v>
      </c>
      <c r="B63">
        <v>89.5</v>
      </c>
      <c r="C63">
        <v>105.2</v>
      </c>
      <c r="D63">
        <v>174.3</v>
      </c>
      <c r="E63">
        <v>163</v>
      </c>
      <c r="F63">
        <v>0</v>
      </c>
      <c r="G63">
        <v>0</v>
      </c>
    </row>
    <row r="64" spans="1:7" ht="15" x14ac:dyDescent="0.25">
      <c r="A64" s="173" t="s">
        <v>113</v>
      </c>
      <c r="B64">
        <v>44</v>
      </c>
      <c r="C64">
        <v>20.5</v>
      </c>
      <c r="D64">
        <v>91.8</v>
      </c>
      <c r="E64">
        <v>92.8</v>
      </c>
      <c r="F64">
        <v>0</v>
      </c>
      <c r="G64">
        <v>0</v>
      </c>
    </row>
    <row r="65" spans="1:7" ht="15" x14ac:dyDescent="0.25">
      <c r="A65" s="173" t="s">
        <v>114</v>
      </c>
      <c r="B65">
        <v>3.7</v>
      </c>
      <c r="C65">
        <v>12.3</v>
      </c>
      <c r="D65">
        <v>19.100000000000001</v>
      </c>
      <c r="E65">
        <v>25.7</v>
      </c>
      <c r="F65">
        <v>0</v>
      </c>
      <c r="G65">
        <v>0</v>
      </c>
    </row>
    <row r="66" spans="1:7" ht="15" x14ac:dyDescent="0.25">
      <c r="A66" s="173" t="s">
        <v>115</v>
      </c>
      <c r="B66">
        <v>610.20000000000005</v>
      </c>
      <c r="C66">
        <v>845.6</v>
      </c>
      <c r="D66">
        <v>1809.9</v>
      </c>
      <c r="E66">
        <v>1941.7</v>
      </c>
      <c r="F66">
        <v>8.6999999999999993</v>
      </c>
      <c r="G66">
        <v>0</v>
      </c>
    </row>
    <row r="67" spans="1:7" ht="15" x14ac:dyDescent="0.25">
      <c r="A67" s="173" t="s">
        <v>117</v>
      </c>
      <c r="B67">
        <v>6</v>
      </c>
      <c r="C67">
        <v>7</v>
      </c>
      <c r="D67">
        <v>30.6</v>
      </c>
      <c r="E67">
        <v>41.6</v>
      </c>
      <c r="F67">
        <v>0</v>
      </c>
      <c r="G67">
        <v>0</v>
      </c>
    </row>
    <row r="68" spans="1:7" ht="15" x14ac:dyDescent="0.25">
      <c r="A68" s="173" t="s">
        <v>118</v>
      </c>
      <c r="B68">
        <v>83.7</v>
      </c>
      <c r="C68">
        <v>23.4</v>
      </c>
      <c r="D68">
        <v>66.5</v>
      </c>
      <c r="E68">
        <v>47.8</v>
      </c>
      <c r="F68">
        <v>22</v>
      </c>
      <c r="G68">
        <v>0</v>
      </c>
    </row>
    <row r="69" spans="1:7" ht="15" x14ac:dyDescent="0.25">
      <c r="A69" s="173" t="s">
        <v>119</v>
      </c>
      <c r="B69">
        <v>83</v>
      </c>
      <c r="C69">
        <v>154.5</v>
      </c>
      <c r="D69">
        <v>84.6</v>
      </c>
      <c r="E69">
        <v>156</v>
      </c>
      <c r="F69">
        <v>0</v>
      </c>
      <c r="G69">
        <v>0</v>
      </c>
    </row>
    <row r="70" spans="1:7" ht="15" x14ac:dyDescent="0.25">
      <c r="A70" s="173" t="s">
        <v>120</v>
      </c>
      <c r="B70">
        <v>0</v>
      </c>
      <c r="C70">
        <v>84.5</v>
      </c>
      <c r="D70">
        <v>97</v>
      </c>
      <c r="E70">
        <v>106.3</v>
      </c>
      <c r="F70">
        <v>0</v>
      </c>
      <c r="G70">
        <v>0</v>
      </c>
    </row>
    <row r="71" spans="1:7" ht="15" x14ac:dyDescent="0.25">
      <c r="A71" s="173" t="s">
        <v>121</v>
      </c>
      <c r="B71">
        <v>10</v>
      </c>
      <c r="C71">
        <v>41</v>
      </c>
      <c r="D71">
        <v>73.8</v>
      </c>
      <c r="E71">
        <v>65.599999999999994</v>
      </c>
      <c r="F71">
        <v>0</v>
      </c>
      <c r="G71">
        <v>0</v>
      </c>
    </row>
    <row r="72" spans="1:7" ht="15" x14ac:dyDescent="0.25">
      <c r="A72" s="173" t="s">
        <v>122</v>
      </c>
      <c r="B72">
        <v>6</v>
      </c>
      <c r="C72">
        <v>0</v>
      </c>
      <c r="D72">
        <v>119.6</v>
      </c>
      <c r="E72">
        <v>227.1</v>
      </c>
      <c r="F72">
        <v>0</v>
      </c>
      <c r="G72">
        <v>0</v>
      </c>
    </row>
    <row r="73" spans="1:7" ht="15" x14ac:dyDescent="0.25">
      <c r="A73" s="173" t="s">
        <v>65</v>
      </c>
      <c r="B73" t="s">
        <v>66</v>
      </c>
      <c r="C73" t="s">
        <v>67</v>
      </c>
      <c r="D73" t="s">
        <v>66</v>
      </c>
      <c r="E73" t="s">
        <v>66</v>
      </c>
      <c r="F73" t="s">
        <v>66</v>
      </c>
      <c r="G73" t="s">
        <v>68</v>
      </c>
    </row>
    <row r="74" spans="1:7" ht="15" x14ac:dyDescent="0.25">
      <c r="A74" s="173" t="s">
        <v>123</v>
      </c>
      <c r="B74">
        <v>3519.4</v>
      </c>
      <c r="C74">
        <v>4455.7</v>
      </c>
      <c r="D74">
        <v>10243.5</v>
      </c>
      <c r="E74">
        <v>10502.6</v>
      </c>
      <c r="F74">
        <v>31</v>
      </c>
      <c r="G74">
        <v>0</v>
      </c>
    </row>
    <row r="75" spans="1:7" ht="15" x14ac:dyDescent="0.25">
      <c r="A75" s="173" t="s">
        <v>124</v>
      </c>
      <c r="B75">
        <v>681.7</v>
      </c>
      <c r="C75">
        <v>676.7</v>
      </c>
      <c r="D75">
        <v>0</v>
      </c>
      <c r="E75">
        <v>0</v>
      </c>
      <c r="F75">
        <v>0</v>
      </c>
      <c r="G75">
        <v>0</v>
      </c>
    </row>
    <row r="76" spans="1:7" ht="15" x14ac:dyDescent="0.25">
      <c r="A76" s="173" t="s">
        <v>65</v>
      </c>
      <c r="B76" t="s">
        <v>66</v>
      </c>
      <c r="C76" t="s">
        <v>67</v>
      </c>
      <c r="D76" t="s">
        <v>66</v>
      </c>
      <c r="E76" t="s">
        <v>66</v>
      </c>
      <c r="F76" t="s">
        <v>66</v>
      </c>
      <c r="G76" t="s">
        <v>68</v>
      </c>
    </row>
    <row r="77" spans="1:7" ht="15" x14ac:dyDescent="0.25">
      <c r="A77" s="173" t="s">
        <v>125</v>
      </c>
      <c r="B77">
        <v>4201.1000000000004</v>
      </c>
      <c r="C77">
        <v>5132.3999999999996</v>
      </c>
      <c r="D77">
        <v>10243.5</v>
      </c>
      <c r="E77">
        <v>10502.6</v>
      </c>
      <c r="F77">
        <v>31</v>
      </c>
      <c r="G77">
        <v>0</v>
      </c>
    </row>
    <row r="78" spans="1:7" ht="15" x14ac:dyDescent="0.25">
      <c r="A78" s="173" t="s">
        <v>126</v>
      </c>
      <c r="B78" t="s">
        <v>45</v>
      </c>
      <c r="C78" t="s">
        <v>45</v>
      </c>
      <c r="D78">
        <v>0</v>
      </c>
      <c r="E78">
        <v>0</v>
      </c>
      <c r="F78" t="s">
        <v>45</v>
      </c>
      <c r="G78" t="s">
        <v>45</v>
      </c>
    </row>
    <row r="79" spans="1:7" ht="15" x14ac:dyDescent="0.25">
      <c r="A79" s="173" t="s">
        <v>127</v>
      </c>
      <c r="B79">
        <v>0</v>
      </c>
      <c r="C79">
        <v>0</v>
      </c>
      <c r="D79" t="s">
        <v>45</v>
      </c>
      <c r="E79" t="s">
        <v>45</v>
      </c>
      <c r="F79">
        <v>0</v>
      </c>
      <c r="G79">
        <v>0</v>
      </c>
    </row>
    <row r="80" spans="1:7" ht="15" x14ac:dyDescent="0.25">
      <c r="A80" s="173" t="s">
        <v>65</v>
      </c>
      <c r="B80" t="s">
        <v>66</v>
      </c>
      <c r="C80" t="s">
        <v>67</v>
      </c>
      <c r="D80" t="s">
        <v>66</v>
      </c>
      <c r="E80" t="s">
        <v>66</v>
      </c>
      <c r="F80" t="s">
        <v>66</v>
      </c>
      <c r="G80" t="s">
        <v>68</v>
      </c>
    </row>
  </sheetData>
  <pageMargins left="0.7" right="0.7" top="0.75" bottom="0.75" header="0.3" footer="0.3"/>
  <pageSetup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56866-7F7F-400F-B491-94F832C64971}">
  <dimension ref="A1:G80"/>
  <sheetViews>
    <sheetView topLeftCell="A58" workbookViewId="0">
      <selection activeCell="B7" sqref="B7"/>
    </sheetView>
  </sheetViews>
  <sheetFormatPr defaultRowHeight="13.2" x14ac:dyDescent="0.25"/>
  <cols>
    <col min="1" max="1" width="33.33203125" customWidth="1"/>
    <col min="2" max="2" width="12.6640625" customWidth="1"/>
    <col min="4" max="4" width="12" customWidth="1"/>
    <col min="5" max="5" width="11.5546875" customWidth="1"/>
    <col min="6" max="6" width="11.88671875" customWidth="1"/>
    <col min="7" max="7" width="11.66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375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53</v>
      </c>
      <c r="C12">
        <v>40</v>
      </c>
      <c r="D12">
        <v>229.7</v>
      </c>
      <c r="E12">
        <v>163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71</v>
      </c>
      <c r="B14">
        <v>53</v>
      </c>
      <c r="C14">
        <v>40</v>
      </c>
      <c r="D14">
        <v>175.3</v>
      </c>
      <c r="E14">
        <v>134.30000000000001</v>
      </c>
      <c r="F14">
        <v>0</v>
      </c>
      <c r="G14">
        <v>0</v>
      </c>
    </row>
    <row r="15" spans="1:7" ht="15" x14ac:dyDescent="0.25">
      <c r="A15" s="173" t="s">
        <v>172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73" t="s">
        <v>73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491</v>
      </c>
      <c r="C20">
        <v>526.6</v>
      </c>
      <c r="D20">
        <v>1023.5</v>
      </c>
      <c r="E20">
        <v>1213.5999999999999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124.7</v>
      </c>
      <c r="C22">
        <v>96.6</v>
      </c>
      <c r="D22">
        <v>422.1</v>
      </c>
      <c r="E22">
        <v>505.2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0</v>
      </c>
      <c r="C24">
        <v>0.3</v>
      </c>
      <c r="D24">
        <v>616.20000000000005</v>
      </c>
      <c r="E24">
        <v>847.8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1475.8</v>
      </c>
      <c r="C26">
        <v>1337.6</v>
      </c>
      <c r="D26">
        <v>2807.6</v>
      </c>
      <c r="E26">
        <v>2700.9</v>
      </c>
      <c r="F26">
        <v>0.3</v>
      </c>
      <c r="G26">
        <v>0</v>
      </c>
    </row>
    <row r="27" spans="1:7" ht="15" x14ac:dyDescent="0.25">
      <c r="A27" s="173" t="s">
        <v>78</v>
      </c>
      <c r="B27">
        <v>5.6</v>
      </c>
      <c r="C27">
        <v>0</v>
      </c>
      <c r="D27">
        <v>1.9</v>
      </c>
      <c r="E27">
        <v>0</v>
      </c>
      <c r="F27">
        <v>0</v>
      </c>
      <c r="G27">
        <v>0</v>
      </c>
    </row>
    <row r="28" spans="1:7" ht="15" x14ac:dyDescent="0.25">
      <c r="A28" s="173" t="s">
        <v>79</v>
      </c>
      <c r="B28">
        <v>0.4</v>
      </c>
      <c r="C28">
        <v>0.9</v>
      </c>
      <c r="D28">
        <v>1.5</v>
      </c>
      <c r="E28">
        <v>1.4</v>
      </c>
      <c r="F28">
        <v>0</v>
      </c>
      <c r="G28">
        <v>0</v>
      </c>
    </row>
    <row r="29" spans="1:7" ht="15" x14ac:dyDescent="0.25">
      <c r="A29" s="173" t="s">
        <v>80</v>
      </c>
      <c r="B29">
        <v>63</v>
      </c>
      <c r="C29">
        <v>59.2</v>
      </c>
      <c r="D29">
        <v>236.1</v>
      </c>
      <c r="E29">
        <v>6.5</v>
      </c>
      <c r="F29">
        <v>0</v>
      </c>
      <c r="G29">
        <v>0</v>
      </c>
    </row>
    <row r="30" spans="1:7" ht="15" x14ac:dyDescent="0.25">
      <c r="A30" s="173" t="s">
        <v>173</v>
      </c>
      <c r="B30">
        <v>250</v>
      </c>
      <c r="C30">
        <v>0</v>
      </c>
      <c r="D30">
        <v>105</v>
      </c>
      <c r="E30">
        <v>0</v>
      </c>
      <c r="F30">
        <v>0</v>
      </c>
      <c r="G30">
        <v>0</v>
      </c>
    </row>
    <row r="31" spans="1:7" ht="15" x14ac:dyDescent="0.25">
      <c r="A31" s="173" t="s">
        <v>81</v>
      </c>
      <c r="B31">
        <v>350.1</v>
      </c>
      <c r="C31">
        <v>261.3</v>
      </c>
      <c r="D31">
        <v>626</v>
      </c>
      <c r="E31">
        <v>678.8</v>
      </c>
      <c r="F31">
        <v>0.3</v>
      </c>
      <c r="G31">
        <v>0</v>
      </c>
    </row>
    <row r="32" spans="1:7" ht="15" x14ac:dyDescent="0.25">
      <c r="A32" s="173" t="s">
        <v>82</v>
      </c>
      <c r="B32">
        <v>3</v>
      </c>
      <c r="C32">
        <v>3</v>
      </c>
      <c r="D32">
        <v>38.799999999999997</v>
      </c>
      <c r="E32">
        <v>98.8</v>
      </c>
      <c r="F32">
        <v>0</v>
      </c>
      <c r="G32">
        <v>0</v>
      </c>
    </row>
    <row r="33" spans="1:7" ht="15" x14ac:dyDescent="0.25">
      <c r="A33" s="173" t="s">
        <v>83</v>
      </c>
      <c r="B33">
        <v>438.5</v>
      </c>
      <c r="C33">
        <v>707</v>
      </c>
      <c r="D33">
        <v>1247.0999999999999</v>
      </c>
      <c r="E33">
        <v>1571.4</v>
      </c>
      <c r="F33">
        <v>0</v>
      </c>
      <c r="G33">
        <v>0</v>
      </c>
    </row>
    <row r="34" spans="1:7" ht="15" x14ac:dyDescent="0.25">
      <c r="A34" s="173" t="s">
        <v>85</v>
      </c>
      <c r="B34">
        <v>0</v>
      </c>
      <c r="C34">
        <v>22</v>
      </c>
      <c r="D34">
        <v>22.3</v>
      </c>
      <c r="E34">
        <v>18.899999999999999</v>
      </c>
      <c r="F34">
        <v>0</v>
      </c>
      <c r="G34">
        <v>0</v>
      </c>
    </row>
    <row r="35" spans="1:7" ht="15" x14ac:dyDescent="0.25">
      <c r="A35" s="173" t="s">
        <v>86</v>
      </c>
      <c r="B35">
        <v>319.89999999999998</v>
      </c>
      <c r="C35">
        <v>208.2</v>
      </c>
      <c r="D35">
        <v>182.4</v>
      </c>
      <c r="E35">
        <v>227.3</v>
      </c>
      <c r="F35">
        <v>0</v>
      </c>
      <c r="G35">
        <v>0</v>
      </c>
    </row>
    <row r="36" spans="1:7" ht="15" x14ac:dyDescent="0.25">
      <c r="A36" s="173" t="s">
        <v>87</v>
      </c>
      <c r="B36">
        <v>25.7</v>
      </c>
      <c r="C36">
        <v>0</v>
      </c>
      <c r="D36">
        <v>1.4</v>
      </c>
      <c r="E36">
        <v>44</v>
      </c>
      <c r="F36">
        <v>0</v>
      </c>
      <c r="G36">
        <v>0</v>
      </c>
    </row>
    <row r="37" spans="1:7" ht="15" x14ac:dyDescent="0.25">
      <c r="A37" s="173" t="s">
        <v>88</v>
      </c>
      <c r="B37">
        <v>19.5</v>
      </c>
      <c r="C37">
        <v>76.099999999999994</v>
      </c>
      <c r="D37">
        <v>187.7</v>
      </c>
      <c r="E37">
        <v>53.8</v>
      </c>
      <c r="F37">
        <v>0</v>
      </c>
      <c r="G37">
        <v>0</v>
      </c>
    </row>
    <row r="38" spans="1:7" ht="15" x14ac:dyDescent="0.25">
      <c r="A38" s="173" t="s">
        <v>89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73" t="s">
        <v>69</v>
      </c>
    </row>
    <row r="40" spans="1:7" ht="15" x14ac:dyDescent="0.25">
      <c r="A40" s="173" t="s">
        <v>90</v>
      </c>
      <c r="B40">
        <v>121</v>
      </c>
      <c r="C40">
        <v>601.1</v>
      </c>
      <c r="D40">
        <v>828.1</v>
      </c>
      <c r="E40">
        <v>995.6</v>
      </c>
      <c r="F40">
        <v>0</v>
      </c>
      <c r="G40">
        <v>0</v>
      </c>
    </row>
    <row r="41" spans="1:7" ht="15" x14ac:dyDescent="0.25">
      <c r="A41" s="173" t="s">
        <v>91</v>
      </c>
      <c r="B41">
        <v>60</v>
      </c>
      <c r="C41">
        <v>0</v>
      </c>
      <c r="D41">
        <v>51.5</v>
      </c>
      <c r="E41">
        <v>0</v>
      </c>
      <c r="F41">
        <v>0</v>
      </c>
      <c r="G41">
        <v>0</v>
      </c>
    </row>
    <row r="42" spans="1:7" ht="15" x14ac:dyDescent="0.25">
      <c r="A42" s="173" t="s">
        <v>92</v>
      </c>
      <c r="B42">
        <v>0</v>
      </c>
      <c r="C42">
        <v>0</v>
      </c>
      <c r="D42">
        <v>66</v>
      </c>
      <c r="E42">
        <v>0</v>
      </c>
      <c r="F42">
        <v>0</v>
      </c>
      <c r="G42">
        <v>0</v>
      </c>
    </row>
    <row r="43" spans="1:7" ht="15" x14ac:dyDescent="0.25">
      <c r="A43" s="173" t="s">
        <v>175</v>
      </c>
      <c r="B43">
        <v>0</v>
      </c>
      <c r="C43">
        <v>0</v>
      </c>
      <c r="D43">
        <v>46.6</v>
      </c>
      <c r="E43">
        <v>0</v>
      </c>
      <c r="F43">
        <v>0</v>
      </c>
      <c r="G43">
        <v>0</v>
      </c>
    </row>
    <row r="44" spans="1:7" ht="15" x14ac:dyDescent="0.25">
      <c r="A44" s="173" t="s">
        <v>93</v>
      </c>
      <c r="B44">
        <v>0</v>
      </c>
      <c r="C44">
        <v>0</v>
      </c>
      <c r="D44">
        <v>31.9</v>
      </c>
      <c r="E44">
        <v>0</v>
      </c>
      <c r="F44">
        <v>0</v>
      </c>
      <c r="G44">
        <v>0</v>
      </c>
    </row>
    <row r="45" spans="1:7" ht="15" x14ac:dyDescent="0.25">
      <c r="A45" s="173" t="s">
        <v>95</v>
      </c>
      <c r="B45">
        <v>0</v>
      </c>
      <c r="C45">
        <v>0</v>
      </c>
      <c r="D45">
        <v>2.7</v>
      </c>
      <c r="E45">
        <v>13.2</v>
      </c>
      <c r="F45">
        <v>0</v>
      </c>
      <c r="G45">
        <v>0</v>
      </c>
    </row>
    <row r="46" spans="1:7" ht="15" x14ac:dyDescent="0.25">
      <c r="A46" s="173" t="s">
        <v>96</v>
      </c>
      <c r="B46">
        <v>61</v>
      </c>
      <c r="C46">
        <v>601.1</v>
      </c>
      <c r="D46">
        <v>602.1</v>
      </c>
      <c r="E46">
        <v>971.9</v>
      </c>
      <c r="F46">
        <v>0</v>
      </c>
      <c r="G46">
        <v>0</v>
      </c>
    </row>
    <row r="47" spans="1:7" ht="15" x14ac:dyDescent="0.25">
      <c r="A47" s="173" t="s">
        <v>97</v>
      </c>
      <c r="B47">
        <v>0</v>
      </c>
      <c r="C47">
        <v>0</v>
      </c>
      <c r="D47">
        <v>27.4</v>
      </c>
      <c r="E47">
        <v>10.5</v>
      </c>
      <c r="F47">
        <v>0</v>
      </c>
      <c r="G47">
        <v>0</v>
      </c>
    </row>
    <row r="48" spans="1:7" ht="15" x14ac:dyDescent="0.25">
      <c r="A48" s="173" t="s">
        <v>69</v>
      </c>
    </row>
    <row r="49" spans="1:7" ht="15" x14ac:dyDescent="0.25">
      <c r="A49" s="173" t="s">
        <v>98</v>
      </c>
      <c r="B49">
        <v>1241.2</v>
      </c>
      <c r="C49">
        <v>1650.1</v>
      </c>
      <c r="D49">
        <v>4081.1</v>
      </c>
      <c r="E49">
        <v>3886.3</v>
      </c>
      <c r="F49">
        <v>30.7</v>
      </c>
      <c r="G49">
        <v>0</v>
      </c>
    </row>
    <row r="50" spans="1:7" ht="15" x14ac:dyDescent="0.25">
      <c r="A50" s="173" t="s">
        <v>99</v>
      </c>
      <c r="B50">
        <v>6</v>
      </c>
      <c r="C50">
        <v>1.2</v>
      </c>
      <c r="D50">
        <v>11.5</v>
      </c>
      <c r="E50">
        <v>5.7</v>
      </c>
      <c r="F50">
        <v>0</v>
      </c>
      <c r="G50">
        <v>0</v>
      </c>
    </row>
    <row r="51" spans="1:7" ht="15" x14ac:dyDescent="0.25">
      <c r="A51" s="173" t="s">
        <v>100</v>
      </c>
      <c r="B51">
        <v>5.4</v>
      </c>
      <c r="C51">
        <v>0</v>
      </c>
      <c r="D51">
        <v>11</v>
      </c>
      <c r="E51">
        <v>8.3000000000000007</v>
      </c>
      <c r="F51">
        <v>0</v>
      </c>
      <c r="G51">
        <v>0</v>
      </c>
    </row>
    <row r="52" spans="1:7" ht="15" x14ac:dyDescent="0.25">
      <c r="A52" s="173" t="s">
        <v>101</v>
      </c>
      <c r="B52">
        <v>0</v>
      </c>
      <c r="C52">
        <v>45.5</v>
      </c>
      <c r="D52">
        <v>282.10000000000002</v>
      </c>
      <c r="E52">
        <v>49.5</v>
      </c>
      <c r="F52">
        <v>0</v>
      </c>
      <c r="G52">
        <v>0</v>
      </c>
    </row>
    <row r="53" spans="1:7" ht="15" x14ac:dyDescent="0.25">
      <c r="A53" s="173" t="s">
        <v>102</v>
      </c>
      <c r="B53">
        <v>8</v>
      </c>
      <c r="C53">
        <v>0</v>
      </c>
      <c r="D53">
        <v>48.1</v>
      </c>
      <c r="E53">
        <v>41.6</v>
      </c>
      <c r="F53">
        <v>0</v>
      </c>
      <c r="G53">
        <v>0</v>
      </c>
    </row>
    <row r="54" spans="1:7" ht="15" x14ac:dyDescent="0.25">
      <c r="A54" s="173" t="s">
        <v>103</v>
      </c>
      <c r="B54">
        <v>0.9</v>
      </c>
      <c r="C54">
        <v>12.8</v>
      </c>
      <c r="D54">
        <v>7.7</v>
      </c>
      <c r="E54">
        <v>40.799999999999997</v>
      </c>
      <c r="F54">
        <v>0</v>
      </c>
      <c r="G54">
        <v>0</v>
      </c>
    </row>
    <row r="55" spans="1:7" ht="15" x14ac:dyDescent="0.25">
      <c r="A55" s="173" t="s">
        <v>104</v>
      </c>
      <c r="B55">
        <v>95</v>
      </c>
      <c r="C55">
        <v>0</v>
      </c>
      <c r="D55">
        <v>214.2</v>
      </c>
      <c r="E55">
        <v>43</v>
      </c>
      <c r="F55">
        <v>0</v>
      </c>
      <c r="G55">
        <v>0</v>
      </c>
    </row>
    <row r="56" spans="1:7" ht="15" x14ac:dyDescent="0.25">
      <c r="A56" s="173" t="s">
        <v>105</v>
      </c>
      <c r="B56">
        <v>47.4</v>
      </c>
      <c r="C56">
        <v>163.6</v>
      </c>
      <c r="D56">
        <v>358.2</v>
      </c>
      <c r="E56">
        <v>326.10000000000002</v>
      </c>
      <c r="F56">
        <v>0</v>
      </c>
      <c r="G56">
        <v>0</v>
      </c>
    </row>
    <row r="57" spans="1:7" ht="15" x14ac:dyDescent="0.25">
      <c r="A57" s="173" t="s">
        <v>106</v>
      </c>
      <c r="B57">
        <v>65</v>
      </c>
      <c r="C57">
        <v>25.4</v>
      </c>
      <c r="D57">
        <v>179</v>
      </c>
      <c r="E57">
        <v>144.30000000000001</v>
      </c>
      <c r="F57">
        <v>0</v>
      </c>
      <c r="G57">
        <v>0</v>
      </c>
    </row>
    <row r="58" spans="1:7" ht="15" x14ac:dyDescent="0.25">
      <c r="A58" s="173" t="s">
        <v>107</v>
      </c>
      <c r="B58">
        <v>0</v>
      </c>
      <c r="C58">
        <v>0</v>
      </c>
      <c r="D58">
        <v>232.6</v>
      </c>
      <c r="E58">
        <v>121.6</v>
      </c>
      <c r="F58">
        <v>0</v>
      </c>
      <c r="G58">
        <v>0</v>
      </c>
    </row>
    <row r="59" spans="1:7" ht="15" x14ac:dyDescent="0.25">
      <c r="A59" s="173" t="s">
        <v>108</v>
      </c>
      <c r="B59">
        <v>0</v>
      </c>
      <c r="C59">
        <v>11.5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173" t="s">
        <v>109</v>
      </c>
      <c r="B60">
        <v>71.2</v>
      </c>
      <c r="C60">
        <v>82.1</v>
      </c>
      <c r="D60">
        <v>225.5</v>
      </c>
      <c r="E60">
        <v>202.8</v>
      </c>
      <c r="F60">
        <v>0</v>
      </c>
      <c r="G60">
        <v>0</v>
      </c>
    </row>
    <row r="61" spans="1:7" ht="15" x14ac:dyDescent="0.25">
      <c r="A61" s="173" t="s">
        <v>110</v>
      </c>
      <c r="B61">
        <v>0</v>
      </c>
      <c r="C61">
        <v>0</v>
      </c>
      <c r="D61">
        <v>15.3</v>
      </c>
      <c r="E61">
        <v>21.7</v>
      </c>
      <c r="F61">
        <v>0</v>
      </c>
      <c r="G61">
        <v>0</v>
      </c>
    </row>
    <row r="62" spans="1:7" ht="15" x14ac:dyDescent="0.25">
      <c r="A62" s="173" t="s">
        <v>111</v>
      </c>
      <c r="B62">
        <v>7</v>
      </c>
      <c r="C62">
        <v>0</v>
      </c>
      <c r="D62">
        <v>7.1</v>
      </c>
      <c r="E62">
        <v>82.2</v>
      </c>
      <c r="F62">
        <v>0</v>
      </c>
      <c r="G62">
        <v>0</v>
      </c>
    </row>
    <row r="63" spans="1:7" ht="15" x14ac:dyDescent="0.25">
      <c r="A63" s="173" t="s">
        <v>112</v>
      </c>
      <c r="B63">
        <v>110</v>
      </c>
      <c r="C63">
        <v>105.2</v>
      </c>
      <c r="D63">
        <v>154.4</v>
      </c>
      <c r="E63">
        <v>163</v>
      </c>
      <c r="F63">
        <v>0</v>
      </c>
      <c r="G63">
        <v>0</v>
      </c>
    </row>
    <row r="64" spans="1:7" ht="15" x14ac:dyDescent="0.25">
      <c r="A64" s="173" t="s">
        <v>113</v>
      </c>
      <c r="B64">
        <v>44</v>
      </c>
      <c r="C64">
        <v>20.5</v>
      </c>
      <c r="D64">
        <v>91.8</v>
      </c>
      <c r="E64">
        <v>92.8</v>
      </c>
      <c r="F64">
        <v>0</v>
      </c>
      <c r="G64">
        <v>0</v>
      </c>
    </row>
    <row r="65" spans="1:7" ht="15" x14ac:dyDescent="0.25">
      <c r="A65" s="173" t="s">
        <v>114</v>
      </c>
      <c r="B65">
        <v>3.7</v>
      </c>
      <c r="C65">
        <v>12.3</v>
      </c>
      <c r="D65">
        <v>19.100000000000001</v>
      </c>
      <c r="E65">
        <v>25.7</v>
      </c>
      <c r="F65">
        <v>0</v>
      </c>
      <c r="G65">
        <v>0</v>
      </c>
    </row>
    <row r="66" spans="1:7" ht="15" x14ac:dyDescent="0.25">
      <c r="A66" s="173" t="s">
        <v>115</v>
      </c>
      <c r="B66">
        <v>615.9</v>
      </c>
      <c r="C66">
        <v>879.4</v>
      </c>
      <c r="D66">
        <v>1770.1</v>
      </c>
      <c r="E66">
        <v>1872.9</v>
      </c>
      <c r="F66">
        <v>8.6999999999999993</v>
      </c>
      <c r="G66">
        <v>0</v>
      </c>
    </row>
    <row r="67" spans="1:7" ht="15" x14ac:dyDescent="0.25">
      <c r="A67" s="173" t="s">
        <v>117</v>
      </c>
      <c r="B67">
        <v>6</v>
      </c>
      <c r="C67">
        <v>7</v>
      </c>
      <c r="D67">
        <v>30.6</v>
      </c>
      <c r="E67">
        <v>41.6</v>
      </c>
      <c r="F67">
        <v>0</v>
      </c>
      <c r="G67">
        <v>0</v>
      </c>
    </row>
    <row r="68" spans="1:7" ht="15" x14ac:dyDescent="0.25">
      <c r="A68" s="173" t="s">
        <v>118</v>
      </c>
      <c r="B68">
        <v>83.7</v>
      </c>
      <c r="C68">
        <v>23.4</v>
      </c>
      <c r="D68">
        <v>66.5</v>
      </c>
      <c r="E68">
        <v>47.8</v>
      </c>
      <c r="F68">
        <v>22</v>
      </c>
      <c r="G68">
        <v>0</v>
      </c>
    </row>
    <row r="69" spans="1:7" ht="15" x14ac:dyDescent="0.25">
      <c r="A69" s="173" t="s">
        <v>119</v>
      </c>
      <c r="B69">
        <v>62</v>
      </c>
      <c r="C69">
        <v>154.5</v>
      </c>
      <c r="D69">
        <v>84.6</v>
      </c>
      <c r="E69">
        <v>156</v>
      </c>
      <c r="F69">
        <v>0</v>
      </c>
      <c r="G69">
        <v>0</v>
      </c>
    </row>
    <row r="70" spans="1:7" ht="15" x14ac:dyDescent="0.25">
      <c r="A70" s="173" t="s">
        <v>120</v>
      </c>
      <c r="B70">
        <v>0</v>
      </c>
      <c r="C70">
        <v>84.5</v>
      </c>
      <c r="D70">
        <v>97</v>
      </c>
      <c r="E70">
        <v>106.3</v>
      </c>
      <c r="F70">
        <v>0</v>
      </c>
      <c r="G70">
        <v>0</v>
      </c>
    </row>
    <row r="71" spans="1:7" ht="15" x14ac:dyDescent="0.25">
      <c r="A71" s="173" t="s">
        <v>121</v>
      </c>
      <c r="B71">
        <v>10</v>
      </c>
      <c r="C71">
        <v>21.3</v>
      </c>
      <c r="D71">
        <v>55.1</v>
      </c>
      <c r="E71">
        <v>65.599999999999994</v>
      </c>
      <c r="F71">
        <v>0</v>
      </c>
      <c r="G71">
        <v>0</v>
      </c>
    </row>
    <row r="72" spans="1:7" ht="15" x14ac:dyDescent="0.25">
      <c r="A72" s="173" t="s">
        <v>122</v>
      </c>
      <c r="B72">
        <v>0</v>
      </c>
      <c r="C72">
        <v>0</v>
      </c>
      <c r="D72">
        <v>119.6</v>
      </c>
      <c r="E72">
        <v>227.1</v>
      </c>
      <c r="F72">
        <v>0</v>
      </c>
      <c r="G72">
        <v>0</v>
      </c>
    </row>
    <row r="73" spans="1:7" ht="15" x14ac:dyDescent="0.25">
      <c r="A73" s="173" t="s">
        <v>65</v>
      </c>
      <c r="B73" t="s">
        <v>66</v>
      </c>
      <c r="C73" t="s">
        <v>67</v>
      </c>
      <c r="D73" t="s">
        <v>66</v>
      </c>
      <c r="E73" t="s">
        <v>66</v>
      </c>
      <c r="F73" t="s">
        <v>66</v>
      </c>
      <c r="G73" t="s">
        <v>68</v>
      </c>
    </row>
    <row r="74" spans="1:7" ht="15" x14ac:dyDescent="0.25">
      <c r="A74" s="173" t="s">
        <v>123</v>
      </c>
      <c r="B74">
        <v>3506.6</v>
      </c>
      <c r="C74">
        <v>4252.3</v>
      </c>
      <c r="D74">
        <v>10008.200000000001</v>
      </c>
      <c r="E74">
        <v>10312.299999999999</v>
      </c>
      <c r="F74">
        <v>31</v>
      </c>
      <c r="G74">
        <v>0</v>
      </c>
    </row>
    <row r="75" spans="1:7" ht="15" x14ac:dyDescent="0.25">
      <c r="A75" s="173" t="s">
        <v>124</v>
      </c>
      <c r="B75">
        <v>595.70000000000005</v>
      </c>
      <c r="C75">
        <v>645</v>
      </c>
      <c r="D75">
        <v>0</v>
      </c>
      <c r="E75">
        <v>0</v>
      </c>
      <c r="F75">
        <v>0</v>
      </c>
      <c r="G75">
        <v>0</v>
      </c>
    </row>
    <row r="76" spans="1:7" ht="15" x14ac:dyDescent="0.25">
      <c r="A76" s="173" t="s">
        <v>65</v>
      </c>
      <c r="B76" t="s">
        <v>66</v>
      </c>
      <c r="C76" t="s">
        <v>67</v>
      </c>
      <c r="D76" t="s">
        <v>66</v>
      </c>
      <c r="E76" t="s">
        <v>66</v>
      </c>
      <c r="F76" t="s">
        <v>66</v>
      </c>
      <c r="G76" t="s">
        <v>68</v>
      </c>
    </row>
    <row r="77" spans="1:7" ht="15" x14ac:dyDescent="0.25">
      <c r="A77" s="173" t="s">
        <v>125</v>
      </c>
      <c r="B77">
        <v>4102.2</v>
      </c>
      <c r="C77">
        <v>4897.3</v>
      </c>
      <c r="D77">
        <v>10008.200000000001</v>
      </c>
      <c r="E77">
        <v>10312.299999999999</v>
      </c>
      <c r="F77">
        <v>31</v>
      </c>
      <c r="G77">
        <v>0</v>
      </c>
    </row>
    <row r="78" spans="1:7" ht="15" x14ac:dyDescent="0.25">
      <c r="A78" s="173" t="s">
        <v>126</v>
      </c>
      <c r="B78" t="s">
        <v>45</v>
      </c>
      <c r="C78" t="s">
        <v>45</v>
      </c>
      <c r="D78">
        <v>0</v>
      </c>
      <c r="E78">
        <v>0</v>
      </c>
      <c r="F78" t="s">
        <v>45</v>
      </c>
      <c r="G78" t="s">
        <v>45</v>
      </c>
    </row>
    <row r="79" spans="1:7" ht="15" x14ac:dyDescent="0.25">
      <c r="A79" s="173" t="s">
        <v>127</v>
      </c>
      <c r="B79">
        <v>0</v>
      </c>
      <c r="C79">
        <v>0</v>
      </c>
      <c r="D79" t="s">
        <v>45</v>
      </c>
      <c r="E79" t="s">
        <v>45</v>
      </c>
      <c r="F79">
        <v>0</v>
      </c>
      <c r="G79">
        <v>0</v>
      </c>
    </row>
    <row r="80" spans="1:7" ht="15" x14ac:dyDescent="0.25">
      <c r="A80" s="173" t="s">
        <v>65</v>
      </c>
      <c r="B80" t="s">
        <v>66</v>
      </c>
      <c r="C80" t="s">
        <v>67</v>
      </c>
      <c r="D80" t="s">
        <v>66</v>
      </c>
      <c r="E80" t="s">
        <v>66</v>
      </c>
      <c r="F80" t="s">
        <v>66</v>
      </c>
      <c r="G80" t="s">
        <v>68</v>
      </c>
    </row>
  </sheetData>
  <pageMargins left="0.7" right="0.7" top="0.75" bottom="0.75" header="0.3" footer="0.3"/>
  <pageSetup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7D9EF-41BC-44CF-BA97-2B38B09939AE}">
  <dimension ref="A1:G80"/>
  <sheetViews>
    <sheetView topLeftCell="A19" workbookViewId="0">
      <selection activeCell="F7" sqref="F7"/>
    </sheetView>
  </sheetViews>
  <sheetFormatPr defaultRowHeight="13.2" x14ac:dyDescent="0.25"/>
  <cols>
    <col min="1" max="1" width="27.88671875" customWidth="1"/>
    <col min="3" max="3" width="12.88671875" customWidth="1"/>
    <col min="5" max="5" width="13.441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376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53</v>
      </c>
    </row>
    <row r="11" spans="1:7" ht="15" x14ac:dyDescent="0.25">
      <c r="A11" s="173" t="s">
        <v>225</v>
      </c>
    </row>
    <row r="12" spans="1:7" ht="15" x14ac:dyDescent="0.25">
      <c r="A12" s="173" t="s">
        <v>70</v>
      </c>
      <c r="B12">
        <v>20</v>
      </c>
      <c r="C12">
        <v>30</v>
      </c>
      <c r="D12">
        <v>229.7</v>
      </c>
      <c r="E12">
        <v>163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71</v>
      </c>
      <c r="B14">
        <v>20</v>
      </c>
      <c r="C14">
        <v>30</v>
      </c>
      <c r="D14">
        <v>175.3</v>
      </c>
      <c r="E14">
        <v>134.30000000000001</v>
      </c>
      <c r="F14">
        <v>0</v>
      </c>
      <c r="G14">
        <v>0</v>
      </c>
    </row>
    <row r="15" spans="1:7" ht="15" x14ac:dyDescent="0.25">
      <c r="A15" s="173" t="s">
        <v>172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73" t="s">
        <v>73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489.2</v>
      </c>
      <c r="C20">
        <v>442.6</v>
      </c>
      <c r="D20">
        <v>961</v>
      </c>
      <c r="E20">
        <v>1135.0999999999999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81.900000000000006</v>
      </c>
      <c r="C22">
        <v>123.8</v>
      </c>
      <c r="D22">
        <v>422.1</v>
      </c>
      <c r="E22">
        <v>476.7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65</v>
      </c>
      <c r="C24">
        <v>0.4</v>
      </c>
      <c r="D24">
        <v>616.20000000000005</v>
      </c>
      <c r="E24">
        <v>847.6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1416.8</v>
      </c>
      <c r="C26">
        <v>1210.4000000000001</v>
      </c>
      <c r="D26">
        <v>2748.7</v>
      </c>
      <c r="E26">
        <v>2677.5</v>
      </c>
      <c r="F26">
        <v>0.3</v>
      </c>
      <c r="G26">
        <v>0</v>
      </c>
    </row>
    <row r="27" spans="1:7" ht="15" x14ac:dyDescent="0.25">
      <c r="A27" s="173" t="s">
        <v>78</v>
      </c>
      <c r="B27">
        <v>5.6</v>
      </c>
      <c r="C27">
        <v>0</v>
      </c>
      <c r="D27">
        <v>1.9</v>
      </c>
      <c r="E27">
        <v>0</v>
      </c>
      <c r="F27">
        <v>0</v>
      </c>
      <c r="G27">
        <v>0</v>
      </c>
    </row>
    <row r="28" spans="1:7" ht="15" x14ac:dyDescent="0.25">
      <c r="A28" s="173" t="s">
        <v>79</v>
      </c>
      <c r="B28">
        <v>0.4</v>
      </c>
      <c r="C28">
        <v>0.4</v>
      </c>
      <c r="D28">
        <v>1.5</v>
      </c>
      <c r="E28">
        <v>1.4</v>
      </c>
      <c r="F28">
        <v>0</v>
      </c>
      <c r="G28">
        <v>0</v>
      </c>
    </row>
    <row r="29" spans="1:7" ht="15" x14ac:dyDescent="0.25">
      <c r="A29" s="173" t="s">
        <v>80</v>
      </c>
      <c r="B29">
        <v>63</v>
      </c>
      <c r="C29">
        <v>59.2</v>
      </c>
      <c r="D29">
        <v>236.1</v>
      </c>
      <c r="E29">
        <v>6.5</v>
      </c>
      <c r="F29">
        <v>0</v>
      </c>
      <c r="G29">
        <v>0</v>
      </c>
    </row>
    <row r="30" spans="1:7" ht="15" x14ac:dyDescent="0.25">
      <c r="A30" s="173" t="s">
        <v>173</v>
      </c>
      <c r="B30">
        <v>250</v>
      </c>
      <c r="C30">
        <v>0</v>
      </c>
      <c r="D30">
        <v>105</v>
      </c>
      <c r="E30">
        <v>0</v>
      </c>
      <c r="F30">
        <v>0</v>
      </c>
      <c r="G30">
        <v>0</v>
      </c>
    </row>
    <row r="31" spans="1:7" ht="15" x14ac:dyDescent="0.25">
      <c r="A31" s="173" t="s">
        <v>81</v>
      </c>
      <c r="B31">
        <v>319.60000000000002</v>
      </c>
      <c r="C31">
        <v>186.3</v>
      </c>
      <c r="D31">
        <v>567.1</v>
      </c>
      <c r="E31">
        <v>678.8</v>
      </c>
      <c r="F31">
        <v>0.3</v>
      </c>
      <c r="G31">
        <v>0</v>
      </c>
    </row>
    <row r="32" spans="1:7" ht="15" x14ac:dyDescent="0.25">
      <c r="A32" s="173" t="s">
        <v>82</v>
      </c>
      <c r="B32">
        <v>0</v>
      </c>
      <c r="C32">
        <v>3</v>
      </c>
      <c r="D32">
        <v>38.799999999999997</v>
      </c>
      <c r="E32">
        <v>98.8</v>
      </c>
      <c r="F32">
        <v>0</v>
      </c>
      <c r="G32">
        <v>0</v>
      </c>
    </row>
    <row r="33" spans="1:7" ht="15" x14ac:dyDescent="0.25">
      <c r="A33" s="173" t="s">
        <v>83</v>
      </c>
      <c r="B33">
        <v>438.5</v>
      </c>
      <c r="C33">
        <v>658</v>
      </c>
      <c r="D33">
        <v>1247.0999999999999</v>
      </c>
      <c r="E33">
        <v>1548.3</v>
      </c>
      <c r="F33">
        <v>0</v>
      </c>
      <c r="G33">
        <v>0</v>
      </c>
    </row>
    <row r="34" spans="1:7" ht="15" x14ac:dyDescent="0.25">
      <c r="A34" s="173" t="s">
        <v>85</v>
      </c>
      <c r="B34">
        <v>0</v>
      </c>
      <c r="C34">
        <v>22</v>
      </c>
      <c r="D34">
        <v>22.3</v>
      </c>
      <c r="E34">
        <v>18.899999999999999</v>
      </c>
      <c r="F34">
        <v>0</v>
      </c>
      <c r="G34">
        <v>0</v>
      </c>
    </row>
    <row r="35" spans="1:7" ht="15" x14ac:dyDescent="0.25">
      <c r="A35" s="173" t="s">
        <v>86</v>
      </c>
      <c r="B35">
        <v>319.89999999999998</v>
      </c>
      <c r="C35">
        <v>208.4</v>
      </c>
      <c r="D35">
        <v>182.4</v>
      </c>
      <c r="E35">
        <v>227.1</v>
      </c>
      <c r="F35">
        <v>0</v>
      </c>
      <c r="G35">
        <v>0</v>
      </c>
    </row>
    <row r="36" spans="1:7" ht="15" x14ac:dyDescent="0.25">
      <c r="A36" s="173" t="s">
        <v>87</v>
      </c>
      <c r="B36">
        <v>0.7</v>
      </c>
      <c r="C36">
        <v>0</v>
      </c>
      <c r="D36">
        <v>1.4</v>
      </c>
      <c r="E36">
        <v>44</v>
      </c>
      <c r="F36">
        <v>0</v>
      </c>
      <c r="G36">
        <v>0</v>
      </c>
    </row>
    <row r="37" spans="1:7" ht="15" x14ac:dyDescent="0.25">
      <c r="A37" s="173" t="s">
        <v>88</v>
      </c>
      <c r="B37">
        <v>19</v>
      </c>
      <c r="C37">
        <v>73.099999999999994</v>
      </c>
      <c r="D37">
        <v>187.7</v>
      </c>
      <c r="E37">
        <v>53.8</v>
      </c>
      <c r="F37">
        <v>0</v>
      </c>
      <c r="G37">
        <v>0</v>
      </c>
    </row>
    <row r="38" spans="1:7" ht="15" x14ac:dyDescent="0.25">
      <c r="A38" s="173" t="s">
        <v>89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73" t="s">
        <v>69</v>
      </c>
    </row>
    <row r="40" spans="1:7" ht="15" x14ac:dyDescent="0.25">
      <c r="A40" s="173" t="s">
        <v>90</v>
      </c>
      <c r="B40">
        <v>121</v>
      </c>
      <c r="C40">
        <v>648.1</v>
      </c>
      <c r="D40">
        <v>795.1</v>
      </c>
      <c r="E40">
        <v>943.1</v>
      </c>
      <c r="F40">
        <v>0</v>
      </c>
      <c r="G40">
        <v>0</v>
      </c>
    </row>
    <row r="41" spans="1:7" ht="15" x14ac:dyDescent="0.25">
      <c r="A41" s="173" t="s">
        <v>91</v>
      </c>
      <c r="B41">
        <v>60</v>
      </c>
      <c r="C41">
        <v>0</v>
      </c>
      <c r="D41">
        <v>51.5</v>
      </c>
      <c r="E41">
        <v>0</v>
      </c>
      <c r="F41">
        <v>0</v>
      </c>
      <c r="G41">
        <v>0</v>
      </c>
    </row>
    <row r="42" spans="1:7" ht="15" x14ac:dyDescent="0.25">
      <c r="A42" s="173" t="s">
        <v>92</v>
      </c>
      <c r="B42">
        <v>0</v>
      </c>
      <c r="C42">
        <v>0</v>
      </c>
      <c r="D42">
        <v>66</v>
      </c>
      <c r="E42">
        <v>0</v>
      </c>
      <c r="F42">
        <v>0</v>
      </c>
      <c r="G42">
        <v>0</v>
      </c>
    </row>
    <row r="43" spans="1:7" ht="15" x14ac:dyDescent="0.25">
      <c r="A43" s="173" t="s">
        <v>175</v>
      </c>
      <c r="B43">
        <v>0</v>
      </c>
      <c r="C43">
        <v>0</v>
      </c>
      <c r="D43">
        <v>46.6</v>
      </c>
      <c r="E43">
        <v>0</v>
      </c>
      <c r="F43">
        <v>0</v>
      </c>
      <c r="G43">
        <v>0</v>
      </c>
    </row>
    <row r="44" spans="1:7" ht="15" x14ac:dyDescent="0.25">
      <c r="A44" s="173" t="s">
        <v>93</v>
      </c>
      <c r="B44">
        <v>0</v>
      </c>
      <c r="C44">
        <v>0</v>
      </c>
      <c r="D44">
        <v>31.9</v>
      </c>
      <c r="E44">
        <v>0</v>
      </c>
      <c r="F44">
        <v>0</v>
      </c>
      <c r="G44">
        <v>0</v>
      </c>
    </row>
    <row r="45" spans="1:7" ht="15" x14ac:dyDescent="0.25">
      <c r="A45" s="173" t="s">
        <v>95</v>
      </c>
      <c r="B45">
        <v>0</v>
      </c>
      <c r="C45">
        <v>0</v>
      </c>
      <c r="D45">
        <v>2.7</v>
      </c>
      <c r="E45">
        <v>13.2</v>
      </c>
      <c r="F45">
        <v>0</v>
      </c>
      <c r="G45">
        <v>0</v>
      </c>
    </row>
    <row r="46" spans="1:7" ht="15" x14ac:dyDescent="0.25">
      <c r="A46" s="173" t="s">
        <v>96</v>
      </c>
      <c r="B46">
        <v>61</v>
      </c>
      <c r="C46">
        <v>648.1</v>
      </c>
      <c r="D46">
        <v>569.1</v>
      </c>
      <c r="E46">
        <v>919.4</v>
      </c>
      <c r="F46">
        <v>0</v>
      </c>
      <c r="G46">
        <v>0</v>
      </c>
    </row>
    <row r="47" spans="1:7" ht="15" x14ac:dyDescent="0.25">
      <c r="A47" s="173" t="s">
        <v>97</v>
      </c>
      <c r="B47">
        <v>0</v>
      </c>
      <c r="C47">
        <v>0</v>
      </c>
      <c r="D47">
        <v>27.4</v>
      </c>
      <c r="E47">
        <v>10.5</v>
      </c>
      <c r="F47">
        <v>0</v>
      </c>
      <c r="G47">
        <v>0</v>
      </c>
    </row>
    <row r="48" spans="1:7" ht="15" x14ac:dyDescent="0.25">
      <c r="A48" s="173" t="s">
        <v>69</v>
      </c>
    </row>
    <row r="49" spans="1:7" ht="15" x14ac:dyDescent="0.25">
      <c r="A49" s="173" t="s">
        <v>98</v>
      </c>
      <c r="B49">
        <v>1263.5999999999999</v>
      </c>
      <c r="C49">
        <v>1398.7</v>
      </c>
      <c r="D49">
        <v>3979.5</v>
      </c>
      <c r="E49">
        <v>3794.9</v>
      </c>
      <c r="F49">
        <v>30.7</v>
      </c>
      <c r="G49">
        <v>0</v>
      </c>
    </row>
    <row r="50" spans="1:7" ht="15" x14ac:dyDescent="0.25">
      <c r="A50" s="173" t="s">
        <v>99</v>
      </c>
      <c r="B50">
        <v>6</v>
      </c>
      <c r="C50">
        <v>1.2</v>
      </c>
      <c r="D50">
        <v>11.5</v>
      </c>
      <c r="E50">
        <v>5.7</v>
      </c>
      <c r="F50">
        <v>0</v>
      </c>
      <c r="G50">
        <v>0</v>
      </c>
    </row>
    <row r="51" spans="1:7" ht="15" x14ac:dyDescent="0.25">
      <c r="A51" s="173" t="s">
        <v>100</v>
      </c>
      <c r="B51">
        <v>5.4</v>
      </c>
      <c r="C51">
        <v>0</v>
      </c>
      <c r="D51">
        <v>11</v>
      </c>
      <c r="E51">
        <v>8.3000000000000007</v>
      </c>
      <c r="F51">
        <v>0</v>
      </c>
      <c r="G51">
        <v>0</v>
      </c>
    </row>
    <row r="52" spans="1:7" ht="15" x14ac:dyDescent="0.25">
      <c r="A52" s="173" t="s">
        <v>101</v>
      </c>
      <c r="B52">
        <v>0</v>
      </c>
      <c r="C52">
        <v>45.5</v>
      </c>
      <c r="D52">
        <v>282.10000000000002</v>
      </c>
      <c r="E52">
        <v>49.5</v>
      </c>
      <c r="F52">
        <v>0</v>
      </c>
      <c r="G52">
        <v>0</v>
      </c>
    </row>
    <row r="53" spans="1:7" ht="15" x14ac:dyDescent="0.25">
      <c r="A53" s="173" t="s">
        <v>102</v>
      </c>
      <c r="B53">
        <v>14</v>
      </c>
      <c r="C53">
        <v>0</v>
      </c>
      <c r="D53">
        <v>42.3</v>
      </c>
      <c r="E53">
        <v>41.6</v>
      </c>
      <c r="F53">
        <v>0</v>
      </c>
      <c r="G53">
        <v>0</v>
      </c>
    </row>
    <row r="54" spans="1:7" ht="15" x14ac:dyDescent="0.25">
      <c r="A54" s="173" t="s">
        <v>103</v>
      </c>
      <c r="B54">
        <v>0.5</v>
      </c>
      <c r="C54">
        <v>12.8</v>
      </c>
      <c r="D54">
        <v>7.6</v>
      </c>
      <c r="E54">
        <v>40.799999999999997</v>
      </c>
      <c r="F54">
        <v>0</v>
      </c>
      <c r="G54">
        <v>0</v>
      </c>
    </row>
    <row r="55" spans="1:7" ht="15" x14ac:dyDescent="0.25">
      <c r="A55" s="173" t="s">
        <v>104</v>
      </c>
      <c r="B55">
        <v>95</v>
      </c>
      <c r="C55">
        <v>0</v>
      </c>
      <c r="D55">
        <v>214.2</v>
      </c>
      <c r="E55">
        <v>43</v>
      </c>
      <c r="F55">
        <v>0</v>
      </c>
      <c r="G55">
        <v>0</v>
      </c>
    </row>
    <row r="56" spans="1:7" ht="15" x14ac:dyDescent="0.25">
      <c r="A56" s="173" t="s">
        <v>105</v>
      </c>
      <c r="B56">
        <v>47.4</v>
      </c>
      <c r="C56">
        <v>159.1</v>
      </c>
      <c r="D56">
        <v>358.2</v>
      </c>
      <c r="E56">
        <v>313.89999999999998</v>
      </c>
      <c r="F56">
        <v>0</v>
      </c>
      <c r="G56">
        <v>0</v>
      </c>
    </row>
    <row r="57" spans="1:7" ht="15" x14ac:dyDescent="0.25">
      <c r="A57" s="173" t="s">
        <v>106</v>
      </c>
      <c r="B57">
        <v>53</v>
      </c>
      <c r="C57">
        <v>11</v>
      </c>
      <c r="D57">
        <v>179</v>
      </c>
      <c r="E57">
        <v>144.30000000000001</v>
      </c>
      <c r="F57">
        <v>0</v>
      </c>
      <c r="G57">
        <v>0</v>
      </c>
    </row>
    <row r="58" spans="1:7" ht="15" x14ac:dyDescent="0.25">
      <c r="A58" s="173" t="s">
        <v>107</v>
      </c>
      <c r="B58">
        <v>0</v>
      </c>
      <c r="C58">
        <v>0</v>
      </c>
      <c r="D58">
        <v>232.6</v>
      </c>
      <c r="E58">
        <v>121.6</v>
      </c>
      <c r="F58">
        <v>0</v>
      </c>
      <c r="G58">
        <v>0</v>
      </c>
    </row>
    <row r="59" spans="1:7" ht="15" x14ac:dyDescent="0.25">
      <c r="A59" s="173" t="s">
        <v>108</v>
      </c>
      <c r="B59">
        <v>0</v>
      </c>
      <c r="C59">
        <v>11.5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173" t="s">
        <v>109</v>
      </c>
      <c r="B60">
        <v>104.8</v>
      </c>
      <c r="C60">
        <v>79.8</v>
      </c>
      <c r="D60">
        <v>201.5</v>
      </c>
      <c r="E60">
        <v>202.8</v>
      </c>
      <c r="F60">
        <v>0</v>
      </c>
      <c r="G60">
        <v>0</v>
      </c>
    </row>
    <row r="61" spans="1:7" ht="15" x14ac:dyDescent="0.25">
      <c r="A61" s="173" t="s">
        <v>110</v>
      </c>
      <c r="B61">
        <v>0</v>
      </c>
      <c r="C61">
        <v>0</v>
      </c>
      <c r="D61">
        <v>15.3</v>
      </c>
      <c r="E61">
        <v>21.7</v>
      </c>
      <c r="F61">
        <v>0</v>
      </c>
      <c r="G61">
        <v>0</v>
      </c>
    </row>
    <row r="62" spans="1:7" ht="15" x14ac:dyDescent="0.25">
      <c r="A62" s="173" t="s">
        <v>111</v>
      </c>
      <c r="B62">
        <v>7</v>
      </c>
      <c r="C62">
        <v>0</v>
      </c>
      <c r="D62">
        <v>7.1</v>
      </c>
      <c r="E62">
        <v>82.2</v>
      </c>
      <c r="F62">
        <v>0</v>
      </c>
      <c r="G62">
        <v>0</v>
      </c>
    </row>
    <row r="63" spans="1:7" ht="15" x14ac:dyDescent="0.25">
      <c r="A63" s="173" t="s">
        <v>112</v>
      </c>
      <c r="B63">
        <v>110</v>
      </c>
      <c r="C63">
        <v>99.2</v>
      </c>
      <c r="D63">
        <v>154.4</v>
      </c>
      <c r="E63">
        <v>163</v>
      </c>
      <c r="F63">
        <v>0</v>
      </c>
      <c r="G63">
        <v>0</v>
      </c>
    </row>
    <row r="64" spans="1:7" ht="15" x14ac:dyDescent="0.25">
      <c r="A64" s="173" t="s">
        <v>113</v>
      </c>
      <c r="B64">
        <v>44</v>
      </c>
      <c r="C64">
        <v>20.5</v>
      </c>
      <c r="D64">
        <v>91.8</v>
      </c>
      <c r="E64">
        <v>92.8</v>
      </c>
      <c r="F64">
        <v>0</v>
      </c>
      <c r="G64">
        <v>0</v>
      </c>
    </row>
    <row r="65" spans="1:7" ht="15" x14ac:dyDescent="0.25">
      <c r="A65" s="173" t="s">
        <v>114</v>
      </c>
      <c r="B65">
        <v>3.7</v>
      </c>
      <c r="C65">
        <v>12.3</v>
      </c>
      <c r="D65">
        <v>19.100000000000001</v>
      </c>
      <c r="E65">
        <v>23.6</v>
      </c>
      <c r="F65">
        <v>0</v>
      </c>
      <c r="G65">
        <v>0</v>
      </c>
    </row>
    <row r="66" spans="1:7" ht="15" x14ac:dyDescent="0.25">
      <c r="A66" s="173" t="s">
        <v>115</v>
      </c>
      <c r="B66">
        <v>623.20000000000005</v>
      </c>
      <c r="C66">
        <v>762.2</v>
      </c>
      <c r="D66">
        <v>1707.7</v>
      </c>
      <c r="E66">
        <v>1820</v>
      </c>
      <c r="F66">
        <v>8.6999999999999993</v>
      </c>
      <c r="G66">
        <v>0</v>
      </c>
    </row>
    <row r="67" spans="1:7" ht="15" x14ac:dyDescent="0.25">
      <c r="A67" s="173" t="s">
        <v>117</v>
      </c>
      <c r="B67">
        <v>6</v>
      </c>
      <c r="C67">
        <v>7</v>
      </c>
      <c r="D67">
        <v>30.6</v>
      </c>
      <c r="E67">
        <v>41.6</v>
      </c>
      <c r="F67">
        <v>0</v>
      </c>
      <c r="G67">
        <v>0</v>
      </c>
    </row>
    <row r="68" spans="1:7" ht="15" x14ac:dyDescent="0.25">
      <c r="A68" s="173" t="s">
        <v>118</v>
      </c>
      <c r="B68">
        <v>83.7</v>
      </c>
      <c r="C68">
        <v>23.4</v>
      </c>
      <c r="D68">
        <v>66.5</v>
      </c>
      <c r="E68">
        <v>47.8</v>
      </c>
      <c r="F68">
        <v>22</v>
      </c>
      <c r="G68">
        <v>0</v>
      </c>
    </row>
    <row r="69" spans="1:7" ht="15" x14ac:dyDescent="0.25">
      <c r="A69" s="173" t="s">
        <v>119</v>
      </c>
      <c r="B69">
        <v>50</v>
      </c>
      <c r="C69">
        <v>49.5</v>
      </c>
      <c r="D69">
        <v>84.6</v>
      </c>
      <c r="E69">
        <v>156</v>
      </c>
      <c r="F69">
        <v>0</v>
      </c>
      <c r="G69">
        <v>0</v>
      </c>
    </row>
    <row r="70" spans="1:7" ht="15" x14ac:dyDescent="0.25">
      <c r="A70" s="173" t="s">
        <v>120</v>
      </c>
      <c r="B70">
        <v>0</v>
      </c>
      <c r="C70">
        <v>82.5</v>
      </c>
      <c r="D70">
        <v>87.8</v>
      </c>
      <c r="E70">
        <v>106.3</v>
      </c>
      <c r="F70">
        <v>0</v>
      </c>
      <c r="G70">
        <v>0</v>
      </c>
    </row>
    <row r="71" spans="1:7" ht="15" x14ac:dyDescent="0.25">
      <c r="A71" s="173" t="s">
        <v>121</v>
      </c>
      <c r="B71">
        <v>10</v>
      </c>
      <c r="C71">
        <v>21.3</v>
      </c>
      <c r="D71">
        <v>55.1</v>
      </c>
      <c r="E71">
        <v>65.599999999999994</v>
      </c>
      <c r="F71">
        <v>0</v>
      </c>
      <c r="G71">
        <v>0</v>
      </c>
    </row>
    <row r="72" spans="1:7" ht="15" x14ac:dyDescent="0.25">
      <c r="A72" s="173" t="s">
        <v>122</v>
      </c>
      <c r="B72">
        <v>0</v>
      </c>
      <c r="C72">
        <v>0</v>
      </c>
      <c r="D72">
        <v>119.6</v>
      </c>
      <c r="E72">
        <v>202.8</v>
      </c>
      <c r="F72">
        <v>0</v>
      </c>
      <c r="G72">
        <v>0</v>
      </c>
    </row>
    <row r="73" spans="1:7" ht="15" x14ac:dyDescent="0.25">
      <c r="A73" s="173" t="s">
        <v>65</v>
      </c>
      <c r="B73" t="s">
        <v>67</v>
      </c>
      <c r="C73" t="s">
        <v>68</v>
      </c>
      <c r="D73" t="s">
        <v>66</v>
      </c>
      <c r="E73" t="s">
        <v>68</v>
      </c>
      <c r="F73" t="s">
        <v>197</v>
      </c>
      <c r="G73" t="s">
        <v>67</v>
      </c>
    </row>
    <row r="74" spans="1:7" ht="15" x14ac:dyDescent="0.25">
      <c r="A74" s="173" t="s">
        <v>123</v>
      </c>
      <c r="B74">
        <v>3457.5</v>
      </c>
      <c r="C74">
        <v>3854</v>
      </c>
      <c r="D74">
        <v>9752.2000000000007</v>
      </c>
      <c r="E74">
        <v>10037.9</v>
      </c>
      <c r="F74">
        <v>31</v>
      </c>
      <c r="G74">
        <v>0</v>
      </c>
    </row>
    <row r="75" spans="1:7" ht="15" x14ac:dyDescent="0.25">
      <c r="A75" s="173" t="s">
        <v>124</v>
      </c>
      <c r="B75">
        <v>431.7</v>
      </c>
      <c r="C75">
        <v>667.1</v>
      </c>
      <c r="D75">
        <v>0</v>
      </c>
      <c r="E75">
        <v>0</v>
      </c>
      <c r="F75">
        <v>0</v>
      </c>
      <c r="G75">
        <v>0</v>
      </c>
    </row>
    <row r="76" spans="1:7" ht="15" x14ac:dyDescent="0.25">
      <c r="A76" s="173" t="s">
        <v>65</v>
      </c>
      <c r="B76" t="s">
        <v>67</v>
      </c>
      <c r="C76" t="s">
        <v>68</v>
      </c>
      <c r="D76" t="s">
        <v>66</v>
      </c>
      <c r="E76" t="s">
        <v>68</v>
      </c>
      <c r="F76" t="s">
        <v>197</v>
      </c>
      <c r="G76" t="s">
        <v>67</v>
      </c>
    </row>
    <row r="77" spans="1:7" ht="15" x14ac:dyDescent="0.25">
      <c r="A77" s="173" t="s">
        <v>125</v>
      </c>
      <c r="B77">
        <v>3889.2</v>
      </c>
      <c r="C77">
        <v>4521.1000000000004</v>
      </c>
      <c r="D77">
        <v>9752.2000000000007</v>
      </c>
      <c r="E77">
        <v>10037.9</v>
      </c>
      <c r="F77">
        <v>31</v>
      </c>
      <c r="G77">
        <v>0</v>
      </c>
    </row>
    <row r="78" spans="1:7" ht="15" x14ac:dyDescent="0.25">
      <c r="A78" s="173" t="s">
        <v>126</v>
      </c>
      <c r="B78" t="s">
        <v>45</v>
      </c>
      <c r="C78" t="s">
        <v>45</v>
      </c>
      <c r="D78">
        <v>0</v>
      </c>
      <c r="E78">
        <v>0</v>
      </c>
      <c r="F78" t="s">
        <v>45</v>
      </c>
      <c r="G78" t="s">
        <v>45</v>
      </c>
    </row>
    <row r="79" spans="1:7" ht="15" x14ac:dyDescent="0.25">
      <c r="A79" s="173" t="s">
        <v>127</v>
      </c>
      <c r="B79">
        <v>0</v>
      </c>
      <c r="C79">
        <v>0</v>
      </c>
      <c r="D79" t="s">
        <v>45</v>
      </c>
      <c r="E79" t="s">
        <v>45</v>
      </c>
      <c r="F79">
        <v>0</v>
      </c>
      <c r="G79">
        <v>0</v>
      </c>
    </row>
    <row r="80" spans="1:7" ht="15" x14ac:dyDescent="0.25">
      <c r="A80" s="173" t="s">
        <v>65</v>
      </c>
      <c r="B80" t="s">
        <v>67</v>
      </c>
      <c r="C80" t="s">
        <v>68</v>
      </c>
      <c r="D80" t="s">
        <v>66</v>
      </c>
      <c r="E80" t="s">
        <v>68</v>
      </c>
      <c r="F80" t="s">
        <v>197</v>
      </c>
      <c r="G80" t="s">
        <v>67</v>
      </c>
    </row>
  </sheetData>
  <pageMargins left="0.7" right="0.7" top="0.75" bottom="0.75" header="0.3" footer="0.3"/>
  <pageSetup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D914B-21E6-439B-A8E2-CC03EBD08655}">
  <dimension ref="A1:G79"/>
  <sheetViews>
    <sheetView workbookViewId="0">
      <selection activeCell="D7" sqref="D7"/>
    </sheetView>
  </sheetViews>
  <sheetFormatPr defaultRowHeight="13.2" x14ac:dyDescent="0.25"/>
  <cols>
    <col min="1" max="1" width="26" customWidth="1"/>
    <col min="2" max="2" width="13.33203125" customWidth="1"/>
    <col min="4" max="4" width="12" customWidth="1"/>
    <col min="6" max="6" width="13.109375" customWidth="1"/>
    <col min="7" max="7" width="9.886718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377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378</v>
      </c>
      <c r="D7" t="s">
        <v>379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9</v>
      </c>
      <c r="C12">
        <v>30</v>
      </c>
      <c r="D12">
        <v>221.1</v>
      </c>
      <c r="E12">
        <v>163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71</v>
      </c>
      <c r="B14">
        <v>9</v>
      </c>
      <c r="C14">
        <v>30</v>
      </c>
      <c r="D14">
        <v>170.7</v>
      </c>
      <c r="E14">
        <v>134.30000000000001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22</v>
      </c>
      <c r="E15">
        <v>0</v>
      </c>
      <c r="F15">
        <v>0</v>
      </c>
      <c r="G15">
        <v>0</v>
      </c>
    </row>
    <row r="16" spans="1:7" ht="15" x14ac:dyDescent="0.25">
      <c r="A16" s="173" t="s">
        <v>73</v>
      </c>
      <c r="B16">
        <v>0</v>
      </c>
      <c r="C16">
        <v>0</v>
      </c>
      <c r="D16">
        <v>19.100000000000001</v>
      </c>
      <c r="E16">
        <v>19.2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9.4</v>
      </c>
      <c r="E17">
        <v>0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523.79999999999995</v>
      </c>
      <c r="C19">
        <v>442.7</v>
      </c>
      <c r="D19">
        <v>926</v>
      </c>
      <c r="E19">
        <v>1134.5999999999999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81.900000000000006</v>
      </c>
      <c r="C21">
        <v>144.6</v>
      </c>
      <c r="D21">
        <v>422.1</v>
      </c>
      <c r="E21">
        <v>454.8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0</v>
      </c>
      <c r="C23">
        <v>0.9</v>
      </c>
      <c r="D23">
        <v>616.20000000000005</v>
      </c>
      <c r="E23">
        <v>847.2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1475.8</v>
      </c>
      <c r="C25">
        <v>1162.2</v>
      </c>
      <c r="D25">
        <v>2634.5</v>
      </c>
      <c r="E25">
        <v>2601.9</v>
      </c>
      <c r="F25">
        <v>0.3</v>
      </c>
      <c r="G25">
        <v>0</v>
      </c>
    </row>
    <row r="26" spans="1:7" ht="15" x14ac:dyDescent="0.25">
      <c r="A26" s="173" t="s">
        <v>78</v>
      </c>
      <c r="B26">
        <v>6.4</v>
      </c>
      <c r="C26">
        <v>0</v>
      </c>
      <c r="D26">
        <v>1.2</v>
      </c>
      <c r="E26">
        <v>0</v>
      </c>
      <c r="F26">
        <v>0</v>
      </c>
      <c r="G26">
        <v>0</v>
      </c>
    </row>
    <row r="27" spans="1:7" ht="15" x14ac:dyDescent="0.25">
      <c r="A27" s="173" t="s">
        <v>79</v>
      </c>
      <c r="B27">
        <v>0.4</v>
      </c>
      <c r="C27">
        <v>0.4</v>
      </c>
      <c r="D27">
        <v>1.5</v>
      </c>
      <c r="E27">
        <v>1.4</v>
      </c>
      <c r="F27">
        <v>0</v>
      </c>
      <c r="G27">
        <v>0</v>
      </c>
    </row>
    <row r="28" spans="1:7" ht="15" x14ac:dyDescent="0.25">
      <c r="A28" s="173" t="s">
        <v>80</v>
      </c>
      <c r="B28">
        <v>63</v>
      </c>
      <c r="C28">
        <v>59.2</v>
      </c>
      <c r="D28">
        <v>236.1</v>
      </c>
      <c r="E28">
        <v>6.5</v>
      </c>
      <c r="F28">
        <v>0</v>
      </c>
      <c r="G28">
        <v>0</v>
      </c>
    </row>
    <row r="29" spans="1:7" ht="15" x14ac:dyDescent="0.25">
      <c r="A29" s="173" t="s">
        <v>173</v>
      </c>
      <c r="B29">
        <v>200</v>
      </c>
      <c r="C29">
        <v>0</v>
      </c>
      <c r="D29">
        <v>105</v>
      </c>
      <c r="E29">
        <v>0</v>
      </c>
      <c r="F29">
        <v>0</v>
      </c>
      <c r="G29">
        <v>0</v>
      </c>
    </row>
    <row r="30" spans="1:7" ht="15" x14ac:dyDescent="0.25">
      <c r="A30" s="173" t="s">
        <v>81</v>
      </c>
      <c r="B30">
        <v>320.3</v>
      </c>
      <c r="C30">
        <v>255.1</v>
      </c>
      <c r="D30">
        <v>566.29999999999995</v>
      </c>
      <c r="E30">
        <v>603.20000000000005</v>
      </c>
      <c r="F30">
        <v>0.3</v>
      </c>
      <c r="G30">
        <v>0</v>
      </c>
    </row>
    <row r="31" spans="1:7" ht="15" x14ac:dyDescent="0.25">
      <c r="A31" s="173" t="s">
        <v>82</v>
      </c>
      <c r="B31">
        <v>0</v>
      </c>
      <c r="C31">
        <v>2</v>
      </c>
      <c r="D31">
        <v>38.799999999999997</v>
      </c>
      <c r="E31">
        <v>98.8</v>
      </c>
      <c r="F31">
        <v>0</v>
      </c>
      <c r="G31">
        <v>0</v>
      </c>
    </row>
    <row r="32" spans="1:7" ht="15" x14ac:dyDescent="0.25">
      <c r="A32" s="173" t="s">
        <v>83</v>
      </c>
      <c r="B32">
        <v>543.5</v>
      </c>
      <c r="C32">
        <v>602</v>
      </c>
      <c r="D32">
        <v>1137.0999999999999</v>
      </c>
      <c r="E32">
        <v>1548.3</v>
      </c>
      <c r="F32">
        <v>0</v>
      </c>
      <c r="G32">
        <v>0</v>
      </c>
    </row>
    <row r="33" spans="1:7" ht="15" x14ac:dyDescent="0.25">
      <c r="A33" s="173" t="s">
        <v>85</v>
      </c>
      <c r="B33">
        <v>0</v>
      </c>
      <c r="C33">
        <v>22</v>
      </c>
      <c r="D33">
        <v>22.3</v>
      </c>
      <c r="E33">
        <v>18.899999999999999</v>
      </c>
      <c r="F33">
        <v>0</v>
      </c>
      <c r="G33">
        <v>0</v>
      </c>
    </row>
    <row r="34" spans="1:7" ht="15" x14ac:dyDescent="0.25">
      <c r="A34" s="173" t="s">
        <v>86</v>
      </c>
      <c r="B34">
        <v>319.89999999999998</v>
      </c>
      <c r="C34">
        <v>148.4</v>
      </c>
      <c r="D34">
        <v>182.4</v>
      </c>
      <c r="E34">
        <v>227.1</v>
      </c>
      <c r="F34">
        <v>0</v>
      </c>
      <c r="G34">
        <v>0</v>
      </c>
    </row>
    <row r="35" spans="1:7" ht="15" x14ac:dyDescent="0.25">
      <c r="A35" s="173" t="s">
        <v>87</v>
      </c>
      <c r="B35">
        <v>1.1000000000000001</v>
      </c>
      <c r="C35">
        <v>0</v>
      </c>
      <c r="D35">
        <v>1</v>
      </c>
      <c r="E35">
        <v>44</v>
      </c>
      <c r="F35">
        <v>0</v>
      </c>
      <c r="G35">
        <v>0</v>
      </c>
    </row>
    <row r="36" spans="1:7" ht="15" x14ac:dyDescent="0.25">
      <c r="A36" s="173" t="s">
        <v>88</v>
      </c>
      <c r="B36">
        <v>21.2</v>
      </c>
      <c r="C36">
        <v>73.099999999999994</v>
      </c>
      <c r="D36">
        <v>185.5</v>
      </c>
      <c r="E36">
        <v>53.8</v>
      </c>
      <c r="F36">
        <v>0</v>
      </c>
      <c r="G36">
        <v>0</v>
      </c>
    </row>
    <row r="37" spans="1:7" ht="15" x14ac:dyDescent="0.25">
      <c r="A37" s="173" t="s">
        <v>89</v>
      </c>
      <c r="B37">
        <v>0</v>
      </c>
      <c r="C37">
        <v>0</v>
      </c>
      <c r="D37">
        <v>157.5</v>
      </c>
      <c r="E37">
        <v>0</v>
      </c>
      <c r="F37">
        <v>0</v>
      </c>
      <c r="G37">
        <v>0</v>
      </c>
    </row>
    <row r="38" spans="1:7" ht="15" x14ac:dyDescent="0.25">
      <c r="A38" s="173" t="s">
        <v>69</v>
      </c>
    </row>
    <row r="39" spans="1:7" ht="15" x14ac:dyDescent="0.25">
      <c r="A39" s="173" t="s">
        <v>90</v>
      </c>
      <c r="B39">
        <v>182.5</v>
      </c>
      <c r="C39">
        <v>646.1</v>
      </c>
      <c r="D39">
        <v>732.5</v>
      </c>
      <c r="E39">
        <v>943.1</v>
      </c>
      <c r="F39">
        <v>0</v>
      </c>
      <c r="G39">
        <v>0</v>
      </c>
    </row>
    <row r="40" spans="1:7" ht="15" x14ac:dyDescent="0.25">
      <c r="A40" s="173" t="s">
        <v>91</v>
      </c>
      <c r="B40">
        <v>91.5</v>
      </c>
      <c r="C40">
        <v>0</v>
      </c>
      <c r="D40">
        <v>18.8</v>
      </c>
      <c r="E40">
        <v>0</v>
      </c>
      <c r="F40">
        <v>0</v>
      </c>
      <c r="G40">
        <v>0</v>
      </c>
    </row>
    <row r="41" spans="1:7" ht="15" x14ac:dyDescent="0.25">
      <c r="A41" s="173" t="s">
        <v>92</v>
      </c>
      <c r="B41">
        <v>0</v>
      </c>
      <c r="C41">
        <v>0</v>
      </c>
      <c r="D41">
        <v>66</v>
      </c>
      <c r="E41">
        <v>0</v>
      </c>
      <c r="F41">
        <v>0</v>
      </c>
      <c r="G41">
        <v>0</v>
      </c>
    </row>
    <row r="42" spans="1:7" ht="15" x14ac:dyDescent="0.25">
      <c r="A42" s="173" t="s">
        <v>175</v>
      </c>
      <c r="B42">
        <v>0</v>
      </c>
      <c r="C42">
        <v>0</v>
      </c>
      <c r="D42">
        <v>46.6</v>
      </c>
      <c r="E42">
        <v>0</v>
      </c>
      <c r="F42">
        <v>0</v>
      </c>
      <c r="G42">
        <v>0</v>
      </c>
    </row>
    <row r="43" spans="1:7" ht="15" x14ac:dyDescent="0.25">
      <c r="A43" s="173" t="s">
        <v>93</v>
      </c>
      <c r="B43">
        <v>0</v>
      </c>
      <c r="C43">
        <v>0</v>
      </c>
      <c r="D43">
        <v>31.9</v>
      </c>
      <c r="E43">
        <v>0</v>
      </c>
      <c r="F43">
        <v>0</v>
      </c>
      <c r="G43">
        <v>0</v>
      </c>
    </row>
    <row r="44" spans="1:7" ht="15" x14ac:dyDescent="0.25">
      <c r="A44" s="173" t="s">
        <v>95</v>
      </c>
      <c r="B44">
        <v>0</v>
      </c>
      <c r="C44">
        <v>0</v>
      </c>
      <c r="D44">
        <v>2.7</v>
      </c>
      <c r="E44">
        <v>13.2</v>
      </c>
      <c r="F44">
        <v>0</v>
      </c>
      <c r="G44">
        <v>0</v>
      </c>
    </row>
    <row r="45" spans="1:7" ht="15" x14ac:dyDescent="0.25">
      <c r="A45" s="173" t="s">
        <v>96</v>
      </c>
      <c r="B45">
        <v>91</v>
      </c>
      <c r="C45">
        <v>646.1</v>
      </c>
      <c r="D45">
        <v>539.1</v>
      </c>
      <c r="E45">
        <v>919.4</v>
      </c>
      <c r="F45">
        <v>0</v>
      </c>
      <c r="G45">
        <v>0</v>
      </c>
    </row>
    <row r="46" spans="1:7" ht="15" x14ac:dyDescent="0.25">
      <c r="A46" s="173" t="s">
        <v>97</v>
      </c>
      <c r="B46">
        <v>0</v>
      </c>
      <c r="C46">
        <v>0</v>
      </c>
      <c r="D46">
        <v>27.4</v>
      </c>
      <c r="E46">
        <v>10.5</v>
      </c>
      <c r="F46">
        <v>0</v>
      </c>
      <c r="G46">
        <v>0</v>
      </c>
    </row>
    <row r="47" spans="1:7" ht="15" x14ac:dyDescent="0.25">
      <c r="A47" s="173" t="s">
        <v>69</v>
      </c>
    </row>
    <row r="48" spans="1:7" ht="15" x14ac:dyDescent="0.25">
      <c r="A48" s="173" t="s">
        <v>98</v>
      </c>
      <c r="B48">
        <v>1252.0999999999999</v>
      </c>
      <c r="C48">
        <v>1348.1</v>
      </c>
      <c r="D48">
        <v>3942.4</v>
      </c>
      <c r="E48">
        <v>3679.9</v>
      </c>
      <c r="F48">
        <v>30.7</v>
      </c>
      <c r="G48">
        <v>0</v>
      </c>
    </row>
    <row r="49" spans="1:7" ht="15" x14ac:dyDescent="0.25">
      <c r="A49" s="173" t="s">
        <v>99</v>
      </c>
      <c r="B49">
        <v>6</v>
      </c>
      <c r="C49">
        <v>1.2</v>
      </c>
      <c r="D49">
        <v>11.5</v>
      </c>
      <c r="E49">
        <v>5.7</v>
      </c>
      <c r="F49">
        <v>0</v>
      </c>
      <c r="G49">
        <v>0</v>
      </c>
    </row>
    <row r="50" spans="1:7" ht="15" x14ac:dyDescent="0.25">
      <c r="A50" s="173" t="s">
        <v>100</v>
      </c>
      <c r="B50">
        <v>5.4</v>
      </c>
      <c r="C50">
        <v>0</v>
      </c>
      <c r="D50">
        <v>11</v>
      </c>
      <c r="E50">
        <v>8.3000000000000007</v>
      </c>
      <c r="F50">
        <v>0</v>
      </c>
      <c r="G50">
        <v>0</v>
      </c>
    </row>
    <row r="51" spans="1:7" ht="15" x14ac:dyDescent="0.25">
      <c r="A51" s="173" t="s">
        <v>101</v>
      </c>
      <c r="B51">
        <v>0</v>
      </c>
      <c r="C51">
        <v>45.5</v>
      </c>
      <c r="D51">
        <v>282.10000000000002</v>
      </c>
      <c r="E51">
        <v>49.5</v>
      </c>
      <c r="F51">
        <v>0</v>
      </c>
      <c r="G51">
        <v>0</v>
      </c>
    </row>
    <row r="52" spans="1:7" ht="15" x14ac:dyDescent="0.25">
      <c r="A52" s="173" t="s">
        <v>102</v>
      </c>
      <c r="B52">
        <v>14</v>
      </c>
      <c r="C52">
        <v>8.3000000000000007</v>
      </c>
      <c r="D52">
        <v>42.3</v>
      </c>
      <c r="E52">
        <v>32.299999999999997</v>
      </c>
      <c r="F52">
        <v>0</v>
      </c>
      <c r="G52">
        <v>0</v>
      </c>
    </row>
    <row r="53" spans="1:7" ht="15" x14ac:dyDescent="0.25">
      <c r="A53" s="173" t="s">
        <v>103</v>
      </c>
      <c r="B53">
        <v>0.6</v>
      </c>
      <c r="C53">
        <v>13.6</v>
      </c>
      <c r="D53">
        <v>7.4</v>
      </c>
      <c r="E53">
        <v>40</v>
      </c>
      <c r="F53">
        <v>0</v>
      </c>
      <c r="G53">
        <v>0</v>
      </c>
    </row>
    <row r="54" spans="1:7" ht="15" x14ac:dyDescent="0.25">
      <c r="A54" s="173" t="s">
        <v>104</v>
      </c>
      <c r="B54">
        <v>95</v>
      </c>
      <c r="C54">
        <v>0</v>
      </c>
      <c r="D54">
        <v>214.2</v>
      </c>
      <c r="E54">
        <v>43</v>
      </c>
      <c r="F54">
        <v>0</v>
      </c>
      <c r="G54">
        <v>0</v>
      </c>
    </row>
    <row r="55" spans="1:7" ht="15" x14ac:dyDescent="0.25">
      <c r="A55" s="173" t="s">
        <v>105</v>
      </c>
      <c r="B55">
        <v>47.4</v>
      </c>
      <c r="C55">
        <v>133.1</v>
      </c>
      <c r="D55">
        <v>358.2</v>
      </c>
      <c r="E55">
        <v>313.89999999999998</v>
      </c>
      <c r="F55">
        <v>0</v>
      </c>
      <c r="G55">
        <v>0</v>
      </c>
    </row>
    <row r="56" spans="1:7" ht="15" x14ac:dyDescent="0.25">
      <c r="A56" s="173" t="s">
        <v>106</v>
      </c>
      <c r="B56">
        <v>57.8</v>
      </c>
      <c r="C56">
        <v>11</v>
      </c>
      <c r="D56">
        <v>173.8</v>
      </c>
      <c r="E56">
        <v>144.30000000000001</v>
      </c>
      <c r="F56">
        <v>0</v>
      </c>
      <c r="G56">
        <v>0</v>
      </c>
    </row>
    <row r="57" spans="1:7" ht="15" x14ac:dyDescent="0.25">
      <c r="A57" s="173" t="s">
        <v>107</v>
      </c>
      <c r="B57">
        <v>0</v>
      </c>
      <c r="C57">
        <v>0</v>
      </c>
      <c r="D57">
        <v>232.6</v>
      </c>
      <c r="E57">
        <v>121.6</v>
      </c>
      <c r="F57">
        <v>0</v>
      </c>
      <c r="G57">
        <v>0</v>
      </c>
    </row>
    <row r="58" spans="1:7" ht="15" x14ac:dyDescent="0.25">
      <c r="A58" s="173" t="s">
        <v>108</v>
      </c>
      <c r="B58">
        <v>0</v>
      </c>
      <c r="C58">
        <v>11.5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173" t="s">
        <v>109</v>
      </c>
      <c r="B59">
        <v>104.8</v>
      </c>
      <c r="C59">
        <v>50.8</v>
      </c>
      <c r="D59">
        <v>201.5</v>
      </c>
      <c r="E59">
        <v>163.1</v>
      </c>
      <c r="F59">
        <v>0</v>
      </c>
      <c r="G59">
        <v>0</v>
      </c>
    </row>
    <row r="60" spans="1:7" ht="15" x14ac:dyDescent="0.25">
      <c r="A60" s="173" t="s">
        <v>110</v>
      </c>
      <c r="B60">
        <v>0</v>
      </c>
      <c r="C60">
        <v>0</v>
      </c>
      <c r="D60">
        <v>15.3</v>
      </c>
      <c r="E60">
        <v>21.7</v>
      </c>
      <c r="F60">
        <v>0</v>
      </c>
      <c r="G60">
        <v>0</v>
      </c>
    </row>
    <row r="61" spans="1:7" ht="15" x14ac:dyDescent="0.25">
      <c r="A61" s="173" t="s">
        <v>111</v>
      </c>
      <c r="B61">
        <v>0</v>
      </c>
      <c r="C61">
        <v>0</v>
      </c>
      <c r="D61">
        <v>7.1</v>
      </c>
      <c r="E61">
        <v>82.2</v>
      </c>
      <c r="F61">
        <v>0</v>
      </c>
      <c r="G61">
        <v>0</v>
      </c>
    </row>
    <row r="62" spans="1:7" ht="15" x14ac:dyDescent="0.25">
      <c r="A62" s="173" t="s">
        <v>112</v>
      </c>
      <c r="B62">
        <v>104</v>
      </c>
      <c r="C62">
        <v>115.5</v>
      </c>
      <c r="D62">
        <v>154.4</v>
      </c>
      <c r="E62">
        <v>140.5</v>
      </c>
      <c r="F62">
        <v>0</v>
      </c>
      <c r="G62">
        <v>0</v>
      </c>
    </row>
    <row r="63" spans="1:7" ht="15" x14ac:dyDescent="0.25">
      <c r="A63" s="173" t="s">
        <v>113</v>
      </c>
      <c r="B63">
        <v>44</v>
      </c>
      <c r="C63">
        <v>20.5</v>
      </c>
      <c r="D63">
        <v>91.8</v>
      </c>
      <c r="E63">
        <v>92.8</v>
      </c>
      <c r="F63">
        <v>0</v>
      </c>
      <c r="G63">
        <v>0</v>
      </c>
    </row>
    <row r="64" spans="1:7" ht="15" x14ac:dyDescent="0.25">
      <c r="A64" s="173" t="s">
        <v>114</v>
      </c>
      <c r="B64">
        <v>3.7</v>
      </c>
      <c r="C64">
        <v>12.3</v>
      </c>
      <c r="D64">
        <v>19.100000000000001</v>
      </c>
      <c r="E64">
        <v>23.6</v>
      </c>
      <c r="F64">
        <v>0</v>
      </c>
      <c r="G64">
        <v>0</v>
      </c>
    </row>
    <row r="65" spans="1:7" ht="15" x14ac:dyDescent="0.25">
      <c r="A65" s="173" t="s">
        <v>115</v>
      </c>
      <c r="B65">
        <v>620.70000000000005</v>
      </c>
      <c r="C65">
        <v>741.9</v>
      </c>
      <c r="D65">
        <v>1676.1</v>
      </c>
      <c r="E65">
        <v>1788.4</v>
      </c>
      <c r="F65">
        <v>8.6999999999999993</v>
      </c>
      <c r="G65">
        <v>0</v>
      </c>
    </row>
    <row r="66" spans="1:7" ht="15" x14ac:dyDescent="0.25">
      <c r="A66" s="173" t="s">
        <v>117</v>
      </c>
      <c r="B66">
        <v>6</v>
      </c>
      <c r="C66">
        <v>0</v>
      </c>
      <c r="D66">
        <v>30.6</v>
      </c>
      <c r="E66">
        <v>41.6</v>
      </c>
      <c r="F66">
        <v>0</v>
      </c>
      <c r="G66">
        <v>0</v>
      </c>
    </row>
    <row r="67" spans="1:7" ht="15" x14ac:dyDescent="0.25">
      <c r="A67" s="173" t="s">
        <v>118</v>
      </c>
      <c r="B67">
        <v>83.7</v>
      </c>
      <c r="C67">
        <v>23.4</v>
      </c>
      <c r="D67">
        <v>66.5</v>
      </c>
      <c r="E67">
        <v>47.8</v>
      </c>
      <c r="F67">
        <v>22</v>
      </c>
      <c r="G67">
        <v>0</v>
      </c>
    </row>
    <row r="68" spans="1:7" ht="15" x14ac:dyDescent="0.25">
      <c r="A68" s="173" t="s">
        <v>119</v>
      </c>
      <c r="B68">
        <v>49</v>
      </c>
      <c r="C68">
        <v>49.5</v>
      </c>
      <c r="D68">
        <v>84.6</v>
      </c>
      <c r="E68">
        <v>156</v>
      </c>
      <c r="F68">
        <v>0</v>
      </c>
      <c r="G68">
        <v>0</v>
      </c>
    </row>
    <row r="69" spans="1:7" ht="15" x14ac:dyDescent="0.25">
      <c r="A69" s="173" t="s">
        <v>120</v>
      </c>
      <c r="B69">
        <v>0</v>
      </c>
      <c r="C69">
        <v>88.8</v>
      </c>
      <c r="D69">
        <v>87.8</v>
      </c>
      <c r="E69">
        <v>98.3</v>
      </c>
      <c r="F69">
        <v>0</v>
      </c>
      <c r="G69">
        <v>0</v>
      </c>
    </row>
    <row r="70" spans="1:7" ht="15" x14ac:dyDescent="0.25">
      <c r="A70" s="173" t="s">
        <v>121</v>
      </c>
      <c r="B70">
        <v>10</v>
      </c>
      <c r="C70">
        <v>21.3</v>
      </c>
      <c r="D70">
        <v>55.1</v>
      </c>
      <c r="E70">
        <v>65.599999999999994</v>
      </c>
      <c r="F70">
        <v>0</v>
      </c>
      <c r="G70">
        <v>0</v>
      </c>
    </row>
    <row r="71" spans="1:7" ht="15" x14ac:dyDescent="0.25">
      <c r="A71" s="173" t="s">
        <v>122</v>
      </c>
      <c r="B71">
        <v>0</v>
      </c>
      <c r="C71">
        <v>0</v>
      </c>
      <c r="D71">
        <v>119.6</v>
      </c>
      <c r="E71">
        <v>199.8</v>
      </c>
      <c r="F71">
        <v>0</v>
      </c>
      <c r="G71">
        <v>0</v>
      </c>
    </row>
    <row r="72" spans="1:7" ht="15" x14ac:dyDescent="0.25">
      <c r="A72" s="173" t="s">
        <v>65</v>
      </c>
      <c r="B72" t="s">
        <v>66</v>
      </c>
      <c r="C72" t="s">
        <v>67</v>
      </c>
      <c r="D72" t="s">
        <v>66</v>
      </c>
      <c r="E72" t="s">
        <v>66</v>
      </c>
      <c r="F72" t="s">
        <v>66</v>
      </c>
      <c r="G72" t="s">
        <v>68</v>
      </c>
    </row>
    <row r="73" spans="1:7" ht="15" x14ac:dyDescent="0.25">
      <c r="A73" s="173" t="s">
        <v>123</v>
      </c>
      <c r="B73">
        <v>3525.1</v>
      </c>
      <c r="C73">
        <v>3774.6</v>
      </c>
      <c r="D73">
        <v>9494.7999999999993</v>
      </c>
      <c r="E73">
        <v>9824.5</v>
      </c>
      <c r="F73">
        <v>31</v>
      </c>
      <c r="G73">
        <v>0</v>
      </c>
    </row>
    <row r="74" spans="1:7" ht="15" x14ac:dyDescent="0.25">
      <c r="A74" s="173" t="s">
        <v>124</v>
      </c>
      <c r="B74">
        <v>431.7</v>
      </c>
      <c r="C74">
        <v>720.1</v>
      </c>
      <c r="D74">
        <v>0</v>
      </c>
      <c r="E74">
        <v>0</v>
      </c>
      <c r="F74">
        <v>0</v>
      </c>
      <c r="G74">
        <v>0</v>
      </c>
    </row>
    <row r="75" spans="1:7" ht="15" x14ac:dyDescent="0.25">
      <c r="A75" s="173" t="s">
        <v>65</v>
      </c>
      <c r="B75" t="s">
        <v>66</v>
      </c>
      <c r="C75" t="s">
        <v>67</v>
      </c>
      <c r="D75" t="s">
        <v>66</v>
      </c>
      <c r="E75" t="s">
        <v>66</v>
      </c>
      <c r="F75" t="s">
        <v>66</v>
      </c>
      <c r="G75" t="s">
        <v>68</v>
      </c>
    </row>
    <row r="76" spans="1:7" ht="15" x14ac:dyDescent="0.25">
      <c r="A76" s="173" t="s">
        <v>125</v>
      </c>
      <c r="B76">
        <v>3956.8</v>
      </c>
      <c r="C76">
        <v>4494.6000000000004</v>
      </c>
      <c r="D76">
        <v>9494.7999999999993</v>
      </c>
      <c r="E76">
        <v>9824.5</v>
      </c>
      <c r="F76">
        <v>31</v>
      </c>
      <c r="G76">
        <v>0</v>
      </c>
    </row>
    <row r="77" spans="1:7" ht="15" x14ac:dyDescent="0.25">
      <c r="A77" s="173" t="s">
        <v>126</v>
      </c>
      <c r="B77" t="s">
        <v>45</v>
      </c>
      <c r="C77" t="s">
        <v>45</v>
      </c>
      <c r="D77">
        <v>0</v>
      </c>
      <c r="E77">
        <v>0</v>
      </c>
      <c r="F77" t="s">
        <v>45</v>
      </c>
      <c r="G77" t="s">
        <v>45</v>
      </c>
    </row>
    <row r="78" spans="1:7" ht="15" x14ac:dyDescent="0.25">
      <c r="A78" s="173" t="s">
        <v>127</v>
      </c>
      <c r="B78">
        <v>0</v>
      </c>
      <c r="C78">
        <v>0</v>
      </c>
      <c r="D78" t="s">
        <v>45</v>
      </c>
      <c r="E78" t="s">
        <v>45</v>
      </c>
      <c r="F78">
        <v>0</v>
      </c>
      <c r="G78">
        <v>0</v>
      </c>
    </row>
    <row r="79" spans="1:7" ht="15" x14ac:dyDescent="0.25">
      <c r="A79" s="173" t="s">
        <v>65</v>
      </c>
      <c r="B79" t="s">
        <v>66</v>
      </c>
      <c r="C79" t="s">
        <v>67</v>
      </c>
      <c r="D79" t="s">
        <v>66</v>
      </c>
      <c r="E79" t="s">
        <v>66</v>
      </c>
      <c r="F79" t="s">
        <v>66</v>
      </c>
      <c r="G79" t="s">
        <v>68</v>
      </c>
    </row>
  </sheetData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FFC4D-61F3-486B-98A5-3CE2723E2EAB}">
  <dimension ref="A1:G79"/>
  <sheetViews>
    <sheetView topLeftCell="A49" workbookViewId="0">
      <selection activeCell="B7" sqref="B7"/>
    </sheetView>
  </sheetViews>
  <sheetFormatPr defaultRowHeight="13.2" x14ac:dyDescent="0.25"/>
  <cols>
    <col min="1" max="1" width="28.33203125" customWidth="1"/>
    <col min="2" max="2" width="15.109375" customWidth="1"/>
    <col min="3" max="3" width="11.6640625" customWidth="1"/>
    <col min="4" max="4" width="11.88671875" customWidth="1"/>
    <col min="5" max="7" width="11.55468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380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181</v>
      </c>
      <c r="E10" t="s">
        <v>68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29</v>
      </c>
      <c r="C12">
        <v>30</v>
      </c>
      <c r="D12">
        <v>202</v>
      </c>
      <c r="E12">
        <v>163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71</v>
      </c>
      <c r="B14">
        <v>9</v>
      </c>
      <c r="C14">
        <v>30</v>
      </c>
      <c r="D14">
        <v>170.7</v>
      </c>
      <c r="E14">
        <v>134.30000000000001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22</v>
      </c>
      <c r="E15">
        <v>0</v>
      </c>
      <c r="F15">
        <v>0</v>
      </c>
      <c r="G15">
        <v>0</v>
      </c>
    </row>
    <row r="16" spans="1:7" ht="15" x14ac:dyDescent="0.25">
      <c r="A16" s="173" t="s">
        <v>73</v>
      </c>
      <c r="B16">
        <v>20</v>
      </c>
      <c r="C16">
        <v>0</v>
      </c>
      <c r="D16">
        <v>0</v>
      </c>
      <c r="E16">
        <v>19.2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9.4</v>
      </c>
      <c r="E17">
        <v>0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497.1</v>
      </c>
      <c r="C19">
        <v>442.2</v>
      </c>
      <c r="D19">
        <v>926</v>
      </c>
      <c r="E19">
        <v>1134.5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163</v>
      </c>
      <c r="C21">
        <v>194.2</v>
      </c>
      <c r="D21">
        <v>337.4</v>
      </c>
      <c r="E21">
        <v>402.8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0</v>
      </c>
      <c r="C23">
        <v>2.2000000000000002</v>
      </c>
      <c r="D23">
        <v>616.20000000000005</v>
      </c>
      <c r="E23">
        <v>845.9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1505.4</v>
      </c>
      <c r="C25">
        <v>1376.9</v>
      </c>
      <c r="D25">
        <v>2593.6999999999998</v>
      </c>
      <c r="E25">
        <v>2379.8000000000002</v>
      </c>
      <c r="F25">
        <v>0.3</v>
      </c>
      <c r="G25">
        <v>0</v>
      </c>
    </row>
    <row r="26" spans="1:7" ht="15" x14ac:dyDescent="0.25">
      <c r="A26" s="173" t="s">
        <v>78</v>
      </c>
      <c r="B26">
        <v>5.5</v>
      </c>
      <c r="C26">
        <v>0</v>
      </c>
      <c r="D26">
        <v>0</v>
      </c>
      <c r="E26">
        <v>0</v>
      </c>
      <c r="F26">
        <v>0</v>
      </c>
      <c r="G26">
        <v>0</v>
      </c>
    </row>
    <row r="27" spans="1:7" ht="15" x14ac:dyDescent="0.25">
      <c r="A27" s="173" t="s">
        <v>79</v>
      </c>
      <c r="B27">
        <v>0.2</v>
      </c>
      <c r="C27">
        <v>0.4</v>
      </c>
      <c r="D27">
        <v>1.5</v>
      </c>
      <c r="E27">
        <v>1.4</v>
      </c>
      <c r="F27">
        <v>0</v>
      </c>
      <c r="G27">
        <v>0</v>
      </c>
    </row>
    <row r="28" spans="1:7" ht="15" x14ac:dyDescent="0.25">
      <c r="A28" s="173" t="s">
        <v>80</v>
      </c>
      <c r="B28">
        <v>63</v>
      </c>
      <c r="C28">
        <v>67.2</v>
      </c>
      <c r="D28">
        <v>236.1</v>
      </c>
      <c r="E28">
        <v>0</v>
      </c>
      <c r="F28">
        <v>0</v>
      </c>
      <c r="G28">
        <v>0</v>
      </c>
    </row>
    <row r="29" spans="1:7" ht="15" x14ac:dyDescent="0.25">
      <c r="A29" s="173" t="s">
        <v>173</v>
      </c>
      <c r="B29">
        <v>200</v>
      </c>
      <c r="C29">
        <v>0</v>
      </c>
      <c r="D29">
        <v>105</v>
      </c>
      <c r="E29">
        <v>0</v>
      </c>
      <c r="F29">
        <v>0</v>
      </c>
      <c r="G29">
        <v>0</v>
      </c>
    </row>
    <row r="30" spans="1:7" ht="15" x14ac:dyDescent="0.25">
      <c r="A30" s="173" t="s">
        <v>81</v>
      </c>
      <c r="B30">
        <v>353.6</v>
      </c>
      <c r="C30">
        <v>255.1</v>
      </c>
      <c r="D30">
        <v>527</v>
      </c>
      <c r="E30">
        <v>603.20000000000005</v>
      </c>
      <c r="F30">
        <v>0.3</v>
      </c>
      <c r="G30">
        <v>0</v>
      </c>
    </row>
    <row r="31" spans="1:7" ht="15" x14ac:dyDescent="0.25">
      <c r="A31" s="173" t="s">
        <v>82</v>
      </c>
      <c r="B31">
        <v>0</v>
      </c>
      <c r="C31">
        <v>21.4</v>
      </c>
      <c r="D31">
        <v>38.799999999999997</v>
      </c>
      <c r="E31">
        <v>70.3</v>
      </c>
      <c r="F31">
        <v>0</v>
      </c>
      <c r="G31">
        <v>0</v>
      </c>
    </row>
    <row r="32" spans="1:7" ht="15" x14ac:dyDescent="0.25">
      <c r="A32" s="173" t="s">
        <v>83</v>
      </c>
      <c r="B32">
        <v>543.5</v>
      </c>
      <c r="C32">
        <v>787</v>
      </c>
      <c r="D32">
        <v>1137.0999999999999</v>
      </c>
      <c r="E32">
        <v>1363.9</v>
      </c>
      <c r="F32">
        <v>0</v>
      </c>
      <c r="G32">
        <v>0</v>
      </c>
    </row>
    <row r="33" spans="1:7" ht="15" x14ac:dyDescent="0.25">
      <c r="A33" s="173" t="s">
        <v>85</v>
      </c>
      <c r="B33">
        <v>0</v>
      </c>
      <c r="C33">
        <v>22</v>
      </c>
      <c r="D33">
        <v>22.3</v>
      </c>
      <c r="E33">
        <v>18.899999999999999</v>
      </c>
      <c r="F33">
        <v>0</v>
      </c>
      <c r="G33">
        <v>0</v>
      </c>
    </row>
    <row r="34" spans="1:7" ht="15" x14ac:dyDescent="0.25">
      <c r="A34" s="173" t="s">
        <v>86</v>
      </c>
      <c r="B34">
        <v>316.89999999999998</v>
      </c>
      <c r="C34">
        <v>148.19999999999999</v>
      </c>
      <c r="D34">
        <v>182.4</v>
      </c>
      <c r="E34">
        <v>226.8</v>
      </c>
      <c r="F34">
        <v>0</v>
      </c>
      <c r="G34">
        <v>0</v>
      </c>
    </row>
    <row r="35" spans="1:7" ht="15" x14ac:dyDescent="0.25">
      <c r="A35" s="173" t="s">
        <v>87</v>
      </c>
      <c r="B35">
        <v>1.4</v>
      </c>
      <c r="C35">
        <v>0</v>
      </c>
      <c r="D35">
        <v>0.7</v>
      </c>
      <c r="E35">
        <v>44</v>
      </c>
      <c r="F35">
        <v>0</v>
      </c>
      <c r="G35">
        <v>0</v>
      </c>
    </row>
    <row r="36" spans="1:7" ht="15" x14ac:dyDescent="0.25">
      <c r="A36" s="173" t="s">
        <v>88</v>
      </c>
      <c r="B36">
        <v>21.2</v>
      </c>
      <c r="C36">
        <v>75.599999999999994</v>
      </c>
      <c r="D36">
        <v>185.5</v>
      </c>
      <c r="E36">
        <v>51.3</v>
      </c>
      <c r="F36">
        <v>0</v>
      </c>
      <c r="G36">
        <v>0</v>
      </c>
    </row>
    <row r="37" spans="1:7" ht="15" x14ac:dyDescent="0.25">
      <c r="A37" s="173" t="s">
        <v>89</v>
      </c>
      <c r="B37">
        <v>0</v>
      </c>
      <c r="C37">
        <v>0</v>
      </c>
      <c r="D37">
        <v>157.5</v>
      </c>
      <c r="E37">
        <v>0</v>
      </c>
      <c r="F37">
        <v>0</v>
      </c>
      <c r="G37">
        <v>0</v>
      </c>
    </row>
    <row r="38" spans="1:7" ht="15" x14ac:dyDescent="0.25">
      <c r="A38" s="173" t="s">
        <v>69</v>
      </c>
    </row>
    <row r="39" spans="1:7" ht="15" x14ac:dyDescent="0.25">
      <c r="A39" s="173" t="s">
        <v>90</v>
      </c>
      <c r="B39">
        <v>118</v>
      </c>
      <c r="C39">
        <v>646.1</v>
      </c>
      <c r="D39">
        <v>713.6</v>
      </c>
      <c r="E39">
        <v>943.1</v>
      </c>
      <c r="F39">
        <v>0</v>
      </c>
      <c r="G39">
        <v>0</v>
      </c>
    </row>
    <row r="40" spans="1:7" ht="15" x14ac:dyDescent="0.25">
      <c r="A40" s="173" t="s">
        <v>91</v>
      </c>
      <c r="B40">
        <v>52</v>
      </c>
      <c r="C40">
        <v>0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173" t="s">
        <v>92</v>
      </c>
      <c r="B41">
        <v>0</v>
      </c>
      <c r="C41">
        <v>0</v>
      </c>
      <c r="D41">
        <v>66</v>
      </c>
      <c r="E41">
        <v>0</v>
      </c>
      <c r="F41">
        <v>0</v>
      </c>
      <c r="G41">
        <v>0</v>
      </c>
    </row>
    <row r="42" spans="1:7" ht="15" x14ac:dyDescent="0.25">
      <c r="A42" s="173" t="s">
        <v>175</v>
      </c>
      <c r="B42">
        <v>0</v>
      </c>
      <c r="C42">
        <v>0</v>
      </c>
      <c r="D42">
        <v>46.6</v>
      </c>
      <c r="E42">
        <v>0</v>
      </c>
      <c r="F42">
        <v>0</v>
      </c>
      <c r="G42">
        <v>0</v>
      </c>
    </row>
    <row r="43" spans="1:7" ht="15" x14ac:dyDescent="0.25">
      <c r="A43" s="173" t="s">
        <v>93</v>
      </c>
      <c r="B43">
        <v>0</v>
      </c>
      <c r="C43">
        <v>0</v>
      </c>
      <c r="D43">
        <v>31.9</v>
      </c>
      <c r="E43">
        <v>0</v>
      </c>
      <c r="F43">
        <v>0</v>
      </c>
      <c r="G43">
        <v>0</v>
      </c>
    </row>
    <row r="44" spans="1:7" ht="15" x14ac:dyDescent="0.25">
      <c r="A44" s="173" t="s">
        <v>95</v>
      </c>
      <c r="B44">
        <v>0</v>
      </c>
      <c r="C44">
        <v>0</v>
      </c>
      <c r="D44">
        <v>2.7</v>
      </c>
      <c r="E44">
        <v>13.2</v>
      </c>
      <c r="F44">
        <v>0</v>
      </c>
      <c r="G44">
        <v>0</v>
      </c>
    </row>
    <row r="45" spans="1:7" ht="15" x14ac:dyDescent="0.25">
      <c r="A45" s="173" t="s">
        <v>96</v>
      </c>
      <c r="B45">
        <v>66</v>
      </c>
      <c r="C45">
        <v>646.1</v>
      </c>
      <c r="D45">
        <v>539.1</v>
      </c>
      <c r="E45">
        <v>919.4</v>
      </c>
      <c r="F45">
        <v>0</v>
      </c>
      <c r="G45">
        <v>0</v>
      </c>
    </row>
    <row r="46" spans="1:7" ht="15" x14ac:dyDescent="0.25">
      <c r="A46" s="173" t="s">
        <v>97</v>
      </c>
      <c r="B46">
        <v>0</v>
      </c>
      <c r="C46">
        <v>0</v>
      </c>
      <c r="D46">
        <v>27.4</v>
      </c>
      <c r="E46">
        <v>10.5</v>
      </c>
      <c r="F46">
        <v>0</v>
      </c>
      <c r="G46">
        <v>0</v>
      </c>
    </row>
    <row r="47" spans="1:7" ht="15" x14ac:dyDescent="0.25">
      <c r="A47" s="173" t="s">
        <v>69</v>
      </c>
    </row>
    <row r="48" spans="1:7" ht="15" x14ac:dyDescent="0.25">
      <c r="A48" s="173" t="s">
        <v>98</v>
      </c>
      <c r="B48">
        <v>1328.3</v>
      </c>
      <c r="C48">
        <v>1377.5</v>
      </c>
      <c r="D48">
        <v>3834.7</v>
      </c>
      <c r="E48">
        <v>3585.4</v>
      </c>
      <c r="F48">
        <v>23.7</v>
      </c>
      <c r="G48">
        <v>0</v>
      </c>
    </row>
    <row r="49" spans="1:7" ht="15" x14ac:dyDescent="0.25">
      <c r="A49" s="173" t="s">
        <v>99</v>
      </c>
      <c r="B49">
        <v>10.9</v>
      </c>
      <c r="C49">
        <v>1.2</v>
      </c>
      <c r="D49">
        <v>8.6999999999999993</v>
      </c>
      <c r="E49">
        <v>5.7</v>
      </c>
      <c r="F49">
        <v>0</v>
      </c>
      <c r="G49">
        <v>0</v>
      </c>
    </row>
    <row r="50" spans="1:7" ht="15" x14ac:dyDescent="0.25">
      <c r="A50" s="173" t="s">
        <v>100</v>
      </c>
      <c r="B50">
        <v>5.4</v>
      </c>
      <c r="C50">
        <v>0</v>
      </c>
      <c r="D50">
        <v>11</v>
      </c>
      <c r="E50">
        <v>8.3000000000000007</v>
      </c>
      <c r="F50">
        <v>0</v>
      </c>
      <c r="G50">
        <v>0</v>
      </c>
    </row>
    <row r="51" spans="1:7" ht="15" x14ac:dyDescent="0.25">
      <c r="A51" s="173" t="s">
        <v>101</v>
      </c>
      <c r="B51">
        <v>0</v>
      </c>
      <c r="C51">
        <v>45.5</v>
      </c>
      <c r="D51">
        <v>282.10000000000002</v>
      </c>
      <c r="E51">
        <v>49.5</v>
      </c>
      <c r="F51">
        <v>0</v>
      </c>
      <c r="G51">
        <v>0</v>
      </c>
    </row>
    <row r="52" spans="1:7" ht="15" x14ac:dyDescent="0.25">
      <c r="A52" s="173" t="s">
        <v>102</v>
      </c>
      <c r="B52">
        <v>14</v>
      </c>
      <c r="C52">
        <v>8.3000000000000007</v>
      </c>
      <c r="D52">
        <v>42.3</v>
      </c>
      <c r="E52">
        <v>32.299999999999997</v>
      </c>
      <c r="F52">
        <v>0</v>
      </c>
      <c r="G52">
        <v>0</v>
      </c>
    </row>
    <row r="53" spans="1:7" ht="15" x14ac:dyDescent="0.25">
      <c r="A53" s="173" t="s">
        <v>103</v>
      </c>
      <c r="B53">
        <v>0.8</v>
      </c>
      <c r="C53">
        <v>13.6</v>
      </c>
      <c r="D53">
        <v>7.3</v>
      </c>
      <c r="E53">
        <v>40</v>
      </c>
      <c r="F53">
        <v>0</v>
      </c>
      <c r="G53">
        <v>0</v>
      </c>
    </row>
    <row r="54" spans="1:7" ht="15" x14ac:dyDescent="0.25">
      <c r="A54" s="173" t="s">
        <v>104</v>
      </c>
      <c r="B54">
        <v>95</v>
      </c>
      <c r="C54">
        <v>0</v>
      </c>
      <c r="D54">
        <v>214.2</v>
      </c>
      <c r="E54">
        <v>43</v>
      </c>
      <c r="F54">
        <v>0</v>
      </c>
      <c r="G54">
        <v>0</v>
      </c>
    </row>
    <row r="55" spans="1:7" ht="15" x14ac:dyDescent="0.25">
      <c r="A55" s="173" t="s">
        <v>105</v>
      </c>
      <c r="B55">
        <v>47.4</v>
      </c>
      <c r="C55">
        <v>95.7</v>
      </c>
      <c r="D55">
        <v>358.2</v>
      </c>
      <c r="E55">
        <v>312.89999999999998</v>
      </c>
      <c r="F55">
        <v>0</v>
      </c>
      <c r="G55">
        <v>0</v>
      </c>
    </row>
    <row r="56" spans="1:7" ht="15" x14ac:dyDescent="0.25">
      <c r="A56" s="173" t="s">
        <v>106</v>
      </c>
      <c r="B56">
        <v>72.3</v>
      </c>
      <c r="C56">
        <v>11</v>
      </c>
      <c r="D56">
        <v>158.5</v>
      </c>
      <c r="E56">
        <v>144.30000000000001</v>
      </c>
      <c r="F56">
        <v>0</v>
      </c>
      <c r="G56">
        <v>0</v>
      </c>
    </row>
    <row r="57" spans="1:7" ht="15" x14ac:dyDescent="0.25">
      <c r="A57" s="173" t="s">
        <v>107</v>
      </c>
      <c r="B57">
        <v>0</v>
      </c>
      <c r="C57">
        <v>0</v>
      </c>
      <c r="D57">
        <v>232.6</v>
      </c>
      <c r="E57">
        <v>121.6</v>
      </c>
      <c r="F57">
        <v>0</v>
      </c>
      <c r="G57">
        <v>0</v>
      </c>
    </row>
    <row r="58" spans="1:7" ht="15" x14ac:dyDescent="0.25">
      <c r="A58" s="173" t="s">
        <v>108</v>
      </c>
      <c r="B58">
        <v>0</v>
      </c>
      <c r="C58">
        <v>11.5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173" t="s">
        <v>109</v>
      </c>
      <c r="B59">
        <v>104.8</v>
      </c>
      <c r="C59">
        <v>46.5</v>
      </c>
      <c r="D59">
        <v>201.5</v>
      </c>
      <c r="E59">
        <v>163.1</v>
      </c>
      <c r="F59">
        <v>0</v>
      </c>
      <c r="G59">
        <v>0</v>
      </c>
    </row>
    <row r="60" spans="1:7" ht="15" x14ac:dyDescent="0.25">
      <c r="A60" s="173" t="s">
        <v>110</v>
      </c>
      <c r="B60">
        <v>0</v>
      </c>
      <c r="C60">
        <v>0</v>
      </c>
      <c r="D60">
        <v>15.3</v>
      </c>
      <c r="E60">
        <v>21.7</v>
      </c>
      <c r="F60">
        <v>0</v>
      </c>
      <c r="G60">
        <v>0</v>
      </c>
    </row>
    <row r="61" spans="1:7" ht="15" x14ac:dyDescent="0.25">
      <c r="A61" s="173" t="s">
        <v>111</v>
      </c>
      <c r="B61">
        <v>0</v>
      </c>
      <c r="C61">
        <v>0</v>
      </c>
      <c r="D61">
        <v>7.1</v>
      </c>
      <c r="E61">
        <v>82.2</v>
      </c>
      <c r="F61">
        <v>0</v>
      </c>
      <c r="G61">
        <v>0</v>
      </c>
    </row>
    <row r="62" spans="1:7" ht="15" x14ac:dyDescent="0.25">
      <c r="A62" s="173" t="s">
        <v>112</v>
      </c>
      <c r="B62">
        <v>118</v>
      </c>
      <c r="C62">
        <v>136.5</v>
      </c>
      <c r="D62">
        <v>140.4</v>
      </c>
      <c r="E62">
        <v>119.5</v>
      </c>
      <c r="F62">
        <v>0</v>
      </c>
      <c r="G62">
        <v>0</v>
      </c>
    </row>
    <row r="63" spans="1:7" ht="15" x14ac:dyDescent="0.25">
      <c r="A63" s="173" t="s">
        <v>113</v>
      </c>
      <c r="B63">
        <v>44</v>
      </c>
      <c r="C63">
        <v>20.5</v>
      </c>
      <c r="D63">
        <v>91.8</v>
      </c>
      <c r="E63">
        <v>92.8</v>
      </c>
      <c r="F63">
        <v>0</v>
      </c>
      <c r="G63">
        <v>0</v>
      </c>
    </row>
    <row r="64" spans="1:7" ht="15" x14ac:dyDescent="0.25">
      <c r="A64" s="173" t="s">
        <v>114</v>
      </c>
      <c r="B64">
        <v>5.7</v>
      </c>
      <c r="C64">
        <v>16.100000000000001</v>
      </c>
      <c r="D64">
        <v>17.2</v>
      </c>
      <c r="E64">
        <v>19.8</v>
      </c>
      <c r="F64">
        <v>0</v>
      </c>
      <c r="G64">
        <v>0</v>
      </c>
    </row>
    <row r="65" spans="1:7" ht="15" x14ac:dyDescent="0.25">
      <c r="A65" s="173" t="s">
        <v>115</v>
      </c>
      <c r="B65">
        <v>661.5</v>
      </c>
      <c r="C65">
        <v>773.6</v>
      </c>
      <c r="D65">
        <v>1602.5</v>
      </c>
      <c r="E65">
        <v>1740</v>
      </c>
      <c r="F65">
        <v>1.7</v>
      </c>
      <c r="G65">
        <v>0</v>
      </c>
    </row>
    <row r="66" spans="1:7" ht="15" x14ac:dyDescent="0.25">
      <c r="A66" s="173" t="s">
        <v>117</v>
      </c>
      <c r="B66">
        <v>6</v>
      </c>
      <c r="C66">
        <v>0</v>
      </c>
      <c r="D66">
        <v>30.6</v>
      </c>
      <c r="E66">
        <v>41.6</v>
      </c>
      <c r="F66">
        <v>0</v>
      </c>
      <c r="G66">
        <v>0</v>
      </c>
    </row>
    <row r="67" spans="1:7" ht="15" x14ac:dyDescent="0.25">
      <c r="A67" s="173" t="s">
        <v>118</v>
      </c>
      <c r="B67">
        <v>83.7</v>
      </c>
      <c r="C67">
        <v>23.4</v>
      </c>
      <c r="D67">
        <v>66.5</v>
      </c>
      <c r="E67">
        <v>47.8</v>
      </c>
      <c r="F67">
        <v>22</v>
      </c>
      <c r="G67">
        <v>0</v>
      </c>
    </row>
    <row r="68" spans="1:7" ht="15" x14ac:dyDescent="0.25">
      <c r="A68" s="173" t="s">
        <v>119</v>
      </c>
      <c r="B68">
        <v>49</v>
      </c>
      <c r="C68">
        <v>71.2</v>
      </c>
      <c r="D68">
        <v>84.6</v>
      </c>
      <c r="E68">
        <v>135.69999999999999</v>
      </c>
      <c r="F68">
        <v>0</v>
      </c>
      <c r="G68">
        <v>0</v>
      </c>
    </row>
    <row r="69" spans="1:7" ht="15" x14ac:dyDescent="0.25">
      <c r="A69" s="173" t="s">
        <v>120</v>
      </c>
      <c r="B69">
        <v>0</v>
      </c>
      <c r="C69">
        <v>81.8</v>
      </c>
      <c r="D69">
        <v>87.8</v>
      </c>
      <c r="E69">
        <v>98.3</v>
      </c>
      <c r="F69">
        <v>0</v>
      </c>
      <c r="G69">
        <v>0</v>
      </c>
    </row>
    <row r="70" spans="1:7" ht="15" x14ac:dyDescent="0.25">
      <c r="A70" s="173" t="s">
        <v>121</v>
      </c>
      <c r="B70">
        <v>10</v>
      </c>
      <c r="C70">
        <v>21.3</v>
      </c>
      <c r="D70">
        <v>55.1</v>
      </c>
      <c r="E70">
        <v>65.599999999999994</v>
      </c>
      <c r="F70">
        <v>0</v>
      </c>
      <c r="G70">
        <v>0</v>
      </c>
    </row>
    <row r="71" spans="1:7" ht="15" x14ac:dyDescent="0.25">
      <c r="A71" s="173" t="s">
        <v>122</v>
      </c>
      <c r="B71">
        <v>0</v>
      </c>
      <c r="C71">
        <v>0</v>
      </c>
      <c r="D71">
        <v>119.6</v>
      </c>
      <c r="E71">
        <v>199.8</v>
      </c>
      <c r="F71">
        <v>0</v>
      </c>
      <c r="G71">
        <v>0</v>
      </c>
    </row>
    <row r="72" spans="1:7" ht="15" x14ac:dyDescent="0.25">
      <c r="A72" s="173" t="s">
        <v>65</v>
      </c>
      <c r="B72" t="s">
        <v>66</v>
      </c>
      <c r="C72" t="s">
        <v>67</v>
      </c>
      <c r="D72" t="s">
        <v>181</v>
      </c>
      <c r="E72" t="s">
        <v>68</v>
      </c>
      <c r="F72" t="s">
        <v>66</v>
      </c>
      <c r="G72" t="s">
        <v>68</v>
      </c>
    </row>
    <row r="73" spans="1:7" ht="15" x14ac:dyDescent="0.25">
      <c r="A73" s="173" t="s">
        <v>123</v>
      </c>
      <c r="B73">
        <v>3640.8</v>
      </c>
      <c r="C73">
        <v>4069</v>
      </c>
      <c r="D73">
        <v>9223.6</v>
      </c>
      <c r="E73">
        <v>9454.4</v>
      </c>
      <c r="F73">
        <v>24</v>
      </c>
      <c r="G73">
        <v>0</v>
      </c>
    </row>
    <row r="74" spans="1:7" ht="15" x14ac:dyDescent="0.25">
      <c r="A74" s="173" t="s">
        <v>124</v>
      </c>
      <c r="B74">
        <v>431.7</v>
      </c>
      <c r="C74">
        <v>717.1</v>
      </c>
      <c r="D74">
        <v>0</v>
      </c>
      <c r="E74">
        <v>0</v>
      </c>
      <c r="F74">
        <v>0</v>
      </c>
      <c r="G74">
        <v>0</v>
      </c>
    </row>
    <row r="75" spans="1:7" ht="15" x14ac:dyDescent="0.25">
      <c r="A75" s="173" t="s">
        <v>65</v>
      </c>
      <c r="B75" t="s">
        <v>66</v>
      </c>
      <c r="C75" t="s">
        <v>67</v>
      </c>
      <c r="D75" t="s">
        <v>181</v>
      </c>
      <c r="E75" t="s">
        <v>68</v>
      </c>
      <c r="F75" t="s">
        <v>66</v>
      </c>
      <c r="G75" t="s">
        <v>68</v>
      </c>
    </row>
    <row r="76" spans="1:7" ht="15" x14ac:dyDescent="0.25">
      <c r="A76" s="173" t="s">
        <v>125</v>
      </c>
      <c r="B76">
        <v>4072.5</v>
      </c>
      <c r="C76">
        <v>4786.1000000000004</v>
      </c>
      <c r="D76">
        <v>9223.6</v>
      </c>
      <c r="E76">
        <v>9454.4</v>
      </c>
      <c r="F76">
        <v>24</v>
      </c>
      <c r="G76">
        <v>0</v>
      </c>
    </row>
    <row r="77" spans="1:7" ht="15" x14ac:dyDescent="0.25">
      <c r="A77" s="173" t="s">
        <v>126</v>
      </c>
      <c r="B77" t="s">
        <v>45</v>
      </c>
      <c r="C77" t="s">
        <v>45</v>
      </c>
      <c r="D77">
        <v>0</v>
      </c>
      <c r="E77">
        <v>0</v>
      </c>
      <c r="F77" t="s">
        <v>45</v>
      </c>
      <c r="G77" t="s">
        <v>45</v>
      </c>
    </row>
    <row r="78" spans="1:7" ht="15" x14ac:dyDescent="0.25">
      <c r="A78" s="173" t="s">
        <v>127</v>
      </c>
      <c r="B78">
        <v>0</v>
      </c>
      <c r="C78">
        <v>0</v>
      </c>
      <c r="D78" t="s">
        <v>45</v>
      </c>
      <c r="E78" t="s">
        <v>45</v>
      </c>
      <c r="F78">
        <v>0</v>
      </c>
      <c r="G78">
        <v>0</v>
      </c>
    </row>
    <row r="79" spans="1:7" ht="15" x14ac:dyDescent="0.25">
      <c r="A79" s="173" t="s">
        <v>65</v>
      </c>
      <c r="B79" t="s">
        <v>66</v>
      </c>
      <c r="C79" t="s">
        <v>67</v>
      </c>
      <c r="D79" t="s">
        <v>181</v>
      </c>
      <c r="E79" t="s">
        <v>68</v>
      </c>
      <c r="F79" t="s">
        <v>66</v>
      </c>
      <c r="G79" t="s">
        <v>68</v>
      </c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509C1-41E6-4F23-9B61-F77D87EDFD99}">
  <dimension ref="A1:G88"/>
  <sheetViews>
    <sheetView topLeftCell="A31" workbookViewId="0">
      <selection activeCell="B7" sqref="B7"/>
    </sheetView>
  </sheetViews>
  <sheetFormatPr defaultRowHeight="13.2" x14ac:dyDescent="0.25"/>
  <cols>
    <col min="1" max="1" width="21.6640625" customWidth="1"/>
    <col min="2" max="2" width="13.88671875" customWidth="1"/>
    <col min="3" max="3" width="15.88671875" customWidth="1"/>
    <col min="4" max="4" width="14.33203125" customWidth="1"/>
    <col min="5" max="5" width="13.33203125" customWidth="1"/>
    <col min="6" max="6" width="17.88671875" customWidth="1"/>
    <col min="7" max="7" width="18.886718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1404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163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40.5</v>
      </c>
      <c r="C12">
        <v>72.5</v>
      </c>
      <c r="D12">
        <v>270.5</v>
      </c>
      <c r="E12">
        <v>459.9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5.3</v>
      </c>
      <c r="F13">
        <v>0</v>
      </c>
      <c r="G13">
        <v>0</v>
      </c>
    </row>
    <row r="14" spans="1:7" ht="15" x14ac:dyDescent="0.25">
      <c r="A14" s="173" t="s">
        <v>71</v>
      </c>
      <c r="B14">
        <v>29</v>
      </c>
      <c r="C14">
        <v>50</v>
      </c>
      <c r="D14">
        <v>260.8</v>
      </c>
      <c r="E14">
        <v>402.8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0</v>
      </c>
      <c r="E15">
        <v>12.6</v>
      </c>
      <c r="F15">
        <v>0</v>
      </c>
      <c r="G15">
        <v>0</v>
      </c>
    </row>
    <row r="16" spans="1:7" ht="15" x14ac:dyDescent="0.25">
      <c r="A16" s="173" t="s">
        <v>73</v>
      </c>
      <c r="B16">
        <v>11.5</v>
      </c>
      <c r="C16">
        <v>22.5</v>
      </c>
      <c r="D16">
        <v>0</v>
      </c>
      <c r="E16">
        <v>39.299999999999997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9.6999999999999993</v>
      </c>
      <c r="E17">
        <v>0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527.70000000000005</v>
      </c>
      <c r="C19">
        <v>521.20000000000005</v>
      </c>
      <c r="D19">
        <v>1138.5</v>
      </c>
      <c r="E19">
        <v>1144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241.5</v>
      </c>
      <c r="C21">
        <v>127.5</v>
      </c>
      <c r="D21">
        <v>540.1</v>
      </c>
      <c r="E21">
        <v>604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130</v>
      </c>
      <c r="C23">
        <v>0</v>
      </c>
      <c r="D23">
        <v>68.599999999999994</v>
      </c>
      <c r="E23">
        <v>139.1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1545.7</v>
      </c>
      <c r="C25">
        <v>1578.7</v>
      </c>
      <c r="D25">
        <v>5363.6</v>
      </c>
      <c r="E25">
        <v>4389.7</v>
      </c>
      <c r="F25">
        <v>26.9</v>
      </c>
      <c r="G25">
        <v>0</v>
      </c>
    </row>
    <row r="26" spans="1:7" ht="15" x14ac:dyDescent="0.25">
      <c r="A26" s="173" t="s">
        <v>167</v>
      </c>
      <c r="B26">
        <v>169</v>
      </c>
      <c r="C26">
        <v>0</v>
      </c>
      <c r="D26">
        <v>505.9</v>
      </c>
      <c r="E26">
        <v>0</v>
      </c>
      <c r="F26">
        <v>0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43.9</v>
      </c>
      <c r="E27">
        <v>18.5</v>
      </c>
      <c r="F27">
        <v>0</v>
      </c>
      <c r="G27">
        <v>0</v>
      </c>
    </row>
    <row r="28" spans="1:7" ht="15" x14ac:dyDescent="0.25">
      <c r="A28" s="173" t="s">
        <v>79</v>
      </c>
      <c r="B28">
        <v>0.7</v>
      </c>
      <c r="C28">
        <v>0.5</v>
      </c>
      <c r="D28">
        <v>1.2</v>
      </c>
      <c r="E28">
        <v>0.2</v>
      </c>
      <c r="F28">
        <v>0</v>
      </c>
      <c r="G28">
        <v>0</v>
      </c>
    </row>
    <row r="29" spans="1:7" ht="15" x14ac:dyDescent="0.25">
      <c r="A29" s="173" t="s">
        <v>80</v>
      </c>
      <c r="B29">
        <v>48.5</v>
      </c>
      <c r="C29">
        <v>41</v>
      </c>
      <c r="D29">
        <v>893.6</v>
      </c>
      <c r="E29">
        <v>598.20000000000005</v>
      </c>
      <c r="F29">
        <v>0</v>
      </c>
      <c r="G29">
        <v>0</v>
      </c>
    </row>
    <row r="30" spans="1:7" ht="15" x14ac:dyDescent="0.25">
      <c r="A30" s="173" t="s">
        <v>81</v>
      </c>
      <c r="B30">
        <v>510.9</v>
      </c>
      <c r="C30">
        <v>550.9</v>
      </c>
      <c r="D30">
        <v>1156.0999999999999</v>
      </c>
      <c r="E30">
        <v>1206.4000000000001</v>
      </c>
      <c r="F30">
        <v>0</v>
      </c>
      <c r="G30">
        <v>0</v>
      </c>
    </row>
    <row r="31" spans="1:7" ht="15" x14ac:dyDescent="0.25">
      <c r="A31" s="173" t="s">
        <v>82</v>
      </c>
      <c r="B31">
        <v>1.5</v>
      </c>
      <c r="C31">
        <v>2.2999999999999998</v>
      </c>
      <c r="D31">
        <v>88.1</v>
      </c>
      <c r="E31">
        <v>68.5</v>
      </c>
      <c r="F31">
        <v>0</v>
      </c>
      <c r="G31">
        <v>0</v>
      </c>
    </row>
    <row r="32" spans="1:7" ht="15" x14ac:dyDescent="0.25">
      <c r="A32" s="173" t="s">
        <v>170</v>
      </c>
      <c r="B32">
        <v>0</v>
      </c>
      <c r="C32">
        <v>0</v>
      </c>
      <c r="D32">
        <v>0</v>
      </c>
      <c r="E32">
        <v>8</v>
      </c>
      <c r="F32">
        <v>0</v>
      </c>
      <c r="G32">
        <v>0</v>
      </c>
    </row>
    <row r="33" spans="1:7" ht="15" x14ac:dyDescent="0.25">
      <c r="A33" s="173" t="s">
        <v>83</v>
      </c>
      <c r="B33">
        <v>728.9</v>
      </c>
      <c r="C33">
        <v>615</v>
      </c>
      <c r="D33">
        <v>1513.5</v>
      </c>
      <c r="E33">
        <v>1546.2</v>
      </c>
      <c r="F33">
        <v>26.9</v>
      </c>
      <c r="G33">
        <v>0</v>
      </c>
    </row>
    <row r="34" spans="1:7" ht="15" x14ac:dyDescent="0.25">
      <c r="A34" s="173" t="s">
        <v>84</v>
      </c>
      <c r="B34">
        <v>0</v>
      </c>
      <c r="C34">
        <v>0</v>
      </c>
      <c r="D34">
        <v>102.6</v>
      </c>
      <c r="E34">
        <v>31.1</v>
      </c>
      <c r="F34">
        <v>0</v>
      </c>
      <c r="G34">
        <v>0</v>
      </c>
    </row>
    <row r="35" spans="1:7" ht="15" x14ac:dyDescent="0.25">
      <c r="A35" s="173" t="s">
        <v>85</v>
      </c>
      <c r="B35">
        <v>23</v>
      </c>
      <c r="C35">
        <v>18</v>
      </c>
      <c r="D35">
        <v>24.8</v>
      </c>
      <c r="E35">
        <v>25.3</v>
      </c>
      <c r="F35">
        <v>0</v>
      </c>
      <c r="G35">
        <v>0</v>
      </c>
    </row>
    <row r="36" spans="1:7" ht="15" x14ac:dyDescent="0.25">
      <c r="A36" s="173" t="s">
        <v>86</v>
      </c>
      <c r="B36">
        <v>58.3</v>
      </c>
      <c r="C36">
        <v>263.2</v>
      </c>
      <c r="D36">
        <v>462</v>
      </c>
      <c r="E36">
        <v>504.9</v>
      </c>
      <c r="F36">
        <v>0</v>
      </c>
      <c r="G36">
        <v>0</v>
      </c>
    </row>
    <row r="37" spans="1:7" ht="15" x14ac:dyDescent="0.25">
      <c r="A37" s="173" t="s">
        <v>87</v>
      </c>
      <c r="B37">
        <v>0</v>
      </c>
      <c r="C37">
        <v>4.2</v>
      </c>
      <c r="D37">
        <v>66.3</v>
      </c>
      <c r="E37">
        <v>5.8</v>
      </c>
      <c r="F37">
        <v>0</v>
      </c>
      <c r="G37">
        <v>0</v>
      </c>
    </row>
    <row r="38" spans="1:7" ht="15" x14ac:dyDescent="0.25">
      <c r="A38" s="173" t="s">
        <v>88</v>
      </c>
      <c r="B38">
        <v>4.9000000000000004</v>
      </c>
      <c r="C38">
        <v>83.6</v>
      </c>
      <c r="D38">
        <v>505.7</v>
      </c>
      <c r="E38">
        <v>270.39999999999998</v>
      </c>
      <c r="F38">
        <v>0</v>
      </c>
      <c r="G38">
        <v>0</v>
      </c>
    </row>
    <row r="39" spans="1:7" ht="15" x14ac:dyDescent="0.25">
      <c r="A39" s="173" t="s">
        <v>89</v>
      </c>
      <c r="B39">
        <v>0</v>
      </c>
      <c r="C39">
        <v>0</v>
      </c>
      <c r="D39">
        <v>0</v>
      </c>
      <c r="E39">
        <v>106.2</v>
      </c>
      <c r="F39">
        <v>0</v>
      </c>
      <c r="G39">
        <v>0</v>
      </c>
    </row>
    <row r="40" spans="1:7" ht="15" x14ac:dyDescent="0.25">
      <c r="A40" s="173" t="s">
        <v>69</v>
      </c>
    </row>
    <row r="41" spans="1:7" ht="15" x14ac:dyDescent="0.25">
      <c r="A41" s="173" t="s">
        <v>90</v>
      </c>
      <c r="B41">
        <v>96</v>
      </c>
      <c r="C41">
        <v>99.9</v>
      </c>
      <c r="D41">
        <v>1759.8</v>
      </c>
      <c r="E41">
        <v>481.9</v>
      </c>
      <c r="F41">
        <v>0</v>
      </c>
      <c r="G41">
        <v>0</v>
      </c>
    </row>
    <row r="42" spans="1:7" ht="15" x14ac:dyDescent="0.25">
      <c r="A42" s="173" t="s">
        <v>91</v>
      </c>
      <c r="B42">
        <v>33</v>
      </c>
      <c r="C42">
        <v>0</v>
      </c>
      <c r="D42">
        <v>39.299999999999997</v>
      </c>
      <c r="E42">
        <v>28.5</v>
      </c>
      <c r="F42">
        <v>0</v>
      </c>
      <c r="G42">
        <v>0</v>
      </c>
    </row>
    <row r="43" spans="1:7" ht="15" x14ac:dyDescent="0.25">
      <c r="A43" s="173" t="s">
        <v>529</v>
      </c>
      <c r="B43">
        <v>0</v>
      </c>
      <c r="C43">
        <v>0</v>
      </c>
      <c r="D43">
        <v>33</v>
      </c>
      <c r="E43">
        <v>0</v>
      </c>
      <c r="F43">
        <v>0</v>
      </c>
      <c r="G43">
        <v>0</v>
      </c>
    </row>
    <row r="44" spans="1:7" ht="15" x14ac:dyDescent="0.25">
      <c r="A44" s="173" t="s">
        <v>282</v>
      </c>
      <c r="B44">
        <v>0</v>
      </c>
      <c r="C44">
        <v>0</v>
      </c>
      <c r="D44">
        <v>56.7</v>
      </c>
      <c r="E44">
        <v>0</v>
      </c>
      <c r="F44">
        <v>0</v>
      </c>
      <c r="G44">
        <v>0</v>
      </c>
    </row>
    <row r="45" spans="1:7" ht="15" x14ac:dyDescent="0.25">
      <c r="A45" s="173" t="s">
        <v>92</v>
      </c>
      <c r="B45">
        <v>35</v>
      </c>
      <c r="C45">
        <v>70</v>
      </c>
      <c r="D45">
        <v>38.299999999999997</v>
      </c>
      <c r="E45">
        <v>98.5</v>
      </c>
      <c r="F45">
        <v>0</v>
      </c>
      <c r="G45">
        <v>0</v>
      </c>
    </row>
    <row r="46" spans="1:7" ht="15" x14ac:dyDescent="0.25">
      <c r="A46" s="173" t="s">
        <v>465</v>
      </c>
      <c r="B46">
        <v>0</v>
      </c>
      <c r="C46">
        <v>0</v>
      </c>
      <c r="D46">
        <v>62.9</v>
      </c>
      <c r="E46">
        <v>0</v>
      </c>
      <c r="F46">
        <v>0</v>
      </c>
      <c r="G46">
        <v>0</v>
      </c>
    </row>
    <row r="47" spans="1:7" ht="15" x14ac:dyDescent="0.25">
      <c r="A47" s="173" t="s">
        <v>1078</v>
      </c>
      <c r="B47">
        <v>0</v>
      </c>
      <c r="C47">
        <v>0</v>
      </c>
      <c r="D47">
        <v>29.9</v>
      </c>
      <c r="E47">
        <v>0</v>
      </c>
      <c r="F47">
        <v>0</v>
      </c>
      <c r="G47">
        <v>0</v>
      </c>
    </row>
    <row r="48" spans="1:7" ht="15" x14ac:dyDescent="0.25">
      <c r="A48" s="173" t="s">
        <v>1097</v>
      </c>
      <c r="B48">
        <v>0</v>
      </c>
      <c r="C48">
        <v>0</v>
      </c>
      <c r="D48">
        <v>37</v>
      </c>
      <c r="E48">
        <v>0</v>
      </c>
      <c r="F48">
        <v>0</v>
      </c>
      <c r="G48">
        <v>0</v>
      </c>
    </row>
    <row r="49" spans="1:7" ht="15" x14ac:dyDescent="0.25">
      <c r="A49" s="173" t="s">
        <v>93</v>
      </c>
      <c r="B49">
        <v>0</v>
      </c>
      <c r="C49">
        <v>0</v>
      </c>
      <c r="D49">
        <v>61.7</v>
      </c>
      <c r="E49">
        <v>0</v>
      </c>
      <c r="F49">
        <v>0</v>
      </c>
      <c r="G49">
        <v>0</v>
      </c>
    </row>
    <row r="50" spans="1:7" ht="15" x14ac:dyDescent="0.25">
      <c r="A50" s="173" t="s">
        <v>95</v>
      </c>
      <c r="B50">
        <v>0</v>
      </c>
      <c r="C50">
        <v>0</v>
      </c>
      <c r="D50">
        <v>3</v>
      </c>
      <c r="E50">
        <v>4.4000000000000004</v>
      </c>
      <c r="F50">
        <v>0</v>
      </c>
      <c r="G50">
        <v>0</v>
      </c>
    </row>
    <row r="51" spans="1:7" ht="15" x14ac:dyDescent="0.25">
      <c r="A51" s="173" t="s">
        <v>96</v>
      </c>
      <c r="B51">
        <v>28</v>
      </c>
      <c r="C51">
        <v>29.9</v>
      </c>
      <c r="D51">
        <v>1192.3</v>
      </c>
      <c r="E51">
        <v>341.9</v>
      </c>
      <c r="F51">
        <v>0</v>
      </c>
      <c r="G51">
        <v>0</v>
      </c>
    </row>
    <row r="52" spans="1:7" ht="15" x14ac:dyDescent="0.25">
      <c r="A52" s="173" t="s">
        <v>97</v>
      </c>
      <c r="B52">
        <v>0</v>
      </c>
      <c r="C52">
        <v>0</v>
      </c>
      <c r="D52">
        <v>195</v>
      </c>
      <c r="E52">
        <v>8.6999999999999993</v>
      </c>
      <c r="F52">
        <v>0</v>
      </c>
      <c r="G52">
        <v>0</v>
      </c>
    </row>
    <row r="53" spans="1:7" ht="15" x14ac:dyDescent="0.25">
      <c r="A53" s="173" t="s">
        <v>536</v>
      </c>
      <c r="B53">
        <v>0</v>
      </c>
      <c r="C53">
        <v>0</v>
      </c>
      <c r="D53">
        <v>10.8</v>
      </c>
      <c r="E53">
        <v>0</v>
      </c>
      <c r="F53">
        <v>0</v>
      </c>
      <c r="G53">
        <v>0</v>
      </c>
    </row>
    <row r="54" spans="1:7" ht="15" x14ac:dyDescent="0.25">
      <c r="A54" s="173" t="s">
        <v>69</v>
      </c>
    </row>
    <row r="55" spans="1:7" ht="15" x14ac:dyDescent="0.25">
      <c r="A55" s="173" t="s">
        <v>98</v>
      </c>
      <c r="B55">
        <v>1489.9</v>
      </c>
      <c r="C55">
        <v>1881.5</v>
      </c>
      <c r="D55">
        <v>5749.3</v>
      </c>
      <c r="E55">
        <v>4729.7</v>
      </c>
      <c r="F55">
        <v>84.8</v>
      </c>
      <c r="G55">
        <v>0</v>
      </c>
    </row>
    <row r="56" spans="1:7" ht="15" x14ac:dyDescent="0.25">
      <c r="A56" s="173" t="s">
        <v>99</v>
      </c>
      <c r="B56">
        <v>2.4</v>
      </c>
      <c r="C56">
        <v>8.1</v>
      </c>
      <c r="D56">
        <v>7.6</v>
      </c>
      <c r="E56">
        <v>18.2</v>
      </c>
      <c r="F56">
        <v>0</v>
      </c>
      <c r="G56">
        <v>0</v>
      </c>
    </row>
    <row r="57" spans="1:7" ht="15" x14ac:dyDescent="0.25">
      <c r="A57" s="173" t="s">
        <v>100</v>
      </c>
      <c r="B57">
        <v>0</v>
      </c>
      <c r="C57">
        <v>6.5</v>
      </c>
      <c r="D57">
        <v>13</v>
      </c>
      <c r="E57">
        <v>1.2</v>
      </c>
      <c r="F57">
        <v>0</v>
      </c>
      <c r="G57">
        <v>0</v>
      </c>
    </row>
    <row r="58" spans="1:7" ht="15" x14ac:dyDescent="0.25">
      <c r="A58" s="173" t="s">
        <v>101</v>
      </c>
      <c r="B58">
        <v>0</v>
      </c>
      <c r="C58">
        <v>0</v>
      </c>
      <c r="D58">
        <v>96.3</v>
      </c>
      <c r="E58">
        <v>364.9</v>
      </c>
      <c r="F58">
        <v>0</v>
      </c>
      <c r="G58">
        <v>0</v>
      </c>
    </row>
    <row r="59" spans="1:7" ht="15" x14ac:dyDescent="0.25">
      <c r="A59" s="173" t="s">
        <v>102</v>
      </c>
      <c r="B59">
        <v>25.5</v>
      </c>
      <c r="C59">
        <v>16</v>
      </c>
      <c r="D59">
        <v>86.6</v>
      </c>
      <c r="E59">
        <v>37.5</v>
      </c>
      <c r="F59">
        <v>0</v>
      </c>
      <c r="G59">
        <v>0</v>
      </c>
    </row>
    <row r="60" spans="1:7" ht="15" x14ac:dyDescent="0.25">
      <c r="A60" s="173" t="s">
        <v>103</v>
      </c>
      <c r="B60">
        <v>5.3</v>
      </c>
      <c r="C60">
        <v>10.9</v>
      </c>
      <c r="D60">
        <v>18.8</v>
      </c>
      <c r="E60">
        <v>12.1</v>
      </c>
      <c r="F60">
        <v>0</v>
      </c>
      <c r="G60">
        <v>0</v>
      </c>
    </row>
    <row r="61" spans="1:7" ht="15" x14ac:dyDescent="0.25">
      <c r="A61" s="173" t="s">
        <v>104</v>
      </c>
      <c r="B61">
        <v>0</v>
      </c>
      <c r="C61">
        <v>0</v>
      </c>
      <c r="D61">
        <v>198</v>
      </c>
      <c r="E61">
        <v>288</v>
      </c>
      <c r="F61">
        <v>0</v>
      </c>
      <c r="G61">
        <v>0</v>
      </c>
    </row>
    <row r="62" spans="1:7" ht="15" x14ac:dyDescent="0.25">
      <c r="A62" s="173" t="s">
        <v>105</v>
      </c>
      <c r="B62">
        <v>56.3</v>
      </c>
      <c r="C62">
        <v>62.8</v>
      </c>
      <c r="D62">
        <v>535.4</v>
      </c>
      <c r="E62">
        <v>273.5</v>
      </c>
      <c r="F62">
        <v>0</v>
      </c>
      <c r="G62">
        <v>0</v>
      </c>
    </row>
    <row r="63" spans="1:7" ht="15" x14ac:dyDescent="0.25">
      <c r="A63" s="173" t="s">
        <v>106</v>
      </c>
      <c r="B63">
        <v>58.8</v>
      </c>
      <c r="C63">
        <v>29.5</v>
      </c>
      <c r="D63">
        <v>250.7</v>
      </c>
      <c r="E63">
        <v>224</v>
      </c>
      <c r="F63">
        <v>0</v>
      </c>
      <c r="G63">
        <v>0</v>
      </c>
    </row>
    <row r="64" spans="1:7" ht="15" x14ac:dyDescent="0.25">
      <c r="A64" s="173" t="s">
        <v>107</v>
      </c>
      <c r="B64">
        <v>0</v>
      </c>
      <c r="C64">
        <v>0</v>
      </c>
      <c r="D64">
        <v>399.5</v>
      </c>
      <c r="E64">
        <v>331.9</v>
      </c>
      <c r="F64">
        <v>0</v>
      </c>
      <c r="G64">
        <v>0</v>
      </c>
    </row>
    <row r="65" spans="1:7" ht="15" x14ac:dyDescent="0.25">
      <c r="A65" s="173" t="s">
        <v>108</v>
      </c>
      <c r="B65">
        <v>0</v>
      </c>
      <c r="C65">
        <v>0</v>
      </c>
      <c r="D65">
        <v>0</v>
      </c>
      <c r="E65">
        <v>4.7</v>
      </c>
      <c r="F65">
        <v>0</v>
      </c>
      <c r="G65">
        <v>0</v>
      </c>
    </row>
    <row r="66" spans="1:7" ht="15" x14ac:dyDescent="0.25">
      <c r="A66" s="173" t="s">
        <v>109</v>
      </c>
      <c r="B66">
        <v>9.9</v>
      </c>
      <c r="C66">
        <v>18</v>
      </c>
      <c r="D66">
        <v>227.3</v>
      </c>
      <c r="E66">
        <v>202.5</v>
      </c>
      <c r="F66">
        <v>0</v>
      </c>
      <c r="G66">
        <v>0</v>
      </c>
    </row>
    <row r="67" spans="1:7" ht="15" x14ac:dyDescent="0.25">
      <c r="A67" s="173" t="s">
        <v>110</v>
      </c>
      <c r="B67">
        <v>0</v>
      </c>
      <c r="C67">
        <v>0</v>
      </c>
      <c r="D67">
        <v>27.5</v>
      </c>
      <c r="E67">
        <v>29</v>
      </c>
      <c r="F67">
        <v>0</v>
      </c>
      <c r="G67">
        <v>0</v>
      </c>
    </row>
    <row r="68" spans="1:7" ht="15" x14ac:dyDescent="0.25">
      <c r="A68" s="173" t="s">
        <v>111</v>
      </c>
      <c r="B68">
        <v>67</v>
      </c>
      <c r="C68">
        <v>67</v>
      </c>
      <c r="D68">
        <v>153</v>
      </c>
      <c r="E68">
        <v>52.4</v>
      </c>
      <c r="F68">
        <v>0</v>
      </c>
      <c r="G68">
        <v>0</v>
      </c>
    </row>
    <row r="69" spans="1:7" ht="15" x14ac:dyDescent="0.25">
      <c r="A69" s="173" t="s">
        <v>112</v>
      </c>
      <c r="B69">
        <v>81.5</v>
      </c>
      <c r="C69">
        <v>102.1</v>
      </c>
      <c r="D69">
        <v>198.7</v>
      </c>
      <c r="E69">
        <v>173.4</v>
      </c>
      <c r="F69">
        <v>0</v>
      </c>
      <c r="G69">
        <v>0</v>
      </c>
    </row>
    <row r="70" spans="1:7" ht="15" x14ac:dyDescent="0.25">
      <c r="A70" s="173" t="s">
        <v>113</v>
      </c>
      <c r="B70">
        <v>15.2</v>
      </c>
      <c r="C70">
        <v>22</v>
      </c>
      <c r="D70">
        <v>107.4</v>
      </c>
      <c r="E70">
        <v>98.1</v>
      </c>
      <c r="F70">
        <v>0</v>
      </c>
      <c r="G70">
        <v>0</v>
      </c>
    </row>
    <row r="71" spans="1:7" ht="15" x14ac:dyDescent="0.25">
      <c r="A71" s="173" t="s">
        <v>114</v>
      </c>
      <c r="B71">
        <v>2.5</v>
      </c>
      <c r="C71">
        <v>14.6</v>
      </c>
      <c r="D71">
        <v>25.5</v>
      </c>
      <c r="E71">
        <v>27.3</v>
      </c>
      <c r="F71">
        <v>0</v>
      </c>
      <c r="G71">
        <v>0</v>
      </c>
    </row>
    <row r="72" spans="1:7" ht="15" x14ac:dyDescent="0.25">
      <c r="A72" s="173" t="s">
        <v>115</v>
      </c>
      <c r="B72">
        <v>894.6</v>
      </c>
      <c r="C72">
        <v>1202.9000000000001</v>
      </c>
      <c r="D72">
        <v>2478.8000000000002</v>
      </c>
      <c r="E72">
        <v>1929.5</v>
      </c>
      <c r="F72">
        <v>58.5</v>
      </c>
      <c r="G72">
        <v>0</v>
      </c>
    </row>
    <row r="73" spans="1:7" ht="15" x14ac:dyDescent="0.25">
      <c r="A73" s="173" t="s">
        <v>116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</row>
    <row r="74" spans="1:7" ht="15" x14ac:dyDescent="0.25">
      <c r="A74" s="173" t="s">
        <v>117</v>
      </c>
      <c r="B74">
        <v>16.7</v>
      </c>
      <c r="C74">
        <v>41.5</v>
      </c>
      <c r="D74">
        <v>40.200000000000003</v>
      </c>
      <c r="E74">
        <v>48.3</v>
      </c>
      <c r="F74">
        <v>0</v>
      </c>
      <c r="G74">
        <v>0</v>
      </c>
    </row>
    <row r="75" spans="1:7" ht="15" x14ac:dyDescent="0.25">
      <c r="A75" s="173" t="s">
        <v>118</v>
      </c>
      <c r="B75">
        <v>86.5</v>
      </c>
      <c r="C75">
        <v>173.8</v>
      </c>
      <c r="D75">
        <v>50.3</v>
      </c>
      <c r="E75">
        <v>126.1</v>
      </c>
      <c r="F75">
        <v>0</v>
      </c>
      <c r="G75">
        <v>0</v>
      </c>
    </row>
    <row r="76" spans="1:7" ht="15" x14ac:dyDescent="0.25">
      <c r="A76" s="173" t="s">
        <v>119</v>
      </c>
      <c r="B76">
        <v>39.6</v>
      </c>
      <c r="C76">
        <v>67.8</v>
      </c>
      <c r="D76">
        <v>237.1</v>
      </c>
      <c r="E76">
        <v>102.7</v>
      </c>
      <c r="F76">
        <v>26.3</v>
      </c>
      <c r="G76">
        <v>0</v>
      </c>
    </row>
    <row r="77" spans="1:7" ht="15" x14ac:dyDescent="0.25">
      <c r="A77" s="173" t="s">
        <v>120</v>
      </c>
      <c r="B77">
        <v>4.5</v>
      </c>
      <c r="C77">
        <v>11</v>
      </c>
      <c r="D77">
        <v>60.4</v>
      </c>
      <c r="E77">
        <v>124.7</v>
      </c>
      <c r="F77">
        <v>0</v>
      </c>
      <c r="G77">
        <v>0</v>
      </c>
    </row>
    <row r="78" spans="1:7" ht="15" x14ac:dyDescent="0.25">
      <c r="A78" s="173" t="s">
        <v>1076</v>
      </c>
      <c r="B78">
        <v>0</v>
      </c>
      <c r="C78">
        <v>0</v>
      </c>
      <c r="D78">
        <v>13.2</v>
      </c>
      <c r="E78">
        <v>0</v>
      </c>
      <c r="F78">
        <v>0</v>
      </c>
      <c r="G78">
        <v>0</v>
      </c>
    </row>
    <row r="79" spans="1:7" ht="15" x14ac:dyDescent="0.25">
      <c r="A79" s="173" t="s">
        <v>121</v>
      </c>
      <c r="B79">
        <v>20</v>
      </c>
      <c r="C79">
        <v>19.3</v>
      </c>
      <c r="D79">
        <v>44.9</v>
      </c>
      <c r="E79">
        <v>65.900000000000006</v>
      </c>
      <c r="F79">
        <v>0</v>
      </c>
      <c r="G79">
        <v>0</v>
      </c>
    </row>
    <row r="80" spans="1:7" ht="15" x14ac:dyDescent="0.25">
      <c r="A80" s="173" t="s">
        <v>122</v>
      </c>
      <c r="B80">
        <v>103.5</v>
      </c>
      <c r="C80">
        <v>7.9</v>
      </c>
      <c r="D80">
        <v>479.4</v>
      </c>
      <c r="E80">
        <v>193.9</v>
      </c>
      <c r="F80">
        <v>0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173" t="s">
        <v>123</v>
      </c>
      <c r="B82">
        <v>4071.3</v>
      </c>
      <c r="C82">
        <v>4281.3999999999996</v>
      </c>
      <c r="D82">
        <v>14890.4</v>
      </c>
      <c r="E82">
        <v>11948.4</v>
      </c>
      <c r="F82">
        <v>111.7</v>
      </c>
      <c r="G82">
        <v>0</v>
      </c>
    </row>
    <row r="83" spans="1:7" ht="15" x14ac:dyDescent="0.25">
      <c r="A83" s="173" t="s">
        <v>124</v>
      </c>
      <c r="B83">
        <v>1035.5</v>
      </c>
      <c r="C83">
        <v>675.1</v>
      </c>
      <c r="D83">
        <v>0</v>
      </c>
      <c r="E83">
        <v>0</v>
      </c>
      <c r="F83">
        <v>0</v>
      </c>
      <c r="G83">
        <v>0</v>
      </c>
    </row>
    <row r="84" spans="1:7" ht="15" x14ac:dyDescent="0.25">
      <c r="A84" s="173" t="s">
        <v>65</v>
      </c>
      <c r="B84" t="s">
        <v>66</v>
      </c>
      <c r="C84" t="s">
        <v>67</v>
      </c>
      <c r="D84" t="s">
        <v>66</v>
      </c>
      <c r="E84" t="s">
        <v>66</v>
      </c>
      <c r="F84" t="s">
        <v>66</v>
      </c>
      <c r="G84" t="s">
        <v>68</v>
      </c>
    </row>
    <row r="85" spans="1:7" ht="15" x14ac:dyDescent="0.25">
      <c r="A85" s="173" t="s">
        <v>125</v>
      </c>
      <c r="B85">
        <v>5106.8</v>
      </c>
      <c r="C85">
        <v>4956.5</v>
      </c>
      <c r="D85">
        <v>14890.4</v>
      </c>
      <c r="E85">
        <v>11948.4</v>
      </c>
      <c r="F85">
        <v>111.7</v>
      </c>
      <c r="G85">
        <v>0</v>
      </c>
    </row>
    <row r="86" spans="1:7" ht="15" x14ac:dyDescent="0.25">
      <c r="A86" s="173" t="s">
        <v>126</v>
      </c>
      <c r="B86" t="s">
        <v>45</v>
      </c>
      <c r="C86" t="s">
        <v>45</v>
      </c>
      <c r="D86">
        <v>0</v>
      </c>
      <c r="E86">
        <v>0</v>
      </c>
      <c r="F86" t="s">
        <v>45</v>
      </c>
      <c r="G86" t="s">
        <v>45</v>
      </c>
    </row>
    <row r="87" spans="1:7" ht="15" x14ac:dyDescent="0.25">
      <c r="A87" s="173" t="s">
        <v>127</v>
      </c>
      <c r="B87">
        <v>0</v>
      </c>
      <c r="C87">
        <v>0</v>
      </c>
      <c r="D87" t="s">
        <v>45</v>
      </c>
      <c r="E87" t="s">
        <v>45</v>
      </c>
      <c r="F87">
        <v>0</v>
      </c>
      <c r="G87">
        <v>0</v>
      </c>
    </row>
    <row r="88" spans="1:7" ht="15" x14ac:dyDescent="0.25">
      <c r="A88" s="173" t="s">
        <v>65</v>
      </c>
      <c r="B88" t="s">
        <v>66</v>
      </c>
      <c r="C88" t="s">
        <v>67</v>
      </c>
      <c r="D88" t="s">
        <v>66</v>
      </c>
      <c r="E88" t="s">
        <v>66</v>
      </c>
      <c r="F88" t="s">
        <v>66</v>
      </c>
      <c r="G88" t="s">
        <v>68</v>
      </c>
    </row>
  </sheetData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44EF9-4405-4A3D-94F5-363596D4D994}">
  <dimension ref="A1:G79"/>
  <sheetViews>
    <sheetView topLeftCell="A16" workbookViewId="0">
      <selection activeCell="B7" sqref="B7"/>
    </sheetView>
  </sheetViews>
  <sheetFormatPr defaultRowHeight="13.2" x14ac:dyDescent="0.25"/>
  <cols>
    <col min="1" max="1" width="23.33203125" customWidth="1"/>
    <col min="2" max="2" width="14.109375" customWidth="1"/>
    <col min="4" max="4" width="15.88671875" customWidth="1"/>
    <col min="5" max="5" width="11.6640625" customWidth="1"/>
    <col min="6" max="6" width="12.44140625" customWidth="1"/>
    <col min="7" max="7" width="12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381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31.5</v>
      </c>
      <c r="C12">
        <v>30</v>
      </c>
      <c r="D12">
        <v>202</v>
      </c>
      <c r="E12">
        <v>143.80000000000001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71</v>
      </c>
      <c r="B14">
        <v>11.5</v>
      </c>
      <c r="C14">
        <v>30</v>
      </c>
      <c r="D14">
        <v>170.7</v>
      </c>
      <c r="E14">
        <v>134.30000000000001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22</v>
      </c>
      <c r="E15">
        <v>0</v>
      </c>
      <c r="F15">
        <v>0</v>
      </c>
      <c r="G15">
        <v>0</v>
      </c>
    </row>
    <row r="16" spans="1:7" ht="15" x14ac:dyDescent="0.25">
      <c r="A16" s="173" t="s">
        <v>73</v>
      </c>
      <c r="B16">
        <v>20</v>
      </c>
      <c r="C16">
        <v>0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9.4</v>
      </c>
      <c r="E17">
        <v>0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476.2</v>
      </c>
      <c r="C19">
        <v>320.8</v>
      </c>
      <c r="D19">
        <v>896.9</v>
      </c>
      <c r="E19">
        <v>1101.7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145.69999999999999</v>
      </c>
      <c r="C21">
        <v>146.19999999999999</v>
      </c>
      <c r="D21">
        <v>311.5</v>
      </c>
      <c r="E21">
        <v>402.8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0</v>
      </c>
      <c r="C23">
        <v>2.2000000000000002</v>
      </c>
      <c r="D23">
        <v>616.20000000000005</v>
      </c>
      <c r="E23">
        <v>845.9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1248.5999999999999</v>
      </c>
      <c r="C25">
        <v>1352.3</v>
      </c>
      <c r="D25">
        <v>2592.5</v>
      </c>
      <c r="E25">
        <v>2312.4</v>
      </c>
      <c r="F25">
        <v>0.3</v>
      </c>
      <c r="G25">
        <v>0</v>
      </c>
    </row>
    <row r="26" spans="1:7" ht="15" x14ac:dyDescent="0.25">
      <c r="A26" s="173" t="s">
        <v>78</v>
      </c>
      <c r="B26">
        <v>5.5</v>
      </c>
      <c r="C26">
        <v>0</v>
      </c>
      <c r="D26">
        <v>0</v>
      </c>
      <c r="E26">
        <v>0</v>
      </c>
      <c r="F26">
        <v>0</v>
      </c>
      <c r="G26">
        <v>0</v>
      </c>
    </row>
    <row r="27" spans="1:7" ht="15" x14ac:dyDescent="0.25">
      <c r="A27" s="173" t="s">
        <v>79</v>
      </c>
      <c r="B27">
        <v>0.2</v>
      </c>
      <c r="C27">
        <v>0.4</v>
      </c>
      <c r="D27">
        <v>1.5</v>
      </c>
      <c r="E27">
        <v>1.4</v>
      </c>
      <c r="F27">
        <v>0</v>
      </c>
      <c r="G27">
        <v>0</v>
      </c>
    </row>
    <row r="28" spans="1:7" ht="15" x14ac:dyDescent="0.25">
      <c r="A28" s="173" t="s">
        <v>80</v>
      </c>
      <c r="B28">
        <v>63</v>
      </c>
      <c r="C28">
        <v>67.2</v>
      </c>
      <c r="D28">
        <v>236.1</v>
      </c>
      <c r="E28">
        <v>0</v>
      </c>
      <c r="F28">
        <v>0</v>
      </c>
      <c r="G28">
        <v>0</v>
      </c>
    </row>
    <row r="29" spans="1:7" ht="15" x14ac:dyDescent="0.25">
      <c r="A29" s="173" t="s">
        <v>173</v>
      </c>
      <c r="B29">
        <v>0</v>
      </c>
      <c r="C29">
        <v>0</v>
      </c>
      <c r="D29">
        <v>105</v>
      </c>
      <c r="E29">
        <v>0</v>
      </c>
      <c r="F29">
        <v>0</v>
      </c>
      <c r="G29">
        <v>0</v>
      </c>
    </row>
    <row r="30" spans="1:7" ht="15" x14ac:dyDescent="0.25">
      <c r="A30" s="173" t="s">
        <v>81</v>
      </c>
      <c r="B30">
        <v>353.6</v>
      </c>
      <c r="C30">
        <v>265.60000000000002</v>
      </c>
      <c r="D30">
        <v>527</v>
      </c>
      <c r="E30">
        <v>552.5</v>
      </c>
      <c r="F30">
        <v>0.3</v>
      </c>
      <c r="G30">
        <v>0</v>
      </c>
    </row>
    <row r="31" spans="1:7" ht="15" x14ac:dyDescent="0.25">
      <c r="A31" s="173" t="s">
        <v>82</v>
      </c>
      <c r="B31">
        <v>0</v>
      </c>
      <c r="C31">
        <v>21.4</v>
      </c>
      <c r="D31">
        <v>38.799999999999997</v>
      </c>
      <c r="E31">
        <v>70.3</v>
      </c>
      <c r="F31">
        <v>0</v>
      </c>
      <c r="G31">
        <v>0</v>
      </c>
    </row>
    <row r="32" spans="1:7" ht="15" x14ac:dyDescent="0.25">
      <c r="A32" s="173" t="s">
        <v>83</v>
      </c>
      <c r="B32">
        <v>485.5</v>
      </c>
      <c r="C32">
        <v>750</v>
      </c>
      <c r="D32">
        <v>1137.0999999999999</v>
      </c>
      <c r="E32">
        <v>1350.1</v>
      </c>
      <c r="F32">
        <v>0</v>
      </c>
      <c r="G32">
        <v>0</v>
      </c>
    </row>
    <row r="33" spans="1:7" ht="15" x14ac:dyDescent="0.25">
      <c r="A33" s="173" t="s">
        <v>85</v>
      </c>
      <c r="B33">
        <v>0</v>
      </c>
      <c r="C33">
        <v>22</v>
      </c>
      <c r="D33">
        <v>22.3</v>
      </c>
      <c r="E33">
        <v>18.899999999999999</v>
      </c>
      <c r="F33">
        <v>0</v>
      </c>
      <c r="G33">
        <v>0</v>
      </c>
    </row>
    <row r="34" spans="1:7" ht="15" x14ac:dyDescent="0.25">
      <c r="A34" s="173" t="s">
        <v>86</v>
      </c>
      <c r="B34">
        <v>316.89999999999998</v>
      </c>
      <c r="C34">
        <v>148.19999999999999</v>
      </c>
      <c r="D34">
        <v>182.4</v>
      </c>
      <c r="E34">
        <v>226.8</v>
      </c>
      <c r="F34">
        <v>0</v>
      </c>
      <c r="G34">
        <v>0</v>
      </c>
    </row>
    <row r="35" spans="1:7" ht="15" x14ac:dyDescent="0.25">
      <c r="A35" s="173" t="s">
        <v>87</v>
      </c>
      <c r="B35">
        <v>1.9</v>
      </c>
      <c r="C35">
        <v>0</v>
      </c>
      <c r="D35">
        <v>0.2</v>
      </c>
      <c r="E35">
        <v>44</v>
      </c>
      <c r="F35">
        <v>0</v>
      </c>
      <c r="G35">
        <v>0</v>
      </c>
    </row>
    <row r="36" spans="1:7" ht="15" x14ac:dyDescent="0.25">
      <c r="A36" s="173" t="s">
        <v>88</v>
      </c>
      <c r="B36">
        <v>22</v>
      </c>
      <c r="C36">
        <v>77.599999999999994</v>
      </c>
      <c r="D36">
        <v>184.7</v>
      </c>
      <c r="E36">
        <v>48.4</v>
      </c>
      <c r="F36">
        <v>0</v>
      </c>
      <c r="G36">
        <v>0</v>
      </c>
    </row>
    <row r="37" spans="1:7" ht="15" x14ac:dyDescent="0.25">
      <c r="A37" s="173" t="s">
        <v>89</v>
      </c>
      <c r="B37">
        <v>0</v>
      </c>
      <c r="C37">
        <v>0</v>
      </c>
      <c r="D37">
        <v>157.5</v>
      </c>
      <c r="E37">
        <v>0</v>
      </c>
      <c r="F37">
        <v>0</v>
      </c>
      <c r="G37">
        <v>0</v>
      </c>
    </row>
    <row r="38" spans="1:7" ht="15" x14ac:dyDescent="0.25">
      <c r="A38" s="173" t="s">
        <v>69</v>
      </c>
    </row>
    <row r="39" spans="1:7" ht="15" x14ac:dyDescent="0.25">
      <c r="A39" s="173" t="s">
        <v>90</v>
      </c>
      <c r="B39">
        <v>97.5</v>
      </c>
      <c r="C39">
        <v>544</v>
      </c>
      <c r="D39">
        <v>713.6</v>
      </c>
      <c r="E39">
        <v>943.1</v>
      </c>
      <c r="F39">
        <v>0</v>
      </c>
      <c r="G39">
        <v>0</v>
      </c>
    </row>
    <row r="40" spans="1:7" ht="15" x14ac:dyDescent="0.25">
      <c r="A40" s="173" t="s">
        <v>91</v>
      </c>
      <c r="B40">
        <v>31.5</v>
      </c>
      <c r="C40">
        <v>0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173" t="s">
        <v>92</v>
      </c>
      <c r="B41">
        <v>0</v>
      </c>
      <c r="C41">
        <v>0</v>
      </c>
      <c r="D41">
        <v>66</v>
      </c>
      <c r="E41">
        <v>0</v>
      </c>
      <c r="F41">
        <v>0</v>
      </c>
      <c r="G41">
        <v>0</v>
      </c>
    </row>
    <row r="42" spans="1:7" ht="15" x14ac:dyDescent="0.25">
      <c r="A42" s="173" t="s">
        <v>175</v>
      </c>
      <c r="B42">
        <v>0</v>
      </c>
      <c r="C42">
        <v>0</v>
      </c>
      <c r="D42">
        <v>46.6</v>
      </c>
      <c r="E42">
        <v>0</v>
      </c>
      <c r="F42">
        <v>0</v>
      </c>
      <c r="G42">
        <v>0</v>
      </c>
    </row>
    <row r="43" spans="1:7" ht="15" x14ac:dyDescent="0.25">
      <c r="A43" s="173" t="s">
        <v>93</v>
      </c>
      <c r="B43">
        <v>0</v>
      </c>
      <c r="C43">
        <v>0</v>
      </c>
      <c r="D43">
        <v>31.9</v>
      </c>
      <c r="E43">
        <v>0</v>
      </c>
      <c r="F43">
        <v>0</v>
      </c>
      <c r="G43">
        <v>0</v>
      </c>
    </row>
    <row r="44" spans="1:7" ht="15" x14ac:dyDescent="0.25">
      <c r="A44" s="173" t="s">
        <v>95</v>
      </c>
      <c r="B44">
        <v>0</v>
      </c>
      <c r="C44">
        <v>0</v>
      </c>
      <c r="D44">
        <v>2.7</v>
      </c>
      <c r="E44">
        <v>13.2</v>
      </c>
      <c r="F44">
        <v>0</v>
      </c>
      <c r="G44">
        <v>0</v>
      </c>
    </row>
    <row r="45" spans="1:7" ht="15" x14ac:dyDescent="0.25">
      <c r="A45" s="173" t="s">
        <v>96</v>
      </c>
      <c r="B45">
        <v>66</v>
      </c>
      <c r="C45">
        <v>544</v>
      </c>
      <c r="D45">
        <v>539.1</v>
      </c>
      <c r="E45">
        <v>919.4</v>
      </c>
      <c r="F45">
        <v>0</v>
      </c>
      <c r="G45">
        <v>0</v>
      </c>
    </row>
    <row r="46" spans="1:7" ht="15" x14ac:dyDescent="0.25">
      <c r="A46" s="173" t="s">
        <v>97</v>
      </c>
      <c r="B46">
        <v>0</v>
      </c>
      <c r="C46">
        <v>0</v>
      </c>
      <c r="D46">
        <v>27.4</v>
      </c>
      <c r="E46">
        <v>10.5</v>
      </c>
      <c r="F46">
        <v>0</v>
      </c>
      <c r="G46">
        <v>0</v>
      </c>
    </row>
    <row r="47" spans="1:7" ht="15" x14ac:dyDescent="0.25">
      <c r="A47" s="173" t="s">
        <v>69</v>
      </c>
    </row>
    <row r="48" spans="1:7" ht="15" x14ac:dyDescent="0.25">
      <c r="A48" s="173" t="s">
        <v>98</v>
      </c>
      <c r="B48">
        <v>1279.2</v>
      </c>
      <c r="C48">
        <v>1345.3</v>
      </c>
      <c r="D48">
        <v>3752.5</v>
      </c>
      <c r="E48">
        <v>3505.6</v>
      </c>
      <c r="F48">
        <v>23.7</v>
      </c>
      <c r="G48">
        <v>0</v>
      </c>
    </row>
    <row r="49" spans="1:7" ht="15" x14ac:dyDescent="0.25">
      <c r="A49" s="173" t="s">
        <v>99</v>
      </c>
      <c r="B49">
        <v>10.9</v>
      </c>
      <c r="C49">
        <v>2.2000000000000002</v>
      </c>
      <c r="D49">
        <v>8.6999999999999993</v>
      </c>
      <c r="E49">
        <v>5.5</v>
      </c>
      <c r="F49">
        <v>0</v>
      </c>
      <c r="G49">
        <v>0</v>
      </c>
    </row>
    <row r="50" spans="1:7" ht="15" x14ac:dyDescent="0.25">
      <c r="A50" s="173" t="s">
        <v>100</v>
      </c>
      <c r="B50">
        <v>5.4</v>
      </c>
      <c r="C50">
        <v>5.5</v>
      </c>
      <c r="D50">
        <v>11</v>
      </c>
      <c r="E50">
        <v>4</v>
      </c>
      <c r="F50">
        <v>0</v>
      </c>
      <c r="G50">
        <v>0</v>
      </c>
    </row>
    <row r="51" spans="1:7" ht="15" x14ac:dyDescent="0.25">
      <c r="A51" s="173" t="s">
        <v>101</v>
      </c>
      <c r="B51">
        <v>0</v>
      </c>
      <c r="C51">
        <v>45.5</v>
      </c>
      <c r="D51">
        <v>282.10000000000002</v>
      </c>
      <c r="E51">
        <v>49.5</v>
      </c>
      <c r="F51">
        <v>0</v>
      </c>
      <c r="G51">
        <v>0</v>
      </c>
    </row>
    <row r="52" spans="1:7" ht="15" x14ac:dyDescent="0.25">
      <c r="A52" s="173" t="s">
        <v>102</v>
      </c>
      <c r="B52">
        <v>14</v>
      </c>
      <c r="C52">
        <v>8.3000000000000007</v>
      </c>
      <c r="D52">
        <v>42.3</v>
      </c>
      <c r="E52">
        <v>32.299999999999997</v>
      </c>
      <c r="F52">
        <v>0</v>
      </c>
      <c r="G52">
        <v>0</v>
      </c>
    </row>
    <row r="53" spans="1:7" ht="15" x14ac:dyDescent="0.25">
      <c r="A53" s="173" t="s">
        <v>103</v>
      </c>
      <c r="B53">
        <v>0.9</v>
      </c>
      <c r="C53">
        <v>12</v>
      </c>
      <c r="D53">
        <v>7.1</v>
      </c>
      <c r="E53">
        <v>39.9</v>
      </c>
      <c r="F53">
        <v>0</v>
      </c>
      <c r="G53">
        <v>0</v>
      </c>
    </row>
    <row r="54" spans="1:7" ht="15" x14ac:dyDescent="0.25">
      <c r="A54" s="173" t="s">
        <v>104</v>
      </c>
      <c r="B54">
        <v>70</v>
      </c>
      <c r="C54">
        <v>0</v>
      </c>
      <c r="D54">
        <v>214.2</v>
      </c>
      <c r="E54">
        <v>43</v>
      </c>
      <c r="F54">
        <v>0</v>
      </c>
      <c r="G54">
        <v>0</v>
      </c>
    </row>
    <row r="55" spans="1:7" ht="15" x14ac:dyDescent="0.25">
      <c r="A55" s="173" t="s">
        <v>105</v>
      </c>
      <c r="B55">
        <v>47.4</v>
      </c>
      <c r="C55">
        <v>100.5</v>
      </c>
      <c r="D55">
        <v>358.2</v>
      </c>
      <c r="E55">
        <v>299.5</v>
      </c>
      <c r="F55">
        <v>0</v>
      </c>
      <c r="G55">
        <v>0</v>
      </c>
    </row>
    <row r="56" spans="1:7" ht="15" x14ac:dyDescent="0.25">
      <c r="A56" s="173" t="s">
        <v>106</v>
      </c>
      <c r="B56">
        <v>71.5</v>
      </c>
      <c r="C56">
        <v>8</v>
      </c>
      <c r="D56">
        <v>152.4</v>
      </c>
      <c r="E56">
        <v>144.30000000000001</v>
      </c>
      <c r="F56">
        <v>0</v>
      </c>
      <c r="G56">
        <v>0</v>
      </c>
    </row>
    <row r="57" spans="1:7" ht="15" x14ac:dyDescent="0.25">
      <c r="A57" s="173" t="s">
        <v>107</v>
      </c>
      <c r="B57">
        <v>0</v>
      </c>
      <c r="C57">
        <v>0</v>
      </c>
      <c r="D57">
        <v>232.6</v>
      </c>
      <c r="E57">
        <v>121.6</v>
      </c>
      <c r="F57">
        <v>0</v>
      </c>
      <c r="G57">
        <v>0</v>
      </c>
    </row>
    <row r="58" spans="1:7" ht="15" x14ac:dyDescent="0.25">
      <c r="A58" s="173" t="s">
        <v>108</v>
      </c>
      <c r="B58">
        <v>0</v>
      </c>
      <c r="C58">
        <v>11.5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173" t="s">
        <v>109</v>
      </c>
      <c r="B59">
        <v>103.3</v>
      </c>
      <c r="C59">
        <v>46.5</v>
      </c>
      <c r="D59">
        <v>201.5</v>
      </c>
      <c r="E59">
        <v>163.1</v>
      </c>
      <c r="F59">
        <v>0</v>
      </c>
      <c r="G59">
        <v>0</v>
      </c>
    </row>
    <row r="60" spans="1:7" ht="15" x14ac:dyDescent="0.25">
      <c r="A60" s="173" t="s">
        <v>110</v>
      </c>
      <c r="B60">
        <v>0</v>
      </c>
      <c r="C60">
        <v>0</v>
      </c>
      <c r="D60">
        <v>7.6</v>
      </c>
      <c r="E60">
        <v>21.7</v>
      </c>
      <c r="F60">
        <v>0</v>
      </c>
      <c r="G60">
        <v>0</v>
      </c>
    </row>
    <row r="61" spans="1:7" ht="15" x14ac:dyDescent="0.25">
      <c r="A61" s="173" t="s">
        <v>111</v>
      </c>
      <c r="B61">
        <v>0</v>
      </c>
      <c r="C61">
        <v>0</v>
      </c>
      <c r="D61">
        <v>7.1</v>
      </c>
      <c r="E61">
        <v>82.2</v>
      </c>
      <c r="F61">
        <v>0</v>
      </c>
      <c r="G61">
        <v>0</v>
      </c>
    </row>
    <row r="62" spans="1:7" ht="15" x14ac:dyDescent="0.25">
      <c r="A62" s="173" t="s">
        <v>112</v>
      </c>
      <c r="B62">
        <v>126.8</v>
      </c>
      <c r="C62">
        <v>112.5</v>
      </c>
      <c r="D62">
        <v>129.4</v>
      </c>
      <c r="E62">
        <v>119.5</v>
      </c>
      <c r="F62">
        <v>0</v>
      </c>
      <c r="G62">
        <v>0</v>
      </c>
    </row>
    <row r="63" spans="1:7" ht="15" x14ac:dyDescent="0.25">
      <c r="A63" s="173" t="s">
        <v>113</v>
      </c>
      <c r="B63">
        <v>44</v>
      </c>
      <c r="C63">
        <v>22.6</v>
      </c>
      <c r="D63">
        <v>88</v>
      </c>
      <c r="E63">
        <v>92.8</v>
      </c>
      <c r="F63">
        <v>0</v>
      </c>
      <c r="G63">
        <v>0</v>
      </c>
    </row>
    <row r="64" spans="1:7" ht="15" x14ac:dyDescent="0.25">
      <c r="A64" s="173" t="s">
        <v>114</v>
      </c>
      <c r="B64">
        <v>5.7</v>
      </c>
      <c r="C64">
        <v>16.100000000000001</v>
      </c>
      <c r="D64">
        <v>17.2</v>
      </c>
      <c r="E64">
        <v>18.2</v>
      </c>
      <c r="F64">
        <v>0</v>
      </c>
      <c r="G64">
        <v>0</v>
      </c>
    </row>
    <row r="65" spans="1:7" ht="15" x14ac:dyDescent="0.25">
      <c r="A65" s="173" t="s">
        <v>115</v>
      </c>
      <c r="B65">
        <v>632.29999999999995</v>
      </c>
      <c r="C65">
        <v>751.6</v>
      </c>
      <c r="D65">
        <v>1579.1</v>
      </c>
      <c r="E65">
        <v>1679.9</v>
      </c>
      <c r="F65">
        <v>1.7</v>
      </c>
      <c r="G65">
        <v>0</v>
      </c>
    </row>
    <row r="66" spans="1:7" ht="15" x14ac:dyDescent="0.25">
      <c r="A66" s="173" t="s">
        <v>117</v>
      </c>
      <c r="B66">
        <v>6</v>
      </c>
      <c r="C66">
        <v>0</v>
      </c>
      <c r="D66">
        <v>30.6</v>
      </c>
      <c r="E66">
        <v>41.6</v>
      </c>
      <c r="F66">
        <v>0</v>
      </c>
      <c r="G66">
        <v>0</v>
      </c>
    </row>
    <row r="67" spans="1:7" ht="15" x14ac:dyDescent="0.25">
      <c r="A67" s="173" t="s">
        <v>118</v>
      </c>
      <c r="B67">
        <v>82.2</v>
      </c>
      <c r="C67">
        <v>23.4</v>
      </c>
      <c r="D67">
        <v>66.5</v>
      </c>
      <c r="E67">
        <v>47.8</v>
      </c>
      <c r="F67">
        <v>22</v>
      </c>
      <c r="G67">
        <v>0</v>
      </c>
    </row>
    <row r="68" spans="1:7" ht="15" x14ac:dyDescent="0.25">
      <c r="A68" s="173" t="s">
        <v>119</v>
      </c>
      <c r="B68">
        <v>49</v>
      </c>
      <c r="C68">
        <v>76.2</v>
      </c>
      <c r="D68">
        <v>84.6</v>
      </c>
      <c r="E68">
        <v>135.69999999999999</v>
      </c>
      <c r="F68">
        <v>0</v>
      </c>
      <c r="G68">
        <v>0</v>
      </c>
    </row>
    <row r="69" spans="1:7" ht="15" x14ac:dyDescent="0.25">
      <c r="A69" s="173" t="s">
        <v>120</v>
      </c>
      <c r="B69">
        <v>0</v>
      </c>
      <c r="C69">
        <v>81.8</v>
      </c>
      <c r="D69">
        <v>87.8</v>
      </c>
      <c r="E69">
        <v>98.3</v>
      </c>
      <c r="F69">
        <v>0</v>
      </c>
      <c r="G69">
        <v>0</v>
      </c>
    </row>
    <row r="70" spans="1:7" ht="15" x14ac:dyDescent="0.25">
      <c r="A70" s="173" t="s">
        <v>121</v>
      </c>
      <c r="B70">
        <v>10</v>
      </c>
      <c r="C70">
        <v>21.3</v>
      </c>
      <c r="D70">
        <v>55.1</v>
      </c>
      <c r="E70">
        <v>65.599999999999994</v>
      </c>
      <c r="F70">
        <v>0</v>
      </c>
      <c r="G70">
        <v>0</v>
      </c>
    </row>
    <row r="71" spans="1:7" ht="15" x14ac:dyDescent="0.25">
      <c r="A71" s="173" t="s">
        <v>122</v>
      </c>
      <c r="B71">
        <v>0</v>
      </c>
      <c r="C71">
        <v>0</v>
      </c>
      <c r="D71">
        <v>89.4</v>
      </c>
      <c r="E71">
        <v>199.8</v>
      </c>
      <c r="F71">
        <v>0</v>
      </c>
      <c r="G71">
        <v>0</v>
      </c>
    </row>
    <row r="72" spans="1:7" ht="15" x14ac:dyDescent="0.25">
      <c r="A72" s="173" t="s">
        <v>65</v>
      </c>
      <c r="B72" t="s">
        <v>66</v>
      </c>
      <c r="C72" t="s">
        <v>67</v>
      </c>
      <c r="D72" t="s">
        <v>66</v>
      </c>
      <c r="E72" t="s">
        <v>66</v>
      </c>
      <c r="F72" t="s">
        <v>66</v>
      </c>
      <c r="G72" t="s">
        <v>68</v>
      </c>
    </row>
    <row r="73" spans="1:7" ht="15" x14ac:dyDescent="0.25">
      <c r="A73" s="173" t="s">
        <v>123</v>
      </c>
      <c r="B73">
        <v>3278.8</v>
      </c>
      <c r="C73">
        <v>3740.7</v>
      </c>
      <c r="D73">
        <v>9085.2000000000007</v>
      </c>
      <c r="E73">
        <v>9255.2000000000007</v>
      </c>
      <c r="F73">
        <v>24</v>
      </c>
      <c r="G73">
        <v>0</v>
      </c>
    </row>
    <row r="74" spans="1:7" ht="15" x14ac:dyDescent="0.25">
      <c r="A74" s="173" t="s">
        <v>124</v>
      </c>
      <c r="B74">
        <v>420.3</v>
      </c>
      <c r="C74">
        <v>677.1</v>
      </c>
      <c r="D74">
        <v>0</v>
      </c>
      <c r="E74">
        <v>0</v>
      </c>
      <c r="F74">
        <v>0</v>
      </c>
      <c r="G74">
        <v>0</v>
      </c>
    </row>
    <row r="75" spans="1:7" ht="15" x14ac:dyDescent="0.25">
      <c r="A75" s="173" t="s">
        <v>65</v>
      </c>
      <c r="B75" t="s">
        <v>66</v>
      </c>
      <c r="C75" t="s">
        <v>67</v>
      </c>
      <c r="D75" t="s">
        <v>66</v>
      </c>
      <c r="E75" t="s">
        <v>66</v>
      </c>
      <c r="F75" t="s">
        <v>66</v>
      </c>
      <c r="G75" t="s">
        <v>68</v>
      </c>
    </row>
    <row r="76" spans="1:7" ht="15" x14ac:dyDescent="0.25">
      <c r="A76" s="173" t="s">
        <v>125</v>
      </c>
      <c r="B76">
        <v>3699.1</v>
      </c>
      <c r="C76">
        <v>4417.8</v>
      </c>
      <c r="D76">
        <v>9085.2000000000007</v>
      </c>
      <c r="E76">
        <v>9255.2000000000007</v>
      </c>
      <c r="F76">
        <v>24</v>
      </c>
      <c r="G76">
        <v>0</v>
      </c>
    </row>
    <row r="77" spans="1:7" ht="15" x14ac:dyDescent="0.25">
      <c r="A77" s="173" t="s">
        <v>126</v>
      </c>
      <c r="B77" t="s">
        <v>45</v>
      </c>
      <c r="C77" t="s">
        <v>45</v>
      </c>
      <c r="D77">
        <v>0</v>
      </c>
      <c r="E77">
        <v>0</v>
      </c>
      <c r="F77" t="s">
        <v>45</v>
      </c>
      <c r="G77" t="s">
        <v>45</v>
      </c>
    </row>
    <row r="78" spans="1:7" ht="15" x14ac:dyDescent="0.25">
      <c r="A78" s="173" t="s">
        <v>127</v>
      </c>
      <c r="B78">
        <v>0</v>
      </c>
      <c r="C78">
        <v>0</v>
      </c>
      <c r="D78" t="s">
        <v>45</v>
      </c>
      <c r="E78" t="s">
        <v>45</v>
      </c>
      <c r="F78">
        <v>0</v>
      </c>
      <c r="G78">
        <v>0</v>
      </c>
    </row>
    <row r="79" spans="1:7" ht="15" x14ac:dyDescent="0.25">
      <c r="A79" s="173" t="s">
        <v>65</v>
      </c>
      <c r="B79" t="s">
        <v>66</v>
      </c>
      <c r="C79" t="s">
        <v>67</v>
      </c>
      <c r="D79" t="s">
        <v>66</v>
      </c>
      <c r="E79" t="s">
        <v>66</v>
      </c>
      <c r="F79" t="s">
        <v>66</v>
      </c>
      <c r="G79" t="s">
        <v>68</v>
      </c>
    </row>
  </sheetData>
  <pageMargins left="0.7" right="0.7" top="0.75" bottom="0.75" header="0.3" footer="0.3"/>
  <pageSetup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5BCA7-E156-4A11-A55B-41276C1BEB6D}">
  <dimension ref="A1:G79"/>
  <sheetViews>
    <sheetView topLeftCell="A23" workbookViewId="0">
      <selection activeCell="B7" sqref="B7"/>
    </sheetView>
  </sheetViews>
  <sheetFormatPr defaultRowHeight="13.2" x14ac:dyDescent="0.25"/>
  <cols>
    <col min="1" max="1" width="27.109375" customWidth="1"/>
    <col min="2" max="2" width="12.5546875" customWidth="1"/>
    <col min="3" max="3" width="9.44140625" customWidth="1"/>
    <col min="4" max="4" width="13.33203125" customWidth="1"/>
    <col min="5" max="5" width="10.44140625" customWidth="1"/>
    <col min="6" max="6" width="13.332031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382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160</v>
      </c>
      <c r="D9" t="s">
        <v>183</v>
      </c>
      <c r="E9" t="s">
        <v>160</v>
      </c>
      <c r="F9" t="s">
        <v>180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184</v>
      </c>
      <c r="D10" t="s">
        <v>181</v>
      </c>
      <c r="E10" t="s">
        <v>67</v>
      </c>
      <c r="F10" t="s">
        <v>185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20</v>
      </c>
      <c r="C12">
        <v>30</v>
      </c>
      <c r="D12">
        <v>202</v>
      </c>
      <c r="E12">
        <v>143.80000000000001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71</v>
      </c>
      <c r="B14">
        <v>0</v>
      </c>
      <c r="C14">
        <v>30</v>
      </c>
      <c r="D14">
        <v>170.7</v>
      </c>
      <c r="E14">
        <v>134.30000000000001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22</v>
      </c>
      <c r="E15">
        <v>0</v>
      </c>
      <c r="F15">
        <v>0</v>
      </c>
      <c r="G15">
        <v>0</v>
      </c>
    </row>
    <row r="16" spans="1:7" ht="15" x14ac:dyDescent="0.25">
      <c r="A16" s="173" t="s">
        <v>73</v>
      </c>
      <c r="B16">
        <v>20</v>
      </c>
      <c r="C16">
        <v>0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9.4</v>
      </c>
      <c r="E17">
        <v>0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413.6</v>
      </c>
      <c r="C19">
        <v>285.60000000000002</v>
      </c>
      <c r="D19">
        <v>896.9</v>
      </c>
      <c r="E19">
        <v>1074.3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145.69999999999999</v>
      </c>
      <c r="C21">
        <v>146.19999999999999</v>
      </c>
      <c r="D21">
        <v>311.5</v>
      </c>
      <c r="E21">
        <v>402.8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0</v>
      </c>
      <c r="C23">
        <v>2.2000000000000002</v>
      </c>
      <c r="D23">
        <v>616.20000000000005</v>
      </c>
      <c r="E23">
        <v>845.9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1226.5</v>
      </c>
      <c r="C25">
        <v>1217.2</v>
      </c>
      <c r="D25">
        <v>2529.9</v>
      </c>
      <c r="E25">
        <v>2293</v>
      </c>
      <c r="F25">
        <v>0.3</v>
      </c>
      <c r="G25">
        <v>0</v>
      </c>
    </row>
    <row r="26" spans="1:7" ht="15" x14ac:dyDescent="0.25">
      <c r="A26" s="173" t="s">
        <v>78</v>
      </c>
      <c r="B26">
        <v>5.5</v>
      </c>
      <c r="C26">
        <v>0</v>
      </c>
      <c r="D26">
        <v>0</v>
      </c>
      <c r="E26">
        <v>0</v>
      </c>
      <c r="F26">
        <v>0</v>
      </c>
      <c r="G26">
        <v>0</v>
      </c>
    </row>
    <row r="27" spans="1:7" ht="15" x14ac:dyDescent="0.25">
      <c r="A27" s="173" t="s">
        <v>79</v>
      </c>
      <c r="B27">
        <v>0.2</v>
      </c>
      <c r="C27">
        <v>0.4</v>
      </c>
      <c r="D27">
        <v>1.5</v>
      </c>
      <c r="E27">
        <v>1.4</v>
      </c>
      <c r="F27">
        <v>0</v>
      </c>
      <c r="G27">
        <v>0</v>
      </c>
    </row>
    <row r="28" spans="1:7" ht="15" x14ac:dyDescent="0.25">
      <c r="A28" s="173" t="s">
        <v>80</v>
      </c>
      <c r="B28">
        <v>63</v>
      </c>
      <c r="C28">
        <v>59.2</v>
      </c>
      <c r="D28">
        <v>236.1</v>
      </c>
      <c r="E28">
        <v>0</v>
      </c>
      <c r="F28">
        <v>0</v>
      </c>
      <c r="G28">
        <v>0</v>
      </c>
    </row>
    <row r="29" spans="1:7" ht="15" x14ac:dyDescent="0.25">
      <c r="A29" s="173" t="s">
        <v>173</v>
      </c>
      <c r="B29">
        <v>0</v>
      </c>
      <c r="C29">
        <v>0</v>
      </c>
      <c r="D29">
        <v>105</v>
      </c>
      <c r="E29">
        <v>0</v>
      </c>
      <c r="F29">
        <v>0</v>
      </c>
      <c r="G29">
        <v>0</v>
      </c>
    </row>
    <row r="30" spans="1:7" ht="15" x14ac:dyDescent="0.25">
      <c r="A30" s="173" t="s">
        <v>81</v>
      </c>
      <c r="B30">
        <v>353.6</v>
      </c>
      <c r="C30">
        <v>265.89999999999998</v>
      </c>
      <c r="D30">
        <v>527</v>
      </c>
      <c r="E30">
        <v>552.20000000000005</v>
      </c>
      <c r="F30">
        <v>0.3</v>
      </c>
      <c r="G30">
        <v>0</v>
      </c>
    </row>
    <row r="31" spans="1:7" ht="15" x14ac:dyDescent="0.25">
      <c r="A31" s="173" t="s">
        <v>82</v>
      </c>
      <c r="B31">
        <v>0</v>
      </c>
      <c r="C31">
        <v>2.4</v>
      </c>
      <c r="D31">
        <v>38.799999999999997</v>
      </c>
      <c r="E31">
        <v>70.3</v>
      </c>
      <c r="F31">
        <v>0</v>
      </c>
      <c r="G31">
        <v>0</v>
      </c>
    </row>
    <row r="32" spans="1:7" ht="15" x14ac:dyDescent="0.25">
      <c r="A32" s="173" t="s">
        <v>83</v>
      </c>
      <c r="B32">
        <v>514.5</v>
      </c>
      <c r="C32">
        <v>705</v>
      </c>
      <c r="D32">
        <v>1075</v>
      </c>
      <c r="E32">
        <v>1333.6</v>
      </c>
      <c r="F32">
        <v>0</v>
      </c>
      <c r="G32">
        <v>0</v>
      </c>
    </row>
    <row r="33" spans="1:7" ht="15" x14ac:dyDescent="0.25">
      <c r="A33" s="173" t="s">
        <v>85</v>
      </c>
      <c r="B33">
        <v>0</v>
      </c>
      <c r="C33">
        <v>22</v>
      </c>
      <c r="D33">
        <v>22.3</v>
      </c>
      <c r="E33">
        <v>18.899999999999999</v>
      </c>
      <c r="F33">
        <v>0</v>
      </c>
      <c r="G33">
        <v>0</v>
      </c>
    </row>
    <row r="34" spans="1:7" ht="15" x14ac:dyDescent="0.25">
      <c r="A34" s="173" t="s">
        <v>86</v>
      </c>
      <c r="B34">
        <v>265.39999999999998</v>
      </c>
      <c r="C34">
        <v>148.69999999999999</v>
      </c>
      <c r="D34">
        <v>182.4</v>
      </c>
      <c r="E34">
        <v>226.3</v>
      </c>
      <c r="F34">
        <v>0</v>
      </c>
      <c r="G34">
        <v>0</v>
      </c>
    </row>
    <row r="35" spans="1:7" ht="15" x14ac:dyDescent="0.25">
      <c r="A35" s="173" t="s">
        <v>87</v>
      </c>
      <c r="B35">
        <v>2</v>
      </c>
      <c r="C35">
        <v>0</v>
      </c>
      <c r="D35">
        <v>0</v>
      </c>
      <c r="E35">
        <v>44</v>
      </c>
      <c r="F35">
        <v>0</v>
      </c>
      <c r="G35">
        <v>0</v>
      </c>
    </row>
    <row r="36" spans="1:7" ht="15" x14ac:dyDescent="0.25">
      <c r="A36" s="173" t="s">
        <v>88</v>
      </c>
      <c r="B36">
        <v>22.2</v>
      </c>
      <c r="C36">
        <v>13.7</v>
      </c>
      <c r="D36">
        <v>184.5</v>
      </c>
      <c r="E36">
        <v>46.2</v>
      </c>
      <c r="F36">
        <v>0</v>
      </c>
      <c r="G36">
        <v>0</v>
      </c>
    </row>
    <row r="37" spans="1:7" ht="15" x14ac:dyDescent="0.25">
      <c r="A37" s="173" t="s">
        <v>89</v>
      </c>
      <c r="B37">
        <v>0</v>
      </c>
      <c r="C37">
        <v>0</v>
      </c>
      <c r="D37">
        <v>157.5</v>
      </c>
      <c r="E37">
        <v>0</v>
      </c>
      <c r="F37">
        <v>0</v>
      </c>
      <c r="G37">
        <v>0</v>
      </c>
    </row>
    <row r="38" spans="1:7" ht="15" x14ac:dyDescent="0.25">
      <c r="A38" s="173" t="s">
        <v>69</v>
      </c>
    </row>
    <row r="39" spans="1:7" ht="15" x14ac:dyDescent="0.25">
      <c r="A39" s="173" t="s">
        <v>90</v>
      </c>
      <c r="B39">
        <v>109.5</v>
      </c>
      <c r="C39">
        <v>590.29999999999995</v>
      </c>
      <c r="D39">
        <v>713.6</v>
      </c>
      <c r="E39">
        <v>812.7</v>
      </c>
      <c r="F39">
        <v>0</v>
      </c>
      <c r="G39">
        <v>0</v>
      </c>
    </row>
    <row r="40" spans="1:7" ht="15" x14ac:dyDescent="0.25">
      <c r="A40" s="173" t="s">
        <v>91</v>
      </c>
      <c r="B40">
        <v>31.5</v>
      </c>
      <c r="C40">
        <v>0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173" t="s">
        <v>92</v>
      </c>
      <c r="B41">
        <v>0</v>
      </c>
      <c r="C41">
        <v>0</v>
      </c>
      <c r="D41">
        <v>66</v>
      </c>
      <c r="E41">
        <v>0</v>
      </c>
      <c r="F41">
        <v>0</v>
      </c>
      <c r="G41">
        <v>0</v>
      </c>
    </row>
    <row r="42" spans="1:7" ht="15" x14ac:dyDescent="0.25">
      <c r="A42" s="173" t="s">
        <v>175</v>
      </c>
      <c r="B42">
        <v>0</v>
      </c>
      <c r="C42">
        <v>0</v>
      </c>
      <c r="D42">
        <v>46.6</v>
      </c>
      <c r="E42">
        <v>0</v>
      </c>
      <c r="F42">
        <v>0</v>
      </c>
      <c r="G42">
        <v>0</v>
      </c>
    </row>
    <row r="43" spans="1:7" ht="15" x14ac:dyDescent="0.25">
      <c r="A43" s="173" t="s">
        <v>93</v>
      </c>
      <c r="B43">
        <v>0</v>
      </c>
      <c r="C43">
        <v>0</v>
      </c>
      <c r="D43">
        <v>31.9</v>
      </c>
      <c r="E43">
        <v>0</v>
      </c>
      <c r="F43">
        <v>0</v>
      </c>
      <c r="G43">
        <v>0</v>
      </c>
    </row>
    <row r="44" spans="1:7" ht="15" x14ac:dyDescent="0.25">
      <c r="A44" s="173" t="s">
        <v>95</v>
      </c>
      <c r="B44">
        <v>0</v>
      </c>
      <c r="C44">
        <v>0</v>
      </c>
      <c r="D44">
        <v>2.7</v>
      </c>
      <c r="E44">
        <v>13.2</v>
      </c>
      <c r="F44">
        <v>0</v>
      </c>
      <c r="G44">
        <v>0</v>
      </c>
    </row>
    <row r="45" spans="1:7" ht="15" x14ac:dyDescent="0.25">
      <c r="A45" s="173" t="s">
        <v>96</v>
      </c>
      <c r="B45">
        <v>78</v>
      </c>
      <c r="C45">
        <v>590.29999999999995</v>
      </c>
      <c r="D45">
        <v>539.1</v>
      </c>
      <c r="E45">
        <v>789</v>
      </c>
      <c r="F45">
        <v>0</v>
      </c>
      <c r="G45">
        <v>0</v>
      </c>
    </row>
    <row r="46" spans="1:7" ht="15" x14ac:dyDescent="0.25">
      <c r="A46" s="173" t="s">
        <v>97</v>
      </c>
      <c r="B46">
        <v>0</v>
      </c>
      <c r="C46">
        <v>0</v>
      </c>
      <c r="D46">
        <v>27.4</v>
      </c>
      <c r="E46">
        <v>10.5</v>
      </c>
      <c r="F46">
        <v>0</v>
      </c>
      <c r="G46">
        <v>0</v>
      </c>
    </row>
    <row r="47" spans="1:7" ht="15" x14ac:dyDescent="0.25">
      <c r="A47" s="173" t="s">
        <v>69</v>
      </c>
    </row>
    <row r="48" spans="1:7" ht="15" x14ac:dyDescent="0.25">
      <c r="A48" s="173" t="s">
        <v>98</v>
      </c>
      <c r="B48">
        <v>1191.7</v>
      </c>
      <c r="C48">
        <v>1335.4</v>
      </c>
      <c r="D48">
        <v>3696.5</v>
      </c>
      <c r="E48">
        <v>3372</v>
      </c>
      <c r="F48">
        <v>23.7</v>
      </c>
      <c r="G48">
        <v>0</v>
      </c>
    </row>
    <row r="49" spans="1:7" ht="15" x14ac:dyDescent="0.25">
      <c r="A49" s="173" t="s">
        <v>99</v>
      </c>
      <c r="B49">
        <v>10.9</v>
      </c>
      <c r="C49">
        <v>2.2000000000000002</v>
      </c>
      <c r="D49">
        <v>8.6999999999999993</v>
      </c>
      <c r="E49">
        <v>5.5</v>
      </c>
      <c r="F49">
        <v>0</v>
      </c>
      <c r="G49">
        <v>0</v>
      </c>
    </row>
    <row r="50" spans="1:7" ht="15" x14ac:dyDescent="0.25">
      <c r="A50" s="173" t="s">
        <v>100</v>
      </c>
      <c r="B50">
        <v>5.4</v>
      </c>
      <c r="C50">
        <v>5.5</v>
      </c>
      <c r="D50">
        <v>11</v>
      </c>
      <c r="E50">
        <v>4</v>
      </c>
      <c r="F50">
        <v>0</v>
      </c>
      <c r="G50">
        <v>0</v>
      </c>
    </row>
    <row r="51" spans="1:7" ht="15" x14ac:dyDescent="0.25">
      <c r="A51" s="173" t="s">
        <v>101</v>
      </c>
      <c r="B51">
        <v>0</v>
      </c>
      <c r="C51">
        <v>45.5</v>
      </c>
      <c r="D51">
        <v>282.10000000000002</v>
      </c>
      <c r="E51">
        <v>49.5</v>
      </c>
      <c r="F51">
        <v>0</v>
      </c>
      <c r="G51">
        <v>0</v>
      </c>
    </row>
    <row r="52" spans="1:7" ht="15" x14ac:dyDescent="0.25">
      <c r="A52" s="173" t="s">
        <v>102</v>
      </c>
      <c r="B52">
        <v>14</v>
      </c>
      <c r="C52">
        <v>16.600000000000001</v>
      </c>
      <c r="D52">
        <v>42.3</v>
      </c>
      <c r="E52">
        <v>23.7</v>
      </c>
      <c r="F52">
        <v>0</v>
      </c>
      <c r="G52">
        <v>0</v>
      </c>
    </row>
    <row r="53" spans="1:7" ht="15" x14ac:dyDescent="0.25">
      <c r="A53" s="173" t="s">
        <v>103</v>
      </c>
      <c r="B53">
        <v>1</v>
      </c>
      <c r="C53">
        <v>12</v>
      </c>
      <c r="D53">
        <v>7.1</v>
      </c>
      <c r="E53">
        <v>39.9</v>
      </c>
      <c r="F53">
        <v>0</v>
      </c>
      <c r="G53">
        <v>0</v>
      </c>
    </row>
    <row r="54" spans="1:7" ht="15" x14ac:dyDescent="0.25">
      <c r="A54" s="173" t="s">
        <v>104</v>
      </c>
      <c r="B54">
        <v>10</v>
      </c>
      <c r="C54">
        <v>0</v>
      </c>
      <c r="D54">
        <v>214.2</v>
      </c>
      <c r="E54">
        <v>43</v>
      </c>
      <c r="F54">
        <v>0</v>
      </c>
      <c r="G54">
        <v>0</v>
      </c>
    </row>
    <row r="55" spans="1:7" ht="15" x14ac:dyDescent="0.25">
      <c r="A55" s="173" t="s">
        <v>105</v>
      </c>
      <c r="B55">
        <v>59.2</v>
      </c>
      <c r="C55">
        <v>99.5</v>
      </c>
      <c r="D55">
        <v>345.6</v>
      </c>
      <c r="E55">
        <v>299.5</v>
      </c>
      <c r="F55">
        <v>0</v>
      </c>
      <c r="G55">
        <v>0</v>
      </c>
    </row>
    <row r="56" spans="1:7" ht="15" x14ac:dyDescent="0.25">
      <c r="A56" s="173" t="s">
        <v>106</v>
      </c>
      <c r="B56">
        <v>67.2</v>
      </c>
      <c r="C56">
        <v>8</v>
      </c>
      <c r="D56">
        <v>152.4</v>
      </c>
      <c r="E56">
        <v>144.30000000000001</v>
      </c>
      <c r="F56">
        <v>0</v>
      </c>
      <c r="G56">
        <v>0</v>
      </c>
    </row>
    <row r="57" spans="1:7" ht="15" x14ac:dyDescent="0.25">
      <c r="A57" s="173" t="s">
        <v>107</v>
      </c>
      <c r="B57">
        <v>0</v>
      </c>
      <c r="C57">
        <v>0</v>
      </c>
      <c r="D57">
        <v>232.6</v>
      </c>
      <c r="E57">
        <v>121.6</v>
      </c>
      <c r="F57">
        <v>0</v>
      </c>
      <c r="G57">
        <v>0</v>
      </c>
    </row>
    <row r="58" spans="1:7" ht="15" x14ac:dyDescent="0.25">
      <c r="A58" s="173" t="s">
        <v>108</v>
      </c>
      <c r="B58">
        <v>0</v>
      </c>
      <c r="C58">
        <v>11.5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173" t="s">
        <v>109</v>
      </c>
      <c r="B59">
        <v>103.3</v>
      </c>
      <c r="C59">
        <v>78.7</v>
      </c>
      <c r="D59">
        <v>201.5</v>
      </c>
      <c r="E59">
        <v>131.19999999999999</v>
      </c>
      <c r="F59">
        <v>0</v>
      </c>
      <c r="G59">
        <v>0</v>
      </c>
    </row>
    <row r="60" spans="1:7" ht="15" x14ac:dyDescent="0.25">
      <c r="A60" s="173" t="s">
        <v>110</v>
      </c>
      <c r="B60">
        <v>0</v>
      </c>
      <c r="C60">
        <v>0</v>
      </c>
      <c r="D60">
        <v>7.6</v>
      </c>
      <c r="E60">
        <v>21.7</v>
      </c>
      <c r="F60">
        <v>0</v>
      </c>
      <c r="G60">
        <v>0</v>
      </c>
    </row>
    <row r="61" spans="1:7" ht="15" x14ac:dyDescent="0.25">
      <c r="A61" s="173" t="s">
        <v>111</v>
      </c>
      <c r="B61">
        <v>0</v>
      </c>
      <c r="C61">
        <v>0</v>
      </c>
      <c r="D61">
        <v>7.1</v>
      </c>
      <c r="E61">
        <v>82.2</v>
      </c>
      <c r="F61">
        <v>0</v>
      </c>
      <c r="G61">
        <v>0</v>
      </c>
    </row>
    <row r="62" spans="1:7" ht="15" x14ac:dyDescent="0.25">
      <c r="A62" s="173" t="s">
        <v>112</v>
      </c>
      <c r="B62">
        <v>126.8</v>
      </c>
      <c r="C62">
        <v>105.7</v>
      </c>
      <c r="D62">
        <v>129.4</v>
      </c>
      <c r="E62">
        <v>119.5</v>
      </c>
      <c r="F62">
        <v>0</v>
      </c>
      <c r="G62">
        <v>0</v>
      </c>
    </row>
    <row r="63" spans="1:7" ht="15" x14ac:dyDescent="0.25">
      <c r="A63" s="173" t="s">
        <v>113</v>
      </c>
      <c r="B63">
        <v>44</v>
      </c>
      <c r="C63">
        <v>22.6</v>
      </c>
      <c r="D63">
        <v>88</v>
      </c>
      <c r="E63">
        <v>92.8</v>
      </c>
      <c r="F63">
        <v>0</v>
      </c>
      <c r="G63">
        <v>0</v>
      </c>
    </row>
    <row r="64" spans="1:7" ht="15" x14ac:dyDescent="0.25">
      <c r="A64" s="173" t="s">
        <v>114</v>
      </c>
      <c r="B64">
        <v>5.7</v>
      </c>
      <c r="C64">
        <v>16.100000000000001</v>
      </c>
      <c r="D64">
        <v>17.2</v>
      </c>
      <c r="E64">
        <v>18.2</v>
      </c>
      <c r="F64">
        <v>0</v>
      </c>
      <c r="G64">
        <v>0</v>
      </c>
    </row>
    <row r="65" spans="1:7" ht="15" x14ac:dyDescent="0.25">
      <c r="A65" s="173" t="s">
        <v>115</v>
      </c>
      <c r="B65">
        <v>607.20000000000005</v>
      </c>
      <c r="C65">
        <v>734.7</v>
      </c>
      <c r="D65">
        <v>1535.9</v>
      </c>
      <c r="E65">
        <v>1657.6</v>
      </c>
      <c r="F65">
        <v>1.7</v>
      </c>
      <c r="G65">
        <v>0</v>
      </c>
    </row>
    <row r="66" spans="1:7" ht="15" x14ac:dyDescent="0.25">
      <c r="A66" s="173" t="s">
        <v>117</v>
      </c>
      <c r="B66">
        <v>6</v>
      </c>
      <c r="C66">
        <v>3</v>
      </c>
      <c r="D66">
        <v>30.6</v>
      </c>
      <c r="E66">
        <v>38.700000000000003</v>
      </c>
      <c r="F66">
        <v>0</v>
      </c>
      <c r="G66">
        <v>0</v>
      </c>
    </row>
    <row r="67" spans="1:7" ht="15" x14ac:dyDescent="0.25">
      <c r="A67" s="173" t="s">
        <v>118</v>
      </c>
      <c r="B67">
        <v>82.2</v>
      </c>
      <c r="C67">
        <v>23.4</v>
      </c>
      <c r="D67">
        <v>66.5</v>
      </c>
      <c r="E67">
        <v>47.8</v>
      </c>
      <c r="F67">
        <v>22</v>
      </c>
      <c r="G67">
        <v>0</v>
      </c>
    </row>
    <row r="68" spans="1:7" ht="15" x14ac:dyDescent="0.25">
      <c r="A68" s="173" t="s">
        <v>119</v>
      </c>
      <c r="B68">
        <v>39</v>
      </c>
      <c r="C68">
        <v>37.799999999999997</v>
      </c>
      <c r="D68">
        <v>84.6</v>
      </c>
      <c r="E68">
        <v>135.69999999999999</v>
      </c>
      <c r="F68">
        <v>0</v>
      </c>
      <c r="G68">
        <v>0</v>
      </c>
    </row>
    <row r="69" spans="1:7" ht="15" x14ac:dyDescent="0.25">
      <c r="A69" s="173" t="s">
        <v>120</v>
      </c>
      <c r="B69">
        <v>0</v>
      </c>
      <c r="C69">
        <v>72.099999999999994</v>
      </c>
      <c r="D69">
        <v>87.8</v>
      </c>
      <c r="E69">
        <v>82.5</v>
      </c>
      <c r="F69">
        <v>0</v>
      </c>
      <c r="G69">
        <v>0</v>
      </c>
    </row>
    <row r="70" spans="1:7" ht="15" x14ac:dyDescent="0.25">
      <c r="A70" s="173" t="s">
        <v>121</v>
      </c>
      <c r="B70">
        <v>10</v>
      </c>
      <c r="C70">
        <v>33.299999999999997</v>
      </c>
      <c r="D70">
        <v>55.1</v>
      </c>
      <c r="E70">
        <v>47.2</v>
      </c>
      <c r="F70">
        <v>0</v>
      </c>
      <c r="G70">
        <v>0</v>
      </c>
    </row>
    <row r="71" spans="1:7" ht="15" x14ac:dyDescent="0.25">
      <c r="A71" s="173" t="s">
        <v>122</v>
      </c>
      <c r="B71">
        <v>0</v>
      </c>
      <c r="C71">
        <v>7.2</v>
      </c>
      <c r="D71">
        <v>89.4</v>
      </c>
      <c r="E71">
        <v>166.2</v>
      </c>
      <c r="F71">
        <v>0</v>
      </c>
      <c r="G71">
        <v>0</v>
      </c>
    </row>
    <row r="72" spans="1:7" ht="15" x14ac:dyDescent="0.25">
      <c r="A72" s="173" t="s">
        <v>65</v>
      </c>
      <c r="B72" t="s">
        <v>66</v>
      </c>
      <c r="C72" t="s">
        <v>184</v>
      </c>
      <c r="D72" t="s">
        <v>181</v>
      </c>
      <c r="E72" t="s">
        <v>67</v>
      </c>
      <c r="F72" t="s">
        <v>185</v>
      </c>
      <c r="G72" t="s">
        <v>68</v>
      </c>
    </row>
    <row r="73" spans="1:7" ht="15" x14ac:dyDescent="0.25">
      <c r="A73" s="173" t="s">
        <v>123</v>
      </c>
      <c r="B73">
        <v>3107</v>
      </c>
      <c r="C73">
        <v>3606.9</v>
      </c>
      <c r="D73">
        <v>8966.6</v>
      </c>
      <c r="E73">
        <v>8944.2999999999993</v>
      </c>
      <c r="F73">
        <v>24</v>
      </c>
      <c r="G73">
        <v>0</v>
      </c>
    </row>
    <row r="74" spans="1:7" ht="15" x14ac:dyDescent="0.25">
      <c r="A74" s="173" t="s">
        <v>124</v>
      </c>
      <c r="B74">
        <v>420.4</v>
      </c>
      <c r="C74">
        <v>722.7</v>
      </c>
      <c r="D74">
        <v>0</v>
      </c>
      <c r="E74">
        <v>0</v>
      </c>
      <c r="F74">
        <v>0</v>
      </c>
      <c r="G74">
        <v>0</v>
      </c>
    </row>
    <row r="75" spans="1:7" ht="15" x14ac:dyDescent="0.25">
      <c r="A75" s="173" t="s">
        <v>65</v>
      </c>
      <c r="B75" t="s">
        <v>66</v>
      </c>
      <c r="C75" t="s">
        <v>184</v>
      </c>
      <c r="D75" t="s">
        <v>181</v>
      </c>
      <c r="E75" t="s">
        <v>67</v>
      </c>
      <c r="F75" t="s">
        <v>185</v>
      </c>
      <c r="G75" t="s">
        <v>68</v>
      </c>
    </row>
    <row r="76" spans="1:7" ht="15" x14ac:dyDescent="0.25">
      <c r="A76" s="173" t="s">
        <v>125</v>
      </c>
      <c r="B76">
        <v>3527.4</v>
      </c>
      <c r="C76">
        <v>4329.6000000000004</v>
      </c>
      <c r="D76">
        <v>8966.6</v>
      </c>
      <c r="E76">
        <v>8944.2999999999993</v>
      </c>
      <c r="F76">
        <v>24</v>
      </c>
      <c r="G76">
        <v>0</v>
      </c>
    </row>
    <row r="77" spans="1:7" ht="15" x14ac:dyDescent="0.25">
      <c r="A77" s="173" t="s">
        <v>126</v>
      </c>
      <c r="B77" t="s">
        <v>45</v>
      </c>
      <c r="C77" t="s">
        <v>45</v>
      </c>
      <c r="D77">
        <v>0</v>
      </c>
      <c r="E77">
        <v>0</v>
      </c>
      <c r="F77" t="s">
        <v>45</v>
      </c>
      <c r="G77" t="s">
        <v>45</v>
      </c>
    </row>
    <row r="78" spans="1:7" ht="15" x14ac:dyDescent="0.25">
      <c r="A78" s="173" t="s">
        <v>127</v>
      </c>
      <c r="B78">
        <v>0</v>
      </c>
      <c r="C78">
        <v>0</v>
      </c>
      <c r="D78" t="s">
        <v>45</v>
      </c>
      <c r="E78" t="s">
        <v>45</v>
      </c>
      <c r="F78">
        <v>0</v>
      </c>
      <c r="G78">
        <v>0</v>
      </c>
    </row>
    <row r="79" spans="1:7" ht="15" x14ac:dyDescent="0.25">
      <c r="A79" s="173" t="s">
        <v>65</v>
      </c>
      <c r="B79" t="s">
        <v>66</v>
      </c>
      <c r="C79" t="s">
        <v>184</v>
      </c>
      <c r="D79" t="s">
        <v>181</v>
      </c>
      <c r="E79" t="s">
        <v>67</v>
      </c>
      <c r="F79" t="s">
        <v>185</v>
      </c>
      <c r="G79" t="s">
        <v>68</v>
      </c>
    </row>
  </sheetData>
  <pageMargins left="0.7" right="0.7" top="0.75" bottom="0.75" header="0.3" footer="0.3"/>
  <pageSetup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0F510-0EF7-4715-BC51-70D1149827FD}">
  <dimension ref="A1:G78"/>
  <sheetViews>
    <sheetView topLeftCell="A10" workbookViewId="0">
      <selection activeCell="B7" sqref="B7"/>
    </sheetView>
  </sheetViews>
  <sheetFormatPr defaultRowHeight="13.2" x14ac:dyDescent="0.25"/>
  <cols>
    <col min="1" max="1" width="28.6640625" customWidth="1"/>
    <col min="2" max="2" width="14.109375" customWidth="1"/>
    <col min="4" max="4" width="14.33203125" customWidth="1"/>
    <col min="5" max="6" width="12.88671875" customWidth="1"/>
    <col min="7" max="7" width="11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383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0</v>
      </c>
      <c r="C12">
        <v>20</v>
      </c>
      <c r="D12">
        <v>202</v>
      </c>
      <c r="E12">
        <v>143.80000000000001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71</v>
      </c>
      <c r="B14">
        <v>0</v>
      </c>
      <c r="C14">
        <v>20</v>
      </c>
      <c r="D14">
        <v>170.7</v>
      </c>
      <c r="E14">
        <v>134.30000000000001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22</v>
      </c>
      <c r="E15">
        <v>0</v>
      </c>
      <c r="F15">
        <v>0</v>
      </c>
      <c r="G15">
        <v>0</v>
      </c>
    </row>
    <row r="16" spans="1:7" ht="15" x14ac:dyDescent="0.25">
      <c r="A16" s="173" t="s">
        <v>166</v>
      </c>
      <c r="B16">
        <v>0</v>
      </c>
      <c r="C16">
        <v>0</v>
      </c>
      <c r="D16">
        <v>9.4</v>
      </c>
      <c r="E16">
        <v>0</v>
      </c>
      <c r="F16">
        <v>0</v>
      </c>
      <c r="G16">
        <v>0</v>
      </c>
    </row>
    <row r="17" spans="1:7" ht="15" x14ac:dyDescent="0.25">
      <c r="A17" s="173" t="s">
        <v>69</v>
      </c>
    </row>
    <row r="18" spans="1:7" ht="15" x14ac:dyDescent="0.25">
      <c r="A18" s="173" t="s">
        <v>74</v>
      </c>
      <c r="B18">
        <v>391</v>
      </c>
      <c r="C18">
        <v>259.10000000000002</v>
      </c>
      <c r="D18">
        <v>859</v>
      </c>
      <c r="E18">
        <v>1043.4000000000001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75</v>
      </c>
      <c r="B20">
        <v>145.69999999999999</v>
      </c>
      <c r="C20">
        <v>146.19999999999999</v>
      </c>
      <c r="D20">
        <v>311.5</v>
      </c>
      <c r="E20">
        <v>402.8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76</v>
      </c>
      <c r="B22">
        <v>0</v>
      </c>
      <c r="C22">
        <v>4.0999999999999996</v>
      </c>
      <c r="D22">
        <v>616.20000000000005</v>
      </c>
      <c r="E22">
        <v>844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77</v>
      </c>
      <c r="B24">
        <v>1167.9000000000001</v>
      </c>
      <c r="C24">
        <v>1112.8</v>
      </c>
      <c r="D24">
        <v>2462.1</v>
      </c>
      <c r="E24">
        <v>2241.6999999999998</v>
      </c>
      <c r="F24">
        <v>0.3</v>
      </c>
      <c r="G24">
        <v>0</v>
      </c>
    </row>
    <row r="25" spans="1:7" ht="15" x14ac:dyDescent="0.25">
      <c r="A25" s="173" t="s">
        <v>78</v>
      </c>
      <c r="B25">
        <v>5.5</v>
      </c>
      <c r="C25">
        <v>0</v>
      </c>
      <c r="D25">
        <v>0</v>
      </c>
      <c r="E25">
        <v>0</v>
      </c>
      <c r="F25">
        <v>0</v>
      </c>
      <c r="G25">
        <v>0</v>
      </c>
    </row>
    <row r="26" spans="1:7" ht="15" x14ac:dyDescent="0.25">
      <c r="A26" s="173" t="s">
        <v>79</v>
      </c>
      <c r="B26">
        <v>0.2</v>
      </c>
      <c r="C26">
        <v>0.6</v>
      </c>
      <c r="D26">
        <v>1.5</v>
      </c>
      <c r="E26">
        <v>1.1000000000000001</v>
      </c>
      <c r="F26">
        <v>0</v>
      </c>
      <c r="G26">
        <v>0</v>
      </c>
    </row>
    <row r="27" spans="1:7" ht="15" x14ac:dyDescent="0.25">
      <c r="A27" s="173" t="s">
        <v>80</v>
      </c>
      <c r="B27">
        <v>63</v>
      </c>
      <c r="C27">
        <v>59.2</v>
      </c>
      <c r="D27">
        <v>236.1</v>
      </c>
      <c r="E27">
        <v>0</v>
      </c>
      <c r="F27">
        <v>0</v>
      </c>
      <c r="G27">
        <v>0</v>
      </c>
    </row>
    <row r="28" spans="1:7" ht="15" x14ac:dyDescent="0.25">
      <c r="A28" s="173" t="s">
        <v>173</v>
      </c>
      <c r="B28">
        <v>0</v>
      </c>
      <c r="C28">
        <v>0</v>
      </c>
      <c r="D28">
        <v>105</v>
      </c>
      <c r="E28">
        <v>0</v>
      </c>
      <c r="F28">
        <v>0</v>
      </c>
      <c r="G28">
        <v>0</v>
      </c>
    </row>
    <row r="29" spans="1:7" ht="15" x14ac:dyDescent="0.25">
      <c r="A29" s="173" t="s">
        <v>81</v>
      </c>
      <c r="B29">
        <v>290.60000000000002</v>
      </c>
      <c r="C29">
        <v>265.89999999999998</v>
      </c>
      <c r="D29">
        <v>527</v>
      </c>
      <c r="E29">
        <v>552.20000000000005</v>
      </c>
      <c r="F29">
        <v>0.3</v>
      </c>
      <c r="G29">
        <v>0</v>
      </c>
    </row>
    <row r="30" spans="1:7" ht="15" x14ac:dyDescent="0.25">
      <c r="A30" s="173" t="s">
        <v>82</v>
      </c>
      <c r="B30">
        <v>0</v>
      </c>
      <c r="C30">
        <v>2.4</v>
      </c>
      <c r="D30">
        <v>38.799999999999997</v>
      </c>
      <c r="E30">
        <v>70.3</v>
      </c>
      <c r="F30">
        <v>0</v>
      </c>
      <c r="G30">
        <v>0</v>
      </c>
    </row>
    <row r="31" spans="1:7" ht="15" x14ac:dyDescent="0.25">
      <c r="A31" s="173" t="s">
        <v>83</v>
      </c>
      <c r="B31">
        <v>574.5</v>
      </c>
      <c r="C31">
        <v>553</v>
      </c>
      <c r="D31">
        <v>1009.9</v>
      </c>
      <c r="E31">
        <v>1333.6</v>
      </c>
      <c r="F31">
        <v>0</v>
      </c>
      <c r="G31">
        <v>0</v>
      </c>
    </row>
    <row r="32" spans="1:7" ht="15" x14ac:dyDescent="0.25">
      <c r="A32" s="173" t="s">
        <v>85</v>
      </c>
      <c r="B32">
        <v>0</v>
      </c>
      <c r="C32">
        <v>22</v>
      </c>
      <c r="D32">
        <v>22.3</v>
      </c>
      <c r="E32">
        <v>18.899999999999999</v>
      </c>
      <c r="F32">
        <v>0</v>
      </c>
      <c r="G32">
        <v>0</v>
      </c>
    </row>
    <row r="33" spans="1:7" ht="15" x14ac:dyDescent="0.25">
      <c r="A33" s="173" t="s">
        <v>86</v>
      </c>
      <c r="B33">
        <v>209.6</v>
      </c>
      <c r="C33">
        <v>196</v>
      </c>
      <c r="D33">
        <v>182.4</v>
      </c>
      <c r="E33">
        <v>175.2</v>
      </c>
      <c r="F33">
        <v>0</v>
      </c>
      <c r="G33">
        <v>0</v>
      </c>
    </row>
    <row r="34" spans="1:7" ht="15" x14ac:dyDescent="0.25">
      <c r="A34" s="173" t="s">
        <v>87</v>
      </c>
      <c r="B34">
        <v>0</v>
      </c>
      <c r="C34">
        <v>0</v>
      </c>
      <c r="D34">
        <v>0</v>
      </c>
      <c r="E34">
        <v>44</v>
      </c>
      <c r="F34">
        <v>0</v>
      </c>
      <c r="G34">
        <v>0</v>
      </c>
    </row>
    <row r="35" spans="1:7" ht="15" x14ac:dyDescent="0.25">
      <c r="A35" s="173" t="s">
        <v>88</v>
      </c>
      <c r="B35">
        <v>24.5</v>
      </c>
      <c r="C35">
        <v>13.7</v>
      </c>
      <c r="D35">
        <v>181.7</v>
      </c>
      <c r="E35">
        <v>46.2</v>
      </c>
      <c r="F35">
        <v>0</v>
      </c>
      <c r="G35">
        <v>0</v>
      </c>
    </row>
    <row r="36" spans="1:7" ht="15" x14ac:dyDescent="0.25">
      <c r="A36" s="173" t="s">
        <v>89</v>
      </c>
      <c r="B36">
        <v>0</v>
      </c>
      <c r="C36">
        <v>0</v>
      </c>
      <c r="D36">
        <v>157.5</v>
      </c>
      <c r="E36">
        <v>0</v>
      </c>
      <c r="F36">
        <v>0</v>
      </c>
      <c r="G36">
        <v>0</v>
      </c>
    </row>
    <row r="37" spans="1:7" ht="15" x14ac:dyDescent="0.25">
      <c r="A37" s="173" t="s">
        <v>69</v>
      </c>
    </row>
    <row r="38" spans="1:7" ht="15" x14ac:dyDescent="0.25">
      <c r="A38" s="173" t="s">
        <v>90</v>
      </c>
      <c r="B38">
        <v>97.5</v>
      </c>
      <c r="C38">
        <v>620.6</v>
      </c>
      <c r="D38">
        <v>713.6</v>
      </c>
      <c r="E38">
        <v>812.7</v>
      </c>
      <c r="F38">
        <v>0</v>
      </c>
      <c r="G38">
        <v>0</v>
      </c>
    </row>
    <row r="39" spans="1:7" ht="15" x14ac:dyDescent="0.25">
      <c r="A39" s="173" t="s">
        <v>91</v>
      </c>
      <c r="B39">
        <v>31.5</v>
      </c>
      <c r="C39">
        <v>0</v>
      </c>
      <c r="D39">
        <v>0</v>
      </c>
      <c r="E39">
        <v>0</v>
      </c>
      <c r="F39">
        <v>0</v>
      </c>
      <c r="G39">
        <v>0</v>
      </c>
    </row>
    <row r="40" spans="1:7" ht="15" x14ac:dyDescent="0.25">
      <c r="A40" s="173" t="s">
        <v>92</v>
      </c>
      <c r="B40">
        <v>0</v>
      </c>
      <c r="C40">
        <v>0</v>
      </c>
      <c r="D40">
        <v>66</v>
      </c>
      <c r="E40">
        <v>0</v>
      </c>
      <c r="F40">
        <v>0</v>
      </c>
      <c r="G40">
        <v>0</v>
      </c>
    </row>
    <row r="41" spans="1:7" ht="15" x14ac:dyDescent="0.25">
      <c r="A41" s="173" t="s">
        <v>175</v>
      </c>
      <c r="B41">
        <v>0</v>
      </c>
      <c r="C41">
        <v>0</v>
      </c>
      <c r="D41">
        <v>46.6</v>
      </c>
      <c r="E41">
        <v>0</v>
      </c>
      <c r="F41">
        <v>0</v>
      </c>
      <c r="G41">
        <v>0</v>
      </c>
    </row>
    <row r="42" spans="1:7" ht="15" x14ac:dyDescent="0.25">
      <c r="A42" s="173" t="s">
        <v>93</v>
      </c>
      <c r="B42">
        <v>0</v>
      </c>
      <c r="C42">
        <v>0</v>
      </c>
      <c r="D42">
        <v>31.9</v>
      </c>
      <c r="E42">
        <v>0</v>
      </c>
      <c r="F42">
        <v>0</v>
      </c>
      <c r="G42">
        <v>0</v>
      </c>
    </row>
    <row r="43" spans="1:7" ht="15" x14ac:dyDescent="0.25">
      <c r="A43" s="173" t="s">
        <v>95</v>
      </c>
      <c r="B43">
        <v>0</v>
      </c>
      <c r="C43">
        <v>0</v>
      </c>
      <c r="D43">
        <v>2.7</v>
      </c>
      <c r="E43">
        <v>13.2</v>
      </c>
      <c r="F43">
        <v>0</v>
      </c>
      <c r="G43">
        <v>0</v>
      </c>
    </row>
    <row r="44" spans="1:7" ht="15" x14ac:dyDescent="0.25">
      <c r="A44" s="173" t="s">
        <v>96</v>
      </c>
      <c r="B44">
        <v>66</v>
      </c>
      <c r="C44">
        <v>620.6</v>
      </c>
      <c r="D44">
        <v>539.1</v>
      </c>
      <c r="E44">
        <v>789</v>
      </c>
      <c r="F44">
        <v>0</v>
      </c>
      <c r="G44">
        <v>0</v>
      </c>
    </row>
    <row r="45" spans="1:7" ht="15" x14ac:dyDescent="0.25">
      <c r="A45" s="173" t="s">
        <v>97</v>
      </c>
      <c r="B45">
        <v>0</v>
      </c>
      <c r="C45">
        <v>0</v>
      </c>
      <c r="D45">
        <v>27.4</v>
      </c>
      <c r="E45">
        <v>10.5</v>
      </c>
      <c r="F45">
        <v>0</v>
      </c>
      <c r="G45">
        <v>0</v>
      </c>
    </row>
    <row r="46" spans="1:7" ht="15" x14ac:dyDescent="0.25">
      <c r="A46" s="173" t="s">
        <v>69</v>
      </c>
    </row>
    <row r="47" spans="1:7" ht="15" x14ac:dyDescent="0.25">
      <c r="A47" s="173" t="s">
        <v>98</v>
      </c>
      <c r="B47">
        <v>1211.4000000000001</v>
      </c>
      <c r="C47">
        <v>1376.4</v>
      </c>
      <c r="D47">
        <v>3650.7</v>
      </c>
      <c r="E47">
        <v>3205.4</v>
      </c>
      <c r="F47">
        <v>23.7</v>
      </c>
      <c r="G47">
        <v>0</v>
      </c>
    </row>
    <row r="48" spans="1:7" ht="15" x14ac:dyDescent="0.25">
      <c r="A48" s="173" t="s">
        <v>99</v>
      </c>
      <c r="B48">
        <v>10.9</v>
      </c>
      <c r="C48">
        <v>1</v>
      </c>
      <c r="D48">
        <v>8.6999999999999993</v>
      </c>
      <c r="E48">
        <v>5.5</v>
      </c>
      <c r="F48">
        <v>0</v>
      </c>
      <c r="G48">
        <v>0</v>
      </c>
    </row>
    <row r="49" spans="1:7" ht="15" x14ac:dyDescent="0.25">
      <c r="A49" s="173" t="s">
        <v>100</v>
      </c>
      <c r="B49">
        <v>5.4</v>
      </c>
      <c r="C49">
        <v>5.5</v>
      </c>
      <c r="D49">
        <v>11</v>
      </c>
      <c r="E49">
        <v>4</v>
      </c>
      <c r="F49">
        <v>0</v>
      </c>
      <c r="G49">
        <v>0</v>
      </c>
    </row>
    <row r="50" spans="1:7" ht="15" x14ac:dyDescent="0.25">
      <c r="A50" s="173" t="s">
        <v>101</v>
      </c>
      <c r="B50">
        <v>0</v>
      </c>
      <c r="C50">
        <v>30.5</v>
      </c>
      <c r="D50">
        <v>282.10000000000002</v>
      </c>
      <c r="E50">
        <v>49.5</v>
      </c>
      <c r="F50">
        <v>0</v>
      </c>
      <c r="G50">
        <v>0</v>
      </c>
    </row>
    <row r="51" spans="1:7" ht="15" x14ac:dyDescent="0.25">
      <c r="A51" s="173" t="s">
        <v>102</v>
      </c>
      <c r="B51">
        <v>14</v>
      </c>
      <c r="C51">
        <v>16.600000000000001</v>
      </c>
      <c r="D51">
        <v>42.3</v>
      </c>
      <c r="E51">
        <v>23.7</v>
      </c>
      <c r="F51">
        <v>0</v>
      </c>
      <c r="G51">
        <v>0</v>
      </c>
    </row>
    <row r="52" spans="1:7" ht="15" x14ac:dyDescent="0.25">
      <c r="A52" s="173" t="s">
        <v>103</v>
      </c>
      <c r="B52">
        <v>1.1000000000000001</v>
      </c>
      <c r="C52">
        <v>12.3</v>
      </c>
      <c r="D52">
        <v>6.9</v>
      </c>
      <c r="E52">
        <v>39.6</v>
      </c>
      <c r="F52">
        <v>0</v>
      </c>
      <c r="G52">
        <v>0</v>
      </c>
    </row>
    <row r="53" spans="1:7" ht="15" x14ac:dyDescent="0.25">
      <c r="A53" s="173" t="s">
        <v>104</v>
      </c>
      <c r="B53">
        <v>10</v>
      </c>
      <c r="C53">
        <v>0</v>
      </c>
      <c r="D53">
        <v>214.2</v>
      </c>
      <c r="E53">
        <v>43</v>
      </c>
      <c r="F53">
        <v>0</v>
      </c>
      <c r="G53">
        <v>0</v>
      </c>
    </row>
    <row r="54" spans="1:7" ht="15" x14ac:dyDescent="0.25">
      <c r="A54" s="173" t="s">
        <v>105</v>
      </c>
      <c r="B54">
        <v>69.099999999999994</v>
      </c>
      <c r="C54">
        <v>130.4</v>
      </c>
      <c r="D54">
        <v>336.1</v>
      </c>
      <c r="E54">
        <v>255.9</v>
      </c>
      <c r="F54">
        <v>0</v>
      </c>
      <c r="G54">
        <v>0</v>
      </c>
    </row>
    <row r="55" spans="1:7" ht="15" x14ac:dyDescent="0.25">
      <c r="A55" s="173" t="s">
        <v>106</v>
      </c>
      <c r="B55">
        <v>65.7</v>
      </c>
      <c r="C55">
        <v>8</v>
      </c>
      <c r="D55">
        <v>152.4</v>
      </c>
      <c r="E55">
        <v>144.30000000000001</v>
      </c>
      <c r="F55">
        <v>0</v>
      </c>
      <c r="G55">
        <v>0</v>
      </c>
    </row>
    <row r="56" spans="1:7" ht="15" x14ac:dyDescent="0.25">
      <c r="A56" s="173" t="s">
        <v>107</v>
      </c>
      <c r="B56">
        <v>10</v>
      </c>
      <c r="C56">
        <v>0.4</v>
      </c>
      <c r="D56">
        <v>222.7</v>
      </c>
      <c r="E56">
        <v>121.6</v>
      </c>
      <c r="F56">
        <v>0</v>
      </c>
      <c r="G56">
        <v>0</v>
      </c>
    </row>
    <row r="57" spans="1:7" ht="15" x14ac:dyDescent="0.25">
      <c r="A57" s="173" t="s">
        <v>108</v>
      </c>
      <c r="B57">
        <v>0</v>
      </c>
      <c r="C57">
        <v>11.5</v>
      </c>
      <c r="D57">
        <v>0</v>
      </c>
      <c r="E57">
        <v>0</v>
      </c>
      <c r="F57">
        <v>0</v>
      </c>
      <c r="G57">
        <v>0</v>
      </c>
    </row>
    <row r="58" spans="1:7" ht="15" x14ac:dyDescent="0.25">
      <c r="A58" s="173" t="s">
        <v>109</v>
      </c>
      <c r="B58">
        <v>103.3</v>
      </c>
      <c r="C58">
        <v>54.5</v>
      </c>
      <c r="D58">
        <v>201.5</v>
      </c>
      <c r="E58">
        <v>131.19999999999999</v>
      </c>
      <c r="F58">
        <v>0</v>
      </c>
      <c r="G58">
        <v>0</v>
      </c>
    </row>
    <row r="59" spans="1:7" ht="15" x14ac:dyDescent="0.25">
      <c r="A59" s="173" t="s">
        <v>110</v>
      </c>
      <c r="B59">
        <v>0</v>
      </c>
      <c r="C59">
        <v>0</v>
      </c>
      <c r="D59">
        <v>7.6</v>
      </c>
      <c r="E59">
        <v>13.4</v>
      </c>
      <c r="F59">
        <v>0</v>
      </c>
      <c r="G59">
        <v>0</v>
      </c>
    </row>
    <row r="60" spans="1:7" ht="15" x14ac:dyDescent="0.25">
      <c r="A60" s="173" t="s">
        <v>111</v>
      </c>
      <c r="B60">
        <v>0</v>
      </c>
      <c r="C60">
        <v>0</v>
      </c>
      <c r="D60">
        <v>7.1</v>
      </c>
      <c r="E60">
        <v>82.2</v>
      </c>
      <c r="F60">
        <v>0</v>
      </c>
      <c r="G60">
        <v>0</v>
      </c>
    </row>
    <row r="61" spans="1:7" ht="15" x14ac:dyDescent="0.25">
      <c r="A61" s="173" t="s">
        <v>112</v>
      </c>
      <c r="B61">
        <v>122.8</v>
      </c>
      <c r="C61">
        <v>103.7</v>
      </c>
      <c r="D61">
        <v>129.4</v>
      </c>
      <c r="E61">
        <v>119.5</v>
      </c>
      <c r="F61">
        <v>0</v>
      </c>
      <c r="G61">
        <v>0</v>
      </c>
    </row>
    <row r="62" spans="1:7" ht="15" x14ac:dyDescent="0.25">
      <c r="A62" s="173" t="s">
        <v>113</v>
      </c>
      <c r="B62">
        <v>44</v>
      </c>
      <c r="C62">
        <v>22.6</v>
      </c>
      <c r="D62">
        <v>88</v>
      </c>
      <c r="E62">
        <v>84.1</v>
      </c>
      <c r="F62">
        <v>0</v>
      </c>
      <c r="G62">
        <v>0</v>
      </c>
    </row>
    <row r="63" spans="1:7" ht="15" x14ac:dyDescent="0.25">
      <c r="A63" s="173" t="s">
        <v>114</v>
      </c>
      <c r="B63">
        <v>5.7</v>
      </c>
      <c r="C63">
        <v>15</v>
      </c>
      <c r="D63">
        <v>17.2</v>
      </c>
      <c r="E63">
        <v>18.2</v>
      </c>
      <c r="F63">
        <v>0</v>
      </c>
      <c r="G63">
        <v>0</v>
      </c>
    </row>
    <row r="64" spans="1:7" ht="15" x14ac:dyDescent="0.25">
      <c r="A64" s="173" t="s">
        <v>115</v>
      </c>
      <c r="B64">
        <v>612.29999999999995</v>
      </c>
      <c r="C64">
        <v>803.4</v>
      </c>
      <c r="D64">
        <v>1517.8</v>
      </c>
      <c r="E64">
        <v>1551.8</v>
      </c>
      <c r="F64">
        <v>1.7</v>
      </c>
      <c r="G64">
        <v>0</v>
      </c>
    </row>
    <row r="65" spans="1:7" ht="15" x14ac:dyDescent="0.25">
      <c r="A65" s="173" t="s">
        <v>117</v>
      </c>
      <c r="B65">
        <v>6</v>
      </c>
      <c r="C65">
        <v>3</v>
      </c>
      <c r="D65">
        <v>24.8</v>
      </c>
      <c r="E65">
        <v>38.700000000000003</v>
      </c>
      <c r="F65">
        <v>0</v>
      </c>
      <c r="G65">
        <v>0</v>
      </c>
    </row>
    <row r="66" spans="1:7" ht="15" x14ac:dyDescent="0.25">
      <c r="A66" s="173" t="s">
        <v>118</v>
      </c>
      <c r="B66">
        <v>82.2</v>
      </c>
      <c r="C66">
        <v>23.4</v>
      </c>
      <c r="D66">
        <v>66.5</v>
      </c>
      <c r="E66">
        <v>47.8</v>
      </c>
      <c r="F66">
        <v>22</v>
      </c>
      <c r="G66">
        <v>0</v>
      </c>
    </row>
    <row r="67" spans="1:7" ht="15" x14ac:dyDescent="0.25">
      <c r="A67" s="173" t="s">
        <v>119</v>
      </c>
      <c r="B67">
        <v>39</v>
      </c>
      <c r="C67">
        <v>37.799999999999997</v>
      </c>
      <c r="D67">
        <v>84.6</v>
      </c>
      <c r="E67">
        <v>135.69999999999999</v>
      </c>
      <c r="F67">
        <v>0</v>
      </c>
      <c r="G67">
        <v>0</v>
      </c>
    </row>
    <row r="68" spans="1:7" ht="15" x14ac:dyDescent="0.25">
      <c r="A68" s="173" t="s">
        <v>120</v>
      </c>
      <c r="B68">
        <v>0.1</v>
      </c>
      <c r="C68">
        <v>56.3</v>
      </c>
      <c r="D68">
        <v>85.5</v>
      </c>
      <c r="E68">
        <v>82.5</v>
      </c>
      <c r="F68">
        <v>0</v>
      </c>
      <c r="G68">
        <v>0</v>
      </c>
    </row>
    <row r="69" spans="1:7" ht="15" x14ac:dyDescent="0.25">
      <c r="A69" s="173" t="s">
        <v>121</v>
      </c>
      <c r="B69">
        <v>10</v>
      </c>
      <c r="C69">
        <v>33.299999999999997</v>
      </c>
      <c r="D69">
        <v>55.1</v>
      </c>
      <c r="E69">
        <v>47.2</v>
      </c>
      <c r="F69">
        <v>0</v>
      </c>
      <c r="G69">
        <v>0</v>
      </c>
    </row>
    <row r="70" spans="1:7" ht="15" x14ac:dyDescent="0.25">
      <c r="A70" s="173" t="s">
        <v>122</v>
      </c>
      <c r="B70">
        <v>0</v>
      </c>
      <c r="C70">
        <v>7.2</v>
      </c>
      <c r="D70">
        <v>89.4</v>
      </c>
      <c r="E70">
        <v>166.2</v>
      </c>
      <c r="F70">
        <v>0</v>
      </c>
      <c r="G70">
        <v>0</v>
      </c>
    </row>
    <row r="71" spans="1:7" ht="15" x14ac:dyDescent="0.25">
      <c r="A71" s="173" t="s">
        <v>65</v>
      </c>
      <c r="B71" t="s">
        <v>66</v>
      </c>
      <c r="C71" t="s">
        <v>67</v>
      </c>
      <c r="D71" t="s">
        <v>66</v>
      </c>
      <c r="E71" t="s">
        <v>66</v>
      </c>
      <c r="F71" t="s">
        <v>66</v>
      </c>
      <c r="G71" t="s">
        <v>68</v>
      </c>
    </row>
    <row r="72" spans="1:7" ht="15" x14ac:dyDescent="0.25">
      <c r="A72" s="173" t="s">
        <v>123</v>
      </c>
      <c r="B72">
        <v>3013.6</v>
      </c>
      <c r="C72">
        <v>3539.2</v>
      </c>
      <c r="D72">
        <v>8815.1</v>
      </c>
      <c r="E72">
        <v>8693.6</v>
      </c>
      <c r="F72">
        <v>24</v>
      </c>
      <c r="G72">
        <v>0</v>
      </c>
    </row>
    <row r="73" spans="1:7" ht="15" x14ac:dyDescent="0.25">
      <c r="A73" s="173" t="s">
        <v>124</v>
      </c>
      <c r="B73">
        <v>342.8</v>
      </c>
      <c r="C73">
        <v>774.5</v>
      </c>
      <c r="D73">
        <v>0</v>
      </c>
      <c r="E73">
        <v>0</v>
      </c>
      <c r="F73">
        <v>0</v>
      </c>
      <c r="G73">
        <v>0</v>
      </c>
    </row>
    <row r="74" spans="1:7" ht="15" x14ac:dyDescent="0.25">
      <c r="A74" s="173" t="s">
        <v>65</v>
      </c>
      <c r="B74" t="s">
        <v>66</v>
      </c>
      <c r="C74" t="s">
        <v>67</v>
      </c>
      <c r="D74" t="s">
        <v>66</v>
      </c>
      <c r="E74" t="s">
        <v>66</v>
      </c>
      <c r="F74" t="s">
        <v>66</v>
      </c>
      <c r="G74" t="s">
        <v>68</v>
      </c>
    </row>
    <row r="75" spans="1:7" ht="15" x14ac:dyDescent="0.25">
      <c r="A75" s="173" t="s">
        <v>125</v>
      </c>
      <c r="B75">
        <v>3356.4</v>
      </c>
      <c r="C75">
        <v>4313.7</v>
      </c>
      <c r="D75">
        <v>8815.1</v>
      </c>
      <c r="E75">
        <v>8693.6</v>
      </c>
      <c r="F75">
        <v>24</v>
      </c>
      <c r="G75">
        <v>0</v>
      </c>
    </row>
    <row r="76" spans="1:7" ht="15" x14ac:dyDescent="0.25">
      <c r="A76" s="173" t="s">
        <v>126</v>
      </c>
      <c r="B76" t="s">
        <v>45</v>
      </c>
      <c r="C76" t="s">
        <v>45</v>
      </c>
      <c r="D76">
        <v>0</v>
      </c>
      <c r="E76">
        <v>0</v>
      </c>
      <c r="F76" t="s">
        <v>45</v>
      </c>
      <c r="G76" t="s">
        <v>45</v>
      </c>
    </row>
    <row r="77" spans="1:7" ht="15" x14ac:dyDescent="0.25">
      <c r="A77" s="173" t="s">
        <v>127</v>
      </c>
      <c r="B77">
        <v>0</v>
      </c>
      <c r="C77">
        <v>0</v>
      </c>
      <c r="D77" t="s">
        <v>45</v>
      </c>
      <c r="E77" t="s">
        <v>45</v>
      </c>
      <c r="F77">
        <v>0</v>
      </c>
      <c r="G77">
        <v>0</v>
      </c>
    </row>
    <row r="78" spans="1:7" ht="15" x14ac:dyDescent="0.25">
      <c r="A78" s="173" t="s">
        <v>65</v>
      </c>
      <c r="B78" t="s">
        <v>66</v>
      </c>
      <c r="C78" t="s">
        <v>67</v>
      </c>
      <c r="D78" t="s">
        <v>66</v>
      </c>
      <c r="E78" t="s">
        <v>66</v>
      </c>
      <c r="F78" t="s">
        <v>66</v>
      </c>
      <c r="G78" t="s">
        <v>68</v>
      </c>
    </row>
  </sheetData>
  <pageMargins left="0.7" right="0.7" top="0.75" bottom="0.75" header="0.3" footer="0.3"/>
  <pageSetup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3CBD4-A46B-4493-B718-EB7A0DF690A9}">
  <dimension ref="A1:G77"/>
  <sheetViews>
    <sheetView topLeftCell="A49" workbookViewId="0">
      <selection activeCell="F43" sqref="F43"/>
    </sheetView>
  </sheetViews>
  <sheetFormatPr defaultRowHeight="13.2" x14ac:dyDescent="0.25"/>
  <cols>
    <col min="1" max="1" width="23.33203125" customWidth="1"/>
    <col min="2" max="2" width="11.6640625" customWidth="1"/>
    <col min="4" max="4" width="13.33203125" customWidth="1"/>
    <col min="5" max="5" width="12.44140625" customWidth="1"/>
    <col min="6" max="6" width="12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384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0</v>
      </c>
      <c r="C12">
        <v>20</v>
      </c>
      <c r="D12">
        <v>202</v>
      </c>
      <c r="E12">
        <v>143.80000000000001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71</v>
      </c>
      <c r="B14">
        <v>0</v>
      </c>
      <c r="C14">
        <v>20</v>
      </c>
      <c r="D14">
        <v>170.7</v>
      </c>
      <c r="E14">
        <v>134.30000000000001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22</v>
      </c>
      <c r="E15">
        <v>0</v>
      </c>
      <c r="F15">
        <v>0</v>
      </c>
      <c r="G15">
        <v>0</v>
      </c>
    </row>
    <row r="16" spans="1:7" ht="15" x14ac:dyDescent="0.25">
      <c r="A16" s="173" t="s">
        <v>166</v>
      </c>
      <c r="B16">
        <v>0</v>
      </c>
      <c r="C16">
        <v>0</v>
      </c>
      <c r="D16">
        <v>9.4</v>
      </c>
      <c r="E16">
        <v>0</v>
      </c>
      <c r="F16">
        <v>0</v>
      </c>
      <c r="G16">
        <v>0</v>
      </c>
    </row>
    <row r="17" spans="1:7" ht="15" x14ac:dyDescent="0.25">
      <c r="A17" s="173" t="s">
        <v>69</v>
      </c>
    </row>
    <row r="18" spans="1:7" ht="15" x14ac:dyDescent="0.25">
      <c r="A18" s="173" t="s">
        <v>74</v>
      </c>
      <c r="B18">
        <v>364.8</v>
      </c>
      <c r="C18">
        <v>228.8</v>
      </c>
      <c r="D18">
        <v>858.8</v>
      </c>
      <c r="E18">
        <v>1043.4000000000001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75</v>
      </c>
      <c r="B20">
        <v>141.19999999999999</v>
      </c>
      <c r="C20">
        <v>111.1</v>
      </c>
      <c r="D20">
        <v>275.7</v>
      </c>
      <c r="E20">
        <v>389.5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76</v>
      </c>
      <c r="B22">
        <v>0</v>
      </c>
      <c r="C22">
        <v>4.8</v>
      </c>
      <c r="D22">
        <v>616.20000000000005</v>
      </c>
      <c r="E22">
        <v>843.4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77</v>
      </c>
      <c r="B24">
        <v>1009.8</v>
      </c>
      <c r="C24">
        <v>1056</v>
      </c>
      <c r="D24">
        <v>2449.9</v>
      </c>
      <c r="E24">
        <v>2239.8000000000002</v>
      </c>
      <c r="F24">
        <v>0.3</v>
      </c>
      <c r="G24">
        <v>0</v>
      </c>
    </row>
    <row r="25" spans="1:7" ht="15" x14ac:dyDescent="0.25">
      <c r="A25" s="173" t="s">
        <v>78</v>
      </c>
      <c r="B25">
        <v>3.5</v>
      </c>
      <c r="C25">
        <v>0</v>
      </c>
      <c r="D25">
        <v>0</v>
      </c>
      <c r="E25">
        <v>0</v>
      </c>
      <c r="F25">
        <v>0</v>
      </c>
      <c r="G25">
        <v>0</v>
      </c>
    </row>
    <row r="26" spans="1:7" ht="15" x14ac:dyDescent="0.25">
      <c r="A26" s="173" t="s">
        <v>79</v>
      </c>
      <c r="B26">
        <v>0.2</v>
      </c>
      <c r="C26">
        <v>0.7</v>
      </c>
      <c r="D26">
        <v>1.5</v>
      </c>
      <c r="E26">
        <v>0.9</v>
      </c>
      <c r="F26">
        <v>0</v>
      </c>
      <c r="G26">
        <v>0</v>
      </c>
    </row>
    <row r="27" spans="1:7" ht="15" x14ac:dyDescent="0.25">
      <c r="A27" s="173" t="s">
        <v>80</v>
      </c>
      <c r="B27">
        <v>0</v>
      </c>
      <c r="C27">
        <v>59.2</v>
      </c>
      <c r="D27">
        <v>236.1</v>
      </c>
      <c r="E27">
        <v>0</v>
      </c>
      <c r="F27">
        <v>0</v>
      </c>
      <c r="G27">
        <v>0</v>
      </c>
    </row>
    <row r="28" spans="1:7" ht="15" x14ac:dyDescent="0.25">
      <c r="A28" s="173" t="s">
        <v>173</v>
      </c>
      <c r="B28">
        <v>0</v>
      </c>
      <c r="C28">
        <v>0</v>
      </c>
      <c r="D28">
        <v>105</v>
      </c>
      <c r="E28">
        <v>0</v>
      </c>
      <c r="F28">
        <v>0</v>
      </c>
      <c r="G28">
        <v>0</v>
      </c>
    </row>
    <row r="29" spans="1:7" ht="15" x14ac:dyDescent="0.25">
      <c r="A29" s="173" t="s">
        <v>81</v>
      </c>
      <c r="B29">
        <v>217.1</v>
      </c>
      <c r="C29">
        <v>215.9</v>
      </c>
      <c r="D29">
        <v>518.4</v>
      </c>
      <c r="E29">
        <v>552.20000000000005</v>
      </c>
      <c r="F29">
        <v>0.3</v>
      </c>
      <c r="G29">
        <v>0</v>
      </c>
    </row>
    <row r="30" spans="1:7" ht="15" x14ac:dyDescent="0.25">
      <c r="A30" s="173" t="s">
        <v>82</v>
      </c>
      <c r="B30">
        <v>0.5</v>
      </c>
      <c r="C30">
        <v>3.7</v>
      </c>
      <c r="D30">
        <v>38.299999999999997</v>
      </c>
      <c r="E30">
        <v>69</v>
      </c>
      <c r="F30">
        <v>0</v>
      </c>
      <c r="G30">
        <v>0</v>
      </c>
    </row>
    <row r="31" spans="1:7" ht="15" x14ac:dyDescent="0.25">
      <c r="A31" s="173" t="s">
        <v>83</v>
      </c>
      <c r="B31">
        <v>551</v>
      </c>
      <c r="C31">
        <v>546</v>
      </c>
      <c r="D31">
        <v>1009.9</v>
      </c>
      <c r="E31">
        <v>1333.6</v>
      </c>
      <c r="F31">
        <v>0</v>
      </c>
      <c r="G31">
        <v>0</v>
      </c>
    </row>
    <row r="32" spans="1:7" ht="15" x14ac:dyDescent="0.25">
      <c r="A32" s="173" t="s">
        <v>85</v>
      </c>
      <c r="B32">
        <v>0</v>
      </c>
      <c r="C32">
        <v>22</v>
      </c>
      <c r="D32">
        <v>22.3</v>
      </c>
      <c r="E32">
        <v>18.899999999999999</v>
      </c>
      <c r="F32">
        <v>0</v>
      </c>
      <c r="G32">
        <v>0</v>
      </c>
    </row>
    <row r="33" spans="1:7" ht="15" x14ac:dyDescent="0.25">
      <c r="A33" s="173" t="s">
        <v>86</v>
      </c>
      <c r="B33">
        <v>209.6</v>
      </c>
      <c r="C33">
        <v>196.3</v>
      </c>
      <c r="D33">
        <v>182.4</v>
      </c>
      <c r="E33">
        <v>174.9</v>
      </c>
      <c r="F33">
        <v>0</v>
      </c>
      <c r="G33">
        <v>0</v>
      </c>
    </row>
    <row r="34" spans="1:7" ht="15" x14ac:dyDescent="0.25">
      <c r="A34" s="173" t="s">
        <v>87</v>
      </c>
      <c r="B34">
        <v>0</v>
      </c>
      <c r="C34">
        <v>0</v>
      </c>
      <c r="D34">
        <v>0</v>
      </c>
      <c r="E34">
        <v>44</v>
      </c>
      <c r="F34">
        <v>0</v>
      </c>
      <c r="G34">
        <v>0</v>
      </c>
    </row>
    <row r="35" spans="1:7" ht="15" x14ac:dyDescent="0.25">
      <c r="A35" s="173" t="s">
        <v>88</v>
      </c>
      <c r="B35">
        <v>27.8</v>
      </c>
      <c r="C35">
        <v>12.2</v>
      </c>
      <c r="D35">
        <v>178.5</v>
      </c>
      <c r="E35">
        <v>46.2</v>
      </c>
      <c r="F35">
        <v>0</v>
      </c>
      <c r="G35">
        <v>0</v>
      </c>
    </row>
    <row r="36" spans="1:7" ht="15" x14ac:dyDescent="0.25">
      <c r="A36" s="173" t="s">
        <v>89</v>
      </c>
      <c r="B36">
        <v>0</v>
      </c>
      <c r="C36">
        <v>0</v>
      </c>
      <c r="D36">
        <v>157.5</v>
      </c>
      <c r="E36">
        <v>0</v>
      </c>
      <c r="F36">
        <v>0</v>
      </c>
      <c r="G36">
        <v>0</v>
      </c>
    </row>
    <row r="37" spans="1:7" ht="15" x14ac:dyDescent="0.25">
      <c r="A37" s="173" t="s">
        <v>69</v>
      </c>
    </row>
    <row r="38" spans="1:7" ht="15" x14ac:dyDescent="0.25">
      <c r="A38" s="173" t="s">
        <v>90</v>
      </c>
      <c r="B38">
        <v>97.5</v>
      </c>
      <c r="C38">
        <v>620.6</v>
      </c>
      <c r="D38">
        <v>713.6</v>
      </c>
      <c r="E38">
        <v>812.7</v>
      </c>
      <c r="F38">
        <v>0</v>
      </c>
      <c r="G38">
        <v>0</v>
      </c>
    </row>
    <row r="39" spans="1:7" ht="15" x14ac:dyDescent="0.25">
      <c r="A39" s="173" t="s">
        <v>91</v>
      </c>
      <c r="B39">
        <v>31.5</v>
      </c>
      <c r="C39">
        <v>0</v>
      </c>
      <c r="D39">
        <v>0</v>
      </c>
      <c r="E39">
        <v>0</v>
      </c>
      <c r="F39">
        <v>0</v>
      </c>
      <c r="G39">
        <v>0</v>
      </c>
    </row>
    <row r="40" spans="1:7" ht="15" x14ac:dyDescent="0.25">
      <c r="A40" s="173" t="s">
        <v>92</v>
      </c>
      <c r="B40">
        <v>0</v>
      </c>
      <c r="C40">
        <v>0</v>
      </c>
      <c r="D40">
        <v>66</v>
      </c>
      <c r="E40">
        <v>0</v>
      </c>
      <c r="F40">
        <v>0</v>
      </c>
      <c r="G40">
        <v>0</v>
      </c>
    </row>
    <row r="41" spans="1:7" ht="15" x14ac:dyDescent="0.25">
      <c r="A41" s="173" t="s">
        <v>175</v>
      </c>
      <c r="B41">
        <v>0</v>
      </c>
      <c r="C41">
        <v>0</v>
      </c>
      <c r="D41">
        <v>46.6</v>
      </c>
      <c r="E41">
        <v>0</v>
      </c>
      <c r="F41">
        <v>0</v>
      </c>
      <c r="G41">
        <v>0</v>
      </c>
    </row>
    <row r="42" spans="1:7" ht="15" x14ac:dyDescent="0.25">
      <c r="A42" s="173" t="s">
        <v>93</v>
      </c>
      <c r="B42">
        <v>0</v>
      </c>
      <c r="C42">
        <v>0</v>
      </c>
      <c r="D42">
        <v>31.9</v>
      </c>
      <c r="E42">
        <v>0</v>
      </c>
      <c r="F42">
        <v>0</v>
      </c>
      <c r="G42">
        <v>0</v>
      </c>
    </row>
    <row r="43" spans="1:7" ht="15" x14ac:dyDescent="0.25">
      <c r="A43" s="173" t="s">
        <v>95</v>
      </c>
      <c r="B43">
        <v>0</v>
      </c>
      <c r="C43">
        <v>0</v>
      </c>
      <c r="D43">
        <v>2.7</v>
      </c>
      <c r="E43">
        <v>13.2</v>
      </c>
      <c r="F43">
        <v>0</v>
      </c>
      <c r="G43">
        <v>0</v>
      </c>
    </row>
    <row r="44" spans="1:7" ht="15" x14ac:dyDescent="0.25">
      <c r="A44" s="173" t="s">
        <v>96</v>
      </c>
      <c r="B44">
        <v>66</v>
      </c>
      <c r="C44">
        <v>620.6</v>
      </c>
      <c r="D44">
        <v>539.1</v>
      </c>
      <c r="E44">
        <v>789</v>
      </c>
      <c r="F44">
        <v>0</v>
      </c>
      <c r="G44">
        <v>0</v>
      </c>
    </row>
    <row r="45" spans="1:7" ht="15" x14ac:dyDescent="0.25">
      <c r="A45" s="173" t="s">
        <v>97</v>
      </c>
      <c r="B45">
        <v>0</v>
      </c>
      <c r="C45">
        <v>0</v>
      </c>
      <c r="D45">
        <v>27.4</v>
      </c>
      <c r="E45">
        <v>10.5</v>
      </c>
      <c r="F45">
        <v>0</v>
      </c>
      <c r="G45">
        <v>0</v>
      </c>
    </row>
    <row r="46" spans="1:7" ht="15" x14ac:dyDescent="0.25">
      <c r="A46" s="173" t="s">
        <v>69</v>
      </c>
    </row>
    <row r="47" spans="1:7" ht="15" x14ac:dyDescent="0.25">
      <c r="A47" s="173" t="s">
        <v>98</v>
      </c>
      <c r="B47">
        <v>1185.5999999999999</v>
      </c>
      <c r="C47">
        <v>1265.9000000000001</v>
      </c>
      <c r="D47">
        <v>3580.7</v>
      </c>
      <c r="E47">
        <v>3084.7</v>
      </c>
      <c r="F47">
        <v>23.7</v>
      </c>
      <c r="G47">
        <v>0</v>
      </c>
    </row>
    <row r="48" spans="1:7" ht="15" x14ac:dyDescent="0.25">
      <c r="A48" s="173" t="s">
        <v>99</v>
      </c>
      <c r="B48">
        <v>10.9</v>
      </c>
      <c r="C48">
        <v>1</v>
      </c>
      <c r="D48">
        <v>8.6999999999999993</v>
      </c>
      <c r="E48">
        <v>5.5</v>
      </c>
      <c r="F48">
        <v>0</v>
      </c>
      <c r="G48">
        <v>0</v>
      </c>
    </row>
    <row r="49" spans="1:7" ht="15" x14ac:dyDescent="0.25">
      <c r="A49" s="173" t="s">
        <v>100</v>
      </c>
      <c r="B49">
        <v>5.4</v>
      </c>
      <c r="C49">
        <v>5.5</v>
      </c>
      <c r="D49">
        <v>11</v>
      </c>
      <c r="E49">
        <v>4</v>
      </c>
      <c r="F49">
        <v>0</v>
      </c>
      <c r="G49">
        <v>0</v>
      </c>
    </row>
    <row r="50" spans="1:7" ht="15" x14ac:dyDescent="0.25">
      <c r="A50" s="173" t="s">
        <v>101</v>
      </c>
      <c r="B50">
        <v>0</v>
      </c>
      <c r="C50">
        <v>30.5</v>
      </c>
      <c r="D50">
        <v>282.10000000000002</v>
      </c>
      <c r="E50">
        <v>49.5</v>
      </c>
      <c r="F50">
        <v>0</v>
      </c>
      <c r="G50">
        <v>0</v>
      </c>
    </row>
    <row r="51" spans="1:7" ht="15" x14ac:dyDescent="0.25">
      <c r="A51" s="173" t="s">
        <v>102</v>
      </c>
      <c r="B51">
        <v>14</v>
      </c>
      <c r="C51">
        <v>16.600000000000001</v>
      </c>
      <c r="D51">
        <v>42.3</v>
      </c>
      <c r="E51">
        <v>23.7</v>
      </c>
      <c r="F51">
        <v>0</v>
      </c>
      <c r="G51">
        <v>0</v>
      </c>
    </row>
    <row r="52" spans="1:7" ht="15" x14ac:dyDescent="0.25">
      <c r="A52" s="173" t="s">
        <v>103</v>
      </c>
      <c r="B52">
        <v>1.4</v>
      </c>
      <c r="C52">
        <v>7.5</v>
      </c>
      <c r="D52">
        <v>6.2</v>
      </c>
      <c r="E52">
        <v>21.8</v>
      </c>
      <c r="F52">
        <v>0</v>
      </c>
      <c r="G52">
        <v>0</v>
      </c>
    </row>
    <row r="53" spans="1:7" ht="15" x14ac:dyDescent="0.25">
      <c r="A53" s="173" t="s">
        <v>104</v>
      </c>
      <c r="B53">
        <v>0</v>
      </c>
      <c r="C53">
        <v>0</v>
      </c>
      <c r="D53">
        <v>214.2</v>
      </c>
      <c r="E53">
        <v>43</v>
      </c>
      <c r="F53">
        <v>0</v>
      </c>
      <c r="G53">
        <v>0</v>
      </c>
    </row>
    <row r="54" spans="1:7" ht="15" x14ac:dyDescent="0.25">
      <c r="A54" s="173" t="s">
        <v>105</v>
      </c>
      <c r="B54">
        <v>69.099999999999994</v>
      </c>
      <c r="C54">
        <v>107.4</v>
      </c>
      <c r="D54">
        <v>336.1</v>
      </c>
      <c r="E54">
        <v>255.9</v>
      </c>
      <c r="F54">
        <v>0</v>
      </c>
      <c r="G54">
        <v>0</v>
      </c>
    </row>
    <row r="55" spans="1:7" ht="15" x14ac:dyDescent="0.25">
      <c r="A55" s="173" t="s">
        <v>106</v>
      </c>
      <c r="B55">
        <v>65.7</v>
      </c>
      <c r="C55">
        <v>0</v>
      </c>
      <c r="D55">
        <v>152.4</v>
      </c>
      <c r="E55">
        <v>144.30000000000001</v>
      </c>
      <c r="F55">
        <v>0</v>
      </c>
      <c r="G55">
        <v>0</v>
      </c>
    </row>
    <row r="56" spans="1:7" ht="15" x14ac:dyDescent="0.25">
      <c r="A56" s="173" t="s">
        <v>107</v>
      </c>
      <c r="B56">
        <v>10</v>
      </c>
      <c r="C56">
        <v>0.4</v>
      </c>
      <c r="D56">
        <v>222.7</v>
      </c>
      <c r="E56">
        <v>121.6</v>
      </c>
      <c r="F56">
        <v>0</v>
      </c>
      <c r="G56">
        <v>0</v>
      </c>
    </row>
    <row r="57" spans="1:7" ht="15" x14ac:dyDescent="0.25">
      <c r="A57" s="173" t="s">
        <v>109</v>
      </c>
      <c r="B57">
        <v>103.3</v>
      </c>
      <c r="C57">
        <v>40.1</v>
      </c>
      <c r="D57">
        <v>201.5</v>
      </c>
      <c r="E57">
        <v>131.19999999999999</v>
      </c>
      <c r="F57">
        <v>0</v>
      </c>
      <c r="G57">
        <v>0</v>
      </c>
    </row>
    <row r="58" spans="1:7" ht="15" x14ac:dyDescent="0.25">
      <c r="A58" s="173" t="s">
        <v>110</v>
      </c>
      <c r="B58">
        <v>0</v>
      </c>
      <c r="C58">
        <v>0</v>
      </c>
      <c r="D58">
        <v>7.6</v>
      </c>
      <c r="E58">
        <v>13.4</v>
      </c>
      <c r="F58">
        <v>0</v>
      </c>
      <c r="G58">
        <v>0</v>
      </c>
    </row>
    <row r="59" spans="1:7" ht="15" x14ac:dyDescent="0.25">
      <c r="A59" s="173" t="s">
        <v>111</v>
      </c>
      <c r="B59">
        <v>0</v>
      </c>
      <c r="C59">
        <v>0</v>
      </c>
      <c r="D59">
        <v>7.1</v>
      </c>
      <c r="E59">
        <v>76.8</v>
      </c>
      <c r="F59">
        <v>0</v>
      </c>
      <c r="G59">
        <v>0</v>
      </c>
    </row>
    <row r="60" spans="1:7" ht="15" x14ac:dyDescent="0.25">
      <c r="A60" s="173" t="s">
        <v>112</v>
      </c>
      <c r="B60">
        <v>122.8</v>
      </c>
      <c r="C60">
        <v>111.1</v>
      </c>
      <c r="D60">
        <v>129.4</v>
      </c>
      <c r="E60">
        <v>96.1</v>
      </c>
      <c r="F60">
        <v>0</v>
      </c>
      <c r="G60">
        <v>0</v>
      </c>
    </row>
    <row r="61" spans="1:7" ht="15" x14ac:dyDescent="0.25">
      <c r="A61" s="173" t="s">
        <v>113</v>
      </c>
      <c r="B61">
        <v>44</v>
      </c>
      <c r="C61">
        <v>42</v>
      </c>
      <c r="D61">
        <v>88</v>
      </c>
      <c r="E61">
        <v>61.6</v>
      </c>
      <c r="F61">
        <v>0</v>
      </c>
      <c r="G61">
        <v>0</v>
      </c>
    </row>
    <row r="62" spans="1:7" ht="15" x14ac:dyDescent="0.25">
      <c r="A62" s="173" t="s">
        <v>114</v>
      </c>
      <c r="B62">
        <v>5.7</v>
      </c>
      <c r="C62">
        <v>15</v>
      </c>
      <c r="D62">
        <v>17.2</v>
      </c>
      <c r="E62">
        <v>18.2</v>
      </c>
      <c r="F62">
        <v>0</v>
      </c>
      <c r="G62">
        <v>0</v>
      </c>
    </row>
    <row r="63" spans="1:7" ht="15" x14ac:dyDescent="0.25">
      <c r="A63" s="173" t="s">
        <v>115</v>
      </c>
      <c r="B63">
        <v>611.20000000000005</v>
      </c>
      <c r="C63">
        <v>729</v>
      </c>
      <c r="D63">
        <v>1458.1</v>
      </c>
      <c r="E63">
        <v>1524.8</v>
      </c>
      <c r="F63">
        <v>1.7</v>
      </c>
      <c r="G63">
        <v>0</v>
      </c>
    </row>
    <row r="64" spans="1:7" ht="15" x14ac:dyDescent="0.25">
      <c r="A64" s="173" t="s">
        <v>117</v>
      </c>
      <c r="B64">
        <v>6</v>
      </c>
      <c r="C64">
        <v>3</v>
      </c>
      <c r="D64">
        <v>24.8</v>
      </c>
      <c r="E64">
        <v>38.700000000000003</v>
      </c>
      <c r="F64">
        <v>0</v>
      </c>
      <c r="G64">
        <v>0</v>
      </c>
    </row>
    <row r="65" spans="1:7" ht="15" x14ac:dyDescent="0.25">
      <c r="A65" s="173" t="s">
        <v>118</v>
      </c>
      <c r="B65">
        <v>82.2</v>
      </c>
      <c r="C65">
        <v>44.8</v>
      </c>
      <c r="D65">
        <v>66.5</v>
      </c>
      <c r="E65">
        <v>23.2</v>
      </c>
      <c r="F65">
        <v>22</v>
      </c>
      <c r="G65">
        <v>0</v>
      </c>
    </row>
    <row r="66" spans="1:7" ht="15" x14ac:dyDescent="0.25">
      <c r="A66" s="173" t="s">
        <v>119</v>
      </c>
      <c r="B66">
        <v>28</v>
      </c>
      <c r="C66">
        <v>37.799999999999997</v>
      </c>
      <c r="D66">
        <v>84.6</v>
      </c>
      <c r="E66">
        <v>135.69999999999999</v>
      </c>
      <c r="F66">
        <v>0</v>
      </c>
      <c r="G66">
        <v>0</v>
      </c>
    </row>
    <row r="67" spans="1:7" ht="15" x14ac:dyDescent="0.25">
      <c r="A67" s="173" t="s">
        <v>120</v>
      </c>
      <c r="B67">
        <v>0</v>
      </c>
      <c r="C67">
        <v>56.3</v>
      </c>
      <c r="D67">
        <v>85.5</v>
      </c>
      <c r="E67">
        <v>82.5</v>
      </c>
      <c r="F67">
        <v>0</v>
      </c>
      <c r="G67">
        <v>0</v>
      </c>
    </row>
    <row r="68" spans="1:7" ht="15" x14ac:dyDescent="0.25">
      <c r="A68" s="173" t="s">
        <v>121</v>
      </c>
      <c r="B68">
        <v>6</v>
      </c>
      <c r="C68">
        <v>10.7</v>
      </c>
      <c r="D68">
        <v>45.5</v>
      </c>
      <c r="E68">
        <v>47.2</v>
      </c>
      <c r="F68">
        <v>0</v>
      </c>
      <c r="G68">
        <v>0</v>
      </c>
    </row>
    <row r="69" spans="1:7" ht="15" x14ac:dyDescent="0.25">
      <c r="A69" s="173" t="s">
        <v>122</v>
      </c>
      <c r="B69">
        <v>0</v>
      </c>
      <c r="C69">
        <v>7.1</v>
      </c>
      <c r="D69">
        <v>89.4</v>
      </c>
      <c r="E69">
        <v>166.2</v>
      </c>
      <c r="F69">
        <v>0</v>
      </c>
      <c r="G69">
        <v>0</v>
      </c>
    </row>
    <row r="70" spans="1:7" ht="15" x14ac:dyDescent="0.25">
      <c r="A70" s="173" t="s">
        <v>53</v>
      </c>
    </row>
    <row r="71" spans="1:7" ht="15" x14ac:dyDescent="0.25">
      <c r="A71" s="173" t="s">
        <v>123</v>
      </c>
      <c r="B71">
        <v>2798.8</v>
      </c>
      <c r="C71">
        <v>3307.2</v>
      </c>
      <c r="D71">
        <v>8697</v>
      </c>
      <c r="E71">
        <v>8557.2000000000007</v>
      </c>
      <c r="F71">
        <v>24</v>
      </c>
      <c r="G71">
        <v>0</v>
      </c>
    </row>
    <row r="72" spans="1:7" ht="15" x14ac:dyDescent="0.25">
      <c r="A72" s="173" t="s">
        <v>124</v>
      </c>
      <c r="B72">
        <v>327.7</v>
      </c>
      <c r="C72">
        <v>742.8</v>
      </c>
      <c r="D72">
        <v>0</v>
      </c>
      <c r="E72">
        <v>0</v>
      </c>
      <c r="F72">
        <v>0</v>
      </c>
      <c r="G72">
        <v>0</v>
      </c>
    </row>
    <row r="73" spans="1:7" ht="15" x14ac:dyDescent="0.25">
      <c r="A73" s="173" t="s">
        <v>53</v>
      </c>
    </row>
    <row r="74" spans="1:7" ht="15" x14ac:dyDescent="0.25">
      <c r="A74" s="173" t="s">
        <v>125</v>
      </c>
      <c r="B74">
        <v>3126.4</v>
      </c>
      <c r="C74">
        <v>4049.9</v>
      </c>
      <c r="D74">
        <v>8697</v>
      </c>
      <c r="E74">
        <v>8557.2000000000007</v>
      </c>
      <c r="F74">
        <v>24</v>
      </c>
      <c r="G74">
        <v>0</v>
      </c>
    </row>
    <row r="75" spans="1:7" ht="15" x14ac:dyDescent="0.25">
      <c r="A75" s="173" t="s">
        <v>126</v>
      </c>
      <c r="B75" t="s">
        <v>45</v>
      </c>
      <c r="C75" t="s">
        <v>45</v>
      </c>
      <c r="D75">
        <v>0</v>
      </c>
      <c r="E75">
        <v>0</v>
      </c>
      <c r="F75" t="s">
        <v>45</v>
      </c>
      <c r="G75" t="s">
        <v>45</v>
      </c>
    </row>
    <row r="76" spans="1:7" ht="15" x14ac:dyDescent="0.25">
      <c r="A76" s="173" t="s">
        <v>127</v>
      </c>
      <c r="B76">
        <v>0</v>
      </c>
      <c r="C76">
        <v>0</v>
      </c>
      <c r="D76" t="s">
        <v>45</v>
      </c>
      <c r="E76" t="s">
        <v>45</v>
      </c>
      <c r="F76">
        <v>0</v>
      </c>
      <c r="G76">
        <v>0</v>
      </c>
    </row>
    <row r="77" spans="1:7" ht="15" x14ac:dyDescent="0.25">
      <c r="A77" s="173" t="s">
        <v>53</v>
      </c>
    </row>
  </sheetData>
  <pageMargins left="0.7" right="0.7" top="0.75" bottom="0.75" header="0.3" footer="0.3"/>
  <pageSetup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7065F-DFD9-4498-9CFB-93BD836FAC01}">
  <dimension ref="A1:G77"/>
  <sheetViews>
    <sheetView topLeftCell="A37" workbookViewId="0">
      <selection activeCell="B7" sqref="B7"/>
    </sheetView>
  </sheetViews>
  <sheetFormatPr defaultRowHeight="13.2" x14ac:dyDescent="0.25"/>
  <cols>
    <col min="1" max="1" width="27" customWidth="1"/>
    <col min="2" max="2" width="13.6640625" customWidth="1"/>
    <col min="3" max="4" width="11.6640625" customWidth="1"/>
    <col min="5" max="6" width="11.332031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385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53</v>
      </c>
    </row>
    <row r="11" spans="1:7" ht="15" x14ac:dyDescent="0.25">
      <c r="A11" s="271" t="s">
        <v>225</v>
      </c>
    </row>
    <row r="12" spans="1:7" ht="15" x14ac:dyDescent="0.25">
      <c r="A12" s="271" t="s">
        <v>70</v>
      </c>
      <c r="B12">
        <v>13.5</v>
      </c>
      <c r="C12">
        <v>20</v>
      </c>
      <c r="D12">
        <v>189</v>
      </c>
      <c r="E12">
        <v>127.8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271" t="s">
        <v>71</v>
      </c>
      <c r="B14">
        <v>13.5</v>
      </c>
      <c r="C14">
        <v>20</v>
      </c>
      <c r="D14">
        <v>157.69999999999999</v>
      </c>
      <c r="E14">
        <v>118.3</v>
      </c>
      <c r="F14">
        <v>0</v>
      </c>
      <c r="G14">
        <v>0</v>
      </c>
    </row>
    <row r="15" spans="1:7" ht="15" x14ac:dyDescent="0.25">
      <c r="A15" s="271" t="s">
        <v>72</v>
      </c>
      <c r="B15">
        <v>0</v>
      </c>
      <c r="C15">
        <v>0</v>
      </c>
      <c r="D15">
        <v>22</v>
      </c>
      <c r="E15">
        <v>0</v>
      </c>
      <c r="F15">
        <v>0</v>
      </c>
      <c r="G15">
        <v>0</v>
      </c>
    </row>
    <row r="16" spans="1:7" ht="15" x14ac:dyDescent="0.25">
      <c r="A16" s="271" t="s">
        <v>166</v>
      </c>
      <c r="B16">
        <v>0</v>
      </c>
      <c r="C16">
        <v>0</v>
      </c>
      <c r="D16">
        <v>9.4</v>
      </c>
      <c r="E16">
        <v>0</v>
      </c>
      <c r="F16">
        <v>0</v>
      </c>
      <c r="G16">
        <v>0</v>
      </c>
    </row>
    <row r="17" spans="1:7" ht="15" x14ac:dyDescent="0.25">
      <c r="A17" s="271" t="s">
        <v>69</v>
      </c>
    </row>
    <row r="18" spans="1:7" ht="15" x14ac:dyDescent="0.25">
      <c r="A18" s="271" t="s">
        <v>74</v>
      </c>
      <c r="B18">
        <v>332.9</v>
      </c>
      <c r="C18">
        <v>262.7</v>
      </c>
      <c r="D18">
        <v>836.6</v>
      </c>
      <c r="E18">
        <v>1008.6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75</v>
      </c>
      <c r="B20">
        <v>141.19999999999999</v>
      </c>
      <c r="C20">
        <v>147.1</v>
      </c>
      <c r="D20">
        <v>275.7</v>
      </c>
      <c r="E20">
        <v>352.4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76</v>
      </c>
      <c r="B22">
        <v>0.3</v>
      </c>
      <c r="C22">
        <v>4.8</v>
      </c>
      <c r="D22">
        <v>615.9</v>
      </c>
      <c r="E22">
        <v>843.4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77</v>
      </c>
      <c r="B24">
        <v>768.7</v>
      </c>
      <c r="C24">
        <v>1015.9</v>
      </c>
      <c r="D24">
        <v>2445.6999999999998</v>
      </c>
      <c r="E24">
        <v>2238.3000000000002</v>
      </c>
      <c r="F24">
        <v>0.3</v>
      </c>
      <c r="G24">
        <v>0</v>
      </c>
    </row>
    <row r="25" spans="1:7" ht="15" x14ac:dyDescent="0.25">
      <c r="A25" s="271" t="s">
        <v>78</v>
      </c>
      <c r="B25">
        <v>2</v>
      </c>
      <c r="C25">
        <v>0</v>
      </c>
      <c r="D25">
        <v>0</v>
      </c>
      <c r="E25">
        <v>0</v>
      </c>
      <c r="F25">
        <v>0</v>
      </c>
      <c r="G25">
        <v>0</v>
      </c>
    </row>
    <row r="26" spans="1:7" ht="15" x14ac:dyDescent="0.25">
      <c r="A26" s="271" t="s">
        <v>79</v>
      </c>
      <c r="B26">
        <v>0.2</v>
      </c>
      <c r="C26">
        <v>0.7</v>
      </c>
      <c r="D26">
        <v>1.5</v>
      </c>
      <c r="E26">
        <v>0.9</v>
      </c>
      <c r="F26">
        <v>0</v>
      </c>
      <c r="G26">
        <v>0</v>
      </c>
    </row>
    <row r="27" spans="1:7" ht="15" x14ac:dyDescent="0.25">
      <c r="A27" s="271" t="s">
        <v>80</v>
      </c>
      <c r="B27">
        <v>0</v>
      </c>
      <c r="C27">
        <v>59.2</v>
      </c>
      <c r="D27">
        <v>236.1</v>
      </c>
      <c r="E27">
        <v>0</v>
      </c>
      <c r="F27">
        <v>0</v>
      </c>
      <c r="G27">
        <v>0</v>
      </c>
    </row>
    <row r="28" spans="1:7" ht="15" x14ac:dyDescent="0.25">
      <c r="A28" s="271" t="s">
        <v>173</v>
      </c>
      <c r="B28">
        <v>0</v>
      </c>
      <c r="C28">
        <v>0</v>
      </c>
      <c r="D28">
        <v>105</v>
      </c>
      <c r="E28">
        <v>0</v>
      </c>
      <c r="F28">
        <v>0</v>
      </c>
      <c r="G28">
        <v>0</v>
      </c>
    </row>
    <row r="29" spans="1:7" ht="15" x14ac:dyDescent="0.25">
      <c r="A29" s="271" t="s">
        <v>81</v>
      </c>
      <c r="B29">
        <v>107.6</v>
      </c>
      <c r="C29">
        <v>196.4</v>
      </c>
      <c r="D29">
        <v>518.4</v>
      </c>
      <c r="E29">
        <v>552.20000000000005</v>
      </c>
      <c r="F29">
        <v>0.3</v>
      </c>
      <c r="G29">
        <v>0</v>
      </c>
    </row>
    <row r="30" spans="1:7" ht="15" x14ac:dyDescent="0.25">
      <c r="A30" s="271" t="s">
        <v>82</v>
      </c>
      <c r="B30">
        <v>2.7</v>
      </c>
      <c r="C30">
        <v>3.7</v>
      </c>
      <c r="D30">
        <v>36.1</v>
      </c>
      <c r="E30">
        <v>69</v>
      </c>
      <c r="F30">
        <v>0</v>
      </c>
      <c r="G30">
        <v>0</v>
      </c>
    </row>
    <row r="31" spans="1:7" ht="15" x14ac:dyDescent="0.25">
      <c r="A31" s="271" t="s">
        <v>83</v>
      </c>
      <c r="B31">
        <v>484.5</v>
      </c>
      <c r="C31">
        <v>546</v>
      </c>
      <c r="D31">
        <v>1009.9</v>
      </c>
      <c r="E31">
        <v>1333.6</v>
      </c>
      <c r="F31">
        <v>0</v>
      </c>
      <c r="G31">
        <v>0</v>
      </c>
    </row>
    <row r="32" spans="1:7" ht="15" x14ac:dyDescent="0.25">
      <c r="A32" s="271" t="s">
        <v>85</v>
      </c>
      <c r="B32">
        <v>0</v>
      </c>
      <c r="C32">
        <v>0</v>
      </c>
      <c r="D32">
        <v>22.3</v>
      </c>
      <c r="E32">
        <v>18.899999999999999</v>
      </c>
      <c r="F32">
        <v>0</v>
      </c>
      <c r="G32">
        <v>0</v>
      </c>
    </row>
    <row r="33" spans="1:7" ht="15" x14ac:dyDescent="0.25">
      <c r="A33" s="271" t="s">
        <v>86</v>
      </c>
      <c r="B33">
        <v>161.6</v>
      </c>
      <c r="C33">
        <v>196.6</v>
      </c>
      <c r="D33">
        <v>182.4</v>
      </c>
      <c r="E33">
        <v>174.6</v>
      </c>
      <c r="F33">
        <v>0</v>
      </c>
      <c r="G33">
        <v>0</v>
      </c>
    </row>
    <row r="34" spans="1:7" ht="15" x14ac:dyDescent="0.25">
      <c r="A34" s="271" t="s">
        <v>87</v>
      </c>
      <c r="B34">
        <v>0</v>
      </c>
      <c r="C34">
        <v>0</v>
      </c>
      <c r="D34">
        <v>0</v>
      </c>
      <c r="E34">
        <v>44</v>
      </c>
      <c r="F34">
        <v>0</v>
      </c>
      <c r="G34">
        <v>0</v>
      </c>
    </row>
    <row r="35" spans="1:7" ht="15" x14ac:dyDescent="0.25">
      <c r="A35" s="271" t="s">
        <v>88</v>
      </c>
      <c r="B35">
        <v>10</v>
      </c>
      <c r="C35">
        <v>13.3</v>
      </c>
      <c r="D35">
        <v>176.6</v>
      </c>
      <c r="E35">
        <v>45.1</v>
      </c>
      <c r="F35">
        <v>0</v>
      </c>
      <c r="G35">
        <v>0</v>
      </c>
    </row>
    <row r="36" spans="1:7" ht="15" x14ac:dyDescent="0.25">
      <c r="A36" s="271" t="s">
        <v>89</v>
      </c>
      <c r="B36">
        <v>0</v>
      </c>
      <c r="C36">
        <v>0</v>
      </c>
      <c r="D36">
        <v>157.5</v>
      </c>
      <c r="E36">
        <v>0</v>
      </c>
      <c r="F36">
        <v>0</v>
      </c>
      <c r="G36">
        <v>0</v>
      </c>
    </row>
    <row r="37" spans="1:7" ht="15" x14ac:dyDescent="0.25">
      <c r="A37" s="271" t="s">
        <v>69</v>
      </c>
    </row>
    <row r="38" spans="1:7" ht="15" x14ac:dyDescent="0.25">
      <c r="A38" s="271" t="s">
        <v>90</v>
      </c>
      <c r="B38">
        <v>100.5</v>
      </c>
      <c r="C38">
        <v>617</v>
      </c>
      <c r="D38">
        <v>689.9</v>
      </c>
      <c r="E38">
        <v>812.7</v>
      </c>
      <c r="F38">
        <v>0</v>
      </c>
      <c r="G38">
        <v>0</v>
      </c>
    </row>
    <row r="39" spans="1:7" ht="15" x14ac:dyDescent="0.25">
      <c r="A39" s="271" t="s">
        <v>91</v>
      </c>
      <c r="B39">
        <v>31.5</v>
      </c>
      <c r="C39">
        <v>0</v>
      </c>
      <c r="D39">
        <v>0</v>
      </c>
      <c r="E39">
        <v>0</v>
      </c>
      <c r="F39">
        <v>0</v>
      </c>
      <c r="G39">
        <v>0</v>
      </c>
    </row>
    <row r="40" spans="1:7" ht="15" x14ac:dyDescent="0.25">
      <c r="A40" s="271" t="s">
        <v>92</v>
      </c>
      <c r="B40">
        <v>0</v>
      </c>
      <c r="C40">
        <v>0</v>
      </c>
      <c r="D40">
        <v>66</v>
      </c>
      <c r="E40">
        <v>0</v>
      </c>
      <c r="F40">
        <v>0</v>
      </c>
      <c r="G40">
        <v>0</v>
      </c>
    </row>
    <row r="41" spans="1:7" ht="15" x14ac:dyDescent="0.25">
      <c r="A41" s="271" t="s">
        <v>175</v>
      </c>
      <c r="B41">
        <v>0</v>
      </c>
      <c r="C41">
        <v>0</v>
      </c>
      <c r="D41">
        <v>46.6</v>
      </c>
      <c r="E41">
        <v>0</v>
      </c>
      <c r="F41">
        <v>0</v>
      </c>
      <c r="G41">
        <v>0</v>
      </c>
    </row>
    <row r="42" spans="1:7" ht="15" x14ac:dyDescent="0.25">
      <c r="A42" s="271" t="s">
        <v>93</v>
      </c>
      <c r="B42">
        <v>0</v>
      </c>
      <c r="C42">
        <v>0</v>
      </c>
      <c r="D42">
        <v>31.9</v>
      </c>
      <c r="E42">
        <v>0</v>
      </c>
      <c r="F42">
        <v>0</v>
      </c>
      <c r="G42">
        <v>0</v>
      </c>
    </row>
    <row r="43" spans="1:7" ht="15" x14ac:dyDescent="0.25">
      <c r="A43" s="271" t="s">
        <v>95</v>
      </c>
      <c r="B43">
        <v>0</v>
      </c>
      <c r="C43">
        <v>0</v>
      </c>
      <c r="D43">
        <v>2.7</v>
      </c>
      <c r="E43">
        <v>13.2</v>
      </c>
      <c r="F43">
        <v>0</v>
      </c>
      <c r="G43">
        <v>0</v>
      </c>
    </row>
    <row r="44" spans="1:7" ht="15" x14ac:dyDescent="0.25">
      <c r="A44" s="271" t="s">
        <v>96</v>
      </c>
      <c r="B44">
        <v>69</v>
      </c>
      <c r="C44">
        <v>617</v>
      </c>
      <c r="D44">
        <v>515.29999999999995</v>
      </c>
      <c r="E44">
        <v>789</v>
      </c>
      <c r="F44">
        <v>0</v>
      </c>
      <c r="G44">
        <v>0</v>
      </c>
    </row>
    <row r="45" spans="1:7" ht="15" x14ac:dyDescent="0.25">
      <c r="A45" s="271" t="s">
        <v>97</v>
      </c>
      <c r="B45">
        <v>0</v>
      </c>
      <c r="C45">
        <v>0</v>
      </c>
      <c r="D45">
        <v>27.4</v>
      </c>
      <c r="E45">
        <v>10.5</v>
      </c>
      <c r="F45">
        <v>0</v>
      </c>
      <c r="G45">
        <v>0</v>
      </c>
    </row>
    <row r="46" spans="1:7" ht="15" x14ac:dyDescent="0.25">
      <c r="A46" s="271" t="s">
        <v>69</v>
      </c>
    </row>
    <row r="47" spans="1:7" ht="15" x14ac:dyDescent="0.25">
      <c r="A47" s="271" t="s">
        <v>98</v>
      </c>
      <c r="B47">
        <v>1136.3</v>
      </c>
      <c r="C47">
        <v>1170.4000000000001</v>
      </c>
      <c r="D47">
        <v>3507.4</v>
      </c>
      <c r="E47">
        <v>2988.4</v>
      </c>
      <c r="F47">
        <v>23.7</v>
      </c>
      <c r="G47">
        <v>0</v>
      </c>
    </row>
    <row r="48" spans="1:7" ht="15" x14ac:dyDescent="0.25">
      <c r="A48" s="271" t="s">
        <v>99</v>
      </c>
      <c r="B48">
        <v>6.9</v>
      </c>
      <c r="C48">
        <v>1</v>
      </c>
      <c r="D48">
        <v>8.6999999999999993</v>
      </c>
      <c r="E48">
        <v>5.5</v>
      </c>
      <c r="F48">
        <v>0</v>
      </c>
      <c r="G48">
        <v>0</v>
      </c>
    </row>
    <row r="49" spans="1:7" ht="15" x14ac:dyDescent="0.25">
      <c r="A49" s="271" t="s">
        <v>100</v>
      </c>
      <c r="B49">
        <v>5.4</v>
      </c>
      <c r="C49">
        <v>5.5</v>
      </c>
      <c r="D49">
        <v>11</v>
      </c>
      <c r="E49">
        <v>4</v>
      </c>
      <c r="F49">
        <v>0</v>
      </c>
      <c r="G49">
        <v>0</v>
      </c>
    </row>
    <row r="50" spans="1:7" ht="15" x14ac:dyDescent="0.25">
      <c r="A50" s="271" t="s">
        <v>101</v>
      </c>
      <c r="B50">
        <v>0</v>
      </c>
      <c r="C50">
        <v>30.5</v>
      </c>
      <c r="D50">
        <v>282.10000000000002</v>
      </c>
      <c r="E50">
        <v>49.5</v>
      </c>
      <c r="F50">
        <v>0</v>
      </c>
      <c r="G50">
        <v>0</v>
      </c>
    </row>
    <row r="51" spans="1:7" ht="15" x14ac:dyDescent="0.25">
      <c r="A51" s="271" t="s">
        <v>102</v>
      </c>
      <c r="B51">
        <v>22</v>
      </c>
      <c r="C51">
        <v>16.600000000000001</v>
      </c>
      <c r="D51">
        <v>34.1</v>
      </c>
      <c r="E51">
        <v>23.7</v>
      </c>
      <c r="F51">
        <v>0</v>
      </c>
      <c r="G51">
        <v>0</v>
      </c>
    </row>
    <row r="52" spans="1:7" ht="15" x14ac:dyDescent="0.25">
      <c r="A52" s="271" t="s">
        <v>103</v>
      </c>
      <c r="B52">
        <v>1.6</v>
      </c>
      <c r="C52">
        <v>8</v>
      </c>
      <c r="D52">
        <v>6</v>
      </c>
      <c r="E52">
        <v>21.8</v>
      </c>
      <c r="F52">
        <v>0</v>
      </c>
      <c r="G52">
        <v>0</v>
      </c>
    </row>
    <row r="53" spans="1:7" ht="15" x14ac:dyDescent="0.25">
      <c r="A53" s="271" t="s">
        <v>104</v>
      </c>
      <c r="B53">
        <v>0</v>
      </c>
      <c r="C53">
        <v>21.5</v>
      </c>
      <c r="D53">
        <v>214.2</v>
      </c>
      <c r="E53">
        <v>21.1</v>
      </c>
      <c r="F53">
        <v>0</v>
      </c>
      <c r="G53">
        <v>0</v>
      </c>
    </row>
    <row r="54" spans="1:7" ht="15" x14ac:dyDescent="0.25">
      <c r="A54" s="271" t="s">
        <v>105</v>
      </c>
      <c r="B54">
        <v>69.099999999999994</v>
      </c>
      <c r="C54">
        <v>123.5</v>
      </c>
      <c r="D54">
        <v>336.1</v>
      </c>
      <c r="E54">
        <v>240.1</v>
      </c>
      <c r="F54">
        <v>0</v>
      </c>
      <c r="G54">
        <v>0</v>
      </c>
    </row>
    <row r="55" spans="1:7" ht="15" x14ac:dyDescent="0.25">
      <c r="A55" s="271" t="s">
        <v>106</v>
      </c>
      <c r="B55">
        <v>65.7</v>
      </c>
      <c r="C55">
        <v>0</v>
      </c>
      <c r="D55">
        <v>152.4</v>
      </c>
      <c r="E55">
        <v>144.30000000000001</v>
      </c>
      <c r="F55">
        <v>0</v>
      </c>
      <c r="G55">
        <v>0</v>
      </c>
    </row>
    <row r="56" spans="1:7" ht="15" x14ac:dyDescent="0.25">
      <c r="A56" s="271" t="s">
        <v>107</v>
      </c>
      <c r="B56">
        <v>10</v>
      </c>
      <c r="C56">
        <v>0.4</v>
      </c>
      <c r="D56">
        <v>222.7</v>
      </c>
      <c r="E56">
        <v>96.9</v>
      </c>
      <c r="F56">
        <v>0</v>
      </c>
      <c r="G56">
        <v>0</v>
      </c>
    </row>
    <row r="57" spans="1:7" ht="15" x14ac:dyDescent="0.25">
      <c r="A57" s="271" t="s">
        <v>109</v>
      </c>
      <c r="B57">
        <v>103.3</v>
      </c>
      <c r="C57">
        <v>40.1</v>
      </c>
      <c r="D57">
        <v>201.5</v>
      </c>
      <c r="E57">
        <v>131.19999999999999</v>
      </c>
      <c r="F57">
        <v>0</v>
      </c>
      <c r="G57">
        <v>0</v>
      </c>
    </row>
    <row r="58" spans="1:7" ht="15" x14ac:dyDescent="0.25">
      <c r="A58" s="271" t="s">
        <v>110</v>
      </c>
      <c r="B58">
        <v>0</v>
      </c>
      <c r="C58">
        <v>0</v>
      </c>
      <c r="D58">
        <v>7.6</v>
      </c>
      <c r="E58">
        <v>13.4</v>
      </c>
      <c r="F58">
        <v>0</v>
      </c>
      <c r="G58">
        <v>0</v>
      </c>
    </row>
    <row r="59" spans="1:7" ht="15" x14ac:dyDescent="0.25">
      <c r="A59" s="271" t="s">
        <v>111</v>
      </c>
      <c r="B59">
        <v>0</v>
      </c>
      <c r="C59">
        <v>0</v>
      </c>
      <c r="D59">
        <v>7.1</v>
      </c>
      <c r="E59">
        <v>76.8</v>
      </c>
      <c r="F59">
        <v>0</v>
      </c>
      <c r="G59">
        <v>0</v>
      </c>
    </row>
    <row r="60" spans="1:7" ht="15" x14ac:dyDescent="0.25">
      <c r="A60" s="271" t="s">
        <v>112</v>
      </c>
      <c r="B60">
        <v>97.3</v>
      </c>
      <c r="C60">
        <v>88.5</v>
      </c>
      <c r="D60">
        <v>129.4</v>
      </c>
      <c r="E60">
        <v>96.1</v>
      </c>
      <c r="F60">
        <v>0</v>
      </c>
      <c r="G60">
        <v>0</v>
      </c>
    </row>
    <row r="61" spans="1:7" ht="15" x14ac:dyDescent="0.25">
      <c r="A61" s="271" t="s">
        <v>113</v>
      </c>
      <c r="B61">
        <v>44</v>
      </c>
      <c r="C61">
        <v>42</v>
      </c>
      <c r="D61">
        <v>65.7</v>
      </c>
      <c r="E61">
        <v>61.6</v>
      </c>
      <c r="F61">
        <v>0</v>
      </c>
      <c r="G61">
        <v>0</v>
      </c>
    </row>
    <row r="62" spans="1:7" ht="15" x14ac:dyDescent="0.25">
      <c r="A62" s="271" t="s">
        <v>114</v>
      </c>
      <c r="B62">
        <v>3.6</v>
      </c>
      <c r="C62">
        <v>15</v>
      </c>
      <c r="D62">
        <v>17.2</v>
      </c>
      <c r="E62">
        <v>18.2</v>
      </c>
      <c r="F62">
        <v>0</v>
      </c>
      <c r="G62">
        <v>0</v>
      </c>
    </row>
    <row r="63" spans="1:7" ht="15" x14ac:dyDescent="0.25">
      <c r="A63" s="271" t="s">
        <v>115</v>
      </c>
      <c r="B63">
        <v>604.70000000000005</v>
      </c>
      <c r="C63">
        <v>622.1</v>
      </c>
      <c r="D63">
        <v>1415.4</v>
      </c>
      <c r="E63">
        <v>1491</v>
      </c>
      <c r="F63">
        <v>1.7</v>
      </c>
      <c r="G63">
        <v>0</v>
      </c>
    </row>
    <row r="64" spans="1:7" ht="15" x14ac:dyDescent="0.25">
      <c r="A64" s="271" t="s">
        <v>117</v>
      </c>
      <c r="B64">
        <v>0</v>
      </c>
      <c r="C64">
        <v>3</v>
      </c>
      <c r="D64">
        <v>24.8</v>
      </c>
      <c r="E64">
        <v>38.700000000000003</v>
      </c>
      <c r="F64">
        <v>0</v>
      </c>
      <c r="G64">
        <v>0</v>
      </c>
    </row>
    <row r="65" spans="1:7" ht="15" x14ac:dyDescent="0.25">
      <c r="A65" s="271" t="s">
        <v>118</v>
      </c>
      <c r="B65">
        <v>82.2</v>
      </c>
      <c r="C65">
        <v>44.8</v>
      </c>
      <c r="D65">
        <v>66.5</v>
      </c>
      <c r="E65">
        <v>23.2</v>
      </c>
      <c r="F65">
        <v>22</v>
      </c>
      <c r="G65">
        <v>0</v>
      </c>
    </row>
    <row r="66" spans="1:7" ht="15" x14ac:dyDescent="0.25">
      <c r="A66" s="271" t="s">
        <v>119</v>
      </c>
      <c r="B66">
        <v>20.5</v>
      </c>
      <c r="C66">
        <v>37.799999999999997</v>
      </c>
      <c r="D66">
        <v>84.6</v>
      </c>
      <c r="E66">
        <v>135.69999999999999</v>
      </c>
      <c r="F66">
        <v>0</v>
      </c>
      <c r="G66">
        <v>0</v>
      </c>
    </row>
    <row r="67" spans="1:7" ht="15" x14ac:dyDescent="0.25">
      <c r="A67" s="271" t="s">
        <v>120</v>
      </c>
      <c r="B67">
        <v>0</v>
      </c>
      <c r="C67">
        <v>52.3</v>
      </c>
      <c r="D67">
        <v>85.5</v>
      </c>
      <c r="E67">
        <v>82.5</v>
      </c>
      <c r="F67">
        <v>0</v>
      </c>
      <c r="G67">
        <v>0</v>
      </c>
    </row>
    <row r="68" spans="1:7" ht="15" x14ac:dyDescent="0.25">
      <c r="A68" s="271" t="s">
        <v>121</v>
      </c>
      <c r="B68">
        <v>0</v>
      </c>
      <c r="C68">
        <v>10.7</v>
      </c>
      <c r="D68">
        <v>45.5</v>
      </c>
      <c r="E68">
        <v>47.2</v>
      </c>
      <c r="F68">
        <v>0</v>
      </c>
      <c r="G68">
        <v>0</v>
      </c>
    </row>
    <row r="69" spans="1:7" ht="15" x14ac:dyDescent="0.25">
      <c r="A69" s="271" t="s">
        <v>122</v>
      </c>
      <c r="B69">
        <v>0</v>
      </c>
      <c r="C69">
        <v>7.1</v>
      </c>
      <c r="D69">
        <v>89.4</v>
      </c>
      <c r="E69">
        <v>166.2</v>
      </c>
      <c r="F69">
        <v>0</v>
      </c>
      <c r="G69">
        <v>0</v>
      </c>
    </row>
    <row r="70" spans="1:7" ht="15" x14ac:dyDescent="0.25">
      <c r="A70" s="271" t="s">
        <v>65</v>
      </c>
      <c r="B70" t="s">
        <v>67</v>
      </c>
      <c r="C70" t="s">
        <v>68</v>
      </c>
      <c r="D70" t="s">
        <v>66</v>
      </c>
      <c r="E70" t="s">
        <v>68</v>
      </c>
      <c r="F70" t="s">
        <v>197</v>
      </c>
      <c r="G70" t="s">
        <v>67</v>
      </c>
    </row>
    <row r="71" spans="1:7" ht="15" x14ac:dyDescent="0.25">
      <c r="A71" s="271" t="s">
        <v>123</v>
      </c>
      <c r="B71">
        <v>2493.3000000000002</v>
      </c>
      <c r="C71">
        <v>3237.9</v>
      </c>
      <c r="D71">
        <v>8560.2000000000007</v>
      </c>
      <c r="E71">
        <v>8371.7000000000007</v>
      </c>
      <c r="F71">
        <v>24</v>
      </c>
      <c r="G71">
        <v>0</v>
      </c>
    </row>
    <row r="72" spans="1:7" ht="15" x14ac:dyDescent="0.25">
      <c r="A72" s="271" t="s">
        <v>124</v>
      </c>
      <c r="B72">
        <v>236.7</v>
      </c>
      <c r="C72">
        <v>728.3</v>
      </c>
      <c r="D72">
        <v>0</v>
      </c>
      <c r="E72">
        <v>0</v>
      </c>
      <c r="F72">
        <v>0</v>
      </c>
      <c r="G72">
        <v>0</v>
      </c>
    </row>
    <row r="73" spans="1:7" ht="15" x14ac:dyDescent="0.25">
      <c r="A73" s="271" t="s">
        <v>65</v>
      </c>
      <c r="B73" t="s">
        <v>67</v>
      </c>
      <c r="C73" t="s">
        <v>68</v>
      </c>
      <c r="D73" t="s">
        <v>66</v>
      </c>
      <c r="E73" t="s">
        <v>68</v>
      </c>
      <c r="F73" t="s">
        <v>197</v>
      </c>
      <c r="G73" t="s">
        <v>67</v>
      </c>
    </row>
    <row r="74" spans="1:7" ht="15" x14ac:dyDescent="0.25">
      <c r="A74" s="271" t="s">
        <v>125</v>
      </c>
      <c r="B74">
        <v>2730</v>
      </c>
      <c r="C74">
        <v>3966.2</v>
      </c>
      <c r="D74">
        <v>8560.2000000000007</v>
      </c>
      <c r="E74">
        <v>8371.7000000000007</v>
      </c>
      <c r="F74">
        <v>24</v>
      </c>
      <c r="G74">
        <v>0</v>
      </c>
    </row>
    <row r="75" spans="1:7" ht="15" x14ac:dyDescent="0.25">
      <c r="A75" s="271" t="s">
        <v>126</v>
      </c>
      <c r="B75" t="s">
        <v>45</v>
      </c>
      <c r="C75" t="s">
        <v>45</v>
      </c>
      <c r="D75">
        <v>0</v>
      </c>
      <c r="E75">
        <v>0</v>
      </c>
      <c r="F75" t="s">
        <v>45</v>
      </c>
      <c r="G75" t="s">
        <v>45</v>
      </c>
    </row>
    <row r="76" spans="1:7" ht="15" x14ac:dyDescent="0.25">
      <c r="A76" s="271" t="s">
        <v>127</v>
      </c>
      <c r="B76">
        <v>0</v>
      </c>
      <c r="C76">
        <v>0</v>
      </c>
      <c r="D76" t="s">
        <v>45</v>
      </c>
      <c r="E76" t="s">
        <v>45</v>
      </c>
      <c r="F76">
        <v>0</v>
      </c>
      <c r="G76">
        <v>0</v>
      </c>
    </row>
    <row r="77" spans="1:7" ht="15" x14ac:dyDescent="0.25">
      <c r="A77" s="271" t="s">
        <v>65</v>
      </c>
      <c r="B77" t="s">
        <v>67</v>
      </c>
      <c r="C77" t="s">
        <v>68</v>
      </c>
      <c r="D77" t="s">
        <v>66</v>
      </c>
      <c r="E77" t="s">
        <v>68</v>
      </c>
      <c r="F77" t="s">
        <v>197</v>
      </c>
      <c r="G77" t="s">
        <v>67</v>
      </c>
    </row>
  </sheetData>
  <pageMargins left="0.7" right="0.7" top="0.75" bottom="0.75" header="0.3" footer="0.3"/>
  <pageSetup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FE66C-938D-4E81-92E5-E5B12D0B0F59}">
  <dimension ref="A1:G76"/>
  <sheetViews>
    <sheetView topLeftCell="A10" workbookViewId="0">
      <selection activeCell="B1" sqref="B1"/>
    </sheetView>
  </sheetViews>
  <sheetFormatPr defaultRowHeight="13.2" x14ac:dyDescent="0.25"/>
  <cols>
    <col min="1" max="1" width="26.109375" customWidth="1"/>
    <col min="2" max="2" width="11.33203125" customWidth="1"/>
    <col min="4" max="4" width="11.5546875" customWidth="1"/>
    <col min="5" max="5" width="11.33203125" customWidth="1"/>
    <col min="6" max="6" width="12.441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386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73.5</v>
      </c>
      <c r="C12">
        <v>20</v>
      </c>
      <c r="D12">
        <v>189</v>
      </c>
      <c r="E12">
        <v>127.8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71</v>
      </c>
      <c r="B14">
        <v>73.5</v>
      </c>
      <c r="C14">
        <v>20</v>
      </c>
      <c r="D14">
        <v>157.69999999999999</v>
      </c>
      <c r="E14">
        <v>118.3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22</v>
      </c>
      <c r="E15">
        <v>0</v>
      </c>
      <c r="F15">
        <v>0</v>
      </c>
      <c r="G15">
        <v>0</v>
      </c>
    </row>
    <row r="16" spans="1:7" ht="15" x14ac:dyDescent="0.25">
      <c r="A16" s="173" t="s">
        <v>166</v>
      </c>
      <c r="B16">
        <v>0</v>
      </c>
      <c r="C16">
        <v>0</v>
      </c>
      <c r="D16">
        <v>9.4</v>
      </c>
      <c r="E16">
        <v>0</v>
      </c>
      <c r="F16">
        <v>0</v>
      </c>
      <c r="G16">
        <v>0</v>
      </c>
    </row>
    <row r="17" spans="1:7" ht="15" x14ac:dyDescent="0.25">
      <c r="A17" s="173" t="s">
        <v>69</v>
      </c>
    </row>
    <row r="18" spans="1:7" ht="15" x14ac:dyDescent="0.25">
      <c r="A18" s="173" t="s">
        <v>74</v>
      </c>
      <c r="B18">
        <v>367.3</v>
      </c>
      <c r="C18">
        <v>170.5</v>
      </c>
      <c r="D18">
        <v>775</v>
      </c>
      <c r="E18">
        <v>1008.6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75</v>
      </c>
      <c r="B20">
        <v>154.9</v>
      </c>
      <c r="C20">
        <v>164</v>
      </c>
      <c r="D20">
        <v>261.39999999999998</v>
      </c>
      <c r="E20">
        <v>334.8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76</v>
      </c>
      <c r="B22">
        <v>1.1000000000000001</v>
      </c>
      <c r="C22">
        <v>4.8</v>
      </c>
      <c r="D22">
        <v>615.1</v>
      </c>
      <c r="E22">
        <v>843.4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77</v>
      </c>
      <c r="B24">
        <v>789.4</v>
      </c>
      <c r="C24">
        <v>996.7</v>
      </c>
      <c r="D24">
        <v>2408.3000000000002</v>
      </c>
      <c r="E24">
        <v>2202.6</v>
      </c>
      <c r="F24">
        <v>0.3</v>
      </c>
      <c r="G24">
        <v>0</v>
      </c>
    </row>
    <row r="25" spans="1:7" ht="15" x14ac:dyDescent="0.25">
      <c r="A25" s="173" t="s">
        <v>78</v>
      </c>
      <c r="B25">
        <v>2</v>
      </c>
      <c r="C25">
        <v>0</v>
      </c>
      <c r="D25">
        <v>0</v>
      </c>
      <c r="E25">
        <v>0</v>
      </c>
      <c r="F25">
        <v>0</v>
      </c>
      <c r="G25">
        <v>0</v>
      </c>
    </row>
    <row r="26" spans="1:7" ht="15" x14ac:dyDescent="0.25">
      <c r="A26" s="173" t="s">
        <v>79</v>
      </c>
      <c r="B26">
        <v>0.6</v>
      </c>
      <c r="C26">
        <v>0.9</v>
      </c>
      <c r="D26">
        <v>1.1000000000000001</v>
      </c>
      <c r="E26">
        <v>0.7</v>
      </c>
      <c r="F26">
        <v>0</v>
      </c>
      <c r="G26">
        <v>0</v>
      </c>
    </row>
    <row r="27" spans="1:7" ht="15" x14ac:dyDescent="0.25">
      <c r="A27" s="173" t="s">
        <v>80</v>
      </c>
      <c r="B27">
        <v>0</v>
      </c>
      <c r="C27">
        <v>59.2</v>
      </c>
      <c r="D27">
        <v>236.1</v>
      </c>
      <c r="E27">
        <v>0</v>
      </c>
      <c r="F27">
        <v>0</v>
      </c>
      <c r="G27">
        <v>0</v>
      </c>
    </row>
    <row r="28" spans="1:7" ht="15" x14ac:dyDescent="0.25">
      <c r="A28" s="173" t="s">
        <v>173</v>
      </c>
      <c r="B28">
        <v>0</v>
      </c>
      <c r="C28">
        <v>0</v>
      </c>
      <c r="D28">
        <v>105</v>
      </c>
      <c r="E28">
        <v>0</v>
      </c>
      <c r="F28">
        <v>0</v>
      </c>
      <c r="G28">
        <v>0</v>
      </c>
    </row>
    <row r="29" spans="1:7" ht="15" x14ac:dyDescent="0.25">
      <c r="A29" s="173" t="s">
        <v>81</v>
      </c>
      <c r="B29">
        <v>137.1</v>
      </c>
      <c r="C29">
        <v>223.9</v>
      </c>
      <c r="D29">
        <v>482.1</v>
      </c>
      <c r="E29">
        <v>521.9</v>
      </c>
      <c r="F29">
        <v>0.3</v>
      </c>
      <c r="G29">
        <v>0</v>
      </c>
    </row>
    <row r="30" spans="1:7" ht="15" x14ac:dyDescent="0.25">
      <c r="A30" s="173" t="s">
        <v>82</v>
      </c>
      <c r="B30">
        <v>3</v>
      </c>
      <c r="C30">
        <v>5.5</v>
      </c>
      <c r="D30">
        <v>35.799999999999997</v>
      </c>
      <c r="E30">
        <v>67.2</v>
      </c>
      <c r="F30">
        <v>0</v>
      </c>
      <c r="G30">
        <v>0</v>
      </c>
    </row>
    <row r="31" spans="1:7" ht="15" x14ac:dyDescent="0.25">
      <c r="A31" s="173" t="s">
        <v>83</v>
      </c>
      <c r="B31">
        <v>474.5</v>
      </c>
      <c r="C31">
        <v>546</v>
      </c>
      <c r="D31">
        <v>1009.9</v>
      </c>
      <c r="E31">
        <v>1333.6</v>
      </c>
      <c r="F31">
        <v>0</v>
      </c>
      <c r="G31">
        <v>0</v>
      </c>
    </row>
    <row r="32" spans="1:7" ht="15" x14ac:dyDescent="0.25">
      <c r="A32" s="173" t="s">
        <v>85</v>
      </c>
      <c r="B32">
        <v>0</v>
      </c>
      <c r="C32">
        <v>0</v>
      </c>
      <c r="D32">
        <v>22.3</v>
      </c>
      <c r="E32">
        <v>18.899999999999999</v>
      </c>
      <c r="F32">
        <v>0</v>
      </c>
      <c r="G32">
        <v>0</v>
      </c>
    </row>
    <row r="33" spans="1:7" ht="15" x14ac:dyDescent="0.25">
      <c r="A33" s="173" t="s">
        <v>86</v>
      </c>
      <c r="B33">
        <v>161.6</v>
      </c>
      <c r="C33">
        <v>144.5</v>
      </c>
      <c r="D33">
        <v>182.4</v>
      </c>
      <c r="E33">
        <v>174.6</v>
      </c>
      <c r="F33">
        <v>0</v>
      </c>
      <c r="G33">
        <v>0</v>
      </c>
    </row>
    <row r="34" spans="1:7" ht="15" x14ac:dyDescent="0.25">
      <c r="A34" s="173" t="s">
        <v>87</v>
      </c>
      <c r="B34">
        <v>0</v>
      </c>
      <c r="C34">
        <v>0</v>
      </c>
      <c r="D34">
        <v>0</v>
      </c>
      <c r="E34">
        <v>44</v>
      </c>
      <c r="F34">
        <v>0</v>
      </c>
      <c r="G34">
        <v>0</v>
      </c>
    </row>
    <row r="35" spans="1:7" ht="15" x14ac:dyDescent="0.25">
      <c r="A35" s="173" t="s">
        <v>88</v>
      </c>
      <c r="B35">
        <v>10.5</v>
      </c>
      <c r="C35">
        <v>16.7</v>
      </c>
      <c r="D35">
        <v>176.1</v>
      </c>
      <c r="E35">
        <v>41.7</v>
      </c>
      <c r="F35">
        <v>0</v>
      </c>
      <c r="G35">
        <v>0</v>
      </c>
    </row>
    <row r="36" spans="1:7" ht="15" x14ac:dyDescent="0.25">
      <c r="A36" s="173" t="s">
        <v>89</v>
      </c>
      <c r="B36">
        <v>0</v>
      </c>
      <c r="C36">
        <v>0</v>
      </c>
      <c r="D36">
        <v>157.5</v>
      </c>
      <c r="E36">
        <v>0</v>
      </c>
      <c r="F36">
        <v>0</v>
      </c>
      <c r="G36">
        <v>0</v>
      </c>
    </row>
    <row r="37" spans="1:7" ht="15" x14ac:dyDescent="0.25">
      <c r="A37" s="173" t="s">
        <v>69</v>
      </c>
    </row>
    <row r="38" spans="1:7" ht="15" x14ac:dyDescent="0.25">
      <c r="A38" s="173" t="s">
        <v>90</v>
      </c>
      <c r="B38">
        <v>33</v>
      </c>
      <c r="C38">
        <v>519</v>
      </c>
      <c r="D38">
        <v>676.3</v>
      </c>
      <c r="E38">
        <v>812.7</v>
      </c>
      <c r="F38">
        <v>0</v>
      </c>
      <c r="G38">
        <v>0</v>
      </c>
    </row>
    <row r="39" spans="1:7" ht="15" x14ac:dyDescent="0.25">
      <c r="A39" s="173" t="s">
        <v>92</v>
      </c>
      <c r="B39">
        <v>0</v>
      </c>
      <c r="C39">
        <v>0</v>
      </c>
      <c r="D39">
        <v>66</v>
      </c>
      <c r="E39">
        <v>0</v>
      </c>
      <c r="F39">
        <v>0</v>
      </c>
      <c r="G39">
        <v>0</v>
      </c>
    </row>
    <row r="40" spans="1:7" ht="15" x14ac:dyDescent="0.25">
      <c r="A40" s="173" t="s">
        <v>175</v>
      </c>
      <c r="B40">
        <v>0</v>
      </c>
      <c r="C40">
        <v>0</v>
      </c>
      <c r="D40">
        <v>46.6</v>
      </c>
      <c r="E40">
        <v>0</v>
      </c>
      <c r="F40">
        <v>0</v>
      </c>
      <c r="G40">
        <v>0</v>
      </c>
    </row>
    <row r="41" spans="1:7" ht="15" x14ac:dyDescent="0.25">
      <c r="A41" s="173" t="s">
        <v>93</v>
      </c>
      <c r="B41">
        <v>0</v>
      </c>
      <c r="C41">
        <v>0</v>
      </c>
      <c r="D41">
        <v>31.9</v>
      </c>
      <c r="E41">
        <v>0</v>
      </c>
      <c r="F41">
        <v>0</v>
      </c>
      <c r="G41">
        <v>0</v>
      </c>
    </row>
    <row r="42" spans="1:7" ht="15" x14ac:dyDescent="0.25">
      <c r="A42" s="173" t="s">
        <v>95</v>
      </c>
      <c r="B42">
        <v>0</v>
      </c>
      <c r="C42">
        <v>0</v>
      </c>
      <c r="D42">
        <v>0</v>
      </c>
      <c r="E42">
        <v>13.2</v>
      </c>
      <c r="F42">
        <v>0</v>
      </c>
      <c r="G42">
        <v>0</v>
      </c>
    </row>
    <row r="43" spans="1:7" ht="15" x14ac:dyDescent="0.25">
      <c r="A43" s="173" t="s">
        <v>96</v>
      </c>
      <c r="B43">
        <v>33</v>
      </c>
      <c r="C43">
        <v>519</v>
      </c>
      <c r="D43">
        <v>515.29999999999995</v>
      </c>
      <c r="E43">
        <v>789</v>
      </c>
      <c r="F43">
        <v>0</v>
      </c>
      <c r="G43">
        <v>0</v>
      </c>
    </row>
    <row r="44" spans="1:7" ht="15" x14ac:dyDescent="0.25">
      <c r="A44" s="173" t="s">
        <v>97</v>
      </c>
      <c r="B44">
        <v>0</v>
      </c>
      <c r="C44">
        <v>0</v>
      </c>
      <c r="D44">
        <v>16.5</v>
      </c>
      <c r="E44">
        <v>10.5</v>
      </c>
      <c r="F44">
        <v>0</v>
      </c>
      <c r="G44">
        <v>0</v>
      </c>
    </row>
    <row r="45" spans="1:7" ht="15" x14ac:dyDescent="0.25">
      <c r="A45" s="173" t="s">
        <v>69</v>
      </c>
    </row>
    <row r="46" spans="1:7" ht="15" x14ac:dyDescent="0.25">
      <c r="A46" s="173" t="s">
        <v>98</v>
      </c>
      <c r="B46">
        <v>1143.2</v>
      </c>
      <c r="C46">
        <v>1124.7</v>
      </c>
      <c r="D46">
        <v>3392.6</v>
      </c>
      <c r="E46">
        <v>2881.6</v>
      </c>
      <c r="F46">
        <v>1.7</v>
      </c>
      <c r="G46">
        <v>0</v>
      </c>
    </row>
    <row r="47" spans="1:7" ht="15" x14ac:dyDescent="0.25">
      <c r="A47" s="173" t="s">
        <v>99</v>
      </c>
      <c r="B47">
        <v>6.9</v>
      </c>
      <c r="C47">
        <v>1</v>
      </c>
      <c r="D47">
        <v>8.6999999999999993</v>
      </c>
      <c r="E47">
        <v>5.5</v>
      </c>
      <c r="F47">
        <v>0</v>
      </c>
      <c r="G47">
        <v>0</v>
      </c>
    </row>
    <row r="48" spans="1:7" ht="15" x14ac:dyDescent="0.25">
      <c r="A48" s="173" t="s">
        <v>100</v>
      </c>
      <c r="B48">
        <v>5.4</v>
      </c>
      <c r="C48">
        <v>5.5</v>
      </c>
      <c r="D48">
        <v>11</v>
      </c>
      <c r="E48">
        <v>4</v>
      </c>
      <c r="F48">
        <v>0</v>
      </c>
      <c r="G48">
        <v>0</v>
      </c>
    </row>
    <row r="49" spans="1:7" ht="15" x14ac:dyDescent="0.25">
      <c r="A49" s="173" t="s">
        <v>101</v>
      </c>
      <c r="B49">
        <v>0</v>
      </c>
      <c r="C49">
        <v>30.5</v>
      </c>
      <c r="D49">
        <v>282.10000000000002</v>
      </c>
      <c r="E49">
        <v>49.5</v>
      </c>
      <c r="F49">
        <v>0</v>
      </c>
      <c r="G49">
        <v>0</v>
      </c>
    </row>
    <row r="50" spans="1:7" ht="15" x14ac:dyDescent="0.25">
      <c r="A50" s="173" t="s">
        <v>102</v>
      </c>
      <c r="B50">
        <v>14</v>
      </c>
      <c r="C50">
        <v>8.6</v>
      </c>
      <c r="D50">
        <v>34.1</v>
      </c>
      <c r="E50">
        <v>23.7</v>
      </c>
      <c r="F50">
        <v>0</v>
      </c>
      <c r="G50">
        <v>0</v>
      </c>
    </row>
    <row r="51" spans="1:7" ht="15" x14ac:dyDescent="0.25">
      <c r="A51" s="173" t="s">
        <v>103</v>
      </c>
      <c r="B51">
        <v>1.7</v>
      </c>
      <c r="C51">
        <v>8.1</v>
      </c>
      <c r="D51">
        <v>6</v>
      </c>
      <c r="E51">
        <v>21.7</v>
      </c>
      <c r="F51">
        <v>0</v>
      </c>
      <c r="G51">
        <v>0</v>
      </c>
    </row>
    <row r="52" spans="1:7" ht="15" x14ac:dyDescent="0.25">
      <c r="A52" s="173" t="s">
        <v>104</v>
      </c>
      <c r="B52">
        <v>0</v>
      </c>
      <c r="C52">
        <v>21.5</v>
      </c>
      <c r="D52">
        <v>214.2</v>
      </c>
      <c r="E52">
        <v>21.1</v>
      </c>
      <c r="F52">
        <v>0</v>
      </c>
      <c r="G52">
        <v>0</v>
      </c>
    </row>
    <row r="53" spans="1:7" ht="15" x14ac:dyDescent="0.25">
      <c r="A53" s="173" t="s">
        <v>105</v>
      </c>
      <c r="B53">
        <v>50.4</v>
      </c>
      <c r="C53">
        <v>79.5</v>
      </c>
      <c r="D53">
        <v>336.1</v>
      </c>
      <c r="E53">
        <v>208</v>
      </c>
      <c r="F53">
        <v>0</v>
      </c>
      <c r="G53">
        <v>0</v>
      </c>
    </row>
    <row r="54" spans="1:7" ht="15" x14ac:dyDescent="0.25">
      <c r="A54" s="173" t="s">
        <v>106</v>
      </c>
      <c r="B54">
        <v>65.7</v>
      </c>
      <c r="C54">
        <v>0</v>
      </c>
      <c r="D54">
        <v>152.4</v>
      </c>
      <c r="E54">
        <v>144.30000000000001</v>
      </c>
      <c r="F54">
        <v>0</v>
      </c>
      <c r="G54">
        <v>0</v>
      </c>
    </row>
    <row r="55" spans="1:7" ht="15" x14ac:dyDescent="0.25">
      <c r="A55" s="173" t="s">
        <v>107</v>
      </c>
      <c r="B55">
        <v>40</v>
      </c>
      <c r="C55">
        <v>0.4</v>
      </c>
      <c r="D55">
        <v>189.7</v>
      </c>
      <c r="E55">
        <v>96.9</v>
      </c>
      <c r="F55">
        <v>0</v>
      </c>
      <c r="G55">
        <v>0</v>
      </c>
    </row>
    <row r="56" spans="1:7" ht="15" x14ac:dyDescent="0.25">
      <c r="A56" s="173" t="s">
        <v>109</v>
      </c>
      <c r="B56">
        <v>103.3</v>
      </c>
      <c r="C56">
        <v>8</v>
      </c>
      <c r="D56">
        <v>201.5</v>
      </c>
      <c r="E56">
        <v>131.19999999999999</v>
      </c>
      <c r="F56">
        <v>0</v>
      </c>
      <c r="G56">
        <v>0</v>
      </c>
    </row>
    <row r="57" spans="1:7" ht="15" x14ac:dyDescent="0.25">
      <c r="A57" s="173" t="s">
        <v>110</v>
      </c>
      <c r="B57">
        <v>0</v>
      </c>
      <c r="C57">
        <v>0</v>
      </c>
      <c r="D57">
        <v>7.6</v>
      </c>
      <c r="E57">
        <v>13.4</v>
      </c>
      <c r="F57">
        <v>0</v>
      </c>
      <c r="G57">
        <v>0</v>
      </c>
    </row>
    <row r="58" spans="1:7" ht="15" x14ac:dyDescent="0.25">
      <c r="A58" s="173" t="s">
        <v>111</v>
      </c>
      <c r="B58">
        <v>0</v>
      </c>
      <c r="C58">
        <v>0</v>
      </c>
      <c r="D58">
        <v>7.1</v>
      </c>
      <c r="E58">
        <v>76.8</v>
      </c>
      <c r="F58">
        <v>0</v>
      </c>
      <c r="G58">
        <v>0</v>
      </c>
    </row>
    <row r="59" spans="1:7" ht="15" x14ac:dyDescent="0.25">
      <c r="A59" s="173" t="s">
        <v>112</v>
      </c>
      <c r="B59">
        <v>125.5</v>
      </c>
      <c r="C59">
        <v>88.5</v>
      </c>
      <c r="D59">
        <v>101.9</v>
      </c>
      <c r="E59">
        <v>96.1</v>
      </c>
      <c r="F59">
        <v>0</v>
      </c>
      <c r="G59">
        <v>0</v>
      </c>
    </row>
    <row r="60" spans="1:7" ht="15" x14ac:dyDescent="0.25">
      <c r="A60" s="173" t="s">
        <v>113</v>
      </c>
      <c r="B60">
        <v>44</v>
      </c>
      <c r="C60">
        <v>42</v>
      </c>
      <c r="D60">
        <v>65.7</v>
      </c>
      <c r="E60">
        <v>61.6</v>
      </c>
      <c r="F60">
        <v>0</v>
      </c>
      <c r="G60">
        <v>0</v>
      </c>
    </row>
    <row r="61" spans="1:7" ht="15" x14ac:dyDescent="0.25">
      <c r="A61" s="173" t="s">
        <v>114</v>
      </c>
      <c r="B61">
        <v>3.6</v>
      </c>
      <c r="C61">
        <v>15</v>
      </c>
      <c r="D61">
        <v>17.2</v>
      </c>
      <c r="E61">
        <v>18.2</v>
      </c>
      <c r="F61">
        <v>0</v>
      </c>
      <c r="G61">
        <v>0</v>
      </c>
    </row>
    <row r="62" spans="1:7" ht="15" x14ac:dyDescent="0.25">
      <c r="A62" s="173" t="s">
        <v>115</v>
      </c>
      <c r="B62">
        <v>538.1</v>
      </c>
      <c r="C62">
        <v>662.8</v>
      </c>
      <c r="D62">
        <v>1388.6</v>
      </c>
      <c r="E62">
        <v>1449.2</v>
      </c>
      <c r="F62">
        <v>1.7</v>
      </c>
      <c r="G62">
        <v>0</v>
      </c>
    </row>
    <row r="63" spans="1:7" ht="15" x14ac:dyDescent="0.25">
      <c r="A63" s="173" t="s">
        <v>117</v>
      </c>
      <c r="B63">
        <v>0</v>
      </c>
      <c r="C63">
        <v>2</v>
      </c>
      <c r="D63">
        <v>24.8</v>
      </c>
      <c r="E63">
        <v>38.700000000000003</v>
      </c>
      <c r="F63">
        <v>0</v>
      </c>
      <c r="G63">
        <v>0</v>
      </c>
    </row>
    <row r="64" spans="1:7" ht="15" x14ac:dyDescent="0.25">
      <c r="A64" s="173" t="s">
        <v>118</v>
      </c>
      <c r="B64">
        <v>129.69999999999999</v>
      </c>
      <c r="C64">
        <v>43.3</v>
      </c>
      <c r="D64">
        <v>39.1</v>
      </c>
      <c r="E64">
        <v>23.2</v>
      </c>
      <c r="F64">
        <v>0</v>
      </c>
      <c r="G64">
        <v>0</v>
      </c>
    </row>
    <row r="65" spans="1:7" ht="15" x14ac:dyDescent="0.25">
      <c r="A65" s="173" t="s">
        <v>119</v>
      </c>
      <c r="B65">
        <v>15</v>
      </c>
      <c r="C65">
        <v>37.799999999999997</v>
      </c>
      <c r="D65">
        <v>84.6</v>
      </c>
      <c r="E65">
        <v>135.69999999999999</v>
      </c>
      <c r="F65">
        <v>0</v>
      </c>
      <c r="G65">
        <v>0</v>
      </c>
    </row>
    <row r="66" spans="1:7" ht="15" x14ac:dyDescent="0.25">
      <c r="A66" s="173" t="s">
        <v>120</v>
      </c>
      <c r="B66">
        <v>0</v>
      </c>
      <c r="C66">
        <v>52.3</v>
      </c>
      <c r="D66">
        <v>85.5</v>
      </c>
      <c r="E66">
        <v>82.5</v>
      </c>
      <c r="F66">
        <v>0</v>
      </c>
      <c r="G66">
        <v>0</v>
      </c>
    </row>
    <row r="67" spans="1:7" ht="15" x14ac:dyDescent="0.25">
      <c r="A67" s="173" t="s">
        <v>121</v>
      </c>
      <c r="B67">
        <v>0</v>
      </c>
      <c r="C67">
        <v>10.7</v>
      </c>
      <c r="D67">
        <v>45.5</v>
      </c>
      <c r="E67">
        <v>47.2</v>
      </c>
      <c r="F67">
        <v>0</v>
      </c>
      <c r="G67">
        <v>0</v>
      </c>
    </row>
    <row r="68" spans="1:7" ht="15" x14ac:dyDescent="0.25">
      <c r="A68" s="173" t="s">
        <v>122</v>
      </c>
      <c r="B68">
        <v>0</v>
      </c>
      <c r="C68">
        <v>7.1</v>
      </c>
      <c r="D68">
        <v>89.4</v>
      </c>
      <c r="E68">
        <v>133.19999999999999</v>
      </c>
      <c r="F68">
        <v>0</v>
      </c>
      <c r="G68">
        <v>0</v>
      </c>
    </row>
    <row r="69" spans="1:7" ht="15" x14ac:dyDescent="0.25">
      <c r="A69" s="173" t="s">
        <v>65</v>
      </c>
      <c r="B69" t="s">
        <v>66</v>
      </c>
      <c r="C69" t="s">
        <v>67</v>
      </c>
      <c r="D69" t="s">
        <v>66</v>
      </c>
      <c r="E69" t="s">
        <v>66</v>
      </c>
      <c r="F69" t="s">
        <v>66</v>
      </c>
      <c r="G69" t="s">
        <v>68</v>
      </c>
    </row>
    <row r="70" spans="1:7" ht="15" x14ac:dyDescent="0.25">
      <c r="A70" s="173" t="s">
        <v>123</v>
      </c>
      <c r="B70">
        <v>2562.3000000000002</v>
      </c>
      <c r="C70">
        <v>2999.6</v>
      </c>
      <c r="D70">
        <v>8317.6</v>
      </c>
      <c r="E70">
        <v>8211.5</v>
      </c>
      <c r="F70">
        <v>2</v>
      </c>
      <c r="G70">
        <v>0</v>
      </c>
    </row>
    <row r="71" spans="1:7" ht="15" x14ac:dyDescent="0.25">
      <c r="A71" s="173" t="s">
        <v>124</v>
      </c>
      <c r="B71">
        <v>247.2</v>
      </c>
      <c r="C71">
        <v>764.4</v>
      </c>
      <c r="D71">
        <v>0</v>
      </c>
      <c r="E71">
        <v>0</v>
      </c>
      <c r="F71">
        <v>0</v>
      </c>
      <c r="G71">
        <v>0</v>
      </c>
    </row>
    <row r="72" spans="1:7" ht="15" x14ac:dyDescent="0.25">
      <c r="A72" s="173" t="s">
        <v>65</v>
      </c>
      <c r="B72" t="s">
        <v>66</v>
      </c>
      <c r="C72" t="s">
        <v>67</v>
      </c>
      <c r="D72" t="s">
        <v>66</v>
      </c>
      <c r="E72" t="s">
        <v>66</v>
      </c>
      <c r="F72" t="s">
        <v>66</v>
      </c>
      <c r="G72" t="s">
        <v>68</v>
      </c>
    </row>
    <row r="73" spans="1:7" ht="15" x14ac:dyDescent="0.25">
      <c r="A73" s="173" t="s">
        <v>125</v>
      </c>
      <c r="B73">
        <v>2809.4</v>
      </c>
      <c r="C73">
        <v>3764</v>
      </c>
      <c r="D73">
        <v>8317.6</v>
      </c>
      <c r="E73">
        <v>8211.5</v>
      </c>
      <c r="F73">
        <v>2</v>
      </c>
      <c r="G73">
        <v>0</v>
      </c>
    </row>
    <row r="74" spans="1:7" ht="15" x14ac:dyDescent="0.25">
      <c r="A74" s="173" t="s">
        <v>126</v>
      </c>
      <c r="B74" t="s">
        <v>45</v>
      </c>
      <c r="C74" t="s">
        <v>45</v>
      </c>
      <c r="D74">
        <v>0</v>
      </c>
      <c r="E74">
        <v>0</v>
      </c>
      <c r="F74" t="s">
        <v>45</v>
      </c>
      <c r="G74" t="s">
        <v>45</v>
      </c>
    </row>
    <row r="75" spans="1:7" ht="15" x14ac:dyDescent="0.25">
      <c r="A75" s="173" t="s">
        <v>127</v>
      </c>
      <c r="B75">
        <v>0</v>
      </c>
      <c r="C75">
        <v>0</v>
      </c>
      <c r="D75" t="s">
        <v>45</v>
      </c>
      <c r="E75" t="s">
        <v>45</v>
      </c>
      <c r="F75">
        <v>0</v>
      </c>
      <c r="G75">
        <v>0</v>
      </c>
    </row>
    <row r="76" spans="1:7" ht="15" x14ac:dyDescent="0.25">
      <c r="A76" s="173" t="s">
        <v>65</v>
      </c>
      <c r="B76" t="s">
        <v>66</v>
      </c>
      <c r="C76" t="s">
        <v>67</v>
      </c>
      <c r="D76" t="s">
        <v>66</v>
      </c>
      <c r="E76" t="s">
        <v>66</v>
      </c>
      <c r="F76" t="s">
        <v>66</v>
      </c>
      <c r="G76" t="s">
        <v>68</v>
      </c>
    </row>
  </sheetData>
  <pageMargins left="0.7" right="0.7" top="0.75" bottom="0.75" header="0.3" footer="0.3"/>
  <pageSetup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63FF9-B66E-4BD7-8601-3F3EE4FEA050}">
  <dimension ref="A1:G76"/>
  <sheetViews>
    <sheetView topLeftCell="A25" workbookViewId="0">
      <selection activeCell="B11" sqref="B11"/>
    </sheetView>
  </sheetViews>
  <sheetFormatPr defaultRowHeight="13.2" x14ac:dyDescent="0.25"/>
  <cols>
    <col min="1" max="1" width="26.6640625" customWidth="1"/>
    <col min="2" max="2" width="13" customWidth="1"/>
    <col min="4" max="4" width="10.6640625" customWidth="1"/>
    <col min="6" max="6" width="15.6640625" customWidth="1"/>
    <col min="7" max="7" width="14.332031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387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73.5</v>
      </c>
      <c r="C12">
        <v>0</v>
      </c>
      <c r="D12">
        <v>189</v>
      </c>
      <c r="E12">
        <v>127.8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71</v>
      </c>
      <c r="B14">
        <v>73.5</v>
      </c>
      <c r="C14">
        <v>0</v>
      </c>
      <c r="D14">
        <v>157.69999999999999</v>
      </c>
      <c r="E14">
        <v>118.3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22</v>
      </c>
      <c r="E15">
        <v>0</v>
      </c>
      <c r="F15">
        <v>0</v>
      </c>
      <c r="G15">
        <v>0</v>
      </c>
    </row>
    <row r="16" spans="1:7" ht="15" x14ac:dyDescent="0.25">
      <c r="A16" s="173" t="s">
        <v>166</v>
      </c>
      <c r="B16">
        <v>0</v>
      </c>
      <c r="C16">
        <v>0</v>
      </c>
      <c r="D16">
        <v>9.4</v>
      </c>
      <c r="E16">
        <v>0</v>
      </c>
      <c r="F16">
        <v>0</v>
      </c>
      <c r="G16">
        <v>0</v>
      </c>
    </row>
    <row r="17" spans="1:7" ht="15" x14ac:dyDescent="0.25">
      <c r="A17" s="173" t="s">
        <v>69</v>
      </c>
    </row>
    <row r="18" spans="1:7" ht="15" x14ac:dyDescent="0.25">
      <c r="A18" s="173" t="s">
        <v>74</v>
      </c>
      <c r="B18">
        <v>335.9</v>
      </c>
      <c r="C18">
        <v>295.8</v>
      </c>
      <c r="D18">
        <v>741.2</v>
      </c>
      <c r="E18">
        <v>882.8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75</v>
      </c>
      <c r="B20">
        <v>192.1</v>
      </c>
      <c r="C20">
        <v>148.69999999999999</v>
      </c>
      <c r="D20">
        <v>222.3</v>
      </c>
      <c r="E20">
        <v>300.5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76</v>
      </c>
      <c r="B22">
        <v>133.30000000000001</v>
      </c>
      <c r="C22">
        <v>72.7</v>
      </c>
      <c r="D22">
        <v>479.5</v>
      </c>
      <c r="E22">
        <v>775.4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77</v>
      </c>
      <c r="B24">
        <v>914.4</v>
      </c>
      <c r="C24">
        <v>830.4</v>
      </c>
      <c r="D24">
        <v>2183.1</v>
      </c>
      <c r="E24">
        <v>2197.8000000000002</v>
      </c>
      <c r="F24">
        <v>0.3</v>
      </c>
      <c r="G24">
        <v>0</v>
      </c>
    </row>
    <row r="25" spans="1:7" ht="15" x14ac:dyDescent="0.25">
      <c r="A25" s="173" t="s">
        <v>78</v>
      </c>
      <c r="B25">
        <v>2</v>
      </c>
      <c r="C25">
        <v>0</v>
      </c>
      <c r="D25">
        <v>0</v>
      </c>
      <c r="E25">
        <v>0</v>
      </c>
      <c r="F25">
        <v>0</v>
      </c>
      <c r="G25">
        <v>0</v>
      </c>
    </row>
    <row r="26" spans="1:7" ht="15" x14ac:dyDescent="0.25">
      <c r="A26" s="173" t="s">
        <v>79</v>
      </c>
      <c r="B26">
        <v>0.6</v>
      </c>
      <c r="C26">
        <v>1.1000000000000001</v>
      </c>
      <c r="D26">
        <v>1.1000000000000001</v>
      </c>
      <c r="E26">
        <v>0.5</v>
      </c>
      <c r="F26">
        <v>0</v>
      </c>
      <c r="G26">
        <v>0</v>
      </c>
    </row>
    <row r="27" spans="1:7" ht="15" x14ac:dyDescent="0.25">
      <c r="A27" s="173" t="s">
        <v>80</v>
      </c>
      <c r="B27">
        <v>0</v>
      </c>
      <c r="C27">
        <v>59.2</v>
      </c>
      <c r="D27">
        <v>236.1</v>
      </c>
      <c r="E27">
        <v>0</v>
      </c>
      <c r="F27">
        <v>0</v>
      </c>
      <c r="G27">
        <v>0</v>
      </c>
    </row>
    <row r="28" spans="1:7" ht="15" x14ac:dyDescent="0.25">
      <c r="A28" s="173" t="s">
        <v>173</v>
      </c>
      <c r="B28">
        <v>100</v>
      </c>
      <c r="C28">
        <v>0</v>
      </c>
      <c r="D28">
        <v>0</v>
      </c>
      <c r="E28">
        <v>0</v>
      </c>
      <c r="F28">
        <v>0</v>
      </c>
      <c r="G28">
        <v>0</v>
      </c>
    </row>
    <row r="29" spans="1:7" ht="15" x14ac:dyDescent="0.25">
      <c r="A29" s="173" t="s">
        <v>81</v>
      </c>
      <c r="B29">
        <v>187.1</v>
      </c>
      <c r="C29">
        <v>224.3</v>
      </c>
      <c r="D29">
        <v>427.1</v>
      </c>
      <c r="E29">
        <v>521.9</v>
      </c>
      <c r="F29">
        <v>0.3</v>
      </c>
      <c r="G29">
        <v>0</v>
      </c>
    </row>
    <row r="30" spans="1:7" ht="15" x14ac:dyDescent="0.25">
      <c r="A30" s="173" t="s">
        <v>82</v>
      </c>
      <c r="B30">
        <v>3.5</v>
      </c>
      <c r="C30">
        <v>5.5</v>
      </c>
      <c r="D30">
        <v>35.299999999999997</v>
      </c>
      <c r="E30">
        <v>67.2</v>
      </c>
      <c r="F30">
        <v>0</v>
      </c>
      <c r="G30">
        <v>0</v>
      </c>
    </row>
    <row r="31" spans="1:7" ht="15" x14ac:dyDescent="0.25">
      <c r="A31" s="173" t="s">
        <v>83</v>
      </c>
      <c r="B31">
        <v>503</v>
      </c>
      <c r="C31">
        <v>404</v>
      </c>
      <c r="D31">
        <v>946.3</v>
      </c>
      <c r="E31">
        <v>1333.6</v>
      </c>
      <c r="F31">
        <v>0</v>
      </c>
      <c r="G31">
        <v>0</v>
      </c>
    </row>
    <row r="32" spans="1:7" ht="15" x14ac:dyDescent="0.25">
      <c r="A32" s="173" t="s">
        <v>85</v>
      </c>
      <c r="B32">
        <v>0</v>
      </c>
      <c r="C32">
        <v>0</v>
      </c>
      <c r="D32">
        <v>22.3</v>
      </c>
      <c r="E32">
        <v>18.899999999999999</v>
      </c>
      <c r="F32">
        <v>0</v>
      </c>
      <c r="G32">
        <v>0</v>
      </c>
    </row>
    <row r="33" spans="1:7" ht="15" x14ac:dyDescent="0.25">
      <c r="A33" s="173" t="s">
        <v>86</v>
      </c>
      <c r="B33">
        <v>107</v>
      </c>
      <c r="C33">
        <v>116.6</v>
      </c>
      <c r="D33">
        <v>182</v>
      </c>
      <c r="E33">
        <v>172.9</v>
      </c>
      <c r="F33">
        <v>0</v>
      </c>
      <c r="G33">
        <v>0</v>
      </c>
    </row>
    <row r="34" spans="1:7" ht="15" x14ac:dyDescent="0.25">
      <c r="A34" s="173" t="s">
        <v>87</v>
      </c>
      <c r="B34">
        <v>0</v>
      </c>
      <c r="C34">
        <v>0</v>
      </c>
      <c r="D34">
        <v>0</v>
      </c>
      <c r="E34">
        <v>44</v>
      </c>
      <c r="F34">
        <v>0</v>
      </c>
      <c r="G34">
        <v>0</v>
      </c>
    </row>
    <row r="35" spans="1:7" ht="15" x14ac:dyDescent="0.25">
      <c r="A35" s="173" t="s">
        <v>88</v>
      </c>
      <c r="B35">
        <v>11.1</v>
      </c>
      <c r="C35">
        <v>19.600000000000001</v>
      </c>
      <c r="D35">
        <v>175.5</v>
      </c>
      <c r="E35">
        <v>38.799999999999997</v>
      </c>
      <c r="F35">
        <v>0</v>
      </c>
      <c r="G35">
        <v>0</v>
      </c>
    </row>
    <row r="36" spans="1:7" ht="15" x14ac:dyDescent="0.25">
      <c r="A36" s="173" t="s">
        <v>89</v>
      </c>
      <c r="B36">
        <v>0</v>
      </c>
      <c r="C36">
        <v>0</v>
      </c>
      <c r="D36">
        <v>157.5</v>
      </c>
      <c r="E36">
        <v>0</v>
      </c>
      <c r="F36">
        <v>0</v>
      </c>
      <c r="G36">
        <v>0</v>
      </c>
    </row>
    <row r="37" spans="1:7" ht="15" x14ac:dyDescent="0.25">
      <c r="A37" s="173" t="s">
        <v>69</v>
      </c>
    </row>
    <row r="38" spans="1:7" ht="15" x14ac:dyDescent="0.25">
      <c r="A38" s="173" t="s">
        <v>90</v>
      </c>
      <c r="B38">
        <v>82</v>
      </c>
      <c r="C38">
        <v>522</v>
      </c>
      <c r="D38">
        <v>651.6</v>
      </c>
      <c r="E38">
        <v>764.6</v>
      </c>
      <c r="F38">
        <v>0</v>
      </c>
      <c r="G38">
        <v>0</v>
      </c>
    </row>
    <row r="39" spans="1:7" ht="15" x14ac:dyDescent="0.25">
      <c r="A39" s="173" t="s">
        <v>92</v>
      </c>
      <c r="B39">
        <v>0</v>
      </c>
      <c r="C39">
        <v>0</v>
      </c>
      <c r="D39">
        <v>66</v>
      </c>
      <c r="E39">
        <v>0</v>
      </c>
      <c r="F39">
        <v>0</v>
      </c>
      <c r="G39">
        <v>0</v>
      </c>
    </row>
    <row r="40" spans="1:7" ht="15" x14ac:dyDescent="0.25">
      <c r="A40" s="173" t="s">
        <v>175</v>
      </c>
      <c r="B40">
        <v>0</v>
      </c>
      <c r="C40">
        <v>0</v>
      </c>
      <c r="D40">
        <v>46.6</v>
      </c>
      <c r="E40">
        <v>0</v>
      </c>
      <c r="F40">
        <v>0</v>
      </c>
      <c r="G40">
        <v>0</v>
      </c>
    </row>
    <row r="41" spans="1:7" ht="15" x14ac:dyDescent="0.25">
      <c r="A41" s="173" t="s">
        <v>93</v>
      </c>
      <c r="B41">
        <v>0</v>
      </c>
      <c r="C41">
        <v>0</v>
      </c>
      <c r="D41">
        <v>31.9</v>
      </c>
      <c r="E41">
        <v>0</v>
      </c>
      <c r="F41">
        <v>0</v>
      </c>
      <c r="G41">
        <v>0</v>
      </c>
    </row>
    <row r="42" spans="1:7" ht="15" x14ac:dyDescent="0.25">
      <c r="A42" s="173" t="s">
        <v>95</v>
      </c>
      <c r="B42">
        <v>0</v>
      </c>
      <c r="C42">
        <v>0</v>
      </c>
      <c r="D42">
        <v>0</v>
      </c>
      <c r="E42">
        <v>13.2</v>
      </c>
      <c r="F42">
        <v>0</v>
      </c>
      <c r="G42">
        <v>0</v>
      </c>
    </row>
    <row r="43" spans="1:7" ht="15" x14ac:dyDescent="0.25">
      <c r="A43" s="173" t="s">
        <v>96</v>
      </c>
      <c r="B43">
        <v>82</v>
      </c>
      <c r="C43">
        <v>522</v>
      </c>
      <c r="D43">
        <v>490.7</v>
      </c>
      <c r="E43">
        <v>740.9</v>
      </c>
      <c r="F43">
        <v>0</v>
      </c>
      <c r="G43">
        <v>0</v>
      </c>
    </row>
    <row r="44" spans="1:7" ht="15" x14ac:dyDescent="0.25">
      <c r="A44" s="173" t="s">
        <v>97</v>
      </c>
      <c r="B44">
        <v>0</v>
      </c>
      <c r="C44">
        <v>0</v>
      </c>
      <c r="D44">
        <v>16.5</v>
      </c>
      <c r="E44">
        <v>10.5</v>
      </c>
      <c r="F44">
        <v>0</v>
      </c>
      <c r="G44">
        <v>0</v>
      </c>
    </row>
    <row r="45" spans="1:7" ht="15" x14ac:dyDescent="0.25">
      <c r="A45" s="173" t="s">
        <v>69</v>
      </c>
    </row>
    <row r="46" spans="1:7" ht="15" x14ac:dyDescent="0.25">
      <c r="A46" s="173" t="s">
        <v>98</v>
      </c>
      <c r="B46">
        <v>1174.8</v>
      </c>
      <c r="C46">
        <v>1054.8</v>
      </c>
      <c r="D46">
        <v>3290.4</v>
      </c>
      <c r="E46">
        <v>2703.6</v>
      </c>
      <c r="F46">
        <v>1.7</v>
      </c>
      <c r="G46">
        <v>0</v>
      </c>
    </row>
    <row r="47" spans="1:7" ht="15" x14ac:dyDescent="0.25">
      <c r="A47" s="173" t="s">
        <v>99</v>
      </c>
      <c r="B47">
        <v>6.9</v>
      </c>
      <c r="C47">
        <v>1</v>
      </c>
      <c r="D47">
        <v>8.6999999999999993</v>
      </c>
      <c r="E47">
        <v>5.5</v>
      </c>
      <c r="F47">
        <v>0</v>
      </c>
      <c r="G47">
        <v>0</v>
      </c>
    </row>
    <row r="48" spans="1:7" ht="15" x14ac:dyDescent="0.25">
      <c r="A48" s="173" t="s">
        <v>100</v>
      </c>
      <c r="B48">
        <v>5.4</v>
      </c>
      <c r="C48">
        <v>5.5</v>
      </c>
      <c r="D48">
        <v>11</v>
      </c>
      <c r="E48">
        <v>4</v>
      </c>
      <c r="F48">
        <v>0</v>
      </c>
      <c r="G48">
        <v>0</v>
      </c>
    </row>
    <row r="49" spans="1:7" ht="15" x14ac:dyDescent="0.25">
      <c r="A49" s="173" t="s">
        <v>101</v>
      </c>
      <c r="B49">
        <v>0</v>
      </c>
      <c r="C49">
        <v>30.5</v>
      </c>
      <c r="D49">
        <v>282.10000000000002</v>
      </c>
      <c r="E49">
        <v>49.5</v>
      </c>
      <c r="F49">
        <v>0</v>
      </c>
      <c r="G49">
        <v>0</v>
      </c>
    </row>
    <row r="50" spans="1:7" ht="15" x14ac:dyDescent="0.25">
      <c r="A50" s="173" t="s">
        <v>102</v>
      </c>
      <c r="B50">
        <v>14</v>
      </c>
      <c r="C50">
        <v>8.4</v>
      </c>
      <c r="D50">
        <v>34.1</v>
      </c>
      <c r="E50">
        <v>17</v>
      </c>
      <c r="F50">
        <v>0</v>
      </c>
      <c r="G50">
        <v>0</v>
      </c>
    </row>
    <row r="51" spans="1:7" ht="15" x14ac:dyDescent="0.25">
      <c r="A51" s="173" t="s">
        <v>103</v>
      </c>
      <c r="B51">
        <v>1.9</v>
      </c>
      <c r="C51">
        <v>8.3000000000000007</v>
      </c>
      <c r="D51">
        <v>5.8</v>
      </c>
      <c r="E51">
        <v>21.5</v>
      </c>
      <c r="F51">
        <v>0</v>
      </c>
      <c r="G51">
        <v>0</v>
      </c>
    </row>
    <row r="52" spans="1:7" ht="15" x14ac:dyDescent="0.25">
      <c r="A52" s="173" t="s">
        <v>104</v>
      </c>
      <c r="B52">
        <v>0</v>
      </c>
      <c r="C52">
        <v>21.5</v>
      </c>
      <c r="D52">
        <v>214.2</v>
      </c>
      <c r="E52">
        <v>21.1</v>
      </c>
      <c r="F52">
        <v>0</v>
      </c>
      <c r="G52">
        <v>0</v>
      </c>
    </row>
    <row r="53" spans="1:7" ht="15" x14ac:dyDescent="0.25">
      <c r="A53" s="173" t="s">
        <v>105</v>
      </c>
      <c r="B53">
        <v>81.900000000000006</v>
      </c>
      <c r="C53">
        <v>141.5</v>
      </c>
      <c r="D53">
        <v>301.5</v>
      </c>
      <c r="E53">
        <v>104.6</v>
      </c>
      <c r="F53">
        <v>0</v>
      </c>
      <c r="G53">
        <v>0</v>
      </c>
    </row>
    <row r="54" spans="1:7" ht="15" x14ac:dyDescent="0.25">
      <c r="A54" s="173" t="s">
        <v>106</v>
      </c>
      <c r="B54">
        <v>65.7</v>
      </c>
      <c r="C54">
        <v>6.5</v>
      </c>
      <c r="D54">
        <v>152.4</v>
      </c>
      <c r="E54">
        <v>144.30000000000001</v>
      </c>
      <c r="F54">
        <v>0</v>
      </c>
      <c r="G54">
        <v>0</v>
      </c>
    </row>
    <row r="55" spans="1:7" ht="15" x14ac:dyDescent="0.25">
      <c r="A55" s="173" t="s">
        <v>107</v>
      </c>
      <c r="B55">
        <v>40</v>
      </c>
      <c r="C55">
        <v>5</v>
      </c>
      <c r="D55">
        <v>189.7</v>
      </c>
      <c r="E55">
        <v>91.6</v>
      </c>
      <c r="F55">
        <v>0</v>
      </c>
      <c r="G55">
        <v>0</v>
      </c>
    </row>
    <row r="56" spans="1:7" ht="15" x14ac:dyDescent="0.25">
      <c r="A56" s="173" t="s">
        <v>109</v>
      </c>
      <c r="B56">
        <v>103.3</v>
      </c>
      <c r="C56">
        <v>8</v>
      </c>
      <c r="D56">
        <v>201.5</v>
      </c>
      <c r="E56">
        <v>131.19999999999999</v>
      </c>
      <c r="F56">
        <v>0</v>
      </c>
      <c r="G56">
        <v>0</v>
      </c>
    </row>
    <row r="57" spans="1:7" ht="15" x14ac:dyDescent="0.25">
      <c r="A57" s="173" t="s">
        <v>110</v>
      </c>
      <c r="B57">
        <v>0</v>
      </c>
      <c r="C57">
        <v>0</v>
      </c>
      <c r="D57">
        <v>7.6</v>
      </c>
      <c r="E57">
        <v>13.4</v>
      </c>
      <c r="F57">
        <v>0</v>
      </c>
      <c r="G57">
        <v>0</v>
      </c>
    </row>
    <row r="58" spans="1:7" ht="15" x14ac:dyDescent="0.25">
      <c r="A58" s="173" t="s">
        <v>111</v>
      </c>
      <c r="B58">
        <v>0</v>
      </c>
      <c r="C58">
        <v>0</v>
      </c>
      <c r="D58">
        <v>7.1</v>
      </c>
      <c r="E58">
        <v>76.8</v>
      </c>
      <c r="F58">
        <v>0</v>
      </c>
      <c r="G58">
        <v>0</v>
      </c>
    </row>
    <row r="59" spans="1:7" ht="15" x14ac:dyDescent="0.25">
      <c r="A59" s="173" t="s">
        <v>112</v>
      </c>
      <c r="B59">
        <v>125.5</v>
      </c>
      <c r="C59">
        <v>112</v>
      </c>
      <c r="D59">
        <v>101.9</v>
      </c>
      <c r="E59">
        <v>66.3</v>
      </c>
      <c r="F59">
        <v>0</v>
      </c>
      <c r="G59">
        <v>0</v>
      </c>
    </row>
    <row r="60" spans="1:7" ht="15" x14ac:dyDescent="0.25">
      <c r="A60" s="173" t="s">
        <v>113</v>
      </c>
      <c r="B60">
        <v>44</v>
      </c>
      <c r="C60">
        <v>21.5</v>
      </c>
      <c r="D60">
        <v>65.7</v>
      </c>
      <c r="E60">
        <v>61.6</v>
      </c>
      <c r="F60">
        <v>0</v>
      </c>
      <c r="G60">
        <v>0</v>
      </c>
    </row>
    <row r="61" spans="1:7" ht="15" x14ac:dyDescent="0.25">
      <c r="A61" s="173" t="s">
        <v>114</v>
      </c>
      <c r="B61">
        <v>10.6</v>
      </c>
      <c r="C61">
        <v>15</v>
      </c>
      <c r="D61">
        <v>10.199999999999999</v>
      </c>
      <c r="E61">
        <v>18.2</v>
      </c>
      <c r="F61">
        <v>0</v>
      </c>
      <c r="G61">
        <v>0</v>
      </c>
    </row>
    <row r="62" spans="1:7" ht="15" x14ac:dyDescent="0.25">
      <c r="A62" s="173" t="s">
        <v>115</v>
      </c>
      <c r="B62">
        <v>531</v>
      </c>
      <c r="C62">
        <v>554.70000000000005</v>
      </c>
      <c r="D62">
        <v>1357.2</v>
      </c>
      <c r="E62">
        <v>1429.6</v>
      </c>
      <c r="F62">
        <v>1.7</v>
      </c>
      <c r="G62">
        <v>0</v>
      </c>
    </row>
    <row r="63" spans="1:7" ht="15" x14ac:dyDescent="0.25">
      <c r="A63" s="173" t="s">
        <v>117</v>
      </c>
      <c r="B63">
        <v>0</v>
      </c>
      <c r="C63">
        <v>1.5</v>
      </c>
      <c r="D63">
        <v>24.8</v>
      </c>
      <c r="E63">
        <v>38.700000000000003</v>
      </c>
      <c r="F63">
        <v>0</v>
      </c>
      <c r="G63">
        <v>0</v>
      </c>
    </row>
    <row r="64" spans="1:7" ht="15" x14ac:dyDescent="0.25">
      <c r="A64" s="173" t="s">
        <v>118</v>
      </c>
      <c r="B64">
        <v>129.69999999999999</v>
      </c>
      <c r="C64">
        <v>43.3</v>
      </c>
      <c r="D64">
        <v>39.1</v>
      </c>
      <c r="E64">
        <v>23.2</v>
      </c>
      <c r="F64">
        <v>0</v>
      </c>
      <c r="G64">
        <v>0</v>
      </c>
    </row>
    <row r="65" spans="1:7" ht="15" x14ac:dyDescent="0.25">
      <c r="A65" s="173" t="s">
        <v>119</v>
      </c>
      <c r="B65">
        <v>15</v>
      </c>
      <c r="C65">
        <v>37.799999999999997</v>
      </c>
      <c r="D65">
        <v>84.6</v>
      </c>
      <c r="E65">
        <v>134.69999999999999</v>
      </c>
      <c r="F65">
        <v>0</v>
      </c>
      <c r="G65">
        <v>0</v>
      </c>
    </row>
    <row r="66" spans="1:7" ht="15" x14ac:dyDescent="0.25">
      <c r="A66" s="173" t="s">
        <v>120</v>
      </c>
      <c r="B66">
        <v>0</v>
      </c>
      <c r="C66">
        <v>15</v>
      </c>
      <c r="D66">
        <v>85.5</v>
      </c>
      <c r="E66">
        <v>77.599999999999994</v>
      </c>
      <c r="F66">
        <v>0</v>
      </c>
      <c r="G66">
        <v>0</v>
      </c>
    </row>
    <row r="67" spans="1:7" ht="15" x14ac:dyDescent="0.25">
      <c r="A67" s="173" t="s">
        <v>121</v>
      </c>
      <c r="B67">
        <v>0</v>
      </c>
      <c r="C67">
        <v>10.7</v>
      </c>
      <c r="D67">
        <v>45.5</v>
      </c>
      <c r="E67">
        <v>40.4</v>
      </c>
      <c r="F67">
        <v>0</v>
      </c>
      <c r="G67">
        <v>0</v>
      </c>
    </row>
    <row r="68" spans="1:7" ht="15" x14ac:dyDescent="0.25">
      <c r="A68" s="173" t="s">
        <v>122</v>
      </c>
      <c r="B68">
        <v>0</v>
      </c>
      <c r="C68">
        <v>7.1</v>
      </c>
      <c r="D68">
        <v>60.4</v>
      </c>
      <c r="E68">
        <v>133.19999999999999</v>
      </c>
      <c r="F68">
        <v>0</v>
      </c>
      <c r="G68">
        <v>0</v>
      </c>
    </row>
    <row r="69" spans="1:7" ht="15" x14ac:dyDescent="0.25">
      <c r="A69" s="173" t="s">
        <v>65</v>
      </c>
      <c r="B69" t="s">
        <v>66</v>
      </c>
      <c r="C69" t="s">
        <v>67</v>
      </c>
      <c r="D69" t="s">
        <v>66</v>
      </c>
      <c r="E69" t="s">
        <v>66</v>
      </c>
      <c r="F69" t="s">
        <v>66</v>
      </c>
      <c r="G69" t="s">
        <v>68</v>
      </c>
    </row>
    <row r="70" spans="1:7" ht="15" x14ac:dyDescent="0.25">
      <c r="A70" s="173" t="s">
        <v>123</v>
      </c>
      <c r="B70">
        <v>2906</v>
      </c>
      <c r="C70">
        <v>2924.4</v>
      </c>
      <c r="D70">
        <v>7757.1</v>
      </c>
      <c r="E70">
        <v>7752.6</v>
      </c>
      <c r="F70">
        <v>2</v>
      </c>
      <c r="G70">
        <v>0</v>
      </c>
    </row>
    <row r="71" spans="1:7" ht="15" x14ac:dyDescent="0.25">
      <c r="A71" s="173" t="s">
        <v>124</v>
      </c>
      <c r="B71">
        <v>252.2</v>
      </c>
      <c r="C71">
        <v>730.9</v>
      </c>
      <c r="D71">
        <v>0</v>
      </c>
      <c r="E71">
        <v>0</v>
      </c>
      <c r="F71">
        <v>0</v>
      </c>
      <c r="G71">
        <v>0</v>
      </c>
    </row>
    <row r="72" spans="1:7" ht="15" x14ac:dyDescent="0.25">
      <c r="A72" s="173" t="s">
        <v>65</v>
      </c>
      <c r="B72" t="s">
        <v>66</v>
      </c>
      <c r="C72" t="s">
        <v>67</v>
      </c>
      <c r="D72" t="s">
        <v>66</v>
      </c>
      <c r="E72" t="s">
        <v>66</v>
      </c>
      <c r="F72" t="s">
        <v>66</v>
      </c>
      <c r="G72" t="s">
        <v>68</v>
      </c>
    </row>
    <row r="73" spans="1:7" ht="15" x14ac:dyDescent="0.25">
      <c r="A73" s="173" t="s">
        <v>125</v>
      </c>
      <c r="B73">
        <v>3158.1</v>
      </c>
      <c r="C73">
        <v>3655.3</v>
      </c>
      <c r="D73">
        <v>7757.1</v>
      </c>
      <c r="E73">
        <v>7752.6</v>
      </c>
      <c r="F73">
        <v>2</v>
      </c>
      <c r="G73">
        <v>0</v>
      </c>
    </row>
    <row r="74" spans="1:7" ht="15" x14ac:dyDescent="0.25">
      <c r="A74" s="173" t="s">
        <v>126</v>
      </c>
      <c r="B74" t="s">
        <v>45</v>
      </c>
      <c r="C74" t="s">
        <v>45</v>
      </c>
      <c r="D74">
        <v>0</v>
      </c>
      <c r="E74">
        <v>0</v>
      </c>
      <c r="F74" t="s">
        <v>45</v>
      </c>
      <c r="G74" t="s">
        <v>45</v>
      </c>
    </row>
    <row r="75" spans="1:7" ht="15" x14ac:dyDescent="0.25">
      <c r="A75" s="173" t="s">
        <v>127</v>
      </c>
      <c r="B75">
        <v>0</v>
      </c>
      <c r="C75">
        <v>0</v>
      </c>
      <c r="D75" t="s">
        <v>45</v>
      </c>
      <c r="E75" t="s">
        <v>45</v>
      </c>
      <c r="F75">
        <v>0</v>
      </c>
      <c r="G75">
        <v>0</v>
      </c>
    </row>
    <row r="76" spans="1:7" ht="15" x14ac:dyDescent="0.25">
      <c r="A76" s="173" t="s">
        <v>65</v>
      </c>
      <c r="B76" t="s">
        <v>66</v>
      </c>
      <c r="C76" t="s">
        <v>67</v>
      </c>
      <c r="D76" t="s">
        <v>66</v>
      </c>
      <c r="E76" t="s">
        <v>66</v>
      </c>
      <c r="F76" t="s">
        <v>66</v>
      </c>
      <c r="G76" t="s">
        <v>68</v>
      </c>
    </row>
  </sheetData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D713A-8AE5-4392-A86F-3428B13C8A74}">
  <dimension ref="A1:G75"/>
  <sheetViews>
    <sheetView topLeftCell="A20" workbookViewId="0">
      <selection activeCell="B7" sqref="B7"/>
    </sheetView>
  </sheetViews>
  <sheetFormatPr defaultRowHeight="13.2" x14ac:dyDescent="0.25"/>
  <cols>
    <col min="1" max="1" width="15.6640625" customWidth="1"/>
    <col min="2" max="2" width="10.33203125" customWidth="1"/>
    <col min="3" max="3" width="12" customWidth="1"/>
    <col min="4" max="4" width="11.33203125" customWidth="1"/>
    <col min="5" max="5" width="12" customWidth="1"/>
    <col min="6" max="6" width="11.332031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388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73.5</v>
      </c>
      <c r="C12">
        <v>0</v>
      </c>
      <c r="D12">
        <v>189</v>
      </c>
      <c r="E12">
        <v>127.8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71</v>
      </c>
      <c r="B14">
        <v>73.5</v>
      </c>
      <c r="C14">
        <v>0</v>
      </c>
      <c r="D14">
        <v>157.69999999999999</v>
      </c>
      <c r="E14">
        <v>118.3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22</v>
      </c>
      <c r="E15">
        <v>0</v>
      </c>
      <c r="F15">
        <v>0</v>
      </c>
      <c r="G15">
        <v>0</v>
      </c>
    </row>
    <row r="16" spans="1:7" ht="15" x14ac:dyDescent="0.25">
      <c r="A16" s="173" t="s">
        <v>166</v>
      </c>
      <c r="B16">
        <v>0</v>
      </c>
      <c r="C16">
        <v>0</v>
      </c>
      <c r="D16">
        <v>9.4</v>
      </c>
      <c r="E16">
        <v>0</v>
      </c>
      <c r="F16">
        <v>0</v>
      </c>
      <c r="G16">
        <v>0</v>
      </c>
    </row>
    <row r="17" spans="1:7" ht="15" x14ac:dyDescent="0.25">
      <c r="A17" s="173" t="s">
        <v>69</v>
      </c>
    </row>
    <row r="18" spans="1:7" ht="15" x14ac:dyDescent="0.25">
      <c r="A18" s="173" t="s">
        <v>74</v>
      </c>
      <c r="B18">
        <v>307.39999999999998</v>
      </c>
      <c r="C18">
        <v>302.10000000000002</v>
      </c>
      <c r="D18">
        <v>741.2</v>
      </c>
      <c r="E18">
        <v>847.2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75</v>
      </c>
      <c r="B20">
        <v>140.30000000000001</v>
      </c>
      <c r="C20">
        <v>148.69999999999999</v>
      </c>
      <c r="D20">
        <v>222.3</v>
      </c>
      <c r="E20">
        <v>300.5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76</v>
      </c>
      <c r="B22">
        <v>199.2</v>
      </c>
      <c r="C22">
        <v>72.7</v>
      </c>
      <c r="D22">
        <v>414.9</v>
      </c>
      <c r="E22">
        <v>775.4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77</v>
      </c>
      <c r="B24">
        <v>1099.9000000000001</v>
      </c>
      <c r="C24">
        <v>917.4</v>
      </c>
      <c r="D24">
        <v>1893.6</v>
      </c>
      <c r="E24">
        <v>1897.5</v>
      </c>
      <c r="F24">
        <v>0.3</v>
      </c>
      <c r="G24">
        <v>0</v>
      </c>
    </row>
    <row r="25" spans="1:7" ht="15" x14ac:dyDescent="0.25">
      <c r="A25" s="173" t="s">
        <v>79</v>
      </c>
      <c r="B25">
        <v>0.4</v>
      </c>
      <c r="C25">
        <v>1.2</v>
      </c>
      <c r="D25">
        <v>1.1000000000000001</v>
      </c>
      <c r="E25">
        <v>0.2</v>
      </c>
      <c r="F25">
        <v>0</v>
      </c>
      <c r="G25">
        <v>0</v>
      </c>
    </row>
    <row r="26" spans="1:7" ht="15" x14ac:dyDescent="0.25">
      <c r="A26" s="173" t="s">
        <v>80</v>
      </c>
      <c r="B26">
        <v>70</v>
      </c>
      <c r="C26">
        <v>0.2</v>
      </c>
      <c r="D26">
        <v>160.5</v>
      </c>
      <c r="E26">
        <v>0</v>
      </c>
      <c r="F26">
        <v>0</v>
      </c>
      <c r="G26">
        <v>0</v>
      </c>
    </row>
    <row r="27" spans="1:7" ht="15" x14ac:dyDescent="0.25">
      <c r="A27" s="173" t="s">
        <v>173</v>
      </c>
      <c r="B27">
        <v>100</v>
      </c>
      <c r="C27">
        <v>0</v>
      </c>
      <c r="D27">
        <v>0</v>
      </c>
      <c r="E27">
        <v>0</v>
      </c>
      <c r="F27">
        <v>0</v>
      </c>
      <c r="G27">
        <v>0</v>
      </c>
    </row>
    <row r="28" spans="1:7" ht="15" x14ac:dyDescent="0.25">
      <c r="A28" s="173" t="s">
        <v>81</v>
      </c>
      <c r="B28">
        <v>235.1</v>
      </c>
      <c r="C28">
        <v>196.6</v>
      </c>
      <c r="D28">
        <v>372.1</v>
      </c>
      <c r="E28">
        <v>466.9</v>
      </c>
      <c r="F28">
        <v>0.3</v>
      </c>
      <c r="G28">
        <v>0</v>
      </c>
    </row>
    <row r="29" spans="1:7" ht="15" x14ac:dyDescent="0.25">
      <c r="A29" s="173" t="s">
        <v>82</v>
      </c>
      <c r="B29">
        <v>4.3</v>
      </c>
      <c r="C29">
        <v>5.5</v>
      </c>
      <c r="D29">
        <v>33.200000000000003</v>
      </c>
      <c r="E29">
        <v>67.2</v>
      </c>
      <c r="F29">
        <v>0</v>
      </c>
      <c r="G29">
        <v>0</v>
      </c>
    </row>
    <row r="30" spans="1:7" ht="15" x14ac:dyDescent="0.25">
      <c r="A30" s="173" t="s">
        <v>83</v>
      </c>
      <c r="B30">
        <v>545</v>
      </c>
      <c r="C30">
        <v>577</v>
      </c>
      <c r="D30">
        <v>819</v>
      </c>
      <c r="E30">
        <v>1091.3</v>
      </c>
      <c r="F30">
        <v>0</v>
      </c>
      <c r="G30">
        <v>0</v>
      </c>
    </row>
    <row r="31" spans="1:7" ht="15" x14ac:dyDescent="0.25">
      <c r="A31" s="173" t="s">
        <v>85</v>
      </c>
      <c r="B31">
        <v>0</v>
      </c>
      <c r="C31">
        <v>0</v>
      </c>
      <c r="D31">
        <v>22.3</v>
      </c>
      <c r="E31">
        <v>18.899999999999999</v>
      </c>
      <c r="F31">
        <v>0</v>
      </c>
      <c r="G31">
        <v>0</v>
      </c>
    </row>
    <row r="32" spans="1:7" ht="15" x14ac:dyDescent="0.25">
      <c r="A32" s="173" t="s">
        <v>86</v>
      </c>
      <c r="B32">
        <v>107</v>
      </c>
      <c r="C32">
        <v>118.2</v>
      </c>
      <c r="D32">
        <v>182</v>
      </c>
      <c r="E32">
        <v>171.4</v>
      </c>
      <c r="F32">
        <v>0</v>
      </c>
      <c r="G32">
        <v>0</v>
      </c>
    </row>
    <row r="33" spans="1:7" ht="15" x14ac:dyDescent="0.25">
      <c r="A33" s="173" t="s">
        <v>87</v>
      </c>
      <c r="B33">
        <v>0</v>
      </c>
      <c r="C33">
        <v>0</v>
      </c>
      <c r="D33">
        <v>0</v>
      </c>
      <c r="E33">
        <v>44</v>
      </c>
      <c r="F33">
        <v>0</v>
      </c>
      <c r="G33">
        <v>0</v>
      </c>
    </row>
    <row r="34" spans="1:7" ht="15" x14ac:dyDescent="0.25">
      <c r="A34" s="173" t="s">
        <v>88</v>
      </c>
      <c r="B34">
        <v>38.1</v>
      </c>
      <c r="C34">
        <v>18.8</v>
      </c>
      <c r="D34">
        <v>146</v>
      </c>
      <c r="E34">
        <v>37.6</v>
      </c>
      <c r="F34">
        <v>0</v>
      </c>
      <c r="G34">
        <v>0</v>
      </c>
    </row>
    <row r="35" spans="1:7" ht="15" x14ac:dyDescent="0.25">
      <c r="A35" s="173" t="s">
        <v>89</v>
      </c>
      <c r="B35">
        <v>0</v>
      </c>
      <c r="C35">
        <v>0</v>
      </c>
      <c r="D35">
        <v>157.5</v>
      </c>
      <c r="E35">
        <v>0</v>
      </c>
      <c r="F35">
        <v>0</v>
      </c>
      <c r="G35">
        <v>0</v>
      </c>
    </row>
    <row r="36" spans="1:7" ht="15" x14ac:dyDescent="0.25">
      <c r="A36" s="173" t="s">
        <v>69</v>
      </c>
    </row>
    <row r="37" spans="1:7" ht="15" x14ac:dyDescent="0.25">
      <c r="A37" s="173" t="s">
        <v>90</v>
      </c>
      <c r="B37">
        <v>82</v>
      </c>
      <c r="C37">
        <v>522</v>
      </c>
      <c r="D37">
        <v>600.4</v>
      </c>
      <c r="E37">
        <v>732.6</v>
      </c>
      <c r="F37">
        <v>0</v>
      </c>
      <c r="G37">
        <v>0</v>
      </c>
    </row>
    <row r="38" spans="1:7" ht="15" x14ac:dyDescent="0.25">
      <c r="A38" s="173" t="s">
        <v>92</v>
      </c>
      <c r="B38">
        <v>0</v>
      </c>
      <c r="C38">
        <v>0</v>
      </c>
      <c r="D38">
        <v>66</v>
      </c>
      <c r="E38">
        <v>0</v>
      </c>
      <c r="F38">
        <v>0</v>
      </c>
      <c r="G38">
        <v>0</v>
      </c>
    </row>
    <row r="39" spans="1:7" ht="15" x14ac:dyDescent="0.25">
      <c r="A39" s="173" t="s">
        <v>175</v>
      </c>
      <c r="B39">
        <v>0</v>
      </c>
      <c r="C39">
        <v>0</v>
      </c>
      <c r="D39">
        <v>46.6</v>
      </c>
      <c r="E39">
        <v>0</v>
      </c>
      <c r="F39">
        <v>0</v>
      </c>
      <c r="G39">
        <v>0</v>
      </c>
    </row>
    <row r="40" spans="1:7" ht="15" x14ac:dyDescent="0.25">
      <c r="A40" s="173" t="s">
        <v>93</v>
      </c>
      <c r="B40">
        <v>0</v>
      </c>
      <c r="C40">
        <v>0</v>
      </c>
      <c r="D40">
        <v>31.9</v>
      </c>
      <c r="E40">
        <v>0</v>
      </c>
      <c r="F40">
        <v>0</v>
      </c>
      <c r="G40">
        <v>0</v>
      </c>
    </row>
    <row r="41" spans="1:7" ht="15" x14ac:dyDescent="0.25">
      <c r="A41" s="173" t="s">
        <v>95</v>
      </c>
      <c r="B41">
        <v>0</v>
      </c>
      <c r="C41">
        <v>0</v>
      </c>
      <c r="D41">
        <v>0</v>
      </c>
      <c r="E41">
        <v>13.2</v>
      </c>
      <c r="F41">
        <v>0</v>
      </c>
      <c r="G41">
        <v>0</v>
      </c>
    </row>
    <row r="42" spans="1:7" ht="15" x14ac:dyDescent="0.25">
      <c r="A42" s="173" t="s">
        <v>96</v>
      </c>
      <c r="B42">
        <v>82</v>
      </c>
      <c r="C42">
        <v>522</v>
      </c>
      <c r="D42">
        <v>439.4</v>
      </c>
      <c r="E42">
        <v>708.9</v>
      </c>
      <c r="F42">
        <v>0</v>
      </c>
      <c r="G42">
        <v>0</v>
      </c>
    </row>
    <row r="43" spans="1:7" ht="15" x14ac:dyDescent="0.25">
      <c r="A43" s="173" t="s">
        <v>97</v>
      </c>
      <c r="B43">
        <v>0</v>
      </c>
      <c r="C43">
        <v>0</v>
      </c>
      <c r="D43">
        <v>16.5</v>
      </c>
      <c r="E43">
        <v>10.5</v>
      </c>
      <c r="F43">
        <v>0</v>
      </c>
      <c r="G43">
        <v>0</v>
      </c>
    </row>
    <row r="44" spans="1:7" ht="15" x14ac:dyDescent="0.25">
      <c r="A44" s="173" t="s">
        <v>69</v>
      </c>
    </row>
    <row r="45" spans="1:7" ht="15" x14ac:dyDescent="0.25">
      <c r="A45" s="173" t="s">
        <v>98</v>
      </c>
      <c r="B45">
        <v>1355</v>
      </c>
      <c r="C45">
        <v>1129.5</v>
      </c>
      <c r="D45">
        <v>3065.9</v>
      </c>
      <c r="E45">
        <v>2528.1</v>
      </c>
      <c r="F45">
        <v>1.7</v>
      </c>
      <c r="G45">
        <v>0</v>
      </c>
    </row>
    <row r="46" spans="1:7" ht="15" x14ac:dyDescent="0.25">
      <c r="A46" s="173" t="s">
        <v>99</v>
      </c>
      <c r="B46">
        <v>6.9</v>
      </c>
      <c r="C46">
        <v>4.5</v>
      </c>
      <c r="D46">
        <v>8.6999999999999993</v>
      </c>
      <c r="E46">
        <v>3.9</v>
      </c>
      <c r="F46">
        <v>0</v>
      </c>
      <c r="G46">
        <v>0</v>
      </c>
    </row>
    <row r="47" spans="1:7" ht="15" x14ac:dyDescent="0.25">
      <c r="A47" s="173" t="s">
        <v>100</v>
      </c>
      <c r="B47">
        <v>5.4</v>
      </c>
      <c r="C47">
        <v>5.5</v>
      </c>
      <c r="D47">
        <v>11</v>
      </c>
      <c r="E47">
        <v>4</v>
      </c>
      <c r="F47">
        <v>0</v>
      </c>
      <c r="G47">
        <v>0</v>
      </c>
    </row>
    <row r="48" spans="1:7" ht="15" x14ac:dyDescent="0.25">
      <c r="A48" s="173" t="s">
        <v>101</v>
      </c>
      <c r="B48">
        <v>72.5</v>
      </c>
      <c r="C48">
        <v>50</v>
      </c>
      <c r="D48">
        <v>209.9</v>
      </c>
      <c r="E48">
        <v>49.5</v>
      </c>
      <c r="F48">
        <v>0</v>
      </c>
      <c r="G48">
        <v>0</v>
      </c>
    </row>
    <row r="49" spans="1:7" ht="15" x14ac:dyDescent="0.25">
      <c r="A49" s="173" t="s">
        <v>102</v>
      </c>
      <c r="B49">
        <v>14</v>
      </c>
      <c r="C49">
        <v>8.4</v>
      </c>
      <c r="D49">
        <v>34.1</v>
      </c>
      <c r="E49">
        <v>17</v>
      </c>
      <c r="F49">
        <v>0</v>
      </c>
      <c r="G49">
        <v>0</v>
      </c>
    </row>
    <row r="50" spans="1:7" ht="15" x14ac:dyDescent="0.25">
      <c r="A50" s="173" t="s">
        <v>103</v>
      </c>
      <c r="B50">
        <v>2</v>
      </c>
      <c r="C50">
        <v>8.6</v>
      </c>
      <c r="D50">
        <v>5.7</v>
      </c>
      <c r="E50">
        <v>21.3</v>
      </c>
      <c r="F50">
        <v>0</v>
      </c>
      <c r="G50">
        <v>0</v>
      </c>
    </row>
    <row r="51" spans="1:7" ht="15" x14ac:dyDescent="0.25">
      <c r="A51" s="173" t="s">
        <v>104</v>
      </c>
      <c r="B51">
        <v>32</v>
      </c>
      <c r="C51">
        <v>21.5</v>
      </c>
      <c r="D51">
        <v>179.1</v>
      </c>
      <c r="E51">
        <v>21.1</v>
      </c>
      <c r="F51">
        <v>0</v>
      </c>
      <c r="G51">
        <v>0</v>
      </c>
    </row>
    <row r="52" spans="1:7" ht="15" x14ac:dyDescent="0.25">
      <c r="A52" s="173" t="s">
        <v>105</v>
      </c>
      <c r="B52">
        <v>88.2</v>
      </c>
      <c r="C52">
        <v>138</v>
      </c>
      <c r="D52">
        <v>294.39999999999998</v>
      </c>
      <c r="E52">
        <v>104.6</v>
      </c>
      <c r="F52">
        <v>0</v>
      </c>
      <c r="G52">
        <v>0</v>
      </c>
    </row>
    <row r="53" spans="1:7" ht="15" x14ac:dyDescent="0.25">
      <c r="A53" s="173" t="s">
        <v>106</v>
      </c>
      <c r="B53">
        <v>65.7</v>
      </c>
      <c r="C53">
        <v>45</v>
      </c>
      <c r="D53">
        <v>152.4</v>
      </c>
      <c r="E53">
        <v>122.5</v>
      </c>
      <c r="F53">
        <v>0</v>
      </c>
      <c r="G53">
        <v>0</v>
      </c>
    </row>
    <row r="54" spans="1:7" ht="15" x14ac:dyDescent="0.25">
      <c r="A54" s="173" t="s">
        <v>107</v>
      </c>
      <c r="B54">
        <v>38</v>
      </c>
      <c r="C54">
        <v>4</v>
      </c>
      <c r="D54">
        <v>189.7</v>
      </c>
      <c r="E54">
        <v>91.6</v>
      </c>
      <c r="F54">
        <v>0</v>
      </c>
      <c r="G54">
        <v>0</v>
      </c>
    </row>
    <row r="55" spans="1:7" ht="15" x14ac:dyDescent="0.25">
      <c r="A55" s="173" t="s">
        <v>109</v>
      </c>
      <c r="B55">
        <v>154.80000000000001</v>
      </c>
      <c r="C55">
        <v>20.8</v>
      </c>
      <c r="D55">
        <v>151.19999999999999</v>
      </c>
      <c r="E55">
        <v>95.1</v>
      </c>
      <c r="F55">
        <v>0</v>
      </c>
      <c r="G55">
        <v>0</v>
      </c>
    </row>
    <row r="56" spans="1:7" ht="15" x14ac:dyDescent="0.25">
      <c r="A56" s="173" t="s">
        <v>110</v>
      </c>
      <c r="B56">
        <v>0</v>
      </c>
      <c r="C56">
        <v>0</v>
      </c>
      <c r="D56">
        <v>7.6</v>
      </c>
      <c r="E56">
        <v>13.4</v>
      </c>
      <c r="F56">
        <v>0</v>
      </c>
      <c r="G56">
        <v>0</v>
      </c>
    </row>
    <row r="57" spans="1:7" ht="15" x14ac:dyDescent="0.25">
      <c r="A57" s="173" t="s">
        <v>111</v>
      </c>
      <c r="B57">
        <v>0</v>
      </c>
      <c r="C57">
        <v>0</v>
      </c>
      <c r="D57">
        <v>7.1</v>
      </c>
      <c r="E57">
        <v>76.8</v>
      </c>
      <c r="F57">
        <v>0</v>
      </c>
      <c r="G57">
        <v>0</v>
      </c>
    </row>
    <row r="58" spans="1:7" ht="15" x14ac:dyDescent="0.25">
      <c r="A58" s="173" t="s">
        <v>112</v>
      </c>
      <c r="B58">
        <v>125.5</v>
      </c>
      <c r="C58">
        <v>109</v>
      </c>
      <c r="D58">
        <v>101.9</v>
      </c>
      <c r="E58">
        <v>66.3</v>
      </c>
      <c r="F58">
        <v>0</v>
      </c>
      <c r="G58">
        <v>0</v>
      </c>
    </row>
    <row r="59" spans="1:7" ht="15" x14ac:dyDescent="0.25">
      <c r="A59" s="173" t="s">
        <v>113</v>
      </c>
      <c r="B59">
        <v>44</v>
      </c>
      <c r="C59">
        <v>21.5</v>
      </c>
      <c r="D59">
        <v>65.7</v>
      </c>
      <c r="E59">
        <v>61.6</v>
      </c>
      <c r="F59">
        <v>0</v>
      </c>
      <c r="G59">
        <v>0</v>
      </c>
    </row>
    <row r="60" spans="1:7" ht="15" x14ac:dyDescent="0.25">
      <c r="A60" s="173" t="s">
        <v>114</v>
      </c>
      <c r="B60">
        <v>3.6</v>
      </c>
      <c r="C60">
        <v>20.399999999999999</v>
      </c>
      <c r="D60">
        <v>10.199999999999999</v>
      </c>
      <c r="E60">
        <v>11.8</v>
      </c>
      <c r="F60">
        <v>0</v>
      </c>
      <c r="G60">
        <v>0</v>
      </c>
    </row>
    <row r="61" spans="1:7" ht="15" x14ac:dyDescent="0.25">
      <c r="A61" s="173" t="s">
        <v>115</v>
      </c>
      <c r="B61">
        <v>538</v>
      </c>
      <c r="C61">
        <v>477.7</v>
      </c>
      <c r="D61">
        <v>1321.9</v>
      </c>
      <c r="E61">
        <v>1417.5</v>
      </c>
      <c r="F61">
        <v>1.7</v>
      </c>
      <c r="G61">
        <v>0</v>
      </c>
    </row>
    <row r="62" spans="1:7" ht="15" x14ac:dyDescent="0.25">
      <c r="A62" s="173" t="s">
        <v>117</v>
      </c>
      <c r="B62">
        <v>0</v>
      </c>
      <c r="C62">
        <v>1.5</v>
      </c>
      <c r="D62">
        <v>24.8</v>
      </c>
      <c r="E62">
        <v>38.700000000000003</v>
      </c>
      <c r="F62">
        <v>0</v>
      </c>
      <c r="G62">
        <v>0</v>
      </c>
    </row>
    <row r="63" spans="1:7" ht="15" x14ac:dyDescent="0.25">
      <c r="A63" s="173" t="s">
        <v>118</v>
      </c>
      <c r="B63">
        <v>129.19999999999999</v>
      </c>
      <c r="C63">
        <v>43.3</v>
      </c>
      <c r="D63">
        <v>39.1</v>
      </c>
      <c r="E63">
        <v>23.2</v>
      </c>
      <c r="F63">
        <v>0</v>
      </c>
      <c r="G63">
        <v>0</v>
      </c>
    </row>
    <row r="64" spans="1:7" ht="15" x14ac:dyDescent="0.25">
      <c r="A64" s="173" t="s">
        <v>119</v>
      </c>
      <c r="B64">
        <v>13</v>
      </c>
      <c r="C64">
        <v>105.2</v>
      </c>
      <c r="D64">
        <v>84.6</v>
      </c>
      <c r="E64">
        <v>67.2</v>
      </c>
      <c r="F64">
        <v>0</v>
      </c>
      <c r="G64">
        <v>0</v>
      </c>
    </row>
    <row r="65" spans="1:7" ht="15" x14ac:dyDescent="0.25">
      <c r="A65" s="173" t="s">
        <v>120</v>
      </c>
      <c r="B65">
        <v>22.4</v>
      </c>
      <c r="C65">
        <v>17.899999999999999</v>
      </c>
      <c r="D65">
        <v>61.2</v>
      </c>
      <c r="E65">
        <v>65.3</v>
      </c>
      <c r="F65">
        <v>0</v>
      </c>
      <c r="G65">
        <v>0</v>
      </c>
    </row>
    <row r="66" spans="1:7" ht="15" x14ac:dyDescent="0.25">
      <c r="A66" s="173" t="s">
        <v>121</v>
      </c>
      <c r="B66">
        <v>0</v>
      </c>
      <c r="C66">
        <v>26.7</v>
      </c>
      <c r="D66">
        <v>45.5</v>
      </c>
      <c r="E66">
        <v>22.8</v>
      </c>
      <c r="F66">
        <v>0</v>
      </c>
      <c r="G66">
        <v>0</v>
      </c>
    </row>
    <row r="67" spans="1:7" ht="15" x14ac:dyDescent="0.25">
      <c r="A67" s="173" t="s">
        <v>122</v>
      </c>
      <c r="B67">
        <v>0</v>
      </c>
      <c r="C67">
        <v>0</v>
      </c>
      <c r="D67">
        <v>60.4</v>
      </c>
      <c r="E67">
        <v>133.19999999999999</v>
      </c>
      <c r="F67">
        <v>0</v>
      </c>
      <c r="G67">
        <v>0</v>
      </c>
    </row>
    <row r="68" spans="1:7" ht="15" x14ac:dyDescent="0.25">
      <c r="A68" s="173" t="s">
        <v>65</v>
      </c>
      <c r="B68" t="s">
        <v>66</v>
      </c>
      <c r="C68" t="s">
        <v>67</v>
      </c>
      <c r="D68" t="s">
        <v>66</v>
      </c>
      <c r="E68" t="s">
        <v>66</v>
      </c>
      <c r="F68" t="s">
        <v>66</v>
      </c>
      <c r="G68" t="s">
        <v>68</v>
      </c>
    </row>
    <row r="69" spans="1:7" ht="15" x14ac:dyDescent="0.25">
      <c r="A69" s="173" t="s">
        <v>123</v>
      </c>
      <c r="B69">
        <v>3257.3</v>
      </c>
      <c r="C69">
        <v>3092.4</v>
      </c>
      <c r="D69">
        <v>7127.3</v>
      </c>
      <c r="E69">
        <v>7209.2</v>
      </c>
      <c r="F69">
        <v>2</v>
      </c>
      <c r="G69">
        <v>0</v>
      </c>
    </row>
    <row r="70" spans="1:7" ht="15" x14ac:dyDescent="0.25">
      <c r="A70" s="173" t="s">
        <v>124</v>
      </c>
      <c r="B70">
        <v>301.2</v>
      </c>
      <c r="C70">
        <v>773.2</v>
      </c>
      <c r="D70">
        <v>0</v>
      </c>
      <c r="E70">
        <v>0</v>
      </c>
      <c r="F70">
        <v>0</v>
      </c>
      <c r="G70">
        <v>0</v>
      </c>
    </row>
    <row r="71" spans="1:7" ht="15" x14ac:dyDescent="0.25">
      <c r="A71" s="173" t="s">
        <v>65</v>
      </c>
      <c r="B71" t="s">
        <v>66</v>
      </c>
      <c r="C71" t="s">
        <v>67</v>
      </c>
      <c r="D71" t="s">
        <v>66</v>
      </c>
      <c r="E71" t="s">
        <v>66</v>
      </c>
      <c r="F71" t="s">
        <v>66</v>
      </c>
      <c r="G71" t="s">
        <v>68</v>
      </c>
    </row>
    <row r="72" spans="1:7" ht="15" x14ac:dyDescent="0.25">
      <c r="A72" s="173" t="s">
        <v>125</v>
      </c>
      <c r="B72">
        <v>3558.5</v>
      </c>
      <c r="C72">
        <v>3865.5</v>
      </c>
      <c r="D72">
        <v>7127.3</v>
      </c>
      <c r="E72">
        <v>7209.2</v>
      </c>
      <c r="F72">
        <v>2</v>
      </c>
      <c r="G72">
        <v>0</v>
      </c>
    </row>
    <row r="73" spans="1:7" ht="15" x14ac:dyDescent="0.25">
      <c r="A73" s="173" t="s">
        <v>126</v>
      </c>
      <c r="B73" t="s">
        <v>45</v>
      </c>
      <c r="C73" t="s">
        <v>45</v>
      </c>
      <c r="D73">
        <v>0</v>
      </c>
      <c r="E73">
        <v>0</v>
      </c>
      <c r="F73" t="s">
        <v>45</v>
      </c>
      <c r="G73" t="s">
        <v>45</v>
      </c>
    </row>
    <row r="74" spans="1:7" ht="15" x14ac:dyDescent="0.25">
      <c r="A74" s="173" t="s">
        <v>127</v>
      </c>
      <c r="B74">
        <v>0</v>
      </c>
      <c r="C74">
        <v>0</v>
      </c>
      <c r="D74" t="s">
        <v>45</v>
      </c>
      <c r="E74" t="s">
        <v>45</v>
      </c>
      <c r="F74">
        <v>0</v>
      </c>
      <c r="G74">
        <v>0</v>
      </c>
    </row>
    <row r="75" spans="1:7" ht="15" x14ac:dyDescent="0.25">
      <c r="A75" s="173" t="s">
        <v>65</v>
      </c>
      <c r="B75" t="s">
        <v>66</v>
      </c>
      <c r="C75" t="s">
        <v>67</v>
      </c>
      <c r="D75" t="s">
        <v>66</v>
      </c>
      <c r="E75" t="s">
        <v>66</v>
      </c>
      <c r="F75" t="s">
        <v>66</v>
      </c>
      <c r="G75" t="s">
        <v>68</v>
      </c>
    </row>
  </sheetData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FF72F-9C2F-43D0-83BC-E3D2E30B02C0}">
  <dimension ref="A1:G75"/>
  <sheetViews>
    <sheetView topLeftCell="A45" workbookViewId="0">
      <selection activeCell="B45" sqref="B45"/>
    </sheetView>
  </sheetViews>
  <sheetFormatPr defaultRowHeight="13.2" x14ac:dyDescent="0.25"/>
  <cols>
    <col min="1" max="1" width="25.6640625" customWidth="1"/>
    <col min="3" max="3" width="11.88671875" customWidth="1"/>
    <col min="5" max="5" width="14.441406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389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305</v>
      </c>
      <c r="B9" t="s">
        <v>183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53</v>
      </c>
    </row>
    <row r="11" spans="1:7" ht="15" x14ac:dyDescent="0.25">
      <c r="A11" s="271" t="s">
        <v>225</v>
      </c>
    </row>
    <row r="12" spans="1:7" ht="15" x14ac:dyDescent="0.25">
      <c r="A12" s="271" t="s">
        <v>70</v>
      </c>
      <c r="B12">
        <v>81</v>
      </c>
      <c r="C12">
        <v>0</v>
      </c>
      <c r="D12">
        <v>149.69999999999999</v>
      </c>
      <c r="E12">
        <v>127.8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271" t="s">
        <v>71</v>
      </c>
      <c r="B14">
        <v>81</v>
      </c>
      <c r="C14">
        <v>0</v>
      </c>
      <c r="D14">
        <v>118.4</v>
      </c>
      <c r="E14">
        <v>118.3</v>
      </c>
      <c r="F14">
        <v>0</v>
      </c>
      <c r="G14">
        <v>0</v>
      </c>
    </row>
    <row r="15" spans="1:7" ht="15" x14ac:dyDescent="0.25">
      <c r="A15" s="271" t="s">
        <v>72</v>
      </c>
      <c r="B15">
        <v>0</v>
      </c>
      <c r="C15">
        <v>0</v>
      </c>
      <c r="D15">
        <v>22</v>
      </c>
      <c r="E15">
        <v>0</v>
      </c>
      <c r="F15">
        <v>0</v>
      </c>
      <c r="G15">
        <v>0</v>
      </c>
    </row>
    <row r="16" spans="1:7" ht="15" x14ac:dyDescent="0.25">
      <c r="A16" s="271" t="s">
        <v>166</v>
      </c>
      <c r="B16">
        <v>0</v>
      </c>
      <c r="C16">
        <v>0</v>
      </c>
      <c r="D16">
        <v>9.4</v>
      </c>
      <c r="E16">
        <v>0</v>
      </c>
      <c r="F16">
        <v>0</v>
      </c>
      <c r="G16">
        <v>0</v>
      </c>
    </row>
    <row r="17" spans="1:7" ht="15" x14ac:dyDescent="0.25">
      <c r="A17" s="271" t="s">
        <v>69</v>
      </c>
    </row>
    <row r="18" spans="1:7" ht="15" x14ac:dyDescent="0.25">
      <c r="A18" s="271" t="s">
        <v>74</v>
      </c>
      <c r="B18">
        <v>353.5</v>
      </c>
      <c r="C18">
        <v>285.3</v>
      </c>
      <c r="D18">
        <v>693</v>
      </c>
      <c r="E18">
        <v>812.5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75</v>
      </c>
      <c r="B20">
        <v>185</v>
      </c>
      <c r="C20">
        <v>100.1</v>
      </c>
      <c r="D20">
        <v>175.3</v>
      </c>
      <c r="E20">
        <v>299.39999999999998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76</v>
      </c>
      <c r="B22">
        <v>331.8</v>
      </c>
      <c r="C22">
        <v>142</v>
      </c>
      <c r="D22">
        <v>277.5</v>
      </c>
      <c r="E22">
        <v>704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77</v>
      </c>
      <c r="B24">
        <v>1155.2</v>
      </c>
      <c r="C24">
        <v>943.5</v>
      </c>
      <c r="D24">
        <v>1788.8</v>
      </c>
      <c r="E24">
        <v>1819.8</v>
      </c>
      <c r="F24">
        <v>0</v>
      </c>
      <c r="G24">
        <v>0</v>
      </c>
    </row>
    <row r="25" spans="1:7" ht="15" x14ac:dyDescent="0.25">
      <c r="A25" s="271" t="s">
        <v>79</v>
      </c>
      <c r="B25">
        <v>0.4</v>
      </c>
      <c r="C25">
        <v>1.2</v>
      </c>
      <c r="D25">
        <v>1.1000000000000001</v>
      </c>
      <c r="E25">
        <v>0.2</v>
      </c>
      <c r="F25">
        <v>0</v>
      </c>
      <c r="G25">
        <v>0</v>
      </c>
    </row>
    <row r="26" spans="1:7" ht="15" x14ac:dyDescent="0.25">
      <c r="A26" s="271" t="s">
        <v>80</v>
      </c>
      <c r="B26">
        <v>79.3</v>
      </c>
      <c r="C26">
        <v>0.2</v>
      </c>
      <c r="D26">
        <v>151.19999999999999</v>
      </c>
      <c r="E26">
        <v>0</v>
      </c>
      <c r="F26">
        <v>0</v>
      </c>
      <c r="G26">
        <v>0</v>
      </c>
    </row>
    <row r="27" spans="1:7" ht="15" x14ac:dyDescent="0.25">
      <c r="A27" s="271" t="s">
        <v>173</v>
      </c>
      <c r="B27">
        <v>100</v>
      </c>
      <c r="C27">
        <v>0</v>
      </c>
      <c r="D27">
        <v>0</v>
      </c>
      <c r="E27">
        <v>0</v>
      </c>
      <c r="F27">
        <v>0</v>
      </c>
      <c r="G27">
        <v>0</v>
      </c>
    </row>
    <row r="28" spans="1:7" ht="15" x14ac:dyDescent="0.25">
      <c r="A28" s="271" t="s">
        <v>81</v>
      </c>
      <c r="B28">
        <v>234.8</v>
      </c>
      <c r="C28">
        <v>224.1</v>
      </c>
      <c r="D28">
        <v>372</v>
      </c>
      <c r="E28">
        <v>436.7</v>
      </c>
      <c r="F28">
        <v>0</v>
      </c>
      <c r="G28">
        <v>0</v>
      </c>
    </row>
    <row r="29" spans="1:7" ht="15" x14ac:dyDescent="0.25">
      <c r="A29" s="271" t="s">
        <v>82</v>
      </c>
      <c r="B29">
        <v>21.4</v>
      </c>
      <c r="C29">
        <v>5.5</v>
      </c>
      <c r="D29">
        <v>16.7</v>
      </c>
      <c r="E29">
        <v>67.2</v>
      </c>
      <c r="F29">
        <v>0</v>
      </c>
      <c r="G29">
        <v>0</v>
      </c>
    </row>
    <row r="30" spans="1:7" ht="15" x14ac:dyDescent="0.25">
      <c r="A30" s="271" t="s">
        <v>83</v>
      </c>
      <c r="B30">
        <v>579</v>
      </c>
      <c r="C30">
        <v>535.5</v>
      </c>
      <c r="D30">
        <v>784</v>
      </c>
      <c r="E30">
        <v>1091.3</v>
      </c>
      <c r="F30">
        <v>0</v>
      </c>
      <c r="G30">
        <v>0</v>
      </c>
    </row>
    <row r="31" spans="1:7" ht="15" x14ac:dyDescent="0.25">
      <c r="A31" s="271" t="s">
        <v>85</v>
      </c>
      <c r="B31">
        <v>0</v>
      </c>
      <c r="C31">
        <v>0</v>
      </c>
      <c r="D31">
        <v>22.3</v>
      </c>
      <c r="E31">
        <v>18.899999999999999</v>
      </c>
      <c r="F31">
        <v>0</v>
      </c>
      <c r="G31">
        <v>0</v>
      </c>
    </row>
    <row r="32" spans="1:7" ht="15" x14ac:dyDescent="0.25">
      <c r="A32" s="271" t="s">
        <v>86</v>
      </c>
      <c r="B32">
        <v>59.5</v>
      </c>
      <c r="C32">
        <v>159.19999999999999</v>
      </c>
      <c r="D32">
        <v>182</v>
      </c>
      <c r="E32">
        <v>123.9</v>
      </c>
      <c r="F32">
        <v>0</v>
      </c>
      <c r="G32">
        <v>0</v>
      </c>
    </row>
    <row r="33" spans="1:7" ht="15" x14ac:dyDescent="0.25">
      <c r="A33" s="271" t="s">
        <v>87</v>
      </c>
      <c r="B33">
        <v>0</v>
      </c>
      <c r="C33">
        <v>0</v>
      </c>
      <c r="D33">
        <v>0</v>
      </c>
      <c r="E33">
        <v>44</v>
      </c>
      <c r="F33">
        <v>0</v>
      </c>
      <c r="G33">
        <v>0</v>
      </c>
    </row>
    <row r="34" spans="1:7" ht="15" x14ac:dyDescent="0.25">
      <c r="A34" s="271" t="s">
        <v>88</v>
      </c>
      <c r="B34">
        <v>80.8</v>
      </c>
      <c r="C34">
        <v>17.899999999999999</v>
      </c>
      <c r="D34">
        <v>102.1</v>
      </c>
      <c r="E34">
        <v>37.6</v>
      </c>
      <c r="F34">
        <v>0</v>
      </c>
      <c r="G34">
        <v>0</v>
      </c>
    </row>
    <row r="35" spans="1:7" ht="15" x14ac:dyDescent="0.25">
      <c r="A35" s="271" t="s">
        <v>89</v>
      </c>
      <c r="B35">
        <v>0</v>
      </c>
      <c r="C35">
        <v>0</v>
      </c>
      <c r="D35">
        <v>157.5</v>
      </c>
      <c r="E35">
        <v>0</v>
      </c>
      <c r="F35">
        <v>0</v>
      </c>
      <c r="G35">
        <v>0</v>
      </c>
    </row>
    <row r="36" spans="1:7" ht="15" x14ac:dyDescent="0.25">
      <c r="A36" s="271" t="s">
        <v>69</v>
      </c>
    </row>
    <row r="37" spans="1:7" ht="15" x14ac:dyDescent="0.25">
      <c r="A37" s="271" t="s">
        <v>90</v>
      </c>
      <c r="B37">
        <v>145</v>
      </c>
      <c r="C37">
        <v>527.29999999999995</v>
      </c>
      <c r="D37">
        <v>530.70000000000005</v>
      </c>
      <c r="E37">
        <v>682.7</v>
      </c>
      <c r="F37">
        <v>0</v>
      </c>
      <c r="G37">
        <v>0</v>
      </c>
    </row>
    <row r="38" spans="1:7" ht="15" x14ac:dyDescent="0.25">
      <c r="A38" s="271" t="s">
        <v>92</v>
      </c>
      <c r="B38">
        <v>0</v>
      </c>
      <c r="C38">
        <v>0</v>
      </c>
      <c r="D38">
        <v>66</v>
      </c>
      <c r="E38">
        <v>0</v>
      </c>
      <c r="F38">
        <v>0</v>
      </c>
      <c r="G38">
        <v>0</v>
      </c>
    </row>
    <row r="39" spans="1:7" ht="15" x14ac:dyDescent="0.25">
      <c r="A39" s="271" t="s">
        <v>175</v>
      </c>
      <c r="B39">
        <v>0</v>
      </c>
      <c r="C39">
        <v>0</v>
      </c>
      <c r="D39">
        <v>46.6</v>
      </c>
      <c r="E39">
        <v>0</v>
      </c>
      <c r="F39">
        <v>0</v>
      </c>
      <c r="G39">
        <v>0</v>
      </c>
    </row>
    <row r="40" spans="1:7" ht="15" x14ac:dyDescent="0.25">
      <c r="A40" s="271" t="s">
        <v>93</v>
      </c>
      <c r="B40">
        <v>0</v>
      </c>
      <c r="C40">
        <v>0</v>
      </c>
      <c r="D40">
        <v>31.9</v>
      </c>
      <c r="E40">
        <v>0</v>
      </c>
      <c r="F40">
        <v>0</v>
      </c>
      <c r="G40">
        <v>0</v>
      </c>
    </row>
    <row r="41" spans="1:7" ht="15" x14ac:dyDescent="0.25">
      <c r="A41" s="271" t="s">
        <v>95</v>
      </c>
      <c r="B41">
        <v>0</v>
      </c>
      <c r="C41">
        <v>0</v>
      </c>
      <c r="D41">
        <v>0</v>
      </c>
      <c r="E41">
        <v>13.2</v>
      </c>
      <c r="F41">
        <v>0</v>
      </c>
      <c r="G41">
        <v>0</v>
      </c>
    </row>
    <row r="42" spans="1:7" ht="15" x14ac:dyDescent="0.25">
      <c r="A42" s="271" t="s">
        <v>96</v>
      </c>
      <c r="B42">
        <v>145</v>
      </c>
      <c r="C42">
        <v>527.29999999999995</v>
      </c>
      <c r="D42">
        <v>369.8</v>
      </c>
      <c r="E42">
        <v>659</v>
      </c>
      <c r="F42">
        <v>0</v>
      </c>
      <c r="G42">
        <v>0</v>
      </c>
    </row>
    <row r="43" spans="1:7" ht="15" x14ac:dyDescent="0.25">
      <c r="A43" s="271" t="s">
        <v>97</v>
      </c>
      <c r="B43">
        <v>0</v>
      </c>
      <c r="C43">
        <v>0</v>
      </c>
      <c r="D43">
        <v>16.5</v>
      </c>
      <c r="E43">
        <v>10.5</v>
      </c>
      <c r="F43">
        <v>0</v>
      </c>
      <c r="G43">
        <v>0</v>
      </c>
    </row>
    <row r="44" spans="1:7" ht="15" x14ac:dyDescent="0.25">
      <c r="A44" s="271" t="s">
        <v>69</v>
      </c>
    </row>
    <row r="45" spans="1:7" ht="15" x14ac:dyDescent="0.25">
      <c r="A45" s="271" t="s">
        <v>98</v>
      </c>
      <c r="B45">
        <v>1280.4000000000001</v>
      </c>
      <c r="C45">
        <v>1106.5</v>
      </c>
      <c r="D45">
        <v>2891.6</v>
      </c>
      <c r="E45">
        <v>2394.1999999999998</v>
      </c>
      <c r="F45">
        <v>31.7</v>
      </c>
      <c r="G45">
        <v>0</v>
      </c>
    </row>
    <row r="46" spans="1:7" ht="15" x14ac:dyDescent="0.25">
      <c r="A46" s="271" t="s">
        <v>99</v>
      </c>
      <c r="B46">
        <v>6.9</v>
      </c>
      <c r="C46">
        <v>4.7</v>
      </c>
      <c r="D46">
        <v>8.6999999999999993</v>
      </c>
      <c r="E46">
        <v>3.9</v>
      </c>
      <c r="F46">
        <v>0</v>
      </c>
      <c r="G46">
        <v>0</v>
      </c>
    </row>
    <row r="47" spans="1:7" ht="15" x14ac:dyDescent="0.25">
      <c r="A47" s="271" t="s">
        <v>100</v>
      </c>
      <c r="B47">
        <v>10.7</v>
      </c>
      <c r="C47">
        <v>5.5</v>
      </c>
      <c r="D47">
        <v>5.5</v>
      </c>
      <c r="E47">
        <v>4</v>
      </c>
      <c r="F47">
        <v>0</v>
      </c>
      <c r="G47">
        <v>0</v>
      </c>
    </row>
    <row r="48" spans="1:7" ht="15" x14ac:dyDescent="0.25">
      <c r="A48" s="271" t="s">
        <v>101</v>
      </c>
      <c r="B48">
        <v>42.5</v>
      </c>
      <c r="C48">
        <v>50</v>
      </c>
      <c r="D48">
        <v>209.9</v>
      </c>
      <c r="E48">
        <v>33</v>
      </c>
      <c r="F48">
        <v>30</v>
      </c>
      <c r="G48">
        <v>0</v>
      </c>
    </row>
    <row r="49" spans="1:7" ht="15" x14ac:dyDescent="0.25">
      <c r="A49" s="271" t="s">
        <v>102</v>
      </c>
      <c r="B49">
        <v>29</v>
      </c>
      <c r="C49">
        <v>8.4</v>
      </c>
      <c r="D49">
        <v>19.5</v>
      </c>
      <c r="E49">
        <v>17</v>
      </c>
      <c r="F49">
        <v>0</v>
      </c>
      <c r="G49">
        <v>0</v>
      </c>
    </row>
    <row r="50" spans="1:7" ht="15" x14ac:dyDescent="0.25">
      <c r="A50" s="271" t="s">
        <v>103</v>
      </c>
      <c r="B50">
        <v>2.1</v>
      </c>
      <c r="C50">
        <v>10.9</v>
      </c>
      <c r="D50">
        <v>5.5</v>
      </c>
      <c r="E50">
        <v>19.7</v>
      </c>
      <c r="F50">
        <v>0</v>
      </c>
      <c r="G50">
        <v>0</v>
      </c>
    </row>
    <row r="51" spans="1:7" ht="15" x14ac:dyDescent="0.25">
      <c r="A51" s="271" t="s">
        <v>104</v>
      </c>
      <c r="B51">
        <v>102</v>
      </c>
      <c r="C51">
        <v>21.5</v>
      </c>
      <c r="D51">
        <v>108</v>
      </c>
      <c r="E51">
        <v>21.1</v>
      </c>
      <c r="F51">
        <v>0</v>
      </c>
      <c r="G51">
        <v>0</v>
      </c>
    </row>
    <row r="52" spans="1:7" ht="15" x14ac:dyDescent="0.25">
      <c r="A52" s="271" t="s">
        <v>105</v>
      </c>
      <c r="B52">
        <v>84.2</v>
      </c>
      <c r="C52">
        <v>96.7</v>
      </c>
      <c r="D52">
        <v>294.39999999999998</v>
      </c>
      <c r="E52">
        <v>104.6</v>
      </c>
      <c r="F52">
        <v>0</v>
      </c>
      <c r="G52">
        <v>0</v>
      </c>
    </row>
    <row r="53" spans="1:7" ht="15" x14ac:dyDescent="0.25">
      <c r="A53" s="271" t="s">
        <v>106</v>
      </c>
      <c r="B53">
        <v>48.8</v>
      </c>
      <c r="C53">
        <v>56</v>
      </c>
      <c r="D53">
        <v>152.4</v>
      </c>
      <c r="E53">
        <v>91.9</v>
      </c>
      <c r="F53">
        <v>0</v>
      </c>
      <c r="G53">
        <v>0</v>
      </c>
    </row>
    <row r="54" spans="1:7" ht="15" x14ac:dyDescent="0.25">
      <c r="A54" s="271" t="s">
        <v>107</v>
      </c>
      <c r="B54">
        <v>49</v>
      </c>
      <c r="C54">
        <v>4</v>
      </c>
      <c r="D54">
        <v>178.7</v>
      </c>
      <c r="E54">
        <v>91.6</v>
      </c>
      <c r="F54">
        <v>0</v>
      </c>
      <c r="G54">
        <v>0</v>
      </c>
    </row>
    <row r="55" spans="1:7" ht="15" x14ac:dyDescent="0.25">
      <c r="A55" s="271" t="s">
        <v>109</v>
      </c>
      <c r="B55">
        <v>39.4</v>
      </c>
      <c r="C55">
        <v>20.8</v>
      </c>
      <c r="D55">
        <v>151.19999999999999</v>
      </c>
      <c r="E55">
        <v>95.1</v>
      </c>
      <c r="F55">
        <v>0</v>
      </c>
      <c r="G55">
        <v>0</v>
      </c>
    </row>
    <row r="56" spans="1:7" ht="15" x14ac:dyDescent="0.25">
      <c r="A56" s="271" t="s">
        <v>110</v>
      </c>
      <c r="B56">
        <v>0</v>
      </c>
      <c r="C56">
        <v>0</v>
      </c>
      <c r="D56">
        <v>7.6</v>
      </c>
      <c r="E56">
        <v>13.4</v>
      </c>
      <c r="F56">
        <v>0</v>
      </c>
      <c r="G56">
        <v>0</v>
      </c>
    </row>
    <row r="57" spans="1:7" ht="15" x14ac:dyDescent="0.25">
      <c r="A57" s="271" t="s">
        <v>111</v>
      </c>
      <c r="B57">
        <v>0</v>
      </c>
      <c r="C57">
        <v>0</v>
      </c>
      <c r="D57">
        <v>7.1</v>
      </c>
      <c r="E57">
        <v>76.8</v>
      </c>
      <c r="F57">
        <v>0</v>
      </c>
      <c r="G57">
        <v>0</v>
      </c>
    </row>
    <row r="58" spans="1:7" ht="15" x14ac:dyDescent="0.25">
      <c r="A58" s="271" t="s">
        <v>112</v>
      </c>
      <c r="B58">
        <v>125.5</v>
      </c>
      <c r="C58">
        <v>109</v>
      </c>
      <c r="D58">
        <v>101.9</v>
      </c>
      <c r="E58">
        <v>66.3</v>
      </c>
      <c r="F58">
        <v>0</v>
      </c>
      <c r="G58">
        <v>0</v>
      </c>
    </row>
    <row r="59" spans="1:7" ht="15" x14ac:dyDescent="0.25">
      <c r="A59" s="271" t="s">
        <v>113</v>
      </c>
      <c r="B59">
        <v>44</v>
      </c>
      <c r="C59">
        <v>21.5</v>
      </c>
      <c r="D59">
        <v>65.7</v>
      </c>
      <c r="E59">
        <v>61.6</v>
      </c>
      <c r="F59">
        <v>0</v>
      </c>
      <c r="G59">
        <v>0</v>
      </c>
    </row>
    <row r="60" spans="1:7" ht="15" x14ac:dyDescent="0.25">
      <c r="A60" s="271" t="s">
        <v>114</v>
      </c>
      <c r="B60">
        <v>3.6</v>
      </c>
      <c r="C60">
        <v>20.2</v>
      </c>
      <c r="D60">
        <v>10.199999999999999</v>
      </c>
      <c r="E60">
        <v>11.8</v>
      </c>
      <c r="F60">
        <v>0</v>
      </c>
      <c r="G60">
        <v>0</v>
      </c>
    </row>
    <row r="61" spans="1:7" ht="15" x14ac:dyDescent="0.25">
      <c r="A61" s="271" t="s">
        <v>115</v>
      </c>
      <c r="B61">
        <v>542.5</v>
      </c>
      <c r="C61">
        <v>486.4</v>
      </c>
      <c r="D61">
        <v>1271.9000000000001</v>
      </c>
      <c r="E61">
        <v>1371.1</v>
      </c>
      <c r="F61">
        <v>1.7</v>
      </c>
      <c r="G61">
        <v>0</v>
      </c>
    </row>
    <row r="62" spans="1:7" ht="15" x14ac:dyDescent="0.25">
      <c r="A62" s="271" t="s">
        <v>117</v>
      </c>
      <c r="B62">
        <v>0</v>
      </c>
      <c r="C62">
        <v>1.5</v>
      </c>
      <c r="D62">
        <v>24.8</v>
      </c>
      <c r="E62">
        <v>38.700000000000003</v>
      </c>
      <c r="F62">
        <v>0</v>
      </c>
      <c r="G62">
        <v>0</v>
      </c>
    </row>
    <row r="63" spans="1:7" ht="15" x14ac:dyDescent="0.25">
      <c r="A63" s="271" t="s">
        <v>118</v>
      </c>
      <c r="B63">
        <v>129.19999999999999</v>
      </c>
      <c r="C63">
        <v>43.3</v>
      </c>
      <c r="D63">
        <v>39.1</v>
      </c>
      <c r="E63">
        <v>23.2</v>
      </c>
      <c r="F63">
        <v>0</v>
      </c>
      <c r="G63">
        <v>0</v>
      </c>
    </row>
    <row r="64" spans="1:7" ht="15" x14ac:dyDescent="0.25">
      <c r="A64" s="271" t="s">
        <v>119</v>
      </c>
      <c r="B64">
        <v>21</v>
      </c>
      <c r="C64">
        <v>105.2</v>
      </c>
      <c r="D64">
        <v>62.6</v>
      </c>
      <c r="E64">
        <v>67.2</v>
      </c>
      <c r="F64">
        <v>0</v>
      </c>
      <c r="G64">
        <v>0</v>
      </c>
    </row>
    <row r="65" spans="1:7" ht="15" x14ac:dyDescent="0.25">
      <c r="A65" s="271" t="s">
        <v>120</v>
      </c>
      <c r="B65">
        <v>0</v>
      </c>
      <c r="C65">
        <v>17.899999999999999</v>
      </c>
      <c r="D65">
        <v>61.2</v>
      </c>
      <c r="E65">
        <v>65.3</v>
      </c>
      <c r="F65">
        <v>0</v>
      </c>
      <c r="G65">
        <v>0</v>
      </c>
    </row>
    <row r="66" spans="1:7" ht="15" x14ac:dyDescent="0.25">
      <c r="A66" s="271" t="s">
        <v>121</v>
      </c>
      <c r="B66">
        <v>0</v>
      </c>
      <c r="C66">
        <v>22.8</v>
      </c>
      <c r="D66">
        <v>45.5</v>
      </c>
      <c r="E66">
        <v>22.8</v>
      </c>
      <c r="F66">
        <v>0</v>
      </c>
      <c r="G66">
        <v>0</v>
      </c>
    </row>
    <row r="67" spans="1:7" ht="15" x14ac:dyDescent="0.25">
      <c r="A67" s="271" t="s">
        <v>122</v>
      </c>
      <c r="B67">
        <v>0</v>
      </c>
      <c r="C67">
        <v>0</v>
      </c>
      <c r="D67">
        <v>60.4</v>
      </c>
      <c r="E67">
        <v>94.3</v>
      </c>
      <c r="F67">
        <v>0</v>
      </c>
      <c r="G67">
        <v>0</v>
      </c>
    </row>
    <row r="68" spans="1:7" ht="15" x14ac:dyDescent="0.25">
      <c r="A68" s="271" t="s">
        <v>65</v>
      </c>
      <c r="B68" t="s">
        <v>67</v>
      </c>
      <c r="C68" t="s">
        <v>68</v>
      </c>
      <c r="D68" t="s">
        <v>66</v>
      </c>
      <c r="E68" t="s">
        <v>68</v>
      </c>
      <c r="F68" t="s">
        <v>197</v>
      </c>
      <c r="G68" t="s">
        <v>67</v>
      </c>
    </row>
    <row r="69" spans="1:7" ht="15" x14ac:dyDescent="0.25">
      <c r="A69" s="271" t="s">
        <v>123</v>
      </c>
      <c r="B69">
        <v>3531.9</v>
      </c>
      <c r="C69">
        <v>3104.8</v>
      </c>
      <c r="D69">
        <v>6506.7</v>
      </c>
      <c r="E69">
        <v>6840.3</v>
      </c>
      <c r="F69">
        <v>31.7</v>
      </c>
      <c r="G69">
        <v>0</v>
      </c>
    </row>
    <row r="70" spans="1:7" ht="15" x14ac:dyDescent="0.25">
      <c r="A70" s="271" t="s">
        <v>124</v>
      </c>
      <c r="B70">
        <v>367.5</v>
      </c>
      <c r="C70">
        <v>839.5</v>
      </c>
      <c r="D70">
        <v>0</v>
      </c>
      <c r="E70">
        <v>0</v>
      </c>
      <c r="F70">
        <v>0</v>
      </c>
      <c r="G70">
        <v>0</v>
      </c>
    </row>
    <row r="71" spans="1:7" ht="15" x14ac:dyDescent="0.25">
      <c r="A71" s="271" t="s">
        <v>65</v>
      </c>
      <c r="B71" t="s">
        <v>67</v>
      </c>
      <c r="C71" t="s">
        <v>68</v>
      </c>
      <c r="D71" t="s">
        <v>66</v>
      </c>
      <c r="E71" t="s">
        <v>68</v>
      </c>
      <c r="F71" t="s">
        <v>197</v>
      </c>
      <c r="G71" t="s">
        <v>67</v>
      </c>
    </row>
    <row r="72" spans="1:7" ht="15" x14ac:dyDescent="0.25">
      <c r="A72" s="271" t="s">
        <v>125</v>
      </c>
      <c r="B72">
        <v>3899.4</v>
      </c>
      <c r="C72">
        <v>3944.3</v>
      </c>
      <c r="D72">
        <v>6506.7</v>
      </c>
      <c r="E72">
        <v>6840.3</v>
      </c>
      <c r="F72">
        <v>31.7</v>
      </c>
      <c r="G72">
        <v>0</v>
      </c>
    </row>
    <row r="73" spans="1:7" ht="15" x14ac:dyDescent="0.25">
      <c r="A73" s="271" t="s">
        <v>126</v>
      </c>
      <c r="B73" t="s">
        <v>45</v>
      </c>
      <c r="C73" t="s">
        <v>45</v>
      </c>
      <c r="D73">
        <v>0</v>
      </c>
      <c r="E73">
        <v>0</v>
      </c>
      <c r="F73" t="s">
        <v>45</v>
      </c>
      <c r="G73" t="s">
        <v>45</v>
      </c>
    </row>
    <row r="74" spans="1:7" ht="15" x14ac:dyDescent="0.25">
      <c r="A74" s="271" t="s">
        <v>127</v>
      </c>
      <c r="B74">
        <v>0</v>
      </c>
      <c r="C74">
        <v>0</v>
      </c>
      <c r="D74" t="s">
        <v>45</v>
      </c>
      <c r="E74" t="s">
        <v>45</v>
      </c>
      <c r="F74">
        <v>0</v>
      </c>
      <c r="G74">
        <v>0</v>
      </c>
    </row>
    <row r="75" spans="1:7" ht="15" x14ac:dyDescent="0.25">
      <c r="A75" s="271" t="s">
        <v>65</v>
      </c>
      <c r="B75" t="s">
        <v>67</v>
      </c>
      <c r="C75" t="s">
        <v>68</v>
      </c>
      <c r="D75" t="s">
        <v>66</v>
      </c>
      <c r="E75" t="s">
        <v>68</v>
      </c>
      <c r="F75" t="s">
        <v>197</v>
      </c>
      <c r="G75" t="s">
        <v>67</v>
      </c>
    </row>
  </sheetData>
  <pageMargins left="0.7" right="0.7" top="0.75" bottom="0.75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D4950-4755-4C63-A30A-517CC48B691E}">
  <dimension ref="A1:G74"/>
  <sheetViews>
    <sheetView topLeftCell="A19" workbookViewId="0">
      <selection activeCell="J39" sqref="J39"/>
    </sheetView>
  </sheetViews>
  <sheetFormatPr defaultRowHeight="13.2" x14ac:dyDescent="0.25"/>
  <cols>
    <col min="1" max="1" width="17.33203125" customWidth="1"/>
  </cols>
  <sheetData>
    <row r="1" spans="1:7" x14ac:dyDescent="0.25">
      <c r="A1" t="s">
        <v>50</v>
      </c>
    </row>
    <row r="2" spans="1:7" x14ac:dyDescent="0.25">
      <c r="A2" t="s">
        <v>51</v>
      </c>
    </row>
    <row r="3" spans="1:7" x14ac:dyDescent="0.25">
      <c r="A3" t="s">
        <v>390</v>
      </c>
    </row>
    <row r="4" spans="1:7" x14ac:dyDescent="0.25">
      <c r="A4" t="s">
        <v>53</v>
      </c>
    </row>
    <row r="5" spans="1:7" x14ac:dyDescent="0.25">
      <c r="A5" t="s">
        <v>54</v>
      </c>
    </row>
    <row r="6" spans="1:7" x14ac:dyDescent="0.25">
      <c r="A6" t="s">
        <v>55</v>
      </c>
    </row>
    <row r="7" spans="1:7" x14ac:dyDescent="0.25">
      <c r="A7" t="s">
        <v>129</v>
      </c>
    </row>
    <row r="8" spans="1:7" x14ac:dyDescent="0.25">
      <c r="A8" t="s">
        <v>55</v>
      </c>
    </row>
    <row r="9" spans="1:7" x14ac:dyDescent="0.25">
      <c r="A9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x14ac:dyDescent="0.25">
      <c r="A10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x14ac:dyDescent="0.25">
      <c r="A11" t="s">
        <v>69</v>
      </c>
    </row>
    <row r="12" spans="1:7" x14ac:dyDescent="0.25">
      <c r="A12" t="s">
        <v>70</v>
      </c>
      <c r="B12">
        <v>60</v>
      </c>
      <c r="C12">
        <v>29.5</v>
      </c>
      <c r="D12">
        <v>140.4</v>
      </c>
      <c r="E12">
        <v>83.1</v>
      </c>
      <c r="F12">
        <v>0</v>
      </c>
      <c r="G12">
        <v>0</v>
      </c>
    </row>
    <row r="13" spans="1:7" x14ac:dyDescent="0.25">
      <c r="A13" t="s">
        <v>165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x14ac:dyDescent="0.25">
      <c r="A14" t="s">
        <v>71</v>
      </c>
      <c r="B14">
        <v>60</v>
      </c>
      <c r="C14">
        <v>29.5</v>
      </c>
      <c r="D14">
        <v>118.4</v>
      </c>
      <c r="E14">
        <v>73.599999999999994</v>
      </c>
      <c r="F14">
        <v>0</v>
      </c>
      <c r="G14">
        <v>0</v>
      </c>
    </row>
    <row r="15" spans="1:7" x14ac:dyDescent="0.25">
      <c r="A15" t="s">
        <v>72</v>
      </c>
      <c r="B15">
        <v>0</v>
      </c>
      <c r="C15">
        <v>0</v>
      </c>
      <c r="D15">
        <v>22</v>
      </c>
      <c r="E15">
        <v>0</v>
      </c>
      <c r="F15">
        <v>0</v>
      </c>
      <c r="G15">
        <v>0</v>
      </c>
    </row>
    <row r="16" spans="1:7" x14ac:dyDescent="0.25">
      <c r="A16" t="s">
        <v>69</v>
      </c>
    </row>
    <row r="17" spans="1:7" x14ac:dyDescent="0.25">
      <c r="A17" t="s">
        <v>74</v>
      </c>
      <c r="B17">
        <v>400.6</v>
      </c>
      <c r="C17">
        <v>311.10000000000002</v>
      </c>
      <c r="D17">
        <v>602.1</v>
      </c>
      <c r="E17">
        <v>726.1</v>
      </c>
      <c r="F17">
        <v>0</v>
      </c>
      <c r="G17">
        <v>0</v>
      </c>
    </row>
    <row r="18" spans="1:7" x14ac:dyDescent="0.25">
      <c r="A18" t="s">
        <v>69</v>
      </c>
    </row>
    <row r="19" spans="1:7" x14ac:dyDescent="0.25">
      <c r="A19" t="s">
        <v>75</v>
      </c>
      <c r="B19">
        <v>150</v>
      </c>
      <c r="C19">
        <v>100.1</v>
      </c>
      <c r="D19">
        <v>175.3</v>
      </c>
      <c r="E19">
        <v>299.39999999999998</v>
      </c>
      <c r="F19">
        <v>0</v>
      </c>
      <c r="G19">
        <v>0</v>
      </c>
    </row>
    <row r="20" spans="1:7" x14ac:dyDescent="0.25">
      <c r="A20" t="s">
        <v>69</v>
      </c>
    </row>
    <row r="21" spans="1:7" x14ac:dyDescent="0.25">
      <c r="A21" t="s">
        <v>76</v>
      </c>
      <c r="B21">
        <v>331.3</v>
      </c>
      <c r="C21">
        <v>207</v>
      </c>
      <c r="D21">
        <v>143.6</v>
      </c>
      <c r="E21">
        <v>636.20000000000005</v>
      </c>
      <c r="F21">
        <v>0</v>
      </c>
      <c r="G21">
        <v>0</v>
      </c>
    </row>
    <row r="22" spans="1:7" x14ac:dyDescent="0.25">
      <c r="A22" t="s">
        <v>69</v>
      </c>
    </row>
    <row r="23" spans="1:7" x14ac:dyDescent="0.25">
      <c r="A23" t="s">
        <v>77</v>
      </c>
      <c r="B23">
        <v>1205.4000000000001</v>
      </c>
      <c r="C23">
        <v>951.9</v>
      </c>
      <c r="D23">
        <v>1607.2</v>
      </c>
      <c r="E23">
        <v>1679.6</v>
      </c>
      <c r="F23">
        <v>0</v>
      </c>
      <c r="G23">
        <v>0</v>
      </c>
    </row>
    <row r="24" spans="1:7" x14ac:dyDescent="0.25">
      <c r="A24" t="s">
        <v>79</v>
      </c>
      <c r="B24">
        <v>0.4</v>
      </c>
      <c r="C24">
        <v>1.2</v>
      </c>
      <c r="D24">
        <v>1.1000000000000001</v>
      </c>
      <c r="E24">
        <v>0.2</v>
      </c>
      <c r="F24">
        <v>0</v>
      </c>
      <c r="G24">
        <v>0</v>
      </c>
    </row>
    <row r="25" spans="1:7" x14ac:dyDescent="0.25">
      <c r="A25" t="s">
        <v>80</v>
      </c>
      <c r="B25">
        <v>9.3000000000000007</v>
      </c>
      <c r="C25">
        <v>0.2</v>
      </c>
      <c r="D25">
        <v>85.2</v>
      </c>
      <c r="E25">
        <v>0</v>
      </c>
      <c r="F25">
        <v>0</v>
      </c>
      <c r="G25">
        <v>0</v>
      </c>
    </row>
    <row r="26" spans="1:7" x14ac:dyDescent="0.25">
      <c r="A26" t="s">
        <v>173</v>
      </c>
      <c r="B26">
        <v>100</v>
      </c>
      <c r="C26">
        <v>0</v>
      </c>
      <c r="D26">
        <v>0</v>
      </c>
      <c r="E26">
        <v>0</v>
      </c>
      <c r="F26">
        <v>0</v>
      </c>
      <c r="G26">
        <v>0</v>
      </c>
    </row>
    <row r="27" spans="1:7" x14ac:dyDescent="0.25">
      <c r="A27" t="s">
        <v>81</v>
      </c>
      <c r="B27">
        <v>234.8</v>
      </c>
      <c r="C27">
        <v>274.2</v>
      </c>
      <c r="D27">
        <v>372</v>
      </c>
      <c r="E27">
        <v>383.4</v>
      </c>
      <c r="F27">
        <v>0</v>
      </c>
      <c r="G27">
        <v>0</v>
      </c>
    </row>
    <row r="28" spans="1:7" x14ac:dyDescent="0.25">
      <c r="A28" t="s">
        <v>82</v>
      </c>
      <c r="B28">
        <v>23.6</v>
      </c>
      <c r="C28">
        <v>5.5</v>
      </c>
      <c r="D28">
        <v>13.5</v>
      </c>
      <c r="E28">
        <v>67.2</v>
      </c>
      <c r="F28">
        <v>0</v>
      </c>
      <c r="G28">
        <v>0</v>
      </c>
    </row>
    <row r="29" spans="1:7" x14ac:dyDescent="0.25">
      <c r="A29" t="s">
        <v>83</v>
      </c>
      <c r="B29">
        <v>579</v>
      </c>
      <c r="C29">
        <v>495.5</v>
      </c>
      <c r="D29">
        <v>784</v>
      </c>
      <c r="E29">
        <v>1004.7</v>
      </c>
      <c r="F29">
        <v>0</v>
      </c>
      <c r="G29">
        <v>0</v>
      </c>
    </row>
    <row r="30" spans="1:7" x14ac:dyDescent="0.25">
      <c r="A30" t="s">
        <v>85</v>
      </c>
      <c r="B30">
        <v>0</v>
      </c>
      <c r="C30">
        <v>0</v>
      </c>
      <c r="D30">
        <v>22.3</v>
      </c>
      <c r="E30">
        <v>18.899999999999999</v>
      </c>
      <c r="F30">
        <v>0</v>
      </c>
      <c r="G30">
        <v>0</v>
      </c>
    </row>
    <row r="31" spans="1:7" x14ac:dyDescent="0.25">
      <c r="A31" t="s">
        <v>86</v>
      </c>
      <c r="B31">
        <v>120</v>
      </c>
      <c r="C31">
        <v>157.4</v>
      </c>
      <c r="D31">
        <v>123.3</v>
      </c>
      <c r="E31">
        <v>123.6</v>
      </c>
      <c r="F31">
        <v>0</v>
      </c>
      <c r="G31">
        <v>0</v>
      </c>
    </row>
    <row r="32" spans="1:7" x14ac:dyDescent="0.25">
      <c r="A32" t="s">
        <v>87</v>
      </c>
      <c r="B32">
        <v>0</v>
      </c>
      <c r="C32">
        <v>0</v>
      </c>
      <c r="D32">
        <v>0</v>
      </c>
      <c r="E32">
        <v>44</v>
      </c>
      <c r="F32">
        <v>0</v>
      </c>
      <c r="G32">
        <v>0</v>
      </c>
    </row>
    <row r="33" spans="1:7" x14ac:dyDescent="0.25">
      <c r="A33" t="s">
        <v>88</v>
      </c>
      <c r="B33">
        <v>83.3</v>
      </c>
      <c r="C33">
        <v>17.899999999999999</v>
      </c>
      <c r="D33">
        <v>99.6</v>
      </c>
      <c r="E33">
        <v>37.6</v>
      </c>
      <c r="F33">
        <v>0</v>
      </c>
      <c r="G33">
        <v>0</v>
      </c>
    </row>
    <row r="34" spans="1:7" x14ac:dyDescent="0.25">
      <c r="A34" t="s">
        <v>89</v>
      </c>
      <c r="B34">
        <v>55</v>
      </c>
      <c r="C34">
        <v>0</v>
      </c>
      <c r="D34">
        <v>106.3</v>
      </c>
      <c r="E34">
        <v>0</v>
      </c>
      <c r="F34">
        <v>0</v>
      </c>
      <c r="G34">
        <v>0</v>
      </c>
    </row>
    <row r="35" spans="1:7" x14ac:dyDescent="0.25">
      <c r="A35" t="s">
        <v>69</v>
      </c>
    </row>
    <row r="36" spans="1:7" x14ac:dyDescent="0.25">
      <c r="A36" t="s">
        <v>90</v>
      </c>
      <c r="B36">
        <v>169</v>
      </c>
      <c r="C36">
        <v>509.8</v>
      </c>
      <c r="D36">
        <v>479.1</v>
      </c>
      <c r="E36">
        <v>655.20000000000005</v>
      </c>
      <c r="F36">
        <v>0</v>
      </c>
      <c r="G36">
        <v>0</v>
      </c>
    </row>
    <row r="37" spans="1:7" x14ac:dyDescent="0.25">
      <c r="A37" t="s">
        <v>92</v>
      </c>
      <c r="B37">
        <v>0</v>
      </c>
      <c r="C37">
        <v>0</v>
      </c>
      <c r="D37">
        <v>66</v>
      </c>
      <c r="E37">
        <v>0</v>
      </c>
      <c r="F37">
        <v>0</v>
      </c>
      <c r="G37">
        <v>0</v>
      </c>
    </row>
    <row r="38" spans="1:7" x14ac:dyDescent="0.25">
      <c r="A38" t="s">
        <v>175</v>
      </c>
      <c r="B38">
        <v>0</v>
      </c>
      <c r="C38">
        <v>0</v>
      </c>
      <c r="D38">
        <v>46.6</v>
      </c>
      <c r="E38">
        <v>0</v>
      </c>
      <c r="F38">
        <v>0</v>
      </c>
      <c r="G38">
        <v>0</v>
      </c>
    </row>
    <row r="39" spans="1:7" x14ac:dyDescent="0.25">
      <c r="A39" t="s">
        <v>93</v>
      </c>
      <c r="B39">
        <v>0</v>
      </c>
      <c r="C39">
        <v>0</v>
      </c>
      <c r="D39">
        <v>31.9</v>
      </c>
      <c r="E39">
        <v>0</v>
      </c>
      <c r="F39">
        <v>0</v>
      </c>
      <c r="G39">
        <v>0</v>
      </c>
    </row>
    <row r="40" spans="1:7" x14ac:dyDescent="0.25">
      <c r="A40" t="s">
        <v>95</v>
      </c>
      <c r="B40">
        <v>0</v>
      </c>
      <c r="C40">
        <v>0</v>
      </c>
      <c r="D40">
        <v>0</v>
      </c>
      <c r="E40">
        <v>13.2</v>
      </c>
      <c r="F40">
        <v>0</v>
      </c>
      <c r="G40">
        <v>0</v>
      </c>
    </row>
    <row r="41" spans="1:7" x14ac:dyDescent="0.25">
      <c r="A41" t="s">
        <v>96</v>
      </c>
      <c r="B41">
        <v>169</v>
      </c>
      <c r="C41">
        <v>509.8</v>
      </c>
      <c r="D41">
        <v>318.10000000000002</v>
      </c>
      <c r="E41">
        <v>631.5</v>
      </c>
      <c r="F41">
        <v>0</v>
      </c>
      <c r="G41">
        <v>0</v>
      </c>
    </row>
    <row r="42" spans="1:7" x14ac:dyDescent="0.25">
      <c r="A42" t="s">
        <v>97</v>
      </c>
      <c r="B42">
        <v>0</v>
      </c>
      <c r="C42">
        <v>0</v>
      </c>
      <c r="D42">
        <v>16.5</v>
      </c>
      <c r="E42">
        <v>10.5</v>
      </c>
      <c r="F42">
        <v>0</v>
      </c>
      <c r="G42">
        <v>0</v>
      </c>
    </row>
    <row r="43" spans="1:7" x14ac:dyDescent="0.25">
      <c r="A43" t="s">
        <v>69</v>
      </c>
    </row>
    <row r="44" spans="1:7" x14ac:dyDescent="0.25">
      <c r="A44" t="s">
        <v>98</v>
      </c>
      <c r="B44">
        <v>1455.4</v>
      </c>
      <c r="C44">
        <v>1183.3</v>
      </c>
      <c r="D44">
        <v>2680.8</v>
      </c>
      <c r="E44">
        <v>2253</v>
      </c>
      <c r="F44">
        <v>30</v>
      </c>
      <c r="G44">
        <v>0</v>
      </c>
    </row>
    <row r="45" spans="1:7" x14ac:dyDescent="0.25">
      <c r="A45" t="s">
        <v>99</v>
      </c>
      <c r="B45">
        <v>6.9</v>
      </c>
      <c r="C45">
        <v>4.7</v>
      </c>
      <c r="D45">
        <v>8.6999999999999993</v>
      </c>
      <c r="E45">
        <v>3.9</v>
      </c>
      <c r="F45">
        <v>0</v>
      </c>
      <c r="G45">
        <v>0</v>
      </c>
    </row>
    <row r="46" spans="1:7" x14ac:dyDescent="0.25">
      <c r="A46" t="s">
        <v>100</v>
      </c>
      <c r="B46">
        <v>10.7</v>
      </c>
      <c r="C46">
        <v>5.5</v>
      </c>
      <c r="D46">
        <v>5.5</v>
      </c>
      <c r="E46">
        <v>4</v>
      </c>
      <c r="F46">
        <v>0</v>
      </c>
      <c r="G46">
        <v>0</v>
      </c>
    </row>
    <row r="47" spans="1:7" x14ac:dyDescent="0.25">
      <c r="A47" t="s">
        <v>101</v>
      </c>
      <c r="B47">
        <v>75</v>
      </c>
      <c r="C47">
        <v>50</v>
      </c>
      <c r="D47">
        <v>176.9</v>
      </c>
      <c r="E47">
        <v>33</v>
      </c>
      <c r="F47">
        <v>30</v>
      </c>
      <c r="G47">
        <v>0</v>
      </c>
    </row>
    <row r="48" spans="1:7" x14ac:dyDescent="0.25">
      <c r="A48" t="s">
        <v>102</v>
      </c>
      <c r="B48">
        <v>29</v>
      </c>
      <c r="C48">
        <v>8.4</v>
      </c>
      <c r="D48">
        <v>19.5</v>
      </c>
      <c r="E48">
        <v>17</v>
      </c>
      <c r="F48">
        <v>0</v>
      </c>
      <c r="G48">
        <v>0</v>
      </c>
    </row>
    <row r="49" spans="1:7" x14ac:dyDescent="0.25">
      <c r="A49" t="s">
        <v>103</v>
      </c>
      <c r="B49">
        <v>2.2000000000000002</v>
      </c>
      <c r="C49">
        <v>21.6</v>
      </c>
      <c r="D49">
        <v>5.4</v>
      </c>
      <c r="E49">
        <v>17.899999999999999</v>
      </c>
      <c r="F49">
        <v>0</v>
      </c>
      <c r="G49">
        <v>0</v>
      </c>
    </row>
    <row r="50" spans="1:7" x14ac:dyDescent="0.25">
      <c r="A50" t="s">
        <v>104</v>
      </c>
      <c r="B50">
        <v>122.8</v>
      </c>
      <c r="C50">
        <v>21.5</v>
      </c>
      <c r="D50">
        <v>86.2</v>
      </c>
      <c r="E50">
        <v>21.1</v>
      </c>
      <c r="F50">
        <v>0</v>
      </c>
      <c r="G50">
        <v>0</v>
      </c>
    </row>
    <row r="51" spans="1:7" x14ac:dyDescent="0.25">
      <c r="A51" t="s">
        <v>105</v>
      </c>
      <c r="B51">
        <v>72</v>
      </c>
      <c r="C51">
        <v>96.7</v>
      </c>
      <c r="D51">
        <v>250.7</v>
      </c>
      <c r="E51">
        <v>104.6</v>
      </c>
      <c r="F51">
        <v>0</v>
      </c>
      <c r="G51">
        <v>0</v>
      </c>
    </row>
    <row r="52" spans="1:7" x14ac:dyDescent="0.25">
      <c r="A52" t="s">
        <v>106</v>
      </c>
      <c r="B52">
        <v>48.8</v>
      </c>
      <c r="C52">
        <v>56</v>
      </c>
      <c r="D52">
        <v>143.69999999999999</v>
      </c>
      <c r="E52">
        <v>91.9</v>
      </c>
      <c r="F52">
        <v>0</v>
      </c>
      <c r="G52">
        <v>0</v>
      </c>
    </row>
    <row r="53" spans="1:7" x14ac:dyDescent="0.25">
      <c r="A53" t="s">
        <v>107</v>
      </c>
      <c r="B53">
        <v>52.3</v>
      </c>
      <c r="C53">
        <v>4</v>
      </c>
      <c r="D53">
        <v>144.4</v>
      </c>
      <c r="E53">
        <v>91.6</v>
      </c>
      <c r="F53">
        <v>0</v>
      </c>
      <c r="G53">
        <v>0</v>
      </c>
    </row>
    <row r="54" spans="1:7" x14ac:dyDescent="0.25">
      <c r="A54" t="s">
        <v>109</v>
      </c>
      <c r="B54">
        <v>39.4</v>
      </c>
      <c r="C54">
        <v>55.7</v>
      </c>
      <c r="D54">
        <v>151.19999999999999</v>
      </c>
      <c r="E54">
        <v>58.4</v>
      </c>
      <c r="F54">
        <v>0</v>
      </c>
      <c r="G54">
        <v>0</v>
      </c>
    </row>
    <row r="55" spans="1:7" x14ac:dyDescent="0.25">
      <c r="A55" t="s">
        <v>110</v>
      </c>
      <c r="B55">
        <v>0</v>
      </c>
      <c r="C55">
        <v>0</v>
      </c>
      <c r="D55">
        <v>7.6</v>
      </c>
      <c r="E55">
        <v>13.4</v>
      </c>
      <c r="F55">
        <v>0</v>
      </c>
      <c r="G55">
        <v>0</v>
      </c>
    </row>
    <row r="56" spans="1:7" x14ac:dyDescent="0.25">
      <c r="A56" t="s">
        <v>111</v>
      </c>
      <c r="B56">
        <v>0</v>
      </c>
      <c r="C56">
        <v>0</v>
      </c>
      <c r="D56">
        <v>7.1</v>
      </c>
      <c r="E56">
        <v>76.8</v>
      </c>
      <c r="F56">
        <v>0</v>
      </c>
      <c r="G56">
        <v>0</v>
      </c>
    </row>
    <row r="57" spans="1:7" x14ac:dyDescent="0.25">
      <c r="A57" t="s">
        <v>112</v>
      </c>
      <c r="B57">
        <v>151.5</v>
      </c>
      <c r="C57">
        <v>109</v>
      </c>
      <c r="D57">
        <v>77.5</v>
      </c>
      <c r="E57">
        <v>66.3</v>
      </c>
      <c r="F57">
        <v>0</v>
      </c>
      <c r="G57">
        <v>0</v>
      </c>
    </row>
    <row r="58" spans="1:7" x14ac:dyDescent="0.25">
      <c r="A58" t="s">
        <v>113</v>
      </c>
      <c r="B58">
        <v>44</v>
      </c>
      <c r="C58">
        <v>21.5</v>
      </c>
      <c r="D58">
        <v>65.7</v>
      </c>
      <c r="E58">
        <v>61.6</v>
      </c>
      <c r="F58">
        <v>0</v>
      </c>
      <c r="G58">
        <v>0</v>
      </c>
    </row>
    <row r="59" spans="1:7" x14ac:dyDescent="0.25">
      <c r="A59" t="s">
        <v>114</v>
      </c>
      <c r="B59">
        <v>3.6</v>
      </c>
      <c r="C59">
        <v>20.2</v>
      </c>
      <c r="D59">
        <v>10.199999999999999</v>
      </c>
      <c r="E59">
        <v>11.8</v>
      </c>
      <c r="F59">
        <v>0</v>
      </c>
      <c r="G59">
        <v>0</v>
      </c>
    </row>
    <row r="60" spans="1:7" x14ac:dyDescent="0.25">
      <c r="A60" t="s">
        <v>115</v>
      </c>
      <c r="B60">
        <v>645.79999999999995</v>
      </c>
      <c r="C60">
        <v>506.4</v>
      </c>
      <c r="D60">
        <v>1227.0999999999999</v>
      </c>
      <c r="E60">
        <v>1279.8</v>
      </c>
      <c r="F60">
        <v>0</v>
      </c>
      <c r="G60">
        <v>0</v>
      </c>
    </row>
    <row r="61" spans="1:7" x14ac:dyDescent="0.25">
      <c r="A61" t="s">
        <v>117</v>
      </c>
      <c r="B61">
        <v>0</v>
      </c>
      <c r="C61">
        <v>1.5</v>
      </c>
      <c r="D61">
        <v>24.8</v>
      </c>
      <c r="E61">
        <v>38.700000000000003</v>
      </c>
      <c r="F61">
        <v>0</v>
      </c>
      <c r="G61">
        <v>0</v>
      </c>
    </row>
    <row r="62" spans="1:7" x14ac:dyDescent="0.25">
      <c r="A62" t="s">
        <v>118</v>
      </c>
      <c r="B62">
        <v>130.30000000000001</v>
      </c>
      <c r="C62">
        <v>43.3</v>
      </c>
      <c r="D62">
        <v>39.1</v>
      </c>
      <c r="E62">
        <v>23.2</v>
      </c>
      <c r="F62">
        <v>0</v>
      </c>
      <c r="G62">
        <v>0</v>
      </c>
    </row>
    <row r="63" spans="1:7" x14ac:dyDescent="0.25">
      <c r="A63" t="s">
        <v>119</v>
      </c>
      <c r="B63">
        <v>21</v>
      </c>
      <c r="C63">
        <v>105.2</v>
      </c>
      <c r="D63">
        <v>62.6</v>
      </c>
      <c r="E63">
        <v>67.2</v>
      </c>
      <c r="F63">
        <v>0</v>
      </c>
      <c r="G63">
        <v>0</v>
      </c>
    </row>
    <row r="64" spans="1:7" x14ac:dyDescent="0.25">
      <c r="A64" t="s">
        <v>120</v>
      </c>
      <c r="B64">
        <v>0</v>
      </c>
      <c r="C64">
        <v>29.2</v>
      </c>
      <c r="D64">
        <v>61.2</v>
      </c>
      <c r="E64">
        <v>54</v>
      </c>
      <c r="F64">
        <v>0</v>
      </c>
      <c r="G64">
        <v>0</v>
      </c>
    </row>
    <row r="65" spans="1:7" x14ac:dyDescent="0.25">
      <c r="A65" t="s">
        <v>121</v>
      </c>
      <c r="B65">
        <v>0</v>
      </c>
      <c r="C65">
        <v>22.8</v>
      </c>
      <c r="D65">
        <v>45.5</v>
      </c>
      <c r="E65">
        <v>22.8</v>
      </c>
      <c r="F65">
        <v>0</v>
      </c>
      <c r="G65">
        <v>0</v>
      </c>
    </row>
    <row r="66" spans="1:7" x14ac:dyDescent="0.25">
      <c r="A66" t="s">
        <v>122</v>
      </c>
      <c r="B66">
        <v>0</v>
      </c>
      <c r="C66">
        <v>0</v>
      </c>
      <c r="D66">
        <v>60.4</v>
      </c>
      <c r="E66">
        <v>94.3</v>
      </c>
      <c r="F66">
        <v>0</v>
      </c>
      <c r="G66">
        <v>0</v>
      </c>
    </row>
    <row r="67" spans="1:7" x14ac:dyDescent="0.25">
      <c r="A67" t="s">
        <v>65</v>
      </c>
      <c r="B67" t="s">
        <v>66</v>
      </c>
      <c r="C67" t="s">
        <v>67</v>
      </c>
      <c r="D67" t="s">
        <v>66</v>
      </c>
      <c r="E67" t="s">
        <v>66</v>
      </c>
      <c r="F67" t="s">
        <v>66</v>
      </c>
      <c r="G67" t="s">
        <v>68</v>
      </c>
    </row>
    <row r="68" spans="1:7" x14ac:dyDescent="0.25">
      <c r="A68" t="s">
        <v>123</v>
      </c>
      <c r="B68">
        <v>3771.6</v>
      </c>
      <c r="C68">
        <v>3292.7</v>
      </c>
      <c r="D68">
        <v>5828.5</v>
      </c>
      <c r="E68">
        <v>6332.5</v>
      </c>
      <c r="F68">
        <v>30</v>
      </c>
      <c r="G68">
        <v>0</v>
      </c>
    </row>
    <row r="69" spans="1:7" x14ac:dyDescent="0.25">
      <c r="A69" t="s">
        <v>124</v>
      </c>
      <c r="B69">
        <v>622.5</v>
      </c>
      <c r="C69">
        <v>803.5</v>
      </c>
      <c r="D69">
        <v>0</v>
      </c>
      <c r="E69">
        <v>0</v>
      </c>
      <c r="F69">
        <v>0</v>
      </c>
      <c r="G69">
        <v>0</v>
      </c>
    </row>
    <row r="70" spans="1:7" x14ac:dyDescent="0.25">
      <c r="A70" t="s">
        <v>65</v>
      </c>
      <c r="B70" t="s">
        <v>66</v>
      </c>
      <c r="C70" t="s">
        <v>67</v>
      </c>
      <c r="D70" t="s">
        <v>66</v>
      </c>
      <c r="E70" t="s">
        <v>66</v>
      </c>
      <c r="F70" t="s">
        <v>66</v>
      </c>
      <c r="G70" t="s">
        <v>68</v>
      </c>
    </row>
    <row r="71" spans="1:7" x14ac:dyDescent="0.25">
      <c r="A71" t="s">
        <v>125</v>
      </c>
      <c r="B71">
        <v>4394.1000000000004</v>
      </c>
      <c r="C71">
        <v>4096.3</v>
      </c>
      <c r="D71">
        <v>5828.5</v>
      </c>
      <c r="E71">
        <v>6332.5</v>
      </c>
      <c r="F71">
        <v>30</v>
      </c>
      <c r="G71">
        <v>0</v>
      </c>
    </row>
    <row r="72" spans="1:7" x14ac:dyDescent="0.25">
      <c r="A72" t="s">
        <v>126</v>
      </c>
      <c r="B72" t="s">
        <v>45</v>
      </c>
      <c r="C72" t="s">
        <v>45</v>
      </c>
      <c r="D72">
        <v>0</v>
      </c>
      <c r="E72">
        <v>0</v>
      </c>
      <c r="F72" t="s">
        <v>45</v>
      </c>
      <c r="G72" t="s">
        <v>45</v>
      </c>
    </row>
    <row r="73" spans="1:7" x14ac:dyDescent="0.25">
      <c r="A73" t="s">
        <v>127</v>
      </c>
      <c r="B73">
        <v>0</v>
      </c>
      <c r="C73">
        <v>0</v>
      </c>
      <c r="D73" t="s">
        <v>45</v>
      </c>
      <c r="E73" t="s">
        <v>45</v>
      </c>
      <c r="F73">
        <v>0</v>
      </c>
      <c r="G73">
        <v>0</v>
      </c>
    </row>
    <row r="74" spans="1:7" x14ac:dyDescent="0.25">
      <c r="A74" t="s">
        <v>65</v>
      </c>
      <c r="B74" t="s">
        <v>66</v>
      </c>
      <c r="C74" t="s">
        <v>67</v>
      </c>
      <c r="D74" t="s">
        <v>66</v>
      </c>
      <c r="E74" t="s">
        <v>66</v>
      </c>
      <c r="F74" t="s">
        <v>66</v>
      </c>
      <c r="G74" t="s">
        <v>68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54F23-AE8E-4B04-80A8-0098F36ABAC2}">
  <dimension ref="A1:G88"/>
  <sheetViews>
    <sheetView topLeftCell="A30" workbookViewId="0">
      <selection activeCell="A9" sqref="A9:A88"/>
    </sheetView>
  </sheetViews>
  <sheetFormatPr defaultRowHeight="13.2" x14ac:dyDescent="0.25"/>
  <cols>
    <col min="1" max="1" width="21.109375" customWidth="1"/>
    <col min="2" max="2" width="16.44140625" customWidth="1"/>
    <col min="3" max="3" width="12.6640625" customWidth="1"/>
    <col min="4" max="4" width="14" customWidth="1"/>
    <col min="5" max="5" width="11.44140625" customWidth="1"/>
    <col min="6" max="6" width="13.66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1403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50.5</v>
      </c>
      <c r="C12">
        <v>112.5</v>
      </c>
      <c r="D12">
        <v>260.60000000000002</v>
      </c>
      <c r="E12">
        <v>419.7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5.3</v>
      </c>
      <c r="F13">
        <v>0</v>
      </c>
      <c r="G13">
        <v>0</v>
      </c>
    </row>
    <row r="14" spans="1:7" ht="15" x14ac:dyDescent="0.25">
      <c r="A14" s="173" t="s">
        <v>71</v>
      </c>
      <c r="B14">
        <v>39</v>
      </c>
      <c r="C14">
        <v>90</v>
      </c>
      <c r="D14">
        <v>250.9</v>
      </c>
      <c r="E14">
        <v>362.6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0</v>
      </c>
      <c r="E15">
        <v>12.6</v>
      </c>
      <c r="F15">
        <v>0</v>
      </c>
      <c r="G15">
        <v>0</v>
      </c>
    </row>
    <row r="16" spans="1:7" ht="15" x14ac:dyDescent="0.25">
      <c r="A16" s="173" t="s">
        <v>73</v>
      </c>
      <c r="B16">
        <v>11.5</v>
      </c>
      <c r="C16">
        <v>22.5</v>
      </c>
      <c r="D16">
        <v>0</v>
      </c>
      <c r="E16">
        <v>39.299999999999997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9.6999999999999993</v>
      </c>
      <c r="E17">
        <v>0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527.70000000000005</v>
      </c>
      <c r="C19">
        <v>535.4</v>
      </c>
      <c r="D19">
        <v>1138.5</v>
      </c>
      <c r="E19">
        <v>1129.4000000000001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282.10000000000002</v>
      </c>
      <c r="C21">
        <v>158.19999999999999</v>
      </c>
      <c r="D21">
        <v>500.6</v>
      </c>
      <c r="E21">
        <v>571.70000000000005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190</v>
      </c>
      <c r="C23">
        <v>0</v>
      </c>
      <c r="D23">
        <v>68.599999999999994</v>
      </c>
      <c r="E23">
        <v>139.1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1522.7</v>
      </c>
      <c r="C25">
        <v>1669</v>
      </c>
      <c r="D25">
        <v>5174.8999999999996</v>
      </c>
      <c r="E25">
        <v>4233.8</v>
      </c>
      <c r="F25">
        <v>26.9</v>
      </c>
      <c r="G25">
        <v>0</v>
      </c>
    </row>
    <row r="26" spans="1:7" ht="15" x14ac:dyDescent="0.25">
      <c r="A26" s="173" t="s">
        <v>167</v>
      </c>
      <c r="B26">
        <v>279</v>
      </c>
      <c r="C26">
        <v>0</v>
      </c>
      <c r="D26">
        <v>390</v>
      </c>
      <c r="E26">
        <v>0</v>
      </c>
      <c r="F26">
        <v>0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43.9</v>
      </c>
      <c r="E27">
        <v>18.5</v>
      </c>
      <c r="F27">
        <v>0</v>
      </c>
      <c r="G27">
        <v>0</v>
      </c>
    </row>
    <row r="28" spans="1:7" ht="15" x14ac:dyDescent="0.25">
      <c r="A28" s="173" t="s">
        <v>79</v>
      </c>
      <c r="B28">
        <v>0.2</v>
      </c>
      <c r="C28">
        <v>0.5</v>
      </c>
      <c r="D28">
        <v>1.2</v>
      </c>
      <c r="E28">
        <v>0.2</v>
      </c>
      <c r="F28">
        <v>0</v>
      </c>
      <c r="G28">
        <v>0</v>
      </c>
    </row>
    <row r="29" spans="1:7" ht="15" x14ac:dyDescent="0.25">
      <c r="A29" s="173" t="s">
        <v>80</v>
      </c>
      <c r="B29">
        <v>49.5</v>
      </c>
      <c r="C29">
        <v>41</v>
      </c>
      <c r="D29">
        <v>892.6</v>
      </c>
      <c r="E29">
        <v>598.20000000000005</v>
      </c>
      <c r="F29">
        <v>0</v>
      </c>
      <c r="G29">
        <v>0</v>
      </c>
    </row>
    <row r="30" spans="1:7" ht="15" x14ac:dyDescent="0.25">
      <c r="A30" s="173" t="s">
        <v>81</v>
      </c>
      <c r="B30">
        <v>365.9</v>
      </c>
      <c r="C30">
        <v>600.9</v>
      </c>
      <c r="D30">
        <v>1156.0999999999999</v>
      </c>
      <c r="E30">
        <v>1120.5</v>
      </c>
      <c r="F30">
        <v>0</v>
      </c>
      <c r="G30">
        <v>0</v>
      </c>
    </row>
    <row r="31" spans="1:7" ht="15" x14ac:dyDescent="0.25">
      <c r="A31" s="173" t="s">
        <v>82</v>
      </c>
      <c r="B31">
        <v>2</v>
      </c>
      <c r="C31">
        <v>2.2999999999999998</v>
      </c>
      <c r="D31">
        <v>87.6</v>
      </c>
      <c r="E31">
        <v>68.5</v>
      </c>
      <c r="F31">
        <v>0</v>
      </c>
      <c r="G31">
        <v>0</v>
      </c>
    </row>
    <row r="32" spans="1:7" ht="15" x14ac:dyDescent="0.25">
      <c r="A32" s="173" t="s">
        <v>170</v>
      </c>
      <c r="B32">
        <v>0</v>
      </c>
      <c r="C32">
        <v>0</v>
      </c>
      <c r="D32">
        <v>0</v>
      </c>
      <c r="E32">
        <v>8</v>
      </c>
      <c r="F32">
        <v>0</v>
      </c>
      <c r="G32">
        <v>0</v>
      </c>
    </row>
    <row r="33" spans="1:7" ht="15" x14ac:dyDescent="0.25">
      <c r="A33" s="173" t="s">
        <v>83</v>
      </c>
      <c r="B33">
        <v>673.9</v>
      </c>
      <c r="C33">
        <v>615</v>
      </c>
      <c r="D33">
        <v>1513.5</v>
      </c>
      <c r="E33">
        <v>1546.2</v>
      </c>
      <c r="F33">
        <v>26.9</v>
      </c>
      <c r="G33">
        <v>0</v>
      </c>
    </row>
    <row r="34" spans="1:7" ht="15" x14ac:dyDescent="0.25">
      <c r="A34" s="173" t="s">
        <v>84</v>
      </c>
      <c r="B34">
        <v>0</v>
      </c>
      <c r="C34">
        <v>0</v>
      </c>
      <c r="D34">
        <v>102.6</v>
      </c>
      <c r="E34">
        <v>31.1</v>
      </c>
      <c r="F34">
        <v>0</v>
      </c>
      <c r="G34">
        <v>0</v>
      </c>
    </row>
    <row r="35" spans="1:7" ht="15" x14ac:dyDescent="0.25">
      <c r="A35" s="173" t="s">
        <v>85</v>
      </c>
      <c r="B35">
        <v>23</v>
      </c>
      <c r="C35">
        <v>18</v>
      </c>
      <c r="D35">
        <v>24.8</v>
      </c>
      <c r="E35">
        <v>25.3</v>
      </c>
      <c r="F35">
        <v>0</v>
      </c>
      <c r="G35">
        <v>0</v>
      </c>
    </row>
    <row r="36" spans="1:7" ht="15" x14ac:dyDescent="0.25">
      <c r="A36" s="173" t="s">
        <v>86</v>
      </c>
      <c r="B36">
        <v>121.8</v>
      </c>
      <c r="C36">
        <v>300.39999999999998</v>
      </c>
      <c r="D36">
        <v>393.3</v>
      </c>
      <c r="E36">
        <v>438.1</v>
      </c>
      <c r="F36">
        <v>0</v>
      </c>
      <c r="G36">
        <v>0</v>
      </c>
    </row>
    <row r="37" spans="1:7" ht="15" x14ac:dyDescent="0.25">
      <c r="A37" s="173" t="s">
        <v>87</v>
      </c>
      <c r="B37">
        <v>0</v>
      </c>
      <c r="C37">
        <v>4.9000000000000004</v>
      </c>
      <c r="D37">
        <v>66.3</v>
      </c>
      <c r="E37">
        <v>5.0999999999999996</v>
      </c>
      <c r="F37">
        <v>0</v>
      </c>
      <c r="G37">
        <v>0</v>
      </c>
    </row>
    <row r="38" spans="1:7" ht="15" x14ac:dyDescent="0.25">
      <c r="A38" s="173" t="s">
        <v>88</v>
      </c>
      <c r="B38">
        <v>7.4</v>
      </c>
      <c r="C38">
        <v>86</v>
      </c>
      <c r="D38">
        <v>503.2</v>
      </c>
      <c r="E38">
        <v>268</v>
      </c>
      <c r="F38">
        <v>0</v>
      </c>
      <c r="G38">
        <v>0</v>
      </c>
    </row>
    <row r="39" spans="1:7" ht="15" x14ac:dyDescent="0.25">
      <c r="A39" s="173" t="s">
        <v>89</v>
      </c>
      <c r="B39">
        <v>0</v>
      </c>
      <c r="C39">
        <v>0</v>
      </c>
      <c r="D39">
        <v>0</v>
      </c>
      <c r="E39">
        <v>106.2</v>
      </c>
      <c r="F39">
        <v>0</v>
      </c>
      <c r="G39">
        <v>0</v>
      </c>
    </row>
    <row r="40" spans="1:7" ht="15" x14ac:dyDescent="0.25">
      <c r="A40" s="173" t="s">
        <v>69</v>
      </c>
    </row>
    <row r="41" spans="1:7" ht="15" x14ac:dyDescent="0.25">
      <c r="A41" s="173" t="s">
        <v>90</v>
      </c>
      <c r="B41">
        <v>96</v>
      </c>
      <c r="C41">
        <v>99.9</v>
      </c>
      <c r="D41">
        <v>1709.1</v>
      </c>
      <c r="E41">
        <v>454.4</v>
      </c>
      <c r="F41">
        <v>0</v>
      </c>
      <c r="G41">
        <v>0</v>
      </c>
    </row>
    <row r="42" spans="1:7" ht="15" x14ac:dyDescent="0.25">
      <c r="A42" s="173" t="s">
        <v>91</v>
      </c>
      <c r="B42">
        <v>33</v>
      </c>
      <c r="C42">
        <v>0</v>
      </c>
      <c r="D42">
        <v>20.399999999999999</v>
      </c>
      <c r="E42">
        <v>28.5</v>
      </c>
      <c r="F42">
        <v>0</v>
      </c>
      <c r="G42">
        <v>0</v>
      </c>
    </row>
    <row r="43" spans="1:7" ht="15" x14ac:dyDescent="0.25">
      <c r="A43" s="173" t="s">
        <v>529</v>
      </c>
      <c r="B43">
        <v>0</v>
      </c>
      <c r="C43">
        <v>0</v>
      </c>
      <c r="D43">
        <v>33</v>
      </c>
      <c r="E43">
        <v>0</v>
      </c>
      <c r="F43">
        <v>0</v>
      </c>
      <c r="G43">
        <v>0</v>
      </c>
    </row>
    <row r="44" spans="1:7" ht="15" x14ac:dyDescent="0.25">
      <c r="A44" s="173" t="s">
        <v>282</v>
      </c>
      <c r="B44">
        <v>0</v>
      </c>
      <c r="C44">
        <v>0</v>
      </c>
      <c r="D44">
        <v>56.7</v>
      </c>
      <c r="E44">
        <v>0</v>
      </c>
      <c r="F44">
        <v>0</v>
      </c>
      <c r="G44">
        <v>0</v>
      </c>
    </row>
    <row r="45" spans="1:7" ht="15" x14ac:dyDescent="0.25">
      <c r="A45" s="173" t="s">
        <v>92</v>
      </c>
      <c r="B45">
        <v>35</v>
      </c>
      <c r="C45">
        <v>70</v>
      </c>
      <c r="D45">
        <v>38.299999999999997</v>
      </c>
      <c r="E45">
        <v>98.5</v>
      </c>
      <c r="F45">
        <v>0</v>
      </c>
      <c r="G45">
        <v>0</v>
      </c>
    </row>
    <row r="46" spans="1:7" ht="15" x14ac:dyDescent="0.25">
      <c r="A46" s="173" t="s">
        <v>465</v>
      </c>
      <c r="B46">
        <v>0</v>
      </c>
      <c r="C46">
        <v>0</v>
      </c>
      <c r="D46">
        <v>31.2</v>
      </c>
      <c r="E46">
        <v>0</v>
      </c>
      <c r="F46">
        <v>0</v>
      </c>
      <c r="G46">
        <v>0</v>
      </c>
    </row>
    <row r="47" spans="1:7" ht="15" x14ac:dyDescent="0.25">
      <c r="A47" s="173" t="s">
        <v>1078</v>
      </c>
      <c r="B47">
        <v>0</v>
      </c>
      <c r="C47">
        <v>0</v>
      </c>
      <c r="D47">
        <v>29.9</v>
      </c>
      <c r="E47">
        <v>0</v>
      </c>
      <c r="F47">
        <v>0</v>
      </c>
      <c r="G47">
        <v>0</v>
      </c>
    </row>
    <row r="48" spans="1:7" ht="15" x14ac:dyDescent="0.25">
      <c r="A48" s="173" t="s">
        <v>1097</v>
      </c>
      <c r="B48">
        <v>0</v>
      </c>
      <c r="C48">
        <v>0</v>
      </c>
      <c r="D48">
        <v>37</v>
      </c>
      <c r="E48">
        <v>0</v>
      </c>
      <c r="F48">
        <v>0</v>
      </c>
      <c r="G48">
        <v>0</v>
      </c>
    </row>
    <row r="49" spans="1:7" ht="15" x14ac:dyDescent="0.25">
      <c r="A49" s="173" t="s">
        <v>93</v>
      </c>
      <c r="B49">
        <v>0</v>
      </c>
      <c r="C49">
        <v>0</v>
      </c>
      <c r="D49">
        <v>61.7</v>
      </c>
      <c r="E49">
        <v>0</v>
      </c>
      <c r="F49">
        <v>0</v>
      </c>
      <c r="G49">
        <v>0</v>
      </c>
    </row>
    <row r="50" spans="1:7" ht="15" x14ac:dyDescent="0.25">
      <c r="A50" s="173" t="s">
        <v>95</v>
      </c>
      <c r="B50">
        <v>0</v>
      </c>
      <c r="C50">
        <v>0</v>
      </c>
      <c r="D50">
        <v>3</v>
      </c>
      <c r="E50">
        <v>4.4000000000000004</v>
      </c>
      <c r="F50">
        <v>0</v>
      </c>
      <c r="G50">
        <v>0</v>
      </c>
    </row>
    <row r="51" spans="1:7" ht="15" x14ac:dyDescent="0.25">
      <c r="A51" s="173" t="s">
        <v>96</v>
      </c>
      <c r="B51">
        <v>28</v>
      </c>
      <c r="C51">
        <v>29.9</v>
      </c>
      <c r="D51">
        <v>1192.3</v>
      </c>
      <c r="E51">
        <v>314.39999999999998</v>
      </c>
      <c r="F51">
        <v>0</v>
      </c>
      <c r="G51">
        <v>0</v>
      </c>
    </row>
    <row r="52" spans="1:7" ht="15" x14ac:dyDescent="0.25">
      <c r="A52" s="173" t="s">
        <v>97</v>
      </c>
      <c r="B52">
        <v>0</v>
      </c>
      <c r="C52">
        <v>0</v>
      </c>
      <c r="D52">
        <v>195</v>
      </c>
      <c r="E52">
        <v>8.6999999999999993</v>
      </c>
      <c r="F52">
        <v>0</v>
      </c>
      <c r="G52">
        <v>0</v>
      </c>
    </row>
    <row r="53" spans="1:7" ht="15" x14ac:dyDescent="0.25">
      <c r="A53" s="173" t="s">
        <v>536</v>
      </c>
      <c r="B53">
        <v>0</v>
      </c>
      <c r="C53">
        <v>0</v>
      </c>
      <c r="D53">
        <v>10.8</v>
      </c>
      <c r="E53">
        <v>0</v>
      </c>
      <c r="F53">
        <v>0</v>
      </c>
      <c r="G53">
        <v>0</v>
      </c>
    </row>
    <row r="54" spans="1:7" ht="15" x14ac:dyDescent="0.25">
      <c r="A54" s="173" t="s">
        <v>69</v>
      </c>
    </row>
    <row r="55" spans="1:7" ht="15" x14ac:dyDescent="0.25">
      <c r="A55" s="173" t="s">
        <v>98</v>
      </c>
      <c r="B55">
        <v>1560.7</v>
      </c>
      <c r="C55">
        <v>1957.5</v>
      </c>
      <c r="D55">
        <v>5612.6</v>
      </c>
      <c r="E55">
        <v>4618.3</v>
      </c>
      <c r="F55">
        <v>75.400000000000006</v>
      </c>
      <c r="G55">
        <v>0</v>
      </c>
    </row>
    <row r="56" spans="1:7" ht="15" x14ac:dyDescent="0.25">
      <c r="A56" s="173" t="s">
        <v>99</v>
      </c>
      <c r="B56">
        <v>2.4</v>
      </c>
      <c r="C56">
        <v>11.8</v>
      </c>
      <c r="D56">
        <v>7.6</v>
      </c>
      <c r="E56">
        <v>14.5</v>
      </c>
      <c r="F56">
        <v>0</v>
      </c>
      <c r="G56">
        <v>0</v>
      </c>
    </row>
    <row r="57" spans="1:7" ht="15" x14ac:dyDescent="0.25">
      <c r="A57" s="173" t="s">
        <v>100</v>
      </c>
      <c r="B57">
        <v>0</v>
      </c>
      <c r="C57">
        <v>6.5</v>
      </c>
      <c r="D57">
        <v>13</v>
      </c>
      <c r="E57">
        <v>1.2</v>
      </c>
      <c r="F57">
        <v>0</v>
      </c>
      <c r="G57">
        <v>0</v>
      </c>
    </row>
    <row r="58" spans="1:7" ht="15" x14ac:dyDescent="0.25">
      <c r="A58" s="173" t="s">
        <v>101</v>
      </c>
      <c r="B58">
        <v>0</v>
      </c>
      <c r="C58">
        <v>0</v>
      </c>
      <c r="D58">
        <v>96.3</v>
      </c>
      <c r="E58">
        <v>364.9</v>
      </c>
      <c r="F58">
        <v>0</v>
      </c>
      <c r="G58">
        <v>0</v>
      </c>
    </row>
    <row r="59" spans="1:7" ht="15" x14ac:dyDescent="0.25">
      <c r="A59" s="173" t="s">
        <v>102</v>
      </c>
      <c r="B59">
        <v>25.5</v>
      </c>
      <c r="C59">
        <v>16</v>
      </c>
      <c r="D59">
        <v>86.6</v>
      </c>
      <c r="E59">
        <v>37.5</v>
      </c>
      <c r="F59">
        <v>0</v>
      </c>
      <c r="G59">
        <v>0</v>
      </c>
    </row>
    <row r="60" spans="1:7" ht="15" x14ac:dyDescent="0.25">
      <c r="A60" s="173" t="s">
        <v>103</v>
      </c>
      <c r="B60">
        <v>5.6</v>
      </c>
      <c r="C60">
        <v>11.2</v>
      </c>
      <c r="D60">
        <v>18.399999999999999</v>
      </c>
      <c r="E60">
        <v>11.8</v>
      </c>
      <c r="F60">
        <v>0</v>
      </c>
      <c r="G60">
        <v>0</v>
      </c>
    </row>
    <row r="61" spans="1:7" ht="15" x14ac:dyDescent="0.25">
      <c r="A61" s="173" t="s">
        <v>104</v>
      </c>
      <c r="B61">
        <v>0</v>
      </c>
      <c r="C61">
        <v>0</v>
      </c>
      <c r="D61">
        <v>198</v>
      </c>
      <c r="E61">
        <v>288</v>
      </c>
      <c r="F61">
        <v>0</v>
      </c>
      <c r="G61">
        <v>0</v>
      </c>
    </row>
    <row r="62" spans="1:7" ht="15" x14ac:dyDescent="0.25">
      <c r="A62" s="173" t="s">
        <v>105</v>
      </c>
      <c r="B62">
        <v>62</v>
      </c>
      <c r="C62">
        <v>64.599999999999994</v>
      </c>
      <c r="D62">
        <v>485</v>
      </c>
      <c r="E62">
        <v>264.2</v>
      </c>
      <c r="F62">
        <v>0</v>
      </c>
      <c r="G62">
        <v>0</v>
      </c>
    </row>
    <row r="63" spans="1:7" ht="15" x14ac:dyDescent="0.25">
      <c r="A63" s="173" t="s">
        <v>106</v>
      </c>
      <c r="B63">
        <v>58.8</v>
      </c>
      <c r="C63">
        <v>29.5</v>
      </c>
      <c r="D63">
        <v>250.7</v>
      </c>
      <c r="E63">
        <v>224</v>
      </c>
      <c r="F63">
        <v>0</v>
      </c>
      <c r="G63">
        <v>0</v>
      </c>
    </row>
    <row r="64" spans="1:7" ht="15" x14ac:dyDescent="0.25">
      <c r="A64" s="173" t="s">
        <v>107</v>
      </c>
      <c r="B64">
        <v>0</v>
      </c>
      <c r="C64">
        <v>0</v>
      </c>
      <c r="D64">
        <v>383.7</v>
      </c>
      <c r="E64">
        <v>331.9</v>
      </c>
      <c r="F64">
        <v>0</v>
      </c>
      <c r="G64">
        <v>0</v>
      </c>
    </row>
    <row r="65" spans="1:7" ht="15" x14ac:dyDescent="0.25">
      <c r="A65" s="173" t="s">
        <v>108</v>
      </c>
      <c r="B65">
        <v>0</v>
      </c>
      <c r="C65">
        <v>11</v>
      </c>
      <c r="D65">
        <v>0</v>
      </c>
      <c r="E65">
        <v>4.7</v>
      </c>
      <c r="F65">
        <v>0</v>
      </c>
      <c r="G65">
        <v>0</v>
      </c>
    </row>
    <row r="66" spans="1:7" ht="15" x14ac:dyDescent="0.25">
      <c r="A66" s="173" t="s">
        <v>109</v>
      </c>
      <c r="B66">
        <v>9.9</v>
      </c>
      <c r="C66">
        <v>18.8</v>
      </c>
      <c r="D66">
        <v>227.3</v>
      </c>
      <c r="E66">
        <v>195.2</v>
      </c>
      <c r="F66">
        <v>0</v>
      </c>
      <c r="G66">
        <v>0</v>
      </c>
    </row>
    <row r="67" spans="1:7" ht="15" x14ac:dyDescent="0.25">
      <c r="A67" s="173" t="s">
        <v>110</v>
      </c>
      <c r="B67">
        <v>0</v>
      </c>
      <c r="C67">
        <v>0</v>
      </c>
      <c r="D67">
        <v>27.5</v>
      </c>
      <c r="E67">
        <v>29</v>
      </c>
      <c r="F67">
        <v>0</v>
      </c>
      <c r="G67">
        <v>0</v>
      </c>
    </row>
    <row r="68" spans="1:7" ht="15" x14ac:dyDescent="0.25">
      <c r="A68" s="173" t="s">
        <v>111</v>
      </c>
      <c r="B68">
        <v>67</v>
      </c>
      <c r="C68">
        <v>60</v>
      </c>
      <c r="D68">
        <v>153</v>
      </c>
      <c r="E68">
        <v>40.299999999999997</v>
      </c>
      <c r="F68">
        <v>0</v>
      </c>
      <c r="G68">
        <v>0</v>
      </c>
    </row>
    <row r="69" spans="1:7" ht="15" x14ac:dyDescent="0.25">
      <c r="A69" s="173" t="s">
        <v>112</v>
      </c>
      <c r="B69">
        <v>81.5</v>
      </c>
      <c r="C69">
        <v>78</v>
      </c>
      <c r="D69">
        <v>198.7</v>
      </c>
      <c r="E69">
        <v>173.4</v>
      </c>
      <c r="F69">
        <v>0</v>
      </c>
      <c r="G69">
        <v>0</v>
      </c>
    </row>
    <row r="70" spans="1:7" ht="15" x14ac:dyDescent="0.25">
      <c r="A70" s="173" t="s">
        <v>113</v>
      </c>
      <c r="B70">
        <v>15.2</v>
      </c>
      <c r="C70">
        <v>22</v>
      </c>
      <c r="D70">
        <v>107.4</v>
      </c>
      <c r="E70">
        <v>98.1</v>
      </c>
      <c r="F70">
        <v>0</v>
      </c>
      <c r="G70">
        <v>0</v>
      </c>
    </row>
    <row r="71" spans="1:7" ht="15" x14ac:dyDescent="0.25">
      <c r="A71" s="173" t="s">
        <v>114</v>
      </c>
      <c r="B71">
        <v>2.5</v>
      </c>
      <c r="C71">
        <v>13.3</v>
      </c>
      <c r="D71">
        <v>25.5</v>
      </c>
      <c r="E71">
        <v>25.4</v>
      </c>
      <c r="F71">
        <v>0</v>
      </c>
      <c r="G71">
        <v>0</v>
      </c>
    </row>
    <row r="72" spans="1:7" ht="15" x14ac:dyDescent="0.25">
      <c r="A72" s="173" t="s">
        <v>115</v>
      </c>
      <c r="B72">
        <v>950.5</v>
      </c>
      <c r="C72">
        <v>1297.8</v>
      </c>
      <c r="D72">
        <v>2408.5</v>
      </c>
      <c r="E72">
        <v>1852.7</v>
      </c>
      <c r="F72">
        <v>58.5</v>
      </c>
      <c r="G72">
        <v>0</v>
      </c>
    </row>
    <row r="73" spans="1:7" ht="15" x14ac:dyDescent="0.25">
      <c r="A73" s="173" t="s">
        <v>116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</row>
    <row r="74" spans="1:7" ht="15" x14ac:dyDescent="0.25">
      <c r="A74" s="173" t="s">
        <v>117</v>
      </c>
      <c r="B74">
        <v>16.2</v>
      </c>
      <c r="C74">
        <v>41.5</v>
      </c>
      <c r="D74">
        <v>40.200000000000003</v>
      </c>
      <c r="E74">
        <v>48.3</v>
      </c>
      <c r="F74">
        <v>0</v>
      </c>
      <c r="G74">
        <v>0</v>
      </c>
    </row>
    <row r="75" spans="1:7" ht="15" x14ac:dyDescent="0.25">
      <c r="A75" s="173" t="s">
        <v>118</v>
      </c>
      <c r="B75">
        <v>86.5</v>
      </c>
      <c r="C75">
        <v>171.8</v>
      </c>
      <c r="D75">
        <v>50.3</v>
      </c>
      <c r="E75">
        <v>126.1</v>
      </c>
      <c r="F75">
        <v>0</v>
      </c>
      <c r="G75">
        <v>0</v>
      </c>
    </row>
    <row r="76" spans="1:7" ht="15" x14ac:dyDescent="0.25">
      <c r="A76" s="173" t="s">
        <v>119</v>
      </c>
      <c r="B76">
        <v>49</v>
      </c>
      <c r="C76">
        <v>65.5</v>
      </c>
      <c r="D76">
        <v>237.1</v>
      </c>
      <c r="E76">
        <v>102.7</v>
      </c>
      <c r="F76">
        <v>16.899999999999999</v>
      </c>
      <c r="G76">
        <v>0</v>
      </c>
    </row>
    <row r="77" spans="1:7" ht="15" x14ac:dyDescent="0.25">
      <c r="A77" s="173" t="s">
        <v>120</v>
      </c>
      <c r="B77">
        <v>4.5</v>
      </c>
      <c r="C77">
        <v>11</v>
      </c>
      <c r="D77">
        <v>60.4</v>
      </c>
      <c r="E77">
        <v>124.7</v>
      </c>
      <c r="F77">
        <v>0</v>
      </c>
      <c r="G77">
        <v>0</v>
      </c>
    </row>
    <row r="78" spans="1:7" ht="15" x14ac:dyDescent="0.25">
      <c r="A78" s="173" t="s">
        <v>1076</v>
      </c>
      <c r="B78">
        <v>0</v>
      </c>
      <c r="C78">
        <v>0</v>
      </c>
      <c r="D78">
        <v>13.2</v>
      </c>
      <c r="E78">
        <v>0</v>
      </c>
      <c r="F78">
        <v>0</v>
      </c>
      <c r="G78">
        <v>0</v>
      </c>
    </row>
    <row r="79" spans="1:7" ht="15" x14ac:dyDescent="0.25">
      <c r="A79" s="173" t="s">
        <v>121</v>
      </c>
      <c r="B79">
        <v>20</v>
      </c>
      <c r="C79">
        <v>19.3</v>
      </c>
      <c r="D79">
        <v>44.9</v>
      </c>
      <c r="E79">
        <v>65.900000000000006</v>
      </c>
      <c r="F79">
        <v>0</v>
      </c>
      <c r="G79">
        <v>0</v>
      </c>
    </row>
    <row r="80" spans="1:7" ht="15" x14ac:dyDescent="0.25">
      <c r="A80" s="173" t="s">
        <v>122</v>
      </c>
      <c r="B80">
        <v>103.5</v>
      </c>
      <c r="C80">
        <v>7.9</v>
      </c>
      <c r="D80">
        <v>479.4</v>
      </c>
      <c r="E80">
        <v>193.9</v>
      </c>
      <c r="F80">
        <v>0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173" t="s">
        <v>123</v>
      </c>
      <c r="B82">
        <v>4229.7</v>
      </c>
      <c r="C82">
        <v>4532.5</v>
      </c>
      <c r="D82">
        <v>14464.9</v>
      </c>
      <c r="E82">
        <v>11566.5</v>
      </c>
      <c r="F82">
        <v>102.3</v>
      </c>
      <c r="G82">
        <v>0</v>
      </c>
    </row>
    <row r="83" spans="1:7" ht="15" x14ac:dyDescent="0.25">
      <c r="A83" s="173" t="s">
        <v>124</v>
      </c>
      <c r="B83">
        <v>1207.2</v>
      </c>
      <c r="C83">
        <v>665.3</v>
      </c>
      <c r="D83">
        <v>0</v>
      </c>
      <c r="E83">
        <v>0</v>
      </c>
      <c r="F83">
        <v>0</v>
      </c>
      <c r="G83">
        <v>0</v>
      </c>
    </row>
    <row r="84" spans="1:7" ht="15" x14ac:dyDescent="0.25">
      <c r="A84" s="173" t="s">
        <v>65</v>
      </c>
      <c r="B84" t="s">
        <v>66</v>
      </c>
      <c r="C84" t="s">
        <v>67</v>
      </c>
      <c r="D84" t="s">
        <v>66</v>
      </c>
      <c r="E84" t="s">
        <v>66</v>
      </c>
      <c r="F84" t="s">
        <v>66</v>
      </c>
      <c r="G84" t="s">
        <v>68</v>
      </c>
    </row>
    <row r="85" spans="1:7" ht="15" x14ac:dyDescent="0.25">
      <c r="A85" s="173" t="s">
        <v>125</v>
      </c>
      <c r="B85">
        <v>5436.9</v>
      </c>
      <c r="C85">
        <v>5197.8</v>
      </c>
      <c r="D85">
        <v>14464.9</v>
      </c>
      <c r="E85">
        <v>11566.5</v>
      </c>
      <c r="F85">
        <v>102.3</v>
      </c>
      <c r="G85">
        <v>0</v>
      </c>
    </row>
    <row r="86" spans="1:7" ht="15" x14ac:dyDescent="0.25">
      <c r="A86" s="173" t="s">
        <v>126</v>
      </c>
      <c r="B86" t="s">
        <v>45</v>
      </c>
      <c r="C86" t="s">
        <v>45</v>
      </c>
      <c r="D86">
        <v>0</v>
      </c>
      <c r="E86">
        <v>0</v>
      </c>
      <c r="F86" t="s">
        <v>45</v>
      </c>
      <c r="G86" t="s">
        <v>45</v>
      </c>
    </row>
    <row r="87" spans="1:7" ht="15" x14ac:dyDescent="0.25">
      <c r="A87" s="173" t="s">
        <v>127</v>
      </c>
      <c r="B87">
        <v>0</v>
      </c>
      <c r="C87">
        <v>0</v>
      </c>
      <c r="D87" t="s">
        <v>45</v>
      </c>
      <c r="E87" t="s">
        <v>45</v>
      </c>
      <c r="F87">
        <v>0</v>
      </c>
      <c r="G87">
        <v>0</v>
      </c>
    </row>
    <row r="88" spans="1:7" ht="15" x14ac:dyDescent="0.25">
      <c r="A88" s="173" t="s">
        <v>65</v>
      </c>
      <c r="B88" t="s">
        <v>66</v>
      </c>
      <c r="C88" t="s">
        <v>67</v>
      </c>
      <c r="D88" t="s">
        <v>66</v>
      </c>
      <c r="E88" t="s">
        <v>66</v>
      </c>
      <c r="F88" t="s">
        <v>66</v>
      </c>
      <c r="G88" t="s">
        <v>68</v>
      </c>
    </row>
  </sheetData>
  <pageMargins left="0.7" right="0.7" top="0.75" bottom="0.75" header="0.3" footer="0.3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89900-C44F-479F-B491-50654957AECA}">
  <dimension ref="A1:G73"/>
  <sheetViews>
    <sheetView topLeftCell="A22" workbookViewId="0">
      <selection activeCell="M39" sqref="M39"/>
    </sheetView>
  </sheetViews>
  <sheetFormatPr defaultRowHeight="13.2" x14ac:dyDescent="0.25"/>
  <cols>
    <col min="1" max="1" width="17.88671875" customWidth="1"/>
  </cols>
  <sheetData>
    <row r="1" spans="1:7" x14ac:dyDescent="0.25">
      <c r="A1" t="s">
        <v>50</v>
      </c>
    </row>
    <row r="2" spans="1:7" x14ac:dyDescent="0.25">
      <c r="A2" t="s">
        <v>51</v>
      </c>
    </row>
    <row r="3" spans="1:7" x14ac:dyDescent="0.25">
      <c r="A3" t="s">
        <v>391</v>
      </c>
    </row>
    <row r="4" spans="1:7" x14ac:dyDescent="0.25">
      <c r="A4" t="s">
        <v>53</v>
      </c>
    </row>
    <row r="5" spans="1:7" x14ac:dyDescent="0.25">
      <c r="A5" t="s">
        <v>54</v>
      </c>
    </row>
    <row r="6" spans="1:7" x14ac:dyDescent="0.25">
      <c r="A6" t="s">
        <v>55</v>
      </c>
    </row>
    <row r="7" spans="1:7" x14ac:dyDescent="0.25">
      <c r="A7" t="s">
        <v>129</v>
      </c>
    </row>
    <row r="8" spans="1:7" x14ac:dyDescent="0.25">
      <c r="A8" t="s">
        <v>55</v>
      </c>
    </row>
    <row r="9" spans="1:7" x14ac:dyDescent="0.25">
      <c r="A9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x14ac:dyDescent="0.25">
      <c r="A10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x14ac:dyDescent="0.25">
      <c r="A11" t="s">
        <v>69</v>
      </c>
    </row>
    <row r="12" spans="1:7" x14ac:dyDescent="0.25">
      <c r="A12" t="s">
        <v>70</v>
      </c>
      <c r="B12">
        <v>117.5</v>
      </c>
      <c r="C12">
        <v>29.5</v>
      </c>
      <c r="D12">
        <v>79.3</v>
      </c>
      <c r="E12">
        <v>83.1</v>
      </c>
      <c r="F12">
        <v>0</v>
      </c>
      <c r="G12">
        <v>0</v>
      </c>
    </row>
    <row r="13" spans="1:7" x14ac:dyDescent="0.25">
      <c r="A13" t="s">
        <v>165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x14ac:dyDescent="0.25">
      <c r="A14" t="s">
        <v>71</v>
      </c>
      <c r="B14">
        <v>117.5</v>
      </c>
      <c r="C14">
        <v>29.5</v>
      </c>
      <c r="D14">
        <v>57.3</v>
      </c>
      <c r="E14">
        <v>73.599999999999994</v>
      </c>
      <c r="F14">
        <v>0</v>
      </c>
      <c r="G14">
        <v>0</v>
      </c>
    </row>
    <row r="15" spans="1:7" x14ac:dyDescent="0.25">
      <c r="A15" t="s">
        <v>72</v>
      </c>
      <c r="B15">
        <v>0</v>
      </c>
      <c r="C15">
        <v>0</v>
      </c>
      <c r="D15">
        <v>22</v>
      </c>
      <c r="E15">
        <v>0</v>
      </c>
      <c r="F15">
        <v>0</v>
      </c>
      <c r="G15">
        <v>0</v>
      </c>
    </row>
    <row r="16" spans="1:7" x14ac:dyDescent="0.25">
      <c r="A16" t="s">
        <v>69</v>
      </c>
    </row>
    <row r="17" spans="1:7" x14ac:dyDescent="0.25">
      <c r="A17" t="s">
        <v>74</v>
      </c>
      <c r="B17">
        <v>488.3</v>
      </c>
      <c r="C17">
        <v>340.6</v>
      </c>
      <c r="D17">
        <v>514.1</v>
      </c>
      <c r="E17">
        <v>696.6</v>
      </c>
      <c r="F17">
        <v>0</v>
      </c>
      <c r="G17">
        <v>0</v>
      </c>
    </row>
    <row r="18" spans="1:7" x14ac:dyDescent="0.25">
      <c r="A18" t="s">
        <v>69</v>
      </c>
    </row>
    <row r="19" spans="1:7" x14ac:dyDescent="0.25">
      <c r="A19" t="s">
        <v>75</v>
      </c>
      <c r="B19">
        <v>129.69999999999999</v>
      </c>
      <c r="C19">
        <v>98.3</v>
      </c>
      <c r="D19">
        <v>175.3</v>
      </c>
      <c r="E19">
        <v>246.7</v>
      </c>
      <c r="F19">
        <v>0</v>
      </c>
      <c r="G19">
        <v>0</v>
      </c>
    </row>
    <row r="20" spans="1:7" x14ac:dyDescent="0.25">
      <c r="A20" t="s">
        <v>69</v>
      </c>
    </row>
    <row r="21" spans="1:7" x14ac:dyDescent="0.25">
      <c r="A21" t="s">
        <v>76</v>
      </c>
      <c r="B21">
        <v>330.6</v>
      </c>
      <c r="C21">
        <v>275.5</v>
      </c>
      <c r="D21">
        <v>79.599999999999994</v>
      </c>
      <c r="E21">
        <v>565.20000000000005</v>
      </c>
      <c r="F21">
        <v>0</v>
      </c>
      <c r="G21">
        <v>0</v>
      </c>
    </row>
    <row r="22" spans="1:7" x14ac:dyDescent="0.25">
      <c r="A22" t="s">
        <v>69</v>
      </c>
    </row>
    <row r="23" spans="1:7" x14ac:dyDescent="0.25">
      <c r="A23" t="s">
        <v>77</v>
      </c>
      <c r="B23">
        <v>1141.4000000000001</v>
      </c>
      <c r="C23">
        <v>958.2</v>
      </c>
      <c r="D23">
        <v>1470.9</v>
      </c>
      <c r="E23">
        <v>1568.5</v>
      </c>
      <c r="F23">
        <v>0</v>
      </c>
      <c r="G23">
        <v>0</v>
      </c>
    </row>
    <row r="24" spans="1:7" x14ac:dyDescent="0.25">
      <c r="A24" t="s">
        <v>79</v>
      </c>
      <c r="B24">
        <v>0.4</v>
      </c>
      <c r="C24">
        <v>1.2</v>
      </c>
      <c r="D24">
        <v>1.1000000000000001</v>
      </c>
      <c r="E24">
        <v>0.2</v>
      </c>
      <c r="F24">
        <v>0</v>
      </c>
      <c r="G24">
        <v>0</v>
      </c>
    </row>
    <row r="25" spans="1:7" x14ac:dyDescent="0.25">
      <c r="A25" t="s">
        <v>80</v>
      </c>
      <c r="B25">
        <v>20.100000000000001</v>
      </c>
      <c r="C25">
        <v>0.2</v>
      </c>
      <c r="D25">
        <v>60.9</v>
      </c>
      <c r="E25">
        <v>0</v>
      </c>
      <c r="F25">
        <v>0</v>
      </c>
      <c r="G25">
        <v>0</v>
      </c>
    </row>
    <row r="26" spans="1:7" x14ac:dyDescent="0.25">
      <c r="A26" t="s">
        <v>81</v>
      </c>
      <c r="B26">
        <v>235</v>
      </c>
      <c r="C26">
        <v>205.2</v>
      </c>
      <c r="D26">
        <v>371.8</v>
      </c>
      <c r="E26">
        <v>383.4</v>
      </c>
      <c r="F26">
        <v>0</v>
      </c>
      <c r="G26">
        <v>0</v>
      </c>
    </row>
    <row r="27" spans="1:7" x14ac:dyDescent="0.25">
      <c r="A27" t="s">
        <v>82</v>
      </c>
      <c r="B27">
        <v>7</v>
      </c>
      <c r="C27">
        <v>3.5</v>
      </c>
      <c r="D27">
        <v>13.2</v>
      </c>
      <c r="E27">
        <v>67.2</v>
      </c>
      <c r="F27">
        <v>0</v>
      </c>
      <c r="G27">
        <v>0</v>
      </c>
    </row>
    <row r="28" spans="1:7" x14ac:dyDescent="0.25">
      <c r="A28" t="s">
        <v>83</v>
      </c>
      <c r="B28">
        <v>605.5</v>
      </c>
      <c r="C28">
        <v>588.4</v>
      </c>
      <c r="D28">
        <v>732.6</v>
      </c>
      <c r="E28">
        <v>893.6</v>
      </c>
      <c r="F28">
        <v>0</v>
      </c>
      <c r="G28">
        <v>0</v>
      </c>
    </row>
    <row r="29" spans="1:7" x14ac:dyDescent="0.25">
      <c r="A29" t="s">
        <v>85</v>
      </c>
      <c r="B29">
        <v>0</v>
      </c>
      <c r="C29">
        <v>0</v>
      </c>
      <c r="D29">
        <v>22.3</v>
      </c>
      <c r="E29">
        <v>18.899999999999999</v>
      </c>
      <c r="F29">
        <v>0</v>
      </c>
      <c r="G29">
        <v>0</v>
      </c>
    </row>
    <row r="30" spans="1:7" x14ac:dyDescent="0.25">
      <c r="A30" t="s">
        <v>86</v>
      </c>
      <c r="B30">
        <v>173.5</v>
      </c>
      <c r="C30">
        <v>150.4</v>
      </c>
      <c r="D30">
        <v>65.599999999999994</v>
      </c>
      <c r="E30">
        <v>123.6</v>
      </c>
      <c r="F30">
        <v>0</v>
      </c>
      <c r="G30">
        <v>0</v>
      </c>
    </row>
    <row r="31" spans="1:7" x14ac:dyDescent="0.25">
      <c r="A31" t="s">
        <v>87</v>
      </c>
      <c r="B31">
        <v>0</v>
      </c>
      <c r="C31">
        <v>0</v>
      </c>
      <c r="D31">
        <v>0</v>
      </c>
      <c r="E31">
        <v>44</v>
      </c>
      <c r="F31">
        <v>0</v>
      </c>
      <c r="G31">
        <v>0</v>
      </c>
    </row>
    <row r="32" spans="1:7" x14ac:dyDescent="0.25">
      <c r="A32" t="s">
        <v>88</v>
      </c>
      <c r="B32">
        <v>44.9</v>
      </c>
      <c r="C32">
        <v>9.4</v>
      </c>
      <c r="D32">
        <v>97</v>
      </c>
      <c r="E32">
        <v>37.6</v>
      </c>
      <c r="F32">
        <v>0</v>
      </c>
      <c r="G32">
        <v>0</v>
      </c>
    </row>
    <row r="33" spans="1:7" x14ac:dyDescent="0.25">
      <c r="A33" t="s">
        <v>89</v>
      </c>
      <c r="B33">
        <v>55</v>
      </c>
      <c r="C33">
        <v>0</v>
      </c>
      <c r="D33">
        <v>106.3</v>
      </c>
      <c r="E33">
        <v>0</v>
      </c>
      <c r="F33">
        <v>0</v>
      </c>
      <c r="G33">
        <v>0</v>
      </c>
    </row>
    <row r="34" spans="1:7" x14ac:dyDescent="0.25">
      <c r="A34" t="s">
        <v>69</v>
      </c>
    </row>
    <row r="35" spans="1:7" x14ac:dyDescent="0.25">
      <c r="A35" t="s">
        <v>90</v>
      </c>
      <c r="B35">
        <v>199</v>
      </c>
      <c r="C35">
        <v>228.5</v>
      </c>
      <c r="D35">
        <v>403</v>
      </c>
      <c r="E35">
        <v>607.6</v>
      </c>
      <c r="F35">
        <v>0</v>
      </c>
      <c r="G35">
        <v>0</v>
      </c>
    </row>
    <row r="36" spans="1:7" x14ac:dyDescent="0.25">
      <c r="A36" t="s">
        <v>92</v>
      </c>
      <c r="B36">
        <v>0</v>
      </c>
      <c r="C36">
        <v>0</v>
      </c>
      <c r="D36">
        <v>66</v>
      </c>
      <c r="E36">
        <v>0</v>
      </c>
      <c r="F36">
        <v>0</v>
      </c>
      <c r="G36">
        <v>0</v>
      </c>
    </row>
    <row r="37" spans="1:7" x14ac:dyDescent="0.25">
      <c r="A37" t="s">
        <v>175</v>
      </c>
      <c r="B37">
        <v>0</v>
      </c>
      <c r="C37">
        <v>0</v>
      </c>
      <c r="D37">
        <v>46.6</v>
      </c>
      <c r="E37">
        <v>0</v>
      </c>
      <c r="F37">
        <v>0</v>
      </c>
      <c r="G37">
        <v>0</v>
      </c>
    </row>
    <row r="38" spans="1:7" x14ac:dyDescent="0.25">
      <c r="A38" t="s">
        <v>93</v>
      </c>
      <c r="B38">
        <v>0</v>
      </c>
      <c r="C38">
        <v>0</v>
      </c>
      <c r="D38">
        <v>31.9</v>
      </c>
      <c r="E38">
        <v>0</v>
      </c>
      <c r="F38">
        <v>0</v>
      </c>
      <c r="G38">
        <v>0</v>
      </c>
    </row>
    <row r="39" spans="1:7" x14ac:dyDescent="0.25">
      <c r="A39" t="s">
        <v>95</v>
      </c>
      <c r="B39">
        <v>0</v>
      </c>
      <c r="C39">
        <v>0</v>
      </c>
      <c r="D39">
        <v>0</v>
      </c>
      <c r="E39">
        <v>13.2</v>
      </c>
      <c r="F39">
        <v>0</v>
      </c>
      <c r="G39">
        <v>0</v>
      </c>
    </row>
    <row r="40" spans="1:7" x14ac:dyDescent="0.25">
      <c r="A40" t="s">
        <v>96</v>
      </c>
      <c r="B40">
        <v>199</v>
      </c>
      <c r="C40">
        <v>228.5</v>
      </c>
      <c r="D40">
        <v>242</v>
      </c>
      <c r="E40">
        <v>583.9</v>
      </c>
      <c r="F40">
        <v>0</v>
      </c>
      <c r="G40">
        <v>0</v>
      </c>
    </row>
    <row r="41" spans="1:7" x14ac:dyDescent="0.25">
      <c r="A41" t="s">
        <v>97</v>
      </c>
      <c r="B41">
        <v>0</v>
      </c>
      <c r="C41">
        <v>0</v>
      </c>
      <c r="D41">
        <v>16.5</v>
      </c>
      <c r="E41">
        <v>10.5</v>
      </c>
      <c r="F41">
        <v>0</v>
      </c>
      <c r="G41">
        <v>0</v>
      </c>
    </row>
    <row r="42" spans="1:7" x14ac:dyDescent="0.25">
      <c r="A42" t="s">
        <v>69</v>
      </c>
    </row>
    <row r="43" spans="1:7" x14ac:dyDescent="0.25">
      <c r="A43" t="s">
        <v>98</v>
      </c>
      <c r="B43">
        <v>1618.7</v>
      </c>
      <c r="C43">
        <v>1228</v>
      </c>
      <c r="D43">
        <v>2429.5</v>
      </c>
      <c r="E43">
        <v>2050.6999999999998</v>
      </c>
      <c r="F43">
        <v>30</v>
      </c>
      <c r="G43">
        <v>0</v>
      </c>
    </row>
    <row r="44" spans="1:7" x14ac:dyDescent="0.25">
      <c r="A44" t="s">
        <v>99</v>
      </c>
      <c r="B44">
        <v>8.6999999999999993</v>
      </c>
      <c r="C44">
        <v>4.7</v>
      </c>
      <c r="D44">
        <v>5.5</v>
      </c>
      <c r="E44">
        <v>3.9</v>
      </c>
      <c r="F44">
        <v>0</v>
      </c>
      <c r="G44">
        <v>0</v>
      </c>
    </row>
    <row r="45" spans="1:7" x14ac:dyDescent="0.25">
      <c r="A45" t="s">
        <v>100</v>
      </c>
      <c r="B45">
        <v>10.7</v>
      </c>
      <c r="C45">
        <v>5.5</v>
      </c>
      <c r="D45">
        <v>5.5</v>
      </c>
      <c r="E45">
        <v>4</v>
      </c>
      <c r="F45">
        <v>0</v>
      </c>
      <c r="G45">
        <v>0</v>
      </c>
    </row>
    <row r="46" spans="1:7" x14ac:dyDescent="0.25">
      <c r="A46" t="s">
        <v>101</v>
      </c>
      <c r="B46">
        <v>75</v>
      </c>
      <c r="C46">
        <v>50</v>
      </c>
      <c r="D46">
        <v>176.9</v>
      </c>
      <c r="E46">
        <v>33</v>
      </c>
      <c r="F46">
        <v>30</v>
      </c>
      <c r="G46">
        <v>0</v>
      </c>
    </row>
    <row r="47" spans="1:7" x14ac:dyDescent="0.25">
      <c r="A47" t="s">
        <v>102</v>
      </c>
      <c r="B47">
        <v>29</v>
      </c>
      <c r="C47">
        <v>8.4</v>
      </c>
      <c r="D47">
        <v>19.5</v>
      </c>
      <c r="E47">
        <v>17</v>
      </c>
      <c r="F47">
        <v>0</v>
      </c>
      <c r="G47">
        <v>0</v>
      </c>
    </row>
    <row r="48" spans="1:7" x14ac:dyDescent="0.25">
      <c r="A48" t="s">
        <v>103</v>
      </c>
      <c r="B48">
        <v>2.5</v>
      </c>
      <c r="C48">
        <v>29</v>
      </c>
      <c r="D48">
        <v>5.2</v>
      </c>
      <c r="E48">
        <v>10.5</v>
      </c>
      <c r="F48">
        <v>0</v>
      </c>
      <c r="G48">
        <v>0</v>
      </c>
    </row>
    <row r="49" spans="1:7" x14ac:dyDescent="0.25">
      <c r="A49" t="s">
        <v>104</v>
      </c>
      <c r="B49">
        <v>122</v>
      </c>
      <c r="C49">
        <v>21.5</v>
      </c>
      <c r="D49">
        <v>86.2</v>
      </c>
      <c r="E49">
        <v>21.1</v>
      </c>
      <c r="F49">
        <v>0</v>
      </c>
      <c r="G49">
        <v>0</v>
      </c>
    </row>
    <row r="50" spans="1:7" x14ac:dyDescent="0.25">
      <c r="A50" t="s">
        <v>105</v>
      </c>
      <c r="B50">
        <v>105.2</v>
      </c>
      <c r="C50">
        <v>94.7</v>
      </c>
      <c r="D50">
        <v>216</v>
      </c>
      <c r="E50">
        <v>104.6</v>
      </c>
      <c r="F50">
        <v>0</v>
      </c>
      <c r="G50">
        <v>0</v>
      </c>
    </row>
    <row r="51" spans="1:7" x14ac:dyDescent="0.25">
      <c r="A51" t="s">
        <v>106</v>
      </c>
      <c r="B51">
        <v>43.3</v>
      </c>
      <c r="C51">
        <v>56</v>
      </c>
      <c r="D51">
        <v>143.69999999999999</v>
      </c>
      <c r="E51">
        <v>76.599999999999994</v>
      </c>
      <c r="F51">
        <v>0</v>
      </c>
      <c r="G51">
        <v>0</v>
      </c>
    </row>
    <row r="52" spans="1:7" x14ac:dyDescent="0.25">
      <c r="A52" t="s">
        <v>107</v>
      </c>
      <c r="B52">
        <v>58</v>
      </c>
      <c r="C52">
        <v>4</v>
      </c>
      <c r="D52">
        <v>138.4</v>
      </c>
      <c r="E52">
        <v>91.6</v>
      </c>
      <c r="F52">
        <v>0</v>
      </c>
      <c r="G52">
        <v>0</v>
      </c>
    </row>
    <row r="53" spans="1:7" x14ac:dyDescent="0.25">
      <c r="A53" t="s">
        <v>109</v>
      </c>
      <c r="B53">
        <v>39.4</v>
      </c>
      <c r="C53">
        <v>20.8</v>
      </c>
      <c r="D53">
        <v>151.19999999999999</v>
      </c>
      <c r="E53">
        <v>58.4</v>
      </c>
      <c r="F53">
        <v>0</v>
      </c>
      <c r="G53">
        <v>0</v>
      </c>
    </row>
    <row r="54" spans="1:7" x14ac:dyDescent="0.25">
      <c r="A54" t="s">
        <v>110</v>
      </c>
      <c r="B54">
        <v>0</v>
      </c>
      <c r="C54">
        <v>0</v>
      </c>
      <c r="D54">
        <v>7.6</v>
      </c>
      <c r="E54">
        <v>13.4</v>
      </c>
      <c r="F54">
        <v>0</v>
      </c>
      <c r="G54">
        <v>0</v>
      </c>
    </row>
    <row r="55" spans="1:7" x14ac:dyDescent="0.25">
      <c r="A55" t="s">
        <v>111</v>
      </c>
      <c r="B55">
        <v>0</v>
      </c>
      <c r="C55">
        <v>0</v>
      </c>
      <c r="D55">
        <v>7.1</v>
      </c>
      <c r="E55">
        <v>76.8</v>
      </c>
      <c r="F55">
        <v>0</v>
      </c>
      <c r="G55">
        <v>0</v>
      </c>
    </row>
    <row r="56" spans="1:7" x14ac:dyDescent="0.25">
      <c r="A56" t="s">
        <v>112</v>
      </c>
      <c r="B56">
        <v>151.5</v>
      </c>
      <c r="C56">
        <v>109</v>
      </c>
      <c r="D56">
        <v>77.5</v>
      </c>
      <c r="E56">
        <v>66.3</v>
      </c>
      <c r="F56">
        <v>0</v>
      </c>
      <c r="G56">
        <v>0</v>
      </c>
    </row>
    <row r="57" spans="1:7" x14ac:dyDescent="0.25">
      <c r="A57" t="s">
        <v>113</v>
      </c>
      <c r="B57">
        <v>44</v>
      </c>
      <c r="C57">
        <v>21.5</v>
      </c>
      <c r="D57">
        <v>65.7</v>
      </c>
      <c r="E57">
        <v>61.6</v>
      </c>
      <c r="F57">
        <v>0</v>
      </c>
      <c r="G57">
        <v>0</v>
      </c>
    </row>
    <row r="58" spans="1:7" x14ac:dyDescent="0.25">
      <c r="A58" t="s">
        <v>114</v>
      </c>
      <c r="B58">
        <v>5.3</v>
      </c>
      <c r="C58">
        <v>20.2</v>
      </c>
      <c r="D58">
        <v>8.4</v>
      </c>
      <c r="E58">
        <v>11.8</v>
      </c>
      <c r="F58">
        <v>0</v>
      </c>
      <c r="G58">
        <v>0</v>
      </c>
    </row>
    <row r="59" spans="1:7" x14ac:dyDescent="0.25">
      <c r="A59" t="s">
        <v>115</v>
      </c>
      <c r="B59">
        <v>765.8</v>
      </c>
      <c r="C59">
        <v>600.9</v>
      </c>
      <c r="D59">
        <v>1028.8</v>
      </c>
      <c r="E59">
        <v>1107.0999999999999</v>
      </c>
      <c r="F59">
        <v>0</v>
      </c>
      <c r="G59">
        <v>0</v>
      </c>
    </row>
    <row r="60" spans="1:7" x14ac:dyDescent="0.25">
      <c r="A60" t="s">
        <v>117</v>
      </c>
      <c r="B60">
        <v>0</v>
      </c>
      <c r="C60">
        <v>1.5</v>
      </c>
      <c r="D60">
        <v>24.8</v>
      </c>
      <c r="E60">
        <v>38.700000000000003</v>
      </c>
      <c r="F60">
        <v>0</v>
      </c>
      <c r="G60">
        <v>0</v>
      </c>
    </row>
    <row r="61" spans="1:7" x14ac:dyDescent="0.25">
      <c r="A61" t="s">
        <v>118</v>
      </c>
      <c r="B61">
        <v>130.30000000000001</v>
      </c>
      <c r="C61">
        <v>43.3</v>
      </c>
      <c r="D61">
        <v>39.1</v>
      </c>
      <c r="E61">
        <v>23.2</v>
      </c>
      <c r="F61">
        <v>0</v>
      </c>
      <c r="G61">
        <v>0</v>
      </c>
    </row>
    <row r="62" spans="1:7" x14ac:dyDescent="0.25">
      <c r="A62" t="s">
        <v>119</v>
      </c>
      <c r="B62">
        <v>21</v>
      </c>
      <c r="C62">
        <v>105.2</v>
      </c>
      <c r="D62">
        <v>62.6</v>
      </c>
      <c r="E62">
        <v>67.2</v>
      </c>
      <c r="F62">
        <v>0</v>
      </c>
      <c r="G62">
        <v>0</v>
      </c>
    </row>
    <row r="63" spans="1:7" x14ac:dyDescent="0.25">
      <c r="A63" t="s">
        <v>120</v>
      </c>
      <c r="B63">
        <v>7</v>
      </c>
      <c r="C63">
        <v>24.9</v>
      </c>
      <c r="D63">
        <v>54.1</v>
      </c>
      <c r="E63">
        <v>47</v>
      </c>
      <c r="F63">
        <v>0</v>
      </c>
      <c r="G63">
        <v>0</v>
      </c>
    </row>
    <row r="64" spans="1:7" x14ac:dyDescent="0.25">
      <c r="A64" t="s">
        <v>121</v>
      </c>
      <c r="B64">
        <v>0</v>
      </c>
      <c r="C64">
        <v>6.8</v>
      </c>
      <c r="D64">
        <v>45.5</v>
      </c>
      <c r="E64">
        <v>22.8</v>
      </c>
      <c r="F64">
        <v>0</v>
      </c>
      <c r="G64">
        <v>0</v>
      </c>
    </row>
    <row r="65" spans="1:7" x14ac:dyDescent="0.25">
      <c r="A65" t="s">
        <v>122</v>
      </c>
      <c r="B65">
        <v>0</v>
      </c>
      <c r="C65">
        <v>0</v>
      </c>
      <c r="D65">
        <v>60.4</v>
      </c>
      <c r="E65">
        <v>94.3</v>
      </c>
      <c r="F65">
        <v>0</v>
      </c>
      <c r="G65">
        <v>0</v>
      </c>
    </row>
    <row r="66" spans="1:7" x14ac:dyDescent="0.25">
      <c r="A66" t="s">
        <v>65</v>
      </c>
      <c r="B66" t="s">
        <v>66</v>
      </c>
      <c r="C66" t="s">
        <v>67</v>
      </c>
      <c r="D66" t="s">
        <v>66</v>
      </c>
      <c r="E66" t="s">
        <v>66</v>
      </c>
      <c r="F66" t="s">
        <v>66</v>
      </c>
      <c r="G66" t="s">
        <v>68</v>
      </c>
    </row>
    <row r="67" spans="1:7" x14ac:dyDescent="0.25">
      <c r="A67" t="s">
        <v>123</v>
      </c>
      <c r="B67">
        <v>4025.1</v>
      </c>
      <c r="C67">
        <v>3158.5</v>
      </c>
      <c r="D67">
        <v>5151.7</v>
      </c>
      <c r="E67">
        <v>5818.4</v>
      </c>
      <c r="F67">
        <v>30</v>
      </c>
      <c r="G67">
        <v>0</v>
      </c>
    </row>
    <row r="68" spans="1:7" x14ac:dyDescent="0.25">
      <c r="A68" t="s">
        <v>124</v>
      </c>
      <c r="B68">
        <v>828.5</v>
      </c>
      <c r="C68">
        <v>834.8</v>
      </c>
      <c r="D68">
        <v>0</v>
      </c>
      <c r="E68">
        <v>0</v>
      </c>
      <c r="F68">
        <v>0</v>
      </c>
      <c r="G68">
        <v>0</v>
      </c>
    </row>
    <row r="69" spans="1:7" x14ac:dyDescent="0.25">
      <c r="A69" t="s">
        <v>65</v>
      </c>
      <c r="B69" t="s">
        <v>66</v>
      </c>
      <c r="C69" t="s">
        <v>67</v>
      </c>
      <c r="D69" t="s">
        <v>66</v>
      </c>
      <c r="E69" t="s">
        <v>66</v>
      </c>
      <c r="F69" t="s">
        <v>66</v>
      </c>
      <c r="G69" t="s">
        <v>68</v>
      </c>
    </row>
    <row r="70" spans="1:7" x14ac:dyDescent="0.25">
      <c r="A70" t="s">
        <v>125</v>
      </c>
      <c r="B70">
        <v>4853.5</v>
      </c>
      <c r="C70">
        <v>3993.3</v>
      </c>
      <c r="D70">
        <v>5151.7</v>
      </c>
      <c r="E70">
        <v>5818.4</v>
      </c>
      <c r="F70">
        <v>30</v>
      </c>
      <c r="G70">
        <v>0</v>
      </c>
    </row>
    <row r="71" spans="1:7" x14ac:dyDescent="0.25">
      <c r="A71" t="s">
        <v>126</v>
      </c>
      <c r="B71" t="s">
        <v>45</v>
      </c>
      <c r="C71" t="s">
        <v>45</v>
      </c>
      <c r="D71">
        <v>0</v>
      </c>
      <c r="E71">
        <v>0</v>
      </c>
      <c r="F71" t="s">
        <v>45</v>
      </c>
      <c r="G71" t="s">
        <v>45</v>
      </c>
    </row>
    <row r="72" spans="1:7" x14ac:dyDescent="0.25">
      <c r="A72" t="s">
        <v>127</v>
      </c>
      <c r="B72">
        <v>0</v>
      </c>
      <c r="C72">
        <v>0</v>
      </c>
      <c r="D72" t="s">
        <v>45</v>
      </c>
      <c r="E72" t="s">
        <v>45</v>
      </c>
      <c r="F72">
        <v>0</v>
      </c>
      <c r="G72">
        <v>0</v>
      </c>
    </row>
    <row r="73" spans="1:7" x14ac:dyDescent="0.25">
      <c r="A73" t="s">
        <v>65</v>
      </c>
      <c r="B73" t="s">
        <v>66</v>
      </c>
      <c r="C73" t="s">
        <v>67</v>
      </c>
      <c r="D73" t="s">
        <v>66</v>
      </c>
      <c r="E73" t="s">
        <v>66</v>
      </c>
      <c r="F73" t="s">
        <v>66</v>
      </c>
      <c r="G73" t="s">
        <v>68</v>
      </c>
    </row>
  </sheetData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B72DB-51DA-46CC-A899-CF301351300D}">
  <dimension ref="A1:G73"/>
  <sheetViews>
    <sheetView topLeftCell="A16" workbookViewId="0">
      <selection activeCell="I18" sqref="I18"/>
    </sheetView>
  </sheetViews>
  <sheetFormatPr defaultRowHeight="13.2" x14ac:dyDescent="0.25"/>
  <cols>
    <col min="1" max="1" width="21.33203125" customWidth="1"/>
  </cols>
  <sheetData>
    <row r="1" spans="1:7" x14ac:dyDescent="0.25">
      <c r="A1" t="s">
        <v>50</v>
      </c>
    </row>
    <row r="2" spans="1:7" x14ac:dyDescent="0.25">
      <c r="A2" t="s">
        <v>51</v>
      </c>
    </row>
    <row r="3" spans="1:7" x14ac:dyDescent="0.25">
      <c r="A3" t="s">
        <v>392</v>
      </c>
    </row>
    <row r="4" spans="1:7" x14ac:dyDescent="0.25">
      <c r="A4" t="s">
        <v>53</v>
      </c>
    </row>
    <row r="5" spans="1:7" x14ac:dyDescent="0.25">
      <c r="A5" t="s">
        <v>54</v>
      </c>
    </row>
    <row r="6" spans="1:7" x14ac:dyDescent="0.25">
      <c r="A6" t="s">
        <v>55</v>
      </c>
    </row>
    <row r="7" spans="1:7" x14ac:dyDescent="0.25">
      <c r="A7" t="s">
        <v>129</v>
      </c>
    </row>
    <row r="8" spans="1:7" x14ac:dyDescent="0.25">
      <c r="A8" t="s">
        <v>55</v>
      </c>
    </row>
    <row r="9" spans="1:7" x14ac:dyDescent="0.25">
      <c r="A9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x14ac:dyDescent="0.25">
      <c r="A10" t="s">
        <v>65</v>
      </c>
      <c r="B10" t="s">
        <v>66</v>
      </c>
      <c r="C10" t="s">
        <v>67</v>
      </c>
      <c r="D10" t="s">
        <v>181</v>
      </c>
      <c r="E10" t="s">
        <v>68</v>
      </c>
      <c r="F10" t="s">
        <v>66</v>
      </c>
      <c r="G10" t="s">
        <v>68</v>
      </c>
    </row>
    <row r="11" spans="1:7" x14ac:dyDescent="0.25">
      <c r="A11" t="s">
        <v>69</v>
      </c>
    </row>
    <row r="12" spans="1:7" x14ac:dyDescent="0.25">
      <c r="A12" t="s">
        <v>70</v>
      </c>
      <c r="B12">
        <v>97.5</v>
      </c>
      <c r="C12">
        <v>29.5</v>
      </c>
      <c r="D12">
        <v>79.3</v>
      </c>
      <c r="E12">
        <v>83.1</v>
      </c>
      <c r="F12">
        <v>0</v>
      </c>
      <c r="G12">
        <v>0</v>
      </c>
    </row>
    <row r="13" spans="1:7" x14ac:dyDescent="0.25">
      <c r="A13" t="s">
        <v>165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x14ac:dyDescent="0.25">
      <c r="A14" t="s">
        <v>71</v>
      </c>
      <c r="B14">
        <v>97.5</v>
      </c>
      <c r="C14">
        <v>29.5</v>
      </c>
      <c r="D14">
        <v>57.3</v>
      </c>
      <c r="E14">
        <v>73.599999999999994</v>
      </c>
      <c r="F14">
        <v>0</v>
      </c>
      <c r="G14">
        <v>0</v>
      </c>
    </row>
    <row r="15" spans="1:7" x14ac:dyDescent="0.25">
      <c r="A15" t="s">
        <v>72</v>
      </c>
      <c r="B15">
        <v>0</v>
      </c>
      <c r="C15">
        <v>0</v>
      </c>
      <c r="D15">
        <v>22</v>
      </c>
      <c r="E15">
        <v>0</v>
      </c>
      <c r="F15">
        <v>0</v>
      </c>
      <c r="G15">
        <v>0</v>
      </c>
    </row>
    <row r="16" spans="1:7" x14ac:dyDescent="0.25">
      <c r="A16" t="s">
        <v>69</v>
      </c>
    </row>
    <row r="17" spans="1:7" x14ac:dyDescent="0.25">
      <c r="A17" t="s">
        <v>74</v>
      </c>
      <c r="B17">
        <v>397.6</v>
      </c>
      <c r="C17">
        <v>312.8</v>
      </c>
      <c r="D17">
        <v>454.2</v>
      </c>
      <c r="E17">
        <v>669.7</v>
      </c>
      <c r="F17">
        <v>0</v>
      </c>
      <c r="G17">
        <v>0</v>
      </c>
    </row>
    <row r="18" spans="1:7" x14ac:dyDescent="0.25">
      <c r="A18" t="s">
        <v>69</v>
      </c>
    </row>
    <row r="19" spans="1:7" x14ac:dyDescent="0.25">
      <c r="A19" t="s">
        <v>75</v>
      </c>
      <c r="B19">
        <v>129.69999999999999</v>
      </c>
      <c r="C19">
        <v>153.30000000000001</v>
      </c>
      <c r="D19">
        <v>175.3</v>
      </c>
      <c r="E19">
        <v>189.5</v>
      </c>
      <c r="F19">
        <v>0</v>
      </c>
      <c r="G19">
        <v>0</v>
      </c>
    </row>
    <row r="20" spans="1:7" x14ac:dyDescent="0.25">
      <c r="A20" t="s">
        <v>69</v>
      </c>
    </row>
    <row r="21" spans="1:7" x14ac:dyDescent="0.25">
      <c r="A21" t="s">
        <v>76</v>
      </c>
      <c r="B21">
        <v>265.60000000000002</v>
      </c>
      <c r="C21">
        <v>276.7</v>
      </c>
      <c r="D21">
        <v>79.599999999999994</v>
      </c>
      <c r="E21">
        <v>564</v>
      </c>
      <c r="F21">
        <v>0</v>
      </c>
      <c r="G21">
        <v>0</v>
      </c>
    </row>
    <row r="22" spans="1:7" x14ac:dyDescent="0.25">
      <c r="A22" t="s">
        <v>69</v>
      </c>
    </row>
    <row r="23" spans="1:7" x14ac:dyDescent="0.25">
      <c r="A23" t="s">
        <v>77</v>
      </c>
      <c r="B23">
        <v>1410.4</v>
      </c>
      <c r="C23">
        <v>937.3</v>
      </c>
      <c r="D23">
        <v>1201.4000000000001</v>
      </c>
      <c r="E23">
        <v>1451</v>
      </c>
      <c r="F23">
        <v>0</v>
      </c>
      <c r="G23">
        <v>0</v>
      </c>
    </row>
    <row r="24" spans="1:7" x14ac:dyDescent="0.25">
      <c r="A24" t="s">
        <v>79</v>
      </c>
      <c r="B24">
        <v>0.4</v>
      </c>
      <c r="C24">
        <v>1.2</v>
      </c>
      <c r="D24">
        <v>1.1000000000000001</v>
      </c>
      <c r="E24">
        <v>0.2</v>
      </c>
      <c r="F24">
        <v>0</v>
      </c>
      <c r="G24">
        <v>0</v>
      </c>
    </row>
    <row r="25" spans="1:7" x14ac:dyDescent="0.25">
      <c r="A25" t="s">
        <v>80</v>
      </c>
      <c r="B25">
        <v>70</v>
      </c>
      <c r="C25">
        <v>0.2</v>
      </c>
      <c r="D25">
        <v>11</v>
      </c>
      <c r="E25">
        <v>0</v>
      </c>
      <c r="F25">
        <v>0</v>
      </c>
      <c r="G25">
        <v>0</v>
      </c>
    </row>
    <row r="26" spans="1:7" x14ac:dyDescent="0.25">
      <c r="A26" t="s">
        <v>81</v>
      </c>
      <c r="B26">
        <v>383.7</v>
      </c>
      <c r="C26">
        <v>234.5</v>
      </c>
      <c r="D26">
        <v>281.89999999999998</v>
      </c>
      <c r="E26">
        <v>350</v>
      </c>
      <c r="F26">
        <v>0</v>
      </c>
      <c r="G26">
        <v>0</v>
      </c>
    </row>
    <row r="27" spans="1:7" x14ac:dyDescent="0.25">
      <c r="A27" t="s">
        <v>82</v>
      </c>
      <c r="B27">
        <v>9.6</v>
      </c>
      <c r="C27">
        <v>1</v>
      </c>
      <c r="D27">
        <v>9.4</v>
      </c>
      <c r="E27">
        <v>67.2</v>
      </c>
      <c r="F27">
        <v>0</v>
      </c>
      <c r="G27">
        <v>0</v>
      </c>
    </row>
    <row r="28" spans="1:7" x14ac:dyDescent="0.25">
      <c r="A28" t="s">
        <v>83</v>
      </c>
      <c r="B28">
        <v>725.5</v>
      </c>
      <c r="C28">
        <v>588.4</v>
      </c>
      <c r="D28">
        <v>610.5</v>
      </c>
      <c r="E28">
        <v>830.6</v>
      </c>
      <c r="F28">
        <v>0</v>
      </c>
      <c r="G28">
        <v>0</v>
      </c>
    </row>
    <row r="29" spans="1:7" x14ac:dyDescent="0.25">
      <c r="A29" t="s">
        <v>85</v>
      </c>
      <c r="B29">
        <v>0</v>
      </c>
      <c r="C29">
        <v>0</v>
      </c>
      <c r="D29">
        <v>22.3</v>
      </c>
      <c r="E29">
        <v>0</v>
      </c>
      <c r="F29">
        <v>0</v>
      </c>
      <c r="G29">
        <v>0</v>
      </c>
    </row>
    <row r="30" spans="1:7" x14ac:dyDescent="0.25">
      <c r="A30" t="s">
        <v>86</v>
      </c>
      <c r="B30">
        <v>118.6</v>
      </c>
      <c r="C30">
        <v>102.7</v>
      </c>
      <c r="D30">
        <v>64.599999999999994</v>
      </c>
      <c r="E30">
        <v>121.3</v>
      </c>
      <c r="F30">
        <v>0</v>
      </c>
      <c r="G30">
        <v>0</v>
      </c>
    </row>
    <row r="31" spans="1:7" x14ac:dyDescent="0.25">
      <c r="A31" t="s">
        <v>87</v>
      </c>
      <c r="B31">
        <v>0</v>
      </c>
      <c r="C31">
        <v>0</v>
      </c>
      <c r="D31">
        <v>0</v>
      </c>
      <c r="E31">
        <v>44</v>
      </c>
      <c r="F31">
        <v>0</v>
      </c>
      <c r="G31">
        <v>0</v>
      </c>
    </row>
    <row r="32" spans="1:7" x14ac:dyDescent="0.25">
      <c r="A32" t="s">
        <v>88</v>
      </c>
      <c r="B32">
        <v>47.6</v>
      </c>
      <c r="C32">
        <v>9.4</v>
      </c>
      <c r="D32">
        <v>94.3</v>
      </c>
      <c r="E32">
        <v>37.6</v>
      </c>
      <c r="F32">
        <v>0</v>
      </c>
      <c r="G32">
        <v>0</v>
      </c>
    </row>
    <row r="33" spans="1:7" x14ac:dyDescent="0.25">
      <c r="A33" t="s">
        <v>89</v>
      </c>
      <c r="B33">
        <v>55</v>
      </c>
      <c r="C33">
        <v>0</v>
      </c>
      <c r="D33">
        <v>106.3</v>
      </c>
      <c r="E33">
        <v>0</v>
      </c>
      <c r="F33">
        <v>0</v>
      </c>
      <c r="G33">
        <v>0</v>
      </c>
    </row>
    <row r="34" spans="1:7" x14ac:dyDescent="0.25">
      <c r="A34" t="s">
        <v>69</v>
      </c>
    </row>
    <row r="35" spans="1:7" x14ac:dyDescent="0.25">
      <c r="A35" t="s">
        <v>90</v>
      </c>
      <c r="B35">
        <v>199</v>
      </c>
      <c r="C35">
        <v>211</v>
      </c>
      <c r="D35">
        <v>403</v>
      </c>
      <c r="E35">
        <v>607.6</v>
      </c>
      <c r="F35">
        <v>0</v>
      </c>
      <c r="G35">
        <v>0</v>
      </c>
    </row>
    <row r="36" spans="1:7" x14ac:dyDescent="0.25">
      <c r="A36" t="s">
        <v>92</v>
      </c>
      <c r="B36">
        <v>0</v>
      </c>
      <c r="C36">
        <v>0</v>
      </c>
      <c r="D36">
        <v>66</v>
      </c>
      <c r="E36">
        <v>0</v>
      </c>
      <c r="F36">
        <v>0</v>
      </c>
      <c r="G36">
        <v>0</v>
      </c>
    </row>
    <row r="37" spans="1:7" x14ac:dyDescent="0.25">
      <c r="A37" t="s">
        <v>175</v>
      </c>
      <c r="B37">
        <v>75</v>
      </c>
      <c r="C37">
        <v>0</v>
      </c>
      <c r="D37">
        <v>46.6</v>
      </c>
      <c r="E37">
        <v>0</v>
      </c>
      <c r="F37">
        <v>0</v>
      </c>
      <c r="G37">
        <v>0</v>
      </c>
    </row>
    <row r="38" spans="1:7" x14ac:dyDescent="0.25">
      <c r="A38" t="s">
        <v>93</v>
      </c>
      <c r="B38">
        <v>0</v>
      </c>
      <c r="C38">
        <v>0</v>
      </c>
      <c r="D38">
        <v>31.9</v>
      </c>
      <c r="E38">
        <v>0</v>
      </c>
      <c r="F38">
        <v>0</v>
      </c>
      <c r="G38">
        <v>0</v>
      </c>
    </row>
    <row r="39" spans="1:7" x14ac:dyDescent="0.25">
      <c r="A39" t="s">
        <v>95</v>
      </c>
      <c r="B39">
        <v>0</v>
      </c>
      <c r="C39">
        <v>0</v>
      </c>
      <c r="D39">
        <v>0</v>
      </c>
      <c r="E39">
        <v>13.2</v>
      </c>
      <c r="F39">
        <v>0</v>
      </c>
      <c r="G39">
        <v>0</v>
      </c>
    </row>
    <row r="40" spans="1:7" x14ac:dyDescent="0.25">
      <c r="A40" t="s">
        <v>96</v>
      </c>
      <c r="B40">
        <v>124</v>
      </c>
      <c r="C40">
        <v>211</v>
      </c>
      <c r="D40">
        <v>242</v>
      </c>
      <c r="E40">
        <v>583.9</v>
      </c>
      <c r="F40">
        <v>0</v>
      </c>
      <c r="G40">
        <v>0</v>
      </c>
    </row>
    <row r="41" spans="1:7" x14ac:dyDescent="0.25">
      <c r="A41" t="s">
        <v>97</v>
      </c>
      <c r="B41">
        <v>0</v>
      </c>
      <c r="C41">
        <v>0</v>
      </c>
      <c r="D41">
        <v>16.5</v>
      </c>
      <c r="E41">
        <v>10.5</v>
      </c>
      <c r="F41">
        <v>0</v>
      </c>
      <c r="G41">
        <v>0</v>
      </c>
    </row>
    <row r="42" spans="1:7" x14ac:dyDescent="0.25">
      <c r="A42" t="s">
        <v>69</v>
      </c>
    </row>
    <row r="43" spans="1:7" x14ac:dyDescent="0.25">
      <c r="A43" t="s">
        <v>98</v>
      </c>
      <c r="B43">
        <v>1623.2</v>
      </c>
      <c r="C43">
        <v>1218.8</v>
      </c>
      <c r="D43">
        <v>2212.3000000000002</v>
      </c>
      <c r="E43">
        <v>1863.5</v>
      </c>
      <c r="F43">
        <v>30</v>
      </c>
      <c r="G43">
        <v>0</v>
      </c>
    </row>
    <row r="44" spans="1:7" x14ac:dyDescent="0.25">
      <c r="A44" t="s">
        <v>99</v>
      </c>
      <c r="B44">
        <v>8.6999999999999993</v>
      </c>
      <c r="C44">
        <v>4.7</v>
      </c>
      <c r="D44">
        <v>5.5</v>
      </c>
      <c r="E44">
        <v>3.9</v>
      </c>
      <c r="F44">
        <v>0</v>
      </c>
      <c r="G44">
        <v>0</v>
      </c>
    </row>
    <row r="45" spans="1:7" x14ac:dyDescent="0.25">
      <c r="A45" t="s">
        <v>100</v>
      </c>
      <c r="B45">
        <v>10.7</v>
      </c>
      <c r="C45">
        <v>5.5</v>
      </c>
      <c r="D45">
        <v>5.5</v>
      </c>
      <c r="E45">
        <v>4</v>
      </c>
      <c r="F45">
        <v>0</v>
      </c>
      <c r="G45">
        <v>0</v>
      </c>
    </row>
    <row r="46" spans="1:7" x14ac:dyDescent="0.25">
      <c r="A46" t="s">
        <v>101</v>
      </c>
      <c r="B46">
        <v>80</v>
      </c>
      <c r="C46">
        <v>50</v>
      </c>
      <c r="D46">
        <v>176.9</v>
      </c>
      <c r="E46">
        <v>33</v>
      </c>
      <c r="F46">
        <v>30</v>
      </c>
      <c r="G46">
        <v>0</v>
      </c>
    </row>
    <row r="47" spans="1:7" x14ac:dyDescent="0.25">
      <c r="A47" t="s">
        <v>102</v>
      </c>
      <c r="B47">
        <v>29</v>
      </c>
      <c r="C47">
        <v>8.4</v>
      </c>
      <c r="D47">
        <v>19.5</v>
      </c>
      <c r="E47">
        <v>17</v>
      </c>
      <c r="F47">
        <v>0</v>
      </c>
      <c r="G47">
        <v>0</v>
      </c>
    </row>
    <row r="48" spans="1:7" x14ac:dyDescent="0.25">
      <c r="A48" t="s">
        <v>103</v>
      </c>
      <c r="B48">
        <v>2.6</v>
      </c>
      <c r="C48">
        <v>17.600000000000001</v>
      </c>
      <c r="D48">
        <v>5</v>
      </c>
      <c r="E48">
        <v>10.4</v>
      </c>
      <c r="F48">
        <v>0</v>
      </c>
      <c r="G48">
        <v>0</v>
      </c>
    </row>
    <row r="49" spans="1:7" x14ac:dyDescent="0.25">
      <c r="A49" t="s">
        <v>104</v>
      </c>
      <c r="B49">
        <v>122</v>
      </c>
      <c r="C49">
        <v>21.5</v>
      </c>
      <c r="D49">
        <v>86.2</v>
      </c>
      <c r="E49">
        <v>21.1</v>
      </c>
      <c r="F49">
        <v>0</v>
      </c>
      <c r="G49">
        <v>0</v>
      </c>
    </row>
    <row r="50" spans="1:7" x14ac:dyDescent="0.25">
      <c r="A50" t="s">
        <v>105</v>
      </c>
      <c r="B50">
        <v>115.7</v>
      </c>
      <c r="C50">
        <v>94.2</v>
      </c>
      <c r="D50">
        <v>197.6</v>
      </c>
      <c r="E50">
        <v>104.6</v>
      </c>
      <c r="F50">
        <v>0</v>
      </c>
      <c r="G50">
        <v>0</v>
      </c>
    </row>
    <row r="51" spans="1:7" x14ac:dyDescent="0.25">
      <c r="A51" t="s">
        <v>106</v>
      </c>
      <c r="B51">
        <v>69.099999999999994</v>
      </c>
      <c r="C51">
        <v>56</v>
      </c>
      <c r="D51">
        <v>123.3</v>
      </c>
      <c r="E51">
        <v>76.599999999999994</v>
      </c>
      <c r="F51">
        <v>0</v>
      </c>
      <c r="G51">
        <v>0</v>
      </c>
    </row>
    <row r="52" spans="1:7" x14ac:dyDescent="0.25">
      <c r="A52" t="s">
        <v>107</v>
      </c>
      <c r="B52">
        <v>88</v>
      </c>
      <c r="C52">
        <v>4.3</v>
      </c>
      <c r="D52">
        <v>103.4</v>
      </c>
      <c r="E52">
        <v>91.6</v>
      </c>
      <c r="F52">
        <v>0</v>
      </c>
      <c r="G52">
        <v>0</v>
      </c>
    </row>
    <row r="53" spans="1:7" x14ac:dyDescent="0.25">
      <c r="A53" t="s">
        <v>109</v>
      </c>
      <c r="B53">
        <v>39.4</v>
      </c>
      <c r="C53">
        <v>52</v>
      </c>
      <c r="D53">
        <v>115.1</v>
      </c>
      <c r="E53">
        <v>24.9</v>
      </c>
      <c r="F53">
        <v>0</v>
      </c>
      <c r="G53">
        <v>0</v>
      </c>
    </row>
    <row r="54" spans="1:7" x14ac:dyDescent="0.25">
      <c r="A54" t="s">
        <v>110</v>
      </c>
      <c r="B54">
        <v>0</v>
      </c>
      <c r="C54">
        <v>0</v>
      </c>
      <c r="D54">
        <v>7.6</v>
      </c>
      <c r="E54">
        <v>13.4</v>
      </c>
      <c r="F54">
        <v>0</v>
      </c>
      <c r="G54">
        <v>0</v>
      </c>
    </row>
    <row r="55" spans="1:7" x14ac:dyDescent="0.25">
      <c r="A55" t="s">
        <v>111</v>
      </c>
      <c r="B55">
        <v>0</v>
      </c>
      <c r="C55">
        <v>0</v>
      </c>
      <c r="D55">
        <v>7.1</v>
      </c>
      <c r="E55">
        <v>76.8</v>
      </c>
      <c r="F55">
        <v>0</v>
      </c>
      <c r="G55">
        <v>0</v>
      </c>
    </row>
    <row r="56" spans="1:7" x14ac:dyDescent="0.25">
      <c r="A56" t="s">
        <v>112</v>
      </c>
      <c r="B56">
        <v>151</v>
      </c>
      <c r="C56">
        <v>89</v>
      </c>
      <c r="D56">
        <v>58</v>
      </c>
      <c r="E56">
        <v>66.3</v>
      </c>
      <c r="F56">
        <v>0</v>
      </c>
      <c r="G56">
        <v>0</v>
      </c>
    </row>
    <row r="57" spans="1:7" x14ac:dyDescent="0.25">
      <c r="A57" t="s">
        <v>113</v>
      </c>
      <c r="B57">
        <v>66</v>
      </c>
      <c r="C57">
        <v>21.5</v>
      </c>
      <c r="D57">
        <v>43.7</v>
      </c>
      <c r="E57">
        <v>61.6</v>
      </c>
      <c r="F57">
        <v>0</v>
      </c>
      <c r="G57">
        <v>0</v>
      </c>
    </row>
    <row r="58" spans="1:7" x14ac:dyDescent="0.25">
      <c r="A58" t="s">
        <v>114</v>
      </c>
      <c r="B58">
        <v>5.3</v>
      </c>
      <c r="C58">
        <v>20.2</v>
      </c>
      <c r="D58">
        <v>8.4</v>
      </c>
      <c r="E58">
        <v>9.8000000000000007</v>
      </c>
      <c r="F58">
        <v>0</v>
      </c>
      <c r="G58">
        <v>0</v>
      </c>
    </row>
    <row r="59" spans="1:7" x14ac:dyDescent="0.25">
      <c r="A59" t="s">
        <v>115</v>
      </c>
      <c r="B59">
        <v>677.4</v>
      </c>
      <c r="C59">
        <v>579.29999999999995</v>
      </c>
      <c r="D59">
        <v>975.3</v>
      </c>
      <c r="E59">
        <v>1000.5</v>
      </c>
      <c r="F59">
        <v>0</v>
      </c>
      <c r="G59">
        <v>0</v>
      </c>
    </row>
    <row r="60" spans="1:7" x14ac:dyDescent="0.25">
      <c r="A60" t="s">
        <v>117</v>
      </c>
      <c r="B60">
        <v>0</v>
      </c>
      <c r="C60">
        <v>1.5</v>
      </c>
      <c r="D60">
        <v>24.8</v>
      </c>
      <c r="E60">
        <v>38.700000000000003</v>
      </c>
      <c r="F60">
        <v>0</v>
      </c>
      <c r="G60">
        <v>0</v>
      </c>
    </row>
    <row r="61" spans="1:7" x14ac:dyDescent="0.25">
      <c r="A61" t="s">
        <v>118</v>
      </c>
      <c r="B61">
        <v>130.30000000000001</v>
      </c>
      <c r="C61">
        <v>41.3</v>
      </c>
      <c r="D61">
        <v>39.1</v>
      </c>
      <c r="E61">
        <v>23.2</v>
      </c>
      <c r="F61">
        <v>0</v>
      </c>
      <c r="G61">
        <v>0</v>
      </c>
    </row>
    <row r="62" spans="1:7" x14ac:dyDescent="0.25">
      <c r="A62" t="s">
        <v>119</v>
      </c>
      <c r="B62">
        <v>21</v>
      </c>
      <c r="C62">
        <v>105.2</v>
      </c>
      <c r="D62">
        <v>62.6</v>
      </c>
      <c r="E62">
        <v>67.2</v>
      </c>
      <c r="F62">
        <v>0</v>
      </c>
      <c r="G62">
        <v>0</v>
      </c>
    </row>
    <row r="63" spans="1:7" x14ac:dyDescent="0.25">
      <c r="A63" t="s">
        <v>120</v>
      </c>
      <c r="B63">
        <v>7</v>
      </c>
      <c r="C63">
        <v>39.700000000000003</v>
      </c>
      <c r="D63">
        <v>41.8</v>
      </c>
      <c r="E63">
        <v>32.299999999999997</v>
      </c>
      <c r="F63">
        <v>0</v>
      </c>
      <c r="G63">
        <v>0</v>
      </c>
    </row>
    <row r="64" spans="1:7" x14ac:dyDescent="0.25">
      <c r="A64" t="s">
        <v>121</v>
      </c>
      <c r="B64">
        <v>0</v>
      </c>
      <c r="C64">
        <v>6.8</v>
      </c>
      <c r="D64">
        <v>45.5</v>
      </c>
      <c r="E64">
        <v>22.8</v>
      </c>
      <c r="F64">
        <v>0</v>
      </c>
      <c r="G64">
        <v>0</v>
      </c>
    </row>
    <row r="65" spans="1:7" x14ac:dyDescent="0.25">
      <c r="A65" t="s">
        <v>122</v>
      </c>
      <c r="B65">
        <v>0</v>
      </c>
      <c r="C65">
        <v>0</v>
      </c>
      <c r="D65">
        <v>60.4</v>
      </c>
      <c r="E65">
        <v>64.2</v>
      </c>
      <c r="F65">
        <v>0</v>
      </c>
      <c r="G65">
        <v>0</v>
      </c>
    </row>
    <row r="66" spans="1:7" x14ac:dyDescent="0.25">
      <c r="A66" t="s">
        <v>65</v>
      </c>
      <c r="B66" t="s">
        <v>66</v>
      </c>
      <c r="C66" t="s">
        <v>67</v>
      </c>
      <c r="D66" t="s">
        <v>181</v>
      </c>
      <c r="E66" t="s">
        <v>68</v>
      </c>
      <c r="F66" t="s">
        <v>66</v>
      </c>
      <c r="G66" t="s">
        <v>68</v>
      </c>
    </row>
    <row r="67" spans="1:7" x14ac:dyDescent="0.25">
      <c r="A67" t="s">
        <v>123</v>
      </c>
      <c r="B67">
        <v>4123</v>
      </c>
      <c r="C67">
        <v>3139.4</v>
      </c>
      <c r="D67">
        <v>4605.1000000000004</v>
      </c>
      <c r="E67">
        <v>5428.3</v>
      </c>
      <c r="F67">
        <v>30</v>
      </c>
      <c r="G67">
        <v>0</v>
      </c>
    </row>
    <row r="68" spans="1:7" x14ac:dyDescent="0.25">
      <c r="A68" t="s">
        <v>124</v>
      </c>
      <c r="B68">
        <v>887.6</v>
      </c>
      <c r="C68">
        <v>855.6</v>
      </c>
      <c r="D68">
        <v>0</v>
      </c>
      <c r="E68">
        <v>0</v>
      </c>
      <c r="F68">
        <v>0</v>
      </c>
      <c r="G68">
        <v>0</v>
      </c>
    </row>
    <row r="69" spans="1:7" x14ac:dyDescent="0.25">
      <c r="A69" t="s">
        <v>65</v>
      </c>
      <c r="B69" t="s">
        <v>66</v>
      </c>
      <c r="C69" t="s">
        <v>67</v>
      </c>
      <c r="D69" t="s">
        <v>181</v>
      </c>
      <c r="E69" t="s">
        <v>68</v>
      </c>
      <c r="F69" t="s">
        <v>66</v>
      </c>
      <c r="G69" t="s">
        <v>68</v>
      </c>
    </row>
    <row r="70" spans="1:7" x14ac:dyDescent="0.25">
      <c r="A70" t="s">
        <v>125</v>
      </c>
      <c r="B70">
        <v>5010.5</v>
      </c>
      <c r="C70">
        <v>3995</v>
      </c>
      <c r="D70">
        <v>4605.1000000000004</v>
      </c>
      <c r="E70">
        <v>5428.3</v>
      </c>
      <c r="F70">
        <v>30</v>
      </c>
      <c r="G70">
        <v>0</v>
      </c>
    </row>
    <row r="71" spans="1:7" x14ac:dyDescent="0.25">
      <c r="A71" t="s">
        <v>126</v>
      </c>
      <c r="B71" t="s">
        <v>45</v>
      </c>
      <c r="C71" t="s">
        <v>45</v>
      </c>
      <c r="D71">
        <v>0</v>
      </c>
      <c r="E71">
        <v>0</v>
      </c>
      <c r="F71" t="s">
        <v>45</v>
      </c>
      <c r="G71" t="s">
        <v>45</v>
      </c>
    </row>
    <row r="72" spans="1:7" x14ac:dyDescent="0.25">
      <c r="A72" t="s">
        <v>127</v>
      </c>
      <c r="B72">
        <v>0</v>
      </c>
      <c r="C72">
        <v>0</v>
      </c>
      <c r="D72" t="s">
        <v>45</v>
      </c>
      <c r="E72" t="s">
        <v>45</v>
      </c>
      <c r="F72">
        <v>0</v>
      </c>
      <c r="G72">
        <v>0</v>
      </c>
    </row>
    <row r="73" spans="1:7" x14ac:dyDescent="0.25">
      <c r="A73" t="s">
        <v>65</v>
      </c>
      <c r="B73" t="s">
        <v>66</v>
      </c>
      <c r="C73" t="s">
        <v>67</v>
      </c>
      <c r="D73" t="s">
        <v>181</v>
      </c>
      <c r="E73" t="s">
        <v>68</v>
      </c>
      <c r="F73" t="s">
        <v>66</v>
      </c>
      <c r="G73" t="s">
        <v>68</v>
      </c>
    </row>
  </sheetData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C29EC-ED35-496F-BA66-37C8F36591DA}">
  <dimension ref="A1:G72"/>
  <sheetViews>
    <sheetView workbookViewId="0">
      <selection activeCell="M13" sqref="M13"/>
    </sheetView>
  </sheetViews>
  <sheetFormatPr defaultRowHeight="13.2" x14ac:dyDescent="0.25"/>
  <cols>
    <col min="1" max="1" width="17.44140625" customWidth="1"/>
    <col min="2" max="2" width="12" customWidth="1"/>
    <col min="3" max="3" width="10.6640625" customWidth="1"/>
    <col min="4" max="4" width="11" customWidth="1"/>
    <col min="6" max="6" width="11.66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393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160</v>
      </c>
      <c r="F9" t="s">
        <v>180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67</v>
      </c>
      <c r="F10" t="s">
        <v>185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80</v>
      </c>
      <c r="C12">
        <v>18</v>
      </c>
      <c r="D12">
        <v>63.6</v>
      </c>
      <c r="E12">
        <v>63.5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71</v>
      </c>
      <c r="B14">
        <v>80</v>
      </c>
      <c r="C14">
        <v>18</v>
      </c>
      <c r="D14">
        <v>41.6</v>
      </c>
      <c r="E14">
        <v>54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22</v>
      </c>
      <c r="E15">
        <v>0</v>
      </c>
      <c r="F15">
        <v>0</v>
      </c>
      <c r="G15">
        <v>0</v>
      </c>
    </row>
    <row r="16" spans="1:7" ht="15" x14ac:dyDescent="0.25">
      <c r="A16" s="173" t="s">
        <v>69</v>
      </c>
    </row>
    <row r="17" spans="1:7" ht="15" x14ac:dyDescent="0.25">
      <c r="A17" s="173" t="s">
        <v>74</v>
      </c>
      <c r="B17">
        <v>521</v>
      </c>
      <c r="C17">
        <v>303.89999999999998</v>
      </c>
      <c r="D17">
        <v>289</v>
      </c>
      <c r="E17">
        <v>585.29999999999995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75</v>
      </c>
      <c r="B19">
        <v>135.6</v>
      </c>
      <c r="C19">
        <v>153.19999999999999</v>
      </c>
      <c r="D19">
        <v>133.30000000000001</v>
      </c>
      <c r="E19">
        <v>189.5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76</v>
      </c>
      <c r="B21">
        <v>268.39999999999998</v>
      </c>
      <c r="C21">
        <v>472.9</v>
      </c>
      <c r="D21">
        <v>4.8</v>
      </c>
      <c r="E21">
        <v>336.4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77</v>
      </c>
      <c r="B23">
        <v>1534.8</v>
      </c>
      <c r="C23">
        <v>1100.8</v>
      </c>
      <c r="D23">
        <v>842.6</v>
      </c>
      <c r="E23">
        <v>1129</v>
      </c>
      <c r="F23">
        <v>0</v>
      </c>
      <c r="G23">
        <v>0</v>
      </c>
    </row>
    <row r="24" spans="1:7" ht="15" x14ac:dyDescent="0.25">
      <c r="A24" s="173" t="s">
        <v>79</v>
      </c>
      <c r="B24">
        <v>0</v>
      </c>
      <c r="C24">
        <v>1.2</v>
      </c>
      <c r="D24">
        <v>1.1000000000000001</v>
      </c>
      <c r="E24">
        <v>0.2</v>
      </c>
      <c r="F24">
        <v>0</v>
      </c>
      <c r="G24">
        <v>0</v>
      </c>
    </row>
    <row r="25" spans="1:7" ht="15" x14ac:dyDescent="0.25">
      <c r="A25" s="173" t="s">
        <v>80</v>
      </c>
      <c r="B25">
        <v>70</v>
      </c>
      <c r="C25">
        <v>0.2</v>
      </c>
      <c r="D25">
        <v>11</v>
      </c>
      <c r="E25">
        <v>0</v>
      </c>
      <c r="F25">
        <v>0</v>
      </c>
      <c r="G25">
        <v>0</v>
      </c>
    </row>
    <row r="26" spans="1:7" ht="15" x14ac:dyDescent="0.25">
      <c r="A26" s="173" t="s">
        <v>81</v>
      </c>
      <c r="B26">
        <v>381.8</v>
      </c>
      <c r="C26">
        <v>310.89999999999998</v>
      </c>
      <c r="D26">
        <v>223.3</v>
      </c>
      <c r="E26">
        <v>268.60000000000002</v>
      </c>
      <c r="F26">
        <v>0</v>
      </c>
      <c r="G26">
        <v>0</v>
      </c>
    </row>
    <row r="27" spans="1:7" ht="15" x14ac:dyDescent="0.25">
      <c r="A27" s="173" t="s">
        <v>82</v>
      </c>
      <c r="B27">
        <v>6.6</v>
      </c>
      <c r="C27">
        <v>24</v>
      </c>
      <c r="D27">
        <v>8.4</v>
      </c>
      <c r="E27">
        <v>32.9</v>
      </c>
      <c r="F27">
        <v>0</v>
      </c>
      <c r="G27">
        <v>0</v>
      </c>
    </row>
    <row r="28" spans="1:7" ht="15" x14ac:dyDescent="0.25">
      <c r="A28" s="173" t="s">
        <v>83</v>
      </c>
      <c r="B28">
        <v>747.5</v>
      </c>
      <c r="C28">
        <v>666.4</v>
      </c>
      <c r="D28">
        <v>488.4</v>
      </c>
      <c r="E28">
        <v>659</v>
      </c>
      <c r="F28">
        <v>0</v>
      </c>
      <c r="G28">
        <v>0</v>
      </c>
    </row>
    <row r="29" spans="1:7" ht="15" x14ac:dyDescent="0.25">
      <c r="A29" s="173" t="s">
        <v>85</v>
      </c>
      <c r="B29">
        <v>0</v>
      </c>
      <c r="C29">
        <v>0</v>
      </c>
      <c r="D29">
        <v>22.3</v>
      </c>
      <c r="E29">
        <v>0</v>
      </c>
      <c r="F29">
        <v>0</v>
      </c>
      <c r="G29">
        <v>0</v>
      </c>
    </row>
    <row r="30" spans="1:7" ht="15" x14ac:dyDescent="0.25">
      <c r="A30" s="173" t="s">
        <v>86</v>
      </c>
      <c r="B30">
        <v>118.3</v>
      </c>
      <c r="C30">
        <v>89.5</v>
      </c>
      <c r="D30">
        <v>63.6</v>
      </c>
      <c r="E30">
        <v>87</v>
      </c>
      <c r="F30">
        <v>0</v>
      </c>
      <c r="G30">
        <v>0</v>
      </c>
    </row>
    <row r="31" spans="1:7" ht="15" x14ac:dyDescent="0.25">
      <c r="A31" s="173" t="s">
        <v>87</v>
      </c>
      <c r="B31">
        <v>0</v>
      </c>
      <c r="C31">
        <v>0</v>
      </c>
      <c r="D31">
        <v>0</v>
      </c>
      <c r="E31">
        <v>44</v>
      </c>
      <c r="F31">
        <v>0</v>
      </c>
      <c r="G31">
        <v>0</v>
      </c>
    </row>
    <row r="32" spans="1:7" ht="15" x14ac:dyDescent="0.25">
      <c r="A32" s="173" t="s">
        <v>88</v>
      </c>
      <c r="B32">
        <v>100.7</v>
      </c>
      <c r="C32">
        <v>8.6999999999999993</v>
      </c>
      <c r="D32">
        <v>24.5</v>
      </c>
      <c r="E32">
        <v>37.299999999999997</v>
      </c>
      <c r="F32">
        <v>0</v>
      </c>
      <c r="G32">
        <v>0</v>
      </c>
    </row>
    <row r="33" spans="1:7" ht="15" x14ac:dyDescent="0.25">
      <c r="A33" s="173" t="s">
        <v>89</v>
      </c>
      <c r="B33">
        <v>110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173" t="s">
        <v>69</v>
      </c>
    </row>
    <row r="35" spans="1:7" ht="15" x14ac:dyDescent="0.25">
      <c r="A35" s="173" t="s">
        <v>90</v>
      </c>
      <c r="B35">
        <v>210.4</v>
      </c>
      <c r="C35">
        <v>135</v>
      </c>
      <c r="D35">
        <v>312.39999999999998</v>
      </c>
      <c r="E35">
        <v>565.1</v>
      </c>
      <c r="F35">
        <v>0</v>
      </c>
      <c r="G35">
        <v>0</v>
      </c>
    </row>
    <row r="36" spans="1:7" ht="15" x14ac:dyDescent="0.25">
      <c r="A36" s="173" t="s">
        <v>92</v>
      </c>
      <c r="B36">
        <v>0</v>
      </c>
      <c r="C36">
        <v>0</v>
      </c>
      <c r="D36">
        <v>66</v>
      </c>
      <c r="E36">
        <v>0</v>
      </c>
      <c r="F36">
        <v>0</v>
      </c>
      <c r="G36">
        <v>0</v>
      </c>
    </row>
    <row r="37" spans="1:7" ht="15" x14ac:dyDescent="0.25">
      <c r="A37" s="173" t="s">
        <v>93</v>
      </c>
      <c r="B37">
        <v>0</v>
      </c>
      <c r="C37">
        <v>0</v>
      </c>
      <c r="D37">
        <v>31.9</v>
      </c>
      <c r="E37">
        <v>0</v>
      </c>
      <c r="F37">
        <v>0</v>
      </c>
      <c r="G37">
        <v>0</v>
      </c>
    </row>
    <row r="38" spans="1:7" ht="15" x14ac:dyDescent="0.25">
      <c r="A38" s="173" t="s">
        <v>95</v>
      </c>
      <c r="B38">
        <v>0</v>
      </c>
      <c r="C38">
        <v>0</v>
      </c>
      <c r="D38">
        <v>0</v>
      </c>
      <c r="E38">
        <v>13.2</v>
      </c>
      <c r="F38">
        <v>0</v>
      </c>
      <c r="G38">
        <v>0</v>
      </c>
    </row>
    <row r="39" spans="1:7" ht="15" x14ac:dyDescent="0.25">
      <c r="A39" s="173" t="s">
        <v>96</v>
      </c>
      <c r="B39">
        <v>210.4</v>
      </c>
      <c r="C39">
        <v>135</v>
      </c>
      <c r="D39">
        <v>198</v>
      </c>
      <c r="E39">
        <v>551.9</v>
      </c>
      <c r="F39">
        <v>0</v>
      </c>
      <c r="G39">
        <v>0</v>
      </c>
    </row>
    <row r="40" spans="1:7" ht="15" x14ac:dyDescent="0.25">
      <c r="A40" s="173" t="s">
        <v>97</v>
      </c>
      <c r="B40">
        <v>0</v>
      </c>
      <c r="C40">
        <v>0</v>
      </c>
      <c r="D40">
        <v>16.5</v>
      </c>
      <c r="E40">
        <v>0</v>
      </c>
      <c r="F40">
        <v>0</v>
      </c>
      <c r="G40">
        <v>0</v>
      </c>
    </row>
    <row r="41" spans="1:7" ht="15" x14ac:dyDescent="0.25">
      <c r="A41" s="173" t="s">
        <v>69</v>
      </c>
    </row>
    <row r="42" spans="1:7" ht="15" x14ac:dyDescent="0.25">
      <c r="A42" s="173" t="s">
        <v>98</v>
      </c>
      <c r="B42">
        <v>1731.1</v>
      </c>
      <c r="C42">
        <v>1360.8</v>
      </c>
      <c r="D42">
        <v>1812.2</v>
      </c>
      <c r="E42">
        <v>1466.6</v>
      </c>
      <c r="F42">
        <v>30</v>
      </c>
      <c r="G42">
        <v>0</v>
      </c>
    </row>
    <row r="43" spans="1:7" ht="15" x14ac:dyDescent="0.25">
      <c r="A43" s="173" t="s">
        <v>99</v>
      </c>
      <c r="B43">
        <v>8.6999999999999993</v>
      </c>
      <c r="C43">
        <v>4.7</v>
      </c>
      <c r="D43">
        <v>5.5</v>
      </c>
      <c r="E43">
        <v>3.9</v>
      </c>
      <c r="F43">
        <v>0</v>
      </c>
      <c r="G43">
        <v>0</v>
      </c>
    </row>
    <row r="44" spans="1:7" ht="15" x14ac:dyDescent="0.25">
      <c r="A44" s="173" t="s">
        <v>100</v>
      </c>
      <c r="B44">
        <v>10.7</v>
      </c>
      <c r="C44">
        <v>9.5</v>
      </c>
      <c r="D44">
        <v>5.5</v>
      </c>
      <c r="E44">
        <v>0</v>
      </c>
      <c r="F44">
        <v>0</v>
      </c>
      <c r="G44">
        <v>0</v>
      </c>
    </row>
    <row r="45" spans="1:7" ht="15" x14ac:dyDescent="0.25">
      <c r="A45" s="173" t="s">
        <v>101</v>
      </c>
      <c r="B45">
        <v>60.5</v>
      </c>
      <c r="C45">
        <v>100</v>
      </c>
      <c r="D45">
        <v>147.69999999999999</v>
      </c>
      <c r="E45">
        <v>33</v>
      </c>
      <c r="F45">
        <v>30</v>
      </c>
      <c r="G45">
        <v>0</v>
      </c>
    </row>
    <row r="46" spans="1:7" ht="15" x14ac:dyDescent="0.25">
      <c r="A46" s="173" t="s">
        <v>102</v>
      </c>
      <c r="B46">
        <v>15</v>
      </c>
      <c r="C46">
        <v>12.9</v>
      </c>
      <c r="D46">
        <v>19.5</v>
      </c>
      <c r="E46">
        <v>12.2</v>
      </c>
      <c r="F46">
        <v>0</v>
      </c>
      <c r="G46">
        <v>0</v>
      </c>
    </row>
    <row r="47" spans="1:7" ht="15" x14ac:dyDescent="0.25">
      <c r="A47" s="173" t="s">
        <v>103</v>
      </c>
      <c r="B47">
        <v>3.3</v>
      </c>
      <c r="C47">
        <v>17</v>
      </c>
      <c r="D47">
        <v>4</v>
      </c>
      <c r="E47">
        <v>9.1999999999999993</v>
      </c>
      <c r="F47">
        <v>0</v>
      </c>
      <c r="G47">
        <v>0</v>
      </c>
    </row>
    <row r="48" spans="1:7" ht="15" x14ac:dyDescent="0.25">
      <c r="A48" s="173" t="s">
        <v>104</v>
      </c>
      <c r="B48">
        <v>172</v>
      </c>
      <c r="C48">
        <v>21.5</v>
      </c>
      <c r="D48">
        <v>33</v>
      </c>
      <c r="E48">
        <v>21.1</v>
      </c>
      <c r="F48">
        <v>0</v>
      </c>
      <c r="G48">
        <v>0</v>
      </c>
    </row>
    <row r="49" spans="1:7" ht="15" x14ac:dyDescent="0.25">
      <c r="A49" s="173" t="s">
        <v>105</v>
      </c>
      <c r="B49">
        <v>139.1</v>
      </c>
      <c r="C49">
        <v>114.2</v>
      </c>
      <c r="D49">
        <v>174.6</v>
      </c>
      <c r="E49">
        <v>85</v>
      </c>
      <c r="F49">
        <v>0</v>
      </c>
      <c r="G49">
        <v>0</v>
      </c>
    </row>
    <row r="50" spans="1:7" ht="15" x14ac:dyDescent="0.25">
      <c r="A50" s="173" t="s">
        <v>106</v>
      </c>
      <c r="B50">
        <v>67.3</v>
      </c>
      <c r="C50">
        <v>41</v>
      </c>
      <c r="D50">
        <v>108.1</v>
      </c>
      <c r="E50">
        <v>76.599999999999994</v>
      </c>
      <c r="F50">
        <v>0</v>
      </c>
      <c r="G50">
        <v>0</v>
      </c>
    </row>
    <row r="51" spans="1:7" ht="15" x14ac:dyDescent="0.25">
      <c r="A51" s="173" t="s">
        <v>107</v>
      </c>
      <c r="B51">
        <v>53</v>
      </c>
      <c r="C51">
        <v>4.3</v>
      </c>
      <c r="D51">
        <v>103.4</v>
      </c>
      <c r="E51">
        <v>91.6</v>
      </c>
      <c r="F51">
        <v>0</v>
      </c>
      <c r="G51">
        <v>0</v>
      </c>
    </row>
    <row r="52" spans="1:7" ht="15" x14ac:dyDescent="0.25">
      <c r="A52" s="173" t="s">
        <v>109</v>
      </c>
      <c r="B52">
        <v>46.9</v>
      </c>
      <c r="C52">
        <v>20.8</v>
      </c>
      <c r="D52">
        <v>107.5</v>
      </c>
      <c r="E52">
        <v>24.9</v>
      </c>
      <c r="F52">
        <v>0</v>
      </c>
      <c r="G52">
        <v>0</v>
      </c>
    </row>
    <row r="53" spans="1:7" ht="15" x14ac:dyDescent="0.25">
      <c r="A53" s="173" t="s">
        <v>110</v>
      </c>
      <c r="B53">
        <v>0</v>
      </c>
      <c r="C53">
        <v>0</v>
      </c>
      <c r="D53">
        <v>7.6</v>
      </c>
      <c r="E53">
        <v>13.4</v>
      </c>
      <c r="F53">
        <v>0</v>
      </c>
      <c r="G53">
        <v>0</v>
      </c>
    </row>
    <row r="54" spans="1:7" ht="15" x14ac:dyDescent="0.25">
      <c r="A54" s="173" t="s">
        <v>111</v>
      </c>
      <c r="B54">
        <v>0</v>
      </c>
      <c r="C54">
        <v>0</v>
      </c>
      <c r="D54">
        <v>7.1</v>
      </c>
      <c r="E54">
        <v>76.8</v>
      </c>
      <c r="F54">
        <v>0</v>
      </c>
      <c r="G54">
        <v>0</v>
      </c>
    </row>
    <row r="55" spans="1:7" ht="15" x14ac:dyDescent="0.25">
      <c r="A55" s="173" t="s">
        <v>112</v>
      </c>
      <c r="B55">
        <v>141</v>
      </c>
      <c r="C55">
        <v>105.5</v>
      </c>
      <c r="D55">
        <v>58</v>
      </c>
      <c r="E55">
        <v>51.4</v>
      </c>
      <c r="F55">
        <v>0</v>
      </c>
      <c r="G55">
        <v>0</v>
      </c>
    </row>
    <row r="56" spans="1:7" ht="15" x14ac:dyDescent="0.25">
      <c r="A56" s="173" t="s">
        <v>113</v>
      </c>
      <c r="B56">
        <v>66</v>
      </c>
      <c r="C56">
        <v>44.5</v>
      </c>
      <c r="D56">
        <v>32.700000000000003</v>
      </c>
      <c r="E56">
        <v>39.6</v>
      </c>
      <c r="F56">
        <v>0</v>
      </c>
      <c r="G56">
        <v>0</v>
      </c>
    </row>
    <row r="57" spans="1:7" ht="15" x14ac:dyDescent="0.25">
      <c r="A57" s="173" t="s">
        <v>114</v>
      </c>
      <c r="B57">
        <v>5.3</v>
      </c>
      <c r="C57">
        <v>20.2</v>
      </c>
      <c r="D57">
        <v>8.4</v>
      </c>
      <c r="E57">
        <v>9.8000000000000007</v>
      </c>
      <c r="F57">
        <v>0</v>
      </c>
      <c r="G57">
        <v>0</v>
      </c>
    </row>
    <row r="58" spans="1:7" ht="15" x14ac:dyDescent="0.25">
      <c r="A58" s="173" t="s">
        <v>115</v>
      </c>
      <c r="B58">
        <v>789</v>
      </c>
      <c r="C58">
        <v>712.5</v>
      </c>
      <c r="D58">
        <v>782.1</v>
      </c>
      <c r="E58">
        <v>760.3</v>
      </c>
      <c r="F58">
        <v>0</v>
      </c>
      <c r="G58">
        <v>0</v>
      </c>
    </row>
    <row r="59" spans="1:7" ht="15" x14ac:dyDescent="0.25">
      <c r="A59" s="173" t="s">
        <v>117</v>
      </c>
      <c r="B59">
        <v>0</v>
      </c>
      <c r="C59">
        <v>3.8</v>
      </c>
      <c r="D59">
        <v>24.8</v>
      </c>
      <c r="E59">
        <v>36.200000000000003</v>
      </c>
      <c r="F59">
        <v>0</v>
      </c>
      <c r="G59">
        <v>0</v>
      </c>
    </row>
    <row r="60" spans="1:7" ht="15" x14ac:dyDescent="0.25">
      <c r="A60" s="173" t="s">
        <v>118</v>
      </c>
      <c r="B60">
        <v>86.3</v>
      </c>
      <c r="C60">
        <v>46.2</v>
      </c>
      <c r="D60">
        <v>39.1</v>
      </c>
      <c r="E60">
        <v>0</v>
      </c>
      <c r="F60">
        <v>0</v>
      </c>
      <c r="G60">
        <v>0</v>
      </c>
    </row>
    <row r="61" spans="1:7" ht="15" x14ac:dyDescent="0.25">
      <c r="A61" s="173" t="s">
        <v>119</v>
      </c>
      <c r="B61">
        <v>40.5</v>
      </c>
      <c r="C61">
        <v>50.4</v>
      </c>
      <c r="D61">
        <v>48.3</v>
      </c>
      <c r="E61">
        <v>29</v>
      </c>
      <c r="F61">
        <v>0</v>
      </c>
      <c r="G61">
        <v>0</v>
      </c>
    </row>
    <row r="62" spans="1:7" ht="15" x14ac:dyDescent="0.25">
      <c r="A62" s="173" t="s">
        <v>120</v>
      </c>
      <c r="B62">
        <v>7</v>
      </c>
      <c r="C62">
        <v>24.9</v>
      </c>
      <c r="D62">
        <v>41.8</v>
      </c>
      <c r="E62">
        <v>32.299999999999997</v>
      </c>
      <c r="F62">
        <v>0</v>
      </c>
      <c r="G62">
        <v>0</v>
      </c>
    </row>
    <row r="63" spans="1:7" ht="15" x14ac:dyDescent="0.25">
      <c r="A63" s="173" t="s">
        <v>121</v>
      </c>
      <c r="B63">
        <v>12</v>
      </c>
      <c r="C63">
        <v>6.8</v>
      </c>
      <c r="D63">
        <v>32.299999999999997</v>
      </c>
      <c r="E63">
        <v>22.8</v>
      </c>
      <c r="F63">
        <v>0</v>
      </c>
      <c r="G63">
        <v>0</v>
      </c>
    </row>
    <row r="64" spans="1:7" ht="15" x14ac:dyDescent="0.25">
      <c r="A64" s="173" t="s">
        <v>122</v>
      </c>
      <c r="B64">
        <v>7.5</v>
      </c>
      <c r="C64">
        <v>0</v>
      </c>
      <c r="D64">
        <v>21.3</v>
      </c>
      <c r="E64">
        <v>37.700000000000003</v>
      </c>
      <c r="F64">
        <v>0</v>
      </c>
      <c r="G64">
        <v>0</v>
      </c>
    </row>
    <row r="65" spans="1:7" ht="15" x14ac:dyDescent="0.25">
      <c r="A65" s="173" t="s">
        <v>65</v>
      </c>
      <c r="B65" t="s">
        <v>66</v>
      </c>
      <c r="C65" t="s">
        <v>67</v>
      </c>
      <c r="D65" t="s">
        <v>66</v>
      </c>
      <c r="E65" t="s">
        <v>67</v>
      </c>
      <c r="F65" t="s">
        <v>185</v>
      </c>
      <c r="G65" t="s">
        <v>68</v>
      </c>
    </row>
    <row r="66" spans="1:7" ht="15" x14ac:dyDescent="0.25">
      <c r="A66" s="173" t="s">
        <v>123</v>
      </c>
      <c r="B66">
        <v>4481.3</v>
      </c>
      <c r="C66">
        <v>3544.6</v>
      </c>
      <c r="D66">
        <v>3457.9</v>
      </c>
      <c r="E66">
        <v>4335.5</v>
      </c>
      <c r="F66">
        <v>30</v>
      </c>
      <c r="G66">
        <v>0</v>
      </c>
    </row>
    <row r="67" spans="1:7" ht="15" x14ac:dyDescent="0.25">
      <c r="A67" s="173" t="s">
        <v>124</v>
      </c>
      <c r="B67">
        <v>873.9</v>
      </c>
      <c r="C67">
        <v>1132</v>
      </c>
      <c r="D67">
        <v>0</v>
      </c>
      <c r="E67">
        <v>0</v>
      </c>
      <c r="F67">
        <v>0</v>
      </c>
      <c r="G67">
        <v>0</v>
      </c>
    </row>
    <row r="68" spans="1:7" ht="15" x14ac:dyDescent="0.25">
      <c r="A68" s="173" t="s">
        <v>65</v>
      </c>
      <c r="B68" t="s">
        <v>66</v>
      </c>
      <c r="C68" t="s">
        <v>67</v>
      </c>
      <c r="D68" t="s">
        <v>66</v>
      </c>
      <c r="E68" t="s">
        <v>67</v>
      </c>
      <c r="F68" t="s">
        <v>185</v>
      </c>
      <c r="G68" t="s">
        <v>68</v>
      </c>
    </row>
    <row r="69" spans="1:7" ht="15" x14ac:dyDescent="0.25">
      <c r="A69" s="173" t="s">
        <v>125</v>
      </c>
      <c r="B69">
        <v>5355.2</v>
      </c>
      <c r="C69">
        <v>4676.5</v>
      </c>
      <c r="D69">
        <v>3457.9</v>
      </c>
      <c r="E69">
        <v>4335.5</v>
      </c>
      <c r="F69">
        <v>30</v>
      </c>
      <c r="G69">
        <v>0</v>
      </c>
    </row>
    <row r="70" spans="1:7" ht="15" x14ac:dyDescent="0.25">
      <c r="A70" s="173" t="s">
        <v>126</v>
      </c>
      <c r="B70" t="s">
        <v>45</v>
      </c>
      <c r="C70" t="s">
        <v>45</v>
      </c>
      <c r="D70">
        <v>0</v>
      </c>
      <c r="E70">
        <v>0</v>
      </c>
      <c r="F70" t="s">
        <v>45</v>
      </c>
      <c r="G70" t="s">
        <v>45</v>
      </c>
    </row>
    <row r="71" spans="1:7" ht="15" x14ac:dyDescent="0.25">
      <c r="A71" s="173" t="s">
        <v>127</v>
      </c>
      <c r="B71">
        <v>0</v>
      </c>
      <c r="C71">
        <v>0</v>
      </c>
      <c r="D71" t="s">
        <v>45</v>
      </c>
      <c r="E71" t="s">
        <v>45</v>
      </c>
      <c r="F71">
        <v>0</v>
      </c>
      <c r="G71">
        <v>0</v>
      </c>
    </row>
    <row r="72" spans="1:7" ht="15" x14ac:dyDescent="0.25">
      <c r="A72" s="173" t="s">
        <v>65</v>
      </c>
      <c r="B72" t="s">
        <v>66</v>
      </c>
      <c r="C72" t="s">
        <v>67</v>
      </c>
      <c r="D72" t="s">
        <v>66</v>
      </c>
      <c r="E72" t="s">
        <v>67</v>
      </c>
      <c r="F72" t="s">
        <v>185</v>
      </c>
      <c r="G72" t="s">
        <v>68</v>
      </c>
    </row>
  </sheetData>
  <pageMargins left="0.7" right="0.7" top="0.75" bottom="0.75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67257-3213-4CC3-935D-E459F9D3BF9F}">
  <dimension ref="A1:G71"/>
  <sheetViews>
    <sheetView topLeftCell="A13" workbookViewId="0">
      <selection activeCell="B7" sqref="B7"/>
    </sheetView>
  </sheetViews>
  <sheetFormatPr defaultRowHeight="13.2" x14ac:dyDescent="0.25"/>
  <cols>
    <col min="1" max="1" width="26.6640625" customWidth="1"/>
    <col min="3" max="3" width="11.44140625" customWidth="1"/>
    <col min="5" max="5" width="14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394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120</v>
      </c>
      <c r="C12">
        <v>28</v>
      </c>
      <c r="D12">
        <v>41.6</v>
      </c>
      <c r="E12">
        <v>54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10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80</v>
      </c>
      <c r="C14">
        <v>18</v>
      </c>
      <c r="D14">
        <v>41.6</v>
      </c>
      <c r="E14">
        <v>54</v>
      </c>
      <c r="F14">
        <v>0</v>
      </c>
      <c r="G14">
        <v>0</v>
      </c>
    </row>
    <row r="15" spans="1:7" ht="15" x14ac:dyDescent="0.25">
      <c r="A15" s="173" t="s">
        <v>72</v>
      </c>
      <c r="B15">
        <v>40</v>
      </c>
      <c r="C15">
        <v>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173" t="s">
        <v>69</v>
      </c>
    </row>
    <row r="17" spans="1:7" ht="15" x14ac:dyDescent="0.25">
      <c r="A17" s="173" t="s">
        <v>74</v>
      </c>
      <c r="B17">
        <v>531</v>
      </c>
      <c r="C17">
        <v>427.5</v>
      </c>
      <c r="D17">
        <v>252.8</v>
      </c>
      <c r="E17">
        <v>460.5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75</v>
      </c>
      <c r="B19">
        <v>135.6</v>
      </c>
      <c r="C19">
        <v>105.3</v>
      </c>
      <c r="D19">
        <v>133.30000000000001</v>
      </c>
      <c r="E19">
        <v>188.8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76</v>
      </c>
      <c r="B21">
        <v>270.5</v>
      </c>
      <c r="C21">
        <v>345</v>
      </c>
      <c r="D21">
        <v>2.7</v>
      </c>
      <c r="E21">
        <v>266.89999999999998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77</v>
      </c>
      <c r="B23">
        <v>1593.2</v>
      </c>
      <c r="C23">
        <v>1113.5999999999999</v>
      </c>
      <c r="D23">
        <v>715.6</v>
      </c>
      <c r="E23">
        <v>938.3</v>
      </c>
      <c r="F23">
        <v>0</v>
      </c>
      <c r="G23">
        <v>0</v>
      </c>
    </row>
    <row r="24" spans="1:7" ht="15" x14ac:dyDescent="0.25">
      <c r="A24" s="173" t="s">
        <v>79</v>
      </c>
      <c r="B24">
        <v>0</v>
      </c>
      <c r="C24">
        <v>1.2</v>
      </c>
      <c r="D24">
        <v>1.1000000000000001</v>
      </c>
      <c r="E24">
        <v>0.2</v>
      </c>
      <c r="F24">
        <v>0</v>
      </c>
      <c r="G24">
        <v>0</v>
      </c>
    </row>
    <row r="25" spans="1:7" ht="15" x14ac:dyDescent="0.25">
      <c r="A25" s="173" t="s">
        <v>80</v>
      </c>
      <c r="B25">
        <v>70</v>
      </c>
      <c r="C25">
        <v>0.2</v>
      </c>
      <c r="D25">
        <v>11</v>
      </c>
      <c r="E25">
        <v>0</v>
      </c>
      <c r="F25">
        <v>0</v>
      </c>
      <c r="G25">
        <v>0</v>
      </c>
    </row>
    <row r="26" spans="1:7" ht="15" x14ac:dyDescent="0.25">
      <c r="A26" s="173" t="s">
        <v>81</v>
      </c>
      <c r="B26">
        <v>395</v>
      </c>
      <c r="C26">
        <v>234.3</v>
      </c>
      <c r="D26">
        <v>208.8</v>
      </c>
      <c r="E26">
        <v>268.60000000000002</v>
      </c>
      <c r="F26">
        <v>0</v>
      </c>
      <c r="G26">
        <v>0</v>
      </c>
    </row>
    <row r="27" spans="1:7" ht="15" x14ac:dyDescent="0.25">
      <c r="A27" s="173" t="s">
        <v>82</v>
      </c>
      <c r="B27">
        <v>7.5</v>
      </c>
      <c r="C27">
        <v>24.3</v>
      </c>
      <c r="D27">
        <v>5.2</v>
      </c>
      <c r="E27">
        <v>0</v>
      </c>
      <c r="F27">
        <v>0</v>
      </c>
      <c r="G27">
        <v>0</v>
      </c>
    </row>
    <row r="28" spans="1:7" ht="15" x14ac:dyDescent="0.25">
      <c r="A28" s="173" t="s">
        <v>83</v>
      </c>
      <c r="B28">
        <v>770.5</v>
      </c>
      <c r="C28">
        <v>755.2</v>
      </c>
      <c r="D28">
        <v>400.7</v>
      </c>
      <c r="E28">
        <v>536.79999999999995</v>
      </c>
      <c r="F28">
        <v>0</v>
      </c>
      <c r="G28">
        <v>0</v>
      </c>
    </row>
    <row r="29" spans="1:7" ht="15" x14ac:dyDescent="0.25">
      <c r="A29" s="173" t="s">
        <v>85</v>
      </c>
      <c r="B29">
        <v>20</v>
      </c>
      <c r="C29">
        <v>0</v>
      </c>
      <c r="D29">
        <v>2</v>
      </c>
      <c r="E29">
        <v>0</v>
      </c>
      <c r="F29">
        <v>0</v>
      </c>
      <c r="G29">
        <v>0</v>
      </c>
    </row>
    <row r="30" spans="1:7" ht="15" x14ac:dyDescent="0.25">
      <c r="A30" s="173" t="s">
        <v>86</v>
      </c>
      <c r="B30">
        <v>119.5</v>
      </c>
      <c r="C30">
        <v>89.8</v>
      </c>
      <c r="D30">
        <v>62.4</v>
      </c>
      <c r="E30">
        <v>84.7</v>
      </c>
      <c r="F30">
        <v>0</v>
      </c>
      <c r="G30">
        <v>0</v>
      </c>
    </row>
    <row r="31" spans="1:7" ht="15" x14ac:dyDescent="0.25">
      <c r="A31" s="173" t="s">
        <v>87</v>
      </c>
      <c r="B31">
        <v>0</v>
      </c>
      <c r="C31">
        <v>0</v>
      </c>
      <c r="D31">
        <v>0</v>
      </c>
      <c r="E31">
        <v>44</v>
      </c>
      <c r="F31">
        <v>0</v>
      </c>
      <c r="G31">
        <v>0</v>
      </c>
    </row>
    <row r="32" spans="1:7" ht="15" x14ac:dyDescent="0.25">
      <c r="A32" s="173" t="s">
        <v>88</v>
      </c>
      <c r="B32">
        <v>100.7</v>
      </c>
      <c r="C32">
        <v>8.6999999999999993</v>
      </c>
      <c r="D32">
        <v>24.5</v>
      </c>
      <c r="E32">
        <v>3.9</v>
      </c>
      <c r="F32">
        <v>0</v>
      </c>
      <c r="G32">
        <v>0</v>
      </c>
    </row>
    <row r="33" spans="1:7" ht="15" x14ac:dyDescent="0.25">
      <c r="A33" s="173" t="s">
        <v>89</v>
      </c>
      <c r="B33">
        <v>110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173" t="s">
        <v>69</v>
      </c>
    </row>
    <row r="35" spans="1:7" ht="15" x14ac:dyDescent="0.25">
      <c r="A35" s="173" t="s">
        <v>90</v>
      </c>
      <c r="B35">
        <v>223.4</v>
      </c>
      <c r="C35">
        <v>186.5</v>
      </c>
      <c r="D35">
        <v>283.2</v>
      </c>
      <c r="E35">
        <v>485.9</v>
      </c>
      <c r="F35">
        <v>0</v>
      </c>
      <c r="G35">
        <v>0</v>
      </c>
    </row>
    <row r="36" spans="1:7" ht="15" x14ac:dyDescent="0.25">
      <c r="A36" s="173" t="s">
        <v>92</v>
      </c>
      <c r="B36">
        <v>0</v>
      </c>
      <c r="C36">
        <v>0</v>
      </c>
      <c r="D36">
        <v>66</v>
      </c>
      <c r="E36">
        <v>0</v>
      </c>
      <c r="F36">
        <v>0</v>
      </c>
      <c r="G36">
        <v>0</v>
      </c>
    </row>
    <row r="37" spans="1:7" ht="15" x14ac:dyDescent="0.25">
      <c r="A37" s="173" t="s">
        <v>93</v>
      </c>
      <c r="B37">
        <v>0</v>
      </c>
      <c r="C37">
        <v>0</v>
      </c>
      <c r="D37">
        <v>31.9</v>
      </c>
      <c r="E37">
        <v>0</v>
      </c>
      <c r="F37">
        <v>0</v>
      </c>
      <c r="G37">
        <v>0</v>
      </c>
    </row>
    <row r="38" spans="1:7" ht="15" x14ac:dyDescent="0.25">
      <c r="A38" s="173" t="s">
        <v>95</v>
      </c>
      <c r="B38">
        <v>0</v>
      </c>
      <c r="C38">
        <v>0</v>
      </c>
      <c r="D38">
        <v>0</v>
      </c>
      <c r="E38">
        <v>13.2</v>
      </c>
      <c r="F38">
        <v>0</v>
      </c>
      <c r="G38">
        <v>0</v>
      </c>
    </row>
    <row r="39" spans="1:7" ht="15" x14ac:dyDescent="0.25">
      <c r="A39" s="173" t="s">
        <v>96</v>
      </c>
      <c r="B39">
        <v>223.4</v>
      </c>
      <c r="C39">
        <v>186.5</v>
      </c>
      <c r="D39">
        <v>185.3</v>
      </c>
      <c r="E39">
        <v>472.7</v>
      </c>
      <c r="F39">
        <v>0</v>
      </c>
      <c r="G39">
        <v>0</v>
      </c>
    </row>
    <row r="40" spans="1:7" ht="15" x14ac:dyDescent="0.25">
      <c r="A40" s="173" t="s">
        <v>69</v>
      </c>
    </row>
    <row r="41" spans="1:7" ht="15" x14ac:dyDescent="0.25">
      <c r="A41" s="173" t="s">
        <v>98</v>
      </c>
      <c r="B41">
        <v>1720.1</v>
      </c>
      <c r="C41">
        <v>1406.7</v>
      </c>
      <c r="D41">
        <v>1679</v>
      </c>
      <c r="E41">
        <v>1349.3</v>
      </c>
      <c r="F41">
        <v>30</v>
      </c>
      <c r="G41">
        <v>0</v>
      </c>
    </row>
    <row r="42" spans="1:7" ht="15" x14ac:dyDescent="0.25">
      <c r="A42" s="173" t="s">
        <v>99</v>
      </c>
      <c r="B42">
        <v>8.6999999999999993</v>
      </c>
      <c r="C42">
        <v>4.7</v>
      </c>
      <c r="D42">
        <v>5.5</v>
      </c>
      <c r="E42">
        <v>3.9</v>
      </c>
      <c r="F42">
        <v>0</v>
      </c>
      <c r="G42">
        <v>0</v>
      </c>
    </row>
    <row r="43" spans="1:7" ht="15" x14ac:dyDescent="0.25">
      <c r="A43" s="173" t="s">
        <v>100</v>
      </c>
      <c r="B43">
        <v>10.7</v>
      </c>
      <c r="C43">
        <v>9.5</v>
      </c>
      <c r="D43">
        <v>5.5</v>
      </c>
      <c r="E43">
        <v>0</v>
      </c>
      <c r="F43">
        <v>0</v>
      </c>
      <c r="G43">
        <v>0</v>
      </c>
    </row>
    <row r="44" spans="1:7" ht="15" x14ac:dyDescent="0.25">
      <c r="A44" s="173" t="s">
        <v>101</v>
      </c>
      <c r="B44">
        <v>88</v>
      </c>
      <c r="C44">
        <v>100</v>
      </c>
      <c r="D44">
        <v>92</v>
      </c>
      <c r="E44">
        <v>33</v>
      </c>
      <c r="F44">
        <v>30</v>
      </c>
      <c r="G44">
        <v>0</v>
      </c>
    </row>
    <row r="45" spans="1:7" ht="15" x14ac:dyDescent="0.25">
      <c r="A45" s="173" t="s">
        <v>102</v>
      </c>
      <c r="B45">
        <v>15</v>
      </c>
      <c r="C45">
        <v>12.9</v>
      </c>
      <c r="D45">
        <v>19.5</v>
      </c>
      <c r="E45">
        <v>12.2</v>
      </c>
      <c r="F45">
        <v>0</v>
      </c>
      <c r="G45">
        <v>0</v>
      </c>
    </row>
    <row r="46" spans="1:7" ht="15" x14ac:dyDescent="0.25">
      <c r="A46" s="173" t="s">
        <v>103</v>
      </c>
      <c r="B46">
        <v>3.5</v>
      </c>
      <c r="C46">
        <v>17</v>
      </c>
      <c r="D46">
        <v>3.9</v>
      </c>
      <c r="E46">
        <v>9.1999999999999993</v>
      </c>
      <c r="F46">
        <v>0</v>
      </c>
      <c r="G46">
        <v>0</v>
      </c>
    </row>
    <row r="47" spans="1:7" ht="15" x14ac:dyDescent="0.25">
      <c r="A47" s="173" t="s">
        <v>104</v>
      </c>
      <c r="B47">
        <v>172</v>
      </c>
      <c r="C47">
        <v>21.5</v>
      </c>
      <c r="D47">
        <v>33</v>
      </c>
      <c r="E47">
        <v>21.1</v>
      </c>
      <c r="F47">
        <v>0</v>
      </c>
      <c r="G47">
        <v>0</v>
      </c>
    </row>
    <row r="48" spans="1:7" ht="15" x14ac:dyDescent="0.25">
      <c r="A48" s="173" t="s">
        <v>105</v>
      </c>
      <c r="B48">
        <v>134.6</v>
      </c>
      <c r="C48">
        <v>85.2</v>
      </c>
      <c r="D48">
        <v>174.6</v>
      </c>
      <c r="E48">
        <v>85</v>
      </c>
      <c r="F48">
        <v>0</v>
      </c>
      <c r="G48">
        <v>0</v>
      </c>
    </row>
    <row r="49" spans="1:7" ht="15" x14ac:dyDescent="0.25">
      <c r="A49" s="173" t="s">
        <v>106</v>
      </c>
      <c r="B49">
        <v>52.3</v>
      </c>
      <c r="C49">
        <v>41</v>
      </c>
      <c r="D49">
        <v>108.1</v>
      </c>
      <c r="E49">
        <v>76.599999999999994</v>
      </c>
      <c r="F49">
        <v>0</v>
      </c>
      <c r="G49">
        <v>0</v>
      </c>
    </row>
    <row r="50" spans="1:7" ht="15" x14ac:dyDescent="0.25">
      <c r="A50" s="173" t="s">
        <v>107</v>
      </c>
      <c r="B50">
        <v>53</v>
      </c>
      <c r="C50">
        <v>39.5</v>
      </c>
      <c r="D50">
        <v>103.4</v>
      </c>
      <c r="E50">
        <v>55.3</v>
      </c>
      <c r="F50">
        <v>0</v>
      </c>
      <c r="G50">
        <v>0</v>
      </c>
    </row>
    <row r="51" spans="1:7" ht="15" x14ac:dyDescent="0.25">
      <c r="A51" s="173" t="s">
        <v>109</v>
      </c>
      <c r="B51">
        <v>41.1</v>
      </c>
      <c r="C51">
        <v>20.8</v>
      </c>
      <c r="D51">
        <v>107.5</v>
      </c>
      <c r="E51">
        <v>24.9</v>
      </c>
      <c r="F51">
        <v>0</v>
      </c>
      <c r="G51">
        <v>0</v>
      </c>
    </row>
    <row r="52" spans="1:7" ht="15" x14ac:dyDescent="0.25">
      <c r="A52" s="173" t="s">
        <v>110</v>
      </c>
      <c r="B52">
        <v>0</v>
      </c>
      <c r="C52">
        <v>0</v>
      </c>
      <c r="D52">
        <v>7.6</v>
      </c>
      <c r="E52">
        <v>13.4</v>
      </c>
      <c r="F52">
        <v>0</v>
      </c>
      <c r="G52">
        <v>0</v>
      </c>
    </row>
    <row r="53" spans="1:7" ht="15" x14ac:dyDescent="0.25">
      <c r="A53" s="173" t="s">
        <v>111</v>
      </c>
      <c r="B53">
        <v>0</v>
      </c>
      <c r="C53">
        <v>11</v>
      </c>
      <c r="D53">
        <v>7.1</v>
      </c>
      <c r="E53">
        <v>42.7</v>
      </c>
      <c r="F53">
        <v>0</v>
      </c>
      <c r="G53">
        <v>0</v>
      </c>
    </row>
    <row r="54" spans="1:7" ht="15" x14ac:dyDescent="0.25">
      <c r="A54" s="173" t="s">
        <v>112</v>
      </c>
      <c r="B54">
        <v>141</v>
      </c>
      <c r="C54">
        <v>104</v>
      </c>
      <c r="D54">
        <v>58</v>
      </c>
      <c r="E54">
        <v>51.4</v>
      </c>
      <c r="F54">
        <v>0</v>
      </c>
      <c r="G54">
        <v>0</v>
      </c>
    </row>
    <row r="55" spans="1:7" ht="15" x14ac:dyDescent="0.25">
      <c r="A55" s="173" t="s">
        <v>113</v>
      </c>
      <c r="B55">
        <v>66</v>
      </c>
      <c r="C55">
        <v>44.5</v>
      </c>
      <c r="D55">
        <v>32.700000000000003</v>
      </c>
      <c r="E55">
        <v>39.6</v>
      </c>
      <c r="F55">
        <v>0</v>
      </c>
      <c r="G55">
        <v>0</v>
      </c>
    </row>
    <row r="56" spans="1:7" ht="15" x14ac:dyDescent="0.25">
      <c r="A56" s="173" t="s">
        <v>114</v>
      </c>
      <c r="B56">
        <v>5.8</v>
      </c>
      <c r="C56">
        <v>20.2</v>
      </c>
      <c r="D56">
        <v>8.4</v>
      </c>
      <c r="E56">
        <v>9.8000000000000007</v>
      </c>
      <c r="F56">
        <v>0</v>
      </c>
      <c r="G56">
        <v>0</v>
      </c>
    </row>
    <row r="57" spans="1:7" ht="15" x14ac:dyDescent="0.25">
      <c r="A57" s="173" t="s">
        <v>115</v>
      </c>
      <c r="B57">
        <v>768.4</v>
      </c>
      <c r="C57">
        <v>742.8</v>
      </c>
      <c r="D57">
        <v>717.4</v>
      </c>
      <c r="E57">
        <v>713.4</v>
      </c>
      <c r="F57">
        <v>0</v>
      </c>
      <c r="G57">
        <v>0</v>
      </c>
    </row>
    <row r="58" spans="1:7" ht="15" x14ac:dyDescent="0.25">
      <c r="A58" s="173" t="s">
        <v>117</v>
      </c>
      <c r="B58">
        <v>0</v>
      </c>
      <c r="C58">
        <v>3.8</v>
      </c>
      <c r="D58">
        <v>24.8</v>
      </c>
      <c r="E58">
        <v>36.200000000000003</v>
      </c>
      <c r="F58">
        <v>0</v>
      </c>
      <c r="G58">
        <v>0</v>
      </c>
    </row>
    <row r="59" spans="1:7" ht="15" x14ac:dyDescent="0.25">
      <c r="A59" s="173" t="s">
        <v>118</v>
      </c>
      <c r="B59">
        <v>86.3</v>
      </c>
      <c r="C59">
        <v>46.2</v>
      </c>
      <c r="D59">
        <v>39.1</v>
      </c>
      <c r="E59">
        <v>0</v>
      </c>
      <c r="F59">
        <v>0</v>
      </c>
      <c r="G59">
        <v>0</v>
      </c>
    </row>
    <row r="60" spans="1:7" ht="15" x14ac:dyDescent="0.25">
      <c r="A60" s="173" t="s">
        <v>119</v>
      </c>
      <c r="B60">
        <v>40.5</v>
      </c>
      <c r="C60">
        <v>50.4</v>
      </c>
      <c r="D60">
        <v>48.3</v>
      </c>
      <c r="E60">
        <v>29</v>
      </c>
      <c r="F60">
        <v>0</v>
      </c>
      <c r="G60">
        <v>0</v>
      </c>
    </row>
    <row r="61" spans="1:7" ht="15" x14ac:dyDescent="0.25">
      <c r="A61" s="173" t="s">
        <v>120</v>
      </c>
      <c r="B61">
        <v>7</v>
      </c>
      <c r="C61">
        <v>24.9</v>
      </c>
      <c r="D61">
        <v>41.8</v>
      </c>
      <c r="E61">
        <v>32.299999999999997</v>
      </c>
      <c r="F61">
        <v>0</v>
      </c>
      <c r="G61">
        <v>0</v>
      </c>
    </row>
    <row r="62" spans="1:7" ht="15" x14ac:dyDescent="0.25">
      <c r="A62" s="173" t="s">
        <v>121</v>
      </c>
      <c r="B62">
        <v>18.8</v>
      </c>
      <c r="C62">
        <v>6.8</v>
      </c>
      <c r="D62">
        <v>19.600000000000001</v>
      </c>
      <c r="E62">
        <v>22.8</v>
      </c>
      <c r="F62">
        <v>0</v>
      </c>
      <c r="G62">
        <v>0</v>
      </c>
    </row>
    <row r="63" spans="1:7" ht="15" x14ac:dyDescent="0.25">
      <c r="A63" s="173" t="s">
        <v>122</v>
      </c>
      <c r="B63">
        <v>7.5</v>
      </c>
      <c r="C63">
        <v>0</v>
      </c>
      <c r="D63">
        <v>21.3</v>
      </c>
      <c r="E63">
        <v>37.700000000000003</v>
      </c>
      <c r="F63">
        <v>0</v>
      </c>
      <c r="G63">
        <v>0</v>
      </c>
    </row>
    <row r="64" spans="1:7" ht="15" x14ac:dyDescent="0.25">
      <c r="A64" s="173" t="s">
        <v>65</v>
      </c>
      <c r="B64" t="s">
        <v>66</v>
      </c>
      <c r="C64" t="s">
        <v>67</v>
      </c>
      <c r="D64" t="s">
        <v>66</v>
      </c>
      <c r="E64" t="s">
        <v>66</v>
      </c>
      <c r="F64" t="s">
        <v>66</v>
      </c>
      <c r="G64" t="s">
        <v>68</v>
      </c>
    </row>
    <row r="65" spans="1:7" ht="15" x14ac:dyDescent="0.25">
      <c r="A65" s="173" t="s">
        <v>123</v>
      </c>
      <c r="B65">
        <v>4593.7</v>
      </c>
      <c r="C65">
        <v>3612.6</v>
      </c>
      <c r="D65">
        <v>3108.3</v>
      </c>
      <c r="E65">
        <v>3743.7</v>
      </c>
      <c r="F65">
        <v>30</v>
      </c>
      <c r="G65">
        <v>0</v>
      </c>
    </row>
    <row r="66" spans="1:7" ht="15" x14ac:dyDescent="0.25">
      <c r="A66" s="173" t="s">
        <v>124</v>
      </c>
      <c r="B66">
        <v>903.9</v>
      </c>
      <c r="C66">
        <v>1349</v>
      </c>
      <c r="D66">
        <v>0</v>
      </c>
      <c r="E66">
        <v>0</v>
      </c>
      <c r="F66">
        <v>0</v>
      </c>
      <c r="G66">
        <v>0</v>
      </c>
    </row>
    <row r="67" spans="1:7" ht="15" x14ac:dyDescent="0.25">
      <c r="A67" s="173" t="s">
        <v>65</v>
      </c>
      <c r="B67" t="s">
        <v>66</v>
      </c>
      <c r="C67" t="s">
        <v>67</v>
      </c>
      <c r="D67" t="s">
        <v>66</v>
      </c>
      <c r="E67" t="s">
        <v>66</v>
      </c>
      <c r="F67" t="s">
        <v>66</v>
      </c>
      <c r="G67" t="s">
        <v>68</v>
      </c>
    </row>
    <row r="68" spans="1:7" ht="15" x14ac:dyDescent="0.25">
      <c r="A68" s="173" t="s">
        <v>125</v>
      </c>
      <c r="B68">
        <v>5497.7</v>
      </c>
      <c r="C68">
        <v>4961.6000000000004</v>
      </c>
      <c r="D68">
        <v>3108.3</v>
      </c>
      <c r="E68">
        <v>3743.7</v>
      </c>
      <c r="F68">
        <v>30</v>
      </c>
      <c r="G68">
        <v>0</v>
      </c>
    </row>
    <row r="69" spans="1:7" ht="15" x14ac:dyDescent="0.25">
      <c r="A69" s="173" t="s">
        <v>126</v>
      </c>
      <c r="B69" t="s">
        <v>45</v>
      </c>
      <c r="C69" t="s">
        <v>45</v>
      </c>
      <c r="D69">
        <v>0</v>
      </c>
      <c r="E69">
        <v>0</v>
      </c>
      <c r="F69" t="s">
        <v>45</v>
      </c>
      <c r="G69" t="s">
        <v>45</v>
      </c>
    </row>
    <row r="70" spans="1:7" ht="15" x14ac:dyDescent="0.25">
      <c r="A70" s="173" t="s">
        <v>127</v>
      </c>
      <c r="B70">
        <v>0</v>
      </c>
      <c r="C70">
        <v>0</v>
      </c>
      <c r="D70" t="s">
        <v>45</v>
      </c>
      <c r="E70" t="s">
        <v>45</v>
      </c>
      <c r="F70">
        <v>0</v>
      </c>
      <c r="G70">
        <v>0</v>
      </c>
    </row>
    <row r="71" spans="1:7" ht="15" x14ac:dyDescent="0.25">
      <c r="A71" s="173" t="s">
        <v>65</v>
      </c>
      <c r="B71" t="s">
        <v>66</v>
      </c>
      <c r="C71" t="s">
        <v>67</v>
      </c>
      <c r="D71" t="s">
        <v>66</v>
      </c>
      <c r="E71" t="s">
        <v>66</v>
      </c>
      <c r="F71" t="s">
        <v>66</v>
      </c>
      <c r="G71" t="s">
        <v>68</v>
      </c>
    </row>
  </sheetData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15229-AA47-4F7C-A5D1-99F40DC0D97F}">
  <dimension ref="A1:G71"/>
  <sheetViews>
    <sheetView topLeftCell="A25" workbookViewId="0">
      <selection activeCell="B7" sqref="B7"/>
    </sheetView>
  </sheetViews>
  <sheetFormatPr defaultRowHeight="13.2" x14ac:dyDescent="0.25"/>
  <cols>
    <col min="1" max="1" width="30.109375" customWidth="1"/>
    <col min="2" max="2" width="13.33203125" customWidth="1"/>
    <col min="3" max="3" width="12.33203125" customWidth="1"/>
    <col min="4" max="4" width="12.88671875" customWidth="1"/>
    <col min="5" max="5" width="12.6640625" customWidth="1"/>
    <col min="6" max="6" width="13.66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395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6.95" customHeight="1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120</v>
      </c>
      <c r="C12">
        <v>10</v>
      </c>
      <c r="D12">
        <v>41.6</v>
      </c>
      <c r="E12">
        <v>54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10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80</v>
      </c>
      <c r="C14">
        <v>0</v>
      </c>
      <c r="D14">
        <v>41.6</v>
      </c>
      <c r="E14">
        <v>54</v>
      </c>
      <c r="F14">
        <v>0</v>
      </c>
      <c r="G14">
        <v>0</v>
      </c>
    </row>
    <row r="15" spans="1:7" ht="15" x14ac:dyDescent="0.25">
      <c r="A15" s="173" t="s">
        <v>72</v>
      </c>
      <c r="B15">
        <v>40</v>
      </c>
      <c r="C15">
        <v>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173" t="s">
        <v>69</v>
      </c>
    </row>
    <row r="17" spans="1:7" ht="15" x14ac:dyDescent="0.25">
      <c r="A17" s="173" t="s">
        <v>74</v>
      </c>
      <c r="B17">
        <v>572.29999999999995</v>
      </c>
      <c r="C17">
        <v>523.6</v>
      </c>
      <c r="D17">
        <v>170.3</v>
      </c>
      <c r="E17">
        <v>330.1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75</v>
      </c>
      <c r="B19">
        <v>84.7</v>
      </c>
      <c r="C19">
        <v>152.5</v>
      </c>
      <c r="D19">
        <v>133.30000000000001</v>
      </c>
      <c r="E19">
        <v>138.9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76</v>
      </c>
      <c r="B21">
        <v>271.5</v>
      </c>
      <c r="C21">
        <v>410</v>
      </c>
      <c r="D21">
        <v>1.7</v>
      </c>
      <c r="E21">
        <v>202.2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77</v>
      </c>
      <c r="B23">
        <v>1607.8</v>
      </c>
      <c r="C23">
        <v>1174</v>
      </c>
      <c r="D23">
        <v>608.5</v>
      </c>
      <c r="E23">
        <v>875.1</v>
      </c>
      <c r="F23">
        <v>0</v>
      </c>
      <c r="G23">
        <v>0</v>
      </c>
    </row>
    <row r="24" spans="1:7" ht="15" x14ac:dyDescent="0.25">
      <c r="A24" s="173" t="s">
        <v>79</v>
      </c>
      <c r="B24">
        <v>0</v>
      </c>
      <c r="C24">
        <v>1.2</v>
      </c>
      <c r="D24">
        <v>1.1000000000000001</v>
      </c>
      <c r="E24">
        <v>0.2</v>
      </c>
      <c r="F24">
        <v>0</v>
      </c>
      <c r="G24">
        <v>0</v>
      </c>
    </row>
    <row r="25" spans="1:7" ht="15" x14ac:dyDescent="0.25">
      <c r="A25" s="173" t="s">
        <v>80</v>
      </c>
      <c r="B25">
        <v>70</v>
      </c>
      <c r="C25">
        <v>0.2</v>
      </c>
      <c r="D25">
        <v>11</v>
      </c>
      <c r="E25">
        <v>0</v>
      </c>
      <c r="F25">
        <v>0</v>
      </c>
      <c r="G25">
        <v>0</v>
      </c>
    </row>
    <row r="26" spans="1:7" ht="15" x14ac:dyDescent="0.25">
      <c r="A26" s="173" t="s">
        <v>81</v>
      </c>
      <c r="B26">
        <v>381</v>
      </c>
      <c r="C26">
        <v>299.8</v>
      </c>
      <c r="D26">
        <v>160.69999999999999</v>
      </c>
      <c r="E26">
        <v>205.8</v>
      </c>
      <c r="F26">
        <v>0</v>
      </c>
      <c r="G26">
        <v>0</v>
      </c>
    </row>
    <row r="27" spans="1:7" ht="15" x14ac:dyDescent="0.25">
      <c r="A27" s="173" t="s">
        <v>82</v>
      </c>
      <c r="B27">
        <v>7.9</v>
      </c>
      <c r="C27">
        <v>24.3</v>
      </c>
      <c r="D27">
        <v>3.5</v>
      </c>
      <c r="E27">
        <v>0</v>
      </c>
      <c r="F27">
        <v>0</v>
      </c>
      <c r="G27">
        <v>0</v>
      </c>
    </row>
    <row r="28" spans="1:7" ht="15" x14ac:dyDescent="0.25">
      <c r="A28" s="173" t="s">
        <v>83</v>
      </c>
      <c r="B28">
        <v>830.5</v>
      </c>
      <c r="C28">
        <v>752.9</v>
      </c>
      <c r="D28">
        <v>343.7</v>
      </c>
      <c r="E28">
        <v>536.79999999999995</v>
      </c>
      <c r="F28">
        <v>0</v>
      </c>
      <c r="G28">
        <v>0</v>
      </c>
    </row>
    <row r="29" spans="1:7" ht="15" x14ac:dyDescent="0.25">
      <c r="A29" s="173" t="s">
        <v>85</v>
      </c>
      <c r="B29">
        <v>20</v>
      </c>
      <c r="C29">
        <v>0</v>
      </c>
      <c r="D29">
        <v>2</v>
      </c>
      <c r="E29">
        <v>0</v>
      </c>
      <c r="F29">
        <v>0</v>
      </c>
      <c r="G29">
        <v>0</v>
      </c>
    </row>
    <row r="30" spans="1:7" ht="15" x14ac:dyDescent="0.25">
      <c r="A30" s="173" t="s">
        <v>86</v>
      </c>
      <c r="B30">
        <v>119.2</v>
      </c>
      <c r="C30">
        <v>87</v>
      </c>
      <c r="D30">
        <v>62.4</v>
      </c>
      <c r="E30">
        <v>84.3</v>
      </c>
      <c r="F30">
        <v>0</v>
      </c>
      <c r="G30">
        <v>0</v>
      </c>
    </row>
    <row r="31" spans="1:7" ht="15" x14ac:dyDescent="0.25">
      <c r="A31" s="173" t="s">
        <v>87</v>
      </c>
      <c r="B31">
        <v>0</v>
      </c>
      <c r="C31">
        <v>0</v>
      </c>
      <c r="D31">
        <v>0</v>
      </c>
      <c r="E31">
        <v>44</v>
      </c>
      <c r="F31">
        <v>0</v>
      </c>
      <c r="G31">
        <v>0</v>
      </c>
    </row>
    <row r="32" spans="1:7" ht="15" x14ac:dyDescent="0.25">
      <c r="A32" s="173" t="s">
        <v>88</v>
      </c>
      <c r="B32">
        <v>69.099999999999994</v>
      </c>
      <c r="C32">
        <v>8.6999999999999993</v>
      </c>
      <c r="D32">
        <v>24</v>
      </c>
      <c r="E32">
        <v>3.9</v>
      </c>
      <c r="F32">
        <v>0</v>
      </c>
      <c r="G32">
        <v>0</v>
      </c>
    </row>
    <row r="33" spans="1:7" ht="15" x14ac:dyDescent="0.25">
      <c r="A33" s="173" t="s">
        <v>89</v>
      </c>
      <c r="B33">
        <v>110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173" t="s">
        <v>69</v>
      </c>
    </row>
    <row r="35" spans="1:7" ht="15" x14ac:dyDescent="0.25">
      <c r="A35" s="173" t="s">
        <v>90</v>
      </c>
      <c r="B35">
        <v>295</v>
      </c>
      <c r="C35">
        <v>237</v>
      </c>
      <c r="D35">
        <v>202.1</v>
      </c>
      <c r="E35">
        <v>403.6</v>
      </c>
      <c r="F35">
        <v>0</v>
      </c>
      <c r="G35">
        <v>0</v>
      </c>
    </row>
    <row r="36" spans="1:7" ht="15" x14ac:dyDescent="0.25">
      <c r="A36" s="173" t="s">
        <v>92</v>
      </c>
      <c r="B36">
        <v>0</v>
      </c>
      <c r="C36">
        <v>0</v>
      </c>
      <c r="D36">
        <v>66</v>
      </c>
      <c r="E36">
        <v>0</v>
      </c>
      <c r="F36">
        <v>0</v>
      </c>
      <c r="G36">
        <v>0</v>
      </c>
    </row>
    <row r="37" spans="1:7" ht="15" x14ac:dyDescent="0.25">
      <c r="A37" s="173" t="s">
        <v>93</v>
      </c>
      <c r="B37">
        <v>0</v>
      </c>
      <c r="C37">
        <v>0</v>
      </c>
      <c r="D37">
        <v>31.9</v>
      </c>
      <c r="E37">
        <v>0</v>
      </c>
      <c r="F37">
        <v>0</v>
      </c>
      <c r="G37">
        <v>0</v>
      </c>
    </row>
    <row r="38" spans="1:7" ht="15" x14ac:dyDescent="0.25">
      <c r="A38" s="173" t="s">
        <v>95</v>
      </c>
      <c r="B38">
        <v>0</v>
      </c>
      <c r="C38">
        <v>0</v>
      </c>
      <c r="D38">
        <v>0</v>
      </c>
      <c r="E38">
        <v>13.2</v>
      </c>
      <c r="F38">
        <v>0</v>
      </c>
      <c r="G38">
        <v>0</v>
      </c>
    </row>
    <row r="39" spans="1:7" ht="15" x14ac:dyDescent="0.25">
      <c r="A39" s="173" t="s">
        <v>96</v>
      </c>
      <c r="B39">
        <v>295</v>
      </c>
      <c r="C39">
        <v>237</v>
      </c>
      <c r="D39">
        <v>104.2</v>
      </c>
      <c r="E39">
        <v>390.4</v>
      </c>
      <c r="F39">
        <v>0</v>
      </c>
      <c r="G39">
        <v>0</v>
      </c>
    </row>
    <row r="40" spans="1:7" ht="15" x14ac:dyDescent="0.25">
      <c r="A40" s="173" t="s">
        <v>69</v>
      </c>
    </row>
    <row r="41" spans="1:7" ht="15" x14ac:dyDescent="0.25">
      <c r="A41" s="173" t="s">
        <v>98</v>
      </c>
      <c r="B41">
        <v>1879</v>
      </c>
      <c r="C41">
        <v>1538.8</v>
      </c>
      <c r="D41">
        <v>1335.6</v>
      </c>
      <c r="E41">
        <v>1111.9000000000001</v>
      </c>
      <c r="F41">
        <v>30</v>
      </c>
      <c r="G41">
        <v>0</v>
      </c>
    </row>
    <row r="42" spans="1:7" ht="15" x14ac:dyDescent="0.25">
      <c r="A42" s="173" t="s">
        <v>99</v>
      </c>
      <c r="B42">
        <v>8.6999999999999993</v>
      </c>
      <c r="C42">
        <v>4.7</v>
      </c>
      <c r="D42">
        <v>5.5</v>
      </c>
      <c r="E42">
        <v>3.9</v>
      </c>
      <c r="F42">
        <v>0</v>
      </c>
      <c r="G42">
        <v>0</v>
      </c>
    </row>
    <row r="43" spans="1:7" ht="15" x14ac:dyDescent="0.25">
      <c r="A43" s="173" t="s">
        <v>100</v>
      </c>
      <c r="B43">
        <v>10.7</v>
      </c>
      <c r="C43">
        <v>9.5</v>
      </c>
      <c r="D43">
        <v>5.5</v>
      </c>
      <c r="E43">
        <v>0</v>
      </c>
      <c r="F43">
        <v>0</v>
      </c>
      <c r="G43">
        <v>0</v>
      </c>
    </row>
    <row r="44" spans="1:7" ht="15" x14ac:dyDescent="0.25">
      <c r="A44" s="173" t="s">
        <v>101</v>
      </c>
      <c r="B44">
        <v>148</v>
      </c>
      <c r="C44">
        <v>130</v>
      </c>
      <c r="D44">
        <v>26</v>
      </c>
      <c r="E44">
        <v>0</v>
      </c>
      <c r="F44">
        <v>30</v>
      </c>
      <c r="G44">
        <v>0</v>
      </c>
    </row>
    <row r="45" spans="1:7" ht="15" x14ac:dyDescent="0.25">
      <c r="A45" s="173" t="s">
        <v>102</v>
      </c>
      <c r="B45">
        <v>15</v>
      </c>
      <c r="C45">
        <v>12.9</v>
      </c>
      <c r="D45">
        <v>19.5</v>
      </c>
      <c r="E45">
        <v>12.2</v>
      </c>
      <c r="F45">
        <v>0</v>
      </c>
      <c r="G45">
        <v>0</v>
      </c>
    </row>
    <row r="46" spans="1:7" ht="15" x14ac:dyDescent="0.25">
      <c r="A46" s="173" t="s">
        <v>103</v>
      </c>
      <c r="B46">
        <v>3.7</v>
      </c>
      <c r="C46">
        <v>21.1</v>
      </c>
      <c r="D46">
        <v>3.7</v>
      </c>
      <c r="E46">
        <v>8.6</v>
      </c>
      <c r="F46">
        <v>0</v>
      </c>
      <c r="G46">
        <v>0</v>
      </c>
    </row>
    <row r="47" spans="1:7" ht="15" x14ac:dyDescent="0.25">
      <c r="A47" s="173" t="s">
        <v>104</v>
      </c>
      <c r="B47">
        <v>172</v>
      </c>
      <c r="C47">
        <v>0</v>
      </c>
      <c r="D47">
        <v>33</v>
      </c>
      <c r="E47">
        <v>21.1</v>
      </c>
      <c r="F47">
        <v>0</v>
      </c>
      <c r="G47">
        <v>0</v>
      </c>
    </row>
    <row r="48" spans="1:7" ht="15" x14ac:dyDescent="0.25">
      <c r="A48" s="173" t="s">
        <v>105</v>
      </c>
      <c r="B48">
        <v>143.6</v>
      </c>
      <c r="C48">
        <v>83.2</v>
      </c>
      <c r="D48">
        <v>143.1</v>
      </c>
      <c r="E48">
        <v>70.5</v>
      </c>
      <c r="F48">
        <v>0</v>
      </c>
      <c r="G48">
        <v>0</v>
      </c>
    </row>
    <row r="49" spans="1:7" ht="15" x14ac:dyDescent="0.25">
      <c r="A49" s="173" t="s">
        <v>106</v>
      </c>
      <c r="B49">
        <v>65.400000000000006</v>
      </c>
      <c r="C49">
        <v>64.5</v>
      </c>
      <c r="D49">
        <v>58.8</v>
      </c>
      <c r="E49">
        <v>70.5</v>
      </c>
      <c r="F49">
        <v>0</v>
      </c>
      <c r="G49">
        <v>0</v>
      </c>
    </row>
    <row r="50" spans="1:7" ht="15" x14ac:dyDescent="0.25">
      <c r="A50" s="173" t="s">
        <v>107</v>
      </c>
      <c r="B50">
        <v>84.3</v>
      </c>
      <c r="C50">
        <v>46.5</v>
      </c>
      <c r="D50">
        <v>51.6</v>
      </c>
      <c r="E50">
        <v>47.6</v>
      </c>
      <c r="F50">
        <v>0</v>
      </c>
      <c r="G50">
        <v>0</v>
      </c>
    </row>
    <row r="51" spans="1:7" ht="15" x14ac:dyDescent="0.25">
      <c r="A51" s="173" t="s">
        <v>109</v>
      </c>
      <c r="B51">
        <v>41.1</v>
      </c>
      <c r="C51">
        <v>36.9</v>
      </c>
      <c r="D51">
        <v>107.5</v>
      </c>
      <c r="E51">
        <v>13.8</v>
      </c>
      <c r="F51">
        <v>0</v>
      </c>
      <c r="G51">
        <v>0</v>
      </c>
    </row>
    <row r="52" spans="1:7" ht="15" x14ac:dyDescent="0.25">
      <c r="A52" s="173" t="s">
        <v>110</v>
      </c>
      <c r="B52">
        <v>0</v>
      </c>
      <c r="C52">
        <v>0</v>
      </c>
      <c r="D52">
        <v>7.6</v>
      </c>
      <c r="E52">
        <v>13.4</v>
      </c>
      <c r="F52">
        <v>0</v>
      </c>
      <c r="G52">
        <v>0</v>
      </c>
    </row>
    <row r="53" spans="1:7" ht="15" x14ac:dyDescent="0.25">
      <c r="A53" s="173" t="s">
        <v>111</v>
      </c>
      <c r="B53">
        <v>0</v>
      </c>
      <c r="C53">
        <v>11</v>
      </c>
      <c r="D53">
        <v>7.1</v>
      </c>
      <c r="E53">
        <v>31.2</v>
      </c>
      <c r="F53">
        <v>0</v>
      </c>
      <c r="G53">
        <v>0</v>
      </c>
    </row>
    <row r="54" spans="1:7" ht="15" x14ac:dyDescent="0.25">
      <c r="A54" s="173" t="s">
        <v>112</v>
      </c>
      <c r="B54">
        <v>141</v>
      </c>
      <c r="C54">
        <v>103</v>
      </c>
      <c r="D54">
        <v>58</v>
      </c>
      <c r="E54">
        <v>51.4</v>
      </c>
      <c r="F54">
        <v>0</v>
      </c>
      <c r="G54">
        <v>0</v>
      </c>
    </row>
    <row r="55" spans="1:7" ht="15" x14ac:dyDescent="0.25">
      <c r="A55" s="173" t="s">
        <v>113</v>
      </c>
      <c r="B55">
        <v>66</v>
      </c>
      <c r="C55">
        <v>44.5</v>
      </c>
      <c r="D55">
        <v>32.700000000000003</v>
      </c>
      <c r="E55">
        <v>39.6</v>
      </c>
      <c r="F55">
        <v>0</v>
      </c>
      <c r="G55">
        <v>0</v>
      </c>
    </row>
    <row r="56" spans="1:7" ht="15" x14ac:dyDescent="0.25">
      <c r="A56" s="173" t="s">
        <v>114</v>
      </c>
      <c r="B56">
        <v>5.8</v>
      </c>
      <c r="C56">
        <v>10.199999999999999</v>
      </c>
      <c r="D56">
        <v>8.4</v>
      </c>
      <c r="E56">
        <v>7.6</v>
      </c>
      <c r="F56">
        <v>0</v>
      </c>
      <c r="G56">
        <v>0</v>
      </c>
    </row>
    <row r="57" spans="1:7" ht="15" x14ac:dyDescent="0.25">
      <c r="A57" s="173" t="s">
        <v>115</v>
      </c>
      <c r="B57">
        <v>813.7</v>
      </c>
      <c r="C57">
        <v>830.3</v>
      </c>
      <c r="D57">
        <v>572.70000000000005</v>
      </c>
      <c r="E57">
        <v>623.70000000000005</v>
      </c>
      <c r="F57">
        <v>0</v>
      </c>
      <c r="G57">
        <v>0</v>
      </c>
    </row>
    <row r="58" spans="1:7" ht="15" x14ac:dyDescent="0.25">
      <c r="A58" s="173" t="s">
        <v>117</v>
      </c>
      <c r="B58">
        <v>0</v>
      </c>
      <c r="C58">
        <v>3.8</v>
      </c>
      <c r="D58">
        <v>24.8</v>
      </c>
      <c r="E58">
        <v>36.200000000000003</v>
      </c>
      <c r="F58">
        <v>0</v>
      </c>
      <c r="G58">
        <v>0</v>
      </c>
    </row>
    <row r="59" spans="1:7" ht="15" x14ac:dyDescent="0.25">
      <c r="A59" s="173" t="s">
        <v>118</v>
      </c>
      <c r="B59">
        <v>86.3</v>
      </c>
      <c r="C59">
        <v>45.7</v>
      </c>
      <c r="D59">
        <v>39.1</v>
      </c>
      <c r="E59">
        <v>0</v>
      </c>
      <c r="F59">
        <v>0</v>
      </c>
      <c r="G59">
        <v>0</v>
      </c>
    </row>
    <row r="60" spans="1:7" ht="15" x14ac:dyDescent="0.25">
      <c r="A60" s="173" t="s">
        <v>119</v>
      </c>
      <c r="B60">
        <v>40.6</v>
      </c>
      <c r="C60">
        <v>50.4</v>
      </c>
      <c r="D60">
        <v>48.3</v>
      </c>
      <c r="E60">
        <v>29</v>
      </c>
      <c r="F60">
        <v>0</v>
      </c>
      <c r="G60">
        <v>0</v>
      </c>
    </row>
    <row r="61" spans="1:7" ht="15" x14ac:dyDescent="0.25">
      <c r="A61" s="173" t="s">
        <v>120</v>
      </c>
      <c r="B61">
        <v>7</v>
      </c>
      <c r="C61">
        <v>27.9</v>
      </c>
      <c r="D61">
        <v>41.8</v>
      </c>
      <c r="E61">
        <v>14.7</v>
      </c>
      <c r="F61">
        <v>0</v>
      </c>
      <c r="G61">
        <v>0</v>
      </c>
    </row>
    <row r="62" spans="1:7" ht="15" x14ac:dyDescent="0.25">
      <c r="A62" s="173" t="s">
        <v>121</v>
      </c>
      <c r="B62">
        <v>18.8</v>
      </c>
      <c r="C62">
        <v>2.8</v>
      </c>
      <c r="D62">
        <v>19.600000000000001</v>
      </c>
      <c r="E62">
        <v>6.4</v>
      </c>
      <c r="F62">
        <v>0</v>
      </c>
      <c r="G62">
        <v>0</v>
      </c>
    </row>
    <row r="63" spans="1:7" ht="15" x14ac:dyDescent="0.25">
      <c r="A63" s="173" t="s">
        <v>122</v>
      </c>
      <c r="B63">
        <v>7.5</v>
      </c>
      <c r="C63">
        <v>0</v>
      </c>
      <c r="D63">
        <v>21.3</v>
      </c>
      <c r="E63">
        <v>10.6</v>
      </c>
      <c r="F63">
        <v>0</v>
      </c>
      <c r="G63">
        <v>0</v>
      </c>
    </row>
    <row r="64" spans="1:7" ht="15" x14ac:dyDescent="0.25">
      <c r="A64" s="173" t="s">
        <v>65</v>
      </c>
      <c r="B64" t="s">
        <v>66</v>
      </c>
      <c r="C64" t="s">
        <v>67</v>
      </c>
      <c r="D64" t="s">
        <v>66</v>
      </c>
      <c r="E64" t="s">
        <v>66</v>
      </c>
      <c r="F64" t="s">
        <v>66</v>
      </c>
      <c r="G64" t="s">
        <v>68</v>
      </c>
    </row>
    <row r="65" spans="1:7" ht="15" x14ac:dyDescent="0.25">
      <c r="A65" s="173" t="s">
        <v>123</v>
      </c>
      <c r="B65">
        <v>4830.3</v>
      </c>
      <c r="C65">
        <v>4046</v>
      </c>
      <c r="D65">
        <v>2493</v>
      </c>
      <c r="E65">
        <v>3115.8</v>
      </c>
      <c r="F65">
        <v>30</v>
      </c>
      <c r="G65">
        <v>0</v>
      </c>
    </row>
    <row r="66" spans="1:7" ht="15" x14ac:dyDescent="0.25">
      <c r="A66" s="173" t="s">
        <v>124</v>
      </c>
      <c r="B66">
        <v>923.5</v>
      </c>
      <c r="C66">
        <v>1250.4000000000001</v>
      </c>
      <c r="D66">
        <v>0</v>
      </c>
      <c r="E66">
        <v>0</v>
      </c>
      <c r="F66">
        <v>0</v>
      </c>
      <c r="G66">
        <v>0</v>
      </c>
    </row>
    <row r="67" spans="1:7" ht="15" x14ac:dyDescent="0.25">
      <c r="A67" s="173" t="s">
        <v>65</v>
      </c>
      <c r="B67" t="s">
        <v>66</v>
      </c>
      <c r="C67" t="s">
        <v>67</v>
      </c>
      <c r="D67" t="s">
        <v>66</v>
      </c>
      <c r="E67" t="s">
        <v>66</v>
      </c>
      <c r="F67" t="s">
        <v>66</v>
      </c>
      <c r="G67" t="s">
        <v>68</v>
      </c>
    </row>
    <row r="68" spans="1:7" ht="15" x14ac:dyDescent="0.25">
      <c r="A68" s="173" t="s">
        <v>125</v>
      </c>
      <c r="B68">
        <v>5753.8</v>
      </c>
      <c r="C68">
        <v>5296.4</v>
      </c>
      <c r="D68">
        <v>2493</v>
      </c>
      <c r="E68">
        <v>3115.8</v>
      </c>
      <c r="F68">
        <v>30</v>
      </c>
      <c r="G68">
        <v>0</v>
      </c>
    </row>
    <row r="69" spans="1:7" ht="15" x14ac:dyDescent="0.25">
      <c r="A69" s="173" t="s">
        <v>126</v>
      </c>
      <c r="B69" t="s">
        <v>45</v>
      </c>
      <c r="C69" t="s">
        <v>45</v>
      </c>
      <c r="D69">
        <v>0</v>
      </c>
      <c r="E69">
        <v>0</v>
      </c>
      <c r="F69" t="s">
        <v>45</v>
      </c>
      <c r="G69" t="s">
        <v>45</v>
      </c>
    </row>
    <row r="70" spans="1:7" ht="15" x14ac:dyDescent="0.25">
      <c r="A70" s="173" t="s">
        <v>127</v>
      </c>
      <c r="B70">
        <v>0</v>
      </c>
      <c r="C70">
        <v>0</v>
      </c>
      <c r="D70" t="s">
        <v>45</v>
      </c>
      <c r="E70" t="s">
        <v>45</v>
      </c>
      <c r="F70">
        <v>0</v>
      </c>
      <c r="G70">
        <v>0</v>
      </c>
    </row>
    <row r="71" spans="1:7" ht="15" x14ac:dyDescent="0.25">
      <c r="A71" s="173" t="s">
        <v>65</v>
      </c>
      <c r="B71" t="s">
        <v>66</v>
      </c>
      <c r="C71" t="s">
        <v>67</v>
      </c>
      <c r="D71" t="s">
        <v>66</v>
      </c>
      <c r="E71" t="s">
        <v>66</v>
      </c>
      <c r="F71" t="s">
        <v>66</v>
      </c>
      <c r="G71" t="s">
        <v>68</v>
      </c>
    </row>
  </sheetData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70E3A-0EB9-4E8C-BA82-71B0890448CA}">
  <dimension ref="A1:G70"/>
  <sheetViews>
    <sheetView topLeftCell="A19" workbookViewId="0">
      <selection activeCell="I39" sqref="I39"/>
    </sheetView>
  </sheetViews>
  <sheetFormatPr defaultRowHeight="13.2" x14ac:dyDescent="0.25"/>
  <cols>
    <col min="1" max="1" width="20.33203125" customWidth="1"/>
    <col min="2" max="2" width="12" customWidth="1"/>
    <col min="4" max="4" width="11.44140625" customWidth="1"/>
    <col min="6" max="6" width="12.55468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396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120</v>
      </c>
      <c r="C12">
        <v>10</v>
      </c>
      <c r="D12">
        <v>41.6</v>
      </c>
      <c r="E12">
        <v>54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10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80</v>
      </c>
      <c r="C14">
        <v>0</v>
      </c>
      <c r="D14">
        <v>41.6</v>
      </c>
      <c r="E14">
        <v>54</v>
      </c>
      <c r="F14">
        <v>0</v>
      </c>
      <c r="G14">
        <v>0</v>
      </c>
    </row>
    <row r="15" spans="1:7" ht="15" x14ac:dyDescent="0.25">
      <c r="A15" s="173" t="s">
        <v>72</v>
      </c>
      <c r="B15">
        <v>40</v>
      </c>
      <c r="C15">
        <v>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173" t="s">
        <v>69</v>
      </c>
    </row>
    <row r="17" spans="1:7" ht="15" x14ac:dyDescent="0.25">
      <c r="A17" s="173" t="s">
        <v>74</v>
      </c>
      <c r="B17">
        <v>571.9</v>
      </c>
      <c r="C17">
        <v>553.9</v>
      </c>
      <c r="D17">
        <v>169.8</v>
      </c>
      <c r="E17">
        <v>299.89999999999998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75</v>
      </c>
      <c r="B19">
        <v>124.7</v>
      </c>
      <c r="C19">
        <v>152.5</v>
      </c>
      <c r="D19">
        <v>91.3</v>
      </c>
      <c r="E19">
        <v>138.9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76</v>
      </c>
      <c r="B21">
        <v>272.60000000000002</v>
      </c>
      <c r="C21">
        <v>414</v>
      </c>
      <c r="D21">
        <v>0.6</v>
      </c>
      <c r="E21">
        <v>198.3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77</v>
      </c>
      <c r="B23">
        <v>1566.4</v>
      </c>
      <c r="C23">
        <v>1239.0999999999999</v>
      </c>
      <c r="D23">
        <v>574.5</v>
      </c>
      <c r="E23">
        <v>728</v>
      </c>
      <c r="F23">
        <v>0</v>
      </c>
      <c r="G23">
        <v>0</v>
      </c>
    </row>
    <row r="24" spans="1:7" ht="15" x14ac:dyDescent="0.25">
      <c r="A24" s="173" t="s">
        <v>79</v>
      </c>
      <c r="B24">
        <v>0</v>
      </c>
      <c r="C24">
        <v>0.7</v>
      </c>
      <c r="D24">
        <v>1.1000000000000001</v>
      </c>
      <c r="E24">
        <v>0.2</v>
      </c>
      <c r="F24">
        <v>0</v>
      </c>
      <c r="G24">
        <v>0</v>
      </c>
    </row>
    <row r="25" spans="1:7" ht="15" x14ac:dyDescent="0.25">
      <c r="A25" s="173" t="s">
        <v>80</v>
      </c>
      <c r="B25">
        <v>0</v>
      </c>
      <c r="C25">
        <v>0.2</v>
      </c>
      <c r="D25">
        <v>11</v>
      </c>
      <c r="E25">
        <v>0</v>
      </c>
      <c r="F25">
        <v>0</v>
      </c>
      <c r="G25">
        <v>0</v>
      </c>
    </row>
    <row r="26" spans="1:7" ht="15" x14ac:dyDescent="0.25">
      <c r="A26" s="173" t="s">
        <v>81</v>
      </c>
      <c r="B26">
        <v>411</v>
      </c>
      <c r="C26">
        <v>300.2</v>
      </c>
      <c r="D26">
        <v>127.7</v>
      </c>
      <c r="E26">
        <v>150.9</v>
      </c>
      <c r="F26">
        <v>0</v>
      </c>
      <c r="G26">
        <v>0</v>
      </c>
    </row>
    <row r="27" spans="1:7" ht="15" x14ac:dyDescent="0.25">
      <c r="A27" s="173" t="s">
        <v>82</v>
      </c>
      <c r="B27">
        <v>5.9</v>
      </c>
      <c r="C27">
        <v>24.3</v>
      </c>
      <c r="D27">
        <v>3.3</v>
      </c>
      <c r="E27">
        <v>0</v>
      </c>
      <c r="F27">
        <v>0</v>
      </c>
      <c r="G27">
        <v>0</v>
      </c>
    </row>
    <row r="28" spans="1:7" ht="15" x14ac:dyDescent="0.25">
      <c r="A28" s="173" t="s">
        <v>83</v>
      </c>
      <c r="B28">
        <v>830.5</v>
      </c>
      <c r="C28">
        <v>816.9</v>
      </c>
      <c r="D28">
        <v>343.7</v>
      </c>
      <c r="E28">
        <v>445.8</v>
      </c>
      <c r="F28">
        <v>0</v>
      </c>
      <c r="G28">
        <v>0</v>
      </c>
    </row>
    <row r="29" spans="1:7" ht="15" x14ac:dyDescent="0.25">
      <c r="A29" s="173" t="s">
        <v>85</v>
      </c>
      <c r="B29">
        <v>20</v>
      </c>
      <c r="C29">
        <v>0</v>
      </c>
      <c r="D29">
        <v>2</v>
      </c>
      <c r="E29">
        <v>0</v>
      </c>
      <c r="F29">
        <v>0</v>
      </c>
      <c r="G29">
        <v>0</v>
      </c>
    </row>
    <row r="30" spans="1:7" ht="15" x14ac:dyDescent="0.25">
      <c r="A30" s="173" t="s">
        <v>86</v>
      </c>
      <c r="B30">
        <v>119.3</v>
      </c>
      <c r="C30">
        <v>87.8</v>
      </c>
      <c r="D30">
        <v>62.3</v>
      </c>
      <c r="E30">
        <v>83.5</v>
      </c>
      <c r="F30">
        <v>0</v>
      </c>
      <c r="G30">
        <v>0</v>
      </c>
    </row>
    <row r="31" spans="1:7" ht="15" x14ac:dyDescent="0.25">
      <c r="A31" s="173" t="s">
        <v>87</v>
      </c>
      <c r="B31">
        <v>0</v>
      </c>
      <c r="C31">
        <v>0</v>
      </c>
      <c r="D31">
        <v>0</v>
      </c>
      <c r="E31">
        <v>44</v>
      </c>
      <c r="F31">
        <v>0</v>
      </c>
      <c r="G31">
        <v>0</v>
      </c>
    </row>
    <row r="32" spans="1:7" ht="15" x14ac:dyDescent="0.25">
      <c r="A32" s="173" t="s">
        <v>88</v>
      </c>
      <c r="B32">
        <v>69.8</v>
      </c>
      <c r="C32">
        <v>9</v>
      </c>
      <c r="D32">
        <v>23.3</v>
      </c>
      <c r="E32">
        <v>3.6</v>
      </c>
      <c r="F32">
        <v>0</v>
      </c>
      <c r="G32">
        <v>0</v>
      </c>
    </row>
    <row r="33" spans="1:7" ht="15" x14ac:dyDescent="0.25">
      <c r="A33" s="173" t="s">
        <v>89</v>
      </c>
      <c r="B33">
        <v>110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173" t="s">
        <v>69</v>
      </c>
    </row>
    <row r="35" spans="1:7" ht="15" x14ac:dyDescent="0.25">
      <c r="A35" s="173" t="s">
        <v>90</v>
      </c>
      <c r="B35">
        <v>289</v>
      </c>
      <c r="C35">
        <v>189</v>
      </c>
      <c r="D35">
        <v>202.1</v>
      </c>
      <c r="E35">
        <v>390.4</v>
      </c>
      <c r="F35">
        <v>0</v>
      </c>
      <c r="G35">
        <v>0</v>
      </c>
    </row>
    <row r="36" spans="1:7" ht="15" x14ac:dyDescent="0.25">
      <c r="A36" s="173" t="s">
        <v>92</v>
      </c>
      <c r="B36">
        <v>0</v>
      </c>
      <c r="C36">
        <v>0</v>
      </c>
      <c r="D36">
        <v>66</v>
      </c>
      <c r="E36">
        <v>0</v>
      </c>
      <c r="F36">
        <v>0</v>
      </c>
      <c r="G36">
        <v>0</v>
      </c>
    </row>
    <row r="37" spans="1:7" ht="15" x14ac:dyDescent="0.25">
      <c r="A37" s="173" t="s">
        <v>93</v>
      </c>
      <c r="B37">
        <v>0</v>
      </c>
      <c r="C37">
        <v>0</v>
      </c>
      <c r="D37">
        <v>31.9</v>
      </c>
      <c r="E37">
        <v>0</v>
      </c>
      <c r="F37">
        <v>0</v>
      </c>
      <c r="G37">
        <v>0</v>
      </c>
    </row>
    <row r="38" spans="1:7" ht="15" x14ac:dyDescent="0.25">
      <c r="A38" s="173" t="s">
        <v>96</v>
      </c>
      <c r="B38">
        <v>289</v>
      </c>
      <c r="C38">
        <v>189</v>
      </c>
      <c r="D38">
        <v>104.2</v>
      </c>
      <c r="E38">
        <v>390.4</v>
      </c>
      <c r="F38">
        <v>0</v>
      </c>
      <c r="G38">
        <v>0</v>
      </c>
    </row>
    <row r="39" spans="1:7" ht="15" x14ac:dyDescent="0.25">
      <c r="A39" s="173" t="s">
        <v>69</v>
      </c>
    </row>
    <row r="40" spans="1:7" ht="15" x14ac:dyDescent="0.25">
      <c r="A40" s="173" t="s">
        <v>98</v>
      </c>
      <c r="B40">
        <v>2004.2</v>
      </c>
      <c r="C40">
        <v>1551.9</v>
      </c>
      <c r="D40">
        <v>1124.7</v>
      </c>
      <c r="E40">
        <v>919.2</v>
      </c>
      <c r="F40">
        <v>30</v>
      </c>
      <c r="G40">
        <v>0</v>
      </c>
    </row>
    <row r="41" spans="1:7" ht="15" x14ac:dyDescent="0.25">
      <c r="A41" s="173" t="s">
        <v>99</v>
      </c>
      <c r="B41">
        <v>11.9</v>
      </c>
      <c r="C41">
        <v>6.2</v>
      </c>
      <c r="D41">
        <v>2.2000000000000002</v>
      </c>
      <c r="E41">
        <v>2.4</v>
      </c>
      <c r="F41">
        <v>0</v>
      </c>
      <c r="G41">
        <v>0</v>
      </c>
    </row>
    <row r="42" spans="1:7" ht="15" x14ac:dyDescent="0.25">
      <c r="A42" s="173" t="s">
        <v>100</v>
      </c>
      <c r="B42">
        <v>10.7</v>
      </c>
      <c r="C42">
        <v>9.5</v>
      </c>
      <c r="D42">
        <v>5.5</v>
      </c>
      <c r="E42">
        <v>0</v>
      </c>
      <c r="F42">
        <v>0</v>
      </c>
      <c r="G42">
        <v>0</v>
      </c>
    </row>
    <row r="43" spans="1:7" ht="15" x14ac:dyDescent="0.25">
      <c r="A43" s="173" t="s">
        <v>101</v>
      </c>
      <c r="B43">
        <v>148</v>
      </c>
      <c r="C43">
        <v>130</v>
      </c>
      <c r="D43">
        <v>26</v>
      </c>
      <c r="E43">
        <v>0</v>
      </c>
      <c r="F43">
        <v>30</v>
      </c>
      <c r="G43">
        <v>0</v>
      </c>
    </row>
    <row r="44" spans="1:7" ht="15" x14ac:dyDescent="0.25">
      <c r="A44" s="173" t="s">
        <v>102</v>
      </c>
      <c r="B44">
        <v>23</v>
      </c>
      <c r="C44">
        <v>20.9</v>
      </c>
      <c r="D44">
        <v>0</v>
      </c>
      <c r="E44">
        <v>4.5999999999999996</v>
      </c>
      <c r="F44">
        <v>0</v>
      </c>
      <c r="G44">
        <v>0</v>
      </c>
    </row>
    <row r="45" spans="1:7" ht="15" x14ac:dyDescent="0.25">
      <c r="A45" s="173" t="s">
        <v>103</v>
      </c>
      <c r="B45">
        <v>3.8</v>
      </c>
      <c r="C45">
        <v>17.3</v>
      </c>
      <c r="D45">
        <v>3.6</v>
      </c>
      <c r="E45">
        <v>8.1999999999999993</v>
      </c>
      <c r="F45">
        <v>0</v>
      </c>
      <c r="G45">
        <v>0</v>
      </c>
    </row>
    <row r="46" spans="1:7" ht="15" x14ac:dyDescent="0.25">
      <c r="A46" s="173" t="s">
        <v>104</v>
      </c>
      <c r="B46">
        <v>169</v>
      </c>
      <c r="C46">
        <v>23</v>
      </c>
      <c r="D46">
        <v>33</v>
      </c>
      <c r="E46">
        <v>0</v>
      </c>
      <c r="F46">
        <v>0</v>
      </c>
      <c r="G46">
        <v>0</v>
      </c>
    </row>
    <row r="47" spans="1:7" ht="15" x14ac:dyDescent="0.25">
      <c r="A47" s="173" t="s">
        <v>105</v>
      </c>
      <c r="B47">
        <v>161.6</v>
      </c>
      <c r="C47">
        <v>51</v>
      </c>
      <c r="D47">
        <v>123.3</v>
      </c>
      <c r="E47">
        <v>70.5</v>
      </c>
      <c r="F47">
        <v>0</v>
      </c>
      <c r="G47">
        <v>0</v>
      </c>
    </row>
    <row r="48" spans="1:7" ht="15" x14ac:dyDescent="0.25">
      <c r="A48" s="173" t="s">
        <v>106</v>
      </c>
      <c r="B48">
        <v>65.400000000000006</v>
      </c>
      <c r="C48">
        <v>64.5</v>
      </c>
      <c r="D48">
        <v>58.8</v>
      </c>
      <c r="E48">
        <v>55.3</v>
      </c>
      <c r="F48">
        <v>0</v>
      </c>
      <c r="G48">
        <v>0</v>
      </c>
    </row>
    <row r="49" spans="1:7" ht="15" x14ac:dyDescent="0.25">
      <c r="A49" s="173" t="s">
        <v>107</v>
      </c>
      <c r="B49">
        <v>78.3</v>
      </c>
      <c r="C49">
        <v>46.5</v>
      </c>
      <c r="D49">
        <v>51.6</v>
      </c>
      <c r="E49">
        <v>47.6</v>
      </c>
      <c r="F49">
        <v>0</v>
      </c>
      <c r="G49">
        <v>0</v>
      </c>
    </row>
    <row r="50" spans="1:7" ht="15" x14ac:dyDescent="0.25">
      <c r="A50" s="173" t="s">
        <v>109</v>
      </c>
      <c r="B50">
        <v>87.2</v>
      </c>
      <c r="C50">
        <v>36.9</v>
      </c>
      <c r="D50">
        <v>76.5</v>
      </c>
      <c r="E50">
        <v>13.8</v>
      </c>
      <c r="F50">
        <v>0</v>
      </c>
      <c r="G50">
        <v>0</v>
      </c>
    </row>
    <row r="51" spans="1:7" ht="15" x14ac:dyDescent="0.25">
      <c r="A51" s="173" t="s">
        <v>110</v>
      </c>
      <c r="B51">
        <v>0</v>
      </c>
      <c r="C51">
        <v>0</v>
      </c>
      <c r="D51">
        <v>7.6</v>
      </c>
      <c r="E51">
        <v>8.1</v>
      </c>
      <c r="F51">
        <v>0</v>
      </c>
      <c r="G51">
        <v>0</v>
      </c>
    </row>
    <row r="52" spans="1:7" ht="15" x14ac:dyDescent="0.25">
      <c r="A52" s="173" t="s">
        <v>111</v>
      </c>
      <c r="B52">
        <v>0</v>
      </c>
      <c r="C52">
        <v>11</v>
      </c>
      <c r="D52">
        <v>7.1</v>
      </c>
      <c r="E52">
        <v>26.3</v>
      </c>
      <c r="F52">
        <v>0</v>
      </c>
      <c r="G52">
        <v>0</v>
      </c>
    </row>
    <row r="53" spans="1:7" ht="15" x14ac:dyDescent="0.25">
      <c r="A53" s="173" t="s">
        <v>112</v>
      </c>
      <c r="B53">
        <v>147</v>
      </c>
      <c r="C53">
        <v>95</v>
      </c>
      <c r="D53">
        <v>50.3</v>
      </c>
      <c r="E53">
        <v>51.4</v>
      </c>
      <c r="F53">
        <v>0</v>
      </c>
      <c r="G53">
        <v>0</v>
      </c>
    </row>
    <row r="54" spans="1:7" ht="15" x14ac:dyDescent="0.25">
      <c r="A54" s="173" t="s">
        <v>113</v>
      </c>
      <c r="B54">
        <v>66</v>
      </c>
      <c r="C54">
        <v>44.5</v>
      </c>
      <c r="D54">
        <v>32.700000000000003</v>
      </c>
      <c r="E54">
        <v>32.299999999999997</v>
      </c>
      <c r="F54">
        <v>0</v>
      </c>
      <c r="G54">
        <v>0</v>
      </c>
    </row>
    <row r="55" spans="1:7" ht="15" x14ac:dyDescent="0.25">
      <c r="A55" s="173" t="s">
        <v>114</v>
      </c>
      <c r="B55">
        <v>11.9</v>
      </c>
      <c r="C55">
        <v>11.5</v>
      </c>
      <c r="D55">
        <v>2.2999999999999998</v>
      </c>
      <c r="E55">
        <v>6.2</v>
      </c>
      <c r="F55">
        <v>0</v>
      </c>
      <c r="G55">
        <v>0</v>
      </c>
    </row>
    <row r="56" spans="1:7" ht="15" x14ac:dyDescent="0.25">
      <c r="A56" s="173" t="s">
        <v>115</v>
      </c>
      <c r="B56">
        <v>848.9</v>
      </c>
      <c r="C56">
        <v>859.9</v>
      </c>
      <c r="D56">
        <v>472.5</v>
      </c>
      <c r="E56">
        <v>496.3</v>
      </c>
      <c r="F56">
        <v>0</v>
      </c>
      <c r="G56">
        <v>0</v>
      </c>
    </row>
    <row r="57" spans="1:7" ht="15" x14ac:dyDescent="0.25">
      <c r="A57" s="173" t="s">
        <v>117</v>
      </c>
      <c r="B57">
        <v>0</v>
      </c>
      <c r="C57">
        <v>2.2999999999999998</v>
      </c>
      <c r="D57">
        <v>24.8</v>
      </c>
      <c r="E57">
        <v>35.6</v>
      </c>
      <c r="F57">
        <v>0</v>
      </c>
      <c r="G57">
        <v>0</v>
      </c>
    </row>
    <row r="58" spans="1:7" ht="15" x14ac:dyDescent="0.25">
      <c r="A58" s="173" t="s">
        <v>118</v>
      </c>
      <c r="B58">
        <v>104.6</v>
      </c>
      <c r="C58">
        <v>45.7</v>
      </c>
      <c r="D58">
        <v>21</v>
      </c>
      <c r="E58">
        <v>0</v>
      </c>
      <c r="F58">
        <v>0</v>
      </c>
      <c r="G58">
        <v>0</v>
      </c>
    </row>
    <row r="59" spans="1:7" ht="15" x14ac:dyDescent="0.25">
      <c r="A59" s="173" t="s">
        <v>119</v>
      </c>
      <c r="B59">
        <v>41.2</v>
      </c>
      <c r="C59">
        <v>48.4</v>
      </c>
      <c r="D59">
        <v>48.3</v>
      </c>
      <c r="E59">
        <v>29</v>
      </c>
      <c r="F59">
        <v>0</v>
      </c>
      <c r="G59">
        <v>0</v>
      </c>
    </row>
    <row r="60" spans="1:7" ht="15" x14ac:dyDescent="0.25">
      <c r="A60" s="173" t="s">
        <v>120</v>
      </c>
      <c r="B60">
        <v>7</v>
      </c>
      <c r="C60">
        <v>27.9</v>
      </c>
      <c r="D60">
        <v>36.799999999999997</v>
      </c>
      <c r="E60">
        <v>14.7</v>
      </c>
      <c r="F60">
        <v>0</v>
      </c>
      <c r="G60">
        <v>0</v>
      </c>
    </row>
    <row r="61" spans="1:7" ht="15" x14ac:dyDescent="0.25">
      <c r="A61" s="173" t="s">
        <v>121</v>
      </c>
      <c r="B61">
        <v>18.8</v>
      </c>
      <c r="C61">
        <v>0</v>
      </c>
      <c r="D61">
        <v>19.600000000000001</v>
      </c>
      <c r="E61">
        <v>6.4</v>
      </c>
      <c r="F61">
        <v>0</v>
      </c>
      <c r="G61">
        <v>0</v>
      </c>
    </row>
    <row r="62" spans="1:7" ht="15" x14ac:dyDescent="0.25">
      <c r="A62" s="173" t="s">
        <v>122</v>
      </c>
      <c r="B62">
        <v>0</v>
      </c>
      <c r="C62">
        <v>0</v>
      </c>
      <c r="D62">
        <v>21.3</v>
      </c>
      <c r="E62">
        <v>10.6</v>
      </c>
      <c r="F62">
        <v>0</v>
      </c>
      <c r="G62">
        <v>0</v>
      </c>
    </row>
    <row r="63" spans="1:7" ht="15" x14ac:dyDescent="0.25">
      <c r="A63" s="173" t="s">
        <v>65</v>
      </c>
      <c r="B63" t="s">
        <v>66</v>
      </c>
      <c r="C63" t="s">
        <v>67</v>
      </c>
      <c r="D63" t="s">
        <v>66</v>
      </c>
      <c r="E63" t="s">
        <v>66</v>
      </c>
      <c r="F63" t="s">
        <v>66</v>
      </c>
      <c r="G63" t="s">
        <v>68</v>
      </c>
    </row>
    <row r="64" spans="1:7" ht="15" x14ac:dyDescent="0.25">
      <c r="A64" s="173" t="s">
        <v>123</v>
      </c>
      <c r="B64">
        <v>4948.8</v>
      </c>
      <c r="C64">
        <v>4110.3999999999996</v>
      </c>
      <c r="D64">
        <v>2204.6</v>
      </c>
      <c r="E64">
        <v>2728.6</v>
      </c>
      <c r="F64">
        <v>30</v>
      </c>
      <c r="G64">
        <v>0</v>
      </c>
    </row>
    <row r="65" spans="1:7" ht="15" x14ac:dyDescent="0.25">
      <c r="A65" s="173" t="s">
        <v>124</v>
      </c>
      <c r="B65">
        <v>843.5</v>
      </c>
      <c r="C65">
        <v>1264.9000000000001</v>
      </c>
      <c r="D65">
        <v>0</v>
      </c>
      <c r="E65">
        <v>0</v>
      </c>
      <c r="F65">
        <v>0</v>
      </c>
      <c r="G65">
        <v>0</v>
      </c>
    </row>
    <row r="66" spans="1:7" ht="15" x14ac:dyDescent="0.25">
      <c r="A66" s="173" t="s">
        <v>65</v>
      </c>
      <c r="B66" t="s">
        <v>66</v>
      </c>
      <c r="C66" t="s">
        <v>67</v>
      </c>
      <c r="D66" t="s">
        <v>66</v>
      </c>
      <c r="E66" t="s">
        <v>66</v>
      </c>
      <c r="F66" t="s">
        <v>66</v>
      </c>
      <c r="G66" t="s">
        <v>68</v>
      </c>
    </row>
    <row r="67" spans="1:7" ht="15" x14ac:dyDescent="0.25">
      <c r="A67" s="173" t="s">
        <v>125</v>
      </c>
      <c r="B67">
        <v>5792.2</v>
      </c>
      <c r="C67">
        <v>5375.3</v>
      </c>
      <c r="D67">
        <v>2204.6</v>
      </c>
      <c r="E67">
        <v>2728.6</v>
      </c>
      <c r="F67">
        <v>30</v>
      </c>
      <c r="G67">
        <v>0</v>
      </c>
    </row>
    <row r="68" spans="1:7" ht="15" x14ac:dyDescent="0.25">
      <c r="A68" s="173" t="s">
        <v>126</v>
      </c>
      <c r="B68" t="s">
        <v>45</v>
      </c>
      <c r="C68" t="s">
        <v>45</v>
      </c>
      <c r="D68">
        <v>0</v>
      </c>
      <c r="E68">
        <v>0</v>
      </c>
      <c r="F68" t="s">
        <v>45</v>
      </c>
      <c r="G68" t="s">
        <v>45</v>
      </c>
    </row>
    <row r="69" spans="1:7" ht="15" x14ac:dyDescent="0.25">
      <c r="A69" s="173" t="s">
        <v>127</v>
      </c>
      <c r="B69">
        <v>0</v>
      </c>
      <c r="C69">
        <v>0</v>
      </c>
      <c r="D69" t="s">
        <v>45</v>
      </c>
      <c r="E69" t="s">
        <v>45</v>
      </c>
      <c r="F69">
        <v>0</v>
      </c>
      <c r="G69">
        <v>0</v>
      </c>
    </row>
    <row r="70" spans="1:7" ht="15" x14ac:dyDescent="0.25">
      <c r="A70" s="173" t="s">
        <v>65</v>
      </c>
      <c r="B70" t="s">
        <v>66</v>
      </c>
      <c r="C70" t="s">
        <v>67</v>
      </c>
      <c r="D70" t="s">
        <v>66</v>
      </c>
      <c r="E70" t="s">
        <v>66</v>
      </c>
      <c r="F70" t="s">
        <v>66</v>
      </c>
      <c r="G70" t="s">
        <v>68</v>
      </c>
    </row>
  </sheetData>
  <pageMargins left="0.7" right="0.7" top="0.75" bottom="0.75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24D11-92BE-4F80-8D99-749993752094}">
  <dimension ref="A1:G69"/>
  <sheetViews>
    <sheetView topLeftCell="A52" workbookViewId="0">
      <selection activeCell="H25" sqref="H25"/>
    </sheetView>
  </sheetViews>
  <sheetFormatPr defaultRowHeight="13.2" x14ac:dyDescent="0.25"/>
  <cols>
    <col min="1" max="1" width="27.66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397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120</v>
      </c>
      <c r="C12">
        <v>10</v>
      </c>
      <c r="D12">
        <v>41.6</v>
      </c>
      <c r="E12">
        <v>54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10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80</v>
      </c>
      <c r="C14">
        <v>0</v>
      </c>
      <c r="D14">
        <v>41.6</v>
      </c>
      <c r="E14">
        <v>54</v>
      </c>
      <c r="F14">
        <v>0</v>
      </c>
      <c r="G14">
        <v>0</v>
      </c>
    </row>
    <row r="15" spans="1:7" ht="15" x14ac:dyDescent="0.25">
      <c r="A15" s="173" t="s">
        <v>72</v>
      </c>
      <c r="B15">
        <v>40</v>
      </c>
      <c r="C15">
        <v>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173" t="s">
        <v>69</v>
      </c>
    </row>
    <row r="17" spans="1:7" ht="15" x14ac:dyDescent="0.25">
      <c r="A17" s="173" t="s">
        <v>74</v>
      </c>
      <c r="B17">
        <v>571.4</v>
      </c>
      <c r="C17">
        <v>512.79999999999995</v>
      </c>
      <c r="D17">
        <v>135.4</v>
      </c>
      <c r="E17">
        <v>299.89999999999998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75</v>
      </c>
      <c r="B19">
        <v>124.7</v>
      </c>
      <c r="C19">
        <v>145</v>
      </c>
      <c r="D19">
        <v>91.3</v>
      </c>
      <c r="E19">
        <v>94.3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76</v>
      </c>
      <c r="B21">
        <v>273.2</v>
      </c>
      <c r="C21">
        <v>350.4</v>
      </c>
      <c r="D21">
        <v>0</v>
      </c>
      <c r="E21">
        <v>133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77</v>
      </c>
      <c r="B23">
        <v>1477</v>
      </c>
      <c r="C23">
        <v>1168.5999999999999</v>
      </c>
      <c r="D23">
        <v>508.5</v>
      </c>
      <c r="E23">
        <v>669.5</v>
      </c>
      <c r="F23">
        <v>0</v>
      </c>
      <c r="G23">
        <v>0</v>
      </c>
    </row>
    <row r="24" spans="1:7" ht="15" x14ac:dyDescent="0.25">
      <c r="A24" s="173" t="s">
        <v>79</v>
      </c>
      <c r="B24">
        <v>0</v>
      </c>
      <c r="C24">
        <v>0.3</v>
      </c>
      <c r="D24">
        <v>1.1000000000000001</v>
      </c>
      <c r="E24">
        <v>0.2</v>
      </c>
      <c r="F24">
        <v>0</v>
      </c>
      <c r="G24">
        <v>0</v>
      </c>
    </row>
    <row r="25" spans="1:7" ht="15" x14ac:dyDescent="0.25">
      <c r="A25" s="173" t="s">
        <v>80</v>
      </c>
      <c r="B25">
        <v>0</v>
      </c>
      <c r="C25">
        <v>1.8</v>
      </c>
      <c r="D25">
        <v>11</v>
      </c>
      <c r="E25">
        <v>0</v>
      </c>
      <c r="F25">
        <v>0</v>
      </c>
      <c r="G25">
        <v>0</v>
      </c>
    </row>
    <row r="26" spans="1:7" ht="15" x14ac:dyDescent="0.25">
      <c r="A26" s="173" t="s">
        <v>81</v>
      </c>
      <c r="B26">
        <v>411</v>
      </c>
      <c r="C26">
        <v>300.7</v>
      </c>
      <c r="D26">
        <v>127.7</v>
      </c>
      <c r="E26">
        <v>150.30000000000001</v>
      </c>
      <c r="F26">
        <v>0</v>
      </c>
      <c r="G26">
        <v>0</v>
      </c>
    </row>
    <row r="27" spans="1:7" ht="15" x14ac:dyDescent="0.25">
      <c r="A27" s="173" t="s">
        <v>82</v>
      </c>
      <c r="B27">
        <v>5</v>
      </c>
      <c r="C27">
        <v>0.3</v>
      </c>
      <c r="D27">
        <v>3.1</v>
      </c>
      <c r="E27">
        <v>0</v>
      </c>
      <c r="F27">
        <v>0</v>
      </c>
      <c r="G27">
        <v>0</v>
      </c>
    </row>
    <row r="28" spans="1:7" ht="15" x14ac:dyDescent="0.25">
      <c r="A28" s="173" t="s">
        <v>83</v>
      </c>
      <c r="B28">
        <v>797.5</v>
      </c>
      <c r="C28">
        <v>815</v>
      </c>
      <c r="D28">
        <v>278.60000000000002</v>
      </c>
      <c r="E28">
        <v>388.6</v>
      </c>
      <c r="F28">
        <v>0</v>
      </c>
      <c r="G28">
        <v>0</v>
      </c>
    </row>
    <row r="29" spans="1:7" ht="15" x14ac:dyDescent="0.25">
      <c r="A29" s="173" t="s">
        <v>85</v>
      </c>
      <c r="B29">
        <v>20</v>
      </c>
      <c r="C29">
        <v>0</v>
      </c>
      <c r="D29">
        <v>2</v>
      </c>
      <c r="E29">
        <v>0</v>
      </c>
      <c r="F29">
        <v>0</v>
      </c>
      <c r="G29">
        <v>0</v>
      </c>
    </row>
    <row r="30" spans="1:7" ht="15" x14ac:dyDescent="0.25">
      <c r="A30" s="173" t="s">
        <v>86</v>
      </c>
      <c r="B30">
        <v>63.7</v>
      </c>
      <c r="C30">
        <v>41.3</v>
      </c>
      <c r="D30">
        <v>61.6</v>
      </c>
      <c r="E30">
        <v>83</v>
      </c>
      <c r="F30">
        <v>0</v>
      </c>
      <c r="G30">
        <v>0</v>
      </c>
    </row>
    <row r="31" spans="1:7" ht="15" x14ac:dyDescent="0.25">
      <c r="A31" s="173" t="s">
        <v>87</v>
      </c>
      <c r="B31">
        <v>0</v>
      </c>
      <c r="C31">
        <v>0</v>
      </c>
      <c r="D31">
        <v>0</v>
      </c>
      <c r="E31">
        <v>44</v>
      </c>
      <c r="F31">
        <v>0</v>
      </c>
      <c r="G31">
        <v>0</v>
      </c>
    </row>
    <row r="32" spans="1:7" ht="15" x14ac:dyDescent="0.25">
      <c r="A32" s="173" t="s">
        <v>88</v>
      </c>
      <c r="B32">
        <v>69.8</v>
      </c>
      <c r="C32">
        <v>9.3000000000000007</v>
      </c>
      <c r="D32">
        <v>23.3</v>
      </c>
      <c r="E32">
        <v>3.3</v>
      </c>
      <c r="F32">
        <v>0</v>
      </c>
      <c r="G32">
        <v>0</v>
      </c>
    </row>
    <row r="33" spans="1:7" ht="15" x14ac:dyDescent="0.25">
      <c r="A33" s="173" t="s">
        <v>89</v>
      </c>
      <c r="B33">
        <v>110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173" t="s">
        <v>69</v>
      </c>
    </row>
    <row r="35" spans="1:7" ht="15" x14ac:dyDescent="0.25">
      <c r="A35" s="173" t="s">
        <v>90</v>
      </c>
      <c r="B35">
        <v>289</v>
      </c>
      <c r="C35">
        <v>220.4</v>
      </c>
      <c r="D35">
        <v>170.2</v>
      </c>
      <c r="E35">
        <v>339.4</v>
      </c>
      <c r="F35">
        <v>0</v>
      </c>
      <c r="G35">
        <v>0</v>
      </c>
    </row>
    <row r="36" spans="1:7" ht="15" x14ac:dyDescent="0.25">
      <c r="A36" s="173" t="s">
        <v>92</v>
      </c>
      <c r="B36">
        <v>0</v>
      </c>
      <c r="C36">
        <v>0</v>
      </c>
      <c r="D36">
        <v>66</v>
      </c>
      <c r="E36">
        <v>0</v>
      </c>
      <c r="F36">
        <v>0</v>
      </c>
      <c r="G36">
        <v>0</v>
      </c>
    </row>
    <row r="37" spans="1:7" ht="15" x14ac:dyDescent="0.25">
      <c r="A37" s="173" t="s">
        <v>96</v>
      </c>
      <c r="B37">
        <v>289</v>
      </c>
      <c r="C37">
        <v>220.4</v>
      </c>
      <c r="D37">
        <v>104.2</v>
      </c>
      <c r="E37">
        <v>339.4</v>
      </c>
      <c r="F37">
        <v>0</v>
      </c>
      <c r="G37">
        <v>0</v>
      </c>
    </row>
    <row r="38" spans="1:7" ht="15" x14ac:dyDescent="0.25">
      <c r="A38" s="173" t="s">
        <v>69</v>
      </c>
    </row>
    <row r="39" spans="1:7" ht="15" x14ac:dyDescent="0.25">
      <c r="A39" s="173" t="s">
        <v>98</v>
      </c>
      <c r="B39">
        <v>2070.1999999999998</v>
      </c>
      <c r="C39">
        <v>1528</v>
      </c>
      <c r="D39">
        <v>911.7</v>
      </c>
      <c r="E39">
        <v>793.6</v>
      </c>
      <c r="F39">
        <v>30</v>
      </c>
      <c r="G39">
        <v>0</v>
      </c>
    </row>
    <row r="40" spans="1:7" ht="15" x14ac:dyDescent="0.25">
      <c r="A40" s="173" t="s">
        <v>99</v>
      </c>
      <c r="B40">
        <v>11.9</v>
      </c>
      <c r="C40">
        <v>2.4</v>
      </c>
      <c r="D40">
        <v>2.2000000000000002</v>
      </c>
      <c r="E40">
        <v>2.4</v>
      </c>
      <c r="F40">
        <v>0</v>
      </c>
      <c r="G40">
        <v>0</v>
      </c>
    </row>
    <row r="41" spans="1:7" ht="15" x14ac:dyDescent="0.25">
      <c r="A41" s="173" t="s">
        <v>100</v>
      </c>
      <c r="B41">
        <v>10.7</v>
      </c>
      <c r="C41">
        <v>9.5</v>
      </c>
      <c r="D41">
        <v>5.5</v>
      </c>
      <c r="E41">
        <v>0</v>
      </c>
      <c r="F41">
        <v>0</v>
      </c>
      <c r="G41">
        <v>0</v>
      </c>
    </row>
    <row r="42" spans="1:7" ht="15" x14ac:dyDescent="0.25">
      <c r="A42" s="173" t="s">
        <v>101</v>
      </c>
      <c r="B42">
        <v>147.5</v>
      </c>
      <c r="C42">
        <v>130</v>
      </c>
      <c r="D42">
        <v>26</v>
      </c>
      <c r="E42">
        <v>0</v>
      </c>
      <c r="F42">
        <v>30</v>
      </c>
      <c r="G42">
        <v>0</v>
      </c>
    </row>
    <row r="43" spans="1:7" ht="15" x14ac:dyDescent="0.25">
      <c r="A43" s="173" t="s">
        <v>102</v>
      </c>
      <c r="B43">
        <v>23</v>
      </c>
      <c r="C43">
        <v>20.9</v>
      </c>
      <c r="D43">
        <v>0</v>
      </c>
      <c r="E43">
        <v>4.5999999999999996</v>
      </c>
      <c r="F43">
        <v>0</v>
      </c>
      <c r="G43">
        <v>0</v>
      </c>
    </row>
    <row r="44" spans="1:7" ht="15" x14ac:dyDescent="0.25">
      <c r="A44" s="173" t="s">
        <v>103</v>
      </c>
      <c r="B44">
        <v>4.5</v>
      </c>
      <c r="C44">
        <v>15.7</v>
      </c>
      <c r="D44">
        <v>2.9</v>
      </c>
      <c r="E44">
        <v>7.2</v>
      </c>
      <c r="F44">
        <v>0</v>
      </c>
      <c r="G44">
        <v>0</v>
      </c>
    </row>
    <row r="45" spans="1:7" ht="15" x14ac:dyDescent="0.25">
      <c r="A45" s="173" t="s">
        <v>104</v>
      </c>
      <c r="B45">
        <v>169</v>
      </c>
      <c r="C45">
        <v>23</v>
      </c>
      <c r="D45">
        <v>33</v>
      </c>
      <c r="E45">
        <v>0</v>
      </c>
      <c r="F45">
        <v>0</v>
      </c>
      <c r="G45">
        <v>0</v>
      </c>
    </row>
    <row r="46" spans="1:7" ht="15" x14ac:dyDescent="0.25">
      <c r="A46" s="173" t="s">
        <v>105</v>
      </c>
      <c r="B46">
        <v>208.9</v>
      </c>
      <c r="C46">
        <v>82.8</v>
      </c>
      <c r="D46">
        <v>63.2</v>
      </c>
      <c r="E46">
        <v>36.299999999999997</v>
      </c>
      <c r="F46">
        <v>0</v>
      </c>
      <c r="G46">
        <v>0</v>
      </c>
    </row>
    <row r="47" spans="1:7" ht="15" x14ac:dyDescent="0.25">
      <c r="A47" s="173" t="s">
        <v>106</v>
      </c>
      <c r="B47">
        <v>65.3</v>
      </c>
      <c r="C47">
        <v>59.1</v>
      </c>
      <c r="D47">
        <v>36</v>
      </c>
      <c r="E47">
        <v>55.3</v>
      </c>
      <c r="F47">
        <v>0</v>
      </c>
      <c r="G47">
        <v>0</v>
      </c>
    </row>
    <row r="48" spans="1:7" ht="15" x14ac:dyDescent="0.25">
      <c r="A48" s="173" t="s">
        <v>107</v>
      </c>
      <c r="B48">
        <v>74.3</v>
      </c>
      <c r="C48">
        <v>31.5</v>
      </c>
      <c r="D48">
        <v>49.6</v>
      </c>
      <c r="E48">
        <v>41.8</v>
      </c>
      <c r="F48">
        <v>0</v>
      </c>
      <c r="G48">
        <v>0</v>
      </c>
    </row>
    <row r="49" spans="1:7" ht="15" x14ac:dyDescent="0.25">
      <c r="A49" s="173" t="s">
        <v>109</v>
      </c>
      <c r="B49">
        <v>87.2</v>
      </c>
      <c r="C49">
        <v>36.9</v>
      </c>
      <c r="D49">
        <v>76.5</v>
      </c>
      <c r="E49">
        <v>13.8</v>
      </c>
      <c r="F49">
        <v>0</v>
      </c>
      <c r="G49">
        <v>0</v>
      </c>
    </row>
    <row r="50" spans="1:7" ht="15" x14ac:dyDescent="0.25">
      <c r="A50" s="173" t="s">
        <v>110</v>
      </c>
      <c r="B50">
        <v>0</v>
      </c>
      <c r="C50">
        <v>0</v>
      </c>
      <c r="D50">
        <v>7.6</v>
      </c>
      <c r="E50">
        <v>8.1</v>
      </c>
      <c r="F50">
        <v>0</v>
      </c>
      <c r="G50">
        <v>0</v>
      </c>
    </row>
    <row r="51" spans="1:7" ht="15" x14ac:dyDescent="0.25">
      <c r="A51" s="173" t="s">
        <v>111</v>
      </c>
      <c r="B51">
        <v>0</v>
      </c>
      <c r="C51">
        <v>11</v>
      </c>
      <c r="D51">
        <v>7.1</v>
      </c>
      <c r="E51">
        <v>26.3</v>
      </c>
      <c r="F51">
        <v>0</v>
      </c>
      <c r="G51">
        <v>0</v>
      </c>
    </row>
    <row r="52" spans="1:7" ht="15" x14ac:dyDescent="0.25">
      <c r="A52" s="173" t="s">
        <v>112</v>
      </c>
      <c r="B52">
        <v>111</v>
      </c>
      <c r="C52">
        <v>95</v>
      </c>
      <c r="D52">
        <v>50.3</v>
      </c>
      <c r="E52">
        <v>51.4</v>
      </c>
      <c r="F52">
        <v>0</v>
      </c>
      <c r="G52">
        <v>0</v>
      </c>
    </row>
    <row r="53" spans="1:7" ht="15" x14ac:dyDescent="0.25">
      <c r="A53" s="173" t="s">
        <v>113</v>
      </c>
      <c r="B53">
        <v>66</v>
      </c>
      <c r="C53">
        <v>23</v>
      </c>
      <c r="D53">
        <v>32.700000000000003</v>
      </c>
      <c r="E53">
        <v>32.299999999999997</v>
      </c>
      <c r="F53">
        <v>0</v>
      </c>
      <c r="G53">
        <v>0</v>
      </c>
    </row>
    <row r="54" spans="1:7" ht="15" x14ac:dyDescent="0.25">
      <c r="A54" s="173" t="s">
        <v>114</v>
      </c>
      <c r="B54">
        <v>11.9</v>
      </c>
      <c r="C54">
        <v>11.5</v>
      </c>
      <c r="D54">
        <v>2.2999999999999998</v>
      </c>
      <c r="E54">
        <v>6.2</v>
      </c>
      <c r="F54">
        <v>0</v>
      </c>
      <c r="G54">
        <v>0</v>
      </c>
    </row>
    <row r="55" spans="1:7" ht="15" x14ac:dyDescent="0.25">
      <c r="A55" s="173" t="s">
        <v>115</v>
      </c>
      <c r="B55">
        <v>884.3</v>
      </c>
      <c r="C55">
        <v>858.8</v>
      </c>
      <c r="D55">
        <v>369.4</v>
      </c>
      <c r="E55">
        <v>411.8</v>
      </c>
      <c r="F55">
        <v>0</v>
      </c>
      <c r="G55">
        <v>0</v>
      </c>
    </row>
    <row r="56" spans="1:7" ht="15" x14ac:dyDescent="0.25">
      <c r="A56" s="173" t="s">
        <v>117</v>
      </c>
      <c r="B56">
        <v>0</v>
      </c>
      <c r="C56">
        <v>2.2999999999999998</v>
      </c>
      <c r="D56">
        <v>24.8</v>
      </c>
      <c r="E56">
        <v>35.6</v>
      </c>
      <c r="F56">
        <v>0</v>
      </c>
      <c r="G56">
        <v>0</v>
      </c>
    </row>
    <row r="57" spans="1:7" ht="15" x14ac:dyDescent="0.25">
      <c r="A57" s="173" t="s">
        <v>118</v>
      </c>
      <c r="B57">
        <v>104.6</v>
      </c>
      <c r="C57">
        <v>44.2</v>
      </c>
      <c r="D57">
        <v>21</v>
      </c>
      <c r="E57">
        <v>0</v>
      </c>
      <c r="F57">
        <v>0</v>
      </c>
      <c r="G57">
        <v>0</v>
      </c>
    </row>
    <row r="58" spans="1:7" ht="15" x14ac:dyDescent="0.25">
      <c r="A58" s="173" t="s">
        <v>119</v>
      </c>
      <c r="B58">
        <v>64.5</v>
      </c>
      <c r="C58">
        <v>48.4</v>
      </c>
      <c r="D58">
        <v>23.9</v>
      </c>
      <c r="E58">
        <v>29</v>
      </c>
      <c r="F58">
        <v>0</v>
      </c>
      <c r="G58">
        <v>0</v>
      </c>
    </row>
    <row r="59" spans="1:7" ht="15" x14ac:dyDescent="0.25">
      <c r="A59" s="173" t="s">
        <v>120</v>
      </c>
      <c r="B59">
        <v>7</v>
      </c>
      <c r="C59">
        <v>21.9</v>
      </c>
      <c r="D59">
        <v>36.799999999999997</v>
      </c>
      <c r="E59">
        <v>14.7</v>
      </c>
      <c r="F59">
        <v>0</v>
      </c>
      <c r="G59">
        <v>0</v>
      </c>
    </row>
    <row r="60" spans="1:7" ht="15" x14ac:dyDescent="0.25">
      <c r="A60" s="173" t="s">
        <v>121</v>
      </c>
      <c r="B60">
        <v>18.8</v>
      </c>
      <c r="C60">
        <v>0</v>
      </c>
      <c r="D60">
        <v>19.600000000000001</v>
      </c>
      <c r="E60">
        <v>6.4</v>
      </c>
      <c r="F60">
        <v>0</v>
      </c>
      <c r="G60">
        <v>0</v>
      </c>
    </row>
    <row r="61" spans="1:7" ht="15" x14ac:dyDescent="0.25">
      <c r="A61" s="173" t="s">
        <v>122</v>
      </c>
      <c r="B61">
        <v>0</v>
      </c>
      <c r="C61">
        <v>0</v>
      </c>
      <c r="D61">
        <v>21.3</v>
      </c>
      <c r="E61">
        <v>10.6</v>
      </c>
      <c r="F61">
        <v>0</v>
      </c>
      <c r="G61">
        <v>0</v>
      </c>
    </row>
    <row r="62" spans="1:7" ht="15" x14ac:dyDescent="0.25">
      <c r="A62" s="173" t="s">
        <v>65</v>
      </c>
      <c r="B62" t="s">
        <v>66</v>
      </c>
      <c r="C62" t="s">
        <v>67</v>
      </c>
      <c r="D62" t="s">
        <v>66</v>
      </c>
      <c r="E62" t="s">
        <v>66</v>
      </c>
      <c r="F62" t="s">
        <v>66</v>
      </c>
      <c r="G62" t="s">
        <v>68</v>
      </c>
    </row>
    <row r="63" spans="1:7" ht="15" x14ac:dyDescent="0.25">
      <c r="A63" s="173" t="s">
        <v>123</v>
      </c>
      <c r="B63">
        <v>4925.6000000000004</v>
      </c>
      <c r="C63">
        <v>3935.2</v>
      </c>
      <c r="D63">
        <v>1858.7</v>
      </c>
      <c r="E63">
        <v>2383.6999999999998</v>
      </c>
      <c r="F63">
        <v>30</v>
      </c>
      <c r="G63">
        <v>0</v>
      </c>
    </row>
    <row r="64" spans="1:7" ht="15" x14ac:dyDescent="0.25">
      <c r="A64" s="173" t="s">
        <v>124</v>
      </c>
      <c r="B64">
        <v>800.5</v>
      </c>
      <c r="C64">
        <v>1269.9000000000001</v>
      </c>
      <c r="D64">
        <v>0</v>
      </c>
      <c r="E64">
        <v>0</v>
      </c>
      <c r="F64">
        <v>0</v>
      </c>
      <c r="G64">
        <v>0</v>
      </c>
    </row>
    <row r="65" spans="1:7" ht="15" x14ac:dyDescent="0.25">
      <c r="A65" s="173" t="s">
        <v>65</v>
      </c>
      <c r="B65" t="s">
        <v>66</v>
      </c>
      <c r="C65" t="s">
        <v>67</v>
      </c>
      <c r="D65" t="s">
        <v>66</v>
      </c>
      <c r="E65" t="s">
        <v>66</v>
      </c>
      <c r="F65" t="s">
        <v>66</v>
      </c>
      <c r="G65" t="s">
        <v>68</v>
      </c>
    </row>
    <row r="66" spans="1:7" ht="15" x14ac:dyDescent="0.25">
      <c r="A66" s="173" t="s">
        <v>125</v>
      </c>
      <c r="B66">
        <v>5726.1</v>
      </c>
      <c r="C66">
        <v>5205.1000000000004</v>
      </c>
      <c r="D66">
        <v>1858.7</v>
      </c>
      <c r="E66">
        <v>2383.6999999999998</v>
      </c>
      <c r="F66">
        <v>30</v>
      </c>
      <c r="G66">
        <v>0</v>
      </c>
    </row>
    <row r="67" spans="1:7" ht="15" x14ac:dyDescent="0.25">
      <c r="A67" s="173" t="s">
        <v>126</v>
      </c>
      <c r="B67" t="s">
        <v>45</v>
      </c>
      <c r="C67" t="s">
        <v>45</v>
      </c>
      <c r="D67">
        <v>0</v>
      </c>
      <c r="E67">
        <v>0</v>
      </c>
      <c r="F67" t="s">
        <v>45</v>
      </c>
      <c r="G67" t="s">
        <v>45</v>
      </c>
    </row>
    <row r="68" spans="1:7" ht="15" x14ac:dyDescent="0.25">
      <c r="A68" s="173" t="s">
        <v>127</v>
      </c>
      <c r="B68">
        <v>0</v>
      </c>
      <c r="C68">
        <v>0</v>
      </c>
      <c r="D68" t="s">
        <v>45</v>
      </c>
      <c r="E68" t="s">
        <v>45</v>
      </c>
      <c r="F68">
        <v>0</v>
      </c>
      <c r="G68">
        <v>0</v>
      </c>
    </row>
    <row r="69" spans="1:7" ht="15" x14ac:dyDescent="0.25">
      <c r="A69" s="173" t="s">
        <v>65</v>
      </c>
      <c r="B69" t="s">
        <v>66</v>
      </c>
      <c r="C69" t="s">
        <v>67</v>
      </c>
      <c r="D69" t="s">
        <v>66</v>
      </c>
      <c r="E69" t="s">
        <v>66</v>
      </c>
      <c r="F69" t="s">
        <v>66</v>
      </c>
      <c r="G69" t="s">
        <v>68</v>
      </c>
    </row>
  </sheetData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0FE21-D5E8-4A0A-986E-A8D8C7E0B83B}">
  <dimension ref="A1:G68"/>
  <sheetViews>
    <sheetView topLeftCell="A13" workbookViewId="0">
      <selection activeCell="B7" sqref="B7"/>
    </sheetView>
  </sheetViews>
  <sheetFormatPr defaultRowHeight="13.2" x14ac:dyDescent="0.25"/>
  <cols>
    <col min="1" max="1" width="27.109375" customWidth="1"/>
    <col min="2" max="2" width="13.33203125" customWidth="1"/>
    <col min="3" max="3" width="10.33203125" customWidth="1"/>
    <col min="4" max="4" width="12.33203125" customWidth="1"/>
    <col min="5" max="5" width="13.33203125" customWidth="1"/>
    <col min="6" max="6" width="12.5546875" customWidth="1"/>
    <col min="7" max="7" width="10.66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398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100</v>
      </c>
      <c r="C12">
        <v>0</v>
      </c>
      <c r="D12">
        <v>41.6</v>
      </c>
      <c r="E12">
        <v>54</v>
      </c>
      <c r="F12">
        <v>0</v>
      </c>
      <c r="G12">
        <v>0</v>
      </c>
    </row>
    <row r="13" spans="1:7" ht="15" x14ac:dyDescent="0.25">
      <c r="A13" s="173" t="s">
        <v>71</v>
      </c>
      <c r="B13">
        <v>80</v>
      </c>
      <c r="C13">
        <v>0</v>
      </c>
      <c r="D13">
        <v>41.6</v>
      </c>
      <c r="E13">
        <v>54</v>
      </c>
      <c r="F13">
        <v>0</v>
      </c>
      <c r="G13">
        <v>0</v>
      </c>
    </row>
    <row r="14" spans="1:7" ht="15" x14ac:dyDescent="0.25">
      <c r="A14" s="173" t="s">
        <v>72</v>
      </c>
      <c r="B14">
        <v>20</v>
      </c>
      <c r="C14">
        <v>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173" t="s">
        <v>69</v>
      </c>
    </row>
    <row r="16" spans="1:7" ht="15" x14ac:dyDescent="0.25">
      <c r="A16" s="173" t="s">
        <v>74</v>
      </c>
      <c r="B16">
        <v>545.29999999999995</v>
      </c>
      <c r="C16">
        <v>543</v>
      </c>
      <c r="D16">
        <v>135.4</v>
      </c>
      <c r="E16">
        <v>268.5</v>
      </c>
      <c r="F16">
        <v>0</v>
      </c>
      <c r="G16">
        <v>0</v>
      </c>
    </row>
    <row r="17" spans="1:7" ht="15" x14ac:dyDescent="0.25">
      <c r="A17" s="173" t="s">
        <v>69</v>
      </c>
    </row>
    <row r="18" spans="1:7" ht="15" x14ac:dyDescent="0.25">
      <c r="A18" s="173" t="s">
        <v>75</v>
      </c>
      <c r="B18">
        <v>80</v>
      </c>
      <c r="C18">
        <v>144.69999999999999</v>
      </c>
      <c r="D18">
        <v>91.3</v>
      </c>
      <c r="E18">
        <v>93.9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76</v>
      </c>
      <c r="B20">
        <v>272.2</v>
      </c>
      <c r="C20">
        <v>278.7</v>
      </c>
      <c r="D20">
        <v>0</v>
      </c>
      <c r="E20">
        <v>69.400000000000006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77</v>
      </c>
      <c r="B22">
        <v>1403.8</v>
      </c>
      <c r="C22">
        <v>1217.8</v>
      </c>
      <c r="D22">
        <v>482</v>
      </c>
      <c r="E22">
        <v>550.5</v>
      </c>
      <c r="F22">
        <v>0</v>
      </c>
      <c r="G22">
        <v>0</v>
      </c>
    </row>
    <row r="23" spans="1:7" ht="15" x14ac:dyDescent="0.25">
      <c r="A23" s="173" t="s">
        <v>79</v>
      </c>
      <c r="B23">
        <v>0.1</v>
      </c>
      <c r="C23">
        <v>0.3</v>
      </c>
      <c r="D23">
        <v>1</v>
      </c>
      <c r="E23">
        <v>0.2</v>
      </c>
      <c r="F23">
        <v>0</v>
      </c>
      <c r="G23">
        <v>0</v>
      </c>
    </row>
    <row r="24" spans="1:7" ht="15" x14ac:dyDescent="0.25">
      <c r="A24" s="173" t="s">
        <v>80</v>
      </c>
      <c r="B24">
        <v>0</v>
      </c>
      <c r="C24">
        <v>1.8</v>
      </c>
      <c r="D24">
        <v>11</v>
      </c>
      <c r="E24">
        <v>0</v>
      </c>
      <c r="F24">
        <v>0</v>
      </c>
      <c r="G24">
        <v>0</v>
      </c>
    </row>
    <row r="25" spans="1:7" ht="15" x14ac:dyDescent="0.25">
      <c r="A25" s="173" t="s">
        <v>81</v>
      </c>
      <c r="B25">
        <v>430.2</v>
      </c>
      <c r="C25">
        <v>300.7</v>
      </c>
      <c r="D25">
        <v>127.7</v>
      </c>
      <c r="E25">
        <v>150.30000000000001</v>
      </c>
      <c r="F25">
        <v>0</v>
      </c>
      <c r="G25">
        <v>0</v>
      </c>
    </row>
    <row r="26" spans="1:7" ht="15" x14ac:dyDescent="0.25">
      <c r="A26" s="173" t="s">
        <v>82</v>
      </c>
      <c r="B26">
        <v>4.5</v>
      </c>
      <c r="C26">
        <v>0.3</v>
      </c>
      <c r="D26">
        <v>3.1</v>
      </c>
      <c r="E26">
        <v>0</v>
      </c>
      <c r="F26">
        <v>0</v>
      </c>
      <c r="G26">
        <v>0</v>
      </c>
    </row>
    <row r="27" spans="1:7" ht="15" x14ac:dyDescent="0.25">
      <c r="A27" s="173" t="s">
        <v>83</v>
      </c>
      <c r="B27">
        <v>710</v>
      </c>
      <c r="C27">
        <v>811</v>
      </c>
      <c r="D27">
        <v>256</v>
      </c>
      <c r="E27">
        <v>269.8</v>
      </c>
      <c r="F27">
        <v>0</v>
      </c>
      <c r="G27">
        <v>0</v>
      </c>
    </row>
    <row r="28" spans="1:7" ht="15" x14ac:dyDescent="0.25">
      <c r="A28" s="173" t="s">
        <v>85</v>
      </c>
      <c r="B28">
        <v>20</v>
      </c>
      <c r="C28">
        <v>0</v>
      </c>
      <c r="D28">
        <v>2</v>
      </c>
      <c r="E28">
        <v>0</v>
      </c>
      <c r="F28">
        <v>0</v>
      </c>
      <c r="G28">
        <v>0</v>
      </c>
    </row>
    <row r="29" spans="1:7" ht="15" x14ac:dyDescent="0.25">
      <c r="A29" s="173" t="s">
        <v>86</v>
      </c>
      <c r="B29">
        <v>66</v>
      </c>
      <c r="C29">
        <v>41.3</v>
      </c>
      <c r="D29">
        <v>59.1</v>
      </c>
      <c r="E29">
        <v>83</v>
      </c>
      <c r="F29">
        <v>0</v>
      </c>
      <c r="G29">
        <v>0</v>
      </c>
    </row>
    <row r="30" spans="1:7" ht="15" x14ac:dyDescent="0.25">
      <c r="A30" s="173" t="s">
        <v>87</v>
      </c>
      <c r="B30">
        <v>0</v>
      </c>
      <c r="C30">
        <v>0</v>
      </c>
      <c r="D30">
        <v>0</v>
      </c>
      <c r="E30">
        <v>44</v>
      </c>
      <c r="F30">
        <v>0</v>
      </c>
      <c r="G30">
        <v>0</v>
      </c>
    </row>
    <row r="31" spans="1:7" ht="15" x14ac:dyDescent="0.25">
      <c r="A31" s="173" t="s">
        <v>88</v>
      </c>
      <c r="B31">
        <v>63</v>
      </c>
      <c r="C31">
        <v>62.5</v>
      </c>
      <c r="D31">
        <v>21.9</v>
      </c>
      <c r="E31">
        <v>3.1</v>
      </c>
      <c r="F31">
        <v>0</v>
      </c>
      <c r="G31">
        <v>0</v>
      </c>
    </row>
    <row r="32" spans="1:7" ht="15" x14ac:dyDescent="0.25">
      <c r="A32" s="173" t="s">
        <v>89</v>
      </c>
      <c r="B32">
        <v>110</v>
      </c>
      <c r="C32">
        <v>0</v>
      </c>
      <c r="D32">
        <v>0</v>
      </c>
      <c r="E32">
        <v>0</v>
      </c>
      <c r="F32">
        <v>0</v>
      </c>
      <c r="G32">
        <v>0</v>
      </c>
    </row>
    <row r="33" spans="1:7" ht="15" x14ac:dyDescent="0.25">
      <c r="A33" s="173" t="s">
        <v>69</v>
      </c>
    </row>
    <row r="34" spans="1:7" ht="15" x14ac:dyDescent="0.25">
      <c r="A34" s="173" t="s">
        <v>90</v>
      </c>
      <c r="B34">
        <v>259</v>
      </c>
      <c r="C34">
        <v>225.4</v>
      </c>
      <c r="D34">
        <v>142.4</v>
      </c>
      <c r="E34">
        <v>290.7</v>
      </c>
      <c r="F34">
        <v>0</v>
      </c>
      <c r="G34">
        <v>0</v>
      </c>
    </row>
    <row r="35" spans="1:7" ht="15" x14ac:dyDescent="0.25">
      <c r="A35" s="173" t="s">
        <v>92</v>
      </c>
      <c r="B35">
        <v>32</v>
      </c>
      <c r="C35">
        <v>0</v>
      </c>
      <c r="D35">
        <v>66</v>
      </c>
      <c r="E35">
        <v>0</v>
      </c>
      <c r="F35">
        <v>0</v>
      </c>
      <c r="G35">
        <v>0</v>
      </c>
    </row>
    <row r="36" spans="1:7" ht="15" x14ac:dyDescent="0.25">
      <c r="A36" s="173" t="s">
        <v>96</v>
      </c>
      <c r="B36">
        <v>227</v>
      </c>
      <c r="C36">
        <v>225.4</v>
      </c>
      <c r="D36">
        <v>76.400000000000006</v>
      </c>
      <c r="E36">
        <v>290.7</v>
      </c>
      <c r="F36">
        <v>0</v>
      </c>
      <c r="G36">
        <v>0</v>
      </c>
    </row>
    <row r="37" spans="1:7" ht="15" x14ac:dyDescent="0.25">
      <c r="A37" s="173" t="s">
        <v>69</v>
      </c>
    </row>
    <row r="38" spans="1:7" ht="15" x14ac:dyDescent="0.25">
      <c r="A38" s="173" t="s">
        <v>98</v>
      </c>
      <c r="B38">
        <v>2003.1</v>
      </c>
      <c r="C38">
        <v>1538.4</v>
      </c>
      <c r="D38">
        <v>824.2</v>
      </c>
      <c r="E38">
        <v>585.70000000000005</v>
      </c>
      <c r="F38">
        <v>30</v>
      </c>
      <c r="G38">
        <v>0</v>
      </c>
    </row>
    <row r="39" spans="1:7" ht="15" x14ac:dyDescent="0.25">
      <c r="A39" s="173" t="s">
        <v>99</v>
      </c>
      <c r="B39">
        <v>11.9</v>
      </c>
      <c r="C39">
        <v>2.4</v>
      </c>
      <c r="D39">
        <v>2.2000000000000002</v>
      </c>
      <c r="E39">
        <v>2.4</v>
      </c>
      <c r="F39">
        <v>0</v>
      </c>
      <c r="G39">
        <v>0</v>
      </c>
    </row>
    <row r="40" spans="1:7" ht="15" x14ac:dyDescent="0.25">
      <c r="A40" s="173" t="s">
        <v>100</v>
      </c>
      <c r="B40">
        <v>5.4</v>
      </c>
      <c r="C40">
        <v>8.5</v>
      </c>
      <c r="D40">
        <v>5.5</v>
      </c>
      <c r="E40">
        <v>0</v>
      </c>
      <c r="F40">
        <v>0</v>
      </c>
      <c r="G40">
        <v>0</v>
      </c>
    </row>
    <row r="41" spans="1:7" ht="15" x14ac:dyDescent="0.25">
      <c r="A41" s="173" t="s">
        <v>101</v>
      </c>
      <c r="B41">
        <v>165</v>
      </c>
      <c r="C41">
        <v>130</v>
      </c>
      <c r="D41">
        <v>0</v>
      </c>
      <c r="E41">
        <v>0</v>
      </c>
      <c r="F41">
        <v>30</v>
      </c>
      <c r="G41">
        <v>0</v>
      </c>
    </row>
    <row r="42" spans="1:7" ht="15" x14ac:dyDescent="0.25">
      <c r="A42" s="173" t="s">
        <v>102</v>
      </c>
      <c r="B42">
        <v>23</v>
      </c>
      <c r="C42">
        <v>20.9</v>
      </c>
      <c r="D42">
        <v>0</v>
      </c>
      <c r="E42">
        <v>4.5999999999999996</v>
      </c>
      <c r="F42">
        <v>0</v>
      </c>
      <c r="G42">
        <v>0</v>
      </c>
    </row>
    <row r="43" spans="1:7" ht="15" x14ac:dyDescent="0.25">
      <c r="A43" s="173" t="s">
        <v>103</v>
      </c>
      <c r="B43">
        <v>4.9000000000000004</v>
      </c>
      <c r="C43">
        <v>17.100000000000001</v>
      </c>
      <c r="D43">
        <v>2.5</v>
      </c>
      <c r="E43">
        <v>5.0999999999999996</v>
      </c>
      <c r="F43">
        <v>0</v>
      </c>
      <c r="G43">
        <v>0</v>
      </c>
    </row>
    <row r="44" spans="1:7" ht="15" x14ac:dyDescent="0.25">
      <c r="A44" s="173" t="s">
        <v>104</v>
      </c>
      <c r="B44">
        <v>159</v>
      </c>
      <c r="C44">
        <v>23</v>
      </c>
      <c r="D44">
        <v>33</v>
      </c>
      <c r="E44">
        <v>0</v>
      </c>
      <c r="F44">
        <v>0</v>
      </c>
      <c r="G44">
        <v>0</v>
      </c>
    </row>
    <row r="45" spans="1:7" ht="15" x14ac:dyDescent="0.25">
      <c r="A45" s="173" t="s">
        <v>105</v>
      </c>
      <c r="B45">
        <v>208.9</v>
      </c>
      <c r="C45">
        <v>82.8</v>
      </c>
      <c r="D45">
        <v>63.2</v>
      </c>
      <c r="E45">
        <v>11.4</v>
      </c>
      <c r="F45">
        <v>0</v>
      </c>
      <c r="G45">
        <v>0</v>
      </c>
    </row>
    <row r="46" spans="1:7" ht="15" x14ac:dyDescent="0.25">
      <c r="A46" s="173" t="s">
        <v>106</v>
      </c>
      <c r="B46">
        <v>48.3</v>
      </c>
      <c r="C46">
        <v>50.1</v>
      </c>
      <c r="D46">
        <v>36</v>
      </c>
      <c r="E46">
        <v>55.3</v>
      </c>
      <c r="F46">
        <v>0</v>
      </c>
      <c r="G46">
        <v>0</v>
      </c>
    </row>
    <row r="47" spans="1:7" ht="15" x14ac:dyDescent="0.25">
      <c r="A47" s="173" t="s">
        <v>107</v>
      </c>
      <c r="B47">
        <v>52.8</v>
      </c>
      <c r="C47">
        <v>31.5</v>
      </c>
      <c r="D47">
        <v>49.6</v>
      </c>
      <c r="E47">
        <v>0</v>
      </c>
      <c r="F47">
        <v>0</v>
      </c>
      <c r="G47">
        <v>0</v>
      </c>
    </row>
    <row r="48" spans="1:7" ht="15" x14ac:dyDescent="0.25">
      <c r="A48" s="173" t="s">
        <v>109</v>
      </c>
      <c r="B48">
        <v>87.2</v>
      </c>
      <c r="C48">
        <v>34.799999999999997</v>
      </c>
      <c r="D48">
        <v>76.5</v>
      </c>
      <c r="E48">
        <v>13.8</v>
      </c>
      <c r="F48">
        <v>0</v>
      </c>
      <c r="G48">
        <v>0</v>
      </c>
    </row>
    <row r="49" spans="1:7" ht="15" x14ac:dyDescent="0.25">
      <c r="A49" s="173" t="s">
        <v>110</v>
      </c>
      <c r="B49">
        <v>0</v>
      </c>
      <c r="C49">
        <v>0</v>
      </c>
      <c r="D49">
        <v>7.6</v>
      </c>
      <c r="E49">
        <v>8.1</v>
      </c>
      <c r="F49">
        <v>0</v>
      </c>
      <c r="G49">
        <v>0</v>
      </c>
    </row>
    <row r="50" spans="1:7" ht="15" x14ac:dyDescent="0.25">
      <c r="A50" s="173" t="s">
        <v>111</v>
      </c>
      <c r="B50">
        <v>7.1</v>
      </c>
      <c r="C50">
        <v>11</v>
      </c>
      <c r="D50">
        <v>0</v>
      </c>
      <c r="E50">
        <v>26.3</v>
      </c>
      <c r="F50">
        <v>0</v>
      </c>
      <c r="G50">
        <v>0</v>
      </c>
    </row>
    <row r="51" spans="1:7" ht="15" x14ac:dyDescent="0.25">
      <c r="A51" s="173" t="s">
        <v>112</v>
      </c>
      <c r="B51">
        <v>130</v>
      </c>
      <c r="C51">
        <v>127.5</v>
      </c>
      <c r="D51">
        <v>32</v>
      </c>
      <c r="E51">
        <v>14.8</v>
      </c>
      <c r="F51">
        <v>0</v>
      </c>
      <c r="G51">
        <v>0</v>
      </c>
    </row>
    <row r="52" spans="1:7" ht="15" x14ac:dyDescent="0.25">
      <c r="A52" s="173" t="s">
        <v>113</v>
      </c>
      <c r="B52">
        <v>66</v>
      </c>
      <c r="C52">
        <v>23</v>
      </c>
      <c r="D52">
        <v>32.700000000000003</v>
      </c>
      <c r="E52">
        <v>32.299999999999997</v>
      </c>
      <c r="F52">
        <v>0</v>
      </c>
      <c r="G52">
        <v>0</v>
      </c>
    </row>
    <row r="53" spans="1:7" ht="15" x14ac:dyDescent="0.25">
      <c r="A53" s="173" t="s">
        <v>114</v>
      </c>
      <c r="B53">
        <v>11.9</v>
      </c>
      <c r="C53">
        <v>11.5</v>
      </c>
      <c r="D53">
        <v>2.2999999999999998</v>
      </c>
      <c r="E53">
        <v>6.2</v>
      </c>
      <c r="F53">
        <v>0</v>
      </c>
      <c r="G53">
        <v>0</v>
      </c>
    </row>
    <row r="54" spans="1:7" ht="15" x14ac:dyDescent="0.25">
      <c r="A54" s="173" t="s">
        <v>115</v>
      </c>
      <c r="B54">
        <v>848</v>
      </c>
      <c r="C54">
        <v>808.2</v>
      </c>
      <c r="D54">
        <v>355.1</v>
      </c>
      <c r="E54">
        <v>344</v>
      </c>
      <c r="F54">
        <v>0</v>
      </c>
      <c r="G54">
        <v>0</v>
      </c>
    </row>
    <row r="55" spans="1:7" ht="15" x14ac:dyDescent="0.25">
      <c r="A55" s="173" t="s">
        <v>117</v>
      </c>
      <c r="B55">
        <v>0</v>
      </c>
      <c r="C55">
        <v>2.2999999999999998</v>
      </c>
      <c r="D55">
        <v>24.8</v>
      </c>
      <c r="E55">
        <v>35.6</v>
      </c>
      <c r="F55">
        <v>0</v>
      </c>
      <c r="G55">
        <v>0</v>
      </c>
    </row>
    <row r="56" spans="1:7" ht="15" x14ac:dyDescent="0.25">
      <c r="A56" s="173" t="s">
        <v>118</v>
      </c>
      <c r="B56">
        <v>104.6</v>
      </c>
      <c r="C56">
        <v>44.2</v>
      </c>
      <c r="D56">
        <v>21</v>
      </c>
      <c r="E56">
        <v>0</v>
      </c>
      <c r="F56">
        <v>0</v>
      </c>
      <c r="G56">
        <v>0</v>
      </c>
    </row>
    <row r="57" spans="1:7" ht="15" x14ac:dyDescent="0.25">
      <c r="A57" s="173" t="s">
        <v>119</v>
      </c>
      <c r="B57">
        <v>43.5</v>
      </c>
      <c r="C57">
        <v>79.8</v>
      </c>
      <c r="D57">
        <v>23.9</v>
      </c>
      <c r="E57">
        <v>0</v>
      </c>
      <c r="F57">
        <v>0</v>
      </c>
      <c r="G57">
        <v>0</v>
      </c>
    </row>
    <row r="58" spans="1:7" ht="15" x14ac:dyDescent="0.25">
      <c r="A58" s="173" t="s">
        <v>120</v>
      </c>
      <c r="B58">
        <v>7</v>
      </c>
      <c r="C58">
        <v>24</v>
      </c>
      <c r="D58">
        <v>36.799999999999997</v>
      </c>
      <c r="E58">
        <v>14.7</v>
      </c>
      <c r="F58">
        <v>0</v>
      </c>
      <c r="G58">
        <v>0</v>
      </c>
    </row>
    <row r="59" spans="1:7" ht="15" x14ac:dyDescent="0.25">
      <c r="A59" s="173" t="s">
        <v>121</v>
      </c>
      <c r="B59">
        <v>18.8</v>
      </c>
      <c r="C59">
        <v>0</v>
      </c>
      <c r="D59">
        <v>19.600000000000001</v>
      </c>
      <c r="E59">
        <v>6.4</v>
      </c>
      <c r="F59">
        <v>0</v>
      </c>
      <c r="G59">
        <v>0</v>
      </c>
    </row>
    <row r="60" spans="1:7" ht="15" x14ac:dyDescent="0.25">
      <c r="A60" s="173" t="s">
        <v>122</v>
      </c>
      <c r="B60">
        <v>0</v>
      </c>
      <c r="C60">
        <v>5.8</v>
      </c>
      <c r="D60">
        <v>0</v>
      </c>
      <c r="E60">
        <v>4.8</v>
      </c>
      <c r="F60">
        <v>0</v>
      </c>
      <c r="G60">
        <v>0</v>
      </c>
    </row>
    <row r="61" spans="1:7" ht="15" x14ac:dyDescent="0.25">
      <c r="A61" s="173" t="s">
        <v>65</v>
      </c>
      <c r="B61" t="s">
        <v>66</v>
      </c>
      <c r="C61" t="s">
        <v>67</v>
      </c>
      <c r="D61" t="s">
        <v>66</v>
      </c>
      <c r="E61" t="s">
        <v>66</v>
      </c>
      <c r="F61" t="s">
        <v>66</v>
      </c>
      <c r="G61" t="s">
        <v>68</v>
      </c>
    </row>
    <row r="62" spans="1:7" ht="15" x14ac:dyDescent="0.25">
      <c r="A62" s="173" t="s">
        <v>123</v>
      </c>
      <c r="B62">
        <v>4663.3</v>
      </c>
      <c r="C62">
        <v>3948</v>
      </c>
      <c r="D62">
        <v>1716.9</v>
      </c>
      <c r="E62">
        <v>1912.7</v>
      </c>
      <c r="F62">
        <v>30</v>
      </c>
      <c r="G62">
        <v>0</v>
      </c>
    </row>
    <row r="63" spans="1:7" ht="15" x14ac:dyDescent="0.25">
      <c r="A63" s="173" t="s">
        <v>124</v>
      </c>
      <c r="B63">
        <v>693.5</v>
      </c>
      <c r="C63">
        <v>1255</v>
      </c>
      <c r="D63">
        <v>0</v>
      </c>
      <c r="E63">
        <v>0</v>
      </c>
      <c r="F63">
        <v>0</v>
      </c>
      <c r="G63">
        <v>0</v>
      </c>
    </row>
    <row r="64" spans="1:7" ht="15" x14ac:dyDescent="0.25">
      <c r="A64" s="173" t="s">
        <v>65</v>
      </c>
      <c r="B64" t="s">
        <v>66</v>
      </c>
      <c r="C64" t="s">
        <v>67</v>
      </c>
      <c r="D64" t="s">
        <v>66</v>
      </c>
      <c r="E64" t="s">
        <v>66</v>
      </c>
      <c r="F64" t="s">
        <v>66</v>
      </c>
      <c r="G64" t="s">
        <v>68</v>
      </c>
    </row>
    <row r="65" spans="1:7" ht="15" x14ac:dyDescent="0.25">
      <c r="A65" s="173" t="s">
        <v>125</v>
      </c>
      <c r="B65">
        <v>5356.8</v>
      </c>
      <c r="C65">
        <v>5202.8999999999996</v>
      </c>
      <c r="D65">
        <v>1716.9</v>
      </c>
      <c r="E65">
        <v>1912.7</v>
      </c>
      <c r="F65">
        <v>30</v>
      </c>
      <c r="G65">
        <v>0</v>
      </c>
    </row>
    <row r="66" spans="1:7" ht="15" x14ac:dyDescent="0.25">
      <c r="A66" s="173" t="s">
        <v>126</v>
      </c>
      <c r="B66" t="s">
        <v>45</v>
      </c>
      <c r="C66" t="s">
        <v>45</v>
      </c>
      <c r="D66">
        <v>0</v>
      </c>
      <c r="E66">
        <v>0</v>
      </c>
      <c r="F66" t="s">
        <v>45</v>
      </c>
      <c r="G66" t="s">
        <v>45</v>
      </c>
    </row>
    <row r="67" spans="1:7" ht="15" x14ac:dyDescent="0.25">
      <c r="A67" s="173" t="s">
        <v>127</v>
      </c>
      <c r="B67">
        <v>0</v>
      </c>
      <c r="C67">
        <v>0</v>
      </c>
      <c r="D67" t="s">
        <v>45</v>
      </c>
      <c r="E67" t="s">
        <v>45</v>
      </c>
      <c r="F67">
        <v>0</v>
      </c>
      <c r="G67">
        <v>0</v>
      </c>
    </row>
    <row r="68" spans="1:7" ht="15" x14ac:dyDescent="0.25">
      <c r="A68" s="173" t="s">
        <v>65</v>
      </c>
      <c r="B68" t="s">
        <v>66</v>
      </c>
      <c r="C68" t="s">
        <v>67</v>
      </c>
      <c r="D68" t="s">
        <v>66</v>
      </c>
      <c r="E68" t="s">
        <v>66</v>
      </c>
      <c r="F68" t="s">
        <v>66</v>
      </c>
      <c r="G68" t="s">
        <v>68</v>
      </c>
    </row>
  </sheetData>
  <pageMargins left="0.7" right="0.7" top="0.75" bottom="0.75" header="0.3" footer="0.3"/>
  <pageSetup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E9BFA-BA37-4D91-97AB-C7962DAF71C5}">
  <dimension ref="A1:G66"/>
  <sheetViews>
    <sheetView workbookViewId="0">
      <selection activeCell="D85" sqref="D85"/>
    </sheetView>
  </sheetViews>
  <sheetFormatPr defaultRowHeight="13.2" x14ac:dyDescent="0.25"/>
  <cols>
    <col min="1" max="1" width="27.33203125" customWidth="1"/>
    <col min="2" max="3" width="14.5546875" customWidth="1"/>
    <col min="4" max="4" width="14.6640625" customWidth="1"/>
    <col min="5" max="5" width="14.33203125" customWidth="1"/>
    <col min="6" max="6" width="13.5546875" customWidth="1"/>
    <col min="7" max="7" width="10.66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399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50</v>
      </c>
      <c r="C12">
        <v>0</v>
      </c>
      <c r="D12">
        <v>41.6</v>
      </c>
      <c r="E12">
        <v>43.9</v>
      </c>
      <c r="F12">
        <v>0</v>
      </c>
      <c r="G12">
        <v>0</v>
      </c>
    </row>
    <row r="13" spans="1:7" ht="15" x14ac:dyDescent="0.25">
      <c r="A13" s="173" t="s">
        <v>71</v>
      </c>
      <c r="B13">
        <v>50</v>
      </c>
      <c r="C13">
        <v>0</v>
      </c>
      <c r="D13">
        <v>41.6</v>
      </c>
      <c r="E13">
        <v>43.9</v>
      </c>
      <c r="F13">
        <v>0</v>
      </c>
      <c r="G13">
        <v>0</v>
      </c>
    </row>
    <row r="14" spans="1:7" ht="15" x14ac:dyDescent="0.25">
      <c r="A14" s="173" t="s">
        <v>69</v>
      </c>
    </row>
    <row r="15" spans="1:7" ht="15" x14ac:dyDescent="0.25">
      <c r="A15" s="173" t="s">
        <v>74</v>
      </c>
      <c r="B15">
        <v>478.9</v>
      </c>
      <c r="C15">
        <v>555.9</v>
      </c>
      <c r="D15">
        <v>135.4</v>
      </c>
      <c r="E15">
        <v>196.7</v>
      </c>
      <c r="F15">
        <v>0</v>
      </c>
      <c r="G15">
        <v>0</v>
      </c>
    </row>
    <row r="16" spans="1:7" ht="15" x14ac:dyDescent="0.25">
      <c r="A16" s="173" t="s">
        <v>69</v>
      </c>
    </row>
    <row r="17" spans="1:7" ht="15" x14ac:dyDescent="0.25">
      <c r="A17" s="173" t="s">
        <v>75</v>
      </c>
      <c r="B17">
        <v>107.1</v>
      </c>
      <c r="C17">
        <v>144.69999999999999</v>
      </c>
      <c r="D17">
        <v>62.9</v>
      </c>
      <c r="E17">
        <v>93.9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76</v>
      </c>
      <c r="B19">
        <v>6.9</v>
      </c>
      <c r="C19">
        <v>270.8</v>
      </c>
      <c r="D19">
        <v>0</v>
      </c>
      <c r="E19">
        <v>68.400000000000006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77</v>
      </c>
      <c r="B21">
        <v>1250.7</v>
      </c>
      <c r="C21">
        <v>1275.5999999999999</v>
      </c>
      <c r="D21">
        <v>399.6</v>
      </c>
      <c r="E21">
        <v>405.3</v>
      </c>
      <c r="F21">
        <v>0</v>
      </c>
      <c r="G21">
        <v>0</v>
      </c>
    </row>
    <row r="22" spans="1:7" ht="15" x14ac:dyDescent="0.25">
      <c r="A22" s="173" t="s">
        <v>79</v>
      </c>
      <c r="B22">
        <v>0.1</v>
      </c>
      <c r="C22">
        <v>0.5</v>
      </c>
      <c r="D22">
        <v>1</v>
      </c>
      <c r="E22">
        <v>0</v>
      </c>
      <c r="F22">
        <v>0</v>
      </c>
      <c r="G22">
        <v>0</v>
      </c>
    </row>
    <row r="23" spans="1:7" ht="15" x14ac:dyDescent="0.25">
      <c r="A23" s="173" t="s">
        <v>80</v>
      </c>
      <c r="B23">
        <v>0</v>
      </c>
      <c r="C23">
        <v>1.8</v>
      </c>
      <c r="D23">
        <v>11</v>
      </c>
      <c r="E23">
        <v>0</v>
      </c>
      <c r="F23">
        <v>0</v>
      </c>
      <c r="G23">
        <v>0</v>
      </c>
    </row>
    <row r="24" spans="1:7" ht="15" x14ac:dyDescent="0.25">
      <c r="A24" s="173" t="s">
        <v>81</v>
      </c>
      <c r="B24">
        <v>362.9</v>
      </c>
      <c r="C24">
        <v>334.3</v>
      </c>
      <c r="D24">
        <v>46.6</v>
      </c>
      <c r="E24">
        <v>113.9</v>
      </c>
      <c r="F24">
        <v>0</v>
      </c>
      <c r="G24">
        <v>0</v>
      </c>
    </row>
    <row r="25" spans="1:7" ht="15" x14ac:dyDescent="0.25">
      <c r="A25" s="173" t="s">
        <v>82</v>
      </c>
      <c r="B25">
        <v>4</v>
      </c>
      <c r="C25">
        <v>0.3</v>
      </c>
      <c r="D25">
        <v>3.1</v>
      </c>
      <c r="E25">
        <v>0</v>
      </c>
      <c r="F25">
        <v>0</v>
      </c>
      <c r="G25">
        <v>0</v>
      </c>
    </row>
    <row r="26" spans="1:7" ht="15" x14ac:dyDescent="0.25">
      <c r="A26" s="173" t="s">
        <v>83</v>
      </c>
      <c r="B26">
        <v>679</v>
      </c>
      <c r="C26">
        <v>795</v>
      </c>
      <c r="D26">
        <v>256</v>
      </c>
      <c r="E26">
        <v>205.7</v>
      </c>
      <c r="F26">
        <v>0</v>
      </c>
      <c r="G26">
        <v>0</v>
      </c>
    </row>
    <row r="27" spans="1:7" ht="15" x14ac:dyDescent="0.25">
      <c r="A27" s="173" t="s">
        <v>85</v>
      </c>
      <c r="B27">
        <v>20</v>
      </c>
      <c r="C27">
        <v>0</v>
      </c>
      <c r="D27">
        <v>2</v>
      </c>
      <c r="E27">
        <v>0</v>
      </c>
      <c r="F27">
        <v>0</v>
      </c>
      <c r="G27">
        <v>0</v>
      </c>
    </row>
    <row r="28" spans="1:7" ht="15" x14ac:dyDescent="0.25">
      <c r="A28" s="173" t="s">
        <v>86</v>
      </c>
      <c r="B28">
        <v>66.900000000000006</v>
      </c>
      <c r="C28">
        <v>41.3</v>
      </c>
      <c r="D28">
        <v>58.2</v>
      </c>
      <c r="E28">
        <v>83</v>
      </c>
      <c r="F28">
        <v>0</v>
      </c>
      <c r="G28">
        <v>0</v>
      </c>
    </row>
    <row r="29" spans="1:7" ht="15" x14ac:dyDescent="0.25">
      <c r="A29" s="173" t="s">
        <v>87</v>
      </c>
      <c r="B29">
        <v>0</v>
      </c>
      <c r="C29">
        <v>40</v>
      </c>
      <c r="D29">
        <v>0</v>
      </c>
      <c r="E29">
        <v>0</v>
      </c>
      <c r="F29">
        <v>0</v>
      </c>
      <c r="G29">
        <v>0</v>
      </c>
    </row>
    <row r="30" spans="1:7" ht="15" x14ac:dyDescent="0.25">
      <c r="A30" s="173" t="s">
        <v>88</v>
      </c>
      <c r="B30">
        <v>62.8</v>
      </c>
      <c r="C30">
        <v>62.4</v>
      </c>
      <c r="D30">
        <v>21.7</v>
      </c>
      <c r="E30">
        <v>2.7</v>
      </c>
      <c r="F30">
        <v>0</v>
      </c>
      <c r="G30">
        <v>0</v>
      </c>
    </row>
    <row r="31" spans="1:7" ht="15" x14ac:dyDescent="0.25">
      <c r="A31" s="173" t="s">
        <v>89</v>
      </c>
      <c r="B31">
        <v>55</v>
      </c>
      <c r="C31">
        <v>0</v>
      </c>
      <c r="D31">
        <v>0</v>
      </c>
      <c r="E31">
        <v>0</v>
      </c>
      <c r="F31">
        <v>0</v>
      </c>
      <c r="G31">
        <v>0</v>
      </c>
    </row>
    <row r="32" spans="1:7" ht="15" x14ac:dyDescent="0.25">
      <c r="A32" s="173" t="s">
        <v>69</v>
      </c>
    </row>
    <row r="33" spans="1:7" ht="15" x14ac:dyDescent="0.25">
      <c r="A33" s="173" t="s">
        <v>90</v>
      </c>
      <c r="B33">
        <v>263.60000000000002</v>
      </c>
      <c r="C33">
        <v>271.39999999999998</v>
      </c>
      <c r="D33">
        <v>142.4</v>
      </c>
      <c r="E33">
        <v>243.3</v>
      </c>
      <c r="F33">
        <v>0</v>
      </c>
      <c r="G33">
        <v>0</v>
      </c>
    </row>
    <row r="34" spans="1:7" ht="15" x14ac:dyDescent="0.25">
      <c r="A34" s="173" t="s">
        <v>92</v>
      </c>
      <c r="B34">
        <v>32</v>
      </c>
      <c r="C34">
        <v>0</v>
      </c>
      <c r="D34">
        <v>66</v>
      </c>
      <c r="E34">
        <v>0</v>
      </c>
      <c r="F34">
        <v>0</v>
      </c>
      <c r="G34">
        <v>0</v>
      </c>
    </row>
    <row r="35" spans="1:7" ht="15" x14ac:dyDescent="0.25">
      <c r="A35" s="173" t="s">
        <v>96</v>
      </c>
      <c r="B35">
        <v>231.6</v>
      </c>
      <c r="C35">
        <v>271.39999999999998</v>
      </c>
      <c r="D35">
        <v>76.400000000000006</v>
      </c>
      <c r="E35">
        <v>243.3</v>
      </c>
      <c r="F35">
        <v>0</v>
      </c>
      <c r="G35">
        <v>0</v>
      </c>
    </row>
    <row r="36" spans="1:7" ht="15" x14ac:dyDescent="0.25">
      <c r="A36" s="173" t="s">
        <v>69</v>
      </c>
    </row>
    <row r="37" spans="1:7" ht="15" x14ac:dyDescent="0.25">
      <c r="A37" s="173" t="s">
        <v>98</v>
      </c>
      <c r="B37">
        <v>1833.3</v>
      </c>
      <c r="C37">
        <v>1508.5</v>
      </c>
      <c r="D37">
        <v>665</v>
      </c>
      <c r="E37">
        <v>495.3</v>
      </c>
      <c r="F37">
        <v>0</v>
      </c>
      <c r="G37">
        <v>0</v>
      </c>
    </row>
    <row r="38" spans="1:7" ht="15" x14ac:dyDescent="0.25">
      <c r="A38" s="173" t="s">
        <v>99</v>
      </c>
      <c r="B38">
        <v>11.9</v>
      </c>
      <c r="C38">
        <v>2.4</v>
      </c>
      <c r="D38">
        <v>2.2000000000000002</v>
      </c>
      <c r="E38">
        <v>2.4</v>
      </c>
      <c r="F38">
        <v>0</v>
      </c>
      <c r="G38">
        <v>0</v>
      </c>
    </row>
    <row r="39" spans="1:7" ht="15" x14ac:dyDescent="0.25">
      <c r="A39" s="173" t="s">
        <v>100</v>
      </c>
      <c r="B39">
        <v>5.4</v>
      </c>
      <c r="C39">
        <v>8.5</v>
      </c>
      <c r="D39">
        <v>5.5</v>
      </c>
      <c r="E39">
        <v>0</v>
      </c>
      <c r="F39">
        <v>0</v>
      </c>
      <c r="G39">
        <v>0</v>
      </c>
    </row>
    <row r="40" spans="1:7" ht="15" x14ac:dyDescent="0.25">
      <c r="A40" s="173" t="s">
        <v>101</v>
      </c>
      <c r="B40">
        <v>137.5</v>
      </c>
      <c r="C40">
        <v>100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173" t="s">
        <v>102</v>
      </c>
      <c r="B41">
        <v>23</v>
      </c>
      <c r="C41">
        <v>20.9</v>
      </c>
      <c r="D41">
        <v>0</v>
      </c>
      <c r="E41">
        <v>4.5999999999999996</v>
      </c>
      <c r="F41">
        <v>0</v>
      </c>
      <c r="G41">
        <v>0</v>
      </c>
    </row>
    <row r="42" spans="1:7" ht="15" x14ac:dyDescent="0.25">
      <c r="A42" s="173" t="s">
        <v>103</v>
      </c>
      <c r="B42">
        <v>5.3</v>
      </c>
      <c r="C42">
        <v>20.399999999999999</v>
      </c>
      <c r="D42">
        <v>2.2000000000000002</v>
      </c>
      <c r="E42">
        <v>1.8</v>
      </c>
      <c r="F42">
        <v>0</v>
      </c>
      <c r="G42">
        <v>0</v>
      </c>
    </row>
    <row r="43" spans="1:7" ht="15" x14ac:dyDescent="0.25">
      <c r="A43" s="173" t="s">
        <v>104</v>
      </c>
      <c r="B43">
        <v>97</v>
      </c>
      <c r="C43">
        <v>23</v>
      </c>
      <c r="D43">
        <v>33</v>
      </c>
      <c r="E43">
        <v>0</v>
      </c>
      <c r="F43">
        <v>0</v>
      </c>
      <c r="G43">
        <v>0</v>
      </c>
    </row>
    <row r="44" spans="1:7" ht="15" x14ac:dyDescent="0.25">
      <c r="A44" s="173" t="s">
        <v>105</v>
      </c>
      <c r="B44">
        <v>205.3</v>
      </c>
      <c r="C44">
        <v>82.8</v>
      </c>
      <c r="D44">
        <v>63.2</v>
      </c>
      <c r="E44">
        <v>11.4</v>
      </c>
      <c r="F44">
        <v>0</v>
      </c>
      <c r="G44">
        <v>0</v>
      </c>
    </row>
    <row r="45" spans="1:7" ht="15" x14ac:dyDescent="0.25">
      <c r="A45" s="173" t="s">
        <v>106</v>
      </c>
      <c r="B45">
        <v>48.3</v>
      </c>
      <c r="C45">
        <v>50.1</v>
      </c>
      <c r="D45">
        <v>36</v>
      </c>
      <c r="E45">
        <v>55.3</v>
      </c>
      <c r="F45">
        <v>0</v>
      </c>
      <c r="G45">
        <v>0</v>
      </c>
    </row>
    <row r="46" spans="1:7" ht="15" x14ac:dyDescent="0.25">
      <c r="A46" s="173" t="s">
        <v>107</v>
      </c>
      <c r="B46">
        <v>33.299999999999997</v>
      </c>
      <c r="C46">
        <v>0</v>
      </c>
      <c r="D46">
        <v>49.6</v>
      </c>
      <c r="E46">
        <v>0</v>
      </c>
      <c r="F46">
        <v>0</v>
      </c>
      <c r="G46">
        <v>0</v>
      </c>
    </row>
    <row r="47" spans="1:7" ht="15" x14ac:dyDescent="0.25">
      <c r="A47" s="173" t="s">
        <v>109</v>
      </c>
      <c r="B47">
        <v>53.6</v>
      </c>
      <c r="C47">
        <v>33.799999999999997</v>
      </c>
      <c r="D47">
        <v>40.299999999999997</v>
      </c>
      <c r="E47">
        <v>13.8</v>
      </c>
      <c r="F47">
        <v>0</v>
      </c>
      <c r="G47">
        <v>0</v>
      </c>
    </row>
    <row r="48" spans="1:7" ht="15" x14ac:dyDescent="0.25">
      <c r="A48" s="173" t="s">
        <v>110</v>
      </c>
      <c r="B48">
        <v>0</v>
      </c>
      <c r="C48">
        <v>0</v>
      </c>
      <c r="D48">
        <v>0</v>
      </c>
      <c r="E48">
        <v>8.1</v>
      </c>
      <c r="F48">
        <v>0</v>
      </c>
      <c r="G48">
        <v>0</v>
      </c>
    </row>
    <row r="49" spans="1:7" ht="15" x14ac:dyDescent="0.25">
      <c r="A49" s="173" t="s">
        <v>111</v>
      </c>
      <c r="B49">
        <v>7.1</v>
      </c>
      <c r="C49">
        <v>33.6</v>
      </c>
      <c r="D49">
        <v>0</v>
      </c>
      <c r="E49">
        <v>0</v>
      </c>
      <c r="F49">
        <v>0</v>
      </c>
      <c r="G49">
        <v>0</v>
      </c>
    </row>
    <row r="50" spans="1:7" ht="15" x14ac:dyDescent="0.25">
      <c r="A50" s="173" t="s">
        <v>112</v>
      </c>
      <c r="B50">
        <v>123</v>
      </c>
      <c r="C50">
        <v>127.5</v>
      </c>
      <c r="D50">
        <v>32</v>
      </c>
      <c r="E50">
        <v>14.8</v>
      </c>
      <c r="F50">
        <v>0</v>
      </c>
      <c r="G50">
        <v>0</v>
      </c>
    </row>
    <row r="51" spans="1:7" ht="15" x14ac:dyDescent="0.25">
      <c r="A51" s="173" t="s">
        <v>113</v>
      </c>
      <c r="B51">
        <v>66</v>
      </c>
      <c r="C51">
        <v>22</v>
      </c>
      <c r="D51">
        <v>22.9</v>
      </c>
      <c r="E51">
        <v>32.299999999999997</v>
      </c>
      <c r="F51">
        <v>0</v>
      </c>
      <c r="G51">
        <v>0</v>
      </c>
    </row>
    <row r="52" spans="1:7" ht="15" x14ac:dyDescent="0.25">
      <c r="A52" s="173" t="s">
        <v>114</v>
      </c>
      <c r="B52">
        <v>11.9</v>
      </c>
      <c r="C52">
        <v>11.5</v>
      </c>
      <c r="D52">
        <v>2.2999999999999998</v>
      </c>
      <c r="E52">
        <v>6.2</v>
      </c>
      <c r="F52">
        <v>0</v>
      </c>
      <c r="G52">
        <v>0</v>
      </c>
    </row>
    <row r="53" spans="1:7" ht="15" x14ac:dyDescent="0.25">
      <c r="A53" s="173" t="s">
        <v>115</v>
      </c>
      <c r="B53">
        <v>825.8</v>
      </c>
      <c r="C53">
        <v>829.7</v>
      </c>
      <c r="D53">
        <v>285.89999999999998</v>
      </c>
      <c r="E53">
        <v>288</v>
      </c>
      <c r="F53">
        <v>0</v>
      </c>
      <c r="G53">
        <v>0</v>
      </c>
    </row>
    <row r="54" spans="1:7" ht="15" x14ac:dyDescent="0.25">
      <c r="A54" s="173" t="s">
        <v>117</v>
      </c>
      <c r="B54">
        <v>0</v>
      </c>
      <c r="C54">
        <v>2.2999999999999998</v>
      </c>
      <c r="D54">
        <v>24.8</v>
      </c>
      <c r="E54">
        <v>35.6</v>
      </c>
      <c r="F54">
        <v>0</v>
      </c>
      <c r="G54">
        <v>0</v>
      </c>
    </row>
    <row r="55" spans="1:7" ht="15" x14ac:dyDescent="0.25">
      <c r="A55" s="173" t="s">
        <v>118</v>
      </c>
      <c r="B55">
        <v>65.3</v>
      </c>
      <c r="C55">
        <v>44.2</v>
      </c>
      <c r="D55">
        <v>21</v>
      </c>
      <c r="E55">
        <v>0</v>
      </c>
      <c r="F55">
        <v>0</v>
      </c>
      <c r="G55">
        <v>0</v>
      </c>
    </row>
    <row r="56" spans="1:7" ht="15" x14ac:dyDescent="0.25">
      <c r="A56" s="173" t="s">
        <v>119</v>
      </c>
      <c r="B56">
        <v>41</v>
      </c>
      <c r="C56">
        <v>79.8</v>
      </c>
      <c r="D56">
        <v>0</v>
      </c>
      <c r="E56">
        <v>0</v>
      </c>
      <c r="F56">
        <v>0</v>
      </c>
      <c r="G56">
        <v>0</v>
      </c>
    </row>
    <row r="57" spans="1:7" ht="15" x14ac:dyDescent="0.25">
      <c r="A57" s="173" t="s">
        <v>120</v>
      </c>
      <c r="B57">
        <v>54</v>
      </c>
      <c r="C57">
        <v>16</v>
      </c>
      <c r="D57">
        <v>24.7</v>
      </c>
      <c r="E57">
        <v>14.7</v>
      </c>
      <c r="F57">
        <v>0</v>
      </c>
      <c r="G57">
        <v>0</v>
      </c>
    </row>
    <row r="58" spans="1:7" ht="15" x14ac:dyDescent="0.25">
      <c r="A58" s="173" t="s">
        <v>121</v>
      </c>
      <c r="B58">
        <v>18.8</v>
      </c>
      <c r="C58">
        <v>0</v>
      </c>
      <c r="D58">
        <v>19.600000000000001</v>
      </c>
      <c r="E58">
        <v>6.4</v>
      </c>
      <c r="F58">
        <v>0</v>
      </c>
      <c r="G58">
        <v>0</v>
      </c>
    </row>
    <row r="59" spans="1:7" ht="15" x14ac:dyDescent="0.25">
      <c r="A59" s="173" t="s">
        <v>65</v>
      </c>
      <c r="B59" t="s">
        <v>66</v>
      </c>
      <c r="C59" t="s">
        <v>67</v>
      </c>
      <c r="D59" t="s">
        <v>66</v>
      </c>
      <c r="E59" t="s">
        <v>66</v>
      </c>
      <c r="F59" t="s">
        <v>66</v>
      </c>
      <c r="G59" t="s">
        <v>68</v>
      </c>
    </row>
    <row r="60" spans="1:7" ht="15" x14ac:dyDescent="0.25">
      <c r="A60" s="173" t="s">
        <v>123</v>
      </c>
      <c r="B60">
        <v>3990.4</v>
      </c>
      <c r="C60">
        <v>4026.9</v>
      </c>
      <c r="D60">
        <v>1447</v>
      </c>
      <c r="E60">
        <v>1546.8</v>
      </c>
      <c r="F60">
        <v>0</v>
      </c>
      <c r="G60">
        <v>0</v>
      </c>
    </row>
    <row r="61" spans="1:7" ht="15" x14ac:dyDescent="0.25">
      <c r="A61" s="173" t="s">
        <v>124</v>
      </c>
      <c r="B61">
        <v>619.20000000000005</v>
      </c>
      <c r="C61">
        <v>1117.3</v>
      </c>
      <c r="D61">
        <v>0</v>
      </c>
      <c r="E61">
        <v>0</v>
      </c>
      <c r="F61">
        <v>0</v>
      </c>
      <c r="G61">
        <v>0</v>
      </c>
    </row>
    <row r="62" spans="1:7" ht="15" x14ac:dyDescent="0.25">
      <c r="A62" s="173" t="s">
        <v>65</v>
      </c>
      <c r="B62" t="s">
        <v>66</v>
      </c>
      <c r="C62" t="s">
        <v>67</v>
      </c>
      <c r="D62" t="s">
        <v>66</v>
      </c>
      <c r="E62" t="s">
        <v>66</v>
      </c>
      <c r="F62" t="s">
        <v>66</v>
      </c>
      <c r="G62" t="s">
        <v>68</v>
      </c>
    </row>
    <row r="63" spans="1:7" ht="15" x14ac:dyDescent="0.25">
      <c r="A63" s="173" t="s">
        <v>125</v>
      </c>
      <c r="B63">
        <v>4609.6000000000004</v>
      </c>
      <c r="C63">
        <v>5144.2</v>
      </c>
      <c r="D63">
        <v>1447</v>
      </c>
      <c r="E63">
        <v>1546.8</v>
      </c>
      <c r="F63">
        <v>0</v>
      </c>
      <c r="G63">
        <v>0</v>
      </c>
    </row>
    <row r="64" spans="1:7" ht="15" x14ac:dyDescent="0.25">
      <c r="A64" s="173" t="s">
        <v>126</v>
      </c>
      <c r="B64" t="s">
        <v>45</v>
      </c>
      <c r="C64" t="s">
        <v>45</v>
      </c>
      <c r="D64">
        <v>0</v>
      </c>
      <c r="E64">
        <v>0</v>
      </c>
      <c r="F64" t="s">
        <v>45</v>
      </c>
      <c r="G64" t="s">
        <v>45</v>
      </c>
    </row>
    <row r="65" spans="1:7" ht="15" x14ac:dyDescent="0.25">
      <c r="A65" s="173" t="s">
        <v>127</v>
      </c>
      <c r="B65">
        <v>0</v>
      </c>
      <c r="C65">
        <v>0</v>
      </c>
      <c r="D65" t="s">
        <v>45</v>
      </c>
      <c r="E65" t="s">
        <v>45</v>
      </c>
      <c r="F65">
        <v>0</v>
      </c>
      <c r="G65">
        <v>0</v>
      </c>
    </row>
    <row r="66" spans="1:7" ht="15" x14ac:dyDescent="0.25">
      <c r="A66" s="173" t="s">
        <v>65</v>
      </c>
      <c r="B66" t="s">
        <v>66</v>
      </c>
      <c r="C66" t="s">
        <v>67</v>
      </c>
      <c r="D66" t="s">
        <v>66</v>
      </c>
      <c r="E66" t="s">
        <v>66</v>
      </c>
      <c r="F66" t="s">
        <v>66</v>
      </c>
      <c r="G66" t="s">
        <v>68</v>
      </c>
    </row>
  </sheetData>
  <pageMargins left="0.7" right="0.7" top="0.75" bottom="0.75" header="0.3" footer="0.3"/>
  <pageSetup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FF29C-06D4-4430-9D8A-09CAE27577C8}">
  <dimension ref="A1:G66"/>
  <sheetViews>
    <sheetView topLeftCell="A13" workbookViewId="0">
      <selection activeCell="B7" sqref="B7"/>
    </sheetView>
  </sheetViews>
  <sheetFormatPr defaultRowHeight="13.2" x14ac:dyDescent="0.25"/>
  <cols>
    <col min="1" max="1" width="28.5546875" customWidth="1"/>
    <col min="2" max="2" width="13" customWidth="1"/>
    <col min="3" max="3" width="12" customWidth="1"/>
    <col min="4" max="4" width="11.88671875" customWidth="1"/>
    <col min="5" max="5" width="11.33203125" customWidth="1"/>
    <col min="6" max="6" width="12.33203125" customWidth="1"/>
    <col min="7" max="7" width="11.886718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400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60</v>
      </c>
      <c r="C12">
        <v>0</v>
      </c>
      <c r="D12">
        <v>41.6</v>
      </c>
      <c r="E12">
        <v>38.6</v>
      </c>
      <c r="F12">
        <v>0</v>
      </c>
      <c r="G12">
        <v>0</v>
      </c>
    </row>
    <row r="13" spans="1:7" ht="15" x14ac:dyDescent="0.25">
      <c r="A13" s="173" t="s">
        <v>71</v>
      </c>
      <c r="B13">
        <v>60</v>
      </c>
      <c r="C13">
        <v>0</v>
      </c>
      <c r="D13">
        <v>41.6</v>
      </c>
      <c r="E13">
        <v>38.6</v>
      </c>
      <c r="F13">
        <v>0</v>
      </c>
      <c r="G13">
        <v>0</v>
      </c>
    </row>
    <row r="14" spans="1:7" ht="15" x14ac:dyDescent="0.25">
      <c r="A14" s="173" t="s">
        <v>69</v>
      </c>
    </row>
    <row r="15" spans="1:7" ht="15" x14ac:dyDescent="0.25">
      <c r="A15" s="173" t="s">
        <v>74</v>
      </c>
      <c r="B15">
        <v>471.2</v>
      </c>
      <c r="C15">
        <v>589.1</v>
      </c>
      <c r="D15">
        <v>103.6</v>
      </c>
      <c r="E15">
        <v>163.5</v>
      </c>
      <c r="F15">
        <v>0</v>
      </c>
      <c r="G15">
        <v>0</v>
      </c>
    </row>
    <row r="16" spans="1:7" ht="15" x14ac:dyDescent="0.25">
      <c r="A16" s="173" t="s">
        <v>69</v>
      </c>
    </row>
    <row r="17" spans="1:7" ht="15" x14ac:dyDescent="0.25">
      <c r="A17" s="173" t="s">
        <v>75</v>
      </c>
      <c r="B17">
        <v>127.1</v>
      </c>
      <c r="C17">
        <v>140.69999999999999</v>
      </c>
      <c r="D17">
        <v>0</v>
      </c>
      <c r="E17">
        <v>43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76</v>
      </c>
      <c r="B19">
        <v>0</v>
      </c>
      <c r="C19">
        <v>268.60000000000002</v>
      </c>
      <c r="D19">
        <v>0</v>
      </c>
      <c r="E19">
        <v>1.2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77</v>
      </c>
      <c r="B21">
        <v>1196</v>
      </c>
      <c r="C21">
        <v>1184.2</v>
      </c>
      <c r="D21">
        <v>383.4</v>
      </c>
      <c r="E21">
        <v>349.6</v>
      </c>
      <c r="F21">
        <v>0</v>
      </c>
      <c r="G21">
        <v>0</v>
      </c>
    </row>
    <row r="22" spans="1:7" ht="15" x14ac:dyDescent="0.25">
      <c r="A22" s="173" t="s">
        <v>79</v>
      </c>
      <c r="B22">
        <v>0.1</v>
      </c>
      <c r="C22">
        <v>0.5</v>
      </c>
      <c r="D22">
        <v>1</v>
      </c>
      <c r="E22">
        <v>0</v>
      </c>
      <c r="F22">
        <v>0</v>
      </c>
      <c r="G22">
        <v>0</v>
      </c>
    </row>
    <row r="23" spans="1:7" ht="15" x14ac:dyDescent="0.25">
      <c r="A23" s="173" t="s">
        <v>80</v>
      </c>
      <c r="B23">
        <v>0</v>
      </c>
      <c r="C23">
        <v>61.8</v>
      </c>
      <c r="D23">
        <v>11</v>
      </c>
      <c r="E23">
        <v>0</v>
      </c>
      <c r="F23">
        <v>0</v>
      </c>
      <c r="G23">
        <v>0</v>
      </c>
    </row>
    <row r="24" spans="1:7" ht="15" x14ac:dyDescent="0.25">
      <c r="A24" s="173" t="s">
        <v>81</v>
      </c>
      <c r="B24">
        <v>340.4</v>
      </c>
      <c r="C24">
        <v>306.8</v>
      </c>
      <c r="D24">
        <v>32.9</v>
      </c>
      <c r="E24">
        <v>58.9</v>
      </c>
      <c r="F24">
        <v>0</v>
      </c>
      <c r="G24">
        <v>0</v>
      </c>
    </row>
    <row r="25" spans="1:7" ht="15" x14ac:dyDescent="0.25">
      <c r="A25" s="173" t="s">
        <v>82</v>
      </c>
      <c r="B25">
        <v>3</v>
      </c>
      <c r="C25">
        <v>0.3</v>
      </c>
      <c r="D25">
        <v>3.1</v>
      </c>
      <c r="E25">
        <v>0</v>
      </c>
      <c r="F25">
        <v>0</v>
      </c>
      <c r="G25">
        <v>0</v>
      </c>
    </row>
    <row r="26" spans="1:7" ht="15" x14ac:dyDescent="0.25">
      <c r="A26" s="173" t="s">
        <v>83</v>
      </c>
      <c r="B26">
        <v>645</v>
      </c>
      <c r="C26">
        <v>675</v>
      </c>
      <c r="D26">
        <v>256</v>
      </c>
      <c r="E26">
        <v>205.7</v>
      </c>
      <c r="F26">
        <v>0</v>
      </c>
      <c r="G26">
        <v>0</v>
      </c>
    </row>
    <row r="27" spans="1:7" ht="15" x14ac:dyDescent="0.25">
      <c r="A27" s="173" t="s">
        <v>85</v>
      </c>
      <c r="B27">
        <v>20.2</v>
      </c>
      <c r="C27">
        <v>0</v>
      </c>
      <c r="D27">
        <v>2</v>
      </c>
      <c r="E27">
        <v>0</v>
      </c>
      <c r="F27">
        <v>0</v>
      </c>
      <c r="G27">
        <v>0</v>
      </c>
    </row>
    <row r="28" spans="1:7" ht="15" x14ac:dyDescent="0.25">
      <c r="A28" s="173" t="s">
        <v>86</v>
      </c>
      <c r="B28">
        <v>68</v>
      </c>
      <c r="C28">
        <v>37.799999999999997</v>
      </c>
      <c r="D28">
        <v>57.1</v>
      </c>
      <c r="E28">
        <v>83</v>
      </c>
      <c r="F28">
        <v>0</v>
      </c>
      <c r="G28">
        <v>0</v>
      </c>
    </row>
    <row r="29" spans="1:7" ht="15" x14ac:dyDescent="0.25">
      <c r="A29" s="173" t="s">
        <v>87</v>
      </c>
      <c r="B29">
        <v>0</v>
      </c>
      <c r="C29">
        <v>40</v>
      </c>
      <c r="D29">
        <v>0</v>
      </c>
      <c r="E29">
        <v>0</v>
      </c>
      <c r="F29">
        <v>0</v>
      </c>
      <c r="G29">
        <v>0</v>
      </c>
    </row>
    <row r="30" spans="1:7" ht="15" x14ac:dyDescent="0.25">
      <c r="A30" s="173" t="s">
        <v>88</v>
      </c>
      <c r="B30">
        <v>64.3</v>
      </c>
      <c r="C30">
        <v>62.1</v>
      </c>
      <c r="D30">
        <v>20.2</v>
      </c>
      <c r="E30">
        <v>2.1</v>
      </c>
      <c r="F30">
        <v>0</v>
      </c>
      <c r="G30">
        <v>0</v>
      </c>
    </row>
    <row r="31" spans="1:7" ht="15" x14ac:dyDescent="0.25">
      <c r="A31" s="173" t="s">
        <v>89</v>
      </c>
      <c r="B31">
        <v>55</v>
      </c>
      <c r="C31">
        <v>0</v>
      </c>
      <c r="D31">
        <v>0</v>
      </c>
      <c r="E31">
        <v>0</v>
      </c>
      <c r="F31">
        <v>0</v>
      </c>
      <c r="G31">
        <v>0</v>
      </c>
    </row>
    <row r="32" spans="1:7" ht="15" x14ac:dyDescent="0.25">
      <c r="A32" s="173" t="s">
        <v>69</v>
      </c>
    </row>
    <row r="33" spans="1:7" ht="15" x14ac:dyDescent="0.25">
      <c r="A33" s="173" t="s">
        <v>90</v>
      </c>
      <c r="B33">
        <v>323.60000000000002</v>
      </c>
      <c r="C33">
        <v>339.6</v>
      </c>
      <c r="D33">
        <v>76.400000000000006</v>
      </c>
      <c r="E33">
        <v>196.9</v>
      </c>
      <c r="F33">
        <v>0</v>
      </c>
      <c r="G33">
        <v>0</v>
      </c>
    </row>
    <row r="34" spans="1:7" ht="15" x14ac:dyDescent="0.25">
      <c r="A34" s="173" t="s">
        <v>92</v>
      </c>
      <c r="B34">
        <v>92</v>
      </c>
      <c r="C34">
        <v>0</v>
      </c>
      <c r="D34">
        <v>0</v>
      </c>
      <c r="E34">
        <v>0</v>
      </c>
      <c r="F34">
        <v>0</v>
      </c>
      <c r="G34">
        <v>0</v>
      </c>
    </row>
    <row r="35" spans="1:7" ht="15" x14ac:dyDescent="0.25">
      <c r="A35" s="173" t="s">
        <v>96</v>
      </c>
      <c r="B35">
        <v>231.6</v>
      </c>
      <c r="C35">
        <v>339.6</v>
      </c>
      <c r="D35">
        <v>76.400000000000006</v>
      </c>
      <c r="E35">
        <v>196.9</v>
      </c>
      <c r="F35">
        <v>0</v>
      </c>
      <c r="G35">
        <v>0</v>
      </c>
    </row>
    <row r="36" spans="1:7" ht="15" x14ac:dyDescent="0.25">
      <c r="A36" s="173" t="s">
        <v>69</v>
      </c>
    </row>
    <row r="37" spans="1:7" ht="15" x14ac:dyDescent="0.25">
      <c r="A37" s="173" t="s">
        <v>98</v>
      </c>
      <c r="B37">
        <v>1833.2</v>
      </c>
      <c r="C37">
        <v>1549</v>
      </c>
      <c r="D37">
        <v>554.9</v>
      </c>
      <c r="E37">
        <v>368.9</v>
      </c>
      <c r="F37">
        <v>0</v>
      </c>
      <c r="G37">
        <v>0</v>
      </c>
    </row>
    <row r="38" spans="1:7" ht="15" x14ac:dyDescent="0.25">
      <c r="A38" s="173" t="s">
        <v>99</v>
      </c>
      <c r="B38">
        <v>11.9</v>
      </c>
      <c r="C38">
        <v>2.4</v>
      </c>
      <c r="D38">
        <v>2.2000000000000002</v>
      </c>
      <c r="E38">
        <v>2.4</v>
      </c>
      <c r="F38">
        <v>0</v>
      </c>
      <c r="G38">
        <v>0</v>
      </c>
    </row>
    <row r="39" spans="1:7" ht="15" x14ac:dyDescent="0.25">
      <c r="A39" s="173" t="s">
        <v>100</v>
      </c>
      <c r="B39">
        <v>5.4</v>
      </c>
      <c r="C39">
        <v>8.5</v>
      </c>
      <c r="D39">
        <v>5.5</v>
      </c>
      <c r="E39">
        <v>0</v>
      </c>
      <c r="F39">
        <v>0</v>
      </c>
      <c r="G39">
        <v>0</v>
      </c>
    </row>
    <row r="40" spans="1:7" ht="15" x14ac:dyDescent="0.25">
      <c r="A40" s="173" t="s">
        <v>101</v>
      </c>
      <c r="B40">
        <v>137.5</v>
      </c>
      <c r="C40">
        <v>100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173" t="s">
        <v>102</v>
      </c>
      <c r="B41">
        <v>15</v>
      </c>
      <c r="C41">
        <v>25.5</v>
      </c>
      <c r="D41">
        <v>0</v>
      </c>
      <c r="E41">
        <v>0</v>
      </c>
      <c r="F41">
        <v>0</v>
      </c>
      <c r="G41">
        <v>0</v>
      </c>
    </row>
    <row r="42" spans="1:7" ht="15" x14ac:dyDescent="0.25">
      <c r="A42" s="173" t="s">
        <v>103</v>
      </c>
      <c r="B42">
        <v>9.1999999999999993</v>
      </c>
      <c r="C42">
        <v>21.2</v>
      </c>
      <c r="D42">
        <v>1.5</v>
      </c>
      <c r="E42">
        <v>1</v>
      </c>
      <c r="F42">
        <v>0</v>
      </c>
      <c r="G42">
        <v>0</v>
      </c>
    </row>
    <row r="43" spans="1:7" ht="15" x14ac:dyDescent="0.25">
      <c r="A43" s="173" t="s">
        <v>104</v>
      </c>
      <c r="B43">
        <v>65</v>
      </c>
      <c r="C43">
        <v>23</v>
      </c>
      <c r="D43">
        <v>33</v>
      </c>
      <c r="E43">
        <v>0</v>
      </c>
      <c r="F43">
        <v>0</v>
      </c>
      <c r="G43">
        <v>0</v>
      </c>
    </row>
    <row r="44" spans="1:7" ht="15" x14ac:dyDescent="0.25">
      <c r="A44" s="173" t="s">
        <v>105</v>
      </c>
      <c r="B44">
        <v>217.5</v>
      </c>
      <c r="C44">
        <v>93.3</v>
      </c>
      <c r="D44">
        <v>25</v>
      </c>
      <c r="E44">
        <v>0</v>
      </c>
      <c r="F44">
        <v>0</v>
      </c>
      <c r="G44">
        <v>0</v>
      </c>
    </row>
    <row r="45" spans="1:7" ht="15" x14ac:dyDescent="0.25">
      <c r="A45" s="173" t="s">
        <v>106</v>
      </c>
      <c r="B45">
        <v>38.799999999999997</v>
      </c>
      <c r="C45">
        <v>63.8</v>
      </c>
      <c r="D45">
        <v>29.9</v>
      </c>
      <c r="E45">
        <v>41.5</v>
      </c>
      <c r="F45">
        <v>0</v>
      </c>
      <c r="G45">
        <v>0</v>
      </c>
    </row>
    <row r="46" spans="1:7" ht="15" x14ac:dyDescent="0.25">
      <c r="A46" s="173" t="s">
        <v>107</v>
      </c>
      <c r="B46">
        <v>33.299999999999997</v>
      </c>
      <c r="C46">
        <v>0</v>
      </c>
      <c r="D46">
        <v>49.6</v>
      </c>
      <c r="E46">
        <v>0</v>
      </c>
      <c r="F46">
        <v>0</v>
      </c>
      <c r="G46">
        <v>0</v>
      </c>
    </row>
    <row r="47" spans="1:7" ht="15" x14ac:dyDescent="0.25">
      <c r="A47" s="173" t="s">
        <v>109</v>
      </c>
      <c r="B47">
        <v>53.6</v>
      </c>
      <c r="C47">
        <v>33.799999999999997</v>
      </c>
      <c r="D47">
        <v>40.299999999999997</v>
      </c>
      <c r="E47">
        <v>13.8</v>
      </c>
      <c r="F47">
        <v>0</v>
      </c>
      <c r="G47">
        <v>0</v>
      </c>
    </row>
    <row r="48" spans="1:7" ht="15" x14ac:dyDescent="0.25">
      <c r="A48" s="173" t="s">
        <v>110</v>
      </c>
      <c r="B48">
        <v>0</v>
      </c>
      <c r="C48">
        <v>0</v>
      </c>
      <c r="D48">
        <v>0</v>
      </c>
      <c r="E48">
        <v>8.1</v>
      </c>
      <c r="F48">
        <v>0</v>
      </c>
      <c r="G48">
        <v>0</v>
      </c>
    </row>
    <row r="49" spans="1:7" ht="15" x14ac:dyDescent="0.25">
      <c r="A49" s="173" t="s">
        <v>111</v>
      </c>
      <c r="B49">
        <v>7.1</v>
      </c>
      <c r="C49">
        <v>34.5</v>
      </c>
      <c r="D49">
        <v>0</v>
      </c>
      <c r="E49">
        <v>0</v>
      </c>
      <c r="F49">
        <v>0</v>
      </c>
      <c r="G49">
        <v>0</v>
      </c>
    </row>
    <row r="50" spans="1:7" ht="15" x14ac:dyDescent="0.25">
      <c r="A50" s="173" t="s">
        <v>112</v>
      </c>
      <c r="B50">
        <v>123</v>
      </c>
      <c r="C50">
        <v>127.5</v>
      </c>
      <c r="D50">
        <v>32</v>
      </c>
      <c r="E50">
        <v>14.8</v>
      </c>
      <c r="F50">
        <v>0</v>
      </c>
      <c r="G50">
        <v>0</v>
      </c>
    </row>
    <row r="51" spans="1:7" ht="15" x14ac:dyDescent="0.25">
      <c r="A51" s="173" t="s">
        <v>113</v>
      </c>
      <c r="B51">
        <v>66</v>
      </c>
      <c r="C51">
        <v>22</v>
      </c>
      <c r="D51">
        <v>22.9</v>
      </c>
      <c r="E51">
        <v>32.299999999999997</v>
      </c>
      <c r="F51">
        <v>0</v>
      </c>
      <c r="G51">
        <v>0</v>
      </c>
    </row>
    <row r="52" spans="1:7" ht="15" x14ac:dyDescent="0.25">
      <c r="A52" s="173" t="s">
        <v>114</v>
      </c>
      <c r="B52">
        <v>11.9</v>
      </c>
      <c r="C52">
        <v>11.5</v>
      </c>
      <c r="D52">
        <v>2.2999999999999998</v>
      </c>
      <c r="E52">
        <v>6.2</v>
      </c>
      <c r="F52">
        <v>0</v>
      </c>
      <c r="G52">
        <v>0</v>
      </c>
    </row>
    <row r="53" spans="1:7" ht="15" x14ac:dyDescent="0.25">
      <c r="A53" s="173" t="s">
        <v>115</v>
      </c>
      <c r="B53">
        <v>851.7</v>
      </c>
      <c r="C53">
        <v>830</v>
      </c>
      <c r="D53">
        <v>227.8</v>
      </c>
      <c r="E53">
        <v>202.3</v>
      </c>
      <c r="F53">
        <v>0</v>
      </c>
      <c r="G53">
        <v>0</v>
      </c>
    </row>
    <row r="54" spans="1:7" ht="15" x14ac:dyDescent="0.25">
      <c r="A54" s="173" t="s">
        <v>117</v>
      </c>
      <c r="B54">
        <v>1.5</v>
      </c>
      <c r="C54">
        <v>5.9</v>
      </c>
      <c r="D54">
        <v>23.3</v>
      </c>
      <c r="E54">
        <v>32</v>
      </c>
      <c r="F54">
        <v>0</v>
      </c>
      <c r="G54">
        <v>0</v>
      </c>
    </row>
    <row r="55" spans="1:7" ht="15" x14ac:dyDescent="0.25">
      <c r="A55" s="173" t="s">
        <v>118</v>
      </c>
      <c r="B55">
        <v>65.3</v>
      </c>
      <c r="C55">
        <v>44.2</v>
      </c>
      <c r="D55">
        <v>21</v>
      </c>
      <c r="E55">
        <v>0</v>
      </c>
      <c r="F55">
        <v>0</v>
      </c>
      <c r="G55">
        <v>0</v>
      </c>
    </row>
    <row r="56" spans="1:7" ht="15" x14ac:dyDescent="0.25">
      <c r="A56" s="173" t="s">
        <v>119</v>
      </c>
      <c r="B56">
        <v>41</v>
      </c>
      <c r="C56">
        <v>79.8</v>
      </c>
      <c r="D56">
        <v>0</v>
      </c>
      <c r="E56">
        <v>0</v>
      </c>
      <c r="F56">
        <v>0</v>
      </c>
      <c r="G56">
        <v>0</v>
      </c>
    </row>
    <row r="57" spans="1:7" ht="15" x14ac:dyDescent="0.25">
      <c r="A57" s="173" t="s">
        <v>120</v>
      </c>
      <c r="B57">
        <v>60</v>
      </c>
      <c r="C57">
        <v>16</v>
      </c>
      <c r="D57">
        <v>19.100000000000001</v>
      </c>
      <c r="E57">
        <v>14.7</v>
      </c>
      <c r="F57">
        <v>0</v>
      </c>
      <c r="G57">
        <v>0</v>
      </c>
    </row>
    <row r="58" spans="1:7" ht="15" x14ac:dyDescent="0.25">
      <c r="A58" s="173" t="s">
        <v>121</v>
      </c>
      <c r="B58">
        <v>18.8</v>
      </c>
      <c r="C58">
        <v>6.1</v>
      </c>
      <c r="D58">
        <v>19.600000000000001</v>
      </c>
      <c r="E58">
        <v>0</v>
      </c>
      <c r="F58">
        <v>0</v>
      </c>
      <c r="G58">
        <v>0</v>
      </c>
    </row>
    <row r="59" spans="1:7" ht="15" x14ac:dyDescent="0.25">
      <c r="A59" s="173" t="s">
        <v>65</v>
      </c>
      <c r="B59" t="s">
        <v>66</v>
      </c>
      <c r="C59" t="s">
        <v>67</v>
      </c>
      <c r="D59" t="s">
        <v>66</v>
      </c>
      <c r="E59" t="s">
        <v>66</v>
      </c>
      <c r="F59" t="s">
        <v>66</v>
      </c>
      <c r="G59" t="s">
        <v>68</v>
      </c>
    </row>
    <row r="60" spans="1:7" ht="15" x14ac:dyDescent="0.25">
      <c r="A60" s="173" t="s">
        <v>123</v>
      </c>
      <c r="B60">
        <v>4011.1</v>
      </c>
      <c r="C60">
        <v>4071.2</v>
      </c>
      <c r="D60">
        <v>1159.9000000000001</v>
      </c>
      <c r="E60">
        <v>1161.7</v>
      </c>
      <c r="F60">
        <v>0</v>
      </c>
      <c r="G60">
        <v>0</v>
      </c>
    </row>
    <row r="61" spans="1:7" ht="15" x14ac:dyDescent="0.25">
      <c r="A61" s="173" t="s">
        <v>124</v>
      </c>
      <c r="B61">
        <v>599.29999999999995</v>
      </c>
      <c r="C61">
        <v>1167.2</v>
      </c>
      <c r="D61">
        <v>0</v>
      </c>
      <c r="E61">
        <v>0</v>
      </c>
      <c r="F61">
        <v>0</v>
      </c>
      <c r="G61">
        <v>0</v>
      </c>
    </row>
    <row r="62" spans="1:7" ht="15" x14ac:dyDescent="0.25">
      <c r="A62" s="173" t="s">
        <v>65</v>
      </c>
      <c r="B62" t="s">
        <v>66</v>
      </c>
      <c r="C62" t="s">
        <v>67</v>
      </c>
      <c r="D62" t="s">
        <v>66</v>
      </c>
      <c r="E62" t="s">
        <v>66</v>
      </c>
      <c r="F62" t="s">
        <v>66</v>
      </c>
      <c r="G62" t="s">
        <v>68</v>
      </c>
    </row>
    <row r="63" spans="1:7" ht="15" x14ac:dyDescent="0.25">
      <c r="A63" s="173" t="s">
        <v>125</v>
      </c>
      <c r="B63">
        <v>4610.3</v>
      </c>
      <c r="C63">
        <v>5238.3999999999996</v>
      </c>
      <c r="D63">
        <v>1159.9000000000001</v>
      </c>
      <c r="E63">
        <v>1161.7</v>
      </c>
      <c r="F63">
        <v>0</v>
      </c>
      <c r="G63">
        <v>0</v>
      </c>
    </row>
    <row r="64" spans="1:7" ht="15" x14ac:dyDescent="0.25">
      <c r="A64" s="173" t="s">
        <v>126</v>
      </c>
      <c r="B64" t="s">
        <v>45</v>
      </c>
      <c r="C64" t="s">
        <v>45</v>
      </c>
      <c r="D64">
        <v>0</v>
      </c>
      <c r="E64">
        <v>0</v>
      </c>
      <c r="F64" t="s">
        <v>45</v>
      </c>
      <c r="G64" t="s">
        <v>45</v>
      </c>
    </row>
    <row r="65" spans="1:7" ht="15" x14ac:dyDescent="0.25">
      <c r="A65" s="173" t="s">
        <v>127</v>
      </c>
      <c r="B65">
        <v>0</v>
      </c>
      <c r="C65">
        <v>0</v>
      </c>
      <c r="D65" t="s">
        <v>45</v>
      </c>
      <c r="E65" t="s">
        <v>45</v>
      </c>
      <c r="F65">
        <v>0</v>
      </c>
      <c r="G65">
        <v>0</v>
      </c>
    </row>
    <row r="66" spans="1:7" ht="15" x14ac:dyDescent="0.25">
      <c r="A66" s="173" t="s">
        <v>65</v>
      </c>
      <c r="B66" t="s">
        <v>66</v>
      </c>
      <c r="C66" t="s">
        <v>67</v>
      </c>
      <c r="D66" t="s">
        <v>66</v>
      </c>
      <c r="E66" t="s">
        <v>66</v>
      </c>
      <c r="F66" t="s">
        <v>66</v>
      </c>
      <c r="G66" t="s">
        <v>68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D9525-74D4-481D-BE1A-1BFF2958E69E}">
  <sheetPr>
    <tabColor indexed="48"/>
  </sheetPr>
  <dimension ref="A1:L47"/>
  <sheetViews>
    <sheetView zoomScale="145" zoomScaleNormal="145" workbookViewId="0">
      <selection activeCell="C4" sqref="C4:F5"/>
    </sheetView>
  </sheetViews>
  <sheetFormatPr defaultRowHeight="13.2" x14ac:dyDescent="0.25"/>
  <cols>
    <col min="1" max="1" width="10.44140625" customWidth="1"/>
    <col min="2" max="2" width="25.5546875" customWidth="1"/>
    <col min="3" max="3" width="15.6640625" customWidth="1"/>
    <col min="4" max="4" width="13.5546875" customWidth="1"/>
    <col min="5" max="5" width="13.44140625" customWidth="1"/>
    <col min="6" max="6" width="23.109375" customWidth="1"/>
    <col min="7" max="7" width="10.109375" customWidth="1"/>
    <col min="8" max="8" width="15.6640625" bestFit="1" customWidth="1"/>
    <col min="10" max="10" width="10.109375" customWidth="1"/>
    <col min="12" max="12" width="12.6640625" customWidth="1"/>
  </cols>
  <sheetData>
    <row r="1" spans="1:9" x14ac:dyDescent="0.25">
      <c r="B1" s="12" t="s">
        <v>0</v>
      </c>
      <c r="C1" s="12"/>
      <c r="D1" s="11"/>
      <c r="E1" s="11"/>
      <c r="F1" s="11"/>
      <c r="G1" s="43"/>
      <c r="H1" s="205">
        <v>45148</v>
      </c>
    </row>
    <row r="2" spans="1:9" ht="16.8" x14ac:dyDescent="0.25">
      <c r="B2" s="10" t="s">
        <v>1</v>
      </c>
      <c r="C2" s="10"/>
      <c r="D2" s="8"/>
      <c r="E2" s="8"/>
      <c r="F2" s="9"/>
      <c r="G2" s="43"/>
      <c r="H2" s="43"/>
    </row>
    <row r="3" spans="1:9" ht="15" customHeight="1" x14ac:dyDescent="0.25">
      <c r="B3" s="222" t="s">
        <v>2</v>
      </c>
      <c r="C3" s="223" t="s">
        <v>3</v>
      </c>
      <c r="D3" s="224"/>
      <c r="E3" s="228" t="s">
        <v>4</v>
      </c>
      <c r="F3" s="229" t="s">
        <v>5</v>
      </c>
      <c r="G3" s="239"/>
      <c r="H3" s="182"/>
    </row>
    <row r="4" spans="1:9" ht="12.75" customHeight="1" x14ac:dyDescent="0.25">
      <c r="B4" s="232"/>
      <c r="C4" s="264" t="s">
        <v>6</v>
      </c>
      <c r="D4" s="264" t="s">
        <v>7</v>
      </c>
      <c r="E4" s="234" t="s">
        <v>8</v>
      </c>
      <c r="F4" s="236" t="s">
        <v>9</v>
      </c>
      <c r="G4" s="239"/>
      <c r="H4" s="182"/>
    </row>
    <row r="5" spans="1:9" ht="14.4" x14ac:dyDescent="0.25">
      <c r="B5" s="225"/>
      <c r="C5" s="226" t="s">
        <v>8</v>
      </c>
      <c r="D5" s="265" t="s">
        <v>10</v>
      </c>
      <c r="E5" s="235" t="s">
        <v>11</v>
      </c>
      <c r="F5" s="237" t="s">
        <v>12</v>
      </c>
      <c r="G5" s="239"/>
      <c r="H5" s="182"/>
    </row>
    <row r="6" spans="1:9" x14ac:dyDescent="0.25">
      <c r="B6" s="3"/>
      <c r="C6" s="266" t="s">
        <v>13</v>
      </c>
      <c r="E6" s="233"/>
      <c r="F6" s="238" t="s">
        <v>14</v>
      </c>
      <c r="G6" s="231"/>
      <c r="H6" s="3"/>
      <c r="I6" s="230"/>
    </row>
    <row r="7" spans="1:9" ht="14.4" x14ac:dyDescent="0.25">
      <c r="A7" s="5">
        <f t="shared" ref="A7:A18" si="0">$H$1</f>
        <v>45148</v>
      </c>
      <c r="B7" s="46" t="s">
        <v>15</v>
      </c>
      <c r="C7" s="240">
        <f>VLOOKUP(A7,Mexico!A1:L2000,6,FALSE)</f>
        <v>1326.3</v>
      </c>
      <c r="D7" s="240">
        <f>VLOOKUP(A7,Mexico!A1:K2000,7,FALSE)</f>
        <v>1571.1</v>
      </c>
      <c r="E7" s="241">
        <f>(C7/D7-1)*100</f>
        <v>-15.581439755585258</v>
      </c>
      <c r="F7" s="242">
        <f>'Ranking 2022-23'!M8</f>
        <v>3396.5333333333328</v>
      </c>
      <c r="G7" s="43"/>
      <c r="H7" s="182"/>
    </row>
    <row r="8" spans="1:9" ht="14.4" x14ac:dyDescent="0.25">
      <c r="A8" s="5">
        <f t="shared" si="0"/>
        <v>45148</v>
      </c>
      <c r="B8" s="46" t="s">
        <v>16</v>
      </c>
      <c r="C8" s="240">
        <f>VLOOKUP(A8,Phil!A1:L2000,6,FALSE)</f>
        <v>1001.4</v>
      </c>
      <c r="D8" s="240">
        <f>VLOOKUP(A8,Phil!A1:K2000,7,FALSE)</f>
        <v>1235.9000000000001</v>
      </c>
      <c r="E8" s="241">
        <f>(C8/D8-1)*100</f>
        <v>-18.974027024840201</v>
      </c>
      <c r="F8" s="242">
        <f>'Ranking 2022-23'!M9</f>
        <v>2615.3666666666663</v>
      </c>
      <c r="G8" s="43"/>
      <c r="H8" s="182"/>
    </row>
    <row r="9" spans="1:9" ht="14.4" x14ac:dyDescent="0.25">
      <c r="A9" s="5">
        <f t="shared" si="0"/>
        <v>45148</v>
      </c>
      <c r="B9" s="46" t="s">
        <v>17</v>
      </c>
      <c r="C9" s="240">
        <f>VLOOKUP(A9,Japan!A1:L2000,6,FALSE)</f>
        <v>810</v>
      </c>
      <c r="D9" s="240">
        <f>VLOOKUP(A9,Japan!A1:K2000,7,FALSE)</f>
        <v>810</v>
      </c>
      <c r="E9" s="241">
        <f t="shared" ref="E9:E17" si="1">(C9/D9-1)*100</f>
        <v>0</v>
      </c>
      <c r="F9" s="242">
        <f>'Ranking 2022-23'!M10</f>
        <v>2281</v>
      </c>
      <c r="G9" s="43"/>
      <c r="H9" s="182"/>
    </row>
    <row r="10" spans="1:9" ht="14.4" x14ac:dyDescent="0.25">
      <c r="A10" s="5">
        <f t="shared" si="0"/>
        <v>45148</v>
      </c>
      <c r="B10" s="46" t="s">
        <v>18</v>
      </c>
      <c r="C10" s="240">
        <f>VLOOKUP(A10,China!A1:L2001,6,FALSE)</f>
        <v>156.79999999999998</v>
      </c>
      <c r="D10" s="240">
        <f>VLOOKUP(A10,China!A1:K2001,7,FALSE)</f>
        <v>273.2</v>
      </c>
      <c r="E10" s="241">
        <f t="shared" si="1"/>
        <v>-42.606149341142022</v>
      </c>
      <c r="F10" s="242">
        <f>'Ranking 2022-23'!M11</f>
        <v>1740.1000000000001</v>
      </c>
      <c r="G10" s="43"/>
      <c r="H10" s="182"/>
    </row>
    <row r="11" spans="1:9" ht="14.4" x14ac:dyDescent="0.25">
      <c r="A11" s="5">
        <f t="shared" si="0"/>
        <v>45148</v>
      </c>
      <c r="B11" s="46" t="s">
        <v>19</v>
      </c>
      <c r="C11" s="240">
        <f>VLOOKUP(A11,Korea!A1:L2000,6,FALSE)</f>
        <v>409.2</v>
      </c>
      <c r="D11" s="240">
        <f>VLOOKUP(A11,Korea!A1:K2000,7,FALSE)</f>
        <v>605.1</v>
      </c>
      <c r="E11" s="241">
        <f>(C11/D11-1)*100</f>
        <v>-32.374814080317307</v>
      </c>
      <c r="F11" s="242">
        <f>'Ranking 2022-23'!M12</f>
        <v>1425.8333333333333</v>
      </c>
      <c r="G11" s="43"/>
      <c r="H11" s="182"/>
    </row>
    <row r="12" spans="1:9" ht="14.4" x14ac:dyDescent="0.25">
      <c r="A12" s="5">
        <f t="shared" si="0"/>
        <v>45148</v>
      </c>
      <c r="B12" s="46" t="s">
        <v>20</v>
      </c>
      <c r="C12" s="240">
        <f>VLOOKUP(A12,Nigeria!A1:L2000,6,FALSE)</f>
        <v>104.3</v>
      </c>
      <c r="D12" s="243">
        <f>VLOOKUP(A12,Nigeria!A1:K2000,7,FALSE)</f>
        <v>408.4</v>
      </c>
      <c r="E12" s="241">
        <f>(C12/D12-1)*100</f>
        <v>-74.461312438785512</v>
      </c>
      <c r="F12" s="242">
        <f>'Ranking 2022-23'!M13</f>
        <v>1275.7</v>
      </c>
      <c r="G12" s="43"/>
      <c r="H12" s="182"/>
    </row>
    <row r="13" spans="1:9" ht="14.4" x14ac:dyDescent="0.25">
      <c r="A13" s="5">
        <f t="shared" si="0"/>
        <v>45148</v>
      </c>
      <c r="B13" s="46" t="s">
        <v>21</v>
      </c>
      <c r="C13" s="240">
        <f>VLOOKUP(A13,Taiwan!A1:L2000,6,FALSE)</f>
        <v>452</v>
      </c>
      <c r="D13" s="244">
        <f>VLOOKUP(A13,Taiwan!A1:K2000,7, FALSE)</f>
        <v>268.89999999999998</v>
      </c>
      <c r="E13" s="241">
        <f>(C13/D13-1)*100</f>
        <v>68.0922275939011</v>
      </c>
      <c r="F13" s="242">
        <f>'Ranking 2022-23'!M14</f>
        <v>943.73333333333323</v>
      </c>
      <c r="G13" s="43"/>
      <c r="H13" s="182"/>
    </row>
    <row r="14" spans="1:9" ht="14.4" x14ac:dyDescent="0.25">
      <c r="A14" s="5">
        <f t="shared" si="0"/>
        <v>45148</v>
      </c>
      <c r="B14" s="46" t="s">
        <v>22</v>
      </c>
      <c r="C14" s="240">
        <f>VLOOKUP(A14,Thailand!A1:L2000,6,FALSE)</f>
        <v>154.5</v>
      </c>
      <c r="D14" s="240">
        <f>VLOOKUP(A14,Thailand!A1:J2000,7,FALSE)</f>
        <v>181.9</v>
      </c>
      <c r="E14" s="241">
        <f>(C14/D14-1)*100</f>
        <v>-15.063221550302364</v>
      </c>
      <c r="F14" s="242">
        <f>'Ranking 2022-23'!M15</f>
        <v>643.23333333333323</v>
      </c>
      <c r="G14" s="43"/>
      <c r="H14" s="182"/>
    </row>
    <row r="15" spans="1:9" ht="14.4" x14ac:dyDescent="0.25">
      <c r="A15" s="5">
        <f t="shared" si="0"/>
        <v>45148</v>
      </c>
      <c r="B15" s="46" t="s">
        <v>23</v>
      </c>
      <c r="C15" s="240">
        <f>VLOOKUP(A15,Colombia!A1:L2000,6,FALSE)</f>
        <v>141.1</v>
      </c>
      <c r="D15" s="243">
        <f>VLOOKUP(A15,Colombia!A1:K2000, 7,FALSE)</f>
        <v>313.7</v>
      </c>
      <c r="E15" s="241">
        <f t="shared" si="1"/>
        <v>-55.020720433535232</v>
      </c>
      <c r="F15" s="242">
        <f>'Ranking 2022-23'!M16</f>
        <v>536.56666666666661</v>
      </c>
      <c r="G15" s="43"/>
      <c r="H15" s="182"/>
    </row>
    <row r="16" spans="1:9" ht="14.4" x14ac:dyDescent="0.25">
      <c r="A16" s="5">
        <f t="shared" si="0"/>
        <v>45148</v>
      </c>
      <c r="B16" s="46" t="s">
        <v>24</v>
      </c>
      <c r="C16" s="240">
        <f>VLOOKUP(A16,Indonesia!A1:L2000,6,FALSE)</f>
        <v>143.4</v>
      </c>
      <c r="D16" s="243">
        <f>VLOOKUP(A16,Indonesia!A1:K2000,7,FALSE)</f>
        <v>81</v>
      </c>
      <c r="E16" s="241">
        <f t="shared" si="1"/>
        <v>77.037037037037038</v>
      </c>
      <c r="F16" s="242">
        <f>'Ranking 2022-23'!M17</f>
        <v>468.5</v>
      </c>
      <c r="G16" s="43"/>
      <c r="H16" s="182"/>
    </row>
    <row r="17" spans="1:12" ht="15.6" x14ac:dyDescent="0.3">
      <c r="A17" s="5">
        <f t="shared" si="0"/>
        <v>45148</v>
      </c>
      <c r="B17" s="1" t="s">
        <v>25</v>
      </c>
      <c r="C17" s="245">
        <f>SUM(C7:C16)</f>
        <v>4699</v>
      </c>
      <c r="D17" s="245">
        <f>SUM(D7:D16)</f>
        <v>5749.1999999999989</v>
      </c>
      <c r="E17" s="246">
        <f t="shared" si="1"/>
        <v>-18.266889306338264</v>
      </c>
      <c r="F17" s="247">
        <f>SUM(F7:F16)</f>
        <v>15326.566666666669</v>
      </c>
      <c r="G17" s="183"/>
      <c r="H17" s="182"/>
    </row>
    <row r="18" spans="1:12" ht="14.4" x14ac:dyDescent="0.25">
      <c r="A18" s="5">
        <f t="shared" si="0"/>
        <v>45148</v>
      </c>
      <c r="B18" s="2" t="s">
        <v>26</v>
      </c>
      <c r="C18" s="248">
        <f>VLOOKUP(A18,TOTAL!A1:L2196,6,FALSE)</f>
        <v>6769.8</v>
      </c>
      <c r="D18" s="249">
        <f>VLOOKUP(A18,TOTAL!A1:K2196,7,FALSE)</f>
        <v>8813.1</v>
      </c>
      <c r="E18" s="241">
        <f>(C18/D18-1)*100</f>
        <v>-23.184804438846719</v>
      </c>
      <c r="F18" s="250">
        <f>'Ranking 2022-23'!L171</f>
        <v>20411.333333333332</v>
      </c>
      <c r="G18" s="184"/>
      <c r="H18" s="182"/>
    </row>
    <row r="19" spans="1:12" ht="15.6" customHeight="1" x14ac:dyDescent="0.25">
      <c r="B19" s="227" t="s">
        <v>27</v>
      </c>
      <c r="C19" s="251">
        <f>+C18/C22</f>
        <v>0.35493094285714294</v>
      </c>
      <c r="D19" s="251">
        <f>+D18/D22</f>
        <v>0.42614067193675897</v>
      </c>
      <c r="E19" s="252"/>
      <c r="F19" s="253"/>
      <c r="G19" s="11"/>
      <c r="H19" s="152"/>
      <c r="J19" s="113"/>
      <c r="K19" s="113"/>
    </row>
    <row r="20" spans="1:12" ht="15.6" customHeight="1" x14ac:dyDescent="0.25">
      <c r="A20" s="5">
        <f>$H$1</f>
        <v>45148</v>
      </c>
      <c r="B20" s="8" t="s">
        <v>28</v>
      </c>
      <c r="C20" s="254">
        <f>VLOOKUP(A20,TOTAL!A1:L2196,10,FALSE)</f>
        <v>359.60000000000036</v>
      </c>
      <c r="D20" s="254">
        <f>VLOOKUP(A20,TOTAL!A1:L2196,9,FALSE)</f>
        <v>207.10000000000036</v>
      </c>
      <c r="E20" s="255"/>
      <c r="F20" s="247"/>
      <c r="G20" s="32"/>
      <c r="H20" s="18"/>
      <c r="J20" s="151"/>
      <c r="K20" s="113"/>
    </row>
    <row r="21" spans="1:12" ht="24" customHeight="1" x14ac:dyDescent="0.25">
      <c r="B21" s="79" t="s">
        <v>29</v>
      </c>
      <c r="C21" s="256">
        <f>+C17/C18</f>
        <v>0.69411208602912933</v>
      </c>
      <c r="D21" s="256">
        <f>+D17/D18</f>
        <v>0.65234707424175364</v>
      </c>
      <c r="E21" s="257"/>
      <c r="F21" s="258">
        <f>+F17/F18</f>
        <v>0.75088512917660144</v>
      </c>
      <c r="G21" s="32"/>
      <c r="H21" s="18"/>
      <c r="J21" s="196" t="s">
        <v>30</v>
      </c>
      <c r="K21" s="196"/>
      <c r="L21" s="196"/>
    </row>
    <row r="22" spans="1:12" x14ac:dyDescent="0.25">
      <c r="A22" s="5">
        <f>$H$1</f>
        <v>45148</v>
      </c>
      <c r="B22" s="187" t="s">
        <v>1093</v>
      </c>
      <c r="C22" s="259">
        <f>700000/36.7</f>
        <v>19073.569482288825</v>
      </c>
      <c r="D22" s="259">
        <f>759000/36.7</f>
        <v>20681.198910081741</v>
      </c>
      <c r="E22" s="260">
        <f>(C22/D22-1)*100</f>
        <v>-7.7733860342556031</v>
      </c>
      <c r="F22" s="261"/>
      <c r="G22" s="278"/>
      <c r="H22" s="18"/>
      <c r="J22" s="197">
        <f>(TOTAL!J902-TOTAL!J901)/TOTAL!J901</f>
        <v>-0.36634361233480112</v>
      </c>
      <c r="K22" s="196"/>
      <c r="L22" s="196"/>
    </row>
    <row r="23" spans="1:12" ht="13.95" customHeight="1" x14ac:dyDescent="0.25">
      <c r="B23" s="188" t="s">
        <v>31</v>
      </c>
      <c r="C23" s="188"/>
      <c r="D23" s="189"/>
      <c r="E23" s="189"/>
      <c r="F23" s="189"/>
      <c r="G23" s="43"/>
      <c r="H23" s="53"/>
    </row>
    <row r="24" spans="1:12" ht="18" customHeight="1" x14ac:dyDescent="0.25">
      <c r="B24" s="369" t="s">
        <v>32</v>
      </c>
      <c r="C24" s="369"/>
      <c r="D24" s="369"/>
      <c r="E24" s="369"/>
      <c r="F24" s="369"/>
      <c r="G24" s="80"/>
      <c r="H24" s="22"/>
      <c r="L24" s="185"/>
    </row>
    <row r="25" spans="1:12" ht="12" customHeight="1" x14ac:dyDescent="0.25">
      <c r="B25" s="370" t="s">
        <v>33</v>
      </c>
      <c r="C25" s="370"/>
      <c r="D25" s="370"/>
      <c r="E25" s="370"/>
      <c r="F25" s="370"/>
      <c r="G25" s="43"/>
      <c r="H25" s="215"/>
      <c r="L25" s="185"/>
    </row>
    <row r="26" spans="1:12" ht="10.95" customHeight="1" x14ac:dyDescent="0.25">
      <c r="B26" s="359" t="s">
        <v>34</v>
      </c>
      <c r="C26" s="359"/>
      <c r="D26" s="359"/>
      <c r="E26" s="359"/>
      <c r="F26" s="359"/>
      <c r="G26" s="11"/>
      <c r="H26" s="23"/>
      <c r="L26" s="186"/>
    </row>
    <row r="27" spans="1:12" ht="12" customHeight="1" x14ac:dyDescent="0.25">
      <c r="B27" s="361" t="s">
        <v>35</v>
      </c>
      <c r="C27" s="361"/>
      <c r="D27" s="361"/>
      <c r="E27" s="361"/>
      <c r="F27" s="361"/>
      <c r="G27" s="11"/>
    </row>
    <row r="28" spans="1:12" ht="9.9" customHeight="1" x14ac:dyDescent="0.25">
      <c r="B28" s="362"/>
      <c r="C28" s="362"/>
      <c r="D28" s="362"/>
      <c r="E28" s="362"/>
      <c r="F28" s="362"/>
      <c r="G28" s="11"/>
      <c r="I28">
        <f>(C22-D22)/D22</f>
        <v>-7.7733860342555999E-2</v>
      </c>
    </row>
    <row r="29" spans="1:12" ht="9.9" customHeight="1" x14ac:dyDescent="0.25">
      <c r="B29" s="36"/>
      <c r="C29" s="36"/>
      <c r="D29" s="37"/>
      <c r="E29" s="36"/>
      <c r="F29" s="36"/>
      <c r="G29" s="36"/>
      <c r="H29" s="36"/>
    </row>
    <row r="30" spans="1:12" ht="30" customHeight="1" x14ac:dyDescent="0.25">
      <c r="B30" s="36"/>
      <c r="C30" s="36"/>
      <c r="D30" s="36"/>
      <c r="E30" s="36"/>
      <c r="F30" s="36"/>
      <c r="G30" s="36"/>
      <c r="H30" s="36"/>
    </row>
    <row r="31" spans="1:12" x14ac:dyDescent="0.25">
      <c r="G31" s="36"/>
      <c r="H31" s="36"/>
    </row>
    <row r="32" spans="1:12" x14ac:dyDescent="0.25">
      <c r="G32" s="36"/>
      <c r="H32" s="36"/>
    </row>
    <row r="33" spans="2:9" x14ac:dyDescent="0.25">
      <c r="B33" s="188"/>
      <c r="C33" s="188"/>
      <c r="D33" s="189"/>
      <c r="E33" s="189"/>
      <c r="F33" s="189"/>
      <c r="G33" s="189"/>
      <c r="H33" s="189"/>
      <c r="I33" s="189"/>
    </row>
    <row r="34" spans="2:9" x14ac:dyDescent="0.25">
      <c r="B34" s="369"/>
      <c r="C34" s="369"/>
      <c r="D34" s="369"/>
      <c r="E34" s="369"/>
      <c r="F34" s="369"/>
      <c r="G34" s="369"/>
      <c r="H34" s="369"/>
      <c r="I34" s="369"/>
    </row>
    <row r="35" spans="2:9" x14ac:dyDescent="0.25">
      <c r="B35" s="370"/>
      <c r="C35" s="370"/>
      <c r="D35" s="370"/>
      <c r="E35" s="370"/>
      <c r="F35" s="370"/>
      <c r="G35" s="370"/>
      <c r="H35" s="370"/>
      <c r="I35" s="370"/>
    </row>
    <row r="36" spans="2:9" x14ac:dyDescent="0.25">
      <c r="B36" s="359"/>
      <c r="C36" s="359"/>
      <c r="D36" s="360"/>
      <c r="E36" s="360"/>
      <c r="F36" s="360"/>
      <c r="G36" s="360"/>
      <c r="H36" s="360"/>
      <c r="I36" s="360"/>
    </row>
    <row r="37" spans="2:9" x14ac:dyDescent="0.25">
      <c r="B37" s="361"/>
      <c r="C37" s="361"/>
      <c r="D37" s="361"/>
      <c r="E37" s="361"/>
      <c r="F37" s="361"/>
      <c r="G37" s="361"/>
      <c r="H37" s="361"/>
      <c r="I37" s="361"/>
    </row>
    <row r="47" spans="2:9" x14ac:dyDescent="0.25">
      <c r="C47" t="s">
        <v>36</v>
      </c>
    </row>
  </sheetData>
  <mergeCells count="9">
    <mergeCell ref="B34:I34"/>
    <mergeCell ref="B35:I35"/>
    <mergeCell ref="B36:I36"/>
    <mergeCell ref="B37:I37"/>
    <mergeCell ref="B24:F24"/>
    <mergeCell ref="B25:F25"/>
    <mergeCell ref="B26:F26"/>
    <mergeCell ref="B27:F27"/>
    <mergeCell ref="B28:F28"/>
  </mergeCells>
  <pageMargins left="0.75" right="0.75" top="1" bottom="1" header="0.5" footer="0.5"/>
  <pageSetup scale="85" orientation="portrait" r:id="rId1"/>
  <headerFooter alignWithMargins="0"/>
  <ignoredErrors>
    <ignoredError sqref="E17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763818-02B4-4760-ACFF-733683E2DF48}">
  <dimension ref="A1:G88"/>
  <sheetViews>
    <sheetView topLeftCell="A26" workbookViewId="0">
      <selection activeCell="K23" sqref="K23"/>
    </sheetView>
  </sheetViews>
  <sheetFormatPr defaultRowHeight="13.2" x14ac:dyDescent="0.25"/>
  <cols>
    <col min="1" max="1" width="34" customWidth="1"/>
    <col min="2" max="2" width="12.5546875" customWidth="1"/>
    <col min="3" max="3" width="12.6640625" customWidth="1"/>
    <col min="4" max="4" width="14.33203125" customWidth="1"/>
    <col min="5" max="5" width="13.33203125" customWidth="1"/>
    <col min="6" max="6" width="16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1402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89.2</v>
      </c>
      <c r="C12">
        <v>97</v>
      </c>
      <c r="D12">
        <v>220.7</v>
      </c>
      <c r="E12">
        <v>399.9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5.3</v>
      </c>
      <c r="F13">
        <v>0</v>
      </c>
      <c r="G13">
        <v>0</v>
      </c>
    </row>
    <row r="14" spans="1:7" ht="15" x14ac:dyDescent="0.25">
      <c r="A14" s="173" t="s">
        <v>71</v>
      </c>
      <c r="B14">
        <v>79.2</v>
      </c>
      <c r="C14">
        <v>92</v>
      </c>
      <c r="D14">
        <v>211</v>
      </c>
      <c r="E14">
        <v>342.8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0</v>
      </c>
      <c r="E15">
        <v>12.6</v>
      </c>
      <c r="F15">
        <v>0</v>
      </c>
      <c r="G15">
        <v>0</v>
      </c>
    </row>
    <row r="16" spans="1:7" ht="15" x14ac:dyDescent="0.25">
      <c r="A16" s="173" t="s">
        <v>73</v>
      </c>
      <c r="B16">
        <v>10</v>
      </c>
      <c r="C16">
        <v>5</v>
      </c>
      <c r="D16">
        <v>0</v>
      </c>
      <c r="E16">
        <v>39.299999999999997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9.6999999999999993</v>
      </c>
      <c r="E17">
        <v>0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535.9</v>
      </c>
      <c r="C19">
        <v>445.3</v>
      </c>
      <c r="D19">
        <v>1064.3</v>
      </c>
      <c r="E19">
        <v>1099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185.4</v>
      </c>
      <c r="C21">
        <v>158.9</v>
      </c>
      <c r="D21">
        <v>500.6</v>
      </c>
      <c r="E21">
        <v>571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387</v>
      </c>
      <c r="C23">
        <v>0</v>
      </c>
      <c r="D23">
        <v>0</v>
      </c>
      <c r="E23">
        <v>139.1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1711</v>
      </c>
      <c r="C25">
        <v>1632.7</v>
      </c>
      <c r="D25">
        <v>4941.1000000000004</v>
      </c>
      <c r="E25">
        <v>3966.5</v>
      </c>
      <c r="F25">
        <v>10.5</v>
      </c>
      <c r="G25">
        <v>0</v>
      </c>
    </row>
    <row r="26" spans="1:7" ht="15" x14ac:dyDescent="0.25">
      <c r="A26" s="173" t="s">
        <v>167</v>
      </c>
      <c r="B26">
        <v>334</v>
      </c>
      <c r="C26">
        <v>0</v>
      </c>
      <c r="D26">
        <v>332.8</v>
      </c>
      <c r="E26">
        <v>0</v>
      </c>
      <c r="F26">
        <v>0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43.9</v>
      </c>
      <c r="E27">
        <v>18.5</v>
      </c>
      <c r="F27">
        <v>0</v>
      </c>
      <c r="G27">
        <v>0</v>
      </c>
    </row>
    <row r="28" spans="1:7" ht="15" x14ac:dyDescent="0.25">
      <c r="A28" s="173" t="s">
        <v>79</v>
      </c>
      <c r="B28">
        <v>0.2</v>
      </c>
      <c r="C28">
        <v>0.5</v>
      </c>
      <c r="D28">
        <v>1.2</v>
      </c>
      <c r="E28">
        <v>0.2</v>
      </c>
      <c r="F28">
        <v>0</v>
      </c>
      <c r="G28">
        <v>0</v>
      </c>
    </row>
    <row r="29" spans="1:7" ht="15" x14ac:dyDescent="0.25">
      <c r="A29" s="173" t="s">
        <v>80</v>
      </c>
      <c r="B29">
        <v>116.6</v>
      </c>
      <c r="C29">
        <v>91</v>
      </c>
      <c r="D29">
        <v>819.2</v>
      </c>
      <c r="E29">
        <v>524.1</v>
      </c>
      <c r="F29">
        <v>0</v>
      </c>
      <c r="G29">
        <v>0</v>
      </c>
    </row>
    <row r="30" spans="1:7" ht="15" x14ac:dyDescent="0.25">
      <c r="A30" s="173" t="s">
        <v>81</v>
      </c>
      <c r="B30">
        <v>365.1</v>
      </c>
      <c r="C30">
        <v>516.70000000000005</v>
      </c>
      <c r="D30">
        <v>1156.0999999999999</v>
      </c>
      <c r="E30">
        <v>1120.5</v>
      </c>
      <c r="F30">
        <v>0</v>
      </c>
      <c r="G30">
        <v>0</v>
      </c>
    </row>
    <row r="31" spans="1:7" ht="15" x14ac:dyDescent="0.25">
      <c r="A31" s="173" t="s">
        <v>82</v>
      </c>
      <c r="B31">
        <v>1.5</v>
      </c>
      <c r="C31">
        <v>3.6</v>
      </c>
      <c r="D31">
        <v>87.6</v>
      </c>
      <c r="E31">
        <v>67.2</v>
      </c>
      <c r="F31">
        <v>0</v>
      </c>
      <c r="G31">
        <v>0</v>
      </c>
    </row>
    <row r="32" spans="1:7" ht="15" x14ac:dyDescent="0.25">
      <c r="A32" s="173" t="s">
        <v>170</v>
      </c>
      <c r="B32">
        <v>0</v>
      </c>
      <c r="C32">
        <v>0</v>
      </c>
      <c r="D32">
        <v>0</v>
      </c>
      <c r="E32">
        <v>8</v>
      </c>
      <c r="F32">
        <v>0</v>
      </c>
      <c r="G32">
        <v>0</v>
      </c>
    </row>
    <row r="33" spans="1:7" ht="15" x14ac:dyDescent="0.25">
      <c r="A33" s="173" t="s">
        <v>83</v>
      </c>
      <c r="B33">
        <v>660.9</v>
      </c>
      <c r="C33">
        <v>670</v>
      </c>
      <c r="D33">
        <v>1489.3</v>
      </c>
      <c r="E33">
        <v>1439.1</v>
      </c>
      <c r="F33">
        <v>10.5</v>
      </c>
      <c r="G33">
        <v>0</v>
      </c>
    </row>
    <row r="34" spans="1:7" ht="15" x14ac:dyDescent="0.25">
      <c r="A34" s="173" t="s">
        <v>84</v>
      </c>
      <c r="B34">
        <v>0</v>
      </c>
      <c r="C34">
        <v>0</v>
      </c>
      <c r="D34">
        <v>102.6</v>
      </c>
      <c r="E34">
        <v>31.1</v>
      </c>
      <c r="F34">
        <v>0</v>
      </c>
      <c r="G34">
        <v>0</v>
      </c>
    </row>
    <row r="35" spans="1:7" ht="15" x14ac:dyDescent="0.25">
      <c r="A35" s="173" t="s">
        <v>85</v>
      </c>
      <c r="B35">
        <v>23</v>
      </c>
      <c r="C35">
        <v>0</v>
      </c>
      <c r="D35">
        <v>24.8</v>
      </c>
      <c r="E35">
        <v>25.3</v>
      </c>
      <c r="F35">
        <v>0</v>
      </c>
      <c r="G35">
        <v>0</v>
      </c>
    </row>
    <row r="36" spans="1:7" ht="15" x14ac:dyDescent="0.25">
      <c r="A36" s="173" t="s">
        <v>86</v>
      </c>
      <c r="B36">
        <v>194.3</v>
      </c>
      <c r="C36">
        <v>257.8</v>
      </c>
      <c r="D36">
        <v>322.3</v>
      </c>
      <c r="E36">
        <v>354.5</v>
      </c>
      <c r="F36">
        <v>0</v>
      </c>
      <c r="G36">
        <v>0</v>
      </c>
    </row>
    <row r="37" spans="1:7" ht="15" x14ac:dyDescent="0.25">
      <c r="A37" s="173" t="s">
        <v>87</v>
      </c>
      <c r="B37">
        <v>0</v>
      </c>
      <c r="C37">
        <v>4.9000000000000004</v>
      </c>
      <c r="D37">
        <v>66.3</v>
      </c>
      <c r="E37">
        <v>5.0999999999999996</v>
      </c>
      <c r="F37">
        <v>0</v>
      </c>
      <c r="G37">
        <v>0</v>
      </c>
    </row>
    <row r="38" spans="1:7" ht="15" x14ac:dyDescent="0.25">
      <c r="A38" s="173" t="s">
        <v>88</v>
      </c>
      <c r="B38">
        <v>15.4</v>
      </c>
      <c r="C38">
        <v>88.1</v>
      </c>
      <c r="D38">
        <v>495.2</v>
      </c>
      <c r="E38">
        <v>266.8</v>
      </c>
      <c r="F38">
        <v>0</v>
      </c>
      <c r="G38">
        <v>0</v>
      </c>
    </row>
    <row r="39" spans="1:7" ht="15" x14ac:dyDescent="0.25">
      <c r="A39" s="173" t="s">
        <v>89</v>
      </c>
      <c r="B39">
        <v>0</v>
      </c>
      <c r="C39">
        <v>0</v>
      </c>
      <c r="D39">
        <v>0</v>
      </c>
      <c r="E39">
        <v>106.2</v>
      </c>
      <c r="F39">
        <v>0</v>
      </c>
      <c r="G39">
        <v>0</v>
      </c>
    </row>
    <row r="40" spans="1:7" ht="15" x14ac:dyDescent="0.25">
      <c r="A40" s="173" t="s">
        <v>69</v>
      </c>
    </row>
    <row r="41" spans="1:7" ht="15" x14ac:dyDescent="0.25">
      <c r="A41" s="173" t="s">
        <v>90</v>
      </c>
      <c r="B41">
        <v>65</v>
      </c>
      <c r="C41">
        <v>99.9</v>
      </c>
      <c r="D41">
        <v>1688.8</v>
      </c>
      <c r="E41">
        <v>454.4</v>
      </c>
      <c r="F41">
        <v>0</v>
      </c>
      <c r="G41">
        <v>0</v>
      </c>
    </row>
    <row r="42" spans="1:7" ht="15" x14ac:dyDescent="0.25">
      <c r="A42" s="173" t="s">
        <v>91</v>
      </c>
      <c r="B42">
        <v>30</v>
      </c>
      <c r="C42">
        <v>0</v>
      </c>
      <c r="D42">
        <v>0</v>
      </c>
      <c r="E42">
        <v>28.5</v>
      </c>
      <c r="F42">
        <v>0</v>
      </c>
      <c r="G42">
        <v>0</v>
      </c>
    </row>
    <row r="43" spans="1:7" ht="15" x14ac:dyDescent="0.25">
      <c r="A43" s="173" t="s">
        <v>529</v>
      </c>
      <c r="B43">
        <v>0</v>
      </c>
      <c r="C43">
        <v>0</v>
      </c>
      <c r="D43">
        <v>33</v>
      </c>
      <c r="E43">
        <v>0</v>
      </c>
      <c r="F43">
        <v>0</v>
      </c>
      <c r="G43">
        <v>0</v>
      </c>
    </row>
    <row r="44" spans="1:7" ht="15" x14ac:dyDescent="0.25">
      <c r="A44" s="173" t="s">
        <v>282</v>
      </c>
      <c r="B44">
        <v>0</v>
      </c>
      <c r="C44">
        <v>0</v>
      </c>
      <c r="D44">
        <v>56.7</v>
      </c>
      <c r="E44">
        <v>0</v>
      </c>
      <c r="F44">
        <v>0</v>
      </c>
      <c r="G44">
        <v>0</v>
      </c>
    </row>
    <row r="45" spans="1:7" ht="15" x14ac:dyDescent="0.25">
      <c r="A45" s="173" t="s">
        <v>92</v>
      </c>
      <c r="B45">
        <v>35</v>
      </c>
      <c r="C45">
        <v>70</v>
      </c>
      <c r="D45">
        <v>38.299999999999997</v>
      </c>
      <c r="E45">
        <v>98.5</v>
      </c>
      <c r="F45">
        <v>0</v>
      </c>
      <c r="G45">
        <v>0</v>
      </c>
    </row>
    <row r="46" spans="1:7" ht="15" x14ac:dyDescent="0.25">
      <c r="A46" s="173" t="s">
        <v>465</v>
      </c>
      <c r="B46">
        <v>0</v>
      </c>
      <c r="C46">
        <v>0</v>
      </c>
      <c r="D46">
        <v>31.2</v>
      </c>
      <c r="E46">
        <v>0</v>
      </c>
      <c r="F46">
        <v>0</v>
      </c>
      <c r="G46">
        <v>0</v>
      </c>
    </row>
    <row r="47" spans="1:7" ht="15" x14ac:dyDescent="0.25">
      <c r="A47" s="173" t="s">
        <v>1078</v>
      </c>
      <c r="B47">
        <v>0</v>
      </c>
      <c r="C47">
        <v>0</v>
      </c>
      <c r="D47">
        <v>29.9</v>
      </c>
      <c r="E47">
        <v>0</v>
      </c>
      <c r="F47">
        <v>0</v>
      </c>
      <c r="G47">
        <v>0</v>
      </c>
    </row>
    <row r="48" spans="1:7" ht="15" x14ac:dyDescent="0.25">
      <c r="A48" s="173" t="s">
        <v>1097</v>
      </c>
      <c r="B48">
        <v>0</v>
      </c>
      <c r="C48">
        <v>0</v>
      </c>
      <c r="D48">
        <v>37</v>
      </c>
      <c r="E48">
        <v>0</v>
      </c>
      <c r="F48">
        <v>0</v>
      </c>
      <c r="G48">
        <v>0</v>
      </c>
    </row>
    <row r="49" spans="1:7" ht="15" x14ac:dyDescent="0.25">
      <c r="A49" s="173" t="s">
        <v>93</v>
      </c>
      <c r="B49">
        <v>0</v>
      </c>
      <c r="C49">
        <v>0</v>
      </c>
      <c r="D49">
        <v>61.7</v>
      </c>
      <c r="E49">
        <v>0</v>
      </c>
      <c r="F49">
        <v>0</v>
      </c>
      <c r="G49">
        <v>0</v>
      </c>
    </row>
    <row r="50" spans="1:7" ht="15" x14ac:dyDescent="0.25">
      <c r="A50" s="173" t="s">
        <v>95</v>
      </c>
      <c r="B50">
        <v>0</v>
      </c>
      <c r="C50">
        <v>0</v>
      </c>
      <c r="D50">
        <v>3</v>
      </c>
      <c r="E50">
        <v>4.4000000000000004</v>
      </c>
      <c r="F50">
        <v>0</v>
      </c>
      <c r="G50">
        <v>0</v>
      </c>
    </row>
    <row r="51" spans="1:7" ht="15" x14ac:dyDescent="0.25">
      <c r="A51" s="173" t="s">
        <v>96</v>
      </c>
      <c r="B51">
        <v>0</v>
      </c>
      <c r="C51">
        <v>29.9</v>
      </c>
      <c r="D51">
        <v>1192.3</v>
      </c>
      <c r="E51">
        <v>314.39999999999998</v>
      </c>
      <c r="F51">
        <v>0</v>
      </c>
      <c r="G51">
        <v>0</v>
      </c>
    </row>
    <row r="52" spans="1:7" ht="15" x14ac:dyDescent="0.25">
      <c r="A52" s="173" t="s">
        <v>97</v>
      </c>
      <c r="B52">
        <v>0</v>
      </c>
      <c r="C52">
        <v>0</v>
      </c>
      <c r="D52">
        <v>195</v>
      </c>
      <c r="E52">
        <v>8.6999999999999993</v>
      </c>
      <c r="F52">
        <v>0</v>
      </c>
      <c r="G52">
        <v>0</v>
      </c>
    </row>
    <row r="53" spans="1:7" ht="15" x14ac:dyDescent="0.25">
      <c r="A53" s="173" t="s">
        <v>536</v>
      </c>
      <c r="B53">
        <v>0</v>
      </c>
      <c r="C53">
        <v>0</v>
      </c>
      <c r="D53">
        <v>10.8</v>
      </c>
      <c r="E53">
        <v>0</v>
      </c>
      <c r="F53">
        <v>0</v>
      </c>
      <c r="G53">
        <v>0</v>
      </c>
    </row>
    <row r="54" spans="1:7" ht="15" x14ac:dyDescent="0.25">
      <c r="A54" s="173" t="s">
        <v>69</v>
      </c>
    </row>
    <row r="55" spans="1:7" ht="15" x14ac:dyDescent="0.25">
      <c r="A55" s="173" t="s">
        <v>98</v>
      </c>
      <c r="B55">
        <v>1592.2</v>
      </c>
      <c r="C55">
        <v>1887.7</v>
      </c>
      <c r="D55">
        <v>5422.1</v>
      </c>
      <c r="E55">
        <v>4560.3</v>
      </c>
      <c r="F55">
        <v>45.4</v>
      </c>
      <c r="G55">
        <v>0</v>
      </c>
    </row>
    <row r="56" spans="1:7" ht="15" x14ac:dyDescent="0.25">
      <c r="A56" s="173" t="s">
        <v>99</v>
      </c>
      <c r="B56">
        <v>2.4</v>
      </c>
      <c r="C56">
        <v>11.8</v>
      </c>
      <c r="D56">
        <v>7.6</v>
      </c>
      <c r="E56">
        <v>14.5</v>
      </c>
      <c r="F56">
        <v>0</v>
      </c>
      <c r="G56">
        <v>0</v>
      </c>
    </row>
    <row r="57" spans="1:7" ht="15" x14ac:dyDescent="0.25">
      <c r="A57" s="173" t="s">
        <v>100</v>
      </c>
      <c r="B57">
        <v>0</v>
      </c>
      <c r="C57">
        <v>6.5</v>
      </c>
      <c r="D57">
        <v>13</v>
      </c>
      <c r="E57">
        <v>1.2</v>
      </c>
      <c r="F57">
        <v>0</v>
      </c>
      <c r="G57">
        <v>0</v>
      </c>
    </row>
    <row r="58" spans="1:7" ht="15" x14ac:dyDescent="0.25">
      <c r="A58" s="173" t="s">
        <v>101</v>
      </c>
      <c r="B58">
        <v>0</v>
      </c>
      <c r="C58">
        <v>0</v>
      </c>
      <c r="D58">
        <v>96.3</v>
      </c>
      <c r="E58">
        <v>364.9</v>
      </c>
      <c r="F58">
        <v>0</v>
      </c>
      <c r="G58">
        <v>0</v>
      </c>
    </row>
    <row r="59" spans="1:7" ht="15" x14ac:dyDescent="0.25">
      <c r="A59" s="173" t="s">
        <v>102</v>
      </c>
      <c r="B59">
        <v>33.5</v>
      </c>
      <c r="C59">
        <v>16</v>
      </c>
      <c r="D59">
        <v>78.7</v>
      </c>
      <c r="E59">
        <v>37.5</v>
      </c>
      <c r="F59">
        <v>0</v>
      </c>
      <c r="G59">
        <v>0</v>
      </c>
    </row>
    <row r="60" spans="1:7" ht="15" x14ac:dyDescent="0.25">
      <c r="A60" s="173" t="s">
        <v>103</v>
      </c>
      <c r="B60">
        <v>4</v>
      </c>
      <c r="C60">
        <v>12</v>
      </c>
      <c r="D60">
        <v>18</v>
      </c>
      <c r="E60">
        <v>10.9</v>
      </c>
      <c r="F60">
        <v>0</v>
      </c>
      <c r="G60">
        <v>0</v>
      </c>
    </row>
    <row r="61" spans="1:7" ht="15" x14ac:dyDescent="0.25">
      <c r="A61" s="173" t="s">
        <v>104</v>
      </c>
      <c r="B61">
        <v>0</v>
      </c>
      <c r="C61">
        <v>0</v>
      </c>
      <c r="D61">
        <v>198</v>
      </c>
      <c r="E61">
        <v>288</v>
      </c>
      <c r="F61">
        <v>0</v>
      </c>
      <c r="G61">
        <v>0</v>
      </c>
    </row>
    <row r="62" spans="1:7" ht="15" x14ac:dyDescent="0.25">
      <c r="A62" s="173" t="s">
        <v>105</v>
      </c>
      <c r="B62">
        <v>62</v>
      </c>
      <c r="C62">
        <v>63.7</v>
      </c>
      <c r="D62">
        <v>475</v>
      </c>
      <c r="E62">
        <v>264.2</v>
      </c>
      <c r="F62">
        <v>0</v>
      </c>
      <c r="G62">
        <v>0</v>
      </c>
    </row>
    <row r="63" spans="1:7" ht="15" x14ac:dyDescent="0.25">
      <c r="A63" s="173" t="s">
        <v>106</v>
      </c>
      <c r="B63">
        <v>81.400000000000006</v>
      </c>
      <c r="C63">
        <v>26.5</v>
      </c>
      <c r="D63">
        <v>226</v>
      </c>
      <c r="E63">
        <v>224</v>
      </c>
      <c r="F63">
        <v>0</v>
      </c>
      <c r="G63">
        <v>0</v>
      </c>
    </row>
    <row r="64" spans="1:7" ht="15" x14ac:dyDescent="0.25">
      <c r="A64" s="173" t="s">
        <v>107</v>
      </c>
      <c r="B64">
        <v>0</v>
      </c>
      <c r="C64">
        <v>0</v>
      </c>
      <c r="D64">
        <v>383.7</v>
      </c>
      <c r="E64">
        <v>331.9</v>
      </c>
      <c r="F64">
        <v>0</v>
      </c>
      <c r="G64">
        <v>0</v>
      </c>
    </row>
    <row r="65" spans="1:7" ht="15" x14ac:dyDescent="0.25">
      <c r="A65" s="173" t="s">
        <v>108</v>
      </c>
      <c r="B65">
        <v>0</v>
      </c>
      <c r="C65">
        <v>11</v>
      </c>
      <c r="D65">
        <v>0</v>
      </c>
      <c r="E65">
        <v>4.7</v>
      </c>
      <c r="F65">
        <v>0</v>
      </c>
      <c r="G65">
        <v>0</v>
      </c>
    </row>
    <row r="66" spans="1:7" ht="15" x14ac:dyDescent="0.25">
      <c r="A66" s="173" t="s">
        <v>109</v>
      </c>
      <c r="B66">
        <v>9.9</v>
      </c>
      <c r="C66">
        <v>18.8</v>
      </c>
      <c r="D66">
        <v>227.3</v>
      </c>
      <c r="E66">
        <v>195.2</v>
      </c>
      <c r="F66">
        <v>0</v>
      </c>
      <c r="G66">
        <v>0</v>
      </c>
    </row>
    <row r="67" spans="1:7" ht="15" x14ac:dyDescent="0.25">
      <c r="A67" s="173" t="s">
        <v>110</v>
      </c>
      <c r="B67">
        <v>0</v>
      </c>
      <c r="C67">
        <v>0</v>
      </c>
      <c r="D67">
        <v>19.399999999999999</v>
      </c>
      <c r="E67">
        <v>29</v>
      </c>
      <c r="F67">
        <v>0</v>
      </c>
      <c r="G67">
        <v>0</v>
      </c>
    </row>
    <row r="68" spans="1:7" ht="15" x14ac:dyDescent="0.25">
      <c r="A68" s="173" t="s">
        <v>111</v>
      </c>
      <c r="B68">
        <v>96</v>
      </c>
      <c r="C68">
        <v>60</v>
      </c>
      <c r="D68">
        <v>123.1</v>
      </c>
      <c r="E68">
        <v>40.299999999999997</v>
      </c>
      <c r="F68">
        <v>0</v>
      </c>
      <c r="G68">
        <v>0</v>
      </c>
    </row>
    <row r="69" spans="1:7" ht="15" x14ac:dyDescent="0.25">
      <c r="A69" s="173" t="s">
        <v>112</v>
      </c>
      <c r="B69">
        <v>81.2</v>
      </c>
      <c r="C69">
        <v>107.8</v>
      </c>
      <c r="D69">
        <v>183.8</v>
      </c>
      <c r="E69">
        <v>150.5</v>
      </c>
      <c r="F69">
        <v>0</v>
      </c>
      <c r="G69">
        <v>0</v>
      </c>
    </row>
    <row r="70" spans="1:7" ht="15" x14ac:dyDescent="0.25">
      <c r="A70" s="173" t="s">
        <v>113</v>
      </c>
      <c r="B70">
        <v>15.2</v>
      </c>
      <c r="C70">
        <v>22</v>
      </c>
      <c r="D70">
        <v>98.2</v>
      </c>
      <c r="E70">
        <v>98.1</v>
      </c>
      <c r="F70">
        <v>0</v>
      </c>
      <c r="G70">
        <v>0</v>
      </c>
    </row>
    <row r="71" spans="1:7" ht="15" x14ac:dyDescent="0.25">
      <c r="A71" s="173" t="s">
        <v>114</v>
      </c>
      <c r="B71">
        <v>2.5</v>
      </c>
      <c r="C71">
        <v>13.3</v>
      </c>
      <c r="D71">
        <v>25.5</v>
      </c>
      <c r="E71">
        <v>25.4</v>
      </c>
      <c r="F71">
        <v>0</v>
      </c>
      <c r="G71">
        <v>0</v>
      </c>
    </row>
    <row r="72" spans="1:7" ht="15" x14ac:dyDescent="0.25">
      <c r="A72" s="173" t="s">
        <v>115</v>
      </c>
      <c r="B72">
        <v>925.5</v>
      </c>
      <c r="C72">
        <v>1195.0999999999999</v>
      </c>
      <c r="D72">
        <v>2354.1999999999998</v>
      </c>
      <c r="E72">
        <v>1822.9</v>
      </c>
      <c r="F72">
        <v>28.5</v>
      </c>
      <c r="G72">
        <v>0</v>
      </c>
    </row>
    <row r="73" spans="1:7" ht="15" x14ac:dyDescent="0.25">
      <c r="A73" s="173" t="s">
        <v>116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</row>
    <row r="74" spans="1:7" ht="15" x14ac:dyDescent="0.25">
      <c r="A74" s="173" t="s">
        <v>117</v>
      </c>
      <c r="B74">
        <v>13.2</v>
      </c>
      <c r="C74">
        <v>40.4</v>
      </c>
      <c r="D74">
        <v>40.200000000000003</v>
      </c>
      <c r="E74">
        <v>48.3</v>
      </c>
      <c r="F74">
        <v>0</v>
      </c>
      <c r="G74">
        <v>0</v>
      </c>
    </row>
    <row r="75" spans="1:7" ht="15" x14ac:dyDescent="0.25">
      <c r="A75" s="173" t="s">
        <v>118</v>
      </c>
      <c r="B75">
        <v>86.5</v>
      </c>
      <c r="C75">
        <v>170.8</v>
      </c>
      <c r="D75">
        <v>50.3</v>
      </c>
      <c r="E75">
        <v>121.6</v>
      </c>
      <c r="F75">
        <v>0</v>
      </c>
      <c r="G75">
        <v>0</v>
      </c>
    </row>
    <row r="76" spans="1:7" ht="15" x14ac:dyDescent="0.25">
      <c r="A76" s="173" t="s">
        <v>119</v>
      </c>
      <c r="B76">
        <v>49</v>
      </c>
      <c r="C76">
        <v>65.5</v>
      </c>
      <c r="D76">
        <v>237.1</v>
      </c>
      <c r="E76">
        <v>102.7</v>
      </c>
      <c r="F76">
        <v>16.899999999999999</v>
      </c>
      <c r="G76">
        <v>0</v>
      </c>
    </row>
    <row r="77" spans="1:7" ht="15" x14ac:dyDescent="0.25">
      <c r="A77" s="173" t="s">
        <v>120</v>
      </c>
      <c r="B77">
        <v>4.5</v>
      </c>
      <c r="C77">
        <v>11</v>
      </c>
      <c r="D77">
        <v>60.4</v>
      </c>
      <c r="E77">
        <v>124.7</v>
      </c>
      <c r="F77">
        <v>0</v>
      </c>
      <c r="G77">
        <v>0</v>
      </c>
    </row>
    <row r="78" spans="1:7" ht="15" x14ac:dyDescent="0.25">
      <c r="A78" s="173" t="s">
        <v>1076</v>
      </c>
      <c r="B78">
        <v>4</v>
      </c>
      <c r="C78">
        <v>0</v>
      </c>
      <c r="D78">
        <v>9.1999999999999993</v>
      </c>
      <c r="E78">
        <v>0</v>
      </c>
      <c r="F78">
        <v>0</v>
      </c>
      <c r="G78">
        <v>0</v>
      </c>
    </row>
    <row r="79" spans="1:7" ht="15" x14ac:dyDescent="0.25">
      <c r="A79" s="173" t="s">
        <v>121</v>
      </c>
      <c r="B79">
        <v>0</v>
      </c>
      <c r="C79">
        <v>27.5</v>
      </c>
      <c r="D79">
        <v>44.9</v>
      </c>
      <c r="E79">
        <v>65.900000000000006</v>
      </c>
      <c r="F79">
        <v>0</v>
      </c>
      <c r="G79">
        <v>0</v>
      </c>
    </row>
    <row r="80" spans="1:7" ht="15" x14ac:dyDescent="0.25">
      <c r="A80" s="173" t="s">
        <v>122</v>
      </c>
      <c r="B80">
        <v>121.5</v>
      </c>
      <c r="C80">
        <v>7.9</v>
      </c>
      <c r="D80">
        <v>452.4</v>
      </c>
      <c r="E80">
        <v>193.9</v>
      </c>
      <c r="F80">
        <v>0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173" t="s">
        <v>123</v>
      </c>
      <c r="B82">
        <v>4565.7</v>
      </c>
      <c r="C82">
        <v>4321.3999999999996</v>
      </c>
      <c r="D82">
        <v>13837.5</v>
      </c>
      <c r="E82">
        <v>11190.2</v>
      </c>
      <c r="F82">
        <v>55.8</v>
      </c>
      <c r="G82">
        <v>0</v>
      </c>
    </row>
    <row r="83" spans="1:7" ht="15" x14ac:dyDescent="0.25">
      <c r="A83" s="173" t="s">
        <v>124</v>
      </c>
      <c r="B83">
        <v>1350.7</v>
      </c>
      <c r="C83">
        <v>640.20000000000005</v>
      </c>
      <c r="D83">
        <v>0</v>
      </c>
      <c r="E83">
        <v>0</v>
      </c>
      <c r="F83">
        <v>0</v>
      </c>
      <c r="G83">
        <v>0</v>
      </c>
    </row>
    <row r="84" spans="1:7" ht="15" x14ac:dyDescent="0.25">
      <c r="A84" s="173" t="s">
        <v>65</v>
      </c>
      <c r="B84" t="s">
        <v>66</v>
      </c>
      <c r="C84" t="s">
        <v>67</v>
      </c>
      <c r="D84" t="s">
        <v>66</v>
      </c>
      <c r="E84" t="s">
        <v>66</v>
      </c>
      <c r="F84" t="s">
        <v>66</v>
      </c>
      <c r="G84" t="s">
        <v>68</v>
      </c>
    </row>
    <row r="85" spans="1:7" ht="15" x14ac:dyDescent="0.25">
      <c r="A85" s="173" t="s">
        <v>125</v>
      </c>
      <c r="B85">
        <v>5916.5</v>
      </c>
      <c r="C85">
        <v>4961.7</v>
      </c>
      <c r="D85">
        <v>13837.5</v>
      </c>
      <c r="E85">
        <v>11190.2</v>
      </c>
      <c r="F85">
        <v>55.8</v>
      </c>
      <c r="G85">
        <v>0</v>
      </c>
    </row>
    <row r="86" spans="1:7" ht="15" x14ac:dyDescent="0.25">
      <c r="A86" s="173" t="s">
        <v>126</v>
      </c>
      <c r="B86" t="s">
        <v>45</v>
      </c>
      <c r="C86" t="s">
        <v>45</v>
      </c>
      <c r="D86">
        <v>0</v>
      </c>
      <c r="E86">
        <v>0</v>
      </c>
      <c r="F86" t="s">
        <v>45</v>
      </c>
      <c r="G86" t="s">
        <v>45</v>
      </c>
    </row>
    <row r="87" spans="1:7" ht="15" x14ac:dyDescent="0.25">
      <c r="A87" s="173" t="s">
        <v>127</v>
      </c>
      <c r="B87">
        <v>0</v>
      </c>
      <c r="C87">
        <v>0</v>
      </c>
      <c r="D87" t="s">
        <v>45</v>
      </c>
      <c r="E87" t="s">
        <v>45</v>
      </c>
      <c r="F87">
        <v>0</v>
      </c>
      <c r="G87">
        <v>0</v>
      </c>
    </row>
    <row r="88" spans="1:7" ht="15" x14ac:dyDescent="0.25">
      <c r="A88" s="173" t="s">
        <v>65</v>
      </c>
      <c r="B88" t="s">
        <v>66</v>
      </c>
      <c r="C88" t="s">
        <v>67</v>
      </c>
      <c r="D88" t="s">
        <v>66</v>
      </c>
      <c r="E88" t="s">
        <v>66</v>
      </c>
      <c r="F88" t="s">
        <v>66</v>
      </c>
      <c r="G88" t="s">
        <v>68</v>
      </c>
    </row>
  </sheetData>
  <pageMargins left="0.7" right="0.7" top="0.75" bottom="0.75" header="0.3" footer="0.3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A45AE-E913-4978-BB6C-065EEA315556}">
  <dimension ref="A1:G64"/>
  <sheetViews>
    <sheetView topLeftCell="A37" workbookViewId="0">
      <selection activeCell="J26" sqref="J26"/>
    </sheetView>
  </sheetViews>
  <sheetFormatPr defaultRowHeight="13.2" x14ac:dyDescent="0.25"/>
  <cols>
    <col min="1" max="1" width="30.33203125" customWidth="1"/>
    <col min="2" max="2" width="12.5546875" customWidth="1"/>
    <col min="3" max="3" width="14.33203125" customWidth="1"/>
    <col min="4" max="4" width="12.6640625" customWidth="1"/>
    <col min="5" max="5" width="13.5546875" customWidth="1"/>
    <col min="6" max="6" width="12.332031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401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30</v>
      </c>
      <c r="C12">
        <v>0</v>
      </c>
      <c r="D12">
        <v>23.7</v>
      </c>
      <c r="E12">
        <v>38.6</v>
      </c>
      <c r="F12">
        <v>0</v>
      </c>
      <c r="G12">
        <v>0</v>
      </c>
    </row>
    <row r="13" spans="1:7" ht="15" x14ac:dyDescent="0.25">
      <c r="A13" s="173" t="s">
        <v>71</v>
      </c>
      <c r="B13">
        <v>30</v>
      </c>
      <c r="C13">
        <v>0</v>
      </c>
      <c r="D13">
        <v>23.7</v>
      </c>
      <c r="E13">
        <v>38.6</v>
      </c>
      <c r="F13">
        <v>0</v>
      </c>
      <c r="G13">
        <v>0</v>
      </c>
    </row>
    <row r="14" spans="1:7" ht="15" x14ac:dyDescent="0.25">
      <c r="A14" s="173" t="s">
        <v>69</v>
      </c>
    </row>
    <row r="15" spans="1:7" ht="15" x14ac:dyDescent="0.25">
      <c r="A15" s="173" t="s">
        <v>74</v>
      </c>
      <c r="B15">
        <v>459.3</v>
      </c>
      <c r="C15">
        <v>467.6</v>
      </c>
      <c r="D15">
        <v>93.2</v>
      </c>
      <c r="E15">
        <v>136.30000000000001</v>
      </c>
      <c r="F15">
        <v>0</v>
      </c>
      <c r="G15">
        <v>0</v>
      </c>
    </row>
    <row r="16" spans="1:7" ht="15" x14ac:dyDescent="0.25">
      <c r="A16" s="173" t="s">
        <v>69</v>
      </c>
    </row>
    <row r="17" spans="1:7" ht="15" x14ac:dyDescent="0.25">
      <c r="A17" s="173" t="s">
        <v>75</v>
      </c>
      <c r="B17">
        <v>127.1</v>
      </c>
      <c r="C17">
        <v>141</v>
      </c>
      <c r="D17">
        <v>0</v>
      </c>
      <c r="E17">
        <v>42.7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76</v>
      </c>
      <c r="B19">
        <v>0</v>
      </c>
      <c r="C19">
        <v>267.60000000000002</v>
      </c>
      <c r="D19">
        <v>0</v>
      </c>
      <c r="E19">
        <v>1.2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77</v>
      </c>
      <c r="B21">
        <v>1173.2</v>
      </c>
      <c r="C21">
        <v>1175.3</v>
      </c>
      <c r="D21">
        <v>283.39999999999998</v>
      </c>
      <c r="E21">
        <v>349.2</v>
      </c>
      <c r="F21">
        <v>0</v>
      </c>
      <c r="G21">
        <v>0</v>
      </c>
    </row>
    <row r="22" spans="1:7" ht="15" x14ac:dyDescent="0.25">
      <c r="A22" s="173" t="s">
        <v>79</v>
      </c>
      <c r="B22">
        <v>1</v>
      </c>
      <c r="C22">
        <v>0.5</v>
      </c>
      <c r="D22">
        <v>0</v>
      </c>
      <c r="E22">
        <v>0</v>
      </c>
      <c r="F22">
        <v>0</v>
      </c>
      <c r="G22">
        <v>0</v>
      </c>
    </row>
    <row r="23" spans="1:7" ht="15" x14ac:dyDescent="0.25">
      <c r="A23" s="173" t="s">
        <v>80</v>
      </c>
      <c r="B23">
        <v>11.1</v>
      </c>
      <c r="C23">
        <v>61.8</v>
      </c>
      <c r="D23">
        <v>0</v>
      </c>
      <c r="E23">
        <v>0</v>
      </c>
      <c r="F23">
        <v>0</v>
      </c>
      <c r="G23">
        <v>0</v>
      </c>
    </row>
    <row r="24" spans="1:7" ht="15" x14ac:dyDescent="0.25">
      <c r="A24" s="173" t="s">
        <v>81</v>
      </c>
      <c r="B24">
        <v>340.4</v>
      </c>
      <c r="C24">
        <v>307.2</v>
      </c>
      <c r="D24">
        <v>32.9</v>
      </c>
      <c r="E24">
        <v>58.5</v>
      </c>
      <c r="F24">
        <v>0</v>
      </c>
      <c r="G24">
        <v>0</v>
      </c>
    </row>
    <row r="25" spans="1:7" ht="15" x14ac:dyDescent="0.25">
      <c r="A25" s="173" t="s">
        <v>82</v>
      </c>
      <c r="B25">
        <v>3.5</v>
      </c>
      <c r="C25">
        <v>0</v>
      </c>
      <c r="D25">
        <v>0</v>
      </c>
      <c r="E25">
        <v>0</v>
      </c>
      <c r="F25">
        <v>0</v>
      </c>
      <c r="G25">
        <v>0</v>
      </c>
    </row>
    <row r="26" spans="1:7" ht="15" x14ac:dyDescent="0.25">
      <c r="A26" s="173" t="s">
        <v>83</v>
      </c>
      <c r="B26">
        <v>642.5</v>
      </c>
      <c r="C26">
        <v>675</v>
      </c>
      <c r="D26">
        <v>190.5</v>
      </c>
      <c r="E26">
        <v>205.7</v>
      </c>
      <c r="F26">
        <v>0</v>
      </c>
      <c r="G26">
        <v>0</v>
      </c>
    </row>
    <row r="27" spans="1:7" ht="15" x14ac:dyDescent="0.25">
      <c r="A27" s="173" t="s">
        <v>85</v>
      </c>
      <c r="B27">
        <v>22</v>
      </c>
      <c r="C27">
        <v>0</v>
      </c>
      <c r="D27">
        <v>0.2</v>
      </c>
      <c r="E27">
        <v>0</v>
      </c>
      <c r="F27">
        <v>0</v>
      </c>
      <c r="G27">
        <v>0</v>
      </c>
    </row>
    <row r="28" spans="1:7" ht="15" x14ac:dyDescent="0.25">
      <c r="A28" s="173" t="s">
        <v>86</v>
      </c>
      <c r="B28">
        <v>67</v>
      </c>
      <c r="C28">
        <v>36.799999999999997</v>
      </c>
      <c r="D28">
        <v>57.1</v>
      </c>
      <c r="E28">
        <v>83</v>
      </c>
      <c r="F28">
        <v>0</v>
      </c>
      <c r="G28">
        <v>0</v>
      </c>
    </row>
    <row r="29" spans="1:7" ht="15" x14ac:dyDescent="0.25">
      <c r="A29" s="173" t="s">
        <v>87</v>
      </c>
      <c r="B29">
        <v>0</v>
      </c>
      <c r="C29">
        <v>40</v>
      </c>
      <c r="D29">
        <v>0</v>
      </c>
      <c r="E29">
        <v>0</v>
      </c>
      <c r="F29">
        <v>0</v>
      </c>
      <c r="G29">
        <v>0</v>
      </c>
    </row>
    <row r="30" spans="1:7" ht="15" x14ac:dyDescent="0.25">
      <c r="A30" s="173" t="s">
        <v>88</v>
      </c>
      <c r="B30">
        <v>85.8</v>
      </c>
      <c r="C30">
        <v>54.1</v>
      </c>
      <c r="D30">
        <v>2.6</v>
      </c>
      <c r="E30">
        <v>2.1</v>
      </c>
      <c r="F30">
        <v>0</v>
      </c>
      <c r="G30">
        <v>0</v>
      </c>
    </row>
    <row r="31" spans="1:7" ht="15" x14ac:dyDescent="0.25">
      <c r="A31" s="173" t="s">
        <v>69</v>
      </c>
    </row>
    <row r="32" spans="1:7" ht="15" x14ac:dyDescent="0.25">
      <c r="A32" s="173" t="s">
        <v>90</v>
      </c>
      <c r="B32">
        <v>309.60000000000002</v>
      </c>
      <c r="C32">
        <v>369.6</v>
      </c>
      <c r="D32">
        <v>47.4</v>
      </c>
      <c r="E32">
        <v>169.4</v>
      </c>
      <c r="F32">
        <v>0</v>
      </c>
      <c r="G32">
        <v>0</v>
      </c>
    </row>
    <row r="33" spans="1:7" ht="15" x14ac:dyDescent="0.25">
      <c r="A33" s="173" t="s">
        <v>92</v>
      </c>
      <c r="B33">
        <v>60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173" t="s">
        <v>96</v>
      </c>
      <c r="B34">
        <v>249.6</v>
      </c>
      <c r="C34">
        <v>369.6</v>
      </c>
      <c r="D34">
        <v>47.4</v>
      </c>
      <c r="E34">
        <v>169.4</v>
      </c>
      <c r="F34">
        <v>0</v>
      </c>
      <c r="G34">
        <v>0</v>
      </c>
    </row>
    <row r="35" spans="1:7" ht="15" x14ac:dyDescent="0.25">
      <c r="A35" s="173" t="s">
        <v>69</v>
      </c>
    </row>
    <row r="36" spans="1:7" ht="15" x14ac:dyDescent="0.25">
      <c r="A36" s="173" t="s">
        <v>98</v>
      </c>
      <c r="B36">
        <v>1693.9</v>
      </c>
      <c r="C36">
        <v>1578.3</v>
      </c>
      <c r="D36">
        <v>470.9</v>
      </c>
      <c r="E36">
        <v>288.3</v>
      </c>
      <c r="F36">
        <v>0</v>
      </c>
      <c r="G36">
        <v>0</v>
      </c>
    </row>
    <row r="37" spans="1:7" ht="15" x14ac:dyDescent="0.25">
      <c r="A37" s="173" t="s">
        <v>99</v>
      </c>
      <c r="B37">
        <v>3.2</v>
      </c>
      <c r="C37">
        <v>4.8</v>
      </c>
      <c r="D37">
        <v>2.2000000000000002</v>
      </c>
      <c r="E37">
        <v>0</v>
      </c>
      <c r="F37">
        <v>0</v>
      </c>
      <c r="G37">
        <v>0</v>
      </c>
    </row>
    <row r="38" spans="1:7" ht="15" x14ac:dyDescent="0.25">
      <c r="A38" s="173" t="s">
        <v>100</v>
      </c>
      <c r="B38">
        <v>0</v>
      </c>
      <c r="C38">
        <v>8.5</v>
      </c>
      <c r="D38">
        <v>5.5</v>
      </c>
      <c r="E38">
        <v>0</v>
      </c>
      <c r="F38">
        <v>0</v>
      </c>
      <c r="G38">
        <v>0</v>
      </c>
    </row>
    <row r="39" spans="1:7" ht="15" x14ac:dyDescent="0.25">
      <c r="A39" s="173" t="s">
        <v>101</v>
      </c>
      <c r="B39">
        <v>80</v>
      </c>
      <c r="C39">
        <v>100</v>
      </c>
      <c r="D39">
        <v>0</v>
      </c>
      <c r="E39">
        <v>0</v>
      </c>
      <c r="F39">
        <v>0</v>
      </c>
      <c r="G39">
        <v>0</v>
      </c>
    </row>
    <row r="40" spans="1:7" ht="15" x14ac:dyDescent="0.25">
      <c r="A40" s="173" t="s">
        <v>102</v>
      </c>
      <c r="B40">
        <v>15</v>
      </c>
      <c r="C40">
        <v>25.5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173" t="s">
        <v>103</v>
      </c>
      <c r="B41">
        <v>5.2</v>
      </c>
      <c r="C41">
        <v>21.3</v>
      </c>
      <c r="D41">
        <v>1.1000000000000001</v>
      </c>
      <c r="E41">
        <v>0.8</v>
      </c>
      <c r="F41">
        <v>0</v>
      </c>
      <c r="G41">
        <v>0</v>
      </c>
    </row>
    <row r="42" spans="1:7" ht="15" x14ac:dyDescent="0.25">
      <c r="A42" s="173" t="s">
        <v>104</v>
      </c>
      <c r="B42">
        <v>45</v>
      </c>
      <c r="C42">
        <v>23</v>
      </c>
      <c r="D42">
        <v>33</v>
      </c>
      <c r="E42">
        <v>0</v>
      </c>
      <c r="F42">
        <v>0</v>
      </c>
      <c r="G42">
        <v>0</v>
      </c>
    </row>
    <row r="43" spans="1:7" ht="15" x14ac:dyDescent="0.25">
      <c r="A43" s="173" t="s">
        <v>105</v>
      </c>
      <c r="B43">
        <v>213.1</v>
      </c>
      <c r="C43">
        <v>92.8</v>
      </c>
      <c r="D43">
        <v>17.7</v>
      </c>
      <c r="E43">
        <v>0</v>
      </c>
      <c r="F43">
        <v>0</v>
      </c>
      <c r="G43">
        <v>0</v>
      </c>
    </row>
    <row r="44" spans="1:7" ht="15" x14ac:dyDescent="0.25">
      <c r="A44" s="173" t="s">
        <v>106</v>
      </c>
      <c r="B44">
        <v>48.8</v>
      </c>
      <c r="C44">
        <v>63.8</v>
      </c>
      <c r="D44">
        <v>18.899999999999999</v>
      </c>
      <c r="E44">
        <v>41.5</v>
      </c>
      <c r="F44">
        <v>0</v>
      </c>
      <c r="G44">
        <v>0</v>
      </c>
    </row>
    <row r="45" spans="1:7" ht="15" x14ac:dyDescent="0.25">
      <c r="A45" s="173" t="s">
        <v>107</v>
      </c>
      <c r="B45">
        <v>32</v>
      </c>
      <c r="C45">
        <v>0</v>
      </c>
      <c r="D45">
        <v>49.6</v>
      </c>
      <c r="E45">
        <v>0</v>
      </c>
      <c r="F45">
        <v>0</v>
      </c>
      <c r="G45">
        <v>0</v>
      </c>
    </row>
    <row r="46" spans="1:7" ht="15" x14ac:dyDescent="0.25">
      <c r="A46" s="173" t="s">
        <v>109</v>
      </c>
      <c r="B46">
        <v>67.599999999999994</v>
      </c>
      <c r="C46">
        <v>33.799999999999997</v>
      </c>
      <c r="D46">
        <v>26</v>
      </c>
      <c r="E46">
        <v>13.8</v>
      </c>
      <c r="F46">
        <v>0</v>
      </c>
      <c r="G46">
        <v>0</v>
      </c>
    </row>
    <row r="47" spans="1:7" ht="15" x14ac:dyDescent="0.25">
      <c r="A47" s="173" t="s">
        <v>111</v>
      </c>
      <c r="B47">
        <v>0</v>
      </c>
      <c r="C47">
        <v>34.5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173" t="s">
        <v>112</v>
      </c>
      <c r="B48">
        <v>130</v>
      </c>
      <c r="C48">
        <v>127.5</v>
      </c>
      <c r="D48">
        <v>24.3</v>
      </c>
      <c r="E48">
        <v>14.8</v>
      </c>
      <c r="F48">
        <v>0</v>
      </c>
      <c r="G48">
        <v>0</v>
      </c>
    </row>
    <row r="49" spans="1:7" ht="15" x14ac:dyDescent="0.25">
      <c r="A49" s="173" t="s">
        <v>113</v>
      </c>
      <c r="B49">
        <v>22</v>
      </c>
      <c r="C49">
        <v>22</v>
      </c>
      <c r="D49">
        <v>22.9</v>
      </c>
      <c r="E49">
        <v>22.8</v>
      </c>
      <c r="F49">
        <v>0</v>
      </c>
      <c r="G49">
        <v>0</v>
      </c>
    </row>
    <row r="50" spans="1:7" ht="15" x14ac:dyDescent="0.25">
      <c r="A50" s="173" t="s">
        <v>114</v>
      </c>
      <c r="B50">
        <v>6.6</v>
      </c>
      <c r="C50">
        <v>12.7</v>
      </c>
      <c r="D50">
        <v>2.2999999999999998</v>
      </c>
      <c r="E50">
        <v>4.9000000000000004</v>
      </c>
      <c r="F50">
        <v>0</v>
      </c>
      <c r="G50">
        <v>0</v>
      </c>
    </row>
    <row r="51" spans="1:7" ht="15" x14ac:dyDescent="0.25">
      <c r="A51" s="173" t="s">
        <v>115</v>
      </c>
      <c r="B51">
        <v>840</v>
      </c>
      <c r="C51">
        <v>858.1</v>
      </c>
      <c r="D51">
        <v>184.5</v>
      </c>
      <c r="E51">
        <v>143.1</v>
      </c>
      <c r="F51">
        <v>0</v>
      </c>
      <c r="G51">
        <v>0</v>
      </c>
    </row>
    <row r="52" spans="1:7" ht="15" x14ac:dyDescent="0.25">
      <c r="A52" s="173" t="s">
        <v>117</v>
      </c>
      <c r="B52">
        <v>1.5</v>
      </c>
      <c r="C52">
        <v>3.9</v>
      </c>
      <c r="D52">
        <v>23.3</v>
      </c>
      <c r="E52">
        <v>32</v>
      </c>
      <c r="F52">
        <v>0</v>
      </c>
      <c r="G52">
        <v>0</v>
      </c>
    </row>
    <row r="53" spans="1:7" ht="15" x14ac:dyDescent="0.25">
      <c r="A53" s="173" t="s">
        <v>118</v>
      </c>
      <c r="B53">
        <v>65.3</v>
      </c>
      <c r="C53">
        <v>44.2</v>
      </c>
      <c r="D53">
        <v>21</v>
      </c>
      <c r="E53">
        <v>0</v>
      </c>
      <c r="F53">
        <v>0</v>
      </c>
      <c r="G53">
        <v>0</v>
      </c>
    </row>
    <row r="54" spans="1:7" ht="15" x14ac:dyDescent="0.25">
      <c r="A54" s="173" t="s">
        <v>119</v>
      </c>
      <c r="B54">
        <v>41</v>
      </c>
      <c r="C54">
        <v>79.8</v>
      </c>
      <c r="D54">
        <v>0</v>
      </c>
      <c r="E54">
        <v>0</v>
      </c>
      <c r="F54">
        <v>0</v>
      </c>
      <c r="G54">
        <v>0</v>
      </c>
    </row>
    <row r="55" spans="1:7" ht="15" x14ac:dyDescent="0.25">
      <c r="A55" s="173" t="s">
        <v>120</v>
      </c>
      <c r="B55">
        <v>60</v>
      </c>
      <c r="C55">
        <v>16</v>
      </c>
      <c r="D55">
        <v>19.100000000000001</v>
      </c>
      <c r="E55">
        <v>14.7</v>
      </c>
      <c r="F55">
        <v>0</v>
      </c>
      <c r="G55">
        <v>0</v>
      </c>
    </row>
    <row r="56" spans="1:7" ht="15" x14ac:dyDescent="0.25">
      <c r="A56" s="173" t="s">
        <v>121</v>
      </c>
      <c r="B56">
        <v>17.8</v>
      </c>
      <c r="C56">
        <v>6.1</v>
      </c>
      <c r="D56">
        <v>19.600000000000001</v>
      </c>
      <c r="E56">
        <v>0</v>
      </c>
      <c r="F56">
        <v>0</v>
      </c>
      <c r="G56">
        <v>0</v>
      </c>
    </row>
    <row r="57" spans="1:7" ht="15" x14ac:dyDescent="0.25">
      <c r="A57" s="173" t="s">
        <v>65</v>
      </c>
      <c r="B57" t="s">
        <v>66</v>
      </c>
      <c r="C57" t="s">
        <v>67</v>
      </c>
      <c r="D57" t="s">
        <v>66</v>
      </c>
      <c r="E57" t="s">
        <v>66</v>
      </c>
      <c r="F57" t="s">
        <v>66</v>
      </c>
      <c r="G57" t="s">
        <v>68</v>
      </c>
    </row>
    <row r="58" spans="1:7" ht="15" x14ac:dyDescent="0.25">
      <c r="A58" s="173" t="s">
        <v>123</v>
      </c>
      <c r="B58">
        <v>3793.1</v>
      </c>
      <c r="C58">
        <v>3999.4</v>
      </c>
      <c r="D58">
        <v>918.5</v>
      </c>
      <c r="E58">
        <v>1025.7</v>
      </c>
      <c r="F58">
        <v>0</v>
      </c>
      <c r="G58">
        <v>0</v>
      </c>
    </row>
    <row r="59" spans="1:7" ht="15" x14ac:dyDescent="0.25">
      <c r="A59" s="173" t="s">
        <v>124</v>
      </c>
      <c r="B59">
        <v>561.9</v>
      </c>
      <c r="C59">
        <v>1148.7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173" t="s">
        <v>65</v>
      </c>
      <c r="B60" t="s">
        <v>66</v>
      </c>
      <c r="C60" t="s">
        <v>67</v>
      </c>
      <c r="D60" t="s">
        <v>66</v>
      </c>
      <c r="E60" t="s">
        <v>66</v>
      </c>
      <c r="F60" t="s">
        <v>66</v>
      </c>
      <c r="G60" t="s">
        <v>68</v>
      </c>
    </row>
    <row r="61" spans="1:7" ht="15" x14ac:dyDescent="0.25">
      <c r="A61" s="173" t="s">
        <v>125</v>
      </c>
      <c r="B61">
        <v>4355</v>
      </c>
      <c r="C61">
        <v>5148.1000000000004</v>
      </c>
      <c r="D61">
        <v>918.5</v>
      </c>
      <c r="E61">
        <v>1025.7</v>
      </c>
      <c r="F61">
        <v>0</v>
      </c>
      <c r="G61">
        <v>0</v>
      </c>
    </row>
    <row r="62" spans="1:7" ht="15" x14ac:dyDescent="0.25">
      <c r="A62" s="173" t="s">
        <v>126</v>
      </c>
      <c r="B62" t="s">
        <v>45</v>
      </c>
      <c r="C62" t="s">
        <v>45</v>
      </c>
      <c r="D62">
        <v>0</v>
      </c>
      <c r="E62">
        <v>0</v>
      </c>
      <c r="F62" t="s">
        <v>45</v>
      </c>
      <c r="G62" t="s">
        <v>45</v>
      </c>
    </row>
    <row r="63" spans="1:7" ht="15" x14ac:dyDescent="0.25">
      <c r="A63" s="173" t="s">
        <v>127</v>
      </c>
      <c r="B63">
        <v>0</v>
      </c>
      <c r="C63">
        <v>0</v>
      </c>
      <c r="D63" t="s">
        <v>45</v>
      </c>
      <c r="E63" t="s">
        <v>45</v>
      </c>
      <c r="F63">
        <v>0</v>
      </c>
      <c r="G63">
        <v>0</v>
      </c>
    </row>
    <row r="64" spans="1:7" ht="15" x14ac:dyDescent="0.25">
      <c r="A64" s="173" t="s">
        <v>65</v>
      </c>
      <c r="B64" t="s">
        <v>66</v>
      </c>
      <c r="C64" t="s">
        <v>67</v>
      </c>
      <c r="D64" t="s">
        <v>66</v>
      </c>
      <c r="E64" t="s">
        <v>66</v>
      </c>
      <c r="F64" t="s">
        <v>66</v>
      </c>
      <c r="G64" t="s">
        <v>68</v>
      </c>
    </row>
  </sheetData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6DB153-930E-4F88-BD72-7A3C5BC659E2}">
  <dimension ref="A1:G64"/>
  <sheetViews>
    <sheetView topLeftCell="A10" workbookViewId="0">
      <selection activeCell="D1" sqref="D1:E2"/>
    </sheetView>
  </sheetViews>
  <sheetFormatPr defaultRowHeight="13.2" x14ac:dyDescent="0.25"/>
  <cols>
    <col min="1" max="1" width="25.5546875" customWidth="1"/>
    <col min="2" max="2" width="11.44140625" customWidth="1"/>
    <col min="3" max="3" width="11.88671875" customWidth="1"/>
    <col min="4" max="4" width="11.6640625" customWidth="1"/>
    <col min="5" max="5" width="12.332031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402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20</v>
      </c>
      <c r="C12">
        <v>17.600000000000001</v>
      </c>
      <c r="D12">
        <v>23.7</v>
      </c>
      <c r="E12">
        <v>19.5</v>
      </c>
      <c r="F12">
        <v>0</v>
      </c>
      <c r="G12">
        <v>0</v>
      </c>
    </row>
    <row r="13" spans="1:7" ht="15" x14ac:dyDescent="0.25">
      <c r="A13" s="173" t="s">
        <v>71</v>
      </c>
      <c r="B13">
        <v>20</v>
      </c>
      <c r="C13">
        <v>17.600000000000001</v>
      </c>
      <c r="D13">
        <v>23.7</v>
      </c>
      <c r="E13">
        <v>19.5</v>
      </c>
      <c r="F13">
        <v>0</v>
      </c>
      <c r="G13">
        <v>0</v>
      </c>
    </row>
    <row r="14" spans="1:7" ht="15" x14ac:dyDescent="0.25">
      <c r="A14" s="173" t="s">
        <v>69</v>
      </c>
    </row>
    <row r="15" spans="1:7" ht="15" x14ac:dyDescent="0.25">
      <c r="A15" s="173" t="s">
        <v>74</v>
      </c>
      <c r="B15">
        <v>295.39999999999998</v>
      </c>
      <c r="C15">
        <v>461.8</v>
      </c>
      <c r="D15">
        <v>93.2</v>
      </c>
      <c r="E15">
        <v>69.099999999999994</v>
      </c>
      <c r="F15">
        <v>0</v>
      </c>
      <c r="G15">
        <v>0</v>
      </c>
    </row>
    <row r="16" spans="1:7" ht="15" x14ac:dyDescent="0.25">
      <c r="A16" s="173" t="s">
        <v>69</v>
      </c>
    </row>
    <row r="17" spans="1:7" ht="15" x14ac:dyDescent="0.25">
      <c r="A17" s="173" t="s">
        <v>75</v>
      </c>
      <c r="B17">
        <v>127.1</v>
      </c>
      <c r="C17">
        <v>140.69999999999999</v>
      </c>
      <c r="D17">
        <v>0</v>
      </c>
      <c r="E17">
        <v>42.7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76</v>
      </c>
      <c r="B19">
        <v>0</v>
      </c>
      <c r="C19">
        <v>265.8</v>
      </c>
      <c r="D19">
        <v>0</v>
      </c>
      <c r="E19">
        <v>0.7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77</v>
      </c>
      <c r="B21">
        <v>1247.3</v>
      </c>
      <c r="C21">
        <v>1428.2</v>
      </c>
      <c r="D21">
        <v>93.5</v>
      </c>
      <c r="E21">
        <v>99.7</v>
      </c>
      <c r="F21">
        <v>0</v>
      </c>
      <c r="G21">
        <v>0</v>
      </c>
    </row>
    <row r="22" spans="1:7" ht="15" x14ac:dyDescent="0.25">
      <c r="A22" s="173" t="s">
        <v>79</v>
      </c>
      <c r="B22">
        <v>1</v>
      </c>
      <c r="C22">
        <v>0.5</v>
      </c>
      <c r="D22">
        <v>0</v>
      </c>
      <c r="E22">
        <v>0</v>
      </c>
      <c r="F22">
        <v>0</v>
      </c>
      <c r="G22">
        <v>0</v>
      </c>
    </row>
    <row r="23" spans="1:7" ht="15" x14ac:dyDescent="0.25">
      <c r="A23" s="173" t="s">
        <v>80</v>
      </c>
      <c r="B23">
        <v>11.1</v>
      </c>
      <c r="C23">
        <v>61.8</v>
      </c>
      <c r="D23">
        <v>0</v>
      </c>
      <c r="E23">
        <v>0</v>
      </c>
      <c r="F23">
        <v>0</v>
      </c>
      <c r="G23">
        <v>0</v>
      </c>
    </row>
    <row r="24" spans="1:7" ht="15" x14ac:dyDescent="0.25">
      <c r="A24" s="173" t="s">
        <v>81</v>
      </c>
      <c r="B24">
        <v>257.3</v>
      </c>
      <c r="C24">
        <v>344.7</v>
      </c>
      <c r="D24">
        <v>32.9</v>
      </c>
      <c r="E24">
        <v>22.1</v>
      </c>
      <c r="F24">
        <v>0</v>
      </c>
      <c r="G24">
        <v>0</v>
      </c>
    </row>
    <row r="25" spans="1:7" ht="15" x14ac:dyDescent="0.25">
      <c r="A25" s="173" t="s">
        <v>82</v>
      </c>
      <c r="B25">
        <v>3.5</v>
      </c>
      <c r="C25">
        <v>0</v>
      </c>
      <c r="D25">
        <v>0</v>
      </c>
      <c r="E25">
        <v>0</v>
      </c>
      <c r="F25">
        <v>0</v>
      </c>
      <c r="G25">
        <v>0</v>
      </c>
    </row>
    <row r="26" spans="1:7" ht="15" x14ac:dyDescent="0.25">
      <c r="A26" s="173" t="s">
        <v>83</v>
      </c>
      <c r="B26">
        <v>746.4</v>
      </c>
      <c r="C26">
        <v>837</v>
      </c>
      <c r="D26">
        <v>57.9</v>
      </c>
      <c r="E26">
        <v>51.1</v>
      </c>
      <c r="F26">
        <v>0</v>
      </c>
      <c r="G26">
        <v>0</v>
      </c>
    </row>
    <row r="27" spans="1:7" ht="15" x14ac:dyDescent="0.25">
      <c r="A27" s="173" t="s">
        <v>85</v>
      </c>
      <c r="B27">
        <v>22</v>
      </c>
      <c r="C27">
        <v>0</v>
      </c>
      <c r="D27">
        <v>0.2</v>
      </c>
      <c r="E27">
        <v>0</v>
      </c>
      <c r="F27">
        <v>0</v>
      </c>
      <c r="G27">
        <v>0</v>
      </c>
    </row>
    <row r="28" spans="1:7" ht="15" x14ac:dyDescent="0.25">
      <c r="A28" s="173" t="s">
        <v>86</v>
      </c>
      <c r="B28">
        <v>121.9</v>
      </c>
      <c r="C28">
        <v>90.2</v>
      </c>
      <c r="D28">
        <v>0.3</v>
      </c>
      <c r="E28">
        <v>24.5</v>
      </c>
      <c r="F28">
        <v>0</v>
      </c>
      <c r="G28">
        <v>0</v>
      </c>
    </row>
    <row r="29" spans="1:7" ht="15" x14ac:dyDescent="0.25">
      <c r="A29" s="173" t="s">
        <v>87</v>
      </c>
      <c r="B29">
        <v>0</v>
      </c>
      <c r="C29">
        <v>40</v>
      </c>
      <c r="D29">
        <v>0</v>
      </c>
      <c r="E29">
        <v>0</v>
      </c>
      <c r="F29">
        <v>0</v>
      </c>
      <c r="G29">
        <v>0</v>
      </c>
    </row>
    <row r="30" spans="1:7" ht="15" x14ac:dyDescent="0.25">
      <c r="A30" s="173" t="s">
        <v>88</v>
      </c>
      <c r="B30">
        <v>84.2</v>
      </c>
      <c r="C30">
        <v>54.1</v>
      </c>
      <c r="D30">
        <v>2.2999999999999998</v>
      </c>
      <c r="E30">
        <v>2.1</v>
      </c>
      <c r="F30">
        <v>0</v>
      </c>
      <c r="G30">
        <v>0</v>
      </c>
    </row>
    <row r="31" spans="1:7" ht="15" x14ac:dyDescent="0.25">
      <c r="A31" s="173" t="s">
        <v>69</v>
      </c>
    </row>
    <row r="32" spans="1:7" ht="15" x14ac:dyDescent="0.25">
      <c r="A32" s="173" t="s">
        <v>90</v>
      </c>
      <c r="B32">
        <v>346.2</v>
      </c>
      <c r="C32">
        <v>374</v>
      </c>
      <c r="D32">
        <v>34.6</v>
      </c>
      <c r="E32">
        <v>88.4</v>
      </c>
      <c r="F32">
        <v>0</v>
      </c>
      <c r="G32">
        <v>0</v>
      </c>
    </row>
    <row r="33" spans="1:7" ht="15" x14ac:dyDescent="0.25">
      <c r="A33" s="173" t="s">
        <v>92</v>
      </c>
      <c r="B33">
        <v>60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173" t="s">
        <v>96</v>
      </c>
      <c r="B34">
        <v>286.2</v>
      </c>
      <c r="C34">
        <v>374</v>
      </c>
      <c r="D34">
        <v>34.6</v>
      </c>
      <c r="E34">
        <v>88.4</v>
      </c>
      <c r="F34">
        <v>0</v>
      </c>
      <c r="G34">
        <v>0</v>
      </c>
    </row>
    <row r="35" spans="1:7" ht="15" x14ac:dyDescent="0.25">
      <c r="A35" s="173" t="s">
        <v>69</v>
      </c>
    </row>
    <row r="36" spans="1:7" ht="15" x14ac:dyDescent="0.25">
      <c r="A36" s="173" t="s">
        <v>98</v>
      </c>
      <c r="B36">
        <v>1615.6</v>
      </c>
      <c r="C36">
        <v>1638.6</v>
      </c>
      <c r="D36">
        <v>337.2</v>
      </c>
      <c r="E36">
        <v>114.9</v>
      </c>
      <c r="F36">
        <v>0</v>
      </c>
      <c r="G36">
        <v>0</v>
      </c>
    </row>
    <row r="37" spans="1:7" ht="15" x14ac:dyDescent="0.25">
      <c r="A37" s="173" t="s">
        <v>99</v>
      </c>
      <c r="B37">
        <v>3.2</v>
      </c>
      <c r="C37">
        <v>4.8</v>
      </c>
      <c r="D37">
        <v>2.2000000000000002</v>
      </c>
      <c r="E37">
        <v>0</v>
      </c>
      <c r="F37">
        <v>0</v>
      </c>
      <c r="G37">
        <v>0</v>
      </c>
    </row>
    <row r="38" spans="1:7" ht="15" x14ac:dyDescent="0.25">
      <c r="A38" s="173" t="s">
        <v>100</v>
      </c>
      <c r="B38">
        <v>5</v>
      </c>
      <c r="C38">
        <v>8.5</v>
      </c>
      <c r="D38">
        <v>0</v>
      </c>
      <c r="E38">
        <v>0</v>
      </c>
      <c r="F38">
        <v>0</v>
      </c>
      <c r="G38">
        <v>0</v>
      </c>
    </row>
    <row r="39" spans="1:7" ht="15" x14ac:dyDescent="0.25">
      <c r="A39" s="173" t="s">
        <v>101</v>
      </c>
      <c r="B39">
        <v>78</v>
      </c>
      <c r="C39">
        <v>100</v>
      </c>
      <c r="D39">
        <v>0</v>
      </c>
      <c r="E39">
        <v>0</v>
      </c>
      <c r="F39">
        <v>0</v>
      </c>
      <c r="G39">
        <v>0</v>
      </c>
    </row>
    <row r="40" spans="1:7" ht="15" x14ac:dyDescent="0.25">
      <c r="A40" s="173" t="s">
        <v>102</v>
      </c>
      <c r="B40">
        <v>15</v>
      </c>
      <c r="C40">
        <v>25.5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173" t="s">
        <v>103</v>
      </c>
      <c r="B41">
        <v>5.5</v>
      </c>
      <c r="C41">
        <v>22</v>
      </c>
      <c r="D41">
        <v>0.7</v>
      </c>
      <c r="E41">
        <v>0.2</v>
      </c>
      <c r="F41">
        <v>0</v>
      </c>
      <c r="G41">
        <v>0</v>
      </c>
    </row>
    <row r="42" spans="1:7" ht="15" x14ac:dyDescent="0.25">
      <c r="A42" s="173" t="s">
        <v>104</v>
      </c>
      <c r="B42">
        <v>45</v>
      </c>
      <c r="C42">
        <v>23</v>
      </c>
      <c r="D42">
        <v>33</v>
      </c>
      <c r="E42">
        <v>0</v>
      </c>
      <c r="F42">
        <v>0</v>
      </c>
      <c r="G42">
        <v>0</v>
      </c>
    </row>
    <row r="43" spans="1:7" ht="15" x14ac:dyDescent="0.25">
      <c r="A43" s="173" t="s">
        <v>105</v>
      </c>
      <c r="B43">
        <v>230.1</v>
      </c>
      <c r="C43">
        <v>92.8</v>
      </c>
      <c r="D43">
        <v>0</v>
      </c>
      <c r="E43">
        <v>0</v>
      </c>
      <c r="F43">
        <v>0</v>
      </c>
      <c r="G43">
        <v>0</v>
      </c>
    </row>
    <row r="44" spans="1:7" ht="15" x14ac:dyDescent="0.25">
      <c r="A44" s="173" t="s">
        <v>106</v>
      </c>
      <c r="B44">
        <v>48.8</v>
      </c>
      <c r="C44">
        <v>63.8</v>
      </c>
      <c r="D44">
        <v>18.899999999999999</v>
      </c>
      <c r="E44">
        <v>26.4</v>
      </c>
      <c r="F44">
        <v>0</v>
      </c>
      <c r="G44">
        <v>0</v>
      </c>
    </row>
    <row r="45" spans="1:7" ht="15" x14ac:dyDescent="0.25">
      <c r="A45" s="173" t="s">
        <v>107</v>
      </c>
      <c r="B45">
        <v>2</v>
      </c>
      <c r="C45">
        <v>0</v>
      </c>
      <c r="D45">
        <v>49.6</v>
      </c>
      <c r="E45">
        <v>0</v>
      </c>
      <c r="F45">
        <v>0</v>
      </c>
      <c r="G45">
        <v>0</v>
      </c>
    </row>
    <row r="46" spans="1:7" ht="15" x14ac:dyDescent="0.25">
      <c r="A46" s="173" t="s">
        <v>109</v>
      </c>
      <c r="B46">
        <v>67.599999999999994</v>
      </c>
      <c r="C46">
        <v>37.299999999999997</v>
      </c>
      <c r="D46">
        <v>0</v>
      </c>
      <c r="E46">
        <v>13.7</v>
      </c>
      <c r="F46">
        <v>0</v>
      </c>
      <c r="G46">
        <v>0</v>
      </c>
    </row>
    <row r="47" spans="1:7" ht="15" x14ac:dyDescent="0.25">
      <c r="A47" s="173" t="s">
        <v>111</v>
      </c>
      <c r="B47">
        <v>0</v>
      </c>
      <c r="C47">
        <v>34.5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173" t="s">
        <v>112</v>
      </c>
      <c r="B48">
        <v>131</v>
      </c>
      <c r="C48">
        <v>141.5</v>
      </c>
      <c r="D48">
        <v>16.3</v>
      </c>
      <c r="E48">
        <v>0</v>
      </c>
      <c r="F48">
        <v>0</v>
      </c>
      <c r="G48">
        <v>0</v>
      </c>
    </row>
    <row r="49" spans="1:7" ht="15" x14ac:dyDescent="0.25">
      <c r="A49" s="173" t="s">
        <v>113</v>
      </c>
      <c r="B49">
        <v>44</v>
      </c>
      <c r="C49">
        <v>44</v>
      </c>
      <c r="D49">
        <v>0</v>
      </c>
      <c r="E49">
        <v>0</v>
      </c>
      <c r="F49">
        <v>0</v>
      </c>
      <c r="G49">
        <v>0</v>
      </c>
    </row>
    <row r="50" spans="1:7" ht="15" x14ac:dyDescent="0.25">
      <c r="A50" s="173" t="s">
        <v>114</v>
      </c>
      <c r="B50">
        <v>6.8</v>
      </c>
      <c r="C50">
        <v>12.7</v>
      </c>
      <c r="D50">
        <v>2.2999999999999998</v>
      </c>
      <c r="E50">
        <v>4.9000000000000004</v>
      </c>
      <c r="F50">
        <v>0</v>
      </c>
      <c r="G50">
        <v>0</v>
      </c>
    </row>
    <row r="51" spans="1:7" ht="15" x14ac:dyDescent="0.25">
      <c r="A51" s="173" t="s">
        <v>115</v>
      </c>
      <c r="B51">
        <v>717.4</v>
      </c>
      <c r="C51">
        <v>876.2</v>
      </c>
      <c r="D51">
        <v>143.1</v>
      </c>
      <c r="E51">
        <v>30.4</v>
      </c>
      <c r="F51">
        <v>0</v>
      </c>
      <c r="G51">
        <v>0</v>
      </c>
    </row>
    <row r="52" spans="1:7" ht="15" x14ac:dyDescent="0.25">
      <c r="A52" s="173" t="s">
        <v>117</v>
      </c>
      <c r="B52">
        <v>1.5</v>
      </c>
      <c r="C52">
        <v>3.4</v>
      </c>
      <c r="D52">
        <v>23.3</v>
      </c>
      <c r="E52">
        <v>32</v>
      </c>
      <c r="F52">
        <v>0</v>
      </c>
      <c r="G52">
        <v>0</v>
      </c>
    </row>
    <row r="53" spans="1:7" ht="15" x14ac:dyDescent="0.25">
      <c r="A53" s="173" t="s">
        <v>118</v>
      </c>
      <c r="B53">
        <v>65.3</v>
      </c>
      <c r="C53">
        <v>44.2</v>
      </c>
      <c r="D53">
        <v>21</v>
      </c>
      <c r="E53">
        <v>0</v>
      </c>
      <c r="F53">
        <v>0</v>
      </c>
      <c r="G53">
        <v>0</v>
      </c>
    </row>
    <row r="54" spans="1:7" ht="15" x14ac:dyDescent="0.25">
      <c r="A54" s="173" t="s">
        <v>119</v>
      </c>
      <c r="B54">
        <v>41</v>
      </c>
      <c r="C54">
        <v>78.8</v>
      </c>
      <c r="D54">
        <v>0</v>
      </c>
      <c r="E54">
        <v>0</v>
      </c>
      <c r="F54">
        <v>0</v>
      </c>
      <c r="G54">
        <v>0</v>
      </c>
    </row>
    <row r="55" spans="1:7" ht="15" x14ac:dyDescent="0.25">
      <c r="A55" s="173" t="s">
        <v>120</v>
      </c>
      <c r="B55">
        <v>90.6</v>
      </c>
      <c r="C55">
        <v>19.5</v>
      </c>
      <c r="D55">
        <v>7.2</v>
      </c>
      <c r="E55">
        <v>7.4</v>
      </c>
      <c r="F55">
        <v>0</v>
      </c>
      <c r="G55">
        <v>0</v>
      </c>
    </row>
    <row r="56" spans="1:7" ht="15" x14ac:dyDescent="0.25">
      <c r="A56" s="173" t="s">
        <v>121</v>
      </c>
      <c r="B56">
        <v>17.8</v>
      </c>
      <c r="C56">
        <v>6.1</v>
      </c>
      <c r="D56">
        <v>19.600000000000001</v>
      </c>
      <c r="E56">
        <v>0</v>
      </c>
      <c r="F56">
        <v>0</v>
      </c>
      <c r="G56">
        <v>0</v>
      </c>
    </row>
    <row r="57" spans="1:7" ht="15" x14ac:dyDescent="0.25">
      <c r="A57" s="173" t="s">
        <v>65</v>
      </c>
      <c r="B57" t="s">
        <v>66</v>
      </c>
      <c r="C57" t="s">
        <v>67</v>
      </c>
      <c r="D57" t="s">
        <v>66</v>
      </c>
      <c r="E57" t="s">
        <v>66</v>
      </c>
      <c r="F57" t="s">
        <v>66</v>
      </c>
      <c r="G57" t="s">
        <v>68</v>
      </c>
    </row>
    <row r="58" spans="1:7" ht="15" x14ac:dyDescent="0.25">
      <c r="A58" s="173" t="s">
        <v>123</v>
      </c>
      <c r="B58">
        <v>3651.5</v>
      </c>
      <c r="C58">
        <v>4326.7</v>
      </c>
      <c r="D58">
        <v>582.20000000000005</v>
      </c>
      <c r="E58">
        <v>434.9</v>
      </c>
      <c r="F58">
        <v>0</v>
      </c>
      <c r="G58">
        <v>0</v>
      </c>
    </row>
    <row r="59" spans="1:7" ht="15" x14ac:dyDescent="0.25">
      <c r="A59" s="173" t="s">
        <v>124</v>
      </c>
      <c r="B59">
        <v>562.1</v>
      </c>
      <c r="C59">
        <v>1038.0999999999999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173" t="s">
        <v>65</v>
      </c>
      <c r="B60" t="s">
        <v>66</v>
      </c>
      <c r="C60" t="s">
        <v>67</v>
      </c>
      <c r="D60" t="s">
        <v>66</v>
      </c>
      <c r="E60" t="s">
        <v>66</v>
      </c>
      <c r="F60" t="s">
        <v>66</v>
      </c>
      <c r="G60" t="s">
        <v>68</v>
      </c>
    </row>
    <row r="61" spans="1:7" ht="15" x14ac:dyDescent="0.25">
      <c r="A61" s="173" t="s">
        <v>125</v>
      </c>
      <c r="B61">
        <v>4213.6000000000004</v>
      </c>
      <c r="C61">
        <v>5364.7</v>
      </c>
      <c r="D61">
        <v>582.20000000000005</v>
      </c>
      <c r="E61">
        <v>434.9</v>
      </c>
      <c r="F61">
        <v>0</v>
      </c>
      <c r="G61">
        <v>0</v>
      </c>
    </row>
    <row r="62" spans="1:7" ht="15" x14ac:dyDescent="0.25">
      <c r="A62" s="173" t="s">
        <v>126</v>
      </c>
      <c r="B62" t="s">
        <v>45</v>
      </c>
      <c r="C62" t="s">
        <v>45</v>
      </c>
      <c r="D62">
        <v>0</v>
      </c>
      <c r="E62">
        <v>0</v>
      </c>
      <c r="F62" t="s">
        <v>45</v>
      </c>
      <c r="G62" t="s">
        <v>45</v>
      </c>
    </row>
    <row r="63" spans="1:7" ht="15" x14ac:dyDescent="0.25">
      <c r="A63" s="173" t="s">
        <v>127</v>
      </c>
      <c r="B63">
        <v>0</v>
      </c>
      <c r="C63">
        <v>0</v>
      </c>
      <c r="D63" t="s">
        <v>45</v>
      </c>
      <c r="E63" t="s">
        <v>45</v>
      </c>
      <c r="F63">
        <v>0</v>
      </c>
      <c r="G63">
        <v>0</v>
      </c>
    </row>
    <row r="64" spans="1:7" ht="15" x14ac:dyDescent="0.25">
      <c r="A64" s="173" t="s">
        <v>65</v>
      </c>
      <c r="B64" t="s">
        <v>66</v>
      </c>
      <c r="C64" t="s">
        <v>67</v>
      </c>
      <c r="D64" t="s">
        <v>66</v>
      </c>
      <c r="E64" t="s">
        <v>66</v>
      </c>
      <c r="F64" t="s">
        <v>66</v>
      </c>
      <c r="G64" t="s">
        <v>68</v>
      </c>
    </row>
  </sheetData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D31AA-CECE-4CD0-81D7-3AA02276B788}">
  <dimension ref="A1:G67"/>
  <sheetViews>
    <sheetView topLeftCell="A10" workbookViewId="0">
      <selection activeCell="B35" sqref="B35"/>
    </sheetView>
  </sheetViews>
  <sheetFormatPr defaultRowHeight="13.2" x14ac:dyDescent="0.25"/>
  <cols>
    <col min="1" max="1" width="34.5546875" customWidth="1"/>
    <col min="2" max="2" width="16.33203125" customWidth="1"/>
    <col min="3" max="3" width="13.88671875" customWidth="1"/>
    <col min="4" max="4" width="12.5546875" customWidth="1"/>
    <col min="5" max="5" width="13.109375" customWidth="1"/>
    <col min="6" max="6" width="11.44140625" customWidth="1"/>
    <col min="7" max="7" width="12.8867187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403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20</v>
      </c>
      <c r="C12">
        <v>37.6</v>
      </c>
      <c r="D12">
        <v>23.7</v>
      </c>
      <c r="E12">
        <v>0</v>
      </c>
      <c r="F12">
        <v>0</v>
      </c>
      <c r="G12">
        <v>0</v>
      </c>
    </row>
    <row r="13" spans="1:7" ht="15" x14ac:dyDescent="0.25">
      <c r="A13" s="271" t="s">
        <v>71</v>
      </c>
      <c r="B13">
        <v>20</v>
      </c>
      <c r="C13">
        <v>37.6</v>
      </c>
      <c r="D13">
        <v>23.7</v>
      </c>
      <c r="E13">
        <v>0</v>
      </c>
      <c r="F13">
        <v>0</v>
      </c>
      <c r="G13">
        <v>0</v>
      </c>
    </row>
    <row r="14" spans="1:7" ht="15" x14ac:dyDescent="0.25">
      <c r="A14" s="271" t="s">
        <v>69</v>
      </c>
    </row>
    <row r="15" spans="1:7" ht="15" x14ac:dyDescent="0.25">
      <c r="A15" s="271" t="s">
        <v>279</v>
      </c>
      <c r="B15">
        <v>50</v>
      </c>
      <c r="C15">
        <v>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271" t="s">
        <v>280</v>
      </c>
      <c r="B16">
        <v>50</v>
      </c>
      <c r="C16">
        <v>0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271" t="s">
        <v>69</v>
      </c>
    </row>
    <row r="18" spans="1:7" ht="15" x14ac:dyDescent="0.25">
      <c r="A18" s="271" t="s">
        <v>74</v>
      </c>
      <c r="B18">
        <v>326.2</v>
      </c>
      <c r="C18">
        <v>400.9</v>
      </c>
      <c r="D18">
        <v>34.700000000000003</v>
      </c>
      <c r="E18">
        <v>34.9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75</v>
      </c>
      <c r="B20">
        <v>127.1</v>
      </c>
      <c r="C20">
        <v>181.4</v>
      </c>
      <c r="D20">
        <v>0</v>
      </c>
      <c r="E20">
        <v>0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76</v>
      </c>
      <c r="B22">
        <v>0</v>
      </c>
      <c r="C22">
        <v>266.5</v>
      </c>
      <c r="D22">
        <v>0</v>
      </c>
      <c r="E22">
        <v>0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77</v>
      </c>
      <c r="B24">
        <v>1233</v>
      </c>
      <c r="C24">
        <v>1447.3</v>
      </c>
      <c r="D24">
        <v>90.8</v>
      </c>
      <c r="E24">
        <v>41.1</v>
      </c>
      <c r="F24">
        <v>0</v>
      </c>
      <c r="G24">
        <v>0</v>
      </c>
    </row>
    <row r="25" spans="1:7" ht="15" x14ac:dyDescent="0.25">
      <c r="A25" s="271" t="s">
        <v>79</v>
      </c>
      <c r="B25">
        <v>1</v>
      </c>
      <c r="C25">
        <v>0.3</v>
      </c>
      <c r="D25">
        <v>0</v>
      </c>
      <c r="E25">
        <v>0</v>
      </c>
      <c r="F25">
        <v>0</v>
      </c>
      <c r="G25">
        <v>0</v>
      </c>
    </row>
    <row r="26" spans="1:7" ht="15" x14ac:dyDescent="0.25">
      <c r="A26" s="271" t="s">
        <v>80</v>
      </c>
      <c r="B26">
        <v>11.1</v>
      </c>
      <c r="C26">
        <v>61.8</v>
      </c>
      <c r="D26">
        <v>0</v>
      </c>
      <c r="E26">
        <v>0</v>
      </c>
      <c r="F26">
        <v>0</v>
      </c>
      <c r="G26">
        <v>0</v>
      </c>
    </row>
    <row r="27" spans="1:7" ht="15" x14ac:dyDescent="0.25">
      <c r="A27" s="271" t="s">
        <v>81</v>
      </c>
      <c r="B27">
        <v>240.3</v>
      </c>
      <c r="C27">
        <v>364.7</v>
      </c>
      <c r="D27">
        <v>32.9</v>
      </c>
      <c r="E27">
        <v>0</v>
      </c>
      <c r="F27">
        <v>0</v>
      </c>
      <c r="G27">
        <v>0</v>
      </c>
    </row>
    <row r="28" spans="1:7" ht="15" x14ac:dyDescent="0.25">
      <c r="A28" s="271" t="s">
        <v>82</v>
      </c>
      <c r="B28">
        <v>3.5</v>
      </c>
      <c r="C28">
        <v>0</v>
      </c>
      <c r="D28">
        <v>0</v>
      </c>
      <c r="E28">
        <v>0</v>
      </c>
      <c r="F28">
        <v>0</v>
      </c>
      <c r="G28">
        <v>0</v>
      </c>
    </row>
    <row r="29" spans="1:7" ht="15" x14ac:dyDescent="0.25">
      <c r="A29" s="271" t="s">
        <v>83</v>
      </c>
      <c r="B29">
        <v>746.4</v>
      </c>
      <c r="C29">
        <v>869</v>
      </c>
      <c r="D29">
        <v>57.9</v>
      </c>
      <c r="E29">
        <v>16.600000000000001</v>
      </c>
      <c r="F29">
        <v>0</v>
      </c>
      <c r="G29">
        <v>0</v>
      </c>
    </row>
    <row r="30" spans="1:7" ht="15" x14ac:dyDescent="0.25">
      <c r="A30" s="271" t="s">
        <v>85</v>
      </c>
      <c r="B30">
        <v>22.2</v>
      </c>
      <c r="C30">
        <v>0</v>
      </c>
      <c r="D30">
        <v>0</v>
      </c>
      <c r="E30">
        <v>0</v>
      </c>
      <c r="F30">
        <v>0</v>
      </c>
      <c r="G30">
        <v>0</v>
      </c>
    </row>
    <row r="31" spans="1:7" ht="15" x14ac:dyDescent="0.25">
      <c r="A31" s="271" t="s">
        <v>86</v>
      </c>
      <c r="B31">
        <v>122.2</v>
      </c>
      <c r="C31">
        <v>56.2</v>
      </c>
      <c r="D31">
        <v>0</v>
      </c>
      <c r="E31">
        <v>24.5</v>
      </c>
      <c r="F31">
        <v>0</v>
      </c>
      <c r="G31">
        <v>0</v>
      </c>
    </row>
    <row r="32" spans="1:7" ht="15" x14ac:dyDescent="0.25">
      <c r="A32" s="271" t="s">
        <v>87</v>
      </c>
      <c r="B32">
        <v>0</v>
      </c>
      <c r="C32">
        <v>40</v>
      </c>
      <c r="D32">
        <v>0</v>
      </c>
      <c r="E32">
        <v>0</v>
      </c>
      <c r="F32">
        <v>0</v>
      </c>
      <c r="G32">
        <v>0</v>
      </c>
    </row>
    <row r="33" spans="1:7" ht="15" x14ac:dyDescent="0.25">
      <c r="A33" s="271" t="s">
        <v>88</v>
      </c>
      <c r="B33">
        <v>86.4</v>
      </c>
      <c r="C33">
        <v>55.4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271" t="s">
        <v>69</v>
      </c>
    </row>
    <row r="35" spans="1:7" ht="15" x14ac:dyDescent="0.25">
      <c r="A35" s="271" t="s">
        <v>90</v>
      </c>
      <c r="B35">
        <v>346.2</v>
      </c>
      <c r="C35">
        <v>450</v>
      </c>
      <c r="D35">
        <v>0</v>
      </c>
      <c r="E35">
        <v>11</v>
      </c>
      <c r="F35">
        <v>0</v>
      </c>
      <c r="G35">
        <v>0</v>
      </c>
    </row>
    <row r="36" spans="1:7" ht="15" x14ac:dyDescent="0.25">
      <c r="A36" s="271" t="s">
        <v>92</v>
      </c>
      <c r="B36">
        <v>60</v>
      </c>
      <c r="C36">
        <v>0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271" t="s">
        <v>96</v>
      </c>
      <c r="B37">
        <v>286.2</v>
      </c>
      <c r="C37">
        <v>450</v>
      </c>
      <c r="D37">
        <v>0</v>
      </c>
      <c r="E37">
        <v>11</v>
      </c>
      <c r="F37">
        <v>0</v>
      </c>
      <c r="G37">
        <v>0</v>
      </c>
    </row>
    <row r="38" spans="1:7" ht="15" x14ac:dyDescent="0.25">
      <c r="A38" s="271" t="s">
        <v>69</v>
      </c>
    </row>
    <row r="39" spans="1:7" ht="15" x14ac:dyDescent="0.25">
      <c r="A39" s="271" t="s">
        <v>98</v>
      </c>
      <c r="B39">
        <v>1626.1</v>
      </c>
      <c r="C39">
        <v>1626.5</v>
      </c>
      <c r="D39">
        <v>62.9</v>
      </c>
      <c r="E39">
        <v>49.3</v>
      </c>
      <c r="F39">
        <v>0</v>
      </c>
      <c r="G39">
        <v>0</v>
      </c>
    </row>
    <row r="40" spans="1:7" ht="15" x14ac:dyDescent="0.25">
      <c r="A40" s="271" t="s">
        <v>99</v>
      </c>
      <c r="B40">
        <v>6.9</v>
      </c>
      <c r="C40">
        <v>4.8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271" t="s">
        <v>100</v>
      </c>
      <c r="B41">
        <v>5</v>
      </c>
      <c r="C41">
        <v>8.5</v>
      </c>
      <c r="D41">
        <v>0</v>
      </c>
      <c r="E41">
        <v>0</v>
      </c>
      <c r="F41">
        <v>0</v>
      </c>
      <c r="G41">
        <v>0</v>
      </c>
    </row>
    <row r="42" spans="1:7" ht="15" x14ac:dyDescent="0.25">
      <c r="A42" s="271" t="s">
        <v>101</v>
      </c>
      <c r="B42">
        <v>0</v>
      </c>
      <c r="C42">
        <v>100</v>
      </c>
      <c r="D42">
        <v>0</v>
      </c>
      <c r="E42">
        <v>0</v>
      </c>
      <c r="F42">
        <v>0</v>
      </c>
      <c r="G42">
        <v>0</v>
      </c>
    </row>
    <row r="43" spans="1:7" ht="15" x14ac:dyDescent="0.25">
      <c r="A43" s="271" t="s">
        <v>102</v>
      </c>
      <c r="B43">
        <v>15</v>
      </c>
      <c r="C43">
        <v>25.5</v>
      </c>
      <c r="D43">
        <v>0</v>
      </c>
      <c r="E43">
        <v>0</v>
      </c>
      <c r="F43">
        <v>0</v>
      </c>
      <c r="G43">
        <v>0</v>
      </c>
    </row>
    <row r="44" spans="1:7" ht="15" x14ac:dyDescent="0.25">
      <c r="A44" s="271" t="s">
        <v>103</v>
      </c>
      <c r="B44">
        <v>6.1</v>
      </c>
      <c r="C44">
        <v>22.2</v>
      </c>
      <c r="D44">
        <v>0.2</v>
      </c>
      <c r="E44">
        <v>0</v>
      </c>
      <c r="F44">
        <v>0</v>
      </c>
      <c r="G44">
        <v>0</v>
      </c>
    </row>
    <row r="45" spans="1:7" ht="15" x14ac:dyDescent="0.25">
      <c r="A45" s="271" t="s">
        <v>104</v>
      </c>
      <c r="B45">
        <v>30</v>
      </c>
      <c r="C45">
        <v>23</v>
      </c>
      <c r="D45">
        <v>0</v>
      </c>
      <c r="E45">
        <v>0</v>
      </c>
      <c r="F45">
        <v>0</v>
      </c>
      <c r="G45">
        <v>0</v>
      </c>
    </row>
    <row r="46" spans="1:7" ht="15" x14ac:dyDescent="0.25">
      <c r="A46" s="271" t="s">
        <v>105</v>
      </c>
      <c r="B46">
        <v>231.2</v>
      </c>
      <c r="C46">
        <v>90.3</v>
      </c>
      <c r="D46">
        <v>0</v>
      </c>
      <c r="E46">
        <v>0</v>
      </c>
      <c r="F46">
        <v>0</v>
      </c>
      <c r="G46">
        <v>0</v>
      </c>
    </row>
    <row r="47" spans="1:7" ht="15" x14ac:dyDescent="0.25">
      <c r="A47" s="271" t="s">
        <v>106</v>
      </c>
      <c r="B47">
        <v>48.8</v>
      </c>
      <c r="C47">
        <v>49.2</v>
      </c>
      <c r="D47">
        <v>0</v>
      </c>
      <c r="E47">
        <v>26.4</v>
      </c>
      <c r="F47">
        <v>0</v>
      </c>
      <c r="G47">
        <v>0</v>
      </c>
    </row>
    <row r="48" spans="1:7" ht="15" x14ac:dyDescent="0.25">
      <c r="A48" s="271" t="s">
        <v>107</v>
      </c>
      <c r="B48">
        <v>2</v>
      </c>
      <c r="C48">
        <v>0</v>
      </c>
      <c r="D48">
        <v>0</v>
      </c>
      <c r="E48">
        <v>0</v>
      </c>
      <c r="F48">
        <v>0</v>
      </c>
      <c r="G48">
        <v>0</v>
      </c>
    </row>
    <row r="49" spans="1:7" ht="15" x14ac:dyDescent="0.25">
      <c r="A49" s="271" t="s">
        <v>109</v>
      </c>
      <c r="B49">
        <v>84.5</v>
      </c>
      <c r="C49">
        <v>52.9</v>
      </c>
      <c r="D49">
        <v>0</v>
      </c>
      <c r="E49">
        <v>0</v>
      </c>
      <c r="F49">
        <v>0</v>
      </c>
      <c r="G49">
        <v>0</v>
      </c>
    </row>
    <row r="50" spans="1:7" ht="15" x14ac:dyDescent="0.25">
      <c r="A50" s="271" t="s">
        <v>111</v>
      </c>
      <c r="B50">
        <v>0</v>
      </c>
      <c r="C50">
        <v>34.5</v>
      </c>
      <c r="D50">
        <v>0</v>
      </c>
      <c r="E50">
        <v>0</v>
      </c>
      <c r="F50">
        <v>0</v>
      </c>
      <c r="G50">
        <v>0</v>
      </c>
    </row>
    <row r="51" spans="1:7" ht="15" x14ac:dyDescent="0.25">
      <c r="A51" s="271" t="s">
        <v>112</v>
      </c>
      <c r="B51">
        <v>126</v>
      </c>
      <c r="C51">
        <v>133.5</v>
      </c>
      <c r="D51">
        <v>0</v>
      </c>
      <c r="E51">
        <v>0</v>
      </c>
      <c r="F51">
        <v>0</v>
      </c>
      <c r="G51">
        <v>0</v>
      </c>
    </row>
    <row r="52" spans="1:7" ht="15" x14ac:dyDescent="0.25">
      <c r="A52" s="271" t="s">
        <v>113</v>
      </c>
      <c r="B52">
        <v>44</v>
      </c>
      <c r="C52">
        <v>44</v>
      </c>
      <c r="D52">
        <v>0</v>
      </c>
      <c r="E52">
        <v>0</v>
      </c>
      <c r="F52">
        <v>0</v>
      </c>
      <c r="G52">
        <v>0</v>
      </c>
    </row>
    <row r="53" spans="1:7" ht="15" x14ac:dyDescent="0.25">
      <c r="A53" s="271" t="s">
        <v>114</v>
      </c>
      <c r="B53">
        <v>8.5</v>
      </c>
      <c r="C53">
        <v>17.7</v>
      </c>
      <c r="D53">
        <v>0</v>
      </c>
      <c r="E53">
        <v>0</v>
      </c>
      <c r="F53">
        <v>0</v>
      </c>
      <c r="G53">
        <v>0</v>
      </c>
    </row>
    <row r="54" spans="1:7" ht="15" x14ac:dyDescent="0.25">
      <c r="A54" s="271" t="s">
        <v>115</v>
      </c>
      <c r="B54">
        <v>739</v>
      </c>
      <c r="C54">
        <v>834.1</v>
      </c>
      <c r="D54">
        <v>62.7</v>
      </c>
      <c r="E54">
        <v>22.9</v>
      </c>
      <c r="F54">
        <v>0</v>
      </c>
      <c r="G54">
        <v>0</v>
      </c>
    </row>
    <row r="55" spans="1:7" ht="15" x14ac:dyDescent="0.25">
      <c r="A55" s="271" t="s">
        <v>117</v>
      </c>
      <c r="B55">
        <v>23</v>
      </c>
      <c r="C55">
        <v>33.4</v>
      </c>
      <c r="D55">
        <v>0</v>
      </c>
      <c r="E55">
        <v>0</v>
      </c>
      <c r="F55">
        <v>0</v>
      </c>
      <c r="G55">
        <v>0</v>
      </c>
    </row>
    <row r="56" spans="1:7" ht="15" x14ac:dyDescent="0.25">
      <c r="A56" s="271" t="s">
        <v>118</v>
      </c>
      <c r="B56">
        <v>87.8</v>
      </c>
      <c r="C56">
        <v>44.2</v>
      </c>
      <c r="D56">
        <v>0</v>
      </c>
      <c r="E56">
        <v>0</v>
      </c>
      <c r="F56">
        <v>0</v>
      </c>
      <c r="G56">
        <v>0</v>
      </c>
    </row>
    <row r="57" spans="1:7" ht="15" x14ac:dyDescent="0.25">
      <c r="A57" s="271" t="s">
        <v>119</v>
      </c>
      <c r="B57">
        <v>41</v>
      </c>
      <c r="C57">
        <v>78.8</v>
      </c>
      <c r="D57">
        <v>0</v>
      </c>
      <c r="E57">
        <v>0</v>
      </c>
      <c r="F57">
        <v>0</v>
      </c>
      <c r="G57">
        <v>0</v>
      </c>
    </row>
    <row r="58" spans="1:7" ht="15" x14ac:dyDescent="0.25">
      <c r="A58" s="271" t="s">
        <v>120</v>
      </c>
      <c r="B58">
        <v>97.6</v>
      </c>
      <c r="C58">
        <v>23.8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271" t="s">
        <v>121</v>
      </c>
      <c r="B59">
        <v>29.8</v>
      </c>
      <c r="C59">
        <v>6.1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271" t="s">
        <v>65</v>
      </c>
      <c r="B60" t="s">
        <v>66</v>
      </c>
      <c r="C60" t="s">
        <v>67</v>
      </c>
      <c r="D60" t="s">
        <v>66</v>
      </c>
      <c r="E60" t="s">
        <v>66</v>
      </c>
      <c r="F60" t="s">
        <v>66</v>
      </c>
      <c r="G60" t="s">
        <v>68</v>
      </c>
    </row>
    <row r="61" spans="1:7" ht="15" x14ac:dyDescent="0.25">
      <c r="A61" s="271" t="s">
        <v>123</v>
      </c>
      <c r="B61">
        <v>3728.5</v>
      </c>
      <c r="C61">
        <v>4410.1000000000004</v>
      </c>
      <c r="D61">
        <v>212</v>
      </c>
      <c r="E61">
        <v>136.30000000000001</v>
      </c>
      <c r="F61">
        <v>0</v>
      </c>
      <c r="G61">
        <v>0</v>
      </c>
    </row>
    <row r="62" spans="1:7" ht="15" x14ac:dyDescent="0.25">
      <c r="A62" s="271" t="s">
        <v>124</v>
      </c>
      <c r="B62">
        <v>618.29999999999995</v>
      </c>
      <c r="C62">
        <v>966.1</v>
      </c>
      <c r="D62">
        <v>0</v>
      </c>
      <c r="E62">
        <v>0</v>
      </c>
      <c r="F62">
        <v>0</v>
      </c>
      <c r="G62">
        <v>0</v>
      </c>
    </row>
    <row r="63" spans="1:7" ht="15" x14ac:dyDescent="0.25">
      <c r="A63" s="271" t="s">
        <v>65</v>
      </c>
      <c r="B63" t="s">
        <v>66</v>
      </c>
      <c r="C63" t="s">
        <v>67</v>
      </c>
      <c r="D63" t="s">
        <v>66</v>
      </c>
      <c r="E63" t="s">
        <v>66</v>
      </c>
      <c r="F63" t="s">
        <v>66</v>
      </c>
      <c r="G63" t="s">
        <v>68</v>
      </c>
    </row>
    <row r="64" spans="1:7" ht="15" x14ac:dyDescent="0.25">
      <c r="A64" s="271" t="s">
        <v>125</v>
      </c>
      <c r="B64">
        <v>4346.8</v>
      </c>
      <c r="C64">
        <v>5376.2</v>
      </c>
      <c r="D64">
        <v>212</v>
      </c>
      <c r="E64">
        <v>136.30000000000001</v>
      </c>
      <c r="F64">
        <v>0</v>
      </c>
      <c r="G64">
        <v>0</v>
      </c>
    </row>
    <row r="65" spans="1:7" ht="15" x14ac:dyDescent="0.25">
      <c r="A65" s="271" t="s">
        <v>126</v>
      </c>
      <c r="B65" t="s">
        <v>45</v>
      </c>
      <c r="C65" t="s">
        <v>45</v>
      </c>
      <c r="D65">
        <v>0</v>
      </c>
      <c r="E65">
        <v>0</v>
      </c>
      <c r="F65" t="s">
        <v>45</v>
      </c>
      <c r="G65" t="s">
        <v>45</v>
      </c>
    </row>
    <row r="66" spans="1:7" ht="15" x14ac:dyDescent="0.25">
      <c r="A66" s="271" t="s">
        <v>127</v>
      </c>
      <c r="B66">
        <v>0</v>
      </c>
      <c r="C66">
        <v>63.9</v>
      </c>
      <c r="D66" t="s">
        <v>45</v>
      </c>
      <c r="E66" t="s">
        <v>45</v>
      </c>
      <c r="F66">
        <v>0</v>
      </c>
      <c r="G66">
        <v>0</v>
      </c>
    </row>
    <row r="67" spans="1:7" ht="15" x14ac:dyDescent="0.25">
      <c r="A67" s="271" t="s">
        <v>65</v>
      </c>
      <c r="B67" t="s">
        <v>66</v>
      </c>
      <c r="C67" t="s">
        <v>67</v>
      </c>
      <c r="D67" t="s">
        <v>66</v>
      </c>
      <c r="E67" t="s">
        <v>66</v>
      </c>
      <c r="F67" t="s">
        <v>66</v>
      </c>
      <c r="G67" t="s">
        <v>68</v>
      </c>
    </row>
  </sheetData>
  <pageMargins left="0.7" right="0.7" top="0.75" bottom="0.75" header="0.3" footer="0.3"/>
  <pageSetup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17004-58A8-4F39-B990-B08D678FEFB5}">
  <dimension ref="A1:G87"/>
  <sheetViews>
    <sheetView topLeftCell="A2" workbookViewId="0">
      <selection activeCell="D84" sqref="D84"/>
    </sheetView>
  </sheetViews>
  <sheetFormatPr defaultRowHeight="13.2" x14ac:dyDescent="0.25"/>
  <cols>
    <col min="1" max="1" width="25.6640625" customWidth="1"/>
    <col min="2" max="2" width="22.6640625" customWidth="1"/>
    <col min="3" max="3" width="15.6640625" customWidth="1"/>
    <col min="4" max="4" width="17.33203125" customWidth="1"/>
    <col min="5" max="5" width="13" customWidth="1"/>
    <col min="6" max="6" width="13.33203125" customWidth="1"/>
    <col min="7" max="7" width="11.8867187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404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163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21.5</v>
      </c>
      <c r="C12">
        <v>37.6</v>
      </c>
      <c r="D12">
        <v>292.2</v>
      </c>
      <c r="E12">
        <v>687.3</v>
      </c>
      <c r="F12">
        <v>20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71</v>
      </c>
      <c r="B15">
        <v>21.5</v>
      </c>
      <c r="C15">
        <v>37.6</v>
      </c>
      <c r="D15">
        <v>263.39999999999998</v>
      </c>
      <c r="E15">
        <v>579.29999999999995</v>
      </c>
      <c r="F15">
        <v>20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0</v>
      </c>
      <c r="E16">
        <v>57.6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69</v>
      </c>
    </row>
    <row r="19" spans="1:7" ht="15" x14ac:dyDescent="0.25">
      <c r="A19" s="271" t="s">
        <v>74</v>
      </c>
      <c r="B19">
        <v>0.1</v>
      </c>
      <c r="C19">
        <v>63.9</v>
      </c>
      <c r="D19">
        <v>2353</v>
      </c>
      <c r="E19">
        <v>2430.9</v>
      </c>
      <c r="F19">
        <v>332.7</v>
      </c>
      <c r="G19">
        <v>0</v>
      </c>
    </row>
    <row r="20" spans="1:7" ht="15" x14ac:dyDescent="0.25">
      <c r="A20" s="271" t="s">
        <v>69</v>
      </c>
    </row>
    <row r="21" spans="1:7" ht="15" x14ac:dyDescent="0.25">
      <c r="A21" s="271" t="s">
        <v>75</v>
      </c>
      <c r="B21">
        <v>33</v>
      </c>
      <c r="C21">
        <v>46</v>
      </c>
      <c r="D21">
        <v>922.5</v>
      </c>
      <c r="E21">
        <v>1145.0999999999999</v>
      </c>
      <c r="F21">
        <v>54.2</v>
      </c>
      <c r="G21">
        <v>0</v>
      </c>
    </row>
    <row r="22" spans="1:7" ht="15" x14ac:dyDescent="0.25">
      <c r="A22" s="271" t="s">
        <v>69</v>
      </c>
    </row>
    <row r="23" spans="1:7" ht="15" x14ac:dyDescent="0.25">
      <c r="A23" s="271" t="s">
        <v>76</v>
      </c>
      <c r="B23">
        <v>0</v>
      </c>
      <c r="C23">
        <v>70.5</v>
      </c>
      <c r="D23">
        <v>847.9</v>
      </c>
      <c r="E23">
        <v>3149.6</v>
      </c>
      <c r="F23">
        <v>0</v>
      </c>
      <c r="G23">
        <v>0</v>
      </c>
    </row>
    <row r="24" spans="1:7" ht="15" x14ac:dyDescent="0.25">
      <c r="A24" s="271" t="s">
        <v>69</v>
      </c>
    </row>
    <row r="25" spans="1:7" ht="15" x14ac:dyDescent="0.25">
      <c r="A25" s="271" t="s">
        <v>77</v>
      </c>
      <c r="B25">
        <v>230.2</v>
      </c>
      <c r="C25">
        <v>452.5</v>
      </c>
      <c r="D25">
        <v>4866.6000000000004</v>
      </c>
      <c r="E25">
        <v>8155.2</v>
      </c>
      <c r="F25">
        <v>1068</v>
      </c>
      <c r="G25">
        <v>0</v>
      </c>
    </row>
    <row r="26" spans="1:7" ht="15" x14ac:dyDescent="0.25">
      <c r="A26" s="271" t="s">
        <v>167</v>
      </c>
      <c r="B26">
        <v>0</v>
      </c>
      <c r="C26">
        <v>0</v>
      </c>
      <c r="D26">
        <v>0</v>
      </c>
      <c r="E26">
        <v>225.8</v>
      </c>
      <c r="F26">
        <v>0</v>
      </c>
      <c r="G26">
        <v>0</v>
      </c>
    </row>
    <row r="27" spans="1:7" ht="15" x14ac:dyDescent="0.25">
      <c r="A27" s="271" t="s">
        <v>78</v>
      </c>
      <c r="B27">
        <v>0</v>
      </c>
      <c r="C27">
        <v>0</v>
      </c>
      <c r="D27">
        <v>10.5</v>
      </c>
      <c r="E27">
        <v>103</v>
      </c>
      <c r="F27">
        <v>0</v>
      </c>
      <c r="G27">
        <v>0</v>
      </c>
    </row>
    <row r="28" spans="1:7" ht="15" x14ac:dyDescent="0.25">
      <c r="A28" s="271" t="s">
        <v>79</v>
      </c>
      <c r="B28">
        <v>0.8</v>
      </c>
      <c r="C28">
        <v>0</v>
      </c>
      <c r="D28">
        <v>2.7</v>
      </c>
      <c r="E28">
        <v>2.5</v>
      </c>
      <c r="F28">
        <v>0</v>
      </c>
      <c r="G28">
        <v>0</v>
      </c>
    </row>
    <row r="29" spans="1:7" ht="15" x14ac:dyDescent="0.25">
      <c r="A29" s="271" t="s">
        <v>80</v>
      </c>
      <c r="B29">
        <v>0</v>
      </c>
      <c r="C29">
        <v>68.3</v>
      </c>
      <c r="D29">
        <v>122.1</v>
      </c>
      <c r="E29">
        <v>941.5</v>
      </c>
      <c r="F29">
        <v>11.1</v>
      </c>
      <c r="G29">
        <v>0</v>
      </c>
    </row>
    <row r="30" spans="1:7" ht="15" x14ac:dyDescent="0.25">
      <c r="A30" s="271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271" t="s">
        <v>81</v>
      </c>
      <c r="B31">
        <v>53</v>
      </c>
      <c r="C31">
        <v>66</v>
      </c>
      <c r="D31">
        <v>1178</v>
      </c>
      <c r="E31">
        <v>1807.7</v>
      </c>
      <c r="F31">
        <v>224.1</v>
      </c>
      <c r="G31">
        <v>0</v>
      </c>
    </row>
    <row r="32" spans="1:7" ht="15" x14ac:dyDescent="0.25">
      <c r="A32" s="271" t="s">
        <v>82</v>
      </c>
      <c r="B32">
        <v>3</v>
      </c>
      <c r="C32">
        <v>0</v>
      </c>
      <c r="D32">
        <v>123.7</v>
      </c>
      <c r="E32">
        <v>305.5</v>
      </c>
      <c r="F32">
        <v>0.5</v>
      </c>
      <c r="G32">
        <v>0</v>
      </c>
    </row>
    <row r="33" spans="1:7" ht="15" x14ac:dyDescent="0.25">
      <c r="A33" s="271" t="s">
        <v>83</v>
      </c>
      <c r="B33">
        <v>152</v>
      </c>
      <c r="C33">
        <v>191</v>
      </c>
      <c r="D33">
        <v>2638.7</v>
      </c>
      <c r="E33">
        <v>2997.1</v>
      </c>
      <c r="F33">
        <v>623</v>
      </c>
      <c r="G33">
        <v>0</v>
      </c>
    </row>
    <row r="34" spans="1:7" ht="15" x14ac:dyDescent="0.25">
      <c r="A34" s="271" t="s">
        <v>84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271" t="s">
        <v>85</v>
      </c>
      <c r="B35">
        <v>2.2000000000000002</v>
      </c>
      <c r="C35">
        <v>0</v>
      </c>
      <c r="D35">
        <v>43.1</v>
      </c>
      <c r="E35">
        <v>84.1</v>
      </c>
      <c r="F35">
        <v>20</v>
      </c>
      <c r="G35">
        <v>0</v>
      </c>
    </row>
    <row r="36" spans="1:7" ht="15" x14ac:dyDescent="0.25">
      <c r="A36" s="271" t="s">
        <v>86</v>
      </c>
      <c r="B36">
        <v>9.6</v>
      </c>
      <c r="C36">
        <v>109.4</v>
      </c>
      <c r="D36">
        <v>548.9</v>
      </c>
      <c r="E36">
        <v>705.7</v>
      </c>
      <c r="F36">
        <v>114.5</v>
      </c>
      <c r="G36">
        <v>0</v>
      </c>
    </row>
    <row r="37" spans="1:7" ht="15" x14ac:dyDescent="0.25">
      <c r="A37" s="271" t="s">
        <v>87</v>
      </c>
      <c r="B37">
        <v>0</v>
      </c>
      <c r="C37">
        <v>0</v>
      </c>
      <c r="D37">
        <v>44</v>
      </c>
      <c r="E37">
        <v>14.4</v>
      </c>
      <c r="F37">
        <v>0</v>
      </c>
      <c r="G37">
        <v>0</v>
      </c>
    </row>
    <row r="38" spans="1:7" ht="15" x14ac:dyDescent="0.25">
      <c r="A38" s="271" t="s">
        <v>88</v>
      </c>
      <c r="B38">
        <v>9.6</v>
      </c>
      <c r="C38">
        <v>17.899999999999999</v>
      </c>
      <c r="D38">
        <v>154.9</v>
      </c>
      <c r="E38">
        <v>502.5</v>
      </c>
      <c r="F38">
        <v>74.8</v>
      </c>
      <c r="G38">
        <v>0</v>
      </c>
    </row>
    <row r="39" spans="1:7" ht="15" x14ac:dyDescent="0.25">
      <c r="A39" s="271" t="s">
        <v>89</v>
      </c>
      <c r="B39">
        <v>0</v>
      </c>
      <c r="C39">
        <v>0</v>
      </c>
      <c r="D39">
        <v>0</v>
      </c>
      <c r="E39">
        <v>347</v>
      </c>
      <c r="F39">
        <v>0</v>
      </c>
      <c r="G39">
        <v>0</v>
      </c>
    </row>
    <row r="40" spans="1:7" ht="15" x14ac:dyDescent="0.25">
      <c r="A40" s="271" t="s">
        <v>69</v>
      </c>
    </row>
    <row r="41" spans="1:7" ht="15" x14ac:dyDescent="0.25">
      <c r="A41" s="271" t="s">
        <v>90</v>
      </c>
      <c r="B41">
        <v>108.2</v>
      </c>
      <c r="C41">
        <v>159</v>
      </c>
      <c r="D41">
        <v>1789.4</v>
      </c>
      <c r="E41">
        <v>1555.5</v>
      </c>
      <c r="F41">
        <v>249</v>
      </c>
      <c r="G41">
        <v>0</v>
      </c>
    </row>
    <row r="42" spans="1:7" ht="15" x14ac:dyDescent="0.25">
      <c r="A42" s="271" t="s">
        <v>91</v>
      </c>
      <c r="B42">
        <v>0</v>
      </c>
      <c r="C42">
        <v>0</v>
      </c>
      <c r="D42">
        <v>33.9</v>
      </c>
      <c r="E42">
        <v>145</v>
      </c>
      <c r="F42">
        <v>0</v>
      </c>
      <c r="G42">
        <v>0</v>
      </c>
    </row>
    <row r="43" spans="1:7" ht="15" x14ac:dyDescent="0.25">
      <c r="A43" s="271" t="s">
        <v>282</v>
      </c>
      <c r="B43">
        <v>0</v>
      </c>
      <c r="C43">
        <v>0</v>
      </c>
      <c r="D43">
        <v>3.7</v>
      </c>
      <c r="E43">
        <v>0</v>
      </c>
      <c r="F43">
        <v>0</v>
      </c>
      <c r="G43">
        <v>0</v>
      </c>
    </row>
    <row r="44" spans="1:7" ht="15" x14ac:dyDescent="0.25">
      <c r="A44" s="271" t="s">
        <v>283</v>
      </c>
      <c r="B44">
        <v>0</v>
      </c>
      <c r="C44">
        <v>0</v>
      </c>
      <c r="D44">
        <v>23</v>
      </c>
      <c r="E44">
        <v>0</v>
      </c>
      <c r="F44">
        <v>0</v>
      </c>
      <c r="G44">
        <v>0</v>
      </c>
    </row>
    <row r="45" spans="1:7" ht="15" x14ac:dyDescent="0.25">
      <c r="A45" s="271" t="s">
        <v>92</v>
      </c>
      <c r="B45">
        <v>0</v>
      </c>
      <c r="C45">
        <v>0</v>
      </c>
      <c r="D45">
        <v>0</v>
      </c>
      <c r="E45">
        <v>0</v>
      </c>
      <c r="F45">
        <v>60</v>
      </c>
      <c r="G45">
        <v>0</v>
      </c>
    </row>
    <row r="46" spans="1:7" ht="15" x14ac:dyDescent="0.25">
      <c r="A46" s="271" t="s">
        <v>175</v>
      </c>
      <c r="B46">
        <v>0</v>
      </c>
      <c r="C46">
        <v>0</v>
      </c>
      <c r="D46">
        <v>29</v>
      </c>
      <c r="E46">
        <v>0</v>
      </c>
      <c r="F46">
        <v>0</v>
      </c>
      <c r="G46">
        <v>0</v>
      </c>
    </row>
    <row r="47" spans="1:7" ht="15" x14ac:dyDescent="0.25">
      <c r="A47" s="271" t="s">
        <v>406</v>
      </c>
      <c r="B47">
        <v>0</v>
      </c>
      <c r="C47">
        <v>0</v>
      </c>
      <c r="D47">
        <v>0</v>
      </c>
      <c r="E47">
        <v>7.7</v>
      </c>
      <c r="F47">
        <v>0</v>
      </c>
      <c r="G47">
        <v>0</v>
      </c>
    </row>
    <row r="48" spans="1:7" ht="15" x14ac:dyDescent="0.25">
      <c r="A48" s="271" t="s">
        <v>93</v>
      </c>
      <c r="B48">
        <v>0</v>
      </c>
      <c r="C48">
        <v>0</v>
      </c>
      <c r="D48">
        <v>0</v>
      </c>
      <c r="E48" t="s">
        <v>94</v>
      </c>
      <c r="F48">
        <v>0</v>
      </c>
      <c r="G48">
        <v>0</v>
      </c>
    </row>
    <row r="49" spans="1:7" ht="15" x14ac:dyDescent="0.25">
      <c r="A49" s="271" t="s">
        <v>95</v>
      </c>
      <c r="B49">
        <v>0</v>
      </c>
      <c r="C49">
        <v>0</v>
      </c>
      <c r="D49">
        <v>13.2</v>
      </c>
      <c r="E49">
        <v>0</v>
      </c>
      <c r="F49">
        <v>0</v>
      </c>
      <c r="G49">
        <v>0</v>
      </c>
    </row>
    <row r="50" spans="1:7" ht="15" x14ac:dyDescent="0.25">
      <c r="A50" s="271" t="s">
        <v>407</v>
      </c>
      <c r="B50">
        <v>0</v>
      </c>
      <c r="C50">
        <v>0</v>
      </c>
      <c r="D50">
        <v>0</v>
      </c>
      <c r="E50">
        <v>8.8000000000000007</v>
      </c>
      <c r="F50">
        <v>0</v>
      </c>
      <c r="G50">
        <v>0</v>
      </c>
    </row>
    <row r="51" spans="1:7" ht="15" x14ac:dyDescent="0.25">
      <c r="A51" s="271" t="s">
        <v>408</v>
      </c>
      <c r="B51">
        <v>0</v>
      </c>
      <c r="C51">
        <v>0</v>
      </c>
      <c r="D51">
        <v>0</v>
      </c>
      <c r="E51">
        <v>34</v>
      </c>
      <c r="F51">
        <v>0</v>
      </c>
      <c r="G51">
        <v>0</v>
      </c>
    </row>
    <row r="52" spans="1:7" ht="15" x14ac:dyDescent="0.25">
      <c r="A52" s="271" t="s">
        <v>96</v>
      </c>
      <c r="B52">
        <v>108.2</v>
      </c>
      <c r="C52">
        <v>159</v>
      </c>
      <c r="D52">
        <v>1664.9</v>
      </c>
      <c r="E52">
        <v>1305.7</v>
      </c>
      <c r="F52">
        <v>189</v>
      </c>
      <c r="G52">
        <v>0</v>
      </c>
    </row>
    <row r="53" spans="1:7" ht="15" x14ac:dyDescent="0.25">
      <c r="A53" s="271" t="s">
        <v>97</v>
      </c>
      <c r="B53">
        <v>0</v>
      </c>
      <c r="C53">
        <v>0</v>
      </c>
      <c r="D53">
        <v>19.3</v>
      </c>
      <c r="E53">
        <v>34.9</v>
      </c>
      <c r="F53">
        <v>0</v>
      </c>
      <c r="G53">
        <v>0</v>
      </c>
    </row>
    <row r="54" spans="1:7" ht="15" x14ac:dyDescent="0.25">
      <c r="A54" s="271" t="s">
        <v>284</v>
      </c>
      <c r="B54">
        <v>0</v>
      </c>
      <c r="C54">
        <v>0</v>
      </c>
      <c r="D54">
        <v>2.2999999999999998</v>
      </c>
      <c r="E54">
        <v>0</v>
      </c>
      <c r="F54">
        <v>0</v>
      </c>
      <c r="G54">
        <v>0</v>
      </c>
    </row>
    <row r="55" spans="1:7" ht="15" x14ac:dyDescent="0.25">
      <c r="A55" s="271" t="s">
        <v>176</v>
      </c>
      <c r="B55">
        <v>0</v>
      </c>
      <c r="C55">
        <v>0</v>
      </c>
      <c r="D55">
        <v>0</v>
      </c>
      <c r="E55">
        <v>19.399999999999999</v>
      </c>
      <c r="F55">
        <v>0</v>
      </c>
      <c r="G55">
        <v>0</v>
      </c>
    </row>
    <row r="56" spans="1:7" ht="15" x14ac:dyDescent="0.25">
      <c r="A56" s="271" t="s">
        <v>69</v>
      </c>
    </row>
    <row r="57" spans="1:7" ht="15" x14ac:dyDescent="0.25">
      <c r="A57" s="271" t="s">
        <v>98</v>
      </c>
      <c r="B57">
        <v>405.9</v>
      </c>
      <c r="C57">
        <v>386.8</v>
      </c>
      <c r="D57">
        <v>7442.2</v>
      </c>
      <c r="E57">
        <v>7223.5</v>
      </c>
      <c r="F57">
        <v>1250.7</v>
      </c>
      <c r="G57">
        <v>0</v>
      </c>
    </row>
    <row r="58" spans="1:7" ht="15" x14ac:dyDescent="0.25">
      <c r="A58" s="271" t="s">
        <v>99</v>
      </c>
      <c r="B58">
        <v>3.7</v>
      </c>
      <c r="C58">
        <v>0</v>
      </c>
      <c r="D58">
        <v>13.7</v>
      </c>
      <c r="E58">
        <v>16.8</v>
      </c>
      <c r="F58">
        <v>3.2</v>
      </c>
      <c r="G58">
        <v>0</v>
      </c>
    </row>
    <row r="59" spans="1:7" ht="15" x14ac:dyDescent="0.25">
      <c r="A59" s="271" t="s">
        <v>100</v>
      </c>
      <c r="B59">
        <v>0</v>
      </c>
      <c r="C59">
        <v>0</v>
      </c>
      <c r="D59">
        <v>13.4</v>
      </c>
      <c r="E59">
        <v>14.2</v>
      </c>
      <c r="F59">
        <v>5</v>
      </c>
      <c r="G59">
        <v>0</v>
      </c>
    </row>
    <row r="60" spans="1:7" ht="15" x14ac:dyDescent="0.25">
      <c r="A60" s="271" t="s">
        <v>101</v>
      </c>
      <c r="B60">
        <v>0</v>
      </c>
      <c r="C60">
        <v>0</v>
      </c>
      <c r="D60">
        <v>95.7</v>
      </c>
      <c r="E60">
        <v>562.20000000000005</v>
      </c>
      <c r="F60">
        <v>0</v>
      </c>
      <c r="G60">
        <v>0</v>
      </c>
    </row>
    <row r="61" spans="1:7" ht="15" x14ac:dyDescent="0.25">
      <c r="A61" s="271" t="s">
        <v>102</v>
      </c>
      <c r="B61">
        <v>0</v>
      </c>
      <c r="C61">
        <v>0</v>
      </c>
      <c r="D61">
        <v>97.1</v>
      </c>
      <c r="E61">
        <v>66.2</v>
      </c>
      <c r="F61">
        <v>15</v>
      </c>
      <c r="G61">
        <v>0</v>
      </c>
    </row>
    <row r="62" spans="1:7" ht="15" x14ac:dyDescent="0.25">
      <c r="A62" s="271" t="s">
        <v>103</v>
      </c>
      <c r="B62">
        <v>6.4</v>
      </c>
      <c r="C62">
        <v>20.100000000000001</v>
      </c>
      <c r="D62">
        <v>66.599999999999994</v>
      </c>
      <c r="E62">
        <v>76.7</v>
      </c>
      <c r="F62">
        <v>0</v>
      </c>
      <c r="G62">
        <v>0</v>
      </c>
    </row>
    <row r="63" spans="1:7" ht="15" x14ac:dyDescent="0.25">
      <c r="A63" s="271" t="s">
        <v>104</v>
      </c>
      <c r="B63">
        <v>0</v>
      </c>
      <c r="C63">
        <v>0</v>
      </c>
      <c r="D63">
        <v>85.4</v>
      </c>
      <c r="E63">
        <v>383</v>
      </c>
      <c r="F63">
        <v>30</v>
      </c>
      <c r="G63">
        <v>0</v>
      </c>
    </row>
    <row r="64" spans="1:7" ht="15" x14ac:dyDescent="0.25">
      <c r="A64" s="271" t="s">
        <v>105</v>
      </c>
      <c r="B64">
        <v>0</v>
      </c>
      <c r="C64">
        <v>13.5</v>
      </c>
      <c r="D64">
        <v>675.4</v>
      </c>
      <c r="E64">
        <v>380.8</v>
      </c>
      <c r="F64">
        <v>225.2</v>
      </c>
      <c r="G64">
        <v>0</v>
      </c>
    </row>
    <row r="65" spans="1:7" ht="15" x14ac:dyDescent="0.25">
      <c r="A65" s="271" t="s">
        <v>106</v>
      </c>
      <c r="B65">
        <v>0</v>
      </c>
      <c r="C65">
        <v>0</v>
      </c>
      <c r="D65">
        <v>272</v>
      </c>
      <c r="E65">
        <v>257.8</v>
      </c>
      <c r="F65">
        <v>48.8</v>
      </c>
      <c r="G65">
        <v>0</v>
      </c>
    </row>
    <row r="66" spans="1:7" ht="15" x14ac:dyDescent="0.25">
      <c r="A66" s="271" t="s">
        <v>107</v>
      </c>
      <c r="B66">
        <v>0</v>
      </c>
      <c r="C66">
        <v>0</v>
      </c>
      <c r="D66">
        <v>155.80000000000001</v>
      </c>
      <c r="E66">
        <v>345.7</v>
      </c>
      <c r="F66">
        <v>0</v>
      </c>
      <c r="G66">
        <v>0</v>
      </c>
    </row>
    <row r="67" spans="1:7" ht="15" x14ac:dyDescent="0.25">
      <c r="A67" s="271" t="s">
        <v>109</v>
      </c>
      <c r="B67">
        <v>0</v>
      </c>
      <c r="C67">
        <v>15.6</v>
      </c>
      <c r="D67">
        <v>524.20000000000005</v>
      </c>
      <c r="E67">
        <v>367.4</v>
      </c>
      <c r="F67">
        <v>84.5</v>
      </c>
      <c r="G67">
        <v>0</v>
      </c>
    </row>
    <row r="68" spans="1:7" ht="15" x14ac:dyDescent="0.25">
      <c r="A68" s="271" t="s">
        <v>110</v>
      </c>
      <c r="B68">
        <v>0</v>
      </c>
      <c r="C68">
        <v>0</v>
      </c>
      <c r="D68">
        <v>32.799999999999997</v>
      </c>
      <c r="E68">
        <v>22.1</v>
      </c>
      <c r="F68">
        <v>0</v>
      </c>
      <c r="G68">
        <v>0</v>
      </c>
    </row>
    <row r="69" spans="1:7" ht="15" x14ac:dyDescent="0.25">
      <c r="A69" s="271" t="s">
        <v>111</v>
      </c>
      <c r="B69">
        <v>0</v>
      </c>
      <c r="C69">
        <v>0</v>
      </c>
      <c r="D69">
        <v>183.3</v>
      </c>
      <c r="E69">
        <v>70.099999999999994</v>
      </c>
      <c r="F69">
        <v>0</v>
      </c>
      <c r="G69">
        <v>0</v>
      </c>
    </row>
    <row r="70" spans="1:7" ht="15" x14ac:dyDescent="0.25">
      <c r="A70" s="271" t="s">
        <v>112</v>
      </c>
      <c r="B70">
        <v>1</v>
      </c>
      <c r="C70">
        <v>1</v>
      </c>
      <c r="D70">
        <v>295.8</v>
      </c>
      <c r="E70">
        <v>283.2</v>
      </c>
      <c r="F70">
        <v>125</v>
      </c>
      <c r="G70">
        <v>0</v>
      </c>
    </row>
    <row r="71" spans="1:7" ht="15" x14ac:dyDescent="0.25">
      <c r="A71" s="271" t="s">
        <v>113</v>
      </c>
      <c r="B71">
        <v>22</v>
      </c>
      <c r="C71">
        <v>0</v>
      </c>
      <c r="D71">
        <v>151.19999999999999</v>
      </c>
      <c r="E71">
        <v>179.4</v>
      </c>
      <c r="F71">
        <v>22</v>
      </c>
      <c r="G71">
        <v>0</v>
      </c>
    </row>
    <row r="72" spans="1:7" ht="15" x14ac:dyDescent="0.25">
      <c r="A72" s="271" t="s">
        <v>114</v>
      </c>
      <c r="B72">
        <v>2</v>
      </c>
      <c r="C72">
        <v>0</v>
      </c>
      <c r="D72">
        <v>44.4</v>
      </c>
      <c r="E72">
        <v>38.200000000000003</v>
      </c>
      <c r="F72">
        <v>6.6</v>
      </c>
      <c r="G72">
        <v>0</v>
      </c>
    </row>
    <row r="73" spans="1:7" ht="15" x14ac:dyDescent="0.25">
      <c r="A73" s="271" t="s">
        <v>115</v>
      </c>
      <c r="B73">
        <v>222.7</v>
      </c>
      <c r="C73">
        <v>282.7</v>
      </c>
      <c r="D73">
        <v>3545.5</v>
      </c>
      <c r="E73">
        <v>3394</v>
      </c>
      <c r="F73">
        <v>530.20000000000005</v>
      </c>
      <c r="G73">
        <v>0</v>
      </c>
    </row>
    <row r="74" spans="1:7" ht="15" x14ac:dyDescent="0.25">
      <c r="A74" s="271" t="s">
        <v>117</v>
      </c>
      <c r="B74">
        <v>23</v>
      </c>
      <c r="C74">
        <v>30</v>
      </c>
      <c r="D74">
        <v>109.6</v>
      </c>
      <c r="E74">
        <v>19.5</v>
      </c>
      <c r="F74">
        <v>0</v>
      </c>
      <c r="G74">
        <v>0</v>
      </c>
    </row>
    <row r="75" spans="1:7" ht="15" x14ac:dyDescent="0.25">
      <c r="A75" s="271" t="s">
        <v>118</v>
      </c>
      <c r="B75">
        <v>22.5</v>
      </c>
      <c r="C75">
        <v>19.8</v>
      </c>
      <c r="D75">
        <v>123.1</v>
      </c>
      <c r="E75">
        <v>130.6</v>
      </c>
      <c r="F75">
        <v>60.6</v>
      </c>
      <c r="G75">
        <v>0</v>
      </c>
    </row>
    <row r="76" spans="1:7" ht="15" x14ac:dyDescent="0.25">
      <c r="A76" s="271" t="s">
        <v>119</v>
      </c>
      <c r="B76">
        <v>0</v>
      </c>
      <c r="C76">
        <v>0</v>
      </c>
      <c r="D76">
        <v>300.89999999999998</v>
      </c>
      <c r="E76">
        <v>163.5</v>
      </c>
      <c r="F76">
        <v>36</v>
      </c>
      <c r="G76">
        <v>0</v>
      </c>
    </row>
    <row r="77" spans="1:7" ht="15" x14ac:dyDescent="0.25">
      <c r="A77" s="271" t="s">
        <v>120</v>
      </c>
      <c r="B77">
        <v>90.7</v>
      </c>
      <c r="C77">
        <v>4.0999999999999996</v>
      </c>
      <c r="D77">
        <v>218</v>
      </c>
      <c r="E77">
        <v>184</v>
      </c>
      <c r="F77">
        <v>53</v>
      </c>
      <c r="G77">
        <v>0</v>
      </c>
    </row>
    <row r="78" spans="1:7" ht="15" x14ac:dyDescent="0.25">
      <c r="A78" s="271" t="s">
        <v>121</v>
      </c>
      <c r="B78">
        <v>12</v>
      </c>
      <c r="C78">
        <v>0</v>
      </c>
      <c r="D78">
        <v>109.6</v>
      </c>
      <c r="E78">
        <v>75.3</v>
      </c>
      <c r="F78">
        <v>5.8</v>
      </c>
      <c r="G78">
        <v>0</v>
      </c>
    </row>
    <row r="79" spans="1:7" ht="15" x14ac:dyDescent="0.25">
      <c r="A79" s="271" t="s">
        <v>122</v>
      </c>
      <c r="B79">
        <v>0</v>
      </c>
      <c r="C79">
        <v>0</v>
      </c>
      <c r="D79">
        <v>328.9</v>
      </c>
      <c r="E79">
        <v>193</v>
      </c>
      <c r="F79">
        <v>0</v>
      </c>
      <c r="G79">
        <v>0</v>
      </c>
    </row>
    <row r="80" spans="1:7" ht="15" x14ac:dyDescent="0.25">
      <c r="A80" s="271" t="s">
        <v>65</v>
      </c>
      <c r="B80" t="s">
        <v>66</v>
      </c>
      <c r="C80" t="s">
        <v>67</v>
      </c>
      <c r="D80" t="s">
        <v>66</v>
      </c>
      <c r="E80" t="s">
        <v>66</v>
      </c>
      <c r="F80" t="s">
        <v>66</v>
      </c>
      <c r="G80" t="s">
        <v>68</v>
      </c>
    </row>
    <row r="81" spans="1:7" ht="15" x14ac:dyDescent="0.25">
      <c r="A81" s="271" t="s">
        <v>123</v>
      </c>
      <c r="B81">
        <v>798.8</v>
      </c>
      <c r="C81">
        <v>1216.2</v>
      </c>
      <c r="D81">
        <v>18513.599999999999</v>
      </c>
      <c r="E81">
        <v>24347.1</v>
      </c>
      <c r="F81">
        <v>2974.7</v>
      </c>
      <c r="G81">
        <v>0</v>
      </c>
    </row>
    <row r="82" spans="1:7" ht="15" x14ac:dyDescent="0.25">
      <c r="A82" s="271" t="s">
        <v>124</v>
      </c>
      <c r="B82">
        <v>107.8</v>
      </c>
      <c r="C82">
        <v>81.900000000000006</v>
      </c>
      <c r="D82">
        <v>16.5</v>
      </c>
      <c r="E82">
        <v>0</v>
      </c>
      <c r="F82">
        <v>392.9</v>
      </c>
      <c r="G82">
        <v>0</v>
      </c>
    </row>
    <row r="83" spans="1:7" ht="15" x14ac:dyDescent="0.25">
      <c r="A83" s="271" t="s">
        <v>65</v>
      </c>
      <c r="B83" t="s">
        <v>66</v>
      </c>
      <c r="C83" t="s">
        <v>67</v>
      </c>
      <c r="D83" t="s">
        <v>66</v>
      </c>
      <c r="E83" t="s">
        <v>66</v>
      </c>
      <c r="F83" t="s">
        <v>66</v>
      </c>
      <c r="G83" t="s">
        <v>68</v>
      </c>
    </row>
    <row r="84" spans="1:7" ht="15" x14ac:dyDescent="0.25">
      <c r="A84" s="271" t="s">
        <v>125</v>
      </c>
      <c r="B84">
        <v>906.6</v>
      </c>
      <c r="C84">
        <v>1298</v>
      </c>
      <c r="D84">
        <v>18530.099999999999</v>
      </c>
      <c r="E84">
        <v>24347.1</v>
      </c>
      <c r="F84">
        <v>3367.6</v>
      </c>
      <c r="G84">
        <v>0</v>
      </c>
    </row>
    <row r="85" spans="1:7" ht="15" x14ac:dyDescent="0.25">
      <c r="A85" s="271" t="s">
        <v>126</v>
      </c>
      <c r="B85" t="s">
        <v>45</v>
      </c>
      <c r="C85" t="s">
        <v>45</v>
      </c>
      <c r="D85">
        <v>0</v>
      </c>
      <c r="E85">
        <v>0</v>
      </c>
      <c r="F85" t="s">
        <v>45</v>
      </c>
      <c r="G85" t="s">
        <v>45</v>
      </c>
    </row>
    <row r="86" spans="1:7" ht="15" x14ac:dyDescent="0.25">
      <c r="A86" s="271" t="s">
        <v>127</v>
      </c>
      <c r="B86">
        <v>0</v>
      </c>
      <c r="C86">
        <v>63.9</v>
      </c>
      <c r="D86" t="s">
        <v>45</v>
      </c>
      <c r="E86" t="s">
        <v>45</v>
      </c>
      <c r="F86">
        <v>0</v>
      </c>
      <c r="G86">
        <v>0</v>
      </c>
    </row>
    <row r="87" spans="1:7" ht="15" x14ac:dyDescent="0.25">
      <c r="A87" s="271" t="s">
        <v>65</v>
      </c>
      <c r="B87" t="s">
        <v>66</v>
      </c>
      <c r="C87" t="s">
        <v>67</v>
      </c>
      <c r="D87" t="s">
        <v>66</v>
      </c>
      <c r="E87" t="s">
        <v>66</v>
      </c>
      <c r="F87" t="s">
        <v>66</v>
      </c>
      <c r="G87" t="s">
        <v>68</v>
      </c>
    </row>
  </sheetData>
  <pageMargins left="0.7" right="0.7" top="0.75" bottom="0.75" header="0.3" footer="0.3"/>
  <pageSetup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5D99D-1CB5-4ECF-B249-4A89907FE8CB}">
  <dimension ref="A1:G86"/>
  <sheetViews>
    <sheetView topLeftCell="A33" workbookViewId="0">
      <selection activeCell="B45" sqref="B45"/>
    </sheetView>
  </sheetViews>
  <sheetFormatPr defaultRowHeight="13.2" x14ac:dyDescent="0.25"/>
  <cols>
    <col min="1" max="1" width="20.33203125" customWidth="1"/>
    <col min="2" max="2" width="11.88671875" customWidth="1"/>
    <col min="3" max="3" width="11.6640625" customWidth="1"/>
    <col min="4" max="4" width="12.5546875" customWidth="1"/>
    <col min="5" max="5" width="12.6640625" customWidth="1"/>
    <col min="6" max="6" width="12" customWidth="1"/>
    <col min="7" max="7" width="12.10937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409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20</v>
      </c>
      <c r="C12">
        <v>46.4</v>
      </c>
      <c r="D12">
        <v>292.2</v>
      </c>
      <c r="E12">
        <v>678.7</v>
      </c>
      <c r="F12">
        <v>20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71</v>
      </c>
      <c r="B15">
        <v>20</v>
      </c>
      <c r="C15">
        <v>46.4</v>
      </c>
      <c r="D15">
        <v>263.39999999999998</v>
      </c>
      <c r="E15">
        <v>570.6</v>
      </c>
      <c r="F15">
        <v>20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0</v>
      </c>
      <c r="E16">
        <v>57.6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69</v>
      </c>
    </row>
    <row r="19" spans="1:7" ht="15" x14ac:dyDescent="0.25">
      <c r="A19" s="271" t="s">
        <v>74</v>
      </c>
      <c r="B19">
        <v>27.2</v>
      </c>
      <c r="C19">
        <v>63.9</v>
      </c>
      <c r="D19">
        <v>2324.6</v>
      </c>
      <c r="E19">
        <v>2430.9</v>
      </c>
      <c r="F19">
        <v>332.7</v>
      </c>
      <c r="G19">
        <v>0</v>
      </c>
    </row>
    <row r="20" spans="1:7" ht="15" x14ac:dyDescent="0.25">
      <c r="A20" s="271" t="s">
        <v>69</v>
      </c>
    </row>
    <row r="21" spans="1:7" ht="15" x14ac:dyDescent="0.25">
      <c r="A21" s="271" t="s">
        <v>75</v>
      </c>
      <c r="B21">
        <v>73</v>
      </c>
      <c r="C21">
        <v>46</v>
      </c>
      <c r="D21">
        <v>880.5</v>
      </c>
      <c r="E21">
        <v>1145.0999999999999</v>
      </c>
      <c r="F21">
        <v>54.2</v>
      </c>
      <c r="G21">
        <v>0</v>
      </c>
    </row>
    <row r="22" spans="1:7" ht="15" x14ac:dyDescent="0.25">
      <c r="A22" s="271" t="s">
        <v>69</v>
      </c>
    </row>
    <row r="23" spans="1:7" ht="15" x14ac:dyDescent="0.25">
      <c r="A23" s="271" t="s">
        <v>76</v>
      </c>
      <c r="B23">
        <v>0</v>
      </c>
      <c r="C23">
        <v>70.5</v>
      </c>
      <c r="D23">
        <v>847.9</v>
      </c>
      <c r="E23">
        <v>3149.6</v>
      </c>
      <c r="F23">
        <v>0</v>
      </c>
      <c r="G23">
        <v>0</v>
      </c>
    </row>
    <row r="24" spans="1:7" ht="15" x14ac:dyDescent="0.25">
      <c r="A24" s="271" t="s">
        <v>69</v>
      </c>
    </row>
    <row r="25" spans="1:7" ht="15" x14ac:dyDescent="0.25">
      <c r="A25" s="271" t="s">
        <v>77</v>
      </c>
      <c r="B25">
        <v>292.8</v>
      </c>
      <c r="C25">
        <v>610.5</v>
      </c>
      <c r="D25">
        <v>4801</v>
      </c>
      <c r="E25">
        <v>8036.2</v>
      </c>
      <c r="F25">
        <v>835.6</v>
      </c>
      <c r="G25">
        <v>0</v>
      </c>
    </row>
    <row r="26" spans="1:7" ht="15" x14ac:dyDescent="0.25">
      <c r="A26" s="271" t="s">
        <v>167</v>
      </c>
      <c r="B26">
        <v>0</v>
      </c>
      <c r="C26">
        <v>0</v>
      </c>
      <c r="D26">
        <v>0</v>
      </c>
      <c r="E26">
        <v>225.8</v>
      </c>
      <c r="F26">
        <v>0</v>
      </c>
      <c r="G26">
        <v>0</v>
      </c>
    </row>
    <row r="27" spans="1:7" ht="15" x14ac:dyDescent="0.25">
      <c r="A27" s="271" t="s">
        <v>78</v>
      </c>
      <c r="B27">
        <v>0</v>
      </c>
      <c r="C27">
        <v>25.4</v>
      </c>
      <c r="D27">
        <v>10.5</v>
      </c>
      <c r="E27">
        <v>69.099999999999994</v>
      </c>
      <c r="F27">
        <v>0</v>
      </c>
      <c r="G27">
        <v>0</v>
      </c>
    </row>
    <row r="28" spans="1:7" ht="15" x14ac:dyDescent="0.25">
      <c r="A28" s="271" t="s">
        <v>79</v>
      </c>
      <c r="B28">
        <v>1</v>
      </c>
      <c r="C28">
        <v>0</v>
      </c>
      <c r="D28">
        <v>2.5</v>
      </c>
      <c r="E28">
        <v>2.5</v>
      </c>
      <c r="F28">
        <v>0</v>
      </c>
      <c r="G28">
        <v>0</v>
      </c>
    </row>
    <row r="29" spans="1:7" ht="15" x14ac:dyDescent="0.25">
      <c r="A29" s="271" t="s">
        <v>80</v>
      </c>
      <c r="B29">
        <v>0</v>
      </c>
      <c r="C29">
        <v>69.400000000000006</v>
      </c>
      <c r="D29">
        <v>122.1</v>
      </c>
      <c r="E29">
        <v>938.4</v>
      </c>
      <c r="F29">
        <v>0</v>
      </c>
      <c r="G29">
        <v>0</v>
      </c>
    </row>
    <row r="30" spans="1:7" ht="15" x14ac:dyDescent="0.25">
      <c r="A30" s="271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271" t="s">
        <v>81</v>
      </c>
      <c r="B31">
        <v>53</v>
      </c>
      <c r="C31">
        <v>168.4</v>
      </c>
      <c r="D31">
        <v>1178</v>
      </c>
      <c r="E31">
        <v>1750.1</v>
      </c>
      <c r="F31">
        <v>115.7</v>
      </c>
      <c r="G31">
        <v>0</v>
      </c>
    </row>
    <row r="32" spans="1:7" ht="15" x14ac:dyDescent="0.25">
      <c r="A32" s="271" t="s">
        <v>82</v>
      </c>
      <c r="B32">
        <v>3</v>
      </c>
      <c r="C32">
        <v>29</v>
      </c>
      <c r="D32">
        <v>123.7</v>
      </c>
      <c r="E32">
        <v>282.10000000000002</v>
      </c>
      <c r="F32">
        <v>0</v>
      </c>
      <c r="G32">
        <v>0</v>
      </c>
    </row>
    <row r="33" spans="1:7" ht="15" x14ac:dyDescent="0.25">
      <c r="A33" s="271" t="s">
        <v>83</v>
      </c>
      <c r="B33">
        <v>214</v>
      </c>
      <c r="C33">
        <v>191</v>
      </c>
      <c r="D33">
        <v>2573.6999999999998</v>
      </c>
      <c r="E33">
        <v>2997.1</v>
      </c>
      <c r="F33">
        <v>592</v>
      </c>
      <c r="G33">
        <v>0</v>
      </c>
    </row>
    <row r="34" spans="1:7" ht="15" x14ac:dyDescent="0.25">
      <c r="A34" s="271" t="s">
        <v>84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271" t="s">
        <v>85</v>
      </c>
      <c r="B35">
        <v>2.2000000000000002</v>
      </c>
      <c r="C35">
        <v>0</v>
      </c>
      <c r="D35">
        <v>43.1</v>
      </c>
      <c r="E35">
        <v>84.1</v>
      </c>
      <c r="F35">
        <v>20</v>
      </c>
      <c r="G35">
        <v>0</v>
      </c>
    </row>
    <row r="36" spans="1:7" ht="15" x14ac:dyDescent="0.25">
      <c r="A36" s="271" t="s">
        <v>86</v>
      </c>
      <c r="B36">
        <v>9.9</v>
      </c>
      <c r="C36">
        <v>109.4</v>
      </c>
      <c r="D36">
        <v>548.6</v>
      </c>
      <c r="E36">
        <v>704.7</v>
      </c>
      <c r="F36">
        <v>54.5</v>
      </c>
      <c r="G36">
        <v>0</v>
      </c>
    </row>
    <row r="37" spans="1:7" ht="15" x14ac:dyDescent="0.25">
      <c r="A37" s="271" t="s">
        <v>87</v>
      </c>
      <c r="B37">
        <v>0</v>
      </c>
      <c r="C37">
        <v>0</v>
      </c>
      <c r="D37">
        <v>44</v>
      </c>
      <c r="E37">
        <v>14.4</v>
      </c>
      <c r="F37">
        <v>0</v>
      </c>
      <c r="G37">
        <v>0</v>
      </c>
    </row>
    <row r="38" spans="1:7" ht="15" x14ac:dyDescent="0.25">
      <c r="A38" s="271" t="s">
        <v>88</v>
      </c>
      <c r="B38">
        <v>9.6999999999999993</v>
      </c>
      <c r="C38">
        <v>18</v>
      </c>
      <c r="D38">
        <v>154.80000000000001</v>
      </c>
      <c r="E38">
        <v>502.4</v>
      </c>
      <c r="F38">
        <v>53.4</v>
      </c>
      <c r="G38">
        <v>0</v>
      </c>
    </row>
    <row r="39" spans="1:7" ht="15" x14ac:dyDescent="0.25">
      <c r="A39" s="271" t="s">
        <v>89</v>
      </c>
      <c r="B39">
        <v>0</v>
      </c>
      <c r="C39">
        <v>0</v>
      </c>
      <c r="D39">
        <v>0</v>
      </c>
      <c r="E39">
        <v>347</v>
      </c>
      <c r="F39">
        <v>0</v>
      </c>
      <c r="G39">
        <v>0</v>
      </c>
    </row>
    <row r="40" spans="1:7" ht="15" x14ac:dyDescent="0.25">
      <c r="A40" s="271" t="s">
        <v>69</v>
      </c>
    </row>
    <row r="41" spans="1:7" ht="15" x14ac:dyDescent="0.25">
      <c r="A41" s="271" t="s">
        <v>90</v>
      </c>
      <c r="B41">
        <v>186.6</v>
      </c>
      <c r="C41">
        <v>158</v>
      </c>
      <c r="D41">
        <v>1710.7</v>
      </c>
      <c r="E41">
        <v>1555.5</v>
      </c>
      <c r="F41">
        <v>163</v>
      </c>
      <c r="G41">
        <v>0</v>
      </c>
    </row>
    <row r="42" spans="1:7" ht="15" x14ac:dyDescent="0.25">
      <c r="A42" s="271" t="s">
        <v>91</v>
      </c>
      <c r="B42">
        <v>0</v>
      </c>
      <c r="C42">
        <v>0</v>
      </c>
      <c r="D42">
        <v>33.9</v>
      </c>
      <c r="E42">
        <v>145</v>
      </c>
      <c r="F42">
        <v>0</v>
      </c>
      <c r="G42">
        <v>0</v>
      </c>
    </row>
    <row r="43" spans="1:7" ht="15" x14ac:dyDescent="0.25">
      <c r="A43" s="271" t="s">
        <v>282</v>
      </c>
      <c r="B43">
        <v>0</v>
      </c>
      <c r="C43">
        <v>0</v>
      </c>
      <c r="D43">
        <v>3.7</v>
      </c>
      <c r="E43">
        <v>0</v>
      </c>
      <c r="F43">
        <v>0</v>
      </c>
      <c r="G43">
        <v>0</v>
      </c>
    </row>
    <row r="44" spans="1:7" ht="15" x14ac:dyDescent="0.25">
      <c r="A44" s="271" t="s">
        <v>283</v>
      </c>
      <c r="B44">
        <v>0</v>
      </c>
      <c r="C44">
        <v>0</v>
      </c>
      <c r="D44">
        <v>23</v>
      </c>
      <c r="E44">
        <v>0</v>
      </c>
      <c r="F44">
        <v>0</v>
      </c>
      <c r="G44">
        <v>0</v>
      </c>
    </row>
    <row r="45" spans="1:7" ht="15" x14ac:dyDescent="0.25">
      <c r="A45" s="271" t="s">
        <v>175</v>
      </c>
      <c r="B45">
        <v>0</v>
      </c>
      <c r="C45">
        <v>0</v>
      </c>
      <c r="D45">
        <v>29</v>
      </c>
      <c r="E45">
        <v>0</v>
      </c>
      <c r="F45">
        <v>0</v>
      </c>
      <c r="G45">
        <v>0</v>
      </c>
    </row>
    <row r="46" spans="1:7" ht="15" x14ac:dyDescent="0.25">
      <c r="A46" s="271" t="s">
        <v>406</v>
      </c>
      <c r="B46">
        <v>0</v>
      </c>
      <c r="C46">
        <v>0</v>
      </c>
      <c r="D46">
        <v>0</v>
      </c>
      <c r="E46">
        <v>7.7</v>
      </c>
      <c r="F46">
        <v>0</v>
      </c>
      <c r="G46">
        <v>0</v>
      </c>
    </row>
    <row r="47" spans="1:7" ht="15" x14ac:dyDescent="0.25">
      <c r="A47" s="271" t="s">
        <v>93</v>
      </c>
      <c r="B47">
        <v>0</v>
      </c>
      <c r="C47">
        <v>0</v>
      </c>
      <c r="D47">
        <v>0</v>
      </c>
      <c r="E47" t="s">
        <v>94</v>
      </c>
      <c r="F47">
        <v>0</v>
      </c>
      <c r="G47">
        <v>0</v>
      </c>
    </row>
    <row r="48" spans="1:7" ht="15" x14ac:dyDescent="0.25">
      <c r="A48" s="271" t="s">
        <v>95</v>
      </c>
      <c r="B48">
        <v>0</v>
      </c>
      <c r="C48">
        <v>0</v>
      </c>
      <c r="D48">
        <v>13.2</v>
      </c>
      <c r="E48">
        <v>0</v>
      </c>
      <c r="F48">
        <v>0</v>
      </c>
      <c r="G48">
        <v>0</v>
      </c>
    </row>
    <row r="49" spans="1:7" ht="15" x14ac:dyDescent="0.25">
      <c r="A49" s="271" t="s">
        <v>407</v>
      </c>
      <c r="B49">
        <v>0</v>
      </c>
      <c r="C49">
        <v>0</v>
      </c>
      <c r="D49">
        <v>0</v>
      </c>
      <c r="E49">
        <v>8.8000000000000007</v>
      </c>
      <c r="F49">
        <v>0</v>
      </c>
      <c r="G49">
        <v>0</v>
      </c>
    </row>
    <row r="50" spans="1:7" ht="15" x14ac:dyDescent="0.25">
      <c r="A50" s="271" t="s">
        <v>408</v>
      </c>
      <c r="B50">
        <v>0</v>
      </c>
      <c r="C50">
        <v>0</v>
      </c>
      <c r="D50">
        <v>0</v>
      </c>
      <c r="E50">
        <v>34</v>
      </c>
      <c r="F50">
        <v>0</v>
      </c>
      <c r="G50">
        <v>0</v>
      </c>
    </row>
    <row r="51" spans="1:7" ht="15" x14ac:dyDescent="0.25">
      <c r="A51" s="271" t="s">
        <v>96</v>
      </c>
      <c r="B51">
        <v>186.6</v>
      </c>
      <c r="C51">
        <v>158</v>
      </c>
      <c r="D51">
        <v>1586.2</v>
      </c>
      <c r="E51">
        <v>1305.7</v>
      </c>
      <c r="F51">
        <v>163</v>
      </c>
      <c r="G51">
        <v>0</v>
      </c>
    </row>
    <row r="52" spans="1:7" ht="15" x14ac:dyDescent="0.25">
      <c r="A52" s="271" t="s">
        <v>97</v>
      </c>
      <c r="B52">
        <v>0</v>
      </c>
      <c r="C52">
        <v>0</v>
      </c>
      <c r="D52">
        <v>19.3</v>
      </c>
      <c r="E52">
        <v>34.9</v>
      </c>
      <c r="F52">
        <v>0</v>
      </c>
      <c r="G52">
        <v>0</v>
      </c>
    </row>
    <row r="53" spans="1:7" ht="15" x14ac:dyDescent="0.25">
      <c r="A53" s="271" t="s">
        <v>284</v>
      </c>
      <c r="B53">
        <v>0</v>
      </c>
      <c r="C53">
        <v>0</v>
      </c>
      <c r="D53">
        <v>2.2999999999999998</v>
      </c>
      <c r="E53">
        <v>0</v>
      </c>
      <c r="F53">
        <v>0</v>
      </c>
      <c r="G53">
        <v>0</v>
      </c>
    </row>
    <row r="54" spans="1:7" ht="15" x14ac:dyDescent="0.25">
      <c r="A54" s="271" t="s">
        <v>176</v>
      </c>
      <c r="B54">
        <v>0</v>
      </c>
      <c r="C54">
        <v>0</v>
      </c>
      <c r="D54">
        <v>0</v>
      </c>
      <c r="E54">
        <v>19.399999999999999</v>
      </c>
      <c r="F54">
        <v>0</v>
      </c>
      <c r="G54">
        <v>0</v>
      </c>
    </row>
    <row r="55" spans="1:7" ht="15" x14ac:dyDescent="0.25">
      <c r="A55" s="271" t="s">
        <v>69</v>
      </c>
    </row>
    <row r="56" spans="1:7" ht="15" x14ac:dyDescent="0.25">
      <c r="A56" s="271" t="s">
        <v>98</v>
      </c>
      <c r="B56">
        <v>570.79999999999995</v>
      </c>
      <c r="C56">
        <v>484.4</v>
      </c>
      <c r="D56">
        <v>7284.2</v>
      </c>
      <c r="E56">
        <v>7108</v>
      </c>
      <c r="F56">
        <v>1111.0999999999999</v>
      </c>
      <c r="G56">
        <v>0</v>
      </c>
    </row>
    <row r="57" spans="1:7" ht="15" x14ac:dyDescent="0.25">
      <c r="A57" s="271" t="s">
        <v>99</v>
      </c>
      <c r="B57">
        <v>3.7</v>
      </c>
      <c r="C57">
        <v>0</v>
      </c>
      <c r="D57">
        <v>13.7</v>
      </c>
      <c r="E57">
        <v>16.8</v>
      </c>
      <c r="F57">
        <v>3.2</v>
      </c>
      <c r="G57">
        <v>0</v>
      </c>
    </row>
    <row r="58" spans="1:7" ht="15" x14ac:dyDescent="0.25">
      <c r="A58" s="271" t="s">
        <v>100</v>
      </c>
      <c r="B58">
        <v>0</v>
      </c>
      <c r="C58">
        <v>0</v>
      </c>
      <c r="D58">
        <v>13.4</v>
      </c>
      <c r="E58">
        <v>14.2</v>
      </c>
      <c r="F58">
        <v>5</v>
      </c>
      <c r="G58">
        <v>0</v>
      </c>
    </row>
    <row r="59" spans="1:7" ht="15" x14ac:dyDescent="0.25">
      <c r="A59" s="271" t="s">
        <v>101</v>
      </c>
      <c r="B59">
        <v>0</v>
      </c>
      <c r="C59">
        <v>0</v>
      </c>
      <c r="D59">
        <v>95.7</v>
      </c>
      <c r="E59">
        <v>545.70000000000005</v>
      </c>
      <c r="F59">
        <v>0</v>
      </c>
      <c r="G59">
        <v>0</v>
      </c>
    </row>
    <row r="60" spans="1:7" ht="15" x14ac:dyDescent="0.25">
      <c r="A60" s="271" t="s">
        <v>102</v>
      </c>
      <c r="B60">
        <v>0</v>
      </c>
      <c r="C60">
        <v>0</v>
      </c>
      <c r="D60">
        <v>97.1</v>
      </c>
      <c r="E60">
        <v>66.2</v>
      </c>
      <c r="F60">
        <v>8</v>
      </c>
      <c r="G60">
        <v>0</v>
      </c>
    </row>
    <row r="61" spans="1:7" ht="15" x14ac:dyDescent="0.25">
      <c r="A61" s="271" t="s">
        <v>103</v>
      </c>
      <c r="B61">
        <v>6.6</v>
      </c>
      <c r="C61">
        <v>20.5</v>
      </c>
      <c r="D61">
        <v>66.099999999999994</v>
      </c>
      <c r="E61">
        <v>76.5</v>
      </c>
      <c r="F61">
        <v>0</v>
      </c>
      <c r="G61">
        <v>0</v>
      </c>
    </row>
    <row r="62" spans="1:7" ht="15" x14ac:dyDescent="0.25">
      <c r="A62" s="271" t="s">
        <v>104</v>
      </c>
      <c r="B62">
        <v>0</v>
      </c>
      <c r="C62">
        <v>0</v>
      </c>
      <c r="D62">
        <v>85.4</v>
      </c>
      <c r="E62">
        <v>383</v>
      </c>
      <c r="F62">
        <v>30</v>
      </c>
      <c r="G62">
        <v>0</v>
      </c>
    </row>
    <row r="63" spans="1:7" ht="15" x14ac:dyDescent="0.25">
      <c r="A63" s="271" t="s">
        <v>105</v>
      </c>
      <c r="B63">
        <v>36.1</v>
      </c>
      <c r="C63">
        <v>13.5</v>
      </c>
      <c r="D63">
        <v>654.4</v>
      </c>
      <c r="E63">
        <v>380.8</v>
      </c>
      <c r="F63">
        <v>190</v>
      </c>
      <c r="G63">
        <v>0</v>
      </c>
    </row>
    <row r="64" spans="1:7" ht="15" x14ac:dyDescent="0.25">
      <c r="A64" s="271" t="s">
        <v>106</v>
      </c>
      <c r="B64">
        <v>5</v>
      </c>
      <c r="C64">
        <v>7.5</v>
      </c>
      <c r="D64">
        <v>267.5</v>
      </c>
      <c r="E64">
        <v>250</v>
      </c>
      <c r="F64">
        <v>31.5</v>
      </c>
      <c r="G64">
        <v>0</v>
      </c>
    </row>
    <row r="65" spans="1:7" ht="15" x14ac:dyDescent="0.25">
      <c r="A65" s="271" t="s">
        <v>107</v>
      </c>
      <c r="B65">
        <v>0</v>
      </c>
      <c r="C65">
        <v>0</v>
      </c>
      <c r="D65">
        <v>155.80000000000001</v>
      </c>
      <c r="E65">
        <v>345.7</v>
      </c>
      <c r="F65">
        <v>0</v>
      </c>
      <c r="G65">
        <v>0</v>
      </c>
    </row>
    <row r="66" spans="1:7" ht="15" x14ac:dyDescent="0.25">
      <c r="A66" s="271" t="s">
        <v>109</v>
      </c>
      <c r="B66">
        <v>0</v>
      </c>
      <c r="C66">
        <v>15.6</v>
      </c>
      <c r="D66">
        <v>524.20000000000005</v>
      </c>
      <c r="E66">
        <v>367.4</v>
      </c>
      <c r="F66">
        <v>84.5</v>
      </c>
      <c r="G66">
        <v>0</v>
      </c>
    </row>
    <row r="67" spans="1:7" ht="15" x14ac:dyDescent="0.25">
      <c r="A67" s="271" t="s">
        <v>110</v>
      </c>
      <c r="B67">
        <v>0</v>
      </c>
      <c r="C67">
        <v>0</v>
      </c>
      <c r="D67">
        <v>32.799999999999997</v>
      </c>
      <c r="E67">
        <v>16.8</v>
      </c>
      <c r="F67">
        <v>0</v>
      </c>
      <c r="G67">
        <v>0</v>
      </c>
    </row>
    <row r="68" spans="1:7" ht="15" x14ac:dyDescent="0.25">
      <c r="A68" s="271" t="s">
        <v>111</v>
      </c>
      <c r="B68">
        <v>0</v>
      </c>
      <c r="C68">
        <v>0</v>
      </c>
      <c r="D68">
        <v>183.3</v>
      </c>
      <c r="E68">
        <v>70.099999999999994</v>
      </c>
      <c r="F68">
        <v>0</v>
      </c>
      <c r="G68">
        <v>0</v>
      </c>
    </row>
    <row r="69" spans="1:7" ht="15" x14ac:dyDescent="0.25">
      <c r="A69" s="271" t="s">
        <v>112</v>
      </c>
      <c r="B69">
        <v>1</v>
      </c>
      <c r="C69">
        <v>14</v>
      </c>
      <c r="D69">
        <v>295.8</v>
      </c>
      <c r="E69">
        <v>269.60000000000002</v>
      </c>
      <c r="F69">
        <v>125</v>
      </c>
      <c r="G69">
        <v>0</v>
      </c>
    </row>
    <row r="70" spans="1:7" ht="15" x14ac:dyDescent="0.25">
      <c r="A70" s="271" t="s">
        <v>113</v>
      </c>
      <c r="B70">
        <v>22</v>
      </c>
      <c r="C70">
        <v>0</v>
      </c>
      <c r="D70">
        <v>151.19999999999999</v>
      </c>
      <c r="E70">
        <v>170.5</v>
      </c>
      <c r="F70">
        <v>0</v>
      </c>
      <c r="G70">
        <v>0</v>
      </c>
    </row>
    <row r="71" spans="1:7" ht="15" x14ac:dyDescent="0.25">
      <c r="A71" s="271" t="s">
        <v>114</v>
      </c>
      <c r="B71">
        <v>2</v>
      </c>
      <c r="C71">
        <v>0</v>
      </c>
      <c r="D71">
        <v>44.4</v>
      </c>
      <c r="E71">
        <v>38.200000000000003</v>
      </c>
      <c r="F71">
        <v>6.6</v>
      </c>
      <c r="G71">
        <v>0</v>
      </c>
    </row>
    <row r="72" spans="1:7" ht="15" x14ac:dyDescent="0.25">
      <c r="A72" s="271" t="s">
        <v>115</v>
      </c>
      <c r="B72">
        <v>302.60000000000002</v>
      </c>
      <c r="C72">
        <v>359.4</v>
      </c>
      <c r="D72">
        <v>3463.1</v>
      </c>
      <c r="E72">
        <v>3330.8</v>
      </c>
      <c r="F72">
        <v>488.3</v>
      </c>
      <c r="G72">
        <v>0</v>
      </c>
    </row>
    <row r="73" spans="1:7" ht="15" x14ac:dyDescent="0.25">
      <c r="A73" s="271" t="s">
        <v>117</v>
      </c>
      <c r="B73">
        <v>23</v>
      </c>
      <c r="C73">
        <v>30</v>
      </c>
      <c r="D73">
        <v>109.6</v>
      </c>
      <c r="E73">
        <v>19.5</v>
      </c>
      <c r="F73">
        <v>0</v>
      </c>
      <c r="G73">
        <v>0</v>
      </c>
    </row>
    <row r="74" spans="1:7" ht="15" x14ac:dyDescent="0.25">
      <c r="A74" s="271" t="s">
        <v>118</v>
      </c>
      <c r="B74">
        <v>22.5</v>
      </c>
      <c r="C74">
        <v>19.8</v>
      </c>
      <c r="D74">
        <v>123.1</v>
      </c>
      <c r="E74">
        <v>130.6</v>
      </c>
      <c r="F74">
        <v>44.4</v>
      </c>
      <c r="G74">
        <v>0</v>
      </c>
    </row>
    <row r="75" spans="1:7" ht="15" x14ac:dyDescent="0.25">
      <c r="A75" s="271" t="s">
        <v>119</v>
      </c>
      <c r="B75">
        <v>35</v>
      </c>
      <c r="C75">
        <v>0</v>
      </c>
      <c r="D75">
        <v>267.8</v>
      </c>
      <c r="E75">
        <v>163.5</v>
      </c>
      <c r="F75">
        <v>36</v>
      </c>
      <c r="G75">
        <v>0</v>
      </c>
    </row>
    <row r="76" spans="1:7" ht="15" x14ac:dyDescent="0.25">
      <c r="A76" s="271" t="s">
        <v>120</v>
      </c>
      <c r="B76">
        <v>90.7</v>
      </c>
      <c r="C76">
        <v>4.0999999999999996</v>
      </c>
      <c r="D76">
        <v>218</v>
      </c>
      <c r="E76">
        <v>184</v>
      </c>
      <c r="F76">
        <v>53</v>
      </c>
      <c r="G76">
        <v>0</v>
      </c>
    </row>
    <row r="77" spans="1:7" ht="15" x14ac:dyDescent="0.25">
      <c r="A77" s="271" t="s">
        <v>121</v>
      </c>
      <c r="B77">
        <v>20.7</v>
      </c>
      <c r="C77">
        <v>0</v>
      </c>
      <c r="D77">
        <v>100</v>
      </c>
      <c r="E77">
        <v>75.3</v>
      </c>
      <c r="F77">
        <v>5.8</v>
      </c>
      <c r="G77">
        <v>0</v>
      </c>
    </row>
    <row r="78" spans="1:7" ht="15" x14ac:dyDescent="0.25">
      <c r="A78" s="271" t="s">
        <v>122</v>
      </c>
      <c r="B78">
        <v>0</v>
      </c>
      <c r="C78">
        <v>0</v>
      </c>
      <c r="D78">
        <v>321.89999999999998</v>
      </c>
      <c r="E78">
        <v>193</v>
      </c>
      <c r="F78">
        <v>0</v>
      </c>
      <c r="G78">
        <v>0</v>
      </c>
    </row>
    <row r="79" spans="1:7" ht="15" x14ac:dyDescent="0.25">
      <c r="A79" s="271" t="s">
        <v>65</v>
      </c>
      <c r="B79" t="s">
        <v>66</v>
      </c>
      <c r="C79" t="s">
        <v>67</v>
      </c>
      <c r="D79" t="s">
        <v>66</v>
      </c>
      <c r="E79" t="s">
        <v>66</v>
      </c>
      <c r="F79" t="s">
        <v>66</v>
      </c>
      <c r="G79" t="s">
        <v>68</v>
      </c>
    </row>
    <row r="80" spans="1:7" ht="15" x14ac:dyDescent="0.25">
      <c r="A80" s="271" t="s">
        <v>123</v>
      </c>
      <c r="B80">
        <v>1170.3</v>
      </c>
      <c r="C80">
        <v>1479.7</v>
      </c>
      <c r="D80">
        <v>18140.900000000001</v>
      </c>
      <c r="E80">
        <v>24103.9</v>
      </c>
      <c r="F80">
        <v>2516.6</v>
      </c>
      <c r="G80">
        <v>0</v>
      </c>
    </row>
    <row r="81" spans="1:7" ht="15" x14ac:dyDescent="0.25">
      <c r="A81" s="271" t="s">
        <v>124</v>
      </c>
      <c r="B81">
        <v>108.3</v>
      </c>
      <c r="C81">
        <v>94.8</v>
      </c>
      <c r="D81">
        <v>16.5</v>
      </c>
      <c r="E81">
        <v>0</v>
      </c>
      <c r="F81">
        <v>487.4</v>
      </c>
      <c r="G81">
        <v>0</v>
      </c>
    </row>
    <row r="82" spans="1:7" ht="15" x14ac:dyDescent="0.25">
      <c r="A82" s="271" t="s">
        <v>65</v>
      </c>
      <c r="B82" t="s">
        <v>66</v>
      </c>
      <c r="C82" t="s">
        <v>67</v>
      </c>
      <c r="D82" t="s">
        <v>66</v>
      </c>
      <c r="E82" t="s">
        <v>66</v>
      </c>
      <c r="F82" t="s">
        <v>66</v>
      </c>
      <c r="G82" t="s">
        <v>68</v>
      </c>
    </row>
    <row r="83" spans="1:7" ht="15" x14ac:dyDescent="0.25">
      <c r="A83" s="271" t="s">
        <v>125</v>
      </c>
      <c r="B83">
        <v>1278.5999999999999</v>
      </c>
      <c r="C83">
        <v>1574.4</v>
      </c>
      <c r="D83">
        <v>18157.400000000001</v>
      </c>
      <c r="E83">
        <v>24103.9</v>
      </c>
      <c r="F83">
        <v>3004</v>
      </c>
      <c r="G83">
        <v>0</v>
      </c>
    </row>
    <row r="84" spans="1:7" ht="15" x14ac:dyDescent="0.25">
      <c r="A84" s="271" t="s">
        <v>126</v>
      </c>
      <c r="B84" t="s">
        <v>45</v>
      </c>
      <c r="C84" t="s">
        <v>45</v>
      </c>
      <c r="D84">
        <v>0</v>
      </c>
      <c r="E84">
        <v>0</v>
      </c>
      <c r="F84" t="s">
        <v>45</v>
      </c>
      <c r="G84" t="s">
        <v>45</v>
      </c>
    </row>
    <row r="85" spans="1:7" ht="15" x14ac:dyDescent="0.25">
      <c r="A85" s="271" t="s">
        <v>127</v>
      </c>
      <c r="B85">
        <v>0</v>
      </c>
      <c r="C85">
        <v>63.9</v>
      </c>
      <c r="D85" t="s">
        <v>45</v>
      </c>
      <c r="E85" t="s">
        <v>45</v>
      </c>
      <c r="F85">
        <v>0</v>
      </c>
      <c r="G85">
        <v>0</v>
      </c>
    </row>
    <row r="86" spans="1:7" ht="15" x14ac:dyDescent="0.25">
      <c r="A86" s="271" t="s">
        <v>65</v>
      </c>
      <c r="B86" t="s">
        <v>66</v>
      </c>
      <c r="C86" t="s">
        <v>67</v>
      </c>
      <c r="D86" t="s">
        <v>66</v>
      </c>
      <c r="E86" t="s">
        <v>66</v>
      </c>
      <c r="F86" t="s">
        <v>66</v>
      </c>
      <c r="G86" t="s">
        <v>68</v>
      </c>
    </row>
  </sheetData>
  <pageMargins left="0.7" right="0.7" top="0.75" bottom="0.75" header="0.3" footer="0.3"/>
  <pageSetup orientation="portrait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9AD1C-1EB8-4652-A00E-37CA50929BE0}">
  <dimension ref="A1:G86"/>
  <sheetViews>
    <sheetView topLeftCell="A58" workbookViewId="0">
      <selection activeCell="B7" sqref="B7"/>
    </sheetView>
  </sheetViews>
  <sheetFormatPr defaultRowHeight="13.2" x14ac:dyDescent="0.25"/>
  <cols>
    <col min="1" max="1" width="21.109375" customWidth="1"/>
    <col min="2" max="2" width="12.6640625" customWidth="1"/>
    <col min="3" max="3" width="14.33203125" customWidth="1"/>
    <col min="4" max="4" width="12.33203125" customWidth="1"/>
    <col min="5" max="5" width="16.10937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410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163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0</v>
      </c>
      <c r="C12">
        <v>67.099999999999994</v>
      </c>
      <c r="D12">
        <v>292.2</v>
      </c>
      <c r="E12">
        <v>656.7</v>
      </c>
      <c r="F12">
        <v>20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71</v>
      </c>
      <c r="B15">
        <v>0</v>
      </c>
      <c r="C15">
        <v>67.099999999999994</v>
      </c>
      <c r="D15">
        <v>263.39999999999998</v>
      </c>
      <c r="E15">
        <v>548.6</v>
      </c>
      <c r="F15">
        <v>20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0</v>
      </c>
      <c r="E16">
        <v>57.6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69</v>
      </c>
    </row>
    <row r="19" spans="1:7" ht="15" x14ac:dyDescent="0.25">
      <c r="A19" s="271" t="s">
        <v>74</v>
      </c>
      <c r="B19">
        <v>135.5</v>
      </c>
      <c r="C19">
        <v>153.5</v>
      </c>
      <c r="D19">
        <v>2214.6</v>
      </c>
      <c r="E19">
        <v>2338.6</v>
      </c>
      <c r="F19">
        <v>273.2</v>
      </c>
      <c r="G19">
        <v>0</v>
      </c>
    </row>
    <row r="20" spans="1:7" ht="15" x14ac:dyDescent="0.25">
      <c r="A20" s="271" t="s">
        <v>69</v>
      </c>
    </row>
    <row r="21" spans="1:7" ht="15" x14ac:dyDescent="0.25">
      <c r="A21" s="271" t="s">
        <v>75</v>
      </c>
      <c r="B21">
        <v>73</v>
      </c>
      <c r="C21">
        <v>96.7</v>
      </c>
      <c r="D21">
        <v>880.5</v>
      </c>
      <c r="E21">
        <v>1091.9000000000001</v>
      </c>
      <c r="F21">
        <v>14.2</v>
      </c>
      <c r="G21">
        <v>0</v>
      </c>
    </row>
    <row r="22" spans="1:7" ht="15" x14ac:dyDescent="0.25">
      <c r="A22" s="271" t="s">
        <v>69</v>
      </c>
    </row>
    <row r="23" spans="1:7" ht="15" x14ac:dyDescent="0.25">
      <c r="A23" s="271" t="s">
        <v>76</v>
      </c>
      <c r="B23">
        <v>0</v>
      </c>
      <c r="C23">
        <v>133.1</v>
      </c>
      <c r="D23">
        <v>847.9</v>
      </c>
      <c r="E23">
        <v>3086.7</v>
      </c>
      <c r="F23">
        <v>0</v>
      </c>
      <c r="G23">
        <v>0</v>
      </c>
    </row>
    <row r="24" spans="1:7" ht="15" x14ac:dyDescent="0.25">
      <c r="A24" s="271" t="s">
        <v>69</v>
      </c>
    </row>
    <row r="25" spans="1:7" ht="15" x14ac:dyDescent="0.25">
      <c r="A25" s="271" t="s">
        <v>77</v>
      </c>
      <c r="B25">
        <v>348.1</v>
      </c>
      <c r="C25">
        <v>759.5</v>
      </c>
      <c r="D25">
        <v>4740</v>
      </c>
      <c r="E25">
        <v>7871.3</v>
      </c>
      <c r="F25">
        <v>775.3</v>
      </c>
      <c r="G25">
        <v>0</v>
      </c>
    </row>
    <row r="26" spans="1:7" ht="15" x14ac:dyDescent="0.25">
      <c r="A26" s="271" t="s">
        <v>167</v>
      </c>
      <c r="B26">
        <v>0</v>
      </c>
      <c r="C26">
        <v>0</v>
      </c>
      <c r="D26">
        <v>0</v>
      </c>
      <c r="E26">
        <v>225.8</v>
      </c>
      <c r="F26">
        <v>0</v>
      </c>
      <c r="G26">
        <v>0</v>
      </c>
    </row>
    <row r="27" spans="1:7" ht="15" x14ac:dyDescent="0.25">
      <c r="A27" s="271" t="s">
        <v>78</v>
      </c>
      <c r="B27">
        <v>0</v>
      </c>
      <c r="C27">
        <v>18.399999999999999</v>
      </c>
      <c r="D27">
        <v>10.5</v>
      </c>
      <c r="E27">
        <v>69.099999999999994</v>
      </c>
      <c r="F27">
        <v>0</v>
      </c>
      <c r="G27">
        <v>0</v>
      </c>
    </row>
    <row r="28" spans="1:7" ht="15" x14ac:dyDescent="0.25">
      <c r="A28" s="271" t="s">
        <v>79</v>
      </c>
      <c r="B28">
        <v>0.8</v>
      </c>
      <c r="C28">
        <v>0.2</v>
      </c>
      <c r="D28">
        <v>2.5</v>
      </c>
      <c r="E28">
        <v>2.2999999999999998</v>
      </c>
      <c r="F28">
        <v>0</v>
      </c>
      <c r="G28">
        <v>0</v>
      </c>
    </row>
    <row r="29" spans="1:7" ht="15" x14ac:dyDescent="0.25">
      <c r="A29" s="271" t="s">
        <v>80</v>
      </c>
      <c r="B29">
        <v>0</v>
      </c>
      <c r="C29">
        <v>122.8</v>
      </c>
      <c r="D29">
        <v>122.1</v>
      </c>
      <c r="E29">
        <v>880.8</v>
      </c>
      <c r="F29">
        <v>0</v>
      </c>
      <c r="G29">
        <v>0</v>
      </c>
    </row>
    <row r="30" spans="1:7" ht="15" x14ac:dyDescent="0.25">
      <c r="A30" s="271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271" t="s">
        <v>81</v>
      </c>
      <c r="B31">
        <v>53</v>
      </c>
      <c r="C31">
        <v>168.4</v>
      </c>
      <c r="D31">
        <v>1178</v>
      </c>
      <c r="E31">
        <v>1750.1</v>
      </c>
      <c r="F31">
        <v>115.4</v>
      </c>
      <c r="G31">
        <v>0</v>
      </c>
    </row>
    <row r="32" spans="1:7" ht="15" x14ac:dyDescent="0.25">
      <c r="A32" s="271" t="s">
        <v>82</v>
      </c>
      <c r="B32">
        <v>3</v>
      </c>
      <c r="C32">
        <v>52</v>
      </c>
      <c r="D32">
        <v>123.7</v>
      </c>
      <c r="E32">
        <v>265.39999999999998</v>
      </c>
      <c r="F32">
        <v>0</v>
      </c>
      <c r="G32">
        <v>0</v>
      </c>
    </row>
    <row r="33" spans="1:7" ht="15" x14ac:dyDescent="0.25">
      <c r="A33" s="271" t="s">
        <v>83</v>
      </c>
      <c r="B33">
        <v>269</v>
      </c>
      <c r="C33">
        <v>254.5</v>
      </c>
      <c r="D33">
        <v>2513.1999999999998</v>
      </c>
      <c r="E33">
        <v>2929</v>
      </c>
      <c r="F33">
        <v>532</v>
      </c>
      <c r="G33">
        <v>0</v>
      </c>
    </row>
    <row r="34" spans="1:7" ht="15" x14ac:dyDescent="0.25">
      <c r="A34" s="271" t="s">
        <v>84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271" t="s">
        <v>85</v>
      </c>
      <c r="B35">
        <v>2.2000000000000002</v>
      </c>
      <c r="C35">
        <v>20</v>
      </c>
      <c r="D35">
        <v>43.1</v>
      </c>
      <c r="E35">
        <v>62.1</v>
      </c>
      <c r="F35">
        <v>20</v>
      </c>
      <c r="G35">
        <v>0</v>
      </c>
    </row>
    <row r="36" spans="1:7" ht="15" x14ac:dyDescent="0.25">
      <c r="A36" s="271" t="s">
        <v>86</v>
      </c>
      <c r="B36">
        <v>9.9</v>
      </c>
      <c r="C36">
        <v>107.7</v>
      </c>
      <c r="D36">
        <v>548.6</v>
      </c>
      <c r="E36">
        <v>704.4</v>
      </c>
      <c r="F36">
        <v>54.5</v>
      </c>
      <c r="G36">
        <v>0</v>
      </c>
    </row>
    <row r="37" spans="1:7" ht="15" x14ac:dyDescent="0.25">
      <c r="A37" s="271" t="s">
        <v>87</v>
      </c>
      <c r="B37">
        <v>0</v>
      </c>
      <c r="C37">
        <v>0</v>
      </c>
      <c r="D37">
        <v>44</v>
      </c>
      <c r="E37">
        <v>14.4</v>
      </c>
      <c r="F37">
        <v>0</v>
      </c>
      <c r="G37">
        <v>0</v>
      </c>
    </row>
    <row r="38" spans="1:7" ht="15" x14ac:dyDescent="0.25">
      <c r="A38" s="271" t="s">
        <v>88</v>
      </c>
      <c r="B38">
        <v>10.199999999999999</v>
      </c>
      <c r="C38">
        <v>15.5</v>
      </c>
      <c r="D38">
        <v>154.30000000000001</v>
      </c>
      <c r="E38">
        <v>502.4</v>
      </c>
      <c r="F38">
        <v>53.4</v>
      </c>
      <c r="G38">
        <v>0</v>
      </c>
    </row>
    <row r="39" spans="1:7" ht="15" x14ac:dyDescent="0.25">
      <c r="A39" s="271" t="s">
        <v>89</v>
      </c>
      <c r="B39">
        <v>0</v>
      </c>
      <c r="C39">
        <v>0</v>
      </c>
      <c r="D39">
        <v>0</v>
      </c>
      <c r="E39">
        <v>347</v>
      </c>
      <c r="F39">
        <v>0</v>
      </c>
      <c r="G39">
        <v>0</v>
      </c>
    </row>
    <row r="40" spans="1:7" ht="15" x14ac:dyDescent="0.25">
      <c r="A40" s="271" t="s">
        <v>69</v>
      </c>
    </row>
    <row r="41" spans="1:7" ht="15" x14ac:dyDescent="0.25">
      <c r="A41" s="271" t="s">
        <v>90</v>
      </c>
      <c r="B41">
        <v>220.2</v>
      </c>
      <c r="C41">
        <v>158</v>
      </c>
      <c r="D41">
        <v>1668.9</v>
      </c>
      <c r="E41">
        <v>1555.5</v>
      </c>
      <c r="F41">
        <v>164</v>
      </c>
      <c r="G41">
        <v>0</v>
      </c>
    </row>
    <row r="42" spans="1:7" ht="15" x14ac:dyDescent="0.25">
      <c r="A42" s="271" t="s">
        <v>91</v>
      </c>
      <c r="B42">
        <v>0</v>
      </c>
      <c r="C42">
        <v>0</v>
      </c>
      <c r="D42">
        <v>33.9</v>
      </c>
      <c r="E42">
        <v>145</v>
      </c>
      <c r="F42">
        <v>0</v>
      </c>
      <c r="G42">
        <v>0</v>
      </c>
    </row>
    <row r="43" spans="1:7" ht="15" x14ac:dyDescent="0.25">
      <c r="A43" s="271" t="s">
        <v>282</v>
      </c>
      <c r="B43">
        <v>0</v>
      </c>
      <c r="C43">
        <v>0</v>
      </c>
      <c r="D43">
        <v>3.7</v>
      </c>
      <c r="E43">
        <v>0</v>
      </c>
      <c r="F43">
        <v>0</v>
      </c>
      <c r="G43">
        <v>0</v>
      </c>
    </row>
    <row r="44" spans="1:7" ht="15" x14ac:dyDescent="0.25">
      <c r="A44" s="271" t="s">
        <v>283</v>
      </c>
      <c r="B44">
        <v>0</v>
      </c>
      <c r="C44">
        <v>0</v>
      </c>
      <c r="D44">
        <v>23</v>
      </c>
      <c r="E44">
        <v>0</v>
      </c>
      <c r="F44">
        <v>0</v>
      </c>
      <c r="G44">
        <v>0</v>
      </c>
    </row>
    <row r="45" spans="1:7" ht="15" x14ac:dyDescent="0.25">
      <c r="A45" s="271" t="s">
        <v>175</v>
      </c>
      <c r="B45">
        <v>0</v>
      </c>
      <c r="C45">
        <v>0</v>
      </c>
      <c r="D45">
        <v>29</v>
      </c>
      <c r="E45">
        <v>0</v>
      </c>
      <c r="F45">
        <v>0</v>
      </c>
      <c r="G45">
        <v>0</v>
      </c>
    </row>
    <row r="46" spans="1:7" ht="15" x14ac:dyDescent="0.25">
      <c r="A46" s="271" t="s">
        <v>406</v>
      </c>
      <c r="B46">
        <v>0</v>
      </c>
      <c r="C46">
        <v>0</v>
      </c>
      <c r="D46">
        <v>0</v>
      </c>
      <c r="E46">
        <v>7.7</v>
      </c>
      <c r="F46">
        <v>0</v>
      </c>
      <c r="G46">
        <v>0</v>
      </c>
    </row>
    <row r="47" spans="1:7" ht="15" x14ac:dyDescent="0.25">
      <c r="A47" s="271" t="s">
        <v>93</v>
      </c>
      <c r="B47">
        <v>0</v>
      </c>
      <c r="C47">
        <v>0</v>
      </c>
      <c r="D47">
        <v>0</v>
      </c>
      <c r="E47" t="s">
        <v>94</v>
      </c>
      <c r="F47">
        <v>0</v>
      </c>
      <c r="G47">
        <v>0</v>
      </c>
    </row>
    <row r="48" spans="1:7" ht="15" x14ac:dyDescent="0.25">
      <c r="A48" s="271" t="s">
        <v>95</v>
      </c>
      <c r="B48">
        <v>0</v>
      </c>
      <c r="C48">
        <v>0</v>
      </c>
      <c r="D48">
        <v>13.2</v>
      </c>
      <c r="E48">
        <v>0</v>
      </c>
      <c r="F48">
        <v>0</v>
      </c>
      <c r="G48">
        <v>0</v>
      </c>
    </row>
    <row r="49" spans="1:7" ht="15" x14ac:dyDescent="0.25">
      <c r="A49" s="271" t="s">
        <v>407</v>
      </c>
      <c r="B49">
        <v>0</v>
      </c>
      <c r="C49">
        <v>0</v>
      </c>
      <c r="D49">
        <v>0</v>
      </c>
      <c r="E49">
        <v>8.8000000000000007</v>
      </c>
      <c r="F49">
        <v>0</v>
      </c>
      <c r="G49">
        <v>0</v>
      </c>
    </row>
    <row r="50" spans="1:7" ht="15" x14ac:dyDescent="0.25">
      <c r="A50" s="271" t="s">
        <v>408</v>
      </c>
      <c r="B50">
        <v>0</v>
      </c>
      <c r="C50">
        <v>0</v>
      </c>
      <c r="D50">
        <v>0</v>
      </c>
      <c r="E50">
        <v>34</v>
      </c>
      <c r="F50">
        <v>0</v>
      </c>
      <c r="G50">
        <v>0</v>
      </c>
    </row>
    <row r="51" spans="1:7" ht="15" x14ac:dyDescent="0.25">
      <c r="A51" s="271" t="s">
        <v>96</v>
      </c>
      <c r="B51">
        <v>220.2</v>
      </c>
      <c r="C51">
        <v>158</v>
      </c>
      <c r="D51">
        <v>1544.4</v>
      </c>
      <c r="E51">
        <v>1305.7</v>
      </c>
      <c r="F51">
        <v>164</v>
      </c>
      <c r="G51">
        <v>0</v>
      </c>
    </row>
    <row r="52" spans="1:7" ht="15" x14ac:dyDescent="0.25">
      <c r="A52" s="271" t="s">
        <v>97</v>
      </c>
      <c r="B52">
        <v>0</v>
      </c>
      <c r="C52">
        <v>0</v>
      </c>
      <c r="D52">
        <v>19.3</v>
      </c>
      <c r="E52">
        <v>34.9</v>
      </c>
      <c r="F52">
        <v>0</v>
      </c>
      <c r="G52">
        <v>0</v>
      </c>
    </row>
    <row r="53" spans="1:7" ht="15" x14ac:dyDescent="0.25">
      <c r="A53" s="271" t="s">
        <v>284</v>
      </c>
      <c r="B53">
        <v>0</v>
      </c>
      <c r="C53">
        <v>0</v>
      </c>
      <c r="D53">
        <v>2.2999999999999998</v>
      </c>
      <c r="E53">
        <v>0</v>
      </c>
      <c r="F53">
        <v>0</v>
      </c>
      <c r="G53">
        <v>0</v>
      </c>
    </row>
    <row r="54" spans="1:7" ht="15" x14ac:dyDescent="0.25">
      <c r="A54" s="271" t="s">
        <v>176</v>
      </c>
      <c r="B54">
        <v>0</v>
      </c>
      <c r="C54">
        <v>0</v>
      </c>
      <c r="D54">
        <v>0</v>
      </c>
      <c r="E54">
        <v>19.399999999999999</v>
      </c>
      <c r="F54">
        <v>0</v>
      </c>
      <c r="G54">
        <v>0</v>
      </c>
    </row>
    <row r="55" spans="1:7" ht="15" x14ac:dyDescent="0.25">
      <c r="A55" s="271" t="s">
        <v>69</v>
      </c>
    </row>
    <row r="56" spans="1:7" ht="15" x14ac:dyDescent="0.25">
      <c r="A56" s="271" t="s">
        <v>98</v>
      </c>
      <c r="B56">
        <v>691.5</v>
      </c>
      <c r="C56">
        <v>611.6</v>
      </c>
      <c r="D56">
        <v>7198.7</v>
      </c>
      <c r="E56">
        <v>6974</v>
      </c>
      <c r="F56">
        <v>1022.7</v>
      </c>
      <c r="G56">
        <v>0</v>
      </c>
    </row>
    <row r="57" spans="1:7" ht="15" x14ac:dyDescent="0.25">
      <c r="A57" s="271" t="s">
        <v>99</v>
      </c>
      <c r="B57">
        <v>3.7</v>
      </c>
      <c r="C57">
        <v>0</v>
      </c>
      <c r="D57">
        <v>13.7</v>
      </c>
      <c r="E57">
        <v>16.8</v>
      </c>
      <c r="F57">
        <v>3.2</v>
      </c>
      <c r="G57">
        <v>0</v>
      </c>
    </row>
    <row r="58" spans="1:7" ht="15" x14ac:dyDescent="0.25">
      <c r="A58" s="271" t="s">
        <v>100</v>
      </c>
      <c r="B58">
        <v>0</v>
      </c>
      <c r="C58">
        <v>0</v>
      </c>
      <c r="D58">
        <v>13.4</v>
      </c>
      <c r="E58">
        <v>14.2</v>
      </c>
      <c r="F58">
        <v>5</v>
      </c>
      <c r="G58">
        <v>0</v>
      </c>
    </row>
    <row r="59" spans="1:7" ht="15" x14ac:dyDescent="0.25">
      <c r="A59" s="271" t="s">
        <v>101</v>
      </c>
      <c r="B59">
        <v>0</v>
      </c>
      <c r="C59">
        <v>0</v>
      </c>
      <c r="D59">
        <v>95.7</v>
      </c>
      <c r="E59">
        <v>545.70000000000005</v>
      </c>
      <c r="F59">
        <v>0</v>
      </c>
      <c r="G59">
        <v>0</v>
      </c>
    </row>
    <row r="60" spans="1:7" ht="15" x14ac:dyDescent="0.25">
      <c r="A60" s="271" t="s">
        <v>102</v>
      </c>
      <c r="B60">
        <v>0</v>
      </c>
      <c r="C60">
        <v>0</v>
      </c>
      <c r="D60">
        <v>97.1</v>
      </c>
      <c r="E60">
        <v>66.2</v>
      </c>
      <c r="F60">
        <v>8</v>
      </c>
      <c r="G60">
        <v>0</v>
      </c>
    </row>
    <row r="61" spans="1:7" ht="15" x14ac:dyDescent="0.25">
      <c r="A61" s="271" t="s">
        <v>103</v>
      </c>
      <c r="B61">
        <v>4.5</v>
      </c>
      <c r="C61">
        <v>25.6</v>
      </c>
      <c r="D61">
        <v>65.3</v>
      </c>
      <c r="E61">
        <v>61</v>
      </c>
      <c r="F61">
        <v>0</v>
      </c>
      <c r="G61">
        <v>0</v>
      </c>
    </row>
    <row r="62" spans="1:7" ht="15" x14ac:dyDescent="0.25">
      <c r="A62" s="271" t="s">
        <v>104</v>
      </c>
      <c r="B62">
        <v>0</v>
      </c>
      <c r="C62">
        <v>0</v>
      </c>
      <c r="D62">
        <v>85.4</v>
      </c>
      <c r="E62">
        <v>383</v>
      </c>
      <c r="F62">
        <v>30</v>
      </c>
      <c r="G62">
        <v>0</v>
      </c>
    </row>
    <row r="63" spans="1:7" ht="15" x14ac:dyDescent="0.25">
      <c r="A63" s="271" t="s">
        <v>105</v>
      </c>
      <c r="B63">
        <v>36.1</v>
      </c>
      <c r="C63">
        <v>37</v>
      </c>
      <c r="D63">
        <v>654.4</v>
      </c>
      <c r="E63">
        <v>354.9</v>
      </c>
      <c r="F63">
        <v>175</v>
      </c>
      <c r="G63">
        <v>0</v>
      </c>
    </row>
    <row r="64" spans="1:7" ht="15" x14ac:dyDescent="0.25">
      <c r="A64" s="271" t="s">
        <v>106</v>
      </c>
      <c r="B64">
        <v>5</v>
      </c>
      <c r="C64">
        <v>7.5</v>
      </c>
      <c r="D64">
        <v>267.5</v>
      </c>
      <c r="E64">
        <v>250</v>
      </c>
      <c r="F64">
        <v>31.5</v>
      </c>
      <c r="G64">
        <v>0</v>
      </c>
    </row>
    <row r="65" spans="1:7" ht="15" x14ac:dyDescent="0.25">
      <c r="A65" s="271" t="s">
        <v>107</v>
      </c>
      <c r="B65">
        <v>0</v>
      </c>
      <c r="C65">
        <v>0</v>
      </c>
      <c r="D65">
        <v>155.80000000000001</v>
      </c>
      <c r="E65">
        <v>345.7</v>
      </c>
      <c r="F65">
        <v>0</v>
      </c>
      <c r="G65">
        <v>0</v>
      </c>
    </row>
    <row r="66" spans="1:7" ht="15" x14ac:dyDescent="0.25">
      <c r="A66" s="271" t="s">
        <v>109</v>
      </c>
      <c r="B66">
        <v>0</v>
      </c>
      <c r="C66">
        <v>15.6</v>
      </c>
      <c r="D66">
        <v>524.20000000000005</v>
      </c>
      <c r="E66">
        <v>367.4</v>
      </c>
      <c r="F66">
        <v>84.5</v>
      </c>
      <c r="G66">
        <v>0</v>
      </c>
    </row>
    <row r="67" spans="1:7" ht="15" x14ac:dyDescent="0.25">
      <c r="A67" s="271" t="s">
        <v>110</v>
      </c>
      <c r="B67">
        <v>0</v>
      </c>
      <c r="C67">
        <v>0</v>
      </c>
      <c r="D67">
        <v>32.799999999999997</v>
      </c>
      <c r="E67">
        <v>16.8</v>
      </c>
      <c r="F67">
        <v>0</v>
      </c>
      <c r="G67">
        <v>0</v>
      </c>
    </row>
    <row r="68" spans="1:7" ht="15" x14ac:dyDescent="0.25">
      <c r="A68" s="271" t="s">
        <v>111</v>
      </c>
      <c r="B68">
        <v>0</v>
      </c>
      <c r="C68">
        <v>0</v>
      </c>
      <c r="D68">
        <v>183.3</v>
      </c>
      <c r="E68">
        <v>70.099999999999994</v>
      </c>
      <c r="F68">
        <v>0</v>
      </c>
      <c r="G68">
        <v>0</v>
      </c>
    </row>
    <row r="69" spans="1:7" ht="15" x14ac:dyDescent="0.25">
      <c r="A69" s="271" t="s">
        <v>112</v>
      </c>
      <c r="B69">
        <v>1</v>
      </c>
      <c r="C69">
        <v>14</v>
      </c>
      <c r="D69">
        <v>295.8</v>
      </c>
      <c r="E69">
        <v>269.60000000000002</v>
      </c>
      <c r="F69">
        <v>93</v>
      </c>
      <c r="G69">
        <v>0</v>
      </c>
    </row>
    <row r="70" spans="1:7" ht="15" x14ac:dyDescent="0.25">
      <c r="A70" s="271" t="s">
        <v>113</v>
      </c>
      <c r="B70">
        <v>22</v>
      </c>
      <c r="C70">
        <v>0</v>
      </c>
      <c r="D70">
        <v>151.19999999999999</v>
      </c>
      <c r="E70">
        <v>170.5</v>
      </c>
      <c r="F70">
        <v>0</v>
      </c>
      <c r="G70">
        <v>0</v>
      </c>
    </row>
    <row r="71" spans="1:7" ht="15" x14ac:dyDescent="0.25">
      <c r="A71" s="271" t="s">
        <v>114</v>
      </c>
      <c r="B71">
        <v>2</v>
      </c>
      <c r="C71">
        <v>0</v>
      </c>
      <c r="D71">
        <v>44.4</v>
      </c>
      <c r="E71">
        <v>38.200000000000003</v>
      </c>
      <c r="F71">
        <v>2</v>
      </c>
      <c r="G71">
        <v>0</v>
      </c>
    </row>
    <row r="72" spans="1:7" ht="15" x14ac:dyDescent="0.25">
      <c r="A72" s="271" t="s">
        <v>115</v>
      </c>
      <c r="B72">
        <v>425.4</v>
      </c>
      <c r="C72">
        <v>451.3</v>
      </c>
      <c r="D72">
        <v>3378.5</v>
      </c>
      <c r="E72">
        <v>3245</v>
      </c>
      <c r="F72">
        <v>451.5</v>
      </c>
      <c r="G72">
        <v>0</v>
      </c>
    </row>
    <row r="73" spans="1:7" ht="15" x14ac:dyDescent="0.25">
      <c r="A73" s="271" t="s">
        <v>117</v>
      </c>
      <c r="B73">
        <v>23</v>
      </c>
      <c r="C73">
        <v>30</v>
      </c>
      <c r="D73">
        <v>109.6</v>
      </c>
      <c r="E73">
        <v>19.5</v>
      </c>
      <c r="F73">
        <v>0</v>
      </c>
      <c r="G73">
        <v>0</v>
      </c>
    </row>
    <row r="74" spans="1:7" ht="15" x14ac:dyDescent="0.25">
      <c r="A74" s="271" t="s">
        <v>118</v>
      </c>
      <c r="B74">
        <v>22.5</v>
      </c>
      <c r="C74">
        <v>19.8</v>
      </c>
      <c r="D74">
        <v>123.1</v>
      </c>
      <c r="E74">
        <v>130.6</v>
      </c>
      <c r="F74">
        <v>44.4</v>
      </c>
      <c r="G74">
        <v>0</v>
      </c>
    </row>
    <row r="75" spans="1:7" ht="15" x14ac:dyDescent="0.25">
      <c r="A75" s="271" t="s">
        <v>119</v>
      </c>
      <c r="B75">
        <v>35</v>
      </c>
      <c r="C75">
        <v>0</v>
      </c>
      <c r="D75">
        <v>267.8</v>
      </c>
      <c r="E75">
        <v>163.5</v>
      </c>
      <c r="F75">
        <v>36</v>
      </c>
      <c r="G75">
        <v>0</v>
      </c>
    </row>
    <row r="76" spans="1:7" ht="15" x14ac:dyDescent="0.25">
      <c r="A76" s="271" t="s">
        <v>120</v>
      </c>
      <c r="B76">
        <v>90.7</v>
      </c>
      <c r="C76">
        <v>4.0999999999999996</v>
      </c>
      <c r="D76">
        <v>218</v>
      </c>
      <c r="E76">
        <v>184</v>
      </c>
      <c r="F76">
        <v>53</v>
      </c>
      <c r="G76">
        <v>0</v>
      </c>
    </row>
    <row r="77" spans="1:7" ht="15" x14ac:dyDescent="0.25">
      <c r="A77" s="271" t="s">
        <v>121</v>
      </c>
      <c r="B77">
        <v>20.7</v>
      </c>
      <c r="C77">
        <v>6.7</v>
      </c>
      <c r="D77">
        <v>100</v>
      </c>
      <c r="E77">
        <v>68.5</v>
      </c>
      <c r="F77">
        <v>5.8</v>
      </c>
      <c r="G77">
        <v>0</v>
      </c>
    </row>
    <row r="78" spans="1:7" ht="15" x14ac:dyDescent="0.25">
      <c r="A78" s="271" t="s">
        <v>122</v>
      </c>
      <c r="B78">
        <v>0</v>
      </c>
      <c r="C78">
        <v>0</v>
      </c>
      <c r="D78">
        <v>321.89999999999998</v>
      </c>
      <c r="E78">
        <v>193</v>
      </c>
      <c r="F78">
        <v>0</v>
      </c>
      <c r="G78">
        <v>0</v>
      </c>
    </row>
    <row r="79" spans="1:7" ht="15" x14ac:dyDescent="0.25">
      <c r="A79" s="271" t="s">
        <v>65</v>
      </c>
      <c r="B79" t="s">
        <v>66</v>
      </c>
      <c r="C79" t="s">
        <v>67</v>
      </c>
      <c r="D79" t="s">
        <v>66</v>
      </c>
      <c r="E79" t="s">
        <v>66</v>
      </c>
      <c r="F79" t="s">
        <v>66</v>
      </c>
      <c r="G79" t="s">
        <v>68</v>
      </c>
    </row>
    <row r="80" spans="1:7" ht="15" x14ac:dyDescent="0.25">
      <c r="A80" s="271" t="s">
        <v>123</v>
      </c>
      <c r="B80">
        <v>1468.2</v>
      </c>
      <c r="C80">
        <v>1979.5</v>
      </c>
      <c r="D80">
        <v>17842.7</v>
      </c>
      <c r="E80">
        <v>23574.6</v>
      </c>
      <c r="F80">
        <v>2269.4</v>
      </c>
      <c r="G80">
        <v>0</v>
      </c>
    </row>
    <row r="81" spans="1:7" ht="15" x14ac:dyDescent="0.25">
      <c r="A81" s="271" t="s">
        <v>124</v>
      </c>
      <c r="B81">
        <v>110.9</v>
      </c>
      <c r="C81">
        <v>94.8</v>
      </c>
      <c r="D81">
        <v>16.5</v>
      </c>
      <c r="E81">
        <v>0</v>
      </c>
      <c r="F81">
        <v>488.4</v>
      </c>
      <c r="G81">
        <v>0</v>
      </c>
    </row>
    <row r="82" spans="1:7" ht="15" x14ac:dyDescent="0.25">
      <c r="A82" s="271" t="s">
        <v>65</v>
      </c>
      <c r="B82" t="s">
        <v>66</v>
      </c>
      <c r="C82" t="s">
        <v>67</v>
      </c>
      <c r="D82" t="s">
        <v>66</v>
      </c>
      <c r="E82" t="s">
        <v>66</v>
      </c>
      <c r="F82" t="s">
        <v>66</v>
      </c>
      <c r="G82" t="s">
        <v>68</v>
      </c>
    </row>
    <row r="83" spans="1:7" ht="15" x14ac:dyDescent="0.25">
      <c r="A83" s="271" t="s">
        <v>125</v>
      </c>
      <c r="B83">
        <v>1579.1</v>
      </c>
      <c r="C83">
        <v>2074.3000000000002</v>
      </c>
      <c r="D83">
        <v>17859.2</v>
      </c>
      <c r="E83">
        <v>23574.6</v>
      </c>
      <c r="F83">
        <v>2757.8</v>
      </c>
      <c r="G83">
        <v>0</v>
      </c>
    </row>
    <row r="84" spans="1:7" ht="15" x14ac:dyDescent="0.25">
      <c r="A84" s="271" t="s">
        <v>126</v>
      </c>
      <c r="B84" t="s">
        <v>45</v>
      </c>
      <c r="C84" t="s">
        <v>45</v>
      </c>
      <c r="D84">
        <v>0</v>
      </c>
      <c r="E84">
        <v>0</v>
      </c>
      <c r="F84" t="s">
        <v>45</v>
      </c>
      <c r="G84" t="s">
        <v>45</v>
      </c>
    </row>
    <row r="85" spans="1:7" ht="15" x14ac:dyDescent="0.25">
      <c r="A85" s="271" t="s">
        <v>411</v>
      </c>
    </row>
    <row r="86" spans="1:7" ht="15" x14ac:dyDescent="0.25">
      <c r="A86" s="271" t="s">
        <v>53</v>
      </c>
    </row>
  </sheetData>
  <pageMargins left="0.7" right="0.7" top="0.75" bottom="0.75" header="0.3" footer="0.3"/>
  <pageSetup orientation="portrait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14AA1-56AD-4C24-830B-635B393ED71B}">
  <dimension ref="A1:G86"/>
  <sheetViews>
    <sheetView topLeftCell="A34" workbookViewId="0">
      <selection activeCell="B7" sqref="B7"/>
    </sheetView>
  </sheetViews>
  <sheetFormatPr defaultRowHeight="13.2" x14ac:dyDescent="0.25"/>
  <cols>
    <col min="1" max="1" width="16.6640625" customWidth="1"/>
    <col min="2" max="2" width="12.44140625" customWidth="1"/>
    <col min="3" max="3" width="15.33203125" customWidth="1"/>
    <col min="4" max="4" width="11.5546875" customWidth="1"/>
    <col min="5" max="6" width="12.332031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412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163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0</v>
      </c>
      <c r="C12">
        <v>77.5</v>
      </c>
      <c r="D12">
        <v>292.2</v>
      </c>
      <c r="E12">
        <v>646.20000000000005</v>
      </c>
      <c r="F12">
        <v>20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71</v>
      </c>
      <c r="B15">
        <v>0</v>
      </c>
      <c r="C15">
        <v>77.5</v>
      </c>
      <c r="D15">
        <v>263.39999999999998</v>
      </c>
      <c r="E15">
        <v>538.20000000000005</v>
      </c>
      <c r="F15">
        <v>20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0</v>
      </c>
      <c r="E16">
        <v>57.6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69</v>
      </c>
    </row>
    <row r="19" spans="1:7" ht="15" x14ac:dyDescent="0.25">
      <c r="A19" s="271" t="s">
        <v>74</v>
      </c>
      <c r="B19">
        <v>161.5</v>
      </c>
      <c r="C19">
        <v>208.2</v>
      </c>
      <c r="D19">
        <v>2187.8000000000002</v>
      </c>
      <c r="E19">
        <v>2283.4</v>
      </c>
      <c r="F19">
        <v>185.5</v>
      </c>
      <c r="G19">
        <v>0</v>
      </c>
    </row>
    <row r="20" spans="1:7" ht="15" x14ac:dyDescent="0.25">
      <c r="A20" s="271" t="s">
        <v>69</v>
      </c>
    </row>
    <row r="21" spans="1:7" ht="15" x14ac:dyDescent="0.25">
      <c r="A21" s="271" t="s">
        <v>75</v>
      </c>
      <c r="B21">
        <v>123</v>
      </c>
      <c r="C21">
        <v>118.7</v>
      </c>
      <c r="D21">
        <v>828</v>
      </c>
      <c r="E21">
        <v>1068.5999999999999</v>
      </c>
      <c r="F21">
        <v>14.2</v>
      </c>
      <c r="G21">
        <v>0</v>
      </c>
    </row>
    <row r="22" spans="1:7" ht="15" x14ac:dyDescent="0.25">
      <c r="A22" s="271" t="s">
        <v>69</v>
      </c>
    </row>
    <row r="23" spans="1:7" ht="15" x14ac:dyDescent="0.25">
      <c r="A23" s="271" t="s">
        <v>76</v>
      </c>
      <c r="B23">
        <v>0</v>
      </c>
      <c r="C23">
        <v>198.7</v>
      </c>
      <c r="D23">
        <v>847.9</v>
      </c>
      <c r="E23">
        <v>3018.5</v>
      </c>
      <c r="F23">
        <v>0</v>
      </c>
      <c r="G23">
        <v>0</v>
      </c>
    </row>
    <row r="24" spans="1:7" ht="15" x14ac:dyDescent="0.25">
      <c r="A24" s="271" t="s">
        <v>69</v>
      </c>
    </row>
    <row r="25" spans="1:7" ht="15" x14ac:dyDescent="0.25">
      <c r="A25" s="271" t="s">
        <v>77</v>
      </c>
      <c r="B25">
        <v>424.1</v>
      </c>
      <c r="C25">
        <v>882</v>
      </c>
      <c r="D25">
        <v>4686.5</v>
      </c>
      <c r="E25">
        <v>7700.5</v>
      </c>
      <c r="F25">
        <v>676.4</v>
      </c>
      <c r="G25">
        <v>0</v>
      </c>
    </row>
    <row r="26" spans="1:7" ht="15" x14ac:dyDescent="0.25">
      <c r="A26" s="271" t="s">
        <v>167</v>
      </c>
      <c r="B26">
        <v>0</v>
      </c>
      <c r="C26">
        <v>0</v>
      </c>
      <c r="D26">
        <v>0</v>
      </c>
      <c r="E26">
        <v>225.8</v>
      </c>
      <c r="F26">
        <v>0</v>
      </c>
      <c r="G26">
        <v>0</v>
      </c>
    </row>
    <row r="27" spans="1:7" ht="15" x14ac:dyDescent="0.25">
      <c r="A27" s="271" t="s">
        <v>78</v>
      </c>
      <c r="B27">
        <v>0</v>
      </c>
      <c r="C27">
        <v>16</v>
      </c>
      <c r="D27">
        <v>10.5</v>
      </c>
      <c r="E27">
        <v>69.099999999999994</v>
      </c>
      <c r="F27">
        <v>0</v>
      </c>
      <c r="G27">
        <v>0</v>
      </c>
    </row>
    <row r="28" spans="1:7" ht="15" x14ac:dyDescent="0.25">
      <c r="A28" s="271" t="s">
        <v>79</v>
      </c>
      <c r="B28">
        <v>0.8</v>
      </c>
      <c r="C28">
        <v>0.2</v>
      </c>
      <c r="D28">
        <v>2.5</v>
      </c>
      <c r="E28">
        <v>2.2999999999999998</v>
      </c>
      <c r="F28">
        <v>0</v>
      </c>
      <c r="G28">
        <v>0</v>
      </c>
    </row>
    <row r="29" spans="1:7" ht="15" x14ac:dyDescent="0.25">
      <c r="A29" s="271" t="s">
        <v>80</v>
      </c>
      <c r="B29">
        <v>0</v>
      </c>
      <c r="C29">
        <v>56.3</v>
      </c>
      <c r="D29">
        <v>122.1</v>
      </c>
      <c r="E29">
        <v>880.8</v>
      </c>
      <c r="F29">
        <v>0</v>
      </c>
      <c r="G29">
        <v>0</v>
      </c>
    </row>
    <row r="30" spans="1:7" ht="15" x14ac:dyDescent="0.25">
      <c r="A30" s="271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271" t="s">
        <v>81</v>
      </c>
      <c r="B31">
        <v>78.5</v>
      </c>
      <c r="C31">
        <v>220.8</v>
      </c>
      <c r="D31">
        <v>1178</v>
      </c>
      <c r="E31">
        <v>1693.2</v>
      </c>
      <c r="F31">
        <v>89.9</v>
      </c>
      <c r="G31">
        <v>0</v>
      </c>
    </row>
    <row r="32" spans="1:7" ht="15" x14ac:dyDescent="0.25">
      <c r="A32" s="271" t="s">
        <v>82</v>
      </c>
      <c r="B32">
        <v>3</v>
      </c>
      <c r="C32">
        <v>47.5</v>
      </c>
      <c r="D32">
        <v>123.7</v>
      </c>
      <c r="E32">
        <v>265.39999999999998</v>
      </c>
      <c r="F32">
        <v>0</v>
      </c>
      <c r="G32">
        <v>0</v>
      </c>
    </row>
    <row r="33" spans="1:7" ht="15" x14ac:dyDescent="0.25">
      <c r="A33" s="271" t="s">
        <v>83</v>
      </c>
      <c r="B33">
        <v>269</v>
      </c>
      <c r="C33">
        <v>388.5</v>
      </c>
      <c r="D33">
        <v>2513.1999999999998</v>
      </c>
      <c r="E33">
        <v>2818.1</v>
      </c>
      <c r="F33">
        <v>532</v>
      </c>
      <c r="G33">
        <v>0</v>
      </c>
    </row>
    <row r="34" spans="1:7" ht="15" x14ac:dyDescent="0.25">
      <c r="A34" s="271" t="s">
        <v>84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271" t="s">
        <v>85</v>
      </c>
      <c r="B35">
        <v>2.2000000000000002</v>
      </c>
      <c r="C35">
        <v>20</v>
      </c>
      <c r="D35">
        <v>43.1</v>
      </c>
      <c r="E35">
        <v>62.1</v>
      </c>
      <c r="F35">
        <v>0</v>
      </c>
      <c r="G35">
        <v>0</v>
      </c>
    </row>
    <row r="36" spans="1:7" ht="15" x14ac:dyDescent="0.25">
      <c r="A36" s="271" t="s">
        <v>86</v>
      </c>
      <c r="B36">
        <v>61.9</v>
      </c>
      <c r="C36">
        <v>107.7</v>
      </c>
      <c r="D36">
        <v>495.7</v>
      </c>
      <c r="E36">
        <v>702.4</v>
      </c>
      <c r="F36">
        <v>54.5</v>
      </c>
      <c r="G36">
        <v>0</v>
      </c>
    </row>
    <row r="37" spans="1:7" ht="15" x14ac:dyDescent="0.25">
      <c r="A37" s="271" t="s">
        <v>87</v>
      </c>
      <c r="B37">
        <v>0</v>
      </c>
      <c r="C37">
        <v>0</v>
      </c>
      <c r="D37">
        <v>44</v>
      </c>
      <c r="E37">
        <v>14.4</v>
      </c>
      <c r="F37">
        <v>0</v>
      </c>
      <c r="G37">
        <v>0</v>
      </c>
    </row>
    <row r="38" spans="1:7" ht="15" x14ac:dyDescent="0.25">
      <c r="A38" s="271" t="s">
        <v>88</v>
      </c>
      <c r="B38">
        <v>8.6999999999999993</v>
      </c>
      <c r="C38">
        <v>25</v>
      </c>
      <c r="D38">
        <v>153.80000000000001</v>
      </c>
      <c r="E38">
        <v>501.4</v>
      </c>
      <c r="F38">
        <v>0</v>
      </c>
      <c r="G38">
        <v>0</v>
      </c>
    </row>
    <row r="39" spans="1:7" ht="15" x14ac:dyDescent="0.25">
      <c r="A39" s="271" t="s">
        <v>89</v>
      </c>
      <c r="B39">
        <v>0</v>
      </c>
      <c r="C39">
        <v>0</v>
      </c>
      <c r="D39">
        <v>0</v>
      </c>
      <c r="E39">
        <v>347</v>
      </c>
      <c r="F39">
        <v>0</v>
      </c>
      <c r="G39">
        <v>0</v>
      </c>
    </row>
    <row r="40" spans="1:7" ht="15" x14ac:dyDescent="0.25">
      <c r="A40" s="271" t="s">
        <v>69</v>
      </c>
    </row>
    <row r="41" spans="1:7" ht="15" x14ac:dyDescent="0.25">
      <c r="A41" s="271" t="s">
        <v>90</v>
      </c>
      <c r="B41">
        <v>267.2</v>
      </c>
      <c r="C41">
        <v>204</v>
      </c>
      <c r="D41">
        <v>1593.7</v>
      </c>
      <c r="E41">
        <v>1449.4</v>
      </c>
      <c r="F41">
        <v>164</v>
      </c>
      <c r="G41">
        <v>0</v>
      </c>
    </row>
    <row r="42" spans="1:7" ht="15" x14ac:dyDescent="0.25">
      <c r="A42" s="271" t="s">
        <v>91</v>
      </c>
      <c r="B42">
        <v>0</v>
      </c>
      <c r="C42">
        <v>0</v>
      </c>
      <c r="D42">
        <v>33.9</v>
      </c>
      <c r="E42">
        <v>145</v>
      </c>
      <c r="F42">
        <v>0</v>
      </c>
      <c r="G42">
        <v>0</v>
      </c>
    </row>
    <row r="43" spans="1:7" ht="15" x14ac:dyDescent="0.25">
      <c r="A43" s="271" t="s">
        <v>282</v>
      </c>
      <c r="B43">
        <v>0</v>
      </c>
      <c r="C43">
        <v>0</v>
      </c>
      <c r="D43">
        <v>3.7</v>
      </c>
      <c r="E43">
        <v>0</v>
      </c>
      <c r="F43">
        <v>0</v>
      </c>
      <c r="G43">
        <v>0</v>
      </c>
    </row>
    <row r="44" spans="1:7" ht="15" x14ac:dyDescent="0.25">
      <c r="A44" s="271" t="s">
        <v>283</v>
      </c>
      <c r="B44">
        <v>0</v>
      </c>
      <c r="C44">
        <v>0</v>
      </c>
      <c r="D44">
        <v>23</v>
      </c>
      <c r="E44">
        <v>0</v>
      </c>
      <c r="F44">
        <v>0</v>
      </c>
      <c r="G44">
        <v>0</v>
      </c>
    </row>
    <row r="45" spans="1:7" ht="15" x14ac:dyDescent="0.25">
      <c r="A45" s="271" t="s">
        <v>175</v>
      </c>
      <c r="B45">
        <v>0</v>
      </c>
      <c r="C45">
        <v>0</v>
      </c>
      <c r="D45">
        <v>29</v>
      </c>
      <c r="E45">
        <v>0</v>
      </c>
      <c r="F45">
        <v>0</v>
      </c>
      <c r="G45">
        <v>0</v>
      </c>
    </row>
    <row r="46" spans="1:7" ht="15" x14ac:dyDescent="0.25">
      <c r="A46" s="271" t="s">
        <v>406</v>
      </c>
      <c r="B46">
        <v>0</v>
      </c>
      <c r="C46">
        <v>0</v>
      </c>
      <c r="D46">
        <v>0</v>
      </c>
      <c r="E46">
        <v>7.7</v>
      </c>
      <c r="F46">
        <v>0</v>
      </c>
      <c r="G46">
        <v>0</v>
      </c>
    </row>
    <row r="47" spans="1:7" ht="15" x14ac:dyDescent="0.25">
      <c r="A47" s="271" t="s">
        <v>93</v>
      </c>
      <c r="B47">
        <v>0</v>
      </c>
      <c r="C47">
        <v>0</v>
      </c>
      <c r="D47">
        <v>0</v>
      </c>
      <c r="E47" t="s">
        <v>94</v>
      </c>
      <c r="F47">
        <v>0</v>
      </c>
      <c r="G47">
        <v>0</v>
      </c>
    </row>
    <row r="48" spans="1:7" ht="15" x14ac:dyDescent="0.25">
      <c r="A48" s="271" t="s">
        <v>95</v>
      </c>
      <c r="B48">
        <v>0</v>
      </c>
      <c r="C48">
        <v>0</v>
      </c>
      <c r="D48">
        <v>13.2</v>
      </c>
      <c r="E48">
        <v>0</v>
      </c>
      <c r="F48">
        <v>0</v>
      </c>
      <c r="G48">
        <v>0</v>
      </c>
    </row>
    <row r="49" spans="1:7" ht="15" x14ac:dyDescent="0.25">
      <c r="A49" s="271" t="s">
        <v>407</v>
      </c>
      <c r="B49">
        <v>0</v>
      </c>
      <c r="C49">
        <v>0</v>
      </c>
      <c r="D49">
        <v>0</v>
      </c>
      <c r="E49">
        <v>8.8000000000000007</v>
      </c>
      <c r="F49">
        <v>0</v>
      </c>
      <c r="G49">
        <v>0</v>
      </c>
    </row>
    <row r="50" spans="1:7" ht="15" x14ac:dyDescent="0.25">
      <c r="A50" s="271" t="s">
        <v>408</v>
      </c>
      <c r="B50">
        <v>0</v>
      </c>
      <c r="C50">
        <v>0</v>
      </c>
      <c r="D50">
        <v>0</v>
      </c>
      <c r="E50">
        <v>34</v>
      </c>
      <c r="F50">
        <v>0</v>
      </c>
      <c r="G50">
        <v>0</v>
      </c>
    </row>
    <row r="51" spans="1:7" ht="15" x14ac:dyDescent="0.25">
      <c r="A51" s="271" t="s">
        <v>96</v>
      </c>
      <c r="B51">
        <v>267.2</v>
      </c>
      <c r="C51">
        <v>204</v>
      </c>
      <c r="D51">
        <v>1469.2</v>
      </c>
      <c r="E51">
        <v>1199.5999999999999</v>
      </c>
      <c r="F51">
        <v>164</v>
      </c>
      <c r="G51">
        <v>0</v>
      </c>
    </row>
    <row r="52" spans="1:7" ht="15" x14ac:dyDescent="0.25">
      <c r="A52" s="271" t="s">
        <v>97</v>
      </c>
      <c r="B52">
        <v>0</v>
      </c>
      <c r="C52">
        <v>0</v>
      </c>
      <c r="D52">
        <v>19.3</v>
      </c>
      <c r="E52">
        <v>34.9</v>
      </c>
      <c r="F52">
        <v>0</v>
      </c>
      <c r="G52">
        <v>0</v>
      </c>
    </row>
    <row r="53" spans="1:7" ht="15" x14ac:dyDescent="0.25">
      <c r="A53" s="271" t="s">
        <v>284</v>
      </c>
      <c r="B53">
        <v>0</v>
      </c>
      <c r="C53">
        <v>0</v>
      </c>
      <c r="D53">
        <v>2.2999999999999998</v>
      </c>
      <c r="E53">
        <v>0</v>
      </c>
      <c r="F53">
        <v>0</v>
      </c>
      <c r="G53">
        <v>0</v>
      </c>
    </row>
    <row r="54" spans="1:7" ht="15" x14ac:dyDescent="0.25">
      <c r="A54" s="271" t="s">
        <v>176</v>
      </c>
      <c r="B54">
        <v>0</v>
      </c>
      <c r="C54">
        <v>0</v>
      </c>
      <c r="D54">
        <v>0</v>
      </c>
      <c r="E54">
        <v>19.399999999999999</v>
      </c>
      <c r="F54">
        <v>0</v>
      </c>
      <c r="G54">
        <v>0</v>
      </c>
    </row>
    <row r="55" spans="1:7" ht="15" x14ac:dyDescent="0.25">
      <c r="A55" s="271" t="s">
        <v>69</v>
      </c>
    </row>
    <row r="56" spans="1:7" ht="15" x14ac:dyDescent="0.25">
      <c r="A56" s="271" t="s">
        <v>98</v>
      </c>
      <c r="B56">
        <v>802</v>
      </c>
      <c r="C56">
        <v>619.20000000000005</v>
      </c>
      <c r="D56">
        <v>7061.3</v>
      </c>
      <c r="E56">
        <v>6839.4</v>
      </c>
      <c r="F56">
        <v>919.2</v>
      </c>
      <c r="G56">
        <v>0</v>
      </c>
    </row>
    <row r="57" spans="1:7" ht="15" x14ac:dyDescent="0.25">
      <c r="A57" s="271" t="s">
        <v>99</v>
      </c>
      <c r="B57">
        <v>3.1</v>
      </c>
      <c r="C57">
        <v>0</v>
      </c>
      <c r="D57">
        <v>13.7</v>
      </c>
      <c r="E57">
        <v>16.8</v>
      </c>
      <c r="F57">
        <v>3.2</v>
      </c>
      <c r="G57">
        <v>0</v>
      </c>
    </row>
    <row r="58" spans="1:7" ht="15" x14ac:dyDescent="0.25">
      <c r="A58" s="271" t="s">
        <v>100</v>
      </c>
      <c r="B58">
        <v>0</v>
      </c>
      <c r="C58">
        <v>0</v>
      </c>
      <c r="D58">
        <v>13.4</v>
      </c>
      <c r="E58">
        <v>14.2</v>
      </c>
      <c r="F58">
        <v>5</v>
      </c>
      <c r="G58">
        <v>0</v>
      </c>
    </row>
    <row r="59" spans="1:7" ht="15" x14ac:dyDescent="0.25">
      <c r="A59" s="271" t="s">
        <v>101</v>
      </c>
      <c r="B59">
        <v>0</v>
      </c>
      <c r="C59">
        <v>0</v>
      </c>
      <c r="D59">
        <v>95.7</v>
      </c>
      <c r="E59">
        <v>545.70000000000005</v>
      </c>
      <c r="F59">
        <v>0</v>
      </c>
      <c r="G59">
        <v>0</v>
      </c>
    </row>
    <row r="60" spans="1:7" ht="15" x14ac:dyDescent="0.25">
      <c r="A60" s="271" t="s">
        <v>102</v>
      </c>
      <c r="B60">
        <v>0</v>
      </c>
      <c r="C60">
        <v>8</v>
      </c>
      <c r="D60">
        <v>97.1</v>
      </c>
      <c r="E60">
        <v>58.1</v>
      </c>
      <c r="F60">
        <v>8</v>
      </c>
      <c r="G60">
        <v>0</v>
      </c>
    </row>
    <row r="61" spans="1:7" ht="15" x14ac:dyDescent="0.25">
      <c r="A61" s="271" t="s">
        <v>103</v>
      </c>
      <c r="B61">
        <v>4.4000000000000004</v>
      </c>
      <c r="C61">
        <v>29.6</v>
      </c>
      <c r="D61">
        <v>64.8</v>
      </c>
      <c r="E61">
        <v>58.6</v>
      </c>
      <c r="F61">
        <v>0</v>
      </c>
      <c r="G61">
        <v>0</v>
      </c>
    </row>
    <row r="62" spans="1:7" ht="15" x14ac:dyDescent="0.25">
      <c r="A62" s="271" t="s">
        <v>104</v>
      </c>
      <c r="B62">
        <v>0</v>
      </c>
      <c r="C62">
        <v>0</v>
      </c>
      <c r="D62">
        <v>85.4</v>
      </c>
      <c r="E62">
        <v>383</v>
      </c>
      <c r="F62">
        <v>30</v>
      </c>
      <c r="G62">
        <v>0</v>
      </c>
    </row>
    <row r="63" spans="1:7" ht="15" x14ac:dyDescent="0.25">
      <c r="A63" s="271" t="s">
        <v>105</v>
      </c>
      <c r="B63">
        <v>77.099999999999994</v>
      </c>
      <c r="C63">
        <v>37</v>
      </c>
      <c r="D63">
        <v>653.29999999999995</v>
      </c>
      <c r="E63">
        <v>344</v>
      </c>
      <c r="F63">
        <v>130</v>
      </c>
      <c r="G63">
        <v>0</v>
      </c>
    </row>
    <row r="64" spans="1:7" ht="15" x14ac:dyDescent="0.25">
      <c r="A64" s="271" t="s">
        <v>106</v>
      </c>
      <c r="B64">
        <v>5</v>
      </c>
      <c r="C64">
        <v>7.5</v>
      </c>
      <c r="D64">
        <v>267.5</v>
      </c>
      <c r="E64">
        <v>234.7</v>
      </c>
      <c r="F64">
        <v>23.5</v>
      </c>
      <c r="G64">
        <v>0</v>
      </c>
    </row>
    <row r="65" spans="1:7" ht="15" x14ac:dyDescent="0.25">
      <c r="A65" s="271" t="s">
        <v>107</v>
      </c>
      <c r="B65">
        <v>0</v>
      </c>
      <c r="C65">
        <v>0</v>
      </c>
      <c r="D65">
        <v>155.80000000000001</v>
      </c>
      <c r="E65">
        <v>332.9</v>
      </c>
      <c r="F65">
        <v>0</v>
      </c>
      <c r="G65">
        <v>0</v>
      </c>
    </row>
    <row r="66" spans="1:7" ht="15" x14ac:dyDescent="0.25">
      <c r="A66" s="271" t="s">
        <v>109</v>
      </c>
      <c r="B66">
        <v>0</v>
      </c>
      <c r="C66">
        <v>31.8</v>
      </c>
      <c r="D66">
        <v>524.20000000000005</v>
      </c>
      <c r="E66">
        <v>352.7</v>
      </c>
      <c r="F66">
        <v>84.5</v>
      </c>
      <c r="G66">
        <v>0</v>
      </c>
    </row>
    <row r="67" spans="1:7" ht="15" x14ac:dyDescent="0.25">
      <c r="A67" s="271" t="s">
        <v>110</v>
      </c>
      <c r="B67">
        <v>0</v>
      </c>
      <c r="C67">
        <v>0</v>
      </c>
      <c r="D67">
        <v>32.799999999999997</v>
      </c>
      <c r="E67">
        <v>16.8</v>
      </c>
      <c r="F67">
        <v>0</v>
      </c>
      <c r="G67">
        <v>0</v>
      </c>
    </row>
    <row r="68" spans="1:7" ht="15" x14ac:dyDescent="0.25">
      <c r="A68" s="271" t="s">
        <v>111</v>
      </c>
      <c r="B68">
        <v>0</v>
      </c>
      <c r="C68">
        <v>0</v>
      </c>
      <c r="D68">
        <v>183.3</v>
      </c>
      <c r="E68">
        <v>70.099999999999994</v>
      </c>
      <c r="F68">
        <v>0</v>
      </c>
      <c r="G68">
        <v>0</v>
      </c>
    </row>
    <row r="69" spans="1:7" ht="15" x14ac:dyDescent="0.25">
      <c r="A69" s="271" t="s">
        <v>112</v>
      </c>
      <c r="B69">
        <v>25</v>
      </c>
      <c r="C69">
        <v>27</v>
      </c>
      <c r="D69">
        <v>272.39999999999998</v>
      </c>
      <c r="E69">
        <v>256.3</v>
      </c>
      <c r="F69">
        <v>76</v>
      </c>
      <c r="G69">
        <v>0</v>
      </c>
    </row>
    <row r="70" spans="1:7" ht="15" x14ac:dyDescent="0.25">
      <c r="A70" s="271" t="s">
        <v>113</v>
      </c>
      <c r="B70">
        <v>22</v>
      </c>
      <c r="C70">
        <v>0</v>
      </c>
      <c r="D70">
        <v>151.19999999999999</v>
      </c>
      <c r="E70">
        <v>170.5</v>
      </c>
      <c r="F70">
        <v>0</v>
      </c>
      <c r="G70">
        <v>0</v>
      </c>
    </row>
    <row r="71" spans="1:7" ht="15" x14ac:dyDescent="0.25">
      <c r="A71" s="271" t="s">
        <v>114</v>
      </c>
      <c r="B71">
        <v>2</v>
      </c>
      <c r="C71">
        <v>0</v>
      </c>
      <c r="D71">
        <v>44.4</v>
      </c>
      <c r="E71">
        <v>38.200000000000003</v>
      </c>
      <c r="F71">
        <v>2</v>
      </c>
      <c r="G71">
        <v>0</v>
      </c>
    </row>
    <row r="72" spans="1:7" ht="15" x14ac:dyDescent="0.25">
      <c r="A72" s="271" t="s">
        <v>115</v>
      </c>
      <c r="B72">
        <v>449.3</v>
      </c>
      <c r="C72">
        <v>430.7</v>
      </c>
      <c r="D72">
        <v>3317.5</v>
      </c>
      <c r="E72">
        <v>3211</v>
      </c>
      <c r="F72">
        <v>418</v>
      </c>
      <c r="G72">
        <v>0</v>
      </c>
    </row>
    <row r="73" spans="1:7" ht="15" x14ac:dyDescent="0.25">
      <c r="A73" s="271" t="s">
        <v>117</v>
      </c>
      <c r="B73">
        <v>23</v>
      </c>
      <c r="C73">
        <v>0</v>
      </c>
      <c r="D73">
        <v>109.6</v>
      </c>
      <c r="E73">
        <v>19.5</v>
      </c>
      <c r="F73">
        <v>0</v>
      </c>
      <c r="G73">
        <v>0</v>
      </c>
    </row>
    <row r="74" spans="1:7" ht="15" x14ac:dyDescent="0.25">
      <c r="A74" s="271" t="s">
        <v>118</v>
      </c>
      <c r="B74">
        <v>22.5</v>
      </c>
      <c r="C74">
        <v>19.8</v>
      </c>
      <c r="D74">
        <v>123.1</v>
      </c>
      <c r="E74">
        <v>130.6</v>
      </c>
      <c r="F74">
        <v>44.4</v>
      </c>
      <c r="G74">
        <v>0</v>
      </c>
    </row>
    <row r="75" spans="1:7" ht="15" x14ac:dyDescent="0.25">
      <c r="A75" s="271" t="s">
        <v>119</v>
      </c>
      <c r="B75">
        <v>57.4</v>
      </c>
      <c r="C75">
        <v>0</v>
      </c>
      <c r="D75">
        <v>245.7</v>
      </c>
      <c r="E75">
        <v>163.5</v>
      </c>
      <c r="F75">
        <v>36</v>
      </c>
      <c r="G75">
        <v>0</v>
      </c>
    </row>
    <row r="76" spans="1:7" ht="15" x14ac:dyDescent="0.25">
      <c r="A76" s="271" t="s">
        <v>120</v>
      </c>
      <c r="B76">
        <v>90.7</v>
      </c>
      <c r="C76">
        <v>8</v>
      </c>
      <c r="D76">
        <v>218</v>
      </c>
      <c r="E76">
        <v>177.7</v>
      </c>
      <c r="F76">
        <v>53</v>
      </c>
      <c r="G76">
        <v>0</v>
      </c>
    </row>
    <row r="77" spans="1:7" ht="15" x14ac:dyDescent="0.25">
      <c r="A77" s="271" t="s">
        <v>121</v>
      </c>
      <c r="B77">
        <v>20.7</v>
      </c>
      <c r="C77">
        <v>19.899999999999999</v>
      </c>
      <c r="D77">
        <v>100</v>
      </c>
      <c r="E77">
        <v>51.7</v>
      </c>
      <c r="F77">
        <v>5.8</v>
      </c>
      <c r="G77">
        <v>0</v>
      </c>
    </row>
    <row r="78" spans="1:7" ht="15" x14ac:dyDescent="0.25">
      <c r="A78" s="271" t="s">
        <v>122</v>
      </c>
      <c r="B78">
        <v>0</v>
      </c>
      <c r="C78">
        <v>0</v>
      </c>
      <c r="D78">
        <v>292.60000000000002</v>
      </c>
      <c r="E78">
        <v>193</v>
      </c>
      <c r="F78">
        <v>0</v>
      </c>
      <c r="G78">
        <v>0</v>
      </c>
    </row>
    <row r="79" spans="1:7" ht="15" x14ac:dyDescent="0.25">
      <c r="A79" s="271" t="s">
        <v>65</v>
      </c>
      <c r="B79" t="s">
        <v>66</v>
      </c>
      <c r="C79" t="s">
        <v>67</v>
      </c>
      <c r="D79" t="s">
        <v>66</v>
      </c>
      <c r="E79" t="s">
        <v>66</v>
      </c>
      <c r="F79" t="s">
        <v>66</v>
      </c>
      <c r="G79" t="s">
        <v>68</v>
      </c>
    </row>
    <row r="80" spans="1:7" ht="15" x14ac:dyDescent="0.25">
      <c r="A80" s="271" t="s">
        <v>123</v>
      </c>
      <c r="B80">
        <v>1777.8</v>
      </c>
      <c r="C80">
        <v>2308.3000000000002</v>
      </c>
      <c r="D80">
        <v>17497.3</v>
      </c>
      <c r="E80">
        <v>23006</v>
      </c>
      <c r="F80">
        <v>1979.3</v>
      </c>
      <c r="G80">
        <v>0</v>
      </c>
    </row>
    <row r="81" spans="1:7" ht="15" x14ac:dyDescent="0.25">
      <c r="A81" s="271" t="s">
        <v>124</v>
      </c>
      <c r="B81">
        <v>138.19999999999999</v>
      </c>
      <c r="C81">
        <v>213.6</v>
      </c>
      <c r="D81">
        <v>16.5</v>
      </c>
      <c r="E81">
        <v>0</v>
      </c>
      <c r="F81">
        <v>452.9</v>
      </c>
      <c r="G81">
        <v>0</v>
      </c>
    </row>
    <row r="82" spans="1:7" ht="15" x14ac:dyDescent="0.25">
      <c r="A82" s="271" t="s">
        <v>65</v>
      </c>
      <c r="B82" t="s">
        <v>66</v>
      </c>
      <c r="C82" t="s">
        <v>67</v>
      </c>
      <c r="D82" t="s">
        <v>66</v>
      </c>
      <c r="E82" t="s">
        <v>66</v>
      </c>
      <c r="F82" t="s">
        <v>66</v>
      </c>
      <c r="G82" t="s">
        <v>68</v>
      </c>
    </row>
    <row r="83" spans="1:7" ht="15" x14ac:dyDescent="0.25">
      <c r="A83" s="271" t="s">
        <v>125</v>
      </c>
      <c r="B83">
        <v>1916</v>
      </c>
      <c r="C83">
        <v>2521.9</v>
      </c>
      <c r="D83">
        <v>17513.8</v>
      </c>
      <c r="E83">
        <v>23006</v>
      </c>
      <c r="F83">
        <v>2432.1999999999998</v>
      </c>
      <c r="G83">
        <v>0</v>
      </c>
    </row>
    <row r="84" spans="1:7" ht="15" x14ac:dyDescent="0.25">
      <c r="A84" s="271" t="s">
        <v>126</v>
      </c>
      <c r="B84" t="s">
        <v>45</v>
      </c>
      <c r="C84" t="s">
        <v>45</v>
      </c>
      <c r="D84">
        <v>0</v>
      </c>
      <c r="E84">
        <v>0</v>
      </c>
      <c r="F84" t="s">
        <v>45</v>
      </c>
      <c r="G84" t="s">
        <v>45</v>
      </c>
    </row>
    <row r="85" spans="1:7" ht="15" x14ac:dyDescent="0.25">
      <c r="A85" s="271" t="s">
        <v>127</v>
      </c>
      <c r="B85">
        <v>0</v>
      </c>
      <c r="C85">
        <v>63.9</v>
      </c>
      <c r="D85" t="s">
        <v>45</v>
      </c>
      <c r="E85" t="s">
        <v>45</v>
      </c>
      <c r="F85">
        <v>0</v>
      </c>
      <c r="G85">
        <v>0</v>
      </c>
    </row>
    <row r="86" spans="1:7" ht="15" x14ac:dyDescent="0.25">
      <c r="A86" s="271" t="s">
        <v>65</v>
      </c>
      <c r="B86" t="s">
        <v>66</v>
      </c>
      <c r="C86" t="s">
        <v>67</v>
      </c>
      <c r="D86" t="s">
        <v>66</v>
      </c>
      <c r="E86" t="s">
        <v>66</v>
      </c>
      <c r="F86" t="s">
        <v>66</v>
      </c>
      <c r="G86" t="s">
        <v>68</v>
      </c>
    </row>
  </sheetData>
  <pageMargins left="0.7" right="0.7" top="0.75" bottom="0.75" header="0.3" footer="0.3"/>
  <pageSetup orientation="portrait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BB987-B9C7-4A73-A8FD-C7EB7ED59F4E}">
  <dimension ref="A1:G86"/>
  <sheetViews>
    <sheetView topLeftCell="A22" workbookViewId="0">
      <selection activeCell="B7" sqref="B7"/>
    </sheetView>
  </sheetViews>
  <sheetFormatPr defaultRowHeight="13.2" x14ac:dyDescent="0.25"/>
  <cols>
    <col min="1" max="1" width="16.332031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413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0</v>
      </c>
      <c r="C12">
        <v>98.5</v>
      </c>
      <c r="D12">
        <v>292.2</v>
      </c>
      <c r="E12">
        <v>609.5</v>
      </c>
      <c r="F12">
        <v>20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71</v>
      </c>
      <c r="B15">
        <v>0</v>
      </c>
      <c r="C15">
        <v>98.5</v>
      </c>
      <c r="D15">
        <v>263.39999999999998</v>
      </c>
      <c r="E15">
        <v>501.4</v>
      </c>
      <c r="F15">
        <v>20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0</v>
      </c>
      <c r="E16">
        <v>57.6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69</v>
      </c>
    </row>
    <row r="19" spans="1:7" ht="15" x14ac:dyDescent="0.25">
      <c r="A19" s="271" t="s">
        <v>74</v>
      </c>
      <c r="B19">
        <v>214.7</v>
      </c>
      <c r="C19">
        <v>208.2</v>
      </c>
      <c r="D19">
        <v>2136.1999999999998</v>
      </c>
      <c r="E19">
        <v>2283.4</v>
      </c>
      <c r="F19">
        <v>185.5</v>
      </c>
      <c r="G19">
        <v>0</v>
      </c>
    </row>
    <row r="20" spans="1:7" ht="15" x14ac:dyDescent="0.25">
      <c r="A20" s="271" t="s">
        <v>69</v>
      </c>
    </row>
    <row r="21" spans="1:7" ht="15" x14ac:dyDescent="0.25">
      <c r="A21" s="271" t="s">
        <v>75</v>
      </c>
      <c r="B21">
        <v>123</v>
      </c>
      <c r="C21">
        <v>146.4</v>
      </c>
      <c r="D21">
        <v>828</v>
      </c>
      <c r="E21">
        <v>1039.7</v>
      </c>
      <c r="F21">
        <v>14.2</v>
      </c>
      <c r="G21">
        <v>0</v>
      </c>
    </row>
    <row r="22" spans="1:7" ht="15" x14ac:dyDescent="0.25">
      <c r="A22" s="271" t="s">
        <v>69</v>
      </c>
    </row>
    <row r="23" spans="1:7" ht="15" x14ac:dyDescent="0.25">
      <c r="A23" s="271" t="s">
        <v>76</v>
      </c>
      <c r="B23">
        <v>0</v>
      </c>
      <c r="C23">
        <v>389.5</v>
      </c>
      <c r="D23">
        <v>847.9</v>
      </c>
      <c r="E23">
        <v>2818.2</v>
      </c>
      <c r="F23">
        <v>0</v>
      </c>
      <c r="G23">
        <v>0</v>
      </c>
    </row>
    <row r="24" spans="1:7" ht="15" x14ac:dyDescent="0.25">
      <c r="A24" s="271" t="s">
        <v>69</v>
      </c>
    </row>
    <row r="25" spans="1:7" ht="15" x14ac:dyDescent="0.25">
      <c r="A25" s="271" t="s">
        <v>77</v>
      </c>
      <c r="B25">
        <v>476.7</v>
      </c>
      <c r="C25">
        <v>841.9</v>
      </c>
      <c r="D25">
        <v>4630.3</v>
      </c>
      <c r="E25">
        <v>7622.7</v>
      </c>
      <c r="F25">
        <v>651.9</v>
      </c>
      <c r="G25">
        <v>0</v>
      </c>
    </row>
    <row r="26" spans="1:7" ht="15" x14ac:dyDescent="0.25">
      <c r="A26" s="271" t="s">
        <v>167</v>
      </c>
      <c r="B26">
        <v>0</v>
      </c>
      <c r="C26">
        <v>0</v>
      </c>
      <c r="D26">
        <v>0</v>
      </c>
      <c r="E26">
        <v>225.8</v>
      </c>
      <c r="F26">
        <v>0</v>
      </c>
      <c r="G26">
        <v>0</v>
      </c>
    </row>
    <row r="27" spans="1:7" ht="15" x14ac:dyDescent="0.25">
      <c r="A27" s="271" t="s">
        <v>78</v>
      </c>
      <c r="B27">
        <v>0</v>
      </c>
      <c r="C27">
        <v>0</v>
      </c>
      <c r="D27">
        <v>10.5</v>
      </c>
      <c r="E27">
        <v>69.099999999999994</v>
      </c>
      <c r="F27">
        <v>0</v>
      </c>
      <c r="G27">
        <v>0</v>
      </c>
    </row>
    <row r="28" spans="1:7" ht="15" x14ac:dyDescent="0.25">
      <c r="A28" s="271" t="s">
        <v>79</v>
      </c>
      <c r="B28">
        <v>0.8</v>
      </c>
      <c r="C28">
        <v>0.2</v>
      </c>
      <c r="D28">
        <v>2.5</v>
      </c>
      <c r="E28">
        <v>2.2999999999999998</v>
      </c>
      <c r="F28">
        <v>0</v>
      </c>
      <c r="G28">
        <v>0</v>
      </c>
    </row>
    <row r="29" spans="1:7" ht="15" x14ac:dyDescent="0.25">
      <c r="A29" s="271" t="s">
        <v>80</v>
      </c>
      <c r="B29">
        <v>55</v>
      </c>
      <c r="C29">
        <v>57.5</v>
      </c>
      <c r="D29">
        <v>67</v>
      </c>
      <c r="E29">
        <v>879.7</v>
      </c>
      <c r="F29">
        <v>0</v>
      </c>
      <c r="G29">
        <v>0</v>
      </c>
    </row>
    <row r="30" spans="1:7" ht="15" x14ac:dyDescent="0.25">
      <c r="A30" s="271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271" t="s">
        <v>81</v>
      </c>
      <c r="B31">
        <v>75.5</v>
      </c>
      <c r="C31">
        <v>229</v>
      </c>
      <c r="D31">
        <v>1178</v>
      </c>
      <c r="E31">
        <v>1617.1</v>
      </c>
      <c r="F31">
        <v>65.400000000000006</v>
      </c>
      <c r="G31">
        <v>0</v>
      </c>
    </row>
    <row r="32" spans="1:7" ht="15" x14ac:dyDescent="0.25">
      <c r="A32" s="271" t="s">
        <v>82</v>
      </c>
      <c r="B32">
        <v>2.5</v>
      </c>
      <c r="C32">
        <v>11.5</v>
      </c>
      <c r="D32">
        <v>123.7</v>
      </c>
      <c r="E32">
        <v>265.39999999999998</v>
      </c>
      <c r="F32">
        <v>0</v>
      </c>
      <c r="G32">
        <v>0</v>
      </c>
    </row>
    <row r="33" spans="1:7" ht="15" x14ac:dyDescent="0.25">
      <c r="A33" s="271" t="s">
        <v>83</v>
      </c>
      <c r="B33">
        <v>269</v>
      </c>
      <c r="C33">
        <v>390.5</v>
      </c>
      <c r="D33">
        <v>2513.1999999999998</v>
      </c>
      <c r="E33">
        <v>2818.1</v>
      </c>
      <c r="F33">
        <v>532</v>
      </c>
      <c r="G33">
        <v>0</v>
      </c>
    </row>
    <row r="34" spans="1:7" ht="15" x14ac:dyDescent="0.25">
      <c r="A34" s="271" t="s">
        <v>84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271" t="s">
        <v>85</v>
      </c>
      <c r="B35">
        <v>2.2000000000000002</v>
      </c>
      <c r="C35">
        <v>20</v>
      </c>
      <c r="D35">
        <v>43.1</v>
      </c>
      <c r="E35">
        <v>62.1</v>
      </c>
      <c r="F35">
        <v>0</v>
      </c>
      <c r="G35">
        <v>0</v>
      </c>
    </row>
    <row r="36" spans="1:7" ht="15" x14ac:dyDescent="0.25">
      <c r="A36" s="271" t="s">
        <v>86</v>
      </c>
      <c r="B36">
        <v>62.5</v>
      </c>
      <c r="C36">
        <v>107.9</v>
      </c>
      <c r="D36">
        <v>495.1</v>
      </c>
      <c r="E36">
        <v>702.1</v>
      </c>
      <c r="F36">
        <v>54.5</v>
      </c>
      <c r="G36">
        <v>0</v>
      </c>
    </row>
    <row r="37" spans="1:7" ht="15" x14ac:dyDescent="0.25">
      <c r="A37" s="271" t="s">
        <v>87</v>
      </c>
      <c r="B37">
        <v>0</v>
      </c>
      <c r="C37">
        <v>0</v>
      </c>
      <c r="D37">
        <v>44</v>
      </c>
      <c r="E37">
        <v>14.4</v>
      </c>
      <c r="F37">
        <v>0</v>
      </c>
      <c r="G37">
        <v>0</v>
      </c>
    </row>
    <row r="38" spans="1:7" ht="15" x14ac:dyDescent="0.25">
      <c r="A38" s="271" t="s">
        <v>88</v>
      </c>
      <c r="B38">
        <v>9.1999999999999993</v>
      </c>
      <c r="C38">
        <v>25.3</v>
      </c>
      <c r="D38">
        <v>153.30000000000001</v>
      </c>
      <c r="E38">
        <v>501.1</v>
      </c>
      <c r="F38">
        <v>0</v>
      </c>
      <c r="G38">
        <v>0</v>
      </c>
    </row>
    <row r="39" spans="1:7" ht="15" x14ac:dyDescent="0.25">
      <c r="A39" s="271" t="s">
        <v>89</v>
      </c>
      <c r="B39">
        <v>0</v>
      </c>
      <c r="C39">
        <v>0</v>
      </c>
      <c r="D39">
        <v>0</v>
      </c>
      <c r="E39">
        <v>347</v>
      </c>
      <c r="F39">
        <v>0</v>
      </c>
      <c r="G39">
        <v>0</v>
      </c>
    </row>
    <row r="40" spans="1:7" ht="15" x14ac:dyDescent="0.25">
      <c r="A40" s="271" t="s">
        <v>69</v>
      </c>
    </row>
    <row r="41" spans="1:7" ht="15" x14ac:dyDescent="0.25">
      <c r="A41" s="271" t="s">
        <v>90</v>
      </c>
      <c r="B41">
        <v>331</v>
      </c>
      <c r="C41">
        <v>286</v>
      </c>
      <c r="D41">
        <v>1566.2</v>
      </c>
      <c r="E41">
        <v>1375.7</v>
      </c>
      <c r="F41">
        <v>164</v>
      </c>
      <c r="G41">
        <v>0</v>
      </c>
    </row>
    <row r="42" spans="1:7" ht="15" x14ac:dyDescent="0.25">
      <c r="A42" s="271" t="s">
        <v>91</v>
      </c>
      <c r="B42">
        <v>0</v>
      </c>
      <c r="C42">
        <v>60</v>
      </c>
      <c r="D42">
        <v>33.9</v>
      </c>
      <c r="E42">
        <v>82.3</v>
      </c>
      <c r="F42">
        <v>0</v>
      </c>
      <c r="G42">
        <v>0</v>
      </c>
    </row>
    <row r="43" spans="1:7" ht="15" x14ac:dyDescent="0.25">
      <c r="A43" s="271" t="s">
        <v>282</v>
      </c>
      <c r="B43">
        <v>0</v>
      </c>
      <c r="C43">
        <v>0</v>
      </c>
      <c r="D43">
        <v>3.7</v>
      </c>
      <c r="E43">
        <v>0</v>
      </c>
      <c r="F43">
        <v>0</v>
      </c>
      <c r="G43">
        <v>0</v>
      </c>
    </row>
    <row r="44" spans="1:7" ht="15" x14ac:dyDescent="0.25">
      <c r="A44" s="271" t="s">
        <v>283</v>
      </c>
      <c r="B44">
        <v>0</v>
      </c>
      <c r="C44">
        <v>0</v>
      </c>
      <c r="D44">
        <v>23</v>
      </c>
      <c r="E44">
        <v>0</v>
      </c>
      <c r="F44">
        <v>0</v>
      </c>
      <c r="G44">
        <v>0</v>
      </c>
    </row>
    <row r="45" spans="1:7" ht="15" x14ac:dyDescent="0.25">
      <c r="A45" s="271" t="s">
        <v>175</v>
      </c>
      <c r="B45">
        <v>0</v>
      </c>
      <c r="C45">
        <v>0</v>
      </c>
      <c r="D45">
        <v>29</v>
      </c>
      <c r="E45">
        <v>0</v>
      </c>
      <c r="F45">
        <v>0</v>
      </c>
      <c r="G45">
        <v>0</v>
      </c>
    </row>
    <row r="46" spans="1:7" ht="15" x14ac:dyDescent="0.25">
      <c r="A46" s="271" t="s">
        <v>406</v>
      </c>
      <c r="B46">
        <v>0</v>
      </c>
      <c r="C46">
        <v>0</v>
      </c>
      <c r="D46">
        <v>0</v>
      </c>
      <c r="E46">
        <v>7.7</v>
      </c>
      <c r="F46">
        <v>0</v>
      </c>
      <c r="G46">
        <v>0</v>
      </c>
    </row>
    <row r="47" spans="1:7" ht="15" x14ac:dyDescent="0.25">
      <c r="A47" s="271" t="s">
        <v>93</v>
      </c>
      <c r="B47">
        <v>0</v>
      </c>
      <c r="C47">
        <v>0</v>
      </c>
      <c r="D47">
        <v>0</v>
      </c>
      <c r="E47" t="s">
        <v>94</v>
      </c>
      <c r="F47">
        <v>0</v>
      </c>
      <c r="G47">
        <v>0</v>
      </c>
    </row>
    <row r="48" spans="1:7" ht="15" x14ac:dyDescent="0.25">
      <c r="A48" s="271" t="s">
        <v>95</v>
      </c>
      <c r="B48">
        <v>0</v>
      </c>
      <c r="C48">
        <v>0</v>
      </c>
      <c r="D48">
        <v>13.2</v>
      </c>
      <c r="E48">
        <v>0</v>
      </c>
      <c r="F48">
        <v>0</v>
      </c>
      <c r="G48">
        <v>0</v>
      </c>
    </row>
    <row r="49" spans="1:7" ht="15" x14ac:dyDescent="0.25">
      <c r="A49" s="271" t="s">
        <v>407</v>
      </c>
      <c r="B49">
        <v>0</v>
      </c>
      <c r="C49">
        <v>0</v>
      </c>
      <c r="D49">
        <v>0</v>
      </c>
      <c r="E49">
        <v>8.8000000000000007</v>
      </c>
      <c r="F49">
        <v>0</v>
      </c>
      <c r="G49">
        <v>0</v>
      </c>
    </row>
    <row r="50" spans="1:7" ht="15" x14ac:dyDescent="0.25">
      <c r="A50" s="271" t="s">
        <v>408</v>
      </c>
      <c r="B50">
        <v>0</v>
      </c>
      <c r="C50">
        <v>0</v>
      </c>
      <c r="D50">
        <v>0</v>
      </c>
      <c r="E50">
        <v>34</v>
      </c>
      <c r="F50">
        <v>0</v>
      </c>
      <c r="G50">
        <v>0</v>
      </c>
    </row>
    <row r="51" spans="1:7" ht="15" x14ac:dyDescent="0.25">
      <c r="A51" s="271" t="s">
        <v>96</v>
      </c>
      <c r="B51">
        <v>331</v>
      </c>
      <c r="C51">
        <v>226</v>
      </c>
      <c r="D51">
        <v>1441.7</v>
      </c>
      <c r="E51">
        <v>1199.5999999999999</v>
      </c>
      <c r="F51">
        <v>164</v>
      </c>
      <c r="G51">
        <v>0</v>
      </c>
    </row>
    <row r="52" spans="1:7" ht="15" x14ac:dyDescent="0.25">
      <c r="A52" s="271" t="s">
        <v>97</v>
      </c>
      <c r="B52">
        <v>0</v>
      </c>
      <c r="C52">
        <v>0</v>
      </c>
      <c r="D52">
        <v>19.3</v>
      </c>
      <c r="E52">
        <v>23.9</v>
      </c>
      <c r="F52">
        <v>0</v>
      </c>
      <c r="G52">
        <v>0</v>
      </c>
    </row>
    <row r="53" spans="1:7" ht="15" x14ac:dyDescent="0.25">
      <c r="A53" s="271" t="s">
        <v>284</v>
      </c>
      <c r="B53">
        <v>0</v>
      </c>
      <c r="C53">
        <v>0</v>
      </c>
      <c r="D53">
        <v>2.2999999999999998</v>
      </c>
      <c r="E53">
        <v>0</v>
      </c>
      <c r="F53">
        <v>0</v>
      </c>
      <c r="G53">
        <v>0</v>
      </c>
    </row>
    <row r="54" spans="1:7" ht="15" x14ac:dyDescent="0.25">
      <c r="A54" s="271" t="s">
        <v>176</v>
      </c>
      <c r="B54">
        <v>0</v>
      </c>
      <c r="C54">
        <v>0</v>
      </c>
      <c r="D54">
        <v>0</v>
      </c>
      <c r="E54">
        <v>19.399999999999999</v>
      </c>
      <c r="F54">
        <v>0</v>
      </c>
      <c r="G54">
        <v>0</v>
      </c>
    </row>
    <row r="55" spans="1:7" ht="15" x14ac:dyDescent="0.25">
      <c r="A55" s="271" t="s">
        <v>69</v>
      </c>
    </row>
    <row r="56" spans="1:7" ht="15" x14ac:dyDescent="0.25">
      <c r="A56" s="271" t="s">
        <v>98</v>
      </c>
      <c r="B56">
        <v>853.6</v>
      </c>
      <c r="C56">
        <v>733.6</v>
      </c>
      <c r="D56">
        <v>6972.8</v>
      </c>
      <c r="E56">
        <v>6733.8</v>
      </c>
      <c r="F56">
        <v>846.2</v>
      </c>
      <c r="G56">
        <v>0</v>
      </c>
    </row>
    <row r="57" spans="1:7" ht="15" x14ac:dyDescent="0.25">
      <c r="A57" s="271" t="s">
        <v>99</v>
      </c>
      <c r="B57">
        <v>3.1</v>
      </c>
      <c r="C57">
        <v>0</v>
      </c>
      <c r="D57">
        <v>13.7</v>
      </c>
      <c r="E57">
        <v>16.8</v>
      </c>
      <c r="F57">
        <v>3.2</v>
      </c>
      <c r="G57">
        <v>0</v>
      </c>
    </row>
    <row r="58" spans="1:7" ht="15" x14ac:dyDescent="0.25">
      <c r="A58" s="271" t="s">
        <v>100</v>
      </c>
      <c r="B58">
        <v>0</v>
      </c>
      <c r="C58">
        <v>0</v>
      </c>
      <c r="D58">
        <v>13.4</v>
      </c>
      <c r="E58">
        <v>14.2</v>
      </c>
      <c r="F58">
        <v>5</v>
      </c>
      <c r="G58">
        <v>0</v>
      </c>
    </row>
    <row r="59" spans="1:7" ht="15" x14ac:dyDescent="0.25">
      <c r="A59" s="271" t="s">
        <v>101</v>
      </c>
      <c r="B59">
        <v>0</v>
      </c>
      <c r="C59">
        <v>0</v>
      </c>
      <c r="D59">
        <v>95.7</v>
      </c>
      <c r="E59">
        <v>545.70000000000005</v>
      </c>
      <c r="F59">
        <v>0</v>
      </c>
      <c r="G59">
        <v>0</v>
      </c>
    </row>
    <row r="60" spans="1:7" ht="15" x14ac:dyDescent="0.25">
      <c r="A60" s="271" t="s">
        <v>102</v>
      </c>
      <c r="B60">
        <v>0</v>
      </c>
      <c r="C60">
        <v>8</v>
      </c>
      <c r="D60">
        <v>97.1</v>
      </c>
      <c r="E60">
        <v>58.1</v>
      </c>
      <c r="F60">
        <v>8</v>
      </c>
      <c r="G60">
        <v>0</v>
      </c>
    </row>
    <row r="61" spans="1:7" ht="15" x14ac:dyDescent="0.25">
      <c r="A61" s="271" t="s">
        <v>103</v>
      </c>
      <c r="B61">
        <v>6.3</v>
      </c>
      <c r="C61">
        <v>34.6</v>
      </c>
      <c r="D61">
        <v>62.9</v>
      </c>
      <c r="E61">
        <v>53.6</v>
      </c>
      <c r="F61">
        <v>0</v>
      </c>
      <c r="G61">
        <v>0</v>
      </c>
    </row>
    <row r="62" spans="1:7" ht="15" x14ac:dyDescent="0.25">
      <c r="A62" s="271" t="s">
        <v>104</v>
      </c>
      <c r="B62">
        <v>19</v>
      </c>
      <c r="C62">
        <v>0</v>
      </c>
      <c r="D62">
        <v>72.2</v>
      </c>
      <c r="E62">
        <v>383</v>
      </c>
      <c r="F62">
        <v>23</v>
      </c>
      <c r="G62">
        <v>0</v>
      </c>
    </row>
    <row r="63" spans="1:7" ht="15" x14ac:dyDescent="0.25">
      <c r="A63" s="271" t="s">
        <v>105</v>
      </c>
      <c r="B63">
        <v>37.1</v>
      </c>
      <c r="C63">
        <v>37</v>
      </c>
      <c r="D63">
        <v>653.29999999999995</v>
      </c>
      <c r="E63">
        <v>344</v>
      </c>
      <c r="F63">
        <v>130</v>
      </c>
      <c r="G63">
        <v>0</v>
      </c>
    </row>
    <row r="64" spans="1:7" ht="15" x14ac:dyDescent="0.25">
      <c r="A64" s="271" t="s">
        <v>106</v>
      </c>
      <c r="B64">
        <v>21.2</v>
      </c>
      <c r="C64">
        <v>22.5</v>
      </c>
      <c r="D64">
        <v>249.7</v>
      </c>
      <c r="E64">
        <v>218.2</v>
      </c>
      <c r="F64">
        <v>23.5</v>
      </c>
      <c r="G64">
        <v>0</v>
      </c>
    </row>
    <row r="65" spans="1:7" ht="15" x14ac:dyDescent="0.25">
      <c r="A65" s="271" t="s">
        <v>107</v>
      </c>
      <c r="B65">
        <v>0</v>
      </c>
      <c r="C65">
        <v>0</v>
      </c>
      <c r="D65">
        <v>155.80000000000001</v>
      </c>
      <c r="E65">
        <v>332.9</v>
      </c>
      <c r="F65">
        <v>0</v>
      </c>
      <c r="G65">
        <v>0</v>
      </c>
    </row>
    <row r="66" spans="1:7" ht="15" x14ac:dyDescent="0.25">
      <c r="A66" s="271" t="s">
        <v>109</v>
      </c>
      <c r="B66">
        <v>0</v>
      </c>
      <c r="C66">
        <v>31.8</v>
      </c>
      <c r="D66">
        <v>524.20000000000005</v>
      </c>
      <c r="E66">
        <v>352.7</v>
      </c>
      <c r="F66">
        <v>81.5</v>
      </c>
      <c r="G66">
        <v>0</v>
      </c>
    </row>
    <row r="67" spans="1:7" ht="15" x14ac:dyDescent="0.25">
      <c r="A67" s="271" t="s">
        <v>110</v>
      </c>
      <c r="B67">
        <v>0</v>
      </c>
      <c r="C67">
        <v>0</v>
      </c>
      <c r="D67">
        <v>32.799999999999997</v>
      </c>
      <c r="E67">
        <v>16.8</v>
      </c>
      <c r="F67">
        <v>0</v>
      </c>
      <c r="G67">
        <v>0</v>
      </c>
    </row>
    <row r="68" spans="1:7" ht="15" x14ac:dyDescent="0.25">
      <c r="A68" s="271" t="s">
        <v>111</v>
      </c>
      <c r="B68">
        <v>0</v>
      </c>
      <c r="C68">
        <v>0</v>
      </c>
      <c r="D68">
        <v>183.3</v>
      </c>
      <c r="E68">
        <v>70.099999999999994</v>
      </c>
      <c r="F68">
        <v>0</v>
      </c>
      <c r="G68">
        <v>0</v>
      </c>
    </row>
    <row r="69" spans="1:7" ht="15" x14ac:dyDescent="0.25">
      <c r="A69" s="271" t="s">
        <v>112</v>
      </c>
      <c r="B69">
        <v>33</v>
      </c>
      <c r="C69">
        <v>27</v>
      </c>
      <c r="D69">
        <v>264.60000000000002</v>
      </c>
      <c r="E69">
        <v>256.3</v>
      </c>
      <c r="F69">
        <v>76</v>
      </c>
      <c r="G69">
        <v>0</v>
      </c>
    </row>
    <row r="70" spans="1:7" ht="15" x14ac:dyDescent="0.25">
      <c r="A70" s="271" t="s">
        <v>113</v>
      </c>
      <c r="B70">
        <v>22</v>
      </c>
      <c r="C70">
        <v>0</v>
      </c>
      <c r="D70">
        <v>151.19999999999999</v>
      </c>
      <c r="E70">
        <v>170.5</v>
      </c>
      <c r="F70">
        <v>0</v>
      </c>
      <c r="G70">
        <v>0</v>
      </c>
    </row>
    <row r="71" spans="1:7" ht="15" x14ac:dyDescent="0.25">
      <c r="A71" s="271" t="s">
        <v>114</v>
      </c>
      <c r="B71">
        <v>2</v>
      </c>
      <c r="C71">
        <v>0</v>
      </c>
      <c r="D71">
        <v>44.4</v>
      </c>
      <c r="E71">
        <v>38.200000000000003</v>
      </c>
      <c r="F71">
        <v>2</v>
      </c>
      <c r="G71">
        <v>0</v>
      </c>
    </row>
    <row r="72" spans="1:7" ht="15" x14ac:dyDescent="0.25">
      <c r="A72" s="271" t="s">
        <v>115</v>
      </c>
      <c r="B72">
        <v>495.9</v>
      </c>
      <c r="C72">
        <v>525</v>
      </c>
      <c r="D72">
        <v>3269.8</v>
      </c>
      <c r="E72">
        <v>3127</v>
      </c>
      <c r="F72">
        <v>355</v>
      </c>
      <c r="G72">
        <v>0</v>
      </c>
    </row>
    <row r="73" spans="1:7" ht="15" x14ac:dyDescent="0.25">
      <c r="A73" s="271" t="s">
        <v>117</v>
      </c>
      <c r="B73">
        <v>23</v>
      </c>
      <c r="C73">
        <v>0</v>
      </c>
      <c r="D73">
        <v>109.6</v>
      </c>
      <c r="E73">
        <v>19.5</v>
      </c>
      <c r="F73">
        <v>0</v>
      </c>
      <c r="G73">
        <v>0</v>
      </c>
    </row>
    <row r="74" spans="1:7" ht="15" x14ac:dyDescent="0.25">
      <c r="A74" s="271" t="s">
        <v>118</v>
      </c>
      <c r="B74">
        <v>22.5</v>
      </c>
      <c r="C74">
        <v>19.8</v>
      </c>
      <c r="D74">
        <v>123.1</v>
      </c>
      <c r="E74">
        <v>130.6</v>
      </c>
      <c r="F74">
        <v>44.4</v>
      </c>
      <c r="G74">
        <v>0</v>
      </c>
    </row>
    <row r="75" spans="1:7" ht="15" x14ac:dyDescent="0.25">
      <c r="A75" s="271" t="s">
        <v>119</v>
      </c>
      <c r="B75">
        <v>57.4</v>
      </c>
      <c r="C75">
        <v>0</v>
      </c>
      <c r="D75">
        <v>245.7</v>
      </c>
      <c r="E75">
        <v>163.5</v>
      </c>
      <c r="F75">
        <v>36</v>
      </c>
      <c r="G75">
        <v>0</v>
      </c>
    </row>
    <row r="76" spans="1:7" ht="15" x14ac:dyDescent="0.25">
      <c r="A76" s="271" t="s">
        <v>120</v>
      </c>
      <c r="B76">
        <v>90.7</v>
      </c>
      <c r="C76">
        <v>8</v>
      </c>
      <c r="D76">
        <v>218</v>
      </c>
      <c r="E76">
        <v>177.7</v>
      </c>
      <c r="F76">
        <v>53</v>
      </c>
      <c r="G76">
        <v>0</v>
      </c>
    </row>
    <row r="77" spans="1:7" ht="15" x14ac:dyDescent="0.25">
      <c r="A77" s="271" t="s">
        <v>121</v>
      </c>
      <c r="B77">
        <v>20.7</v>
      </c>
      <c r="C77">
        <v>19.899999999999999</v>
      </c>
      <c r="D77">
        <v>100</v>
      </c>
      <c r="E77">
        <v>51.7</v>
      </c>
      <c r="F77">
        <v>5.8</v>
      </c>
      <c r="G77">
        <v>0</v>
      </c>
    </row>
    <row r="78" spans="1:7" ht="15" x14ac:dyDescent="0.25">
      <c r="A78" s="271" t="s">
        <v>122</v>
      </c>
      <c r="B78">
        <v>0</v>
      </c>
      <c r="C78">
        <v>0</v>
      </c>
      <c r="D78">
        <v>292.60000000000002</v>
      </c>
      <c r="E78">
        <v>193</v>
      </c>
      <c r="F78">
        <v>0</v>
      </c>
      <c r="G78">
        <v>0</v>
      </c>
    </row>
    <row r="79" spans="1:7" ht="15" x14ac:dyDescent="0.25">
      <c r="A79" s="271" t="s">
        <v>65</v>
      </c>
      <c r="B79" t="s">
        <v>66</v>
      </c>
      <c r="C79" t="s">
        <v>67</v>
      </c>
      <c r="D79" t="s">
        <v>66</v>
      </c>
      <c r="E79" t="s">
        <v>66</v>
      </c>
      <c r="F79" t="s">
        <v>66</v>
      </c>
      <c r="G79" t="s">
        <v>68</v>
      </c>
    </row>
    <row r="80" spans="1:7" ht="15" x14ac:dyDescent="0.25">
      <c r="A80" s="271" t="s">
        <v>123</v>
      </c>
      <c r="B80">
        <v>1999</v>
      </c>
      <c r="C80">
        <v>2704</v>
      </c>
      <c r="D80">
        <v>17273.5</v>
      </c>
      <c r="E80">
        <v>22482.9</v>
      </c>
      <c r="F80">
        <v>1881.8</v>
      </c>
      <c r="G80">
        <v>0</v>
      </c>
    </row>
    <row r="81" spans="1:7" ht="15" x14ac:dyDescent="0.25">
      <c r="A81" s="271" t="s">
        <v>124</v>
      </c>
      <c r="B81">
        <v>143.19999999999999</v>
      </c>
      <c r="C81">
        <v>310.60000000000002</v>
      </c>
      <c r="D81">
        <v>0</v>
      </c>
      <c r="E81">
        <v>0</v>
      </c>
      <c r="F81">
        <v>426.1</v>
      </c>
      <c r="G81">
        <v>0</v>
      </c>
    </row>
    <row r="82" spans="1:7" ht="15" x14ac:dyDescent="0.25">
      <c r="A82" s="271" t="s">
        <v>65</v>
      </c>
      <c r="B82" t="s">
        <v>66</v>
      </c>
      <c r="C82" t="s">
        <v>67</v>
      </c>
      <c r="D82" t="s">
        <v>66</v>
      </c>
      <c r="E82" t="s">
        <v>66</v>
      </c>
      <c r="F82" t="s">
        <v>66</v>
      </c>
      <c r="G82" t="s">
        <v>68</v>
      </c>
    </row>
    <row r="83" spans="1:7" ht="15" x14ac:dyDescent="0.25">
      <c r="A83" s="271" t="s">
        <v>125</v>
      </c>
      <c r="B83">
        <v>2142.1999999999998</v>
      </c>
      <c r="C83">
        <v>3014.6</v>
      </c>
      <c r="D83">
        <v>17273.5</v>
      </c>
      <c r="E83">
        <v>22482.9</v>
      </c>
      <c r="F83">
        <v>2308</v>
      </c>
      <c r="G83">
        <v>0</v>
      </c>
    </row>
    <row r="84" spans="1:7" ht="15" x14ac:dyDescent="0.25">
      <c r="A84" s="271" t="s">
        <v>126</v>
      </c>
      <c r="B84" t="s">
        <v>45</v>
      </c>
      <c r="C84" t="s">
        <v>45</v>
      </c>
      <c r="D84">
        <v>0</v>
      </c>
      <c r="E84">
        <v>0</v>
      </c>
      <c r="F84" t="s">
        <v>45</v>
      </c>
      <c r="G84" t="s">
        <v>45</v>
      </c>
    </row>
    <row r="85" spans="1:7" ht="15" x14ac:dyDescent="0.25">
      <c r="A85" s="271" t="s">
        <v>127</v>
      </c>
      <c r="B85">
        <v>0</v>
      </c>
      <c r="C85">
        <v>55.1</v>
      </c>
      <c r="D85" t="s">
        <v>45</v>
      </c>
      <c r="E85" t="s">
        <v>45</v>
      </c>
      <c r="F85">
        <v>0</v>
      </c>
      <c r="G85">
        <v>0</v>
      </c>
    </row>
    <row r="86" spans="1:7" ht="15" x14ac:dyDescent="0.25">
      <c r="A86" s="271" t="s">
        <v>65</v>
      </c>
      <c r="B86" t="s">
        <v>66</v>
      </c>
      <c r="C86" t="s">
        <v>67</v>
      </c>
      <c r="D86" t="s">
        <v>66</v>
      </c>
      <c r="E86" t="s">
        <v>66</v>
      </c>
      <c r="F86" t="s">
        <v>66</v>
      </c>
      <c r="G86" t="s">
        <v>68</v>
      </c>
    </row>
  </sheetData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0F2A9-E770-415A-BA71-457420DD32EB}">
  <dimension ref="A1:G86"/>
  <sheetViews>
    <sheetView topLeftCell="A24" workbookViewId="0">
      <selection activeCell="Q35" sqref="Q35"/>
    </sheetView>
  </sheetViews>
  <sheetFormatPr defaultRowHeight="13.2" x14ac:dyDescent="0.25"/>
  <cols>
    <col min="1" max="1" width="22.554687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414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378</v>
      </c>
      <c r="D7" t="s">
        <v>379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0</v>
      </c>
      <c r="C12">
        <v>98.5</v>
      </c>
      <c r="D12">
        <v>292.2</v>
      </c>
      <c r="E12">
        <v>600.9</v>
      </c>
      <c r="F12">
        <v>20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71</v>
      </c>
      <c r="B15">
        <v>0</v>
      </c>
      <c r="C15">
        <v>98.5</v>
      </c>
      <c r="D15">
        <v>263.39999999999998</v>
      </c>
      <c r="E15">
        <v>501.4</v>
      </c>
      <c r="F15">
        <v>20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69</v>
      </c>
    </row>
    <row r="19" spans="1:7" ht="15" x14ac:dyDescent="0.25">
      <c r="A19" s="271" t="s">
        <v>74</v>
      </c>
      <c r="B19">
        <v>256</v>
      </c>
      <c r="C19">
        <v>265.7</v>
      </c>
      <c r="D19">
        <v>2095.1</v>
      </c>
      <c r="E19">
        <v>2224.1</v>
      </c>
      <c r="F19">
        <v>185.5</v>
      </c>
      <c r="G19">
        <v>0</v>
      </c>
    </row>
    <row r="20" spans="1:7" ht="15" x14ac:dyDescent="0.25">
      <c r="A20" s="271" t="s">
        <v>69</v>
      </c>
    </row>
    <row r="21" spans="1:7" ht="15" x14ac:dyDescent="0.25">
      <c r="A21" s="271" t="s">
        <v>75</v>
      </c>
      <c r="B21">
        <v>123</v>
      </c>
      <c r="C21">
        <v>146.4</v>
      </c>
      <c r="D21">
        <v>828</v>
      </c>
      <c r="E21">
        <v>1039.7</v>
      </c>
      <c r="F21">
        <v>14.2</v>
      </c>
      <c r="G21">
        <v>0</v>
      </c>
    </row>
    <row r="22" spans="1:7" ht="15" x14ac:dyDescent="0.25">
      <c r="A22" s="271" t="s">
        <v>69</v>
      </c>
    </row>
    <row r="23" spans="1:7" ht="15" x14ac:dyDescent="0.25">
      <c r="A23" s="271" t="s">
        <v>76</v>
      </c>
      <c r="B23">
        <v>0</v>
      </c>
      <c r="C23">
        <v>584.5</v>
      </c>
      <c r="D23">
        <v>847.9</v>
      </c>
      <c r="E23">
        <v>2619.3000000000002</v>
      </c>
      <c r="F23">
        <v>0</v>
      </c>
      <c r="G23">
        <v>0</v>
      </c>
    </row>
    <row r="24" spans="1:7" ht="15" x14ac:dyDescent="0.25">
      <c r="A24" s="271" t="s">
        <v>69</v>
      </c>
    </row>
    <row r="25" spans="1:7" ht="15" x14ac:dyDescent="0.25">
      <c r="A25" s="271" t="s">
        <v>77</v>
      </c>
      <c r="B25">
        <v>523</v>
      </c>
      <c r="C25">
        <v>994.9</v>
      </c>
      <c r="D25">
        <v>4519.7</v>
      </c>
      <c r="E25">
        <v>7514.5</v>
      </c>
      <c r="F25">
        <v>651.9</v>
      </c>
      <c r="G25">
        <v>0</v>
      </c>
    </row>
    <row r="26" spans="1:7" ht="15" x14ac:dyDescent="0.25">
      <c r="A26" s="271" t="s">
        <v>167</v>
      </c>
      <c r="B26">
        <v>0</v>
      </c>
      <c r="C26">
        <v>55</v>
      </c>
      <c r="D26">
        <v>0</v>
      </c>
      <c r="E26">
        <v>225.8</v>
      </c>
      <c r="F26">
        <v>0</v>
      </c>
      <c r="G26">
        <v>0</v>
      </c>
    </row>
    <row r="27" spans="1:7" ht="15" x14ac:dyDescent="0.25">
      <c r="A27" s="271" t="s">
        <v>78</v>
      </c>
      <c r="B27">
        <v>0</v>
      </c>
      <c r="C27">
        <v>26</v>
      </c>
      <c r="D27">
        <v>10.5</v>
      </c>
      <c r="E27">
        <v>44.1</v>
      </c>
      <c r="F27">
        <v>0</v>
      </c>
      <c r="G27">
        <v>0</v>
      </c>
    </row>
    <row r="28" spans="1:7" ht="15" x14ac:dyDescent="0.25">
      <c r="A28" s="271" t="s">
        <v>79</v>
      </c>
      <c r="B28">
        <v>0.8</v>
      </c>
      <c r="C28">
        <v>0.5</v>
      </c>
      <c r="D28">
        <v>2.5</v>
      </c>
      <c r="E28">
        <v>2.1</v>
      </c>
      <c r="F28">
        <v>0</v>
      </c>
      <c r="G28">
        <v>0</v>
      </c>
    </row>
    <row r="29" spans="1:7" ht="15" x14ac:dyDescent="0.25">
      <c r="A29" s="271" t="s">
        <v>80</v>
      </c>
      <c r="B29">
        <v>55</v>
      </c>
      <c r="C29">
        <v>57.5</v>
      </c>
      <c r="D29">
        <v>67</v>
      </c>
      <c r="E29">
        <v>879.7</v>
      </c>
      <c r="F29">
        <v>0</v>
      </c>
      <c r="G29">
        <v>0</v>
      </c>
    </row>
    <row r="30" spans="1:7" ht="15" x14ac:dyDescent="0.25">
      <c r="A30" s="271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271" t="s">
        <v>81</v>
      </c>
      <c r="B31">
        <v>125.5</v>
      </c>
      <c r="C31">
        <v>279</v>
      </c>
      <c r="D31">
        <v>1123</v>
      </c>
      <c r="E31">
        <v>1563</v>
      </c>
      <c r="F31">
        <v>65.400000000000006</v>
      </c>
      <c r="G31">
        <v>0</v>
      </c>
    </row>
    <row r="32" spans="1:7" ht="15" x14ac:dyDescent="0.25">
      <c r="A32" s="271" t="s">
        <v>82</v>
      </c>
      <c r="B32">
        <v>2.5</v>
      </c>
      <c r="C32">
        <v>11.5</v>
      </c>
      <c r="D32">
        <v>123.7</v>
      </c>
      <c r="E32">
        <v>265.39999999999998</v>
      </c>
      <c r="F32">
        <v>0</v>
      </c>
      <c r="G32">
        <v>0</v>
      </c>
    </row>
    <row r="33" spans="1:7" ht="15" x14ac:dyDescent="0.25">
      <c r="A33" s="271" t="s">
        <v>83</v>
      </c>
      <c r="B33">
        <v>266</v>
      </c>
      <c r="C33">
        <v>387.2</v>
      </c>
      <c r="D33">
        <v>2457.9</v>
      </c>
      <c r="E33">
        <v>2818.1</v>
      </c>
      <c r="F33">
        <v>532</v>
      </c>
      <c r="G33">
        <v>0</v>
      </c>
    </row>
    <row r="34" spans="1:7" ht="15" x14ac:dyDescent="0.25">
      <c r="A34" s="271" t="s">
        <v>84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271" t="s">
        <v>85</v>
      </c>
      <c r="B35">
        <v>2.2000000000000002</v>
      </c>
      <c r="C35">
        <v>20</v>
      </c>
      <c r="D35">
        <v>43.1</v>
      </c>
      <c r="E35">
        <v>62.1</v>
      </c>
      <c r="F35">
        <v>0</v>
      </c>
      <c r="G35">
        <v>0</v>
      </c>
    </row>
    <row r="36" spans="1:7" ht="15" x14ac:dyDescent="0.25">
      <c r="A36" s="271" t="s">
        <v>86</v>
      </c>
      <c r="B36">
        <v>61.8</v>
      </c>
      <c r="C36">
        <v>134.4</v>
      </c>
      <c r="D36">
        <v>494.8</v>
      </c>
      <c r="E36">
        <v>673.8</v>
      </c>
      <c r="F36">
        <v>54.5</v>
      </c>
      <c r="G36">
        <v>0</v>
      </c>
    </row>
    <row r="37" spans="1:7" ht="15" x14ac:dyDescent="0.25">
      <c r="A37" s="271" t="s">
        <v>87</v>
      </c>
      <c r="B37">
        <v>0</v>
      </c>
      <c r="C37">
        <v>0</v>
      </c>
      <c r="D37">
        <v>44</v>
      </c>
      <c r="E37">
        <v>14.4</v>
      </c>
      <c r="F37">
        <v>0</v>
      </c>
      <c r="G37">
        <v>0</v>
      </c>
    </row>
    <row r="38" spans="1:7" ht="15" x14ac:dyDescent="0.25">
      <c r="A38" s="271" t="s">
        <v>88</v>
      </c>
      <c r="B38">
        <v>9.1999999999999993</v>
      </c>
      <c r="C38">
        <v>23.8</v>
      </c>
      <c r="D38">
        <v>153.30000000000001</v>
      </c>
      <c r="E38">
        <v>500.6</v>
      </c>
      <c r="F38">
        <v>0</v>
      </c>
      <c r="G38">
        <v>0</v>
      </c>
    </row>
    <row r="39" spans="1:7" ht="15" x14ac:dyDescent="0.25">
      <c r="A39" s="271" t="s">
        <v>89</v>
      </c>
      <c r="B39">
        <v>0</v>
      </c>
      <c r="C39">
        <v>0</v>
      </c>
      <c r="D39">
        <v>0</v>
      </c>
      <c r="E39">
        <v>347</v>
      </c>
      <c r="F39">
        <v>0</v>
      </c>
      <c r="G39">
        <v>0</v>
      </c>
    </row>
    <row r="40" spans="1:7" ht="15" x14ac:dyDescent="0.25">
      <c r="A40" s="271" t="s">
        <v>69</v>
      </c>
    </row>
    <row r="41" spans="1:7" ht="15" x14ac:dyDescent="0.25">
      <c r="A41" s="271" t="s">
        <v>90</v>
      </c>
      <c r="B41">
        <v>377</v>
      </c>
      <c r="C41">
        <v>298</v>
      </c>
      <c r="D41">
        <v>1566.2</v>
      </c>
      <c r="E41">
        <v>1351.2</v>
      </c>
      <c r="F41">
        <v>164</v>
      </c>
      <c r="G41">
        <v>0</v>
      </c>
    </row>
    <row r="42" spans="1:7" ht="15" x14ac:dyDescent="0.25">
      <c r="A42" s="271" t="s">
        <v>91</v>
      </c>
      <c r="B42">
        <v>0</v>
      </c>
      <c r="C42">
        <v>60</v>
      </c>
      <c r="D42">
        <v>33.9</v>
      </c>
      <c r="E42">
        <v>82.3</v>
      </c>
      <c r="F42">
        <v>0</v>
      </c>
      <c r="G42">
        <v>0</v>
      </c>
    </row>
    <row r="43" spans="1:7" ht="15" x14ac:dyDescent="0.25">
      <c r="A43" s="271" t="s">
        <v>282</v>
      </c>
      <c r="B43">
        <v>0</v>
      </c>
      <c r="C43">
        <v>0</v>
      </c>
      <c r="D43">
        <v>3.7</v>
      </c>
      <c r="E43">
        <v>0</v>
      </c>
      <c r="F43">
        <v>0</v>
      </c>
      <c r="G43">
        <v>0</v>
      </c>
    </row>
    <row r="44" spans="1:7" ht="15" x14ac:dyDescent="0.25">
      <c r="A44" s="271" t="s">
        <v>283</v>
      </c>
      <c r="B44">
        <v>0</v>
      </c>
      <c r="C44">
        <v>0</v>
      </c>
      <c r="D44">
        <v>23</v>
      </c>
      <c r="E44">
        <v>0</v>
      </c>
      <c r="F44">
        <v>0</v>
      </c>
      <c r="G44">
        <v>0</v>
      </c>
    </row>
    <row r="45" spans="1:7" ht="15" x14ac:dyDescent="0.25">
      <c r="A45" s="271" t="s">
        <v>175</v>
      </c>
      <c r="B45">
        <v>0</v>
      </c>
      <c r="C45">
        <v>0</v>
      </c>
      <c r="D45">
        <v>29</v>
      </c>
      <c r="E45">
        <v>0</v>
      </c>
      <c r="F45">
        <v>0</v>
      </c>
      <c r="G45">
        <v>0</v>
      </c>
    </row>
    <row r="46" spans="1:7" ht="15" x14ac:dyDescent="0.25">
      <c r="A46" s="271" t="s">
        <v>406</v>
      </c>
      <c r="B46">
        <v>0</v>
      </c>
      <c r="C46">
        <v>0</v>
      </c>
      <c r="D46">
        <v>0</v>
      </c>
      <c r="E46">
        <v>7.7</v>
      </c>
      <c r="F46">
        <v>0</v>
      </c>
      <c r="G46">
        <v>0</v>
      </c>
    </row>
    <row r="47" spans="1:7" ht="15" x14ac:dyDescent="0.25">
      <c r="A47" s="271" t="s">
        <v>93</v>
      </c>
      <c r="B47">
        <v>0</v>
      </c>
      <c r="C47">
        <v>0</v>
      </c>
      <c r="D47">
        <v>0</v>
      </c>
      <c r="E47" t="s">
        <v>94</v>
      </c>
      <c r="F47">
        <v>0</v>
      </c>
      <c r="G47">
        <v>0</v>
      </c>
    </row>
    <row r="48" spans="1:7" ht="15" x14ac:dyDescent="0.25">
      <c r="A48" s="271" t="s">
        <v>95</v>
      </c>
      <c r="B48">
        <v>0</v>
      </c>
      <c r="C48">
        <v>0</v>
      </c>
      <c r="D48">
        <v>13.2</v>
      </c>
      <c r="E48">
        <v>0</v>
      </c>
      <c r="F48">
        <v>0</v>
      </c>
      <c r="G48">
        <v>0</v>
      </c>
    </row>
    <row r="49" spans="1:7" ht="15" x14ac:dyDescent="0.25">
      <c r="A49" s="271" t="s">
        <v>407</v>
      </c>
      <c r="B49">
        <v>0</v>
      </c>
      <c r="C49">
        <v>0</v>
      </c>
      <c r="D49">
        <v>0</v>
      </c>
      <c r="E49">
        <v>8.8000000000000007</v>
      </c>
      <c r="F49">
        <v>0</v>
      </c>
      <c r="G49">
        <v>0</v>
      </c>
    </row>
    <row r="50" spans="1:7" ht="15" x14ac:dyDescent="0.25">
      <c r="A50" s="271" t="s">
        <v>408</v>
      </c>
      <c r="B50">
        <v>0</v>
      </c>
      <c r="C50">
        <v>0</v>
      </c>
      <c r="D50">
        <v>0</v>
      </c>
      <c r="E50">
        <v>34</v>
      </c>
      <c r="F50">
        <v>0</v>
      </c>
      <c r="G50">
        <v>0</v>
      </c>
    </row>
    <row r="51" spans="1:7" ht="15" x14ac:dyDescent="0.25">
      <c r="A51" s="271" t="s">
        <v>96</v>
      </c>
      <c r="B51">
        <v>377</v>
      </c>
      <c r="C51">
        <v>238</v>
      </c>
      <c r="D51">
        <v>1441.7</v>
      </c>
      <c r="E51">
        <v>1175.0999999999999</v>
      </c>
      <c r="F51">
        <v>164</v>
      </c>
      <c r="G51">
        <v>0</v>
      </c>
    </row>
    <row r="52" spans="1:7" ht="15" x14ac:dyDescent="0.25">
      <c r="A52" s="271" t="s">
        <v>97</v>
      </c>
      <c r="B52">
        <v>0</v>
      </c>
      <c r="C52">
        <v>0</v>
      </c>
      <c r="D52">
        <v>19.3</v>
      </c>
      <c r="E52">
        <v>23.9</v>
      </c>
      <c r="F52">
        <v>0</v>
      </c>
      <c r="G52">
        <v>0</v>
      </c>
    </row>
    <row r="53" spans="1:7" ht="15" x14ac:dyDescent="0.25">
      <c r="A53" s="271" t="s">
        <v>284</v>
      </c>
      <c r="B53">
        <v>0</v>
      </c>
      <c r="C53">
        <v>0</v>
      </c>
      <c r="D53">
        <v>2.2999999999999998</v>
      </c>
      <c r="E53">
        <v>0</v>
      </c>
      <c r="F53">
        <v>0</v>
      </c>
      <c r="G53">
        <v>0</v>
      </c>
    </row>
    <row r="54" spans="1:7" ht="15" x14ac:dyDescent="0.25">
      <c r="A54" s="271" t="s">
        <v>176</v>
      </c>
      <c r="B54">
        <v>0</v>
      </c>
      <c r="C54">
        <v>0</v>
      </c>
      <c r="D54">
        <v>0</v>
      </c>
      <c r="E54">
        <v>19.399999999999999</v>
      </c>
      <c r="F54">
        <v>0</v>
      </c>
      <c r="G54">
        <v>0</v>
      </c>
    </row>
    <row r="55" spans="1:7" ht="15" x14ac:dyDescent="0.25">
      <c r="A55" s="271" t="s">
        <v>69</v>
      </c>
    </row>
    <row r="56" spans="1:7" ht="15" x14ac:dyDescent="0.25">
      <c r="A56" s="271" t="s">
        <v>98</v>
      </c>
      <c r="B56">
        <v>978.7</v>
      </c>
      <c r="C56">
        <v>865.8</v>
      </c>
      <c r="D56">
        <v>6747.1</v>
      </c>
      <c r="E56">
        <v>6547.6</v>
      </c>
      <c r="F56">
        <v>803.8</v>
      </c>
      <c r="G56">
        <v>0</v>
      </c>
    </row>
    <row r="57" spans="1:7" ht="15" x14ac:dyDescent="0.25">
      <c r="A57" s="271" t="s">
        <v>99</v>
      </c>
      <c r="B57">
        <v>3.1</v>
      </c>
      <c r="C57">
        <v>0</v>
      </c>
      <c r="D57">
        <v>13.7</v>
      </c>
      <c r="E57">
        <v>16.8</v>
      </c>
      <c r="F57">
        <v>3.2</v>
      </c>
      <c r="G57">
        <v>0</v>
      </c>
    </row>
    <row r="58" spans="1:7" ht="15" x14ac:dyDescent="0.25">
      <c r="A58" s="271" t="s">
        <v>100</v>
      </c>
      <c r="B58">
        <v>0</v>
      </c>
      <c r="C58">
        <v>5</v>
      </c>
      <c r="D58">
        <v>13.4</v>
      </c>
      <c r="E58">
        <v>9.1999999999999993</v>
      </c>
      <c r="F58">
        <v>5</v>
      </c>
      <c r="G58">
        <v>0</v>
      </c>
    </row>
    <row r="59" spans="1:7" ht="15" x14ac:dyDescent="0.25">
      <c r="A59" s="271" t="s">
        <v>101</v>
      </c>
      <c r="B59">
        <v>0</v>
      </c>
      <c r="C59">
        <v>0</v>
      </c>
      <c r="D59">
        <v>95.7</v>
      </c>
      <c r="E59">
        <v>545.70000000000005</v>
      </c>
      <c r="F59">
        <v>0</v>
      </c>
      <c r="G59">
        <v>0</v>
      </c>
    </row>
    <row r="60" spans="1:7" ht="15" x14ac:dyDescent="0.25">
      <c r="A60" s="271" t="s">
        <v>102</v>
      </c>
      <c r="B60">
        <v>0</v>
      </c>
      <c r="C60">
        <v>8</v>
      </c>
      <c r="D60">
        <v>97.1</v>
      </c>
      <c r="E60">
        <v>58.1</v>
      </c>
      <c r="F60">
        <v>8</v>
      </c>
      <c r="G60">
        <v>0</v>
      </c>
    </row>
    <row r="61" spans="1:7" ht="15" x14ac:dyDescent="0.25">
      <c r="A61" s="271" t="s">
        <v>103</v>
      </c>
      <c r="B61">
        <v>7.3</v>
      </c>
      <c r="C61">
        <v>64.8</v>
      </c>
      <c r="D61">
        <v>61.9</v>
      </c>
      <c r="E61">
        <v>24.9</v>
      </c>
      <c r="F61">
        <v>0</v>
      </c>
      <c r="G61">
        <v>0</v>
      </c>
    </row>
    <row r="62" spans="1:7" ht="15" x14ac:dyDescent="0.25">
      <c r="A62" s="271" t="s">
        <v>104</v>
      </c>
      <c r="B62">
        <v>19</v>
      </c>
      <c r="C62">
        <v>20</v>
      </c>
      <c r="D62">
        <v>72.2</v>
      </c>
      <c r="E62">
        <v>366.6</v>
      </c>
      <c r="F62">
        <v>23</v>
      </c>
      <c r="G62">
        <v>0</v>
      </c>
    </row>
    <row r="63" spans="1:7" ht="15" x14ac:dyDescent="0.25">
      <c r="A63" s="271" t="s">
        <v>105</v>
      </c>
      <c r="B63">
        <v>82.2</v>
      </c>
      <c r="C63">
        <v>53</v>
      </c>
      <c r="D63">
        <v>604.9</v>
      </c>
      <c r="E63">
        <v>327.8</v>
      </c>
      <c r="F63">
        <v>130</v>
      </c>
      <c r="G63">
        <v>0</v>
      </c>
    </row>
    <row r="64" spans="1:7" ht="15" x14ac:dyDescent="0.25">
      <c r="A64" s="271" t="s">
        <v>106</v>
      </c>
      <c r="B64">
        <v>27.1</v>
      </c>
      <c r="C64">
        <v>22.5</v>
      </c>
      <c r="D64">
        <v>242.4</v>
      </c>
      <c r="E64">
        <v>218.2</v>
      </c>
      <c r="F64">
        <v>10</v>
      </c>
      <c r="G64">
        <v>0</v>
      </c>
    </row>
    <row r="65" spans="1:7" ht="15" x14ac:dyDescent="0.25">
      <c r="A65" s="271" t="s">
        <v>107</v>
      </c>
      <c r="B65">
        <v>0</v>
      </c>
      <c r="C65">
        <v>0</v>
      </c>
      <c r="D65">
        <v>155.80000000000001</v>
      </c>
      <c r="E65">
        <v>332.9</v>
      </c>
      <c r="F65">
        <v>0</v>
      </c>
      <c r="G65">
        <v>0</v>
      </c>
    </row>
    <row r="66" spans="1:7" ht="15" x14ac:dyDescent="0.25">
      <c r="A66" s="271" t="s">
        <v>109</v>
      </c>
      <c r="B66">
        <v>37.4</v>
      </c>
      <c r="C66">
        <v>31.8</v>
      </c>
      <c r="D66">
        <v>493.9</v>
      </c>
      <c r="E66">
        <v>352.7</v>
      </c>
      <c r="F66">
        <v>81.5</v>
      </c>
      <c r="G66">
        <v>0</v>
      </c>
    </row>
    <row r="67" spans="1:7" ht="15" x14ac:dyDescent="0.25">
      <c r="A67" s="271" t="s">
        <v>110</v>
      </c>
      <c r="B67">
        <v>0</v>
      </c>
      <c r="C67">
        <v>0</v>
      </c>
      <c r="D67">
        <v>32.799999999999997</v>
      </c>
      <c r="E67">
        <v>16.8</v>
      </c>
      <c r="F67">
        <v>0</v>
      </c>
      <c r="G67">
        <v>0</v>
      </c>
    </row>
    <row r="68" spans="1:7" ht="15" x14ac:dyDescent="0.25">
      <c r="A68" s="271" t="s">
        <v>111</v>
      </c>
      <c r="B68">
        <v>0</v>
      </c>
      <c r="C68">
        <v>0</v>
      </c>
      <c r="D68">
        <v>183.3</v>
      </c>
      <c r="E68">
        <v>42.6</v>
      </c>
      <c r="F68">
        <v>0</v>
      </c>
      <c r="G68">
        <v>0</v>
      </c>
    </row>
    <row r="69" spans="1:7" ht="15" x14ac:dyDescent="0.25">
      <c r="A69" s="271" t="s">
        <v>112</v>
      </c>
      <c r="B69">
        <v>33</v>
      </c>
      <c r="C69">
        <v>27</v>
      </c>
      <c r="D69">
        <v>264.60000000000002</v>
      </c>
      <c r="E69">
        <v>256.3</v>
      </c>
      <c r="F69">
        <v>69</v>
      </c>
      <c r="G69">
        <v>0</v>
      </c>
    </row>
    <row r="70" spans="1:7" ht="15" x14ac:dyDescent="0.25">
      <c r="A70" s="271" t="s">
        <v>113</v>
      </c>
      <c r="B70">
        <v>22</v>
      </c>
      <c r="C70">
        <v>0</v>
      </c>
      <c r="D70">
        <v>151.19999999999999</v>
      </c>
      <c r="E70">
        <v>170.5</v>
      </c>
      <c r="F70">
        <v>0</v>
      </c>
      <c r="G70">
        <v>0</v>
      </c>
    </row>
    <row r="71" spans="1:7" ht="15" x14ac:dyDescent="0.25">
      <c r="A71" s="271" t="s">
        <v>114</v>
      </c>
      <c r="B71">
        <v>7</v>
      </c>
      <c r="C71">
        <v>0</v>
      </c>
      <c r="D71">
        <v>39.799999999999997</v>
      </c>
      <c r="E71">
        <v>38.200000000000003</v>
      </c>
      <c r="F71">
        <v>2</v>
      </c>
      <c r="G71">
        <v>0</v>
      </c>
    </row>
    <row r="72" spans="1:7" ht="15" x14ac:dyDescent="0.25">
      <c r="A72" s="271" t="s">
        <v>115</v>
      </c>
      <c r="B72">
        <v>495.1</v>
      </c>
      <c r="C72">
        <v>581.6</v>
      </c>
      <c r="D72">
        <v>3182.2</v>
      </c>
      <c r="E72">
        <v>3038.6</v>
      </c>
      <c r="F72">
        <v>339</v>
      </c>
      <c r="G72">
        <v>0</v>
      </c>
    </row>
    <row r="73" spans="1:7" ht="15" x14ac:dyDescent="0.25">
      <c r="A73" s="271" t="s">
        <v>117</v>
      </c>
      <c r="B73">
        <v>23</v>
      </c>
      <c r="C73">
        <v>0</v>
      </c>
      <c r="D73">
        <v>109.6</v>
      </c>
      <c r="E73">
        <v>19.5</v>
      </c>
      <c r="F73">
        <v>0</v>
      </c>
      <c r="G73">
        <v>0</v>
      </c>
    </row>
    <row r="74" spans="1:7" ht="15" x14ac:dyDescent="0.25">
      <c r="A74" s="271" t="s">
        <v>118</v>
      </c>
      <c r="B74">
        <v>21</v>
      </c>
      <c r="C74">
        <v>19.3</v>
      </c>
      <c r="D74">
        <v>123.1</v>
      </c>
      <c r="E74">
        <v>130.6</v>
      </c>
      <c r="F74">
        <v>44.4</v>
      </c>
      <c r="G74">
        <v>0</v>
      </c>
    </row>
    <row r="75" spans="1:7" ht="15" x14ac:dyDescent="0.25">
      <c r="A75" s="271" t="s">
        <v>119</v>
      </c>
      <c r="B75">
        <v>90.2</v>
      </c>
      <c r="C75">
        <v>0</v>
      </c>
      <c r="D75">
        <v>209.6</v>
      </c>
      <c r="E75">
        <v>163.5</v>
      </c>
      <c r="F75">
        <v>36</v>
      </c>
      <c r="G75">
        <v>0</v>
      </c>
    </row>
    <row r="76" spans="1:7" ht="15" x14ac:dyDescent="0.25">
      <c r="A76" s="271" t="s">
        <v>120</v>
      </c>
      <c r="B76">
        <v>90.7</v>
      </c>
      <c r="C76">
        <v>13</v>
      </c>
      <c r="D76">
        <v>207.6</v>
      </c>
      <c r="E76">
        <v>173.6</v>
      </c>
      <c r="F76">
        <v>47</v>
      </c>
      <c r="G76">
        <v>0</v>
      </c>
    </row>
    <row r="77" spans="1:7" ht="15" x14ac:dyDescent="0.25">
      <c r="A77" s="271" t="s">
        <v>121</v>
      </c>
      <c r="B77">
        <v>20.7</v>
      </c>
      <c r="C77">
        <v>19.899999999999999</v>
      </c>
      <c r="D77">
        <v>100</v>
      </c>
      <c r="E77">
        <v>51.7</v>
      </c>
      <c r="F77">
        <v>5.8</v>
      </c>
      <c r="G77">
        <v>0</v>
      </c>
    </row>
    <row r="78" spans="1:7" ht="15" x14ac:dyDescent="0.25">
      <c r="A78" s="271" t="s">
        <v>122</v>
      </c>
      <c r="B78">
        <v>0</v>
      </c>
      <c r="C78">
        <v>0</v>
      </c>
      <c r="D78">
        <v>292.60000000000002</v>
      </c>
      <c r="E78">
        <v>193</v>
      </c>
      <c r="F78">
        <v>0</v>
      </c>
      <c r="G78">
        <v>0</v>
      </c>
    </row>
    <row r="79" spans="1:7" ht="15" x14ac:dyDescent="0.25">
      <c r="A79" s="271" t="s">
        <v>65</v>
      </c>
      <c r="B79" t="s">
        <v>66</v>
      </c>
      <c r="C79" t="s">
        <v>67</v>
      </c>
      <c r="D79" t="s">
        <v>66</v>
      </c>
      <c r="E79" t="s">
        <v>66</v>
      </c>
      <c r="F79" t="s">
        <v>66</v>
      </c>
      <c r="G79" t="s">
        <v>68</v>
      </c>
    </row>
    <row r="80" spans="1:7" ht="15" x14ac:dyDescent="0.25">
      <c r="A80" s="271" t="s">
        <v>123</v>
      </c>
      <c r="B80">
        <v>2257.6</v>
      </c>
      <c r="C80">
        <v>3253.7</v>
      </c>
      <c r="D80">
        <v>16896.099999999999</v>
      </c>
      <c r="E80">
        <v>21897.4</v>
      </c>
      <c r="F80">
        <v>1839.4</v>
      </c>
      <c r="G80">
        <v>0</v>
      </c>
    </row>
    <row r="81" spans="1:7" ht="15" x14ac:dyDescent="0.25">
      <c r="A81" s="271" t="s">
        <v>124</v>
      </c>
      <c r="B81">
        <v>143.19999999999999</v>
      </c>
      <c r="C81">
        <v>442.1</v>
      </c>
      <c r="D81">
        <v>0</v>
      </c>
      <c r="E81">
        <v>0</v>
      </c>
      <c r="F81">
        <v>426.1</v>
      </c>
      <c r="G81">
        <v>0</v>
      </c>
    </row>
    <row r="82" spans="1:7" ht="15" x14ac:dyDescent="0.25">
      <c r="A82" s="271" t="s">
        <v>65</v>
      </c>
      <c r="B82" t="s">
        <v>66</v>
      </c>
      <c r="C82" t="s">
        <v>67</v>
      </c>
      <c r="D82" t="s">
        <v>66</v>
      </c>
      <c r="E82" t="s">
        <v>66</v>
      </c>
      <c r="F82" t="s">
        <v>66</v>
      </c>
      <c r="G82" t="s">
        <v>68</v>
      </c>
    </row>
    <row r="83" spans="1:7" ht="15" x14ac:dyDescent="0.25">
      <c r="A83" s="271" t="s">
        <v>125</v>
      </c>
      <c r="B83">
        <v>2400.8000000000002</v>
      </c>
      <c r="C83">
        <v>3695.8</v>
      </c>
      <c r="D83">
        <v>16896.099999999999</v>
      </c>
      <c r="E83">
        <v>21897.4</v>
      </c>
      <c r="F83">
        <v>2265.5</v>
      </c>
      <c r="G83">
        <v>0</v>
      </c>
    </row>
    <row r="84" spans="1:7" ht="15" x14ac:dyDescent="0.25">
      <c r="A84" s="271" t="s">
        <v>126</v>
      </c>
      <c r="B84" t="s">
        <v>45</v>
      </c>
      <c r="C84" t="s">
        <v>45</v>
      </c>
      <c r="D84">
        <v>0</v>
      </c>
      <c r="E84">
        <v>0</v>
      </c>
      <c r="F84" t="s">
        <v>45</v>
      </c>
      <c r="G84" t="s">
        <v>45</v>
      </c>
    </row>
    <row r="85" spans="1:7" ht="15" x14ac:dyDescent="0.25">
      <c r="A85" s="271" t="s">
        <v>127</v>
      </c>
      <c r="B85">
        <v>0</v>
      </c>
      <c r="C85">
        <v>53.5</v>
      </c>
      <c r="D85" t="s">
        <v>45</v>
      </c>
      <c r="E85" t="s">
        <v>45</v>
      </c>
      <c r="F85">
        <v>0</v>
      </c>
      <c r="G85">
        <v>0</v>
      </c>
    </row>
    <row r="86" spans="1:7" ht="15" x14ac:dyDescent="0.25">
      <c r="A86" s="271" t="s">
        <v>53</v>
      </c>
    </row>
  </sheetData>
  <pageMargins left="0.7" right="0.7" top="0.75" bottom="0.75" header="0.3" footer="0.3"/>
  <pageSetup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27A3B-21D2-4EB3-9CC0-DF5980E25E59}">
  <dimension ref="A1:G84"/>
  <sheetViews>
    <sheetView topLeftCell="A58" workbookViewId="0">
      <selection activeCell="C20" sqref="C20"/>
    </sheetView>
  </sheetViews>
  <sheetFormatPr defaultRowHeight="13.2" x14ac:dyDescent="0.25"/>
  <cols>
    <col min="1" max="1" width="21.33203125" customWidth="1"/>
    <col min="2" max="2" width="13.6640625" customWidth="1"/>
    <col min="4" max="4" width="14.33203125" customWidth="1"/>
    <col min="6" max="6" width="16.44140625" customWidth="1"/>
    <col min="7" max="7" width="12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415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53</v>
      </c>
    </row>
    <row r="11" spans="1:7" ht="15" x14ac:dyDescent="0.25">
      <c r="A11" s="271" t="s">
        <v>225</v>
      </c>
    </row>
    <row r="12" spans="1:7" ht="15" x14ac:dyDescent="0.25">
      <c r="A12" s="271" t="s">
        <v>70</v>
      </c>
      <c r="B12">
        <v>55</v>
      </c>
      <c r="C12">
        <v>98.5</v>
      </c>
      <c r="D12">
        <v>237.6</v>
      </c>
      <c r="E12">
        <v>600.9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71</v>
      </c>
      <c r="B15">
        <v>55</v>
      </c>
      <c r="C15">
        <v>98.5</v>
      </c>
      <c r="D15">
        <v>208.8</v>
      </c>
      <c r="E15">
        <v>501.4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69</v>
      </c>
    </row>
    <row r="19" spans="1:7" ht="15" x14ac:dyDescent="0.25">
      <c r="A19" s="271" t="s">
        <v>74</v>
      </c>
      <c r="B19">
        <v>285.89999999999998</v>
      </c>
      <c r="C19">
        <v>335.7</v>
      </c>
      <c r="D19">
        <v>2064.3000000000002</v>
      </c>
      <c r="E19">
        <v>2152.6999999999998</v>
      </c>
      <c r="F19">
        <v>151.9</v>
      </c>
      <c r="G19">
        <v>0</v>
      </c>
    </row>
    <row r="20" spans="1:7" ht="15" x14ac:dyDescent="0.25">
      <c r="A20" s="271" t="s">
        <v>69</v>
      </c>
    </row>
    <row r="21" spans="1:7" ht="15" x14ac:dyDescent="0.25">
      <c r="A21" s="271" t="s">
        <v>75</v>
      </c>
      <c r="B21">
        <v>90</v>
      </c>
      <c r="C21">
        <v>166.1</v>
      </c>
      <c r="D21">
        <v>828</v>
      </c>
      <c r="E21">
        <v>1019</v>
      </c>
      <c r="F21">
        <v>0</v>
      </c>
      <c r="G21">
        <v>0</v>
      </c>
    </row>
    <row r="22" spans="1:7" ht="15" x14ac:dyDescent="0.25">
      <c r="A22" s="271" t="s">
        <v>69</v>
      </c>
    </row>
    <row r="23" spans="1:7" ht="15" x14ac:dyDescent="0.25">
      <c r="A23" s="271" t="s">
        <v>76</v>
      </c>
      <c r="B23">
        <v>0</v>
      </c>
      <c r="C23">
        <v>715.4</v>
      </c>
      <c r="D23">
        <v>847.9</v>
      </c>
      <c r="E23">
        <v>2488.9</v>
      </c>
      <c r="F23">
        <v>0</v>
      </c>
      <c r="G23">
        <v>0</v>
      </c>
    </row>
    <row r="24" spans="1:7" ht="15" x14ac:dyDescent="0.25">
      <c r="A24" s="271" t="s">
        <v>69</v>
      </c>
    </row>
    <row r="25" spans="1:7" ht="15" x14ac:dyDescent="0.25">
      <c r="A25" s="271" t="s">
        <v>77</v>
      </c>
      <c r="B25">
        <v>562.5</v>
      </c>
      <c r="C25">
        <v>1099.3</v>
      </c>
      <c r="D25">
        <v>4474.3999999999996</v>
      </c>
      <c r="E25">
        <v>7286.7</v>
      </c>
      <c r="F25">
        <v>591.9</v>
      </c>
      <c r="G25">
        <v>0</v>
      </c>
    </row>
    <row r="26" spans="1:7" ht="15" x14ac:dyDescent="0.25">
      <c r="A26" s="271" t="s">
        <v>167</v>
      </c>
      <c r="B26">
        <v>0</v>
      </c>
      <c r="C26">
        <v>55</v>
      </c>
      <c r="D26">
        <v>0</v>
      </c>
      <c r="E26">
        <v>225.8</v>
      </c>
      <c r="F26">
        <v>0</v>
      </c>
      <c r="G26">
        <v>0</v>
      </c>
    </row>
    <row r="27" spans="1:7" ht="15" x14ac:dyDescent="0.25">
      <c r="A27" s="271" t="s">
        <v>78</v>
      </c>
      <c r="B27">
        <v>0</v>
      </c>
      <c r="C27">
        <v>26</v>
      </c>
      <c r="D27">
        <v>10.5</v>
      </c>
      <c r="E27">
        <v>44.1</v>
      </c>
      <c r="F27">
        <v>0</v>
      </c>
      <c r="G27">
        <v>0</v>
      </c>
    </row>
    <row r="28" spans="1:7" ht="15" x14ac:dyDescent="0.25">
      <c r="A28" s="271" t="s">
        <v>79</v>
      </c>
      <c r="B28">
        <v>1</v>
      </c>
      <c r="C28">
        <v>0.7</v>
      </c>
      <c r="D28">
        <v>2.2999999999999998</v>
      </c>
      <c r="E28">
        <v>1.9</v>
      </c>
      <c r="F28">
        <v>0</v>
      </c>
      <c r="G28">
        <v>0</v>
      </c>
    </row>
    <row r="29" spans="1:7" ht="15" x14ac:dyDescent="0.25">
      <c r="A29" s="271" t="s">
        <v>80</v>
      </c>
      <c r="B29">
        <v>55</v>
      </c>
      <c r="C29">
        <v>0.2</v>
      </c>
      <c r="D29">
        <v>67</v>
      </c>
      <c r="E29">
        <v>878.7</v>
      </c>
      <c r="F29">
        <v>0</v>
      </c>
      <c r="G29">
        <v>0</v>
      </c>
    </row>
    <row r="30" spans="1:7" ht="15" x14ac:dyDescent="0.25">
      <c r="A30" s="271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271" t="s">
        <v>81</v>
      </c>
      <c r="B31">
        <v>125.5</v>
      </c>
      <c r="C31">
        <v>373.6</v>
      </c>
      <c r="D31">
        <v>1123</v>
      </c>
      <c r="E31">
        <v>1468.7</v>
      </c>
      <c r="F31">
        <v>65.400000000000006</v>
      </c>
      <c r="G31">
        <v>0</v>
      </c>
    </row>
    <row r="32" spans="1:7" ht="15" x14ac:dyDescent="0.25">
      <c r="A32" s="271" t="s">
        <v>82</v>
      </c>
      <c r="B32">
        <v>2.5</v>
      </c>
      <c r="C32">
        <v>12.9</v>
      </c>
      <c r="D32">
        <v>123.7</v>
      </c>
      <c r="E32">
        <v>265.39999999999998</v>
      </c>
      <c r="F32">
        <v>0</v>
      </c>
      <c r="G32">
        <v>0</v>
      </c>
    </row>
    <row r="33" spans="1:7" ht="15" x14ac:dyDescent="0.25">
      <c r="A33" s="271" t="s">
        <v>83</v>
      </c>
      <c r="B33">
        <v>307</v>
      </c>
      <c r="C33">
        <v>386</v>
      </c>
      <c r="D33">
        <v>2413.3000000000002</v>
      </c>
      <c r="E33">
        <v>2818.1</v>
      </c>
      <c r="F33">
        <v>472</v>
      </c>
      <c r="G33">
        <v>0</v>
      </c>
    </row>
    <row r="34" spans="1:7" ht="15" x14ac:dyDescent="0.25">
      <c r="A34" s="271" t="s">
        <v>84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271" t="s">
        <v>85</v>
      </c>
      <c r="B35">
        <v>0</v>
      </c>
      <c r="C35">
        <v>20</v>
      </c>
      <c r="D35">
        <v>43.1</v>
      </c>
      <c r="E35">
        <v>62.1</v>
      </c>
      <c r="F35">
        <v>0</v>
      </c>
      <c r="G35">
        <v>0</v>
      </c>
    </row>
    <row r="36" spans="1:7" ht="15" x14ac:dyDescent="0.25">
      <c r="A36" s="271" t="s">
        <v>86</v>
      </c>
      <c r="B36">
        <v>62.3</v>
      </c>
      <c r="C36">
        <v>134.4</v>
      </c>
      <c r="D36">
        <v>494.3</v>
      </c>
      <c r="E36">
        <v>672.9</v>
      </c>
      <c r="F36">
        <v>54.5</v>
      </c>
      <c r="G36">
        <v>0</v>
      </c>
    </row>
    <row r="37" spans="1:7" ht="15" x14ac:dyDescent="0.25">
      <c r="A37" s="271" t="s">
        <v>87</v>
      </c>
      <c r="B37">
        <v>0</v>
      </c>
      <c r="C37">
        <v>0.2</v>
      </c>
      <c r="D37">
        <v>44</v>
      </c>
      <c r="E37">
        <v>3.7</v>
      </c>
      <c r="F37">
        <v>0</v>
      </c>
      <c r="G37">
        <v>0</v>
      </c>
    </row>
    <row r="38" spans="1:7" ht="15" x14ac:dyDescent="0.25">
      <c r="A38" s="271" t="s">
        <v>88</v>
      </c>
      <c r="B38">
        <v>9.1999999999999993</v>
      </c>
      <c r="C38">
        <v>90.3</v>
      </c>
      <c r="D38">
        <v>153.30000000000001</v>
      </c>
      <c r="E38">
        <v>432.2</v>
      </c>
      <c r="F38">
        <v>0</v>
      </c>
      <c r="G38">
        <v>0</v>
      </c>
    </row>
    <row r="39" spans="1:7" ht="15" x14ac:dyDescent="0.25">
      <c r="A39" s="271" t="s">
        <v>89</v>
      </c>
      <c r="B39">
        <v>0</v>
      </c>
      <c r="C39">
        <v>0</v>
      </c>
      <c r="D39">
        <v>0</v>
      </c>
      <c r="E39">
        <v>294.8</v>
      </c>
      <c r="F39">
        <v>0</v>
      </c>
      <c r="G39">
        <v>0</v>
      </c>
    </row>
    <row r="40" spans="1:7" ht="15" x14ac:dyDescent="0.25">
      <c r="A40" s="271" t="s">
        <v>69</v>
      </c>
    </row>
    <row r="41" spans="1:7" ht="15" x14ac:dyDescent="0.25">
      <c r="A41" s="271" t="s">
        <v>90</v>
      </c>
      <c r="B41">
        <v>423</v>
      </c>
      <c r="C41">
        <v>275.8</v>
      </c>
      <c r="D41">
        <v>1548.7</v>
      </c>
      <c r="E41">
        <v>1351.2</v>
      </c>
      <c r="F41">
        <v>205</v>
      </c>
      <c r="G41">
        <v>0</v>
      </c>
    </row>
    <row r="42" spans="1:7" ht="15" x14ac:dyDescent="0.25">
      <c r="A42" s="271" t="s">
        <v>91</v>
      </c>
      <c r="B42">
        <v>0</v>
      </c>
      <c r="C42">
        <v>60</v>
      </c>
      <c r="D42">
        <v>33.9</v>
      </c>
      <c r="E42">
        <v>82.3</v>
      </c>
      <c r="F42">
        <v>0</v>
      </c>
      <c r="G42">
        <v>0</v>
      </c>
    </row>
    <row r="43" spans="1:7" ht="15" x14ac:dyDescent="0.25">
      <c r="A43" s="271" t="s">
        <v>283</v>
      </c>
      <c r="B43">
        <v>0</v>
      </c>
      <c r="C43">
        <v>0</v>
      </c>
      <c r="D43">
        <v>23</v>
      </c>
      <c r="E43">
        <v>0</v>
      </c>
      <c r="F43">
        <v>0</v>
      </c>
      <c r="G43">
        <v>0</v>
      </c>
    </row>
    <row r="44" spans="1:7" ht="15" x14ac:dyDescent="0.25">
      <c r="A44" s="271" t="s">
        <v>175</v>
      </c>
      <c r="B44">
        <v>0</v>
      </c>
      <c r="C44">
        <v>0</v>
      </c>
      <c r="D44">
        <v>26</v>
      </c>
      <c r="E44">
        <v>0</v>
      </c>
      <c r="F44">
        <v>0</v>
      </c>
      <c r="G44">
        <v>0</v>
      </c>
    </row>
    <row r="45" spans="1:7" ht="15" x14ac:dyDescent="0.25">
      <c r="A45" s="271" t="s">
        <v>406</v>
      </c>
      <c r="B45">
        <v>0</v>
      </c>
      <c r="C45">
        <v>0</v>
      </c>
      <c r="D45">
        <v>0</v>
      </c>
      <c r="E45">
        <v>7.7</v>
      </c>
      <c r="F45">
        <v>0</v>
      </c>
      <c r="G45">
        <v>0</v>
      </c>
    </row>
    <row r="46" spans="1:7" ht="15" x14ac:dyDescent="0.25">
      <c r="A46" s="271" t="s">
        <v>93</v>
      </c>
      <c r="B46">
        <v>0</v>
      </c>
      <c r="C46">
        <v>0</v>
      </c>
      <c r="D46">
        <v>0</v>
      </c>
      <c r="E46" t="s">
        <v>94</v>
      </c>
      <c r="F46">
        <v>0</v>
      </c>
      <c r="G46">
        <v>0</v>
      </c>
    </row>
    <row r="47" spans="1:7" ht="15" x14ac:dyDescent="0.25">
      <c r="A47" s="271" t="s">
        <v>95</v>
      </c>
      <c r="B47">
        <v>0</v>
      </c>
      <c r="C47">
        <v>0</v>
      </c>
      <c r="D47">
        <v>13.2</v>
      </c>
      <c r="E47">
        <v>0</v>
      </c>
      <c r="F47">
        <v>0</v>
      </c>
      <c r="G47">
        <v>0</v>
      </c>
    </row>
    <row r="48" spans="1:7" ht="15" x14ac:dyDescent="0.25">
      <c r="A48" s="271" t="s">
        <v>407</v>
      </c>
      <c r="B48">
        <v>0</v>
      </c>
      <c r="C48">
        <v>0</v>
      </c>
      <c r="D48">
        <v>0</v>
      </c>
      <c r="E48">
        <v>8.8000000000000007</v>
      </c>
      <c r="F48">
        <v>0</v>
      </c>
      <c r="G48">
        <v>0</v>
      </c>
    </row>
    <row r="49" spans="1:7" ht="15" x14ac:dyDescent="0.25">
      <c r="A49" s="271" t="s">
        <v>408</v>
      </c>
      <c r="B49">
        <v>0</v>
      </c>
      <c r="C49">
        <v>0</v>
      </c>
      <c r="D49">
        <v>0</v>
      </c>
      <c r="E49">
        <v>34</v>
      </c>
      <c r="F49">
        <v>0</v>
      </c>
      <c r="G49">
        <v>0</v>
      </c>
    </row>
    <row r="50" spans="1:7" ht="15" x14ac:dyDescent="0.25">
      <c r="A50" s="271" t="s">
        <v>96</v>
      </c>
      <c r="B50">
        <v>423</v>
      </c>
      <c r="C50">
        <v>215.8</v>
      </c>
      <c r="D50">
        <v>1433.2</v>
      </c>
      <c r="E50">
        <v>1175.0999999999999</v>
      </c>
      <c r="F50">
        <v>205</v>
      </c>
      <c r="G50">
        <v>0</v>
      </c>
    </row>
    <row r="51" spans="1:7" ht="15" x14ac:dyDescent="0.25">
      <c r="A51" s="271" t="s">
        <v>97</v>
      </c>
      <c r="B51">
        <v>0</v>
      </c>
      <c r="C51">
        <v>0</v>
      </c>
      <c r="D51">
        <v>19.3</v>
      </c>
      <c r="E51">
        <v>23.9</v>
      </c>
      <c r="F51">
        <v>0</v>
      </c>
      <c r="G51">
        <v>0</v>
      </c>
    </row>
    <row r="52" spans="1:7" ht="15" x14ac:dyDescent="0.25">
      <c r="A52" s="271" t="s">
        <v>176</v>
      </c>
      <c r="B52">
        <v>0</v>
      </c>
      <c r="C52">
        <v>0</v>
      </c>
      <c r="D52">
        <v>0</v>
      </c>
      <c r="E52">
        <v>19.399999999999999</v>
      </c>
      <c r="F52">
        <v>0</v>
      </c>
      <c r="G52">
        <v>0</v>
      </c>
    </row>
    <row r="53" spans="1:7" ht="15" x14ac:dyDescent="0.25">
      <c r="A53" s="271" t="s">
        <v>69</v>
      </c>
    </row>
    <row r="54" spans="1:7" ht="15" x14ac:dyDescent="0.25">
      <c r="A54" s="271" t="s">
        <v>98</v>
      </c>
      <c r="B54">
        <v>1023</v>
      </c>
      <c r="C54">
        <v>896.3</v>
      </c>
      <c r="D54">
        <v>6649.3</v>
      </c>
      <c r="E54">
        <v>6449.1</v>
      </c>
      <c r="F54">
        <v>780.8</v>
      </c>
      <c r="G54">
        <v>0</v>
      </c>
    </row>
    <row r="55" spans="1:7" ht="15" x14ac:dyDescent="0.25">
      <c r="A55" s="271" t="s">
        <v>99</v>
      </c>
      <c r="B55">
        <v>3.1</v>
      </c>
      <c r="C55">
        <v>0</v>
      </c>
      <c r="D55">
        <v>13.7</v>
      </c>
      <c r="E55">
        <v>16.8</v>
      </c>
      <c r="F55">
        <v>3.2</v>
      </c>
      <c r="G55">
        <v>0</v>
      </c>
    </row>
    <row r="56" spans="1:7" ht="15" x14ac:dyDescent="0.25">
      <c r="A56" s="271" t="s">
        <v>100</v>
      </c>
      <c r="B56">
        <v>0</v>
      </c>
      <c r="C56">
        <v>5</v>
      </c>
      <c r="D56">
        <v>13.4</v>
      </c>
      <c r="E56">
        <v>9.1999999999999993</v>
      </c>
      <c r="F56">
        <v>5</v>
      </c>
      <c r="G56">
        <v>0</v>
      </c>
    </row>
    <row r="57" spans="1:7" ht="15" x14ac:dyDescent="0.25">
      <c r="A57" s="271" t="s">
        <v>101</v>
      </c>
      <c r="B57">
        <v>0</v>
      </c>
      <c r="C57">
        <v>0</v>
      </c>
      <c r="D57">
        <v>95.7</v>
      </c>
      <c r="E57">
        <v>545.70000000000005</v>
      </c>
      <c r="F57">
        <v>0</v>
      </c>
      <c r="G57">
        <v>0</v>
      </c>
    </row>
    <row r="58" spans="1:7" ht="15" x14ac:dyDescent="0.25">
      <c r="A58" s="271" t="s">
        <v>102</v>
      </c>
      <c r="B58">
        <v>0</v>
      </c>
      <c r="C58">
        <v>8</v>
      </c>
      <c r="D58">
        <v>82.4</v>
      </c>
      <c r="E58">
        <v>58.1</v>
      </c>
      <c r="F58">
        <v>8</v>
      </c>
      <c r="G58">
        <v>0</v>
      </c>
    </row>
    <row r="59" spans="1:7" ht="15" x14ac:dyDescent="0.25">
      <c r="A59" s="271" t="s">
        <v>103</v>
      </c>
      <c r="B59">
        <v>7.5</v>
      </c>
      <c r="C59">
        <v>64.2</v>
      </c>
      <c r="D59">
        <v>60.7</v>
      </c>
      <c r="E59">
        <v>23.2</v>
      </c>
      <c r="F59">
        <v>0</v>
      </c>
      <c r="G59">
        <v>0</v>
      </c>
    </row>
    <row r="60" spans="1:7" ht="15" x14ac:dyDescent="0.25">
      <c r="A60" s="271" t="s">
        <v>104</v>
      </c>
      <c r="B60">
        <v>12</v>
      </c>
      <c r="C60">
        <v>20</v>
      </c>
      <c r="D60">
        <v>72.2</v>
      </c>
      <c r="E60">
        <v>366.6</v>
      </c>
      <c r="F60">
        <v>0</v>
      </c>
      <c r="G60">
        <v>0</v>
      </c>
    </row>
    <row r="61" spans="1:7" ht="15" x14ac:dyDescent="0.25">
      <c r="A61" s="271" t="s">
        <v>105</v>
      </c>
      <c r="B61">
        <v>122.4</v>
      </c>
      <c r="C61">
        <v>66.8</v>
      </c>
      <c r="D61">
        <v>577.6</v>
      </c>
      <c r="E61">
        <v>314.7</v>
      </c>
      <c r="F61">
        <v>130</v>
      </c>
      <c r="G61">
        <v>0</v>
      </c>
    </row>
    <row r="62" spans="1:7" ht="15" x14ac:dyDescent="0.25">
      <c r="A62" s="271" t="s">
        <v>106</v>
      </c>
      <c r="B62">
        <v>19.8</v>
      </c>
      <c r="C62">
        <v>42.8</v>
      </c>
      <c r="D62">
        <v>226.3</v>
      </c>
      <c r="E62">
        <v>196.7</v>
      </c>
      <c r="F62">
        <v>10</v>
      </c>
      <c r="G62">
        <v>0</v>
      </c>
    </row>
    <row r="63" spans="1:7" ht="15" x14ac:dyDescent="0.25">
      <c r="A63" s="271" t="s">
        <v>107</v>
      </c>
      <c r="B63">
        <v>0</v>
      </c>
      <c r="C63">
        <v>0</v>
      </c>
      <c r="D63">
        <v>155.80000000000001</v>
      </c>
      <c r="E63">
        <v>332.9</v>
      </c>
      <c r="F63">
        <v>0</v>
      </c>
      <c r="G63">
        <v>0</v>
      </c>
    </row>
    <row r="64" spans="1:7" ht="15" x14ac:dyDescent="0.25">
      <c r="A64" s="271" t="s">
        <v>109</v>
      </c>
      <c r="B64">
        <v>59.6</v>
      </c>
      <c r="C64">
        <v>43</v>
      </c>
      <c r="D64">
        <v>493.9</v>
      </c>
      <c r="E64">
        <v>343.6</v>
      </c>
      <c r="F64">
        <v>81.5</v>
      </c>
      <c r="G64">
        <v>0</v>
      </c>
    </row>
    <row r="65" spans="1:7" ht="15" x14ac:dyDescent="0.25">
      <c r="A65" s="271" t="s">
        <v>110</v>
      </c>
      <c r="B65">
        <v>0</v>
      </c>
      <c r="C65">
        <v>0</v>
      </c>
      <c r="D65">
        <v>32.799999999999997</v>
      </c>
      <c r="E65">
        <v>16.8</v>
      </c>
      <c r="F65">
        <v>0</v>
      </c>
      <c r="G65">
        <v>0</v>
      </c>
    </row>
    <row r="66" spans="1:7" ht="15" x14ac:dyDescent="0.25">
      <c r="A66" s="271" t="s">
        <v>111</v>
      </c>
      <c r="B66">
        <v>0</v>
      </c>
      <c r="C66">
        <v>0</v>
      </c>
      <c r="D66">
        <v>183.3</v>
      </c>
      <c r="E66">
        <v>42.6</v>
      </c>
      <c r="F66">
        <v>0</v>
      </c>
      <c r="G66">
        <v>0</v>
      </c>
    </row>
    <row r="67" spans="1:7" ht="15" x14ac:dyDescent="0.25">
      <c r="A67" s="271" t="s">
        <v>112</v>
      </c>
      <c r="B67">
        <v>33</v>
      </c>
      <c r="C67">
        <v>27</v>
      </c>
      <c r="D67">
        <v>264.60000000000002</v>
      </c>
      <c r="E67">
        <v>256.3</v>
      </c>
      <c r="F67">
        <v>69</v>
      </c>
      <c r="G67">
        <v>0</v>
      </c>
    </row>
    <row r="68" spans="1:7" ht="15" x14ac:dyDescent="0.25">
      <c r="A68" s="271" t="s">
        <v>113</v>
      </c>
      <c r="B68">
        <v>22</v>
      </c>
      <c r="C68">
        <v>0</v>
      </c>
      <c r="D68">
        <v>151.19999999999999</v>
      </c>
      <c r="E68">
        <v>170.5</v>
      </c>
      <c r="F68">
        <v>0</v>
      </c>
      <c r="G68">
        <v>0</v>
      </c>
    </row>
    <row r="69" spans="1:7" ht="15" x14ac:dyDescent="0.25">
      <c r="A69" s="271" t="s">
        <v>114</v>
      </c>
      <c r="B69">
        <v>7</v>
      </c>
      <c r="C69">
        <v>5</v>
      </c>
      <c r="D69">
        <v>39.799999999999997</v>
      </c>
      <c r="E69">
        <v>33.4</v>
      </c>
      <c r="F69">
        <v>2</v>
      </c>
      <c r="G69">
        <v>0</v>
      </c>
    </row>
    <row r="70" spans="1:7" ht="15" x14ac:dyDescent="0.25">
      <c r="A70" s="271" t="s">
        <v>115</v>
      </c>
      <c r="B70">
        <v>491.3</v>
      </c>
      <c r="C70">
        <v>558.70000000000005</v>
      </c>
      <c r="D70">
        <v>3143.6</v>
      </c>
      <c r="E70">
        <v>2996.1</v>
      </c>
      <c r="F70">
        <v>339</v>
      </c>
      <c r="G70">
        <v>0</v>
      </c>
    </row>
    <row r="71" spans="1:7" ht="15" x14ac:dyDescent="0.25">
      <c r="A71" s="271" t="s">
        <v>117</v>
      </c>
      <c r="B71">
        <v>23</v>
      </c>
      <c r="C71">
        <v>0</v>
      </c>
      <c r="D71">
        <v>109.6</v>
      </c>
      <c r="E71">
        <v>19.5</v>
      </c>
      <c r="F71">
        <v>0</v>
      </c>
      <c r="G71">
        <v>0</v>
      </c>
    </row>
    <row r="72" spans="1:7" ht="15" x14ac:dyDescent="0.25">
      <c r="A72" s="271" t="s">
        <v>118</v>
      </c>
      <c r="B72">
        <v>21</v>
      </c>
      <c r="C72">
        <v>19.3</v>
      </c>
      <c r="D72">
        <v>123.1</v>
      </c>
      <c r="E72">
        <v>130.6</v>
      </c>
      <c r="F72">
        <v>44.4</v>
      </c>
      <c r="G72">
        <v>0</v>
      </c>
    </row>
    <row r="73" spans="1:7" ht="15" x14ac:dyDescent="0.25">
      <c r="A73" s="271" t="s">
        <v>119</v>
      </c>
      <c r="B73">
        <v>90.2</v>
      </c>
      <c r="C73">
        <v>0</v>
      </c>
      <c r="D73">
        <v>209.6</v>
      </c>
      <c r="E73">
        <v>163.5</v>
      </c>
      <c r="F73">
        <v>36</v>
      </c>
      <c r="G73">
        <v>0</v>
      </c>
    </row>
    <row r="74" spans="1:7" ht="15" x14ac:dyDescent="0.25">
      <c r="A74" s="271" t="s">
        <v>120</v>
      </c>
      <c r="B74">
        <v>90.7</v>
      </c>
      <c r="C74">
        <v>16.7</v>
      </c>
      <c r="D74">
        <v>207.6</v>
      </c>
      <c r="E74">
        <v>167.9</v>
      </c>
      <c r="F74">
        <v>47</v>
      </c>
      <c r="G74">
        <v>0</v>
      </c>
    </row>
    <row r="75" spans="1:7" ht="15" x14ac:dyDescent="0.25">
      <c r="A75" s="271" t="s">
        <v>121</v>
      </c>
      <c r="B75">
        <v>20.7</v>
      </c>
      <c r="C75">
        <v>19.899999999999999</v>
      </c>
      <c r="D75">
        <v>100</v>
      </c>
      <c r="E75">
        <v>51.7</v>
      </c>
      <c r="F75">
        <v>5.8</v>
      </c>
      <c r="G75">
        <v>0</v>
      </c>
    </row>
    <row r="76" spans="1:7" ht="15" x14ac:dyDescent="0.25">
      <c r="A76" s="271" t="s">
        <v>122</v>
      </c>
      <c r="B76">
        <v>0</v>
      </c>
      <c r="C76">
        <v>0</v>
      </c>
      <c r="D76">
        <v>292.60000000000002</v>
      </c>
      <c r="E76">
        <v>193</v>
      </c>
      <c r="F76">
        <v>0</v>
      </c>
      <c r="G76">
        <v>0</v>
      </c>
    </row>
    <row r="77" spans="1:7" ht="15" x14ac:dyDescent="0.25">
      <c r="A77" s="271" t="s">
        <v>65</v>
      </c>
      <c r="B77" t="s">
        <v>67</v>
      </c>
      <c r="C77" t="s">
        <v>68</v>
      </c>
      <c r="D77" t="s">
        <v>66</v>
      </c>
      <c r="E77" t="s">
        <v>68</v>
      </c>
      <c r="F77" t="s">
        <v>197</v>
      </c>
      <c r="G77" t="s">
        <v>67</v>
      </c>
    </row>
    <row r="78" spans="1:7" ht="15" x14ac:dyDescent="0.25">
      <c r="A78" s="271" t="s">
        <v>123</v>
      </c>
      <c r="B78">
        <v>2439.5</v>
      </c>
      <c r="C78">
        <v>3587.1</v>
      </c>
      <c r="D78">
        <v>16650.099999999999</v>
      </c>
      <c r="E78">
        <v>21348.6</v>
      </c>
      <c r="F78">
        <v>1729.5</v>
      </c>
      <c r="G78">
        <v>0</v>
      </c>
    </row>
    <row r="79" spans="1:7" ht="15" x14ac:dyDescent="0.25">
      <c r="A79" s="271" t="s">
        <v>124</v>
      </c>
      <c r="B79">
        <v>175</v>
      </c>
      <c r="C79">
        <v>433.9</v>
      </c>
      <c r="D79">
        <v>0</v>
      </c>
      <c r="E79">
        <v>0</v>
      </c>
      <c r="F79">
        <v>411.6</v>
      </c>
      <c r="G79">
        <v>0</v>
      </c>
    </row>
    <row r="80" spans="1:7" ht="15" x14ac:dyDescent="0.25">
      <c r="A80" s="271" t="s">
        <v>65</v>
      </c>
      <c r="B80" t="s">
        <v>67</v>
      </c>
      <c r="C80" t="s">
        <v>68</v>
      </c>
      <c r="D80" t="s">
        <v>66</v>
      </c>
      <c r="E80" t="s">
        <v>68</v>
      </c>
      <c r="F80" t="s">
        <v>197</v>
      </c>
      <c r="G80" t="s">
        <v>67</v>
      </c>
    </row>
    <row r="81" spans="1:7" ht="15" x14ac:dyDescent="0.25">
      <c r="A81" s="271" t="s">
        <v>125</v>
      </c>
      <c r="B81">
        <v>2614.5</v>
      </c>
      <c r="C81">
        <v>4021</v>
      </c>
      <c r="D81">
        <v>16650.099999999999</v>
      </c>
      <c r="E81">
        <v>21348.6</v>
      </c>
      <c r="F81">
        <v>2141.1999999999998</v>
      </c>
      <c r="G81">
        <v>0</v>
      </c>
    </row>
    <row r="82" spans="1:7" ht="15" x14ac:dyDescent="0.25">
      <c r="A82" s="271" t="s">
        <v>126</v>
      </c>
      <c r="B82" t="s">
        <v>45</v>
      </c>
      <c r="C82" t="s">
        <v>45</v>
      </c>
      <c r="D82">
        <v>0</v>
      </c>
      <c r="E82">
        <v>0</v>
      </c>
      <c r="F82" t="s">
        <v>45</v>
      </c>
      <c r="G82" t="s">
        <v>45</v>
      </c>
    </row>
    <row r="83" spans="1:7" ht="15" x14ac:dyDescent="0.25">
      <c r="A83" s="271" t="s">
        <v>127</v>
      </c>
      <c r="B83">
        <v>0</v>
      </c>
      <c r="C83">
        <v>35.5</v>
      </c>
      <c r="D83" t="s">
        <v>45</v>
      </c>
      <c r="E83" t="s">
        <v>45</v>
      </c>
      <c r="F83">
        <v>0</v>
      </c>
      <c r="G83">
        <v>0</v>
      </c>
    </row>
    <row r="84" spans="1:7" ht="15" x14ac:dyDescent="0.25">
      <c r="A84" s="271" t="s">
        <v>65</v>
      </c>
      <c r="B84" t="s">
        <v>67</v>
      </c>
      <c r="C84" t="s">
        <v>68</v>
      </c>
      <c r="D84" t="s">
        <v>66</v>
      </c>
      <c r="E84" t="s">
        <v>68</v>
      </c>
      <c r="F84" t="s">
        <v>197</v>
      </c>
      <c r="G84" t="s">
        <v>67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3D29A-05D1-487E-94B0-0A367F4A39A2}">
  <dimension ref="A1:G88"/>
  <sheetViews>
    <sheetView topLeftCell="A33" workbookViewId="0">
      <selection activeCell="A9" sqref="A9:A88"/>
    </sheetView>
  </sheetViews>
  <sheetFormatPr defaultRowHeight="13.2" x14ac:dyDescent="0.25"/>
  <cols>
    <col min="1" max="1" width="27.5546875" customWidth="1"/>
    <col min="2" max="2" width="16.109375" customWidth="1"/>
    <col min="3" max="3" width="12.6640625" customWidth="1"/>
    <col min="4" max="4" width="14.33203125" customWidth="1"/>
    <col min="5" max="5" width="12.6640625" customWidth="1"/>
    <col min="6" max="7" width="14.66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1401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160</v>
      </c>
      <c r="F9" t="s">
        <v>180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67</v>
      </c>
      <c r="F10" t="s">
        <v>185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89.2</v>
      </c>
      <c r="C12">
        <v>87</v>
      </c>
      <c r="D12">
        <v>220.7</v>
      </c>
      <c r="E12">
        <v>379.5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5.3</v>
      </c>
      <c r="F13">
        <v>0</v>
      </c>
      <c r="G13">
        <v>0</v>
      </c>
    </row>
    <row r="14" spans="1:7" ht="15" x14ac:dyDescent="0.25">
      <c r="A14" s="173" t="s">
        <v>71</v>
      </c>
      <c r="B14">
        <v>79.2</v>
      </c>
      <c r="C14">
        <v>82</v>
      </c>
      <c r="D14">
        <v>211</v>
      </c>
      <c r="E14">
        <v>322.39999999999998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0</v>
      </c>
      <c r="E15">
        <v>12.6</v>
      </c>
      <c r="F15">
        <v>0</v>
      </c>
      <c r="G15">
        <v>0</v>
      </c>
    </row>
    <row r="16" spans="1:7" ht="15" x14ac:dyDescent="0.25">
      <c r="A16" s="173" t="s">
        <v>73</v>
      </c>
      <c r="B16">
        <v>10</v>
      </c>
      <c r="C16">
        <v>5</v>
      </c>
      <c r="D16">
        <v>0</v>
      </c>
      <c r="E16">
        <v>39.299999999999997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9.6999999999999993</v>
      </c>
      <c r="E17">
        <v>0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473.9</v>
      </c>
      <c r="C19">
        <v>452.1</v>
      </c>
      <c r="D19">
        <v>1028.5</v>
      </c>
      <c r="E19">
        <v>1032.9000000000001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185.4</v>
      </c>
      <c r="C21">
        <v>191</v>
      </c>
      <c r="D21">
        <v>500.6</v>
      </c>
      <c r="E21">
        <v>537.29999999999995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387</v>
      </c>
      <c r="C23">
        <v>0</v>
      </c>
      <c r="D23">
        <v>0</v>
      </c>
      <c r="E23">
        <v>139.1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1869.1</v>
      </c>
      <c r="C25">
        <v>1575.7</v>
      </c>
      <c r="D25">
        <v>4708.3</v>
      </c>
      <c r="E25">
        <v>3903.1</v>
      </c>
      <c r="F25">
        <v>10.5</v>
      </c>
      <c r="G25">
        <v>0</v>
      </c>
    </row>
    <row r="26" spans="1:7" ht="15" x14ac:dyDescent="0.25">
      <c r="A26" s="173" t="s">
        <v>167</v>
      </c>
      <c r="B26">
        <v>334</v>
      </c>
      <c r="C26">
        <v>0</v>
      </c>
      <c r="D26">
        <v>332.8</v>
      </c>
      <c r="E26">
        <v>0</v>
      </c>
      <c r="F26">
        <v>0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43.9</v>
      </c>
      <c r="E27">
        <v>18.5</v>
      </c>
      <c r="F27">
        <v>0</v>
      </c>
      <c r="G27">
        <v>0</v>
      </c>
    </row>
    <row r="28" spans="1:7" ht="15" x14ac:dyDescent="0.25">
      <c r="A28" s="173" t="s">
        <v>79</v>
      </c>
      <c r="B28">
        <v>0.2</v>
      </c>
      <c r="C28">
        <v>0.5</v>
      </c>
      <c r="D28">
        <v>1.2</v>
      </c>
      <c r="E28">
        <v>0.2</v>
      </c>
      <c r="F28">
        <v>0</v>
      </c>
      <c r="G28">
        <v>0</v>
      </c>
    </row>
    <row r="29" spans="1:7" ht="15" x14ac:dyDescent="0.25">
      <c r="A29" s="173" t="s">
        <v>80</v>
      </c>
      <c r="B29">
        <v>116.9</v>
      </c>
      <c r="C29">
        <v>93</v>
      </c>
      <c r="D29">
        <v>819</v>
      </c>
      <c r="E29">
        <v>522.1</v>
      </c>
      <c r="F29">
        <v>0</v>
      </c>
      <c r="G29">
        <v>0</v>
      </c>
    </row>
    <row r="30" spans="1:7" ht="15" x14ac:dyDescent="0.25">
      <c r="A30" s="173" t="s">
        <v>81</v>
      </c>
      <c r="B30">
        <v>389.8</v>
      </c>
      <c r="C30">
        <v>516</v>
      </c>
      <c r="D30">
        <v>1090.0999999999999</v>
      </c>
      <c r="E30">
        <v>1120.5</v>
      </c>
      <c r="F30">
        <v>0</v>
      </c>
      <c r="G30">
        <v>0</v>
      </c>
    </row>
    <row r="31" spans="1:7" ht="15" x14ac:dyDescent="0.25">
      <c r="A31" s="173" t="s">
        <v>82</v>
      </c>
      <c r="B31">
        <v>1.5</v>
      </c>
      <c r="C31">
        <v>5.2</v>
      </c>
      <c r="D31">
        <v>87.6</v>
      </c>
      <c r="E31">
        <v>65.5</v>
      </c>
      <c r="F31">
        <v>0</v>
      </c>
      <c r="G31">
        <v>0</v>
      </c>
    </row>
    <row r="32" spans="1:7" ht="15" x14ac:dyDescent="0.25">
      <c r="A32" s="173" t="s">
        <v>170</v>
      </c>
      <c r="B32">
        <v>0</v>
      </c>
      <c r="C32">
        <v>0</v>
      </c>
      <c r="D32">
        <v>0</v>
      </c>
      <c r="E32">
        <v>8</v>
      </c>
      <c r="F32">
        <v>0</v>
      </c>
      <c r="G32">
        <v>0</v>
      </c>
    </row>
    <row r="33" spans="1:7" ht="15" x14ac:dyDescent="0.25">
      <c r="A33" s="173" t="s">
        <v>83</v>
      </c>
      <c r="B33">
        <v>793.9</v>
      </c>
      <c r="C33">
        <v>587</v>
      </c>
      <c r="D33">
        <v>1331.6</v>
      </c>
      <c r="E33">
        <v>1439.1</v>
      </c>
      <c r="F33">
        <v>10.5</v>
      </c>
      <c r="G33">
        <v>0</v>
      </c>
    </row>
    <row r="34" spans="1:7" ht="15" x14ac:dyDescent="0.25">
      <c r="A34" s="173" t="s">
        <v>84</v>
      </c>
      <c r="B34">
        <v>0</v>
      </c>
      <c r="C34">
        <v>0</v>
      </c>
      <c r="D34">
        <v>102.6</v>
      </c>
      <c r="E34">
        <v>31.1</v>
      </c>
      <c r="F34">
        <v>0</v>
      </c>
      <c r="G34">
        <v>0</v>
      </c>
    </row>
    <row r="35" spans="1:7" ht="15" x14ac:dyDescent="0.25">
      <c r="A35" s="173" t="s">
        <v>85</v>
      </c>
      <c r="B35">
        <v>23</v>
      </c>
      <c r="C35">
        <v>0</v>
      </c>
      <c r="D35">
        <v>24.8</v>
      </c>
      <c r="E35">
        <v>25.3</v>
      </c>
      <c r="F35">
        <v>0</v>
      </c>
      <c r="G35">
        <v>0</v>
      </c>
    </row>
    <row r="36" spans="1:7" ht="15" x14ac:dyDescent="0.25">
      <c r="A36" s="173" t="s">
        <v>86</v>
      </c>
      <c r="B36">
        <v>194.3</v>
      </c>
      <c r="C36">
        <v>314.89999999999998</v>
      </c>
      <c r="D36">
        <v>322.3</v>
      </c>
      <c r="E36">
        <v>295.3</v>
      </c>
      <c r="F36">
        <v>0</v>
      </c>
      <c r="G36">
        <v>0</v>
      </c>
    </row>
    <row r="37" spans="1:7" ht="15" x14ac:dyDescent="0.25">
      <c r="A37" s="173" t="s">
        <v>87</v>
      </c>
      <c r="B37">
        <v>0</v>
      </c>
      <c r="C37">
        <v>3.9</v>
      </c>
      <c r="D37">
        <v>66.3</v>
      </c>
      <c r="E37">
        <v>5.0999999999999996</v>
      </c>
      <c r="F37">
        <v>0</v>
      </c>
      <c r="G37">
        <v>0</v>
      </c>
    </row>
    <row r="38" spans="1:7" ht="15" x14ac:dyDescent="0.25">
      <c r="A38" s="173" t="s">
        <v>88</v>
      </c>
      <c r="B38">
        <v>15.4</v>
      </c>
      <c r="C38">
        <v>55.2</v>
      </c>
      <c r="D38">
        <v>486.2</v>
      </c>
      <c r="E38">
        <v>266.3</v>
      </c>
      <c r="F38">
        <v>0</v>
      </c>
      <c r="G38">
        <v>0</v>
      </c>
    </row>
    <row r="39" spans="1:7" ht="15" x14ac:dyDescent="0.25">
      <c r="A39" s="173" t="s">
        <v>89</v>
      </c>
      <c r="B39">
        <v>0</v>
      </c>
      <c r="C39">
        <v>0</v>
      </c>
      <c r="D39">
        <v>0</v>
      </c>
      <c r="E39">
        <v>106.2</v>
      </c>
      <c r="F39">
        <v>0</v>
      </c>
      <c r="G39">
        <v>0</v>
      </c>
    </row>
    <row r="40" spans="1:7" ht="15" x14ac:dyDescent="0.25">
      <c r="A40" s="173" t="s">
        <v>69</v>
      </c>
    </row>
    <row r="41" spans="1:7" ht="15" x14ac:dyDescent="0.25">
      <c r="A41" s="173" t="s">
        <v>90</v>
      </c>
      <c r="B41">
        <v>65</v>
      </c>
      <c r="C41">
        <v>99.9</v>
      </c>
      <c r="D41">
        <v>1651</v>
      </c>
      <c r="E41">
        <v>454.4</v>
      </c>
      <c r="F41">
        <v>0</v>
      </c>
      <c r="G41">
        <v>0</v>
      </c>
    </row>
    <row r="42" spans="1:7" ht="15" x14ac:dyDescent="0.25">
      <c r="A42" s="173" t="s">
        <v>91</v>
      </c>
      <c r="B42">
        <v>30</v>
      </c>
      <c r="C42">
        <v>0</v>
      </c>
      <c r="D42">
        <v>0</v>
      </c>
      <c r="E42">
        <v>28.5</v>
      </c>
      <c r="F42">
        <v>0</v>
      </c>
      <c r="G42">
        <v>0</v>
      </c>
    </row>
    <row r="43" spans="1:7" ht="15" x14ac:dyDescent="0.25">
      <c r="A43" s="173" t="s">
        <v>529</v>
      </c>
      <c r="B43">
        <v>0</v>
      </c>
      <c r="C43">
        <v>0</v>
      </c>
      <c r="D43">
        <v>33</v>
      </c>
      <c r="E43">
        <v>0</v>
      </c>
      <c r="F43">
        <v>0</v>
      </c>
      <c r="G43">
        <v>0</v>
      </c>
    </row>
    <row r="44" spans="1:7" ht="15" x14ac:dyDescent="0.25">
      <c r="A44" s="173" t="s">
        <v>282</v>
      </c>
      <c r="B44">
        <v>0</v>
      </c>
      <c r="C44">
        <v>0</v>
      </c>
      <c r="D44">
        <v>56.7</v>
      </c>
      <c r="E44">
        <v>0</v>
      </c>
      <c r="F44">
        <v>0</v>
      </c>
      <c r="G44">
        <v>0</v>
      </c>
    </row>
    <row r="45" spans="1:7" ht="15" x14ac:dyDescent="0.25">
      <c r="A45" s="173" t="s">
        <v>92</v>
      </c>
      <c r="B45">
        <v>35</v>
      </c>
      <c r="C45">
        <v>70</v>
      </c>
      <c r="D45">
        <v>38.299999999999997</v>
      </c>
      <c r="E45">
        <v>98.5</v>
      </c>
      <c r="F45">
        <v>0</v>
      </c>
      <c r="G45">
        <v>0</v>
      </c>
    </row>
    <row r="46" spans="1:7" ht="15" x14ac:dyDescent="0.25">
      <c r="A46" s="173" t="s">
        <v>465</v>
      </c>
      <c r="B46">
        <v>0</v>
      </c>
      <c r="C46">
        <v>0</v>
      </c>
      <c r="D46">
        <v>31.2</v>
      </c>
      <c r="E46">
        <v>0</v>
      </c>
      <c r="F46">
        <v>0</v>
      </c>
      <c r="G46">
        <v>0</v>
      </c>
    </row>
    <row r="47" spans="1:7" ht="15" x14ac:dyDescent="0.25">
      <c r="A47" s="173" t="s">
        <v>1078</v>
      </c>
      <c r="B47">
        <v>0</v>
      </c>
      <c r="C47">
        <v>0</v>
      </c>
      <c r="D47">
        <v>29.9</v>
      </c>
      <c r="E47">
        <v>0</v>
      </c>
      <c r="F47">
        <v>0</v>
      </c>
      <c r="G47">
        <v>0</v>
      </c>
    </row>
    <row r="48" spans="1:7" ht="15" x14ac:dyDescent="0.25">
      <c r="A48" s="173" t="s">
        <v>1097</v>
      </c>
      <c r="B48">
        <v>0</v>
      </c>
      <c r="C48">
        <v>0</v>
      </c>
      <c r="D48">
        <v>37</v>
      </c>
      <c r="E48">
        <v>0</v>
      </c>
      <c r="F48">
        <v>0</v>
      </c>
      <c r="G48">
        <v>0</v>
      </c>
    </row>
    <row r="49" spans="1:7" ht="15" x14ac:dyDescent="0.25">
      <c r="A49" s="173" t="s">
        <v>93</v>
      </c>
      <c r="B49">
        <v>0</v>
      </c>
      <c r="C49">
        <v>0</v>
      </c>
      <c r="D49">
        <v>61.7</v>
      </c>
      <c r="E49">
        <v>0</v>
      </c>
      <c r="F49">
        <v>0</v>
      </c>
      <c r="G49">
        <v>0</v>
      </c>
    </row>
    <row r="50" spans="1:7" ht="15" x14ac:dyDescent="0.25">
      <c r="A50" s="173" t="s">
        <v>95</v>
      </c>
      <c r="B50">
        <v>0</v>
      </c>
      <c r="C50">
        <v>0</v>
      </c>
      <c r="D50">
        <v>3</v>
      </c>
      <c r="E50">
        <v>4.4000000000000004</v>
      </c>
      <c r="F50">
        <v>0</v>
      </c>
      <c r="G50">
        <v>0</v>
      </c>
    </row>
    <row r="51" spans="1:7" ht="15" x14ac:dyDescent="0.25">
      <c r="A51" s="173" t="s">
        <v>96</v>
      </c>
      <c r="B51">
        <v>0</v>
      </c>
      <c r="C51">
        <v>29.9</v>
      </c>
      <c r="D51">
        <v>1154.5</v>
      </c>
      <c r="E51">
        <v>314.39999999999998</v>
      </c>
      <c r="F51">
        <v>0</v>
      </c>
      <c r="G51">
        <v>0</v>
      </c>
    </row>
    <row r="52" spans="1:7" ht="15" x14ac:dyDescent="0.25">
      <c r="A52" s="173" t="s">
        <v>97</v>
      </c>
      <c r="B52">
        <v>0</v>
      </c>
      <c r="C52">
        <v>0</v>
      </c>
      <c r="D52">
        <v>195</v>
      </c>
      <c r="E52">
        <v>8.6999999999999993</v>
      </c>
      <c r="F52">
        <v>0</v>
      </c>
      <c r="G52">
        <v>0</v>
      </c>
    </row>
    <row r="53" spans="1:7" ht="15" x14ac:dyDescent="0.25">
      <c r="A53" s="173" t="s">
        <v>536</v>
      </c>
      <c r="B53">
        <v>0</v>
      </c>
      <c r="C53">
        <v>0</v>
      </c>
      <c r="D53">
        <v>10.8</v>
      </c>
      <c r="E53">
        <v>0</v>
      </c>
      <c r="F53">
        <v>0</v>
      </c>
      <c r="G53">
        <v>0</v>
      </c>
    </row>
    <row r="54" spans="1:7" ht="15" x14ac:dyDescent="0.25">
      <c r="A54" s="173" t="s">
        <v>69</v>
      </c>
    </row>
    <row r="55" spans="1:7" ht="15" x14ac:dyDescent="0.25">
      <c r="A55" s="173" t="s">
        <v>98</v>
      </c>
      <c r="B55">
        <v>1568.5</v>
      </c>
      <c r="C55">
        <v>1882.1</v>
      </c>
      <c r="D55">
        <v>5237.3999999999996</v>
      </c>
      <c r="E55">
        <v>4338.1000000000004</v>
      </c>
      <c r="F55">
        <v>36.4</v>
      </c>
      <c r="G55">
        <v>0</v>
      </c>
    </row>
    <row r="56" spans="1:7" ht="15" x14ac:dyDescent="0.25">
      <c r="A56" s="173" t="s">
        <v>99</v>
      </c>
      <c r="B56">
        <v>2.4</v>
      </c>
      <c r="C56">
        <v>11.8</v>
      </c>
      <c r="D56">
        <v>7.6</v>
      </c>
      <c r="E56">
        <v>14.5</v>
      </c>
      <c r="F56">
        <v>0</v>
      </c>
      <c r="G56">
        <v>0</v>
      </c>
    </row>
    <row r="57" spans="1:7" ht="15" x14ac:dyDescent="0.25">
      <c r="A57" s="173" t="s">
        <v>100</v>
      </c>
      <c r="B57">
        <v>0</v>
      </c>
      <c r="C57">
        <v>6.5</v>
      </c>
      <c r="D57">
        <v>13</v>
      </c>
      <c r="E57">
        <v>1.2</v>
      </c>
      <c r="F57">
        <v>0</v>
      </c>
      <c r="G57">
        <v>0</v>
      </c>
    </row>
    <row r="58" spans="1:7" ht="15" x14ac:dyDescent="0.25">
      <c r="A58" s="173" t="s">
        <v>101</v>
      </c>
      <c r="B58">
        <v>0</v>
      </c>
      <c r="C58">
        <v>0</v>
      </c>
      <c r="D58">
        <v>80.3</v>
      </c>
      <c r="E58">
        <v>364.9</v>
      </c>
      <c r="F58">
        <v>0</v>
      </c>
      <c r="G58">
        <v>0</v>
      </c>
    </row>
    <row r="59" spans="1:7" ht="15" x14ac:dyDescent="0.25">
      <c r="A59" s="173" t="s">
        <v>102</v>
      </c>
      <c r="B59">
        <v>33.5</v>
      </c>
      <c r="C59">
        <v>16</v>
      </c>
      <c r="D59">
        <v>78.7</v>
      </c>
      <c r="E59">
        <v>37.5</v>
      </c>
      <c r="F59">
        <v>0</v>
      </c>
      <c r="G59">
        <v>0</v>
      </c>
    </row>
    <row r="60" spans="1:7" ht="15" x14ac:dyDescent="0.25">
      <c r="A60" s="173" t="s">
        <v>103</v>
      </c>
      <c r="B60">
        <v>4.2</v>
      </c>
      <c r="C60">
        <v>13.1</v>
      </c>
      <c r="D60">
        <v>17.8</v>
      </c>
      <c r="E60">
        <v>9.9</v>
      </c>
      <c r="F60">
        <v>0</v>
      </c>
      <c r="G60">
        <v>0</v>
      </c>
    </row>
    <row r="61" spans="1:7" ht="15" x14ac:dyDescent="0.25">
      <c r="A61" s="173" t="s">
        <v>104</v>
      </c>
      <c r="B61">
        <v>0</v>
      </c>
      <c r="C61">
        <v>0</v>
      </c>
      <c r="D61">
        <v>198</v>
      </c>
      <c r="E61">
        <v>288</v>
      </c>
      <c r="F61">
        <v>0</v>
      </c>
      <c r="G61">
        <v>0</v>
      </c>
    </row>
    <row r="62" spans="1:7" ht="15" x14ac:dyDescent="0.25">
      <c r="A62" s="173" t="s">
        <v>105</v>
      </c>
      <c r="B62">
        <v>81.8</v>
      </c>
      <c r="C62">
        <v>63.7</v>
      </c>
      <c r="D62">
        <v>456</v>
      </c>
      <c r="E62">
        <v>253.2</v>
      </c>
      <c r="F62">
        <v>0</v>
      </c>
      <c r="G62">
        <v>0</v>
      </c>
    </row>
    <row r="63" spans="1:7" ht="15" x14ac:dyDescent="0.25">
      <c r="A63" s="173" t="s">
        <v>106</v>
      </c>
      <c r="B63">
        <v>56.6</v>
      </c>
      <c r="C63">
        <v>26.5</v>
      </c>
      <c r="D63">
        <v>226</v>
      </c>
      <c r="E63">
        <v>212.1</v>
      </c>
      <c r="F63">
        <v>0</v>
      </c>
      <c r="G63">
        <v>0</v>
      </c>
    </row>
    <row r="64" spans="1:7" ht="15" x14ac:dyDescent="0.25">
      <c r="A64" s="173" t="s">
        <v>107</v>
      </c>
      <c r="B64">
        <v>14.5</v>
      </c>
      <c r="C64">
        <v>0</v>
      </c>
      <c r="D64">
        <v>370.7</v>
      </c>
      <c r="E64">
        <v>331.9</v>
      </c>
      <c r="F64">
        <v>0</v>
      </c>
      <c r="G64">
        <v>0</v>
      </c>
    </row>
    <row r="65" spans="1:7" ht="15" x14ac:dyDescent="0.25">
      <c r="A65" s="173" t="s">
        <v>108</v>
      </c>
      <c r="B65">
        <v>0</v>
      </c>
      <c r="C65">
        <v>11</v>
      </c>
      <c r="D65">
        <v>0</v>
      </c>
      <c r="E65">
        <v>4.7</v>
      </c>
      <c r="F65">
        <v>0</v>
      </c>
      <c r="G65">
        <v>0</v>
      </c>
    </row>
    <row r="66" spans="1:7" ht="15" x14ac:dyDescent="0.25">
      <c r="A66" s="173" t="s">
        <v>109</v>
      </c>
      <c r="B66">
        <v>9.9</v>
      </c>
      <c r="C66">
        <v>18</v>
      </c>
      <c r="D66">
        <v>227.3</v>
      </c>
      <c r="E66">
        <v>187.9</v>
      </c>
      <c r="F66">
        <v>0</v>
      </c>
      <c r="G66">
        <v>0</v>
      </c>
    </row>
    <row r="67" spans="1:7" ht="15" x14ac:dyDescent="0.25">
      <c r="A67" s="173" t="s">
        <v>110</v>
      </c>
      <c r="B67">
        <v>0</v>
      </c>
      <c r="C67">
        <v>0</v>
      </c>
      <c r="D67">
        <v>19.399999999999999</v>
      </c>
      <c r="E67">
        <v>29</v>
      </c>
      <c r="F67">
        <v>0</v>
      </c>
      <c r="G67">
        <v>0</v>
      </c>
    </row>
    <row r="68" spans="1:7" ht="15" x14ac:dyDescent="0.25">
      <c r="A68" s="173" t="s">
        <v>111</v>
      </c>
      <c r="B68">
        <v>96.1</v>
      </c>
      <c r="C68">
        <v>60</v>
      </c>
      <c r="D68">
        <v>123</v>
      </c>
      <c r="E68">
        <v>40.299999999999997</v>
      </c>
      <c r="F68">
        <v>0</v>
      </c>
      <c r="G68">
        <v>0</v>
      </c>
    </row>
    <row r="69" spans="1:7" ht="15" x14ac:dyDescent="0.25">
      <c r="A69" s="173" t="s">
        <v>112</v>
      </c>
      <c r="B69">
        <v>88.5</v>
      </c>
      <c r="C69">
        <v>107.8</v>
      </c>
      <c r="D69">
        <v>176.5</v>
      </c>
      <c r="E69">
        <v>150.5</v>
      </c>
      <c r="F69">
        <v>0</v>
      </c>
      <c r="G69">
        <v>0</v>
      </c>
    </row>
    <row r="70" spans="1:7" ht="15" x14ac:dyDescent="0.25">
      <c r="A70" s="173" t="s">
        <v>113</v>
      </c>
      <c r="B70">
        <v>15.2</v>
      </c>
      <c r="C70">
        <v>22</v>
      </c>
      <c r="D70">
        <v>98.2</v>
      </c>
      <c r="E70">
        <v>98.1</v>
      </c>
      <c r="F70">
        <v>0</v>
      </c>
      <c r="G70">
        <v>0</v>
      </c>
    </row>
    <row r="71" spans="1:7" ht="15" x14ac:dyDescent="0.25">
      <c r="A71" s="173" t="s">
        <v>114</v>
      </c>
      <c r="B71">
        <v>2.5</v>
      </c>
      <c r="C71">
        <v>13.3</v>
      </c>
      <c r="D71">
        <v>25.5</v>
      </c>
      <c r="E71">
        <v>25.4</v>
      </c>
      <c r="F71">
        <v>0</v>
      </c>
      <c r="G71">
        <v>0</v>
      </c>
    </row>
    <row r="72" spans="1:7" ht="15" x14ac:dyDescent="0.25">
      <c r="A72" s="173" t="s">
        <v>115</v>
      </c>
      <c r="B72">
        <v>893.1</v>
      </c>
      <c r="C72">
        <v>1225.3</v>
      </c>
      <c r="D72">
        <v>2225.1999999999998</v>
      </c>
      <c r="E72">
        <v>1762.8</v>
      </c>
      <c r="F72">
        <v>19.5</v>
      </c>
      <c r="G72">
        <v>0</v>
      </c>
    </row>
    <row r="73" spans="1:7" ht="15" x14ac:dyDescent="0.25">
      <c r="A73" s="173" t="s">
        <v>116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</row>
    <row r="74" spans="1:7" ht="15" x14ac:dyDescent="0.25">
      <c r="A74" s="173" t="s">
        <v>117</v>
      </c>
      <c r="B74">
        <v>13.2</v>
      </c>
      <c r="C74">
        <v>10.4</v>
      </c>
      <c r="D74">
        <v>40.200000000000003</v>
      </c>
      <c r="E74">
        <v>48.3</v>
      </c>
      <c r="F74">
        <v>0</v>
      </c>
      <c r="G74">
        <v>0</v>
      </c>
    </row>
    <row r="75" spans="1:7" ht="15" x14ac:dyDescent="0.25">
      <c r="A75" s="173" t="s">
        <v>118</v>
      </c>
      <c r="B75">
        <v>86.5</v>
      </c>
      <c r="C75">
        <v>179</v>
      </c>
      <c r="D75">
        <v>50.3</v>
      </c>
      <c r="E75">
        <v>121.6</v>
      </c>
      <c r="F75">
        <v>0</v>
      </c>
      <c r="G75">
        <v>0</v>
      </c>
    </row>
    <row r="76" spans="1:7" ht="15" x14ac:dyDescent="0.25">
      <c r="A76" s="173" t="s">
        <v>119</v>
      </c>
      <c r="B76">
        <v>49</v>
      </c>
      <c r="C76">
        <v>65.5</v>
      </c>
      <c r="D76">
        <v>237.1</v>
      </c>
      <c r="E76">
        <v>102.7</v>
      </c>
      <c r="F76">
        <v>16.899999999999999</v>
      </c>
      <c r="G76">
        <v>0</v>
      </c>
    </row>
    <row r="77" spans="1:7" ht="15" x14ac:dyDescent="0.25">
      <c r="A77" s="173" t="s">
        <v>120</v>
      </c>
      <c r="B77">
        <v>0</v>
      </c>
      <c r="C77">
        <v>5</v>
      </c>
      <c r="D77">
        <v>60.4</v>
      </c>
      <c r="E77">
        <v>74.7</v>
      </c>
      <c r="F77">
        <v>0</v>
      </c>
      <c r="G77">
        <v>0</v>
      </c>
    </row>
    <row r="78" spans="1:7" ht="15" x14ac:dyDescent="0.25">
      <c r="A78" s="173" t="s">
        <v>1076</v>
      </c>
      <c r="B78">
        <v>0</v>
      </c>
      <c r="C78">
        <v>0</v>
      </c>
      <c r="D78">
        <v>9.1999999999999993</v>
      </c>
      <c r="E78">
        <v>0</v>
      </c>
      <c r="F78">
        <v>0</v>
      </c>
      <c r="G78">
        <v>0</v>
      </c>
    </row>
    <row r="79" spans="1:7" ht="15" x14ac:dyDescent="0.25">
      <c r="A79" s="173" t="s">
        <v>121</v>
      </c>
      <c r="B79">
        <v>0</v>
      </c>
      <c r="C79">
        <v>19.3</v>
      </c>
      <c r="D79">
        <v>44.9</v>
      </c>
      <c r="E79">
        <v>65.900000000000006</v>
      </c>
      <c r="F79">
        <v>0</v>
      </c>
      <c r="G79">
        <v>0</v>
      </c>
    </row>
    <row r="80" spans="1:7" ht="15" x14ac:dyDescent="0.25">
      <c r="A80" s="173" t="s">
        <v>122</v>
      </c>
      <c r="B80">
        <v>121.5</v>
      </c>
      <c r="C80">
        <v>7.9</v>
      </c>
      <c r="D80">
        <v>452.4</v>
      </c>
      <c r="E80">
        <v>113.1</v>
      </c>
      <c r="F80">
        <v>0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67</v>
      </c>
      <c r="D81" t="s">
        <v>66</v>
      </c>
      <c r="E81" t="s">
        <v>67</v>
      </c>
      <c r="F81" t="s">
        <v>185</v>
      </c>
      <c r="G81" t="s">
        <v>68</v>
      </c>
    </row>
    <row r="82" spans="1:7" ht="15" x14ac:dyDescent="0.25">
      <c r="A82" s="173" t="s">
        <v>123</v>
      </c>
      <c r="B82">
        <v>4638.1000000000004</v>
      </c>
      <c r="C82">
        <v>4287.7</v>
      </c>
      <c r="D82">
        <v>13346.4</v>
      </c>
      <c r="E82">
        <v>10784.5</v>
      </c>
      <c r="F82">
        <v>46.8</v>
      </c>
      <c r="G82">
        <v>0</v>
      </c>
    </row>
    <row r="83" spans="1:7" ht="15" x14ac:dyDescent="0.25">
      <c r="A83" s="173" t="s">
        <v>124</v>
      </c>
      <c r="B83">
        <v>1336.8</v>
      </c>
      <c r="C83">
        <v>621.70000000000005</v>
      </c>
      <c r="D83">
        <v>0</v>
      </c>
      <c r="E83">
        <v>0</v>
      </c>
      <c r="F83">
        <v>0</v>
      </c>
      <c r="G83">
        <v>0</v>
      </c>
    </row>
    <row r="84" spans="1:7" ht="15" x14ac:dyDescent="0.25">
      <c r="A84" s="173" t="s">
        <v>65</v>
      </c>
      <c r="B84" t="s">
        <v>66</v>
      </c>
      <c r="C84" t="s">
        <v>67</v>
      </c>
      <c r="D84" t="s">
        <v>66</v>
      </c>
      <c r="E84" t="s">
        <v>67</v>
      </c>
      <c r="F84" t="s">
        <v>185</v>
      </c>
      <c r="G84" t="s">
        <v>68</v>
      </c>
    </row>
    <row r="85" spans="1:7" ht="15" x14ac:dyDescent="0.25">
      <c r="A85" s="173" t="s">
        <v>125</v>
      </c>
      <c r="B85">
        <v>5974.9</v>
      </c>
      <c r="C85">
        <v>4909.5</v>
      </c>
      <c r="D85">
        <v>13346.4</v>
      </c>
      <c r="E85">
        <v>10784.5</v>
      </c>
      <c r="F85">
        <v>46.8</v>
      </c>
      <c r="G85">
        <v>0</v>
      </c>
    </row>
    <row r="86" spans="1:7" ht="15" x14ac:dyDescent="0.25">
      <c r="A86" s="173" t="s">
        <v>126</v>
      </c>
      <c r="B86" t="s">
        <v>45</v>
      </c>
      <c r="C86" t="s">
        <v>45</v>
      </c>
      <c r="D86">
        <v>0</v>
      </c>
      <c r="E86">
        <v>0</v>
      </c>
      <c r="F86" t="s">
        <v>45</v>
      </c>
      <c r="G86" t="s">
        <v>45</v>
      </c>
    </row>
    <row r="87" spans="1:7" ht="15" x14ac:dyDescent="0.25">
      <c r="A87" s="173" t="s">
        <v>127</v>
      </c>
      <c r="B87">
        <v>0</v>
      </c>
      <c r="C87">
        <v>0</v>
      </c>
      <c r="D87" t="s">
        <v>45</v>
      </c>
      <c r="E87" t="s">
        <v>45</v>
      </c>
      <c r="F87">
        <v>0</v>
      </c>
      <c r="G87">
        <v>0</v>
      </c>
    </row>
    <row r="88" spans="1:7" ht="15" x14ac:dyDescent="0.25">
      <c r="A88" s="173" t="s">
        <v>65</v>
      </c>
      <c r="B88" t="s">
        <v>66</v>
      </c>
      <c r="C88" t="s">
        <v>67</v>
      </c>
      <c r="D88" t="s">
        <v>66</v>
      </c>
      <c r="E88" t="s">
        <v>67</v>
      </c>
      <c r="F88" t="s">
        <v>185</v>
      </c>
      <c r="G88" t="s">
        <v>68</v>
      </c>
    </row>
  </sheetData>
  <pageMargins left="0.7" right="0.7" top="0.75" bottom="0.75" header="0.3" footer="0.3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36ABB-7F8A-4E1F-B029-0D5F77C57119}">
  <dimension ref="A1:G82"/>
  <sheetViews>
    <sheetView topLeftCell="A37" workbookViewId="0">
      <selection activeCell="B7" sqref="B7"/>
    </sheetView>
  </sheetViews>
  <sheetFormatPr defaultRowHeight="13.2" x14ac:dyDescent="0.25"/>
  <cols>
    <col min="1" max="1" width="27.88671875" customWidth="1"/>
    <col min="3" max="3" width="15.44140625" customWidth="1"/>
    <col min="5" max="5" width="16.441406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416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181</v>
      </c>
      <c r="E10" t="s">
        <v>68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40</v>
      </c>
      <c r="C12">
        <v>87</v>
      </c>
      <c r="D12">
        <v>237.6</v>
      </c>
      <c r="E12">
        <v>600.9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71</v>
      </c>
      <c r="B15">
        <v>40</v>
      </c>
      <c r="C15">
        <v>87</v>
      </c>
      <c r="D15">
        <v>208.8</v>
      </c>
      <c r="E15">
        <v>501.4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69</v>
      </c>
    </row>
    <row r="19" spans="1:7" ht="15" x14ac:dyDescent="0.25">
      <c r="A19" s="271" t="s">
        <v>74</v>
      </c>
      <c r="B19">
        <v>330.6</v>
      </c>
      <c r="C19">
        <v>318.39999999999998</v>
      </c>
      <c r="D19">
        <v>2028.4</v>
      </c>
      <c r="E19">
        <v>2139.8000000000002</v>
      </c>
      <c r="F19">
        <v>106</v>
      </c>
      <c r="G19">
        <v>0</v>
      </c>
    </row>
    <row r="20" spans="1:7" ht="15" x14ac:dyDescent="0.25">
      <c r="A20" s="271" t="s">
        <v>69</v>
      </c>
    </row>
    <row r="21" spans="1:7" ht="15" x14ac:dyDescent="0.25">
      <c r="A21" s="271" t="s">
        <v>75</v>
      </c>
      <c r="B21">
        <v>144.9</v>
      </c>
      <c r="C21">
        <v>164.4</v>
      </c>
      <c r="D21">
        <v>770.9</v>
      </c>
      <c r="E21">
        <v>974.4</v>
      </c>
      <c r="F21">
        <v>0</v>
      </c>
      <c r="G21">
        <v>0</v>
      </c>
    </row>
    <row r="22" spans="1:7" ht="15" x14ac:dyDescent="0.25">
      <c r="A22" s="271" t="s">
        <v>69</v>
      </c>
    </row>
    <row r="23" spans="1:7" ht="15" x14ac:dyDescent="0.25">
      <c r="A23" s="271" t="s">
        <v>76</v>
      </c>
      <c r="B23">
        <v>0</v>
      </c>
      <c r="C23">
        <v>780.4</v>
      </c>
      <c r="D23">
        <v>847.9</v>
      </c>
      <c r="E23">
        <v>2422.9</v>
      </c>
      <c r="F23">
        <v>0</v>
      </c>
      <c r="G23">
        <v>0</v>
      </c>
    </row>
    <row r="24" spans="1:7" ht="15" x14ac:dyDescent="0.25">
      <c r="A24" s="271" t="s">
        <v>69</v>
      </c>
    </row>
    <row r="25" spans="1:7" ht="15" x14ac:dyDescent="0.25">
      <c r="A25" s="271" t="s">
        <v>77</v>
      </c>
      <c r="B25">
        <v>691.4</v>
      </c>
      <c r="C25">
        <v>1405.8</v>
      </c>
      <c r="D25">
        <v>4349.3999999999996</v>
      </c>
      <c r="E25">
        <v>6980.1</v>
      </c>
      <c r="F25">
        <v>582.4</v>
      </c>
      <c r="G25">
        <v>0</v>
      </c>
    </row>
    <row r="26" spans="1:7" ht="15" x14ac:dyDescent="0.25">
      <c r="A26" s="271" t="s">
        <v>167</v>
      </c>
      <c r="B26">
        <v>0</v>
      </c>
      <c r="C26">
        <v>55</v>
      </c>
      <c r="D26">
        <v>0</v>
      </c>
      <c r="E26">
        <v>225.8</v>
      </c>
      <c r="F26">
        <v>0</v>
      </c>
      <c r="G26">
        <v>0</v>
      </c>
    </row>
    <row r="27" spans="1:7" ht="15" x14ac:dyDescent="0.25">
      <c r="A27" s="271" t="s">
        <v>78</v>
      </c>
      <c r="B27">
        <v>0</v>
      </c>
      <c r="C27">
        <v>26</v>
      </c>
      <c r="D27">
        <v>10.5</v>
      </c>
      <c r="E27">
        <v>44.1</v>
      </c>
      <c r="F27">
        <v>0</v>
      </c>
      <c r="G27">
        <v>0</v>
      </c>
    </row>
    <row r="28" spans="1:7" ht="15" x14ac:dyDescent="0.25">
      <c r="A28" s="271" t="s">
        <v>79</v>
      </c>
      <c r="B28">
        <v>0.8</v>
      </c>
      <c r="C28">
        <v>0.7</v>
      </c>
      <c r="D28">
        <v>2.2999999999999998</v>
      </c>
      <c r="E28">
        <v>1.9</v>
      </c>
      <c r="F28">
        <v>0</v>
      </c>
      <c r="G28">
        <v>0</v>
      </c>
    </row>
    <row r="29" spans="1:7" ht="15" x14ac:dyDescent="0.25">
      <c r="A29" s="271" t="s">
        <v>80</v>
      </c>
      <c r="B29">
        <v>55</v>
      </c>
      <c r="C29">
        <v>0.2</v>
      </c>
      <c r="D29">
        <v>67</v>
      </c>
      <c r="E29">
        <v>878.7</v>
      </c>
      <c r="F29">
        <v>0</v>
      </c>
      <c r="G29">
        <v>0</v>
      </c>
    </row>
    <row r="30" spans="1:7" ht="15" x14ac:dyDescent="0.25">
      <c r="A30" s="271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271" t="s">
        <v>81</v>
      </c>
      <c r="B31">
        <v>170</v>
      </c>
      <c r="C31">
        <v>438.6</v>
      </c>
      <c r="D31">
        <v>1084.5</v>
      </c>
      <c r="E31">
        <v>1403.6</v>
      </c>
      <c r="F31">
        <v>55.9</v>
      </c>
      <c r="G31">
        <v>0</v>
      </c>
    </row>
    <row r="32" spans="1:7" ht="15" x14ac:dyDescent="0.25">
      <c r="A32" s="271" t="s">
        <v>82</v>
      </c>
      <c r="B32">
        <v>2.5</v>
      </c>
      <c r="C32">
        <v>14</v>
      </c>
      <c r="D32">
        <v>123.7</v>
      </c>
      <c r="E32">
        <v>264.3</v>
      </c>
      <c r="F32">
        <v>0</v>
      </c>
      <c r="G32">
        <v>0</v>
      </c>
    </row>
    <row r="33" spans="1:7" ht="15" x14ac:dyDescent="0.25">
      <c r="A33" s="271" t="s">
        <v>83</v>
      </c>
      <c r="B33">
        <v>331</v>
      </c>
      <c r="C33">
        <v>506</v>
      </c>
      <c r="D33">
        <v>2386.9</v>
      </c>
      <c r="E33">
        <v>2687.1</v>
      </c>
      <c r="F33">
        <v>472</v>
      </c>
      <c r="G33">
        <v>0</v>
      </c>
    </row>
    <row r="34" spans="1:7" ht="15" x14ac:dyDescent="0.25">
      <c r="A34" s="271" t="s">
        <v>84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271" t="s">
        <v>85</v>
      </c>
      <c r="B35">
        <v>0</v>
      </c>
      <c r="C35">
        <v>20</v>
      </c>
      <c r="D35">
        <v>43.1</v>
      </c>
      <c r="E35">
        <v>62.1</v>
      </c>
      <c r="F35">
        <v>0</v>
      </c>
      <c r="G35">
        <v>0</v>
      </c>
    </row>
    <row r="36" spans="1:7" ht="15" x14ac:dyDescent="0.25">
      <c r="A36" s="271" t="s">
        <v>86</v>
      </c>
      <c r="B36">
        <v>122.9</v>
      </c>
      <c r="C36">
        <v>244.7</v>
      </c>
      <c r="D36">
        <v>434.1</v>
      </c>
      <c r="E36">
        <v>564.1</v>
      </c>
      <c r="F36">
        <v>54.5</v>
      </c>
      <c r="G36">
        <v>0</v>
      </c>
    </row>
    <row r="37" spans="1:7" ht="15" x14ac:dyDescent="0.25">
      <c r="A37" s="271" t="s">
        <v>87</v>
      </c>
      <c r="B37">
        <v>0</v>
      </c>
      <c r="C37">
        <v>0.2</v>
      </c>
      <c r="D37">
        <v>44</v>
      </c>
      <c r="E37">
        <v>3.7</v>
      </c>
      <c r="F37">
        <v>0</v>
      </c>
      <c r="G37">
        <v>0</v>
      </c>
    </row>
    <row r="38" spans="1:7" ht="15" x14ac:dyDescent="0.25">
      <c r="A38" s="271" t="s">
        <v>88</v>
      </c>
      <c r="B38">
        <v>9.1999999999999993</v>
      </c>
      <c r="C38">
        <v>100.4</v>
      </c>
      <c r="D38">
        <v>153.30000000000001</v>
      </c>
      <c r="E38">
        <v>431.6</v>
      </c>
      <c r="F38">
        <v>0</v>
      </c>
      <c r="G38">
        <v>0</v>
      </c>
    </row>
    <row r="39" spans="1:7" ht="15" x14ac:dyDescent="0.25">
      <c r="A39" s="271" t="s">
        <v>89</v>
      </c>
      <c r="B39">
        <v>0</v>
      </c>
      <c r="C39">
        <v>0</v>
      </c>
      <c r="D39">
        <v>0</v>
      </c>
      <c r="E39">
        <v>294.8</v>
      </c>
      <c r="F39">
        <v>0</v>
      </c>
      <c r="G39">
        <v>0</v>
      </c>
    </row>
    <row r="40" spans="1:7" ht="15" x14ac:dyDescent="0.25">
      <c r="A40" s="271" t="s">
        <v>69</v>
      </c>
    </row>
    <row r="41" spans="1:7" ht="15" x14ac:dyDescent="0.25">
      <c r="A41" s="271" t="s">
        <v>90</v>
      </c>
      <c r="B41">
        <v>585</v>
      </c>
      <c r="C41">
        <v>310</v>
      </c>
      <c r="D41">
        <v>1468.7</v>
      </c>
      <c r="E41">
        <v>1315.8</v>
      </c>
      <c r="F41">
        <v>119</v>
      </c>
      <c r="G41">
        <v>0</v>
      </c>
    </row>
    <row r="42" spans="1:7" ht="15" x14ac:dyDescent="0.25">
      <c r="A42" s="271" t="s">
        <v>91</v>
      </c>
      <c r="B42">
        <v>0</v>
      </c>
      <c r="C42">
        <v>60</v>
      </c>
      <c r="D42">
        <v>33.9</v>
      </c>
      <c r="E42">
        <v>82.3</v>
      </c>
      <c r="F42">
        <v>0</v>
      </c>
      <c r="G42">
        <v>0</v>
      </c>
    </row>
    <row r="43" spans="1:7" ht="15" x14ac:dyDescent="0.25">
      <c r="A43" s="271" t="s">
        <v>406</v>
      </c>
      <c r="B43">
        <v>0</v>
      </c>
      <c r="C43">
        <v>0</v>
      </c>
      <c r="D43">
        <v>0</v>
      </c>
      <c r="E43">
        <v>7.7</v>
      </c>
      <c r="F43">
        <v>0</v>
      </c>
      <c r="G43">
        <v>0</v>
      </c>
    </row>
    <row r="44" spans="1:7" ht="15" x14ac:dyDescent="0.25">
      <c r="A44" s="271" t="s">
        <v>93</v>
      </c>
      <c r="B44">
        <v>0</v>
      </c>
      <c r="C44">
        <v>0</v>
      </c>
      <c r="D44">
        <v>0</v>
      </c>
      <c r="E44" t="s">
        <v>94</v>
      </c>
      <c r="F44">
        <v>0</v>
      </c>
      <c r="G44">
        <v>0</v>
      </c>
    </row>
    <row r="45" spans="1:7" ht="15" x14ac:dyDescent="0.25">
      <c r="A45" s="271" t="s">
        <v>95</v>
      </c>
      <c r="B45">
        <v>0</v>
      </c>
      <c r="C45">
        <v>0</v>
      </c>
      <c r="D45">
        <v>13.2</v>
      </c>
      <c r="E45">
        <v>0</v>
      </c>
      <c r="F45">
        <v>0</v>
      </c>
      <c r="G45">
        <v>0</v>
      </c>
    </row>
    <row r="46" spans="1:7" ht="15" x14ac:dyDescent="0.25">
      <c r="A46" s="271" t="s">
        <v>407</v>
      </c>
      <c r="B46">
        <v>0</v>
      </c>
      <c r="C46">
        <v>0</v>
      </c>
      <c r="D46">
        <v>0</v>
      </c>
      <c r="E46">
        <v>8.8000000000000007</v>
      </c>
      <c r="F46">
        <v>0</v>
      </c>
      <c r="G46">
        <v>0</v>
      </c>
    </row>
    <row r="47" spans="1:7" ht="15" x14ac:dyDescent="0.25">
      <c r="A47" s="271" t="s">
        <v>408</v>
      </c>
      <c r="B47">
        <v>0</v>
      </c>
      <c r="C47">
        <v>0</v>
      </c>
      <c r="D47">
        <v>0</v>
      </c>
      <c r="E47">
        <v>34</v>
      </c>
      <c r="F47">
        <v>0</v>
      </c>
      <c r="G47">
        <v>0</v>
      </c>
    </row>
    <row r="48" spans="1:7" ht="15" x14ac:dyDescent="0.25">
      <c r="A48" s="271" t="s">
        <v>96</v>
      </c>
      <c r="B48">
        <v>585</v>
      </c>
      <c r="C48">
        <v>250</v>
      </c>
      <c r="D48">
        <v>1402.3</v>
      </c>
      <c r="E48">
        <v>1139.7</v>
      </c>
      <c r="F48">
        <v>119</v>
      </c>
      <c r="G48">
        <v>0</v>
      </c>
    </row>
    <row r="49" spans="1:7" ht="15" x14ac:dyDescent="0.25">
      <c r="A49" s="271" t="s">
        <v>97</v>
      </c>
      <c r="B49">
        <v>0</v>
      </c>
      <c r="C49">
        <v>0</v>
      </c>
      <c r="D49">
        <v>19.3</v>
      </c>
      <c r="E49">
        <v>23.9</v>
      </c>
      <c r="F49">
        <v>0</v>
      </c>
      <c r="G49">
        <v>0</v>
      </c>
    </row>
    <row r="50" spans="1:7" ht="15" x14ac:dyDescent="0.25">
      <c r="A50" s="271" t="s">
        <v>176</v>
      </c>
      <c r="B50">
        <v>0</v>
      </c>
      <c r="C50">
        <v>0</v>
      </c>
      <c r="D50">
        <v>0</v>
      </c>
      <c r="E50">
        <v>19.399999999999999</v>
      </c>
      <c r="F50">
        <v>0</v>
      </c>
      <c r="G50">
        <v>0</v>
      </c>
    </row>
    <row r="51" spans="1:7" ht="15" x14ac:dyDescent="0.25">
      <c r="A51" s="271" t="s">
        <v>69</v>
      </c>
    </row>
    <row r="52" spans="1:7" ht="15" x14ac:dyDescent="0.25">
      <c r="A52" s="271" t="s">
        <v>98</v>
      </c>
      <c r="B52">
        <v>1105.3</v>
      </c>
      <c r="C52">
        <v>851.3</v>
      </c>
      <c r="D52">
        <v>6443.3</v>
      </c>
      <c r="E52">
        <v>6353.7</v>
      </c>
      <c r="F52">
        <v>758.8</v>
      </c>
      <c r="G52">
        <v>0</v>
      </c>
    </row>
    <row r="53" spans="1:7" ht="15" x14ac:dyDescent="0.25">
      <c r="A53" s="271" t="s">
        <v>99</v>
      </c>
      <c r="B53">
        <v>6</v>
      </c>
      <c r="C53">
        <v>2.9</v>
      </c>
      <c r="D53">
        <v>10.5</v>
      </c>
      <c r="E53">
        <v>13.6</v>
      </c>
      <c r="F53">
        <v>3.2</v>
      </c>
      <c r="G53">
        <v>0</v>
      </c>
    </row>
    <row r="54" spans="1:7" ht="15" x14ac:dyDescent="0.25">
      <c r="A54" s="271" t="s">
        <v>100</v>
      </c>
      <c r="B54">
        <v>0</v>
      </c>
      <c r="C54">
        <v>5</v>
      </c>
      <c r="D54">
        <v>13.4</v>
      </c>
      <c r="E54">
        <v>9.1999999999999993</v>
      </c>
      <c r="F54">
        <v>5</v>
      </c>
      <c r="G54">
        <v>0</v>
      </c>
    </row>
    <row r="55" spans="1:7" ht="15" x14ac:dyDescent="0.25">
      <c r="A55" s="271" t="s">
        <v>101</v>
      </c>
      <c r="B55">
        <v>0</v>
      </c>
      <c r="C55">
        <v>0</v>
      </c>
      <c r="D55">
        <v>95.7</v>
      </c>
      <c r="E55">
        <v>545.70000000000005</v>
      </c>
      <c r="F55">
        <v>0</v>
      </c>
      <c r="G55">
        <v>0</v>
      </c>
    </row>
    <row r="56" spans="1:7" ht="15" x14ac:dyDescent="0.25">
      <c r="A56" s="271" t="s">
        <v>102</v>
      </c>
      <c r="B56">
        <v>0</v>
      </c>
      <c r="C56">
        <v>8</v>
      </c>
      <c r="D56">
        <v>82.4</v>
      </c>
      <c r="E56">
        <v>51.4</v>
      </c>
      <c r="F56">
        <v>0</v>
      </c>
      <c r="G56">
        <v>0</v>
      </c>
    </row>
    <row r="57" spans="1:7" ht="15" x14ac:dyDescent="0.25">
      <c r="A57" s="271" t="s">
        <v>103</v>
      </c>
      <c r="B57">
        <v>8.6999999999999993</v>
      </c>
      <c r="C57">
        <v>66.2</v>
      </c>
      <c r="D57">
        <v>58.5</v>
      </c>
      <c r="E57">
        <v>20</v>
      </c>
      <c r="F57">
        <v>0</v>
      </c>
      <c r="G57">
        <v>0</v>
      </c>
    </row>
    <row r="58" spans="1:7" ht="15" x14ac:dyDescent="0.25">
      <c r="A58" s="271" t="s">
        <v>104</v>
      </c>
      <c r="B58">
        <v>12</v>
      </c>
      <c r="C58">
        <v>20</v>
      </c>
      <c r="D58">
        <v>72.2</v>
      </c>
      <c r="E58">
        <v>366.6</v>
      </c>
      <c r="F58">
        <v>0</v>
      </c>
      <c r="G58">
        <v>0</v>
      </c>
    </row>
    <row r="59" spans="1:7" ht="15" x14ac:dyDescent="0.25">
      <c r="A59" s="271" t="s">
        <v>105</v>
      </c>
      <c r="B59">
        <v>123.4</v>
      </c>
      <c r="C59">
        <v>66.8</v>
      </c>
      <c r="D59">
        <v>577.6</v>
      </c>
      <c r="E59">
        <v>314.7</v>
      </c>
      <c r="F59">
        <v>129</v>
      </c>
      <c r="G59">
        <v>0</v>
      </c>
    </row>
    <row r="60" spans="1:7" ht="15" x14ac:dyDescent="0.25">
      <c r="A60" s="271" t="s">
        <v>106</v>
      </c>
      <c r="B60">
        <v>19.8</v>
      </c>
      <c r="C60">
        <v>42.8</v>
      </c>
      <c r="D60">
        <v>226.3</v>
      </c>
      <c r="E60">
        <v>196.7</v>
      </c>
      <c r="F60">
        <v>10</v>
      </c>
      <c r="G60">
        <v>0</v>
      </c>
    </row>
    <row r="61" spans="1:7" ht="15" x14ac:dyDescent="0.25">
      <c r="A61" s="271" t="s">
        <v>107</v>
      </c>
      <c r="B61">
        <v>5</v>
      </c>
      <c r="C61">
        <v>0</v>
      </c>
      <c r="D61">
        <v>150.9</v>
      </c>
      <c r="E61">
        <v>332.9</v>
      </c>
      <c r="F61">
        <v>0</v>
      </c>
      <c r="G61">
        <v>0</v>
      </c>
    </row>
    <row r="62" spans="1:7" ht="15" x14ac:dyDescent="0.25">
      <c r="A62" s="271" t="s">
        <v>109</v>
      </c>
      <c r="B62">
        <v>103.9</v>
      </c>
      <c r="C62">
        <v>46.5</v>
      </c>
      <c r="D62">
        <v>454.5</v>
      </c>
      <c r="E62">
        <v>343.6</v>
      </c>
      <c r="F62">
        <v>81.5</v>
      </c>
      <c r="G62">
        <v>0</v>
      </c>
    </row>
    <row r="63" spans="1:7" ht="15" x14ac:dyDescent="0.25">
      <c r="A63" s="271" t="s">
        <v>110</v>
      </c>
      <c r="B63">
        <v>0</v>
      </c>
      <c r="C63">
        <v>0</v>
      </c>
      <c r="D63">
        <v>32.799999999999997</v>
      </c>
      <c r="E63">
        <v>16.8</v>
      </c>
      <c r="F63">
        <v>0</v>
      </c>
      <c r="G63">
        <v>0</v>
      </c>
    </row>
    <row r="64" spans="1:7" ht="15" x14ac:dyDescent="0.25">
      <c r="A64" s="271" t="s">
        <v>111</v>
      </c>
      <c r="B64">
        <v>0</v>
      </c>
      <c r="C64">
        <v>0</v>
      </c>
      <c r="D64">
        <v>156.30000000000001</v>
      </c>
      <c r="E64">
        <v>42.6</v>
      </c>
      <c r="F64">
        <v>0</v>
      </c>
      <c r="G64">
        <v>0</v>
      </c>
    </row>
    <row r="65" spans="1:7" ht="15" x14ac:dyDescent="0.25">
      <c r="A65" s="271" t="s">
        <v>112</v>
      </c>
      <c r="B65">
        <v>41</v>
      </c>
      <c r="C65">
        <v>45</v>
      </c>
      <c r="D65">
        <v>255.9</v>
      </c>
      <c r="E65">
        <v>233.2</v>
      </c>
      <c r="F65">
        <v>69</v>
      </c>
      <c r="G65">
        <v>0</v>
      </c>
    </row>
    <row r="66" spans="1:7" ht="15" x14ac:dyDescent="0.25">
      <c r="A66" s="271" t="s">
        <v>113</v>
      </c>
      <c r="B66">
        <v>27.1</v>
      </c>
      <c r="C66">
        <v>0</v>
      </c>
      <c r="D66">
        <v>145.9</v>
      </c>
      <c r="E66">
        <v>170.5</v>
      </c>
      <c r="F66">
        <v>0</v>
      </c>
      <c r="G66">
        <v>0</v>
      </c>
    </row>
    <row r="67" spans="1:7" ht="15" x14ac:dyDescent="0.25">
      <c r="A67" s="271" t="s">
        <v>114</v>
      </c>
      <c r="B67">
        <v>8.6</v>
      </c>
      <c r="C67">
        <v>6.7</v>
      </c>
      <c r="D67">
        <v>38.1</v>
      </c>
      <c r="E67">
        <v>31.5</v>
      </c>
      <c r="F67">
        <v>2</v>
      </c>
      <c r="G67">
        <v>0</v>
      </c>
    </row>
    <row r="68" spans="1:7" ht="15" x14ac:dyDescent="0.25">
      <c r="A68" s="271" t="s">
        <v>115</v>
      </c>
      <c r="B68">
        <v>478</v>
      </c>
      <c r="C68">
        <v>478.5</v>
      </c>
      <c r="D68">
        <v>3066.3</v>
      </c>
      <c r="E68">
        <v>2938.7</v>
      </c>
      <c r="F68">
        <v>326</v>
      </c>
      <c r="G68">
        <v>0</v>
      </c>
    </row>
    <row r="69" spans="1:7" ht="15" x14ac:dyDescent="0.25">
      <c r="A69" s="271" t="s">
        <v>117</v>
      </c>
      <c r="B69">
        <v>23</v>
      </c>
      <c r="C69">
        <v>0</v>
      </c>
      <c r="D69">
        <v>109.6</v>
      </c>
      <c r="E69">
        <v>19.5</v>
      </c>
      <c r="F69">
        <v>0</v>
      </c>
      <c r="G69">
        <v>0</v>
      </c>
    </row>
    <row r="70" spans="1:7" ht="15" x14ac:dyDescent="0.25">
      <c r="A70" s="271" t="s">
        <v>118</v>
      </c>
      <c r="B70">
        <v>21</v>
      </c>
      <c r="C70">
        <v>19.3</v>
      </c>
      <c r="D70">
        <v>123.1</v>
      </c>
      <c r="E70">
        <v>130.6</v>
      </c>
      <c r="F70">
        <v>44.4</v>
      </c>
      <c r="G70">
        <v>0</v>
      </c>
    </row>
    <row r="71" spans="1:7" ht="15" x14ac:dyDescent="0.25">
      <c r="A71" s="271" t="s">
        <v>119</v>
      </c>
      <c r="B71">
        <v>116.5</v>
      </c>
      <c r="C71">
        <v>0</v>
      </c>
      <c r="D71">
        <v>183.5</v>
      </c>
      <c r="E71">
        <v>163.5</v>
      </c>
      <c r="F71">
        <v>36</v>
      </c>
      <c r="G71">
        <v>0</v>
      </c>
    </row>
    <row r="72" spans="1:7" ht="15" x14ac:dyDescent="0.25">
      <c r="A72" s="271" t="s">
        <v>120</v>
      </c>
      <c r="B72">
        <v>90.7</v>
      </c>
      <c r="C72">
        <v>23.7</v>
      </c>
      <c r="D72">
        <v>197.4</v>
      </c>
      <c r="E72">
        <v>167.9</v>
      </c>
      <c r="F72">
        <v>47</v>
      </c>
      <c r="G72">
        <v>0</v>
      </c>
    </row>
    <row r="73" spans="1:7" ht="15" x14ac:dyDescent="0.25">
      <c r="A73" s="271" t="s">
        <v>121</v>
      </c>
      <c r="B73">
        <v>20.7</v>
      </c>
      <c r="C73">
        <v>19.899999999999999</v>
      </c>
      <c r="D73">
        <v>100</v>
      </c>
      <c r="E73">
        <v>51.7</v>
      </c>
      <c r="F73">
        <v>5.8</v>
      </c>
      <c r="G73">
        <v>0</v>
      </c>
    </row>
    <row r="74" spans="1:7" ht="15" x14ac:dyDescent="0.25">
      <c r="A74" s="271" t="s">
        <v>122</v>
      </c>
      <c r="B74">
        <v>0</v>
      </c>
      <c r="C74">
        <v>0</v>
      </c>
      <c r="D74">
        <v>292.60000000000002</v>
      </c>
      <c r="E74">
        <v>193</v>
      </c>
      <c r="F74">
        <v>0</v>
      </c>
      <c r="G74">
        <v>0</v>
      </c>
    </row>
    <row r="75" spans="1:7" ht="15" x14ac:dyDescent="0.25">
      <c r="A75" s="271" t="s">
        <v>65</v>
      </c>
      <c r="B75" t="s">
        <v>66</v>
      </c>
      <c r="C75" t="s">
        <v>67</v>
      </c>
      <c r="D75" t="s">
        <v>181</v>
      </c>
      <c r="E75" t="s">
        <v>68</v>
      </c>
      <c r="F75" t="s">
        <v>66</v>
      </c>
      <c r="G75" t="s">
        <v>68</v>
      </c>
    </row>
    <row r="76" spans="1:7" ht="15" x14ac:dyDescent="0.25">
      <c r="A76" s="271" t="s">
        <v>123</v>
      </c>
      <c r="B76">
        <v>2897.1</v>
      </c>
      <c r="C76">
        <v>3917.3</v>
      </c>
      <c r="D76">
        <v>16146.1</v>
      </c>
      <c r="E76">
        <v>20787.599999999999</v>
      </c>
      <c r="F76">
        <v>1566.2</v>
      </c>
      <c r="G76">
        <v>0</v>
      </c>
    </row>
    <row r="77" spans="1:7" ht="15" x14ac:dyDescent="0.25">
      <c r="A77" s="271" t="s">
        <v>124</v>
      </c>
      <c r="B77">
        <v>195</v>
      </c>
      <c r="C77">
        <v>424.4</v>
      </c>
      <c r="D77">
        <v>0</v>
      </c>
      <c r="E77">
        <v>0</v>
      </c>
      <c r="F77">
        <v>336.6</v>
      </c>
      <c r="G77">
        <v>0</v>
      </c>
    </row>
    <row r="78" spans="1:7" ht="15" x14ac:dyDescent="0.25">
      <c r="A78" s="271" t="s">
        <v>65</v>
      </c>
      <c r="B78" t="s">
        <v>66</v>
      </c>
      <c r="C78" t="s">
        <v>67</v>
      </c>
      <c r="D78" t="s">
        <v>181</v>
      </c>
      <c r="E78" t="s">
        <v>68</v>
      </c>
      <c r="F78" t="s">
        <v>66</v>
      </c>
      <c r="G78" t="s">
        <v>68</v>
      </c>
    </row>
    <row r="79" spans="1:7" ht="15" x14ac:dyDescent="0.25">
      <c r="A79" s="271" t="s">
        <v>125</v>
      </c>
      <c r="B79">
        <v>3092.2</v>
      </c>
      <c r="C79">
        <v>4341.7</v>
      </c>
      <c r="D79">
        <v>16146.1</v>
      </c>
      <c r="E79">
        <v>20787.599999999999</v>
      </c>
      <c r="F79">
        <v>1902.8</v>
      </c>
      <c r="G79">
        <v>0</v>
      </c>
    </row>
    <row r="80" spans="1:7" ht="15" x14ac:dyDescent="0.25">
      <c r="A80" s="271" t="s">
        <v>126</v>
      </c>
      <c r="B80" t="s">
        <v>45</v>
      </c>
      <c r="C80" t="s">
        <v>45</v>
      </c>
      <c r="D80">
        <v>0</v>
      </c>
      <c r="E80">
        <v>0</v>
      </c>
      <c r="F80" t="s">
        <v>45</v>
      </c>
      <c r="G80" t="s">
        <v>45</v>
      </c>
    </row>
    <row r="81" spans="1:7" ht="15" x14ac:dyDescent="0.25">
      <c r="A81" s="271" t="s">
        <v>127</v>
      </c>
      <c r="B81">
        <v>0</v>
      </c>
      <c r="C81">
        <v>29</v>
      </c>
      <c r="D81" t="s">
        <v>45</v>
      </c>
      <c r="E81" t="s">
        <v>45</v>
      </c>
      <c r="F81">
        <v>0</v>
      </c>
      <c r="G81">
        <v>0</v>
      </c>
    </row>
    <row r="82" spans="1:7" ht="15" x14ac:dyDescent="0.25">
      <c r="A82" s="271" t="s">
        <v>65</v>
      </c>
      <c r="B82" t="s">
        <v>66</v>
      </c>
      <c r="C82" t="s">
        <v>67</v>
      </c>
      <c r="D82" t="s">
        <v>181</v>
      </c>
      <c r="E82" t="s">
        <v>68</v>
      </c>
      <c r="F82" t="s">
        <v>66</v>
      </c>
      <c r="G82" t="s">
        <v>68</v>
      </c>
    </row>
  </sheetData>
  <pageMargins left="0.7" right="0.7" top="0.75" bottom="0.75" header="0.3" footer="0.3"/>
  <pageSetup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E70C2-723F-4A02-901C-1EE2C85259A9}">
  <dimension ref="A1:G82"/>
  <sheetViews>
    <sheetView topLeftCell="A61" workbookViewId="0">
      <selection activeCell="B7" sqref="B7"/>
    </sheetView>
  </sheetViews>
  <sheetFormatPr defaultRowHeight="13.2" x14ac:dyDescent="0.25"/>
  <cols>
    <col min="1" max="1" width="27.5546875" customWidth="1"/>
    <col min="2" max="2" width="13.109375" customWidth="1"/>
    <col min="3" max="3" width="12.33203125" customWidth="1"/>
    <col min="4" max="4" width="12.88671875" customWidth="1"/>
    <col min="5" max="5" width="14.33203125" customWidth="1"/>
    <col min="6" max="6" width="12.66406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417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40</v>
      </c>
      <c r="C12">
        <v>87</v>
      </c>
      <c r="D12">
        <v>237.6</v>
      </c>
      <c r="E12">
        <v>600.9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71</v>
      </c>
      <c r="B15">
        <v>40</v>
      </c>
      <c r="C15">
        <v>87</v>
      </c>
      <c r="D15">
        <v>208.8</v>
      </c>
      <c r="E15">
        <v>501.4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69</v>
      </c>
    </row>
    <row r="19" spans="1:7" ht="15" x14ac:dyDescent="0.25">
      <c r="A19" s="271" t="s">
        <v>74</v>
      </c>
      <c r="B19">
        <v>386.3</v>
      </c>
      <c r="C19">
        <v>371.7</v>
      </c>
      <c r="D19">
        <v>1968.9</v>
      </c>
      <c r="E19">
        <v>2113</v>
      </c>
      <c r="F19">
        <v>46</v>
      </c>
      <c r="G19">
        <v>0</v>
      </c>
    </row>
    <row r="20" spans="1:7" ht="15" x14ac:dyDescent="0.25">
      <c r="A20" s="271" t="s">
        <v>69</v>
      </c>
    </row>
    <row r="21" spans="1:7" ht="15" x14ac:dyDescent="0.25">
      <c r="A21" s="271" t="s">
        <v>75</v>
      </c>
      <c r="B21">
        <v>159.5</v>
      </c>
      <c r="C21">
        <v>186.1</v>
      </c>
      <c r="D21">
        <v>755.6</v>
      </c>
      <c r="E21">
        <v>951.7</v>
      </c>
      <c r="F21">
        <v>0</v>
      </c>
      <c r="G21">
        <v>0</v>
      </c>
    </row>
    <row r="22" spans="1:7" ht="15" x14ac:dyDescent="0.25">
      <c r="A22" s="271" t="s">
        <v>69</v>
      </c>
    </row>
    <row r="23" spans="1:7" ht="15" x14ac:dyDescent="0.25">
      <c r="A23" s="271" t="s">
        <v>76</v>
      </c>
      <c r="B23">
        <v>0</v>
      </c>
      <c r="C23">
        <v>845.3</v>
      </c>
      <c r="D23">
        <v>847.9</v>
      </c>
      <c r="E23">
        <v>2354.9</v>
      </c>
      <c r="F23">
        <v>0</v>
      </c>
      <c r="G23">
        <v>0</v>
      </c>
    </row>
    <row r="24" spans="1:7" ht="15" x14ac:dyDescent="0.25">
      <c r="A24" s="271" t="s">
        <v>69</v>
      </c>
    </row>
    <row r="25" spans="1:7" ht="15" x14ac:dyDescent="0.25">
      <c r="A25" s="271" t="s">
        <v>77</v>
      </c>
      <c r="B25">
        <v>746.8</v>
      </c>
      <c r="C25">
        <v>1579.6</v>
      </c>
      <c r="D25">
        <v>4282.1000000000004</v>
      </c>
      <c r="E25">
        <v>6804.2</v>
      </c>
      <c r="F25">
        <v>556.5</v>
      </c>
      <c r="G25">
        <v>0</v>
      </c>
    </row>
    <row r="26" spans="1:7" ht="15" x14ac:dyDescent="0.25">
      <c r="A26" s="271" t="s">
        <v>167</v>
      </c>
      <c r="B26">
        <v>0</v>
      </c>
      <c r="C26">
        <v>55</v>
      </c>
      <c r="D26">
        <v>0</v>
      </c>
      <c r="E26">
        <v>225.8</v>
      </c>
      <c r="F26">
        <v>0</v>
      </c>
      <c r="G26">
        <v>0</v>
      </c>
    </row>
    <row r="27" spans="1:7" ht="15" x14ac:dyDescent="0.25">
      <c r="A27" s="271" t="s">
        <v>78</v>
      </c>
      <c r="B27">
        <v>0</v>
      </c>
      <c r="C27">
        <v>26</v>
      </c>
      <c r="D27">
        <v>10.5</v>
      </c>
      <c r="E27">
        <v>44.1</v>
      </c>
      <c r="F27">
        <v>0</v>
      </c>
      <c r="G27">
        <v>0</v>
      </c>
    </row>
    <row r="28" spans="1:7" ht="15" x14ac:dyDescent="0.25">
      <c r="A28" s="271" t="s">
        <v>79</v>
      </c>
      <c r="B28">
        <v>0.8</v>
      </c>
      <c r="C28">
        <v>0.7</v>
      </c>
      <c r="D28">
        <v>2.2999999999999998</v>
      </c>
      <c r="E28">
        <v>1.9</v>
      </c>
      <c r="F28">
        <v>0</v>
      </c>
      <c r="G28">
        <v>0</v>
      </c>
    </row>
    <row r="29" spans="1:7" ht="15" x14ac:dyDescent="0.25">
      <c r="A29" s="271" t="s">
        <v>80</v>
      </c>
      <c r="B29">
        <v>55</v>
      </c>
      <c r="C29">
        <v>0.2</v>
      </c>
      <c r="D29">
        <v>67</v>
      </c>
      <c r="E29">
        <v>878.7</v>
      </c>
      <c r="F29">
        <v>0</v>
      </c>
      <c r="G29">
        <v>0</v>
      </c>
    </row>
    <row r="30" spans="1:7" ht="15" x14ac:dyDescent="0.25">
      <c r="A30" s="271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271" t="s">
        <v>81</v>
      </c>
      <c r="B31">
        <v>160.5</v>
      </c>
      <c r="C31">
        <v>541.6</v>
      </c>
      <c r="D31">
        <v>1084.5</v>
      </c>
      <c r="E31">
        <v>1336.2</v>
      </c>
      <c r="F31">
        <v>30</v>
      </c>
      <c r="G31">
        <v>0</v>
      </c>
    </row>
    <row r="32" spans="1:7" ht="15" x14ac:dyDescent="0.25">
      <c r="A32" s="271" t="s">
        <v>82</v>
      </c>
      <c r="B32">
        <v>2.5</v>
      </c>
      <c r="C32">
        <v>2.5</v>
      </c>
      <c r="D32">
        <v>123.7</v>
      </c>
      <c r="E32">
        <v>264.3</v>
      </c>
      <c r="F32">
        <v>0</v>
      </c>
      <c r="G32">
        <v>0</v>
      </c>
    </row>
    <row r="33" spans="1:7" ht="15" x14ac:dyDescent="0.25">
      <c r="A33" s="271" t="s">
        <v>83</v>
      </c>
      <c r="B33">
        <v>394</v>
      </c>
      <c r="C33">
        <v>595</v>
      </c>
      <c r="D33">
        <v>2321.6</v>
      </c>
      <c r="E33">
        <v>2578.9</v>
      </c>
      <c r="F33">
        <v>472</v>
      </c>
      <c r="G33">
        <v>0</v>
      </c>
    </row>
    <row r="34" spans="1:7" ht="15" x14ac:dyDescent="0.25">
      <c r="A34" s="271" t="s">
        <v>84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271" t="s">
        <v>85</v>
      </c>
      <c r="B35">
        <v>0</v>
      </c>
      <c r="C35">
        <v>13</v>
      </c>
      <c r="D35">
        <v>43.1</v>
      </c>
      <c r="E35">
        <v>62.1</v>
      </c>
      <c r="F35">
        <v>0</v>
      </c>
      <c r="G35">
        <v>0</v>
      </c>
    </row>
    <row r="36" spans="1:7" ht="15" x14ac:dyDescent="0.25">
      <c r="A36" s="271" t="s">
        <v>86</v>
      </c>
      <c r="B36">
        <v>124.8</v>
      </c>
      <c r="C36">
        <v>244.7</v>
      </c>
      <c r="D36">
        <v>432.2</v>
      </c>
      <c r="E36">
        <v>564.1</v>
      </c>
      <c r="F36">
        <v>54.5</v>
      </c>
      <c r="G36">
        <v>0</v>
      </c>
    </row>
    <row r="37" spans="1:7" ht="15" x14ac:dyDescent="0.25">
      <c r="A37" s="271" t="s">
        <v>87</v>
      </c>
      <c r="B37">
        <v>0</v>
      </c>
      <c r="C37">
        <v>0.5</v>
      </c>
      <c r="D37">
        <v>44</v>
      </c>
      <c r="E37">
        <v>3.4</v>
      </c>
      <c r="F37">
        <v>0</v>
      </c>
      <c r="G37">
        <v>0</v>
      </c>
    </row>
    <row r="38" spans="1:7" ht="15" x14ac:dyDescent="0.25">
      <c r="A38" s="271" t="s">
        <v>88</v>
      </c>
      <c r="B38">
        <v>9.1999999999999993</v>
      </c>
      <c r="C38">
        <v>100.4</v>
      </c>
      <c r="D38">
        <v>153.30000000000001</v>
      </c>
      <c r="E38">
        <v>431.6</v>
      </c>
      <c r="F38">
        <v>0</v>
      </c>
      <c r="G38">
        <v>0</v>
      </c>
    </row>
    <row r="39" spans="1:7" ht="15" x14ac:dyDescent="0.25">
      <c r="A39" s="271" t="s">
        <v>89</v>
      </c>
      <c r="B39">
        <v>0</v>
      </c>
      <c r="C39">
        <v>0</v>
      </c>
      <c r="D39">
        <v>0</v>
      </c>
      <c r="E39">
        <v>294.8</v>
      </c>
      <c r="F39">
        <v>0</v>
      </c>
      <c r="G39">
        <v>0</v>
      </c>
    </row>
    <row r="40" spans="1:7" ht="15" x14ac:dyDescent="0.25">
      <c r="A40" s="271" t="s">
        <v>69</v>
      </c>
    </row>
    <row r="41" spans="1:7" ht="15" x14ac:dyDescent="0.25">
      <c r="A41" s="271" t="s">
        <v>90</v>
      </c>
      <c r="B41">
        <v>571</v>
      </c>
      <c r="C41">
        <v>340</v>
      </c>
      <c r="D41">
        <v>1459.9</v>
      </c>
      <c r="E41">
        <v>1288.3</v>
      </c>
      <c r="F41">
        <v>119</v>
      </c>
      <c r="G41">
        <v>0</v>
      </c>
    </row>
    <row r="42" spans="1:7" ht="15" x14ac:dyDescent="0.25">
      <c r="A42" s="271" t="s">
        <v>91</v>
      </c>
      <c r="B42">
        <v>0</v>
      </c>
      <c r="C42">
        <v>60</v>
      </c>
      <c r="D42">
        <v>33.9</v>
      </c>
      <c r="E42">
        <v>82.3</v>
      </c>
      <c r="F42">
        <v>0</v>
      </c>
      <c r="G42">
        <v>0</v>
      </c>
    </row>
    <row r="43" spans="1:7" ht="15" x14ac:dyDescent="0.25">
      <c r="A43" s="271" t="s">
        <v>406</v>
      </c>
      <c r="B43">
        <v>0</v>
      </c>
      <c r="C43">
        <v>0</v>
      </c>
      <c r="D43">
        <v>0</v>
      </c>
      <c r="E43">
        <v>7.7</v>
      </c>
      <c r="F43">
        <v>0</v>
      </c>
      <c r="G43">
        <v>0</v>
      </c>
    </row>
    <row r="44" spans="1:7" ht="15" x14ac:dyDescent="0.25">
      <c r="A44" s="271" t="s">
        <v>93</v>
      </c>
      <c r="B44">
        <v>0</v>
      </c>
      <c r="C44">
        <v>0</v>
      </c>
      <c r="D44">
        <v>0</v>
      </c>
      <c r="E44" t="s">
        <v>94</v>
      </c>
      <c r="F44">
        <v>0</v>
      </c>
      <c r="G44">
        <v>0</v>
      </c>
    </row>
    <row r="45" spans="1:7" ht="15" x14ac:dyDescent="0.25">
      <c r="A45" s="271" t="s">
        <v>95</v>
      </c>
      <c r="B45">
        <v>0</v>
      </c>
      <c r="C45">
        <v>0</v>
      </c>
      <c r="D45">
        <v>13.2</v>
      </c>
      <c r="E45">
        <v>0</v>
      </c>
      <c r="F45">
        <v>0</v>
      </c>
      <c r="G45">
        <v>0</v>
      </c>
    </row>
    <row r="46" spans="1:7" ht="15" x14ac:dyDescent="0.25">
      <c r="A46" s="271" t="s">
        <v>407</v>
      </c>
      <c r="B46">
        <v>0</v>
      </c>
      <c r="C46">
        <v>0</v>
      </c>
      <c r="D46">
        <v>0</v>
      </c>
      <c r="E46">
        <v>8.8000000000000007</v>
      </c>
      <c r="F46">
        <v>0</v>
      </c>
      <c r="G46">
        <v>0</v>
      </c>
    </row>
    <row r="47" spans="1:7" ht="15" x14ac:dyDescent="0.25">
      <c r="A47" s="271" t="s">
        <v>408</v>
      </c>
      <c r="B47">
        <v>0</v>
      </c>
      <c r="C47">
        <v>0</v>
      </c>
      <c r="D47">
        <v>0</v>
      </c>
      <c r="E47">
        <v>34</v>
      </c>
      <c r="F47">
        <v>0</v>
      </c>
      <c r="G47">
        <v>0</v>
      </c>
    </row>
    <row r="48" spans="1:7" ht="15" x14ac:dyDescent="0.25">
      <c r="A48" s="271" t="s">
        <v>96</v>
      </c>
      <c r="B48">
        <v>571</v>
      </c>
      <c r="C48">
        <v>280</v>
      </c>
      <c r="D48">
        <v>1402.3</v>
      </c>
      <c r="E48">
        <v>1112.2</v>
      </c>
      <c r="F48">
        <v>119</v>
      </c>
      <c r="G48">
        <v>0</v>
      </c>
    </row>
    <row r="49" spans="1:7" ht="15" x14ac:dyDescent="0.25">
      <c r="A49" s="271" t="s">
        <v>97</v>
      </c>
      <c r="B49">
        <v>0</v>
      </c>
      <c r="C49">
        <v>0</v>
      </c>
      <c r="D49">
        <v>10.5</v>
      </c>
      <c r="E49">
        <v>23.9</v>
      </c>
      <c r="F49">
        <v>0</v>
      </c>
      <c r="G49">
        <v>0</v>
      </c>
    </row>
    <row r="50" spans="1:7" ht="15" x14ac:dyDescent="0.25">
      <c r="A50" s="271" t="s">
        <v>176</v>
      </c>
      <c r="B50">
        <v>0</v>
      </c>
      <c r="C50">
        <v>0</v>
      </c>
      <c r="D50">
        <v>0</v>
      </c>
      <c r="E50">
        <v>19.399999999999999</v>
      </c>
      <c r="F50">
        <v>0</v>
      </c>
      <c r="G50">
        <v>0</v>
      </c>
    </row>
    <row r="51" spans="1:7" ht="15" x14ac:dyDescent="0.25">
      <c r="A51" s="271" t="s">
        <v>69</v>
      </c>
    </row>
    <row r="52" spans="1:7" ht="15" x14ac:dyDescent="0.25">
      <c r="A52" s="271" t="s">
        <v>98</v>
      </c>
      <c r="B52">
        <v>1213.8</v>
      </c>
      <c r="C52">
        <v>1000.5</v>
      </c>
      <c r="D52">
        <v>6253.8</v>
      </c>
      <c r="E52">
        <v>6207.5</v>
      </c>
      <c r="F52">
        <v>649.5</v>
      </c>
      <c r="G52">
        <v>0</v>
      </c>
    </row>
    <row r="53" spans="1:7" ht="15" x14ac:dyDescent="0.25">
      <c r="A53" s="271" t="s">
        <v>99</v>
      </c>
      <c r="B53">
        <v>6</v>
      </c>
      <c r="C53">
        <v>2.9</v>
      </c>
      <c r="D53">
        <v>10.5</v>
      </c>
      <c r="E53">
        <v>13.6</v>
      </c>
      <c r="F53">
        <v>3.2</v>
      </c>
      <c r="G53">
        <v>0</v>
      </c>
    </row>
    <row r="54" spans="1:7" ht="15" x14ac:dyDescent="0.25">
      <c r="A54" s="271" t="s">
        <v>100</v>
      </c>
      <c r="B54">
        <v>0</v>
      </c>
      <c r="C54">
        <v>5</v>
      </c>
      <c r="D54">
        <v>13.4</v>
      </c>
      <c r="E54">
        <v>9.1999999999999993</v>
      </c>
      <c r="F54">
        <v>5</v>
      </c>
      <c r="G54">
        <v>0</v>
      </c>
    </row>
    <row r="55" spans="1:7" ht="15" x14ac:dyDescent="0.25">
      <c r="A55" s="271" t="s">
        <v>101</v>
      </c>
      <c r="B55">
        <v>0</v>
      </c>
      <c r="C55">
        <v>0</v>
      </c>
      <c r="D55">
        <v>95.7</v>
      </c>
      <c r="E55">
        <v>545.70000000000005</v>
      </c>
      <c r="F55">
        <v>0</v>
      </c>
      <c r="G55">
        <v>0</v>
      </c>
    </row>
    <row r="56" spans="1:7" ht="15" x14ac:dyDescent="0.25">
      <c r="A56" s="271" t="s">
        <v>102</v>
      </c>
      <c r="B56">
        <v>8</v>
      </c>
      <c r="C56">
        <v>8</v>
      </c>
      <c r="D56">
        <v>75.400000000000006</v>
      </c>
      <c r="E56">
        <v>51.4</v>
      </c>
      <c r="F56">
        <v>0</v>
      </c>
      <c r="G56">
        <v>0</v>
      </c>
    </row>
    <row r="57" spans="1:7" ht="15" x14ac:dyDescent="0.25">
      <c r="A57" s="271" t="s">
        <v>103</v>
      </c>
      <c r="B57">
        <v>9.9</v>
      </c>
      <c r="C57">
        <v>65</v>
      </c>
      <c r="D57">
        <v>57.3</v>
      </c>
      <c r="E57">
        <v>19.3</v>
      </c>
      <c r="F57">
        <v>0</v>
      </c>
      <c r="G57">
        <v>0</v>
      </c>
    </row>
    <row r="58" spans="1:7" ht="15" x14ac:dyDescent="0.25">
      <c r="A58" s="271" t="s">
        <v>104</v>
      </c>
      <c r="B58">
        <v>12</v>
      </c>
      <c r="C58">
        <v>20</v>
      </c>
      <c r="D58">
        <v>72.2</v>
      </c>
      <c r="E58">
        <v>366.6</v>
      </c>
      <c r="F58">
        <v>0</v>
      </c>
      <c r="G58">
        <v>0</v>
      </c>
    </row>
    <row r="59" spans="1:7" ht="15" x14ac:dyDescent="0.25">
      <c r="A59" s="271" t="s">
        <v>105</v>
      </c>
      <c r="B59">
        <v>122.3</v>
      </c>
      <c r="C59">
        <v>63.3</v>
      </c>
      <c r="D59">
        <v>577.6</v>
      </c>
      <c r="E59">
        <v>309.7</v>
      </c>
      <c r="F59">
        <v>127</v>
      </c>
      <c r="G59">
        <v>0</v>
      </c>
    </row>
    <row r="60" spans="1:7" ht="15" x14ac:dyDescent="0.25">
      <c r="A60" s="271" t="s">
        <v>106</v>
      </c>
      <c r="B60">
        <v>25.8</v>
      </c>
      <c r="C60">
        <v>25.8</v>
      </c>
      <c r="D60">
        <v>219.8</v>
      </c>
      <c r="E60">
        <v>196.7</v>
      </c>
      <c r="F60">
        <v>10</v>
      </c>
      <c r="G60">
        <v>0</v>
      </c>
    </row>
    <row r="61" spans="1:7" ht="15" x14ac:dyDescent="0.25">
      <c r="A61" s="271" t="s">
        <v>107</v>
      </c>
      <c r="B61">
        <v>5</v>
      </c>
      <c r="C61">
        <v>0</v>
      </c>
      <c r="D61">
        <v>150.9</v>
      </c>
      <c r="E61">
        <v>332.9</v>
      </c>
      <c r="F61">
        <v>0</v>
      </c>
      <c r="G61">
        <v>0</v>
      </c>
    </row>
    <row r="62" spans="1:7" ht="15" x14ac:dyDescent="0.25">
      <c r="A62" s="271" t="s">
        <v>109</v>
      </c>
      <c r="B62">
        <v>133.69999999999999</v>
      </c>
      <c r="C62">
        <v>46.5</v>
      </c>
      <c r="D62">
        <v>412.2</v>
      </c>
      <c r="E62">
        <v>343.6</v>
      </c>
      <c r="F62">
        <v>67.5</v>
      </c>
      <c r="G62">
        <v>0</v>
      </c>
    </row>
    <row r="63" spans="1:7" ht="15" x14ac:dyDescent="0.25">
      <c r="A63" s="271" t="s">
        <v>110</v>
      </c>
      <c r="B63">
        <v>0</v>
      </c>
      <c r="C63">
        <v>0</v>
      </c>
      <c r="D63">
        <v>25.8</v>
      </c>
      <c r="E63">
        <v>16.8</v>
      </c>
      <c r="F63">
        <v>0</v>
      </c>
      <c r="G63">
        <v>0</v>
      </c>
    </row>
    <row r="64" spans="1:7" ht="15" x14ac:dyDescent="0.25">
      <c r="A64" s="271" t="s">
        <v>111</v>
      </c>
      <c r="B64">
        <v>0</v>
      </c>
      <c r="C64">
        <v>0</v>
      </c>
      <c r="D64">
        <v>148.69999999999999</v>
      </c>
      <c r="E64">
        <v>42.6</v>
      </c>
      <c r="F64">
        <v>0</v>
      </c>
      <c r="G64">
        <v>0</v>
      </c>
    </row>
    <row r="65" spans="1:7" ht="15" x14ac:dyDescent="0.25">
      <c r="A65" s="271" t="s">
        <v>112</v>
      </c>
      <c r="B65">
        <v>41</v>
      </c>
      <c r="C65">
        <v>65</v>
      </c>
      <c r="D65">
        <v>255.9</v>
      </c>
      <c r="E65">
        <v>218.3</v>
      </c>
      <c r="F65">
        <v>38</v>
      </c>
      <c r="G65">
        <v>0</v>
      </c>
    </row>
    <row r="66" spans="1:7" ht="15" x14ac:dyDescent="0.25">
      <c r="A66" s="271" t="s">
        <v>113</v>
      </c>
      <c r="B66">
        <v>27.1</v>
      </c>
      <c r="C66">
        <v>21</v>
      </c>
      <c r="D66">
        <v>142.9</v>
      </c>
      <c r="E66">
        <v>147.80000000000001</v>
      </c>
      <c r="F66">
        <v>0</v>
      </c>
      <c r="G66">
        <v>0</v>
      </c>
    </row>
    <row r="67" spans="1:7" ht="15" x14ac:dyDescent="0.25">
      <c r="A67" s="271" t="s">
        <v>114</v>
      </c>
      <c r="B67">
        <v>8.6</v>
      </c>
      <c r="C67">
        <v>6.7</v>
      </c>
      <c r="D67">
        <v>38.1</v>
      </c>
      <c r="E67">
        <v>31.5</v>
      </c>
      <c r="F67">
        <v>2</v>
      </c>
      <c r="G67">
        <v>0</v>
      </c>
    </row>
    <row r="68" spans="1:7" ht="15" x14ac:dyDescent="0.25">
      <c r="A68" s="271" t="s">
        <v>115</v>
      </c>
      <c r="B68">
        <v>469.5</v>
      </c>
      <c r="C68">
        <v>582.6</v>
      </c>
      <c r="D68">
        <v>3018.4</v>
      </c>
      <c r="E68">
        <v>2862.7</v>
      </c>
      <c r="F68">
        <v>263.7</v>
      </c>
      <c r="G68">
        <v>0</v>
      </c>
    </row>
    <row r="69" spans="1:7" ht="15" x14ac:dyDescent="0.25">
      <c r="A69" s="271" t="s">
        <v>117</v>
      </c>
      <c r="B69">
        <v>53.1</v>
      </c>
      <c r="C69">
        <v>0</v>
      </c>
      <c r="D69">
        <v>86.8</v>
      </c>
      <c r="E69">
        <v>19.5</v>
      </c>
      <c r="F69">
        <v>0</v>
      </c>
      <c r="G69">
        <v>0</v>
      </c>
    </row>
    <row r="70" spans="1:7" ht="15" x14ac:dyDescent="0.25">
      <c r="A70" s="271" t="s">
        <v>118</v>
      </c>
      <c r="B70">
        <v>21</v>
      </c>
      <c r="C70">
        <v>45.1</v>
      </c>
      <c r="D70">
        <v>97.6</v>
      </c>
      <c r="E70">
        <v>103.7</v>
      </c>
      <c r="F70">
        <v>44.4</v>
      </c>
      <c r="G70">
        <v>0</v>
      </c>
    </row>
    <row r="71" spans="1:7" ht="15" x14ac:dyDescent="0.25">
      <c r="A71" s="271" t="s">
        <v>119</v>
      </c>
      <c r="B71">
        <v>116.5</v>
      </c>
      <c r="C71">
        <v>0</v>
      </c>
      <c r="D71">
        <v>183.5</v>
      </c>
      <c r="E71">
        <v>163.5</v>
      </c>
      <c r="F71">
        <v>36</v>
      </c>
      <c r="G71">
        <v>0</v>
      </c>
    </row>
    <row r="72" spans="1:7" ht="15" x14ac:dyDescent="0.25">
      <c r="A72" s="271" t="s">
        <v>120</v>
      </c>
      <c r="B72">
        <v>133.80000000000001</v>
      </c>
      <c r="C72">
        <v>23.7</v>
      </c>
      <c r="D72">
        <v>178.6</v>
      </c>
      <c r="E72">
        <v>167.9</v>
      </c>
      <c r="F72">
        <v>47</v>
      </c>
      <c r="G72">
        <v>0</v>
      </c>
    </row>
    <row r="73" spans="1:7" ht="15" x14ac:dyDescent="0.25">
      <c r="A73" s="271" t="s">
        <v>121</v>
      </c>
      <c r="B73">
        <v>20.7</v>
      </c>
      <c r="C73">
        <v>19.899999999999999</v>
      </c>
      <c r="D73">
        <v>100</v>
      </c>
      <c r="E73">
        <v>51.7</v>
      </c>
      <c r="F73">
        <v>5.8</v>
      </c>
      <c r="G73">
        <v>0</v>
      </c>
    </row>
    <row r="74" spans="1:7" ht="15" x14ac:dyDescent="0.25">
      <c r="A74" s="271" t="s">
        <v>122</v>
      </c>
      <c r="B74">
        <v>0</v>
      </c>
      <c r="C74">
        <v>0</v>
      </c>
      <c r="D74">
        <v>292.60000000000002</v>
      </c>
      <c r="E74">
        <v>193</v>
      </c>
      <c r="F74">
        <v>0</v>
      </c>
      <c r="G74">
        <v>0</v>
      </c>
    </row>
    <row r="75" spans="1:7" ht="15" x14ac:dyDescent="0.25">
      <c r="A75" s="271" t="s">
        <v>65</v>
      </c>
      <c r="B75" t="s">
        <v>66</v>
      </c>
      <c r="C75" t="s">
        <v>67</v>
      </c>
      <c r="D75" t="s">
        <v>66</v>
      </c>
      <c r="E75" t="s">
        <v>66</v>
      </c>
      <c r="F75" t="s">
        <v>66</v>
      </c>
      <c r="G75" t="s">
        <v>68</v>
      </c>
    </row>
    <row r="76" spans="1:7" ht="15" x14ac:dyDescent="0.25">
      <c r="A76" s="271" t="s">
        <v>123</v>
      </c>
      <c r="B76">
        <v>3117.4</v>
      </c>
      <c r="C76">
        <v>4410.1000000000004</v>
      </c>
      <c r="D76">
        <v>15805.7</v>
      </c>
      <c r="E76">
        <v>20320.5</v>
      </c>
      <c r="F76">
        <v>1371</v>
      </c>
      <c r="G76">
        <v>0</v>
      </c>
    </row>
    <row r="77" spans="1:7" ht="15" x14ac:dyDescent="0.25">
      <c r="A77" s="271" t="s">
        <v>124</v>
      </c>
      <c r="B77">
        <v>219</v>
      </c>
      <c r="C77">
        <v>455.4</v>
      </c>
      <c r="D77">
        <v>0</v>
      </c>
      <c r="E77">
        <v>0</v>
      </c>
      <c r="F77">
        <v>306.60000000000002</v>
      </c>
      <c r="G77">
        <v>0</v>
      </c>
    </row>
    <row r="78" spans="1:7" ht="15" x14ac:dyDescent="0.25">
      <c r="A78" s="271" t="s">
        <v>65</v>
      </c>
      <c r="B78" t="s">
        <v>66</v>
      </c>
      <c r="C78" t="s">
        <v>67</v>
      </c>
      <c r="D78" t="s">
        <v>66</v>
      </c>
      <c r="E78" t="s">
        <v>66</v>
      </c>
      <c r="F78" t="s">
        <v>66</v>
      </c>
      <c r="G78" t="s">
        <v>68</v>
      </c>
    </row>
    <row r="79" spans="1:7" ht="15" x14ac:dyDescent="0.25">
      <c r="A79" s="271" t="s">
        <v>125</v>
      </c>
      <c r="B79">
        <v>3336.4</v>
      </c>
      <c r="C79">
        <v>4865.5</v>
      </c>
      <c r="D79">
        <v>15805.7</v>
      </c>
      <c r="E79">
        <v>20320.5</v>
      </c>
      <c r="F79">
        <v>1677.6</v>
      </c>
      <c r="G79">
        <v>0</v>
      </c>
    </row>
    <row r="80" spans="1:7" ht="15" x14ac:dyDescent="0.25">
      <c r="A80" s="271" t="s">
        <v>126</v>
      </c>
      <c r="B80" t="s">
        <v>45</v>
      </c>
      <c r="C80" t="s">
        <v>45</v>
      </c>
      <c r="D80">
        <v>0</v>
      </c>
      <c r="E80">
        <v>0</v>
      </c>
      <c r="F80" t="s">
        <v>45</v>
      </c>
      <c r="G80" t="s">
        <v>45</v>
      </c>
    </row>
    <row r="81" spans="1:7" ht="15" x14ac:dyDescent="0.25">
      <c r="A81" s="271" t="s">
        <v>127</v>
      </c>
      <c r="B81">
        <v>0</v>
      </c>
      <c r="C81">
        <v>29</v>
      </c>
      <c r="D81" t="s">
        <v>45</v>
      </c>
      <c r="E81" t="s">
        <v>45</v>
      </c>
      <c r="F81">
        <v>0</v>
      </c>
      <c r="G81">
        <v>0</v>
      </c>
    </row>
    <row r="82" spans="1:7" ht="15" x14ac:dyDescent="0.25">
      <c r="A82" s="271" t="s">
        <v>65</v>
      </c>
      <c r="B82" t="s">
        <v>66</v>
      </c>
      <c r="C82" t="s">
        <v>67</v>
      </c>
      <c r="D82" t="s">
        <v>66</v>
      </c>
      <c r="E82" t="s">
        <v>66</v>
      </c>
      <c r="F82" t="s">
        <v>66</v>
      </c>
      <c r="G82" t="s">
        <v>68</v>
      </c>
    </row>
  </sheetData>
  <pageMargins left="0.7" right="0.7" top="0.75" bottom="0.75" header="0.3" footer="0.3"/>
  <pageSetup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C3341-282A-46D3-8591-35A88D2CAD16}">
  <dimension ref="A1:G82"/>
  <sheetViews>
    <sheetView topLeftCell="A55" workbookViewId="0">
      <selection activeCell="G71" sqref="G71"/>
    </sheetView>
  </sheetViews>
  <sheetFormatPr defaultRowHeight="13.2" x14ac:dyDescent="0.25"/>
  <cols>
    <col min="1" max="1" width="25.6640625" customWidth="1"/>
    <col min="2" max="2" width="12.109375" customWidth="1"/>
    <col min="3" max="3" width="11.33203125" customWidth="1"/>
    <col min="4" max="4" width="12.44140625" customWidth="1"/>
    <col min="5" max="5" width="11.109375" customWidth="1"/>
    <col min="6" max="6" width="11.33203125" customWidth="1"/>
    <col min="7" max="7" width="13.66406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418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A7" s="271" t="s">
        <v>129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20</v>
      </c>
      <c r="C12">
        <v>69</v>
      </c>
      <c r="D12">
        <v>237.6</v>
      </c>
      <c r="E12">
        <v>600.9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71</v>
      </c>
      <c r="B15">
        <v>20</v>
      </c>
      <c r="C15">
        <v>69</v>
      </c>
      <c r="D15">
        <v>208.8</v>
      </c>
      <c r="E15">
        <v>501.4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69</v>
      </c>
    </row>
    <row r="19" spans="1:7" ht="15" x14ac:dyDescent="0.25">
      <c r="A19" s="271" t="s">
        <v>74</v>
      </c>
      <c r="B19">
        <v>386.3</v>
      </c>
      <c r="C19">
        <v>372</v>
      </c>
      <c r="D19">
        <v>1968.5</v>
      </c>
      <c r="E19">
        <v>2083.8000000000002</v>
      </c>
      <c r="F19">
        <v>46</v>
      </c>
      <c r="G19">
        <v>0</v>
      </c>
    </row>
    <row r="20" spans="1:7" ht="15" x14ac:dyDescent="0.25">
      <c r="A20" s="271" t="s">
        <v>69</v>
      </c>
    </row>
    <row r="21" spans="1:7" ht="15" x14ac:dyDescent="0.25">
      <c r="A21" s="271" t="s">
        <v>75</v>
      </c>
      <c r="B21">
        <v>154.4</v>
      </c>
      <c r="C21">
        <v>186.1</v>
      </c>
      <c r="D21">
        <v>719</v>
      </c>
      <c r="E21">
        <v>951.7</v>
      </c>
      <c r="F21">
        <v>0</v>
      </c>
      <c r="G21">
        <v>0</v>
      </c>
    </row>
    <row r="22" spans="1:7" ht="15" x14ac:dyDescent="0.25">
      <c r="A22" s="271" t="s">
        <v>69</v>
      </c>
    </row>
    <row r="23" spans="1:7" ht="15" x14ac:dyDescent="0.25">
      <c r="A23" s="271" t="s">
        <v>76</v>
      </c>
      <c r="B23">
        <v>0</v>
      </c>
      <c r="C23">
        <v>1102.3</v>
      </c>
      <c r="D23">
        <v>847.9</v>
      </c>
      <c r="E23">
        <v>2154.6</v>
      </c>
      <c r="F23">
        <v>0</v>
      </c>
      <c r="G23">
        <v>0</v>
      </c>
    </row>
    <row r="24" spans="1:7" ht="15" x14ac:dyDescent="0.25">
      <c r="A24" s="271" t="s">
        <v>69</v>
      </c>
    </row>
    <row r="25" spans="1:7" ht="15" x14ac:dyDescent="0.25">
      <c r="A25" s="271" t="s">
        <v>77</v>
      </c>
      <c r="B25">
        <v>798.2</v>
      </c>
      <c r="C25">
        <v>1681.5</v>
      </c>
      <c r="D25">
        <v>4166.3</v>
      </c>
      <c r="E25">
        <v>6621.9</v>
      </c>
      <c r="F25">
        <v>467</v>
      </c>
      <c r="G25">
        <v>0</v>
      </c>
    </row>
    <row r="26" spans="1:7" ht="15" x14ac:dyDescent="0.25">
      <c r="A26" s="271" t="s">
        <v>167</v>
      </c>
      <c r="B26">
        <v>0</v>
      </c>
      <c r="C26">
        <v>55</v>
      </c>
      <c r="D26">
        <v>0</v>
      </c>
      <c r="E26">
        <v>225.8</v>
      </c>
      <c r="F26">
        <v>0</v>
      </c>
      <c r="G26">
        <v>0</v>
      </c>
    </row>
    <row r="27" spans="1:7" ht="15" x14ac:dyDescent="0.25">
      <c r="A27" s="271" t="s">
        <v>78</v>
      </c>
      <c r="B27">
        <v>0</v>
      </c>
      <c r="C27">
        <v>26</v>
      </c>
      <c r="D27">
        <v>10.5</v>
      </c>
      <c r="E27">
        <v>44.1</v>
      </c>
      <c r="F27">
        <v>0</v>
      </c>
      <c r="G27">
        <v>0</v>
      </c>
    </row>
    <row r="28" spans="1:7" ht="15" x14ac:dyDescent="0.25">
      <c r="A28" s="271" t="s">
        <v>79</v>
      </c>
      <c r="B28">
        <v>0.9</v>
      </c>
      <c r="C28">
        <v>0.9</v>
      </c>
      <c r="D28">
        <v>2.2000000000000002</v>
      </c>
      <c r="E28">
        <v>1.6</v>
      </c>
      <c r="F28">
        <v>0</v>
      </c>
      <c r="G28">
        <v>0</v>
      </c>
    </row>
    <row r="29" spans="1:7" ht="15" x14ac:dyDescent="0.25">
      <c r="A29" s="271" t="s">
        <v>80</v>
      </c>
      <c r="B29">
        <v>0</v>
      </c>
      <c r="C29">
        <v>0.2</v>
      </c>
      <c r="D29">
        <v>67</v>
      </c>
      <c r="E29">
        <v>878.7</v>
      </c>
      <c r="F29">
        <v>0</v>
      </c>
      <c r="G29">
        <v>0</v>
      </c>
    </row>
    <row r="30" spans="1:7" ht="15" x14ac:dyDescent="0.25">
      <c r="A30" s="271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271" t="s">
        <v>81</v>
      </c>
      <c r="B31">
        <v>160.5</v>
      </c>
      <c r="C31">
        <v>615.70000000000005</v>
      </c>
      <c r="D31">
        <v>1084.5</v>
      </c>
      <c r="E31">
        <v>1212.8</v>
      </c>
      <c r="F31">
        <v>0</v>
      </c>
      <c r="G31">
        <v>0</v>
      </c>
    </row>
    <row r="32" spans="1:7" ht="15" x14ac:dyDescent="0.25">
      <c r="A32" s="271" t="s">
        <v>82</v>
      </c>
      <c r="B32">
        <v>3</v>
      </c>
      <c r="C32">
        <v>2.8</v>
      </c>
      <c r="D32">
        <v>123.2</v>
      </c>
      <c r="E32">
        <v>264</v>
      </c>
      <c r="F32">
        <v>0</v>
      </c>
      <c r="G32">
        <v>0</v>
      </c>
    </row>
    <row r="33" spans="1:7" ht="15" x14ac:dyDescent="0.25">
      <c r="A33" s="271" t="s">
        <v>83</v>
      </c>
      <c r="B33">
        <v>492</v>
      </c>
      <c r="C33">
        <v>622.9</v>
      </c>
      <c r="D33">
        <v>2233.3000000000002</v>
      </c>
      <c r="E33">
        <v>2521.6999999999998</v>
      </c>
      <c r="F33">
        <v>412.5</v>
      </c>
      <c r="G33">
        <v>0</v>
      </c>
    </row>
    <row r="34" spans="1:7" ht="15" x14ac:dyDescent="0.25">
      <c r="A34" s="271" t="s">
        <v>84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271" t="s">
        <v>85</v>
      </c>
      <c r="B35">
        <v>0</v>
      </c>
      <c r="C35">
        <v>13</v>
      </c>
      <c r="D35">
        <v>43.1</v>
      </c>
      <c r="E35">
        <v>62.1</v>
      </c>
      <c r="F35">
        <v>0</v>
      </c>
      <c r="G35">
        <v>0</v>
      </c>
    </row>
    <row r="36" spans="1:7" ht="15" x14ac:dyDescent="0.25">
      <c r="A36" s="271" t="s">
        <v>86</v>
      </c>
      <c r="B36">
        <v>136.30000000000001</v>
      </c>
      <c r="C36">
        <v>244.3</v>
      </c>
      <c r="D36">
        <v>405.6</v>
      </c>
      <c r="E36">
        <v>564</v>
      </c>
      <c r="F36">
        <v>54.5</v>
      </c>
      <c r="G36">
        <v>0</v>
      </c>
    </row>
    <row r="37" spans="1:7" ht="15" x14ac:dyDescent="0.25">
      <c r="A37" s="271" t="s">
        <v>87</v>
      </c>
      <c r="B37">
        <v>0</v>
      </c>
      <c r="C37">
        <v>0.5</v>
      </c>
      <c r="D37">
        <v>44</v>
      </c>
      <c r="E37">
        <v>3.4</v>
      </c>
      <c r="F37">
        <v>0</v>
      </c>
      <c r="G37">
        <v>0</v>
      </c>
    </row>
    <row r="38" spans="1:7" ht="15" x14ac:dyDescent="0.25">
      <c r="A38" s="271" t="s">
        <v>88</v>
      </c>
      <c r="B38">
        <v>5.6</v>
      </c>
      <c r="C38">
        <v>100.1</v>
      </c>
      <c r="D38">
        <v>152.9</v>
      </c>
      <c r="E38">
        <v>430.5</v>
      </c>
      <c r="F38">
        <v>0</v>
      </c>
      <c r="G38">
        <v>0</v>
      </c>
    </row>
    <row r="39" spans="1:7" ht="15" x14ac:dyDescent="0.25">
      <c r="A39" s="271" t="s">
        <v>89</v>
      </c>
      <c r="B39">
        <v>0</v>
      </c>
      <c r="C39">
        <v>0</v>
      </c>
      <c r="D39">
        <v>0</v>
      </c>
      <c r="E39">
        <v>294.8</v>
      </c>
      <c r="F39">
        <v>0</v>
      </c>
      <c r="G39">
        <v>0</v>
      </c>
    </row>
    <row r="40" spans="1:7" ht="15" x14ac:dyDescent="0.25">
      <c r="A40" s="271" t="s">
        <v>69</v>
      </c>
    </row>
    <row r="41" spans="1:7" ht="15" x14ac:dyDescent="0.25">
      <c r="A41" s="271" t="s">
        <v>90</v>
      </c>
      <c r="B41">
        <v>597.6</v>
      </c>
      <c r="C41">
        <v>365</v>
      </c>
      <c r="D41">
        <v>1430.8</v>
      </c>
      <c r="E41">
        <v>1263.5999999999999</v>
      </c>
      <c r="F41">
        <v>119</v>
      </c>
      <c r="G41">
        <v>0</v>
      </c>
    </row>
    <row r="42" spans="1:7" ht="15" x14ac:dyDescent="0.25">
      <c r="A42" s="271" t="s">
        <v>91</v>
      </c>
      <c r="B42">
        <v>0</v>
      </c>
      <c r="C42">
        <v>60</v>
      </c>
      <c r="D42">
        <v>33.9</v>
      </c>
      <c r="E42">
        <v>82.3</v>
      </c>
      <c r="F42">
        <v>0</v>
      </c>
      <c r="G42">
        <v>0</v>
      </c>
    </row>
    <row r="43" spans="1:7" ht="15" x14ac:dyDescent="0.25">
      <c r="A43" s="271" t="s">
        <v>406</v>
      </c>
      <c r="B43">
        <v>0</v>
      </c>
      <c r="C43">
        <v>0</v>
      </c>
      <c r="D43">
        <v>0</v>
      </c>
      <c r="E43">
        <v>7.7</v>
      </c>
      <c r="F43">
        <v>0</v>
      </c>
      <c r="G43">
        <v>0</v>
      </c>
    </row>
    <row r="44" spans="1:7" ht="15" x14ac:dyDescent="0.25">
      <c r="A44" s="271" t="s">
        <v>93</v>
      </c>
      <c r="B44">
        <v>0</v>
      </c>
      <c r="C44">
        <v>0</v>
      </c>
      <c r="D44">
        <v>0</v>
      </c>
      <c r="E44" t="s">
        <v>94</v>
      </c>
      <c r="F44">
        <v>0</v>
      </c>
      <c r="G44">
        <v>0</v>
      </c>
    </row>
    <row r="45" spans="1:7" ht="15" x14ac:dyDescent="0.25">
      <c r="A45" s="271" t="s">
        <v>95</v>
      </c>
      <c r="B45">
        <v>0</v>
      </c>
      <c r="C45">
        <v>0</v>
      </c>
      <c r="D45">
        <v>13.2</v>
      </c>
      <c r="E45">
        <v>0</v>
      </c>
      <c r="F45">
        <v>0</v>
      </c>
      <c r="G45">
        <v>0</v>
      </c>
    </row>
    <row r="46" spans="1:7" ht="15" x14ac:dyDescent="0.25">
      <c r="A46" s="271" t="s">
        <v>407</v>
      </c>
      <c r="B46">
        <v>0</v>
      </c>
      <c r="C46">
        <v>0</v>
      </c>
      <c r="D46">
        <v>0</v>
      </c>
      <c r="E46">
        <v>8.8000000000000007</v>
      </c>
      <c r="F46">
        <v>0</v>
      </c>
      <c r="G46">
        <v>0</v>
      </c>
    </row>
    <row r="47" spans="1:7" ht="15" x14ac:dyDescent="0.25">
      <c r="A47" s="271" t="s">
        <v>408</v>
      </c>
      <c r="B47">
        <v>0</v>
      </c>
      <c r="C47">
        <v>0</v>
      </c>
      <c r="D47">
        <v>0</v>
      </c>
      <c r="E47">
        <v>34</v>
      </c>
      <c r="F47">
        <v>0</v>
      </c>
      <c r="G47">
        <v>0</v>
      </c>
    </row>
    <row r="48" spans="1:7" ht="15" x14ac:dyDescent="0.25">
      <c r="A48" s="271" t="s">
        <v>96</v>
      </c>
      <c r="B48">
        <v>597.6</v>
      </c>
      <c r="C48">
        <v>305</v>
      </c>
      <c r="D48">
        <v>1373.2</v>
      </c>
      <c r="E48">
        <v>1087.5</v>
      </c>
      <c r="F48">
        <v>119</v>
      </c>
      <c r="G48">
        <v>0</v>
      </c>
    </row>
    <row r="49" spans="1:7" ht="15" x14ac:dyDescent="0.25">
      <c r="A49" s="271" t="s">
        <v>97</v>
      </c>
      <c r="B49">
        <v>0</v>
      </c>
      <c r="C49">
        <v>0</v>
      </c>
      <c r="D49">
        <v>10.5</v>
      </c>
      <c r="E49">
        <v>23.9</v>
      </c>
      <c r="F49">
        <v>0</v>
      </c>
      <c r="G49">
        <v>0</v>
      </c>
    </row>
    <row r="50" spans="1:7" ht="15" x14ac:dyDescent="0.25">
      <c r="A50" s="271" t="s">
        <v>176</v>
      </c>
      <c r="B50">
        <v>0</v>
      </c>
      <c r="C50">
        <v>0</v>
      </c>
      <c r="D50">
        <v>0</v>
      </c>
      <c r="E50">
        <v>19.399999999999999</v>
      </c>
      <c r="F50">
        <v>0</v>
      </c>
      <c r="G50">
        <v>0</v>
      </c>
    </row>
    <row r="51" spans="1:7" ht="15" x14ac:dyDescent="0.25">
      <c r="A51" s="271" t="s">
        <v>69</v>
      </c>
    </row>
    <row r="52" spans="1:7" ht="15" x14ac:dyDescent="0.25">
      <c r="A52" s="271" t="s">
        <v>98</v>
      </c>
      <c r="B52">
        <v>1314.4</v>
      </c>
      <c r="C52">
        <v>1136.4000000000001</v>
      </c>
      <c r="D52">
        <v>6126</v>
      </c>
      <c r="E52">
        <v>6009.9</v>
      </c>
      <c r="F52">
        <v>591</v>
      </c>
      <c r="G52">
        <v>0</v>
      </c>
    </row>
    <row r="53" spans="1:7" ht="15" x14ac:dyDescent="0.25">
      <c r="A53" s="271" t="s">
        <v>99</v>
      </c>
      <c r="B53">
        <v>6</v>
      </c>
      <c r="C53">
        <v>2.9</v>
      </c>
      <c r="D53">
        <v>10.5</v>
      </c>
      <c r="E53">
        <v>13.6</v>
      </c>
      <c r="F53">
        <v>3.2</v>
      </c>
      <c r="G53">
        <v>0</v>
      </c>
    </row>
    <row r="54" spans="1:7" ht="15" x14ac:dyDescent="0.25">
      <c r="A54" s="271" t="s">
        <v>100</v>
      </c>
      <c r="B54">
        <v>0</v>
      </c>
      <c r="C54">
        <v>5</v>
      </c>
      <c r="D54">
        <v>13.4</v>
      </c>
      <c r="E54">
        <v>9.1999999999999993</v>
      </c>
      <c r="F54">
        <v>5</v>
      </c>
      <c r="G54">
        <v>0</v>
      </c>
    </row>
    <row r="55" spans="1:7" ht="15" x14ac:dyDescent="0.25">
      <c r="A55" s="271" t="s">
        <v>101</v>
      </c>
      <c r="B55">
        <v>0</v>
      </c>
      <c r="C55">
        <v>0</v>
      </c>
      <c r="D55">
        <v>95.7</v>
      </c>
      <c r="E55">
        <v>545.70000000000005</v>
      </c>
      <c r="F55">
        <v>0</v>
      </c>
      <c r="G55">
        <v>0</v>
      </c>
    </row>
    <row r="56" spans="1:7" ht="15" x14ac:dyDescent="0.25">
      <c r="A56" s="271" t="s">
        <v>102</v>
      </c>
      <c r="B56">
        <v>8</v>
      </c>
      <c r="C56">
        <v>8</v>
      </c>
      <c r="D56">
        <v>66.400000000000006</v>
      </c>
      <c r="E56">
        <v>51.4</v>
      </c>
      <c r="F56">
        <v>0</v>
      </c>
      <c r="G56">
        <v>0</v>
      </c>
    </row>
    <row r="57" spans="1:7" ht="15" x14ac:dyDescent="0.25">
      <c r="A57" s="271" t="s">
        <v>103</v>
      </c>
      <c r="B57">
        <v>10</v>
      </c>
      <c r="C57">
        <v>63.7</v>
      </c>
      <c r="D57">
        <v>53.9</v>
      </c>
      <c r="E57">
        <v>19</v>
      </c>
      <c r="F57">
        <v>0</v>
      </c>
      <c r="G57">
        <v>0</v>
      </c>
    </row>
    <row r="58" spans="1:7" ht="15" x14ac:dyDescent="0.25">
      <c r="A58" s="271" t="s">
        <v>104</v>
      </c>
      <c r="B58">
        <v>12</v>
      </c>
      <c r="C58">
        <v>20</v>
      </c>
      <c r="D58">
        <v>72.2</v>
      </c>
      <c r="E58">
        <v>366.6</v>
      </c>
      <c r="F58">
        <v>0</v>
      </c>
      <c r="G58">
        <v>0</v>
      </c>
    </row>
    <row r="59" spans="1:7" ht="15" x14ac:dyDescent="0.25">
      <c r="A59" s="271" t="s">
        <v>105</v>
      </c>
      <c r="B59">
        <v>122.3</v>
      </c>
      <c r="C59">
        <v>58.3</v>
      </c>
      <c r="D59">
        <v>577.6</v>
      </c>
      <c r="E59">
        <v>309.7</v>
      </c>
      <c r="F59">
        <v>127</v>
      </c>
      <c r="G59">
        <v>0</v>
      </c>
    </row>
    <row r="60" spans="1:7" ht="15" x14ac:dyDescent="0.25">
      <c r="A60" s="271" t="s">
        <v>106</v>
      </c>
      <c r="B60">
        <v>37</v>
      </c>
      <c r="C60">
        <v>32.799999999999997</v>
      </c>
      <c r="D60">
        <v>208</v>
      </c>
      <c r="E60">
        <v>190.3</v>
      </c>
      <c r="F60">
        <v>0</v>
      </c>
      <c r="G60">
        <v>0</v>
      </c>
    </row>
    <row r="61" spans="1:7" ht="15" x14ac:dyDescent="0.25">
      <c r="A61" s="271" t="s">
        <v>107</v>
      </c>
      <c r="B61">
        <v>5</v>
      </c>
      <c r="C61">
        <v>30</v>
      </c>
      <c r="D61">
        <v>150.9</v>
      </c>
      <c r="E61">
        <v>303.3</v>
      </c>
      <c r="F61">
        <v>0</v>
      </c>
      <c r="G61">
        <v>0</v>
      </c>
    </row>
    <row r="62" spans="1:7" ht="15" x14ac:dyDescent="0.25">
      <c r="A62" s="271" t="s">
        <v>109</v>
      </c>
      <c r="B62">
        <v>165</v>
      </c>
      <c r="C62">
        <v>46</v>
      </c>
      <c r="D62">
        <v>395.8</v>
      </c>
      <c r="E62">
        <v>343.6</v>
      </c>
      <c r="F62">
        <v>60</v>
      </c>
      <c r="G62">
        <v>0</v>
      </c>
    </row>
    <row r="63" spans="1:7" ht="15" x14ac:dyDescent="0.25">
      <c r="A63" s="271" t="s">
        <v>110</v>
      </c>
      <c r="B63">
        <v>0</v>
      </c>
      <c r="C63">
        <v>0</v>
      </c>
      <c r="D63">
        <v>25.8</v>
      </c>
      <c r="E63">
        <v>16.8</v>
      </c>
      <c r="F63">
        <v>0</v>
      </c>
      <c r="G63">
        <v>0</v>
      </c>
    </row>
    <row r="64" spans="1:7" ht="15" x14ac:dyDescent="0.25">
      <c r="A64" s="271" t="s">
        <v>111</v>
      </c>
      <c r="B64">
        <v>0</v>
      </c>
      <c r="C64">
        <v>0</v>
      </c>
      <c r="D64">
        <v>148.69999999999999</v>
      </c>
      <c r="E64">
        <v>42.6</v>
      </c>
      <c r="F64">
        <v>0</v>
      </c>
      <c r="G64">
        <v>0</v>
      </c>
    </row>
    <row r="65" spans="1:7" ht="15" x14ac:dyDescent="0.25">
      <c r="A65" s="271" t="s">
        <v>112</v>
      </c>
      <c r="B65">
        <v>41</v>
      </c>
      <c r="C65">
        <v>52</v>
      </c>
      <c r="D65">
        <v>255.9</v>
      </c>
      <c r="E65">
        <v>218.3</v>
      </c>
      <c r="F65">
        <v>38</v>
      </c>
      <c r="G65">
        <v>0</v>
      </c>
    </row>
    <row r="66" spans="1:7" ht="15" x14ac:dyDescent="0.25">
      <c r="A66" s="271" t="s">
        <v>113</v>
      </c>
      <c r="B66">
        <v>22</v>
      </c>
      <c r="C66">
        <v>21</v>
      </c>
      <c r="D66">
        <v>142.9</v>
      </c>
      <c r="E66">
        <v>147.80000000000001</v>
      </c>
      <c r="F66">
        <v>0</v>
      </c>
      <c r="G66">
        <v>0</v>
      </c>
    </row>
    <row r="67" spans="1:7" ht="15" x14ac:dyDescent="0.25">
      <c r="A67" s="271" t="s">
        <v>114</v>
      </c>
      <c r="B67">
        <v>8.8000000000000007</v>
      </c>
      <c r="C67">
        <v>6.7</v>
      </c>
      <c r="D67">
        <v>38.1</v>
      </c>
      <c r="E67">
        <v>31.5</v>
      </c>
      <c r="F67">
        <v>2</v>
      </c>
      <c r="G67">
        <v>0</v>
      </c>
    </row>
    <row r="68" spans="1:7" ht="15" x14ac:dyDescent="0.25">
      <c r="A68" s="271" t="s">
        <v>115</v>
      </c>
      <c r="B68">
        <v>532.4</v>
      </c>
      <c r="C68">
        <v>688.2</v>
      </c>
      <c r="D68">
        <v>2937.5</v>
      </c>
      <c r="E68">
        <v>2733.6</v>
      </c>
      <c r="F68">
        <v>222.7</v>
      </c>
      <c r="G68">
        <v>0</v>
      </c>
    </row>
    <row r="69" spans="1:7" ht="15" x14ac:dyDescent="0.25">
      <c r="A69" s="271" t="s">
        <v>117</v>
      </c>
      <c r="B69">
        <v>53.1</v>
      </c>
      <c r="C69">
        <v>0</v>
      </c>
      <c r="D69">
        <v>86.8</v>
      </c>
      <c r="E69">
        <v>12.5</v>
      </c>
      <c r="F69">
        <v>0</v>
      </c>
      <c r="G69">
        <v>0</v>
      </c>
    </row>
    <row r="70" spans="1:7" ht="15" x14ac:dyDescent="0.25">
      <c r="A70" s="271" t="s">
        <v>118</v>
      </c>
      <c r="B70">
        <v>21</v>
      </c>
      <c r="C70">
        <v>25.8</v>
      </c>
      <c r="D70">
        <v>97.6</v>
      </c>
      <c r="E70">
        <v>103.7</v>
      </c>
      <c r="F70">
        <v>44.4</v>
      </c>
      <c r="G70">
        <v>0</v>
      </c>
    </row>
    <row r="71" spans="1:7" ht="15" x14ac:dyDescent="0.25">
      <c r="A71" s="271" t="s">
        <v>119</v>
      </c>
      <c r="B71">
        <v>116.5</v>
      </c>
      <c r="C71">
        <v>0</v>
      </c>
      <c r="D71">
        <v>183.5</v>
      </c>
      <c r="E71">
        <v>163.5</v>
      </c>
      <c r="F71">
        <v>36</v>
      </c>
      <c r="G71">
        <v>0</v>
      </c>
    </row>
    <row r="72" spans="1:7" ht="15" x14ac:dyDescent="0.25">
      <c r="A72" s="271" t="s">
        <v>120</v>
      </c>
      <c r="B72">
        <v>133.80000000000001</v>
      </c>
      <c r="C72">
        <v>31.2</v>
      </c>
      <c r="D72">
        <v>172.3</v>
      </c>
      <c r="E72">
        <v>167.9</v>
      </c>
      <c r="F72">
        <v>47</v>
      </c>
      <c r="G72">
        <v>0</v>
      </c>
    </row>
    <row r="73" spans="1:7" ht="15" x14ac:dyDescent="0.25">
      <c r="A73" s="271" t="s">
        <v>121</v>
      </c>
      <c r="B73">
        <v>20.7</v>
      </c>
      <c r="C73">
        <v>19.899999999999999</v>
      </c>
      <c r="D73">
        <v>100</v>
      </c>
      <c r="E73">
        <v>51.7</v>
      </c>
      <c r="F73">
        <v>5.8</v>
      </c>
      <c r="G73">
        <v>0</v>
      </c>
    </row>
    <row r="74" spans="1:7" ht="15" x14ac:dyDescent="0.25">
      <c r="A74" s="271" t="s">
        <v>122</v>
      </c>
      <c r="B74">
        <v>0</v>
      </c>
      <c r="C74">
        <v>25</v>
      </c>
      <c r="D74">
        <v>292.60000000000002</v>
      </c>
      <c r="E74">
        <v>167.6</v>
      </c>
      <c r="F74">
        <v>0</v>
      </c>
      <c r="G74">
        <v>0</v>
      </c>
    </row>
    <row r="75" spans="1:7" ht="15" x14ac:dyDescent="0.25">
      <c r="A75" s="271" t="s">
        <v>65</v>
      </c>
      <c r="B75" t="s">
        <v>66</v>
      </c>
      <c r="C75" t="s">
        <v>67</v>
      </c>
      <c r="D75" t="s">
        <v>66</v>
      </c>
      <c r="E75" t="s">
        <v>66</v>
      </c>
      <c r="F75" t="s">
        <v>66</v>
      </c>
      <c r="G75" t="s">
        <v>68</v>
      </c>
    </row>
    <row r="76" spans="1:7" ht="15" x14ac:dyDescent="0.25">
      <c r="A76" s="271" t="s">
        <v>123</v>
      </c>
      <c r="B76">
        <v>3270.9</v>
      </c>
      <c r="C76">
        <v>4912.3</v>
      </c>
      <c r="D76">
        <v>15495.9</v>
      </c>
      <c r="E76">
        <v>19686.3</v>
      </c>
      <c r="F76">
        <v>1223</v>
      </c>
      <c r="G76">
        <v>0</v>
      </c>
    </row>
    <row r="77" spans="1:7" ht="15" x14ac:dyDescent="0.25">
      <c r="A77" s="271" t="s">
        <v>124</v>
      </c>
      <c r="B77">
        <v>219</v>
      </c>
      <c r="C77">
        <v>505.4</v>
      </c>
      <c r="D77">
        <v>0</v>
      </c>
      <c r="E77">
        <v>0</v>
      </c>
      <c r="F77">
        <v>231.6</v>
      </c>
      <c r="G77">
        <v>0</v>
      </c>
    </row>
    <row r="78" spans="1:7" ht="15" x14ac:dyDescent="0.25">
      <c r="A78" s="271" t="s">
        <v>65</v>
      </c>
      <c r="B78" t="s">
        <v>66</v>
      </c>
      <c r="C78" t="s">
        <v>67</v>
      </c>
      <c r="D78" t="s">
        <v>66</v>
      </c>
      <c r="E78" t="s">
        <v>66</v>
      </c>
      <c r="F78" t="s">
        <v>66</v>
      </c>
      <c r="G78" t="s">
        <v>68</v>
      </c>
    </row>
    <row r="79" spans="1:7" ht="15" x14ac:dyDescent="0.25">
      <c r="A79" s="271" t="s">
        <v>125</v>
      </c>
      <c r="B79">
        <v>3489.9</v>
      </c>
      <c r="C79">
        <v>5417.7</v>
      </c>
      <c r="D79">
        <v>15495.9</v>
      </c>
      <c r="E79">
        <v>19686.3</v>
      </c>
      <c r="F79">
        <v>1454.6</v>
      </c>
      <c r="G79">
        <v>0</v>
      </c>
    </row>
    <row r="80" spans="1:7" ht="15" x14ac:dyDescent="0.25">
      <c r="A80" s="271" t="s">
        <v>126</v>
      </c>
      <c r="B80" t="s">
        <v>45</v>
      </c>
      <c r="C80" t="s">
        <v>45</v>
      </c>
      <c r="D80">
        <v>0</v>
      </c>
      <c r="E80">
        <v>0</v>
      </c>
      <c r="F80" t="s">
        <v>45</v>
      </c>
      <c r="G80" t="s">
        <v>45</v>
      </c>
    </row>
    <row r="81" spans="1:7" ht="15" x14ac:dyDescent="0.25">
      <c r="A81" s="271" t="s">
        <v>127</v>
      </c>
      <c r="B81">
        <v>0</v>
      </c>
      <c r="C81">
        <v>0</v>
      </c>
      <c r="D81" t="s">
        <v>45</v>
      </c>
      <c r="E81" t="s">
        <v>45</v>
      </c>
      <c r="F81">
        <v>0</v>
      </c>
      <c r="G81">
        <v>0</v>
      </c>
    </row>
    <row r="82" spans="1:7" ht="15" x14ac:dyDescent="0.25">
      <c r="A82" s="271" t="s">
        <v>65</v>
      </c>
      <c r="B82" t="s">
        <v>66</v>
      </c>
      <c r="C82" t="s">
        <v>67</v>
      </c>
      <c r="D82" t="s">
        <v>66</v>
      </c>
      <c r="E82" t="s">
        <v>66</v>
      </c>
      <c r="F82" t="s">
        <v>66</v>
      </c>
      <c r="G82" t="s">
        <v>68</v>
      </c>
    </row>
  </sheetData>
  <pageMargins left="0.7" right="0.7" top="0.75" bottom="0.75" header="0.3" footer="0.3"/>
  <pageSetup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8CB29-CE36-4F8B-A514-1C38A3A65A34}">
  <dimension ref="A1:G82"/>
  <sheetViews>
    <sheetView topLeftCell="A22" workbookViewId="0">
      <selection activeCell="F21" sqref="F21"/>
    </sheetView>
  </sheetViews>
  <sheetFormatPr defaultRowHeight="13.2" x14ac:dyDescent="0.25"/>
  <cols>
    <col min="1" max="1" width="19.6640625" customWidth="1"/>
    <col min="2" max="2" width="11.109375" customWidth="1"/>
    <col min="3" max="3" width="10.109375" customWidth="1"/>
    <col min="4" max="4" width="11.33203125" customWidth="1"/>
    <col min="5" max="5" width="11.44140625" customWidth="1"/>
    <col min="6" max="6" width="11.332031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419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s="272" t="s">
        <v>62</v>
      </c>
      <c r="F9" s="272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181</v>
      </c>
      <c r="F10" t="s">
        <v>68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20</v>
      </c>
      <c r="C12">
        <v>69</v>
      </c>
      <c r="D12">
        <v>237.6</v>
      </c>
      <c r="E12">
        <v>600.9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71</v>
      </c>
      <c r="B15">
        <v>20</v>
      </c>
      <c r="C15">
        <v>69</v>
      </c>
      <c r="D15">
        <v>208.8</v>
      </c>
      <c r="E15">
        <v>501.4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69</v>
      </c>
    </row>
    <row r="19" spans="1:7" ht="15" x14ac:dyDescent="0.25">
      <c r="A19" s="271" t="s">
        <v>74</v>
      </c>
      <c r="B19">
        <v>467.4</v>
      </c>
      <c r="C19">
        <v>401.7</v>
      </c>
      <c r="D19">
        <v>1885.5</v>
      </c>
      <c r="E19">
        <v>2053.1999999999998</v>
      </c>
      <c r="F19">
        <v>46</v>
      </c>
      <c r="G19">
        <v>0</v>
      </c>
    </row>
    <row r="20" spans="1:7" ht="15" x14ac:dyDescent="0.25">
      <c r="A20" s="271" t="s">
        <v>69</v>
      </c>
    </row>
    <row r="21" spans="1:7" ht="15" x14ac:dyDescent="0.25">
      <c r="A21" s="271" t="s">
        <v>75</v>
      </c>
      <c r="B21">
        <v>154.4</v>
      </c>
      <c r="C21">
        <v>186.1</v>
      </c>
      <c r="D21">
        <v>719</v>
      </c>
      <c r="E21">
        <v>951.7</v>
      </c>
      <c r="F21">
        <v>0</v>
      </c>
      <c r="G21">
        <v>0</v>
      </c>
    </row>
    <row r="22" spans="1:7" ht="15" x14ac:dyDescent="0.25">
      <c r="A22" s="271" t="s">
        <v>69</v>
      </c>
    </row>
    <row r="23" spans="1:7" ht="15" x14ac:dyDescent="0.25">
      <c r="A23" s="271" t="s">
        <v>76</v>
      </c>
      <c r="B23">
        <v>0</v>
      </c>
      <c r="C23">
        <v>973.1</v>
      </c>
      <c r="D23">
        <v>847.9</v>
      </c>
      <c r="E23">
        <v>2153.6999999999998</v>
      </c>
      <c r="F23">
        <v>0</v>
      </c>
      <c r="G23">
        <v>0</v>
      </c>
    </row>
    <row r="24" spans="1:7" ht="15" x14ac:dyDescent="0.25">
      <c r="A24" s="271" t="s">
        <v>69</v>
      </c>
    </row>
    <row r="25" spans="1:7" ht="15" x14ac:dyDescent="0.25">
      <c r="A25" s="271" t="s">
        <v>77</v>
      </c>
      <c r="B25">
        <v>814.2</v>
      </c>
      <c r="C25">
        <v>1610.4</v>
      </c>
      <c r="D25">
        <v>4099.8</v>
      </c>
      <c r="E25">
        <v>6523.2</v>
      </c>
      <c r="F25">
        <v>467</v>
      </c>
      <c r="G25">
        <v>0</v>
      </c>
    </row>
    <row r="26" spans="1:7" ht="15" x14ac:dyDescent="0.25">
      <c r="A26" s="271" t="s">
        <v>167</v>
      </c>
      <c r="B26">
        <v>0</v>
      </c>
      <c r="C26">
        <v>0</v>
      </c>
      <c r="D26">
        <v>0</v>
      </c>
      <c r="E26">
        <v>225.8</v>
      </c>
      <c r="F26">
        <v>0</v>
      </c>
      <c r="G26">
        <v>0</v>
      </c>
    </row>
    <row r="27" spans="1:7" ht="15" x14ac:dyDescent="0.25">
      <c r="A27" s="271" t="s">
        <v>78</v>
      </c>
      <c r="B27">
        <v>0</v>
      </c>
      <c r="C27">
        <v>26</v>
      </c>
      <c r="D27">
        <v>10.5</v>
      </c>
      <c r="E27">
        <v>44.1</v>
      </c>
      <c r="F27">
        <v>0</v>
      </c>
      <c r="G27">
        <v>0</v>
      </c>
    </row>
    <row r="28" spans="1:7" ht="15" x14ac:dyDescent="0.25">
      <c r="A28" s="271" t="s">
        <v>79</v>
      </c>
      <c r="B28">
        <v>0.4</v>
      </c>
      <c r="C28">
        <v>0.8</v>
      </c>
      <c r="D28">
        <v>2.2000000000000002</v>
      </c>
      <c r="E28">
        <v>1.6</v>
      </c>
      <c r="F28">
        <v>0</v>
      </c>
      <c r="G28">
        <v>0</v>
      </c>
    </row>
    <row r="29" spans="1:7" ht="15" x14ac:dyDescent="0.25">
      <c r="A29" s="271" t="s">
        <v>80</v>
      </c>
      <c r="B29">
        <v>0</v>
      </c>
      <c r="C29">
        <v>115.3</v>
      </c>
      <c r="D29">
        <v>67</v>
      </c>
      <c r="E29">
        <v>878.5</v>
      </c>
      <c r="F29">
        <v>0</v>
      </c>
      <c r="G29">
        <v>0</v>
      </c>
    </row>
    <row r="30" spans="1:7" ht="15" x14ac:dyDescent="0.25">
      <c r="A30" s="271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271" t="s">
        <v>81</v>
      </c>
      <c r="B31">
        <v>115.8</v>
      </c>
      <c r="C31">
        <v>511.7</v>
      </c>
      <c r="D31">
        <v>1084.2</v>
      </c>
      <c r="E31">
        <v>1212.8</v>
      </c>
      <c r="F31">
        <v>0</v>
      </c>
      <c r="G31">
        <v>0</v>
      </c>
    </row>
    <row r="32" spans="1:7" ht="15" x14ac:dyDescent="0.25">
      <c r="A32" s="271" t="s">
        <v>82</v>
      </c>
      <c r="B32">
        <v>3</v>
      </c>
      <c r="C32">
        <v>18.5</v>
      </c>
      <c r="D32">
        <v>123.2</v>
      </c>
      <c r="E32">
        <v>249.9</v>
      </c>
      <c r="F32">
        <v>0</v>
      </c>
      <c r="G32">
        <v>0</v>
      </c>
    </row>
    <row r="33" spans="1:7" ht="15" x14ac:dyDescent="0.25">
      <c r="A33" s="271" t="s">
        <v>83</v>
      </c>
      <c r="B33">
        <v>552</v>
      </c>
      <c r="C33">
        <v>557.9</v>
      </c>
      <c r="D33">
        <v>2167.8000000000002</v>
      </c>
      <c r="E33">
        <v>2463.4</v>
      </c>
      <c r="F33">
        <v>412.5</v>
      </c>
      <c r="G33">
        <v>0</v>
      </c>
    </row>
    <row r="34" spans="1:7" ht="15" x14ac:dyDescent="0.25">
      <c r="A34" s="271" t="s">
        <v>84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271" t="s">
        <v>85</v>
      </c>
      <c r="B35">
        <v>0</v>
      </c>
      <c r="C35">
        <v>13</v>
      </c>
      <c r="D35">
        <v>43.1</v>
      </c>
      <c r="E35">
        <v>62.1</v>
      </c>
      <c r="F35">
        <v>0</v>
      </c>
      <c r="G35">
        <v>0</v>
      </c>
    </row>
    <row r="36" spans="1:7" ht="15" x14ac:dyDescent="0.25">
      <c r="A36" s="271" t="s">
        <v>86</v>
      </c>
      <c r="B36">
        <v>137.1</v>
      </c>
      <c r="C36">
        <v>244.4</v>
      </c>
      <c r="D36">
        <v>404.9</v>
      </c>
      <c r="E36">
        <v>564</v>
      </c>
      <c r="F36">
        <v>54.5</v>
      </c>
      <c r="G36">
        <v>0</v>
      </c>
    </row>
    <row r="37" spans="1:7" ht="15" x14ac:dyDescent="0.25">
      <c r="A37" s="271" t="s">
        <v>87</v>
      </c>
      <c r="B37">
        <v>0</v>
      </c>
      <c r="C37">
        <v>0.5</v>
      </c>
      <c r="D37">
        <v>44</v>
      </c>
      <c r="E37">
        <v>3.4</v>
      </c>
      <c r="F37">
        <v>0</v>
      </c>
      <c r="G37">
        <v>0</v>
      </c>
    </row>
    <row r="38" spans="1:7" ht="15" x14ac:dyDescent="0.25">
      <c r="A38" s="271" t="s">
        <v>88</v>
      </c>
      <c r="B38">
        <v>5.9</v>
      </c>
      <c r="C38">
        <v>122.4</v>
      </c>
      <c r="D38">
        <v>152.9</v>
      </c>
      <c r="E38">
        <v>404.5</v>
      </c>
      <c r="F38">
        <v>0</v>
      </c>
      <c r="G38">
        <v>0</v>
      </c>
    </row>
    <row r="39" spans="1:7" ht="15" x14ac:dyDescent="0.25">
      <c r="A39" s="271" t="s">
        <v>89</v>
      </c>
      <c r="B39">
        <v>0</v>
      </c>
      <c r="C39">
        <v>0</v>
      </c>
      <c r="D39">
        <v>0</v>
      </c>
      <c r="E39">
        <v>294.8</v>
      </c>
      <c r="F39">
        <v>0</v>
      </c>
      <c r="G39">
        <v>0</v>
      </c>
    </row>
    <row r="40" spans="1:7" ht="15" x14ac:dyDescent="0.25">
      <c r="A40" s="271" t="s">
        <v>69</v>
      </c>
    </row>
    <row r="41" spans="1:7" ht="15" x14ac:dyDescent="0.25">
      <c r="A41" s="271" t="s">
        <v>90</v>
      </c>
      <c r="B41">
        <v>646.6</v>
      </c>
      <c r="C41">
        <v>413.2</v>
      </c>
      <c r="D41">
        <v>1397.7</v>
      </c>
      <c r="E41">
        <v>1183.5</v>
      </c>
      <c r="F41">
        <v>106</v>
      </c>
      <c r="G41">
        <v>0</v>
      </c>
    </row>
    <row r="42" spans="1:7" ht="15" x14ac:dyDescent="0.25">
      <c r="A42" s="271" t="s">
        <v>91</v>
      </c>
      <c r="B42">
        <v>0</v>
      </c>
      <c r="C42">
        <v>30</v>
      </c>
      <c r="D42">
        <v>33.9</v>
      </c>
      <c r="E42">
        <v>82.3</v>
      </c>
      <c r="F42">
        <v>0</v>
      </c>
      <c r="G42">
        <v>0</v>
      </c>
    </row>
    <row r="43" spans="1:7" ht="15" x14ac:dyDescent="0.25">
      <c r="A43" s="271" t="s">
        <v>406</v>
      </c>
      <c r="B43">
        <v>0</v>
      </c>
      <c r="C43">
        <v>0</v>
      </c>
      <c r="D43">
        <v>0</v>
      </c>
      <c r="E43">
        <v>7.7</v>
      </c>
      <c r="F43">
        <v>0</v>
      </c>
      <c r="G43">
        <v>0</v>
      </c>
    </row>
    <row r="44" spans="1:7" ht="15" x14ac:dyDescent="0.25">
      <c r="A44" s="271" t="s">
        <v>93</v>
      </c>
      <c r="B44">
        <v>0</v>
      </c>
      <c r="C44">
        <v>0</v>
      </c>
      <c r="D44">
        <v>0</v>
      </c>
      <c r="E44" t="s">
        <v>94</v>
      </c>
      <c r="F44">
        <v>0</v>
      </c>
      <c r="G44">
        <v>0</v>
      </c>
    </row>
    <row r="45" spans="1:7" ht="15" x14ac:dyDescent="0.25">
      <c r="A45" s="271" t="s">
        <v>95</v>
      </c>
      <c r="B45">
        <v>0</v>
      </c>
      <c r="C45">
        <v>0</v>
      </c>
      <c r="D45">
        <v>13.2</v>
      </c>
      <c r="E45">
        <v>0</v>
      </c>
      <c r="F45">
        <v>0</v>
      </c>
      <c r="G45">
        <v>0</v>
      </c>
    </row>
    <row r="46" spans="1:7" ht="15" x14ac:dyDescent="0.25">
      <c r="A46" s="271" t="s">
        <v>407</v>
      </c>
      <c r="B46">
        <v>0</v>
      </c>
      <c r="C46">
        <v>0</v>
      </c>
      <c r="D46">
        <v>0</v>
      </c>
      <c r="E46">
        <v>8.8000000000000007</v>
      </c>
      <c r="F46">
        <v>0</v>
      </c>
      <c r="G46">
        <v>0</v>
      </c>
    </row>
    <row r="47" spans="1:7" ht="15" x14ac:dyDescent="0.25">
      <c r="A47" s="271" t="s">
        <v>408</v>
      </c>
      <c r="B47">
        <v>0</v>
      </c>
      <c r="C47">
        <v>0</v>
      </c>
      <c r="D47">
        <v>0</v>
      </c>
      <c r="E47">
        <v>34</v>
      </c>
      <c r="F47">
        <v>0</v>
      </c>
      <c r="G47">
        <v>0</v>
      </c>
    </row>
    <row r="48" spans="1:7" ht="15" x14ac:dyDescent="0.25">
      <c r="A48" s="271" t="s">
        <v>96</v>
      </c>
      <c r="B48">
        <v>646.6</v>
      </c>
      <c r="C48">
        <v>383.2</v>
      </c>
      <c r="D48">
        <v>1340.1</v>
      </c>
      <c r="E48">
        <v>1007.4</v>
      </c>
      <c r="F48">
        <v>106</v>
      </c>
      <c r="G48">
        <v>0</v>
      </c>
    </row>
    <row r="49" spans="1:7" ht="15" x14ac:dyDescent="0.25">
      <c r="A49" s="271" t="s">
        <v>97</v>
      </c>
      <c r="B49">
        <v>0</v>
      </c>
      <c r="C49">
        <v>0</v>
      </c>
      <c r="D49">
        <v>10.5</v>
      </c>
      <c r="E49">
        <v>23.9</v>
      </c>
      <c r="F49">
        <v>0</v>
      </c>
      <c r="G49">
        <v>0</v>
      </c>
    </row>
    <row r="50" spans="1:7" ht="15" x14ac:dyDescent="0.25">
      <c r="A50" s="271" t="s">
        <v>176</v>
      </c>
      <c r="B50">
        <v>0</v>
      </c>
      <c r="C50">
        <v>0</v>
      </c>
      <c r="D50">
        <v>0</v>
      </c>
      <c r="E50">
        <v>19.399999999999999</v>
      </c>
      <c r="F50">
        <v>0</v>
      </c>
      <c r="G50">
        <v>0</v>
      </c>
    </row>
    <row r="51" spans="1:7" ht="15" x14ac:dyDescent="0.25">
      <c r="A51" s="271" t="s">
        <v>69</v>
      </c>
    </row>
    <row r="52" spans="1:7" ht="15" x14ac:dyDescent="0.25">
      <c r="A52" s="271" t="s">
        <v>98</v>
      </c>
      <c r="B52">
        <v>1361.8</v>
      </c>
      <c r="C52">
        <v>1157.5</v>
      </c>
      <c r="D52">
        <v>5959.4</v>
      </c>
      <c r="E52">
        <v>5951.4</v>
      </c>
      <c r="F52">
        <v>522.70000000000005</v>
      </c>
      <c r="G52">
        <v>0</v>
      </c>
    </row>
    <row r="53" spans="1:7" ht="15" x14ac:dyDescent="0.25">
      <c r="A53" s="271" t="s">
        <v>99</v>
      </c>
      <c r="B53">
        <v>6</v>
      </c>
      <c r="C53">
        <v>2.9</v>
      </c>
      <c r="D53">
        <v>10.5</v>
      </c>
      <c r="E53">
        <v>13.6</v>
      </c>
      <c r="F53">
        <v>3.2</v>
      </c>
      <c r="G53">
        <v>0</v>
      </c>
    </row>
    <row r="54" spans="1:7" ht="15" x14ac:dyDescent="0.25">
      <c r="A54" s="271" t="s">
        <v>100</v>
      </c>
      <c r="B54">
        <v>0</v>
      </c>
      <c r="C54">
        <v>5</v>
      </c>
      <c r="D54">
        <v>13.4</v>
      </c>
      <c r="E54">
        <v>9.1999999999999993</v>
      </c>
      <c r="F54">
        <v>5</v>
      </c>
      <c r="G54">
        <v>0</v>
      </c>
    </row>
    <row r="55" spans="1:7" ht="15" x14ac:dyDescent="0.25">
      <c r="A55" s="271" t="s">
        <v>101</v>
      </c>
      <c r="B55">
        <v>0.5</v>
      </c>
      <c r="C55">
        <v>0</v>
      </c>
      <c r="D55">
        <v>95.2</v>
      </c>
      <c r="E55">
        <v>545.70000000000005</v>
      </c>
      <c r="F55">
        <v>0</v>
      </c>
      <c r="G55">
        <v>0</v>
      </c>
    </row>
    <row r="56" spans="1:7" ht="15" x14ac:dyDescent="0.25">
      <c r="A56" s="271" t="s">
        <v>102</v>
      </c>
      <c r="B56">
        <v>8</v>
      </c>
      <c r="C56">
        <v>16</v>
      </c>
      <c r="D56">
        <v>66.400000000000006</v>
      </c>
      <c r="E56">
        <v>51.4</v>
      </c>
      <c r="F56">
        <v>0</v>
      </c>
      <c r="G56">
        <v>0</v>
      </c>
    </row>
    <row r="57" spans="1:7" ht="15" x14ac:dyDescent="0.25">
      <c r="A57" s="271" t="s">
        <v>103</v>
      </c>
      <c r="B57">
        <v>12.7</v>
      </c>
      <c r="C57">
        <v>64</v>
      </c>
      <c r="D57">
        <v>50</v>
      </c>
      <c r="E57">
        <v>18.8</v>
      </c>
      <c r="F57">
        <v>0</v>
      </c>
      <c r="G57">
        <v>0</v>
      </c>
    </row>
    <row r="58" spans="1:7" ht="15" x14ac:dyDescent="0.25">
      <c r="A58" s="271" t="s">
        <v>104</v>
      </c>
      <c r="B58">
        <v>12</v>
      </c>
      <c r="C58">
        <v>20</v>
      </c>
      <c r="D58">
        <v>72.2</v>
      </c>
      <c r="E58">
        <v>366.6</v>
      </c>
      <c r="F58">
        <v>0</v>
      </c>
      <c r="G58">
        <v>0</v>
      </c>
    </row>
    <row r="59" spans="1:7" ht="15" x14ac:dyDescent="0.25">
      <c r="A59" s="271" t="s">
        <v>105</v>
      </c>
      <c r="B59">
        <v>139.9</v>
      </c>
      <c r="C59">
        <v>54.3</v>
      </c>
      <c r="D59">
        <v>533</v>
      </c>
      <c r="E59">
        <v>304.2</v>
      </c>
      <c r="F59">
        <v>95.7</v>
      </c>
      <c r="G59">
        <v>0</v>
      </c>
    </row>
    <row r="60" spans="1:7" ht="15" x14ac:dyDescent="0.25">
      <c r="A60" s="271" t="s">
        <v>106</v>
      </c>
      <c r="B60">
        <v>37</v>
      </c>
      <c r="C60">
        <v>57.8</v>
      </c>
      <c r="D60">
        <v>208</v>
      </c>
      <c r="E60">
        <v>163.19999999999999</v>
      </c>
      <c r="F60">
        <v>0</v>
      </c>
      <c r="G60">
        <v>0</v>
      </c>
    </row>
    <row r="61" spans="1:7" ht="15" x14ac:dyDescent="0.25">
      <c r="A61" s="271" t="s">
        <v>107</v>
      </c>
      <c r="B61">
        <v>5</v>
      </c>
      <c r="C61">
        <v>30</v>
      </c>
      <c r="D61">
        <v>150.9</v>
      </c>
      <c r="E61">
        <v>303.3</v>
      </c>
      <c r="F61">
        <v>0</v>
      </c>
      <c r="G61">
        <v>0</v>
      </c>
    </row>
    <row r="62" spans="1:7" ht="15" x14ac:dyDescent="0.25">
      <c r="A62" s="271" t="s">
        <v>109</v>
      </c>
      <c r="B62">
        <v>135.19999999999999</v>
      </c>
      <c r="C62">
        <v>49</v>
      </c>
      <c r="D62">
        <v>395.8</v>
      </c>
      <c r="E62">
        <v>336.4</v>
      </c>
      <c r="F62">
        <v>60</v>
      </c>
      <c r="G62">
        <v>0</v>
      </c>
    </row>
    <row r="63" spans="1:7" ht="15" x14ac:dyDescent="0.25">
      <c r="A63" s="271" t="s">
        <v>110</v>
      </c>
      <c r="B63">
        <v>0</v>
      </c>
      <c r="C63">
        <v>0</v>
      </c>
      <c r="D63">
        <v>25.8</v>
      </c>
      <c r="E63">
        <v>16.8</v>
      </c>
      <c r="F63">
        <v>0</v>
      </c>
      <c r="G63">
        <v>0</v>
      </c>
    </row>
    <row r="64" spans="1:7" ht="15" x14ac:dyDescent="0.25">
      <c r="A64" s="271" t="s">
        <v>111</v>
      </c>
      <c r="B64">
        <v>0</v>
      </c>
      <c r="C64">
        <v>0</v>
      </c>
      <c r="D64">
        <v>148.69999999999999</v>
      </c>
      <c r="E64">
        <v>42.6</v>
      </c>
      <c r="F64">
        <v>0</v>
      </c>
      <c r="G64">
        <v>0</v>
      </c>
    </row>
    <row r="65" spans="1:7" ht="15" x14ac:dyDescent="0.25">
      <c r="A65" s="271" t="s">
        <v>112</v>
      </c>
      <c r="B65">
        <v>45</v>
      </c>
      <c r="C65">
        <v>52</v>
      </c>
      <c r="D65">
        <v>251.8</v>
      </c>
      <c r="E65">
        <v>218.3</v>
      </c>
      <c r="F65">
        <v>38</v>
      </c>
      <c r="G65">
        <v>0</v>
      </c>
    </row>
    <row r="66" spans="1:7" ht="15" x14ac:dyDescent="0.25">
      <c r="A66" s="271" t="s">
        <v>113</v>
      </c>
      <c r="B66">
        <v>22</v>
      </c>
      <c r="C66">
        <v>21</v>
      </c>
      <c r="D66">
        <v>142.9</v>
      </c>
      <c r="E66">
        <v>147.80000000000001</v>
      </c>
      <c r="F66">
        <v>0</v>
      </c>
      <c r="G66">
        <v>0</v>
      </c>
    </row>
    <row r="67" spans="1:7" ht="15" x14ac:dyDescent="0.25">
      <c r="A67" s="271" t="s">
        <v>114</v>
      </c>
      <c r="B67">
        <v>8.8000000000000007</v>
      </c>
      <c r="C67">
        <v>6.7</v>
      </c>
      <c r="D67">
        <v>38.1</v>
      </c>
      <c r="E67">
        <v>31.5</v>
      </c>
      <c r="F67">
        <v>2</v>
      </c>
      <c r="G67">
        <v>0</v>
      </c>
    </row>
    <row r="68" spans="1:7" ht="15" x14ac:dyDescent="0.25">
      <c r="A68" s="271" t="s">
        <v>115</v>
      </c>
      <c r="B68">
        <v>615.5</v>
      </c>
      <c r="C68">
        <v>677</v>
      </c>
      <c r="D68">
        <v>2823.9</v>
      </c>
      <c r="E68">
        <v>2718.1</v>
      </c>
      <c r="F68">
        <v>190.7</v>
      </c>
      <c r="G68">
        <v>0</v>
      </c>
    </row>
    <row r="69" spans="1:7" ht="15" x14ac:dyDescent="0.25">
      <c r="A69" s="271" t="s">
        <v>117</v>
      </c>
      <c r="B69">
        <v>53.1</v>
      </c>
      <c r="C69">
        <v>0</v>
      </c>
      <c r="D69">
        <v>86.8</v>
      </c>
      <c r="E69">
        <v>12.5</v>
      </c>
      <c r="F69">
        <v>0</v>
      </c>
      <c r="G69">
        <v>0</v>
      </c>
    </row>
    <row r="70" spans="1:7" ht="15" x14ac:dyDescent="0.25">
      <c r="A70" s="271" t="s">
        <v>118</v>
      </c>
      <c r="B70">
        <v>21</v>
      </c>
      <c r="C70">
        <v>25.8</v>
      </c>
      <c r="D70">
        <v>97.6</v>
      </c>
      <c r="E70">
        <v>103.7</v>
      </c>
      <c r="F70">
        <v>44.4</v>
      </c>
      <c r="G70">
        <v>0</v>
      </c>
    </row>
    <row r="71" spans="1:7" ht="15" x14ac:dyDescent="0.25">
      <c r="A71" s="271" t="s">
        <v>119</v>
      </c>
      <c r="B71">
        <v>116.5</v>
      </c>
      <c r="C71">
        <v>0</v>
      </c>
      <c r="D71">
        <v>183.5</v>
      </c>
      <c r="E71">
        <v>163.5</v>
      </c>
      <c r="F71">
        <v>31</v>
      </c>
      <c r="G71">
        <v>0</v>
      </c>
    </row>
    <row r="72" spans="1:7" ht="15" x14ac:dyDescent="0.25">
      <c r="A72" s="271" t="s">
        <v>120</v>
      </c>
      <c r="B72">
        <v>115</v>
      </c>
      <c r="C72">
        <v>31.2</v>
      </c>
      <c r="D72">
        <v>172.3</v>
      </c>
      <c r="E72">
        <v>165</v>
      </c>
      <c r="F72">
        <v>47</v>
      </c>
      <c r="G72">
        <v>0</v>
      </c>
    </row>
    <row r="73" spans="1:7" ht="15" x14ac:dyDescent="0.25">
      <c r="A73" s="271" t="s">
        <v>121</v>
      </c>
      <c r="B73">
        <v>8.6999999999999993</v>
      </c>
      <c r="C73">
        <v>19.899999999999999</v>
      </c>
      <c r="D73">
        <v>100</v>
      </c>
      <c r="E73">
        <v>51.7</v>
      </c>
      <c r="F73">
        <v>5.8</v>
      </c>
      <c r="G73">
        <v>0</v>
      </c>
    </row>
    <row r="74" spans="1:7" ht="15" x14ac:dyDescent="0.25">
      <c r="A74" s="271" t="s">
        <v>122</v>
      </c>
      <c r="B74">
        <v>0</v>
      </c>
      <c r="C74">
        <v>25</v>
      </c>
      <c r="D74">
        <v>292.60000000000002</v>
      </c>
      <c r="E74">
        <v>167.6</v>
      </c>
      <c r="F74">
        <v>0</v>
      </c>
      <c r="G74">
        <v>0</v>
      </c>
    </row>
    <row r="75" spans="1:7" ht="15" x14ac:dyDescent="0.25">
      <c r="A75" s="271" t="s">
        <v>65</v>
      </c>
      <c r="B75" t="s">
        <v>66</v>
      </c>
      <c r="C75" t="s">
        <v>67</v>
      </c>
      <c r="D75" t="s">
        <v>66</v>
      </c>
      <c r="E75" t="s">
        <v>181</v>
      </c>
      <c r="F75" t="s">
        <v>68</v>
      </c>
      <c r="G75" t="s">
        <v>68</v>
      </c>
    </row>
    <row r="76" spans="1:7" ht="15" x14ac:dyDescent="0.25">
      <c r="A76" s="271" t="s">
        <v>123</v>
      </c>
      <c r="B76">
        <v>3464.3</v>
      </c>
      <c r="C76">
        <v>4810.8999999999996</v>
      </c>
      <c r="D76">
        <v>15146.7</v>
      </c>
      <c r="E76">
        <v>19417.7</v>
      </c>
      <c r="F76">
        <v>1141.7</v>
      </c>
      <c r="G76">
        <v>0</v>
      </c>
    </row>
    <row r="77" spans="1:7" ht="15" x14ac:dyDescent="0.25">
      <c r="A77" s="271" t="s">
        <v>124</v>
      </c>
      <c r="B77">
        <v>279.8</v>
      </c>
      <c r="C77">
        <v>625.4</v>
      </c>
      <c r="D77">
        <v>0</v>
      </c>
      <c r="E77">
        <v>0</v>
      </c>
      <c r="F77">
        <v>231.6</v>
      </c>
      <c r="G77">
        <v>0</v>
      </c>
    </row>
    <row r="78" spans="1:7" ht="15" x14ac:dyDescent="0.25">
      <c r="A78" s="271" t="s">
        <v>65</v>
      </c>
      <c r="B78" t="s">
        <v>66</v>
      </c>
      <c r="C78" t="s">
        <v>67</v>
      </c>
      <c r="D78" t="s">
        <v>66</v>
      </c>
      <c r="E78" t="s">
        <v>181</v>
      </c>
      <c r="F78" t="s">
        <v>68</v>
      </c>
      <c r="G78" t="s">
        <v>68</v>
      </c>
    </row>
    <row r="79" spans="1:7" ht="15" x14ac:dyDescent="0.25">
      <c r="A79" s="271" t="s">
        <v>125</v>
      </c>
      <c r="B79">
        <v>3744.1</v>
      </c>
      <c r="C79">
        <v>5436.3</v>
      </c>
      <c r="D79">
        <v>15146.7</v>
      </c>
      <c r="E79">
        <v>19417.7</v>
      </c>
      <c r="F79">
        <v>1373.3</v>
      </c>
      <c r="G79">
        <v>0</v>
      </c>
    </row>
    <row r="80" spans="1:7" ht="15" x14ac:dyDescent="0.25">
      <c r="A80" s="271" t="s">
        <v>126</v>
      </c>
      <c r="B80" t="s">
        <v>45</v>
      </c>
      <c r="C80" t="s">
        <v>45</v>
      </c>
      <c r="D80">
        <v>0</v>
      </c>
      <c r="E80">
        <v>0</v>
      </c>
      <c r="F80" t="s">
        <v>45</v>
      </c>
      <c r="G80" t="s">
        <v>45</v>
      </c>
    </row>
    <row r="81" spans="1:7" ht="15" x14ac:dyDescent="0.25">
      <c r="A81" s="271" t="s">
        <v>127</v>
      </c>
      <c r="B81">
        <v>0</v>
      </c>
      <c r="C81">
        <v>0</v>
      </c>
      <c r="D81" t="s">
        <v>45</v>
      </c>
      <c r="E81" t="s">
        <v>45</v>
      </c>
      <c r="F81">
        <v>0</v>
      </c>
      <c r="G81">
        <v>0</v>
      </c>
    </row>
    <row r="82" spans="1:7" ht="15" x14ac:dyDescent="0.25">
      <c r="A82" s="271" t="s">
        <v>65</v>
      </c>
      <c r="B82" t="s">
        <v>66</v>
      </c>
      <c r="C82" t="s">
        <v>67</v>
      </c>
      <c r="D82" t="s">
        <v>66</v>
      </c>
      <c r="E82" t="s">
        <v>181</v>
      </c>
      <c r="F82" t="s">
        <v>68</v>
      </c>
      <c r="G82" t="s">
        <v>68</v>
      </c>
    </row>
  </sheetData>
  <pageMargins left="0.7" right="0.7" top="0.75" bottom="0.75" header="0.3" footer="0.3"/>
  <pageSetup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C63EE-9B2C-4A18-80AD-A67842C53E58}">
  <dimension ref="A1:G81"/>
  <sheetViews>
    <sheetView topLeftCell="A61" workbookViewId="0">
      <selection activeCell="F79" sqref="F79"/>
    </sheetView>
  </sheetViews>
  <sheetFormatPr defaultRowHeight="13.2" x14ac:dyDescent="0.25"/>
  <cols>
    <col min="1" max="1" width="28.5546875" customWidth="1"/>
    <col min="2" max="2" width="11.88671875" customWidth="1"/>
    <col min="3" max="3" width="9.33203125" customWidth="1"/>
    <col min="4" max="4" width="12.33203125" customWidth="1"/>
    <col min="5" max="5" width="14.44140625" customWidth="1"/>
    <col min="6" max="6" width="13.5546875" customWidth="1"/>
    <col min="7" max="7" width="12.441406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420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20</v>
      </c>
      <c r="C12">
        <v>69</v>
      </c>
      <c r="D12">
        <v>237.6</v>
      </c>
      <c r="E12">
        <v>600.9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71</v>
      </c>
      <c r="B15">
        <v>20</v>
      </c>
      <c r="C15">
        <v>69</v>
      </c>
      <c r="D15">
        <v>208.8</v>
      </c>
      <c r="E15">
        <v>501.4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69</v>
      </c>
    </row>
    <row r="19" spans="1:7" ht="15" x14ac:dyDescent="0.25">
      <c r="A19" s="271" t="s">
        <v>74</v>
      </c>
      <c r="B19">
        <v>357.6</v>
      </c>
      <c r="C19">
        <v>364.3</v>
      </c>
      <c r="D19">
        <v>1885.4</v>
      </c>
      <c r="E19">
        <v>1971.8</v>
      </c>
      <c r="F19">
        <v>46</v>
      </c>
      <c r="G19">
        <v>0</v>
      </c>
    </row>
    <row r="20" spans="1:7" ht="15" x14ac:dyDescent="0.25">
      <c r="A20" s="271" t="s">
        <v>69</v>
      </c>
    </row>
    <row r="21" spans="1:7" ht="15" x14ac:dyDescent="0.25">
      <c r="A21" s="271" t="s">
        <v>75</v>
      </c>
      <c r="B21">
        <v>104.3</v>
      </c>
      <c r="C21">
        <v>227.5</v>
      </c>
      <c r="D21">
        <v>719</v>
      </c>
      <c r="E21">
        <v>908.8</v>
      </c>
      <c r="F21">
        <v>0</v>
      </c>
      <c r="G21">
        <v>0</v>
      </c>
    </row>
    <row r="22" spans="1:7" ht="15" x14ac:dyDescent="0.25">
      <c r="A22" s="271" t="s">
        <v>69</v>
      </c>
    </row>
    <row r="23" spans="1:7" ht="15" x14ac:dyDescent="0.25">
      <c r="A23" s="271" t="s">
        <v>76</v>
      </c>
      <c r="B23">
        <v>0</v>
      </c>
      <c r="C23">
        <v>967.2</v>
      </c>
      <c r="D23">
        <v>847.9</v>
      </c>
      <c r="E23">
        <v>2083.4</v>
      </c>
      <c r="F23">
        <v>0</v>
      </c>
      <c r="G23">
        <v>0</v>
      </c>
    </row>
    <row r="24" spans="1:7" ht="15" x14ac:dyDescent="0.25">
      <c r="A24" s="271" t="s">
        <v>69</v>
      </c>
    </row>
    <row r="25" spans="1:7" ht="15" x14ac:dyDescent="0.25">
      <c r="A25" s="271" t="s">
        <v>77</v>
      </c>
      <c r="B25">
        <v>956</v>
      </c>
      <c r="C25">
        <v>1637.5</v>
      </c>
      <c r="D25">
        <v>3957</v>
      </c>
      <c r="E25">
        <v>6316.2</v>
      </c>
      <c r="F25">
        <v>436.5</v>
      </c>
      <c r="G25">
        <v>0</v>
      </c>
    </row>
    <row r="26" spans="1:7" ht="15" x14ac:dyDescent="0.25">
      <c r="A26" s="271" t="s">
        <v>167</v>
      </c>
      <c r="B26">
        <v>0</v>
      </c>
      <c r="C26">
        <v>55</v>
      </c>
      <c r="D26">
        <v>0</v>
      </c>
      <c r="E26">
        <v>109.2</v>
      </c>
      <c r="F26">
        <v>0</v>
      </c>
      <c r="G26">
        <v>0</v>
      </c>
    </row>
    <row r="27" spans="1:7" ht="15" x14ac:dyDescent="0.25">
      <c r="A27" s="271" t="s">
        <v>78</v>
      </c>
      <c r="B27">
        <v>0</v>
      </c>
      <c r="C27">
        <v>26</v>
      </c>
      <c r="D27">
        <v>10.5</v>
      </c>
      <c r="E27">
        <v>44.1</v>
      </c>
      <c r="F27">
        <v>0</v>
      </c>
      <c r="G27">
        <v>0</v>
      </c>
    </row>
    <row r="28" spans="1:7" ht="15" x14ac:dyDescent="0.25">
      <c r="A28" s="271" t="s">
        <v>79</v>
      </c>
      <c r="B28">
        <v>0.7</v>
      </c>
      <c r="C28">
        <v>0.5</v>
      </c>
      <c r="D28">
        <v>2</v>
      </c>
      <c r="E28">
        <v>1.3</v>
      </c>
      <c r="F28">
        <v>0</v>
      </c>
      <c r="G28">
        <v>0</v>
      </c>
    </row>
    <row r="29" spans="1:7" ht="15" x14ac:dyDescent="0.25">
      <c r="A29" s="271" t="s">
        <v>80</v>
      </c>
      <c r="B29">
        <v>0</v>
      </c>
      <c r="C29">
        <v>115.1</v>
      </c>
      <c r="D29">
        <v>67</v>
      </c>
      <c r="E29">
        <v>878.5</v>
      </c>
      <c r="F29">
        <v>0</v>
      </c>
      <c r="G29">
        <v>0</v>
      </c>
    </row>
    <row r="30" spans="1:7" ht="15" x14ac:dyDescent="0.25">
      <c r="A30" s="271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271" t="s">
        <v>81</v>
      </c>
      <c r="B31">
        <v>195.8</v>
      </c>
      <c r="C31">
        <v>427.7</v>
      </c>
      <c r="D31">
        <v>1000.9</v>
      </c>
      <c r="E31">
        <v>1180.4000000000001</v>
      </c>
      <c r="F31">
        <v>0</v>
      </c>
      <c r="G31">
        <v>0</v>
      </c>
    </row>
    <row r="32" spans="1:7" ht="15" x14ac:dyDescent="0.25">
      <c r="A32" s="271" t="s">
        <v>82</v>
      </c>
      <c r="B32">
        <v>3</v>
      </c>
      <c r="C32">
        <v>18</v>
      </c>
      <c r="D32">
        <v>123.2</v>
      </c>
      <c r="E32">
        <v>249.9</v>
      </c>
      <c r="F32">
        <v>0</v>
      </c>
      <c r="G32">
        <v>0</v>
      </c>
    </row>
    <row r="33" spans="1:7" ht="15" x14ac:dyDescent="0.25">
      <c r="A33" s="271" t="s">
        <v>83</v>
      </c>
      <c r="B33">
        <v>612</v>
      </c>
      <c r="C33">
        <v>568.9</v>
      </c>
      <c r="D33">
        <v>2110.3000000000002</v>
      </c>
      <c r="E33">
        <v>2463.4</v>
      </c>
      <c r="F33">
        <v>382</v>
      </c>
      <c r="G33">
        <v>0</v>
      </c>
    </row>
    <row r="34" spans="1:7" ht="15" x14ac:dyDescent="0.25">
      <c r="A34" s="271" t="s">
        <v>84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271" t="s">
        <v>85</v>
      </c>
      <c r="B35">
        <v>0</v>
      </c>
      <c r="C35">
        <v>0</v>
      </c>
      <c r="D35">
        <v>43.1</v>
      </c>
      <c r="E35">
        <v>62.1</v>
      </c>
      <c r="F35">
        <v>0</v>
      </c>
      <c r="G35">
        <v>0</v>
      </c>
    </row>
    <row r="36" spans="1:7" ht="15" x14ac:dyDescent="0.25">
      <c r="A36" s="271" t="s">
        <v>86</v>
      </c>
      <c r="B36">
        <v>138.69999999999999</v>
      </c>
      <c r="C36">
        <v>303.5</v>
      </c>
      <c r="D36">
        <v>403.2</v>
      </c>
      <c r="E36">
        <v>506.2</v>
      </c>
      <c r="F36">
        <v>54.5</v>
      </c>
      <c r="G36">
        <v>0</v>
      </c>
    </row>
    <row r="37" spans="1:7" ht="15" x14ac:dyDescent="0.25">
      <c r="A37" s="271" t="s">
        <v>87</v>
      </c>
      <c r="B37">
        <v>0</v>
      </c>
      <c r="C37">
        <v>0.5</v>
      </c>
      <c r="D37">
        <v>44</v>
      </c>
      <c r="E37">
        <v>3.4</v>
      </c>
      <c r="F37">
        <v>0</v>
      </c>
      <c r="G37">
        <v>0</v>
      </c>
    </row>
    <row r="38" spans="1:7" ht="15" x14ac:dyDescent="0.25">
      <c r="A38" s="271" t="s">
        <v>88</v>
      </c>
      <c r="B38">
        <v>5.9</v>
      </c>
      <c r="C38">
        <v>122.4</v>
      </c>
      <c r="D38">
        <v>152.9</v>
      </c>
      <c r="E38">
        <v>404.5</v>
      </c>
      <c r="F38">
        <v>0</v>
      </c>
      <c r="G38">
        <v>0</v>
      </c>
    </row>
    <row r="39" spans="1:7" ht="15" x14ac:dyDescent="0.25">
      <c r="A39" s="271" t="s">
        <v>89</v>
      </c>
      <c r="B39">
        <v>0</v>
      </c>
      <c r="C39">
        <v>0</v>
      </c>
      <c r="D39">
        <v>0</v>
      </c>
      <c r="E39">
        <v>294.8</v>
      </c>
      <c r="F39">
        <v>0</v>
      </c>
      <c r="G39">
        <v>0</v>
      </c>
    </row>
    <row r="40" spans="1:7" ht="15" x14ac:dyDescent="0.25">
      <c r="A40" s="271" t="s">
        <v>69</v>
      </c>
    </row>
    <row r="41" spans="1:7" ht="15" x14ac:dyDescent="0.25">
      <c r="A41" s="271" t="s">
        <v>90</v>
      </c>
      <c r="B41">
        <v>703.6</v>
      </c>
      <c r="C41">
        <v>399.2</v>
      </c>
      <c r="D41">
        <v>1376.5</v>
      </c>
      <c r="E41">
        <v>1101</v>
      </c>
      <c r="F41">
        <v>60</v>
      </c>
      <c r="G41">
        <v>0</v>
      </c>
    </row>
    <row r="42" spans="1:7" ht="15" x14ac:dyDescent="0.25">
      <c r="A42" s="271" t="s">
        <v>91</v>
      </c>
      <c r="B42">
        <v>0</v>
      </c>
      <c r="C42">
        <v>40</v>
      </c>
      <c r="D42">
        <v>33.9</v>
      </c>
      <c r="E42">
        <v>8.6</v>
      </c>
      <c r="F42">
        <v>0</v>
      </c>
      <c r="G42">
        <v>0</v>
      </c>
    </row>
    <row r="43" spans="1:7" ht="15" x14ac:dyDescent="0.25">
      <c r="A43" s="271" t="s">
        <v>406</v>
      </c>
      <c r="B43">
        <v>0</v>
      </c>
      <c r="C43">
        <v>0</v>
      </c>
      <c r="D43">
        <v>0</v>
      </c>
      <c r="E43">
        <v>7.7</v>
      </c>
      <c r="F43">
        <v>0</v>
      </c>
      <c r="G43">
        <v>0</v>
      </c>
    </row>
    <row r="44" spans="1:7" ht="15" x14ac:dyDescent="0.25">
      <c r="A44" s="271" t="s">
        <v>93</v>
      </c>
      <c r="B44">
        <v>0</v>
      </c>
      <c r="C44">
        <v>0</v>
      </c>
      <c r="D44">
        <v>0</v>
      </c>
      <c r="E44" t="s">
        <v>94</v>
      </c>
      <c r="F44">
        <v>0</v>
      </c>
      <c r="G44">
        <v>0</v>
      </c>
    </row>
    <row r="45" spans="1:7" ht="15" x14ac:dyDescent="0.25">
      <c r="A45" s="271" t="s">
        <v>95</v>
      </c>
      <c r="B45">
        <v>0</v>
      </c>
      <c r="C45">
        <v>0</v>
      </c>
      <c r="D45">
        <v>13.2</v>
      </c>
      <c r="E45">
        <v>0</v>
      </c>
      <c r="F45">
        <v>0</v>
      </c>
      <c r="G45">
        <v>0</v>
      </c>
    </row>
    <row r="46" spans="1:7" ht="15" x14ac:dyDescent="0.25">
      <c r="A46" s="271" t="s">
        <v>408</v>
      </c>
      <c r="B46">
        <v>0</v>
      </c>
      <c r="C46">
        <v>0</v>
      </c>
      <c r="D46">
        <v>0</v>
      </c>
      <c r="E46">
        <v>34</v>
      </c>
      <c r="F46">
        <v>0</v>
      </c>
      <c r="G46">
        <v>0</v>
      </c>
    </row>
    <row r="47" spans="1:7" ht="15" x14ac:dyDescent="0.25">
      <c r="A47" s="271" t="s">
        <v>96</v>
      </c>
      <c r="B47">
        <v>703.6</v>
      </c>
      <c r="C47">
        <v>359.2</v>
      </c>
      <c r="D47">
        <v>1318.9</v>
      </c>
      <c r="E47">
        <v>1007.4</v>
      </c>
      <c r="F47">
        <v>60</v>
      </c>
      <c r="G47">
        <v>0</v>
      </c>
    </row>
    <row r="48" spans="1:7" ht="15" x14ac:dyDescent="0.25">
      <c r="A48" s="271" t="s">
        <v>97</v>
      </c>
      <c r="B48">
        <v>0</v>
      </c>
      <c r="C48">
        <v>0</v>
      </c>
      <c r="D48">
        <v>10.5</v>
      </c>
      <c r="E48">
        <v>23.9</v>
      </c>
      <c r="F48">
        <v>0</v>
      </c>
      <c r="G48">
        <v>0</v>
      </c>
    </row>
    <row r="49" spans="1:7" ht="15" x14ac:dyDescent="0.25">
      <c r="A49" s="271" t="s">
        <v>176</v>
      </c>
      <c r="B49">
        <v>0</v>
      </c>
      <c r="C49">
        <v>0</v>
      </c>
      <c r="D49">
        <v>0</v>
      </c>
      <c r="E49">
        <v>19.399999999999999</v>
      </c>
      <c r="F49">
        <v>0</v>
      </c>
      <c r="G49">
        <v>0</v>
      </c>
    </row>
    <row r="50" spans="1:7" ht="15" x14ac:dyDescent="0.25">
      <c r="A50" s="271" t="s">
        <v>69</v>
      </c>
    </row>
    <row r="51" spans="1:7" ht="15" x14ac:dyDescent="0.25">
      <c r="A51" s="271" t="s">
        <v>98</v>
      </c>
      <c r="B51">
        <v>1501.8</v>
      </c>
      <c r="C51">
        <v>1246.3</v>
      </c>
      <c r="D51">
        <v>5757.4</v>
      </c>
      <c r="E51">
        <v>5776.8</v>
      </c>
      <c r="F51">
        <v>374</v>
      </c>
      <c r="G51">
        <v>0</v>
      </c>
    </row>
    <row r="52" spans="1:7" ht="15" x14ac:dyDescent="0.25">
      <c r="A52" s="271" t="s">
        <v>99</v>
      </c>
      <c r="B52">
        <v>6</v>
      </c>
      <c r="C52">
        <v>2.9</v>
      </c>
      <c r="D52">
        <v>10.5</v>
      </c>
      <c r="E52">
        <v>13.6</v>
      </c>
      <c r="F52">
        <v>3.2</v>
      </c>
      <c r="G52">
        <v>0</v>
      </c>
    </row>
    <row r="53" spans="1:7" ht="15" x14ac:dyDescent="0.25">
      <c r="A53" s="271" t="s">
        <v>100</v>
      </c>
      <c r="B53">
        <v>0</v>
      </c>
      <c r="C53">
        <v>5</v>
      </c>
      <c r="D53">
        <v>13.4</v>
      </c>
      <c r="E53">
        <v>9.1999999999999993</v>
      </c>
      <c r="F53">
        <v>5</v>
      </c>
      <c r="G53">
        <v>0</v>
      </c>
    </row>
    <row r="54" spans="1:7" ht="15" x14ac:dyDescent="0.25">
      <c r="A54" s="271" t="s">
        <v>101</v>
      </c>
      <c r="B54">
        <v>0.5</v>
      </c>
      <c r="C54">
        <v>0</v>
      </c>
      <c r="D54">
        <v>95.2</v>
      </c>
      <c r="E54">
        <v>545.70000000000005</v>
      </c>
      <c r="F54">
        <v>0</v>
      </c>
      <c r="G54">
        <v>0</v>
      </c>
    </row>
    <row r="55" spans="1:7" ht="15" x14ac:dyDescent="0.25">
      <c r="A55" s="271" t="s">
        <v>102</v>
      </c>
      <c r="B55">
        <v>8</v>
      </c>
      <c r="C55">
        <v>16</v>
      </c>
      <c r="D55">
        <v>66.400000000000006</v>
      </c>
      <c r="E55">
        <v>51.4</v>
      </c>
      <c r="F55">
        <v>0</v>
      </c>
      <c r="G55">
        <v>0</v>
      </c>
    </row>
    <row r="56" spans="1:7" ht="15" x14ac:dyDescent="0.25">
      <c r="A56" s="271" t="s">
        <v>103</v>
      </c>
      <c r="B56">
        <v>13.7</v>
      </c>
      <c r="C56">
        <v>65.400000000000006</v>
      </c>
      <c r="D56">
        <v>49.1</v>
      </c>
      <c r="E56">
        <v>16.5</v>
      </c>
      <c r="F56">
        <v>0</v>
      </c>
      <c r="G56">
        <v>0</v>
      </c>
    </row>
    <row r="57" spans="1:7" ht="15" x14ac:dyDescent="0.25">
      <c r="A57" s="271" t="s">
        <v>104</v>
      </c>
      <c r="B57">
        <v>0</v>
      </c>
      <c r="C57">
        <v>44</v>
      </c>
      <c r="D57">
        <v>72.2</v>
      </c>
      <c r="E57">
        <v>339.6</v>
      </c>
      <c r="F57">
        <v>0</v>
      </c>
      <c r="G57">
        <v>0</v>
      </c>
    </row>
    <row r="58" spans="1:7" ht="15" x14ac:dyDescent="0.25">
      <c r="A58" s="271" t="s">
        <v>105</v>
      </c>
      <c r="B58">
        <v>175.2</v>
      </c>
      <c r="C58">
        <v>61.8</v>
      </c>
      <c r="D58">
        <v>512.29999999999995</v>
      </c>
      <c r="E58">
        <v>296.2</v>
      </c>
      <c r="F58">
        <v>26</v>
      </c>
      <c r="G58">
        <v>0</v>
      </c>
    </row>
    <row r="59" spans="1:7" ht="15" x14ac:dyDescent="0.25">
      <c r="A59" s="271" t="s">
        <v>106</v>
      </c>
      <c r="B59">
        <v>57.9</v>
      </c>
      <c r="C59">
        <v>57.8</v>
      </c>
      <c r="D59">
        <v>185.3</v>
      </c>
      <c r="E59">
        <v>156.80000000000001</v>
      </c>
      <c r="F59">
        <v>0</v>
      </c>
      <c r="G59">
        <v>0</v>
      </c>
    </row>
    <row r="60" spans="1:7" ht="15" x14ac:dyDescent="0.25">
      <c r="A60" s="271" t="s">
        <v>107</v>
      </c>
      <c r="B60">
        <v>5</v>
      </c>
      <c r="C60">
        <v>30</v>
      </c>
      <c r="D60">
        <v>150.9</v>
      </c>
      <c r="E60">
        <v>269.89999999999998</v>
      </c>
      <c r="F60">
        <v>0</v>
      </c>
      <c r="G60">
        <v>0</v>
      </c>
    </row>
    <row r="61" spans="1:7" ht="15" x14ac:dyDescent="0.25">
      <c r="A61" s="271" t="s">
        <v>109</v>
      </c>
      <c r="B61">
        <v>135.19999999999999</v>
      </c>
      <c r="C61">
        <v>49</v>
      </c>
      <c r="D61">
        <v>395.8</v>
      </c>
      <c r="E61">
        <v>336.4</v>
      </c>
      <c r="F61">
        <v>60</v>
      </c>
      <c r="G61">
        <v>0</v>
      </c>
    </row>
    <row r="62" spans="1:7" ht="15" x14ac:dyDescent="0.25">
      <c r="A62" s="271" t="s">
        <v>110</v>
      </c>
      <c r="B62">
        <v>0</v>
      </c>
      <c r="C62">
        <v>0</v>
      </c>
      <c r="D62">
        <v>25.8</v>
      </c>
      <c r="E62">
        <v>16.8</v>
      </c>
      <c r="F62">
        <v>0</v>
      </c>
      <c r="G62">
        <v>0</v>
      </c>
    </row>
    <row r="63" spans="1:7" ht="15" x14ac:dyDescent="0.25">
      <c r="A63" s="271" t="s">
        <v>111</v>
      </c>
      <c r="B63">
        <v>0</v>
      </c>
      <c r="C63">
        <v>0</v>
      </c>
      <c r="D63">
        <v>148.69999999999999</v>
      </c>
      <c r="E63">
        <v>42.6</v>
      </c>
      <c r="F63">
        <v>0</v>
      </c>
      <c r="G63">
        <v>0</v>
      </c>
    </row>
    <row r="64" spans="1:7" ht="15" x14ac:dyDescent="0.25">
      <c r="A64" s="271" t="s">
        <v>112</v>
      </c>
      <c r="B64">
        <v>81.7</v>
      </c>
      <c r="C64">
        <v>52</v>
      </c>
      <c r="D64">
        <v>217.7</v>
      </c>
      <c r="E64">
        <v>218.3</v>
      </c>
      <c r="F64">
        <v>38</v>
      </c>
      <c r="G64">
        <v>0</v>
      </c>
    </row>
    <row r="65" spans="1:7" ht="15" x14ac:dyDescent="0.25">
      <c r="A65" s="271" t="s">
        <v>113</v>
      </c>
      <c r="B65">
        <v>44</v>
      </c>
      <c r="C65">
        <v>21</v>
      </c>
      <c r="D65">
        <v>122.4</v>
      </c>
      <c r="E65">
        <v>147.80000000000001</v>
      </c>
      <c r="F65">
        <v>0</v>
      </c>
      <c r="G65">
        <v>0</v>
      </c>
    </row>
    <row r="66" spans="1:7" ht="15" x14ac:dyDescent="0.25">
      <c r="A66" s="271" t="s">
        <v>114</v>
      </c>
      <c r="B66">
        <v>8.8000000000000007</v>
      </c>
      <c r="C66">
        <v>6.7</v>
      </c>
      <c r="D66">
        <v>36.5</v>
      </c>
      <c r="E66">
        <v>31.5</v>
      </c>
      <c r="F66">
        <v>2</v>
      </c>
      <c r="G66">
        <v>0</v>
      </c>
    </row>
    <row r="67" spans="1:7" ht="15" x14ac:dyDescent="0.25">
      <c r="A67" s="271" t="s">
        <v>115</v>
      </c>
      <c r="B67">
        <v>642.6</v>
      </c>
      <c r="C67">
        <v>713.4</v>
      </c>
      <c r="D67">
        <v>2766.9</v>
      </c>
      <c r="E67">
        <v>2653.8</v>
      </c>
      <c r="F67">
        <v>164.6</v>
      </c>
      <c r="G67">
        <v>0</v>
      </c>
    </row>
    <row r="68" spans="1:7" ht="15" x14ac:dyDescent="0.25">
      <c r="A68" s="271" t="s">
        <v>117</v>
      </c>
      <c r="B68">
        <v>51</v>
      </c>
      <c r="C68">
        <v>0</v>
      </c>
      <c r="D68">
        <v>86.8</v>
      </c>
      <c r="E68">
        <v>12.5</v>
      </c>
      <c r="F68">
        <v>2.1</v>
      </c>
      <c r="G68">
        <v>0</v>
      </c>
    </row>
    <row r="69" spans="1:7" ht="15" x14ac:dyDescent="0.25">
      <c r="A69" s="271" t="s">
        <v>118</v>
      </c>
      <c r="B69">
        <v>20.5</v>
      </c>
      <c r="C69">
        <v>25.8</v>
      </c>
      <c r="D69">
        <v>97.6</v>
      </c>
      <c r="E69">
        <v>103.7</v>
      </c>
      <c r="F69">
        <v>0</v>
      </c>
      <c r="G69">
        <v>0</v>
      </c>
    </row>
    <row r="70" spans="1:7" ht="15" x14ac:dyDescent="0.25">
      <c r="A70" s="271" t="s">
        <v>119</v>
      </c>
      <c r="B70">
        <v>116.5</v>
      </c>
      <c r="C70">
        <v>32.700000000000003</v>
      </c>
      <c r="D70">
        <v>183.5</v>
      </c>
      <c r="E70">
        <v>130.30000000000001</v>
      </c>
      <c r="F70">
        <v>20.5</v>
      </c>
      <c r="G70">
        <v>0</v>
      </c>
    </row>
    <row r="71" spans="1:7" ht="15" x14ac:dyDescent="0.25">
      <c r="A71" s="271" t="s">
        <v>120</v>
      </c>
      <c r="B71">
        <v>115</v>
      </c>
      <c r="C71">
        <v>31.2</v>
      </c>
      <c r="D71">
        <v>172.3</v>
      </c>
      <c r="E71">
        <v>165</v>
      </c>
      <c r="F71">
        <v>47</v>
      </c>
      <c r="G71">
        <v>0</v>
      </c>
    </row>
    <row r="72" spans="1:7" ht="15" x14ac:dyDescent="0.25">
      <c r="A72" s="271" t="s">
        <v>121</v>
      </c>
      <c r="B72">
        <v>20.399999999999999</v>
      </c>
      <c r="C72">
        <v>6.7</v>
      </c>
      <c r="D72">
        <v>87.2</v>
      </c>
      <c r="E72">
        <v>51.7</v>
      </c>
      <c r="F72">
        <v>5.8</v>
      </c>
      <c r="G72">
        <v>0</v>
      </c>
    </row>
    <row r="73" spans="1:7" ht="15" x14ac:dyDescent="0.25">
      <c r="A73" s="271" t="s">
        <v>122</v>
      </c>
      <c r="B73">
        <v>0</v>
      </c>
      <c r="C73">
        <v>25</v>
      </c>
      <c r="D73">
        <v>261.10000000000002</v>
      </c>
      <c r="E73">
        <v>167.6</v>
      </c>
      <c r="F73">
        <v>0</v>
      </c>
      <c r="G73">
        <v>0</v>
      </c>
    </row>
    <row r="74" spans="1:7" ht="15" x14ac:dyDescent="0.25">
      <c r="A74" s="271" t="s">
        <v>65</v>
      </c>
      <c r="B74" t="s">
        <v>66</v>
      </c>
      <c r="C74" t="s">
        <v>67</v>
      </c>
      <c r="D74" t="s">
        <v>66</v>
      </c>
      <c r="E74" t="s">
        <v>66</v>
      </c>
      <c r="F74" t="s">
        <v>66</v>
      </c>
      <c r="G74" t="s">
        <v>68</v>
      </c>
    </row>
    <row r="75" spans="1:7" ht="15" x14ac:dyDescent="0.25">
      <c r="A75" s="271" t="s">
        <v>123</v>
      </c>
      <c r="B75">
        <v>3643.3</v>
      </c>
      <c r="C75">
        <v>4910.8999999999996</v>
      </c>
      <c r="D75">
        <v>14780.7</v>
      </c>
      <c r="E75">
        <v>18758.8</v>
      </c>
      <c r="F75">
        <v>916.5</v>
      </c>
      <c r="G75">
        <v>0</v>
      </c>
    </row>
    <row r="76" spans="1:7" ht="15" x14ac:dyDescent="0.25">
      <c r="A76" s="271" t="s">
        <v>124</v>
      </c>
      <c r="B76">
        <v>311.2</v>
      </c>
      <c r="C76">
        <v>840.6</v>
      </c>
      <c r="D76">
        <v>0</v>
      </c>
      <c r="E76">
        <v>0</v>
      </c>
      <c r="F76">
        <v>89.5</v>
      </c>
      <c r="G76">
        <v>0</v>
      </c>
    </row>
    <row r="77" spans="1:7" ht="15" x14ac:dyDescent="0.25">
      <c r="A77" s="271" t="s">
        <v>65</v>
      </c>
      <c r="B77" t="s">
        <v>66</v>
      </c>
      <c r="C77" t="s">
        <v>67</v>
      </c>
      <c r="D77" t="s">
        <v>66</v>
      </c>
      <c r="E77" t="s">
        <v>66</v>
      </c>
      <c r="F77" t="s">
        <v>66</v>
      </c>
      <c r="G77" t="s">
        <v>68</v>
      </c>
    </row>
    <row r="78" spans="1:7" ht="15" x14ac:dyDescent="0.25">
      <c r="A78" s="271" t="s">
        <v>125</v>
      </c>
      <c r="B78">
        <v>3954.5</v>
      </c>
      <c r="C78">
        <v>5751.6</v>
      </c>
      <c r="D78">
        <v>14780.7</v>
      </c>
      <c r="E78">
        <v>18758.8</v>
      </c>
      <c r="F78">
        <v>1006</v>
      </c>
      <c r="G78">
        <v>0</v>
      </c>
    </row>
    <row r="79" spans="1:7" ht="15" x14ac:dyDescent="0.25">
      <c r="A79" s="271" t="s">
        <v>126</v>
      </c>
      <c r="B79" t="s">
        <v>45</v>
      </c>
      <c r="C79" t="s">
        <v>45</v>
      </c>
      <c r="D79">
        <v>0</v>
      </c>
      <c r="E79">
        <v>0</v>
      </c>
      <c r="F79" t="s">
        <v>45</v>
      </c>
      <c r="G79" t="s">
        <v>45</v>
      </c>
    </row>
    <row r="80" spans="1:7" ht="15" x14ac:dyDescent="0.25">
      <c r="A80" s="271" t="s">
        <v>127</v>
      </c>
      <c r="B80">
        <v>0</v>
      </c>
      <c r="C80">
        <v>10</v>
      </c>
      <c r="D80" t="s">
        <v>45</v>
      </c>
      <c r="E80" t="s">
        <v>45</v>
      </c>
      <c r="F80">
        <v>0</v>
      </c>
      <c r="G80">
        <v>0</v>
      </c>
    </row>
    <row r="81" spans="1:7" ht="15" x14ac:dyDescent="0.25">
      <c r="A81" s="271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</sheetData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DEEB2-BCDF-4F00-8553-A0C6C5D349B4}">
  <dimension ref="A1:G80"/>
  <sheetViews>
    <sheetView topLeftCell="A22" workbookViewId="0">
      <selection activeCell="B7" sqref="B7"/>
    </sheetView>
  </sheetViews>
  <sheetFormatPr defaultRowHeight="13.2" x14ac:dyDescent="0.25"/>
  <cols>
    <col min="1" max="1" width="30.33203125" customWidth="1"/>
    <col min="3" max="3" width="14.88671875" customWidth="1"/>
    <col min="4" max="4" width="12.33203125" customWidth="1"/>
    <col min="5" max="5" width="15.8867187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421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0</v>
      </c>
      <c r="C12">
        <v>69</v>
      </c>
      <c r="D12">
        <v>237.6</v>
      </c>
      <c r="E12">
        <v>600.9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71</v>
      </c>
      <c r="B15">
        <v>0</v>
      </c>
      <c r="C15">
        <v>69</v>
      </c>
      <c r="D15">
        <v>208.8</v>
      </c>
      <c r="E15">
        <v>501.4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69</v>
      </c>
    </row>
    <row r="19" spans="1:7" ht="15" x14ac:dyDescent="0.25">
      <c r="A19" s="271" t="s">
        <v>74</v>
      </c>
      <c r="B19">
        <v>357.6</v>
      </c>
      <c r="C19">
        <v>373.6</v>
      </c>
      <c r="D19">
        <v>1885.4</v>
      </c>
      <c r="E19">
        <v>1962.2</v>
      </c>
      <c r="F19">
        <v>46</v>
      </c>
      <c r="G19">
        <v>0</v>
      </c>
    </row>
    <row r="20" spans="1:7" ht="15" x14ac:dyDescent="0.25">
      <c r="A20" s="271" t="s">
        <v>69</v>
      </c>
    </row>
    <row r="21" spans="1:7" ht="15" x14ac:dyDescent="0.25">
      <c r="A21" s="271" t="s">
        <v>75</v>
      </c>
      <c r="B21">
        <v>104.3</v>
      </c>
      <c r="C21">
        <v>142.5</v>
      </c>
      <c r="D21">
        <v>719</v>
      </c>
      <c r="E21">
        <v>908.8</v>
      </c>
      <c r="F21">
        <v>0</v>
      </c>
      <c r="G21">
        <v>0</v>
      </c>
    </row>
    <row r="22" spans="1:7" ht="15" x14ac:dyDescent="0.25">
      <c r="A22" s="271" t="s">
        <v>69</v>
      </c>
    </row>
    <row r="23" spans="1:7" ht="15" x14ac:dyDescent="0.25">
      <c r="A23" s="271" t="s">
        <v>76</v>
      </c>
      <c r="B23">
        <v>0</v>
      </c>
      <c r="C23">
        <v>902.2</v>
      </c>
      <c r="D23">
        <v>847.9</v>
      </c>
      <c r="E23">
        <v>2016.1</v>
      </c>
      <c r="F23">
        <v>0</v>
      </c>
      <c r="G23">
        <v>0</v>
      </c>
    </row>
    <row r="24" spans="1:7" ht="15" x14ac:dyDescent="0.25">
      <c r="A24" s="271" t="s">
        <v>69</v>
      </c>
    </row>
    <row r="25" spans="1:7" ht="15" x14ac:dyDescent="0.25">
      <c r="A25" s="271" t="s">
        <v>77</v>
      </c>
      <c r="B25">
        <v>995</v>
      </c>
      <c r="C25">
        <v>1840.3</v>
      </c>
      <c r="D25">
        <v>3849.8</v>
      </c>
      <c r="E25">
        <v>5976.6</v>
      </c>
      <c r="F25">
        <v>178.5</v>
      </c>
      <c r="G25">
        <v>0</v>
      </c>
    </row>
    <row r="26" spans="1:7" ht="15" x14ac:dyDescent="0.25">
      <c r="A26" s="271" t="s">
        <v>167</v>
      </c>
      <c r="B26">
        <v>0</v>
      </c>
      <c r="C26">
        <v>110</v>
      </c>
      <c r="D26">
        <v>0</v>
      </c>
      <c r="E26">
        <v>50.8</v>
      </c>
      <c r="F26">
        <v>0</v>
      </c>
      <c r="G26">
        <v>0</v>
      </c>
    </row>
    <row r="27" spans="1:7" ht="15" x14ac:dyDescent="0.25">
      <c r="A27" s="271" t="s">
        <v>78</v>
      </c>
      <c r="B27">
        <v>0</v>
      </c>
      <c r="C27">
        <v>27.1</v>
      </c>
      <c r="D27">
        <v>0</v>
      </c>
      <c r="E27">
        <v>43</v>
      </c>
      <c r="F27">
        <v>0</v>
      </c>
      <c r="G27">
        <v>0</v>
      </c>
    </row>
    <row r="28" spans="1:7" ht="15" x14ac:dyDescent="0.25">
      <c r="A28" s="271" t="s">
        <v>79</v>
      </c>
      <c r="B28">
        <v>0.7</v>
      </c>
      <c r="C28">
        <v>0.5</v>
      </c>
      <c r="D28">
        <v>2</v>
      </c>
      <c r="E28">
        <v>1.3</v>
      </c>
      <c r="F28">
        <v>0</v>
      </c>
      <c r="G28">
        <v>0</v>
      </c>
    </row>
    <row r="29" spans="1:7" ht="15" x14ac:dyDescent="0.25">
      <c r="A29" s="271" t="s">
        <v>80</v>
      </c>
      <c r="B29">
        <v>0</v>
      </c>
      <c r="C29">
        <v>115.8</v>
      </c>
      <c r="D29">
        <v>67</v>
      </c>
      <c r="E29">
        <v>877.7</v>
      </c>
      <c r="F29">
        <v>0</v>
      </c>
      <c r="G29">
        <v>0</v>
      </c>
    </row>
    <row r="30" spans="1:7" ht="15" x14ac:dyDescent="0.25">
      <c r="A30" s="271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271" t="s">
        <v>81</v>
      </c>
      <c r="B31">
        <v>207.5</v>
      </c>
      <c r="C31">
        <v>524.29999999999995</v>
      </c>
      <c r="D31">
        <v>988</v>
      </c>
      <c r="E31">
        <v>1080.3</v>
      </c>
      <c r="F31">
        <v>0</v>
      </c>
      <c r="G31">
        <v>0</v>
      </c>
    </row>
    <row r="32" spans="1:7" ht="15" x14ac:dyDescent="0.25">
      <c r="A32" s="271" t="s">
        <v>82</v>
      </c>
      <c r="B32">
        <v>2</v>
      </c>
      <c r="C32">
        <v>18</v>
      </c>
      <c r="D32">
        <v>101.3</v>
      </c>
      <c r="E32">
        <v>249.9</v>
      </c>
      <c r="F32">
        <v>0</v>
      </c>
      <c r="G32">
        <v>0</v>
      </c>
    </row>
    <row r="33" spans="1:7" ht="15" x14ac:dyDescent="0.25">
      <c r="A33" s="271" t="s">
        <v>83</v>
      </c>
      <c r="B33">
        <v>644</v>
      </c>
      <c r="C33">
        <v>671.5</v>
      </c>
      <c r="D33">
        <v>2075.1</v>
      </c>
      <c r="E33">
        <v>2285.4</v>
      </c>
      <c r="F33">
        <v>124</v>
      </c>
      <c r="G33">
        <v>0</v>
      </c>
    </row>
    <row r="34" spans="1:7" ht="15" x14ac:dyDescent="0.25">
      <c r="A34" s="271" t="s">
        <v>84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271" t="s">
        <v>85</v>
      </c>
      <c r="B35">
        <v>0</v>
      </c>
      <c r="C35">
        <v>0</v>
      </c>
      <c r="D35">
        <v>43.1</v>
      </c>
      <c r="E35">
        <v>62.1</v>
      </c>
      <c r="F35">
        <v>0</v>
      </c>
      <c r="G35">
        <v>0</v>
      </c>
    </row>
    <row r="36" spans="1:7" ht="15" x14ac:dyDescent="0.25">
      <c r="A36" s="271" t="s">
        <v>86</v>
      </c>
      <c r="B36">
        <v>134.9</v>
      </c>
      <c r="C36">
        <v>250.7</v>
      </c>
      <c r="D36">
        <v>402</v>
      </c>
      <c r="E36">
        <v>505</v>
      </c>
      <c r="F36">
        <v>54.5</v>
      </c>
      <c r="G36">
        <v>0</v>
      </c>
    </row>
    <row r="37" spans="1:7" ht="15" x14ac:dyDescent="0.25">
      <c r="A37" s="271" t="s">
        <v>87</v>
      </c>
      <c r="B37">
        <v>0</v>
      </c>
      <c r="C37">
        <v>0</v>
      </c>
      <c r="D37">
        <v>44</v>
      </c>
      <c r="E37">
        <v>3.4</v>
      </c>
      <c r="F37">
        <v>0</v>
      </c>
      <c r="G37">
        <v>0</v>
      </c>
    </row>
    <row r="38" spans="1:7" ht="15" x14ac:dyDescent="0.25">
      <c r="A38" s="271" t="s">
        <v>88</v>
      </c>
      <c r="B38">
        <v>5.9</v>
      </c>
      <c r="C38">
        <v>122.4</v>
      </c>
      <c r="D38">
        <v>127.4</v>
      </c>
      <c r="E38">
        <v>404.5</v>
      </c>
      <c r="F38">
        <v>0</v>
      </c>
      <c r="G38">
        <v>0</v>
      </c>
    </row>
    <row r="39" spans="1:7" ht="15" x14ac:dyDescent="0.25">
      <c r="A39" s="271" t="s">
        <v>89</v>
      </c>
      <c r="B39">
        <v>0</v>
      </c>
      <c r="C39">
        <v>0</v>
      </c>
      <c r="D39">
        <v>0</v>
      </c>
      <c r="E39">
        <v>294.8</v>
      </c>
      <c r="F39">
        <v>0</v>
      </c>
      <c r="G39">
        <v>0</v>
      </c>
    </row>
    <row r="40" spans="1:7" ht="15" x14ac:dyDescent="0.25">
      <c r="A40" s="271" t="s">
        <v>69</v>
      </c>
    </row>
    <row r="41" spans="1:7" ht="15" x14ac:dyDescent="0.25">
      <c r="A41" s="271" t="s">
        <v>90</v>
      </c>
      <c r="B41">
        <v>680</v>
      </c>
      <c r="C41">
        <v>381</v>
      </c>
      <c r="D41">
        <v>1376.5</v>
      </c>
      <c r="E41">
        <v>1067</v>
      </c>
      <c r="F41">
        <v>60</v>
      </c>
      <c r="G41">
        <v>0</v>
      </c>
    </row>
    <row r="42" spans="1:7" ht="15" x14ac:dyDescent="0.25">
      <c r="A42" s="271" t="s">
        <v>91</v>
      </c>
      <c r="B42">
        <v>0</v>
      </c>
      <c r="C42">
        <v>40</v>
      </c>
      <c r="D42">
        <v>33.9</v>
      </c>
      <c r="E42">
        <v>8.6</v>
      </c>
      <c r="F42">
        <v>0</v>
      </c>
      <c r="G42">
        <v>0</v>
      </c>
    </row>
    <row r="43" spans="1:7" ht="15" x14ac:dyDescent="0.25">
      <c r="A43" s="271" t="s">
        <v>406</v>
      </c>
      <c r="B43">
        <v>0</v>
      </c>
      <c r="C43">
        <v>0</v>
      </c>
      <c r="D43">
        <v>0</v>
      </c>
      <c r="E43">
        <v>7.7</v>
      </c>
      <c r="F43">
        <v>0</v>
      </c>
      <c r="G43">
        <v>0</v>
      </c>
    </row>
    <row r="44" spans="1:7" ht="15" x14ac:dyDescent="0.25">
      <c r="A44" s="271" t="s">
        <v>93</v>
      </c>
      <c r="B44">
        <v>0</v>
      </c>
      <c r="C44">
        <v>0</v>
      </c>
      <c r="D44">
        <v>0</v>
      </c>
      <c r="E44" t="s">
        <v>94</v>
      </c>
      <c r="F44">
        <v>0</v>
      </c>
      <c r="G44">
        <v>0</v>
      </c>
    </row>
    <row r="45" spans="1:7" ht="15" x14ac:dyDescent="0.25">
      <c r="A45" s="271" t="s">
        <v>95</v>
      </c>
      <c r="B45">
        <v>0</v>
      </c>
      <c r="C45">
        <v>0</v>
      </c>
      <c r="D45">
        <v>13.2</v>
      </c>
      <c r="E45">
        <v>0</v>
      </c>
      <c r="F45">
        <v>0</v>
      </c>
      <c r="G45">
        <v>0</v>
      </c>
    </row>
    <row r="46" spans="1:7" ht="15" x14ac:dyDescent="0.25">
      <c r="A46" s="271" t="s">
        <v>96</v>
      </c>
      <c r="B46">
        <v>680</v>
      </c>
      <c r="C46">
        <v>341</v>
      </c>
      <c r="D46">
        <v>1318.9</v>
      </c>
      <c r="E46">
        <v>1007.4</v>
      </c>
      <c r="F46">
        <v>60</v>
      </c>
      <c r="G46">
        <v>0</v>
      </c>
    </row>
    <row r="47" spans="1:7" ht="15" x14ac:dyDescent="0.25">
      <c r="A47" s="271" t="s">
        <v>97</v>
      </c>
      <c r="B47">
        <v>0</v>
      </c>
      <c r="C47">
        <v>0</v>
      </c>
      <c r="D47">
        <v>10.5</v>
      </c>
      <c r="E47">
        <v>23.9</v>
      </c>
      <c r="F47">
        <v>0</v>
      </c>
      <c r="G47">
        <v>0</v>
      </c>
    </row>
    <row r="48" spans="1:7" ht="15" x14ac:dyDescent="0.25">
      <c r="A48" s="271" t="s">
        <v>176</v>
      </c>
      <c r="B48">
        <v>0</v>
      </c>
      <c r="C48">
        <v>0</v>
      </c>
      <c r="D48">
        <v>0</v>
      </c>
      <c r="E48">
        <v>19.399999999999999</v>
      </c>
      <c r="F48">
        <v>0</v>
      </c>
      <c r="G48">
        <v>0</v>
      </c>
    </row>
    <row r="49" spans="1:7" ht="15" x14ac:dyDescent="0.25">
      <c r="A49" s="271" t="s">
        <v>69</v>
      </c>
    </row>
    <row r="50" spans="1:7" ht="15" x14ac:dyDescent="0.25">
      <c r="A50" s="271" t="s">
        <v>98</v>
      </c>
      <c r="B50">
        <v>1518.5</v>
      </c>
      <c r="C50">
        <v>1259</v>
      </c>
      <c r="D50">
        <v>5615.2</v>
      </c>
      <c r="E50">
        <v>5564.9</v>
      </c>
      <c r="F50">
        <v>306.39999999999998</v>
      </c>
      <c r="G50">
        <v>0</v>
      </c>
    </row>
    <row r="51" spans="1:7" ht="15" x14ac:dyDescent="0.25">
      <c r="A51" s="271" t="s">
        <v>99</v>
      </c>
      <c r="B51">
        <v>6</v>
      </c>
      <c r="C51">
        <v>2.9</v>
      </c>
      <c r="D51">
        <v>10.5</v>
      </c>
      <c r="E51">
        <v>13.6</v>
      </c>
      <c r="F51">
        <v>3.2</v>
      </c>
      <c r="G51">
        <v>0</v>
      </c>
    </row>
    <row r="52" spans="1:7" ht="15" x14ac:dyDescent="0.25">
      <c r="A52" s="271" t="s">
        <v>100</v>
      </c>
      <c r="B52">
        <v>0</v>
      </c>
      <c r="C52">
        <v>5</v>
      </c>
      <c r="D52">
        <v>13.4</v>
      </c>
      <c r="E52">
        <v>9.1999999999999993</v>
      </c>
      <c r="F52">
        <v>5</v>
      </c>
      <c r="G52">
        <v>0</v>
      </c>
    </row>
    <row r="53" spans="1:7" ht="15" x14ac:dyDescent="0.25">
      <c r="A53" s="271" t="s">
        <v>101</v>
      </c>
      <c r="B53">
        <v>0.5</v>
      </c>
      <c r="C53">
        <v>0</v>
      </c>
      <c r="D53">
        <v>95.2</v>
      </c>
      <c r="E53">
        <v>545.70000000000005</v>
      </c>
      <c r="F53">
        <v>0</v>
      </c>
      <c r="G53">
        <v>0</v>
      </c>
    </row>
    <row r="54" spans="1:7" ht="15" x14ac:dyDescent="0.25">
      <c r="A54" s="271" t="s">
        <v>102</v>
      </c>
      <c r="B54">
        <v>8</v>
      </c>
      <c r="C54">
        <v>16</v>
      </c>
      <c r="D54">
        <v>66.400000000000006</v>
      </c>
      <c r="E54">
        <v>51.4</v>
      </c>
      <c r="F54">
        <v>0</v>
      </c>
      <c r="G54">
        <v>0</v>
      </c>
    </row>
    <row r="55" spans="1:7" ht="15" x14ac:dyDescent="0.25">
      <c r="A55" s="271" t="s">
        <v>103</v>
      </c>
      <c r="B55">
        <v>16.5</v>
      </c>
      <c r="C55">
        <v>64.7</v>
      </c>
      <c r="D55">
        <v>46.4</v>
      </c>
      <c r="E55">
        <v>15.9</v>
      </c>
      <c r="F55">
        <v>0</v>
      </c>
      <c r="G55">
        <v>0</v>
      </c>
    </row>
    <row r="56" spans="1:7" ht="15" x14ac:dyDescent="0.25">
      <c r="A56" s="271" t="s">
        <v>104</v>
      </c>
      <c r="B56">
        <v>0</v>
      </c>
      <c r="C56">
        <v>24</v>
      </c>
      <c r="D56">
        <v>43</v>
      </c>
      <c r="E56">
        <v>339.6</v>
      </c>
      <c r="F56">
        <v>0</v>
      </c>
      <c r="G56">
        <v>0</v>
      </c>
    </row>
    <row r="57" spans="1:7" ht="15" x14ac:dyDescent="0.25">
      <c r="A57" s="271" t="s">
        <v>105</v>
      </c>
      <c r="B57">
        <v>140.19999999999999</v>
      </c>
      <c r="C57">
        <v>59.8</v>
      </c>
      <c r="D57">
        <v>501.1</v>
      </c>
      <c r="E57">
        <v>289.60000000000002</v>
      </c>
      <c r="F57">
        <v>26</v>
      </c>
      <c r="G57">
        <v>0</v>
      </c>
    </row>
    <row r="58" spans="1:7" ht="15" x14ac:dyDescent="0.25">
      <c r="A58" s="271" t="s">
        <v>106</v>
      </c>
      <c r="B58">
        <v>57.5</v>
      </c>
      <c r="C58">
        <v>78.599999999999994</v>
      </c>
      <c r="D58">
        <v>185.3</v>
      </c>
      <c r="E58">
        <v>104.8</v>
      </c>
      <c r="F58">
        <v>0</v>
      </c>
      <c r="G58">
        <v>0</v>
      </c>
    </row>
    <row r="59" spans="1:7" ht="15" x14ac:dyDescent="0.25">
      <c r="A59" s="271" t="s">
        <v>107</v>
      </c>
      <c r="B59">
        <v>5</v>
      </c>
      <c r="C59">
        <v>30</v>
      </c>
      <c r="D59">
        <v>150.9</v>
      </c>
      <c r="E59">
        <v>242.6</v>
      </c>
      <c r="F59">
        <v>0</v>
      </c>
      <c r="G59">
        <v>0</v>
      </c>
    </row>
    <row r="60" spans="1:7" ht="15" x14ac:dyDescent="0.25">
      <c r="A60" s="271" t="s">
        <v>109</v>
      </c>
      <c r="B60">
        <v>135.19999999999999</v>
      </c>
      <c r="C60">
        <v>60.3</v>
      </c>
      <c r="D60">
        <v>395.8</v>
      </c>
      <c r="E60">
        <v>325.7</v>
      </c>
      <c r="F60">
        <v>14.4</v>
      </c>
      <c r="G60">
        <v>0</v>
      </c>
    </row>
    <row r="61" spans="1:7" ht="15" x14ac:dyDescent="0.25">
      <c r="A61" s="271" t="s">
        <v>110</v>
      </c>
      <c r="B61">
        <v>0</v>
      </c>
      <c r="C61">
        <v>0</v>
      </c>
      <c r="D61">
        <v>25.8</v>
      </c>
      <c r="E61">
        <v>8.3000000000000007</v>
      </c>
      <c r="F61">
        <v>0</v>
      </c>
      <c r="G61">
        <v>0</v>
      </c>
    </row>
    <row r="62" spans="1:7" ht="15" x14ac:dyDescent="0.25">
      <c r="A62" s="271" t="s">
        <v>111</v>
      </c>
      <c r="B62">
        <v>0</v>
      </c>
      <c r="C62">
        <v>0</v>
      </c>
      <c r="D62">
        <v>148.69999999999999</v>
      </c>
      <c r="E62">
        <v>42.6</v>
      </c>
      <c r="F62">
        <v>0</v>
      </c>
      <c r="G62">
        <v>0</v>
      </c>
    </row>
    <row r="63" spans="1:7" ht="15" x14ac:dyDescent="0.25">
      <c r="A63" s="271" t="s">
        <v>112</v>
      </c>
      <c r="B63">
        <v>81.7</v>
      </c>
      <c r="C63">
        <v>64</v>
      </c>
      <c r="D63">
        <v>217.7</v>
      </c>
      <c r="E63">
        <v>207.3</v>
      </c>
      <c r="F63">
        <v>38</v>
      </c>
      <c r="G63">
        <v>0</v>
      </c>
    </row>
    <row r="64" spans="1:7" ht="15" x14ac:dyDescent="0.25">
      <c r="A64" s="271" t="s">
        <v>113</v>
      </c>
      <c r="B64">
        <v>44</v>
      </c>
      <c r="C64">
        <v>21</v>
      </c>
      <c r="D64">
        <v>122.4</v>
      </c>
      <c r="E64">
        <v>138.30000000000001</v>
      </c>
      <c r="F64">
        <v>0</v>
      </c>
      <c r="G64">
        <v>0</v>
      </c>
    </row>
    <row r="65" spans="1:7" ht="15" x14ac:dyDescent="0.25">
      <c r="A65" s="271" t="s">
        <v>114</v>
      </c>
      <c r="B65">
        <v>8.8000000000000007</v>
      </c>
      <c r="C65">
        <v>6.7</v>
      </c>
      <c r="D65">
        <v>36.5</v>
      </c>
      <c r="E65">
        <v>31.5</v>
      </c>
      <c r="F65">
        <v>2</v>
      </c>
      <c r="G65">
        <v>0</v>
      </c>
    </row>
    <row r="66" spans="1:7" ht="15" x14ac:dyDescent="0.25">
      <c r="A66" s="271" t="s">
        <v>115</v>
      </c>
      <c r="B66">
        <v>680.9</v>
      </c>
      <c r="C66">
        <v>701</v>
      </c>
      <c r="D66">
        <v>2686</v>
      </c>
      <c r="E66">
        <v>2573.1999999999998</v>
      </c>
      <c r="F66">
        <v>142.6</v>
      </c>
      <c r="G66">
        <v>0</v>
      </c>
    </row>
    <row r="67" spans="1:7" ht="15" x14ac:dyDescent="0.25">
      <c r="A67" s="271" t="s">
        <v>117</v>
      </c>
      <c r="B67">
        <v>51</v>
      </c>
      <c r="C67">
        <v>0</v>
      </c>
      <c r="D67">
        <v>86.8</v>
      </c>
      <c r="E67">
        <v>12.5</v>
      </c>
      <c r="F67">
        <v>2.1</v>
      </c>
      <c r="G67">
        <v>0</v>
      </c>
    </row>
    <row r="68" spans="1:7" ht="15" x14ac:dyDescent="0.25">
      <c r="A68" s="271" t="s">
        <v>118</v>
      </c>
      <c r="B68">
        <v>20.5</v>
      </c>
      <c r="C68">
        <v>25.8</v>
      </c>
      <c r="D68">
        <v>97.6</v>
      </c>
      <c r="E68">
        <v>103.7</v>
      </c>
      <c r="F68">
        <v>0</v>
      </c>
      <c r="G68">
        <v>0</v>
      </c>
    </row>
    <row r="69" spans="1:7" ht="15" x14ac:dyDescent="0.25">
      <c r="A69" s="271" t="s">
        <v>119</v>
      </c>
      <c r="B69">
        <v>116.5</v>
      </c>
      <c r="C69">
        <v>32.700000000000003</v>
      </c>
      <c r="D69">
        <v>183.5</v>
      </c>
      <c r="E69">
        <v>130.30000000000001</v>
      </c>
      <c r="F69">
        <v>20.5</v>
      </c>
      <c r="G69">
        <v>0</v>
      </c>
    </row>
    <row r="70" spans="1:7" ht="15" x14ac:dyDescent="0.25">
      <c r="A70" s="271" t="s">
        <v>120</v>
      </c>
      <c r="B70">
        <v>115</v>
      </c>
      <c r="C70">
        <v>34.9</v>
      </c>
      <c r="D70">
        <v>172.3</v>
      </c>
      <c r="E70">
        <v>159.9</v>
      </c>
      <c r="F70">
        <v>47</v>
      </c>
      <c r="G70">
        <v>0</v>
      </c>
    </row>
    <row r="71" spans="1:7" ht="15" x14ac:dyDescent="0.25">
      <c r="A71" s="271" t="s">
        <v>121</v>
      </c>
      <c r="B71">
        <v>31.4</v>
      </c>
      <c r="C71">
        <v>6.7</v>
      </c>
      <c r="D71">
        <v>76.599999999999994</v>
      </c>
      <c r="E71">
        <v>51.7</v>
      </c>
      <c r="F71">
        <v>5.8</v>
      </c>
      <c r="G71">
        <v>0</v>
      </c>
    </row>
    <row r="72" spans="1:7" ht="15" x14ac:dyDescent="0.25">
      <c r="A72" s="271" t="s">
        <v>122</v>
      </c>
      <c r="B72">
        <v>0</v>
      </c>
      <c r="C72">
        <v>25</v>
      </c>
      <c r="D72">
        <v>253.5</v>
      </c>
      <c r="E72">
        <v>167.6</v>
      </c>
      <c r="F72">
        <v>0</v>
      </c>
      <c r="G72">
        <v>0</v>
      </c>
    </row>
    <row r="73" spans="1:7" ht="15" x14ac:dyDescent="0.25">
      <c r="A73" s="271" t="s">
        <v>65</v>
      </c>
      <c r="B73" t="s">
        <v>66</v>
      </c>
      <c r="C73" t="s">
        <v>67</v>
      </c>
      <c r="D73" t="s">
        <v>66</v>
      </c>
      <c r="E73" t="s">
        <v>66</v>
      </c>
      <c r="F73" t="s">
        <v>66</v>
      </c>
      <c r="G73" t="s">
        <v>68</v>
      </c>
    </row>
    <row r="74" spans="1:7" ht="15" x14ac:dyDescent="0.25">
      <c r="A74" s="271" t="s">
        <v>123</v>
      </c>
      <c r="B74">
        <v>3655.4</v>
      </c>
      <c r="C74">
        <v>4967.3999999999996</v>
      </c>
      <c r="D74">
        <v>14531.2</v>
      </c>
      <c r="E74">
        <v>18096.5</v>
      </c>
      <c r="F74">
        <v>590.9</v>
      </c>
      <c r="G74">
        <v>0</v>
      </c>
    </row>
    <row r="75" spans="1:7" ht="15" x14ac:dyDescent="0.25">
      <c r="A75" s="271" t="s">
        <v>124</v>
      </c>
      <c r="B75">
        <v>402.7</v>
      </c>
      <c r="C75">
        <v>1056.4000000000001</v>
      </c>
      <c r="D75">
        <v>0</v>
      </c>
      <c r="E75">
        <v>0</v>
      </c>
      <c r="F75">
        <v>89.5</v>
      </c>
      <c r="G75">
        <v>0</v>
      </c>
    </row>
    <row r="76" spans="1:7" ht="15" x14ac:dyDescent="0.25">
      <c r="A76" s="271" t="s">
        <v>65</v>
      </c>
      <c r="B76" t="s">
        <v>66</v>
      </c>
      <c r="C76" t="s">
        <v>67</v>
      </c>
      <c r="D76" t="s">
        <v>66</v>
      </c>
      <c r="E76" t="s">
        <v>66</v>
      </c>
      <c r="F76" t="s">
        <v>66</v>
      </c>
      <c r="G76" t="s">
        <v>68</v>
      </c>
    </row>
    <row r="77" spans="1:7" ht="15" x14ac:dyDescent="0.25">
      <c r="A77" s="271" t="s">
        <v>125</v>
      </c>
      <c r="B77">
        <v>4058</v>
      </c>
      <c r="C77">
        <v>6023.8</v>
      </c>
      <c r="D77">
        <v>14531.2</v>
      </c>
      <c r="E77">
        <v>18096.5</v>
      </c>
      <c r="F77">
        <v>680.4</v>
      </c>
      <c r="G77">
        <v>0</v>
      </c>
    </row>
    <row r="78" spans="1:7" ht="15" x14ac:dyDescent="0.25">
      <c r="A78" s="271" t="s">
        <v>126</v>
      </c>
      <c r="B78" t="s">
        <v>45</v>
      </c>
      <c r="C78" t="s">
        <v>45</v>
      </c>
      <c r="D78">
        <v>0</v>
      </c>
      <c r="E78">
        <v>0</v>
      </c>
      <c r="F78" t="s">
        <v>45</v>
      </c>
      <c r="G78" t="s">
        <v>45</v>
      </c>
    </row>
    <row r="79" spans="1:7" ht="15" x14ac:dyDescent="0.25">
      <c r="A79" s="271" t="s">
        <v>127</v>
      </c>
      <c r="B79">
        <v>0</v>
      </c>
      <c r="C79">
        <v>10</v>
      </c>
      <c r="D79" t="s">
        <v>45</v>
      </c>
      <c r="E79" t="s">
        <v>45</v>
      </c>
      <c r="F79">
        <v>0</v>
      </c>
      <c r="G79">
        <v>0</v>
      </c>
    </row>
    <row r="80" spans="1:7" ht="15" x14ac:dyDescent="0.35">
      <c r="A80" s="28" t="s">
        <v>65</v>
      </c>
      <c r="B80" t="s">
        <v>66</v>
      </c>
      <c r="C80" t="s">
        <v>67</v>
      </c>
      <c r="D80" t="s">
        <v>66</v>
      </c>
      <c r="E80" t="s">
        <v>66</v>
      </c>
      <c r="F80" t="s">
        <v>66</v>
      </c>
      <c r="G80" t="s">
        <v>68</v>
      </c>
    </row>
  </sheetData>
  <pageMargins left="0.7" right="0.7" top="0.75" bottom="0.75" header="0.3" footer="0.3"/>
  <pageSetup orientation="portrait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3E17A-5ADA-4286-8AE4-43BC226E33A9}">
  <dimension ref="A1:G80"/>
  <sheetViews>
    <sheetView topLeftCell="A49" workbookViewId="0">
      <selection activeCell="B7" sqref="B7"/>
    </sheetView>
  </sheetViews>
  <sheetFormatPr defaultRowHeight="13.2" x14ac:dyDescent="0.25"/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422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0</v>
      </c>
      <c r="C12">
        <v>69</v>
      </c>
      <c r="D12">
        <v>237.6</v>
      </c>
      <c r="E12">
        <v>600.9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71</v>
      </c>
      <c r="B15">
        <v>0</v>
      </c>
      <c r="C15">
        <v>69</v>
      </c>
      <c r="D15">
        <v>208.8</v>
      </c>
      <c r="E15">
        <v>501.4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69</v>
      </c>
    </row>
    <row r="19" spans="1:7" ht="15" x14ac:dyDescent="0.25">
      <c r="A19" s="271" t="s">
        <v>74</v>
      </c>
      <c r="B19">
        <v>398</v>
      </c>
      <c r="C19">
        <v>388.6</v>
      </c>
      <c r="D19">
        <v>1818.8</v>
      </c>
      <c r="E19">
        <v>1891.1</v>
      </c>
      <c r="F19">
        <v>46</v>
      </c>
      <c r="G19">
        <v>0</v>
      </c>
    </row>
    <row r="20" spans="1:7" ht="15" x14ac:dyDescent="0.25">
      <c r="A20" s="271" t="s">
        <v>69</v>
      </c>
    </row>
    <row r="21" spans="1:7" ht="15" x14ac:dyDescent="0.25">
      <c r="A21" s="271" t="s">
        <v>75</v>
      </c>
      <c r="B21">
        <v>104.4</v>
      </c>
      <c r="C21">
        <v>185.5</v>
      </c>
      <c r="D21">
        <v>719</v>
      </c>
      <c r="E21">
        <v>847.1</v>
      </c>
      <c r="F21">
        <v>0</v>
      </c>
      <c r="G21">
        <v>0</v>
      </c>
    </row>
    <row r="22" spans="1:7" ht="15" x14ac:dyDescent="0.25">
      <c r="A22" s="271" t="s">
        <v>69</v>
      </c>
    </row>
    <row r="23" spans="1:7" ht="15" x14ac:dyDescent="0.25">
      <c r="A23" s="271" t="s">
        <v>76</v>
      </c>
      <c r="B23">
        <v>0</v>
      </c>
      <c r="C23">
        <v>1030.2</v>
      </c>
      <c r="D23">
        <v>847.9</v>
      </c>
      <c r="E23">
        <v>1885.5</v>
      </c>
      <c r="F23">
        <v>0</v>
      </c>
      <c r="G23">
        <v>0</v>
      </c>
    </row>
    <row r="24" spans="1:7" ht="15" x14ac:dyDescent="0.25">
      <c r="A24" s="271" t="s">
        <v>69</v>
      </c>
    </row>
    <row r="25" spans="1:7" ht="15" x14ac:dyDescent="0.25">
      <c r="A25" s="271" t="s">
        <v>77</v>
      </c>
      <c r="B25">
        <v>1007.8</v>
      </c>
      <c r="C25">
        <v>1848.1</v>
      </c>
      <c r="D25">
        <v>3703.6</v>
      </c>
      <c r="E25">
        <v>5829.6</v>
      </c>
      <c r="F25">
        <v>128.5</v>
      </c>
      <c r="G25">
        <v>0</v>
      </c>
    </row>
    <row r="26" spans="1:7" ht="15" x14ac:dyDescent="0.25">
      <c r="A26" s="271" t="s">
        <v>167</v>
      </c>
      <c r="B26">
        <v>0</v>
      </c>
      <c r="C26">
        <v>110</v>
      </c>
      <c r="D26">
        <v>0</v>
      </c>
      <c r="E26">
        <v>50.8</v>
      </c>
      <c r="F26">
        <v>0</v>
      </c>
      <c r="G26">
        <v>0</v>
      </c>
    </row>
    <row r="27" spans="1:7" ht="15" x14ac:dyDescent="0.25">
      <c r="A27" s="271" t="s">
        <v>78</v>
      </c>
      <c r="B27">
        <v>0</v>
      </c>
      <c r="C27">
        <v>27.1</v>
      </c>
      <c r="D27">
        <v>0</v>
      </c>
      <c r="E27">
        <v>43</v>
      </c>
      <c r="F27">
        <v>0</v>
      </c>
      <c r="G27">
        <v>0</v>
      </c>
    </row>
    <row r="28" spans="1:7" ht="15" x14ac:dyDescent="0.25">
      <c r="A28" s="271" t="s">
        <v>79</v>
      </c>
      <c r="B28">
        <v>0.9</v>
      </c>
      <c r="C28">
        <v>0.5</v>
      </c>
      <c r="D28">
        <v>1.8</v>
      </c>
      <c r="E28">
        <v>1.3</v>
      </c>
      <c r="F28">
        <v>0</v>
      </c>
      <c r="G28">
        <v>0</v>
      </c>
    </row>
    <row r="29" spans="1:7" ht="15" x14ac:dyDescent="0.25">
      <c r="A29" s="271" t="s">
        <v>80</v>
      </c>
      <c r="B29">
        <v>0</v>
      </c>
      <c r="C29">
        <v>115.8</v>
      </c>
      <c r="D29">
        <v>67</v>
      </c>
      <c r="E29">
        <v>877.7</v>
      </c>
      <c r="F29">
        <v>0</v>
      </c>
      <c r="G29">
        <v>0</v>
      </c>
    </row>
    <row r="30" spans="1:7" ht="15" x14ac:dyDescent="0.25">
      <c r="A30" s="271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271" t="s">
        <v>81</v>
      </c>
      <c r="B31">
        <v>230.8</v>
      </c>
      <c r="C31">
        <v>599.6</v>
      </c>
      <c r="D31">
        <v>965.7</v>
      </c>
      <c r="E31">
        <v>997.7</v>
      </c>
      <c r="F31">
        <v>0</v>
      </c>
      <c r="G31">
        <v>0</v>
      </c>
    </row>
    <row r="32" spans="1:7" ht="15" x14ac:dyDescent="0.25">
      <c r="A32" s="271" t="s">
        <v>82</v>
      </c>
      <c r="B32">
        <v>2</v>
      </c>
      <c r="C32">
        <v>6.1</v>
      </c>
      <c r="D32">
        <v>101.3</v>
      </c>
      <c r="E32">
        <v>249.9</v>
      </c>
      <c r="F32">
        <v>0</v>
      </c>
      <c r="G32">
        <v>0</v>
      </c>
    </row>
    <row r="33" spans="1:7" ht="15" x14ac:dyDescent="0.25">
      <c r="A33" s="271" t="s">
        <v>83</v>
      </c>
      <c r="B33">
        <v>576</v>
      </c>
      <c r="C33">
        <v>711.5</v>
      </c>
      <c r="D33">
        <v>2010</v>
      </c>
      <c r="E33">
        <v>2222.6</v>
      </c>
      <c r="F33">
        <v>74</v>
      </c>
      <c r="G33">
        <v>0</v>
      </c>
    </row>
    <row r="34" spans="1:7" ht="15" x14ac:dyDescent="0.25">
      <c r="A34" s="271" t="s">
        <v>84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271" t="s">
        <v>85</v>
      </c>
      <c r="B35">
        <v>0</v>
      </c>
      <c r="C35">
        <v>0</v>
      </c>
      <c r="D35">
        <v>43.1</v>
      </c>
      <c r="E35">
        <v>62.1</v>
      </c>
      <c r="F35">
        <v>0</v>
      </c>
      <c r="G35">
        <v>0</v>
      </c>
    </row>
    <row r="36" spans="1:7" ht="15" x14ac:dyDescent="0.25">
      <c r="A36" s="271" t="s">
        <v>86</v>
      </c>
      <c r="B36">
        <v>192.1</v>
      </c>
      <c r="C36">
        <v>199.1</v>
      </c>
      <c r="D36">
        <v>343.5</v>
      </c>
      <c r="E36">
        <v>503.3</v>
      </c>
      <c r="F36">
        <v>54.5</v>
      </c>
      <c r="G36">
        <v>0</v>
      </c>
    </row>
    <row r="37" spans="1:7" ht="15" x14ac:dyDescent="0.25">
      <c r="A37" s="271" t="s">
        <v>87</v>
      </c>
      <c r="B37">
        <v>0</v>
      </c>
      <c r="C37">
        <v>0</v>
      </c>
      <c r="D37">
        <v>44</v>
      </c>
      <c r="E37">
        <v>3.4</v>
      </c>
      <c r="F37">
        <v>0</v>
      </c>
      <c r="G37">
        <v>0</v>
      </c>
    </row>
    <row r="38" spans="1:7" ht="15" x14ac:dyDescent="0.25">
      <c r="A38" s="271" t="s">
        <v>88</v>
      </c>
      <c r="B38">
        <v>6</v>
      </c>
      <c r="C38">
        <v>78.400000000000006</v>
      </c>
      <c r="D38">
        <v>127.3</v>
      </c>
      <c r="E38">
        <v>404.5</v>
      </c>
      <c r="F38">
        <v>0</v>
      </c>
      <c r="G38">
        <v>0</v>
      </c>
    </row>
    <row r="39" spans="1:7" ht="15" x14ac:dyDescent="0.25">
      <c r="A39" s="271" t="s">
        <v>89</v>
      </c>
      <c r="B39">
        <v>0</v>
      </c>
      <c r="C39">
        <v>0</v>
      </c>
      <c r="D39">
        <v>0</v>
      </c>
      <c r="E39">
        <v>294.8</v>
      </c>
      <c r="F39">
        <v>0</v>
      </c>
      <c r="G39">
        <v>0</v>
      </c>
    </row>
    <row r="40" spans="1:7" ht="15" x14ac:dyDescent="0.25">
      <c r="A40" s="271" t="s">
        <v>69</v>
      </c>
    </row>
    <row r="41" spans="1:7" ht="15" x14ac:dyDescent="0.25">
      <c r="A41" s="271" t="s">
        <v>90</v>
      </c>
      <c r="B41">
        <v>680</v>
      </c>
      <c r="C41">
        <v>381</v>
      </c>
      <c r="D41">
        <v>1376.5</v>
      </c>
      <c r="E41">
        <v>1056.0999999999999</v>
      </c>
      <c r="F41">
        <v>60</v>
      </c>
      <c r="G41">
        <v>0</v>
      </c>
    </row>
    <row r="42" spans="1:7" ht="15" x14ac:dyDescent="0.25">
      <c r="A42" s="271" t="s">
        <v>91</v>
      </c>
      <c r="B42">
        <v>0</v>
      </c>
      <c r="C42">
        <v>40</v>
      </c>
      <c r="D42">
        <v>33.9</v>
      </c>
      <c r="E42">
        <v>8.6</v>
      </c>
      <c r="F42">
        <v>0</v>
      </c>
      <c r="G42">
        <v>0</v>
      </c>
    </row>
    <row r="43" spans="1:7" ht="15" x14ac:dyDescent="0.25">
      <c r="A43" s="271" t="s">
        <v>406</v>
      </c>
      <c r="B43">
        <v>0</v>
      </c>
      <c r="C43">
        <v>0</v>
      </c>
      <c r="D43">
        <v>0</v>
      </c>
      <c r="E43">
        <v>7.7</v>
      </c>
      <c r="F43">
        <v>0</v>
      </c>
      <c r="G43">
        <v>0</v>
      </c>
    </row>
    <row r="44" spans="1:7" ht="15" x14ac:dyDescent="0.25">
      <c r="A44" s="271" t="s">
        <v>93</v>
      </c>
      <c r="B44">
        <v>0</v>
      </c>
      <c r="C44">
        <v>0</v>
      </c>
      <c r="D44">
        <v>0</v>
      </c>
      <c r="E44" t="s">
        <v>94</v>
      </c>
      <c r="F44">
        <v>0</v>
      </c>
      <c r="G44">
        <v>0</v>
      </c>
    </row>
    <row r="45" spans="1:7" ht="15" x14ac:dyDescent="0.25">
      <c r="A45" s="271" t="s">
        <v>95</v>
      </c>
      <c r="B45">
        <v>0</v>
      </c>
      <c r="C45">
        <v>0</v>
      </c>
      <c r="D45">
        <v>13.2</v>
      </c>
      <c r="E45">
        <v>0</v>
      </c>
      <c r="F45">
        <v>0</v>
      </c>
      <c r="G45">
        <v>0</v>
      </c>
    </row>
    <row r="46" spans="1:7" ht="15" x14ac:dyDescent="0.25">
      <c r="A46" s="271" t="s">
        <v>96</v>
      </c>
      <c r="B46">
        <v>680</v>
      </c>
      <c r="C46">
        <v>341</v>
      </c>
      <c r="D46">
        <v>1318.9</v>
      </c>
      <c r="E46">
        <v>1007.4</v>
      </c>
      <c r="F46">
        <v>60</v>
      </c>
      <c r="G46">
        <v>0</v>
      </c>
    </row>
    <row r="47" spans="1:7" ht="15" x14ac:dyDescent="0.25">
      <c r="A47" s="271" t="s">
        <v>97</v>
      </c>
      <c r="B47">
        <v>0</v>
      </c>
      <c r="C47">
        <v>0</v>
      </c>
      <c r="D47">
        <v>10.5</v>
      </c>
      <c r="E47">
        <v>13</v>
      </c>
      <c r="F47">
        <v>0</v>
      </c>
      <c r="G47">
        <v>0</v>
      </c>
    </row>
    <row r="48" spans="1:7" ht="15" x14ac:dyDescent="0.25">
      <c r="A48" s="271" t="s">
        <v>176</v>
      </c>
      <c r="B48">
        <v>0</v>
      </c>
      <c r="C48">
        <v>0</v>
      </c>
      <c r="D48">
        <v>0</v>
      </c>
      <c r="E48">
        <v>19.399999999999999</v>
      </c>
      <c r="F48">
        <v>0</v>
      </c>
      <c r="G48">
        <v>0</v>
      </c>
    </row>
    <row r="49" spans="1:7" ht="15" x14ac:dyDescent="0.25">
      <c r="A49" s="271" t="s">
        <v>69</v>
      </c>
    </row>
    <row r="50" spans="1:7" ht="15" x14ac:dyDescent="0.25">
      <c r="A50" s="271" t="s">
        <v>98</v>
      </c>
      <c r="B50">
        <v>1542.4</v>
      </c>
      <c r="C50">
        <v>1153.3</v>
      </c>
      <c r="D50">
        <v>5443.5</v>
      </c>
      <c r="E50">
        <v>5517.5</v>
      </c>
      <c r="F50">
        <v>293.39999999999998</v>
      </c>
      <c r="G50">
        <v>0</v>
      </c>
    </row>
    <row r="51" spans="1:7" ht="15" x14ac:dyDescent="0.25">
      <c r="A51" s="271" t="s">
        <v>99</v>
      </c>
      <c r="B51">
        <v>8.8000000000000007</v>
      </c>
      <c r="C51">
        <v>2.9</v>
      </c>
      <c r="D51">
        <v>7.3</v>
      </c>
      <c r="E51">
        <v>13.6</v>
      </c>
      <c r="F51">
        <v>3.2</v>
      </c>
      <c r="G51">
        <v>0</v>
      </c>
    </row>
    <row r="52" spans="1:7" ht="15" x14ac:dyDescent="0.25">
      <c r="A52" s="271" t="s">
        <v>100</v>
      </c>
      <c r="B52">
        <v>0</v>
      </c>
      <c r="C52">
        <v>5</v>
      </c>
      <c r="D52">
        <v>13.4</v>
      </c>
      <c r="E52">
        <v>9.1999999999999993</v>
      </c>
      <c r="F52">
        <v>5</v>
      </c>
      <c r="G52">
        <v>0</v>
      </c>
    </row>
    <row r="53" spans="1:7" ht="15" x14ac:dyDescent="0.25">
      <c r="A53" s="271" t="s">
        <v>101</v>
      </c>
      <c r="B53">
        <v>0.5</v>
      </c>
      <c r="C53">
        <v>0</v>
      </c>
      <c r="D53">
        <v>95.2</v>
      </c>
      <c r="E53">
        <v>545.70000000000005</v>
      </c>
      <c r="F53">
        <v>0</v>
      </c>
      <c r="G53">
        <v>0</v>
      </c>
    </row>
    <row r="54" spans="1:7" ht="15" x14ac:dyDescent="0.25">
      <c r="A54" s="271" t="s">
        <v>102</v>
      </c>
      <c r="B54">
        <v>8</v>
      </c>
      <c r="C54">
        <v>16</v>
      </c>
      <c r="D54">
        <v>66.400000000000006</v>
      </c>
      <c r="E54">
        <v>51.4</v>
      </c>
      <c r="F54">
        <v>0</v>
      </c>
      <c r="G54">
        <v>0</v>
      </c>
    </row>
    <row r="55" spans="1:7" ht="15" x14ac:dyDescent="0.25">
      <c r="A55" s="271" t="s">
        <v>103</v>
      </c>
      <c r="B55">
        <v>15.5</v>
      </c>
      <c r="C55">
        <v>65.900000000000006</v>
      </c>
      <c r="D55">
        <v>45.9</v>
      </c>
      <c r="E55">
        <v>15.8</v>
      </c>
      <c r="F55">
        <v>0</v>
      </c>
      <c r="G55">
        <v>0</v>
      </c>
    </row>
    <row r="56" spans="1:7" ht="15" x14ac:dyDescent="0.25">
      <c r="A56" s="271" t="s">
        <v>104</v>
      </c>
      <c r="B56">
        <v>0</v>
      </c>
      <c r="C56">
        <v>24</v>
      </c>
      <c r="D56">
        <v>43</v>
      </c>
      <c r="E56">
        <v>339.6</v>
      </c>
      <c r="F56">
        <v>0</v>
      </c>
      <c r="G56">
        <v>0</v>
      </c>
    </row>
    <row r="57" spans="1:7" ht="15" x14ac:dyDescent="0.25">
      <c r="A57" s="271" t="s">
        <v>105</v>
      </c>
      <c r="B57">
        <v>130.30000000000001</v>
      </c>
      <c r="C57">
        <v>59.8</v>
      </c>
      <c r="D57">
        <v>493.5</v>
      </c>
      <c r="E57">
        <v>289.60000000000002</v>
      </c>
      <c r="F57">
        <v>26</v>
      </c>
      <c r="G57">
        <v>0</v>
      </c>
    </row>
    <row r="58" spans="1:7" ht="15" x14ac:dyDescent="0.25">
      <c r="A58" s="271" t="s">
        <v>106</v>
      </c>
      <c r="B58">
        <v>50.9</v>
      </c>
      <c r="C58">
        <v>71.599999999999994</v>
      </c>
      <c r="D58">
        <v>178.8</v>
      </c>
      <c r="E58">
        <v>104.8</v>
      </c>
      <c r="F58">
        <v>0</v>
      </c>
      <c r="G58">
        <v>0</v>
      </c>
    </row>
    <row r="59" spans="1:7" ht="15" x14ac:dyDescent="0.25">
      <c r="A59" s="271" t="s">
        <v>107</v>
      </c>
      <c r="B59">
        <v>5</v>
      </c>
      <c r="C59">
        <v>30</v>
      </c>
      <c r="D59">
        <v>150.9</v>
      </c>
      <c r="E59">
        <v>212.1</v>
      </c>
      <c r="F59">
        <v>0</v>
      </c>
      <c r="G59">
        <v>0</v>
      </c>
    </row>
    <row r="60" spans="1:7" ht="15" x14ac:dyDescent="0.25">
      <c r="A60" s="271" t="s">
        <v>109</v>
      </c>
      <c r="B60">
        <v>182.7</v>
      </c>
      <c r="C60">
        <v>60.3</v>
      </c>
      <c r="D60">
        <v>343.8</v>
      </c>
      <c r="E60">
        <v>325.7</v>
      </c>
      <c r="F60">
        <v>14.4</v>
      </c>
      <c r="G60">
        <v>0</v>
      </c>
    </row>
    <row r="61" spans="1:7" ht="15" x14ac:dyDescent="0.25">
      <c r="A61" s="271" t="s">
        <v>110</v>
      </c>
      <c r="B61">
        <v>0</v>
      </c>
      <c r="C61">
        <v>0</v>
      </c>
      <c r="D61">
        <v>25.8</v>
      </c>
      <c r="E61">
        <v>8.3000000000000007</v>
      </c>
      <c r="F61">
        <v>0</v>
      </c>
      <c r="G61">
        <v>0</v>
      </c>
    </row>
    <row r="62" spans="1:7" ht="15" x14ac:dyDescent="0.25">
      <c r="A62" s="271" t="s">
        <v>111</v>
      </c>
      <c r="B62">
        <v>0</v>
      </c>
      <c r="C62">
        <v>0</v>
      </c>
      <c r="D62">
        <v>148.69999999999999</v>
      </c>
      <c r="E62">
        <v>42.6</v>
      </c>
      <c r="F62">
        <v>0</v>
      </c>
      <c r="G62">
        <v>0</v>
      </c>
    </row>
    <row r="63" spans="1:7" ht="15" x14ac:dyDescent="0.25">
      <c r="A63" s="271" t="s">
        <v>112</v>
      </c>
      <c r="B63">
        <v>81.400000000000006</v>
      </c>
      <c r="C63">
        <v>62.9</v>
      </c>
      <c r="D63">
        <v>217.7</v>
      </c>
      <c r="E63">
        <v>207.3</v>
      </c>
      <c r="F63">
        <v>38</v>
      </c>
      <c r="G63">
        <v>0</v>
      </c>
    </row>
    <row r="64" spans="1:7" ht="15" x14ac:dyDescent="0.25">
      <c r="A64" s="271" t="s">
        <v>113</v>
      </c>
      <c r="B64">
        <v>44</v>
      </c>
      <c r="C64">
        <v>21</v>
      </c>
      <c r="D64">
        <v>122.4</v>
      </c>
      <c r="E64">
        <v>138.30000000000001</v>
      </c>
      <c r="F64">
        <v>0</v>
      </c>
      <c r="G64">
        <v>0</v>
      </c>
    </row>
    <row r="65" spans="1:7" ht="15" x14ac:dyDescent="0.25">
      <c r="A65" s="271" t="s">
        <v>114</v>
      </c>
      <c r="B65">
        <v>10.8</v>
      </c>
      <c r="C65">
        <v>6.7</v>
      </c>
      <c r="D65">
        <v>34.299999999999997</v>
      </c>
      <c r="E65">
        <v>31.5</v>
      </c>
      <c r="F65">
        <v>2</v>
      </c>
      <c r="G65">
        <v>0</v>
      </c>
    </row>
    <row r="66" spans="1:7" ht="15" x14ac:dyDescent="0.25">
      <c r="A66" s="271" t="s">
        <v>115</v>
      </c>
      <c r="B66">
        <v>657.3</v>
      </c>
      <c r="C66">
        <v>606.29999999999995</v>
      </c>
      <c r="D66">
        <v>2597.8000000000002</v>
      </c>
      <c r="E66">
        <v>2556.4</v>
      </c>
      <c r="F66">
        <v>129.6</v>
      </c>
      <c r="G66">
        <v>0</v>
      </c>
    </row>
    <row r="67" spans="1:7" ht="15" x14ac:dyDescent="0.25">
      <c r="A67" s="271" t="s">
        <v>117</v>
      </c>
      <c r="B67">
        <v>51</v>
      </c>
      <c r="C67">
        <v>0</v>
      </c>
      <c r="D67">
        <v>86.8</v>
      </c>
      <c r="E67">
        <v>12.5</v>
      </c>
      <c r="F67">
        <v>2.1</v>
      </c>
      <c r="G67">
        <v>0</v>
      </c>
    </row>
    <row r="68" spans="1:7" ht="15" x14ac:dyDescent="0.25">
      <c r="A68" s="271" t="s">
        <v>118</v>
      </c>
      <c r="B68">
        <v>20.5</v>
      </c>
      <c r="C68">
        <v>25.8</v>
      </c>
      <c r="D68">
        <v>97.6</v>
      </c>
      <c r="E68">
        <v>103.7</v>
      </c>
      <c r="F68">
        <v>0</v>
      </c>
      <c r="G68">
        <v>0</v>
      </c>
    </row>
    <row r="69" spans="1:7" ht="15" x14ac:dyDescent="0.25">
      <c r="A69" s="271" t="s">
        <v>119</v>
      </c>
      <c r="B69">
        <v>116.5</v>
      </c>
      <c r="C69">
        <v>32.700000000000003</v>
      </c>
      <c r="D69">
        <v>183.5</v>
      </c>
      <c r="E69">
        <v>130.30000000000001</v>
      </c>
      <c r="F69">
        <v>20.5</v>
      </c>
      <c r="G69">
        <v>0</v>
      </c>
    </row>
    <row r="70" spans="1:7" ht="15" x14ac:dyDescent="0.25">
      <c r="A70" s="271" t="s">
        <v>120</v>
      </c>
      <c r="B70">
        <v>127.8</v>
      </c>
      <c r="C70">
        <v>30.9</v>
      </c>
      <c r="D70">
        <v>160.9</v>
      </c>
      <c r="E70">
        <v>159.9</v>
      </c>
      <c r="F70">
        <v>47</v>
      </c>
      <c r="G70">
        <v>0</v>
      </c>
    </row>
    <row r="71" spans="1:7" ht="15" x14ac:dyDescent="0.25">
      <c r="A71" s="271" t="s">
        <v>121</v>
      </c>
      <c r="B71">
        <v>31.4</v>
      </c>
      <c r="C71">
        <v>6.7</v>
      </c>
      <c r="D71">
        <v>76.599999999999994</v>
      </c>
      <c r="E71">
        <v>51.7</v>
      </c>
      <c r="F71">
        <v>5.8</v>
      </c>
      <c r="G71">
        <v>0</v>
      </c>
    </row>
    <row r="72" spans="1:7" ht="15" x14ac:dyDescent="0.25">
      <c r="A72" s="271" t="s">
        <v>122</v>
      </c>
      <c r="B72">
        <v>0</v>
      </c>
      <c r="C72">
        <v>25</v>
      </c>
      <c r="D72">
        <v>253.5</v>
      </c>
      <c r="E72">
        <v>167.6</v>
      </c>
      <c r="F72">
        <v>0</v>
      </c>
      <c r="G72">
        <v>0</v>
      </c>
    </row>
    <row r="73" spans="1:7" ht="15" x14ac:dyDescent="0.25">
      <c r="A73" s="271" t="s">
        <v>65</v>
      </c>
      <c r="B73" t="s">
        <v>66</v>
      </c>
      <c r="C73" t="s">
        <v>67</v>
      </c>
      <c r="D73" t="s">
        <v>66</v>
      </c>
      <c r="E73" t="s">
        <v>66</v>
      </c>
      <c r="F73" t="s">
        <v>66</v>
      </c>
      <c r="G73" t="s">
        <v>68</v>
      </c>
    </row>
    <row r="74" spans="1:7" ht="15" x14ac:dyDescent="0.25">
      <c r="A74" s="271" t="s">
        <v>123</v>
      </c>
      <c r="B74">
        <v>3732.6</v>
      </c>
      <c r="C74">
        <v>5055.6000000000004</v>
      </c>
      <c r="D74">
        <v>14146.7</v>
      </c>
      <c r="E74">
        <v>17627.7</v>
      </c>
      <c r="F74">
        <v>527.9</v>
      </c>
      <c r="G74">
        <v>0</v>
      </c>
    </row>
    <row r="75" spans="1:7" ht="15" x14ac:dyDescent="0.25">
      <c r="A75" s="271" t="s">
        <v>124</v>
      </c>
      <c r="B75">
        <v>402.7</v>
      </c>
      <c r="C75">
        <v>1107.4000000000001</v>
      </c>
      <c r="D75">
        <v>0</v>
      </c>
      <c r="E75">
        <v>0</v>
      </c>
      <c r="F75">
        <v>89.5</v>
      </c>
      <c r="G75">
        <v>0</v>
      </c>
    </row>
    <row r="76" spans="1:7" ht="15" x14ac:dyDescent="0.25">
      <c r="A76" s="271" t="s">
        <v>65</v>
      </c>
      <c r="B76" t="s">
        <v>66</v>
      </c>
      <c r="C76" t="s">
        <v>67</v>
      </c>
      <c r="D76" t="s">
        <v>66</v>
      </c>
      <c r="E76" t="s">
        <v>66</v>
      </c>
      <c r="F76" t="s">
        <v>66</v>
      </c>
      <c r="G76" t="s">
        <v>68</v>
      </c>
    </row>
    <row r="77" spans="1:7" ht="15" x14ac:dyDescent="0.25">
      <c r="A77" s="271" t="s">
        <v>125</v>
      </c>
      <c r="B77">
        <v>4135.3</v>
      </c>
      <c r="C77">
        <v>6163</v>
      </c>
      <c r="D77">
        <v>14146.7</v>
      </c>
      <c r="E77">
        <v>17627.7</v>
      </c>
      <c r="F77">
        <v>617.4</v>
      </c>
      <c r="G77">
        <v>0</v>
      </c>
    </row>
    <row r="78" spans="1:7" ht="15" x14ac:dyDescent="0.25">
      <c r="A78" s="271" t="s">
        <v>126</v>
      </c>
      <c r="B78" t="s">
        <v>45</v>
      </c>
      <c r="C78" t="s">
        <v>45</v>
      </c>
      <c r="D78">
        <v>0</v>
      </c>
      <c r="E78">
        <v>0</v>
      </c>
      <c r="F78" t="s">
        <v>45</v>
      </c>
      <c r="G78" t="s">
        <v>45</v>
      </c>
    </row>
    <row r="79" spans="1:7" ht="15" x14ac:dyDescent="0.25">
      <c r="A79" s="271" t="s">
        <v>127</v>
      </c>
      <c r="B79">
        <v>0</v>
      </c>
      <c r="C79">
        <v>10</v>
      </c>
      <c r="D79" t="s">
        <v>45</v>
      </c>
      <c r="E79" t="s">
        <v>45</v>
      </c>
      <c r="F79">
        <v>0</v>
      </c>
      <c r="G79">
        <v>0</v>
      </c>
    </row>
    <row r="80" spans="1:7" ht="15" x14ac:dyDescent="0.25">
      <c r="A80" s="271" t="s">
        <v>65</v>
      </c>
      <c r="B80" t="s">
        <v>66</v>
      </c>
      <c r="C80" t="s">
        <v>67</v>
      </c>
      <c r="D80" t="s">
        <v>66</v>
      </c>
      <c r="E80" t="s">
        <v>66</v>
      </c>
      <c r="F80" t="s">
        <v>66</v>
      </c>
      <c r="G80" t="s">
        <v>68</v>
      </c>
    </row>
  </sheetData>
  <pageMargins left="0.7" right="0.7" top="0.75" bottom="0.75" header="0.3" footer="0.3"/>
  <pageSetup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091100-8D7B-4492-B654-A67CDD939113}">
  <dimension ref="A1:G80"/>
  <sheetViews>
    <sheetView topLeftCell="A25" workbookViewId="0">
      <selection activeCell="E89" sqref="E89"/>
    </sheetView>
  </sheetViews>
  <sheetFormatPr defaultRowHeight="13.2" x14ac:dyDescent="0.25"/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423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A7" s="271" t="s">
        <v>129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0</v>
      </c>
      <c r="C12">
        <v>69</v>
      </c>
      <c r="D12">
        <v>218.8</v>
      </c>
      <c r="E12">
        <v>600.9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71</v>
      </c>
      <c r="B15">
        <v>0</v>
      </c>
      <c r="C15">
        <v>69</v>
      </c>
      <c r="D15">
        <v>190.1</v>
      </c>
      <c r="E15">
        <v>501.4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69</v>
      </c>
    </row>
    <row r="19" spans="1:7" ht="15" x14ac:dyDescent="0.25">
      <c r="A19" s="271" t="s">
        <v>74</v>
      </c>
      <c r="B19">
        <v>365.2</v>
      </c>
      <c r="C19">
        <v>369.1</v>
      </c>
      <c r="D19">
        <v>1784.8</v>
      </c>
      <c r="E19">
        <v>1880</v>
      </c>
      <c r="F19">
        <v>46</v>
      </c>
      <c r="G19">
        <v>0</v>
      </c>
    </row>
    <row r="20" spans="1:7" ht="15" x14ac:dyDescent="0.25">
      <c r="A20" s="271" t="s">
        <v>69</v>
      </c>
    </row>
    <row r="21" spans="1:7" ht="15" x14ac:dyDescent="0.25">
      <c r="A21" s="271" t="s">
        <v>75</v>
      </c>
      <c r="B21">
        <v>86.5</v>
      </c>
      <c r="C21">
        <v>210.6</v>
      </c>
      <c r="D21">
        <v>680.5</v>
      </c>
      <c r="E21">
        <v>820.7</v>
      </c>
      <c r="F21">
        <v>0</v>
      </c>
      <c r="G21">
        <v>0</v>
      </c>
    </row>
    <row r="22" spans="1:7" ht="15" x14ac:dyDescent="0.25">
      <c r="A22" s="271" t="s">
        <v>69</v>
      </c>
    </row>
    <row r="23" spans="1:7" ht="15" x14ac:dyDescent="0.25">
      <c r="A23" s="271" t="s">
        <v>76</v>
      </c>
      <c r="B23">
        <v>0</v>
      </c>
      <c r="C23">
        <v>964.8</v>
      </c>
      <c r="D23">
        <v>847.9</v>
      </c>
      <c r="E23">
        <v>1885</v>
      </c>
      <c r="F23">
        <v>0</v>
      </c>
      <c r="G23">
        <v>0</v>
      </c>
    </row>
    <row r="24" spans="1:7" ht="15" x14ac:dyDescent="0.25">
      <c r="A24" s="271" t="s">
        <v>69</v>
      </c>
    </row>
    <row r="25" spans="1:7" ht="15" x14ac:dyDescent="0.25">
      <c r="A25" s="271" t="s">
        <v>77</v>
      </c>
      <c r="B25">
        <v>1039.5999999999999</v>
      </c>
      <c r="C25">
        <v>1962.3</v>
      </c>
      <c r="D25">
        <v>3635</v>
      </c>
      <c r="E25">
        <v>5696.1</v>
      </c>
      <c r="F25">
        <v>104.5</v>
      </c>
      <c r="G25">
        <v>0</v>
      </c>
    </row>
    <row r="26" spans="1:7" ht="15" x14ac:dyDescent="0.25">
      <c r="A26" s="271" t="s">
        <v>167</v>
      </c>
      <c r="B26">
        <v>0</v>
      </c>
      <c r="C26">
        <v>110</v>
      </c>
      <c r="D26">
        <v>0</v>
      </c>
      <c r="E26">
        <v>50.8</v>
      </c>
      <c r="F26">
        <v>0</v>
      </c>
      <c r="G26">
        <v>0</v>
      </c>
    </row>
    <row r="27" spans="1:7" ht="15" x14ac:dyDescent="0.25">
      <c r="A27" s="271" t="s">
        <v>78</v>
      </c>
      <c r="B27">
        <v>0</v>
      </c>
      <c r="C27">
        <v>27.1</v>
      </c>
      <c r="D27">
        <v>0</v>
      </c>
      <c r="E27">
        <v>43</v>
      </c>
      <c r="F27">
        <v>0</v>
      </c>
      <c r="G27">
        <v>0</v>
      </c>
    </row>
    <row r="28" spans="1:7" ht="15" x14ac:dyDescent="0.25">
      <c r="A28" s="271" t="s">
        <v>79</v>
      </c>
      <c r="B28">
        <v>1.1000000000000001</v>
      </c>
      <c r="C28">
        <v>0.5</v>
      </c>
      <c r="D28">
        <v>1.5</v>
      </c>
      <c r="E28">
        <v>1.3</v>
      </c>
      <c r="F28">
        <v>0</v>
      </c>
      <c r="G28">
        <v>0</v>
      </c>
    </row>
    <row r="29" spans="1:7" ht="15" x14ac:dyDescent="0.25">
      <c r="A29" s="271" t="s">
        <v>80</v>
      </c>
      <c r="B29">
        <v>0</v>
      </c>
      <c r="C29">
        <v>186</v>
      </c>
      <c r="D29">
        <v>67</v>
      </c>
      <c r="E29">
        <v>803.2</v>
      </c>
      <c r="F29">
        <v>0</v>
      </c>
      <c r="G29">
        <v>0</v>
      </c>
    </row>
    <row r="30" spans="1:7" ht="15" x14ac:dyDescent="0.25">
      <c r="A30" s="271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271" t="s">
        <v>81</v>
      </c>
      <c r="B31">
        <v>230.8</v>
      </c>
      <c r="C31">
        <v>599.6</v>
      </c>
      <c r="D31">
        <v>965.7</v>
      </c>
      <c r="E31">
        <v>997.7</v>
      </c>
      <c r="F31">
        <v>0</v>
      </c>
      <c r="G31">
        <v>0</v>
      </c>
    </row>
    <row r="32" spans="1:7" ht="15" x14ac:dyDescent="0.25">
      <c r="A32" s="271" t="s">
        <v>82</v>
      </c>
      <c r="B32">
        <v>2</v>
      </c>
      <c r="C32">
        <v>6.3</v>
      </c>
      <c r="D32">
        <v>101.3</v>
      </c>
      <c r="E32">
        <v>249.9</v>
      </c>
      <c r="F32">
        <v>0</v>
      </c>
      <c r="G32">
        <v>0</v>
      </c>
    </row>
    <row r="33" spans="1:7" ht="15" x14ac:dyDescent="0.25">
      <c r="A33" s="271" t="s">
        <v>83</v>
      </c>
      <c r="B33">
        <v>607</v>
      </c>
      <c r="C33">
        <v>698.5</v>
      </c>
      <c r="D33">
        <v>1942.3</v>
      </c>
      <c r="E33">
        <v>2222.6</v>
      </c>
      <c r="F33">
        <v>50</v>
      </c>
      <c r="G33">
        <v>0</v>
      </c>
    </row>
    <row r="34" spans="1:7" ht="15" x14ac:dyDescent="0.25">
      <c r="A34" s="271" t="s">
        <v>84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271" t="s">
        <v>85</v>
      </c>
      <c r="B35">
        <v>0</v>
      </c>
      <c r="C35">
        <v>0</v>
      </c>
      <c r="D35">
        <v>43.1</v>
      </c>
      <c r="E35">
        <v>62.1</v>
      </c>
      <c r="F35">
        <v>0</v>
      </c>
      <c r="G35">
        <v>0</v>
      </c>
    </row>
    <row r="36" spans="1:7" ht="15" x14ac:dyDescent="0.25">
      <c r="A36" s="271" t="s">
        <v>86</v>
      </c>
      <c r="B36">
        <v>192.1</v>
      </c>
      <c r="C36">
        <v>254.1</v>
      </c>
      <c r="D36">
        <v>343.5</v>
      </c>
      <c r="E36">
        <v>445.4</v>
      </c>
      <c r="F36">
        <v>54.5</v>
      </c>
      <c r="G36">
        <v>0</v>
      </c>
    </row>
    <row r="37" spans="1:7" ht="15" x14ac:dyDescent="0.25">
      <c r="A37" s="271" t="s">
        <v>87</v>
      </c>
      <c r="B37">
        <v>0</v>
      </c>
      <c r="C37">
        <v>0</v>
      </c>
      <c r="D37">
        <v>44</v>
      </c>
      <c r="E37">
        <v>3.4</v>
      </c>
      <c r="F37">
        <v>0</v>
      </c>
      <c r="G37">
        <v>0</v>
      </c>
    </row>
    <row r="38" spans="1:7" ht="15" x14ac:dyDescent="0.25">
      <c r="A38" s="271" t="s">
        <v>88</v>
      </c>
      <c r="B38">
        <v>6.6</v>
      </c>
      <c r="C38">
        <v>80.2</v>
      </c>
      <c r="D38">
        <v>126.7</v>
      </c>
      <c r="E38">
        <v>403.5</v>
      </c>
      <c r="F38">
        <v>0</v>
      </c>
      <c r="G38">
        <v>0</v>
      </c>
    </row>
    <row r="39" spans="1:7" ht="15" x14ac:dyDescent="0.25">
      <c r="A39" s="271" t="s">
        <v>89</v>
      </c>
      <c r="B39">
        <v>0</v>
      </c>
      <c r="C39">
        <v>0</v>
      </c>
      <c r="D39">
        <v>0</v>
      </c>
      <c r="E39">
        <v>294.8</v>
      </c>
      <c r="F39">
        <v>0</v>
      </c>
      <c r="G39">
        <v>0</v>
      </c>
    </row>
    <row r="40" spans="1:7" ht="15" x14ac:dyDescent="0.25">
      <c r="A40" s="271" t="s">
        <v>69</v>
      </c>
    </row>
    <row r="41" spans="1:7" ht="15" x14ac:dyDescent="0.25">
      <c r="A41" s="271" t="s">
        <v>90</v>
      </c>
      <c r="B41">
        <v>736.2</v>
      </c>
      <c r="C41">
        <v>354</v>
      </c>
      <c r="D41">
        <v>1323.9</v>
      </c>
      <c r="E41">
        <v>1027.0999999999999</v>
      </c>
      <c r="F41">
        <v>60</v>
      </c>
      <c r="G41">
        <v>0</v>
      </c>
    </row>
    <row r="42" spans="1:7" ht="15" x14ac:dyDescent="0.25">
      <c r="A42" s="271" t="s">
        <v>91</v>
      </c>
      <c r="B42">
        <v>0</v>
      </c>
      <c r="C42">
        <v>40</v>
      </c>
      <c r="D42">
        <v>33.9</v>
      </c>
      <c r="E42">
        <v>8.6</v>
      </c>
      <c r="F42">
        <v>0</v>
      </c>
      <c r="G42">
        <v>0</v>
      </c>
    </row>
    <row r="43" spans="1:7" ht="15" x14ac:dyDescent="0.25">
      <c r="A43" s="271" t="s">
        <v>406</v>
      </c>
      <c r="B43">
        <v>0</v>
      </c>
      <c r="C43">
        <v>0</v>
      </c>
      <c r="D43">
        <v>0</v>
      </c>
      <c r="E43">
        <v>7.7</v>
      </c>
      <c r="F43">
        <v>0</v>
      </c>
      <c r="G43">
        <v>0</v>
      </c>
    </row>
    <row r="44" spans="1:7" ht="15" x14ac:dyDescent="0.25">
      <c r="A44" s="271" t="s">
        <v>93</v>
      </c>
      <c r="B44">
        <v>0</v>
      </c>
      <c r="C44">
        <v>0</v>
      </c>
      <c r="D44">
        <v>0</v>
      </c>
      <c r="E44" t="s">
        <v>94</v>
      </c>
      <c r="F44">
        <v>0</v>
      </c>
      <c r="G44">
        <v>0</v>
      </c>
    </row>
    <row r="45" spans="1:7" ht="15" x14ac:dyDescent="0.25">
      <c r="A45" s="271" t="s">
        <v>95</v>
      </c>
      <c r="B45">
        <v>0</v>
      </c>
      <c r="C45">
        <v>0</v>
      </c>
      <c r="D45">
        <v>13.2</v>
      </c>
      <c r="E45">
        <v>0</v>
      </c>
      <c r="F45">
        <v>0</v>
      </c>
      <c r="G45">
        <v>0</v>
      </c>
    </row>
    <row r="46" spans="1:7" ht="15" x14ac:dyDescent="0.25">
      <c r="A46" s="271" t="s">
        <v>96</v>
      </c>
      <c r="B46">
        <v>736.2</v>
      </c>
      <c r="C46">
        <v>314</v>
      </c>
      <c r="D46">
        <v>1266.3</v>
      </c>
      <c r="E46">
        <v>978.4</v>
      </c>
      <c r="F46">
        <v>60</v>
      </c>
      <c r="G46">
        <v>0</v>
      </c>
    </row>
    <row r="47" spans="1:7" ht="15" x14ac:dyDescent="0.25">
      <c r="A47" s="271" t="s">
        <v>97</v>
      </c>
      <c r="B47">
        <v>0</v>
      </c>
      <c r="C47">
        <v>0</v>
      </c>
      <c r="D47">
        <v>10.5</v>
      </c>
      <c r="E47">
        <v>13</v>
      </c>
      <c r="F47">
        <v>0</v>
      </c>
      <c r="G47">
        <v>0</v>
      </c>
    </row>
    <row r="48" spans="1:7" ht="15" x14ac:dyDescent="0.25">
      <c r="A48" s="271" t="s">
        <v>176</v>
      </c>
      <c r="B48">
        <v>0</v>
      </c>
      <c r="C48">
        <v>0</v>
      </c>
      <c r="D48">
        <v>0</v>
      </c>
      <c r="E48">
        <v>19.399999999999999</v>
      </c>
      <c r="F48">
        <v>0</v>
      </c>
      <c r="G48">
        <v>0</v>
      </c>
    </row>
    <row r="49" spans="1:7" ht="15" x14ac:dyDescent="0.25">
      <c r="A49" s="271" t="s">
        <v>69</v>
      </c>
    </row>
    <row r="50" spans="1:7" ht="15" x14ac:dyDescent="0.25">
      <c r="A50" s="271" t="s">
        <v>98</v>
      </c>
      <c r="B50">
        <v>1534.5</v>
      </c>
      <c r="C50">
        <v>1259.3</v>
      </c>
      <c r="D50">
        <v>5291.2</v>
      </c>
      <c r="E50">
        <v>5310.4</v>
      </c>
      <c r="F50">
        <v>247.6</v>
      </c>
      <c r="G50">
        <v>0</v>
      </c>
    </row>
    <row r="51" spans="1:7" ht="15" x14ac:dyDescent="0.25">
      <c r="A51" s="271" t="s">
        <v>99</v>
      </c>
      <c r="B51">
        <v>8.8000000000000007</v>
      </c>
      <c r="C51">
        <v>2.9</v>
      </c>
      <c r="D51">
        <v>7.3</v>
      </c>
      <c r="E51">
        <v>13.6</v>
      </c>
      <c r="F51">
        <v>3.2</v>
      </c>
      <c r="G51">
        <v>0</v>
      </c>
    </row>
    <row r="52" spans="1:7" ht="15" x14ac:dyDescent="0.25">
      <c r="A52" s="271" t="s">
        <v>100</v>
      </c>
      <c r="B52">
        <v>0</v>
      </c>
      <c r="C52">
        <v>5</v>
      </c>
      <c r="D52">
        <v>13.4</v>
      </c>
      <c r="E52">
        <v>9.1999999999999993</v>
      </c>
      <c r="F52">
        <v>5</v>
      </c>
      <c r="G52">
        <v>0</v>
      </c>
    </row>
    <row r="53" spans="1:7" ht="15" x14ac:dyDescent="0.25">
      <c r="A53" s="271" t="s">
        <v>101</v>
      </c>
      <c r="B53">
        <v>0.5</v>
      </c>
      <c r="C53">
        <v>0</v>
      </c>
      <c r="D53">
        <v>95.2</v>
      </c>
      <c r="E53">
        <v>545.70000000000005</v>
      </c>
      <c r="F53">
        <v>0</v>
      </c>
      <c r="G53">
        <v>0</v>
      </c>
    </row>
    <row r="54" spans="1:7" ht="15" x14ac:dyDescent="0.25">
      <c r="A54" s="271" t="s">
        <v>102</v>
      </c>
      <c r="B54">
        <v>8</v>
      </c>
      <c r="C54">
        <v>16</v>
      </c>
      <c r="D54">
        <v>66.400000000000006</v>
      </c>
      <c r="E54">
        <v>51.4</v>
      </c>
      <c r="F54">
        <v>0</v>
      </c>
      <c r="G54">
        <v>0</v>
      </c>
    </row>
    <row r="55" spans="1:7" ht="15" x14ac:dyDescent="0.25">
      <c r="A55" s="271" t="s">
        <v>103</v>
      </c>
      <c r="B55">
        <v>15.5</v>
      </c>
      <c r="C55">
        <v>39.299999999999997</v>
      </c>
      <c r="D55">
        <v>44.8</v>
      </c>
      <c r="E55">
        <v>10.8</v>
      </c>
      <c r="F55">
        <v>0</v>
      </c>
      <c r="G55">
        <v>0</v>
      </c>
    </row>
    <row r="56" spans="1:7" ht="15" x14ac:dyDescent="0.25">
      <c r="A56" s="271" t="s">
        <v>104</v>
      </c>
      <c r="B56">
        <v>0</v>
      </c>
      <c r="C56">
        <v>32</v>
      </c>
      <c r="D56">
        <v>43</v>
      </c>
      <c r="E56">
        <v>339.6</v>
      </c>
      <c r="F56">
        <v>0</v>
      </c>
      <c r="G56">
        <v>0</v>
      </c>
    </row>
    <row r="57" spans="1:7" ht="15" x14ac:dyDescent="0.25">
      <c r="A57" s="271" t="s">
        <v>105</v>
      </c>
      <c r="B57">
        <v>130.30000000000001</v>
      </c>
      <c r="C57">
        <v>66.3</v>
      </c>
      <c r="D57">
        <v>453.4</v>
      </c>
      <c r="E57">
        <v>283.3</v>
      </c>
      <c r="F57">
        <v>26</v>
      </c>
      <c r="G57">
        <v>0</v>
      </c>
    </row>
    <row r="58" spans="1:7" ht="15" x14ac:dyDescent="0.25">
      <c r="A58" s="271" t="s">
        <v>106</v>
      </c>
      <c r="B58">
        <v>50.9</v>
      </c>
      <c r="C58">
        <v>71.599999999999994</v>
      </c>
      <c r="D58">
        <v>178.8</v>
      </c>
      <c r="E58">
        <v>104.8</v>
      </c>
      <c r="F58">
        <v>0</v>
      </c>
      <c r="G58">
        <v>0</v>
      </c>
    </row>
    <row r="59" spans="1:7" ht="15" x14ac:dyDescent="0.25">
      <c r="A59" s="271" t="s">
        <v>107</v>
      </c>
      <c r="B59">
        <v>5</v>
      </c>
      <c r="C59">
        <v>30</v>
      </c>
      <c r="D59">
        <v>150.9</v>
      </c>
      <c r="E59">
        <v>212.1</v>
      </c>
      <c r="F59">
        <v>0</v>
      </c>
      <c r="G59">
        <v>0</v>
      </c>
    </row>
    <row r="60" spans="1:7" ht="15" x14ac:dyDescent="0.25">
      <c r="A60" s="271" t="s">
        <v>109</v>
      </c>
      <c r="B60">
        <v>186.7</v>
      </c>
      <c r="C60">
        <v>60.3</v>
      </c>
      <c r="D60">
        <v>325.39999999999998</v>
      </c>
      <c r="E60">
        <v>325.7</v>
      </c>
      <c r="F60">
        <v>14.4</v>
      </c>
      <c r="G60">
        <v>0</v>
      </c>
    </row>
    <row r="61" spans="1:7" ht="15" x14ac:dyDescent="0.25">
      <c r="A61" s="271" t="s">
        <v>110</v>
      </c>
      <c r="B61">
        <v>0</v>
      </c>
      <c r="C61">
        <v>0</v>
      </c>
      <c r="D61">
        <v>25.8</v>
      </c>
      <c r="E61">
        <v>8.3000000000000007</v>
      </c>
      <c r="F61">
        <v>0</v>
      </c>
      <c r="G61">
        <v>0</v>
      </c>
    </row>
    <row r="62" spans="1:7" ht="15" x14ac:dyDescent="0.25">
      <c r="A62" s="271" t="s">
        <v>111</v>
      </c>
      <c r="B62">
        <v>0</v>
      </c>
      <c r="C62">
        <v>0</v>
      </c>
      <c r="D62">
        <v>148.69999999999999</v>
      </c>
      <c r="E62">
        <v>42.6</v>
      </c>
      <c r="F62">
        <v>0</v>
      </c>
      <c r="G62">
        <v>0</v>
      </c>
    </row>
    <row r="63" spans="1:7" ht="15" x14ac:dyDescent="0.25">
      <c r="A63" s="271" t="s">
        <v>112</v>
      </c>
      <c r="B63">
        <v>81.400000000000006</v>
      </c>
      <c r="C63">
        <v>100</v>
      </c>
      <c r="D63">
        <v>217.7</v>
      </c>
      <c r="E63">
        <v>170.5</v>
      </c>
      <c r="F63">
        <v>36</v>
      </c>
      <c r="G63">
        <v>0</v>
      </c>
    </row>
    <row r="64" spans="1:7" ht="15" x14ac:dyDescent="0.25">
      <c r="A64" s="271" t="s">
        <v>113</v>
      </c>
      <c r="B64">
        <v>44</v>
      </c>
      <c r="C64">
        <v>21</v>
      </c>
      <c r="D64">
        <v>122.4</v>
      </c>
      <c r="E64">
        <v>138.30000000000001</v>
      </c>
      <c r="F64">
        <v>0</v>
      </c>
      <c r="G64">
        <v>0</v>
      </c>
    </row>
    <row r="65" spans="1:7" ht="15" x14ac:dyDescent="0.25">
      <c r="A65" s="271" t="s">
        <v>114</v>
      </c>
      <c r="B65">
        <v>15.8</v>
      </c>
      <c r="C65">
        <v>6.7</v>
      </c>
      <c r="D65">
        <v>29.5</v>
      </c>
      <c r="E65">
        <v>31.5</v>
      </c>
      <c r="F65">
        <v>2</v>
      </c>
      <c r="G65">
        <v>0</v>
      </c>
    </row>
    <row r="66" spans="1:7" ht="15" x14ac:dyDescent="0.25">
      <c r="A66" s="271" t="s">
        <v>115</v>
      </c>
      <c r="B66">
        <v>649.9</v>
      </c>
      <c r="C66">
        <v>684.7</v>
      </c>
      <c r="D66">
        <v>2515.1</v>
      </c>
      <c r="E66">
        <v>2408.6</v>
      </c>
      <c r="F66">
        <v>91.6</v>
      </c>
      <c r="G66">
        <v>0</v>
      </c>
    </row>
    <row r="67" spans="1:7" ht="15" x14ac:dyDescent="0.25">
      <c r="A67" s="271" t="s">
        <v>117</v>
      </c>
      <c r="B67">
        <v>21</v>
      </c>
      <c r="C67">
        <v>0</v>
      </c>
      <c r="D67">
        <v>86.8</v>
      </c>
      <c r="E67">
        <v>12.5</v>
      </c>
      <c r="F67">
        <v>2.1</v>
      </c>
      <c r="G67">
        <v>0</v>
      </c>
    </row>
    <row r="68" spans="1:7" ht="15" x14ac:dyDescent="0.25">
      <c r="A68" s="271" t="s">
        <v>118</v>
      </c>
      <c r="B68">
        <v>20.5</v>
      </c>
      <c r="C68">
        <v>25.8</v>
      </c>
      <c r="D68">
        <v>97.6</v>
      </c>
      <c r="E68">
        <v>103.7</v>
      </c>
      <c r="F68">
        <v>0</v>
      </c>
      <c r="G68">
        <v>0</v>
      </c>
    </row>
    <row r="69" spans="1:7" ht="15" x14ac:dyDescent="0.25">
      <c r="A69" s="271" t="s">
        <v>119</v>
      </c>
      <c r="B69">
        <v>116.5</v>
      </c>
      <c r="C69">
        <v>35.200000000000003</v>
      </c>
      <c r="D69">
        <v>183.5</v>
      </c>
      <c r="E69">
        <v>119.1</v>
      </c>
      <c r="F69">
        <v>20.5</v>
      </c>
      <c r="G69">
        <v>0</v>
      </c>
    </row>
    <row r="70" spans="1:7" ht="15" x14ac:dyDescent="0.25">
      <c r="A70" s="271" t="s">
        <v>120</v>
      </c>
      <c r="B70">
        <v>148.30000000000001</v>
      </c>
      <c r="C70">
        <v>30.9</v>
      </c>
      <c r="D70">
        <v>155.6</v>
      </c>
      <c r="E70">
        <v>159.9</v>
      </c>
      <c r="F70">
        <v>47</v>
      </c>
      <c r="G70">
        <v>0</v>
      </c>
    </row>
    <row r="71" spans="1:7" ht="15" x14ac:dyDescent="0.25">
      <c r="A71" s="271" t="s">
        <v>121</v>
      </c>
      <c r="B71">
        <v>31.4</v>
      </c>
      <c r="C71">
        <v>6.7</v>
      </c>
      <c r="D71">
        <v>76.599999999999994</v>
      </c>
      <c r="E71">
        <v>51.7</v>
      </c>
      <c r="F71">
        <v>0</v>
      </c>
      <c r="G71">
        <v>0</v>
      </c>
    </row>
    <row r="72" spans="1:7" ht="15" x14ac:dyDescent="0.25">
      <c r="A72" s="271" t="s">
        <v>122</v>
      </c>
      <c r="B72">
        <v>0</v>
      </c>
      <c r="C72">
        <v>25</v>
      </c>
      <c r="D72">
        <v>253.5</v>
      </c>
      <c r="E72">
        <v>167.6</v>
      </c>
      <c r="F72">
        <v>0</v>
      </c>
      <c r="G72">
        <v>0</v>
      </c>
    </row>
    <row r="73" spans="1:7" ht="15" x14ac:dyDescent="0.25">
      <c r="A73" s="271" t="s">
        <v>65</v>
      </c>
      <c r="B73" t="s">
        <v>66</v>
      </c>
      <c r="C73" t="s">
        <v>67</v>
      </c>
      <c r="D73" t="s">
        <v>66</v>
      </c>
      <c r="E73" t="s">
        <v>66</v>
      </c>
      <c r="F73" t="s">
        <v>66</v>
      </c>
      <c r="G73" t="s">
        <v>68</v>
      </c>
    </row>
    <row r="74" spans="1:7" ht="15" x14ac:dyDescent="0.25">
      <c r="A74" s="271" t="s">
        <v>123</v>
      </c>
      <c r="B74">
        <v>3762</v>
      </c>
      <c r="C74">
        <v>5188.8999999999996</v>
      </c>
      <c r="D74">
        <v>13782</v>
      </c>
      <c r="E74">
        <v>17220.2</v>
      </c>
      <c r="F74">
        <v>458.1</v>
      </c>
      <c r="G74">
        <v>0</v>
      </c>
    </row>
    <row r="75" spans="1:7" ht="15" x14ac:dyDescent="0.25">
      <c r="A75" s="271" t="s">
        <v>124</v>
      </c>
      <c r="B75">
        <v>438.2</v>
      </c>
      <c r="C75">
        <v>1162.4000000000001</v>
      </c>
      <c r="D75">
        <v>0</v>
      </c>
      <c r="E75">
        <v>0</v>
      </c>
      <c r="F75">
        <v>89.5</v>
      </c>
      <c r="G75">
        <v>0</v>
      </c>
    </row>
    <row r="76" spans="1:7" ht="15" x14ac:dyDescent="0.25">
      <c r="A76" s="271" t="s">
        <v>65</v>
      </c>
      <c r="B76" t="s">
        <v>66</v>
      </c>
      <c r="C76" t="s">
        <v>67</v>
      </c>
      <c r="D76" t="s">
        <v>66</v>
      </c>
      <c r="E76" t="s">
        <v>66</v>
      </c>
      <c r="F76" t="s">
        <v>66</v>
      </c>
      <c r="G76" t="s">
        <v>68</v>
      </c>
    </row>
    <row r="77" spans="1:7" ht="15" x14ac:dyDescent="0.25">
      <c r="A77" s="271" t="s">
        <v>125</v>
      </c>
      <c r="B77">
        <v>4200.1000000000004</v>
      </c>
      <c r="C77">
        <v>6351.3</v>
      </c>
      <c r="D77">
        <v>13782</v>
      </c>
      <c r="E77">
        <v>17220.2</v>
      </c>
      <c r="F77">
        <v>547.6</v>
      </c>
      <c r="G77">
        <v>0</v>
      </c>
    </row>
    <row r="78" spans="1:7" ht="15" x14ac:dyDescent="0.25">
      <c r="A78" s="271" t="s">
        <v>126</v>
      </c>
      <c r="B78" t="s">
        <v>45</v>
      </c>
      <c r="C78" t="s">
        <v>45</v>
      </c>
      <c r="D78">
        <v>0</v>
      </c>
      <c r="E78">
        <v>0</v>
      </c>
      <c r="F78" t="s">
        <v>45</v>
      </c>
      <c r="G78" t="s">
        <v>45</v>
      </c>
    </row>
    <row r="79" spans="1:7" ht="15" x14ac:dyDescent="0.25">
      <c r="A79" s="271" t="s">
        <v>127</v>
      </c>
      <c r="B79">
        <v>0</v>
      </c>
      <c r="C79">
        <v>10</v>
      </c>
      <c r="D79" t="s">
        <v>45</v>
      </c>
      <c r="E79" t="s">
        <v>45</v>
      </c>
      <c r="F79">
        <v>0</v>
      </c>
      <c r="G79">
        <v>0</v>
      </c>
    </row>
    <row r="80" spans="1:7" ht="15" x14ac:dyDescent="0.25">
      <c r="A80" s="271" t="s">
        <v>65</v>
      </c>
      <c r="B80" t="s">
        <v>66</v>
      </c>
      <c r="C80" t="s">
        <v>67</v>
      </c>
      <c r="D80" t="s">
        <v>66</v>
      </c>
      <c r="E80" t="s">
        <v>66</v>
      </c>
      <c r="F80" t="s">
        <v>66</v>
      </c>
      <c r="G80" t="s">
        <v>68</v>
      </c>
    </row>
  </sheetData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7444F-7CE3-4E93-8225-C7FF003D7FDA}">
  <dimension ref="A1:G80"/>
  <sheetViews>
    <sheetView topLeftCell="A24" workbookViewId="0">
      <selection activeCell="B7" sqref="B7"/>
    </sheetView>
  </sheetViews>
  <sheetFormatPr defaultRowHeight="13.2" x14ac:dyDescent="0.25"/>
  <cols>
    <col min="1" max="1" width="28.109375" customWidth="1"/>
    <col min="2" max="2" width="13" customWidth="1"/>
    <col min="4" max="4" width="11.6640625" customWidth="1"/>
    <col min="5" max="5" width="12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424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160</v>
      </c>
      <c r="D9" t="s">
        <v>183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184</v>
      </c>
      <c r="D10" t="s">
        <v>181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0</v>
      </c>
      <c r="C12">
        <v>69</v>
      </c>
      <c r="D12">
        <v>218.8</v>
      </c>
      <c r="E12">
        <v>575.9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71</v>
      </c>
      <c r="B15">
        <v>0</v>
      </c>
      <c r="C15">
        <v>69</v>
      </c>
      <c r="D15">
        <v>190.1</v>
      </c>
      <c r="E15">
        <v>476.4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69</v>
      </c>
    </row>
    <row r="19" spans="1:7" ht="15" x14ac:dyDescent="0.25">
      <c r="A19" s="271" t="s">
        <v>74</v>
      </c>
      <c r="B19">
        <v>368.5</v>
      </c>
      <c r="C19">
        <v>345.6</v>
      </c>
      <c r="D19">
        <v>1694.1</v>
      </c>
      <c r="E19">
        <v>1851.1</v>
      </c>
      <c r="F19">
        <v>46</v>
      </c>
      <c r="G19">
        <v>0</v>
      </c>
    </row>
    <row r="20" spans="1:7" ht="15" x14ac:dyDescent="0.25">
      <c r="A20" s="271" t="s">
        <v>69</v>
      </c>
    </row>
    <row r="21" spans="1:7" ht="15" x14ac:dyDescent="0.25">
      <c r="A21" s="271" t="s">
        <v>75</v>
      </c>
      <c r="B21">
        <v>142.5</v>
      </c>
      <c r="C21">
        <v>210.6</v>
      </c>
      <c r="D21">
        <v>624.1</v>
      </c>
      <c r="E21">
        <v>820.7</v>
      </c>
      <c r="F21">
        <v>0</v>
      </c>
      <c r="G21">
        <v>0</v>
      </c>
    </row>
    <row r="22" spans="1:7" ht="15" x14ac:dyDescent="0.25">
      <c r="A22" s="271" t="s">
        <v>69</v>
      </c>
    </row>
    <row r="23" spans="1:7" ht="15" x14ac:dyDescent="0.25">
      <c r="A23" s="271" t="s">
        <v>76</v>
      </c>
      <c r="B23">
        <v>0</v>
      </c>
      <c r="C23">
        <v>1032.8</v>
      </c>
      <c r="D23">
        <v>847.9</v>
      </c>
      <c r="E23">
        <v>1815.4</v>
      </c>
      <c r="F23">
        <v>0</v>
      </c>
      <c r="G23">
        <v>0</v>
      </c>
    </row>
    <row r="24" spans="1:7" ht="15" x14ac:dyDescent="0.25">
      <c r="A24" s="271" t="s">
        <v>69</v>
      </c>
    </row>
    <row r="25" spans="1:7" ht="15" x14ac:dyDescent="0.25">
      <c r="A25" s="271" t="s">
        <v>77</v>
      </c>
      <c r="B25">
        <v>1032.8</v>
      </c>
      <c r="C25">
        <v>1918.5</v>
      </c>
      <c r="D25">
        <v>3550</v>
      </c>
      <c r="E25">
        <v>5627</v>
      </c>
      <c r="F25">
        <v>104.5</v>
      </c>
      <c r="G25">
        <v>0</v>
      </c>
    </row>
    <row r="26" spans="1:7" ht="15" x14ac:dyDescent="0.25">
      <c r="A26" s="271" t="s">
        <v>167</v>
      </c>
      <c r="B26">
        <v>0</v>
      </c>
      <c r="C26">
        <v>55</v>
      </c>
      <c r="D26">
        <v>0</v>
      </c>
      <c r="E26">
        <v>50.8</v>
      </c>
      <c r="F26">
        <v>0</v>
      </c>
      <c r="G26">
        <v>0</v>
      </c>
    </row>
    <row r="27" spans="1:7" ht="15" x14ac:dyDescent="0.25">
      <c r="A27" s="271" t="s">
        <v>78</v>
      </c>
      <c r="B27">
        <v>0</v>
      </c>
      <c r="C27">
        <v>27.1</v>
      </c>
      <c r="D27">
        <v>0</v>
      </c>
      <c r="E27">
        <v>43</v>
      </c>
      <c r="F27">
        <v>0</v>
      </c>
      <c r="G27">
        <v>0</v>
      </c>
    </row>
    <row r="28" spans="1:7" ht="15" x14ac:dyDescent="0.25">
      <c r="A28" s="271" t="s">
        <v>79</v>
      </c>
      <c r="B28">
        <v>1.1000000000000001</v>
      </c>
      <c r="C28">
        <v>0.5</v>
      </c>
      <c r="D28">
        <v>1.5</v>
      </c>
      <c r="E28">
        <v>1.3</v>
      </c>
      <c r="F28">
        <v>0</v>
      </c>
      <c r="G28">
        <v>0</v>
      </c>
    </row>
    <row r="29" spans="1:7" ht="15" x14ac:dyDescent="0.25">
      <c r="A29" s="271" t="s">
        <v>80</v>
      </c>
      <c r="B29">
        <v>0</v>
      </c>
      <c r="C29">
        <v>194.5</v>
      </c>
      <c r="D29">
        <v>67</v>
      </c>
      <c r="E29">
        <v>792.3</v>
      </c>
      <c r="F29">
        <v>0</v>
      </c>
      <c r="G29">
        <v>0</v>
      </c>
    </row>
    <row r="30" spans="1:7" ht="15" x14ac:dyDescent="0.25">
      <c r="A30" s="271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271" t="s">
        <v>81</v>
      </c>
      <c r="B31">
        <v>195.8</v>
      </c>
      <c r="C31">
        <v>598.6</v>
      </c>
      <c r="D31">
        <v>910.7</v>
      </c>
      <c r="E31">
        <v>997.7</v>
      </c>
      <c r="F31">
        <v>0</v>
      </c>
      <c r="G31">
        <v>0</v>
      </c>
    </row>
    <row r="32" spans="1:7" ht="15" x14ac:dyDescent="0.25">
      <c r="A32" s="271" t="s">
        <v>82</v>
      </c>
      <c r="B32">
        <v>2</v>
      </c>
      <c r="C32">
        <v>40.299999999999997</v>
      </c>
      <c r="D32">
        <v>101.3</v>
      </c>
      <c r="E32">
        <v>210.3</v>
      </c>
      <c r="F32">
        <v>0</v>
      </c>
      <c r="G32">
        <v>0</v>
      </c>
    </row>
    <row r="33" spans="1:7" ht="15" x14ac:dyDescent="0.25">
      <c r="A33" s="271" t="s">
        <v>83</v>
      </c>
      <c r="B33">
        <v>635</v>
      </c>
      <c r="C33">
        <v>648.5</v>
      </c>
      <c r="D33">
        <v>1912.5</v>
      </c>
      <c r="E33">
        <v>2222.6</v>
      </c>
      <c r="F33">
        <v>50</v>
      </c>
      <c r="G33">
        <v>0</v>
      </c>
    </row>
    <row r="34" spans="1:7" ht="15" x14ac:dyDescent="0.25">
      <c r="A34" s="271" t="s">
        <v>84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271" t="s">
        <v>85</v>
      </c>
      <c r="B35">
        <v>0</v>
      </c>
      <c r="C35">
        <v>0</v>
      </c>
      <c r="D35">
        <v>43.1</v>
      </c>
      <c r="E35">
        <v>62.1</v>
      </c>
      <c r="F35">
        <v>0</v>
      </c>
      <c r="G35">
        <v>0</v>
      </c>
    </row>
    <row r="36" spans="1:7" ht="15" x14ac:dyDescent="0.25">
      <c r="A36" s="271" t="s">
        <v>86</v>
      </c>
      <c r="B36">
        <v>192.1</v>
      </c>
      <c r="C36">
        <v>253.7</v>
      </c>
      <c r="D36">
        <v>343.5</v>
      </c>
      <c r="E36">
        <v>445.4</v>
      </c>
      <c r="F36">
        <v>54.5</v>
      </c>
      <c r="G36">
        <v>0</v>
      </c>
    </row>
    <row r="37" spans="1:7" ht="15" x14ac:dyDescent="0.25">
      <c r="A37" s="271" t="s">
        <v>87</v>
      </c>
      <c r="B37">
        <v>0</v>
      </c>
      <c r="C37">
        <v>0</v>
      </c>
      <c r="D37">
        <v>44</v>
      </c>
      <c r="E37">
        <v>3.4</v>
      </c>
      <c r="F37">
        <v>0</v>
      </c>
      <c r="G37">
        <v>0</v>
      </c>
    </row>
    <row r="38" spans="1:7" ht="15" x14ac:dyDescent="0.25">
      <c r="A38" s="271" t="s">
        <v>88</v>
      </c>
      <c r="B38">
        <v>6.8</v>
      </c>
      <c r="C38">
        <v>100.3</v>
      </c>
      <c r="D38">
        <v>126.5</v>
      </c>
      <c r="E38">
        <v>384.9</v>
      </c>
      <c r="F38">
        <v>0</v>
      </c>
      <c r="G38">
        <v>0</v>
      </c>
    </row>
    <row r="39" spans="1:7" ht="15" x14ac:dyDescent="0.25">
      <c r="A39" s="271" t="s">
        <v>89</v>
      </c>
      <c r="B39">
        <v>0</v>
      </c>
      <c r="C39">
        <v>0</v>
      </c>
      <c r="D39">
        <v>0</v>
      </c>
      <c r="E39">
        <v>294.8</v>
      </c>
      <c r="F39">
        <v>0</v>
      </c>
      <c r="G39">
        <v>0</v>
      </c>
    </row>
    <row r="40" spans="1:7" ht="15" x14ac:dyDescent="0.25">
      <c r="A40" s="271" t="s">
        <v>69</v>
      </c>
    </row>
    <row r="41" spans="1:7" ht="15" x14ac:dyDescent="0.25">
      <c r="A41" s="271" t="s">
        <v>90</v>
      </c>
      <c r="B41">
        <v>711.2</v>
      </c>
      <c r="C41">
        <v>401</v>
      </c>
      <c r="D41">
        <v>1206.4000000000001</v>
      </c>
      <c r="E41">
        <v>978.9</v>
      </c>
      <c r="F41">
        <v>0</v>
      </c>
      <c r="G41">
        <v>0</v>
      </c>
    </row>
    <row r="42" spans="1:7" ht="15" x14ac:dyDescent="0.25">
      <c r="A42" s="271" t="s">
        <v>91</v>
      </c>
      <c r="B42">
        <v>33</v>
      </c>
      <c r="C42">
        <v>40</v>
      </c>
      <c r="D42">
        <v>0</v>
      </c>
      <c r="E42">
        <v>8.6</v>
      </c>
      <c r="F42">
        <v>0</v>
      </c>
      <c r="G42">
        <v>0</v>
      </c>
    </row>
    <row r="43" spans="1:7" ht="15" x14ac:dyDescent="0.25">
      <c r="A43" s="271" t="s">
        <v>406</v>
      </c>
      <c r="B43">
        <v>0</v>
      </c>
      <c r="C43">
        <v>0</v>
      </c>
      <c r="D43">
        <v>0</v>
      </c>
      <c r="E43">
        <v>7.7</v>
      </c>
      <c r="F43">
        <v>0</v>
      </c>
      <c r="G43">
        <v>0</v>
      </c>
    </row>
    <row r="44" spans="1:7" ht="15" x14ac:dyDescent="0.25">
      <c r="A44" s="271" t="s">
        <v>93</v>
      </c>
      <c r="B44">
        <v>0</v>
      </c>
      <c r="C44">
        <v>0</v>
      </c>
      <c r="D44">
        <v>0</v>
      </c>
      <c r="E44" t="s">
        <v>94</v>
      </c>
      <c r="F44">
        <v>0</v>
      </c>
      <c r="G44">
        <v>0</v>
      </c>
    </row>
    <row r="45" spans="1:7" ht="15" x14ac:dyDescent="0.25">
      <c r="A45" s="271" t="s">
        <v>95</v>
      </c>
      <c r="B45">
        <v>0</v>
      </c>
      <c r="C45">
        <v>0</v>
      </c>
      <c r="D45">
        <v>13.2</v>
      </c>
      <c r="E45">
        <v>0</v>
      </c>
      <c r="F45">
        <v>0</v>
      </c>
      <c r="G45">
        <v>0</v>
      </c>
    </row>
    <row r="46" spans="1:7" ht="15" x14ac:dyDescent="0.25">
      <c r="A46" s="271" t="s">
        <v>96</v>
      </c>
      <c r="B46">
        <v>678.2</v>
      </c>
      <c r="C46">
        <v>361</v>
      </c>
      <c r="D46">
        <v>1182.7</v>
      </c>
      <c r="E46">
        <v>930.2</v>
      </c>
      <c r="F46">
        <v>0</v>
      </c>
      <c r="G46">
        <v>0</v>
      </c>
    </row>
    <row r="47" spans="1:7" ht="15" x14ac:dyDescent="0.25">
      <c r="A47" s="271" t="s">
        <v>97</v>
      </c>
      <c r="B47">
        <v>0</v>
      </c>
      <c r="C47">
        <v>0</v>
      </c>
      <c r="D47">
        <v>10.5</v>
      </c>
      <c r="E47">
        <v>13</v>
      </c>
      <c r="F47">
        <v>0</v>
      </c>
      <c r="G47">
        <v>0</v>
      </c>
    </row>
    <row r="48" spans="1:7" ht="15" x14ac:dyDescent="0.25">
      <c r="A48" s="271" t="s">
        <v>176</v>
      </c>
      <c r="B48">
        <v>0</v>
      </c>
      <c r="C48">
        <v>0</v>
      </c>
      <c r="D48">
        <v>0</v>
      </c>
      <c r="E48">
        <v>19.399999999999999</v>
      </c>
      <c r="F48">
        <v>0</v>
      </c>
      <c r="G48">
        <v>0</v>
      </c>
    </row>
    <row r="49" spans="1:7" ht="15" x14ac:dyDescent="0.25">
      <c r="A49" s="271" t="s">
        <v>69</v>
      </c>
    </row>
    <row r="50" spans="1:7" ht="15" x14ac:dyDescent="0.25">
      <c r="A50" s="271" t="s">
        <v>98</v>
      </c>
      <c r="B50">
        <v>1448.7</v>
      </c>
      <c r="C50">
        <v>1353.6</v>
      </c>
      <c r="D50">
        <v>5094</v>
      </c>
      <c r="E50">
        <v>5158.5</v>
      </c>
      <c r="F50">
        <v>138.4</v>
      </c>
      <c r="G50">
        <v>0</v>
      </c>
    </row>
    <row r="51" spans="1:7" ht="15" x14ac:dyDescent="0.25">
      <c r="A51" s="271" t="s">
        <v>99</v>
      </c>
      <c r="B51">
        <v>2.8</v>
      </c>
      <c r="C51">
        <v>5.7</v>
      </c>
      <c r="D51">
        <v>7.3</v>
      </c>
      <c r="E51">
        <v>10.6</v>
      </c>
      <c r="F51">
        <v>0</v>
      </c>
      <c r="G51">
        <v>0</v>
      </c>
    </row>
    <row r="52" spans="1:7" ht="15" x14ac:dyDescent="0.25">
      <c r="A52" s="271" t="s">
        <v>100</v>
      </c>
      <c r="B52">
        <v>5</v>
      </c>
      <c r="C52">
        <v>5</v>
      </c>
      <c r="D52">
        <v>8.3000000000000007</v>
      </c>
      <c r="E52">
        <v>9.1999999999999993</v>
      </c>
      <c r="F52">
        <v>0</v>
      </c>
      <c r="G52">
        <v>0</v>
      </c>
    </row>
    <row r="53" spans="1:7" ht="15" x14ac:dyDescent="0.25">
      <c r="A53" s="271" t="s">
        <v>101</v>
      </c>
      <c r="B53">
        <v>0.5</v>
      </c>
      <c r="C53">
        <v>0</v>
      </c>
      <c r="D53">
        <v>95.2</v>
      </c>
      <c r="E53">
        <v>545.70000000000005</v>
      </c>
      <c r="F53">
        <v>0</v>
      </c>
      <c r="G53">
        <v>0</v>
      </c>
    </row>
    <row r="54" spans="1:7" ht="15" x14ac:dyDescent="0.25">
      <c r="A54" s="271" t="s">
        <v>102</v>
      </c>
      <c r="B54">
        <v>9.9</v>
      </c>
      <c r="C54">
        <v>16</v>
      </c>
      <c r="D54">
        <v>66.400000000000006</v>
      </c>
      <c r="E54">
        <v>51.4</v>
      </c>
      <c r="F54">
        <v>0</v>
      </c>
      <c r="G54">
        <v>0</v>
      </c>
    </row>
    <row r="55" spans="1:7" ht="15" x14ac:dyDescent="0.25">
      <c r="A55" s="271" t="s">
        <v>103</v>
      </c>
      <c r="B55">
        <v>14.9</v>
      </c>
      <c r="C55">
        <v>41.8</v>
      </c>
      <c r="D55">
        <v>44.5</v>
      </c>
      <c r="E55">
        <v>8.3000000000000007</v>
      </c>
      <c r="F55">
        <v>0</v>
      </c>
      <c r="G55">
        <v>0</v>
      </c>
    </row>
    <row r="56" spans="1:7" ht="15" x14ac:dyDescent="0.25">
      <c r="A56" s="271" t="s">
        <v>104</v>
      </c>
      <c r="B56">
        <v>0</v>
      </c>
      <c r="C56">
        <v>65</v>
      </c>
      <c r="D56">
        <v>43</v>
      </c>
      <c r="E56">
        <v>306.60000000000002</v>
      </c>
      <c r="F56">
        <v>0</v>
      </c>
      <c r="G56">
        <v>0</v>
      </c>
    </row>
    <row r="57" spans="1:7" ht="15" x14ac:dyDescent="0.25">
      <c r="A57" s="271" t="s">
        <v>105</v>
      </c>
      <c r="B57">
        <v>126.3</v>
      </c>
      <c r="C57">
        <v>66.3</v>
      </c>
      <c r="D57">
        <v>453.4</v>
      </c>
      <c r="E57">
        <v>283.3</v>
      </c>
      <c r="F57">
        <v>26</v>
      </c>
      <c r="G57">
        <v>0</v>
      </c>
    </row>
    <row r="58" spans="1:7" ht="15" x14ac:dyDescent="0.25">
      <c r="A58" s="271" t="s">
        <v>106</v>
      </c>
      <c r="B58">
        <v>47.9</v>
      </c>
      <c r="C58">
        <v>71.599999999999994</v>
      </c>
      <c r="D58">
        <v>178.8</v>
      </c>
      <c r="E58">
        <v>104.8</v>
      </c>
      <c r="F58">
        <v>0</v>
      </c>
      <c r="G58">
        <v>0</v>
      </c>
    </row>
    <row r="59" spans="1:7" ht="15" x14ac:dyDescent="0.25">
      <c r="A59" s="271" t="s">
        <v>107</v>
      </c>
      <c r="B59">
        <v>5</v>
      </c>
      <c r="C59">
        <v>67.5</v>
      </c>
      <c r="D59">
        <v>121.6</v>
      </c>
      <c r="E59">
        <v>173.8</v>
      </c>
      <c r="F59">
        <v>0</v>
      </c>
      <c r="G59">
        <v>0</v>
      </c>
    </row>
    <row r="60" spans="1:7" ht="15" x14ac:dyDescent="0.25">
      <c r="A60" s="271" t="s">
        <v>109</v>
      </c>
      <c r="B60">
        <v>192</v>
      </c>
      <c r="C60">
        <v>60.3</v>
      </c>
      <c r="D60">
        <v>285.89999999999998</v>
      </c>
      <c r="E60">
        <v>325.7</v>
      </c>
      <c r="F60">
        <v>14.4</v>
      </c>
      <c r="G60">
        <v>0</v>
      </c>
    </row>
    <row r="61" spans="1:7" ht="15" x14ac:dyDescent="0.25">
      <c r="A61" s="271" t="s">
        <v>110</v>
      </c>
      <c r="B61">
        <v>0</v>
      </c>
      <c r="C61">
        <v>0</v>
      </c>
      <c r="D61">
        <v>25.8</v>
      </c>
      <c r="E61">
        <v>8.3000000000000007</v>
      </c>
      <c r="F61">
        <v>0</v>
      </c>
      <c r="G61">
        <v>0</v>
      </c>
    </row>
    <row r="62" spans="1:7" ht="15" x14ac:dyDescent="0.25">
      <c r="A62" s="271" t="s">
        <v>111</v>
      </c>
      <c r="B62">
        <v>0</v>
      </c>
      <c r="C62">
        <v>0</v>
      </c>
      <c r="D62">
        <v>148.69999999999999</v>
      </c>
      <c r="E62">
        <v>42.6</v>
      </c>
      <c r="F62">
        <v>0</v>
      </c>
      <c r="G62">
        <v>0</v>
      </c>
    </row>
    <row r="63" spans="1:7" ht="15" x14ac:dyDescent="0.25">
      <c r="A63" s="271" t="s">
        <v>112</v>
      </c>
      <c r="B63">
        <v>94.5</v>
      </c>
      <c r="C63">
        <v>100</v>
      </c>
      <c r="D63">
        <v>192.6</v>
      </c>
      <c r="E63">
        <v>170.5</v>
      </c>
      <c r="F63">
        <v>29</v>
      </c>
      <c r="G63">
        <v>0</v>
      </c>
    </row>
    <row r="64" spans="1:7" ht="15" x14ac:dyDescent="0.25">
      <c r="A64" s="271" t="s">
        <v>113</v>
      </c>
      <c r="B64">
        <v>22</v>
      </c>
      <c r="C64">
        <v>21</v>
      </c>
      <c r="D64">
        <v>122.4</v>
      </c>
      <c r="E64">
        <v>138.30000000000001</v>
      </c>
      <c r="F64">
        <v>0</v>
      </c>
      <c r="G64">
        <v>0</v>
      </c>
    </row>
    <row r="65" spans="1:7" ht="15" x14ac:dyDescent="0.25">
      <c r="A65" s="271" t="s">
        <v>114</v>
      </c>
      <c r="B65">
        <v>12.2</v>
      </c>
      <c r="C65">
        <v>8.5</v>
      </c>
      <c r="D65">
        <v>29.5</v>
      </c>
      <c r="E65">
        <v>29.4</v>
      </c>
      <c r="F65">
        <v>0</v>
      </c>
      <c r="G65">
        <v>0</v>
      </c>
    </row>
    <row r="66" spans="1:7" ht="15" x14ac:dyDescent="0.25">
      <c r="A66" s="271" t="s">
        <v>115</v>
      </c>
      <c r="B66">
        <v>579.79999999999995</v>
      </c>
      <c r="C66">
        <v>696.5</v>
      </c>
      <c r="D66">
        <v>2434.1999999999998</v>
      </c>
      <c r="E66">
        <v>2343.3000000000002</v>
      </c>
      <c r="F66">
        <v>48.5</v>
      </c>
      <c r="G66">
        <v>0</v>
      </c>
    </row>
    <row r="67" spans="1:7" ht="15" x14ac:dyDescent="0.25">
      <c r="A67" s="271" t="s">
        <v>117</v>
      </c>
      <c r="B67">
        <v>21</v>
      </c>
      <c r="C67">
        <v>0</v>
      </c>
      <c r="D67">
        <v>86.8</v>
      </c>
      <c r="E67">
        <v>10.199999999999999</v>
      </c>
      <c r="F67">
        <v>0</v>
      </c>
      <c r="G67">
        <v>0</v>
      </c>
    </row>
    <row r="68" spans="1:7" ht="15" x14ac:dyDescent="0.25">
      <c r="A68" s="271" t="s">
        <v>118</v>
      </c>
      <c r="B68">
        <v>20.5</v>
      </c>
      <c r="C68">
        <v>22.8</v>
      </c>
      <c r="D68">
        <v>97.6</v>
      </c>
      <c r="E68">
        <v>103.7</v>
      </c>
      <c r="F68">
        <v>0</v>
      </c>
      <c r="G68">
        <v>0</v>
      </c>
    </row>
    <row r="69" spans="1:7" ht="15" x14ac:dyDescent="0.25">
      <c r="A69" s="271" t="s">
        <v>119</v>
      </c>
      <c r="B69">
        <v>151.5</v>
      </c>
      <c r="C69">
        <v>35.200000000000003</v>
      </c>
      <c r="D69">
        <v>183.5</v>
      </c>
      <c r="E69">
        <v>119.1</v>
      </c>
      <c r="F69">
        <v>20.5</v>
      </c>
      <c r="G69">
        <v>0</v>
      </c>
    </row>
    <row r="70" spans="1:7" ht="15" x14ac:dyDescent="0.25">
      <c r="A70" s="271" t="s">
        <v>120</v>
      </c>
      <c r="B70">
        <v>113</v>
      </c>
      <c r="C70">
        <v>38.9</v>
      </c>
      <c r="D70">
        <v>138.6</v>
      </c>
      <c r="E70">
        <v>154.4</v>
      </c>
      <c r="F70">
        <v>0</v>
      </c>
      <c r="G70">
        <v>0</v>
      </c>
    </row>
    <row r="71" spans="1:7" ht="15" x14ac:dyDescent="0.25">
      <c r="A71" s="271" t="s">
        <v>121</v>
      </c>
      <c r="B71">
        <v>30</v>
      </c>
      <c r="C71">
        <v>6.7</v>
      </c>
      <c r="D71">
        <v>76.599999999999994</v>
      </c>
      <c r="E71">
        <v>51.7</v>
      </c>
      <c r="F71">
        <v>0</v>
      </c>
      <c r="G71">
        <v>0</v>
      </c>
    </row>
    <row r="72" spans="1:7" ht="15" x14ac:dyDescent="0.25">
      <c r="A72" s="271" t="s">
        <v>122</v>
      </c>
      <c r="B72">
        <v>0</v>
      </c>
      <c r="C72">
        <v>25</v>
      </c>
      <c r="D72">
        <v>253.5</v>
      </c>
      <c r="E72">
        <v>167.6</v>
      </c>
      <c r="F72">
        <v>0</v>
      </c>
      <c r="G72">
        <v>0</v>
      </c>
    </row>
    <row r="73" spans="1:7" ht="15" x14ac:dyDescent="0.25">
      <c r="A73" s="271" t="s">
        <v>65</v>
      </c>
      <c r="B73" t="s">
        <v>66</v>
      </c>
      <c r="C73" t="s">
        <v>184</v>
      </c>
      <c r="D73" t="s">
        <v>181</v>
      </c>
      <c r="E73" t="s">
        <v>66</v>
      </c>
      <c r="F73" t="s">
        <v>66</v>
      </c>
      <c r="G73" t="s">
        <v>68</v>
      </c>
    </row>
    <row r="74" spans="1:7" ht="15" x14ac:dyDescent="0.25">
      <c r="A74" s="271" t="s">
        <v>123</v>
      </c>
      <c r="B74">
        <v>3703.7</v>
      </c>
      <c r="C74">
        <v>5330.9</v>
      </c>
      <c r="D74">
        <v>13235.3</v>
      </c>
      <c r="E74">
        <v>16827.5</v>
      </c>
      <c r="F74">
        <v>288.89999999999998</v>
      </c>
      <c r="G74">
        <v>0</v>
      </c>
    </row>
    <row r="75" spans="1:7" ht="15" x14ac:dyDescent="0.25">
      <c r="A75" s="271" t="s">
        <v>124</v>
      </c>
      <c r="B75">
        <v>526.1</v>
      </c>
      <c r="C75">
        <v>1245.4000000000001</v>
      </c>
      <c r="D75">
        <v>0</v>
      </c>
      <c r="E75">
        <v>0</v>
      </c>
      <c r="F75">
        <v>89.5</v>
      </c>
      <c r="G75">
        <v>0</v>
      </c>
    </row>
    <row r="76" spans="1:7" ht="15" x14ac:dyDescent="0.25">
      <c r="A76" s="271" t="s">
        <v>65</v>
      </c>
      <c r="B76" t="s">
        <v>66</v>
      </c>
      <c r="C76" t="s">
        <v>184</v>
      </c>
      <c r="D76" t="s">
        <v>181</v>
      </c>
      <c r="E76" t="s">
        <v>66</v>
      </c>
      <c r="F76" t="s">
        <v>66</v>
      </c>
      <c r="G76" t="s">
        <v>68</v>
      </c>
    </row>
    <row r="77" spans="1:7" ht="15" x14ac:dyDescent="0.25">
      <c r="A77" s="271" t="s">
        <v>125</v>
      </c>
      <c r="B77">
        <v>4229.8</v>
      </c>
      <c r="C77">
        <v>6576.3</v>
      </c>
      <c r="D77">
        <v>13235.3</v>
      </c>
      <c r="E77">
        <v>16827.5</v>
      </c>
      <c r="F77">
        <v>378.4</v>
      </c>
      <c r="G77">
        <v>0</v>
      </c>
    </row>
    <row r="78" spans="1:7" ht="15" x14ac:dyDescent="0.25">
      <c r="A78" s="271" t="s">
        <v>126</v>
      </c>
      <c r="B78" t="s">
        <v>45</v>
      </c>
      <c r="C78" t="s">
        <v>45</v>
      </c>
      <c r="D78">
        <v>0</v>
      </c>
      <c r="E78">
        <v>0</v>
      </c>
      <c r="F78" t="s">
        <v>45</v>
      </c>
      <c r="G78" t="s">
        <v>45</v>
      </c>
    </row>
    <row r="79" spans="1:7" ht="15" x14ac:dyDescent="0.25">
      <c r="A79" s="271" t="s">
        <v>127</v>
      </c>
      <c r="B79">
        <v>0</v>
      </c>
      <c r="C79">
        <v>10</v>
      </c>
      <c r="D79" t="s">
        <v>45</v>
      </c>
      <c r="E79" t="s">
        <v>45</v>
      </c>
      <c r="F79">
        <v>0</v>
      </c>
      <c r="G79">
        <v>0</v>
      </c>
    </row>
    <row r="80" spans="1:7" ht="15" x14ac:dyDescent="0.25">
      <c r="A80" s="271" t="s">
        <v>65</v>
      </c>
      <c r="B80" t="s">
        <v>66</v>
      </c>
      <c r="C80" t="s">
        <v>184</v>
      </c>
      <c r="D80" t="s">
        <v>181</v>
      </c>
      <c r="E80" t="s">
        <v>66</v>
      </c>
      <c r="F80" t="s">
        <v>66</v>
      </c>
      <c r="G80" t="s">
        <v>68</v>
      </c>
    </row>
  </sheetData>
  <pageMargins left="0.7" right="0.7" top="0.75" bottom="0.75" header="0.3" footer="0.3"/>
  <pageSetup orientation="portrait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FB70F-35AC-4773-889D-04A53D16642F}">
  <dimension ref="A1:G80"/>
  <sheetViews>
    <sheetView topLeftCell="A58" workbookViewId="0">
      <selection activeCell="B7" sqref="B7"/>
    </sheetView>
  </sheetViews>
  <sheetFormatPr defaultRowHeight="13.2" x14ac:dyDescent="0.25"/>
  <cols>
    <col min="1" max="1" width="23.44140625" customWidth="1"/>
    <col min="2" max="2" width="11" customWidth="1"/>
    <col min="3" max="3" width="12" customWidth="1"/>
    <col min="4" max="4" width="11" customWidth="1"/>
    <col min="5" max="5" width="12.44140625" customWidth="1"/>
    <col min="6" max="6" width="12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425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0</v>
      </c>
      <c r="C12">
        <v>69</v>
      </c>
      <c r="D12">
        <v>218.8</v>
      </c>
      <c r="E12">
        <v>575.9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71</v>
      </c>
      <c r="B15">
        <v>0</v>
      </c>
      <c r="C15">
        <v>69</v>
      </c>
      <c r="D15">
        <v>190.1</v>
      </c>
      <c r="E15">
        <v>476.4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69</v>
      </c>
    </row>
    <row r="19" spans="1:7" ht="15" x14ac:dyDescent="0.25">
      <c r="A19" s="271" t="s">
        <v>74</v>
      </c>
      <c r="B19">
        <v>386</v>
      </c>
      <c r="C19">
        <v>411.8</v>
      </c>
      <c r="D19">
        <v>1650.7</v>
      </c>
      <c r="E19">
        <v>1723.6</v>
      </c>
      <c r="F19">
        <v>46</v>
      </c>
      <c r="G19">
        <v>0</v>
      </c>
    </row>
    <row r="20" spans="1:7" ht="15" x14ac:dyDescent="0.25">
      <c r="A20" s="271" t="s">
        <v>69</v>
      </c>
    </row>
    <row r="21" spans="1:7" ht="15" x14ac:dyDescent="0.25">
      <c r="A21" s="271" t="s">
        <v>75</v>
      </c>
      <c r="B21">
        <v>207.5</v>
      </c>
      <c r="C21">
        <v>216.1</v>
      </c>
      <c r="D21">
        <v>556.20000000000005</v>
      </c>
      <c r="E21">
        <v>815</v>
      </c>
      <c r="F21">
        <v>0</v>
      </c>
      <c r="G21">
        <v>0</v>
      </c>
    </row>
    <row r="22" spans="1:7" ht="15" x14ac:dyDescent="0.25">
      <c r="A22" s="271" t="s">
        <v>69</v>
      </c>
    </row>
    <row r="23" spans="1:7" ht="15" x14ac:dyDescent="0.25">
      <c r="A23" s="271" t="s">
        <v>76</v>
      </c>
      <c r="B23" t="s">
        <v>94</v>
      </c>
      <c r="C23">
        <v>967.8</v>
      </c>
      <c r="D23">
        <v>847.9</v>
      </c>
      <c r="E23">
        <v>1748.7</v>
      </c>
      <c r="F23">
        <v>0</v>
      </c>
      <c r="G23">
        <v>0</v>
      </c>
    </row>
    <row r="24" spans="1:7" ht="15" x14ac:dyDescent="0.25">
      <c r="A24" s="271" t="s">
        <v>69</v>
      </c>
    </row>
    <row r="25" spans="1:7" ht="15" x14ac:dyDescent="0.25">
      <c r="A25" s="271" t="s">
        <v>77</v>
      </c>
      <c r="B25">
        <v>1171</v>
      </c>
      <c r="C25">
        <v>1904.5</v>
      </c>
      <c r="D25">
        <v>3402.2</v>
      </c>
      <c r="E25">
        <v>5594.3</v>
      </c>
      <c r="F25">
        <v>104.5</v>
      </c>
      <c r="G25">
        <v>0</v>
      </c>
    </row>
    <row r="26" spans="1:7" ht="15" x14ac:dyDescent="0.25">
      <c r="A26" s="271" t="s">
        <v>167</v>
      </c>
      <c r="B26">
        <v>0</v>
      </c>
      <c r="C26">
        <v>55</v>
      </c>
      <c r="D26">
        <v>0</v>
      </c>
      <c r="E26">
        <v>50.8</v>
      </c>
      <c r="F26">
        <v>0</v>
      </c>
      <c r="G26">
        <v>0</v>
      </c>
    </row>
    <row r="27" spans="1:7" ht="15" x14ac:dyDescent="0.25">
      <c r="A27" s="271" t="s">
        <v>78</v>
      </c>
      <c r="B27">
        <v>0</v>
      </c>
      <c r="C27">
        <v>27.1</v>
      </c>
      <c r="D27">
        <v>0</v>
      </c>
      <c r="E27">
        <v>43</v>
      </c>
      <c r="F27">
        <v>0</v>
      </c>
      <c r="G27">
        <v>0</v>
      </c>
    </row>
    <row r="28" spans="1:7" ht="15" x14ac:dyDescent="0.25">
      <c r="A28" s="271" t="s">
        <v>79</v>
      </c>
      <c r="B28">
        <v>1.1000000000000001</v>
      </c>
      <c r="C28">
        <v>0.3</v>
      </c>
      <c r="D28">
        <v>1.5</v>
      </c>
      <c r="E28">
        <v>1.3</v>
      </c>
      <c r="F28">
        <v>0</v>
      </c>
      <c r="G28">
        <v>0</v>
      </c>
    </row>
    <row r="29" spans="1:7" ht="15" x14ac:dyDescent="0.25">
      <c r="A29" s="271" t="s">
        <v>80</v>
      </c>
      <c r="B29">
        <v>0</v>
      </c>
      <c r="C29">
        <v>194.5</v>
      </c>
      <c r="D29">
        <v>67</v>
      </c>
      <c r="E29">
        <v>792.3</v>
      </c>
      <c r="F29">
        <v>0</v>
      </c>
      <c r="G29">
        <v>0</v>
      </c>
    </row>
    <row r="30" spans="1:7" ht="15" x14ac:dyDescent="0.25">
      <c r="A30" s="271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271" t="s">
        <v>81</v>
      </c>
      <c r="B31">
        <v>220.8</v>
      </c>
      <c r="C31">
        <v>543.4</v>
      </c>
      <c r="D31">
        <v>883.7</v>
      </c>
      <c r="E31">
        <v>967.4</v>
      </c>
      <c r="F31">
        <v>0</v>
      </c>
      <c r="G31">
        <v>0</v>
      </c>
    </row>
    <row r="32" spans="1:7" ht="15" x14ac:dyDescent="0.25">
      <c r="A32" s="271" t="s">
        <v>82</v>
      </c>
      <c r="B32">
        <v>2.2000000000000002</v>
      </c>
      <c r="C32">
        <v>41.2</v>
      </c>
      <c r="D32">
        <v>101.1</v>
      </c>
      <c r="E32">
        <v>209.4</v>
      </c>
      <c r="F32">
        <v>0</v>
      </c>
      <c r="G32">
        <v>0</v>
      </c>
    </row>
    <row r="33" spans="1:7" ht="15" x14ac:dyDescent="0.25">
      <c r="A33" s="271" t="s">
        <v>83</v>
      </c>
      <c r="B33">
        <v>695</v>
      </c>
      <c r="C33">
        <v>647.5</v>
      </c>
      <c r="D33">
        <v>1849.5</v>
      </c>
      <c r="E33">
        <v>2222.6</v>
      </c>
      <c r="F33">
        <v>50</v>
      </c>
      <c r="G33">
        <v>0</v>
      </c>
    </row>
    <row r="34" spans="1:7" ht="15" x14ac:dyDescent="0.25">
      <c r="A34" s="271" t="s">
        <v>84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271" t="s">
        <v>85</v>
      </c>
      <c r="B35">
        <v>0</v>
      </c>
      <c r="C35">
        <v>0</v>
      </c>
      <c r="D35">
        <v>43.1</v>
      </c>
      <c r="E35">
        <v>62.1</v>
      </c>
      <c r="F35">
        <v>0</v>
      </c>
      <c r="G35">
        <v>0</v>
      </c>
    </row>
    <row r="36" spans="1:7" ht="15" x14ac:dyDescent="0.25">
      <c r="A36" s="271" t="s">
        <v>86</v>
      </c>
      <c r="B36">
        <v>245.1</v>
      </c>
      <c r="C36">
        <v>254.7</v>
      </c>
      <c r="D36">
        <v>285.7</v>
      </c>
      <c r="E36">
        <v>444.5</v>
      </c>
      <c r="F36">
        <v>54.5</v>
      </c>
      <c r="G36">
        <v>0</v>
      </c>
    </row>
    <row r="37" spans="1:7" ht="15" x14ac:dyDescent="0.25">
      <c r="A37" s="271" t="s">
        <v>87</v>
      </c>
      <c r="B37">
        <v>0</v>
      </c>
      <c r="C37">
        <v>40</v>
      </c>
      <c r="D37">
        <v>44</v>
      </c>
      <c r="E37">
        <v>3.4</v>
      </c>
      <c r="F37">
        <v>0</v>
      </c>
      <c r="G37">
        <v>0</v>
      </c>
    </row>
    <row r="38" spans="1:7" ht="15" x14ac:dyDescent="0.25">
      <c r="A38" s="271" t="s">
        <v>88</v>
      </c>
      <c r="B38">
        <v>6.8</v>
      </c>
      <c r="C38">
        <v>100.9</v>
      </c>
      <c r="D38">
        <v>126.5</v>
      </c>
      <c r="E38">
        <v>384.3</v>
      </c>
      <c r="F38">
        <v>0</v>
      </c>
      <c r="G38">
        <v>0</v>
      </c>
    </row>
    <row r="39" spans="1:7" ht="15" x14ac:dyDescent="0.25">
      <c r="A39" s="271" t="s">
        <v>89</v>
      </c>
      <c r="B39">
        <v>0</v>
      </c>
      <c r="C39">
        <v>0</v>
      </c>
      <c r="D39">
        <v>0</v>
      </c>
      <c r="E39">
        <v>294.8</v>
      </c>
      <c r="F39">
        <v>0</v>
      </c>
      <c r="G39">
        <v>0</v>
      </c>
    </row>
    <row r="40" spans="1:7" ht="15" x14ac:dyDescent="0.25">
      <c r="A40" s="271" t="s">
        <v>69</v>
      </c>
    </row>
    <row r="41" spans="1:7" ht="15" x14ac:dyDescent="0.25">
      <c r="A41" s="271" t="s">
        <v>90</v>
      </c>
      <c r="B41">
        <v>743</v>
      </c>
      <c r="C41">
        <v>223</v>
      </c>
      <c r="D41">
        <v>1174.5999999999999</v>
      </c>
      <c r="E41">
        <v>978.9</v>
      </c>
      <c r="F41">
        <v>0</v>
      </c>
      <c r="G41">
        <v>0</v>
      </c>
    </row>
    <row r="42" spans="1:7" ht="15" x14ac:dyDescent="0.25">
      <c r="A42" s="271" t="s">
        <v>91</v>
      </c>
      <c r="B42">
        <v>33</v>
      </c>
      <c r="C42">
        <v>0</v>
      </c>
      <c r="D42">
        <v>0</v>
      </c>
      <c r="E42">
        <v>8.6</v>
      </c>
      <c r="F42">
        <v>0</v>
      </c>
      <c r="G42">
        <v>0</v>
      </c>
    </row>
    <row r="43" spans="1:7" ht="15" x14ac:dyDescent="0.25">
      <c r="A43" s="271" t="s">
        <v>406</v>
      </c>
      <c r="B43">
        <v>0</v>
      </c>
      <c r="C43">
        <v>0</v>
      </c>
      <c r="D43">
        <v>0</v>
      </c>
      <c r="E43">
        <v>7.7</v>
      </c>
      <c r="F43">
        <v>0</v>
      </c>
      <c r="G43">
        <v>0</v>
      </c>
    </row>
    <row r="44" spans="1:7" ht="15" x14ac:dyDescent="0.25">
      <c r="A44" s="271" t="s">
        <v>93</v>
      </c>
      <c r="B44">
        <v>0</v>
      </c>
      <c r="C44">
        <v>0</v>
      </c>
      <c r="D44">
        <v>0</v>
      </c>
      <c r="E44" t="s">
        <v>94</v>
      </c>
      <c r="F44">
        <v>0</v>
      </c>
      <c r="G44">
        <v>0</v>
      </c>
    </row>
    <row r="45" spans="1:7" ht="15" x14ac:dyDescent="0.25">
      <c r="A45" s="271" t="s">
        <v>95</v>
      </c>
      <c r="B45">
        <v>0</v>
      </c>
      <c r="C45">
        <v>0</v>
      </c>
      <c r="D45">
        <v>13.2</v>
      </c>
      <c r="E45">
        <v>0</v>
      </c>
      <c r="F45">
        <v>0</v>
      </c>
      <c r="G45">
        <v>0</v>
      </c>
    </row>
    <row r="46" spans="1:7" ht="15" x14ac:dyDescent="0.25">
      <c r="A46" s="271" t="s">
        <v>96</v>
      </c>
      <c r="B46">
        <v>710</v>
      </c>
      <c r="C46">
        <v>223</v>
      </c>
      <c r="D46">
        <v>1150.9000000000001</v>
      </c>
      <c r="E46">
        <v>930.2</v>
      </c>
      <c r="F46">
        <v>0</v>
      </c>
      <c r="G46">
        <v>0</v>
      </c>
    </row>
    <row r="47" spans="1:7" ht="15" x14ac:dyDescent="0.25">
      <c r="A47" s="271" t="s">
        <v>97</v>
      </c>
      <c r="B47">
        <v>0</v>
      </c>
      <c r="C47">
        <v>0</v>
      </c>
      <c r="D47">
        <v>10.5</v>
      </c>
      <c r="E47">
        <v>13</v>
      </c>
      <c r="F47">
        <v>0</v>
      </c>
      <c r="G47">
        <v>0</v>
      </c>
    </row>
    <row r="48" spans="1:7" ht="15" x14ac:dyDescent="0.25">
      <c r="A48" s="271" t="s">
        <v>176</v>
      </c>
      <c r="B48">
        <v>0</v>
      </c>
      <c r="C48">
        <v>0</v>
      </c>
      <c r="D48">
        <v>0</v>
      </c>
      <c r="E48">
        <v>19.399999999999999</v>
      </c>
      <c r="F48">
        <v>0</v>
      </c>
      <c r="G48">
        <v>0</v>
      </c>
    </row>
    <row r="49" spans="1:7" ht="15" x14ac:dyDescent="0.25">
      <c r="A49" s="271" t="s">
        <v>69</v>
      </c>
    </row>
    <row r="50" spans="1:7" ht="15" x14ac:dyDescent="0.25">
      <c r="A50" s="271" t="s">
        <v>98</v>
      </c>
      <c r="B50">
        <v>1468.4</v>
      </c>
      <c r="C50">
        <v>1484.4</v>
      </c>
      <c r="D50">
        <v>4973.3999999999996</v>
      </c>
      <c r="E50">
        <v>5011.6000000000004</v>
      </c>
      <c r="F50">
        <v>127.9</v>
      </c>
      <c r="G50">
        <v>0</v>
      </c>
    </row>
    <row r="51" spans="1:7" ht="15" x14ac:dyDescent="0.25">
      <c r="A51" s="271" t="s">
        <v>99</v>
      </c>
      <c r="B51">
        <v>1.2</v>
      </c>
      <c r="C51">
        <v>5.7</v>
      </c>
      <c r="D51">
        <v>7.3</v>
      </c>
      <c r="E51">
        <v>10.6</v>
      </c>
      <c r="F51">
        <v>0</v>
      </c>
      <c r="G51">
        <v>0</v>
      </c>
    </row>
    <row r="52" spans="1:7" ht="15" x14ac:dyDescent="0.25">
      <c r="A52" s="271" t="s">
        <v>100</v>
      </c>
      <c r="B52">
        <v>5</v>
      </c>
      <c r="C52">
        <v>5</v>
      </c>
      <c r="D52">
        <v>8.3000000000000007</v>
      </c>
      <c r="E52">
        <v>9.1999999999999993</v>
      </c>
      <c r="F52">
        <v>0</v>
      </c>
      <c r="G52">
        <v>0</v>
      </c>
    </row>
    <row r="53" spans="1:7" ht="15" x14ac:dyDescent="0.25">
      <c r="A53" s="271" t="s">
        <v>101</v>
      </c>
      <c r="B53">
        <v>0.5</v>
      </c>
      <c r="C53">
        <v>0</v>
      </c>
      <c r="D53">
        <v>95.2</v>
      </c>
      <c r="E53">
        <v>545.70000000000005</v>
      </c>
      <c r="F53">
        <v>0</v>
      </c>
      <c r="G53">
        <v>0</v>
      </c>
    </row>
    <row r="54" spans="1:7" ht="15" x14ac:dyDescent="0.25">
      <c r="A54" s="271" t="s">
        <v>102</v>
      </c>
      <c r="B54">
        <v>24</v>
      </c>
      <c r="C54">
        <v>16</v>
      </c>
      <c r="D54">
        <v>52</v>
      </c>
      <c r="E54">
        <v>51.4</v>
      </c>
      <c r="F54">
        <v>0</v>
      </c>
      <c r="G54">
        <v>0</v>
      </c>
    </row>
    <row r="55" spans="1:7" ht="15" x14ac:dyDescent="0.25">
      <c r="A55" s="271" t="s">
        <v>103</v>
      </c>
      <c r="B55">
        <v>13.6</v>
      </c>
      <c r="C55">
        <v>41.8</v>
      </c>
      <c r="D55">
        <v>44.3</v>
      </c>
      <c r="E55">
        <v>8.3000000000000007</v>
      </c>
      <c r="F55">
        <v>0</v>
      </c>
      <c r="G55">
        <v>0</v>
      </c>
    </row>
    <row r="56" spans="1:7" ht="15" x14ac:dyDescent="0.25">
      <c r="A56" s="271" t="s">
        <v>104</v>
      </c>
      <c r="B56">
        <v>0</v>
      </c>
      <c r="C56">
        <v>62</v>
      </c>
      <c r="D56">
        <v>43</v>
      </c>
      <c r="E56">
        <v>306.60000000000002</v>
      </c>
      <c r="F56">
        <v>0</v>
      </c>
      <c r="G56">
        <v>0</v>
      </c>
    </row>
    <row r="57" spans="1:7" ht="15" x14ac:dyDescent="0.25">
      <c r="A57" s="271" t="s">
        <v>105</v>
      </c>
      <c r="B57">
        <v>107.8</v>
      </c>
      <c r="C57">
        <v>61</v>
      </c>
      <c r="D57">
        <v>453.4</v>
      </c>
      <c r="E57">
        <v>283.3</v>
      </c>
      <c r="F57">
        <v>26</v>
      </c>
      <c r="G57">
        <v>0</v>
      </c>
    </row>
    <row r="58" spans="1:7" ht="15" x14ac:dyDescent="0.25">
      <c r="A58" s="271" t="s">
        <v>106</v>
      </c>
      <c r="B58">
        <v>43.9</v>
      </c>
      <c r="C58">
        <v>81.599999999999994</v>
      </c>
      <c r="D58">
        <v>178.8</v>
      </c>
      <c r="E58">
        <v>95.8</v>
      </c>
      <c r="F58">
        <v>0</v>
      </c>
      <c r="G58">
        <v>0</v>
      </c>
    </row>
    <row r="59" spans="1:7" ht="15" x14ac:dyDescent="0.25">
      <c r="A59" s="271" t="s">
        <v>107</v>
      </c>
      <c r="B59">
        <v>5</v>
      </c>
      <c r="C59">
        <v>67.5</v>
      </c>
      <c r="D59">
        <v>121.6</v>
      </c>
      <c r="E59">
        <v>173.8</v>
      </c>
      <c r="F59">
        <v>0</v>
      </c>
      <c r="G59">
        <v>0</v>
      </c>
    </row>
    <row r="60" spans="1:7" ht="15" x14ac:dyDescent="0.25">
      <c r="A60" s="271" t="s">
        <v>109</v>
      </c>
      <c r="B60">
        <v>153.6</v>
      </c>
      <c r="C60">
        <v>70.900000000000006</v>
      </c>
      <c r="D60">
        <v>285.89999999999998</v>
      </c>
      <c r="E60">
        <v>315.10000000000002</v>
      </c>
      <c r="F60">
        <v>14.4</v>
      </c>
      <c r="G60">
        <v>0</v>
      </c>
    </row>
    <row r="61" spans="1:7" ht="15" x14ac:dyDescent="0.25">
      <c r="A61" s="271" t="s">
        <v>110</v>
      </c>
      <c r="B61">
        <v>0</v>
      </c>
      <c r="C61">
        <v>0</v>
      </c>
      <c r="D61">
        <v>25.8</v>
      </c>
      <c r="E61">
        <v>8.3000000000000007</v>
      </c>
      <c r="F61">
        <v>0</v>
      </c>
      <c r="G61">
        <v>0</v>
      </c>
    </row>
    <row r="62" spans="1:7" ht="15" x14ac:dyDescent="0.25">
      <c r="A62" s="271" t="s">
        <v>111</v>
      </c>
      <c r="B62">
        <v>0</v>
      </c>
      <c r="C62">
        <v>0</v>
      </c>
      <c r="D62">
        <v>148.69999999999999</v>
      </c>
      <c r="E62">
        <v>42.6</v>
      </c>
      <c r="F62">
        <v>0</v>
      </c>
      <c r="G62">
        <v>0</v>
      </c>
    </row>
    <row r="63" spans="1:7" ht="15" x14ac:dyDescent="0.25">
      <c r="A63" s="271" t="s">
        <v>112</v>
      </c>
      <c r="B63">
        <v>102</v>
      </c>
      <c r="C63">
        <v>99</v>
      </c>
      <c r="D63">
        <v>184.8</v>
      </c>
      <c r="E63">
        <v>170.5</v>
      </c>
      <c r="F63">
        <v>29</v>
      </c>
      <c r="G63">
        <v>0</v>
      </c>
    </row>
    <row r="64" spans="1:7" ht="15" x14ac:dyDescent="0.25">
      <c r="A64" s="271" t="s">
        <v>113</v>
      </c>
      <c r="B64">
        <v>22</v>
      </c>
      <c r="C64">
        <v>21</v>
      </c>
      <c r="D64">
        <v>122.4</v>
      </c>
      <c r="E64">
        <v>138.30000000000001</v>
      </c>
      <c r="F64">
        <v>0</v>
      </c>
      <c r="G64">
        <v>0</v>
      </c>
    </row>
    <row r="65" spans="1:7" ht="15" x14ac:dyDescent="0.25">
      <c r="A65" s="271" t="s">
        <v>114</v>
      </c>
      <c r="B65">
        <v>12</v>
      </c>
      <c r="C65">
        <v>8.5</v>
      </c>
      <c r="D65">
        <v>29.5</v>
      </c>
      <c r="E65">
        <v>29.4</v>
      </c>
      <c r="F65">
        <v>0</v>
      </c>
      <c r="G65">
        <v>0</v>
      </c>
    </row>
    <row r="66" spans="1:7" ht="15" x14ac:dyDescent="0.25">
      <c r="A66" s="271" t="s">
        <v>115</v>
      </c>
      <c r="B66">
        <v>645.5</v>
      </c>
      <c r="C66">
        <v>818.1</v>
      </c>
      <c r="D66">
        <v>2340.4</v>
      </c>
      <c r="E66">
        <v>2238.3000000000002</v>
      </c>
      <c r="F66">
        <v>48.5</v>
      </c>
      <c r="G66">
        <v>0</v>
      </c>
    </row>
    <row r="67" spans="1:7" ht="15" x14ac:dyDescent="0.25">
      <c r="A67" s="271" t="s">
        <v>117</v>
      </c>
      <c r="B67">
        <v>25.5</v>
      </c>
      <c r="C67">
        <v>0</v>
      </c>
      <c r="D67">
        <v>82.3</v>
      </c>
      <c r="E67">
        <v>10.199999999999999</v>
      </c>
      <c r="F67">
        <v>0</v>
      </c>
      <c r="G67">
        <v>0</v>
      </c>
    </row>
    <row r="68" spans="1:7" ht="15" x14ac:dyDescent="0.25">
      <c r="A68" s="271" t="s">
        <v>118</v>
      </c>
      <c r="B68">
        <v>20.5</v>
      </c>
      <c r="C68">
        <v>22.8</v>
      </c>
      <c r="D68">
        <v>97.6</v>
      </c>
      <c r="E68">
        <v>103.7</v>
      </c>
      <c r="F68">
        <v>0</v>
      </c>
      <c r="G68">
        <v>0</v>
      </c>
    </row>
    <row r="69" spans="1:7" ht="15" x14ac:dyDescent="0.25">
      <c r="A69" s="271" t="s">
        <v>119</v>
      </c>
      <c r="B69">
        <v>151.5</v>
      </c>
      <c r="C69">
        <v>34.700000000000003</v>
      </c>
      <c r="D69">
        <v>183.5</v>
      </c>
      <c r="E69">
        <v>119.1</v>
      </c>
      <c r="F69">
        <v>10</v>
      </c>
      <c r="G69">
        <v>0</v>
      </c>
    </row>
    <row r="70" spans="1:7" ht="15" x14ac:dyDescent="0.25">
      <c r="A70" s="271" t="s">
        <v>120</v>
      </c>
      <c r="B70">
        <v>104.8</v>
      </c>
      <c r="C70">
        <v>37.299999999999997</v>
      </c>
      <c r="D70">
        <v>138.6</v>
      </c>
      <c r="E70">
        <v>148.5</v>
      </c>
      <c r="F70">
        <v>0</v>
      </c>
      <c r="G70">
        <v>0</v>
      </c>
    </row>
    <row r="71" spans="1:7" ht="15" x14ac:dyDescent="0.25">
      <c r="A71" s="271" t="s">
        <v>121</v>
      </c>
      <c r="B71">
        <v>30</v>
      </c>
      <c r="C71">
        <v>6.7</v>
      </c>
      <c r="D71">
        <v>76.599999999999994</v>
      </c>
      <c r="E71">
        <v>51.7</v>
      </c>
      <c r="F71">
        <v>0</v>
      </c>
      <c r="G71">
        <v>0</v>
      </c>
    </row>
    <row r="72" spans="1:7" ht="15" x14ac:dyDescent="0.25">
      <c r="A72" s="271" t="s">
        <v>122</v>
      </c>
      <c r="B72">
        <v>0</v>
      </c>
      <c r="C72">
        <v>25</v>
      </c>
      <c r="D72">
        <v>253.5</v>
      </c>
      <c r="E72">
        <v>151.1</v>
      </c>
      <c r="F72">
        <v>0</v>
      </c>
      <c r="G72">
        <v>0</v>
      </c>
    </row>
    <row r="73" spans="1:7" ht="15" x14ac:dyDescent="0.25">
      <c r="A73" s="271" t="s">
        <v>65</v>
      </c>
      <c r="B73" t="s">
        <v>66</v>
      </c>
      <c r="C73" t="s">
        <v>67</v>
      </c>
      <c r="D73" t="s">
        <v>66</v>
      </c>
      <c r="E73" t="s">
        <v>66</v>
      </c>
      <c r="F73" t="s">
        <v>66</v>
      </c>
      <c r="G73" t="s">
        <v>68</v>
      </c>
    </row>
    <row r="74" spans="1:7" ht="15" x14ac:dyDescent="0.25">
      <c r="A74" s="271" t="s">
        <v>123</v>
      </c>
      <c r="B74">
        <v>3975.7</v>
      </c>
      <c r="C74">
        <v>5276.5</v>
      </c>
      <c r="D74">
        <v>12823.7</v>
      </c>
      <c r="E74">
        <v>16447.8</v>
      </c>
      <c r="F74">
        <v>278.39999999999998</v>
      </c>
      <c r="G74">
        <v>0</v>
      </c>
    </row>
    <row r="75" spans="1:7" ht="15" x14ac:dyDescent="0.25">
      <c r="A75" s="271" t="s">
        <v>124</v>
      </c>
      <c r="B75">
        <v>547.70000000000005</v>
      </c>
      <c r="C75">
        <v>1280.4000000000001</v>
      </c>
      <c r="D75">
        <v>0</v>
      </c>
      <c r="E75">
        <v>0</v>
      </c>
      <c r="F75">
        <v>89.5</v>
      </c>
      <c r="G75">
        <v>0</v>
      </c>
    </row>
    <row r="76" spans="1:7" ht="15" x14ac:dyDescent="0.25">
      <c r="A76" s="271" t="s">
        <v>65</v>
      </c>
      <c r="B76" t="s">
        <v>66</v>
      </c>
      <c r="C76" t="s">
        <v>67</v>
      </c>
      <c r="D76" t="s">
        <v>66</v>
      </c>
      <c r="E76" t="s">
        <v>66</v>
      </c>
      <c r="F76" t="s">
        <v>66</v>
      </c>
      <c r="G76" t="s">
        <v>68</v>
      </c>
    </row>
    <row r="77" spans="1:7" ht="15" x14ac:dyDescent="0.25">
      <c r="A77" s="271" t="s">
        <v>125</v>
      </c>
      <c r="B77">
        <v>4523.3999999999996</v>
      </c>
      <c r="C77">
        <v>6556.9</v>
      </c>
      <c r="D77">
        <v>12823.7</v>
      </c>
      <c r="E77">
        <v>16447.8</v>
      </c>
      <c r="F77">
        <v>367.9</v>
      </c>
      <c r="G77">
        <v>0</v>
      </c>
    </row>
    <row r="78" spans="1:7" ht="15" x14ac:dyDescent="0.25">
      <c r="A78" s="271" t="s">
        <v>126</v>
      </c>
      <c r="B78" t="s">
        <v>45</v>
      </c>
      <c r="C78" t="s">
        <v>45</v>
      </c>
      <c r="D78">
        <v>0</v>
      </c>
      <c r="E78">
        <v>0</v>
      </c>
      <c r="F78" t="s">
        <v>45</v>
      </c>
      <c r="G78" t="s">
        <v>45</v>
      </c>
    </row>
    <row r="79" spans="1:7" ht="15" x14ac:dyDescent="0.25">
      <c r="A79" s="271" t="s">
        <v>127</v>
      </c>
      <c r="B79">
        <v>0</v>
      </c>
      <c r="C79">
        <v>10</v>
      </c>
      <c r="D79" t="s">
        <v>45</v>
      </c>
      <c r="E79" t="s">
        <v>45</v>
      </c>
      <c r="F79">
        <v>0</v>
      </c>
      <c r="G79">
        <v>0</v>
      </c>
    </row>
    <row r="80" spans="1:7" ht="15" x14ac:dyDescent="0.25">
      <c r="A80" s="271" t="s">
        <v>65</v>
      </c>
      <c r="B80" t="s">
        <v>66</v>
      </c>
      <c r="C80" t="s">
        <v>67</v>
      </c>
      <c r="D80" t="s">
        <v>66</v>
      </c>
      <c r="E80" t="s">
        <v>66</v>
      </c>
      <c r="F80" t="s">
        <v>66</v>
      </c>
      <c r="G80" t="s">
        <v>68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AEAC1-4B9D-4677-B1D1-3003EB9682F9}">
  <dimension ref="A1:G88"/>
  <sheetViews>
    <sheetView topLeftCell="A35" workbookViewId="0">
      <selection activeCell="A9" sqref="A9:A90"/>
    </sheetView>
  </sheetViews>
  <sheetFormatPr defaultRowHeight="13.2" x14ac:dyDescent="0.25"/>
  <cols>
    <col min="1" max="1" width="30.109375" customWidth="1"/>
    <col min="2" max="2" width="12.6640625" customWidth="1"/>
    <col min="3" max="3" width="9.88671875" customWidth="1"/>
    <col min="4" max="4" width="10.5546875" customWidth="1"/>
    <col min="5" max="5" width="11.6640625" customWidth="1"/>
    <col min="6" max="6" width="13.44140625" customWidth="1"/>
    <col min="7" max="7" width="13.66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1400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79.2</v>
      </c>
      <c r="C12">
        <v>110.5</v>
      </c>
      <c r="D12">
        <v>220.7</v>
      </c>
      <c r="E12">
        <v>358.7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5.3</v>
      </c>
      <c r="F13">
        <v>0</v>
      </c>
      <c r="G13">
        <v>0</v>
      </c>
    </row>
    <row r="14" spans="1:7" ht="15" x14ac:dyDescent="0.25">
      <c r="A14" s="173" t="s">
        <v>71</v>
      </c>
      <c r="B14">
        <v>79.2</v>
      </c>
      <c r="C14">
        <v>108</v>
      </c>
      <c r="D14">
        <v>211</v>
      </c>
      <c r="E14">
        <v>301.60000000000002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0</v>
      </c>
      <c r="E15">
        <v>12.6</v>
      </c>
      <c r="F15">
        <v>0</v>
      </c>
      <c r="G15">
        <v>0</v>
      </c>
    </row>
    <row r="16" spans="1:7" ht="15" x14ac:dyDescent="0.25">
      <c r="A16" s="173" t="s">
        <v>73</v>
      </c>
      <c r="B16">
        <v>0</v>
      </c>
      <c r="C16">
        <v>2.5</v>
      </c>
      <c r="D16">
        <v>0</v>
      </c>
      <c r="E16">
        <v>39.299999999999997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9.6999999999999993</v>
      </c>
      <c r="E17">
        <v>0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375.7</v>
      </c>
      <c r="C19">
        <v>395.1</v>
      </c>
      <c r="D19">
        <v>1028.3</v>
      </c>
      <c r="E19">
        <v>1032.9000000000001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185.4</v>
      </c>
      <c r="C21">
        <v>208.2</v>
      </c>
      <c r="D21">
        <v>500.6</v>
      </c>
      <c r="E21">
        <v>519.5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385</v>
      </c>
      <c r="C23">
        <v>0</v>
      </c>
      <c r="D23">
        <v>0</v>
      </c>
      <c r="E23">
        <v>139.1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1979.2</v>
      </c>
      <c r="C25">
        <v>1562.9</v>
      </c>
      <c r="D25">
        <v>4444.7</v>
      </c>
      <c r="E25">
        <v>3835.3</v>
      </c>
      <c r="F25">
        <v>10.5</v>
      </c>
      <c r="G25">
        <v>0</v>
      </c>
    </row>
    <row r="26" spans="1:7" ht="15" x14ac:dyDescent="0.25">
      <c r="A26" s="173" t="s">
        <v>167</v>
      </c>
      <c r="B26">
        <v>277</v>
      </c>
      <c r="C26">
        <v>0</v>
      </c>
      <c r="D26">
        <v>332.8</v>
      </c>
      <c r="E26">
        <v>0</v>
      </c>
      <c r="F26">
        <v>0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43.9</v>
      </c>
      <c r="E27">
        <v>18.5</v>
      </c>
      <c r="F27">
        <v>0</v>
      </c>
      <c r="G27">
        <v>0</v>
      </c>
    </row>
    <row r="28" spans="1:7" ht="15" x14ac:dyDescent="0.25">
      <c r="A28" s="173" t="s">
        <v>79</v>
      </c>
      <c r="B28">
        <v>0.4</v>
      </c>
      <c r="C28">
        <v>0.5</v>
      </c>
      <c r="D28">
        <v>1</v>
      </c>
      <c r="E28">
        <v>0</v>
      </c>
      <c r="F28">
        <v>0</v>
      </c>
      <c r="G28">
        <v>0</v>
      </c>
    </row>
    <row r="29" spans="1:7" ht="15" x14ac:dyDescent="0.25">
      <c r="A29" s="173" t="s">
        <v>80</v>
      </c>
      <c r="B29">
        <v>187.2</v>
      </c>
      <c r="C29">
        <v>153</v>
      </c>
      <c r="D29">
        <v>743.5</v>
      </c>
      <c r="E29">
        <v>456.5</v>
      </c>
      <c r="F29">
        <v>0</v>
      </c>
      <c r="G29">
        <v>0</v>
      </c>
    </row>
    <row r="30" spans="1:7" ht="15" x14ac:dyDescent="0.25">
      <c r="A30" s="173" t="s">
        <v>81</v>
      </c>
      <c r="B30">
        <v>387.5</v>
      </c>
      <c r="C30">
        <v>533.6</v>
      </c>
      <c r="D30">
        <v>1035.0999999999999</v>
      </c>
      <c r="E30">
        <v>1120.5</v>
      </c>
      <c r="F30">
        <v>0</v>
      </c>
      <c r="G30">
        <v>0</v>
      </c>
    </row>
    <row r="31" spans="1:7" ht="15" x14ac:dyDescent="0.25">
      <c r="A31" s="173" t="s">
        <v>82</v>
      </c>
      <c r="B31">
        <v>1</v>
      </c>
      <c r="C31">
        <v>4.9000000000000004</v>
      </c>
      <c r="D31">
        <v>87.6</v>
      </c>
      <c r="E31">
        <v>65.5</v>
      </c>
      <c r="F31">
        <v>0</v>
      </c>
      <c r="G31">
        <v>0</v>
      </c>
    </row>
    <row r="32" spans="1:7" ht="15" x14ac:dyDescent="0.25">
      <c r="A32" s="173" t="s">
        <v>170</v>
      </c>
      <c r="B32">
        <v>0</v>
      </c>
      <c r="C32">
        <v>0</v>
      </c>
      <c r="D32">
        <v>0</v>
      </c>
      <c r="E32">
        <v>8</v>
      </c>
      <c r="F32">
        <v>0</v>
      </c>
      <c r="G32">
        <v>0</v>
      </c>
    </row>
    <row r="33" spans="1:7" ht="15" x14ac:dyDescent="0.25">
      <c r="A33" s="173" t="s">
        <v>83</v>
      </c>
      <c r="B33">
        <v>838.9</v>
      </c>
      <c r="C33">
        <v>495</v>
      </c>
      <c r="D33">
        <v>1266.9000000000001</v>
      </c>
      <c r="E33">
        <v>1439.1</v>
      </c>
      <c r="F33">
        <v>10.5</v>
      </c>
      <c r="G33">
        <v>0</v>
      </c>
    </row>
    <row r="34" spans="1:7" ht="15" x14ac:dyDescent="0.25">
      <c r="A34" s="173" t="s">
        <v>84</v>
      </c>
      <c r="B34">
        <v>0</v>
      </c>
      <c r="C34">
        <v>0</v>
      </c>
      <c r="D34">
        <v>102.6</v>
      </c>
      <c r="E34">
        <v>31.1</v>
      </c>
      <c r="F34">
        <v>0</v>
      </c>
      <c r="G34">
        <v>0</v>
      </c>
    </row>
    <row r="35" spans="1:7" ht="15" x14ac:dyDescent="0.25">
      <c r="A35" s="173" t="s">
        <v>85</v>
      </c>
      <c r="B35">
        <v>23</v>
      </c>
      <c r="C35">
        <v>0</v>
      </c>
      <c r="D35">
        <v>24.8</v>
      </c>
      <c r="E35">
        <v>25.3</v>
      </c>
      <c r="F35">
        <v>0</v>
      </c>
      <c r="G35">
        <v>0</v>
      </c>
    </row>
    <row r="36" spans="1:7" ht="15" x14ac:dyDescent="0.25">
      <c r="A36" s="173" t="s">
        <v>86</v>
      </c>
      <c r="B36">
        <v>193.8</v>
      </c>
      <c r="C36">
        <v>314.89999999999998</v>
      </c>
      <c r="D36">
        <v>322.3</v>
      </c>
      <c r="E36">
        <v>295.3</v>
      </c>
      <c r="F36">
        <v>0</v>
      </c>
      <c r="G36">
        <v>0</v>
      </c>
    </row>
    <row r="37" spans="1:7" ht="15" x14ac:dyDescent="0.25">
      <c r="A37" s="173" t="s">
        <v>87</v>
      </c>
      <c r="B37">
        <v>0</v>
      </c>
      <c r="C37">
        <v>3.9</v>
      </c>
      <c r="D37">
        <v>66.3</v>
      </c>
      <c r="E37">
        <v>5.0999999999999996</v>
      </c>
      <c r="F37">
        <v>0</v>
      </c>
      <c r="G37">
        <v>0</v>
      </c>
    </row>
    <row r="38" spans="1:7" ht="15" x14ac:dyDescent="0.25">
      <c r="A38" s="173" t="s">
        <v>88</v>
      </c>
      <c r="B38">
        <v>70.400000000000006</v>
      </c>
      <c r="C38">
        <v>57.1</v>
      </c>
      <c r="D38">
        <v>418.2</v>
      </c>
      <c r="E38">
        <v>264.3</v>
      </c>
      <c r="F38">
        <v>0</v>
      </c>
      <c r="G38">
        <v>0</v>
      </c>
    </row>
    <row r="39" spans="1:7" ht="15" x14ac:dyDescent="0.25">
      <c r="A39" s="173" t="s">
        <v>89</v>
      </c>
      <c r="B39">
        <v>0</v>
      </c>
      <c r="C39">
        <v>0</v>
      </c>
      <c r="D39">
        <v>0</v>
      </c>
      <c r="E39">
        <v>106.2</v>
      </c>
      <c r="F39">
        <v>0</v>
      </c>
      <c r="G39">
        <v>0</v>
      </c>
    </row>
    <row r="40" spans="1:7" ht="15" x14ac:dyDescent="0.25">
      <c r="A40" s="173" t="s">
        <v>69</v>
      </c>
    </row>
    <row r="41" spans="1:7" ht="15" x14ac:dyDescent="0.25">
      <c r="A41" s="173" t="s">
        <v>90</v>
      </c>
      <c r="B41">
        <v>118</v>
      </c>
      <c r="C41">
        <v>70</v>
      </c>
      <c r="D41">
        <v>1594.4</v>
      </c>
      <c r="E41">
        <v>454.4</v>
      </c>
      <c r="F41">
        <v>0</v>
      </c>
      <c r="G41">
        <v>0</v>
      </c>
    </row>
    <row r="42" spans="1:7" ht="15" x14ac:dyDescent="0.25">
      <c r="A42" s="173" t="s">
        <v>91</v>
      </c>
      <c r="B42">
        <v>30</v>
      </c>
      <c r="C42">
        <v>0</v>
      </c>
      <c r="D42">
        <v>0</v>
      </c>
      <c r="E42">
        <v>28.5</v>
      </c>
      <c r="F42">
        <v>0</v>
      </c>
      <c r="G42">
        <v>0</v>
      </c>
    </row>
    <row r="43" spans="1:7" ht="15" x14ac:dyDescent="0.25">
      <c r="A43" s="173" t="s">
        <v>529</v>
      </c>
      <c r="B43">
        <v>0</v>
      </c>
      <c r="C43">
        <v>0</v>
      </c>
      <c r="D43">
        <v>33</v>
      </c>
      <c r="E43">
        <v>0</v>
      </c>
      <c r="F43">
        <v>0</v>
      </c>
      <c r="G43">
        <v>0</v>
      </c>
    </row>
    <row r="44" spans="1:7" ht="15" x14ac:dyDescent="0.25">
      <c r="A44" s="173" t="s">
        <v>282</v>
      </c>
      <c r="B44">
        <v>0</v>
      </c>
      <c r="C44">
        <v>0</v>
      </c>
      <c r="D44">
        <v>56.7</v>
      </c>
      <c r="E44">
        <v>0</v>
      </c>
      <c r="F44">
        <v>0</v>
      </c>
      <c r="G44">
        <v>0</v>
      </c>
    </row>
    <row r="45" spans="1:7" ht="15" x14ac:dyDescent="0.25">
      <c r="A45" s="173" t="s">
        <v>92</v>
      </c>
      <c r="B45">
        <v>35</v>
      </c>
      <c r="C45">
        <v>70</v>
      </c>
      <c r="D45">
        <v>38.299999999999997</v>
      </c>
      <c r="E45">
        <v>98.5</v>
      </c>
      <c r="F45">
        <v>0</v>
      </c>
      <c r="G45">
        <v>0</v>
      </c>
    </row>
    <row r="46" spans="1:7" ht="15" x14ac:dyDescent="0.25">
      <c r="A46" s="173" t="s">
        <v>465</v>
      </c>
      <c r="B46">
        <v>0</v>
      </c>
      <c r="C46">
        <v>0</v>
      </c>
      <c r="D46">
        <v>31.2</v>
      </c>
      <c r="E46">
        <v>0</v>
      </c>
      <c r="F46">
        <v>0</v>
      </c>
      <c r="G46">
        <v>0</v>
      </c>
    </row>
    <row r="47" spans="1:7" ht="15" x14ac:dyDescent="0.25">
      <c r="A47" s="173" t="s">
        <v>1078</v>
      </c>
      <c r="B47">
        <v>0</v>
      </c>
      <c r="C47">
        <v>0</v>
      </c>
      <c r="D47">
        <v>29.9</v>
      </c>
      <c r="E47">
        <v>0</v>
      </c>
      <c r="F47">
        <v>0</v>
      </c>
      <c r="G47">
        <v>0</v>
      </c>
    </row>
    <row r="48" spans="1:7" ht="15" x14ac:dyDescent="0.25">
      <c r="A48" s="173" t="s">
        <v>1097</v>
      </c>
      <c r="B48">
        <v>0</v>
      </c>
      <c r="C48">
        <v>0</v>
      </c>
      <c r="D48">
        <v>37</v>
      </c>
      <c r="E48">
        <v>0</v>
      </c>
      <c r="F48">
        <v>0</v>
      </c>
      <c r="G48">
        <v>0</v>
      </c>
    </row>
    <row r="49" spans="1:7" ht="15" x14ac:dyDescent="0.25">
      <c r="A49" s="173" t="s">
        <v>93</v>
      </c>
      <c r="B49">
        <v>0</v>
      </c>
      <c r="C49">
        <v>0</v>
      </c>
      <c r="D49">
        <v>61.7</v>
      </c>
      <c r="E49">
        <v>0</v>
      </c>
      <c r="F49">
        <v>0</v>
      </c>
      <c r="G49">
        <v>0</v>
      </c>
    </row>
    <row r="50" spans="1:7" ht="15" x14ac:dyDescent="0.25">
      <c r="A50" s="173" t="s">
        <v>95</v>
      </c>
      <c r="B50">
        <v>0</v>
      </c>
      <c r="C50">
        <v>0</v>
      </c>
      <c r="D50">
        <v>3</v>
      </c>
      <c r="E50">
        <v>4.4000000000000004</v>
      </c>
      <c r="F50">
        <v>0</v>
      </c>
      <c r="G50">
        <v>0</v>
      </c>
    </row>
    <row r="51" spans="1:7" ht="15" x14ac:dyDescent="0.25">
      <c r="A51" s="173" t="s">
        <v>96</v>
      </c>
      <c r="B51">
        <v>53</v>
      </c>
      <c r="C51">
        <v>0</v>
      </c>
      <c r="D51">
        <v>1097.9000000000001</v>
      </c>
      <c r="E51">
        <v>314.39999999999998</v>
      </c>
      <c r="F51">
        <v>0</v>
      </c>
      <c r="G51">
        <v>0</v>
      </c>
    </row>
    <row r="52" spans="1:7" ht="15" x14ac:dyDescent="0.25">
      <c r="A52" s="173" t="s">
        <v>97</v>
      </c>
      <c r="B52">
        <v>0</v>
      </c>
      <c r="C52">
        <v>0</v>
      </c>
      <c r="D52">
        <v>195</v>
      </c>
      <c r="E52">
        <v>8.6999999999999993</v>
      </c>
      <c r="F52">
        <v>0</v>
      </c>
      <c r="G52">
        <v>0</v>
      </c>
    </row>
    <row r="53" spans="1:7" ht="15" x14ac:dyDescent="0.25">
      <c r="A53" s="173" t="s">
        <v>536</v>
      </c>
      <c r="B53">
        <v>0</v>
      </c>
      <c r="C53">
        <v>0</v>
      </c>
      <c r="D53">
        <v>10.8</v>
      </c>
      <c r="E53">
        <v>0</v>
      </c>
      <c r="F53">
        <v>0</v>
      </c>
      <c r="G53">
        <v>0</v>
      </c>
    </row>
    <row r="54" spans="1:7" ht="15" x14ac:dyDescent="0.25">
      <c r="A54" s="173" t="s">
        <v>69</v>
      </c>
    </row>
    <row r="55" spans="1:7" ht="15" x14ac:dyDescent="0.25">
      <c r="A55" s="173" t="s">
        <v>98</v>
      </c>
      <c r="B55">
        <v>1560.4</v>
      </c>
      <c r="C55">
        <v>1837.3</v>
      </c>
      <c r="D55">
        <v>5129.2</v>
      </c>
      <c r="E55">
        <v>4245.6000000000004</v>
      </c>
      <c r="F55">
        <v>32.4</v>
      </c>
      <c r="G55">
        <v>0</v>
      </c>
    </row>
    <row r="56" spans="1:7" ht="15" x14ac:dyDescent="0.25">
      <c r="A56" s="173" t="s">
        <v>99</v>
      </c>
      <c r="B56">
        <v>1.4</v>
      </c>
      <c r="C56">
        <v>11.1</v>
      </c>
      <c r="D56">
        <v>7.6</v>
      </c>
      <c r="E56">
        <v>14.5</v>
      </c>
      <c r="F56">
        <v>0</v>
      </c>
      <c r="G56">
        <v>0</v>
      </c>
    </row>
    <row r="57" spans="1:7" ht="15" x14ac:dyDescent="0.25">
      <c r="A57" s="173" t="s">
        <v>100</v>
      </c>
      <c r="B57">
        <v>6.5</v>
      </c>
      <c r="C57">
        <v>6.5</v>
      </c>
      <c r="D57">
        <v>6.5</v>
      </c>
      <c r="E57">
        <v>1.2</v>
      </c>
      <c r="F57">
        <v>0</v>
      </c>
      <c r="G57">
        <v>0</v>
      </c>
    </row>
    <row r="58" spans="1:7" ht="15" x14ac:dyDescent="0.25">
      <c r="A58" s="173" t="s">
        <v>101</v>
      </c>
      <c r="B58">
        <v>0</v>
      </c>
      <c r="C58">
        <v>0</v>
      </c>
      <c r="D58">
        <v>80.3</v>
      </c>
      <c r="E58">
        <v>364.9</v>
      </c>
      <c r="F58">
        <v>0</v>
      </c>
      <c r="G58">
        <v>0</v>
      </c>
    </row>
    <row r="59" spans="1:7" ht="15" x14ac:dyDescent="0.25">
      <c r="A59" s="173" t="s">
        <v>102</v>
      </c>
      <c r="B59">
        <v>33.5</v>
      </c>
      <c r="C59">
        <v>16</v>
      </c>
      <c r="D59">
        <v>78.7</v>
      </c>
      <c r="E59">
        <v>37.5</v>
      </c>
      <c r="F59">
        <v>0</v>
      </c>
      <c r="G59">
        <v>0</v>
      </c>
    </row>
    <row r="60" spans="1:7" ht="15" x14ac:dyDescent="0.25">
      <c r="A60" s="173" t="s">
        <v>103</v>
      </c>
      <c r="B60">
        <v>4.7</v>
      </c>
      <c r="C60">
        <v>13.1</v>
      </c>
      <c r="D60">
        <v>17.2</v>
      </c>
      <c r="E60">
        <v>9.6</v>
      </c>
      <c r="F60">
        <v>0</v>
      </c>
      <c r="G60">
        <v>0</v>
      </c>
    </row>
    <row r="61" spans="1:7" ht="15" x14ac:dyDescent="0.25">
      <c r="A61" s="173" t="s">
        <v>104</v>
      </c>
      <c r="B61">
        <v>0</v>
      </c>
      <c r="C61">
        <v>0</v>
      </c>
      <c r="D61">
        <v>198</v>
      </c>
      <c r="E61">
        <v>288</v>
      </c>
      <c r="F61">
        <v>0</v>
      </c>
      <c r="G61">
        <v>0</v>
      </c>
    </row>
    <row r="62" spans="1:7" ht="15" x14ac:dyDescent="0.25">
      <c r="A62" s="173" t="s">
        <v>105</v>
      </c>
      <c r="B62">
        <v>81.8</v>
      </c>
      <c r="C62">
        <v>74.2</v>
      </c>
      <c r="D62">
        <v>456</v>
      </c>
      <c r="E62">
        <v>242.5</v>
      </c>
      <c r="F62">
        <v>0</v>
      </c>
      <c r="G62">
        <v>0</v>
      </c>
    </row>
    <row r="63" spans="1:7" ht="15" x14ac:dyDescent="0.25">
      <c r="A63" s="173" t="s">
        <v>106</v>
      </c>
      <c r="B63">
        <v>56.6</v>
      </c>
      <c r="C63">
        <v>53.5</v>
      </c>
      <c r="D63">
        <v>226</v>
      </c>
      <c r="E63">
        <v>182.7</v>
      </c>
      <c r="F63">
        <v>0</v>
      </c>
      <c r="G63">
        <v>0</v>
      </c>
    </row>
    <row r="64" spans="1:7" ht="15" x14ac:dyDescent="0.25">
      <c r="A64" s="173" t="s">
        <v>107</v>
      </c>
      <c r="B64">
        <v>14.5</v>
      </c>
      <c r="C64">
        <v>10</v>
      </c>
      <c r="D64">
        <v>370.7</v>
      </c>
      <c r="E64">
        <v>321.2</v>
      </c>
      <c r="F64">
        <v>0</v>
      </c>
      <c r="G64">
        <v>0</v>
      </c>
    </row>
    <row r="65" spans="1:7" ht="15" x14ac:dyDescent="0.25">
      <c r="A65" s="173" t="s">
        <v>108</v>
      </c>
      <c r="B65">
        <v>0</v>
      </c>
      <c r="C65">
        <v>11</v>
      </c>
      <c r="D65">
        <v>0</v>
      </c>
      <c r="E65">
        <v>4.7</v>
      </c>
      <c r="F65">
        <v>0</v>
      </c>
      <c r="G65">
        <v>0</v>
      </c>
    </row>
    <row r="66" spans="1:7" ht="15" x14ac:dyDescent="0.25">
      <c r="A66" s="173" t="s">
        <v>109</v>
      </c>
      <c r="B66">
        <v>9.9</v>
      </c>
      <c r="C66">
        <v>18</v>
      </c>
      <c r="D66">
        <v>227.3</v>
      </c>
      <c r="E66">
        <v>187.9</v>
      </c>
      <c r="F66">
        <v>0</v>
      </c>
      <c r="G66">
        <v>0</v>
      </c>
    </row>
    <row r="67" spans="1:7" ht="15" x14ac:dyDescent="0.25">
      <c r="A67" s="173" t="s">
        <v>110</v>
      </c>
      <c r="B67">
        <v>0</v>
      </c>
      <c r="C67">
        <v>0</v>
      </c>
      <c r="D67">
        <v>19.399999999999999</v>
      </c>
      <c r="E67">
        <v>29</v>
      </c>
      <c r="F67">
        <v>0</v>
      </c>
      <c r="G67">
        <v>0</v>
      </c>
    </row>
    <row r="68" spans="1:7" ht="15" x14ac:dyDescent="0.25">
      <c r="A68" s="173" t="s">
        <v>111</v>
      </c>
      <c r="B68">
        <v>100.1</v>
      </c>
      <c r="C68">
        <v>60</v>
      </c>
      <c r="D68">
        <v>111.6</v>
      </c>
      <c r="E68">
        <v>40.299999999999997</v>
      </c>
      <c r="F68">
        <v>0</v>
      </c>
      <c r="G68">
        <v>0</v>
      </c>
    </row>
    <row r="69" spans="1:7" ht="15" x14ac:dyDescent="0.25">
      <c r="A69" s="173" t="s">
        <v>112</v>
      </c>
      <c r="B69">
        <v>88.3</v>
      </c>
      <c r="C69">
        <v>95.8</v>
      </c>
      <c r="D69">
        <v>176.5</v>
      </c>
      <c r="E69">
        <v>150.5</v>
      </c>
      <c r="F69">
        <v>0</v>
      </c>
      <c r="G69">
        <v>0</v>
      </c>
    </row>
    <row r="70" spans="1:7" ht="15" x14ac:dyDescent="0.25">
      <c r="A70" s="173" t="s">
        <v>113</v>
      </c>
      <c r="B70">
        <v>28.5</v>
      </c>
      <c r="C70">
        <v>22</v>
      </c>
      <c r="D70">
        <v>83.1</v>
      </c>
      <c r="E70">
        <v>98.1</v>
      </c>
      <c r="F70">
        <v>0</v>
      </c>
      <c r="G70">
        <v>0</v>
      </c>
    </row>
    <row r="71" spans="1:7" ht="15" x14ac:dyDescent="0.25">
      <c r="A71" s="173" t="s">
        <v>114</v>
      </c>
      <c r="B71">
        <v>2.5</v>
      </c>
      <c r="C71">
        <v>20.5</v>
      </c>
      <c r="D71">
        <v>25.5</v>
      </c>
      <c r="E71">
        <v>18.2</v>
      </c>
      <c r="F71">
        <v>0</v>
      </c>
      <c r="G71">
        <v>0</v>
      </c>
    </row>
    <row r="72" spans="1:7" ht="15" x14ac:dyDescent="0.25">
      <c r="A72" s="173" t="s">
        <v>115</v>
      </c>
      <c r="B72">
        <v>889.8</v>
      </c>
      <c r="C72">
        <v>1180.5</v>
      </c>
      <c r="D72">
        <v>2150.5</v>
      </c>
      <c r="E72">
        <v>1733.9</v>
      </c>
      <c r="F72">
        <v>15.5</v>
      </c>
      <c r="G72">
        <v>0</v>
      </c>
    </row>
    <row r="73" spans="1:7" ht="15" x14ac:dyDescent="0.25">
      <c r="A73" s="173" t="s">
        <v>116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</row>
    <row r="74" spans="1:7" ht="15" x14ac:dyDescent="0.25">
      <c r="A74" s="173" t="s">
        <v>117</v>
      </c>
      <c r="B74">
        <v>13.2</v>
      </c>
      <c r="C74">
        <v>10.4</v>
      </c>
      <c r="D74">
        <v>40.200000000000003</v>
      </c>
      <c r="E74">
        <v>48.3</v>
      </c>
      <c r="F74">
        <v>0</v>
      </c>
      <c r="G74">
        <v>0</v>
      </c>
    </row>
    <row r="75" spans="1:7" ht="15" x14ac:dyDescent="0.25">
      <c r="A75" s="173" t="s">
        <v>118</v>
      </c>
      <c r="B75">
        <v>86.5</v>
      </c>
      <c r="C75">
        <v>137</v>
      </c>
      <c r="D75">
        <v>50.3</v>
      </c>
      <c r="E75">
        <v>121.6</v>
      </c>
      <c r="F75">
        <v>0</v>
      </c>
      <c r="G75">
        <v>0</v>
      </c>
    </row>
    <row r="76" spans="1:7" ht="15" x14ac:dyDescent="0.25">
      <c r="A76" s="173" t="s">
        <v>119</v>
      </c>
      <c r="B76">
        <v>49</v>
      </c>
      <c r="C76">
        <v>65.5</v>
      </c>
      <c r="D76">
        <v>237.1</v>
      </c>
      <c r="E76">
        <v>102.7</v>
      </c>
      <c r="F76">
        <v>16.899999999999999</v>
      </c>
      <c r="G76">
        <v>0</v>
      </c>
    </row>
    <row r="77" spans="1:7" ht="15" x14ac:dyDescent="0.25">
      <c r="A77" s="173" t="s">
        <v>120</v>
      </c>
      <c r="B77">
        <v>0</v>
      </c>
      <c r="C77">
        <v>5</v>
      </c>
      <c r="D77">
        <v>60.4</v>
      </c>
      <c r="E77">
        <v>74.7</v>
      </c>
      <c r="F77">
        <v>0</v>
      </c>
      <c r="G77">
        <v>0</v>
      </c>
    </row>
    <row r="78" spans="1:7" ht="15" x14ac:dyDescent="0.25">
      <c r="A78" s="173" t="s">
        <v>1076</v>
      </c>
      <c r="B78">
        <v>0</v>
      </c>
      <c r="C78">
        <v>0</v>
      </c>
      <c r="D78">
        <v>9.1999999999999993</v>
      </c>
      <c r="E78">
        <v>0</v>
      </c>
      <c r="F78">
        <v>0</v>
      </c>
      <c r="G78">
        <v>0</v>
      </c>
    </row>
    <row r="79" spans="1:7" ht="15" x14ac:dyDescent="0.25">
      <c r="A79" s="173" t="s">
        <v>121</v>
      </c>
      <c r="B79">
        <v>0</v>
      </c>
      <c r="C79">
        <v>19.3</v>
      </c>
      <c r="D79">
        <v>44.9</v>
      </c>
      <c r="E79">
        <v>65.900000000000006</v>
      </c>
      <c r="F79">
        <v>0</v>
      </c>
      <c r="G79">
        <v>0</v>
      </c>
    </row>
    <row r="80" spans="1:7" ht="15" x14ac:dyDescent="0.25">
      <c r="A80" s="173" t="s">
        <v>122</v>
      </c>
      <c r="B80">
        <v>93.5</v>
      </c>
      <c r="C80">
        <v>7.9</v>
      </c>
      <c r="D80">
        <v>452.4</v>
      </c>
      <c r="E80">
        <v>107.6</v>
      </c>
      <c r="F80">
        <v>0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173" t="s">
        <v>123</v>
      </c>
      <c r="B82">
        <v>4682.8999999999996</v>
      </c>
      <c r="C82">
        <v>4183.8999999999996</v>
      </c>
      <c r="D82">
        <v>12917.9</v>
      </c>
      <c r="E82">
        <v>10585.6</v>
      </c>
      <c r="F82">
        <v>42.8</v>
      </c>
      <c r="G82">
        <v>0</v>
      </c>
    </row>
    <row r="83" spans="1:7" ht="15" x14ac:dyDescent="0.25">
      <c r="A83" s="173" t="s">
        <v>124</v>
      </c>
      <c r="B83">
        <v>1339</v>
      </c>
      <c r="C83">
        <v>634.20000000000005</v>
      </c>
      <c r="D83">
        <v>0</v>
      </c>
      <c r="E83">
        <v>0</v>
      </c>
      <c r="F83">
        <v>0</v>
      </c>
      <c r="G83">
        <v>0</v>
      </c>
    </row>
    <row r="84" spans="1:7" ht="15" x14ac:dyDescent="0.25">
      <c r="A84" s="173" t="s">
        <v>65</v>
      </c>
      <c r="B84" t="s">
        <v>66</v>
      </c>
      <c r="C84" t="s">
        <v>67</v>
      </c>
      <c r="D84" t="s">
        <v>66</v>
      </c>
      <c r="E84" t="s">
        <v>66</v>
      </c>
      <c r="F84" t="s">
        <v>66</v>
      </c>
      <c r="G84" t="s">
        <v>68</v>
      </c>
    </row>
    <row r="85" spans="1:7" ht="15" x14ac:dyDescent="0.25">
      <c r="A85" s="173" t="s">
        <v>125</v>
      </c>
      <c r="B85">
        <v>6021.9</v>
      </c>
      <c r="C85">
        <v>4818.1000000000004</v>
      </c>
      <c r="D85">
        <v>12917.9</v>
      </c>
      <c r="E85">
        <v>10585.6</v>
      </c>
      <c r="F85">
        <v>42.8</v>
      </c>
      <c r="G85">
        <v>0</v>
      </c>
    </row>
    <row r="86" spans="1:7" ht="15" x14ac:dyDescent="0.25">
      <c r="A86" s="173" t="s">
        <v>126</v>
      </c>
      <c r="B86" t="s">
        <v>45</v>
      </c>
      <c r="C86" t="s">
        <v>45</v>
      </c>
      <c r="D86">
        <v>0</v>
      </c>
      <c r="E86">
        <v>0</v>
      </c>
      <c r="F86" t="s">
        <v>45</v>
      </c>
      <c r="G86" t="s">
        <v>45</v>
      </c>
    </row>
    <row r="87" spans="1:7" ht="15" x14ac:dyDescent="0.25">
      <c r="A87" s="173" t="s">
        <v>127</v>
      </c>
      <c r="B87">
        <v>0</v>
      </c>
      <c r="C87">
        <v>0</v>
      </c>
      <c r="D87" t="s">
        <v>45</v>
      </c>
      <c r="E87" t="s">
        <v>45</v>
      </c>
      <c r="F87">
        <v>0</v>
      </c>
      <c r="G87">
        <v>0</v>
      </c>
    </row>
    <row r="88" spans="1:7" ht="15" x14ac:dyDescent="0.25">
      <c r="A88" s="173" t="s">
        <v>65</v>
      </c>
      <c r="B88" t="s">
        <v>66</v>
      </c>
      <c r="C88" t="s">
        <v>67</v>
      </c>
      <c r="D88" t="s">
        <v>66</v>
      </c>
      <c r="E88" t="s">
        <v>66</v>
      </c>
      <c r="F88" t="s">
        <v>66</v>
      </c>
      <c r="G88" t="s">
        <v>68</v>
      </c>
    </row>
  </sheetData>
  <pageMargins left="0.7" right="0.7" top="0.75" bottom="0.75" header="0.3" footer="0.3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BE71B-B101-41D7-808C-97E127FA6F29}">
  <dimension ref="A1:G80"/>
  <sheetViews>
    <sheetView topLeftCell="A61" workbookViewId="0">
      <selection activeCell="B7" sqref="B7"/>
    </sheetView>
  </sheetViews>
  <sheetFormatPr defaultRowHeight="13.2" x14ac:dyDescent="0.25"/>
  <cols>
    <col min="1" max="1" width="22.5546875" customWidth="1"/>
    <col min="2" max="3" width="12.44140625" customWidth="1"/>
    <col min="4" max="4" width="12.33203125" customWidth="1"/>
    <col min="5" max="5" width="11.6640625" customWidth="1"/>
    <col min="6" max="6" width="13" customWidth="1"/>
    <col min="7" max="7" width="10.66406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426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0</v>
      </c>
      <c r="C12">
        <v>69</v>
      </c>
      <c r="D12">
        <v>218.8</v>
      </c>
      <c r="E12">
        <v>575.9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71</v>
      </c>
      <c r="B15">
        <v>0</v>
      </c>
      <c r="C15">
        <v>69</v>
      </c>
      <c r="D15">
        <v>190.1</v>
      </c>
      <c r="E15">
        <v>476.4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69</v>
      </c>
    </row>
    <row r="19" spans="1:7" ht="15" x14ac:dyDescent="0.25">
      <c r="A19" s="271" t="s">
        <v>74</v>
      </c>
      <c r="B19">
        <v>505.7</v>
      </c>
      <c r="C19">
        <v>354.8</v>
      </c>
      <c r="D19">
        <v>1554.5</v>
      </c>
      <c r="E19">
        <v>1723.6</v>
      </c>
      <c r="F19">
        <v>21</v>
      </c>
      <c r="G19">
        <v>0</v>
      </c>
    </row>
    <row r="20" spans="1:7" ht="15" x14ac:dyDescent="0.25">
      <c r="A20" s="271" t="s">
        <v>69</v>
      </c>
    </row>
    <row r="21" spans="1:7" ht="15" x14ac:dyDescent="0.25">
      <c r="A21" s="271" t="s">
        <v>75</v>
      </c>
      <c r="B21">
        <v>208.5</v>
      </c>
      <c r="C21">
        <v>207.1</v>
      </c>
      <c r="D21">
        <v>556.20000000000005</v>
      </c>
      <c r="E21">
        <v>734.8</v>
      </c>
      <c r="F21">
        <v>0</v>
      </c>
      <c r="G21">
        <v>0</v>
      </c>
    </row>
    <row r="22" spans="1:7" ht="15" x14ac:dyDescent="0.25">
      <c r="A22" s="271" t="s">
        <v>69</v>
      </c>
    </row>
    <row r="23" spans="1:7" ht="15" x14ac:dyDescent="0.25">
      <c r="A23" s="271" t="s">
        <v>76</v>
      </c>
      <c r="B23" t="s">
        <v>94</v>
      </c>
      <c r="C23">
        <v>965.5</v>
      </c>
      <c r="D23">
        <v>847.9</v>
      </c>
      <c r="E23">
        <v>1748.7</v>
      </c>
      <c r="F23">
        <v>0</v>
      </c>
      <c r="G23">
        <v>0</v>
      </c>
    </row>
    <row r="24" spans="1:7" ht="15" x14ac:dyDescent="0.25">
      <c r="A24" s="271" t="s">
        <v>69</v>
      </c>
    </row>
    <row r="25" spans="1:7" ht="15" x14ac:dyDescent="0.25">
      <c r="A25" s="271" t="s">
        <v>77</v>
      </c>
      <c r="B25">
        <v>1243.3</v>
      </c>
      <c r="C25">
        <v>1948.7</v>
      </c>
      <c r="D25">
        <v>3279.7</v>
      </c>
      <c r="E25">
        <v>5382.4</v>
      </c>
      <c r="F25">
        <v>104.5</v>
      </c>
      <c r="G25">
        <v>0</v>
      </c>
    </row>
    <row r="26" spans="1:7" ht="15" x14ac:dyDescent="0.25">
      <c r="A26" s="271" t="s">
        <v>167</v>
      </c>
      <c r="B26">
        <v>0</v>
      </c>
      <c r="C26">
        <v>55</v>
      </c>
      <c r="D26">
        <v>0</v>
      </c>
      <c r="E26">
        <v>50.8</v>
      </c>
      <c r="F26">
        <v>0</v>
      </c>
      <c r="G26">
        <v>0</v>
      </c>
    </row>
    <row r="27" spans="1:7" ht="15" x14ac:dyDescent="0.25">
      <c r="A27" s="271" t="s">
        <v>78</v>
      </c>
      <c r="B27">
        <v>0</v>
      </c>
      <c r="C27">
        <v>28.1</v>
      </c>
      <c r="D27">
        <v>0</v>
      </c>
      <c r="E27">
        <v>42</v>
      </c>
      <c r="F27">
        <v>0</v>
      </c>
      <c r="G27">
        <v>0</v>
      </c>
    </row>
    <row r="28" spans="1:7" ht="15" x14ac:dyDescent="0.25">
      <c r="A28" s="271" t="s">
        <v>79</v>
      </c>
      <c r="B28">
        <v>1.2</v>
      </c>
      <c r="C28">
        <v>0.3</v>
      </c>
      <c r="D28">
        <v>1.5</v>
      </c>
      <c r="E28">
        <v>1.3</v>
      </c>
      <c r="F28">
        <v>0</v>
      </c>
      <c r="G28">
        <v>0</v>
      </c>
    </row>
    <row r="29" spans="1:7" ht="15" x14ac:dyDescent="0.25">
      <c r="A29" s="271" t="s">
        <v>80</v>
      </c>
      <c r="B29">
        <v>0</v>
      </c>
      <c r="C29">
        <v>194.6</v>
      </c>
      <c r="D29">
        <v>67</v>
      </c>
      <c r="E29">
        <v>792.3</v>
      </c>
      <c r="F29">
        <v>0</v>
      </c>
      <c r="G29">
        <v>0</v>
      </c>
    </row>
    <row r="30" spans="1:7" ht="15" x14ac:dyDescent="0.25">
      <c r="A30" s="271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271" t="s">
        <v>81</v>
      </c>
      <c r="B31">
        <v>309.5</v>
      </c>
      <c r="C31">
        <v>513.4</v>
      </c>
      <c r="D31">
        <v>786.1</v>
      </c>
      <c r="E31">
        <v>967.4</v>
      </c>
      <c r="F31">
        <v>0</v>
      </c>
      <c r="G31">
        <v>0</v>
      </c>
    </row>
    <row r="32" spans="1:7" ht="15" x14ac:dyDescent="0.25">
      <c r="A32" s="271" t="s">
        <v>82</v>
      </c>
      <c r="B32">
        <v>2.2000000000000002</v>
      </c>
      <c r="C32">
        <v>54.5</v>
      </c>
      <c r="D32">
        <v>101.1</v>
      </c>
      <c r="E32">
        <v>195</v>
      </c>
      <c r="F32">
        <v>0</v>
      </c>
      <c r="G32">
        <v>0</v>
      </c>
    </row>
    <row r="33" spans="1:7" ht="15" x14ac:dyDescent="0.25">
      <c r="A33" s="271" t="s">
        <v>83</v>
      </c>
      <c r="B33">
        <v>660.4</v>
      </c>
      <c r="C33">
        <v>664</v>
      </c>
      <c r="D33">
        <v>1849.5</v>
      </c>
      <c r="E33">
        <v>2107</v>
      </c>
      <c r="F33">
        <v>50</v>
      </c>
      <c r="G33">
        <v>0</v>
      </c>
    </row>
    <row r="34" spans="1:7" ht="15" x14ac:dyDescent="0.25">
      <c r="A34" s="271" t="s">
        <v>84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271" t="s">
        <v>85</v>
      </c>
      <c r="B35">
        <v>22</v>
      </c>
      <c r="C35">
        <v>20</v>
      </c>
      <c r="D35">
        <v>18.899999999999999</v>
      </c>
      <c r="E35">
        <v>40.1</v>
      </c>
      <c r="F35">
        <v>0</v>
      </c>
      <c r="G35">
        <v>0</v>
      </c>
    </row>
    <row r="36" spans="1:7" ht="15" x14ac:dyDescent="0.25">
      <c r="A36" s="271" t="s">
        <v>86</v>
      </c>
      <c r="B36">
        <v>241.2</v>
      </c>
      <c r="C36">
        <v>317.89999999999998</v>
      </c>
      <c r="D36">
        <v>285.10000000000002</v>
      </c>
      <c r="E36">
        <v>385.7</v>
      </c>
      <c r="F36">
        <v>54.5</v>
      </c>
      <c r="G36">
        <v>0</v>
      </c>
    </row>
    <row r="37" spans="1:7" ht="15" x14ac:dyDescent="0.25">
      <c r="A37" s="271" t="s">
        <v>87</v>
      </c>
      <c r="B37">
        <v>0</v>
      </c>
      <c r="C37">
        <v>0</v>
      </c>
      <c r="D37">
        <v>44</v>
      </c>
      <c r="E37">
        <v>3.4</v>
      </c>
      <c r="F37">
        <v>0</v>
      </c>
      <c r="G37">
        <v>0</v>
      </c>
    </row>
    <row r="38" spans="1:7" ht="15" x14ac:dyDescent="0.25">
      <c r="A38" s="271" t="s">
        <v>88</v>
      </c>
      <c r="B38">
        <v>6.8</v>
      </c>
      <c r="C38">
        <v>100.9</v>
      </c>
      <c r="D38">
        <v>126.5</v>
      </c>
      <c r="E38">
        <v>384.3</v>
      </c>
      <c r="F38">
        <v>0</v>
      </c>
      <c r="G38">
        <v>0</v>
      </c>
    </row>
    <row r="39" spans="1:7" ht="15" x14ac:dyDescent="0.25">
      <c r="A39" s="271" t="s">
        <v>89</v>
      </c>
      <c r="B39">
        <v>0</v>
      </c>
      <c r="C39">
        <v>0</v>
      </c>
      <c r="D39">
        <v>0</v>
      </c>
      <c r="E39">
        <v>294.8</v>
      </c>
      <c r="F39">
        <v>0</v>
      </c>
      <c r="G39">
        <v>0</v>
      </c>
    </row>
    <row r="40" spans="1:7" ht="15" x14ac:dyDescent="0.25">
      <c r="A40" s="271" t="s">
        <v>69</v>
      </c>
    </row>
    <row r="41" spans="1:7" ht="15" x14ac:dyDescent="0.25">
      <c r="A41" s="271" t="s">
        <v>90</v>
      </c>
      <c r="B41">
        <v>741</v>
      </c>
      <c r="C41">
        <v>240</v>
      </c>
      <c r="D41">
        <v>1174.5999999999999</v>
      </c>
      <c r="E41">
        <v>978.9</v>
      </c>
      <c r="F41">
        <v>0</v>
      </c>
      <c r="G41">
        <v>0</v>
      </c>
    </row>
    <row r="42" spans="1:7" ht="15" x14ac:dyDescent="0.25">
      <c r="A42" s="271" t="s">
        <v>91</v>
      </c>
      <c r="B42">
        <v>33</v>
      </c>
      <c r="C42">
        <v>0</v>
      </c>
      <c r="D42">
        <v>0</v>
      </c>
      <c r="E42">
        <v>8.6</v>
      </c>
      <c r="F42">
        <v>0</v>
      </c>
      <c r="G42">
        <v>0</v>
      </c>
    </row>
    <row r="43" spans="1:7" ht="15" x14ac:dyDescent="0.25">
      <c r="A43" s="271" t="s">
        <v>406</v>
      </c>
      <c r="B43">
        <v>0</v>
      </c>
      <c r="C43">
        <v>0</v>
      </c>
      <c r="D43">
        <v>0</v>
      </c>
      <c r="E43">
        <v>7.7</v>
      </c>
      <c r="F43">
        <v>0</v>
      </c>
      <c r="G43">
        <v>0</v>
      </c>
    </row>
    <row r="44" spans="1:7" ht="15" x14ac:dyDescent="0.25">
      <c r="A44" s="271" t="s">
        <v>93</v>
      </c>
      <c r="B44">
        <v>0</v>
      </c>
      <c r="C44">
        <v>0</v>
      </c>
      <c r="D44">
        <v>0</v>
      </c>
      <c r="E44" t="s">
        <v>94</v>
      </c>
      <c r="F44">
        <v>0</v>
      </c>
      <c r="G44">
        <v>0</v>
      </c>
    </row>
    <row r="45" spans="1:7" ht="15" x14ac:dyDescent="0.25">
      <c r="A45" s="271" t="s">
        <v>95</v>
      </c>
      <c r="B45">
        <v>0</v>
      </c>
      <c r="C45">
        <v>0</v>
      </c>
      <c r="D45">
        <v>13.2</v>
      </c>
      <c r="E45">
        <v>0</v>
      </c>
      <c r="F45">
        <v>0</v>
      </c>
      <c r="G45">
        <v>0</v>
      </c>
    </row>
    <row r="46" spans="1:7" ht="15" x14ac:dyDescent="0.25">
      <c r="A46" s="271" t="s">
        <v>96</v>
      </c>
      <c r="B46">
        <v>708</v>
      </c>
      <c r="C46">
        <v>240</v>
      </c>
      <c r="D46">
        <v>1150.9000000000001</v>
      </c>
      <c r="E46">
        <v>930.2</v>
      </c>
      <c r="F46">
        <v>0</v>
      </c>
      <c r="G46">
        <v>0</v>
      </c>
    </row>
    <row r="47" spans="1:7" ht="15" x14ac:dyDescent="0.25">
      <c r="A47" s="271" t="s">
        <v>97</v>
      </c>
      <c r="B47">
        <v>0</v>
      </c>
      <c r="C47">
        <v>0</v>
      </c>
      <c r="D47">
        <v>10.5</v>
      </c>
      <c r="E47">
        <v>13</v>
      </c>
      <c r="F47">
        <v>0</v>
      </c>
      <c r="G47">
        <v>0</v>
      </c>
    </row>
    <row r="48" spans="1:7" ht="15" x14ac:dyDescent="0.25">
      <c r="A48" s="271" t="s">
        <v>176</v>
      </c>
      <c r="B48">
        <v>0</v>
      </c>
      <c r="C48">
        <v>0</v>
      </c>
      <c r="D48">
        <v>0</v>
      </c>
      <c r="E48">
        <v>19.399999999999999</v>
      </c>
      <c r="F48">
        <v>0</v>
      </c>
      <c r="G48">
        <v>0</v>
      </c>
    </row>
    <row r="49" spans="1:7" ht="15" x14ac:dyDescent="0.25">
      <c r="A49" s="271" t="s">
        <v>69</v>
      </c>
    </row>
    <row r="50" spans="1:7" ht="15" x14ac:dyDescent="0.25">
      <c r="A50" s="271" t="s">
        <v>98</v>
      </c>
      <c r="B50">
        <v>1584.9</v>
      </c>
      <c r="C50">
        <v>1506.3</v>
      </c>
      <c r="D50">
        <v>4811.1000000000004</v>
      </c>
      <c r="E50">
        <v>4864.6000000000004</v>
      </c>
      <c r="F50">
        <v>103.5</v>
      </c>
      <c r="G50">
        <v>0</v>
      </c>
    </row>
    <row r="51" spans="1:7" ht="15" x14ac:dyDescent="0.25">
      <c r="A51" s="271" t="s">
        <v>99</v>
      </c>
      <c r="B51">
        <v>1.2</v>
      </c>
      <c r="C51">
        <v>2.8</v>
      </c>
      <c r="D51">
        <v>7.3</v>
      </c>
      <c r="E51">
        <v>10.6</v>
      </c>
      <c r="F51">
        <v>0</v>
      </c>
      <c r="G51">
        <v>0</v>
      </c>
    </row>
    <row r="52" spans="1:7" ht="15" x14ac:dyDescent="0.25">
      <c r="A52" s="271" t="s">
        <v>100</v>
      </c>
      <c r="B52">
        <v>5</v>
      </c>
      <c r="C52">
        <v>4</v>
      </c>
      <c r="D52">
        <v>8.3000000000000007</v>
      </c>
      <c r="E52">
        <v>9.1999999999999993</v>
      </c>
      <c r="F52">
        <v>0</v>
      </c>
      <c r="G52">
        <v>0</v>
      </c>
    </row>
    <row r="53" spans="1:7" ht="15" x14ac:dyDescent="0.25">
      <c r="A53" s="271" t="s">
        <v>101</v>
      </c>
      <c r="B53">
        <v>0.5</v>
      </c>
      <c r="C53">
        <v>0</v>
      </c>
      <c r="D53">
        <v>95.2</v>
      </c>
      <c r="E53">
        <v>545.70000000000005</v>
      </c>
      <c r="F53">
        <v>0</v>
      </c>
      <c r="G53">
        <v>0</v>
      </c>
    </row>
    <row r="54" spans="1:7" ht="15" x14ac:dyDescent="0.25">
      <c r="A54" s="271" t="s">
        <v>102</v>
      </c>
      <c r="B54">
        <v>24</v>
      </c>
      <c r="C54">
        <v>16</v>
      </c>
      <c r="D54">
        <v>41.6</v>
      </c>
      <c r="E54">
        <v>51.4</v>
      </c>
      <c r="F54">
        <v>0</v>
      </c>
      <c r="G54">
        <v>0</v>
      </c>
    </row>
    <row r="55" spans="1:7" ht="15" x14ac:dyDescent="0.25">
      <c r="A55" s="271" t="s">
        <v>103</v>
      </c>
      <c r="B55">
        <v>13.8</v>
      </c>
      <c r="C55">
        <v>43.4</v>
      </c>
      <c r="D55">
        <v>44.1</v>
      </c>
      <c r="E55">
        <v>6.7</v>
      </c>
      <c r="F55">
        <v>0</v>
      </c>
      <c r="G55">
        <v>0</v>
      </c>
    </row>
    <row r="56" spans="1:7" ht="15" x14ac:dyDescent="0.25">
      <c r="A56" s="271" t="s">
        <v>104</v>
      </c>
      <c r="B56">
        <v>0</v>
      </c>
      <c r="C56">
        <v>62</v>
      </c>
      <c r="D56">
        <v>43</v>
      </c>
      <c r="E56">
        <v>306.60000000000002</v>
      </c>
      <c r="F56">
        <v>0</v>
      </c>
      <c r="G56">
        <v>0</v>
      </c>
    </row>
    <row r="57" spans="1:7" ht="15" x14ac:dyDescent="0.25">
      <c r="A57" s="271" t="s">
        <v>105</v>
      </c>
      <c r="B57">
        <v>98.3</v>
      </c>
      <c r="C57">
        <v>92.5</v>
      </c>
      <c r="D57">
        <v>453.4</v>
      </c>
      <c r="E57">
        <v>249.2</v>
      </c>
      <c r="F57">
        <v>26</v>
      </c>
      <c r="G57">
        <v>0</v>
      </c>
    </row>
    <row r="58" spans="1:7" ht="15" x14ac:dyDescent="0.25">
      <c r="A58" s="271" t="s">
        <v>106</v>
      </c>
      <c r="B58">
        <v>46.4</v>
      </c>
      <c r="C58">
        <v>66.599999999999994</v>
      </c>
      <c r="D58">
        <v>171.8</v>
      </c>
      <c r="E58">
        <v>95.8</v>
      </c>
      <c r="F58">
        <v>0</v>
      </c>
      <c r="G58">
        <v>0</v>
      </c>
    </row>
    <row r="59" spans="1:7" ht="15" x14ac:dyDescent="0.25">
      <c r="A59" s="271" t="s">
        <v>107</v>
      </c>
      <c r="B59">
        <v>5</v>
      </c>
      <c r="C59">
        <v>67.5</v>
      </c>
      <c r="D59">
        <v>121.6</v>
      </c>
      <c r="E59">
        <v>173.7</v>
      </c>
      <c r="F59">
        <v>0</v>
      </c>
      <c r="G59">
        <v>0</v>
      </c>
    </row>
    <row r="60" spans="1:7" ht="15" x14ac:dyDescent="0.25">
      <c r="A60" s="271" t="s">
        <v>109</v>
      </c>
      <c r="B60">
        <v>190</v>
      </c>
      <c r="C60">
        <v>80.8</v>
      </c>
      <c r="D60">
        <v>264.7</v>
      </c>
      <c r="E60">
        <v>315.10000000000002</v>
      </c>
      <c r="F60">
        <v>0</v>
      </c>
      <c r="G60">
        <v>0</v>
      </c>
    </row>
    <row r="61" spans="1:7" ht="15" x14ac:dyDescent="0.25">
      <c r="A61" s="271" t="s">
        <v>110</v>
      </c>
      <c r="B61">
        <v>0</v>
      </c>
      <c r="C61">
        <v>0</v>
      </c>
      <c r="D61">
        <v>25.8</v>
      </c>
      <c r="E61">
        <v>8.3000000000000007</v>
      </c>
      <c r="F61">
        <v>0</v>
      </c>
      <c r="G61">
        <v>0</v>
      </c>
    </row>
    <row r="62" spans="1:7" ht="15" x14ac:dyDescent="0.25">
      <c r="A62" s="271" t="s">
        <v>111</v>
      </c>
      <c r="B62">
        <v>0</v>
      </c>
      <c r="C62">
        <v>0</v>
      </c>
      <c r="D62">
        <v>148.69999999999999</v>
      </c>
      <c r="E62">
        <v>42.6</v>
      </c>
      <c r="F62">
        <v>0</v>
      </c>
      <c r="G62">
        <v>0</v>
      </c>
    </row>
    <row r="63" spans="1:7" ht="15" x14ac:dyDescent="0.25">
      <c r="A63" s="271" t="s">
        <v>112</v>
      </c>
      <c r="B63">
        <v>108</v>
      </c>
      <c r="C63">
        <v>97</v>
      </c>
      <c r="D63">
        <v>180</v>
      </c>
      <c r="E63">
        <v>170.5</v>
      </c>
      <c r="F63">
        <v>29</v>
      </c>
      <c r="G63">
        <v>0</v>
      </c>
    </row>
    <row r="64" spans="1:7" ht="15" x14ac:dyDescent="0.25">
      <c r="A64" s="271" t="s">
        <v>113</v>
      </c>
      <c r="B64">
        <v>22</v>
      </c>
      <c r="C64">
        <v>21</v>
      </c>
      <c r="D64">
        <v>122.4</v>
      </c>
      <c r="E64">
        <v>138.30000000000001</v>
      </c>
      <c r="F64">
        <v>0</v>
      </c>
      <c r="G64">
        <v>0</v>
      </c>
    </row>
    <row r="65" spans="1:7" ht="15" x14ac:dyDescent="0.25">
      <c r="A65" s="271" t="s">
        <v>114</v>
      </c>
      <c r="B65">
        <v>12</v>
      </c>
      <c r="C65">
        <v>6.8</v>
      </c>
      <c r="D65">
        <v>29.5</v>
      </c>
      <c r="E65">
        <v>29.4</v>
      </c>
      <c r="F65">
        <v>0</v>
      </c>
      <c r="G65">
        <v>0</v>
      </c>
    </row>
    <row r="66" spans="1:7" ht="15" x14ac:dyDescent="0.25">
      <c r="A66" s="271" t="s">
        <v>115</v>
      </c>
      <c r="B66">
        <v>699.8</v>
      </c>
      <c r="C66">
        <v>801.3</v>
      </c>
      <c r="D66">
        <v>2253</v>
      </c>
      <c r="E66">
        <v>2146.1999999999998</v>
      </c>
      <c r="F66">
        <v>38.5</v>
      </c>
      <c r="G66">
        <v>0</v>
      </c>
    </row>
    <row r="67" spans="1:7" ht="15" x14ac:dyDescent="0.25">
      <c r="A67" s="271" t="s">
        <v>117</v>
      </c>
      <c r="B67">
        <v>25.5</v>
      </c>
      <c r="C67">
        <v>0</v>
      </c>
      <c r="D67">
        <v>82.3</v>
      </c>
      <c r="E67">
        <v>10.199999999999999</v>
      </c>
      <c r="F67">
        <v>0</v>
      </c>
      <c r="G67">
        <v>0</v>
      </c>
    </row>
    <row r="68" spans="1:7" ht="15" x14ac:dyDescent="0.25">
      <c r="A68" s="271" t="s">
        <v>118</v>
      </c>
      <c r="B68">
        <v>21.5</v>
      </c>
      <c r="C68">
        <v>41.1</v>
      </c>
      <c r="D68">
        <v>72.3</v>
      </c>
      <c r="E68">
        <v>84.5</v>
      </c>
      <c r="F68">
        <v>0</v>
      </c>
      <c r="G68">
        <v>0</v>
      </c>
    </row>
    <row r="69" spans="1:7" ht="15" x14ac:dyDescent="0.25">
      <c r="A69" s="271" t="s">
        <v>119</v>
      </c>
      <c r="B69">
        <v>151.5</v>
      </c>
      <c r="C69">
        <v>34.700000000000003</v>
      </c>
      <c r="D69">
        <v>183.5</v>
      </c>
      <c r="E69">
        <v>119.1</v>
      </c>
      <c r="F69">
        <v>10</v>
      </c>
      <c r="G69">
        <v>0</v>
      </c>
    </row>
    <row r="70" spans="1:7" ht="15" x14ac:dyDescent="0.25">
      <c r="A70" s="271" t="s">
        <v>120</v>
      </c>
      <c r="B70">
        <v>130.5</v>
      </c>
      <c r="C70">
        <v>37.299999999999997</v>
      </c>
      <c r="D70">
        <v>132.69999999999999</v>
      </c>
      <c r="E70">
        <v>148.5</v>
      </c>
      <c r="F70">
        <v>0</v>
      </c>
      <c r="G70">
        <v>0</v>
      </c>
    </row>
    <row r="71" spans="1:7" ht="15" x14ac:dyDescent="0.25">
      <c r="A71" s="271" t="s">
        <v>121</v>
      </c>
      <c r="B71">
        <v>30</v>
      </c>
      <c r="C71">
        <v>6.7</v>
      </c>
      <c r="D71">
        <v>76.599999999999994</v>
      </c>
      <c r="E71">
        <v>51.7</v>
      </c>
      <c r="F71">
        <v>0</v>
      </c>
      <c r="G71">
        <v>0</v>
      </c>
    </row>
    <row r="72" spans="1:7" ht="15" x14ac:dyDescent="0.25">
      <c r="A72" s="271" t="s">
        <v>122</v>
      </c>
      <c r="B72">
        <v>0</v>
      </c>
      <c r="C72">
        <v>25</v>
      </c>
      <c r="D72">
        <v>253.5</v>
      </c>
      <c r="E72">
        <v>151.1</v>
      </c>
      <c r="F72">
        <v>0</v>
      </c>
      <c r="G72">
        <v>0</v>
      </c>
    </row>
    <row r="73" spans="1:7" ht="15" x14ac:dyDescent="0.25">
      <c r="A73" s="271" t="s">
        <v>65</v>
      </c>
      <c r="B73" t="s">
        <v>66</v>
      </c>
      <c r="C73" t="s">
        <v>67</v>
      </c>
      <c r="D73" t="s">
        <v>66</v>
      </c>
      <c r="E73" t="s">
        <v>66</v>
      </c>
      <c r="F73" t="s">
        <v>66</v>
      </c>
      <c r="G73" t="s">
        <v>68</v>
      </c>
    </row>
    <row r="74" spans="1:7" ht="15" x14ac:dyDescent="0.25">
      <c r="A74" s="271" t="s">
        <v>123</v>
      </c>
      <c r="B74">
        <v>4283.3</v>
      </c>
      <c r="C74">
        <v>5291.4</v>
      </c>
      <c r="D74">
        <v>12442.8</v>
      </c>
      <c r="E74">
        <v>16008.9</v>
      </c>
      <c r="F74">
        <v>229</v>
      </c>
      <c r="G74">
        <v>0</v>
      </c>
    </row>
    <row r="75" spans="1:7" ht="15" x14ac:dyDescent="0.25">
      <c r="A75" s="271" t="s">
        <v>124</v>
      </c>
      <c r="B75">
        <v>536.20000000000005</v>
      </c>
      <c r="C75">
        <v>1113.4000000000001</v>
      </c>
      <c r="D75">
        <v>0</v>
      </c>
      <c r="E75">
        <v>0</v>
      </c>
      <c r="F75">
        <v>90.5</v>
      </c>
      <c r="G75">
        <v>0</v>
      </c>
    </row>
    <row r="76" spans="1:7" ht="15" x14ac:dyDescent="0.25">
      <c r="A76" s="271" t="s">
        <v>65</v>
      </c>
      <c r="B76" t="s">
        <v>66</v>
      </c>
      <c r="C76" t="s">
        <v>67</v>
      </c>
      <c r="D76" t="s">
        <v>66</v>
      </c>
      <c r="E76" t="s">
        <v>66</v>
      </c>
      <c r="F76" t="s">
        <v>66</v>
      </c>
      <c r="G76" t="s">
        <v>68</v>
      </c>
    </row>
    <row r="77" spans="1:7" ht="15" x14ac:dyDescent="0.25">
      <c r="A77" s="271" t="s">
        <v>125</v>
      </c>
      <c r="B77">
        <v>4819.5</v>
      </c>
      <c r="C77">
        <v>6404.7</v>
      </c>
      <c r="D77">
        <v>12442.8</v>
      </c>
      <c r="E77">
        <v>16008.9</v>
      </c>
      <c r="F77">
        <v>319.5</v>
      </c>
      <c r="G77">
        <v>0</v>
      </c>
    </row>
    <row r="78" spans="1:7" ht="15" x14ac:dyDescent="0.25">
      <c r="A78" s="271" t="s">
        <v>126</v>
      </c>
      <c r="B78" t="s">
        <v>45</v>
      </c>
      <c r="C78" t="s">
        <v>45</v>
      </c>
      <c r="D78">
        <v>0</v>
      </c>
      <c r="E78">
        <v>0</v>
      </c>
      <c r="F78" t="s">
        <v>45</v>
      </c>
      <c r="G78" t="s">
        <v>45</v>
      </c>
    </row>
    <row r="79" spans="1:7" ht="15" x14ac:dyDescent="0.25">
      <c r="A79" s="271" t="s">
        <v>127</v>
      </c>
      <c r="B79">
        <v>0</v>
      </c>
      <c r="C79">
        <v>10</v>
      </c>
      <c r="D79" t="s">
        <v>45</v>
      </c>
      <c r="E79" t="s">
        <v>45</v>
      </c>
      <c r="F79">
        <v>0</v>
      </c>
      <c r="G79">
        <v>0</v>
      </c>
    </row>
    <row r="80" spans="1:7" ht="15" x14ac:dyDescent="0.25">
      <c r="A80" s="271" t="s">
        <v>65</v>
      </c>
      <c r="B80" t="s">
        <v>66</v>
      </c>
      <c r="C80" t="s">
        <v>67</v>
      </c>
      <c r="D80" t="s">
        <v>66</v>
      </c>
      <c r="E80" t="s">
        <v>66</v>
      </c>
      <c r="F80" t="s">
        <v>66</v>
      </c>
      <c r="G80" t="s">
        <v>68</v>
      </c>
    </row>
  </sheetData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E8CB0-DA8B-4DB2-95A7-424351AD3DF4}">
  <dimension ref="A1:G80"/>
  <sheetViews>
    <sheetView topLeftCell="A22" workbookViewId="0">
      <selection activeCell="B7" sqref="B7"/>
    </sheetView>
  </sheetViews>
  <sheetFormatPr defaultRowHeight="13.2" x14ac:dyDescent="0.25"/>
  <cols>
    <col min="1" max="1" width="26.33203125" customWidth="1"/>
    <col min="2" max="2" width="14" customWidth="1"/>
    <col min="3" max="3" width="10.5546875" customWidth="1"/>
    <col min="5" max="5" width="14.88671875" customWidth="1"/>
    <col min="6" max="6" width="13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427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0</v>
      </c>
      <c r="C12">
        <v>69</v>
      </c>
      <c r="D12">
        <v>218.8</v>
      </c>
      <c r="E12">
        <v>575.9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71</v>
      </c>
      <c r="B15">
        <v>0</v>
      </c>
      <c r="C15">
        <v>69</v>
      </c>
      <c r="D15">
        <v>190.1</v>
      </c>
      <c r="E15">
        <v>476.4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69</v>
      </c>
    </row>
    <row r="19" spans="1:7" ht="15" x14ac:dyDescent="0.25">
      <c r="A19" s="271" t="s">
        <v>74</v>
      </c>
      <c r="B19">
        <v>623.20000000000005</v>
      </c>
      <c r="C19">
        <v>413.6</v>
      </c>
      <c r="D19">
        <v>1435</v>
      </c>
      <c r="E19">
        <v>1663</v>
      </c>
      <c r="F19">
        <v>21</v>
      </c>
      <c r="G19">
        <v>0</v>
      </c>
    </row>
    <row r="20" spans="1:7" ht="15" x14ac:dyDescent="0.25">
      <c r="A20" s="271" t="s">
        <v>69</v>
      </c>
    </row>
    <row r="21" spans="1:7" ht="15" x14ac:dyDescent="0.25">
      <c r="A21" s="271" t="s">
        <v>75</v>
      </c>
      <c r="B21">
        <v>209</v>
      </c>
      <c r="C21">
        <v>207.1</v>
      </c>
      <c r="D21">
        <v>555.70000000000005</v>
      </c>
      <c r="E21">
        <v>734.8</v>
      </c>
      <c r="F21">
        <v>0</v>
      </c>
      <c r="G21">
        <v>0</v>
      </c>
    </row>
    <row r="22" spans="1:7" ht="15" x14ac:dyDescent="0.25">
      <c r="A22" s="271" t="s">
        <v>69</v>
      </c>
    </row>
    <row r="23" spans="1:7" ht="15" x14ac:dyDescent="0.25">
      <c r="A23" s="271" t="s">
        <v>76</v>
      </c>
      <c r="B23" t="s">
        <v>94</v>
      </c>
      <c r="C23">
        <v>831.5</v>
      </c>
      <c r="D23">
        <v>847.9</v>
      </c>
      <c r="E23">
        <v>1748.7</v>
      </c>
      <c r="F23">
        <v>0</v>
      </c>
      <c r="G23">
        <v>0</v>
      </c>
    </row>
    <row r="24" spans="1:7" ht="15" x14ac:dyDescent="0.25">
      <c r="A24" s="271" t="s">
        <v>69</v>
      </c>
    </row>
    <row r="25" spans="1:7" ht="15" x14ac:dyDescent="0.25">
      <c r="A25" s="271" t="s">
        <v>77</v>
      </c>
      <c r="B25">
        <v>1391.3</v>
      </c>
      <c r="C25">
        <v>1987.8</v>
      </c>
      <c r="D25">
        <v>3172.3</v>
      </c>
      <c r="E25">
        <v>5189.3</v>
      </c>
      <c r="F25">
        <v>54.5</v>
      </c>
      <c r="G25">
        <v>0</v>
      </c>
    </row>
    <row r="26" spans="1:7" ht="15" x14ac:dyDescent="0.25">
      <c r="A26" s="271" t="s">
        <v>167</v>
      </c>
      <c r="B26">
        <v>0</v>
      </c>
      <c r="C26">
        <v>55</v>
      </c>
      <c r="D26">
        <v>0</v>
      </c>
      <c r="E26">
        <v>50.8</v>
      </c>
      <c r="F26">
        <v>0</v>
      </c>
      <c r="G26">
        <v>0</v>
      </c>
    </row>
    <row r="27" spans="1:7" ht="15" x14ac:dyDescent="0.25">
      <c r="A27" s="271" t="s">
        <v>78</v>
      </c>
      <c r="B27">
        <v>0</v>
      </c>
      <c r="C27">
        <v>29</v>
      </c>
      <c r="D27">
        <v>0</v>
      </c>
      <c r="E27">
        <v>41.1</v>
      </c>
      <c r="F27">
        <v>0</v>
      </c>
      <c r="G27">
        <v>0</v>
      </c>
    </row>
    <row r="28" spans="1:7" ht="15" x14ac:dyDescent="0.25">
      <c r="A28" s="271" t="s">
        <v>79</v>
      </c>
      <c r="B28">
        <v>1.3</v>
      </c>
      <c r="C28">
        <v>0.3</v>
      </c>
      <c r="D28">
        <v>1.4</v>
      </c>
      <c r="E28">
        <v>1.3</v>
      </c>
      <c r="F28">
        <v>0</v>
      </c>
      <c r="G28">
        <v>0</v>
      </c>
    </row>
    <row r="29" spans="1:7" ht="15" x14ac:dyDescent="0.25">
      <c r="A29" s="271" t="s">
        <v>80</v>
      </c>
      <c r="B29">
        <v>0</v>
      </c>
      <c r="C29">
        <v>122.6</v>
      </c>
      <c r="D29">
        <v>67</v>
      </c>
      <c r="E29">
        <v>792.3</v>
      </c>
      <c r="F29">
        <v>0</v>
      </c>
      <c r="G29">
        <v>0</v>
      </c>
    </row>
    <row r="30" spans="1:7" ht="15" x14ac:dyDescent="0.25">
      <c r="A30" s="271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271" t="s">
        <v>81</v>
      </c>
      <c r="B31">
        <v>329.8</v>
      </c>
      <c r="C31">
        <v>582.4</v>
      </c>
      <c r="D31">
        <v>763.8</v>
      </c>
      <c r="E31">
        <v>890.1</v>
      </c>
      <c r="F31">
        <v>0</v>
      </c>
      <c r="G31">
        <v>0</v>
      </c>
    </row>
    <row r="32" spans="1:7" ht="15" x14ac:dyDescent="0.25">
      <c r="A32" s="271" t="s">
        <v>82</v>
      </c>
      <c r="B32">
        <v>2.2000000000000002</v>
      </c>
      <c r="C32">
        <v>55</v>
      </c>
      <c r="D32">
        <v>101.1</v>
      </c>
      <c r="E32">
        <v>194.5</v>
      </c>
      <c r="F32">
        <v>0</v>
      </c>
      <c r="G32">
        <v>0</v>
      </c>
    </row>
    <row r="33" spans="1:7" ht="15" x14ac:dyDescent="0.25">
      <c r="A33" s="271" t="s">
        <v>83</v>
      </c>
      <c r="B33">
        <v>737</v>
      </c>
      <c r="C33">
        <v>653.79999999999995</v>
      </c>
      <c r="D33">
        <v>1819.8</v>
      </c>
      <c r="E33">
        <v>2048.6</v>
      </c>
      <c r="F33">
        <v>0</v>
      </c>
      <c r="G33">
        <v>0</v>
      </c>
    </row>
    <row r="34" spans="1:7" ht="15" x14ac:dyDescent="0.25">
      <c r="A34" s="271" t="s">
        <v>84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271" t="s">
        <v>85</v>
      </c>
      <c r="B35">
        <v>22</v>
      </c>
      <c r="C35">
        <v>20</v>
      </c>
      <c r="D35">
        <v>18.899999999999999</v>
      </c>
      <c r="E35">
        <v>40.1</v>
      </c>
      <c r="F35">
        <v>0</v>
      </c>
      <c r="G35">
        <v>0</v>
      </c>
    </row>
    <row r="36" spans="1:7" ht="15" x14ac:dyDescent="0.25">
      <c r="A36" s="271" t="s">
        <v>86</v>
      </c>
      <c r="B36">
        <v>292.2</v>
      </c>
      <c r="C36">
        <v>367.4</v>
      </c>
      <c r="D36">
        <v>229.8</v>
      </c>
      <c r="E36">
        <v>333.1</v>
      </c>
      <c r="F36">
        <v>54.5</v>
      </c>
      <c r="G36">
        <v>0</v>
      </c>
    </row>
    <row r="37" spans="1:7" ht="15" x14ac:dyDescent="0.25">
      <c r="A37" s="271" t="s">
        <v>87</v>
      </c>
      <c r="B37">
        <v>0</v>
      </c>
      <c r="C37">
        <v>0</v>
      </c>
      <c r="D37">
        <v>44</v>
      </c>
      <c r="E37">
        <v>3.4</v>
      </c>
      <c r="F37">
        <v>0</v>
      </c>
      <c r="G37">
        <v>0</v>
      </c>
    </row>
    <row r="38" spans="1:7" ht="15" x14ac:dyDescent="0.25">
      <c r="A38" s="271" t="s">
        <v>88</v>
      </c>
      <c r="B38">
        <v>6.8</v>
      </c>
      <c r="C38">
        <v>102.3</v>
      </c>
      <c r="D38">
        <v>126.5</v>
      </c>
      <c r="E38">
        <v>380.9</v>
      </c>
      <c r="F38">
        <v>0</v>
      </c>
      <c r="G38">
        <v>0</v>
      </c>
    </row>
    <row r="39" spans="1:7" ht="15" x14ac:dyDescent="0.25">
      <c r="A39" s="271" t="s">
        <v>89</v>
      </c>
      <c r="B39">
        <v>0</v>
      </c>
      <c r="C39">
        <v>0</v>
      </c>
      <c r="D39">
        <v>0</v>
      </c>
      <c r="E39">
        <v>294.8</v>
      </c>
      <c r="F39">
        <v>0</v>
      </c>
      <c r="G39">
        <v>0</v>
      </c>
    </row>
    <row r="40" spans="1:7" ht="15" x14ac:dyDescent="0.25">
      <c r="A40" s="271" t="s">
        <v>69</v>
      </c>
    </row>
    <row r="41" spans="1:7" ht="15" x14ac:dyDescent="0.25">
      <c r="A41" s="271" t="s">
        <v>90</v>
      </c>
      <c r="B41">
        <v>689</v>
      </c>
      <c r="C41">
        <v>210</v>
      </c>
      <c r="D41">
        <v>1174.5999999999999</v>
      </c>
      <c r="E41">
        <v>879.3</v>
      </c>
      <c r="F41">
        <v>0</v>
      </c>
      <c r="G41">
        <v>0</v>
      </c>
    </row>
    <row r="42" spans="1:7" ht="15" x14ac:dyDescent="0.25">
      <c r="A42" s="271" t="s">
        <v>91</v>
      </c>
      <c r="B42">
        <v>33</v>
      </c>
      <c r="C42">
        <v>0</v>
      </c>
      <c r="D42">
        <v>0</v>
      </c>
      <c r="E42">
        <v>8.6</v>
      </c>
      <c r="F42">
        <v>0</v>
      </c>
      <c r="G42">
        <v>0</v>
      </c>
    </row>
    <row r="43" spans="1:7" ht="15" x14ac:dyDescent="0.25">
      <c r="A43" s="271" t="s">
        <v>406</v>
      </c>
      <c r="B43">
        <v>0</v>
      </c>
      <c r="C43">
        <v>0</v>
      </c>
      <c r="D43">
        <v>0</v>
      </c>
      <c r="E43">
        <v>7.7</v>
      </c>
      <c r="F43">
        <v>0</v>
      </c>
      <c r="G43">
        <v>0</v>
      </c>
    </row>
    <row r="44" spans="1:7" ht="15" x14ac:dyDescent="0.25">
      <c r="A44" s="271" t="s">
        <v>93</v>
      </c>
      <c r="B44">
        <v>0</v>
      </c>
      <c r="C44">
        <v>0</v>
      </c>
      <c r="D44">
        <v>0</v>
      </c>
      <c r="E44" t="s">
        <v>94</v>
      </c>
      <c r="F44">
        <v>0</v>
      </c>
      <c r="G44">
        <v>0</v>
      </c>
    </row>
    <row r="45" spans="1:7" ht="15" x14ac:dyDescent="0.25">
      <c r="A45" s="271" t="s">
        <v>95</v>
      </c>
      <c r="B45">
        <v>0</v>
      </c>
      <c r="C45">
        <v>0</v>
      </c>
      <c r="D45">
        <v>13.2</v>
      </c>
      <c r="E45">
        <v>0</v>
      </c>
      <c r="F45">
        <v>0</v>
      </c>
      <c r="G45">
        <v>0</v>
      </c>
    </row>
    <row r="46" spans="1:7" ht="15" x14ac:dyDescent="0.25">
      <c r="A46" s="271" t="s">
        <v>96</v>
      </c>
      <c r="B46">
        <v>656</v>
      </c>
      <c r="C46">
        <v>210</v>
      </c>
      <c r="D46">
        <v>1150.9000000000001</v>
      </c>
      <c r="E46">
        <v>830.6</v>
      </c>
      <c r="F46">
        <v>0</v>
      </c>
      <c r="G46">
        <v>0</v>
      </c>
    </row>
    <row r="47" spans="1:7" ht="15" x14ac:dyDescent="0.25">
      <c r="A47" s="271" t="s">
        <v>97</v>
      </c>
      <c r="B47">
        <v>0</v>
      </c>
      <c r="C47">
        <v>0</v>
      </c>
      <c r="D47">
        <v>10.5</v>
      </c>
      <c r="E47">
        <v>13</v>
      </c>
      <c r="F47">
        <v>0</v>
      </c>
      <c r="G47">
        <v>0</v>
      </c>
    </row>
    <row r="48" spans="1:7" ht="15" x14ac:dyDescent="0.25">
      <c r="A48" s="271" t="s">
        <v>176</v>
      </c>
      <c r="B48">
        <v>0</v>
      </c>
      <c r="C48">
        <v>0</v>
      </c>
      <c r="D48">
        <v>0</v>
      </c>
      <c r="E48">
        <v>19.399999999999999</v>
      </c>
      <c r="F48">
        <v>0</v>
      </c>
      <c r="G48">
        <v>0</v>
      </c>
    </row>
    <row r="49" spans="1:7" ht="15" x14ac:dyDescent="0.25">
      <c r="A49" s="271" t="s">
        <v>69</v>
      </c>
    </row>
    <row r="50" spans="1:7" ht="15" x14ac:dyDescent="0.25">
      <c r="A50" s="271" t="s">
        <v>98</v>
      </c>
      <c r="B50">
        <v>1622</v>
      </c>
      <c r="C50">
        <v>1396.4</v>
      </c>
      <c r="D50">
        <v>4655</v>
      </c>
      <c r="E50">
        <v>4719.8</v>
      </c>
      <c r="F50">
        <v>65</v>
      </c>
      <c r="G50">
        <v>0</v>
      </c>
    </row>
    <row r="51" spans="1:7" ht="15" x14ac:dyDescent="0.25">
      <c r="A51" s="271" t="s">
        <v>99</v>
      </c>
      <c r="B51">
        <v>1.2</v>
      </c>
      <c r="C51">
        <v>2.8</v>
      </c>
      <c r="D51">
        <v>7.3</v>
      </c>
      <c r="E51">
        <v>10.6</v>
      </c>
      <c r="F51">
        <v>0</v>
      </c>
      <c r="G51">
        <v>0</v>
      </c>
    </row>
    <row r="52" spans="1:7" ht="15" x14ac:dyDescent="0.25">
      <c r="A52" s="271" t="s">
        <v>100</v>
      </c>
      <c r="B52">
        <v>5</v>
      </c>
      <c r="C52">
        <v>4</v>
      </c>
      <c r="D52">
        <v>8.3000000000000007</v>
      </c>
      <c r="E52">
        <v>9.1999999999999993</v>
      </c>
      <c r="F52">
        <v>0</v>
      </c>
      <c r="G52">
        <v>0</v>
      </c>
    </row>
    <row r="53" spans="1:7" ht="15" x14ac:dyDescent="0.25">
      <c r="A53" s="271" t="s">
        <v>101</v>
      </c>
      <c r="B53">
        <v>0.5</v>
      </c>
      <c r="C53">
        <v>0</v>
      </c>
      <c r="D53">
        <v>95.2</v>
      </c>
      <c r="E53">
        <v>545.70000000000005</v>
      </c>
      <c r="F53">
        <v>0</v>
      </c>
      <c r="G53">
        <v>0</v>
      </c>
    </row>
    <row r="54" spans="1:7" ht="15" x14ac:dyDescent="0.25">
      <c r="A54" s="271" t="s">
        <v>102</v>
      </c>
      <c r="B54">
        <v>24</v>
      </c>
      <c r="C54">
        <v>24</v>
      </c>
      <c r="D54">
        <v>41.6</v>
      </c>
      <c r="E54">
        <v>43.6</v>
      </c>
      <c r="F54">
        <v>0</v>
      </c>
      <c r="G54">
        <v>0</v>
      </c>
    </row>
    <row r="55" spans="1:7" ht="15" x14ac:dyDescent="0.25">
      <c r="A55" s="271" t="s">
        <v>103</v>
      </c>
      <c r="B55">
        <v>13.6</v>
      </c>
      <c r="C55">
        <v>42.5</v>
      </c>
      <c r="D55">
        <v>43.8</v>
      </c>
      <c r="E55">
        <v>5.8</v>
      </c>
      <c r="F55">
        <v>0</v>
      </c>
      <c r="G55">
        <v>0</v>
      </c>
    </row>
    <row r="56" spans="1:7" ht="15" x14ac:dyDescent="0.25">
      <c r="A56" s="271" t="s">
        <v>104</v>
      </c>
      <c r="B56">
        <v>0</v>
      </c>
      <c r="C56">
        <v>62</v>
      </c>
      <c r="D56">
        <v>43</v>
      </c>
      <c r="E56">
        <v>306.60000000000002</v>
      </c>
      <c r="F56">
        <v>0</v>
      </c>
      <c r="G56">
        <v>0</v>
      </c>
    </row>
    <row r="57" spans="1:7" ht="15" x14ac:dyDescent="0.25">
      <c r="A57" s="271" t="s">
        <v>105</v>
      </c>
      <c r="B57">
        <v>111.3</v>
      </c>
      <c r="C57">
        <v>67.099999999999994</v>
      </c>
      <c r="D57">
        <v>387.6</v>
      </c>
      <c r="E57">
        <v>234.4</v>
      </c>
      <c r="F57">
        <v>26</v>
      </c>
      <c r="G57">
        <v>0</v>
      </c>
    </row>
    <row r="58" spans="1:7" ht="15" x14ac:dyDescent="0.25">
      <c r="A58" s="271" t="s">
        <v>106</v>
      </c>
      <c r="B58">
        <v>28.5</v>
      </c>
      <c r="C58">
        <v>45.6</v>
      </c>
      <c r="D58">
        <v>171.8</v>
      </c>
      <c r="E58">
        <v>95.8</v>
      </c>
      <c r="F58">
        <v>0</v>
      </c>
      <c r="G58">
        <v>0</v>
      </c>
    </row>
    <row r="59" spans="1:7" ht="15" x14ac:dyDescent="0.25">
      <c r="A59" s="271" t="s">
        <v>107</v>
      </c>
      <c r="B59">
        <v>0</v>
      </c>
      <c r="C59">
        <v>62.5</v>
      </c>
      <c r="D59">
        <v>121.6</v>
      </c>
      <c r="E59">
        <v>146.30000000000001</v>
      </c>
      <c r="F59">
        <v>0</v>
      </c>
      <c r="G59">
        <v>0</v>
      </c>
    </row>
    <row r="60" spans="1:7" ht="15" x14ac:dyDescent="0.25">
      <c r="A60" s="271" t="s">
        <v>109</v>
      </c>
      <c r="B60">
        <v>190</v>
      </c>
      <c r="C60">
        <v>67.2</v>
      </c>
      <c r="D60">
        <v>264.7</v>
      </c>
      <c r="E60">
        <v>315.10000000000002</v>
      </c>
      <c r="F60">
        <v>0</v>
      </c>
      <c r="G60">
        <v>0</v>
      </c>
    </row>
    <row r="61" spans="1:7" ht="15" x14ac:dyDescent="0.25">
      <c r="A61" s="271" t="s">
        <v>110</v>
      </c>
      <c r="B61">
        <v>0</v>
      </c>
      <c r="C61">
        <v>0</v>
      </c>
      <c r="D61">
        <v>25.8</v>
      </c>
      <c r="E61">
        <v>8.3000000000000007</v>
      </c>
      <c r="F61">
        <v>0</v>
      </c>
      <c r="G61">
        <v>0</v>
      </c>
    </row>
    <row r="62" spans="1:7" ht="15" x14ac:dyDescent="0.25">
      <c r="A62" s="271" t="s">
        <v>111</v>
      </c>
      <c r="B62">
        <v>0</v>
      </c>
      <c r="C62">
        <v>0</v>
      </c>
      <c r="D62">
        <v>121.7</v>
      </c>
      <c r="E62">
        <v>42.6</v>
      </c>
      <c r="F62">
        <v>0</v>
      </c>
      <c r="G62">
        <v>0</v>
      </c>
    </row>
    <row r="63" spans="1:7" ht="15" x14ac:dyDescent="0.25">
      <c r="A63" s="271" t="s">
        <v>112</v>
      </c>
      <c r="B63">
        <v>108</v>
      </c>
      <c r="C63">
        <v>65</v>
      </c>
      <c r="D63">
        <v>180</v>
      </c>
      <c r="E63">
        <v>170.5</v>
      </c>
      <c r="F63">
        <v>29</v>
      </c>
      <c r="G63">
        <v>0</v>
      </c>
    </row>
    <row r="64" spans="1:7" ht="15" x14ac:dyDescent="0.25">
      <c r="A64" s="271" t="s">
        <v>113</v>
      </c>
      <c r="B64">
        <v>22</v>
      </c>
      <c r="C64">
        <v>42.2</v>
      </c>
      <c r="D64">
        <v>122.4</v>
      </c>
      <c r="E64">
        <v>116.3</v>
      </c>
      <c r="F64">
        <v>0</v>
      </c>
      <c r="G64">
        <v>0</v>
      </c>
    </row>
    <row r="65" spans="1:7" ht="15" x14ac:dyDescent="0.25">
      <c r="A65" s="271" t="s">
        <v>114</v>
      </c>
      <c r="B65">
        <v>12</v>
      </c>
      <c r="C65">
        <v>6.8</v>
      </c>
      <c r="D65">
        <v>29.5</v>
      </c>
      <c r="E65">
        <v>29.4</v>
      </c>
      <c r="F65">
        <v>0</v>
      </c>
      <c r="G65">
        <v>0</v>
      </c>
    </row>
    <row r="66" spans="1:7" ht="15" x14ac:dyDescent="0.25">
      <c r="A66" s="271" t="s">
        <v>115</v>
      </c>
      <c r="B66">
        <v>768</v>
      </c>
      <c r="C66">
        <v>794</v>
      </c>
      <c r="D66">
        <v>2205.8000000000002</v>
      </c>
      <c r="E66">
        <v>2076.5</v>
      </c>
      <c r="F66">
        <v>0</v>
      </c>
      <c r="G66">
        <v>0</v>
      </c>
    </row>
    <row r="67" spans="1:7" ht="15" x14ac:dyDescent="0.25">
      <c r="A67" s="271" t="s">
        <v>117</v>
      </c>
      <c r="B67">
        <v>4.5</v>
      </c>
      <c r="C67">
        <v>0</v>
      </c>
      <c r="D67">
        <v>82.3</v>
      </c>
      <c r="E67">
        <v>8.1999999999999993</v>
      </c>
      <c r="F67">
        <v>0</v>
      </c>
      <c r="G67">
        <v>0</v>
      </c>
    </row>
    <row r="68" spans="1:7" ht="15" x14ac:dyDescent="0.25">
      <c r="A68" s="271" t="s">
        <v>118</v>
      </c>
      <c r="B68">
        <v>21.5</v>
      </c>
      <c r="C68">
        <v>41.1</v>
      </c>
      <c r="D68">
        <v>72.3</v>
      </c>
      <c r="E68">
        <v>84.5</v>
      </c>
      <c r="F68">
        <v>0</v>
      </c>
      <c r="G68">
        <v>0</v>
      </c>
    </row>
    <row r="69" spans="1:7" ht="15" x14ac:dyDescent="0.25">
      <c r="A69" s="271" t="s">
        <v>119</v>
      </c>
      <c r="B69">
        <v>151.5</v>
      </c>
      <c r="C69">
        <v>33.700000000000003</v>
      </c>
      <c r="D69">
        <v>183.5</v>
      </c>
      <c r="E69">
        <v>119.1</v>
      </c>
      <c r="F69">
        <v>10</v>
      </c>
      <c r="G69">
        <v>0</v>
      </c>
    </row>
    <row r="70" spans="1:7" ht="15" x14ac:dyDescent="0.25">
      <c r="A70" s="271" t="s">
        <v>120</v>
      </c>
      <c r="B70">
        <v>130.5</v>
      </c>
      <c r="C70">
        <v>29.4</v>
      </c>
      <c r="D70">
        <v>132.69999999999999</v>
      </c>
      <c r="E70">
        <v>148.5</v>
      </c>
      <c r="F70">
        <v>0</v>
      </c>
      <c r="G70">
        <v>0</v>
      </c>
    </row>
    <row r="71" spans="1:7" ht="15" x14ac:dyDescent="0.25">
      <c r="A71" s="271" t="s">
        <v>121</v>
      </c>
      <c r="B71">
        <v>30</v>
      </c>
      <c r="C71">
        <v>6.7</v>
      </c>
      <c r="D71">
        <v>76.599999999999994</v>
      </c>
      <c r="E71">
        <v>51.7</v>
      </c>
      <c r="F71">
        <v>0</v>
      </c>
      <c r="G71">
        <v>0</v>
      </c>
    </row>
    <row r="72" spans="1:7" ht="15" x14ac:dyDescent="0.25">
      <c r="A72" s="271" t="s">
        <v>122</v>
      </c>
      <c r="B72">
        <v>0</v>
      </c>
      <c r="C72">
        <v>0</v>
      </c>
      <c r="D72">
        <v>237.8</v>
      </c>
      <c r="E72">
        <v>151.1</v>
      </c>
      <c r="F72">
        <v>0</v>
      </c>
      <c r="G72">
        <v>0</v>
      </c>
    </row>
    <row r="73" spans="1:7" ht="15" x14ac:dyDescent="0.25">
      <c r="A73" s="271" t="s">
        <v>65</v>
      </c>
      <c r="B73" t="s">
        <v>66</v>
      </c>
      <c r="C73" t="s">
        <v>67</v>
      </c>
      <c r="D73" t="s">
        <v>66</v>
      </c>
      <c r="E73" t="s">
        <v>66</v>
      </c>
      <c r="F73" t="s">
        <v>66</v>
      </c>
      <c r="G73" t="s">
        <v>68</v>
      </c>
    </row>
    <row r="74" spans="1:7" ht="15" x14ac:dyDescent="0.25">
      <c r="A74" s="271" t="s">
        <v>123</v>
      </c>
      <c r="B74">
        <v>4534.3999999999996</v>
      </c>
      <c r="C74">
        <v>5115.3</v>
      </c>
      <c r="D74">
        <v>12059.2</v>
      </c>
      <c r="E74">
        <v>15510.8</v>
      </c>
      <c r="F74">
        <v>140.5</v>
      </c>
      <c r="G74">
        <v>0</v>
      </c>
    </row>
    <row r="75" spans="1:7" ht="15" x14ac:dyDescent="0.25">
      <c r="A75" s="271" t="s">
        <v>124</v>
      </c>
      <c r="B75">
        <v>611.20000000000005</v>
      </c>
      <c r="C75">
        <v>1144.3</v>
      </c>
      <c r="D75">
        <v>0</v>
      </c>
      <c r="E75">
        <v>0</v>
      </c>
      <c r="F75">
        <v>75.5</v>
      </c>
      <c r="G75">
        <v>0</v>
      </c>
    </row>
    <row r="76" spans="1:7" ht="15" x14ac:dyDescent="0.25">
      <c r="A76" s="271" t="s">
        <v>65</v>
      </c>
      <c r="B76" t="s">
        <v>66</v>
      </c>
      <c r="C76" t="s">
        <v>67</v>
      </c>
      <c r="D76" t="s">
        <v>66</v>
      </c>
      <c r="E76" t="s">
        <v>66</v>
      </c>
      <c r="F76" t="s">
        <v>66</v>
      </c>
      <c r="G76" t="s">
        <v>68</v>
      </c>
    </row>
    <row r="77" spans="1:7" ht="15" x14ac:dyDescent="0.25">
      <c r="A77" s="271" t="s">
        <v>125</v>
      </c>
      <c r="B77">
        <v>5145.6000000000004</v>
      </c>
      <c r="C77">
        <v>6259.7</v>
      </c>
      <c r="D77">
        <v>12059.2</v>
      </c>
      <c r="E77">
        <v>15510.8</v>
      </c>
      <c r="F77">
        <v>216</v>
      </c>
      <c r="G77">
        <v>0</v>
      </c>
    </row>
    <row r="78" spans="1:7" ht="15" x14ac:dyDescent="0.25">
      <c r="A78" s="271" t="s">
        <v>126</v>
      </c>
      <c r="B78" t="s">
        <v>45</v>
      </c>
      <c r="C78" t="s">
        <v>45</v>
      </c>
      <c r="D78">
        <v>0</v>
      </c>
      <c r="E78">
        <v>0</v>
      </c>
      <c r="F78" t="s">
        <v>45</v>
      </c>
      <c r="G78" t="s">
        <v>45</v>
      </c>
    </row>
    <row r="79" spans="1:7" ht="15" x14ac:dyDescent="0.25">
      <c r="A79" s="271" t="s">
        <v>127</v>
      </c>
      <c r="B79">
        <v>0</v>
      </c>
      <c r="C79">
        <v>10</v>
      </c>
      <c r="D79" t="s">
        <v>45</v>
      </c>
      <c r="E79" t="s">
        <v>45</v>
      </c>
      <c r="F79">
        <v>0</v>
      </c>
      <c r="G79">
        <v>0</v>
      </c>
    </row>
    <row r="80" spans="1:7" ht="15" x14ac:dyDescent="0.25">
      <c r="A80" s="271" t="s">
        <v>65</v>
      </c>
      <c r="B80" t="s">
        <v>66</v>
      </c>
      <c r="C80" t="s">
        <v>67</v>
      </c>
      <c r="D80" t="s">
        <v>66</v>
      </c>
      <c r="E80" t="s">
        <v>66</v>
      </c>
      <c r="F80" t="s">
        <v>66</v>
      </c>
      <c r="G80" t="s">
        <v>68</v>
      </c>
    </row>
  </sheetData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56DC2-D524-448B-B454-D4ADD1AC858E}">
  <dimension ref="A1:G80"/>
  <sheetViews>
    <sheetView topLeftCell="A55" workbookViewId="0">
      <selection activeCell="B7" sqref="B7"/>
    </sheetView>
  </sheetViews>
  <sheetFormatPr defaultRowHeight="13.2" x14ac:dyDescent="0.25"/>
  <cols>
    <col min="1" max="1" width="25" customWidth="1"/>
    <col min="2" max="2" width="12.33203125" customWidth="1"/>
    <col min="3" max="3" width="11.5546875" customWidth="1"/>
    <col min="4" max="4" width="10.5546875" customWidth="1"/>
    <col min="5" max="5" width="14.44140625" customWidth="1"/>
    <col min="6" max="6" width="10.332031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428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0</v>
      </c>
      <c r="C12">
        <v>69</v>
      </c>
      <c r="D12">
        <v>218.8</v>
      </c>
      <c r="E12">
        <v>575.9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71</v>
      </c>
      <c r="B15">
        <v>0</v>
      </c>
      <c r="C15">
        <v>69</v>
      </c>
      <c r="D15">
        <v>190.1</v>
      </c>
      <c r="E15">
        <v>476.4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69</v>
      </c>
    </row>
    <row r="19" spans="1:7" ht="15" x14ac:dyDescent="0.25">
      <c r="A19" s="271" t="s">
        <v>74</v>
      </c>
      <c r="B19">
        <v>549.79999999999995</v>
      </c>
      <c r="C19">
        <v>466</v>
      </c>
      <c r="D19">
        <v>1405.7</v>
      </c>
      <c r="E19">
        <v>1550.1</v>
      </c>
      <c r="F19">
        <v>0</v>
      </c>
      <c r="G19">
        <v>0</v>
      </c>
    </row>
    <row r="20" spans="1:7" ht="15" x14ac:dyDescent="0.25">
      <c r="A20" s="271" t="s">
        <v>69</v>
      </c>
    </row>
    <row r="21" spans="1:7" ht="15" x14ac:dyDescent="0.25">
      <c r="A21" s="271" t="s">
        <v>75</v>
      </c>
      <c r="B21">
        <v>158.6</v>
      </c>
      <c r="C21">
        <v>207.1</v>
      </c>
      <c r="D21">
        <v>555.6</v>
      </c>
      <c r="E21">
        <v>734.8</v>
      </c>
      <c r="F21">
        <v>0</v>
      </c>
      <c r="G21">
        <v>0</v>
      </c>
    </row>
    <row r="22" spans="1:7" ht="15" x14ac:dyDescent="0.25">
      <c r="A22" s="271" t="s">
        <v>69</v>
      </c>
    </row>
    <row r="23" spans="1:7" ht="15" x14ac:dyDescent="0.25">
      <c r="A23" s="271" t="s">
        <v>76</v>
      </c>
      <c r="B23" t="s">
        <v>94</v>
      </c>
      <c r="C23">
        <v>701.5</v>
      </c>
      <c r="D23">
        <v>847.9</v>
      </c>
      <c r="E23">
        <v>1748.7</v>
      </c>
      <c r="F23">
        <v>0</v>
      </c>
      <c r="G23">
        <v>0</v>
      </c>
    </row>
    <row r="24" spans="1:7" ht="15" x14ac:dyDescent="0.25">
      <c r="A24" s="271" t="s">
        <v>69</v>
      </c>
    </row>
    <row r="25" spans="1:7" ht="15" x14ac:dyDescent="0.25">
      <c r="A25" s="271" t="s">
        <v>77</v>
      </c>
      <c r="B25">
        <v>1313.9</v>
      </c>
      <c r="C25">
        <v>2034.2</v>
      </c>
      <c r="D25">
        <v>3047.2</v>
      </c>
      <c r="E25">
        <v>5004.8999999999996</v>
      </c>
      <c r="F25">
        <v>54.5</v>
      </c>
      <c r="G25">
        <v>0</v>
      </c>
    </row>
    <row r="26" spans="1:7" ht="15" x14ac:dyDescent="0.25">
      <c r="A26" s="271" t="s">
        <v>167</v>
      </c>
      <c r="B26">
        <v>0</v>
      </c>
      <c r="C26">
        <v>55</v>
      </c>
      <c r="D26">
        <v>0</v>
      </c>
      <c r="E26">
        <v>50.8</v>
      </c>
      <c r="F26">
        <v>0</v>
      </c>
      <c r="G26">
        <v>0</v>
      </c>
    </row>
    <row r="27" spans="1:7" ht="15" x14ac:dyDescent="0.25">
      <c r="A27" s="271" t="s">
        <v>78</v>
      </c>
      <c r="B27">
        <v>0</v>
      </c>
      <c r="C27">
        <v>29</v>
      </c>
      <c r="D27">
        <v>0</v>
      </c>
      <c r="E27">
        <v>41.1</v>
      </c>
      <c r="F27">
        <v>0</v>
      </c>
      <c r="G27">
        <v>0</v>
      </c>
    </row>
    <row r="28" spans="1:7" ht="15" x14ac:dyDescent="0.25">
      <c r="A28" s="271" t="s">
        <v>79</v>
      </c>
      <c r="B28">
        <v>1.1000000000000001</v>
      </c>
      <c r="C28">
        <v>0.3</v>
      </c>
      <c r="D28">
        <v>1.4</v>
      </c>
      <c r="E28">
        <v>1.1000000000000001</v>
      </c>
      <c r="F28">
        <v>0</v>
      </c>
      <c r="G28">
        <v>0</v>
      </c>
    </row>
    <row r="29" spans="1:7" ht="15" x14ac:dyDescent="0.25">
      <c r="A29" s="271" t="s">
        <v>80</v>
      </c>
      <c r="B29">
        <v>0</v>
      </c>
      <c r="C29">
        <v>202.6</v>
      </c>
      <c r="D29">
        <v>67</v>
      </c>
      <c r="E29">
        <v>734.7</v>
      </c>
      <c r="F29">
        <v>0</v>
      </c>
      <c r="G29">
        <v>0</v>
      </c>
    </row>
    <row r="30" spans="1:7" ht="15" x14ac:dyDescent="0.25">
      <c r="A30" s="271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271" t="s">
        <v>81</v>
      </c>
      <c r="B31">
        <v>251.8</v>
      </c>
      <c r="C31">
        <v>541.20000000000005</v>
      </c>
      <c r="D31">
        <v>763.8</v>
      </c>
      <c r="E31">
        <v>877.1</v>
      </c>
      <c r="F31">
        <v>0</v>
      </c>
      <c r="G31">
        <v>0</v>
      </c>
    </row>
    <row r="32" spans="1:7" ht="15" x14ac:dyDescent="0.25">
      <c r="A32" s="271" t="s">
        <v>82</v>
      </c>
      <c r="B32">
        <v>3.2</v>
      </c>
      <c r="C32">
        <v>54.7</v>
      </c>
      <c r="D32">
        <v>100.1</v>
      </c>
      <c r="E32">
        <v>194.5</v>
      </c>
      <c r="F32">
        <v>0</v>
      </c>
      <c r="G32">
        <v>0</v>
      </c>
    </row>
    <row r="33" spans="1:7" ht="15" x14ac:dyDescent="0.25">
      <c r="A33" s="271" t="s">
        <v>83</v>
      </c>
      <c r="B33">
        <v>749</v>
      </c>
      <c r="C33">
        <v>657.8</v>
      </c>
      <c r="D33">
        <v>1696.7</v>
      </c>
      <c r="E33">
        <v>1991.3</v>
      </c>
      <c r="F33">
        <v>0</v>
      </c>
      <c r="G33">
        <v>0</v>
      </c>
    </row>
    <row r="34" spans="1:7" ht="15" x14ac:dyDescent="0.25">
      <c r="A34" s="271" t="s">
        <v>84</v>
      </c>
      <c r="B34">
        <v>0</v>
      </c>
      <c r="C34">
        <v>0</v>
      </c>
      <c r="D34">
        <v>0</v>
      </c>
      <c r="E34">
        <v>66</v>
      </c>
      <c r="F34">
        <v>0</v>
      </c>
      <c r="G34">
        <v>0</v>
      </c>
    </row>
    <row r="35" spans="1:7" ht="15" x14ac:dyDescent="0.25">
      <c r="A35" s="271" t="s">
        <v>85</v>
      </c>
      <c r="B35">
        <v>22</v>
      </c>
      <c r="C35">
        <v>20</v>
      </c>
      <c r="D35">
        <v>18.899999999999999</v>
      </c>
      <c r="E35">
        <v>40.1</v>
      </c>
      <c r="F35">
        <v>0</v>
      </c>
      <c r="G35">
        <v>0</v>
      </c>
    </row>
    <row r="36" spans="1:7" ht="15" x14ac:dyDescent="0.25">
      <c r="A36" s="271" t="s">
        <v>86</v>
      </c>
      <c r="B36">
        <v>280.39999999999998</v>
      </c>
      <c r="C36">
        <v>371.2</v>
      </c>
      <c r="D36">
        <v>229.6</v>
      </c>
      <c r="E36">
        <v>329.3</v>
      </c>
      <c r="F36">
        <v>54.5</v>
      </c>
      <c r="G36">
        <v>0</v>
      </c>
    </row>
    <row r="37" spans="1:7" ht="15" x14ac:dyDescent="0.25">
      <c r="A37" s="271" t="s">
        <v>87</v>
      </c>
      <c r="B37">
        <v>0</v>
      </c>
      <c r="C37">
        <v>0</v>
      </c>
      <c r="D37">
        <v>44</v>
      </c>
      <c r="E37">
        <v>3.4</v>
      </c>
      <c r="F37">
        <v>0</v>
      </c>
      <c r="G37">
        <v>0</v>
      </c>
    </row>
    <row r="38" spans="1:7" ht="15" x14ac:dyDescent="0.25">
      <c r="A38" s="271" t="s">
        <v>88</v>
      </c>
      <c r="B38">
        <v>6.4</v>
      </c>
      <c r="C38">
        <v>102.4</v>
      </c>
      <c r="D38">
        <v>125.9</v>
      </c>
      <c r="E38">
        <v>380.7</v>
      </c>
      <c r="F38">
        <v>0</v>
      </c>
      <c r="G38">
        <v>0</v>
      </c>
    </row>
    <row r="39" spans="1:7" ht="15" x14ac:dyDescent="0.25">
      <c r="A39" s="271" t="s">
        <v>89</v>
      </c>
      <c r="B39">
        <v>0</v>
      </c>
      <c r="C39">
        <v>0</v>
      </c>
      <c r="D39">
        <v>0</v>
      </c>
      <c r="E39">
        <v>294.8</v>
      </c>
      <c r="F39">
        <v>0</v>
      </c>
      <c r="G39">
        <v>0</v>
      </c>
    </row>
    <row r="40" spans="1:7" ht="15" x14ac:dyDescent="0.25">
      <c r="A40" s="271" t="s">
        <v>69</v>
      </c>
    </row>
    <row r="41" spans="1:7" ht="15" x14ac:dyDescent="0.25">
      <c r="A41" s="271" t="s">
        <v>90</v>
      </c>
      <c r="B41">
        <v>629</v>
      </c>
      <c r="C41">
        <v>216</v>
      </c>
      <c r="D41">
        <v>1124.4000000000001</v>
      </c>
      <c r="E41">
        <v>848.9</v>
      </c>
      <c r="F41">
        <v>0</v>
      </c>
      <c r="G41">
        <v>0</v>
      </c>
    </row>
    <row r="42" spans="1:7" ht="15" x14ac:dyDescent="0.25">
      <c r="A42" s="271" t="s">
        <v>91</v>
      </c>
      <c r="B42">
        <v>33</v>
      </c>
      <c r="C42">
        <v>0</v>
      </c>
      <c r="D42">
        <v>0</v>
      </c>
      <c r="E42">
        <v>8.6</v>
      </c>
      <c r="F42">
        <v>0</v>
      </c>
      <c r="G42">
        <v>0</v>
      </c>
    </row>
    <row r="43" spans="1:7" ht="15" x14ac:dyDescent="0.25">
      <c r="A43" s="271" t="s">
        <v>406</v>
      </c>
      <c r="B43">
        <v>0</v>
      </c>
      <c r="C43">
        <v>0</v>
      </c>
      <c r="D43">
        <v>0</v>
      </c>
      <c r="E43">
        <v>7.7</v>
      </c>
      <c r="F43">
        <v>0</v>
      </c>
      <c r="G43">
        <v>0</v>
      </c>
    </row>
    <row r="44" spans="1:7" ht="15" x14ac:dyDescent="0.25">
      <c r="A44" s="271" t="s">
        <v>93</v>
      </c>
      <c r="B44">
        <v>0</v>
      </c>
      <c r="C44">
        <v>0</v>
      </c>
      <c r="D44">
        <v>0</v>
      </c>
      <c r="E44" t="s">
        <v>94</v>
      </c>
      <c r="F44">
        <v>0</v>
      </c>
      <c r="G44">
        <v>0</v>
      </c>
    </row>
    <row r="45" spans="1:7" ht="15" x14ac:dyDescent="0.25">
      <c r="A45" s="271" t="s">
        <v>95</v>
      </c>
      <c r="B45">
        <v>0</v>
      </c>
      <c r="C45">
        <v>0</v>
      </c>
      <c r="D45">
        <v>13.2</v>
      </c>
      <c r="E45">
        <v>0</v>
      </c>
      <c r="F45">
        <v>0</v>
      </c>
      <c r="G45">
        <v>0</v>
      </c>
    </row>
    <row r="46" spans="1:7" ht="15" x14ac:dyDescent="0.25">
      <c r="A46" s="271" t="s">
        <v>96</v>
      </c>
      <c r="B46">
        <v>596</v>
      </c>
      <c r="C46">
        <v>216</v>
      </c>
      <c r="D46">
        <v>1100.7</v>
      </c>
      <c r="E46">
        <v>800.3</v>
      </c>
      <c r="F46">
        <v>0</v>
      </c>
      <c r="G46">
        <v>0</v>
      </c>
    </row>
    <row r="47" spans="1:7" ht="15" x14ac:dyDescent="0.25">
      <c r="A47" s="271" t="s">
        <v>97</v>
      </c>
      <c r="B47">
        <v>0</v>
      </c>
      <c r="C47">
        <v>0</v>
      </c>
      <c r="D47">
        <v>10.5</v>
      </c>
      <c r="E47">
        <v>13</v>
      </c>
      <c r="F47">
        <v>0</v>
      </c>
      <c r="G47">
        <v>0</v>
      </c>
    </row>
    <row r="48" spans="1:7" ht="15" x14ac:dyDescent="0.25">
      <c r="A48" s="271" t="s">
        <v>176</v>
      </c>
      <c r="B48">
        <v>0</v>
      </c>
      <c r="C48">
        <v>0</v>
      </c>
      <c r="D48">
        <v>0</v>
      </c>
      <c r="E48">
        <v>19.399999999999999</v>
      </c>
      <c r="F48">
        <v>0</v>
      </c>
      <c r="G48">
        <v>0</v>
      </c>
    </row>
    <row r="49" spans="1:7" ht="15" x14ac:dyDescent="0.25">
      <c r="A49" s="271" t="s">
        <v>69</v>
      </c>
    </row>
    <row r="50" spans="1:7" ht="15" x14ac:dyDescent="0.25">
      <c r="A50" s="271" t="s">
        <v>98</v>
      </c>
      <c r="B50">
        <v>1602.7</v>
      </c>
      <c r="C50">
        <v>1429.9</v>
      </c>
      <c r="D50">
        <v>4498.8</v>
      </c>
      <c r="E50">
        <v>4541.8</v>
      </c>
      <c r="F50">
        <v>36</v>
      </c>
      <c r="G50">
        <v>0</v>
      </c>
    </row>
    <row r="51" spans="1:7" ht="15" x14ac:dyDescent="0.25">
      <c r="A51" s="271" t="s">
        <v>99</v>
      </c>
      <c r="B51">
        <v>1.2</v>
      </c>
      <c r="C51">
        <v>2.8</v>
      </c>
      <c r="D51">
        <v>7.3</v>
      </c>
      <c r="E51">
        <v>10.6</v>
      </c>
      <c r="F51">
        <v>0</v>
      </c>
      <c r="G51">
        <v>0</v>
      </c>
    </row>
    <row r="52" spans="1:7" ht="15" x14ac:dyDescent="0.25">
      <c r="A52" s="271" t="s">
        <v>100</v>
      </c>
      <c r="B52">
        <v>5</v>
      </c>
      <c r="C52">
        <v>4</v>
      </c>
      <c r="D52">
        <v>8.3000000000000007</v>
      </c>
      <c r="E52">
        <v>9.1999999999999993</v>
      </c>
      <c r="F52">
        <v>0</v>
      </c>
      <c r="G52">
        <v>0</v>
      </c>
    </row>
    <row r="53" spans="1:7" ht="15" x14ac:dyDescent="0.25">
      <c r="A53" s="271" t="s">
        <v>101</v>
      </c>
      <c r="B53">
        <v>0.5</v>
      </c>
      <c r="C53">
        <v>0</v>
      </c>
      <c r="D53">
        <v>95.2</v>
      </c>
      <c r="E53">
        <v>529.20000000000005</v>
      </c>
      <c r="F53">
        <v>0</v>
      </c>
      <c r="G53">
        <v>0</v>
      </c>
    </row>
    <row r="54" spans="1:7" ht="15" x14ac:dyDescent="0.25">
      <c r="A54" s="271" t="s">
        <v>102</v>
      </c>
      <c r="B54">
        <v>16</v>
      </c>
      <c r="C54">
        <v>27.6</v>
      </c>
      <c r="D54">
        <v>41.6</v>
      </c>
      <c r="E54">
        <v>39.799999999999997</v>
      </c>
      <c r="F54">
        <v>0</v>
      </c>
      <c r="G54">
        <v>0</v>
      </c>
    </row>
    <row r="55" spans="1:7" ht="15" x14ac:dyDescent="0.25">
      <c r="A55" s="271" t="s">
        <v>103</v>
      </c>
      <c r="B55">
        <v>13.7</v>
      </c>
      <c r="C55">
        <v>39.9</v>
      </c>
      <c r="D55">
        <v>43.7</v>
      </c>
      <c r="E55">
        <v>5.6</v>
      </c>
      <c r="F55">
        <v>0</v>
      </c>
      <c r="G55">
        <v>0</v>
      </c>
    </row>
    <row r="56" spans="1:7" ht="15" x14ac:dyDescent="0.25">
      <c r="A56" s="271" t="s">
        <v>104</v>
      </c>
      <c r="B56">
        <v>0</v>
      </c>
      <c r="C56">
        <v>62</v>
      </c>
      <c r="D56">
        <v>43</v>
      </c>
      <c r="E56">
        <v>306.60000000000002</v>
      </c>
      <c r="F56">
        <v>0</v>
      </c>
      <c r="G56">
        <v>0</v>
      </c>
    </row>
    <row r="57" spans="1:7" ht="15" x14ac:dyDescent="0.25">
      <c r="A57" s="271" t="s">
        <v>105</v>
      </c>
      <c r="B57">
        <v>111.3</v>
      </c>
      <c r="C57">
        <v>67.099999999999994</v>
      </c>
      <c r="D57">
        <v>387.6</v>
      </c>
      <c r="E57">
        <v>234.4</v>
      </c>
      <c r="F57">
        <v>26</v>
      </c>
      <c r="G57">
        <v>0</v>
      </c>
    </row>
    <row r="58" spans="1:7" ht="15" x14ac:dyDescent="0.25">
      <c r="A58" s="271" t="s">
        <v>106</v>
      </c>
      <c r="B58">
        <v>28.5</v>
      </c>
      <c r="C58">
        <v>45.7</v>
      </c>
      <c r="D58">
        <v>171.8</v>
      </c>
      <c r="E58">
        <v>80.7</v>
      </c>
      <c r="F58">
        <v>0</v>
      </c>
      <c r="G58">
        <v>0</v>
      </c>
    </row>
    <row r="59" spans="1:7" ht="15" x14ac:dyDescent="0.25">
      <c r="A59" s="271" t="s">
        <v>107</v>
      </c>
      <c r="B59">
        <v>0</v>
      </c>
      <c r="C59">
        <v>57.5</v>
      </c>
      <c r="D59">
        <v>121.6</v>
      </c>
      <c r="E59">
        <v>103.3</v>
      </c>
      <c r="F59">
        <v>0</v>
      </c>
      <c r="G59">
        <v>0</v>
      </c>
    </row>
    <row r="60" spans="1:7" ht="15" x14ac:dyDescent="0.25">
      <c r="A60" s="271" t="s">
        <v>109</v>
      </c>
      <c r="B60">
        <v>190.4</v>
      </c>
      <c r="C60">
        <v>73.5</v>
      </c>
      <c r="D60">
        <v>236.6</v>
      </c>
      <c r="E60">
        <v>315.10000000000002</v>
      </c>
      <c r="F60">
        <v>0</v>
      </c>
      <c r="G60">
        <v>0</v>
      </c>
    </row>
    <row r="61" spans="1:7" ht="15" x14ac:dyDescent="0.25">
      <c r="A61" s="271" t="s">
        <v>110</v>
      </c>
      <c r="B61">
        <v>0</v>
      </c>
      <c r="C61">
        <v>0</v>
      </c>
      <c r="D61">
        <v>21.7</v>
      </c>
      <c r="E61">
        <v>8.3000000000000007</v>
      </c>
      <c r="F61">
        <v>0</v>
      </c>
      <c r="G61">
        <v>0</v>
      </c>
    </row>
    <row r="62" spans="1:7" ht="15" x14ac:dyDescent="0.25">
      <c r="A62" s="271" t="s">
        <v>111</v>
      </c>
      <c r="B62">
        <v>0</v>
      </c>
      <c r="C62">
        <v>0</v>
      </c>
      <c r="D62">
        <v>121.7</v>
      </c>
      <c r="E62">
        <v>42.6</v>
      </c>
      <c r="F62">
        <v>0</v>
      </c>
      <c r="G62">
        <v>0</v>
      </c>
    </row>
    <row r="63" spans="1:7" ht="15" x14ac:dyDescent="0.25">
      <c r="A63" s="271" t="s">
        <v>112</v>
      </c>
      <c r="B63">
        <v>94</v>
      </c>
      <c r="C63">
        <v>65</v>
      </c>
      <c r="D63">
        <v>180</v>
      </c>
      <c r="E63">
        <v>170.5</v>
      </c>
      <c r="F63">
        <v>0</v>
      </c>
      <c r="G63">
        <v>0</v>
      </c>
    </row>
    <row r="64" spans="1:7" ht="15" x14ac:dyDescent="0.25">
      <c r="A64" s="271" t="s">
        <v>113</v>
      </c>
      <c r="B64">
        <v>42.5</v>
      </c>
      <c r="C64">
        <v>42.2</v>
      </c>
      <c r="D64">
        <v>92.8</v>
      </c>
      <c r="E64">
        <v>116.3</v>
      </c>
      <c r="F64">
        <v>0</v>
      </c>
      <c r="G64">
        <v>0</v>
      </c>
    </row>
    <row r="65" spans="1:7" ht="15" x14ac:dyDescent="0.25">
      <c r="A65" s="271" t="s">
        <v>114</v>
      </c>
      <c r="B65">
        <v>12</v>
      </c>
      <c r="C65">
        <v>11.8</v>
      </c>
      <c r="D65">
        <v>29.5</v>
      </c>
      <c r="E65">
        <v>24.5</v>
      </c>
      <c r="F65">
        <v>0</v>
      </c>
      <c r="G65">
        <v>0</v>
      </c>
    </row>
    <row r="66" spans="1:7" ht="15" x14ac:dyDescent="0.25">
      <c r="A66" s="271" t="s">
        <v>115</v>
      </c>
      <c r="B66">
        <v>732.3</v>
      </c>
      <c r="C66">
        <v>811.5</v>
      </c>
      <c r="D66">
        <v>2161.4</v>
      </c>
      <c r="E66">
        <v>1991.5</v>
      </c>
      <c r="F66">
        <v>0</v>
      </c>
      <c r="G66">
        <v>0</v>
      </c>
    </row>
    <row r="67" spans="1:7" ht="15" x14ac:dyDescent="0.25">
      <c r="A67" s="271" t="s">
        <v>117</v>
      </c>
      <c r="B67">
        <v>4.5</v>
      </c>
      <c r="C67">
        <v>1.7</v>
      </c>
      <c r="D67">
        <v>82.3</v>
      </c>
      <c r="E67">
        <v>5.6</v>
      </c>
      <c r="F67">
        <v>0</v>
      </c>
      <c r="G67">
        <v>0</v>
      </c>
    </row>
    <row r="68" spans="1:7" ht="15" x14ac:dyDescent="0.25">
      <c r="A68" s="271" t="s">
        <v>118</v>
      </c>
      <c r="B68">
        <v>21.5</v>
      </c>
      <c r="C68">
        <v>41.1</v>
      </c>
      <c r="D68">
        <v>72.3</v>
      </c>
      <c r="E68">
        <v>84.5</v>
      </c>
      <c r="F68">
        <v>0</v>
      </c>
      <c r="G68">
        <v>0</v>
      </c>
    </row>
    <row r="69" spans="1:7" ht="15" x14ac:dyDescent="0.25">
      <c r="A69" s="271" t="s">
        <v>119</v>
      </c>
      <c r="B69">
        <v>176.1</v>
      </c>
      <c r="C69">
        <v>33.700000000000003</v>
      </c>
      <c r="D69">
        <v>156</v>
      </c>
      <c r="E69">
        <v>119.1</v>
      </c>
      <c r="F69">
        <v>10</v>
      </c>
      <c r="G69">
        <v>0</v>
      </c>
    </row>
    <row r="70" spans="1:7" ht="15" x14ac:dyDescent="0.25">
      <c r="A70" s="271" t="s">
        <v>120</v>
      </c>
      <c r="B70">
        <v>123.1</v>
      </c>
      <c r="C70">
        <v>29.4</v>
      </c>
      <c r="D70">
        <v>120.8</v>
      </c>
      <c r="E70">
        <v>148.5</v>
      </c>
      <c r="F70">
        <v>0</v>
      </c>
      <c r="G70">
        <v>0</v>
      </c>
    </row>
    <row r="71" spans="1:7" ht="15" x14ac:dyDescent="0.25">
      <c r="A71" s="271" t="s">
        <v>121</v>
      </c>
      <c r="B71">
        <v>30</v>
      </c>
      <c r="C71">
        <v>13.4</v>
      </c>
      <c r="D71">
        <v>76.599999999999994</v>
      </c>
      <c r="E71">
        <v>44.9</v>
      </c>
      <c r="F71">
        <v>0</v>
      </c>
      <c r="G71">
        <v>0</v>
      </c>
    </row>
    <row r="72" spans="1:7" ht="15" x14ac:dyDescent="0.25">
      <c r="A72" s="271" t="s">
        <v>122</v>
      </c>
      <c r="B72">
        <v>0</v>
      </c>
      <c r="C72">
        <v>0</v>
      </c>
      <c r="D72">
        <v>227.1</v>
      </c>
      <c r="E72">
        <v>151.1</v>
      </c>
      <c r="F72">
        <v>0</v>
      </c>
      <c r="G72">
        <v>0</v>
      </c>
    </row>
    <row r="73" spans="1:7" ht="15" x14ac:dyDescent="0.25">
      <c r="A73" s="271" t="s">
        <v>65</v>
      </c>
      <c r="B73" t="s">
        <v>66</v>
      </c>
      <c r="C73" t="s">
        <v>67</v>
      </c>
      <c r="D73" t="s">
        <v>66</v>
      </c>
      <c r="E73" t="s">
        <v>66</v>
      </c>
      <c r="F73" t="s">
        <v>66</v>
      </c>
      <c r="G73" t="s">
        <v>68</v>
      </c>
    </row>
    <row r="74" spans="1:7" ht="15" x14ac:dyDescent="0.25">
      <c r="A74" s="271" t="s">
        <v>123</v>
      </c>
      <c r="B74">
        <v>4254.1000000000004</v>
      </c>
      <c r="C74">
        <v>5123.6000000000004</v>
      </c>
      <c r="D74">
        <v>11698.4</v>
      </c>
      <c r="E74">
        <v>15005</v>
      </c>
      <c r="F74">
        <v>90.5</v>
      </c>
      <c r="G74">
        <v>0</v>
      </c>
    </row>
    <row r="75" spans="1:7" ht="15" x14ac:dyDescent="0.25">
      <c r="A75" s="271" t="s">
        <v>124</v>
      </c>
      <c r="B75">
        <v>575.70000000000005</v>
      </c>
      <c r="C75">
        <v>1261.3</v>
      </c>
      <c r="D75">
        <v>0</v>
      </c>
      <c r="E75">
        <v>0</v>
      </c>
      <c r="F75">
        <v>65.5</v>
      </c>
      <c r="G75">
        <v>0</v>
      </c>
    </row>
    <row r="76" spans="1:7" ht="15" x14ac:dyDescent="0.25">
      <c r="A76" s="271" t="s">
        <v>65</v>
      </c>
      <c r="B76" t="s">
        <v>66</v>
      </c>
      <c r="C76" t="s">
        <v>67</v>
      </c>
      <c r="D76" t="s">
        <v>66</v>
      </c>
      <c r="E76" t="s">
        <v>66</v>
      </c>
      <c r="F76" t="s">
        <v>66</v>
      </c>
      <c r="G76" t="s">
        <v>68</v>
      </c>
    </row>
    <row r="77" spans="1:7" ht="15" x14ac:dyDescent="0.25">
      <c r="A77" s="271" t="s">
        <v>125</v>
      </c>
      <c r="B77">
        <v>4829.8</v>
      </c>
      <c r="C77">
        <v>6384.9</v>
      </c>
      <c r="D77">
        <v>11698.4</v>
      </c>
      <c r="E77">
        <v>15005</v>
      </c>
      <c r="F77">
        <v>156</v>
      </c>
      <c r="G77">
        <v>0</v>
      </c>
    </row>
    <row r="78" spans="1:7" ht="15" x14ac:dyDescent="0.25">
      <c r="A78" s="271" t="s">
        <v>126</v>
      </c>
      <c r="B78" t="s">
        <v>45</v>
      </c>
      <c r="C78" t="s">
        <v>45</v>
      </c>
      <c r="D78">
        <v>0</v>
      </c>
      <c r="E78">
        <v>0</v>
      </c>
      <c r="F78" t="s">
        <v>45</v>
      </c>
      <c r="G78" t="s">
        <v>45</v>
      </c>
    </row>
    <row r="79" spans="1:7" ht="15" x14ac:dyDescent="0.25">
      <c r="A79" s="271" t="s">
        <v>127</v>
      </c>
      <c r="B79">
        <v>0</v>
      </c>
      <c r="C79">
        <v>10</v>
      </c>
      <c r="D79" t="s">
        <v>45</v>
      </c>
      <c r="E79" t="s">
        <v>45</v>
      </c>
      <c r="F79">
        <v>0</v>
      </c>
      <c r="G79">
        <v>0</v>
      </c>
    </row>
    <row r="80" spans="1:7" ht="15" x14ac:dyDescent="0.25">
      <c r="A80" s="271" t="s">
        <v>65</v>
      </c>
      <c r="B80" t="s">
        <v>66</v>
      </c>
      <c r="C80" t="s">
        <v>67</v>
      </c>
      <c r="D80" t="s">
        <v>66</v>
      </c>
      <c r="E80" t="s">
        <v>66</v>
      </c>
      <c r="F80" t="s">
        <v>66</v>
      </c>
      <c r="G80" t="s">
        <v>68</v>
      </c>
    </row>
  </sheetData>
  <pageMargins left="0.7" right="0.7" top="0.75" bottom="0.75" header="0.3" footer="0.3"/>
  <pageSetup orientation="portrait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CF69E-42FC-4E7C-816B-FD16AEA49451}">
  <dimension ref="A1:G80"/>
  <sheetViews>
    <sheetView topLeftCell="A28" workbookViewId="0">
      <selection activeCell="B7" sqref="B7"/>
    </sheetView>
  </sheetViews>
  <sheetFormatPr defaultRowHeight="13.2" x14ac:dyDescent="0.25"/>
  <cols>
    <col min="1" max="1" width="25.33203125" customWidth="1"/>
    <col min="2" max="4" width="11.33203125" customWidth="1"/>
    <col min="5" max="5" width="11" customWidth="1"/>
    <col min="6" max="6" width="13.332031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429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0</v>
      </c>
      <c r="C12">
        <v>72.8</v>
      </c>
      <c r="D12">
        <v>218.8</v>
      </c>
      <c r="E12">
        <v>575.9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71</v>
      </c>
      <c r="B15">
        <v>0</v>
      </c>
      <c r="C15">
        <v>72.8</v>
      </c>
      <c r="D15">
        <v>190.1</v>
      </c>
      <c r="E15">
        <v>476.4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69</v>
      </c>
    </row>
    <row r="19" spans="1:7" ht="15" x14ac:dyDescent="0.25">
      <c r="A19" s="271" t="s">
        <v>74</v>
      </c>
      <c r="B19">
        <v>493.8</v>
      </c>
      <c r="C19">
        <v>416.5</v>
      </c>
      <c r="D19">
        <v>1405.6</v>
      </c>
      <c r="E19">
        <v>1522.7</v>
      </c>
      <c r="F19">
        <v>0</v>
      </c>
      <c r="G19">
        <v>0</v>
      </c>
    </row>
    <row r="20" spans="1:7" ht="15" x14ac:dyDescent="0.25">
      <c r="A20" s="271" t="s">
        <v>69</v>
      </c>
    </row>
    <row r="21" spans="1:7" ht="15" x14ac:dyDescent="0.25">
      <c r="A21" s="271" t="s">
        <v>75</v>
      </c>
      <c r="B21">
        <v>158.6</v>
      </c>
      <c r="C21">
        <v>225.3</v>
      </c>
      <c r="D21">
        <v>555.6</v>
      </c>
      <c r="E21">
        <v>715.7</v>
      </c>
      <c r="F21">
        <v>0</v>
      </c>
      <c r="G21">
        <v>0</v>
      </c>
    </row>
    <row r="22" spans="1:7" ht="15" x14ac:dyDescent="0.25">
      <c r="A22" s="271" t="s">
        <v>69</v>
      </c>
    </row>
    <row r="23" spans="1:7" ht="15" x14ac:dyDescent="0.25">
      <c r="A23" s="271" t="s">
        <v>76</v>
      </c>
      <c r="B23" t="s">
        <v>94</v>
      </c>
      <c r="C23">
        <v>637.4</v>
      </c>
      <c r="D23">
        <v>847.9</v>
      </c>
      <c r="E23">
        <v>1747.8</v>
      </c>
      <c r="F23">
        <v>0</v>
      </c>
      <c r="G23">
        <v>0</v>
      </c>
    </row>
    <row r="24" spans="1:7" ht="15" x14ac:dyDescent="0.25">
      <c r="A24" s="271" t="s">
        <v>69</v>
      </c>
    </row>
    <row r="25" spans="1:7" ht="15" x14ac:dyDescent="0.25">
      <c r="A25" s="271" t="s">
        <v>77</v>
      </c>
      <c r="B25">
        <v>1360.7</v>
      </c>
      <c r="C25">
        <v>2038.5</v>
      </c>
      <c r="D25">
        <v>2919.4</v>
      </c>
      <c r="E25">
        <v>4894.7</v>
      </c>
      <c r="F25">
        <v>0</v>
      </c>
      <c r="G25">
        <v>0</v>
      </c>
    </row>
    <row r="26" spans="1:7" ht="15" x14ac:dyDescent="0.25">
      <c r="A26" s="271" t="s">
        <v>167</v>
      </c>
      <c r="B26">
        <v>0</v>
      </c>
      <c r="C26">
        <v>55</v>
      </c>
      <c r="D26">
        <v>0</v>
      </c>
      <c r="E26">
        <v>50.8</v>
      </c>
      <c r="F26">
        <v>0</v>
      </c>
      <c r="G26">
        <v>0</v>
      </c>
    </row>
    <row r="27" spans="1:7" ht="15" x14ac:dyDescent="0.25">
      <c r="A27" s="271" t="s">
        <v>78</v>
      </c>
      <c r="B27">
        <v>0</v>
      </c>
      <c r="C27">
        <v>29</v>
      </c>
      <c r="D27">
        <v>0</v>
      </c>
      <c r="E27">
        <v>41.1</v>
      </c>
      <c r="F27">
        <v>0</v>
      </c>
      <c r="G27">
        <v>0</v>
      </c>
    </row>
    <row r="28" spans="1:7" ht="15" x14ac:dyDescent="0.25">
      <c r="A28" s="271" t="s">
        <v>79</v>
      </c>
      <c r="B28">
        <v>1.1000000000000001</v>
      </c>
      <c r="C28">
        <v>0.3</v>
      </c>
      <c r="D28">
        <v>1.4</v>
      </c>
      <c r="E28">
        <v>1.1000000000000001</v>
      </c>
      <c r="F28">
        <v>0</v>
      </c>
      <c r="G28">
        <v>0</v>
      </c>
    </row>
    <row r="29" spans="1:7" ht="15" x14ac:dyDescent="0.25">
      <c r="A29" s="271" t="s">
        <v>80</v>
      </c>
      <c r="B29">
        <v>0</v>
      </c>
      <c r="C29">
        <v>205.1</v>
      </c>
      <c r="D29">
        <v>67</v>
      </c>
      <c r="E29">
        <v>626.4</v>
      </c>
      <c r="F29">
        <v>0</v>
      </c>
      <c r="G29">
        <v>0</v>
      </c>
    </row>
    <row r="30" spans="1:7" ht="15" x14ac:dyDescent="0.25">
      <c r="A30" s="271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271" t="s">
        <v>81</v>
      </c>
      <c r="B31">
        <v>222.5</v>
      </c>
      <c r="C31">
        <v>541.20000000000005</v>
      </c>
      <c r="D31">
        <v>763.8</v>
      </c>
      <c r="E31">
        <v>877.1</v>
      </c>
      <c r="F31">
        <v>0</v>
      </c>
      <c r="G31">
        <v>0</v>
      </c>
    </row>
    <row r="32" spans="1:7" ht="15" x14ac:dyDescent="0.25">
      <c r="A32" s="271" t="s">
        <v>82</v>
      </c>
      <c r="B32">
        <v>3.2</v>
      </c>
      <c r="C32">
        <v>55.8</v>
      </c>
      <c r="D32">
        <v>100.1</v>
      </c>
      <c r="E32">
        <v>193.4</v>
      </c>
      <c r="F32">
        <v>0</v>
      </c>
      <c r="G32">
        <v>0</v>
      </c>
    </row>
    <row r="33" spans="1:7" ht="15" x14ac:dyDescent="0.25">
      <c r="A33" s="271" t="s">
        <v>83</v>
      </c>
      <c r="B33">
        <v>809</v>
      </c>
      <c r="C33">
        <v>657.8</v>
      </c>
      <c r="D33">
        <v>1638.3</v>
      </c>
      <c r="E33">
        <v>1991.3</v>
      </c>
      <c r="F33">
        <v>0</v>
      </c>
      <c r="G33">
        <v>0</v>
      </c>
    </row>
    <row r="34" spans="1:7" ht="15" x14ac:dyDescent="0.25">
      <c r="A34" s="271" t="s">
        <v>84</v>
      </c>
      <c r="B34">
        <v>0</v>
      </c>
      <c r="C34">
        <v>0</v>
      </c>
      <c r="D34">
        <v>0</v>
      </c>
      <c r="E34">
        <v>66</v>
      </c>
      <c r="F34">
        <v>0</v>
      </c>
      <c r="G34">
        <v>0</v>
      </c>
    </row>
    <row r="35" spans="1:7" ht="15" x14ac:dyDescent="0.25">
      <c r="A35" s="271" t="s">
        <v>85</v>
      </c>
      <c r="B35">
        <v>22</v>
      </c>
      <c r="C35">
        <v>20</v>
      </c>
      <c r="D35">
        <v>18.899999999999999</v>
      </c>
      <c r="E35">
        <v>40.1</v>
      </c>
      <c r="F35">
        <v>0</v>
      </c>
      <c r="G35">
        <v>0</v>
      </c>
    </row>
    <row r="36" spans="1:7" ht="15" x14ac:dyDescent="0.25">
      <c r="A36" s="271" t="s">
        <v>86</v>
      </c>
      <c r="B36">
        <v>229.4</v>
      </c>
      <c r="C36">
        <v>371.5</v>
      </c>
      <c r="D36">
        <v>229.6</v>
      </c>
      <c r="E36">
        <v>329</v>
      </c>
      <c r="F36">
        <v>0</v>
      </c>
      <c r="G36">
        <v>0</v>
      </c>
    </row>
    <row r="37" spans="1:7" ht="15" x14ac:dyDescent="0.25">
      <c r="A37" s="271" t="s">
        <v>87</v>
      </c>
      <c r="B37">
        <v>0</v>
      </c>
      <c r="C37">
        <v>0</v>
      </c>
      <c r="D37">
        <v>44</v>
      </c>
      <c r="E37">
        <v>3.4</v>
      </c>
      <c r="F37">
        <v>0</v>
      </c>
      <c r="G37">
        <v>0</v>
      </c>
    </row>
    <row r="38" spans="1:7" ht="15" x14ac:dyDescent="0.25">
      <c r="A38" s="271" t="s">
        <v>88</v>
      </c>
      <c r="B38">
        <v>73.5</v>
      </c>
      <c r="C38">
        <v>102.8</v>
      </c>
      <c r="D38">
        <v>56.4</v>
      </c>
      <c r="E38">
        <v>380.3</v>
      </c>
      <c r="F38">
        <v>0</v>
      </c>
      <c r="G38">
        <v>0</v>
      </c>
    </row>
    <row r="39" spans="1:7" ht="15" x14ac:dyDescent="0.25">
      <c r="A39" s="271" t="s">
        <v>89</v>
      </c>
      <c r="B39">
        <v>0</v>
      </c>
      <c r="C39">
        <v>0</v>
      </c>
      <c r="D39">
        <v>0</v>
      </c>
      <c r="E39">
        <v>294.8</v>
      </c>
      <c r="F39">
        <v>0</v>
      </c>
      <c r="G39">
        <v>0</v>
      </c>
    </row>
    <row r="40" spans="1:7" ht="15" x14ac:dyDescent="0.25">
      <c r="A40" s="271" t="s">
        <v>69</v>
      </c>
    </row>
    <row r="41" spans="1:7" ht="15" x14ac:dyDescent="0.25">
      <c r="A41" s="271" t="s">
        <v>90</v>
      </c>
      <c r="B41">
        <v>555</v>
      </c>
      <c r="C41">
        <v>265.89999999999998</v>
      </c>
      <c r="D41">
        <v>1097.0999999999999</v>
      </c>
      <c r="E41">
        <v>848.9</v>
      </c>
      <c r="F41">
        <v>0</v>
      </c>
      <c r="G41">
        <v>0</v>
      </c>
    </row>
    <row r="42" spans="1:7" ht="15" x14ac:dyDescent="0.25">
      <c r="A42" s="271" t="s">
        <v>91</v>
      </c>
      <c r="B42">
        <v>33</v>
      </c>
      <c r="C42">
        <v>0</v>
      </c>
      <c r="D42">
        <v>0</v>
      </c>
      <c r="E42">
        <v>8.6</v>
      </c>
      <c r="F42">
        <v>0</v>
      </c>
      <c r="G42">
        <v>0</v>
      </c>
    </row>
    <row r="43" spans="1:7" ht="15" x14ac:dyDescent="0.25">
      <c r="A43" s="271" t="s">
        <v>406</v>
      </c>
      <c r="B43">
        <v>0</v>
      </c>
      <c r="C43">
        <v>0</v>
      </c>
      <c r="D43">
        <v>0</v>
      </c>
      <c r="E43">
        <v>7.7</v>
      </c>
      <c r="F43">
        <v>0</v>
      </c>
      <c r="G43">
        <v>0</v>
      </c>
    </row>
    <row r="44" spans="1:7" ht="15" x14ac:dyDescent="0.25">
      <c r="A44" s="271" t="s">
        <v>93</v>
      </c>
      <c r="B44">
        <v>0</v>
      </c>
      <c r="C44">
        <v>0</v>
      </c>
      <c r="D44">
        <v>0</v>
      </c>
      <c r="E44" t="s">
        <v>94</v>
      </c>
      <c r="F44">
        <v>0</v>
      </c>
      <c r="G44">
        <v>0</v>
      </c>
    </row>
    <row r="45" spans="1:7" ht="15" x14ac:dyDescent="0.25">
      <c r="A45" s="271" t="s">
        <v>95</v>
      </c>
      <c r="B45">
        <v>0</v>
      </c>
      <c r="C45">
        <v>0</v>
      </c>
      <c r="D45">
        <v>13.2</v>
      </c>
      <c r="E45">
        <v>0</v>
      </c>
      <c r="F45">
        <v>0</v>
      </c>
      <c r="G45">
        <v>0</v>
      </c>
    </row>
    <row r="46" spans="1:7" ht="15" x14ac:dyDescent="0.25">
      <c r="A46" s="271" t="s">
        <v>96</v>
      </c>
      <c r="B46">
        <v>522</v>
      </c>
      <c r="C46">
        <v>265.89999999999998</v>
      </c>
      <c r="D46">
        <v>1073.4000000000001</v>
      </c>
      <c r="E46">
        <v>800.3</v>
      </c>
      <c r="F46">
        <v>0</v>
      </c>
      <c r="G46">
        <v>0</v>
      </c>
    </row>
    <row r="47" spans="1:7" ht="15" x14ac:dyDescent="0.25">
      <c r="A47" s="271" t="s">
        <v>97</v>
      </c>
      <c r="B47">
        <v>0</v>
      </c>
      <c r="C47">
        <v>0</v>
      </c>
      <c r="D47">
        <v>10.5</v>
      </c>
      <c r="E47">
        <v>13</v>
      </c>
      <c r="F47">
        <v>0</v>
      </c>
      <c r="G47">
        <v>0</v>
      </c>
    </row>
    <row r="48" spans="1:7" ht="15" x14ac:dyDescent="0.25">
      <c r="A48" s="271" t="s">
        <v>176</v>
      </c>
      <c r="B48">
        <v>0</v>
      </c>
      <c r="C48">
        <v>0</v>
      </c>
      <c r="D48">
        <v>0</v>
      </c>
      <c r="E48">
        <v>19.399999999999999</v>
      </c>
      <c r="F48">
        <v>0</v>
      </c>
      <c r="G48">
        <v>0</v>
      </c>
    </row>
    <row r="49" spans="1:7" ht="15" x14ac:dyDescent="0.25">
      <c r="A49" s="271" t="s">
        <v>69</v>
      </c>
    </row>
    <row r="50" spans="1:7" ht="15" x14ac:dyDescent="0.25">
      <c r="A50" s="271" t="s">
        <v>98</v>
      </c>
      <c r="B50">
        <v>1644.8</v>
      </c>
      <c r="C50">
        <v>1477.1</v>
      </c>
      <c r="D50">
        <v>4262.6000000000004</v>
      </c>
      <c r="E50">
        <v>4435.3999999999996</v>
      </c>
      <c r="F50">
        <v>28.5</v>
      </c>
      <c r="G50">
        <v>0</v>
      </c>
    </row>
    <row r="51" spans="1:7" ht="15" x14ac:dyDescent="0.25">
      <c r="A51" s="271" t="s">
        <v>99</v>
      </c>
      <c r="B51">
        <v>0</v>
      </c>
      <c r="C51">
        <v>2.8</v>
      </c>
      <c r="D51">
        <v>6.8</v>
      </c>
      <c r="E51">
        <v>10.6</v>
      </c>
      <c r="F51">
        <v>0</v>
      </c>
      <c r="G51">
        <v>0</v>
      </c>
    </row>
    <row r="52" spans="1:7" ht="15" x14ac:dyDescent="0.25">
      <c r="A52" s="271" t="s">
        <v>100</v>
      </c>
      <c r="B52">
        <v>5</v>
      </c>
      <c r="C52">
        <v>4</v>
      </c>
      <c r="D52">
        <v>8.3000000000000007</v>
      </c>
      <c r="E52">
        <v>9.1999999999999993</v>
      </c>
      <c r="F52">
        <v>0</v>
      </c>
      <c r="G52">
        <v>0</v>
      </c>
    </row>
    <row r="53" spans="1:7" ht="15" x14ac:dyDescent="0.25">
      <c r="A53" s="271" t="s">
        <v>101</v>
      </c>
      <c r="B53">
        <v>45.5</v>
      </c>
      <c r="C53">
        <v>0</v>
      </c>
      <c r="D53">
        <v>49.5</v>
      </c>
      <c r="E53">
        <v>529.20000000000005</v>
      </c>
      <c r="F53">
        <v>0</v>
      </c>
      <c r="G53">
        <v>0</v>
      </c>
    </row>
    <row r="54" spans="1:7" ht="15" x14ac:dyDescent="0.25">
      <c r="A54" s="271" t="s">
        <v>102</v>
      </c>
      <c r="B54">
        <v>16</v>
      </c>
      <c r="C54">
        <v>27.6</v>
      </c>
      <c r="D54">
        <v>41.6</v>
      </c>
      <c r="E54">
        <v>39.799999999999997</v>
      </c>
      <c r="F54">
        <v>0</v>
      </c>
      <c r="G54">
        <v>0</v>
      </c>
    </row>
    <row r="55" spans="1:7" ht="15" x14ac:dyDescent="0.25">
      <c r="A55" s="271" t="s">
        <v>103</v>
      </c>
      <c r="B55">
        <v>13.8</v>
      </c>
      <c r="C55">
        <v>39.9</v>
      </c>
      <c r="D55">
        <v>43.5</v>
      </c>
      <c r="E55">
        <v>5.5</v>
      </c>
      <c r="F55">
        <v>0</v>
      </c>
      <c r="G55">
        <v>0</v>
      </c>
    </row>
    <row r="56" spans="1:7" ht="15" x14ac:dyDescent="0.25">
      <c r="A56" s="271" t="s">
        <v>104</v>
      </c>
      <c r="B56">
        <v>0</v>
      </c>
      <c r="C56">
        <v>62</v>
      </c>
      <c r="D56">
        <v>43</v>
      </c>
      <c r="E56">
        <v>306.60000000000002</v>
      </c>
      <c r="F56">
        <v>0</v>
      </c>
      <c r="G56">
        <v>0</v>
      </c>
    </row>
    <row r="57" spans="1:7" ht="15" x14ac:dyDescent="0.25">
      <c r="A57" s="271" t="s">
        <v>105</v>
      </c>
      <c r="B57">
        <v>111.3</v>
      </c>
      <c r="C57">
        <v>76.599999999999994</v>
      </c>
      <c r="D57">
        <v>376.6</v>
      </c>
      <c r="E57">
        <v>225.4</v>
      </c>
      <c r="F57">
        <v>26</v>
      </c>
      <c r="G57">
        <v>0</v>
      </c>
    </row>
    <row r="58" spans="1:7" ht="15" x14ac:dyDescent="0.25">
      <c r="A58" s="271" t="s">
        <v>106</v>
      </c>
      <c r="B58">
        <v>25.1</v>
      </c>
      <c r="C58">
        <v>33.200000000000003</v>
      </c>
      <c r="D58">
        <v>156.30000000000001</v>
      </c>
      <c r="E58">
        <v>80.7</v>
      </c>
      <c r="F58">
        <v>0</v>
      </c>
      <c r="G58">
        <v>0</v>
      </c>
    </row>
    <row r="59" spans="1:7" ht="15" x14ac:dyDescent="0.25">
      <c r="A59" s="271" t="s">
        <v>107</v>
      </c>
      <c r="B59">
        <v>0</v>
      </c>
      <c r="C59">
        <v>57.5</v>
      </c>
      <c r="D59">
        <v>121.6</v>
      </c>
      <c r="E59">
        <v>103.3</v>
      </c>
      <c r="F59">
        <v>0</v>
      </c>
      <c r="G59">
        <v>0</v>
      </c>
    </row>
    <row r="60" spans="1:7" ht="15" x14ac:dyDescent="0.25">
      <c r="A60" s="271" t="s">
        <v>109</v>
      </c>
      <c r="B60">
        <v>157.6</v>
      </c>
      <c r="C60">
        <v>73.5</v>
      </c>
      <c r="D60">
        <v>202.8</v>
      </c>
      <c r="E60">
        <v>315.10000000000002</v>
      </c>
      <c r="F60">
        <v>0</v>
      </c>
      <c r="G60">
        <v>0</v>
      </c>
    </row>
    <row r="61" spans="1:7" ht="15" x14ac:dyDescent="0.25">
      <c r="A61" s="271" t="s">
        <v>110</v>
      </c>
      <c r="B61">
        <v>0</v>
      </c>
      <c r="C61">
        <v>0</v>
      </c>
      <c r="D61">
        <v>21.7</v>
      </c>
      <c r="E61">
        <v>8.3000000000000007</v>
      </c>
      <c r="F61">
        <v>0</v>
      </c>
      <c r="G61">
        <v>0</v>
      </c>
    </row>
    <row r="62" spans="1:7" ht="15" x14ac:dyDescent="0.25">
      <c r="A62" s="271" t="s">
        <v>111</v>
      </c>
      <c r="B62">
        <v>0</v>
      </c>
      <c r="C62">
        <v>0</v>
      </c>
      <c r="D62">
        <v>121.7</v>
      </c>
      <c r="E62">
        <v>42.6</v>
      </c>
      <c r="F62">
        <v>0</v>
      </c>
      <c r="G62">
        <v>0</v>
      </c>
    </row>
    <row r="63" spans="1:7" ht="15" x14ac:dyDescent="0.25">
      <c r="A63" s="271" t="s">
        <v>112</v>
      </c>
      <c r="B63">
        <v>94</v>
      </c>
      <c r="C63">
        <v>63.5</v>
      </c>
      <c r="D63">
        <v>180</v>
      </c>
      <c r="E63">
        <v>170.5</v>
      </c>
      <c r="F63">
        <v>0</v>
      </c>
      <c r="G63">
        <v>0</v>
      </c>
    </row>
    <row r="64" spans="1:7" ht="15" x14ac:dyDescent="0.25">
      <c r="A64" s="271" t="s">
        <v>113</v>
      </c>
      <c r="B64">
        <v>42.5</v>
      </c>
      <c r="C64">
        <v>42.2</v>
      </c>
      <c r="D64">
        <v>92.8</v>
      </c>
      <c r="E64">
        <v>116.3</v>
      </c>
      <c r="F64">
        <v>0</v>
      </c>
      <c r="G64">
        <v>0</v>
      </c>
    </row>
    <row r="65" spans="1:7" ht="15" x14ac:dyDescent="0.25">
      <c r="A65" s="271" t="s">
        <v>114</v>
      </c>
      <c r="B65">
        <v>10</v>
      </c>
      <c r="C65">
        <v>11.8</v>
      </c>
      <c r="D65">
        <v>28.2</v>
      </c>
      <c r="E65">
        <v>24.5</v>
      </c>
      <c r="F65">
        <v>0</v>
      </c>
      <c r="G65">
        <v>0</v>
      </c>
    </row>
    <row r="66" spans="1:7" ht="15" x14ac:dyDescent="0.25">
      <c r="A66" s="271" t="s">
        <v>115</v>
      </c>
      <c r="B66">
        <v>796.3</v>
      </c>
      <c r="C66">
        <v>849.6</v>
      </c>
      <c r="D66">
        <v>2062</v>
      </c>
      <c r="E66">
        <v>1907.3</v>
      </c>
      <c r="F66">
        <v>0</v>
      </c>
      <c r="G66">
        <v>0</v>
      </c>
    </row>
    <row r="67" spans="1:7" ht="15" x14ac:dyDescent="0.25">
      <c r="A67" s="271" t="s">
        <v>117</v>
      </c>
      <c r="B67">
        <v>7</v>
      </c>
      <c r="C67">
        <v>1.7</v>
      </c>
      <c r="D67">
        <v>74.599999999999994</v>
      </c>
      <c r="E67">
        <v>5.6</v>
      </c>
      <c r="F67">
        <v>0</v>
      </c>
      <c r="G67">
        <v>0</v>
      </c>
    </row>
    <row r="68" spans="1:7" ht="15" x14ac:dyDescent="0.25">
      <c r="A68" s="271" t="s">
        <v>118</v>
      </c>
      <c r="B68">
        <v>0</v>
      </c>
      <c r="C68">
        <v>41.1</v>
      </c>
      <c r="D68">
        <v>72.3</v>
      </c>
      <c r="E68">
        <v>84.5</v>
      </c>
      <c r="F68">
        <v>0</v>
      </c>
      <c r="G68">
        <v>0</v>
      </c>
    </row>
    <row r="69" spans="1:7" ht="15" x14ac:dyDescent="0.25">
      <c r="A69" s="271" t="s">
        <v>119</v>
      </c>
      <c r="B69">
        <v>176.1</v>
      </c>
      <c r="C69">
        <v>47.4</v>
      </c>
      <c r="D69">
        <v>156</v>
      </c>
      <c r="E69">
        <v>106.1</v>
      </c>
      <c r="F69">
        <v>2.5</v>
      </c>
      <c r="G69">
        <v>0</v>
      </c>
    </row>
    <row r="70" spans="1:7" ht="15" x14ac:dyDescent="0.25">
      <c r="A70" s="271" t="s">
        <v>120</v>
      </c>
      <c r="B70">
        <v>107.9</v>
      </c>
      <c r="C70">
        <v>29.4</v>
      </c>
      <c r="D70">
        <v>106.3</v>
      </c>
      <c r="E70">
        <v>148.5</v>
      </c>
      <c r="F70">
        <v>0</v>
      </c>
      <c r="G70">
        <v>0</v>
      </c>
    </row>
    <row r="71" spans="1:7" ht="15" x14ac:dyDescent="0.25">
      <c r="A71" s="271" t="s">
        <v>121</v>
      </c>
      <c r="B71">
        <v>36.700000000000003</v>
      </c>
      <c r="C71">
        <v>13.4</v>
      </c>
      <c r="D71">
        <v>69.900000000000006</v>
      </c>
      <c r="E71">
        <v>44.9</v>
      </c>
      <c r="F71">
        <v>0</v>
      </c>
      <c r="G71">
        <v>0</v>
      </c>
    </row>
    <row r="72" spans="1:7" ht="15" x14ac:dyDescent="0.25">
      <c r="A72" s="271" t="s">
        <v>122</v>
      </c>
      <c r="B72">
        <v>0</v>
      </c>
      <c r="C72">
        <v>0</v>
      </c>
      <c r="D72">
        <v>227.1</v>
      </c>
      <c r="E72">
        <v>151.1</v>
      </c>
      <c r="F72">
        <v>0</v>
      </c>
      <c r="G72">
        <v>0</v>
      </c>
    </row>
    <row r="73" spans="1:7" ht="15" x14ac:dyDescent="0.25">
      <c r="A73" s="271" t="s">
        <v>65</v>
      </c>
      <c r="B73" t="s">
        <v>66</v>
      </c>
      <c r="C73" t="s">
        <v>67</v>
      </c>
      <c r="D73" t="s">
        <v>66</v>
      </c>
      <c r="E73" t="s">
        <v>66</v>
      </c>
      <c r="F73" t="s">
        <v>66</v>
      </c>
      <c r="G73" t="s">
        <v>68</v>
      </c>
    </row>
    <row r="74" spans="1:7" ht="15" x14ac:dyDescent="0.25">
      <c r="A74" s="271" t="s">
        <v>123</v>
      </c>
      <c r="B74">
        <v>4213</v>
      </c>
      <c r="C74">
        <v>5133.5</v>
      </c>
      <c r="D74">
        <v>11307</v>
      </c>
      <c r="E74">
        <v>14741</v>
      </c>
      <c r="F74">
        <v>28.5</v>
      </c>
      <c r="G74">
        <v>0</v>
      </c>
    </row>
    <row r="75" spans="1:7" ht="15" x14ac:dyDescent="0.25">
      <c r="A75" s="271" t="s">
        <v>124</v>
      </c>
      <c r="B75">
        <v>627.6</v>
      </c>
      <c r="C75">
        <v>1185.8</v>
      </c>
      <c r="D75">
        <v>0</v>
      </c>
      <c r="E75">
        <v>0</v>
      </c>
      <c r="F75">
        <v>55.5</v>
      </c>
      <c r="G75">
        <v>0</v>
      </c>
    </row>
    <row r="76" spans="1:7" ht="15" x14ac:dyDescent="0.25">
      <c r="A76" s="271" t="s">
        <v>65</v>
      </c>
      <c r="B76" t="s">
        <v>66</v>
      </c>
      <c r="C76" t="s">
        <v>67</v>
      </c>
      <c r="D76" t="s">
        <v>66</v>
      </c>
      <c r="E76" t="s">
        <v>66</v>
      </c>
      <c r="F76" t="s">
        <v>66</v>
      </c>
      <c r="G76" t="s">
        <v>68</v>
      </c>
    </row>
    <row r="77" spans="1:7" ht="15" x14ac:dyDescent="0.25">
      <c r="A77" s="271" t="s">
        <v>125</v>
      </c>
      <c r="B77">
        <v>4840.6000000000004</v>
      </c>
      <c r="C77">
        <v>6319.3</v>
      </c>
      <c r="D77">
        <v>11307</v>
      </c>
      <c r="E77">
        <v>14741</v>
      </c>
      <c r="F77">
        <v>84</v>
      </c>
      <c r="G77">
        <v>0</v>
      </c>
    </row>
    <row r="78" spans="1:7" ht="15" x14ac:dyDescent="0.25">
      <c r="A78" s="271" t="s">
        <v>126</v>
      </c>
      <c r="B78" t="s">
        <v>45</v>
      </c>
      <c r="C78" t="s">
        <v>45</v>
      </c>
      <c r="D78">
        <v>0</v>
      </c>
      <c r="E78">
        <v>0</v>
      </c>
      <c r="F78" t="s">
        <v>45</v>
      </c>
      <c r="G78" t="s">
        <v>45</v>
      </c>
    </row>
    <row r="79" spans="1:7" ht="15" x14ac:dyDescent="0.25">
      <c r="A79" s="271" t="s">
        <v>127</v>
      </c>
      <c r="B79">
        <v>0</v>
      </c>
      <c r="C79">
        <v>10</v>
      </c>
      <c r="D79" t="s">
        <v>45</v>
      </c>
      <c r="E79" t="s">
        <v>45</v>
      </c>
      <c r="F79">
        <v>0</v>
      </c>
      <c r="G79">
        <v>0</v>
      </c>
    </row>
    <row r="80" spans="1:7" ht="15" x14ac:dyDescent="0.25">
      <c r="A80" s="271" t="s">
        <v>65</v>
      </c>
      <c r="B80" t="s">
        <v>66</v>
      </c>
      <c r="C80" t="s">
        <v>67</v>
      </c>
      <c r="D80" t="s">
        <v>66</v>
      </c>
      <c r="E80" t="s">
        <v>66</v>
      </c>
      <c r="F80" t="s">
        <v>66</v>
      </c>
      <c r="G80" t="s">
        <v>68</v>
      </c>
    </row>
  </sheetData>
  <pageMargins left="0.7" right="0.7" top="0.75" bottom="0.75" header="0.3" footer="0.3"/>
  <pageSetup orientation="portrait"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14A2B-DD9C-4ACF-A324-59756845B01C}">
  <dimension ref="A1:G81"/>
  <sheetViews>
    <sheetView topLeftCell="A19" workbookViewId="0">
      <selection activeCell="B7" sqref="B7"/>
    </sheetView>
  </sheetViews>
  <sheetFormatPr defaultRowHeight="13.2" x14ac:dyDescent="0.25"/>
  <cols>
    <col min="1" max="1" width="26.5546875" customWidth="1"/>
    <col min="2" max="2" width="14.44140625" customWidth="1"/>
    <col min="3" max="3" width="10.5546875" customWidth="1"/>
    <col min="4" max="4" width="11.5546875" customWidth="1"/>
    <col min="5" max="5" width="12.88671875" customWidth="1"/>
    <col min="6" max="6" width="11.44140625" customWidth="1"/>
    <col min="7" max="7" width="13.441406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430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0</v>
      </c>
      <c r="C12">
        <v>72.8</v>
      </c>
      <c r="D12">
        <v>218.8</v>
      </c>
      <c r="E12">
        <v>575.9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71</v>
      </c>
      <c r="B15">
        <v>0</v>
      </c>
      <c r="C15">
        <v>72.8</v>
      </c>
      <c r="D15">
        <v>190.1</v>
      </c>
      <c r="E15">
        <v>476.4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69</v>
      </c>
    </row>
    <row r="19" spans="1:7" ht="15" x14ac:dyDescent="0.25">
      <c r="A19" s="271" t="s">
        <v>74</v>
      </c>
      <c r="B19">
        <v>527.4</v>
      </c>
      <c r="C19">
        <v>479.9</v>
      </c>
      <c r="D19">
        <v>1345.3</v>
      </c>
      <c r="E19">
        <v>1456.9</v>
      </c>
      <c r="F19">
        <v>0</v>
      </c>
      <c r="G19">
        <v>0</v>
      </c>
    </row>
    <row r="20" spans="1:7" ht="15" x14ac:dyDescent="0.25">
      <c r="A20" s="271" t="s">
        <v>69</v>
      </c>
    </row>
    <row r="21" spans="1:7" ht="15" x14ac:dyDescent="0.25">
      <c r="A21" s="271" t="s">
        <v>75</v>
      </c>
      <c r="B21">
        <v>185.8</v>
      </c>
      <c r="C21">
        <v>253.2</v>
      </c>
      <c r="D21">
        <v>527.1</v>
      </c>
      <c r="E21">
        <v>686.4</v>
      </c>
      <c r="F21">
        <v>0</v>
      </c>
      <c r="G21">
        <v>0</v>
      </c>
    </row>
    <row r="22" spans="1:7" ht="15" x14ac:dyDescent="0.25">
      <c r="A22" s="271" t="s">
        <v>69</v>
      </c>
    </row>
    <row r="23" spans="1:7" ht="15" x14ac:dyDescent="0.25">
      <c r="A23" s="271" t="s">
        <v>76</v>
      </c>
      <c r="B23" t="s">
        <v>94</v>
      </c>
      <c r="C23">
        <v>697.4</v>
      </c>
      <c r="D23">
        <v>847.9</v>
      </c>
      <c r="E23">
        <v>1689.4</v>
      </c>
      <c r="F23">
        <v>0</v>
      </c>
      <c r="G23">
        <v>0</v>
      </c>
    </row>
    <row r="24" spans="1:7" ht="15" x14ac:dyDescent="0.25">
      <c r="A24" s="271" t="s">
        <v>69</v>
      </c>
    </row>
    <row r="25" spans="1:7" ht="15" x14ac:dyDescent="0.25">
      <c r="A25" s="271" t="s">
        <v>77</v>
      </c>
      <c r="B25">
        <v>1340.4</v>
      </c>
      <c r="C25">
        <v>2036.3</v>
      </c>
      <c r="D25">
        <v>2859.1</v>
      </c>
      <c r="E25">
        <v>4768.6000000000004</v>
      </c>
      <c r="F25">
        <v>0</v>
      </c>
      <c r="G25">
        <v>0</v>
      </c>
    </row>
    <row r="26" spans="1:7" ht="15" x14ac:dyDescent="0.25">
      <c r="A26" s="271" t="s">
        <v>167</v>
      </c>
      <c r="B26">
        <v>0</v>
      </c>
      <c r="C26">
        <v>0</v>
      </c>
      <c r="D26">
        <v>0</v>
      </c>
      <c r="E26">
        <v>50.8</v>
      </c>
      <c r="F26">
        <v>0</v>
      </c>
      <c r="G26">
        <v>0</v>
      </c>
    </row>
    <row r="27" spans="1:7" ht="15" x14ac:dyDescent="0.25">
      <c r="A27" s="271" t="s">
        <v>78</v>
      </c>
      <c r="B27">
        <v>0</v>
      </c>
      <c r="C27">
        <v>27</v>
      </c>
      <c r="D27">
        <v>0</v>
      </c>
      <c r="E27">
        <v>41.1</v>
      </c>
      <c r="F27">
        <v>0</v>
      </c>
      <c r="G27">
        <v>0</v>
      </c>
    </row>
    <row r="28" spans="1:7" ht="15" x14ac:dyDescent="0.25">
      <c r="A28" s="271" t="s">
        <v>79</v>
      </c>
      <c r="B28">
        <v>0.9</v>
      </c>
      <c r="C28">
        <v>0.3</v>
      </c>
      <c r="D28">
        <v>1.4</v>
      </c>
      <c r="E28">
        <v>1.1000000000000001</v>
      </c>
      <c r="F28">
        <v>0</v>
      </c>
      <c r="G28">
        <v>0</v>
      </c>
    </row>
    <row r="29" spans="1:7" ht="15" x14ac:dyDescent="0.25">
      <c r="A29" s="271" t="s">
        <v>80</v>
      </c>
      <c r="B29">
        <v>59</v>
      </c>
      <c r="C29">
        <v>198.1</v>
      </c>
      <c r="D29">
        <v>6.7</v>
      </c>
      <c r="E29">
        <v>626.4</v>
      </c>
      <c r="F29">
        <v>0</v>
      </c>
      <c r="G29">
        <v>0</v>
      </c>
    </row>
    <row r="30" spans="1:7" ht="15" x14ac:dyDescent="0.25">
      <c r="A30" s="271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271" t="s">
        <v>81</v>
      </c>
      <c r="B31">
        <v>214</v>
      </c>
      <c r="C31">
        <v>606.20000000000005</v>
      </c>
      <c r="D31">
        <v>763.8</v>
      </c>
      <c r="E31">
        <v>808.8</v>
      </c>
      <c r="F31">
        <v>0</v>
      </c>
      <c r="G31">
        <v>0</v>
      </c>
    </row>
    <row r="32" spans="1:7" ht="15" x14ac:dyDescent="0.25">
      <c r="A32" s="271" t="s">
        <v>82</v>
      </c>
      <c r="B32">
        <v>3.2</v>
      </c>
      <c r="C32">
        <v>22.3</v>
      </c>
      <c r="D32">
        <v>100.1</v>
      </c>
      <c r="E32">
        <v>192.9</v>
      </c>
      <c r="F32">
        <v>0</v>
      </c>
      <c r="G32">
        <v>0</v>
      </c>
    </row>
    <row r="33" spans="1:7" ht="15" x14ac:dyDescent="0.25">
      <c r="A33" s="271" t="s">
        <v>83</v>
      </c>
      <c r="B33">
        <v>759</v>
      </c>
      <c r="C33">
        <v>710.5</v>
      </c>
      <c r="D33">
        <v>1638.3</v>
      </c>
      <c r="E33">
        <v>1934.4</v>
      </c>
      <c r="F33">
        <v>0</v>
      </c>
      <c r="G33">
        <v>0</v>
      </c>
    </row>
    <row r="34" spans="1:7" ht="15" x14ac:dyDescent="0.25">
      <c r="A34" s="271" t="s">
        <v>84</v>
      </c>
      <c r="B34">
        <v>0</v>
      </c>
      <c r="C34">
        <v>0</v>
      </c>
      <c r="D34">
        <v>0</v>
      </c>
      <c r="E34">
        <v>66</v>
      </c>
      <c r="F34">
        <v>0</v>
      </c>
      <c r="G34">
        <v>0</v>
      </c>
    </row>
    <row r="35" spans="1:7" ht="15" x14ac:dyDescent="0.25">
      <c r="A35" s="271" t="s">
        <v>85</v>
      </c>
      <c r="B35">
        <v>22</v>
      </c>
      <c r="C35">
        <v>20</v>
      </c>
      <c r="D35">
        <v>18.899999999999999</v>
      </c>
      <c r="E35">
        <v>40.1</v>
      </c>
      <c r="F35">
        <v>0</v>
      </c>
      <c r="G35">
        <v>0</v>
      </c>
    </row>
    <row r="36" spans="1:7" ht="15" x14ac:dyDescent="0.25">
      <c r="A36" s="271" t="s">
        <v>86</v>
      </c>
      <c r="B36">
        <v>208.9</v>
      </c>
      <c r="C36">
        <v>369.2</v>
      </c>
      <c r="D36">
        <v>229.6</v>
      </c>
      <c r="E36">
        <v>328.6</v>
      </c>
      <c r="F36">
        <v>0</v>
      </c>
      <c r="G36">
        <v>0</v>
      </c>
    </row>
    <row r="37" spans="1:7" ht="15" x14ac:dyDescent="0.25">
      <c r="A37" s="271" t="s">
        <v>87</v>
      </c>
      <c r="B37">
        <v>0</v>
      </c>
      <c r="C37">
        <v>0</v>
      </c>
      <c r="D37">
        <v>44</v>
      </c>
      <c r="E37">
        <v>3.4</v>
      </c>
      <c r="F37">
        <v>0</v>
      </c>
      <c r="G37">
        <v>0</v>
      </c>
    </row>
    <row r="38" spans="1:7" ht="15" x14ac:dyDescent="0.25">
      <c r="A38" s="271" t="s">
        <v>88</v>
      </c>
      <c r="B38">
        <v>73.5</v>
      </c>
      <c r="C38">
        <v>82.8</v>
      </c>
      <c r="D38">
        <v>56.4</v>
      </c>
      <c r="E38">
        <v>380.3</v>
      </c>
      <c r="F38">
        <v>0</v>
      </c>
      <c r="G38">
        <v>0</v>
      </c>
    </row>
    <row r="39" spans="1:7" ht="15" x14ac:dyDescent="0.25">
      <c r="A39" s="271" t="s">
        <v>89</v>
      </c>
      <c r="B39">
        <v>0</v>
      </c>
      <c r="C39">
        <v>0</v>
      </c>
      <c r="D39">
        <v>0</v>
      </c>
      <c r="E39">
        <v>294.8</v>
      </c>
      <c r="F39">
        <v>0</v>
      </c>
      <c r="G39">
        <v>0</v>
      </c>
    </row>
    <row r="40" spans="1:7" ht="15" x14ac:dyDescent="0.25">
      <c r="A40" s="271" t="s">
        <v>69</v>
      </c>
    </row>
    <row r="41" spans="1:7" ht="15" x14ac:dyDescent="0.25">
      <c r="A41" s="271" t="s">
        <v>90</v>
      </c>
      <c r="B41">
        <v>522</v>
      </c>
      <c r="C41">
        <v>269</v>
      </c>
      <c r="D41">
        <v>1097.0999999999999</v>
      </c>
      <c r="E41">
        <v>822</v>
      </c>
      <c r="F41">
        <v>0</v>
      </c>
      <c r="G41">
        <v>0</v>
      </c>
    </row>
    <row r="42" spans="1:7" ht="15" x14ac:dyDescent="0.25">
      <c r="A42" s="271" t="s">
        <v>91</v>
      </c>
      <c r="B42">
        <v>0</v>
      </c>
      <c r="C42">
        <v>0</v>
      </c>
      <c r="D42">
        <v>0</v>
      </c>
      <c r="E42">
        <v>8.6</v>
      </c>
      <c r="F42">
        <v>0</v>
      </c>
      <c r="G42">
        <v>0</v>
      </c>
    </row>
    <row r="43" spans="1:7" ht="15" x14ac:dyDescent="0.25">
      <c r="A43" s="271" t="s">
        <v>406</v>
      </c>
      <c r="B43">
        <v>0</v>
      </c>
      <c r="C43">
        <v>0</v>
      </c>
      <c r="D43">
        <v>0</v>
      </c>
      <c r="E43">
        <v>7.7</v>
      </c>
      <c r="F43">
        <v>0</v>
      </c>
      <c r="G43">
        <v>0</v>
      </c>
    </row>
    <row r="44" spans="1:7" ht="15" x14ac:dyDescent="0.25">
      <c r="A44" s="271" t="s">
        <v>93</v>
      </c>
      <c r="B44">
        <v>0</v>
      </c>
      <c r="C44">
        <v>0</v>
      </c>
      <c r="D44">
        <v>0</v>
      </c>
      <c r="E44" t="s">
        <v>94</v>
      </c>
      <c r="F44">
        <v>0</v>
      </c>
      <c r="G44">
        <v>0</v>
      </c>
    </row>
    <row r="45" spans="1:7" ht="15" x14ac:dyDescent="0.25">
      <c r="A45" s="271" t="s">
        <v>95</v>
      </c>
      <c r="B45">
        <v>0</v>
      </c>
      <c r="C45">
        <v>0</v>
      </c>
      <c r="D45">
        <v>13.2</v>
      </c>
      <c r="E45">
        <v>0</v>
      </c>
      <c r="F45">
        <v>0</v>
      </c>
      <c r="G45">
        <v>0</v>
      </c>
    </row>
    <row r="46" spans="1:7" ht="15" x14ac:dyDescent="0.25">
      <c r="A46" s="271" t="s">
        <v>96</v>
      </c>
      <c r="B46">
        <v>522</v>
      </c>
      <c r="C46">
        <v>269</v>
      </c>
      <c r="D46">
        <v>1073.4000000000001</v>
      </c>
      <c r="E46">
        <v>773.4</v>
      </c>
      <c r="F46">
        <v>0</v>
      </c>
      <c r="G46">
        <v>0</v>
      </c>
    </row>
    <row r="47" spans="1:7" ht="15" x14ac:dyDescent="0.25">
      <c r="A47" s="271" t="s">
        <v>97</v>
      </c>
      <c r="B47">
        <v>0</v>
      </c>
      <c r="C47">
        <v>0</v>
      </c>
      <c r="D47">
        <v>10.5</v>
      </c>
      <c r="E47">
        <v>13</v>
      </c>
      <c r="F47">
        <v>0</v>
      </c>
      <c r="G47">
        <v>0</v>
      </c>
    </row>
    <row r="48" spans="1:7" ht="15" x14ac:dyDescent="0.25">
      <c r="A48" s="271" t="s">
        <v>176</v>
      </c>
      <c r="B48">
        <v>0</v>
      </c>
      <c r="C48">
        <v>0</v>
      </c>
      <c r="D48">
        <v>0</v>
      </c>
      <c r="E48">
        <v>19.399999999999999</v>
      </c>
      <c r="F48">
        <v>0</v>
      </c>
      <c r="G48">
        <v>0</v>
      </c>
    </row>
    <row r="49" spans="1:7" ht="15" x14ac:dyDescent="0.25">
      <c r="A49" s="271" t="s">
        <v>69</v>
      </c>
    </row>
    <row r="50" spans="1:7" ht="15" x14ac:dyDescent="0.25">
      <c r="A50" s="271" t="s">
        <v>98</v>
      </c>
      <c r="B50">
        <v>1638.8</v>
      </c>
      <c r="C50">
        <v>1486.3</v>
      </c>
      <c r="D50">
        <v>4153.3999999999996</v>
      </c>
      <c r="E50">
        <v>4383.3999999999996</v>
      </c>
      <c r="F50">
        <v>28.5</v>
      </c>
      <c r="G50">
        <v>0</v>
      </c>
    </row>
    <row r="51" spans="1:7" ht="15" x14ac:dyDescent="0.25">
      <c r="A51" s="271" t="s">
        <v>99</v>
      </c>
      <c r="B51">
        <v>1.9</v>
      </c>
      <c r="C51">
        <v>2.8</v>
      </c>
      <c r="D51">
        <v>5.7</v>
      </c>
      <c r="E51">
        <v>10.6</v>
      </c>
      <c r="F51">
        <v>0</v>
      </c>
      <c r="G51">
        <v>0</v>
      </c>
    </row>
    <row r="52" spans="1:7" ht="15" x14ac:dyDescent="0.25">
      <c r="A52" s="271" t="s">
        <v>100</v>
      </c>
      <c r="B52">
        <v>0</v>
      </c>
      <c r="C52">
        <v>9</v>
      </c>
      <c r="D52">
        <v>8.3000000000000007</v>
      </c>
      <c r="E52">
        <v>4.2</v>
      </c>
      <c r="F52">
        <v>0</v>
      </c>
      <c r="G52">
        <v>0</v>
      </c>
    </row>
    <row r="53" spans="1:7" ht="15" x14ac:dyDescent="0.25">
      <c r="A53" s="271" t="s">
        <v>101</v>
      </c>
      <c r="B53">
        <v>45.5</v>
      </c>
      <c r="C53">
        <v>0</v>
      </c>
      <c r="D53">
        <v>49.5</v>
      </c>
      <c r="E53">
        <v>529.20000000000005</v>
      </c>
      <c r="F53">
        <v>0</v>
      </c>
      <c r="G53">
        <v>0</v>
      </c>
    </row>
    <row r="54" spans="1:7" ht="15" x14ac:dyDescent="0.25">
      <c r="A54" s="271" t="s">
        <v>102</v>
      </c>
      <c r="B54">
        <v>16</v>
      </c>
      <c r="C54">
        <v>27.6</v>
      </c>
      <c r="D54">
        <v>41.6</v>
      </c>
      <c r="E54">
        <v>39.799999999999997</v>
      </c>
      <c r="F54">
        <v>0</v>
      </c>
      <c r="G54">
        <v>0</v>
      </c>
    </row>
    <row r="55" spans="1:7" ht="15" x14ac:dyDescent="0.25">
      <c r="A55" s="271" t="s">
        <v>103</v>
      </c>
      <c r="B55">
        <v>10.3</v>
      </c>
      <c r="C55">
        <v>36.299999999999997</v>
      </c>
      <c r="D55">
        <v>43.3</v>
      </c>
      <c r="E55">
        <v>5.3</v>
      </c>
      <c r="F55">
        <v>0</v>
      </c>
      <c r="G55">
        <v>0</v>
      </c>
    </row>
    <row r="56" spans="1:7" ht="15" x14ac:dyDescent="0.25">
      <c r="A56" s="271" t="s">
        <v>104</v>
      </c>
      <c r="B56">
        <v>0</v>
      </c>
      <c r="C56">
        <v>62</v>
      </c>
      <c r="D56">
        <v>43</v>
      </c>
      <c r="E56">
        <v>306.60000000000002</v>
      </c>
      <c r="F56">
        <v>0</v>
      </c>
      <c r="G56">
        <v>0</v>
      </c>
    </row>
    <row r="57" spans="1:7" ht="15" x14ac:dyDescent="0.25">
      <c r="A57" s="271" t="s">
        <v>105</v>
      </c>
      <c r="B57">
        <v>111.3</v>
      </c>
      <c r="C57">
        <v>75</v>
      </c>
      <c r="D57">
        <v>376.6</v>
      </c>
      <c r="E57">
        <v>225.4</v>
      </c>
      <c r="F57">
        <v>26</v>
      </c>
      <c r="G57">
        <v>0</v>
      </c>
    </row>
    <row r="58" spans="1:7" ht="15" x14ac:dyDescent="0.25">
      <c r="A58" s="271" t="s">
        <v>106</v>
      </c>
      <c r="B58">
        <v>25.1</v>
      </c>
      <c r="C58">
        <v>32.700000000000003</v>
      </c>
      <c r="D58">
        <v>156.30000000000001</v>
      </c>
      <c r="E58">
        <v>80.7</v>
      </c>
      <c r="F58">
        <v>0</v>
      </c>
      <c r="G58">
        <v>0</v>
      </c>
    </row>
    <row r="59" spans="1:7" ht="15" x14ac:dyDescent="0.25">
      <c r="A59" s="271" t="s">
        <v>107</v>
      </c>
      <c r="B59">
        <v>0</v>
      </c>
      <c r="C59">
        <v>57.5</v>
      </c>
      <c r="D59">
        <v>121.6</v>
      </c>
      <c r="E59">
        <v>103.3</v>
      </c>
      <c r="F59">
        <v>0</v>
      </c>
      <c r="G59">
        <v>0</v>
      </c>
    </row>
    <row r="60" spans="1:7" ht="15" x14ac:dyDescent="0.25">
      <c r="A60" s="271" t="s">
        <v>108</v>
      </c>
      <c r="B60">
        <v>11.5</v>
      </c>
      <c r="C60">
        <v>0</v>
      </c>
      <c r="D60">
        <v>0</v>
      </c>
      <c r="E60">
        <v>0</v>
      </c>
      <c r="F60">
        <v>0</v>
      </c>
      <c r="G60">
        <v>0</v>
      </c>
    </row>
    <row r="61" spans="1:7" ht="15" x14ac:dyDescent="0.25">
      <c r="A61" s="271" t="s">
        <v>109</v>
      </c>
      <c r="B61">
        <v>138.1</v>
      </c>
      <c r="C61">
        <v>79.599999999999994</v>
      </c>
      <c r="D61">
        <v>202.8</v>
      </c>
      <c r="E61">
        <v>315.10000000000002</v>
      </c>
      <c r="F61">
        <v>0</v>
      </c>
      <c r="G61">
        <v>0</v>
      </c>
    </row>
    <row r="62" spans="1:7" ht="15" x14ac:dyDescent="0.25">
      <c r="A62" s="271" t="s">
        <v>110</v>
      </c>
      <c r="B62">
        <v>0</v>
      </c>
      <c r="C62">
        <v>0</v>
      </c>
      <c r="D62">
        <v>21.7</v>
      </c>
      <c r="E62">
        <v>8.3000000000000007</v>
      </c>
      <c r="F62">
        <v>0</v>
      </c>
      <c r="G62">
        <v>0</v>
      </c>
    </row>
    <row r="63" spans="1:7" ht="15" x14ac:dyDescent="0.25">
      <c r="A63" s="271" t="s">
        <v>111</v>
      </c>
      <c r="B63">
        <v>0</v>
      </c>
      <c r="C63">
        <v>0</v>
      </c>
      <c r="D63">
        <v>109.7</v>
      </c>
      <c r="E63">
        <v>42.6</v>
      </c>
      <c r="F63">
        <v>0</v>
      </c>
      <c r="G63">
        <v>0</v>
      </c>
    </row>
    <row r="64" spans="1:7" ht="15" x14ac:dyDescent="0.25">
      <c r="A64" s="271" t="s">
        <v>112</v>
      </c>
      <c r="B64">
        <v>94</v>
      </c>
      <c r="C64">
        <v>63.5</v>
      </c>
      <c r="D64">
        <v>180</v>
      </c>
      <c r="E64">
        <v>170.5</v>
      </c>
      <c r="F64">
        <v>0</v>
      </c>
      <c r="G64">
        <v>0</v>
      </c>
    </row>
    <row r="65" spans="1:7" ht="15" x14ac:dyDescent="0.25">
      <c r="A65" s="271" t="s">
        <v>113</v>
      </c>
      <c r="B65">
        <v>20.5</v>
      </c>
      <c r="C65">
        <v>41.5</v>
      </c>
      <c r="D65">
        <v>92.8</v>
      </c>
      <c r="E65">
        <v>116.3</v>
      </c>
      <c r="F65">
        <v>0</v>
      </c>
      <c r="G65">
        <v>0</v>
      </c>
    </row>
    <row r="66" spans="1:7" ht="15" x14ac:dyDescent="0.25">
      <c r="A66" s="271" t="s">
        <v>114</v>
      </c>
      <c r="B66">
        <v>11.6</v>
      </c>
      <c r="C66">
        <v>11.8</v>
      </c>
      <c r="D66">
        <v>25.7</v>
      </c>
      <c r="E66">
        <v>24.5</v>
      </c>
      <c r="F66">
        <v>0</v>
      </c>
      <c r="G66">
        <v>0</v>
      </c>
    </row>
    <row r="67" spans="1:7" ht="15" x14ac:dyDescent="0.25">
      <c r="A67" s="271" t="s">
        <v>115</v>
      </c>
      <c r="B67">
        <v>810.1</v>
      </c>
      <c r="C67">
        <v>850.2</v>
      </c>
      <c r="D67">
        <v>2005.8</v>
      </c>
      <c r="E67">
        <v>1860.4</v>
      </c>
      <c r="F67">
        <v>0</v>
      </c>
      <c r="G67">
        <v>0</v>
      </c>
    </row>
    <row r="68" spans="1:7" ht="15" x14ac:dyDescent="0.25">
      <c r="A68" s="271" t="s">
        <v>117</v>
      </c>
      <c r="B68">
        <v>37</v>
      </c>
      <c r="C68">
        <v>1.7</v>
      </c>
      <c r="D68">
        <v>41.6</v>
      </c>
      <c r="E68">
        <v>5.6</v>
      </c>
      <c r="F68">
        <v>0</v>
      </c>
      <c r="G68">
        <v>0</v>
      </c>
    </row>
    <row r="69" spans="1:7" ht="15" x14ac:dyDescent="0.25">
      <c r="A69" s="271" t="s">
        <v>118</v>
      </c>
      <c r="B69">
        <v>0</v>
      </c>
      <c r="C69">
        <v>41.1</v>
      </c>
      <c r="D69">
        <v>72.3</v>
      </c>
      <c r="E69">
        <v>84.5</v>
      </c>
      <c r="F69">
        <v>0</v>
      </c>
      <c r="G69">
        <v>0</v>
      </c>
    </row>
    <row r="70" spans="1:7" ht="15" x14ac:dyDescent="0.25">
      <c r="A70" s="271" t="s">
        <v>119</v>
      </c>
      <c r="B70">
        <v>166</v>
      </c>
      <c r="C70">
        <v>47.4</v>
      </c>
      <c r="D70">
        <v>156</v>
      </c>
      <c r="E70">
        <v>106.1</v>
      </c>
      <c r="F70">
        <v>2.5</v>
      </c>
      <c r="G70">
        <v>0</v>
      </c>
    </row>
    <row r="71" spans="1:7" ht="15" x14ac:dyDescent="0.25">
      <c r="A71" s="271" t="s">
        <v>120</v>
      </c>
      <c r="B71">
        <v>99</v>
      </c>
      <c r="C71">
        <v>33.4</v>
      </c>
      <c r="D71">
        <v>106.3</v>
      </c>
      <c r="E71">
        <v>148.5</v>
      </c>
      <c r="F71">
        <v>0</v>
      </c>
      <c r="G71">
        <v>0</v>
      </c>
    </row>
    <row r="72" spans="1:7" ht="15" x14ac:dyDescent="0.25">
      <c r="A72" s="271" t="s">
        <v>121</v>
      </c>
      <c r="B72">
        <v>41</v>
      </c>
      <c r="C72">
        <v>13.4</v>
      </c>
      <c r="D72">
        <v>65.599999999999994</v>
      </c>
      <c r="E72">
        <v>44.9</v>
      </c>
      <c r="F72">
        <v>0</v>
      </c>
      <c r="G72">
        <v>0</v>
      </c>
    </row>
    <row r="73" spans="1:7" ht="15" x14ac:dyDescent="0.25">
      <c r="A73" s="271" t="s">
        <v>122</v>
      </c>
      <c r="B73">
        <v>0</v>
      </c>
      <c r="C73">
        <v>0</v>
      </c>
      <c r="D73">
        <v>227.1</v>
      </c>
      <c r="E73">
        <v>151.1</v>
      </c>
      <c r="F73">
        <v>0</v>
      </c>
      <c r="G73">
        <v>0</v>
      </c>
    </row>
    <row r="74" spans="1:7" ht="15" x14ac:dyDescent="0.25">
      <c r="A74" s="271" t="s">
        <v>65</v>
      </c>
      <c r="B74" t="s">
        <v>66</v>
      </c>
      <c r="C74" t="s">
        <v>67</v>
      </c>
      <c r="D74" t="s">
        <v>66</v>
      </c>
      <c r="E74" t="s">
        <v>66</v>
      </c>
      <c r="F74" t="s">
        <v>66</v>
      </c>
      <c r="G74" t="s">
        <v>68</v>
      </c>
    </row>
    <row r="75" spans="1:7" ht="15" x14ac:dyDescent="0.25">
      <c r="A75" s="271" t="s">
        <v>123</v>
      </c>
      <c r="B75">
        <v>4214.5</v>
      </c>
      <c r="C75">
        <v>5295</v>
      </c>
      <c r="D75">
        <v>11048.6</v>
      </c>
      <c r="E75">
        <v>14382.6</v>
      </c>
      <c r="F75">
        <v>28.5</v>
      </c>
      <c r="G75">
        <v>0</v>
      </c>
    </row>
    <row r="76" spans="1:7" ht="15" x14ac:dyDescent="0.25">
      <c r="A76" s="271" t="s">
        <v>124</v>
      </c>
      <c r="B76">
        <v>620</v>
      </c>
      <c r="C76">
        <v>1160.8</v>
      </c>
      <c r="D76">
        <v>0</v>
      </c>
      <c r="E76">
        <v>0</v>
      </c>
      <c r="F76">
        <v>55.5</v>
      </c>
      <c r="G76">
        <v>0</v>
      </c>
    </row>
    <row r="77" spans="1:7" ht="15" x14ac:dyDescent="0.25">
      <c r="A77" s="271" t="s">
        <v>65</v>
      </c>
      <c r="B77" t="s">
        <v>66</v>
      </c>
      <c r="C77" t="s">
        <v>67</v>
      </c>
      <c r="D77" t="s">
        <v>66</v>
      </c>
      <c r="E77" t="s">
        <v>66</v>
      </c>
      <c r="F77" t="s">
        <v>66</v>
      </c>
      <c r="G77" t="s">
        <v>68</v>
      </c>
    </row>
    <row r="78" spans="1:7" ht="15" x14ac:dyDescent="0.25">
      <c r="A78" s="271" t="s">
        <v>125</v>
      </c>
      <c r="B78">
        <v>4834.5</v>
      </c>
      <c r="C78">
        <v>6455.8</v>
      </c>
      <c r="D78">
        <v>11048.6</v>
      </c>
      <c r="E78">
        <v>14382.6</v>
      </c>
      <c r="F78">
        <v>84</v>
      </c>
      <c r="G78">
        <v>0</v>
      </c>
    </row>
    <row r="79" spans="1:7" ht="15" x14ac:dyDescent="0.25">
      <c r="A79" s="271" t="s">
        <v>126</v>
      </c>
      <c r="B79" t="s">
        <v>45</v>
      </c>
      <c r="C79" t="s">
        <v>45</v>
      </c>
      <c r="D79">
        <v>0</v>
      </c>
      <c r="E79">
        <v>0</v>
      </c>
      <c r="F79" t="s">
        <v>45</v>
      </c>
      <c r="G79" t="s">
        <v>45</v>
      </c>
    </row>
    <row r="80" spans="1:7" ht="15" x14ac:dyDescent="0.25">
      <c r="A80" s="271" t="s">
        <v>127</v>
      </c>
      <c r="B80">
        <v>0</v>
      </c>
      <c r="C80">
        <v>10</v>
      </c>
      <c r="D80" t="s">
        <v>45</v>
      </c>
      <c r="E80" t="s">
        <v>45</v>
      </c>
      <c r="F80">
        <v>0</v>
      </c>
      <c r="G80">
        <v>0</v>
      </c>
    </row>
    <row r="81" spans="1:7" ht="15" x14ac:dyDescent="0.25">
      <c r="A81" s="271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</sheetData>
  <pageMargins left="0.7" right="0.7" top="0.75" bottom="0.75" header="0.3" footer="0.3"/>
  <pageSetup orientation="portrait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D39EC-6A5E-4676-9F03-BEE3C272E0A4}">
  <dimension ref="A1:G81"/>
  <sheetViews>
    <sheetView topLeftCell="A19" workbookViewId="0">
      <selection activeCell="B7" sqref="B7"/>
    </sheetView>
  </sheetViews>
  <sheetFormatPr defaultRowHeight="13.2" x14ac:dyDescent="0.25"/>
  <cols>
    <col min="1" max="1" width="29.33203125" customWidth="1"/>
    <col min="2" max="2" width="15.5546875" customWidth="1"/>
    <col min="3" max="3" width="13.44140625" customWidth="1"/>
    <col min="4" max="4" width="13.6640625" customWidth="1"/>
    <col min="5" max="5" width="11.5546875" customWidth="1"/>
    <col min="6" max="6" width="12.332031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431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0</v>
      </c>
      <c r="C12">
        <v>82.8</v>
      </c>
      <c r="D12">
        <v>203.4</v>
      </c>
      <c r="E12">
        <v>575.9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71</v>
      </c>
      <c r="B15">
        <v>0</v>
      </c>
      <c r="C15">
        <v>82.8</v>
      </c>
      <c r="D15">
        <v>174.6</v>
      </c>
      <c r="E15">
        <v>476.4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69</v>
      </c>
    </row>
    <row r="19" spans="1:7" ht="15" x14ac:dyDescent="0.25">
      <c r="A19" s="271" t="s">
        <v>74</v>
      </c>
      <c r="B19">
        <v>559.20000000000005</v>
      </c>
      <c r="C19">
        <v>540.20000000000005</v>
      </c>
      <c r="D19">
        <v>1313.2</v>
      </c>
      <c r="E19">
        <v>1396.1</v>
      </c>
      <c r="F19">
        <v>0</v>
      </c>
      <c r="G19">
        <v>0</v>
      </c>
    </row>
    <row r="20" spans="1:7" ht="15" x14ac:dyDescent="0.25">
      <c r="A20" s="271" t="s">
        <v>69</v>
      </c>
    </row>
    <row r="21" spans="1:7" ht="15" x14ac:dyDescent="0.25">
      <c r="A21" s="271" t="s">
        <v>75</v>
      </c>
      <c r="B21">
        <v>206.6</v>
      </c>
      <c r="C21">
        <v>170.9</v>
      </c>
      <c r="D21">
        <v>505.2</v>
      </c>
      <c r="E21">
        <v>686.4</v>
      </c>
      <c r="F21">
        <v>0</v>
      </c>
      <c r="G21">
        <v>0</v>
      </c>
    </row>
    <row r="22" spans="1:7" ht="15" x14ac:dyDescent="0.25">
      <c r="A22" s="271" t="s">
        <v>69</v>
      </c>
    </row>
    <row r="23" spans="1:7" ht="15" x14ac:dyDescent="0.25">
      <c r="A23" s="271" t="s">
        <v>76</v>
      </c>
      <c r="B23">
        <v>0.2</v>
      </c>
      <c r="C23">
        <v>710</v>
      </c>
      <c r="D23">
        <v>847.9</v>
      </c>
      <c r="E23">
        <v>1621.4</v>
      </c>
      <c r="F23">
        <v>0</v>
      </c>
      <c r="G23">
        <v>0</v>
      </c>
    </row>
    <row r="24" spans="1:7" ht="15" x14ac:dyDescent="0.25">
      <c r="A24" s="271" t="s">
        <v>69</v>
      </c>
    </row>
    <row r="25" spans="1:7" ht="15" x14ac:dyDescent="0.25">
      <c r="A25" s="271" t="s">
        <v>77</v>
      </c>
      <c r="B25">
        <v>1380.5</v>
      </c>
      <c r="C25">
        <v>2128.3000000000002</v>
      </c>
      <c r="D25">
        <v>2814</v>
      </c>
      <c r="E25">
        <v>4638.1000000000004</v>
      </c>
      <c r="F25">
        <v>0</v>
      </c>
      <c r="G25">
        <v>0</v>
      </c>
    </row>
    <row r="26" spans="1:7" ht="15" x14ac:dyDescent="0.25">
      <c r="A26" s="271" t="s">
        <v>167</v>
      </c>
      <c r="B26">
        <v>0</v>
      </c>
      <c r="C26">
        <v>0</v>
      </c>
      <c r="D26">
        <v>0</v>
      </c>
      <c r="E26">
        <v>50.8</v>
      </c>
      <c r="F26">
        <v>0</v>
      </c>
      <c r="G26">
        <v>0</v>
      </c>
    </row>
    <row r="27" spans="1:7" ht="15" x14ac:dyDescent="0.25">
      <c r="A27" s="271" t="s">
        <v>78</v>
      </c>
      <c r="B27">
        <v>0</v>
      </c>
      <c r="C27">
        <v>27</v>
      </c>
      <c r="D27">
        <v>0</v>
      </c>
      <c r="E27">
        <v>41.1</v>
      </c>
      <c r="F27">
        <v>0</v>
      </c>
      <c r="G27">
        <v>0</v>
      </c>
    </row>
    <row r="28" spans="1:7" ht="15" x14ac:dyDescent="0.25">
      <c r="A28" s="271" t="s">
        <v>79</v>
      </c>
      <c r="B28">
        <v>0.9</v>
      </c>
      <c r="C28">
        <v>0</v>
      </c>
      <c r="D28">
        <v>1.4</v>
      </c>
      <c r="E28">
        <v>1.1000000000000001</v>
      </c>
      <c r="F28">
        <v>0</v>
      </c>
      <c r="G28">
        <v>0</v>
      </c>
    </row>
    <row r="29" spans="1:7" ht="15" x14ac:dyDescent="0.25">
      <c r="A29" s="271" t="s">
        <v>80</v>
      </c>
      <c r="B29">
        <v>59.2</v>
      </c>
      <c r="C29">
        <v>197.1</v>
      </c>
      <c r="D29">
        <v>6.5</v>
      </c>
      <c r="E29">
        <v>626.4</v>
      </c>
      <c r="F29">
        <v>0</v>
      </c>
      <c r="G29">
        <v>0</v>
      </c>
    </row>
    <row r="30" spans="1:7" ht="15" x14ac:dyDescent="0.25">
      <c r="A30" s="271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271" t="s">
        <v>81</v>
      </c>
      <c r="B31">
        <v>214</v>
      </c>
      <c r="C31">
        <v>606.20000000000005</v>
      </c>
      <c r="D31">
        <v>763.8</v>
      </c>
      <c r="E31">
        <v>808.8</v>
      </c>
      <c r="F31">
        <v>0</v>
      </c>
      <c r="G31">
        <v>0</v>
      </c>
    </row>
    <row r="32" spans="1:7" ht="15" x14ac:dyDescent="0.25">
      <c r="A32" s="271" t="s">
        <v>82</v>
      </c>
      <c r="B32">
        <v>3.2</v>
      </c>
      <c r="C32">
        <v>14.6</v>
      </c>
      <c r="D32">
        <v>100.1</v>
      </c>
      <c r="E32">
        <v>192.6</v>
      </c>
      <c r="F32">
        <v>0</v>
      </c>
      <c r="G32">
        <v>0</v>
      </c>
    </row>
    <row r="33" spans="1:7" ht="15" x14ac:dyDescent="0.25">
      <c r="A33" s="271" t="s">
        <v>83</v>
      </c>
      <c r="B33">
        <v>800.5</v>
      </c>
      <c r="C33">
        <v>804.5</v>
      </c>
      <c r="D33">
        <v>1594.7</v>
      </c>
      <c r="E33">
        <v>1807.1</v>
      </c>
      <c r="F33">
        <v>0</v>
      </c>
      <c r="G33">
        <v>0</v>
      </c>
    </row>
    <row r="34" spans="1:7" ht="15" x14ac:dyDescent="0.25">
      <c r="A34" s="271" t="s">
        <v>84</v>
      </c>
      <c r="B34">
        <v>0</v>
      </c>
      <c r="C34">
        <v>0</v>
      </c>
      <c r="D34">
        <v>0</v>
      </c>
      <c r="E34">
        <v>66</v>
      </c>
      <c r="F34">
        <v>0</v>
      </c>
      <c r="G34">
        <v>0</v>
      </c>
    </row>
    <row r="35" spans="1:7" ht="15" x14ac:dyDescent="0.25">
      <c r="A35" s="271" t="s">
        <v>85</v>
      </c>
      <c r="B35">
        <v>22</v>
      </c>
      <c r="C35">
        <v>20</v>
      </c>
      <c r="D35">
        <v>18.899999999999999</v>
      </c>
      <c r="E35">
        <v>40.1</v>
      </c>
      <c r="F35">
        <v>0</v>
      </c>
      <c r="G35">
        <v>0</v>
      </c>
    </row>
    <row r="36" spans="1:7" ht="15" x14ac:dyDescent="0.25">
      <c r="A36" s="271" t="s">
        <v>86</v>
      </c>
      <c r="B36">
        <v>206.9</v>
      </c>
      <c r="C36">
        <v>371.3</v>
      </c>
      <c r="D36">
        <v>228.6</v>
      </c>
      <c r="E36">
        <v>326.39999999999998</v>
      </c>
      <c r="F36">
        <v>0</v>
      </c>
      <c r="G36">
        <v>0</v>
      </c>
    </row>
    <row r="37" spans="1:7" ht="15" x14ac:dyDescent="0.25">
      <c r="A37" s="271" t="s">
        <v>87</v>
      </c>
      <c r="B37">
        <v>0</v>
      </c>
      <c r="C37">
        <v>0</v>
      </c>
      <c r="D37">
        <v>44</v>
      </c>
      <c r="E37">
        <v>3.4</v>
      </c>
      <c r="F37">
        <v>0</v>
      </c>
      <c r="G37">
        <v>0</v>
      </c>
    </row>
    <row r="38" spans="1:7" ht="15" x14ac:dyDescent="0.25">
      <c r="A38" s="271" t="s">
        <v>88</v>
      </c>
      <c r="B38">
        <v>73.900000000000006</v>
      </c>
      <c r="C38">
        <v>87.6</v>
      </c>
      <c r="D38">
        <v>56</v>
      </c>
      <c r="E38">
        <v>379.6</v>
      </c>
      <c r="F38">
        <v>0</v>
      </c>
      <c r="G38">
        <v>0</v>
      </c>
    </row>
    <row r="39" spans="1:7" ht="15" x14ac:dyDescent="0.25">
      <c r="A39" s="271" t="s">
        <v>89</v>
      </c>
      <c r="B39">
        <v>0</v>
      </c>
      <c r="C39">
        <v>0</v>
      </c>
      <c r="D39">
        <v>0</v>
      </c>
      <c r="E39">
        <v>294.8</v>
      </c>
      <c r="F39">
        <v>0</v>
      </c>
      <c r="G39">
        <v>0</v>
      </c>
    </row>
    <row r="40" spans="1:7" ht="15" x14ac:dyDescent="0.25">
      <c r="A40" s="271" t="s">
        <v>69</v>
      </c>
    </row>
    <row r="41" spans="1:7" ht="15" x14ac:dyDescent="0.25">
      <c r="A41" s="271" t="s">
        <v>90</v>
      </c>
      <c r="B41">
        <v>574.79999999999995</v>
      </c>
      <c r="C41">
        <v>283.5</v>
      </c>
      <c r="D41">
        <v>1044.2</v>
      </c>
      <c r="E41">
        <v>774.6</v>
      </c>
      <c r="F41">
        <v>0</v>
      </c>
      <c r="G41">
        <v>0</v>
      </c>
    </row>
    <row r="42" spans="1:7" ht="15" x14ac:dyDescent="0.25">
      <c r="A42" s="271" t="s">
        <v>91</v>
      </c>
      <c r="B42">
        <v>0</v>
      </c>
      <c r="C42">
        <v>0</v>
      </c>
      <c r="D42">
        <v>0</v>
      </c>
      <c r="E42">
        <v>8.6</v>
      </c>
      <c r="F42">
        <v>0</v>
      </c>
      <c r="G42">
        <v>0</v>
      </c>
    </row>
    <row r="43" spans="1:7" ht="15" x14ac:dyDescent="0.25">
      <c r="A43" s="271" t="s">
        <v>406</v>
      </c>
      <c r="B43">
        <v>0</v>
      </c>
      <c r="C43">
        <v>0</v>
      </c>
      <c r="D43">
        <v>0</v>
      </c>
      <c r="E43">
        <v>7.7</v>
      </c>
      <c r="F43">
        <v>0</v>
      </c>
      <c r="G43">
        <v>0</v>
      </c>
    </row>
    <row r="44" spans="1:7" ht="15" x14ac:dyDescent="0.25">
      <c r="A44" s="271" t="s">
        <v>93</v>
      </c>
      <c r="B44">
        <v>0</v>
      </c>
      <c r="C44">
        <v>0</v>
      </c>
      <c r="D44">
        <v>0</v>
      </c>
      <c r="E44" t="s">
        <v>94</v>
      </c>
      <c r="F44">
        <v>0</v>
      </c>
      <c r="G44">
        <v>0</v>
      </c>
    </row>
    <row r="45" spans="1:7" ht="15" x14ac:dyDescent="0.25">
      <c r="A45" s="271" t="s">
        <v>95</v>
      </c>
      <c r="B45">
        <v>0</v>
      </c>
      <c r="C45">
        <v>0</v>
      </c>
      <c r="D45">
        <v>13.2</v>
      </c>
      <c r="E45">
        <v>0</v>
      </c>
      <c r="F45">
        <v>0</v>
      </c>
      <c r="G45">
        <v>0</v>
      </c>
    </row>
    <row r="46" spans="1:7" ht="15" x14ac:dyDescent="0.25">
      <c r="A46" s="271" t="s">
        <v>96</v>
      </c>
      <c r="B46">
        <v>574.79999999999995</v>
      </c>
      <c r="C46">
        <v>283.5</v>
      </c>
      <c r="D46">
        <v>1020.5</v>
      </c>
      <c r="E46">
        <v>725.9</v>
      </c>
      <c r="F46">
        <v>0</v>
      </c>
      <c r="G46">
        <v>0</v>
      </c>
    </row>
    <row r="47" spans="1:7" ht="15" x14ac:dyDescent="0.25">
      <c r="A47" s="271" t="s">
        <v>97</v>
      </c>
      <c r="B47">
        <v>0</v>
      </c>
      <c r="C47">
        <v>0</v>
      </c>
      <c r="D47">
        <v>10.5</v>
      </c>
      <c r="E47">
        <v>13</v>
      </c>
      <c r="F47">
        <v>0</v>
      </c>
      <c r="G47">
        <v>0</v>
      </c>
    </row>
    <row r="48" spans="1:7" ht="15" x14ac:dyDescent="0.25">
      <c r="A48" s="271" t="s">
        <v>176</v>
      </c>
      <c r="B48">
        <v>0</v>
      </c>
      <c r="C48">
        <v>0</v>
      </c>
      <c r="D48">
        <v>0</v>
      </c>
      <c r="E48">
        <v>19.399999999999999</v>
      </c>
      <c r="F48">
        <v>0</v>
      </c>
      <c r="G48">
        <v>0</v>
      </c>
    </row>
    <row r="49" spans="1:7" ht="15" x14ac:dyDescent="0.25">
      <c r="A49" s="271" t="s">
        <v>69</v>
      </c>
    </row>
    <row r="50" spans="1:7" ht="15" x14ac:dyDescent="0.25">
      <c r="A50" s="271" t="s">
        <v>98</v>
      </c>
      <c r="B50">
        <v>1669.4</v>
      </c>
      <c r="C50">
        <v>1541.7</v>
      </c>
      <c r="D50">
        <v>4109.8999999999996</v>
      </c>
      <c r="E50">
        <v>4271.5</v>
      </c>
      <c r="F50">
        <v>26</v>
      </c>
      <c r="G50">
        <v>0</v>
      </c>
    </row>
    <row r="51" spans="1:7" ht="15" x14ac:dyDescent="0.25">
      <c r="A51" s="271" t="s">
        <v>99</v>
      </c>
      <c r="B51">
        <v>1.9</v>
      </c>
      <c r="C51">
        <v>5.3</v>
      </c>
      <c r="D51">
        <v>5.7</v>
      </c>
      <c r="E51">
        <v>8.8000000000000007</v>
      </c>
      <c r="F51">
        <v>0</v>
      </c>
      <c r="G51">
        <v>0</v>
      </c>
    </row>
    <row r="52" spans="1:7" ht="15" x14ac:dyDescent="0.25">
      <c r="A52" s="271" t="s">
        <v>100</v>
      </c>
      <c r="B52">
        <v>0</v>
      </c>
      <c r="C52">
        <v>9</v>
      </c>
      <c r="D52">
        <v>8.3000000000000007</v>
      </c>
      <c r="E52">
        <v>4.2</v>
      </c>
      <c r="F52">
        <v>0</v>
      </c>
      <c r="G52">
        <v>0</v>
      </c>
    </row>
    <row r="53" spans="1:7" ht="15" x14ac:dyDescent="0.25">
      <c r="A53" s="271" t="s">
        <v>101</v>
      </c>
      <c r="B53">
        <v>45.5</v>
      </c>
      <c r="C53">
        <v>0</v>
      </c>
      <c r="D53">
        <v>49.5</v>
      </c>
      <c r="E53">
        <v>529.20000000000005</v>
      </c>
      <c r="F53">
        <v>0</v>
      </c>
      <c r="G53">
        <v>0</v>
      </c>
    </row>
    <row r="54" spans="1:7" ht="15" x14ac:dyDescent="0.25">
      <c r="A54" s="271" t="s">
        <v>102</v>
      </c>
      <c r="B54">
        <v>16</v>
      </c>
      <c r="C54">
        <v>27.6</v>
      </c>
      <c r="D54">
        <v>41.6</v>
      </c>
      <c r="E54">
        <v>39.799999999999997</v>
      </c>
      <c r="F54">
        <v>0</v>
      </c>
      <c r="G54">
        <v>0</v>
      </c>
    </row>
    <row r="55" spans="1:7" ht="15" x14ac:dyDescent="0.25">
      <c r="A55" s="271" t="s">
        <v>103</v>
      </c>
      <c r="B55">
        <v>10.6</v>
      </c>
      <c r="C55">
        <v>36.4</v>
      </c>
      <c r="D55">
        <v>43</v>
      </c>
      <c r="E55">
        <v>5.0999999999999996</v>
      </c>
      <c r="F55">
        <v>0</v>
      </c>
      <c r="G55">
        <v>0</v>
      </c>
    </row>
    <row r="56" spans="1:7" ht="15" x14ac:dyDescent="0.25">
      <c r="A56" s="271" t="s">
        <v>104</v>
      </c>
      <c r="B56">
        <v>0</v>
      </c>
      <c r="C56">
        <v>62</v>
      </c>
      <c r="D56">
        <v>43</v>
      </c>
      <c r="E56">
        <v>306.60000000000002</v>
      </c>
      <c r="F56">
        <v>0</v>
      </c>
      <c r="G56">
        <v>0</v>
      </c>
    </row>
    <row r="57" spans="1:7" ht="15" x14ac:dyDescent="0.25">
      <c r="A57" s="271" t="s">
        <v>105</v>
      </c>
      <c r="B57">
        <v>117.3</v>
      </c>
      <c r="C57">
        <v>86.5</v>
      </c>
      <c r="D57">
        <v>371.3</v>
      </c>
      <c r="E57">
        <v>213.4</v>
      </c>
      <c r="F57">
        <v>26</v>
      </c>
      <c r="G57">
        <v>0</v>
      </c>
    </row>
    <row r="58" spans="1:7" ht="15" x14ac:dyDescent="0.25">
      <c r="A58" s="271" t="s">
        <v>106</v>
      </c>
      <c r="B58">
        <v>21.9</v>
      </c>
      <c r="C58">
        <v>21.9</v>
      </c>
      <c r="D58">
        <v>156.30000000000001</v>
      </c>
      <c r="E58">
        <v>80.7</v>
      </c>
      <c r="F58">
        <v>0</v>
      </c>
      <c r="G58">
        <v>0</v>
      </c>
    </row>
    <row r="59" spans="1:7" ht="15" x14ac:dyDescent="0.25">
      <c r="A59" s="271" t="s">
        <v>107</v>
      </c>
      <c r="B59">
        <v>0</v>
      </c>
      <c r="C59">
        <v>57.5</v>
      </c>
      <c r="D59">
        <v>121.6</v>
      </c>
      <c r="E59">
        <v>103.3</v>
      </c>
      <c r="F59">
        <v>0</v>
      </c>
      <c r="G59">
        <v>0</v>
      </c>
    </row>
    <row r="60" spans="1:7" ht="15" x14ac:dyDescent="0.25">
      <c r="A60" s="271" t="s">
        <v>108</v>
      </c>
      <c r="B60">
        <v>11.5</v>
      </c>
      <c r="C60">
        <v>0</v>
      </c>
      <c r="D60">
        <v>0</v>
      </c>
      <c r="E60">
        <v>0</v>
      </c>
      <c r="F60">
        <v>0</v>
      </c>
      <c r="G60">
        <v>0</v>
      </c>
    </row>
    <row r="61" spans="1:7" ht="15" x14ac:dyDescent="0.25">
      <c r="A61" s="271" t="s">
        <v>109</v>
      </c>
      <c r="B61">
        <v>138.1</v>
      </c>
      <c r="C61">
        <v>79.599999999999994</v>
      </c>
      <c r="D61">
        <v>202.8</v>
      </c>
      <c r="E61">
        <v>315.10000000000002</v>
      </c>
      <c r="F61">
        <v>0</v>
      </c>
      <c r="G61">
        <v>0</v>
      </c>
    </row>
    <row r="62" spans="1:7" ht="15" x14ac:dyDescent="0.25">
      <c r="A62" s="271" t="s">
        <v>110</v>
      </c>
      <c r="B62">
        <v>0</v>
      </c>
      <c r="C62">
        <v>0</v>
      </c>
      <c r="D62">
        <v>21.7</v>
      </c>
      <c r="E62">
        <v>8.3000000000000007</v>
      </c>
      <c r="F62">
        <v>0</v>
      </c>
      <c r="G62">
        <v>0</v>
      </c>
    </row>
    <row r="63" spans="1:7" ht="15" x14ac:dyDescent="0.25">
      <c r="A63" s="271" t="s">
        <v>111</v>
      </c>
      <c r="B63">
        <v>0</v>
      </c>
      <c r="C63">
        <v>0</v>
      </c>
      <c r="D63">
        <v>109.7</v>
      </c>
      <c r="E63">
        <v>42.6</v>
      </c>
      <c r="F63">
        <v>0</v>
      </c>
      <c r="G63">
        <v>0</v>
      </c>
    </row>
    <row r="64" spans="1:7" ht="15" x14ac:dyDescent="0.25">
      <c r="A64" s="271" t="s">
        <v>112</v>
      </c>
      <c r="B64">
        <v>110.2</v>
      </c>
      <c r="C64">
        <v>63.5</v>
      </c>
      <c r="D64">
        <v>163</v>
      </c>
      <c r="E64">
        <v>170.5</v>
      </c>
      <c r="F64">
        <v>0</v>
      </c>
      <c r="G64">
        <v>0</v>
      </c>
    </row>
    <row r="65" spans="1:7" ht="15" x14ac:dyDescent="0.25">
      <c r="A65" s="271" t="s">
        <v>113</v>
      </c>
      <c r="B65">
        <v>20.5</v>
      </c>
      <c r="C65">
        <v>41.5</v>
      </c>
      <c r="D65">
        <v>92.8</v>
      </c>
      <c r="E65">
        <v>112.3</v>
      </c>
      <c r="F65">
        <v>0</v>
      </c>
      <c r="G65">
        <v>0</v>
      </c>
    </row>
    <row r="66" spans="1:7" ht="15" x14ac:dyDescent="0.25">
      <c r="A66" s="271" t="s">
        <v>114</v>
      </c>
      <c r="B66">
        <v>11.6</v>
      </c>
      <c r="C66">
        <v>14</v>
      </c>
      <c r="D66">
        <v>25.7</v>
      </c>
      <c r="E66">
        <v>22.4</v>
      </c>
      <c r="F66">
        <v>0</v>
      </c>
      <c r="G66">
        <v>0</v>
      </c>
    </row>
    <row r="67" spans="1:7" ht="15" x14ac:dyDescent="0.25">
      <c r="A67" s="271" t="s">
        <v>115</v>
      </c>
      <c r="B67">
        <v>821.4</v>
      </c>
      <c r="C67">
        <v>908.3</v>
      </c>
      <c r="D67">
        <v>1984.9</v>
      </c>
      <c r="E67">
        <v>1768.6</v>
      </c>
      <c r="F67">
        <v>0</v>
      </c>
      <c r="G67">
        <v>0</v>
      </c>
    </row>
    <row r="68" spans="1:7" ht="15" x14ac:dyDescent="0.25">
      <c r="A68" s="271" t="s">
        <v>117</v>
      </c>
      <c r="B68">
        <v>37</v>
      </c>
      <c r="C68">
        <v>1.7</v>
      </c>
      <c r="D68">
        <v>41.6</v>
      </c>
      <c r="E68">
        <v>5.6</v>
      </c>
      <c r="F68">
        <v>0</v>
      </c>
      <c r="G68">
        <v>0</v>
      </c>
    </row>
    <row r="69" spans="1:7" ht="15" x14ac:dyDescent="0.25">
      <c r="A69" s="271" t="s">
        <v>118</v>
      </c>
      <c r="B69">
        <v>0</v>
      </c>
      <c r="C69">
        <v>39.5</v>
      </c>
      <c r="D69">
        <v>72.3</v>
      </c>
      <c r="E69">
        <v>84.5</v>
      </c>
      <c r="F69">
        <v>0</v>
      </c>
      <c r="G69">
        <v>0</v>
      </c>
    </row>
    <row r="70" spans="1:7" ht="15" x14ac:dyDescent="0.25">
      <c r="A70" s="271" t="s">
        <v>119</v>
      </c>
      <c r="B70">
        <v>166</v>
      </c>
      <c r="C70">
        <v>47.4</v>
      </c>
      <c r="D70">
        <v>156</v>
      </c>
      <c r="E70">
        <v>106.1</v>
      </c>
      <c r="F70">
        <v>0</v>
      </c>
      <c r="G70">
        <v>0</v>
      </c>
    </row>
    <row r="71" spans="1:7" ht="15" x14ac:dyDescent="0.25">
      <c r="A71" s="271" t="s">
        <v>120</v>
      </c>
      <c r="B71">
        <v>99</v>
      </c>
      <c r="C71">
        <v>33.4</v>
      </c>
      <c r="D71">
        <v>106.3</v>
      </c>
      <c r="E71">
        <v>148.5</v>
      </c>
      <c r="F71">
        <v>0</v>
      </c>
      <c r="G71">
        <v>0</v>
      </c>
    </row>
    <row r="72" spans="1:7" ht="15" x14ac:dyDescent="0.25">
      <c r="A72" s="271" t="s">
        <v>121</v>
      </c>
      <c r="B72">
        <v>41</v>
      </c>
      <c r="C72">
        <v>6.7</v>
      </c>
      <c r="D72">
        <v>65.599999999999994</v>
      </c>
      <c r="E72">
        <v>44.9</v>
      </c>
      <c r="F72">
        <v>0</v>
      </c>
      <c r="G72">
        <v>0</v>
      </c>
    </row>
    <row r="73" spans="1:7" ht="15" x14ac:dyDescent="0.25">
      <c r="A73" s="271" t="s">
        <v>122</v>
      </c>
      <c r="B73">
        <v>0</v>
      </c>
      <c r="C73">
        <v>0</v>
      </c>
      <c r="D73">
        <v>227.1</v>
      </c>
      <c r="E73">
        <v>151.1</v>
      </c>
      <c r="F73">
        <v>0</v>
      </c>
      <c r="G73">
        <v>0</v>
      </c>
    </row>
    <row r="74" spans="1:7" ht="15" x14ac:dyDescent="0.25">
      <c r="A74" s="271" t="s">
        <v>65</v>
      </c>
      <c r="B74" t="s">
        <v>66</v>
      </c>
      <c r="C74" t="s">
        <v>67</v>
      </c>
      <c r="D74" t="s">
        <v>66</v>
      </c>
      <c r="E74" t="s">
        <v>66</v>
      </c>
      <c r="F74" t="s">
        <v>66</v>
      </c>
      <c r="G74" t="s">
        <v>68</v>
      </c>
    </row>
    <row r="75" spans="1:7" ht="15" x14ac:dyDescent="0.25">
      <c r="A75" s="271" t="s">
        <v>123</v>
      </c>
      <c r="B75">
        <v>4390.7</v>
      </c>
      <c r="C75">
        <v>5457.4</v>
      </c>
      <c r="D75">
        <v>10837.7</v>
      </c>
      <c r="E75">
        <v>13963.9</v>
      </c>
      <c r="F75">
        <v>26</v>
      </c>
      <c r="G75">
        <v>0</v>
      </c>
    </row>
    <row r="76" spans="1:7" ht="15" x14ac:dyDescent="0.25">
      <c r="A76" s="271" t="s">
        <v>124</v>
      </c>
      <c r="B76">
        <v>606.1</v>
      </c>
      <c r="C76">
        <v>1141.8</v>
      </c>
      <c r="D76">
        <v>0</v>
      </c>
      <c r="E76">
        <v>0</v>
      </c>
      <c r="F76">
        <v>55.5</v>
      </c>
      <c r="G76">
        <v>0</v>
      </c>
    </row>
    <row r="77" spans="1:7" ht="15" x14ac:dyDescent="0.25">
      <c r="A77" s="271" t="s">
        <v>65</v>
      </c>
      <c r="B77" t="s">
        <v>66</v>
      </c>
      <c r="C77" t="s">
        <v>67</v>
      </c>
      <c r="D77" t="s">
        <v>66</v>
      </c>
      <c r="E77" t="s">
        <v>66</v>
      </c>
      <c r="F77" t="s">
        <v>66</v>
      </c>
      <c r="G77" t="s">
        <v>68</v>
      </c>
    </row>
    <row r="78" spans="1:7" ht="15" x14ac:dyDescent="0.25">
      <c r="A78" s="271" t="s">
        <v>125</v>
      </c>
      <c r="B78">
        <v>4996.8</v>
      </c>
      <c r="C78">
        <v>6599.2</v>
      </c>
      <c r="D78">
        <v>10837.7</v>
      </c>
      <c r="E78">
        <v>13963.9</v>
      </c>
      <c r="F78">
        <v>81.5</v>
      </c>
      <c r="G78">
        <v>0</v>
      </c>
    </row>
    <row r="79" spans="1:7" ht="15" x14ac:dyDescent="0.25">
      <c r="A79" s="271" t="s">
        <v>126</v>
      </c>
      <c r="B79" t="s">
        <v>45</v>
      </c>
      <c r="C79" t="s">
        <v>45</v>
      </c>
      <c r="D79">
        <v>0</v>
      </c>
      <c r="E79">
        <v>0</v>
      </c>
      <c r="F79" t="s">
        <v>45</v>
      </c>
      <c r="G79" t="s">
        <v>45</v>
      </c>
    </row>
    <row r="80" spans="1:7" ht="15" x14ac:dyDescent="0.25">
      <c r="A80" s="271" t="s">
        <v>127</v>
      </c>
      <c r="B80">
        <v>0</v>
      </c>
      <c r="C80">
        <v>10</v>
      </c>
      <c r="D80" t="s">
        <v>45</v>
      </c>
      <c r="E80" t="s">
        <v>45</v>
      </c>
      <c r="F80">
        <v>0</v>
      </c>
      <c r="G80">
        <v>0</v>
      </c>
    </row>
    <row r="81" spans="1:7" ht="15" x14ac:dyDescent="0.25">
      <c r="A81" s="271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</sheetData>
  <pageMargins left="0.7" right="0.7" top="0.75" bottom="0.75" header="0.3" footer="0.3"/>
  <pageSetup orientation="portrait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69EEB-4777-4CB0-8EC5-7C9A7E55BF51}">
  <dimension ref="A1:G80"/>
  <sheetViews>
    <sheetView topLeftCell="A7" workbookViewId="0">
      <selection activeCell="B7" sqref="B7"/>
    </sheetView>
  </sheetViews>
  <sheetFormatPr defaultRowHeight="13.2" x14ac:dyDescent="0.25"/>
  <cols>
    <col min="1" max="1" width="22.33203125" customWidth="1"/>
    <col min="3" max="3" width="13.44140625" customWidth="1"/>
    <col min="5" max="5" width="15.332031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432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20</v>
      </c>
      <c r="C12">
        <v>82.8</v>
      </c>
      <c r="D12">
        <v>182.5</v>
      </c>
      <c r="E12">
        <v>550.9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71</v>
      </c>
      <c r="B15">
        <v>20</v>
      </c>
      <c r="C15">
        <v>82.8</v>
      </c>
      <c r="D15">
        <v>153.80000000000001</v>
      </c>
      <c r="E15">
        <v>451.4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69</v>
      </c>
    </row>
    <row r="19" spans="1:7" ht="15" x14ac:dyDescent="0.25">
      <c r="A19" s="271" t="s">
        <v>74</v>
      </c>
      <c r="B19">
        <v>647.79999999999995</v>
      </c>
      <c r="C19">
        <v>536.5</v>
      </c>
      <c r="D19">
        <v>1222.9000000000001</v>
      </c>
      <c r="E19">
        <v>1396.1</v>
      </c>
      <c r="F19">
        <v>0</v>
      </c>
      <c r="G19">
        <v>0</v>
      </c>
    </row>
    <row r="20" spans="1:7" ht="15" x14ac:dyDescent="0.25">
      <c r="A20" s="271" t="s">
        <v>69</v>
      </c>
    </row>
    <row r="21" spans="1:7" ht="15" x14ac:dyDescent="0.25">
      <c r="A21" s="271" t="s">
        <v>75</v>
      </c>
      <c r="B21">
        <v>96.6</v>
      </c>
      <c r="C21">
        <v>170.9</v>
      </c>
      <c r="D21">
        <v>505.2</v>
      </c>
      <c r="E21">
        <v>686.4</v>
      </c>
      <c r="F21">
        <v>0</v>
      </c>
      <c r="G21">
        <v>0</v>
      </c>
    </row>
    <row r="22" spans="1:7" ht="15" x14ac:dyDescent="0.25">
      <c r="A22" s="271" t="s">
        <v>69</v>
      </c>
    </row>
    <row r="23" spans="1:7" ht="15" x14ac:dyDescent="0.25">
      <c r="A23" s="271" t="s">
        <v>76</v>
      </c>
      <c r="B23">
        <v>0.2</v>
      </c>
      <c r="C23">
        <v>645</v>
      </c>
      <c r="D23">
        <v>847.9</v>
      </c>
      <c r="E23">
        <v>1553.2</v>
      </c>
      <c r="F23">
        <v>0</v>
      </c>
      <c r="G23">
        <v>0</v>
      </c>
    </row>
    <row r="24" spans="1:7" ht="15" x14ac:dyDescent="0.25">
      <c r="A24" s="271" t="s">
        <v>69</v>
      </c>
    </row>
    <row r="25" spans="1:7" ht="15" x14ac:dyDescent="0.25">
      <c r="A25" s="271" t="s">
        <v>77</v>
      </c>
      <c r="B25">
        <v>1421.6</v>
      </c>
      <c r="C25">
        <v>2068.9</v>
      </c>
      <c r="D25">
        <v>2758.9</v>
      </c>
      <c r="E25">
        <v>4397.1000000000004</v>
      </c>
      <c r="F25">
        <v>0</v>
      </c>
      <c r="G25">
        <v>0</v>
      </c>
    </row>
    <row r="26" spans="1:7" ht="15" x14ac:dyDescent="0.25">
      <c r="A26" s="271" t="s">
        <v>78</v>
      </c>
      <c r="B26">
        <v>0</v>
      </c>
      <c r="C26">
        <v>0</v>
      </c>
      <c r="D26">
        <v>0</v>
      </c>
      <c r="E26">
        <v>41.1</v>
      </c>
      <c r="F26">
        <v>0</v>
      </c>
      <c r="G26">
        <v>0</v>
      </c>
    </row>
    <row r="27" spans="1:7" ht="15" x14ac:dyDescent="0.25">
      <c r="A27" s="271" t="s">
        <v>79</v>
      </c>
      <c r="B27">
        <v>0.9</v>
      </c>
      <c r="C27">
        <v>0</v>
      </c>
      <c r="D27">
        <v>1.4</v>
      </c>
      <c r="E27">
        <v>1.1000000000000001</v>
      </c>
      <c r="F27">
        <v>0</v>
      </c>
      <c r="G27">
        <v>0</v>
      </c>
    </row>
    <row r="28" spans="1:7" ht="15" x14ac:dyDescent="0.25">
      <c r="A28" s="271" t="s">
        <v>80</v>
      </c>
      <c r="B28">
        <v>59.2</v>
      </c>
      <c r="C28">
        <v>140.1</v>
      </c>
      <c r="D28">
        <v>6.5</v>
      </c>
      <c r="E28">
        <v>626.4</v>
      </c>
      <c r="F28">
        <v>0</v>
      </c>
      <c r="G28">
        <v>0</v>
      </c>
    </row>
    <row r="29" spans="1:7" ht="15" x14ac:dyDescent="0.25">
      <c r="A29" s="271" t="s">
        <v>168</v>
      </c>
      <c r="B29">
        <v>0</v>
      </c>
      <c r="C29">
        <v>0</v>
      </c>
      <c r="D29">
        <v>0</v>
      </c>
      <c r="E29" t="s">
        <v>94</v>
      </c>
      <c r="F29">
        <v>0</v>
      </c>
      <c r="G29">
        <v>0</v>
      </c>
    </row>
    <row r="30" spans="1:7" ht="15" x14ac:dyDescent="0.25">
      <c r="A30" s="271" t="s">
        <v>81</v>
      </c>
      <c r="B30">
        <v>241.3</v>
      </c>
      <c r="C30">
        <v>683.7</v>
      </c>
      <c r="D30">
        <v>733.8</v>
      </c>
      <c r="E30">
        <v>726.1</v>
      </c>
      <c r="F30">
        <v>0</v>
      </c>
      <c r="G30">
        <v>0</v>
      </c>
    </row>
    <row r="31" spans="1:7" ht="15" x14ac:dyDescent="0.25">
      <c r="A31" s="271" t="s">
        <v>82</v>
      </c>
      <c r="B31">
        <v>3.2</v>
      </c>
      <c r="C31">
        <v>14.6</v>
      </c>
      <c r="D31">
        <v>100.1</v>
      </c>
      <c r="E31">
        <v>192.6</v>
      </c>
      <c r="F31">
        <v>0</v>
      </c>
      <c r="G31">
        <v>0</v>
      </c>
    </row>
    <row r="32" spans="1:7" ht="15" x14ac:dyDescent="0.25">
      <c r="A32" s="271" t="s">
        <v>83</v>
      </c>
      <c r="B32">
        <v>812.5</v>
      </c>
      <c r="C32">
        <v>828.5</v>
      </c>
      <c r="D32">
        <v>1571.4</v>
      </c>
      <c r="E32">
        <v>1702.1</v>
      </c>
      <c r="F32">
        <v>0</v>
      </c>
      <c r="G32">
        <v>0</v>
      </c>
    </row>
    <row r="33" spans="1:7" ht="15" x14ac:dyDescent="0.25">
      <c r="A33" s="271" t="s">
        <v>84</v>
      </c>
      <c r="B33">
        <v>0</v>
      </c>
      <c r="C33">
        <v>0</v>
      </c>
      <c r="D33">
        <v>0</v>
      </c>
      <c r="E33">
        <v>66</v>
      </c>
      <c r="F33">
        <v>0</v>
      </c>
      <c r="G33">
        <v>0</v>
      </c>
    </row>
    <row r="34" spans="1:7" ht="15" x14ac:dyDescent="0.25">
      <c r="A34" s="271" t="s">
        <v>85</v>
      </c>
      <c r="B34">
        <v>22</v>
      </c>
      <c r="C34">
        <v>20</v>
      </c>
      <c r="D34">
        <v>18.899999999999999</v>
      </c>
      <c r="E34">
        <v>40.1</v>
      </c>
      <c r="F34">
        <v>0</v>
      </c>
      <c r="G34">
        <v>0</v>
      </c>
    </row>
    <row r="35" spans="1:7" ht="15" x14ac:dyDescent="0.25">
      <c r="A35" s="271" t="s">
        <v>86</v>
      </c>
      <c r="B35">
        <v>206.9</v>
      </c>
      <c r="C35">
        <v>369.3</v>
      </c>
      <c r="D35">
        <v>228.6</v>
      </c>
      <c r="E35">
        <v>326.39999999999998</v>
      </c>
      <c r="F35">
        <v>0</v>
      </c>
      <c r="G35">
        <v>0</v>
      </c>
    </row>
    <row r="36" spans="1:7" ht="15" x14ac:dyDescent="0.25">
      <c r="A36" s="271" t="s">
        <v>87</v>
      </c>
      <c r="B36">
        <v>0</v>
      </c>
      <c r="C36">
        <v>0</v>
      </c>
      <c r="D36">
        <v>44</v>
      </c>
      <c r="E36">
        <v>3.4</v>
      </c>
      <c r="F36">
        <v>0</v>
      </c>
      <c r="G36">
        <v>0</v>
      </c>
    </row>
    <row r="37" spans="1:7" ht="15" x14ac:dyDescent="0.25">
      <c r="A37" s="271" t="s">
        <v>88</v>
      </c>
      <c r="B37">
        <v>75.7</v>
      </c>
      <c r="C37">
        <v>12.7</v>
      </c>
      <c r="D37">
        <v>54.2</v>
      </c>
      <c r="E37">
        <v>377</v>
      </c>
      <c r="F37">
        <v>0</v>
      </c>
      <c r="G37">
        <v>0</v>
      </c>
    </row>
    <row r="38" spans="1:7" ht="15" x14ac:dyDescent="0.25">
      <c r="A38" s="271" t="s">
        <v>89</v>
      </c>
      <c r="B38">
        <v>0</v>
      </c>
      <c r="C38">
        <v>0</v>
      </c>
      <c r="D38">
        <v>0</v>
      </c>
      <c r="E38">
        <v>294.8</v>
      </c>
      <c r="F38">
        <v>0</v>
      </c>
      <c r="G38">
        <v>0</v>
      </c>
    </row>
    <row r="39" spans="1:7" ht="15" x14ac:dyDescent="0.25">
      <c r="A39" s="271" t="s">
        <v>69</v>
      </c>
    </row>
    <row r="40" spans="1:7" ht="15" x14ac:dyDescent="0.25">
      <c r="A40" s="271" t="s">
        <v>90</v>
      </c>
      <c r="B40">
        <v>602</v>
      </c>
      <c r="C40">
        <v>283.5</v>
      </c>
      <c r="D40">
        <v>1016.7</v>
      </c>
      <c r="E40">
        <v>774.6</v>
      </c>
      <c r="F40">
        <v>0</v>
      </c>
      <c r="G40">
        <v>0</v>
      </c>
    </row>
    <row r="41" spans="1:7" ht="15" x14ac:dyDescent="0.25">
      <c r="A41" s="271" t="s">
        <v>91</v>
      </c>
      <c r="B41">
        <v>0</v>
      </c>
      <c r="C41">
        <v>0</v>
      </c>
      <c r="D41">
        <v>0</v>
      </c>
      <c r="E41">
        <v>8.6</v>
      </c>
      <c r="F41">
        <v>0</v>
      </c>
      <c r="G41">
        <v>0</v>
      </c>
    </row>
    <row r="42" spans="1:7" ht="15" x14ac:dyDescent="0.25">
      <c r="A42" s="271" t="s">
        <v>406</v>
      </c>
      <c r="B42">
        <v>0</v>
      </c>
      <c r="C42">
        <v>0</v>
      </c>
      <c r="D42">
        <v>0</v>
      </c>
      <c r="E42">
        <v>7.7</v>
      </c>
      <c r="F42">
        <v>0</v>
      </c>
      <c r="G42">
        <v>0</v>
      </c>
    </row>
    <row r="43" spans="1:7" ht="15" x14ac:dyDescent="0.25">
      <c r="A43" s="271" t="s">
        <v>93</v>
      </c>
      <c r="B43">
        <v>0</v>
      </c>
      <c r="C43">
        <v>0</v>
      </c>
      <c r="D43">
        <v>0</v>
      </c>
      <c r="E43" t="s">
        <v>94</v>
      </c>
      <c r="F43">
        <v>0</v>
      </c>
      <c r="G43">
        <v>0</v>
      </c>
    </row>
    <row r="44" spans="1:7" ht="15" x14ac:dyDescent="0.25">
      <c r="A44" s="271" t="s">
        <v>95</v>
      </c>
      <c r="B44">
        <v>0</v>
      </c>
      <c r="C44">
        <v>0</v>
      </c>
      <c r="D44">
        <v>13.2</v>
      </c>
      <c r="E44">
        <v>0</v>
      </c>
      <c r="F44">
        <v>0</v>
      </c>
      <c r="G44">
        <v>0</v>
      </c>
    </row>
    <row r="45" spans="1:7" ht="15" x14ac:dyDescent="0.25">
      <c r="A45" s="271" t="s">
        <v>96</v>
      </c>
      <c r="B45">
        <v>602</v>
      </c>
      <c r="C45">
        <v>283.5</v>
      </c>
      <c r="D45">
        <v>993</v>
      </c>
      <c r="E45">
        <v>725.9</v>
      </c>
      <c r="F45">
        <v>0</v>
      </c>
      <c r="G45">
        <v>0</v>
      </c>
    </row>
    <row r="46" spans="1:7" ht="15" x14ac:dyDescent="0.25">
      <c r="A46" s="271" t="s">
        <v>97</v>
      </c>
      <c r="B46">
        <v>0</v>
      </c>
      <c r="C46">
        <v>0</v>
      </c>
      <c r="D46">
        <v>10.5</v>
      </c>
      <c r="E46">
        <v>13</v>
      </c>
      <c r="F46">
        <v>0</v>
      </c>
      <c r="G46">
        <v>0</v>
      </c>
    </row>
    <row r="47" spans="1:7" ht="15" x14ac:dyDescent="0.25">
      <c r="A47" s="271" t="s">
        <v>176</v>
      </c>
      <c r="B47">
        <v>0</v>
      </c>
      <c r="C47">
        <v>0</v>
      </c>
      <c r="D47">
        <v>0</v>
      </c>
      <c r="E47">
        <v>19.399999999999999</v>
      </c>
      <c r="F47">
        <v>0</v>
      </c>
      <c r="G47">
        <v>0</v>
      </c>
    </row>
    <row r="48" spans="1:7" ht="15" x14ac:dyDescent="0.25">
      <c r="A48" s="271" t="s">
        <v>69</v>
      </c>
    </row>
    <row r="49" spans="1:7" ht="15" x14ac:dyDescent="0.25">
      <c r="A49" s="271" t="s">
        <v>98</v>
      </c>
      <c r="B49">
        <v>1667.5</v>
      </c>
      <c r="C49">
        <v>1561.1</v>
      </c>
      <c r="D49">
        <v>3968.6</v>
      </c>
      <c r="E49">
        <v>4170.8999999999996</v>
      </c>
      <c r="F49">
        <v>26</v>
      </c>
      <c r="G49">
        <v>0</v>
      </c>
    </row>
    <row r="50" spans="1:7" ht="15" x14ac:dyDescent="0.25">
      <c r="A50" s="271" t="s">
        <v>99</v>
      </c>
      <c r="B50">
        <v>1.2</v>
      </c>
      <c r="C50">
        <v>2.5</v>
      </c>
      <c r="D50">
        <v>5.7</v>
      </c>
      <c r="E50">
        <v>8.8000000000000007</v>
      </c>
      <c r="F50">
        <v>0</v>
      </c>
      <c r="G50">
        <v>0</v>
      </c>
    </row>
    <row r="51" spans="1:7" ht="15" x14ac:dyDescent="0.25">
      <c r="A51" s="271" t="s">
        <v>100</v>
      </c>
      <c r="B51">
        <v>0</v>
      </c>
      <c r="C51">
        <v>5</v>
      </c>
      <c r="D51">
        <v>8.3000000000000007</v>
      </c>
      <c r="E51">
        <v>4.2</v>
      </c>
      <c r="F51">
        <v>0</v>
      </c>
      <c r="G51">
        <v>0</v>
      </c>
    </row>
    <row r="52" spans="1:7" ht="15" x14ac:dyDescent="0.25">
      <c r="A52" s="271" t="s">
        <v>101</v>
      </c>
      <c r="B52">
        <v>45.5</v>
      </c>
      <c r="C52">
        <v>0</v>
      </c>
      <c r="D52">
        <v>49.5</v>
      </c>
      <c r="E52">
        <v>529.20000000000005</v>
      </c>
      <c r="F52">
        <v>0</v>
      </c>
      <c r="G52">
        <v>0</v>
      </c>
    </row>
    <row r="53" spans="1:7" ht="15" x14ac:dyDescent="0.25">
      <c r="A53" s="271" t="s">
        <v>102</v>
      </c>
      <c r="B53">
        <v>16</v>
      </c>
      <c r="C53">
        <v>19.600000000000001</v>
      </c>
      <c r="D53">
        <v>41.6</v>
      </c>
      <c r="E53">
        <v>39.799999999999997</v>
      </c>
      <c r="F53">
        <v>0</v>
      </c>
      <c r="G53">
        <v>0</v>
      </c>
    </row>
    <row r="54" spans="1:7" ht="15" x14ac:dyDescent="0.25">
      <c r="A54" s="271" t="s">
        <v>103</v>
      </c>
      <c r="B54">
        <v>11.4</v>
      </c>
      <c r="C54">
        <v>36.6</v>
      </c>
      <c r="D54">
        <v>42.3</v>
      </c>
      <c r="E54">
        <v>5</v>
      </c>
      <c r="F54">
        <v>0</v>
      </c>
      <c r="G54">
        <v>0</v>
      </c>
    </row>
    <row r="55" spans="1:7" ht="15" x14ac:dyDescent="0.25">
      <c r="A55" s="271" t="s">
        <v>104</v>
      </c>
      <c r="B55">
        <v>0</v>
      </c>
      <c r="C55">
        <v>62</v>
      </c>
      <c r="D55">
        <v>43</v>
      </c>
      <c r="E55">
        <v>306.60000000000002</v>
      </c>
      <c r="F55">
        <v>0</v>
      </c>
      <c r="G55">
        <v>0</v>
      </c>
    </row>
    <row r="56" spans="1:7" ht="15" x14ac:dyDescent="0.25">
      <c r="A56" s="271" t="s">
        <v>105</v>
      </c>
      <c r="B56">
        <v>163.6</v>
      </c>
      <c r="C56">
        <v>98</v>
      </c>
      <c r="D56">
        <v>326.10000000000002</v>
      </c>
      <c r="E56">
        <v>200.8</v>
      </c>
      <c r="F56">
        <v>26</v>
      </c>
      <c r="G56">
        <v>0</v>
      </c>
    </row>
    <row r="57" spans="1:7" ht="15" x14ac:dyDescent="0.25">
      <c r="A57" s="271" t="s">
        <v>106</v>
      </c>
      <c r="B57">
        <v>21.9</v>
      </c>
      <c r="C57">
        <v>21.9</v>
      </c>
      <c r="D57">
        <v>156.30000000000001</v>
      </c>
      <c r="E57">
        <v>80.7</v>
      </c>
      <c r="F57">
        <v>0</v>
      </c>
      <c r="G57">
        <v>0</v>
      </c>
    </row>
    <row r="58" spans="1:7" ht="15" x14ac:dyDescent="0.25">
      <c r="A58" s="271" t="s">
        <v>107</v>
      </c>
      <c r="B58">
        <v>0</v>
      </c>
      <c r="C58">
        <v>57.5</v>
      </c>
      <c r="D58">
        <v>121.6</v>
      </c>
      <c r="E58">
        <v>103.3</v>
      </c>
      <c r="F58">
        <v>0</v>
      </c>
      <c r="G58">
        <v>0</v>
      </c>
    </row>
    <row r="59" spans="1:7" ht="15" x14ac:dyDescent="0.25">
      <c r="A59" s="271" t="s">
        <v>108</v>
      </c>
      <c r="B59">
        <v>11.5</v>
      </c>
      <c r="C59">
        <v>0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271" t="s">
        <v>109</v>
      </c>
      <c r="B60">
        <v>102.5</v>
      </c>
      <c r="C60">
        <v>79.599999999999994</v>
      </c>
      <c r="D60">
        <v>202.8</v>
      </c>
      <c r="E60">
        <v>315.10000000000002</v>
      </c>
      <c r="F60">
        <v>0</v>
      </c>
      <c r="G60">
        <v>0</v>
      </c>
    </row>
    <row r="61" spans="1:7" ht="15" x14ac:dyDescent="0.25">
      <c r="A61" s="271" t="s">
        <v>110</v>
      </c>
      <c r="B61">
        <v>0</v>
      </c>
      <c r="C61">
        <v>0</v>
      </c>
      <c r="D61">
        <v>21.7</v>
      </c>
      <c r="E61">
        <v>8.3000000000000007</v>
      </c>
      <c r="F61">
        <v>0</v>
      </c>
      <c r="G61">
        <v>0</v>
      </c>
    </row>
    <row r="62" spans="1:7" ht="15" x14ac:dyDescent="0.25">
      <c r="A62" s="271" t="s">
        <v>111</v>
      </c>
      <c r="B62">
        <v>0</v>
      </c>
      <c r="C62">
        <v>0</v>
      </c>
      <c r="D62">
        <v>82.2</v>
      </c>
      <c r="E62">
        <v>42.6</v>
      </c>
      <c r="F62">
        <v>0</v>
      </c>
      <c r="G62">
        <v>0</v>
      </c>
    </row>
    <row r="63" spans="1:7" ht="15" x14ac:dyDescent="0.25">
      <c r="A63" s="271" t="s">
        <v>112</v>
      </c>
      <c r="B63">
        <v>105.2</v>
      </c>
      <c r="C63">
        <v>49</v>
      </c>
      <c r="D63">
        <v>163</v>
      </c>
      <c r="E63">
        <v>159</v>
      </c>
      <c r="F63">
        <v>0</v>
      </c>
      <c r="G63">
        <v>0</v>
      </c>
    </row>
    <row r="64" spans="1:7" ht="15" x14ac:dyDescent="0.25">
      <c r="A64" s="271" t="s">
        <v>113</v>
      </c>
      <c r="B64">
        <v>20.5</v>
      </c>
      <c r="C64">
        <v>20.5</v>
      </c>
      <c r="D64">
        <v>92.8</v>
      </c>
      <c r="E64">
        <v>112.3</v>
      </c>
      <c r="F64">
        <v>0</v>
      </c>
      <c r="G64">
        <v>0</v>
      </c>
    </row>
    <row r="65" spans="1:7" ht="15" x14ac:dyDescent="0.25">
      <c r="A65" s="271" t="s">
        <v>114</v>
      </c>
      <c r="B65">
        <v>12.3</v>
      </c>
      <c r="C65">
        <v>12.2</v>
      </c>
      <c r="D65">
        <v>25.7</v>
      </c>
      <c r="E65">
        <v>22.4</v>
      </c>
      <c r="F65">
        <v>0</v>
      </c>
      <c r="G65">
        <v>0</v>
      </c>
    </row>
    <row r="66" spans="1:7" ht="15" x14ac:dyDescent="0.25">
      <c r="A66" s="271" t="s">
        <v>115</v>
      </c>
      <c r="B66">
        <v>845.6</v>
      </c>
      <c r="C66">
        <v>968.1</v>
      </c>
      <c r="D66">
        <v>1941.7</v>
      </c>
      <c r="E66">
        <v>1692.3</v>
      </c>
      <c r="F66">
        <v>0</v>
      </c>
      <c r="G66">
        <v>0</v>
      </c>
    </row>
    <row r="67" spans="1:7" ht="15" x14ac:dyDescent="0.25">
      <c r="A67" s="271" t="s">
        <v>117</v>
      </c>
      <c r="B67">
        <v>7</v>
      </c>
      <c r="C67">
        <v>1.7</v>
      </c>
      <c r="D67">
        <v>41.6</v>
      </c>
      <c r="E67">
        <v>5.6</v>
      </c>
      <c r="F67">
        <v>0</v>
      </c>
      <c r="G67">
        <v>0</v>
      </c>
    </row>
    <row r="68" spans="1:7" ht="15" x14ac:dyDescent="0.25">
      <c r="A68" s="271" t="s">
        <v>118</v>
      </c>
      <c r="B68">
        <v>23.4</v>
      </c>
      <c r="C68">
        <v>39.5</v>
      </c>
      <c r="D68">
        <v>47.8</v>
      </c>
      <c r="E68">
        <v>84.5</v>
      </c>
      <c r="F68">
        <v>0</v>
      </c>
      <c r="G68">
        <v>0</v>
      </c>
    </row>
    <row r="69" spans="1:7" ht="15" x14ac:dyDescent="0.25">
      <c r="A69" s="271" t="s">
        <v>119</v>
      </c>
      <c r="B69">
        <v>154.5</v>
      </c>
      <c r="C69">
        <v>47.4</v>
      </c>
      <c r="D69">
        <v>156</v>
      </c>
      <c r="E69">
        <v>106.1</v>
      </c>
      <c r="F69">
        <v>0</v>
      </c>
      <c r="G69">
        <v>0</v>
      </c>
    </row>
    <row r="70" spans="1:7" ht="15" x14ac:dyDescent="0.25">
      <c r="A70" s="271" t="s">
        <v>120</v>
      </c>
      <c r="B70">
        <v>84.5</v>
      </c>
      <c r="C70">
        <v>33.4</v>
      </c>
      <c r="D70">
        <v>106.3</v>
      </c>
      <c r="E70">
        <v>148.5</v>
      </c>
      <c r="F70">
        <v>0</v>
      </c>
      <c r="G70">
        <v>0</v>
      </c>
    </row>
    <row r="71" spans="1:7" ht="15" x14ac:dyDescent="0.25">
      <c r="A71" s="271" t="s">
        <v>121</v>
      </c>
      <c r="B71">
        <v>41</v>
      </c>
      <c r="C71">
        <v>6.7</v>
      </c>
      <c r="D71">
        <v>65.599999999999994</v>
      </c>
      <c r="E71">
        <v>44.9</v>
      </c>
      <c r="F71">
        <v>0</v>
      </c>
      <c r="G71">
        <v>0</v>
      </c>
    </row>
    <row r="72" spans="1:7" ht="15" x14ac:dyDescent="0.25">
      <c r="A72" s="271" t="s">
        <v>122</v>
      </c>
      <c r="B72">
        <v>0</v>
      </c>
      <c r="C72">
        <v>0</v>
      </c>
      <c r="D72">
        <v>227.1</v>
      </c>
      <c r="E72">
        <v>151.1</v>
      </c>
      <c r="F72">
        <v>0</v>
      </c>
      <c r="G72">
        <v>0</v>
      </c>
    </row>
    <row r="73" spans="1:7" ht="15" x14ac:dyDescent="0.25">
      <c r="A73" s="271" t="s">
        <v>65</v>
      </c>
      <c r="B73" t="s">
        <v>66</v>
      </c>
      <c r="C73" t="s">
        <v>67</v>
      </c>
      <c r="D73" t="s">
        <v>66</v>
      </c>
      <c r="E73" t="s">
        <v>66</v>
      </c>
      <c r="F73" t="s">
        <v>66</v>
      </c>
      <c r="G73" t="s">
        <v>68</v>
      </c>
    </row>
    <row r="74" spans="1:7" ht="15" x14ac:dyDescent="0.25">
      <c r="A74" s="271" t="s">
        <v>123</v>
      </c>
      <c r="B74">
        <v>4455.7</v>
      </c>
      <c r="C74">
        <v>5348.6</v>
      </c>
      <c r="D74">
        <v>10502.6</v>
      </c>
      <c r="E74">
        <v>13529</v>
      </c>
      <c r="F74">
        <v>26</v>
      </c>
      <c r="G74">
        <v>0</v>
      </c>
    </row>
    <row r="75" spans="1:7" ht="15" x14ac:dyDescent="0.25">
      <c r="A75" s="271" t="s">
        <v>124</v>
      </c>
      <c r="B75">
        <v>676.7</v>
      </c>
      <c r="C75">
        <v>1164.8</v>
      </c>
      <c r="D75">
        <v>0</v>
      </c>
      <c r="E75">
        <v>0</v>
      </c>
      <c r="F75">
        <v>55.5</v>
      </c>
      <c r="G75">
        <v>0</v>
      </c>
    </row>
    <row r="76" spans="1:7" ht="15" x14ac:dyDescent="0.25">
      <c r="A76" s="271" t="s">
        <v>65</v>
      </c>
      <c r="B76" t="s">
        <v>66</v>
      </c>
      <c r="C76" t="s">
        <v>67</v>
      </c>
      <c r="D76" t="s">
        <v>66</v>
      </c>
      <c r="E76" t="s">
        <v>66</v>
      </c>
      <c r="F76" t="s">
        <v>66</v>
      </c>
      <c r="G76" t="s">
        <v>68</v>
      </c>
    </row>
    <row r="77" spans="1:7" ht="15" x14ac:dyDescent="0.25">
      <c r="A77" s="271" t="s">
        <v>125</v>
      </c>
      <c r="B77">
        <v>5132.3999999999996</v>
      </c>
      <c r="C77">
        <v>6513.5</v>
      </c>
      <c r="D77">
        <v>10502.6</v>
      </c>
      <c r="E77">
        <v>13529</v>
      </c>
      <c r="F77">
        <v>81.5</v>
      </c>
      <c r="G77">
        <v>0</v>
      </c>
    </row>
    <row r="78" spans="1:7" ht="15" x14ac:dyDescent="0.25">
      <c r="A78" s="271" t="s">
        <v>126</v>
      </c>
      <c r="B78" t="s">
        <v>45</v>
      </c>
      <c r="C78" t="s">
        <v>45</v>
      </c>
      <c r="D78">
        <v>0</v>
      </c>
      <c r="E78">
        <v>0</v>
      </c>
      <c r="F78" t="s">
        <v>45</v>
      </c>
      <c r="G78" t="s">
        <v>45</v>
      </c>
    </row>
    <row r="79" spans="1:7" ht="15" x14ac:dyDescent="0.25">
      <c r="A79" s="271" t="s">
        <v>127</v>
      </c>
      <c r="B79">
        <v>0</v>
      </c>
      <c r="C79">
        <v>10</v>
      </c>
      <c r="D79" t="s">
        <v>45</v>
      </c>
      <c r="E79" t="s">
        <v>45</v>
      </c>
      <c r="F79">
        <v>0</v>
      </c>
      <c r="G79">
        <v>0</v>
      </c>
    </row>
    <row r="80" spans="1:7" ht="15" x14ac:dyDescent="0.25">
      <c r="A80" s="271" t="s">
        <v>65</v>
      </c>
      <c r="B80" t="s">
        <v>66</v>
      </c>
      <c r="C80" t="s">
        <v>67</v>
      </c>
      <c r="D80" t="s">
        <v>66</v>
      </c>
      <c r="E80" t="s">
        <v>66</v>
      </c>
      <c r="F80" t="s">
        <v>66</v>
      </c>
      <c r="G80" t="s">
        <v>68</v>
      </c>
    </row>
  </sheetData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2A546-5883-4BDA-8D54-2E1F4E8D1420}">
  <dimension ref="A1:G80"/>
  <sheetViews>
    <sheetView topLeftCell="A58" workbookViewId="0">
      <selection activeCell="A9" sqref="A9:A80"/>
    </sheetView>
  </sheetViews>
  <sheetFormatPr defaultRowHeight="13.2" x14ac:dyDescent="0.25"/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433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A7" s="271" t="s">
        <v>129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40</v>
      </c>
      <c r="C12">
        <v>105.1</v>
      </c>
      <c r="D12">
        <v>163</v>
      </c>
      <c r="E12">
        <v>529.1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71</v>
      </c>
      <c r="B15">
        <v>40</v>
      </c>
      <c r="C15">
        <v>95.6</v>
      </c>
      <c r="D15">
        <v>134.30000000000001</v>
      </c>
      <c r="E15">
        <v>438.6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9.5</v>
      </c>
      <c r="D16">
        <v>0</v>
      </c>
      <c r="E16">
        <v>40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69</v>
      </c>
    </row>
    <row r="19" spans="1:7" ht="15" x14ac:dyDescent="0.25">
      <c r="A19" s="271" t="s">
        <v>74</v>
      </c>
      <c r="B19">
        <v>526.6</v>
      </c>
      <c r="C19">
        <v>513.9</v>
      </c>
      <c r="D19">
        <v>1213.5999999999999</v>
      </c>
      <c r="E19">
        <v>1365.8</v>
      </c>
      <c r="F19">
        <v>0</v>
      </c>
      <c r="G19">
        <v>0</v>
      </c>
    </row>
    <row r="20" spans="1:7" ht="15" x14ac:dyDescent="0.25">
      <c r="A20" s="271" t="s">
        <v>69</v>
      </c>
    </row>
    <row r="21" spans="1:7" ht="15" x14ac:dyDescent="0.25">
      <c r="A21" s="271" t="s">
        <v>75</v>
      </c>
      <c r="B21">
        <v>96.6</v>
      </c>
      <c r="C21">
        <v>218.6</v>
      </c>
      <c r="D21">
        <v>505.2</v>
      </c>
      <c r="E21">
        <v>637.29999999999995</v>
      </c>
      <c r="F21">
        <v>0</v>
      </c>
      <c r="G21">
        <v>0</v>
      </c>
    </row>
    <row r="22" spans="1:7" ht="15" x14ac:dyDescent="0.25">
      <c r="A22" s="271" t="s">
        <v>69</v>
      </c>
    </row>
    <row r="23" spans="1:7" ht="15" x14ac:dyDescent="0.25">
      <c r="A23" s="271" t="s">
        <v>76</v>
      </c>
      <c r="B23">
        <v>0.3</v>
      </c>
      <c r="C23">
        <v>705</v>
      </c>
      <c r="D23">
        <v>847.8</v>
      </c>
      <c r="E23">
        <v>1490.2</v>
      </c>
      <c r="F23">
        <v>0</v>
      </c>
      <c r="G23">
        <v>0</v>
      </c>
    </row>
    <row r="24" spans="1:7" ht="15" x14ac:dyDescent="0.25">
      <c r="A24" s="271" t="s">
        <v>69</v>
      </c>
    </row>
    <row r="25" spans="1:7" ht="15" x14ac:dyDescent="0.25">
      <c r="A25" s="271" t="s">
        <v>77</v>
      </c>
      <c r="B25">
        <v>1337.6</v>
      </c>
      <c r="C25">
        <v>1978.9</v>
      </c>
      <c r="D25">
        <v>2702.2</v>
      </c>
      <c r="E25">
        <v>4336.8</v>
      </c>
      <c r="F25">
        <v>0</v>
      </c>
      <c r="G25">
        <v>0</v>
      </c>
    </row>
    <row r="26" spans="1:7" ht="15" x14ac:dyDescent="0.25">
      <c r="A26" s="271" t="s">
        <v>78</v>
      </c>
      <c r="B26">
        <v>0</v>
      </c>
      <c r="C26">
        <v>0</v>
      </c>
      <c r="D26">
        <v>0</v>
      </c>
      <c r="E26">
        <v>41.1</v>
      </c>
      <c r="F26">
        <v>0</v>
      </c>
      <c r="G26">
        <v>0</v>
      </c>
    </row>
    <row r="27" spans="1:7" ht="15" x14ac:dyDescent="0.25">
      <c r="A27" s="271" t="s">
        <v>79</v>
      </c>
      <c r="B27">
        <v>0.9</v>
      </c>
      <c r="C27">
        <v>0.3</v>
      </c>
      <c r="D27">
        <v>1.4</v>
      </c>
      <c r="E27">
        <v>0.8</v>
      </c>
      <c r="F27">
        <v>0</v>
      </c>
      <c r="G27">
        <v>0</v>
      </c>
    </row>
    <row r="28" spans="1:7" ht="15" x14ac:dyDescent="0.25">
      <c r="A28" s="271" t="s">
        <v>80</v>
      </c>
      <c r="B28">
        <v>59.2</v>
      </c>
      <c r="C28">
        <v>80.099999999999994</v>
      </c>
      <c r="D28">
        <v>7.8</v>
      </c>
      <c r="E28">
        <v>626.4</v>
      </c>
      <c r="F28">
        <v>0</v>
      </c>
      <c r="G28">
        <v>0</v>
      </c>
    </row>
    <row r="29" spans="1:7" ht="15" x14ac:dyDescent="0.25">
      <c r="A29" s="271" t="s">
        <v>168</v>
      </c>
      <c r="B29">
        <v>0</v>
      </c>
      <c r="C29">
        <v>0</v>
      </c>
      <c r="D29">
        <v>0</v>
      </c>
      <c r="E29" t="s">
        <v>94</v>
      </c>
      <c r="F29">
        <v>0</v>
      </c>
      <c r="G29">
        <v>0</v>
      </c>
    </row>
    <row r="30" spans="1:7" ht="15" x14ac:dyDescent="0.25">
      <c r="A30" s="271" t="s">
        <v>81</v>
      </c>
      <c r="B30">
        <v>261.3</v>
      </c>
      <c r="C30">
        <v>683.7</v>
      </c>
      <c r="D30">
        <v>678.8</v>
      </c>
      <c r="E30">
        <v>669.1</v>
      </c>
      <c r="F30">
        <v>0</v>
      </c>
      <c r="G30">
        <v>0</v>
      </c>
    </row>
    <row r="31" spans="1:7" ht="15" x14ac:dyDescent="0.25">
      <c r="A31" s="271" t="s">
        <v>82</v>
      </c>
      <c r="B31">
        <v>3</v>
      </c>
      <c r="C31">
        <v>14.3</v>
      </c>
      <c r="D31">
        <v>98.8</v>
      </c>
      <c r="E31">
        <v>192.6</v>
      </c>
      <c r="F31">
        <v>0</v>
      </c>
      <c r="G31">
        <v>0</v>
      </c>
    </row>
    <row r="32" spans="1:7" ht="15" x14ac:dyDescent="0.25">
      <c r="A32" s="271" t="s">
        <v>83</v>
      </c>
      <c r="B32">
        <v>707</v>
      </c>
      <c r="C32">
        <v>798.5</v>
      </c>
      <c r="D32">
        <v>1571.4</v>
      </c>
      <c r="E32">
        <v>1702.1</v>
      </c>
      <c r="F32">
        <v>0</v>
      </c>
      <c r="G32">
        <v>0</v>
      </c>
    </row>
    <row r="33" spans="1:7" ht="15" x14ac:dyDescent="0.25">
      <c r="A33" s="271" t="s">
        <v>84</v>
      </c>
      <c r="B33">
        <v>0</v>
      </c>
      <c r="C33">
        <v>0</v>
      </c>
      <c r="D33">
        <v>0</v>
      </c>
      <c r="E33">
        <v>66</v>
      </c>
      <c r="F33">
        <v>0</v>
      </c>
      <c r="G33">
        <v>0</v>
      </c>
    </row>
    <row r="34" spans="1:7" ht="15" x14ac:dyDescent="0.25">
      <c r="A34" s="271" t="s">
        <v>85</v>
      </c>
      <c r="B34">
        <v>22</v>
      </c>
      <c r="C34">
        <v>20</v>
      </c>
      <c r="D34">
        <v>18.899999999999999</v>
      </c>
      <c r="E34">
        <v>40.1</v>
      </c>
      <c r="F34">
        <v>0</v>
      </c>
      <c r="G34">
        <v>0</v>
      </c>
    </row>
    <row r="35" spans="1:7" ht="15" x14ac:dyDescent="0.25">
      <c r="A35" s="271" t="s">
        <v>86</v>
      </c>
      <c r="B35">
        <v>208.2</v>
      </c>
      <c r="C35">
        <v>368.7</v>
      </c>
      <c r="D35">
        <v>227.3</v>
      </c>
      <c r="E35">
        <v>324.10000000000002</v>
      </c>
      <c r="F35">
        <v>0</v>
      </c>
      <c r="G35">
        <v>0</v>
      </c>
    </row>
    <row r="36" spans="1:7" ht="15" x14ac:dyDescent="0.25">
      <c r="A36" s="271" t="s">
        <v>87</v>
      </c>
      <c r="B36">
        <v>0</v>
      </c>
      <c r="C36">
        <v>0</v>
      </c>
      <c r="D36">
        <v>44</v>
      </c>
      <c r="E36">
        <v>3.4</v>
      </c>
      <c r="F36">
        <v>0</v>
      </c>
      <c r="G36">
        <v>0</v>
      </c>
    </row>
    <row r="37" spans="1:7" ht="15" x14ac:dyDescent="0.25">
      <c r="A37" s="271" t="s">
        <v>88</v>
      </c>
      <c r="B37">
        <v>76.099999999999994</v>
      </c>
      <c r="C37">
        <v>13.4</v>
      </c>
      <c r="D37">
        <v>53.8</v>
      </c>
      <c r="E37">
        <v>376.3</v>
      </c>
      <c r="F37">
        <v>0</v>
      </c>
      <c r="G37">
        <v>0</v>
      </c>
    </row>
    <row r="38" spans="1:7" ht="15" x14ac:dyDescent="0.25">
      <c r="A38" s="271" t="s">
        <v>89</v>
      </c>
      <c r="B38">
        <v>0</v>
      </c>
      <c r="C38">
        <v>0</v>
      </c>
      <c r="D38">
        <v>0</v>
      </c>
      <c r="E38">
        <v>294.8</v>
      </c>
      <c r="F38">
        <v>0</v>
      </c>
      <c r="G38">
        <v>0</v>
      </c>
    </row>
    <row r="39" spans="1:7" ht="15" x14ac:dyDescent="0.25">
      <c r="A39" s="271" t="s">
        <v>69</v>
      </c>
    </row>
    <row r="40" spans="1:7" ht="15" x14ac:dyDescent="0.25">
      <c r="A40" s="271" t="s">
        <v>90</v>
      </c>
      <c r="B40">
        <v>601.1</v>
      </c>
      <c r="C40">
        <v>202.5</v>
      </c>
      <c r="D40">
        <v>995.6</v>
      </c>
      <c r="E40">
        <v>755.2</v>
      </c>
      <c r="F40">
        <v>0</v>
      </c>
      <c r="G40">
        <v>0</v>
      </c>
    </row>
    <row r="41" spans="1:7" ht="15" x14ac:dyDescent="0.25">
      <c r="A41" s="271" t="s">
        <v>91</v>
      </c>
      <c r="B41">
        <v>0</v>
      </c>
      <c r="C41">
        <v>0</v>
      </c>
      <c r="D41">
        <v>0</v>
      </c>
      <c r="E41">
        <v>8.6</v>
      </c>
      <c r="F41">
        <v>0</v>
      </c>
      <c r="G41">
        <v>0</v>
      </c>
    </row>
    <row r="42" spans="1:7" ht="15" x14ac:dyDescent="0.25">
      <c r="A42" s="271" t="s">
        <v>406</v>
      </c>
      <c r="B42">
        <v>0</v>
      </c>
      <c r="C42">
        <v>0</v>
      </c>
      <c r="D42">
        <v>0</v>
      </c>
      <c r="E42">
        <v>7.7</v>
      </c>
      <c r="F42">
        <v>0</v>
      </c>
      <c r="G42">
        <v>0</v>
      </c>
    </row>
    <row r="43" spans="1:7" ht="15" x14ac:dyDescent="0.25">
      <c r="A43" s="271" t="s">
        <v>93</v>
      </c>
      <c r="B43">
        <v>0</v>
      </c>
      <c r="C43">
        <v>0</v>
      </c>
      <c r="D43">
        <v>0</v>
      </c>
      <c r="E43" t="s">
        <v>94</v>
      </c>
      <c r="F43">
        <v>0</v>
      </c>
      <c r="G43">
        <v>0</v>
      </c>
    </row>
    <row r="44" spans="1:7" ht="15" x14ac:dyDescent="0.25">
      <c r="A44" s="271" t="s">
        <v>95</v>
      </c>
      <c r="B44">
        <v>0</v>
      </c>
      <c r="C44">
        <v>0</v>
      </c>
      <c r="D44">
        <v>13.2</v>
      </c>
      <c r="E44">
        <v>0</v>
      </c>
      <c r="F44">
        <v>0</v>
      </c>
      <c r="G44">
        <v>0</v>
      </c>
    </row>
    <row r="45" spans="1:7" ht="15" x14ac:dyDescent="0.25">
      <c r="A45" s="271" t="s">
        <v>96</v>
      </c>
      <c r="B45">
        <v>601.1</v>
      </c>
      <c r="C45">
        <v>181.5</v>
      </c>
      <c r="D45">
        <v>971.9</v>
      </c>
      <c r="E45">
        <v>725.9</v>
      </c>
      <c r="F45">
        <v>0</v>
      </c>
      <c r="G45">
        <v>0</v>
      </c>
    </row>
    <row r="46" spans="1:7" ht="15" x14ac:dyDescent="0.25">
      <c r="A46" s="271" t="s">
        <v>97</v>
      </c>
      <c r="B46">
        <v>0</v>
      </c>
      <c r="C46">
        <v>0</v>
      </c>
      <c r="D46">
        <v>10.5</v>
      </c>
      <c r="E46">
        <v>13</v>
      </c>
      <c r="F46">
        <v>0</v>
      </c>
      <c r="G46">
        <v>0</v>
      </c>
    </row>
    <row r="47" spans="1:7" ht="15" x14ac:dyDescent="0.25">
      <c r="A47" s="271" t="s">
        <v>176</v>
      </c>
      <c r="B47">
        <v>0</v>
      </c>
      <c r="C47">
        <v>21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271" t="s">
        <v>69</v>
      </c>
    </row>
    <row r="49" spans="1:7" ht="15" x14ac:dyDescent="0.25">
      <c r="A49" s="271" t="s">
        <v>98</v>
      </c>
      <c r="B49">
        <v>1650.1</v>
      </c>
      <c r="C49">
        <v>1580</v>
      </c>
      <c r="D49">
        <v>3886.3</v>
      </c>
      <c r="E49">
        <v>4048.4</v>
      </c>
      <c r="F49">
        <v>26</v>
      </c>
      <c r="G49">
        <v>0</v>
      </c>
    </row>
    <row r="50" spans="1:7" ht="15" x14ac:dyDescent="0.25">
      <c r="A50" s="271" t="s">
        <v>99</v>
      </c>
      <c r="B50">
        <v>1.2</v>
      </c>
      <c r="C50">
        <v>2.5</v>
      </c>
      <c r="D50">
        <v>5.7</v>
      </c>
      <c r="E50">
        <v>8.8000000000000007</v>
      </c>
      <c r="F50">
        <v>0</v>
      </c>
      <c r="G50">
        <v>0</v>
      </c>
    </row>
    <row r="51" spans="1:7" ht="15" x14ac:dyDescent="0.25">
      <c r="A51" s="271" t="s">
        <v>100</v>
      </c>
      <c r="B51">
        <v>0</v>
      </c>
      <c r="C51">
        <v>5</v>
      </c>
      <c r="D51">
        <v>8.3000000000000007</v>
      </c>
      <c r="E51">
        <v>4.2</v>
      </c>
      <c r="F51">
        <v>0</v>
      </c>
      <c r="G51">
        <v>0</v>
      </c>
    </row>
    <row r="52" spans="1:7" ht="15" x14ac:dyDescent="0.25">
      <c r="A52" s="271" t="s">
        <v>101</v>
      </c>
      <c r="B52">
        <v>45.5</v>
      </c>
      <c r="C52">
        <v>0</v>
      </c>
      <c r="D52">
        <v>49.5</v>
      </c>
      <c r="E52">
        <v>529.20000000000005</v>
      </c>
      <c r="F52">
        <v>0</v>
      </c>
      <c r="G52">
        <v>0</v>
      </c>
    </row>
    <row r="53" spans="1:7" ht="15" x14ac:dyDescent="0.25">
      <c r="A53" s="271" t="s">
        <v>102</v>
      </c>
      <c r="B53">
        <v>0</v>
      </c>
      <c r="C53">
        <v>11.6</v>
      </c>
      <c r="D53">
        <v>41.6</v>
      </c>
      <c r="E53">
        <v>39.799999999999997</v>
      </c>
      <c r="F53">
        <v>0</v>
      </c>
      <c r="G53">
        <v>0</v>
      </c>
    </row>
    <row r="54" spans="1:7" ht="15" x14ac:dyDescent="0.25">
      <c r="A54" s="271" t="s">
        <v>103</v>
      </c>
      <c r="B54">
        <v>12.8</v>
      </c>
      <c r="C54">
        <v>23.6</v>
      </c>
      <c r="D54">
        <v>40.799999999999997</v>
      </c>
      <c r="E54">
        <v>4.8</v>
      </c>
      <c r="F54">
        <v>0</v>
      </c>
      <c r="G54">
        <v>0</v>
      </c>
    </row>
    <row r="55" spans="1:7" ht="15" x14ac:dyDescent="0.25">
      <c r="A55" s="271" t="s">
        <v>104</v>
      </c>
      <c r="B55">
        <v>0</v>
      </c>
      <c r="C55">
        <v>62</v>
      </c>
      <c r="D55">
        <v>43</v>
      </c>
      <c r="E55">
        <v>306.60000000000002</v>
      </c>
      <c r="F55">
        <v>0</v>
      </c>
      <c r="G55">
        <v>0</v>
      </c>
    </row>
    <row r="56" spans="1:7" ht="15" x14ac:dyDescent="0.25">
      <c r="A56" s="271" t="s">
        <v>105</v>
      </c>
      <c r="B56">
        <v>163.6</v>
      </c>
      <c r="C56">
        <v>97</v>
      </c>
      <c r="D56">
        <v>326.10000000000002</v>
      </c>
      <c r="E56">
        <v>194.7</v>
      </c>
      <c r="F56">
        <v>26</v>
      </c>
      <c r="G56">
        <v>0</v>
      </c>
    </row>
    <row r="57" spans="1:7" ht="15" x14ac:dyDescent="0.25">
      <c r="A57" s="271" t="s">
        <v>106</v>
      </c>
      <c r="B57">
        <v>25.4</v>
      </c>
      <c r="C57">
        <v>32.9</v>
      </c>
      <c r="D57">
        <v>144.30000000000001</v>
      </c>
      <c r="E57">
        <v>69.099999999999994</v>
      </c>
      <c r="F57">
        <v>0</v>
      </c>
      <c r="G57">
        <v>0</v>
      </c>
    </row>
    <row r="58" spans="1:7" ht="15" x14ac:dyDescent="0.25">
      <c r="A58" s="271" t="s">
        <v>107</v>
      </c>
      <c r="B58">
        <v>0</v>
      </c>
      <c r="C58">
        <v>57.5</v>
      </c>
      <c r="D58">
        <v>121.6</v>
      </c>
      <c r="E58">
        <v>103.3</v>
      </c>
      <c r="F58">
        <v>0</v>
      </c>
      <c r="G58">
        <v>0</v>
      </c>
    </row>
    <row r="59" spans="1:7" ht="15" x14ac:dyDescent="0.25">
      <c r="A59" s="271" t="s">
        <v>108</v>
      </c>
      <c r="B59">
        <v>11.5</v>
      </c>
      <c r="C59">
        <v>0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271" t="s">
        <v>109</v>
      </c>
      <c r="B60">
        <v>82.1</v>
      </c>
      <c r="C60">
        <v>92.5</v>
      </c>
      <c r="D60">
        <v>202.8</v>
      </c>
      <c r="E60">
        <v>306</v>
      </c>
      <c r="F60">
        <v>0</v>
      </c>
      <c r="G60">
        <v>0</v>
      </c>
    </row>
    <row r="61" spans="1:7" ht="15" x14ac:dyDescent="0.25">
      <c r="A61" s="271" t="s">
        <v>110</v>
      </c>
      <c r="B61">
        <v>0</v>
      </c>
      <c r="C61">
        <v>0</v>
      </c>
      <c r="D61">
        <v>21.7</v>
      </c>
      <c r="E61">
        <v>8.3000000000000007</v>
      </c>
      <c r="F61">
        <v>0</v>
      </c>
      <c r="G61">
        <v>0</v>
      </c>
    </row>
    <row r="62" spans="1:7" ht="15" x14ac:dyDescent="0.25">
      <c r="A62" s="271" t="s">
        <v>111</v>
      </c>
      <c r="B62">
        <v>0</v>
      </c>
      <c r="C62">
        <v>0</v>
      </c>
      <c r="D62">
        <v>82.2</v>
      </c>
      <c r="E62">
        <v>42.6</v>
      </c>
      <c r="F62">
        <v>0</v>
      </c>
      <c r="G62">
        <v>0</v>
      </c>
    </row>
    <row r="63" spans="1:7" ht="15" x14ac:dyDescent="0.25">
      <c r="A63" s="271" t="s">
        <v>112</v>
      </c>
      <c r="B63">
        <v>105.2</v>
      </c>
      <c r="C63">
        <v>49</v>
      </c>
      <c r="D63">
        <v>163</v>
      </c>
      <c r="E63">
        <v>159</v>
      </c>
      <c r="F63">
        <v>0</v>
      </c>
      <c r="G63">
        <v>0</v>
      </c>
    </row>
    <row r="64" spans="1:7" ht="15" x14ac:dyDescent="0.25">
      <c r="A64" s="271" t="s">
        <v>113</v>
      </c>
      <c r="B64">
        <v>20.5</v>
      </c>
      <c r="C64">
        <v>20.5</v>
      </c>
      <c r="D64">
        <v>92.8</v>
      </c>
      <c r="E64">
        <v>112.3</v>
      </c>
      <c r="F64">
        <v>0</v>
      </c>
      <c r="G64">
        <v>0</v>
      </c>
    </row>
    <row r="65" spans="1:7" ht="15" x14ac:dyDescent="0.25">
      <c r="A65" s="271" t="s">
        <v>114</v>
      </c>
      <c r="B65">
        <v>12.3</v>
      </c>
      <c r="C65">
        <v>12.2</v>
      </c>
      <c r="D65">
        <v>25.7</v>
      </c>
      <c r="E65">
        <v>22.4</v>
      </c>
      <c r="F65">
        <v>0</v>
      </c>
      <c r="G65">
        <v>0</v>
      </c>
    </row>
    <row r="66" spans="1:7" ht="15" x14ac:dyDescent="0.25">
      <c r="A66" s="271" t="s">
        <v>115</v>
      </c>
      <c r="B66">
        <v>879.4</v>
      </c>
      <c r="C66">
        <v>978.6</v>
      </c>
      <c r="D66">
        <v>1872.9</v>
      </c>
      <c r="E66">
        <v>1611.5</v>
      </c>
      <c r="F66">
        <v>0</v>
      </c>
      <c r="G66">
        <v>0</v>
      </c>
    </row>
    <row r="67" spans="1:7" ht="15" x14ac:dyDescent="0.25">
      <c r="A67" s="271" t="s">
        <v>117</v>
      </c>
      <c r="B67">
        <v>7</v>
      </c>
      <c r="C67">
        <v>1.2</v>
      </c>
      <c r="D67">
        <v>41.6</v>
      </c>
      <c r="E67">
        <v>5.6</v>
      </c>
      <c r="F67">
        <v>0</v>
      </c>
      <c r="G67">
        <v>0</v>
      </c>
    </row>
    <row r="68" spans="1:7" ht="15" x14ac:dyDescent="0.25">
      <c r="A68" s="271" t="s">
        <v>118</v>
      </c>
      <c r="B68">
        <v>23.4</v>
      </c>
      <c r="C68">
        <v>39.5</v>
      </c>
      <c r="D68">
        <v>47.8</v>
      </c>
      <c r="E68">
        <v>84.5</v>
      </c>
      <c r="F68">
        <v>0</v>
      </c>
      <c r="G68">
        <v>0</v>
      </c>
    </row>
    <row r="69" spans="1:7" ht="15" x14ac:dyDescent="0.25">
      <c r="A69" s="271" t="s">
        <v>119</v>
      </c>
      <c r="B69">
        <v>154.5</v>
      </c>
      <c r="C69">
        <v>47.4</v>
      </c>
      <c r="D69">
        <v>156</v>
      </c>
      <c r="E69">
        <v>106.1</v>
      </c>
      <c r="F69">
        <v>0</v>
      </c>
      <c r="G69">
        <v>0</v>
      </c>
    </row>
    <row r="70" spans="1:7" ht="15" x14ac:dyDescent="0.25">
      <c r="A70" s="271" t="s">
        <v>120</v>
      </c>
      <c r="B70">
        <v>84.5</v>
      </c>
      <c r="C70">
        <v>36.4</v>
      </c>
      <c r="D70">
        <v>106.3</v>
      </c>
      <c r="E70">
        <v>141.19999999999999</v>
      </c>
      <c r="F70">
        <v>0</v>
      </c>
      <c r="G70">
        <v>0</v>
      </c>
    </row>
    <row r="71" spans="1:7" ht="15" x14ac:dyDescent="0.25">
      <c r="A71" s="271" t="s">
        <v>121</v>
      </c>
      <c r="B71">
        <v>21.3</v>
      </c>
      <c r="C71">
        <v>10.6</v>
      </c>
      <c r="D71">
        <v>65.599999999999994</v>
      </c>
      <c r="E71">
        <v>37.5</v>
      </c>
      <c r="F71">
        <v>0</v>
      </c>
      <c r="G71">
        <v>0</v>
      </c>
    </row>
    <row r="72" spans="1:7" ht="15" x14ac:dyDescent="0.25">
      <c r="A72" s="271" t="s">
        <v>122</v>
      </c>
      <c r="B72">
        <v>0</v>
      </c>
      <c r="C72">
        <v>0</v>
      </c>
      <c r="D72">
        <v>227.1</v>
      </c>
      <c r="E72">
        <v>151.1</v>
      </c>
      <c r="F72">
        <v>0</v>
      </c>
      <c r="G72">
        <v>0</v>
      </c>
    </row>
    <row r="73" spans="1:7" ht="15" x14ac:dyDescent="0.25">
      <c r="A73" s="271" t="s">
        <v>65</v>
      </c>
      <c r="B73" t="s">
        <v>66</v>
      </c>
      <c r="C73" t="s">
        <v>67</v>
      </c>
      <c r="D73" t="s">
        <v>66</v>
      </c>
      <c r="E73" t="s">
        <v>66</v>
      </c>
      <c r="F73" t="s">
        <v>66</v>
      </c>
      <c r="G73" t="s">
        <v>68</v>
      </c>
    </row>
    <row r="74" spans="1:7" ht="15" x14ac:dyDescent="0.25">
      <c r="A74" s="271" t="s">
        <v>123</v>
      </c>
      <c r="B74">
        <v>4252.3</v>
      </c>
      <c r="C74">
        <v>5304</v>
      </c>
      <c r="D74">
        <v>10313.6</v>
      </c>
      <c r="E74">
        <v>13162.7</v>
      </c>
      <c r="F74">
        <v>26</v>
      </c>
      <c r="G74">
        <v>0</v>
      </c>
    </row>
    <row r="75" spans="1:7" ht="15" x14ac:dyDescent="0.25">
      <c r="A75" s="271" t="s">
        <v>124</v>
      </c>
      <c r="B75">
        <v>645</v>
      </c>
      <c r="C75">
        <v>1182.0999999999999</v>
      </c>
      <c r="D75">
        <v>0</v>
      </c>
      <c r="E75">
        <v>0</v>
      </c>
      <c r="F75">
        <v>22.5</v>
      </c>
      <c r="G75">
        <v>0</v>
      </c>
    </row>
    <row r="76" spans="1:7" ht="15" x14ac:dyDescent="0.25">
      <c r="A76" s="271" t="s">
        <v>65</v>
      </c>
      <c r="B76" t="s">
        <v>66</v>
      </c>
      <c r="C76" t="s">
        <v>67</v>
      </c>
      <c r="D76" t="s">
        <v>66</v>
      </c>
      <c r="E76" t="s">
        <v>66</v>
      </c>
      <c r="F76" t="s">
        <v>66</v>
      </c>
      <c r="G76" t="s">
        <v>68</v>
      </c>
    </row>
    <row r="77" spans="1:7" ht="15" x14ac:dyDescent="0.25">
      <c r="A77" s="271" t="s">
        <v>125</v>
      </c>
      <c r="B77">
        <v>4897.3</v>
      </c>
      <c r="C77">
        <v>6486.1</v>
      </c>
      <c r="D77">
        <v>10313.6</v>
      </c>
      <c r="E77">
        <v>13162.7</v>
      </c>
      <c r="F77">
        <v>48.5</v>
      </c>
      <c r="G77">
        <v>0</v>
      </c>
    </row>
    <row r="78" spans="1:7" ht="15" x14ac:dyDescent="0.25">
      <c r="A78" s="271" t="s">
        <v>126</v>
      </c>
      <c r="B78" t="s">
        <v>45</v>
      </c>
      <c r="C78" t="s">
        <v>45</v>
      </c>
      <c r="D78">
        <v>0</v>
      </c>
      <c r="E78">
        <v>0</v>
      </c>
      <c r="F78" t="s">
        <v>45</v>
      </c>
      <c r="G78" t="s">
        <v>45</v>
      </c>
    </row>
    <row r="79" spans="1:7" ht="15" x14ac:dyDescent="0.25">
      <c r="A79" s="271" t="s">
        <v>127</v>
      </c>
      <c r="B79">
        <v>0</v>
      </c>
      <c r="C79">
        <v>10</v>
      </c>
      <c r="D79" t="s">
        <v>45</v>
      </c>
      <c r="E79" t="s">
        <v>45</v>
      </c>
      <c r="F79">
        <v>0</v>
      </c>
      <c r="G79">
        <v>0</v>
      </c>
    </row>
    <row r="80" spans="1:7" ht="15" x14ac:dyDescent="0.25">
      <c r="A80" s="271" t="s">
        <v>65</v>
      </c>
      <c r="B80" t="s">
        <v>66</v>
      </c>
      <c r="C80" t="s">
        <v>67</v>
      </c>
      <c r="D80" t="s">
        <v>66</v>
      </c>
      <c r="E80" t="s">
        <v>66</v>
      </c>
      <c r="F80" t="s">
        <v>66</v>
      </c>
      <c r="G80" t="s">
        <v>68</v>
      </c>
    </row>
  </sheetData>
  <pageMargins left="0.7" right="0.7" top="0.75" bottom="0.75" header="0.3" footer="0.3"/>
  <pageSetup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D2DFE-8475-423E-8485-F6F84539EA7A}">
  <dimension ref="A1:G79"/>
  <sheetViews>
    <sheetView topLeftCell="A46" workbookViewId="0">
      <selection activeCell="C1" sqref="C1:D1"/>
    </sheetView>
  </sheetViews>
  <sheetFormatPr defaultRowHeight="13.2" x14ac:dyDescent="0.25"/>
  <cols>
    <col min="1" max="1" width="27.33203125" customWidth="1"/>
    <col min="2" max="2" width="14" customWidth="1"/>
    <col min="3" max="3" width="13.6640625" customWidth="1"/>
    <col min="4" max="4" width="11.88671875" customWidth="1"/>
    <col min="5" max="5" width="10.88671875" customWidth="1"/>
    <col min="6" max="6" width="12.44140625" customWidth="1"/>
    <col min="7" max="7" width="11.10937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434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30</v>
      </c>
      <c r="C12">
        <v>105.1</v>
      </c>
      <c r="D12">
        <v>163</v>
      </c>
      <c r="E12">
        <v>529.1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71</v>
      </c>
      <c r="B15">
        <v>30</v>
      </c>
      <c r="C15">
        <v>95.6</v>
      </c>
      <c r="D15">
        <v>134.30000000000001</v>
      </c>
      <c r="E15">
        <v>438.6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9.5</v>
      </c>
      <c r="D16">
        <v>0</v>
      </c>
      <c r="E16">
        <v>40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69</v>
      </c>
    </row>
    <row r="19" spans="1:7" ht="15" x14ac:dyDescent="0.25">
      <c r="A19" s="271" t="s">
        <v>74</v>
      </c>
      <c r="B19">
        <v>442.6</v>
      </c>
      <c r="C19">
        <v>428.8</v>
      </c>
      <c r="D19">
        <v>1135.0999999999999</v>
      </c>
      <c r="E19">
        <v>1365.8</v>
      </c>
      <c r="F19">
        <v>0</v>
      </c>
      <c r="G19">
        <v>0</v>
      </c>
    </row>
    <row r="20" spans="1:7" ht="15" x14ac:dyDescent="0.25">
      <c r="A20" s="271" t="s">
        <v>69</v>
      </c>
    </row>
    <row r="21" spans="1:7" ht="15" x14ac:dyDescent="0.25">
      <c r="A21" s="271" t="s">
        <v>75</v>
      </c>
      <c r="B21">
        <v>123.8</v>
      </c>
      <c r="C21">
        <v>218.6</v>
      </c>
      <c r="D21">
        <v>476.7</v>
      </c>
      <c r="E21">
        <v>637.29999999999995</v>
      </c>
      <c r="F21">
        <v>0</v>
      </c>
      <c r="G21">
        <v>0</v>
      </c>
    </row>
    <row r="22" spans="1:7" ht="15" x14ac:dyDescent="0.25">
      <c r="A22" s="271" t="s">
        <v>69</v>
      </c>
    </row>
    <row r="23" spans="1:7" ht="15" x14ac:dyDescent="0.25">
      <c r="A23" s="271" t="s">
        <v>76</v>
      </c>
      <c r="B23">
        <v>0.4</v>
      </c>
      <c r="C23">
        <v>705</v>
      </c>
      <c r="D23">
        <v>847.6</v>
      </c>
      <c r="E23">
        <v>1422</v>
      </c>
      <c r="F23">
        <v>0</v>
      </c>
      <c r="G23">
        <v>0</v>
      </c>
    </row>
    <row r="24" spans="1:7" ht="15" x14ac:dyDescent="0.25">
      <c r="A24" s="271" t="s">
        <v>69</v>
      </c>
    </row>
    <row r="25" spans="1:7" ht="15" x14ac:dyDescent="0.25">
      <c r="A25" s="271" t="s">
        <v>77</v>
      </c>
      <c r="B25">
        <v>1210.4000000000001</v>
      </c>
      <c r="C25">
        <v>1901.7</v>
      </c>
      <c r="D25">
        <v>2678.8</v>
      </c>
      <c r="E25">
        <v>4217.1000000000004</v>
      </c>
      <c r="F25">
        <v>0</v>
      </c>
      <c r="G25">
        <v>0</v>
      </c>
    </row>
    <row r="26" spans="1:7" ht="15" x14ac:dyDescent="0.25">
      <c r="A26" s="271" t="s">
        <v>78</v>
      </c>
      <c r="B26">
        <v>0</v>
      </c>
      <c r="C26">
        <v>0</v>
      </c>
      <c r="D26">
        <v>0</v>
      </c>
      <c r="E26">
        <v>41.1</v>
      </c>
      <c r="F26">
        <v>0</v>
      </c>
      <c r="G26">
        <v>0</v>
      </c>
    </row>
    <row r="27" spans="1:7" ht="15" x14ac:dyDescent="0.25">
      <c r="A27" s="271" t="s">
        <v>79</v>
      </c>
      <c r="B27">
        <v>0.4</v>
      </c>
      <c r="C27">
        <v>0.3</v>
      </c>
      <c r="D27">
        <v>1.4</v>
      </c>
      <c r="E27">
        <v>0.8</v>
      </c>
      <c r="F27">
        <v>0</v>
      </c>
      <c r="G27">
        <v>0</v>
      </c>
    </row>
    <row r="28" spans="1:7" ht="15" x14ac:dyDescent="0.25">
      <c r="A28" s="271" t="s">
        <v>80</v>
      </c>
      <c r="B28">
        <v>59.2</v>
      </c>
      <c r="C28">
        <v>148.6</v>
      </c>
      <c r="D28">
        <v>7.8</v>
      </c>
      <c r="E28">
        <v>551</v>
      </c>
      <c r="F28">
        <v>0</v>
      </c>
      <c r="G28">
        <v>0</v>
      </c>
    </row>
    <row r="29" spans="1:7" ht="15" x14ac:dyDescent="0.25">
      <c r="A29" s="271" t="s">
        <v>168</v>
      </c>
      <c r="B29">
        <v>0</v>
      </c>
      <c r="C29">
        <v>0</v>
      </c>
      <c r="D29">
        <v>0</v>
      </c>
      <c r="E29" t="s">
        <v>94</v>
      </c>
      <c r="F29">
        <v>0</v>
      </c>
      <c r="G29">
        <v>0</v>
      </c>
    </row>
    <row r="30" spans="1:7" ht="15" x14ac:dyDescent="0.25">
      <c r="A30" s="271" t="s">
        <v>81</v>
      </c>
      <c r="B30">
        <v>186.3</v>
      </c>
      <c r="C30">
        <v>605.6</v>
      </c>
      <c r="D30">
        <v>678.8</v>
      </c>
      <c r="E30">
        <v>669.1</v>
      </c>
      <c r="F30">
        <v>0</v>
      </c>
      <c r="G30">
        <v>0</v>
      </c>
    </row>
    <row r="31" spans="1:7" ht="15" x14ac:dyDescent="0.25">
      <c r="A31" s="271" t="s">
        <v>82</v>
      </c>
      <c r="B31">
        <v>3</v>
      </c>
      <c r="C31">
        <v>13.3</v>
      </c>
      <c r="D31">
        <v>98.8</v>
      </c>
      <c r="E31">
        <v>192.6</v>
      </c>
      <c r="F31">
        <v>0</v>
      </c>
      <c r="G31">
        <v>0</v>
      </c>
    </row>
    <row r="32" spans="1:7" ht="15" x14ac:dyDescent="0.25">
      <c r="A32" s="271" t="s">
        <v>83</v>
      </c>
      <c r="B32">
        <v>658</v>
      </c>
      <c r="C32">
        <v>746.5</v>
      </c>
      <c r="D32">
        <v>1548.3</v>
      </c>
      <c r="E32">
        <v>1702.1</v>
      </c>
      <c r="F32">
        <v>0</v>
      </c>
      <c r="G32">
        <v>0</v>
      </c>
    </row>
    <row r="33" spans="1:7" ht="15" x14ac:dyDescent="0.25">
      <c r="A33" s="271" t="s">
        <v>84</v>
      </c>
      <c r="B33">
        <v>0</v>
      </c>
      <c r="C33">
        <v>0</v>
      </c>
      <c r="D33">
        <v>0</v>
      </c>
      <c r="E33">
        <v>66</v>
      </c>
      <c r="F33">
        <v>0</v>
      </c>
      <c r="G33">
        <v>0</v>
      </c>
    </row>
    <row r="34" spans="1:7" ht="15" x14ac:dyDescent="0.25">
      <c r="A34" s="271" t="s">
        <v>85</v>
      </c>
      <c r="B34">
        <v>22</v>
      </c>
      <c r="C34">
        <v>20</v>
      </c>
      <c r="D34">
        <v>18.899999999999999</v>
      </c>
      <c r="E34">
        <v>40.1</v>
      </c>
      <c r="F34">
        <v>0</v>
      </c>
      <c r="G34">
        <v>0</v>
      </c>
    </row>
    <row r="35" spans="1:7" ht="15" x14ac:dyDescent="0.25">
      <c r="A35" s="271" t="s">
        <v>86</v>
      </c>
      <c r="B35">
        <v>208.4</v>
      </c>
      <c r="C35">
        <v>317.8</v>
      </c>
      <c r="D35">
        <v>227.1</v>
      </c>
      <c r="E35">
        <v>324.10000000000002</v>
      </c>
      <c r="F35">
        <v>0</v>
      </c>
      <c r="G35">
        <v>0</v>
      </c>
    </row>
    <row r="36" spans="1:7" ht="15" x14ac:dyDescent="0.25">
      <c r="A36" s="271" t="s">
        <v>87</v>
      </c>
      <c r="B36">
        <v>0</v>
      </c>
      <c r="C36">
        <v>0.3</v>
      </c>
      <c r="D36">
        <v>44</v>
      </c>
      <c r="E36">
        <v>3.2</v>
      </c>
      <c r="F36">
        <v>0</v>
      </c>
      <c r="G36">
        <v>0</v>
      </c>
    </row>
    <row r="37" spans="1:7" ht="15" x14ac:dyDescent="0.25">
      <c r="A37" s="271" t="s">
        <v>88</v>
      </c>
      <c r="B37">
        <v>73.099999999999994</v>
      </c>
      <c r="C37">
        <v>9.4</v>
      </c>
      <c r="D37">
        <v>53.8</v>
      </c>
      <c r="E37">
        <v>376.3</v>
      </c>
      <c r="F37">
        <v>0</v>
      </c>
      <c r="G37">
        <v>0</v>
      </c>
    </row>
    <row r="38" spans="1:7" ht="15" x14ac:dyDescent="0.25">
      <c r="A38" s="271" t="s">
        <v>89</v>
      </c>
      <c r="B38">
        <v>0</v>
      </c>
      <c r="C38">
        <v>40</v>
      </c>
      <c r="D38">
        <v>0</v>
      </c>
      <c r="E38">
        <v>250.8</v>
      </c>
      <c r="F38">
        <v>0</v>
      </c>
      <c r="G38">
        <v>0</v>
      </c>
    </row>
    <row r="39" spans="1:7" ht="15" x14ac:dyDescent="0.25">
      <c r="A39" s="271" t="s">
        <v>69</v>
      </c>
    </row>
    <row r="40" spans="1:7" ht="15" x14ac:dyDescent="0.25">
      <c r="A40" s="271" t="s">
        <v>90</v>
      </c>
      <c r="B40">
        <v>648.1</v>
      </c>
      <c r="C40">
        <v>131</v>
      </c>
      <c r="D40">
        <v>943.1</v>
      </c>
      <c r="E40">
        <v>755.2</v>
      </c>
      <c r="F40">
        <v>0</v>
      </c>
      <c r="G40">
        <v>0</v>
      </c>
    </row>
    <row r="41" spans="1:7" ht="15" x14ac:dyDescent="0.25">
      <c r="A41" s="271" t="s">
        <v>91</v>
      </c>
      <c r="B41">
        <v>0</v>
      </c>
      <c r="C41">
        <v>0</v>
      </c>
      <c r="D41">
        <v>0</v>
      </c>
      <c r="E41">
        <v>8.6</v>
      </c>
      <c r="F41">
        <v>0</v>
      </c>
      <c r="G41">
        <v>0</v>
      </c>
    </row>
    <row r="42" spans="1:7" ht="15" x14ac:dyDescent="0.25">
      <c r="A42" s="271" t="s">
        <v>406</v>
      </c>
      <c r="B42">
        <v>0</v>
      </c>
      <c r="C42">
        <v>0</v>
      </c>
      <c r="D42">
        <v>0</v>
      </c>
      <c r="E42">
        <v>7.7</v>
      </c>
      <c r="F42">
        <v>0</v>
      </c>
      <c r="G42">
        <v>0</v>
      </c>
    </row>
    <row r="43" spans="1:7" ht="15" x14ac:dyDescent="0.25">
      <c r="A43" s="271" t="s">
        <v>93</v>
      </c>
      <c r="B43">
        <v>0</v>
      </c>
      <c r="C43">
        <v>0</v>
      </c>
      <c r="D43">
        <v>0</v>
      </c>
      <c r="E43" t="s">
        <v>94</v>
      </c>
      <c r="F43">
        <v>0</v>
      </c>
      <c r="G43">
        <v>0</v>
      </c>
    </row>
    <row r="44" spans="1:7" ht="15" x14ac:dyDescent="0.25">
      <c r="A44" s="271" t="s">
        <v>95</v>
      </c>
      <c r="B44">
        <v>0</v>
      </c>
      <c r="C44">
        <v>0</v>
      </c>
      <c r="D44">
        <v>13.2</v>
      </c>
      <c r="E44">
        <v>0</v>
      </c>
      <c r="F44">
        <v>0</v>
      </c>
      <c r="G44">
        <v>0</v>
      </c>
    </row>
    <row r="45" spans="1:7" ht="15" x14ac:dyDescent="0.25">
      <c r="A45" s="271" t="s">
        <v>96</v>
      </c>
      <c r="B45">
        <v>648.1</v>
      </c>
      <c r="C45">
        <v>131</v>
      </c>
      <c r="D45">
        <v>919.4</v>
      </c>
      <c r="E45">
        <v>725.9</v>
      </c>
      <c r="F45">
        <v>0</v>
      </c>
      <c r="G45">
        <v>0</v>
      </c>
    </row>
    <row r="46" spans="1:7" ht="15" x14ac:dyDescent="0.25">
      <c r="A46" s="271" t="s">
        <v>97</v>
      </c>
      <c r="B46">
        <v>0</v>
      </c>
      <c r="C46">
        <v>0</v>
      </c>
      <c r="D46">
        <v>10.5</v>
      </c>
      <c r="E46">
        <v>13</v>
      </c>
      <c r="F46">
        <v>0</v>
      </c>
      <c r="G46">
        <v>0</v>
      </c>
    </row>
    <row r="47" spans="1:7" ht="15" x14ac:dyDescent="0.25">
      <c r="A47" s="271" t="s">
        <v>69</v>
      </c>
    </row>
    <row r="48" spans="1:7" ht="15" x14ac:dyDescent="0.25">
      <c r="A48" s="271" t="s">
        <v>98</v>
      </c>
      <c r="B48">
        <v>1398.7</v>
      </c>
      <c r="C48">
        <v>1531</v>
      </c>
      <c r="D48">
        <v>3794.9</v>
      </c>
      <c r="E48">
        <v>3997.8</v>
      </c>
      <c r="F48">
        <v>26</v>
      </c>
      <c r="G48">
        <v>0</v>
      </c>
    </row>
    <row r="49" spans="1:7" ht="15" x14ac:dyDescent="0.25">
      <c r="A49" s="271" t="s">
        <v>99</v>
      </c>
      <c r="B49">
        <v>1.2</v>
      </c>
      <c r="C49">
        <v>2.5</v>
      </c>
      <c r="D49">
        <v>5.7</v>
      </c>
      <c r="E49">
        <v>8.8000000000000007</v>
      </c>
      <c r="F49">
        <v>0</v>
      </c>
      <c r="G49">
        <v>0</v>
      </c>
    </row>
    <row r="50" spans="1:7" ht="15" x14ac:dyDescent="0.25">
      <c r="A50" s="271" t="s">
        <v>100</v>
      </c>
      <c r="B50">
        <v>0</v>
      </c>
      <c r="C50">
        <v>5</v>
      </c>
      <c r="D50">
        <v>8.3000000000000007</v>
      </c>
      <c r="E50">
        <v>4.2</v>
      </c>
      <c r="F50">
        <v>0</v>
      </c>
      <c r="G50">
        <v>0</v>
      </c>
    </row>
    <row r="51" spans="1:7" ht="15" x14ac:dyDescent="0.25">
      <c r="A51" s="271" t="s">
        <v>101</v>
      </c>
      <c r="B51">
        <v>45.5</v>
      </c>
      <c r="C51">
        <v>0</v>
      </c>
      <c r="D51">
        <v>49.5</v>
      </c>
      <c r="E51">
        <v>529.20000000000005</v>
      </c>
      <c r="F51">
        <v>0</v>
      </c>
      <c r="G51">
        <v>0</v>
      </c>
    </row>
    <row r="52" spans="1:7" ht="15" x14ac:dyDescent="0.25">
      <c r="A52" s="271" t="s">
        <v>102</v>
      </c>
      <c r="B52">
        <v>0</v>
      </c>
      <c r="C52">
        <v>11.6</v>
      </c>
      <c r="D52">
        <v>41.6</v>
      </c>
      <c r="E52">
        <v>39.799999999999997</v>
      </c>
      <c r="F52">
        <v>0</v>
      </c>
      <c r="G52">
        <v>0</v>
      </c>
    </row>
    <row r="53" spans="1:7" ht="15" x14ac:dyDescent="0.25">
      <c r="A53" s="271" t="s">
        <v>103</v>
      </c>
      <c r="B53">
        <v>12.8</v>
      </c>
      <c r="C53">
        <v>16.7</v>
      </c>
      <c r="D53">
        <v>40.799999999999997</v>
      </c>
      <c r="E53">
        <v>4.5</v>
      </c>
      <c r="F53">
        <v>0</v>
      </c>
      <c r="G53">
        <v>0</v>
      </c>
    </row>
    <row r="54" spans="1:7" ht="15" x14ac:dyDescent="0.25">
      <c r="A54" s="271" t="s">
        <v>104</v>
      </c>
      <c r="B54">
        <v>0</v>
      </c>
      <c r="C54">
        <v>62</v>
      </c>
      <c r="D54">
        <v>43</v>
      </c>
      <c r="E54">
        <v>306.60000000000002</v>
      </c>
      <c r="F54">
        <v>0</v>
      </c>
      <c r="G54">
        <v>0</v>
      </c>
    </row>
    <row r="55" spans="1:7" ht="15" x14ac:dyDescent="0.25">
      <c r="A55" s="271" t="s">
        <v>105</v>
      </c>
      <c r="B55">
        <v>159.1</v>
      </c>
      <c r="C55">
        <v>97</v>
      </c>
      <c r="D55">
        <v>313.89999999999998</v>
      </c>
      <c r="E55">
        <v>194.7</v>
      </c>
      <c r="F55">
        <v>26</v>
      </c>
      <c r="G55">
        <v>0</v>
      </c>
    </row>
    <row r="56" spans="1:7" ht="15" x14ac:dyDescent="0.25">
      <c r="A56" s="271" t="s">
        <v>106</v>
      </c>
      <c r="B56">
        <v>11</v>
      </c>
      <c r="C56">
        <v>32.9</v>
      </c>
      <c r="D56">
        <v>144.30000000000001</v>
      </c>
      <c r="E56">
        <v>69.099999999999994</v>
      </c>
      <c r="F56">
        <v>0</v>
      </c>
      <c r="G56">
        <v>0</v>
      </c>
    </row>
    <row r="57" spans="1:7" ht="15" x14ac:dyDescent="0.25">
      <c r="A57" s="271" t="s">
        <v>107</v>
      </c>
      <c r="B57">
        <v>0</v>
      </c>
      <c r="C57">
        <v>57.5</v>
      </c>
      <c r="D57">
        <v>121.6</v>
      </c>
      <c r="E57">
        <v>103.3</v>
      </c>
      <c r="F57">
        <v>0</v>
      </c>
      <c r="G57">
        <v>0</v>
      </c>
    </row>
    <row r="58" spans="1:7" ht="15" x14ac:dyDescent="0.25">
      <c r="A58" s="271" t="s">
        <v>108</v>
      </c>
      <c r="B58">
        <v>11.5</v>
      </c>
      <c r="C58">
        <v>0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271" t="s">
        <v>109</v>
      </c>
      <c r="B59">
        <v>79.8</v>
      </c>
      <c r="C59">
        <v>92.5</v>
      </c>
      <c r="D59">
        <v>202.8</v>
      </c>
      <c r="E59">
        <v>306</v>
      </c>
      <c r="F59">
        <v>0</v>
      </c>
      <c r="G59">
        <v>0</v>
      </c>
    </row>
    <row r="60" spans="1:7" ht="15" x14ac:dyDescent="0.25">
      <c r="A60" s="271" t="s">
        <v>110</v>
      </c>
      <c r="B60">
        <v>0</v>
      </c>
      <c r="C60">
        <v>0</v>
      </c>
      <c r="D60">
        <v>21.7</v>
      </c>
      <c r="E60">
        <v>8.3000000000000007</v>
      </c>
      <c r="F60">
        <v>0</v>
      </c>
      <c r="G60">
        <v>0</v>
      </c>
    </row>
    <row r="61" spans="1:7" ht="15" x14ac:dyDescent="0.25">
      <c r="A61" s="271" t="s">
        <v>111</v>
      </c>
      <c r="B61">
        <v>0</v>
      </c>
      <c r="C61">
        <v>0</v>
      </c>
      <c r="D61">
        <v>82.2</v>
      </c>
      <c r="E61">
        <v>42.6</v>
      </c>
      <c r="F61">
        <v>0</v>
      </c>
      <c r="G61">
        <v>0</v>
      </c>
    </row>
    <row r="62" spans="1:7" ht="15" x14ac:dyDescent="0.25">
      <c r="A62" s="271" t="s">
        <v>112</v>
      </c>
      <c r="B62">
        <v>99.2</v>
      </c>
      <c r="C62">
        <v>49</v>
      </c>
      <c r="D62">
        <v>163</v>
      </c>
      <c r="E62">
        <v>159</v>
      </c>
      <c r="F62">
        <v>0</v>
      </c>
      <c r="G62">
        <v>0</v>
      </c>
    </row>
    <row r="63" spans="1:7" ht="15" x14ac:dyDescent="0.25">
      <c r="A63" s="271" t="s">
        <v>113</v>
      </c>
      <c r="B63">
        <v>20.5</v>
      </c>
      <c r="C63">
        <v>20.5</v>
      </c>
      <c r="D63">
        <v>92.8</v>
      </c>
      <c r="E63">
        <v>112.3</v>
      </c>
      <c r="F63">
        <v>0</v>
      </c>
      <c r="G63">
        <v>0</v>
      </c>
    </row>
    <row r="64" spans="1:7" ht="15" x14ac:dyDescent="0.25">
      <c r="A64" s="271" t="s">
        <v>114</v>
      </c>
      <c r="B64">
        <v>12.3</v>
      </c>
      <c r="C64">
        <v>12.2</v>
      </c>
      <c r="D64">
        <v>23.6</v>
      </c>
      <c r="E64">
        <v>22.4</v>
      </c>
      <c r="F64">
        <v>0</v>
      </c>
      <c r="G64">
        <v>0</v>
      </c>
    </row>
    <row r="65" spans="1:7" ht="15" x14ac:dyDescent="0.25">
      <c r="A65" s="271" t="s">
        <v>115</v>
      </c>
      <c r="B65">
        <v>762.2</v>
      </c>
      <c r="C65">
        <v>932.1</v>
      </c>
      <c r="D65">
        <v>1820</v>
      </c>
      <c r="E65">
        <v>1561.3</v>
      </c>
      <c r="F65">
        <v>0</v>
      </c>
      <c r="G65">
        <v>0</v>
      </c>
    </row>
    <row r="66" spans="1:7" ht="15" x14ac:dyDescent="0.25">
      <c r="A66" s="271" t="s">
        <v>117</v>
      </c>
      <c r="B66">
        <v>7</v>
      </c>
      <c r="C66">
        <v>1.2</v>
      </c>
      <c r="D66">
        <v>41.6</v>
      </c>
      <c r="E66">
        <v>5.6</v>
      </c>
      <c r="F66">
        <v>0</v>
      </c>
      <c r="G66">
        <v>0</v>
      </c>
    </row>
    <row r="67" spans="1:7" ht="15" x14ac:dyDescent="0.25">
      <c r="A67" s="271" t="s">
        <v>118</v>
      </c>
      <c r="B67">
        <v>23.4</v>
      </c>
      <c r="C67">
        <v>39.5</v>
      </c>
      <c r="D67">
        <v>47.8</v>
      </c>
      <c r="E67">
        <v>84.5</v>
      </c>
      <c r="F67">
        <v>0</v>
      </c>
      <c r="G67">
        <v>0</v>
      </c>
    </row>
    <row r="68" spans="1:7" ht="15" x14ac:dyDescent="0.25">
      <c r="A68" s="271" t="s">
        <v>119</v>
      </c>
      <c r="B68">
        <v>49.5</v>
      </c>
      <c r="C68">
        <v>51.7</v>
      </c>
      <c r="D68">
        <v>156</v>
      </c>
      <c r="E68">
        <v>106.1</v>
      </c>
      <c r="F68">
        <v>0</v>
      </c>
      <c r="G68">
        <v>0</v>
      </c>
    </row>
    <row r="69" spans="1:7" ht="15" x14ac:dyDescent="0.25">
      <c r="A69" s="271" t="s">
        <v>120</v>
      </c>
      <c r="B69">
        <v>82.5</v>
      </c>
      <c r="C69">
        <v>36.4</v>
      </c>
      <c r="D69">
        <v>106.3</v>
      </c>
      <c r="E69">
        <v>141.19999999999999</v>
      </c>
      <c r="F69">
        <v>0</v>
      </c>
      <c r="G69">
        <v>0</v>
      </c>
    </row>
    <row r="70" spans="1:7" ht="15" x14ac:dyDescent="0.25">
      <c r="A70" s="271" t="s">
        <v>121</v>
      </c>
      <c r="B70">
        <v>21.3</v>
      </c>
      <c r="C70">
        <v>10.6</v>
      </c>
      <c r="D70">
        <v>65.599999999999994</v>
      </c>
      <c r="E70">
        <v>37.5</v>
      </c>
      <c r="F70">
        <v>0</v>
      </c>
      <c r="G70">
        <v>0</v>
      </c>
    </row>
    <row r="71" spans="1:7" ht="15" x14ac:dyDescent="0.25">
      <c r="A71" s="271" t="s">
        <v>122</v>
      </c>
      <c r="B71">
        <v>0</v>
      </c>
      <c r="C71">
        <v>0</v>
      </c>
      <c r="D71">
        <v>202.8</v>
      </c>
      <c r="E71">
        <v>151.1</v>
      </c>
      <c r="F71">
        <v>0</v>
      </c>
      <c r="G71">
        <v>0</v>
      </c>
    </row>
    <row r="72" spans="1:7" ht="15" x14ac:dyDescent="0.25">
      <c r="A72" s="271" t="s">
        <v>65</v>
      </c>
      <c r="B72" t="s">
        <v>66</v>
      </c>
      <c r="C72" t="s">
        <v>67</v>
      </c>
      <c r="D72" t="s">
        <v>66</v>
      </c>
      <c r="E72" t="s">
        <v>66</v>
      </c>
      <c r="F72" t="s">
        <v>66</v>
      </c>
      <c r="G72" t="s">
        <v>68</v>
      </c>
    </row>
    <row r="73" spans="1:7" ht="15" x14ac:dyDescent="0.25">
      <c r="A73" s="271" t="s">
        <v>123</v>
      </c>
      <c r="B73">
        <v>3854</v>
      </c>
      <c r="C73">
        <v>5021.1000000000004</v>
      </c>
      <c r="D73">
        <v>10039.200000000001</v>
      </c>
      <c r="E73">
        <v>12924.3</v>
      </c>
      <c r="F73">
        <v>26</v>
      </c>
      <c r="G73">
        <v>0</v>
      </c>
    </row>
    <row r="74" spans="1:7" ht="15" x14ac:dyDescent="0.25">
      <c r="A74" s="271" t="s">
        <v>124</v>
      </c>
      <c r="B74">
        <v>667.1</v>
      </c>
      <c r="C74">
        <v>1163.0999999999999</v>
      </c>
      <c r="D74">
        <v>0</v>
      </c>
      <c r="E74">
        <v>0</v>
      </c>
      <c r="F74">
        <v>22.5</v>
      </c>
      <c r="G74">
        <v>0</v>
      </c>
    </row>
    <row r="75" spans="1:7" ht="15" x14ac:dyDescent="0.25">
      <c r="A75" s="271" t="s">
        <v>65</v>
      </c>
      <c r="B75" t="s">
        <v>66</v>
      </c>
      <c r="C75" t="s">
        <v>67</v>
      </c>
      <c r="D75" t="s">
        <v>66</v>
      </c>
      <c r="E75" t="s">
        <v>66</v>
      </c>
      <c r="F75" t="s">
        <v>66</v>
      </c>
      <c r="G75" t="s">
        <v>68</v>
      </c>
    </row>
    <row r="76" spans="1:7" ht="15" x14ac:dyDescent="0.25">
      <c r="A76" s="271" t="s">
        <v>125</v>
      </c>
      <c r="B76">
        <v>4521.1000000000004</v>
      </c>
      <c r="C76">
        <v>6184.2</v>
      </c>
      <c r="D76">
        <v>10039.200000000001</v>
      </c>
      <c r="E76">
        <v>12924.3</v>
      </c>
      <c r="F76">
        <v>48.5</v>
      </c>
      <c r="G76">
        <v>0</v>
      </c>
    </row>
    <row r="77" spans="1:7" ht="15" x14ac:dyDescent="0.25">
      <c r="A77" s="271" t="s">
        <v>126</v>
      </c>
      <c r="B77" t="s">
        <v>45</v>
      </c>
      <c r="C77" t="s">
        <v>45</v>
      </c>
      <c r="D77">
        <v>0</v>
      </c>
      <c r="E77">
        <v>0</v>
      </c>
      <c r="F77" t="s">
        <v>45</v>
      </c>
      <c r="G77" t="s">
        <v>45</v>
      </c>
    </row>
    <row r="78" spans="1:7" ht="15" x14ac:dyDescent="0.25">
      <c r="A78" s="271" t="s">
        <v>127</v>
      </c>
      <c r="B78">
        <v>0</v>
      </c>
      <c r="C78">
        <v>10</v>
      </c>
      <c r="D78" t="s">
        <v>45</v>
      </c>
      <c r="E78" t="s">
        <v>45</v>
      </c>
      <c r="F78">
        <v>0</v>
      </c>
      <c r="G78">
        <v>0</v>
      </c>
    </row>
    <row r="79" spans="1:7" ht="15" x14ac:dyDescent="0.35">
      <c r="A79" s="28" t="s">
        <v>53</v>
      </c>
    </row>
  </sheetData>
  <pageMargins left="0.7" right="0.7" top="0.75" bottom="0.75" header="0.3" footer="0.3"/>
  <pageSetup orientation="portrait"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94D7D-ED49-4282-8E10-B0C066FFF42C}">
  <dimension ref="A1:G79"/>
  <sheetViews>
    <sheetView topLeftCell="A55" workbookViewId="0">
      <selection activeCell="B7" sqref="B7"/>
    </sheetView>
  </sheetViews>
  <sheetFormatPr defaultRowHeight="13.2" x14ac:dyDescent="0.25"/>
  <cols>
    <col min="1" max="1" width="25.6640625" customWidth="1"/>
    <col min="2" max="2" width="11.6640625" customWidth="1"/>
    <col min="3" max="3" width="12.33203125" customWidth="1"/>
    <col min="4" max="4" width="11.6640625" customWidth="1"/>
    <col min="5" max="6" width="12.332031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435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30</v>
      </c>
      <c r="C12">
        <v>93.6</v>
      </c>
      <c r="D12">
        <v>163</v>
      </c>
      <c r="E12">
        <v>498.1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71</v>
      </c>
      <c r="B15">
        <v>30</v>
      </c>
      <c r="C15">
        <v>74.599999999999994</v>
      </c>
      <c r="D15">
        <v>134.30000000000001</v>
      </c>
      <c r="E15">
        <v>416.6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19</v>
      </c>
      <c r="D16">
        <v>0</v>
      </c>
      <c r="E16">
        <v>31.1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69</v>
      </c>
    </row>
    <row r="19" spans="1:7" ht="15" x14ac:dyDescent="0.25">
      <c r="A19" s="271" t="s">
        <v>74</v>
      </c>
      <c r="B19">
        <v>442.7</v>
      </c>
      <c r="C19">
        <v>430.7</v>
      </c>
      <c r="D19">
        <v>1134.5999999999999</v>
      </c>
      <c r="E19">
        <v>1275.0999999999999</v>
      </c>
      <c r="F19">
        <v>0</v>
      </c>
      <c r="G19">
        <v>0</v>
      </c>
    </row>
    <row r="20" spans="1:7" ht="15" x14ac:dyDescent="0.25">
      <c r="A20" s="271" t="s">
        <v>69</v>
      </c>
    </row>
    <row r="21" spans="1:7" ht="15" x14ac:dyDescent="0.25">
      <c r="A21" s="271" t="s">
        <v>75</v>
      </c>
      <c r="B21">
        <v>144.6</v>
      </c>
      <c r="C21">
        <v>246.8</v>
      </c>
      <c r="D21">
        <v>454.8</v>
      </c>
      <c r="E21">
        <v>607.70000000000005</v>
      </c>
      <c r="F21">
        <v>0</v>
      </c>
      <c r="G21">
        <v>0</v>
      </c>
    </row>
    <row r="22" spans="1:7" ht="15" x14ac:dyDescent="0.25">
      <c r="A22" s="271" t="s">
        <v>69</v>
      </c>
    </row>
    <row r="23" spans="1:7" ht="15" x14ac:dyDescent="0.25">
      <c r="A23" s="271" t="s">
        <v>76</v>
      </c>
      <c r="B23">
        <v>0.9</v>
      </c>
      <c r="C23">
        <v>705</v>
      </c>
      <c r="D23">
        <v>847.2</v>
      </c>
      <c r="E23">
        <v>1353.7</v>
      </c>
      <c r="F23">
        <v>0</v>
      </c>
      <c r="G23">
        <v>0</v>
      </c>
    </row>
    <row r="24" spans="1:7" ht="15" x14ac:dyDescent="0.25">
      <c r="A24" s="271" t="s">
        <v>69</v>
      </c>
    </row>
    <row r="25" spans="1:7" ht="15" x14ac:dyDescent="0.25">
      <c r="A25" s="271" t="s">
        <v>77</v>
      </c>
      <c r="B25">
        <v>1162.2</v>
      </c>
      <c r="C25">
        <v>1916.4</v>
      </c>
      <c r="D25">
        <v>2603.1999999999998</v>
      </c>
      <c r="E25">
        <v>4059.9</v>
      </c>
      <c r="F25">
        <v>0</v>
      </c>
      <c r="G25">
        <v>0</v>
      </c>
    </row>
    <row r="26" spans="1:7" ht="15" x14ac:dyDescent="0.25">
      <c r="A26" s="271" t="s">
        <v>78</v>
      </c>
      <c r="B26">
        <v>0</v>
      </c>
      <c r="C26">
        <v>0</v>
      </c>
      <c r="D26">
        <v>0</v>
      </c>
      <c r="E26">
        <v>41.1</v>
      </c>
      <c r="F26">
        <v>0</v>
      </c>
      <c r="G26">
        <v>0</v>
      </c>
    </row>
    <row r="27" spans="1:7" ht="15" x14ac:dyDescent="0.25">
      <c r="A27" s="271" t="s">
        <v>79</v>
      </c>
      <c r="B27">
        <v>0.4</v>
      </c>
      <c r="C27">
        <v>0.3</v>
      </c>
      <c r="D27">
        <v>1.4</v>
      </c>
      <c r="E27">
        <v>0.8</v>
      </c>
      <c r="F27">
        <v>0</v>
      </c>
      <c r="G27">
        <v>0</v>
      </c>
    </row>
    <row r="28" spans="1:7" ht="15" x14ac:dyDescent="0.25">
      <c r="A28" s="271" t="s">
        <v>80</v>
      </c>
      <c r="B28">
        <v>59.2</v>
      </c>
      <c r="C28">
        <v>123.6</v>
      </c>
      <c r="D28">
        <v>7.8</v>
      </c>
      <c r="E28">
        <v>551</v>
      </c>
      <c r="F28">
        <v>0</v>
      </c>
      <c r="G28">
        <v>0</v>
      </c>
    </row>
    <row r="29" spans="1:7" ht="15" x14ac:dyDescent="0.25">
      <c r="A29" s="271" t="s">
        <v>168</v>
      </c>
      <c r="B29">
        <v>0</v>
      </c>
      <c r="C29">
        <v>0</v>
      </c>
      <c r="D29">
        <v>0</v>
      </c>
      <c r="E29" t="s">
        <v>94</v>
      </c>
      <c r="F29">
        <v>0</v>
      </c>
      <c r="G29">
        <v>0</v>
      </c>
    </row>
    <row r="30" spans="1:7" ht="15" x14ac:dyDescent="0.25">
      <c r="A30" s="271" t="s">
        <v>81</v>
      </c>
      <c r="B30">
        <v>255.1</v>
      </c>
      <c r="C30">
        <v>614.5</v>
      </c>
      <c r="D30">
        <v>603.20000000000005</v>
      </c>
      <c r="E30">
        <v>636.1</v>
      </c>
      <c r="F30">
        <v>0</v>
      </c>
      <c r="G30">
        <v>0</v>
      </c>
    </row>
    <row r="31" spans="1:7" ht="15" x14ac:dyDescent="0.25">
      <c r="A31" s="271" t="s">
        <v>82</v>
      </c>
      <c r="B31">
        <v>2</v>
      </c>
      <c r="C31">
        <v>13.3</v>
      </c>
      <c r="D31">
        <v>98.8</v>
      </c>
      <c r="E31">
        <v>192.6</v>
      </c>
      <c r="F31">
        <v>0</v>
      </c>
      <c r="G31">
        <v>0</v>
      </c>
    </row>
    <row r="32" spans="1:7" ht="15" x14ac:dyDescent="0.25">
      <c r="A32" s="271" t="s">
        <v>83</v>
      </c>
      <c r="B32">
        <v>602</v>
      </c>
      <c r="C32">
        <v>806.5</v>
      </c>
      <c r="D32">
        <v>1548.3</v>
      </c>
      <c r="E32">
        <v>1636.1</v>
      </c>
      <c r="F32">
        <v>0</v>
      </c>
      <c r="G32">
        <v>0</v>
      </c>
    </row>
    <row r="33" spans="1:7" ht="15" x14ac:dyDescent="0.25">
      <c r="A33" s="271" t="s">
        <v>84</v>
      </c>
      <c r="B33">
        <v>0</v>
      </c>
      <c r="C33">
        <v>0</v>
      </c>
      <c r="D33">
        <v>0</v>
      </c>
      <c r="E33">
        <v>66</v>
      </c>
      <c r="F33">
        <v>0</v>
      </c>
      <c r="G33">
        <v>0</v>
      </c>
    </row>
    <row r="34" spans="1:7" ht="15" x14ac:dyDescent="0.25">
      <c r="A34" s="271" t="s">
        <v>85</v>
      </c>
      <c r="B34">
        <v>22</v>
      </c>
      <c r="C34">
        <v>20</v>
      </c>
      <c r="D34">
        <v>18.899999999999999</v>
      </c>
      <c r="E34">
        <v>40.1</v>
      </c>
      <c r="F34">
        <v>0</v>
      </c>
      <c r="G34">
        <v>0</v>
      </c>
    </row>
    <row r="35" spans="1:7" ht="15" x14ac:dyDescent="0.25">
      <c r="A35" s="271" t="s">
        <v>86</v>
      </c>
      <c r="B35">
        <v>148.4</v>
      </c>
      <c r="C35">
        <v>286.10000000000002</v>
      </c>
      <c r="D35">
        <v>227.1</v>
      </c>
      <c r="E35">
        <v>269.2</v>
      </c>
      <c r="F35">
        <v>0</v>
      </c>
      <c r="G35">
        <v>0</v>
      </c>
    </row>
    <row r="36" spans="1:7" ht="15" x14ac:dyDescent="0.25">
      <c r="A36" s="271" t="s">
        <v>87</v>
      </c>
      <c r="B36">
        <v>0</v>
      </c>
      <c r="C36">
        <v>0.8</v>
      </c>
      <c r="D36">
        <v>44</v>
      </c>
      <c r="E36">
        <v>2.6</v>
      </c>
      <c r="F36">
        <v>0</v>
      </c>
      <c r="G36">
        <v>0</v>
      </c>
    </row>
    <row r="37" spans="1:7" ht="15" x14ac:dyDescent="0.25">
      <c r="A37" s="271" t="s">
        <v>88</v>
      </c>
      <c r="B37">
        <v>73.099999999999994</v>
      </c>
      <c r="C37">
        <v>11.3</v>
      </c>
      <c r="D37">
        <v>53.8</v>
      </c>
      <c r="E37">
        <v>373.4</v>
      </c>
      <c r="F37">
        <v>0</v>
      </c>
      <c r="G37">
        <v>0</v>
      </c>
    </row>
    <row r="38" spans="1:7" ht="15" x14ac:dyDescent="0.25">
      <c r="A38" s="271" t="s">
        <v>89</v>
      </c>
      <c r="B38">
        <v>0</v>
      </c>
      <c r="C38">
        <v>40</v>
      </c>
      <c r="D38">
        <v>0</v>
      </c>
      <c r="E38">
        <v>250.8</v>
      </c>
      <c r="F38">
        <v>0</v>
      </c>
      <c r="G38">
        <v>0</v>
      </c>
    </row>
    <row r="39" spans="1:7" ht="15" x14ac:dyDescent="0.25">
      <c r="A39" s="271" t="s">
        <v>69</v>
      </c>
    </row>
    <row r="40" spans="1:7" ht="15" x14ac:dyDescent="0.25">
      <c r="A40" s="271" t="s">
        <v>90</v>
      </c>
      <c r="B40">
        <v>646.1</v>
      </c>
      <c r="C40">
        <v>172.1</v>
      </c>
      <c r="D40">
        <v>943.1</v>
      </c>
      <c r="E40">
        <v>713.6</v>
      </c>
      <c r="F40">
        <v>0</v>
      </c>
      <c r="G40">
        <v>0</v>
      </c>
    </row>
    <row r="41" spans="1:7" ht="15" x14ac:dyDescent="0.25">
      <c r="A41" s="271" t="s">
        <v>91</v>
      </c>
      <c r="B41">
        <v>0</v>
      </c>
      <c r="C41">
        <v>11</v>
      </c>
      <c r="D41">
        <v>0</v>
      </c>
      <c r="E41">
        <v>0</v>
      </c>
      <c r="F41">
        <v>0</v>
      </c>
      <c r="G41">
        <v>0</v>
      </c>
    </row>
    <row r="42" spans="1:7" ht="15" x14ac:dyDescent="0.25">
      <c r="A42" s="271" t="s">
        <v>406</v>
      </c>
      <c r="B42">
        <v>0</v>
      </c>
      <c r="C42">
        <v>0</v>
      </c>
      <c r="D42">
        <v>0</v>
      </c>
      <c r="E42">
        <v>7.7</v>
      </c>
      <c r="F42">
        <v>0</v>
      </c>
      <c r="G42">
        <v>0</v>
      </c>
    </row>
    <row r="43" spans="1:7" ht="15" x14ac:dyDescent="0.25">
      <c r="A43" s="271" t="s">
        <v>93</v>
      </c>
      <c r="B43">
        <v>0</v>
      </c>
      <c r="C43">
        <v>0</v>
      </c>
      <c r="D43">
        <v>0</v>
      </c>
      <c r="E43" t="s">
        <v>94</v>
      </c>
      <c r="F43">
        <v>0</v>
      </c>
      <c r="G43">
        <v>0</v>
      </c>
    </row>
    <row r="44" spans="1:7" ht="15" x14ac:dyDescent="0.25">
      <c r="A44" s="271" t="s">
        <v>95</v>
      </c>
      <c r="B44">
        <v>0</v>
      </c>
      <c r="C44">
        <v>0</v>
      </c>
      <c r="D44">
        <v>13.2</v>
      </c>
      <c r="E44">
        <v>0</v>
      </c>
      <c r="F44">
        <v>0</v>
      </c>
      <c r="G44">
        <v>0</v>
      </c>
    </row>
    <row r="45" spans="1:7" ht="15" x14ac:dyDescent="0.25">
      <c r="A45" s="271" t="s">
        <v>96</v>
      </c>
      <c r="B45">
        <v>646.1</v>
      </c>
      <c r="C45">
        <v>161.1</v>
      </c>
      <c r="D45">
        <v>919.4</v>
      </c>
      <c r="E45">
        <v>692.9</v>
      </c>
      <c r="F45">
        <v>0</v>
      </c>
      <c r="G45">
        <v>0</v>
      </c>
    </row>
    <row r="46" spans="1:7" ht="15" x14ac:dyDescent="0.25">
      <c r="A46" s="271" t="s">
        <v>97</v>
      </c>
      <c r="B46">
        <v>0</v>
      </c>
      <c r="C46">
        <v>0</v>
      </c>
      <c r="D46">
        <v>10.5</v>
      </c>
      <c r="E46">
        <v>13</v>
      </c>
      <c r="F46">
        <v>0</v>
      </c>
      <c r="G46">
        <v>0</v>
      </c>
    </row>
    <row r="47" spans="1:7" ht="15" x14ac:dyDescent="0.25">
      <c r="A47" s="271" t="s">
        <v>69</v>
      </c>
    </row>
    <row r="48" spans="1:7" ht="15" x14ac:dyDescent="0.25">
      <c r="A48" s="271" t="s">
        <v>98</v>
      </c>
      <c r="B48">
        <v>1348.1</v>
      </c>
      <c r="C48">
        <v>1496.7</v>
      </c>
      <c r="D48">
        <v>3679.9</v>
      </c>
      <c r="E48">
        <v>3863.6</v>
      </c>
      <c r="F48">
        <v>26</v>
      </c>
      <c r="G48">
        <v>0</v>
      </c>
    </row>
    <row r="49" spans="1:7" ht="15" x14ac:dyDescent="0.25">
      <c r="A49" s="271" t="s">
        <v>99</v>
      </c>
      <c r="B49">
        <v>1.2</v>
      </c>
      <c r="C49">
        <v>2.5</v>
      </c>
      <c r="D49">
        <v>5.7</v>
      </c>
      <c r="E49">
        <v>8.8000000000000007</v>
      </c>
      <c r="F49">
        <v>0</v>
      </c>
      <c r="G49">
        <v>0</v>
      </c>
    </row>
    <row r="50" spans="1:7" ht="15" x14ac:dyDescent="0.25">
      <c r="A50" s="271" t="s">
        <v>100</v>
      </c>
      <c r="B50">
        <v>0</v>
      </c>
      <c r="C50">
        <v>5</v>
      </c>
      <c r="D50">
        <v>8.3000000000000007</v>
      </c>
      <c r="E50">
        <v>4.2</v>
      </c>
      <c r="F50">
        <v>0</v>
      </c>
      <c r="G50">
        <v>0</v>
      </c>
    </row>
    <row r="51" spans="1:7" ht="15" x14ac:dyDescent="0.25">
      <c r="A51" s="271" t="s">
        <v>101</v>
      </c>
      <c r="B51">
        <v>45.5</v>
      </c>
      <c r="C51">
        <v>0</v>
      </c>
      <c r="D51">
        <v>49.5</v>
      </c>
      <c r="E51">
        <v>529.20000000000005</v>
      </c>
      <c r="F51">
        <v>0</v>
      </c>
      <c r="G51">
        <v>0</v>
      </c>
    </row>
    <row r="52" spans="1:7" ht="15" x14ac:dyDescent="0.25">
      <c r="A52" s="271" t="s">
        <v>102</v>
      </c>
      <c r="B52">
        <v>8.3000000000000007</v>
      </c>
      <c r="C52">
        <v>25.1</v>
      </c>
      <c r="D52">
        <v>32.299999999999997</v>
      </c>
      <c r="E52">
        <v>25.4</v>
      </c>
      <c r="F52">
        <v>0</v>
      </c>
      <c r="G52">
        <v>0</v>
      </c>
    </row>
    <row r="53" spans="1:7" ht="15" x14ac:dyDescent="0.25">
      <c r="A53" s="271" t="s">
        <v>103</v>
      </c>
      <c r="B53">
        <v>13.6</v>
      </c>
      <c r="C53">
        <v>16.899999999999999</v>
      </c>
      <c r="D53">
        <v>40</v>
      </c>
      <c r="E53">
        <v>4.3</v>
      </c>
      <c r="F53">
        <v>0</v>
      </c>
      <c r="G53">
        <v>0</v>
      </c>
    </row>
    <row r="54" spans="1:7" ht="15" x14ac:dyDescent="0.25">
      <c r="A54" s="271" t="s">
        <v>104</v>
      </c>
      <c r="B54">
        <v>0</v>
      </c>
      <c r="C54">
        <v>62</v>
      </c>
      <c r="D54">
        <v>43</v>
      </c>
      <c r="E54">
        <v>306.60000000000002</v>
      </c>
      <c r="F54">
        <v>0</v>
      </c>
      <c r="G54">
        <v>0</v>
      </c>
    </row>
    <row r="55" spans="1:7" ht="15" x14ac:dyDescent="0.25">
      <c r="A55" s="271" t="s">
        <v>105</v>
      </c>
      <c r="B55">
        <v>133.1</v>
      </c>
      <c r="C55">
        <v>95</v>
      </c>
      <c r="D55">
        <v>313.89999999999998</v>
      </c>
      <c r="E55">
        <v>194.7</v>
      </c>
      <c r="F55">
        <v>26</v>
      </c>
      <c r="G55">
        <v>0</v>
      </c>
    </row>
    <row r="56" spans="1:7" ht="15" x14ac:dyDescent="0.25">
      <c r="A56" s="271" t="s">
        <v>106</v>
      </c>
      <c r="B56">
        <v>11</v>
      </c>
      <c r="C56">
        <v>32.9</v>
      </c>
      <c r="D56">
        <v>144.30000000000001</v>
      </c>
      <c r="E56">
        <v>69.099999999999994</v>
      </c>
      <c r="F56">
        <v>0</v>
      </c>
      <c r="G56">
        <v>0</v>
      </c>
    </row>
    <row r="57" spans="1:7" ht="15" x14ac:dyDescent="0.25">
      <c r="A57" s="271" t="s">
        <v>107</v>
      </c>
      <c r="B57">
        <v>0</v>
      </c>
      <c r="C57">
        <v>56</v>
      </c>
      <c r="D57">
        <v>121.6</v>
      </c>
      <c r="E57">
        <v>103.3</v>
      </c>
      <c r="F57">
        <v>0</v>
      </c>
      <c r="G57">
        <v>0</v>
      </c>
    </row>
    <row r="58" spans="1:7" ht="15" x14ac:dyDescent="0.25">
      <c r="A58" s="271" t="s">
        <v>108</v>
      </c>
      <c r="B58">
        <v>11.5</v>
      </c>
      <c r="C58">
        <v>0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271" t="s">
        <v>109</v>
      </c>
      <c r="B59">
        <v>50.8</v>
      </c>
      <c r="C59">
        <v>92.5</v>
      </c>
      <c r="D59">
        <v>163.1</v>
      </c>
      <c r="E59">
        <v>296.2</v>
      </c>
      <c r="F59">
        <v>0</v>
      </c>
      <c r="G59">
        <v>0</v>
      </c>
    </row>
    <row r="60" spans="1:7" ht="15" x14ac:dyDescent="0.25">
      <c r="A60" s="271" t="s">
        <v>110</v>
      </c>
      <c r="B60">
        <v>0</v>
      </c>
      <c r="C60">
        <v>0</v>
      </c>
      <c r="D60">
        <v>21.7</v>
      </c>
      <c r="E60">
        <v>8.3000000000000007</v>
      </c>
      <c r="F60">
        <v>0</v>
      </c>
      <c r="G60">
        <v>0</v>
      </c>
    </row>
    <row r="61" spans="1:7" ht="15" x14ac:dyDescent="0.25">
      <c r="A61" s="271" t="s">
        <v>111</v>
      </c>
      <c r="B61">
        <v>0</v>
      </c>
      <c r="C61">
        <v>0</v>
      </c>
      <c r="D61">
        <v>82.2</v>
      </c>
      <c r="E61">
        <v>42.6</v>
      </c>
      <c r="F61">
        <v>0</v>
      </c>
      <c r="G61">
        <v>0</v>
      </c>
    </row>
    <row r="62" spans="1:7" ht="15" x14ac:dyDescent="0.25">
      <c r="A62" s="271" t="s">
        <v>112</v>
      </c>
      <c r="B62">
        <v>115.5</v>
      </c>
      <c r="C62">
        <v>29.5</v>
      </c>
      <c r="D62">
        <v>140.5</v>
      </c>
      <c r="E62">
        <v>159</v>
      </c>
      <c r="F62">
        <v>0</v>
      </c>
      <c r="G62">
        <v>0</v>
      </c>
    </row>
    <row r="63" spans="1:7" ht="15" x14ac:dyDescent="0.25">
      <c r="A63" s="271" t="s">
        <v>113</v>
      </c>
      <c r="B63">
        <v>20.5</v>
      </c>
      <c r="C63">
        <v>20.5</v>
      </c>
      <c r="D63">
        <v>92.8</v>
      </c>
      <c r="E63">
        <v>112.3</v>
      </c>
      <c r="F63">
        <v>0</v>
      </c>
      <c r="G63">
        <v>0</v>
      </c>
    </row>
    <row r="64" spans="1:7" ht="15" x14ac:dyDescent="0.25">
      <c r="A64" s="271" t="s">
        <v>114</v>
      </c>
      <c r="B64">
        <v>12.3</v>
      </c>
      <c r="C64">
        <v>12.5</v>
      </c>
      <c r="D64">
        <v>23.6</v>
      </c>
      <c r="E64">
        <v>22.4</v>
      </c>
      <c r="F64">
        <v>0</v>
      </c>
      <c r="G64">
        <v>0</v>
      </c>
    </row>
    <row r="65" spans="1:7" ht="15" x14ac:dyDescent="0.25">
      <c r="A65" s="271" t="s">
        <v>115</v>
      </c>
      <c r="B65">
        <v>741.9</v>
      </c>
      <c r="C65">
        <v>898</v>
      </c>
      <c r="D65">
        <v>1788.4</v>
      </c>
      <c r="E65">
        <v>1488</v>
      </c>
      <c r="F65">
        <v>0</v>
      </c>
      <c r="G65">
        <v>0</v>
      </c>
    </row>
    <row r="66" spans="1:7" ht="15" x14ac:dyDescent="0.25">
      <c r="A66" s="271" t="s">
        <v>117</v>
      </c>
      <c r="B66">
        <v>0</v>
      </c>
      <c r="C66">
        <v>1.2</v>
      </c>
      <c r="D66">
        <v>41.6</v>
      </c>
      <c r="E66">
        <v>5.6</v>
      </c>
      <c r="F66">
        <v>0</v>
      </c>
      <c r="G66">
        <v>0</v>
      </c>
    </row>
    <row r="67" spans="1:7" ht="15" x14ac:dyDescent="0.25">
      <c r="A67" s="271" t="s">
        <v>118</v>
      </c>
      <c r="B67">
        <v>23.4</v>
      </c>
      <c r="C67">
        <v>17.7</v>
      </c>
      <c r="D67">
        <v>47.8</v>
      </c>
      <c r="E67">
        <v>84.5</v>
      </c>
      <c r="F67">
        <v>0</v>
      </c>
      <c r="G67">
        <v>0</v>
      </c>
    </row>
    <row r="68" spans="1:7" ht="15" x14ac:dyDescent="0.25">
      <c r="A68" s="271" t="s">
        <v>119</v>
      </c>
      <c r="B68">
        <v>49.5</v>
      </c>
      <c r="C68">
        <v>82.4</v>
      </c>
      <c r="D68">
        <v>156</v>
      </c>
      <c r="E68">
        <v>75.400000000000006</v>
      </c>
      <c r="F68">
        <v>0</v>
      </c>
      <c r="G68">
        <v>0</v>
      </c>
    </row>
    <row r="69" spans="1:7" ht="15" x14ac:dyDescent="0.25">
      <c r="A69" s="271" t="s">
        <v>120</v>
      </c>
      <c r="B69">
        <v>88.8</v>
      </c>
      <c r="C69">
        <v>36.4</v>
      </c>
      <c r="D69">
        <v>98.3</v>
      </c>
      <c r="E69">
        <v>135.19999999999999</v>
      </c>
      <c r="F69">
        <v>0</v>
      </c>
      <c r="G69">
        <v>0</v>
      </c>
    </row>
    <row r="70" spans="1:7" ht="15" x14ac:dyDescent="0.25">
      <c r="A70" s="271" t="s">
        <v>121</v>
      </c>
      <c r="B70">
        <v>21.3</v>
      </c>
      <c r="C70">
        <v>10.6</v>
      </c>
      <c r="D70">
        <v>65.599999999999994</v>
      </c>
      <c r="E70">
        <v>37.5</v>
      </c>
      <c r="F70">
        <v>0</v>
      </c>
      <c r="G70">
        <v>0</v>
      </c>
    </row>
    <row r="71" spans="1:7" ht="15" x14ac:dyDescent="0.25">
      <c r="A71" s="271" t="s">
        <v>122</v>
      </c>
      <c r="B71">
        <v>0</v>
      </c>
      <c r="C71">
        <v>0</v>
      </c>
      <c r="D71">
        <v>199.8</v>
      </c>
      <c r="E71">
        <v>151.1</v>
      </c>
      <c r="F71">
        <v>0</v>
      </c>
      <c r="G71">
        <v>0</v>
      </c>
    </row>
    <row r="72" spans="1:7" ht="15" x14ac:dyDescent="0.25">
      <c r="A72" s="271" t="s">
        <v>65</v>
      </c>
      <c r="B72" t="s">
        <v>66</v>
      </c>
      <c r="C72" t="s">
        <v>67</v>
      </c>
      <c r="D72" t="s">
        <v>66</v>
      </c>
      <c r="E72" t="s">
        <v>66</v>
      </c>
      <c r="F72" t="s">
        <v>66</v>
      </c>
      <c r="G72" t="s">
        <v>68</v>
      </c>
    </row>
    <row r="73" spans="1:7" ht="15" x14ac:dyDescent="0.25">
      <c r="A73" s="271" t="s">
        <v>123</v>
      </c>
      <c r="B73">
        <v>3774.6</v>
      </c>
      <c r="C73">
        <v>5061.3</v>
      </c>
      <c r="D73">
        <v>9825.7999999999993</v>
      </c>
      <c r="E73">
        <v>12371.6</v>
      </c>
      <c r="F73">
        <v>26</v>
      </c>
      <c r="G73">
        <v>0</v>
      </c>
    </row>
    <row r="74" spans="1:7" ht="15" x14ac:dyDescent="0.25">
      <c r="A74" s="271" t="s">
        <v>124</v>
      </c>
      <c r="B74">
        <v>720.1</v>
      </c>
      <c r="C74">
        <v>1059.0999999999999</v>
      </c>
      <c r="D74">
        <v>0</v>
      </c>
      <c r="E74">
        <v>0</v>
      </c>
      <c r="F74">
        <v>22.5</v>
      </c>
      <c r="G74">
        <v>0</v>
      </c>
    </row>
    <row r="75" spans="1:7" ht="15" x14ac:dyDescent="0.25">
      <c r="A75" s="271" t="s">
        <v>65</v>
      </c>
      <c r="B75" t="s">
        <v>66</v>
      </c>
      <c r="C75" t="s">
        <v>67</v>
      </c>
      <c r="D75" t="s">
        <v>66</v>
      </c>
      <c r="E75" t="s">
        <v>66</v>
      </c>
      <c r="F75" t="s">
        <v>66</v>
      </c>
      <c r="G75" t="s">
        <v>68</v>
      </c>
    </row>
    <row r="76" spans="1:7" ht="15" x14ac:dyDescent="0.25">
      <c r="A76" s="271" t="s">
        <v>125</v>
      </c>
      <c r="B76">
        <v>4494.6000000000004</v>
      </c>
      <c r="C76">
        <v>6120.4</v>
      </c>
      <c r="D76">
        <v>9825.7999999999993</v>
      </c>
      <c r="E76">
        <v>12371.6</v>
      </c>
      <c r="F76">
        <v>48.5</v>
      </c>
      <c r="G76">
        <v>0</v>
      </c>
    </row>
    <row r="77" spans="1:7" ht="15" x14ac:dyDescent="0.25">
      <c r="A77" s="271" t="s">
        <v>126</v>
      </c>
      <c r="B77" t="s">
        <v>45</v>
      </c>
      <c r="C77" t="s">
        <v>45</v>
      </c>
      <c r="D77">
        <v>0</v>
      </c>
      <c r="E77">
        <v>0</v>
      </c>
      <c r="F77" t="s">
        <v>45</v>
      </c>
      <c r="G77" t="s">
        <v>45</v>
      </c>
    </row>
    <row r="78" spans="1:7" ht="15" x14ac:dyDescent="0.25">
      <c r="A78" s="271" t="s">
        <v>127</v>
      </c>
      <c r="B78">
        <v>0</v>
      </c>
      <c r="C78">
        <v>10</v>
      </c>
      <c r="D78" t="s">
        <v>45</v>
      </c>
      <c r="E78" t="s">
        <v>45</v>
      </c>
      <c r="F78">
        <v>0</v>
      </c>
      <c r="G78">
        <v>0</v>
      </c>
    </row>
    <row r="79" spans="1:7" ht="15" x14ac:dyDescent="0.25">
      <c r="A79" s="271" t="s">
        <v>53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AF5E5-6963-4E94-82CA-4EB39E92EB20}">
  <dimension ref="A1:G88"/>
  <sheetViews>
    <sheetView topLeftCell="A29" workbookViewId="0">
      <selection activeCell="A9" sqref="A9:A88"/>
    </sheetView>
  </sheetViews>
  <sheetFormatPr defaultRowHeight="13.2" x14ac:dyDescent="0.25"/>
  <cols>
    <col min="1" max="1" width="38.6640625" customWidth="1"/>
    <col min="2" max="2" width="24.5546875" customWidth="1"/>
    <col min="3" max="4" width="17" customWidth="1"/>
    <col min="5" max="5" width="15.33203125" customWidth="1"/>
    <col min="6" max="6" width="15.6640625" customWidth="1"/>
    <col min="7" max="7" width="22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1399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160</v>
      </c>
      <c r="F9" t="s">
        <v>180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67</v>
      </c>
      <c r="F10" t="s">
        <v>185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89</v>
      </c>
      <c r="C12">
        <v>140.5</v>
      </c>
      <c r="D12">
        <v>192</v>
      </c>
      <c r="E12">
        <v>349.2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5.3</v>
      </c>
      <c r="F13">
        <v>0</v>
      </c>
      <c r="G13">
        <v>0</v>
      </c>
    </row>
    <row r="14" spans="1:7" ht="15" x14ac:dyDescent="0.25">
      <c r="A14" s="173" t="s">
        <v>71</v>
      </c>
      <c r="B14">
        <v>89</v>
      </c>
      <c r="C14">
        <v>138</v>
      </c>
      <c r="D14">
        <v>182.3</v>
      </c>
      <c r="E14">
        <v>292.10000000000002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0</v>
      </c>
      <c r="E15">
        <v>12.6</v>
      </c>
      <c r="F15">
        <v>0</v>
      </c>
      <c r="G15">
        <v>0</v>
      </c>
    </row>
    <row r="16" spans="1:7" ht="15" x14ac:dyDescent="0.25">
      <c r="A16" s="173" t="s">
        <v>73</v>
      </c>
      <c r="B16">
        <v>0</v>
      </c>
      <c r="C16">
        <v>2.5</v>
      </c>
      <c r="D16">
        <v>0</v>
      </c>
      <c r="E16">
        <v>39.299999999999997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9.6999999999999993</v>
      </c>
      <c r="E17">
        <v>0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411.4</v>
      </c>
      <c r="C19">
        <v>395.1</v>
      </c>
      <c r="D19">
        <v>992.1</v>
      </c>
      <c r="E19">
        <v>1032.9000000000001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185.4</v>
      </c>
      <c r="C21">
        <v>184.6</v>
      </c>
      <c r="D21">
        <v>500.6</v>
      </c>
      <c r="E21">
        <v>519.5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387</v>
      </c>
      <c r="C23">
        <v>0</v>
      </c>
      <c r="D23">
        <v>0</v>
      </c>
      <c r="E23">
        <v>139.1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1759.4</v>
      </c>
      <c r="C25">
        <v>1556.5</v>
      </c>
      <c r="D25">
        <v>4300.6000000000004</v>
      </c>
      <c r="E25">
        <v>3705.9</v>
      </c>
      <c r="F25">
        <v>10.5</v>
      </c>
      <c r="G25">
        <v>0</v>
      </c>
    </row>
    <row r="26" spans="1:7" ht="15" x14ac:dyDescent="0.25">
      <c r="A26" s="173" t="s">
        <v>167</v>
      </c>
      <c r="B26">
        <v>168.1</v>
      </c>
      <c r="C26">
        <v>0</v>
      </c>
      <c r="D26">
        <v>296.5</v>
      </c>
      <c r="E26">
        <v>0</v>
      </c>
      <c r="F26">
        <v>0</v>
      </c>
      <c r="G26">
        <v>0</v>
      </c>
    </row>
    <row r="27" spans="1:7" ht="15" x14ac:dyDescent="0.25">
      <c r="A27" s="173" t="s">
        <v>78</v>
      </c>
      <c r="B27">
        <v>21</v>
      </c>
      <c r="C27">
        <v>0</v>
      </c>
      <c r="D27">
        <v>21.9</v>
      </c>
      <c r="E27">
        <v>18.5</v>
      </c>
      <c r="F27">
        <v>0</v>
      </c>
      <c r="G27">
        <v>0</v>
      </c>
    </row>
    <row r="28" spans="1:7" ht="15" x14ac:dyDescent="0.25">
      <c r="A28" s="173" t="s">
        <v>79</v>
      </c>
      <c r="B28">
        <v>0.4</v>
      </c>
      <c r="C28">
        <v>0.5</v>
      </c>
      <c r="D28">
        <v>1</v>
      </c>
      <c r="E28">
        <v>0</v>
      </c>
      <c r="F28">
        <v>0</v>
      </c>
      <c r="G28">
        <v>0</v>
      </c>
    </row>
    <row r="29" spans="1:7" ht="15" x14ac:dyDescent="0.25">
      <c r="A29" s="173" t="s">
        <v>80</v>
      </c>
      <c r="B29">
        <v>187.6</v>
      </c>
      <c r="C29">
        <v>153</v>
      </c>
      <c r="D29">
        <v>743.1</v>
      </c>
      <c r="E29">
        <v>456.5</v>
      </c>
      <c r="F29">
        <v>0</v>
      </c>
      <c r="G29">
        <v>0</v>
      </c>
    </row>
    <row r="30" spans="1:7" ht="15" x14ac:dyDescent="0.25">
      <c r="A30" s="173" t="s">
        <v>81</v>
      </c>
      <c r="B30">
        <v>292.39999999999998</v>
      </c>
      <c r="C30">
        <v>439.9</v>
      </c>
      <c r="D30">
        <v>1035.0999999999999</v>
      </c>
      <c r="E30">
        <v>1078.2</v>
      </c>
      <c r="F30">
        <v>0</v>
      </c>
      <c r="G30">
        <v>0</v>
      </c>
    </row>
    <row r="31" spans="1:7" ht="15" x14ac:dyDescent="0.25">
      <c r="A31" s="173" t="s">
        <v>82</v>
      </c>
      <c r="B31">
        <v>1</v>
      </c>
      <c r="C31">
        <v>4.9000000000000004</v>
      </c>
      <c r="D31">
        <v>87.6</v>
      </c>
      <c r="E31">
        <v>65.5</v>
      </c>
      <c r="F31">
        <v>0</v>
      </c>
      <c r="G31">
        <v>0</v>
      </c>
    </row>
    <row r="32" spans="1:7" ht="15" x14ac:dyDescent="0.25">
      <c r="A32" s="173" t="s">
        <v>170</v>
      </c>
      <c r="B32">
        <v>0</v>
      </c>
      <c r="C32">
        <v>0</v>
      </c>
      <c r="D32">
        <v>0</v>
      </c>
      <c r="E32">
        <v>8</v>
      </c>
      <c r="F32">
        <v>0</v>
      </c>
      <c r="G32">
        <v>0</v>
      </c>
    </row>
    <row r="33" spans="1:7" ht="15" x14ac:dyDescent="0.25">
      <c r="A33" s="173" t="s">
        <v>83</v>
      </c>
      <c r="B33">
        <v>716.7</v>
      </c>
      <c r="C33">
        <v>593</v>
      </c>
      <c r="D33">
        <v>1266.9000000000001</v>
      </c>
      <c r="E33">
        <v>1352.4</v>
      </c>
      <c r="F33">
        <v>10.5</v>
      </c>
      <c r="G33">
        <v>0</v>
      </c>
    </row>
    <row r="34" spans="1:7" ht="15" x14ac:dyDescent="0.25">
      <c r="A34" s="173" t="s">
        <v>84</v>
      </c>
      <c r="B34">
        <v>0</v>
      </c>
      <c r="C34">
        <v>0</v>
      </c>
      <c r="D34">
        <v>102.6</v>
      </c>
      <c r="E34">
        <v>31.1</v>
      </c>
      <c r="F34">
        <v>0</v>
      </c>
      <c r="G34">
        <v>0</v>
      </c>
    </row>
    <row r="35" spans="1:7" ht="15" x14ac:dyDescent="0.25">
      <c r="A35" s="173" t="s">
        <v>85</v>
      </c>
      <c r="B35">
        <v>23</v>
      </c>
      <c r="C35">
        <v>0</v>
      </c>
      <c r="D35">
        <v>24.8</v>
      </c>
      <c r="E35">
        <v>25.3</v>
      </c>
      <c r="F35">
        <v>0</v>
      </c>
      <c r="G35">
        <v>0</v>
      </c>
    </row>
    <row r="36" spans="1:7" ht="15" x14ac:dyDescent="0.25">
      <c r="A36" s="173" t="s">
        <v>86</v>
      </c>
      <c r="B36">
        <v>213.8</v>
      </c>
      <c r="C36">
        <v>314.89999999999998</v>
      </c>
      <c r="D36">
        <v>300.7</v>
      </c>
      <c r="E36">
        <v>295.3</v>
      </c>
      <c r="F36">
        <v>0</v>
      </c>
      <c r="G36">
        <v>0</v>
      </c>
    </row>
    <row r="37" spans="1:7" ht="15" x14ac:dyDescent="0.25">
      <c r="A37" s="173" t="s">
        <v>87</v>
      </c>
      <c r="B37">
        <v>0</v>
      </c>
      <c r="C37">
        <v>3.9</v>
      </c>
      <c r="D37">
        <v>66.3</v>
      </c>
      <c r="E37">
        <v>5.0999999999999996</v>
      </c>
      <c r="F37">
        <v>0</v>
      </c>
      <c r="G37">
        <v>0</v>
      </c>
    </row>
    <row r="38" spans="1:7" ht="15" x14ac:dyDescent="0.25">
      <c r="A38" s="173" t="s">
        <v>88</v>
      </c>
      <c r="B38">
        <v>135.4</v>
      </c>
      <c r="C38">
        <v>46.4</v>
      </c>
      <c r="D38">
        <v>354.3</v>
      </c>
      <c r="E38">
        <v>263.8</v>
      </c>
      <c r="F38">
        <v>0</v>
      </c>
      <c r="G38">
        <v>0</v>
      </c>
    </row>
    <row r="39" spans="1:7" ht="15" x14ac:dyDescent="0.25">
      <c r="A39" s="173" t="s">
        <v>89</v>
      </c>
      <c r="B39">
        <v>0</v>
      </c>
      <c r="C39">
        <v>0</v>
      </c>
      <c r="D39">
        <v>0</v>
      </c>
      <c r="E39">
        <v>106.2</v>
      </c>
      <c r="F39">
        <v>0</v>
      </c>
      <c r="G39">
        <v>0</v>
      </c>
    </row>
    <row r="40" spans="1:7" ht="15" x14ac:dyDescent="0.25">
      <c r="A40" s="173" t="s">
        <v>69</v>
      </c>
    </row>
    <row r="41" spans="1:7" ht="15" x14ac:dyDescent="0.25">
      <c r="A41" s="173" t="s">
        <v>90</v>
      </c>
      <c r="B41">
        <v>118</v>
      </c>
      <c r="C41">
        <v>70</v>
      </c>
      <c r="D41">
        <v>1594.4</v>
      </c>
      <c r="E41">
        <v>425.9</v>
      </c>
      <c r="F41">
        <v>0</v>
      </c>
      <c r="G41">
        <v>0</v>
      </c>
    </row>
    <row r="42" spans="1:7" ht="15" x14ac:dyDescent="0.25">
      <c r="A42" s="173" t="s">
        <v>91</v>
      </c>
      <c r="B42">
        <v>30</v>
      </c>
      <c r="C42">
        <v>0</v>
      </c>
      <c r="D42">
        <v>0</v>
      </c>
      <c r="E42">
        <v>0</v>
      </c>
      <c r="F42">
        <v>0</v>
      </c>
      <c r="G42">
        <v>0</v>
      </c>
    </row>
    <row r="43" spans="1:7" ht="15" x14ac:dyDescent="0.25">
      <c r="A43" s="173" t="s">
        <v>529</v>
      </c>
      <c r="B43">
        <v>0</v>
      </c>
      <c r="C43">
        <v>0</v>
      </c>
      <c r="D43">
        <v>33</v>
      </c>
      <c r="E43">
        <v>0</v>
      </c>
      <c r="F43">
        <v>0</v>
      </c>
      <c r="G43">
        <v>0</v>
      </c>
    </row>
    <row r="44" spans="1:7" ht="15" x14ac:dyDescent="0.25">
      <c r="A44" s="173" t="s">
        <v>282</v>
      </c>
      <c r="B44">
        <v>0</v>
      </c>
      <c r="C44">
        <v>0</v>
      </c>
      <c r="D44">
        <v>56.7</v>
      </c>
      <c r="E44">
        <v>0</v>
      </c>
      <c r="F44">
        <v>0</v>
      </c>
      <c r="G44">
        <v>0</v>
      </c>
    </row>
    <row r="45" spans="1:7" ht="15" x14ac:dyDescent="0.25">
      <c r="A45" s="173" t="s">
        <v>92</v>
      </c>
      <c r="B45">
        <v>35</v>
      </c>
      <c r="C45">
        <v>70</v>
      </c>
      <c r="D45">
        <v>38.299999999999997</v>
      </c>
      <c r="E45">
        <v>98.5</v>
      </c>
      <c r="F45">
        <v>0</v>
      </c>
      <c r="G45">
        <v>0</v>
      </c>
    </row>
    <row r="46" spans="1:7" ht="15" x14ac:dyDescent="0.25">
      <c r="A46" s="173" t="s">
        <v>465</v>
      </c>
      <c r="B46">
        <v>0</v>
      </c>
      <c r="C46">
        <v>0</v>
      </c>
      <c r="D46">
        <v>31.2</v>
      </c>
      <c r="E46">
        <v>0</v>
      </c>
      <c r="F46">
        <v>0</v>
      </c>
      <c r="G46">
        <v>0</v>
      </c>
    </row>
    <row r="47" spans="1:7" ht="15" x14ac:dyDescent="0.25">
      <c r="A47" s="173" t="s">
        <v>1078</v>
      </c>
      <c r="B47">
        <v>0</v>
      </c>
      <c r="C47">
        <v>0</v>
      </c>
      <c r="D47">
        <v>29.9</v>
      </c>
      <c r="E47">
        <v>0</v>
      </c>
      <c r="F47">
        <v>0</v>
      </c>
      <c r="G47">
        <v>0</v>
      </c>
    </row>
    <row r="48" spans="1:7" ht="15" x14ac:dyDescent="0.25">
      <c r="A48" s="173" t="s">
        <v>1097</v>
      </c>
      <c r="B48">
        <v>0</v>
      </c>
      <c r="C48">
        <v>0</v>
      </c>
      <c r="D48">
        <v>37</v>
      </c>
      <c r="E48">
        <v>0</v>
      </c>
      <c r="F48">
        <v>0</v>
      </c>
      <c r="G48">
        <v>0</v>
      </c>
    </row>
    <row r="49" spans="1:7" ht="15" x14ac:dyDescent="0.25">
      <c r="A49" s="173" t="s">
        <v>93</v>
      </c>
      <c r="B49">
        <v>0</v>
      </c>
      <c r="C49">
        <v>0</v>
      </c>
      <c r="D49">
        <v>61.7</v>
      </c>
      <c r="E49">
        <v>0</v>
      </c>
      <c r="F49">
        <v>0</v>
      </c>
      <c r="G49">
        <v>0</v>
      </c>
    </row>
    <row r="50" spans="1:7" ht="15" x14ac:dyDescent="0.25">
      <c r="A50" s="173" t="s">
        <v>95</v>
      </c>
      <c r="B50">
        <v>0</v>
      </c>
      <c r="C50">
        <v>0</v>
      </c>
      <c r="D50">
        <v>3</v>
      </c>
      <c r="E50">
        <v>4.4000000000000004</v>
      </c>
      <c r="F50">
        <v>0</v>
      </c>
      <c r="G50">
        <v>0</v>
      </c>
    </row>
    <row r="51" spans="1:7" ht="15" x14ac:dyDescent="0.25">
      <c r="A51" s="173" t="s">
        <v>96</v>
      </c>
      <c r="B51">
        <v>53</v>
      </c>
      <c r="C51">
        <v>0</v>
      </c>
      <c r="D51">
        <v>1097.9000000000001</v>
      </c>
      <c r="E51">
        <v>314.39999999999998</v>
      </c>
      <c r="F51">
        <v>0</v>
      </c>
      <c r="G51">
        <v>0</v>
      </c>
    </row>
    <row r="52" spans="1:7" ht="15" x14ac:dyDescent="0.25">
      <c r="A52" s="173" t="s">
        <v>97</v>
      </c>
      <c r="B52">
        <v>0</v>
      </c>
      <c r="C52">
        <v>0</v>
      </c>
      <c r="D52">
        <v>195</v>
      </c>
      <c r="E52">
        <v>8.6999999999999993</v>
      </c>
      <c r="F52">
        <v>0</v>
      </c>
      <c r="G52">
        <v>0</v>
      </c>
    </row>
    <row r="53" spans="1:7" ht="15" x14ac:dyDescent="0.25">
      <c r="A53" s="173" t="s">
        <v>536</v>
      </c>
      <c r="B53">
        <v>0</v>
      </c>
      <c r="C53">
        <v>0</v>
      </c>
      <c r="D53">
        <v>10.8</v>
      </c>
      <c r="E53">
        <v>0</v>
      </c>
      <c r="F53">
        <v>0</v>
      </c>
      <c r="G53">
        <v>0</v>
      </c>
    </row>
    <row r="54" spans="1:7" ht="15" x14ac:dyDescent="0.25">
      <c r="A54" s="173" t="s">
        <v>69</v>
      </c>
    </row>
    <row r="55" spans="1:7" ht="15" x14ac:dyDescent="0.25">
      <c r="A55" s="173" t="s">
        <v>98</v>
      </c>
      <c r="B55">
        <v>1641.8</v>
      </c>
      <c r="C55">
        <v>1836.3</v>
      </c>
      <c r="D55">
        <v>4976.8</v>
      </c>
      <c r="E55">
        <v>4090.7</v>
      </c>
      <c r="F55">
        <v>32.4</v>
      </c>
      <c r="G55">
        <v>0</v>
      </c>
    </row>
    <row r="56" spans="1:7" ht="15" x14ac:dyDescent="0.25">
      <c r="A56" s="173" t="s">
        <v>99</v>
      </c>
      <c r="B56">
        <v>1.4</v>
      </c>
      <c r="C56">
        <v>11.1</v>
      </c>
      <c r="D56">
        <v>7.6</v>
      </c>
      <c r="E56">
        <v>14.5</v>
      </c>
      <c r="F56">
        <v>0</v>
      </c>
      <c r="G56">
        <v>0</v>
      </c>
    </row>
    <row r="57" spans="1:7" ht="15" x14ac:dyDescent="0.25">
      <c r="A57" s="173" t="s">
        <v>100</v>
      </c>
      <c r="B57">
        <v>6.5</v>
      </c>
      <c r="C57">
        <v>6.5</v>
      </c>
      <c r="D57">
        <v>6.5</v>
      </c>
      <c r="E57">
        <v>1.2</v>
      </c>
      <c r="F57">
        <v>0</v>
      </c>
      <c r="G57">
        <v>0</v>
      </c>
    </row>
    <row r="58" spans="1:7" ht="15" x14ac:dyDescent="0.25">
      <c r="A58" s="173" t="s">
        <v>101</v>
      </c>
      <c r="B58">
        <v>0</v>
      </c>
      <c r="C58">
        <v>0</v>
      </c>
      <c r="D58">
        <v>80.3</v>
      </c>
      <c r="E58">
        <v>364.9</v>
      </c>
      <c r="F58">
        <v>0</v>
      </c>
      <c r="G58">
        <v>0</v>
      </c>
    </row>
    <row r="59" spans="1:7" ht="15" x14ac:dyDescent="0.25">
      <c r="A59" s="173" t="s">
        <v>102</v>
      </c>
      <c r="B59">
        <v>33.5</v>
      </c>
      <c r="C59">
        <v>16</v>
      </c>
      <c r="D59">
        <v>78.7</v>
      </c>
      <c r="E59">
        <v>37.5</v>
      </c>
      <c r="F59">
        <v>0</v>
      </c>
      <c r="G59">
        <v>0</v>
      </c>
    </row>
    <row r="60" spans="1:7" ht="15" x14ac:dyDescent="0.25">
      <c r="A60" s="173" t="s">
        <v>103</v>
      </c>
      <c r="B60">
        <v>5.4</v>
      </c>
      <c r="C60">
        <v>13.4</v>
      </c>
      <c r="D60">
        <v>16.600000000000001</v>
      </c>
      <c r="E60">
        <v>9.3000000000000007</v>
      </c>
      <c r="F60">
        <v>0</v>
      </c>
      <c r="G60">
        <v>0</v>
      </c>
    </row>
    <row r="61" spans="1:7" ht="15" x14ac:dyDescent="0.25">
      <c r="A61" s="173" t="s">
        <v>104</v>
      </c>
      <c r="B61">
        <v>0</v>
      </c>
      <c r="C61">
        <v>0</v>
      </c>
      <c r="D61">
        <v>198</v>
      </c>
      <c r="E61">
        <v>288</v>
      </c>
      <c r="F61">
        <v>0</v>
      </c>
      <c r="G61">
        <v>0</v>
      </c>
    </row>
    <row r="62" spans="1:7" ht="15" x14ac:dyDescent="0.25">
      <c r="A62" s="173" t="s">
        <v>105</v>
      </c>
      <c r="B62">
        <v>79.8</v>
      </c>
      <c r="C62">
        <v>91</v>
      </c>
      <c r="D62">
        <v>456</v>
      </c>
      <c r="E62">
        <v>224.8</v>
      </c>
      <c r="F62">
        <v>0</v>
      </c>
      <c r="G62">
        <v>0</v>
      </c>
    </row>
    <row r="63" spans="1:7" ht="15" x14ac:dyDescent="0.25">
      <c r="A63" s="173" t="s">
        <v>106</v>
      </c>
      <c r="B63">
        <v>56.6</v>
      </c>
      <c r="C63">
        <v>53.5</v>
      </c>
      <c r="D63">
        <v>226</v>
      </c>
      <c r="E63">
        <v>182.7</v>
      </c>
      <c r="F63">
        <v>0</v>
      </c>
      <c r="G63">
        <v>0</v>
      </c>
    </row>
    <row r="64" spans="1:7" ht="15" x14ac:dyDescent="0.25">
      <c r="A64" s="173" t="s">
        <v>107</v>
      </c>
      <c r="B64">
        <v>14.5</v>
      </c>
      <c r="C64">
        <v>10</v>
      </c>
      <c r="D64">
        <v>370.7</v>
      </c>
      <c r="E64">
        <v>321.2</v>
      </c>
      <c r="F64">
        <v>0</v>
      </c>
      <c r="G64">
        <v>0</v>
      </c>
    </row>
    <row r="65" spans="1:7" ht="15" x14ac:dyDescent="0.25">
      <c r="A65" s="173" t="s">
        <v>108</v>
      </c>
      <c r="B65">
        <v>0</v>
      </c>
      <c r="C65">
        <v>0</v>
      </c>
      <c r="D65">
        <v>0</v>
      </c>
      <c r="E65">
        <v>4.7</v>
      </c>
      <c r="F65">
        <v>0</v>
      </c>
      <c r="G65">
        <v>0</v>
      </c>
    </row>
    <row r="66" spans="1:7" ht="15" x14ac:dyDescent="0.25">
      <c r="A66" s="173" t="s">
        <v>109</v>
      </c>
      <c r="B66">
        <v>17.8</v>
      </c>
      <c r="C66">
        <v>18</v>
      </c>
      <c r="D66">
        <v>227.3</v>
      </c>
      <c r="E66">
        <v>187.9</v>
      </c>
      <c r="F66">
        <v>0</v>
      </c>
      <c r="G66">
        <v>0</v>
      </c>
    </row>
    <row r="67" spans="1:7" ht="15" x14ac:dyDescent="0.25">
      <c r="A67" s="173" t="s">
        <v>110</v>
      </c>
      <c r="B67">
        <v>0</v>
      </c>
      <c r="C67">
        <v>0</v>
      </c>
      <c r="D67">
        <v>19.399999999999999</v>
      </c>
      <c r="E67">
        <v>29</v>
      </c>
      <c r="F67">
        <v>0</v>
      </c>
      <c r="G67">
        <v>0</v>
      </c>
    </row>
    <row r="68" spans="1:7" ht="15" x14ac:dyDescent="0.25">
      <c r="A68" s="173" t="s">
        <v>111</v>
      </c>
      <c r="B68">
        <v>100.1</v>
      </c>
      <c r="C68">
        <v>60</v>
      </c>
      <c r="D68">
        <v>111.6</v>
      </c>
      <c r="E68">
        <v>40.299999999999997</v>
      </c>
      <c r="F68">
        <v>0</v>
      </c>
      <c r="G68">
        <v>0</v>
      </c>
    </row>
    <row r="69" spans="1:7" ht="15" x14ac:dyDescent="0.25">
      <c r="A69" s="173" t="s">
        <v>112</v>
      </c>
      <c r="B69">
        <v>86.9</v>
      </c>
      <c r="C69">
        <v>117.8</v>
      </c>
      <c r="D69">
        <v>157.5</v>
      </c>
      <c r="E69">
        <v>134.80000000000001</v>
      </c>
      <c r="F69">
        <v>0</v>
      </c>
      <c r="G69">
        <v>0</v>
      </c>
    </row>
    <row r="70" spans="1:7" ht="15" x14ac:dyDescent="0.25">
      <c r="A70" s="173" t="s">
        <v>113</v>
      </c>
      <c r="B70">
        <v>28.5</v>
      </c>
      <c r="C70">
        <v>22</v>
      </c>
      <c r="D70">
        <v>83.1</v>
      </c>
      <c r="E70">
        <v>98.1</v>
      </c>
      <c r="F70">
        <v>0</v>
      </c>
      <c r="G70">
        <v>0</v>
      </c>
    </row>
    <row r="71" spans="1:7" ht="15" x14ac:dyDescent="0.25">
      <c r="A71" s="173" t="s">
        <v>114</v>
      </c>
      <c r="B71">
        <v>2.5</v>
      </c>
      <c r="C71">
        <v>56.2</v>
      </c>
      <c r="D71">
        <v>25.5</v>
      </c>
      <c r="E71">
        <v>18.2</v>
      </c>
      <c r="F71">
        <v>0</v>
      </c>
      <c r="G71">
        <v>0</v>
      </c>
    </row>
    <row r="72" spans="1:7" ht="15" x14ac:dyDescent="0.25">
      <c r="A72" s="173" t="s">
        <v>115</v>
      </c>
      <c r="B72">
        <v>934.7</v>
      </c>
      <c r="C72">
        <v>1115.7</v>
      </c>
      <c r="D72">
        <v>2057.1</v>
      </c>
      <c r="E72">
        <v>1646.8</v>
      </c>
      <c r="F72">
        <v>15.5</v>
      </c>
      <c r="G72">
        <v>0</v>
      </c>
    </row>
    <row r="73" spans="1:7" ht="15" x14ac:dyDescent="0.25">
      <c r="A73" s="173" t="s">
        <v>116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</row>
    <row r="74" spans="1:7" ht="15" x14ac:dyDescent="0.25">
      <c r="A74" s="173" t="s">
        <v>117</v>
      </c>
      <c r="B74">
        <v>13.2</v>
      </c>
      <c r="C74">
        <v>10.4</v>
      </c>
      <c r="D74">
        <v>40.200000000000003</v>
      </c>
      <c r="E74">
        <v>48.3</v>
      </c>
      <c r="F74">
        <v>0</v>
      </c>
      <c r="G74">
        <v>0</v>
      </c>
    </row>
    <row r="75" spans="1:7" ht="15" x14ac:dyDescent="0.25">
      <c r="A75" s="173" t="s">
        <v>118</v>
      </c>
      <c r="B75">
        <v>86.5</v>
      </c>
      <c r="C75">
        <v>137</v>
      </c>
      <c r="D75">
        <v>50.3</v>
      </c>
      <c r="E75">
        <v>121.6</v>
      </c>
      <c r="F75">
        <v>0</v>
      </c>
      <c r="G75">
        <v>0</v>
      </c>
    </row>
    <row r="76" spans="1:7" ht="15" x14ac:dyDescent="0.25">
      <c r="A76" s="173" t="s">
        <v>119</v>
      </c>
      <c r="B76">
        <v>49</v>
      </c>
      <c r="C76">
        <v>65.5</v>
      </c>
      <c r="D76">
        <v>237.1</v>
      </c>
      <c r="E76">
        <v>102.7</v>
      </c>
      <c r="F76">
        <v>16.899999999999999</v>
      </c>
      <c r="G76">
        <v>0</v>
      </c>
    </row>
    <row r="77" spans="1:7" ht="15" x14ac:dyDescent="0.25">
      <c r="A77" s="173" t="s">
        <v>120</v>
      </c>
      <c r="B77">
        <v>0</v>
      </c>
      <c r="C77">
        <v>5</v>
      </c>
      <c r="D77">
        <v>52.2</v>
      </c>
      <c r="E77">
        <v>74.7</v>
      </c>
      <c r="F77">
        <v>0</v>
      </c>
      <c r="G77">
        <v>0</v>
      </c>
    </row>
    <row r="78" spans="1:7" ht="15" x14ac:dyDescent="0.25">
      <c r="A78" s="173" t="s">
        <v>1076</v>
      </c>
      <c r="B78">
        <v>0</v>
      </c>
      <c r="C78">
        <v>0</v>
      </c>
      <c r="D78">
        <v>9.1999999999999993</v>
      </c>
      <c r="E78">
        <v>0</v>
      </c>
      <c r="F78">
        <v>0</v>
      </c>
      <c r="G78">
        <v>0</v>
      </c>
    </row>
    <row r="79" spans="1:7" ht="15" x14ac:dyDescent="0.25">
      <c r="A79" s="173" t="s">
        <v>121</v>
      </c>
      <c r="B79">
        <v>0</v>
      </c>
      <c r="C79">
        <v>19.3</v>
      </c>
      <c r="D79">
        <v>44.9</v>
      </c>
      <c r="E79">
        <v>65.900000000000006</v>
      </c>
      <c r="F79">
        <v>0</v>
      </c>
      <c r="G79">
        <v>0</v>
      </c>
    </row>
    <row r="80" spans="1:7" ht="15" x14ac:dyDescent="0.25">
      <c r="A80" s="173" t="s">
        <v>122</v>
      </c>
      <c r="B80">
        <v>124.8</v>
      </c>
      <c r="C80">
        <v>7.9</v>
      </c>
      <c r="D80">
        <v>421.3</v>
      </c>
      <c r="E80">
        <v>73.5</v>
      </c>
      <c r="F80">
        <v>0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67</v>
      </c>
      <c r="D81" t="s">
        <v>66</v>
      </c>
      <c r="E81" t="s">
        <v>67</v>
      </c>
      <c r="F81" t="s">
        <v>185</v>
      </c>
      <c r="G81" t="s">
        <v>68</v>
      </c>
    </row>
    <row r="82" spans="1:7" ht="15" x14ac:dyDescent="0.25">
      <c r="A82" s="173" t="s">
        <v>123</v>
      </c>
      <c r="B82">
        <v>4592</v>
      </c>
      <c r="C82">
        <v>4183</v>
      </c>
      <c r="D82">
        <v>12556.5</v>
      </c>
      <c r="E82">
        <v>10263.200000000001</v>
      </c>
      <c r="F82">
        <v>42.8</v>
      </c>
      <c r="G82">
        <v>0</v>
      </c>
    </row>
    <row r="83" spans="1:7" ht="15" x14ac:dyDescent="0.25">
      <c r="A83" s="173" t="s">
        <v>124</v>
      </c>
      <c r="B83">
        <v>1330.7</v>
      </c>
      <c r="C83">
        <v>579.20000000000005</v>
      </c>
      <c r="D83">
        <v>0</v>
      </c>
      <c r="E83">
        <v>0</v>
      </c>
      <c r="F83">
        <v>0</v>
      </c>
      <c r="G83">
        <v>0</v>
      </c>
    </row>
    <row r="84" spans="1:7" ht="15" x14ac:dyDescent="0.25">
      <c r="A84" s="173" t="s">
        <v>65</v>
      </c>
      <c r="B84" t="s">
        <v>66</v>
      </c>
      <c r="C84" t="s">
        <v>67</v>
      </c>
      <c r="D84" t="s">
        <v>66</v>
      </c>
      <c r="E84" t="s">
        <v>67</v>
      </c>
      <c r="F84" t="s">
        <v>185</v>
      </c>
      <c r="G84" t="s">
        <v>68</v>
      </c>
    </row>
    <row r="85" spans="1:7" ht="15" x14ac:dyDescent="0.25">
      <c r="A85" s="173" t="s">
        <v>125</v>
      </c>
      <c r="B85">
        <v>5922.7</v>
      </c>
      <c r="C85">
        <v>4762.3</v>
      </c>
      <c r="D85">
        <v>12556.5</v>
      </c>
      <c r="E85">
        <v>10263.200000000001</v>
      </c>
      <c r="F85">
        <v>42.8</v>
      </c>
      <c r="G85">
        <v>0</v>
      </c>
    </row>
    <row r="86" spans="1:7" ht="15" x14ac:dyDescent="0.25">
      <c r="A86" s="173" t="s">
        <v>126</v>
      </c>
      <c r="B86" t="s">
        <v>45</v>
      </c>
      <c r="C86" t="s">
        <v>45</v>
      </c>
      <c r="D86">
        <v>0</v>
      </c>
      <c r="E86">
        <v>0</v>
      </c>
      <c r="F86" t="s">
        <v>45</v>
      </c>
      <c r="G86" t="s">
        <v>45</v>
      </c>
    </row>
    <row r="87" spans="1:7" ht="15" x14ac:dyDescent="0.25">
      <c r="A87" s="173" t="s">
        <v>127</v>
      </c>
      <c r="B87">
        <v>0</v>
      </c>
      <c r="C87">
        <v>0</v>
      </c>
      <c r="D87" t="s">
        <v>45</v>
      </c>
      <c r="E87" t="s">
        <v>45</v>
      </c>
      <c r="F87">
        <v>0</v>
      </c>
      <c r="G87">
        <v>0</v>
      </c>
    </row>
    <row r="88" spans="1:7" ht="15" x14ac:dyDescent="0.25">
      <c r="A88" s="173" t="s">
        <v>65</v>
      </c>
      <c r="B88" t="s">
        <v>66</v>
      </c>
      <c r="C88" t="s">
        <v>67</v>
      </c>
      <c r="D88" t="s">
        <v>66</v>
      </c>
      <c r="E88" t="s">
        <v>67</v>
      </c>
      <c r="F88" t="s">
        <v>185</v>
      </c>
      <c r="G88" t="s">
        <v>68</v>
      </c>
    </row>
  </sheetData>
  <pageMargins left="0.7" right="0.7" top="0.75" bottom="0.75" header="0.3" footer="0.3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63470C-E1E5-4E95-8C11-F80BEFE5EEE7}">
  <dimension ref="A1:G79"/>
  <sheetViews>
    <sheetView topLeftCell="A25" workbookViewId="0">
      <selection activeCell="A7" sqref="A7"/>
    </sheetView>
  </sheetViews>
  <sheetFormatPr defaultRowHeight="13.2" x14ac:dyDescent="0.25"/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436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A7" s="271" t="s">
        <v>129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30</v>
      </c>
      <c r="C12">
        <v>97.6</v>
      </c>
      <c r="D12">
        <v>163</v>
      </c>
      <c r="E12">
        <v>475.9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71</v>
      </c>
      <c r="B15">
        <v>30</v>
      </c>
      <c r="C15">
        <v>88.1</v>
      </c>
      <c r="D15">
        <v>134.30000000000001</v>
      </c>
      <c r="E15">
        <v>394.4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9.5</v>
      </c>
      <c r="D16">
        <v>0</v>
      </c>
      <c r="E16">
        <v>31.1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69</v>
      </c>
    </row>
    <row r="19" spans="1:7" ht="15" x14ac:dyDescent="0.25">
      <c r="A19" s="271" t="s">
        <v>74</v>
      </c>
      <c r="B19">
        <v>442.2</v>
      </c>
      <c r="C19">
        <v>430.7</v>
      </c>
      <c r="D19">
        <v>1134.5</v>
      </c>
      <c r="E19">
        <v>1275.0999999999999</v>
      </c>
      <c r="F19">
        <v>0</v>
      </c>
      <c r="G19">
        <v>0</v>
      </c>
    </row>
    <row r="20" spans="1:7" ht="15" x14ac:dyDescent="0.25">
      <c r="A20" s="271" t="s">
        <v>69</v>
      </c>
    </row>
    <row r="21" spans="1:7" ht="15" x14ac:dyDescent="0.25">
      <c r="A21" s="271" t="s">
        <v>75</v>
      </c>
      <c r="B21">
        <v>194.2</v>
      </c>
      <c r="C21">
        <v>180.3</v>
      </c>
      <c r="D21">
        <v>402.8</v>
      </c>
      <c r="E21">
        <v>591.1</v>
      </c>
      <c r="F21">
        <v>0</v>
      </c>
      <c r="G21">
        <v>0</v>
      </c>
    </row>
    <row r="22" spans="1:7" ht="15" x14ac:dyDescent="0.25">
      <c r="A22" s="271" t="s">
        <v>69</v>
      </c>
    </row>
    <row r="23" spans="1:7" ht="15" x14ac:dyDescent="0.25">
      <c r="A23" s="271" t="s">
        <v>76</v>
      </c>
      <c r="B23">
        <v>2.2000000000000002</v>
      </c>
      <c r="C23">
        <v>765</v>
      </c>
      <c r="D23">
        <v>845.9</v>
      </c>
      <c r="E23">
        <v>1290.7</v>
      </c>
      <c r="F23">
        <v>0</v>
      </c>
      <c r="G23">
        <v>0</v>
      </c>
    </row>
    <row r="24" spans="1:7" ht="15" x14ac:dyDescent="0.25">
      <c r="A24" s="271" t="s">
        <v>69</v>
      </c>
    </row>
    <row r="25" spans="1:7" ht="15" x14ac:dyDescent="0.25">
      <c r="A25" s="271" t="s">
        <v>77</v>
      </c>
      <c r="B25">
        <v>1376.9</v>
      </c>
      <c r="C25">
        <v>1990.9</v>
      </c>
      <c r="D25">
        <v>2379.8000000000002</v>
      </c>
      <c r="E25">
        <v>3825</v>
      </c>
      <c r="F25">
        <v>0</v>
      </c>
      <c r="G25">
        <v>0</v>
      </c>
    </row>
    <row r="26" spans="1:7" ht="15" x14ac:dyDescent="0.25">
      <c r="A26" s="271" t="s">
        <v>78</v>
      </c>
      <c r="B26">
        <v>0</v>
      </c>
      <c r="C26">
        <v>0.1</v>
      </c>
      <c r="D26">
        <v>0</v>
      </c>
      <c r="E26">
        <v>41</v>
      </c>
      <c r="F26">
        <v>0</v>
      </c>
      <c r="G26">
        <v>0</v>
      </c>
    </row>
    <row r="27" spans="1:7" ht="15" x14ac:dyDescent="0.25">
      <c r="A27" s="271" t="s">
        <v>79</v>
      </c>
      <c r="B27">
        <v>0.4</v>
      </c>
      <c r="C27">
        <v>0.3</v>
      </c>
      <c r="D27">
        <v>1.4</v>
      </c>
      <c r="E27">
        <v>0.8</v>
      </c>
      <c r="F27">
        <v>0</v>
      </c>
      <c r="G27">
        <v>0</v>
      </c>
    </row>
    <row r="28" spans="1:7" ht="15" x14ac:dyDescent="0.25">
      <c r="A28" s="271" t="s">
        <v>80</v>
      </c>
      <c r="B28">
        <v>67.2</v>
      </c>
      <c r="C28">
        <v>116.1</v>
      </c>
      <c r="D28">
        <v>0</v>
      </c>
      <c r="E28">
        <v>490.4</v>
      </c>
      <c r="F28">
        <v>0</v>
      </c>
      <c r="G28">
        <v>0</v>
      </c>
    </row>
    <row r="29" spans="1:7" ht="15" x14ac:dyDescent="0.25">
      <c r="A29" s="271" t="s">
        <v>168</v>
      </c>
      <c r="B29">
        <v>0</v>
      </c>
      <c r="C29">
        <v>0</v>
      </c>
      <c r="D29">
        <v>0</v>
      </c>
      <c r="E29" t="s">
        <v>94</v>
      </c>
      <c r="F29">
        <v>0</v>
      </c>
      <c r="G29">
        <v>0</v>
      </c>
    </row>
    <row r="30" spans="1:7" ht="15" x14ac:dyDescent="0.25">
      <c r="A30" s="271" t="s">
        <v>81</v>
      </c>
      <c r="B30">
        <v>255.1</v>
      </c>
      <c r="C30">
        <v>559.9</v>
      </c>
      <c r="D30">
        <v>603.20000000000005</v>
      </c>
      <c r="E30">
        <v>609.4</v>
      </c>
      <c r="F30">
        <v>0</v>
      </c>
      <c r="G30">
        <v>0</v>
      </c>
    </row>
    <row r="31" spans="1:7" ht="15" x14ac:dyDescent="0.25">
      <c r="A31" s="271" t="s">
        <v>82</v>
      </c>
      <c r="B31">
        <v>21.4</v>
      </c>
      <c r="C31">
        <v>23.3</v>
      </c>
      <c r="D31">
        <v>70.3</v>
      </c>
      <c r="E31">
        <v>181.6</v>
      </c>
      <c r="F31">
        <v>0</v>
      </c>
      <c r="G31">
        <v>0</v>
      </c>
    </row>
    <row r="32" spans="1:7" ht="15" x14ac:dyDescent="0.25">
      <c r="A32" s="271" t="s">
        <v>83</v>
      </c>
      <c r="B32">
        <v>787</v>
      </c>
      <c r="C32">
        <v>918.5</v>
      </c>
      <c r="D32">
        <v>1363.9</v>
      </c>
      <c r="E32">
        <v>1515.4</v>
      </c>
      <c r="F32">
        <v>0</v>
      </c>
      <c r="G32">
        <v>0</v>
      </c>
    </row>
    <row r="33" spans="1:7" ht="15" x14ac:dyDescent="0.25">
      <c r="A33" s="271" t="s">
        <v>84</v>
      </c>
      <c r="B33">
        <v>0</v>
      </c>
      <c r="C33">
        <v>0</v>
      </c>
      <c r="D33">
        <v>0</v>
      </c>
      <c r="E33">
        <v>66</v>
      </c>
      <c r="F33">
        <v>0</v>
      </c>
      <c r="G33">
        <v>0</v>
      </c>
    </row>
    <row r="34" spans="1:7" ht="15" x14ac:dyDescent="0.25">
      <c r="A34" s="271" t="s">
        <v>85</v>
      </c>
      <c r="B34">
        <v>22</v>
      </c>
      <c r="C34">
        <v>20</v>
      </c>
      <c r="D34">
        <v>18.899999999999999</v>
      </c>
      <c r="E34">
        <v>40.1</v>
      </c>
      <c r="F34">
        <v>0</v>
      </c>
      <c r="G34">
        <v>0</v>
      </c>
    </row>
    <row r="35" spans="1:7" ht="15" x14ac:dyDescent="0.25">
      <c r="A35" s="271" t="s">
        <v>86</v>
      </c>
      <c r="B35">
        <v>148.19999999999999</v>
      </c>
      <c r="C35">
        <v>286.10000000000002</v>
      </c>
      <c r="D35">
        <v>226.8</v>
      </c>
      <c r="E35">
        <v>269.2</v>
      </c>
      <c r="F35">
        <v>0</v>
      </c>
      <c r="G35">
        <v>0</v>
      </c>
    </row>
    <row r="36" spans="1:7" ht="15" x14ac:dyDescent="0.25">
      <c r="A36" s="271" t="s">
        <v>87</v>
      </c>
      <c r="B36">
        <v>0</v>
      </c>
      <c r="C36">
        <v>0.8</v>
      </c>
      <c r="D36">
        <v>44</v>
      </c>
      <c r="E36">
        <v>2.6</v>
      </c>
      <c r="F36">
        <v>0</v>
      </c>
      <c r="G36">
        <v>0</v>
      </c>
    </row>
    <row r="37" spans="1:7" ht="15" x14ac:dyDescent="0.25">
      <c r="A37" s="271" t="s">
        <v>88</v>
      </c>
      <c r="B37">
        <v>75.599999999999994</v>
      </c>
      <c r="C37">
        <v>25.8</v>
      </c>
      <c r="D37">
        <v>51.3</v>
      </c>
      <c r="E37">
        <v>357.8</v>
      </c>
      <c r="F37">
        <v>0</v>
      </c>
      <c r="G37">
        <v>0</v>
      </c>
    </row>
    <row r="38" spans="1:7" ht="15" x14ac:dyDescent="0.25">
      <c r="A38" s="271" t="s">
        <v>89</v>
      </c>
      <c r="B38">
        <v>0</v>
      </c>
      <c r="C38">
        <v>40</v>
      </c>
      <c r="D38">
        <v>0</v>
      </c>
      <c r="E38">
        <v>250.8</v>
      </c>
      <c r="F38">
        <v>0</v>
      </c>
      <c r="G38">
        <v>0</v>
      </c>
    </row>
    <row r="39" spans="1:7" ht="15" x14ac:dyDescent="0.25">
      <c r="A39" s="271" t="s">
        <v>69</v>
      </c>
    </row>
    <row r="40" spans="1:7" ht="15" x14ac:dyDescent="0.25">
      <c r="A40" s="271" t="s">
        <v>90</v>
      </c>
      <c r="B40">
        <v>646.1</v>
      </c>
      <c r="C40">
        <v>172.1</v>
      </c>
      <c r="D40">
        <v>943.1</v>
      </c>
      <c r="E40">
        <v>713.6</v>
      </c>
      <c r="F40">
        <v>0</v>
      </c>
      <c r="G40">
        <v>0</v>
      </c>
    </row>
    <row r="41" spans="1:7" ht="15" x14ac:dyDescent="0.25">
      <c r="A41" s="271" t="s">
        <v>91</v>
      </c>
      <c r="B41">
        <v>0</v>
      </c>
      <c r="C41">
        <v>11</v>
      </c>
      <c r="D41">
        <v>0</v>
      </c>
      <c r="E41">
        <v>0</v>
      </c>
      <c r="F41">
        <v>0</v>
      </c>
      <c r="G41">
        <v>0</v>
      </c>
    </row>
    <row r="42" spans="1:7" ht="15" x14ac:dyDescent="0.25">
      <c r="A42" s="271" t="s">
        <v>406</v>
      </c>
      <c r="B42">
        <v>0</v>
      </c>
      <c r="C42">
        <v>0</v>
      </c>
      <c r="D42">
        <v>0</v>
      </c>
      <c r="E42">
        <v>7.7</v>
      </c>
      <c r="F42">
        <v>0</v>
      </c>
      <c r="G42">
        <v>0</v>
      </c>
    </row>
    <row r="43" spans="1:7" ht="15" x14ac:dyDescent="0.25">
      <c r="A43" s="271" t="s">
        <v>93</v>
      </c>
      <c r="B43">
        <v>0</v>
      </c>
      <c r="C43">
        <v>0</v>
      </c>
      <c r="D43">
        <v>0</v>
      </c>
      <c r="E43" t="s">
        <v>94</v>
      </c>
      <c r="F43">
        <v>0</v>
      </c>
      <c r="G43">
        <v>0</v>
      </c>
    </row>
    <row r="44" spans="1:7" ht="15" x14ac:dyDescent="0.25">
      <c r="A44" s="271" t="s">
        <v>95</v>
      </c>
      <c r="B44">
        <v>0</v>
      </c>
      <c r="C44">
        <v>0</v>
      </c>
      <c r="D44">
        <v>13.2</v>
      </c>
      <c r="E44">
        <v>0</v>
      </c>
      <c r="F44">
        <v>0</v>
      </c>
      <c r="G44">
        <v>0</v>
      </c>
    </row>
    <row r="45" spans="1:7" ht="15" x14ac:dyDescent="0.25">
      <c r="A45" s="271" t="s">
        <v>96</v>
      </c>
      <c r="B45">
        <v>646.1</v>
      </c>
      <c r="C45">
        <v>161.1</v>
      </c>
      <c r="D45">
        <v>919.4</v>
      </c>
      <c r="E45">
        <v>692.9</v>
      </c>
      <c r="F45">
        <v>0</v>
      </c>
      <c r="G45">
        <v>0</v>
      </c>
    </row>
    <row r="46" spans="1:7" ht="15" x14ac:dyDescent="0.25">
      <c r="A46" s="271" t="s">
        <v>97</v>
      </c>
      <c r="B46">
        <v>0</v>
      </c>
      <c r="C46">
        <v>0</v>
      </c>
      <c r="D46">
        <v>10.5</v>
      </c>
      <c r="E46">
        <v>13</v>
      </c>
      <c r="F46">
        <v>0</v>
      </c>
      <c r="G46">
        <v>0</v>
      </c>
    </row>
    <row r="47" spans="1:7" ht="15" x14ac:dyDescent="0.25">
      <c r="A47" s="271" t="s">
        <v>69</v>
      </c>
    </row>
    <row r="48" spans="1:7" ht="15" x14ac:dyDescent="0.25">
      <c r="A48" s="271" t="s">
        <v>98</v>
      </c>
      <c r="B48">
        <v>1377.5</v>
      </c>
      <c r="C48">
        <v>1476.9</v>
      </c>
      <c r="D48">
        <v>3585.4</v>
      </c>
      <c r="E48">
        <v>3748.6</v>
      </c>
      <c r="F48">
        <v>0</v>
      </c>
      <c r="G48">
        <v>0</v>
      </c>
    </row>
    <row r="49" spans="1:7" ht="15" x14ac:dyDescent="0.25">
      <c r="A49" s="271" t="s">
        <v>99</v>
      </c>
      <c r="B49">
        <v>1.2</v>
      </c>
      <c r="C49">
        <v>2.5</v>
      </c>
      <c r="D49">
        <v>5.7</v>
      </c>
      <c r="E49">
        <v>8.8000000000000007</v>
      </c>
      <c r="F49">
        <v>0</v>
      </c>
      <c r="G49">
        <v>0</v>
      </c>
    </row>
    <row r="50" spans="1:7" ht="15" x14ac:dyDescent="0.25">
      <c r="A50" s="271" t="s">
        <v>100</v>
      </c>
      <c r="B50">
        <v>0</v>
      </c>
      <c r="C50">
        <v>5</v>
      </c>
      <c r="D50">
        <v>8.3000000000000007</v>
      </c>
      <c r="E50">
        <v>4.2</v>
      </c>
      <c r="F50">
        <v>0</v>
      </c>
      <c r="G50">
        <v>0</v>
      </c>
    </row>
    <row r="51" spans="1:7" ht="15" x14ac:dyDescent="0.25">
      <c r="A51" s="271" t="s">
        <v>101</v>
      </c>
      <c r="B51">
        <v>45.5</v>
      </c>
      <c r="C51">
        <v>0</v>
      </c>
      <c r="D51">
        <v>49.5</v>
      </c>
      <c r="E51">
        <v>529.20000000000005</v>
      </c>
      <c r="F51">
        <v>0</v>
      </c>
      <c r="G51">
        <v>0</v>
      </c>
    </row>
    <row r="52" spans="1:7" ht="15" x14ac:dyDescent="0.25">
      <c r="A52" s="271" t="s">
        <v>102</v>
      </c>
      <c r="B52">
        <v>8.3000000000000007</v>
      </c>
      <c r="C52">
        <v>25.1</v>
      </c>
      <c r="D52">
        <v>32.299999999999997</v>
      </c>
      <c r="E52">
        <v>25.4</v>
      </c>
      <c r="F52">
        <v>0</v>
      </c>
      <c r="G52">
        <v>0</v>
      </c>
    </row>
    <row r="53" spans="1:7" ht="15" x14ac:dyDescent="0.25">
      <c r="A53" s="271" t="s">
        <v>103</v>
      </c>
      <c r="B53">
        <v>13.6</v>
      </c>
      <c r="C53">
        <v>15.4</v>
      </c>
      <c r="D53">
        <v>40</v>
      </c>
      <c r="E53">
        <v>4.0999999999999996</v>
      </c>
      <c r="F53">
        <v>0</v>
      </c>
      <c r="G53">
        <v>0</v>
      </c>
    </row>
    <row r="54" spans="1:7" ht="15" x14ac:dyDescent="0.25">
      <c r="A54" s="271" t="s">
        <v>104</v>
      </c>
      <c r="B54">
        <v>0</v>
      </c>
      <c r="C54">
        <v>62</v>
      </c>
      <c r="D54">
        <v>43</v>
      </c>
      <c r="E54">
        <v>306.60000000000002</v>
      </c>
      <c r="F54">
        <v>0</v>
      </c>
      <c r="G54">
        <v>0</v>
      </c>
    </row>
    <row r="55" spans="1:7" ht="15" x14ac:dyDescent="0.25">
      <c r="A55" s="271" t="s">
        <v>105</v>
      </c>
      <c r="B55">
        <v>95.7</v>
      </c>
      <c r="C55">
        <v>89</v>
      </c>
      <c r="D55">
        <v>312.89999999999998</v>
      </c>
      <c r="E55">
        <v>194.7</v>
      </c>
      <c r="F55">
        <v>0</v>
      </c>
      <c r="G55">
        <v>0</v>
      </c>
    </row>
    <row r="56" spans="1:7" ht="15" x14ac:dyDescent="0.25">
      <c r="A56" s="271" t="s">
        <v>106</v>
      </c>
      <c r="B56">
        <v>11</v>
      </c>
      <c r="C56">
        <v>39.700000000000003</v>
      </c>
      <c r="D56">
        <v>144.30000000000001</v>
      </c>
      <c r="E56">
        <v>69.099999999999994</v>
      </c>
      <c r="F56">
        <v>0</v>
      </c>
      <c r="G56">
        <v>0</v>
      </c>
    </row>
    <row r="57" spans="1:7" ht="15" x14ac:dyDescent="0.25">
      <c r="A57" s="271" t="s">
        <v>107</v>
      </c>
      <c r="B57">
        <v>0</v>
      </c>
      <c r="C57">
        <v>46</v>
      </c>
      <c r="D57">
        <v>121.6</v>
      </c>
      <c r="E57">
        <v>103.3</v>
      </c>
      <c r="F57">
        <v>0</v>
      </c>
      <c r="G57">
        <v>0</v>
      </c>
    </row>
    <row r="58" spans="1:7" ht="15" x14ac:dyDescent="0.25">
      <c r="A58" s="271" t="s">
        <v>108</v>
      </c>
      <c r="B58">
        <v>11.5</v>
      </c>
      <c r="C58">
        <v>0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271" t="s">
        <v>109</v>
      </c>
      <c r="B59">
        <v>46.5</v>
      </c>
      <c r="C59">
        <v>77.8</v>
      </c>
      <c r="D59">
        <v>163.1</v>
      </c>
      <c r="E59">
        <v>296.2</v>
      </c>
      <c r="F59">
        <v>0</v>
      </c>
      <c r="G59">
        <v>0</v>
      </c>
    </row>
    <row r="60" spans="1:7" ht="15" x14ac:dyDescent="0.25">
      <c r="A60" s="271" t="s">
        <v>110</v>
      </c>
      <c r="B60">
        <v>0</v>
      </c>
      <c r="C60">
        <v>0</v>
      </c>
      <c r="D60">
        <v>21.7</v>
      </c>
      <c r="E60">
        <v>8.3000000000000007</v>
      </c>
      <c r="F60">
        <v>0</v>
      </c>
      <c r="G60">
        <v>0</v>
      </c>
    </row>
    <row r="61" spans="1:7" ht="15" x14ac:dyDescent="0.25">
      <c r="A61" s="271" t="s">
        <v>111</v>
      </c>
      <c r="B61">
        <v>0</v>
      </c>
      <c r="C61">
        <v>0</v>
      </c>
      <c r="D61">
        <v>82.2</v>
      </c>
      <c r="E61">
        <v>42.6</v>
      </c>
      <c r="F61">
        <v>0</v>
      </c>
      <c r="G61">
        <v>0</v>
      </c>
    </row>
    <row r="62" spans="1:7" ht="15" x14ac:dyDescent="0.25">
      <c r="A62" s="271" t="s">
        <v>112</v>
      </c>
      <c r="B62">
        <v>136.5</v>
      </c>
      <c r="C62">
        <v>57</v>
      </c>
      <c r="D62">
        <v>119.5</v>
      </c>
      <c r="E62">
        <v>124.7</v>
      </c>
      <c r="F62">
        <v>0</v>
      </c>
      <c r="G62">
        <v>0</v>
      </c>
    </row>
    <row r="63" spans="1:7" ht="15" x14ac:dyDescent="0.25">
      <c r="A63" s="271" t="s">
        <v>113</v>
      </c>
      <c r="B63">
        <v>20.5</v>
      </c>
      <c r="C63">
        <v>20.5</v>
      </c>
      <c r="D63">
        <v>92.8</v>
      </c>
      <c r="E63">
        <v>94.4</v>
      </c>
      <c r="F63">
        <v>0</v>
      </c>
      <c r="G63">
        <v>0</v>
      </c>
    </row>
    <row r="64" spans="1:7" ht="15" x14ac:dyDescent="0.25">
      <c r="A64" s="271" t="s">
        <v>114</v>
      </c>
      <c r="B64">
        <v>16.100000000000001</v>
      </c>
      <c r="C64">
        <v>17.5</v>
      </c>
      <c r="D64">
        <v>19.8</v>
      </c>
      <c r="E64">
        <v>17.399999999999999</v>
      </c>
      <c r="F64">
        <v>0</v>
      </c>
      <c r="G64">
        <v>0</v>
      </c>
    </row>
    <row r="65" spans="1:7" ht="15" x14ac:dyDescent="0.25">
      <c r="A65" s="271" t="s">
        <v>115</v>
      </c>
      <c r="B65">
        <v>773.6</v>
      </c>
      <c r="C65">
        <v>866.2</v>
      </c>
      <c r="D65">
        <v>1740</v>
      </c>
      <c r="E65">
        <v>1430.5</v>
      </c>
      <c r="F65">
        <v>0</v>
      </c>
      <c r="G65">
        <v>0</v>
      </c>
    </row>
    <row r="66" spans="1:7" ht="15" x14ac:dyDescent="0.25">
      <c r="A66" s="271" t="s">
        <v>117</v>
      </c>
      <c r="B66">
        <v>0</v>
      </c>
      <c r="C66">
        <v>1.2</v>
      </c>
      <c r="D66">
        <v>41.6</v>
      </c>
      <c r="E66">
        <v>5.6</v>
      </c>
      <c r="F66">
        <v>0</v>
      </c>
      <c r="G66">
        <v>0</v>
      </c>
    </row>
    <row r="67" spans="1:7" ht="15" x14ac:dyDescent="0.25">
      <c r="A67" s="271" t="s">
        <v>118</v>
      </c>
      <c r="B67">
        <v>23.4</v>
      </c>
      <c r="C67">
        <v>17.7</v>
      </c>
      <c r="D67">
        <v>47.8</v>
      </c>
      <c r="E67">
        <v>84.5</v>
      </c>
      <c r="F67">
        <v>0</v>
      </c>
      <c r="G67">
        <v>0</v>
      </c>
    </row>
    <row r="68" spans="1:7" ht="15" x14ac:dyDescent="0.25">
      <c r="A68" s="271" t="s">
        <v>119</v>
      </c>
      <c r="B68">
        <v>71.2</v>
      </c>
      <c r="C68">
        <v>76.400000000000006</v>
      </c>
      <c r="D68">
        <v>135.69999999999999</v>
      </c>
      <c r="E68">
        <v>75.400000000000006</v>
      </c>
      <c r="F68">
        <v>0</v>
      </c>
      <c r="G68">
        <v>0</v>
      </c>
    </row>
    <row r="69" spans="1:7" ht="15" x14ac:dyDescent="0.25">
      <c r="A69" s="271" t="s">
        <v>120</v>
      </c>
      <c r="B69">
        <v>81.8</v>
      </c>
      <c r="C69">
        <v>36.4</v>
      </c>
      <c r="D69">
        <v>98.3</v>
      </c>
      <c r="E69">
        <v>135.19999999999999</v>
      </c>
      <c r="F69">
        <v>0</v>
      </c>
      <c r="G69">
        <v>0</v>
      </c>
    </row>
    <row r="70" spans="1:7" ht="15" x14ac:dyDescent="0.25">
      <c r="A70" s="271" t="s">
        <v>121</v>
      </c>
      <c r="B70">
        <v>21.3</v>
      </c>
      <c r="C70">
        <v>10.6</v>
      </c>
      <c r="D70">
        <v>65.599999999999994</v>
      </c>
      <c r="E70">
        <v>37.5</v>
      </c>
      <c r="F70">
        <v>0</v>
      </c>
      <c r="G70">
        <v>0</v>
      </c>
    </row>
    <row r="71" spans="1:7" ht="15" x14ac:dyDescent="0.25">
      <c r="A71" s="271" t="s">
        <v>122</v>
      </c>
      <c r="B71">
        <v>0</v>
      </c>
      <c r="C71">
        <v>11</v>
      </c>
      <c r="D71">
        <v>199.8</v>
      </c>
      <c r="E71">
        <v>151.1</v>
      </c>
      <c r="F71">
        <v>0</v>
      </c>
      <c r="G71">
        <v>0</v>
      </c>
    </row>
    <row r="72" spans="1:7" ht="15" x14ac:dyDescent="0.25">
      <c r="A72" s="271" t="s">
        <v>65</v>
      </c>
      <c r="B72" t="s">
        <v>66</v>
      </c>
      <c r="C72" t="s">
        <v>67</v>
      </c>
      <c r="D72" t="s">
        <v>66</v>
      </c>
      <c r="E72" t="s">
        <v>66</v>
      </c>
      <c r="F72" t="s">
        <v>66</v>
      </c>
      <c r="G72" t="s">
        <v>68</v>
      </c>
    </row>
    <row r="73" spans="1:7" ht="15" x14ac:dyDescent="0.25">
      <c r="A73" s="271" t="s">
        <v>123</v>
      </c>
      <c r="B73">
        <v>4069</v>
      </c>
      <c r="C73">
        <v>5113.3999999999996</v>
      </c>
      <c r="D73">
        <v>9454.4</v>
      </c>
      <c r="E73">
        <v>11920.1</v>
      </c>
      <c r="F73">
        <v>0</v>
      </c>
      <c r="G73">
        <v>0</v>
      </c>
    </row>
    <row r="74" spans="1:7" ht="15" x14ac:dyDescent="0.25">
      <c r="A74" s="271" t="s">
        <v>124</v>
      </c>
      <c r="B74">
        <v>717.1</v>
      </c>
      <c r="C74">
        <v>1012.1</v>
      </c>
      <c r="D74">
        <v>0</v>
      </c>
      <c r="E74">
        <v>0</v>
      </c>
      <c r="F74">
        <v>22.5</v>
      </c>
      <c r="G74">
        <v>0</v>
      </c>
    </row>
    <row r="75" spans="1:7" ht="15" x14ac:dyDescent="0.25">
      <c r="A75" s="271" t="s">
        <v>65</v>
      </c>
      <c r="B75" t="s">
        <v>66</v>
      </c>
      <c r="C75" t="s">
        <v>67</v>
      </c>
      <c r="D75" t="s">
        <v>66</v>
      </c>
      <c r="E75" t="s">
        <v>66</v>
      </c>
      <c r="F75" t="s">
        <v>66</v>
      </c>
      <c r="G75" t="s">
        <v>68</v>
      </c>
    </row>
    <row r="76" spans="1:7" ht="15" x14ac:dyDescent="0.25">
      <c r="A76" s="271" t="s">
        <v>125</v>
      </c>
      <c r="B76">
        <v>4786.1000000000004</v>
      </c>
      <c r="C76">
        <v>6125.5</v>
      </c>
      <c r="D76">
        <v>9454.4</v>
      </c>
      <c r="E76">
        <v>11920.1</v>
      </c>
      <c r="F76">
        <v>22.5</v>
      </c>
      <c r="G76">
        <v>0</v>
      </c>
    </row>
    <row r="77" spans="1:7" ht="15" x14ac:dyDescent="0.25">
      <c r="A77" s="271" t="s">
        <v>126</v>
      </c>
      <c r="B77" t="s">
        <v>45</v>
      </c>
      <c r="C77" t="s">
        <v>45</v>
      </c>
      <c r="D77">
        <v>0</v>
      </c>
      <c r="E77">
        <v>0</v>
      </c>
      <c r="F77" t="s">
        <v>45</v>
      </c>
      <c r="G77" t="s">
        <v>45</v>
      </c>
    </row>
    <row r="78" spans="1:7" ht="15" x14ac:dyDescent="0.25">
      <c r="A78" s="271" t="s">
        <v>127</v>
      </c>
      <c r="B78">
        <v>0</v>
      </c>
      <c r="C78">
        <v>10</v>
      </c>
      <c r="D78" t="s">
        <v>45</v>
      </c>
      <c r="E78" t="s">
        <v>45</v>
      </c>
      <c r="F78">
        <v>0</v>
      </c>
      <c r="G78">
        <v>0</v>
      </c>
    </row>
    <row r="79" spans="1:7" ht="15" x14ac:dyDescent="0.25">
      <c r="A79" s="271" t="s">
        <v>65</v>
      </c>
      <c r="B79" t="s">
        <v>66</v>
      </c>
      <c r="C79" t="s">
        <v>67</v>
      </c>
      <c r="D79" t="s">
        <v>66</v>
      </c>
      <c r="E79" t="s">
        <v>66</v>
      </c>
      <c r="F79" t="s">
        <v>66</v>
      </c>
      <c r="G79" t="s">
        <v>68</v>
      </c>
    </row>
  </sheetData>
  <pageMargins left="0.7" right="0.7" top="0.75" bottom="0.75" header="0.3" footer="0.3"/>
  <pageSetup orientation="portrait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7CFE0-511D-426A-9B97-F8D6B2C0A3CE}">
  <dimension ref="A1:G79"/>
  <sheetViews>
    <sheetView topLeftCell="A46" workbookViewId="0">
      <selection activeCell="M69" sqref="M69"/>
    </sheetView>
  </sheetViews>
  <sheetFormatPr defaultRowHeight="13.2" x14ac:dyDescent="0.25"/>
  <cols>
    <col min="1" max="1" width="29.5546875" customWidth="1"/>
    <col min="2" max="2" width="13" customWidth="1"/>
    <col min="4" max="4" width="13.33203125" customWidth="1"/>
    <col min="5" max="5" width="11.33203125" customWidth="1"/>
    <col min="6" max="6" width="13.33203125" customWidth="1"/>
    <col min="7" max="7" width="12.332031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437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30</v>
      </c>
      <c r="C12">
        <v>118.6</v>
      </c>
      <c r="D12">
        <v>163</v>
      </c>
      <c r="E12">
        <v>440.4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9.5</v>
      </c>
      <c r="E13">
        <v>0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71</v>
      </c>
      <c r="B15">
        <v>30</v>
      </c>
      <c r="C15">
        <v>109.1</v>
      </c>
      <c r="D15">
        <v>153.5</v>
      </c>
      <c r="E15">
        <v>378.2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9.5</v>
      </c>
      <c r="D16">
        <v>0</v>
      </c>
      <c r="E16">
        <v>31.1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0</v>
      </c>
      <c r="E17">
        <v>30.5</v>
      </c>
      <c r="F17">
        <v>0</v>
      </c>
      <c r="G17">
        <v>0</v>
      </c>
    </row>
    <row r="18" spans="1:7" ht="15" x14ac:dyDescent="0.25">
      <c r="A18" s="271" t="s">
        <v>69</v>
      </c>
    </row>
    <row r="19" spans="1:7" ht="15" x14ac:dyDescent="0.25">
      <c r="A19" s="271" t="s">
        <v>74</v>
      </c>
      <c r="B19">
        <v>320.8</v>
      </c>
      <c r="C19">
        <v>348</v>
      </c>
      <c r="D19">
        <v>1101.7</v>
      </c>
      <c r="E19">
        <v>1247.9000000000001</v>
      </c>
      <c r="F19">
        <v>0</v>
      </c>
      <c r="G19">
        <v>0</v>
      </c>
    </row>
    <row r="20" spans="1:7" ht="15" x14ac:dyDescent="0.25">
      <c r="A20" s="271" t="s">
        <v>69</v>
      </c>
    </row>
    <row r="21" spans="1:7" ht="15" x14ac:dyDescent="0.25">
      <c r="A21" s="271" t="s">
        <v>75</v>
      </c>
      <c r="B21">
        <v>146.19999999999999</v>
      </c>
      <c r="C21">
        <v>180.3</v>
      </c>
      <c r="D21">
        <v>402.8</v>
      </c>
      <c r="E21">
        <v>591.1</v>
      </c>
      <c r="F21">
        <v>0</v>
      </c>
      <c r="G21">
        <v>0</v>
      </c>
    </row>
    <row r="22" spans="1:7" ht="15" x14ac:dyDescent="0.25">
      <c r="A22" s="271" t="s">
        <v>69</v>
      </c>
    </row>
    <row r="23" spans="1:7" ht="15" x14ac:dyDescent="0.25">
      <c r="A23" s="271" t="s">
        <v>76</v>
      </c>
      <c r="B23">
        <v>2.2000000000000002</v>
      </c>
      <c r="C23">
        <v>495</v>
      </c>
      <c r="D23">
        <v>845.9</v>
      </c>
      <c r="E23">
        <v>1227.7</v>
      </c>
      <c r="F23">
        <v>0</v>
      </c>
      <c r="G23">
        <v>0</v>
      </c>
    </row>
    <row r="24" spans="1:7" ht="15" x14ac:dyDescent="0.25">
      <c r="A24" s="271" t="s">
        <v>69</v>
      </c>
    </row>
    <row r="25" spans="1:7" ht="15" x14ac:dyDescent="0.25">
      <c r="A25" s="271" t="s">
        <v>77</v>
      </c>
      <c r="B25">
        <v>1352.3</v>
      </c>
      <c r="C25">
        <v>1905.9</v>
      </c>
      <c r="D25">
        <v>2312.4</v>
      </c>
      <c r="E25">
        <v>3787.6</v>
      </c>
      <c r="F25">
        <v>0</v>
      </c>
      <c r="G25">
        <v>0</v>
      </c>
    </row>
    <row r="26" spans="1:7" ht="15" x14ac:dyDescent="0.25">
      <c r="A26" s="271" t="s">
        <v>78</v>
      </c>
      <c r="B26">
        <v>0</v>
      </c>
      <c r="C26">
        <v>0.1</v>
      </c>
      <c r="D26">
        <v>0</v>
      </c>
      <c r="E26">
        <v>41</v>
      </c>
      <c r="F26">
        <v>0</v>
      </c>
      <c r="G26">
        <v>0</v>
      </c>
    </row>
    <row r="27" spans="1:7" ht="15" x14ac:dyDescent="0.25">
      <c r="A27" s="271" t="s">
        <v>79</v>
      </c>
      <c r="B27">
        <v>0.4</v>
      </c>
      <c r="C27">
        <v>0.3</v>
      </c>
      <c r="D27">
        <v>1.4</v>
      </c>
      <c r="E27">
        <v>0.8</v>
      </c>
      <c r="F27">
        <v>0</v>
      </c>
      <c r="G27">
        <v>0</v>
      </c>
    </row>
    <row r="28" spans="1:7" ht="15" x14ac:dyDescent="0.25">
      <c r="A28" s="271" t="s">
        <v>80</v>
      </c>
      <c r="B28">
        <v>67.2</v>
      </c>
      <c r="C28">
        <v>116.1</v>
      </c>
      <c r="D28">
        <v>0</v>
      </c>
      <c r="E28">
        <v>490.4</v>
      </c>
      <c r="F28">
        <v>0</v>
      </c>
      <c r="G28">
        <v>0</v>
      </c>
    </row>
    <row r="29" spans="1:7" ht="15" x14ac:dyDescent="0.25">
      <c r="A29" s="271" t="s">
        <v>168</v>
      </c>
      <c r="B29">
        <v>0</v>
      </c>
      <c r="C29">
        <v>0</v>
      </c>
      <c r="D29">
        <v>0</v>
      </c>
      <c r="E29" t="s">
        <v>94</v>
      </c>
      <c r="F29">
        <v>0</v>
      </c>
      <c r="G29">
        <v>0</v>
      </c>
    </row>
    <row r="30" spans="1:7" ht="15" x14ac:dyDescent="0.25">
      <c r="A30" s="271" t="s">
        <v>81</v>
      </c>
      <c r="B30">
        <v>265.60000000000002</v>
      </c>
      <c r="C30">
        <v>559.9</v>
      </c>
      <c r="D30">
        <v>552.5</v>
      </c>
      <c r="E30">
        <v>609.4</v>
      </c>
      <c r="F30">
        <v>0</v>
      </c>
      <c r="G30">
        <v>0</v>
      </c>
    </row>
    <row r="31" spans="1:7" ht="15" x14ac:dyDescent="0.25">
      <c r="A31" s="271" t="s">
        <v>82</v>
      </c>
      <c r="B31">
        <v>21.4</v>
      </c>
      <c r="C31">
        <v>23.3</v>
      </c>
      <c r="D31">
        <v>70.3</v>
      </c>
      <c r="E31">
        <v>181.6</v>
      </c>
      <c r="F31">
        <v>0</v>
      </c>
      <c r="G31">
        <v>0</v>
      </c>
    </row>
    <row r="32" spans="1:7" ht="15" x14ac:dyDescent="0.25">
      <c r="A32" s="271" t="s">
        <v>83</v>
      </c>
      <c r="B32">
        <v>750</v>
      </c>
      <c r="C32">
        <v>888.5</v>
      </c>
      <c r="D32">
        <v>1350.1</v>
      </c>
      <c r="E32">
        <v>1483</v>
      </c>
      <c r="F32">
        <v>0</v>
      </c>
      <c r="G32">
        <v>0</v>
      </c>
    </row>
    <row r="33" spans="1:7" ht="15" x14ac:dyDescent="0.25">
      <c r="A33" s="271" t="s">
        <v>84</v>
      </c>
      <c r="B33">
        <v>0</v>
      </c>
      <c r="C33">
        <v>0</v>
      </c>
      <c r="D33">
        <v>0</v>
      </c>
      <c r="E33">
        <v>66</v>
      </c>
      <c r="F33">
        <v>0</v>
      </c>
      <c r="G33">
        <v>0</v>
      </c>
    </row>
    <row r="34" spans="1:7" ht="15" x14ac:dyDescent="0.25">
      <c r="A34" s="271" t="s">
        <v>85</v>
      </c>
      <c r="B34">
        <v>22</v>
      </c>
      <c r="C34">
        <v>20</v>
      </c>
      <c r="D34">
        <v>18.899999999999999</v>
      </c>
      <c r="E34">
        <v>40.1</v>
      </c>
      <c r="F34">
        <v>0</v>
      </c>
      <c r="G34">
        <v>0</v>
      </c>
    </row>
    <row r="35" spans="1:7" ht="15" x14ac:dyDescent="0.25">
      <c r="A35" s="271" t="s">
        <v>86</v>
      </c>
      <c r="B35">
        <v>148.19999999999999</v>
      </c>
      <c r="C35">
        <v>226.1</v>
      </c>
      <c r="D35">
        <v>226.8</v>
      </c>
      <c r="E35">
        <v>269.2</v>
      </c>
      <c r="F35">
        <v>0</v>
      </c>
      <c r="G35">
        <v>0</v>
      </c>
    </row>
    <row r="36" spans="1:7" ht="15" x14ac:dyDescent="0.25">
      <c r="A36" s="271" t="s">
        <v>87</v>
      </c>
      <c r="B36">
        <v>0</v>
      </c>
      <c r="C36">
        <v>1.1000000000000001</v>
      </c>
      <c r="D36">
        <v>44</v>
      </c>
      <c r="E36">
        <v>2.2999999999999998</v>
      </c>
      <c r="F36">
        <v>0</v>
      </c>
      <c r="G36">
        <v>0</v>
      </c>
    </row>
    <row r="37" spans="1:7" ht="15" x14ac:dyDescent="0.25">
      <c r="A37" s="271" t="s">
        <v>88</v>
      </c>
      <c r="B37">
        <v>77.599999999999994</v>
      </c>
      <c r="C37">
        <v>30.5</v>
      </c>
      <c r="D37">
        <v>48.4</v>
      </c>
      <c r="E37">
        <v>353.1</v>
      </c>
      <c r="F37">
        <v>0</v>
      </c>
      <c r="G37">
        <v>0</v>
      </c>
    </row>
    <row r="38" spans="1:7" ht="15" x14ac:dyDescent="0.25">
      <c r="A38" s="271" t="s">
        <v>89</v>
      </c>
      <c r="B38">
        <v>0</v>
      </c>
      <c r="C38">
        <v>40</v>
      </c>
      <c r="D38">
        <v>0</v>
      </c>
      <c r="E38">
        <v>250.8</v>
      </c>
      <c r="F38">
        <v>0</v>
      </c>
      <c r="G38">
        <v>0</v>
      </c>
    </row>
    <row r="39" spans="1:7" ht="15" x14ac:dyDescent="0.25">
      <c r="A39" s="271" t="s">
        <v>69</v>
      </c>
    </row>
    <row r="40" spans="1:7" ht="15" x14ac:dyDescent="0.25">
      <c r="A40" s="271" t="s">
        <v>90</v>
      </c>
      <c r="B40">
        <v>544</v>
      </c>
      <c r="C40">
        <v>158.1</v>
      </c>
      <c r="D40">
        <v>943.1</v>
      </c>
      <c r="E40">
        <v>664.6</v>
      </c>
      <c r="F40">
        <v>0</v>
      </c>
      <c r="G40">
        <v>0</v>
      </c>
    </row>
    <row r="41" spans="1:7" ht="15" x14ac:dyDescent="0.25">
      <c r="A41" s="271" t="s">
        <v>91</v>
      </c>
      <c r="B41">
        <v>0</v>
      </c>
      <c r="C41">
        <v>11</v>
      </c>
      <c r="D41">
        <v>0</v>
      </c>
      <c r="E41">
        <v>0</v>
      </c>
      <c r="F41">
        <v>0</v>
      </c>
      <c r="G41">
        <v>0</v>
      </c>
    </row>
    <row r="42" spans="1:7" ht="15" x14ac:dyDescent="0.25">
      <c r="A42" s="271" t="s">
        <v>406</v>
      </c>
      <c r="B42">
        <v>0</v>
      </c>
      <c r="C42">
        <v>0</v>
      </c>
      <c r="D42">
        <v>0</v>
      </c>
      <c r="E42">
        <v>7.7</v>
      </c>
      <c r="F42">
        <v>0</v>
      </c>
      <c r="G42">
        <v>0</v>
      </c>
    </row>
    <row r="43" spans="1:7" ht="15" x14ac:dyDescent="0.25">
      <c r="A43" s="271" t="s">
        <v>93</v>
      </c>
      <c r="B43">
        <v>0</v>
      </c>
      <c r="C43">
        <v>0</v>
      </c>
      <c r="D43">
        <v>0</v>
      </c>
      <c r="E43" t="s">
        <v>94</v>
      </c>
      <c r="F43">
        <v>0</v>
      </c>
      <c r="G43">
        <v>0</v>
      </c>
    </row>
    <row r="44" spans="1:7" ht="15" x14ac:dyDescent="0.25">
      <c r="A44" s="271" t="s">
        <v>95</v>
      </c>
      <c r="B44">
        <v>0</v>
      </c>
      <c r="C44">
        <v>0</v>
      </c>
      <c r="D44">
        <v>13.2</v>
      </c>
      <c r="E44">
        <v>0</v>
      </c>
      <c r="F44">
        <v>0</v>
      </c>
      <c r="G44">
        <v>0</v>
      </c>
    </row>
    <row r="45" spans="1:7" ht="15" x14ac:dyDescent="0.25">
      <c r="A45" s="271" t="s">
        <v>96</v>
      </c>
      <c r="B45">
        <v>544</v>
      </c>
      <c r="C45">
        <v>147.1</v>
      </c>
      <c r="D45">
        <v>919.4</v>
      </c>
      <c r="E45">
        <v>643.9</v>
      </c>
      <c r="F45">
        <v>0</v>
      </c>
      <c r="G45">
        <v>0</v>
      </c>
    </row>
    <row r="46" spans="1:7" ht="15" x14ac:dyDescent="0.25">
      <c r="A46" s="271" t="s">
        <v>97</v>
      </c>
      <c r="B46">
        <v>0</v>
      </c>
      <c r="C46">
        <v>0</v>
      </c>
      <c r="D46">
        <v>10.5</v>
      </c>
      <c r="E46">
        <v>13</v>
      </c>
      <c r="F46">
        <v>0</v>
      </c>
      <c r="G46">
        <v>0</v>
      </c>
    </row>
    <row r="47" spans="1:7" ht="15" x14ac:dyDescent="0.25">
      <c r="A47" s="271" t="s">
        <v>69</v>
      </c>
    </row>
    <row r="48" spans="1:7" ht="15" x14ac:dyDescent="0.25">
      <c r="A48" s="271" t="s">
        <v>98</v>
      </c>
      <c r="B48">
        <v>1345.3</v>
      </c>
      <c r="C48">
        <v>1524.9</v>
      </c>
      <c r="D48">
        <v>3505.6</v>
      </c>
      <c r="E48">
        <v>3617.5</v>
      </c>
      <c r="F48">
        <v>0</v>
      </c>
      <c r="G48">
        <v>0</v>
      </c>
    </row>
    <row r="49" spans="1:7" ht="15" x14ac:dyDescent="0.25">
      <c r="A49" s="271" t="s">
        <v>99</v>
      </c>
      <c r="B49">
        <v>2.2000000000000002</v>
      </c>
      <c r="C49">
        <v>2.5</v>
      </c>
      <c r="D49">
        <v>5.5</v>
      </c>
      <c r="E49">
        <v>8.8000000000000007</v>
      </c>
      <c r="F49">
        <v>0</v>
      </c>
      <c r="G49">
        <v>0</v>
      </c>
    </row>
    <row r="50" spans="1:7" ht="15" x14ac:dyDescent="0.25">
      <c r="A50" s="271" t="s">
        <v>100</v>
      </c>
      <c r="B50">
        <v>5.5</v>
      </c>
      <c r="C50">
        <v>5</v>
      </c>
      <c r="D50">
        <v>4</v>
      </c>
      <c r="E50">
        <v>4.2</v>
      </c>
      <c r="F50">
        <v>0</v>
      </c>
      <c r="G50">
        <v>0</v>
      </c>
    </row>
    <row r="51" spans="1:7" ht="15" x14ac:dyDescent="0.25">
      <c r="A51" s="271" t="s">
        <v>101</v>
      </c>
      <c r="B51">
        <v>45.5</v>
      </c>
      <c r="C51">
        <v>0</v>
      </c>
      <c r="D51">
        <v>49.5</v>
      </c>
      <c r="E51">
        <v>529.20000000000005</v>
      </c>
      <c r="F51">
        <v>0</v>
      </c>
      <c r="G51">
        <v>0</v>
      </c>
    </row>
    <row r="52" spans="1:7" ht="15" x14ac:dyDescent="0.25">
      <c r="A52" s="271" t="s">
        <v>102</v>
      </c>
      <c r="B52">
        <v>8.3000000000000007</v>
      </c>
      <c r="C52">
        <v>25.1</v>
      </c>
      <c r="D52">
        <v>32.299999999999997</v>
      </c>
      <c r="E52">
        <v>25.4</v>
      </c>
      <c r="F52">
        <v>0</v>
      </c>
      <c r="G52">
        <v>0</v>
      </c>
    </row>
    <row r="53" spans="1:7" ht="15" x14ac:dyDescent="0.25">
      <c r="A53" s="271" t="s">
        <v>103</v>
      </c>
      <c r="B53">
        <v>12</v>
      </c>
      <c r="C53">
        <v>15.7</v>
      </c>
      <c r="D53">
        <v>39.9</v>
      </c>
      <c r="E53">
        <v>3.8</v>
      </c>
      <c r="F53">
        <v>0</v>
      </c>
      <c r="G53">
        <v>0</v>
      </c>
    </row>
    <row r="54" spans="1:7" ht="15" x14ac:dyDescent="0.25">
      <c r="A54" s="271" t="s">
        <v>104</v>
      </c>
      <c r="B54">
        <v>0</v>
      </c>
      <c r="C54">
        <v>62</v>
      </c>
      <c r="D54">
        <v>43</v>
      </c>
      <c r="E54">
        <v>306.60000000000002</v>
      </c>
      <c r="F54">
        <v>0</v>
      </c>
      <c r="G54">
        <v>0</v>
      </c>
    </row>
    <row r="55" spans="1:7" ht="15" x14ac:dyDescent="0.25">
      <c r="A55" s="271" t="s">
        <v>105</v>
      </c>
      <c r="B55">
        <v>100.5</v>
      </c>
      <c r="C55">
        <v>75.5</v>
      </c>
      <c r="D55">
        <v>299.5</v>
      </c>
      <c r="E55">
        <v>194.7</v>
      </c>
      <c r="F55">
        <v>0</v>
      </c>
      <c r="G55">
        <v>0</v>
      </c>
    </row>
    <row r="56" spans="1:7" ht="15" x14ac:dyDescent="0.25">
      <c r="A56" s="271" t="s">
        <v>106</v>
      </c>
      <c r="B56">
        <v>8</v>
      </c>
      <c r="C56">
        <v>33.700000000000003</v>
      </c>
      <c r="D56">
        <v>144.30000000000001</v>
      </c>
      <c r="E56">
        <v>69.099999999999994</v>
      </c>
      <c r="F56">
        <v>0</v>
      </c>
      <c r="G56">
        <v>0</v>
      </c>
    </row>
    <row r="57" spans="1:7" ht="15" x14ac:dyDescent="0.25">
      <c r="A57" s="271" t="s">
        <v>107</v>
      </c>
      <c r="B57">
        <v>0</v>
      </c>
      <c r="C57">
        <v>42</v>
      </c>
      <c r="D57">
        <v>121.6</v>
      </c>
      <c r="E57">
        <v>103.3</v>
      </c>
      <c r="F57">
        <v>0</v>
      </c>
      <c r="G57">
        <v>0</v>
      </c>
    </row>
    <row r="58" spans="1:7" ht="15" x14ac:dyDescent="0.25">
      <c r="A58" s="271" t="s">
        <v>108</v>
      </c>
      <c r="B58">
        <v>11.5</v>
      </c>
      <c r="C58">
        <v>0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271" t="s">
        <v>109</v>
      </c>
      <c r="B59">
        <v>46.5</v>
      </c>
      <c r="C59">
        <v>107.7</v>
      </c>
      <c r="D59">
        <v>163.1</v>
      </c>
      <c r="E59">
        <v>262.7</v>
      </c>
      <c r="F59">
        <v>0</v>
      </c>
      <c r="G59">
        <v>0</v>
      </c>
    </row>
    <row r="60" spans="1:7" ht="15" x14ac:dyDescent="0.25">
      <c r="A60" s="271" t="s">
        <v>110</v>
      </c>
      <c r="B60">
        <v>0</v>
      </c>
      <c r="C60">
        <v>0</v>
      </c>
      <c r="D60">
        <v>21.7</v>
      </c>
      <c r="E60">
        <v>8.3000000000000007</v>
      </c>
      <c r="F60">
        <v>0</v>
      </c>
      <c r="G60">
        <v>0</v>
      </c>
    </row>
    <row r="61" spans="1:7" ht="15" x14ac:dyDescent="0.25">
      <c r="A61" s="271" t="s">
        <v>111</v>
      </c>
      <c r="B61">
        <v>0</v>
      </c>
      <c r="C61">
        <v>0</v>
      </c>
      <c r="D61">
        <v>82.2</v>
      </c>
      <c r="E61">
        <v>42.6</v>
      </c>
      <c r="F61">
        <v>0</v>
      </c>
      <c r="G61">
        <v>0</v>
      </c>
    </row>
    <row r="62" spans="1:7" ht="15" x14ac:dyDescent="0.25">
      <c r="A62" s="271" t="s">
        <v>112</v>
      </c>
      <c r="B62">
        <v>112.5</v>
      </c>
      <c r="C62">
        <v>43</v>
      </c>
      <c r="D62">
        <v>119.5</v>
      </c>
      <c r="E62">
        <v>124.7</v>
      </c>
      <c r="F62">
        <v>0</v>
      </c>
      <c r="G62">
        <v>0</v>
      </c>
    </row>
    <row r="63" spans="1:7" ht="15" x14ac:dyDescent="0.25">
      <c r="A63" s="271" t="s">
        <v>113</v>
      </c>
      <c r="B63">
        <v>22.6</v>
      </c>
      <c r="C63">
        <v>0</v>
      </c>
      <c r="D63">
        <v>92.8</v>
      </c>
      <c r="E63">
        <v>94.4</v>
      </c>
      <c r="F63">
        <v>0</v>
      </c>
      <c r="G63">
        <v>0</v>
      </c>
    </row>
    <row r="64" spans="1:7" ht="15" x14ac:dyDescent="0.25">
      <c r="A64" s="271" t="s">
        <v>114</v>
      </c>
      <c r="B64">
        <v>16.100000000000001</v>
      </c>
      <c r="C64">
        <v>17.5</v>
      </c>
      <c r="D64">
        <v>18.2</v>
      </c>
      <c r="E64">
        <v>17.399999999999999</v>
      </c>
      <c r="F64">
        <v>0</v>
      </c>
      <c r="G64">
        <v>0</v>
      </c>
    </row>
    <row r="65" spans="1:7" ht="15" x14ac:dyDescent="0.25">
      <c r="A65" s="271" t="s">
        <v>115</v>
      </c>
      <c r="B65">
        <v>751.6</v>
      </c>
      <c r="C65">
        <v>923.3</v>
      </c>
      <c r="D65">
        <v>1679.9</v>
      </c>
      <c r="E65">
        <v>1354.8</v>
      </c>
      <c r="F65">
        <v>0</v>
      </c>
      <c r="G65">
        <v>0</v>
      </c>
    </row>
    <row r="66" spans="1:7" ht="15" x14ac:dyDescent="0.25">
      <c r="A66" s="271" t="s">
        <v>117</v>
      </c>
      <c r="B66">
        <v>0</v>
      </c>
      <c r="C66">
        <v>0.7</v>
      </c>
      <c r="D66">
        <v>41.6</v>
      </c>
      <c r="E66">
        <v>5.6</v>
      </c>
      <c r="F66">
        <v>0</v>
      </c>
      <c r="G66">
        <v>0</v>
      </c>
    </row>
    <row r="67" spans="1:7" ht="15" x14ac:dyDescent="0.25">
      <c r="A67" s="271" t="s">
        <v>118</v>
      </c>
      <c r="B67">
        <v>23.4</v>
      </c>
      <c r="C67">
        <v>17.7</v>
      </c>
      <c r="D67">
        <v>47.8</v>
      </c>
      <c r="E67">
        <v>84.5</v>
      </c>
      <c r="F67">
        <v>0</v>
      </c>
      <c r="G67">
        <v>0</v>
      </c>
    </row>
    <row r="68" spans="1:7" ht="15" x14ac:dyDescent="0.25">
      <c r="A68" s="271" t="s">
        <v>119</v>
      </c>
      <c r="B68">
        <v>76.2</v>
      </c>
      <c r="C68">
        <v>76.400000000000006</v>
      </c>
      <c r="D68">
        <v>135.69999999999999</v>
      </c>
      <c r="E68">
        <v>75.400000000000006</v>
      </c>
      <c r="F68">
        <v>0</v>
      </c>
      <c r="G68">
        <v>0</v>
      </c>
    </row>
    <row r="69" spans="1:7" ht="15" x14ac:dyDescent="0.25">
      <c r="A69" s="271" t="s">
        <v>120</v>
      </c>
      <c r="B69">
        <v>81.8</v>
      </c>
      <c r="C69">
        <v>55.6</v>
      </c>
      <c r="D69">
        <v>98.3</v>
      </c>
      <c r="E69">
        <v>113.5</v>
      </c>
      <c r="F69">
        <v>0</v>
      </c>
      <c r="G69">
        <v>0</v>
      </c>
    </row>
    <row r="70" spans="1:7" ht="15" x14ac:dyDescent="0.25">
      <c r="A70" s="271" t="s">
        <v>121</v>
      </c>
      <c r="B70">
        <v>21.3</v>
      </c>
      <c r="C70">
        <v>10.6</v>
      </c>
      <c r="D70">
        <v>65.599999999999994</v>
      </c>
      <c r="E70">
        <v>37.5</v>
      </c>
      <c r="F70">
        <v>0</v>
      </c>
      <c r="G70">
        <v>0</v>
      </c>
    </row>
    <row r="71" spans="1:7" ht="15" x14ac:dyDescent="0.25">
      <c r="A71" s="271" t="s">
        <v>122</v>
      </c>
      <c r="B71">
        <v>0</v>
      </c>
      <c r="C71">
        <v>11</v>
      </c>
      <c r="D71">
        <v>199.8</v>
      </c>
      <c r="E71">
        <v>151.1</v>
      </c>
      <c r="F71">
        <v>0</v>
      </c>
      <c r="G71">
        <v>0</v>
      </c>
    </row>
    <row r="72" spans="1:7" ht="15" x14ac:dyDescent="0.25">
      <c r="A72" s="271" t="s">
        <v>65</v>
      </c>
      <c r="B72" t="s">
        <v>66</v>
      </c>
      <c r="C72" t="s">
        <v>67</v>
      </c>
      <c r="D72" t="s">
        <v>66</v>
      </c>
      <c r="E72" t="s">
        <v>66</v>
      </c>
      <c r="F72" t="s">
        <v>66</v>
      </c>
      <c r="G72" t="s">
        <v>68</v>
      </c>
    </row>
    <row r="73" spans="1:7" ht="15" x14ac:dyDescent="0.25">
      <c r="A73" s="271" t="s">
        <v>123</v>
      </c>
      <c r="B73">
        <v>3740.7</v>
      </c>
      <c r="C73">
        <v>4730.8</v>
      </c>
      <c r="D73">
        <v>9274.5</v>
      </c>
      <c r="E73">
        <v>11576.8</v>
      </c>
      <c r="F73">
        <v>0</v>
      </c>
      <c r="G73">
        <v>0</v>
      </c>
    </row>
    <row r="74" spans="1:7" ht="15" x14ac:dyDescent="0.25">
      <c r="A74" s="271" t="s">
        <v>124</v>
      </c>
      <c r="B74">
        <v>677.1</v>
      </c>
      <c r="C74">
        <v>942.3</v>
      </c>
      <c r="D74">
        <v>0</v>
      </c>
      <c r="E74">
        <v>0</v>
      </c>
      <c r="F74">
        <v>22.5</v>
      </c>
      <c r="G74">
        <v>0</v>
      </c>
    </row>
    <row r="75" spans="1:7" ht="15" x14ac:dyDescent="0.25">
      <c r="A75" s="271" t="s">
        <v>65</v>
      </c>
      <c r="B75" t="s">
        <v>66</v>
      </c>
      <c r="C75" t="s">
        <v>67</v>
      </c>
      <c r="D75" t="s">
        <v>66</v>
      </c>
      <c r="E75" t="s">
        <v>66</v>
      </c>
      <c r="F75" t="s">
        <v>66</v>
      </c>
      <c r="G75" t="s">
        <v>68</v>
      </c>
    </row>
    <row r="76" spans="1:7" ht="15" x14ac:dyDescent="0.25">
      <c r="A76" s="271" t="s">
        <v>125</v>
      </c>
      <c r="B76">
        <v>4417.8</v>
      </c>
      <c r="C76">
        <v>5673.1</v>
      </c>
      <c r="D76">
        <v>9274.5</v>
      </c>
      <c r="E76">
        <v>11576.8</v>
      </c>
      <c r="F76">
        <v>22.5</v>
      </c>
      <c r="G76">
        <v>0</v>
      </c>
    </row>
    <row r="77" spans="1:7" ht="15" x14ac:dyDescent="0.25">
      <c r="A77" s="271" t="s">
        <v>126</v>
      </c>
      <c r="B77" t="s">
        <v>45</v>
      </c>
      <c r="C77" t="s">
        <v>45</v>
      </c>
      <c r="D77">
        <v>0</v>
      </c>
      <c r="E77">
        <v>0</v>
      </c>
      <c r="F77" t="s">
        <v>45</v>
      </c>
      <c r="G77" t="s">
        <v>45</v>
      </c>
    </row>
    <row r="78" spans="1:7" ht="15" x14ac:dyDescent="0.25">
      <c r="A78" s="271" t="s">
        <v>127</v>
      </c>
      <c r="B78">
        <v>0</v>
      </c>
      <c r="C78">
        <v>10</v>
      </c>
      <c r="D78" t="s">
        <v>45</v>
      </c>
      <c r="E78" t="s">
        <v>45</v>
      </c>
      <c r="F78">
        <v>0</v>
      </c>
      <c r="G78">
        <v>0</v>
      </c>
    </row>
    <row r="79" spans="1:7" ht="15" x14ac:dyDescent="0.25">
      <c r="A79" s="271" t="s">
        <v>65</v>
      </c>
      <c r="B79" t="s">
        <v>66</v>
      </c>
      <c r="C79" t="s">
        <v>67</v>
      </c>
      <c r="D79" t="s">
        <v>66</v>
      </c>
      <c r="E79" t="s">
        <v>66</v>
      </c>
      <c r="F79" t="s">
        <v>66</v>
      </c>
      <c r="G79" t="s">
        <v>68</v>
      </c>
    </row>
  </sheetData>
  <pageMargins left="0.7" right="0.7" top="0.75" bottom="0.75" header="0.3" footer="0.3"/>
  <pageSetup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EDF69-EFFD-45EF-9B65-99F13827EAE7}">
  <dimension ref="A1:G79"/>
  <sheetViews>
    <sheetView topLeftCell="A53" workbookViewId="0">
      <selection activeCell="B76" sqref="B76:E76"/>
    </sheetView>
  </sheetViews>
  <sheetFormatPr defaultRowHeight="13.2" x14ac:dyDescent="0.25"/>
  <cols>
    <col min="1" max="1" width="17.44140625" customWidth="1"/>
    <col min="2" max="2" width="13.109375" customWidth="1"/>
    <col min="3" max="3" width="14.6640625" customWidth="1"/>
    <col min="4" max="4" width="13.33203125" customWidth="1"/>
    <col min="5" max="5" width="11.6640625" customWidth="1"/>
    <col min="6" max="6" width="13.44140625" customWidth="1"/>
    <col min="7" max="7" width="15.66406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438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A7" s="271" t="s">
        <v>129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s="272" t="s">
        <v>62</v>
      </c>
      <c r="F9" s="272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181</v>
      </c>
      <c r="F10" t="s">
        <v>68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173" t="s">
        <v>70</v>
      </c>
      <c r="B12">
        <v>30</v>
      </c>
      <c r="C12">
        <v>118.6</v>
      </c>
      <c r="D12">
        <v>163</v>
      </c>
      <c r="E12">
        <v>440.4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9.5</v>
      </c>
      <c r="E13">
        <v>0</v>
      </c>
      <c r="F13">
        <v>0</v>
      </c>
      <c r="G13">
        <v>0</v>
      </c>
    </row>
    <row r="14" spans="1:7" ht="15" x14ac:dyDescent="0.25">
      <c r="A14" s="173" t="s">
        <v>405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173" t="s">
        <v>71</v>
      </c>
      <c r="B15">
        <v>30</v>
      </c>
      <c r="C15">
        <v>109.1</v>
      </c>
      <c r="D15">
        <v>153.5</v>
      </c>
      <c r="E15">
        <v>378.2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9.5</v>
      </c>
      <c r="D16">
        <v>0</v>
      </c>
      <c r="E16">
        <v>31.1</v>
      </c>
      <c r="F16">
        <v>0</v>
      </c>
      <c r="G16">
        <v>0</v>
      </c>
    </row>
    <row r="17" spans="1:7" ht="15" x14ac:dyDescent="0.25">
      <c r="A17" s="173" t="s">
        <v>73</v>
      </c>
      <c r="B17">
        <v>0</v>
      </c>
      <c r="C17">
        <v>0</v>
      </c>
      <c r="D17">
        <v>0</v>
      </c>
      <c r="E17">
        <v>30.5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285.60000000000002</v>
      </c>
      <c r="C19">
        <v>379.6</v>
      </c>
      <c r="D19">
        <v>1074.3</v>
      </c>
      <c r="E19">
        <v>1190.9000000000001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146.19999999999999</v>
      </c>
      <c r="C21">
        <v>229.7</v>
      </c>
      <c r="D21">
        <v>402.8</v>
      </c>
      <c r="E21">
        <v>539.1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2.2000000000000002</v>
      </c>
      <c r="C23">
        <v>370</v>
      </c>
      <c r="D23">
        <v>845.9</v>
      </c>
      <c r="E23">
        <v>1227.7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1217.2</v>
      </c>
      <c r="C25">
        <v>2017.8</v>
      </c>
      <c r="D25">
        <v>2293</v>
      </c>
      <c r="E25">
        <v>3672.7</v>
      </c>
      <c r="F25">
        <v>0</v>
      </c>
      <c r="G25">
        <v>0</v>
      </c>
    </row>
    <row r="26" spans="1:7" ht="15" x14ac:dyDescent="0.25">
      <c r="A26" s="173" t="s">
        <v>78</v>
      </c>
      <c r="B26">
        <v>0</v>
      </c>
      <c r="C26">
        <v>0.1</v>
      </c>
      <c r="D26">
        <v>0</v>
      </c>
      <c r="E26">
        <v>41</v>
      </c>
      <c r="F26">
        <v>0</v>
      </c>
      <c r="G26">
        <v>0</v>
      </c>
    </row>
    <row r="27" spans="1:7" ht="15" x14ac:dyDescent="0.25">
      <c r="A27" s="173" t="s">
        <v>79</v>
      </c>
      <c r="B27">
        <v>0.4</v>
      </c>
      <c r="C27">
        <v>0.3</v>
      </c>
      <c r="D27">
        <v>1.4</v>
      </c>
      <c r="E27">
        <v>0.8</v>
      </c>
      <c r="F27">
        <v>0</v>
      </c>
      <c r="G27">
        <v>0</v>
      </c>
    </row>
    <row r="28" spans="1:7" ht="15" x14ac:dyDescent="0.25">
      <c r="A28" s="173" t="s">
        <v>80</v>
      </c>
      <c r="B28">
        <v>59.2</v>
      </c>
      <c r="C28">
        <v>116.9</v>
      </c>
      <c r="D28">
        <v>0</v>
      </c>
      <c r="E28">
        <v>489.5</v>
      </c>
      <c r="F28">
        <v>0</v>
      </c>
      <c r="G28">
        <v>0</v>
      </c>
    </row>
    <row r="29" spans="1:7" ht="15" x14ac:dyDescent="0.25">
      <c r="A29" s="173" t="s">
        <v>168</v>
      </c>
      <c r="B29">
        <v>0</v>
      </c>
      <c r="C29">
        <v>0</v>
      </c>
      <c r="D29">
        <v>0</v>
      </c>
      <c r="E29" t="s">
        <v>94</v>
      </c>
      <c r="F29">
        <v>0</v>
      </c>
      <c r="G29">
        <v>0</v>
      </c>
    </row>
    <row r="30" spans="1:7" ht="15" x14ac:dyDescent="0.25">
      <c r="A30" s="173" t="s">
        <v>81</v>
      </c>
      <c r="B30">
        <v>265.89999999999998</v>
      </c>
      <c r="C30">
        <v>591.5</v>
      </c>
      <c r="D30">
        <v>552.20000000000005</v>
      </c>
      <c r="E30">
        <v>574.70000000000005</v>
      </c>
      <c r="F30">
        <v>0</v>
      </c>
      <c r="G30">
        <v>0</v>
      </c>
    </row>
    <row r="31" spans="1:7" ht="15" x14ac:dyDescent="0.25">
      <c r="A31" s="173" t="s">
        <v>82</v>
      </c>
      <c r="B31">
        <v>2.4</v>
      </c>
      <c r="C31">
        <v>23.3</v>
      </c>
      <c r="D31">
        <v>70.3</v>
      </c>
      <c r="E31">
        <v>181.6</v>
      </c>
      <c r="F31">
        <v>0</v>
      </c>
      <c r="G31">
        <v>0</v>
      </c>
    </row>
    <row r="32" spans="1:7" ht="15" x14ac:dyDescent="0.25">
      <c r="A32" s="173" t="s">
        <v>83</v>
      </c>
      <c r="B32">
        <v>705</v>
      </c>
      <c r="C32">
        <v>968.5</v>
      </c>
      <c r="D32">
        <v>1333.6</v>
      </c>
      <c r="E32">
        <v>1404.1</v>
      </c>
      <c r="F32">
        <v>0</v>
      </c>
      <c r="G32">
        <v>0</v>
      </c>
    </row>
    <row r="33" spans="1:7" ht="15" x14ac:dyDescent="0.25">
      <c r="A33" s="173" t="s">
        <v>84</v>
      </c>
      <c r="B33">
        <v>0</v>
      </c>
      <c r="C33">
        <v>0</v>
      </c>
      <c r="D33">
        <v>0</v>
      </c>
      <c r="E33">
        <v>66</v>
      </c>
      <c r="F33">
        <v>0</v>
      </c>
      <c r="G33">
        <v>0</v>
      </c>
    </row>
    <row r="34" spans="1:7" ht="15" x14ac:dyDescent="0.25">
      <c r="A34" s="173" t="s">
        <v>85</v>
      </c>
      <c r="B34">
        <v>22</v>
      </c>
      <c r="C34">
        <v>20</v>
      </c>
      <c r="D34">
        <v>18.899999999999999</v>
      </c>
      <c r="E34">
        <v>40.1</v>
      </c>
      <c r="F34">
        <v>0</v>
      </c>
      <c r="G34">
        <v>0</v>
      </c>
    </row>
    <row r="35" spans="1:7" ht="15" x14ac:dyDescent="0.25">
      <c r="A35" s="173" t="s">
        <v>86</v>
      </c>
      <c r="B35">
        <v>148.69999999999999</v>
      </c>
      <c r="C35">
        <v>226.3</v>
      </c>
      <c r="D35">
        <v>226.3</v>
      </c>
      <c r="E35">
        <v>269.10000000000002</v>
      </c>
      <c r="F35">
        <v>0</v>
      </c>
      <c r="G35">
        <v>0</v>
      </c>
    </row>
    <row r="36" spans="1:7" ht="15" x14ac:dyDescent="0.25">
      <c r="A36" s="173" t="s">
        <v>87</v>
      </c>
      <c r="B36">
        <v>0</v>
      </c>
      <c r="C36">
        <v>1.4</v>
      </c>
      <c r="D36">
        <v>44</v>
      </c>
      <c r="E36">
        <v>2.1</v>
      </c>
      <c r="F36">
        <v>0</v>
      </c>
      <c r="G36">
        <v>0</v>
      </c>
    </row>
    <row r="37" spans="1:7" ht="15" x14ac:dyDescent="0.25">
      <c r="A37" s="173" t="s">
        <v>88</v>
      </c>
      <c r="B37">
        <v>13.7</v>
      </c>
      <c r="C37">
        <v>29.5</v>
      </c>
      <c r="D37">
        <v>46.2</v>
      </c>
      <c r="E37">
        <v>353.1</v>
      </c>
      <c r="F37">
        <v>0</v>
      </c>
      <c r="G37">
        <v>0</v>
      </c>
    </row>
    <row r="38" spans="1:7" ht="15" x14ac:dyDescent="0.25">
      <c r="A38" s="173" t="s">
        <v>89</v>
      </c>
      <c r="B38">
        <v>0</v>
      </c>
      <c r="C38">
        <v>40</v>
      </c>
      <c r="D38">
        <v>0</v>
      </c>
      <c r="E38">
        <v>250.8</v>
      </c>
      <c r="F38">
        <v>0</v>
      </c>
      <c r="G38">
        <v>0</v>
      </c>
    </row>
    <row r="39" spans="1:7" ht="15" x14ac:dyDescent="0.25">
      <c r="A39" s="173" t="s">
        <v>69</v>
      </c>
    </row>
    <row r="40" spans="1:7" ht="15" x14ac:dyDescent="0.25">
      <c r="A40" s="173" t="s">
        <v>90</v>
      </c>
      <c r="B40">
        <v>590.29999999999995</v>
      </c>
      <c r="C40">
        <v>158</v>
      </c>
      <c r="D40">
        <v>812.7</v>
      </c>
      <c r="E40">
        <v>664.6</v>
      </c>
      <c r="F40">
        <v>0</v>
      </c>
      <c r="G40">
        <v>0</v>
      </c>
    </row>
    <row r="41" spans="1:7" ht="15" x14ac:dyDescent="0.25">
      <c r="A41" s="173" t="s">
        <v>91</v>
      </c>
      <c r="B41">
        <v>0</v>
      </c>
      <c r="C41">
        <v>11</v>
      </c>
      <c r="D41">
        <v>0</v>
      </c>
      <c r="E41">
        <v>0</v>
      </c>
      <c r="F41">
        <v>0</v>
      </c>
      <c r="G41">
        <v>0</v>
      </c>
    </row>
    <row r="42" spans="1:7" ht="15" x14ac:dyDescent="0.25">
      <c r="A42" s="173" t="s">
        <v>406</v>
      </c>
      <c r="B42">
        <v>0</v>
      </c>
      <c r="C42">
        <v>0</v>
      </c>
      <c r="D42">
        <v>0</v>
      </c>
      <c r="E42">
        <v>7.7</v>
      </c>
      <c r="F42">
        <v>0</v>
      </c>
      <c r="G42">
        <v>0</v>
      </c>
    </row>
    <row r="43" spans="1:7" ht="15" x14ac:dyDescent="0.25">
      <c r="A43" s="173" t="s">
        <v>93</v>
      </c>
      <c r="B43">
        <v>0</v>
      </c>
      <c r="C43">
        <v>0</v>
      </c>
      <c r="D43">
        <v>0</v>
      </c>
      <c r="E43" t="s">
        <v>94</v>
      </c>
      <c r="F43">
        <v>0</v>
      </c>
      <c r="G43">
        <v>0</v>
      </c>
    </row>
    <row r="44" spans="1:7" ht="15" x14ac:dyDescent="0.25">
      <c r="A44" s="173" t="s">
        <v>95</v>
      </c>
      <c r="B44">
        <v>0</v>
      </c>
      <c r="C44">
        <v>0</v>
      </c>
      <c r="D44">
        <v>13.2</v>
      </c>
      <c r="E44">
        <v>0</v>
      </c>
      <c r="F44">
        <v>0</v>
      </c>
      <c r="G44">
        <v>0</v>
      </c>
    </row>
    <row r="45" spans="1:7" ht="15" x14ac:dyDescent="0.25">
      <c r="A45" s="173" t="s">
        <v>96</v>
      </c>
      <c r="B45">
        <v>590.29999999999995</v>
      </c>
      <c r="C45">
        <v>147</v>
      </c>
      <c r="D45">
        <v>789</v>
      </c>
      <c r="E45">
        <v>643.9</v>
      </c>
      <c r="F45">
        <v>0</v>
      </c>
      <c r="G45">
        <v>0</v>
      </c>
    </row>
    <row r="46" spans="1:7" ht="15" x14ac:dyDescent="0.25">
      <c r="A46" s="173" t="s">
        <v>97</v>
      </c>
      <c r="B46">
        <v>0</v>
      </c>
      <c r="C46">
        <v>0</v>
      </c>
      <c r="D46">
        <v>10.5</v>
      </c>
      <c r="E46">
        <v>13</v>
      </c>
      <c r="F46">
        <v>0</v>
      </c>
      <c r="G46">
        <v>0</v>
      </c>
    </row>
    <row r="47" spans="1:7" ht="15" x14ac:dyDescent="0.25">
      <c r="A47" s="173" t="s">
        <v>69</v>
      </c>
    </row>
    <row r="48" spans="1:7" ht="15" x14ac:dyDescent="0.25">
      <c r="A48" s="173" t="s">
        <v>98</v>
      </c>
      <c r="B48">
        <v>1335.4</v>
      </c>
      <c r="C48">
        <v>1535.1</v>
      </c>
      <c r="D48">
        <v>3372</v>
      </c>
      <c r="E48">
        <v>3570.9</v>
      </c>
      <c r="F48">
        <v>0</v>
      </c>
      <c r="G48">
        <v>0</v>
      </c>
    </row>
    <row r="49" spans="1:7" ht="15" x14ac:dyDescent="0.25">
      <c r="A49" s="173" t="s">
        <v>99</v>
      </c>
      <c r="B49">
        <v>2.2000000000000002</v>
      </c>
      <c r="C49">
        <v>2.5</v>
      </c>
      <c r="D49">
        <v>5.5</v>
      </c>
      <c r="E49">
        <v>8.8000000000000007</v>
      </c>
      <c r="F49">
        <v>0</v>
      </c>
      <c r="G49">
        <v>0</v>
      </c>
    </row>
    <row r="50" spans="1:7" ht="15" x14ac:dyDescent="0.25">
      <c r="A50" s="173" t="s">
        <v>100</v>
      </c>
      <c r="B50">
        <v>5.5</v>
      </c>
      <c r="C50">
        <v>1</v>
      </c>
      <c r="D50">
        <v>4</v>
      </c>
      <c r="E50">
        <v>4.2</v>
      </c>
      <c r="F50">
        <v>0</v>
      </c>
      <c r="G50">
        <v>0</v>
      </c>
    </row>
    <row r="51" spans="1:7" ht="15" x14ac:dyDescent="0.25">
      <c r="A51" s="173" t="s">
        <v>101</v>
      </c>
      <c r="B51">
        <v>45.5</v>
      </c>
      <c r="C51">
        <v>0</v>
      </c>
      <c r="D51">
        <v>49.5</v>
      </c>
      <c r="E51">
        <v>529.20000000000005</v>
      </c>
      <c r="F51">
        <v>0</v>
      </c>
      <c r="G51">
        <v>0</v>
      </c>
    </row>
    <row r="52" spans="1:7" ht="15" x14ac:dyDescent="0.25">
      <c r="A52" s="173" t="s">
        <v>102</v>
      </c>
      <c r="B52">
        <v>16.600000000000001</v>
      </c>
      <c r="C52">
        <v>25.1</v>
      </c>
      <c r="D52">
        <v>23.7</v>
      </c>
      <c r="E52">
        <v>25.4</v>
      </c>
      <c r="F52">
        <v>0</v>
      </c>
      <c r="G52">
        <v>0</v>
      </c>
    </row>
    <row r="53" spans="1:7" ht="15" x14ac:dyDescent="0.25">
      <c r="A53" s="173" t="s">
        <v>103</v>
      </c>
      <c r="B53">
        <v>12</v>
      </c>
      <c r="C53">
        <v>15.9</v>
      </c>
      <c r="D53">
        <v>39.9</v>
      </c>
      <c r="E53">
        <v>3.7</v>
      </c>
      <c r="F53">
        <v>0</v>
      </c>
      <c r="G53">
        <v>0</v>
      </c>
    </row>
    <row r="54" spans="1:7" ht="15" x14ac:dyDescent="0.25">
      <c r="A54" s="173" t="s">
        <v>104</v>
      </c>
      <c r="B54">
        <v>0</v>
      </c>
      <c r="C54">
        <v>62</v>
      </c>
      <c r="D54">
        <v>43</v>
      </c>
      <c r="E54">
        <v>306.60000000000002</v>
      </c>
      <c r="F54">
        <v>0</v>
      </c>
      <c r="G54">
        <v>0</v>
      </c>
    </row>
    <row r="55" spans="1:7" ht="15" x14ac:dyDescent="0.25">
      <c r="A55" s="173" t="s">
        <v>105</v>
      </c>
      <c r="B55">
        <v>99.5</v>
      </c>
      <c r="C55">
        <v>73</v>
      </c>
      <c r="D55">
        <v>299.5</v>
      </c>
      <c r="E55">
        <v>194.7</v>
      </c>
      <c r="F55">
        <v>0</v>
      </c>
      <c r="G55">
        <v>0</v>
      </c>
    </row>
    <row r="56" spans="1:7" ht="15" x14ac:dyDescent="0.25">
      <c r="A56" s="173" t="s">
        <v>106</v>
      </c>
      <c r="B56">
        <v>8</v>
      </c>
      <c r="C56">
        <v>33.700000000000003</v>
      </c>
      <c r="D56">
        <v>144.30000000000001</v>
      </c>
      <c r="E56">
        <v>69.099999999999994</v>
      </c>
      <c r="F56">
        <v>0</v>
      </c>
      <c r="G56">
        <v>0</v>
      </c>
    </row>
    <row r="57" spans="1:7" ht="15" x14ac:dyDescent="0.25">
      <c r="A57" s="173" t="s">
        <v>107</v>
      </c>
      <c r="B57">
        <v>0</v>
      </c>
      <c r="C57">
        <v>40</v>
      </c>
      <c r="D57">
        <v>121.6</v>
      </c>
      <c r="E57">
        <v>103.3</v>
      </c>
      <c r="F57">
        <v>0</v>
      </c>
      <c r="G57">
        <v>0</v>
      </c>
    </row>
    <row r="58" spans="1:7" ht="15" x14ac:dyDescent="0.25">
      <c r="A58" s="173" t="s">
        <v>108</v>
      </c>
      <c r="B58">
        <v>11.5</v>
      </c>
      <c r="C58">
        <v>0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173" t="s">
        <v>109</v>
      </c>
      <c r="B59">
        <v>78.7</v>
      </c>
      <c r="C59">
        <v>107.7</v>
      </c>
      <c r="D59">
        <v>131.19999999999999</v>
      </c>
      <c r="E59">
        <v>262.7</v>
      </c>
      <c r="F59">
        <v>0</v>
      </c>
      <c r="G59">
        <v>0</v>
      </c>
    </row>
    <row r="60" spans="1:7" ht="15" x14ac:dyDescent="0.25">
      <c r="A60" s="173" t="s">
        <v>110</v>
      </c>
      <c r="B60">
        <v>0</v>
      </c>
      <c r="C60">
        <v>0</v>
      </c>
      <c r="D60">
        <v>21.7</v>
      </c>
      <c r="E60">
        <v>8.3000000000000007</v>
      </c>
      <c r="F60">
        <v>0</v>
      </c>
      <c r="G60">
        <v>0</v>
      </c>
    </row>
    <row r="61" spans="1:7" ht="15" x14ac:dyDescent="0.25">
      <c r="A61" s="173" t="s">
        <v>111</v>
      </c>
      <c r="B61">
        <v>0</v>
      </c>
      <c r="C61">
        <v>0</v>
      </c>
      <c r="D61">
        <v>82.2</v>
      </c>
      <c r="E61">
        <v>42.6</v>
      </c>
      <c r="F61">
        <v>0</v>
      </c>
      <c r="G61">
        <v>0</v>
      </c>
    </row>
    <row r="62" spans="1:7" ht="15" x14ac:dyDescent="0.25">
      <c r="A62" s="173" t="s">
        <v>112</v>
      </c>
      <c r="B62">
        <v>105.7</v>
      </c>
      <c r="C62">
        <v>43</v>
      </c>
      <c r="D62">
        <v>119.5</v>
      </c>
      <c r="E62">
        <v>124.7</v>
      </c>
      <c r="F62">
        <v>0</v>
      </c>
      <c r="G62">
        <v>0</v>
      </c>
    </row>
    <row r="63" spans="1:7" ht="15" x14ac:dyDescent="0.25">
      <c r="A63" s="173" t="s">
        <v>113</v>
      </c>
      <c r="B63">
        <v>22.6</v>
      </c>
      <c r="C63">
        <v>0</v>
      </c>
      <c r="D63">
        <v>92.8</v>
      </c>
      <c r="E63">
        <v>94.4</v>
      </c>
      <c r="F63">
        <v>0</v>
      </c>
      <c r="G63">
        <v>0</v>
      </c>
    </row>
    <row r="64" spans="1:7" ht="15" x14ac:dyDescent="0.25">
      <c r="A64" s="173" t="s">
        <v>114</v>
      </c>
      <c r="B64">
        <v>16.100000000000001</v>
      </c>
      <c r="C64">
        <v>17.5</v>
      </c>
      <c r="D64">
        <v>18.2</v>
      </c>
      <c r="E64">
        <v>17.399999999999999</v>
      </c>
      <c r="F64">
        <v>0</v>
      </c>
      <c r="G64">
        <v>0</v>
      </c>
    </row>
    <row r="65" spans="1:7" ht="15" x14ac:dyDescent="0.25">
      <c r="A65" s="173" t="s">
        <v>115</v>
      </c>
      <c r="B65">
        <v>734.7</v>
      </c>
      <c r="C65">
        <v>916.7</v>
      </c>
      <c r="D65">
        <v>1657.6</v>
      </c>
      <c r="E65">
        <v>1332.7</v>
      </c>
      <c r="F65">
        <v>0</v>
      </c>
      <c r="G65">
        <v>0</v>
      </c>
    </row>
    <row r="66" spans="1:7" ht="15" x14ac:dyDescent="0.25">
      <c r="A66" s="173" t="s">
        <v>117</v>
      </c>
      <c r="B66">
        <v>3</v>
      </c>
      <c r="C66">
        <v>0.7</v>
      </c>
      <c r="D66">
        <v>38.700000000000003</v>
      </c>
      <c r="E66">
        <v>5.6</v>
      </c>
      <c r="F66">
        <v>0</v>
      </c>
      <c r="G66">
        <v>0</v>
      </c>
    </row>
    <row r="67" spans="1:7" ht="15" x14ac:dyDescent="0.25">
      <c r="A67" s="173" t="s">
        <v>118</v>
      </c>
      <c r="B67">
        <v>23.4</v>
      </c>
      <c r="C67">
        <v>42.8</v>
      </c>
      <c r="D67">
        <v>47.8</v>
      </c>
      <c r="E67">
        <v>60.2</v>
      </c>
      <c r="F67">
        <v>0</v>
      </c>
      <c r="G67">
        <v>0</v>
      </c>
    </row>
    <row r="68" spans="1:7" ht="15" x14ac:dyDescent="0.25">
      <c r="A68" s="173" t="s">
        <v>119</v>
      </c>
      <c r="B68">
        <v>37.799999999999997</v>
      </c>
      <c r="C68">
        <v>76.400000000000006</v>
      </c>
      <c r="D68">
        <v>135.69999999999999</v>
      </c>
      <c r="E68">
        <v>75.400000000000006</v>
      </c>
      <c r="F68">
        <v>0</v>
      </c>
      <c r="G68">
        <v>0</v>
      </c>
    </row>
    <row r="69" spans="1:7" ht="15" x14ac:dyDescent="0.25">
      <c r="A69" s="173" t="s">
        <v>120</v>
      </c>
      <c r="B69">
        <v>72.099999999999994</v>
      </c>
      <c r="C69">
        <v>55.6</v>
      </c>
      <c r="D69">
        <v>82.5</v>
      </c>
      <c r="E69">
        <v>113.5</v>
      </c>
      <c r="F69">
        <v>0</v>
      </c>
      <c r="G69">
        <v>0</v>
      </c>
    </row>
    <row r="70" spans="1:7" ht="15" x14ac:dyDescent="0.25">
      <c r="A70" s="173" t="s">
        <v>121</v>
      </c>
      <c r="B70">
        <v>33.299999999999997</v>
      </c>
      <c r="C70">
        <v>10.6</v>
      </c>
      <c r="D70">
        <v>47.2</v>
      </c>
      <c r="E70">
        <v>37.5</v>
      </c>
      <c r="F70">
        <v>0</v>
      </c>
      <c r="G70">
        <v>0</v>
      </c>
    </row>
    <row r="71" spans="1:7" ht="15" x14ac:dyDescent="0.25">
      <c r="A71" s="173" t="s">
        <v>122</v>
      </c>
      <c r="B71">
        <v>7.2</v>
      </c>
      <c r="C71">
        <v>11</v>
      </c>
      <c r="D71">
        <v>166.2</v>
      </c>
      <c r="E71">
        <v>151.1</v>
      </c>
      <c r="F71">
        <v>0</v>
      </c>
      <c r="G71">
        <v>0</v>
      </c>
    </row>
    <row r="72" spans="1:7" ht="15" x14ac:dyDescent="0.25">
      <c r="A72" s="173" t="s">
        <v>65</v>
      </c>
      <c r="B72" t="s">
        <v>67</v>
      </c>
      <c r="C72" t="s">
        <v>68</v>
      </c>
      <c r="D72" t="s">
        <v>66</v>
      </c>
      <c r="E72" t="s">
        <v>68</v>
      </c>
      <c r="F72" t="s">
        <v>197</v>
      </c>
      <c r="G72" t="s">
        <v>67</v>
      </c>
    </row>
    <row r="73" spans="1:7" ht="15" x14ac:dyDescent="0.25">
      <c r="A73" s="173" t="s">
        <v>123</v>
      </c>
      <c r="B73">
        <v>3606.9</v>
      </c>
      <c r="C73">
        <v>4808.8</v>
      </c>
      <c r="D73">
        <v>8963.6</v>
      </c>
      <c r="E73">
        <v>11306.4</v>
      </c>
      <c r="F73">
        <v>0</v>
      </c>
      <c r="G73">
        <v>0</v>
      </c>
    </row>
    <row r="74" spans="1:7" ht="15" x14ac:dyDescent="0.25">
      <c r="A74" s="173" t="s">
        <v>124</v>
      </c>
      <c r="B74">
        <v>722.7</v>
      </c>
      <c r="C74">
        <v>942.3</v>
      </c>
      <c r="D74">
        <v>0</v>
      </c>
      <c r="E74">
        <v>0</v>
      </c>
      <c r="F74">
        <v>22.5</v>
      </c>
      <c r="G74">
        <v>0</v>
      </c>
    </row>
    <row r="75" spans="1:7" ht="15" x14ac:dyDescent="0.25">
      <c r="A75" s="173" t="s">
        <v>65</v>
      </c>
      <c r="B75" t="s">
        <v>67</v>
      </c>
      <c r="C75" t="s">
        <v>68</v>
      </c>
      <c r="D75" t="s">
        <v>66</v>
      </c>
      <c r="E75" t="s">
        <v>68</v>
      </c>
      <c r="F75" t="s">
        <v>197</v>
      </c>
      <c r="G75" t="s">
        <v>67</v>
      </c>
    </row>
    <row r="76" spans="1:7" ht="15" x14ac:dyDescent="0.25">
      <c r="A76" s="173" t="s">
        <v>125</v>
      </c>
      <c r="B76">
        <v>4329.6000000000004</v>
      </c>
      <c r="C76">
        <v>5751.1</v>
      </c>
      <c r="D76">
        <v>8963.6</v>
      </c>
      <c r="E76">
        <v>11306.4</v>
      </c>
      <c r="F76">
        <v>22.5</v>
      </c>
      <c r="G76">
        <v>0</v>
      </c>
    </row>
    <row r="77" spans="1:7" ht="15" x14ac:dyDescent="0.25">
      <c r="A77" s="173" t="s">
        <v>126</v>
      </c>
      <c r="B77" t="s">
        <v>45</v>
      </c>
      <c r="C77" t="s">
        <v>45</v>
      </c>
      <c r="D77">
        <v>0</v>
      </c>
      <c r="E77">
        <v>0</v>
      </c>
      <c r="F77" t="s">
        <v>45</v>
      </c>
      <c r="G77" t="s">
        <v>45</v>
      </c>
    </row>
    <row r="78" spans="1:7" ht="15" x14ac:dyDescent="0.25">
      <c r="A78" s="173" t="s">
        <v>127</v>
      </c>
      <c r="B78">
        <v>0</v>
      </c>
      <c r="C78">
        <v>10</v>
      </c>
      <c r="D78" t="s">
        <v>45</v>
      </c>
      <c r="E78" t="s">
        <v>45</v>
      </c>
      <c r="F78">
        <v>0</v>
      </c>
      <c r="G78">
        <v>0</v>
      </c>
    </row>
    <row r="79" spans="1:7" ht="15" x14ac:dyDescent="0.25">
      <c r="A79" s="173" t="s">
        <v>65</v>
      </c>
      <c r="B79" t="s">
        <v>67</v>
      </c>
      <c r="C79" t="s">
        <v>68</v>
      </c>
      <c r="D79" t="s">
        <v>66</v>
      </c>
      <c r="E79" t="s">
        <v>68</v>
      </c>
      <c r="F79" t="s">
        <v>197</v>
      </c>
      <c r="G79" t="s">
        <v>67</v>
      </c>
    </row>
  </sheetData>
  <pageMargins left="0.7" right="0.7" top="0.75" bottom="0.75" header="0.3" footer="0.3"/>
  <pageSetup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DA207-F0FC-441A-9A59-746C9FA8235A}">
  <dimension ref="A1:G78"/>
  <sheetViews>
    <sheetView workbookViewId="0">
      <selection sqref="A1:H11"/>
    </sheetView>
  </sheetViews>
  <sheetFormatPr defaultRowHeight="13.2" x14ac:dyDescent="0.25"/>
  <cols>
    <col min="1" max="1" width="21.6640625" customWidth="1"/>
    <col min="2" max="2" width="11.6640625" customWidth="1"/>
    <col min="3" max="3" width="10.44140625" customWidth="1"/>
    <col min="4" max="4" width="11.6640625" customWidth="1"/>
    <col min="5" max="5" width="12.33203125" customWidth="1"/>
    <col min="6" max="6" width="13.6640625" customWidth="1"/>
    <col min="7" max="7" width="9.66406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439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A7" s="271" t="s">
        <v>129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s="272" t="s">
        <v>62</v>
      </c>
      <c r="F9" s="272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181</v>
      </c>
      <c r="F10" t="s">
        <v>68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20</v>
      </c>
      <c r="C12">
        <v>112.1</v>
      </c>
      <c r="D12">
        <v>143.80000000000001</v>
      </c>
      <c r="E12">
        <v>440.4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9.5</v>
      </c>
      <c r="E13">
        <v>0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71</v>
      </c>
      <c r="B15">
        <v>20</v>
      </c>
      <c r="C15">
        <v>102.6</v>
      </c>
      <c r="D15">
        <v>134.30000000000001</v>
      </c>
      <c r="E15">
        <v>378.2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9.5</v>
      </c>
      <c r="D16">
        <v>0</v>
      </c>
      <c r="E16">
        <v>31.1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0</v>
      </c>
      <c r="E17">
        <v>30.5</v>
      </c>
      <c r="F17">
        <v>0</v>
      </c>
      <c r="G17">
        <v>0</v>
      </c>
    </row>
    <row r="18" spans="1:7" ht="15" x14ac:dyDescent="0.25">
      <c r="A18" s="271" t="s">
        <v>69</v>
      </c>
    </row>
    <row r="19" spans="1:7" ht="15" x14ac:dyDescent="0.25">
      <c r="A19" s="271" t="s">
        <v>74</v>
      </c>
      <c r="B19">
        <v>259.10000000000002</v>
      </c>
      <c r="C19">
        <v>383.3</v>
      </c>
      <c r="D19">
        <v>1043.4000000000001</v>
      </c>
      <c r="E19">
        <v>1131.4000000000001</v>
      </c>
      <c r="F19">
        <v>0</v>
      </c>
      <c r="G19">
        <v>0</v>
      </c>
    </row>
    <row r="20" spans="1:7" ht="15" x14ac:dyDescent="0.25">
      <c r="A20" s="271" t="s">
        <v>69</v>
      </c>
    </row>
    <row r="21" spans="1:7" ht="15" x14ac:dyDescent="0.25">
      <c r="A21" s="271" t="s">
        <v>75</v>
      </c>
      <c r="B21">
        <v>146.19999999999999</v>
      </c>
      <c r="C21">
        <v>280.10000000000002</v>
      </c>
      <c r="D21">
        <v>402.8</v>
      </c>
      <c r="E21">
        <v>486.2</v>
      </c>
      <c r="F21">
        <v>0</v>
      </c>
      <c r="G21">
        <v>0</v>
      </c>
    </row>
    <row r="22" spans="1:7" ht="15" x14ac:dyDescent="0.25">
      <c r="A22" s="271" t="s">
        <v>69</v>
      </c>
    </row>
    <row r="23" spans="1:7" ht="15" x14ac:dyDescent="0.25">
      <c r="A23" s="271" t="s">
        <v>76</v>
      </c>
      <c r="B23">
        <v>4.0999999999999996</v>
      </c>
      <c r="C23">
        <v>371</v>
      </c>
      <c r="D23">
        <v>844</v>
      </c>
      <c r="E23">
        <v>1226.7</v>
      </c>
      <c r="F23">
        <v>0</v>
      </c>
      <c r="G23">
        <v>0</v>
      </c>
    </row>
    <row r="24" spans="1:7" ht="15" x14ac:dyDescent="0.25">
      <c r="A24" s="271" t="s">
        <v>69</v>
      </c>
    </row>
    <row r="25" spans="1:7" ht="15" x14ac:dyDescent="0.25">
      <c r="A25" s="271" t="s">
        <v>77</v>
      </c>
      <c r="B25">
        <v>1112.8</v>
      </c>
      <c r="C25">
        <v>2067.1999999999998</v>
      </c>
      <c r="D25">
        <v>2241.6999999999998</v>
      </c>
      <c r="E25">
        <v>3551.2</v>
      </c>
      <c r="F25">
        <v>0</v>
      </c>
      <c r="G25">
        <v>0</v>
      </c>
    </row>
    <row r="26" spans="1:7" ht="15" x14ac:dyDescent="0.25">
      <c r="A26" s="271" t="s">
        <v>78</v>
      </c>
      <c r="B26">
        <v>0</v>
      </c>
      <c r="C26">
        <v>0.1</v>
      </c>
      <c r="D26">
        <v>0</v>
      </c>
      <c r="E26">
        <v>41</v>
      </c>
      <c r="F26">
        <v>0</v>
      </c>
      <c r="G26">
        <v>0</v>
      </c>
    </row>
    <row r="27" spans="1:7" ht="15" x14ac:dyDescent="0.25">
      <c r="A27" s="271" t="s">
        <v>79</v>
      </c>
      <c r="B27">
        <v>0.6</v>
      </c>
      <c r="C27">
        <v>0.3</v>
      </c>
      <c r="D27">
        <v>1.1000000000000001</v>
      </c>
      <c r="E27">
        <v>0.8</v>
      </c>
      <c r="F27">
        <v>0</v>
      </c>
      <c r="G27">
        <v>0</v>
      </c>
    </row>
    <row r="28" spans="1:7" ht="15" x14ac:dyDescent="0.25">
      <c r="A28" s="271" t="s">
        <v>80</v>
      </c>
      <c r="B28">
        <v>59.2</v>
      </c>
      <c r="C28">
        <v>120.1</v>
      </c>
      <c r="D28">
        <v>0</v>
      </c>
      <c r="E28">
        <v>489.4</v>
      </c>
      <c r="F28">
        <v>0</v>
      </c>
      <c r="G28">
        <v>0</v>
      </c>
    </row>
    <row r="29" spans="1:7" ht="15" x14ac:dyDescent="0.25">
      <c r="A29" s="271" t="s">
        <v>168</v>
      </c>
      <c r="B29">
        <v>0</v>
      </c>
      <c r="C29">
        <v>0</v>
      </c>
      <c r="D29">
        <v>0</v>
      </c>
      <c r="E29" t="s">
        <v>94</v>
      </c>
      <c r="F29">
        <v>0</v>
      </c>
      <c r="G29">
        <v>0</v>
      </c>
    </row>
    <row r="30" spans="1:7" ht="15" x14ac:dyDescent="0.25">
      <c r="A30" s="271" t="s">
        <v>81</v>
      </c>
      <c r="B30">
        <v>265.89999999999998</v>
      </c>
      <c r="C30">
        <v>564.70000000000005</v>
      </c>
      <c r="D30">
        <v>552.20000000000005</v>
      </c>
      <c r="E30">
        <v>574.70000000000005</v>
      </c>
      <c r="F30">
        <v>0</v>
      </c>
      <c r="G30">
        <v>0</v>
      </c>
    </row>
    <row r="31" spans="1:7" ht="15" x14ac:dyDescent="0.25">
      <c r="A31" s="271" t="s">
        <v>82</v>
      </c>
      <c r="B31">
        <v>2.4</v>
      </c>
      <c r="C31">
        <v>10.3</v>
      </c>
      <c r="D31">
        <v>70.3</v>
      </c>
      <c r="E31">
        <v>181.6</v>
      </c>
      <c r="F31">
        <v>0</v>
      </c>
      <c r="G31">
        <v>0</v>
      </c>
    </row>
    <row r="32" spans="1:7" ht="15" x14ac:dyDescent="0.25">
      <c r="A32" s="271" t="s">
        <v>83</v>
      </c>
      <c r="B32">
        <v>553</v>
      </c>
      <c r="C32">
        <v>1063.5</v>
      </c>
      <c r="D32">
        <v>1333.6</v>
      </c>
      <c r="E32">
        <v>1283</v>
      </c>
      <c r="F32">
        <v>0</v>
      </c>
      <c r="G32">
        <v>0</v>
      </c>
    </row>
    <row r="33" spans="1:7" ht="15" x14ac:dyDescent="0.25">
      <c r="A33" s="271" t="s">
        <v>84</v>
      </c>
      <c r="B33">
        <v>0</v>
      </c>
      <c r="C33">
        <v>0</v>
      </c>
      <c r="D33">
        <v>0</v>
      </c>
      <c r="E33">
        <v>66</v>
      </c>
      <c r="F33">
        <v>0</v>
      </c>
      <c r="G33">
        <v>0</v>
      </c>
    </row>
    <row r="34" spans="1:7" ht="15" x14ac:dyDescent="0.25">
      <c r="A34" s="271" t="s">
        <v>85</v>
      </c>
      <c r="B34">
        <v>22</v>
      </c>
      <c r="C34">
        <v>20</v>
      </c>
      <c r="D34">
        <v>18.899999999999999</v>
      </c>
      <c r="E34">
        <v>40.1</v>
      </c>
      <c r="F34">
        <v>0</v>
      </c>
      <c r="G34">
        <v>0</v>
      </c>
    </row>
    <row r="35" spans="1:7" ht="15" x14ac:dyDescent="0.25">
      <c r="A35" s="271" t="s">
        <v>86</v>
      </c>
      <c r="B35">
        <v>196</v>
      </c>
      <c r="C35">
        <v>226.1</v>
      </c>
      <c r="D35">
        <v>175.2</v>
      </c>
      <c r="E35">
        <v>269.10000000000002</v>
      </c>
      <c r="F35">
        <v>0</v>
      </c>
      <c r="G35">
        <v>0</v>
      </c>
    </row>
    <row r="36" spans="1:7" ht="15" x14ac:dyDescent="0.25">
      <c r="A36" s="271" t="s">
        <v>87</v>
      </c>
      <c r="B36">
        <v>0</v>
      </c>
      <c r="C36">
        <v>1.6</v>
      </c>
      <c r="D36">
        <v>44</v>
      </c>
      <c r="E36">
        <v>1.9</v>
      </c>
      <c r="F36">
        <v>0</v>
      </c>
      <c r="G36">
        <v>0</v>
      </c>
    </row>
    <row r="37" spans="1:7" ht="15" x14ac:dyDescent="0.25">
      <c r="A37" s="271" t="s">
        <v>88</v>
      </c>
      <c r="B37">
        <v>13.7</v>
      </c>
      <c r="C37">
        <v>20.5</v>
      </c>
      <c r="D37">
        <v>46.2</v>
      </c>
      <c r="E37">
        <v>353.1</v>
      </c>
      <c r="F37">
        <v>0</v>
      </c>
      <c r="G37">
        <v>0</v>
      </c>
    </row>
    <row r="38" spans="1:7" ht="15" x14ac:dyDescent="0.25">
      <c r="A38" s="271" t="s">
        <v>89</v>
      </c>
      <c r="B38">
        <v>0</v>
      </c>
      <c r="C38">
        <v>40</v>
      </c>
      <c r="D38">
        <v>0</v>
      </c>
      <c r="E38">
        <v>250.8</v>
      </c>
      <c r="F38">
        <v>0</v>
      </c>
      <c r="G38">
        <v>0</v>
      </c>
    </row>
    <row r="39" spans="1:7" ht="15" x14ac:dyDescent="0.25">
      <c r="A39" s="271" t="s">
        <v>69</v>
      </c>
    </row>
    <row r="40" spans="1:7" ht="15" x14ac:dyDescent="0.25">
      <c r="A40" s="271" t="s">
        <v>90</v>
      </c>
      <c r="B40">
        <v>620.6</v>
      </c>
      <c r="C40">
        <v>147</v>
      </c>
      <c r="D40">
        <v>812.7</v>
      </c>
      <c r="E40">
        <v>664.6</v>
      </c>
      <c r="F40">
        <v>0</v>
      </c>
      <c r="G40">
        <v>0</v>
      </c>
    </row>
    <row r="41" spans="1:7" ht="15" x14ac:dyDescent="0.25">
      <c r="A41" s="271" t="s">
        <v>406</v>
      </c>
      <c r="B41">
        <v>0</v>
      </c>
      <c r="C41">
        <v>0</v>
      </c>
      <c r="D41">
        <v>0</v>
      </c>
      <c r="E41">
        <v>7.7</v>
      </c>
      <c r="F41">
        <v>0</v>
      </c>
      <c r="G41">
        <v>0</v>
      </c>
    </row>
    <row r="42" spans="1:7" ht="15" x14ac:dyDescent="0.25">
      <c r="A42" s="271" t="s">
        <v>93</v>
      </c>
      <c r="B42">
        <v>0</v>
      </c>
      <c r="C42">
        <v>0</v>
      </c>
      <c r="D42">
        <v>0</v>
      </c>
      <c r="E42" t="s">
        <v>94</v>
      </c>
      <c r="F42">
        <v>0</v>
      </c>
      <c r="G42">
        <v>0</v>
      </c>
    </row>
    <row r="43" spans="1:7" ht="15" x14ac:dyDescent="0.25">
      <c r="A43" s="271" t="s">
        <v>95</v>
      </c>
      <c r="B43">
        <v>0</v>
      </c>
      <c r="C43">
        <v>0</v>
      </c>
      <c r="D43">
        <v>13.2</v>
      </c>
      <c r="E43">
        <v>0</v>
      </c>
      <c r="F43">
        <v>0</v>
      </c>
      <c r="G43">
        <v>0</v>
      </c>
    </row>
    <row r="44" spans="1:7" ht="15" x14ac:dyDescent="0.25">
      <c r="A44" s="271" t="s">
        <v>96</v>
      </c>
      <c r="B44">
        <v>620.6</v>
      </c>
      <c r="C44">
        <v>147</v>
      </c>
      <c r="D44">
        <v>789</v>
      </c>
      <c r="E44">
        <v>643.9</v>
      </c>
      <c r="F44">
        <v>0</v>
      </c>
      <c r="G44">
        <v>0</v>
      </c>
    </row>
    <row r="45" spans="1:7" ht="15" x14ac:dyDescent="0.25">
      <c r="A45" s="271" t="s">
        <v>97</v>
      </c>
      <c r="B45">
        <v>0</v>
      </c>
      <c r="C45">
        <v>0</v>
      </c>
      <c r="D45">
        <v>10.5</v>
      </c>
      <c r="E45">
        <v>13</v>
      </c>
      <c r="F45">
        <v>0</v>
      </c>
      <c r="G45">
        <v>0</v>
      </c>
    </row>
    <row r="46" spans="1:7" ht="15" x14ac:dyDescent="0.25">
      <c r="A46" s="271" t="s">
        <v>69</v>
      </c>
    </row>
    <row r="47" spans="1:7" ht="15" x14ac:dyDescent="0.25">
      <c r="A47" s="271" t="s">
        <v>98</v>
      </c>
      <c r="B47">
        <v>1376.4</v>
      </c>
      <c r="C47">
        <v>1465.9</v>
      </c>
      <c r="D47">
        <v>3205.4</v>
      </c>
      <c r="E47">
        <v>3450.9</v>
      </c>
      <c r="F47">
        <v>0</v>
      </c>
      <c r="G47">
        <v>0</v>
      </c>
    </row>
    <row r="48" spans="1:7" ht="15" x14ac:dyDescent="0.25">
      <c r="A48" s="271" t="s">
        <v>99</v>
      </c>
      <c r="B48">
        <v>1</v>
      </c>
      <c r="C48">
        <v>1.6</v>
      </c>
      <c r="D48">
        <v>5.5</v>
      </c>
      <c r="E48">
        <v>8.8000000000000007</v>
      </c>
      <c r="F48">
        <v>0</v>
      </c>
      <c r="G48">
        <v>0</v>
      </c>
    </row>
    <row r="49" spans="1:7" ht="15" x14ac:dyDescent="0.25">
      <c r="A49" s="271" t="s">
        <v>100</v>
      </c>
      <c r="B49">
        <v>5.5</v>
      </c>
      <c r="C49">
        <v>0</v>
      </c>
      <c r="D49">
        <v>4</v>
      </c>
      <c r="E49">
        <v>4.2</v>
      </c>
      <c r="F49">
        <v>0</v>
      </c>
      <c r="G49">
        <v>0</v>
      </c>
    </row>
    <row r="50" spans="1:7" ht="15" x14ac:dyDescent="0.25">
      <c r="A50" s="271" t="s">
        <v>101</v>
      </c>
      <c r="B50">
        <v>30.5</v>
      </c>
      <c r="C50">
        <v>0</v>
      </c>
      <c r="D50">
        <v>49.5</v>
      </c>
      <c r="E50">
        <v>529.20000000000005</v>
      </c>
      <c r="F50">
        <v>0</v>
      </c>
      <c r="G50">
        <v>0</v>
      </c>
    </row>
    <row r="51" spans="1:7" ht="15" x14ac:dyDescent="0.25">
      <c r="A51" s="271" t="s">
        <v>102</v>
      </c>
      <c r="B51">
        <v>16.600000000000001</v>
      </c>
      <c r="C51">
        <v>24.6</v>
      </c>
      <c r="D51">
        <v>23.7</v>
      </c>
      <c r="E51">
        <v>25.4</v>
      </c>
      <c r="F51">
        <v>0</v>
      </c>
      <c r="G51">
        <v>0</v>
      </c>
    </row>
    <row r="52" spans="1:7" ht="15" x14ac:dyDescent="0.25">
      <c r="A52" s="271" t="s">
        <v>103</v>
      </c>
      <c r="B52">
        <v>12.3</v>
      </c>
      <c r="C52">
        <v>16.2</v>
      </c>
      <c r="D52">
        <v>39.6</v>
      </c>
      <c r="E52">
        <v>3.3</v>
      </c>
      <c r="F52">
        <v>0</v>
      </c>
      <c r="G52">
        <v>0</v>
      </c>
    </row>
    <row r="53" spans="1:7" ht="15" x14ac:dyDescent="0.25">
      <c r="A53" s="271" t="s">
        <v>104</v>
      </c>
      <c r="B53">
        <v>0</v>
      </c>
      <c r="C53">
        <v>32</v>
      </c>
      <c r="D53">
        <v>43</v>
      </c>
      <c r="E53">
        <v>306.60000000000002</v>
      </c>
      <c r="F53">
        <v>0</v>
      </c>
      <c r="G53">
        <v>0</v>
      </c>
    </row>
    <row r="54" spans="1:7" ht="15" x14ac:dyDescent="0.25">
      <c r="A54" s="271" t="s">
        <v>105</v>
      </c>
      <c r="B54">
        <v>130.4</v>
      </c>
      <c r="C54">
        <v>71</v>
      </c>
      <c r="D54">
        <v>255.9</v>
      </c>
      <c r="E54">
        <v>188.1</v>
      </c>
      <c r="F54">
        <v>0</v>
      </c>
      <c r="G54">
        <v>0</v>
      </c>
    </row>
    <row r="55" spans="1:7" ht="15" x14ac:dyDescent="0.25">
      <c r="A55" s="271" t="s">
        <v>106</v>
      </c>
      <c r="B55">
        <v>8</v>
      </c>
      <c r="C55">
        <v>33.700000000000003</v>
      </c>
      <c r="D55">
        <v>144.30000000000001</v>
      </c>
      <c r="E55">
        <v>69.099999999999994</v>
      </c>
      <c r="F55">
        <v>0</v>
      </c>
      <c r="G55">
        <v>0</v>
      </c>
    </row>
    <row r="56" spans="1:7" ht="15" x14ac:dyDescent="0.25">
      <c r="A56" s="271" t="s">
        <v>107</v>
      </c>
      <c r="B56">
        <v>0.4</v>
      </c>
      <c r="C56">
        <v>40</v>
      </c>
      <c r="D56">
        <v>121.6</v>
      </c>
      <c r="E56">
        <v>103.3</v>
      </c>
      <c r="F56">
        <v>0</v>
      </c>
      <c r="G56">
        <v>0</v>
      </c>
    </row>
    <row r="57" spans="1:7" ht="15" x14ac:dyDescent="0.25">
      <c r="A57" s="271" t="s">
        <v>108</v>
      </c>
      <c r="B57">
        <v>11.5</v>
      </c>
      <c r="C57">
        <v>0</v>
      </c>
      <c r="D57">
        <v>0</v>
      </c>
      <c r="E57">
        <v>0</v>
      </c>
      <c r="F57">
        <v>0</v>
      </c>
      <c r="G57">
        <v>0</v>
      </c>
    </row>
    <row r="58" spans="1:7" ht="15" x14ac:dyDescent="0.25">
      <c r="A58" s="271" t="s">
        <v>109</v>
      </c>
      <c r="B58">
        <v>54.5</v>
      </c>
      <c r="C58">
        <v>19</v>
      </c>
      <c r="D58">
        <v>131.19999999999999</v>
      </c>
      <c r="E58">
        <v>258.8</v>
      </c>
      <c r="F58">
        <v>0</v>
      </c>
      <c r="G58">
        <v>0</v>
      </c>
    </row>
    <row r="59" spans="1:7" ht="15" x14ac:dyDescent="0.25">
      <c r="A59" s="271" t="s">
        <v>110</v>
      </c>
      <c r="B59">
        <v>0</v>
      </c>
      <c r="C59">
        <v>0</v>
      </c>
      <c r="D59">
        <v>13.4</v>
      </c>
      <c r="E59">
        <v>8.3000000000000007</v>
      </c>
      <c r="F59">
        <v>0</v>
      </c>
      <c r="G59">
        <v>0</v>
      </c>
    </row>
    <row r="60" spans="1:7" ht="15" x14ac:dyDescent="0.25">
      <c r="A60" s="271" t="s">
        <v>111</v>
      </c>
      <c r="B60">
        <v>0</v>
      </c>
      <c r="C60">
        <v>0</v>
      </c>
      <c r="D60">
        <v>82.2</v>
      </c>
      <c r="E60">
        <v>42.6</v>
      </c>
      <c r="F60">
        <v>0</v>
      </c>
      <c r="G60">
        <v>0</v>
      </c>
    </row>
    <row r="61" spans="1:7" ht="15" x14ac:dyDescent="0.25">
      <c r="A61" s="271" t="s">
        <v>112</v>
      </c>
      <c r="B61">
        <v>103.7</v>
      </c>
      <c r="C61">
        <v>57</v>
      </c>
      <c r="D61">
        <v>119.5</v>
      </c>
      <c r="E61">
        <v>109.3</v>
      </c>
      <c r="F61">
        <v>0</v>
      </c>
      <c r="G61">
        <v>0</v>
      </c>
    </row>
    <row r="62" spans="1:7" ht="15" x14ac:dyDescent="0.25">
      <c r="A62" s="271" t="s">
        <v>113</v>
      </c>
      <c r="B62">
        <v>22.6</v>
      </c>
      <c r="C62">
        <v>0</v>
      </c>
      <c r="D62">
        <v>84.1</v>
      </c>
      <c r="E62">
        <v>94.4</v>
      </c>
      <c r="F62">
        <v>0</v>
      </c>
      <c r="G62">
        <v>0</v>
      </c>
    </row>
    <row r="63" spans="1:7" ht="15" x14ac:dyDescent="0.25">
      <c r="A63" s="271" t="s">
        <v>114</v>
      </c>
      <c r="B63">
        <v>15</v>
      </c>
      <c r="C63">
        <v>17.3</v>
      </c>
      <c r="D63">
        <v>18.2</v>
      </c>
      <c r="E63">
        <v>17.399999999999999</v>
      </c>
      <c r="F63">
        <v>0</v>
      </c>
      <c r="G63">
        <v>0</v>
      </c>
    </row>
    <row r="64" spans="1:7" ht="15" x14ac:dyDescent="0.25">
      <c r="A64" s="271" t="s">
        <v>115</v>
      </c>
      <c r="B64">
        <v>803.4</v>
      </c>
      <c r="C64">
        <v>1022.4</v>
      </c>
      <c r="D64">
        <v>1551.8</v>
      </c>
      <c r="E64">
        <v>1243.8</v>
      </c>
      <c r="F64">
        <v>0</v>
      </c>
      <c r="G64">
        <v>0</v>
      </c>
    </row>
    <row r="65" spans="1:7" ht="15" x14ac:dyDescent="0.25">
      <c r="A65" s="271" t="s">
        <v>117</v>
      </c>
      <c r="B65">
        <v>3</v>
      </c>
      <c r="C65">
        <v>0.3</v>
      </c>
      <c r="D65">
        <v>38.700000000000003</v>
      </c>
      <c r="E65">
        <v>5.6</v>
      </c>
      <c r="F65">
        <v>0</v>
      </c>
      <c r="G65">
        <v>0</v>
      </c>
    </row>
    <row r="66" spans="1:7" ht="15" x14ac:dyDescent="0.25">
      <c r="A66" s="271" t="s">
        <v>118</v>
      </c>
      <c r="B66">
        <v>23.4</v>
      </c>
      <c r="C66">
        <v>25.2</v>
      </c>
      <c r="D66">
        <v>47.8</v>
      </c>
      <c r="E66">
        <v>60.2</v>
      </c>
      <c r="F66">
        <v>0</v>
      </c>
      <c r="G66">
        <v>0</v>
      </c>
    </row>
    <row r="67" spans="1:7" ht="15" x14ac:dyDescent="0.25">
      <c r="A67" s="271" t="s">
        <v>119</v>
      </c>
      <c r="B67">
        <v>37.799999999999997</v>
      </c>
      <c r="C67">
        <v>70.400000000000006</v>
      </c>
      <c r="D67">
        <v>135.69999999999999</v>
      </c>
      <c r="E67">
        <v>75.400000000000006</v>
      </c>
      <c r="F67">
        <v>0</v>
      </c>
      <c r="G67">
        <v>0</v>
      </c>
    </row>
    <row r="68" spans="1:7" ht="15" x14ac:dyDescent="0.25">
      <c r="A68" s="271" t="s">
        <v>120</v>
      </c>
      <c r="B68">
        <v>56.3</v>
      </c>
      <c r="C68">
        <v>24.8</v>
      </c>
      <c r="D68">
        <v>82.5</v>
      </c>
      <c r="E68">
        <v>108.6</v>
      </c>
      <c r="F68">
        <v>0</v>
      </c>
      <c r="G68">
        <v>0</v>
      </c>
    </row>
    <row r="69" spans="1:7" ht="15" x14ac:dyDescent="0.25">
      <c r="A69" s="271" t="s">
        <v>121</v>
      </c>
      <c r="B69">
        <v>33.299999999999997</v>
      </c>
      <c r="C69">
        <v>10.6</v>
      </c>
      <c r="D69">
        <v>47.2</v>
      </c>
      <c r="E69">
        <v>37.5</v>
      </c>
      <c r="F69">
        <v>0</v>
      </c>
      <c r="G69">
        <v>0</v>
      </c>
    </row>
    <row r="70" spans="1:7" ht="15" x14ac:dyDescent="0.25">
      <c r="A70" s="271" t="s">
        <v>122</v>
      </c>
      <c r="B70">
        <v>7.2</v>
      </c>
      <c r="C70">
        <v>0</v>
      </c>
      <c r="D70">
        <v>166.2</v>
      </c>
      <c r="E70">
        <v>151.1</v>
      </c>
      <c r="F70">
        <v>0</v>
      </c>
      <c r="G70">
        <v>0</v>
      </c>
    </row>
    <row r="71" spans="1:7" ht="15" x14ac:dyDescent="0.25">
      <c r="A71" s="271" t="s">
        <v>65</v>
      </c>
      <c r="B71" t="s">
        <v>66</v>
      </c>
      <c r="C71" t="s">
        <v>67</v>
      </c>
      <c r="D71" t="s">
        <v>66</v>
      </c>
      <c r="E71" t="s">
        <v>181</v>
      </c>
      <c r="F71" t="s">
        <v>68</v>
      </c>
      <c r="G71" t="s">
        <v>68</v>
      </c>
    </row>
    <row r="72" spans="1:7" ht="15" x14ac:dyDescent="0.25">
      <c r="A72" s="271" t="s">
        <v>123</v>
      </c>
      <c r="B72">
        <v>3539.2</v>
      </c>
      <c r="C72">
        <v>4826.6000000000004</v>
      </c>
      <c r="D72">
        <v>8693.6</v>
      </c>
      <c r="E72">
        <v>10951.4</v>
      </c>
      <c r="F72">
        <v>0</v>
      </c>
      <c r="G72">
        <v>0</v>
      </c>
    </row>
    <row r="73" spans="1:7" ht="15" x14ac:dyDescent="0.25">
      <c r="A73" s="271" t="s">
        <v>124</v>
      </c>
      <c r="B73">
        <v>774.5</v>
      </c>
      <c r="C73">
        <v>978.9</v>
      </c>
      <c r="D73">
        <v>0</v>
      </c>
      <c r="E73">
        <v>0</v>
      </c>
      <c r="F73">
        <v>0</v>
      </c>
      <c r="G73">
        <v>0</v>
      </c>
    </row>
    <row r="74" spans="1:7" ht="15" x14ac:dyDescent="0.25">
      <c r="A74" s="271" t="s">
        <v>65</v>
      </c>
      <c r="B74" t="s">
        <v>66</v>
      </c>
      <c r="C74" t="s">
        <v>67</v>
      </c>
      <c r="D74" t="s">
        <v>66</v>
      </c>
      <c r="E74" t="s">
        <v>181</v>
      </c>
      <c r="F74" t="s">
        <v>68</v>
      </c>
      <c r="G74" t="s">
        <v>68</v>
      </c>
    </row>
    <row r="75" spans="1:7" ht="15" x14ac:dyDescent="0.25">
      <c r="A75" s="271" t="s">
        <v>125</v>
      </c>
      <c r="B75">
        <v>4313.7</v>
      </c>
      <c r="C75">
        <v>5805.5</v>
      </c>
      <c r="D75">
        <v>8693.6</v>
      </c>
      <c r="E75">
        <v>10951.4</v>
      </c>
      <c r="F75">
        <v>0</v>
      </c>
      <c r="G75">
        <v>0</v>
      </c>
    </row>
    <row r="76" spans="1:7" ht="15" x14ac:dyDescent="0.25">
      <c r="A76" s="271" t="s">
        <v>126</v>
      </c>
      <c r="B76" t="s">
        <v>45</v>
      </c>
      <c r="C76" t="s">
        <v>45</v>
      </c>
      <c r="D76">
        <v>0</v>
      </c>
      <c r="E76">
        <v>0</v>
      </c>
      <c r="F76" t="s">
        <v>45</v>
      </c>
      <c r="G76" t="s">
        <v>45</v>
      </c>
    </row>
    <row r="77" spans="1:7" ht="15" x14ac:dyDescent="0.25">
      <c r="A77" s="271" t="s">
        <v>127</v>
      </c>
      <c r="B77">
        <v>0</v>
      </c>
      <c r="C77">
        <v>10</v>
      </c>
      <c r="D77" t="s">
        <v>45</v>
      </c>
      <c r="E77" t="s">
        <v>45</v>
      </c>
      <c r="F77">
        <v>0</v>
      </c>
      <c r="G77">
        <v>0</v>
      </c>
    </row>
    <row r="78" spans="1:7" ht="15" x14ac:dyDescent="0.25">
      <c r="A78" s="271" t="s">
        <v>65</v>
      </c>
      <c r="B78" t="s">
        <v>66</v>
      </c>
      <c r="C78" t="s">
        <v>67</v>
      </c>
      <c r="D78" t="s">
        <v>66</v>
      </c>
      <c r="E78" t="s">
        <v>181</v>
      </c>
      <c r="F78" t="s">
        <v>68</v>
      </c>
      <c r="G78" t="s">
        <v>68</v>
      </c>
    </row>
  </sheetData>
  <pageMargins left="0.7" right="0.7" top="0.75" bottom="0.75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1EB22-4C90-495F-B272-DFA87B7C6670}">
  <dimension ref="A1:G77"/>
  <sheetViews>
    <sheetView topLeftCell="A25" workbookViewId="0">
      <selection activeCell="B7" sqref="B7"/>
    </sheetView>
  </sheetViews>
  <sheetFormatPr defaultRowHeight="13.2" x14ac:dyDescent="0.25"/>
  <cols>
    <col min="1" max="1" width="26.109375" customWidth="1"/>
    <col min="2" max="2" width="13.6640625" customWidth="1"/>
    <col min="3" max="3" width="12.88671875" customWidth="1"/>
    <col min="4" max="4" width="13.44140625" customWidth="1"/>
    <col min="5" max="5" width="13.33203125" customWidth="1"/>
    <col min="6" max="6" width="13.6640625" customWidth="1"/>
    <col min="7" max="7" width="9.66406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440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20</v>
      </c>
      <c r="C12">
        <v>132.1</v>
      </c>
      <c r="D12">
        <v>143.80000000000001</v>
      </c>
      <c r="E12">
        <v>418.3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9.5</v>
      </c>
      <c r="E13">
        <v>0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71</v>
      </c>
      <c r="B15">
        <v>20</v>
      </c>
      <c r="C15">
        <v>122.6</v>
      </c>
      <c r="D15">
        <v>134.30000000000001</v>
      </c>
      <c r="E15">
        <v>356.1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9.5</v>
      </c>
      <c r="D16">
        <v>0</v>
      </c>
      <c r="E16">
        <v>31.1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0</v>
      </c>
      <c r="E17">
        <v>30.5</v>
      </c>
      <c r="F17">
        <v>0</v>
      </c>
      <c r="G17">
        <v>0</v>
      </c>
    </row>
    <row r="18" spans="1:7" ht="15" x14ac:dyDescent="0.25">
      <c r="A18" s="271" t="s">
        <v>69</v>
      </c>
    </row>
    <row r="19" spans="1:7" ht="15" x14ac:dyDescent="0.25">
      <c r="A19" s="271" t="s">
        <v>74</v>
      </c>
      <c r="B19">
        <v>228.8</v>
      </c>
      <c r="C19">
        <v>448.2</v>
      </c>
      <c r="D19">
        <v>1043.4000000000001</v>
      </c>
      <c r="E19">
        <v>1065.5</v>
      </c>
      <c r="F19">
        <v>0</v>
      </c>
      <c r="G19">
        <v>0</v>
      </c>
    </row>
    <row r="20" spans="1:7" ht="15" x14ac:dyDescent="0.25">
      <c r="A20" s="271" t="s">
        <v>69</v>
      </c>
    </row>
    <row r="21" spans="1:7" ht="15" x14ac:dyDescent="0.25">
      <c r="A21" s="271" t="s">
        <v>75</v>
      </c>
      <c r="B21">
        <v>111.1</v>
      </c>
      <c r="C21">
        <v>191.4</v>
      </c>
      <c r="D21">
        <v>389.5</v>
      </c>
      <c r="E21">
        <v>486.2</v>
      </c>
      <c r="F21">
        <v>0</v>
      </c>
      <c r="G21">
        <v>0</v>
      </c>
    </row>
    <row r="22" spans="1:7" ht="15" x14ac:dyDescent="0.25">
      <c r="A22" s="271" t="s">
        <v>69</v>
      </c>
    </row>
    <row r="23" spans="1:7" ht="15" x14ac:dyDescent="0.25">
      <c r="A23" s="271" t="s">
        <v>76</v>
      </c>
      <c r="B23">
        <v>4.8</v>
      </c>
      <c r="C23">
        <v>371</v>
      </c>
      <c r="D23">
        <v>843.4</v>
      </c>
      <c r="E23">
        <v>1226.7</v>
      </c>
      <c r="F23">
        <v>0</v>
      </c>
      <c r="G23">
        <v>0</v>
      </c>
    </row>
    <row r="24" spans="1:7" ht="15" x14ac:dyDescent="0.25">
      <c r="A24" s="271" t="s">
        <v>69</v>
      </c>
    </row>
    <row r="25" spans="1:7" ht="15" x14ac:dyDescent="0.25">
      <c r="A25" s="271" t="s">
        <v>77</v>
      </c>
      <c r="B25">
        <v>1056</v>
      </c>
      <c r="C25">
        <v>1958.5</v>
      </c>
      <c r="D25">
        <v>2239.8000000000002</v>
      </c>
      <c r="E25">
        <v>3466.4</v>
      </c>
      <c r="F25">
        <v>0</v>
      </c>
      <c r="G25">
        <v>0</v>
      </c>
    </row>
    <row r="26" spans="1:7" ht="15" x14ac:dyDescent="0.25">
      <c r="A26" s="271" t="s">
        <v>78</v>
      </c>
      <c r="B26">
        <v>0</v>
      </c>
      <c r="C26">
        <v>0.1</v>
      </c>
      <c r="D26">
        <v>0</v>
      </c>
      <c r="E26">
        <v>41</v>
      </c>
      <c r="F26">
        <v>0</v>
      </c>
      <c r="G26">
        <v>0</v>
      </c>
    </row>
    <row r="27" spans="1:7" ht="15" x14ac:dyDescent="0.25">
      <c r="A27" s="271" t="s">
        <v>79</v>
      </c>
      <c r="B27">
        <v>0.7</v>
      </c>
      <c r="C27">
        <v>0.3</v>
      </c>
      <c r="D27">
        <v>0.9</v>
      </c>
      <c r="E27">
        <v>0.8</v>
      </c>
      <c r="F27">
        <v>0</v>
      </c>
      <c r="G27">
        <v>0</v>
      </c>
    </row>
    <row r="28" spans="1:7" ht="15" x14ac:dyDescent="0.25">
      <c r="A28" s="271" t="s">
        <v>80</v>
      </c>
      <c r="B28">
        <v>59.2</v>
      </c>
      <c r="C28">
        <v>116.2</v>
      </c>
      <c r="D28">
        <v>0</v>
      </c>
      <c r="E28">
        <v>489.4</v>
      </c>
      <c r="F28">
        <v>0</v>
      </c>
      <c r="G28">
        <v>0</v>
      </c>
    </row>
    <row r="29" spans="1:7" ht="15" x14ac:dyDescent="0.25">
      <c r="A29" s="271" t="s">
        <v>168</v>
      </c>
      <c r="B29">
        <v>0</v>
      </c>
      <c r="C29">
        <v>0</v>
      </c>
      <c r="D29">
        <v>0</v>
      </c>
      <c r="E29" t="s">
        <v>94</v>
      </c>
      <c r="F29">
        <v>0</v>
      </c>
      <c r="G29">
        <v>0</v>
      </c>
    </row>
    <row r="30" spans="1:7" ht="15" x14ac:dyDescent="0.25">
      <c r="A30" s="271" t="s">
        <v>81</v>
      </c>
      <c r="B30">
        <v>215.9</v>
      </c>
      <c r="C30">
        <v>562.20000000000005</v>
      </c>
      <c r="D30">
        <v>552.20000000000005</v>
      </c>
      <c r="E30">
        <v>490.9</v>
      </c>
      <c r="F30">
        <v>0</v>
      </c>
      <c r="G30">
        <v>0</v>
      </c>
    </row>
    <row r="31" spans="1:7" ht="15" x14ac:dyDescent="0.25">
      <c r="A31" s="271" t="s">
        <v>82</v>
      </c>
      <c r="B31">
        <v>3.7</v>
      </c>
      <c r="C31">
        <v>10.3</v>
      </c>
      <c r="D31">
        <v>69</v>
      </c>
      <c r="E31">
        <v>181.6</v>
      </c>
      <c r="F31">
        <v>0</v>
      </c>
      <c r="G31">
        <v>0</v>
      </c>
    </row>
    <row r="32" spans="1:7" ht="15" x14ac:dyDescent="0.25">
      <c r="A32" s="271" t="s">
        <v>83</v>
      </c>
      <c r="B32">
        <v>546</v>
      </c>
      <c r="C32">
        <v>1004.5</v>
      </c>
      <c r="D32">
        <v>1333.6</v>
      </c>
      <c r="E32">
        <v>1283</v>
      </c>
      <c r="F32">
        <v>0</v>
      </c>
      <c r="G32">
        <v>0</v>
      </c>
    </row>
    <row r="33" spans="1:7" ht="15" x14ac:dyDescent="0.25">
      <c r="A33" s="271" t="s">
        <v>84</v>
      </c>
      <c r="B33">
        <v>0</v>
      </c>
      <c r="C33">
        <v>0</v>
      </c>
      <c r="D33">
        <v>0</v>
      </c>
      <c r="E33">
        <v>66</v>
      </c>
      <c r="F33">
        <v>0</v>
      </c>
      <c r="G33">
        <v>0</v>
      </c>
    </row>
    <row r="34" spans="1:7" ht="15" x14ac:dyDescent="0.25">
      <c r="A34" s="271" t="s">
        <v>85</v>
      </c>
      <c r="B34">
        <v>22</v>
      </c>
      <c r="C34">
        <v>20</v>
      </c>
      <c r="D34">
        <v>18.899999999999999</v>
      </c>
      <c r="E34">
        <v>40.1</v>
      </c>
      <c r="F34">
        <v>0</v>
      </c>
      <c r="G34">
        <v>0</v>
      </c>
    </row>
    <row r="35" spans="1:7" ht="15" x14ac:dyDescent="0.25">
      <c r="A35" s="271" t="s">
        <v>86</v>
      </c>
      <c r="B35">
        <v>196.3</v>
      </c>
      <c r="C35">
        <v>224.6</v>
      </c>
      <c r="D35">
        <v>174.9</v>
      </c>
      <c r="E35">
        <v>268.2</v>
      </c>
      <c r="F35">
        <v>0</v>
      </c>
      <c r="G35">
        <v>0</v>
      </c>
    </row>
    <row r="36" spans="1:7" ht="15" x14ac:dyDescent="0.25">
      <c r="A36" s="271" t="s">
        <v>87</v>
      </c>
      <c r="B36">
        <v>0</v>
      </c>
      <c r="C36">
        <v>1.8</v>
      </c>
      <c r="D36">
        <v>44</v>
      </c>
      <c r="E36">
        <v>1.7</v>
      </c>
      <c r="F36">
        <v>0</v>
      </c>
      <c r="G36">
        <v>0</v>
      </c>
    </row>
    <row r="37" spans="1:7" ht="15" x14ac:dyDescent="0.25">
      <c r="A37" s="271" t="s">
        <v>88</v>
      </c>
      <c r="B37">
        <v>12.2</v>
      </c>
      <c r="C37">
        <v>18.5</v>
      </c>
      <c r="D37">
        <v>46.2</v>
      </c>
      <c r="E37">
        <v>353.1</v>
      </c>
      <c r="F37">
        <v>0</v>
      </c>
      <c r="G37">
        <v>0</v>
      </c>
    </row>
    <row r="38" spans="1:7" ht="15" x14ac:dyDescent="0.25">
      <c r="A38" s="271" t="s">
        <v>89</v>
      </c>
      <c r="B38">
        <v>0</v>
      </c>
      <c r="C38">
        <v>0</v>
      </c>
      <c r="D38">
        <v>0</v>
      </c>
      <c r="E38">
        <v>250.8</v>
      </c>
      <c r="F38">
        <v>0</v>
      </c>
      <c r="G38">
        <v>0</v>
      </c>
    </row>
    <row r="39" spans="1:7" ht="15" x14ac:dyDescent="0.25">
      <c r="A39" s="271" t="s">
        <v>69</v>
      </c>
    </row>
    <row r="40" spans="1:7" ht="15" x14ac:dyDescent="0.25">
      <c r="A40" s="271" t="s">
        <v>90</v>
      </c>
      <c r="B40">
        <v>620.6</v>
      </c>
      <c r="C40">
        <v>197.1</v>
      </c>
      <c r="D40">
        <v>812.7</v>
      </c>
      <c r="E40">
        <v>606.29999999999995</v>
      </c>
      <c r="F40">
        <v>0</v>
      </c>
      <c r="G40">
        <v>0</v>
      </c>
    </row>
    <row r="41" spans="1:7" ht="15" x14ac:dyDescent="0.25">
      <c r="A41" s="271" t="s">
        <v>406</v>
      </c>
      <c r="B41">
        <v>0</v>
      </c>
      <c r="C41">
        <v>0</v>
      </c>
      <c r="D41">
        <v>0</v>
      </c>
      <c r="E41">
        <v>7.7</v>
      </c>
      <c r="F41">
        <v>0</v>
      </c>
      <c r="G41">
        <v>0</v>
      </c>
    </row>
    <row r="42" spans="1:7" ht="15" x14ac:dyDescent="0.25">
      <c r="A42" s="271" t="s">
        <v>93</v>
      </c>
      <c r="B42">
        <v>0</v>
      </c>
      <c r="C42">
        <v>0</v>
      </c>
      <c r="D42">
        <v>0</v>
      </c>
      <c r="E42" t="s">
        <v>94</v>
      </c>
      <c r="F42">
        <v>0</v>
      </c>
      <c r="G42">
        <v>0</v>
      </c>
    </row>
    <row r="43" spans="1:7" ht="15" x14ac:dyDescent="0.25">
      <c r="A43" s="271" t="s">
        <v>95</v>
      </c>
      <c r="B43">
        <v>0</v>
      </c>
      <c r="C43">
        <v>0</v>
      </c>
      <c r="D43">
        <v>13.2</v>
      </c>
      <c r="E43">
        <v>0</v>
      </c>
      <c r="F43">
        <v>0</v>
      </c>
      <c r="G43">
        <v>0</v>
      </c>
    </row>
    <row r="44" spans="1:7" ht="15" x14ac:dyDescent="0.25">
      <c r="A44" s="271" t="s">
        <v>96</v>
      </c>
      <c r="B44">
        <v>620.6</v>
      </c>
      <c r="C44">
        <v>197.1</v>
      </c>
      <c r="D44">
        <v>789</v>
      </c>
      <c r="E44">
        <v>585.6</v>
      </c>
      <c r="F44">
        <v>0</v>
      </c>
      <c r="G44">
        <v>0</v>
      </c>
    </row>
    <row r="45" spans="1:7" ht="15" x14ac:dyDescent="0.25">
      <c r="A45" s="271" t="s">
        <v>97</v>
      </c>
      <c r="B45">
        <v>0</v>
      </c>
      <c r="C45">
        <v>0</v>
      </c>
      <c r="D45">
        <v>10.5</v>
      </c>
      <c r="E45">
        <v>13</v>
      </c>
      <c r="F45">
        <v>0</v>
      </c>
      <c r="G45">
        <v>0</v>
      </c>
    </row>
    <row r="46" spans="1:7" ht="15" x14ac:dyDescent="0.25">
      <c r="A46" s="271" t="s">
        <v>69</v>
      </c>
    </row>
    <row r="47" spans="1:7" ht="15" x14ac:dyDescent="0.25">
      <c r="A47" s="271" t="s">
        <v>98</v>
      </c>
      <c r="B47">
        <v>1265.9000000000001</v>
      </c>
      <c r="C47">
        <v>1389.1</v>
      </c>
      <c r="D47">
        <v>3084.7</v>
      </c>
      <c r="E47">
        <v>3362.7</v>
      </c>
      <c r="F47">
        <v>0</v>
      </c>
      <c r="G47">
        <v>0</v>
      </c>
    </row>
    <row r="48" spans="1:7" ht="15" x14ac:dyDescent="0.25">
      <c r="A48" s="271" t="s">
        <v>99</v>
      </c>
      <c r="B48">
        <v>1</v>
      </c>
      <c r="C48">
        <v>1.6</v>
      </c>
      <c r="D48">
        <v>5.5</v>
      </c>
      <c r="E48">
        <v>8.8000000000000007</v>
      </c>
      <c r="F48">
        <v>0</v>
      </c>
      <c r="G48">
        <v>0</v>
      </c>
    </row>
    <row r="49" spans="1:7" ht="15" x14ac:dyDescent="0.25">
      <c r="A49" s="271" t="s">
        <v>100</v>
      </c>
      <c r="B49">
        <v>5.5</v>
      </c>
      <c r="C49">
        <v>0</v>
      </c>
      <c r="D49">
        <v>4</v>
      </c>
      <c r="E49">
        <v>4.2</v>
      </c>
      <c r="F49">
        <v>0</v>
      </c>
      <c r="G49">
        <v>0</v>
      </c>
    </row>
    <row r="50" spans="1:7" ht="15" x14ac:dyDescent="0.25">
      <c r="A50" s="271" t="s">
        <v>101</v>
      </c>
      <c r="B50">
        <v>30.5</v>
      </c>
      <c r="C50">
        <v>0</v>
      </c>
      <c r="D50">
        <v>49.5</v>
      </c>
      <c r="E50">
        <v>529.20000000000005</v>
      </c>
      <c r="F50">
        <v>0</v>
      </c>
      <c r="G50">
        <v>0</v>
      </c>
    </row>
    <row r="51" spans="1:7" ht="15" x14ac:dyDescent="0.25">
      <c r="A51" s="271" t="s">
        <v>102</v>
      </c>
      <c r="B51">
        <v>16.600000000000001</v>
      </c>
      <c r="C51">
        <v>24.6</v>
      </c>
      <c r="D51">
        <v>23.7</v>
      </c>
      <c r="E51">
        <v>25.4</v>
      </c>
      <c r="F51">
        <v>0</v>
      </c>
      <c r="G51">
        <v>0</v>
      </c>
    </row>
    <row r="52" spans="1:7" ht="15" x14ac:dyDescent="0.25">
      <c r="A52" s="271" t="s">
        <v>103</v>
      </c>
      <c r="B52">
        <v>7.5</v>
      </c>
      <c r="C52">
        <v>11.5</v>
      </c>
      <c r="D52">
        <v>21.8</v>
      </c>
      <c r="E52">
        <v>3.3</v>
      </c>
      <c r="F52">
        <v>0</v>
      </c>
      <c r="G52">
        <v>0</v>
      </c>
    </row>
    <row r="53" spans="1:7" ht="15" x14ac:dyDescent="0.25">
      <c r="A53" s="271" t="s">
        <v>104</v>
      </c>
      <c r="B53">
        <v>0</v>
      </c>
      <c r="C53">
        <v>32</v>
      </c>
      <c r="D53">
        <v>43</v>
      </c>
      <c r="E53">
        <v>306.60000000000002</v>
      </c>
      <c r="F53">
        <v>0</v>
      </c>
      <c r="G53">
        <v>0</v>
      </c>
    </row>
    <row r="54" spans="1:7" ht="15" x14ac:dyDescent="0.25">
      <c r="A54" s="271" t="s">
        <v>105</v>
      </c>
      <c r="B54">
        <v>107.4</v>
      </c>
      <c r="C54">
        <v>23.8</v>
      </c>
      <c r="D54">
        <v>255.9</v>
      </c>
      <c r="E54">
        <v>185</v>
      </c>
      <c r="F54">
        <v>0</v>
      </c>
      <c r="G54">
        <v>0</v>
      </c>
    </row>
    <row r="55" spans="1:7" ht="15" x14ac:dyDescent="0.25">
      <c r="A55" s="271" t="s">
        <v>106</v>
      </c>
      <c r="B55">
        <v>0</v>
      </c>
      <c r="C55">
        <v>33.700000000000003</v>
      </c>
      <c r="D55">
        <v>144.30000000000001</v>
      </c>
      <c r="E55">
        <v>69.099999999999994</v>
      </c>
      <c r="F55">
        <v>0</v>
      </c>
      <c r="G55">
        <v>0</v>
      </c>
    </row>
    <row r="56" spans="1:7" ht="15" x14ac:dyDescent="0.25">
      <c r="A56" s="271" t="s">
        <v>107</v>
      </c>
      <c r="B56">
        <v>0.4</v>
      </c>
      <c r="C56">
        <v>7</v>
      </c>
      <c r="D56">
        <v>121.6</v>
      </c>
      <c r="E56">
        <v>103.3</v>
      </c>
      <c r="F56">
        <v>0</v>
      </c>
      <c r="G56">
        <v>0</v>
      </c>
    </row>
    <row r="57" spans="1:7" ht="15" x14ac:dyDescent="0.25">
      <c r="A57" s="271" t="s">
        <v>109</v>
      </c>
      <c r="B57">
        <v>40.1</v>
      </c>
      <c r="C57">
        <v>19</v>
      </c>
      <c r="D57">
        <v>131.19999999999999</v>
      </c>
      <c r="E57">
        <v>258.8</v>
      </c>
      <c r="F57">
        <v>0</v>
      </c>
      <c r="G57">
        <v>0</v>
      </c>
    </row>
    <row r="58" spans="1:7" ht="15" x14ac:dyDescent="0.25">
      <c r="A58" s="271" t="s">
        <v>110</v>
      </c>
      <c r="B58">
        <v>0</v>
      </c>
      <c r="C58">
        <v>0</v>
      </c>
      <c r="D58">
        <v>13.4</v>
      </c>
      <c r="E58">
        <v>8.3000000000000007</v>
      </c>
      <c r="F58">
        <v>0</v>
      </c>
      <c r="G58">
        <v>0</v>
      </c>
    </row>
    <row r="59" spans="1:7" ht="15" x14ac:dyDescent="0.25">
      <c r="A59" s="271" t="s">
        <v>111</v>
      </c>
      <c r="B59">
        <v>0</v>
      </c>
      <c r="C59">
        <v>0</v>
      </c>
      <c r="D59">
        <v>76.8</v>
      </c>
      <c r="E59">
        <v>42.6</v>
      </c>
      <c r="F59">
        <v>0</v>
      </c>
      <c r="G59">
        <v>0</v>
      </c>
    </row>
    <row r="60" spans="1:7" ht="15" x14ac:dyDescent="0.25">
      <c r="A60" s="271" t="s">
        <v>112</v>
      </c>
      <c r="B60">
        <v>111.1</v>
      </c>
      <c r="C60">
        <v>57</v>
      </c>
      <c r="D60">
        <v>96.1</v>
      </c>
      <c r="E60">
        <v>109.3</v>
      </c>
      <c r="F60">
        <v>0</v>
      </c>
      <c r="G60">
        <v>0</v>
      </c>
    </row>
    <row r="61" spans="1:7" ht="15" x14ac:dyDescent="0.25">
      <c r="A61" s="271" t="s">
        <v>113</v>
      </c>
      <c r="B61">
        <v>42</v>
      </c>
      <c r="C61">
        <v>21</v>
      </c>
      <c r="D61">
        <v>61.6</v>
      </c>
      <c r="E61">
        <v>72.2</v>
      </c>
      <c r="F61">
        <v>0</v>
      </c>
      <c r="G61">
        <v>0</v>
      </c>
    </row>
    <row r="62" spans="1:7" ht="15" x14ac:dyDescent="0.25">
      <c r="A62" s="271" t="s">
        <v>114</v>
      </c>
      <c r="B62">
        <v>15</v>
      </c>
      <c r="C62">
        <v>17.3</v>
      </c>
      <c r="D62">
        <v>18.2</v>
      </c>
      <c r="E62">
        <v>17.399999999999999</v>
      </c>
      <c r="F62">
        <v>0</v>
      </c>
      <c r="G62">
        <v>0</v>
      </c>
    </row>
    <row r="63" spans="1:7" ht="15" x14ac:dyDescent="0.25">
      <c r="A63" s="271" t="s">
        <v>115</v>
      </c>
      <c r="B63">
        <v>729</v>
      </c>
      <c r="C63">
        <v>1004</v>
      </c>
      <c r="D63">
        <v>1524.8</v>
      </c>
      <c r="E63">
        <v>1226.4000000000001</v>
      </c>
      <c r="F63">
        <v>0</v>
      </c>
      <c r="G63">
        <v>0</v>
      </c>
    </row>
    <row r="64" spans="1:7" ht="15" x14ac:dyDescent="0.25">
      <c r="A64" s="271" t="s">
        <v>117</v>
      </c>
      <c r="B64">
        <v>3</v>
      </c>
      <c r="C64">
        <v>0.3</v>
      </c>
      <c r="D64">
        <v>38.700000000000003</v>
      </c>
      <c r="E64">
        <v>5.6</v>
      </c>
      <c r="F64">
        <v>0</v>
      </c>
      <c r="G64">
        <v>0</v>
      </c>
    </row>
    <row r="65" spans="1:7" ht="15" x14ac:dyDescent="0.25">
      <c r="A65" s="271" t="s">
        <v>118</v>
      </c>
      <c r="B65">
        <v>44.8</v>
      </c>
      <c r="C65">
        <v>25.2</v>
      </c>
      <c r="D65">
        <v>23.2</v>
      </c>
      <c r="E65">
        <v>60.2</v>
      </c>
      <c r="F65">
        <v>0</v>
      </c>
      <c r="G65">
        <v>0</v>
      </c>
    </row>
    <row r="66" spans="1:7" ht="15" x14ac:dyDescent="0.25">
      <c r="A66" s="271" t="s">
        <v>119</v>
      </c>
      <c r="B66">
        <v>37.799999999999997</v>
      </c>
      <c r="C66">
        <v>65.900000000000006</v>
      </c>
      <c r="D66">
        <v>135.69999999999999</v>
      </c>
      <c r="E66">
        <v>75.400000000000006</v>
      </c>
      <c r="F66">
        <v>0</v>
      </c>
      <c r="G66">
        <v>0</v>
      </c>
    </row>
    <row r="67" spans="1:7" ht="15" x14ac:dyDescent="0.25">
      <c r="A67" s="271" t="s">
        <v>120</v>
      </c>
      <c r="B67">
        <v>56.3</v>
      </c>
      <c r="C67">
        <v>24.8</v>
      </c>
      <c r="D67">
        <v>82.5</v>
      </c>
      <c r="E67">
        <v>108.6</v>
      </c>
      <c r="F67">
        <v>0</v>
      </c>
      <c r="G67">
        <v>0</v>
      </c>
    </row>
    <row r="68" spans="1:7" ht="15" x14ac:dyDescent="0.25">
      <c r="A68" s="271" t="s">
        <v>121</v>
      </c>
      <c r="B68">
        <v>10.7</v>
      </c>
      <c r="C68">
        <v>10.6</v>
      </c>
      <c r="D68">
        <v>47.2</v>
      </c>
      <c r="E68">
        <v>37.5</v>
      </c>
      <c r="F68">
        <v>0</v>
      </c>
      <c r="G68">
        <v>0</v>
      </c>
    </row>
    <row r="69" spans="1:7" ht="15" x14ac:dyDescent="0.25">
      <c r="A69" s="271" t="s">
        <v>122</v>
      </c>
      <c r="B69">
        <v>7.1</v>
      </c>
      <c r="C69">
        <v>10</v>
      </c>
      <c r="D69">
        <v>166.2</v>
      </c>
      <c r="E69">
        <v>105.7</v>
      </c>
      <c r="F69">
        <v>0</v>
      </c>
      <c r="G69">
        <v>0</v>
      </c>
    </row>
    <row r="70" spans="1:7" ht="15" x14ac:dyDescent="0.25">
      <c r="A70" s="271" t="s">
        <v>65</v>
      </c>
      <c r="B70" t="s">
        <v>66</v>
      </c>
      <c r="C70" t="s">
        <v>67</v>
      </c>
      <c r="D70" t="s">
        <v>66</v>
      </c>
      <c r="E70" t="s">
        <v>66</v>
      </c>
      <c r="F70" t="s">
        <v>66</v>
      </c>
      <c r="G70" t="s">
        <v>68</v>
      </c>
    </row>
    <row r="71" spans="1:7" ht="15" x14ac:dyDescent="0.25">
      <c r="A71" s="271" t="s">
        <v>123</v>
      </c>
      <c r="B71">
        <v>3307.2</v>
      </c>
      <c r="C71">
        <v>4687.3999999999996</v>
      </c>
      <c r="D71">
        <v>8557.2000000000007</v>
      </c>
      <c r="E71">
        <v>10632.1</v>
      </c>
      <c r="F71">
        <v>0</v>
      </c>
      <c r="G71">
        <v>0</v>
      </c>
    </row>
    <row r="72" spans="1:7" ht="15" x14ac:dyDescent="0.25">
      <c r="A72" s="271" t="s">
        <v>124</v>
      </c>
      <c r="B72">
        <v>742.8</v>
      </c>
      <c r="C72">
        <v>840.4</v>
      </c>
      <c r="D72">
        <v>0</v>
      </c>
      <c r="E72">
        <v>0</v>
      </c>
      <c r="F72">
        <v>0</v>
      </c>
      <c r="G72">
        <v>0</v>
      </c>
    </row>
    <row r="73" spans="1:7" ht="15" x14ac:dyDescent="0.25">
      <c r="A73" s="271" t="s">
        <v>65</v>
      </c>
      <c r="B73" t="s">
        <v>66</v>
      </c>
      <c r="C73" t="s">
        <v>67</v>
      </c>
      <c r="D73" t="s">
        <v>66</v>
      </c>
      <c r="E73" t="s">
        <v>66</v>
      </c>
      <c r="F73" t="s">
        <v>66</v>
      </c>
      <c r="G73" t="s">
        <v>68</v>
      </c>
    </row>
    <row r="74" spans="1:7" ht="15" x14ac:dyDescent="0.25">
      <c r="A74" s="271" t="s">
        <v>125</v>
      </c>
      <c r="B74">
        <v>4049.9</v>
      </c>
      <c r="C74">
        <v>5527.8</v>
      </c>
      <c r="D74">
        <v>8557.2000000000007</v>
      </c>
      <c r="E74">
        <v>10632.1</v>
      </c>
      <c r="F74">
        <v>0</v>
      </c>
      <c r="G74">
        <v>0</v>
      </c>
    </row>
    <row r="75" spans="1:7" ht="15" x14ac:dyDescent="0.25">
      <c r="A75" s="271" t="s">
        <v>126</v>
      </c>
      <c r="B75" t="s">
        <v>45</v>
      </c>
      <c r="C75" t="s">
        <v>45</v>
      </c>
      <c r="D75">
        <v>0</v>
      </c>
      <c r="E75">
        <v>0</v>
      </c>
      <c r="F75" t="s">
        <v>45</v>
      </c>
      <c r="G75" t="s">
        <v>45</v>
      </c>
    </row>
    <row r="76" spans="1:7" ht="15" x14ac:dyDescent="0.25">
      <c r="A76" s="271" t="s">
        <v>127</v>
      </c>
      <c r="B76">
        <v>0</v>
      </c>
      <c r="C76">
        <v>10</v>
      </c>
      <c r="D76" t="s">
        <v>45</v>
      </c>
      <c r="E76" t="s">
        <v>45</v>
      </c>
      <c r="F76">
        <v>0</v>
      </c>
      <c r="G76">
        <v>0</v>
      </c>
    </row>
    <row r="77" spans="1:7" ht="15" x14ac:dyDescent="0.25">
      <c r="A77" s="271" t="s">
        <v>65</v>
      </c>
      <c r="B77" t="s">
        <v>66</v>
      </c>
      <c r="C77" t="s">
        <v>67</v>
      </c>
      <c r="D77" t="s">
        <v>66</v>
      </c>
      <c r="E77" t="s">
        <v>66</v>
      </c>
      <c r="F77" t="s">
        <v>66</v>
      </c>
      <c r="G77" t="s">
        <v>68</v>
      </c>
    </row>
  </sheetData>
  <pageMargins left="0.7" right="0.7" top="0.75" bottom="0.75" header="0.3" footer="0.3"/>
  <pageSetup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49880-1D6B-4055-BEAF-B8EC10E9EDD1}">
  <dimension ref="A1:G77"/>
  <sheetViews>
    <sheetView topLeftCell="A46" workbookViewId="0">
      <selection activeCell="B7" sqref="B7"/>
    </sheetView>
  </sheetViews>
  <sheetFormatPr defaultRowHeight="13.2" x14ac:dyDescent="0.25"/>
  <cols>
    <col min="1" max="1" width="28.88671875" customWidth="1"/>
    <col min="2" max="2" width="12" customWidth="1"/>
    <col min="3" max="3" width="11.6640625" customWidth="1"/>
    <col min="4" max="4" width="11.44140625" customWidth="1"/>
    <col min="5" max="5" width="10.33203125" customWidth="1"/>
    <col min="6" max="6" width="12.10937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441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53</v>
      </c>
    </row>
    <row r="11" spans="1:7" ht="15" x14ac:dyDescent="0.25">
      <c r="A11" s="271" t="s">
        <v>225</v>
      </c>
    </row>
    <row r="12" spans="1:7" ht="15" x14ac:dyDescent="0.25">
      <c r="A12" s="271" t="s">
        <v>70</v>
      </c>
      <c r="B12">
        <v>20</v>
      </c>
      <c r="C12">
        <v>111.1</v>
      </c>
      <c r="D12">
        <v>127.8</v>
      </c>
      <c r="E12">
        <v>418.3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9.5</v>
      </c>
      <c r="E13">
        <v>0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71</v>
      </c>
      <c r="B15">
        <v>20</v>
      </c>
      <c r="C15">
        <v>101.6</v>
      </c>
      <c r="D15">
        <v>118.3</v>
      </c>
      <c r="E15">
        <v>356.1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9.5</v>
      </c>
      <c r="D16">
        <v>0</v>
      </c>
      <c r="E16">
        <v>31.1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0</v>
      </c>
      <c r="E17">
        <v>30.5</v>
      </c>
      <c r="F17">
        <v>0</v>
      </c>
      <c r="G17">
        <v>0</v>
      </c>
    </row>
    <row r="18" spans="1:7" ht="15" x14ac:dyDescent="0.25">
      <c r="A18" s="271" t="s">
        <v>69</v>
      </c>
    </row>
    <row r="19" spans="1:7" ht="15" x14ac:dyDescent="0.25">
      <c r="A19" s="271" t="s">
        <v>74</v>
      </c>
      <c r="B19">
        <v>262.7</v>
      </c>
      <c r="C19">
        <v>491.9</v>
      </c>
      <c r="D19">
        <v>1008.6</v>
      </c>
      <c r="E19">
        <v>960.1</v>
      </c>
      <c r="F19">
        <v>0</v>
      </c>
      <c r="G19">
        <v>0</v>
      </c>
    </row>
    <row r="20" spans="1:7" ht="15" x14ac:dyDescent="0.25">
      <c r="A20" s="271" t="s">
        <v>69</v>
      </c>
    </row>
    <row r="21" spans="1:7" ht="15" x14ac:dyDescent="0.25">
      <c r="A21" s="271" t="s">
        <v>75</v>
      </c>
      <c r="B21">
        <v>147.1</v>
      </c>
      <c r="C21">
        <v>242.4</v>
      </c>
      <c r="D21">
        <v>352.4</v>
      </c>
      <c r="E21">
        <v>433</v>
      </c>
      <c r="F21">
        <v>0</v>
      </c>
      <c r="G21">
        <v>0</v>
      </c>
    </row>
    <row r="22" spans="1:7" ht="15" x14ac:dyDescent="0.25">
      <c r="A22" s="271" t="s">
        <v>69</v>
      </c>
    </row>
    <row r="23" spans="1:7" ht="15" x14ac:dyDescent="0.25">
      <c r="A23" s="271" t="s">
        <v>76</v>
      </c>
      <c r="B23">
        <v>4.8</v>
      </c>
      <c r="C23">
        <v>311</v>
      </c>
      <c r="D23">
        <v>843.4</v>
      </c>
      <c r="E23">
        <v>1226.7</v>
      </c>
      <c r="F23">
        <v>0</v>
      </c>
      <c r="G23">
        <v>0</v>
      </c>
    </row>
    <row r="24" spans="1:7" ht="15" x14ac:dyDescent="0.25">
      <c r="A24" s="271" t="s">
        <v>69</v>
      </c>
    </row>
    <row r="25" spans="1:7" ht="15" x14ac:dyDescent="0.25">
      <c r="A25" s="271" t="s">
        <v>77</v>
      </c>
      <c r="B25">
        <v>1015.9</v>
      </c>
      <c r="C25">
        <v>1653.8</v>
      </c>
      <c r="D25">
        <v>2238.3000000000002</v>
      </c>
      <c r="E25">
        <v>3464.6</v>
      </c>
      <c r="F25">
        <v>0</v>
      </c>
      <c r="G25">
        <v>0</v>
      </c>
    </row>
    <row r="26" spans="1:7" ht="15" x14ac:dyDescent="0.25">
      <c r="A26" s="271" t="s">
        <v>78</v>
      </c>
      <c r="B26">
        <v>0</v>
      </c>
      <c r="C26">
        <v>0.1</v>
      </c>
      <c r="D26">
        <v>0</v>
      </c>
      <c r="E26">
        <v>41</v>
      </c>
      <c r="F26">
        <v>0</v>
      </c>
      <c r="G26">
        <v>0</v>
      </c>
    </row>
    <row r="27" spans="1:7" ht="15" x14ac:dyDescent="0.25">
      <c r="A27" s="271" t="s">
        <v>79</v>
      </c>
      <c r="B27">
        <v>0.7</v>
      </c>
      <c r="C27">
        <v>0.3</v>
      </c>
      <c r="D27">
        <v>0.9</v>
      </c>
      <c r="E27">
        <v>0.8</v>
      </c>
      <c r="F27">
        <v>0</v>
      </c>
      <c r="G27">
        <v>0</v>
      </c>
    </row>
    <row r="28" spans="1:7" ht="15" x14ac:dyDescent="0.25">
      <c r="A28" s="271" t="s">
        <v>80</v>
      </c>
      <c r="B28">
        <v>59.2</v>
      </c>
      <c r="C28">
        <v>117.1</v>
      </c>
      <c r="D28">
        <v>0</v>
      </c>
      <c r="E28">
        <v>488.4</v>
      </c>
      <c r="F28">
        <v>0</v>
      </c>
      <c r="G28">
        <v>0</v>
      </c>
    </row>
    <row r="29" spans="1:7" ht="15" x14ac:dyDescent="0.25">
      <c r="A29" s="271" t="s">
        <v>168</v>
      </c>
      <c r="B29">
        <v>0</v>
      </c>
      <c r="C29">
        <v>0</v>
      </c>
      <c r="D29">
        <v>0</v>
      </c>
      <c r="E29" t="s">
        <v>94</v>
      </c>
      <c r="F29">
        <v>0</v>
      </c>
      <c r="G29">
        <v>0</v>
      </c>
    </row>
    <row r="30" spans="1:7" ht="15" x14ac:dyDescent="0.25">
      <c r="A30" s="271" t="s">
        <v>81</v>
      </c>
      <c r="B30">
        <v>196.4</v>
      </c>
      <c r="C30">
        <v>367.2</v>
      </c>
      <c r="D30">
        <v>552.20000000000005</v>
      </c>
      <c r="E30">
        <v>490.9</v>
      </c>
      <c r="F30">
        <v>0</v>
      </c>
      <c r="G30">
        <v>0</v>
      </c>
    </row>
    <row r="31" spans="1:7" ht="15" x14ac:dyDescent="0.25">
      <c r="A31" s="271" t="s">
        <v>82</v>
      </c>
      <c r="B31">
        <v>3.7</v>
      </c>
      <c r="C31">
        <v>10.9</v>
      </c>
      <c r="D31">
        <v>69</v>
      </c>
      <c r="E31">
        <v>181</v>
      </c>
      <c r="F31">
        <v>0</v>
      </c>
      <c r="G31">
        <v>0</v>
      </c>
    </row>
    <row r="32" spans="1:7" ht="15" x14ac:dyDescent="0.25">
      <c r="A32" s="271" t="s">
        <v>83</v>
      </c>
      <c r="B32">
        <v>546</v>
      </c>
      <c r="C32">
        <v>944.5</v>
      </c>
      <c r="D32">
        <v>1333.6</v>
      </c>
      <c r="E32">
        <v>1283</v>
      </c>
      <c r="F32">
        <v>0</v>
      </c>
      <c r="G32">
        <v>0</v>
      </c>
    </row>
    <row r="33" spans="1:7" ht="15" x14ac:dyDescent="0.25">
      <c r="A33" s="271" t="s">
        <v>84</v>
      </c>
      <c r="B33">
        <v>0</v>
      </c>
      <c r="C33">
        <v>0</v>
      </c>
      <c r="D33">
        <v>0</v>
      </c>
      <c r="E33">
        <v>66</v>
      </c>
      <c r="F33">
        <v>0</v>
      </c>
      <c r="G33">
        <v>0</v>
      </c>
    </row>
    <row r="34" spans="1:7" ht="15" x14ac:dyDescent="0.25">
      <c r="A34" s="271" t="s">
        <v>85</v>
      </c>
      <c r="B34">
        <v>0</v>
      </c>
      <c r="C34">
        <v>20</v>
      </c>
      <c r="D34">
        <v>18.899999999999999</v>
      </c>
      <c r="E34">
        <v>40.1</v>
      </c>
      <c r="F34">
        <v>0</v>
      </c>
      <c r="G34">
        <v>0</v>
      </c>
    </row>
    <row r="35" spans="1:7" ht="15" x14ac:dyDescent="0.25">
      <c r="A35" s="271" t="s">
        <v>86</v>
      </c>
      <c r="B35">
        <v>196.6</v>
      </c>
      <c r="C35">
        <v>173.3</v>
      </c>
      <c r="D35">
        <v>174.6</v>
      </c>
      <c r="E35">
        <v>268.2</v>
      </c>
      <c r="F35">
        <v>0</v>
      </c>
      <c r="G35">
        <v>0</v>
      </c>
    </row>
    <row r="36" spans="1:7" ht="15" x14ac:dyDescent="0.25">
      <c r="A36" s="271" t="s">
        <v>87</v>
      </c>
      <c r="B36">
        <v>0</v>
      </c>
      <c r="C36">
        <v>2</v>
      </c>
      <c r="D36">
        <v>44</v>
      </c>
      <c r="E36">
        <v>1.5</v>
      </c>
      <c r="F36">
        <v>0</v>
      </c>
      <c r="G36">
        <v>0</v>
      </c>
    </row>
    <row r="37" spans="1:7" ht="15" x14ac:dyDescent="0.25">
      <c r="A37" s="271" t="s">
        <v>88</v>
      </c>
      <c r="B37">
        <v>13.3</v>
      </c>
      <c r="C37">
        <v>18.5</v>
      </c>
      <c r="D37">
        <v>45.1</v>
      </c>
      <c r="E37">
        <v>353.1</v>
      </c>
      <c r="F37">
        <v>0</v>
      </c>
      <c r="G37">
        <v>0</v>
      </c>
    </row>
    <row r="38" spans="1:7" ht="15" x14ac:dyDescent="0.25">
      <c r="A38" s="271" t="s">
        <v>89</v>
      </c>
      <c r="B38">
        <v>0</v>
      </c>
      <c r="C38">
        <v>0</v>
      </c>
      <c r="D38">
        <v>0</v>
      </c>
      <c r="E38">
        <v>250.8</v>
      </c>
      <c r="F38">
        <v>0</v>
      </c>
      <c r="G38">
        <v>0</v>
      </c>
    </row>
    <row r="39" spans="1:7" ht="15" x14ac:dyDescent="0.25">
      <c r="A39" s="271" t="s">
        <v>69</v>
      </c>
    </row>
    <row r="40" spans="1:7" ht="15" x14ac:dyDescent="0.25">
      <c r="A40" s="271" t="s">
        <v>90</v>
      </c>
      <c r="B40">
        <v>617</v>
      </c>
      <c r="C40">
        <v>164.6</v>
      </c>
      <c r="D40">
        <v>812.7</v>
      </c>
      <c r="E40">
        <v>606.29999999999995</v>
      </c>
      <c r="F40">
        <v>0</v>
      </c>
      <c r="G40">
        <v>0</v>
      </c>
    </row>
    <row r="41" spans="1:7" ht="15" x14ac:dyDescent="0.25">
      <c r="A41" s="271" t="s">
        <v>406</v>
      </c>
      <c r="B41">
        <v>0</v>
      </c>
      <c r="C41">
        <v>0</v>
      </c>
      <c r="D41">
        <v>0</v>
      </c>
      <c r="E41">
        <v>7.7</v>
      </c>
      <c r="F41">
        <v>0</v>
      </c>
      <c r="G41">
        <v>0</v>
      </c>
    </row>
    <row r="42" spans="1:7" ht="15" x14ac:dyDescent="0.25">
      <c r="A42" s="271" t="s">
        <v>93</v>
      </c>
      <c r="B42">
        <v>0</v>
      </c>
      <c r="C42">
        <v>0</v>
      </c>
      <c r="D42">
        <v>0</v>
      </c>
      <c r="E42" t="s">
        <v>94</v>
      </c>
      <c r="F42">
        <v>0</v>
      </c>
      <c r="G42">
        <v>0</v>
      </c>
    </row>
    <row r="43" spans="1:7" ht="15" x14ac:dyDescent="0.25">
      <c r="A43" s="271" t="s">
        <v>95</v>
      </c>
      <c r="B43">
        <v>0</v>
      </c>
      <c r="C43">
        <v>0</v>
      </c>
      <c r="D43">
        <v>13.2</v>
      </c>
      <c r="E43">
        <v>0</v>
      </c>
      <c r="F43">
        <v>0</v>
      </c>
      <c r="G43">
        <v>0</v>
      </c>
    </row>
    <row r="44" spans="1:7" ht="15" x14ac:dyDescent="0.25">
      <c r="A44" s="271" t="s">
        <v>96</v>
      </c>
      <c r="B44">
        <v>617</v>
      </c>
      <c r="C44">
        <v>164.6</v>
      </c>
      <c r="D44">
        <v>789</v>
      </c>
      <c r="E44">
        <v>585.6</v>
      </c>
      <c r="F44">
        <v>0</v>
      </c>
      <c r="G44">
        <v>0</v>
      </c>
    </row>
    <row r="45" spans="1:7" ht="15" x14ac:dyDescent="0.25">
      <c r="A45" s="271" t="s">
        <v>97</v>
      </c>
      <c r="B45">
        <v>0</v>
      </c>
      <c r="C45">
        <v>0</v>
      </c>
      <c r="D45">
        <v>10.5</v>
      </c>
      <c r="E45">
        <v>13</v>
      </c>
      <c r="F45">
        <v>0</v>
      </c>
      <c r="G45">
        <v>0</v>
      </c>
    </row>
    <row r="46" spans="1:7" ht="15" x14ac:dyDescent="0.25">
      <c r="A46" s="271" t="s">
        <v>69</v>
      </c>
    </row>
    <row r="47" spans="1:7" ht="15" x14ac:dyDescent="0.25">
      <c r="A47" s="271" t="s">
        <v>98</v>
      </c>
      <c r="B47">
        <v>1170.4000000000001</v>
      </c>
      <c r="C47">
        <v>1467.4</v>
      </c>
      <c r="D47">
        <v>2988.5</v>
      </c>
      <c r="E47">
        <v>3080.5</v>
      </c>
      <c r="F47">
        <v>0</v>
      </c>
      <c r="G47">
        <v>0</v>
      </c>
    </row>
    <row r="48" spans="1:7" ht="15" x14ac:dyDescent="0.25">
      <c r="A48" s="271" t="s">
        <v>99</v>
      </c>
      <c r="B48">
        <v>1</v>
      </c>
      <c r="C48">
        <v>4.9000000000000004</v>
      </c>
      <c r="D48">
        <v>5.5</v>
      </c>
      <c r="E48">
        <v>5.8</v>
      </c>
      <c r="F48">
        <v>0</v>
      </c>
      <c r="G48">
        <v>0</v>
      </c>
    </row>
    <row r="49" spans="1:7" ht="15" x14ac:dyDescent="0.25">
      <c r="A49" s="271" t="s">
        <v>100</v>
      </c>
      <c r="B49">
        <v>5.5</v>
      </c>
      <c r="C49">
        <v>0</v>
      </c>
      <c r="D49">
        <v>4</v>
      </c>
      <c r="E49">
        <v>4.2</v>
      </c>
      <c r="F49">
        <v>0</v>
      </c>
      <c r="G49">
        <v>0</v>
      </c>
    </row>
    <row r="50" spans="1:7" ht="15" x14ac:dyDescent="0.25">
      <c r="A50" s="271" t="s">
        <v>101</v>
      </c>
      <c r="B50">
        <v>30.5</v>
      </c>
      <c r="C50">
        <v>60</v>
      </c>
      <c r="D50">
        <v>49.5</v>
      </c>
      <c r="E50">
        <v>463.2</v>
      </c>
      <c r="F50">
        <v>0</v>
      </c>
      <c r="G50">
        <v>0</v>
      </c>
    </row>
    <row r="51" spans="1:7" ht="15" x14ac:dyDescent="0.25">
      <c r="A51" s="271" t="s">
        <v>102</v>
      </c>
      <c r="B51">
        <v>16.600000000000001</v>
      </c>
      <c r="C51">
        <v>24.6</v>
      </c>
      <c r="D51">
        <v>23.7</v>
      </c>
      <c r="E51">
        <v>25.4</v>
      </c>
      <c r="F51">
        <v>0</v>
      </c>
      <c r="G51">
        <v>0</v>
      </c>
    </row>
    <row r="52" spans="1:7" ht="15" x14ac:dyDescent="0.25">
      <c r="A52" s="271" t="s">
        <v>103</v>
      </c>
      <c r="B52">
        <v>8</v>
      </c>
      <c r="C52">
        <v>11</v>
      </c>
      <c r="D52">
        <v>21.8</v>
      </c>
      <c r="E52">
        <v>3.1</v>
      </c>
      <c r="F52">
        <v>0</v>
      </c>
      <c r="G52">
        <v>0</v>
      </c>
    </row>
    <row r="53" spans="1:7" ht="15" x14ac:dyDescent="0.25">
      <c r="A53" s="271" t="s">
        <v>104</v>
      </c>
      <c r="B53">
        <v>21.5</v>
      </c>
      <c r="C53">
        <v>0</v>
      </c>
      <c r="D53">
        <v>21.1</v>
      </c>
      <c r="E53">
        <v>306.60000000000002</v>
      </c>
      <c r="F53">
        <v>0</v>
      </c>
      <c r="G53">
        <v>0</v>
      </c>
    </row>
    <row r="54" spans="1:7" ht="15" x14ac:dyDescent="0.25">
      <c r="A54" s="271" t="s">
        <v>105</v>
      </c>
      <c r="B54">
        <v>123.5</v>
      </c>
      <c r="C54">
        <v>32</v>
      </c>
      <c r="D54">
        <v>240.1</v>
      </c>
      <c r="E54">
        <v>166.7</v>
      </c>
      <c r="F54">
        <v>0</v>
      </c>
      <c r="G54">
        <v>0</v>
      </c>
    </row>
    <row r="55" spans="1:7" ht="15" x14ac:dyDescent="0.25">
      <c r="A55" s="271" t="s">
        <v>106</v>
      </c>
      <c r="B55">
        <v>0</v>
      </c>
      <c r="C55">
        <v>14.4</v>
      </c>
      <c r="D55">
        <v>144.30000000000001</v>
      </c>
      <c r="E55">
        <v>69.099999999999994</v>
      </c>
      <c r="F55">
        <v>0</v>
      </c>
      <c r="G55">
        <v>0</v>
      </c>
    </row>
    <row r="56" spans="1:7" ht="15" x14ac:dyDescent="0.25">
      <c r="A56" s="271" t="s">
        <v>107</v>
      </c>
      <c r="B56">
        <v>0.4</v>
      </c>
      <c r="C56">
        <v>0</v>
      </c>
      <c r="D56">
        <v>96.9</v>
      </c>
      <c r="E56">
        <v>103.3</v>
      </c>
      <c r="F56">
        <v>0</v>
      </c>
      <c r="G56">
        <v>0</v>
      </c>
    </row>
    <row r="57" spans="1:7" ht="15" x14ac:dyDescent="0.25">
      <c r="A57" s="271" t="s">
        <v>109</v>
      </c>
      <c r="B57">
        <v>40.1</v>
      </c>
      <c r="C57">
        <v>103.7</v>
      </c>
      <c r="D57">
        <v>131.19999999999999</v>
      </c>
      <c r="E57">
        <v>188.1</v>
      </c>
      <c r="F57">
        <v>0</v>
      </c>
      <c r="G57">
        <v>0</v>
      </c>
    </row>
    <row r="58" spans="1:7" ht="15" x14ac:dyDescent="0.25">
      <c r="A58" s="271" t="s">
        <v>110</v>
      </c>
      <c r="B58">
        <v>0</v>
      </c>
      <c r="C58">
        <v>0</v>
      </c>
      <c r="D58">
        <v>13.4</v>
      </c>
      <c r="E58">
        <v>8.3000000000000007</v>
      </c>
      <c r="F58">
        <v>0</v>
      </c>
      <c r="G58">
        <v>0</v>
      </c>
    </row>
    <row r="59" spans="1:7" ht="15" x14ac:dyDescent="0.25">
      <c r="A59" s="271" t="s">
        <v>111</v>
      </c>
      <c r="B59">
        <v>0</v>
      </c>
      <c r="C59">
        <v>0</v>
      </c>
      <c r="D59">
        <v>76.8</v>
      </c>
      <c r="E59">
        <v>42.6</v>
      </c>
      <c r="F59">
        <v>0</v>
      </c>
      <c r="G59">
        <v>0</v>
      </c>
    </row>
    <row r="60" spans="1:7" ht="15" x14ac:dyDescent="0.25">
      <c r="A60" s="271" t="s">
        <v>112</v>
      </c>
      <c r="B60">
        <v>88.5</v>
      </c>
      <c r="C60">
        <v>57</v>
      </c>
      <c r="D60">
        <v>96.1</v>
      </c>
      <c r="E60">
        <v>109.3</v>
      </c>
      <c r="F60">
        <v>0</v>
      </c>
      <c r="G60">
        <v>0</v>
      </c>
    </row>
    <row r="61" spans="1:7" ht="15" x14ac:dyDescent="0.25">
      <c r="A61" s="271" t="s">
        <v>113</v>
      </c>
      <c r="B61">
        <v>42</v>
      </c>
      <c r="C61">
        <v>21</v>
      </c>
      <c r="D61">
        <v>61.6</v>
      </c>
      <c r="E61">
        <v>72.2</v>
      </c>
      <c r="F61">
        <v>0</v>
      </c>
      <c r="G61">
        <v>0</v>
      </c>
    </row>
    <row r="62" spans="1:7" ht="15" x14ac:dyDescent="0.25">
      <c r="A62" s="271" t="s">
        <v>114</v>
      </c>
      <c r="B62">
        <v>15</v>
      </c>
      <c r="C62">
        <v>19.3</v>
      </c>
      <c r="D62">
        <v>18.2</v>
      </c>
      <c r="E62">
        <v>15.4</v>
      </c>
      <c r="F62">
        <v>0</v>
      </c>
      <c r="G62">
        <v>0</v>
      </c>
    </row>
    <row r="63" spans="1:7" ht="15" x14ac:dyDescent="0.25">
      <c r="A63" s="271" t="s">
        <v>115</v>
      </c>
      <c r="B63">
        <v>622.1</v>
      </c>
      <c r="C63">
        <v>931.6</v>
      </c>
      <c r="D63">
        <v>1491.1</v>
      </c>
      <c r="E63">
        <v>1187.2</v>
      </c>
      <c r="F63">
        <v>0</v>
      </c>
      <c r="G63">
        <v>0</v>
      </c>
    </row>
    <row r="64" spans="1:7" ht="15" x14ac:dyDescent="0.25">
      <c r="A64" s="271" t="s">
        <v>117</v>
      </c>
      <c r="B64">
        <v>3</v>
      </c>
      <c r="C64">
        <v>0.3</v>
      </c>
      <c r="D64">
        <v>38.700000000000003</v>
      </c>
      <c r="E64">
        <v>3.6</v>
      </c>
      <c r="F64">
        <v>0</v>
      </c>
      <c r="G64">
        <v>0</v>
      </c>
    </row>
    <row r="65" spans="1:7" ht="15" x14ac:dyDescent="0.25">
      <c r="A65" s="271" t="s">
        <v>118</v>
      </c>
      <c r="B65">
        <v>44.8</v>
      </c>
      <c r="C65">
        <v>23.9</v>
      </c>
      <c r="D65">
        <v>23.2</v>
      </c>
      <c r="E65">
        <v>60.2</v>
      </c>
      <c r="F65">
        <v>0</v>
      </c>
      <c r="G65">
        <v>0</v>
      </c>
    </row>
    <row r="66" spans="1:7" ht="15" x14ac:dyDescent="0.25">
      <c r="A66" s="271" t="s">
        <v>119</v>
      </c>
      <c r="B66">
        <v>37.799999999999997</v>
      </c>
      <c r="C66">
        <v>77</v>
      </c>
      <c r="D66">
        <v>135.69999999999999</v>
      </c>
      <c r="E66">
        <v>64.3</v>
      </c>
      <c r="F66">
        <v>0</v>
      </c>
      <c r="G66">
        <v>0</v>
      </c>
    </row>
    <row r="67" spans="1:7" ht="15" x14ac:dyDescent="0.25">
      <c r="A67" s="271" t="s">
        <v>120</v>
      </c>
      <c r="B67">
        <v>52.3</v>
      </c>
      <c r="C67">
        <v>27.1</v>
      </c>
      <c r="D67">
        <v>82.5</v>
      </c>
      <c r="E67">
        <v>75.599999999999994</v>
      </c>
      <c r="F67">
        <v>0</v>
      </c>
      <c r="G67">
        <v>0</v>
      </c>
    </row>
    <row r="68" spans="1:7" ht="15" x14ac:dyDescent="0.25">
      <c r="A68" s="271" t="s">
        <v>121</v>
      </c>
      <c r="B68">
        <v>10.7</v>
      </c>
      <c r="C68">
        <v>32.6</v>
      </c>
      <c r="D68">
        <v>47.2</v>
      </c>
      <c r="E68">
        <v>14.5</v>
      </c>
      <c r="F68">
        <v>0</v>
      </c>
      <c r="G68">
        <v>0</v>
      </c>
    </row>
    <row r="69" spans="1:7" ht="15" x14ac:dyDescent="0.25">
      <c r="A69" s="271" t="s">
        <v>122</v>
      </c>
      <c r="B69">
        <v>7.1</v>
      </c>
      <c r="C69">
        <v>27</v>
      </c>
      <c r="D69">
        <v>166.2</v>
      </c>
      <c r="E69">
        <v>91.9</v>
      </c>
      <c r="F69">
        <v>0</v>
      </c>
      <c r="G69">
        <v>0</v>
      </c>
    </row>
    <row r="70" spans="1:7" ht="15" x14ac:dyDescent="0.25">
      <c r="A70" s="271" t="s">
        <v>65</v>
      </c>
      <c r="B70" t="s">
        <v>67</v>
      </c>
      <c r="C70" t="s">
        <v>68</v>
      </c>
      <c r="D70" t="s">
        <v>66</v>
      </c>
      <c r="E70" t="s">
        <v>185</v>
      </c>
      <c r="F70" t="s">
        <v>66</v>
      </c>
      <c r="G70" t="s">
        <v>67</v>
      </c>
    </row>
    <row r="71" spans="1:7" ht="15" x14ac:dyDescent="0.25">
      <c r="A71" s="271" t="s">
        <v>123</v>
      </c>
      <c r="B71">
        <v>3237.9</v>
      </c>
      <c r="C71">
        <v>4442.3</v>
      </c>
      <c r="D71">
        <v>8371.7999999999993</v>
      </c>
      <c r="E71">
        <v>10189.5</v>
      </c>
      <c r="F71">
        <v>0</v>
      </c>
      <c r="G71">
        <v>0</v>
      </c>
    </row>
    <row r="72" spans="1:7" ht="15" x14ac:dyDescent="0.25">
      <c r="A72" s="271" t="s">
        <v>124</v>
      </c>
      <c r="B72">
        <v>728.3</v>
      </c>
      <c r="C72">
        <v>784.9</v>
      </c>
      <c r="D72">
        <v>0</v>
      </c>
      <c r="E72">
        <v>0</v>
      </c>
      <c r="F72">
        <v>0</v>
      </c>
      <c r="G72">
        <v>0</v>
      </c>
    </row>
    <row r="73" spans="1:7" ht="15" x14ac:dyDescent="0.25">
      <c r="A73" s="271" t="s">
        <v>65</v>
      </c>
      <c r="B73" t="s">
        <v>67</v>
      </c>
      <c r="C73" t="s">
        <v>68</v>
      </c>
      <c r="D73" t="s">
        <v>66</v>
      </c>
      <c r="E73" t="s">
        <v>185</v>
      </c>
      <c r="F73" t="s">
        <v>66</v>
      </c>
      <c r="G73" t="s">
        <v>67</v>
      </c>
    </row>
    <row r="74" spans="1:7" ht="15" x14ac:dyDescent="0.25">
      <c r="A74" s="271" t="s">
        <v>125</v>
      </c>
      <c r="B74">
        <v>3966.2</v>
      </c>
      <c r="C74">
        <v>5227.2</v>
      </c>
      <c r="D74">
        <v>8371.7999999999993</v>
      </c>
      <c r="E74">
        <v>10189.5</v>
      </c>
      <c r="F74">
        <v>0</v>
      </c>
      <c r="G74">
        <v>0</v>
      </c>
    </row>
    <row r="75" spans="1:7" ht="15" x14ac:dyDescent="0.25">
      <c r="A75" s="271" t="s">
        <v>126</v>
      </c>
      <c r="B75" t="s">
        <v>45</v>
      </c>
      <c r="C75" t="s">
        <v>45</v>
      </c>
      <c r="D75">
        <v>0</v>
      </c>
      <c r="E75">
        <v>0</v>
      </c>
      <c r="F75" t="s">
        <v>45</v>
      </c>
      <c r="G75" t="s">
        <v>45</v>
      </c>
    </row>
    <row r="76" spans="1:7" ht="15" x14ac:dyDescent="0.25">
      <c r="A76" s="271" t="s">
        <v>127</v>
      </c>
      <c r="B76">
        <v>0</v>
      </c>
      <c r="C76">
        <v>10</v>
      </c>
      <c r="D76" t="s">
        <v>45</v>
      </c>
      <c r="E76" t="s">
        <v>45</v>
      </c>
      <c r="F76">
        <v>0</v>
      </c>
      <c r="G76">
        <v>0</v>
      </c>
    </row>
    <row r="77" spans="1:7" ht="15" x14ac:dyDescent="0.25">
      <c r="A77" s="271" t="s">
        <v>65</v>
      </c>
      <c r="B77" t="s">
        <v>67</v>
      </c>
      <c r="C77" t="s">
        <v>68</v>
      </c>
      <c r="D77" t="s">
        <v>66</v>
      </c>
      <c r="E77" t="s">
        <v>185</v>
      </c>
      <c r="F77" t="s">
        <v>66</v>
      </c>
      <c r="G77" t="s">
        <v>67</v>
      </c>
    </row>
  </sheetData>
  <pageMargins left="0.7" right="0.7" top="0.75" bottom="0.75" header="0.3" footer="0.3"/>
  <pageSetup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F3EB7-9DAB-4672-9E0D-5BBCF9A93E06}">
  <dimension ref="A1:G77"/>
  <sheetViews>
    <sheetView topLeftCell="A13" workbookViewId="0">
      <selection activeCell="B7" sqref="B7"/>
    </sheetView>
  </sheetViews>
  <sheetFormatPr defaultRowHeight="13.2" x14ac:dyDescent="0.25"/>
  <cols>
    <col min="1" max="1" width="34.109375" customWidth="1"/>
    <col min="2" max="2" width="13" customWidth="1"/>
    <col min="3" max="3" width="12.109375" customWidth="1"/>
    <col min="4" max="4" width="13" customWidth="1"/>
    <col min="5" max="5" width="12.6640625" customWidth="1"/>
    <col min="6" max="6" width="13.10937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442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20</v>
      </c>
      <c r="C12">
        <v>111.1</v>
      </c>
      <c r="D12">
        <v>127.8</v>
      </c>
      <c r="E12">
        <v>418.3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9.5</v>
      </c>
      <c r="E13">
        <v>0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71</v>
      </c>
      <c r="B15">
        <v>20</v>
      </c>
      <c r="C15">
        <v>101.6</v>
      </c>
      <c r="D15">
        <v>118.3</v>
      </c>
      <c r="E15">
        <v>356.1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9.5</v>
      </c>
      <c r="D16">
        <v>0</v>
      </c>
      <c r="E16">
        <v>31.1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0</v>
      </c>
      <c r="E17">
        <v>30.5</v>
      </c>
      <c r="F17">
        <v>0</v>
      </c>
      <c r="G17">
        <v>0</v>
      </c>
    </row>
    <row r="18" spans="1:7" ht="15" x14ac:dyDescent="0.25">
      <c r="A18" s="271" t="s">
        <v>69</v>
      </c>
    </row>
    <row r="19" spans="1:7" ht="15" x14ac:dyDescent="0.25">
      <c r="A19" s="271" t="s">
        <v>74</v>
      </c>
      <c r="B19">
        <v>170.5</v>
      </c>
      <c r="C19">
        <v>490.3</v>
      </c>
      <c r="D19">
        <v>1008.6</v>
      </c>
      <c r="E19">
        <v>927.2</v>
      </c>
      <c r="F19">
        <v>0</v>
      </c>
      <c r="G19">
        <v>0</v>
      </c>
    </row>
    <row r="20" spans="1:7" ht="15" x14ac:dyDescent="0.25">
      <c r="A20" s="271" t="s">
        <v>69</v>
      </c>
    </row>
    <row r="21" spans="1:7" ht="15" x14ac:dyDescent="0.25">
      <c r="A21" s="271" t="s">
        <v>75</v>
      </c>
      <c r="B21">
        <v>164</v>
      </c>
      <c r="C21">
        <v>242.6</v>
      </c>
      <c r="D21">
        <v>334.8</v>
      </c>
      <c r="E21">
        <v>432.8</v>
      </c>
      <c r="F21">
        <v>0</v>
      </c>
      <c r="G21">
        <v>0</v>
      </c>
    </row>
    <row r="22" spans="1:7" ht="15" x14ac:dyDescent="0.25">
      <c r="A22" s="271" t="s">
        <v>69</v>
      </c>
    </row>
    <row r="23" spans="1:7" ht="15" x14ac:dyDescent="0.25">
      <c r="A23" s="271" t="s">
        <v>76</v>
      </c>
      <c r="B23">
        <v>4.8</v>
      </c>
      <c r="C23">
        <v>311</v>
      </c>
      <c r="D23">
        <v>843.4</v>
      </c>
      <c r="E23">
        <v>1226.7</v>
      </c>
      <c r="F23">
        <v>0</v>
      </c>
      <c r="G23">
        <v>0</v>
      </c>
    </row>
    <row r="24" spans="1:7" ht="15" x14ac:dyDescent="0.25">
      <c r="A24" s="271" t="s">
        <v>69</v>
      </c>
    </row>
    <row r="25" spans="1:7" ht="15" x14ac:dyDescent="0.25">
      <c r="A25" s="271" t="s">
        <v>77</v>
      </c>
      <c r="B25">
        <v>996.7</v>
      </c>
      <c r="C25">
        <v>1676.9</v>
      </c>
      <c r="D25">
        <v>2202.6</v>
      </c>
      <c r="E25">
        <v>3353.7</v>
      </c>
      <c r="F25">
        <v>0</v>
      </c>
      <c r="G25">
        <v>0</v>
      </c>
    </row>
    <row r="26" spans="1:7" ht="15" x14ac:dyDescent="0.25">
      <c r="A26" s="271" t="s">
        <v>78</v>
      </c>
      <c r="B26">
        <v>0</v>
      </c>
      <c r="C26">
        <v>14.6</v>
      </c>
      <c r="D26">
        <v>0</v>
      </c>
      <c r="E26">
        <v>26.5</v>
      </c>
      <c r="F26">
        <v>0</v>
      </c>
      <c r="G26">
        <v>0</v>
      </c>
    </row>
    <row r="27" spans="1:7" ht="15" x14ac:dyDescent="0.25">
      <c r="A27" s="271" t="s">
        <v>79</v>
      </c>
      <c r="B27">
        <v>0.9</v>
      </c>
      <c r="C27">
        <v>0.3</v>
      </c>
      <c r="D27">
        <v>0.7</v>
      </c>
      <c r="E27">
        <v>0.8</v>
      </c>
      <c r="F27">
        <v>0</v>
      </c>
      <c r="G27">
        <v>0</v>
      </c>
    </row>
    <row r="28" spans="1:7" ht="15" x14ac:dyDescent="0.25">
      <c r="A28" s="271" t="s">
        <v>80</v>
      </c>
      <c r="B28">
        <v>59.2</v>
      </c>
      <c r="C28">
        <v>174.6</v>
      </c>
      <c r="D28">
        <v>0</v>
      </c>
      <c r="E28">
        <v>433.1</v>
      </c>
      <c r="F28">
        <v>0</v>
      </c>
      <c r="G28">
        <v>0</v>
      </c>
    </row>
    <row r="29" spans="1:7" ht="15" x14ac:dyDescent="0.25">
      <c r="A29" s="271" t="s">
        <v>168</v>
      </c>
      <c r="B29">
        <v>0</v>
      </c>
      <c r="C29">
        <v>0</v>
      </c>
      <c r="D29">
        <v>0</v>
      </c>
      <c r="E29" t="s">
        <v>94</v>
      </c>
      <c r="F29">
        <v>0</v>
      </c>
      <c r="G29">
        <v>0</v>
      </c>
    </row>
    <row r="30" spans="1:7" ht="15" x14ac:dyDescent="0.25">
      <c r="A30" s="271" t="s">
        <v>81</v>
      </c>
      <c r="B30">
        <v>223.9</v>
      </c>
      <c r="C30">
        <v>367.2</v>
      </c>
      <c r="D30">
        <v>521.9</v>
      </c>
      <c r="E30">
        <v>490.9</v>
      </c>
      <c r="F30">
        <v>0</v>
      </c>
      <c r="G30">
        <v>0</v>
      </c>
    </row>
    <row r="31" spans="1:7" ht="15" x14ac:dyDescent="0.25">
      <c r="A31" s="271" t="s">
        <v>82</v>
      </c>
      <c r="B31">
        <v>5.5</v>
      </c>
      <c r="C31">
        <v>51.6</v>
      </c>
      <c r="D31">
        <v>67.2</v>
      </c>
      <c r="E31">
        <v>140.30000000000001</v>
      </c>
      <c r="F31">
        <v>0</v>
      </c>
      <c r="G31">
        <v>0</v>
      </c>
    </row>
    <row r="32" spans="1:7" ht="15" x14ac:dyDescent="0.25">
      <c r="A32" s="271" t="s">
        <v>83</v>
      </c>
      <c r="B32">
        <v>546</v>
      </c>
      <c r="C32">
        <v>884.5</v>
      </c>
      <c r="D32">
        <v>1333.6</v>
      </c>
      <c r="E32">
        <v>1283</v>
      </c>
      <c r="F32">
        <v>0</v>
      </c>
      <c r="G32">
        <v>0</v>
      </c>
    </row>
    <row r="33" spans="1:7" ht="15" x14ac:dyDescent="0.25">
      <c r="A33" s="271" t="s">
        <v>84</v>
      </c>
      <c r="B33">
        <v>0</v>
      </c>
      <c r="C33">
        <v>0</v>
      </c>
      <c r="D33">
        <v>0</v>
      </c>
      <c r="E33">
        <v>66</v>
      </c>
      <c r="F33">
        <v>0</v>
      </c>
      <c r="G33">
        <v>0</v>
      </c>
    </row>
    <row r="34" spans="1:7" ht="15" x14ac:dyDescent="0.25">
      <c r="A34" s="271" t="s">
        <v>85</v>
      </c>
      <c r="B34">
        <v>0</v>
      </c>
      <c r="C34">
        <v>20</v>
      </c>
      <c r="D34">
        <v>18.899999999999999</v>
      </c>
      <c r="E34">
        <v>40.1</v>
      </c>
      <c r="F34">
        <v>0</v>
      </c>
      <c r="G34">
        <v>0</v>
      </c>
    </row>
    <row r="35" spans="1:7" ht="15" x14ac:dyDescent="0.25">
      <c r="A35" s="271" t="s">
        <v>86</v>
      </c>
      <c r="B35">
        <v>144.5</v>
      </c>
      <c r="C35">
        <v>149.9</v>
      </c>
      <c r="D35">
        <v>174.6</v>
      </c>
      <c r="E35">
        <v>268</v>
      </c>
      <c r="F35">
        <v>0</v>
      </c>
      <c r="G35">
        <v>0</v>
      </c>
    </row>
    <row r="36" spans="1:7" ht="15" x14ac:dyDescent="0.25">
      <c r="A36" s="271" t="s">
        <v>87</v>
      </c>
      <c r="B36">
        <v>0</v>
      </c>
      <c r="C36">
        <v>2.2000000000000002</v>
      </c>
      <c r="D36">
        <v>44</v>
      </c>
      <c r="E36">
        <v>1.3</v>
      </c>
      <c r="F36">
        <v>0</v>
      </c>
      <c r="G36">
        <v>0</v>
      </c>
    </row>
    <row r="37" spans="1:7" ht="15" x14ac:dyDescent="0.25">
      <c r="A37" s="271" t="s">
        <v>88</v>
      </c>
      <c r="B37">
        <v>16.7</v>
      </c>
      <c r="C37">
        <v>12</v>
      </c>
      <c r="D37">
        <v>41.7</v>
      </c>
      <c r="E37">
        <v>353.1</v>
      </c>
      <c r="F37">
        <v>0</v>
      </c>
      <c r="G37">
        <v>0</v>
      </c>
    </row>
    <row r="38" spans="1:7" ht="15" x14ac:dyDescent="0.25">
      <c r="A38" s="271" t="s">
        <v>89</v>
      </c>
      <c r="B38">
        <v>0</v>
      </c>
      <c r="C38">
        <v>0</v>
      </c>
      <c r="D38">
        <v>0</v>
      </c>
      <c r="E38">
        <v>250.8</v>
      </c>
      <c r="F38">
        <v>0</v>
      </c>
      <c r="G38">
        <v>0</v>
      </c>
    </row>
    <row r="39" spans="1:7" ht="15" x14ac:dyDescent="0.25">
      <c r="A39" s="271" t="s">
        <v>69</v>
      </c>
    </row>
    <row r="40" spans="1:7" ht="15" x14ac:dyDescent="0.25">
      <c r="A40" s="271" t="s">
        <v>90</v>
      </c>
      <c r="B40">
        <v>519</v>
      </c>
      <c r="C40">
        <v>104</v>
      </c>
      <c r="D40">
        <v>812.7</v>
      </c>
      <c r="E40">
        <v>606.29999999999995</v>
      </c>
      <c r="F40">
        <v>0</v>
      </c>
      <c r="G40">
        <v>0</v>
      </c>
    </row>
    <row r="41" spans="1:7" ht="15" x14ac:dyDescent="0.25">
      <c r="A41" s="271" t="s">
        <v>406</v>
      </c>
      <c r="B41">
        <v>0</v>
      </c>
      <c r="C41">
        <v>0</v>
      </c>
      <c r="D41">
        <v>0</v>
      </c>
      <c r="E41">
        <v>7.7</v>
      </c>
      <c r="F41">
        <v>0</v>
      </c>
      <c r="G41">
        <v>0</v>
      </c>
    </row>
    <row r="42" spans="1:7" ht="15" x14ac:dyDescent="0.25">
      <c r="A42" s="271" t="s">
        <v>93</v>
      </c>
      <c r="B42">
        <v>0</v>
      </c>
      <c r="C42">
        <v>0</v>
      </c>
      <c r="D42">
        <v>0</v>
      </c>
      <c r="E42" t="s">
        <v>94</v>
      </c>
      <c r="F42">
        <v>0</v>
      </c>
      <c r="G42">
        <v>0</v>
      </c>
    </row>
    <row r="43" spans="1:7" ht="15" x14ac:dyDescent="0.25">
      <c r="A43" s="271" t="s">
        <v>95</v>
      </c>
      <c r="B43">
        <v>0</v>
      </c>
      <c r="C43">
        <v>0</v>
      </c>
      <c r="D43">
        <v>13.2</v>
      </c>
      <c r="E43">
        <v>0</v>
      </c>
      <c r="F43">
        <v>0</v>
      </c>
      <c r="G43">
        <v>0</v>
      </c>
    </row>
    <row r="44" spans="1:7" ht="15" x14ac:dyDescent="0.25">
      <c r="A44" s="271" t="s">
        <v>96</v>
      </c>
      <c r="B44">
        <v>519</v>
      </c>
      <c r="C44">
        <v>104</v>
      </c>
      <c r="D44">
        <v>789</v>
      </c>
      <c r="E44">
        <v>585.6</v>
      </c>
      <c r="F44">
        <v>0</v>
      </c>
      <c r="G44">
        <v>0</v>
      </c>
    </row>
    <row r="45" spans="1:7" ht="15" x14ac:dyDescent="0.25">
      <c r="A45" s="271" t="s">
        <v>97</v>
      </c>
      <c r="B45">
        <v>0</v>
      </c>
      <c r="C45">
        <v>0</v>
      </c>
      <c r="D45">
        <v>10.5</v>
      </c>
      <c r="E45">
        <v>13</v>
      </c>
      <c r="F45">
        <v>0</v>
      </c>
      <c r="G45">
        <v>0</v>
      </c>
    </row>
    <row r="46" spans="1:7" ht="15" x14ac:dyDescent="0.25">
      <c r="A46" s="271" t="s">
        <v>69</v>
      </c>
    </row>
    <row r="47" spans="1:7" ht="15" x14ac:dyDescent="0.25">
      <c r="A47" s="271" t="s">
        <v>98</v>
      </c>
      <c r="B47">
        <v>1124.7</v>
      </c>
      <c r="C47">
        <v>1235.5999999999999</v>
      </c>
      <c r="D47">
        <v>2881.7</v>
      </c>
      <c r="E47">
        <v>3032.4</v>
      </c>
      <c r="F47">
        <v>0</v>
      </c>
      <c r="G47">
        <v>0</v>
      </c>
    </row>
    <row r="48" spans="1:7" ht="15" x14ac:dyDescent="0.25">
      <c r="A48" s="271" t="s">
        <v>99</v>
      </c>
      <c r="B48">
        <v>1</v>
      </c>
      <c r="C48">
        <v>4.9000000000000004</v>
      </c>
      <c r="D48">
        <v>5.5</v>
      </c>
      <c r="E48">
        <v>5.8</v>
      </c>
      <c r="F48">
        <v>0</v>
      </c>
      <c r="G48">
        <v>0</v>
      </c>
    </row>
    <row r="49" spans="1:7" ht="15" x14ac:dyDescent="0.25">
      <c r="A49" s="271" t="s">
        <v>100</v>
      </c>
      <c r="B49">
        <v>5.5</v>
      </c>
      <c r="C49">
        <v>0</v>
      </c>
      <c r="D49">
        <v>4</v>
      </c>
      <c r="E49">
        <v>4.2</v>
      </c>
      <c r="F49">
        <v>0</v>
      </c>
      <c r="G49">
        <v>0</v>
      </c>
    </row>
    <row r="50" spans="1:7" ht="15" x14ac:dyDescent="0.25">
      <c r="A50" s="271" t="s">
        <v>101</v>
      </c>
      <c r="B50">
        <v>30.5</v>
      </c>
      <c r="C50">
        <v>60</v>
      </c>
      <c r="D50">
        <v>49.5</v>
      </c>
      <c r="E50">
        <v>463.2</v>
      </c>
      <c r="F50">
        <v>0</v>
      </c>
      <c r="G50">
        <v>0</v>
      </c>
    </row>
    <row r="51" spans="1:7" ht="15" x14ac:dyDescent="0.25">
      <c r="A51" s="271" t="s">
        <v>102</v>
      </c>
      <c r="B51">
        <v>8.6</v>
      </c>
      <c r="C51">
        <v>16.600000000000001</v>
      </c>
      <c r="D51">
        <v>23.7</v>
      </c>
      <c r="E51">
        <v>25.4</v>
      </c>
      <c r="F51">
        <v>0</v>
      </c>
      <c r="G51">
        <v>0</v>
      </c>
    </row>
    <row r="52" spans="1:7" ht="15" x14ac:dyDescent="0.25">
      <c r="A52" s="271" t="s">
        <v>103</v>
      </c>
      <c r="B52">
        <v>8.1</v>
      </c>
      <c r="C52">
        <v>4.4000000000000004</v>
      </c>
      <c r="D52">
        <v>21.7</v>
      </c>
      <c r="E52">
        <v>3</v>
      </c>
      <c r="F52">
        <v>0</v>
      </c>
      <c r="G52">
        <v>0</v>
      </c>
    </row>
    <row r="53" spans="1:7" ht="15" x14ac:dyDescent="0.25">
      <c r="A53" s="271" t="s">
        <v>104</v>
      </c>
      <c r="B53">
        <v>21.5</v>
      </c>
      <c r="C53">
        <v>0</v>
      </c>
      <c r="D53">
        <v>21.1</v>
      </c>
      <c r="E53">
        <v>306.60000000000002</v>
      </c>
      <c r="F53">
        <v>0</v>
      </c>
      <c r="G53">
        <v>0</v>
      </c>
    </row>
    <row r="54" spans="1:7" ht="15" x14ac:dyDescent="0.25">
      <c r="A54" s="271" t="s">
        <v>105</v>
      </c>
      <c r="B54">
        <v>79.5</v>
      </c>
      <c r="C54">
        <v>32</v>
      </c>
      <c r="D54">
        <v>208</v>
      </c>
      <c r="E54">
        <v>166.7</v>
      </c>
      <c r="F54">
        <v>0</v>
      </c>
      <c r="G54">
        <v>0</v>
      </c>
    </row>
    <row r="55" spans="1:7" ht="15" x14ac:dyDescent="0.25">
      <c r="A55" s="271" t="s">
        <v>106</v>
      </c>
      <c r="B55">
        <v>0</v>
      </c>
      <c r="C55">
        <v>14.4</v>
      </c>
      <c r="D55">
        <v>144.30000000000001</v>
      </c>
      <c r="E55">
        <v>69.099999999999994</v>
      </c>
      <c r="F55">
        <v>0</v>
      </c>
      <c r="G55">
        <v>0</v>
      </c>
    </row>
    <row r="56" spans="1:7" ht="15" x14ac:dyDescent="0.25">
      <c r="A56" s="271" t="s">
        <v>107</v>
      </c>
      <c r="B56">
        <v>0.4</v>
      </c>
      <c r="C56">
        <v>0</v>
      </c>
      <c r="D56">
        <v>96.9</v>
      </c>
      <c r="E56">
        <v>103.3</v>
      </c>
      <c r="F56">
        <v>0</v>
      </c>
      <c r="G56">
        <v>0</v>
      </c>
    </row>
    <row r="57" spans="1:7" ht="15" x14ac:dyDescent="0.25">
      <c r="A57" s="271" t="s">
        <v>109</v>
      </c>
      <c r="B57">
        <v>8</v>
      </c>
      <c r="C57">
        <v>65</v>
      </c>
      <c r="D57">
        <v>131.19999999999999</v>
      </c>
      <c r="E57">
        <v>188.1</v>
      </c>
      <c r="F57">
        <v>0</v>
      </c>
      <c r="G57">
        <v>0</v>
      </c>
    </row>
    <row r="58" spans="1:7" ht="15" x14ac:dyDescent="0.25">
      <c r="A58" s="271" t="s">
        <v>110</v>
      </c>
      <c r="B58">
        <v>0</v>
      </c>
      <c r="C58">
        <v>0</v>
      </c>
      <c r="D58">
        <v>13.4</v>
      </c>
      <c r="E58">
        <v>8.3000000000000007</v>
      </c>
      <c r="F58">
        <v>0</v>
      </c>
      <c r="G58">
        <v>0</v>
      </c>
    </row>
    <row r="59" spans="1:7" ht="15" x14ac:dyDescent="0.25">
      <c r="A59" s="271" t="s">
        <v>111</v>
      </c>
      <c r="B59">
        <v>0</v>
      </c>
      <c r="C59">
        <v>0</v>
      </c>
      <c r="D59">
        <v>76.8</v>
      </c>
      <c r="E59">
        <v>42.6</v>
      </c>
      <c r="F59">
        <v>0</v>
      </c>
      <c r="G59">
        <v>0</v>
      </c>
    </row>
    <row r="60" spans="1:7" ht="15" x14ac:dyDescent="0.25">
      <c r="A60" s="271" t="s">
        <v>112</v>
      </c>
      <c r="B60">
        <v>88.5</v>
      </c>
      <c r="C60">
        <v>57</v>
      </c>
      <c r="D60">
        <v>96.1</v>
      </c>
      <c r="E60">
        <v>109.3</v>
      </c>
      <c r="F60">
        <v>0</v>
      </c>
      <c r="G60">
        <v>0</v>
      </c>
    </row>
    <row r="61" spans="1:7" ht="15" x14ac:dyDescent="0.25">
      <c r="A61" s="271" t="s">
        <v>113</v>
      </c>
      <c r="B61">
        <v>42</v>
      </c>
      <c r="C61">
        <v>21</v>
      </c>
      <c r="D61">
        <v>61.6</v>
      </c>
      <c r="E61">
        <v>72.2</v>
      </c>
      <c r="F61">
        <v>0</v>
      </c>
      <c r="G61">
        <v>0</v>
      </c>
    </row>
    <row r="62" spans="1:7" ht="15" x14ac:dyDescent="0.25">
      <c r="A62" s="271" t="s">
        <v>114</v>
      </c>
      <c r="B62">
        <v>15</v>
      </c>
      <c r="C62">
        <v>19.3</v>
      </c>
      <c r="D62">
        <v>18.2</v>
      </c>
      <c r="E62">
        <v>15.4</v>
      </c>
      <c r="F62">
        <v>0</v>
      </c>
      <c r="G62">
        <v>0</v>
      </c>
    </row>
    <row r="63" spans="1:7" ht="15" x14ac:dyDescent="0.25">
      <c r="A63" s="271" t="s">
        <v>115</v>
      </c>
      <c r="B63">
        <v>662.8</v>
      </c>
      <c r="C63">
        <v>761.8</v>
      </c>
      <c r="D63">
        <v>1449.3</v>
      </c>
      <c r="E63">
        <v>1164.4000000000001</v>
      </c>
      <c r="F63">
        <v>0</v>
      </c>
      <c r="G63">
        <v>0</v>
      </c>
    </row>
    <row r="64" spans="1:7" ht="15" x14ac:dyDescent="0.25">
      <c r="A64" s="271" t="s">
        <v>117</v>
      </c>
      <c r="B64">
        <v>2</v>
      </c>
      <c r="C64">
        <v>0.3</v>
      </c>
      <c r="D64">
        <v>38.700000000000003</v>
      </c>
      <c r="E64">
        <v>3.6</v>
      </c>
      <c r="F64">
        <v>0</v>
      </c>
      <c r="G64">
        <v>0</v>
      </c>
    </row>
    <row r="65" spans="1:7" ht="15" x14ac:dyDescent="0.25">
      <c r="A65" s="271" t="s">
        <v>118</v>
      </c>
      <c r="B65">
        <v>43.3</v>
      </c>
      <c r="C65">
        <v>23.6</v>
      </c>
      <c r="D65">
        <v>23.2</v>
      </c>
      <c r="E65">
        <v>60.2</v>
      </c>
      <c r="F65">
        <v>0</v>
      </c>
      <c r="G65">
        <v>0</v>
      </c>
    </row>
    <row r="66" spans="1:7" ht="15" x14ac:dyDescent="0.25">
      <c r="A66" s="271" t="s">
        <v>119</v>
      </c>
      <c r="B66">
        <v>37.799999999999997</v>
      </c>
      <c r="C66">
        <v>77</v>
      </c>
      <c r="D66">
        <v>135.69999999999999</v>
      </c>
      <c r="E66">
        <v>64.3</v>
      </c>
      <c r="F66">
        <v>0</v>
      </c>
      <c r="G66">
        <v>0</v>
      </c>
    </row>
    <row r="67" spans="1:7" ht="15" x14ac:dyDescent="0.25">
      <c r="A67" s="271" t="s">
        <v>120</v>
      </c>
      <c r="B67">
        <v>52.3</v>
      </c>
      <c r="C67">
        <v>18.8</v>
      </c>
      <c r="D67">
        <v>82.5</v>
      </c>
      <c r="E67">
        <v>75.599999999999994</v>
      </c>
      <c r="F67">
        <v>0</v>
      </c>
      <c r="G67">
        <v>0</v>
      </c>
    </row>
    <row r="68" spans="1:7" ht="15" x14ac:dyDescent="0.25">
      <c r="A68" s="271" t="s">
        <v>121</v>
      </c>
      <c r="B68">
        <v>10.7</v>
      </c>
      <c r="C68">
        <v>32.6</v>
      </c>
      <c r="D68">
        <v>47.2</v>
      </c>
      <c r="E68">
        <v>14.5</v>
      </c>
      <c r="F68">
        <v>0</v>
      </c>
      <c r="G68">
        <v>0</v>
      </c>
    </row>
    <row r="69" spans="1:7" ht="15" x14ac:dyDescent="0.25">
      <c r="A69" s="271" t="s">
        <v>122</v>
      </c>
      <c r="B69">
        <v>7.1</v>
      </c>
      <c r="C69">
        <v>27</v>
      </c>
      <c r="D69">
        <v>133.19999999999999</v>
      </c>
      <c r="E69">
        <v>66.8</v>
      </c>
      <c r="F69">
        <v>0</v>
      </c>
      <c r="G69">
        <v>0</v>
      </c>
    </row>
    <row r="70" spans="1:7" ht="15" x14ac:dyDescent="0.25">
      <c r="A70" s="271" t="s">
        <v>65</v>
      </c>
      <c r="B70" t="s">
        <v>66</v>
      </c>
      <c r="C70" t="s">
        <v>67</v>
      </c>
      <c r="D70" t="s">
        <v>66</v>
      </c>
      <c r="E70" t="s">
        <v>66</v>
      </c>
      <c r="F70" t="s">
        <v>66</v>
      </c>
      <c r="G70" t="s">
        <v>68</v>
      </c>
    </row>
    <row r="71" spans="1:7" ht="15" x14ac:dyDescent="0.25">
      <c r="A71" s="271" t="s">
        <v>123</v>
      </c>
      <c r="B71">
        <v>2999.6</v>
      </c>
      <c r="C71">
        <v>4171.3999999999996</v>
      </c>
      <c r="D71">
        <v>8211.6</v>
      </c>
      <c r="E71">
        <v>9997.4</v>
      </c>
      <c r="F71">
        <v>0</v>
      </c>
      <c r="G71">
        <v>0</v>
      </c>
    </row>
    <row r="72" spans="1:7" ht="15" x14ac:dyDescent="0.25">
      <c r="A72" s="271" t="s">
        <v>124</v>
      </c>
      <c r="B72">
        <v>764.4</v>
      </c>
      <c r="C72">
        <v>880.4</v>
      </c>
      <c r="D72">
        <v>0</v>
      </c>
      <c r="E72">
        <v>0</v>
      </c>
      <c r="F72">
        <v>0</v>
      </c>
      <c r="G72">
        <v>0</v>
      </c>
    </row>
    <row r="73" spans="1:7" ht="15" x14ac:dyDescent="0.25">
      <c r="A73" s="271" t="s">
        <v>65</v>
      </c>
      <c r="B73" t="s">
        <v>66</v>
      </c>
      <c r="C73" t="s">
        <v>67</v>
      </c>
      <c r="D73" t="s">
        <v>66</v>
      </c>
      <c r="E73" t="s">
        <v>66</v>
      </c>
      <c r="F73" t="s">
        <v>66</v>
      </c>
      <c r="G73" t="s">
        <v>68</v>
      </c>
    </row>
    <row r="74" spans="1:7" ht="15" x14ac:dyDescent="0.25">
      <c r="A74" s="271" t="s">
        <v>125</v>
      </c>
      <c r="B74">
        <v>3764</v>
      </c>
      <c r="C74">
        <v>5051.8999999999996</v>
      </c>
      <c r="D74">
        <v>8211.6</v>
      </c>
      <c r="E74">
        <v>9997.4</v>
      </c>
      <c r="F74">
        <v>0</v>
      </c>
      <c r="G74">
        <v>0</v>
      </c>
    </row>
    <row r="75" spans="1:7" ht="15" x14ac:dyDescent="0.25">
      <c r="A75" s="271" t="s">
        <v>126</v>
      </c>
      <c r="B75" t="s">
        <v>45</v>
      </c>
      <c r="C75" t="s">
        <v>45</v>
      </c>
      <c r="D75">
        <v>0</v>
      </c>
      <c r="E75">
        <v>0</v>
      </c>
      <c r="F75" t="s">
        <v>45</v>
      </c>
      <c r="G75" t="s">
        <v>45</v>
      </c>
    </row>
    <row r="76" spans="1:7" ht="15" x14ac:dyDescent="0.25">
      <c r="A76" s="271" t="s">
        <v>127</v>
      </c>
      <c r="B76">
        <v>0</v>
      </c>
      <c r="C76">
        <v>10</v>
      </c>
      <c r="D76" t="s">
        <v>45</v>
      </c>
      <c r="E76" t="s">
        <v>45</v>
      </c>
      <c r="F76">
        <v>0</v>
      </c>
      <c r="G76">
        <v>0</v>
      </c>
    </row>
    <row r="77" spans="1:7" ht="15" x14ac:dyDescent="0.25">
      <c r="A77" s="271" t="s">
        <v>65</v>
      </c>
      <c r="B77" t="s">
        <v>66</v>
      </c>
      <c r="C77" t="s">
        <v>67</v>
      </c>
      <c r="D77" t="s">
        <v>66</v>
      </c>
      <c r="E77" t="s">
        <v>66</v>
      </c>
      <c r="F77" t="s">
        <v>66</v>
      </c>
      <c r="G77" t="s">
        <v>68</v>
      </c>
    </row>
  </sheetData>
  <pageMargins left="0.7" right="0.7" top="0.75" bottom="0.75" header="0.3" footer="0.3"/>
  <pageSetup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5EE58-718C-4492-9525-B04AE05C46A5}">
  <dimension ref="A1:G77"/>
  <sheetViews>
    <sheetView topLeftCell="A19" workbookViewId="0">
      <selection activeCell="G1" sqref="G1"/>
    </sheetView>
  </sheetViews>
  <sheetFormatPr defaultRowHeight="13.2" x14ac:dyDescent="0.25"/>
  <cols>
    <col min="1" max="1" width="19.88671875" customWidth="1"/>
    <col min="2" max="2" width="16.109375" customWidth="1"/>
    <col min="3" max="3" width="12.88671875" customWidth="1"/>
    <col min="4" max="4" width="14.88671875" customWidth="1"/>
    <col min="5" max="5" width="11.88671875" customWidth="1"/>
    <col min="6" max="6" width="17.5546875" customWidth="1"/>
    <col min="7" max="7" width="13.66406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443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0</v>
      </c>
      <c r="C12">
        <v>111.1</v>
      </c>
      <c r="D12">
        <v>127.8</v>
      </c>
      <c r="E12">
        <v>418.3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9.5</v>
      </c>
      <c r="E13">
        <v>0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71</v>
      </c>
      <c r="B15">
        <v>0</v>
      </c>
      <c r="C15">
        <v>101.6</v>
      </c>
      <c r="D15">
        <v>118.3</v>
      </c>
      <c r="E15">
        <v>356.1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9.5</v>
      </c>
      <c r="D16">
        <v>0</v>
      </c>
      <c r="E16">
        <v>31.1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0</v>
      </c>
      <c r="E17">
        <v>30.5</v>
      </c>
      <c r="F17">
        <v>0</v>
      </c>
      <c r="G17">
        <v>0</v>
      </c>
    </row>
    <row r="18" spans="1:7" ht="15" x14ac:dyDescent="0.25">
      <c r="A18" s="271" t="s">
        <v>69</v>
      </c>
    </row>
    <row r="19" spans="1:7" ht="15" x14ac:dyDescent="0.25">
      <c r="A19" s="271" t="s">
        <v>74</v>
      </c>
      <c r="B19">
        <v>295.8</v>
      </c>
      <c r="C19">
        <v>428.1</v>
      </c>
      <c r="D19">
        <v>882.8</v>
      </c>
      <c r="E19">
        <v>927.2</v>
      </c>
      <c r="F19">
        <v>0</v>
      </c>
      <c r="G19">
        <v>0</v>
      </c>
    </row>
    <row r="20" spans="1:7" ht="15" x14ac:dyDescent="0.25">
      <c r="A20" s="271" t="s">
        <v>69</v>
      </c>
    </row>
    <row r="21" spans="1:7" ht="15" x14ac:dyDescent="0.25">
      <c r="A21" s="271" t="s">
        <v>75</v>
      </c>
      <c r="B21">
        <v>148.69999999999999</v>
      </c>
      <c r="C21">
        <v>271.10000000000002</v>
      </c>
      <c r="D21">
        <v>300.5</v>
      </c>
      <c r="E21">
        <v>402.9</v>
      </c>
      <c r="F21">
        <v>0</v>
      </c>
      <c r="G21">
        <v>0</v>
      </c>
    </row>
    <row r="22" spans="1:7" ht="15" x14ac:dyDescent="0.25">
      <c r="A22" s="271" t="s">
        <v>69</v>
      </c>
    </row>
    <row r="23" spans="1:7" ht="15" x14ac:dyDescent="0.25">
      <c r="A23" s="271" t="s">
        <v>76</v>
      </c>
      <c r="B23">
        <v>72.7</v>
      </c>
      <c r="C23">
        <v>436</v>
      </c>
      <c r="D23">
        <v>775.4</v>
      </c>
      <c r="E23">
        <v>1044.3</v>
      </c>
      <c r="F23">
        <v>0</v>
      </c>
      <c r="G23">
        <v>0</v>
      </c>
    </row>
    <row r="24" spans="1:7" ht="15" x14ac:dyDescent="0.25">
      <c r="A24" s="271" t="s">
        <v>69</v>
      </c>
    </row>
    <row r="25" spans="1:7" ht="15" x14ac:dyDescent="0.25">
      <c r="A25" s="271" t="s">
        <v>77</v>
      </c>
      <c r="B25">
        <v>830.4</v>
      </c>
      <c r="C25">
        <v>1686.7</v>
      </c>
      <c r="D25">
        <v>2197.8000000000002</v>
      </c>
      <c r="E25">
        <v>3297</v>
      </c>
      <c r="F25">
        <v>0</v>
      </c>
      <c r="G25">
        <v>0</v>
      </c>
    </row>
    <row r="26" spans="1:7" ht="15" x14ac:dyDescent="0.25">
      <c r="A26" s="271" t="s">
        <v>78</v>
      </c>
      <c r="B26">
        <v>0</v>
      </c>
      <c r="C26">
        <v>14.8</v>
      </c>
      <c r="D26">
        <v>0</v>
      </c>
      <c r="E26">
        <v>26.3</v>
      </c>
      <c r="F26">
        <v>0</v>
      </c>
      <c r="G26">
        <v>0</v>
      </c>
    </row>
    <row r="27" spans="1:7" ht="15" x14ac:dyDescent="0.25">
      <c r="A27" s="271" t="s">
        <v>79</v>
      </c>
      <c r="B27">
        <v>1.1000000000000001</v>
      </c>
      <c r="C27">
        <v>0.5</v>
      </c>
      <c r="D27">
        <v>0.5</v>
      </c>
      <c r="E27">
        <v>0.5</v>
      </c>
      <c r="F27">
        <v>0</v>
      </c>
      <c r="G27">
        <v>0</v>
      </c>
    </row>
    <row r="28" spans="1:7" ht="15" x14ac:dyDescent="0.25">
      <c r="A28" s="271" t="s">
        <v>80</v>
      </c>
      <c r="B28">
        <v>59.2</v>
      </c>
      <c r="C28">
        <v>175.8</v>
      </c>
      <c r="D28">
        <v>0</v>
      </c>
      <c r="E28">
        <v>431.9</v>
      </c>
      <c r="F28">
        <v>0</v>
      </c>
      <c r="G28">
        <v>0</v>
      </c>
    </row>
    <row r="29" spans="1:7" ht="15" x14ac:dyDescent="0.25">
      <c r="A29" s="271" t="s">
        <v>168</v>
      </c>
      <c r="B29">
        <v>0</v>
      </c>
      <c r="C29">
        <v>0</v>
      </c>
      <c r="D29">
        <v>0</v>
      </c>
      <c r="E29" t="s">
        <v>94</v>
      </c>
      <c r="F29">
        <v>0</v>
      </c>
      <c r="G29">
        <v>0</v>
      </c>
    </row>
    <row r="30" spans="1:7" ht="15" x14ac:dyDescent="0.25">
      <c r="A30" s="271" t="s">
        <v>81</v>
      </c>
      <c r="B30">
        <v>224.3</v>
      </c>
      <c r="C30">
        <v>367.2</v>
      </c>
      <c r="D30">
        <v>521.9</v>
      </c>
      <c r="E30">
        <v>490.9</v>
      </c>
      <c r="F30">
        <v>0</v>
      </c>
      <c r="G30">
        <v>0</v>
      </c>
    </row>
    <row r="31" spans="1:7" ht="15" x14ac:dyDescent="0.25">
      <c r="A31" s="271" t="s">
        <v>82</v>
      </c>
      <c r="B31">
        <v>5.5</v>
      </c>
      <c r="C31">
        <v>51.6</v>
      </c>
      <c r="D31">
        <v>67.2</v>
      </c>
      <c r="E31">
        <v>140.30000000000001</v>
      </c>
      <c r="F31">
        <v>0</v>
      </c>
      <c r="G31">
        <v>0</v>
      </c>
    </row>
    <row r="32" spans="1:7" ht="15" x14ac:dyDescent="0.25">
      <c r="A32" s="271" t="s">
        <v>83</v>
      </c>
      <c r="B32">
        <v>404</v>
      </c>
      <c r="C32">
        <v>967.2</v>
      </c>
      <c r="D32">
        <v>1333.6</v>
      </c>
      <c r="E32">
        <v>1228.7</v>
      </c>
      <c r="F32">
        <v>0</v>
      </c>
      <c r="G32">
        <v>0</v>
      </c>
    </row>
    <row r="33" spans="1:7" ht="15" x14ac:dyDescent="0.25">
      <c r="A33" s="271" t="s">
        <v>84</v>
      </c>
      <c r="B33">
        <v>0</v>
      </c>
      <c r="C33">
        <v>0</v>
      </c>
      <c r="D33">
        <v>0</v>
      </c>
      <c r="E33">
        <v>66</v>
      </c>
      <c r="F33">
        <v>0</v>
      </c>
      <c r="G33">
        <v>0</v>
      </c>
    </row>
    <row r="34" spans="1:7" ht="15" x14ac:dyDescent="0.25">
      <c r="A34" s="271" t="s">
        <v>85</v>
      </c>
      <c r="B34">
        <v>0</v>
      </c>
      <c r="C34">
        <v>0</v>
      </c>
      <c r="D34">
        <v>18.899999999999999</v>
      </c>
      <c r="E34">
        <v>40.1</v>
      </c>
      <c r="F34">
        <v>0</v>
      </c>
      <c r="G34">
        <v>0</v>
      </c>
    </row>
    <row r="35" spans="1:7" ht="15" x14ac:dyDescent="0.25">
      <c r="A35" s="271" t="s">
        <v>86</v>
      </c>
      <c r="B35">
        <v>116.6</v>
      </c>
      <c r="C35">
        <v>95.3</v>
      </c>
      <c r="D35">
        <v>172.9</v>
      </c>
      <c r="E35">
        <v>267.60000000000002</v>
      </c>
      <c r="F35">
        <v>0</v>
      </c>
      <c r="G35">
        <v>0</v>
      </c>
    </row>
    <row r="36" spans="1:7" ht="15" x14ac:dyDescent="0.25">
      <c r="A36" s="271" t="s">
        <v>87</v>
      </c>
      <c r="B36">
        <v>0</v>
      </c>
      <c r="C36">
        <v>2.2999999999999998</v>
      </c>
      <c r="D36">
        <v>44</v>
      </c>
      <c r="E36">
        <v>0.9</v>
      </c>
      <c r="F36">
        <v>0</v>
      </c>
      <c r="G36">
        <v>0</v>
      </c>
    </row>
    <row r="37" spans="1:7" ht="15" x14ac:dyDescent="0.25">
      <c r="A37" s="271" t="s">
        <v>88</v>
      </c>
      <c r="B37">
        <v>19.600000000000001</v>
      </c>
      <c r="C37">
        <v>12</v>
      </c>
      <c r="D37">
        <v>38.799999999999997</v>
      </c>
      <c r="E37">
        <v>353.1</v>
      </c>
      <c r="F37">
        <v>0</v>
      </c>
      <c r="G37">
        <v>0</v>
      </c>
    </row>
    <row r="38" spans="1:7" ht="15" x14ac:dyDescent="0.25">
      <c r="A38" s="271" t="s">
        <v>89</v>
      </c>
      <c r="B38">
        <v>0</v>
      </c>
      <c r="C38">
        <v>0</v>
      </c>
      <c r="D38">
        <v>0</v>
      </c>
      <c r="E38">
        <v>250.8</v>
      </c>
      <c r="F38">
        <v>0</v>
      </c>
      <c r="G38">
        <v>0</v>
      </c>
    </row>
    <row r="39" spans="1:7" ht="15" x14ac:dyDescent="0.25">
      <c r="A39" s="271" t="s">
        <v>69</v>
      </c>
    </row>
    <row r="40" spans="1:7" ht="15" x14ac:dyDescent="0.25">
      <c r="A40" s="271" t="s">
        <v>90</v>
      </c>
      <c r="B40">
        <v>522</v>
      </c>
      <c r="C40">
        <v>154</v>
      </c>
      <c r="D40">
        <v>764.6</v>
      </c>
      <c r="E40">
        <v>509.4</v>
      </c>
      <c r="F40">
        <v>0</v>
      </c>
      <c r="G40">
        <v>0</v>
      </c>
    </row>
    <row r="41" spans="1:7" ht="15" x14ac:dyDescent="0.25">
      <c r="A41" s="271" t="s">
        <v>406</v>
      </c>
      <c r="B41">
        <v>0</v>
      </c>
      <c r="C41">
        <v>0</v>
      </c>
      <c r="D41">
        <v>0</v>
      </c>
      <c r="E41">
        <v>7.7</v>
      </c>
      <c r="F41">
        <v>0</v>
      </c>
      <c r="G41">
        <v>0</v>
      </c>
    </row>
    <row r="42" spans="1:7" ht="15" x14ac:dyDescent="0.25">
      <c r="A42" s="271" t="s">
        <v>93</v>
      </c>
      <c r="B42">
        <v>0</v>
      </c>
      <c r="C42">
        <v>0</v>
      </c>
      <c r="D42">
        <v>0</v>
      </c>
      <c r="E42" t="s">
        <v>94</v>
      </c>
      <c r="F42">
        <v>0</v>
      </c>
      <c r="G42">
        <v>0</v>
      </c>
    </row>
    <row r="43" spans="1:7" ht="15" x14ac:dyDescent="0.25">
      <c r="A43" s="271" t="s">
        <v>95</v>
      </c>
      <c r="B43">
        <v>0</v>
      </c>
      <c r="C43">
        <v>0</v>
      </c>
      <c r="D43">
        <v>13.2</v>
      </c>
      <c r="E43">
        <v>0</v>
      </c>
      <c r="F43">
        <v>0</v>
      </c>
      <c r="G43">
        <v>0</v>
      </c>
    </row>
    <row r="44" spans="1:7" ht="15" x14ac:dyDescent="0.25">
      <c r="A44" s="271" t="s">
        <v>96</v>
      </c>
      <c r="B44">
        <v>522</v>
      </c>
      <c r="C44">
        <v>154</v>
      </c>
      <c r="D44">
        <v>740.9</v>
      </c>
      <c r="E44">
        <v>488.7</v>
      </c>
      <c r="F44">
        <v>0</v>
      </c>
      <c r="G44">
        <v>0</v>
      </c>
    </row>
    <row r="45" spans="1:7" ht="15" x14ac:dyDescent="0.25">
      <c r="A45" s="271" t="s">
        <v>97</v>
      </c>
      <c r="B45">
        <v>0</v>
      </c>
      <c r="C45">
        <v>0</v>
      </c>
      <c r="D45">
        <v>10.5</v>
      </c>
      <c r="E45">
        <v>13</v>
      </c>
      <c r="F45">
        <v>0</v>
      </c>
      <c r="G45">
        <v>0</v>
      </c>
    </row>
    <row r="46" spans="1:7" ht="15" x14ac:dyDescent="0.25">
      <c r="A46" s="271" t="s">
        <v>69</v>
      </c>
    </row>
    <row r="47" spans="1:7" ht="15" x14ac:dyDescent="0.25">
      <c r="A47" s="271" t="s">
        <v>98</v>
      </c>
      <c r="B47">
        <v>1054.8</v>
      </c>
      <c r="C47">
        <v>1110.0999999999999</v>
      </c>
      <c r="D47">
        <v>2703.7</v>
      </c>
      <c r="E47">
        <v>2891.6</v>
      </c>
      <c r="F47">
        <v>0</v>
      </c>
      <c r="G47">
        <v>0</v>
      </c>
    </row>
    <row r="48" spans="1:7" ht="15" x14ac:dyDescent="0.25">
      <c r="A48" s="271" t="s">
        <v>99</v>
      </c>
      <c r="B48">
        <v>1</v>
      </c>
      <c r="C48">
        <v>4.9000000000000004</v>
      </c>
      <c r="D48">
        <v>5.5</v>
      </c>
      <c r="E48">
        <v>5.8</v>
      </c>
      <c r="F48">
        <v>0</v>
      </c>
      <c r="G48">
        <v>0</v>
      </c>
    </row>
    <row r="49" spans="1:7" ht="15" x14ac:dyDescent="0.25">
      <c r="A49" s="271" t="s">
        <v>100</v>
      </c>
      <c r="B49">
        <v>5.5</v>
      </c>
      <c r="C49">
        <v>0</v>
      </c>
      <c r="D49">
        <v>4</v>
      </c>
      <c r="E49">
        <v>4.2</v>
      </c>
      <c r="F49">
        <v>0</v>
      </c>
      <c r="G49">
        <v>0</v>
      </c>
    </row>
    <row r="50" spans="1:7" ht="15" x14ac:dyDescent="0.25">
      <c r="A50" s="271" t="s">
        <v>101</v>
      </c>
      <c r="B50">
        <v>30.5</v>
      </c>
      <c r="C50">
        <v>120</v>
      </c>
      <c r="D50">
        <v>49.5</v>
      </c>
      <c r="E50">
        <v>405</v>
      </c>
      <c r="F50">
        <v>0</v>
      </c>
      <c r="G50">
        <v>0</v>
      </c>
    </row>
    <row r="51" spans="1:7" ht="15" x14ac:dyDescent="0.25">
      <c r="A51" s="271" t="s">
        <v>102</v>
      </c>
      <c r="B51">
        <v>8.4</v>
      </c>
      <c r="C51">
        <v>16.600000000000001</v>
      </c>
      <c r="D51">
        <v>17</v>
      </c>
      <c r="E51">
        <v>25.4</v>
      </c>
      <c r="F51">
        <v>0</v>
      </c>
      <c r="G51">
        <v>0</v>
      </c>
    </row>
    <row r="52" spans="1:7" ht="15" x14ac:dyDescent="0.25">
      <c r="A52" s="271" t="s">
        <v>103</v>
      </c>
      <c r="B52">
        <v>8.3000000000000007</v>
      </c>
      <c r="C52">
        <v>4.5</v>
      </c>
      <c r="D52">
        <v>21.5</v>
      </c>
      <c r="E52">
        <v>2.6</v>
      </c>
      <c r="F52">
        <v>0</v>
      </c>
      <c r="G52">
        <v>0</v>
      </c>
    </row>
    <row r="53" spans="1:7" ht="15" x14ac:dyDescent="0.25">
      <c r="A53" s="271" t="s">
        <v>104</v>
      </c>
      <c r="B53">
        <v>21.5</v>
      </c>
      <c r="C53">
        <v>0</v>
      </c>
      <c r="D53">
        <v>21.1</v>
      </c>
      <c r="E53">
        <v>306.60000000000002</v>
      </c>
      <c r="F53">
        <v>0</v>
      </c>
      <c r="G53">
        <v>0</v>
      </c>
    </row>
    <row r="54" spans="1:7" ht="15" x14ac:dyDescent="0.25">
      <c r="A54" s="271" t="s">
        <v>105</v>
      </c>
      <c r="B54">
        <v>141.5</v>
      </c>
      <c r="C54">
        <v>41.5</v>
      </c>
      <c r="D54">
        <v>104.6</v>
      </c>
      <c r="E54">
        <v>151.9</v>
      </c>
      <c r="F54">
        <v>0</v>
      </c>
      <c r="G54">
        <v>0</v>
      </c>
    </row>
    <row r="55" spans="1:7" ht="15" x14ac:dyDescent="0.25">
      <c r="A55" s="271" t="s">
        <v>106</v>
      </c>
      <c r="B55">
        <v>6.5</v>
      </c>
      <c r="C55">
        <v>14.4</v>
      </c>
      <c r="D55">
        <v>144.30000000000001</v>
      </c>
      <c r="E55">
        <v>69.099999999999994</v>
      </c>
      <c r="F55">
        <v>0</v>
      </c>
      <c r="G55">
        <v>0</v>
      </c>
    </row>
    <row r="56" spans="1:7" ht="15" x14ac:dyDescent="0.25">
      <c r="A56" s="271" t="s">
        <v>107</v>
      </c>
      <c r="B56">
        <v>5</v>
      </c>
      <c r="C56">
        <v>0</v>
      </c>
      <c r="D56">
        <v>91.6</v>
      </c>
      <c r="E56">
        <v>75.099999999999994</v>
      </c>
      <c r="F56">
        <v>0</v>
      </c>
      <c r="G56">
        <v>0</v>
      </c>
    </row>
    <row r="57" spans="1:7" ht="15" x14ac:dyDescent="0.25">
      <c r="A57" s="271" t="s">
        <v>109</v>
      </c>
      <c r="B57">
        <v>8</v>
      </c>
      <c r="C57">
        <v>65</v>
      </c>
      <c r="D57">
        <v>131.19999999999999</v>
      </c>
      <c r="E57">
        <v>188.1</v>
      </c>
      <c r="F57">
        <v>0</v>
      </c>
      <c r="G57">
        <v>0</v>
      </c>
    </row>
    <row r="58" spans="1:7" ht="15" x14ac:dyDescent="0.25">
      <c r="A58" s="271" t="s">
        <v>110</v>
      </c>
      <c r="B58">
        <v>0</v>
      </c>
      <c r="C58">
        <v>0</v>
      </c>
      <c r="D58">
        <v>13.4</v>
      </c>
      <c r="E58">
        <v>8.3000000000000007</v>
      </c>
      <c r="F58">
        <v>0</v>
      </c>
      <c r="G58">
        <v>0</v>
      </c>
    </row>
    <row r="59" spans="1:7" ht="15" x14ac:dyDescent="0.25">
      <c r="A59" s="271" t="s">
        <v>111</v>
      </c>
      <c r="B59">
        <v>0</v>
      </c>
      <c r="C59">
        <v>0</v>
      </c>
      <c r="D59">
        <v>76.8</v>
      </c>
      <c r="E59">
        <v>42.6</v>
      </c>
      <c r="F59">
        <v>0</v>
      </c>
      <c r="G59">
        <v>0</v>
      </c>
    </row>
    <row r="60" spans="1:7" ht="15" x14ac:dyDescent="0.25">
      <c r="A60" s="271" t="s">
        <v>112</v>
      </c>
      <c r="B60">
        <v>112</v>
      </c>
      <c r="C60">
        <v>57</v>
      </c>
      <c r="D60">
        <v>66.3</v>
      </c>
      <c r="E60">
        <v>109.3</v>
      </c>
      <c r="F60">
        <v>0</v>
      </c>
      <c r="G60">
        <v>0</v>
      </c>
    </row>
    <row r="61" spans="1:7" ht="15" x14ac:dyDescent="0.25">
      <c r="A61" s="271" t="s">
        <v>113</v>
      </c>
      <c r="B61">
        <v>21.5</v>
      </c>
      <c r="C61">
        <v>21</v>
      </c>
      <c r="D61">
        <v>61.6</v>
      </c>
      <c r="E61">
        <v>69.2</v>
      </c>
      <c r="F61">
        <v>0</v>
      </c>
      <c r="G61">
        <v>0</v>
      </c>
    </row>
    <row r="62" spans="1:7" ht="15" x14ac:dyDescent="0.25">
      <c r="A62" s="271" t="s">
        <v>114</v>
      </c>
      <c r="B62">
        <v>15</v>
      </c>
      <c r="C62">
        <v>19.3</v>
      </c>
      <c r="D62">
        <v>18.2</v>
      </c>
      <c r="E62">
        <v>15.4</v>
      </c>
      <c r="F62">
        <v>0</v>
      </c>
      <c r="G62">
        <v>0</v>
      </c>
    </row>
    <row r="63" spans="1:7" ht="15" x14ac:dyDescent="0.25">
      <c r="A63" s="271" t="s">
        <v>115</v>
      </c>
      <c r="B63">
        <v>554.70000000000005</v>
      </c>
      <c r="C63">
        <v>569</v>
      </c>
      <c r="D63">
        <v>1429.7</v>
      </c>
      <c r="E63">
        <v>1128.0999999999999</v>
      </c>
      <c r="F63">
        <v>0</v>
      </c>
      <c r="G63">
        <v>0</v>
      </c>
    </row>
    <row r="64" spans="1:7" ht="15" x14ac:dyDescent="0.25">
      <c r="A64" s="271" t="s">
        <v>117</v>
      </c>
      <c r="B64">
        <v>1.5</v>
      </c>
      <c r="C64">
        <v>0.3</v>
      </c>
      <c r="D64">
        <v>38.700000000000003</v>
      </c>
      <c r="E64">
        <v>3.6</v>
      </c>
      <c r="F64">
        <v>0</v>
      </c>
      <c r="G64">
        <v>0</v>
      </c>
    </row>
    <row r="65" spans="1:7" ht="15" x14ac:dyDescent="0.25">
      <c r="A65" s="271" t="s">
        <v>118</v>
      </c>
      <c r="B65">
        <v>43.3</v>
      </c>
      <c r="C65">
        <v>21.3</v>
      </c>
      <c r="D65">
        <v>23.2</v>
      </c>
      <c r="E65">
        <v>60.2</v>
      </c>
      <c r="F65">
        <v>0</v>
      </c>
      <c r="G65">
        <v>0</v>
      </c>
    </row>
    <row r="66" spans="1:7" ht="15" x14ac:dyDescent="0.25">
      <c r="A66" s="271" t="s">
        <v>119</v>
      </c>
      <c r="B66">
        <v>37.799999999999997</v>
      </c>
      <c r="C66">
        <v>77</v>
      </c>
      <c r="D66">
        <v>134.69999999999999</v>
      </c>
      <c r="E66">
        <v>64.3</v>
      </c>
      <c r="F66">
        <v>0</v>
      </c>
      <c r="G66">
        <v>0</v>
      </c>
    </row>
    <row r="67" spans="1:7" ht="15" x14ac:dyDescent="0.25">
      <c r="A67" s="271" t="s">
        <v>120</v>
      </c>
      <c r="B67">
        <v>15</v>
      </c>
      <c r="C67">
        <v>18.8</v>
      </c>
      <c r="D67">
        <v>77.599999999999994</v>
      </c>
      <c r="E67">
        <v>75.599999999999994</v>
      </c>
      <c r="F67">
        <v>0</v>
      </c>
      <c r="G67">
        <v>0</v>
      </c>
    </row>
    <row r="68" spans="1:7" ht="15" x14ac:dyDescent="0.25">
      <c r="A68" s="271" t="s">
        <v>121</v>
      </c>
      <c r="B68">
        <v>10.7</v>
      </c>
      <c r="C68">
        <v>32.6</v>
      </c>
      <c r="D68">
        <v>40.4</v>
      </c>
      <c r="E68">
        <v>14.5</v>
      </c>
      <c r="F68">
        <v>0</v>
      </c>
      <c r="G68">
        <v>0</v>
      </c>
    </row>
    <row r="69" spans="1:7" ht="15" x14ac:dyDescent="0.25">
      <c r="A69" s="271" t="s">
        <v>122</v>
      </c>
      <c r="B69">
        <v>7.1</v>
      </c>
      <c r="C69">
        <v>27</v>
      </c>
      <c r="D69">
        <v>133.19999999999999</v>
      </c>
      <c r="E69">
        <v>66.8</v>
      </c>
      <c r="F69">
        <v>0</v>
      </c>
      <c r="G69">
        <v>0</v>
      </c>
    </row>
    <row r="70" spans="1:7" ht="15" x14ac:dyDescent="0.25">
      <c r="A70" s="271" t="s">
        <v>65</v>
      </c>
      <c r="B70" t="s">
        <v>66</v>
      </c>
      <c r="C70" t="s">
        <v>67</v>
      </c>
      <c r="D70" t="s">
        <v>66</v>
      </c>
      <c r="E70" t="s">
        <v>66</v>
      </c>
      <c r="F70" t="s">
        <v>66</v>
      </c>
      <c r="G70" t="s">
        <v>68</v>
      </c>
    </row>
    <row r="71" spans="1:7" ht="15" x14ac:dyDescent="0.25">
      <c r="A71" s="271" t="s">
        <v>123</v>
      </c>
      <c r="B71">
        <v>2924.4</v>
      </c>
      <c r="C71">
        <v>4197.2</v>
      </c>
      <c r="D71">
        <v>7752.7</v>
      </c>
      <c r="E71">
        <v>9490.7000000000007</v>
      </c>
      <c r="F71">
        <v>0</v>
      </c>
      <c r="G71">
        <v>0</v>
      </c>
    </row>
    <row r="72" spans="1:7" ht="15" x14ac:dyDescent="0.25">
      <c r="A72" s="271" t="s">
        <v>124</v>
      </c>
      <c r="B72">
        <v>730.9</v>
      </c>
      <c r="C72">
        <v>832.9</v>
      </c>
      <c r="D72">
        <v>0</v>
      </c>
      <c r="E72">
        <v>0</v>
      </c>
      <c r="F72">
        <v>0</v>
      </c>
      <c r="G72">
        <v>0</v>
      </c>
    </row>
    <row r="73" spans="1:7" ht="15" x14ac:dyDescent="0.25">
      <c r="A73" s="271" t="s">
        <v>65</v>
      </c>
      <c r="B73" t="s">
        <v>66</v>
      </c>
      <c r="C73" t="s">
        <v>67</v>
      </c>
      <c r="D73" t="s">
        <v>66</v>
      </c>
      <c r="E73" t="s">
        <v>66</v>
      </c>
      <c r="F73" t="s">
        <v>66</v>
      </c>
      <c r="G73" t="s">
        <v>68</v>
      </c>
    </row>
    <row r="74" spans="1:7" ht="15" x14ac:dyDescent="0.25">
      <c r="A74" s="271" t="s">
        <v>125</v>
      </c>
      <c r="B74">
        <v>3655.3</v>
      </c>
      <c r="C74">
        <v>5030.1000000000004</v>
      </c>
      <c r="D74">
        <v>7752.7</v>
      </c>
      <c r="E74">
        <v>9490.7000000000007</v>
      </c>
      <c r="F74">
        <v>0</v>
      </c>
      <c r="G74">
        <v>0</v>
      </c>
    </row>
    <row r="75" spans="1:7" ht="15" x14ac:dyDescent="0.25">
      <c r="A75" s="271" t="s">
        <v>126</v>
      </c>
      <c r="B75" t="s">
        <v>45</v>
      </c>
      <c r="C75" t="s">
        <v>45</v>
      </c>
      <c r="D75">
        <v>0</v>
      </c>
      <c r="E75">
        <v>0</v>
      </c>
      <c r="F75" t="s">
        <v>45</v>
      </c>
      <c r="G75" t="s">
        <v>45</v>
      </c>
    </row>
    <row r="76" spans="1:7" ht="15" x14ac:dyDescent="0.25">
      <c r="A76" s="271" t="s">
        <v>127</v>
      </c>
      <c r="B76">
        <v>0</v>
      </c>
      <c r="C76">
        <v>0</v>
      </c>
      <c r="D76" t="s">
        <v>45</v>
      </c>
      <c r="E76" t="s">
        <v>45</v>
      </c>
      <c r="F76">
        <v>0</v>
      </c>
      <c r="G76">
        <v>0</v>
      </c>
    </row>
    <row r="77" spans="1:7" ht="15" x14ac:dyDescent="0.35">
      <c r="A77" s="28" t="s">
        <v>65</v>
      </c>
      <c r="B77" t="s">
        <v>66</v>
      </c>
      <c r="C77" t="s">
        <v>67</v>
      </c>
      <c r="D77" t="s">
        <v>66</v>
      </c>
      <c r="E77" t="s">
        <v>66</v>
      </c>
      <c r="F77" t="s">
        <v>66</v>
      </c>
      <c r="G77" t="s">
        <v>68</v>
      </c>
    </row>
  </sheetData>
  <pageMargins left="0.7" right="0.7" top="0.75" bottom="0.75" header="0.3" footer="0.3"/>
  <pageSetup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9C3DB-AA1E-49EA-B82C-2E4EA3DC5AF0}">
  <dimension ref="A1:G77"/>
  <sheetViews>
    <sheetView topLeftCell="A46" workbookViewId="0">
      <selection activeCell="B7" sqref="B7"/>
    </sheetView>
  </sheetViews>
  <sheetFormatPr defaultRowHeight="13.2" x14ac:dyDescent="0.25"/>
  <cols>
    <col min="1" max="1" width="27" customWidth="1"/>
    <col min="2" max="2" width="11.88671875" customWidth="1"/>
    <col min="4" max="4" width="12.33203125" customWidth="1"/>
    <col min="5" max="5" width="10.88671875" customWidth="1"/>
    <col min="6" max="6" width="13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444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0</v>
      </c>
      <c r="C12">
        <v>131.80000000000001</v>
      </c>
      <c r="D12">
        <v>127.8</v>
      </c>
      <c r="E12">
        <v>388.1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9.5</v>
      </c>
      <c r="E13">
        <v>0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0.3</v>
      </c>
      <c r="D14">
        <v>0</v>
      </c>
      <c r="E14">
        <v>0.3</v>
      </c>
      <c r="F14">
        <v>0</v>
      </c>
      <c r="G14">
        <v>0</v>
      </c>
    </row>
    <row r="15" spans="1:7" ht="15" x14ac:dyDescent="0.25">
      <c r="A15" s="271" t="s">
        <v>71</v>
      </c>
      <c r="B15">
        <v>0</v>
      </c>
      <c r="C15">
        <v>110.5</v>
      </c>
      <c r="D15">
        <v>118.3</v>
      </c>
      <c r="E15">
        <v>347.3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11</v>
      </c>
      <c r="D16">
        <v>0</v>
      </c>
      <c r="E16">
        <v>19.5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10</v>
      </c>
      <c r="D17">
        <v>0</v>
      </c>
      <c r="E17">
        <v>21.1</v>
      </c>
      <c r="F17">
        <v>0</v>
      </c>
      <c r="G17">
        <v>0</v>
      </c>
    </row>
    <row r="18" spans="1:7" ht="15" x14ac:dyDescent="0.25">
      <c r="A18" s="271" t="s">
        <v>69</v>
      </c>
    </row>
    <row r="19" spans="1:7" ht="15" x14ac:dyDescent="0.25">
      <c r="A19" s="271" t="s">
        <v>74</v>
      </c>
      <c r="B19">
        <v>302.10000000000002</v>
      </c>
      <c r="C19">
        <v>469.2</v>
      </c>
      <c r="D19">
        <v>847.2</v>
      </c>
      <c r="E19">
        <v>885.8</v>
      </c>
      <c r="F19">
        <v>0</v>
      </c>
      <c r="G19">
        <v>0</v>
      </c>
    </row>
    <row r="20" spans="1:7" ht="15" x14ac:dyDescent="0.25">
      <c r="A20" s="271" t="s">
        <v>69</v>
      </c>
    </row>
    <row r="21" spans="1:7" ht="15" x14ac:dyDescent="0.25">
      <c r="A21" s="271" t="s">
        <v>75</v>
      </c>
      <c r="B21">
        <v>148.69999999999999</v>
      </c>
      <c r="C21">
        <v>285.10000000000002</v>
      </c>
      <c r="D21">
        <v>300.5</v>
      </c>
      <c r="E21">
        <v>388.2</v>
      </c>
      <c r="F21">
        <v>0</v>
      </c>
      <c r="G21">
        <v>0</v>
      </c>
    </row>
    <row r="22" spans="1:7" ht="15" x14ac:dyDescent="0.25">
      <c r="A22" s="271" t="s">
        <v>69</v>
      </c>
    </row>
    <row r="23" spans="1:7" ht="15" x14ac:dyDescent="0.25">
      <c r="A23" s="271" t="s">
        <v>76</v>
      </c>
      <c r="B23">
        <v>72.7</v>
      </c>
      <c r="C23">
        <v>501</v>
      </c>
      <c r="D23">
        <v>775.4</v>
      </c>
      <c r="E23">
        <v>979.1</v>
      </c>
      <c r="F23">
        <v>0</v>
      </c>
      <c r="G23">
        <v>0</v>
      </c>
    </row>
    <row r="24" spans="1:7" ht="15" x14ac:dyDescent="0.25">
      <c r="A24" s="271" t="s">
        <v>69</v>
      </c>
    </row>
    <row r="25" spans="1:7" ht="15" x14ac:dyDescent="0.25">
      <c r="A25" s="271" t="s">
        <v>77</v>
      </c>
      <c r="B25">
        <v>917.4</v>
      </c>
      <c r="C25">
        <v>1676.3</v>
      </c>
      <c r="D25">
        <v>1897.5</v>
      </c>
      <c r="E25">
        <v>3000.2</v>
      </c>
      <c r="F25">
        <v>0</v>
      </c>
      <c r="G25">
        <v>0</v>
      </c>
    </row>
    <row r="26" spans="1:7" ht="15" x14ac:dyDescent="0.25">
      <c r="A26" s="271" t="s">
        <v>78</v>
      </c>
      <c r="B26">
        <v>0</v>
      </c>
      <c r="C26">
        <v>14.8</v>
      </c>
      <c r="D26">
        <v>0</v>
      </c>
      <c r="E26">
        <v>26.3</v>
      </c>
      <c r="F26">
        <v>0</v>
      </c>
      <c r="G26">
        <v>0</v>
      </c>
    </row>
    <row r="27" spans="1:7" ht="15" x14ac:dyDescent="0.25">
      <c r="A27" s="271" t="s">
        <v>79</v>
      </c>
      <c r="B27">
        <v>1.2</v>
      </c>
      <c r="C27">
        <v>0.8</v>
      </c>
      <c r="D27">
        <v>0.2</v>
      </c>
      <c r="E27">
        <v>0.3</v>
      </c>
      <c r="F27">
        <v>0</v>
      </c>
      <c r="G27">
        <v>0</v>
      </c>
    </row>
    <row r="28" spans="1:7" ht="15" x14ac:dyDescent="0.25">
      <c r="A28" s="271" t="s">
        <v>80</v>
      </c>
      <c r="B28">
        <v>0.2</v>
      </c>
      <c r="C28">
        <v>118.8</v>
      </c>
      <c r="D28">
        <v>0</v>
      </c>
      <c r="E28">
        <v>431.9</v>
      </c>
      <c r="F28">
        <v>0</v>
      </c>
      <c r="G28">
        <v>0</v>
      </c>
    </row>
    <row r="29" spans="1:7" ht="15" x14ac:dyDescent="0.25">
      <c r="A29" s="271" t="s">
        <v>168</v>
      </c>
      <c r="B29">
        <v>0</v>
      </c>
      <c r="C29">
        <v>0</v>
      </c>
      <c r="D29">
        <v>0</v>
      </c>
      <c r="E29" t="s">
        <v>94</v>
      </c>
      <c r="F29">
        <v>0</v>
      </c>
      <c r="G29">
        <v>0</v>
      </c>
    </row>
    <row r="30" spans="1:7" ht="15" x14ac:dyDescent="0.25">
      <c r="A30" s="271" t="s">
        <v>81</v>
      </c>
      <c r="B30">
        <v>196.6</v>
      </c>
      <c r="C30">
        <v>420.2</v>
      </c>
      <c r="D30">
        <v>466.9</v>
      </c>
      <c r="E30">
        <v>436.1</v>
      </c>
      <c r="F30">
        <v>0</v>
      </c>
      <c r="G30">
        <v>0</v>
      </c>
    </row>
    <row r="31" spans="1:7" ht="15" x14ac:dyDescent="0.25">
      <c r="A31" s="271" t="s">
        <v>82</v>
      </c>
      <c r="B31">
        <v>5.5</v>
      </c>
      <c r="C31">
        <v>51.6</v>
      </c>
      <c r="D31">
        <v>67.2</v>
      </c>
      <c r="E31">
        <v>139.9</v>
      </c>
      <c r="F31">
        <v>0</v>
      </c>
      <c r="G31">
        <v>0</v>
      </c>
    </row>
    <row r="32" spans="1:7" ht="15" x14ac:dyDescent="0.25">
      <c r="A32" s="271" t="s">
        <v>83</v>
      </c>
      <c r="B32">
        <v>577</v>
      </c>
      <c r="C32">
        <v>939.5</v>
      </c>
      <c r="D32">
        <v>1091.3</v>
      </c>
      <c r="E32">
        <v>1053.5</v>
      </c>
      <c r="F32">
        <v>0</v>
      </c>
      <c r="G32">
        <v>0</v>
      </c>
    </row>
    <row r="33" spans="1:7" ht="15" x14ac:dyDescent="0.25">
      <c r="A33" s="271" t="s">
        <v>84</v>
      </c>
      <c r="B33">
        <v>0</v>
      </c>
      <c r="C33">
        <v>0</v>
      </c>
      <c r="D33">
        <v>0</v>
      </c>
      <c r="E33">
        <v>66</v>
      </c>
      <c r="F33">
        <v>0</v>
      </c>
      <c r="G33">
        <v>0</v>
      </c>
    </row>
    <row r="34" spans="1:7" ht="15" x14ac:dyDescent="0.25">
      <c r="A34" s="271" t="s">
        <v>85</v>
      </c>
      <c r="B34">
        <v>0</v>
      </c>
      <c r="C34">
        <v>0</v>
      </c>
      <c r="D34">
        <v>18.899999999999999</v>
      </c>
      <c r="E34">
        <v>40.1</v>
      </c>
      <c r="F34">
        <v>0</v>
      </c>
      <c r="G34">
        <v>0</v>
      </c>
    </row>
    <row r="35" spans="1:7" ht="15" x14ac:dyDescent="0.25">
      <c r="A35" s="271" t="s">
        <v>86</v>
      </c>
      <c r="B35">
        <v>118.2</v>
      </c>
      <c r="C35">
        <v>56</v>
      </c>
      <c r="D35">
        <v>171.4</v>
      </c>
      <c r="E35">
        <v>267.39999999999998</v>
      </c>
      <c r="F35">
        <v>0</v>
      </c>
      <c r="G35">
        <v>0</v>
      </c>
    </row>
    <row r="36" spans="1:7" ht="15" x14ac:dyDescent="0.25">
      <c r="A36" s="271" t="s">
        <v>87</v>
      </c>
      <c r="B36">
        <v>0</v>
      </c>
      <c r="C36">
        <v>2.2999999999999998</v>
      </c>
      <c r="D36">
        <v>44</v>
      </c>
      <c r="E36">
        <v>0.9</v>
      </c>
      <c r="F36">
        <v>0</v>
      </c>
      <c r="G36">
        <v>0</v>
      </c>
    </row>
    <row r="37" spans="1:7" ht="15" x14ac:dyDescent="0.25">
      <c r="A37" s="271" t="s">
        <v>88</v>
      </c>
      <c r="B37">
        <v>18.8</v>
      </c>
      <c r="C37">
        <v>72.3</v>
      </c>
      <c r="D37">
        <v>37.6</v>
      </c>
      <c r="E37">
        <v>287.10000000000002</v>
      </c>
      <c r="F37">
        <v>0</v>
      </c>
      <c r="G37">
        <v>0</v>
      </c>
    </row>
    <row r="38" spans="1:7" ht="15" x14ac:dyDescent="0.25">
      <c r="A38" s="271" t="s">
        <v>89</v>
      </c>
      <c r="B38">
        <v>0</v>
      </c>
      <c r="C38">
        <v>0</v>
      </c>
      <c r="D38">
        <v>0</v>
      </c>
      <c r="E38">
        <v>250.8</v>
      </c>
      <c r="F38">
        <v>0</v>
      </c>
      <c r="G38">
        <v>0</v>
      </c>
    </row>
    <row r="39" spans="1:7" ht="15" x14ac:dyDescent="0.25">
      <c r="A39" s="271" t="s">
        <v>69</v>
      </c>
    </row>
    <row r="40" spans="1:7" ht="15" x14ac:dyDescent="0.25">
      <c r="A40" s="271" t="s">
        <v>90</v>
      </c>
      <c r="B40">
        <v>522</v>
      </c>
      <c r="C40">
        <v>233</v>
      </c>
      <c r="D40">
        <v>732.6</v>
      </c>
      <c r="E40">
        <v>429.3</v>
      </c>
      <c r="F40">
        <v>0</v>
      </c>
      <c r="G40">
        <v>0</v>
      </c>
    </row>
    <row r="41" spans="1:7" ht="15" x14ac:dyDescent="0.25">
      <c r="A41" s="271" t="s">
        <v>406</v>
      </c>
      <c r="B41">
        <v>0</v>
      </c>
      <c r="C41">
        <v>0</v>
      </c>
      <c r="D41">
        <v>0</v>
      </c>
      <c r="E41">
        <v>7.7</v>
      </c>
      <c r="F41">
        <v>0</v>
      </c>
      <c r="G41">
        <v>0</v>
      </c>
    </row>
    <row r="42" spans="1:7" ht="15" x14ac:dyDescent="0.25">
      <c r="A42" s="271" t="s">
        <v>93</v>
      </c>
      <c r="B42">
        <v>0</v>
      </c>
      <c r="C42">
        <v>0</v>
      </c>
      <c r="D42">
        <v>0</v>
      </c>
      <c r="E42" t="s">
        <v>94</v>
      </c>
      <c r="F42">
        <v>0</v>
      </c>
      <c r="G42">
        <v>0</v>
      </c>
    </row>
    <row r="43" spans="1:7" ht="15" x14ac:dyDescent="0.25">
      <c r="A43" s="271" t="s">
        <v>95</v>
      </c>
      <c r="B43">
        <v>0</v>
      </c>
      <c r="C43">
        <v>0</v>
      </c>
      <c r="D43">
        <v>13.2</v>
      </c>
      <c r="E43">
        <v>0</v>
      </c>
      <c r="F43">
        <v>0</v>
      </c>
      <c r="G43">
        <v>0</v>
      </c>
    </row>
    <row r="44" spans="1:7" ht="15" x14ac:dyDescent="0.25">
      <c r="A44" s="271" t="s">
        <v>96</v>
      </c>
      <c r="B44">
        <v>522</v>
      </c>
      <c r="C44">
        <v>233</v>
      </c>
      <c r="D44">
        <v>708.9</v>
      </c>
      <c r="E44">
        <v>408.6</v>
      </c>
      <c r="F44">
        <v>0</v>
      </c>
      <c r="G44">
        <v>0</v>
      </c>
    </row>
    <row r="45" spans="1:7" ht="15" x14ac:dyDescent="0.25">
      <c r="A45" s="271" t="s">
        <v>97</v>
      </c>
      <c r="B45">
        <v>0</v>
      </c>
      <c r="C45">
        <v>0</v>
      </c>
      <c r="D45">
        <v>10.5</v>
      </c>
      <c r="E45">
        <v>13</v>
      </c>
      <c r="F45">
        <v>0</v>
      </c>
      <c r="G45">
        <v>0</v>
      </c>
    </row>
    <row r="46" spans="1:7" ht="15" x14ac:dyDescent="0.25">
      <c r="A46" s="271" t="s">
        <v>69</v>
      </c>
    </row>
    <row r="47" spans="1:7" ht="15" x14ac:dyDescent="0.25">
      <c r="A47" s="271" t="s">
        <v>98</v>
      </c>
      <c r="B47">
        <v>1129.5</v>
      </c>
      <c r="C47">
        <v>1152.8</v>
      </c>
      <c r="D47">
        <v>2528.1999999999998</v>
      </c>
      <c r="E47">
        <v>2717.2</v>
      </c>
      <c r="F47">
        <v>0</v>
      </c>
      <c r="G47">
        <v>0</v>
      </c>
    </row>
    <row r="48" spans="1:7" ht="15" x14ac:dyDescent="0.25">
      <c r="A48" s="271" t="s">
        <v>99</v>
      </c>
      <c r="B48">
        <v>4.5</v>
      </c>
      <c r="C48">
        <v>4.9000000000000004</v>
      </c>
      <c r="D48">
        <v>3.9</v>
      </c>
      <c r="E48">
        <v>5.8</v>
      </c>
      <c r="F48">
        <v>0</v>
      </c>
      <c r="G48">
        <v>0</v>
      </c>
    </row>
    <row r="49" spans="1:7" ht="15" x14ac:dyDescent="0.25">
      <c r="A49" s="271" t="s">
        <v>100</v>
      </c>
      <c r="B49">
        <v>5.5</v>
      </c>
      <c r="C49">
        <v>0</v>
      </c>
      <c r="D49">
        <v>4</v>
      </c>
      <c r="E49">
        <v>4.2</v>
      </c>
      <c r="F49">
        <v>0</v>
      </c>
      <c r="G49">
        <v>0</v>
      </c>
    </row>
    <row r="50" spans="1:7" ht="15" x14ac:dyDescent="0.25">
      <c r="A50" s="271" t="s">
        <v>101</v>
      </c>
      <c r="B50">
        <v>50</v>
      </c>
      <c r="C50">
        <v>150</v>
      </c>
      <c r="D50">
        <v>49.5</v>
      </c>
      <c r="E50">
        <v>356.2</v>
      </c>
      <c r="F50">
        <v>0</v>
      </c>
      <c r="G50">
        <v>0</v>
      </c>
    </row>
    <row r="51" spans="1:7" ht="15" x14ac:dyDescent="0.25">
      <c r="A51" s="271" t="s">
        <v>102</v>
      </c>
      <c r="B51">
        <v>8.4</v>
      </c>
      <c r="C51">
        <v>29.1</v>
      </c>
      <c r="D51">
        <v>17</v>
      </c>
      <c r="E51">
        <v>13.5</v>
      </c>
      <c r="F51">
        <v>0</v>
      </c>
      <c r="G51">
        <v>0</v>
      </c>
    </row>
    <row r="52" spans="1:7" ht="15" x14ac:dyDescent="0.25">
      <c r="A52" s="271" t="s">
        <v>103</v>
      </c>
      <c r="B52">
        <v>8.6</v>
      </c>
      <c r="C52">
        <v>2.5</v>
      </c>
      <c r="D52">
        <v>21.3</v>
      </c>
      <c r="E52">
        <v>2.4</v>
      </c>
      <c r="F52">
        <v>0</v>
      </c>
      <c r="G52">
        <v>0</v>
      </c>
    </row>
    <row r="53" spans="1:7" ht="15" x14ac:dyDescent="0.25">
      <c r="A53" s="271" t="s">
        <v>104</v>
      </c>
      <c r="B53">
        <v>21.5</v>
      </c>
      <c r="C53">
        <v>0</v>
      </c>
      <c r="D53">
        <v>21.1</v>
      </c>
      <c r="E53">
        <v>306.60000000000002</v>
      </c>
      <c r="F53">
        <v>0</v>
      </c>
      <c r="G53">
        <v>0</v>
      </c>
    </row>
    <row r="54" spans="1:7" ht="15" x14ac:dyDescent="0.25">
      <c r="A54" s="271" t="s">
        <v>105</v>
      </c>
      <c r="B54">
        <v>138</v>
      </c>
      <c r="C54">
        <v>41.5</v>
      </c>
      <c r="D54">
        <v>104.6</v>
      </c>
      <c r="E54">
        <v>151.9</v>
      </c>
      <c r="F54">
        <v>0</v>
      </c>
      <c r="G54">
        <v>0</v>
      </c>
    </row>
    <row r="55" spans="1:7" ht="15" x14ac:dyDescent="0.25">
      <c r="A55" s="271" t="s">
        <v>106</v>
      </c>
      <c r="B55">
        <v>45</v>
      </c>
      <c r="C55">
        <v>14.4</v>
      </c>
      <c r="D55">
        <v>122.5</v>
      </c>
      <c r="E55">
        <v>69.099999999999994</v>
      </c>
      <c r="F55">
        <v>0</v>
      </c>
      <c r="G55">
        <v>0</v>
      </c>
    </row>
    <row r="56" spans="1:7" ht="15" x14ac:dyDescent="0.25">
      <c r="A56" s="271" t="s">
        <v>107</v>
      </c>
      <c r="B56">
        <v>4</v>
      </c>
      <c r="C56">
        <v>0</v>
      </c>
      <c r="D56">
        <v>91.6</v>
      </c>
      <c r="E56">
        <v>75.099999999999994</v>
      </c>
      <c r="F56">
        <v>0</v>
      </c>
      <c r="G56">
        <v>0</v>
      </c>
    </row>
    <row r="57" spans="1:7" ht="15" x14ac:dyDescent="0.25">
      <c r="A57" s="271" t="s">
        <v>109</v>
      </c>
      <c r="B57">
        <v>20.8</v>
      </c>
      <c r="C57">
        <v>59.9</v>
      </c>
      <c r="D57">
        <v>95.1</v>
      </c>
      <c r="E57">
        <v>188.1</v>
      </c>
      <c r="F57">
        <v>0</v>
      </c>
      <c r="G57">
        <v>0</v>
      </c>
    </row>
    <row r="58" spans="1:7" ht="15" x14ac:dyDescent="0.25">
      <c r="A58" s="271" t="s">
        <v>110</v>
      </c>
      <c r="B58">
        <v>0</v>
      </c>
      <c r="C58">
        <v>0</v>
      </c>
      <c r="D58">
        <v>13.4</v>
      </c>
      <c r="E58">
        <v>8.3000000000000007</v>
      </c>
      <c r="F58">
        <v>0</v>
      </c>
      <c r="G58">
        <v>0</v>
      </c>
    </row>
    <row r="59" spans="1:7" ht="15" x14ac:dyDescent="0.25">
      <c r="A59" s="271" t="s">
        <v>111</v>
      </c>
      <c r="B59">
        <v>0</v>
      </c>
      <c r="C59">
        <v>0</v>
      </c>
      <c r="D59">
        <v>76.8</v>
      </c>
      <c r="E59">
        <v>42.6</v>
      </c>
      <c r="F59">
        <v>0</v>
      </c>
      <c r="G59">
        <v>0</v>
      </c>
    </row>
    <row r="60" spans="1:7" ht="15" x14ac:dyDescent="0.25">
      <c r="A60" s="271" t="s">
        <v>112</v>
      </c>
      <c r="B60">
        <v>109</v>
      </c>
      <c r="C60">
        <v>57</v>
      </c>
      <c r="D60">
        <v>66.3</v>
      </c>
      <c r="E60">
        <v>109.3</v>
      </c>
      <c r="F60">
        <v>0</v>
      </c>
      <c r="G60">
        <v>0</v>
      </c>
    </row>
    <row r="61" spans="1:7" ht="15" x14ac:dyDescent="0.25">
      <c r="A61" s="271" t="s">
        <v>113</v>
      </c>
      <c r="B61">
        <v>21.5</v>
      </c>
      <c r="C61">
        <v>21</v>
      </c>
      <c r="D61">
        <v>61.6</v>
      </c>
      <c r="E61">
        <v>69.2</v>
      </c>
      <c r="F61">
        <v>0</v>
      </c>
      <c r="G61">
        <v>0</v>
      </c>
    </row>
    <row r="62" spans="1:7" ht="15" x14ac:dyDescent="0.25">
      <c r="A62" s="271" t="s">
        <v>114</v>
      </c>
      <c r="B62">
        <v>20.399999999999999</v>
      </c>
      <c r="C62">
        <v>19.3</v>
      </c>
      <c r="D62">
        <v>11.8</v>
      </c>
      <c r="E62">
        <v>15.4</v>
      </c>
      <c r="F62">
        <v>0</v>
      </c>
      <c r="G62">
        <v>0</v>
      </c>
    </row>
    <row r="63" spans="1:7" ht="15" x14ac:dyDescent="0.25">
      <c r="A63" s="271" t="s">
        <v>115</v>
      </c>
      <c r="B63">
        <v>477.7</v>
      </c>
      <c r="C63">
        <v>567.70000000000005</v>
      </c>
      <c r="D63">
        <v>1417.6</v>
      </c>
      <c r="E63">
        <v>1033.2</v>
      </c>
      <c r="F63">
        <v>0</v>
      </c>
      <c r="G63">
        <v>0</v>
      </c>
    </row>
    <row r="64" spans="1:7" ht="15" x14ac:dyDescent="0.25">
      <c r="A64" s="271" t="s">
        <v>117</v>
      </c>
      <c r="B64">
        <v>1.5</v>
      </c>
      <c r="C64">
        <v>0.3</v>
      </c>
      <c r="D64">
        <v>38.700000000000003</v>
      </c>
      <c r="E64">
        <v>3.6</v>
      </c>
      <c r="F64">
        <v>0</v>
      </c>
      <c r="G64">
        <v>0</v>
      </c>
    </row>
    <row r="65" spans="1:7" ht="15" x14ac:dyDescent="0.25">
      <c r="A65" s="271" t="s">
        <v>118</v>
      </c>
      <c r="B65">
        <v>43.3</v>
      </c>
      <c r="C65">
        <v>39.799999999999997</v>
      </c>
      <c r="D65">
        <v>23.2</v>
      </c>
      <c r="E65">
        <v>41.6</v>
      </c>
      <c r="F65">
        <v>0</v>
      </c>
      <c r="G65">
        <v>0</v>
      </c>
    </row>
    <row r="66" spans="1:7" ht="15" x14ac:dyDescent="0.25">
      <c r="A66" s="271" t="s">
        <v>119</v>
      </c>
      <c r="B66">
        <v>105.2</v>
      </c>
      <c r="C66">
        <v>77</v>
      </c>
      <c r="D66">
        <v>67.2</v>
      </c>
      <c r="E66">
        <v>64.3</v>
      </c>
      <c r="F66">
        <v>0</v>
      </c>
      <c r="G66">
        <v>0</v>
      </c>
    </row>
    <row r="67" spans="1:7" ht="15" x14ac:dyDescent="0.25">
      <c r="A67" s="271" t="s">
        <v>120</v>
      </c>
      <c r="B67">
        <v>17.899999999999999</v>
      </c>
      <c r="C67">
        <v>18.8</v>
      </c>
      <c r="D67">
        <v>65.3</v>
      </c>
      <c r="E67">
        <v>75.599999999999994</v>
      </c>
      <c r="F67">
        <v>0</v>
      </c>
      <c r="G67">
        <v>0</v>
      </c>
    </row>
    <row r="68" spans="1:7" ht="15" x14ac:dyDescent="0.25">
      <c r="A68" s="271" t="s">
        <v>121</v>
      </c>
      <c r="B68">
        <v>26.7</v>
      </c>
      <c r="C68">
        <v>32.6</v>
      </c>
      <c r="D68">
        <v>22.8</v>
      </c>
      <c r="E68">
        <v>14.5</v>
      </c>
      <c r="F68">
        <v>0</v>
      </c>
      <c r="G68">
        <v>0</v>
      </c>
    </row>
    <row r="69" spans="1:7" ht="15" x14ac:dyDescent="0.25">
      <c r="A69" s="271" t="s">
        <v>122</v>
      </c>
      <c r="B69">
        <v>0</v>
      </c>
      <c r="C69">
        <v>17</v>
      </c>
      <c r="D69">
        <v>133.19999999999999</v>
      </c>
      <c r="E69">
        <v>66.8</v>
      </c>
      <c r="F69">
        <v>0</v>
      </c>
      <c r="G69">
        <v>0</v>
      </c>
    </row>
    <row r="70" spans="1:7" ht="15" x14ac:dyDescent="0.25">
      <c r="A70" s="271" t="s">
        <v>65</v>
      </c>
      <c r="B70" t="s">
        <v>66</v>
      </c>
      <c r="C70" t="s">
        <v>67</v>
      </c>
      <c r="D70" t="s">
        <v>66</v>
      </c>
      <c r="E70" t="s">
        <v>66</v>
      </c>
      <c r="F70" t="s">
        <v>66</v>
      </c>
      <c r="G70" t="s">
        <v>68</v>
      </c>
    </row>
    <row r="71" spans="1:7" ht="15" x14ac:dyDescent="0.25">
      <c r="A71" s="271" t="s">
        <v>123</v>
      </c>
      <c r="B71">
        <v>3092.4</v>
      </c>
      <c r="C71">
        <v>4449.1000000000004</v>
      </c>
      <c r="D71">
        <v>7209.3</v>
      </c>
      <c r="E71">
        <v>8787.9</v>
      </c>
      <c r="F71">
        <v>0</v>
      </c>
      <c r="G71">
        <v>0</v>
      </c>
    </row>
    <row r="72" spans="1:7" ht="15" x14ac:dyDescent="0.25">
      <c r="A72" s="271" t="s">
        <v>124</v>
      </c>
      <c r="B72">
        <v>773.2</v>
      </c>
      <c r="C72">
        <v>753.1</v>
      </c>
      <c r="D72">
        <v>0</v>
      </c>
      <c r="E72">
        <v>0</v>
      </c>
      <c r="F72">
        <v>0</v>
      </c>
      <c r="G72">
        <v>0</v>
      </c>
    </row>
    <row r="73" spans="1:7" ht="15" x14ac:dyDescent="0.25">
      <c r="A73" s="271" t="s">
        <v>65</v>
      </c>
      <c r="B73" t="s">
        <v>66</v>
      </c>
      <c r="C73" t="s">
        <v>67</v>
      </c>
      <c r="D73" t="s">
        <v>66</v>
      </c>
      <c r="E73" t="s">
        <v>66</v>
      </c>
      <c r="F73" t="s">
        <v>66</v>
      </c>
      <c r="G73" t="s">
        <v>68</v>
      </c>
    </row>
    <row r="74" spans="1:7" ht="15" x14ac:dyDescent="0.25">
      <c r="A74" s="271" t="s">
        <v>125</v>
      </c>
      <c r="B74">
        <v>3865.5</v>
      </c>
      <c r="C74">
        <v>5202.3</v>
      </c>
      <c r="D74">
        <v>7209.3</v>
      </c>
      <c r="E74">
        <v>8787.9</v>
      </c>
      <c r="F74">
        <v>0</v>
      </c>
      <c r="G74">
        <v>0</v>
      </c>
    </row>
    <row r="75" spans="1:7" ht="15" x14ac:dyDescent="0.25">
      <c r="A75" s="271" t="s">
        <v>126</v>
      </c>
      <c r="B75" t="s">
        <v>45</v>
      </c>
      <c r="C75" t="s">
        <v>45</v>
      </c>
      <c r="D75">
        <v>0</v>
      </c>
      <c r="E75">
        <v>0</v>
      </c>
      <c r="F75" t="s">
        <v>45</v>
      </c>
      <c r="G75" t="s">
        <v>45</v>
      </c>
    </row>
    <row r="76" spans="1:7" ht="15" x14ac:dyDescent="0.25">
      <c r="A76" s="271" t="s">
        <v>127</v>
      </c>
      <c r="B76">
        <v>0</v>
      </c>
      <c r="C76">
        <v>0</v>
      </c>
      <c r="D76" t="s">
        <v>45</v>
      </c>
      <c r="E76" t="s">
        <v>45</v>
      </c>
      <c r="F76">
        <v>0</v>
      </c>
      <c r="G76">
        <v>0</v>
      </c>
    </row>
    <row r="77" spans="1:7" ht="15" x14ac:dyDescent="0.25">
      <c r="A77" s="271" t="s">
        <v>53</v>
      </c>
    </row>
  </sheetData>
  <pageMargins left="0.7" right="0.7" top="0.75" bottom="0.75" header="0.3" footer="0.3"/>
  <pageSetup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D0CD7-B46A-4C3C-9AF8-695B3605ABF1}">
  <dimension ref="A1:G77"/>
  <sheetViews>
    <sheetView topLeftCell="A25" workbookViewId="0">
      <selection activeCell="A7" sqref="A7"/>
    </sheetView>
  </sheetViews>
  <sheetFormatPr defaultRowHeight="13.2" x14ac:dyDescent="0.25"/>
  <cols>
    <col min="1" max="1" width="31.109375" customWidth="1"/>
    <col min="2" max="2" width="24" customWidth="1"/>
    <col min="3" max="3" width="15" customWidth="1"/>
    <col min="4" max="4" width="13.33203125" customWidth="1"/>
    <col min="5" max="5" width="13.5546875" customWidth="1"/>
    <col min="6" max="6" width="12.88671875" customWidth="1"/>
    <col min="7" max="7" width="11.66406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445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A7" s="271" t="s">
        <v>56</v>
      </c>
      <c r="B7" t="s">
        <v>57</v>
      </c>
      <c r="C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160</v>
      </c>
      <c r="D9" t="s">
        <v>183</v>
      </c>
      <c r="E9" t="s">
        <v>160</v>
      </c>
      <c r="F9" t="s">
        <v>180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184</v>
      </c>
      <c r="D10" t="s">
        <v>181</v>
      </c>
      <c r="E10" t="s">
        <v>67</v>
      </c>
      <c r="F10" t="s">
        <v>185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0</v>
      </c>
      <c r="C12">
        <v>165.8</v>
      </c>
      <c r="D12">
        <v>127.8</v>
      </c>
      <c r="E12">
        <v>357.9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9.5</v>
      </c>
      <c r="E13">
        <v>0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0.3</v>
      </c>
      <c r="D14">
        <v>0</v>
      </c>
      <c r="E14">
        <v>0.3</v>
      </c>
      <c r="F14">
        <v>0</v>
      </c>
      <c r="G14">
        <v>0</v>
      </c>
    </row>
    <row r="15" spans="1:7" ht="15" x14ac:dyDescent="0.25">
      <c r="A15" s="271" t="s">
        <v>71</v>
      </c>
      <c r="B15">
        <v>0</v>
      </c>
      <c r="C15">
        <v>140.5</v>
      </c>
      <c r="D15">
        <v>118.3</v>
      </c>
      <c r="E15">
        <v>317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11</v>
      </c>
      <c r="D16">
        <v>0</v>
      </c>
      <c r="E16">
        <v>19.5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14</v>
      </c>
      <c r="D17">
        <v>0</v>
      </c>
      <c r="E17">
        <v>21.1</v>
      </c>
      <c r="F17">
        <v>0</v>
      </c>
      <c r="G17">
        <v>0</v>
      </c>
    </row>
    <row r="18" spans="1:7" ht="15" x14ac:dyDescent="0.25">
      <c r="A18" s="271" t="s">
        <v>69</v>
      </c>
    </row>
    <row r="19" spans="1:7" ht="15" x14ac:dyDescent="0.25">
      <c r="A19" s="271" t="s">
        <v>74</v>
      </c>
      <c r="B19">
        <v>285.3</v>
      </c>
      <c r="C19">
        <v>410.8</v>
      </c>
      <c r="D19">
        <v>812.5</v>
      </c>
      <c r="E19">
        <v>885.8</v>
      </c>
      <c r="F19">
        <v>0</v>
      </c>
      <c r="G19">
        <v>0</v>
      </c>
    </row>
    <row r="20" spans="1:7" ht="15" x14ac:dyDescent="0.25">
      <c r="A20" s="271" t="s">
        <v>69</v>
      </c>
    </row>
    <row r="21" spans="1:7" ht="15" x14ac:dyDescent="0.25">
      <c r="A21" s="271" t="s">
        <v>75</v>
      </c>
      <c r="B21">
        <v>100.1</v>
      </c>
      <c r="C21">
        <v>199.1</v>
      </c>
      <c r="D21">
        <v>299.39999999999998</v>
      </c>
      <c r="E21">
        <v>382.6</v>
      </c>
      <c r="F21">
        <v>0</v>
      </c>
      <c r="G21">
        <v>0</v>
      </c>
    </row>
    <row r="22" spans="1:7" ht="15" x14ac:dyDescent="0.25">
      <c r="A22" s="271" t="s">
        <v>69</v>
      </c>
    </row>
    <row r="23" spans="1:7" ht="15" x14ac:dyDescent="0.25">
      <c r="A23" s="271" t="s">
        <v>76</v>
      </c>
      <c r="B23">
        <v>142</v>
      </c>
      <c r="C23">
        <v>681</v>
      </c>
      <c r="D23">
        <v>704</v>
      </c>
      <c r="E23">
        <v>792.3</v>
      </c>
      <c r="F23">
        <v>0</v>
      </c>
      <c r="G23">
        <v>0</v>
      </c>
    </row>
    <row r="24" spans="1:7" ht="15" x14ac:dyDescent="0.25">
      <c r="A24" s="271" t="s">
        <v>69</v>
      </c>
    </row>
    <row r="25" spans="1:7" ht="15" x14ac:dyDescent="0.25">
      <c r="A25" s="271" t="s">
        <v>77</v>
      </c>
      <c r="B25">
        <v>943.5</v>
      </c>
      <c r="C25">
        <v>1789.2</v>
      </c>
      <c r="D25">
        <v>1819.8</v>
      </c>
      <c r="E25">
        <v>2818.1</v>
      </c>
      <c r="F25">
        <v>0</v>
      </c>
      <c r="G25">
        <v>0</v>
      </c>
    </row>
    <row r="26" spans="1:7" ht="15" x14ac:dyDescent="0.25">
      <c r="A26" s="271" t="s">
        <v>78</v>
      </c>
      <c r="B26">
        <v>0</v>
      </c>
      <c r="C26">
        <v>26.9</v>
      </c>
      <c r="D26">
        <v>0</v>
      </c>
      <c r="E26">
        <v>12.8</v>
      </c>
      <c r="F26">
        <v>0</v>
      </c>
      <c r="G26">
        <v>0</v>
      </c>
    </row>
    <row r="27" spans="1:7" ht="15" x14ac:dyDescent="0.25">
      <c r="A27" s="271" t="s">
        <v>79</v>
      </c>
      <c r="B27">
        <v>1.2</v>
      </c>
      <c r="C27">
        <v>0.8</v>
      </c>
      <c r="D27">
        <v>0.2</v>
      </c>
      <c r="E27">
        <v>0.3</v>
      </c>
      <c r="F27">
        <v>0</v>
      </c>
      <c r="G27">
        <v>0</v>
      </c>
    </row>
    <row r="28" spans="1:7" ht="15" x14ac:dyDescent="0.25">
      <c r="A28" s="271" t="s">
        <v>80</v>
      </c>
      <c r="B28">
        <v>0.2</v>
      </c>
      <c r="C28">
        <v>126.8</v>
      </c>
      <c r="D28">
        <v>0</v>
      </c>
      <c r="E28">
        <v>423.2</v>
      </c>
      <c r="F28">
        <v>0</v>
      </c>
      <c r="G28">
        <v>0</v>
      </c>
    </row>
    <row r="29" spans="1:7" ht="15" x14ac:dyDescent="0.25">
      <c r="A29" s="271" t="s">
        <v>168</v>
      </c>
      <c r="B29">
        <v>0</v>
      </c>
      <c r="C29">
        <v>0</v>
      </c>
      <c r="D29">
        <v>0</v>
      </c>
      <c r="E29" t="s">
        <v>94</v>
      </c>
      <c r="F29">
        <v>0</v>
      </c>
      <c r="G29">
        <v>0</v>
      </c>
    </row>
    <row r="30" spans="1:7" ht="15" x14ac:dyDescent="0.25">
      <c r="A30" s="271" t="s">
        <v>81</v>
      </c>
      <c r="B30">
        <v>224.1</v>
      </c>
      <c r="C30">
        <v>382.7</v>
      </c>
      <c r="D30">
        <v>436.7</v>
      </c>
      <c r="E30">
        <v>409.5</v>
      </c>
      <c r="F30">
        <v>0</v>
      </c>
      <c r="G30">
        <v>0</v>
      </c>
    </row>
    <row r="31" spans="1:7" ht="15" x14ac:dyDescent="0.25">
      <c r="A31" s="271" t="s">
        <v>82</v>
      </c>
      <c r="B31">
        <v>5.5</v>
      </c>
      <c r="C31">
        <v>64.099999999999994</v>
      </c>
      <c r="D31">
        <v>67.2</v>
      </c>
      <c r="E31">
        <v>125.8</v>
      </c>
      <c r="F31">
        <v>0</v>
      </c>
      <c r="G31">
        <v>0</v>
      </c>
    </row>
    <row r="32" spans="1:7" ht="15" x14ac:dyDescent="0.25">
      <c r="A32" s="271" t="s">
        <v>83</v>
      </c>
      <c r="B32">
        <v>535.5</v>
      </c>
      <c r="C32">
        <v>1006.1</v>
      </c>
      <c r="D32">
        <v>1091.3</v>
      </c>
      <c r="E32">
        <v>980.7</v>
      </c>
      <c r="F32">
        <v>0</v>
      </c>
      <c r="G32">
        <v>0</v>
      </c>
    </row>
    <row r="33" spans="1:7" ht="15" x14ac:dyDescent="0.25">
      <c r="A33" s="271" t="s">
        <v>84</v>
      </c>
      <c r="B33">
        <v>0</v>
      </c>
      <c r="C33">
        <v>0</v>
      </c>
      <c r="D33">
        <v>0</v>
      </c>
      <c r="E33">
        <v>66</v>
      </c>
      <c r="F33">
        <v>0</v>
      </c>
      <c r="G33">
        <v>0</v>
      </c>
    </row>
    <row r="34" spans="1:7" ht="15" x14ac:dyDescent="0.25">
      <c r="A34" s="271" t="s">
        <v>85</v>
      </c>
      <c r="B34">
        <v>0</v>
      </c>
      <c r="C34">
        <v>20</v>
      </c>
      <c r="D34">
        <v>18.899999999999999</v>
      </c>
      <c r="E34">
        <v>21.8</v>
      </c>
      <c r="F34">
        <v>0</v>
      </c>
      <c r="G34">
        <v>0</v>
      </c>
    </row>
    <row r="35" spans="1:7" ht="15" x14ac:dyDescent="0.25">
      <c r="A35" s="271" t="s">
        <v>86</v>
      </c>
      <c r="B35">
        <v>159.19999999999999</v>
      </c>
      <c r="C35">
        <v>81</v>
      </c>
      <c r="D35">
        <v>123.9</v>
      </c>
      <c r="E35">
        <v>240.2</v>
      </c>
      <c r="F35">
        <v>0</v>
      </c>
      <c r="G35">
        <v>0</v>
      </c>
    </row>
    <row r="36" spans="1:7" ht="15" x14ac:dyDescent="0.25">
      <c r="A36" s="271" t="s">
        <v>87</v>
      </c>
      <c r="B36">
        <v>0</v>
      </c>
      <c r="C36">
        <v>8.6</v>
      </c>
      <c r="D36">
        <v>44</v>
      </c>
      <c r="E36">
        <v>0</v>
      </c>
      <c r="F36">
        <v>0</v>
      </c>
      <c r="G36">
        <v>0</v>
      </c>
    </row>
    <row r="37" spans="1:7" ht="15" x14ac:dyDescent="0.25">
      <c r="A37" s="271" t="s">
        <v>88</v>
      </c>
      <c r="B37">
        <v>17.899999999999999</v>
      </c>
      <c r="C37">
        <v>72.3</v>
      </c>
      <c r="D37">
        <v>37.6</v>
      </c>
      <c r="E37">
        <v>287.10000000000002</v>
      </c>
      <c r="F37">
        <v>0</v>
      </c>
      <c r="G37">
        <v>0</v>
      </c>
    </row>
    <row r="38" spans="1:7" ht="15" x14ac:dyDescent="0.25">
      <c r="A38" s="271" t="s">
        <v>89</v>
      </c>
      <c r="B38">
        <v>0</v>
      </c>
      <c r="C38">
        <v>0</v>
      </c>
      <c r="D38">
        <v>0</v>
      </c>
      <c r="E38">
        <v>250.8</v>
      </c>
      <c r="F38">
        <v>0</v>
      </c>
      <c r="G38">
        <v>0</v>
      </c>
    </row>
    <row r="39" spans="1:7" ht="15" x14ac:dyDescent="0.25">
      <c r="A39" s="271" t="s">
        <v>69</v>
      </c>
    </row>
    <row r="40" spans="1:7" ht="15" x14ac:dyDescent="0.25">
      <c r="A40" s="271" t="s">
        <v>90</v>
      </c>
      <c r="B40">
        <v>527.29999999999995</v>
      </c>
      <c r="C40">
        <v>230</v>
      </c>
      <c r="D40">
        <v>682.7</v>
      </c>
      <c r="E40">
        <v>429.3</v>
      </c>
      <c r="F40">
        <v>0</v>
      </c>
      <c r="G40">
        <v>0</v>
      </c>
    </row>
    <row r="41" spans="1:7" ht="15" x14ac:dyDescent="0.25">
      <c r="A41" s="271" t="s">
        <v>406</v>
      </c>
      <c r="B41">
        <v>0</v>
      </c>
      <c r="C41">
        <v>0</v>
      </c>
      <c r="D41">
        <v>0</v>
      </c>
      <c r="E41">
        <v>7.7</v>
      </c>
      <c r="F41">
        <v>0</v>
      </c>
      <c r="G41">
        <v>0</v>
      </c>
    </row>
    <row r="42" spans="1:7" ht="15" x14ac:dyDescent="0.25">
      <c r="A42" s="271" t="s">
        <v>93</v>
      </c>
      <c r="B42">
        <v>0</v>
      </c>
      <c r="C42">
        <v>0</v>
      </c>
      <c r="D42">
        <v>0</v>
      </c>
      <c r="E42" t="s">
        <v>94</v>
      </c>
      <c r="F42">
        <v>0</v>
      </c>
      <c r="G42">
        <v>0</v>
      </c>
    </row>
    <row r="43" spans="1:7" ht="15" x14ac:dyDescent="0.25">
      <c r="A43" s="271" t="s">
        <v>95</v>
      </c>
      <c r="B43">
        <v>0</v>
      </c>
      <c r="C43">
        <v>0</v>
      </c>
      <c r="D43">
        <v>13.2</v>
      </c>
      <c r="E43">
        <v>0</v>
      </c>
      <c r="F43">
        <v>0</v>
      </c>
      <c r="G43">
        <v>0</v>
      </c>
    </row>
    <row r="44" spans="1:7" ht="15" x14ac:dyDescent="0.25">
      <c r="A44" s="271" t="s">
        <v>96</v>
      </c>
      <c r="B44">
        <v>527.29999999999995</v>
      </c>
      <c r="C44">
        <v>230</v>
      </c>
      <c r="D44">
        <v>659</v>
      </c>
      <c r="E44">
        <v>408.6</v>
      </c>
      <c r="F44">
        <v>0</v>
      </c>
      <c r="G44">
        <v>0</v>
      </c>
    </row>
    <row r="45" spans="1:7" ht="15" x14ac:dyDescent="0.25">
      <c r="A45" s="271" t="s">
        <v>97</v>
      </c>
      <c r="B45">
        <v>0</v>
      </c>
      <c r="C45">
        <v>0</v>
      </c>
      <c r="D45">
        <v>10.5</v>
      </c>
      <c r="E45">
        <v>13</v>
      </c>
      <c r="F45">
        <v>0</v>
      </c>
      <c r="G45">
        <v>0</v>
      </c>
    </row>
    <row r="46" spans="1:7" ht="15" x14ac:dyDescent="0.25">
      <c r="A46" s="271" t="s">
        <v>69</v>
      </c>
    </row>
    <row r="47" spans="1:7" ht="15" x14ac:dyDescent="0.25">
      <c r="A47" s="271" t="s">
        <v>98</v>
      </c>
      <c r="B47">
        <v>1106.5</v>
      </c>
      <c r="C47">
        <v>1173</v>
      </c>
      <c r="D47">
        <v>2394.3000000000002</v>
      </c>
      <c r="E47">
        <v>2475.8000000000002</v>
      </c>
      <c r="F47">
        <v>0</v>
      </c>
      <c r="G47">
        <v>0</v>
      </c>
    </row>
    <row r="48" spans="1:7" ht="15" x14ac:dyDescent="0.25">
      <c r="A48" s="271" t="s">
        <v>99</v>
      </c>
      <c r="B48">
        <v>4.7</v>
      </c>
      <c r="C48">
        <v>4.9000000000000004</v>
      </c>
      <c r="D48">
        <v>3.9</v>
      </c>
      <c r="E48">
        <v>5.8</v>
      </c>
      <c r="F48">
        <v>0</v>
      </c>
      <c r="G48">
        <v>0</v>
      </c>
    </row>
    <row r="49" spans="1:7" ht="15" x14ac:dyDescent="0.25">
      <c r="A49" s="271" t="s">
        <v>100</v>
      </c>
      <c r="B49">
        <v>5.5</v>
      </c>
      <c r="C49">
        <v>0</v>
      </c>
      <c r="D49">
        <v>4</v>
      </c>
      <c r="E49">
        <v>4.2</v>
      </c>
      <c r="F49">
        <v>0</v>
      </c>
      <c r="G49">
        <v>0</v>
      </c>
    </row>
    <row r="50" spans="1:7" ht="15" x14ac:dyDescent="0.25">
      <c r="A50" s="271" t="s">
        <v>101</v>
      </c>
      <c r="B50">
        <v>50</v>
      </c>
      <c r="C50">
        <v>150</v>
      </c>
      <c r="D50">
        <v>33</v>
      </c>
      <c r="E50">
        <v>356.2</v>
      </c>
      <c r="F50">
        <v>0</v>
      </c>
      <c r="G50">
        <v>0</v>
      </c>
    </row>
    <row r="51" spans="1:7" ht="15" x14ac:dyDescent="0.25">
      <c r="A51" s="271" t="s">
        <v>102</v>
      </c>
      <c r="B51">
        <v>8.4</v>
      </c>
      <c r="C51">
        <v>29.1</v>
      </c>
      <c r="D51">
        <v>17</v>
      </c>
      <c r="E51">
        <v>13.5</v>
      </c>
      <c r="F51">
        <v>0</v>
      </c>
      <c r="G51">
        <v>0</v>
      </c>
    </row>
    <row r="52" spans="1:7" ht="15" x14ac:dyDescent="0.25">
      <c r="A52" s="271" t="s">
        <v>103</v>
      </c>
      <c r="B52">
        <v>10.9</v>
      </c>
      <c r="C52">
        <v>2.9</v>
      </c>
      <c r="D52">
        <v>19.7</v>
      </c>
      <c r="E52">
        <v>2</v>
      </c>
      <c r="F52">
        <v>0</v>
      </c>
      <c r="G52">
        <v>0</v>
      </c>
    </row>
    <row r="53" spans="1:7" ht="15" x14ac:dyDescent="0.25">
      <c r="A53" s="271" t="s">
        <v>104</v>
      </c>
      <c r="B53">
        <v>21.5</v>
      </c>
      <c r="C53">
        <v>94</v>
      </c>
      <c r="D53">
        <v>21.1</v>
      </c>
      <c r="E53">
        <v>205.3</v>
      </c>
      <c r="F53">
        <v>0</v>
      </c>
      <c r="G53">
        <v>0</v>
      </c>
    </row>
    <row r="54" spans="1:7" ht="15" x14ac:dyDescent="0.25">
      <c r="A54" s="271" t="s">
        <v>105</v>
      </c>
      <c r="B54">
        <v>96.7</v>
      </c>
      <c r="C54">
        <v>48</v>
      </c>
      <c r="D54">
        <v>104.6</v>
      </c>
      <c r="E54">
        <v>145.9</v>
      </c>
      <c r="F54">
        <v>0</v>
      </c>
      <c r="G54">
        <v>0</v>
      </c>
    </row>
    <row r="55" spans="1:7" ht="15" x14ac:dyDescent="0.25">
      <c r="A55" s="271" t="s">
        <v>106</v>
      </c>
      <c r="B55">
        <v>56</v>
      </c>
      <c r="C55">
        <v>6.8</v>
      </c>
      <c r="D55">
        <v>91.9</v>
      </c>
      <c r="E55">
        <v>69.099999999999994</v>
      </c>
      <c r="F55">
        <v>0</v>
      </c>
      <c r="G55">
        <v>0</v>
      </c>
    </row>
    <row r="56" spans="1:7" ht="15" x14ac:dyDescent="0.25">
      <c r="A56" s="271" t="s">
        <v>107</v>
      </c>
      <c r="B56">
        <v>4</v>
      </c>
      <c r="C56">
        <v>0</v>
      </c>
      <c r="D56">
        <v>91.6</v>
      </c>
      <c r="E56">
        <v>75.099999999999994</v>
      </c>
      <c r="F56">
        <v>0</v>
      </c>
      <c r="G56">
        <v>0</v>
      </c>
    </row>
    <row r="57" spans="1:7" ht="15" x14ac:dyDescent="0.25">
      <c r="A57" s="271" t="s">
        <v>109</v>
      </c>
      <c r="B57">
        <v>20.8</v>
      </c>
      <c r="C57">
        <v>59.9</v>
      </c>
      <c r="D57">
        <v>95.1</v>
      </c>
      <c r="E57">
        <v>188.1</v>
      </c>
      <c r="F57">
        <v>0</v>
      </c>
      <c r="G57">
        <v>0</v>
      </c>
    </row>
    <row r="58" spans="1:7" ht="15" x14ac:dyDescent="0.25">
      <c r="A58" s="271" t="s">
        <v>110</v>
      </c>
      <c r="B58">
        <v>0</v>
      </c>
      <c r="C58">
        <v>0</v>
      </c>
      <c r="D58">
        <v>13.4</v>
      </c>
      <c r="E58">
        <v>8.3000000000000007</v>
      </c>
      <c r="F58">
        <v>0</v>
      </c>
      <c r="G58">
        <v>0</v>
      </c>
    </row>
    <row r="59" spans="1:7" ht="15" x14ac:dyDescent="0.25">
      <c r="A59" s="271" t="s">
        <v>111</v>
      </c>
      <c r="B59">
        <v>0</v>
      </c>
      <c r="C59">
        <v>0</v>
      </c>
      <c r="D59">
        <v>76.8</v>
      </c>
      <c r="E59">
        <v>42.6</v>
      </c>
      <c r="F59">
        <v>0</v>
      </c>
      <c r="G59">
        <v>0</v>
      </c>
    </row>
    <row r="60" spans="1:7" ht="15" x14ac:dyDescent="0.25">
      <c r="A60" s="271" t="s">
        <v>112</v>
      </c>
      <c r="B60">
        <v>109</v>
      </c>
      <c r="C60">
        <v>84</v>
      </c>
      <c r="D60">
        <v>66.3</v>
      </c>
      <c r="E60">
        <v>81.7</v>
      </c>
      <c r="F60">
        <v>0</v>
      </c>
      <c r="G60">
        <v>0</v>
      </c>
    </row>
    <row r="61" spans="1:7" ht="15" x14ac:dyDescent="0.25">
      <c r="A61" s="271" t="s">
        <v>113</v>
      </c>
      <c r="B61">
        <v>21.5</v>
      </c>
      <c r="C61">
        <v>21</v>
      </c>
      <c r="D61">
        <v>61.6</v>
      </c>
      <c r="E61">
        <v>69.2</v>
      </c>
      <c r="F61">
        <v>0</v>
      </c>
      <c r="G61">
        <v>0</v>
      </c>
    </row>
    <row r="62" spans="1:7" ht="15" x14ac:dyDescent="0.25">
      <c r="A62" s="271" t="s">
        <v>114</v>
      </c>
      <c r="B62">
        <v>20.2</v>
      </c>
      <c r="C62">
        <v>19.3</v>
      </c>
      <c r="D62">
        <v>11.8</v>
      </c>
      <c r="E62">
        <v>15.4</v>
      </c>
      <c r="F62">
        <v>0</v>
      </c>
      <c r="G62">
        <v>0</v>
      </c>
    </row>
    <row r="63" spans="1:7" ht="15" x14ac:dyDescent="0.25">
      <c r="A63" s="271" t="s">
        <v>115</v>
      </c>
      <c r="B63">
        <v>486.4</v>
      </c>
      <c r="C63">
        <v>458.5</v>
      </c>
      <c r="D63">
        <v>1371.2</v>
      </c>
      <c r="E63">
        <v>933.5</v>
      </c>
      <c r="F63">
        <v>0</v>
      </c>
      <c r="G63">
        <v>0</v>
      </c>
    </row>
    <row r="64" spans="1:7" ht="15" x14ac:dyDescent="0.25">
      <c r="A64" s="271" t="s">
        <v>117</v>
      </c>
      <c r="B64">
        <v>1.5</v>
      </c>
      <c r="C64">
        <v>0.3</v>
      </c>
      <c r="D64">
        <v>38.700000000000003</v>
      </c>
      <c r="E64">
        <v>3.6</v>
      </c>
      <c r="F64">
        <v>0</v>
      </c>
      <c r="G64">
        <v>0</v>
      </c>
    </row>
    <row r="65" spans="1:7" ht="15" x14ac:dyDescent="0.25">
      <c r="A65" s="271" t="s">
        <v>118</v>
      </c>
      <c r="B65">
        <v>43.3</v>
      </c>
      <c r="C65">
        <v>46</v>
      </c>
      <c r="D65">
        <v>23.2</v>
      </c>
      <c r="E65">
        <v>35</v>
      </c>
      <c r="F65">
        <v>0</v>
      </c>
      <c r="G65">
        <v>0</v>
      </c>
    </row>
    <row r="66" spans="1:7" ht="15" x14ac:dyDescent="0.25">
      <c r="A66" s="271" t="s">
        <v>119</v>
      </c>
      <c r="B66">
        <v>105.2</v>
      </c>
      <c r="C66">
        <v>77</v>
      </c>
      <c r="D66">
        <v>67.2</v>
      </c>
      <c r="E66">
        <v>64.3</v>
      </c>
      <c r="F66">
        <v>0</v>
      </c>
      <c r="G66">
        <v>0</v>
      </c>
    </row>
    <row r="67" spans="1:7" ht="15" x14ac:dyDescent="0.25">
      <c r="A67" s="271" t="s">
        <v>120</v>
      </c>
      <c r="B67">
        <v>17.899999999999999</v>
      </c>
      <c r="C67">
        <v>18.8</v>
      </c>
      <c r="D67">
        <v>65.3</v>
      </c>
      <c r="E67">
        <v>75.599999999999994</v>
      </c>
      <c r="F67">
        <v>0</v>
      </c>
      <c r="G67">
        <v>0</v>
      </c>
    </row>
    <row r="68" spans="1:7" ht="15" x14ac:dyDescent="0.25">
      <c r="A68" s="271" t="s">
        <v>121</v>
      </c>
      <c r="B68">
        <v>22.8</v>
      </c>
      <c r="C68">
        <v>32.6</v>
      </c>
      <c r="D68">
        <v>22.8</v>
      </c>
      <c r="E68">
        <v>14.5</v>
      </c>
      <c r="F68">
        <v>0</v>
      </c>
      <c r="G68">
        <v>0</v>
      </c>
    </row>
    <row r="69" spans="1:7" ht="15" x14ac:dyDescent="0.25">
      <c r="A69" s="271" t="s">
        <v>122</v>
      </c>
      <c r="B69">
        <v>0</v>
      </c>
      <c r="C69">
        <v>20</v>
      </c>
      <c r="D69">
        <v>94.3</v>
      </c>
      <c r="E69">
        <v>66.8</v>
      </c>
      <c r="F69">
        <v>0</v>
      </c>
      <c r="G69">
        <v>0</v>
      </c>
    </row>
    <row r="70" spans="1:7" ht="15" x14ac:dyDescent="0.25">
      <c r="A70" s="271" t="s">
        <v>65</v>
      </c>
      <c r="B70" t="s">
        <v>66</v>
      </c>
      <c r="C70" t="s">
        <v>184</v>
      </c>
      <c r="D70" t="s">
        <v>181</v>
      </c>
      <c r="E70" t="s">
        <v>67</v>
      </c>
      <c r="F70" t="s">
        <v>185</v>
      </c>
      <c r="G70" t="s">
        <v>68</v>
      </c>
    </row>
    <row r="71" spans="1:7" ht="15" x14ac:dyDescent="0.25">
      <c r="A71" s="271" t="s">
        <v>123</v>
      </c>
      <c r="B71">
        <v>3104.8</v>
      </c>
      <c r="C71">
        <v>4648.8999999999996</v>
      </c>
      <c r="D71">
        <v>6840.4</v>
      </c>
      <c r="E71">
        <v>8141.8</v>
      </c>
      <c r="F71">
        <v>0</v>
      </c>
      <c r="G71">
        <v>0</v>
      </c>
    </row>
    <row r="72" spans="1:7" ht="15" x14ac:dyDescent="0.25">
      <c r="A72" s="271" t="s">
        <v>124</v>
      </c>
      <c r="B72">
        <v>839.5</v>
      </c>
      <c r="C72">
        <v>693.1</v>
      </c>
      <c r="D72">
        <v>0</v>
      </c>
      <c r="E72">
        <v>0</v>
      </c>
      <c r="F72">
        <v>0</v>
      </c>
      <c r="G72">
        <v>0</v>
      </c>
    </row>
    <row r="73" spans="1:7" ht="15" x14ac:dyDescent="0.25">
      <c r="A73" s="271" t="s">
        <v>65</v>
      </c>
      <c r="B73" t="s">
        <v>66</v>
      </c>
      <c r="C73" t="s">
        <v>184</v>
      </c>
      <c r="D73" t="s">
        <v>181</v>
      </c>
      <c r="E73" t="s">
        <v>67</v>
      </c>
      <c r="F73" t="s">
        <v>185</v>
      </c>
      <c r="G73" t="s">
        <v>68</v>
      </c>
    </row>
    <row r="74" spans="1:7" ht="15" x14ac:dyDescent="0.25">
      <c r="A74" s="271" t="s">
        <v>125</v>
      </c>
      <c r="B74">
        <v>3944.3</v>
      </c>
      <c r="C74">
        <v>5342.1</v>
      </c>
      <c r="D74">
        <v>6840.4</v>
      </c>
      <c r="E74">
        <v>8141.8</v>
      </c>
      <c r="F74">
        <v>0</v>
      </c>
      <c r="G74">
        <v>0</v>
      </c>
    </row>
    <row r="75" spans="1:7" ht="15" x14ac:dyDescent="0.25">
      <c r="A75" s="271" t="s">
        <v>126</v>
      </c>
      <c r="B75" t="s">
        <v>45</v>
      </c>
      <c r="C75" t="s">
        <v>45</v>
      </c>
      <c r="D75">
        <v>0</v>
      </c>
      <c r="E75">
        <v>0</v>
      </c>
      <c r="F75" t="s">
        <v>45</v>
      </c>
      <c r="G75" t="s">
        <v>45</v>
      </c>
    </row>
    <row r="76" spans="1:7" ht="15" x14ac:dyDescent="0.25">
      <c r="A76" s="271" t="s">
        <v>127</v>
      </c>
      <c r="B76">
        <v>0</v>
      </c>
      <c r="C76">
        <v>0</v>
      </c>
      <c r="D76" t="s">
        <v>45</v>
      </c>
      <c r="E76" t="s">
        <v>45</v>
      </c>
      <c r="F76">
        <v>0</v>
      </c>
      <c r="G76">
        <v>0</v>
      </c>
    </row>
    <row r="77" spans="1:7" ht="15" x14ac:dyDescent="0.25">
      <c r="A77" s="271" t="s">
        <v>65</v>
      </c>
      <c r="B77" t="s">
        <v>66</v>
      </c>
      <c r="C77" t="s">
        <v>184</v>
      </c>
      <c r="D77" t="s">
        <v>181</v>
      </c>
      <c r="E77" t="s">
        <v>67</v>
      </c>
      <c r="F77" t="s">
        <v>185</v>
      </c>
      <c r="G77" t="s">
        <v>68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0B315-7095-4E14-9E01-8354F830638C}">
  <dimension ref="A1:G88"/>
  <sheetViews>
    <sheetView topLeftCell="A36" workbookViewId="0">
      <selection activeCell="B39" sqref="B39"/>
    </sheetView>
  </sheetViews>
  <sheetFormatPr defaultRowHeight="13.2" x14ac:dyDescent="0.25"/>
  <cols>
    <col min="1" max="1" width="26.33203125" customWidth="1"/>
    <col min="2" max="2" width="12.109375" customWidth="1"/>
    <col min="3" max="3" width="9.88671875" customWidth="1"/>
    <col min="4" max="4" width="12.6640625" customWidth="1"/>
    <col min="5" max="5" width="10" customWidth="1"/>
    <col min="6" max="6" width="12.33203125" customWidth="1"/>
    <col min="7" max="7" width="10.55468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1398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99</v>
      </c>
      <c r="C12">
        <v>119.5</v>
      </c>
      <c r="D12">
        <v>182</v>
      </c>
      <c r="E12">
        <v>349.2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5.3</v>
      </c>
      <c r="F13">
        <v>0</v>
      </c>
      <c r="G13">
        <v>0</v>
      </c>
    </row>
    <row r="14" spans="1:7" ht="15" x14ac:dyDescent="0.25">
      <c r="A14" s="173" t="s">
        <v>71</v>
      </c>
      <c r="B14">
        <v>99</v>
      </c>
      <c r="C14">
        <v>117</v>
      </c>
      <c r="D14">
        <v>172.3</v>
      </c>
      <c r="E14">
        <v>292.10000000000002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0</v>
      </c>
      <c r="E15">
        <v>12.6</v>
      </c>
      <c r="F15">
        <v>0</v>
      </c>
      <c r="G15">
        <v>0</v>
      </c>
    </row>
    <row r="16" spans="1:7" ht="15" x14ac:dyDescent="0.25">
      <c r="A16" s="173" t="s">
        <v>73</v>
      </c>
      <c r="B16">
        <v>0</v>
      </c>
      <c r="C16">
        <v>2.5</v>
      </c>
      <c r="D16">
        <v>0</v>
      </c>
      <c r="E16">
        <v>39.299999999999997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9.6999999999999993</v>
      </c>
      <c r="E17">
        <v>0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444.4</v>
      </c>
      <c r="C19">
        <v>513.1</v>
      </c>
      <c r="D19">
        <v>958.1</v>
      </c>
      <c r="E19">
        <v>894.3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230.3</v>
      </c>
      <c r="C21">
        <v>180.6</v>
      </c>
      <c r="D21">
        <v>453.8</v>
      </c>
      <c r="E21">
        <v>464.5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190</v>
      </c>
      <c r="C23">
        <v>0</v>
      </c>
      <c r="D23">
        <v>0</v>
      </c>
      <c r="E23">
        <v>139.1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1975.5</v>
      </c>
      <c r="C25">
        <v>1540.1</v>
      </c>
      <c r="D25">
        <v>4073.4</v>
      </c>
      <c r="E25">
        <v>3625.8</v>
      </c>
      <c r="F25">
        <v>10.5</v>
      </c>
      <c r="G25">
        <v>0</v>
      </c>
    </row>
    <row r="26" spans="1:7" ht="15" x14ac:dyDescent="0.25">
      <c r="A26" s="173" t="s">
        <v>167</v>
      </c>
      <c r="B26">
        <v>223.1</v>
      </c>
      <c r="C26">
        <v>0</v>
      </c>
      <c r="D26">
        <v>239.6</v>
      </c>
      <c r="E26">
        <v>0</v>
      </c>
      <c r="F26">
        <v>0</v>
      </c>
      <c r="G26">
        <v>0</v>
      </c>
    </row>
    <row r="27" spans="1:7" ht="15" x14ac:dyDescent="0.25">
      <c r="A27" s="173" t="s">
        <v>78</v>
      </c>
      <c r="B27">
        <v>21</v>
      </c>
      <c r="C27">
        <v>0</v>
      </c>
      <c r="D27">
        <v>21.9</v>
      </c>
      <c r="E27">
        <v>18.5</v>
      </c>
      <c r="F27">
        <v>0</v>
      </c>
      <c r="G27">
        <v>0</v>
      </c>
    </row>
    <row r="28" spans="1:7" ht="15" x14ac:dyDescent="0.25">
      <c r="A28" s="173" t="s">
        <v>79</v>
      </c>
      <c r="B28">
        <v>0.4</v>
      </c>
      <c r="C28">
        <v>0.5</v>
      </c>
      <c r="D28">
        <v>1</v>
      </c>
      <c r="E28">
        <v>0</v>
      </c>
      <c r="F28">
        <v>0</v>
      </c>
      <c r="G28">
        <v>0</v>
      </c>
    </row>
    <row r="29" spans="1:7" ht="15" x14ac:dyDescent="0.25">
      <c r="A29" s="173" t="s">
        <v>80</v>
      </c>
      <c r="B29">
        <v>187.2</v>
      </c>
      <c r="C29">
        <v>153</v>
      </c>
      <c r="D29">
        <v>743.1</v>
      </c>
      <c r="E29">
        <v>456.5</v>
      </c>
      <c r="F29">
        <v>0</v>
      </c>
      <c r="G29">
        <v>0</v>
      </c>
    </row>
    <row r="30" spans="1:7" ht="15" x14ac:dyDescent="0.25">
      <c r="A30" s="173" t="s">
        <v>81</v>
      </c>
      <c r="B30">
        <v>322.39999999999998</v>
      </c>
      <c r="C30">
        <v>450.8</v>
      </c>
      <c r="D30">
        <v>1002.1</v>
      </c>
      <c r="E30">
        <v>1058.3</v>
      </c>
      <c r="F30">
        <v>0</v>
      </c>
      <c r="G30">
        <v>0</v>
      </c>
    </row>
    <row r="31" spans="1:7" ht="15" x14ac:dyDescent="0.25">
      <c r="A31" s="173" t="s">
        <v>82</v>
      </c>
      <c r="B31">
        <v>0.5</v>
      </c>
      <c r="C31">
        <v>3.5</v>
      </c>
      <c r="D31">
        <v>87.6</v>
      </c>
      <c r="E31">
        <v>65.5</v>
      </c>
      <c r="F31">
        <v>0</v>
      </c>
      <c r="G31">
        <v>0</v>
      </c>
    </row>
    <row r="32" spans="1:7" ht="15" x14ac:dyDescent="0.25">
      <c r="A32" s="173" t="s">
        <v>170</v>
      </c>
      <c r="B32">
        <v>0</v>
      </c>
      <c r="C32">
        <v>0</v>
      </c>
      <c r="D32">
        <v>0</v>
      </c>
      <c r="E32">
        <v>8</v>
      </c>
      <c r="F32">
        <v>0</v>
      </c>
      <c r="G32">
        <v>0</v>
      </c>
    </row>
    <row r="33" spans="1:7" ht="15" x14ac:dyDescent="0.25">
      <c r="A33" s="173" t="s">
        <v>83</v>
      </c>
      <c r="B33">
        <v>813.7</v>
      </c>
      <c r="C33">
        <v>628</v>
      </c>
      <c r="D33">
        <v>1167.9000000000001</v>
      </c>
      <c r="E33">
        <v>1294.9000000000001</v>
      </c>
      <c r="F33">
        <v>10.5</v>
      </c>
      <c r="G33">
        <v>0</v>
      </c>
    </row>
    <row r="34" spans="1:7" ht="15" x14ac:dyDescent="0.25">
      <c r="A34" s="173" t="s">
        <v>84</v>
      </c>
      <c r="B34">
        <v>0</v>
      </c>
      <c r="C34">
        <v>0</v>
      </c>
      <c r="D34">
        <v>102.6</v>
      </c>
      <c r="E34">
        <v>31.1</v>
      </c>
      <c r="F34">
        <v>0</v>
      </c>
      <c r="G34">
        <v>0</v>
      </c>
    </row>
    <row r="35" spans="1:7" ht="15" x14ac:dyDescent="0.25">
      <c r="A35" s="173" t="s">
        <v>85</v>
      </c>
      <c r="B35">
        <v>23</v>
      </c>
      <c r="C35">
        <v>0</v>
      </c>
      <c r="D35">
        <v>24.8</v>
      </c>
      <c r="E35">
        <v>25.3</v>
      </c>
      <c r="F35">
        <v>0</v>
      </c>
      <c r="G35">
        <v>0</v>
      </c>
    </row>
    <row r="36" spans="1:7" ht="15" x14ac:dyDescent="0.25">
      <c r="A36" s="173" t="s">
        <v>86</v>
      </c>
      <c r="B36">
        <v>213.8</v>
      </c>
      <c r="C36">
        <v>292.5</v>
      </c>
      <c r="D36">
        <v>300.7</v>
      </c>
      <c r="E36">
        <v>292.60000000000002</v>
      </c>
      <c r="F36">
        <v>0</v>
      </c>
      <c r="G36">
        <v>0</v>
      </c>
    </row>
    <row r="37" spans="1:7" ht="15" x14ac:dyDescent="0.25">
      <c r="A37" s="173" t="s">
        <v>87</v>
      </c>
      <c r="B37">
        <v>35</v>
      </c>
      <c r="C37">
        <v>1.9</v>
      </c>
      <c r="D37">
        <v>28</v>
      </c>
      <c r="E37">
        <v>5.0999999999999996</v>
      </c>
      <c r="F37">
        <v>0</v>
      </c>
      <c r="G37">
        <v>0</v>
      </c>
    </row>
    <row r="38" spans="1:7" ht="15" x14ac:dyDescent="0.25">
      <c r="A38" s="173" t="s">
        <v>88</v>
      </c>
      <c r="B38">
        <v>135.4</v>
      </c>
      <c r="C38">
        <v>9.9</v>
      </c>
      <c r="D38">
        <v>354.3</v>
      </c>
      <c r="E38">
        <v>263.8</v>
      </c>
      <c r="F38">
        <v>0</v>
      </c>
      <c r="G38">
        <v>0</v>
      </c>
    </row>
    <row r="39" spans="1:7" ht="15" x14ac:dyDescent="0.25">
      <c r="A39" s="173" t="s">
        <v>89</v>
      </c>
      <c r="B39">
        <v>0</v>
      </c>
      <c r="C39">
        <v>0</v>
      </c>
      <c r="D39">
        <v>0</v>
      </c>
      <c r="E39">
        <v>106.2</v>
      </c>
      <c r="F39">
        <v>0</v>
      </c>
      <c r="G39">
        <v>0</v>
      </c>
    </row>
    <row r="40" spans="1:7" ht="15" x14ac:dyDescent="0.25">
      <c r="A40" s="173" t="s">
        <v>69</v>
      </c>
    </row>
    <row r="41" spans="1:7" ht="15" x14ac:dyDescent="0.25">
      <c r="A41" s="173" t="s">
        <v>90</v>
      </c>
      <c r="B41">
        <v>156</v>
      </c>
      <c r="C41">
        <v>105</v>
      </c>
      <c r="D41">
        <v>1555.6</v>
      </c>
      <c r="E41">
        <v>387.8</v>
      </c>
      <c r="F41">
        <v>0</v>
      </c>
      <c r="G41">
        <v>0</v>
      </c>
    </row>
    <row r="42" spans="1:7" ht="15" x14ac:dyDescent="0.25">
      <c r="A42" s="173" t="s">
        <v>91</v>
      </c>
      <c r="B42">
        <v>30</v>
      </c>
      <c r="C42">
        <v>0</v>
      </c>
      <c r="D42">
        <v>0</v>
      </c>
      <c r="E42">
        <v>0</v>
      </c>
      <c r="F42">
        <v>0</v>
      </c>
      <c r="G42">
        <v>0</v>
      </c>
    </row>
    <row r="43" spans="1:7" ht="15" x14ac:dyDescent="0.25">
      <c r="A43" s="173" t="s">
        <v>529</v>
      </c>
      <c r="B43">
        <v>0</v>
      </c>
      <c r="C43">
        <v>0</v>
      </c>
      <c r="D43">
        <v>33</v>
      </c>
      <c r="E43">
        <v>0</v>
      </c>
      <c r="F43">
        <v>0</v>
      </c>
      <c r="G43">
        <v>0</v>
      </c>
    </row>
    <row r="44" spans="1:7" ht="15" x14ac:dyDescent="0.25">
      <c r="A44" s="173" t="s">
        <v>282</v>
      </c>
      <c r="B44">
        <v>0</v>
      </c>
      <c r="C44">
        <v>0</v>
      </c>
      <c r="D44">
        <v>56.7</v>
      </c>
      <c r="E44">
        <v>0</v>
      </c>
      <c r="F44">
        <v>0</v>
      </c>
      <c r="G44">
        <v>0</v>
      </c>
    </row>
    <row r="45" spans="1:7" ht="15" x14ac:dyDescent="0.25">
      <c r="A45" s="173" t="s">
        <v>92</v>
      </c>
      <c r="B45">
        <v>35</v>
      </c>
      <c r="C45">
        <v>105</v>
      </c>
      <c r="D45">
        <v>38.299999999999997</v>
      </c>
      <c r="E45">
        <v>60.4</v>
      </c>
      <c r="F45">
        <v>0</v>
      </c>
      <c r="G45">
        <v>0</v>
      </c>
    </row>
    <row r="46" spans="1:7" ht="15" x14ac:dyDescent="0.25">
      <c r="A46" s="173" t="s">
        <v>465</v>
      </c>
      <c r="B46">
        <v>0</v>
      </c>
      <c r="C46">
        <v>0</v>
      </c>
      <c r="D46">
        <v>31.2</v>
      </c>
      <c r="E46">
        <v>0</v>
      </c>
      <c r="F46">
        <v>0</v>
      </c>
      <c r="G46">
        <v>0</v>
      </c>
    </row>
    <row r="47" spans="1:7" ht="15" x14ac:dyDescent="0.25">
      <c r="A47" s="173" t="s">
        <v>1078</v>
      </c>
      <c r="B47">
        <v>0</v>
      </c>
      <c r="C47">
        <v>0</v>
      </c>
      <c r="D47">
        <v>29.9</v>
      </c>
      <c r="E47">
        <v>0</v>
      </c>
      <c r="F47">
        <v>0</v>
      </c>
      <c r="G47">
        <v>0</v>
      </c>
    </row>
    <row r="48" spans="1:7" ht="15" x14ac:dyDescent="0.25">
      <c r="A48" s="173" t="s">
        <v>1097</v>
      </c>
      <c r="B48">
        <v>0</v>
      </c>
      <c r="C48">
        <v>0</v>
      </c>
      <c r="D48">
        <v>37</v>
      </c>
      <c r="E48">
        <v>0</v>
      </c>
      <c r="F48">
        <v>0</v>
      </c>
      <c r="G48">
        <v>0</v>
      </c>
    </row>
    <row r="49" spans="1:7" ht="15" x14ac:dyDescent="0.25">
      <c r="A49" s="173" t="s">
        <v>93</v>
      </c>
      <c r="B49">
        <v>0</v>
      </c>
      <c r="C49">
        <v>0</v>
      </c>
      <c r="D49">
        <v>61.7</v>
      </c>
      <c r="E49">
        <v>0</v>
      </c>
      <c r="F49">
        <v>0</v>
      </c>
      <c r="G49">
        <v>0</v>
      </c>
    </row>
    <row r="50" spans="1:7" ht="15" x14ac:dyDescent="0.25">
      <c r="A50" s="173" t="s">
        <v>95</v>
      </c>
      <c r="B50">
        <v>0</v>
      </c>
      <c r="C50">
        <v>0</v>
      </c>
      <c r="D50">
        <v>3</v>
      </c>
      <c r="E50">
        <v>4.4000000000000004</v>
      </c>
      <c r="F50">
        <v>0</v>
      </c>
      <c r="G50">
        <v>0</v>
      </c>
    </row>
    <row r="51" spans="1:7" ht="15" x14ac:dyDescent="0.25">
      <c r="A51" s="173" t="s">
        <v>96</v>
      </c>
      <c r="B51">
        <v>91</v>
      </c>
      <c r="C51">
        <v>0</v>
      </c>
      <c r="D51">
        <v>1059.0999999999999</v>
      </c>
      <c r="E51">
        <v>314.39999999999998</v>
      </c>
      <c r="F51">
        <v>0</v>
      </c>
      <c r="G51">
        <v>0</v>
      </c>
    </row>
    <row r="52" spans="1:7" ht="15" x14ac:dyDescent="0.25">
      <c r="A52" s="173" t="s">
        <v>97</v>
      </c>
      <c r="B52">
        <v>0</v>
      </c>
      <c r="C52">
        <v>0</v>
      </c>
      <c r="D52">
        <v>195</v>
      </c>
      <c r="E52">
        <v>8.6999999999999993</v>
      </c>
      <c r="F52">
        <v>0</v>
      </c>
      <c r="G52">
        <v>0</v>
      </c>
    </row>
    <row r="53" spans="1:7" ht="15" x14ac:dyDescent="0.25">
      <c r="A53" s="173" t="s">
        <v>536</v>
      </c>
      <c r="B53">
        <v>0</v>
      </c>
      <c r="C53">
        <v>0</v>
      </c>
      <c r="D53">
        <v>10.8</v>
      </c>
      <c r="E53">
        <v>0</v>
      </c>
      <c r="F53">
        <v>0</v>
      </c>
      <c r="G53">
        <v>0</v>
      </c>
    </row>
    <row r="54" spans="1:7" ht="15" x14ac:dyDescent="0.25">
      <c r="A54" s="173" t="s">
        <v>69</v>
      </c>
    </row>
    <row r="55" spans="1:7" ht="15" x14ac:dyDescent="0.25">
      <c r="A55" s="173" t="s">
        <v>98</v>
      </c>
      <c r="B55">
        <v>1653.7</v>
      </c>
      <c r="C55">
        <v>1886.8</v>
      </c>
      <c r="D55">
        <v>4888</v>
      </c>
      <c r="E55">
        <v>3968.6</v>
      </c>
      <c r="F55">
        <v>24.9</v>
      </c>
      <c r="G55">
        <v>0</v>
      </c>
    </row>
    <row r="56" spans="1:7" ht="15" x14ac:dyDescent="0.25">
      <c r="A56" s="173" t="s">
        <v>99</v>
      </c>
      <c r="B56">
        <v>4.0999999999999996</v>
      </c>
      <c r="C56">
        <v>11.1</v>
      </c>
      <c r="D56">
        <v>4.9000000000000004</v>
      </c>
      <c r="E56">
        <v>14.5</v>
      </c>
      <c r="F56">
        <v>0</v>
      </c>
      <c r="G56">
        <v>0</v>
      </c>
    </row>
    <row r="57" spans="1:7" ht="15" x14ac:dyDescent="0.25">
      <c r="A57" s="173" t="s">
        <v>100</v>
      </c>
      <c r="B57">
        <v>6.5</v>
      </c>
      <c r="C57">
        <v>6.5</v>
      </c>
      <c r="D57">
        <v>6.5</v>
      </c>
      <c r="E57">
        <v>1.2</v>
      </c>
      <c r="F57">
        <v>0</v>
      </c>
      <c r="G57">
        <v>0</v>
      </c>
    </row>
    <row r="58" spans="1:7" ht="15" x14ac:dyDescent="0.25">
      <c r="A58" s="173" t="s">
        <v>101</v>
      </c>
      <c r="B58">
        <v>0</v>
      </c>
      <c r="C58">
        <v>0</v>
      </c>
      <c r="D58">
        <v>80.3</v>
      </c>
      <c r="E58">
        <v>364.9</v>
      </c>
      <c r="F58">
        <v>0</v>
      </c>
      <c r="G58">
        <v>0</v>
      </c>
    </row>
    <row r="59" spans="1:7" ht="15" x14ac:dyDescent="0.25">
      <c r="A59" s="173" t="s">
        <v>102</v>
      </c>
      <c r="B59">
        <v>33.5</v>
      </c>
      <c r="C59">
        <v>29.4</v>
      </c>
      <c r="D59">
        <v>78.7</v>
      </c>
      <c r="E59">
        <v>36.700000000000003</v>
      </c>
      <c r="F59">
        <v>0</v>
      </c>
      <c r="G59">
        <v>0</v>
      </c>
    </row>
    <row r="60" spans="1:7" ht="15" x14ac:dyDescent="0.25">
      <c r="A60" s="173" t="s">
        <v>103</v>
      </c>
      <c r="B60">
        <v>6</v>
      </c>
      <c r="C60">
        <v>12.6</v>
      </c>
      <c r="D60">
        <v>16</v>
      </c>
      <c r="E60">
        <v>9</v>
      </c>
      <c r="F60">
        <v>0</v>
      </c>
      <c r="G60">
        <v>0</v>
      </c>
    </row>
    <row r="61" spans="1:7" ht="15" x14ac:dyDescent="0.25">
      <c r="A61" s="173" t="s">
        <v>104</v>
      </c>
      <c r="B61">
        <v>0</v>
      </c>
      <c r="C61">
        <v>0</v>
      </c>
      <c r="D61">
        <v>198</v>
      </c>
      <c r="E61">
        <v>288</v>
      </c>
      <c r="F61">
        <v>0</v>
      </c>
      <c r="G61">
        <v>0</v>
      </c>
    </row>
    <row r="62" spans="1:7" ht="15" x14ac:dyDescent="0.25">
      <c r="A62" s="173" t="s">
        <v>105</v>
      </c>
      <c r="B62">
        <v>92.2</v>
      </c>
      <c r="C62">
        <v>82.6</v>
      </c>
      <c r="D62">
        <v>442.4</v>
      </c>
      <c r="E62">
        <v>224.8</v>
      </c>
      <c r="F62">
        <v>0</v>
      </c>
      <c r="G62">
        <v>0</v>
      </c>
    </row>
    <row r="63" spans="1:7" ht="15" x14ac:dyDescent="0.25">
      <c r="A63" s="173" t="s">
        <v>106</v>
      </c>
      <c r="B63">
        <v>50.6</v>
      </c>
      <c r="C63">
        <v>39.5</v>
      </c>
      <c r="D63">
        <v>226</v>
      </c>
      <c r="E63">
        <v>182.7</v>
      </c>
      <c r="F63">
        <v>0</v>
      </c>
      <c r="G63">
        <v>0</v>
      </c>
    </row>
    <row r="64" spans="1:7" ht="15" x14ac:dyDescent="0.25">
      <c r="A64" s="173" t="s">
        <v>107</v>
      </c>
      <c r="B64">
        <v>14.5</v>
      </c>
      <c r="C64">
        <v>10</v>
      </c>
      <c r="D64">
        <v>370.7</v>
      </c>
      <c r="E64">
        <v>321.2</v>
      </c>
      <c r="F64">
        <v>0</v>
      </c>
      <c r="G64">
        <v>0</v>
      </c>
    </row>
    <row r="65" spans="1:7" ht="15" x14ac:dyDescent="0.25">
      <c r="A65" s="173" t="s">
        <v>108</v>
      </c>
      <c r="B65">
        <v>0</v>
      </c>
      <c r="C65">
        <v>0</v>
      </c>
      <c r="D65">
        <v>0</v>
      </c>
      <c r="E65">
        <v>4.7</v>
      </c>
      <c r="F65">
        <v>0</v>
      </c>
      <c r="G65">
        <v>0</v>
      </c>
    </row>
    <row r="66" spans="1:7" ht="15" x14ac:dyDescent="0.25">
      <c r="A66" s="173" t="s">
        <v>109</v>
      </c>
      <c r="B66">
        <v>25.4</v>
      </c>
      <c r="C66">
        <v>19</v>
      </c>
      <c r="D66">
        <v>219.3</v>
      </c>
      <c r="E66">
        <v>156.6</v>
      </c>
      <c r="F66">
        <v>0</v>
      </c>
      <c r="G66">
        <v>0</v>
      </c>
    </row>
    <row r="67" spans="1:7" ht="15" x14ac:dyDescent="0.25">
      <c r="A67" s="173" t="s">
        <v>110</v>
      </c>
      <c r="B67">
        <v>0</v>
      </c>
      <c r="C67">
        <v>0</v>
      </c>
      <c r="D67">
        <v>19.399999999999999</v>
      </c>
      <c r="E67">
        <v>29</v>
      </c>
      <c r="F67">
        <v>0</v>
      </c>
      <c r="G67">
        <v>0</v>
      </c>
    </row>
    <row r="68" spans="1:7" ht="15" x14ac:dyDescent="0.25">
      <c r="A68" s="173" t="s">
        <v>111</v>
      </c>
      <c r="B68">
        <v>100</v>
      </c>
      <c r="C68">
        <v>60</v>
      </c>
      <c r="D68">
        <v>111.6</v>
      </c>
      <c r="E68">
        <v>40.299999999999997</v>
      </c>
      <c r="F68">
        <v>0</v>
      </c>
      <c r="G68">
        <v>0</v>
      </c>
    </row>
    <row r="69" spans="1:7" ht="15" x14ac:dyDescent="0.25">
      <c r="A69" s="173" t="s">
        <v>112</v>
      </c>
      <c r="B69">
        <v>78.900000000000006</v>
      </c>
      <c r="C69">
        <v>132.80000000000001</v>
      </c>
      <c r="D69">
        <v>157.5</v>
      </c>
      <c r="E69">
        <v>134.80000000000001</v>
      </c>
      <c r="F69">
        <v>0</v>
      </c>
      <c r="G69">
        <v>0</v>
      </c>
    </row>
    <row r="70" spans="1:7" ht="15" x14ac:dyDescent="0.25">
      <c r="A70" s="173" t="s">
        <v>113</v>
      </c>
      <c r="B70">
        <v>28.5</v>
      </c>
      <c r="C70">
        <v>44</v>
      </c>
      <c r="D70">
        <v>83.1</v>
      </c>
      <c r="E70">
        <v>77.599999999999994</v>
      </c>
      <c r="F70">
        <v>0</v>
      </c>
      <c r="G70">
        <v>0</v>
      </c>
    </row>
    <row r="71" spans="1:7" ht="15" x14ac:dyDescent="0.25">
      <c r="A71" s="173" t="s">
        <v>114</v>
      </c>
      <c r="B71">
        <v>4.9000000000000004</v>
      </c>
      <c r="C71">
        <v>56.2</v>
      </c>
      <c r="D71">
        <v>23.3</v>
      </c>
      <c r="E71">
        <v>18.2</v>
      </c>
      <c r="F71">
        <v>0</v>
      </c>
      <c r="G71">
        <v>0</v>
      </c>
    </row>
    <row r="72" spans="1:7" ht="15" x14ac:dyDescent="0.25">
      <c r="A72" s="173" t="s">
        <v>115</v>
      </c>
      <c r="B72">
        <v>891.1</v>
      </c>
      <c r="C72">
        <v>1139.9000000000001</v>
      </c>
      <c r="D72">
        <v>2021.2</v>
      </c>
      <c r="E72">
        <v>1586.9</v>
      </c>
      <c r="F72">
        <v>15.5</v>
      </c>
      <c r="G72">
        <v>0</v>
      </c>
    </row>
    <row r="73" spans="1:7" ht="15" x14ac:dyDescent="0.25">
      <c r="A73" s="173" t="s">
        <v>116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</row>
    <row r="74" spans="1:7" ht="15" x14ac:dyDescent="0.25">
      <c r="A74" s="173" t="s">
        <v>117</v>
      </c>
      <c r="B74">
        <v>13.2</v>
      </c>
      <c r="C74">
        <v>10.4</v>
      </c>
      <c r="D74">
        <v>40.200000000000003</v>
      </c>
      <c r="E74">
        <v>48.3</v>
      </c>
      <c r="F74">
        <v>0</v>
      </c>
      <c r="G74">
        <v>0</v>
      </c>
    </row>
    <row r="75" spans="1:7" ht="15" x14ac:dyDescent="0.25">
      <c r="A75" s="173" t="s">
        <v>118</v>
      </c>
      <c r="B75">
        <v>86.5</v>
      </c>
      <c r="C75">
        <v>145</v>
      </c>
      <c r="D75">
        <v>50.3</v>
      </c>
      <c r="E75">
        <v>121.6</v>
      </c>
      <c r="F75">
        <v>0</v>
      </c>
      <c r="G75">
        <v>0</v>
      </c>
    </row>
    <row r="76" spans="1:7" ht="15" x14ac:dyDescent="0.25">
      <c r="A76" s="173" t="s">
        <v>119</v>
      </c>
      <c r="B76">
        <v>65.900000000000006</v>
      </c>
      <c r="C76">
        <v>65.5</v>
      </c>
      <c r="D76">
        <v>237.1</v>
      </c>
      <c r="E76">
        <v>102.7</v>
      </c>
      <c r="F76">
        <v>9.4</v>
      </c>
      <c r="G76">
        <v>0</v>
      </c>
    </row>
    <row r="77" spans="1:7" ht="15" x14ac:dyDescent="0.25">
      <c r="A77" s="173" t="s">
        <v>120</v>
      </c>
      <c r="B77">
        <v>0</v>
      </c>
      <c r="C77">
        <v>5</v>
      </c>
      <c r="D77">
        <v>52.2</v>
      </c>
      <c r="E77">
        <v>65.400000000000006</v>
      </c>
      <c r="F77">
        <v>0</v>
      </c>
      <c r="G77">
        <v>0</v>
      </c>
    </row>
    <row r="78" spans="1:7" ht="15" x14ac:dyDescent="0.25">
      <c r="A78" s="173" t="s">
        <v>1076</v>
      </c>
      <c r="B78">
        <v>0</v>
      </c>
      <c r="C78">
        <v>0</v>
      </c>
      <c r="D78">
        <v>9.1999999999999993</v>
      </c>
      <c r="E78">
        <v>0</v>
      </c>
      <c r="F78">
        <v>0</v>
      </c>
      <c r="G78">
        <v>0</v>
      </c>
    </row>
    <row r="79" spans="1:7" ht="15" x14ac:dyDescent="0.25">
      <c r="A79" s="173" t="s">
        <v>121</v>
      </c>
      <c r="B79">
        <v>0</v>
      </c>
      <c r="C79">
        <v>9.3000000000000007</v>
      </c>
      <c r="D79">
        <v>44.9</v>
      </c>
      <c r="E79">
        <v>65.900000000000006</v>
      </c>
      <c r="F79">
        <v>0</v>
      </c>
      <c r="G79">
        <v>0</v>
      </c>
    </row>
    <row r="80" spans="1:7" ht="15" x14ac:dyDescent="0.25">
      <c r="A80" s="173" t="s">
        <v>122</v>
      </c>
      <c r="B80">
        <v>151.80000000000001</v>
      </c>
      <c r="C80">
        <v>7.9</v>
      </c>
      <c r="D80">
        <v>395.6</v>
      </c>
      <c r="E80">
        <v>73.5</v>
      </c>
      <c r="F80">
        <v>0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173" t="s">
        <v>123</v>
      </c>
      <c r="B82">
        <v>4748.8</v>
      </c>
      <c r="C82">
        <v>4345.1000000000004</v>
      </c>
      <c r="D82">
        <v>12110.9</v>
      </c>
      <c r="E82">
        <v>9829.4</v>
      </c>
      <c r="F82">
        <v>35.299999999999997</v>
      </c>
      <c r="G82">
        <v>0</v>
      </c>
    </row>
    <row r="83" spans="1:7" ht="15" x14ac:dyDescent="0.25">
      <c r="A83" s="173" t="s">
        <v>124</v>
      </c>
      <c r="B83">
        <v>1257.7</v>
      </c>
      <c r="C83">
        <v>484.2</v>
      </c>
      <c r="D83">
        <v>0</v>
      </c>
      <c r="E83">
        <v>0</v>
      </c>
      <c r="F83">
        <v>0</v>
      </c>
      <c r="G83">
        <v>0</v>
      </c>
    </row>
    <row r="84" spans="1:7" ht="15" x14ac:dyDescent="0.25">
      <c r="A84" s="173" t="s">
        <v>65</v>
      </c>
      <c r="B84" t="s">
        <v>66</v>
      </c>
      <c r="C84" t="s">
        <v>67</v>
      </c>
      <c r="D84" t="s">
        <v>66</v>
      </c>
      <c r="E84" t="s">
        <v>66</v>
      </c>
      <c r="F84" t="s">
        <v>66</v>
      </c>
      <c r="G84" t="s">
        <v>68</v>
      </c>
    </row>
    <row r="85" spans="1:7" ht="15" x14ac:dyDescent="0.25">
      <c r="A85" s="173" t="s">
        <v>125</v>
      </c>
      <c r="B85">
        <v>6006.5</v>
      </c>
      <c r="C85">
        <v>4829.3</v>
      </c>
      <c r="D85">
        <v>12110.9</v>
      </c>
      <c r="E85">
        <v>9829.4</v>
      </c>
      <c r="F85">
        <v>35.299999999999997</v>
      </c>
      <c r="G85">
        <v>0</v>
      </c>
    </row>
    <row r="86" spans="1:7" ht="15" x14ac:dyDescent="0.25">
      <c r="A86" s="173" t="s">
        <v>126</v>
      </c>
      <c r="B86" t="s">
        <v>45</v>
      </c>
      <c r="C86" t="s">
        <v>45</v>
      </c>
      <c r="D86">
        <v>0</v>
      </c>
      <c r="E86">
        <v>0</v>
      </c>
      <c r="F86" t="s">
        <v>45</v>
      </c>
      <c r="G86" t="s">
        <v>45</v>
      </c>
    </row>
    <row r="87" spans="1:7" ht="15" x14ac:dyDescent="0.25">
      <c r="A87" s="173" t="s">
        <v>127</v>
      </c>
      <c r="B87">
        <v>0</v>
      </c>
      <c r="C87">
        <v>0</v>
      </c>
      <c r="D87" t="s">
        <v>45</v>
      </c>
      <c r="E87" t="s">
        <v>45</v>
      </c>
      <c r="F87">
        <v>0</v>
      </c>
      <c r="G87">
        <v>0</v>
      </c>
    </row>
    <row r="88" spans="1:7" ht="15" x14ac:dyDescent="0.25">
      <c r="A88" s="173" t="s">
        <v>65</v>
      </c>
      <c r="B88" t="s">
        <v>66</v>
      </c>
      <c r="C88" t="s">
        <v>67</v>
      </c>
      <c r="D88" t="s">
        <v>66</v>
      </c>
      <c r="E88" t="s">
        <v>66</v>
      </c>
      <c r="F88" t="s">
        <v>66</v>
      </c>
      <c r="G88" t="s">
        <v>68</v>
      </c>
    </row>
  </sheetData>
  <pageMargins left="0.7" right="0.7" top="0.75" bottom="0.75" header="0.3" footer="0.3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08936-D959-4EE2-9656-07EC4315DD85}">
  <dimension ref="A1:G77"/>
  <sheetViews>
    <sheetView topLeftCell="A22" workbookViewId="0">
      <selection activeCell="B7" sqref="B7"/>
    </sheetView>
  </sheetViews>
  <sheetFormatPr defaultRowHeight="13.2" x14ac:dyDescent="0.25"/>
  <cols>
    <col min="1" max="1" width="30.33203125" customWidth="1"/>
    <col min="2" max="2" width="11.6640625" customWidth="1"/>
    <col min="3" max="3" width="10.6640625" customWidth="1"/>
    <col min="4" max="4" width="11.33203125" customWidth="1"/>
    <col min="5" max="5" width="11.6640625" customWidth="1"/>
    <col min="6" max="6" width="13.10937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446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29.5</v>
      </c>
      <c r="C12">
        <v>165.8</v>
      </c>
      <c r="D12">
        <v>83.1</v>
      </c>
      <c r="E12">
        <v>336.8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9.5</v>
      </c>
      <c r="E13">
        <v>0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0.3</v>
      </c>
      <c r="D14">
        <v>0</v>
      </c>
      <c r="E14">
        <v>0.3</v>
      </c>
      <c r="F14">
        <v>0</v>
      </c>
      <c r="G14">
        <v>0</v>
      </c>
    </row>
    <row r="15" spans="1:7" ht="15" x14ac:dyDescent="0.25">
      <c r="A15" s="271" t="s">
        <v>71</v>
      </c>
      <c r="B15">
        <v>29.5</v>
      </c>
      <c r="C15">
        <v>120.5</v>
      </c>
      <c r="D15">
        <v>73.599999999999994</v>
      </c>
      <c r="E15">
        <v>317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11</v>
      </c>
      <c r="D16">
        <v>0</v>
      </c>
      <c r="E16">
        <v>19.5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34</v>
      </c>
      <c r="D17">
        <v>0</v>
      </c>
      <c r="E17">
        <v>0</v>
      </c>
      <c r="F17">
        <v>0</v>
      </c>
      <c r="G17">
        <v>0</v>
      </c>
    </row>
    <row r="18" spans="1:7" ht="15" x14ac:dyDescent="0.25">
      <c r="A18" s="271" t="s">
        <v>69</v>
      </c>
    </row>
    <row r="19" spans="1:7" ht="15" x14ac:dyDescent="0.25">
      <c r="A19" s="271" t="s">
        <v>74</v>
      </c>
      <c r="B19">
        <v>311.10000000000002</v>
      </c>
      <c r="C19">
        <v>449.4</v>
      </c>
      <c r="D19">
        <v>726.1</v>
      </c>
      <c r="E19">
        <v>790.1</v>
      </c>
      <c r="F19">
        <v>0</v>
      </c>
      <c r="G19">
        <v>0</v>
      </c>
    </row>
    <row r="20" spans="1:7" ht="15" x14ac:dyDescent="0.25">
      <c r="A20" s="271" t="s">
        <v>69</v>
      </c>
    </row>
    <row r="21" spans="1:7" ht="15" x14ac:dyDescent="0.25">
      <c r="A21" s="271" t="s">
        <v>75</v>
      </c>
      <c r="B21">
        <v>100.1</v>
      </c>
      <c r="C21">
        <v>199.1</v>
      </c>
      <c r="D21">
        <v>299.39999999999998</v>
      </c>
      <c r="E21">
        <v>382.6</v>
      </c>
      <c r="F21">
        <v>0</v>
      </c>
      <c r="G21">
        <v>0</v>
      </c>
    </row>
    <row r="22" spans="1:7" ht="15" x14ac:dyDescent="0.25">
      <c r="A22" s="271" t="s">
        <v>69</v>
      </c>
    </row>
    <row r="23" spans="1:7" ht="15" x14ac:dyDescent="0.25">
      <c r="A23" s="271" t="s">
        <v>76</v>
      </c>
      <c r="B23">
        <v>207</v>
      </c>
      <c r="C23">
        <v>740</v>
      </c>
      <c r="D23">
        <v>636.20000000000005</v>
      </c>
      <c r="E23">
        <v>734</v>
      </c>
      <c r="F23">
        <v>0</v>
      </c>
      <c r="G23">
        <v>0</v>
      </c>
    </row>
    <row r="24" spans="1:7" ht="15" x14ac:dyDescent="0.25">
      <c r="A24" s="271" t="s">
        <v>69</v>
      </c>
    </row>
    <row r="25" spans="1:7" ht="15" x14ac:dyDescent="0.25">
      <c r="A25" s="271" t="s">
        <v>77</v>
      </c>
      <c r="B25">
        <v>951.9</v>
      </c>
      <c r="C25">
        <v>1705.9</v>
      </c>
      <c r="D25">
        <v>1679.6</v>
      </c>
      <c r="E25">
        <v>2664.6</v>
      </c>
      <c r="F25">
        <v>0</v>
      </c>
      <c r="G25">
        <v>0</v>
      </c>
    </row>
    <row r="26" spans="1:7" ht="15" x14ac:dyDescent="0.25">
      <c r="A26" s="271" t="s">
        <v>78</v>
      </c>
      <c r="B26">
        <v>0</v>
      </c>
      <c r="C26">
        <v>13.2</v>
      </c>
      <c r="D26">
        <v>0</v>
      </c>
      <c r="E26">
        <v>12.5</v>
      </c>
      <c r="F26">
        <v>0</v>
      </c>
      <c r="G26">
        <v>0</v>
      </c>
    </row>
    <row r="27" spans="1:7" ht="15" x14ac:dyDescent="0.25">
      <c r="A27" s="271" t="s">
        <v>79</v>
      </c>
      <c r="B27">
        <v>1.2</v>
      </c>
      <c r="C27">
        <v>0.8</v>
      </c>
      <c r="D27">
        <v>0.2</v>
      </c>
      <c r="E27">
        <v>0.3</v>
      </c>
      <c r="F27">
        <v>0</v>
      </c>
      <c r="G27">
        <v>0</v>
      </c>
    </row>
    <row r="28" spans="1:7" ht="15" x14ac:dyDescent="0.25">
      <c r="A28" s="271" t="s">
        <v>80</v>
      </c>
      <c r="B28">
        <v>0.2</v>
      </c>
      <c r="C28">
        <v>127.3</v>
      </c>
      <c r="D28">
        <v>0</v>
      </c>
      <c r="E28">
        <v>422.8</v>
      </c>
      <c r="F28">
        <v>0</v>
      </c>
      <c r="G28">
        <v>0</v>
      </c>
    </row>
    <row r="29" spans="1:7" ht="15" x14ac:dyDescent="0.25">
      <c r="A29" s="271" t="s">
        <v>168</v>
      </c>
      <c r="B29">
        <v>0</v>
      </c>
      <c r="C29">
        <v>0</v>
      </c>
      <c r="D29">
        <v>0</v>
      </c>
      <c r="E29" t="s">
        <v>94</v>
      </c>
      <c r="F29">
        <v>0</v>
      </c>
      <c r="G29">
        <v>0</v>
      </c>
    </row>
    <row r="30" spans="1:7" ht="15" x14ac:dyDescent="0.25">
      <c r="A30" s="271" t="s">
        <v>81</v>
      </c>
      <c r="B30">
        <v>274.2</v>
      </c>
      <c r="C30">
        <v>310.60000000000002</v>
      </c>
      <c r="D30">
        <v>383.4</v>
      </c>
      <c r="E30">
        <v>369.6</v>
      </c>
      <c r="F30">
        <v>0</v>
      </c>
      <c r="G30">
        <v>0</v>
      </c>
    </row>
    <row r="31" spans="1:7" ht="15" x14ac:dyDescent="0.25">
      <c r="A31" s="271" t="s">
        <v>82</v>
      </c>
      <c r="B31">
        <v>5.5</v>
      </c>
      <c r="C31">
        <v>64.099999999999994</v>
      </c>
      <c r="D31">
        <v>67.2</v>
      </c>
      <c r="E31">
        <v>125.8</v>
      </c>
      <c r="F31">
        <v>0</v>
      </c>
      <c r="G31">
        <v>0</v>
      </c>
    </row>
    <row r="32" spans="1:7" ht="15" x14ac:dyDescent="0.25">
      <c r="A32" s="271" t="s">
        <v>83</v>
      </c>
      <c r="B32">
        <v>495.5</v>
      </c>
      <c r="C32">
        <v>965.1</v>
      </c>
      <c r="D32">
        <v>1004.7</v>
      </c>
      <c r="E32">
        <v>980.7</v>
      </c>
      <c r="F32">
        <v>0</v>
      </c>
      <c r="G32">
        <v>0</v>
      </c>
    </row>
    <row r="33" spans="1:7" ht="15" x14ac:dyDescent="0.25">
      <c r="A33" s="271" t="s">
        <v>84</v>
      </c>
      <c r="B33">
        <v>0</v>
      </c>
      <c r="C33">
        <v>0</v>
      </c>
      <c r="D33">
        <v>0</v>
      </c>
      <c r="E33">
        <v>66</v>
      </c>
      <c r="F33">
        <v>0</v>
      </c>
      <c r="G33">
        <v>0</v>
      </c>
    </row>
    <row r="34" spans="1:7" ht="15" x14ac:dyDescent="0.25">
      <c r="A34" s="271" t="s">
        <v>85</v>
      </c>
      <c r="B34">
        <v>0</v>
      </c>
      <c r="C34">
        <v>20</v>
      </c>
      <c r="D34">
        <v>18.899999999999999</v>
      </c>
      <c r="E34">
        <v>21.8</v>
      </c>
      <c r="F34">
        <v>0</v>
      </c>
      <c r="G34">
        <v>0</v>
      </c>
    </row>
    <row r="35" spans="1:7" ht="15" x14ac:dyDescent="0.25">
      <c r="A35" s="271" t="s">
        <v>86</v>
      </c>
      <c r="B35">
        <v>157.4</v>
      </c>
      <c r="C35">
        <v>140.80000000000001</v>
      </c>
      <c r="D35">
        <v>123.6</v>
      </c>
      <c r="E35">
        <v>181.6</v>
      </c>
      <c r="F35">
        <v>0</v>
      </c>
      <c r="G35">
        <v>0</v>
      </c>
    </row>
    <row r="36" spans="1:7" ht="15" x14ac:dyDescent="0.25">
      <c r="A36" s="271" t="s">
        <v>87</v>
      </c>
      <c r="B36">
        <v>0</v>
      </c>
      <c r="C36">
        <v>1</v>
      </c>
      <c r="D36">
        <v>44</v>
      </c>
      <c r="E36">
        <v>0</v>
      </c>
      <c r="F36">
        <v>0</v>
      </c>
      <c r="G36">
        <v>0</v>
      </c>
    </row>
    <row r="37" spans="1:7" ht="15" x14ac:dyDescent="0.25">
      <c r="A37" s="271" t="s">
        <v>88</v>
      </c>
      <c r="B37">
        <v>17.899999999999999</v>
      </c>
      <c r="C37">
        <v>63.2</v>
      </c>
      <c r="D37">
        <v>37.6</v>
      </c>
      <c r="E37">
        <v>232.7</v>
      </c>
      <c r="F37">
        <v>0</v>
      </c>
      <c r="G37">
        <v>0</v>
      </c>
    </row>
    <row r="38" spans="1:7" ht="15" x14ac:dyDescent="0.25">
      <c r="A38" s="271" t="s">
        <v>89</v>
      </c>
      <c r="B38">
        <v>0</v>
      </c>
      <c r="C38">
        <v>0</v>
      </c>
      <c r="D38">
        <v>0</v>
      </c>
      <c r="E38">
        <v>250.8</v>
      </c>
      <c r="F38">
        <v>0</v>
      </c>
      <c r="G38">
        <v>0</v>
      </c>
    </row>
    <row r="39" spans="1:7" ht="15" x14ac:dyDescent="0.25">
      <c r="A39" s="271" t="s">
        <v>69</v>
      </c>
    </row>
    <row r="40" spans="1:7" ht="15" x14ac:dyDescent="0.25">
      <c r="A40" s="271" t="s">
        <v>90</v>
      </c>
      <c r="B40">
        <v>509.8</v>
      </c>
      <c r="C40">
        <v>200</v>
      </c>
      <c r="D40">
        <v>655.20000000000005</v>
      </c>
      <c r="E40">
        <v>429.3</v>
      </c>
      <c r="F40">
        <v>0</v>
      </c>
      <c r="G40">
        <v>0</v>
      </c>
    </row>
    <row r="41" spans="1:7" ht="15" x14ac:dyDescent="0.25">
      <c r="A41" s="271" t="s">
        <v>406</v>
      </c>
      <c r="B41">
        <v>0</v>
      </c>
      <c r="C41">
        <v>0</v>
      </c>
      <c r="D41">
        <v>0</v>
      </c>
      <c r="E41">
        <v>7.7</v>
      </c>
      <c r="F41">
        <v>0</v>
      </c>
      <c r="G41">
        <v>0</v>
      </c>
    </row>
    <row r="42" spans="1:7" ht="15" x14ac:dyDescent="0.25">
      <c r="A42" s="271" t="s">
        <v>93</v>
      </c>
      <c r="B42">
        <v>0</v>
      </c>
      <c r="C42">
        <v>0</v>
      </c>
      <c r="D42">
        <v>0</v>
      </c>
      <c r="E42" t="s">
        <v>94</v>
      </c>
      <c r="F42">
        <v>0</v>
      </c>
      <c r="G42">
        <v>0</v>
      </c>
    </row>
    <row r="43" spans="1:7" ht="15" x14ac:dyDescent="0.25">
      <c r="A43" s="271" t="s">
        <v>95</v>
      </c>
      <c r="B43">
        <v>0</v>
      </c>
      <c r="C43">
        <v>0</v>
      </c>
      <c r="D43">
        <v>13.2</v>
      </c>
      <c r="E43">
        <v>0</v>
      </c>
      <c r="F43">
        <v>0</v>
      </c>
      <c r="G43">
        <v>0</v>
      </c>
    </row>
    <row r="44" spans="1:7" ht="15" x14ac:dyDescent="0.25">
      <c r="A44" s="271" t="s">
        <v>96</v>
      </c>
      <c r="B44">
        <v>509.8</v>
      </c>
      <c r="C44">
        <v>200</v>
      </c>
      <c r="D44">
        <v>631.5</v>
      </c>
      <c r="E44">
        <v>408.6</v>
      </c>
      <c r="F44">
        <v>0</v>
      </c>
      <c r="G44">
        <v>0</v>
      </c>
    </row>
    <row r="45" spans="1:7" ht="15" x14ac:dyDescent="0.25">
      <c r="A45" s="271" t="s">
        <v>97</v>
      </c>
      <c r="B45">
        <v>0</v>
      </c>
      <c r="C45">
        <v>0</v>
      </c>
      <c r="D45">
        <v>10.5</v>
      </c>
      <c r="E45">
        <v>13</v>
      </c>
      <c r="F45">
        <v>0</v>
      </c>
      <c r="G45">
        <v>0</v>
      </c>
    </row>
    <row r="46" spans="1:7" ht="15" x14ac:dyDescent="0.25">
      <c r="A46" s="271" t="s">
        <v>69</v>
      </c>
    </row>
    <row r="47" spans="1:7" ht="15" x14ac:dyDescent="0.25">
      <c r="A47" s="271" t="s">
        <v>98</v>
      </c>
      <c r="B47">
        <v>1183.3</v>
      </c>
      <c r="C47">
        <v>1282.4000000000001</v>
      </c>
      <c r="D47">
        <v>2253</v>
      </c>
      <c r="E47">
        <v>2335.5</v>
      </c>
      <c r="F47">
        <v>0</v>
      </c>
      <c r="G47">
        <v>0</v>
      </c>
    </row>
    <row r="48" spans="1:7" ht="15" x14ac:dyDescent="0.25">
      <c r="A48" s="271" t="s">
        <v>99</v>
      </c>
      <c r="B48">
        <v>4.7</v>
      </c>
      <c r="C48">
        <v>4.9000000000000004</v>
      </c>
      <c r="D48">
        <v>3.9</v>
      </c>
      <c r="E48">
        <v>5.8</v>
      </c>
      <c r="F48">
        <v>0</v>
      </c>
      <c r="G48">
        <v>0</v>
      </c>
    </row>
    <row r="49" spans="1:7" ht="15" x14ac:dyDescent="0.25">
      <c r="A49" s="271" t="s">
        <v>100</v>
      </c>
      <c r="B49">
        <v>5.5</v>
      </c>
      <c r="C49">
        <v>0</v>
      </c>
      <c r="D49">
        <v>4</v>
      </c>
      <c r="E49">
        <v>4.2</v>
      </c>
      <c r="F49">
        <v>0</v>
      </c>
      <c r="G49">
        <v>0</v>
      </c>
    </row>
    <row r="50" spans="1:7" ht="15" x14ac:dyDescent="0.25">
      <c r="A50" s="271" t="s">
        <v>101</v>
      </c>
      <c r="B50">
        <v>50</v>
      </c>
      <c r="C50">
        <v>210</v>
      </c>
      <c r="D50">
        <v>33</v>
      </c>
      <c r="E50">
        <v>293.10000000000002</v>
      </c>
      <c r="F50">
        <v>0</v>
      </c>
      <c r="G50">
        <v>0</v>
      </c>
    </row>
    <row r="51" spans="1:7" ht="15" x14ac:dyDescent="0.25">
      <c r="A51" s="271" t="s">
        <v>102</v>
      </c>
      <c r="B51">
        <v>8.4</v>
      </c>
      <c r="C51">
        <v>29.1</v>
      </c>
      <c r="D51">
        <v>17</v>
      </c>
      <c r="E51">
        <v>13.5</v>
      </c>
      <c r="F51">
        <v>0</v>
      </c>
      <c r="G51">
        <v>0</v>
      </c>
    </row>
    <row r="52" spans="1:7" ht="15" x14ac:dyDescent="0.25">
      <c r="A52" s="271" t="s">
        <v>103</v>
      </c>
      <c r="B52">
        <v>21.6</v>
      </c>
      <c r="C52">
        <v>3</v>
      </c>
      <c r="D52">
        <v>17.899999999999999</v>
      </c>
      <c r="E52">
        <v>2</v>
      </c>
      <c r="F52">
        <v>0</v>
      </c>
      <c r="G52">
        <v>0</v>
      </c>
    </row>
    <row r="53" spans="1:7" ht="15" x14ac:dyDescent="0.25">
      <c r="A53" s="271" t="s">
        <v>104</v>
      </c>
      <c r="B53">
        <v>21.5</v>
      </c>
      <c r="C53">
        <v>94</v>
      </c>
      <c r="D53">
        <v>21.1</v>
      </c>
      <c r="E53">
        <v>205.3</v>
      </c>
      <c r="F53">
        <v>0</v>
      </c>
      <c r="G53">
        <v>0</v>
      </c>
    </row>
    <row r="54" spans="1:7" ht="15" x14ac:dyDescent="0.25">
      <c r="A54" s="271" t="s">
        <v>105</v>
      </c>
      <c r="B54">
        <v>96.7</v>
      </c>
      <c r="C54">
        <v>51.9</v>
      </c>
      <c r="D54">
        <v>104.6</v>
      </c>
      <c r="E54">
        <v>132.5</v>
      </c>
      <c r="F54">
        <v>0</v>
      </c>
      <c r="G54">
        <v>0</v>
      </c>
    </row>
    <row r="55" spans="1:7" ht="15" x14ac:dyDescent="0.25">
      <c r="A55" s="271" t="s">
        <v>106</v>
      </c>
      <c r="B55">
        <v>56</v>
      </c>
      <c r="C55">
        <v>0</v>
      </c>
      <c r="D55">
        <v>91.9</v>
      </c>
      <c r="E55">
        <v>69.099999999999994</v>
      </c>
      <c r="F55">
        <v>0</v>
      </c>
      <c r="G55">
        <v>0</v>
      </c>
    </row>
    <row r="56" spans="1:7" ht="15" x14ac:dyDescent="0.25">
      <c r="A56" s="271" t="s">
        <v>107</v>
      </c>
      <c r="B56">
        <v>4</v>
      </c>
      <c r="C56">
        <v>0</v>
      </c>
      <c r="D56">
        <v>91.6</v>
      </c>
      <c r="E56">
        <v>75.099999999999994</v>
      </c>
      <c r="F56">
        <v>0</v>
      </c>
      <c r="G56">
        <v>0</v>
      </c>
    </row>
    <row r="57" spans="1:7" ht="15" x14ac:dyDescent="0.25">
      <c r="A57" s="271" t="s">
        <v>109</v>
      </c>
      <c r="B57">
        <v>55.7</v>
      </c>
      <c r="C57">
        <v>59.9</v>
      </c>
      <c r="D57">
        <v>58.4</v>
      </c>
      <c r="E57">
        <v>188.1</v>
      </c>
      <c r="F57">
        <v>0</v>
      </c>
      <c r="G57">
        <v>0</v>
      </c>
    </row>
    <row r="58" spans="1:7" ht="15" x14ac:dyDescent="0.25">
      <c r="A58" s="271" t="s">
        <v>110</v>
      </c>
      <c r="B58">
        <v>0</v>
      </c>
      <c r="C58">
        <v>0</v>
      </c>
      <c r="D58">
        <v>13.4</v>
      </c>
      <c r="E58">
        <v>8.3000000000000007</v>
      </c>
      <c r="F58">
        <v>0</v>
      </c>
      <c r="G58">
        <v>0</v>
      </c>
    </row>
    <row r="59" spans="1:7" ht="15" x14ac:dyDescent="0.25">
      <c r="A59" s="271" t="s">
        <v>111</v>
      </c>
      <c r="B59">
        <v>0</v>
      </c>
      <c r="C59">
        <v>0</v>
      </c>
      <c r="D59">
        <v>76.8</v>
      </c>
      <c r="E59">
        <v>42.6</v>
      </c>
      <c r="F59">
        <v>0</v>
      </c>
      <c r="G59">
        <v>0</v>
      </c>
    </row>
    <row r="60" spans="1:7" ht="15" x14ac:dyDescent="0.25">
      <c r="A60" s="271" t="s">
        <v>112</v>
      </c>
      <c r="B60">
        <v>109</v>
      </c>
      <c r="C60">
        <v>81.5</v>
      </c>
      <c r="D60">
        <v>66.3</v>
      </c>
      <c r="E60">
        <v>81.7</v>
      </c>
      <c r="F60">
        <v>0</v>
      </c>
      <c r="G60">
        <v>0</v>
      </c>
    </row>
    <row r="61" spans="1:7" ht="15" x14ac:dyDescent="0.25">
      <c r="A61" s="271" t="s">
        <v>113</v>
      </c>
      <c r="B61">
        <v>21.5</v>
      </c>
      <c r="C61">
        <v>21</v>
      </c>
      <c r="D61">
        <v>61.6</v>
      </c>
      <c r="E61">
        <v>69.2</v>
      </c>
      <c r="F61">
        <v>0</v>
      </c>
      <c r="G61">
        <v>0</v>
      </c>
    </row>
    <row r="62" spans="1:7" ht="15" x14ac:dyDescent="0.25">
      <c r="A62" s="271" t="s">
        <v>114</v>
      </c>
      <c r="B62">
        <v>20.2</v>
      </c>
      <c r="C62">
        <v>24</v>
      </c>
      <c r="D62">
        <v>11.8</v>
      </c>
      <c r="E62">
        <v>10.3</v>
      </c>
      <c r="F62">
        <v>0</v>
      </c>
      <c r="G62">
        <v>0</v>
      </c>
    </row>
    <row r="63" spans="1:7" ht="15" x14ac:dyDescent="0.25">
      <c r="A63" s="271" t="s">
        <v>115</v>
      </c>
      <c r="B63">
        <v>506.4</v>
      </c>
      <c r="C63">
        <v>508.5</v>
      </c>
      <c r="D63">
        <v>1279.8</v>
      </c>
      <c r="E63">
        <v>874.8</v>
      </c>
      <c r="F63">
        <v>0</v>
      </c>
      <c r="G63">
        <v>0</v>
      </c>
    </row>
    <row r="64" spans="1:7" ht="15" x14ac:dyDescent="0.25">
      <c r="A64" s="271" t="s">
        <v>117</v>
      </c>
      <c r="B64">
        <v>1.5</v>
      </c>
      <c r="C64">
        <v>0.3</v>
      </c>
      <c r="D64">
        <v>38.700000000000003</v>
      </c>
      <c r="E64">
        <v>3.6</v>
      </c>
      <c r="F64">
        <v>0</v>
      </c>
      <c r="G64">
        <v>0</v>
      </c>
    </row>
    <row r="65" spans="1:7" ht="15" x14ac:dyDescent="0.25">
      <c r="A65" s="271" t="s">
        <v>118</v>
      </c>
      <c r="B65">
        <v>43.3</v>
      </c>
      <c r="C65">
        <v>46</v>
      </c>
      <c r="D65">
        <v>23.2</v>
      </c>
      <c r="E65">
        <v>35</v>
      </c>
      <c r="F65">
        <v>0</v>
      </c>
      <c r="G65">
        <v>0</v>
      </c>
    </row>
    <row r="66" spans="1:7" ht="15" x14ac:dyDescent="0.25">
      <c r="A66" s="271" t="s">
        <v>119</v>
      </c>
      <c r="B66">
        <v>105.2</v>
      </c>
      <c r="C66">
        <v>77</v>
      </c>
      <c r="D66">
        <v>67.2</v>
      </c>
      <c r="E66">
        <v>64.3</v>
      </c>
      <c r="F66">
        <v>0</v>
      </c>
      <c r="G66">
        <v>0</v>
      </c>
    </row>
    <row r="67" spans="1:7" ht="15" x14ac:dyDescent="0.25">
      <c r="A67" s="271" t="s">
        <v>120</v>
      </c>
      <c r="B67">
        <v>29.2</v>
      </c>
      <c r="C67">
        <v>18.8</v>
      </c>
      <c r="D67">
        <v>54</v>
      </c>
      <c r="E67">
        <v>75.599999999999994</v>
      </c>
      <c r="F67">
        <v>0</v>
      </c>
      <c r="G67">
        <v>0</v>
      </c>
    </row>
    <row r="68" spans="1:7" ht="15" x14ac:dyDescent="0.25">
      <c r="A68" s="271" t="s">
        <v>121</v>
      </c>
      <c r="B68">
        <v>22.8</v>
      </c>
      <c r="C68">
        <v>32.6</v>
      </c>
      <c r="D68">
        <v>22.8</v>
      </c>
      <c r="E68">
        <v>14.5</v>
      </c>
      <c r="F68">
        <v>0</v>
      </c>
      <c r="G68">
        <v>0</v>
      </c>
    </row>
    <row r="69" spans="1:7" ht="15" x14ac:dyDescent="0.25">
      <c r="A69" s="271" t="s">
        <v>122</v>
      </c>
      <c r="B69">
        <v>0</v>
      </c>
      <c r="C69">
        <v>20</v>
      </c>
      <c r="D69">
        <v>94.3</v>
      </c>
      <c r="E69">
        <v>66.8</v>
      </c>
      <c r="F69">
        <v>0</v>
      </c>
      <c r="G69">
        <v>0</v>
      </c>
    </row>
    <row r="70" spans="1:7" ht="15" x14ac:dyDescent="0.25">
      <c r="A70" s="271" t="s">
        <v>65</v>
      </c>
      <c r="B70" t="s">
        <v>66</v>
      </c>
      <c r="C70" t="s">
        <v>67</v>
      </c>
      <c r="D70" t="s">
        <v>66</v>
      </c>
      <c r="E70" t="s">
        <v>66</v>
      </c>
      <c r="F70" t="s">
        <v>66</v>
      </c>
      <c r="G70" t="s">
        <v>68</v>
      </c>
    </row>
    <row r="71" spans="1:7" ht="15" x14ac:dyDescent="0.25">
      <c r="A71" s="271" t="s">
        <v>123</v>
      </c>
      <c r="B71">
        <v>3292.7</v>
      </c>
      <c r="C71">
        <v>4742.8</v>
      </c>
      <c r="D71">
        <v>6332.5</v>
      </c>
      <c r="E71">
        <v>7672.8</v>
      </c>
      <c r="F71">
        <v>0</v>
      </c>
      <c r="G71">
        <v>0</v>
      </c>
    </row>
    <row r="72" spans="1:7" ht="15" x14ac:dyDescent="0.25">
      <c r="A72" s="271" t="s">
        <v>124</v>
      </c>
      <c r="B72">
        <v>803.5</v>
      </c>
      <c r="C72">
        <v>717.1</v>
      </c>
      <c r="D72">
        <v>0</v>
      </c>
      <c r="E72">
        <v>0</v>
      </c>
      <c r="F72">
        <v>0</v>
      </c>
      <c r="G72">
        <v>0</v>
      </c>
    </row>
    <row r="73" spans="1:7" ht="15" x14ac:dyDescent="0.25">
      <c r="A73" s="271" t="s">
        <v>65</v>
      </c>
      <c r="B73" t="s">
        <v>66</v>
      </c>
      <c r="C73" t="s">
        <v>67</v>
      </c>
      <c r="D73" t="s">
        <v>66</v>
      </c>
      <c r="E73" t="s">
        <v>66</v>
      </c>
      <c r="F73" t="s">
        <v>66</v>
      </c>
      <c r="G73" t="s">
        <v>68</v>
      </c>
    </row>
    <row r="74" spans="1:7" ht="15" x14ac:dyDescent="0.25">
      <c r="A74" s="271" t="s">
        <v>125</v>
      </c>
      <c r="B74">
        <v>4096.3</v>
      </c>
      <c r="C74">
        <v>5459.9</v>
      </c>
      <c r="D74">
        <v>6332.5</v>
      </c>
      <c r="E74">
        <v>7672.8</v>
      </c>
      <c r="F74">
        <v>0</v>
      </c>
      <c r="G74">
        <v>0</v>
      </c>
    </row>
    <row r="75" spans="1:7" ht="15" x14ac:dyDescent="0.25">
      <c r="A75" s="271" t="s">
        <v>126</v>
      </c>
      <c r="B75" t="s">
        <v>45</v>
      </c>
      <c r="C75" t="s">
        <v>45</v>
      </c>
      <c r="D75">
        <v>0</v>
      </c>
      <c r="E75">
        <v>0</v>
      </c>
      <c r="F75" t="s">
        <v>45</v>
      </c>
      <c r="G75" t="s">
        <v>45</v>
      </c>
    </row>
    <row r="76" spans="1:7" ht="15" x14ac:dyDescent="0.25">
      <c r="A76" s="271" t="s">
        <v>447</v>
      </c>
    </row>
    <row r="77" spans="1:7" ht="15" x14ac:dyDescent="0.25">
      <c r="A77" s="271" t="s">
        <v>53</v>
      </c>
    </row>
  </sheetData>
  <pageMargins left="0.7" right="0.7" top="0.75" bottom="0.75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56CB1-9C85-411D-8A1E-385E3F4BBC64}">
  <dimension ref="A1:G77"/>
  <sheetViews>
    <sheetView topLeftCell="A22" workbookViewId="0">
      <selection activeCell="A7" sqref="A7"/>
    </sheetView>
  </sheetViews>
  <sheetFormatPr defaultRowHeight="13.2" x14ac:dyDescent="0.25"/>
  <cols>
    <col min="1" max="1" width="14.33203125" customWidth="1"/>
    <col min="2" max="2" width="11.66406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448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A7" s="271" t="s">
        <v>56</v>
      </c>
      <c r="B7" t="s">
        <v>57</v>
      </c>
      <c r="C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29.5</v>
      </c>
      <c r="C12">
        <v>176.1</v>
      </c>
      <c r="D12">
        <v>83.1</v>
      </c>
      <c r="E12">
        <v>290.7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9.5</v>
      </c>
      <c r="E13">
        <v>0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0.6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271" t="s">
        <v>71</v>
      </c>
      <c r="B15">
        <v>29.5</v>
      </c>
      <c r="C15">
        <v>130.5</v>
      </c>
      <c r="D15">
        <v>73.599999999999994</v>
      </c>
      <c r="E15">
        <v>271.2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11</v>
      </c>
      <c r="D16">
        <v>0</v>
      </c>
      <c r="E16">
        <v>19.5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34</v>
      </c>
      <c r="D17">
        <v>0</v>
      </c>
      <c r="E17">
        <v>0</v>
      </c>
      <c r="F17">
        <v>0</v>
      </c>
      <c r="G17">
        <v>0</v>
      </c>
    </row>
    <row r="18" spans="1:7" ht="15" x14ac:dyDescent="0.25">
      <c r="A18" s="271" t="s">
        <v>69</v>
      </c>
    </row>
    <row r="19" spans="1:7" ht="15" x14ac:dyDescent="0.25">
      <c r="A19" s="271" t="s">
        <v>74</v>
      </c>
      <c r="B19">
        <v>340.6</v>
      </c>
      <c r="C19">
        <v>514.1</v>
      </c>
      <c r="D19">
        <v>696.6</v>
      </c>
      <c r="E19">
        <v>723</v>
      </c>
      <c r="F19">
        <v>0</v>
      </c>
      <c r="G19">
        <v>0</v>
      </c>
    </row>
    <row r="20" spans="1:7" ht="15" x14ac:dyDescent="0.25">
      <c r="A20" s="271" t="s">
        <v>69</v>
      </c>
    </row>
    <row r="21" spans="1:7" ht="15" x14ac:dyDescent="0.25">
      <c r="A21" s="271" t="s">
        <v>75</v>
      </c>
      <c r="B21">
        <v>98.3</v>
      </c>
      <c r="C21">
        <v>227</v>
      </c>
      <c r="D21">
        <v>246.7</v>
      </c>
      <c r="E21">
        <v>354</v>
      </c>
      <c r="F21">
        <v>0</v>
      </c>
      <c r="G21">
        <v>0</v>
      </c>
    </row>
    <row r="22" spans="1:7" ht="15" x14ac:dyDescent="0.25">
      <c r="A22" s="271" t="s">
        <v>69</v>
      </c>
    </row>
    <row r="23" spans="1:7" ht="15" x14ac:dyDescent="0.25">
      <c r="A23" s="271" t="s">
        <v>76</v>
      </c>
      <c r="B23">
        <v>275.5</v>
      </c>
      <c r="C23">
        <v>805</v>
      </c>
      <c r="D23">
        <v>565.20000000000005</v>
      </c>
      <c r="E23">
        <v>667.7</v>
      </c>
      <c r="F23">
        <v>0</v>
      </c>
      <c r="G23">
        <v>0</v>
      </c>
    </row>
    <row r="24" spans="1:7" ht="15" x14ac:dyDescent="0.25">
      <c r="A24" s="271" t="s">
        <v>69</v>
      </c>
    </row>
    <row r="25" spans="1:7" ht="15" x14ac:dyDescent="0.25">
      <c r="A25" s="271" t="s">
        <v>77</v>
      </c>
      <c r="B25">
        <v>958.2</v>
      </c>
      <c r="C25">
        <v>1631.1</v>
      </c>
      <c r="D25">
        <v>1568.5</v>
      </c>
      <c r="E25">
        <v>2497.3000000000002</v>
      </c>
      <c r="F25">
        <v>0</v>
      </c>
      <c r="G25">
        <v>0</v>
      </c>
    </row>
    <row r="26" spans="1:7" ht="15" x14ac:dyDescent="0.25">
      <c r="A26" s="271" t="s">
        <v>78</v>
      </c>
      <c r="B26">
        <v>0</v>
      </c>
      <c r="C26">
        <v>13.2</v>
      </c>
      <c r="D26">
        <v>0</v>
      </c>
      <c r="E26">
        <v>12.5</v>
      </c>
      <c r="F26">
        <v>0</v>
      </c>
      <c r="G26">
        <v>0</v>
      </c>
    </row>
    <row r="27" spans="1:7" ht="15" x14ac:dyDescent="0.25">
      <c r="A27" s="271" t="s">
        <v>79</v>
      </c>
      <c r="B27">
        <v>1.2</v>
      </c>
      <c r="C27">
        <v>0.8</v>
      </c>
      <c r="D27">
        <v>0.2</v>
      </c>
      <c r="E27">
        <v>0.3</v>
      </c>
      <c r="F27">
        <v>0</v>
      </c>
      <c r="G27">
        <v>0</v>
      </c>
    </row>
    <row r="28" spans="1:7" ht="15" x14ac:dyDescent="0.25">
      <c r="A28" s="271" t="s">
        <v>80</v>
      </c>
      <c r="B28">
        <v>0.2</v>
      </c>
      <c r="C28">
        <v>125</v>
      </c>
      <c r="D28">
        <v>0</v>
      </c>
      <c r="E28">
        <v>333.6</v>
      </c>
      <c r="F28">
        <v>0</v>
      </c>
      <c r="G28">
        <v>0</v>
      </c>
    </row>
    <row r="29" spans="1:7" ht="15" x14ac:dyDescent="0.25">
      <c r="A29" s="271" t="s">
        <v>168</v>
      </c>
      <c r="B29">
        <v>0</v>
      </c>
      <c r="C29">
        <v>0</v>
      </c>
      <c r="D29">
        <v>0</v>
      </c>
      <c r="E29" t="s">
        <v>94</v>
      </c>
      <c r="F29">
        <v>0</v>
      </c>
      <c r="G29">
        <v>0</v>
      </c>
    </row>
    <row r="30" spans="1:7" ht="15" x14ac:dyDescent="0.25">
      <c r="A30" s="271" t="s">
        <v>81</v>
      </c>
      <c r="B30">
        <v>205.2</v>
      </c>
      <c r="C30">
        <v>311.5</v>
      </c>
      <c r="D30">
        <v>383.4</v>
      </c>
      <c r="E30">
        <v>368.6</v>
      </c>
      <c r="F30">
        <v>0</v>
      </c>
      <c r="G30">
        <v>0</v>
      </c>
    </row>
    <row r="31" spans="1:7" ht="15" x14ac:dyDescent="0.25">
      <c r="A31" s="271" t="s">
        <v>82</v>
      </c>
      <c r="B31">
        <v>3.5</v>
      </c>
      <c r="C31">
        <v>54.1</v>
      </c>
      <c r="D31">
        <v>67.2</v>
      </c>
      <c r="E31">
        <v>125.8</v>
      </c>
      <c r="F31">
        <v>0</v>
      </c>
      <c r="G31">
        <v>0</v>
      </c>
    </row>
    <row r="32" spans="1:7" ht="15" x14ac:dyDescent="0.25">
      <c r="A32" s="271" t="s">
        <v>83</v>
      </c>
      <c r="B32">
        <v>588.4</v>
      </c>
      <c r="C32">
        <v>985</v>
      </c>
      <c r="D32">
        <v>893.6</v>
      </c>
      <c r="E32">
        <v>904.2</v>
      </c>
      <c r="F32">
        <v>0</v>
      </c>
      <c r="G32">
        <v>0</v>
      </c>
    </row>
    <row r="33" spans="1:7" ht="15" x14ac:dyDescent="0.25">
      <c r="A33" s="271" t="s">
        <v>84</v>
      </c>
      <c r="B33">
        <v>0</v>
      </c>
      <c r="C33">
        <v>0</v>
      </c>
      <c r="D33">
        <v>0</v>
      </c>
      <c r="E33">
        <v>66</v>
      </c>
      <c r="F33">
        <v>0</v>
      </c>
      <c r="G33">
        <v>0</v>
      </c>
    </row>
    <row r="34" spans="1:7" ht="15" x14ac:dyDescent="0.25">
      <c r="A34" s="271" t="s">
        <v>85</v>
      </c>
      <c r="B34">
        <v>0</v>
      </c>
      <c r="C34">
        <v>20</v>
      </c>
      <c r="D34">
        <v>18.899999999999999</v>
      </c>
      <c r="E34">
        <v>21.8</v>
      </c>
      <c r="F34">
        <v>0</v>
      </c>
      <c r="G34">
        <v>0</v>
      </c>
    </row>
    <row r="35" spans="1:7" ht="15" x14ac:dyDescent="0.25">
      <c r="A35" s="271" t="s">
        <v>86</v>
      </c>
      <c r="B35">
        <v>150.4</v>
      </c>
      <c r="C35">
        <v>120.3</v>
      </c>
      <c r="D35">
        <v>123.6</v>
      </c>
      <c r="E35">
        <v>181.1</v>
      </c>
      <c r="F35">
        <v>0</v>
      </c>
      <c r="G35">
        <v>0</v>
      </c>
    </row>
    <row r="36" spans="1:7" ht="15" x14ac:dyDescent="0.25">
      <c r="A36" s="271" t="s">
        <v>87</v>
      </c>
      <c r="B36">
        <v>0</v>
      </c>
      <c r="C36">
        <v>1</v>
      </c>
      <c r="D36">
        <v>44</v>
      </c>
      <c r="E36">
        <v>0</v>
      </c>
      <c r="F36">
        <v>0</v>
      </c>
      <c r="G36">
        <v>0</v>
      </c>
    </row>
    <row r="37" spans="1:7" ht="15" x14ac:dyDescent="0.25">
      <c r="A37" s="271" t="s">
        <v>88</v>
      </c>
      <c r="B37">
        <v>9.4</v>
      </c>
      <c r="C37">
        <v>0.2</v>
      </c>
      <c r="D37">
        <v>37.6</v>
      </c>
      <c r="E37">
        <v>232.7</v>
      </c>
      <c r="F37">
        <v>0</v>
      </c>
      <c r="G37">
        <v>0</v>
      </c>
    </row>
    <row r="38" spans="1:7" ht="15" x14ac:dyDescent="0.25">
      <c r="A38" s="271" t="s">
        <v>89</v>
      </c>
      <c r="B38">
        <v>0</v>
      </c>
      <c r="C38">
        <v>0</v>
      </c>
      <c r="D38">
        <v>0</v>
      </c>
      <c r="E38">
        <v>250.8</v>
      </c>
      <c r="F38">
        <v>0</v>
      </c>
      <c r="G38">
        <v>0</v>
      </c>
    </row>
    <row r="39" spans="1:7" ht="15" x14ac:dyDescent="0.25">
      <c r="A39" s="271" t="s">
        <v>69</v>
      </c>
    </row>
    <row r="40" spans="1:7" ht="15" x14ac:dyDescent="0.25">
      <c r="A40" s="271" t="s">
        <v>90</v>
      </c>
      <c r="B40">
        <v>228.5</v>
      </c>
      <c r="C40">
        <v>230.2</v>
      </c>
      <c r="D40">
        <v>607.6</v>
      </c>
      <c r="E40">
        <v>399</v>
      </c>
      <c r="F40">
        <v>0</v>
      </c>
      <c r="G40">
        <v>0</v>
      </c>
    </row>
    <row r="41" spans="1:7" ht="15" x14ac:dyDescent="0.25">
      <c r="A41" s="271" t="s">
        <v>406</v>
      </c>
      <c r="B41">
        <v>0</v>
      </c>
      <c r="C41">
        <v>0</v>
      </c>
      <c r="D41">
        <v>0</v>
      </c>
      <c r="E41">
        <v>7.7</v>
      </c>
      <c r="F41">
        <v>0</v>
      </c>
      <c r="G41">
        <v>0</v>
      </c>
    </row>
    <row r="42" spans="1:7" ht="15" x14ac:dyDescent="0.25">
      <c r="A42" s="271" t="s">
        <v>93</v>
      </c>
      <c r="B42">
        <v>0</v>
      </c>
      <c r="C42">
        <v>0</v>
      </c>
      <c r="D42">
        <v>0</v>
      </c>
      <c r="E42" t="s">
        <v>94</v>
      </c>
      <c r="F42">
        <v>0</v>
      </c>
      <c r="G42">
        <v>0</v>
      </c>
    </row>
    <row r="43" spans="1:7" ht="15" x14ac:dyDescent="0.25">
      <c r="A43" s="271" t="s">
        <v>95</v>
      </c>
      <c r="B43">
        <v>0</v>
      </c>
      <c r="C43">
        <v>0</v>
      </c>
      <c r="D43">
        <v>13.2</v>
      </c>
      <c r="E43">
        <v>0</v>
      </c>
      <c r="F43">
        <v>0</v>
      </c>
      <c r="G43">
        <v>0</v>
      </c>
    </row>
    <row r="44" spans="1:7" ht="15" x14ac:dyDescent="0.25">
      <c r="A44" s="271" t="s">
        <v>96</v>
      </c>
      <c r="B44">
        <v>228.5</v>
      </c>
      <c r="C44">
        <v>230.2</v>
      </c>
      <c r="D44">
        <v>583.9</v>
      </c>
      <c r="E44">
        <v>378.3</v>
      </c>
      <c r="F44">
        <v>0</v>
      </c>
      <c r="G44">
        <v>0</v>
      </c>
    </row>
    <row r="45" spans="1:7" ht="15" x14ac:dyDescent="0.25">
      <c r="A45" s="271" t="s">
        <v>97</v>
      </c>
      <c r="B45">
        <v>0</v>
      </c>
      <c r="C45">
        <v>0</v>
      </c>
      <c r="D45">
        <v>10.5</v>
      </c>
      <c r="E45">
        <v>13</v>
      </c>
      <c r="F45">
        <v>0</v>
      </c>
      <c r="G45">
        <v>0</v>
      </c>
    </row>
    <row r="46" spans="1:7" ht="15" x14ac:dyDescent="0.25">
      <c r="A46" s="271" t="s">
        <v>69</v>
      </c>
    </row>
    <row r="47" spans="1:7" ht="15" x14ac:dyDescent="0.25">
      <c r="A47" s="271" t="s">
        <v>98</v>
      </c>
      <c r="B47">
        <v>1228</v>
      </c>
      <c r="C47">
        <v>1323</v>
      </c>
      <c r="D47">
        <v>2050.6999999999998</v>
      </c>
      <c r="E47">
        <v>2177.1</v>
      </c>
      <c r="F47">
        <v>0</v>
      </c>
      <c r="G47">
        <v>0</v>
      </c>
    </row>
    <row r="48" spans="1:7" ht="15" x14ac:dyDescent="0.25">
      <c r="A48" s="271" t="s">
        <v>99</v>
      </c>
      <c r="B48">
        <v>4.7</v>
      </c>
      <c r="C48">
        <v>1.6</v>
      </c>
      <c r="D48">
        <v>3.9</v>
      </c>
      <c r="E48">
        <v>5.8</v>
      </c>
      <c r="F48">
        <v>0</v>
      </c>
      <c r="G48">
        <v>0</v>
      </c>
    </row>
    <row r="49" spans="1:7" ht="15" x14ac:dyDescent="0.25">
      <c r="A49" s="271" t="s">
        <v>100</v>
      </c>
      <c r="B49">
        <v>5.5</v>
      </c>
      <c r="C49">
        <v>0</v>
      </c>
      <c r="D49">
        <v>4</v>
      </c>
      <c r="E49">
        <v>4.2</v>
      </c>
      <c r="F49">
        <v>0</v>
      </c>
      <c r="G49">
        <v>0</v>
      </c>
    </row>
    <row r="50" spans="1:7" ht="15" x14ac:dyDescent="0.25">
      <c r="A50" s="271" t="s">
        <v>101</v>
      </c>
      <c r="B50">
        <v>50</v>
      </c>
      <c r="C50">
        <v>240</v>
      </c>
      <c r="D50">
        <v>33</v>
      </c>
      <c r="E50">
        <v>264.2</v>
      </c>
      <c r="F50">
        <v>0</v>
      </c>
      <c r="G50">
        <v>0</v>
      </c>
    </row>
    <row r="51" spans="1:7" ht="15" x14ac:dyDescent="0.25">
      <c r="A51" s="271" t="s">
        <v>102</v>
      </c>
      <c r="B51">
        <v>8.4</v>
      </c>
      <c r="C51">
        <v>26</v>
      </c>
      <c r="D51">
        <v>17</v>
      </c>
      <c r="E51">
        <v>13.5</v>
      </c>
      <c r="F51">
        <v>0</v>
      </c>
      <c r="G51">
        <v>0</v>
      </c>
    </row>
    <row r="52" spans="1:7" ht="15" x14ac:dyDescent="0.25">
      <c r="A52" s="271" t="s">
        <v>103</v>
      </c>
      <c r="B52">
        <v>29</v>
      </c>
      <c r="C52">
        <v>2.7</v>
      </c>
      <c r="D52">
        <v>10.5</v>
      </c>
      <c r="E52">
        <v>1.7</v>
      </c>
      <c r="F52">
        <v>0</v>
      </c>
      <c r="G52">
        <v>0</v>
      </c>
    </row>
    <row r="53" spans="1:7" ht="15" x14ac:dyDescent="0.25">
      <c r="A53" s="271" t="s">
        <v>104</v>
      </c>
      <c r="B53">
        <v>21.5</v>
      </c>
      <c r="C53">
        <v>94</v>
      </c>
      <c r="D53">
        <v>21.1</v>
      </c>
      <c r="E53">
        <v>205.3</v>
      </c>
      <c r="F53">
        <v>0</v>
      </c>
      <c r="G53">
        <v>0</v>
      </c>
    </row>
    <row r="54" spans="1:7" ht="15" x14ac:dyDescent="0.25">
      <c r="A54" s="271" t="s">
        <v>105</v>
      </c>
      <c r="B54">
        <v>94.7</v>
      </c>
      <c r="C54">
        <v>51.9</v>
      </c>
      <c r="D54">
        <v>104.6</v>
      </c>
      <c r="E54">
        <v>123.7</v>
      </c>
      <c r="F54">
        <v>0</v>
      </c>
      <c r="G54">
        <v>0</v>
      </c>
    </row>
    <row r="55" spans="1:7" ht="15" x14ac:dyDescent="0.25">
      <c r="A55" s="271" t="s">
        <v>106</v>
      </c>
      <c r="B55">
        <v>56</v>
      </c>
      <c r="C55">
        <v>14.5</v>
      </c>
      <c r="D55">
        <v>76.599999999999994</v>
      </c>
      <c r="E55">
        <v>54</v>
      </c>
      <c r="F55">
        <v>0</v>
      </c>
      <c r="G55">
        <v>0</v>
      </c>
    </row>
    <row r="56" spans="1:7" ht="15" x14ac:dyDescent="0.25">
      <c r="A56" s="271" t="s">
        <v>107</v>
      </c>
      <c r="B56">
        <v>4</v>
      </c>
      <c r="C56">
        <v>0</v>
      </c>
      <c r="D56">
        <v>91.6</v>
      </c>
      <c r="E56">
        <v>75.099999999999994</v>
      </c>
      <c r="F56">
        <v>0</v>
      </c>
      <c r="G56">
        <v>0</v>
      </c>
    </row>
    <row r="57" spans="1:7" ht="15" x14ac:dyDescent="0.25">
      <c r="A57" s="271" t="s">
        <v>109</v>
      </c>
      <c r="B57">
        <v>20.8</v>
      </c>
      <c r="C57">
        <v>53</v>
      </c>
      <c r="D57">
        <v>58.4</v>
      </c>
      <c r="E57">
        <v>188.1</v>
      </c>
      <c r="F57">
        <v>0</v>
      </c>
      <c r="G57">
        <v>0</v>
      </c>
    </row>
    <row r="58" spans="1:7" ht="15" x14ac:dyDescent="0.25">
      <c r="A58" s="271" t="s">
        <v>110</v>
      </c>
      <c r="B58">
        <v>0</v>
      </c>
      <c r="C58">
        <v>0</v>
      </c>
      <c r="D58">
        <v>13.4</v>
      </c>
      <c r="E58">
        <v>8.3000000000000007</v>
      </c>
      <c r="F58">
        <v>0</v>
      </c>
      <c r="G58">
        <v>0</v>
      </c>
    </row>
    <row r="59" spans="1:7" ht="15" x14ac:dyDescent="0.25">
      <c r="A59" s="271" t="s">
        <v>111</v>
      </c>
      <c r="B59">
        <v>0</v>
      </c>
      <c r="C59">
        <v>0</v>
      </c>
      <c r="D59">
        <v>76.8</v>
      </c>
      <c r="E59">
        <v>42.6</v>
      </c>
      <c r="F59">
        <v>0</v>
      </c>
      <c r="G59">
        <v>0</v>
      </c>
    </row>
    <row r="60" spans="1:7" ht="15" x14ac:dyDescent="0.25">
      <c r="A60" s="271" t="s">
        <v>112</v>
      </c>
      <c r="B60">
        <v>109</v>
      </c>
      <c r="C60">
        <v>81.5</v>
      </c>
      <c r="D60">
        <v>66.3</v>
      </c>
      <c r="E60">
        <v>81.7</v>
      </c>
      <c r="F60">
        <v>0</v>
      </c>
      <c r="G60">
        <v>0</v>
      </c>
    </row>
    <row r="61" spans="1:7" ht="15" x14ac:dyDescent="0.25">
      <c r="A61" s="271" t="s">
        <v>113</v>
      </c>
      <c r="B61">
        <v>21.5</v>
      </c>
      <c r="C61">
        <v>18</v>
      </c>
      <c r="D61">
        <v>61.6</v>
      </c>
      <c r="E61">
        <v>47.2</v>
      </c>
      <c r="F61">
        <v>0</v>
      </c>
      <c r="G61">
        <v>0</v>
      </c>
    </row>
    <row r="62" spans="1:7" ht="15" x14ac:dyDescent="0.25">
      <c r="A62" s="271" t="s">
        <v>114</v>
      </c>
      <c r="B62">
        <v>20.2</v>
      </c>
      <c r="C62">
        <v>21.8</v>
      </c>
      <c r="D62">
        <v>11.8</v>
      </c>
      <c r="E62">
        <v>10.3</v>
      </c>
      <c r="F62">
        <v>0</v>
      </c>
      <c r="G62">
        <v>0</v>
      </c>
    </row>
    <row r="63" spans="1:7" ht="15" x14ac:dyDescent="0.25">
      <c r="A63" s="271" t="s">
        <v>115</v>
      </c>
      <c r="B63">
        <v>600.9</v>
      </c>
      <c r="C63">
        <v>502.9</v>
      </c>
      <c r="D63">
        <v>1107.0999999999999</v>
      </c>
      <c r="E63">
        <v>825</v>
      </c>
      <c r="F63">
        <v>0</v>
      </c>
      <c r="G63">
        <v>0</v>
      </c>
    </row>
    <row r="64" spans="1:7" ht="15" x14ac:dyDescent="0.25">
      <c r="A64" s="271" t="s">
        <v>117</v>
      </c>
      <c r="B64">
        <v>1.5</v>
      </c>
      <c r="C64">
        <v>0</v>
      </c>
      <c r="D64">
        <v>38.700000000000003</v>
      </c>
      <c r="E64">
        <v>3.6</v>
      </c>
      <c r="F64">
        <v>0</v>
      </c>
      <c r="G64">
        <v>0</v>
      </c>
    </row>
    <row r="65" spans="1:7" ht="15" x14ac:dyDescent="0.25">
      <c r="A65" s="271" t="s">
        <v>118</v>
      </c>
      <c r="B65">
        <v>43.3</v>
      </c>
      <c r="C65">
        <v>46</v>
      </c>
      <c r="D65">
        <v>23.2</v>
      </c>
      <c r="E65">
        <v>35</v>
      </c>
      <c r="F65">
        <v>0</v>
      </c>
      <c r="G65">
        <v>0</v>
      </c>
    </row>
    <row r="66" spans="1:7" ht="15" x14ac:dyDescent="0.25">
      <c r="A66" s="271" t="s">
        <v>119</v>
      </c>
      <c r="B66">
        <v>105.2</v>
      </c>
      <c r="C66">
        <v>100.8</v>
      </c>
      <c r="D66">
        <v>67.2</v>
      </c>
      <c r="E66">
        <v>30.9</v>
      </c>
      <c r="F66">
        <v>0</v>
      </c>
      <c r="G66">
        <v>0</v>
      </c>
    </row>
    <row r="67" spans="1:7" ht="15" x14ac:dyDescent="0.25">
      <c r="A67" s="271" t="s">
        <v>120</v>
      </c>
      <c r="B67">
        <v>24.9</v>
      </c>
      <c r="C67">
        <v>15.8</v>
      </c>
      <c r="D67">
        <v>47</v>
      </c>
      <c r="E67">
        <v>75.599999999999994</v>
      </c>
      <c r="F67">
        <v>0</v>
      </c>
      <c r="G67">
        <v>0</v>
      </c>
    </row>
    <row r="68" spans="1:7" ht="15" x14ac:dyDescent="0.25">
      <c r="A68" s="271" t="s">
        <v>121</v>
      </c>
      <c r="B68">
        <v>6.8</v>
      </c>
      <c r="C68">
        <v>32.6</v>
      </c>
      <c r="D68">
        <v>22.8</v>
      </c>
      <c r="E68">
        <v>14.5</v>
      </c>
      <c r="F68">
        <v>0</v>
      </c>
      <c r="G68">
        <v>0</v>
      </c>
    </row>
    <row r="69" spans="1:7" ht="15" x14ac:dyDescent="0.25">
      <c r="A69" s="271" t="s">
        <v>122</v>
      </c>
      <c r="B69">
        <v>0</v>
      </c>
      <c r="C69">
        <v>20</v>
      </c>
      <c r="D69">
        <v>94.3</v>
      </c>
      <c r="E69">
        <v>66.8</v>
      </c>
      <c r="F69">
        <v>0</v>
      </c>
      <c r="G69">
        <v>0</v>
      </c>
    </row>
    <row r="70" spans="1:7" ht="15" x14ac:dyDescent="0.25">
      <c r="A70" s="271" t="s">
        <v>65</v>
      </c>
      <c r="B70" t="s">
        <v>66</v>
      </c>
      <c r="C70" t="s">
        <v>67</v>
      </c>
      <c r="D70" t="s">
        <v>66</v>
      </c>
      <c r="E70" t="s">
        <v>66</v>
      </c>
      <c r="F70" t="s">
        <v>66</v>
      </c>
      <c r="G70" t="s">
        <v>68</v>
      </c>
    </row>
    <row r="71" spans="1:7" ht="15" x14ac:dyDescent="0.25">
      <c r="A71" s="271" t="s">
        <v>123</v>
      </c>
      <c r="B71">
        <v>3158.5</v>
      </c>
      <c r="C71">
        <v>4906.5</v>
      </c>
      <c r="D71">
        <v>5818.4</v>
      </c>
      <c r="E71">
        <v>7108.7</v>
      </c>
      <c r="F71">
        <v>0</v>
      </c>
      <c r="G71">
        <v>0</v>
      </c>
    </row>
    <row r="72" spans="1:7" ht="15" x14ac:dyDescent="0.25">
      <c r="A72" s="271" t="s">
        <v>124</v>
      </c>
      <c r="B72">
        <v>834.8</v>
      </c>
      <c r="C72">
        <v>781.6</v>
      </c>
      <c r="D72">
        <v>0</v>
      </c>
      <c r="E72">
        <v>0</v>
      </c>
      <c r="F72">
        <v>0</v>
      </c>
      <c r="G72">
        <v>0</v>
      </c>
    </row>
    <row r="73" spans="1:7" ht="15" x14ac:dyDescent="0.25">
      <c r="A73" s="271" t="s">
        <v>65</v>
      </c>
      <c r="B73" t="s">
        <v>66</v>
      </c>
      <c r="C73" t="s">
        <v>67</v>
      </c>
      <c r="D73" t="s">
        <v>66</v>
      </c>
      <c r="E73" t="s">
        <v>66</v>
      </c>
      <c r="F73" t="s">
        <v>66</v>
      </c>
      <c r="G73" t="s">
        <v>68</v>
      </c>
    </row>
    <row r="74" spans="1:7" ht="15" x14ac:dyDescent="0.25">
      <c r="A74" s="271" t="s">
        <v>125</v>
      </c>
      <c r="B74">
        <v>3993.3</v>
      </c>
      <c r="C74">
        <v>5688.2</v>
      </c>
      <c r="D74">
        <v>5818.4</v>
      </c>
      <c r="E74">
        <v>7108.7</v>
      </c>
      <c r="F74">
        <v>0</v>
      </c>
      <c r="G74">
        <v>0</v>
      </c>
    </row>
    <row r="75" spans="1:7" ht="15" x14ac:dyDescent="0.25">
      <c r="A75" s="271" t="s">
        <v>126</v>
      </c>
      <c r="B75" t="s">
        <v>45</v>
      </c>
      <c r="C75" t="s">
        <v>45</v>
      </c>
      <c r="D75">
        <v>0</v>
      </c>
      <c r="E75">
        <v>0</v>
      </c>
      <c r="F75" t="s">
        <v>45</v>
      </c>
      <c r="G75" t="s">
        <v>45</v>
      </c>
    </row>
    <row r="76" spans="1:7" ht="15" x14ac:dyDescent="0.25">
      <c r="A76" s="271" t="s">
        <v>127</v>
      </c>
      <c r="B76">
        <v>0</v>
      </c>
      <c r="C76">
        <v>0</v>
      </c>
      <c r="D76" t="s">
        <v>45</v>
      </c>
      <c r="E76" t="s">
        <v>45</v>
      </c>
      <c r="F76">
        <v>0</v>
      </c>
      <c r="G76">
        <v>0</v>
      </c>
    </row>
    <row r="77" spans="1:7" ht="15" x14ac:dyDescent="0.35">
      <c r="A77" s="28" t="s">
        <v>65</v>
      </c>
      <c r="B77" t="s">
        <v>66</v>
      </c>
      <c r="C77" t="s">
        <v>67</v>
      </c>
      <c r="D77" t="s">
        <v>66</v>
      </c>
      <c r="E77" t="s">
        <v>66</v>
      </c>
      <c r="F77" t="s">
        <v>66</v>
      </c>
      <c r="G77" t="s">
        <v>68</v>
      </c>
    </row>
  </sheetData>
  <pageMargins left="0.7" right="0.7" top="0.75" bottom="0.75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790CA5-C981-4609-884A-1F671ABB82B3}">
  <dimension ref="A1:G77"/>
  <sheetViews>
    <sheetView topLeftCell="A46" workbookViewId="0">
      <selection activeCell="A9" sqref="A9"/>
    </sheetView>
  </sheetViews>
  <sheetFormatPr defaultRowHeight="13.2" x14ac:dyDescent="0.25"/>
  <cols>
    <col min="1" max="1" width="24.109375" customWidth="1"/>
    <col min="3" max="3" width="16.6640625" customWidth="1"/>
    <col min="5" max="5" width="14.88671875" customWidth="1"/>
    <col min="6" max="6" width="18.66406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449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305</v>
      </c>
      <c r="B9" t="s">
        <v>183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53</v>
      </c>
    </row>
    <row r="11" spans="1:7" ht="15" x14ac:dyDescent="0.25">
      <c r="A11" s="271" t="s">
        <v>225</v>
      </c>
    </row>
    <row r="12" spans="1:7" ht="15" x14ac:dyDescent="0.25">
      <c r="A12" s="271" t="s">
        <v>70</v>
      </c>
      <c r="B12">
        <v>29.5</v>
      </c>
      <c r="C12">
        <v>202.2</v>
      </c>
      <c r="D12">
        <v>83.1</v>
      </c>
      <c r="E12">
        <v>268.10000000000002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9.5</v>
      </c>
      <c r="E13">
        <v>0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0.3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271" t="s">
        <v>71</v>
      </c>
      <c r="B15">
        <v>29.5</v>
      </c>
      <c r="C15">
        <v>156.9</v>
      </c>
      <c r="D15">
        <v>73.599999999999994</v>
      </c>
      <c r="E15">
        <v>248.6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11</v>
      </c>
      <c r="D16">
        <v>0</v>
      </c>
      <c r="E16">
        <v>19.5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34</v>
      </c>
      <c r="D17">
        <v>0</v>
      </c>
      <c r="E17">
        <v>0</v>
      </c>
      <c r="F17">
        <v>0</v>
      </c>
      <c r="G17">
        <v>0</v>
      </c>
    </row>
    <row r="18" spans="1:7" ht="15" x14ac:dyDescent="0.25">
      <c r="A18" s="271" t="s">
        <v>69</v>
      </c>
    </row>
    <row r="19" spans="1:7" ht="15" x14ac:dyDescent="0.25">
      <c r="A19" s="271" t="s">
        <v>74</v>
      </c>
      <c r="B19">
        <v>312.8</v>
      </c>
      <c r="C19">
        <v>423.6</v>
      </c>
      <c r="D19">
        <v>669.7</v>
      </c>
      <c r="E19">
        <v>697</v>
      </c>
      <c r="F19">
        <v>0</v>
      </c>
      <c r="G19">
        <v>0</v>
      </c>
    </row>
    <row r="20" spans="1:7" ht="15" x14ac:dyDescent="0.25">
      <c r="A20" s="271" t="s">
        <v>69</v>
      </c>
    </row>
    <row r="21" spans="1:7" ht="15" x14ac:dyDescent="0.25">
      <c r="A21" s="271" t="s">
        <v>75</v>
      </c>
      <c r="B21">
        <v>153.30000000000001</v>
      </c>
      <c r="C21">
        <v>224.9</v>
      </c>
      <c r="D21">
        <v>189.5</v>
      </c>
      <c r="E21">
        <v>304.89999999999998</v>
      </c>
      <c r="F21">
        <v>0</v>
      </c>
      <c r="G21">
        <v>0</v>
      </c>
    </row>
    <row r="22" spans="1:7" ht="15" x14ac:dyDescent="0.25">
      <c r="A22" s="271" t="s">
        <v>69</v>
      </c>
    </row>
    <row r="23" spans="1:7" ht="15" x14ac:dyDescent="0.25">
      <c r="A23" s="271" t="s">
        <v>76</v>
      </c>
      <c r="B23">
        <v>276.7</v>
      </c>
      <c r="C23">
        <v>895.8</v>
      </c>
      <c r="D23">
        <v>564</v>
      </c>
      <c r="E23">
        <v>577.6</v>
      </c>
      <c r="F23">
        <v>0</v>
      </c>
      <c r="G23">
        <v>0</v>
      </c>
    </row>
    <row r="24" spans="1:7" ht="15" x14ac:dyDescent="0.25">
      <c r="A24" s="271" t="s">
        <v>69</v>
      </c>
    </row>
    <row r="25" spans="1:7" ht="15" x14ac:dyDescent="0.25">
      <c r="A25" s="271" t="s">
        <v>77</v>
      </c>
      <c r="B25">
        <v>937.3</v>
      </c>
      <c r="C25">
        <v>1767.8</v>
      </c>
      <c r="D25">
        <v>1451</v>
      </c>
      <c r="E25">
        <v>2161.5</v>
      </c>
      <c r="F25">
        <v>0</v>
      </c>
      <c r="G25">
        <v>0</v>
      </c>
    </row>
    <row r="26" spans="1:7" ht="15" x14ac:dyDescent="0.25">
      <c r="A26" s="271" t="s">
        <v>78</v>
      </c>
      <c r="B26">
        <v>0</v>
      </c>
      <c r="C26">
        <v>13.2</v>
      </c>
      <c r="D26">
        <v>0</v>
      </c>
      <c r="E26">
        <v>12.5</v>
      </c>
      <c r="F26">
        <v>0</v>
      </c>
      <c r="G26">
        <v>0</v>
      </c>
    </row>
    <row r="27" spans="1:7" ht="15" x14ac:dyDescent="0.25">
      <c r="A27" s="271" t="s">
        <v>79</v>
      </c>
      <c r="B27">
        <v>1.2</v>
      </c>
      <c r="C27">
        <v>0.5</v>
      </c>
      <c r="D27">
        <v>0.2</v>
      </c>
      <c r="E27">
        <v>0.3</v>
      </c>
      <c r="F27">
        <v>0</v>
      </c>
      <c r="G27">
        <v>0</v>
      </c>
    </row>
    <row r="28" spans="1:7" ht="15" x14ac:dyDescent="0.25">
      <c r="A28" s="271" t="s">
        <v>80</v>
      </c>
      <c r="B28">
        <v>0.2</v>
      </c>
      <c r="C28">
        <v>69.5</v>
      </c>
      <c r="D28">
        <v>0</v>
      </c>
      <c r="E28">
        <v>333.6</v>
      </c>
      <c r="F28">
        <v>0</v>
      </c>
      <c r="G28">
        <v>0</v>
      </c>
    </row>
    <row r="29" spans="1:7" ht="15" x14ac:dyDescent="0.25">
      <c r="A29" s="271" t="s">
        <v>168</v>
      </c>
      <c r="B29">
        <v>0</v>
      </c>
      <c r="C29">
        <v>0</v>
      </c>
      <c r="D29">
        <v>0</v>
      </c>
      <c r="E29" t="s">
        <v>94</v>
      </c>
      <c r="F29">
        <v>0</v>
      </c>
      <c r="G29">
        <v>0</v>
      </c>
    </row>
    <row r="30" spans="1:7" ht="15" x14ac:dyDescent="0.25">
      <c r="A30" s="271" t="s">
        <v>81</v>
      </c>
      <c r="B30">
        <v>234.5</v>
      </c>
      <c r="C30">
        <v>394.7</v>
      </c>
      <c r="D30">
        <v>350</v>
      </c>
      <c r="E30">
        <v>310.60000000000002</v>
      </c>
      <c r="F30">
        <v>0</v>
      </c>
      <c r="G30">
        <v>0</v>
      </c>
    </row>
    <row r="31" spans="1:7" ht="15" x14ac:dyDescent="0.25">
      <c r="A31" s="271" t="s">
        <v>82</v>
      </c>
      <c r="B31">
        <v>1</v>
      </c>
      <c r="C31">
        <v>81.400000000000006</v>
      </c>
      <c r="D31">
        <v>67.2</v>
      </c>
      <c r="E31">
        <v>95.3</v>
      </c>
      <c r="F31">
        <v>0</v>
      </c>
      <c r="G31">
        <v>0</v>
      </c>
    </row>
    <row r="32" spans="1:7" ht="15" x14ac:dyDescent="0.25">
      <c r="A32" s="271" t="s">
        <v>83</v>
      </c>
      <c r="B32">
        <v>588.4</v>
      </c>
      <c r="C32">
        <v>917.8</v>
      </c>
      <c r="D32">
        <v>830.6</v>
      </c>
      <c r="E32">
        <v>848.3</v>
      </c>
      <c r="F32">
        <v>0</v>
      </c>
      <c r="G32">
        <v>0</v>
      </c>
    </row>
    <row r="33" spans="1:7" ht="15" x14ac:dyDescent="0.25">
      <c r="A33" s="271" t="s">
        <v>84</v>
      </c>
      <c r="B33">
        <v>0</v>
      </c>
      <c r="C33">
        <v>1.6</v>
      </c>
      <c r="D33">
        <v>0</v>
      </c>
      <c r="E33">
        <v>66</v>
      </c>
      <c r="F33">
        <v>0</v>
      </c>
      <c r="G33">
        <v>0</v>
      </c>
    </row>
    <row r="34" spans="1:7" ht="15" x14ac:dyDescent="0.25">
      <c r="A34" s="271" t="s">
        <v>85</v>
      </c>
      <c r="B34">
        <v>0</v>
      </c>
      <c r="C34">
        <v>20</v>
      </c>
      <c r="D34">
        <v>0</v>
      </c>
      <c r="E34">
        <v>21.8</v>
      </c>
      <c r="F34">
        <v>0</v>
      </c>
      <c r="G34">
        <v>0</v>
      </c>
    </row>
    <row r="35" spans="1:7" ht="15" x14ac:dyDescent="0.25">
      <c r="A35" s="271" t="s">
        <v>86</v>
      </c>
      <c r="B35">
        <v>102.7</v>
      </c>
      <c r="C35">
        <v>87.2</v>
      </c>
      <c r="D35">
        <v>121.3</v>
      </c>
      <c r="E35">
        <v>180.9</v>
      </c>
      <c r="F35">
        <v>0</v>
      </c>
      <c r="G35">
        <v>0</v>
      </c>
    </row>
    <row r="36" spans="1:7" ht="15" x14ac:dyDescent="0.25">
      <c r="A36" s="271" t="s">
        <v>87</v>
      </c>
      <c r="B36">
        <v>0</v>
      </c>
      <c r="C36">
        <v>1</v>
      </c>
      <c r="D36">
        <v>44</v>
      </c>
      <c r="E36">
        <v>0</v>
      </c>
      <c r="F36">
        <v>0</v>
      </c>
      <c r="G36">
        <v>0</v>
      </c>
    </row>
    <row r="37" spans="1:7" ht="15" x14ac:dyDescent="0.25">
      <c r="A37" s="271" t="s">
        <v>88</v>
      </c>
      <c r="B37">
        <v>9.4</v>
      </c>
      <c r="C37">
        <v>87.9</v>
      </c>
      <c r="D37">
        <v>37.6</v>
      </c>
      <c r="E37">
        <v>140.9</v>
      </c>
      <c r="F37">
        <v>0</v>
      </c>
      <c r="G37">
        <v>0</v>
      </c>
    </row>
    <row r="38" spans="1:7" ht="15" x14ac:dyDescent="0.25">
      <c r="A38" s="271" t="s">
        <v>89</v>
      </c>
      <c r="B38">
        <v>0</v>
      </c>
      <c r="C38">
        <v>93</v>
      </c>
      <c r="D38">
        <v>0</v>
      </c>
      <c r="E38">
        <v>151.5</v>
      </c>
      <c r="F38">
        <v>0</v>
      </c>
      <c r="G38">
        <v>0</v>
      </c>
    </row>
    <row r="39" spans="1:7" ht="15" x14ac:dyDescent="0.25">
      <c r="A39" s="271" t="s">
        <v>69</v>
      </c>
    </row>
    <row r="40" spans="1:7" ht="15" x14ac:dyDescent="0.25">
      <c r="A40" s="271" t="s">
        <v>90</v>
      </c>
      <c r="B40">
        <v>211</v>
      </c>
      <c r="C40">
        <v>207.2</v>
      </c>
      <c r="D40">
        <v>607.6</v>
      </c>
      <c r="E40">
        <v>399</v>
      </c>
      <c r="F40">
        <v>0</v>
      </c>
      <c r="G40">
        <v>0</v>
      </c>
    </row>
    <row r="41" spans="1:7" ht="15" x14ac:dyDescent="0.25">
      <c r="A41" s="271" t="s">
        <v>406</v>
      </c>
      <c r="B41">
        <v>0</v>
      </c>
      <c r="C41">
        <v>0</v>
      </c>
      <c r="D41">
        <v>0</v>
      </c>
      <c r="E41">
        <v>7.7</v>
      </c>
      <c r="F41">
        <v>0</v>
      </c>
      <c r="G41">
        <v>0</v>
      </c>
    </row>
    <row r="42" spans="1:7" ht="15" x14ac:dyDescent="0.25">
      <c r="A42" s="271" t="s">
        <v>93</v>
      </c>
      <c r="B42">
        <v>0</v>
      </c>
      <c r="C42">
        <v>0</v>
      </c>
      <c r="D42">
        <v>0</v>
      </c>
      <c r="E42" t="s">
        <v>94</v>
      </c>
      <c r="F42">
        <v>0</v>
      </c>
      <c r="G42">
        <v>0</v>
      </c>
    </row>
    <row r="43" spans="1:7" ht="15" x14ac:dyDescent="0.25">
      <c r="A43" s="271" t="s">
        <v>95</v>
      </c>
      <c r="B43">
        <v>0</v>
      </c>
      <c r="C43">
        <v>0</v>
      </c>
      <c r="D43">
        <v>13.2</v>
      </c>
      <c r="E43">
        <v>0</v>
      </c>
      <c r="F43">
        <v>0</v>
      </c>
      <c r="G43">
        <v>0</v>
      </c>
    </row>
    <row r="44" spans="1:7" ht="15" x14ac:dyDescent="0.25">
      <c r="A44" s="271" t="s">
        <v>96</v>
      </c>
      <c r="B44">
        <v>211</v>
      </c>
      <c r="C44">
        <v>207.2</v>
      </c>
      <c r="D44">
        <v>583.9</v>
      </c>
      <c r="E44">
        <v>378.3</v>
      </c>
      <c r="F44">
        <v>0</v>
      </c>
      <c r="G44">
        <v>0</v>
      </c>
    </row>
    <row r="45" spans="1:7" ht="15" x14ac:dyDescent="0.25">
      <c r="A45" s="271" t="s">
        <v>97</v>
      </c>
      <c r="B45">
        <v>0</v>
      </c>
      <c r="C45">
        <v>0</v>
      </c>
      <c r="D45">
        <v>10.5</v>
      </c>
      <c r="E45">
        <v>13</v>
      </c>
      <c r="F45">
        <v>0</v>
      </c>
      <c r="G45">
        <v>0</v>
      </c>
    </row>
    <row r="46" spans="1:7" ht="15" x14ac:dyDescent="0.25">
      <c r="A46" s="271" t="s">
        <v>69</v>
      </c>
    </row>
    <row r="47" spans="1:7" ht="15" x14ac:dyDescent="0.25">
      <c r="A47" s="271" t="s">
        <v>98</v>
      </c>
      <c r="B47">
        <v>1218.8</v>
      </c>
      <c r="C47">
        <v>1405.5</v>
      </c>
      <c r="D47">
        <v>1863.5</v>
      </c>
      <c r="E47">
        <v>1973.7</v>
      </c>
      <c r="F47">
        <v>0</v>
      </c>
      <c r="G47">
        <v>0</v>
      </c>
    </row>
    <row r="48" spans="1:7" ht="15" x14ac:dyDescent="0.25">
      <c r="A48" s="271" t="s">
        <v>99</v>
      </c>
      <c r="B48">
        <v>4.7</v>
      </c>
      <c r="C48">
        <v>1.6</v>
      </c>
      <c r="D48">
        <v>3.9</v>
      </c>
      <c r="E48">
        <v>5.8</v>
      </c>
      <c r="F48">
        <v>0</v>
      </c>
      <c r="G48">
        <v>0</v>
      </c>
    </row>
    <row r="49" spans="1:7" ht="15" x14ac:dyDescent="0.25">
      <c r="A49" s="271" t="s">
        <v>100</v>
      </c>
      <c r="B49">
        <v>5.5</v>
      </c>
      <c r="C49">
        <v>4</v>
      </c>
      <c r="D49">
        <v>4</v>
      </c>
      <c r="E49">
        <v>0</v>
      </c>
      <c r="F49">
        <v>0</v>
      </c>
      <c r="G49">
        <v>0</v>
      </c>
    </row>
    <row r="50" spans="1:7" ht="15" x14ac:dyDescent="0.25">
      <c r="A50" s="271" t="s">
        <v>101</v>
      </c>
      <c r="B50">
        <v>50</v>
      </c>
      <c r="C50">
        <v>270</v>
      </c>
      <c r="D50">
        <v>33</v>
      </c>
      <c r="E50">
        <v>203.4</v>
      </c>
      <c r="F50">
        <v>0</v>
      </c>
      <c r="G50">
        <v>0</v>
      </c>
    </row>
    <row r="51" spans="1:7" ht="15" x14ac:dyDescent="0.25">
      <c r="A51" s="271" t="s">
        <v>102</v>
      </c>
      <c r="B51">
        <v>8.4</v>
      </c>
      <c r="C51">
        <v>26</v>
      </c>
      <c r="D51">
        <v>17</v>
      </c>
      <c r="E51">
        <v>13.5</v>
      </c>
      <c r="F51">
        <v>0</v>
      </c>
      <c r="G51">
        <v>0</v>
      </c>
    </row>
    <row r="52" spans="1:7" ht="15" x14ac:dyDescent="0.25">
      <c r="A52" s="271" t="s">
        <v>103</v>
      </c>
      <c r="B52">
        <v>17.600000000000001</v>
      </c>
      <c r="C52">
        <v>2.7</v>
      </c>
      <c r="D52">
        <v>10.4</v>
      </c>
      <c r="E52">
        <v>1.6</v>
      </c>
      <c r="F52">
        <v>0</v>
      </c>
      <c r="G52">
        <v>0</v>
      </c>
    </row>
    <row r="53" spans="1:7" ht="15" x14ac:dyDescent="0.25">
      <c r="A53" s="271" t="s">
        <v>104</v>
      </c>
      <c r="B53">
        <v>21.5</v>
      </c>
      <c r="C53">
        <v>94</v>
      </c>
      <c r="D53">
        <v>21.1</v>
      </c>
      <c r="E53">
        <v>205.3</v>
      </c>
      <c r="F53">
        <v>0</v>
      </c>
      <c r="G53">
        <v>0</v>
      </c>
    </row>
    <row r="54" spans="1:7" ht="15" x14ac:dyDescent="0.25">
      <c r="A54" s="271" t="s">
        <v>105</v>
      </c>
      <c r="B54">
        <v>94.2</v>
      </c>
      <c r="C54">
        <v>51.9</v>
      </c>
      <c r="D54">
        <v>104.6</v>
      </c>
      <c r="E54">
        <v>123.7</v>
      </c>
      <c r="F54">
        <v>0</v>
      </c>
      <c r="G54">
        <v>0</v>
      </c>
    </row>
    <row r="55" spans="1:7" ht="15" x14ac:dyDescent="0.25">
      <c r="A55" s="271" t="s">
        <v>106</v>
      </c>
      <c r="B55">
        <v>56</v>
      </c>
      <c r="C55">
        <v>14.9</v>
      </c>
      <c r="D55">
        <v>76.599999999999994</v>
      </c>
      <c r="E55">
        <v>54</v>
      </c>
      <c r="F55">
        <v>0</v>
      </c>
      <c r="G55">
        <v>0</v>
      </c>
    </row>
    <row r="56" spans="1:7" ht="15" x14ac:dyDescent="0.25">
      <c r="A56" s="271" t="s">
        <v>107</v>
      </c>
      <c r="B56">
        <v>4.3</v>
      </c>
      <c r="C56">
        <v>0</v>
      </c>
      <c r="D56">
        <v>91.6</v>
      </c>
      <c r="E56">
        <v>75.099999999999994</v>
      </c>
      <c r="F56">
        <v>0</v>
      </c>
      <c r="G56">
        <v>0</v>
      </c>
    </row>
    <row r="57" spans="1:7" ht="15" x14ac:dyDescent="0.25">
      <c r="A57" s="271" t="s">
        <v>109</v>
      </c>
      <c r="B57">
        <v>52</v>
      </c>
      <c r="C57">
        <v>99</v>
      </c>
      <c r="D57">
        <v>24.9</v>
      </c>
      <c r="E57">
        <v>150.19999999999999</v>
      </c>
      <c r="F57">
        <v>0</v>
      </c>
      <c r="G57">
        <v>0</v>
      </c>
    </row>
    <row r="58" spans="1:7" ht="15" x14ac:dyDescent="0.25">
      <c r="A58" s="271" t="s">
        <v>110</v>
      </c>
      <c r="B58">
        <v>0</v>
      </c>
      <c r="C58">
        <v>0</v>
      </c>
      <c r="D58">
        <v>13.4</v>
      </c>
      <c r="E58">
        <v>8.3000000000000007</v>
      </c>
      <c r="F58">
        <v>0</v>
      </c>
      <c r="G58">
        <v>0</v>
      </c>
    </row>
    <row r="59" spans="1:7" ht="15" x14ac:dyDescent="0.25">
      <c r="A59" s="271" t="s">
        <v>111</v>
      </c>
      <c r="B59">
        <v>0</v>
      </c>
      <c r="C59">
        <v>0</v>
      </c>
      <c r="D59">
        <v>76.8</v>
      </c>
      <c r="E59">
        <v>42.6</v>
      </c>
      <c r="F59">
        <v>0</v>
      </c>
      <c r="G59">
        <v>0</v>
      </c>
    </row>
    <row r="60" spans="1:7" ht="15" x14ac:dyDescent="0.25">
      <c r="A60" s="271" t="s">
        <v>112</v>
      </c>
      <c r="B60">
        <v>89</v>
      </c>
      <c r="C60">
        <v>91.9</v>
      </c>
      <c r="D60">
        <v>66.3</v>
      </c>
      <c r="E60">
        <v>70.3</v>
      </c>
      <c r="F60">
        <v>0</v>
      </c>
      <c r="G60">
        <v>0</v>
      </c>
    </row>
    <row r="61" spans="1:7" ht="15" x14ac:dyDescent="0.25">
      <c r="A61" s="271" t="s">
        <v>113</v>
      </c>
      <c r="B61">
        <v>21.5</v>
      </c>
      <c r="C61">
        <v>18</v>
      </c>
      <c r="D61">
        <v>61.6</v>
      </c>
      <c r="E61">
        <v>47.2</v>
      </c>
      <c r="F61">
        <v>0</v>
      </c>
      <c r="G61">
        <v>0</v>
      </c>
    </row>
    <row r="62" spans="1:7" ht="15" x14ac:dyDescent="0.25">
      <c r="A62" s="271" t="s">
        <v>114</v>
      </c>
      <c r="B62">
        <v>20.2</v>
      </c>
      <c r="C62">
        <v>21.8</v>
      </c>
      <c r="D62">
        <v>9.8000000000000007</v>
      </c>
      <c r="E62">
        <v>10.3</v>
      </c>
      <c r="F62">
        <v>0</v>
      </c>
      <c r="G62">
        <v>0</v>
      </c>
    </row>
    <row r="63" spans="1:7" ht="15" x14ac:dyDescent="0.25">
      <c r="A63" s="271" t="s">
        <v>115</v>
      </c>
      <c r="B63">
        <v>579.29999999999995</v>
      </c>
      <c r="C63">
        <v>488.1</v>
      </c>
      <c r="D63">
        <v>1000.5</v>
      </c>
      <c r="E63">
        <v>754.3</v>
      </c>
      <c r="F63">
        <v>0</v>
      </c>
      <c r="G63">
        <v>0</v>
      </c>
    </row>
    <row r="64" spans="1:7" ht="15" x14ac:dyDescent="0.25">
      <c r="A64" s="271" t="s">
        <v>117</v>
      </c>
      <c r="B64">
        <v>1.5</v>
      </c>
      <c r="C64">
        <v>0</v>
      </c>
      <c r="D64">
        <v>38.700000000000003</v>
      </c>
      <c r="E64">
        <v>3.6</v>
      </c>
      <c r="F64">
        <v>0</v>
      </c>
      <c r="G64">
        <v>0</v>
      </c>
    </row>
    <row r="65" spans="1:7" ht="15" x14ac:dyDescent="0.25">
      <c r="A65" s="271" t="s">
        <v>118</v>
      </c>
      <c r="B65">
        <v>41.3</v>
      </c>
      <c r="C65">
        <v>46</v>
      </c>
      <c r="D65">
        <v>23.2</v>
      </c>
      <c r="E65">
        <v>35</v>
      </c>
      <c r="F65">
        <v>0</v>
      </c>
      <c r="G65">
        <v>0</v>
      </c>
    </row>
    <row r="66" spans="1:7" ht="15" x14ac:dyDescent="0.25">
      <c r="A66" s="271" t="s">
        <v>119</v>
      </c>
      <c r="B66">
        <v>105.2</v>
      </c>
      <c r="C66">
        <v>106.8</v>
      </c>
      <c r="D66">
        <v>67.2</v>
      </c>
      <c r="E66">
        <v>30.9</v>
      </c>
      <c r="F66">
        <v>0</v>
      </c>
      <c r="G66">
        <v>0</v>
      </c>
    </row>
    <row r="67" spans="1:7" ht="15" x14ac:dyDescent="0.25">
      <c r="A67" s="271" t="s">
        <v>120</v>
      </c>
      <c r="B67">
        <v>39.700000000000003</v>
      </c>
      <c r="C67">
        <v>15.8</v>
      </c>
      <c r="D67">
        <v>32.299999999999997</v>
      </c>
      <c r="E67">
        <v>64.5</v>
      </c>
      <c r="F67">
        <v>0</v>
      </c>
      <c r="G67">
        <v>0</v>
      </c>
    </row>
    <row r="68" spans="1:7" ht="15" x14ac:dyDescent="0.25">
      <c r="A68" s="271" t="s">
        <v>121</v>
      </c>
      <c r="B68">
        <v>6.8</v>
      </c>
      <c r="C68">
        <v>33.1</v>
      </c>
      <c r="D68">
        <v>22.8</v>
      </c>
      <c r="E68">
        <v>7.3</v>
      </c>
      <c r="F68">
        <v>0</v>
      </c>
      <c r="G68">
        <v>0</v>
      </c>
    </row>
    <row r="69" spans="1:7" ht="15" x14ac:dyDescent="0.25">
      <c r="A69" s="271" t="s">
        <v>122</v>
      </c>
      <c r="B69">
        <v>0</v>
      </c>
      <c r="C69">
        <v>20</v>
      </c>
      <c r="D69">
        <v>64.2</v>
      </c>
      <c r="E69">
        <v>66.8</v>
      </c>
      <c r="F69">
        <v>0</v>
      </c>
      <c r="G69">
        <v>0</v>
      </c>
    </row>
    <row r="70" spans="1:7" ht="15" x14ac:dyDescent="0.25">
      <c r="A70" s="271" t="s">
        <v>65</v>
      </c>
      <c r="B70" t="s">
        <v>67</v>
      </c>
      <c r="C70" t="s">
        <v>68</v>
      </c>
      <c r="D70" t="s">
        <v>66</v>
      </c>
      <c r="E70" t="s">
        <v>185</v>
      </c>
      <c r="F70" t="s">
        <v>66</v>
      </c>
      <c r="G70" t="s">
        <v>67</v>
      </c>
    </row>
    <row r="71" spans="1:7" ht="15" x14ac:dyDescent="0.25">
      <c r="A71" s="271" t="s">
        <v>123</v>
      </c>
      <c r="B71">
        <v>3139.4</v>
      </c>
      <c r="C71">
        <v>5127</v>
      </c>
      <c r="D71">
        <v>5428.3</v>
      </c>
      <c r="E71">
        <v>6381.8</v>
      </c>
      <c r="F71">
        <v>0</v>
      </c>
      <c r="G71">
        <v>0</v>
      </c>
    </row>
    <row r="72" spans="1:7" ht="15" x14ac:dyDescent="0.25">
      <c r="A72" s="271" t="s">
        <v>124</v>
      </c>
      <c r="B72">
        <v>855.6</v>
      </c>
      <c r="C72">
        <v>803.7</v>
      </c>
      <c r="D72">
        <v>0</v>
      </c>
      <c r="E72">
        <v>0</v>
      </c>
      <c r="F72">
        <v>0</v>
      </c>
      <c r="G72">
        <v>0</v>
      </c>
    </row>
    <row r="73" spans="1:7" ht="15" x14ac:dyDescent="0.25">
      <c r="A73" s="271" t="s">
        <v>65</v>
      </c>
      <c r="B73" t="s">
        <v>67</v>
      </c>
      <c r="C73" t="s">
        <v>68</v>
      </c>
      <c r="D73" t="s">
        <v>66</v>
      </c>
      <c r="E73" t="s">
        <v>185</v>
      </c>
      <c r="F73" t="s">
        <v>66</v>
      </c>
      <c r="G73" t="s">
        <v>67</v>
      </c>
    </row>
    <row r="74" spans="1:7" ht="15" x14ac:dyDescent="0.25">
      <c r="A74" s="271" t="s">
        <v>125</v>
      </c>
      <c r="B74">
        <v>3995</v>
      </c>
      <c r="C74">
        <v>5930.7</v>
      </c>
      <c r="D74">
        <v>5428.3</v>
      </c>
      <c r="E74">
        <v>6381.8</v>
      </c>
      <c r="F74">
        <v>0</v>
      </c>
      <c r="G74">
        <v>0</v>
      </c>
    </row>
    <row r="75" spans="1:7" ht="15" x14ac:dyDescent="0.25">
      <c r="A75" s="271" t="s">
        <v>126</v>
      </c>
      <c r="B75" t="s">
        <v>45</v>
      </c>
      <c r="C75" t="s">
        <v>45</v>
      </c>
      <c r="D75">
        <v>0</v>
      </c>
      <c r="E75">
        <v>0</v>
      </c>
      <c r="F75" t="s">
        <v>45</v>
      </c>
      <c r="G75" t="s">
        <v>45</v>
      </c>
    </row>
    <row r="76" spans="1:7" ht="15" x14ac:dyDescent="0.25">
      <c r="A76" s="271" t="s">
        <v>127</v>
      </c>
      <c r="B76">
        <v>0</v>
      </c>
      <c r="C76">
        <v>0</v>
      </c>
      <c r="D76" t="s">
        <v>45</v>
      </c>
      <c r="E76" t="s">
        <v>45</v>
      </c>
      <c r="F76">
        <v>0</v>
      </c>
      <c r="G76">
        <v>0</v>
      </c>
    </row>
    <row r="77" spans="1:7" ht="15" x14ac:dyDescent="0.25">
      <c r="A77" s="271" t="s">
        <v>65</v>
      </c>
      <c r="B77" t="s">
        <v>67</v>
      </c>
      <c r="C77" t="s">
        <v>68</v>
      </c>
      <c r="D77" t="s">
        <v>66</v>
      </c>
      <c r="E77" t="s">
        <v>185</v>
      </c>
      <c r="F77" t="s">
        <v>66</v>
      </c>
      <c r="G77" t="s">
        <v>67</v>
      </c>
    </row>
  </sheetData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FADC9-D49B-4A5D-B862-B4249C1C94A3}">
  <dimension ref="A1:G76"/>
  <sheetViews>
    <sheetView topLeftCell="A52" workbookViewId="0">
      <selection activeCell="B7" sqref="B7:C7"/>
    </sheetView>
  </sheetViews>
  <sheetFormatPr defaultRowHeight="13.2" x14ac:dyDescent="0.25"/>
  <cols>
    <col min="1" max="1" width="28.6640625" customWidth="1"/>
    <col min="2" max="2" width="11.6640625" customWidth="1"/>
    <col min="3" max="3" width="12.88671875" customWidth="1"/>
    <col min="4" max="4" width="13.44140625" customWidth="1"/>
    <col min="5" max="5" width="12.44140625" customWidth="1"/>
    <col min="6" max="6" width="15.10937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450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393" t="s">
        <v>56</v>
      </c>
      <c r="C7" s="392"/>
      <c r="D7" s="392" t="s">
        <v>57</v>
      </c>
      <c r="E7" s="392"/>
      <c r="F7" s="392" t="s">
        <v>58</v>
      </c>
      <c r="G7" s="392"/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18</v>
      </c>
      <c r="C12">
        <v>220.9</v>
      </c>
      <c r="D12">
        <v>63.5</v>
      </c>
      <c r="E12">
        <v>246.1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9.5</v>
      </c>
      <c r="E13">
        <v>0</v>
      </c>
      <c r="F13">
        <v>0</v>
      </c>
      <c r="G13">
        <v>0</v>
      </c>
    </row>
    <row r="14" spans="1:7" ht="15" x14ac:dyDescent="0.25">
      <c r="A14" s="271" t="s">
        <v>71</v>
      </c>
      <c r="B14">
        <v>18</v>
      </c>
      <c r="C14">
        <v>175.9</v>
      </c>
      <c r="D14">
        <v>54</v>
      </c>
      <c r="E14">
        <v>226.6</v>
      </c>
      <c r="F14">
        <v>0</v>
      </c>
      <c r="G14">
        <v>0</v>
      </c>
    </row>
    <row r="15" spans="1:7" ht="15" x14ac:dyDescent="0.25">
      <c r="A15" s="271" t="s">
        <v>72</v>
      </c>
      <c r="B15">
        <v>0</v>
      </c>
      <c r="C15">
        <v>11</v>
      </c>
      <c r="D15">
        <v>0</v>
      </c>
      <c r="E15">
        <v>19.5</v>
      </c>
      <c r="F15">
        <v>0</v>
      </c>
      <c r="G15">
        <v>0</v>
      </c>
    </row>
    <row r="16" spans="1:7" ht="15" x14ac:dyDescent="0.25">
      <c r="A16" s="271" t="s">
        <v>73</v>
      </c>
      <c r="B16">
        <v>0</v>
      </c>
      <c r="C16">
        <v>34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271" t="s">
        <v>69</v>
      </c>
    </row>
    <row r="18" spans="1:7" ht="15" x14ac:dyDescent="0.25">
      <c r="A18" s="271" t="s">
        <v>74</v>
      </c>
      <c r="B18">
        <v>241.2</v>
      </c>
      <c r="C18">
        <v>424.7</v>
      </c>
      <c r="D18">
        <v>648.79999999999995</v>
      </c>
      <c r="E18">
        <v>636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75</v>
      </c>
      <c r="B20">
        <v>153.19999999999999</v>
      </c>
      <c r="C20">
        <v>190</v>
      </c>
      <c r="D20">
        <v>189.5</v>
      </c>
      <c r="E20">
        <v>289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76</v>
      </c>
      <c r="B22">
        <v>277.2</v>
      </c>
      <c r="C22">
        <v>645</v>
      </c>
      <c r="D22">
        <v>505.5</v>
      </c>
      <c r="E22">
        <v>577.6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77</v>
      </c>
      <c r="B24">
        <v>1010.3</v>
      </c>
      <c r="C24">
        <v>1842.2</v>
      </c>
      <c r="D24">
        <v>1329.6</v>
      </c>
      <c r="E24">
        <v>1916.1</v>
      </c>
      <c r="F24">
        <v>0</v>
      </c>
      <c r="G24">
        <v>0</v>
      </c>
    </row>
    <row r="25" spans="1:7" ht="15" x14ac:dyDescent="0.25">
      <c r="A25" s="271" t="s">
        <v>78</v>
      </c>
      <c r="B25">
        <v>0</v>
      </c>
      <c r="C25">
        <v>13.2</v>
      </c>
      <c r="D25">
        <v>0</v>
      </c>
      <c r="E25">
        <v>12.5</v>
      </c>
      <c r="F25">
        <v>0</v>
      </c>
      <c r="G25">
        <v>0</v>
      </c>
    </row>
    <row r="26" spans="1:7" ht="15" x14ac:dyDescent="0.25">
      <c r="A26" s="271" t="s">
        <v>79</v>
      </c>
      <c r="B26">
        <v>1.2</v>
      </c>
      <c r="C26">
        <v>0.5</v>
      </c>
      <c r="D26">
        <v>0.2</v>
      </c>
      <c r="E26">
        <v>0.3</v>
      </c>
      <c r="F26">
        <v>0</v>
      </c>
      <c r="G26">
        <v>0</v>
      </c>
    </row>
    <row r="27" spans="1:7" ht="15" x14ac:dyDescent="0.25">
      <c r="A27" s="271" t="s">
        <v>80</v>
      </c>
      <c r="B27">
        <v>0.2</v>
      </c>
      <c r="C27">
        <v>146.5</v>
      </c>
      <c r="D27">
        <v>0</v>
      </c>
      <c r="E27">
        <v>266.89999999999998</v>
      </c>
      <c r="F27">
        <v>0</v>
      </c>
      <c r="G27">
        <v>0</v>
      </c>
    </row>
    <row r="28" spans="1:7" ht="15" x14ac:dyDescent="0.25">
      <c r="A28" s="271" t="s">
        <v>168</v>
      </c>
      <c r="B28">
        <v>0</v>
      </c>
      <c r="C28">
        <v>0</v>
      </c>
      <c r="D28">
        <v>0</v>
      </c>
      <c r="E28" t="s">
        <v>94</v>
      </c>
      <c r="F28">
        <v>0</v>
      </c>
      <c r="G28">
        <v>0</v>
      </c>
    </row>
    <row r="29" spans="1:7" ht="15" x14ac:dyDescent="0.25">
      <c r="A29" s="271" t="s">
        <v>81</v>
      </c>
      <c r="B29">
        <v>234.5</v>
      </c>
      <c r="C29">
        <v>393.7</v>
      </c>
      <c r="D29">
        <v>350</v>
      </c>
      <c r="E29">
        <v>310.60000000000002</v>
      </c>
      <c r="F29">
        <v>0</v>
      </c>
      <c r="G29">
        <v>0</v>
      </c>
    </row>
    <row r="30" spans="1:7" ht="15" x14ac:dyDescent="0.25">
      <c r="A30" s="271" t="s">
        <v>82</v>
      </c>
      <c r="B30">
        <v>24</v>
      </c>
      <c r="C30">
        <v>81.400000000000006</v>
      </c>
      <c r="D30">
        <v>43.2</v>
      </c>
      <c r="E30">
        <v>95.3</v>
      </c>
      <c r="F30">
        <v>0</v>
      </c>
      <c r="G30">
        <v>0</v>
      </c>
    </row>
    <row r="31" spans="1:7" ht="15" x14ac:dyDescent="0.25">
      <c r="A31" s="271" t="s">
        <v>83</v>
      </c>
      <c r="B31">
        <v>606.4</v>
      </c>
      <c r="C31">
        <v>864.3</v>
      </c>
      <c r="D31">
        <v>766.8</v>
      </c>
      <c r="E31">
        <v>785.4</v>
      </c>
      <c r="F31">
        <v>0</v>
      </c>
      <c r="G31">
        <v>0</v>
      </c>
    </row>
    <row r="32" spans="1:7" ht="15" x14ac:dyDescent="0.25">
      <c r="A32" s="271" t="s">
        <v>84</v>
      </c>
      <c r="B32">
        <v>0</v>
      </c>
      <c r="C32">
        <v>1.6</v>
      </c>
      <c r="D32">
        <v>0</v>
      </c>
      <c r="E32">
        <v>66</v>
      </c>
      <c r="F32">
        <v>0</v>
      </c>
      <c r="G32">
        <v>0</v>
      </c>
    </row>
    <row r="33" spans="1:7" ht="15" x14ac:dyDescent="0.25">
      <c r="A33" s="271" t="s">
        <v>85</v>
      </c>
      <c r="B33">
        <v>0</v>
      </c>
      <c r="C33">
        <v>20</v>
      </c>
      <c r="D33">
        <v>0</v>
      </c>
      <c r="E33">
        <v>21.8</v>
      </c>
      <c r="F33">
        <v>0</v>
      </c>
      <c r="G33">
        <v>0</v>
      </c>
    </row>
    <row r="34" spans="1:7" ht="15" x14ac:dyDescent="0.25">
      <c r="A34" s="271" t="s">
        <v>86</v>
      </c>
      <c r="B34">
        <v>135.69999999999999</v>
      </c>
      <c r="C34">
        <v>87.1</v>
      </c>
      <c r="D34">
        <v>87.8</v>
      </c>
      <c r="E34">
        <v>180.9</v>
      </c>
      <c r="F34">
        <v>0</v>
      </c>
      <c r="G34">
        <v>0</v>
      </c>
    </row>
    <row r="35" spans="1:7" ht="15" x14ac:dyDescent="0.25">
      <c r="A35" s="271" t="s">
        <v>87</v>
      </c>
      <c r="B35">
        <v>0</v>
      </c>
      <c r="C35">
        <v>0</v>
      </c>
      <c r="D35">
        <v>44</v>
      </c>
      <c r="E35">
        <v>0</v>
      </c>
      <c r="F35">
        <v>0</v>
      </c>
      <c r="G35">
        <v>0</v>
      </c>
    </row>
    <row r="36" spans="1:7" ht="15" x14ac:dyDescent="0.25">
      <c r="A36" s="271" t="s">
        <v>88</v>
      </c>
      <c r="B36">
        <v>8.4</v>
      </c>
      <c r="C36">
        <v>153.9</v>
      </c>
      <c r="D36">
        <v>37.6</v>
      </c>
      <c r="E36">
        <v>69</v>
      </c>
      <c r="F36">
        <v>0</v>
      </c>
      <c r="G36">
        <v>0</v>
      </c>
    </row>
    <row r="37" spans="1:7" ht="15" x14ac:dyDescent="0.25">
      <c r="A37" s="271" t="s">
        <v>89</v>
      </c>
      <c r="B37">
        <v>0</v>
      </c>
      <c r="C37">
        <v>80</v>
      </c>
      <c r="D37">
        <v>0</v>
      </c>
      <c r="E37">
        <v>107.5</v>
      </c>
      <c r="F37">
        <v>0</v>
      </c>
      <c r="G37">
        <v>0</v>
      </c>
    </row>
    <row r="38" spans="1:7" ht="15" x14ac:dyDescent="0.25">
      <c r="A38" s="271" t="s">
        <v>69</v>
      </c>
    </row>
    <row r="39" spans="1:7" ht="15" x14ac:dyDescent="0.25">
      <c r="A39" s="271" t="s">
        <v>90</v>
      </c>
      <c r="B39">
        <v>173</v>
      </c>
      <c r="C39">
        <v>290</v>
      </c>
      <c r="D39">
        <v>565.1</v>
      </c>
      <c r="E39">
        <v>316.5</v>
      </c>
      <c r="F39">
        <v>0</v>
      </c>
      <c r="G39">
        <v>0</v>
      </c>
    </row>
    <row r="40" spans="1:7" ht="15" x14ac:dyDescent="0.25">
      <c r="A40" s="271" t="s">
        <v>406</v>
      </c>
      <c r="B40">
        <v>0</v>
      </c>
      <c r="C40">
        <v>0</v>
      </c>
      <c r="D40">
        <v>0</v>
      </c>
      <c r="E40">
        <v>7.7</v>
      </c>
      <c r="F40">
        <v>0</v>
      </c>
      <c r="G40">
        <v>0</v>
      </c>
    </row>
    <row r="41" spans="1:7" ht="15" x14ac:dyDescent="0.25">
      <c r="A41" s="271" t="s">
        <v>93</v>
      </c>
      <c r="B41">
        <v>0</v>
      </c>
      <c r="C41">
        <v>0</v>
      </c>
      <c r="D41">
        <v>0</v>
      </c>
      <c r="E41" t="s">
        <v>94</v>
      </c>
      <c r="F41">
        <v>0</v>
      </c>
      <c r="G41">
        <v>0</v>
      </c>
    </row>
    <row r="42" spans="1:7" ht="15" x14ac:dyDescent="0.25">
      <c r="A42" s="271" t="s">
        <v>95</v>
      </c>
      <c r="B42">
        <v>0</v>
      </c>
      <c r="C42">
        <v>0</v>
      </c>
      <c r="D42">
        <v>13.2</v>
      </c>
      <c r="E42">
        <v>0</v>
      </c>
      <c r="F42">
        <v>0</v>
      </c>
      <c r="G42">
        <v>0</v>
      </c>
    </row>
    <row r="43" spans="1:7" ht="15" x14ac:dyDescent="0.25">
      <c r="A43" s="271" t="s">
        <v>96</v>
      </c>
      <c r="B43">
        <v>173</v>
      </c>
      <c r="C43">
        <v>290</v>
      </c>
      <c r="D43">
        <v>551.9</v>
      </c>
      <c r="E43">
        <v>295.8</v>
      </c>
      <c r="F43">
        <v>0</v>
      </c>
      <c r="G43">
        <v>0</v>
      </c>
    </row>
    <row r="44" spans="1:7" ht="15" x14ac:dyDescent="0.25">
      <c r="A44" s="271" t="s">
        <v>97</v>
      </c>
      <c r="B44">
        <v>0</v>
      </c>
      <c r="C44">
        <v>0</v>
      </c>
      <c r="D44">
        <v>0</v>
      </c>
      <c r="E44">
        <v>13</v>
      </c>
      <c r="F44">
        <v>0</v>
      </c>
      <c r="G44">
        <v>0</v>
      </c>
    </row>
    <row r="45" spans="1:7" ht="15" x14ac:dyDescent="0.25">
      <c r="A45" s="271" t="s">
        <v>69</v>
      </c>
    </row>
    <row r="46" spans="1:7" ht="15" x14ac:dyDescent="0.25">
      <c r="A46" s="271" t="s">
        <v>98</v>
      </c>
      <c r="B46">
        <v>1288.0999999999999</v>
      </c>
      <c r="C46">
        <v>1409.2</v>
      </c>
      <c r="D46">
        <v>1709.2</v>
      </c>
      <c r="E46">
        <v>1917.1</v>
      </c>
      <c r="F46">
        <v>0</v>
      </c>
      <c r="G46">
        <v>0</v>
      </c>
    </row>
    <row r="47" spans="1:7" ht="15" x14ac:dyDescent="0.25">
      <c r="A47" s="271" t="s">
        <v>99</v>
      </c>
      <c r="B47">
        <v>4.7</v>
      </c>
      <c r="C47">
        <v>1.6</v>
      </c>
      <c r="D47">
        <v>3.9</v>
      </c>
      <c r="E47">
        <v>5.8</v>
      </c>
      <c r="F47">
        <v>0</v>
      </c>
      <c r="G47">
        <v>0</v>
      </c>
    </row>
    <row r="48" spans="1:7" ht="15" x14ac:dyDescent="0.25">
      <c r="A48" s="271" t="s">
        <v>100</v>
      </c>
      <c r="B48">
        <v>5.5</v>
      </c>
      <c r="C48">
        <v>4</v>
      </c>
      <c r="D48">
        <v>4</v>
      </c>
      <c r="E48">
        <v>0</v>
      </c>
      <c r="F48">
        <v>0</v>
      </c>
      <c r="G48">
        <v>0</v>
      </c>
    </row>
    <row r="49" spans="1:7" ht="15" x14ac:dyDescent="0.25">
      <c r="A49" s="271" t="s">
        <v>101</v>
      </c>
      <c r="B49">
        <v>100</v>
      </c>
      <c r="C49">
        <v>270</v>
      </c>
      <c r="D49">
        <v>33</v>
      </c>
      <c r="E49">
        <v>203.4</v>
      </c>
      <c r="F49">
        <v>0</v>
      </c>
      <c r="G49">
        <v>0</v>
      </c>
    </row>
    <row r="50" spans="1:7" ht="15" x14ac:dyDescent="0.25">
      <c r="A50" s="271" t="s">
        <v>102</v>
      </c>
      <c r="B50">
        <v>12.9</v>
      </c>
      <c r="C50">
        <v>26</v>
      </c>
      <c r="D50">
        <v>12.2</v>
      </c>
      <c r="E50">
        <v>13.5</v>
      </c>
      <c r="F50">
        <v>0</v>
      </c>
      <c r="G50">
        <v>0</v>
      </c>
    </row>
    <row r="51" spans="1:7" ht="15" x14ac:dyDescent="0.25">
      <c r="A51" s="271" t="s">
        <v>103</v>
      </c>
      <c r="B51">
        <v>17.8</v>
      </c>
      <c r="C51">
        <v>2.5</v>
      </c>
      <c r="D51">
        <v>10.1</v>
      </c>
      <c r="E51">
        <v>1.4</v>
      </c>
      <c r="F51">
        <v>0</v>
      </c>
      <c r="G51">
        <v>0</v>
      </c>
    </row>
    <row r="52" spans="1:7" ht="15" x14ac:dyDescent="0.25">
      <c r="A52" s="271" t="s">
        <v>104</v>
      </c>
      <c r="B52">
        <v>21.5</v>
      </c>
      <c r="C52">
        <v>94</v>
      </c>
      <c r="D52">
        <v>21.1</v>
      </c>
      <c r="E52">
        <v>205.3</v>
      </c>
      <c r="F52">
        <v>0</v>
      </c>
      <c r="G52">
        <v>0</v>
      </c>
    </row>
    <row r="53" spans="1:7" ht="15" x14ac:dyDescent="0.25">
      <c r="A53" s="271" t="s">
        <v>105</v>
      </c>
      <c r="B53">
        <v>94.2</v>
      </c>
      <c r="C53">
        <v>56.5</v>
      </c>
      <c r="D53">
        <v>104.6</v>
      </c>
      <c r="E53">
        <v>118.9</v>
      </c>
      <c r="F53">
        <v>0</v>
      </c>
      <c r="G53">
        <v>0</v>
      </c>
    </row>
    <row r="54" spans="1:7" ht="15" x14ac:dyDescent="0.25">
      <c r="A54" s="271" t="s">
        <v>106</v>
      </c>
      <c r="B54">
        <v>56</v>
      </c>
      <c r="C54">
        <v>14.5</v>
      </c>
      <c r="D54">
        <v>76.599999999999994</v>
      </c>
      <c r="E54">
        <v>54</v>
      </c>
      <c r="F54">
        <v>0</v>
      </c>
      <c r="G54">
        <v>0</v>
      </c>
    </row>
    <row r="55" spans="1:7" ht="15" x14ac:dyDescent="0.25">
      <c r="A55" s="271" t="s">
        <v>107</v>
      </c>
      <c r="B55">
        <v>4.3</v>
      </c>
      <c r="C55">
        <v>0</v>
      </c>
      <c r="D55">
        <v>91.6</v>
      </c>
      <c r="E55">
        <v>75.099999999999994</v>
      </c>
      <c r="F55">
        <v>0</v>
      </c>
      <c r="G55">
        <v>0</v>
      </c>
    </row>
    <row r="56" spans="1:7" ht="15" x14ac:dyDescent="0.25">
      <c r="A56" s="271" t="s">
        <v>109</v>
      </c>
      <c r="B56">
        <v>52</v>
      </c>
      <c r="C56">
        <v>106.5</v>
      </c>
      <c r="D56">
        <v>24.9</v>
      </c>
      <c r="E56">
        <v>142</v>
      </c>
      <c r="F56">
        <v>0</v>
      </c>
      <c r="G56">
        <v>0</v>
      </c>
    </row>
    <row r="57" spans="1:7" ht="15" x14ac:dyDescent="0.25">
      <c r="A57" s="271" t="s">
        <v>110</v>
      </c>
      <c r="B57">
        <v>0</v>
      </c>
      <c r="C57">
        <v>0</v>
      </c>
      <c r="D57">
        <v>13.4</v>
      </c>
      <c r="E57">
        <v>8.3000000000000007</v>
      </c>
      <c r="F57">
        <v>0</v>
      </c>
      <c r="G57">
        <v>0</v>
      </c>
    </row>
    <row r="58" spans="1:7" ht="15" x14ac:dyDescent="0.25">
      <c r="A58" s="271" t="s">
        <v>111</v>
      </c>
      <c r="B58">
        <v>0</v>
      </c>
      <c r="C58">
        <v>0</v>
      </c>
      <c r="D58">
        <v>76.8</v>
      </c>
      <c r="E58">
        <v>42.6</v>
      </c>
      <c r="F58">
        <v>0</v>
      </c>
      <c r="G58">
        <v>0</v>
      </c>
    </row>
    <row r="59" spans="1:7" ht="15" x14ac:dyDescent="0.25">
      <c r="A59" s="271" t="s">
        <v>112</v>
      </c>
      <c r="B59">
        <v>89</v>
      </c>
      <c r="C59">
        <v>91.9</v>
      </c>
      <c r="D59">
        <v>66.3</v>
      </c>
      <c r="E59">
        <v>70.3</v>
      </c>
      <c r="F59">
        <v>0</v>
      </c>
      <c r="G59">
        <v>0</v>
      </c>
    </row>
    <row r="60" spans="1:7" ht="15" x14ac:dyDescent="0.25">
      <c r="A60" s="271" t="s">
        <v>113</v>
      </c>
      <c r="B60">
        <v>21.5</v>
      </c>
      <c r="C60">
        <v>18</v>
      </c>
      <c r="D60">
        <v>61.6</v>
      </c>
      <c r="E60">
        <v>47.2</v>
      </c>
      <c r="F60">
        <v>0</v>
      </c>
      <c r="G60">
        <v>0</v>
      </c>
    </row>
    <row r="61" spans="1:7" ht="15" x14ac:dyDescent="0.25">
      <c r="A61" s="271" t="s">
        <v>114</v>
      </c>
      <c r="B61">
        <v>20.2</v>
      </c>
      <c r="C61">
        <v>21.8</v>
      </c>
      <c r="D61">
        <v>9.8000000000000007</v>
      </c>
      <c r="E61">
        <v>10.3</v>
      </c>
      <c r="F61">
        <v>0</v>
      </c>
      <c r="G61">
        <v>0</v>
      </c>
    </row>
    <row r="62" spans="1:7" ht="15" x14ac:dyDescent="0.25">
      <c r="A62" s="271" t="s">
        <v>115</v>
      </c>
      <c r="B62">
        <v>622.29999999999995</v>
      </c>
      <c r="C62">
        <v>508.3</v>
      </c>
      <c r="D62">
        <v>853.6</v>
      </c>
      <c r="E62">
        <v>711</v>
      </c>
      <c r="F62">
        <v>0</v>
      </c>
      <c r="G62">
        <v>0</v>
      </c>
    </row>
    <row r="63" spans="1:7" ht="15" x14ac:dyDescent="0.25">
      <c r="A63" s="271" t="s">
        <v>117</v>
      </c>
      <c r="B63">
        <v>3.8</v>
      </c>
      <c r="C63">
        <v>0</v>
      </c>
      <c r="D63">
        <v>36.200000000000003</v>
      </c>
      <c r="E63">
        <v>3.6</v>
      </c>
      <c r="F63">
        <v>0</v>
      </c>
      <c r="G63">
        <v>0</v>
      </c>
    </row>
    <row r="64" spans="1:7" ht="15" x14ac:dyDescent="0.25">
      <c r="A64" s="271" t="s">
        <v>118</v>
      </c>
      <c r="B64">
        <v>23.4</v>
      </c>
      <c r="C64">
        <v>46</v>
      </c>
      <c r="D64">
        <v>23.2</v>
      </c>
      <c r="E64">
        <v>35</v>
      </c>
      <c r="F64">
        <v>0</v>
      </c>
      <c r="G64">
        <v>0</v>
      </c>
    </row>
    <row r="65" spans="1:7" ht="15" x14ac:dyDescent="0.25">
      <c r="A65" s="271" t="s">
        <v>119</v>
      </c>
      <c r="B65">
        <v>92.4</v>
      </c>
      <c r="C65">
        <v>106.8</v>
      </c>
      <c r="D65">
        <v>67.2</v>
      </c>
      <c r="E65">
        <v>30.9</v>
      </c>
      <c r="F65">
        <v>0</v>
      </c>
      <c r="G65">
        <v>0</v>
      </c>
    </row>
    <row r="66" spans="1:7" ht="15" x14ac:dyDescent="0.25">
      <c r="A66" s="271" t="s">
        <v>120</v>
      </c>
      <c r="B66">
        <v>39.700000000000003</v>
      </c>
      <c r="C66">
        <v>7.8</v>
      </c>
      <c r="D66">
        <v>32.299999999999997</v>
      </c>
      <c r="E66">
        <v>64.5</v>
      </c>
      <c r="F66">
        <v>0</v>
      </c>
      <c r="G66">
        <v>0</v>
      </c>
    </row>
    <row r="67" spans="1:7" ht="15" x14ac:dyDescent="0.25">
      <c r="A67" s="271" t="s">
        <v>121</v>
      </c>
      <c r="B67">
        <v>6.8</v>
      </c>
      <c r="C67">
        <v>33.1</v>
      </c>
      <c r="D67">
        <v>22.8</v>
      </c>
      <c r="E67">
        <v>7.3</v>
      </c>
      <c r="F67">
        <v>0</v>
      </c>
      <c r="G67">
        <v>0</v>
      </c>
    </row>
    <row r="68" spans="1:7" ht="15" x14ac:dyDescent="0.25">
      <c r="A68" s="271" t="s">
        <v>122</v>
      </c>
      <c r="B68">
        <v>0</v>
      </c>
      <c r="C68">
        <v>0</v>
      </c>
      <c r="D68">
        <v>64.2</v>
      </c>
      <c r="E68">
        <v>66.8</v>
      </c>
      <c r="F68">
        <v>0</v>
      </c>
      <c r="G68">
        <v>0</v>
      </c>
    </row>
    <row r="69" spans="1:7" ht="15" x14ac:dyDescent="0.25">
      <c r="A69" s="271" t="s">
        <v>65</v>
      </c>
      <c r="B69" t="s">
        <v>66</v>
      </c>
      <c r="C69" t="s">
        <v>67</v>
      </c>
      <c r="D69" t="s">
        <v>66</v>
      </c>
      <c r="E69" t="s">
        <v>66</v>
      </c>
      <c r="F69" t="s">
        <v>66</v>
      </c>
      <c r="G69" t="s">
        <v>68</v>
      </c>
    </row>
    <row r="70" spans="1:7" ht="15" x14ac:dyDescent="0.25">
      <c r="A70" s="271" t="s">
        <v>123</v>
      </c>
      <c r="B70">
        <v>3161.1</v>
      </c>
      <c r="C70">
        <v>5021.8999999999996</v>
      </c>
      <c r="D70">
        <v>5011.2</v>
      </c>
      <c r="E70">
        <v>5898.4</v>
      </c>
      <c r="F70">
        <v>0</v>
      </c>
      <c r="G70">
        <v>0</v>
      </c>
    </row>
    <row r="71" spans="1:7" ht="15" x14ac:dyDescent="0.25">
      <c r="A71" s="271" t="s">
        <v>124</v>
      </c>
      <c r="B71">
        <v>955.6</v>
      </c>
      <c r="C71">
        <v>806.7</v>
      </c>
      <c r="D71">
        <v>0</v>
      </c>
      <c r="E71">
        <v>0</v>
      </c>
      <c r="F71">
        <v>0</v>
      </c>
      <c r="G71">
        <v>0</v>
      </c>
    </row>
    <row r="72" spans="1:7" ht="15" x14ac:dyDescent="0.25">
      <c r="A72" s="271" t="s">
        <v>65</v>
      </c>
      <c r="B72" t="s">
        <v>66</v>
      </c>
      <c r="C72" t="s">
        <v>67</v>
      </c>
      <c r="D72" t="s">
        <v>66</v>
      </c>
      <c r="E72" t="s">
        <v>66</v>
      </c>
      <c r="F72" t="s">
        <v>66</v>
      </c>
      <c r="G72" t="s">
        <v>68</v>
      </c>
    </row>
    <row r="73" spans="1:7" ht="15" x14ac:dyDescent="0.25">
      <c r="A73" s="271" t="s">
        <v>125</v>
      </c>
      <c r="B73">
        <v>4116.7</v>
      </c>
      <c r="C73">
        <v>5828.6</v>
      </c>
      <c r="D73">
        <v>5011.2</v>
      </c>
      <c r="E73">
        <v>5898.4</v>
      </c>
      <c r="F73">
        <v>0</v>
      </c>
      <c r="G73">
        <v>0</v>
      </c>
    </row>
    <row r="74" spans="1:7" ht="15" x14ac:dyDescent="0.25">
      <c r="A74" s="271" t="s">
        <v>126</v>
      </c>
      <c r="B74" t="s">
        <v>45</v>
      </c>
      <c r="C74" t="s">
        <v>45</v>
      </c>
      <c r="D74">
        <v>0</v>
      </c>
      <c r="E74">
        <v>0</v>
      </c>
      <c r="F74" t="s">
        <v>45</v>
      </c>
      <c r="G74" t="s">
        <v>45</v>
      </c>
    </row>
    <row r="75" spans="1:7" ht="15" x14ac:dyDescent="0.25">
      <c r="A75" s="271" t="s">
        <v>127</v>
      </c>
      <c r="B75">
        <v>0</v>
      </c>
      <c r="C75">
        <v>0</v>
      </c>
      <c r="D75" t="s">
        <v>45</v>
      </c>
      <c r="E75" t="s">
        <v>45</v>
      </c>
      <c r="F75">
        <v>0</v>
      </c>
      <c r="G75">
        <v>0</v>
      </c>
    </row>
    <row r="76" spans="1:7" ht="15" x14ac:dyDescent="0.25">
      <c r="A76" s="271" t="s">
        <v>53</v>
      </c>
    </row>
  </sheetData>
  <mergeCells count="3">
    <mergeCell ref="F7:G7"/>
    <mergeCell ref="D7:E7"/>
    <mergeCell ref="B7:C7"/>
  </mergeCells>
  <pageMargins left="0.7" right="0.7" top="0.75" bottom="0.75" header="0.3" footer="0.3"/>
  <pageSetup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5FA98-EE69-4F11-9E33-0AB997EF34B0}">
  <dimension ref="A1:G76"/>
  <sheetViews>
    <sheetView topLeftCell="A13" workbookViewId="0">
      <selection activeCell="A7" sqref="A7"/>
    </sheetView>
  </sheetViews>
  <sheetFormatPr defaultRowHeight="13.2" x14ac:dyDescent="0.25"/>
  <cols>
    <col min="1" max="1" width="30.6640625" customWidth="1"/>
    <col min="2" max="2" width="14.66406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451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A7" s="271" t="s">
        <v>264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18</v>
      </c>
      <c r="C12">
        <v>222.9</v>
      </c>
      <c r="D12">
        <v>63.5</v>
      </c>
      <c r="E12">
        <v>246.1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9.5</v>
      </c>
      <c r="E13">
        <v>0</v>
      </c>
      <c r="F13">
        <v>0</v>
      </c>
      <c r="G13">
        <v>0</v>
      </c>
    </row>
    <row r="14" spans="1:7" ht="15" x14ac:dyDescent="0.25">
      <c r="A14" s="271" t="s">
        <v>71</v>
      </c>
      <c r="B14">
        <v>18</v>
      </c>
      <c r="C14">
        <v>177.9</v>
      </c>
      <c r="D14">
        <v>54</v>
      </c>
      <c r="E14">
        <v>226.6</v>
      </c>
      <c r="F14">
        <v>0</v>
      </c>
      <c r="G14">
        <v>0</v>
      </c>
    </row>
    <row r="15" spans="1:7" ht="15" x14ac:dyDescent="0.25">
      <c r="A15" s="271" t="s">
        <v>72</v>
      </c>
      <c r="B15">
        <v>0</v>
      </c>
      <c r="C15">
        <v>11</v>
      </c>
      <c r="D15">
        <v>0</v>
      </c>
      <c r="E15">
        <v>19.5</v>
      </c>
      <c r="F15">
        <v>0</v>
      </c>
      <c r="G15">
        <v>0</v>
      </c>
    </row>
    <row r="16" spans="1:7" ht="15" x14ac:dyDescent="0.25">
      <c r="A16" s="271" t="s">
        <v>73</v>
      </c>
      <c r="B16">
        <v>0</v>
      </c>
      <c r="C16">
        <v>34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271" t="s">
        <v>69</v>
      </c>
    </row>
    <row r="18" spans="1:7" ht="15" x14ac:dyDescent="0.25">
      <c r="A18" s="271" t="s">
        <v>74</v>
      </c>
      <c r="B18">
        <v>303.89999999999998</v>
      </c>
      <c r="C18">
        <v>402.2</v>
      </c>
      <c r="D18">
        <v>585.29999999999995</v>
      </c>
      <c r="E18">
        <v>623.20000000000005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75</v>
      </c>
      <c r="B20">
        <v>153.19999999999999</v>
      </c>
      <c r="C20">
        <v>239.2</v>
      </c>
      <c r="D20">
        <v>189.5</v>
      </c>
      <c r="E20">
        <v>228.5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76</v>
      </c>
      <c r="B22">
        <v>472.9</v>
      </c>
      <c r="C22">
        <v>585</v>
      </c>
      <c r="D22">
        <v>336.4</v>
      </c>
      <c r="E22">
        <v>514.6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77</v>
      </c>
      <c r="B24">
        <v>1100.8</v>
      </c>
      <c r="C24">
        <v>1859.7</v>
      </c>
      <c r="D24">
        <v>1129</v>
      </c>
      <c r="E24">
        <v>1741.2</v>
      </c>
      <c r="F24">
        <v>0</v>
      </c>
      <c r="G24">
        <v>0</v>
      </c>
    </row>
    <row r="25" spans="1:7" ht="15" x14ac:dyDescent="0.25">
      <c r="A25" s="271" t="s">
        <v>78</v>
      </c>
      <c r="B25">
        <v>0</v>
      </c>
      <c r="C25">
        <v>12.8</v>
      </c>
      <c r="D25">
        <v>0</v>
      </c>
      <c r="E25">
        <v>12.4</v>
      </c>
      <c r="F25">
        <v>0</v>
      </c>
      <c r="G25">
        <v>0</v>
      </c>
    </row>
    <row r="26" spans="1:7" ht="15" x14ac:dyDescent="0.25">
      <c r="A26" s="271" t="s">
        <v>79</v>
      </c>
      <c r="B26">
        <v>1.2</v>
      </c>
      <c r="C26">
        <v>0.8</v>
      </c>
      <c r="D26">
        <v>0.2</v>
      </c>
      <c r="E26">
        <v>0</v>
      </c>
      <c r="F26">
        <v>0</v>
      </c>
      <c r="G26">
        <v>0</v>
      </c>
    </row>
    <row r="27" spans="1:7" ht="15" x14ac:dyDescent="0.25">
      <c r="A27" s="271" t="s">
        <v>80</v>
      </c>
      <c r="B27">
        <v>0.2</v>
      </c>
      <c r="C27">
        <v>76.5</v>
      </c>
      <c r="D27">
        <v>0</v>
      </c>
      <c r="E27">
        <v>250.9</v>
      </c>
      <c r="F27">
        <v>0</v>
      </c>
      <c r="G27">
        <v>0</v>
      </c>
    </row>
    <row r="28" spans="1:7" ht="15" x14ac:dyDescent="0.25">
      <c r="A28" s="271" t="s">
        <v>168</v>
      </c>
      <c r="B28">
        <v>0</v>
      </c>
      <c r="C28">
        <v>0</v>
      </c>
      <c r="D28">
        <v>0</v>
      </c>
      <c r="E28" t="s">
        <v>94</v>
      </c>
      <c r="F28">
        <v>0</v>
      </c>
      <c r="G28">
        <v>0</v>
      </c>
    </row>
    <row r="29" spans="1:7" ht="15" x14ac:dyDescent="0.25">
      <c r="A29" s="271" t="s">
        <v>81</v>
      </c>
      <c r="B29">
        <v>310.89999999999998</v>
      </c>
      <c r="C29">
        <v>394.4</v>
      </c>
      <c r="D29">
        <v>268.60000000000002</v>
      </c>
      <c r="E29">
        <v>310</v>
      </c>
      <c r="F29">
        <v>0</v>
      </c>
      <c r="G29">
        <v>0</v>
      </c>
    </row>
    <row r="30" spans="1:7" ht="15" x14ac:dyDescent="0.25">
      <c r="A30" s="271" t="s">
        <v>82</v>
      </c>
      <c r="B30">
        <v>24</v>
      </c>
      <c r="C30">
        <v>53.3</v>
      </c>
      <c r="D30">
        <v>32.9</v>
      </c>
      <c r="E30">
        <v>95.3</v>
      </c>
      <c r="F30">
        <v>0</v>
      </c>
      <c r="G30">
        <v>0</v>
      </c>
    </row>
    <row r="31" spans="1:7" ht="15" x14ac:dyDescent="0.25">
      <c r="A31" s="271" t="s">
        <v>83</v>
      </c>
      <c r="B31">
        <v>666.4</v>
      </c>
      <c r="C31">
        <v>902.3</v>
      </c>
      <c r="D31">
        <v>659</v>
      </c>
      <c r="E31">
        <v>693.8</v>
      </c>
      <c r="F31">
        <v>0</v>
      </c>
      <c r="G31">
        <v>0</v>
      </c>
    </row>
    <row r="32" spans="1:7" ht="15" x14ac:dyDescent="0.25">
      <c r="A32" s="271" t="s">
        <v>84</v>
      </c>
      <c r="B32">
        <v>0</v>
      </c>
      <c r="C32">
        <v>5</v>
      </c>
      <c r="D32">
        <v>0</v>
      </c>
      <c r="E32">
        <v>66</v>
      </c>
      <c r="F32">
        <v>0</v>
      </c>
      <c r="G32">
        <v>0</v>
      </c>
    </row>
    <row r="33" spans="1:7" ht="15" x14ac:dyDescent="0.25">
      <c r="A33" s="271" t="s">
        <v>85</v>
      </c>
      <c r="B33">
        <v>0</v>
      </c>
      <c r="C33">
        <v>20</v>
      </c>
      <c r="D33">
        <v>0</v>
      </c>
      <c r="E33">
        <v>21.8</v>
      </c>
      <c r="F33">
        <v>0</v>
      </c>
      <c r="G33">
        <v>0</v>
      </c>
    </row>
    <row r="34" spans="1:7" ht="15" x14ac:dyDescent="0.25">
      <c r="A34" s="271" t="s">
        <v>86</v>
      </c>
      <c r="B34">
        <v>89.5</v>
      </c>
      <c r="C34">
        <v>142.1</v>
      </c>
      <c r="D34">
        <v>87</v>
      </c>
      <c r="E34">
        <v>121</v>
      </c>
      <c r="F34">
        <v>0</v>
      </c>
      <c r="G34">
        <v>0</v>
      </c>
    </row>
    <row r="35" spans="1:7" ht="15" x14ac:dyDescent="0.25">
      <c r="A35" s="271" t="s">
        <v>87</v>
      </c>
      <c r="B35">
        <v>0</v>
      </c>
      <c r="C35">
        <v>0</v>
      </c>
      <c r="D35">
        <v>44</v>
      </c>
      <c r="E35">
        <v>0</v>
      </c>
      <c r="F35">
        <v>0</v>
      </c>
      <c r="G35">
        <v>0</v>
      </c>
    </row>
    <row r="36" spans="1:7" ht="15" x14ac:dyDescent="0.25">
      <c r="A36" s="271" t="s">
        <v>88</v>
      </c>
      <c r="B36">
        <v>8.6999999999999993</v>
      </c>
      <c r="C36">
        <v>120.2</v>
      </c>
      <c r="D36">
        <v>37.299999999999997</v>
      </c>
      <c r="E36">
        <v>69</v>
      </c>
      <c r="F36">
        <v>0</v>
      </c>
      <c r="G36">
        <v>0</v>
      </c>
    </row>
    <row r="37" spans="1:7" ht="15" x14ac:dyDescent="0.25">
      <c r="A37" s="271" t="s">
        <v>89</v>
      </c>
      <c r="B37">
        <v>0</v>
      </c>
      <c r="C37">
        <v>132.30000000000001</v>
      </c>
      <c r="D37">
        <v>0</v>
      </c>
      <c r="E37">
        <v>101.2</v>
      </c>
      <c r="F37">
        <v>0</v>
      </c>
      <c r="G37">
        <v>0</v>
      </c>
    </row>
    <row r="38" spans="1:7" ht="15" x14ac:dyDescent="0.25">
      <c r="A38" s="271" t="s">
        <v>69</v>
      </c>
    </row>
    <row r="39" spans="1:7" ht="15" x14ac:dyDescent="0.25">
      <c r="A39" s="271" t="s">
        <v>90</v>
      </c>
      <c r="B39">
        <v>135</v>
      </c>
      <c r="C39">
        <v>289.7</v>
      </c>
      <c r="D39">
        <v>565.1</v>
      </c>
      <c r="E39">
        <v>266</v>
      </c>
      <c r="F39">
        <v>0</v>
      </c>
      <c r="G39">
        <v>0</v>
      </c>
    </row>
    <row r="40" spans="1:7" ht="15" x14ac:dyDescent="0.25">
      <c r="A40" s="271" t="s">
        <v>406</v>
      </c>
      <c r="B40">
        <v>0</v>
      </c>
      <c r="C40">
        <v>0</v>
      </c>
      <c r="D40">
        <v>0</v>
      </c>
      <c r="E40">
        <v>7.7</v>
      </c>
      <c r="F40">
        <v>0</v>
      </c>
      <c r="G40">
        <v>0</v>
      </c>
    </row>
    <row r="41" spans="1:7" ht="15" x14ac:dyDescent="0.25">
      <c r="A41" s="271" t="s">
        <v>93</v>
      </c>
      <c r="B41">
        <v>0</v>
      </c>
      <c r="C41">
        <v>0</v>
      </c>
      <c r="D41">
        <v>0</v>
      </c>
      <c r="E41" t="s">
        <v>94</v>
      </c>
      <c r="F41">
        <v>0</v>
      </c>
      <c r="G41">
        <v>0</v>
      </c>
    </row>
    <row r="42" spans="1:7" ht="15" x14ac:dyDescent="0.25">
      <c r="A42" s="271" t="s">
        <v>95</v>
      </c>
      <c r="B42">
        <v>0</v>
      </c>
      <c r="C42">
        <v>0</v>
      </c>
      <c r="D42">
        <v>13.2</v>
      </c>
      <c r="E42">
        <v>0</v>
      </c>
      <c r="F42">
        <v>0</v>
      </c>
      <c r="G42">
        <v>0</v>
      </c>
    </row>
    <row r="43" spans="1:7" ht="15" x14ac:dyDescent="0.25">
      <c r="A43" s="271" t="s">
        <v>96</v>
      </c>
      <c r="B43">
        <v>135</v>
      </c>
      <c r="C43">
        <v>276.7</v>
      </c>
      <c r="D43">
        <v>551.9</v>
      </c>
      <c r="E43">
        <v>258.3</v>
      </c>
      <c r="F43">
        <v>0</v>
      </c>
      <c r="G43">
        <v>0</v>
      </c>
    </row>
    <row r="44" spans="1:7" ht="15" x14ac:dyDescent="0.25">
      <c r="A44" s="271" t="s">
        <v>97</v>
      </c>
      <c r="B44">
        <v>0</v>
      </c>
      <c r="C44">
        <v>13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271" t="s">
        <v>69</v>
      </c>
    </row>
    <row r="46" spans="1:7" ht="15" x14ac:dyDescent="0.25">
      <c r="A46" s="271" t="s">
        <v>98</v>
      </c>
      <c r="B46">
        <v>1360.8</v>
      </c>
      <c r="C46">
        <v>1408.1</v>
      </c>
      <c r="D46">
        <v>1466.6</v>
      </c>
      <c r="E46">
        <v>1683.6</v>
      </c>
      <c r="F46">
        <v>0</v>
      </c>
      <c r="G46">
        <v>0</v>
      </c>
    </row>
    <row r="47" spans="1:7" ht="15" x14ac:dyDescent="0.25">
      <c r="A47" s="271" t="s">
        <v>99</v>
      </c>
      <c r="B47">
        <v>4.7</v>
      </c>
      <c r="C47">
        <v>4.5999999999999996</v>
      </c>
      <c r="D47">
        <v>3.9</v>
      </c>
      <c r="E47">
        <v>3.2</v>
      </c>
      <c r="F47">
        <v>0</v>
      </c>
      <c r="G47">
        <v>0</v>
      </c>
    </row>
    <row r="48" spans="1:7" ht="15" x14ac:dyDescent="0.25">
      <c r="A48" s="271" t="s">
        <v>100</v>
      </c>
      <c r="B48">
        <v>9.5</v>
      </c>
      <c r="C48">
        <v>4</v>
      </c>
      <c r="D48">
        <v>0</v>
      </c>
      <c r="E48">
        <v>0</v>
      </c>
      <c r="F48">
        <v>0</v>
      </c>
      <c r="G48">
        <v>0</v>
      </c>
    </row>
    <row r="49" spans="1:7" ht="15" x14ac:dyDescent="0.25">
      <c r="A49" s="271" t="s">
        <v>101</v>
      </c>
      <c r="B49">
        <v>100</v>
      </c>
      <c r="C49">
        <v>270</v>
      </c>
      <c r="D49">
        <v>33</v>
      </c>
      <c r="E49">
        <v>203.4</v>
      </c>
      <c r="F49">
        <v>0</v>
      </c>
      <c r="G49">
        <v>0</v>
      </c>
    </row>
    <row r="50" spans="1:7" ht="15" x14ac:dyDescent="0.25">
      <c r="A50" s="271" t="s">
        <v>102</v>
      </c>
      <c r="B50">
        <v>12.9</v>
      </c>
      <c r="C50">
        <v>26</v>
      </c>
      <c r="D50">
        <v>12.2</v>
      </c>
      <c r="E50">
        <v>13.5</v>
      </c>
      <c r="F50">
        <v>0</v>
      </c>
      <c r="G50">
        <v>0</v>
      </c>
    </row>
    <row r="51" spans="1:7" ht="15" x14ac:dyDescent="0.25">
      <c r="A51" s="271" t="s">
        <v>103</v>
      </c>
      <c r="B51">
        <v>17</v>
      </c>
      <c r="C51">
        <v>2.8</v>
      </c>
      <c r="D51">
        <v>9.1999999999999993</v>
      </c>
      <c r="E51">
        <v>1.2</v>
      </c>
      <c r="F51">
        <v>0</v>
      </c>
      <c r="G51">
        <v>0</v>
      </c>
    </row>
    <row r="52" spans="1:7" ht="15" x14ac:dyDescent="0.25">
      <c r="A52" s="271" t="s">
        <v>104</v>
      </c>
      <c r="B52">
        <v>21.5</v>
      </c>
      <c r="C52">
        <v>101</v>
      </c>
      <c r="D52">
        <v>21.1</v>
      </c>
      <c r="E52">
        <v>170.1</v>
      </c>
      <c r="F52">
        <v>0</v>
      </c>
      <c r="G52">
        <v>0</v>
      </c>
    </row>
    <row r="53" spans="1:7" ht="15" x14ac:dyDescent="0.25">
      <c r="A53" s="271" t="s">
        <v>105</v>
      </c>
      <c r="B53">
        <v>114.2</v>
      </c>
      <c r="C53">
        <v>69.5</v>
      </c>
      <c r="D53">
        <v>85</v>
      </c>
      <c r="E53">
        <v>96.2</v>
      </c>
      <c r="F53">
        <v>0</v>
      </c>
      <c r="G53">
        <v>0</v>
      </c>
    </row>
    <row r="54" spans="1:7" ht="15" x14ac:dyDescent="0.25">
      <c r="A54" s="271" t="s">
        <v>106</v>
      </c>
      <c r="B54">
        <v>41</v>
      </c>
      <c r="C54">
        <v>14.5</v>
      </c>
      <c r="D54">
        <v>76.599999999999994</v>
      </c>
      <c r="E54">
        <v>49.1</v>
      </c>
      <c r="F54">
        <v>0</v>
      </c>
      <c r="G54">
        <v>0</v>
      </c>
    </row>
    <row r="55" spans="1:7" ht="15" x14ac:dyDescent="0.25">
      <c r="A55" s="271" t="s">
        <v>107</v>
      </c>
      <c r="B55">
        <v>4.3</v>
      </c>
      <c r="C55">
        <v>17.8</v>
      </c>
      <c r="D55">
        <v>91.6</v>
      </c>
      <c r="E55">
        <v>67.099999999999994</v>
      </c>
      <c r="F55">
        <v>0</v>
      </c>
      <c r="G55">
        <v>0</v>
      </c>
    </row>
    <row r="56" spans="1:7" ht="15" x14ac:dyDescent="0.25">
      <c r="A56" s="271" t="s">
        <v>109</v>
      </c>
      <c r="B56">
        <v>20.8</v>
      </c>
      <c r="C56">
        <v>138.1</v>
      </c>
      <c r="D56">
        <v>24.9</v>
      </c>
      <c r="E56">
        <v>111.2</v>
      </c>
      <c r="F56">
        <v>0</v>
      </c>
      <c r="G56">
        <v>0</v>
      </c>
    </row>
    <row r="57" spans="1:7" ht="15" x14ac:dyDescent="0.25">
      <c r="A57" s="271" t="s">
        <v>110</v>
      </c>
      <c r="B57">
        <v>0</v>
      </c>
      <c r="C57">
        <v>0</v>
      </c>
      <c r="D57">
        <v>13.4</v>
      </c>
      <c r="E57">
        <v>2.5</v>
      </c>
      <c r="F57">
        <v>0</v>
      </c>
      <c r="G57">
        <v>0</v>
      </c>
    </row>
    <row r="58" spans="1:7" ht="15" x14ac:dyDescent="0.25">
      <c r="A58" s="271" t="s">
        <v>111</v>
      </c>
      <c r="B58">
        <v>0</v>
      </c>
      <c r="C58">
        <v>0</v>
      </c>
      <c r="D58">
        <v>76.8</v>
      </c>
      <c r="E58">
        <v>37.200000000000003</v>
      </c>
      <c r="F58">
        <v>0</v>
      </c>
      <c r="G58">
        <v>0</v>
      </c>
    </row>
    <row r="59" spans="1:7" ht="15" x14ac:dyDescent="0.25">
      <c r="A59" s="271" t="s">
        <v>112</v>
      </c>
      <c r="B59">
        <v>105.5</v>
      </c>
      <c r="C59">
        <v>89.9</v>
      </c>
      <c r="D59">
        <v>51.4</v>
      </c>
      <c r="E59">
        <v>47.9</v>
      </c>
      <c r="F59">
        <v>0</v>
      </c>
      <c r="G59">
        <v>0</v>
      </c>
    </row>
    <row r="60" spans="1:7" ht="15" x14ac:dyDescent="0.25">
      <c r="A60" s="271" t="s">
        <v>113</v>
      </c>
      <c r="B60">
        <v>44.5</v>
      </c>
      <c r="C60">
        <v>0</v>
      </c>
      <c r="D60">
        <v>39.6</v>
      </c>
      <c r="E60">
        <v>45.6</v>
      </c>
      <c r="F60">
        <v>0</v>
      </c>
      <c r="G60">
        <v>0</v>
      </c>
    </row>
    <row r="61" spans="1:7" ht="15" x14ac:dyDescent="0.25">
      <c r="A61" s="271" t="s">
        <v>114</v>
      </c>
      <c r="B61">
        <v>20.2</v>
      </c>
      <c r="C61">
        <v>24</v>
      </c>
      <c r="D61">
        <v>9.8000000000000007</v>
      </c>
      <c r="E61">
        <v>7.9</v>
      </c>
      <c r="F61">
        <v>0</v>
      </c>
      <c r="G61">
        <v>0</v>
      </c>
    </row>
    <row r="62" spans="1:7" ht="15" x14ac:dyDescent="0.25">
      <c r="A62" s="271" t="s">
        <v>115</v>
      </c>
      <c r="B62">
        <v>712.5</v>
      </c>
      <c r="C62">
        <v>434.8</v>
      </c>
      <c r="D62">
        <v>760.3</v>
      </c>
      <c r="E62">
        <v>650.20000000000005</v>
      </c>
      <c r="F62">
        <v>0</v>
      </c>
      <c r="G62">
        <v>0</v>
      </c>
    </row>
    <row r="63" spans="1:7" ht="15" x14ac:dyDescent="0.25">
      <c r="A63" s="271" t="s">
        <v>117</v>
      </c>
      <c r="B63">
        <v>3.8</v>
      </c>
      <c r="C63">
        <v>0</v>
      </c>
      <c r="D63">
        <v>36.200000000000003</v>
      </c>
      <c r="E63">
        <v>3.6</v>
      </c>
      <c r="F63">
        <v>0</v>
      </c>
      <c r="G63">
        <v>0</v>
      </c>
    </row>
    <row r="64" spans="1:7" ht="15" x14ac:dyDescent="0.25">
      <c r="A64" s="271" t="s">
        <v>118</v>
      </c>
      <c r="B64">
        <v>46.2</v>
      </c>
      <c r="C64">
        <v>46</v>
      </c>
      <c r="D64">
        <v>0</v>
      </c>
      <c r="E64">
        <v>35</v>
      </c>
      <c r="F64">
        <v>0</v>
      </c>
      <c r="G64">
        <v>0</v>
      </c>
    </row>
    <row r="65" spans="1:7" ht="15" x14ac:dyDescent="0.25">
      <c r="A65" s="271" t="s">
        <v>119</v>
      </c>
      <c r="B65">
        <v>50.4</v>
      </c>
      <c r="C65">
        <v>106.8</v>
      </c>
      <c r="D65">
        <v>29</v>
      </c>
      <c r="E65">
        <v>30.9</v>
      </c>
      <c r="F65">
        <v>0</v>
      </c>
      <c r="G65">
        <v>0</v>
      </c>
    </row>
    <row r="66" spans="1:7" ht="15" x14ac:dyDescent="0.25">
      <c r="A66" s="271" t="s">
        <v>120</v>
      </c>
      <c r="B66">
        <v>24.9</v>
      </c>
      <c r="C66">
        <v>25.2</v>
      </c>
      <c r="D66">
        <v>32.299999999999997</v>
      </c>
      <c r="E66">
        <v>46.9</v>
      </c>
      <c r="F66">
        <v>0</v>
      </c>
      <c r="G66">
        <v>0</v>
      </c>
    </row>
    <row r="67" spans="1:7" ht="15" x14ac:dyDescent="0.25">
      <c r="A67" s="271" t="s">
        <v>121</v>
      </c>
      <c r="B67">
        <v>6.8</v>
      </c>
      <c r="C67">
        <v>33.1</v>
      </c>
      <c r="D67">
        <v>22.8</v>
      </c>
      <c r="E67">
        <v>7.3</v>
      </c>
      <c r="F67">
        <v>0</v>
      </c>
      <c r="G67">
        <v>0</v>
      </c>
    </row>
    <row r="68" spans="1:7" ht="15" x14ac:dyDescent="0.25">
      <c r="A68" s="271" t="s">
        <v>122</v>
      </c>
      <c r="B68">
        <v>0</v>
      </c>
      <c r="C68">
        <v>0</v>
      </c>
      <c r="D68">
        <v>37.700000000000003</v>
      </c>
      <c r="E68">
        <v>53.9</v>
      </c>
      <c r="F68">
        <v>0</v>
      </c>
      <c r="G68">
        <v>0</v>
      </c>
    </row>
    <row r="69" spans="1:7" ht="15" x14ac:dyDescent="0.25">
      <c r="A69" s="271" t="s">
        <v>65</v>
      </c>
      <c r="B69" t="s">
        <v>66</v>
      </c>
      <c r="C69" t="s">
        <v>67</v>
      </c>
      <c r="D69" t="s">
        <v>66</v>
      </c>
      <c r="E69" t="s">
        <v>66</v>
      </c>
      <c r="F69" t="s">
        <v>66</v>
      </c>
      <c r="G69" t="s">
        <v>68</v>
      </c>
    </row>
    <row r="70" spans="1:7" ht="15" x14ac:dyDescent="0.25">
      <c r="A70" s="271" t="s">
        <v>123</v>
      </c>
      <c r="B70">
        <v>3544.6</v>
      </c>
      <c r="C70">
        <v>5006.7</v>
      </c>
      <c r="D70">
        <v>4335.5</v>
      </c>
      <c r="E70">
        <v>5303.2</v>
      </c>
      <c r="F70">
        <v>0</v>
      </c>
      <c r="G70">
        <v>0</v>
      </c>
    </row>
    <row r="71" spans="1:7" ht="15" x14ac:dyDescent="0.25">
      <c r="A71" s="271" t="s">
        <v>124</v>
      </c>
      <c r="B71">
        <v>1132</v>
      </c>
      <c r="C71">
        <v>704.2</v>
      </c>
      <c r="D71">
        <v>0</v>
      </c>
      <c r="E71">
        <v>0</v>
      </c>
      <c r="F71">
        <v>0</v>
      </c>
      <c r="G71">
        <v>0</v>
      </c>
    </row>
    <row r="72" spans="1:7" ht="15" x14ac:dyDescent="0.25">
      <c r="A72" s="271" t="s">
        <v>65</v>
      </c>
      <c r="B72" t="s">
        <v>66</v>
      </c>
      <c r="C72" t="s">
        <v>67</v>
      </c>
      <c r="D72" t="s">
        <v>66</v>
      </c>
      <c r="E72" t="s">
        <v>66</v>
      </c>
      <c r="F72" t="s">
        <v>66</v>
      </c>
      <c r="G72" t="s">
        <v>68</v>
      </c>
    </row>
    <row r="73" spans="1:7" ht="15" x14ac:dyDescent="0.25">
      <c r="A73" s="271" t="s">
        <v>125</v>
      </c>
      <c r="B73">
        <v>4676.5</v>
      </c>
      <c r="C73">
        <v>5710.9</v>
      </c>
      <c r="D73">
        <v>4335.5</v>
      </c>
      <c r="E73">
        <v>5303.2</v>
      </c>
      <c r="F73">
        <v>0</v>
      </c>
      <c r="G73">
        <v>0</v>
      </c>
    </row>
    <row r="74" spans="1:7" ht="15" x14ac:dyDescent="0.25">
      <c r="A74" s="271" t="s">
        <v>126</v>
      </c>
      <c r="B74" t="s">
        <v>45</v>
      </c>
      <c r="C74" t="s">
        <v>45</v>
      </c>
      <c r="D74">
        <v>0</v>
      </c>
      <c r="E74">
        <v>0</v>
      </c>
      <c r="F74" t="s">
        <v>45</v>
      </c>
      <c r="G74" t="s">
        <v>45</v>
      </c>
    </row>
    <row r="75" spans="1:7" ht="15" x14ac:dyDescent="0.25">
      <c r="A75" s="271" t="s">
        <v>127</v>
      </c>
      <c r="B75">
        <v>0</v>
      </c>
      <c r="C75">
        <v>0</v>
      </c>
      <c r="D75" t="s">
        <v>45</v>
      </c>
      <c r="E75" t="s">
        <v>45</v>
      </c>
      <c r="F75">
        <v>0</v>
      </c>
      <c r="G75">
        <v>0</v>
      </c>
    </row>
    <row r="76" spans="1:7" ht="15" x14ac:dyDescent="0.25">
      <c r="A76" s="271" t="s">
        <v>65</v>
      </c>
      <c r="B76" t="s">
        <v>66</v>
      </c>
      <c r="C76" t="s">
        <v>67</v>
      </c>
      <c r="D76" t="s">
        <v>66</v>
      </c>
      <c r="E76" t="s">
        <v>66</v>
      </c>
      <c r="F76" t="s">
        <v>66</v>
      </c>
      <c r="G76" t="s">
        <v>68</v>
      </c>
    </row>
  </sheetData>
  <pageMargins left="0.7" right="0.7" top="0.75" bottom="0.75" header="0.3" footer="0.3"/>
  <pageSetup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659D8-49DD-4EA6-ADB0-6719EED40E45}">
  <dimension ref="A1:G76"/>
  <sheetViews>
    <sheetView topLeftCell="A19" workbookViewId="0">
      <selection activeCell="B7" sqref="B7"/>
    </sheetView>
  </sheetViews>
  <sheetFormatPr defaultRowHeight="13.2" x14ac:dyDescent="0.25"/>
  <cols>
    <col min="1" max="1" width="25.6640625" customWidth="1"/>
    <col min="2" max="2" width="11.88671875" customWidth="1"/>
    <col min="3" max="3" width="14" customWidth="1"/>
    <col min="4" max="4" width="16.33203125" customWidth="1"/>
    <col min="5" max="5" width="14.6640625" customWidth="1"/>
    <col min="6" max="6" width="11.33203125" customWidth="1"/>
    <col min="7" max="7" width="10.8867187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452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28</v>
      </c>
      <c r="C12">
        <v>167.2</v>
      </c>
      <c r="D12">
        <v>54</v>
      </c>
      <c r="E12">
        <v>236</v>
      </c>
      <c r="F12">
        <v>0</v>
      </c>
      <c r="G12">
        <v>0</v>
      </c>
    </row>
    <row r="13" spans="1:7" ht="15" x14ac:dyDescent="0.25">
      <c r="A13" s="271" t="s">
        <v>165</v>
      </c>
      <c r="B13">
        <v>10</v>
      </c>
      <c r="C13">
        <v>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271" t="s">
        <v>71</v>
      </c>
      <c r="B14">
        <v>18</v>
      </c>
      <c r="C14">
        <v>122.2</v>
      </c>
      <c r="D14">
        <v>54</v>
      </c>
      <c r="E14">
        <v>216.5</v>
      </c>
      <c r="F14">
        <v>0</v>
      </c>
      <c r="G14">
        <v>0</v>
      </c>
    </row>
    <row r="15" spans="1:7" ht="15" x14ac:dyDescent="0.25">
      <c r="A15" s="271" t="s">
        <v>72</v>
      </c>
      <c r="B15">
        <v>0</v>
      </c>
      <c r="C15">
        <v>11</v>
      </c>
      <c r="D15">
        <v>0</v>
      </c>
      <c r="E15">
        <v>19.5</v>
      </c>
      <c r="F15">
        <v>0</v>
      </c>
      <c r="G15">
        <v>0</v>
      </c>
    </row>
    <row r="16" spans="1:7" ht="15" x14ac:dyDescent="0.25">
      <c r="A16" s="271" t="s">
        <v>73</v>
      </c>
      <c r="B16">
        <v>0</v>
      </c>
      <c r="C16">
        <v>34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271" t="s">
        <v>69</v>
      </c>
    </row>
    <row r="18" spans="1:7" ht="15" x14ac:dyDescent="0.25">
      <c r="A18" s="271" t="s">
        <v>74</v>
      </c>
      <c r="B18">
        <v>427.5</v>
      </c>
      <c r="C18">
        <v>526.6</v>
      </c>
      <c r="D18">
        <v>460.5</v>
      </c>
      <c r="E18">
        <v>490.2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75</v>
      </c>
      <c r="B20">
        <v>105.3</v>
      </c>
      <c r="C20">
        <v>242.3</v>
      </c>
      <c r="D20">
        <v>188.8</v>
      </c>
      <c r="E20">
        <v>225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76</v>
      </c>
      <c r="B22">
        <v>345</v>
      </c>
      <c r="C22">
        <v>585</v>
      </c>
      <c r="D22">
        <v>266.89999999999998</v>
      </c>
      <c r="E22">
        <v>514.6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77</v>
      </c>
      <c r="B24">
        <v>1113.5999999999999</v>
      </c>
      <c r="C24">
        <v>1856.7</v>
      </c>
      <c r="D24">
        <v>938.3</v>
      </c>
      <c r="E24">
        <v>1578.8</v>
      </c>
      <c r="F24">
        <v>0</v>
      </c>
      <c r="G24">
        <v>0</v>
      </c>
    </row>
    <row r="25" spans="1:7" ht="15" x14ac:dyDescent="0.25">
      <c r="A25" s="271" t="s">
        <v>78</v>
      </c>
      <c r="B25">
        <v>0</v>
      </c>
      <c r="C25">
        <v>14.6</v>
      </c>
      <c r="D25">
        <v>0</v>
      </c>
      <c r="E25">
        <v>10.5</v>
      </c>
      <c r="F25">
        <v>0</v>
      </c>
      <c r="G25">
        <v>0</v>
      </c>
    </row>
    <row r="26" spans="1:7" ht="15" x14ac:dyDescent="0.25">
      <c r="A26" s="271" t="s">
        <v>79</v>
      </c>
      <c r="B26">
        <v>1.2</v>
      </c>
      <c r="C26">
        <v>0.5</v>
      </c>
      <c r="D26">
        <v>0.2</v>
      </c>
      <c r="E26">
        <v>0</v>
      </c>
      <c r="F26">
        <v>0</v>
      </c>
      <c r="G26">
        <v>0</v>
      </c>
    </row>
    <row r="27" spans="1:7" ht="15" x14ac:dyDescent="0.25">
      <c r="A27" s="271" t="s">
        <v>80</v>
      </c>
      <c r="B27">
        <v>0.2</v>
      </c>
      <c r="C27">
        <v>96.5</v>
      </c>
      <c r="D27">
        <v>0</v>
      </c>
      <c r="E27">
        <v>250.9</v>
      </c>
      <c r="F27">
        <v>0</v>
      </c>
      <c r="G27">
        <v>0</v>
      </c>
    </row>
    <row r="28" spans="1:7" ht="15" x14ac:dyDescent="0.25">
      <c r="A28" s="271" t="s">
        <v>168</v>
      </c>
      <c r="B28">
        <v>0</v>
      </c>
      <c r="C28">
        <v>0</v>
      </c>
      <c r="D28">
        <v>0</v>
      </c>
      <c r="E28" t="s">
        <v>94</v>
      </c>
      <c r="F28">
        <v>0</v>
      </c>
      <c r="G28">
        <v>0</v>
      </c>
    </row>
    <row r="29" spans="1:7" ht="15" x14ac:dyDescent="0.25">
      <c r="A29" s="271" t="s">
        <v>81</v>
      </c>
      <c r="B29">
        <v>234.3</v>
      </c>
      <c r="C29">
        <v>421</v>
      </c>
      <c r="D29">
        <v>268.60000000000002</v>
      </c>
      <c r="E29">
        <v>282</v>
      </c>
      <c r="F29">
        <v>0</v>
      </c>
      <c r="G29">
        <v>0</v>
      </c>
    </row>
    <row r="30" spans="1:7" ht="15" x14ac:dyDescent="0.25">
      <c r="A30" s="271" t="s">
        <v>82</v>
      </c>
      <c r="B30">
        <v>24.3</v>
      </c>
      <c r="C30">
        <v>53.3</v>
      </c>
      <c r="D30">
        <v>0</v>
      </c>
      <c r="E30">
        <v>95.3</v>
      </c>
      <c r="F30">
        <v>0</v>
      </c>
      <c r="G30">
        <v>0</v>
      </c>
    </row>
    <row r="31" spans="1:7" ht="15" x14ac:dyDescent="0.25">
      <c r="A31" s="271" t="s">
        <v>83</v>
      </c>
      <c r="B31">
        <v>755.2</v>
      </c>
      <c r="C31">
        <v>739</v>
      </c>
      <c r="D31">
        <v>536.79999999999995</v>
      </c>
      <c r="E31">
        <v>674.2</v>
      </c>
      <c r="F31">
        <v>0</v>
      </c>
      <c r="G31">
        <v>0</v>
      </c>
    </row>
    <row r="32" spans="1:7" ht="15" x14ac:dyDescent="0.25">
      <c r="A32" s="271" t="s">
        <v>84</v>
      </c>
      <c r="B32">
        <v>0</v>
      </c>
      <c r="C32">
        <v>70</v>
      </c>
      <c r="D32">
        <v>0</v>
      </c>
      <c r="E32">
        <v>0.5</v>
      </c>
      <c r="F32">
        <v>0</v>
      </c>
      <c r="G32">
        <v>0</v>
      </c>
    </row>
    <row r="33" spans="1:7" ht="15" x14ac:dyDescent="0.25">
      <c r="A33" s="271" t="s">
        <v>85</v>
      </c>
      <c r="B33">
        <v>0</v>
      </c>
      <c r="C33">
        <v>20</v>
      </c>
      <c r="D33">
        <v>0</v>
      </c>
      <c r="E33">
        <v>21.8</v>
      </c>
      <c r="F33">
        <v>0</v>
      </c>
      <c r="G33">
        <v>0</v>
      </c>
    </row>
    <row r="34" spans="1:7" ht="15" x14ac:dyDescent="0.25">
      <c r="A34" s="271" t="s">
        <v>86</v>
      </c>
      <c r="B34">
        <v>89.8</v>
      </c>
      <c r="C34">
        <v>142</v>
      </c>
      <c r="D34">
        <v>84.7</v>
      </c>
      <c r="E34">
        <v>120.7</v>
      </c>
      <c r="F34">
        <v>0</v>
      </c>
      <c r="G34">
        <v>0</v>
      </c>
    </row>
    <row r="35" spans="1:7" ht="15" x14ac:dyDescent="0.25">
      <c r="A35" s="271" t="s">
        <v>87</v>
      </c>
      <c r="B35">
        <v>0</v>
      </c>
      <c r="C35">
        <v>0</v>
      </c>
      <c r="D35">
        <v>44</v>
      </c>
      <c r="E35">
        <v>0</v>
      </c>
      <c r="F35">
        <v>0</v>
      </c>
      <c r="G35">
        <v>0</v>
      </c>
    </row>
    <row r="36" spans="1:7" ht="15" x14ac:dyDescent="0.25">
      <c r="A36" s="271" t="s">
        <v>88</v>
      </c>
      <c r="B36">
        <v>8.6999999999999993</v>
      </c>
      <c r="C36">
        <v>120.2</v>
      </c>
      <c r="D36">
        <v>3.9</v>
      </c>
      <c r="E36">
        <v>69</v>
      </c>
      <c r="F36">
        <v>0</v>
      </c>
      <c r="G36">
        <v>0</v>
      </c>
    </row>
    <row r="37" spans="1:7" ht="15" x14ac:dyDescent="0.25">
      <c r="A37" s="271" t="s">
        <v>89</v>
      </c>
      <c r="B37">
        <v>0</v>
      </c>
      <c r="C37">
        <v>179.5</v>
      </c>
      <c r="D37">
        <v>0</v>
      </c>
      <c r="E37">
        <v>54</v>
      </c>
      <c r="F37">
        <v>0</v>
      </c>
      <c r="G37">
        <v>0</v>
      </c>
    </row>
    <row r="38" spans="1:7" ht="15" x14ac:dyDescent="0.25">
      <c r="A38" s="271" t="s">
        <v>69</v>
      </c>
    </row>
    <row r="39" spans="1:7" ht="15" x14ac:dyDescent="0.25">
      <c r="A39" s="271" t="s">
        <v>90</v>
      </c>
      <c r="B39">
        <v>186.5</v>
      </c>
      <c r="C39">
        <v>289.7</v>
      </c>
      <c r="D39">
        <v>485.9</v>
      </c>
      <c r="E39">
        <v>266</v>
      </c>
      <c r="F39">
        <v>0</v>
      </c>
      <c r="G39">
        <v>0</v>
      </c>
    </row>
    <row r="40" spans="1:7" ht="15" x14ac:dyDescent="0.25">
      <c r="A40" s="271" t="s">
        <v>406</v>
      </c>
      <c r="B40">
        <v>0</v>
      </c>
      <c r="C40">
        <v>0</v>
      </c>
      <c r="D40">
        <v>0</v>
      </c>
      <c r="E40">
        <v>7.7</v>
      </c>
      <c r="F40">
        <v>0</v>
      </c>
      <c r="G40">
        <v>0</v>
      </c>
    </row>
    <row r="41" spans="1:7" ht="15" x14ac:dyDescent="0.25">
      <c r="A41" s="271" t="s">
        <v>93</v>
      </c>
      <c r="B41">
        <v>0</v>
      </c>
      <c r="C41">
        <v>0</v>
      </c>
      <c r="D41">
        <v>0</v>
      </c>
      <c r="E41" t="s">
        <v>94</v>
      </c>
      <c r="F41">
        <v>0</v>
      </c>
      <c r="G41">
        <v>0</v>
      </c>
    </row>
    <row r="42" spans="1:7" ht="15" x14ac:dyDescent="0.25">
      <c r="A42" s="271" t="s">
        <v>95</v>
      </c>
      <c r="B42">
        <v>0</v>
      </c>
      <c r="C42">
        <v>0</v>
      </c>
      <c r="D42">
        <v>13.2</v>
      </c>
      <c r="E42">
        <v>0</v>
      </c>
      <c r="F42">
        <v>0</v>
      </c>
      <c r="G42">
        <v>0</v>
      </c>
    </row>
    <row r="43" spans="1:7" ht="15" x14ac:dyDescent="0.25">
      <c r="A43" s="271" t="s">
        <v>96</v>
      </c>
      <c r="B43">
        <v>186.5</v>
      </c>
      <c r="C43">
        <v>276.7</v>
      </c>
      <c r="D43">
        <v>472.7</v>
      </c>
      <c r="E43">
        <v>258.3</v>
      </c>
      <c r="F43">
        <v>0</v>
      </c>
      <c r="G43">
        <v>0</v>
      </c>
    </row>
    <row r="44" spans="1:7" ht="15" x14ac:dyDescent="0.25">
      <c r="A44" s="271" t="s">
        <v>97</v>
      </c>
      <c r="B44">
        <v>0</v>
      </c>
      <c r="C44">
        <v>13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271" t="s">
        <v>69</v>
      </c>
    </row>
    <row r="46" spans="1:7" ht="15" x14ac:dyDescent="0.25">
      <c r="A46" s="271" t="s">
        <v>98</v>
      </c>
      <c r="B46">
        <v>1406.7</v>
      </c>
      <c r="C46">
        <v>1309.2</v>
      </c>
      <c r="D46">
        <v>1349.3</v>
      </c>
      <c r="E46">
        <v>1585.7</v>
      </c>
      <c r="F46">
        <v>0</v>
      </c>
      <c r="G46">
        <v>0</v>
      </c>
    </row>
    <row r="47" spans="1:7" ht="15" x14ac:dyDescent="0.25">
      <c r="A47" s="271" t="s">
        <v>99</v>
      </c>
      <c r="B47">
        <v>4.7</v>
      </c>
      <c r="C47">
        <v>4.5999999999999996</v>
      </c>
      <c r="D47">
        <v>3.9</v>
      </c>
      <c r="E47">
        <v>3.2</v>
      </c>
      <c r="F47">
        <v>0</v>
      </c>
      <c r="G47">
        <v>0</v>
      </c>
    </row>
    <row r="48" spans="1:7" ht="15" x14ac:dyDescent="0.25">
      <c r="A48" s="271" t="s">
        <v>100</v>
      </c>
      <c r="B48">
        <v>9.5</v>
      </c>
      <c r="C48">
        <v>4</v>
      </c>
      <c r="D48">
        <v>0</v>
      </c>
      <c r="E48">
        <v>0</v>
      </c>
      <c r="F48">
        <v>0</v>
      </c>
      <c r="G48">
        <v>0</v>
      </c>
    </row>
    <row r="49" spans="1:7" ht="15" x14ac:dyDescent="0.25">
      <c r="A49" s="271" t="s">
        <v>101</v>
      </c>
      <c r="B49">
        <v>100</v>
      </c>
      <c r="C49">
        <v>180</v>
      </c>
      <c r="D49">
        <v>33</v>
      </c>
      <c r="E49">
        <v>203.4</v>
      </c>
      <c r="F49">
        <v>0</v>
      </c>
      <c r="G49">
        <v>0</v>
      </c>
    </row>
    <row r="50" spans="1:7" ht="15" x14ac:dyDescent="0.25">
      <c r="A50" s="271" t="s">
        <v>102</v>
      </c>
      <c r="B50">
        <v>12.9</v>
      </c>
      <c r="C50">
        <v>20.7</v>
      </c>
      <c r="D50">
        <v>12.2</v>
      </c>
      <c r="E50">
        <v>13.5</v>
      </c>
      <c r="F50">
        <v>0</v>
      </c>
      <c r="G50">
        <v>0</v>
      </c>
    </row>
    <row r="51" spans="1:7" ht="15" x14ac:dyDescent="0.25">
      <c r="A51" s="271" t="s">
        <v>103</v>
      </c>
      <c r="B51">
        <v>17</v>
      </c>
      <c r="C51">
        <v>2.8</v>
      </c>
      <c r="D51">
        <v>9.1999999999999993</v>
      </c>
      <c r="E51">
        <v>1.1000000000000001</v>
      </c>
      <c r="F51">
        <v>0</v>
      </c>
      <c r="G51">
        <v>0</v>
      </c>
    </row>
    <row r="52" spans="1:7" ht="15" x14ac:dyDescent="0.25">
      <c r="A52" s="271" t="s">
        <v>104</v>
      </c>
      <c r="B52">
        <v>21.5</v>
      </c>
      <c r="C52">
        <v>98</v>
      </c>
      <c r="D52">
        <v>21.1</v>
      </c>
      <c r="E52">
        <v>170.1</v>
      </c>
      <c r="F52">
        <v>0</v>
      </c>
      <c r="G52">
        <v>0</v>
      </c>
    </row>
    <row r="53" spans="1:7" ht="15" x14ac:dyDescent="0.25">
      <c r="A53" s="271" t="s">
        <v>105</v>
      </c>
      <c r="B53">
        <v>85.2</v>
      </c>
      <c r="C53">
        <v>59.5</v>
      </c>
      <c r="D53">
        <v>85</v>
      </c>
      <c r="E53">
        <v>96.2</v>
      </c>
      <c r="F53">
        <v>0</v>
      </c>
      <c r="G53">
        <v>0</v>
      </c>
    </row>
    <row r="54" spans="1:7" ht="15" x14ac:dyDescent="0.25">
      <c r="A54" s="271" t="s">
        <v>106</v>
      </c>
      <c r="B54">
        <v>41</v>
      </c>
      <c r="C54">
        <v>14.5</v>
      </c>
      <c r="D54">
        <v>76.599999999999994</v>
      </c>
      <c r="E54">
        <v>49.1</v>
      </c>
      <c r="F54">
        <v>0</v>
      </c>
      <c r="G54">
        <v>0</v>
      </c>
    </row>
    <row r="55" spans="1:7" ht="15" x14ac:dyDescent="0.25">
      <c r="A55" s="271" t="s">
        <v>107</v>
      </c>
      <c r="B55">
        <v>39.5</v>
      </c>
      <c r="C55">
        <v>17.8</v>
      </c>
      <c r="D55">
        <v>55.3</v>
      </c>
      <c r="E55">
        <v>67.099999999999994</v>
      </c>
      <c r="F55">
        <v>0</v>
      </c>
      <c r="G55">
        <v>0</v>
      </c>
    </row>
    <row r="56" spans="1:7" ht="15" x14ac:dyDescent="0.25">
      <c r="A56" s="271" t="s">
        <v>109</v>
      </c>
      <c r="B56">
        <v>20.8</v>
      </c>
      <c r="C56">
        <v>138.1</v>
      </c>
      <c r="D56">
        <v>24.9</v>
      </c>
      <c r="E56">
        <v>111.2</v>
      </c>
      <c r="F56">
        <v>0</v>
      </c>
      <c r="G56">
        <v>0</v>
      </c>
    </row>
    <row r="57" spans="1:7" ht="15" x14ac:dyDescent="0.25">
      <c r="A57" s="271" t="s">
        <v>110</v>
      </c>
      <c r="B57">
        <v>0</v>
      </c>
      <c r="C57">
        <v>0</v>
      </c>
      <c r="D57">
        <v>13.4</v>
      </c>
      <c r="E57">
        <v>2.5</v>
      </c>
      <c r="F57">
        <v>0</v>
      </c>
      <c r="G57">
        <v>0</v>
      </c>
    </row>
    <row r="58" spans="1:7" ht="15" x14ac:dyDescent="0.25">
      <c r="A58" s="271" t="s">
        <v>111</v>
      </c>
      <c r="B58">
        <v>11</v>
      </c>
      <c r="C58">
        <v>0</v>
      </c>
      <c r="D58">
        <v>42.7</v>
      </c>
      <c r="E58">
        <v>37.200000000000003</v>
      </c>
      <c r="F58">
        <v>0</v>
      </c>
      <c r="G58">
        <v>0</v>
      </c>
    </row>
    <row r="59" spans="1:7" ht="15" x14ac:dyDescent="0.25">
      <c r="A59" s="271" t="s">
        <v>112</v>
      </c>
      <c r="B59">
        <v>104</v>
      </c>
      <c r="C59">
        <v>88.9</v>
      </c>
      <c r="D59">
        <v>51.4</v>
      </c>
      <c r="E59">
        <v>47.9</v>
      </c>
      <c r="F59">
        <v>0</v>
      </c>
      <c r="G59">
        <v>0</v>
      </c>
    </row>
    <row r="60" spans="1:7" ht="15" x14ac:dyDescent="0.25">
      <c r="A60" s="271" t="s">
        <v>113</v>
      </c>
      <c r="B60">
        <v>44.5</v>
      </c>
      <c r="C60">
        <v>0</v>
      </c>
      <c r="D60">
        <v>39.6</v>
      </c>
      <c r="E60">
        <v>45.6</v>
      </c>
      <c r="F60">
        <v>0</v>
      </c>
      <c r="G60">
        <v>0</v>
      </c>
    </row>
    <row r="61" spans="1:7" ht="15" x14ac:dyDescent="0.25">
      <c r="A61" s="271" t="s">
        <v>114</v>
      </c>
      <c r="B61">
        <v>20.2</v>
      </c>
      <c r="C61">
        <v>24</v>
      </c>
      <c r="D61">
        <v>9.8000000000000007</v>
      </c>
      <c r="E61">
        <v>7.9</v>
      </c>
      <c r="F61">
        <v>0</v>
      </c>
      <c r="G61">
        <v>0</v>
      </c>
    </row>
    <row r="62" spans="1:7" ht="15" x14ac:dyDescent="0.25">
      <c r="A62" s="271" t="s">
        <v>115</v>
      </c>
      <c r="B62">
        <v>742.8</v>
      </c>
      <c r="C62">
        <v>453.2</v>
      </c>
      <c r="D62">
        <v>713.4</v>
      </c>
      <c r="E62">
        <v>552.29999999999995</v>
      </c>
      <c r="F62">
        <v>0</v>
      </c>
      <c r="G62">
        <v>0</v>
      </c>
    </row>
    <row r="63" spans="1:7" ht="15" x14ac:dyDescent="0.25">
      <c r="A63" s="271" t="s">
        <v>117</v>
      </c>
      <c r="B63">
        <v>3.8</v>
      </c>
      <c r="C63">
        <v>0</v>
      </c>
      <c r="D63">
        <v>36.200000000000003</v>
      </c>
      <c r="E63">
        <v>3.6</v>
      </c>
      <c r="F63">
        <v>0</v>
      </c>
      <c r="G63">
        <v>0</v>
      </c>
    </row>
    <row r="64" spans="1:7" ht="15" x14ac:dyDescent="0.25">
      <c r="A64" s="271" t="s">
        <v>118</v>
      </c>
      <c r="B64">
        <v>46.2</v>
      </c>
      <c r="C64">
        <v>46</v>
      </c>
      <c r="D64">
        <v>0</v>
      </c>
      <c r="E64">
        <v>35</v>
      </c>
      <c r="F64">
        <v>0</v>
      </c>
      <c r="G64">
        <v>0</v>
      </c>
    </row>
    <row r="65" spans="1:7" ht="15" x14ac:dyDescent="0.25">
      <c r="A65" s="271" t="s">
        <v>119</v>
      </c>
      <c r="B65">
        <v>50.4</v>
      </c>
      <c r="C65">
        <v>106.8</v>
      </c>
      <c r="D65">
        <v>29</v>
      </c>
      <c r="E65">
        <v>30.9</v>
      </c>
      <c r="F65">
        <v>0</v>
      </c>
      <c r="G65">
        <v>0</v>
      </c>
    </row>
    <row r="66" spans="1:7" ht="15" x14ac:dyDescent="0.25">
      <c r="A66" s="271" t="s">
        <v>120</v>
      </c>
      <c r="B66">
        <v>24.9</v>
      </c>
      <c r="C66">
        <v>17.2</v>
      </c>
      <c r="D66">
        <v>32.299999999999997</v>
      </c>
      <c r="E66">
        <v>46.9</v>
      </c>
      <c r="F66">
        <v>0</v>
      </c>
      <c r="G66">
        <v>0</v>
      </c>
    </row>
    <row r="67" spans="1:7" ht="15" x14ac:dyDescent="0.25">
      <c r="A67" s="271" t="s">
        <v>121</v>
      </c>
      <c r="B67">
        <v>6.8</v>
      </c>
      <c r="C67">
        <v>33.1</v>
      </c>
      <c r="D67">
        <v>22.8</v>
      </c>
      <c r="E67">
        <v>7.3</v>
      </c>
      <c r="F67">
        <v>0</v>
      </c>
      <c r="G67">
        <v>0</v>
      </c>
    </row>
    <row r="68" spans="1:7" ht="15" x14ac:dyDescent="0.25">
      <c r="A68" s="271" t="s">
        <v>122</v>
      </c>
      <c r="B68">
        <v>0</v>
      </c>
      <c r="C68">
        <v>0</v>
      </c>
      <c r="D68">
        <v>37.700000000000003</v>
      </c>
      <c r="E68">
        <v>53.9</v>
      </c>
      <c r="F68">
        <v>0</v>
      </c>
      <c r="G68">
        <v>0</v>
      </c>
    </row>
    <row r="69" spans="1:7" ht="15" x14ac:dyDescent="0.25">
      <c r="A69" s="271" t="s">
        <v>65</v>
      </c>
      <c r="B69" t="s">
        <v>66</v>
      </c>
      <c r="C69" t="s">
        <v>67</v>
      </c>
      <c r="D69" t="s">
        <v>66</v>
      </c>
      <c r="E69" t="s">
        <v>66</v>
      </c>
      <c r="F69" t="s">
        <v>66</v>
      </c>
      <c r="G69" t="s">
        <v>68</v>
      </c>
    </row>
    <row r="70" spans="1:7" ht="15" x14ac:dyDescent="0.25">
      <c r="A70" s="271" t="s">
        <v>123</v>
      </c>
      <c r="B70">
        <v>3612.6</v>
      </c>
      <c r="C70">
        <v>4976.7</v>
      </c>
      <c r="D70">
        <v>3743.7</v>
      </c>
      <c r="E70">
        <v>4896.3</v>
      </c>
      <c r="F70">
        <v>0</v>
      </c>
      <c r="G70">
        <v>0</v>
      </c>
    </row>
    <row r="71" spans="1:7" ht="15" x14ac:dyDescent="0.25">
      <c r="A71" s="271" t="s">
        <v>124</v>
      </c>
      <c r="B71">
        <v>1349</v>
      </c>
      <c r="C71">
        <v>618.20000000000005</v>
      </c>
      <c r="D71">
        <v>0</v>
      </c>
      <c r="E71">
        <v>0</v>
      </c>
      <c r="F71">
        <v>0</v>
      </c>
      <c r="G71">
        <v>0</v>
      </c>
    </row>
    <row r="72" spans="1:7" ht="15" x14ac:dyDescent="0.25">
      <c r="A72" s="271" t="s">
        <v>65</v>
      </c>
      <c r="B72" t="s">
        <v>66</v>
      </c>
      <c r="C72" t="s">
        <v>67</v>
      </c>
      <c r="D72" t="s">
        <v>66</v>
      </c>
      <c r="E72" t="s">
        <v>66</v>
      </c>
      <c r="F72" t="s">
        <v>66</v>
      </c>
      <c r="G72" t="s">
        <v>68</v>
      </c>
    </row>
    <row r="73" spans="1:7" ht="15" x14ac:dyDescent="0.25">
      <c r="A73" s="271" t="s">
        <v>125</v>
      </c>
      <c r="B73">
        <v>4961.6000000000004</v>
      </c>
      <c r="C73">
        <v>5594.9</v>
      </c>
      <c r="D73">
        <v>3743.7</v>
      </c>
      <c r="E73">
        <v>4896.3</v>
      </c>
      <c r="F73">
        <v>0</v>
      </c>
      <c r="G73">
        <v>0</v>
      </c>
    </row>
    <row r="74" spans="1:7" ht="15" x14ac:dyDescent="0.25">
      <c r="A74" s="271" t="s">
        <v>126</v>
      </c>
      <c r="B74" t="s">
        <v>45</v>
      </c>
      <c r="C74" t="s">
        <v>45</v>
      </c>
      <c r="D74">
        <v>0</v>
      </c>
      <c r="E74">
        <v>0</v>
      </c>
      <c r="F74" t="s">
        <v>45</v>
      </c>
      <c r="G74" t="s">
        <v>45</v>
      </c>
    </row>
    <row r="75" spans="1:7" ht="15" x14ac:dyDescent="0.25">
      <c r="A75" s="271" t="s">
        <v>127</v>
      </c>
      <c r="B75">
        <v>0</v>
      </c>
      <c r="C75">
        <v>0</v>
      </c>
      <c r="D75" t="s">
        <v>45</v>
      </c>
      <c r="E75" t="s">
        <v>45</v>
      </c>
      <c r="F75">
        <v>0</v>
      </c>
      <c r="G75">
        <v>0</v>
      </c>
    </row>
    <row r="76" spans="1:7" ht="15" x14ac:dyDescent="0.25">
      <c r="A76" s="271" t="s">
        <v>65</v>
      </c>
      <c r="B76" t="s">
        <v>66</v>
      </c>
      <c r="C76" t="s">
        <v>67</v>
      </c>
      <c r="D76" t="s">
        <v>66</v>
      </c>
      <c r="E76" t="s">
        <v>66</v>
      </c>
      <c r="F76" t="s">
        <v>66</v>
      </c>
      <c r="G76" t="s">
        <v>68</v>
      </c>
    </row>
  </sheetData>
  <pageMargins left="0.7" right="0.7" top="0.75" bottom="0.75" header="0.3" footer="0.3"/>
  <pageSetup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23D136-EC16-4BD4-ACEA-3D2A0CE52114}">
  <dimension ref="A1:G76"/>
  <sheetViews>
    <sheetView topLeftCell="A40" workbookViewId="0">
      <selection activeCell="C1" sqref="C1:D1"/>
    </sheetView>
  </sheetViews>
  <sheetFormatPr defaultRowHeight="13.2" x14ac:dyDescent="0.25"/>
  <cols>
    <col min="1" max="1" width="25.88671875" customWidth="1"/>
    <col min="2" max="2" width="13" customWidth="1"/>
    <col min="3" max="3" width="11.6640625" customWidth="1"/>
    <col min="4" max="4" width="12.44140625" customWidth="1"/>
    <col min="5" max="5" width="11.5546875" customWidth="1"/>
    <col min="6" max="7" width="12.554687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453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10</v>
      </c>
      <c r="C12">
        <v>125</v>
      </c>
      <c r="D12">
        <v>54</v>
      </c>
      <c r="E12">
        <v>214.6</v>
      </c>
      <c r="F12">
        <v>0</v>
      </c>
      <c r="G12">
        <v>0</v>
      </c>
    </row>
    <row r="13" spans="1:7" ht="15" x14ac:dyDescent="0.25">
      <c r="A13" s="271" t="s">
        <v>165</v>
      </c>
      <c r="B13">
        <v>10</v>
      </c>
      <c r="C13">
        <v>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271" t="s">
        <v>71</v>
      </c>
      <c r="B14">
        <v>0</v>
      </c>
      <c r="C14">
        <v>110</v>
      </c>
      <c r="D14">
        <v>54</v>
      </c>
      <c r="E14">
        <v>195.1</v>
      </c>
      <c r="F14">
        <v>0</v>
      </c>
      <c r="G14">
        <v>0</v>
      </c>
    </row>
    <row r="15" spans="1:7" ht="15" x14ac:dyDescent="0.25">
      <c r="A15" s="271" t="s">
        <v>72</v>
      </c>
      <c r="B15">
        <v>0</v>
      </c>
      <c r="C15">
        <v>11</v>
      </c>
      <c r="D15">
        <v>0</v>
      </c>
      <c r="E15">
        <v>19.5</v>
      </c>
      <c r="F15">
        <v>0</v>
      </c>
      <c r="G15">
        <v>0</v>
      </c>
    </row>
    <row r="16" spans="1:7" ht="15" x14ac:dyDescent="0.25">
      <c r="A16" s="271" t="s">
        <v>73</v>
      </c>
      <c r="B16">
        <v>0</v>
      </c>
      <c r="C16">
        <v>4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271" t="s">
        <v>69</v>
      </c>
    </row>
    <row r="18" spans="1:7" ht="15" x14ac:dyDescent="0.25">
      <c r="A18" s="271" t="s">
        <v>74</v>
      </c>
      <c r="B18">
        <v>523.6</v>
      </c>
      <c r="C18">
        <v>544</v>
      </c>
      <c r="D18">
        <v>330.1</v>
      </c>
      <c r="E18">
        <v>404.2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75</v>
      </c>
      <c r="B20">
        <v>152.5</v>
      </c>
      <c r="C20">
        <v>242.7</v>
      </c>
      <c r="D20">
        <v>138.9</v>
      </c>
      <c r="E20">
        <v>222.6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76</v>
      </c>
      <c r="B22">
        <v>410</v>
      </c>
      <c r="C22">
        <v>645</v>
      </c>
      <c r="D22">
        <v>202.2</v>
      </c>
      <c r="E22">
        <v>451.6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77</v>
      </c>
      <c r="B24">
        <v>1174</v>
      </c>
      <c r="C24">
        <v>1798.5</v>
      </c>
      <c r="D24">
        <v>875.1</v>
      </c>
      <c r="E24">
        <v>1452.6</v>
      </c>
      <c r="F24">
        <v>0</v>
      </c>
      <c r="G24">
        <v>0</v>
      </c>
    </row>
    <row r="25" spans="1:7" ht="15" x14ac:dyDescent="0.25">
      <c r="A25" s="271" t="s">
        <v>78</v>
      </c>
      <c r="B25">
        <v>0</v>
      </c>
      <c r="C25">
        <v>14.6</v>
      </c>
      <c r="D25">
        <v>0</v>
      </c>
      <c r="E25">
        <v>10.5</v>
      </c>
      <c r="F25">
        <v>0</v>
      </c>
      <c r="G25">
        <v>0</v>
      </c>
    </row>
    <row r="26" spans="1:7" ht="15" x14ac:dyDescent="0.25">
      <c r="A26" s="271" t="s">
        <v>79</v>
      </c>
      <c r="B26">
        <v>1.2</v>
      </c>
      <c r="C26">
        <v>0.3</v>
      </c>
      <c r="D26">
        <v>0.2</v>
      </c>
      <c r="E26">
        <v>0</v>
      </c>
      <c r="F26">
        <v>0</v>
      </c>
      <c r="G26">
        <v>0</v>
      </c>
    </row>
    <row r="27" spans="1:7" ht="15" x14ac:dyDescent="0.25">
      <c r="A27" s="271" t="s">
        <v>80</v>
      </c>
      <c r="B27">
        <v>0.2</v>
      </c>
      <c r="C27">
        <v>96.5</v>
      </c>
      <c r="D27">
        <v>0</v>
      </c>
      <c r="E27">
        <v>250.9</v>
      </c>
      <c r="F27">
        <v>0</v>
      </c>
      <c r="G27">
        <v>0</v>
      </c>
    </row>
    <row r="28" spans="1:7" ht="15" x14ac:dyDescent="0.25">
      <c r="A28" s="271" t="s">
        <v>168</v>
      </c>
      <c r="B28">
        <v>0</v>
      </c>
      <c r="C28" t="s">
        <v>94</v>
      </c>
      <c r="D28">
        <v>0</v>
      </c>
      <c r="E28">
        <v>0</v>
      </c>
      <c r="F28">
        <v>0</v>
      </c>
      <c r="G28">
        <v>0</v>
      </c>
    </row>
    <row r="29" spans="1:7" ht="15" x14ac:dyDescent="0.25">
      <c r="A29" s="271" t="s">
        <v>81</v>
      </c>
      <c r="B29">
        <v>299.8</v>
      </c>
      <c r="C29">
        <v>338.5</v>
      </c>
      <c r="D29">
        <v>205.8</v>
      </c>
      <c r="E29">
        <v>246.6</v>
      </c>
      <c r="F29">
        <v>0</v>
      </c>
      <c r="G29">
        <v>0</v>
      </c>
    </row>
    <row r="30" spans="1:7" ht="15" x14ac:dyDescent="0.25">
      <c r="A30" s="271" t="s">
        <v>82</v>
      </c>
      <c r="B30">
        <v>24.3</v>
      </c>
      <c r="C30">
        <v>53.3</v>
      </c>
      <c r="D30">
        <v>0</v>
      </c>
      <c r="E30">
        <v>95.3</v>
      </c>
      <c r="F30">
        <v>0</v>
      </c>
      <c r="G30">
        <v>0</v>
      </c>
    </row>
    <row r="31" spans="1:7" ht="15" x14ac:dyDescent="0.25">
      <c r="A31" s="271" t="s">
        <v>83</v>
      </c>
      <c r="B31">
        <v>752.9</v>
      </c>
      <c r="C31">
        <v>763</v>
      </c>
      <c r="D31">
        <v>536.79999999999995</v>
      </c>
      <c r="E31">
        <v>583.4</v>
      </c>
      <c r="F31">
        <v>0</v>
      </c>
      <c r="G31">
        <v>0</v>
      </c>
    </row>
    <row r="32" spans="1:7" ht="15" x14ac:dyDescent="0.25">
      <c r="A32" s="271" t="s">
        <v>84</v>
      </c>
      <c r="B32">
        <v>0</v>
      </c>
      <c r="C32">
        <v>70.599999999999994</v>
      </c>
      <c r="D32">
        <v>0</v>
      </c>
      <c r="E32">
        <v>0.5</v>
      </c>
      <c r="F32">
        <v>0</v>
      </c>
      <c r="G32">
        <v>0</v>
      </c>
    </row>
    <row r="33" spans="1:7" ht="15" x14ac:dyDescent="0.25">
      <c r="A33" s="271" t="s">
        <v>85</v>
      </c>
      <c r="B33">
        <v>0</v>
      </c>
      <c r="C33">
        <v>20</v>
      </c>
      <c r="D33">
        <v>0</v>
      </c>
      <c r="E33">
        <v>21.8</v>
      </c>
      <c r="F33">
        <v>0</v>
      </c>
      <c r="G33">
        <v>0</v>
      </c>
    </row>
    <row r="34" spans="1:7" ht="15" x14ac:dyDescent="0.25">
      <c r="A34" s="271" t="s">
        <v>86</v>
      </c>
      <c r="B34">
        <v>87</v>
      </c>
      <c r="C34">
        <v>142</v>
      </c>
      <c r="D34">
        <v>84.3</v>
      </c>
      <c r="E34">
        <v>120.7</v>
      </c>
      <c r="F34">
        <v>0</v>
      </c>
      <c r="G34">
        <v>0</v>
      </c>
    </row>
    <row r="35" spans="1:7" ht="15" x14ac:dyDescent="0.25">
      <c r="A35" s="271" t="s">
        <v>87</v>
      </c>
      <c r="B35">
        <v>0</v>
      </c>
      <c r="C35">
        <v>0</v>
      </c>
      <c r="D35">
        <v>44</v>
      </c>
      <c r="E35">
        <v>0</v>
      </c>
      <c r="F35">
        <v>0</v>
      </c>
      <c r="G35">
        <v>0</v>
      </c>
    </row>
    <row r="36" spans="1:7" ht="15" x14ac:dyDescent="0.25">
      <c r="A36" s="271" t="s">
        <v>88</v>
      </c>
      <c r="B36">
        <v>8.6999999999999993</v>
      </c>
      <c r="C36">
        <v>120.2</v>
      </c>
      <c r="D36">
        <v>3.9</v>
      </c>
      <c r="E36">
        <v>69</v>
      </c>
      <c r="F36">
        <v>0</v>
      </c>
      <c r="G36">
        <v>0</v>
      </c>
    </row>
    <row r="37" spans="1:7" ht="15" x14ac:dyDescent="0.25">
      <c r="A37" s="271" t="s">
        <v>89</v>
      </c>
      <c r="B37">
        <v>0</v>
      </c>
      <c r="C37">
        <v>179.5</v>
      </c>
      <c r="D37">
        <v>0</v>
      </c>
      <c r="E37">
        <v>54</v>
      </c>
      <c r="F37">
        <v>0</v>
      </c>
      <c r="G37">
        <v>0</v>
      </c>
    </row>
    <row r="38" spans="1:7" ht="15" x14ac:dyDescent="0.25">
      <c r="A38" s="271" t="s">
        <v>69</v>
      </c>
    </row>
    <row r="39" spans="1:7" ht="15" x14ac:dyDescent="0.25">
      <c r="A39" s="271" t="s">
        <v>90</v>
      </c>
      <c r="B39">
        <v>237</v>
      </c>
      <c r="C39">
        <v>338.7</v>
      </c>
      <c r="D39">
        <v>403.6</v>
      </c>
      <c r="E39">
        <v>216.1</v>
      </c>
      <c r="F39">
        <v>0</v>
      </c>
      <c r="G39">
        <v>0</v>
      </c>
    </row>
    <row r="40" spans="1:7" ht="15" x14ac:dyDescent="0.25">
      <c r="A40" s="271" t="s">
        <v>406</v>
      </c>
      <c r="B40">
        <v>0</v>
      </c>
      <c r="C40">
        <v>0</v>
      </c>
      <c r="D40">
        <v>0</v>
      </c>
      <c r="E40">
        <v>7.7</v>
      </c>
      <c r="F40">
        <v>0</v>
      </c>
      <c r="G40">
        <v>0</v>
      </c>
    </row>
    <row r="41" spans="1:7" ht="15" x14ac:dyDescent="0.25">
      <c r="A41" s="271" t="s">
        <v>93</v>
      </c>
      <c r="B41">
        <v>0</v>
      </c>
      <c r="C41">
        <v>0</v>
      </c>
      <c r="D41">
        <v>0</v>
      </c>
      <c r="E41" t="s">
        <v>94</v>
      </c>
      <c r="F41">
        <v>0</v>
      </c>
      <c r="G41">
        <v>0</v>
      </c>
    </row>
    <row r="42" spans="1:7" ht="15" x14ac:dyDescent="0.25">
      <c r="A42" s="271" t="s">
        <v>95</v>
      </c>
      <c r="B42">
        <v>0</v>
      </c>
      <c r="C42">
        <v>0</v>
      </c>
      <c r="D42">
        <v>13.2</v>
      </c>
      <c r="E42">
        <v>0</v>
      </c>
      <c r="F42">
        <v>0</v>
      </c>
      <c r="G42">
        <v>0</v>
      </c>
    </row>
    <row r="43" spans="1:7" ht="15" x14ac:dyDescent="0.25">
      <c r="A43" s="271" t="s">
        <v>96</v>
      </c>
      <c r="B43">
        <v>237</v>
      </c>
      <c r="C43">
        <v>325.7</v>
      </c>
      <c r="D43">
        <v>390.4</v>
      </c>
      <c r="E43">
        <v>208.4</v>
      </c>
      <c r="F43">
        <v>0</v>
      </c>
      <c r="G43">
        <v>0</v>
      </c>
    </row>
    <row r="44" spans="1:7" ht="15" x14ac:dyDescent="0.25">
      <c r="A44" s="271" t="s">
        <v>97</v>
      </c>
      <c r="B44">
        <v>0</v>
      </c>
      <c r="C44">
        <v>13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271" t="s">
        <v>69</v>
      </c>
    </row>
    <row r="46" spans="1:7" ht="15" x14ac:dyDescent="0.25">
      <c r="A46" s="271" t="s">
        <v>98</v>
      </c>
      <c r="B46">
        <v>1538.8</v>
      </c>
      <c r="C46">
        <v>1330.6</v>
      </c>
      <c r="D46">
        <v>1111.9000000000001</v>
      </c>
      <c r="E46">
        <v>1466.6</v>
      </c>
      <c r="F46">
        <v>0</v>
      </c>
      <c r="G46">
        <v>0</v>
      </c>
    </row>
    <row r="47" spans="1:7" ht="15" x14ac:dyDescent="0.25">
      <c r="A47" s="271" t="s">
        <v>99</v>
      </c>
      <c r="B47">
        <v>4.7</v>
      </c>
      <c r="C47">
        <v>4.5999999999999996</v>
      </c>
      <c r="D47">
        <v>3.9</v>
      </c>
      <c r="E47">
        <v>3.2</v>
      </c>
      <c r="F47">
        <v>0</v>
      </c>
      <c r="G47">
        <v>0</v>
      </c>
    </row>
    <row r="48" spans="1:7" ht="15" x14ac:dyDescent="0.25">
      <c r="A48" s="271" t="s">
        <v>100</v>
      </c>
      <c r="B48">
        <v>9.5</v>
      </c>
      <c r="C48">
        <v>4</v>
      </c>
      <c r="D48">
        <v>0</v>
      </c>
      <c r="E48">
        <v>0</v>
      </c>
      <c r="F48">
        <v>0</v>
      </c>
      <c r="G48">
        <v>0</v>
      </c>
    </row>
    <row r="49" spans="1:7" ht="15" x14ac:dyDescent="0.25">
      <c r="A49" s="271" t="s">
        <v>101</v>
      </c>
      <c r="B49">
        <v>130</v>
      </c>
      <c r="C49">
        <v>153</v>
      </c>
      <c r="D49">
        <v>0</v>
      </c>
      <c r="E49">
        <v>167.1</v>
      </c>
      <c r="F49">
        <v>0</v>
      </c>
      <c r="G49">
        <v>0</v>
      </c>
    </row>
    <row r="50" spans="1:7" ht="15" x14ac:dyDescent="0.25">
      <c r="A50" s="271" t="s">
        <v>102</v>
      </c>
      <c r="B50">
        <v>12.9</v>
      </c>
      <c r="C50">
        <v>34.6</v>
      </c>
      <c r="D50">
        <v>12.2</v>
      </c>
      <c r="E50">
        <v>0</v>
      </c>
      <c r="F50">
        <v>0</v>
      </c>
      <c r="G50">
        <v>0</v>
      </c>
    </row>
    <row r="51" spans="1:7" ht="15" x14ac:dyDescent="0.25">
      <c r="A51" s="271" t="s">
        <v>103</v>
      </c>
      <c r="B51">
        <v>21.1</v>
      </c>
      <c r="C51">
        <v>3</v>
      </c>
      <c r="D51">
        <v>8.6</v>
      </c>
      <c r="E51">
        <v>1</v>
      </c>
      <c r="F51">
        <v>0</v>
      </c>
      <c r="G51">
        <v>0</v>
      </c>
    </row>
    <row r="52" spans="1:7" ht="15" x14ac:dyDescent="0.25">
      <c r="A52" s="271" t="s">
        <v>104</v>
      </c>
      <c r="B52">
        <v>0</v>
      </c>
      <c r="C52">
        <v>98</v>
      </c>
      <c r="D52">
        <v>21.1</v>
      </c>
      <c r="E52">
        <v>170.1</v>
      </c>
      <c r="F52">
        <v>0</v>
      </c>
      <c r="G52">
        <v>0</v>
      </c>
    </row>
    <row r="53" spans="1:7" ht="15" x14ac:dyDescent="0.25">
      <c r="A53" s="271" t="s">
        <v>105</v>
      </c>
      <c r="B53">
        <v>83.2</v>
      </c>
      <c r="C53">
        <v>54.5</v>
      </c>
      <c r="D53">
        <v>70.5</v>
      </c>
      <c r="E53">
        <v>96.2</v>
      </c>
      <c r="F53">
        <v>0</v>
      </c>
      <c r="G53">
        <v>0</v>
      </c>
    </row>
    <row r="54" spans="1:7" ht="15" x14ac:dyDescent="0.25">
      <c r="A54" s="271" t="s">
        <v>106</v>
      </c>
      <c r="B54">
        <v>64.5</v>
      </c>
      <c r="C54">
        <v>29.5</v>
      </c>
      <c r="D54">
        <v>70.5</v>
      </c>
      <c r="E54">
        <v>34</v>
      </c>
      <c r="F54">
        <v>0</v>
      </c>
      <c r="G54">
        <v>0</v>
      </c>
    </row>
    <row r="55" spans="1:7" ht="15" x14ac:dyDescent="0.25">
      <c r="A55" s="271" t="s">
        <v>107</v>
      </c>
      <c r="B55">
        <v>46.5</v>
      </c>
      <c r="C55">
        <v>17.8</v>
      </c>
      <c r="D55">
        <v>47.6</v>
      </c>
      <c r="E55">
        <v>67.099999999999994</v>
      </c>
      <c r="F55">
        <v>0</v>
      </c>
      <c r="G55">
        <v>0</v>
      </c>
    </row>
    <row r="56" spans="1:7" ht="15" x14ac:dyDescent="0.25">
      <c r="A56" s="271" t="s">
        <v>109</v>
      </c>
      <c r="B56">
        <v>36.9</v>
      </c>
      <c r="C56">
        <v>131.1</v>
      </c>
      <c r="D56">
        <v>13.8</v>
      </c>
      <c r="E56">
        <v>111.2</v>
      </c>
      <c r="F56">
        <v>0</v>
      </c>
      <c r="G56">
        <v>0</v>
      </c>
    </row>
    <row r="57" spans="1:7" ht="15" x14ac:dyDescent="0.25">
      <c r="A57" s="271" t="s">
        <v>110</v>
      </c>
      <c r="B57">
        <v>0</v>
      </c>
      <c r="C57">
        <v>0</v>
      </c>
      <c r="D57">
        <v>13.4</v>
      </c>
      <c r="E57">
        <v>2.5</v>
      </c>
      <c r="F57">
        <v>0</v>
      </c>
      <c r="G57">
        <v>0</v>
      </c>
    </row>
    <row r="58" spans="1:7" ht="15" x14ac:dyDescent="0.25">
      <c r="A58" s="271" t="s">
        <v>111</v>
      </c>
      <c r="B58">
        <v>11</v>
      </c>
      <c r="C58">
        <v>0</v>
      </c>
      <c r="D58">
        <v>31.2</v>
      </c>
      <c r="E58">
        <v>37.200000000000003</v>
      </c>
      <c r="F58">
        <v>0</v>
      </c>
      <c r="G58">
        <v>0</v>
      </c>
    </row>
    <row r="59" spans="1:7" ht="15" x14ac:dyDescent="0.25">
      <c r="A59" s="271" t="s">
        <v>112</v>
      </c>
      <c r="B59">
        <v>103</v>
      </c>
      <c r="C59">
        <v>96.2</v>
      </c>
      <c r="D59">
        <v>51.4</v>
      </c>
      <c r="E59">
        <v>36.9</v>
      </c>
      <c r="F59">
        <v>0</v>
      </c>
      <c r="G59">
        <v>0</v>
      </c>
    </row>
    <row r="60" spans="1:7" ht="15" x14ac:dyDescent="0.25">
      <c r="A60" s="271" t="s">
        <v>113</v>
      </c>
      <c r="B60">
        <v>44.5</v>
      </c>
      <c r="C60">
        <v>0</v>
      </c>
      <c r="D60">
        <v>39.6</v>
      </c>
      <c r="E60">
        <v>45.6</v>
      </c>
      <c r="F60">
        <v>0</v>
      </c>
      <c r="G60">
        <v>0</v>
      </c>
    </row>
    <row r="61" spans="1:7" ht="15" x14ac:dyDescent="0.25">
      <c r="A61" s="271" t="s">
        <v>114</v>
      </c>
      <c r="B61">
        <v>10.199999999999999</v>
      </c>
      <c r="C61">
        <v>24</v>
      </c>
      <c r="D61">
        <v>7.6</v>
      </c>
      <c r="E61">
        <v>7.9</v>
      </c>
      <c r="F61">
        <v>0</v>
      </c>
      <c r="G61">
        <v>0</v>
      </c>
    </row>
    <row r="62" spans="1:7" ht="15" x14ac:dyDescent="0.25">
      <c r="A62" s="271" t="s">
        <v>115</v>
      </c>
      <c r="B62">
        <v>830.3</v>
      </c>
      <c r="C62">
        <v>477</v>
      </c>
      <c r="D62">
        <v>623.70000000000005</v>
      </c>
      <c r="E62">
        <v>509.8</v>
      </c>
      <c r="F62">
        <v>0</v>
      </c>
      <c r="G62">
        <v>0</v>
      </c>
    </row>
    <row r="63" spans="1:7" ht="15" x14ac:dyDescent="0.25">
      <c r="A63" s="271" t="s">
        <v>117</v>
      </c>
      <c r="B63">
        <v>3.8</v>
      </c>
      <c r="C63">
        <v>0.4</v>
      </c>
      <c r="D63">
        <v>36.200000000000003</v>
      </c>
      <c r="E63">
        <v>3.1</v>
      </c>
      <c r="F63">
        <v>0</v>
      </c>
      <c r="G63">
        <v>0</v>
      </c>
    </row>
    <row r="64" spans="1:7" ht="15" x14ac:dyDescent="0.25">
      <c r="A64" s="271" t="s">
        <v>118</v>
      </c>
      <c r="B64">
        <v>45.7</v>
      </c>
      <c r="C64">
        <v>46</v>
      </c>
      <c r="D64">
        <v>0</v>
      </c>
      <c r="E64">
        <v>35</v>
      </c>
      <c r="F64">
        <v>0</v>
      </c>
      <c r="G64">
        <v>0</v>
      </c>
    </row>
    <row r="65" spans="1:7" ht="15" x14ac:dyDescent="0.25">
      <c r="A65" s="271" t="s">
        <v>119</v>
      </c>
      <c r="B65">
        <v>50.4</v>
      </c>
      <c r="C65">
        <v>106.8</v>
      </c>
      <c r="D65">
        <v>29</v>
      </c>
      <c r="E65">
        <v>30.9</v>
      </c>
      <c r="F65">
        <v>0</v>
      </c>
      <c r="G65">
        <v>0</v>
      </c>
    </row>
    <row r="66" spans="1:7" ht="15" x14ac:dyDescent="0.25">
      <c r="A66" s="271" t="s">
        <v>120</v>
      </c>
      <c r="B66">
        <v>27.9</v>
      </c>
      <c r="C66">
        <v>17.2</v>
      </c>
      <c r="D66">
        <v>14.7</v>
      </c>
      <c r="E66">
        <v>46.9</v>
      </c>
      <c r="F66">
        <v>0</v>
      </c>
      <c r="G66">
        <v>0</v>
      </c>
    </row>
    <row r="67" spans="1:7" ht="15" x14ac:dyDescent="0.25">
      <c r="A67" s="271" t="s">
        <v>121</v>
      </c>
      <c r="B67">
        <v>2.8</v>
      </c>
      <c r="C67">
        <v>33.1</v>
      </c>
      <c r="D67">
        <v>6.4</v>
      </c>
      <c r="E67">
        <v>7.3</v>
      </c>
      <c r="F67">
        <v>0</v>
      </c>
      <c r="G67">
        <v>0</v>
      </c>
    </row>
    <row r="68" spans="1:7" ht="15" x14ac:dyDescent="0.25">
      <c r="A68" s="271" t="s">
        <v>122</v>
      </c>
      <c r="B68">
        <v>0</v>
      </c>
      <c r="C68">
        <v>0</v>
      </c>
      <c r="D68">
        <v>10.6</v>
      </c>
      <c r="E68">
        <v>53.9</v>
      </c>
      <c r="F68">
        <v>0</v>
      </c>
      <c r="G68">
        <v>0</v>
      </c>
    </row>
    <row r="69" spans="1:7" ht="15" x14ac:dyDescent="0.25">
      <c r="A69" s="271" t="s">
        <v>65</v>
      </c>
      <c r="B69" t="s">
        <v>66</v>
      </c>
      <c r="C69" t="s">
        <v>67</v>
      </c>
      <c r="D69" t="s">
        <v>66</v>
      </c>
      <c r="E69" t="s">
        <v>66</v>
      </c>
      <c r="F69" t="s">
        <v>66</v>
      </c>
      <c r="G69" t="s">
        <v>68</v>
      </c>
    </row>
    <row r="70" spans="1:7" ht="15" x14ac:dyDescent="0.25">
      <c r="A70" s="271" t="s">
        <v>123</v>
      </c>
      <c r="B70">
        <v>4046</v>
      </c>
      <c r="C70">
        <v>5024.5</v>
      </c>
      <c r="D70">
        <v>3115.8</v>
      </c>
      <c r="E70">
        <v>4428.3</v>
      </c>
      <c r="F70">
        <v>0</v>
      </c>
      <c r="G70">
        <v>0</v>
      </c>
    </row>
    <row r="71" spans="1:7" ht="15" x14ac:dyDescent="0.25">
      <c r="A71" s="271" t="s">
        <v>124</v>
      </c>
      <c r="B71">
        <v>1250.4000000000001</v>
      </c>
      <c r="C71">
        <v>670.6</v>
      </c>
      <c r="D71">
        <v>0</v>
      </c>
      <c r="E71">
        <v>0</v>
      </c>
      <c r="F71">
        <v>0</v>
      </c>
      <c r="G71">
        <v>0</v>
      </c>
    </row>
    <row r="72" spans="1:7" ht="15" x14ac:dyDescent="0.25">
      <c r="A72" s="271" t="s">
        <v>65</v>
      </c>
      <c r="B72" t="s">
        <v>66</v>
      </c>
      <c r="C72" t="s">
        <v>67</v>
      </c>
      <c r="D72" t="s">
        <v>66</v>
      </c>
      <c r="E72" t="s">
        <v>66</v>
      </c>
      <c r="F72" t="s">
        <v>66</v>
      </c>
      <c r="G72" t="s">
        <v>68</v>
      </c>
    </row>
    <row r="73" spans="1:7" ht="15" x14ac:dyDescent="0.25">
      <c r="A73" s="271" t="s">
        <v>125</v>
      </c>
      <c r="B73">
        <v>5296.4</v>
      </c>
      <c r="C73">
        <v>5695.1</v>
      </c>
      <c r="D73">
        <v>3115.8</v>
      </c>
      <c r="E73">
        <v>4428.3</v>
      </c>
      <c r="F73">
        <v>0</v>
      </c>
      <c r="G73">
        <v>0</v>
      </c>
    </row>
    <row r="74" spans="1:7" ht="15" x14ac:dyDescent="0.25">
      <c r="A74" s="271" t="s">
        <v>126</v>
      </c>
      <c r="B74" t="s">
        <v>45</v>
      </c>
      <c r="C74" t="s">
        <v>45</v>
      </c>
      <c r="D74">
        <v>0</v>
      </c>
      <c r="E74">
        <v>0</v>
      </c>
      <c r="F74" t="s">
        <v>45</v>
      </c>
      <c r="G74" t="s">
        <v>45</v>
      </c>
    </row>
    <row r="75" spans="1:7" ht="15" x14ac:dyDescent="0.25">
      <c r="A75" s="271" t="s">
        <v>127</v>
      </c>
      <c r="B75">
        <v>0</v>
      </c>
      <c r="C75">
        <v>0</v>
      </c>
      <c r="D75" t="s">
        <v>45</v>
      </c>
      <c r="E75" t="s">
        <v>45</v>
      </c>
      <c r="F75">
        <v>0</v>
      </c>
      <c r="G75">
        <v>0</v>
      </c>
    </row>
    <row r="76" spans="1:7" ht="15" x14ac:dyDescent="0.25">
      <c r="A76" s="271" t="s">
        <v>65</v>
      </c>
      <c r="B76" t="s">
        <v>66</v>
      </c>
      <c r="C76" t="s">
        <v>67</v>
      </c>
      <c r="D76" t="s">
        <v>66</v>
      </c>
      <c r="E76" t="s">
        <v>66</v>
      </c>
      <c r="F76" t="s">
        <v>66</v>
      </c>
      <c r="G76" t="s">
        <v>68</v>
      </c>
    </row>
  </sheetData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52A4B-6355-499D-979C-1DD774AEEBB3}">
  <dimension ref="A1:G75"/>
  <sheetViews>
    <sheetView topLeftCell="A43" workbookViewId="0">
      <selection activeCell="B7" sqref="B7"/>
    </sheetView>
  </sheetViews>
  <sheetFormatPr defaultRowHeight="13.2" x14ac:dyDescent="0.25"/>
  <cols>
    <col min="1" max="1" width="28.5546875" customWidth="1"/>
    <col min="2" max="2" width="12.5546875" customWidth="1"/>
    <col min="3" max="3" width="15.33203125" customWidth="1"/>
    <col min="4" max="4" width="12.44140625" customWidth="1"/>
    <col min="5" max="5" width="11.33203125" customWidth="1"/>
    <col min="6" max="6" width="12.332031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454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10</v>
      </c>
      <c r="C12">
        <v>152</v>
      </c>
      <c r="D12">
        <v>54</v>
      </c>
      <c r="E12">
        <v>189.5</v>
      </c>
      <c r="F12">
        <v>0</v>
      </c>
      <c r="G12">
        <v>0</v>
      </c>
    </row>
    <row r="13" spans="1:7" ht="15" x14ac:dyDescent="0.25">
      <c r="A13" s="271" t="s">
        <v>165</v>
      </c>
      <c r="B13">
        <v>10</v>
      </c>
      <c r="C13">
        <v>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271" t="s">
        <v>71</v>
      </c>
      <c r="B14">
        <v>0</v>
      </c>
      <c r="C14">
        <v>137</v>
      </c>
      <c r="D14">
        <v>54</v>
      </c>
      <c r="E14">
        <v>170</v>
      </c>
      <c r="F14">
        <v>0</v>
      </c>
      <c r="G14">
        <v>0</v>
      </c>
    </row>
    <row r="15" spans="1:7" ht="15" x14ac:dyDescent="0.25">
      <c r="A15" s="271" t="s">
        <v>72</v>
      </c>
      <c r="B15">
        <v>0</v>
      </c>
      <c r="C15">
        <v>11</v>
      </c>
      <c r="D15">
        <v>0</v>
      </c>
      <c r="E15">
        <v>19.5</v>
      </c>
      <c r="F15">
        <v>0</v>
      </c>
      <c r="G15">
        <v>0</v>
      </c>
    </row>
    <row r="16" spans="1:7" ht="15" x14ac:dyDescent="0.25">
      <c r="A16" s="271" t="s">
        <v>73</v>
      </c>
      <c r="B16">
        <v>0</v>
      </c>
      <c r="C16">
        <v>4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271" t="s">
        <v>69</v>
      </c>
    </row>
    <row r="18" spans="1:7" ht="15" x14ac:dyDescent="0.25">
      <c r="A18" s="271" t="s">
        <v>74</v>
      </c>
      <c r="B18">
        <v>553.9</v>
      </c>
      <c r="C18">
        <v>632.6</v>
      </c>
      <c r="D18">
        <v>299.89999999999998</v>
      </c>
      <c r="E18">
        <v>313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75</v>
      </c>
      <c r="B20">
        <v>152.5</v>
      </c>
      <c r="C20">
        <v>266</v>
      </c>
      <c r="D20">
        <v>138.9</v>
      </c>
      <c r="E20">
        <v>195.9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76</v>
      </c>
      <c r="B22">
        <v>414</v>
      </c>
      <c r="C22">
        <v>560</v>
      </c>
      <c r="D22">
        <v>198.3</v>
      </c>
      <c r="E22">
        <v>451.6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77</v>
      </c>
      <c r="B24">
        <v>1239.0999999999999</v>
      </c>
      <c r="C24">
        <v>1920.9</v>
      </c>
      <c r="D24">
        <v>728</v>
      </c>
      <c r="E24">
        <v>1176.3</v>
      </c>
      <c r="F24">
        <v>0</v>
      </c>
      <c r="G24">
        <v>0</v>
      </c>
    </row>
    <row r="25" spans="1:7" ht="15" x14ac:dyDescent="0.25">
      <c r="A25" s="271" t="s">
        <v>78</v>
      </c>
      <c r="B25">
        <v>0</v>
      </c>
      <c r="C25">
        <v>2.1</v>
      </c>
      <c r="D25">
        <v>0</v>
      </c>
      <c r="E25">
        <v>10.5</v>
      </c>
      <c r="F25">
        <v>0</v>
      </c>
      <c r="G25">
        <v>0</v>
      </c>
    </row>
    <row r="26" spans="1:7" ht="15" x14ac:dyDescent="0.25">
      <c r="A26" s="271" t="s">
        <v>79</v>
      </c>
      <c r="B26">
        <v>0.7</v>
      </c>
      <c r="C26">
        <v>0.3</v>
      </c>
      <c r="D26">
        <v>0.2</v>
      </c>
      <c r="E26">
        <v>0</v>
      </c>
      <c r="F26">
        <v>0</v>
      </c>
      <c r="G26">
        <v>0</v>
      </c>
    </row>
    <row r="27" spans="1:7" ht="15" x14ac:dyDescent="0.25">
      <c r="A27" s="271" t="s">
        <v>80</v>
      </c>
      <c r="B27">
        <v>0.2</v>
      </c>
      <c r="C27">
        <v>134</v>
      </c>
      <c r="D27">
        <v>0</v>
      </c>
      <c r="E27">
        <v>135.4</v>
      </c>
      <c r="F27">
        <v>0</v>
      </c>
      <c r="G27">
        <v>0</v>
      </c>
    </row>
    <row r="28" spans="1:7" ht="15" x14ac:dyDescent="0.25">
      <c r="A28" s="271" t="s">
        <v>168</v>
      </c>
      <c r="B28">
        <v>0</v>
      </c>
      <c r="C28" t="s">
        <v>94</v>
      </c>
      <c r="D28">
        <v>0</v>
      </c>
      <c r="E28">
        <v>0</v>
      </c>
      <c r="F28">
        <v>0</v>
      </c>
      <c r="G28">
        <v>0</v>
      </c>
    </row>
    <row r="29" spans="1:7" ht="15" x14ac:dyDescent="0.25">
      <c r="A29" s="271" t="s">
        <v>81</v>
      </c>
      <c r="B29">
        <v>300.2</v>
      </c>
      <c r="C29">
        <v>393.5</v>
      </c>
      <c r="D29">
        <v>150.9</v>
      </c>
      <c r="E29">
        <v>190.2</v>
      </c>
      <c r="F29">
        <v>0</v>
      </c>
      <c r="G29">
        <v>0</v>
      </c>
    </row>
    <row r="30" spans="1:7" ht="15" x14ac:dyDescent="0.25">
      <c r="A30" s="271" t="s">
        <v>82</v>
      </c>
      <c r="B30">
        <v>24.3</v>
      </c>
      <c r="C30">
        <v>53.8</v>
      </c>
      <c r="D30">
        <v>0</v>
      </c>
      <c r="E30">
        <v>94.8</v>
      </c>
      <c r="F30">
        <v>0</v>
      </c>
      <c r="G30">
        <v>0</v>
      </c>
    </row>
    <row r="31" spans="1:7" ht="15" x14ac:dyDescent="0.25">
      <c r="A31" s="271" t="s">
        <v>83</v>
      </c>
      <c r="B31">
        <v>816.9</v>
      </c>
      <c r="C31">
        <v>864</v>
      </c>
      <c r="D31">
        <v>445.8</v>
      </c>
      <c r="E31">
        <v>480.6</v>
      </c>
      <c r="F31">
        <v>0</v>
      </c>
      <c r="G31">
        <v>0</v>
      </c>
    </row>
    <row r="32" spans="1:7" ht="15" x14ac:dyDescent="0.25">
      <c r="A32" s="271" t="s">
        <v>84</v>
      </c>
      <c r="B32">
        <v>0</v>
      </c>
      <c r="C32">
        <v>72.099999999999994</v>
      </c>
      <c r="D32">
        <v>0</v>
      </c>
      <c r="E32">
        <v>0</v>
      </c>
      <c r="F32">
        <v>0</v>
      </c>
      <c r="G32">
        <v>0</v>
      </c>
    </row>
    <row r="33" spans="1:7" ht="15" x14ac:dyDescent="0.25">
      <c r="A33" s="271" t="s">
        <v>85</v>
      </c>
      <c r="B33">
        <v>0</v>
      </c>
      <c r="C33">
        <v>20</v>
      </c>
      <c r="D33">
        <v>0</v>
      </c>
      <c r="E33">
        <v>21.8</v>
      </c>
      <c r="F33">
        <v>0</v>
      </c>
      <c r="G33">
        <v>0</v>
      </c>
    </row>
    <row r="34" spans="1:7" ht="15" x14ac:dyDescent="0.25">
      <c r="A34" s="271" t="s">
        <v>86</v>
      </c>
      <c r="B34">
        <v>87.8</v>
      </c>
      <c r="C34">
        <v>81.400000000000006</v>
      </c>
      <c r="D34">
        <v>83.5</v>
      </c>
      <c r="E34">
        <v>120.1</v>
      </c>
      <c r="F34">
        <v>0</v>
      </c>
      <c r="G34">
        <v>0</v>
      </c>
    </row>
    <row r="35" spans="1:7" ht="15" x14ac:dyDescent="0.25">
      <c r="A35" s="271" t="s">
        <v>87</v>
      </c>
      <c r="B35">
        <v>0</v>
      </c>
      <c r="C35">
        <v>0</v>
      </c>
      <c r="D35">
        <v>44</v>
      </c>
      <c r="E35">
        <v>0</v>
      </c>
      <c r="F35">
        <v>0</v>
      </c>
      <c r="G35">
        <v>0</v>
      </c>
    </row>
    <row r="36" spans="1:7" ht="15" x14ac:dyDescent="0.25">
      <c r="A36" s="271" t="s">
        <v>88</v>
      </c>
      <c r="B36">
        <v>9</v>
      </c>
      <c r="C36">
        <v>120.2</v>
      </c>
      <c r="D36">
        <v>3.6</v>
      </c>
      <c r="E36">
        <v>69</v>
      </c>
      <c r="F36">
        <v>0</v>
      </c>
      <c r="G36">
        <v>0</v>
      </c>
    </row>
    <row r="37" spans="1:7" ht="15" x14ac:dyDescent="0.25">
      <c r="A37" s="271" t="s">
        <v>89</v>
      </c>
      <c r="B37">
        <v>0</v>
      </c>
      <c r="C37">
        <v>179.5</v>
      </c>
      <c r="D37">
        <v>0</v>
      </c>
      <c r="E37">
        <v>54</v>
      </c>
      <c r="F37">
        <v>0</v>
      </c>
      <c r="G37">
        <v>0</v>
      </c>
    </row>
    <row r="38" spans="1:7" ht="15" x14ac:dyDescent="0.25">
      <c r="A38" s="271" t="s">
        <v>69</v>
      </c>
    </row>
    <row r="39" spans="1:7" ht="15" x14ac:dyDescent="0.25">
      <c r="A39" s="271" t="s">
        <v>90</v>
      </c>
      <c r="B39">
        <v>189</v>
      </c>
      <c r="C39">
        <v>287.2</v>
      </c>
      <c r="D39">
        <v>390.4</v>
      </c>
      <c r="E39">
        <v>216.1</v>
      </c>
      <c r="F39">
        <v>0</v>
      </c>
      <c r="G39">
        <v>0</v>
      </c>
    </row>
    <row r="40" spans="1:7" ht="15" x14ac:dyDescent="0.25">
      <c r="A40" s="271" t="s">
        <v>406</v>
      </c>
      <c r="B40">
        <v>0</v>
      </c>
      <c r="C40">
        <v>0</v>
      </c>
      <c r="D40">
        <v>0</v>
      </c>
      <c r="E40">
        <v>7.7</v>
      </c>
      <c r="F40">
        <v>0</v>
      </c>
      <c r="G40">
        <v>0</v>
      </c>
    </row>
    <row r="41" spans="1:7" ht="15" x14ac:dyDescent="0.25">
      <c r="A41" s="271" t="s">
        <v>93</v>
      </c>
      <c r="B41">
        <v>0</v>
      </c>
      <c r="C41">
        <v>0</v>
      </c>
      <c r="D41">
        <v>0</v>
      </c>
      <c r="E41" t="s">
        <v>94</v>
      </c>
      <c r="F41">
        <v>0</v>
      </c>
      <c r="G41">
        <v>0</v>
      </c>
    </row>
    <row r="42" spans="1:7" ht="15" x14ac:dyDescent="0.25">
      <c r="A42" s="271" t="s">
        <v>96</v>
      </c>
      <c r="B42">
        <v>189</v>
      </c>
      <c r="C42">
        <v>274.2</v>
      </c>
      <c r="D42">
        <v>390.4</v>
      </c>
      <c r="E42">
        <v>208.4</v>
      </c>
      <c r="F42">
        <v>0</v>
      </c>
      <c r="G42">
        <v>0</v>
      </c>
    </row>
    <row r="43" spans="1:7" ht="15" x14ac:dyDescent="0.25">
      <c r="A43" s="271" t="s">
        <v>97</v>
      </c>
      <c r="B43">
        <v>0</v>
      </c>
      <c r="C43">
        <v>13</v>
      </c>
      <c r="D43">
        <v>0</v>
      </c>
      <c r="E43">
        <v>0</v>
      </c>
      <c r="F43">
        <v>0</v>
      </c>
      <c r="G43">
        <v>0</v>
      </c>
    </row>
    <row r="44" spans="1:7" ht="15" x14ac:dyDescent="0.25">
      <c r="A44" s="271" t="s">
        <v>69</v>
      </c>
    </row>
    <row r="45" spans="1:7" ht="15" x14ac:dyDescent="0.25">
      <c r="A45" s="271" t="s">
        <v>98</v>
      </c>
      <c r="B45">
        <v>1551.9</v>
      </c>
      <c r="C45">
        <v>1217.4000000000001</v>
      </c>
      <c r="D45">
        <v>919.2</v>
      </c>
      <c r="E45">
        <v>1287.9000000000001</v>
      </c>
      <c r="F45">
        <v>0</v>
      </c>
      <c r="G45">
        <v>0</v>
      </c>
    </row>
    <row r="46" spans="1:7" ht="15" x14ac:dyDescent="0.25">
      <c r="A46" s="271" t="s">
        <v>99</v>
      </c>
      <c r="B46">
        <v>6.2</v>
      </c>
      <c r="C46">
        <v>4.5999999999999996</v>
      </c>
      <c r="D46">
        <v>2.4</v>
      </c>
      <c r="E46">
        <v>3.2</v>
      </c>
      <c r="F46">
        <v>0</v>
      </c>
      <c r="G46">
        <v>0</v>
      </c>
    </row>
    <row r="47" spans="1:7" ht="15" x14ac:dyDescent="0.25">
      <c r="A47" s="271" t="s">
        <v>100</v>
      </c>
      <c r="B47">
        <v>9.5</v>
      </c>
      <c r="C47">
        <v>4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271" t="s">
        <v>101</v>
      </c>
      <c r="B48">
        <v>130</v>
      </c>
      <c r="C48">
        <v>93</v>
      </c>
      <c r="D48">
        <v>0</v>
      </c>
      <c r="E48">
        <v>163.5</v>
      </c>
      <c r="F48">
        <v>0</v>
      </c>
      <c r="G48">
        <v>0</v>
      </c>
    </row>
    <row r="49" spans="1:7" ht="15" x14ac:dyDescent="0.25">
      <c r="A49" s="271" t="s">
        <v>102</v>
      </c>
      <c r="B49">
        <v>20.9</v>
      </c>
      <c r="C49">
        <v>34.6</v>
      </c>
      <c r="D49">
        <v>4.5999999999999996</v>
      </c>
      <c r="E49">
        <v>0</v>
      </c>
      <c r="F49">
        <v>0</v>
      </c>
      <c r="G49">
        <v>0</v>
      </c>
    </row>
    <row r="50" spans="1:7" ht="15" x14ac:dyDescent="0.25">
      <c r="A50" s="271" t="s">
        <v>103</v>
      </c>
      <c r="B50">
        <v>17.3</v>
      </c>
      <c r="C50">
        <v>3</v>
      </c>
      <c r="D50">
        <v>8.1999999999999993</v>
      </c>
      <c r="E50">
        <v>0.9</v>
      </c>
      <c r="F50">
        <v>0</v>
      </c>
      <c r="G50">
        <v>0</v>
      </c>
    </row>
    <row r="51" spans="1:7" ht="15" x14ac:dyDescent="0.25">
      <c r="A51" s="271" t="s">
        <v>104</v>
      </c>
      <c r="B51">
        <v>23</v>
      </c>
      <c r="C51">
        <v>66</v>
      </c>
      <c r="D51">
        <v>0</v>
      </c>
      <c r="E51">
        <v>170.1</v>
      </c>
      <c r="F51">
        <v>0</v>
      </c>
      <c r="G51">
        <v>0</v>
      </c>
    </row>
    <row r="52" spans="1:7" ht="15" x14ac:dyDescent="0.25">
      <c r="A52" s="271" t="s">
        <v>105</v>
      </c>
      <c r="B52">
        <v>51</v>
      </c>
      <c r="C52">
        <v>49.4</v>
      </c>
      <c r="D52">
        <v>70.5</v>
      </c>
      <c r="E52">
        <v>71.8</v>
      </c>
      <c r="F52">
        <v>0</v>
      </c>
      <c r="G52">
        <v>0</v>
      </c>
    </row>
    <row r="53" spans="1:7" ht="15" x14ac:dyDescent="0.25">
      <c r="A53" s="271" t="s">
        <v>106</v>
      </c>
      <c r="B53">
        <v>64.5</v>
      </c>
      <c r="C53">
        <v>29.5</v>
      </c>
      <c r="D53">
        <v>55.3</v>
      </c>
      <c r="E53">
        <v>34</v>
      </c>
      <c r="F53">
        <v>0</v>
      </c>
      <c r="G53">
        <v>0</v>
      </c>
    </row>
    <row r="54" spans="1:7" ht="15" x14ac:dyDescent="0.25">
      <c r="A54" s="271" t="s">
        <v>107</v>
      </c>
      <c r="B54">
        <v>46.5</v>
      </c>
      <c r="C54">
        <v>17.8</v>
      </c>
      <c r="D54">
        <v>47.6</v>
      </c>
      <c r="E54">
        <v>67.099999999999994</v>
      </c>
      <c r="F54">
        <v>0</v>
      </c>
      <c r="G54">
        <v>0</v>
      </c>
    </row>
    <row r="55" spans="1:7" ht="15" x14ac:dyDescent="0.25">
      <c r="A55" s="271" t="s">
        <v>109</v>
      </c>
      <c r="B55">
        <v>36.9</v>
      </c>
      <c r="C55">
        <v>145.5</v>
      </c>
      <c r="D55">
        <v>13.8</v>
      </c>
      <c r="E55">
        <v>75.099999999999994</v>
      </c>
      <c r="F55">
        <v>0</v>
      </c>
      <c r="G55">
        <v>0</v>
      </c>
    </row>
    <row r="56" spans="1:7" ht="15" x14ac:dyDescent="0.25">
      <c r="A56" s="271" t="s">
        <v>110</v>
      </c>
      <c r="B56">
        <v>0</v>
      </c>
      <c r="C56">
        <v>0</v>
      </c>
      <c r="D56">
        <v>8.1</v>
      </c>
      <c r="E56">
        <v>2.5</v>
      </c>
      <c r="F56">
        <v>0</v>
      </c>
      <c r="G56">
        <v>0</v>
      </c>
    </row>
    <row r="57" spans="1:7" ht="15" x14ac:dyDescent="0.25">
      <c r="A57" s="271" t="s">
        <v>111</v>
      </c>
      <c r="B57">
        <v>11</v>
      </c>
      <c r="C57">
        <v>0</v>
      </c>
      <c r="D57">
        <v>26.3</v>
      </c>
      <c r="E57">
        <v>37.200000000000003</v>
      </c>
      <c r="F57">
        <v>0</v>
      </c>
      <c r="G57">
        <v>0</v>
      </c>
    </row>
    <row r="58" spans="1:7" ht="15" x14ac:dyDescent="0.25">
      <c r="A58" s="271" t="s">
        <v>112</v>
      </c>
      <c r="B58">
        <v>95</v>
      </c>
      <c r="C58">
        <v>100.1</v>
      </c>
      <c r="D58">
        <v>51.4</v>
      </c>
      <c r="E58">
        <v>32.6</v>
      </c>
      <c r="F58">
        <v>0</v>
      </c>
      <c r="G58">
        <v>0</v>
      </c>
    </row>
    <row r="59" spans="1:7" ht="15" x14ac:dyDescent="0.25">
      <c r="A59" s="271" t="s">
        <v>113</v>
      </c>
      <c r="B59">
        <v>44.5</v>
      </c>
      <c r="C59">
        <v>0</v>
      </c>
      <c r="D59">
        <v>32.299999999999997</v>
      </c>
      <c r="E59">
        <v>45.6</v>
      </c>
      <c r="F59">
        <v>0</v>
      </c>
      <c r="G59">
        <v>0</v>
      </c>
    </row>
    <row r="60" spans="1:7" ht="15" x14ac:dyDescent="0.25">
      <c r="A60" s="271" t="s">
        <v>114</v>
      </c>
      <c r="B60">
        <v>11.5</v>
      </c>
      <c r="C60">
        <v>14</v>
      </c>
      <c r="D60">
        <v>6.2</v>
      </c>
      <c r="E60">
        <v>7.9</v>
      </c>
      <c r="F60">
        <v>0</v>
      </c>
      <c r="G60">
        <v>0</v>
      </c>
    </row>
    <row r="61" spans="1:7" ht="15" x14ac:dyDescent="0.25">
      <c r="A61" s="271" t="s">
        <v>115</v>
      </c>
      <c r="B61">
        <v>859.9</v>
      </c>
      <c r="C61">
        <v>499.9</v>
      </c>
      <c r="D61">
        <v>496.3</v>
      </c>
      <c r="E61">
        <v>449.3</v>
      </c>
      <c r="F61">
        <v>0</v>
      </c>
      <c r="G61">
        <v>0</v>
      </c>
    </row>
    <row r="62" spans="1:7" ht="15" x14ac:dyDescent="0.25">
      <c r="A62" s="271" t="s">
        <v>117</v>
      </c>
      <c r="B62">
        <v>2.2999999999999998</v>
      </c>
      <c r="C62">
        <v>0.4</v>
      </c>
      <c r="D62">
        <v>35.6</v>
      </c>
      <c r="E62">
        <v>3.1</v>
      </c>
      <c r="F62">
        <v>0</v>
      </c>
      <c r="G62">
        <v>0</v>
      </c>
    </row>
    <row r="63" spans="1:7" ht="15" x14ac:dyDescent="0.25">
      <c r="A63" s="271" t="s">
        <v>118</v>
      </c>
      <c r="B63">
        <v>45.7</v>
      </c>
      <c r="C63">
        <v>46</v>
      </c>
      <c r="D63">
        <v>0</v>
      </c>
      <c r="E63">
        <v>35</v>
      </c>
      <c r="F63">
        <v>0</v>
      </c>
      <c r="G63">
        <v>0</v>
      </c>
    </row>
    <row r="64" spans="1:7" ht="15" x14ac:dyDescent="0.25">
      <c r="A64" s="271" t="s">
        <v>119</v>
      </c>
      <c r="B64">
        <v>48.4</v>
      </c>
      <c r="C64">
        <v>71.8</v>
      </c>
      <c r="D64">
        <v>29</v>
      </c>
      <c r="E64">
        <v>30.9</v>
      </c>
      <c r="F64">
        <v>0</v>
      </c>
      <c r="G64">
        <v>0</v>
      </c>
    </row>
    <row r="65" spans="1:7" ht="15" x14ac:dyDescent="0.25">
      <c r="A65" s="271" t="s">
        <v>120</v>
      </c>
      <c r="B65">
        <v>27.9</v>
      </c>
      <c r="C65">
        <v>4.8</v>
      </c>
      <c r="D65">
        <v>14.7</v>
      </c>
      <c r="E65">
        <v>29.6</v>
      </c>
      <c r="F65">
        <v>0</v>
      </c>
      <c r="G65">
        <v>0</v>
      </c>
    </row>
    <row r="66" spans="1:7" ht="15" x14ac:dyDescent="0.25">
      <c r="A66" s="271" t="s">
        <v>121</v>
      </c>
      <c r="B66">
        <v>0</v>
      </c>
      <c r="C66">
        <v>33.1</v>
      </c>
      <c r="D66">
        <v>6.4</v>
      </c>
      <c r="E66">
        <v>7.3</v>
      </c>
      <c r="F66">
        <v>0</v>
      </c>
      <c r="G66">
        <v>0</v>
      </c>
    </row>
    <row r="67" spans="1:7" ht="15" x14ac:dyDescent="0.25">
      <c r="A67" s="271" t="s">
        <v>122</v>
      </c>
      <c r="B67">
        <v>0</v>
      </c>
      <c r="C67">
        <v>0</v>
      </c>
      <c r="D67">
        <v>10.6</v>
      </c>
      <c r="E67">
        <v>21.2</v>
      </c>
      <c r="F67">
        <v>0</v>
      </c>
      <c r="G67">
        <v>0</v>
      </c>
    </row>
    <row r="68" spans="1:7" ht="15" x14ac:dyDescent="0.25">
      <c r="A68" s="271" t="s">
        <v>65</v>
      </c>
      <c r="B68" t="s">
        <v>66</v>
      </c>
      <c r="C68" t="s">
        <v>67</v>
      </c>
      <c r="D68" t="s">
        <v>66</v>
      </c>
      <c r="E68" t="s">
        <v>66</v>
      </c>
      <c r="F68" t="s">
        <v>66</v>
      </c>
      <c r="G68" t="s">
        <v>68</v>
      </c>
    </row>
    <row r="69" spans="1:7" ht="15" x14ac:dyDescent="0.25">
      <c r="A69" s="271" t="s">
        <v>123</v>
      </c>
      <c r="B69">
        <v>4110.3999999999996</v>
      </c>
      <c r="C69">
        <v>5036.1000000000004</v>
      </c>
      <c r="D69">
        <v>2728.6</v>
      </c>
      <c r="E69">
        <v>3830.2</v>
      </c>
      <c r="F69">
        <v>0</v>
      </c>
      <c r="G69">
        <v>0</v>
      </c>
    </row>
    <row r="70" spans="1:7" ht="15" x14ac:dyDescent="0.25">
      <c r="A70" s="271" t="s">
        <v>124</v>
      </c>
      <c r="B70">
        <v>1264.9000000000001</v>
      </c>
      <c r="C70">
        <v>651.6</v>
      </c>
      <c r="D70">
        <v>0</v>
      </c>
      <c r="E70">
        <v>0</v>
      </c>
      <c r="F70">
        <v>0</v>
      </c>
      <c r="G70">
        <v>0</v>
      </c>
    </row>
    <row r="71" spans="1:7" ht="15" x14ac:dyDescent="0.25">
      <c r="A71" s="271" t="s">
        <v>65</v>
      </c>
      <c r="B71" t="s">
        <v>66</v>
      </c>
      <c r="C71" t="s">
        <v>67</v>
      </c>
      <c r="D71" t="s">
        <v>66</v>
      </c>
      <c r="E71" t="s">
        <v>66</v>
      </c>
      <c r="F71" t="s">
        <v>66</v>
      </c>
      <c r="G71" t="s">
        <v>68</v>
      </c>
    </row>
    <row r="72" spans="1:7" ht="15" x14ac:dyDescent="0.25">
      <c r="A72" s="271" t="s">
        <v>125</v>
      </c>
      <c r="B72">
        <v>5375.3</v>
      </c>
      <c r="C72">
        <v>5687.6</v>
      </c>
      <c r="D72">
        <v>2728.6</v>
      </c>
      <c r="E72">
        <v>3830.2</v>
      </c>
      <c r="F72">
        <v>0</v>
      </c>
      <c r="G72">
        <v>0</v>
      </c>
    </row>
    <row r="73" spans="1:7" ht="15" x14ac:dyDescent="0.25">
      <c r="A73" s="271" t="s">
        <v>126</v>
      </c>
      <c r="B73" t="s">
        <v>45</v>
      </c>
      <c r="C73" t="s">
        <v>45</v>
      </c>
      <c r="D73">
        <v>0</v>
      </c>
      <c r="E73">
        <v>0</v>
      </c>
      <c r="F73" t="s">
        <v>45</v>
      </c>
      <c r="G73" t="s">
        <v>45</v>
      </c>
    </row>
    <row r="74" spans="1:7" ht="15" x14ac:dyDescent="0.25">
      <c r="A74" s="271" t="s">
        <v>127</v>
      </c>
      <c r="B74">
        <v>0</v>
      </c>
      <c r="C74">
        <v>0</v>
      </c>
      <c r="D74" t="s">
        <v>45</v>
      </c>
      <c r="E74" t="s">
        <v>45</v>
      </c>
      <c r="F74">
        <v>0</v>
      </c>
      <c r="G74">
        <v>0</v>
      </c>
    </row>
    <row r="75" spans="1:7" ht="15" x14ac:dyDescent="0.25">
      <c r="A75" s="271" t="s">
        <v>65</v>
      </c>
      <c r="B75" t="s">
        <v>66</v>
      </c>
      <c r="C75" t="s">
        <v>67</v>
      </c>
      <c r="D75" t="s">
        <v>66</v>
      </c>
      <c r="E75" t="s">
        <v>66</v>
      </c>
      <c r="F75" t="s">
        <v>66</v>
      </c>
      <c r="G75" t="s">
        <v>68</v>
      </c>
    </row>
  </sheetData>
  <pageMargins left="0.7" right="0.7" top="0.75" bottom="0.75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D26EC-00FD-41D2-90E7-62107F2EBCB9}">
  <dimension ref="A1:G75"/>
  <sheetViews>
    <sheetView topLeftCell="A10" workbookViewId="0">
      <selection activeCell="F7" sqref="F7"/>
    </sheetView>
  </sheetViews>
  <sheetFormatPr defaultRowHeight="13.2" x14ac:dyDescent="0.25"/>
  <cols>
    <col min="1" max="1" width="17.33203125" customWidth="1"/>
    <col min="2" max="2" width="13.6640625" customWidth="1"/>
    <col min="5" max="5" width="12.66406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455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A7" s="271" t="s">
        <v>56</v>
      </c>
      <c r="B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10</v>
      </c>
      <c r="C12">
        <v>147</v>
      </c>
      <c r="D12">
        <v>54</v>
      </c>
      <c r="E12">
        <v>170.5</v>
      </c>
      <c r="F12">
        <v>0</v>
      </c>
      <c r="G12">
        <v>0</v>
      </c>
    </row>
    <row r="13" spans="1:7" ht="15" x14ac:dyDescent="0.25">
      <c r="A13" s="271" t="s">
        <v>165</v>
      </c>
      <c r="B13">
        <v>10</v>
      </c>
      <c r="C13">
        <v>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271" t="s">
        <v>71</v>
      </c>
      <c r="B14">
        <v>0</v>
      </c>
      <c r="C14">
        <v>132</v>
      </c>
      <c r="D14">
        <v>54</v>
      </c>
      <c r="E14">
        <v>151</v>
      </c>
      <c r="F14">
        <v>0</v>
      </c>
      <c r="G14">
        <v>0</v>
      </c>
    </row>
    <row r="15" spans="1:7" ht="15" x14ac:dyDescent="0.25">
      <c r="A15" s="271" t="s">
        <v>72</v>
      </c>
      <c r="B15">
        <v>0</v>
      </c>
      <c r="C15">
        <v>11</v>
      </c>
      <c r="D15">
        <v>0</v>
      </c>
      <c r="E15">
        <v>19.5</v>
      </c>
      <c r="F15">
        <v>0</v>
      </c>
      <c r="G15">
        <v>0</v>
      </c>
    </row>
    <row r="16" spans="1:7" ht="15" x14ac:dyDescent="0.25">
      <c r="A16" s="271" t="s">
        <v>73</v>
      </c>
      <c r="B16">
        <v>0</v>
      </c>
      <c r="C16">
        <v>4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271" t="s">
        <v>69</v>
      </c>
    </row>
    <row r="18" spans="1:7" ht="15" x14ac:dyDescent="0.25">
      <c r="A18" s="271" t="s">
        <v>74</v>
      </c>
      <c r="B18">
        <v>512.79999999999995</v>
      </c>
      <c r="C18">
        <v>582.70000000000005</v>
      </c>
      <c r="D18">
        <v>299.89999999999998</v>
      </c>
      <c r="E18">
        <v>302.7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75</v>
      </c>
      <c r="B20">
        <v>145</v>
      </c>
      <c r="C20">
        <v>193.4</v>
      </c>
      <c r="D20">
        <v>94.3</v>
      </c>
      <c r="E20">
        <v>165.7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76</v>
      </c>
      <c r="B22">
        <v>350.4</v>
      </c>
      <c r="C22">
        <v>560</v>
      </c>
      <c r="D22">
        <v>133</v>
      </c>
      <c r="E22">
        <v>451.6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77</v>
      </c>
      <c r="B24">
        <v>1168.5999999999999</v>
      </c>
      <c r="C24">
        <v>1910.6</v>
      </c>
      <c r="D24">
        <v>669.5</v>
      </c>
      <c r="E24">
        <v>964.2</v>
      </c>
      <c r="F24">
        <v>0</v>
      </c>
      <c r="G24">
        <v>0</v>
      </c>
    </row>
    <row r="25" spans="1:7" ht="15" x14ac:dyDescent="0.25">
      <c r="A25" s="271" t="s">
        <v>78</v>
      </c>
      <c r="B25">
        <v>0</v>
      </c>
      <c r="C25">
        <v>2.1</v>
      </c>
      <c r="D25">
        <v>0</v>
      </c>
      <c r="E25">
        <v>10.5</v>
      </c>
      <c r="F25">
        <v>0</v>
      </c>
      <c r="G25">
        <v>0</v>
      </c>
    </row>
    <row r="26" spans="1:7" ht="15" x14ac:dyDescent="0.25">
      <c r="A26" s="271" t="s">
        <v>79</v>
      </c>
      <c r="B26">
        <v>0.3</v>
      </c>
      <c r="C26">
        <v>0.3</v>
      </c>
      <c r="D26">
        <v>0.2</v>
      </c>
      <c r="E26">
        <v>0</v>
      </c>
      <c r="F26">
        <v>0</v>
      </c>
      <c r="G26">
        <v>0</v>
      </c>
    </row>
    <row r="27" spans="1:7" ht="15" x14ac:dyDescent="0.25">
      <c r="A27" s="271" t="s">
        <v>80</v>
      </c>
      <c r="B27">
        <v>1.8</v>
      </c>
      <c r="C27">
        <v>134</v>
      </c>
      <c r="D27">
        <v>0</v>
      </c>
      <c r="E27">
        <v>135.4</v>
      </c>
      <c r="F27">
        <v>0</v>
      </c>
      <c r="G27">
        <v>0</v>
      </c>
    </row>
    <row r="28" spans="1:7" ht="15" x14ac:dyDescent="0.25">
      <c r="A28" s="271" t="s">
        <v>168</v>
      </c>
      <c r="B28">
        <v>0</v>
      </c>
      <c r="C28" t="s">
        <v>94</v>
      </c>
      <c r="D28">
        <v>0</v>
      </c>
      <c r="E28">
        <v>0</v>
      </c>
      <c r="F28">
        <v>0</v>
      </c>
      <c r="G28">
        <v>0</v>
      </c>
    </row>
    <row r="29" spans="1:7" ht="15" x14ac:dyDescent="0.25">
      <c r="A29" s="271" t="s">
        <v>81</v>
      </c>
      <c r="B29">
        <v>300.7</v>
      </c>
      <c r="C29">
        <v>423.4</v>
      </c>
      <c r="D29">
        <v>150.30000000000001</v>
      </c>
      <c r="E29">
        <v>149.5</v>
      </c>
      <c r="F29">
        <v>0</v>
      </c>
      <c r="G29">
        <v>0</v>
      </c>
    </row>
    <row r="30" spans="1:7" ht="15" x14ac:dyDescent="0.25">
      <c r="A30" s="271" t="s">
        <v>82</v>
      </c>
      <c r="B30">
        <v>0.3</v>
      </c>
      <c r="C30">
        <v>12.8</v>
      </c>
      <c r="D30">
        <v>0</v>
      </c>
      <c r="E30">
        <v>79.7</v>
      </c>
      <c r="F30">
        <v>0</v>
      </c>
      <c r="G30">
        <v>0</v>
      </c>
    </row>
    <row r="31" spans="1:7" ht="15" x14ac:dyDescent="0.25">
      <c r="A31" s="271" t="s">
        <v>83</v>
      </c>
      <c r="B31">
        <v>815</v>
      </c>
      <c r="C31">
        <v>825</v>
      </c>
      <c r="D31">
        <v>388.6</v>
      </c>
      <c r="E31">
        <v>387.1</v>
      </c>
      <c r="F31">
        <v>0</v>
      </c>
      <c r="G31">
        <v>0</v>
      </c>
    </row>
    <row r="32" spans="1:7" ht="15" x14ac:dyDescent="0.25">
      <c r="A32" s="271" t="s">
        <v>84</v>
      </c>
      <c r="B32">
        <v>0</v>
      </c>
      <c r="C32">
        <v>71.5</v>
      </c>
      <c r="D32">
        <v>0</v>
      </c>
      <c r="E32">
        <v>0</v>
      </c>
      <c r="F32">
        <v>0</v>
      </c>
      <c r="G32">
        <v>0</v>
      </c>
    </row>
    <row r="33" spans="1:7" ht="15" x14ac:dyDescent="0.25">
      <c r="A33" s="271" t="s">
        <v>85</v>
      </c>
      <c r="B33">
        <v>0</v>
      </c>
      <c r="C33">
        <v>0</v>
      </c>
      <c r="D33">
        <v>0</v>
      </c>
      <c r="E33">
        <v>21.8</v>
      </c>
      <c r="F33">
        <v>0</v>
      </c>
      <c r="G33">
        <v>0</v>
      </c>
    </row>
    <row r="34" spans="1:7" ht="15" x14ac:dyDescent="0.25">
      <c r="A34" s="271" t="s">
        <v>86</v>
      </c>
      <c r="B34">
        <v>41.3</v>
      </c>
      <c r="C34">
        <v>141.9</v>
      </c>
      <c r="D34">
        <v>83</v>
      </c>
      <c r="E34">
        <v>57.3</v>
      </c>
      <c r="F34">
        <v>0</v>
      </c>
      <c r="G34">
        <v>0</v>
      </c>
    </row>
    <row r="35" spans="1:7" ht="15" x14ac:dyDescent="0.25">
      <c r="A35" s="271" t="s">
        <v>87</v>
      </c>
      <c r="B35">
        <v>0</v>
      </c>
      <c r="C35">
        <v>0</v>
      </c>
      <c r="D35">
        <v>44</v>
      </c>
      <c r="E35">
        <v>0</v>
      </c>
      <c r="F35">
        <v>0</v>
      </c>
      <c r="G35">
        <v>0</v>
      </c>
    </row>
    <row r="36" spans="1:7" ht="15" x14ac:dyDescent="0.25">
      <c r="A36" s="271" t="s">
        <v>88</v>
      </c>
      <c r="B36">
        <v>9.3000000000000007</v>
      </c>
      <c r="C36">
        <v>120.2</v>
      </c>
      <c r="D36">
        <v>3.3</v>
      </c>
      <c r="E36">
        <v>69</v>
      </c>
      <c r="F36">
        <v>0</v>
      </c>
      <c r="G36">
        <v>0</v>
      </c>
    </row>
    <row r="37" spans="1:7" ht="15" x14ac:dyDescent="0.25">
      <c r="A37" s="271" t="s">
        <v>89</v>
      </c>
      <c r="B37">
        <v>0</v>
      </c>
      <c r="C37">
        <v>179.5</v>
      </c>
      <c r="D37">
        <v>0</v>
      </c>
      <c r="E37">
        <v>54</v>
      </c>
      <c r="F37">
        <v>0</v>
      </c>
      <c r="G37">
        <v>0</v>
      </c>
    </row>
    <row r="38" spans="1:7" ht="15" x14ac:dyDescent="0.25">
      <c r="A38" s="271" t="s">
        <v>69</v>
      </c>
    </row>
    <row r="39" spans="1:7" ht="15" x14ac:dyDescent="0.25">
      <c r="A39" s="271" t="s">
        <v>90</v>
      </c>
      <c r="B39">
        <v>220.4</v>
      </c>
      <c r="C39">
        <v>274.2</v>
      </c>
      <c r="D39">
        <v>339.4</v>
      </c>
      <c r="E39">
        <v>183.1</v>
      </c>
      <c r="F39">
        <v>0</v>
      </c>
      <c r="G39">
        <v>0</v>
      </c>
    </row>
    <row r="40" spans="1:7" ht="15" x14ac:dyDescent="0.25">
      <c r="A40" s="271" t="s">
        <v>406</v>
      </c>
      <c r="B40">
        <v>0</v>
      </c>
      <c r="C40">
        <v>0</v>
      </c>
      <c r="D40">
        <v>0</v>
      </c>
      <c r="E40">
        <v>7.7</v>
      </c>
      <c r="F40">
        <v>0</v>
      </c>
      <c r="G40">
        <v>0</v>
      </c>
    </row>
    <row r="41" spans="1:7" ht="15" x14ac:dyDescent="0.25">
      <c r="A41" s="271" t="s">
        <v>93</v>
      </c>
      <c r="B41">
        <v>0</v>
      </c>
      <c r="C41">
        <v>0</v>
      </c>
      <c r="D41">
        <v>0</v>
      </c>
      <c r="E41" t="s">
        <v>94</v>
      </c>
      <c r="F41">
        <v>0</v>
      </c>
      <c r="G41">
        <v>0</v>
      </c>
    </row>
    <row r="42" spans="1:7" ht="15" x14ac:dyDescent="0.25">
      <c r="A42" s="271" t="s">
        <v>96</v>
      </c>
      <c r="B42">
        <v>220.4</v>
      </c>
      <c r="C42">
        <v>261.2</v>
      </c>
      <c r="D42">
        <v>339.4</v>
      </c>
      <c r="E42">
        <v>175.4</v>
      </c>
      <c r="F42">
        <v>0</v>
      </c>
      <c r="G42">
        <v>0</v>
      </c>
    </row>
    <row r="43" spans="1:7" ht="15" x14ac:dyDescent="0.25">
      <c r="A43" s="271" t="s">
        <v>97</v>
      </c>
      <c r="B43">
        <v>0</v>
      </c>
      <c r="C43">
        <v>13</v>
      </c>
      <c r="D43">
        <v>0</v>
      </c>
      <c r="E43">
        <v>0</v>
      </c>
      <c r="F43">
        <v>0</v>
      </c>
      <c r="G43">
        <v>0</v>
      </c>
    </row>
    <row r="44" spans="1:7" ht="15" x14ac:dyDescent="0.25">
      <c r="A44" s="271" t="s">
        <v>69</v>
      </c>
    </row>
    <row r="45" spans="1:7" ht="15" x14ac:dyDescent="0.25">
      <c r="A45" s="271" t="s">
        <v>98</v>
      </c>
      <c r="B45">
        <v>1528</v>
      </c>
      <c r="C45">
        <v>1250.5999999999999</v>
      </c>
      <c r="D45">
        <v>793.6</v>
      </c>
      <c r="E45">
        <v>1087.0999999999999</v>
      </c>
      <c r="F45">
        <v>0</v>
      </c>
      <c r="G45">
        <v>0</v>
      </c>
    </row>
    <row r="46" spans="1:7" ht="15" x14ac:dyDescent="0.25">
      <c r="A46" s="271" t="s">
        <v>99</v>
      </c>
      <c r="B46">
        <v>2.4</v>
      </c>
      <c r="C46">
        <v>2</v>
      </c>
      <c r="D46">
        <v>2.4</v>
      </c>
      <c r="E46">
        <v>3.2</v>
      </c>
      <c r="F46">
        <v>0</v>
      </c>
      <c r="G46">
        <v>0</v>
      </c>
    </row>
    <row r="47" spans="1:7" ht="15" x14ac:dyDescent="0.25">
      <c r="A47" s="271" t="s">
        <v>100</v>
      </c>
      <c r="B47">
        <v>9.5</v>
      </c>
      <c r="C47">
        <v>4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271" t="s">
        <v>101</v>
      </c>
      <c r="B48">
        <v>130</v>
      </c>
      <c r="C48">
        <v>93</v>
      </c>
      <c r="D48">
        <v>0</v>
      </c>
      <c r="E48">
        <v>101.4</v>
      </c>
      <c r="F48">
        <v>0</v>
      </c>
      <c r="G48">
        <v>0</v>
      </c>
    </row>
    <row r="49" spans="1:7" ht="15" x14ac:dyDescent="0.25">
      <c r="A49" s="271" t="s">
        <v>102</v>
      </c>
      <c r="B49">
        <v>20.9</v>
      </c>
      <c r="C49">
        <v>17.600000000000001</v>
      </c>
      <c r="D49">
        <v>4.5999999999999996</v>
      </c>
      <c r="E49">
        <v>0</v>
      </c>
      <c r="F49">
        <v>0</v>
      </c>
      <c r="G49">
        <v>0</v>
      </c>
    </row>
    <row r="50" spans="1:7" ht="15" x14ac:dyDescent="0.25">
      <c r="A50" s="271" t="s">
        <v>103</v>
      </c>
      <c r="B50">
        <v>15.7</v>
      </c>
      <c r="C50">
        <v>0.2</v>
      </c>
      <c r="D50">
        <v>7.2</v>
      </c>
      <c r="E50">
        <v>0.8</v>
      </c>
      <c r="F50">
        <v>0</v>
      </c>
      <c r="G50">
        <v>0</v>
      </c>
    </row>
    <row r="51" spans="1:7" ht="15" x14ac:dyDescent="0.25">
      <c r="A51" s="271" t="s">
        <v>104</v>
      </c>
      <c r="B51">
        <v>23</v>
      </c>
      <c r="C51">
        <v>111</v>
      </c>
      <c r="D51">
        <v>0</v>
      </c>
      <c r="E51">
        <v>123.6</v>
      </c>
      <c r="F51">
        <v>0</v>
      </c>
      <c r="G51">
        <v>0</v>
      </c>
    </row>
    <row r="52" spans="1:7" ht="15" x14ac:dyDescent="0.25">
      <c r="A52" s="271" t="s">
        <v>105</v>
      </c>
      <c r="B52">
        <v>82.8</v>
      </c>
      <c r="C52">
        <v>49.4</v>
      </c>
      <c r="D52">
        <v>36.299999999999997</v>
      </c>
      <c r="E52">
        <v>71.8</v>
      </c>
      <c r="F52">
        <v>0</v>
      </c>
      <c r="G52">
        <v>0</v>
      </c>
    </row>
    <row r="53" spans="1:7" ht="15" x14ac:dyDescent="0.25">
      <c r="A53" s="271" t="s">
        <v>106</v>
      </c>
      <c r="B53">
        <v>59.1</v>
      </c>
      <c r="C53">
        <v>40.5</v>
      </c>
      <c r="D53">
        <v>55.3</v>
      </c>
      <c r="E53">
        <v>22.1</v>
      </c>
      <c r="F53">
        <v>0</v>
      </c>
      <c r="G53">
        <v>0</v>
      </c>
    </row>
    <row r="54" spans="1:7" ht="15" x14ac:dyDescent="0.25">
      <c r="A54" s="271" t="s">
        <v>107</v>
      </c>
      <c r="B54">
        <v>31.5</v>
      </c>
      <c r="C54">
        <v>17.8</v>
      </c>
      <c r="D54">
        <v>41.8</v>
      </c>
      <c r="E54">
        <v>67.099999999999994</v>
      </c>
      <c r="F54">
        <v>0</v>
      </c>
      <c r="G54">
        <v>0</v>
      </c>
    </row>
    <row r="55" spans="1:7" ht="15" x14ac:dyDescent="0.25">
      <c r="A55" s="271" t="s">
        <v>109</v>
      </c>
      <c r="B55">
        <v>36.9</v>
      </c>
      <c r="C55">
        <v>145.5</v>
      </c>
      <c r="D55">
        <v>13.8</v>
      </c>
      <c r="E55">
        <v>75.099999999999994</v>
      </c>
      <c r="F55">
        <v>0</v>
      </c>
      <c r="G55">
        <v>0</v>
      </c>
    </row>
    <row r="56" spans="1:7" ht="15" x14ac:dyDescent="0.25">
      <c r="A56" s="271" t="s">
        <v>110</v>
      </c>
      <c r="B56">
        <v>0</v>
      </c>
      <c r="C56">
        <v>0</v>
      </c>
      <c r="D56">
        <v>8.1</v>
      </c>
      <c r="E56">
        <v>2.5</v>
      </c>
      <c r="F56">
        <v>0</v>
      </c>
      <c r="G56">
        <v>0</v>
      </c>
    </row>
    <row r="57" spans="1:7" ht="15" x14ac:dyDescent="0.25">
      <c r="A57" s="271" t="s">
        <v>111</v>
      </c>
      <c r="B57">
        <v>11</v>
      </c>
      <c r="C57">
        <v>0</v>
      </c>
      <c r="D57">
        <v>26.3</v>
      </c>
      <c r="E57">
        <v>27.5</v>
      </c>
      <c r="F57">
        <v>0</v>
      </c>
      <c r="G57">
        <v>0</v>
      </c>
    </row>
    <row r="58" spans="1:7" ht="15" x14ac:dyDescent="0.25">
      <c r="A58" s="271" t="s">
        <v>112</v>
      </c>
      <c r="B58">
        <v>95</v>
      </c>
      <c r="C58">
        <v>100.1</v>
      </c>
      <c r="D58">
        <v>51.4</v>
      </c>
      <c r="E58">
        <v>32.6</v>
      </c>
      <c r="F58">
        <v>0</v>
      </c>
      <c r="G58">
        <v>0</v>
      </c>
    </row>
    <row r="59" spans="1:7" ht="15" x14ac:dyDescent="0.25">
      <c r="A59" s="271" t="s">
        <v>113</v>
      </c>
      <c r="B59">
        <v>23</v>
      </c>
      <c r="C59">
        <v>0</v>
      </c>
      <c r="D59">
        <v>32.299999999999997</v>
      </c>
      <c r="E59">
        <v>37.299999999999997</v>
      </c>
      <c r="F59">
        <v>0</v>
      </c>
      <c r="G59">
        <v>0</v>
      </c>
    </row>
    <row r="60" spans="1:7" ht="15" x14ac:dyDescent="0.25">
      <c r="A60" s="271" t="s">
        <v>114</v>
      </c>
      <c r="B60">
        <v>11.5</v>
      </c>
      <c r="C60">
        <v>11.8</v>
      </c>
      <c r="D60">
        <v>6.2</v>
      </c>
      <c r="E60">
        <v>7.9</v>
      </c>
      <c r="F60">
        <v>0</v>
      </c>
      <c r="G60">
        <v>0</v>
      </c>
    </row>
    <row r="61" spans="1:7" ht="15" x14ac:dyDescent="0.25">
      <c r="A61" s="271" t="s">
        <v>115</v>
      </c>
      <c r="B61">
        <v>858.8</v>
      </c>
      <c r="C61">
        <v>501.7</v>
      </c>
      <c r="D61">
        <v>411.8</v>
      </c>
      <c r="E61">
        <v>387.1</v>
      </c>
      <c r="F61">
        <v>0</v>
      </c>
      <c r="G61">
        <v>0</v>
      </c>
    </row>
    <row r="62" spans="1:7" ht="15" x14ac:dyDescent="0.25">
      <c r="A62" s="271" t="s">
        <v>117</v>
      </c>
      <c r="B62">
        <v>2.2999999999999998</v>
      </c>
      <c r="C62">
        <v>0.4</v>
      </c>
      <c r="D62">
        <v>35.6</v>
      </c>
      <c r="E62">
        <v>3.1</v>
      </c>
      <c r="F62">
        <v>0</v>
      </c>
      <c r="G62">
        <v>0</v>
      </c>
    </row>
    <row r="63" spans="1:7" ht="15" x14ac:dyDescent="0.25">
      <c r="A63" s="271" t="s">
        <v>118</v>
      </c>
      <c r="B63">
        <v>44.2</v>
      </c>
      <c r="C63">
        <v>46</v>
      </c>
      <c r="D63">
        <v>0</v>
      </c>
      <c r="E63">
        <v>35</v>
      </c>
      <c r="F63">
        <v>0</v>
      </c>
      <c r="G63">
        <v>0</v>
      </c>
    </row>
    <row r="64" spans="1:7" ht="15" x14ac:dyDescent="0.25">
      <c r="A64" s="271" t="s">
        <v>119</v>
      </c>
      <c r="B64">
        <v>48.4</v>
      </c>
      <c r="C64">
        <v>71.8</v>
      </c>
      <c r="D64">
        <v>29</v>
      </c>
      <c r="E64">
        <v>30.9</v>
      </c>
      <c r="F64">
        <v>0</v>
      </c>
      <c r="G64">
        <v>0</v>
      </c>
    </row>
    <row r="65" spans="1:7" ht="15" x14ac:dyDescent="0.25">
      <c r="A65" s="271" t="s">
        <v>120</v>
      </c>
      <c r="B65">
        <v>21.9</v>
      </c>
      <c r="C65">
        <v>4.8</v>
      </c>
      <c r="D65">
        <v>14.7</v>
      </c>
      <c r="E65">
        <v>29.6</v>
      </c>
      <c r="F65">
        <v>0</v>
      </c>
      <c r="G65">
        <v>0</v>
      </c>
    </row>
    <row r="66" spans="1:7" ht="15" x14ac:dyDescent="0.25">
      <c r="A66" s="271" t="s">
        <v>121</v>
      </c>
      <c r="B66">
        <v>0</v>
      </c>
      <c r="C66">
        <v>33.1</v>
      </c>
      <c r="D66">
        <v>6.4</v>
      </c>
      <c r="E66">
        <v>7.3</v>
      </c>
      <c r="F66">
        <v>0</v>
      </c>
      <c r="G66">
        <v>0</v>
      </c>
    </row>
    <row r="67" spans="1:7" ht="15" x14ac:dyDescent="0.25">
      <c r="A67" s="271" t="s">
        <v>122</v>
      </c>
      <c r="B67">
        <v>0</v>
      </c>
      <c r="C67">
        <v>0</v>
      </c>
      <c r="D67">
        <v>10.6</v>
      </c>
      <c r="E67">
        <v>21.2</v>
      </c>
      <c r="F67">
        <v>0</v>
      </c>
      <c r="G67">
        <v>0</v>
      </c>
    </row>
    <row r="68" spans="1:7" ht="15" x14ac:dyDescent="0.25">
      <c r="A68" s="271" t="s">
        <v>65</v>
      </c>
      <c r="B68" t="s">
        <v>66</v>
      </c>
      <c r="C68" t="s">
        <v>67</v>
      </c>
      <c r="D68" t="s">
        <v>66</v>
      </c>
      <c r="E68" t="s">
        <v>66</v>
      </c>
      <c r="F68" t="s">
        <v>66</v>
      </c>
      <c r="G68" t="s">
        <v>68</v>
      </c>
    </row>
    <row r="69" spans="1:7" ht="15" x14ac:dyDescent="0.25">
      <c r="A69" s="271" t="s">
        <v>123</v>
      </c>
      <c r="B69">
        <v>3935.2</v>
      </c>
      <c r="C69">
        <v>4918.6000000000004</v>
      </c>
      <c r="D69">
        <v>2383.6999999999998</v>
      </c>
      <c r="E69">
        <v>3324.8</v>
      </c>
      <c r="F69">
        <v>0</v>
      </c>
      <c r="G69">
        <v>0</v>
      </c>
    </row>
    <row r="70" spans="1:7" ht="15" x14ac:dyDescent="0.25">
      <c r="A70" s="271" t="s">
        <v>124</v>
      </c>
      <c r="B70">
        <v>1269.9000000000001</v>
      </c>
      <c r="C70">
        <v>597.9</v>
      </c>
      <c r="D70">
        <v>0</v>
      </c>
      <c r="E70">
        <v>0</v>
      </c>
      <c r="F70">
        <v>5</v>
      </c>
      <c r="G70">
        <v>0</v>
      </c>
    </row>
    <row r="71" spans="1:7" ht="15" x14ac:dyDescent="0.25">
      <c r="A71" s="271" t="s">
        <v>65</v>
      </c>
      <c r="B71" t="s">
        <v>66</v>
      </c>
      <c r="C71" t="s">
        <v>67</v>
      </c>
      <c r="D71" t="s">
        <v>66</v>
      </c>
      <c r="E71" t="s">
        <v>66</v>
      </c>
      <c r="F71" t="s">
        <v>66</v>
      </c>
      <c r="G71" t="s">
        <v>68</v>
      </c>
    </row>
    <row r="72" spans="1:7" ht="15" x14ac:dyDescent="0.25">
      <c r="A72" s="271" t="s">
        <v>125</v>
      </c>
      <c r="B72">
        <v>5205.1000000000004</v>
      </c>
      <c r="C72">
        <v>5516.5</v>
      </c>
      <c r="D72">
        <v>2383.6999999999998</v>
      </c>
      <c r="E72">
        <v>3324.8</v>
      </c>
      <c r="F72">
        <v>5</v>
      </c>
      <c r="G72">
        <v>0</v>
      </c>
    </row>
    <row r="73" spans="1:7" ht="15" x14ac:dyDescent="0.25">
      <c r="A73" s="271" t="s">
        <v>126</v>
      </c>
      <c r="B73" t="s">
        <v>45</v>
      </c>
      <c r="C73" t="s">
        <v>45</v>
      </c>
      <c r="D73">
        <v>0</v>
      </c>
      <c r="E73">
        <v>0</v>
      </c>
      <c r="F73" t="s">
        <v>45</v>
      </c>
      <c r="G73" t="s">
        <v>45</v>
      </c>
    </row>
    <row r="74" spans="1:7" ht="15" x14ac:dyDescent="0.25">
      <c r="A74" s="271" t="s">
        <v>127</v>
      </c>
      <c r="B74">
        <v>0</v>
      </c>
      <c r="C74">
        <v>0</v>
      </c>
      <c r="D74" t="s">
        <v>45</v>
      </c>
      <c r="E74" t="s">
        <v>45</v>
      </c>
      <c r="F74">
        <v>0</v>
      </c>
      <c r="G74">
        <v>0</v>
      </c>
    </row>
    <row r="75" spans="1:7" ht="15" x14ac:dyDescent="0.25">
      <c r="A75" s="271" t="s">
        <v>65</v>
      </c>
      <c r="B75" t="s">
        <v>66</v>
      </c>
      <c r="C75" t="s">
        <v>67</v>
      </c>
      <c r="D75" t="s">
        <v>66</v>
      </c>
      <c r="E75" t="s">
        <v>66</v>
      </c>
      <c r="F75" t="s">
        <v>66</v>
      </c>
      <c r="G75" t="s">
        <v>68</v>
      </c>
    </row>
  </sheetData>
  <pageMargins left="0.7" right="0.7" top="0.75" bottom="0.75" header="0.3" footer="0.3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EE79C-1B10-4D37-BA90-8E5C1B2962ED}">
  <dimension ref="A1:G74"/>
  <sheetViews>
    <sheetView topLeftCell="A16" workbookViewId="0">
      <selection activeCell="B47" sqref="B47"/>
    </sheetView>
  </sheetViews>
  <sheetFormatPr defaultRowHeight="13.2" x14ac:dyDescent="0.25"/>
  <cols>
    <col min="1" max="1" width="30.33203125" customWidth="1"/>
    <col min="2" max="2" width="12.6640625" customWidth="1"/>
    <col min="3" max="3" width="11.6640625" customWidth="1"/>
    <col min="4" max="4" width="11.33203125" customWidth="1"/>
    <col min="5" max="5" width="11.88671875" customWidth="1"/>
    <col min="6" max="6" width="14.10937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456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0</v>
      </c>
      <c r="C12">
        <v>134</v>
      </c>
      <c r="D12">
        <v>54</v>
      </c>
      <c r="E12">
        <v>131</v>
      </c>
      <c r="F12">
        <v>0</v>
      </c>
      <c r="G12">
        <v>0</v>
      </c>
    </row>
    <row r="13" spans="1:7" ht="15" x14ac:dyDescent="0.25">
      <c r="A13" s="271" t="s">
        <v>71</v>
      </c>
      <c r="B13">
        <v>0</v>
      </c>
      <c r="C13">
        <v>105</v>
      </c>
      <c r="D13">
        <v>54</v>
      </c>
      <c r="E13">
        <v>131</v>
      </c>
      <c r="F13">
        <v>0</v>
      </c>
      <c r="G13">
        <v>0</v>
      </c>
    </row>
    <row r="14" spans="1:7" ht="15" x14ac:dyDescent="0.25">
      <c r="A14" s="271" t="s">
        <v>72</v>
      </c>
      <c r="B14">
        <v>0</v>
      </c>
      <c r="C14">
        <v>25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271" t="s">
        <v>73</v>
      </c>
      <c r="B15">
        <v>0</v>
      </c>
      <c r="C15">
        <v>4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271" t="s">
        <v>69</v>
      </c>
    </row>
    <row r="17" spans="1:7" ht="15" x14ac:dyDescent="0.25">
      <c r="A17" s="271" t="s">
        <v>74</v>
      </c>
      <c r="B17">
        <v>543</v>
      </c>
      <c r="C17">
        <v>502</v>
      </c>
      <c r="D17">
        <v>268.5</v>
      </c>
      <c r="E17">
        <v>302.7</v>
      </c>
      <c r="F17">
        <v>0</v>
      </c>
      <c r="G17">
        <v>0</v>
      </c>
    </row>
    <row r="18" spans="1:7" ht="15" x14ac:dyDescent="0.25">
      <c r="A18" s="271" t="s">
        <v>69</v>
      </c>
    </row>
    <row r="19" spans="1:7" ht="15" x14ac:dyDescent="0.25">
      <c r="A19" s="271" t="s">
        <v>75</v>
      </c>
      <c r="B19">
        <v>144.69999999999999</v>
      </c>
      <c r="C19">
        <v>193.6</v>
      </c>
      <c r="D19">
        <v>93.9</v>
      </c>
      <c r="E19">
        <v>165.2</v>
      </c>
      <c r="F19">
        <v>0</v>
      </c>
      <c r="G19">
        <v>0</v>
      </c>
    </row>
    <row r="20" spans="1:7" ht="15" x14ac:dyDescent="0.25">
      <c r="A20" s="271" t="s">
        <v>69</v>
      </c>
    </row>
    <row r="21" spans="1:7" ht="15" x14ac:dyDescent="0.25">
      <c r="A21" s="271" t="s">
        <v>76</v>
      </c>
      <c r="B21">
        <v>278.7</v>
      </c>
      <c r="C21">
        <v>615.5</v>
      </c>
      <c r="D21">
        <v>69.400000000000006</v>
      </c>
      <c r="E21">
        <v>269</v>
      </c>
      <c r="F21">
        <v>0</v>
      </c>
      <c r="G21">
        <v>0</v>
      </c>
    </row>
    <row r="22" spans="1:7" ht="15" x14ac:dyDescent="0.25">
      <c r="A22" s="271" t="s">
        <v>69</v>
      </c>
    </row>
    <row r="23" spans="1:7" ht="15" x14ac:dyDescent="0.25">
      <c r="A23" s="271" t="s">
        <v>77</v>
      </c>
      <c r="B23">
        <v>1217.8</v>
      </c>
      <c r="C23">
        <v>1858</v>
      </c>
      <c r="D23">
        <v>550.5</v>
      </c>
      <c r="E23">
        <v>850.9</v>
      </c>
      <c r="F23">
        <v>0</v>
      </c>
      <c r="G23">
        <v>0</v>
      </c>
    </row>
    <row r="24" spans="1:7" ht="15" x14ac:dyDescent="0.25">
      <c r="A24" s="271" t="s">
        <v>78</v>
      </c>
      <c r="B24">
        <v>0</v>
      </c>
      <c r="C24">
        <v>2.1</v>
      </c>
      <c r="D24">
        <v>0</v>
      </c>
      <c r="E24">
        <v>10.5</v>
      </c>
      <c r="F24">
        <v>0</v>
      </c>
      <c r="G24">
        <v>0</v>
      </c>
    </row>
    <row r="25" spans="1:7" ht="15" x14ac:dyDescent="0.25">
      <c r="A25" s="271" t="s">
        <v>79</v>
      </c>
      <c r="B25">
        <v>0.3</v>
      </c>
      <c r="C25">
        <v>0.3</v>
      </c>
      <c r="D25">
        <v>0.2</v>
      </c>
      <c r="E25">
        <v>0</v>
      </c>
      <c r="F25">
        <v>0</v>
      </c>
      <c r="G25">
        <v>0</v>
      </c>
    </row>
    <row r="26" spans="1:7" ht="15" x14ac:dyDescent="0.25">
      <c r="A26" s="271" t="s">
        <v>80</v>
      </c>
      <c r="B26">
        <v>1.8</v>
      </c>
      <c r="C26">
        <v>134</v>
      </c>
      <c r="D26">
        <v>0</v>
      </c>
      <c r="E26">
        <v>135.4</v>
      </c>
      <c r="F26">
        <v>0</v>
      </c>
      <c r="G26">
        <v>0</v>
      </c>
    </row>
    <row r="27" spans="1:7" ht="15" x14ac:dyDescent="0.25">
      <c r="A27" s="271" t="s">
        <v>168</v>
      </c>
      <c r="B27">
        <v>0</v>
      </c>
      <c r="C27" t="s">
        <v>94</v>
      </c>
      <c r="D27">
        <v>0</v>
      </c>
      <c r="E27">
        <v>0</v>
      </c>
      <c r="F27">
        <v>0</v>
      </c>
      <c r="G27">
        <v>0</v>
      </c>
    </row>
    <row r="28" spans="1:7" ht="15" x14ac:dyDescent="0.25">
      <c r="A28" s="271" t="s">
        <v>81</v>
      </c>
      <c r="B28">
        <v>300.7</v>
      </c>
      <c r="C28">
        <v>457.7</v>
      </c>
      <c r="D28">
        <v>150.30000000000001</v>
      </c>
      <c r="E28">
        <v>90.9</v>
      </c>
      <c r="F28">
        <v>0</v>
      </c>
      <c r="G28">
        <v>0</v>
      </c>
    </row>
    <row r="29" spans="1:7" ht="15" x14ac:dyDescent="0.25">
      <c r="A29" s="271" t="s">
        <v>82</v>
      </c>
      <c r="B29">
        <v>0.3</v>
      </c>
      <c r="C29">
        <v>0.8</v>
      </c>
      <c r="D29">
        <v>0</v>
      </c>
      <c r="E29">
        <v>79.7</v>
      </c>
      <c r="F29">
        <v>0</v>
      </c>
      <c r="G29">
        <v>0</v>
      </c>
    </row>
    <row r="30" spans="1:7" ht="15" x14ac:dyDescent="0.25">
      <c r="A30" s="271" t="s">
        <v>83</v>
      </c>
      <c r="B30">
        <v>811</v>
      </c>
      <c r="C30">
        <v>797.5</v>
      </c>
      <c r="D30">
        <v>269.8</v>
      </c>
      <c r="E30">
        <v>387.1</v>
      </c>
      <c r="F30">
        <v>0</v>
      </c>
      <c r="G30">
        <v>0</v>
      </c>
    </row>
    <row r="31" spans="1:7" ht="15" x14ac:dyDescent="0.25">
      <c r="A31" s="271" t="s">
        <v>84</v>
      </c>
      <c r="B31">
        <v>0</v>
      </c>
      <c r="C31">
        <v>68.5</v>
      </c>
      <c r="D31">
        <v>0</v>
      </c>
      <c r="E31">
        <v>0</v>
      </c>
      <c r="F31">
        <v>0</v>
      </c>
      <c r="G31">
        <v>0</v>
      </c>
    </row>
    <row r="32" spans="1:7" ht="15" x14ac:dyDescent="0.25">
      <c r="A32" s="271" t="s">
        <v>85</v>
      </c>
      <c r="B32">
        <v>0</v>
      </c>
      <c r="C32">
        <v>20</v>
      </c>
      <c r="D32">
        <v>0</v>
      </c>
      <c r="E32">
        <v>0</v>
      </c>
      <c r="F32">
        <v>0</v>
      </c>
      <c r="G32">
        <v>0</v>
      </c>
    </row>
    <row r="33" spans="1:7" ht="15" x14ac:dyDescent="0.25">
      <c r="A33" s="271" t="s">
        <v>86</v>
      </c>
      <c r="B33">
        <v>41.3</v>
      </c>
      <c r="C33">
        <v>116.9</v>
      </c>
      <c r="D33">
        <v>83</v>
      </c>
      <c r="E33">
        <v>57.3</v>
      </c>
      <c r="F33">
        <v>0</v>
      </c>
      <c r="G33">
        <v>0</v>
      </c>
    </row>
    <row r="34" spans="1:7" ht="15" x14ac:dyDescent="0.25">
      <c r="A34" s="271" t="s">
        <v>87</v>
      </c>
      <c r="B34">
        <v>0</v>
      </c>
      <c r="C34">
        <v>0</v>
      </c>
      <c r="D34">
        <v>44</v>
      </c>
      <c r="E34">
        <v>0</v>
      </c>
      <c r="F34">
        <v>0</v>
      </c>
      <c r="G34">
        <v>0</v>
      </c>
    </row>
    <row r="35" spans="1:7" ht="15" x14ac:dyDescent="0.25">
      <c r="A35" s="271" t="s">
        <v>88</v>
      </c>
      <c r="B35">
        <v>62.5</v>
      </c>
      <c r="C35">
        <v>150.19999999999999</v>
      </c>
      <c r="D35">
        <v>3.1</v>
      </c>
      <c r="E35">
        <v>36</v>
      </c>
      <c r="F35">
        <v>0</v>
      </c>
      <c r="G35">
        <v>0</v>
      </c>
    </row>
    <row r="36" spans="1:7" ht="15" x14ac:dyDescent="0.25">
      <c r="A36" s="271" t="s">
        <v>89</v>
      </c>
      <c r="B36">
        <v>0</v>
      </c>
      <c r="C36">
        <v>110</v>
      </c>
      <c r="D36">
        <v>0</v>
      </c>
      <c r="E36">
        <v>54</v>
      </c>
      <c r="F36">
        <v>0</v>
      </c>
      <c r="G36">
        <v>0</v>
      </c>
    </row>
    <row r="37" spans="1:7" ht="15" x14ac:dyDescent="0.25">
      <c r="A37" s="271" t="s">
        <v>69</v>
      </c>
    </row>
    <row r="38" spans="1:7" ht="15" x14ac:dyDescent="0.25">
      <c r="A38" s="271" t="s">
        <v>90</v>
      </c>
      <c r="B38">
        <v>225.4</v>
      </c>
      <c r="C38">
        <v>285.39999999999998</v>
      </c>
      <c r="D38">
        <v>290.7</v>
      </c>
      <c r="E38">
        <v>131</v>
      </c>
      <c r="F38">
        <v>0</v>
      </c>
      <c r="G38">
        <v>0</v>
      </c>
    </row>
    <row r="39" spans="1:7" ht="15" x14ac:dyDescent="0.25">
      <c r="A39" s="271" t="s">
        <v>406</v>
      </c>
      <c r="B39">
        <v>0</v>
      </c>
      <c r="C39">
        <v>0</v>
      </c>
      <c r="D39">
        <v>0</v>
      </c>
      <c r="E39">
        <v>7.7</v>
      </c>
      <c r="F39">
        <v>0</v>
      </c>
      <c r="G39">
        <v>0</v>
      </c>
    </row>
    <row r="40" spans="1:7" ht="15" x14ac:dyDescent="0.25">
      <c r="A40" s="271" t="s">
        <v>93</v>
      </c>
      <c r="B40">
        <v>0</v>
      </c>
      <c r="C40">
        <v>0</v>
      </c>
      <c r="D40">
        <v>0</v>
      </c>
      <c r="E40" t="s">
        <v>94</v>
      </c>
      <c r="F40">
        <v>0</v>
      </c>
      <c r="G40">
        <v>0</v>
      </c>
    </row>
    <row r="41" spans="1:7" ht="15" x14ac:dyDescent="0.25">
      <c r="A41" s="271" t="s">
        <v>96</v>
      </c>
      <c r="B41">
        <v>225.4</v>
      </c>
      <c r="C41">
        <v>272.39999999999998</v>
      </c>
      <c r="D41">
        <v>290.7</v>
      </c>
      <c r="E41">
        <v>123.2</v>
      </c>
      <c r="F41">
        <v>0</v>
      </c>
      <c r="G41">
        <v>0</v>
      </c>
    </row>
    <row r="42" spans="1:7" ht="15" x14ac:dyDescent="0.25">
      <c r="A42" s="271" t="s">
        <v>97</v>
      </c>
      <c r="B42">
        <v>0</v>
      </c>
      <c r="C42">
        <v>13</v>
      </c>
      <c r="D42">
        <v>0</v>
      </c>
      <c r="E42">
        <v>0</v>
      </c>
      <c r="F42">
        <v>0</v>
      </c>
      <c r="G42">
        <v>0</v>
      </c>
    </row>
    <row r="43" spans="1:7" ht="15" x14ac:dyDescent="0.25">
      <c r="A43" s="271" t="s">
        <v>69</v>
      </c>
    </row>
    <row r="44" spans="1:7" ht="15" x14ac:dyDescent="0.25">
      <c r="A44" s="271" t="s">
        <v>98</v>
      </c>
      <c r="B44">
        <v>1538.4</v>
      </c>
      <c r="C44">
        <v>1264.0999999999999</v>
      </c>
      <c r="D44">
        <v>585.70000000000005</v>
      </c>
      <c r="E44">
        <v>977.3</v>
      </c>
      <c r="F44">
        <v>0</v>
      </c>
      <c r="G44">
        <v>0</v>
      </c>
    </row>
    <row r="45" spans="1:7" ht="15" x14ac:dyDescent="0.25">
      <c r="A45" s="271" t="s">
        <v>99</v>
      </c>
      <c r="B45">
        <v>2.4</v>
      </c>
      <c r="C45">
        <v>2</v>
      </c>
      <c r="D45">
        <v>2.4</v>
      </c>
      <c r="E45">
        <v>3.2</v>
      </c>
      <c r="F45">
        <v>0</v>
      </c>
      <c r="G45">
        <v>0</v>
      </c>
    </row>
    <row r="46" spans="1:7" ht="15" x14ac:dyDescent="0.25">
      <c r="A46" s="271" t="s">
        <v>100</v>
      </c>
      <c r="B46">
        <v>8.5</v>
      </c>
      <c r="C46">
        <v>4</v>
      </c>
      <c r="D46">
        <v>0</v>
      </c>
      <c r="E46">
        <v>0</v>
      </c>
      <c r="F46">
        <v>0</v>
      </c>
      <c r="G46">
        <v>0</v>
      </c>
    </row>
    <row r="47" spans="1:7" ht="15" x14ac:dyDescent="0.25">
      <c r="A47" s="271" t="s">
        <v>101</v>
      </c>
      <c r="B47">
        <v>130</v>
      </c>
      <c r="C47">
        <v>93</v>
      </c>
      <c r="D47">
        <v>0</v>
      </c>
      <c r="E47">
        <v>101.4</v>
      </c>
      <c r="F47">
        <v>0</v>
      </c>
      <c r="G47">
        <v>0</v>
      </c>
    </row>
    <row r="48" spans="1:7" ht="15" x14ac:dyDescent="0.25">
      <c r="A48" s="271" t="s">
        <v>102</v>
      </c>
      <c r="B48">
        <v>20.9</v>
      </c>
      <c r="C48">
        <v>17.600000000000001</v>
      </c>
      <c r="D48">
        <v>4.5999999999999996</v>
      </c>
      <c r="E48">
        <v>0</v>
      </c>
      <c r="F48">
        <v>0</v>
      </c>
      <c r="G48">
        <v>0</v>
      </c>
    </row>
    <row r="49" spans="1:7" ht="15" x14ac:dyDescent="0.25">
      <c r="A49" s="271" t="s">
        <v>103</v>
      </c>
      <c r="B49">
        <v>17.100000000000001</v>
      </c>
      <c r="C49">
        <v>0.4</v>
      </c>
      <c r="D49">
        <v>5.0999999999999996</v>
      </c>
      <c r="E49">
        <v>0.7</v>
      </c>
      <c r="F49">
        <v>0</v>
      </c>
      <c r="G49">
        <v>0</v>
      </c>
    </row>
    <row r="50" spans="1:7" ht="15" x14ac:dyDescent="0.25">
      <c r="A50" s="271" t="s">
        <v>104</v>
      </c>
      <c r="B50">
        <v>23</v>
      </c>
      <c r="C50">
        <v>111</v>
      </c>
      <c r="D50">
        <v>0</v>
      </c>
      <c r="E50">
        <v>77.5</v>
      </c>
      <c r="F50">
        <v>0</v>
      </c>
      <c r="G50">
        <v>0</v>
      </c>
    </row>
    <row r="51" spans="1:7" ht="15" x14ac:dyDescent="0.25">
      <c r="A51" s="271" t="s">
        <v>105</v>
      </c>
      <c r="B51">
        <v>82.8</v>
      </c>
      <c r="C51">
        <v>49.4</v>
      </c>
      <c r="D51">
        <v>11.4</v>
      </c>
      <c r="E51">
        <v>71.8</v>
      </c>
      <c r="F51">
        <v>0</v>
      </c>
      <c r="G51">
        <v>0</v>
      </c>
    </row>
    <row r="52" spans="1:7" ht="15" x14ac:dyDescent="0.25">
      <c r="A52" s="271" t="s">
        <v>106</v>
      </c>
      <c r="B52">
        <v>50.1</v>
      </c>
      <c r="C52">
        <v>40.5</v>
      </c>
      <c r="D52">
        <v>55.3</v>
      </c>
      <c r="E52">
        <v>22.1</v>
      </c>
      <c r="F52">
        <v>0</v>
      </c>
      <c r="G52">
        <v>0</v>
      </c>
    </row>
    <row r="53" spans="1:7" ht="15" x14ac:dyDescent="0.25">
      <c r="A53" s="271" t="s">
        <v>107</v>
      </c>
      <c r="B53">
        <v>31.5</v>
      </c>
      <c r="C53">
        <v>17.8</v>
      </c>
      <c r="D53">
        <v>0</v>
      </c>
      <c r="E53">
        <v>67.099999999999994</v>
      </c>
      <c r="F53">
        <v>0</v>
      </c>
      <c r="G53">
        <v>0</v>
      </c>
    </row>
    <row r="54" spans="1:7" ht="15" x14ac:dyDescent="0.25">
      <c r="A54" s="271" t="s">
        <v>109</v>
      </c>
      <c r="B54">
        <v>34.799999999999997</v>
      </c>
      <c r="C54">
        <v>145.5</v>
      </c>
      <c r="D54">
        <v>13.8</v>
      </c>
      <c r="E54">
        <v>75.099999999999994</v>
      </c>
      <c r="F54">
        <v>0</v>
      </c>
      <c r="G54">
        <v>0</v>
      </c>
    </row>
    <row r="55" spans="1:7" ht="15" x14ac:dyDescent="0.25">
      <c r="A55" s="271" t="s">
        <v>110</v>
      </c>
      <c r="B55">
        <v>0</v>
      </c>
      <c r="C55">
        <v>0</v>
      </c>
      <c r="D55">
        <v>8.1</v>
      </c>
      <c r="E55">
        <v>2.5</v>
      </c>
      <c r="F55">
        <v>0</v>
      </c>
      <c r="G55">
        <v>0</v>
      </c>
    </row>
    <row r="56" spans="1:7" ht="15" x14ac:dyDescent="0.25">
      <c r="A56" s="271" t="s">
        <v>111</v>
      </c>
      <c r="B56">
        <v>11</v>
      </c>
      <c r="C56">
        <v>0</v>
      </c>
      <c r="D56">
        <v>26.3</v>
      </c>
      <c r="E56">
        <v>27.5</v>
      </c>
      <c r="F56">
        <v>0</v>
      </c>
      <c r="G56">
        <v>0</v>
      </c>
    </row>
    <row r="57" spans="1:7" ht="15" x14ac:dyDescent="0.25">
      <c r="A57" s="271" t="s">
        <v>112</v>
      </c>
      <c r="B57">
        <v>127.5</v>
      </c>
      <c r="C57">
        <v>100.1</v>
      </c>
      <c r="D57">
        <v>14.8</v>
      </c>
      <c r="E57">
        <v>32.6</v>
      </c>
      <c r="F57">
        <v>0</v>
      </c>
      <c r="G57">
        <v>0</v>
      </c>
    </row>
    <row r="58" spans="1:7" ht="15" x14ac:dyDescent="0.25">
      <c r="A58" s="271" t="s">
        <v>113</v>
      </c>
      <c r="B58">
        <v>23</v>
      </c>
      <c r="C58">
        <v>0</v>
      </c>
      <c r="D58">
        <v>32.299999999999997</v>
      </c>
      <c r="E58">
        <v>37.299999999999997</v>
      </c>
      <c r="F58">
        <v>0</v>
      </c>
      <c r="G58">
        <v>0</v>
      </c>
    </row>
    <row r="59" spans="1:7" ht="15" x14ac:dyDescent="0.25">
      <c r="A59" s="271" t="s">
        <v>114</v>
      </c>
      <c r="B59">
        <v>11.5</v>
      </c>
      <c r="C59">
        <v>11.8</v>
      </c>
      <c r="D59">
        <v>6.2</v>
      </c>
      <c r="E59">
        <v>7.9</v>
      </c>
      <c r="F59">
        <v>0</v>
      </c>
      <c r="G59">
        <v>0</v>
      </c>
    </row>
    <row r="60" spans="1:7" ht="15" x14ac:dyDescent="0.25">
      <c r="A60" s="271" t="s">
        <v>115</v>
      </c>
      <c r="B60">
        <v>808.2</v>
      </c>
      <c r="C60">
        <v>504.1</v>
      </c>
      <c r="D60">
        <v>344</v>
      </c>
      <c r="E60">
        <v>351</v>
      </c>
      <c r="F60">
        <v>0</v>
      </c>
      <c r="G60">
        <v>0</v>
      </c>
    </row>
    <row r="61" spans="1:7" ht="15" x14ac:dyDescent="0.25">
      <c r="A61" s="271" t="s">
        <v>117</v>
      </c>
      <c r="B61">
        <v>2.2999999999999998</v>
      </c>
      <c r="C61">
        <v>0.4</v>
      </c>
      <c r="D61">
        <v>35.6</v>
      </c>
      <c r="E61">
        <v>3.1</v>
      </c>
      <c r="F61">
        <v>0</v>
      </c>
      <c r="G61">
        <v>0</v>
      </c>
    </row>
    <row r="62" spans="1:7" ht="15" x14ac:dyDescent="0.25">
      <c r="A62" s="271" t="s">
        <v>118</v>
      </c>
      <c r="B62">
        <v>44.2</v>
      </c>
      <c r="C62">
        <v>72.8</v>
      </c>
      <c r="D62">
        <v>0</v>
      </c>
      <c r="E62">
        <v>7.7</v>
      </c>
      <c r="F62">
        <v>0</v>
      </c>
      <c r="G62">
        <v>0</v>
      </c>
    </row>
    <row r="63" spans="1:7" ht="15" x14ac:dyDescent="0.25">
      <c r="A63" s="271" t="s">
        <v>119</v>
      </c>
      <c r="B63">
        <v>79.8</v>
      </c>
      <c r="C63">
        <v>71.8</v>
      </c>
      <c r="D63">
        <v>0</v>
      </c>
      <c r="E63">
        <v>30.9</v>
      </c>
      <c r="F63">
        <v>0</v>
      </c>
      <c r="G63">
        <v>0</v>
      </c>
    </row>
    <row r="64" spans="1:7" ht="15" x14ac:dyDescent="0.25">
      <c r="A64" s="271" t="s">
        <v>120</v>
      </c>
      <c r="B64">
        <v>24</v>
      </c>
      <c r="C64">
        <v>4.8</v>
      </c>
      <c r="D64">
        <v>14.7</v>
      </c>
      <c r="E64">
        <v>29.6</v>
      </c>
      <c r="F64">
        <v>0</v>
      </c>
      <c r="G64">
        <v>0</v>
      </c>
    </row>
    <row r="65" spans="1:7" ht="15" x14ac:dyDescent="0.25">
      <c r="A65" s="271" t="s">
        <v>121</v>
      </c>
      <c r="B65">
        <v>0</v>
      </c>
      <c r="C65">
        <v>17.100000000000001</v>
      </c>
      <c r="D65">
        <v>6.4</v>
      </c>
      <c r="E65">
        <v>7.3</v>
      </c>
      <c r="F65">
        <v>0</v>
      </c>
      <c r="G65">
        <v>0</v>
      </c>
    </row>
    <row r="66" spans="1:7" ht="15" x14ac:dyDescent="0.25">
      <c r="A66" s="271" t="s">
        <v>122</v>
      </c>
      <c r="B66">
        <v>5.8</v>
      </c>
      <c r="C66">
        <v>0</v>
      </c>
      <c r="D66">
        <v>4.8</v>
      </c>
      <c r="E66">
        <v>21.2</v>
      </c>
      <c r="F66">
        <v>0</v>
      </c>
      <c r="G66">
        <v>0</v>
      </c>
    </row>
    <row r="67" spans="1:7" ht="15" x14ac:dyDescent="0.25">
      <c r="A67" s="271" t="s">
        <v>65</v>
      </c>
      <c r="B67" t="s">
        <v>66</v>
      </c>
      <c r="C67" t="s">
        <v>67</v>
      </c>
      <c r="D67" t="s">
        <v>66</v>
      </c>
      <c r="E67" t="s">
        <v>66</v>
      </c>
      <c r="F67" t="s">
        <v>66</v>
      </c>
      <c r="G67" t="s">
        <v>68</v>
      </c>
    </row>
    <row r="68" spans="1:7" ht="15" x14ac:dyDescent="0.25">
      <c r="A68" s="271" t="s">
        <v>123</v>
      </c>
      <c r="B68">
        <v>3948</v>
      </c>
      <c r="C68">
        <v>4852.5</v>
      </c>
      <c r="D68">
        <v>1912.7</v>
      </c>
      <c r="E68">
        <v>2826.9</v>
      </c>
      <c r="F68">
        <v>0</v>
      </c>
      <c r="G68">
        <v>0</v>
      </c>
    </row>
    <row r="69" spans="1:7" ht="15" x14ac:dyDescent="0.25">
      <c r="A69" s="271" t="s">
        <v>124</v>
      </c>
      <c r="B69">
        <v>1255</v>
      </c>
      <c r="C69">
        <v>575.20000000000005</v>
      </c>
      <c r="D69">
        <v>0</v>
      </c>
      <c r="E69">
        <v>0</v>
      </c>
      <c r="F69">
        <v>0</v>
      </c>
      <c r="G69">
        <v>0</v>
      </c>
    </row>
    <row r="70" spans="1:7" ht="15" x14ac:dyDescent="0.25">
      <c r="A70" s="271" t="s">
        <v>65</v>
      </c>
      <c r="B70" t="s">
        <v>66</v>
      </c>
      <c r="C70" t="s">
        <v>67</v>
      </c>
      <c r="D70" t="s">
        <v>66</v>
      </c>
      <c r="E70" t="s">
        <v>66</v>
      </c>
      <c r="F70" t="s">
        <v>66</v>
      </c>
      <c r="G70" t="s">
        <v>68</v>
      </c>
    </row>
    <row r="71" spans="1:7" ht="15" x14ac:dyDescent="0.25">
      <c r="A71" s="271" t="s">
        <v>125</v>
      </c>
      <c r="B71">
        <v>5202.8999999999996</v>
      </c>
      <c r="C71">
        <v>5427.7</v>
      </c>
      <c r="D71">
        <v>1912.7</v>
      </c>
      <c r="E71">
        <v>2826.9</v>
      </c>
      <c r="F71">
        <v>0</v>
      </c>
      <c r="G71">
        <v>0</v>
      </c>
    </row>
    <row r="72" spans="1:7" ht="15" x14ac:dyDescent="0.25">
      <c r="A72" s="271" t="s">
        <v>126</v>
      </c>
      <c r="B72" t="s">
        <v>45</v>
      </c>
      <c r="C72" t="s">
        <v>45</v>
      </c>
      <c r="D72">
        <v>0</v>
      </c>
      <c r="E72">
        <v>0</v>
      </c>
      <c r="F72" t="s">
        <v>45</v>
      </c>
      <c r="G72" t="s">
        <v>45</v>
      </c>
    </row>
    <row r="73" spans="1:7" ht="15" x14ac:dyDescent="0.25">
      <c r="A73" s="271" t="s">
        <v>127</v>
      </c>
      <c r="B73">
        <v>0</v>
      </c>
      <c r="C73">
        <v>0</v>
      </c>
      <c r="D73" t="s">
        <v>45</v>
      </c>
      <c r="E73" t="s">
        <v>45</v>
      </c>
      <c r="F73">
        <v>0</v>
      </c>
      <c r="G73">
        <v>0</v>
      </c>
    </row>
    <row r="74" spans="1:7" ht="15" x14ac:dyDescent="0.25">
      <c r="A74" s="271" t="s">
        <v>65</v>
      </c>
      <c r="B74" t="s">
        <v>66</v>
      </c>
      <c r="C74" t="s">
        <v>67</v>
      </c>
      <c r="D74" t="s">
        <v>66</v>
      </c>
      <c r="E74" t="s">
        <v>66</v>
      </c>
      <c r="F74" t="s">
        <v>66</v>
      </c>
      <c r="G74" t="s">
        <v>68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7E8953-E06C-412A-A094-B6ADFBB05FA8}">
  <dimension ref="A1:G88"/>
  <sheetViews>
    <sheetView topLeftCell="A28" workbookViewId="0">
      <selection activeCell="B52" sqref="B52"/>
    </sheetView>
  </sheetViews>
  <sheetFormatPr defaultRowHeight="13.2" x14ac:dyDescent="0.25"/>
  <cols>
    <col min="1" max="1" width="31.109375" customWidth="1"/>
    <col min="2" max="2" width="14.33203125" customWidth="1"/>
    <col min="3" max="3" width="15.33203125" customWidth="1"/>
    <col min="4" max="4" width="17.33203125" customWidth="1"/>
    <col min="5" max="5" width="16.44140625" customWidth="1"/>
    <col min="6" max="6" width="16.66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1397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99</v>
      </c>
      <c r="C12">
        <v>117.5</v>
      </c>
      <c r="D12">
        <v>182</v>
      </c>
      <c r="E12">
        <v>349.2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5.3</v>
      </c>
      <c r="F13">
        <v>0</v>
      </c>
      <c r="G13">
        <v>0</v>
      </c>
    </row>
    <row r="14" spans="1:7" ht="15" x14ac:dyDescent="0.25">
      <c r="A14" s="173" t="s">
        <v>71</v>
      </c>
      <c r="B14">
        <v>99</v>
      </c>
      <c r="C14">
        <v>117</v>
      </c>
      <c r="D14">
        <v>172.3</v>
      </c>
      <c r="E14">
        <v>292.10000000000002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0</v>
      </c>
      <c r="E15">
        <v>12.6</v>
      </c>
      <c r="F15">
        <v>0</v>
      </c>
      <c r="G15">
        <v>0</v>
      </c>
    </row>
    <row r="16" spans="1:7" ht="15" x14ac:dyDescent="0.25">
      <c r="A16" s="173" t="s">
        <v>73</v>
      </c>
      <c r="B16">
        <v>0</v>
      </c>
      <c r="C16">
        <v>0.5</v>
      </c>
      <c r="D16">
        <v>0</v>
      </c>
      <c r="E16">
        <v>39.299999999999997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9.6999999999999993</v>
      </c>
      <c r="E17">
        <v>0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468.7</v>
      </c>
      <c r="C19">
        <v>448.4</v>
      </c>
      <c r="D19">
        <v>870.7</v>
      </c>
      <c r="E19">
        <v>894.3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125.5</v>
      </c>
      <c r="C21">
        <v>200.3</v>
      </c>
      <c r="D21">
        <v>453.8</v>
      </c>
      <c r="E21">
        <v>443.8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130</v>
      </c>
      <c r="C23">
        <v>0</v>
      </c>
      <c r="D23">
        <v>0</v>
      </c>
      <c r="E23">
        <v>139.1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1929.6</v>
      </c>
      <c r="C25">
        <v>1288.2</v>
      </c>
      <c r="D25">
        <v>4016.4</v>
      </c>
      <c r="E25">
        <v>3568.7</v>
      </c>
      <c r="F25">
        <v>10.5</v>
      </c>
      <c r="G25">
        <v>0</v>
      </c>
    </row>
    <row r="26" spans="1:7" ht="15" x14ac:dyDescent="0.25">
      <c r="A26" s="173" t="s">
        <v>167</v>
      </c>
      <c r="B26">
        <v>223.1</v>
      </c>
      <c r="C26">
        <v>0</v>
      </c>
      <c r="D26">
        <v>239.6</v>
      </c>
      <c r="E26">
        <v>0</v>
      </c>
      <c r="F26">
        <v>0</v>
      </c>
      <c r="G26">
        <v>0</v>
      </c>
    </row>
    <row r="27" spans="1:7" ht="15" x14ac:dyDescent="0.25">
      <c r="A27" s="173" t="s">
        <v>78</v>
      </c>
      <c r="B27">
        <v>21</v>
      </c>
      <c r="C27">
        <v>0</v>
      </c>
      <c r="D27">
        <v>21.9</v>
      </c>
      <c r="E27">
        <v>18.5</v>
      </c>
      <c r="F27">
        <v>0</v>
      </c>
      <c r="G27">
        <v>0</v>
      </c>
    </row>
    <row r="28" spans="1:7" ht="15" x14ac:dyDescent="0.25">
      <c r="A28" s="173" t="s">
        <v>79</v>
      </c>
      <c r="B28">
        <v>0.2</v>
      </c>
      <c r="C28">
        <v>0.5</v>
      </c>
      <c r="D28">
        <v>1</v>
      </c>
      <c r="E28">
        <v>0</v>
      </c>
      <c r="F28">
        <v>0</v>
      </c>
      <c r="G28">
        <v>0</v>
      </c>
    </row>
    <row r="29" spans="1:7" ht="15" x14ac:dyDescent="0.25">
      <c r="A29" s="173" t="s">
        <v>80</v>
      </c>
      <c r="B29">
        <v>242.6</v>
      </c>
      <c r="C29">
        <v>80</v>
      </c>
      <c r="D29">
        <v>686.1</v>
      </c>
      <c r="E29">
        <v>456.5</v>
      </c>
      <c r="F29">
        <v>0</v>
      </c>
      <c r="G29">
        <v>0</v>
      </c>
    </row>
    <row r="30" spans="1:7" ht="15" x14ac:dyDescent="0.25">
      <c r="A30" s="173" t="s">
        <v>81</v>
      </c>
      <c r="B30">
        <v>231.8</v>
      </c>
      <c r="C30">
        <v>306.39999999999998</v>
      </c>
      <c r="D30">
        <v>1002.1</v>
      </c>
      <c r="E30">
        <v>1002.6</v>
      </c>
      <c r="F30">
        <v>0</v>
      </c>
      <c r="G30">
        <v>0</v>
      </c>
    </row>
    <row r="31" spans="1:7" ht="15" x14ac:dyDescent="0.25">
      <c r="A31" s="173" t="s">
        <v>82</v>
      </c>
      <c r="B31">
        <v>0.5</v>
      </c>
      <c r="C31">
        <v>2.7</v>
      </c>
      <c r="D31">
        <v>87.6</v>
      </c>
      <c r="E31">
        <v>65.3</v>
      </c>
      <c r="F31">
        <v>0</v>
      </c>
      <c r="G31">
        <v>0</v>
      </c>
    </row>
    <row r="32" spans="1:7" ht="15" x14ac:dyDescent="0.25">
      <c r="A32" s="173" t="s">
        <v>170</v>
      </c>
      <c r="B32">
        <v>0</v>
      </c>
      <c r="C32">
        <v>0</v>
      </c>
      <c r="D32">
        <v>0</v>
      </c>
      <c r="E32">
        <v>8</v>
      </c>
      <c r="F32">
        <v>0</v>
      </c>
      <c r="G32">
        <v>0</v>
      </c>
    </row>
    <row r="33" spans="1:7" ht="15" x14ac:dyDescent="0.25">
      <c r="A33" s="173" t="s">
        <v>83</v>
      </c>
      <c r="B33">
        <v>803.2</v>
      </c>
      <c r="C33">
        <v>580</v>
      </c>
      <c r="D33">
        <v>1167.9000000000001</v>
      </c>
      <c r="E33">
        <v>1294.9000000000001</v>
      </c>
      <c r="F33">
        <v>10.5</v>
      </c>
      <c r="G33">
        <v>0</v>
      </c>
    </row>
    <row r="34" spans="1:7" ht="15" x14ac:dyDescent="0.25">
      <c r="A34" s="173" t="s">
        <v>84</v>
      </c>
      <c r="B34">
        <v>0</v>
      </c>
      <c r="C34">
        <v>0</v>
      </c>
      <c r="D34">
        <v>102.6</v>
      </c>
      <c r="E34">
        <v>31.1</v>
      </c>
      <c r="F34">
        <v>0</v>
      </c>
      <c r="G34">
        <v>0</v>
      </c>
    </row>
    <row r="35" spans="1:7" ht="15" x14ac:dyDescent="0.25">
      <c r="A35" s="173" t="s">
        <v>85</v>
      </c>
      <c r="B35">
        <v>23</v>
      </c>
      <c r="C35">
        <v>0</v>
      </c>
      <c r="D35">
        <v>24.8</v>
      </c>
      <c r="E35">
        <v>25.3</v>
      </c>
      <c r="F35">
        <v>0</v>
      </c>
      <c r="G35">
        <v>0</v>
      </c>
    </row>
    <row r="36" spans="1:7" ht="15" x14ac:dyDescent="0.25">
      <c r="A36" s="173" t="s">
        <v>86</v>
      </c>
      <c r="B36">
        <v>213.8</v>
      </c>
      <c r="C36">
        <v>305.5</v>
      </c>
      <c r="D36">
        <v>300.7</v>
      </c>
      <c r="E36">
        <v>292.60000000000002</v>
      </c>
      <c r="F36">
        <v>0</v>
      </c>
      <c r="G36">
        <v>0</v>
      </c>
    </row>
    <row r="37" spans="1:7" ht="15" x14ac:dyDescent="0.25">
      <c r="A37" s="173" t="s">
        <v>87</v>
      </c>
      <c r="B37">
        <v>35</v>
      </c>
      <c r="C37">
        <v>1.9</v>
      </c>
      <c r="D37">
        <v>28</v>
      </c>
      <c r="E37">
        <v>5.0999999999999996</v>
      </c>
      <c r="F37">
        <v>0</v>
      </c>
      <c r="G37">
        <v>0</v>
      </c>
    </row>
    <row r="38" spans="1:7" ht="15" x14ac:dyDescent="0.25">
      <c r="A38" s="173" t="s">
        <v>88</v>
      </c>
      <c r="B38">
        <v>135.4</v>
      </c>
      <c r="C38">
        <v>11.1</v>
      </c>
      <c r="D38">
        <v>354.3</v>
      </c>
      <c r="E38">
        <v>262.60000000000002</v>
      </c>
      <c r="F38">
        <v>0</v>
      </c>
      <c r="G38">
        <v>0</v>
      </c>
    </row>
    <row r="39" spans="1:7" ht="15" x14ac:dyDescent="0.25">
      <c r="A39" s="173" t="s">
        <v>89</v>
      </c>
      <c r="B39">
        <v>0</v>
      </c>
      <c r="C39">
        <v>0</v>
      </c>
      <c r="D39">
        <v>0</v>
      </c>
      <c r="E39">
        <v>106.2</v>
      </c>
      <c r="F39">
        <v>0</v>
      </c>
      <c r="G39">
        <v>0</v>
      </c>
    </row>
    <row r="40" spans="1:7" ht="15" x14ac:dyDescent="0.25">
      <c r="A40" s="173" t="s">
        <v>69</v>
      </c>
    </row>
    <row r="41" spans="1:7" ht="15" x14ac:dyDescent="0.25">
      <c r="A41" s="173" t="s">
        <v>90</v>
      </c>
      <c r="B41">
        <v>156</v>
      </c>
      <c r="C41">
        <v>105</v>
      </c>
      <c r="D41">
        <v>1522.3</v>
      </c>
      <c r="E41">
        <v>387.8</v>
      </c>
      <c r="F41">
        <v>0</v>
      </c>
      <c r="G41">
        <v>0</v>
      </c>
    </row>
    <row r="42" spans="1:7" ht="15" x14ac:dyDescent="0.25">
      <c r="A42" s="173" t="s">
        <v>91</v>
      </c>
      <c r="B42">
        <v>30</v>
      </c>
      <c r="C42">
        <v>0</v>
      </c>
      <c r="D42">
        <v>0</v>
      </c>
      <c r="E42">
        <v>0</v>
      </c>
      <c r="F42">
        <v>0</v>
      </c>
      <c r="G42">
        <v>0</v>
      </c>
    </row>
    <row r="43" spans="1:7" ht="15" x14ac:dyDescent="0.25">
      <c r="A43" s="173" t="s">
        <v>529</v>
      </c>
      <c r="B43">
        <v>0</v>
      </c>
      <c r="C43">
        <v>0</v>
      </c>
      <c r="D43">
        <v>33</v>
      </c>
      <c r="E43">
        <v>0</v>
      </c>
      <c r="F43">
        <v>0</v>
      </c>
      <c r="G43">
        <v>0</v>
      </c>
    </row>
    <row r="44" spans="1:7" ht="15" x14ac:dyDescent="0.25">
      <c r="A44" s="173" t="s">
        <v>282</v>
      </c>
      <c r="B44">
        <v>0</v>
      </c>
      <c r="C44">
        <v>0</v>
      </c>
      <c r="D44">
        <v>56.7</v>
      </c>
      <c r="E44">
        <v>0</v>
      </c>
      <c r="F44">
        <v>0</v>
      </c>
      <c r="G44">
        <v>0</v>
      </c>
    </row>
    <row r="45" spans="1:7" ht="15" x14ac:dyDescent="0.25">
      <c r="A45" s="173" t="s">
        <v>92</v>
      </c>
      <c r="B45">
        <v>35</v>
      </c>
      <c r="C45">
        <v>105</v>
      </c>
      <c r="D45">
        <v>38.299999999999997</v>
      </c>
      <c r="E45">
        <v>60.4</v>
      </c>
      <c r="F45">
        <v>0</v>
      </c>
      <c r="G45">
        <v>0</v>
      </c>
    </row>
    <row r="46" spans="1:7" ht="15" x14ac:dyDescent="0.25">
      <c r="A46" s="173" t="s">
        <v>465</v>
      </c>
      <c r="B46">
        <v>0</v>
      </c>
      <c r="C46">
        <v>0</v>
      </c>
      <c r="D46">
        <v>31.2</v>
      </c>
      <c r="E46">
        <v>0</v>
      </c>
      <c r="F46">
        <v>0</v>
      </c>
      <c r="G46">
        <v>0</v>
      </c>
    </row>
    <row r="47" spans="1:7" ht="15" x14ac:dyDescent="0.25">
      <c r="A47" s="173" t="s">
        <v>1078</v>
      </c>
      <c r="B47">
        <v>0</v>
      </c>
      <c r="C47">
        <v>0</v>
      </c>
      <c r="D47">
        <v>29.9</v>
      </c>
      <c r="E47">
        <v>0</v>
      </c>
      <c r="F47">
        <v>0</v>
      </c>
      <c r="G47">
        <v>0</v>
      </c>
    </row>
    <row r="48" spans="1:7" ht="15" x14ac:dyDescent="0.25">
      <c r="A48" s="173" t="s">
        <v>1097</v>
      </c>
      <c r="B48">
        <v>0</v>
      </c>
      <c r="C48">
        <v>0</v>
      </c>
      <c r="D48">
        <v>37</v>
      </c>
      <c r="E48">
        <v>0</v>
      </c>
      <c r="F48">
        <v>0</v>
      </c>
      <c r="G48">
        <v>0</v>
      </c>
    </row>
    <row r="49" spans="1:7" ht="15" x14ac:dyDescent="0.25">
      <c r="A49" s="173" t="s">
        <v>93</v>
      </c>
      <c r="B49">
        <v>0</v>
      </c>
      <c r="C49">
        <v>0</v>
      </c>
      <c r="D49">
        <v>61.7</v>
      </c>
      <c r="E49">
        <v>0</v>
      </c>
      <c r="F49">
        <v>0</v>
      </c>
      <c r="G49">
        <v>0</v>
      </c>
    </row>
    <row r="50" spans="1:7" ht="15" x14ac:dyDescent="0.25">
      <c r="A50" s="173" t="s">
        <v>95</v>
      </c>
      <c r="B50">
        <v>0</v>
      </c>
      <c r="C50">
        <v>0</v>
      </c>
      <c r="D50">
        <v>3</v>
      </c>
      <c r="E50">
        <v>4.4000000000000004</v>
      </c>
      <c r="F50">
        <v>0</v>
      </c>
      <c r="G50">
        <v>0</v>
      </c>
    </row>
    <row r="51" spans="1:7" ht="15" x14ac:dyDescent="0.25">
      <c r="A51" s="173" t="s">
        <v>96</v>
      </c>
      <c r="B51">
        <v>91</v>
      </c>
      <c r="C51">
        <v>0</v>
      </c>
      <c r="D51">
        <v>1025.8</v>
      </c>
      <c r="E51">
        <v>314.39999999999998</v>
      </c>
      <c r="F51">
        <v>0</v>
      </c>
      <c r="G51">
        <v>0</v>
      </c>
    </row>
    <row r="52" spans="1:7" ht="15" x14ac:dyDescent="0.25">
      <c r="A52" s="173" t="s">
        <v>97</v>
      </c>
      <c r="B52">
        <v>0</v>
      </c>
      <c r="C52">
        <v>0</v>
      </c>
      <c r="D52">
        <v>195</v>
      </c>
      <c r="E52">
        <v>8.6999999999999993</v>
      </c>
      <c r="F52">
        <v>0</v>
      </c>
      <c r="G52">
        <v>0</v>
      </c>
    </row>
    <row r="53" spans="1:7" ht="15" x14ac:dyDescent="0.25">
      <c r="A53" s="173" t="s">
        <v>536</v>
      </c>
      <c r="B53">
        <v>0</v>
      </c>
      <c r="C53">
        <v>0</v>
      </c>
      <c r="D53">
        <v>10.8</v>
      </c>
      <c r="E53">
        <v>0</v>
      </c>
      <c r="F53">
        <v>0</v>
      </c>
      <c r="G53">
        <v>0</v>
      </c>
    </row>
    <row r="54" spans="1:7" ht="15" x14ac:dyDescent="0.25">
      <c r="A54" s="173" t="s">
        <v>69</v>
      </c>
    </row>
    <row r="55" spans="1:7" ht="15" x14ac:dyDescent="0.25">
      <c r="A55" s="173" t="s">
        <v>98</v>
      </c>
      <c r="B55">
        <v>1581.6</v>
      </c>
      <c r="C55">
        <v>1826.2</v>
      </c>
      <c r="D55">
        <v>4816.8999999999996</v>
      </c>
      <c r="E55">
        <v>3912.5</v>
      </c>
      <c r="F55">
        <v>24.9</v>
      </c>
      <c r="G55">
        <v>0</v>
      </c>
    </row>
    <row r="56" spans="1:7" ht="15" x14ac:dyDescent="0.25">
      <c r="A56" s="173" t="s">
        <v>99</v>
      </c>
      <c r="B56">
        <v>4.0999999999999996</v>
      </c>
      <c r="C56">
        <v>11.1</v>
      </c>
      <c r="D56">
        <v>4.9000000000000004</v>
      </c>
      <c r="E56">
        <v>14.5</v>
      </c>
      <c r="F56">
        <v>0</v>
      </c>
      <c r="G56">
        <v>0</v>
      </c>
    </row>
    <row r="57" spans="1:7" ht="15" x14ac:dyDescent="0.25">
      <c r="A57" s="173" t="s">
        <v>100</v>
      </c>
      <c r="B57">
        <v>4</v>
      </c>
      <c r="C57">
        <v>6.5</v>
      </c>
      <c r="D57">
        <v>6.5</v>
      </c>
      <c r="E57">
        <v>1.2</v>
      </c>
      <c r="F57">
        <v>0</v>
      </c>
      <c r="G57">
        <v>0</v>
      </c>
    </row>
    <row r="58" spans="1:7" ht="15" x14ac:dyDescent="0.25">
      <c r="A58" s="173" t="s">
        <v>101</v>
      </c>
      <c r="B58">
        <v>0</v>
      </c>
      <c r="C58">
        <v>0</v>
      </c>
      <c r="D58">
        <v>80.3</v>
      </c>
      <c r="E58">
        <v>364.9</v>
      </c>
      <c r="F58">
        <v>0</v>
      </c>
      <c r="G58">
        <v>0</v>
      </c>
    </row>
    <row r="59" spans="1:7" ht="15" x14ac:dyDescent="0.25">
      <c r="A59" s="173" t="s">
        <v>102</v>
      </c>
      <c r="B59">
        <v>25.5</v>
      </c>
      <c r="C59">
        <v>29.4</v>
      </c>
      <c r="D59">
        <v>78.7</v>
      </c>
      <c r="E59">
        <v>36.700000000000003</v>
      </c>
      <c r="F59">
        <v>0</v>
      </c>
      <c r="G59">
        <v>0</v>
      </c>
    </row>
    <row r="60" spans="1:7" ht="15" x14ac:dyDescent="0.25">
      <c r="A60" s="173" t="s">
        <v>103</v>
      </c>
      <c r="B60">
        <v>6.8</v>
      </c>
      <c r="C60">
        <v>4.2</v>
      </c>
      <c r="D60">
        <v>15.2</v>
      </c>
      <c r="E60">
        <v>8.6999999999999993</v>
      </c>
      <c r="F60">
        <v>0</v>
      </c>
      <c r="G60">
        <v>0</v>
      </c>
    </row>
    <row r="61" spans="1:7" ht="15" x14ac:dyDescent="0.25">
      <c r="A61" s="173" t="s">
        <v>104</v>
      </c>
      <c r="B61">
        <v>0</v>
      </c>
      <c r="C61">
        <v>0</v>
      </c>
      <c r="D61">
        <v>198</v>
      </c>
      <c r="E61">
        <v>288</v>
      </c>
      <c r="F61">
        <v>0</v>
      </c>
      <c r="G61">
        <v>0</v>
      </c>
    </row>
    <row r="62" spans="1:7" ht="15" x14ac:dyDescent="0.25">
      <c r="A62" s="173" t="s">
        <v>105</v>
      </c>
      <c r="B62">
        <v>77.5</v>
      </c>
      <c r="C62">
        <v>82.6</v>
      </c>
      <c r="D62">
        <v>442.4</v>
      </c>
      <c r="E62">
        <v>224.8</v>
      </c>
      <c r="F62">
        <v>0</v>
      </c>
      <c r="G62">
        <v>0</v>
      </c>
    </row>
    <row r="63" spans="1:7" ht="15" x14ac:dyDescent="0.25">
      <c r="A63" s="173" t="s">
        <v>106</v>
      </c>
      <c r="B63">
        <v>50.6</v>
      </c>
      <c r="C63">
        <v>35</v>
      </c>
      <c r="D63">
        <v>226</v>
      </c>
      <c r="E63">
        <v>182.7</v>
      </c>
      <c r="F63">
        <v>0</v>
      </c>
      <c r="G63">
        <v>0</v>
      </c>
    </row>
    <row r="64" spans="1:7" ht="15" x14ac:dyDescent="0.25">
      <c r="A64" s="173" t="s">
        <v>107</v>
      </c>
      <c r="B64">
        <v>14.5</v>
      </c>
      <c r="C64">
        <v>10</v>
      </c>
      <c r="D64">
        <v>370.7</v>
      </c>
      <c r="E64">
        <v>321.2</v>
      </c>
      <c r="F64">
        <v>0</v>
      </c>
      <c r="G64">
        <v>0</v>
      </c>
    </row>
    <row r="65" spans="1:7" ht="15" x14ac:dyDescent="0.25">
      <c r="A65" s="173" t="s">
        <v>108</v>
      </c>
      <c r="B65">
        <v>0</v>
      </c>
      <c r="C65">
        <v>0</v>
      </c>
      <c r="D65">
        <v>0</v>
      </c>
      <c r="E65">
        <v>4.7</v>
      </c>
      <c r="F65">
        <v>0</v>
      </c>
      <c r="G65">
        <v>0</v>
      </c>
    </row>
    <row r="66" spans="1:7" ht="15" x14ac:dyDescent="0.25">
      <c r="A66" s="173" t="s">
        <v>109</v>
      </c>
      <c r="B66">
        <v>25.4</v>
      </c>
      <c r="C66">
        <v>19</v>
      </c>
      <c r="D66">
        <v>219.3</v>
      </c>
      <c r="E66">
        <v>156.6</v>
      </c>
      <c r="F66">
        <v>0</v>
      </c>
      <c r="G66">
        <v>0</v>
      </c>
    </row>
    <row r="67" spans="1:7" ht="15" x14ac:dyDescent="0.25">
      <c r="A67" s="173" t="s">
        <v>110</v>
      </c>
      <c r="B67">
        <v>0</v>
      </c>
      <c r="C67">
        <v>0</v>
      </c>
      <c r="D67">
        <v>19.399999999999999</v>
      </c>
      <c r="E67">
        <v>29</v>
      </c>
      <c r="F67">
        <v>0</v>
      </c>
      <c r="G67">
        <v>0</v>
      </c>
    </row>
    <row r="68" spans="1:7" ht="15" x14ac:dyDescent="0.25">
      <c r="A68" s="173" t="s">
        <v>111</v>
      </c>
      <c r="B68">
        <v>100</v>
      </c>
      <c r="C68">
        <v>60</v>
      </c>
      <c r="D68">
        <v>111.6</v>
      </c>
      <c r="E68">
        <v>40.299999999999997</v>
      </c>
      <c r="F68">
        <v>0</v>
      </c>
      <c r="G68">
        <v>0</v>
      </c>
    </row>
    <row r="69" spans="1:7" ht="15" x14ac:dyDescent="0.25">
      <c r="A69" s="173" t="s">
        <v>112</v>
      </c>
      <c r="B69">
        <v>76.3</v>
      </c>
      <c r="C69">
        <v>125.2</v>
      </c>
      <c r="D69">
        <v>157.5</v>
      </c>
      <c r="E69">
        <v>134.80000000000001</v>
      </c>
      <c r="F69">
        <v>0</v>
      </c>
      <c r="G69">
        <v>0</v>
      </c>
    </row>
    <row r="70" spans="1:7" ht="15" x14ac:dyDescent="0.25">
      <c r="A70" s="173" t="s">
        <v>113</v>
      </c>
      <c r="B70">
        <v>28.5</v>
      </c>
      <c r="C70">
        <v>44</v>
      </c>
      <c r="D70">
        <v>83.1</v>
      </c>
      <c r="E70">
        <v>77.599999999999994</v>
      </c>
      <c r="F70">
        <v>0</v>
      </c>
      <c r="G70">
        <v>0</v>
      </c>
    </row>
    <row r="71" spans="1:7" ht="15" x14ac:dyDescent="0.25">
      <c r="A71" s="173" t="s">
        <v>114</v>
      </c>
      <c r="B71">
        <v>4.9000000000000004</v>
      </c>
      <c r="C71">
        <v>85</v>
      </c>
      <c r="D71">
        <v>23.3</v>
      </c>
      <c r="E71">
        <v>18.2</v>
      </c>
      <c r="F71">
        <v>0</v>
      </c>
      <c r="G71">
        <v>0</v>
      </c>
    </row>
    <row r="72" spans="1:7" ht="15" x14ac:dyDescent="0.25">
      <c r="A72" s="173" t="s">
        <v>115</v>
      </c>
      <c r="B72">
        <v>879.1</v>
      </c>
      <c r="C72">
        <v>1071</v>
      </c>
      <c r="D72">
        <v>1959.3</v>
      </c>
      <c r="E72">
        <v>1564.8</v>
      </c>
      <c r="F72">
        <v>15.5</v>
      </c>
      <c r="G72">
        <v>0</v>
      </c>
    </row>
    <row r="73" spans="1:7" ht="15" x14ac:dyDescent="0.25">
      <c r="A73" s="173" t="s">
        <v>116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</row>
    <row r="74" spans="1:7" ht="15" x14ac:dyDescent="0.25">
      <c r="A74" s="173" t="s">
        <v>117</v>
      </c>
      <c r="B74">
        <v>21.2</v>
      </c>
      <c r="C74">
        <v>10.4</v>
      </c>
      <c r="D74">
        <v>31.9</v>
      </c>
      <c r="E74">
        <v>48.3</v>
      </c>
      <c r="F74">
        <v>0</v>
      </c>
      <c r="G74">
        <v>0</v>
      </c>
    </row>
    <row r="75" spans="1:7" ht="15" x14ac:dyDescent="0.25">
      <c r="A75" s="173" t="s">
        <v>118</v>
      </c>
      <c r="B75">
        <v>81.3</v>
      </c>
      <c r="C75">
        <v>145</v>
      </c>
      <c r="D75">
        <v>50.3</v>
      </c>
      <c r="E75">
        <v>121.6</v>
      </c>
      <c r="F75">
        <v>0</v>
      </c>
      <c r="G75">
        <v>0</v>
      </c>
    </row>
    <row r="76" spans="1:7" ht="15" x14ac:dyDescent="0.25">
      <c r="A76" s="173" t="s">
        <v>119</v>
      </c>
      <c r="B76">
        <v>63.9</v>
      </c>
      <c r="C76">
        <v>65.5</v>
      </c>
      <c r="D76">
        <v>237.1</v>
      </c>
      <c r="E76">
        <v>102.7</v>
      </c>
      <c r="F76">
        <v>9.4</v>
      </c>
      <c r="G76">
        <v>0</v>
      </c>
    </row>
    <row r="77" spans="1:7" ht="15" x14ac:dyDescent="0.25">
      <c r="A77" s="173" t="s">
        <v>120</v>
      </c>
      <c r="B77">
        <v>0</v>
      </c>
      <c r="C77">
        <v>5</v>
      </c>
      <c r="D77">
        <v>52.2</v>
      </c>
      <c r="E77">
        <v>65.400000000000006</v>
      </c>
      <c r="F77">
        <v>0</v>
      </c>
      <c r="G77">
        <v>0</v>
      </c>
    </row>
    <row r="78" spans="1:7" ht="15" x14ac:dyDescent="0.25">
      <c r="A78" s="173" t="s">
        <v>1076</v>
      </c>
      <c r="B78">
        <v>0</v>
      </c>
      <c r="C78">
        <v>0</v>
      </c>
      <c r="D78">
        <v>9.1999999999999993</v>
      </c>
      <c r="E78">
        <v>0</v>
      </c>
      <c r="F78">
        <v>0</v>
      </c>
      <c r="G78">
        <v>0</v>
      </c>
    </row>
    <row r="79" spans="1:7" ht="15" x14ac:dyDescent="0.25">
      <c r="A79" s="173" t="s">
        <v>121</v>
      </c>
      <c r="B79">
        <v>0</v>
      </c>
      <c r="C79">
        <v>9.3000000000000007</v>
      </c>
      <c r="D79">
        <v>44.9</v>
      </c>
      <c r="E79">
        <v>65.900000000000006</v>
      </c>
      <c r="F79">
        <v>0</v>
      </c>
      <c r="G79">
        <v>0</v>
      </c>
    </row>
    <row r="80" spans="1:7" ht="15" x14ac:dyDescent="0.25">
      <c r="A80" s="173" t="s">
        <v>122</v>
      </c>
      <c r="B80">
        <v>118</v>
      </c>
      <c r="C80">
        <v>7.9</v>
      </c>
      <c r="D80">
        <v>395.6</v>
      </c>
      <c r="E80">
        <v>39.799999999999997</v>
      </c>
      <c r="F80">
        <v>0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173" t="s">
        <v>123</v>
      </c>
      <c r="B82">
        <v>4490.3</v>
      </c>
      <c r="C82">
        <v>3985.6</v>
      </c>
      <c r="D82">
        <v>11862</v>
      </c>
      <c r="E82">
        <v>9695.5</v>
      </c>
      <c r="F82">
        <v>35.299999999999997</v>
      </c>
      <c r="G82">
        <v>0</v>
      </c>
    </row>
    <row r="83" spans="1:7" ht="15" x14ac:dyDescent="0.25">
      <c r="A83" s="173" t="s">
        <v>124</v>
      </c>
      <c r="B83">
        <v>914.7</v>
      </c>
      <c r="C83">
        <v>428</v>
      </c>
      <c r="D83">
        <v>0</v>
      </c>
      <c r="E83">
        <v>0</v>
      </c>
      <c r="F83">
        <v>0</v>
      </c>
      <c r="G83">
        <v>0</v>
      </c>
    </row>
    <row r="84" spans="1:7" ht="15" x14ac:dyDescent="0.25">
      <c r="A84" s="173" t="s">
        <v>65</v>
      </c>
      <c r="B84" t="s">
        <v>66</v>
      </c>
      <c r="C84" t="s">
        <v>67</v>
      </c>
      <c r="D84" t="s">
        <v>66</v>
      </c>
      <c r="E84" t="s">
        <v>66</v>
      </c>
      <c r="F84" t="s">
        <v>66</v>
      </c>
      <c r="G84" t="s">
        <v>68</v>
      </c>
    </row>
    <row r="85" spans="1:7" ht="15" x14ac:dyDescent="0.25">
      <c r="A85" s="173" t="s">
        <v>125</v>
      </c>
      <c r="B85">
        <v>5405</v>
      </c>
      <c r="C85">
        <v>4413.6000000000004</v>
      </c>
      <c r="D85">
        <v>11862</v>
      </c>
      <c r="E85">
        <v>9695.5</v>
      </c>
      <c r="F85">
        <v>35.299999999999997</v>
      </c>
      <c r="G85">
        <v>0</v>
      </c>
    </row>
    <row r="86" spans="1:7" ht="15" x14ac:dyDescent="0.25">
      <c r="A86" s="173" t="s">
        <v>126</v>
      </c>
      <c r="B86" t="s">
        <v>45</v>
      </c>
      <c r="C86" t="s">
        <v>45</v>
      </c>
      <c r="D86">
        <v>0</v>
      </c>
      <c r="E86">
        <v>0</v>
      </c>
      <c r="F86" t="s">
        <v>45</v>
      </c>
      <c r="G86" t="s">
        <v>45</v>
      </c>
    </row>
    <row r="87" spans="1:7" ht="15" x14ac:dyDescent="0.25">
      <c r="A87" s="173" t="s">
        <v>127</v>
      </c>
      <c r="B87">
        <v>0</v>
      </c>
      <c r="C87">
        <v>0</v>
      </c>
      <c r="D87" t="s">
        <v>45</v>
      </c>
      <c r="E87" t="s">
        <v>45</v>
      </c>
      <c r="F87">
        <v>0</v>
      </c>
      <c r="G87">
        <v>0</v>
      </c>
    </row>
    <row r="88" spans="1:7" ht="15" x14ac:dyDescent="0.25">
      <c r="A88" s="173" t="s">
        <v>65</v>
      </c>
      <c r="B88" t="s">
        <v>66</v>
      </c>
      <c r="C88" t="s">
        <v>67</v>
      </c>
      <c r="D88" t="s">
        <v>66</v>
      </c>
      <c r="E88" t="s">
        <v>66</v>
      </c>
      <c r="F88" t="s">
        <v>66</v>
      </c>
      <c r="G88" t="s">
        <v>68</v>
      </c>
    </row>
  </sheetData>
  <pageMargins left="0.7" right="0.7" top="0.75" bottom="0.75" header="0.3" footer="0.3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4B2CE-94CF-4412-908B-73341C7BDD60}">
  <dimension ref="A1:G73"/>
  <sheetViews>
    <sheetView topLeftCell="A13" workbookViewId="0">
      <selection activeCell="B70" sqref="B70"/>
    </sheetView>
  </sheetViews>
  <sheetFormatPr defaultRowHeight="13.2" x14ac:dyDescent="0.25"/>
  <cols>
    <col min="1" max="1" width="30.332031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457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53</v>
      </c>
    </row>
    <row r="11" spans="1:7" ht="15" x14ac:dyDescent="0.25">
      <c r="A11" s="271" t="s">
        <v>225</v>
      </c>
    </row>
    <row r="12" spans="1:7" ht="15" x14ac:dyDescent="0.25">
      <c r="A12" s="271" t="s">
        <v>70</v>
      </c>
      <c r="B12">
        <v>0</v>
      </c>
      <c r="C12">
        <v>119</v>
      </c>
      <c r="D12">
        <v>43.9</v>
      </c>
      <c r="E12">
        <v>125.5</v>
      </c>
      <c r="F12">
        <v>0</v>
      </c>
      <c r="G12">
        <v>0</v>
      </c>
    </row>
    <row r="13" spans="1:7" ht="15" x14ac:dyDescent="0.25">
      <c r="A13" s="271" t="s">
        <v>71</v>
      </c>
      <c r="B13">
        <v>0</v>
      </c>
      <c r="C13">
        <v>105</v>
      </c>
      <c r="D13">
        <v>43.9</v>
      </c>
      <c r="E13">
        <v>125.5</v>
      </c>
      <c r="F13">
        <v>0</v>
      </c>
      <c r="G13">
        <v>0</v>
      </c>
    </row>
    <row r="14" spans="1:7" ht="15" x14ac:dyDescent="0.25">
      <c r="A14" s="271" t="s">
        <v>72</v>
      </c>
      <c r="B14">
        <v>0</v>
      </c>
      <c r="C14">
        <v>14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271" t="s">
        <v>69</v>
      </c>
    </row>
    <row r="16" spans="1:7" ht="15" x14ac:dyDescent="0.25">
      <c r="A16" s="271" t="s">
        <v>74</v>
      </c>
      <c r="B16">
        <v>555.9</v>
      </c>
      <c r="C16">
        <v>526.70000000000005</v>
      </c>
      <c r="D16">
        <v>196.7</v>
      </c>
      <c r="E16">
        <v>210.7</v>
      </c>
      <c r="F16">
        <v>0</v>
      </c>
      <c r="G16">
        <v>0</v>
      </c>
    </row>
    <row r="17" spans="1:7" ht="15" x14ac:dyDescent="0.25">
      <c r="A17" s="271" t="s">
        <v>69</v>
      </c>
    </row>
    <row r="18" spans="1:7" ht="15" x14ac:dyDescent="0.25">
      <c r="A18" s="271" t="s">
        <v>75</v>
      </c>
      <c r="B18">
        <v>144.69999999999999</v>
      </c>
      <c r="C18">
        <v>285.60000000000002</v>
      </c>
      <c r="D18">
        <v>93.9</v>
      </c>
      <c r="E18">
        <v>70.599999999999994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76</v>
      </c>
      <c r="B20">
        <v>270.8</v>
      </c>
      <c r="C20">
        <v>405.5</v>
      </c>
      <c r="D20">
        <v>68.400000000000006</v>
      </c>
      <c r="E20">
        <v>155.19999999999999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77</v>
      </c>
      <c r="B22">
        <v>1275.5999999999999</v>
      </c>
      <c r="C22">
        <v>1825.2</v>
      </c>
      <c r="D22">
        <v>405.3</v>
      </c>
      <c r="E22">
        <v>736.6</v>
      </c>
      <c r="F22">
        <v>0</v>
      </c>
      <c r="G22">
        <v>0</v>
      </c>
    </row>
    <row r="23" spans="1:7" ht="15" x14ac:dyDescent="0.25">
      <c r="A23" s="271" t="s">
        <v>78</v>
      </c>
      <c r="B23">
        <v>0</v>
      </c>
      <c r="C23">
        <v>2.1</v>
      </c>
      <c r="D23">
        <v>0</v>
      </c>
      <c r="E23">
        <v>10.5</v>
      </c>
      <c r="F23">
        <v>0</v>
      </c>
      <c r="G23">
        <v>0</v>
      </c>
    </row>
    <row r="24" spans="1:7" ht="15" x14ac:dyDescent="0.25">
      <c r="A24" s="271" t="s">
        <v>79</v>
      </c>
      <c r="B24">
        <v>0.5</v>
      </c>
      <c r="C24">
        <v>0</v>
      </c>
      <c r="D24">
        <v>0</v>
      </c>
      <c r="E24">
        <v>0</v>
      </c>
      <c r="F24">
        <v>0</v>
      </c>
      <c r="G24">
        <v>0</v>
      </c>
    </row>
    <row r="25" spans="1:7" ht="15" x14ac:dyDescent="0.25">
      <c r="A25" s="271" t="s">
        <v>80</v>
      </c>
      <c r="B25">
        <v>1.8</v>
      </c>
      <c r="C25">
        <v>52.5</v>
      </c>
      <c r="D25">
        <v>0</v>
      </c>
      <c r="E25">
        <v>135.4</v>
      </c>
      <c r="F25">
        <v>0</v>
      </c>
      <c r="G25">
        <v>0</v>
      </c>
    </row>
    <row r="26" spans="1:7" ht="15" x14ac:dyDescent="0.25">
      <c r="A26" s="271" t="s">
        <v>168</v>
      </c>
      <c r="B26">
        <v>0</v>
      </c>
      <c r="C26" t="s">
        <v>94</v>
      </c>
      <c r="D26">
        <v>0</v>
      </c>
      <c r="E26">
        <v>0</v>
      </c>
      <c r="F26">
        <v>0</v>
      </c>
      <c r="G26">
        <v>0</v>
      </c>
    </row>
    <row r="27" spans="1:7" ht="15" x14ac:dyDescent="0.25">
      <c r="A27" s="271" t="s">
        <v>81</v>
      </c>
      <c r="B27">
        <v>334.3</v>
      </c>
      <c r="C27">
        <v>458.2</v>
      </c>
      <c r="D27">
        <v>113.9</v>
      </c>
      <c r="E27">
        <v>90.4</v>
      </c>
      <c r="F27">
        <v>0</v>
      </c>
      <c r="G27">
        <v>0</v>
      </c>
    </row>
    <row r="28" spans="1:7" ht="15" x14ac:dyDescent="0.25">
      <c r="A28" s="271" t="s">
        <v>82</v>
      </c>
      <c r="B28">
        <v>0.3</v>
      </c>
      <c r="C28">
        <v>34.799999999999997</v>
      </c>
      <c r="D28">
        <v>0</v>
      </c>
      <c r="E28">
        <v>47.4</v>
      </c>
      <c r="F28">
        <v>0</v>
      </c>
      <c r="G28">
        <v>0</v>
      </c>
    </row>
    <row r="29" spans="1:7" ht="15" x14ac:dyDescent="0.25">
      <c r="A29" s="271" t="s">
        <v>83</v>
      </c>
      <c r="B29">
        <v>795</v>
      </c>
      <c r="C29">
        <v>797.5</v>
      </c>
      <c r="D29">
        <v>205.7</v>
      </c>
      <c r="E29">
        <v>321.10000000000002</v>
      </c>
      <c r="F29">
        <v>0</v>
      </c>
      <c r="G29">
        <v>0</v>
      </c>
    </row>
    <row r="30" spans="1:7" ht="15" x14ac:dyDescent="0.25">
      <c r="A30" s="271" t="s">
        <v>84</v>
      </c>
      <c r="B30">
        <v>0</v>
      </c>
      <c r="C30">
        <v>68</v>
      </c>
      <c r="D30">
        <v>0</v>
      </c>
      <c r="E30">
        <v>0</v>
      </c>
      <c r="F30">
        <v>0</v>
      </c>
      <c r="G30">
        <v>0</v>
      </c>
    </row>
    <row r="31" spans="1:7" ht="15" x14ac:dyDescent="0.25">
      <c r="A31" s="271" t="s">
        <v>85</v>
      </c>
      <c r="B31">
        <v>0</v>
      </c>
      <c r="C31">
        <v>20</v>
      </c>
      <c r="D31">
        <v>0</v>
      </c>
      <c r="E31">
        <v>0</v>
      </c>
      <c r="F31">
        <v>0</v>
      </c>
      <c r="G31">
        <v>0</v>
      </c>
    </row>
    <row r="32" spans="1:7" ht="15" x14ac:dyDescent="0.25">
      <c r="A32" s="271" t="s">
        <v>86</v>
      </c>
      <c r="B32">
        <v>41.3</v>
      </c>
      <c r="C32">
        <v>116.9</v>
      </c>
      <c r="D32">
        <v>83</v>
      </c>
      <c r="E32">
        <v>57.3</v>
      </c>
      <c r="F32">
        <v>0</v>
      </c>
      <c r="G32">
        <v>0</v>
      </c>
    </row>
    <row r="33" spans="1:7" ht="15" x14ac:dyDescent="0.25">
      <c r="A33" s="271" t="s">
        <v>87</v>
      </c>
      <c r="B33">
        <v>40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271" t="s">
        <v>88</v>
      </c>
      <c r="B34">
        <v>62.4</v>
      </c>
      <c r="C34">
        <v>165.2</v>
      </c>
      <c r="D34">
        <v>2.7</v>
      </c>
      <c r="E34">
        <v>20.6</v>
      </c>
      <c r="F34">
        <v>0</v>
      </c>
      <c r="G34">
        <v>0</v>
      </c>
    </row>
    <row r="35" spans="1:7" ht="15" x14ac:dyDescent="0.25">
      <c r="A35" s="271" t="s">
        <v>89</v>
      </c>
      <c r="B35">
        <v>0</v>
      </c>
      <c r="C35">
        <v>110</v>
      </c>
      <c r="D35">
        <v>0</v>
      </c>
      <c r="E35">
        <v>54</v>
      </c>
      <c r="F35">
        <v>0</v>
      </c>
      <c r="G35">
        <v>0</v>
      </c>
    </row>
    <row r="36" spans="1:7" ht="15" x14ac:dyDescent="0.25">
      <c r="A36" s="271" t="s">
        <v>69</v>
      </c>
    </row>
    <row r="37" spans="1:7" ht="15" x14ac:dyDescent="0.25">
      <c r="A37" s="271" t="s">
        <v>90</v>
      </c>
      <c r="B37">
        <v>271.39999999999998</v>
      </c>
      <c r="C37">
        <v>282.39999999999998</v>
      </c>
      <c r="D37">
        <v>243.3</v>
      </c>
      <c r="E37">
        <v>131</v>
      </c>
      <c r="F37">
        <v>0</v>
      </c>
      <c r="G37">
        <v>0</v>
      </c>
    </row>
    <row r="38" spans="1:7" ht="15" x14ac:dyDescent="0.25">
      <c r="A38" s="271" t="s">
        <v>406</v>
      </c>
      <c r="B38">
        <v>0</v>
      </c>
      <c r="C38">
        <v>0</v>
      </c>
      <c r="D38">
        <v>0</v>
      </c>
      <c r="E38">
        <v>7.7</v>
      </c>
      <c r="F38">
        <v>0</v>
      </c>
      <c r="G38">
        <v>0</v>
      </c>
    </row>
    <row r="39" spans="1:7" ht="15" x14ac:dyDescent="0.25">
      <c r="A39" s="271" t="s">
        <v>93</v>
      </c>
      <c r="B39">
        <v>0</v>
      </c>
      <c r="C39">
        <v>0</v>
      </c>
      <c r="D39">
        <v>0</v>
      </c>
      <c r="E39" t="s">
        <v>94</v>
      </c>
      <c r="F39">
        <v>0</v>
      </c>
      <c r="G39">
        <v>0</v>
      </c>
    </row>
    <row r="40" spans="1:7" ht="15" x14ac:dyDescent="0.25">
      <c r="A40" s="271" t="s">
        <v>96</v>
      </c>
      <c r="B40">
        <v>271.39999999999998</v>
      </c>
      <c r="C40">
        <v>269.39999999999998</v>
      </c>
      <c r="D40">
        <v>243.3</v>
      </c>
      <c r="E40">
        <v>123.2</v>
      </c>
      <c r="F40">
        <v>0</v>
      </c>
      <c r="G40">
        <v>0</v>
      </c>
    </row>
    <row r="41" spans="1:7" ht="15" x14ac:dyDescent="0.25">
      <c r="A41" s="271" t="s">
        <v>97</v>
      </c>
      <c r="B41">
        <v>0</v>
      </c>
      <c r="C41">
        <v>13</v>
      </c>
      <c r="D41">
        <v>0</v>
      </c>
      <c r="E41">
        <v>0</v>
      </c>
      <c r="F41">
        <v>0</v>
      </c>
      <c r="G41">
        <v>0</v>
      </c>
    </row>
    <row r="42" spans="1:7" ht="15" x14ac:dyDescent="0.25">
      <c r="A42" s="271" t="s">
        <v>69</v>
      </c>
    </row>
    <row r="43" spans="1:7" ht="15" x14ac:dyDescent="0.25">
      <c r="A43" s="271" t="s">
        <v>98</v>
      </c>
      <c r="B43">
        <v>1508.5</v>
      </c>
      <c r="C43">
        <v>1243.8</v>
      </c>
      <c r="D43">
        <v>495.3</v>
      </c>
      <c r="E43">
        <v>755.9</v>
      </c>
      <c r="F43">
        <v>0</v>
      </c>
      <c r="G43">
        <v>0</v>
      </c>
    </row>
    <row r="44" spans="1:7" ht="15" x14ac:dyDescent="0.25">
      <c r="A44" s="271" t="s">
        <v>99</v>
      </c>
      <c r="B44">
        <v>2.4</v>
      </c>
      <c r="C44">
        <v>2</v>
      </c>
      <c r="D44">
        <v>2.4</v>
      </c>
      <c r="E44">
        <v>3.2</v>
      </c>
      <c r="F44">
        <v>0</v>
      </c>
      <c r="G44">
        <v>0</v>
      </c>
    </row>
    <row r="45" spans="1:7" ht="15" x14ac:dyDescent="0.25">
      <c r="A45" s="271" t="s">
        <v>100</v>
      </c>
      <c r="B45">
        <v>8.5</v>
      </c>
      <c r="C45">
        <v>4</v>
      </c>
      <c r="D45">
        <v>0</v>
      </c>
      <c r="E45">
        <v>0</v>
      </c>
      <c r="F45">
        <v>0</v>
      </c>
      <c r="G45">
        <v>0</v>
      </c>
    </row>
    <row r="46" spans="1:7" ht="15" x14ac:dyDescent="0.25">
      <c r="A46" s="271" t="s">
        <v>101</v>
      </c>
      <c r="B46">
        <v>100</v>
      </c>
      <c r="C46">
        <v>90</v>
      </c>
      <c r="D46">
        <v>0</v>
      </c>
      <c r="E46">
        <v>68.400000000000006</v>
      </c>
      <c r="F46">
        <v>0</v>
      </c>
      <c r="G46">
        <v>0</v>
      </c>
    </row>
    <row r="47" spans="1:7" ht="15" x14ac:dyDescent="0.25">
      <c r="A47" s="271" t="s">
        <v>102</v>
      </c>
      <c r="B47">
        <v>20.9</v>
      </c>
      <c r="C47">
        <v>13.6</v>
      </c>
      <c r="D47">
        <v>4.5999999999999996</v>
      </c>
      <c r="E47">
        <v>0</v>
      </c>
      <c r="F47">
        <v>0</v>
      </c>
      <c r="G47">
        <v>0</v>
      </c>
    </row>
    <row r="48" spans="1:7" ht="15" x14ac:dyDescent="0.25">
      <c r="A48" s="271" t="s">
        <v>103</v>
      </c>
      <c r="B48">
        <v>20.399999999999999</v>
      </c>
      <c r="C48">
        <v>0.5</v>
      </c>
      <c r="D48">
        <v>1.8</v>
      </c>
      <c r="E48">
        <v>0.6</v>
      </c>
      <c r="F48">
        <v>0</v>
      </c>
      <c r="G48">
        <v>0</v>
      </c>
    </row>
    <row r="49" spans="1:7" ht="15" x14ac:dyDescent="0.25">
      <c r="A49" s="271" t="s">
        <v>104</v>
      </c>
      <c r="B49">
        <v>23</v>
      </c>
      <c r="C49">
        <v>77</v>
      </c>
      <c r="D49">
        <v>0</v>
      </c>
      <c r="E49">
        <v>77.5</v>
      </c>
      <c r="F49">
        <v>0</v>
      </c>
      <c r="G49">
        <v>0</v>
      </c>
    </row>
    <row r="50" spans="1:7" ht="15" x14ac:dyDescent="0.25">
      <c r="A50" s="271" t="s">
        <v>105</v>
      </c>
      <c r="B50">
        <v>82.8</v>
      </c>
      <c r="C50">
        <v>49.3</v>
      </c>
      <c r="D50">
        <v>11.4</v>
      </c>
      <c r="E50">
        <v>71.8</v>
      </c>
      <c r="F50">
        <v>0</v>
      </c>
      <c r="G50">
        <v>0</v>
      </c>
    </row>
    <row r="51" spans="1:7" ht="15" x14ac:dyDescent="0.25">
      <c r="A51" s="271" t="s">
        <v>106</v>
      </c>
      <c r="B51">
        <v>50.1</v>
      </c>
      <c r="C51">
        <v>40.5</v>
      </c>
      <c r="D51">
        <v>55.3</v>
      </c>
      <c r="E51">
        <v>22.1</v>
      </c>
      <c r="F51">
        <v>0</v>
      </c>
      <c r="G51">
        <v>0</v>
      </c>
    </row>
    <row r="52" spans="1:7" ht="15" x14ac:dyDescent="0.25">
      <c r="A52" s="271" t="s">
        <v>107</v>
      </c>
      <c r="B52">
        <v>0</v>
      </c>
      <c r="C52">
        <v>27.3</v>
      </c>
      <c r="D52">
        <v>0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109</v>
      </c>
      <c r="B53">
        <v>33.799999999999997</v>
      </c>
      <c r="C53">
        <v>145.5</v>
      </c>
      <c r="D53">
        <v>13.8</v>
      </c>
      <c r="E53">
        <v>75.099999999999994</v>
      </c>
      <c r="F53">
        <v>0</v>
      </c>
      <c r="G53">
        <v>0</v>
      </c>
    </row>
    <row r="54" spans="1:7" ht="15" x14ac:dyDescent="0.25">
      <c r="A54" s="271" t="s">
        <v>110</v>
      </c>
      <c r="B54">
        <v>0</v>
      </c>
      <c r="C54">
        <v>0</v>
      </c>
      <c r="D54">
        <v>8.1</v>
      </c>
      <c r="E54">
        <v>2.5</v>
      </c>
      <c r="F54">
        <v>0</v>
      </c>
      <c r="G54">
        <v>0</v>
      </c>
    </row>
    <row r="55" spans="1:7" ht="15" x14ac:dyDescent="0.25">
      <c r="A55" s="271" t="s">
        <v>111</v>
      </c>
      <c r="B55">
        <v>33.6</v>
      </c>
      <c r="C55">
        <v>0</v>
      </c>
      <c r="D55">
        <v>0</v>
      </c>
      <c r="E55">
        <v>27.5</v>
      </c>
      <c r="F55">
        <v>0</v>
      </c>
      <c r="G55">
        <v>0</v>
      </c>
    </row>
    <row r="56" spans="1:7" ht="15" x14ac:dyDescent="0.25">
      <c r="A56" s="271" t="s">
        <v>112</v>
      </c>
      <c r="B56">
        <v>127.5</v>
      </c>
      <c r="C56">
        <v>92.6</v>
      </c>
      <c r="D56">
        <v>14.8</v>
      </c>
      <c r="E56">
        <v>32.6</v>
      </c>
      <c r="F56">
        <v>0</v>
      </c>
      <c r="G56">
        <v>0</v>
      </c>
    </row>
    <row r="57" spans="1:7" ht="15" x14ac:dyDescent="0.25">
      <c r="A57" s="271" t="s">
        <v>113</v>
      </c>
      <c r="B57">
        <v>22</v>
      </c>
      <c r="C57">
        <v>20</v>
      </c>
      <c r="D57">
        <v>32.299999999999997</v>
      </c>
      <c r="E57">
        <v>14.2</v>
      </c>
      <c r="F57">
        <v>0</v>
      </c>
      <c r="G57">
        <v>0</v>
      </c>
    </row>
    <row r="58" spans="1:7" ht="15" x14ac:dyDescent="0.25">
      <c r="A58" s="271" t="s">
        <v>114</v>
      </c>
      <c r="B58">
        <v>11.5</v>
      </c>
      <c r="C58">
        <v>11.8</v>
      </c>
      <c r="D58">
        <v>6.2</v>
      </c>
      <c r="E58">
        <v>7.9</v>
      </c>
      <c r="F58">
        <v>0</v>
      </c>
      <c r="G58">
        <v>0</v>
      </c>
    </row>
    <row r="59" spans="1:7" ht="15" x14ac:dyDescent="0.25">
      <c r="A59" s="271" t="s">
        <v>115</v>
      </c>
      <c r="B59">
        <v>829.7</v>
      </c>
      <c r="C59">
        <v>455.1</v>
      </c>
      <c r="D59">
        <v>288</v>
      </c>
      <c r="E59">
        <v>267.2</v>
      </c>
      <c r="F59">
        <v>0</v>
      </c>
      <c r="G59">
        <v>0</v>
      </c>
    </row>
    <row r="60" spans="1:7" ht="15" x14ac:dyDescent="0.25">
      <c r="A60" s="271" t="s">
        <v>117</v>
      </c>
      <c r="B60">
        <v>2.2999999999999998</v>
      </c>
      <c r="C60">
        <v>3.7</v>
      </c>
      <c r="D60">
        <v>35.6</v>
      </c>
      <c r="E60">
        <v>0</v>
      </c>
      <c r="F60">
        <v>0</v>
      </c>
      <c r="G60">
        <v>0</v>
      </c>
    </row>
    <row r="61" spans="1:7" ht="15" x14ac:dyDescent="0.25">
      <c r="A61" s="271" t="s">
        <v>118</v>
      </c>
      <c r="B61">
        <v>44.2</v>
      </c>
      <c r="C61">
        <v>72.8</v>
      </c>
      <c r="D61">
        <v>0</v>
      </c>
      <c r="E61">
        <v>7.7</v>
      </c>
      <c r="F61">
        <v>0</v>
      </c>
      <c r="G61">
        <v>0</v>
      </c>
    </row>
    <row r="62" spans="1:7" ht="15" x14ac:dyDescent="0.25">
      <c r="A62" s="271" t="s">
        <v>119</v>
      </c>
      <c r="B62">
        <v>79.8</v>
      </c>
      <c r="C62">
        <v>89.5</v>
      </c>
      <c r="D62">
        <v>0</v>
      </c>
      <c r="E62">
        <v>0</v>
      </c>
      <c r="F62">
        <v>0</v>
      </c>
      <c r="G62">
        <v>0</v>
      </c>
    </row>
    <row r="63" spans="1:7" ht="15" x14ac:dyDescent="0.25">
      <c r="A63" s="271" t="s">
        <v>120</v>
      </c>
      <c r="B63">
        <v>16</v>
      </c>
      <c r="C63">
        <v>9.8000000000000007</v>
      </c>
      <c r="D63">
        <v>14.7</v>
      </c>
      <c r="E63">
        <v>24.3</v>
      </c>
      <c r="F63">
        <v>0</v>
      </c>
      <c r="G63">
        <v>0</v>
      </c>
    </row>
    <row r="64" spans="1:7" ht="15" x14ac:dyDescent="0.25">
      <c r="A64" s="271" t="s">
        <v>121</v>
      </c>
      <c r="B64">
        <v>0</v>
      </c>
      <c r="C64">
        <v>21</v>
      </c>
      <c r="D64">
        <v>6.4</v>
      </c>
      <c r="E64">
        <v>0</v>
      </c>
      <c r="F64">
        <v>0</v>
      </c>
      <c r="G64">
        <v>0</v>
      </c>
    </row>
    <row r="65" spans="1:7" ht="15" x14ac:dyDescent="0.25">
      <c r="A65" s="271" t="s">
        <v>122</v>
      </c>
      <c r="B65">
        <v>0</v>
      </c>
      <c r="C65">
        <v>18</v>
      </c>
      <c r="D65">
        <v>0</v>
      </c>
      <c r="E65">
        <v>21.2</v>
      </c>
      <c r="F65">
        <v>0</v>
      </c>
      <c r="G65">
        <v>0</v>
      </c>
    </row>
    <row r="66" spans="1:7" ht="15" x14ac:dyDescent="0.25">
      <c r="A66" s="271" t="s">
        <v>65</v>
      </c>
      <c r="B66" t="s">
        <v>67</v>
      </c>
      <c r="C66" t="s">
        <v>68</v>
      </c>
      <c r="D66" t="s">
        <v>66</v>
      </c>
      <c r="E66" t="s">
        <v>185</v>
      </c>
      <c r="F66" t="s">
        <v>66</v>
      </c>
      <c r="G66" t="s">
        <v>67</v>
      </c>
    </row>
    <row r="67" spans="1:7" ht="15" x14ac:dyDescent="0.25">
      <c r="A67" s="271" t="s">
        <v>123</v>
      </c>
      <c r="B67">
        <v>4026.9</v>
      </c>
      <c r="C67">
        <v>4688.2</v>
      </c>
      <c r="D67">
        <v>1546.8</v>
      </c>
      <c r="E67">
        <v>2185.5</v>
      </c>
      <c r="F67">
        <v>0</v>
      </c>
      <c r="G67">
        <v>0</v>
      </c>
    </row>
    <row r="68" spans="1:7" ht="15" x14ac:dyDescent="0.25">
      <c r="A68" s="271" t="s">
        <v>124</v>
      </c>
      <c r="B68">
        <v>1117.3</v>
      </c>
      <c r="C68">
        <v>616.5</v>
      </c>
      <c r="D68">
        <v>0</v>
      </c>
      <c r="E68">
        <v>0</v>
      </c>
      <c r="F68">
        <v>0</v>
      </c>
      <c r="G68">
        <v>0</v>
      </c>
    </row>
    <row r="69" spans="1:7" ht="15" x14ac:dyDescent="0.25">
      <c r="A69" s="271" t="s">
        <v>65</v>
      </c>
      <c r="B69" t="s">
        <v>67</v>
      </c>
      <c r="C69" t="s">
        <v>68</v>
      </c>
      <c r="D69" t="s">
        <v>66</v>
      </c>
      <c r="E69" t="s">
        <v>185</v>
      </c>
      <c r="F69" t="s">
        <v>66</v>
      </c>
      <c r="G69" t="s">
        <v>67</v>
      </c>
    </row>
    <row r="70" spans="1:7" ht="15" x14ac:dyDescent="0.25">
      <c r="A70" s="271" t="s">
        <v>125</v>
      </c>
      <c r="B70">
        <v>5144.2</v>
      </c>
      <c r="C70">
        <v>5304.7</v>
      </c>
      <c r="D70">
        <v>1546.8</v>
      </c>
      <c r="E70">
        <v>2185.5</v>
      </c>
      <c r="F70">
        <v>0</v>
      </c>
      <c r="G70">
        <v>0</v>
      </c>
    </row>
    <row r="71" spans="1:7" ht="15" x14ac:dyDescent="0.25">
      <c r="A71" s="271" t="s">
        <v>126</v>
      </c>
      <c r="B71" t="s">
        <v>45</v>
      </c>
      <c r="C71" t="s">
        <v>45</v>
      </c>
      <c r="D71">
        <v>0</v>
      </c>
      <c r="E71">
        <v>0</v>
      </c>
      <c r="F71" t="s">
        <v>45</v>
      </c>
      <c r="G71" t="s">
        <v>45</v>
      </c>
    </row>
    <row r="72" spans="1:7" ht="15" x14ac:dyDescent="0.25">
      <c r="A72" s="271" t="s">
        <v>127</v>
      </c>
      <c r="B72">
        <v>0</v>
      </c>
      <c r="C72">
        <v>0</v>
      </c>
      <c r="D72" t="s">
        <v>45</v>
      </c>
      <c r="E72" t="s">
        <v>45</v>
      </c>
      <c r="F72">
        <v>0</v>
      </c>
      <c r="G72">
        <v>0</v>
      </c>
    </row>
    <row r="73" spans="1:7" ht="15" x14ac:dyDescent="0.35">
      <c r="A73" s="28" t="s">
        <v>53</v>
      </c>
    </row>
  </sheetData>
  <pageMargins left="0.7" right="0.7" top="0.75" bottom="0.75" header="0.3" footer="0.3"/>
  <pageSetup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1DAA7-4D7E-424B-A071-3818AD411A92}">
  <dimension ref="A1:G73"/>
  <sheetViews>
    <sheetView topLeftCell="A31" workbookViewId="0">
      <selection activeCell="B7" sqref="B7"/>
    </sheetView>
  </sheetViews>
  <sheetFormatPr defaultRowHeight="13.2" x14ac:dyDescent="0.25"/>
  <cols>
    <col min="1" max="1" width="21.33203125" customWidth="1"/>
    <col min="3" max="6" width="8.8867187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458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0</v>
      </c>
      <c r="C12">
        <v>140</v>
      </c>
      <c r="D12">
        <v>38.6</v>
      </c>
      <c r="E12">
        <v>79.3</v>
      </c>
      <c r="F12">
        <v>0</v>
      </c>
      <c r="G12">
        <v>0</v>
      </c>
    </row>
    <row r="13" spans="1:7" ht="15" x14ac:dyDescent="0.25">
      <c r="A13" s="271" t="s">
        <v>71</v>
      </c>
      <c r="B13">
        <v>0</v>
      </c>
      <c r="C13">
        <v>126</v>
      </c>
      <c r="D13">
        <v>38.6</v>
      </c>
      <c r="E13">
        <v>79.3</v>
      </c>
      <c r="F13">
        <v>0</v>
      </c>
      <c r="G13">
        <v>0</v>
      </c>
    </row>
    <row r="14" spans="1:7" ht="15" x14ac:dyDescent="0.25">
      <c r="A14" s="271" t="s">
        <v>72</v>
      </c>
      <c r="B14">
        <v>0</v>
      </c>
      <c r="C14">
        <v>14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271" t="s">
        <v>69</v>
      </c>
    </row>
    <row r="16" spans="1:7" ht="15" x14ac:dyDescent="0.25">
      <c r="A16" s="271" t="s">
        <v>74</v>
      </c>
      <c r="B16">
        <v>589.1</v>
      </c>
      <c r="C16">
        <v>526.70000000000005</v>
      </c>
      <c r="D16">
        <v>163.5</v>
      </c>
      <c r="E16">
        <v>210.7</v>
      </c>
      <c r="F16">
        <v>0</v>
      </c>
      <c r="G16">
        <v>0</v>
      </c>
    </row>
    <row r="17" spans="1:7" ht="15" x14ac:dyDescent="0.25">
      <c r="A17" s="271" t="s">
        <v>69</v>
      </c>
    </row>
    <row r="18" spans="1:7" ht="15" x14ac:dyDescent="0.25">
      <c r="A18" s="271" t="s">
        <v>75</v>
      </c>
      <c r="B18">
        <v>140.69999999999999</v>
      </c>
      <c r="C18">
        <v>335.5</v>
      </c>
      <c r="D18">
        <v>43</v>
      </c>
      <c r="E18">
        <v>17.2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76</v>
      </c>
      <c r="B20">
        <v>268.60000000000002</v>
      </c>
      <c r="C20">
        <v>405.5</v>
      </c>
      <c r="D20">
        <v>1.2</v>
      </c>
      <c r="E20">
        <v>155.19999999999999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77</v>
      </c>
      <c r="B22">
        <v>1184.2</v>
      </c>
      <c r="C22">
        <v>1802.2</v>
      </c>
      <c r="D22">
        <v>349.6</v>
      </c>
      <c r="E22">
        <v>679.3</v>
      </c>
      <c r="F22">
        <v>0</v>
      </c>
      <c r="G22">
        <v>0</v>
      </c>
    </row>
    <row r="23" spans="1:7" ht="15" x14ac:dyDescent="0.25">
      <c r="A23" s="271" t="s">
        <v>78</v>
      </c>
      <c r="B23">
        <v>0</v>
      </c>
      <c r="C23">
        <v>11.1</v>
      </c>
      <c r="D23">
        <v>0</v>
      </c>
      <c r="E23">
        <v>0.4</v>
      </c>
      <c r="F23">
        <v>0</v>
      </c>
      <c r="G23">
        <v>0</v>
      </c>
    </row>
    <row r="24" spans="1:7" ht="15" x14ac:dyDescent="0.25">
      <c r="A24" s="271" t="s">
        <v>79</v>
      </c>
      <c r="B24">
        <v>0.5</v>
      </c>
      <c r="C24">
        <v>0</v>
      </c>
      <c r="D24">
        <v>0</v>
      </c>
      <c r="E24">
        <v>0</v>
      </c>
      <c r="F24">
        <v>0</v>
      </c>
      <c r="G24">
        <v>0</v>
      </c>
    </row>
    <row r="25" spans="1:7" ht="15" x14ac:dyDescent="0.25">
      <c r="A25" s="271" t="s">
        <v>80</v>
      </c>
      <c r="B25">
        <v>61.8</v>
      </c>
      <c r="C25">
        <v>52.5</v>
      </c>
      <c r="D25">
        <v>0</v>
      </c>
      <c r="E25">
        <v>135.4</v>
      </c>
      <c r="F25">
        <v>0</v>
      </c>
      <c r="G25">
        <v>0</v>
      </c>
    </row>
    <row r="26" spans="1:7" ht="15" x14ac:dyDescent="0.25">
      <c r="A26" s="271" t="s">
        <v>168</v>
      </c>
      <c r="B26">
        <v>0</v>
      </c>
      <c r="C26" t="s">
        <v>94</v>
      </c>
      <c r="D26">
        <v>0</v>
      </c>
      <c r="E26">
        <v>0</v>
      </c>
      <c r="F26">
        <v>0</v>
      </c>
      <c r="G26">
        <v>0</v>
      </c>
    </row>
    <row r="27" spans="1:7" ht="15" x14ac:dyDescent="0.25">
      <c r="A27" s="271" t="s">
        <v>81</v>
      </c>
      <c r="B27">
        <v>306.8</v>
      </c>
      <c r="C27">
        <v>458.2</v>
      </c>
      <c r="D27">
        <v>58.9</v>
      </c>
      <c r="E27">
        <v>90.4</v>
      </c>
      <c r="F27">
        <v>0</v>
      </c>
      <c r="G27">
        <v>0</v>
      </c>
    </row>
    <row r="28" spans="1:7" ht="15" x14ac:dyDescent="0.25">
      <c r="A28" s="271" t="s">
        <v>82</v>
      </c>
      <c r="B28">
        <v>0.3</v>
      </c>
      <c r="C28">
        <v>78.8</v>
      </c>
      <c r="D28">
        <v>0</v>
      </c>
      <c r="E28">
        <v>0.1</v>
      </c>
      <c r="F28">
        <v>0</v>
      </c>
      <c r="G28">
        <v>0</v>
      </c>
    </row>
    <row r="29" spans="1:7" ht="15" x14ac:dyDescent="0.25">
      <c r="A29" s="271" t="s">
        <v>83</v>
      </c>
      <c r="B29">
        <v>675</v>
      </c>
      <c r="C29">
        <v>724.5</v>
      </c>
      <c r="D29">
        <v>205.7</v>
      </c>
      <c r="E29">
        <v>321.10000000000002</v>
      </c>
      <c r="F29">
        <v>0</v>
      </c>
      <c r="G29">
        <v>0</v>
      </c>
    </row>
    <row r="30" spans="1:7" ht="15" x14ac:dyDescent="0.25">
      <c r="A30" s="271" t="s">
        <v>84</v>
      </c>
      <c r="B30">
        <v>0</v>
      </c>
      <c r="C30">
        <v>65</v>
      </c>
      <c r="D30">
        <v>0</v>
      </c>
      <c r="E30">
        <v>0</v>
      </c>
      <c r="F30">
        <v>0</v>
      </c>
      <c r="G30">
        <v>0</v>
      </c>
    </row>
    <row r="31" spans="1:7" ht="15" x14ac:dyDescent="0.25">
      <c r="A31" s="271" t="s">
        <v>85</v>
      </c>
      <c r="B31">
        <v>0</v>
      </c>
      <c r="C31">
        <v>20</v>
      </c>
      <c r="D31">
        <v>0</v>
      </c>
      <c r="E31">
        <v>0</v>
      </c>
      <c r="F31">
        <v>0</v>
      </c>
      <c r="G31">
        <v>0</v>
      </c>
    </row>
    <row r="32" spans="1:7" ht="15" x14ac:dyDescent="0.25">
      <c r="A32" s="271" t="s">
        <v>86</v>
      </c>
      <c r="B32">
        <v>37.799999999999997</v>
      </c>
      <c r="C32">
        <v>116.9</v>
      </c>
      <c r="D32">
        <v>83</v>
      </c>
      <c r="E32">
        <v>57.3</v>
      </c>
      <c r="F32">
        <v>0</v>
      </c>
      <c r="G32">
        <v>0</v>
      </c>
    </row>
    <row r="33" spans="1:7" ht="15" x14ac:dyDescent="0.25">
      <c r="A33" s="271" t="s">
        <v>87</v>
      </c>
      <c r="B33">
        <v>40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271" t="s">
        <v>88</v>
      </c>
      <c r="B34">
        <v>62.1</v>
      </c>
      <c r="C34">
        <v>165.2</v>
      </c>
      <c r="D34">
        <v>2.1</v>
      </c>
      <c r="E34">
        <v>20.6</v>
      </c>
      <c r="F34">
        <v>0</v>
      </c>
      <c r="G34">
        <v>0</v>
      </c>
    </row>
    <row r="35" spans="1:7" ht="15" x14ac:dyDescent="0.25">
      <c r="A35" s="271" t="s">
        <v>89</v>
      </c>
      <c r="B35">
        <v>0</v>
      </c>
      <c r="C35">
        <v>110</v>
      </c>
      <c r="D35">
        <v>0</v>
      </c>
      <c r="E35">
        <v>54</v>
      </c>
      <c r="F35">
        <v>0</v>
      </c>
      <c r="G35">
        <v>0</v>
      </c>
    </row>
    <row r="36" spans="1:7" ht="15" x14ac:dyDescent="0.25">
      <c r="A36" s="271" t="s">
        <v>69</v>
      </c>
    </row>
    <row r="37" spans="1:7" ht="15" x14ac:dyDescent="0.25">
      <c r="A37" s="271" t="s">
        <v>90</v>
      </c>
      <c r="B37">
        <v>339.6</v>
      </c>
      <c r="C37">
        <v>282.39999999999998</v>
      </c>
      <c r="D37">
        <v>196.9</v>
      </c>
      <c r="E37">
        <v>131</v>
      </c>
      <c r="F37">
        <v>0</v>
      </c>
      <c r="G37">
        <v>0</v>
      </c>
    </row>
    <row r="38" spans="1:7" ht="15" x14ac:dyDescent="0.25">
      <c r="A38" s="271" t="s">
        <v>406</v>
      </c>
      <c r="B38">
        <v>0</v>
      </c>
      <c r="C38">
        <v>0</v>
      </c>
      <c r="D38">
        <v>0</v>
      </c>
      <c r="E38">
        <v>7.7</v>
      </c>
      <c r="F38">
        <v>0</v>
      </c>
      <c r="G38">
        <v>0</v>
      </c>
    </row>
    <row r="39" spans="1:7" ht="15" x14ac:dyDescent="0.25">
      <c r="A39" s="271" t="s">
        <v>93</v>
      </c>
      <c r="B39">
        <v>0</v>
      </c>
      <c r="C39">
        <v>0</v>
      </c>
      <c r="D39">
        <v>0</v>
      </c>
      <c r="E39" t="s">
        <v>94</v>
      </c>
      <c r="F39">
        <v>0</v>
      </c>
      <c r="G39">
        <v>0</v>
      </c>
    </row>
    <row r="40" spans="1:7" ht="15" x14ac:dyDescent="0.25">
      <c r="A40" s="271" t="s">
        <v>96</v>
      </c>
      <c r="B40">
        <v>339.6</v>
      </c>
      <c r="C40">
        <v>269.39999999999998</v>
      </c>
      <c r="D40">
        <v>196.9</v>
      </c>
      <c r="E40">
        <v>123.2</v>
      </c>
      <c r="F40">
        <v>0</v>
      </c>
      <c r="G40">
        <v>0</v>
      </c>
    </row>
    <row r="41" spans="1:7" ht="15" x14ac:dyDescent="0.25">
      <c r="A41" s="271" t="s">
        <v>97</v>
      </c>
      <c r="B41">
        <v>0</v>
      </c>
      <c r="C41">
        <v>13</v>
      </c>
      <c r="D41">
        <v>0</v>
      </c>
      <c r="E41">
        <v>0</v>
      </c>
      <c r="F41">
        <v>0</v>
      </c>
      <c r="G41">
        <v>0</v>
      </c>
    </row>
    <row r="42" spans="1:7" ht="15" x14ac:dyDescent="0.25">
      <c r="A42" s="271" t="s">
        <v>69</v>
      </c>
    </row>
    <row r="43" spans="1:7" ht="15" x14ac:dyDescent="0.25">
      <c r="A43" s="271" t="s">
        <v>98</v>
      </c>
      <c r="B43">
        <v>1549</v>
      </c>
      <c r="C43">
        <v>1273.9000000000001</v>
      </c>
      <c r="D43">
        <v>368.9</v>
      </c>
      <c r="E43">
        <v>502.7</v>
      </c>
      <c r="F43">
        <v>0</v>
      </c>
      <c r="G43">
        <v>0</v>
      </c>
    </row>
    <row r="44" spans="1:7" ht="15" x14ac:dyDescent="0.25">
      <c r="A44" s="271" t="s">
        <v>99</v>
      </c>
      <c r="B44">
        <v>2.4</v>
      </c>
      <c r="C44">
        <v>2</v>
      </c>
      <c r="D44">
        <v>2.4</v>
      </c>
      <c r="E44">
        <v>3.2</v>
      </c>
      <c r="F44">
        <v>0</v>
      </c>
      <c r="G44">
        <v>0</v>
      </c>
    </row>
    <row r="45" spans="1:7" ht="15" x14ac:dyDescent="0.25">
      <c r="A45" s="271" t="s">
        <v>100</v>
      </c>
      <c r="B45">
        <v>8.5</v>
      </c>
      <c r="C45">
        <v>4</v>
      </c>
      <c r="D45">
        <v>0</v>
      </c>
      <c r="E45">
        <v>0</v>
      </c>
      <c r="F45">
        <v>0</v>
      </c>
      <c r="G45">
        <v>0</v>
      </c>
    </row>
    <row r="46" spans="1:7" ht="15" x14ac:dyDescent="0.25">
      <c r="A46" s="271" t="s">
        <v>101</v>
      </c>
      <c r="B46">
        <v>100</v>
      </c>
      <c r="C46">
        <v>90</v>
      </c>
      <c r="D46">
        <v>0</v>
      </c>
      <c r="E46">
        <v>68.400000000000006</v>
      </c>
      <c r="F46">
        <v>0</v>
      </c>
      <c r="G46">
        <v>0</v>
      </c>
    </row>
    <row r="47" spans="1:7" ht="15" x14ac:dyDescent="0.25">
      <c r="A47" s="271" t="s">
        <v>102</v>
      </c>
      <c r="B47">
        <v>25.5</v>
      </c>
      <c r="C47">
        <v>13.6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271" t="s">
        <v>103</v>
      </c>
      <c r="B48">
        <v>21.2</v>
      </c>
      <c r="C48">
        <v>9</v>
      </c>
      <c r="D48">
        <v>1</v>
      </c>
      <c r="E48">
        <v>0.3</v>
      </c>
      <c r="F48">
        <v>0</v>
      </c>
      <c r="G48">
        <v>0</v>
      </c>
    </row>
    <row r="49" spans="1:7" ht="15" x14ac:dyDescent="0.25">
      <c r="A49" s="271" t="s">
        <v>104</v>
      </c>
      <c r="B49">
        <v>23</v>
      </c>
      <c r="C49">
        <v>77</v>
      </c>
      <c r="D49">
        <v>0</v>
      </c>
      <c r="E49">
        <v>77.5</v>
      </c>
      <c r="F49">
        <v>0</v>
      </c>
      <c r="G49">
        <v>0</v>
      </c>
    </row>
    <row r="50" spans="1:7" ht="15" x14ac:dyDescent="0.25">
      <c r="A50" s="271" t="s">
        <v>105</v>
      </c>
      <c r="B50">
        <v>93.3</v>
      </c>
      <c r="C50">
        <v>60</v>
      </c>
      <c r="D50">
        <v>0</v>
      </c>
      <c r="E50">
        <v>60</v>
      </c>
      <c r="F50">
        <v>0</v>
      </c>
      <c r="G50">
        <v>0</v>
      </c>
    </row>
    <row r="51" spans="1:7" ht="15" x14ac:dyDescent="0.25">
      <c r="A51" s="271" t="s">
        <v>106</v>
      </c>
      <c r="B51">
        <v>63.8</v>
      </c>
      <c r="C51">
        <v>40.5</v>
      </c>
      <c r="D51">
        <v>41.5</v>
      </c>
      <c r="E51">
        <v>22.1</v>
      </c>
      <c r="F51">
        <v>0</v>
      </c>
      <c r="G51">
        <v>0</v>
      </c>
    </row>
    <row r="52" spans="1:7" ht="15" x14ac:dyDescent="0.25">
      <c r="A52" s="271" t="s">
        <v>107</v>
      </c>
      <c r="B52">
        <v>0</v>
      </c>
      <c r="C52">
        <v>27.3</v>
      </c>
      <c r="D52">
        <v>0</v>
      </c>
      <c r="E52">
        <v>0</v>
      </c>
      <c r="F52">
        <v>0</v>
      </c>
      <c r="G52">
        <v>0</v>
      </c>
    </row>
    <row r="53" spans="1:7" ht="15" x14ac:dyDescent="0.25">
      <c r="A53" s="271" t="s">
        <v>109</v>
      </c>
      <c r="B53">
        <v>33.799999999999997</v>
      </c>
      <c r="C53">
        <v>193.7</v>
      </c>
      <c r="D53">
        <v>13.8</v>
      </c>
      <c r="E53">
        <v>34.299999999999997</v>
      </c>
      <c r="F53">
        <v>0</v>
      </c>
      <c r="G53">
        <v>0</v>
      </c>
    </row>
    <row r="54" spans="1:7" ht="15" x14ac:dyDescent="0.25">
      <c r="A54" s="271" t="s">
        <v>110</v>
      </c>
      <c r="B54">
        <v>0</v>
      </c>
      <c r="C54">
        <v>0</v>
      </c>
      <c r="D54">
        <v>8.1</v>
      </c>
      <c r="E54">
        <v>2.5</v>
      </c>
      <c r="F54">
        <v>0</v>
      </c>
      <c r="G54">
        <v>0</v>
      </c>
    </row>
    <row r="55" spans="1:7" ht="15" x14ac:dyDescent="0.25">
      <c r="A55" s="271" t="s">
        <v>111</v>
      </c>
      <c r="B55">
        <v>34.5</v>
      </c>
      <c r="C55">
        <v>0</v>
      </c>
      <c r="D55">
        <v>0</v>
      </c>
      <c r="E55">
        <v>0</v>
      </c>
      <c r="F55">
        <v>0</v>
      </c>
      <c r="G55">
        <v>0</v>
      </c>
    </row>
    <row r="56" spans="1:7" ht="15" x14ac:dyDescent="0.25">
      <c r="A56" s="271" t="s">
        <v>112</v>
      </c>
      <c r="B56">
        <v>127.5</v>
      </c>
      <c r="C56">
        <v>100.7</v>
      </c>
      <c r="D56">
        <v>14.8</v>
      </c>
      <c r="E56">
        <v>20.3</v>
      </c>
      <c r="F56">
        <v>0</v>
      </c>
      <c r="G56">
        <v>0</v>
      </c>
    </row>
    <row r="57" spans="1:7" ht="15" x14ac:dyDescent="0.25">
      <c r="A57" s="271" t="s">
        <v>113</v>
      </c>
      <c r="B57">
        <v>22</v>
      </c>
      <c r="C57">
        <v>20</v>
      </c>
      <c r="D57">
        <v>32.299999999999997</v>
      </c>
      <c r="E57">
        <v>14.2</v>
      </c>
      <c r="F57">
        <v>0</v>
      </c>
      <c r="G57">
        <v>0</v>
      </c>
    </row>
    <row r="58" spans="1:7" ht="15" x14ac:dyDescent="0.25">
      <c r="A58" s="271" t="s">
        <v>114</v>
      </c>
      <c r="B58">
        <v>11.5</v>
      </c>
      <c r="C58">
        <v>11.8</v>
      </c>
      <c r="D58">
        <v>6.2</v>
      </c>
      <c r="E58">
        <v>7.9</v>
      </c>
      <c r="F58">
        <v>0</v>
      </c>
      <c r="G58">
        <v>0</v>
      </c>
    </row>
    <row r="59" spans="1:7" ht="15" x14ac:dyDescent="0.25">
      <c r="A59" s="271" t="s">
        <v>115</v>
      </c>
      <c r="B59">
        <v>830</v>
      </c>
      <c r="C59">
        <v>427.4</v>
      </c>
      <c r="D59">
        <v>202.3</v>
      </c>
      <c r="E59">
        <v>155.5</v>
      </c>
      <c r="F59">
        <v>0</v>
      </c>
      <c r="G59">
        <v>0</v>
      </c>
    </row>
    <row r="60" spans="1:7" ht="15" x14ac:dyDescent="0.25">
      <c r="A60" s="271" t="s">
        <v>117</v>
      </c>
      <c r="B60">
        <v>5.9</v>
      </c>
      <c r="C60">
        <v>3.7</v>
      </c>
      <c r="D60">
        <v>32</v>
      </c>
      <c r="E60">
        <v>0</v>
      </c>
      <c r="F60">
        <v>0</v>
      </c>
      <c r="G60">
        <v>0</v>
      </c>
    </row>
    <row r="61" spans="1:7" ht="15" x14ac:dyDescent="0.25">
      <c r="A61" s="271" t="s">
        <v>118</v>
      </c>
      <c r="B61">
        <v>44.2</v>
      </c>
      <c r="C61">
        <v>79.8</v>
      </c>
      <c r="D61">
        <v>0</v>
      </c>
      <c r="E61">
        <v>0</v>
      </c>
      <c r="F61">
        <v>0</v>
      </c>
      <c r="G61">
        <v>0</v>
      </c>
    </row>
    <row r="62" spans="1:7" ht="15" x14ac:dyDescent="0.25">
      <c r="A62" s="271" t="s">
        <v>119</v>
      </c>
      <c r="B62">
        <v>79.8</v>
      </c>
      <c r="C62">
        <v>89.5</v>
      </c>
      <c r="D62">
        <v>0</v>
      </c>
      <c r="E62">
        <v>0</v>
      </c>
      <c r="F62">
        <v>0</v>
      </c>
      <c r="G62">
        <v>0</v>
      </c>
    </row>
    <row r="63" spans="1:7" ht="15" x14ac:dyDescent="0.25">
      <c r="A63" s="271" t="s">
        <v>120</v>
      </c>
      <c r="B63">
        <v>16</v>
      </c>
      <c r="C63">
        <v>9.8000000000000007</v>
      </c>
      <c r="D63">
        <v>14.7</v>
      </c>
      <c r="E63">
        <v>15.3</v>
      </c>
      <c r="F63">
        <v>0</v>
      </c>
      <c r="G63">
        <v>0</v>
      </c>
    </row>
    <row r="64" spans="1:7" ht="15" x14ac:dyDescent="0.25">
      <c r="A64" s="271" t="s">
        <v>121</v>
      </c>
      <c r="B64">
        <v>6.1</v>
      </c>
      <c r="C64">
        <v>14.3</v>
      </c>
      <c r="D64">
        <v>0</v>
      </c>
      <c r="E64">
        <v>0</v>
      </c>
      <c r="F64">
        <v>0</v>
      </c>
      <c r="G64">
        <v>0</v>
      </c>
    </row>
    <row r="65" spans="1:7" ht="15" x14ac:dyDescent="0.25">
      <c r="A65" s="271" t="s">
        <v>122</v>
      </c>
      <c r="B65">
        <v>0</v>
      </c>
      <c r="C65">
        <v>0</v>
      </c>
      <c r="D65">
        <v>0</v>
      </c>
      <c r="E65">
        <v>21.2</v>
      </c>
      <c r="F65">
        <v>0</v>
      </c>
      <c r="G65">
        <v>0</v>
      </c>
    </row>
    <row r="66" spans="1:7" ht="15" x14ac:dyDescent="0.25">
      <c r="A66" s="271" t="s">
        <v>65</v>
      </c>
      <c r="B66" t="s">
        <v>66</v>
      </c>
      <c r="C66" t="s">
        <v>67</v>
      </c>
      <c r="D66" t="s">
        <v>66</v>
      </c>
      <c r="E66" t="s">
        <v>66</v>
      </c>
      <c r="F66" t="s">
        <v>66</v>
      </c>
      <c r="G66" t="s">
        <v>68</v>
      </c>
    </row>
    <row r="67" spans="1:7" ht="15" x14ac:dyDescent="0.25">
      <c r="A67" s="271" t="s">
        <v>123</v>
      </c>
      <c r="B67">
        <v>4071.2</v>
      </c>
      <c r="C67">
        <v>4766.2</v>
      </c>
      <c r="D67">
        <v>1161.7</v>
      </c>
      <c r="E67">
        <v>1775.4</v>
      </c>
      <c r="F67">
        <v>0</v>
      </c>
      <c r="G67">
        <v>0</v>
      </c>
    </row>
    <row r="68" spans="1:7" ht="15" x14ac:dyDescent="0.25">
      <c r="A68" s="271" t="s">
        <v>124</v>
      </c>
      <c r="B68">
        <v>1167.2</v>
      </c>
      <c r="C68">
        <v>622.5</v>
      </c>
      <c r="D68">
        <v>0</v>
      </c>
      <c r="E68">
        <v>0</v>
      </c>
      <c r="F68">
        <v>0</v>
      </c>
      <c r="G68">
        <v>0</v>
      </c>
    </row>
    <row r="69" spans="1:7" ht="15" x14ac:dyDescent="0.25">
      <c r="A69" s="271" t="s">
        <v>65</v>
      </c>
      <c r="B69" t="s">
        <v>66</v>
      </c>
      <c r="C69" t="s">
        <v>67</v>
      </c>
      <c r="D69" t="s">
        <v>66</v>
      </c>
      <c r="E69" t="s">
        <v>66</v>
      </c>
      <c r="F69" t="s">
        <v>66</v>
      </c>
      <c r="G69" t="s">
        <v>68</v>
      </c>
    </row>
    <row r="70" spans="1:7" ht="15" x14ac:dyDescent="0.25">
      <c r="A70" s="271" t="s">
        <v>125</v>
      </c>
      <c r="B70">
        <v>5238.3999999999996</v>
      </c>
      <c r="C70">
        <v>5388.7</v>
      </c>
      <c r="D70">
        <v>1161.7</v>
      </c>
      <c r="E70">
        <v>1775.4</v>
      </c>
      <c r="F70">
        <v>0</v>
      </c>
      <c r="G70">
        <v>0</v>
      </c>
    </row>
    <row r="71" spans="1:7" ht="15" x14ac:dyDescent="0.25">
      <c r="A71" s="271" t="s">
        <v>126</v>
      </c>
      <c r="B71" t="s">
        <v>45</v>
      </c>
      <c r="C71" t="s">
        <v>45</v>
      </c>
      <c r="D71">
        <v>0</v>
      </c>
      <c r="E71">
        <v>0</v>
      </c>
      <c r="F71" t="s">
        <v>45</v>
      </c>
      <c r="G71" t="s">
        <v>45</v>
      </c>
    </row>
    <row r="72" spans="1:7" ht="15" x14ac:dyDescent="0.25">
      <c r="A72" s="271" t="s">
        <v>127</v>
      </c>
      <c r="B72">
        <v>0</v>
      </c>
      <c r="C72">
        <v>0</v>
      </c>
      <c r="D72" t="s">
        <v>45</v>
      </c>
      <c r="E72" t="s">
        <v>45</v>
      </c>
      <c r="F72">
        <v>0</v>
      </c>
      <c r="G72">
        <v>0</v>
      </c>
    </row>
    <row r="73" spans="1:7" ht="15" x14ac:dyDescent="0.25">
      <c r="A73" s="271" t="s">
        <v>65</v>
      </c>
      <c r="B73" t="s">
        <v>66</v>
      </c>
      <c r="C73" t="s">
        <v>67</v>
      </c>
      <c r="D73" t="s">
        <v>66</v>
      </c>
      <c r="E73" t="s">
        <v>66</v>
      </c>
      <c r="F73" t="s">
        <v>66</v>
      </c>
      <c r="G73" t="s">
        <v>68</v>
      </c>
    </row>
  </sheetData>
  <pageMargins left="0.7" right="0.7" top="0.75" bottom="0.75" header="0.3" footer="0.3"/>
  <pageSetup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38823-1FDC-4691-8C20-24E90BED1A93}">
  <dimension ref="A1:G73"/>
  <sheetViews>
    <sheetView topLeftCell="A7" workbookViewId="0">
      <selection activeCell="B7" sqref="B7"/>
    </sheetView>
  </sheetViews>
  <sheetFormatPr defaultRowHeight="13.2" x14ac:dyDescent="0.25"/>
  <cols>
    <col min="1" max="1" width="17.332031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459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0</v>
      </c>
      <c r="C12">
        <v>130</v>
      </c>
      <c r="D12">
        <v>38.6</v>
      </c>
      <c r="E12">
        <v>79.3</v>
      </c>
      <c r="F12">
        <v>0</v>
      </c>
      <c r="G12">
        <v>0</v>
      </c>
    </row>
    <row r="13" spans="1:7" ht="15" x14ac:dyDescent="0.25">
      <c r="A13" s="271" t="s">
        <v>71</v>
      </c>
      <c r="B13">
        <v>0</v>
      </c>
      <c r="C13">
        <v>116</v>
      </c>
      <c r="D13">
        <v>38.6</v>
      </c>
      <c r="E13">
        <v>79.3</v>
      </c>
      <c r="F13">
        <v>0</v>
      </c>
      <c r="G13">
        <v>0</v>
      </c>
    </row>
    <row r="14" spans="1:7" ht="15" x14ac:dyDescent="0.25">
      <c r="A14" s="271" t="s">
        <v>72</v>
      </c>
      <c r="B14">
        <v>0</v>
      </c>
      <c r="C14">
        <v>14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271" t="s">
        <v>69</v>
      </c>
    </row>
    <row r="16" spans="1:7" ht="15" x14ac:dyDescent="0.25">
      <c r="A16" s="271" t="s">
        <v>74</v>
      </c>
      <c r="B16">
        <v>467.6</v>
      </c>
      <c r="C16">
        <v>550.5</v>
      </c>
      <c r="D16">
        <v>136.30000000000001</v>
      </c>
      <c r="E16">
        <v>131.9</v>
      </c>
      <c r="F16">
        <v>0</v>
      </c>
      <c r="G16">
        <v>0</v>
      </c>
    </row>
    <row r="17" spans="1:7" ht="15" x14ac:dyDescent="0.25">
      <c r="A17" s="271" t="s">
        <v>69</v>
      </c>
    </row>
    <row r="18" spans="1:7" ht="15" x14ac:dyDescent="0.25">
      <c r="A18" s="271" t="s">
        <v>75</v>
      </c>
      <c r="B18">
        <v>141</v>
      </c>
      <c r="C18">
        <v>263.39999999999998</v>
      </c>
      <c r="D18">
        <v>42.7</v>
      </c>
      <c r="E18">
        <v>0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76</v>
      </c>
      <c r="B20">
        <v>267.60000000000002</v>
      </c>
      <c r="C20">
        <v>405.5</v>
      </c>
      <c r="D20">
        <v>1.2</v>
      </c>
      <c r="E20">
        <v>155.19999999999999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77</v>
      </c>
      <c r="B22">
        <v>1175.3</v>
      </c>
      <c r="C22">
        <v>1867.1</v>
      </c>
      <c r="D22">
        <v>349.2</v>
      </c>
      <c r="E22">
        <v>454.1</v>
      </c>
      <c r="F22">
        <v>0</v>
      </c>
      <c r="G22">
        <v>0</v>
      </c>
    </row>
    <row r="23" spans="1:7" ht="15" x14ac:dyDescent="0.25">
      <c r="A23" s="271" t="s">
        <v>78</v>
      </c>
      <c r="B23">
        <v>0</v>
      </c>
      <c r="C23">
        <v>1.5</v>
      </c>
      <c r="D23">
        <v>0</v>
      </c>
      <c r="E23">
        <v>0</v>
      </c>
      <c r="F23">
        <v>0</v>
      </c>
      <c r="G23">
        <v>0</v>
      </c>
    </row>
    <row r="24" spans="1:7" ht="15" x14ac:dyDescent="0.25">
      <c r="A24" s="271" t="s">
        <v>79</v>
      </c>
      <c r="B24">
        <v>0.5</v>
      </c>
      <c r="C24">
        <v>0</v>
      </c>
      <c r="D24">
        <v>0</v>
      </c>
      <c r="E24">
        <v>0</v>
      </c>
      <c r="F24">
        <v>0</v>
      </c>
      <c r="G24">
        <v>0</v>
      </c>
    </row>
    <row r="25" spans="1:7" ht="15" x14ac:dyDescent="0.25">
      <c r="A25" s="271" t="s">
        <v>80</v>
      </c>
      <c r="B25">
        <v>61.8</v>
      </c>
      <c r="C25">
        <v>107.5</v>
      </c>
      <c r="D25">
        <v>0</v>
      </c>
      <c r="E25">
        <v>77.2</v>
      </c>
      <c r="F25">
        <v>0</v>
      </c>
      <c r="G25">
        <v>0</v>
      </c>
    </row>
    <row r="26" spans="1:7" ht="15" x14ac:dyDescent="0.25">
      <c r="A26" s="271" t="s">
        <v>168</v>
      </c>
      <c r="B26">
        <v>0</v>
      </c>
      <c r="C26" t="s">
        <v>94</v>
      </c>
      <c r="D26">
        <v>0</v>
      </c>
      <c r="E26">
        <v>0</v>
      </c>
      <c r="F26">
        <v>0</v>
      </c>
      <c r="G26">
        <v>0</v>
      </c>
    </row>
    <row r="27" spans="1:7" ht="15" x14ac:dyDescent="0.25">
      <c r="A27" s="271" t="s">
        <v>81</v>
      </c>
      <c r="B27">
        <v>307.2</v>
      </c>
      <c r="C27">
        <v>426</v>
      </c>
      <c r="D27">
        <v>58.5</v>
      </c>
      <c r="E27">
        <v>90.1</v>
      </c>
      <c r="F27">
        <v>0</v>
      </c>
      <c r="G27">
        <v>0</v>
      </c>
    </row>
    <row r="28" spans="1:7" ht="15" x14ac:dyDescent="0.25">
      <c r="A28" s="271" t="s">
        <v>82</v>
      </c>
      <c r="B28">
        <v>0</v>
      </c>
      <c r="C28">
        <v>78.8</v>
      </c>
      <c r="D28">
        <v>0</v>
      </c>
      <c r="E28">
        <v>0.1</v>
      </c>
      <c r="F28">
        <v>0</v>
      </c>
      <c r="G28">
        <v>0</v>
      </c>
    </row>
    <row r="29" spans="1:7" ht="15" x14ac:dyDescent="0.25">
      <c r="A29" s="271" t="s">
        <v>83</v>
      </c>
      <c r="B29">
        <v>675</v>
      </c>
      <c r="C29">
        <v>856.5</v>
      </c>
      <c r="D29">
        <v>205.7</v>
      </c>
      <c r="E29">
        <v>154.9</v>
      </c>
      <c r="F29">
        <v>0</v>
      </c>
      <c r="G29">
        <v>0</v>
      </c>
    </row>
    <row r="30" spans="1:7" ht="15" x14ac:dyDescent="0.25">
      <c r="A30" s="271" t="s">
        <v>84</v>
      </c>
      <c r="B30">
        <v>0</v>
      </c>
      <c r="C30">
        <v>65</v>
      </c>
      <c r="D30">
        <v>0</v>
      </c>
      <c r="E30">
        <v>0</v>
      </c>
      <c r="F30">
        <v>0</v>
      </c>
      <c r="G30">
        <v>0</v>
      </c>
    </row>
    <row r="31" spans="1:7" ht="15" x14ac:dyDescent="0.25">
      <c r="A31" s="271" t="s">
        <v>85</v>
      </c>
      <c r="B31">
        <v>0</v>
      </c>
      <c r="C31">
        <v>20</v>
      </c>
      <c r="D31">
        <v>0</v>
      </c>
      <c r="E31">
        <v>0</v>
      </c>
      <c r="F31">
        <v>0</v>
      </c>
      <c r="G31">
        <v>0</v>
      </c>
    </row>
    <row r="32" spans="1:7" ht="15" x14ac:dyDescent="0.25">
      <c r="A32" s="271" t="s">
        <v>86</v>
      </c>
      <c r="B32">
        <v>36.799999999999997</v>
      </c>
      <c r="C32">
        <v>116.6</v>
      </c>
      <c r="D32">
        <v>83</v>
      </c>
      <c r="E32">
        <v>57.3</v>
      </c>
      <c r="F32">
        <v>0</v>
      </c>
      <c r="G32">
        <v>0</v>
      </c>
    </row>
    <row r="33" spans="1:7" ht="15" x14ac:dyDescent="0.25">
      <c r="A33" s="271" t="s">
        <v>87</v>
      </c>
      <c r="B33">
        <v>40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271" t="s">
        <v>88</v>
      </c>
      <c r="B34">
        <v>54.1</v>
      </c>
      <c r="C34">
        <v>165.2</v>
      </c>
      <c r="D34">
        <v>2.1</v>
      </c>
      <c r="E34">
        <v>20.6</v>
      </c>
      <c r="F34">
        <v>0</v>
      </c>
      <c r="G34">
        <v>0</v>
      </c>
    </row>
    <row r="35" spans="1:7" ht="15" x14ac:dyDescent="0.25">
      <c r="A35" s="271" t="s">
        <v>89</v>
      </c>
      <c r="B35">
        <v>0</v>
      </c>
      <c r="C35">
        <v>30</v>
      </c>
      <c r="D35">
        <v>0</v>
      </c>
      <c r="E35">
        <v>54</v>
      </c>
      <c r="F35">
        <v>0</v>
      </c>
      <c r="G35">
        <v>0</v>
      </c>
    </row>
    <row r="36" spans="1:7" ht="15" x14ac:dyDescent="0.25">
      <c r="A36" s="271" t="s">
        <v>69</v>
      </c>
    </row>
    <row r="37" spans="1:7" ht="15" x14ac:dyDescent="0.25">
      <c r="A37" s="271" t="s">
        <v>90</v>
      </c>
      <c r="B37">
        <v>369.6</v>
      </c>
      <c r="C37">
        <v>274.89999999999998</v>
      </c>
      <c r="D37">
        <v>169.4</v>
      </c>
      <c r="E37">
        <v>85.6</v>
      </c>
      <c r="F37">
        <v>0</v>
      </c>
      <c r="G37">
        <v>0</v>
      </c>
    </row>
    <row r="38" spans="1:7" ht="15" x14ac:dyDescent="0.25">
      <c r="A38" s="271" t="s">
        <v>406</v>
      </c>
      <c r="B38">
        <v>0</v>
      </c>
      <c r="C38">
        <v>0</v>
      </c>
      <c r="D38">
        <v>0</v>
      </c>
      <c r="E38">
        <v>7.7</v>
      </c>
      <c r="F38">
        <v>0</v>
      </c>
      <c r="G38">
        <v>0</v>
      </c>
    </row>
    <row r="39" spans="1:7" ht="15" x14ac:dyDescent="0.25">
      <c r="A39" s="271" t="s">
        <v>93</v>
      </c>
      <c r="B39">
        <v>0</v>
      </c>
      <c r="C39">
        <v>0</v>
      </c>
      <c r="D39">
        <v>0</v>
      </c>
      <c r="E39" t="s">
        <v>94</v>
      </c>
      <c r="F39">
        <v>0</v>
      </c>
      <c r="G39">
        <v>0</v>
      </c>
    </row>
    <row r="40" spans="1:7" ht="15" x14ac:dyDescent="0.25">
      <c r="A40" s="271" t="s">
        <v>96</v>
      </c>
      <c r="B40">
        <v>369.6</v>
      </c>
      <c r="C40">
        <v>261.89999999999998</v>
      </c>
      <c r="D40">
        <v>169.4</v>
      </c>
      <c r="E40">
        <v>77.900000000000006</v>
      </c>
      <c r="F40">
        <v>0</v>
      </c>
      <c r="G40">
        <v>0</v>
      </c>
    </row>
    <row r="41" spans="1:7" ht="15" x14ac:dyDescent="0.25">
      <c r="A41" s="271" t="s">
        <v>97</v>
      </c>
      <c r="B41">
        <v>0</v>
      </c>
      <c r="C41">
        <v>13</v>
      </c>
      <c r="D41">
        <v>0</v>
      </c>
      <c r="E41">
        <v>0</v>
      </c>
      <c r="F41">
        <v>0</v>
      </c>
      <c r="G41">
        <v>0</v>
      </c>
    </row>
    <row r="42" spans="1:7" ht="15" x14ac:dyDescent="0.25">
      <c r="A42" s="271" t="s">
        <v>69</v>
      </c>
    </row>
    <row r="43" spans="1:7" ht="15" x14ac:dyDescent="0.25">
      <c r="A43" s="271" t="s">
        <v>98</v>
      </c>
      <c r="B43">
        <v>1578.3</v>
      </c>
      <c r="C43">
        <v>1341.6</v>
      </c>
      <c r="D43">
        <v>288.3</v>
      </c>
      <c r="E43">
        <v>392.9</v>
      </c>
      <c r="F43">
        <v>0</v>
      </c>
      <c r="G43">
        <v>0</v>
      </c>
    </row>
    <row r="44" spans="1:7" ht="15" x14ac:dyDescent="0.25">
      <c r="A44" s="271" t="s">
        <v>99</v>
      </c>
      <c r="B44">
        <v>4.8</v>
      </c>
      <c r="C44">
        <v>2</v>
      </c>
      <c r="D44">
        <v>0</v>
      </c>
      <c r="E44">
        <v>3.2</v>
      </c>
      <c r="F44">
        <v>0</v>
      </c>
      <c r="G44">
        <v>0</v>
      </c>
    </row>
    <row r="45" spans="1:7" ht="15" x14ac:dyDescent="0.25">
      <c r="A45" s="271" t="s">
        <v>100</v>
      </c>
      <c r="B45">
        <v>8.5</v>
      </c>
      <c r="C45">
        <v>4</v>
      </c>
      <c r="D45">
        <v>0</v>
      </c>
      <c r="E45">
        <v>0</v>
      </c>
      <c r="F45">
        <v>0</v>
      </c>
      <c r="G45">
        <v>0</v>
      </c>
    </row>
    <row r="46" spans="1:7" ht="15" x14ac:dyDescent="0.25">
      <c r="A46" s="271" t="s">
        <v>101</v>
      </c>
      <c r="B46">
        <v>100</v>
      </c>
      <c r="C46">
        <v>105.8</v>
      </c>
      <c r="D46">
        <v>0</v>
      </c>
      <c r="E46">
        <v>47.2</v>
      </c>
      <c r="F46">
        <v>0</v>
      </c>
      <c r="G46">
        <v>0</v>
      </c>
    </row>
    <row r="47" spans="1:7" ht="15" x14ac:dyDescent="0.25">
      <c r="A47" s="271" t="s">
        <v>102</v>
      </c>
      <c r="B47">
        <v>25.5</v>
      </c>
      <c r="C47">
        <v>13.3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271" t="s">
        <v>103</v>
      </c>
      <c r="B48">
        <v>21.3</v>
      </c>
      <c r="C48">
        <v>9.1</v>
      </c>
      <c r="D48">
        <v>0.8</v>
      </c>
      <c r="E48">
        <v>0.1</v>
      </c>
      <c r="F48">
        <v>0</v>
      </c>
      <c r="G48">
        <v>0</v>
      </c>
    </row>
    <row r="49" spans="1:7" ht="15" x14ac:dyDescent="0.25">
      <c r="A49" s="271" t="s">
        <v>104</v>
      </c>
      <c r="B49">
        <v>23</v>
      </c>
      <c r="C49">
        <v>100.9</v>
      </c>
      <c r="D49">
        <v>0</v>
      </c>
      <c r="E49">
        <v>51.4</v>
      </c>
      <c r="F49">
        <v>0</v>
      </c>
      <c r="G49">
        <v>0</v>
      </c>
    </row>
    <row r="50" spans="1:7" ht="15" x14ac:dyDescent="0.25">
      <c r="A50" s="271" t="s">
        <v>105</v>
      </c>
      <c r="B50">
        <v>92.8</v>
      </c>
      <c r="C50">
        <v>75.2</v>
      </c>
      <c r="D50">
        <v>0</v>
      </c>
      <c r="E50">
        <v>43.6</v>
      </c>
      <c r="F50">
        <v>0</v>
      </c>
      <c r="G50">
        <v>0</v>
      </c>
    </row>
    <row r="51" spans="1:7" ht="15" x14ac:dyDescent="0.25">
      <c r="A51" s="271" t="s">
        <v>106</v>
      </c>
      <c r="B51">
        <v>63.8</v>
      </c>
      <c r="C51">
        <v>40</v>
      </c>
      <c r="D51">
        <v>41.5</v>
      </c>
      <c r="E51">
        <v>22.1</v>
      </c>
      <c r="F51">
        <v>0</v>
      </c>
      <c r="G51">
        <v>0</v>
      </c>
    </row>
    <row r="52" spans="1:7" ht="15" x14ac:dyDescent="0.25">
      <c r="A52" s="271" t="s">
        <v>107</v>
      </c>
      <c r="B52">
        <v>0</v>
      </c>
      <c r="C52">
        <v>59.5</v>
      </c>
      <c r="D52">
        <v>0</v>
      </c>
      <c r="E52">
        <v>0</v>
      </c>
      <c r="F52">
        <v>0</v>
      </c>
      <c r="G52">
        <v>0</v>
      </c>
    </row>
    <row r="53" spans="1:7" ht="15" x14ac:dyDescent="0.25">
      <c r="A53" s="271" t="s">
        <v>109</v>
      </c>
      <c r="B53">
        <v>33.799999999999997</v>
      </c>
      <c r="C53">
        <v>193.7</v>
      </c>
      <c r="D53">
        <v>13.8</v>
      </c>
      <c r="E53">
        <v>34.299999999999997</v>
      </c>
      <c r="F53">
        <v>0</v>
      </c>
      <c r="G53">
        <v>0</v>
      </c>
    </row>
    <row r="54" spans="1:7" ht="15" x14ac:dyDescent="0.25">
      <c r="A54" s="271" t="s">
        <v>110</v>
      </c>
      <c r="B54">
        <v>0</v>
      </c>
      <c r="C54">
        <v>0</v>
      </c>
      <c r="D54">
        <v>0</v>
      </c>
      <c r="E54">
        <v>2.5</v>
      </c>
      <c r="F54">
        <v>0</v>
      </c>
      <c r="G54">
        <v>0</v>
      </c>
    </row>
    <row r="55" spans="1:7" ht="15" x14ac:dyDescent="0.25">
      <c r="A55" s="271" t="s">
        <v>111</v>
      </c>
      <c r="B55">
        <v>34.5</v>
      </c>
      <c r="C55">
        <v>0</v>
      </c>
      <c r="D55">
        <v>0</v>
      </c>
      <c r="E55">
        <v>0</v>
      </c>
      <c r="F55">
        <v>0</v>
      </c>
      <c r="G55">
        <v>0</v>
      </c>
    </row>
    <row r="56" spans="1:7" ht="15" x14ac:dyDescent="0.25">
      <c r="A56" s="271" t="s">
        <v>112</v>
      </c>
      <c r="B56">
        <v>127.5</v>
      </c>
      <c r="C56">
        <v>107.7</v>
      </c>
      <c r="D56">
        <v>14.8</v>
      </c>
      <c r="E56">
        <v>11</v>
      </c>
      <c r="F56">
        <v>0</v>
      </c>
      <c r="G56">
        <v>0</v>
      </c>
    </row>
    <row r="57" spans="1:7" ht="15" x14ac:dyDescent="0.25">
      <c r="A57" s="271" t="s">
        <v>113</v>
      </c>
      <c r="B57">
        <v>22</v>
      </c>
      <c r="C57">
        <v>20</v>
      </c>
      <c r="D57">
        <v>22.8</v>
      </c>
      <c r="E57">
        <v>14.2</v>
      </c>
      <c r="F57">
        <v>0</v>
      </c>
      <c r="G57">
        <v>0</v>
      </c>
    </row>
    <row r="58" spans="1:7" ht="15" x14ac:dyDescent="0.25">
      <c r="A58" s="271" t="s">
        <v>114</v>
      </c>
      <c r="B58">
        <v>12.7</v>
      </c>
      <c r="C58">
        <v>11.8</v>
      </c>
      <c r="D58">
        <v>4.9000000000000004</v>
      </c>
      <c r="E58">
        <v>7.9</v>
      </c>
      <c r="F58">
        <v>0</v>
      </c>
      <c r="G58">
        <v>0</v>
      </c>
    </row>
    <row r="59" spans="1:7" ht="15" x14ac:dyDescent="0.25">
      <c r="A59" s="271" t="s">
        <v>115</v>
      </c>
      <c r="B59">
        <v>858.1</v>
      </c>
      <c r="C59">
        <v>423.8</v>
      </c>
      <c r="D59">
        <v>143.1</v>
      </c>
      <c r="E59">
        <v>119</v>
      </c>
      <c r="F59">
        <v>0</v>
      </c>
      <c r="G59">
        <v>0</v>
      </c>
    </row>
    <row r="60" spans="1:7" ht="15" x14ac:dyDescent="0.25">
      <c r="A60" s="271" t="s">
        <v>117</v>
      </c>
      <c r="B60">
        <v>3.9</v>
      </c>
      <c r="C60">
        <v>3.7</v>
      </c>
      <c r="D60">
        <v>32</v>
      </c>
      <c r="E60">
        <v>0</v>
      </c>
      <c r="F60">
        <v>0</v>
      </c>
      <c r="G60">
        <v>0</v>
      </c>
    </row>
    <row r="61" spans="1:7" ht="15" x14ac:dyDescent="0.25">
      <c r="A61" s="271" t="s">
        <v>118</v>
      </c>
      <c r="B61">
        <v>44.2</v>
      </c>
      <c r="C61">
        <v>58.6</v>
      </c>
      <c r="D61">
        <v>0</v>
      </c>
      <c r="E61">
        <v>0</v>
      </c>
      <c r="F61">
        <v>0</v>
      </c>
      <c r="G61">
        <v>0</v>
      </c>
    </row>
    <row r="62" spans="1:7" ht="15" x14ac:dyDescent="0.25">
      <c r="A62" s="271" t="s">
        <v>119</v>
      </c>
      <c r="B62">
        <v>79.8</v>
      </c>
      <c r="C62">
        <v>88.5</v>
      </c>
      <c r="D62">
        <v>0</v>
      </c>
      <c r="E62">
        <v>0</v>
      </c>
      <c r="F62">
        <v>0</v>
      </c>
      <c r="G62">
        <v>0</v>
      </c>
    </row>
    <row r="63" spans="1:7" ht="15" x14ac:dyDescent="0.25">
      <c r="A63" s="271" t="s">
        <v>120</v>
      </c>
      <c r="B63">
        <v>16</v>
      </c>
      <c r="C63">
        <v>9.8000000000000007</v>
      </c>
      <c r="D63">
        <v>14.7</v>
      </c>
      <c r="E63">
        <v>15.3</v>
      </c>
      <c r="F63">
        <v>0</v>
      </c>
      <c r="G63">
        <v>0</v>
      </c>
    </row>
    <row r="64" spans="1:7" ht="15" x14ac:dyDescent="0.25">
      <c r="A64" s="271" t="s">
        <v>121</v>
      </c>
      <c r="B64">
        <v>6.1</v>
      </c>
      <c r="C64">
        <v>14.3</v>
      </c>
      <c r="D64">
        <v>0</v>
      </c>
      <c r="E64">
        <v>0</v>
      </c>
      <c r="F64">
        <v>0</v>
      </c>
      <c r="G64">
        <v>0</v>
      </c>
    </row>
    <row r="65" spans="1:7" ht="15" x14ac:dyDescent="0.25">
      <c r="A65" s="271" t="s">
        <v>122</v>
      </c>
      <c r="B65">
        <v>0</v>
      </c>
      <c r="C65">
        <v>0</v>
      </c>
      <c r="D65">
        <v>0</v>
      </c>
      <c r="E65">
        <v>21.2</v>
      </c>
      <c r="F65">
        <v>0</v>
      </c>
      <c r="G65">
        <v>0</v>
      </c>
    </row>
    <row r="66" spans="1:7" ht="15" x14ac:dyDescent="0.25">
      <c r="A66" s="271" t="s">
        <v>65</v>
      </c>
      <c r="B66" t="s">
        <v>66</v>
      </c>
      <c r="C66" t="s">
        <v>67</v>
      </c>
      <c r="D66" t="s">
        <v>66</v>
      </c>
      <c r="E66" t="s">
        <v>66</v>
      </c>
      <c r="F66" t="s">
        <v>66</v>
      </c>
      <c r="G66" t="s">
        <v>68</v>
      </c>
    </row>
    <row r="67" spans="1:7" ht="15" x14ac:dyDescent="0.25">
      <c r="A67" s="271" t="s">
        <v>123</v>
      </c>
      <c r="B67">
        <v>3999.4</v>
      </c>
      <c r="C67">
        <v>4833</v>
      </c>
      <c r="D67">
        <v>1025.7</v>
      </c>
      <c r="E67">
        <v>1299</v>
      </c>
      <c r="F67">
        <v>0</v>
      </c>
      <c r="G67">
        <v>0</v>
      </c>
    </row>
    <row r="68" spans="1:7" ht="15" x14ac:dyDescent="0.25">
      <c r="A68" s="271" t="s">
        <v>124</v>
      </c>
      <c r="B68">
        <v>1148.7</v>
      </c>
      <c r="C68">
        <v>650</v>
      </c>
      <c r="D68">
        <v>0</v>
      </c>
      <c r="E68">
        <v>0</v>
      </c>
      <c r="F68">
        <v>0</v>
      </c>
      <c r="G68">
        <v>0</v>
      </c>
    </row>
    <row r="69" spans="1:7" ht="15" x14ac:dyDescent="0.25">
      <c r="A69" s="271" t="s">
        <v>65</v>
      </c>
      <c r="B69" t="s">
        <v>66</v>
      </c>
      <c r="C69" t="s">
        <v>67</v>
      </c>
      <c r="D69" t="s">
        <v>66</v>
      </c>
      <c r="E69" t="s">
        <v>66</v>
      </c>
      <c r="F69" t="s">
        <v>66</v>
      </c>
      <c r="G69" t="s">
        <v>68</v>
      </c>
    </row>
    <row r="70" spans="1:7" ht="15" x14ac:dyDescent="0.25">
      <c r="A70" s="271" t="s">
        <v>125</v>
      </c>
      <c r="B70">
        <v>5148.1000000000004</v>
      </c>
      <c r="C70">
        <v>5483</v>
      </c>
      <c r="D70">
        <v>1025.7</v>
      </c>
      <c r="E70">
        <v>1299</v>
      </c>
      <c r="F70">
        <v>0</v>
      </c>
      <c r="G70">
        <v>0</v>
      </c>
    </row>
    <row r="71" spans="1:7" ht="15" x14ac:dyDescent="0.25">
      <c r="A71" s="271" t="s">
        <v>126</v>
      </c>
      <c r="B71" t="s">
        <v>45</v>
      </c>
      <c r="C71" t="s">
        <v>45</v>
      </c>
      <c r="D71">
        <v>0</v>
      </c>
      <c r="E71">
        <v>0</v>
      </c>
      <c r="F71" t="s">
        <v>45</v>
      </c>
      <c r="G71" t="s">
        <v>45</v>
      </c>
    </row>
    <row r="72" spans="1:7" ht="15" x14ac:dyDescent="0.25">
      <c r="A72" s="271" t="s">
        <v>127</v>
      </c>
      <c r="B72">
        <v>0</v>
      </c>
      <c r="C72">
        <v>0</v>
      </c>
      <c r="D72" t="s">
        <v>45</v>
      </c>
      <c r="E72" t="s">
        <v>45</v>
      </c>
      <c r="F72">
        <v>0</v>
      </c>
      <c r="G72">
        <v>0</v>
      </c>
    </row>
    <row r="73" spans="1:7" ht="15" x14ac:dyDescent="0.25">
      <c r="A73" s="271" t="s">
        <v>65</v>
      </c>
      <c r="B73" t="s">
        <v>66</v>
      </c>
      <c r="C73" t="s">
        <v>67</v>
      </c>
      <c r="D73" t="s">
        <v>66</v>
      </c>
      <c r="E73" t="s">
        <v>66</v>
      </c>
      <c r="F73" t="s">
        <v>66</v>
      </c>
      <c r="G73" t="s">
        <v>68</v>
      </c>
    </row>
  </sheetData>
  <pageMargins left="0.7" right="0.7" top="0.75" bottom="0.75" header="0.3" footer="0.3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B00E8-00A5-421B-8AE9-9E6983CF6D82}">
  <dimension ref="A1:G71"/>
  <sheetViews>
    <sheetView topLeftCell="A4" workbookViewId="0">
      <selection activeCell="B7" sqref="B7"/>
    </sheetView>
  </sheetViews>
  <sheetFormatPr defaultRowHeight="13.2" x14ac:dyDescent="0.25"/>
  <cols>
    <col min="1" max="1" width="26.5546875" customWidth="1"/>
    <col min="2" max="2" width="12.109375" customWidth="1"/>
    <col min="3" max="3" width="13.33203125" customWidth="1"/>
    <col min="4" max="4" width="11.6640625" customWidth="1"/>
    <col min="5" max="5" width="16.44140625" customWidth="1"/>
    <col min="6" max="6" width="12.44140625" customWidth="1"/>
    <col min="7" max="7" width="11.8867187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460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17.600000000000001</v>
      </c>
      <c r="C12">
        <v>123.7</v>
      </c>
      <c r="D12">
        <v>19.5</v>
      </c>
      <c r="E12">
        <v>43.2</v>
      </c>
      <c r="F12">
        <v>0</v>
      </c>
      <c r="G12">
        <v>0</v>
      </c>
    </row>
    <row r="13" spans="1:7" ht="15" x14ac:dyDescent="0.25">
      <c r="A13" s="271" t="s">
        <v>71</v>
      </c>
      <c r="B13">
        <v>17.600000000000001</v>
      </c>
      <c r="C13">
        <v>109.7</v>
      </c>
      <c r="D13">
        <v>19.5</v>
      </c>
      <c r="E13">
        <v>43.2</v>
      </c>
      <c r="F13">
        <v>0</v>
      </c>
      <c r="G13">
        <v>0</v>
      </c>
    </row>
    <row r="14" spans="1:7" ht="15" x14ac:dyDescent="0.25">
      <c r="A14" s="271" t="s">
        <v>72</v>
      </c>
      <c r="B14">
        <v>0</v>
      </c>
      <c r="C14">
        <v>14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271" t="s">
        <v>69</v>
      </c>
    </row>
    <row r="16" spans="1:7" ht="15" x14ac:dyDescent="0.25">
      <c r="A16" s="271" t="s">
        <v>74</v>
      </c>
      <c r="B16">
        <v>461.8</v>
      </c>
      <c r="C16">
        <v>542.5</v>
      </c>
      <c r="D16">
        <v>69.099999999999994</v>
      </c>
      <c r="E16">
        <v>51.9</v>
      </c>
      <c r="F16">
        <v>0</v>
      </c>
      <c r="G16">
        <v>0</v>
      </c>
    </row>
    <row r="17" spans="1:7" ht="15" x14ac:dyDescent="0.25">
      <c r="A17" s="271" t="s">
        <v>69</v>
      </c>
    </row>
    <row r="18" spans="1:7" ht="15" x14ac:dyDescent="0.25">
      <c r="A18" s="271" t="s">
        <v>75</v>
      </c>
      <c r="B18">
        <v>140.69999999999999</v>
      </c>
      <c r="C18">
        <v>261.89999999999998</v>
      </c>
      <c r="D18">
        <v>42.7</v>
      </c>
      <c r="E18">
        <v>0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76</v>
      </c>
      <c r="B20">
        <v>265.8</v>
      </c>
      <c r="C20">
        <v>485</v>
      </c>
      <c r="D20">
        <v>0.7</v>
      </c>
      <c r="E20">
        <v>63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77</v>
      </c>
      <c r="B22">
        <v>1428.2</v>
      </c>
      <c r="C22">
        <v>2046.3</v>
      </c>
      <c r="D22">
        <v>99.7</v>
      </c>
      <c r="E22">
        <v>235.4</v>
      </c>
      <c r="F22">
        <v>0</v>
      </c>
      <c r="G22">
        <v>0</v>
      </c>
    </row>
    <row r="23" spans="1:7" ht="15" x14ac:dyDescent="0.25">
      <c r="A23" s="271" t="s">
        <v>78</v>
      </c>
      <c r="B23">
        <v>0</v>
      </c>
      <c r="C23">
        <v>1.1000000000000001</v>
      </c>
      <c r="D23">
        <v>0</v>
      </c>
      <c r="E23">
        <v>0</v>
      </c>
      <c r="F23">
        <v>0</v>
      </c>
      <c r="G23">
        <v>0</v>
      </c>
    </row>
    <row r="24" spans="1:7" ht="15" x14ac:dyDescent="0.25">
      <c r="A24" s="271" t="s">
        <v>79</v>
      </c>
      <c r="B24">
        <v>0.5</v>
      </c>
      <c r="C24">
        <v>0</v>
      </c>
      <c r="D24">
        <v>0</v>
      </c>
      <c r="E24">
        <v>0</v>
      </c>
      <c r="F24">
        <v>0</v>
      </c>
      <c r="G24">
        <v>0</v>
      </c>
    </row>
    <row r="25" spans="1:7" ht="15" x14ac:dyDescent="0.25">
      <c r="A25" s="271" t="s">
        <v>80</v>
      </c>
      <c r="B25">
        <v>61.8</v>
      </c>
      <c r="C25">
        <v>167.5</v>
      </c>
      <c r="D25">
        <v>0</v>
      </c>
      <c r="E25">
        <v>11.2</v>
      </c>
      <c r="F25">
        <v>0</v>
      </c>
      <c r="G25">
        <v>0</v>
      </c>
    </row>
    <row r="26" spans="1:7" ht="15" x14ac:dyDescent="0.25">
      <c r="A26" s="271" t="s">
        <v>168</v>
      </c>
      <c r="B26">
        <v>0</v>
      </c>
      <c r="C26" t="s">
        <v>94</v>
      </c>
      <c r="D26">
        <v>0</v>
      </c>
      <c r="E26">
        <v>0</v>
      </c>
      <c r="F26">
        <v>0</v>
      </c>
      <c r="G26">
        <v>0</v>
      </c>
    </row>
    <row r="27" spans="1:7" ht="15" x14ac:dyDescent="0.25">
      <c r="A27" s="271" t="s">
        <v>81</v>
      </c>
      <c r="B27">
        <v>344.7</v>
      </c>
      <c r="C27">
        <v>406.7</v>
      </c>
      <c r="D27">
        <v>22.1</v>
      </c>
      <c r="E27">
        <v>30.5</v>
      </c>
      <c r="F27">
        <v>0</v>
      </c>
      <c r="G27">
        <v>0</v>
      </c>
    </row>
    <row r="28" spans="1:7" ht="15" x14ac:dyDescent="0.25">
      <c r="A28" s="271" t="s">
        <v>82</v>
      </c>
      <c r="B28">
        <v>0</v>
      </c>
      <c r="C28">
        <v>78.8</v>
      </c>
      <c r="D28">
        <v>0</v>
      </c>
      <c r="E28">
        <v>0.1</v>
      </c>
      <c r="F28">
        <v>0</v>
      </c>
      <c r="G28">
        <v>0</v>
      </c>
    </row>
    <row r="29" spans="1:7" ht="15" x14ac:dyDescent="0.25">
      <c r="A29" s="271" t="s">
        <v>83</v>
      </c>
      <c r="B29">
        <v>837</v>
      </c>
      <c r="C29">
        <v>890.5</v>
      </c>
      <c r="D29">
        <v>51.1</v>
      </c>
      <c r="E29">
        <v>118.1</v>
      </c>
      <c r="F29">
        <v>0</v>
      </c>
      <c r="G29">
        <v>0</v>
      </c>
    </row>
    <row r="30" spans="1:7" ht="15" x14ac:dyDescent="0.25">
      <c r="A30" s="271" t="s">
        <v>84</v>
      </c>
      <c r="B30">
        <v>0</v>
      </c>
      <c r="C30">
        <v>85</v>
      </c>
      <c r="D30">
        <v>0</v>
      </c>
      <c r="E30">
        <v>0</v>
      </c>
      <c r="F30">
        <v>0</v>
      </c>
      <c r="G30">
        <v>0</v>
      </c>
    </row>
    <row r="31" spans="1:7" ht="15" x14ac:dyDescent="0.25">
      <c r="A31" s="271" t="s">
        <v>86</v>
      </c>
      <c r="B31">
        <v>90.2</v>
      </c>
      <c r="C31">
        <v>167.8</v>
      </c>
      <c r="D31">
        <v>24.5</v>
      </c>
      <c r="E31">
        <v>0.9</v>
      </c>
      <c r="F31">
        <v>0</v>
      </c>
      <c r="G31">
        <v>0</v>
      </c>
    </row>
    <row r="32" spans="1:7" ht="15" x14ac:dyDescent="0.25">
      <c r="A32" s="271" t="s">
        <v>87</v>
      </c>
      <c r="B32">
        <v>40</v>
      </c>
      <c r="C32">
        <v>0</v>
      </c>
      <c r="D32">
        <v>0</v>
      </c>
      <c r="E32">
        <v>0</v>
      </c>
      <c r="F32">
        <v>0</v>
      </c>
      <c r="G32">
        <v>0</v>
      </c>
    </row>
    <row r="33" spans="1:7" ht="15" x14ac:dyDescent="0.25">
      <c r="A33" s="271" t="s">
        <v>88</v>
      </c>
      <c r="B33">
        <v>54.1</v>
      </c>
      <c r="C33">
        <v>178.9</v>
      </c>
      <c r="D33">
        <v>2.1</v>
      </c>
      <c r="E33">
        <v>20.6</v>
      </c>
      <c r="F33">
        <v>0</v>
      </c>
      <c r="G33">
        <v>0</v>
      </c>
    </row>
    <row r="34" spans="1:7" ht="15" x14ac:dyDescent="0.25">
      <c r="A34" s="271" t="s">
        <v>89</v>
      </c>
      <c r="B34">
        <v>0</v>
      </c>
      <c r="C34">
        <v>70</v>
      </c>
      <c r="D34">
        <v>0</v>
      </c>
      <c r="E34">
        <v>54</v>
      </c>
      <c r="F34">
        <v>0</v>
      </c>
      <c r="G34">
        <v>0</v>
      </c>
    </row>
    <row r="35" spans="1:7" ht="15" x14ac:dyDescent="0.25">
      <c r="A35" s="271" t="s">
        <v>69</v>
      </c>
    </row>
    <row r="36" spans="1:7" ht="15" x14ac:dyDescent="0.25">
      <c r="A36" s="271" t="s">
        <v>90</v>
      </c>
      <c r="B36">
        <v>374</v>
      </c>
      <c r="C36">
        <v>269.7</v>
      </c>
      <c r="D36">
        <v>88.4</v>
      </c>
      <c r="E36">
        <v>7.7</v>
      </c>
      <c r="F36">
        <v>0</v>
      </c>
      <c r="G36">
        <v>0</v>
      </c>
    </row>
    <row r="37" spans="1:7" ht="15" x14ac:dyDescent="0.25">
      <c r="A37" s="271" t="s">
        <v>406</v>
      </c>
      <c r="B37">
        <v>0</v>
      </c>
      <c r="C37">
        <v>0</v>
      </c>
      <c r="D37">
        <v>0</v>
      </c>
      <c r="E37">
        <v>7.7</v>
      </c>
      <c r="F37">
        <v>0</v>
      </c>
      <c r="G37">
        <v>0</v>
      </c>
    </row>
    <row r="38" spans="1:7" ht="15" x14ac:dyDescent="0.25">
      <c r="A38" s="271" t="s">
        <v>93</v>
      </c>
      <c r="B38">
        <v>0</v>
      </c>
      <c r="C38">
        <v>0</v>
      </c>
      <c r="D38">
        <v>0</v>
      </c>
      <c r="E38" t="s">
        <v>94</v>
      </c>
      <c r="F38">
        <v>0</v>
      </c>
      <c r="G38">
        <v>0</v>
      </c>
    </row>
    <row r="39" spans="1:7" ht="15" x14ac:dyDescent="0.25">
      <c r="A39" s="271" t="s">
        <v>96</v>
      </c>
      <c r="B39">
        <v>374</v>
      </c>
      <c r="C39">
        <v>256.7</v>
      </c>
      <c r="D39">
        <v>88.4</v>
      </c>
      <c r="E39">
        <v>0</v>
      </c>
      <c r="F39">
        <v>0</v>
      </c>
      <c r="G39">
        <v>0</v>
      </c>
    </row>
    <row r="40" spans="1:7" ht="15" x14ac:dyDescent="0.25">
      <c r="A40" s="271" t="s">
        <v>97</v>
      </c>
      <c r="B40">
        <v>0</v>
      </c>
      <c r="C40">
        <v>13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271" t="s">
        <v>69</v>
      </c>
    </row>
    <row r="42" spans="1:7" ht="15" x14ac:dyDescent="0.25">
      <c r="A42" s="271" t="s">
        <v>98</v>
      </c>
      <c r="B42">
        <v>1638.6</v>
      </c>
      <c r="C42">
        <v>1257.4000000000001</v>
      </c>
      <c r="D42">
        <v>114.9</v>
      </c>
      <c r="E42">
        <v>257.8</v>
      </c>
      <c r="F42">
        <v>0</v>
      </c>
      <c r="G42">
        <v>0</v>
      </c>
    </row>
    <row r="43" spans="1:7" ht="15" x14ac:dyDescent="0.25">
      <c r="A43" s="271" t="s">
        <v>99</v>
      </c>
      <c r="B43">
        <v>4.8</v>
      </c>
      <c r="C43">
        <v>2</v>
      </c>
      <c r="D43">
        <v>0</v>
      </c>
      <c r="E43">
        <v>3.2</v>
      </c>
      <c r="F43">
        <v>0</v>
      </c>
      <c r="G43">
        <v>0</v>
      </c>
    </row>
    <row r="44" spans="1:7" ht="15" x14ac:dyDescent="0.25">
      <c r="A44" s="271" t="s">
        <v>100</v>
      </c>
      <c r="B44">
        <v>8.5</v>
      </c>
      <c r="C44">
        <v>4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271" t="s">
        <v>101</v>
      </c>
      <c r="B45">
        <v>100</v>
      </c>
      <c r="C45">
        <v>85</v>
      </c>
      <c r="D45">
        <v>0</v>
      </c>
      <c r="E45">
        <v>33</v>
      </c>
      <c r="F45">
        <v>0</v>
      </c>
      <c r="G45">
        <v>0</v>
      </c>
    </row>
    <row r="46" spans="1:7" ht="15" x14ac:dyDescent="0.25">
      <c r="A46" s="271" t="s">
        <v>102</v>
      </c>
      <c r="B46">
        <v>25.5</v>
      </c>
      <c r="C46">
        <v>12.6</v>
      </c>
      <c r="D46">
        <v>0</v>
      </c>
      <c r="E46">
        <v>0</v>
      </c>
      <c r="F46">
        <v>0</v>
      </c>
      <c r="G46">
        <v>0</v>
      </c>
    </row>
    <row r="47" spans="1:7" ht="15" x14ac:dyDescent="0.25">
      <c r="A47" s="271" t="s">
        <v>103</v>
      </c>
      <c r="B47">
        <v>22</v>
      </c>
      <c r="C47">
        <v>9.3000000000000007</v>
      </c>
      <c r="D47">
        <v>0.2</v>
      </c>
      <c r="E47">
        <v>0</v>
      </c>
      <c r="F47">
        <v>0</v>
      </c>
      <c r="G47">
        <v>0</v>
      </c>
    </row>
    <row r="48" spans="1:7" ht="15" x14ac:dyDescent="0.25">
      <c r="A48" s="271" t="s">
        <v>104</v>
      </c>
      <c r="B48">
        <v>23</v>
      </c>
      <c r="C48">
        <v>114.9</v>
      </c>
      <c r="D48">
        <v>0</v>
      </c>
      <c r="E48">
        <v>36</v>
      </c>
      <c r="F48">
        <v>0</v>
      </c>
      <c r="G48">
        <v>0</v>
      </c>
    </row>
    <row r="49" spans="1:7" ht="15" x14ac:dyDescent="0.25">
      <c r="A49" s="271" t="s">
        <v>105</v>
      </c>
      <c r="B49">
        <v>92.8</v>
      </c>
      <c r="C49">
        <v>81.7</v>
      </c>
      <c r="D49">
        <v>0</v>
      </c>
      <c r="E49">
        <v>29.5</v>
      </c>
      <c r="F49">
        <v>0</v>
      </c>
      <c r="G49">
        <v>0</v>
      </c>
    </row>
    <row r="50" spans="1:7" ht="15" x14ac:dyDescent="0.25">
      <c r="A50" s="271" t="s">
        <v>106</v>
      </c>
      <c r="B50">
        <v>63.8</v>
      </c>
      <c r="C50">
        <v>37.200000000000003</v>
      </c>
      <c r="D50">
        <v>26.4</v>
      </c>
      <c r="E50">
        <v>0</v>
      </c>
      <c r="F50">
        <v>0</v>
      </c>
      <c r="G50">
        <v>0</v>
      </c>
    </row>
    <row r="51" spans="1:7" ht="15" x14ac:dyDescent="0.25">
      <c r="A51" s="271" t="s">
        <v>107</v>
      </c>
      <c r="B51">
        <v>0</v>
      </c>
      <c r="C51">
        <v>59.5</v>
      </c>
      <c r="D51">
        <v>0</v>
      </c>
      <c r="E51">
        <v>0</v>
      </c>
      <c r="F51">
        <v>0</v>
      </c>
      <c r="G51">
        <v>0</v>
      </c>
    </row>
    <row r="52" spans="1:7" ht="15" x14ac:dyDescent="0.25">
      <c r="A52" s="271" t="s">
        <v>109</v>
      </c>
      <c r="B52">
        <v>37.299999999999997</v>
      </c>
      <c r="C52">
        <v>197.6</v>
      </c>
      <c r="D52">
        <v>13.7</v>
      </c>
      <c r="E52">
        <v>26.9</v>
      </c>
      <c r="F52">
        <v>0</v>
      </c>
      <c r="G52">
        <v>0</v>
      </c>
    </row>
    <row r="53" spans="1:7" ht="15" x14ac:dyDescent="0.25">
      <c r="A53" s="271" t="s">
        <v>111</v>
      </c>
      <c r="B53">
        <v>34.5</v>
      </c>
      <c r="C53">
        <v>0</v>
      </c>
      <c r="D53">
        <v>0</v>
      </c>
      <c r="E53">
        <v>0</v>
      </c>
      <c r="F53">
        <v>0</v>
      </c>
      <c r="G53">
        <v>0</v>
      </c>
    </row>
    <row r="54" spans="1:7" ht="15" x14ac:dyDescent="0.25">
      <c r="A54" s="271" t="s">
        <v>112</v>
      </c>
      <c r="B54">
        <v>141.5</v>
      </c>
      <c r="C54">
        <v>91.7</v>
      </c>
      <c r="D54">
        <v>0</v>
      </c>
      <c r="E54">
        <v>11</v>
      </c>
      <c r="F54">
        <v>0</v>
      </c>
      <c r="G54">
        <v>0</v>
      </c>
    </row>
    <row r="55" spans="1:7" ht="15" x14ac:dyDescent="0.25">
      <c r="A55" s="271" t="s">
        <v>113</v>
      </c>
      <c r="B55">
        <v>44</v>
      </c>
      <c r="C55">
        <v>14</v>
      </c>
      <c r="D55">
        <v>0</v>
      </c>
      <c r="E55">
        <v>0</v>
      </c>
      <c r="F55">
        <v>0</v>
      </c>
      <c r="G55">
        <v>0</v>
      </c>
    </row>
    <row r="56" spans="1:7" ht="15" x14ac:dyDescent="0.25">
      <c r="A56" s="271" t="s">
        <v>114</v>
      </c>
      <c r="B56">
        <v>12.7</v>
      </c>
      <c r="C56">
        <v>16.5</v>
      </c>
      <c r="D56">
        <v>4.9000000000000004</v>
      </c>
      <c r="E56">
        <v>2.2999999999999998</v>
      </c>
      <c r="F56">
        <v>0</v>
      </c>
      <c r="G56">
        <v>0</v>
      </c>
    </row>
    <row r="57" spans="1:7" ht="15" x14ac:dyDescent="0.25">
      <c r="A57" s="271" t="s">
        <v>115</v>
      </c>
      <c r="B57">
        <v>876.2</v>
      </c>
      <c r="C57">
        <v>389</v>
      </c>
      <c r="D57">
        <v>30.4</v>
      </c>
      <c r="E57">
        <v>79.599999999999994</v>
      </c>
      <c r="F57">
        <v>0</v>
      </c>
      <c r="G57">
        <v>0</v>
      </c>
    </row>
    <row r="58" spans="1:7" ht="15" x14ac:dyDescent="0.25">
      <c r="A58" s="271" t="s">
        <v>117</v>
      </c>
      <c r="B58">
        <v>3.4</v>
      </c>
      <c r="C58">
        <v>3.7</v>
      </c>
      <c r="D58">
        <v>32</v>
      </c>
      <c r="E58">
        <v>0</v>
      </c>
      <c r="F58">
        <v>0</v>
      </c>
      <c r="G58">
        <v>0</v>
      </c>
    </row>
    <row r="59" spans="1:7" ht="15" x14ac:dyDescent="0.25">
      <c r="A59" s="271" t="s">
        <v>118</v>
      </c>
      <c r="B59">
        <v>44.2</v>
      </c>
      <c r="C59">
        <v>58.6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271" t="s">
        <v>119</v>
      </c>
      <c r="B60">
        <v>78.8</v>
      </c>
      <c r="C60">
        <v>56.1</v>
      </c>
      <c r="D60">
        <v>0</v>
      </c>
      <c r="E60">
        <v>0</v>
      </c>
      <c r="F60">
        <v>0</v>
      </c>
      <c r="G60">
        <v>0</v>
      </c>
    </row>
    <row r="61" spans="1:7" ht="15" x14ac:dyDescent="0.25">
      <c r="A61" s="271" t="s">
        <v>120</v>
      </c>
      <c r="B61">
        <v>19.5</v>
      </c>
      <c r="C61">
        <v>9.8000000000000007</v>
      </c>
      <c r="D61">
        <v>7.4</v>
      </c>
      <c r="E61">
        <v>15.3</v>
      </c>
      <c r="F61">
        <v>0</v>
      </c>
      <c r="G61">
        <v>0</v>
      </c>
    </row>
    <row r="62" spans="1:7" ht="15" x14ac:dyDescent="0.25">
      <c r="A62" s="271" t="s">
        <v>121</v>
      </c>
      <c r="B62">
        <v>6.1</v>
      </c>
      <c r="C62">
        <v>14.3</v>
      </c>
      <c r="D62">
        <v>0</v>
      </c>
      <c r="E62">
        <v>0</v>
      </c>
      <c r="F62">
        <v>0</v>
      </c>
      <c r="G62">
        <v>0</v>
      </c>
    </row>
    <row r="63" spans="1:7" ht="15" x14ac:dyDescent="0.25">
      <c r="A63" s="271" t="s">
        <v>122</v>
      </c>
      <c r="B63">
        <v>0</v>
      </c>
      <c r="C63">
        <v>0</v>
      </c>
      <c r="D63">
        <v>0</v>
      </c>
      <c r="E63">
        <v>21.2</v>
      </c>
      <c r="F63">
        <v>0</v>
      </c>
      <c r="G63">
        <v>0</v>
      </c>
    </row>
    <row r="64" spans="1:7" ht="15" x14ac:dyDescent="0.25">
      <c r="A64" s="271" t="s">
        <v>65</v>
      </c>
      <c r="B64" t="s">
        <v>66</v>
      </c>
      <c r="C64" t="s">
        <v>67</v>
      </c>
      <c r="D64" t="s">
        <v>66</v>
      </c>
      <c r="E64" t="s">
        <v>66</v>
      </c>
      <c r="F64" t="s">
        <v>66</v>
      </c>
      <c r="G64" t="s">
        <v>68</v>
      </c>
    </row>
    <row r="65" spans="1:7" ht="15" x14ac:dyDescent="0.25">
      <c r="A65" s="271" t="s">
        <v>123</v>
      </c>
      <c r="B65">
        <v>4326.7</v>
      </c>
      <c r="C65">
        <v>4986.5</v>
      </c>
      <c r="D65">
        <v>434.9</v>
      </c>
      <c r="E65">
        <v>658.9</v>
      </c>
      <c r="F65">
        <v>0</v>
      </c>
      <c r="G65">
        <v>0</v>
      </c>
    </row>
    <row r="66" spans="1:7" ht="15" x14ac:dyDescent="0.25">
      <c r="A66" s="271" t="s">
        <v>124</v>
      </c>
      <c r="B66">
        <v>1038.0999999999999</v>
      </c>
      <c r="C66">
        <v>687.9</v>
      </c>
      <c r="D66">
        <v>0</v>
      </c>
      <c r="E66">
        <v>0</v>
      </c>
      <c r="F66">
        <v>0</v>
      </c>
      <c r="G66">
        <v>0</v>
      </c>
    </row>
    <row r="67" spans="1:7" ht="15" x14ac:dyDescent="0.25">
      <c r="A67" s="271" t="s">
        <v>65</v>
      </c>
      <c r="B67" t="s">
        <v>66</v>
      </c>
      <c r="C67" t="s">
        <v>67</v>
      </c>
      <c r="D67" t="s">
        <v>66</v>
      </c>
      <c r="E67" t="s">
        <v>66</v>
      </c>
      <c r="F67" t="s">
        <v>66</v>
      </c>
      <c r="G67" t="s">
        <v>68</v>
      </c>
    </row>
    <row r="68" spans="1:7" ht="15" x14ac:dyDescent="0.25">
      <c r="A68" s="271" t="s">
        <v>125</v>
      </c>
      <c r="B68">
        <v>5364.7</v>
      </c>
      <c r="C68">
        <v>5674.4</v>
      </c>
      <c r="D68">
        <v>434.9</v>
      </c>
      <c r="E68">
        <v>658.9</v>
      </c>
      <c r="F68">
        <v>0</v>
      </c>
      <c r="G68">
        <v>0</v>
      </c>
    </row>
    <row r="69" spans="1:7" ht="15" x14ac:dyDescent="0.25">
      <c r="A69" s="271" t="s">
        <v>126</v>
      </c>
      <c r="B69" t="s">
        <v>45</v>
      </c>
      <c r="C69" t="s">
        <v>45</v>
      </c>
      <c r="D69">
        <v>0</v>
      </c>
      <c r="E69">
        <v>0</v>
      </c>
      <c r="F69" t="s">
        <v>45</v>
      </c>
      <c r="G69" t="s">
        <v>45</v>
      </c>
    </row>
    <row r="70" spans="1:7" ht="15" x14ac:dyDescent="0.25">
      <c r="A70" s="271" t="s">
        <v>127</v>
      </c>
      <c r="B70">
        <v>0</v>
      </c>
      <c r="C70">
        <v>0</v>
      </c>
      <c r="D70" t="s">
        <v>45</v>
      </c>
      <c r="E70" t="s">
        <v>45</v>
      </c>
      <c r="F70">
        <v>0</v>
      </c>
      <c r="G70">
        <v>0</v>
      </c>
    </row>
    <row r="71" spans="1:7" ht="15" x14ac:dyDescent="0.25">
      <c r="A71" s="271" t="s">
        <v>53</v>
      </c>
    </row>
  </sheetData>
  <pageMargins left="0.7" right="0.7" top="0.75" bottom="0.75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D14DE-1FA0-4E1C-A54A-A5F384705BF9}">
  <dimension ref="A1:G71"/>
  <sheetViews>
    <sheetView topLeftCell="A19" workbookViewId="0">
      <selection activeCell="B49" sqref="B49"/>
    </sheetView>
  </sheetViews>
  <sheetFormatPr defaultRowHeight="13.2" x14ac:dyDescent="0.25"/>
  <cols>
    <col min="1" max="1" width="25.88671875" customWidth="1"/>
    <col min="2" max="2" width="14.109375" customWidth="1"/>
    <col min="3" max="3" width="10.5546875" customWidth="1"/>
    <col min="4" max="4" width="12.33203125" customWidth="1"/>
    <col min="5" max="5" width="12.109375" customWidth="1"/>
    <col min="6" max="6" width="12.5546875" customWidth="1"/>
    <col min="7" max="7" width="10.332031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461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37.6</v>
      </c>
      <c r="C12">
        <v>132.69999999999999</v>
      </c>
      <c r="D12">
        <v>0</v>
      </c>
      <c r="E12">
        <v>21.4</v>
      </c>
      <c r="F12">
        <v>0</v>
      </c>
      <c r="G12">
        <v>0</v>
      </c>
    </row>
    <row r="13" spans="1:7" ht="15" x14ac:dyDescent="0.25">
      <c r="A13" s="271" t="s">
        <v>71</v>
      </c>
      <c r="B13">
        <v>37.6</v>
      </c>
      <c r="C13">
        <v>118.7</v>
      </c>
      <c r="D13">
        <v>0</v>
      </c>
      <c r="E13">
        <v>21.4</v>
      </c>
      <c r="F13">
        <v>0</v>
      </c>
      <c r="G13">
        <v>0</v>
      </c>
    </row>
    <row r="14" spans="1:7" ht="15" x14ac:dyDescent="0.25">
      <c r="A14" s="271" t="s">
        <v>72</v>
      </c>
      <c r="B14">
        <v>0</v>
      </c>
      <c r="C14">
        <v>14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271" t="s">
        <v>69</v>
      </c>
    </row>
    <row r="16" spans="1:7" ht="15" x14ac:dyDescent="0.25">
      <c r="A16" s="271" t="s">
        <v>74</v>
      </c>
      <c r="B16">
        <v>400.9</v>
      </c>
      <c r="C16">
        <v>592.29999999999995</v>
      </c>
      <c r="D16">
        <v>34.9</v>
      </c>
      <c r="E16">
        <v>0</v>
      </c>
      <c r="F16">
        <v>0</v>
      </c>
      <c r="G16">
        <v>0</v>
      </c>
    </row>
    <row r="17" spans="1:7" ht="15" x14ac:dyDescent="0.25">
      <c r="A17" s="271" t="s">
        <v>69</v>
      </c>
    </row>
    <row r="18" spans="1:7" ht="15" x14ac:dyDescent="0.25">
      <c r="A18" s="271" t="s">
        <v>75</v>
      </c>
      <c r="B18">
        <v>181.4</v>
      </c>
      <c r="C18">
        <v>260.89999999999998</v>
      </c>
      <c r="D18">
        <v>0</v>
      </c>
      <c r="E18">
        <v>0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76</v>
      </c>
      <c r="B20">
        <v>266.5</v>
      </c>
      <c r="C20">
        <v>485</v>
      </c>
      <c r="D20">
        <v>0</v>
      </c>
      <c r="E20">
        <v>63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77</v>
      </c>
      <c r="B22">
        <v>1447.3</v>
      </c>
      <c r="C22">
        <v>2150.8000000000002</v>
      </c>
      <c r="D22">
        <v>41.1</v>
      </c>
      <c r="E22">
        <v>31.8</v>
      </c>
      <c r="F22">
        <v>0</v>
      </c>
      <c r="G22">
        <v>0</v>
      </c>
    </row>
    <row r="23" spans="1:7" ht="15" x14ac:dyDescent="0.25">
      <c r="A23" s="271" t="s">
        <v>78</v>
      </c>
      <c r="B23">
        <v>0</v>
      </c>
      <c r="C23">
        <v>0.1</v>
      </c>
      <c r="D23">
        <v>0</v>
      </c>
      <c r="E23">
        <v>0</v>
      </c>
      <c r="F23">
        <v>0</v>
      </c>
      <c r="G23">
        <v>0</v>
      </c>
    </row>
    <row r="24" spans="1:7" ht="15" x14ac:dyDescent="0.25">
      <c r="A24" s="271" t="s">
        <v>79</v>
      </c>
      <c r="B24">
        <v>0.3</v>
      </c>
      <c r="C24">
        <v>0</v>
      </c>
      <c r="D24">
        <v>0</v>
      </c>
      <c r="E24">
        <v>0</v>
      </c>
      <c r="F24">
        <v>0</v>
      </c>
      <c r="G24">
        <v>0</v>
      </c>
    </row>
    <row r="25" spans="1:7" ht="15" x14ac:dyDescent="0.25">
      <c r="A25" s="271" t="s">
        <v>80</v>
      </c>
      <c r="B25">
        <v>61.8</v>
      </c>
      <c r="C25">
        <v>167.5</v>
      </c>
      <c r="D25">
        <v>0</v>
      </c>
      <c r="E25">
        <v>11.2</v>
      </c>
      <c r="F25">
        <v>0</v>
      </c>
      <c r="G25">
        <v>0</v>
      </c>
    </row>
    <row r="26" spans="1:7" ht="15" x14ac:dyDescent="0.25">
      <c r="A26" s="271" t="s">
        <v>168</v>
      </c>
      <c r="B26">
        <v>0</v>
      </c>
      <c r="C26" t="s">
        <v>94</v>
      </c>
      <c r="D26">
        <v>0</v>
      </c>
      <c r="E26">
        <v>0</v>
      </c>
      <c r="F26">
        <v>0</v>
      </c>
      <c r="G26">
        <v>0</v>
      </c>
    </row>
    <row r="27" spans="1:7" ht="15" x14ac:dyDescent="0.25">
      <c r="A27" s="271" t="s">
        <v>81</v>
      </c>
      <c r="B27">
        <v>364.7</v>
      </c>
      <c r="C27">
        <v>438.2</v>
      </c>
      <c r="D27">
        <v>0</v>
      </c>
      <c r="E27">
        <v>0</v>
      </c>
      <c r="F27">
        <v>0</v>
      </c>
      <c r="G27">
        <v>0</v>
      </c>
    </row>
    <row r="28" spans="1:7" ht="15" x14ac:dyDescent="0.25">
      <c r="A28" s="271" t="s">
        <v>82</v>
      </c>
      <c r="B28">
        <v>0</v>
      </c>
      <c r="C28">
        <v>78.900000000000006</v>
      </c>
      <c r="D28">
        <v>0</v>
      </c>
      <c r="E28">
        <v>0</v>
      </c>
      <c r="F28">
        <v>0</v>
      </c>
      <c r="G28">
        <v>0</v>
      </c>
    </row>
    <row r="29" spans="1:7" ht="15" x14ac:dyDescent="0.25">
      <c r="A29" s="271" t="s">
        <v>83</v>
      </c>
      <c r="B29">
        <v>869</v>
      </c>
      <c r="C29">
        <v>975.5</v>
      </c>
      <c r="D29">
        <v>16.600000000000001</v>
      </c>
      <c r="E29">
        <v>0</v>
      </c>
      <c r="F29">
        <v>0</v>
      </c>
      <c r="G29">
        <v>0</v>
      </c>
    </row>
    <row r="30" spans="1:7" ht="15" x14ac:dyDescent="0.25">
      <c r="A30" s="271" t="s">
        <v>84</v>
      </c>
      <c r="B30">
        <v>0</v>
      </c>
      <c r="C30">
        <v>20</v>
      </c>
      <c r="D30">
        <v>0</v>
      </c>
      <c r="E30">
        <v>0</v>
      </c>
      <c r="F30">
        <v>0</v>
      </c>
      <c r="G30">
        <v>0</v>
      </c>
    </row>
    <row r="31" spans="1:7" ht="15" x14ac:dyDescent="0.25">
      <c r="A31" s="271" t="s">
        <v>86</v>
      </c>
      <c r="B31">
        <v>56.2</v>
      </c>
      <c r="C31">
        <v>168.7</v>
      </c>
      <c r="D31">
        <v>24.5</v>
      </c>
      <c r="E31">
        <v>0</v>
      </c>
      <c r="F31">
        <v>0</v>
      </c>
      <c r="G31">
        <v>0</v>
      </c>
    </row>
    <row r="32" spans="1:7" ht="15" x14ac:dyDescent="0.25">
      <c r="A32" s="271" t="s">
        <v>87</v>
      </c>
      <c r="B32">
        <v>40</v>
      </c>
      <c r="C32">
        <v>0</v>
      </c>
      <c r="D32">
        <v>0</v>
      </c>
      <c r="E32">
        <v>0</v>
      </c>
      <c r="F32">
        <v>0</v>
      </c>
      <c r="G32">
        <v>0</v>
      </c>
    </row>
    <row r="33" spans="1:7" ht="15" x14ac:dyDescent="0.25">
      <c r="A33" s="271" t="s">
        <v>88</v>
      </c>
      <c r="B33">
        <v>55.4</v>
      </c>
      <c r="C33">
        <v>178.9</v>
      </c>
      <c r="D33">
        <v>0</v>
      </c>
      <c r="E33">
        <v>20.6</v>
      </c>
      <c r="F33">
        <v>0</v>
      </c>
      <c r="G33">
        <v>0</v>
      </c>
    </row>
    <row r="34" spans="1:7" ht="15" x14ac:dyDescent="0.25">
      <c r="A34" s="271" t="s">
        <v>89</v>
      </c>
      <c r="B34">
        <v>0</v>
      </c>
      <c r="C34">
        <v>123</v>
      </c>
      <c r="D34">
        <v>0</v>
      </c>
      <c r="E34">
        <v>0</v>
      </c>
      <c r="F34">
        <v>0</v>
      </c>
      <c r="G34">
        <v>0</v>
      </c>
    </row>
    <row r="35" spans="1:7" ht="15" x14ac:dyDescent="0.25">
      <c r="A35" s="271" t="s">
        <v>69</v>
      </c>
    </row>
    <row r="36" spans="1:7" ht="15" x14ac:dyDescent="0.25">
      <c r="A36" s="271" t="s">
        <v>90</v>
      </c>
      <c r="B36">
        <v>450</v>
      </c>
      <c r="C36">
        <v>209.7</v>
      </c>
      <c r="D36">
        <v>11</v>
      </c>
      <c r="E36">
        <v>7.7</v>
      </c>
      <c r="F36">
        <v>0</v>
      </c>
      <c r="G36">
        <v>0</v>
      </c>
    </row>
    <row r="37" spans="1:7" ht="15" x14ac:dyDescent="0.25">
      <c r="A37" s="271" t="s">
        <v>406</v>
      </c>
      <c r="B37">
        <v>0</v>
      </c>
      <c r="C37">
        <v>0</v>
      </c>
      <c r="D37">
        <v>0</v>
      </c>
      <c r="E37">
        <v>7.7</v>
      </c>
      <c r="F37">
        <v>0</v>
      </c>
      <c r="G37">
        <v>0</v>
      </c>
    </row>
    <row r="38" spans="1:7" ht="15" x14ac:dyDescent="0.25">
      <c r="A38" s="271" t="s">
        <v>93</v>
      </c>
      <c r="B38">
        <v>0</v>
      </c>
      <c r="C38">
        <v>0</v>
      </c>
      <c r="D38">
        <v>0</v>
      </c>
      <c r="E38" t="s">
        <v>94</v>
      </c>
      <c r="F38">
        <v>0</v>
      </c>
      <c r="G38">
        <v>0</v>
      </c>
    </row>
    <row r="39" spans="1:7" ht="15" x14ac:dyDescent="0.25">
      <c r="A39" s="271" t="s">
        <v>96</v>
      </c>
      <c r="B39">
        <v>450</v>
      </c>
      <c r="C39">
        <v>196.7</v>
      </c>
      <c r="D39">
        <v>11</v>
      </c>
      <c r="E39">
        <v>0</v>
      </c>
      <c r="F39">
        <v>0</v>
      </c>
      <c r="G39">
        <v>0</v>
      </c>
    </row>
    <row r="40" spans="1:7" ht="15" x14ac:dyDescent="0.25">
      <c r="A40" s="271" t="s">
        <v>97</v>
      </c>
      <c r="B40">
        <v>0</v>
      </c>
      <c r="C40">
        <v>13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271" t="s">
        <v>69</v>
      </c>
    </row>
    <row r="42" spans="1:7" ht="15" x14ac:dyDescent="0.25">
      <c r="A42" s="271" t="s">
        <v>98</v>
      </c>
      <c r="B42">
        <v>1626.5</v>
      </c>
      <c r="C42">
        <v>1110.3</v>
      </c>
      <c r="D42">
        <v>49.3</v>
      </c>
      <c r="E42">
        <v>48.5</v>
      </c>
      <c r="F42">
        <v>0</v>
      </c>
      <c r="G42">
        <v>0</v>
      </c>
    </row>
    <row r="43" spans="1:7" ht="15" x14ac:dyDescent="0.25">
      <c r="A43" s="271" t="s">
        <v>99</v>
      </c>
      <c r="B43">
        <v>4.8</v>
      </c>
      <c r="C43">
        <v>2</v>
      </c>
      <c r="D43">
        <v>0</v>
      </c>
      <c r="E43">
        <v>3.2</v>
      </c>
      <c r="F43">
        <v>0</v>
      </c>
      <c r="G43">
        <v>0</v>
      </c>
    </row>
    <row r="44" spans="1:7" ht="15" x14ac:dyDescent="0.25">
      <c r="A44" s="271" t="s">
        <v>100</v>
      </c>
      <c r="B44">
        <v>8.5</v>
      </c>
      <c r="C44">
        <v>4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271" t="s">
        <v>101</v>
      </c>
      <c r="B45">
        <v>100</v>
      </c>
      <c r="C45">
        <v>85</v>
      </c>
      <c r="D45">
        <v>0</v>
      </c>
      <c r="E45">
        <v>0</v>
      </c>
      <c r="F45">
        <v>0</v>
      </c>
      <c r="G45">
        <v>0</v>
      </c>
    </row>
    <row r="46" spans="1:7" ht="15" x14ac:dyDescent="0.25">
      <c r="A46" s="271" t="s">
        <v>102</v>
      </c>
      <c r="B46">
        <v>25.5</v>
      </c>
      <c r="C46">
        <v>12.6</v>
      </c>
      <c r="D46">
        <v>0</v>
      </c>
      <c r="E46">
        <v>0</v>
      </c>
      <c r="F46">
        <v>0</v>
      </c>
      <c r="G46">
        <v>0</v>
      </c>
    </row>
    <row r="47" spans="1:7" ht="15" x14ac:dyDescent="0.25">
      <c r="A47" s="271" t="s">
        <v>103</v>
      </c>
      <c r="B47">
        <v>22.2</v>
      </c>
      <c r="C47">
        <v>9.3000000000000007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271" t="s">
        <v>104</v>
      </c>
      <c r="B48">
        <v>23</v>
      </c>
      <c r="C48">
        <v>117</v>
      </c>
      <c r="D48">
        <v>0</v>
      </c>
      <c r="E48">
        <v>0</v>
      </c>
      <c r="F48">
        <v>0</v>
      </c>
      <c r="G48">
        <v>0</v>
      </c>
    </row>
    <row r="49" spans="1:7" ht="15" x14ac:dyDescent="0.25">
      <c r="A49" s="271" t="s">
        <v>105</v>
      </c>
      <c r="B49">
        <v>90.3</v>
      </c>
      <c r="C49">
        <v>78.7</v>
      </c>
      <c r="D49">
        <v>0</v>
      </c>
      <c r="E49">
        <v>29.5</v>
      </c>
      <c r="F49">
        <v>0</v>
      </c>
      <c r="G49">
        <v>0</v>
      </c>
    </row>
    <row r="50" spans="1:7" ht="15" x14ac:dyDescent="0.25">
      <c r="A50" s="271" t="s">
        <v>106</v>
      </c>
      <c r="B50">
        <v>49.2</v>
      </c>
      <c r="C50">
        <v>37.200000000000003</v>
      </c>
      <c r="D50">
        <v>26.4</v>
      </c>
      <c r="E50">
        <v>0</v>
      </c>
      <c r="F50">
        <v>0</v>
      </c>
      <c r="G50">
        <v>0</v>
      </c>
    </row>
    <row r="51" spans="1:7" ht="15" x14ac:dyDescent="0.25">
      <c r="A51" s="271" t="s">
        <v>107</v>
      </c>
      <c r="B51">
        <v>0</v>
      </c>
      <c r="C51">
        <v>59.5</v>
      </c>
      <c r="D51">
        <v>0</v>
      </c>
      <c r="E51">
        <v>0</v>
      </c>
      <c r="F51">
        <v>0</v>
      </c>
      <c r="G51">
        <v>0</v>
      </c>
    </row>
    <row r="52" spans="1:7" ht="15" x14ac:dyDescent="0.25">
      <c r="A52" s="271" t="s">
        <v>109</v>
      </c>
      <c r="B52">
        <v>52.9</v>
      </c>
      <c r="C52">
        <v>96</v>
      </c>
      <c r="D52">
        <v>0</v>
      </c>
      <c r="E52">
        <v>0</v>
      </c>
      <c r="F52">
        <v>0</v>
      </c>
      <c r="G52">
        <v>0</v>
      </c>
    </row>
    <row r="53" spans="1:7" ht="15" x14ac:dyDescent="0.25">
      <c r="A53" s="271" t="s">
        <v>111</v>
      </c>
      <c r="B53">
        <v>34.5</v>
      </c>
      <c r="C53">
        <v>0</v>
      </c>
      <c r="D53">
        <v>0</v>
      </c>
      <c r="E53">
        <v>0</v>
      </c>
      <c r="F53">
        <v>0</v>
      </c>
      <c r="G53">
        <v>0</v>
      </c>
    </row>
    <row r="54" spans="1:7" ht="15" x14ac:dyDescent="0.25">
      <c r="A54" s="271" t="s">
        <v>112</v>
      </c>
      <c r="B54">
        <v>133.5</v>
      </c>
      <c r="C54">
        <v>62.2</v>
      </c>
      <c r="D54">
        <v>0</v>
      </c>
      <c r="E54">
        <v>0</v>
      </c>
      <c r="F54">
        <v>0</v>
      </c>
      <c r="G54">
        <v>0</v>
      </c>
    </row>
    <row r="55" spans="1:7" ht="15" x14ac:dyDescent="0.25">
      <c r="A55" s="271" t="s">
        <v>113</v>
      </c>
      <c r="B55">
        <v>44</v>
      </c>
      <c r="C55">
        <v>14</v>
      </c>
      <c r="D55">
        <v>0</v>
      </c>
      <c r="E55">
        <v>0</v>
      </c>
      <c r="F55">
        <v>0</v>
      </c>
      <c r="G55">
        <v>0</v>
      </c>
    </row>
    <row r="56" spans="1:7" ht="15" x14ac:dyDescent="0.25">
      <c r="A56" s="271" t="s">
        <v>114</v>
      </c>
      <c r="B56">
        <v>17.7</v>
      </c>
      <c r="C56">
        <v>16.5</v>
      </c>
      <c r="D56">
        <v>0</v>
      </c>
      <c r="E56">
        <v>2.2999999999999998</v>
      </c>
      <c r="F56">
        <v>0</v>
      </c>
      <c r="G56">
        <v>0</v>
      </c>
    </row>
    <row r="57" spans="1:7" ht="15" x14ac:dyDescent="0.25">
      <c r="A57" s="271" t="s">
        <v>115</v>
      </c>
      <c r="B57">
        <v>834.1</v>
      </c>
      <c r="C57">
        <v>352.9</v>
      </c>
      <c r="D57">
        <v>22.9</v>
      </c>
      <c r="E57">
        <v>13.5</v>
      </c>
      <c r="F57">
        <v>0</v>
      </c>
      <c r="G57">
        <v>0</v>
      </c>
    </row>
    <row r="58" spans="1:7" ht="15" x14ac:dyDescent="0.25">
      <c r="A58" s="271" t="s">
        <v>117</v>
      </c>
      <c r="B58">
        <v>33.4</v>
      </c>
      <c r="C58">
        <v>3.3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271" t="s">
        <v>118</v>
      </c>
      <c r="B59">
        <v>44.2</v>
      </c>
      <c r="C59">
        <v>57.9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271" t="s">
        <v>119</v>
      </c>
      <c r="B60">
        <v>78.8</v>
      </c>
      <c r="C60">
        <v>58.1</v>
      </c>
      <c r="D60">
        <v>0</v>
      </c>
      <c r="E60">
        <v>0</v>
      </c>
      <c r="F60">
        <v>0</v>
      </c>
      <c r="G60">
        <v>0</v>
      </c>
    </row>
    <row r="61" spans="1:7" ht="15" x14ac:dyDescent="0.25">
      <c r="A61" s="271" t="s">
        <v>120</v>
      </c>
      <c r="B61">
        <v>23.8</v>
      </c>
      <c r="C61">
        <v>10</v>
      </c>
      <c r="D61">
        <v>0</v>
      </c>
      <c r="E61">
        <v>0</v>
      </c>
      <c r="F61">
        <v>0</v>
      </c>
      <c r="G61">
        <v>0</v>
      </c>
    </row>
    <row r="62" spans="1:7" ht="15" x14ac:dyDescent="0.25">
      <c r="A62" s="271" t="s">
        <v>121</v>
      </c>
      <c r="B62">
        <v>6.1</v>
      </c>
      <c r="C62">
        <v>14.3</v>
      </c>
      <c r="D62">
        <v>0</v>
      </c>
      <c r="E62">
        <v>0</v>
      </c>
      <c r="F62">
        <v>0</v>
      </c>
      <c r="G62">
        <v>0</v>
      </c>
    </row>
    <row r="63" spans="1:7" ht="15" x14ac:dyDescent="0.25">
      <c r="A63" s="271" t="s">
        <v>122</v>
      </c>
      <c r="B63">
        <v>0</v>
      </c>
      <c r="C63">
        <v>20</v>
      </c>
      <c r="D63">
        <v>0</v>
      </c>
      <c r="E63">
        <v>0</v>
      </c>
      <c r="F63">
        <v>0</v>
      </c>
      <c r="G63">
        <v>0</v>
      </c>
    </row>
    <row r="64" spans="1:7" ht="15" x14ac:dyDescent="0.25">
      <c r="A64" s="271" t="s">
        <v>65</v>
      </c>
      <c r="B64" t="s">
        <v>66</v>
      </c>
      <c r="C64" t="s">
        <v>67</v>
      </c>
      <c r="D64" t="s">
        <v>66</v>
      </c>
      <c r="E64" t="s">
        <v>66</v>
      </c>
      <c r="F64" t="s">
        <v>66</v>
      </c>
      <c r="G64" t="s">
        <v>68</v>
      </c>
    </row>
    <row r="65" spans="1:7" ht="15" x14ac:dyDescent="0.25">
      <c r="A65" s="271" t="s">
        <v>123</v>
      </c>
      <c r="B65">
        <v>4410.1000000000004</v>
      </c>
      <c r="C65">
        <v>4941.7</v>
      </c>
      <c r="D65">
        <v>136.30000000000001</v>
      </c>
      <c r="E65">
        <v>172.4</v>
      </c>
      <c r="F65">
        <v>0</v>
      </c>
      <c r="G65">
        <v>0</v>
      </c>
    </row>
    <row r="66" spans="1:7" ht="15" x14ac:dyDescent="0.25">
      <c r="A66" s="271" t="s">
        <v>124</v>
      </c>
      <c r="B66">
        <v>966.1</v>
      </c>
      <c r="C66">
        <v>714.5</v>
      </c>
      <c r="D66">
        <v>0</v>
      </c>
      <c r="E66">
        <v>0</v>
      </c>
      <c r="F66">
        <v>0</v>
      </c>
      <c r="G66">
        <v>0</v>
      </c>
    </row>
    <row r="67" spans="1:7" ht="15" x14ac:dyDescent="0.25">
      <c r="A67" s="271" t="s">
        <v>65</v>
      </c>
      <c r="B67" t="s">
        <v>66</v>
      </c>
      <c r="C67" t="s">
        <v>67</v>
      </c>
      <c r="D67" t="s">
        <v>66</v>
      </c>
      <c r="E67" t="s">
        <v>66</v>
      </c>
      <c r="F67" t="s">
        <v>66</v>
      </c>
      <c r="G67" t="s">
        <v>68</v>
      </c>
    </row>
    <row r="68" spans="1:7" ht="15" x14ac:dyDescent="0.25">
      <c r="A68" s="271" t="s">
        <v>125</v>
      </c>
      <c r="B68">
        <v>5376.2</v>
      </c>
      <c r="C68">
        <v>5656.2</v>
      </c>
      <c r="D68">
        <v>136.30000000000001</v>
      </c>
      <c r="E68">
        <v>172.4</v>
      </c>
      <c r="F68">
        <v>0</v>
      </c>
      <c r="G68">
        <v>0</v>
      </c>
    </row>
    <row r="69" spans="1:7" ht="15" x14ac:dyDescent="0.25">
      <c r="A69" s="271" t="s">
        <v>126</v>
      </c>
      <c r="B69" t="s">
        <v>45</v>
      </c>
      <c r="C69" t="s">
        <v>45</v>
      </c>
      <c r="D69">
        <v>0</v>
      </c>
      <c r="E69">
        <v>0</v>
      </c>
      <c r="F69" t="s">
        <v>45</v>
      </c>
      <c r="G69" t="s">
        <v>45</v>
      </c>
    </row>
    <row r="70" spans="1:7" ht="15" x14ac:dyDescent="0.25">
      <c r="A70" s="271" t="s">
        <v>127</v>
      </c>
      <c r="B70">
        <v>63.9</v>
      </c>
      <c r="C70">
        <v>0</v>
      </c>
      <c r="D70" t="s">
        <v>45</v>
      </c>
      <c r="E70" t="s">
        <v>45</v>
      </c>
      <c r="F70">
        <v>0</v>
      </c>
      <c r="G70">
        <v>0</v>
      </c>
    </row>
    <row r="71" spans="1:7" ht="15" x14ac:dyDescent="0.25">
      <c r="A71" s="271" t="s">
        <v>65</v>
      </c>
      <c r="B71" t="s">
        <v>66</v>
      </c>
      <c r="C71" t="s">
        <v>67</v>
      </c>
      <c r="D71" t="s">
        <v>66</v>
      </c>
      <c r="E71" t="s">
        <v>66</v>
      </c>
      <c r="F71" t="s">
        <v>66</v>
      </c>
      <c r="G71" t="s">
        <v>68</v>
      </c>
    </row>
  </sheetData>
  <pageMargins left="0.7" right="0.7" top="0.75" bottom="0.75" header="0.3" footer="0.3"/>
  <pageSetup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0B17B-C1A8-41EF-8ACC-4D4D777112FF}">
  <dimension ref="A1:G91"/>
  <sheetViews>
    <sheetView topLeftCell="A76" workbookViewId="0">
      <selection activeCell="B7" sqref="B7"/>
    </sheetView>
  </sheetViews>
  <sheetFormatPr defaultRowHeight="13.2" x14ac:dyDescent="0.25"/>
  <cols>
    <col min="1" max="1" width="22" customWidth="1"/>
    <col min="2" max="2" width="12.44140625" customWidth="1"/>
    <col min="4" max="4" width="11.5546875" customWidth="1"/>
    <col min="5" max="5" width="13.109375" customWidth="1"/>
    <col min="6" max="6" width="12.332031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462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37.6</v>
      </c>
      <c r="C12">
        <v>38.1</v>
      </c>
      <c r="D12">
        <v>687.3</v>
      </c>
      <c r="E12">
        <v>986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71</v>
      </c>
      <c r="B15">
        <v>37.6</v>
      </c>
      <c r="C15">
        <v>33.700000000000003</v>
      </c>
      <c r="D15">
        <v>579.29999999999995</v>
      </c>
      <c r="E15">
        <v>913.7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4.5</v>
      </c>
      <c r="D16">
        <v>57.6</v>
      </c>
      <c r="E16">
        <v>0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30.5</v>
      </c>
      <c r="E17">
        <v>6.4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63.9</v>
      </c>
      <c r="C20">
        <v>204.8</v>
      </c>
      <c r="D20">
        <v>2430.9</v>
      </c>
      <c r="E20">
        <v>2575.4</v>
      </c>
      <c r="F20">
        <v>371.7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46</v>
      </c>
      <c r="C22">
        <v>181.6</v>
      </c>
      <c r="D22">
        <v>1145.0999999999999</v>
      </c>
      <c r="E22">
        <v>1246.4000000000001</v>
      </c>
      <c r="F22">
        <v>140.4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70.5</v>
      </c>
      <c r="C24">
        <v>30</v>
      </c>
      <c r="D24">
        <v>3149.6</v>
      </c>
      <c r="E24">
        <v>549.5</v>
      </c>
      <c r="F24">
        <v>261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452.5</v>
      </c>
      <c r="C26">
        <v>1241.7</v>
      </c>
      <c r="D26">
        <v>8155.2</v>
      </c>
      <c r="E26">
        <v>8382.7000000000007</v>
      </c>
      <c r="F26">
        <v>1114.7</v>
      </c>
      <c r="G26">
        <v>0</v>
      </c>
    </row>
    <row r="27" spans="1:7" ht="15" x14ac:dyDescent="0.25">
      <c r="A27" s="271" t="s">
        <v>167</v>
      </c>
      <c r="B27">
        <v>0</v>
      </c>
      <c r="C27">
        <v>0</v>
      </c>
      <c r="D27">
        <v>225.8</v>
      </c>
      <c r="E27">
        <v>380.6</v>
      </c>
      <c r="F27">
        <v>0</v>
      </c>
      <c r="G27">
        <v>0</v>
      </c>
    </row>
    <row r="28" spans="1:7" ht="15" x14ac:dyDescent="0.25">
      <c r="A28" s="271" t="s">
        <v>78</v>
      </c>
      <c r="B28">
        <v>0</v>
      </c>
      <c r="C28">
        <v>0.1</v>
      </c>
      <c r="D28">
        <v>103</v>
      </c>
      <c r="E28">
        <v>90.8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79</v>
      </c>
      <c r="B30">
        <v>0</v>
      </c>
      <c r="C30">
        <v>0.3</v>
      </c>
      <c r="D30">
        <v>2.5</v>
      </c>
      <c r="E30">
        <v>4.8</v>
      </c>
      <c r="F30">
        <v>0.3</v>
      </c>
      <c r="G30">
        <v>0</v>
      </c>
    </row>
    <row r="31" spans="1:7" ht="15" x14ac:dyDescent="0.25">
      <c r="A31" s="271" t="s">
        <v>80</v>
      </c>
      <c r="B31">
        <v>68.3</v>
      </c>
      <c r="C31">
        <v>37.5</v>
      </c>
      <c r="D31">
        <v>941.5</v>
      </c>
      <c r="E31">
        <v>1028.8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168</v>
      </c>
      <c r="B33">
        <v>0</v>
      </c>
      <c r="C33" t="s">
        <v>94</v>
      </c>
      <c r="D33" t="s">
        <v>94</v>
      </c>
      <c r="E33">
        <v>0.3</v>
      </c>
      <c r="F33">
        <v>0</v>
      </c>
      <c r="G33">
        <v>0</v>
      </c>
    </row>
    <row r="34" spans="1:7" ht="15" x14ac:dyDescent="0.25">
      <c r="A34" s="271" t="s">
        <v>81</v>
      </c>
      <c r="B34">
        <v>66</v>
      </c>
      <c r="C34">
        <v>316.8</v>
      </c>
      <c r="D34">
        <v>1807.7</v>
      </c>
      <c r="E34">
        <v>1340.5</v>
      </c>
      <c r="F34">
        <v>218.4</v>
      </c>
      <c r="G34">
        <v>0</v>
      </c>
    </row>
    <row r="35" spans="1:7" ht="15" x14ac:dyDescent="0.25">
      <c r="A35" s="271" t="s">
        <v>82</v>
      </c>
      <c r="B35">
        <v>0</v>
      </c>
      <c r="C35">
        <v>44.9</v>
      </c>
      <c r="D35">
        <v>305.5</v>
      </c>
      <c r="E35">
        <v>329.5</v>
      </c>
      <c r="F35">
        <v>0</v>
      </c>
      <c r="G35">
        <v>0</v>
      </c>
    </row>
    <row r="36" spans="1:7" ht="15" x14ac:dyDescent="0.25">
      <c r="A36" s="271" t="s">
        <v>83</v>
      </c>
      <c r="B36">
        <v>191</v>
      </c>
      <c r="C36">
        <v>518.1</v>
      </c>
      <c r="D36">
        <v>2997.1</v>
      </c>
      <c r="E36">
        <v>3065.8</v>
      </c>
      <c r="F36">
        <v>803</v>
      </c>
      <c r="G36">
        <v>0</v>
      </c>
    </row>
    <row r="37" spans="1:7" ht="15" x14ac:dyDescent="0.25">
      <c r="A37" s="271" t="s">
        <v>259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271" t="s">
        <v>84</v>
      </c>
      <c r="B38">
        <v>0</v>
      </c>
      <c r="C38">
        <v>20</v>
      </c>
      <c r="D38">
        <v>118.5</v>
      </c>
      <c r="E38">
        <v>134.80000000000001</v>
      </c>
      <c r="F38">
        <v>0</v>
      </c>
      <c r="G38">
        <v>0</v>
      </c>
    </row>
    <row r="39" spans="1:7" ht="15" x14ac:dyDescent="0.25">
      <c r="A39" s="271" t="s">
        <v>85</v>
      </c>
      <c r="B39">
        <v>0</v>
      </c>
      <c r="C39">
        <v>0</v>
      </c>
      <c r="D39">
        <v>84.1</v>
      </c>
      <c r="E39">
        <v>62.7</v>
      </c>
      <c r="F39">
        <v>0</v>
      </c>
      <c r="G39">
        <v>0</v>
      </c>
    </row>
    <row r="40" spans="1:7" ht="15" x14ac:dyDescent="0.25">
      <c r="A40" s="271" t="s">
        <v>86</v>
      </c>
      <c r="B40">
        <v>109.4</v>
      </c>
      <c r="C40">
        <v>69.8</v>
      </c>
      <c r="D40">
        <v>705.7</v>
      </c>
      <c r="E40">
        <v>807.5</v>
      </c>
      <c r="F40">
        <v>0</v>
      </c>
      <c r="G40">
        <v>0</v>
      </c>
    </row>
    <row r="41" spans="1:7" ht="15" x14ac:dyDescent="0.25">
      <c r="A41" s="271" t="s">
        <v>87</v>
      </c>
      <c r="B41">
        <v>0</v>
      </c>
      <c r="C41">
        <v>0</v>
      </c>
      <c r="D41">
        <v>14.4</v>
      </c>
      <c r="E41">
        <v>38.799999999999997</v>
      </c>
      <c r="F41">
        <v>40</v>
      </c>
      <c r="G41">
        <v>0</v>
      </c>
    </row>
    <row r="42" spans="1:7" ht="15" x14ac:dyDescent="0.25">
      <c r="A42" s="271" t="s">
        <v>88</v>
      </c>
      <c r="B42">
        <v>17.899999999999999</v>
      </c>
      <c r="C42">
        <v>181.2</v>
      </c>
      <c r="D42">
        <v>502.5</v>
      </c>
      <c r="E42">
        <v>448.7</v>
      </c>
      <c r="F42">
        <v>53</v>
      </c>
      <c r="G42">
        <v>0</v>
      </c>
    </row>
    <row r="43" spans="1:7" ht="15" x14ac:dyDescent="0.25">
      <c r="A43" s="271" t="s">
        <v>89</v>
      </c>
      <c r="B43">
        <v>0</v>
      </c>
      <c r="C43">
        <v>53</v>
      </c>
      <c r="D43">
        <v>347</v>
      </c>
      <c r="E43">
        <v>332.3</v>
      </c>
      <c r="F43">
        <v>0</v>
      </c>
      <c r="G43">
        <v>0</v>
      </c>
    </row>
    <row r="44" spans="1:7" ht="15" x14ac:dyDescent="0.25">
      <c r="A44" s="271" t="s">
        <v>69</v>
      </c>
    </row>
    <row r="45" spans="1:7" ht="15" x14ac:dyDescent="0.25">
      <c r="A45" s="271" t="s">
        <v>90</v>
      </c>
      <c r="B45">
        <v>159</v>
      </c>
      <c r="C45">
        <v>74</v>
      </c>
      <c r="D45">
        <v>1555.5</v>
      </c>
      <c r="E45">
        <v>2312.6</v>
      </c>
      <c r="F45">
        <v>303</v>
      </c>
      <c r="G45">
        <v>0</v>
      </c>
    </row>
    <row r="46" spans="1:7" ht="15" x14ac:dyDescent="0.25">
      <c r="A46" s="271" t="s">
        <v>91</v>
      </c>
      <c r="B46">
        <v>0</v>
      </c>
      <c r="C46">
        <v>0</v>
      </c>
      <c r="D46">
        <v>145</v>
      </c>
      <c r="E46">
        <v>472.4</v>
      </c>
      <c r="F46">
        <v>0</v>
      </c>
      <c r="G46">
        <v>0</v>
      </c>
    </row>
    <row r="47" spans="1:7" ht="15" x14ac:dyDescent="0.25">
      <c r="A47" s="271" t="s">
        <v>92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464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175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465</v>
      </c>
      <c r="B50">
        <v>0</v>
      </c>
      <c r="C50">
        <v>0</v>
      </c>
      <c r="D50">
        <v>0</v>
      </c>
      <c r="E50">
        <v>32</v>
      </c>
      <c r="F50">
        <v>0</v>
      </c>
      <c r="G50">
        <v>0</v>
      </c>
    </row>
    <row r="51" spans="1:7" ht="15" x14ac:dyDescent="0.25">
      <c r="A51" s="271" t="s">
        <v>406</v>
      </c>
      <c r="B51">
        <v>0</v>
      </c>
      <c r="C51">
        <v>0</v>
      </c>
      <c r="D51">
        <v>7.7</v>
      </c>
      <c r="E51">
        <v>22.7</v>
      </c>
      <c r="F51">
        <v>0</v>
      </c>
      <c r="G51">
        <v>0</v>
      </c>
    </row>
    <row r="52" spans="1:7" ht="15" x14ac:dyDescent="0.25">
      <c r="A52" s="271" t="s">
        <v>466</v>
      </c>
      <c r="B52">
        <v>0</v>
      </c>
      <c r="C52">
        <v>0</v>
      </c>
      <c r="D52">
        <v>0</v>
      </c>
      <c r="E52">
        <v>20.8</v>
      </c>
      <c r="F52">
        <v>0</v>
      </c>
      <c r="G52">
        <v>0</v>
      </c>
    </row>
    <row r="53" spans="1:7" ht="15" x14ac:dyDescent="0.25">
      <c r="A53" s="271" t="s">
        <v>93</v>
      </c>
      <c r="B53">
        <v>0</v>
      </c>
      <c r="C53" t="s">
        <v>94</v>
      </c>
      <c r="D53" t="s">
        <v>94</v>
      </c>
      <c r="E53">
        <v>32.200000000000003</v>
      </c>
      <c r="F53">
        <v>0</v>
      </c>
      <c r="G53">
        <v>0</v>
      </c>
    </row>
    <row r="54" spans="1:7" ht="15" x14ac:dyDescent="0.25">
      <c r="A54" s="271" t="s">
        <v>95</v>
      </c>
      <c r="B54">
        <v>0</v>
      </c>
      <c r="C54">
        <v>0</v>
      </c>
      <c r="D54">
        <v>0</v>
      </c>
      <c r="E54">
        <v>3.9</v>
      </c>
      <c r="F54">
        <v>0</v>
      </c>
      <c r="G54">
        <v>0</v>
      </c>
    </row>
    <row r="55" spans="1:7" ht="15" x14ac:dyDescent="0.25">
      <c r="A55" s="271" t="s">
        <v>407</v>
      </c>
      <c r="B55">
        <v>0</v>
      </c>
      <c r="C55">
        <v>0</v>
      </c>
      <c r="D55">
        <v>8.8000000000000007</v>
      </c>
      <c r="E55">
        <v>6</v>
      </c>
      <c r="F55">
        <v>0</v>
      </c>
      <c r="G55">
        <v>0</v>
      </c>
    </row>
    <row r="56" spans="1:7" ht="15" x14ac:dyDescent="0.25">
      <c r="A56" s="271" t="s">
        <v>408</v>
      </c>
      <c r="B56">
        <v>0</v>
      </c>
      <c r="C56">
        <v>0</v>
      </c>
      <c r="D56">
        <v>34</v>
      </c>
      <c r="E56">
        <v>0</v>
      </c>
      <c r="F56">
        <v>0</v>
      </c>
      <c r="G56">
        <v>0</v>
      </c>
    </row>
    <row r="57" spans="1:7" ht="15" x14ac:dyDescent="0.25">
      <c r="A57" s="271" t="s">
        <v>96</v>
      </c>
      <c r="B57">
        <v>159</v>
      </c>
      <c r="C57">
        <v>74</v>
      </c>
      <c r="D57">
        <v>1305.7</v>
      </c>
      <c r="E57">
        <v>1515.6</v>
      </c>
      <c r="F57">
        <v>303</v>
      </c>
      <c r="G57">
        <v>0</v>
      </c>
    </row>
    <row r="58" spans="1:7" ht="15" x14ac:dyDescent="0.25">
      <c r="A58" s="271" t="s">
        <v>97</v>
      </c>
      <c r="B58">
        <v>0</v>
      </c>
      <c r="C58">
        <v>0</v>
      </c>
      <c r="D58">
        <v>34.9</v>
      </c>
      <c r="E58">
        <v>36.299999999999997</v>
      </c>
      <c r="F58">
        <v>0</v>
      </c>
      <c r="G58">
        <v>0</v>
      </c>
    </row>
    <row r="59" spans="1:7" ht="15" x14ac:dyDescent="0.25">
      <c r="A59" s="271" t="s">
        <v>176</v>
      </c>
      <c r="B59">
        <v>0</v>
      </c>
      <c r="C59">
        <v>0</v>
      </c>
      <c r="D59">
        <v>19.399999999999999</v>
      </c>
      <c r="E59">
        <v>31.1</v>
      </c>
      <c r="F59">
        <v>0</v>
      </c>
      <c r="G59">
        <v>0</v>
      </c>
    </row>
    <row r="60" spans="1:7" ht="15" x14ac:dyDescent="0.25">
      <c r="A60" s="271" t="s">
        <v>69</v>
      </c>
    </row>
    <row r="61" spans="1:7" ht="15" x14ac:dyDescent="0.25">
      <c r="A61" s="271" t="s">
        <v>98</v>
      </c>
      <c r="B61">
        <v>386.8</v>
      </c>
      <c r="C61">
        <v>433</v>
      </c>
      <c r="D61">
        <v>7223.5</v>
      </c>
      <c r="E61">
        <v>8424.7000000000007</v>
      </c>
      <c r="F61">
        <v>1258.7</v>
      </c>
      <c r="G61">
        <v>0</v>
      </c>
    </row>
    <row r="62" spans="1:7" ht="15" x14ac:dyDescent="0.25">
      <c r="A62" s="271" t="s">
        <v>99</v>
      </c>
      <c r="B62">
        <v>0</v>
      </c>
      <c r="C62">
        <v>0.8</v>
      </c>
      <c r="D62">
        <v>16.8</v>
      </c>
      <c r="E62">
        <v>15.3</v>
      </c>
      <c r="F62">
        <v>4.8</v>
      </c>
      <c r="G62">
        <v>0</v>
      </c>
    </row>
    <row r="63" spans="1:7" ht="15" x14ac:dyDescent="0.25">
      <c r="A63" s="271" t="s">
        <v>100</v>
      </c>
      <c r="B63">
        <v>0</v>
      </c>
      <c r="C63">
        <v>0</v>
      </c>
      <c r="D63">
        <v>14.2</v>
      </c>
      <c r="E63">
        <v>12.9</v>
      </c>
      <c r="F63">
        <v>8.5</v>
      </c>
      <c r="G63">
        <v>0</v>
      </c>
    </row>
    <row r="64" spans="1:7" ht="15" x14ac:dyDescent="0.25">
      <c r="A64" s="271" t="s">
        <v>101</v>
      </c>
      <c r="B64">
        <v>0</v>
      </c>
      <c r="C64">
        <v>45</v>
      </c>
      <c r="D64">
        <v>562.20000000000005</v>
      </c>
      <c r="E64">
        <v>501.5</v>
      </c>
      <c r="F64">
        <v>100</v>
      </c>
      <c r="G64">
        <v>0</v>
      </c>
    </row>
    <row r="65" spans="1:7" ht="15" x14ac:dyDescent="0.25">
      <c r="A65" s="271" t="s">
        <v>102</v>
      </c>
      <c r="B65">
        <v>0</v>
      </c>
      <c r="C65">
        <v>0</v>
      </c>
      <c r="D65">
        <v>66.2</v>
      </c>
      <c r="E65">
        <v>92.5</v>
      </c>
      <c r="F65">
        <v>25.5</v>
      </c>
      <c r="G65">
        <v>0</v>
      </c>
    </row>
    <row r="66" spans="1:7" ht="15" x14ac:dyDescent="0.25">
      <c r="A66" s="271" t="s">
        <v>103</v>
      </c>
      <c r="B66">
        <v>20.100000000000001</v>
      </c>
      <c r="C66">
        <v>9.4</v>
      </c>
      <c r="D66">
        <v>76.7</v>
      </c>
      <c r="E66">
        <v>50.9</v>
      </c>
      <c r="F66">
        <v>2.4</v>
      </c>
      <c r="G66">
        <v>0</v>
      </c>
    </row>
    <row r="67" spans="1:7" ht="15" x14ac:dyDescent="0.25">
      <c r="A67" s="271" t="s">
        <v>104</v>
      </c>
      <c r="B67">
        <v>0</v>
      </c>
      <c r="C67">
        <v>0</v>
      </c>
      <c r="D67">
        <v>383</v>
      </c>
      <c r="E67">
        <v>396.5</v>
      </c>
      <c r="F67">
        <v>23</v>
      </c>
      <c r="G67">
        <v>0</v>
      </c>
    </row>
    <row r="68" spans="1:7" ht="15" x14ac:dyDescent="0.25">
      <c r="A68" s="271" t="s">
        <v>105</v>
      </c>
      <c r="B68">
        <v>13.5</v>
      </c>
      <c r="C68">
        <v>0</v>
      </c>
      <c r="D68">
        <v>380.8</v>
      </c>
      <c r="E68">
        <v>792.7</v>
      </c>
      <c r="F68">
        <v>90.3</v>
      </c>
      <c r="G68">
        <v>0</v>
      </c>
    </row>
    <row r="69" spans="1:7" ht="15" x14ac:dyDescent="0.25">
      <c r="A69" s="271" t="s">
        <v>106</v>
      </c>
      <c r="B69">
        <v>0</v>
      </c>
      <c r="C69">
        <v>0</v>
      </c>
      <c r="D69">
        <v>257.8</v>
      </c>
      <c r="E69">
        <v>281.3</v>
      </c>
      <c r="F69">
        <v>64.2</v>
      </c>
      <c r="G69">
        <v>0</v>
      </c>
    </row>
    <row r="70" spans="1:7" ht="15" x14ac:dyDescent="0.25">
      <c r="A70" s="271" t="s">
        <v>107</v>
      </c>
      <c r="B70">
        <v>0</v>
      </c>
      <c r="C70">
        <v>0</v>
      </c>
      <c r="D70">
        <v>345.7</v>
      </c>
      <c r="E70">
        <v>520</v>
      </c>
      <c r="F70">
        <v>0</v>
      </c>
      <c r="G70">
        <v>0</v>
      </c>
    </row>
    <row r="71" spans="1:7" ht="15" x14ac:dyDescent="0.25">
      <c r="A71" s="271" t="s">
        <v>109</v>
      </c>
      <c r="B71">
        <v>15.6</v>
      </c>
      <c r="C71">
        <v>143.69999999999999</v>
      </c>
      <c r="D71">
        <v>367.4</v>
      </c>
      <c r="E71">
        <v>499</v>
      </c>
      <c r="F71">
        <v>30.3</v>
      </c>
      <c r="G71">
        <v>0</v>
      </c>
    </row>
    <row r="72" spans="1:7" ht="15" x14ac:dyDescent="0.25">
      <c r="A72" s="271" t="s">
        <v>110</v>
      </c>
      <c r="B72">
        <v>0</v>
      </c>
      <c r="C72">
        <v>0</v>
      </c>
      <c r="D72">
        <v>22.1</v>
      </c>
      <c r="E72">
        <v>34.1</v>
      </c>
      <c r="F72">
        <v>0</v>
      </c>
      <c r="G72">
        <v>0</v>
      </c>
    </row>
    <row r="73" spans="1:7" ht="15" x14ac:dyDescent="0.25">
      <c r="A73" s="271" t="s">
        <v>111</v>
      </c>
      <c r="B73">
        <v>0</v>
      </c>
      <c r="C73">
        <v>0</v>
      </c>
      <c r="D73">
        <v>70.099999999999994</v>
      </c>
      <c r="E73">
        <v>130.80000000000001</v>
      </c>
      <c r="F73">
        <v>34.5</v>
      </c>
      <c r="G73">
        <v>0</v>
      </c>
    </row>
    <row r="74" spans="1:7" ht="15" x14ac:dyDescent="0.25">
      <c r="A74" s="271" t="s">
        <v>112</v>
      </c>
      <c r="B74">
        <v>1</v>
      </c>
      <c r="C74">
        <v>8</v>
      </c>
      <c r="D74">
        <v>283.2</v>
      </c>
      <c r="E74">
        <v>297.3</v>
      </c>
      <c r="F74">
        <v>93</v>
      </c>
      <c r="G74">
        <v>0</v>
      </c>
    </row>
    <row r="75" spans="1:7" ht="15" x14ac:dyDescent="0.25">
      <c r="A75" s="271" t="s">
        <v>113</v>
      </c>
      <c r="B75">
        <v>0</v>
      </c>
      <c r="C75">
        <v>2</v>
      </c>
      <c r="D75">
        <v>179.4</v>
      </c>
      <c r="E75">
        <v>182.7</v>
      </c>
      <c r="F75">
        <v>44</v>
      </c>
      <c r="G75">
        <v>0</v>
      </c>
    </row>
    <row r="76" spans="1:7" ht="15" x14ac:dyDescent="0.25">
      <c r="A76" s="271" t="s">
        <v>114</v>
      </c>
      <c r="B76">
        <v>0</v>
      </c>
      <c r="C76">
        <v>1</v>
      </c>
      <c r="D76">
        <v>38.200000000000003</v>
      </c>
      <c r="E76">
        <v>31.9</v>
      </c>
      <c r="F76">
        <v>17.7</v>
      </c>
      <c r="G76">
        <v>0</v>
      </c>
    </row>
    <row r="77" spans="1:7" ht="15" x14ac:dyDescent="0.25">
      <c r="A77" s="271" t="s">
        <v>115</v>
      </c>
      <c r="B77">
        <v>282.7</v>
      </c>
      <c r="C77">
        <v>203.2</v>
      </c>
      <c r="D77">
        <v>3394</v>
      </c>
      <c r="E77">
        <v>3653.8</v>
      </c>
      <c r="F77">
        <v>597.5</v>
      </c>
      <c r="G77">
        <v>0</v>
      </c>
    </row>
    <row r="78" spans="1:7" ht="15" x14ac:dyDescent="0.25">
      <c r="A78" s="271" t="s">
        <v>117</v>
      </c>
      <c r="B78">
        <v>30</v>
      </c>
      <c r="C78">
        <v>0</v>
      </c>
      <c r="D78">
        <v>19.5</v>
      </c>
      <c r="E78">
        <v>18</v>
      </c>
      <c r="F78">
        <v>3.4</v>
      </c>
      <c r="G78">
        <v>0</v>
      </c>
    </row>
    <row r="79" spans="1:7" ht="15" x14ac:dyDescent="0.25">
      <c r="A79" s="271" t="s">
        <v>118</v>
      </c>
      <c r="B79">
        <v>19.8</v>
      </c>
      <c r="C79">
        <v>0</v>
      </c>
      <c r="D79">
        <v>130.6</v>
      </c>
      <c r="E79">
        <v>146.4</v>
      </c>
      <c r="F79">
        <v>22.3</v>
      </c>
      <c r="G79">
        <v>0</v>
      </c>
    </row>
    <row r="80" spans="1:7" ht="15" x14ac:dyDescent="0.25">
      <c r="A80" s="271" t="s">
        <v>119</v>
      </c>
      <c r="B80">
        <v>0</v>
      </c>
      <c r="C80">
        <v>0</v>
      </c>
      <c r="D80">
        <v>163.5</v>
      </c>
      <c r="E80">
        <v>278.2</v>
      </c>
      <c r="F80">
        <v>78.8</v>
      </c>
      <c r="G80">
        <v>0</v>
      </c>
    </row>
    <row r="81" spans="1:7" ht="15" x14ac:dyDescent="0.25">
      <c r="A81" s="271" t="s">
        <v>120</v>
      </c>
      <c r="B81">
        <v>4.0999999999999996</v>
      </c>
      <c r="C81">
        <v>0</v>
      </c>
      <c r="D81">
        <v>184</v>
      </c>
      <c r="E81">
        <v>253.5</v>
      </c>
      <c r="F81">
        <v>12.5</v>
      </c>
      <c r="G81">
        <v>0</v>
      </c>
    </row>
    <row r="82" spans="1:7" ht="15" x14ac:dyDescent="0.25">
      <c r="A82" s="271" t="s">
        <v>121</v>
      </c>
      <c r="B82">
        <v>0</v>
      </c>
      <c r="C82">
        <v>0</v>
      </c>
      <c r="D82">
        <v>75.3</v>
      </c>
      <c r="E82">
        <v>98.1</v>
      </c>
      <c r="F82">
        <v>6.1</v>
      </c>
      <c r="G82">
        <v>0</v>
      </c>
    </row>
    <row r="83" spans="1:7" ht="15" x14ac:dyDescent="0.25">
      <c r="A83" s="271" t="s">
        <v>122</v>
      </c>
      <c r="B83">
        <v>0</v>
      </c>
      <c r="C83">
        <v>20</v>
      </c>
      <c r="D83">
        <v>193</v>
      </c>
      <c r="E83">
        <v>137.5</v>
      </c>
      <c r="F83">
        <v>0</v>
      </c>
      <c r="G83">
        <v>0</v>
      </c>
    </row>
    <row r="84" spans="1:7" ht="15" x14ac:dyDescent="0.25">
      <c r="A84" s="271" t="s">
        <v>65</v>
      </c>
      <c r="B84" t="s">
        <v>66</v>
      </c>
      <c r="C84" t="s">
        <v>67</v>
      </c>
      <c r="D84" t="s">
        <v>66</v>
      </c>
      <c r="E84" t="s">
        <v>66</v>
      </c>
      <c r="F84" t="s">
        <v>66</v>
      </c>
      <c r="G84" t="s">
        <v>68</v>
      </c>
    </row>
    <row r="85" spans="1:7" ht="15" x14ac:dyDescent="0.25">
      <c r="A85" s="271" t="s">
        <v>123</v>
      </c>
      <c r="B85">
        <v>1216.2</v>
      </c>
      <c r="C85">
        <v>2203.1999999999998</v>
      </c>
      <c r="D85">
        <v>24347.1</v>
      </c>
      <c r="E85">
        <v>24477.3</v>
      </c>
      <c r="F85">
        <v>3449.6</v>
      </c>
      <c r="G85">
        <v>0</v>
      </c>
    </row>
    <row r="86" spans="1:7" ht="15" x14ac:dyDescent="0.25">
      <c r="A86" s="271" t="s">
        <v>124</v>
      </c>
      <c r="B86">
        <v>81.900000000000006</v>
      </c>
      <c r="C86">
        <v>264.60000000000002</v>
      </c>
      <c r="D86">
        <v>0</v>
      </c>
      <c r="E86">
        <v>0</v>
      </c>
      <c r="F86">
        <v>899.8</v>
      </c>
      <c r="G86">
        <v>0</v>
      </c>
    </row>
    <row r="87" spans="1:7" ht="15" x14ac:dyDescent="0.25">
      <c r="A87" s="271" t="s">
        <v>65</v>
      </c>
      <c r="B87" t="s">
        <v>66</v>
      </c>
      <c r="C87" t="s">
        <v>67</v>
      </c>
      <c r="D87" t="s">
        <v>66</v>
      </c>
      <c r="E87" t="s">
        <v>66</v>
      </c>
      <c r="F87" t="s">
        <v>66</v>
      </c>
      <c r="G87" t="s">
        <v>68</v>
      </c>
    </row>
    <row r="88" spans="1:7" ht="15" x14ac:dyDescent="0.25">
      <c r="A88" s="271" t="s">
        <v>125</v>
      </c>
      <c r="B88">
        <v>1298</v>
      </c>
      <c r="C88">
        <v>2467.8000000000002</v>
      </c>
      <c r="D88">
        <v>24347.1</v>
      </c>
      <c r="E88">
        <v>24477.3</v>
      </c>
      <c r="F88">
        <v>4349.3999999999996</v>
      </c>
      <c r="G88">
        <v>0</v>
      </c>
    </row>
    <row r="89" spans="1:7" ht="15" x14ac:dyDescent="0.25">
      <c r="A89" s="271" t="s">
        <v>126</v>
      </c>
      <c r="B89" t="s">
        <v>45</v>
      </c>
      <c r="C89" t="s">
        <v>45</v>
      </c>
      <c r="D89">
        <v>0</v>
      </c>
      <c r="E89">
        <v>0</v>
      </c>
      <c r="F89" t="s">
        <v>45</v>
      </c>
      <c r="G89" t="s">
        <v>45</v>
      </c>
    </row>
    <row r="90" spans="1:7" ht="15" x14ac:dyDescent="0.25">
      <c r="A90" s="271" t="s">
        <v>127</v>
      </c>
      <c r="B90">
        <v>63.9</v>
      </c>
      <c r="C90">
        <v>0</v>
      </c>
      <c r="D90" t="s">
        <v>45</v>
      </c>
      <c r="E90" t="s">
        <v>45</v>
      </c>
      <c r="F90">
        <v>0</v>
      </c>
      <c r="G90">
        <v>0</v>
      </c>
    </row>
    <row r="91" spans="1:7" ht="15" x14ac:dyDescent="0.25">
      <c r="A91" s="271" t="s">
        <v>65</v>
      </c>
      <c r="B91" t="s">
        <v>66</v>
      </c>
      <c r="C91" t="s">
        <v>67</v>
      </c>
      <c r="D91" t="s">
        <v>66</v>
      </c>
      <c r="E91" t="s">
        <v>66</v>
      </c>
      <c r="F91" t="s">
        <v>66</v>
      </c>
      <c r="G91" t="s">
        <v>68</v>
      </c>
    </row>
  </sheetData>
  <pageMargins left="0.7" right="0.7" top="0.75" bottom="0.75" header="0.3" footer="0.3"/>
  <pageSetup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61592-2AA2-4BBB-A9DB-B00EB36480D2}">
  <dimension ref="A1:G90"/>
  <sheetViews>
    <sheetView topLeftCell="A25" workbookViewId="0">
      <selection activeCell="B7" sqref="B7"/>
    </sheetView>
  </sheetViews>
  <sheetFormatPr defaultRowHeight="13.2" x14ac:dyDescent="0.25"/>
  <cols>
    <col min="1" max="1" width="27.109375" customWidth="1"/>
    <col min="2" max="2" width="11.109375" customWidth="1"/>
    <col min="3" max="3" width="13.109375" customWidth="1"/>
    <col min="4" max="4" width="11.44140625" customWidth="1"/>
    <col min="5" max="5" width="15.5546875" customWidth="1"/>
    <col min="6" max="6" width="13.332031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467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46.4</v>
      </c>
      <c r="C12">
        <v>38.1</v>
      </c>
      <c r="D12">
        <v>678.7</v>
      </c>
      <c r="E12">
        <v>986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71</v>
      </c>
      <c r="B15">
        <v>46.4</v>
      </c>
      <c r="C15">
        <v>33.700000000000003</v>
      </c>
      <c r="D15">
        <v>570.6</v>
      </c>
      <c r="E15">
        <v>913.7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4.5</v>
      </c>
      <c r="D16">
        <v>57.6</v>
      </c>
      <c r="E16">
        <v>0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30.5</v>
      </c>
      <c r="E17">
        <v>6.4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63.9</v>
      </c>
      <c r="C20">
        <v>219.5</v>
      </c>
      <c r="D20">
        <v>2430.9</v>
      </c>
      <c r="E20">
        <v>2560.1</v>
      </c>
      <c r="F20">
        <v>306.10000000000002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46</v>
      </c>
      <c r="C22">
        <v>181.7</v>
      </c>
      <c r="D22">
        <v>1145.0999999999999</v>
      </c>
      <c r="E22">
        <v>1246.4000000000001</v>
      </c>
      <c r="F22">
        <v>140.4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70.5</v>
      </c>
      <c r="C24">
        <v>145</v>
      </c>
      <c r="D24">
        <v>3149.6</v>
      </c>
      <c r="E24">
        <v>360.5</v>
      </c>
      <c r="F24">
        <v>260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610.5</v>
      </c>
      <c r="C26">
        <v>1481.7</v>
      </c>
      <c r="D26">
        <v>8036.2</v>
      </c>
      <c r="E26">
        <v>8176.8</v>
      </c>
      <c r="F26">
        <v>960.6</v>
      </c>
      <c r="G26">
        <v>0</v>
      </c>
    </row>
    <row r="27" spans="1:7" ht="15" x14ac:dyDescent="0.25">
      <c r="A27" s="271" t="s">
        <v>167</v>
      </c>
      <c r="B27">
        <v>0</v>
      </c>
      <c r="C27">
        <v>0</v>
      </c>
      <c r="D27">
        <v>225.8</v>
      </c>
      <c r="E27">
        <v>380.6</v>
      </c>
      <c r="F27">
        <v>0</v>
      </c>
      <c r="G27">
        <v>0</v>
      </c>
    </row>
    <row r="28" spans="1:7" ht="15" x14ac:dyDescent="0.25">
      <c r="A28" s="271" t="s">
        <v>78</v>
      </c>
      <c r="B28">
        <v>25.4</v>
      </c>
      <c r="C28">
        <v>0.1</v>
      </c>
      <c r="D28">
        <v>69.099999999999994</v>
      </c>
      <c r="E28">
        <v>90.8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79</v>
      </c>
      <c r="B30">
        <v>0</v>
      </c>
      <c r="C30">
        <v>0.3</v>
      </c>
      <c r="D30">
        <v>2.5</v>
      </c>
      <c r="E30">
        <v>4.8</v>
      </c>
      <c r="F30">
        <v>0.3</v>
      </c>
      <c r="G30">
        <v>0</v>
      </c>
    </row>
    <row r="31" spans="1:7" ht="15" x14ac:dyDescent="0.25">
      <c r="A31" s="271" t="s">
        <v>80</v>
      </c>
      <c r="B31">
        <v>69.400000000000006</v>
      </c>
      <c r="C31">
        <v>37.5</v>
      </c>
      <c r="D31">
        <v>938.4</v>
      </c>
      <c r="E31">
        <v>1028.8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168</v>
      </c>
      <c r="B33">
        <v>0</v>
      </c>
      <c r="C33" t="s">
        <v>94</v>
      </c>
      <c r="D33" t="s">
        <v>94</v>
      </c>
      <c r="E33">
        <v>0.3</v>
      </c>
      <c r="F33">
        <v>0</v>
      </c>
      <c r="G33">
        <v>0</v>
      </c>
    </row>
    <row r="34" spans="1:7" ht="15" x14ac:dyDescent="0.25">
      <c r="A34" s="271" t="s">
        <v>81</v>
      </c>
      <c r="B34">
        <v>168.4</v>
      </c>
      <c r="C34">
        <v>355.8</v>
      </c>
      <c r="D34">
        <v>1750.1</v>
      </c>
      <c r="E34">
        <v>1302.9000000000001</v>
      </c>
      <c r="F34">
        <v>169.8</v>
      </c>
      <c r="G34">
        <v>0</v>
      </c>
    </row>
    <row r="35" spans="1:7" ht="15" x14ac:dyDescent="0.25">
      <c r="A35" s="271" t="s">
        <v>82</v>
      </c>
      <c r="B35">
        <v>29</v>
      </c>
      <c r="C35">
        <v>45</v>
      </c>
      <c r="D35">
        <v>282.10000000000002</v>
      </c>
      <c r="E35">
        <v>329.4</v>
      </c>
      <c r="F35">
        <v>0</v>
      </c>
      <c r="G35">
        <v>0</v>
      </c>
    </row>
    <row r="36" spans="1:7" ht="15" x14ac:dyDescent="0.25">
      <c r="A36" s="271" t="s">
        <v>83</v>
      </c>
      <c r="B36">
        <v>191</v>
      </c>
      <c r="C36">
        <v>592</v>
      </c>
      <c r="D36">
        <v>2997.1</v>
      </c>
      <c r="E36">
        <v>2986.1</v>
      </c>
      <c r="F36">
        <v>697.5</v>
      </c>
      <c r="G36">
        <v>0</v>
      </c>
    </row>
    <row r="37" spans="1:7" ht="15" x14ac:dyDescent="0.25">
      <c r="A37" s="271" t="s">
        <v>259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271" t="s">
        <v>84</v>
      </c>
      <c r="B38">
        <v>0</v>
      </c>
      <c r="C38">
        <v>20</v>
      </c>
      <c r="D38">
        <v>118.5</v>
      </c>
      <c r="E38">
        <v>134.80000000000001</v>
      </c>
      <c r="F38">
        <v>0</v>
      </c>
      <c r="G38">
        <v>0</v>
      </c>
    </row>
    <row r="39" spans="1:7" ht="15" x14ac:dyDescent="0.25">
      <c r="A39" s="271" t="s">
        <v>85</v>
      </c>
      <c r="B39">
        <v>0</v>
      </c>
      <c r="C39">
        <v>44.6</v>
      </c>
      <c r="D39">
        <v>84.1</v>
      </c>
      <c r="E39">
        <v>62.7</v>
      </c>
      <c r="F39">
        <v>0</v>
      </c>
      <c r="G39">
        <v>0</v>
      </c>
    </row>
    <row r="40" spans="1:7" ht="15" x14ac:dyDescent="0.25">
      <c r="A40" s="271" t="s">
        <v>86</v>
      </c>
      <c r="B40">
        <v>109.4</v>
      </c>
      <c r="C40">
        <v>80.2</v>
      </c>
      <c r="D40">
        <v>704.7</v>
      </c>
      <c r="E40">
        <v>798.1</v>
      </c>
      <c r="F40">
        <v>0</v>
      </c>
      <c r="G40">
        <v>0</v>
      </c>
    </row>
    <row r="41" spans="1:7" ht="15" x14ac:dyDescent="0.25">
      <c r="A41" s="271" t="s">
        <v>87</v>
      </c>
      <c r="B41">
        <v>0</v>
      </c>
      <c r="C41">
        <v>32</v>
      </c>
      <c r="D41">
        <v>14.4</v>
      </c>
      <c r="E41">
        <v>3.7</v>
      </c>
      <c r="F41">
        <v>40</v>
      </c>
      <c r="G41">
        <v>0</v>
      </c>
    </row>
    <row r="42" spans="1:7" ht="15" x14ac:dyDescent="0.25">
      <c r="A42" s="271" t="s">
        <v>88</v>
      </c>
      <c r="B42">
        <v>18</v>
      </c>
      <c r="C42">
        <v>181.2</v>
      </c>
      <c r="D42">
        <v>502.4</v>
      </c>
      <c r="E42">
        <v>448.7</v>
      </c>
      <c r="F42">
        <v>53</v>
      </c>
      <c r="G42">
        <v>0</v>
      </c>
    </row>
    <row r="43" spans="1:7" ht="15" x14ac:dyDescent="0.25">
      <c r="A43" s="271" t="s">
        <v>89</v>
      </c>
      <c r="B43">
        <v>0</v>
      </c>
      <c r="C43">
        <v>93</v>
      </c>
      <c r="D43">
        <v>347</v>
      </c>
      <c r="E43">
        <v>288.3</v>
      </c>
      <c r="F43">
        <v>0</v>
      </c>
      <c r="G43">
        <v>0</v>
      </c>
    </row>
    <row r="44" spans="1:7" ht="15" x14ac:dyDescent="0.25">
      <c r="A44" s="271" t="s">
        <v>69</v>
      </c>
    </row>
    <row r="45" spans="1:7" ht="15" x14ac:dyDescent="0.25">
      <c r="A45" s="271" t="s">
        <v>90</v>
      </c>
      <c r="B45">
        <v>158</v>
      </c>
      <c r="C45">
        <v>109</v>
      </c>
      <c r="D45">
        <v>1555.5</v>
      </c>
      <c r="E45">
        <v>2231.1</v>
      </c>
      <c r="F45">
        <v>257</v>
      </c>
      <c r="G45">
        <v>0</v>
      </c>
    </row>
    <row r="46" spans="1:7" ht="15" x14ac:dyDescent="0.25">
      <c r="A46" s="271" t="s">
        <v>91</v>
      </c>
      <c r="B46">
        <v>0</v>
      </c>
      <c r="C46">
        <v>0</v>
      </c>
      <c r="D46">
        <v>145</v>
      </c>
      <c r="E46">
        <v>472.4</v>
      </c>
      <c r="F46">
        <v>0</v>
      </c>
      <c r="G46">
        <v>0</v>
      </c>
    </row>
    <row r="47" spans="1:7" ht="15" x14ac:dyDescent="0.25">
      <c r="A47" s="271" t="s">
        <v>92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464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175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406</v>
      </c>
      <c r="B50">
        <v>0</v>
      </c>
      <c r="C50">
        <v>0</v>
      </c>
      <c r="D50">
        <v>7.7</v>
      </c>
      <c r="E50">
        <v>22.7</v>
      </c>
      <c r="F50">
        <v>0</v>
      </c>
      <c r="G50">
        <v>0</v>
      </c>
    </row>
    <row r="51" spans="1:7" ht="15" x14ac:dyDescent="0.25">
      <c r="A51" s="271" t="s">
        <v>466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93</v>
      </c>
      <c r="B52">
        <v>0</v>
      </c>
      <c r="C52" t="s">
        <v>94</v>
      </c>
      <c r="D52" t="s">
        <v>94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95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271" t="s">
        <v>407</v>
      </c>
      <c r="B54">
        <v>0</v>
      </c>
      <c r="C54">
        <v>0</v>
      </c>
      <c r="D54">
        <v>8.8000000000000007</v>
      </c>
      <c r="E54">
        <v>6</v>
      </c>
      <c r="F54">
        <v>0</v>
      </c>
      <c r="G54">
        <v>0</v>
      </c>
    </row>
    <row r="55" spans="1:7" ht="15" x14ac:dyDescent="0.25">
      <c r="A55" s="271" t="s">
        <v>408</v>
      </c>
      <c r="B55">
        <v>0</v>
      </c>
      <c r="C55">
        <v>0</v>
      </c>
      <c r="D55">
        <v>34</v>
      </c>
      <c r="E55">
        <v>0</v>
      </c>
      <c r="F55">
        <v>0</v>
      </c>
      <c r="G55">
        <v>0</v>
      </c>
    </row>
    <row r="56" spans="1:7" ht="15" x14ac:dyDescent="0.25">
      <c r="A56" s="271" t="s">
        <v>96</v>
      </c>
      <c r="B56">
        <v>158</v>
      </c>
      <c r="C56">
        <v>109</v>
      </c>
      <c r="D56">
        <v>1305.7</v>
      </c>
      <c r="E56">
        <v>1466.1</v>
      </c>
      <c r="F56">
        <v>257</v>
      </c>
      <c r="G56">
        <v>0</v>
      </c>
    </row>
    <row r="57" spans="1:7" ht="15" x14ac:dyDescent="0.25">
      <c r="A57" s="271" t="s">
        <v>97</v>
      </c>
      <c r="B57">
        <v>0</v>
      </c>
      <c r="C57">
        <v>0</v>
      </c>
      <c r="D57">
        <v>34.9</v>
      </c>
      <c r="E57">
        <v>36.299999999999997</v>
      </c>
      <c r="F57">
        <v>0</v>
      </c>
      <c r="G57">
        <v>0</v>
      </c>
    </row>
    <row r="58" spans="1:7" ht="15" x14ac:dyDescent="0.25">
      <c r="A58" s="271" t="s">
        <v>176</v>
      </c>
      <c r="B58">
        <v>0</v>
      </c>
      <c r="C58">
        <v>0</v>
      </c>
      <c r="D58">
        <v>19.399999999999999</v>
      </c>
      <c r="E58">
        <v>31.1</v>
      </c>
      <c r="F58">
        <v>0</v>
      </c>
      <c r="G58">
        <v>0</v>
      </c>
    </row>
    <row r="59" spans="1:7" ht="15" x14ac:dyDescent="0.25">
      <c r="A59" s="271" t="s">
        <v>69</v>
      </c>
    </row>
    <row r="60" spans="1:7" ht="15" x14ac:dyDescent="0.25">
      <c r="A60" s="271" t="s">
        <v>98</v>
      </c>
      <c r="B60">
        <v>484.4</v>
      </c>
      <c r="C60">
        <v>496.4</v>
      </c>
      <c r="D60">
        <v>7108</v>
      </c>
      <c r="E60">
        <v>8163.6</v>
      </c>
      <c r="F60">
        <v>1151.2</v>
      </c>
      <c r="G60">
        <v>0</v>
      </c>
    </row>
    <row r="61" spans="1:7" ht="15" x14ac:dyDescent="0.25">
      <c r="A61" s="271" t="s">
        <v>99</v>
      </c>
      <c r="B61">
        <v>0</v>
      </c>
      <c r="C61">
        <v>0.8</v>
      </c>
      <c r="D61">
        <v>16.8</v>
      </c>
      <c r="E61">
        <v>15.3</v>
      </c>
      <c r="F61">
        <v>4.8</v>
      </c>
      <c r="G61">
        <v>0</v>
      </c>
    </row>
    <row r="62" spans="1:7" ht="15" x14ac:dyDescent="0.25">
      <c r="A62" s="271" t="s">
        <v>100</v>
      </c>
      <c r="B62">
        <v>0</v>
      </c>
      <c r="C62">
        <v>0</v>
      </c>
      <c r="D62">
        <v>14.2</v>
      </c>
      <c r="E62">
        <v>12.9</v>
      </c>
      <c r="F62">
        <v>8.5</v>
      </c>
      <c r="G62">
        <v>0</v>
      </c>
    </row>
    <row r="63" spans="1:7" ht="15" x14ac:dyDescent="0.25">
      <c r="A63" s="271" t="s">
        <v>101</v>
      </c>
      <c r="B63">
        <v>0</v>
      </c>
      <c r="C63">
        <v>45</v>
      </c>
      <c r="D63">
        <v>545.70000000000005</v>
      </c>
      <c r="E63">
        <v>501.5</v>
      </c>
      <c r="F63">
        <v>100</v>
      </c>
      <c r="G63">
        <v>0</v>
      </c>
    </row>
    <row r="64" spans="1:7" ht="15" x14ac:dyDescent="0.25">
      <c r="A64" s="271" t="s">
        <v>102</v>
      </c>
      <c r="B64">
        <v>0</v>
      </c>
      <c r="C64">
        <v>8.5</v>
      </c>
      <c r="D64">
        <v>66.2</v>
      </c>
      <c r="E64">
        <v>83.8</v>
      </c>
      <c r="F64">
        <v>17.5</v>
      </c>
      <c r="G64">
        <v>0</v>
      </c>
    </row>
    <row r="65" spans="1:7" ht="15" x14ac:dyDescent="0.25">
      <c r="A65" s="271" t="s">
        <v>103</v>
      </c>
      <c r="B65">
        <v>20.5</v>
      </c>
      <c r="C65">
        <v>9.4</v>
      </c>
      <c r="D65">
        <v>76.5</v>
      </c>
      <c r="E65">
        <v>50.9</v>
      </c>
      <c r="F65">
        <v>0</v>
      </c>
      <c r="G65">
        <v>0</v>
      </c>
    </row>
    <row r="66" spans="1:7" ht="15" x14ac:dyDescent="0.25">
      <c r="A66" s="271" t="s">
        <v>104</v>
      </c>
      <c r="B66">
        <v>0</v>
      </c>
      <c r="C66">
        <v>0</v>
      </c>
      <c r="D66">
        <v>383</v>
      </c>
      <c r="E66">
        <v>396.5</v>
      </c>
      <c r="F66">
        <v>0</v>
      </c>
      <c r="G66">
        <v>0</v>
      </c>
    </row>
    <row r="67" spans="1:7" ht="15" x14ac:dyDescent="0.25">
      <c r="A67" s="271" t="s">
        <v>105</v>
      </c>
      <c r="B67">
        <v>13.5</v>
      </c>
      <c r="C67">
        <v>0</v>
      </c>
      <c r="D67">
        <v>380.8</v>
      </c>
      <c r="E67">
        <v>792.7</v>
      </c>
      <c r="F67">
        <v>87.3</v>
      </c>
      <c r="G67">
        <v>0</v>
      </c>
    </row>
    <row r="68" spans="1:7" ht="15" x14ac:dyDescent="0.25">
      <c r="A68" s="271" t="s">
        <v>106</v>
      </c>
      <c r="B68">
        <v>7.5</v>
      </c>
      <c r="C68">
        <v>0</v>
      </c>
      <c r="D68">
        <v>250</v>
      </c>
      <c r="E68">
        <v>281.3</v>
      </c>
      <c r="F68">
        <v>57.7</v>
      </c>
      <c r="G68">
        <v>0</v>
      </c>
    </row>
    <row r="69" spans="1:7" ht="15" x14ac:dyDescent="0.25">
      <c r="A69" s="271" t="s">
        <v>107</v>
      </c>
      <c r="B69">
        <v>0</v>
      </c>
      <c r="C69">
        <v>0</v>
      </c>
      <c r="D69">
        <v>345.7</v>
      </c>
      <c r="E69">
        <v>325.3</v>
      </c>
      <c r="F69">
        <v>0</v>
      </c>
      <c r="G69">
        <v>0</v>
      </c>
    </row>
    <row r="70" spans="1:7" ht="15" x14ac:dyDescent="0.25">
      <c r="A70" s="271" t="s">
        <v>109</v>
      </c>
      <c r="B70">
        <v>15.6</v>
      </c>
      <c r="C70">
        <v>143.69999999999999</v>
      </c>
      <c r="D70">
        <v>367.4</v>
      </c>
      <c r="E70">
        <v>499</v>
      </c>
      <c r="F70">
        <v>30.3</v>
      </c>
      <c r="G70">
        <v>0</v>
      </c>
    </row>
    <row r="71" spans="1:7" ht="15" x14ac:dyDescent="0.25">
      <c r="A71" s="271" t="s">
        <v>110</v>
      </c>
      <c r="B71">
        <v>0</v>
      </c>
      <c r="C71">
        <v>0</v>
      </c>
      <c r="D71">
        <v>16.8</v>
      </c>
      <c r="E71">
        <v>34.1</v>
      </c>
      <c r="F71">
        <v>0</v>
      </c>
      <c r="G71">
        <v>0</v>
      </c>
    </row>
    <row r="72" spans="1:7" ht="15" x14ac:dyDescent="0.25">
      <c r="A72" s="271" t="s">
        <v>111</v>
      </c>
      <c r="B72">
        <v>0</v>
      </c>
      <c r="C72">
        <v>0</v>
      </c>
      <c r="D72">
        <v>70.099999999999994</v>
      </c>
      <c r="E72">
        <v>130.80000000000001</v>
      </c>
      <c r="F72">
        <v>23.5</v>
      </c>
      <c r="G72">
        <v>0</v>
      </c>
    </row>
    <row r="73" spans="1:7" ht="15" x14ac:dyDescent="0.25">
      <c r="A73" s="271" t="s">
        <v>112</v>
      </c>
      <c r="B73">
        <v>14</v>
      </c>
      <c r="C73">
        <v>15</v>
      </c>
      <c r="D73">
        <v>269.60000000000002</v>
      </c>
      <c r="E73">
        <v>290.3</v>
      </c>
      <c r="F73">
        <v>93</v>
      </c>
      <c r="G73">
        <v>0</v>
      </c>
    </row>
    <row r="74" spans="1:7" ht="15" x14ac:dyDescent="0.25">
      <c r="A74" s="271" t="s">
        <v>113</v>
      </c>
      <c r="B74">
        <v>0</v>
      </c>
      <c r="C74">
        <v>2</v>
      </c>
      <c r="D74">
        <v>170.5</v>
      </c>
      <c r="E74">
        <v>182.7</v>
      </c>
      <c r="F74">
        <v>44</v>
      </c>
      <c r="G74">
        <v>0</v>
      </c>
    </row>
    <row r="75" spans="1:7" ht="15" x14ac:dyDescent="0.25">
      <c r="A75" s="271" t="s">
        <v>114</v>
      </c>
      <c r="B75">
        <v>0</v>
      </c>
      <c r="C75">
        <v>1</v>
      </c>
      <c r="D75">
        <v>38.200000000000003</v>
      </c>
      <c r="E75">
        <v>31.9</v>
      </c>
      <c r="F75">
        <v>17.7</v>
      </c>
      <c r="G75">
        <v>0</v>
      </c>
    </row>
    <row r="76" spans="1:7" ht="15" x14ac:dyDescent="0.25">
      <c r="A76" s="271" t="s">
        <v>115</v>
      </c>
      <c r="B76">
        <v>359.4</v>
      </c>
      <c r="C76">
        <v>245.2</v>
      </c>
      <c r="D76">
        <v>3330.8</v>
      </c>
      <c r="E76">
        <v>3609.2</v>
      </c>
      <c r="F76">
        <v>544.9</v>
      </c>
      <c r="G76">
        <v>0</v>
      </c>
    </row>
    <row r="77" spans="1:7" ht="15" x14ac:dyDescent="0.25">
      <c r="A77" s="271" t="s">
        <v>117</v>
      </c>
      <c r="B77">
        <v>30</v>
      </c>
      <c r="C77">
        <v>1.9</v>
      </c>
      <c r="D77">
        <v>19.5</v>
      </c>
      <c r="E77">
        <v>16</v>
      </c>
      <c r="F77">
        <v>3.4</v>
      </c>
      <c r="G77">
        <v>0</v>
      </c>
    </row>
    <row r="78" spans="1:7" ht="15" x14ac:dyDescent="0.25">
      <c r="A78" s="271" t="s">
        <v>118</v>
      </c>
      <c r="B78">
        <v>19.8</v>
      </c>
      <c r="C78">
        <v>4</v>
      </c>
      <c r="D78">
        <v>130.6</v>
      </c>
      <c r="E78">
        <v>142.4</v>
      </c>
      <c r="F78">
        <v>22.3</v>
      </c>
      <c r="G78">
        <v>0</v>
      </c>
    </row>
    <row r="79" spans="1:7" ht="15" x14ac:dyDescent="0.25">
      <c r="A79" s="271" t="s">
        <v>119</v>
      </c>
      <c r="B79">
        <v>0</v>
      </c>
      <c r="C79">
        <v>0</v>
      </c>
      <c r="D79">
        <v>163.5</v>
      </c>
      <c r="E79">
        <v>278.2</v>
      </c>
      <c r="F79">
        <v>77.8</v>
      </c>
      <c r="G79">
        <v>0</v>
      </c>
    </row>
    <row r="80" spans="1:7" ht="15" x14ac:dyDescent="0.25">
      <c r="A80" s="271" t="s">
        <v>120</v>
      </c>
      <c r="B80">
        <v>4.0999999999999996</v>
      </c>
      <c r="C80">
        <v>0</v>
      </c>
      <c r="D80">
        <v>184</v>
      </c>
      <c r="E80">
        <v>253.5</v>
      </c>
      <c r="F80">
        <v>12.5</v>
      </c>
      <c r="G80">
        <v>0</v>
      </c>
    </row>
    <row r="81" spans="1:7" ht="15" x14ac:dyDescent="0.25">
      <c r="A81" s="271" t="s">
        <v>121</v>
      </c>
      <c r="B81">
        <v>0</v>
      </c>
      <c r="C81">
        <v>0</v>
      </c>
      <c r="D81">
        <v>75.3</v>
      </c>
      <c r="E81">
        <v>98.1</v>
      </c>
      <c r="F81">
        <v>6.1</v>
      </c>
      <c r="G81">
        <v>0</v>
      </c>
    </row>
    <row r="82" spans="1:7" ht="15" x14ac:dyDescent="0.25">
      <c r="A82" s="271" t="s">
        <v>122</v>
      </c>
      <c r="B82">
        <v>0</v>
      </c>
      <c r="C82">
        <v>20</v>
      </c>
      <c r="D82">
        <v>193</v>
      </c>
      <c r="E82">
        <v>137.5</v>
      </c>
      <c r="F82">
        <v>0</v>
      </c>
      <c r="G82">
        <v>0</v>
      </c>
    </row>
    <row r="83" spans="1:7" ht="15" x14ac:dyDescent="0.25">
      <c r="A83" s="271" t="s">
        <v>65</v>
      </c>
      <c r="B83" t="s">
        <v>66</v>
      </c>
      <c r="C83" t="s">
        <v>67</v>
      </c>
      <c r="D83" t="s">
        <v>66</v>
      </c>
      <c r="E83" t="s">
        <v>66</v>
      </c>
      <c r="F83" t="s">
        <v>66</v>
      </c>
      <c r="G83" t="s">
        <v>68</v>
      </c>
    </row>
    <row r="84" spans="1:7" ht="15" x14ac:dyDescent="0.25">
      <c r="A84" s="271" t="s">
        <v>123</v>
      </c>
      <c r="B84">
        <v>1479.7</v>
      </c>
      <c r="C84">
        <v>2671.5</v>
      </c>
      <c r="D84">
        <v>24103.9</v>
      </c>
      <c r="E84">
        <v>23724.5</v>
      </c>
      <c r="F84">
        <v>3075.2</v>
      </c>
      <c r="G84">
        <v>0</v>
      </c>
    </row>
    <row r="85" spans="1:7" ht="15" x14ac:dyDescent="0.25">
      <c r="A85" s="271" t="s">
        <v>124</v>
      </c>
      <c r="B85">
        <v>94.8</v>
      </c>
      <c r="C85">
        <v>369.6</v>
      </c>
      <c r="D85">
        <v>0</v>
      </c>
      <c r="E85">
        <v>0</v>
      </c>
      <c r="F85">
        <v>875.8</v>
      </c>
      <c r="G85">
        <v>0</v>
      </c>
    </row>
    <row r="86" spans="1:7" ht="15" x14ac:dyDescent="0.25">
      <c r="A86" s="271" t="s">
        <v>65</v>
      </c>
      <c r="B86" t="s">
        <v>66</v>
      </c>
      <c r="C86" t="s">
        <v>67</v>
      </c>
      <c r="D86" t="s">
        <v>66</v>
      </c>
      <c r="E86" t="s">
        <v>66</v>
      </c>
      <c r="F86" t="s">
        <v>66</v>
      </c>
      <c r="G86" t="s">
        <v>68</v>
      </c>
    </row>
    <row r="87" spans="1:7" ht="15" x14ac:dyDescent="0.25">
      <c r="A87" s="271" t="s">
        <v>125</v>
      </c>
      <c r="B87">
        <v>1574.4</v>
      </c>
      <c r="C87">
        <v>3041.1</v>
      </c>
      <c r="D87">
        <v>24103.9</v>
      </c>
      <c r="E87">
        <v>23724.5</v>
      </c>
      <c r="F87">
        <v>3951.1</v>
      </c>
      <c r="G87">
        <v>0</v>
      </c>
    </row>
    <row r="88" spans="1:7" ht="15" x14ac:dyDescent="0.25">
      <c r="A88" s="271" t="s">
        <v>126</v>
      </c>
      <c r="B88" t="s">
        <v>45</v>
      </c>
      <c r="C88" t="s">
        <v>45</v>
      </c>
      <c r="D88">
        <v>0</v>
      </c>
      <c r="E88">
        <v>0</v>
      </c>
      <c r="F88" t="s">
        <v>45</v>
      </c>
      <c r="G88" t="s">
        <v>45</v>
      </c>
    </row>
    <row r="89" spans="1:7" ht="15" x14ac:dyDescent="0.25">
      <c r="A89" s="271" t="s">
        <v>127</v>
      </c>
      <c r="B89">
        <v>63.9</v>
      </c>
      <c r="C89">
        <v>0</v>
      </c>
      <c r="D89" t="s">
        <v>45</v>
      </c>
      <c r="E89" t="s">
        <v>45</v>
      </c>
      <c r="F89">
        <v>0</v>
      </c>
      <c r="G89">
        <v>0</v>
      </c>
    </row>
    <row r="90" spans="1:7" ht="15" x14ac:dyDescent="0.25">
      <c r="A90" s="271" t="s">
        <v>65</v>
      </c>
      <c r="B90" t="s">
        <v>66</v>
      </c>
      <c r="C90" t="s">
        <v>67</v>
      </c>
      <c r="D90" t="s">
        <v>66</v>
      </c>
      <c r="E90" t="s">
        <v>66</v>
      </c>
      <c r="F90" t="s">
        <v>66</v>
      </c>
      <c r="G90" t="s">
        <v>68</v>
      </c>
    </row>
  </sheetData>
  <pageMargins left="0.7" right="0.7" top="0.75" bottom="0.75" header="0.3" footer="0.3"/>
  <pageSetup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6A0D1-C983-416F-9835-6C4D3745E97A}">
  <dimension ref="A1:G90"/>
  <sheetViews>
    <sheetView topLeftCell="A43" workbookViewId="0">
      <selection activeCell="B7" sqref="B7"/>
    </sheetView>
  </sheetViews>
  <sheetFormatPr defaultRowHeight="13.2" x14ac:dyDescent="0.25"/>
  <cols>
    <col min="1" max="1" width="24.5546875" customWidth="1"/>
    <col min="2" max="2" width="13.33203125" customWidth="1"/>
    <col min="3" max="3" width="11.6640625" customWidth="1"/>
    <col min="4" max="4" width="11.109375" customWidth="1"/>
    <col min="5" max="5" width="10.109375" customWidth="1"/>
    <col min="6" max="6" width="11.66406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468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67.099999999999994</v>
      </c>
      <c r="C12">
        <v>70</v>
      </c>
      <c r="D12">
        <v>656.7</v>
      </c>
      <c r="E12">
        <v>940.9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71</v>
      </c>
      <c r="B15">
        <v>67.099999999999994</v>
      </c>
      <c r="C15">
        <v>70</v>
      </c>
      <c r="D15">
        <v>548.6</v>
      </c>
      <c r="E15">
        <v>875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57.6</v>
      </c>
      <c r="E16">
        <v>0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153.5</v>
      </c>
      <c r="C20">
        <v>280.60000000000002</v>
      </c>
      <c r="D20">
        <v>2338.6</v>
      </c>
      <c r="E20">
        <v>2467.6999999999998</v>
      </c>
      <c r="F20">
        <v>241.1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96.7</v>
      </c>
      <c r="C22">
        <v>230.3</v>
      </c>
      <c r="D22">
        <v>1091.9000000000001</v>
      </c>
      <c r="E22">
        <v>1195.4000000000001</v>
      </c>
      <c r="F22">
        <v>81.2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133.1</v>
      </c>
      <c r="C24">
        <v>310</v>
      </c>
      <c r="D24">
        <v>3086.7</v>
      </c>
      <c r="E24">
        <v>194.1</v>
      </c>
      <c r="F24">
        <v>260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759.5</v>
      </c>
      <c r="C26">
        <v>1474.9</v>
      </c>
      <c r="D26">
        <v>7871.3</v>
      </c>
      <c r="E26">
        <v>8118.2</v>
      </c>
      <c r="F26">
        <v>819.8</v>
      </c>
      <c r="G26">
        <v>0</v>
      </c>
    </row>
    <row r="27" spans="1:7" ht="15" x14ac:dyDescent="0.25">
      <c r="A27" s="271" t="s">
        <v>167</v>
      </c>
      <c r="B27">
        <v>0</v>
      </c>
      <c r="C27">
        <v>0</v>
      </c>
      <c r="D27">
        <v>225.8</v>
      </c>
      <c r="E27">
        <v>380.6</v>
      </c>
      <c r="F27">
        <v>0</v>
      </c>
      <c r="G27">
        <v>0</v>
      </c>
    </row>
    <row r="28" spans="1:7" ht="15" x14ac:dyDescent="0.25">
      <c r="A28" s="271" t="s">
        <v>78</v>
      </c>
      <c r="B28">
        <v>18.399999999999999</v>
      </c>
      <c r="C28">
        <v>0.4</v>
      </c>
      <c r="D28">
        <v>69.099999999999994</v>
      </c>
      <c r="E28">
        <v>90.6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79</v>
      </c>
      <c r="B30">
        <v>0.2</v>
      </c>
      <c r="C30">
        <v>0.5</v>
      </c>
      <c r="D30">
        <v>2.2999999999999998</v>
      </c>
      <c r="E30">
        <v>4.5</v>
      </c>
      <c r="F30">
        <v>0.3</v>
      </c>
      <c r="G30">
        <v>0</v>
      </c>
    </row>
    <row r="31" spans="1:7" ht="15" x14ac:dyDescent="0.25">
      <c r="A31" s="271" t="s">
        <v>80</v>
      </c>
      <c r="B31">
        <v>122.8</v>
      </c>
      <c r="C31">
        <v>37.5</v>
      </c>
      <c r="D31">
        <v>880.8</v>
      </c>
      <c r="E31">
        <v>1028.8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168</v>
      </c>
      <c r="B33">
        <v>0</v>
      </c>
      <c r="C33" t="s">
        <v>94</v>
      </c>
      <c r="D33" t="s">
        <v>94</v>
      </c>
      <c r="E33">
        <v>0.3</v>
      </c>
      <c r="F33">
        <v>0</v>
      </c>
      <c r="G33">
        <v>0</v>
      </c>
    </row>
    <row r="34" spans="1:7" ht="15" x14ac:dyDescent="0.25">
      <c r="A34" s="271" t="s">
        <v>81</v>
      </c>
      <c r="B34">
        <v>168.4</v>
      </c>
      <c r="C34">
        <v>353.8</v>
      </c>
      <c r="D34">
        <v>1750.1</v>
      </c>
      <c r="E34">
        <v>1302.9000000000001</v>
      </c>
      <c r="F34">
        <v>142</v>
      </c>
      <c r="G34">
        <v>0</v>
      </c>
    </row>
    <row r="35" spans="1:7" ht="15" x14ac:dyDescent="0.25">
      <c r="A35" s="271" t="s">
        <v>82</v>
      </c>
      <c r="B35">
        <v>52</v>
      </c>
      <c r="C35">
        <v>45</v>
      </c>
      <c r="D35">
        <v>265.39999999999998</v>
      </c>
      <c r="E35">
        <v>329.4</v>
      </c>
      <c r="F35">
        <v>0</v>
      </c>
      <c r="G35">
        <v>0</v>
      </c>
    </row>
    <row r="36" spans="1:7" ht="15" x14ac:dyDescent="0.25">
      <c r="A36" s="271" t="s">
        <v>83</v>
      </c>
      <c r="B36">
        <v>254.5</v>
      </c>
      <c r="C36">
        <v>647</v>
      </c>
      <c r="D36">
        <v>2929</v>
      </c>
      <c r="E36">
        <v>2928.3</v>
      </c>
      <c r="F36">
        <v>637.5</v>
      </c>
      <c r="G36">
        <v>0</v>
      </c>
    </row>
    <row r="37" spans="1:7" ht="15" x14ac:dyDescent="0.25">
      <c r="A37" s="271" t="s">
        <v>259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271" t="s">
        <v>84</v>
      </c>
      <c r="B38">
        <v>0</v>
      </c>
      <c r="C38">
        <v>20</v>
      </c>
      <c r="D38">
        <v>118.5</v>
      </c>
      <c r="E38">
        <v>134.80000000000001</v>
      </c>
      <c r="F38">
        <v>0</v>
      </c>
      <c r="G38">
        <v>0</v>
      </c>
    </row>
    <row r="39" spans="1:7" ht="15" x14ac:dyDescent="0.25">
      <c r="A39" s="271" t="s">
        <v>85</v>
      </c>
      <c r="B39">
        <v>20</v>
      </c>
      <c r="C39">
        <v>44.6</v>
      </c>
      <c r="D39">
        <v>62.1</v>
      </c>
      <c r="E39">
        <v>62.7</v>
      </c>
      <c r="F39">
        <v>0</v>
      </c>
      <c r="G39">
        <v>0</v>
      </c>
    </row>
    <row r="40" spans="1:7" ht="15" x14ac:dyDescent="0.25">
      <c r="A40" s="271" t="s">
        <v>86</v>
      </c>
      <c r="B40">
        <v>107.7</v>
      </c>
      <c r="C40">
        <v>79.8</v>
      </c>
      <c r="D40">
        <v>704.4</v>
      </c>
      <c r="E40">
        <v>797.8</v>
      </c>
      <c r="F40">
        <v>0</v>
      </c>
      <c r="G40">
        <v>0</v>
      </c>
    </row>
    <row r="41" spans="1:7" ht="15" x14ac:dyDescent="0.25">
      <c r="A41" s="271" t="s">
        <v>87</v>
      </c>
      <c r="B41">
        <v>0</v>
      </c>
      <c r="C41">
        <v>32</v>
      </c>
      <c r="D41">
        <v>14.4</v>
      </c>
      <c r="E41">
        <v>3.7</v>
      </c>
      <c r="F41">
        <v>40</v>
      </c>
      <c r="G41">
        <v>0</v>
      </c>
    </row>
    <row r="42" spans="1:7" ht="15" x14ac:dyDescent="0.25">
      <c r="A42" s="271" t="s">
        <v>88</v>
      </c>
      <c r="B42">
        <v>15.5</v>
      </c>
      <c r="C42">
        <v>121.2</v>
      </c>
      <c r="D42">
        <v>502.4</v>
      </c>
      <c r="E42">
        <v>448.7</v>
      </c>
      <c r="F42">
        <v>0</v>
      </c>
      <c r="G42">
        <v>0</v>
      </c>
    </row>
    <row r="43" spans="1:7" ht="15" x14ac:dyDescent="0.25">
      <c r="A43" s="271" t="s">
        <v>89</v>
      </c>
      <c r="B43">
        <v>0</v>
      </c>
      <c r="C43">
        <v>93</v>
      </c>
      <c r="D43">
        <v>347</v>
      </c>
      <c r="E43">
        <v>288.3</v>
      </c>
      <c r="F43">
        <v>0</v>
      </c>
      <c r="G43">
        <v>0</v>
      </c>
    </row>
    <row r="44" spans="1:7" ht="15" x14ac:dyDescent="0.25">
      <c r="A44" s="271" t="s">
        <v>69</v>
      </c>
    </row>
    <row r="45" spans="1:7" ht="15" x14ac:dyDescent="0.25">
      <c r="A45" s="271" t="s">
        <v>90</v>
      </c>
      <c r="B45">
        <v>158</v>
      </c>
      <c r="C45">
        <v>141.19999999999999</v>
      </c>
      <c r="D45">
        <v>1555.5</v>
      </c>
      <c r="E45">
        <v>2198.9</v>
      </c>
      <c r="F45">
        <v>179</v>
      </c>
      <c r="G45">
        <v>0</v>
      </c>
    </row>
    <row r="46" spans="1:7" ht="15" x14ac:dyDescent="0.25">
      <c r="A46" s="271" t="s">
        <v>91</v>
      </c>
      <c r="B46">
        <v>0</v>
      </c>
      <c r="C46">
        <v>0</v>
      </c>
      <c r="D46">
        <v>145</v>
      </c>
      <c r="E46">
        <v>472.4</v>
      </c>
      <c r="F46">
        <v>0</v>
      </c>
      <c r="G46">
        <v>0</v>
      </c>
    </row>
    <row r="47" spans="1:7" ht="15" x14ac:dyDescent="0.25">
      <c r="A47" s="271" t="s">
        <v>92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464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175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406</v>
      </c>
      <c r="B50">
        <v>0</v>
      </c>
      <c r="C50">
        <v>0</v>
      </c>
      <c r="D50">
        <v>7.7</v>
      </c>
      <c r="E50">
        <v>22.7</v>
      </c>
      <c r="F50">
        <v>0</v>
      </c>
      <c r="G50">
        <v>0</v>
      </c>
    </row>
    <row r="51" spans="1:7" ht="15" x14ac:dyDescent="0.25">
      <c r="A51" s="271" t="s">
        <v>466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93</v>
      </c>
      <c r="B52">
        <v>0</v>
      </c>
      <c r="C52" t="s">
        <v>94</v>
      </c>
      <c r="D52" t="s">
        <v>94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95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271" t="s">
        <v>407</v>
      </c>
      <c r="B54">
        <v>0</v>
      </c>
      <c r="C54">
        <v>0</v>
      </c>
      <c r="D54">
        <v>8.8000000000000007</v>
      </c>
      <c r="E54">
        <v>6</v>
      </c>
      <c r="F54">
        <v>0</v>
      </c>
      <c r="G54">
        <v>0</v>
      </c>
    </row>
    <row r="55" spans="1:7" ht="15" x14ac:dyDescent="0.25">
      <c r="A55" s="271" t="s">
        <v>408</v>
      </c>
      <c r="B55">
        <v>0</v>
      </c>
      <c r="C55">
        <v>0</v>
      </c>
      <c r="D55">
        <v>34</v>
      </c>
      <c r="E55">
        <v>0</v>
      </c>
      <c r="F55">
        <v>0</v>
      </c>
      <c r="G55">
        <v>0</v>
      </c>
    </row>
    <row r="56" spans="1:7" ht="15" x14ac:dyDescent="0.25">
      <c r="A56" s="271" t="s">
        <v>96</v>
      </c>
      <c r="B56">
        <v>158</v>
      </c>
      <c r="C56">
        <v>141.19999999999999</v>
      </c>
      <c r="D56">
        <v>1305.7</v>
      </c>
      <c r="E56">
        <v>1433.9</v>
      </c>
      <c r="F56">
        <v>179</v>
      </c>
      <c r="G56">
        <v>0</v>
      </c>
    </row>
    <row r="57" spans="1:7" ht="15" x14ac:dyDescent="0.25">
      <c r="A57" s="271" t="s">
        <v>97</v>
      </c>
      <c r="B57">
        <v>0</v>
      </c>
      <c r="C57">
        <v>0</v>
      </c>
      <c r="D57">
        <v>34.9</v>
      </c>
      <c r="E57">
        <v>36.299999999999997</v>
      </c>
      <c r="F57">
        <v>0</v>
      </c>
      <c r="G57">
        <v>0</v>
      </c>
    </row>
    <row r="58" spans="1:7" ht="15" x14ac:dyDescent="0.25">
      <c r="A58" s="271" t="s">
        <v>176</v>
      </c>
      <c r="B58">
        <v>0</v>
      </c>
      <c r="C58">
        <v>0</v>
      </c>
      <c r="D58">
        <v>19.399999999999999</v>
      </c>
      <c r="E58">
        <v>31.1</v>
      </c>
      <c r="F58">
        <v>0</v>
      </c>
      <c r="G58">
        <v>0</v>
      </c>
    </row>
    <row r="59" spans="1:7" ht="15" x14ac:dyDescent="0.25">
      <c r="A59" s="271" t="s">
        <v>69</v>
      </c>
    </row>
    <row r="60" spans="1:7" ht="15" x14ac:dyDescent="0.25">
      <c r="A60" s="271" t="s">
        <v>98</v>
      </c>
      <c r="B60">
        <v>611.6</v>
      </c>
      <c r="C60">
        <v>517</v>
      </c>
      <c r="D60">
        <v>6974</v>
      </c>
      <c r="E60">
        <v>8048.2</v>
      </c>
      <c r="F60">
        <v>1119.9000000000001</v>
      </c>
      <c r="G60">
        <v>0</v>
      </c>
    </row>
    <row r="61" spans="1:7" ht="15" x14ac:dyDescent="0.25">
      <c r="A61" s="271" t="s">
        <v>99</v>
      </c>
      <c r="B61">
        <v>0</v>
      </c>
      <c r="C61">
        <v>0.8</v>
      </c>
      <c r="D61">
        <v>16.8</v>
      </c>
      <c r="E61">
        <v>15.3</v>
      </c>
      <c r="F61">
        <v>4.8</v>
      </c>
      <c r="G61">
        <v>0</v>
      </c>
    </row>
    <row r="62" spans="1:7" ht="15" x14ac:dyDescent="0.25">
      <c r="A62" s="271" t="s">
        <v>100</v>
      </c>
      <c r="B62">
        <v>0</v>
      </c>
      <c r="C62">
        <v>0</v>
      </c>
      <c r="D62">
        <v>14.2</v>
      </c>
      <c r="E62">
        <v>12.9</v>
      </c>
      <c r="F62">
        <v>8.5</v>
      </c>
      <c r="G62">
        <v>0</v>
      </c>
    </row>
    <row r="63" spans="1:7" ht="15" x14ac:dyDescent="0.25">
      <c r="A63" s="271" t="s">
        <v>101</v>
      </c>
      <c r="B63">
        <v>0</v>
      </c>
      <c r="C63">
        <v>15</v>
      </c>
      <c r="D63">
        <v>545.70000000000005</v>
      </c>
      <c r="E63">
        <v>501.5</v>
      </c>
      <c r="F63">
        <v>100</v>
      </c>
      <c r="G63">
        <v>0</v>
      </c>
    </row>
    <row r="64" spans="1:7" ht="15" x14ac:dyDescent="0.25">
      <c r="A64" s="271" t="s">
        <v>102</v>
      </c>
      <c r="B64">
        <v>0</v>
      </c>
      <c r="C64">
        <v>8.5</v>
      </c>
      <c r="D64">
        <v>66.2</v>
      </c>
      <c r="E64">
        <v>83.8</v>
      </c>
      <c r="F64">
        <v>17.5</v>
      </c>
      <c r="G64">
        <v>0</v>
      </c>
    </row>
    <row r="65" spans="1:7" ht="15" x14ac:dyDescent="0.25">
      <c r="A65" s="271" t="s">
        <v>103</v>
      </c>
      <c r="B65">
        <v>25.6</v>
      </c>
      <c r="C65">
        <v>9.4</v>
      </c>
      <c r="D65">
        <v>61</v>
      </c>
      <c r="E65">
        <v>50.9</v>
      </c>
      <c r="F65">
        <v>0</v>
      </c>
      <c r="G65">
        <v>0</v>
      </c>
    </row>
    <row r="66" spans="1:7" ht="15" x14ac:dyDescent="0.25">
      <c r="A66" s="271" t="s">
        <v>104</v>
      </c>
      <c r="B66">
        <v>0</v>
      </c>
      <c r="C66">
        <v>7</v>
      </c>
      <c r="D66">
        <v>383</v>
      </c>
      <c r="E66">
        <v>388.9</v>
      </c>
      <c r="F66">
        <v>0</v>
      </c>
      <c r="G66">
        <v>0</v>
      </c>
    </row>
    <row r="67" spans="1:7" ht="15" x14ac:dyDescent="0.25">
      <c r="A67" s="271" t="s">
        <v>105</v>
      </c>
      <c r="B67">
        <v>37</v>
      </c>
      <c r="C67">
        <v>16</v>
      </c>
      <c r="D67">
        <v>354.9</v>
      </c>
      <c r="E67">
        <v>782.2</v>
      </c>
      <c r="F67">
        <v>82.5</v>
      </c>
      <c r="G67">
        <v>0</v>
      </c>
    </row>
    <row r="68" spans="1:7" ht="15" x14ac:dyDescent="0.25">
      <c r="A68" s="271" t="s">
        <v>106</v>
      </c>
      <c r="B68">
        <v>7.5</v>
      </c>
      <c r="C68">
        <v>0</v>
      </c>
      <c r="D68">
        <v>250</v>
      </c>
      <c r="E68">
        <v>281.3</v>
      </c>
      <c r="F68">
        <v>52.7</v>
      </c>
      <c r="G68">
        <v>0</v>
      </c>
    </row>
    <row r="69" spans="1:7" ht="15" x14ac:dyDescent="0.25">
      <c r="A69" s="271" t="s">
        <v>107</v>
      </c>
      <c r="B69">
        <v>0</v>
      </c>
      <c r="C69">
        <v>0</v>
      </c>
      <c r="D69">
        <v>345.7</v>
      </c>
      <c r="E69">
        <v>302.5</v>
      </c>
      <c r="F69">
        <v>0</v>
      </c>
      <c r="G69">
        <v>0</v>
      </c>
    </row>
    <row r="70" spans="1:7" ht="15" x14ac:dyDescent="0.25">
      <c r="A70" s="271" t="s">
        <v>109</v>
      </c>
      <c r="B70">
        <v>15.6</v>
      </c>
      <c r="C70">
        <v>144.69999999999999</v>
      </c>
      <c r="D70">
        <v>367.4</v>
      </c>
      <c r="E70">
        <v>499</v>
      </c>
      <c r="F70">
        <v>30.3</v>
      </c>
      <c r="G70">
        <v>0</v>
      </c>
    </row>
    <row r="71" spans="1:7" ht="15" x14ac:dyDescent="0.25">
      <c r="A71" s="271" t="s">
        <v>110</v>
      </c>
      <c r="B71">
        <v>0</v>
      </c>
      <c r="C71">
        <v>0</v>
      </c>
      <c r="D71">
        <v>16.8</v>
      </c>
      <c r="E71">
        <v>34.1</v>
      </c>
      <c r="F71">
        <v>0</v>
      </c>
      <c r="G71">
        <v>0</v>
      </c>
    </row>
    <row r="72" spans="1:7" ht="15" x14ac:dyDescent="0.25">
      <c r="A72" s="271" t="s">
        <v>111</v>
      </c>
      <c r="B72">
        <v>0</v>
      </c>
      <c r="C72">
        <v>0</v>
      </c>
      <c r="D72">
        <v>70.099999999999994</v>
      </c>
      <c r="E72">
        <v>130.80000000000001</v>
      </c>
      <c r="F72">
        <v>23.5</v>
      </c>
      <c r="G72">
        <v>0</v>
      </c>
    </row>
    <row r="73" spans="1:7" ht="15" x14ac:dyDescent="0.25">
      <c r="A73" s="271" t="s">
        <v>112</v>
      </c>
      <c r="B73">
        <v>14</v>
      </c>
      <c r="C73">
        <v>15</v>
      </c>
      <c r="D73">
        <v>269.60000000000002</v>
      </c>
      <c r="E73">
        <v>290.3</v>
      </c>
      <c r="F73">
        <v>93</v>
      </c>
      <c r="G73">
        <v>0</v>
      </c>
    </row>
    <row r="74" spans="1:7" ht="15" x14ac:dyDescent="0.25">
      <c r="A74" s="271" t="s">
        <v>113</v>
      </c>
      <c r="B74">
        <v>0</v>
      </c>
      <c r="C74">
        <v>2</v>
      </c>
      <c r="D74">
        <v>170.5</v>
      </c>
      <c r="E74">
        <v>182.7</v>
      </c>
      <c r="F74">
        <v>44</v>
      </c>
      <c r="G74">
        <v>0</v>
      </c>
    </row>
    <row r="75" spans="1:7" ht="15" x14ac:dyDescent="0.25">
      <c r="A75" s="271" t="s">
        <v>114</v>
      </c>
      <c r="B75">
        <v>0</v>
      </c>
      <c r="C75">
        <v>1</v>
      </c>
      <c r="D75">
        <v>38.200000000000003</v>
      </c>
      <c r="E75">
        <v>31.9</v>
      </c>
      <c r="F75">
        <v>17.7</v>
      </c>
      <c r="G75">
        <v>0</v>
      </c>
    </row>
    <row r="76" spans="1:7" ht="15" x14ac:dyDescent="0.25">
      <c r="A76" s="271" t="s">
        <v>115</v>
      </c>
      <c r="B76">
        <v>451.3</v>
      </c>
      <c r="C76">
        <v>269.7</v>
      </c>
      <c r="D76">
        <v>3245</v>
      </c>
      <c r="E76">
        <v>3567.6</v>
      </c>
      <c r="F76">
        <v>530.9</v>
      </c>
      <c r="G76">
        <v>0</v>
      </c>
    </row>
    <row r="77" spans="1:7" ht="15" x14ac:dyDescent="0.25">
      <c r="A77" s="271" t="s">
        <v>117</v>
      </c>
      <c r="B77">
        <v>30</v>
      </c>
      <c r="C77">
        <v>1.9</v>
      </c>
      <c r="D77">
        <v>19.5</v>
      </c>
      <c r="E77">
        <v>16</v>
      </c>
      <c r="F77">
        <v>1.4</v>
      </c>
      <c r="G77">
        <v>0</v>
      </c>
    </row>
    <row r="78" spans="1:7" ht="15" x14ac:dyDescent="0.25">
      <c r="A78" s="271" t="s">
        <v>118</v>
      </c>
      <c r="B78">
        <v>19.8</v>
      </c>
      <c r="C78">
        <v>6</v>
      </c>
      <c r="D78">
        <v>130.6</v>
      </c>
      <c r="E78">
        <v>142.4</v>
      </c>
      <c r="F78">
        <v>22.3</v>
      </c>
      <c r="G78">
        <v>0</v>
      </c>
    </row>
    <row r="79" spans="1:7" ht="15" x14ac:dyDescent="0.25">
      <c r="A79" s="271" t="s">
        <v>119</v>
      </c>
      <c r="B79">
        <v>0</v>
      </c>
      <c r="C79">
        <v>0</v>
      </c>
      <c r="D79">
        <v>163.5</v>
      </c>
      <c r="E79">
        <v>278.2</v>
      </c>
      <c r="F79">
        <v>72.3</v>
      </c>
      <c r="G79">
        <v>0</v>
      </c>
    </row>
    <row r="80" spans="1:7" ht="15" x14ac:dyDescent="0.25">
      <c r="A80" s="271" t="s">
        <v>120</v>
      </c>
      <c r="B80">
        <v>4.0999999999999996</v>
      </c>
      <c r="C80">
        <v>0</v>
      </c>
      <c r="D80">
        <v>184</v>
      </c>
      <c r="E80">
        <v>253.5</v>
      </c>
      <c r="F80">
        <v>12.5</v>
      </c>
      <c r="G80">
        <v>0</v>
      </c>
    </row>
    <row r="81" spans="1:7" ht="15" x14ac:dyDescent="0.25">
      <c r="A81" s="271" t="s">
        <v>121</v>
      </c>
      <c r="B81">
        <v>6.7</v>
      </c>
      <c r="C81">
        <v>0</v>
      </c>
      <c r="D81">
        <v>68.5</v>
      </c>
      <c r="E81">
        <v>98.1</v>
      </c>
      <c r="F81">
        <v>6.1</v>
      </c>
      <c r="G81">
        <v>0</v>
      </c>
    </row>
    <row r="82" spans="1:7" ht="15" x14ac:dyDescent="0.25">
      <c r="A82" s="271" t="s">
        <v>122</v>
      </c>
      <c r="B82">
        <v>0</v>
      </c>
      <c r="C82">
        <v>20</v>
      </c>
      <c r="D82">
        <v>193</v>
      </c>
      <c r="E82">
        <v>104.5</v>
      </c>
      <c r="F82">
        <v>0</v>
      </c>
      <c r="G82">
        <v>0</v>
      </c>
    </row>
    <row r="83" spans="1:7" ht="15" x14ac:dyDescent="0.25">
      <c r="A83" s="271" t="s">
        <v>65</v>
      </c>
      <c r="B83" t="s">
        <v>66</v>
      </c>
      <c r="C83" t="s">
        <v>67</v>
      </c>
      <c r="D83" t="s">
        <v>66</v>
      </c>
      <c r="E83" t="s">
        <v>66</v>
      </c>
      <c r="F83" t="s">
        <v>66</v>
      </c>
      <c r="G83" t="s">
        <v>68</v>
      </c>
    </row>
    <row r="84" spans="1:7" ht="15" x14ac:dyDescent="0.25">
      <c r="A84" s="271" t="s">
        <v>123</v>
      </c>
      <c r="B84">
        <v>1979.5</v>
      </c>
      <c r="C84">
        <v>3023.9</v>
      </c>
      <c r="D84">
        <v>23574.6</v>
      </c>
      <c r="E84">
        <v>23163.3</v>
      </c>
      <c r="F84">
        <v>2700.9</v>
      </c>
      <c r="G84">
        <v>0</v>
      </c>
    </row>
    <row r="85" spans="1:7" ht="15" x14ac:dyDescent="0.25">
      <c r="A85" s="271" t="s">
        <v>124</v>
      </c>
      <c r="B85">
        <v>94.8</v>
      </c>
      <c r="C85">
        <v>368.6</v>
      </c>
      <c r="D85">
        <v>0</v>
      </c>
      <c r="E85">
        <v>0</v>
      </c>
      <c r="F85">
        <v>876.3</v>
      </c>
      <c r="G85">
        <v>0</v>
      </c>
    </row>
    <row r="86" spans="1:7" ht="15" x14ac:dyDescent="0.25">
      <c r="A86" s="271" t="s">
        <v>65</v>
      </c>
      <c r="B86" t="s">
        <v>66</v>
      </c>
      <c r="C86" t="s">
        <v>67</v>
      </c>
      <c r="D86" t="s">
        <v>66</v>
      </c>
      <c r="E86" t="s">
        <v>66</v>
      </c>
      <c r="F86" t="s">
        <v>66</v>
      </c>
      <c r="G86" t="s">
        <v>68</v>
      </c>
    </row>
    <row r="87" spans="1:7" ht="15" x14ac:dyDescent="0.25">
      <c r="A87" s="271" t="s">
        <v>125</v>
      </c>
      <c r="B87">
        <v>2074.3000000000002</v>
      </c>
      <c r="C87">
        <v>3392.6</v>
      </c>
      <c r="D87">
        <v>23574.6</v>
      </c>
      <c r="E87">
        <v>23163.3</v>
      </c>
      <c r="F87">
        <v>3577.3</v>
      </c>
      <c r="G87">
        <v>0</v>
      </c>
    </row>
    <row r="88" spans="1:7" ht="15" x14ac:dyDescent="0.25">
      <c r="A88" s="271" t="s">
        <v>126</v>
      </c>
      <c r="B88" t="s">
        <v>45</v>
      </c>
      <c r="C88" t="s">
        <v>45</v>
      </c>
      <c r="D88">
        <v>0</v>
      </c>
      <c r="E88">
        <v>0</v>
      </c>
      <c r="F88" t="s">
        <v>45</v>
      </c>
      <c r="G88" t="s">
        <v>45</v>
      </c>
    </row>
    <row r="89" spans="1:7" ht="15" x14ac:dyDescent="0.25">
      <c r="A89" s="271" t="s">
        <v>127</v>
      </c>
      <c r="B89">
        <v>63.9</v>
      </c>
      <c r="C89">
        <v>0</v>
      </c>
      <c r="D89" t="s">
        <v>45</v>
      </c>
      <c r="E89" t="s">
        <v>45</v>
      </c>
      <c r="F89">
        <v>0</v>
      </c>
      <c r="G89">
        <v>0</v>
      </c>
    </row>
    <row r="90" spans="1:7" ht="15" x14ac:dyDescent="0.25">
      <c r="A90" s="271" t="s">
        <v>65</v>
      </c>
      <c r="B90" t="s">
        <v>66</v>
      </c>
      <c r="C90" t="s">
        <v>67</v>
      </c>
      <c r="D90" t="s">
        <v>66</v>
      </c>
      <c r="E90" t="s">
        <v>66</v>
      </c>
      <c r="F90" t="s">
        <v>66</v>
      </c>
      <c r="G90" t="s">
        <v>68</v>
      </c>
    </row>
  </sheetData>
  <pageMargins left="0.7" right="0.7" top="0.75" bottom="0.75" header="0.3" footer="0.3"/>
  <pageSetup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7C28C-6242-45F3-B273-B3D8BE3591F7}">
  <dimension ref="A1:G90"/>
  <sheetViews>
    <sheetView topLeftCell="A19" workbookViewId="0">
      <selection activeCell="B57" sqref="B57"/>
    </sheetView>
  </sheetViews>
  <sheetFormatPr defaultRowHeight="13.2" x14ac:dyDescent="0.25"/>
  <cols>
    <col min="1" max="1" width="25.6640625" customWidth="1"/>
    <col min="2" max="2" width="11" customWidth="1"/>
    <col min="3" max="3" width="12.109375" customWidth="1"/>
    <col min="4" max="4" width="11.33203125" customWidth="1"/>
    <col min="5" max="5" width="14.66406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469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58</v>
      </c>
      <c r="D7" s="272" t="s">
        <v>470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77.5</v>
      </c>
      <c r="C12">
        <v>70</v>
      </c>
      <c r="D12">
        <v>646.20000000000005</v>
      </c>
      <c r="E12">
        <v>920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71</v>
      </c>
      <c r="B15">
        <v>77.5</v>
      </c>
      <c r="C15">
        <v>70</v>
      </c>
      <c r="D15">
        <v>538.20000000000005</v>
      </c>
      <c r="E15">
        <v>854.1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57.6</v>
      </c>
      <c r="E16">
        <v>0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208.2</v>
      </c>
      <c r="C20">
        <v>347.9</v>
      </c>
      <c r="D20">
        <v>2283.4</v>
      </c>
      <c r="E20">
        <v>2398.4</v>
      </c>
      <c r="F20">
        <v>180.3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118.7</v>
      </c>
      <c r="C22">
        <v>281</v>
      </c>
      <c r="D22">
        <v>1068.5999999999999</v>
      </c>
      <c r="E22">
        <v>1142.2</v>
      </c>
      <c r="F22">
        <v>51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198.7</v>
      </c>
      <c r="C24">
        <v>310</v>
      </c>
      <c r="D24">
        <v>3018.5</v>
      </c>
      <c r="E24">
        <v>194.1</v>
      </c>
      <c r="F24">
        <v>260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882</v>
      </c>
      <c r="C26">
        <v>1497.8</v>
      </c>
      <c r="D26">
        <v>7700.5</v>
      </c>
      <c r="E26">
        <v>7997.1</v>
      </c>
      <c r="F26">
        <v>786.8</v>
      </c>
      <c r="G26">
        <v>0</v>
      </c>
    </row>
    <row r="27" spans="1:7" ht="15" x14ac:dyDescent="0.25">
      <c r="A27" s="271" t="s">
        <v>167</v>
      </c>
      <c r="B27">
        <v>0</v>
      </c>
      <c r="C27">
        <v>0</v>
      </c>
      <c r="D27">
        <v>225.8</v>
      </c>
      <c r="E27">
        <v>380.6</v>
      </c>
      <c r="F27">
        <v>0</v>
      </c>
      <c r="G27">
        <v>0</v>
      </c>
    </row>
    <row r="28" spans="1:7" ht="15" x14ac:dyDescent="0.25">
      <c r="A28" s="271" t="s">
        <v>78</v>
      </c>
      <c r="B28">
        <v>16</v>
      </c>
      <c r="C28">
        <v>0.4</v>
      </c>
      <c r="D28">
        <v>69.099999999999994</v>
      </c>
      <c r="E28">
        <v>90.6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79</v>
      </c>
      <c r="B30">
        <v>0.2</v>
      </c>
      <c r="C30">
        <v>0.5</v>
      </c>
      <c r="D30">
        <v>2.2999999999999998</v>
      </c>
      <c r="E30">
        <v>4.5</v>
      </c>
      <c r="F30">
        <v>0.3</v>
      </c>
      <c r="G30">
        <v>0</v>
      </c>
    </row>
    <row r="31" spans="1:7" ht="15" x14ac:dyDescent="0.25">
      <c r="A31" s="271" t="s">
        <v>80</v>
      </c>
      <c r="B31">
        <v>56.3</v>
      </c>
      <c r="C31">
        <v>37.5</v>
      </c>
      <c r="D31">
        <v>880.8</v>
      </c>
      <c r="E31">
        <v>1028.8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168</v>
      </c>
      <c r="B33">
        <v>0</v>
      </c>
      <c r="C33" t="s">
        <v>94</v>
      </c>
      <c r="D33" t="s">
        <v>94</v>
      </c>
      <c r="E33">
        <v>0.3</v>
      </c>
      <c r="F33">
        <v>0</v>
      </c>
      <c r="G33">
        <v>0</v>
      </c>
    </row>
    <row r="34" spans="1:7" ht="15" x14ac:dyDescent="0.25">
      <c r="A34" s="271" t="s">
        <v>81</v>
      </c>
      <c r="B34">
        <v>220.8</v>
      </c>
      <c r="C34">
        <v>372.6</v>
      </c>
      <c r="D34">
        <v>1693.2</v>
      </c>
      <c r="E34">
        <v>1246.4000000000001</v>
      </c>
      <c r="F34">
        <v>142</v>
      </c>
      <c r="G34">
        <v>0</v>
      </c>
    </row>
    <row r="35" spans="1:7" ht="15" x14ac:dyDescent="0.25">
      <c r="A35" s="271" t="s">
        <v>82</v>
      </c>
      <c r="B35">
        <v>47.5</v>
      </c>
      <c r="C35">
        <v>45</v>
      </c>
      <c r="D35">
        <v>265.39999999999998</v>
      </c>
      <c r="E35">
        <v>329.4</v>
      </c>
      <c r="F35">
        <v>0</v>
      </c>
      <c r="G35">
        <v>0</v>
      </c>
    </row>
    <row r="36" spans="1:7" ht="15" x14ac:dyDescent="0.25">
      <c r="A36" s="271" t="s">
        <v>83</v>
      </c>
      <c r="B36">
        <v>388.5</v>
      </c>
      <c r="C36">
        <v>652.20000000000005</v>
      </c>
      <c r="D36">
        <v>2818.1</v>
      </c>
      <c r="E36">
        <v>2864</v>
      </c>
      <c r="F36">
        <v>604.5</v>
      </c>
      <c r="G36">
        <v>0</v>
      </c>
    </row>
    <row r="37" spans="1:7" ht="15" x14ac:dyDescent="0.25">
      <c r="A37" s="271" t="s">
        <v>259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271" t="s">
        <v>84</v>
      </c>
      <c r="B38">
        <v>0</v>
      </c>
      <c r="C38">
        <v>20</v>
      </c>
      <c r="D38">
        <v>118.5</v>
      </c>
      <c r="E38">
        <v>134.80000000000001</v>
      </c>
      <c r="F38">
        <v>0</v>
      </c>
      <c r="G38">
        <v>0</v>
      </c>
    </row>
    <row r="39" spans="1:7" ht="15" x14ac:dyDescent="0.25">
      <c r="A39" s="271" t="s">
        <v>85</v>
      </c>
      <c r="B39">
        <v>20</v>
      </c>
      <c r="C39">
        <v>44.6</v>
      </c>
      <c r="D39">
        <v>62.1</v>
      </c>
      <c r="E39">
        <v>62.7</v>
      </c>
      <c r="F39">
        <v>0</v>
      </c>
      <c r="G39">
        <v>0</v>
      </c>
    </row>
    <row r="40" spans="1:7" ht="15" x14ac:dyDescent="0.25">
      <c r="A40" s="271" t="s">
        <v>86</v>
      </c>
      <c r="B40">
        <v>107.7</v>
      </c>
      <c r="C40">
        <v>78.400000000000006</v>
      </c>
      <c r="D40">
        <v>702.4</v>
      </c>
      <c r="E40">
        <v>797.8</v>
      </c>
      <c r="F40">
        <v>0</v>
      </c>
      <c r="G40">
        <v>0</v>
      </c>
    </row>
    <row r="41" spans="1:7" ht="15" x14ac:dyDescent="0.25">
      <c r="A41" s="271" t="s">
        <v>87</v>
      </c>
      <c r="B41">
        <v>0</v>
      </c>
      <c r="C41">
        <v>32.299999999999997</v>
      </c>
      <c r="D41">
        <v>14.4</v>
      </c>
      <c r="E41">
        <v>3.4</v>
      </c>
      <c r="F41">
        <v>40</v>
      </c>
      <c r="G41">
        <v>0</v>
      </c>
    </row>
    <row r="42" spans="1:7" ht="15" x14ac:dyDescent="0.25">
      <c r="A42" s="271" t="s">
        <v>88</v>
      </c>
      <c r="B42">
        <v>25</v>
      </c>
      <c r="C42">
        <v>121.2</v>
      </c>
      <c r="D42">
        <v>501.4</v>
      </c>
      <c r="E42">
        <v>448.7</v>
      </c>
      <c r="F42">
        <v>0</v>
      </c>
      <c r="G42">
        <v>0</v>
      </c>
    </row>
    <row r="43" spans="1:7" ht="15" x14ac:dyDescent="0.25">
      <c r="A43" s="271" t="s">
        <v>89</v>
      </c>
      <c r="B43">
        <v>0</v>
      </c>
      <c r="C43">
        <v>93</v>
      </c>
      <c r="D43">
        <v>347</v>
      </c>
      <c r="E43">
        <v>288.3</v>
      </c>
      <c r="F43">
        <v>0</v>
      </c>
      <c r="G43">
        <v>0</v>
      </c>
    </row>
    <row r="44" spans="1:7" ht="15" x14ac:dyDescent="0.25">
      <c r="A44" s="271" t="s">
        <v>69</v>
      </c>
    </row>
    <row r="45" spans="1:7" ht="15" x14ac:dyDescent="0.25">
      <c r="A45" s="271" t="s">
        <v>90</v>
      </c>
      <c r="B45">
        <v>204</v>
      </c>
      <c r="C45">
        <v>139</v>
      </c>
      <c r="D45">
        <v>1449.4</v>
      </c>
      <c r="E45">
        <v>2198.9</v>
      </c>
      <c r="F45">
        <v>179</v>
      </c>
      <c r="G45">
        <v>0</v>
      </c>
    </row>
    <row r="46" spans="1:7" ht="15" x14ac:dyDescent="0.25">
      <c r="A46" s="271" t="s">
        <v>91</v>
      </c>
      <c r="B46">
        <v>0</v>
      </c>
      <c r="C46">
        <v>0</v>
      </c>
      <c r="D46">
        <v>145</v>
      </c>
      <c r="E46">
        <v>472.4</v>
      </c>
      <c r="F46">
        <v>0</v>
      </c>
      <c r="G46">
        <v>0</v>
      </c>
    </row>
    <row r="47" spans="1:7" ht="15" x14ac:dyDescent="0.25">
      <c r="A47" s="271" t="s">
        <v>92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464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175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406</v>
      </c>
      <c r="B50">
        <v>0</v>
      </c>
      <c r="C50">
        <v>0</v>
      </c>
      <c r="D50">
        <v>7.7</v>
      </c>
      <c r="E50">
        <v>22.7</v>
      </c>
      <c r="F50">
        <v>0</v>
      </c>
      <c r="G50">
        <v>0</v>
      </c>
    </row>
    <row r="51" spans="1:7" ht="15" x14ac:dyDescent="0.25">
      <c r="A51" s="271" t="s">
        <v>466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93</v>
      </c>
      <c r="B52">
        <v>0</v>
      </c>
      <c r="C52" t="s">
        <v>94</v>
      </c>
      <c r="D52" t="s">
        <v>94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95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271" t="s">
        <v>407</v>
      </c>
      <c r="B54">
        <v>0</v>
      </c>
      <c r="C54">
        <v>0</v>
      </c>
      <c r="D54">
        <v>8.8000000000000007</v>
      </c>
      <c r="E54">
        <v>6</v>
      </c>
      <c r="F54">
        <v>0</v>
      </c>
      <c r="G54">
        <v>0</v>
      </c>
    </row>
    <row r="55" spans="1:7" ht="15" x14ac:dyDescent="0.25">
      <c r="A55" s="271" t="s">
        <v>408</v>
      </c>
      <c r="B55">
        <v>0</v>
      </c>
      <c r="C55">
        <v>0</v>
      </c>
      <c r="D55">
        <v>34</v>
      </c>
      <c r="E55">
        <v>0</v>
      </c>
      <c r="F55">
        <v>0</v>
      </c>
      <c r="G55">
        <v>0</v>
      </c>
    </row>
    <row r="56" spans="1:7" ht="15" x14ac:dyDescent="0.25">
      <c r="A56" s="271" t="s">
        <v>96</v>
      </c>
      <c r="B56">
        <v>204</v>
      </c>
      <c r="C56">
        <v>139</v>
      </c>
      <c r="D56">
        <v>1199.5999999999999</v>
      </c>
      <c r="E56">
        <v>1433.9</v>
      </c>
      <c r="F56">
        <v>179</v>
      </c>
      <c r="G56">
        <v>0</v>
      </c>
    </row>
    <row r="57" spans="1:7" ht="15" x14ac:dyDescent="0.25">
      <c r="A57" s="271" t="s">
        <v>97</v>
      </c>
      <c r="B57">
        <v>0</v>
      </c>
      <c r="C57">
        <v>0</v>
      </c>
      <c r="D57">
        <v>34.9</v>
      </c>
      <c r="E57">
        <v>36.299999999999997</v>
      </c>
      <c r="F57">
        <v>0</v>
      </c>
      <c r="G57">
        <v>0</v>
      </c>
    </row>
    <row r="58" spans="1:7" ht="15" x14ac:dyDescent="0.25">
      <c r="A58" s="271" t="s">
        <v>176</v>
      </c>
      <c r="B58">
        <v>0</v>
      </c>
      <c r="C58">
        <v>0</v>
      </c>
      <c r="D58">
        <v>19.399999999999999</v>
      </c>
      <c r="E58">
        <v>31.1</v>
      </c>
      <c r="F58">
        <v>0</v>
      </c>
      <c r="G58">
        <v>0</v>
      </c>
    </row>
    <row r="59" spans="1:7" ht="15" x14ac:dyDescent="0.25">
      <c r="A59" s="271" t="s">
        <v>69</v>
      </c>
    </row>
    <row r="60" spans="1:7" ht="15" x14ac:dyDescent="0.25">
      <c r="A60" s="271" t="s">
        <v>98</v>
      </c>
      <c r="B60">
        <v>619.20000000000005</v>
      </c>
      <c r="C60">
        <v>601.70000000000005</v>
      </c>
      <c r="D60">
        <v>6839.4</v>
      </c>
      <c r="E60">
        <v>7944.6</v>
      </c>
      <c r="F60">
        <v>1049.5</v>
      </c>
      <c r="G60">
        <v>0</v>
      </c>
    </row>
    <row r="61" spans="1:7" ht="15" x14ac:dyDescent="0.25">
      <c r="A61" s="271" t="s">
        <v>99</v>
      </c>
      <c r="B61">
        <v>0</v>
      </c>
      <c r="C61">
        <v>0.8</v>
      </c>
      <c r="D61">
        <v>16.8</v>
      </c>
      <c r="E61">
        <v>15.3</v>
      </c>
      <c r="F61">
        <v>4.8</v>
      </c>
      <c r="G61">
        <v>0</v>
      </c>
    </row>
    <row r="62" spans="1:7" ht="15" x14ac:dyDescent="0.25">
      <c r="A62" s="271" t="s">
        <v>100</v>
      </c>
      <c r="B62">
        <v>0</v>
      </c>
      <c r="C62">
        <v>0</v>
      </c>
      <c r="D62">
        <v>14.2</v>
      </c>
      <c r="E62">
        <v>12.9</v>
      </c>
      <c r="F62">
        <v>8.5</v>
      </c>
      <c r="G62">
        <v>0</v>
      </c>
    </row>
    <row r="63" spans="1:7" ht="15" x14ac:dyDescent="0.25">
      <c r="A63" s="271" t="s">
        <v>101</v>
      </c>
      <c r="B63">
        <v>0</v>
      </c>
      <c r="C63">
        <v>45</v>
      </c>
      <c r="D63">
        <v>545.70000000000005</v>
      </c>
      <c r="E63">
        <v>471.1</v>
      </c>
      <c r="F63">
        <v>100</v>
      </c>
      <c r="G63">
        <v>0</v>
      </c>
    </row>
    <row r="64" spans="1:7" ht="15" x14ac:dyDescent="0.25">
      <c r="A64" s="271" t="s">
        <v>102</v>
      </c>
      <c r="B64">
        <v>8</v>
      </c>
      <c r="C64">
        <v>8.5</v>
      </c>
      <c r="D64">
        <v>58.1</v>
      </c>
      <c r="E64">
        <v>83.8</v>
      </c>
      <c r="F64">
        <v>9.1</v>
      </c>
      <c r="G64">
        <v>0</v>
      </c>
    </row>
    <row r="65" spans="1:7" ht="15" x14ac:dyDescent="0.25">
      <c r="A65" s="271" t="s">
        <v>103</v>
      </c>
      <c r="B65">
        <v>29.6</v>
      </c>
      <c r="C65">
        <v>9.4</v>
      </c>
      <c r="D65">
        <v>58.6</v>
      </c>
      <c r="E65">
        <v>50.9</v>
      </c>
      <c r="F65">
        <v>0</v>
      </c>
      <c r="G65">
        <v>0</v>
      </c>
    </row>
    <row r="66" spans="1:7" ht="15" x14ac:dyDescent="0.25">
      <c r="A66" s="271" t="s">
        <v>104</v>
      </c>
      <c r="B66">
        <v>0</v>
      </c>
      <c r="C66">
        <v>7</v>
      </c>
      <c r="D66">
        <v>383</v>
      </c>
      <c r="E66">
        <v>388.9</v>
      </c>
      <c r="F66">
        <v>0</v>
      </c>
      <c r="G66">
        <v>0</v>
      </c>
    </row>
    <row r="67" spans="1:7" ht="15" x14ac:dyDescent="0.25">
      <c r="A67" s="271" t="s">
        <v>105</v>
      </c>
      <c r="B67">
        <v>37</v>
      </c>
      <c r="C67">
        <v>16</v>
      </c>
      <c r="D67">
        <v>344</v>
      </c>
      <c r="E67">
        <v>782.2</v>
      </c>
      <c r="F67">
        <v>82.5</v>
      </c>
      <c r="G67">
        <v>0</v>
      </c>
    </row>
    <row r="68" spans="1:7" ht="15" x14ac:dyDescent="0.25">
      <c r="A68" s="271" t="s">
        <v>106</v>
      </c>
      <c r="B68">
        <v>7.5</v>
      </c>
      <c r="C68">
        <v>21.2</v>
      </c>
      <c r="D68">
        <v>234.7</v>
      </c>
      <c r="E68">
        <v>266.39999999999998</v>
      </c>
      <c r="F68">
        <v>52.7</v>
      </c>
      <c r="G68">
        <v>0</v>
      </c>
    </row>
    <row r="69" spans="1:7" ht="15" x14ac:dyDescent="0.25">
      <c r="A69" s="271" t="s">
        <v>107</v>
      </c>
      <c r="B69">
        <v>0</v>
      </c>
      <c r="C69">
        <v>0</v>
      </c>
      <c r="D69">
        <v>332.9</v>
      </c>
      <c r="E69">
        <v>302.5</v>
      </c>
      <c r="F69">
        <v>0</v>
      </c>
      <c r="G69">
        <v>0</v>
      </c>
    </row>
    <row r="70" spans="1:7" ht="15" x14ac:dyDescent="0.25">
      <c r="A70" s="271" t="s">
        <v>109</v>
      </c>
      <c r="B70">
        <v>31.8</v>
      </c>
      <c r="C70">
        <v>141.69999999999999</v>
      </c>
      <c r="D70">
        <v>352.7</v>
      </c>
      <c r="E70">
        <v>499</v>
      </c>
      <c r="F70">
        <v>30.3</v>
      </c>
      <c r="G70">
        <v>0</v>
      </c>
    </row>
    <row r="71" spans="1:7" ht="15" x14ac:dyDescent="0.25">
      <c r="A71" s="271" t="s">
        <v>110</v>
      </c>
      <c r="B71">
        <v>0</v>
      </c>
      <c r="C71">
        <v>0</v>
      </c>
      <c r="D71">
        <v>16.8</v>
      </c>
      <c r="E71">
        <v>34.1</v>
      </c>
      <c r="F71">
        <v>0</v>
      </c>
      <c r="G71">
        <v>0</v>
      </c>
    </row>
    <row r="72" spans="1:7" ht="15" x14ac:dyDescent="0.25">
      <c r="A72" s="271" t="s">
        <v>111</v>
      </c>
      <c r="B72">
        <v>0</v>
      </c>
      <c r="C72">
        <v>0</v>
      </c>
      <c r="D72">
        <v>70.099999999999994</v>
      </c>
      <c r="E72">
        <v>130.80000000000001</v>
      </c>
      <c r="F72">
        <v>23.5</v>
      </c>
      <c r="G72">
        <v>0</v>
      </c>
    </row>
    <row r="73" spans="1:7" ht="15" x14ac:dyDescent="0.25">
      <c r="A73" s="271" t="s">
        <v>112</v>
      </c>
      <c r="B73">
        <v>27</v>
      </c>
      <c r="C73">
        <v>15</v>
      </c>
      <c r="D73">
        <v>256.3</v>
      </c>
      <c r="E73">
        <v>290.3</v>
      </c>
      <c r="F73">
        <v>93</v>
      </c>
      <c r="G73">
        <v>0</v>
      </c>
    </row>
    <row r="74" spans="1:7" ht="15" x14ac:dyDescent="0.25">
      <c r="A74" s="271" t="s">
        <v>113</v>
      </c>
      <c r="B74">
        <v>0</v>
      </c>
      <c r="C74">
        <v>2</v>
      </c>
      <c r="D74">
        <v>170.5</v>
      </c>
      <c r="E74">
        <v>182.7</v>
      </c>
      <c r="F74">
        <v>44</v>
      </c>
      <c r="G74">
        <v>0</v>
      </c>
    </row>
    <row r="75" spans="1:7" ht="15" x14ac:dyDescent="0.25">
      <c r="A75" s="271" t="s">
        <v>114</v>
      </c>
      <c r="B75">
        <v>0</v>
      </c>
      <c r="C75">
        <v>1</v>
      </c>
      <c r="D75">
        <v>38.200000000000003</v>
      </c>
      <c r="E75">
        <v>31.9</v>
      </c>
      <c r="F75">
        <v>17.7</v>
      </c>
      <c r="G75">
        <v>0</v>
      </c>
    </row>
    <row r="76" spans="1:7" ht="15" x14ac:dyDescent="0.25">
      <c r="A76" s="271" t="s">
        <v>115</v>
      </c>
      <c r="B76">
        <v>430.7</v>
      </c>
      <c r="C76">
        <v>306.10000000000002</v>
      </c>
      <c r="D76">
        <v>3211</v>
      </c>
      <c r="E76">
        <v>3513.6</v>
      </c>
      <c r="F76">
        <v>491.3</v>
      </c>
      <c r="G76">
        <v>0</v>
      </c>
    </row>
    <row r="77" spans="1:7" ht="15" x14ac:dyDescent="0.25">
      <c r="A77" s="271" t="s">
        <v>117</v>
      </c>
      <c r="B77">
        <v>0</v>
      </c>
      <c r="C77">
        <v>1.9</v>
      </c>
      <c r="D77">
        <v>19.5</v>
      </c>
      <c r="E77">
        <v>16</v>
      </c>
      <c r="F77">
        <v>1.4</v>
      </c>
      <c r="G77">
        <v>0</v>
      </c>
    </row>
    <row r="78" spans="1:7" ht="15" x14ac:dyDescent="0.25">
      <c r="A78" s="271" t="s">
        <v>118</v>
      </c>
      <c r="B78">
        <v>19.8</v>
      </c>
      <c r="C78">
        <v>2</v>
      </c>
      <c r="D78">
        <v>130.6</v>
      </c>
      <c r="E78">
        <v>142.4</v>
      </c>
      <c r="F78">
        <v>0</v>
      </c>
      <c r="G78">
        <v>0</v>
      </c>
    </row>
    <row r="79" spans="1:7" ht="15" x14ac:dyDescent="0.25">
      <c r="A79" s="271" t="s">
        <v>119</v>
      </c>
      <c r="B79">
        <v>0</v>
      </c>
      <c r="C79">
        <v>0</v>
      </c>
      <c r="D79">
        <v>163.5</v>
      </c>
      <c r="E79">
        <v>278.2</v>
      </c>
      <c r="F79">
        <v>72.3</v>
      </c>
      <c r="G79">
        <v>0</v>
      </c>
    </row>
    <row r="80" spans="1:7" ht="15" x14ac:dyDescent="0.25">
      <c r="A80" s="271" t="s">
        <v>120</v>
      </c>
      <c r="B80">
        <v>8</v>
      </c>
      <c r="C80">
        <v>0</v>
      </c>
      <c r="D80">
        <v>177.7</v>
      </c>
      <c r="E80">
        <v>253.5</v>
      </c>
      <c r="F80">
        <v>12.5</v>
      </c>
      <c r="G80">
        <v>0</v>
      </c>
    </row>
    <row r="81" spans="1:7" ht="15" x14ac:dyDescent="0.25">
      <c r="A81" s="271" t="s">
        <v>121</v>
      </c>
      <c r="B81">
        <v>19.899999999999999</v>
      </c>
      <c r="C81">
        <v>0</v>
      </c>
      <c r="D81">
        <v>51.7</v>
      </c>
      <c r="E81">
        <v>98.1</v>
      </c>
      <c r="F81">
        <v>6.1</v>
      </c>
      <c r="G81">
        <v>0</v>
      </c>
    </row>
    <row r="82" spans="1:7" ht="15" x14ac:dyDescent="0.25">
      <c r="A82" s="271" t="s">
        <v>122</v>
      </c>
      <c r="B82">
        <v>0</v>
      </c>
      <c r="C82">
        <v>24.2</v>
      </c>
      <c r="D82">
        <v>193</v>
      </c>
      <c r="E82">
        <v>100.3</v>
      </c>
      <c r="F82">
        <v>0</v>
      </c>
      <c r="G82">
        <v>0</v>
      </c>
    </row>
    <row r="83" spans="1:7" ht="15" x14ac:dyDescent="0.25">
      <c r="A83" s="271" t="s">
        <v>65</v>
      </c>
      <c r="B83" t="s">
        <v>66</v>
      </c>
      <c r="C83" t="s">
        <v>67</v>
      </c>
      <c r="D83" t="s">
        <v>66</v>
      </c>
      <c r="E83" t="s">
        <v>66</v>
      </c>
      <c r="F83" t="s">
        <v>66</v>
      </c>
      <c r="G83" t="s">
        <v>68</v>
      </c>
    </row>
    <row r="84" spans="1:7" ht="15" x14ac:dyDescent="0.25">
      <c r="A84" s="271" t="s">
        <v>123</v>
      </c>
      <c r="B84">
        <v>2308.3000000000002</v>
      </c>
      <c r="C84">
        <v>3247.4</v>
      </c>
      <c r="D84">
        <v>23006</v>
      </c>
      <c r="E84">
        <v>22795.3</v>
      </c>
      <c r="F84">
        <v>2506.5</v>
      </c>
      <c r="G84">
        <v>0</v>
      </c>
    </row>
    <row r="85" spans="1:7" ht="15" x14ac:dyDescent="0.25">
      <c r="A85" s="271" t="s">
        <v>124</v>
      </c>
      <c r="B85">
        <v>213.6</v>
      </c>
      <c r="C85">
        <v>337.4</v>
      </c>
      <c r="D85">
        <v>0</v>
      </c>
      <c r="E85">
        <v>0</v>
      </c>
      <c r="F85">
        <v>753</v>
      </c>
      <c r="G85">
        <v>0</v>
      </c>
    </row>
    <row r="86" spans="1:7" ht="15" x14ac:dyDescent="0.25">
      <c r="A86" s="271" t="s">
        <v>65</v>
      </c>
      <c r="B86" t="s">
        <v>66</v>
      </c>
      <c r="C86" t="s">
        <v>67</v>
      </c>
      <c r="D86" t="s">
        <v>66</v>
      </c>
      <c r="E86" t="s">
        <v>66</v>
      </c>
      <c r="F86" t="s">
        <v>66</v>
      </c>
      <c r="G86" t="s">
        <v>68</v>
      </c>
    </row>
    <row r="87" spans="1:7" ht="15" x14ac:dyDescent="0.25">
      <c r="A87" s="271" t="s">
        <v>125</v>
      </c>
      <c r="B87">
        <v>2521.9</v>
      </c>
      <c r="C87">
        <v>3584.8</v>
      </c>
      <c r="D87">
        <v>23006</v>
      </c>
      <c r="E87">
        <v>22795.3</v>
      </c>
      <c r="F87">
        <v>3259.6</v>
      </c>
      <c r="G87">
        <v>0</v>
      </c>
    </row>
    <row r="88" spans="1:7" ht="15" x14ac:dyDescent="0.25">
      <c r="A88" s="271" t="s">
        <v>126</v>
      </c>
      <c r="B88" t="s">
        <v>45</v>
      </c>
      <c r="C88" t="s">
        <v>45</v>
      </c>
      <c r="D88">
        <v>0</v>
      </c>
      <c r="E88">
        <v>0</v>
      </c>
      <c r="F88" t="s">
        <v>45</v>
      </c>
      <c r="G88" t="s">
        <v>45</v>
      </c>
    </row>
    <row r="89" spans="1:7" ht="15" x14ac:dyDescent="0.25">
      <c r="A89" s="271" t="s">
        <v>127</v>
      </c>
      <c r="B89">
        <v>63.9</v>
      </c>
      <c r="C89">
        <v>0</v>
      </c>
      <c r="D89" t="s">
        <v>45</v>
      </c>
      <c r="E89" t="s">
        <v>45</v>
      </c>
      <c r="F89">
        <v>0</v>
      </c>
      <c r="G89">
        <v>0</v>
      </c>
    </row>
    <row r="90" spans="1:7" ht="15" x14ac:dyDescent="0.25">
      <c r="A90" s="271" t="s">
        <v>53</v>
      </c>
    </row>
  </sheetData>
  <pageMargins left="0.7" right="0.7" top="0.75" bottom="0.75" header="0.3" footer="0.3"/>
  <pageSetup orientation="portrait" r:id="rId1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3014F-5ACB-4E00-9EAE-B5DE08F3C83A}">
  <dimension ref="A1:G90"/>
  <sheetViews>
    <sheetView topLeftCell="A28" workbookViewId="0">
      <selection activeCell="G9" sqref="G9"/>
    </sheetView>
  </sheetViews>
  <sheetFormatPr defaultRowHeight="13.2" x14ac:dyDescent="0.25"/>
  <cols>
    <col min="1" max="1" width="23.5546875" customWidth="1"/>
    <col min="2" max="2" width="12.6640625" customWidth="1"/>
    <col min="5" max="5" width="11.332031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471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53</v>
      </c>
    </row>
    <row r="11" spans="1:7" ht="15" x14ac:dyDescent="0.25">
      <c r="A11" s="271" t="s">
        <v>225</v>
      </c>
    </row>
    <row r="12" spans="1:7" ht="15" x14ac:dyDescent="0.25">
      <c r="A12" s="271" t="s">
        <v>70</v>
      </c>
      <c r="B12">
        <v>98.5</v>
      </c>
      <c r="C12">
        <v>62.6</v>
      </c>
      <c r="D12">
        <v>609.5</v>
      </c>
      <c r="E12">
        <v>888.2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71</v>
      </c>
      <c r="B15">
        <v>98.5</v>
      </c>
      <c r="C15">
        <v>62.6</v>
      </c>
      <c r="D15">
        <v>501.4</v>
      </c>
      <c r="E15">
        <v>822.3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57.6</v>
      </c>
      <c r="E16">
        <v>0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208.2</v>
      </c>
      <c r="C20">
        <v>414.1</v>
      </c>
      <c r="D20">
        <v>2283.4</v>
      </c>
      <c r="E20">
        <v>2330.6</v>
      </c>
      <c r="F20">
        <v>180.3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146.4</v>
      </c>
      <c r="C22">
        <v>300.7</v>
      </c>
      <c r="D22">
        <v>1039.7</v>
      </c>
      <c r="E22">
        <v>1141.7</v>
      </c>
      <c r="F22">
        <v>51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389.5</v>
      </c>
      <c r="C24">
        <v>255</v>
      </c>
      <c r="D24">
        <v>2818.2</v>
      </c>
      <c r="E24">
        <v>194.1</v>
      </c>
      <c r="F24">
        <v>260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841.9</v>
      </c>
      <c r="C26">
        <v>1398.4</v>
      </c>
      <c r="D26">
        <v>7622.7</v>
      </c>
      <c r="E26">
        <v>7869.3</v>
      </c>
      <c r="F26">
        <v>785.3</v>
      </c>
      <c r="G26">
        <v>0</v>
      </c>
    </row>
    <row r="27" spans="1:7" ht="15" x14ac:dyDescent="0.25">
      <c r="A27" s="271" t="s">
        <v>167</v>
      </c>
      <c r="B27">
        <v>0</v>
      </c>
      <c r="C27">
        <v>0</v>
      </c>
      <c r="D27">
        <v>225.8</v>
      </c>
      <c r="E27">
        <v>380.6</v>
      </c>
      <c r="F27">
        <v>0</v>
      </c>
      <c r="G27">
        <v>0</v>
      </c>
    </row>
    <row r="28" spans="1:7" ht="15" x14ac:dyDescent="0.25">
      <c r="A28" s="271" t="s">
        <v>78</v>
      </c>
      <c r="B28">
        <v>0</v>
      </c>
      <c r="C28">
        <v>1.1000000000000001</v>
      </c>
      <c r="D28">
        <v>69.099999999999994</v>
      </c>
      <c r="E28">
        <v>89.9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79</v>
      </c>
      <c r="B30">
        <v>0.2</v>
      </c>
      <c r="C30">
        <v>0.5</v>
      </c>
      <c r="D30">
        <v>2.2999999999999998</v>
      </c>
      <c r="E30">
        <v>4.2</v>
      </c>
      <c r="F30">
        <v>0.3</v>
      </c>
      <c r="G30">
        <v>0</v>
      </c>
    </row>
    <row r="31" spans="1:7" ht="15" x14ac:dyDescent="0.25">
      <c r="A31" s="271" t="s">
        <v>80</v>
      </c>
      <c r="B31">
        <v>57.5</v>
      </c>
      <c r="C31">
        <v>37.5</v>
      </c>
      <c r="D31">
        <v>879.7</v>
      </c>
      <c r="E31">
        <v>1028.8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168</v>
      </c>
      <c r="B33">
        <v>0</v>
      </c>
      <c r="C33">
        <v>0.1</v>
      </c>
      <c r="D33" t="s">
        <v>94</v>
      </c>
      <c r="E33">
        <v>0.2</v>
      </c>
      <c r="F33">
        <v>0</v>
      </c>
      <c r="G33">
        <v>0</v>
      </c>
    </row>
    <row r="34" spans="1:7" ht="15" x14ac:dyDescent="0.25">
      <c r="A34" s="271" t="s">
        <v>81</v>
      </c>
      <c r="B34">
        <v>229</v>
      </c>
      <c r="C34">
        <v>398.7</v>
      </c>
      <c r="D34">
        <v>1617.1</v>
      </c>
      <c r="E34">
        <v>1216.0999999999999</v>
      </c>
      <c r="F34">
        <v>142</v>
      </c>
      <c r="G34">
        <v>0</v>
      </c>
    </row>
    <row r="35" spans="1:7" ht="15" x14ac:dyDescent="0.25">
      <c r="A35" s="271" t="s">
        <v>82</v>
      </c>
      <c r="B35">
        <v>11.5</v>
      </c>
      <c r="C35">
        <v>1.5</v>
      </c>
      <c r="D35">
        <v>265.39999999999998</v>
      </c>
      <c r="E35">
        <v>328.9</v>
      </c>
      <c r="F35">
        <v>0</v>
      </c>
      <c r="G35">
        <v>0</v>
      </c>
    </row>
    <row r="36" spans="1:7" ht="15" x14ac:dyDescent="0.25">
      <c r="A36" s="271" t="s">
        <v>83</v>
      </c>
      <c r="B36">
        <v>390.5</v>
      </c>
      <c r="C36">
        <v>633.20000000000005</v>
      </c>
      <c r="D36">
        <v>2818.1</v>
      </c>
      <c r="E36">
        <v>2821.2</v>
      </c>
      <c r="F36">
        <v>603</v>
      </c>
      <c r="G36">
        <v>0</v>
      </c>
    </row>
    <row r="37" spans="1:7" ht="15" x14ac:dyDescent="0.25">
      <c r="A37" s="271" t="s">
        <v>259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271" t="s">
        <v>84</v>
      </c>
      <c r="B38">
        <v>0</v>
      </c>
      <c r="C38">
        <v>20</v>
      </c>
      <c r="D38">
        <v>118.5</v>
      </c>
      <c r="E38">
        <v>134.80000000000001</v>
      </c>
      <c r="F38">
        <v>0</v>
      </c>
      <c r="G38">
        <v>0</v>
      </c>
    </row>
    <row r="39" spans="1:7" ht="15" x14ac:dyDescent="0.25">
      <c r="A39" s="271" t="s">
        <v>85</v>
      </c>
      <c r="B39">
        <v>20</v>
      </c>
      <c r="C39">
        <v>44.6</v>
      </c>
      <c r="D39">
        <v>62.1</v>
      </c>
      <c r="E39">
        <v>62.7</v>
      </c>
      <c r="F39">
        <v>0</v>
      </c>
      <c r="G39">
        <v>0</v>
      </c>
    </row>
    <row r="40" spans="1:7" ht="15" x14ac:dyDescent="0.25">
      <c r="A40" s="271" t="s">
        <v>86</v>
      </c>
      <c r="B40">
        <v>107.9</v>
      </c>
      <c r="C40">
        <v>78.599999999999994</v>
      </c>
      <c r="D40">
        <v>702.1</v>
      </c>
      <c r="E40">
        <v>797.6</v>
      </c>
      <c r="F40">
        <v>0</v>
      </c>
      <c r="G40">
        <v>0</v>
      </c>
    </row>
    <row r="41" spans="1:7" ht="15" x14ac:dyDescent="0.25">
      <c r="A41" s="271" t="s">
        <v>87</v>
      </c>
      <c r="B41">
        <v>0</v>
      </c>
      <c r="C41">
        <v>2.2999999999999998</v>
      </c>
      <c r="D41">
        <v>14.4</v>
      </c>
      <c r="E41">
        <v>3.4</v>
      </c>
      <c r="F41">
        <v>40</v>
      </c>
      <c r="G41">
        <v>0</v>
      </c>
    </row>
    <row r="42" spans="1:7" ht="15" x14ac:dyDescent="0.25">
      <c r="A42" s="271" t="s">
        <v>88</v>
      </c>
      <c r="B42">
        <v>25.3</v>
      </c>
      <c r="C42">
        <v>90.2</v>
      </c>
      <c r="D42">
        <v>501.1</v>
      </c>
      <c r="E42">
        <v>448.7</v>
      </c>
      <c r="F42">
        <v>0</v>
      </c>
      <c r="G42">
        <v>0</v>
      </c>
    </row>
    <row r="43" spans="1:7" ht="15" x14ac:dyDescent="0.25">
      <c r="A43" s="271" t="s">
        <v>89</v>
      </c>
      <c r="B43">
        <v>0</v>
      </c>
      <c r="C43">
        <v>90</v>
      </c>
      <c r="D43">
        <v>347</v>
      </c>
      <c r="E43">
        <v>235.5</v>
      </c>
      <c r="F43">
        <v>0</v>
      </c>
      <c r="G43">
        <v>0</v>
      </c>
    </row>
    <row r="44" spans="1:7" ht="15" x14ac:dyDescent="0.25">
      <c r="A44" s="271" t="s">
        <v>69</v>
      </c>
    </row>
    <row r="45" spans="1:7" ht="15" x14ac:dyDescent="0.25">
      <c r="A45" s="271" t="s">
        <v>90</v>
      </c>
      <c r="B45">
        <v>286</v>
      </c>
      <c r="C45">
        <v>134</v>
      </c>
      <c r="D45">
        <v>1375.7</v>
      </c>
      <c r="E45">
        <v>2198.9</v>
      </c>
      <c r="F45">
        <v>168</v>
      </c>
      <c r="G45">
        <v>0</v>
      </c>
    </row>
    <row r="46" spans="1:7" ht="15" x14ac:dyDescent="0.25">
      <c r="A46" s="271" t="s">
        <v>91</v>
      </c>
      <c r="B46">
        <v>60</v>
      </c>
      <c r="C46">
        <v>0</v>
      </c>
      <c r="D46">
        <v>82.3</v>
      </c>
      <c r="E46">
        <v>472.4</v>
      </c>
      <c r="F46">
        <v>0</v>
      </c>
      <c r="G46">
        <v>0</v>
      </c>
    </row>
    <row r="47" spans="1:7" ht="15" x14ac:dyDescent="0.25">
      <c r="A47" s="271" t="s">
        <v>92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464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175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406</v>
      </c>
      <c r="B50">
        <v>0</v>
      </c>
      <c r="C50">
        <v>0</v>
      </c>
      <c r="D50">
        <v>7.7</v>
      </c>
      <c r="E50">
        <v>22.7</v>
      </c>
      <c r="F50">
        <v>0</v>
      </c>
      <c r="G50">
        <v>0</v>
      </c>
    </row>
    <row r="51" spans="1:7" ht="15" x14ac:dyDescent="0.25">
      <c r="A51" s="271" t="s">
        <v>466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93</v>
      </c>
      <c r="B52">
        <v>0</v>
      </c>
      <c r="C52" t="s">
        <v>94</v>
      </c>
      <c r="D52" t="s">
        <v>94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95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271" t="s">
        <v>407</v>
      </c>
      <c r="B54">
        <v>0</v>
      </c>
      <c r="C54">
        <v>0</v>
      </c>
      <c r="D54">
        <v>8.8000000000000007</v>
      </c>
      <c r="E54">
        <v>6</v>
      </c>
      <c r="F54">
        <v>0</v>
      </c>
      <c r="G54">
        <v>0</v>
      </c>
    </row>
    <row r="55" spans="1:7" ht="15" x14ac:dyDescent="0.25">
      <c r="A55" s="271" t="s">
        <v>408</v>
      </c>
      <c r="B55">
        <v>0</v>
      </c>
      <c r="C55">
        <v>0</v>
      </c>
      <c r="D55">
        <v>34</v>
      </c>
      <c r="E55">
        <v>0</v>
      </c>
      <c r="F55">
        <v>0</v>
      </c>
      <c r="G55">
        <v>0</v>
      </c>
    </row>
    <row r="56" spans="1:7" ht="15" x14ac:dyDescent="0.25">
      <c r="A56" s="271" t="s">
        <v>96</v>
      </c>
      <c r="B56">
        <v>226</v>
      </c>
      <c r="C56">
        <v>134</v>
      </c>
      <c r="D56">
        <v>1199.5999999999999</v>
      </c>
      <c r="E56">
        <v>1433.9</v>
      </c>
      <c r="F56">
        <v>168</v>
      </c>
      <c r="G56">
        <v>0</v>
      </c>
    </row>
    <row r="57" spans="1:7" ht="15" x14ac:dyDescent="0.25">
      <c r="A57" s="271" t="s">
        <v>97</v>
      </c>
      <c r="B57">
        <v>0</v>
      </c>
      <c r="C57">
        <v>0</v>
      </c>
      <c r="D57">
        <v>23.9</v>
      </c>
      <c r="E57">
        <v>36.299999999999997</v>
      </c>
      <c r="F57">
        <v>0</v>
      </c>
      <c r="G57">
        <v>0</v>
      </c>
    </row>
    <row r="58" spans="1:7" ht="15" x14ac:dyDescent="0.25">
      <c r="A58" s="271" t="s">
        <v>176</v>
      </c>
      <c r="B58">
        <v>0</v>
      </c>
      <c r="C58">
        <v>0</v>
      </c>
      <c r="D58">
        <v>19.399999999999999</v>
      </c>
      <c r="E58">
        <v>31.1</v>
      </c>
      <c r="F58">
        <v>0</v>
      </c>
      <c r="G58">
        <v>0</v>
      </c>
    </row>
    <row r="59" spans="1:7" ht="15" x14ac:dyDescent="0.25">
      <c r="A59" s="271" t="s">
        <v>69</v>
      </c>
    </row>
    <row r="60" spans="1:7" ht="15" x14ac:dyDescent="0.25">
      <c r="A60" s="271" t="s">
        <v>98</v>
      </c>
      <c r="B60">
        <v>733.6</v>
      </c>
      <c r="C60">
        <v>675.2</v>
      </c>
      <c r="D60">
        <v>6733.8</v>
      </c>
      <c r="E60">
        <v>7803.9</v>
      </c>
      <c r="F60">
        <v>870.7</v>
      </c>
      <c r="G60">
        <v>0</v>
      </c>
    </row>
    <row r="61" spans="1:7" ht="15" x14ac:dyDescent="0.25">
      <c r="A61" s="271" t="s">
        <v>99</v>
      </c>
      <c r="B61">
        <v>0</v>
      </c>
      <c r="C61">
        <v>0.8</v>
      </c>
      <c r="D61">
        <v>16.8</v>
      </c>
      <c r="E61">
        <v>15.3</v>
      </c>
      <c r="F61">
        <v>2.4</v>
      </c>
      <c r="G61">
        <v>0</v>
      </c>
    </row>
    <row r="62" spans="1:7" ht="15" x14ac:dyDescent="0.25">
      <c r="A62" s="271" t="s">
        <v>100</v>
      </c>
      <c r="B62">
        <v>0</v>
      </c>
      <c r="C62">
        <v>0</v>
      </c>
      <c r="D62">
        <v>14.2</v>
      </c>
      <c r="E62">
        <v>12.9</v>
      </c>
      <c r="F62">
        <v>0</v>
      </c>
      <c r="G62">
        <v>0</v>
      </c>
    </row>
    <row r="63" spans="1:7" ht="15" x14ac:dyDescent="0.25">
      <c r="A63" s="271" t="s">
        <v>101</v>
      </c>
      <c r="B63">
        <v>0</v>
      </c>
      <c r="C63">
        <v>45</v>
      </c>
      <c r="D63">
        <v>545.70000000000005</v>
      </c>
      <c r="E63">
        <v>471.1</v>
      </c>
      <c r="F63">
        <v>100</v>
      </c>
      <c r="G63">
        <v>0</v>
      </c>
    </row>
    <row r="64" spans="1:7" ht="15" x14ac:dyDescent="0.25">
      <c r="A64" s="271" t="s">
        <v>102</v>
      </c>
      <c r="B64">
        <v>8</v>
      </c>
      <c r="C64">
        <v>12.7</v>
      </c>
      <c r="D64">
        <v>58.1</v>
      </c>
      <c r="E64">
        <v>79.400000000000006</v>
      </c>
      <c r="F64">
        <v>9.1</v>
      </c>
      <c r="G64">
        <v>0</v>
      </c>
    </row>
    <row r="65" spans="1:7" ht="15" x14ac:dyDescent="0.25">
      <c r="A65" s="271" t="s">
        <v>103</v>
      </c>
      <c r="B65">
        <v>34.6</v>
      </c>
      <c r="C65">
        <v>9.4</v>
      </c>
      <c r="D65">
        <v>53.6</v>
      </c>
      <c r="E65">
        <v>50.9</v>
      </c>
      <c r="F65">
        <v>0</v>
      </c>
      <c r="G65">
        <v>0</v>
      </c>
    </row>
    <row r="66" spans="1:7" ht="15" x14ac:dyDescent="0.25">
      <c r="A66" s="271" t="s">
        <v>104</v>
      </c>
      <c r="B66">
        <v>0</v>
      </c>
      <c r="C66">
        <v>32.5</v>
      </c>
      <c r="D66">
        <v>383</v>
      </c>
      <c r="E66">
        <v>362.6</v>
      </c>
      <c r="F66">
        <v>0</v>
      </c>
      <c r="G66">
        <v>0</v>
      </c>
    </row>
    <row r="67" spans="1:7" ht="15" x14ac:dyDescent="0.25">
      <c r="A67" s="271" t="s">
        <v>105</v>
      </c>
      <c r="B67">
        <v>37</v>
      </c>
      <c r="C67">
        <v>16</v>
      </c>
      <c r="D67">
        <v>344</v>
      </c>
      <c r="E67">
        <v>775</v>
      </c>
      <c r="F67">
        <v>82.5</v>
      </c>
      <c r="G67">
        <v>0</v>
      </c>
    </row>
    <row r="68" spans="1:7" ht="15" x14ac:dyDescent="0.25">
      <c r="A68" s="271" t="s">
        <v>106</v>
      </c>
      <c r="B68">
        <v>22.5</v>
      </c>
      <c r="C68">
        <v>13.1</v>
      </c>
      <c r="D68">
        <v>218.2</v>
      </c>
      <c r="E68">
        <v>263</v>
      </c>
      <c r="F68">
        <v>32.700000000000003</v>
      </c>
      <c r="G68">
        <v>0</v>
      </c>
    </row>
    <row r="69" spans="1:7" ht="15" x14ac:dyDescent="0.25">
      <c r="A69" s="271" t="s">
        <v>107</v>
      </c>
      <c r="B69">
        <v>0</v>
      </c>
      <c r="C69">
        <v>0</v>
      </c>
      <c r="D69">
        <v>332.9</v>
      </c>
      <c r="E69">
        <v>302.5</v>
      </c>
      <c r="F69">
        <v>0</v>
      </c>
      <c r="G69">
        <v>0</v>
      </c>
    </row>
    <row r="70" spans="1:7" ht="15" x14ac:dyDescent="0.25">
      <c r="A70" s="271" t="s">
        <v>109</v>
      </c>
      <c r="B70">
        <v>31.8</v>
      </c>
      <c r="C70">
        <v>141.69999999999999</v>
      </c>
      <c r="D70">
        <v>352.7</v>
      </c>
      <c r="E70">
        <v>499</v>
      </c>
      <c r="F70">
        <v>26.8</v>
      </c>
      <c r="G70">
        <v>0</v>
      </c>
    </row>
    <row r="71" spans="1:7" ht="15" x14ac:dyDescent="0.25">
      <c r="A71" s="271" t="s">
        <v>110</v>
      </c>
      <c r="B71">
        <v>0</v>
      </c>
      <c r="C71">
        <v>0</v>
      </c>
      <c r="D71">
        <v>16.8</v>
      </c>
      <c r="E71">
        <v>26.9</v>
      </c>
      <c r="F71">
        <v>0</v>
      </c>
      <c r="G71">
        <v>0</v>
      </c>
    </row>
    <row r="72" spans="1:7" ht="15" x14ac:dyDescent="0.25">
      <c r="A72" s="271" t="s">
        <v>111</v>
      </c>
      <c r="B72">
        <v>0</v>
      </c>
      <c r="C72">
        <v>0</v>
      </c>
      <c r="D72">
        <v>70.099999999999994</v>
      </c>
      <c r="E72">
        <v>103.3</v>
      </c>
      <c r="F72">
        <v>23.5</v>
      </c>
      <c r="G72">
        <v>0</v>
      </c>
    </row>
    <row r="73" spans="1:7" ht="15" x14ac:dyDescent="0.25">
      <c r="A73" s="271" t="s">
        <v>112</v>
      </c>
      <c r="B73">
        <v>27</v>
      </c>
      <c r="C73">
        <v>15</v>
      </c>
      <c r="D73">
        <v>256.3</v>
      </c>
      <c r="E73">
        <v>290.3</v>
      </c>
      <c r="F73">
        <v>69</v>
      </c>
      <c r="G73">
        <v>0</v>
      </c>
    </row>
    <row r="74" spans="1:7" ht="15" x14ac:dyDescent="0.25">
      <c r="A74" s="271" t="s">
        <v>113</v>
      </c>
      <c r="B74">
        <v>0</v>
      </c>
      <c r="C74">
        <v>2</v>
      </c>
      <c r="D74">
        <v>170.5</v>
      </c>
      <c r="E74">
        <v>178.2</v>
      </c>
      <c r="F74">
        <v>22</v>
      </c>
      <c r="G74">
        <v>0</v>
      </c>
    </row>
    <row r="75" spans="1:7" ht="15" x14ac:dyDescent="0.25">
      <c r="A75" s="271" t="s">
        <v>114</v>
      </c>
      <c r="B75">
        <v>0</v>
      </c>
      <c r="C75">
        <v>1</v>
      </c>
      <c r="D75">
        <v>38.200000000000003</v>
      </c>
      <c r="E75">
        <v>31.9</v>
      </c>
      <c r="F75">
        <v>16.100000000000001</v>
      </c>
      <c r="G75">
        <v>0</v>
      </c>
    </row>
    <row r="76" spans="1:7" ht="15" x14ac:dyDescent="0.25">
      <c r="A76" s="271" t="s">
        <v>115</v>
      </c>
      <c r="B76">
        <v>525</v>
      </c>
      <c r="C76">
        <v>357.9</v>
      </c>
      <c r="D76">
        <v>3127</v>
      </c>
      <c r="E76">
        <v>3453.3</v>
      </c>
      <c r="F76">
        <v>394.4</v>
      </c>
      <c r="G76">
        <v>0</v>
      </c>
    </row>
    <row r="77" spans="1:7" ht="15" x14ac:dyDescent="0.25">
      <c r="A77" s="271" t="s">
        <v>117</v>
      </c>
      <c r="B77">
        <v>0</v>
      </c>
      <c r="C77">
        <v>1.9</v>
      </c>
      <c r="D77">
        <v>19.5</v>
      </c>
      <c r="E77">
        <v>16</v>
      </c>
      <c r="F77">
        <v>1.4</v>
      </c>
      <c r="G77">
        <v>0</v>
      </c>
    </row>
    <row r="78" spans="1:7" ht="15" x14ac:dyDescent="0.25">
      <c r="A78" s="271" t="s">
        <v>118</v>
      </c>
      <c r="B78">
        <v>19.8</v>
      </c>
      <c r="C78">
        <v>2</v>
      </c>
      <c r="D78">
        <v>130.6</v>
      </c>
      <c r="E78">
        <v>142.4</v>
      </c>
      <c r="F78">
        <v>0</v>
      </c>
      <c r="G78">
        <v>0</v>
      </c>
    </row>
    <row r="79" spans="1:7" ht="15" x14ac:dyDescent="0.25">
      <c r="A79" s="271" t="s">
        <v>119</v>
      </c>
      <c r="B79">
        <v>0</v>
      </c>
      <c r="C79">
        <v>0</v>
      </c>
      <c r="D79">
        <v>163.5</v>
      </c>
      <c r="E79">
        <v>278.2</v>
      </c>
      <c r="F79">
        <v>72.3</v>
      </c>
      <c r="G79">
        <v>0</v>
      </c>
    </row>
    <row r="80" spans="1:7" ht="15" x14ac:dyDescent="0.25">
      <c r="A80" s="271" t="s">
        <v>120</v>
      </c>
      <c r="B80">
        <v>8</v>
      </c>
      <c r="C80">
        <v>0</v>
      </c>
      <c r="D80">
        <v>177.7</v>
      </c>
      <c r="E80">
        <v>253.5</v>
      </c>
      <c r="F80">
        <v>12.5</v>
      </c>
      <c r="G80">
        <v>0</v>
      </c>
    </row>
    <row r="81" spans="1:7" ht="15" x14ac:dyDescent="0.25">
      <c r="A81" s="271" t="s">
        <v>121</v>
      </c>
      <c r="B81">
        <v>19.899999999999999</v>
      </c>
      <c r="C81">
        <v>0</v>
      </c>
      <c r="D81">
        <v>51.7</v>
      </c>
      <c r="E81">
        <v>98.1</v>
      </c>
      <c r="F81">
        <v>6.1</v>
      </c>
      <c r="G81">
        <v>0</v>
      </c>
    </row>
    <row r="82" spans="1:7" ht="15" x14ac:dyDescent="0.25">
      <c r="A82" s="271" t="s">
        <v>122</v>
      </c>
      <c r="B82">
        <v>0</v>
      </c>
      <c r="C82">
        <v>24.2</v>
      </c>
      <c r="D82">
        <v>193</v>
      </c>
      <c r="E82">
        <v>100.3</v>
      </c>
      <c r="F82">
        <v>0</v>
      </c>
      <c r="G82">
        <v>0</v>
      </c>
    </row>
    <row r="83" spans="1:7" ht="15" x14ac:dyDescent="0.25">
      <c r="A83" s="271" t="s">
        <v>65</v>
      </c>
      <c r="B83" t="s">
        <v>67</v>
      </c>
      <c r="C83" t="s">
        <v>68</v>
      </c>
      <c r="D83" t="s">
        <v>66</v>
      </c>
      <c r="E83" t="s">
        <v>68</v>
      </c>
      <c r="F83" t="s">
        <v>197</v>
      </c>
      <c r="G83" t="s">
        <v>67</v>
      </c>
    </row>
    <row r="84" spans="1:7" ht="15" x14ac:dyDescent="0.25">
      <c r="A84" s="271" t="s">
        <v>123</v>
      </c>
      <c r="B84">
        <v>2704</v>
      </c>
      <c r="C84">
        <v>3240</v>
      </c>
      <c r="D84">
        <v>22482.9</v>
      </c>
      <c r="E84">
        <v>22426.7</v>
      </c>
      <c r="F84">
        <v>2315.1999999999998</v>
      </c>
      <c r="G84">
        <v>0</v>
      </c>
    </row>
    <row r="85" spans="1:7" ht="15" x14ac:dyDescent="0.25">
      <c r="A85" s="271" t="s">
        <v>124</v>
      </c>
      <c r="B85">
        <v>310.60000000000002</v>
      </c>
      <c r="C85">
        <v>509.9</v>
      </c>
      <c r="D85">
        <v>0</v>
      </c>
      <c r="E85">
        <v>0</v>
      </c>
      <c r="F85">
        <v>676.3</v>
      </c>
      <c r="G85">
        <v>0</v>
      </c>
    </row>
    <row r="86" spans="1:7" ht="15" x14ac:dyDescent="0.25">
      <c r="A86" s="271" t="s">
        <v>65</v>
      </c>
      <c r="B86" t="s">
        <v>67</v>
      </c>
      <c r="C86" t="s">
        <v>68</v>
      </c>
      <c r="D86" t="s">
        <v>66</v>
      </c>
      <c r="E86" t="s">
        <v>68</v>
      </c>
      <c r="F86" t="s">
        <v>197</v>
      </c>
      <c r="G86" t="s">
        <v>67</v>
      </c>
    </row>
    <row r="87" spans="1:7" ht="15" x14ac:dyDescent="0.25">
      <c r="A87" s="271" t="s">
        <v>125</v>
      </c>
      <c r="B87">
        <v>3014.6</v>
      </c>
      <c r="C87">
        <v>3749.9</v>
      </c>
      <c r="D87">
        <v>22482.9</v>
      </c>
      <c r="E87">
        <v>22426.7</v>
      </c>
      <c r="F87">
        <v>2991.5</v>
      </c>
      <c r="G87">
        <v>0</v>
      </c>
    </row>
    <row r="88" spans="1:7" ht="15" x14ac:dyDescent="0.25">
      <c r="A88" s="271" t="s">
        <v>126</v>
      </c>
      <c r="B88" t="s">
        <v>45</v>
      </c>
      <c r="C88" t="s">
        <v>45</v>
      </c>
      <c r="D88">
        <v>0</v>
      </c>
      <c r="E88">
        <v>0</v>
      </c>
      <c r="F88" t="s">
        <v>45</v>
      </c>
      <c r="G88" t="s">
        <v>45</v>
      </c>
    </row>
    <row r="89" spans="1:7" ht="15" x14ac:dyDescent="0.25">
      <c r="A89" s="271" t="s">
        <v>127</v>
      </c>
      <c r="B89">
        <v>55.1</v>
      </c>
      <c r="C89">
        <v>0</v>
      </c>
      <c r="D89" t="s">
        <v>45</v>
      </c>
      <c r="E89" t="s">
        <v>45</v>
      </c>
      <c r="F89">
        <v>0</v>
      </c>
      <c r="G89">
        <v>0</v>
      </c>
    </row>
    <row r="90" spans="1:7" ht="15" x14ac:dyDescent="0.25">
      <c r="A90" s="271" t="s">
        <v>65</v>
      </c>
      <c r="B90" t="s">
        <v>67</v>
      </c>
      <c r="C90" t="s">
        <v>68</v>
      </c>
      <c r="D90" t="s">
        <v>66</v>
      </c>
      <c r="E90" t="s">
        <v>68</v>
      </c>
      <c r="F90" t="s">
        <v>197</v>
      </c>
      <c r="G90" t="s">
        <v>67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543C8-77A7-420D-95D4-26858060A1F3}">
  <dimension ref="A1:H88"/>
  <sheetViews>
    <sheetView topLeftCell="A49" workbookViewId="0">
      <selection activeCell="B87" sqref="B87"/>
    </sheetView>
  </sheetViews>
  <sheetFormatPr defaultRowHeight="13.2" x14ac:dyDescent="0.25"/>
  <cols>
    <col min="1" max="1" width="40.33203125" customWidth="1"/>
    <col min="2" max="2" width="10.6640625" customWidth="1"/>
  </cols>
  <sheetData>
    <row r="1" spans="1:8" ht="15" x14ac:dyDescent="0.25">
      <c r="A1" s="173" t="s">
        <v>50</v>
      </c>
    </row>
    <row r="2" spans="1:8" ht="15" x14ac:dyDescent="0.25">
      <c r="A2" s="173" t="s">
        <v>51</v>
      </c>
    </row>
    <row r="3" spans="1:8" ht="15" x14ac:dyDescent="0.25">
      <c r="A3" s="173" t="s">
        <v>1396</v>
      </c>
    </row>
    <row r="4" spans="1:8" ht="15" x14ac:dyDescent="0.25">
      <c r="A4" s="173" t="s">
        <v>53</v>
      </c>
    </row>
    <row r="5" spans="1:8" ht="15" x14ac:dyDescent="0.25">
      <c r="A5" s="173" t="s">
        <v>54</v>
      </c>
    </row>
    <row r="6" spans="1:8" ht="15" x14ac:dyDescent="0.25">
      <c r="A6" s="173" t="s">
        <v>55</v>
      </c>
    </row>
    <row r="7" spans="1:8" ht="15" x14ac:dyDescent="0.25">
      <c r="A7" s="173" t="s">
        <v>129</v>
      </c>
    </row>
    <row r="8" spans="1:8" ht="15" x14ac:dyDescent="0.25">
      <c r="A8" s="173" t="s">
        <v>55</v>
      </c>
    </row>
    <row r="9" spans="1:8" ht="15" x14ac:dyDescent="0.25">
      <c r="A9" s="173" t="s">
        <v>305</v>
      </c>
      <c r="C9" t="s">
        <v>60</v>
      </c>
      <c r="D9" t="s">
        <v>61</v>
      </c>
      <c r="E9" t="s">
        <v>60</v>
      </c>
      <c r="F9" t="s">
        <v>62</v>
      </c>
      <c r="G9" t="s">
        <v>63</v>
      </c>
      <c r="H9" t="s">
        <v>64</v>
      </c>
    </row>
    <row r="10" spans="1:8" ht="15" x14ac:dyDescent="0.25">
      <c r="A10" s="173" t="s">
        <v>181</v>
      </c>
      <c r="B10" t="s">
        <v>185</v>
      </c>
      <c r="C10" t="s">
        <v>66</v>
      </c>
      <c r="D10" t="s">
        <v>67</v>
      </c>
      <c r="E10" t="s">
        <v>66</v>
      </c>
      <c r="F10" t="s">
        <v>66</v>
      </c>
      <c r="G10" t="s">
        <v>66</v>
      </c>
      <c r="H10" t="s">
        <v>68</v>
      </c>
    </row>
    <row r="11" spans="1:8" ht="15" x14ac:dyDescent="0.25">
      <c r="A11" s="173"/>
      <c r="B11" t="s">
        <v>69</v>
      </c>
    </row>
    <row r="12" spans="1:8" ht="15" x14ac:dyDescent="0.25">
      <c r="A12" s="173" t="s">
        <v>1111</v>
      </c>
      <c r="C12">
        <v>107</v>
      </c>
      <c r="D12">
        <v>117.5</v>
      </c>
      <c r="E12">
        <v>160.5</v>
      </c>
      <c r="F12">
        <v>349.2</v>
      </c>
      <c r="G12">
        <v>0</v>
      </c>
      <c r="H12">
        <v>0</v>
      </c>
    </row>
    <row r="13" spans="1:8" ht="15" x14ac:dyDescent="0.25">
      <c r="A13" s="173" t="s">
        <v>309</v>
      </c>
      <c r="B13" t="s">
        <v>69</v>
      </c>
      <c r="C13">
        <v>0</v>
      </c>
      <c r="D13">
        <v>0</v>
      </c>
      <c r="E13">
        <v>0</v>
      </c>
      <c r="F13">
        <v>5.3</v>
      </c>
      <c r="G13">
        <v>0</v>
      </c>
      <c r="H13">
        <v>0</v>
      </c>
    </row>
    <row r="14" spans="1:8" ht="15" x14ac:dyDescent="0.25">
      <c r="A14" s="173" t="s">
        <v>310</v>
      </c>
      <c r="B14" t="s">
        <v>69</v>
      </c>
      <c r="C14">
        <v>107</v>
      </c>
      <c r="D14">
        <v>117</v>
      </c>
      <c r="E14">
        <v>150.80000000000001</v>
      </c>
      <c r="F14">
        <v>292.10000000000002</v>
      </c>
      <c r="G14">
        <v>0</v>
      </c>
      <c r="H14">
        <v>0</v>
      </c>
    </row>
    <row r="15" spans="1:8" ht="15" x14ac:dyDescent="0.25">
      <c r="A15" s="173" t="s">
        <v>312</v>
      </c>
      <c r="B15" t="s">
        <v>69</v>
      </c>
      <c r="C15">
        <v>0</v>
      </c>
      <c r="D15">
        <v>0</v>
      </c>
      <c r="E15">
        <v>0</v>
      </c>
      <c r="F15">
        <v>12.6</v>
      </c>
      <c r="G15">
        <v>0</v>
      </c>
      <c r="H15">
        <v>0</v>
      </c>
    </row>
    <row r="16" spans="1:8" ht="15" x14ac:dyDescent="0.25">
      <c r="A16" s="173" t="s">
        <v>313</v>
      </c>
      <c r="B16" t="s">
        <v>69</v>
      </c>
      <c r="C16">
        <v>0</v>
      </c>
      <c r="D16">
        <v>0.5</v>
      </c>
      <c r="E16">
        <v>0</v>
      </c>
      <c r="F16">
        <v>39.299999999999997</v>
      </c>
      <c r="G16">
        <v>0</v>
      </c>
      <c r="H16">
        <v>0</v>
      </c>
    </row>
    <row r="17" spans="1:8" ht="15" x14ac:dyDescent="0.25">
      <c r="A17" s="173" t="s">
        <v>314</v>
      </c>
      <c r="B17" t="s">
        <v>69</v>
      </c>
      <c r="C17">
        <v>0</v>
      </c>
      <c r="D17">
        <v>0</v>
      </c>
      <c r="E17">
        <v>9.6999999999999993</v>
      </c>
      <c r="F17">
        <v>0</v>
      </c>
      <c r="G17">
        <v>0</v>
      </c>
      <c r="H17">
        <v>0</v>
      </c>
    </row>
    <row r="18" spans="1:8" ht="15" x14ac:dyDescent="0.25">
      <c r="A18" s="173"/>
      <c r="B18" t="s">
        <v>69</v>
      </c>
    </row>
    <row r="19" spans="1:8" ht="15" x14ac:dyDescent="0.25">
      <c r="A19" s="173" t="s">
        <v>315</v>
      </c>
      <c r="B19" t="s">
        <v>69</v>
      </c>
      <c r="C19">
        <v>399.7</v>
      </c>
      <c r="D19">
        <v>410.2</v>
      </c>
      <c r="E19">
        <v>870.1</v>
      </c>
      <c r="F19">
        <v>861.9</v>
      </c>
      <c r="G19">
        <v>0</v>
      </c>
      <c r="H19">
        <v>0</v>
      </c>
    </row>
    <row r="20" spans="1:8" ht="15" x14ac:dyDescent="0.25">
      <c r="A20" s="173"/>
      <c r="B20" t="s">
        <v>69</v>
      </c>
    </row>
    <row r="21" spans="1:8" ht="15" x14ac:dyDescent="0.25">
      <c r="A21" s="173" t="s">
        <v>316</v>
      </c>
      <c r="B21" t="s">
        <v>69</v>
      </c>
      <c r="C21">
        <v>161.80000000000001</v>
      </c>
      <c r="D21">
        <v>233</v>
      </c>
      <c r="E21">
        <v>415.7</v>
      </c>
      <c r="F21">
        <v>409.4</v>
      </c>
      <c r="G21">
        <v>0</v>
      </c>
      <c r="H21">
        <v>0</v>
      </c>
    </row>
    <row r="22" spans="1:8" ht="15" x14ac:dyDescent="0.25">
      <c r="A22" s="173"/>
      <c r="B22" t="s">
        <v>69</v>
      </c>
    </row>
    <row r="23" spans="1:8" ht="15" x14ac:dyDescent="0.25">
      <c r="A23" s="173" t="s">
        <v>317</v>
      </c>
      <c r="B23" t="s">
        <v>69</v>
      </c>
      <c r="C23">
        <v>0</v>
      </c>
      <c r="D23">
        <v>0</v>
      </c>
      <c r="E23">
        <v>0</v>
      </c>
      <c r="F23">
        <v>139.1</v>
      </c>
      <c r="G23">
        <v>0</v>
      </c>
      <c r="H23">
        <v>0</v>
      </c>
    </row>
    <row r="24" spans="1:8" ht="15" x14ac:dyDescent="0.25">
      <c r="A24" s="173"/>
      <c r="B24" t="s">
        <v>69</v>
      </c>
    </row>
    <row r="25" spans="1:8" ht="15" x14ac:dyDescent="0.25">
      <c r="A25" s="173" t="s">
        <v>1112</v>
      </c>
      <c r="C25">
        <v>1955.9</v>
      </c>
      <c r="D25">
        <v>1194.4000000000001</v>
      </c>
      <c r="E25">
        <v>3932</v>
      </c>
      <c r="F25">
        <v>3446.3</v>
      </c>
      <c r="G25">
        <v>10.5</v>
      </c>
      <c r="H25">
        <v>0</v>
      </c>
    </row>
    <row r="26" spans="1:8" ht="15" x14ac:dyDescent="0.25">
      <c r="A26" s="173" t="s">
        <v>779</v>
      </c>
      <c r="B26" t="s">
        <v>69</v>
      </c>
      <c r="C26">
        <v>223.1</v>
      </c>
      <c r="D26">
        <v>0</v>
      </c>
      <c r="E26">
        <v>239.6</v>
      </c>
      <c r="F26">
        <v>0</v>
      </c>
      <c r="G26">
        <v>0</v>
      </c>
      <c r="H26">
        <v>0</v>
      </c>
    </row>
    <row r="27" spans="1:8" ht="15" x14ac:dyDescent="0.25">
      <c r="A27" s="173" t="s">
        <v>320</v>
      </c>
      <c r="B27" t="s">
        <v>69</v>
      </c>
      <c r="C27">
        <v>21</v>
      </c>
      <c r="D27">
        <v>0</v>
      </c>
      <c r="E27">
        <v>21.9</v>
      </c>
      <c r="F27">
        <v>18.5</v>
      </c>
      <c r="G27">
        <v>0</v>
      </c>
      <c r="H27">
        <v>0</v>
      </c>
    </row>
    <row r="28" spans="1:8" ht="15" x14ac:dyDescent="0.25">
      <c r="A28" s="173" t="s">
        <v>321</v>
      </c>
      <c r="B28" t="s">
        <v>69</v>
      </c>
      <c r="C28">
        <v>0.2</v>
      </c>
      <c r="D28">
        <v>0.5</v>
      </c>
      <c r="E28">
        <v>1</v>
      </c>
      <c r="F28">
        <v>0</v>
      </c>
      <c r="G28">
        <v>0</v>
      </c>
      <c r="H28">
        <v>0</v>
      </c>
    </row>
    <row r="29" spans="1:8" ht="15" x14ac:dyDescent="0.25">
      <c r="A29" s="173" t="s">
        <v>322</v>
      </c>
      <c r="B29" t="s">
        <v>69</v>
      </c>
      <c r="C29">
        <v>242.6</v>
      </c>
      <c r="D29">
        <v>80</v>
      </c>
      <c r="E29">
        <v>686.1</v>
      </c>
      <c r="F29">
        <v>456.5</v>
      </c>
      <c r="G29">
        <v>0</v>
      </c>
      <c r="H29">
        <v>0</v>
      </c>
    </row>
    <row r="30" spans="1:8" ht="15" x14ac:dyDescent="0.25">
      <c r="A30" s="173" t="s">
        <v>324</v>
      </c>
      <c r="B30" t="s">
        <v>69</v>
      </c>
      <c r="C30">
        <v>232.1</v>
      </c>
      <c r="D30">
        <v>281.39999999999998</v>
      </c>
      <c r="E30">
        <v>980.6</v>
      </c>
      <c r="F30">
        <v>938.5</v>
      </c>
      <c r="G30">
        <v>0</v>
      </c>
      <c r="H30">
        <v>0</v>
      </c>
    </row>
    <row r="31" spans="1:8" ht="15" x14ac:dyDescent="0.25">
      <c r="A31" s="173" t="s">
        <v>325</v>
      </c>
      <c r="B31" t="s">
        <v>69</v>
      </c>
      <c r="C31">
        <v>0.5</v>
      </c>
      <c r="D31">
        <v>2.7</v>
      </c>
      <c r="E31">
        <v>87.6</v>
      </c>
      <c r="F31">
        <v>65.3</v>
      </c>
      <c r="G31">
        <v>0</v>
      </c>
      <c r="H31">
        <v>0</v>
      </c>
    </row>
    <row r="32" spans="1:8" ht="15" x14ac:dyDescent="0.25">
      <c r="A32" s="173" t="s">
        <v>1389</v>
      </c>
      <c r="B32" t="s">
        <v>69</v>
      </c>
      <c r="C32">
        <v>0</v>
      </c>
      <c r="D32">
        <v>0</v>
      </c>
      <c r="E32">
        <v>0</v>
      </c>
      <c r="F32">
        <v>8</v>
      </c>
      <c r="G32">
        <v>0</v>
      </c>
      <c r="H32">
        <v>0</v>
      </c>
    </row>
    <row r="33" spans="1:8" ht="15" x14ac:dyDescent="0.25">
      <c r="A33" s="173" t="s">
        <v>326</v>
      </c>
      <c r="B33" t="s">
        <v>69</v>
      </c>
      <c r="C33">
        <v>829.2</v>
      </c>
      <c r="D33">
        <v>571</v>
      </c>
      <c r="E33">
        <v>1105</v>
      </c>
      <c r="F33">
        <v>1237.4000000000001</v>
      </c>
      <c r="G33">
        <v>10.5</v>
      </c>
      <c r="H33">
        <v>0</v>
      </c>
    </row>
    <row r="34" spans="1:8" ht="15" x14ac:dyDescent="0.25">
      <c r="A34" s="173" t="s">
        <v>666</v>
      </c>
      <c r="B34" t="s">
        <v>69</v>
      </c>
      <c r="C34">
        <v>0</v>
      </c>
      <c r="D34">
        <v>0</v>
      </c>
      <c r="E34">
        <v>102.6</v>
      </c>
      <c r="F34">
        <v>31.1</v>
      </c>
      <c r="G34">
        <v>0</v>
      </c>
      <c r="H34">
        <v>0</v>
      </c>
    </row>
    <row r="35" spans="1:8" ht="15" x14ac:dyDescent="0.25">
      <c r="A35" s="173" t="s">
        <v>327</v>
      </c>
      <c r="B35" t="s">
        <v>69</v>
      </c>
      <c r="C35">
        <v>23</v>
      </c>
      <c r="D35">
        <v>0</v>
      </c>
      <c r="E35">
        <v>24.8</v>
      </c>
      <c r="F35">
        <v>25.3</v>
      </c>
      <c r="G35">
        <v>0</v>
      </c>
      <c r="H35">
        <v>0</v>
      </c>
    </row>
    <row r="36" spans="1:8" ht="15" x14ac:dyDescent="0.25">
      <c r="A36" s="173" t="s">
        <v>328</v>
      </c>
      <c r="B36" t="s">
        <v>69</v>
      </c>
      <c r="C36">
        <v>213.8</v>
      </c>
      <c r="D36">
        <v>245</v>
      </c>
      <c r="E36">
        <v>300.7</v>
      </c>
      <c r="F36">
        <v>292.60000000000002</v>
      </c>
      <c r="G36">
        <v>0</v>
      </c>
      <c r="H36">
        <v>0</v>
      </c>
    </row>
    <row r="37" spans="1:8" ht="15" x14ac:dyDescent="0.25">
      <c r="A37" s="173" t="s">
        <v>329</v>
      </c>
      <c r="B37" t="s">
        <v>69</v>
      </c>
      <c r="C37">
        <v>35</v>
      </c>
      <c r="D37">
        <v>2.7</v>
      </c>
      <c r="E37">
        <v>28</v>
      </c>
      <c r="F37">
        <v>4.4000000000000004</v>
      </c>
      <c r="G37">
        <v>0</v>
      </c>
      <c r="H37">
        <v>0</v>
      </c>
    </row>
    <row r="38" spans="1:8" ht="15" x14ac:dyDescent="0.25">
      <c r="A38" s="173" t="s">
        <v>330</v>
      </c>
      <c r="B38" t="s">
        <v>69</v>
      </c>
      <c r="C38">
        <v>135.4</v>
      </c>
      <c r="D38">
        <v>11.1</v>
      </c>
      <c r="E38">
        <v>354.3</v>
      </c>
      <c r="F38">
        <v>262.60000000000002</v>
      </c>
      <c r="G38">
        <v>0</v>
      </c>
      <c r="H38">
        <v>0</v>
      </c>
    </row>
    <row r="39" spans="1:8" ht="15" x14ac:dyDescent="0.25">
      <c r="A39" s="173" t="s">
        <v>331</v>
      </c>
      <c r="B39" t="s">
        <v>69</v>
      </c>
      <c r="C39">
        <v>0</v>
      </c>
      <c r="D39">
        <v>0</v>
      </c>
      <c r="E39">
        <v>0</v>
      </c>
      <c r="F39">
        <v>106.2</v>
      </c>
      <c r="G39">
        <v>0</v>
      </c>
      <c r="H39">
        <v>0</v>
      </c>
    </row>
    <row r="40" spans="1:8" ht="15" x14ac:dyDescent="0.25">
      <c r="A40" s="173"/>
      <c r="B40" t="s">
        <v>69</v>
      </c>
    </row>
    <row r="41" spans="1:8" ht="15" x14ac:dyDescent="0.25">
      <c r="A41" s="173" t="s">
        <v>332</v>
      </c>
      <c r="B41" t="s">
        <v>69</v>
      </c>
      <c r="C41">
        <v>156</v>
      </c>
      <c r="D41">
        <v>125</v>
      </c>
      <c r="E41">
        <v>1522.3</v>
      </c>
      <c r="F41">
        <v>365.8</v>
      </c>
      <c r="G41">
        <v>0</v>
      </c>
      <c r="H41">
        <v>0</v>
      </c>
    </row>
    <row r="42" spans="1:8" ht="15" x14ac:dyDescent="0.25">
      <c r="A42" s="173" t="s">
        <v>333</v>
      </c>
      <c r="B42" t="s">
        <v>69</v>
      </c>
      <c r="C42">
        <v>30</v>
      </c>
      <c r="D42">
        <v>0</v>
      </c>
      <c r="E42">
        <v>0</v>
      </c>
      <c r="F42">
        <v>0</v>
      </c>
      <c r="G42">
        <v>0</v>
      </c>
      <c r="H42">
        <v>0</v>
      </c>
    </row>
    <row r="43" spans="1:8" ht="15" x14ac:dyDescent="0.25">
      <c r="A43" s="173" t="s">
        <v>1113</v>
      </c>
      <c r="B43" t="s">
        <v>69</v>
      </c>
      <c r="C43">
        <v>0</v>
      </c>
      <c r="D43">
        <v>0</v>
      </c>
      <c r="E43">
        <v>33</v>
      </c>
      <c r="F43">
        <v>0</v>
      </c>
      <c r="G43">
        <v>0</v>
      </c>
      <c r="H43">
        <v>0</v>
      </c>
    </row>
    <row r="44" spans="1:8" ht="15" x14ac:dyDescent="0.25">
      <c r="A44" s="173" t="s">
        <v>772</v>
      </c>
      <c r="B44" t="s">
        <v>69</v>
      </c>
      <c r="C44">
        <v>0</v>
      </c>
      <c r="D44">
        <v>0</v>
      </c>
      <c r="E44">
        <v>56.7</v>
      </c>
      <c r="F44">
        <v>0</v>
      </c>
      <c r="G44">
        <v>0</v>
      </c>
      <c r="H44">
        <v>0</v>
      </c>
    </row>
    <row r="45" spans="1:8" ht="15" x14ac:dyDescent="0.25">
      <c r="A45" s="173" t="s">
        <v>334</v>
      </c>
      <c r="B45" t="s">
        <v>69</v>
      </c>
      <c r="C45">
        <v>35</v>
      </c>
      <c r="D45">
        <v>125</v>
      </c>
      <c r="E45">
        <v>38.299999999999997</v>
      </c>
      <c r="F45">
        <v>38.4</v>
      </c>
      <c r="G45">
        <v>0</v>
      </c>
      <c r="H45">
        <v>0</v>
      </c>
    </row>
    <row r="46" spans="1:8" ht="15" x14ac:dyDescent="0.25">
      <c r="A46" s="173" t="s">
        <v>794</v>
      </c>
      <c r="B46" t="s">
        <v>69</v>
      </c>
      <c r="C46">
        <v>0</v>
      </c>
      <c r="D46">
        <v>0</v>
      </c>
      <c r="E46">
        <v>31.2</v>
      </c>
      <c r="F46">
        <v>0</v>
      </c>
      <c r="G46">
        <v>0</v>
      </c>
      <c r="H46">
        <v>0</v>
      </c>
    </row>
    <row r="47" spans="1:8" ht="15" x14ac:dyDescent="0.25">
      <c r="A47" s="173" t="s">
        <v>781</v>
      </c>
      <c r="B47" t="s">
        <v>69</v>
      </c>
      <c r="C47">
        <v>0</v>
      </c>
      <c r="D47">
        <v>0</v>
      </c>
      <c r="E47">
        <v>29.9</v>
      </c>
      <c r="F47">
        <v>0</v>
      </c>
      <c r="G47">
        <v>0</v>
      </c>
      <c r="H47">
        <v>0</v>
      </c>
    </row>
    <row r="48" spans="1:8" ht="15" x14ac:dyDescent="0.25">
      <c r="A48" s="173" t="s">
        <v>790</v>
      </c>
      <c r="B48" t="s">
        <v>69</v>
      </c>
      <c r="C48">
        <v>0</v>
      </c>
      <c r="D48">
        <v>0</v>
      </c>
      <c r="E48">
        <v>37</v>
      </c>
      <c r="F48">
        <v>0</v>
      </c>
      <c r="G48">
        <v>0</v>
      </c>
      <c r="H48">
        <v>0</v>
      </c>
    </row>
    <row r="49" spans="1:8" ht="15" x14ac:dyDescent="0.25">
      <c r="A49" s="173" t="s">
        <v>336</v>
      </c>
      <c r="B49" t="s">
        <v>69</v>
      </c>
      <c r="C49">
        <v>0</v>
      </c>
      <c r="D49">
        <v>0</v>
      </c>
      <c r="E49">
        <v>61.7</v>
      </c>
      <c r="F49">
        <v>0</v>
      </c>
      <c r="G49">
        <v>0</v>
      </c>
      <c r="H49">
        <v>0</v>
      </c>
    </row>
    <row r="50" spans="1:8" ht="15" x14ac:dyDescent="0.25">
      <c r="A50" s="173" t="s">
        <v>337</v>
      </c>
      <c r="B50" t="s">
        <v>69</v>
      </c>
      <c r="C50">
        <v>0</v>
      </c>
      <c r="D50">
        <v>0</v>
      </c>
      <c r="E50">
        <v>3</v>
      </c>
      <c r="F50">
        <v>4.4000000000000004</v>
      </c>
      <c r="G50">
        <v>0</v>
      </c>
      <c r="H50">
        <v>0</v>
      </c>
    </row>
    <row r="51" spans="1:8" ht="15" x14ac:dyDescent="0.25">
      <c r="A51" s="173" t="s">
        <v>338</v>
      </c>
      <c r="B51" t="s">
        <v>69</v>
      </c>
      <c r="C51">
        <v>91</v>
      </c>
      <c r="D51">
        <v>0</v>
      </c>
      <c r="E51">
        <v>1025.8</v>
      </c>
      <c r="F51">
        <v>314.39999999999998</v>
      </c>
      <c r="G51">
        <v>0</v>
      </c>
      <c r="H51">
        <v>0</v>
      </c>
    </row>
    <row r="52" spans="1:8" ht="15" x14ac:dyDescent="0.25">
      <c r="A52" s="173" t="s">
        <v>339</v>
      </c>
      <c r="B52" t="s">
        <v>69</v>
      </c>
      <c r="C52">
        <v>0</v>
      </c>
      <c r="D52">
        <v>0</v>
      </c>
      <c r="E52">
        <v>195</v>
      </c>
      <c r="F52">
        <v>8.6999999999999993</v>
      </c>
      <c r="G52">
        <v>0</v>
      </c>
      <c r="H52">
        <v>0</v>
      </c>
    </row>
    <row r="53" spans="1:8" ht="15" x14ac:dyDescent="0.25">
      <c r="A53" s="173" t="s">
        <v>771</v>
      </c>
      <c r="B53" t="s">
        <v>69</v>
      </c>
      <c r="C53">
        <v>0</v>
      </c>
      <c r="D53">
        <v>0</v>
      </c>
      <c r="E53">
        <v>10.8</v>
      </c>
      <c r="F53">
        <v>0</v>
      </c>
      <c r="G53">
        <v>0</v>
      </c>
      <c r="H53">
        <v>0</v>
      </c>
    </row>
    <row r="54" spans="1:8" ht="15" x14ac:dyDescent="0.25">
      <c r="A54" s="173"/>
      <c r="B54" t="s">
        <v>69</v>
      </c>
    </row>
    <row r="55" spans="1:8" ht="15" x14ac:dyDescent="0.25">
      <c r="A55" s="173" t="s">
        <v>1114</v>
      </c>
      <c r="C55">
        <v>1600.7</v>
      </c>
      <c r="D55">
        <v>1809.2</v>
      </c>
      <c r="E55">
        <v>4676.1000000000004</v>
      </c>
      <c r="F55">
        <v>3822.5</v>
      </c>
      <c r="G55">
        <v>24.9</v>
      </c>
      <c r="H55">
        <v>0</v>
      </c>
    </row>
    <row r="56" spans="1:8" ht="15" x14ac:dyDescent="0.25">
      <c r="A56" s="173" t="s">
        <v>342</v>
      </c>
      <c r="B56" t="s">
        <v>69</v>
      </c>
      <c r="C56">
        <v>4.0999999999999996</v>
      </c>
      <c r="D56">
        <v>13.4</v>
      </c>
      <c r="E56">
        <v>4.9000000000000004</v>
      </c>
      <c r="F56">
        <v>12.2</v>
      </c>
      <c r="G56">
        <v>0</v>
      </c>
      <c r="H56">
        <v>0</v>
      </c>
    </row>
    <row r="57" spans="1:8" ht="15" x14ac:dyDescent="0.25">
      <c r="A57" s="173" t="s">
        <v>343</v>
      </c>
      <c r="B57" t="s">
        <v>69</v>
      </c>
      <c r="C57">
        <v>4</v>
      </c>
      <c r="D57">
        <v>6.5</v>
      </c>
      <c r="E57">
        <v>6.5</v>
      </c>
      <c r="F57">
        <v>1.2</v>
      </c>
      <c r="G57">
        <v>0</v>
      </c>
      <c r="H57">
        <v>0</v>
      </c>
    </row>
    <row r="58" spans="1:8" ht="15" x14ac:dyDescent="0.25">
      <c r="A58" s="173" t="s">
        <v>344</v>
      </c>
      <c r="B58" t="s">
        <v>69</v>
      </c>
      <c r="C58">
        <v>0</v>
      </c>
      <c r="D58">
        <v>0</v>
      </c>
      <c r="E58">
        <v>80.3</v>
      </c>
      <c r="F58">
        <v>364.9</v>
      </c>
      <c r="G58">
        <v>0</v>
      </c>
      <c r="H58">
        <v>0</v>
      </c>
    </row>
    <row r="59" spans="1:8" ht="15" x14ac:dyDescent="0.25">
      <c r="A59" s="173" t="s">
        <v>345</v>
      </c>
      <c r="B59" t="s">
        <v>69</v>
      </c>
      <c r="C59">
        <v>25.1</v>
      </c>
      <c r="D59">
        <v>21.4</v>
      </c>
      <c r="E59">
        <v>78.7</v>
      </c>
      <c r="F59">
        <v>36.700000000000003</v>
      </c>
      <c r="G59">
        <v>0</v>
      </c>
      <c r="H59">
        <v>0</v>
      </c>
    </row>
    <row r="60" spans="1:8" ht="15" x14ac:dyDescent="0.25">
      <c r="A60" s="173" t="s">
        <v>346</v>
      </c>
      <c r="B60" t="s">
        <v>69</v>
      </c>
      <c r="C60">
        <v>6</v>
      </c>
      <c r="D60">
        <v>3.8</v>
      </c>
      <c r="E60">
        <v>14.5</v>
      </c>
      <c r="F60">
        <v>8.3000000000000007</v>
      </c>
      <c r="G60">
        <v>0</v>
      </c>
      <c r="H60">
        <v>0</v>
      </c>
    </row>
    <row r="61" spans="1:8" ht="15" x14ac:dyDescent="0.25">
      <c r="A61" s="173" t="s">
        <v>347</v>
      </c>
      <c r="B61" t="s">
        <v>69</v>
      </c>
      <c r="C61">
        <v>0</v>
      </c>
      <c r="D61">
        <v>0</v>
      </c>
      <c r="E61">
        <v>160.30000000000001</v>
      </c>
      <c r="F61">
        <v>288</v>
      </c>
      <c r="G61">
        <v>0</v>
      </c>
      <c r="H61">
        <v>0</v>
      </c>
    </row>
    <row r="62" spans="1:8" ht="15" x14ac:dyDescent="0.25">
      <c r="A62" s="173" t="s">
        <v>348</v>
      </c>
      <c r="B62" t="s">
        <v>69</v>
      </c>
      <c r="C62">
        <v>71</v>
      </c>
      <c r="D62">
        <v>80.7</v>
      </c>
      <c r="E62">
        <v>438.9</v>
      </c>
      <c r="F62">
        <v>201</v>
      </c>
      <c r="G62">
        <v>0</v>
      </c>
      <c r="H62">
        <v>0</v>
      </c>
    </row>
    <row r="63" spans="1:8" ht="15" x14ac:dyDescent="0.25">
      <c r="A63" s="173" t="s">
        <v>349</v>
      </c>
      <c r="B63" t="s">
        <v>69</v>
      </c>
      <c r="C63">
        <v>50.6</v>
      </c>
      <c r="D63">
        <v>28.6</v>
      </c>
      <c r="E63">
        <v>226</v>
      </c>
      <c r="F63">
        <v>182.7</v>
      </c>
      <c r="G63">
        <v>0</v>
      </c>
      <c r="H63">
        <v>0</v>
      </c>
    </row>
    <row r="64" spans="1:8" ht="15" x14ac:dyDescent="0.25">
      <c r="A64" s="173" t="s">
        <v>350</v>
      </c>
      <c r="B64" t="s">
        <v>69</v>
      </c>
      <c r="C64">
        <v>14.5</v>
      </c>
      <c r="D64">
        <v>10</v>
      </c>
      <c r="E64">
        <v>370.7</v>
      </c>
      <c r="F64">
        <v>321.2</v>
      </c>
      <c r="G64">
        <v>0</v>
      </c>
      <c r="H64">
        <v>0</v>
      </c>
    </row>
    <row r="65" spans="1:8" ht="15" x14ac:dyDescent="0.25">
      <c r="A65" s="173" t="s">
        <v>1115</v>
      </c>
      <c r="B65" t="s">
        <v>69</v>
      </c>
      <c r="C65">
        <v>0</v>
      </c>
      <c r="D65">
        <v>0</v>
      </c>
      <c r="E65">
        <v>0</v>
      </c>
      <c r="F65">
        <v>4.7</v>
      </c>
      <c r="G65">
        <v>0</v>
      </c>
      <c r="H65">
        <v>0</v>
      </c>
    </row>
    <row r="66" spans="1:8" ht="15" x14ac:dyDescent="0.25">
      <c r="A66" s="173" t="s">
        <v>351</v>
      </c>
      <c r="B66" t="s">
        <v>69</v>
      </c>
      <c r="C66">
        <v>25.4</v>
      </c>
      <c r="D66">
        <v>19</v>
      </c>
      <c r="E66">
        <v>219.3</v>
      </c>
      <c r="F66">
        <v>156.6</v>
      </c>
      <c r="G66">
        <v>0</v>
      </c>
      <c r="H66">
        <v>0</v>
      </c>
    </row>
    <row r="67" spans="1:8" ht="15" x14ac:dyDescent="0.25">
      <c r="A67" s="173" t="s">
        <v>352</v>
      </c>
      <c r="B67" t="s">
        <v>69</v>
      </c>
      <c r="C67">
        <v>0</v>
      </c>
      <c r="D67">
        <v>0</v>
      </c>
      <c r="E67">
        <v>19.399999999999999</v>
      </c>
      <c r="F67">
        <v>29</v>
      </c>
      <c r="G67">
        <v>0</v>
      </c>
      <c r="H67">
        <v>0</v>
      </c>
    </row>
    <row r="68" spans="1:8" ht="15" x14ac:dyDescent="0.25">
      <c r="A68" s="173" t="s">
        <v>353</v>
      </c>
      <c r="B68" t="s">
        <v>69</v>
      </c>
      <c r="C68">
        <v>100</v>
      </c>
      <c r="D68">
        <v>60</v>
      </c>
      <c r="E68">
        <v>111.6</v>
      </c>
      <c r="F68">
        <v>28.2</v>
      </c>
      <c r="G68">
        <v>0</v>
      </c>
      <c r="H68">
        <v>0</v>
      </c>
    </row>
    <row r="69" spans="1:8" ht="15" x14ac:dyDescent="0.25">
      <c r="A69" s="173" t="s">
        <v>354</v>
      </c>
      <c r="B69" t="s">
        <v>69</v>
      </c>
      <c r="C69">
        <v>59.3</v>
      </c>
      <c r="D69">
        <v>122.8</v>
      </c>
      <c r="E69">
        <v>157.5</v>
      </c>
      <c r="F69">
        <v>134.80000000000001</v>
      </c>
      <c r="G69">
        <v>0</v>
      </c>
      <c r="H69">
        <v>0</v>
      </c>
    </row>
    <row r="70" spans="1:8" ht="15" x14ac:dyDescent="0.25">
      <c r="A70" s="173" t="s">
        <v>355</v>
      </c>
      <c r="B70" t="s">
        <v>69</v>
      </c>
      <c r="C70">
        <v>28.5</v>
      </c>
      <c r="D70">
        <v>44</v>
      </c>
      <c r="E70">
        <v>83.1</v>
      </c>
      <c r="F70">
        <v>77.599999999999994</v>
      </c>
      <c r="G70">
        <v>0</v>
      </c>
      <c r="H70">
        <v>0</v>
      </c>
    </row>
    <row r="71" spans="1:8" ht="15" x14ac:dyDescent="0.25">
      <c r="A71" s="173" t="s">
        <v>356</v>
      </c>
      <c r="B71" t="s">
        <v>69</v>
      </c>
      <c r="C71">
        <v>4.9000000000000004</v>
      </c>
      <c r="D71">
        <v>86.5</v>
      </c>
      <c r="E71">
        <v>23.3</v>
      </c>
      <c r="F71">
        <v>16.600000000000001</v>
      </c>
      <c r="G71">
        <v>0</v>
      </c>
      <c r="H71">
        <v>0</v>
      </c>
    </row>
    <row r="72" spans="1:8" ht="15" x14ac:dyDescent="0.25">
      <c r="A72" s="173" t="s">
        <v>357</v>
      </c>
      <c r="B72" t="s">
        <v>69</v>
      </c>
      <c r="C72">
        <v>946.2</v>
      </c>
      <c r="D72">
        <v>1057.4000000000001</v>
      </c>
      <c r="E72">
        <v>1866</v>
      </c>
      <c r="F72">
        <v>1519.9</v>
      </c>
      <c r="G72">
        <v>15.5</v>
      </c>
      <c r="H72">
        <v>0</v>
      </c>
    </row>
    <row r="73" spans="1:8" ht="15" x14ac:dyDescent="0.25">
      <c r="A73" s="173" t="s">
        <v>1116</v>
      </c>
      <c r="B73" t="s">
        <v>69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</row>
    <row r="74" spans="1:8" ht="15" x14ac:dyDescent="0.25">
      <c r="A74" s="173" t="s">
        <v>358</v>
      </c>
      <c r="B74" t="s">
        <v>69</v>
      </c>
      <c r="C74">
        <v>51.6</v>
      </c>
      <c r="D74">
        <v>10.4</v>
      </c>
      <c r="E74">
        <v>31.9</v>
      </c>
      <c r="F74">
        <v>48.3</v>
      </c>
      <c r="G74">
        <v>0</v>
      </c>
      <c r="H74">
        <v>0</v>
      </c>
    </row>
    <row r="75" spans="1:8" ht="15" x14ac:dyDescent="0.25">
      <c r="A75" s="173" t="s">
        <v>359</v>
      </c>
      <c r="B75" t="s">
        <v>69</v>
      </c>
      <c r="C75">
        <v>38.5</v>
      </c>
      <c r="D75">
        <v>151</v>
      </c>
      <c r="E75">
        <v>50.3</v>
      </c>
      <c r="F75">
        <v>121.6</v>
      </c>
      <c r="G75">
        <v>0</v>
      </c>
      <c r="H75">
        <v>0</v>
      </c>
    </row>
    <row r="76" spans="1:8" ht="15" x14ac:dyDescent="0.25">
      <c r="A76" s="173" t="s">
        <v>360</v>
      </c>
      <c r="B76" t="s">
        <v>69</v>
      </c>
      <c r="C76">
        <v>47</v>
      </c>
      <c r="D76">
        <v>65.5</v>
      </c>
      <c r="E76">
        <v>237.1</v>
      </c>
      <c r="F76">
        <v>102.7</v>
      </c>
      <c r="G76">
        <v>9.4</v>
      </c>
      <c r="H76">
        <v>0</v>
      </c>
    </row>
    <row r="77" spans="1:8" ht="15" x14ac:dyDescent="0.25">
      <c r="A77" s="173" t="s">
        <v>361</v>
      </c>
      <c r="B77" t="s">
        <v>69</v>
      </c>
      <c r="C77">
        <v>0</v>
      </c>
      <c r="D77">
        <v>5</v>
      </c>
      <c r="E77">
        <v>52.2</v>
      </c>
      <c r="F77">
        <v>65.400000000000006</v>
      </c>
      <c r="G77">
        <v>0</v>
      </c>
      <c r="H77">
        <v>0</v>
      </c>
    </row>
    <row r="78" spans="1:8" ht="15" x14ac:dyDescent="0.25">
      <c r="A78" s="173" t="s">
        <v>789</v>
      </c>
      <c r="B78" t="s">
        <v>69</v>
      </c>
      <c r="C78">
        <v>0</v>
      </c>
      <c r="D78">
        <v>0</v>
      </c>
      <c r="E78">
        <v>9.1999999999999993</v>
      </c>
      <c r="F78">
        <v>0</v>
      </c>
      <c r="G78">
        <v>0</v>
      </c>
      <c r="H78">
        <v>0</v>
      </c>
    </row>
    <row r="79" spans="1:8" ht="15" x14ac:dyDescent="0.25">
      <c r="A79" s="173" t="s">
        <v>362</v>
      </c>
      <c r="B79" t="s">
        <v>69</v>
      </c>
      <c r="C79">
        <v>0</v>
      </c>
      <c r="D79">
        <v>9.3000000000000007</v>
      </c>
      <c r="E79">
        <v>44.9</v>
      </c>
      <c r="F79">
        <v>65.900000000000006</v>
      </c>
      <c r="G79">
        <v>0</v>
      </c>
      <c r="H79">
        <v>0</v>
      </c>
    </row>
    <row r="80" spans="1:8" ht="15" x14ac:dyDescent="0.25">
      <c r="A80" s="173" t="s">
        <v>363</v>
      </c>
      <c r="B80" t="s">
        <v>69</v>
      </c>
      <c r="C80">
        <v>124</v>
      </c>
      <c r="D80">
        <v>13.9</v>
      </c>
      <c r="E80">
        <v>389.9</v>
      </c>
      <c r="F80">
        <v>34.799999999999997</v>
      </c>
      <c r="G80">
        <v>0</v>
      </c>
      <c r="H80">
        <v>0</v>
      </c>
    </row>
    <row r="81" spans="1:8" ht="15" x14ac:dyDescent="0.25">
      <c r="A81" s="173" t="s">
        <v>181</v>
      </c>
      <c r="B81" t="s">
        <v>185</v>
      </c>
      <c r="C81" t="s">
        <v>66</v>
      </c>
      <c r="D81" t="s">
        <v>67</v>
      </c>
      <c r="E81" t="s">
        <v>66</v>
      </c>
      <c r="F81" t="s">
        <v>66</v>
      </c>
      <c r="G81" t="s">
        <v>66</v>
      </c>
      <c r="H81" t="s">
        <v>68</v>
      </c>
    </row>
    <row r="82" spans="1:8" ht="15" x14ac:dyDescent="0.25">
      <c r="A82" s="173" t="s">
        <v>364</v>
      </c>
      <c r="B82" t="s">
        <v>69</v>
      </c>
      <c r="C82">
        <v>4381</v>
      </c>
      <c r="D82">
        <v>3889.3</v>
      </c>
      <c r="E82">
        <v>11576.6</v>
      </c>
      <c r="F82">
        <v>9394.2000000000007</v>
      </c>
      <c r="G82">
        <v>35.299999999999997</v>
      </c>
      <c r="H82">
        <v>0</v>
      </c>
    </row>
    <row r="83" spans="1:8" ht="15" x14ac:dyDescent="0.25">
      <c r="A83" s="173" t="s">
        <v>365</v>
      </c>
      <c r="C83">
        <v>847</v>
      </c>
      <c r="D83">
        <v>445.5</v>
      </c>
      <c r="E83">
        <v>0</v>
      </c>
      <c r="F83">
        <v>0</v>
      </c>
      <c r="G83">
        <v>0</v>
      </c>
      <c r="H83">
        <v>0</v>
      </c>
    </row>
    <row r="84" spans="1:8" ht="15" x14ac:dyDescent="0.25">
      <c r="A84" s="173" t="s">
        <v>181</v>
      </c>
      <c r="B84" t="s">
        <v>185</v>
      </c>
      <c r="C84" t="s">
        <v>66</v>
      </c>
      <c r="D84" t="s">
        <v>67</v>
      </c>
      <c r="E84" t="s">
        <v>66</v>
      </c>
      <c r="F84" t="s">
        <v>66</v>
      </c>
      <c r="G84" t="s">
        <v>66</v>
      </c>
      <c r="H84" t="s">
        <v>68</v>
      </c>
    </row>
    <row r="85" spans="1:8" ht="15" x14ac:dyDescent="0.25">
      <c r="A85" s="173" t="s">
        <v>1117</v>
      </c>
      <c r="C85">
        <v>5228</v>
      </c>
      <c r="D85">
        <v>4334.8</v>
      </c>
      <c r="E85">
        <v>11576.6</v>
      </c>
      <c r="F85">
        <v>9394.2000000000007</v>
      </c>
      <c r="G85">
        <v>35.299999999999997</v>
      </c>
      <c r="H85">
        <v>0</v>
      </c>
    </row>
    <row r="86" spans="1:8" ht="15" x14ac:dyDescent="0.25">
      <c r="A86" s="173" t="s">
        <v>1118</v>
      </c>
      <c r="C86" t="s">
        <v>45</v>
      </c>
      <c r="D86" t="s">
        <v>45</v>
      </c>
      <c r="E86">
        <v>0</v>
      </c>
      <c r="F86">
        <v>0</v>
      </c>
      <c r="G86" t="s">
        <v>45</v>
      </c>
      <c r="H86" t="s">
        <v>45</v>
      </c>
    </row>
    <row r="87" spans="1:8" ht="15" x14ac:dyDescent="0.25">
      <c r="A87" s="173" t="s">
        <v>370</v>
      </c>
      <c r="C87">
        <v>0</v>
      </c>
      <c r="D87">
        <v>0</v>
      </c>
      <c r="E87" t="s">
        <v>45</v>
      </c>
      <c r="F87" t="s">
        <v>45</v>
      </c>
      <c r="G87">
        <v>0</v>
      </c>
      <c r="H87">
        <v>0</v>
      </c>
    </row>
    <row r="88" spans="1:8" ht="15" x14ac:dyDescent="0.25">
      <c r="A88" s="173" t="s">
        <v>181</v>
      </c>
      <c r="B88" t="s">
        <v>185</v>
      </c>
      <c r="C88" t="s">
        <v>66</v>
      </c>
      <c r="D88" t="s">
        <v>67</v>
      </c>
      <c r="E88" t="s">
        <v>66</v>
      </c>
      <c r="F88" t="s">
        <v>66</v>
      </c>
      <c r="G88" t="s">
        <v>66</v>
      </c>
      <c r="H88" t="s">
        <v>68</v>
      </c>
    </row>
  </sheetData>
  <pageMargins left="0.7" right="0.7" top="0.75" bottom="0.75" header="0.3" footer="0.3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318EC-BF67-4BE6-9E5F-E3B5BD74E64C}">
  <dimension ref="A1:G90"/>
  <sheetViews>
    <sheetView topLeftCell="A31" workbookViewId="0">
      <selection activeCell="A7" sqref="A7"/>
    </sheetView>
  </sheetViews>
  <sheetFormatPr defaultRowHeight="13.2" x14ac:dyDescent="0.25"/>
  <cols>
    <col min="1" max="1" width="19.44140625" customWidth="1"/>
    <col min="2" max="2" width="14.109375" customWidth="1"/>
    <col min="3" max="3" width="15" customWidth="1"/>
    <col min="4" max="4" width="11.44140625" customWidth="1"/>
    <col min="5" max="5" width="12.6640625" customWidth="1"/>
    <col min="6" max="6" width="13.66406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472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A7" s="271" t="s">
        <v>56</v>
      </c>
      <c r="B7" t="s">
        <v>57</v>
      </c>
      <c r="C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98.5</v>
      </c>
      <c r="C12">
        <v>147.69999999999999</v>
      </c>
      <c r="D12">
        <v>600.9</v>
      </c>
      <c r="E12">
        <v>794.5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71</v>
      </c>
      <c r="B15">
        <v>98.5</v>
      </c>
      <c r="C15">
        <v>147.69999999999999</v>
      </c>
      <c r="D15">
        <v>501.4</v>
      </c>
      <c r="E15">
        <v>728.5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265.7</v>
      </c>
      <c r="C20">
        <v>439.1</v>
      </c>
      <c r="D20">
        <v>2224.1</v>
      </c>
      <c r="E20">
        <v>2303.3000000000002</v>
      </c>
      <c r="F20">
        <v>147.1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146.4</v>
      </c>
      <c r="C22">
        <v>300.7</v>
      </c>
      <c r="D22">
        <v>1039.7</v>
      </c>
      <c r="E22">
        <v>1141.7</v>
      </c>
      <c r="F22">
        <v>51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584.5</v>
      </c>
      <c r="C24">
        <v>255</v>
      </c>
      <c r="D24">
        <v>2619.3000000000002</v>
      </c>
      <c r="E24">
        <v>194.1</v>
      </c>
      <c r="F24">
        <v>260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994.9</v>
      </c>
      <c r="C26">
        <v>1512.5</v>
      </c>
      <c r="D26">
        <v>7514.5</v>
      </c>
      <c r="E26">
        <v>7565.7</v>
      </c>
      <c r="F26">
        <v>725.3</v>
      </c>
      <c r="G26">
        <v>0</v>
      </c>
    </row>
    <row r="27" spans="1:7" ht="15" x14ac:dyDescent="0.25">
      <c r="A27" s="271" t="s">
        <v>167</v>
      </c>
      <c r="B27">
        <v>55</v>
      </c>
      <c r="C27">
        <v>50.2</v>
      </c>
      <c r="D27">
        <v>225.8</v>
      </c>
      <c r="E27">
        <v>380.6</v>
      </c>
      <c r="F27">
        <v>0</v>
      </c>
      <c r="G27">
        <v>0</v>
      </c>
    </row>
    <row r="28" spans="1:7" ht="15" x14ac:dyDescent="0.25">
      <c r="A28" s="271" t="s">
        <v>78</v>
      </c>
      <c r="B28">
        <v>26</v>
      </c>
      <c r="C28">
        <v>1.6</v>
      </c>
      <c r="D28">
        <v>44.1</v>
      </c>
      <c r="E28">
        <v>88.9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79</v>
      </c>
      <c r="B30">
        <v>0.5</v>
      </c>
      <c r="C30">
        <v>0.5</v>
      </c>
      <c r="D30">
        <v>2.1</v>
      </c>
      <c r="E30">
        <v>4.2</v>
      </c>
      <c r="F30">
        <v>0.3</v>
      </c>
      <c r="G30">
        <v>0</v>
      </c>
    </row>
    <row r="31" spans="1:7" ht="15" x14ac:dyDescent="0.25">
      <c r="A31" s="271" t="s">
        <v>80</v>
      </c>
      <c r="B31">
        <v>57.5</v>
      </c>
      <c r="C31">
        <v>37.5</v>
      </c>
      <c r="D31">
        <v>879.7</v>
      </c>
      <c r="E31">
        <v>973.8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168</v>
      </c>
      <c r="B33">
        <v>0</v>
      </c>
      <c r="C33">
        <v>0</v>
      </c>
      <c r="D33" t="s">
        <v>94</v>
      </c>
      <c r="E33">
        <v>0.2</v>
      </c>
      <c r="F33">
        <v>0</v>
      </c>
      <c r="G33">
        <v>0</v>
      </c>
    </row>
    <row r="34" spans="1:7" ht="15" x14ac:dyDescent="0.25">
      <c r="A34" s="271" t="s">
        <v>81</v>
      </c>
      <c r="B34">
        <v>279</v>
      </c>
      <c r="C34">
        <v>348.7</v>
      </c>
      <c r="D34">
        <v>1563</v>
      </c>
      <c r="E34">
        <v>1216.0999999999999</v>
      </c>
      <c r="F34">
        <v>142</v>
      </c>
      <c r="G34">
        <v>0</v>
      </c>
    </row>
    <row r="35" spans="1:7" ht="15" x14ac:dyDescent="0.25">
      <c r="A35" s="271" t="s">
        <v>82</v>
      </c>
      <c r="B35">
        <v>11.5</v>
      </c>
      <c r="C35">
        <v>0.5</v>
      </c>
      <c r="D35">
        <v>265.39999999999998</v>
      </c>
      <c r="E35">
        <v>328.9</v>
      </c>
      <c r="F35">
        <v>0</v>
      </c>
      <c r="G35">
        <v>0</v>
      </c>
    </row>
    <row r="36" spans="1:7" ht="15" x14ac:dyDescent="0.25">
      <c r="A36" s="271" t="s">
        <v>83</v>
      </c>
      <c r="B36">
        <v>387.2</v>
      </c>
      <c r="C36">
        <v>686.8</v>
      </c>
      <c r="D36">
        <v>2818.1</v>
      </c>
      <c r="E36">
        <v>2698.7</v>
      </c>
      <c r="F36">
        <v>543</v>
      </c>
      <c r="G36">
        <v>0</v>
      </c>
    </row>
    <row r="37" spans="1:7" ht="15" x14ac:dyDescent="0.25">
      <c r="A37" s="271" t="s">
        <v>259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271" t="s">
        <v>84</v>
      </c>
      <c r="B38">
        <v>0</v>
      </c>
      <c r="C38">
        <v>20</v>
      </c>
      <c r="D38">
        <v>118.5</v>
      </c>
      <c r="E38">
        <v>134.80000000000001</v>
      </c>
      <c r="F38">
        <v>0</v>
      </c>
      <c r="G38">
        <v>0</v>
      </c>
    </row>
    <row r="39" spans="1:7" ht="15" x14ac:dyDescent="0.25">
      <c r="A39" s="271" t="s">
        <v>85</v>
      </c>
      <c r="B39">
        <v>20</v>
      </c>
      <c r="C39">
        <v>44.6</v>
      </c>
      <c r="D39">
        <v>62.1</v>
      </c>
      <c r="E39">
        <v>62.7</v>
      </c>
      <c r="F39">
        <v>0</v>
      </c>
      <c r="G39">
        <v>0</v>
      </c>
    </row>
    <row r="40" spans="1:7" ht="15" x14ac:dyDescent="0.25">
      <c r="A40" s="271" t="s">
        <v>86</v>
      </c>
      <c r="B40">
        <v>134.4</v>
      </c>
      <c r="C40">
        <v>138.69999999999999</v>
      </c>
      <c r="D40">
        <v>673.8</v>
      </c>
      <c r="E40">
        <v>739.6</v>
      </c>
      <c r="F40">
        <v>0</v>
      </c>
      <c r="G40">
        <v>0</v>
      </c>
    </row>
    <row r="41" spans="1:7" ht="15" x14ac:dyDescent="0.25">
      <c r="A41" s="271" t="s">
        <v>87</v>
      </c>
      <c r="B41">
        <v>0</v>
      </c>
      <c r="C41">
        <v>2.4</v>
      </c>
      <c r="D41">
        <v>14.4</v>
      </c>
      <c r="E41">
        <v>3.3</v>
      </c>
      <c r="F41">
        <v>40</v>
      </c>
      <c r="G41">
        <v>0</v>
      </c>
    </row>
    <row r="42" spans="1:7" ht="15" x14ac:dyDescent="0.25">
      <c r="A42" s="271" t="s">
        <v>88</v>
      </c>
      <c r="B42">
        <v>23.8</v>
      </c>
      <c r="C42">
        <v>91</v>
      </c>
      <c r="D42">
        <v>500.6</v>
      </c>
      <c r="E42">
        <v>381.6</v>
      </c>
      <c r="F42">
        <v>0</v>
      </c>
      <c r="G42">
        <v>0</v>
      </c>
    </row>
    <row r="43" spans="1:7" ht="15" x14ac:dyDescent="0.25">
      <c r="A43" s="271" t="s">
        <v>89</v>
      </c>
      <c r="B43">
        <v>0</v>
      </c>
      <c r="C43">
        <v>90</v>
      </c>
      <c r="D43">
        <v>347</v>
      </c>
      <c r="E43">
        <v>235.5</v>
      </c>
      <c r="F43">
        <v>0</v>
      </c>
      <c r="G43">
        <v>0</v>
      </c>
    </row>
    <row r="44" spans="1:7" ht="15" x14ac:dyDescent="0.25">
      <c r="A44" s="271" t="s">
        <v>69</v>
      </c>
    </row>
    <row r="45" spans="1:7" ht="15" x14ac:dyDescent="0.25">
      <c r="A45" s="271" t="s">
        <v>90</v>
      </c>
      <c r="B45">
        <v>298</v>
      </c>
      <c r="C45">
        <v>134</v>
      </c>
      <c r="D45">
        <v>1351.2</v>
      </c>
      <c r="E45">
        <v>2198.9</v>
      </c>
      <c r="F45">
        <v>168</v>
      </c>
      <c r="G45">
        <v>0</v>
      </c>
    </row>
    <row r="46" spans="1:7" ht="15" x14ac:dyDescent="0.25">
      <c r="A46" s="271" t="s">
        <v>91</v>
      </c>
      <c r="B46">
        <v>60</v>
      </c>
      <c r="C46">
        <v>0</v>
      </c>
      <c r="D46">
        <v>82.3</v>
      </c>
      <c r="E46">
        <v>472.4</v>
      </c>
      <c r="F46">
        <v>0</v>
      </c>
      <c r="G46">
        <v>0</v>
      </c>
    </row>
    <row r="47" spans="1:7" ht="15" x14ac:dyDescent="0.25">
      <c r="A47" s="271" t="s">
        <v>92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464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175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406</v>
      </c>
      <c r="B50">
        <v>0</v>
      </c>
      <c r="C50">
        <v>0</v>
      </c>
      <c r="D50">
        <v>7.7</v>
      </c>
      <c r="E50">
        <v>22.7</v>
      </c>
      <c r="F50">
        <v>0</v>
      </c>
      <c r="G50">
        <v>0</v>
      </c>
    </row>
    <row r="51" spans="1:7" ht="15" x14ac:dyDescent="0.25">
      <c r="A51" s="271" t="s">
        <v>466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93</v>
      </c>
      <c r="B52">
        <v>0</v>
      </c>
      <c r="C52" t="s">
        <v>94</v>
      </c>
      <c r="D52" t="s">
        <v>94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95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271" t="s">
        <v>407</v>
      </c>
      <c r="B54">
        <v>0</v>
      </c>
      <c r="C54">
        <v>0</v>
      </c>
      <c r="D54">
        <v>8.8000000000000007</v>
      </c>
      <c r="E54">
        <v>6</v>
      </c>
      <c r="F54">
        <v>0</v>
      </c>
      <c r="G54">
        <v>0</v>
      </c>
    </row>
    <row r="55" spans="1:7" ht="15" x14ac:dyDescent="0.25">
      <c r="A55" s="271" t="s">
        <v>408</v>
      </c>
      <c r="B55">
        <v>0</v>
      </c>
      <c r="C55">
        <v>0</v>
      </c>
      <c r="D55">
        <v>34</v>
      </c>
      <c r="E55">
        <v>0</v>
      </c>
      <c r="F55">
        <v>0</v>
      </c>
      <c r="G55">
        <v>0</v>
      </c>
    </row>
    <row r="56" spans="1:7" ht="15" x14ac:dyDescent="0.25">
      <c r="A56" s="271" t="s">
        <v>96</v>
      </c>
      <c r="B56">
        <v>238</v>
      </c>
      <c r="C56">
        <v>134</v>
      </c>
      <c r="D56">
        <v>1175.0999999999999</v>
      </c>
      <c r="E56">
        <v>1433.9</v>
      </c>
      <c r="F56">
        <v>168</v>
      </c>
      <c r="G56">
        <v>0</v>
      </c>
    </row>
    <row r="57" spans="1:7" ht="15" x14ac:dyDescent="0.25">
      <c r="A57" s="271" t="s">
        <v>97</v>
      </c>
      <c r="B57">
        <v>0</v>
      </c>
      <c r="C57">
        <v>0</v>
      </c>
      <c r="D57">
        <v>23.9</v>
      </c>
      <c r="E57">
        <v>36.299999999999997</v>
      </c>
      <c r="F57">
        <v>0</v>
      </c>
      <c r="G57">
        <v>0</v>
      </c>
    </row>
    <row r="58" spans="1:7" ht="15" x14ac:dyDescent="0.25">
      <c r="A58" s="271" t="s">
        <v>176</v>
      </c>
      <c r="B58">
        <v>0</v>
      </c>
      <c r="C58">
        <v>0</v>
      </c>
      <c r="D58">
        <v>19.399999999999999</v>
      </c>
      <c r="E58">
        <v>31.1</v>
      </c>
      <c r="F58">
        <v>0</v>
      </c>
      <c r="G58">
        <v>0</v>
      </c>
    </row>
    <row r="59" spans="1:7" ht="15" x14ac:dyDescent="0.25">
      <c r="A59" s="271" t="s">
        <v>69</v>
      </c>
    </row>
    <row r="60" spans="1:7" ht="15" x14ac:dyDescent="0.25">
      <c r="A60" s="271" t="s">
        <v>98</v>
      </c>
      <c r="B60">
        <v>865.8</v>
      </c>
      <c r="C60">
        <v>786.5</v>
      </c>
      <c r="D60">
        <v>6547.6</v>
      </c>
      <c r="E60">
        <v>7658.7</v>
      </c>
      <c r="F60">
        <v>691.6</v>
      </c>
      <c r="G60">
        <v>0</v>
      </c>
    </row>
    <row r="61" spans="1:7" ht="15" x14ac:dyDescent="0.25">
      <c r="A61" s="271" t="s">
        <v>99</v>
      </c>
      <c r="B61">
        <v>0</v>
      </c>
      <c r="C61">
        <v>0.8</v>
      </c>
      <c r="D61">
        <v>16.8</v>
      </c>
      <c r="E61">
        <v>15.3</v>
      </c>
      <c r="F61">
        <v>2.4</v>
      </c>
      <c r="G61">
        <v>0</v>
      </c>
    </row>
    <row r="62" spans="1:7" ht="15" x14ac:dyDescent="0.25">
      <c r="A62" s="271" t="s">
        <v>100</v>
      </c>
      <c r="B62">
        <v>5</v>
      </c>
      <c r="C62">
        <v>0</v>
      </c>
      <c r="D62">
        <v>9.1999999999999993</v>
      </c>
      <c r="E62">
        <v>12.9</v>
      </c>
      <c r="F62">
        <v>0</v>
      </c>
      <c r="G62">
        <v>0</v>
      </c>
    </row>
    <row r="63" spans="1:7" ht="15" x14ac:dyDescent="0.25">
      <c r="A63" s="271" t="s">
        <v>101</v>
      </c>
      <c r="B63">
        <v>0</v>
      </c>
      <c r="C63">
        <v>78</v>
      </c>
      <c r="D63">
        <v>545.70000000000005</v>
      </c>
      <c r="E63">
        <v>437.7</v>
      </c>
      <c r="F63">
        <v>100</v>
      </c>
      <c r="G63">
        <v>0</v>
      </c>
    </row>
    <row r="64" spans="1:7" ht="15" x14ac:dyDescent="0.25">
      <c r="A64" s="271" t="s">
        <v>102</v>
      </c>
      <c r="B64">
        <v>8</v>
      </c>
      <c r="C64">
        <v>11.2</v>
      </c>
      <c r="D64">
        <v>58.1</v>
      </c>
      <c r="E64">
        <v>79.400000000000006</v>
      </c>
      <c r="F64">
        <v>9.1</v>
      </c>
      <c r="G64">
        <v>0</v>
      </c>
    </row>
    <row r="65" spans="1:7" ht="15" x14ac:dyDescent="0.25">
      <c r="A65" s="271" t="s">
        <v>103</v>
      </c>
      <c r="B65">
        <v>64.8</v>
      </c>
      <c r="C65">
        <v>21.3</v>
      </c>
      <c r="D65">
        <v>24.9</v>
      </c>
      <c r="E65">
        <v>50.9</v>
      </c>
      <c r="F65">
        <v>0</v>
      </c>
      <c r="G65">
        <v>0</v>
      </c>
    </row>
    <row r="66" spans="1:7" ht="15" x14ac:dyDescent="0.25">
      <c r="A66" s="271" t="s">
        <v>104</v>
      </c>
      <c r="B66">
        <v>20</v>
      </c>
      <c r="C66">
        <v>32.5</v>
      </c>
      <c r="D66">
        <v>366.6</v>
      </c>
      <c r="E66">
        <v>362.6</v>
      </c>
      <c r="F66">
        <v>0</v>
      </c>
      <c r="G66">
        <v>0</v>
      </c>
    </row>
    <row r="67" spans="1:7" ht="15" x14ac:dyDescent="0.25">
      <c r="A67" s="271" t="s">
        <v>105</v>
      </c>
      <c r="B67">
        <v>53</v>
      </c>
      <c r="C67">
        <v>52.4</v>
      </c>
      <c r="D67">
        <v>327.8</v>
      </c>
      <c r="E67">
        <v>739.4</v>
      </c>
      <c r="F67">
        <v>28</v>
      </c>
      <c r="G67">
        <v>0</v>
      </c>
    </row>
    <row r="68" spans="1:7" ht="15" x14ac:dyDescent="0.25">
      <c r="A68" s="271" t="s">
        <v>106</v>
      </c>
      <c r="B68">
        <v>22.5</v>
      </c>
      <c r="C68">
        <v>13.1</v>
      </c>
      <c r="D68">
        <v>218.2</v>
      </c>
      <c r="E68">
        <v>263</v>
      </c>
      <c r="F68">
        <v>32.700000000000003</v>
      </c>
      <c r="G68">
        <v>0</v>
      </c>
    </row>
    <row r="69" spans="1:7" ht="15" x14ac:dyDescent="0.25">
      <c r="A69" s="271" t="s">
        <v>107</v>
      </c>
      <c r="B69">
        <v>0</v>
      </c>
      <c r="C69">
        <v>0</v>
      </c>
      <c r="D69">
        <v>332.9</v>
      </c>
      <c r="E69">
        <v>302.5</v>
      </c>
      <c r="F69">
        <v>0</v>
      </c>
      <c r="G69">
        <v>0</v>
      </c>
    </row>
    <row r="70" spans="1:7" ht="15" x14ac:dyDescent="0.25">
      <c r="A70" s="271" t="s">
        <v>109</v>
      </c>
      <c r="B70">
        <v>31.8</v>
      </c>
      <c r="C70">
        <v>148</v>
      </c>
      <c r="D70">
        <v>352.7</v>
      </c>
      <c r="E70">
        <v>493.7</v>
      </c>
      <c r="F70">
        <v>16.100000000000001</v>
      </c>
      <c r="G70">
        <v>0</v>
      </c>
    </row>
    <row r="71" spans="1:7" ht="15" x14ac:dyDescent="0.25">
      <c r="A71" s="271" t="s">
        <v>110</v>
      </c>
      <c r="B71">
        <v>0</v>
      </c>
      <c r="C71">
        <v>0</v>
      </c>
      <c r="D71">
        <v>16.8</v>
      </c>
      <c r="E71">
        <v>26.9</v>
      </c>
      <c r="F71">
        <v>0</v>
      </c>
      <c r="G71">
        <v>0</v>
      </c>
    </row>
    <row r="72" spans="1:7" ht="15" x14ac:dyDescent="0.25">
      <c r="A72" s="271" t="s">
        <v>111</v>
      </c>
      <c r="B72">
        <v>0</v>
      </c>
      <c r="C72">
        <v>0</v>
      </c>
      <c r="D72">
        <v>42.6</v>
      </c>
      <c r="E72">
        <v>103.3</v>
      </c>
      <c r="F72">
        <v>23.5</v>
      </c>
      <c r="G72">
        <v>0</v>
      </c>
    </row>
    <row r="73" spans="1:7" ht="15" x14ac:dyDescent="0.25">
      <c r="A73" s="271" t="s">
        <v>112</v>
      </c>
      <c r="B73">
        <v>27</v>
      </c>
      <c r="C73">
        <v>23</v>
      </c>
      <c r="D73">
        <v>256.3</v>
      </c>
      <c r="E73">
        <v>283</v>
      </c>
      <c r="F73">
        <v>69</v>
      </c>
      <c r="G73">
        <v>0</v>
      </c>
    </row>
    <row r="74" spans="1:7" ht="15" x14ac:dyDescent="0.25">
      <c r="A74" s="271" t="s">
        <v>113</v>
      </c>
      <c r="B74">
        <v>0</v>
      </c>
      <c r="C74">
        <v>2</v>
      </c>
      <c r="D74">
        <v>170.5</v>
      </c>
      <c r="E74">
        <v>178.2</v>
      </c>
      <c r="F74">
        <v>22</v>
      </c>
      <c r="G74">
        <v>0</v>
      </c>
    </row>
    <row r="75" spans="1:7" ht="15" x14ac:dyDescent="0.25">
      <c r="A75" s="271" t="s">
        <v>114</v>
      </c>
      <c r="B75">
        <v>0</v>
      </c>
      <c r="C75">
        <v>1</v>
      </c>
      <c r="D75">
        <v>38.200000000000003</v>
      </c>
      <c r="E75">
        <v>31.9</v>
      </c>
      <c r="F75">
        <v>16.100000000000001</v>
      </c>
      <c r="G75">
        <v>0</v>
      </c>
    </row>
    <row r="76" spans="1:7" ht="15" x14ac:dyDescent="0.25">
      <c r="A76" s="271" t="s">
        <v>115</v>
      </c>
      <c r="B76">
        <v>581.6</v>
      </c>
      <c r="C76">
        <v>383.6</v>
      </c>
      <c r="D76">
        <v>3038.6</v>
      </c>
      <c r="E76">
        <v>3401.5</v>
      </c>
      <c r="F76">
        <v>285.5</v>
      </c>
      <c r="G76">
        <v>0</v>
      </c>
    </row>
    <row r="77" spans="1:7" ht="15" x14ac:dyDescent="0.25">
      <c r="A77" s="271" t="s">
        <v>117</v>
      </c>
      <c r="B77">
        <v>0</v>
      </c>
      <c r="C77">
        <v>1</v>
      </c>
      <c r="D77">
        <v>19.5</v>
      </c>
      <c r="E77">
        <v>16</v>
      </c>
      <c r="F77">
        <v>1.4</v>
      </c>
      <c r="G77">
        <v>0</v>
      </c>
    </row>
    <row r="78" spans="1:7" ht="15" x14ac:dyDescent="0.25">
      <c r="A78" s="271" t="s">
        <v>118</v>
      </c>
      <c r="B78">
        <v>19.3</v>
      </c>
      <c r="C78">
        <v>2</v>
      </c>
      <c r="D78">
        <v>130.6</v>
      </c>
      <c r="E78">
        <v>142.4</v>
      </c>
      <c r="F78">
        <v>0</v>
      </c>
      <c r="G78">
        <v>0</v>
      </c>
    </row>
    <row r="79" spans="1:7" ht="15" x14ac:dyDescent="0.25">
      <c r="A79" s="271" t="s">
        <v>119</v>
      </c>
      <c r="B79">
        <v>0</v>
      </c>
      <c r="C79">
        <v>0</v>
      </c>
      <c r="D79">
        <v>163.5</v>
      </c>
      <c r="E79">
        <v>278.2</v>
      </c>
      <c r="F79">
        <v>72.3</v>
      </c>
      <c r="G79">
        <v>0</v>
      </c>
    </row>
    <row r="80" spans="1:7" ht="15" x14ac:dyDescent="0.25">
      <c r="A80" s="271" t="s">
        <v>120</v>
      </c>
      <c r="B80">
        <v>13</v>
      </c>
      <c r="C80">
        <v>12.5</v>
      </c>
      <c r="D80">
        <v>173.6</v>
      </c>
      <c r="E80">
        <v>241.8</v>
      </c>
      <c r="F80">
        <v>7.4</v>
      </c>
      <c r="G80">
        <v>0</v>
      </c>
    </row>
    <row r="81" spans="1:7" ht="15" x14ac:dyDescent="0.25">
      <c r="A81" s="271" t="s">
        <v>121</v>
      </c>
      <c r="B81">
        <v>19.899999999999999</v>
      </c>
      <c r="C81">
        <v>0</v>
      </c>
      <c r="D81">
        <v>51.7</v>
      </c>
      <c r="E81">
        <v>98.1</v>
      </c>
      <c r="F81">
        <v>6.1</v>
      </c>
      <c r="G81">
        <v>0</v>
      </c>
    </row>
    <row r="82" spans="1:7" ht="15" x14ac:dyDescent="0.25">
      <c r="A82" s="271" t="s">
        <v>122</v>
      </c>
      <c r="B82">
        <v>0</v>
      </c>
      <c r="C82">
        <v>4.2</v>
      </c>
      <c r="D82">
        <v>193</v>
      </c>
      <c r="E82">
        <v>100.3</v>
      </c>
      <c r="F82">
        <v>0</v>
      </c>
      <c r="G82">
        <v>0</v>
      </c>
    </row>
    <row r="83" spans="1:7" ht="15" x14ac:dyDescent="0.25">
      <c r="A83" s="271" t="s">
        <v>65</v>
      </c>
      <c r="B83" t="s">
        <v>66</v>
      </c>
      <c r="C83" t="s">
        <v>67</v>
      </c>
      <c r="D83" t="s">
        <v>66</v>
      </c>
      <c r="E83" t="s">
        <v>66</v>
      </c>
      <c r="F83" t="s">
        <v>66</v>
      </c>
      <c r="G83" t="s">
        <v>68</v>
      </c>
    </row>
    <row r="84" spans="1:7" ht="15" x14ac:dyDescent="0.25">
      <c r="A84" s="271" t="s">
        <v>123</v>
      </c>
      <c r="B84">
        <v>3253.7</v>
      </c>
      <c r="C84">
        <v>3575.5</v>
      </c>
      <c r="D84">
        <v>21897.4</v>
      </c>
      <c r="E84">
        <v>21856.799999999999</v>
      </c>
      <c r="F84">
        <v>2043</v>
      </c>
      <c r="G84">
        <v>0</v>
      </c>
    </row>
    <row r="85" spans="1:7" ht="15" x14ac:dyDescent="0.25">
      <c r="A85" s="271" t="s">
        <v>124</v>
      </c>
      <c r="B85">
        <v>442.1</v>
      </c>
      <c r="C85">
        <v>499.4</v>
      </c>
      <c r="D85">
        <v>0</v>
      </c>
      <c r="E85">
        <v>0</v>
      </c>
      <c r="F85">
        <v>548.9</v>
      </c>
      <c r="G85">
        <v>0</v>
      </c>
    </row>
    <row r="86" spans="1:7" ht="15" x14ac:dyDescent="0.25">
      <c r="A86" s="271" t="s">
        <v>65</v>
      </c>
      <c r="B86" t="s">
        <v>66</v>
      </c>
      <c r="C86" t="s">
        <v>67</v>
      </c>
      <c r="D86" t="s">
        <v>66</v>
      </c>
      <c r="E86" t="s">
        <v>66</v>
      </c>
      <c r="F86" t="s">
        <v>66</v>
      </c>
      <c r="G86" t="s">
        <v>68</v>
      </c>
    </row>
    <row r="87" spans="1:7" ht="15" x14ac:dyDescent="0.25">
      <c r="A87" s="271" t="s">
        <v>125</v>
      </c>
      <c r="B87">
        <v>3695.8</v>
      </c>
      <c r="C87">
        <v>4074.9</v>
      </c>
      <c r="D87">
        <v>21897.4</v>
      </c>
      <c r="E87">
        <v>21856.799999999999</v>
      </c>
      <c r="F87">
        <v>2591.9</v>
      </c>
      <c r="G87">
        <v>0</v>
      </c>
    </row>
    <row r="88" spans="1:7" ht="15" x14ac:dyDescent="0.25">
      <c r="A88" s="271" t="s">
        <v>126</v>
      </c>
      <c r="B88" t="s">
        <v>45</v>
      </c>
      <c r="C88" t="s">
        <v>45</v>
      </c>
      <c r="D88">
        <v>0</v>
      </c>
      <c r="E88">
        <v>0</v>
      </c>
      <c r="F88" t="s">
        <v>45</v>
      </c>
      <c r="G88" t="s">
        <v>45</v>
      </c>
    </row>
    <row r="89" spans="1:7" ht="15" x14ac:dyDescent="0.25">
      <c r="A89" s="271" t="s">
        <v>127</v>
      </c>
      <c r="B89">
        <v>53.5</v>
      </c>
      <c r="C89">
        <v>0</v>
      </c>
      <c r="D89" t="s">
        <v>45</v>
      </c>
      <c r="E89" t="s">
        <v>45</v>
      </c>
      <c r="F89">
        <v>0</v>
      </c>
      <c r="G89">
        <v>0</v>
      </c>
    </row>
    <row r="90" spans="1:7" ht="15" x14ac:dyDescent="0.25">
      <c r="A90" s="271" t="s">
        <v>65</v>
      </c>
      <c r="B90" t="s">
        <v>66</v>
      </c>
      <c r="C90" t="s">
        <v>67</v>
      </c>
      <c r="D90" t="s">
        <v>66</v>
      </c>
      <c r="E90" t="s">
        <v>66</v>
      </c>
      <c r="F90" t="s">
        <v>66</v>
      </c>
      <c r="G90" t="s">
        <v>68</v>
      </c>
    </row>
  </sheetData>
  <pageMargins left="0.7" right="0.7" top="0.75" bottom="0.75" header="0.3" footer="0.3"/>
  <pageSetup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A9535-77B9-426C-B088-A3B2A3677EB2}">
  <dimension ref="A1:G90"/>
  <sheetViews>
    <sheetView topLeftCell="A76" workbookViewId="0">
      <selection activeCell="B7" sqref="B7"/>
    </sheetView>
  </sheetViews>
  <sheetFormatPr defaultRowHeight="13.2" x14ac:dyDescent="0.25"/>
  <cols>
    <col min="1" max="1" width="16.33203125" customWidth="1"/>
    <col min="2" max="2" width="12.6640625" customWidth="1"/>
    <col min="3" max="3" width="11.6640625" customWidth="1"/>
    <col min="4" max="4" width="12.6640625" customWidth="1"/>
    <col min="5" max="5" width="11.88671875" customWidth="1"/>
    <col min="6" max="6" width="12.5546875" customWidth="1"/>
    <col min="7" max="7" width="10.554687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473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98.5</v>
      </c>
      <c r="C12">
        <v>167.7</v>
      </c>
      <c r="D12">
        <v>600.9</v>
      </c>
      <c r="E12">
        <v>774.9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71</v>
      </c>
      <c r="B15">
        <v>98.5</v>
      </c>
      <c r="C15">
        <v>167.7</v>
      </c>
      <c r="D15">
        <v>501.4</v>
      </c>
      <c r="E15">
        <v>709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335.7</v>
      </c>
      <c r="C20">
        <v>380</v>
      </c>
      <c r="D20">
        <v>2152.6999999999998</v>
      </c>
      <c r="E20">
        <v>2303.3000000000002</v>
      </c>
      <c r="F20">
        <v>120.7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166.1</v>
      </c>
      <c r="C22">
        <v>150.80000000000001</v>
      </c>
      <c r="D22">
        <v>1019</v>
      </c>
      <c r="E22">
        <v>1141.7</v>
      </c>
      <c r="F22">
        <v>51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715.4</v>
      </c>
      <c r="C24">
        <v>255</v>
      </c>
      <c r="D24">
        <v>2488.9</v>
      </c>
      <c r="E24">
        <v>194.1</v>
      </c>
      <c r="F24">
        <v>260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1099.3</v>
      </c>
      <c r="C26">
        <v>1502.5</v>
      </c>
      <c r="D26">
        <v>7286.7</v>
      </c>
      <c r="E26">
        <v>7412.8</v>
      </c>
      <c r="F26">
        <v>632.79999999999995</v>
      </c>
      <c r="G26">
        <v>0</v>
      </c>
    </row>
    <row r="27" spans="1:7" ht="15" x14ac:dyDescent="0.25">
      <c r="A27" s="271" t="s">
        <v>167</v>
      </c>
      <c r="B27">
        <v>55</v>
      </c>
      <c r="C27">
        <v>50.2</v>
      </c>
      <c r="D27">
        <v>225.8</v>
      </c>
      <c r="E27">
        <v>380.6</v>
      </c>
      <c r="F27">
        <v>0</v>
      </c>
      <c r="G27">
        <v>0</v>
      </c>
    </row>
    <row r="28" spans="1:7" ht="15" x14ac:dyDescent="0.25">
      <c r="A28" s="271" t="s">
        <v>78</v>
      </c>
      <c r="B28">
        <v>26</v>
      </c>
      <c r="C28">
        <v>1.9</v>
      </c>
      <c r="D28">
        <v>44.1</v>
      </c>
      <c r="E28">
        <v>88.6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79</v>
      </c>
      <c r="B30">
        <v>0.7</v>
      </c>
      <c r="C30">
        <v>0.5</v>
      </c>
      <c r="D30">
        <v>1.9</v>
      </c>
      <c r="E30">
        <v>4.2</v>
      </c>
      <c r="F30">
        <v>0.3</v>
      </c>
      <c r="G30">
        <v>0</v>
      </c>
    </row>
    <row r="31" spans="1:7" ht="15" x14ac:dyDescent="0.25">
      <c r="A31" s="271" t="s">
        <v>80</v>
      </c>
      <c r="B31">
        <v>0.2</v>
      </c>
      <c r="C31">
        <v>37.5</v>
      </c>
      <c r="D31">
        <v>878.7</v>
      </c>
      <c r="E31">
        <v>973.8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168</v>
      </c>
      <c r="B33">
        <v>0</v>
      </c>
      <c r="C33">
        <v>0</v>
      </c>
      <c r="D33" t="s">
        <v>94</v>
      </c>
      <c r="E33">
        <v>0.2</v>
      </c>
      <c r="F33">
        <v>0</v>
      </c>
      <c r="G33">
        <v>0</v>
      </c>
    </row>
    <row r="34" spans="1:7" ht="15" x14ac:dyDescent="0.25">
      <c r="A34" s="271" t="s">
        <v>81</v>
      </c>
      <c r="B34">
        <v>373.6</v>
      </c>
      <c r="C34">
        <v>398.1</v>
      </c>
      <c r="D34">
        <v>1468.7</v>
      </c>
      <c r="E34">
        <v>1157.5</v>
      </c>
      <c r="F34">
        <v>142</v>
      </c>
      <c r="G34">
        <v>0</v>
      </c>
    </row>
    <row r="35" spans="1:7" ht="15" x14ac:dyDescent="0.25">
      <c r="A35" s="271" t="s">
        <v>82</v>
      </c>
      <c r="B35">
        <v>12.9</v>
      </c>
      <c r="C35">
        <v>0.5</v>
      </c>
      <c r="D35">
        <v>265.39999999999998</v>
      </c>
      <c r="E35">
        <v>328.9</v>
      </c>
      <c r="F35">
        <v>0</v>
      </c>
      <c r="G35">
        <v>0</v>
      </c>
    </row>
    <row r="36" spans="1:7" ht="15" x14ac:dyDescent="0.25">
      <c r="A36" s="271" t="s">
        <v>83</v>
      </c>
      <c r="B36">
        <v>386</v>
      </c>
      <c r="C36">
        <v>611.79999999999995</v>
      </c>
      <c r="D36">
        <v>2818.1</v>
      </c>
      <c r="E36">
        <v>2663.5</v>
      </c>
      <c r="F36">
        <v>450.5</v>
      </c>
      <c r="G36">
        <v>0</v>
      </c>
    </row>
    <row r="37" spans="1:7" ht="15" x14ac:dyDescent="0.25">
      <c r="A37" s="271" t="s">
        <v>259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271" t="s">
        <v>84</v>
      </c>
      <c r="B38">
        <v>0</v>
      </c>
      <c r="C38">
        <v>20</v>
      </c>
      <c r="D38">
        <v>118.5</v>
      </c>
      <c r="E38">
        <v>134.80000000000001</v>
      </c>
      <c r="F38">
        <v>0</v>
      </c>
      <c r="G38">
        <v>0</v>
      </c>
    </row>
    <row r="39" spans="1:7" ht="15" x14ac:dyDescent="0.25">
      <c r="A39" s="271" t="s">
        <v>85</v>
      </c>
      <c r="B39">
        <v>20</v>
      </c>
      <c r="C39">
        <v>0</v>
      </c>
      <c r="D39">
        <v>62.1</v>
      </c>
      <c r="E39">
        <v>62.7</v>
      </c>
      <c r="F39">
        <v>0</v>
      </c>
      <c r="G39">
        <v>0</v>
      </c>
    </row>
    <row r="40" spans="1:7" ht="15" x14ac:dyDescent="0.25">
      <c r="A40" s="271" t="s">
        <v>86</v>
      </c>
      <c r="B40">
        <v>134.4</v>
      </c>
      <c r="C40">
        <v>198.6</v>
      </c>
      <c r="D40">
        <v>672.9</v>
      </c>
      <c r="E40">
        <v>680.8</v>
      </c>
      <c r="F40">
        <v>0</v>
      </c>
      <c r="G40">
        <v>0</v>
      </c>
    </row>
    <row r="41" spans="1:7" ht="15" x14ac:dyDescent="0.25">
      <c r="A41" s="271" t="s">
        <v>87</v>
      </c>
      <c r="B41">
        <v>0.2</v>
      </c>
      <c r="C41">
        <v>2.4</v>
      </c>
      <c r="D41">
        <v>3.7</v>
      </c>
      <c r="E41">
        <v>3.3</v>
      </c>
      <c r="F41">
        <v>40</v>
      </c>
      <c r="G41">
        <v>0</v>
      </c>
    </row>
    <row r="42" spans="1:7" ht="15" x14ac:dyDescent="0.25">
      <c r="A42" s="271" t="s">
        <v>88</v>
      </c>
      <c r="B42">
        <v>90.3</v>
      </c>
      <c r="C42">
        <v>91</v>
      </c>
      <c r="D42">
        <v>432.2</v>
      </c>
      <c r="E42">
        <v>381.6</v>
      </c>
      <c r="F42">
        <v>0</v>
      </c>
      <c r="G42">
        <v>0</v>
      </c>
    </row>
    <row r="43" spans="1:7" ht="15" x14ac:dyDescent="0.25">
      <c r="A43" s="271" t="s">
        <v>89</v>
      </c>
      <c r="B43">
        <v>0</v>
      </c>
      <c r="C43">
        <v>90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271" t="s">
        <v>69</v>
      </c>
    </row>
    <row r="45" spans="1:7" ht="15" x14ac:dyDescent="0.25">
      <c r="A45" s="271" t="s">
        <v>90</v>
      </c>
      <c r="B45">
        <v>275.8</v>
      </c>
      <c r="C45">
        <v>139.80000000000001</v>
      </c>
      <c r="D45">
        <v>1351.2</v>
      </c>
      <c r="E45">
        <v>2157.4</v>
      </c>
      <c r="F45">
        <v>168</v>
      </c>
      <c r="G45">
        <v>0</v>
      </c>
    </row>
    <row r="46" spans="1:7" ht="15" x14ac:dyDescent="0.25">
      <c r="A46" s="271" t="s">
        <v>91</v>
      </c>
      <c r="B46">
        <v>60</v>
      </c>
      <c r="C46">
        <v>40.799999999999997</v>
      </c>
      <c r="D46">
        <v>82.3</v>
      </c>
      <c r="E46">
        <v>430.9</v>
      </c>
      <c r="F46">
        <v>0</v>
      </c>
      <c r="G46">
        <v>0</v>
      </c>
    </row>
    <row r="47" spans="1:7" ht="15" x14ac:dyDescent="0.25">
      <c r="A47" s="271" t="s">
        <v>92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464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175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406</v>
      </c>
      <c r="B50">
        <v>0</v>
      </c>
      <c r="C50">
        <v>0</v>
      </c>
      <c r="D50">
        <v>7.7</v>
      </c>
      <c r="E50">
        <v>22.7</v>
      </c>
      <c r="F50">
        <v>0</v>
      </c>
      <c r="G50">
        <v>0</v>
      </c>
    </row>
    <row r="51" spans="1:7" ht="15" x14ac:dyDescent="0.25">
      <c r="A51" s="271" t="s">
        <v>466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93</v>
      </c>
      <c r="B52">
        <v>0</v>
      </c>
      <c r="C52" t="s">
        <v>94</v>
      </c>
      <c r="D52" t="s">
        <v>94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95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271" t="s">
        <v>407</v>
      </c>
      <c r="B54">
        <v>0</v>
      </c>
      <c r="C54">
        <v>0</v>
      </c>
      <c r="D54">
        <v>8.8000000000000007</v>
      </c>
      <c r="E54">
        <v>6</v>
      </c>
      <c r="F54">
        <v>0</v>
      </c>
      <c r="G54">
        <v>0</v>
      </c>
    </row>
    <row r="55" spans="1:7" ht="15" x14ac:dyDescent="0.25">
      <c r="A55" s="271" t="s">
        <v>408</v>
      </c>
      <c r="B55">
        <v>0</v>
      </c>
      <c r="C55">
        <v>0</v>
      </c>
      <c r="D55">
        <v>34</v>
      </c>
      <c r="E55">
        <v>0</v>
      </c>
      <c r="F55">
        <v>0</v>
      </c>
      <c r="G55">
        <v>0</v>
      </c>
    </row>
    <row r="56" spans="1:7" ht="15" x14ac:dyDescent="0.25">
      <c r="A56" s="271" t="s">
        <v>96</v>
      </c>
      <c r="B56">
        <v>215.8</v>
      </c>
      <c r="C56">
        <v>99</v>
      </c>
      <c r="D56">
        <v>1175.0999999999999</v>
      </c>
      <c r="E56">
        <v>1433.9</v>
      </c>
      <c r="F56">
        <v>168</v>
      </c>
      <c r="G56">
        <v>0</v>
      </c>
    </row>
    <row r="57" spans="1:7" ht="15" x14ac:dyDescent="0.25">
      <c r="A57" s="271" t="s">
        <v>97</v>
      </c>
      <c r="B57">
        <v>0</v>
      </c>
      <c r="C57">
        <v>0</v>
      </c>
      <c r="D57">
        <v>23.9</v>
      </c>
      <c r="E57">
        <v>36.299999999999997</v>
      </c>
      <c r="F57">
        <v>0</v>
      </c>
      <c r="G57">
        <v>0</v>
      </c>
    </row>
    <row r="58" spans="1:7" ht="15" x14ac:dyDescent="0.25">
      <c r="A58" s="271" t="s">
        <v>176</v>
      </c>
      <c r="B58">
        <v>0</v>
      </c>
      <c r="C58">
        <v>0</v>
      </c>
      <c r="D58">
        <v>19.399999999999999</v>
      </c>
      <c r="E58">
        <v>31.1</v>
      </c>
      <c r="F58">
        <v>0</v>
      </c>
      <c r="G58">
        <v>0</v>
      </c>
    </row>
    <row r="59" spans="1:7" ht="15" x14ac:dyDescent="0.25">
      <c r="A59" s="271" t="s">
        <v>69</v>
      </c>
    </row>
    <row r="60" spans="1:7" ht="15" x14ac:dyDescent="0.25">
      <c r="A60" s="271" t="s">
        <v>98</v>
      </c>
      <c r="B60">
        <v>896.3</v>
      </c>
      <c r="C60">
        <v>892.1</v>
      </c>
      <c r="D60">
        <v>6449.1</v>
      </c>
      <c r="E60">
        <v>7434.4</v>
      </c>
      <c r="F60">
        <v>582.79999999999995</v>
      </c>
      <c r="G60">
        <v>0</v>
      </c>
    </row>
    <row r="61" spans="1:7" ht="15" x14ac:dyDescent="0.25">
      <c r="A61" s="271" t="s">
        <v>99</v>
      </c>
      <c r="B61">
        <v>0</v>
      </c>
      <c r="C61">
        <v>0.8</v>
      </c>
      <c r="D61">
        <v>16.8</v>
      </c>
      <c r="E61">
        <v>15.3</v>
      </c>
      <c r="F61">
        <v>2.4</v>
      </c>
      <c r="G61">
        <v>0</v>
      </c>
    </row>
    <row r="62" spans="1:7" ht="15" x14ac:dyDescent="0.25">
      <c r="A62" s="271" t="s">
        <v>100</v>
      </c>
      <c r="B62">
        <v>5</v>
      </c>
      <c r="C62">
        <v>0</v>
      </c>
      <c r="D62">
        <v>9.1999999999999993</v>
      </c>
      <c r="E62">
        <v>12.9</v>
      </c>
      <c r="F62">
        <v>0</v>
      </c>
      <c r="G62">
        <v>0</v>
      </c>
    </row>
    <row r="63" spans="1:7" ht="15" x14ac:dyDescent="0.25">
      <c r="A63" s="271" t="s">
        <v>101</v>
      </c>
      <c r="B63">
        <v>0</v>
      </c>
      <c r="C63">
        <v>45</v>
      </c>
      <c r="D63">
        <v>545.70000000000005</v>
      </c>
      <c r="E63">
        <v>401.7</v>
      </c>
      <c r="F63">
        <v>100</v>
      </c>
      <c r="G63">
        <v>0</v>
      </c>
    </row>
    <row r="64" spans="1:7" ht="15" x14ac:dyDescent="0.25">
      <c r="A64" s="271" t="s">
        <v>102</v>
      </c>
      <c r="B64">
        <v>8</v>
      </c>
      <c r="C64">
        <v>11.2</v>
      </c>
      <c r="D64">
        <v>58.1</v>
      </c>
      <c r="E64">
        <v>79.400000000000006</v>
      </c>
      <c r="F64">
        <v>9.1</v>
      </c>
      <c r="G64">
        <v>0</v>
      </c>
    </row>
    <row r="65" spans="1:7" ht="15" x14ac:dyDescent="0.25">
      <c r="A65" s="271" t="s">
        <v>103</v>
      </c>
      <c r="B65">
        <v>64.2</v>
      </c>
      <c r="C65">
        <v>21.3</v>
      </c>
      <c r="D65">
        <v>23.2</v>
      </c>
      <c r="E65">
        <v>50.9</v>
      </c>
      <c r="F65">
        <v>0</v>
      </c>
      <c r="G65">
        <v>0</v>
      </c>
    </row>
    <row r="66" spans="1:7" ht="15" x14ac:dyDescent="0.25">
      <c r="A66" s="271" t="s">
        <v>104</v>
      </c>
      <c r="B66">
        <v>20</v>
      </c>
      <c r="C66">
        <v>32.5</v>
      </c>
      <c r="D66">
        <v>366.6</v>
      </c>
      <c r="E66">
        <v>362.6</v>
      </c>
      <c r="F66">
        <v>0</v>
      </c>
      <c r="G66">
        <v>0</v>
      </c>
    </row>
    <row r="67" spans="1:7" ht="15" x14ac:dyDescent="0.25">
      <c r="A67" s="271" t="s">
        <v>105</v>
      </c>
      <c r="B67">
        <v>66.8</v>
      </c>
      <c r="C67">
        <v>52.4</v>
      </c>
      <c r="D67">
        <v>314.7</v>
      </c>
      <c r="E67">
        <v>739.4</v>
      </c>
      <c r="F67">
        <v>28</v>
      </c>
      <c r="G67">
        <v>0</v>
      </c>
    </row>
    <row r="68" spans="1:7" ht="15" x14ac:dyDescent="0.25">
      <c r="A68" s="271" t="s">
        <v>106</v>
      </c>
      <c r="B68">
        <v>42.8</v>
      </c>
      <c r="C68">
        <v>19.600000000000001</v>
      </c>
      <c r="D68">
        <v>196.7</v>
      </c>
      <c r="E68">
        <v>263</v>
      </c>
      <c r="F68">
        <v>21.2</v>
      </c>
      <c r="G68">
        <v>0</v>
      </c>
    </row>
    <row r="69" spans="1:7" ht="15" x14ac:dyDescent="0.25">
      <c r="A69" s="271" t="s">
        <v>107</v>
      </c>
      <c r="B69">
        <v>0</v>
      </c>
      <c r="C69">
        <v>0</v>
      </c>
      <c r="D69">
        <v>332.9</v>
      </c>
      <c r="E69">
        <v>302.5</v>
      </c>
      <c r="F69">
        <v>0</v>
      </c>
      <c r="G69">
        <v>0</v>
      </c>
    </row>
    <row r="70" spans="1:7" ht="15" x14ac:dyDescent="0.25">
      <c r="A70" s="271" t="s">
        <v>109</v>
      </c>
      <c r="B70">
        <v>43</v>
      </c>
      <c r="C70">
        <v>196.2</v>
      </c>
      <c r="D70">
        <v>343.6</v>
      </c>
      <c r="E70">
        <v>459.2</v>
      </c>
      <c r="F70">
        <v>16.100000000000001</v>
      </c>
      <c r="G70">
        <v>0</v>
      </c>
    </row>
    <row r="71" spans="1:7" ht="15" x14ac:dyDescent="0.25">
      <c r="A71" s="271" t="s">
        <v>110</v>
      </c>
      <c r="B71">
        <v>0</v>
      </c>
      <c r="C71">
        <v>0</v>
      </c>
      <c r="D71">
        <v>16.8</v>
      </c>
      <c r="E71">
        <v>26.9</v>
      </c>
      <c r="F71">
        <v>0</v>
      </c>
      <c r="G71">
        <v>0</v>
      </c>
    </row>
    <row r="72" spans="1:7" ht="15" x14ac:dyDescent="0.25">
      <c r="A72" s="271" t="s">
        <v>111</v>
      </c>
      <c r="B72">
        <v>0</v>
      </c>
      <c r="C72">
        <v>0</v>
      </c>
      <c r="D72">
        <v>42.6</v>
      </c>
      <c r="E72">
        <v>103.3</v>
      </c>
      <c r="F72">
        <v>23.5</v>
      </c>
      <c r="G72">
        <v>0</v>
      </c>
    </row>
    <row r="73" spans="1:7" ht="15" x14ac:dyDescent="0.25">
      <c r="A73" s="271" t="s">
        <v>112</v>
      </c>
      <c r="B73">
        <v>27</v>
      </c>
      <c r="C73">
        <v>32.5</v>
      </c>
      <c r="D73">
        <v>256.3</v>
      </c>
      <c r="E73">
        <v>272.10000000000002</v>
      </c>
      <c r="F73">
        <v>40</v>
      </c>
      <c r="G73">
        <v>0</v>
      </c>
    </row>
    <row r="74" spans="1:7" ht="15" x14ac:dyDescent="0.25">
      <c r="A74" s="271" t="s">
        <v>113</v>
      </c>
      <c r="B74">
        <v>0</v>
      </c>
      <c r="C74">
        <v>20.5</v>
      </c>
      <c r="D74">
        <v>170.5</v>
      </c>
      <c r="E74">
        <v>157.1</v>
      </c>
      <c r="F74">
        <v>22</v>
      </c>
      <c r="G74">
        <v>0</v>
      </c>
    </row>
    <row r="75" spans="1:7" ht="15" x14ac:dyDescent="0.25">
      <c r="A75" s="271" t="s">
        <v>114</v>
      </c>
      <c r="B75">
        <v>5</v>
      </c>
      <c r="C75">
        <v>1</v>
      </c>
      <c r="D75">
        <v>33.4</v>
      </c>
      <c r="E75">
        <v>31.9</v>
      </c>
      <c r="F75">
        <v>6.1</v>
      </c>
      <c r="G75">
        <v>0</v>
      </c>
    </row>
    <row r="76" spans="1:7" ht="15" x14ac:dyDescent="0.25">
      <c r="A76" s="271" t="s">
        <v>115</v>
      </c>
      <c r="B76">
        <v>558.70000000000005</v>
      </c>
      <c r="C76">
        <v>412.3</v>
      </c>
      <c r="D76">
        <v>2996.1</v>
      </c>
      <c r="E76">
        <v>3328.3</v>
      </c>
      <c r="F76">
        <v>230.7</v>
      </c>
      <c r="G76">
        <v>0</v>
      </c>
    </row>
    <row r="77" spans="1:7" ht="15" x14ac:dyDescent="0.25">
      <c r="A77" s="271" t="s">
        <v>117</v>
      </c>
      <c r="B77">
        <v>0</v>
      </c>
      <c r="C77">
        <v>1.9</v>
      </c>
      <c r="D77">
        <v>19.5</v>
      </c>
      <c r="E77">
        <v>15.1</v>
      </c>
      <c r="F77">
        <v>1.4</v>
      </c>
      <c r="G77">
        <v>0</v>
      </c>
    </row>
    <row r="78" spans="1:7" ht="15" x14ac:dyDescent="0.25">
      <c r="A78" s="271" t="s">
        <v>118</v>
      </c>
      <c r="B78">
        <v>19.3</v>
      </c>
      <c r="C78">
        <v>2</v>
      </c>
      <c r="D78">
        <v>130.6</v>
      </c>
      <c r="E78">
        <v>142.4</v>
      </c>
      <c r="F78">
        <v>0</v>
      </c>
      <c r="G78">
        <v>0</v>
      </c>
    </row>
    <row r="79" spans="1:7" ht="15" x14ac:dyDescent="0.25">
      <c r="A79" s="271" t="s">
        <v>119</v>
      </c>
      <c r="B79">
        <v>0</v>
      </c>
      <c r="C79">
        <v>25.6</v>
      </c>
      <c r="D79">
        <v>163.5</v>
      </c>
      <c r="E79">
        <v>251.6</v>
      </c>
      <c r="F79">
        <v>72.3</v>
      </c>
      <c r="G79">
        <v>0</v>
      </c>
    </row>
    <row r="80" spans="1:7" ht="15" x14ac:dyDescent="0.25">
      <c r="A80" s="271" t="s">
        <v>120</v>
      </c>
      <c r="B80">
        <v>16.7</v>
      </c>
      <c r="C80">
        <v>12.5</v>
      </c>
      <c r="D80">
        <v>167.9</v>
      </c>
      <c r="E80">
        <v>227.5</v>
      </c>
      <c r="F80">
        <v>3.9</v>
      </c>
      <c r="G80">
        <v>0</v>
      </c>
    </row>
    <row r="81" spans="1:7" ht="15" x14ac:dyDescent="0.25">
      <c r="A81" s="271" t="s">
        <v>121</v>
      </c>
      <c r="B81">
        <v>19.899999999999999</v>
      </c>
      <c r="C81">
        <v>0</v>
      </c>
      <c r="D81">
        <v>51.7</v>
      </c>
      <c r="E81">
        <v>91.2</v>
      </c>
      <c r="F81">
        <v>6.1</v>
      </c>
      <c r="G81">
        <v>0</v>
      </c>
    </row>
    <row r="82" spans="1:7" ht="15" x14ac:dyDescent="0.25">
      <c r="A82" s="271" t="s">
        <v>122</v>
      </c>
      <c r="B82">
        <v>0</v>
      </c>
      <c r="C82">
        <v>5</v>
      </c>
      <c r="D82">
        <v>193</v>
      </c>
      <c r="E82">
        <v>100.3</v>
      </c>
      <c r="F82">
        <v>0</v>
      </c>
      <c r="G82">
        <v>0</v>
      </c>
    </row>
    <row r="83" spans="1:7" ht="15" x14ac:dyDescent="0.25">
      <c r="A83" s="271" t="s">
        <v>65</v>
      </c>
      <c r="B83" t="s">
        <v>66</v>
      </c>
      <c r="C83" t="s">
        <v>67</v>
      </c>
      <c r="D83" t="s">
        <v>66</v>
      </c>
      <c r="E83" t="s">
        <v>66</v>
      </c>
      <c r="F83" t="s">
        <v>66</v>
      </c>
      <c r="G83" t="s">
        <v>68</v>
      </c>
    </row>
    <row r="84" spans="1:7" ht="15" x14ac:dyDescent="0.25">
      <c r="A84" s="271" t="s">
        <v>123</v>
      </c>
      <c r="B84">
        <v>3587.1</v>
      </c>
      <c r="C84">
        <v>3487.9</v>
      </c>
      <c r="D84">
        <v>21348.6</v>
      </c>
      <c r="E84">
        <v>21418.6</v>
      </c>
      <c r="F84">
        <v>1815.3</v>
      </c>
      <c r="G84">
        <v>0</v>
      </c>
    </row>
    <row r="85" spans="1:7" ht="15" x14ac:dyDescent="0.25">
      <c r="A85" s="271" t="s">
        <v>124</v>
      </c>
      <c r="B85">
        <v>433.9</v>
      </c>
      <c r="C85">
        <v>557.9</v>
      </c>
      <c r="D85">
        <v>0</v>
      </c>
      <c r="E85">
        <v>0</v>
      </c>
      <c r="F85">
        <v>538.9</v>
      </c>
      <c r="G85">
        <v>0</v>
      </c>
    </row>
    <row r="86" spans="1:7" ht="15" x14ac:dyDescent="0.25">
      <c r="A86" s="271" t="s">
        <v>65</v>
      </c>
      <c r="B86" t="s">
        <v>66</v>
      </c>
      <c r="C86" t="s">
        <v>67</v>
      </c>
      <c r="D86" t="s">
        <v>66</v>
      </c>
      <c r="E86" t="s">
        <v>66</v>
      </c>
      <c r="F86" t="s">
        <v>66</v>
      </c>
      <c r="G86" t="s">
        <v>68</v>
      </c>
    </row>
    <row r="87" spans="1:7" ht="15" x14ac:dyDescent="0.25">
      <c r="A87" s="271" t="s">
        <v>125</v>
      </c>
      <c r="B87">
        <v>4021</v>
      </c>
      <c r="C87">
        <v>4045.8</v>
      </c>
      <c r="D87">
        <v>21348.6</v>
      </c>
      <c r="E87">
        <v>21418.6</v>
      </c>
      <c r="F87">
        <v>2354.1999999999998</v>
      </c>
      <c r="G87">
        <v>0</v>
      </c>
    </row>
    <row r="88" spans="1:7" ht="15" x14ac:dyDescent="0.25">
      <c r="A88" s="271" t="s">
        <v>126</v>
      </c>
      <c r="B88" t="s">
        <v>45</v>
      </c>
      <c r="C88" t="s">
        <v>45</v>
      </c>
      <c r="D88">
        <v>0</v>
      </c>
      <c r="E88">
        <v>0</v>
      </c>
      <c r="F88" t="s">
        <v>45</v>
      </c>
      <c r="G88" t="s">
        <v>45</v>
      </c>
    </row>
    <row r="89" spans="1:7" ht="15" x14ac:dyDescent="0.25">
      <c r="A89" s="271" t="s">
        <v>127</v>
      </c>
      <c r="B89">
        <v>35.5</v>
      </c>
      <c r="C89">
        <v>0</v>
      </c>
      <c r="D89" t="s">
        <v>45</v>
      </c>
      <c r="E89" t="s">
        <v>45</v>
      </c>
      <c r="F89">
        <v>0</v>
      </c>
      <c r="G89">
        <v>0</v>
      </c>
    </row>
    <row r="90" spans="1:7" ht="15" x14ac:dyDescent="0.35">
      <c r="A90" s="28" t="s">
        <v>53</v>
      </c>
    </row>
  </sheetData>
  <pageMargins left="0.7" right="0.7" top="0.75" bottom="0.75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523D2-8C87-4865-AF3E-D0429CDD054D}">
  <dimension ref="A1:G90"/>
  <sheetViews>
    <sheetView topLeftCell="A19" workbookViewId="0">
      <selection activeCell="N84" sqref="N84"/>
    </sheetView>
  </sheetViews>
  <sheetFormatPr defaultRowHeight="13.2" x14ac:dyDescent="0.25"/>
  <cols>
    <col min="1" max="1" width="15.6640625" customWidth="1"/>
    <col min="2" max="2" width="15" customWidth="1"/>
    <col min="3" max="3" width="13.6640625" customWidth="1"/>
    <col min="4" max="4" width="12.6640625" customWidth="1"/>
    <col min="5" max="5" width="11.109375" customWidth="1"/>
    <col min="6" max="6" width="13.441406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474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87</v>
      </c>
      <c r="C12">
        <v>162.30000000000001</v>
      </c>
      <c r="D12">
        <v>600.9</v>
      </c>
      <c r="E12">
        <v>754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71</v>
      </c>
      <c r="B15">
        <v>87</v>
      </c>
      <c r="C15">
        <v>162.30000000000001</v>
      </c>
      <c r="D15">
        <v>501.4</v>
      </c>
      <c r="E15">
        <v>688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318.39999999999998</v>
      </c>
      <c r="C20">
        <v>463.1</v>
      </c>
      <c r="D20">
        <v>2139.8000000000002</v>
      </c>
      <c r="E20">
        <v>2217.9</v>
      </c>
      <c r="F20">
        <v>53.2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164.4</v>
      </c>
      <c r="C22">
        <v>202.3</v>
      </c>
      <c r="D22">
        <v>974.4</v>
      </c>
      <c r="E22">
        <v>1089.2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780.4</v>
      </c>
      <c r="C24">
        <v>255</v>
      </c>
      <c r="D24">
        <v>2422.9</v>
      </c>
      <c r="E24">
        <v>194.1</v>
      </c>
      <c r="F24">
        <v>195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1405.8</v>
      </c>
      <c r="C26">
        <v>1572.6</v>
      </c>
      <c r="D26">
        <v>6980.1</v>
      </c>
      <c r="E26">
        <v>7200.7</v>
      </c>
      <c r="F26">
        <v>632.79999999999995</v>
      </c>
      <c r="G26">
        <v>0</v>
      </c>
    </row>
    <row r="27" spans="1:7" ht="15" x14ac:dyDescent="0.25">
      <c r="A27" s="271" t="s">
        <v>167</v>
      </c>
      <c r="B27">
        <v>55</v>
      </c>
      <c r="C27">
        <v>50.2</v>
      </c>
      <c r="D27">
        <v>225.8</v>
      </c>
      <c r="E27">
        <v>380.6</v>
      </c>
      <c r="F27">
        <v>0</v>
      </c>
      <c r="G27">
        <v>0</v>
      </c>
    </row>
    <row r="28" spans="1:7" ht="15" x14ac:dyDescent="0.25">
      <c r="A28" s="271" t="s">
        <v>78</v>
      </c>
      <c r="B28">
        <v>26</v>
      </c>
      <c r="C28">
        <v>29.6</v>
      </c>
      <c r="D28">
        <v>44.1</v>
      </c>
      <c r="E28">
        <v>58.2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79</v>
      </c>
      <c r="B30">
        <v>0.7</v>
      </c>
      <c r="C30">
        <v>0.5</v>
      </c>
      <c r="D30">
        <v>1.9</v>
      </c>
      <c r="E30">
        <v>4.2</v>
      </c>
      <c r="F30">
        <v>0.3</v>
      </c>
      <c r="G30">
        <v>0</v>
      </c>
    </row>
    <row r="31" spans="1:7" ht="15" x14ac:dyDescent="0.25">
      <c r="A31" s="271" t="s">
        <v>80</v>
      </c>
      <c r="B31">
        <v>0.2</v>
      </c>
      <c r="C31">
        <v>95.5</v>
      </c>
      <c r="D31">
        <v>878.7</v>
      </c>
      <c r="E31">
        <v>901.5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168</v>
      </c>
      <c r="B33">
        <v>0</v>
      </c>
      <c r="C33">
        <v>0</v>
      </c>
      <c r="D33" t="s">
        <v>94</v>
      </c>
      <c r="E33">
        <v>0.2</v>
      </c>
      <c r="F33">
        <v>0</v>
      </c>
      <c r="G33">
        <v>0</v>
      </c>
    </row>
    <row r="34" spans="1:7" ht="15" x14ac:dyDescent="0.25">
      <c r="A34" s="271" t="s">
        <v>81</v>
      </c>
      <c r="B34">
        <v>438.6</v>
      </c>
      <c r="C34">
        <v>444.9</v>
      </c>
      <c r="D34">
        <v>1403.6</v>
      </c>
      <c r="E34">
        <v>1106.2</v>
      </c>
      <c r="F34">
        <v>142</v>
      </c>
      <c r="G34">
        <v>0</v>
      </c>
    </row>
    <row r="35" spans="1:7" ht="15" x14ac:dyDescent="0.25">
      <c r="A35" s="271" t="s">
        <v>82</v>
      </c>
      <c r="B35">
        <v>14</v>
      </c>
      <c r="C35">
        <v>0.5</v>
      </c>
      <c r="D35">
        <v>264.3</v>
      </c>
      <c r="E35">
        <v>328.9</v>
      </c>
      <c r="F35">
        <v>0</v>
      </c>
      <c r="G35">
        <v>0</v>
      </c>
    </row>
    <row r="36" spans="1:7" ht="15" x14ac:dyDescent="0.25">
      <c r="A36" s="271" t="s">
        <v>83</v>
      </c>
      <c r="B36">
        <v>506</v>
      </c>
      <c r="C36">
        <v>603.79999999999995</v>
      </c>
      <c r="D36">
        <v>2687.1</v>
      </c>
      <c r="E36">
        <v>2606.5</v>
      </c>
      <c r="F36">
        <v>450.5</v>
      </c>
      <c r="G36">
        <v>0</v>
      </c>
    </row>
    <row r="37" spans="1:7" ht="15" x14ac:dyDescent="0.25">
      <c r="A37" s="271" t="s">
        <v>259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271" t="s">
        <v>84</v>
      </c>
      <c r="B38">
        <v>0</v>
      </c>
      <c r="C38">
        <v>20</v>
      </c>
      <c r="D38">
        <v>118.5</v>
      </c>
      <c r="E38">
        <v>134.80000000000001</v>
      </c>
      <c r="F38">
        <v>0</v>
      </c>
      <c r="G38">
        <v>0</v>
      </c>
    </row>
    <row r="39" spans="1:7" ht="15" x14ac:dyDescent="0.25">
      <c r="A39" s="271" t="s">
        <v>85</v>
      </c>
      <c r="B39">
        <v>20</v>
      </c>
      <c r="C39">
        <v>0</v>
      </c>
      <c r="D39">
        <v>62.1</v>
      </c>
      <c r="E39">
        <v>62.7</v>
      </c>
      <c r="F39">
        <v>0</v>
      </c>
      <c r="G39">
        <v>0</v>
      </c>
    </row>
    <row r="40" spans="1:7" ht="15" x14ac:dyDescent="0.25">
      <c r="A40" s="271" t="s">
        <v>86</v>
      </c>
      <c r="B40">
        <v>244.7</v>
      </c>
      <c r="C40">
        <v>173.6</v>
      </c>
      <c r="D40">
        <v>564.1</v>
      </c>
      <c r="E40">
        <v>680.8</v>
      </c>
      <c r="F40">
        <v>0</v>
      </c>
      <c r="G40">
        <v>0</v>
      </c>
    </row>
    <row r="41" spans="1:7" ht="15" x14ac:dyDescent="0.25">
      <c r="A41" s="271" t="s">
        <v>87</v>
      </c>
      <c r="B41">
        <v>0.2</v>
      </c>
      <c r="C41">
        <v>3</v>
      </c>
      <c r="D41">
        <v>3.7</v>
      </c>
      <c r="E41">
        <v>2.2000000000000002</v>
      </c>
      <c r="F41">
        <v>40</v>
      </c>
      <c r="G41">
        <v>0</v>
      </c>
    </row>
    <row r="42" spans="1:7" ht="15" x14ac:dyDescent="0.25">
      <c r="A42" s="271" t="s">
        <v>88</v>
      </c>
      <c r="B42">
        <v>100.4</v>
      </c>
      <c r="C42">
        <v>61</v>
      </c>
      <c r="D42">
        <v>431.6</v>
      </c>
      <c r="E42">
        <v>381.6</v>
      </c>
      <c r="F42">
        <v>0</v>
      </c>
      <c r="G42">
        <v>0</v>
      </c>
    </row>
    <row r="43" spans="1:7" ht="15" x14ac:dyDescent="0.25">
      <c r="A43" s="271" t="s">
        <v>89</v>
      </c>
      <c r="B43">
        <v>0</v>
      </c>
      <c r="C43">
        <v>90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271" t="s">
        <v>69</v>
      </c>
    </row>
    <row r="45" spans="1:7" ht="15" x14ac:dyDescent="0.25">
      <c r="A45" s="271" t="s">
        <v>90</v>
      </c>
      <c r="B45">
        <v>310</v>
      </c>
      <c r="C45">
        <v>161</v>
      </c>
      <c r="D45">
        <v>1315.8</v>
      </c>
      <c r="E45">
        <v>2136.1999999999998</v>
      </c>
      <c r="F45">
        <v>168</v>
      </c>
      <c r="G45">
        <v>0</v>
      </c>
    </row>
    <row r="46" spans="1:7" ht="15" x14ac:dyDescent="0.25">
      <c r="A46" s="271" t="s">
        <v>91</v>
      </c>
      <c r="B46">
        <v>60</v>
      </c>
      <c r="C46">
        <v>62</v>
      </c>
      <c r="D46">
        <v>82.3</v>
      </c>
      <c r="E46">
        <v>409.7</v>
      </c>
      <c r="F46">
        <v>0</v>
      </c>
      <c r="G46">
        <v>0</v>
      </c>
    </row>
    <row r="47" spans="1:7" ht="15" x14ac:dyDescent="0.25">
      <c r="A47" s="271" t="s">
        <v>92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464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175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406</v>
      </c>
      <c r="B50">
        <v>0</v>
      </c>
      <c r="C50">
        <v>0</v>
      </c>
      <c r="D50">
        <v>7.7</v>
      </c>
      <c r="E50">
        <v>22.7</v>
      </c>
      <c r="F50">
        <v>0</v>
      </c>
      <c r="G50">
        <v>0</v>
      </c>
    </row>
    <row r="51" spans="1:7" ht="15" x14ac:dyDescent="0.25">
      <c r="A51" s="271" t="s">
        <v>466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93</v>
      </c>
      <c r="B52">
        <v>0</v>
      </c>
      <c r="C52" t="s">
        <v>94</v>
      </c>
      <c r="D52" t="s">
        <v>94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95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271" t="s">
        <v>407</v>
      </c>
      <c r="B54">
        <v>0</v>
      </c>
      <c r="C54">
        <v>0</v>
      </c>
      <c r="D54">
        <v>8.8000000000000007</v>
      </c>
      <c r="E54">
        <v>6</v>
      </c>
      <c r="F54">
        <v>0</v>
      </c>
      <c r="G54">
        <v>0</v>
      </c>
    </row>
    <row r="55" spans="1:7" ht="15" x14ac:dyDescent="0.25">
      <c r="A55" s="271" t="s">
        <v>408</v>
      </c>
      <c r="B55">
        <v>0</v>
      </c>
      <c r="C55">
        <v>0</v>
      </c>
      <c r="D55">
        <v>34</v>
      </c>
      <c r="E55">
        <v>0</v>
      </c>
      <c r="F55">
        <v>0</v>
      </c>
      <c r="G55">
        <v>0</v>
      </c>
    </row>
    <row r="56" spans="1:7" ht="15" x14ac:dyDescent="0.25">
      <c r="A56" s="271" t="s">
        <v>96</v>
      </c>
      <c r="B56">
        <v>250</v>
      </c>
      <c r="C56">
        <v>99</v>
      </c>
      <c r="D56">
        <v>1139.7</v>
      </c>
      <c r="E56">
        <v>1433.9</v>
      </c>
      <c r="F56">
        <v>168</v>
      </c>
      <c r="G56">
        <v>0</v>
      </c>
    </row>
    <row r="57" spans="1:7" ht="15" x14ac:dyDescent="0.25">
      <c r="A57" s="271" t="s">
        <v>97</v>
      </c>
      <c r="B57">
        <v>0</v>
      </c>
      <c r="C57">
        <v>0</v>
      </c>
      <c r="D57">
        <v>23.9</v>
      </c>
      <c r="E57">
        <v>36.299999999999997</v>
      </c>
      <c r="F57">
        <v>0</v>
      </c>
      <c r="G57">
        <v>0</v>
      </c>
    </row>
    <row r="58" spans="1:7" ht="15" x14ac:dyDescent="0.25">
      <c r="A58" s="271" t="s">
        <v>176</v>
      </c>
      <c r="B58">
        <v>0</v>
      </c>
      <c r="C58">
        <v>0</v>
      </c>
      <c r="D58">
        <v>19.399999999999999</v>
      </c>
      <c r="E58">
        <v>31.1</v>
      </c>
      <c r="F58">
        <v>0</v>
      </c>
      <c r="G58">
        <v>0</v>
      </c>
    </row>
    <row r="59" spans="1:7" ht="15" x14ac:dyDescent="0.25">
      <c r="A59" s="271" t="s">
        <v>69</v>
      </c>
    </row>
    <row r="60" spans="1:7" ht="15" x14ac:dyDescent="0.25">
      <c r="A60" s="271" t="s">
        <v>98</v>
      </c>
      <c r="B60">
        <v>851.3</v>
      </c>
      <c r="C60">
        <v>975.9</v>
      </c>
      <c r="D60">
        <v>6353.7</v>
      </c>
      <c r="E60">
        <v>7283.9</v>
      </c>
      <c r="F60">
        <v>458</v>
      </c>
      <c r="G60">
        <v>0</v>
      </c>
    </row>
    <row r="61" spans="1:7" ht="15" x14ac:dyDescent="0.25">
      <c r="A61" s="271" t="s">
        <v>99</v>
      </c>
      <c r="B61">
        <v>2.9</v>
      </c>
      <c r="C61">
        <v>0</v>
      </c>
      <c r="D61">
        <v>13.6</v>
      </c>
      <c r="E61">
        <v>15.3</v>
      </c>
      <c r="F61">
        <v>0</v>
      </c>
      <c r="G61">
        <v>0</v>
      </c>
    </row>
    <row r="62" spans="1:7" ht="15" x14ac:dyDescent="0.25">
      <c r="A62" s="271" t="s">
        <v>100</v>
      </c>
      <c r="B62">
        <v>5</v>
      </c>
      <c r="C62">
        <v>4.5</v>
      </c>
      <c r="D62">
        <v>9.1999999999999993</v>
      </c>
      <c r="E62">
        <v>8.9</v>
      </c>
      <c r="F62">
        <v>0</v>
      </c>
      <c r="G62">
        <v>0</v>
      </c>
    </row>
    <row r="63" spans="1:7" ht="15" x14ac:dyDescent="0.25">
      <c r="A63" s="271" t="s">
        <v>101</v>
      </c>
      <c r="B63">
        <v>0</v>
      </c>
      <c r="C63">
        <v>45</v>
      </c>
      <c r="D63">
        <v>545.70000000000005</v>
      </c>
      <c r="E63">
        <v>401.7</v>
      </c>
      <c r="F63">
        <v>100</v>
      </c>
      <c r="G63">
        <v>0</v>
      </c>
    </row>
    <row r="64" spans="1:7" ht="15" x14ac:dyDescent="0.25">
      <c r="A64" s="271" t="s">
        <v>102</v>
      </c>
      <c r="B64">
        <v>8</v>
      </c>
      <c r="C64">
        <v>11.2</v>
      </c>
      <c r="D64">
        <v>51.4</v>
      </c>
      <c r="E64">
        <v>79.400000000000006</v>
      </c>
      <c r="F64">
        <v>4.5999999999999996</v>
      </c>
      <c r="G64">
        <v>0</v>
      </c>
    </row>
    <row r="65" spans="1:7" ht="15" x14ac:dyDescent="0.25">
      <c r="A65" s="271" t="s">
        <v>103</v>
      </c>
      <c r="B65">
        <v>66.2</v>
      </c>
      <c r="C65">
        <v>21.3</v>
      </c>
      <c r="D65">
        <v>20</v>
      </c>
      <c r="E65">
        <v>50.9</v>
      </c>
      <c r="F65">
        <v>0</v>
      </c>
      <c r="G65">
        <v>0</v>
      </c>
    </row>
    <row r="66" spans="1:7" ht="15" x14ac:dyDescent="0.25">
      <c r="A66" s="271" t="s">
        <v>104</v>
      </c>
      <c r="B66">
        <v>20</v>
      </c>
      <c r="C66">
        <v>32.5</v>
      </c>
      <c r="D66">
        <v>366.6</v>
      </c>
      <c r="E66">
        <v>362.6</v>
      </c>
      <c r="F66">
        <v>0</v>
      </c>
      <c r="G66">
        <v>0</v>
      </c>
    </row>
    <row r="67" spans="1:7" ht="15" x14ac:dyDescent="0.25">
      <c r="A67" s="271" t="s">
        <v>105</v>
      </c>
      <c r="B67">
        <v>66.8</v>
      </c>
      <c r="C67">
        <v>51.4</v>
      </c>
      <c r="D67">
        <v>314.7</v>
      </c>
      <c r="E67">
        <v>715.6</v>
      </c>
      <c r="F67">
        <v>14.5</v>
      </c>
      <c r="G67">
        <v>0</v>
      </c>
    </row>
    <row r="68" spans="1:7" ht="15" x14ac:dyDescent="0.25">
      <c r="A68" s="271" t="s">
        <v>106</v>
      </c>
      <c r="B68">
        <v>42.8</v>
      </c>
      <c r="C68">
        <v>33.1</v>
      </c>
      <c r="D68">
        <v>196.7</v>
      </c>
      <c r="E68">
        <v>240.9</v>
      </c>
      <c r="F68">
        <v>18.7</v>
      </c>
      <c r="G68">
        <v>0</v>
      </c>
    </row>
    <row r="69" spans="1:7" ht="15" x14ac:dyDescent="0.25">
      <c r="A69" s="271" t="s">
        <v>107</v>
      </c>
      <c r="B69">
        <v>0</v>
      </c>
      <c r="C69">
        <v>0</v>
      </c>
      <c r="D69">
        <v>332.9</v>
      </c>
      <c r="E69">
        <v>302.5</v>
      </c>
      <c r="F69">
        <v>0</v>
      </c>
      <c r="G69">
        <v>0</v>
      </c>
    </row>
    <row r="70" spans="1:7" ht="15" x14ac:dyDescent="0.25">
      <c r="A70" s="271" t="s">
        <v>109</v>
      </c>
      <c r="B70">
        <v>46.5</v>
      </c>
      <c r="C70">
        <v>196.2</v>
      </c>
      <c r="D70">
        <v>343.6</v>
      </c>
      <c r="E70">
        <v>459.2</v>
      </c>
      <c r="F70">
        <v>16.100000000000001</v>
      </c>
      <c r="G70">
        <v>0</v>
      </c>
    </row>
    <row r="71" spans="1:7" ht="15" x14ac:dyDescent="0.25">
      <c r="A71" s="271" t="s">
        <v>110</v>
      </c>
      <c r="B71">
        <v>0</v>
      </c>
      <c r="C71">
        <v>0</v>
      </c>
      <c r="D71">
        <v>16.8</v>
      </c>
      <c r="E71">
        <v>26.9</v>
      </c>
      <c r="F71">
        <v>0</v>
      </c>
      <c r="G71">
        <v>0</v>
      </c>
    </row>
    <row r="72" spans="1:7" ht="15" x14ac:dyDescent="0.25">
      <c r="A72" s="271" t="s">
        <v>111</v>
      </c>
      <c r="B72">
        <v>0</v>
      </c>
      <c r="C72">
        <v>0</v>
      </c>
      <c r="D72">
        <v>42.6</v>
      </c>
      <c r="E72">
        <v>103.3</v>
      </c>
      <c r="F72">
        <v>23.5</v>
      </c>
      <c r="G72">
        <v>0</v>
      </c>
    </row>
    <row r="73" spans="1:7" ht="15" x14ac:dyDescent="0.25">
      <c r="A73" s="271" t="s">
        <v>112</v>
      </c>
      <c r="B73">
        <v>45</v>
      </c>
      <c r="C73">
        <v>29.5</v>
      </c>
      <c r="D73">
        <v>233.2</v>
      </c>
      <c r="E73">
        <v>272.10000000000002</v>
      </c>
      <c r="F73">
        <v>39</v>
      </c>
      <c r="G73">
        <v>0</v>
      </c>
    </row>
    <row r="74" spans="1:7" ht="15" x14ac:dyDescent="0.25">
      <c r="A74" s="271" t="s">
        <v>113</v>
      </c>
      <c r="B74">
        <v>0</v>
      </c>
      <c r="C74">
        <v>20.5</v>
      </c>
      <c r="D74">
        <v>170.5</v>
      </c>
      <c r="E74">
        <v>157.1</v>
      </c>
      <c r="F74">
        <v>0</v>
      </c>
      <c r="G74">
        <v>0</v>
      </c>
    </row>
    <row r="75" spans="1:7" ht="15" x14ac:dyDescent="0.25">
      <c r="A75" s="271" t="s">
        <v>114</v>
      </c>
      <c r="B75">
        <v>6.7</v>
      </c>
      <c r="C75">
        <v>0</v>
      </c>
      <c r="D75">
        <v>31.5</v>
      </c>
      <c r="E75">
        <v>31.9</v>
      </c>
      <c r="F75">
        <v>5</v>
      </c>
      <c r="G75">
        <v>0</v>
      </c>
    </row>
    <row r="76" spans="1:7" ht="15" x14ac:dyDescent="0.25">
      <c r="A76" s="271" t="s">
        <v>115</v>
      </c>
      <c r="B76">
        <v>478.5</v>
      </c>
      <c r="C76">
        <v>484.8</v>
      </c>
      <c r="D76">
        <v>2938.7</v>
      </c>
      <c r="E76">
        <v>3227.7</v>
      </c>
      <c r="F76">
        <v>170.5</v>
      </c>
      <c r="G76">
        <v>0</v>
      </c>
    </row>
    <row r="77" spans="1:7" ht="15" x14ac:dyDescent="0.25">
      <c r="A77" s="271" t="s">
        <v>117</v>
      </c>
      <c r="B77">
        <v>0</v>
      </c>
      <c r="C77">
        <v>0.9</v>
      </c>
      <c r="D77">
        <v>19.5</v>
      </c>
      <c r="E77">
        <v>15.1</v>
      </c>
      <c r="F77">
        <v>1.1000000000000001</v>
      </c>
      <c r="G77">
        <v>0</v>
      </c>
    </row>
    <row r="78" spans="1:7" ht="15" x14ac:dyDescent="0.25">
      <c r="A78" s="271" t="s">
        <v>118</v>
      </c>
      <c r="B78">
        <v>19.3</v>
      </c>
      <c r="C78">
        <v>2</v>
      </c>
      <c r="D78">
        <v>130.6</v>
      </c>
      <c r="E78">
        <v>142.4</v>
      </c>
      <c r="F78">
        <v>0</v>
      </c>
      <c r="G78">
        <v>0</v>
      </c>
    </row>
    <row r="79" spans="1:7" ht="15" x14ac:dyDescent="0.25">
      <c r="A79" s="271" t="s">
        <v>119</v>
      </c>
      <c r="B79">
        <v>0</v>
      </c>
      <c r="C79">
        <v>25.6</v>
      </c>
      <c r="D79">
        <v>163.5</v>
      </c>
      <c r="E79">
        <v>251.6</v>
      </c>
      <c r="F79">
        <v>55</v>
      </c>
      <c r="G79">
        <v>0</v>
      </c>
    </row>
    <row r="80" spans="1:7" ht="15" x14ac:dyDescent="0.25">
      <c r="A80" s="271" t="s">
        <v>120</v>
      </c>
      <c r="B80">
        <v>23.7</v>
      </c>
      <c r="C80">
        <v>12.5</v>
      </c>
      <c r="D80">
        <v>167.9</v>
      </c>
      <c r="E80">
        <v>227.5</v>
      </c>
      <c r="F80">
        <v>3.9</v>
      </c>
      <c r="G80">
        <v>0</v>
      </c>
    </row>
    <row r="81" spans="1:7" ht="15" x14ac:dyDescent="0.25">
      <c r="A81" s="271" t="s">
        <v>121</v>
      </c>
      <c r="B81">
        <v>19.899999999999999</v>
      </c>
      <c r="C81">
        <v>0</v>
      </c>
      <c r="D81">
        <v>51.7</v>
      </c>
      <c r="E81">
        <v>91.2</v>
      </c>
      <c r="F81">
        <v>6.1</v>
      </c>
      <c r="G81">
        <v>0</v>
      </c>
    </row>
    <row r="82" spans="1:7" ht="15" x14ac:dyDescent="0.25">
      <c r="A82" s="271" t="s">
        <v>122</v>
      </c>
      <c r="B82">
        <v>0</v>
      </c>
      <c r="C82">
        <v>5</v>
      </c>
      <c r="D82">
        <v>193</v>
      </c>
      <c r="E82">
        <v>100.3</v>
      </c>
      <c r="F82">
        <v>0</v>
      </c>
      <c r="G82">
        <v>0</v>
      </c>
    </row>
    <row r="83" spans="1:7" ht="15" x14ac:dyDescent="0.25">
      <c r="A83" s="271" t="s">
        <v>65</v>
      </c>
      <c r="B83" t="s">
        <v>66</v>
      </c>
      <c r="C83" t="s">
        <v>67</v>
      </c>
      <c r="D83" t="s">
        <v>66</v>
      </c>
      <c r="E83" t="s">
        <v>66</v>
      </c>
      <c r="F83" t="s">
        <v>66</v>
      </c>
      <c r="G83" t="s">
        <v>68</v>
      </c>
    </row>
    <row r="84" spans="1:7" ht="15" x14ac:dyDescent="0.25">
      <c r="A84" s="271" t="s">
        <v>123</v>
      </c>
      <c r="B84">
        <v>3917.3</v>
      </c>
      <c r="C84">
        <v>3792.3</v>
      </c>
      <c r="D84">
        <v>20787.599999999999</v>
      </c>
      <c r="E84">
        <v>20876</v>
      </c>
      <c r="F84">
        <v>1507</v>
      </c>
      <c r="G84">
        <v>0</v>
      </c>
    </row>
    <row r="85" spans="1:7" ht="15" x14ac:dyDescent="0.25">
      <c r="A85" s="271" t="s">
        <v>124</v>
      </c>
      <c r="B85">
        <v>424.4</v>
      </c>
      <c r="C85">
        <v>551.5</v>
      </c>
      <c r="D85">
        <v>0</v>
      </c>
      <c r="E85">
        <v>0</v>
      </c>
      <c r="F85">
        <v>473.4</v>
      </c>
      <c r="G85">
        <v>0</v>
      </c>
    </row>
    <row r="86" spans="1:7" ht="15" x14ac:dyDescent="0.25">
      <c r="A86" s="271" t="s">
        <v>65</v>
      </c>
      <c r="B86" t="s">
        <v>66</v>
      </c>
      <c r="C86" t="s">
        <v>67</v>
      </c>
      <c r="D86" t="s">
        <v>66</v>
      </c>
      <c r="E86" t="s">
        <v>66</v>
      </c>
      <c r="F86" t="s">
        <v>66</v>
      </c>
      <c r="G86" t="s">
        <v>68</v>
      </c>
    </row>
    <row r="87" spans="1:7" ht="15" x14ac:dyDescent="0.25">
      <c r="A87" s="271" t="s">
        <v>125</v>
      </c>
      <c r="B87">
        <v>4341.7</v>
      </c>
      <c r="C87">
        <v>4343.8</v>
      </c>
      <c r="D87">
        <v>20787.599999999999</v>
      </c>
      <c r="E87">
        <v>20876</v>
      </c>
      <c r="F87">
        <v>1980.4</v>
      </c>
      <c r="G87">
        <v>0</v>
      </c>
    </row>
    <row r="88" spans="1:7" ht="15" x14ac:dyDescent="0.25">
      <c r="A88" s="271" t="s">
        <v>126</v>
      </c>
      <c r="B88" t="s">
        <v>45</v>
      </c>
      <c r="C88" t="s">
        <v>45</v>
      </c>
      <c r="D88">
        <v>0</v>
      </c>
      <c r="E88">
        <v>0</v>
      </c>
      <c r="F88" t="s">
        <v>45</v>
      </c>
      <c r="G88" t="s">
        <v>45</v>
      </c>
    </row>
    <row r="89" spans="1:7" ht="15" x14ac:dyDescent="0.25">
      <c r="A89" s="271" t="s">
        <v>127</v>
      </c>
      <c r="B89">
        <v>29</v>
      </c>
      <c r="C89">
        <v>0</v>
      </c>
      <c r="D89" t="s">
        <v>45</v>
      </c>
      <c r="E89" t="s">
        <v>45</v>
      </c>
      <c r="F89">
        <v>0</v>
      </c>
      <c r="G89">
        <v>0</v>
      </c>
    </row>
    <row r="90" spans="1:7" ht="15" x14ac:dyDescent="0.35">
      <c r="A90" s="28" t="s">
        <v>65</v>
      </c>
      <c r="B90" t="s">
        <v>66</v>
      </c>
      <c r="C90" t="s">
        <v>67</v>
      </c>
      <c r="D90" t="s">
        <v>66</v>
      </c>
      <c r="E90" t="s">
        <v>66</v>
      </c>
      <c r="F90" t="s">
        <v>66</v>
      </c>
      <c r="G90" t="s">
        <v>68</v>
      </c>
    </row>
  </sheetData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56F62-82AC-458B-AA09-689FD7F14FF8}">
  <dimension ref="A1:G90"/>
  <sheetViews>
    <sheetView topLeftCell="A43" workbookViewId="0">
      <selection activeCell="P65" sqref="P65"/>
    </sheetView>
  </sheetViews>
  <sheetFormatPr defaultRowHeight="13.2" x14ac:dyDescent="0.25"/>
  <cols>
    <col min="1" max="1" width="24.5546875" customWidth="1"/>
    <col min="2" max="2" width="14.33203125" customWidth="1"/>
    <col min="3" max="3" width="12.6640625" customWidth="1"/>
    <col min="4" max="4" width="13.33203125" customWidth="1"/>
    <col min="5" max="5" width="16.10937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475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87</v>
      </c>
      <c r="C12">
        <v>162.30000000000001</v>
      </c>
      <c r="D12">
        <v>600.9</v>
      </c>
      <c r="E12">
        <v>754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71</v>
      </c>
      <c r="B15">
        <v>87</v>
      </c>
      <c r="C15">
        <v>162.30000000000001</v>
      </c>
      <c r="D15">
        <v>501.4</v>
      </c>
      <c r="E15">
        <v>688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371.7</v>
      </c>
      <c r="C20">
        <v>521.79999999999995</v>
      </c>
      <c r="D20">
        <v>2113</v>
      </c>
      <c r="E20">
        <v>2157.9</v>
      </c>
      <c r="F20">
        <v>5.3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186.1</v>
      </c>
      <c r="C22">
        <v>226.9</v>
      </c>
      <c r="D22">
        <v>951.7</v>
      </c>
      <c r="E22">
        <v>1061.0999999999999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845.3</v>
      </c>
      <c r="C24">
        <v>200</v>
      </c>
      <c r="D24">
        <v>2354.9</v>
      </c>
      <c r="E24">
        <v>194.1</v>
      </c>
      <c r="F24">
        <v>325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1579.6</v>
      </c>
      <c r="C26">
        <v>1896.8</v>
      </c>
      <c r="D26">
        <v>6804.2</v>
      </c>
      <c r="E26">
        <v>6892</v>
      </c>
      <c r="F26">
        <v>481.3</v>
      </c>
      <c r="G26">
        <v>0</v>
      </c>
    </row>
    <row r="27" spans="1:7" ht="15" x14ac:dyDescent="0.25">
      <c r="A27" s="271" t="s">
        <v>167</v>
      </c>
      <c r="B27">
        <v>55</v>
      </c>
      <c r="C27">
        <v>50.2</v>
      </c>
      <c r="D27">
        <v>225.8</v>
      </c>
      <c r="E27">
        <v>380.6</v>
      </c>
      <c r="F27">
        <v>0</v>
      </c>
      <c r="G27">
        <v>0</v>
      </c>
    </row>
    <row r="28" spans="1:7" ht="15" x14ac:dyDescent="0.25">
      <c r="A28" s="271" t="s">
        <v>78</v>
      </c>
      <c r="B28">
        <v>26</v>
      </c>
      <c r="C28">
        <v>44.9</v>
      </c>
      <c r="D28">
        <v>44.1</v>
      </c>
      <c r="E28">
        <v>42.6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79</v>
      </c>
      <c r="B30">
        <v>0.7</v>
      </c>
      <c r="C30">
        <v>0.8</v>
      </c>
      <c r="D30">
        <v>1.9</v>
      </c>
      <c r="E30">
        <v>4</v>
      </c>
      <c r="F30">
        <v>0.3</v>
      </c>
      <c r="G30">
        <v>0</v>
      </c>
    </row>
    <row r="31" spans="1:7" ht="15" x14ac:dyDescent="0.25">
      <c r="A31" s="271" t="s">
        <v>80</v>
      </c>
      <c r="B31">
        <v>0.2</v>
      </c>
      <c r="C31">
        <v>95.5</v>
      </c>
      <c r="D31">
        <v>878.7</v>
      </c>
      <c r="E31">
        <v>901.5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168</v>
      </c>
      <c r="B33">
        <v>0</v>
      </c>
      <c r="C33">
        <v>0</v>
      </c>
      <c r="D33" t="s">
        <v>94</v>
      </c>
      <c r="E33">
        <v>0.2</v>
      </c>
      <c r="F33">
        <v>0</v>
      </c>
      <c r="G33">
        <v>0</v>
      </c>
    </row>
    <row r="34" spans="1:7" ht="15" x14ac:dyDescent="0.25">
      <c r="A34" s="271" t="s">
        <v>81</v>
      </c>
      <c r="B34">
        <v>541.6</v>
      </c>
      <c r="C34">
        <v>529.9</v>
      </c>
      <c r="D34">
        <v>1336.2</v>
      </c>
      <c r="E34">
        <v>1040.2</v>
      </c>
      <c r="F34">
        <v>104</v>
      </c>
      <c r="G34">
        <v>0</v>
      </c>
    </row>
    <row r="35" spans="1:7" ht="15" x14ac:dyDescent="0.25">
      <c r="A35" s="271" t="s">
        <v>82</v>
      </c>
      <c r="B35">
        <v>2.5</v>
      </c>
      <c r="C35">
        <v>43.4</v>
      </c>
      <c r="D35">
        <v>264.3</v>
      </c>
      <c r="E35">
        <v>286.89999999999998</v>
      </c>
      <c r="F35">
        <v>0</v>
      </c>
      <c r="G35">
        <v>0</v>
      </c>
    </row>
    <row r="36" spans="1:7" ht="15" x14ac:dyDescent="0.25">
      <c r="A36" s="271" t="s">
        <v>83</v>
      </c>
      <c r="B36">
        <v>595</v>
      </c>
      <c r="C36">
        <v>723.8</v>
      </c>
      <c r="D36">
        <v>2578.9</v>
      </c>
      <c r="E36">
        <v>2485.9</v>
      </c>
      <c r="F36">
        <v>337</v>
      </c>
      <c r="G36">
        <v>0</v>
      </c>
    </row>
    <row r="37" spans="1:7" ht="15" x14ac:dyDescent="0.25">
      <c r="A37" s="271" t="s">
        <v>259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271" t="s">
        <v>84</v>
      </c>
      <c r="B38">
        <v>0</v>
      </c>
      <c r="C38">
        <v>20</v>
      </c>
      <c r="D38">
        <v>118.5</v>
      </c>
      <c r="E38">
        <v>134.80000000000001</v>
      </c>
      <c r="F38">
        <v>0</v>
      </c>
      <c r="G38">
        <v>0</v>
      </c>
    </row>
    <row r="39" spans="1:7" ht="15" x14ac:dyDescent="0.25">
      <c r="A39" s="271" t="s">
        <v>85</v>
      </c>
      <c r="B39">
        <v>13</v>
      </c>
      <c r="C39">
        <v>20</v>
      </c>
      <c r="D39">
        <v>62.1</v>
      </c>
      <c r="E39">
        <v>41.2</v>
      </c>
      <c r="F39">
        <v>0</v>
      </c>
      <c r="G39">
        <v>0</v>
      </c>
    </row>
    <row r="40" spans="1:7" ht="15" x14ac:dyDescent="0.25">
      <c r="A40" s="271" t="s">
        <v>86</v>
      </c>
      <c r="B40">
        <v>244.7</v>
      </c>
      <c r="C40">
        <v>173.8</v>
      </c>
      <c r="D40">
        <v>564.1</v>
      </c>
      <c r="E40">
        <v>680.6</v>
      </c>
      <c r="F40">
        <v>0</v>
      </c>
      <c r="G40">
        <v>0</v>
      </c>
    </row>
    <row r="41" spans="1:7" ht="15" x14ac:dyDescent="0.25">
      <c r="A41" s="271" t="s">
        <v>87</v>
      </c>
      <c r="B41">
        <v>0.5</v>
      </c>
      <c r="C41">
        <v>3</v>
      </c>
      <c r="D41">
        <v>3.4</v>
      </c>
      <c r="E41">
        <v>2.2000000000000002</v>
      </c>
      <c r="F41">
        <v>40</v>
      </c>
      <c r="G41">
        <v>0</v>
      </c>
    </row>
    <row r="42" spans="1:7" ht="15" x14ac:dyDescent="0.25">
      <c r="A42" s="271" t="s">
        <v>88</v>
      </c>
      <c r="B42">
        <v>100.4</v>
      </c>
      <c r="C42">
        <v>101.5</v>
      </c>
      <c r="D42">
        <v>431.6</v>
      </c>
      <c r="E42">
        <v>339.1</v>
      </c>
      <c r="F42">
        <v>0</v>
      </c>
      <c r="G42">
        <v>0</v>
      </c>
    </row>
    <row r="43" spans="1:7" ht="15" x14ac:dyDescent="0.25">
      <c r="A43" s="271" t="s">
        <v>89</v>
      </c>
      <c r="B43">
        <v>0</v>
      </c>
      <c r="C43">
        <v>90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271" t="s">
        <v>69</v>
      </c>
    </row>
    <row r="45" spans="1:7" ht="15" x14ac:dyDescent="0.25">
      <c r="A45" s="271" t="s">
        <v>90</v>
      </c>
      <c r="B45">
        <v>340</v>
      </c>
      <c r="C45">
        <v>243.1</v>
      </c>
      <c r="D45">
        <v>1288.3</v>
      </c>
      <c r="E45">
        <v>2039</v>
      </c>
      <c r="F45">
        <v>168</v>
      </c>
      <c r="G45">
        <v>0</v>
      </c>
    </row>
    <row r="46" spans="1:7" ht="15" x14ac:dyDescent="0.25">
      <c r="A46" s="271" t="s">
        <v>91</v>
      </c>
      <c r="B46">
        <v>60</v>
      </c>
      <c r="C46">
        <v>42</v>
      </c>
      <c r="D46">
        <v>82.3</v>
      </c>
      <c r="E46">
        <v>409.7</v>
      </c>
      <c r="F46">
        <v>0</v>
      </c>
      <c r="G46">
        <v>0</v>
      </c>
    </row>
    <row r="47" spans="1:7" ht="15" x14ac:dyDescent="0.25">
      <c r="A47" s="271" t="s">
        <v>92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464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175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406</v>
      </c>
      <c r="B50">
        <v>0</v>
      </c>
      <c r="C50">
        <v>0</v>
      </c>
      <c r="D50">
        <v>7.7</v>
      </c>
      <c r="E50">
        <v>22.7</v>
      </c>
      <c r="F50">
        <v>0</v>
      </c>
      <c r="G50">
        <v>0</v>
      </c>
    </row>
    <row r="51" spans="1:7" ht="15" x14ac:dyDescent="0.25">
      <c r="A51" s="271" t="s">
        <v>466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93</v>
      </c>
      <c r="B52">
        <v>0</v>
      </c>
      <c r="C52" t="s">
        <v>94</v>
      </c>
      <c r="D52" t="s">
        <v>94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95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271" t="s">
        <v>407</v>
      </c>
      <c r="B54">
        <v>0</v>
      </c>
      <c r="C54">
        <v>0</v>
      </c>
      <c r="D54">
        <v>8.8000000000000007</v>
      </c>
      <c r="E54">
        <v>6</v>
      </c>
      <c r="F54">
        <v>0</v>
      </c>
      <c r="G54">
        <v>0</v>
      </c>
    </row>
    <row r="55" spans="1:7" ht="15" x14ac:dyDescent="0.25">
      <c r="A55" s="271" t="s">
        <v>408</v>
      </c>
      <c r="B55">
        <v>0</v>
      </c>
      <c r="C55">
        <v>0</v>
      </c>
      <c r="D55">
        <v>34</v>
      </c>
      <c r="E55">
        <v>0</v>
      </c>
      <c r="F55">
        <v>0</v>
      </c>
      <c r="G55">
        <v>0</v>
      </c>
    </row>
    <row r="56" spans="1:7" ht="15" x14ac:dyDescent="0.25">
      <c r="A56" s="271" t="s">
        <v>96</v>
      </c>
      <c r="B56">
        <v>280</v>
      </c>
      <c r="C56">
        <v>201.1</v>
      </c>
      <c r="D56">
        <v>1112.2</v>
      </c>
      <c r="E56">
        <v>1336.8</v>
      </c>
      <c r="F56">
        <v>168</v>
      </c>
      <c r="G56">
        <v>0</v>
      </c>
    </row>
    <row r="57" spans="1:7" ht="15" x14ac:dyDescent="0.25">
      <c r="A57" s="271" t="s">
        <v>97</v>
      </c>
      <c r="B57">
        <v>0</v>
      </c>
      <c r="C57">
        <v>0</v>
      </c>
      <c r="D57">
        <v>23.9</v>
      </c>
      <c r="E57">
        <v>36.299999999999997</v>
      </c>
      <c r="F57">
        <v>0</v>
      </c>
      <c r="G57">
        <v>0</v>
      </c>
    </row>
    <row r="58" spans="1:7" ht="15" x14ac:dyDescent="0.25">
      <c r="A58" s="271" t="s">
        <v>176</v>
      </c>
      <c r="B58">
        <v>0</v>
      </c>
      <c r="C58">
        <v>0</v>
      </c>
      <c r="D58">
        <v>19.399999999999999</v>
      </c>
      <c r="E58">
        <v>31.1</v>
      </c>
      <c r="F58">
        <v>0</v>
      </c>
      <c r="G58">
        <v>0</v>
      </c>
    </row>
    <row r="59" spans="1:7" ht="15" x14ac:dyDescent="0.25">
      <c r="A59" s="271" t="s">
        <v>69</v>
      </c>
    </row>
    <row r="60" spans="1:7" ht="15" x14ac:dyDescent="0.25">
      <c r="A60" s="271" t="s">
        <v>98</v>
      </c>
      <c r="B60">
        <v>1000.5</v>
      </c>
      <c r="C60">
        <v>1104.4000000000001</v>
      </c>
      <c r="D60">
        <v>6207.5</v>
      </c>
      <c r="E60">
        <v>7057.1</v>
      </c>
      <c r="F60">
        <v>452</v>
      </c>
      <c r="G60">
        <v>0</v>
      </c>
    </row>
    <row r="61" spans="1:7" ht="15" x14ac:dyDescent="0.25">
      <c r="A61" s="271" t="s">
        <v>99</v>
      </c>
      <c r="B61">
        <v>2.9</v>
      </c>
      <c r="C61">
        <v>0</v>
      </c>
      <c r="D61">
        <v>13.6</v>
      </c>
      <c r="E61">
        <v>15.3</v>
      </c>
      <c r="F61">
        <v>0</v>
      </c>
      <c r="G61">
        <v>0</v>
      </c>
    </row>
    <row r="62" spans="1:7" ht="15" x14ac:dyDescent="0.25">
      <c r="A62" s="271" t="s">
        <v>100</v>
      </c>
      <c r="B62">
        <v>5</v>
      </c>
      <c r="C62">
        <v>4.5</v>
      </c>
      <c r="D62">
        <v>9.1999999999999993</v>
      </c>
      <c r="E62">
        <v>8.9</v>
      </c>
      <c r="F62">
        <v>0</v>
      </c>
      <c r="G62">
        <v>0</v>
      </c>
    </row>
    <row r="63" spans="1:7" ht="15" x14ac:dyDescent="0.25">
      <c r="A63" s="271" t="s">
        <v>101</v>
      </c>
      <c r="B63">
        <v>0</v>
      </c>
      <c r="C63">
        <v>15</v>
      </c>
      <c r="D63">
        <v>545.70000000000005</v>
      </c>
      <c r="E63">
        <v>401.7</v>
      </c>
      <c r="F63">
        <v>100</v>
      </c>
      <c r="G63">
        <v>0</v>
      </c>
    </row>
    <row r="64" spans="1:7" ht="15" x14ac:dyDescent="0.25">
      <c r="A64" s="271" t="s">
        <v>102</v>
      </c>
      <c r="B64">
        <v>8</v>
      </c>
      <c r="C64">
        <v>11.4</v>
      </c>
      <c r="D64">
        <v>51.4</v>
      </c>
      <c r="E64">
        <v>79.400000000000006</v>
      </c>
      <c r="F64">
        <v>4.5999999999999996</v>
      </c>
      <c r="G64">
        <v>0</v>
      </c>
    </row>
    <row r="65" spans="1:7" ht="15" x14ac:dyDescent="0.25">
      <c r="A65" s="271" t="s">
        <v>103</v>
      </c>
      <c r="B65">
        <v>65</v>
      </c>
      <c r="C65">
        <v>21.5</v>
      </c>
      <c r="D65">
        <v>19.3</v>
      </c>
      <c r="E65">
        <v>50.9</v>
      </c>
      <c r="F65">
        <v>0</v>
      </c>
      <c r="G65">
        <v>0</v>
      </c>
    </row>
    <row r="66" spans="1:7" ht="15" x14ac:dyDescent="0.25">
      <c r="A66" s="271" t="s">
        <v>104</v>
      </c>
      <c r="B66">
        <v>20</v>
      </c>
      <c r="C66">
        <v>47</v>
      </c>
      <c r="D66">
        <v>366.6</v>
      </c>
      <c r="E66">
        <v>362.6</v>
      </c>
      <c r="F66">
        <v>0</v>
      </c>
      <c r="G66">
        <v>0</v>
      </c>
    </row>
    <row r="67" spans="1:7" ht="15" x14ac:dyDescent="0.25">
      <c r="A67" s="271" t="s">
        <v>105</v>
      </c>
      <c r="B67">
        <v>63.3</v>
      </c>
      <c r="C67">
        <v>90.1</v>
      </c>
      <c r="D67">
        <v>309.7</v>
      </c>
      <c r="E67">
        <v>678.2</v>
      </c>
      <c r="F67">
        <v>14.5</v>
      </c>
      <c r="G67">
        <v>0</v>
      </c>
    </row>
    <row r="68" spans="1:7" ht="15" x14ac:dyDescent="0.25">
      <c r="A68" s="271" t="s">
        <v>106</v>
      </c>
      <c r="B68">
        <v>25.8</v>
      </c>
      <c r="C68">
        <v>33.1</v>
      </c>
      <c r="D68">
        <v>196.7</v>
      </c>
      <c r="E68">
        <v>240.9</v>
      </c>
      <c r="F68">
        <v>18.7</v>
      </c>
      <c r="G68">
        <v>0</v>
      </c>
    </row>
    <row r="69" spans="1:7" ht="15" x14ac:dyDescent="0.25">
      <c r="A69" s="271" t="s">
        <v>107</v>
      </c>
      <c r="B69">
        <v>0</v>
      </c>
      <c r="C69">
        <v>0</v>
      </c>
      <c r="D69">
        <v>332.9</v>
      </c>
      <c r="E69">
        <v>269.60000000000002</v>
      </c>
      <c r="F69">
        <v>0</v>
      </c>
      <c r="G69">
        <v>0</v>
      </c>
    </row>
    <row r="70" spans="1:7" ht="15" x14ac:dyDescent="0.25">
      <c r="A70" s="271" t="s">
        <v>109</v>
      </c>
      <c r="B70">
        <v>46.5</v>
      </c>
      <c r="C70">
        <v>196.2</v>
      </c>
      <c r="D70">
        <v>343.6</v>
      </c>
      <c r="E70">
        <v>459.2</v>
      </c>
      <c r="F70">
        <v>16.100000000000001</v>
      </c>
      <c r="G70">
        <v>0</v>
      </c>
    </row>
    <row r="71" spans="1:7" ht="15" x14ac:dyDescent="0.25">
      <c r="A71" s="271" t="s">
        <v>110</v>
      </c>
      <c r="B71">
        <v>0</v>
      </c>
      <c r="C71">
        <v>0</v>
      </c>
      <c r="D71">
        <v>16.8</v>
      </c>
      <c r="E71">
        <v>26.9</v>
      </c>
      <c r="F71">
        <v>0</v>
      </c>
      <c r="G71">
        <v>0</v>
      </c>
    </row>
    <row r="72" spans="1:7" ht="15" x14ac:dyDescent="0.25">
      <c r="A72" s="271" t="s">
        <v>111</v>
      </c>
      <c r="B72">
        <v>0</v>
      </c>
      <c r="C72">
        <v>0</v>
      </c>
      <c r="D72">
        <v>42.6</v>
      </c>
      <c r="E72">
        <v>103.3</v>
      </c>
      <c r="F72">
        <v>23.5</v>
      </c>
      <c r="G72">
        <v>0</v>
      </c>
    </row>
    <row r="73" spans="1:7" ht="15" x14ac:dyDescent="0.25">
      <c r="A73" s="271" t="s">
        <v>112</v>
      </c>
      <c r="B73">
        <v>65</v>
      </c>
      <c r="C73">
        <v>33.200000000000003</v>
      </c>
      <c r="D73">
        <v>218.3</v>
      </c>
      <c r="E73">
        <v>272.10000000000002</v>
      </c>
      <c r="F73">
        <v>39</v>
      </c>
      <c r="G73">
        <v>0</v>
      </c>
    </row>
    <row r="74" spans="1:7" ht="15" x14ac:dyDescent="0.25">
      <c r="A74" s="271" t="s">
        <v>113</v>
      </c>
      <c r="B74">
        <v>21</v>
      </c>
      <c r="C74">
        <v>20.5</v>
      </c>
      <c r="D74">
        <v>147.80000000000001</v>
      </c>
      <c r="E74">
        <v>157.1</v>
      </c>
      <c r="F74">
        <v>0</v>
      </c>
      <c r="G74">
        <v>0</v>
      </c>
    </row>
    <row r="75" spans="1:7" ht="15" x14ac:dyDescent="0.25">
      <c r="A75" s="271" t="s">
        <v>114</v>
      </c>
      <c r="B75">
        <v>6.7</v>
      </c>
      <c r="C75">
        <v>4.8</v>
      </c>
      <c r="D75">
        <v>31.5</v>
      </c>
      <c r="E75">
        <v>26.9</v>
      </c>
      <c r="F75">
        <v>5</v>
      </c>
      <c r="G75">
        <v>0</v>
      </c>
    </row>
    <row r="76" spans="1:7" ht="15" x14ac:dyDescent="0.25">
      <c r="A76" s="271" t="s">
        <v>115</v>
      </c>
      <c r="B76">
        <v>582.6</v>
      </c>
      <c r="C76">
        <v>516.4</v>
      </c>
      <c r="D76">
        <v>2862.7</v>
      </c>
      <c r="E76">
        <v>3111.4</v>
      </c>
      <c r="F76">
        <v>170.5</v>
      </c>
      <c r="G76">
        <v>0</v>
      </c>
    </row>
    <row r="77" spans="1:7" ht="15" x14ac:dyDescent="0.25">
      <c r="A77" s="271" t="s">
        <v>117</v>
      </c>
      <c r="B77">
        <v>0</v>
      </c>
      <c r="C77">
        <v>0.7</v>
      </c>
      <c r="D77">
        <v>19.5</v>
      </c>
      <c r="E77">
        <v>15.1</v>
      </c>
      <c r="F77">
        <v>1.1000000000000001</v>
      </c>
      <c r="G77">
        <v>0</v>
      </c>
    </row>
    <row r="78" spans="1:7" ht="15" x14ac:dyDescent="0.25">
      <c r="A78" s="271" t="s">
        <v>118</v>
      </c>
      <c r="B78">
        <v>45.1</v>
      </c>
      <c r="C78">
        <v>25.5</v>
      </c>
      <c r="D78">
        <v>103.7</v>
      </c>
      <c r="E78">
        <v>118.4</v>
      </c>
      <c r="F78">
        <v>0</v>
      </c>
      <c r="G78">
        <v>0</v>
      </c>
    </row>
    <row r="79" spans="1:7" ht="15" x14ac:dyDescent="0.25">
      <c r="A79" s="271" t="s">
        <v>119</v>
      </c>
      <c r="B79">
        <v>0</v>
      </c>
      <c r="C79">
        <v>60.6</v>
      </c>
      <c r="D79">
        <v>163.5</v>
      </c>
      <c r="E79">
        <v>251.6</v>
      </c>
      <c r="F79">
        <v>49</v>
      </c>
      <c r="G79">
        <v>0</v>
      </c>
    </row>
    <row r="80" spans="1:7" ht="15" x14ac:dyDescent="0.25">
      <c r="A80" s="271" t="s">
        <v>120</v>
      </c>
      <c r="B80">
        <v>23.7</v>
      </c>
      <c r="C80">
        <v>12.5</v>
      </c>
      <c r="D80">
        <v>167.9</v>
      </c>
      <c r="E80">
        <v>227.5</v>
      </c>
      <c r="F80">
        <v>3.9</v>
      </c>
      <c r="G80">
        <v>0</v>
      </c>
    </row>
    <row r="81" spans="1:7" ht="15" x14ac:dyDescent="0.25">
      <c r="A81" s="271" t="s">
        <v>121</v>
      </c>
      <c r="B81">
        <v>19.899999999999999</v>
      </c>
      <c r="C81">
        <v>11.5</v>
      </c>
      <c r="D81">
        <v>51.7</v>
      </c>
      <c r="E81">
        <v>80</v>
      </c>
      <c r="F81">
        <v>6.1</v>
      </c>
      <c r="G81">
        <v>0</v>
      </c>
    </row>
    <row r="82" spans="1:7" ht="15" x14ac:dyDescent="0.25">
      <c r="A82" s="271" t="s">
        <v>122</v>
      </c>
      <c r="B82">
        <v>0</v>
      </c>
      <c r="C82">
        <v>0</v>
      </c>
      <c r="D82">
        <v>193</v>
      </c>
      <c r="E82">
        <v>100.3</v>
      </c>
      <c r="F82">
        <v>0</v>
      </c>
      <c r="G82">
        <v>0</v>
      </c>
    </row>
    <row r="83" spans="1:7" ht="15" x14ac:dyDescent="0.25">
      <c r="A83" s="271" t="s">
        <v>65</v>
      </c>
      <c r="B83" t="s">
        <v>66</v>
      </c>
      <c r="C83" t="s">
        <v>67</v>
      </c>
      <c r="D83" t="s">
        <v>66</v>
      </c>
      <c r="E83" t="s">
        <v>66</v>
      </c>
      <c r="F83" t="s">
        <v>66</v>
      </c>
      <c r="G83" t="s">
        <v>68</v>
      </c>
    </row>
    <row r="84" spans="1:7" ht="15" x14ac:dyDescent="0.25">
      <c r="A84" s="271" t="s">
        <v>123</v>
      </c>
      <c r="B84">
        <v>4410.1000000000004</v>
      </c>
      <c r="C84">
        <v>4355.3</v>
      </c>
      <c r="D84">
        <v>20320.5</v>
      </c>
      <c r="E84">
        <v>20155.099999999999</v>
      </c>
      <c r="F84">
        <v>1431.6</v>
      </c>
      <c r="G84">
        <v>0</v>
      </c>
    </row>
    <row r="85" spans="1:7" ht="15" x14ac:dyDescent="0.25">
      <c r="A85" s="271" t="s">
        <v>124</v>
      </c>
      <c r="B85">
        <v>455.4</v>
      </c>
      <c r="C85">
        <v>531.1</v>
      </c>
      <c r="D85">
        <v>0</v>
      </c>
      <c r="E85">
        <v>0</v>
      </c>
      <c r="F85">
        <v>274.39999999999998</v>
      </c>
      <c r="G85">
        <v>0</v>
      </c>
    </row>
    <row r="86" spans="1:7" ht="15" x14ac:dyDescent="0.25">
      <c r="A86" s="271" t="s">
        <v>65</v>
      </c>
      <c r="B86" t="s">
        <v>66</v>
      </c>
      <c r="C86" t="s">
        <v>67</v>
      </c>
      <c r="D86" t="s">
        <v>66</v>
      </c>
      <c r="E86" t="s">
        <v>66</v>
      </c>
      <c r="F86" t="s">
        <v>66</v>
      </c>
      <c r="G86" t="s">
        <v>68</v>
      </c>
    </row>
    <row r="87" spans="1:7" ht="15" x14ac:dyDescent="0.25">
      <c r="A87" s="271" t="s">
        <v>125</v>
      </c>
      <c r="B87">
        <v>4865.5</v>
      </c>
      <c r="C87">
        <v>4886.3999999999996</v>
      </c>
      <c r="D87">
        <v>20320.5</v>
      </c>
      <c r="E87">
        <v>20155.099999999999</v>
      </c>
      <c r="F87">
        <v>1706</v>
      </c>
      <c r="G87">
        <v>0</v>
      </c>
    </row>
    <row r="88" spans="1:7" ht="15" x14ac:dyDescent="0.25">
      <c r="A88" s="271" t="s">
        <v>126</v>
      </c>
      <c r="B88" t="s">
        <v>45</v>
      </c>
      <c r="C88" t="s">
        <v>45</v>
      </c>
      <c r="D88">
        <v>0</v>
      </c>
      <c r="E88">
        <v>0</v>
      </c>
      <c r="F88" t="s">
        <v>45</v>
      </c>
      <c r="G88" t="s">
        <v>45</v>
      </c>
    </row>
    <row r="89" spans="1:7" ht="15" x14ac:dyDescent="0.25">
      <c r="A89" s="271" t="s">
        <v>127</v>
      </c>
      <c r="B89">
        <v>29</v>
      </c>
      <c r="C89">
        <v>0</v>
      </c>
      <c r="D89" t="s">
        <v>45</v>
      </c>
      <c r="E89" t="s">
        <v>45</v>
      </c>
      <c r="F89">
        <v>0</v>
      </c>
      <c r="G89">
        <v>0</v>
      </c>
    </row>
    <row r="90" spans="1:7" ht="15" x14ac:dyDescent="0.25">
      <c r="A90" s="271" t="s">
        <v>53</v>
      </c>
    </row>
  </sheetData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3A601-F764-4AF4-AFF3-F9FEB67E968A}">
  <dimension ref="A1:G90"/>
  <sheetViews>
    <sheetView topLeftCell="A31" workbookViewId="0">
      <selection activeCell="B7" sqref="B7"/>
    </sheetView>
  </sheetViews>
  <sheetFormatPr defaultRowHeight="13.2" x14ac:dyDescent="0.25"/>
  <cols>
    <col min="1" max="1" width="25.88671875" customWidth="1"/>
    <col min="2" max="2" width="16.109375" customWidth="1"/>
    <col min="3" max="3" width="11.44140625" customWidth="1"/>
    <col min="4" max="4" width="16.44140625" customWidth="1"/>
    <col min="5" max="5" width="12" customWidth="1"/>
    <col min="6" max="6" width="10.8867187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476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163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69</v>
      </c>
      <c r="C12">
        <v>114</v>
      </c>
      <c r="D12">
        <v>600.9</v>
      </c>
      <c r="E12">
        <v>754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71</v>
      </c>
      <c r="B15">
        <v>69</v>
      </c>
      <c r="C15">
        <v>114</v>
      </c>
      <c r="D15">
        <v>501.4</v>
      </c>
      <c r="E15">
        <v>688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372</v>
      </c>
      <c r="C20">
        <v>591</v>
      </c>
      <c r="D20">
        <v>2083.8000000000002</v>
      </c>
      <c r="E20">
        <v>2087.9</v>
      </c>
      <c r="F20">
        <v>5.3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186.1</v>
      </c>
      <c r="C22">
        <v>151.9</v>
      </c>
      <c r="D22">
        <v>951.7</v>
      </c>
      <c r="E22">
        <v>1037.7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1102.3</v>
      </c>
      <c r="C24">
        <v>200</v>
      </c>
      <c r="D24">
        <v>2154.6</v>
      </c>
      <c r="E24">
        <v>194.1</v>
      </c>
      <c r="F24">
        <v>65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1681.5</v>
      </c>
      <c r="C26">
        <v>1927.7</v>
      </c>
      <c r="D26">
        <v>6621.9</v>
      </c>
      <c r="E26">
        <v>6836.2</v>
      </c>
      <c r="F26">
        <v>398.3</v>
      </c>
      <c r="G26">
        <v>0</v>
      </c>
    </row>
    <row r="27" spans="1:7" ht="15" x14ac:dyDescent="0.25">
      <c r="A27" s="271" t="s">
        <v>167</v>
      </c>
      <c r="B27">
        <v>55</v>
      </c>
      <c r="C27">
        <v>50.2</v>
      </c>
      <c r="D27">
        <v>225.8</v>
      </c>
      <c r="E27">
        <v>380.6</v>
      </c>
      <c r="F27">
        <v>0</v>
      </c>
      <c r="G27">
        <v>0</v>
      </c>
    </row>
    <row r="28" spans="1:7" ht="15" x14ac:dyDescent="0.25">
      <c r="A28" s="271" t="s">
        <v>78</v>
      </c>
      <c r="B28">
        <v>26</v>
      </c>
      <c r="C28">
        <v>44.9</v>
      </c>
      <c r="D28">
        <v>44.1</v>
      </c>
      <c r="E28">
        <v>42.6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79</v>
      </c>
      <c r="B30">
        <v>0.9</v>
      </c>
      <c r="C30">
        <v>0.3</v>
      </c>
      <c r="D30">
        <v>1.6</v>
      </c>
      <c r="E30">
        <v>4</v>
      </c>
      <c r="F30">
        <v>0.3</v>
      </c>
      <c r="G30">
        <v>0</v>
      </c>
    </row>
    <row r="31" spans="1:7" ht="15" x14ac:dyDescent="0.25">
      <c r="A31" s="271" t="s">
        <v>80</v>
      </c>
      <c r="B31">
        <v>0.2</v>
      </c>
      <c r="C31">
        <v>150.5</v>
      </c>
      <c r="D31">
        <v>878.7</v>
      </c>
      <c r="E31">
        <v>846.2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168</v>
      </c>
      <c r="B33">
        <v>0</v>
      </c>
      <c r="C33">
        <v>0</v>
      </c>
      <c r="D33" t="s">
        <v>94</v>
      </c>
      <c r="E33">
        <v>0.2</v>
      </c>
      <c r="F33">
        <v>0</v>
      </c>
      <c r="G33">
        <v>0</v>
      </c>
    </row>
    <row r="34" spans="1:7" ht="15" x14ac:dyDescent="0.25">
      <c r="A34" s="271" t="s">
        <v>81</v>
      </c>
      <c r="B34">
        <v>615.70000000000005</v>
      </c>
      <c r="C34">
        <v>530.20000000000005</v>
      </c>
      <c r="D34">
        <v>1212.8</v>
      </c>
      <c r="E34">
        <v>1039.5999999999999</v>
      </c>
      <c r="F34">
        <v>21</v>
      </c>
      <c r="G34">
        <v>0</v>
      </c>
    </row>
    <row r="35" spans="1:7" ht="15" x14ac:dyDescent="0.25">
      <c r="A35" s="271" t="s">
        <v>82</v>
      </c>
      <c r="B35">
        <v>2.8</v>
      </c>
      <c r="C35">
        <v>43.4</v>
      </c>
      <c r="D35">
        <v>264</v>
      </c>
      <c r="E35">
        <v>286.89999999999998</v>
      </c>
      <c r="F35">
        <v>0</v>
      </c>
      <c r="G35">
        <v>0</v>
      </c>
    </row>
    <row r="36" spans="1:7" ht="15" x14ac:dyDescent="0.25">
      <c r="A36" s="271" t="s">
        <v>83</v>
      </c>
      <c r="B36">
        <v>622.9</v>
      </c>
      <c r="C36">
        <v>720</v>
      </c>
      <c r="D36">
        <v>2521.6999999999998</v>
      </c>
      <c r="E36">
        <v>2485.9</v>
      </c>
      <c r="F36">
        <v>337</v>
      </c>
      <c r="G36">
        <v>0</v>
      </c>
    </row>
    <row r="37" spans="1:7" ht="15" x14ac:dyDescent="0.25">
      <c r="A37" s="271" t="s">
        <v>259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271" t="s">
        <v>84</v>
      </c>
      <c r="B38">
        <v>0</v>
      </c>
      <c r="C38">
        <v>0</v>
      </c>
      <c r="D38">
        <v>118.5</v>
      </c>
      <c r="E38">
        <v>134.80000000000001</v>
      </c>
      <c r="F38">
        <v>0</v>
      </c>
      <c r="G38">
        <v>0</v>
      </c>
    </row>
    <row r="39" spans="1:7" ht="15" x14ac:dyDescent="0.25">
      <c r="A39" s="271" t="s">
        <v>85</v>
      </c>
      <c r="B39">
        <v>13</v>
      </c>
      <c r="C39">
        <v>20</v>
      </c>
      <c r="D39">
        <v>62.1</v>
      </c>
      <c r="E39">
        <v>41.2</v>
      </c>
      <c r="F39">
        <v>0</v>
      </c>
      <c r="G39">
        <v>0</v>
      </c>
    </row>
    <row r="40" spans="1:7" ht="15" x14ac:dyDescent="0.25">
      <c r="A40" s="271" t="s">
        <v>86</v>
      </c>
      <c r="B40">
        <v>244.3</v>
      </c>
      <c r="C40">
        <v>173.8</v>
      </c>
      <c r="D40">
        <v>564</v>
      </c>
      <c r="E40">
        <v>680.6</v>
      </c>
      <c r="F40">
        <v>0</v>
      </c>
      <c r="G40">
        <v>0</v>
      </c>
    </row>
    <row r="41" spans="1:7" ht="15" x14ac:dyDescent="0.25">
      <c r="A41" s="271" t="s">
        <v>87</v>
      </c>
      <c r="B41">
        <v>0.5</v>
      </c>
      <c r="C41">
        <v>3</v>
      </c>
      <c r="D41">
        <v>3.4</v>
      </c>
      <c r="E41">
        <v>2.2000000000000002</v>
      </c>
      <c r="F41">
        <v>40</v>
      </c>
      <c r="G41">
        <v>0</v>
      </c>
    </row>
    <row r="42" spans="1:7" ht="15" x14ac:dyDescent="0.25">
      <c r="A42" s="271" t="s">
        <v>88</v>
      </c>
      <c r="B42">
        <v>100.1</v>
      </c>
      <c r="C42">
        <v>101.5</v>
      </c>
      <c r="D42">
        <v>430.5</v>
      </c>
      <c r="E42">
        <v>339.1</v>
      </c>
      <c r="F42">
        <v>0</v>
      </c>
      <c r="G42">
        <v>0</v>
      </c>
    </row>
    <row r="43" spans="1:7" ht="15" x14ac:dyDescent="0.25">
      <c r="A43" s="271" t="s">
        <v>89</v>
      </c>
      <c r="B43">
        <v>0</v>
      </c>
      <c r="C43">
        <v>90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271" t="s">
        <v>69</v>
      </c>
    </row>
    <row r="45" spans="1:7" ht="15" x14ac:dyDescent="0.25">
      <c r="A45" s="271" t="s">
        <v>90</v>
      </c>
      <c r="B45">
        <v>365</v>
      </c>
      <c r="C45">
        <v>233.1</v>
      </c>
      <c r="D45">
        <v>1263.5999999999999</v>
      </c>
      <c r="E45">
        <v>1962</v>
      </c>
      <c r="F45">
        <v>168</v>
      </c>
      <c r="G45">
        <v>0</v>
      </c>
    </row>
    <row r="46" spans="1:7" ht="15" x14ac:dyDescent="0.25">
      <c r="A46" s="271" t="s">
        <v>91</v>
      </c>
      <c r="B46">
        <v>60</v>
      </c>
      <c r="C46">
        <v>21</v>
      </c>
      <c r="D46">
        <v>82.3</v>
      </c>
      <c r="E46">
        <v>409.7</v>
      </c>
      <c r="F46">
        <v>0</v>
      </c>
      <c r="G46">
        <v>0</v>
      </c>
    </row>
    <row r="47" spans="1:7" ht="15" x14ac:dyDescent="0.25">
      <c r="A47" s="271" t="s">
        <v>92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464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175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406</v>
      </c>
      <c r="B50">
        <v>0</v>
      </c>
      <c r="C50">
        <v>0</v>
      </c>
      <c r="D50">
        <v>7.7</v>
      </c>
      <c r="E50">
        <v>22.7</v>
      </c>
      <c r="F50">
        <v>0</v>
      </c>
      <c r="G50">
        <v>0</v>
      </c>
    </row>
    <row r="51" spans="1:7" ht="15" x14ac:dyDescent="0.25">
      <c r="A51" s="271" t="s">
        <v>466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93</v>
      </c>
      <c r="B52">
        <v>0</v>
      </c>
      <c r="C52" t="s">
        <v>94</v>
      </c>
      <c r="D52" t="s">
        <v>94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95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271" t="s">
        <v>407</v>
      </c>
      <c r="B54">
        <v>0</v>
      </c>
      <c r="C54">
        <v>0</v>
      </c>
      <c r="D54">
        <v>8.8000000000000007</v>
      </c>
      <c r="E54">
        <v>6</v>
      </c>
      <c r="F54">
        <v>0</v>
      </c>
      <c r="G54">
        <v>0</v>
      </c>
    </row>
    <row r="55" spans="1:7" ht="15" x14ac:dyDescent="0.25">
      <c r="A55" s="271" t="s">
        <v>408</v>
      </c>
      <c r="B55">
        <v>0</v>
      </c>
      <c r="C55">
        <v>0</v>
      </c>
      <c r="D55">
        <v>34</v>
      </c>
      <c r="E55">
        <v>0</v>
      </c>
      <c r="F55">
        <v>0</v>
      </c>
      <c r="G55">
        <v>0</v>
      </c>
    </row>
    <row r="56" spans="1:7" ht="15" x14ac:dyDescent="0.25">
      <c r="A56" s="271" t="s">
        <v>96</v>
      </c>
      <c r="B56">
        <v>305</v>
      </c>
      <c r="C56">
        <v>212.1</v>
      </c>
      <c r="D56">
        <v>1087.5</v>
      </c>
      <c r="E56">
        <v>1259.8</v>
      </c>
      <c r="F56">
        <v>168</v>
      </c>
      <c r="G56">
        <v>0</v>
      </c>
    </row>
    <row r="57" spans="1:7" ht="15" x14ac:dyDescent="0.25">
      <c r="A57" s="271" t="s">
        <v>97</v>
      </c>
      <c r="B57">
        <v>0</v>
      </c>
      <c r="C57">
        <v>0</v>
      </c>
      <c r="D57">
        <v>23.9</v>
      </c>
      <c r="E57">
        <v>36.299999999999997</v>
      </c>
      <c r="F57">
        <v>0</v>
      </c>
      <c r="G57">
        <v>0</v>
      </c>
    </row>
    <row r="58" spans="1:7" ht="15" x14ac:dyDescent="0.25">
      <c r="A58" s="271" t="s">
        <v>176</v>
      </c>
      <c r="B58">
        <v>0</v>
      </c>
      <c r="C58">
        <v>0</v>
      </c>
      <c r="D58">
        <v>19.399999999999999</v>
      </c>
      <c r="E58">
        <v>31.1</v>
      </c>
      <c r="F58">
        <v>0</v>
      </c>
      <c r="G58">
        <v>0</v>
      </c>
    </row>
    <row r="59" spans="1:7" ht="15" x14ac:dyDescent="0.25">
      <c r="A59" s="271" t="s">
        <v>69</v>
      </c>
    </row>
    <row r="60" spans="1:7" ht="15" x14ac:dyDescent="0.25">
      <c r="A60" s="271" t="s">
        <v>98</v>
      </c>
      <c r="B60">
        <v>1136.4000000000001</v>
      </c>
      <c r="C60">
        <v>1095.0999999999999</v>
      </c>
      <c r="D60">
        <v>6009.9</v>
      </c>
      <c r="E60">
        <v>6903.3</v>
      </c>
      <c r="F60">
        <v>419.7</v>
      </c>
      <c r="G60">
        <v>0</v>
      </c>
    </row>
    <row r="61" spans="1:7" ht="15" x14ac:dyDescent="0.25">
      <c r="A61" s="271" t="s">
        <v>99</v>
      </c>
      <c r="B61">
        <v>2.9</v>
      </c>
      <c r="C61">
        <v>0</v>
      </c>
      <c r="D61">
        <v>13.6</v>
      </c>
      <c r="E61">
        <v>15.3</v>
      </c>
      <c r="F61">
        <v>0</v>
      </c>
      <c r="G61">
        <v>0</v>
      </c>
    </row>
    <row r="62" spans="1:7" ht="15" x14ac:dyDescent="0.25">
      <c r="A62" s="271" t="s">
        <v>100</v>
      </c>
      <c r="B62">
        <v>5</v>
      </c>
      <c r="C62">
        <v>4.5</v>
      </c>
      <c r="D62">
        <v>9.1999999999999993</v>
      </c>
      <c r="E62">
        <v>8.9</v>
      </c>
      <c r="F62">
        <v>0</v>
      </c>
      <c r="G62">
        <v>0</v>
      </c>
    </row>
    <row r="63" spans="1:7" ht="15" x14ac:dyDescent="0.25">
      <c r="A63" s="271" t="s">
        <v>101</v>
      </c>
      <c r="B63">
        <v>0</v>
      </c>
      <c r="C63">
        <v>0</v>
      </c>
      <c r="D63">
        <v>545.70000000000005</v>
      </c>
      <c r="E63">
        <v>401.7</v>
      </c>
      <c r="F63">
        <v>100</v>
      </c>
      <c r="G63">
        <v>0</v>
      </c>
    </row>
    <row r="64" spans="1:7" ht="15" x14ac:dyDescent="0.25">
      <c r="A64" s="271" t="s">
        <v>102</v>
      </c>
      <c r="B64">
        <v>8</v>
      </c>
      <c r="C64">
        <v>11.4</v>
      </c>
      <c r="D64">
        <v>51.4</v>
      </c>
      <c r="E64">
        <v>79.400000000000006</v>
      </c>
      <c r="F64">
        <v>4.5999999999999996</v>
      </c>
      <c r="G64">
        <v>0</v>
      </c>
    </row>
    <row r="65" spans="1:7" ht="15" x14ac:dyDescent="0.25">
      <c r="A65" s="271" t="s">
        <v>103</v>
      </c>
      <c r="B65">
        <v>63.7</v>
      </c>
      <c r="C65">
        <v>24.6</v>
      </c>
      <c r="D65">
        <v>19</v>
      </c>
      <c r="E65">
        <v>50.8</v>
      </c>
      <c r="F65">
        <v>0</v>
      </c>
      <c r="G65">
        <v>0</v>
      </c>
    </row>
    <row r="66" spans="1:7" ht="15" x14ac:dyDescent="0.25">
      <c r="A66" s="271" t="s">
        <v>104</v>
      </c>
      <c r="B66">
        <v>20</v>
      </c>
      <c r="C66">
        <v>40</v>
      </c>
      <c r="D66">
        <v>366.6</v>
      </c>
      <c r="E66">
        <v>362.6</v>
      </c>
      <c r="F66">
        <v>0</v>
      </c>
      <c r="G66">
        <v>0</v>
      </c>
    </row>
    <row r="67" spans="1:7" ht="15" x14ac:dyDescent="0.25">
      <c r="A67" s="271" t="s">
        <v>105</v>
      </c>
      <c r="B67">
        <v>58.3</v>
      </c>
      <c r="C67">
        <v>85.1</v>
      </c>
      <c r="D67">
        <v>309.7</v>
      </c>
      <c r="E67">
        <v>678.2</v>
      </c>
      <c r="F67">
        <v>14.5</v>
      </c>
      <c r="G67">
        <v>0</v>
      </c>
    </row>
    <row r="68" spans="1:7" ht="15" x14ac:dyDescent="0.25">
      <c r="A68" s="271" t="s">
        <v>106</v>
      </c>
      <c r="B68">
        <v>32.799999999999997</v>
      </c>
      <c r="C68">
        <v>29.7</v>
      </c>
      <c r="D68">
        <v>190.3</v>
      </c>
      <c r="E68">
        <v>240.9</v>
      </c>
      <c r="F68">
        <v>6.2</v>
      </c>
      <c r="G68">
        <v>0</v>
      </c>
    </row>
    <row r="69" spans="1:7" ht="15" x14ac:dyDescent="0.25">
      <c r="A69" s="271" t="s">
        <v>107</v>
      </c>
      <c r="B69">
        <v>30</v>
      </c>
      <c r="C69">
        <v>29.7</v>
      </c>
      <c r="D69">
        <v>303.3</v>
      </c>
      <c r="E69">
        <v>238.9</v>
      </c>
      <c r="F69">
        <v>0</v>
      </c>
      <c r="G69">
        <v>0</v>
      </c>
    </row>
    <row r="70" spans="1:7" ht="15" x14ac:dyDescent="0.25">
      <c r="A70" s="271" t="s">
        <v>109</v>
      </c>
      <c r="B70">
        <v>46</v>
      </c>
      <c r="C70">
        <v>198.5</v>
      </c>
      <c r="D70">
        <v>343.6</v>
      </c>
      <c r="E70">
        <v>418.6</v>
      </c>
      <c r="F70">
        <v>16.100000000000001</v>
      </c>
      <c r="G70">
        <v>0</v>
      </c>
    </row>
    <row r="71" spans="1:7" ht="15" x14ac:dyDescent="0.25">
      <c r="A71" s="271" t="s">
        <v>110</v>
      </c>
      <c r="B71">
        <v>0</v>
      </c>
      <c r="C71">
        <v>0</v>
      </c>
      <c r="D71">
        <v>16.8</v>
      </c>
      <c r="E71">
        <v>26.9</v>
      </c>
      <c r="F71">
        <v>0</v>
      </c>
      <c r="G71">
        <v>0</v>
      </c>
    </row>
    <row r="72" spans="1:7" ht="15" x14ac:dyDescent="0.25">
      <c r="A72" s="271" t="s">
        <v>111</v>
      </c>
      <c r="B72">
        <v>0</v>
      </c>
      <c r="C72">
        <v>0</v>
      </c>
      <c r="D72">
        <v>42.6</v>
      </c>
      <c r="E72">
        <v>103.3</v>
      </c>
      <c r="F72">
        <v>23.5</v>
      </c>
      <c r="G72">
        <v>0</v>
      </c>
    </row>
    <row r="73" spans="1:7" ht="15" x14ac:dyDescent="0.25">
      <c r="A73" s="271" t="s">
        <v>112</v>
      </c>
      <c r="B73">
        <v>52</v>
      </c>
      <c r="C73">
        <v>52.4</v>
      </c>
      <c r="D73">
        <v>218.3</v>
      </c>
      <c r="E73">
        <v>250.3</v>
      </c>
      <c r="F73">
        <v>24</v>
      </c>
      <c r="G73">
        <v>0</v>
      </c>
    </row>
    <row r="74" spans="1:7" ht="15" x14ac:dyDescent="0.25">
      <c r="A74" s="271" t="s">
        <v>113</v>
      </c>
      <c r="B74">
        <v>21</v>
      </c>
      <c r="C74">
        <v>20.5</v>
      </c>
      <c r="D74">
        <v>147.80000000000001</v>
      </c>
      <c r="E74">
        <v>157.1</v>
      </c>
      <c r="F74">
        <v>0</v>
      </c>
      <c r="G74">
        <v>0</v>
      </c>
    </row>
    <row r="75" spans="1:7" ht="15" x14ac:dyDescent="0.25">
      <c r="A75" s="271" t="s">
        <v>114</v>
      </c>
      <c r="B75">
        <v>6.7</v>
      </c>
      <c r="C75">
        <v>4.8</v>
      </c>
      <c r="D75">
        <v>31.5</v>
      </c>
      <c r="E75">
        <v>26.9</v>
      </c>
      <c r="F75">
        <v>5</v>
      </c>
      <c r="G75">
        <v>0</v>
      </c>
    </row>
    <row r="76" spans="1:7" ht="15" x14ac:dyDescent="0.25">
      <c r="A76" s="271" t="s">
        <v>115</v>
      </c>
      <c r="B76">
        <v>688.2</v>
      </c>
      <c r="C76">
        <v>483.3</v>
      </c>
      <c r="D76">
        <v>2733.6</v>
      </c>
      <c r="E76">
        <v>3060.2</v>
      </c>
      <c r="F76">
        <v>170.5</v>
      </c>
      <c r="G76">
        <v>0</v>
      </c>
    </row>
    <row r="77" spans="1:7" ht="15" x14ac:dyDescent="0.25">
      <c r="A77" s="271" t="s">
        <v>117</v>
      </c>
      <c r="B77">
        <v>0</v>
      </c>
      <c r="C77">
        <v>0.7</v>
      </c>
      <c r="D77">
        <v>12.5</v>
      </c>
      <c r="E77">
        <v>15.1</v>
      </c>
      <c r="F77">
        <v>0.3</v>
      </c>
      <c r="G77">
        <v>0</v>
      </c>
    </row>
    <row r="78" spans="1:7" ht="15" x14ac:dyDescent="0.25">
      <c r="A78" s="271" t="s">
        <v>118</v>
      </c>
      <c r="B78">
        <v>25.8</v>
      </c>
      <c r="C78">
        <v>25.5</v>
      </c>
      <c r="D78">
        <v>103.7</v>
      </c>
      <c r="E78">
        <v>118.4</v>
      </c>
      <c r="F78">
        <v>0</v>
      </c>
      <c r="G78">
        <v>0</v>
      </c>
    </row>
    <row r="79" spans="1:7" ht="15" x14ac:dyDescent="0.25">
      <c r="A79" s="271" t="s">
        <v>119</v>
      </c>
      <c r="B79">
        <v>0</v>
      </c>
      <c r="C79">
        <v>60.6</v>
      </c>
      <c r="D79">
        <v>163.5</v>
      </c>
      <c r="E79">
        <v>251.6</v>
      </c>
      <c r="F79">
        <v>45</v>
      </c>
      <c r="G79">
        <v>0</v>
      </c>
    </row>
    <row r="80" spans="1:7" ht="15" x14ac:dyDescent="0.25">
      <c r="A80" s="271" t="s">
        <v>120</v>
      </c>
      <c r="B80">
        <v>31.2</v>
      </c>
      <c r="C80">
        <v>12.5</v>
      </c>
      <c r="D80">
        <v>167.9</v>
      </c>
      <c r="E80">
        <v>217.9</v>
      </c>
      <c r="F80">
        <v>3.9</v>
      </c>
      <c r="G80">
        <v>0</v>
      </c>
    </row>
    <row r="81" spans="1:7" ht="15" x14ac:dyDescent="0.25">
      <c r="A81" s="271" t="s">
        <v>121</v>
      </c>
      <c r="B81">
        <v>19.899999999999999</v>
      </c>
      <c r="C81">
        <v>11.5</v>
      </c>
      <c r="D81">
        <v>51.7</v>
      </c>
      <c r="E81">
        <v>80</v>
      </c>
      <c r="F81">
        <v>6.1</v>
      </c>
      <c r="G81">
        <v>0</v>
      </c>
    </row>
    <row r="82" spans="1:7" ht="15" x14ac:dyDescent="0.25">
      <c r="A82" s="271" t="s">
        <v>122</v>
      </c>
      <c r="B82">
        <v>25</v>
      </c>
      <c r="C82">
        <v>0</v>
      </c>
      <c r="D82">
        <v>167.6</v>
      </c>
      <c r="E82">
        <v>100.3</v>
      </c>
      <c r="F82">
        <v>0</v>
      </c>
      <c r="G82">
        <v>0</v>
      </c>
    </row>
    <row r="83" spans="1:7" ht="15" x14ac:dyDescent="0.25">
      <c r="A83" s="271" t="s">
        <v>65</v>
      </c>
      <c r="B83" t="s">
        <v>66</v>
      </c>
      <c r="C83" t="s">
        <v>67</v>
      </c>
      <c r="D83" t="s">
        <v>66</v>
      </c>
      <c r="E83" t="s">
        <v>66</v>
      </c>
      <c r="F83" t="s">
        <v>66</v>
      </c>
      <c r="G83" t="s">
        <v>68</v>
      </c>
    </row>
    <row r="84" spans="1:7" ht="15" x14ac:dyDescent="0.25">
      <c r="A84" s="271" t="s">
        <v>123</v>
      </c>
      <c r="B84">
        <v>4912.3</v>
      </c>
      <c r="C84">
        <v>4312.8</v>
      </c>
      <c r="D84">
        <v>19686.3</v>
      </c>
      <c r="E84">
        <v>19775.099999999999</v>
      </c>
      <c r="F84">
        <v>1056.3</v>
      </c>
      <c r="G84">
        <v>0</v>
      </c>
    </row>
    <row r="85" spans="1:7" ht="15" x14ac:dyDescent="0.25">
      <c r="A85" s="271" t="s">
        <v>124</v>
      </c>
      <c r="B85">
        <v>505.4</v>
      </c>
      <c r="C85">
        <v>694.9</v>
      </c>
      <c r="D85">
        <v>0</v>
      </c>
      <c r="E85">
        <v>0</v>
      </c>
      <c r="F85">
        <v>119.8</v>
      </c>
      <c r="G85">
        <v>0</v>
      </c>
    </row>
    <row r="86" spans="1:7" ht="15" x14ac:dyDescent="0.25">
      <c r="A86" s="271" t="s">
        <v>65</v>
      </c>
      <c r="B86" t="s">
        <v>66</v>
      </c>
      <c r="C86" t="s">
        <v>67</v>
      </c>
      <c r="D86" t="s">
        <v>66</v>
      </c>
      <c r="E86" t="s">
        <v>66</v>
      </c>
      <c r="F86" t="s">
        <v>66</v>
      </c>
      <c r="G86" t="s">
        <v>68</v>
      </c>
    </row>
    <row r="87" spans="1:7" ht="15" x14ac:dyDescent="0.25">
      <c r="A87" s="271" t="s">
        <v>125</v>
      </c>
      <c r="B87">
        <v>5417.7</v>
      </c>
      <c r="C87">
        <v>5007.7</v>
      </c>
      <c r="D87">
        <v>19686.3</v>
      </c>
      <c r="E87">
        <v>19775.099999999999</v>
      </c>
      <c r="F87">
        <v>1176.0999999999999</v>
      </c>
      <c r="G87">
        <v>0</v>
      </c>
    </row>
    <row r="88" spans="1:7" ht="15" x14ac:dyDescent="0.25">
      <c r="A88" s="271" t="s">
        <v>126</v>
      </c>
      <c r="B88" t="s">
        <v>45</v>
      </c>
      <c r="C88" t="s">
        <v>45</v>
      </c>
      <c r="D88">
        <v>0</v>
      </c>
      <c r="E88">
        <v>0</v>
      </c>
      <c r="F88" t="s">
        <v>45</v>
      </c>
      <c r="G88" t="s">
        <v>45</v>
      </c>
    </row>
    <row r="89" spans="1:7" ht="15" x14ac:dyDescent="0.25">
      <c r="A89" s="271" t="s">
        <v>127</v>
      </c>
      <c r="B89">
        <v>0</v>
      </c>
      <c r="C89">
        <v>0</v>
      </c>
      <c r="D89" t="s">
        <v>45</v>
      </c>
      <c r="E89" t="s">
        <v>45</v>
      </c>
      <c r="F89">
        <v>0</v>
      </c>
      <c r="G89">
        <v>0</v>
      </c>
    </row>
    <row r="90" spans="1:7" ht="15" x14ac:dyDescent="0.25">
      <c r="A90" s="271" t="s">
        <v>65</v>
      </c>
      <c r="B90" t="s">
        <v>66</v>
      </c>
      <c r="C90" t="s">
        <v>67</v>
      </c>
      <c r="D90" t="s">
        <v>66</v>
      </c>
      <c r="E90" t="s">
        <v>66</v>
      </c>
      <c r="F90" t="s">
        <v>66</v>
      </c>
      <c r="G90" t="s">
        <v>68</v>
      </c>
    </row>
  </sheetData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6CD5B-EF0E-4F06-B69C-EE81DF52B637}">
  <dimension ref="A1:G90"/>
  <sheetViews>
    <sheetView topLeftCell="A31" workbookViewId="0">
      <selection activeCell="H6" sqref="H6"/>
    </sheetView>
  </sheetViews>
  <sheetFormatPr defaultRowHeight="13.2" x14ac:dyDescent="0.25"/>
  <cols>
    <col min="1" max="1" width="22.6640625" customWidth="1"/>
    <col min="2" max="2" width="14.33203125" customWidth="1"/>
    <col min="3" max="3" width="11" customWidth="1"/>
    <col min="4" max="4" width="12.6640625" customWidth="1"/>
    <col min="5" max="5" width="11.33203125" customWidth="1"/>
    <col min="6" max="6" width="21.33203125" customWidth="1"/>
    <col min="7" max="7" width="10.8867187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477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53</v>
      </c>
    </row>
    <row r="11" spans="1:7" ht="15" x14ac:dyDescent="0.25">
      <c r="A11" s="271" t="s">
        <v>225</v>
      </c>
    </row>
    <row r="12" spans="1:7" ht="15" x14ac:dyDescent="0.25">
      <c r="A12" s="271" t="s">
        <v>70</v>
      </c>
      <c r="B12">
        <v>69</v>
      </c>
      <c r="C12">
        <v>114</v>
      </c>
      <c r="D12">
        <v>600.9</v>
      </c>
      <c r="E12">
        <v>753.9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71</v>
      </c>
      <c r="B15">
        <v>69</v>
      </c>
      <c r="C15">
        <v>114</v>
      </c>
      <c r="D15">
        <v>501.4</v>
      </c>
      <c r="E15">
        <v>688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401.7</v>
      </c>
      <c r="C20">
        <v>625.20000000000005</v>
      </c>
      <c r="D20">
        <v>2053.1999999999998</v>
      </c>
      <c r="E20">
        <v>2053.6</v>
      </c>
      <c r="F20">
        <v>5.3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186.1</v>
      </c>
      <c r="C22">
        <v>151.9</v>
      </c>
      <c r="D22">
        <v>951.7</v>
      </c>
      <c r="E22">
        <v>1012.8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973.1</v>
      </c>
      <c r="C24">
        <v>200</v>
      </c>
      <c r="D24">
        <v>2153.6999999999998</v>
      </c>
      <c r="E24">
        <v>194.1</v>
      </c>
      <c r="F24">
        <v>65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1610.4</v>
      </c>
      <c r="C26">
        <v>1923</v>
      </c>
      <c r="D26">
        <v>6523.2</v>
      </c>
      <c r="E26">
        <v>6759.4</v>
      </c>
      <c r="F26">
        <v>325.3</v>
      </c>
      <c r="G26">
        <v>0</v>
      </c>
    </row>
    <row r="27" spans="1:7" ht="15" x14ac:dyDescent="0.25">
      <c r="A27" s="271" t="s">
        <v>167</v>
      </c>
      <c r="B27">
        <v>0</v>
      </c>
      <c r="C27">
        <v>25.2</v>
      </c>
      <c r="D27">
        <v>225.8</v>
      </c>
      <c r="E27">
        <v>380.6</v>
      </c>
      <c r="F27">
        <v>0</v>
      </c>
      <c r="G27">
        <v>0</v>
      </c>
    </row>
    <row r="28" spans="1:7" ht="15" x14ac:dyDescent="0.25">
      <c r="A28" s="271" t="s">
        <v>78</v>
      </c>
      <c r="B28">
        <v>26</v>
      </c>
      <c r="C28">
        <v>29.1</v>
      </c>
      <c r="D28">
        <v>44.1</v>
      </c>
      <c r="E28">
        <v>41.3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79</v>
      </c>
      <c r="B30">
        <v>0.8</v>
      </c>
      <c r="C30">
        <v>0.5</v>
      </c>
      <c r="D30">
        <v>1.6</v>
      </c>
      <c r="E30">
        <v>3.7</v>
      </c>
      <c r="F30">
        <v>0.3</v>
      </c>
      <c r="G30">
        <v>0</v>
      </c>
    </row>
    <row r="31" spans="1:7" ht="15" x14ac:dyDescent="0.25">
      <c r="A31" s="271" t="s">
        <v>80</v>
      </c>
      <c r="B31">
        <v>115.3</v>
      </c>
      <c r="C31">
        <v>290.5</v>
      </c>
      <c r="D31">
        <v>878.5</v>
      </c>
      <c r="E31">
        <v>771.9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168</v>
      </c>
      <c r="B33">
        <v>0</v>
      </c>
      <c r="C33">
        <v>0</v>
      </c>
      <c r="D33" t="s">
        <v>94</v>
      </c>
      <c r="E33">
        <v>0.2</v>
      </c>
      <c r="F33">
        <v>0</v>
      </c>
      <c r="G33">
        <v>0</v>
      </c>
    </row>
    <row r="34" spans="1:7" ht="15" x14ac:dyDescent="0.25">
      <c r="A34" s="271" t="s">
        <v>81</v>
      </c>
      <c r="B34">
        <v>511.7</v>
      </c>
      <c r="C34">
        <v>528.20000000000005</v>
      </c>
      <c r="D34">
        <v>1212.8</v>
      </c>
      <c r="E34">
        <v>1039.5999999999999</v>
      </c>
      <c r="F34">
        <v>0</v>
      </c>
      <c r="G34">
        <v>0</v>
      </c>
    </row>
    <row r="35" spans="1:7" ht="15" x14ac:dyDescent="0.25">
      <c r="A35" s="271" t="s">
        <v>82</v>
      </c>
      <c r="B35">
        <v>18.5</v>
      </c>
      <c r="C35">
        <v>1</v>
      </c>
      <c r="D35">
        <v>249.9</v>
      </c>
      <c r="E35">
        <v>286.3</v>
      </c>
      <c r="F35">
        <v>0</v>
      </c>
      <c r="G35">
        <v>0</v>
      </c>
    </row>
    <row r="36" spans="1:7" ht="15" x14ac:dyDescent="0.25">
      <c r="A36" s="271" t="s">
        <v>83</v>
      </c>
      <c r="B36">
        <v>557.9</v>
      </c>
      <c r="C36">
        <v>660</v>
      </c>
      <c r="D36">
        <v>2463.4</v>
      </c>
      <c r="E36">
        <v>2485.9</v>
      </c>
      <c r="F36">
        <v>285</v>
      </c>
      <c r="G36">
        <v>0</v>
      </c>
    </row>
    <row r="37" spans="1:7" ht="15" x14ac:dyDescent="0.25">
      <c r="A37" s="271" t="s">
        <v>259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271" t="s">
        <v>84</v>
      </c>
      <c r="B38">
        <v>0</v>
      </c>
      <c r="C38">
        <v>0</v>
      </c>
      <c r="D38">
        <v>118.5</v>
      </c>
      <c r="E38">
        <v>134.80000000000001</v>
      </c>
      <c r="F38">
        <v>0</v>
      </c>
      <c r="G38">
        <v>0</v>
      </c>
    </row>
    <row r="39" spans="1:7" ht="15" x14ac:dyDescent="0.25">
      <c r="A39" s="271" t="s">
        <v>85</v>
      </c>
      <c r="B39">
        <v>13</v>
      </c>
      <c r="C39">
        <v>20</v>
      </c>
      <c r="D39">
        <v>62.1</v>
      </c>
      <c r="E39">
        <v>41.2</v>
      </c>
      <c r="F39">
        <v>0</v>
      </c>
      <c r="G39">
        <v>0</v>
      </c>
    </row>
    <row r="40" spans="1:7" ht="15" x14ac:dyDescent="0.25">
      <c r="A40" s="271" t="s">
        <v>86</v>
      </c>
      <c r="B40">
        <v>244.4</v>
      </c>
      <c r="C40">
        <v>173.9</v>
      </c>
      <c r="D40">
        <v>564</v>
      </c>
      <c r="E40">
        <v>680.2</v>
      </c>
      <c r="F40">
        <v>0</v>
      </c>
      <c r="G40">
        <v>0</v>
      </c>
    </row>
    <row r="41" spans="1:7" ht="15" x14ac:dyDescent="0.25">
      <c r="A41" s="271" t="s">
        <v>87</v>
      </c>
      <c r="B41">
        <v>0.5</v>
      </c>
      <c r="C41">
        <v>3</v>
      </c>
      <c r="D41">
        <v>3.4</v>
      </c>
      <c r="E41">
        <v>2.2000000000000002</v>
      </c>
      <c r="F41">
        <v>40</v>
      </c>
      <c r="G41">
        <v>0</v>
      </c>
    </row>
    <row r="42" spans="1:7" ht="15" x14ac:dyDescent="0.25">
      <c r="A42" s="271" t="s">
        <v>88</v>
      </c>
      <c r="B42">
        <v>122.4</v>
      </c>
      <c r="C42">
        <v>101.5</v>
      </c>
      <c r="D42">
        <v>404.5</v>
      </c>
      <c r="E42">
        <v>339.1</v>
      </c>
      <c r="F42">
        <v>0</v>
      </c>
      <c r="G42">
        <v>0</v>
      </c>
    </row>
    <row r="43" spans="1:7" ht="15" x14ac:dyDescent="0.25">
      <c r="A43" s="271" t="s">
        <v>89</v>
      </c>
      <c r="B43">
        <v>0</v>
      </c>
      <c r="C43">
        <v>90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271" t="s">
        <v>69</v>
      </c>
    </row>
    <row r="45" spans="1:7" ht="15" x14ac:dyDescent="0.25">
      <c r="A45" s="271" t="s">
        <v>90</v>
      </c>
      <c r="B45">
        <v>413.2</v>
      </c>
      <c r="C45">
        <v>258.10000000000002</v>
      </c>
      <c r="D45">
        <v>1183.5</v>
      </c>
      <c r="E45">
        <v>1962</v>
      </c>
      <c r="F45">
        <v>168</v>
      </c>
      <c r="G45">
        <v>0</v>
      </c>
    </row>
    <row r="46" spans="1:7" ht="15" x14ac:dyDescent="0.25">
      <c r="A46" s="271" t="s">
        <v>91</v>
      </c>
      <c r="B46">
        <v>30</v>
      </c>
      <c r="C46">
        <v>21</v>
      </c>
      <c r="D46">
        <v>82.3</v>
      </c>
      <c r="E46">
        <v>409.7</v>
      </c>
      <c r="F46">
        <v>0</v>
      </c>
      <c r="G46">
        <v>0</v>
      </c>
    </row>
    <row r="47" spans="1:7" ht="15" x14ac:dyDescent="0.25">
      <c r="A47" s="271" t="s">
        <v>92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464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175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406</v>
      </c>
      <c r="B50">
        <v>0</v>
      </c>
      <c r="C50">
        <v>0</v>
      </c>
      <c r="D50">
        <v>7.7</v>
      </c>
      <c r="E50">
        <v>22.7</v>
      </c>
      <c r="F50">
        <v>0</v>
      </c>
      <c r="G50">
        <v>0</v>
      </c>
    </row>
    <row r="51" spans="1:7" ht="15" x14ac:dyDescent="0.25">
      <c r="A51" s="271" t="s">
        <v>466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93</v>
      </c>
      <c r="B52">
        <v>0</v>
      </c>
      <c r="C52">
        <v>0</v>
      </c>
      <c r="D52" t="s">
        <v>94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95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271" t="s">
        <v>407</v>
      </c>
      <c r="B54">
        <v>0</v>
      </c>
      <c r="C54">
        <v>0</v>
      </c>
      <c r="D54">
        <v>8.8000000000000007</v>
      </c>
      <c r="E54">
        <v>6</v>
      </c>
      <c r="F54">
        <v>0</v>
      </c>
      <c r="G54">
        <v>0</v>
      </c>
    </row>
    <row r="55" spans="1:7" ht="15" x14ac:dyDescent="0.25">
      <c r="A55" s="271" t="s">
        <v>408</v>
      </c>
      <c r="B55">
        <v>0</v>
      </c>
      <c r="C55">
        <v>0</v>
      </c>
      <c r="D55">
        <v>34</v>
      </c>
      <c r="E55">
        <v>0</v>
      </c>
      <c r="F55">
        <v>0</v>
      </c>
      <c r="G55">
        <v>0</v>
      </c>
    </row>
    <row r="56" spans="1:7" ht="15" x14ac:dyDescent="0.25">
      <c r="A56" s="271" t="s">
        <v>96</v>
      </c>
      <c r="B56">
        <v>383.2</v>
      </c>
      <c r="C56">
        <v>237.1</v>
      </c>
      <c r="D56">
        <v>1007.4</v>
      </c>
      <c r="E56">
        <v>1259.8</v>
      </c>
      <c r="F56">
        <v>168</v>
      </c>
      <c r="G56">
        <v>0</v>
      </c>
    </row>
    <row r="57" spans="1:7" ht="15" x14ac:dyDescent="0.25">
      <c r="A57" s="271" t="s">
        <v>97</v>
      </c>
      <c r="B57">
        <v>0</v>
      </c>
      <c r="C57">
        <v>0</v>
      </c>
      <c r="D57">
        <v>23.9</v>
      </c>
      <c r="E57">
        <v>36.299999999999997</v>
      </c>
      <c r="F57">
        <v>0</v>
      </c>
      <c r="G57">
        <v>0</v>
      </c>
    </row>
    <row r="58" spans="1:7" ht="15" x14ac:dyDescent="0.25">
      <c r="A58" s="271" t="s">
        <v>176</v>
      </c>
      <c r="B58">
        <v>0</v>
      </c>
      <c r="C58">
        <v>0</v>
      </c>
      <c r="D58">
        <v>19.399999999999999</v>
      </c>
      <c r="E58">
        <v>31.1</v>
      </c>
      <c r="F58">
        <v>0</v>
      </c>
      <c r="G58">
        <v>0</v>
      </c>
    </row>
    <row r="59" spans="1:7" ht="15" x14ac:dyDescent="0.25">
      <c r="A59" s="271" t="s">
        <v>69</v>
      </c>
    </row>
    <row r="60" spans="1:7" ht="15" x14ac:dyDescent="0.25">
      <c r="A60" s="271" t="s">
        <v>98</v>
      </c>
      <c r="B60">
        <v>1157.5</v>
      </c>
      <c r="C60">
        <v>1115.4000000000001</v>
      </c>
      <c r="D60">
        <v>5951.4</v>
      </c>
      <c r="E60">
        <v>6765.9</v>
      </c>
      <c r="F60">
        <v>411.7</v>
      </c>
      <c r="G60">
        <v>0</v>
      </c>
    </row>
    <row r="61" spans="1:7" ht="15" x14ac:dyDescent="0.25">
      <c r="A61" s="271" t="s">
        <v>99</v>
      </c>
      <c r="B61">
        <v>2.9</v>
      </c>
      <c r="C61">
        <v>3.3</v>
      </c>
      <c r="D61">
        <v>13.6</v>
      </c>
      <c r="E61">
        <v>13.9</v>
      </c>
      <c r="F61">
        <v>0</v>
      </c>
      <c r="G61">
        <v>0</v>
      </c>
    </row>
    <row r="62" spans="1:7" ht="15" x14ac:dyDescent="0.25">
      <c r="A62" s="271" t="s">
        <v>100</v>
      </c>
      <c r="B62">
        <v>5</v>
      </c>
      <c r="C62">
        <v>4.5</v>
      </c>
      <c r="D62">
        <v>9.1999999999999993</v>
      </c>
      <c r="E62">
        <v>8.9</v>
      </c>
      <c r="F62">
        <v>0</v>
      </c>
      <c r="G62">
        <v>0</v>
      </c>
    </row>
    <row r="63" spans="1:7" ht="15" x14ac:dyDescent="0.25">
      <c r="A63" s="271" t="s">
        <v>101</v>
      </c>
      <c r="B63">
        <v>0</v>
      </c>
      <c r="C63">
        <v>0</v>
      </c>
      <c r="D63">
        <v>545.70000000000005</v>
      </c>
      <c r="E63">
        <v>401.7</v>
      </c>
      <c r="F63">
        <v>100</v>
      </c>
      <c r="G63">
        <v>0</v>
      </c>
    </row>
    <row r="64" spans="1:7" ht="15" x14ac:dyDescent="0.25">
      <c r="A64" s="271" t="s">
        <v>102</v>
      </c>
      <c r="B64">
        <v>16</v>
      </c>
      <c r="C64">
        <v>11.4</v>
      </c>
      <c r="D64">
        <v>51.4</v>
      </c>
      <c r="E64">
        <v>79.400000000000006</v>
      </c>
      <c r="F64">
        <v>4.5999999999999996</v>
      </c>
      <c r="G64">
        <v>0</v>
      </c>
    </row>
    <row r="65" spans="1:7" ht="15" x14ac:dyDescent="0.25">
      <c r="A65" s="271" t="s">
        <v>103</v>
      </c>
      <c r="B65">
        <v>64</v>
      </c>
      <c r="C65">
        <v>26.8</v>
      </c>
      <c r="D65">
        <v>18.8</v>
      </c>
      <c r="E65">
        <v>50.5</v>
      </c>
      <c r="F65">
        <v>0</v>
      </c>
      <c r="G65">
        <v>0</v>
      </c>
    </row>
    <row r="66" spans="1:7" ht="15" x14ac:dyDescent="0.25">
      <c r="A66" s="271" t="s">
        <v>104</v>
      </c>
      <c r="B66">
        <v>20</v>
      </c>
      <c r="C66">
        <v>0</v>
      </c>
      <c r="D66">
        <v>366.6</v>
      </c>
      <c r="E66">
        <v>362.6</v>
      </c>
      <c r="F66">
        <v>0</v>
      </c>
      <c r="G66">
        <v>0</v>
      </c>
    </row>
    <row r="67" spans="1:7" ht="15" x14ac:dyDescent="0.25">
      <c r="A67" s="271" t="s">
        <v>105</v>
      </c>
      <c r="B67">
        <v>54.3</v>
      </c>
      <c r="C67">
        <v>91.2</v>
      </c>
      <c r="D67">
        <v>304.2</v>
      </c>
      <c r="E67">
        <v>656.4</v>
      </c>
      <c r="F67">
        <v>14.5</v>
      </c>
      <c r="G67">
        <v>0</v>
      </c>
    </row>
    <row r="68" spans="1:7" ht="15" x14ac:dyDescent="0.25">
      <c r="A68" s="271" t="s">
        <v>106</v>
      </c>
      <c r="B68">
        <v>57.8</v>
      </c>
      <c r="C68">
        <v>47</v>
      </c>
      <c r="D68">
        <v>163.19999999999999</v>
      </c>
      <c r="E68">
        <v>240.9</v>
      </c>
      <c r="F68">
        <v>6.2</v>
      </c>
      <c r="G68">
        <v>0</v>
      </c>
    </row>
    <row r="69" spans="1:7" ht="15" x14ac:dyDescent="0.25">
      <c r="A69" s="271" t="s">
        <v>107</v>
      </c>
      <c r="B69">
        <v>30</v>
      </c>
      <c r="C69">
        <v>13</v>
      </c>
      <c r="D69">
        <v>303.3</v>
      </c>
      <c r="E69">
        <v>238.9</v>
      </c>
      <c r="F69">
        <v>0</v>
      </c>
      <c r="G69">
        <v>0</v>
      </c>
    </row>
    <row r="70" spans="1:7" ht="15" x14ac:dyDescent="0.25">
      <c r="A70" s="271" t="s">
        <v>109</v>
      </c>
      <c r="B70">
        <v>49</v>
      </c>
      <c r="C70">
        <v>206.9</v>
      </c>
      <c r="D70">
        <v>336.4</v>
      </c>
      <c r="E70">
        <v>418.6</v>
      </c>
      <c r="F70">
        <v>16.100000000000001</v>
      </c>
      <c r="G70">
        <v>0</v>
      </c>
    </row>
    <row r="71" spans="1:7" ht="15" x14ac:dyDescent="0.25">
      <c r="A71" s="271" t="s">
        <v>110</v>
      </c>
      <c r="B71">
        <v>0</v>
      </c>
      <c r="C71">
        <v>0</v>
      </c>
      <c r="D71">
        <v>16.8</v>
      </c>
      <c r="E71">
        <v>26.9</v>
      </c>
      <c r="F71">
        <v>0</v>
      </c>
      <c r="G71">
        <v>0</v>
      </c>
    </row>
    <row r="72" spans="1:7" ht="15" x14ac:dyDescent="0.25">
      <c r="A72" s="271" t="s">
        <v>111</v>
      </c>
      <c r="B72">
        <v>0</v>
      </c>
      <c r="C72">
        <v>0</v>
      </c>
      <c r="D72">
        <v>42.6</v>
      </c>
      <c r="E72">
        <v>103.3</v>
      </c>
      <c r="F72">
        <v>23.5</v>
      </c>
      <c r="G72">
        <v>0</v>
      </c>
    </row>
    <row r="73" spans="1:7" ht="15" x14ac:dyDescent="0.25">
      <c r="A73" s="271" t="s">
        <v>112</v>
      </c>
      <c r="B73">
        <v>52</v>
      </c>
      <c r="C73">
        <v>72.400000000000006</v>
      </c>
      <c r="D73">
        <v>218.3</v>
      </c>
      <c r="E73">
        <v>230.3</v>
      </c>
      <c r="F73">
        <v>24</v>
      </c>
      <c r="G73">
        <v>0</v>
      </c>
    </row>
    <row r="74" spans="1:7" ht="15" x14ac:dyDescent="0.25">
      <c r="A74" s="271" t="s">
        <v>113</v>
      </c>
      <c r="B74">
        <v>21</v>
      </c>
      <c r="C74">
        <v>20.5</v>
      </c>
      <c r="D74">
        <v>147.80000000000001</v>
      </c>
      <c r="E74">
        <v>139.5</v>
      </c>
      <c r="F74">
        <v>0</v>
      </c>
      <c r="G74">
        <v>0</v>
      </c>
    </row>
    <row r="75" spans="1:7" ht="15" x14ac:dyDescent="0.25">
      <c r="A75" s="271" t="s">
        <v>114</v>
      </c>
      <c r="B75">
        <v>6.7</v>
      </c>
      <c r="C75">
        <v>7</v>
      </c>
      <c r="D75">
        <v>31.5</v>
      </c>
      <c r="E75">
        <v>25.7</v>
      </c>
      <c r="F75">
        <v>5</v>
      </c>
      <c r="G75">
        <v>0</v>
      </c>
    </row>
    <row r="76" spans="1:7" ht="15" x14ac:dyDescent="0.25">
      <c r="A76" s="271" t="s">
        <v>115</v>
      </c>
      <c r="B76">
        <v>677</v>
      </c>
      <c r="C76">
        <v>472.6</v>
      </c>
      <c r="D76">
        <v>2718.1</v>
      </c>
      <c r="E76">
        <v>2985.9</v>
      </c>
      <c r="F76">
        <v>162.5</v>
      </c>
      <c r="G76">
        <v>0</v>
      </c>
    </row>
    <row r="77" spans="1:7" ht="15" x14ac:dyDescent="0.25">
      <c r="A77" s="271" t="s">
        <v>117</v>
      </c>
      <c r="B77">
        <v>0</v>
      </c>
      <c r="C77">
        <v>0.7</v>
      </c>
      <c r="D77">
        <v>12.5</v>
      </c>
      <c r="E77">
        <v>15.1</v>
      </c>
      <c r="F77">
        <v>0.3</v>
      </c>
      <c r="G77">
        <v>0</v>
      </c>
    </row>
    <row r="78" spans="1:7" ht="15" x14ac:dyDescent="0.25">
      <c r="A78" s="271" t="s">
        <v>118</v>
      </c>
      <c r="B78">
        <v>25.8</v>
      </c>
      <c r="C78">
        <v>47.7</v>
      </c>
      <c r="D78">
        <v>103.7</v>
      </c>
      <c r="E78">
        <v>118.4</v>
      </c>
      <c r="F78">
        <v>0</v>
      </c>
      <c r="G78">
        <v>0</v>
      </c>
    </row>
    <row r="79" spans="1:7" ht="15" x14ac:dyDescent="0.25">
      <c r="A79" s="271" t="s">
        <v>119</v>
      </c>
      <c r="B79">
        <v>0</v>
      </c>
      <c r="C79">
        <v>60.1</v>
      </c>
      <c r="D79">
        <v>163.5</v>
      </c>
      <c r="E79">
        <v>251.6</v>
      </c>
      <c r="F79">
        <v>45</v>
      </c>
      <c r="G79">
        <v>0</v>
      </c>
    </row>
    <row r="80" spans="1:7" ht="15" x14ac:dyDescent="0.25">
      <c r="A80" s="271" t="s">
        <v>120</v>
      </c>
      <c r="B80">
        <v>31.2</v>
      </c>
      <c r="C80">
        <v>17.2</v>
      </c>
      <c r="D80">
        <v>165</v>
      </c>
      <c r="E80">
        <v>217.9</v>
      </c>
      <c r="F80">
        <v>3.9</v>
      </c>
      <c r="G80">
        <v>0</v>
      </c>
    </row>
    <row r="81" spans="1:7" ht="15" x14ac:dyDescent="0.25">
      <c r="A81" s="271" t="s">
        <v>121</v>
      </c>
      <c r="B81">
        <v>19.899999999999999</v>
      </c>
      <c r="C81">
        <v>13.2</v>
      </c>
      <c r="D81">
        <v>51.7</v>
      </c>
      <c r="E81">
        <v>79.2</v>
      </c>
      <c r="F81">
        <v>6.1</v>
      </c>
      <c r="G81">
        <v>0</v>
      </c>
    </row>
    <row r="82" spans="1:7" ht="15" x14ac:dyDescent="0.25">
      <c r="A82" s="271" t="s">
        <v>122</v>
      </c>
      <c r="B82">
        <v>25</v>
      </c>
      <c r="C82">
        <v>0</v>
      </c>
      <c r="D82">
        <v>167.6</v>
      </c>
      <c r="E82">
        <v>100.3</v>
      </c>
      <c r="F82">
        <v>0</v>
      </c>
      <c r="G82">
        <v>0</v>
      </c>
    </row>
    <row r="83" spans="1:7" ht="15" x14ac:dyDescent="0.25">
      <c r="A83" s="271" t="s">
        <v>65</v>
      </c>
      <c r="B83" t="s">
        <v>67</v>
      </c>
      <c r="C83" t="s">
        <v>68</v>
      </c>
      <c r="D83" t="s">
        <v>66</v>
      </c>
      <c r="E83" t="s">
        <v>68</v>
      </c>
      <c r="F83" t="s">
        <v>197</v>
      </c>
      <c r="G83" t="s">
        <v>67</v>
      </c>
    </row>
    <row r="84" spans="1:7" ht="15" x14ac:dyDescent="0.25">
      <c r="A84" s="271" t="s">
        <v>123</v>
      </c>
      <c r="B84">
        <v>4810.8999999999996</v>
      </c>
      <c r="C84">
        <v>4387.6000000000004</v>
      </c>
      <c r="D84">
        <v>19417.7</v>
      </c>
      <c r="E84">
        <v>19501.7</v>
      </c>
      <c r="F84">
        <v>975.3</v>
      </c>
      <c r="G84">
        <v>0</v>
      </c>
    </row>
    <row r="85" spans="1:7" ht="15" x14ac:dyDescent="0.25">
      <c r="A85" s="271" t="s">
        <v>124</v>
      </c>
      <c r="B85">
        <v>625.4</v>
      </c>
      <c r="C85">
        <v>820.7</v>
      </c>
      <c r="D85">
        <v>0</v>
      </c>
      <c r="E85">
        <v>0</v>
      </c>
      <c r="F85">
        <v>119.8</v>
      </c>
      <c r="G85">
        <v>0</v>
      </c>
    </row>
    <row r="86" spans="1:7" ht="15" x14ac:dyDescent="0.25">
      <c r="A86" s="271" t="s">
        <v>65</v>
      </c>
      <c r="B86" t="s">
        <v>67</v>
      </c>
      <c r="C86" t="s">
        <v>68</v>
      </c>
      <c r="D86" t="s">
        <v>66</v>
      </c>
      <c r="E86" t="s">
        <v>68</v>
      </c>
      <c r="F86" t="s">
        <v>197</v>
      </c>
      <c r="G86" t="s">
        <v>67</v>
      </c>
    </row>
    <row r="87" spans="1:7" ht="15" x14ac:dyDescent="0.25">
      <c r="A87" s="271" t="s">
        <v>125</v>
      </c>
      <c r="B87">
        <v>5436.3</v>
      </c>
      <c r="C87">
        <v>5208.3</v>
      </c>
      <c r="D87">
        <v>19417.7</v>
      </c>
      <c r="E87">
        <v>19501.7</v>
      </c>
      <c r="F87">
        <v>1095.0999999999999</v>
      </c>
      <c r="G87">
        <v>0</v>
      </c>
    </row>
    <row r="88" spans="1:7" ht="15" x14ac:dyDescent="0.25">
      <c r="A88" s="271" t="s">
        <v>126</v>
      </c>
      <c r="B88" t="s">
        <v>45</v>
      </c>
      <c r="C88" t="s">
        <v>45</v>
      </c>
      <c r="D88">
        <v>0</v>
      </c>
      <c r="E88">
        <v>0</v>
      </c>
      <c r="F88" t="s">
        <v>45</v>
      </c>
      <c r="G88" t="s">
        <v>45</v>
      </c>
    </row>
    <row r="89" spans="1:7" ht="15" x14ac:dyDescent="0.25">
      <c r="A89" s="271" t="s">
        <v>127</v>
      </c>
      <c r="B89">
        <v>0</v>
      </c>
      <c r="C89">
        <v>0</v>
      </c>
      <c r="D89" t="s">
        <v>45</v>
      </c>
      <c r="E89" t="s">
        <v>45</v>
      </c>
      <c r="F89">
        <v>0</v>
      </c>
      <c r="G89">
        <v>0</v>
      </c>
    </row>
    <row r="90" spans="1:7" ht="15" x14ac:dyDescent="0.25">
      <c r="A90" s="271" t="s">
        <v>65</v>
      </c>
      <c r="B90" t="s">
        <v>67</v>
      </c>
      <c r="C90" t="s">
        <v>68</v>
      </c>
      <c r="D90" t="s">
        <v>66</v>
      </c>
      <c r="E90" t="s">
        <v>68</v>
      </c>
      <c r="F90" t="s">
        <v>197</v>
      </c>
      <c r="G90" t="s">
        <v>67</v>
      </c>
    </row>
  </sheetData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B0BE1-941C-4B47-9A04-0918EF7CBFB5}">
  <dimension ref="A1:G89"/>
  <sheetViews>
    <sheetView topLeftCell="A64" workbookViewId="0">
      <selection activeCell="B7" sqref="B7"/>
    </sheetView>
  </sheetViews>
  <sheetFormatPr defaultRowHeight="13.2" x14ac:dyDescent="0.25"/>
  <cols>
    <col min="1" max="1" width="18.33203125" customWidth="1"/>
    <col min="2" max="2" width="12.109375" customWidth="1"/>
    <col min="3" max="3" width="11.44140625" customWidth="1"/>
    <col min="5" max="5" width="16.5546875" customWidth="1"/>
    <col min="6" max="6" width="12.332031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478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69</v>
      </c>
      <c r="C12">
        <v>94</v>
      </c>
      <c r="D12">
        <v>600.9</v>
      </c>
      <c r="E12">
        <v>753.9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71</v>
      </c>
      <c r="B15">
        <v>69</v>
      </c>
      <c r="C15">
        <v>94</v>
      </c>
      <c r="D15">
        <v>501.4</v>
      </c>
      <c r="E15">
        <v>688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364.3</v>
      </c>
      <c r="C20">
        <v>481.2</v>
      </c>
      <c r="D20">
        <v>1971.8</v>
      </c>
      <c r="E20">
        <v>2053.6</v>
      </c>
      <c r="F20">
        <v>5.3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227.5</v>
      </c>
      <c r="C22">
        <v>229.9</v>
      </c>
      <c r="D22">
        <v>908.8</v>
      </c>
      <c r="E22">
        <v>933.6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967.2</v>
      </c>
      <c r="C24">
        <v>0</v>
      </c>
      <c r="D24">
        <v>2083.4</v>
      </c>
      <c r="E24">
        <v>194.1</v>
      </c>
      <c r="F24">
        <v>65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1637.5</v>
      </c>
      <c r="C26">
        <v>1949.5</v>
      </c>
      <c r="D26">
        <v>6316.2</v>
      </c>
      <c r="E26">
        <v>6559.9</v>
      </c>
      <c r="F26">
        <v>267.3</v>
      </c>
      <c r="G26">
        <v>0</v>
      </c>
    </row>
    <row r="27" spans="1:7" ht="15" x14ac:dyDescent="0.25">
      <c r="A27" s="271" t="s">
        <v>167</v>
      </c>
      <c r="B27">
        <v>55</v>
      </c>
      <c r="C27">
        <v>55</v>
      </c>
      <c r="D27">
        <v>109.2</v>
      </c>
      <c r="E27">
        <v>380.6</v>
      </c>
      <c r="F27">
        <v>0</v>
      </c>
      <c r="G27">
        <v>0</v>
      </c>
    </row>
    <row r="28" spans="1:7" ht="15" x14ac:dyDescent="0.25">
      <c r="A28" s="271" t="s">
        <v>78</v>
      </c>
      <c r="B28">
        <v>26</v>
      </c>
      <c r="C28">
        <v>28.2</v>
      </c>
      <c r="D28">
        <v>44.1</v>
      </c>
      <c r="E28">
        <v>41.1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79</v>
      </c>
      <c r="B30">
        <v>0.5</v>
      </c>
      <c r="C30">
        <v>0.5</v>
      </c>
      <c r="D30">
        <v>1.3</v>
      </c>
      <c r="E30">
        <v>3.7</v>
      </c>
      <c r="F30">
        <v>0.3</v>
      </c>
      <c r="G30">
        <v>0</v>
      </c>
    </row>
    <row r="31" spans="1:7" ht="15" x14ac:dyDescent="0.25">
      <c r="A31" s="271" t="s">
        <v>80</v>
      </c>
      <c r="B31">
        <v>115.1</v>
      </c>
      <c r="C31">
        <v>290.5</v>
      </c>
      <c r="D31">
        <v>878.5</v>
      </c>
      <c r="E31">
        <v>718.1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168</v>
      </c>
      <c r="B33">
        <v>0</v>
      </c>
      <c r="C33">
        <v>0.1</v>
      </c>
      <c r="D33" t="s">
        <v>94</v>
      </c>
      <c r="E33">
        <v>0.1</v>
      </c>
      <c r="F33">
        <v>0</v>
      </c>
      <c r="G33">
        <v>0</v>
      </c>
    </row>
    <row r="34" spans="1:7" ht="15" x14ac:dyDescent="0.25">
      <c r="A34" s="271" t="s">
        <v>81</v>
      </c>
      <c r="B34">
        <v>427.7</v>
      </c>
      <c r="C34">
        <v>408.6</v>
      </c>
      <c r="D34">
        <v>1180.4000000000001</v>
      </c>
      <c r="E34">
        <v>1013.1</v>
      </c>
      <c r="F34">
        <v>0</v>
      </c>
      <c r="G34">
        <v>0</v>
      </c>
    </row>
    <row r="35" spans="1:7" ht="15" x14ac:dyDescent="0.25">
      <c r="A35" s="271" t="s">
        <v>82</v>
      </c>
      <c r="B35">
        <v>18</v>
      </c>
      <c r="C35">
        <v>43.8</v>
      </c>
      <c r="D35">
        <v>249.9</v>
      </c>
      <c r="E35">
        <v>243.7</v>
      </c>
      <c r="F35">
        <v>0</v>
      </c>
      <c r="G35">
        <v>0</v>
      </c>
    </row>
    <row r="36" spans="1:7" ht="15" x14ac:dyDescent="0.25">
      <c r="A36" s="271" t="s">
        <v>83</v>
      </c>
      <c r="B36">
        <v>568.9</v>
      </c>
      <c r="C36">
        <v>725</v>
      </c>
      <c r="D36">
        <v>2463.4</v>
      </c>
      <c r="E36">
        <v>2420.6999999999998</v>
      </c>
      <c r="F36">
        <v>227</v>
      </c>
      <c r="G36">
        <v>0</v>
      </c>
    </row>
    <row r="37" spans="1:7" ht="15" x14ac:dyDescent="0.25">
      <c r="A37" s="271" t="s">
        <v>259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271" t="s">
        <v>84</v>
      </c>
      <c r="B38">
        <v>0</v>
      </c>
      <c r="C38">
        <v>0</v>
      </c>
      <c r="D38">
        <v>118.5</v>
      </c>
      <c r="E38">
        <v>134.80000000000001</v>
      </c>
      <c r="F38">
        <v>0</v>
      </c>
      <c r="G38">
        <v>0</v>
      </c>
    </row>
    <row r="39" spans="1:7" ht="15" x14ac:dyDescent="0.25">
      <c r="A39" s="271" t="s">
        <v>85</v>
      </c>
      <c r="B39">
        <v>0</v>
      </c>
      <c r="C39">
        <v>20</v>
      </c>
      <c r="D39">
        <v>62.1</v>
      </c>
      <c r="E39">
        <v>41.2</v>
      </c>
      <c r="F39">
        <v>0</v>
      </c>
      <c r="G39">
        <v>0</v>
      </c>
    </row>
    <row r="40" spans="1:7" ht="15" x14ac:dyDescent="0.25">
      <c r="A40" s="271" t="s">
        <v>86</v>
      </c>
      <c r="B40">
        <v>303.5</v>
      </c>
      <c r="C40">
        <v>173.2</v>
      </c>
      <c r="D40">
        <v>506.2</v>
      </c>
      <c r="E40">
        <v>680.2</v>
      </c>
      <c r="F40">
        <v>0</v>
      </c>
      <c r="G40">
        <v>0</v>
      </c>
    </row>
    <row r="41" spans="1:7" ht="15" x14ac:dyDescent="0.25">
      <c r="A41" s="271" t="s">
        <v>87</v>
      </c>
      <c r="B41">
        <v>0.5</v>
      </c>
      <c r="C41">
        <v>3</v>
      </c>
      <c r="D41">
        <v>3.4</v>
      </c>
      <c r="E41">
        <v>2.2000000000000002</v>
      </c>
      <c r="F41">
        <v>40</v>
      </c>
      <c r="G41">
        <v>0</v>
      </c>
    </row>
    <row r="42" spans="1:7" ht="15" x14ac:dyDescent="0.25">
      <c r="A42" s="271" t="s">
        <v>88</v>
      </c>
      <c r="B42">
        <v>122.4</v>
      </c>
      <c r="C42">
        <v>111.5</v>
      </c>
      <c r="D42">
        <v>404.5</v>
      </c>
      <c r="E42">
        <v>328.1</v>
      </c>
      <c r="F42">
        <v>0</v>
      </c>
      <c r="G42">
        <v>0</v>
      </c>
    </row>
    <row r="43" spans="1:7" ht="15" x14ac:dyDescent="0.25">
      <c r="A43" s="271" t="s">
        <v>89</v>
      </c>
      <c r="B43">
        <v>0</v>
      </c>
      <c r="C43">
        <v>90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271" t="s">
        <v>69</v>
      </c>
    </row>
    <row r="45" spans="1:7" ht="15" x14ac:dyDescent="0.25">
      <c r="A45" s="271" t="s">
        <v>90</v>
      </c>
      <c r="B45">
        <v>399.2</v>
      </c>
      <c r="C45">
        <v>182.1</v>
      </c>
      <c r="D45">
        <v>1101</v>
      </c>
      <c r="E45">
        <v>1923.7</v>
      </c>
      <c r="F45">
        <v>168</v>
      </c>
      <c r="G45">
        <v>0</v>
      </c>
    </row>
    <row r="46" spans="1:7" ht="15" x14ac:dyDescent="0.25">
      <c r="A46" s="271" t="s">
        <v>91</v>
      </c>
      <c r="B46">
        <v>40</v>
      </c>
      <c r="C46">
        <v>0</v>
      </c>
      <c r="D46">
        <v>8.6</v>
      </c>
      <c r="E46">
        <v>409.7</v>
      </c>
      <c r="F46">
        <v>0</v>
      </c>
      <c r="G46">
        <v>0</v>
      </c>
    </row>
    <row r="47" spans="1:7" ht="15" x14ac:dyDescent="0.25">
      <c r="A47" s="271" t="s">
        <v>92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464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175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406</v>
      </c>
      <c r="B50">
        <v>0</v>
      </c>
      <c r="C50">
        <v>0</v>
      </c>
      <c r="D50">
        <v>7.7</v>
      </c>
      <c r="E50">
        <v>22.7</v>
      </c>
      <c r="F50">
        <v>0</v>
      </c>
      <c r="G50">
        <v>0</v>
      </c>
    </row>
    <row r="51" spans="1:7" ht="15" x14ac:dyDescent="0.25">
      <c r="A51" s="271" t="s">
        <v>466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93</v>
      </c>
      <c r="B52">
        <v>0</v>
      </c>
      <c r="C52">
        <v>0</v>
      </c>
      <c r="D52" t="s">
        <v>94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95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271" t="s">
        <v>408</v>
      </c>
      <c r="B54">
        <v>0</v>
      </c>
      <c r="C54">
        <v>0</v>
      </c>
      <c r="D54">
        <v>34</v>
      </c>
      <c r="E54">
        <v>0</v>
      </c>
      <c r="F54">
        <v>0</v>
      </c>
      <c r="G54">
        <v>0</v>
      </c>
    </row>
    <row r="55" spans="1:7" ht="15" x14ac:dyDescent="0.25">
      <c r="A55" s="271" t="s">
        <v>96</v>
      </c>
      <c r="B55">
        <v>359.2</v>
      </c>
      <c r="C55">
        <v>182.1</v>
      </c>
      <c r="D55">
        <v>1007.4</v>
      </c>
      <c r="E55">
        <v>1227.5</v>
      </c>
      <c r="F55">
        <v>168</v>
      </c>
      <c r="G55">
        <v>0</v>
      </c>
    </row>
    <row r="56" spans="1:7" ht="15" x14ac:dyDescent="0.25">
      <c r="A56" s="271" t="s">
        <v>97</v>
      </c>
      <c r="B56">
        <v>0</v>
      </c>
      <c r="C56">
        <v>0</v>
      </c>
      <c r="D56">
        <v>23.9</v>
      </c>
      <c r="E56">
        <v>36.299999999999997</v>
      </c>
      <c r="F56">
        <v>0</v>
      </c>
      <c r="G56">
        <v>0</v>
      </c>
    </row>
    <row r="57" spans="1:7" ht="15" x14ac:dyDescent="0.25">
      <c r="A57" s="271" t="s">
        <v>176</v>
      </c>
      <c r="B57">
        <v>0</v>
      </c>
      <c r="C57">
        <v>0</v>
      </c>
      <c r="D57">
        <v>19.399999999999999</v>
      </c>
      <c r="E57">
        <v>31.1</v>
      </c>
      <c r="F57">
        <v>0</v>
      </c>
      <c r="G57">
        <v>0</v>
      </c>
    </row>
    <row r="58" spans="1:7" ht="15" x14ac:dyDescent="0.25">
      <c r="A58" s="271" t="s">
        <v>69</v>
      </c>
    </row>
    <row r="59" spans="1:7" ht="15" x14ac:dyDescent="0.25">
      <c r="A59" s="271" t="s">
        <v>98</v>
      </c>
      <c r="B59">
        <v>1246.3</v>
      </c>
      <c r="C59">
        <v>1101.9000000000001</v>
      </c>
      <c r="D59">
        <v>5776.8</v>
      </c>
      <c r="E59">
        <v>6667.2</v>
      </c>
      <c r="F59">
        <v>401.2</v>
      </c>
      <c r="G59">
        <v>0</v>
      </c>
    </row>
    <row r="60" spans="1:7" ht="15" x14ac:dyDescent="0.25">
      <c r="A60" s="271" t="s">
        <v>99</v>
      </c>
      <c r="B60">
        <v>2.9</v>
      </c>
      <c r="C60">
        <v>3.3</v>
      </c>
      <c r="D60">
        <v>13.6</v>
      </c>
      <c r="E60">
        <v>13.9</v>
      </c>
      <c r="F60">
        <v>0</v>
      </c>
      <c r="G60">
        <v>0</v>
      </c>
    </row>
    <row r="61" spans="1:7" ht="15" x14ac:dyDescent="0.25">
      <c r="A61" s="271" t="s">
        <v>100</v>
      </c>
      <c r="B61">
        <v>5</v>
      </c>
      <c r="C61">
        <v>6</v>
      </c>
      <c r="D61">
        <v>9.1999999999999993</v>
      </c>
      <c r="E61">
        <v>8.9</v>
      </c>
      <c r="F61">
        <v>0</v>
      </c>
      <c r="G61">
        <v>0</v>
      </c>
    </row>
    <row r="62" spans="1:7" ht="15" x14ac:dyDescent="0.25">
      <c r="A62" s="271" t="s">
        <v>101</v>
      </c>
      <c r="B62">
        <v>0</v>
      </c>
      <c r="C62">
        <v>0</v>
      </c>
      <c r="D62">
        <v>545.70000000000005</v>
      </c>
      <c r="E62">
        <v>401.7</v>
      </c>
      <c r="F62">
        <v>100</v>
      </c>
      <c r="G62">
        <v>0</v>
      </c>
    </row>
    <row r="63" spans="1:7" ht="15" x14ac:dyDescent="0.25">
      <c r="A63" s="271" t="s">
        <v>102</v>
      </c>
      <c r="B63">
        <v>16</v>
      </c>
      <c r="C63">
        <v>11.4</v>
      </c>
      <c r="D63">
        <v>51.4</v>
      </c>
      <c r="E63">
        <v>79.400000000000006</v>
      </c>
      <c r="F63">
        <v>4.5999999999999996</v>
      </c>
      <c r="G63">
        <v>0</v>
      </c>
    </row>
    <row r="64" spans="1:7" ht="15" x14ac:dyDescent="0.25">
      <c r="A64" s="271" t="s">
        <v>103</v>
      </c>
      <c r="B64">
        <v>65.400000000000006</v>
      </c>
      <c r="C64">
        <v>27.1</v>
      </c>
      <c r="D64">
        <v>16.5</v>
      </c>
      <c r="E64">
        <v>50.2</v>
      </c>
      <c r="F64">
        <v>0</v>
      </c>
      <c r="G64">
        <v>0</v>
      </c>
    </row>
    <row r="65" spans="1:7" ht="15" x14ac:dyDescent="0.25">
      <c r="A65" s="271" t="s">
        <v>104</v>
      </c>
      <c r="B65">
        <v>44</v>
      </c>
      <c r="C65">
        <v>0</v>
      </c>
      <c r="D65">
        <v>339.6</v>
      </c>
      <c r="E65">
        <v>362.6</v>
      </c>
      <c r="F65">
        <v>0</v>
      </c>
      <c r="G65">
        <v>0</v>
      </c>
    </row>
    <row r="66" spans="1:7" ht="15" x14ac:dyDescent="0.25">
      <c r="A66" s="271" t="s">
        <v>105</v>
      </c>
      <c r="B66">
        <v>61.8</v>
      </c>
      <c r="C66">
        <v>91.1</v>
      </c>
      <c r="D66">
        <v>296.2</v>
      </c>
      <c r="E66">
        <v>622.9</v>
      </c>
      <c r="F66">
        <v>14</v>
      </c>
      <c r="G66">
        <v>0</v>
      </c>
    </row>
    <row r="67" spans="1:7" ht="15" x14ac:dyDescent="0.25">
      <c r="A67" s="271" t="s">
        <v>106</v>
      </c>
      <c r="B67">
        <v>57.8</v>
      </c>
      <c r="C67">
        <v>57.7</v>
      </c>
      <c r="D67">
        <v>156.80000000000001</v>
      </c>
      <c r="E67">
        <v>237.3</v>
      </c>
      <c r="F67">
        <v>6.2</v>
      </c>
      <c r="G67">
        <v>0</v>
      </c>
    </row>
    <row r="68" spans="1:7" ht="15" x14ac:dyDescent="0.25">
      <c r="A68" s="271" t="s">
        <v>107</v>
      </c>
      <c r="B68">
        <v>30</v>
      </c>
      <c r="C68">
        <v>10</v>
      </c>
      <c r="D68">
        <v>269.89999999999998</v>
      </c>
      <c r="E68">
        <v>238.9</v>
      </c>
      <c r="F68">
        <v>0</v>
      </c>
      <c r="G68">
        <v>0</v>
      </c>
    </row>
    <row r="69" spans="1:7" ht="15" x14ac:dyDescent="0.25">
      <c r="A69" s="271" t="s">
        <v>109</v>
      </c>
      <c r="B69">
        <v>49</v>
      </c>
      <c r="C69">
        <v>201.8</v>
      </c>
      <c r="D69">
        <v>336.4</v>
      </c>
      <c r="E69">
        <v>418.6</v>
      </c>
      <c r="F69">
        <v>16.100000000000001</v>
      </c>
      <c r="G69">
        <v>0</v>
      </c>
    </row>
    <row r="70" spans="1:7" ht="15" x14ac:dyDescent="0.25">
      <c r="A70" s="271" t="s">
        <v>110</v>
      </c>
      <c r="B70">
        <v>0</v>
      </c>
      <c r="C70">
        <v>0</v>
      </c>
      <c r="D70">
        <v>16.8</v>
      </c>
      <c r="E70">
        <v>26.9</v>
      </c>
      <c r="F70">
        <v>0</v>
      </c>
      <c r="G70">
        <v>0</v>
      </c>
    </row>
    <row r="71" spans="1:7" ht="15" x14ac:dyDescent="0.25">
      <c r="A71" s="271" t="s">
        <v>111</v>
      </c>
      <c r="B71">
        <v>0</v>
      </c>
      <c r="C71">
        <v>0</v>
      </c>
      <c r="D71">
        <v>42.6</v>
      </c>
      <c r="E71">
        <v>103.3</v>
      </c>
      <c r="F71">
        <v>23.5</v>
      </c>
      <c r="G71">
        <v>0</v>
      </c>
    </row>
    <row r="72" spans="1:7" ht="15" x14ac:dyDescent="0.25">
      <c r="A72" s="271" t="s">
        <v>112</v>
      </c>
      <c r="B72">
        <v>52</v>
      </c>
      <c r="C72">
        <v>69.599999999999994</v>
      </c>
      <c r="D72">
        <v>218.3</v>
      </c>
      <c r="E72">
        <v>230.3</v>
      </c>
      <c r="F72">
        <v>24</v>
      </c>
      <c r="G72">
        <v>0</v>
      </c>
    </row>
    <row r="73" spans="1:7" ht="15" x14ac:dyDescent="0.25">
      <c r="A73" s="271" t="s">
        <v>113</v>
      </c>
      <c r="B73">
        <v>21</v>
      </c>
      <c r="C73">
        <v>32.200000000000003</v>
      </c>
      <c r="D73">
        <v>147.80000000000001</v>
      </c>
      <c r="E73">
        <v>139.5</v>
      </c>
      <c r="F73">
        <v>0</v>
      </c>
      <c r="G73">
        <v>0</v>
      </c>
    </row>
    <row r="74" spans="1:7" ht="15" x14ac:dyDescent="0.25">
      <c r="A74" s="271" t="s">
        <v>114</v>
      </c>
      <c r="B74">
        <v>6.7</v>
      </c>
      <c r="C74">
        <v>7</v>
      </c>
      <c r="D74">
        <v>31.5</v>
      </c>
      <c r="E74">
        <v>25.7</v>
      </c>
      <c r="F74">
        <v>5</v>
      </c>
      <c r="G74">
        <v>0</v>
      </c>
    </row>
    <row r="75" spans="1:7" ht="15" x14ac:dyDescent="0.25">
      <c r="A75" s="271" t="s">
        <v>115</v>
      </c>
      <c r="B75">
        <v>713.4</v>
      </c>
      <c r="C75">
        <v>443.6</v>
      </c>
      <c r="D75">
        <v>2653.8</v>
      </c>
      <c r="E75">
        <v>2950.6</v>
      </c>
      <c r="F75">
        <v>152.5</v>
      </c>
      <c r="G75">
        <v>0</v>
      </c>
    </row>
    <row r="76" spans="1:7" ht="15" x14ac:dyDescent="0.25">
      <c r="A76" s="271" t="s">
        <v>117</v>
      </c>
      <c r="B76">
        <v>0</v>
      </c>
      <c r="C76">
        <v>0.7</v>
      </c>
      <c r="D76">
        <v>12.5</v>
      </c>
      <c r="E76">
        <v>15.1</v>
      </c>
      <c r="F76">
        <v>0.3</v>
      </c>
      <c r="G76">
        <v>0</v>
      </c>
    </row>
    <row r="77" spans="1:7" ht="15" x14ac:dyDescent="0.25">
      <c r="A77" s="271" t="s">
        <v>118</v>
      </c>
      <c r="B77">
        <v>25.8</v>
      </c>
      <c r="C77">
        <v>22.5</v>
      </c>
      <c r="D77">
        <v>103.7</v>
      </c>
      <c r="E77">
        <v>118.4</v>
      </c>
      <c r="F77">
        <v>0</v>
      </c>
      <c r="G77">
        <v>0</v>
      </c>
    </row>
    <row r="78" spans="1:7" ht="15" x14ac:dyDescent="0.25">
      <c r="A78" s="271" t="s">
        <v>119</v>
      </c>
      <c r="B78">
        <v>32.700000000000003</v>
      </c>
      <c r="C78">
        <v>60.1</v>
      </c>
      <c r="D78">
        <v>130.30000000000001</v>
      </c>
      <c r="E78">
        <v>251.6</v>
      </c>
      <c r="F78">
        <v>45</v>
      </c>
      <c r="G78">
        <v>0</v>
      </c>
    </row>
    <row r="79" spans="1:7" ht="15" x14ac:dyDescent="0.25">
      <c r="A79" s="271" t="s">
        <v>120</v>
      </c>
      <c r="B79">
        <v>31.2</v>
      </c>
      <c r="C79">
        <v>17.2</v>
      </c>
      <c r="D79">
        <v>165</v>
      </c>
      <c r="E79">
        <v>217.9</v>
      </c>
      <c r="F79">
        <v>3.9</v>
      </c>
      <c r="G79">
        <v>0</v>
      </c>
    </row>
    <row r="80" spans="1:7" ht="15" x14ac:dyDescent="0.25">
      <c r="A80" s="271" t="s">
        <v>121</v>
      </c>
      <c r="B80">
        <v>6.7</v>
      </c>
      <c r="C80">
        <v>13.2</v>
      </c>
      <c r="D80">
        <v>51.7</v>
      </c>
      <c r="E80">
        <v>79.2</v>
      </c>
      <c r="F80">
        <v>6.1</v>
      </c>
      <c r="G80">
        <v>0</v>
      </c>
    </row>
    <row r="81" spans="1:7" ht="15" x14ac:dyDescent="0.25">
      <c r="A81" s="271" t="s">
        <v>122</v>
      </c>
      <c r="B81">
        <v>25</v>
      </c>
      <c r="C81">
        <v>27.5</v>
      </c>
      <c r="D81">
        <v>167.6</v>
      </c>
      <c r="E81">
        <v>74.400000000000006</v>
      </c>
      <c r="F81">
        <v>0</v>
      </c>
      <c r="G81">
        <v>0</v>
      </c>
    </row>
    <row r="82" spans="1:7" ht="15" x14ac:dyDescent="0.25">
      <c r="A82" s="271" t="s">
        <v>65</v>
      </c>
      <c r="B82" t="s">
        <v>66</v>
      </c>
      <c r="C82" t="s">
        <v>67</v>
      </c>
      <c r="D82" t="s">
        <v>66</v>
      </c>
      <c r="E82" t="s">
        <v>66</v>
      </c>
      <c r="F82" t="s">
        <v>66</v>
      </c>
      <c r="G82" t="s">
        <v>68</v>
      </c>
    </row>
    <row r="83" spans="1:7" ht="15" x14ac:dyDescent="0.25">
      <c r="A83" s="271" t="s">
        <v>123</v>
      </c>
      <c r="B83">
        <v>4910.8999999999996</v>
      </c>
      <c r="C83">
        <v>4038.6</v>
      </c>
      <c r="D83">
        <v>18758.8</v>
      </c>
      <c r="E83">
        <v>19086</v>
      </c>
      <c r="F83">
        <v>906.8</v>
      </c>
      <c r="G83">
        <v>0</v>
      </c>
    </row>
    <row r="84" spans="1:7" ht="15" x14ac:dyDescent="0.25">
      <c r="A84" s="271" t="s">
        <v>124</v>
      </c>
      <c r="B84">
        <v>840.6</v>
      </c>
      <c r="C84">
        <v>845.3</v>
      </c>
      <c r="D84">
        <v>0</v>
      </c>
      <c r="E84">
        <v>0</v>
      </c>
      <c r="F84">
        <v>117.8</v>
      </c>
      <c r="G84">
        <v>0</v>
      </c>
    </row>
    <row r="85" spans="1:7" ht="15" x14ac:dyDescent="0.25">
      <c r="A85" s="271" t="s">
        <v>65</v>
      </c>
      <c r="B85" t="s">
        <v>66</v>
      </c>
      <c r="C85" t="s">
        <v>67</v>
      </c>
      <c r="D85" t="s">
        <v>66</v>
      </c>
      <c r="E85" t="s">
        <v>66</v>
      </c>
      <c r="F85" t="s">
        <v>66</v>
      </c>
      <c r="G85" t="s">
        <v>68</v>
      </c>
    </row>
    <row r="86" spans="1:7" ht="15" x14ac:dyDescent="0.25">
      <c r="A86" s="271" t="s">
        <v>125</v>
      </c>
      <c r="B86">
        <v>5751.6</v>
      </c>
      <c r="C86">
        <v>4883.8999999999996</v>
      </c>
      <c r="D86">
        <v>18758.8</v>
      </c>
      <c r="E86">
        <v>19086</v>
      </c>
      <c r="F86">
        <v>1024.5999999999999</v>
      </c>
      <c r="G86">
        <v>0</v>
      </c>
    </row>
    <row r="87" spans="1:7" ht="15" x14ac:dyDescent="0.25">
      <c r="A87" s="271" t="s">
        <v>126</v>
      </c>
      <c r="B87" t="s">
        <v>45</v>
      </c>
      <c r="C87" t="s">
        <v>45</v>
      </c>
      <c r="D87">
        <v>0</v>
      </c>
      <c r="E87">
        <v>0</v>
      </c>
      <c r="F87" t="s">
        <v>45</v>
      </c>
      <c r="G87" t="s">
        <v>45</v>
      </c>
    </row>
    <row r="88" spans="1:7" ht="15" x14ac:dyDescent="0.25">
      <c r="A88" s="271" t="s">
        <v>127</v>
      </c>
      <c r="B88">
        <v>10</v>
      </c>
      <c r="C88">
        <v>0</v>
      </c>
      <c r="D88" t="s">
        <v>45</v>
      </c>
      <c r="E88" t="s">
        <v>45</v>
      </c>
      <c r="F88">
        <v>0</v>
      </c>
      <c r="G88">
        <v>0</v>
      </c>
    </row>
    <row r="89" spans="1:7" ht="15" x14ac:dyDescent="0.25">
      <c r="A89" s="271" t="s">
        <v>65</v>
      </c>
      <c r="B89" t="s">
        <v>66</v>
      </c>
      <c r="C89" t="s">
        <v>67</v>
      </c>
      <c r="D89" t="s">
        <v>66</v>
      </c>
      <c r="E89" t="s">
        <v>66</v>
      </c>
      <c r="F89" t="s">
        <v>66</v>
      </c>
      <c r="G89" t="s">
        <v>68</v>
      </c>
    </row>
  </sheetData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98439-3C22-408C-AE36-16B482831588}">
  <dimension ref="A1:G88"/>
  <sheetViews>
    <sheetView topLeftCell="A31" workbookViewId="0">
      <selection activeCell="B47" sqref="B47"/>
    </sheetView>
  </sheetViews>
  <sheetFormatPr defaultRowHeight="13.2" x14ac:dyDescent="0.25"/>
  <cols>
    <col min="1" max="1" width="24.109375" customWidth="1"/>
    <col min="2" max="2" width="14.109375" customWidth="1"/>
    <col min="3" max="3" width="12.33203125" customWidth="1"/>
    <col min="4" max="4" width="12.6640625" customWidth="1"/>
    <col min="5" max="5" width="13.109375" customWidth="1"/>
    <col min="6" max="6" width="13" customWidth="1"/>
    <col min="7" max="7" width="12.332031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479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69</v>
      </c>
      <c r="C12">
        <v>94</v>
      </c>
      <c r="D12">
        <v>600.9</v>
      </c>
      <c r="E12">
        <v>753.9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71</v>
      </c>
      <c r="B15">
        <v>69</v>
      </c>
      <c r="C15">
        <v>94</v>
      </c>
      <c r="D15">
        <v>501.4</v>
      </c>
      <c r="E15">
        <v>688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373.6</v>
      </c>
      <c r="C20">
        <v>477.5</v>
      </c>
      <c r="D20">
        <v>1962.2</v>
      </c>
      <c r="E20">
        <v>1995.3</v>
      </c>
      <c r="F20">
        <v>5.3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142.5</v>
      </c>
      <c r="C22">
        <v>229.9</v>
      </c>
      <c r="D22">
        <v>908.8</v>
      </c>
      <c r="E22">
        <v>933.6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902.2</v>
      </c>
      <c r="C24">
        <v>0</v>
      </c>
      <c r="D24">
        <v>2016.1</v>
      </c>
      <c r="E24">
        <v>194.1</v>
      </c>
      <c r="F24">
        <v>0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1840.3</v>
      </c>
      <c r="C26">
        <v>1900.5</v>
      </c>
      <c r="D26">
        <v>5976.6</v>
      </c>
      <c r="E26">
        <v>6513.4</v>
      </c>
      <c r="F26">
        <v>235.3</v>
      </c>
      <c r="G26">
        <v>0</v>
      </c>
    </row>
    <row r="27" spans="1:7" ht="15" x14ac:dyDescent="0.25">
      <c r="A27" s="271" t="s">
        <v>167</v>
      </c>
      <c r="B27">
        <v>110</v>
      </c>
      <c r="C27">
        <v>55</v>
      </c>
      <c r="D27">
        <v>50.8</v>
      </c>
      <c r="E27">
        <v>380.6</v>
      </c>
      <c r="F27">
        <v>0</v>
      </c>
      <c r="G27">
        <v>0</v>
      </c>
    </row>
    <row r="28" spans="1:7" ht="15" x14ac:dyDescent="0.25">
      <c r="A28" s="271" t="s">
        <v>78</v>
      </c>
      <c r="B28">
        <v>27.1</v>
      </c>
      <c r="C28">
        <v>30.6</v>
      </c>
      <c r="D28">
        <v>43</v>
      </c>
      <c r="E28">
        <v>38.6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79</v>
      </c>
      <c r="B30">
        <v>0.5</v>
      </c>
      <c r="C30">
        <v>0.8</v>
      </c>
      <c r="D30">
        <v>1.3</v>
      </c>
      <c r="E30">
        <v>3.4</v>
      </c>
      <c r="F30">
        <v>0.3</v>
      </c>
      <c r="G30">
        <v>0</v>
      </c>
    </row>
    <row r="31" spans="1:7" ht="15" x14ac:dyDescent="0.25">
      <c r="A31" s="271" t="s">
        <v>80</v>
      </c>
      <c r="B31">
        <v>115.8</v>
      </c>
      <c r="C31">
        <v>253</v>
      </c>
      <c r="D31">
        <v>877.7</v>
      </c>
      <c r="E31">
        <v>718.1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168</v>
      </c>
      <c r="B33">
        <v>0</v>
      </c>
      <c r="C33">
        <v>0.1</v>
      </c>
      <c r="D33" t="s">
        <v>94</v>
      </c>
      <c r="E33">
        <v>0.1</v>
      </c>
      <c r="F33">
        <v>0</v>
      </c>
      <c r="G33">
        <v>0</v>
      </c>
    </row>
    <row r="34" spans="1:7" ht="15" x14ac:dyDescent="0.25">
      <c r="A34" s="271" t="s">
        <v>81</v>
      </c>
      <c r="B34">
        <v>524.29999999999995</v>
      </c>
      <c r="C34">
        <v>406.6</v>
      </c>
      <c r="D34">
        <v>1080.3</v>
      </c>
      <c r="E34">
        <v>1013.1</v>
      </c>
      <c r="F34">
        <v>0</v>
      </c>
      <c r="G34">
        <v>0</v>
      </c>
    </row>
    <row r="35" spans="1:7" ht="15" x14ac:dyDescent="0.25">
      <c r="A35" s="271" t="s">
        <v>82</v>
      </c>
      <c r="B35">
        <v>18</v>
      </c>
      <c r="C35">
        <v>43.8</v>
      </c>
      <c r="D35">
        <v>249.9</v>
      </c>
      <c r="E35">
        <v>243.7</v>
      </c>
      <c r="F35">
        <v>0</v>
      </c>
      <c r="G35">
        <v>0</v>
      </c>
    </row>
    <row r="36" spans="1:7" ht="15" x14ac:dyDescent="0.25">
      <c r="A36" s="271" t="s">
        <v>83</v>
      </c>
      <c r="B36">
        <v>671.5</v>
      </c>
      <c r="C36">
        <v>714</v>
      </c>
      <c r="D36">
        <v>2285.4</v>
      </c>
      <c r="E36">
        <v>2377.6999999999998</v>
      </c>
      <c r="F36">
        <v>195</v>
      </c>
      <c r="G36">
        <v>0</v>
      </c>
    </row>
    <row r="37" spans="1:7" ht="15" x14ac:dyDescent="0.25">
      <c r="A37" s="271" t="s">
        <v>259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271" t="s">
        <v>84</v>
      </c>
      <c r="B38">
        <v>0</v>
      </c>
      <c r="C38">
        <v>0</v>
      </c>
      <c r="D38">
        <v>118.5</v>
      </c>
      <c r="E38">
        <v>134.80000000000001</v>
      </c>
      <c r="F38">
        <v>0</v>
      </c>
      <c r="G38">
        <v>0</v>
      </c>
    </row>
    <row r="39" spans="1:7" ht="15" x14ac:dyDescent="0.25">
      <c r="A39" s="271" t="s">
        <v>85</v>
      </c>
      <c r="B39">
        <v>0</v>
      </c>
      <c r="C39">
        <v>20</v>
      </c>
      <c r="D39">
        <v>62.1</v>
      </c>
      <c r="E39">
        <v>41.2</v>
      </c>
      <c r="F39">
        <v>0</v>
      </c>
      <c r="G39">
        <v>0</v>
      </c>
    </row>
    <row r="40" spans="1:7" ht="15" x14ac:dyDescent="0.25">
      <c r="A40" s="271" t="s">
        <v>86</v>
      </c>
      <c r="B40">
        <v>250.7</v>
      </c>
      <c r="C40">
        <v>174</v>
      </c>
      <c r="D40">
        <v>505</v>
      </c>
      <c r="E40">
        <v>679.4</v>
      </c>
      <c r="F40">
        <v>0</v>
      </c>
      <c r="G40">
        <v>0</v>
      </c>
    </row>
    <row r="41" spans="1:7" ht="15" x14ac:dyDescent="0.25">
      <c r="A41" s="271" t="s">
        <v>87</v>
      </c>
      <c r="B41">
        <v>0</v>
      </c>
      <c r="C41">
        <v>1</v>
      </c>
      <c r="D41">
        <v>3.4</v>
      </c>
      <c r="E41">
        <v>2.2000000000000002</v>
      </c>
      <c r="F41">
        <v>40</v>
      </c>
      <c r="G41">
        <v>0</v>
      </c>
    </row>
    <row r="42" spans="1:7" ht="15" x14ac:dyDescent="0.25">
      <c r="A42" s="271" t="s">
        <v>88</v>
      </c>
      <c r="B42">
        <v>122.4</v>
      </c>
      <c r="C42">
        <v>111.5</v>
      </c>
      <c r="D42">
        <v>404.5</v>
      </c>
      <c r="E42">
        <v>328.1</v>
      </c>
      <c r="F42">
        <v>0</v>
      </c>
      <c r="G42">
        <v>0</v>
      </c>
    </row>
    <row r="43" spans="1:7" ht="15" x14ac:dyDescent="0.25">
      <c r="A43" s="271" t="s">
        <v>89</v>
      </c>
      <c r="B43">
        <v>0</v>
      </c>
      <c r="C43">
        <v>90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271" t="s">
        <v>69</v>
      </c>
    </row>
    <row r="45" spans="1:7" ht="15" x14ac:dyDescent="0.25">
      <c r="A45" s="271" t="s">
        <v>90</v>
      </c>
      <c r="B45">
        <v>381</v>
      </c>
      <c r="C45">
        <v>182.1</v>
      </c>
      <c r="D45">
        <v>1067</v>
      </c>
      <c r="E45">
        <v>1849</v>
      </c>
      <c r="F45">
        <v>168</v>
      </c>
      <c r="G45">
        <v>0</v>
      </c>
    </row>
    <row r="46" spans="1:7" ht="15" x14ac:dyDescent="0.25">
      <c r="A46" s="271" t="s">
        <v>91</v>
      </c>
      <c r="B46">
        <v>40</v>
      </c>
      <c r="C46">
        <v>0</v>
      </c>
      <c r="D46">
        <v>8.6</v>
      </c>
      <c r="E46">
        <v>409.7</v>
      </c>
      <c r="F46">
        <v>0</v>
      </c>
      <c r="G46">
        <v>0</v>
      </c>
    </row>
    <row r="47" spans="1:7" ht="15" x14ac:dyDescent="0.25">
      <c r="A47" s="271" t="s">
        <v>92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464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175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406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271" t="s">
        <v>466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93</v>
      </c>
      <c r="B52">
        <v>0</v>
      </c>
      <c r="C52">
        <v>0</v>
      </c>
      <c r="D52" t="s">
        <v>94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95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271" t="s">
        <v>96</v>
      </c>
      <c r="B54">
        <v>341</v>
      </c>
      <c r="C54">
        <v>182.1</v>
      </c>
      <c r="D54">
        <v>1007.4</v>
      </c>
      <c r="E54">
        <v>1175.5</v>
      </c>
      <c r="F54">
        <v>168</v>
      </c>
      <c r="G54">
        <v>0</v>
      </c>
    </row>
    <row r="55" spans="1:7" ht="15" x14ac:dyDescent="0.25">
      <c r="A55" s="271" t="s">
        <v>97</v>
      </c>
      <c r="B55">
        <v>0</v>
      </c>
      <c r="C55">
        <v>0</v>
      </c>
      <c r="D55">
        <v>23.9</v>
      </c>
      <c r="E55">
        <v>36.299999999999997</v>
      </c>
      <c r="F55">
        <v>0</v>
      </c>
      <c r="G55">
        <v>0</v>
      </c>
    </row>
    <row r="56" spans="1:7" ht="15" x14ac:dyDescent="0.25">
      <c r="A56" s="271" t="s">
        <v>176</v>
      </c>
      <c r="B56">
        <v>0</v>
      </c>
      <c r="C56">
        <v>0</v>
      </c>
      <c r="D56">
        <v>19.399999999999999</v>
      </c>
      <c r="E56">
        <v>31.1</v>
      </c>
      <c r="F56">
        <v>0</v>
      </c>
      <c r="G56">
        <v>0</v>
      </c>
    </row>
    <row r="57" spans="1:7" ht="15" x14ac:dyDescent="0.25">
      <c r="A57" s="271" t="s">
        <v>69</v>
      </c>
    </row>
    <row r="58" spans="1:7" ht="15" x14ac:dyDescent="0.25">
      <c r="A58" s="271" t="s">
        <v>98</v>
      </c>
      <c r="B58">
        <v>1259</v>
      </c>
      <c r="C58">
        <v>1156.7</v>
      </c>
      <c r="D58">
        <v>5564.9</v>
      </c>
      <c r="E58">
        <v>6475</v>
      </c>
      <c r="F58">
        <v>388</v>
      </c>
      <c r="G58">
        <v>0</v>
      </c>
    </row>
    <row r="59" spans="1:7" ht="15" x14ac:dyDescent="0.25">
      <c r="A59" s="271" t="s">
        <v>99</v>
      </c>
      <c r="B59">
        <v>2.9</v>
      </c>
      <c r="C59">
        <v>3.3</v>
      </c>
      <c r="D59">
        <v>13.6</v>
      </c>
      <c r="E59">
        <v>13.9</v>
      </c>
      <c r="F59">
        <v>0</v>
      </c>
      <c r="G59">
        <v>0</v>
      </c>
    </row>
    <row r="60" spans="1:7" ht="15" x14ac:dyDescent="0.25">
      <c r="A60" s="271" t="s">
        <v>100</v>
      </c>
      <c r="B60">
        <v>5</v>
      </c>
      <c r="C60">
        <v>6</v>
      </c>
      <c r="D60">
        <v>9.1999999999999993</v>
      </c>
      <c r="E60">
        <v>8.9</v>
      </c>
      <c r="F60">
        <v>0</v>
      </c>
      <c r="G60">
        <v>0</v>
      </c>
    </row>
    <row r="61" spans="1:7" ht="15" x14ac:dyDescent="0.25">
      <c r="A61" s="271" t="s">
        <v>101</v>
      </c>
      <c r="B61">
        <v>0</v>
      </c>
      <c r="C61">
        <v>0</v>
      </c>
      <c r="D61">
        <v>545.70000000000005</v>
      </c>
      <c r="E61">
        <v>401.7</v>
      </c>
      <c r="F61">
        <v>100</v>
      </c>
      <c r="G61">
        <v>0</v>
      </c>
    </row>
    <row r="62" spans="1:7" ht="15" x14ac:dyDescent="0.25">
      <c r="A62" s="271" t="s">
        <v>102</v>
      </c>
      <c r="B62">
        <v>16</v>
      </c>
      <c r="C62">
        <v>11.4</v>
      </c>
      <c r="D62">
        <v>51.4</v>
      </c>
      <c r="E62">
        <v>79.400000000000006</v>
      </c>
      <c r="F62">
        <v>4.5999999999999996</v>
      </c>
      <c r="G62">
        <v>0</v>
      </c>
    </row>
    <row r="63" spans="1:7" ht="15" x14ac:dyDescent="0.25">
      <c r="A63" s="271" t="s">
        <v>103</v>
      </c>
      <c r="B63">
        <v>64.7</v>
      </c>
      <c r="C63">
        <v>27.2</v>
      </c>
      <c r="D63">
        <v>15.9</v>
      </c>
      <c r="E63">
        <v>50.1</v>
      </c>
      <c r="F63">
        <v>0</v>
      </c>
      <c r="G63">
        <v>0</v>
      </c>
    </row>
    <row r="64" spans="1:7" ht="15" x14ac:dyDescent="0.25">
      <c r="A64" s="271" t="s">
        <v>104</v>
      </c>
      <c r="B64">
        <v>24</v>
      </c>
      <c r="C64">
        <v>12</v>
      </c>
      <c r="D64">
        <v>339.6</v>
      </c>
      <c r="E64">
        <v>330.2</v>
      </c>
      <c r="F64">
        <v>0</v>
      </c>
      <c r="G64">
        <v>0</v>
      </c>
    </row>
    <row r="65" spans="1:7" ht="15" x14ac:dyDescent="0.25">
      <c r="A65" s="271" t="s">
        <v>105</v>
      </c>
      <c r="B65">
        <v>59.8</v>
      </c>
      <c r="C65">
        <v>83.7</v>
      </c>
      <c r="D65">
        <v>289.60000000000002</v>
      </c>
      <c r="E65">
        <v>614.1</v>
      </c>
      <c r="F65">
        <v>14</v>
      </c>
      <c r="G65">
        <v>0</v>
      </c>
    </row>
    <row r="66" spans="1:7" ht="15" x14ac:dyDescent="0.25">
      <c r="A66" s="271" t="s">
        <v>106</v>
      </c>
      <c r="B66">
        <v>78.599999999999994</v>
      </c>
      <c r="C66">
        <v>62.3</v>
      </c>
      <c r="D66">
        <v>104.8</v>
      </c>
      <c r="E66">
        <v>222.2</v>
      </c>
      <c r="F66">
        <v>0</v>
      </c>
      <c r="G66">
        <v>0</v>
      </c>
    </row>
    <row r="67" spans="1:7" ht="15" x14ac:dyDescent="0.25">
      <c r="A67" s="271" t="s">
        <v>107</v>
      </c>
      <c r="B67">
        <v>30</v>
      </c>
      <c r="C67">
        <v>0</v>
      </c>
      <c r="D67">
        <v>242.6</v>
      </c>
      <c r="E67">
        <v>238.9</v>
      </c>
      <c r="F67">
        <v>0</v>
      </c>
      <c r="G67">
        <v>0</v>
      </c>
    </row>
    <row r="68" spans="1:7" ht="15" x14ac:dyDescent="0.25">
      <c r="A68" s="271" t="s">
        <v>109</v>
      </c>
      <c r="B68">
        <v>60.3</v>
      </c>
      <c r="C68">
        <v>204.8</v>
      </c>
      <c r="D68">
        <v>325.7</v>
      </c>
      <c r="E68">
        <v>414.8</v>
      </c>
      <c r="F68">
        <v>16.100000000000001</v>
      </c>
      <c r="G68">
        <v>0</v>
      </c>
    </row>
    <row r="69" spans="1:7" ht="15" x14ac:dyDescent="0.25">
      <c r="A69" s="271" t="s">
        <v>110</v>
      </c>
      <c r="B69">
        <v>0</v>
      </c>
      <c r="C69">
        <v>0</v>
      </c>
      <c r="D69">
        <v>8.3000000000000007</v>
      </c>
      <c r="E69">
        <v>26.9</v>
      </c>
      <c r="F69">
        <v>0</v>
      </c>
      <c r="G69">
        <v>0</v>
      </c>
    </row>
    <row r="70" spans="1:7" ht="15" x14ac:dyDescent="0.25">
      <c r="A70" s="271" t="s">
        <v>111</v>
      </c>
      <c r="B70">
        <v>0</v>
      </c>
      <c r="C70">
        <v>0</v>
      </c>
      <c r="D70">
        <v>42.6</v>
      </c>
      <c r="E70">
        <v>103.3</v>
      </c>
      <c r="F70">
        <v>23.5</v>
      </c>
      <c r="G70">
        <v>0</v>
      </c>
    </row>
    <row r="71" spans="1:7" ht="15" x14ac:dyDescent="0.25">
      <c r="A71" s="271" t="s">
        <v>112</v>
      </c>
      <c r="B71">
        <v>64</v>
      </c>
      <c r="C71">
        <v>69.599999999999994</v>
      </c>
      <c r="D71">
        <v>207.3</v>
      </c>
      <c r="E71">
        <v>230.3</v>
      </c>
      <c r="F71">
        <v>17</v>
      </c>
      <c r="G71">
        <v>0</v>
      </c>
    </row>
    <row r="72" spans="1:7" ht="15" x14ac:dyDescent="0.25">
      <c r="A72" s="271" t="s">
        <v>113</v>
      </c>
      <c r="B72">
        <v>21</v>
      </c>
      <c r="C72">
        <v>52.7</v>
      </c>
      <c r="D72">
        <v>138.30000000000001</v>
      </c>
      <c r="E72">
        <v>120.4</v>
      </c>
      <c r="F72">
        <v>0</v>
      </c>
      <c r="G72">
        <v>0</v>
      </c>
    </row>
    <row r="73" spans="1:7" ht="15" x14ac:dyDescent="0.25">
      <c r="A73" s="271" t="s">
        <v>114</v>
      </c>
      <c r="B73">
        <v>6.7</v>
      </c>
      <c r="C73">
        <v>11.7</v>
      </c>
      <c r="D73">
        <v>31.5</v>
      </c>
      <c r="E73">
        <v>25.7</v>
      </c>
      <c r="F73">
        <v>5</v>
      </c>
      <c r="G73">
        <v>0</v>
      </c>
    </row>
    <row r="74" spans="1:7" ht="15" x14ac:dyDescent="0.25">
      <c r="A74" s="271" t="s">
        <v>115</v>
      </c>
      <c r="B74">
        <v>701</v>
      </c>
      <c r="C74">
        <v>402.1</v>
      </c>
      <c r="D74">
        <v>2573.1999999999998</v>
      </c>
      <c r="E74">
        <v>2908.8</v>
      </c>
      <c r="F74">
        <v>152.5</v>
      </c>
      <c r="G74">
        <v>0</v>
      </c>
    </row>
    <row r="75" spans="1:7" ht="15" x14ac:dyDescent="0.25">
      <c r="A75" s="271" t="s">
        <v>117</v>
      </c>
      <c r="B75">
        <v>0</v>
      </c>
      <c r="C75">
        <v>0</v>
      </c>
      <c r="D75">
        <v>12.5</v>
      </c>
      <c r="E75">
        <v>15.1</v>
      </c>
      <c r="F75">
        <v>0.3</v>
      </c>
      <c r="G75">
        <v>0</v>
      </c>
    </row>
    <row r="76" spans="1:7" ht="15" x14ac:dyDescent="0.25">
      <c r="A76" s="271" t="s">
        <v>118</v>
      </c>
      <c r="B76">
        <v>25.8</v>
      </c>
      <c r="C76">
        <v>49.8</v>
      </c>
      <c r="D76">
        <v>103.7</v>
      </c>
      <c r="E76">
        <v>92.5</v>
      </c>
      <c r="F76">
        <v>0</v>
      </c>
      <c r="G76">
        <v>0</v>
      </c>
    </row>
    <row r="77" spans="1:7" ht="15" x14ac:dyDescent="0.25">
      <c r="A77" s="271" t="s">
        <v>119</v>
      </c>
      <c r="B77">
        <v>32.700000000000003</v>
      </c>
      <c r="C77">
        <v>90.4</v>
      </c>
      <c r="D77">
        <v>130.30000000000001</v>
      </c>
      <c r="E77">
        <v>218.2</v>
      </c>
      <c r="F77">
        <v>45</v>
      </c>
      <c r="G77">
        <v>0</v>
      </c>
    </row>
    <row r="78" spans="1:7" ht="15" x14ac:dyDescent="0.25">
      <c r="A78" s="271" t="s">
        <v>120</v>
      </c>
      <c r="B78">
        <v>34.9</v>
      </c>
      <c r="C78">
        <v>17.2</v>
      </c>
      <c r="D78">
        <v>159.9</v>
      </c>
      <c r="E78">
        <v>217.9</v>
      </c>
      <c r="F78">
        <v>3.9</v>
      </c>
      <c r="G78">
        <v>0</v>
      </c>
    </row>
    <row r="79" spans="1:7" ht="15" x14ac:dyDescent="0.25">
      <c r="A79" s="271" t="s">
        <v>121</v>
      </c>
      <c r="B79">
        <v>6.7</v>
      </c>
      <c r="C79">
        <v>19.899999999999999</v>
      </c>
      <c r="D79">
        <v>51.7</v>
      </c>
      <c r="E79">
        <v>72.3</v>
      </c>
      <c r="F79">
        <v>6.1</v>
      </c>
      <c r="G79">
        <v>0</v>
      </c>
    </row>
    <row r="80" spans="1:7" ht="15" x14ac:dyDescent="0.25">
      <c r="A80" s="271" t="s">
        <v>122</v>
      </c>
      <c r="B80">
        <v>25</v>
      </c>
      <c r="C80">
        <v>32.5</v>
      </c>
      <c r="D80">
        <v>167.6</v>
      </c>
      <c r="E80">
        <v>69.400000000000006</v>
      </c>
      <c r="F80">
        <v>0</v>
      </c>
      <c r="G80">
        <v>0</v>
      </c>
    </row>
    <row r="81" spans="1:7" ht="15" x14ac:dyDescent="0.25">
      <c r="A81" s="271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271" t="s">
        <v>123</v>
      </c>
      <c r="B82">
        <v>4967.3999999999996</v>
      </c>
      <c r="C82">
        <v>4040.7</v>
      </c>
      <c r="D82">
        <v>18096.5</v>
      </c>
      <c r="E82">
        <v>18714.2</v>
      </c>
      <c r="F82">
        <v>796.6</v>
      </c>
      <c r="G82">
        <v>0</v>
      </c>
    </row>
    <row r="83" spans="1:7" ht="15" x14ac:dyDescent="0.25">
      <c r="A83" s="271" t="s">
        <v>124</v>
      </c>
      <c r="B83">
        <v>1056.4000000000001</v>
      </c>
      <c r="C83">
        <v>876.7</v>
      </c>
      <c r="D83">
        <v>0</v>
      </c>
      <c r="E83">
        <v>0</v>
      </c>
      <c r="F83">
        <v>89</v>
      </c>
      <c r="G83">
        <v>0</v>
      </c>
    </row>
    <row r="84" spans="1:7" ht="15" x14ac:dyDescent="0.25">
      <c r="A84" s="271" t="s">
        <v>65</v>
      </c>
      <c r="B84" t="s">
        <v>66</v>
      </c>
      <c r="C84" t="s">
        <v>67</v>
      </c>
      <c r="D84" t="s">
        <v>66</v>
      </c>
      <c r="E84" t="s">
        <v>66</v>
      </c>
      <c r="F84" t="s">
        <v>66</v>
      </c>
      <c r="G84" t="s">
        <v>68</v>
      </c>
    </row>
    <row r="85" spans="1:7" ht="15" x14ac:dyDescent="0.25">
      <c r="A85" s="271" t="s">
        <v>125</v>
      </c>
      <c r="B85">
        <v>6023.8</v>
      </c>
      <c r="C85">
        <v>4917.3999999999996</v>
      </c>
      <c r="D85">
        <v>18096.5</v>
      </c>
      <c r="E85">
        <v>18714.2</v>
      </c>
      <c r="F85">
        <v>885.6</v>
      </c>
      <c r="G85">
        <v>0</v>
      </c>
    </row>
    <row r="86" spans="1:7" ht="15" x14ac:dyDescent="0.25">
      <c r="A86" s="271" t="s">
        <v>126</v>
      </c>
      <c r="B86" t="s">
        <v>45</v>
      </c>
      <c r="C86" t="s">
        <v>45</v>
      </c>
      <c r="D86">
        <v>0</v>
      </c>
      <c r="E86">
        <v>0</v>
      </c>
      <c r="F86" t="s">
        <v>45</v>
      </c>
      <c r="G86" t="s">
        <v>45</v>
      </c>
    </row>
    <row r="87" spans="1:7" ht="15" x14ac:dyDescent="0.25">
      <c r="A87" s="271" t="s">
        <v>127</v>
      </c>
      <c r="B87">
        <v>10</v>
      </c>
      <c r="C87">
        <v>0</v>
      </c>
      <c r="D87" t="s">
        <v>45</v>
      </c>
      <c r="E87" t="s">
        <v>45</v>
      </c>
      <c r="F87">
        <v>0</v>
      </c>
      <c r="G87">
        <v>0</v>
      </c>
    </row>
    <row r="88" spans="1:7" ht="15" x14ac:dyDescent="0.25">
      <c r="A88" s="271" t="s">
        <v>53</v>
      </c>
    </row>
  </sheetData>
  <pageMargins left="0.7" right="0.7" top="0.75" bottom="0.75" header="0.3" footer="0.3"/>
  <pageSetup orientation="portrait" r:id="rId1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974ED-81FA-469C-807C-D007C085CD78}">
  <dimension ref="A1:G88"/>
  <sheetViews>
    <sheetView topLeftCell="A25" workbookViewId="0">
      <selection activeCell="B7" sqref="B7"/>
    </sheetView>
  </sheetViews>
  <sheetFormatPr defaultRowHeight="13.2" x14ac:dyDescent="0.25"/>
  <cols>
    <col min="1" max="1" width="26.5546875" customWidth="1"/>
    <col min="2" max="2" width="11.88671875" customWidth="1"/>
    <col min="4" max="4" width="12" customWidth="1"/>
    <col min="5" max="5" width="12.554687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480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69</v>
      </c>
      <c r="C12">
        <v>80</v>
      </c>
      <c r="D12">
        <v>600.9</v>
      </c>
      <c r="E12">
        <v>753.9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71</v>
      </c>
      <c r="B15">
        <v>69</v>
      </c>
      <c r="C15">
        <v>80</v>
      </c>
      <c r="D15">
        <v>501.4</v>
      </c>
      <c r="E15">
        <v>688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388.6</v>
      </c>
      <c r="C20">
        <v>496.5</v>
      </c>
      <c r="D20">
        <v>1891.1</v>
      </c>
      <c r="E20">
        <v>1898.9</v>
      </c>
      <c r="F20">
        <v>5.3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185.5</v>
      </c>
      <c r="C22">
        <v>230</v>
      </c>
      <c r="D22">
        <v>847.1</v>
      </c>
      <c r="E22">
        <v>933.6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1030.2</v>
      </c>
      <c r="C24">
        <v>0</v>
      </c>
      <c r="D24">
        <v>1885.5</v>
      </c>
      <c r="E24">
        <v>194.1</v>
      </c>
      <c r="F24">
        <v>0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1848.1</v>
      </c>
      <c r="C26">
        <v>1840.3</v>
      </c>
      <c r="D26">
        <v>5829.6</v>
      </c>
      <c r="E26">
        <v>6313.2</v>
      </c>
      <c r="F26">
        <v>235.3</v>
      </c>
      <c r="G26">
        <v>0</v>
      </c>
    </row>
    <row r="27" spans="1:7" ht="15" x14ac:dyDescent="0.25">
      <c r="A27" s="271" t="s">
        <v>167</v>
      </c>
      <c r="B27">
        <v>110</v>
      </c>
      <c r="C27">
        <v>110</v>
      </c>
      <c r="D27">
        <v>50.8</v>
      </c>
      <c r="E27">
        <v>322</v>
      </c>
      <c r="F27">
        <v>0</v>
      </c>
      <c r="G27">
        <v>0</v>
      </c>
    </row>
    <row r="28" spans="1:7" ht="15" x14ac:dyDescent="0.25">
      <c r="A28" s="271" t="s">
        <v>78</v>
      </c>
      <c r="B28">
        <v>27.1</v>
      </c>
      <c r="C28">
        <v>32.1</v>
      </c>
      <c r="D28">
        <v>43</v>
      </c>
      <c r="E28">
        <v>37.1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79</v>
      </c>
      <c r="B30">
        <v>0.5</v>
      </c>
      <c r="C30">
        <v>0.5</v>
      </c>
      <c r="D30">
        <v>1.3</v>
      </c>
      <c r="E30">
        <v>3.4</v>
      </c>
      <c r="F30">
        <v>0.3</v>
      </c>
      <c r="G30">
        <v>0</v>
      </c>
    </row>
    <row r="31" spans="1:7" ht="15" x14ac:dyDescent="0.25">
      <c r="A31" s="271" t="s">
        <v>80</v>
      </c>
      <c r="B31">
        <v>115.8</v>
      </c>
      <c r="C31">
        <v>253</v>
      </c>
      <c r="D31">
        <v>877.7</v>
      </c>
      <c r="E31">
        <v>718.1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168</v>
      </c>
      <c r="B33">
        <v>0</v>
      </c>
      <c r="C33">
        <v>0.1</v>
      </c>
      <c r="D33" t="s">
        <v>94</v>
      </c>
      <c r="E33">
        <v>0.1</v>
      </c>
      <c r="F33">
        <v>0</v>
      </c>
      <c r="G33">
        <v>0</v>
      </c>
    </row>
    <row r="34" spans="1:7" ht="15" x14ac:dyDescent="0.25">
      <c r="A34" s="271" t="s">
        <v>81</v>
      </c>
      <c r="B34">
        <v>599.6</v>
      </c>
      <c r="C34">
        <v>344.2</v>
      </c>
      <c r="D34">
        <v>997.7</v>
      </c>
      <c r="E34">
        <v>930.9</v>
      </c>
      <c r="F34">
        <v>0</v>
      </c>
      <c r="G34">
        <v>0</v>
      </c>
    </row>
    <row r="35" spans="1:7" ht="15" x14ac:dyDescent="0.25">
      <c r="A35" s="271" t="s">
        <v>82</v>
      </c>
      <c r="B35">
        <v>6.1</v>
      </c>
      <c r="C35">
        <v>43.8</v>
      </c>
      <c r="D35">
        <v>249.9</v>
      </c>
      <c r="E35">
        <v>243.7</v>
      </c>
      <c r="F35">
        <v>0</v>
      </c>
      <c r="G35">
        <v>0</v>
      </c>
    </row>
    <row r="36" spans="1:7" ht="15" x14ac:dyDescent="0.25">
      <c r="A36" s="271" t="s">
        <v>83</v>
      </c>
      <c r="B36">
        <v>711.5</v>
      </c>
      <c r="C36">
        <v>660</v>
      </c>
      <c r="D36">
        <v>2222.6</v>
      </c>
      <c r="E36">
        <v>2319.8000000000002</v>
      </c>
      <c r="F36">
        <v>195</v>
      </c>
      <c r="G36">
        <v>0</v>
      </c>
    </row>
    <row r="37" spans="1:7" ht="15" x14ac:dyDescent="0.25">
      <c r="A37" s="271" t="s">
        <v>259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271" t="s">
        <v>84</v>
      </c>
      <c r="B38">
        <v>0</v>
      </c>
      <c r="C38">
        <v>0</v>
      </c>
      <c r="D38">
        <v>118.5</v>
      </c>
      <c r="E38">
        <v>134.80000000000001</v>
      </c>
      <c r="F38">
        <v>0</v>
      </c>
      <c r="G38">
        <v>0</v>
      </c>
    </row>
    <row r="39" spans="1:7" ht="15" x14ac:dyDescent="0.25">
      <c r="A39" s="271" t="s">
        <v>85</v>
      </c>
      <c r="B39">
        <v>0</v>
      </c>
      <c r="C39">
        <v>20</v>
      </c>
      <c r="D39">
        <v>62.1</v>
      </c>
      <c r="E39">
        <v>41.2</v>
      </c>
      <c r="F39">
        <v>0</v>
      </c>
      <c r="G39">
        <v>0</v>
      </c>
    </row>
    <row r="40" spans="1:7" ht="15" x14ac:dyDescent="0.25">
      <c r="A40" s="271" t="s">
        <v>86</v>
      </c>
      <c r="B40">
        <v>199.1</v>
      </c>
      <c r="C40">
        <v>174</v>
      </c>
      <c r="D40">
        <v>503.3</v>
      </c>
      <c r="E40">
        <v>679.4</v>
      </c>
      <c r="F40">
        <v>0</v>
      </c>
      <c r="G40">
        <v>0</v>
      </c>
    </row>
    <row r="41" spans="1:7" ht="15" x14ac:dyDescent="0.25">
      <c r="A41" s="271" t="s">
        <v>87</v>
      </c>
      <c r="B41">
        <v>0</v>
      </c>
      <c r="C41">
        <v>1</v>
      </c>
      <c r="D41">
        <v>3.4</v>
      </c>
      <c r="E41">
        <v>2.2000000000000002</v>
      </c>
      <c r="F41">
        <v>40</v>
      </c>
      <c r="G41">
        <v>0</v>
      </c>
    </row>
    <row r="42" spans="1:7" ht="15" x14ac:dyDescent="0.25">
      <c r="A42" s="271" t="s">
        <v>88</v>
      </c>
      <c r="B42">
        <v>78.400000000000006</v>
      </c>
      <c r="C42">
        <v>111.5</v>
      </c>
      <c r="D42">
        <v>404.5</v>
      </c>
      <c r="E42">
        <v>328.1</v>
      </c>
      <c r="F42">
        <v>0</v>
      </c>
      <c r="G42">
        <v>0</v>
      </c>
    </row>
    <row r="43" spans="1:7" ht="15" x14ac:dyDescent="0.25">
      <c r="A43" s="271" t="s">
        <v>89</v>
      </c>
      <c r="B43">
        <v>0</v>
      </c>
      <c r="C43">
        <v>90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271" t="s">
        <v>69</v>
      </c>
    </row>
    <row r="45" spans="1:7" ht="15" x14ac:dyDescent="0.25">
      <c r="A45" s="271" t="s">
        <v>90</v>
      </c>
      <c r="B45">
        <v>381</v>
      </c>
      <c r="C45">
        <v>181.1</v>
      </c>
      <c r="D45">
        <v>1056.0999999999999</v>
      </c>
      <c r="E45">
        <v>1806</v>
      </c>
      <c r="F45">
        <v>168</v>
      </c>
      <c r="G45">
        <v>0</v>
      </c>
    </row>
    <row r="46" spans="1:7" ht="15" x14ac:dyDescent="0.25">
      <c r="A46" s="271" t="s">
        <v>91</v>
      </c>
      <c r="B46">
        <v>40</v>
      </c>
      <c r="C46">
        <v>0</v>
      </c>
      <c r="D46">
        <v>8.6</v>
      </c>
      <c r="E46">
        <v>409.7</v>
      </c>
      <c r="F46">
        <v>0</v>
      </c>
      <c r="G46">
        <v>0</v>
      </c>
    </row>
    <row r="47" spans="1:7" ht="15" x14ac:dyDescent="0.25">
      <c r="A47" s="271" t="s">
        <v>92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464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175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406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271" t="s">
        <v>466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93</v>
      </c>
      <c r="B52">
        <v>0</v>
      </c>
      <c r="C52">
        <v>0</v>
      </c>
      <c r="D52" t="s">
        <v>94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95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271" t="s">
        <v>96</v>
      </c>
      <c r="B54">
        <v>341</v>
      </c>
      <c r="C54">
        <v>181.1</v>
      </c>
      <c r="D54">
        <v>1007.4</v>
      </c>
      <c r="E54">
        <v>1141.5</v>
      </c>
      <c r="F54">
        <v>168</v>
      </c>
      <c r="G54">
        <v>0</v>
      </c>
    </row>
    <row r="55" spans="1:7" ht="15" x14ac:dyDescent="0.25">
      <c r="A55" s="271" t="s">
        <v>97</v>
      </c>
      <c r="B55">
        <v>0</v>
      </c>
      <c r="C55">
        <v>0</v>
      </c>
      <c r="D55">
        <v>13</v>
      </c>
      <c r="E55">
        <v>27.3</v>
      </c>
      <c r="F55">
        <v>0</v>
      </c>
      <c r="G55">
        <v>0</v>
      </c>
    </row>
    <row r="56" spans="1:7" ht="15" x14ac:dyDescent="0.25">
      <c r="A56" s="271" t="s">
        <v>176</v>
      </c>
      <c r="B56">
        <v>0</v>
      </c>
      <c r="C56">
        <v>0</v>
      </c>
      <c r="D56">
        <v>19.399999999999999</v>
      </c>
      <c r="E56">
        <v>31.1</v>
      </c>
      <c r="F56">
        <v>0</v>
      </c>
      <c r="G56">
        <v>0</v>
      </c>
    </row>
    <row r="57" spans="1:7" ht="15" x14ac:dyDescent="0.25">
      <c r="A57" s="271" t="s">
        <v>69</v>
      </c>
    </row>
    <row r="58" spans="1:7" ht="15" x14ac:dyDescent="0.25">
      <c r="A58" s="271" t="s">
        <v>98</v>
      </c>
      <c r="B58">
        <v>1153.3</v>
      </c>
      <c r="C58">
        <v>1174.7</v>
      </c>
      <c r="D58">
        <v>5517.5</v>
      </c>
      <c r="E58">
        <v>6367.3</v>
      </c>
      <c r="F58">
        <v>357</v>
      </c>
      <c r="G58">
        <v>0</v>
      </c>
    </row>
    <row r="59" spans="1:7" ht="15" x14ac:dyDescent="0.25">
      <c r="A59" s="271" t="s">
        <v>99</v>
      </c>
      <c r="B59">
        <v>2.9</v>
      </c>
      <c r="C59">
        <v>3.3</v>
      </c>
      <c r="D59">
        <v>13.6</v>
      </c>
      <c r="E59">
        <v>13.9</v>
      </c>
      <c r="F59">
        <v>0</v>
      </c>
      <c r="G59">
        <v>0</v>
      </c>
    </row>
    <row r="60" spans="1:7" ht="15" x14ac:dyDescent="0.25">
      <c r="A60" s="271" t="s">
        <v>100</v>
      </c>
      <c r="B60">
        <v>5</v>
      </c>
      <c r="C60">
        <v>6</v>
      </c>
      <c r="D60">
        <v>9.1999999999999993</v>
      </c>
      <c r="E60">
        <v>8.9</v>
      </c>
      <c r="F60">
        <v>0</v>
      </c>
      <c r="G60">
        <v>0</v>
      </c>
    </row>
    <row r="61" spans="1:7" ht="15" x14ac:dyDescent="0.25">
      <c r="A61" s="271" t="s">
        <v>101</v>
      </c>
      <c r="B61">
        <v>0</v>
      </c>
      <c r="C61">
        <v>0</v>
      </c>
      <c r="D61">
        <v>545.70000000000005</v>
      </c>
      <c r="E61">
        <v>401.7</v>
      </c>
      <c r="F61">
        <v>100</v>
      </c>
      <c r="G61">
        <v>0</v>
      </c>
    </row>
    <row r="62" spans="1:7" ht="15" x14ac:dyDescent="0.25">
      <c r="A62" s="271" t="s">
        <v>102</v>
      </c>
      <c r="B62">
        <v>16</v>
      </c>
      <c r="C62">
        <v>17.399999999999999</v>
      </c>
      <c r="D62">
        <v>51.4</v>
      </c>
      <c r="E62">
        <v>66.2</v>
      </c>
      <c r="F62">
        <v>4.5999999999999996</v>
      </c>
      <c r="G62">
        <v>0</v>
      </c>
    </row>
    <row r="63" spans="1:7" ht="15" x14ac:dyDescent="0.25">
      <c r="A63" s="271" t="s">
        <v>103</v>
      </c>
      <c r="B63">
        <v>65.900000000000006</v>
      </c>
      <c r="C63">
        <v>27.4</v>
      </c>
      <c r="D63">
        <v>15.8</v>
      </c>
      <c r="E63">
        <v>49.9</v>
      </c>
      <c r="F63">
        <v>0</v>
      </c>
      <c r="G63">
        <v>0</v>
      </c>
    </row>
    <row r="64" spans="1:7" ht="15" x14ac:dyDescent="0.25">
      <c r="A64" s="271" t="s">
        <v>104</v>
      </c>
      <c r="B64">
        <v>24</v>
      </c>
      <c r="C64">
        <v>12</v>
      </c>
      <c r="D64">
        <v>339.6</v>
      </c>
      <c r="E64">
        <v>330.2</v>
      </c>
      <c r="F64">
        <v>0</v>
      </c>
      <c r="G64">
        <v>0</v>
      </c>
    </row>
    <row r="65" spans="1:7" ht="15" x14ac:dyDescent="0.25">
      <c r="A65" s="271" t="s">
        <v>105</v>
      </c>
      <c r="B65">
        <v>59.8</v>
      </c>
      <c r="C65">
        <v>67.7</v>
      </c>
      <c r="D65">
        <v>289.60000000000002</v>
      </c>
      <c r="E65">
        <v>614.1</v>
      </c>
      <c r="F65">
        <v>0</v>
      </c>
      <c r="G65">
        <v>0</v>
      </c>
    </row>
    <row r="66" spans="1:7" ht="15" x14ac:dyDescent="0.25">
      <c r="A66" s="271" t="s">
        <v>106</v>
      </c>
      <c r="B66">
        <v>71.599999999999994</v>
      </c>
      <c r="C66">
        <v>62.4</v>
      </c>
      <c r="D66">
        <v>104.8</v>
      </c>
      <c r="E66">
        <v>222.2</v>
      </c>
      <c r="F66">
        <v>0</v>
      </c>
      <c r="G66">
        <v>0</v>
      </c>
    </row>
    <row r="67" spans="1:7" ht="15" x14ac:dyDescent="0.25">
      <c r="A67" s="271" t="s">
        <v>107</v>
      </c>
      <c r="B67">
        <v>30</v>
      </c>
      <c r="C67">
        <v>0</v>
      </c>
      <c r="D67">
        <v>212.1</v>
      </c>
      <c r="E67">
        <v>238.9</v>
      </c>
      <c r="F67">
        <v>0</v>
      </c>
      <c r="G67">
        <v>0</v>
      </c>
    </row>
    <row r="68" spans="1:7" ht="15" x14ac:dyDescent="0.25">
      <c r="A68" s="271" t="s">
        <v>109</v>
      </c>
      <c r="B68">
        <v>60.3</v>
      </c>
      <c r="C68">
        <v>204.8</v>
      </c>
      <c r="D68">
        <v>325.7</v>
      </c>
      <c r="E68">
        <v>414.8</v>
      </c>
      <c r="F68">
        <v>16.100000000000001</v>
      </c>
      <c r="G68">
        <v>0</v>
      </c>
    </row>
    <row r="69" spans="1:7" ht="15" x14ac:dyDescent="0.25">
      <c r="A69" s="271" t="s">
        <v>110</v>
      </c>
      <c r="B69">
        <v>0</v>
      </c>
      <c r="C69">
        <v>0</v>
      </c>
      <c r="D69">
        <v>8.3000000000000007</v>
      </c>
      <c r="E69">
        <v>26.9</v>
      </c>
      <c r="F69">
        <v>0</v>
      </c>
      <c r="G69">
        <v>0</v>
      </c>
    </row>
    <row r="70" spans="1:7" ht="15" x14ac:dyDescent="0.25">
      <c r="A70" s="271" t="s">
        <v>111</v>
      </c>
      <c r="B70">
        <v>0</v>
      </c>
      <c r="C70">
        <v>0</v>
      </c>
      <c r="D70">
        <v>42.6</v>
      </c>
      <c r="E70">
        <v>103.3</v>
      </c>
      <c r="F70">
        <v>23.5</v>
      </c>
      <c r="G70">
        <v>0</v>
      </c>
    </row>
    <row r="71" spans="1:7" ht="15" x14ac:dyDescent="0.25">
      <c r="A71" s="271" t="s">
        <v>112</v>
      </c>
      <c r="B71">
        <v>62.9</v>
      </c>
      <c r="C71">
        <v>54.4</v>
      </c>
      <c r="D71">
        <v>207.3</v>
      </c>
      <c r="E71">
        <v>222.6</v>
      </c>
      <c r="F71">
        <v>0</v>
      </c>
      <c r="G71">
        <v>0</v>
      </c>
    </row>
    <row r="72" spans="1:7" ht="15" x14ac:dyDescent="0.25">
      <c r="A72" s="271" t="s">
        <v>113</v>
      </c>
      <c r="B72">
        <v>21</v>
      </c>
      <c r="C72">
        <v>52.7</v>
      </c>
      <c r="D72">
        <v>138.30000000000001</v>
      </c>
      <c r="E72">
        <v>120.4</v>
      </c>
      <c r="F72">
        <v>0</v>
      </c>
      <c r="G72">
        <v>0</v>
      </c>
    </row>
    <row r="73" spans="1:7" ht="15" x14ac:dyDescent="0.25">
      <c r="A73" s="271" t="s">
        <v>114</v>
      </c>
      <c r="B73">
        <v>6.7</v>
      </c>
      <c r="C73">
        <v>11.7</v>
      </c>
      <c r="D73">
        <v>31.5</v>
      </c>
      <c r="E73">
        <v>25.7</v>
      </c>
      <c r="F73">
        <v>5</v>
      </c>
      <c r="G73">
        <v>0</v>
      </c>
    </row>
    <row r="74" spans="1:7" ht="15" x14ac:dyDescent="0.25">
      <c r="A74" s="271" t="s">
        <v>115</v>
      </c>
      <c r="B74">
        <v>606.29999999999995</v>
      </c>
      <c r="C74">
        <v>439.9</v>
      </c>
      <c r="D74">
        <v>2556.4</v>
      </c>
      <c r="E74">
        <v>2827.6</v>
      </c>
      <c r="F74">
        <v>152.5</v>
      </c>
      <c r="G74">
        <v>0</v>
      </c>
    </row>
    <row r="75" spans="1:7" ht="15" x14ac:dyDescent="0.25">
      <c r="A75" s="271" t="s">
        <v>117</v>
      </c>
      <c r="B75">
        <v>0</v>
      </c>
      <c r="C75">
        <v>0.3</v>
      </c>
      <c r="D75">
        <v>12.5</v>
      </c>
      <c r="E75">
        <v>14.7</v>
      </c>
      <c r="F75">
        <v>0.3</v>
      </c>
      <c r="G75">
        <v>0</v>
      </c>
    </row>
    <row r="76" spans="1:7" ht="15" x14ac:dyDescent="0.25">
      <c r="A76" s="271" t="s">
        <v>118</v>
      </c>
      <c r="B76">
        <v>25.8</v>
      </c>
      <c r="C76">
        <v>49.8</v>
      </c>
      <c r="D76">
        <v>103.7</v>
      </c>
      <c r="E76">
        <v>92.5</v>
      </c>
      <c r="F76">
        <v>0</v>
      </c>
      <c r="G76">
        <v>0</v>
      </c>
    </row>
    <row r="77" spans="1:7" ht="15" x14ac:dyDescent="0.25">
      <c r="A77" s="271" t="s">
        <v>119</v>
      </c>
      <c r="B77">
        <v>32.700000000000003</v>
      </c>
      <c r="C77">
        <v>90.4</v>
      </c>
      <c r="D77">
        <v>130.30000000000001</v>
      </c>
      <c r="E77">
        <v>218.2</v>
      </c>
      <c r="F77">
        <v>45</v>
      </c>
      <c r="G77">
        <v>0</v>
      </c>
    </row>
    <row r="78" spans="1:7" ht="15" x14ac:dyDescent="0.25">
      <c r="A78" s="271" t="s">
        <v>120</v>
      </c>
      <c r="B78">
        <v>30.9</v>
      </c>
      <c r="C78">
        <v>17.2</v>
      </c>
      <c r="D78">
        <v>159.9</v>
      </c>
      <c r="E78">
        <v>217.9</v>
      </c>
      <c r="F78">
        <v>3.9</v>
      </c>
      <c r="G78">
        <v>0</v>
      </c>
    </row>
    <row r="79" spans="1:7" ht="15" x14ac:dyDescent="0.25">
      <c r="A79" s="271" t="s">
        <v>121</v>
      </c>
      <c r="B79">
        <v>6.7</v>
      </c>
      <c r="C79">
        <v>19.899999999999999</v>
      </c>
      <c r="D79">
        <v>51.7</v>
      </c>
      <c r="E79">
        <v>72.3</v>
      </c>
      <c r="F79">
        <v>6.1</v>
      </c>
      <c r="G79">
        <v>0</v>
      </c>
    </row>
    <row r="80" spans="1:7" ht="15" x14ac:dyDescent="0.25">
      <c r="A80" s="271" t="s">
        <v>122</v>
      </c>
      <c r="B80">
        <v>25</v>
      </c>
      <c r="C80">
        <v>37.5</v>
      </c>
      <c r="D80">
        <v>167.6</v>
      </c>
      <c r="E80">
        <v>64.400000000000006</v>
      </c>
      <c r="F80">
        <v>0</v>
      </c>
      <c r="G80">
        <v>0</v>
      </c>
    </row>
    <row r="81" spans="1:7" ht="15" x14ac:dyDescent="0.25">
      <c r="A81" s="271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271" t="s">
        <v>123</v>
      </c>
      <c r="B82">
        <v>5055.6000000000004</v>
      </c>
      <c r="C82">
        <v>4002.5</v>
      </c>
      <c r="D82">
        <v>17627.7</v>
      </c>
      <c r="E82">
        <v>18266.900000000001</v>
      </c>
      <c r="F82">
        <v>765.6</v>
      </c>
      <c r="G82">
        <v>0</v>
      </c>
    </row>
    <row r="83" spans="1:7" ht="15" x14ac:dyDescent="0.25">
      <c r="A83" s="271" t="s">
        <v>124</v>
      </c>
      <c r="B83">
        <v>1107.4000000000001</v>
      </c>
      <c r="C83">
        <v>909.9</v>
      </c>
      <c r="D83">
        <v>0</v>
      </c>
      <c r="E83">
        <v>0</v>
      </c>
      <c r="F83">
        <v>89</v>
      </c>
      <c r="G83">
        <v>0</v>
      </c>
    </row>
    <row r="84" spans="1:7" ht="15" x14ac:dyDescent="0.25">
      <c r="A84" s="271" t="s">
        <v>65</v>
      </c>
      <c r="B84" t="s">
        <v>66</v>
      </c>
      <c r="C84" t="s">
        <v>67</v>
      </c>
      <c r="D84" t="s">
        <v>66</v>
      </c>
      <c r="E84" t="s">
        <v>66</v>
      </c>
      <c r="F84" t="s">
        <v>66</v>
      </c>
      <c r="G84" t="s">
        <v>68</v>
      </c>
    </row>
    <row r="85" spans="1:7" ht="15" x14ac:dyDescent="0.25">
      <c r="A85" s="271" t="s">
        <v>125</v>
      </c>
      <c r="B85">
        <v>6163</v>
      </c>
      <c r="C85">
        <v>4912.3999999999996</v>
      </c>
      <c r="D85">
        <v>17627.7</v>
      </c>
      <c r="E85">
        <v>18266.900000000001</v>
      </c>
      <c r="F85">
        <v>854.6</v>
      </c>
      <c r="G85">
        <v>0</v>
      </c>
    </row>
    <row r="86" spans="1:7" ht="15" x14ac:dyDescent="0.25">
      <c r="A86" s="271" t="s">
        <v>126</v>
      </c>
      <c r="B86" t="s">
        <v>45</v>
      </c>
      <c r="C86" t="s">
        <v>45</v>
      </c>
      <c r="D86">
        <v>0</v>
      </c>
      <c r="E86">
        <v>0</v>
      </c>
      <c r="F86" t="s">
        <v>45</v>
      </c>
      <c r="G86" t="s">
        <v>45</v>
      </c>
    </row>
    <row r="87" spans="1:7" ht="15" x14ac:dyDescent="0.25">
      <c r="A87" s="271" t="s">
        <v>127</v>
      </c>
      <c r="B87">
        <v>10</v>
      </c>
      <c r="C87">
        <v>0</v>
      </c>
      <c r="D87" t="s">
        <v>45</v>
      </c>
      <c r="E87" t="s">
        <v>45</v>
      </c>
      <c r="F87">
        <v>0</v>
      </c>
      <c r="G87">
        <v>0</v>
      </c>
    </row>
    <row r="88" spans="1:7" ht="15" x14ac:dyDescent="0.25">
      <c r="A88" s="271" t="s">
        <v>53</v>
      </c>
    </row>
  </sheetData>
  <pageMargins left="0.7" right="0.7" top="0.75" bottom="0.75" header="0.3" footer="0.3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FEFC4-5763-4158-B65C-2AC14D6B0BD6}">
  <dimension ref="A1:G88"/>
  <sheetViews>
    <sheetView topLeftCell="A25" workbookViewId="0">
      <selection activeCell="I42" sqref="I42"/>
    </sheetView>
  </sheetViews>
  <sheetFormatPr defaultRowHeight="13.2" x14ac:dyDescent="0.25"/>
  <cols>
    <col min="1" max="1" width="25.109375" customWidth="1"/>
    <col min="2" max="2" width="12" customWidth="1"/>
    <col min="3" max="3" width="12.33203125" customWidth="1"/>
    <col min="4" max="4" width="11.33203125" customWidth="1"/>
    <col min="5" max="5" width="15.6640625" customWidth="1"/>
    <col min="6" max="6" width="12.554687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481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69</v>
      </c>
      <c r="C12">
        <v>80</v>
      </c>
      <c r="D12">
        <v>600.9</v>
      </c>
      <c r="E12">
        <v>753.9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71</v>
      </c>
      <c r="B15">
        <v>69</v>
      </c>
      <c r="C15">
        <v>80</v>
      </c>
      <c r="D15">
        <v>501.4</v>
      </c>
      <c r="E15">
        <v>688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369.1</v>
      </c>
      <c r="C20">
        <v>462.2</v>
      </c>
      <c r="D20">
        <v>1880</v>
      </c>
      <c r="E20">
        <v>1898.9</v>
      </c>
      <c r="F20">
        <v>5.3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210.6</v>
      </c>
      <c r="C22">
        <v>128.30000000000001</v>
      </c>
      <c r="D22">
        <v>820.7</v>
      </c>
      <c r="E22">
        <v>932.7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964.8</v>
      </c>
      <c r="C24">
        <v>0</v>
      </c>
      <c r="D24">
        <v>1885</v>
      </c>
      <c r="E24">
        <v>194.1</v>
      </c>
      <c r="F24">
        <v>0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1962.3</v>
      </c>
      <c r="C26">
        <v>1909</v>
      </c>
      <c r="D26">
        <v>5696.1</v>
      </c>
      <c r="E26">
        <v>5890.3</v>
      </c>
      <c r="F26">
        <v>235.3</v>
      </c>
      <c r="G26">
        <v>0</v>
      </c>
    </row>
    <row r="27" spans="1:7" ht="15" x14ac:dyDescent="0.25">
      <c r="A27" s="271" t="s">
        <v>167</v>
      </c>
      <c r="B27">
        <v>110</v>
      </c>
      <c r="C27">
        <v>110</v>
      </c>
      <c r="D27">
        <v>50.8</v>
      </c>
      <c r="E27">
        <v>322</v>
      </c>
      <c r="F27">
        <v>0</v>
      </c>
      <c r="G27">
        <v>0</v>
      </c>
    </row>
    <row r="28" spans="1:7" ht="15" x14ac:dyDescent="0.25">
      <c r="A28" s="271" t="s">
        <v>78</v>
      </c>
      <c r="B28">
        <v>27.1</v>
      </c>
      <c r="C28">
        <v>32.5</v>
      </c>
      <c r="D28">
        <v>43</v>
      </c>
      <c r="E28">
        <v>36.799999999999997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79</v>
      </c>
      <c r="B30">
        <v>0.5</v>
      </c>
      <c r="C30">
        <v>0.5</v>
      </c>
      <c r="D30">
        <v>1.3</v>
      </c>
      <c r="E30">
        <v>3.4</v>
      </c>
      <c r="F30">
        <v>0.3</v>
      </c>
      <c r="G30">
        <v>0</v>
      </c>
    </row>
    <row r="31" spans="1:7" ht="15" x14ac:dyDescent="0.25">
      <c r="A31" s="271" t="s">
        <v>80</v>
      </c>
      <c r="B31">
        <v>186</v>
      </c>
      <c r="C31">
        <v>253</v>
      </c>
      <c r="D31">
        <v>803.2</v>
      </c>
      <c r="E31">
        <v>641.1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168</v>
      </c>
      <c r="B33">
        <v>0</v>
      </c>
      <c r="C33">
        <v>0.1</v>
      </c>
      <c r="D33" t="s">
        <v>94</v>
      </c>
      <c r="E33">
        <v>0.1</v>
      </c>
      <c r="F33">
        <v>0</v>
      </c>
      <c r="G33">
        <v>0</v>
      </c>
    </row>
    <row r="34" spans="1:7" ht="15" x14ac:dyDescent="0.25">
      <c r="A34" s="271" t="s">
        <v>81</v>
      </c>
      <c r="B34">
        <v>599.6</v>
      </c>
      <c r="C34">
        <v>324.39999999999998</v>
      </c>
      <c r="D34">
        <v>997.7</v>
      </c>
      <c r="E34">
        <v>864.9</v>
      </c>
      <c r="F34">
        <v>0</v>
      </c>
      <c r="G34">
        <v>0</v>
      </c>
    </row>
    <row r="35" spans="1:7" ht="15" x14ac:dyDescent="0.25">
      <c r="A35" s="271" t="s">
        <v>82</v>
      </c>
      <c r="B35">
        <v>6.3</v>
      </c>
      <c r="C35">
        <v>0.8</v>
      </c>
      <c r="D35">
        <v>249.9</v>
      </c>
      <c r="E35">
        <v>219.8</v>
      </c>
      <c r="F35">
        <v>0</v>
      </c>
      <c r="G35">
        <v>0</v>
      </c>
    </row>
    <row r="36" spans="1:7" ht="15" x14ac:dyDescent="0.25">
      <c r="A36" s="271" t="s">
        <v>83</v>
      </c>
      <c r="B36">
        <v>698.5</v>
      </c>
      <c r="C36">
        <v>692</v>
      </c>
      <c r="D36">
        <v>2222.6</v>
      </c>
      <c r="E36">
        <v>2220.1</v>
      </c>
      <c r="F36">
        <v>195</v>
      </c>
      <c r="G36">
        <v>0</v>
      </c>
    </row>
    <row r="37" spans="1:7" ht="15" x14ac:dyDescent="0.25">
      <c r="A37" s="271" t="s">
        <v>259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271" t="s">
        <v>84</v>
      </c>
      <c r="B38">
        <v>0</v>
      </c>
      <c r="C38">
        <v>0</v>
      </c>
      <c r="D38">
        <v>118.5</v>
      </c>
      <c r="E38">
        <v>134.80000000000001</v>
      </c>
      <c r="F38">
        <v>0</v>
      </c>
      <c r="G38">
        <v>0</v>
      </c>
    </row>
    <row r="39" spans="1:7" ht="15" x14ac:dyDescent="0.25">
      <c r="A39" s="271" t="s">
        <v>85</v>
      </c>
      <c r="B39">
        <v>0</v>
      </c>
      <c r="C39">
        <v>20</v>
      </c>
      <c r="D39">
        <v>62.1</v>
      </c>
      <c r="E39">
        <v>41.2</v>
      </c>
      <c r="F39">
        <v>0</v>
      </c>
      <c r="G39">
        <v>0</v>
      </c>
    </row>
    <row r="40" spans="1:7" ht="15" x14ac:dyDescent="0.25">
      <c r="A40" s="271" t="s">
        <v>86</v>
      </c>
      <c r="B40">
        <v>254.1</v>
      </c>
      <c r="C40">
        <v>285.60000000000002</v>
      </c>
      <c r="D40">
        <v>445.4</v>
      </c>
      <c r="E40">
        <v>564.1</v>
      </c>
      <c r="F40">
        <v>0</v>
      </c>
      <c r="G40">
        <v>0</v>
      </c>
    </row>
    <row r="41" spans="1:7" ht="15" x14ac:dyDescent="0.25">
      <c r="A41" s="271" t="s">
        <v>87</v>
      </c>
      <c r="B41">
        <v>0</v>
      </c>
      <c r="C41">
        <v>0</v>
      </c>
      <c r="D41">
        <v>3.4</v>
      </c>
      <c r="E41">
        <v>2.2000000000000002</v>
      </c>
      <c r="F41">
        <v>40</v>
      </c>
      <c r="G41">
        <v>0</v>
      </c>
    </row>
    <row r="42" spans="1:7" ht="15" x14ac:dyDescent="0.25">
      <c r="A42" s="271" t="s">
        <v>88</v>
      </c>
      <c r="B42">
        <v>80.2</v>
      </c>
      <c r="C42">
        <v>100</v>
      </c>
      <c r="D42">
        <v>403.5</v>
      </c>
      <c r="E42">
        <v>287.39999999999998</v>
      </c>
      <c r="F42">
        <v>0</v>
      </c>
      <c r="G42">
        <v>0</v>
      </c>
    </row>
    <row r="43" spans="1:7" ht="15" x14ac:dyDescent="0.25">
      <c r="A43" s="271" t="s">
        <v>89</v>
      </c>
      <c r="B43">
        <v>0</v>
      </c>
      <c r="C43">
        <v>90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271" t="s">
        <v>69</v>
      </c>
    </row>
    <row r="45" spans="1:7" ht="15" x14ac:dyDescent="0.25">
      <c r="A45" s="271" t="s">
        <v>90</v>
      </c>
      <c r="B45">
        <v>354</v>
      </c>
      <c r="C45">
        <v>230.1</v>
      </c>
      <c r="D45">
        <v>1027.0999999999999</v>
      </c>
      <c r="E45">
        <v>1758.8</v>
      </c>
      <c r="F45">
        <v>168</v>
      </c>
      <c r="G45">
        <v>0</v>
      </c>
    </row>
    <row r="46" spans="1:7" ht="15" x14ac:dyDescent="0.25">
      <c r="A46" s="271" t="s">
        <v>91</v>
      </c>
      <c r="B46">
        <v>40</v>
      </c>
      <c r="C46">
        <v>0</v>
      </c>
      <c r="D46">
        <v>8.6</v>
      </c>
      <c r="E46">
        <v>409.7</v>
      </c>
      <c r="F46">
        <v>0</v>
      </c>
      <c r="G46">
        <v>0</v>
      </c>
    </row>
    <row r="47" spans="1:7" ht="15" x14ac:dyDescent="0.25">
      <c r="A47" s="271" t="s">
        <v>92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464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175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406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271" t="s">
        <v>466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93</v>
      </c>
      <c r="B52">
        <v>0</v>
      </c>
      <c r="C52">
        <v>0</v>
      </c>
      <c r="D52" t="s">
        <v>94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95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271" t="s">
        <v>96</v>
      </c>
      <c r="B54">
        <v>314</v>
      </c>
      <c r="C54">
        <v>230.1</v>
      </c>
      <c r="D54">
        <v>978.4</v>
      </c>
      <c r="E54">
        <v>1094.3</v>
      </c>
      <c r="F54">
        <v>168</v>
      </c>
      <c r="G54">
        <v>0</v>
      </c>
    </row>
    <row r="55" spans="1:7" ht="15" x14ac:dyDescent="0.25">
      <c r="A55" s="271" t="s">
        <v>97</v>
      </c>
      <c r="B55">
        <v>0</v>
      </c>
      <c r="C55">
        <v>0</v>
      </c>
      <c r="D55">
        <v>13</v>
      </c>
      <c r="E55">
        <v>27.3</v>
      </c>
      <c r="F55">
        <v>0</v>
      </c>
      <c r="G55">
        <v>0</v>
      </c>
    </row>
    <row r="56" spans="1:7" ht="15" x14ac:dyDescent="0.25">
      <c r="A56" s="271" t="s">
        <v>176</v>
      </c>
      <c r="B56">
        <v>0</v>
      </c>
      <c r="C56">
        <v>0</v>
      </c>
      <c r="D56">
        <v>19.399999999999999</v>
      </c>
      <c r="E56">
        <v>31.1</v>
      </c>
      <c r="F56">
        <v>0</v>
      </c>
      <c r="G56">
        <v>0</v>
      </c>
    </row>
    <row r="57" spans="1:7" ht="15" x14ac:dyDescent="0.25">
      <c r="A57" s="271" t="s">
        <v>69</v>
      </c>
    </row>
    <row r="58" spans="1:7" ht="15" x14ac:dyDescent="0.25">
      <c r="A58" s="271" t="s">
        <v>98</v>
      </c>
      <c r="B58">
        <v>1259.3</v>
      </c>
      <c r="C58">
        <v>1222.7</v>
      </c>
      <c r="D58">
        <v>5310.4</v>
      </c>
      <c r="E58">
        <v>6189.4</v>
      </c>
      <c r="F58">
        <v>333.5</v>
      </c>
      <c r="G58">
        <v>0</v>
      </c>
    </row>
    <row r="59" spans="1:7" ht="15" x14ac:dyDescent="0.25">
      <c r="A59" s="271" t="s">
        <v>99</v>
      </c>
      <c r="B59">
        <v>2.9</v>
      </c>
      <c r="C59">
        <v>3.3</v>
      </c>
      <c r="D59">
        <v>13.6</v>
      </c>
      <c r="E59">
        <v>13.9</v>
      </c>
      <c r="F59">
        <v>0</v>
      </c>
      <c r="G59">
        <v>0</v>
      </c>
    </row>
    <row r="60" spans="1:7" ht="15" x14ac:dyDescent="0.25">
      <c r="A60" s="271" t="s">
        <v>100</v>
      </c>
      <c r="B60">
        <v>5</v>
      </c>
      <c r="C60">
        <v>6</v>
      </c>
      <c r="D60">
        <v>9.1999999999999993</v>
      </c>
      <c r="E60">
        <v>8.9</v>
      </c>
      <c r="F60">
        <v>0</v>
      </c>
      <c r="G60">
        <v>0</v>
      </c>
    </row>
    <row r="61" spans="1:7" ht="15" x14ac:dyDescent="0.25">
      <c r="A61" s="271" t="s">
        <v>101</v>
      </c>
      <c r="B61">
        <v>0</v>
      </c>
      <c r="C61">
        <v>0</v>
      </c>
      <c r="D61">
        <v>545.70000000000005</v>
      </c>
      <c r="E61">
        <v>401.7</v>
      </c>
      <c r="F61">
        <v>100</v>
      </c>
      <c r="G61">
        <v>0</v>
      </c>
    </row>
    <row r="62" spans="1:7" ht="15" x14ac:dyDescent="0.25">
      <c r="A62" s="271" t="s">
        <v>102</v>
      </c>
      <c r="B62">
        <v>16</v>
      </c>
      <c r="C62">
        <v>17.399999999999999</v>
      </c>
      <c r="D62">
        <v>51.4</v>
      </c>
      <c r="E62">
        <v>66.2</v>
      </c>
      <c r="F62">
        <v>4.5999999999999996</v>
      </c>
      <c r="G62">
        <v>0</v>
      </c>
    </row>
    <row r="63" spans="1:7" ht="15" x14ac:dyDescent="0.25">
      <c r="A63" s="271" t="s">
        <v>103</v>
      </c>
      <c r="B63">
        <v>39.299999999999997</v>
      </c>
      <c r="C63">
        <v>28</v>
      </c>
      <c r="D63">
        <v>10.8</v>
      </c>
      <c r="E63">
        <v>49.8</v>
      </c>
      <c r="F63">
        <v>0</v>
      </c>
      <c r="G63">
        <v>0</v>
      </c>
    </row>
    <row r="64" spans="1:7" ht="15" x14ac:dyDescent="0.25">
      <c r="A64" s="271" t="s">
        <v>104</v>
      </c>
      <c r="B64">
        <v>32</v>
      </c>
      <c r="C64">
        <v>14.5</v>
      </c>
      <c r="D64">
        <v>339.6</v>
      </c>
      <c r="E64">
        <v>330.2</v>
      </c>
      <c r="F64">
        <v>0</v>
      </c>
      <c r="G64">
        <v>0</v>
      </c>
    </row>
    <row r="65" spans="1:7" ht="15" x14ac:dyDescent="0.25">
      <c r="A65" s="271" t="s">
        <v>105</v>
      </c>
      <c r="B65">
        <v>66.3</v>
      </c>
      <c r="C65">
        <v>73.7</v>
      </c>
      <c r="D65">
        <v>283.3</v>
      </c>
      <c r="E65">
        <v>564</v>
      </c>
      <c r="F65">
        <v>0</v>
      </c>
      <c r="G65">
        <v>0</v>
      </c>
    </row>
    <row r="66" spans="1:7" ht="15" x14ac:dyDescent="0.25">
      <c r="A66" s="271" t="s">
        <v>106</v>
      </c>
      <c r="B66">
        <v>71.599999999999994</v>
      </c>
      <c r="C66">
        <v>76.8</v>
      </c>
      <c r="D66">
        <v>104.8</v>
      </c>
      <c r="E66">
        <v>207.3</v>
      </c>
      <c r="F66">
        <v>0</v>
      </c>
      <c r="G66">
        <v>0</v>
      </c>
    </row>
    <row r="67" spans="1:7" ht="15" x14ac:dyDescent="0.25">
      <c r="A67" s="271" t="s">
        <v>107</v>
      </c>
      <c r="B67">
        <v>30</v>
      </c>
      <c r="C67">
        <v>0</v>
      </c>
      <c r="D67">
        <v>212.1</v>
      </c>
      <c r="E67">
        <v>238.9</v>
      </c>
      <c r="F67">
        <v>0</v>
      </c>
      <c r="G67">
        <v>0</v>
      </c>
    </row>
    <row r="68" spans="1:7" ht="15" x14ac:dyDescent="0.25">
      <c r="A68" s="271" t="s">
        <v>109</v>
      </c>
      <c r="B68">
        <v>60.3</v>
      </c>
      <c r="C68">
        <v>197.8</v>
      </c>
      <c r="D68">
        <v>325.7</v>
      </c>
      <c r="E68">
        <v>414.8</v>
      </c>
      <c r="F68">
        <v>16.100000000000001</v>
      </c>
      <c r="G68">
        <v>0</v>
      </c>
    </row>
    <row r="69" spans="1:7" ht="15" x14ac:dyDescent="0.25">
      <c r="A69" s="271" t="s">
        <v>110</v>
      </c>
      <c r="B69">
        <v>0</v>
      </c>
      <c r="C69">
        <v>0</v>
      </c>
      <c r="D69">
        <v>8.3000000000000007</v>
      </c>
      <c r="E69">
        <v>26.9</v>
      </c>
      <c r="F69">
        <v>0</v>
      </c>
      <c r="G69">
        <v>0</v>
      </c>
    </row>
    <row r="70" spans="1:7" ht="15" x14ac:dyDescent="0.25">
      <c r="A70" s="271" t="s">
        <v>111</v>
      </c>
      <c r="B70">
        <v>0</v>
      </c>
      <c r="C70">
        <v>0</v>
      </c>
      <c r="D70">
        <v>42.6</v>
      </c>
      <c r="E70">
        <v>103.3</v>
      </c>
      <c r="F70">
        <v>0</v>
      </c>
      <c r="G70">
        <v>0</v>
      </c>
    </row>
    <row r="71" spans="1:7" ht="15" x14ac:dyDescent="0.25">
      <c r="A71" s="271" t="s">
        <v>112</v>
      </c>
      <c r="B71">
        <v>100</v>
      </c>
      <c r="C71">
        <v>60.8</v>
      </c>
      <c r="D71">
        <v>170.5</v>
      </c>
      <c r="E71">
        <v>215.2</v>
      </c>
      <c r="F71">
        <v>0</v>
      </c>
      <c r="G71">
        <v>0</v>
      </c>
    </row>
    <row r="72" spans="1:7" ht="15" x14ac:dyDescent="0.25">
      <c r="A72" s="271" t="s">
        <v>113</v>
      </c>
      <c r="B72">
        <v>21</v>
      </c>
      <c r="C72">
        <v>50.2</v>
      </c>
      <c r="D72">
        <v>138.30000000000001</v>
      </c>
      <c r="E72">
        <v>120.4</v>
      </c>
      <c r="F72">
        <v>0</v>
      </c>
      <c r="G72">
        <v>0</v>
      </c>
    </row>
    <row r="73" spans="1:7" ht="15" x14ac:dyDescent="0.25">
      <c r="A73" s="271" t="s">
        <v>114</v>
      </c>
      <c r="B73">
        <v>6.7</v>
      </c>
      <c r="C73">
        <v>11.7</v>
      </c>
      <c r="D73">
        <v>31.5</v>
      </c>
      <c r="E73">
        <v>25.7</v>
      </c>
      <c r="F73">
        <v>5</v>
      </c>
      <c r="G73">
        <v>0</v>
      </c>
    </row>
    <row r="74" spans="1:7" ht="15" x14ac:dyDescent="0.25">
      <c r="A74" s="271" t="s">
        <v>115</v>
      </c>
      <c r="B74">
        <v>684.7</v>
      </c>
      <c r="C74">
        <v>466.4</v>
      </c>
      <c r="D74">
        <v>2408.6</v>
      </c>
      <c r="E74">
        <v>2726.1</v>
      </c>
      <c r="F74">
        <v>152.5</v>
      </c>
      <c r="G74">
        <v>0</v>
      </c>
    </row>
    <row r="75" spans="1:7" ht="15" x14ac:dyDescent="0.25">
      <c r="A75" s="271" t="s">
        <v>117</v>
      </c>
      <c r="B75">
        <v>0</v>
      </c>
      <c r="C75">
        <v>3.8</v>
      </c>
      <c r="D75">
        <v>12.5</v>
      </c>
      <c r="E75">
        <v>10.9</v>
      </c>
      <c r="F75">
        <v>0.3</v>
      </c>
      <c r="G75">
        <v>0</v>
      </c>
    </row>
    <row r="76" spans="1:7" ht="15" x14ac:dyDescent="0.25">
      <c r="A76" s="271" t="s">
        <v>118</v>
      </c>
      <c r="B76">
        <v>25.8</v>
      </c>
      <c r="C76">
        <v>49.8</v>
      </c>
      <c r="D76">
        <v>103.7</v>
      </c>
      <c r="E76">
        <v>92.5</v>
      </c>
      <c r="F76">
        <v>0</v>
      </c>
      <c r="G76">
        <v>0</v>
      </c>
    </row>
    <row r="77" spans="1:7" ht="15" x14ac:dyDescent="0.25">
      <c r="A77" s="271" t="s">
        <v>119</v>
      </c>
      <c r="B77">
        <v>35.200000000000003</v>
      </c>
      <c r="C77">
        <v>90.4</v>
      </c>
      <c r="D77">
        <v>119.1</v>
      </c>
      <c r="E77">
        <v>218.2</v>
      </c>
      <c r="F77">
        <v>45</v>
      </c>
      <c r="G77">
        <v>0</v>
      </c>
    </row>
    <row r="78" spans="1:7" ht="15" x14ac:dyDescent="0.25">
      <c r="A78" s="271" t="s">
        <v>120</v>
      </c>
      <c r="B78">
        <v>30.9</v>
      </c>
      <c r="C78">
        <v>14.7</v>
      </c>
      <c r="D78">
        <v>159.9</v>
      </c>
      <c r="E78">
        <v>217.9</v>
      </c>
      <c r="F78">
        <v>3.9</v>
      </c>
      <c r="G78">
        <v>0</v>
      </c>
    </row>
    <row r="79" spans="1:7" ht="15" x14ac:dyDescent="0.25">
      <c r="A79" s="271" t="s">
        <v>121</v>
      </c>
      <c r="B79">
        <v>6.7</v>
      </c>
      <c r="C79">
        <v>19.899999999999999</v>
      </c>
      <c r="D79">
        <v>51.7</v>
      </c>
      <c r="E79">
        <v>72.3</v>
      </c>
      <c r="F79">
        <v>6.1</v>
      </c>
      <c r="G79">
        <v>0</v>
      </c>
    </row>
    <row r="80" spans="1:7" ht="15" x14ac:dyDescent="0.25">
      <c r="A80" s="271" t="s">
        <v>122</v>
      </c>
      <c r="B80">
        <v>25</v>
      </c>
      <c r="C80">
        <v>37.5</v>
      </c>
      <c r="D80">
        <v>167.6</v>
      </c>
      <c r="E80">
        <v>64.400000000000006</v>
      </c>
      <c r="F80">
        <v>0</v>
      </c>
      <c r="G80">
        <v>0</v>
      </c>
    </row>
    <row r="81" spans="1:7" ht="15" x14ac:dyDescent="0.25">
      <c r="A81" s="271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271" t="s">
        <v>123</v>
      </c>
      <c r="B82">
        <v>5188.8999999999996</v>
      </c>
      <c r="C82">
        <v>4032.2</v>
      </c>
      <c r="D82">
        <v>17220.2</v>
      </c>
      <c r="E82">
        <v>17618.099999999999</v>
      </c>
      <c r="F82">
        <v>742.1</v>
      </c>
      <c r="G82">
        <v>0</v>
      </c>
    </row>
    <row r="83" spans="1:7" ht="15" x14ac:dyDescent="0.25">
      <c r="A83" s="271" t="s">
        <v>124</v>
      </c>
      <c r="B83">
        <v>1162.4000000000001</v>
      </c>
      <c r="C83">
        <v>986.6</v>
      </c>
      <c r="D83">
        <v>0</v>
      </c>
      <c r="E83">
        <v>0</v>
      </c>
      <c r="F83">
        <v>89</v>
      </c>
      <c r="G83">
        <v>0</v>
      </c>
    </row>
    <row r="84" spans="1:7" ht="15" x14ac:dyDescent="0.25">
      <c r="A84" s="271" t="s">
        <v>65</v>
      </c>
      <c r="B84" t="s">
        <v>66</v>
      </c>
      <c r="C84" t="s">
        <v>67</v>
      </c>
      <c r="D84" t="s">
        <v>66</v>
      </c>
      <c r="E84" t="s">
        <v>66</v>
      </c>
      <c r="F84" t="s">
        <v>66</v>
      </c>
      <c r="G84" t="s">
        <v>68</v>
      </c>
    </row>
    <row r="85" spans="1:7" ht="15" x14ac:dyDescent="0.25">
      <c r="A85" s="271" t="s">
        <v>125</v>
      </c>
      <c r="B85">
        <v>6351.3</v>
      </c>
      <c r="C85">
        <v>5018.8</v>
      </c>
      <c r="D85">
        <v>17220.2</v>
      </c>
      <c r="E85">
        <v>17618.099999999999</v>
      </c>
      <c r="F85">
        <v>831.1</v>
      </c>
      <c r="G85">
        <v>0</v>
      </c>
    </row>
    <row r="86" spans="1:7" ht="15" x14ac:dyDescent="0.25">
      <c r="A86" s="271" t="s">
        <v>126</v>
      </c>
      <c r="B86" t="s">
        <v>45</v>
      </c>
      <c r="C86" t="s">
        <v>45</v>
      </c>
      <c r="D86">
        <v>0</v>
      </c>
      <c r="E86">
        <v>0</v>
      </c>
      <c r="F86" t="s">
        <v>45</v>
      </c>
      <c r="G86" t="s">
        <v>45</v>
      </c>
    </row>
    <row r="87" spans="1:7" ht="15" x14ac:dyDescent="0.25">
      <c r="A87" s="271" t="s">
        <v>127</v>
      </c>
      <c r="B87">
        <v>10</v>
      </c>
      <c r="C87">
        <v>0</v>
      </c>
      <c r="D87" t="s">
        <v>45</v>
      </c>
      <c r="E87" t="s">
        <v>45</v>
      </c>
      <c r="F87">
        <v>0</v>
      </c>
      <c r="G87">
        <v>0</v>
      </c>
    </row>
    <row r="88" spans="1:7" ht="15" x14ac:dyDescent="0.25">
      <c r="A88" s="271" t="s">
        <v>65</v>
      </c>
      <c r="B88" t="s">
        <v>66</v>
      </c>
      <c r="C88" t="s">
        <v>67</v>
      </c>
      <c r="D88" t="s">
        <v>66</v>
      </c>
      <c r="E88" t="s">
        <v>66</v>
      </c>
      <c r="F88" t="s">
        <v>66</v>
      </c>
      <c r="G88" t="s">
        <v>68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5BDBD-E47A-4913-A44A-0DA1540654CD}">
  <dimension ref="A1:G88"/>
  <sheetViews>
    <sheetView topLeftCell="A27" workbookViewId="0">
      <selection activeCell="A9" sqref="A9:A88"/>
    </sheetView>
  </sheetViews>
  <sheetFormatPr defaultRowHeight="13.2" x14ac:dyDescent="0.25"/>
  <cols>
    <col min="1" max="1" width="30.88671875" customWidth="1"/>
    <col min="5" max="5" width="12" customWidth="1"/>
    <col min="6" max="6" width="15.886718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1395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125</v>
      </c>
      <c r="C12">
        <v>103</v>
      </c>
      <c r="D12">
        <v>141.30000000000001</v>
      </c>
      <c r="E12">
        <v>343.9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5.5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125</v>
      </c>
      <c r="C14">
        <v>97</v>
      </c>
      <c r="D14">
        <v>131.69999999999999</v>
      </c>
      <c r="E14">
        <v>292.10000000000002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0</v>
      </c>
      <c r="E15">
        <v>12.6</v>
      </c>
      <c r="F15">
        <v>0</v>
      </c>
      <c r="G15">
        <v>0</v>
      </c>
    </row>
    <row r="16" spans="1:7" ht="15" x14ac:dyDescent="0.25">
      <c r="A16" s="173" t="s">
        <v>73</v>
      </c>
      <c r="B16">
        <v>0</v>
      </c>
      <c r="C16">
        <v>0.5</v>
      </c>
      <c r="D16">
        <v>0</v>
      </c>
      <c r="E16">
        <v>39.299999999999997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9.6999999999999993</v>
      </c>
      <c r="E17">
        <v>0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371.7</v>
      </c>
      <c r="C19">
        <v>410.8</v>
      </c>
      <c r="D19">
        <v>870.1</v>
      </c>
      <c r="E19">
        <v>861.3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170.8</v>
      </c>
      <c r="C21">
        <v>232.4</v>
      </c>
      <c r="D21">
        <v>406.2</v>
      </c>
      <c r="E21">
        <v>409.4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0</v>
      </c>
      <c r="C23">
        <v>0</v>
      </c>
      <c r="D23">
        <v>0</v>
      </c>
      <c r="E23">
        <v>139.1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1783.4</v>
      </c>
      <c r="C25">
        <v>1170</v>
      </c>
      <c r="D25">
        <v>3819.4</v>
      </c>
      <c r="E25">
        <v>3356.5</v>
      </c>
      <c r="F25">
        <v>0</v>
      </c>
      <c r="G25">
        <v>0</v>
      </c>
    </row>
    <row r="26" spans="1:7" ht="15" x14ac:dyDescent="0.25">
      <c r="A26" s="173" t="s">
        <v>167</v>
      </c>
      <c r="B26">
        <v>220</v>
      </c>
      <c r="C26">
        <v>0</v>
      </c>
      <c r="D26">
        <v>239.6</v>
      </c>
      <c r="E26">
        <v>0</v>
      </c>
      <c r="F26">
        <v>0</v>
      </c>
      <c r="G26">
        <v>0</v>
      </c>
    </row>
    <row r="27" spans="1:7" ht="15" x14ac:dyDescent="0.25">
      <c r="A27" s="173" t="s">
        <v>78</v>
      </c>
      <c r="B27">
        <v>21</v>
      </c>
      <c r="C27">
        <v>0</v>
      </c>
      <c r="D27">
        <v>21.9</v>
      </c>
      <c r="E27">
        <v>18.5</v>
      </c>
      <c r="F27">
        <v>0</v>
      </c>
      <c r="G27">
        <v>0</v>
      </c>
    </row>
    <row r="28" spans="1:7" ht="15" x14ac:dyDescent="0.25">
      <c r="A28" s="173" t="s">
        <v>79</v>
      </c>
      <c r="B28">
        <v>0</v>
      </c>
      <c r="C28">
        <v>0.5</v>
      </c>
      <c r="D28">
        <v>1</v>
      </c>
      <c r="E28">
        <v>0</v>
      </c>
      <c r="F28">
        <v>0</v>
      </c>
      <c r="G28">
        <v>0</v>
      </c>
    </row>
    <row r="29" spans="1:7" ht="15" x14ac:dyDescent="0.25">
      <c r="A29" s="173" t="s">
        <v>80</v>
      </c>
      <c r="B29">
        <v>147.6</v>
      </c>
      <c r="C29">
        <v>80.099999999999994</v>
      </c>
      <c r="D29">
        <v>686.1</v>
      </c>
      <c r="E29">
        <v>456.5</v>
      </c>
      <c r="F29">
        <v>0</v>
      </c>
      <c r="G29">
        <v>0</v>
      </c>
    </row>
    <row r="30" spans="1:7" ht="15" x14ac:dyDescent="0.25">
      <c r="A30" s="173" t="s">
        <v>81</v>
      </c>
      <c r="B30">
        <v>282.10000000000002</v>
      </c>
      <c r="C30">
        <v>311.39999999999998</v>
      </c>
      <c r="D30">
        <v>925.6</v>
      </c>
      <c r="E30">
        <v>905.5</v>
      </c>
      <c r="F30">
        <v>0</v>
      </c>
      <c r="G30">
        <v>0</v>
      </c>
    </row>
    <row r="31" spans="1:7" ht="15" x14ac:dyDescent="0.25">
      <c r="A31" s="173" t="s">
        <v>82</v>
      </c>
      <c r="B31">
        <v>0.5</v>
      </c>
      <c r="C31">
        <v>1.5</v>
      </c>
      <c r="D31">
        <v>87.6</v>
      </c>
      <c r="E31">
        <v>65.3</v>
      </c>
      <c r="F31">
        <v>0</v>
      </c>
      <c r="G31">
        <v>0</v>
      </c>
    </row>
    <row r="32" spans="1:7" ht="15" x14ac:dyDescent="0.25">
      <c r="A32" s="173" t="s">
        <v>170</v>
      </c>
      <c r="B32">
        <v>0</v>
      </c>
      <c r="C32">
        <v>0</v>
      </c>
      <c r="D32">
        <v>0</v>
      </c>
      <c r="E32">
        <v>8</v>
      </c>
      <c r="F32">
        <v>0</v>
      </c>
      <c r="G32">
        <v>0</v>
      </c>
    </row>
    <row r="33" spans="1:7" ht="15" x14ac:dyDescent="0.25">
      <c r="A33" s="173" t="s">
        <v>83</v>
      </c>
      <c r="B33">
        <v>807</v>
      </c>
      <c r="C33">
        <v>573</v>
      </c>
      <c r="D33">
        <v>1047.4000000000001</v>
      </c>
      <c r="E33">
        <v>1182.4000000000001</v>
      </c>
      <c r="F33">
        <v>0</v>
      </c>
      <c r="G33">
        <v>0</v>
      </c>
    </row>
    <row r="34" spans="1:7" ht="15" x14ac:dyDescent="0.25">
      <c r="A34" s="173" t="s">
        <v>84</v>
      </c>
      <c r="B34">
        <v>0</v>
      </c>
      <c r="C34">
        <v>0</v>
      </c>
      <c r="D34">
        <v>102.6</v>
      </c>
      <c r="E34">
        <v>31.1</v>
      </c>
      <c r="F34">
        <v>0</v>
      </c>
      <c r="G34">
        <v>0</v>
      </c>
    </row>
    <row r="35" spans="1:7" ht="15" x14ac:dyDescent="0.25">
      <c r="A35" s="173" t="s">
        <v>85</v>
      </c>
      <c r="B35">
        <v>23</v>
      </c>
      <c r="C35">
        <v>0</v>
      </c>
      <c r="D35">
        <v>24.8</v>
      </c>
      <c r="E35">
        <v>25.3</v>
      </c>
      <c r="F35">
        <v>0</v>
      </c>
      <c r="G35">
        <v>0</v>
      </c>
    </row>
    <row r="36" spans="1:7" ht="15" x14ac:dyDescent="0.25">
      <c r="A36" s="173" t="s">
        <v>86</v>
      </c>
      <c r="B36">
        <v>211.8</v>
      </c>
      <c r="C36">
        <v>191.7</v>
      </c>
      <c r="D36">
        <v>300.7</v>
      </c>
      <c r="E36">
        <v>290.89999999999998</v>
      </c>
      <c r="F36">
        <v>0</v>
      </c>
      <c r="G36">
        <v>0</v>
      </c>
    </row>
    <row r="37" spans="1:7" ht="15" x14ac:dyDescent="0.25">
      <c r="A37" s="173" t="s">
        <v>87</v>
      </c>
      <c r="B37">
        <v>0</v>
      </c>
      <c r="C37">
        <v>0.7</v>
      </c>
      <c r="D37">
        <v>28</v>
      </c>
      <c r="E37">
        <v>4.4000000000000004</v>
      </c>
      <c r="F37">
        <v>0</v>
      </c>
      <c r="G37">
        <v>0</v>
      </c>
    </row>
    <row r="38" spans="1:7" ht="15" x14ac:dyDescent="0.25">
      <c r="A38" s="173" t="s">
        <v>88</v>
      </c>
      <c r="B38">
        <v>70.400000000000006</v>
      </c>
      <c r="C38">
        <v>11.1</v>
      </c>
      <c r="D38">
        <v>354.3</v>
      </c>
      <c r="E38">
        <v>262.60000000000002</v>
      </c>
      <c r="F38">
        <v>0</v>
      </c>
      <c r="G38">
        <v>0</v>
      </c>
    </row>
    <row r="39" spans="1:7" ht="15" x14ac:dyDescent="0.25">
      <c r="A39" s="173" t="s">
        <v>89</v>
      </c>
      <c r="B39">
        <v>0</v>
      </c>
      <c r="C39">
        <v>0</v>
      </c>
      <c r="D39">
        <v>0</v>
      </c>
      <c r="E39">
        <v>106.2</v>
      </c>
      <c r="F39">
        <v>0</v>
      </c>
      <c r="G39">
        <v>0</v>
      </c>
    </row>
    <row r="40" spans="1:7" ht="15" x14ac:dyDescent="0.25">
      <c r="A40" s="173" t="s">
        <v>69</v>
      </c>
    </row>
    <row r="41" spans="1:7" ht="15" x14ac:dyDescent="0.25">
      <c r="A41" s="173" t="s">
        <v>90</v>
      </c>
      <c r="B41">
        <v>121</v>
      </c>
      <c r="C41">
        <v>125</v>
      </c>
      <c r="D41">
        <v>1468.6</v>
      </c>
      <c r="E41">
        <v>365.8</v>
      </c>
      <c r="F41">
        <v>0</v>
      </c>
      <c r="G41">
        <v>0</v>
      </c>
    </row>
    <row r="42" spans="1:7" ht="15" x14ac:dyDescent="0.25">
      <c r="A42" s="173" t="s">
        <v>91</v>
      </c>
      <c r="B42">
        <v>30</v>
      </c>
      <c r="C42">
        <v>0</v>
      </c>
      <c r="D42">
        <v>0</v>
      </c>
      <c r="E42">
        <v>0</v>
      </c>
      <c r="F42">
        <v>0</v>
      </c>
      <c r="G42">
        <v>0</v>
      </c>
    </row>
    <row r="43" spans="1:7" ht="15" x14ac:dyDescent="0.25">
      <c r="A43" s="173" t="s">
        <v>529</v>
      </c>
      <c r="B43">
        <v>0</v>
      </c>
      <c r="C43">
        <v>0</v>
      </c>
      <c r="D43">
        <v>33</v>
      </c>
      <c r="E43">
        <v>0</v>
      </c>
      <c r="F43">
        <v>0</v>
      </c>
      <c r="G43">
        <v>0</v>
      </c>
    </row>
    <row r="44" spans="1:7" ht="15" x14ac:dyDescent="0.25">
      <c r="A44" s="173" t="s">
        <v>282</v>
      </c>
      <c r="B44">
        <v>0</v>
      </c>
      <c r="C44">
        <v>0</v>
      </c>
      <c r="D44">
        <v>56.7</v>
      </c>
      <c r="E44">
        <v>0</v>
      </c>
      <c r="F44">
        <v>0</v>
      </c>
      <c r="G44">
        <v>0</v>
      </c>
    </row>
    <row r="45" spans="1:7" ht="15" x14ac:dyDescent="0.25">
      <c r="A45" s="173" t="s">
        <v>92</v>
      </c>
      <c r="B45">
        <v>0</v>
      </c>
      <c r="C45">
        <v>125</v>
      </c>
      <c r="D45">
        <v>38.299999999999997</v>
      </c>
      <c r="E45">
        <v>38.4</v>
      </c>
      <c r="F45">
        <v>0</v>
      </c>
      <c r="G45">
        <v>0</v>
      </c>
    </row>
    <row r="46" spans="1:7" ht="15" x14ac:dyDescent="0.25">
      <c r="A46" s="173" t="s">
        <v>465</v>
      </c>
      <c r="B46">
        <v>0</v>
      </c>
      <c r="C46">
        <v>0</v>
      </c>
      <c r="D46">
        <v>31.2</v>
      </c>
      <c r="E46">
        <v>0</v>
      </c>
      <c r="F46">
        <v>0</v>
      </c>
      <c r="G46">
        <v>0</v>
      </c>
    </row>
    <row r="47" spans="1:7" ht="15" x14ac:dyDescent="0.25">
      <c r="A47" s="173" t="s">
        <v>1078</v>
      </c>
      <c r="B47">
        <v>0</v>
      </c>
      <c r="C47">
        <v>0</v>
      </c>
      <c r="D47">
        <v>29.9</v>
      </c>
      <c r="E47">
        <v>0</v>
      </c>
      <c r="F47">
        <v>0</v>
      </c>
      <c r="G47">
        <v>0</v>
      </c>
    </row>
    <row r="48" spans="1:7" ht="15" x14ac:dyDescent="0.25">
      <c r="A48" s="173" t="s">
        <v>1097</v>
      </c>
      <c r="B48">
        <v>0</v>
      </c>
      <c r="C48">
        <v>0</v>
      </c>
      <c r="D48">
        <v>37</v>
      </c>
      <c r="E48">
        <v>0</v>
      </c>
      <c r="F48">
        <v>0</v>
      </c>
      <c r="G48">
        <v>0</v>
      </c>
    </row>
    <row r="49" spans="1:7" ht="15" x14ac:dyDescent="0.25">
      <c r="A49" s="173" t="s">
        <v>93</v>
      </c>
      <c r="B49">
        <v>0</v>
      </c>
      <c r="C49">
        <v>0</v>
      </c>
      <c r="D49">
        <v>61.7</v>
      </c>
      <c r="E49">
        <v>0</v>
      </c>
      <c r="F49">
        <v>0</v>
      </c>
      <c r="G49">
        <v>0</v>
      </c>
    </row>
    <row r="50" spans="1:7" ht="15" x14ac:dyDescent="0.25">
      <c r="A50" s="173" t="s">
        <v>95</v>
      </c>
      <c r="B50">
        <v>0</v>
      </c>
      <c r="C50">
        <v>0</v>
      </c>
      <c r="D50">
        <v>3</v>
      </c>
      <c r="E50">
        <v>4.4000000000000004</v>
      </c>
      <c r="F50">
        <v>0</v>
      </c>
      <c r="G50">
        <v>0</v>
      </c>
    </row>
    <row r="51" spans="1:7" ht="15" x14ac:dyDescent="0.25">
      <c r="A51" s="173" t="s">
        <v>96</v>
      </c>
      <c r="B51">
        <v>91</v>
      </c>
      <c r="C51">
        <v>0</v>
      </c>
      <c r="D51">
        <v>972.1</v>
      </c>
      <c r="E51">
        <v>314.39999999999998</v>
      </c>
      <c r="F51">
        <v>0</v>
      </c>
      <c r="G51">
        <v>0</v>
      </c>
    </row>
    <row r="52" spans="1:7" ht="15" x14ac:dyDescent="0.25">
      <c r="A52" s="173" t="s">
        <v>97</v>
      </c>
      <c r="B52">
        <v>0</v>
      </c>
      <c r="C52">
        <v>0</v>
      </c>
      <c r="D52">
        <v>195</v>
      </c>
      <c r="E52">
        <v>8.6999999999999993</v>
      </c>
      <c r="F52">
        <v>0</v>
      </c>
      <c r="G52">
        <v>0</v>
      </c>
    </row>
    <row r="53" spans="1:7" ht="15" x14ac:dyDescent="0.25">
      <c r="A53" s="173" t="s">
        <v>536</v>
      </c>
      <c r="B53">
        <v>0</v>
      </c>
      <c r="C53">
        <v>0</v>
      </c>
      <c r="D53">
        <v>10.8</v>
      </c>
      <c r="E53">
        <v>0</v>
      </c>
      <c r="F53">
        <v>0</v>
      </c>
      <c r="G53">
        <v>0</v>
      </c>
    </row>
    <row r="54" spans="1:7" ht="15" x14ac:dyDescent="0.25">
      <c r="A54" s="173" t="s">
        <v>69</v>
      </c>
    </row>
    <row r="55" spans="1:7" ht="15" x14ac:dyDescent="0.25">
      <c r="A55" s="173" t="s">
        <v>98</v>
      </c>
      <c r="B55">
        <v>1534</v>
      </c>
      <c r="C55">
        <v>1783.3</v>
      </c>
      <c r="D55">
        <v>4569</v>
      </c>
      <c r="E55">
        <v>3681.2</v>
      </c>
      <c r="F55">
        <v>24.9</v>
      </c>
      <c r="G55">
        <v>0</v>
      </c>
    </row>
    <row r="56" spans="1:7" ht="15" x14ac:dyDescent="0.25">
      <c r="A56" s="173" t="s">
        <v>99</v>
      </c>
      <c r="B56">
        <v>4.0999999999999996</v>
      </c>
      <c r="C56">
        <v>13.4</v>
      </c>
      <c r="D56">
        <v>4.9000000000000004</v>
      </c>
      <c r="E56">
        <v>12.2</v>
      </c>
      <c r="F56">
        <v>0</v>
      </c>
      <c r="G56">
        <v>0</v>
      </c>
    </row>
    <row r="57" spans="1:7" ht="15" x14ac:dyDescent="0.25">
      <c r="A57" s="173" t="s">
        <v>100</v>
      </c>
      <c r="B57">
        <v>4</v>
      </c>
      <c r="C57">
        <v>6.5</v>
      </c>
      <c r="D57">
        <v>6.5</v>
      </c>
      <c r="E57">
        <v>1.2</v>
      </c>
      <c r="F57">
        <v>0</v>
      </c>
      <c r="G57">
        <v>0</v>
      </c>
    </row>
    <row r="58" spans="1:7" ht="15" x14ac:dyDescent="0.25">
      <c r="A58" s="173" t="s">
        <v>101</v>
      </c>
      <c r="B58">
        <v>0</v>
      </c>
      <c r="C58">
        <v>0</v>
      </c>
      <c r="D58">
        <v>80.3</v>
      </c>
      <c r="E58">
        <v>364.9</v>
      </c>
      <c r="F58">
        <v>0</v>
      </c>
      <c r="G58">
        <v>0</v>
      </c>
    </row>
    <row r="59" spans="1:7" ht="15" x14ac:dyDescent="0.25">
      <c r="A59" s="173" t="s">
        <v>102</v>
      </c>
      <c r="B59">
        <v>25.1</v>
      </c>
      <c r="C59">
        <v>34.4</v>
      </c>
      <c r="D59">
        <v>78.7</v>
      </c>
      <c r="E59">
        <v>24.8</v>
      </c>
      <c r="F59">
        <v>0</v>
      </c>
      <c r="G59">
        <v>0</v>
      </c>
    </row>
    <row r="60" spans="1:7" ht="15" x14ac:dyDescent="0.25">
      <c r="A60" s="173" t="s">
        <v>103</v>
      </c>
      <c r="B60">
        <v>6.7</v>
      </c>
      <c r="C60">
        <v>4</v>
      </c>
      <c r="D60">
        <v>13.9</v>
      </c>
      <c r="E60">
        <v>8.1</v>
      </c>
      <c r="F60">
        <v>0</v>
      </c>
      <c r="G60">
        <v>0</v>
      </c>
    </row>
    <row r="61" spans="1:7" ht="15" x14ac:dyDescent="0.25">
      <c r="A61" s="173" t="s">
        <v>104</v>
      </c>
      <c r="B61">
        <v>30</v>
      </c>
      <c r="C61">
        <v>0</v>
      </c>
      <c r="D61">
        <v>128.69999999999999</v>
      </c>
      <c r="E61">
        <v>288</v>
      </c>
      <c r="F61">
        <v>0</v>
      </c>
      <c r="G61">
        <v>0</v>
      </c>
    </row>
    <row r="62" spans="1:7" ht="15" x14ac:dyDescent="0.25">
      <c r="A62" s="173" t="s">
        <v>105</v>
      </c>
      <c r="B62">
        <v>74.2</v>
      </c>
      <c r="C62">
        <v>80.7</v>
      </c>
      <c r="D62">
        <v>424.4</v>
      </c>
      <c r="E62">
        <v>201</v>
      </c>
      <c r="F62">
        <v>0</v>
      </c>
      <c r="G62">
        <v>0</v>
      </c>
    </row>
    <row r="63" spans="1:7" ht="15" x14ac:dyDescent="0.25">
      <c r="A63" s="173" t="s">
        <v>106</v>
      </c>
      <c r="B63">
        <v>50.7</v>
      </c>
      <c r="C63">
        <v>33.9</v>
      </c>
      <c r="D63">
        <v>219.4</v>
      </c>
      <c r="E63">
        <v>176.3</v>
      </c>
      <c r="F63">
        <v>0</v>
      </c>
      <c r="G63">
        <v>0</v>
      </c>
    </row>
    <row r="64" spans="1:7" ht="15" x14ac:dyDescent="0.25">
      <c r="A64" s="173" t="s">
        <v>107</v>
      </c>
      <c r="B64">
        <v>14.5</v>
      </c>
      <c r="C64">
        <v>10</v>
      </c>
      <c r="D64">
        <v>370.7</v>
      </c>
      <c r="E64">
        <v>321.2</v>
      </c>
      <c r="F64">
        <v>0</v>
      </c>
      <c r="G64">
        <v>0</v>
      </c>
    </row>
    <row r="65" spans="1:7" ht="15" x14ac:dyDescent="0.25">
      <c r="A65" s="173" t="s">
        <v>108</v>
      </c>
      <c r="B65">
        <v>0</v>
      </c>
      <c r="C65">
        <v>0</v>
      </c>
      <c r="D65">
        <v>0</v>
      </c>
      <c r="E65">
        <v>4.7</v>
      </c>
      <c r="F65">
        <v>0</v>
      </c>
      <c r="G65">
        <v>0</v>
      </c>
    </row>
    <row r="66" spans="1:7" ht="15" x14ac:dyDescent="0.25">
      <c r="A66" s="173" t="s">
        <v>109</v>
      </c>
      <c r="B66">
        <v>25.4</v>
      </c>
      <c r="C66">
        <v>19</v>
      </c>
      <c r="D66">
        <v>219.3</v>
      </c>
      <c r="E66">
        <v>156.6</v>
      </c>
      <c r="F66">
        <v>0</v>
      </c>
      <c r="G66">
        <v>0</v>
      </c>
    </row>
    <row r="67" spans="1:7" ht="15" x14ac:dyDescent="0.25">
      <c r="A67" s="173" t="s">
        <v>110</v>
      </c>
      <c r="B67">
        <v>0</v>
      </c>
      <c r="C67">
        <v>0</v>
      </c>
      <c r="D67">
        <v>19.399999999999999</v>
      </c>
      <c r="E67">
        <v>20.6</v>
      </c>
      <c r="F67">
        <v>0</v>
      </c>
      <c r="G67">
        <v>0</v>
      </c>
    </row>
    <row r="68" spans="1:7" ht="15" x14ac:dyDescent="0.25">
      <c r="A68" s="173" t="s">
        <v>111</v>
      </c>
      <c r="B68">
        <v>100</v>
      </c>
      <c r="C68">
        <v>51</v>
      </c>
      <c r="D68">
        <v>111.6</v>
      </c>
      <c r="E68">
        <v>28.2</v>
      </c>
      <c r="F68">
        <v>0</v>
      </c>
      <c r="G68">
        <v>0</v>
      </c>
    </row>
    <row r="69" spans="1:7" ht="15" x14ac:dyDescent="0.25">
      <c r="A69" s="173" t="s">
        <v>112</v>
      </c>
      <c r="B69">
        <v>59.3</v>
      </c>
      <c r="C69">
        <v>118.3</v>
      </c>
      <c r="D69">
        <v>157.5</v>
      </c>
      <c r="E69">
        <v>127</v>
      </c>
      <c r="F69">
        <v>0</v>
      </c>
      <c r="G69">
        <v>0</v>
      </c>
    </row>
    <row r="70" spans="1:7" ht="15" x14ac:dyDescent="0.25">
      <c r="A70" s="173" t="s">
        <v>113</v>
      </c>
      <c r="B70">
        <v>28.5</v>
      </c>
      <c r="C70">
        <v>44</v>
      </c>
      <c r="D70">
        <v>83.1</v>
      </c>
      <c r="E70">
        <v>69.400000000000006</v>
      </c>
      <c r="F70">
        <v>0</v>
      </c>
      <c r="G70">
        <v>0</v>
      </c>
    </row>
    <row r="71" spans="1:7" ht="15" x14ac:dyDescent="0.25">
      <c r="A71" s="173" t="s">
        <v>114</v>
      </c>
      <c r="B71">
        <v>4.9000000000000004</v>
      </c>
      <c r="C71">
        <v>86.5</v>
      </c>
      <c r="D71">
        <v>23.3</v>
      </c>
      <c r="E71">
        <v>16.600000000000001</v>
      </c>
      <c r="F71">
        <v>0</v>
      </c>
      <c r="G71">
        <v>0</v>
      </c>
    </row>
    <row r="72" spans="1:7" ht="15" x14ac:dyDescent="0.25">
      <c r="A72" s="173" t="s">
        <v>115</v>
      </c>
      <c r="B72">
        <v>849.7</v>
      </c>
      <c r="C72">
        <v>1025.5999999999999</v>
      </c>
      <c r="D72">
        <v>1822.8</v>
      </c>
      <c r="E72">
        <v>1445.9</v>
      </c>
      <c r="F72">
        <v>15.5</v>
      </c>
      <c r="G72">
        <v>0</v>
      </c>
    </row>
    <row r="73" spans="1:7" ht="15" x14ac:dyDescent="0.25">
      <c r="A73" s="173" t="s">
        <v>116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</row>
    <row r="74" spans="1:7" ht="15" x14ac:dyDescent="0.25">
      <c r="A74" s="173" t="s">
        <v>117</v>
      </c>
      <c r="B74">
        <v>52</v>
      </c>
      <c r="C74">
        <v>13.4</v>
      </c>
      <c r="D74">
        <v>31.9</v>
      </c>
      <c r="E74">
        <v>44.8</v>
      </c>
      <c r="F74">
        <v>0</v>
      </c>
      <c r="G74">
        <v>0</v>
      </c>
    </row>
    <row r="75" spans="1:7" ht="15" x14ac:dyDescent="0.25">
      <c r="A75" s="173" t="s">
        <v>118</v>
      </c>
      <c r="B75">
        <v>36.9</v>
      </c>
      <c r="C75">
        <v>143</v>
      </c>
      <c r="D75">
        <v>50.3</v>
      </c>
      <c r="E75">
        <v>121.6</v>
      </c>
      <c r="F75">
        <v>0</v>
      </c>
      <c r="G75">
        <v>0</v>
      </c>
    </row>
    <row r="76" spans="1:7" ht="15" x14ac:dyDescent="0.25">
      <c r="A76" s="173" t="s">
        <v>119</v>
      </c>
      <c r="B76">
        <v>47</v>
      </c>
      <c r="C76">
        <v>65.5</v>
      </c>
      <c r="D76">
        <v>237.1</v>
      </c>
      <c r="E76">
        <v>87.5</v>
      </c>
      <c r="F76">
        <v>9.4</v>
      </c>
      <c r="G76">
        <v>0</v>
      </c>
    </row>
    <row r="77" spans="1:7" ht="15" x14ac:dyDescent="0.25">
      <c r="A77" s="173" t="s">
        <v>120</v>
      </c>
      <c r="B77">
        <v>0</v>
      </c>
      <c r="C77">
        <v>11</v>
      </c>
      <c r="D77">
        <v>52.2</v>
      </c>
      <c r="E77">
        <v>60</v>
      </c>
      <c r="F77">
        <v>0</v>
      </c>
      <c r="G77">
        <v>0</v>
      </c>
    </row>
    <row r="78" spans="1:7" ht="15" x14ac:dyDescent="0.25">
      <c r="A78" s="173" t="s">
        <v>1076</v>
      </c>
      <c r="B78">
        <v>0</v>
      </c>
      <c r="C78">
        <v>0</v>
      </c>
      <c r="D78">
        <v>9.1999999999999993</v>
      </c>
      <c r="E78">
        <v>0</v>
      </c>
      <c r="F78">
        <v>0</v>
      </c>
      <c r="G78">
        <v>0</v>
      </c>
    </row>
    <row r="79" spans="1:7" ht="15" x14ac:dyDescent="0.25">
      <c r="A79" s="173" t="s">
        <v>121</v>
      </c>
      <c r="B79">
        <v>0</v>
      </c>
      <c r="C79">
        <v>9.3000000000000007</v>
      </c>
      <c r="D79">
        <v>34.5</v>
      </c>
      <c r="E79">
        <v>65.900000000000006</v>
      </c>
      <c r="F79">
        <v>0</v>
      </c>
      <c r="G79">
        <v>0</v>
      </c>
    </row>
    <row r="80" spans="1:7" ht="15" x14ac:dyDescent="0.25">
      <c r="A80" s="173" t="s">
        <v>122</v>
      </c>
      <c r="B80">
        <v>121</v>
      </c>
      <c r="C80">
        <v>13.9</v>
      </c>
      <c r="D80">
        <v>389.9</v>
      </c>
      <c r="E80">
        <v>34.799999999999997</v>
      </c>
      <c r="F80">
        <v>0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173" t="s">
        <v>123</v>
      </c>
      <c r="B82">
        <v>4105.8</v>
      </c>
      <c r="C82">
        <v>3824.5</v>
      </c>
      <c r="D82">
        <v>11274.6</v>
      </c>
      <c r="E82">
        <v>9157.2000000000007</v>
      </c>
      <c r="F82">
        <v>24.9</v>
      </c>
      <c r="G82">
        <v>0</v>
      </c>
    </row>
    <row r="83" spans="1:7" ht="15" x14ac:dyDescent="0.25">
      <c r="A83" s="173" t="s">
        <v>124</v>
      </c>
      <c r="B83">
        <v>918.7</v>
      </c>
      <c r="C83">
        <v>372.6</v>
      </c>
      <c r="D83">
        <v>0</v>
      </c>
      <c r="E83">
        <v>0</v>
      </c>
      <c r="F83">
        <v>0</v>
      </c>
      <c r="G83">
        <v>0</v>
      </c>
    </row>
    <row r="84" spans="1:7" ht="15" x14ac:dyDescent="0.25">
      <c r="A84" s="173" t="s">
        <v>65</v>
      </c>
      <c r="B84" t="s">
        <v>66</v>
      </c>
      <c r="C84" t="s">
        <v>67</v>
      </c>
      <c r="D84" t="s">
        <v>66</v>
      </c>
      <c r="E84" t="s">
        <v>66</v>
      </c>
      <c r="F84" t="s">
        <v>66</v>
      </c>
      <c r="G84" t="s">
        <v>68</v>
      </c>
    </row>
    <row r="85" spans="1:7" ht="15" x14ac:dyDescent="0.25">
      <c r="A85" s="173" t="s">
        <v>125</v>
      </c>
      <c r="B85">
        <v>5024.5</v>
      </c>
      <c r="C85">
        <v>4197</v>
      </c>
      <c r="D85">
        <v>11274.6</v>
      </c>
      <c r="E85">
        <v>9157.2000000000007</v>
      </c>
      <c r="F85">
        <v>24.9</v>
      </c>
      <c r="G85">
        <v>0</v>
      </c>
    </row>
    <row r="86" spans="1:7" ht="15" x14ac:dyDescent="0.25">
      <c r="A86" s="173" t="s">
        <v>126</v>
      </c>
      <c r="B86" t="s">
        <v>45</v>
      </c>
      <c r="C86" t="s">
        <v>45</v>
      </c>
      <c r="D86">
        <v>0</v>
      </c>
      <c r="E86">
        <v>0</v>
      </c>
      <c r="F86" t="s">
        <v>45</v>
      </c>
      <c r="G86" t="s">
        <v>45</v>
      </c>
    </row>
    <row r="87" spans="1:7" ht="15" x14ac:dyDescent="0.25">
      <c r="A87" s="173" t="s">
        <v>127</v>
      </c>
      <c r="B87">
        <v>0</v>
      </c>
      <c r="C87">
        <v>0</v>
      </c>
      <c r="D87" t="s">
        <v>45</v>
      </c>
      <c r="E87" t="s">
        <v>45</v>
      </c>
      <c r="F87">
        <v>0</v>
      </c>
      <c r="G87">
        <v>0</v>
      </c>
    </row>
    <row r="88" spans="1:7" ht="15" x14ac:dyDescent="0.25">
      <c r="A88" s="173" t="s">
        <v>65</v>
      </c>
      <c r="B88" t="s">
        <v>66</v>
      </c>
      <c r="C88" t="s">
        <v>67</v>
      </c>
      <c r="D88" t="s">
        <v>66</v>
      </c>
      <c r="E88" t="s">
        <v>66</v>
      </c>
      <c r="F88" t="s">
        <v>66</v>
      </c>
      <c r="G88" t="s">
        <v>68</v>
      </c>
    </row>
  </sheetData>
  <pageMargins left="0.7" right="0.7" top="0.75" bottom="0.75" header="0.3" footer="0.3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FE50DC-12E1-4759-B146-AC0C786C9E42}">
  <dimension ref="A1:G88"/>
  <sheetViews>
    <sheetView topLeftCell="A22" workbookViewId="0">
      <selection activeCell="E96" sqref="E96"/>
    </sheetView>
  </sheetViews>
  <sheetFormatPr defaultRowHeight="13.2" x14ac:dyDescent="0.25"/>
  <cols>
    <col min="1" max="1" width="29" customWidth="1"/>
    <col min="2" max="2" width="11.44140625" customWidth="1"/>
    <col min="3" max="3" width="9.33203125" customWidth="1"/>
    <col min="4" max="4" width="11.5546875" customWidth="1"/>
    <col min="5" max="5" width="10.33203125" customWidth="1"/>
    <col min="6" max="6" width="12.66406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482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69</v>
      </c>
      <c r="C12">
        <v>80</v>
      </c>
      <c r="D12">
        <v>575.9</v>
      </c>
      <c r="E12">
        <v>753.9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71</v>
      </c>
      <c r="B15">
        <v>69</v>
      </c>
      <c r="C15">
        <v>80</v>
      </c>
      <c r="D15">
        <v>476.4</v>
      </c>
      <c r="E15">
        <v>688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345.6</v>
      </c>
      <c r="C20">
        <v>433.2</v>
      </c>
      <c r="D20">
        <v>1851.1</v>
      </c>
      <c r="E20">
        <v>1811.1</v>
      </c>
      <c r="F20">
        <v>5.3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210.6</v>
      </c>
      <c r="C22">
        <v>128.30000000000001</v>
      </c>
      <c r="D22">
        <v>820.7</v>
      </c>
      <c r="E22">
        <v>932.7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1032.8</v>
      </c>
      <c r="C24">
        <v>0</v>
      </c>
      <c r="D24">
        <v>1815.4</v>
      </c>
      <c r="E24">
        <v>194.1</v>
      </c>
      <c r="F24">
        <v>0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1918.5</v>
      </c>
      <c r="C26">
        <v>1910.5</v>
      </c>
      <c r="D26">
        <v>5627</v>
      </c>
      <c r="E26">
        <v>5695.3</v>
      </c>
      <c r="F26">
        <v>235</v>
      </c>
      <c r="G26">
        <v>0</v>
      </c>
    </row>
    <row r="27" spans="1:7" ht="15" x14ac:dyDescent="0.25">
      <c r="A27" s="271" t="s">
        <v>167</v>
      </c>
      <c r="B27">
        <v>55</v>
      </c>
      <c r="C27">
        <v>165</v>
      </c>
      <c r="D27">
        <v>50.8</v>
      </c>
      <c r="E27">
        <v>263.7</v>
      </c>
      <c r="F27">
        <v>0</v>
      </c>
      <c r="G27">
        <v>0</v>
      </c>
    </row>
    <row r="28" spans="1:7" ht="15" x14ac:dyDescent="0.25">
      <c r="A28" s="271" t="s">
        <v>78</v>
      </c>
      <c r="B28">
        <v>27.1</v>
      </c>
      <c r="C28">
        <v>34.799999999999997</v>
      </c>
      <c r="D28">
        <v>43</v>
      </c>
      <c r="E28">
        <v>34.4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79</v>
      </c>
      <c r="B30">
        <v>0.5</v>
      </c>
      <c r="C30">
        <v>0.5</v>
      </c>
      <c r="D30">
        <v>1.3</v>
      </c>
      <c r="E30">
        <v>3.4</v>
      </c>
      <c r="F30">
        <v>0</v>
      </c>
      <c r="G30">
        <v>0</v>
      </c>
    </row>
    <row r="31" spans="1:7" ht="15" x14ac:dyDescent="0.25">
      <c r="A31" s="271" t="s">
        <v>80</v>
      </c>
      <c r="B31">
        <v>194.5</v>
      </c>
      <c r="C31">
        <v>198</v>
      </c>
      <c r="D31">
        <v>792.3</v>
      </c>
      <c r="E31">
        <v>641.1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168</v>
      </c>
      <c r="B33">
        <v>0</v>
      </c>
      <c r="C33">
        <v>0.1</v>
      </c>
      <c r="D33" t="s">
        <v>94</v>
      </c>
      <c r="E33">
        <v>0.1</v>
      </c>
      <c r="F33">
        <v>0</v>
      </c>
      <c r="G33">
        <v>0</v>
      </c>
    </row>
    <row r="34" spans="1:7" ht="15" x14ac:dyDescent="0.25">
      <c r="A34" s="271" t="s">
        <v>81</v>
      </c>
      <c r="B34">
        <v>598.6</v>
      </c>
      <c r="C34">
        <v>323.89999999999998</v>
      </c>
      <c r="D34">
        <v>997.7</v>
      </c>
      <c r="E34">
        <v>864.8</v>
      </c>
      <c r="F34">
        <v>0</v>
      </c>
      <c r="G34">
        <v>0</v>
      </c>
    </row>
    <row r="35" spans="1:7" ht="15" x14ac:dyDescent="0.25">
      <c r="A35" s="271" t="s">
        <v>82</v>
      </c>
      <c r="B35">
        <v>40.299999999999997</v>
      </c>
      <c r="C35">
        <v>1.5</v>
      </c>
      <c r="D35">
        <v>210.3</v>
      </c>
      <c r="E35">
        <v>219.1</v>
      </c>
      <c r="F35">
        <v>0</v>
      </c>
      <c r="G35">
        <v>0</v>
      </c>
    </row>
    <row r="36" spans="1:7" ht="15" x14ac:dyDescent="0.25">
      <c r="A36" s="271" t="s">
        <v>83</v>
      </c>
      <c r="B36">
        <v>648.5</v>
      </c>
      <c r="C36">
        <v>681</v>
      </c>
      <c r="D36">
        <v>2222.6</v>
      </c>
      <c r="E36">
        <v>2155.1</v>
      </c>
      <c r="F36">
        <v>195</v>
      </c>
      <c r="G36">
        <v>0</v>
      </c>
    </row>
    <row r="37" spans="1:7" ht="15" x14ac:dyDescent="0.25">
      <c r="A37" s="271" t="s">
        <v>259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271" t="s">
        <v>84</v>
      </c>
      <c r="B38">
        <v>0</v>
      </c>
      <c r="C38">
        <v>65</v>
      </c>
      <c r="D38">
        <v>118.5</v>
      </c>
      <c r="E38">
        <v>66.599999999999994</v>
      </c>
      <c r="F38">
        <v>0</v>
      </c>
      <c r="G38">
        <v>0</v>
      </c>
    </row>
    <row r="39" spans="1:7" ht="15" x14ac:dyDescent="0.25">
      <c r="A39" s="271" t="s">
        <v>85</v>
      </c>
      <c r="B39">
        <v>0</v>
      </c>
      <c r="C39">
        <v>20</v>
      </c>
      <c r="D39">
        <v>62.1</v>
      </c>
      <c r="E39">
        <v>41.2</v>
      </c>
      <c r="F39">
        <v>0</v>
      </c>
      <c r="G39">
        <v>0</v>
      </c>
    </row>
    <row r="40" spans="1:7" ht="15" x14ac:dyDescent="0.25">
      <c r="A40" s="271" t="s">
        <v>86</v>
      </c>
      <c r="B40">
        <v>253.7</v>
      </c>
      <c r="C40">
        <v>240.6</v>
      </c>
      <c r="D40">
        <v>445.4</v>
      </c>
      <c r="E40">
        <v>563.9</v>
      </c>
      <c r="F40">
        <v>0</v>
      </c>
      <c r="G40">
        <v>0</v>
      </c>
    </row>
    <row r="41" spans="1:7" ht="15" x14ac:dyDescent="0.25">
      <c r="A41" s="271" t="s">
        <v>87</v>
      </c>
      <c r="B41">
        <v>0</v>
      </c>
      <c r="C41">
        <v>0</v>
      </c>
      <c r="D41">
        <v>3.4</v>
      </c>
      <c r="E41">
        <v>2.2000000000000002</v>
      </c>
      <c r="F41">
        <v>40</v>
      </c>
      <c r="G41">
        <v>0</v>
      </c>
    </row>
    <row r="42" spans="1:7" ht="15" x14ac:dyDescent="0.25">
      <c r="A42" s="271" t="s">
        <v>88</v>
      </c>
      <c r="B42">
        <v>100.3</v>
      </c>
      <c r="C42">
        <v>90</v>
      </c>
      <c r="D42">
        <v>384.9</v>
      </c>
      <c r="E42">
        <v>287.39999999999998</v>
      </c>
      <c r="F42">
        <v>0</v>
      </c>
      <c r="G42">
        <v>0</v>
      </c>
    </row>
    <row r="43" spans="1:7" ht="15" x14ac:dyDescent="0.25">
      <c r="A43" s="271" t="s">
        <v>89</v>
      </c>
      <c r="B43">
        <v>0</v>
      </c>
      <c r="C43">
        <v>90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271" t="s">
        <v>69</v>
      </c>
    </row>
    <row r="45" spans="1:7" ht="15" x14ac:dyDescent="0.25">
      <c r="A45" s="271" t="s">
        <v>90</v>
      </c>
      <c r="B45">
        <v>401</v>
      </c>
      <c r="C45">
        <v>230.1</v>
      </c>
      <c r="D45">
        <v>978.9</v>
      </c>
      <c r="E45">
        <v>1758.8</v>
      </c>
      <c r="F45">
        <v>168</v>
      </c>
      <c r="G45">
        <v>0</v>
      </c>
    </row>
    <row r="46" spans="1:7" ht="15" x14ac:dyDescent="0.25">
      <c r="A46" s="271" t="s">
        <v>91</v>
      </c>
      <c r="B46">
        <v>40</v>
      </c>
      <c r="C46">
        <v>0</v>
      </c>
      <c r="D46">
        <v>8.6</v>
      </c>
      <c r="E46">
        <v>409.7</v>
      </c>
      <c r="F46">
        <v>0</v>
      </c>
      <c r="G46">
        <v>0</v>
      </c>
    </row>
    <row r="47" spans="1:7" ht="15" x14ac:dyDescent="0.25">
      <c r="A47" s="271" t="s">
        <v>92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464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175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406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271" t="s">
        <v>466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93</v>
      </c>
      <c r="B52">
        <v>0</v>
      </c>
      <c r="C52">
        <v>0</v>
      </c>
      <c r="D52" t="s">
        <v>94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95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271" t="s">
        <v>96</v>
      </c>
      <c r="B54">
        <v>361</v>
      </c>
      <c r="C54">
        <v>230.1</v>
      </c>
      <c r="D54">
        <v>930.2</v>
      </c>
      <c r="E54">
        <v>1094.3</v>
      </c>
      <c r="F54">
        <v>168</v>
      </c>
      <c r="G54">
        <v>0</v>
      </c>
    </row>
    <row r="55" spans="1:7" ht="15" x14ac:dyDescent="0.25">
      <c r="A55" s="271" t="s">
        <v>97</v>
      </c>
      <c r="B55">
        <v>0</v>
      </c>
      <c r="C55">
        <v>0</v>
      </c>
      <c r="D55">
        <v>13</v>
      </c>
      <c r="E55">
        <v>27.3</v>
      </c>
      <c r="F55">
        <v>0</v>
      </c>
      <c r="G55">
        <v>0</v>
      </c>
    </row>
    <row r="56" spans="1:7" ht="15" x14ac:dyDescent="0.25">
      <c r="A56" s="271" t="s">
        <v>176</v>
      </c>
      <c r="B56">
        <v>0</v>
      </c>
      <c r="C56">
        <v>0</v>
      </c>
      <c r="D56">
        <v>19.399999999999999</v>
      </c>
      <c r="E56">
        <v>31.1</v>
      </c>
      <c r="F56">
        <v>0</v>
      </c>
      <c r="G56">
        <v>0</v>
      </c>
    </row>
    <row r="57" spans="1:7" ht="15" x14ac:dyDescent="0.25">
      <c r="A57" s="271" t="s">
        <v>69</v>
      </c>
    </row>
    <row r="58" spans="1:7" ht="15" x14ac:dyDescent="0.25">
      <c r="A58" s="271" t="s">
        <v>98</v>
      </c>
      <c r="B58">
        <v>1353.6</v>
      </c>
      <c r="C58">
        <v>1253.9000000000001</v>
      </c>
      <c r="D58">
        <v>5158.5</v>
      </c>
      <c r="E58">
        <v>6064.2</v>
      </c>
      <c r="F58">
        <v>333.5</v>
      </c>
      <c r="G58">
        <v>0</v>
      </c>
    </row>
    <row r="59" spans="1:7" ht="15" x14ac:dyDescent="0.25">
      <c r="A59" s="271" t="s">
        <v>99</v>
      </c>
      <c r="B59">
        <v>5.7</v>
      </c>
      <c r="C59">
        <v>3.3</v>
      </c>
      <c r="D59">
        <v>10.6</v>
      </c>
      <c r="E59">
        <v>13.9</v>
      </c>
      <c r="F59">
        <v>0</v>
      </c>
      <c r="G59">
        <v>0</v>
      </c>
    </row>
    <row r="60" spans="1:7" ht="15" x14ac:dyDescent="0.25">
      <c r="A60" s="271" t="s">
        <v>100</v>
      </c>
      <c r="B60">
        <v>5</v>
      </c>
      <c r="C60">
        <v>6</v>
      </c>
      <c r="D60">
        <v>9.1999999999999993</v>
      </c>
      <c r="E60">
        <v>8.9</v>
      </c>
      <c r="F60">
        <v>0</v>
      </c>
      <c r="G60">
        <v>0</v>
      </c>
    </row>
    <row r="61" spans="1:7" ht="15" x14ac:dyDescent="0.25">
      <c r="A61" s="271" t="s">
        <v>101</v>
      </c>
      <c r="B61">
        <v>0</v>
      </c>
      <c r="C61">
        <v>0</v>
      </c>
      <c r="D61">
        <v>545.70000000000005</v>
      </c>
      <c r="E61">
        <v>401.7</v>
      </c>
      <c r="F61">
        <v>100</v>
      </c>
      <c r="G61">
        <v>0</v>
      </c>
    </row>
    <row r="62" spans="1:7" ht="15" x14ac:dyDescent="0.25">
      <c r="A62" s="271" t="s">
        <v>102</v>
      </c>
      <c r="B62">
        <v>16</v>
      </c>
      <c r="C62">
        <v>17.399999999999999</v>
      </c>
      <c r="D62">
        <v>51.4</v>
      </c>
      <c r="E62">
        <v>66.2</v>
      </c>
      <c r="F62">
        <v>4.5999999999999996</v>
      </c>
      <c r="G62">
        <v>0</v>
      </c>
    </row>
    <row r="63" spans="1:7" ht="15" x14ac:dyDescent="0.25">
      <c r="A63" s="271" t="s">
        <v>103</v>
      </c>
      <c r="B63">
        <v>41.8</v>
      </c>
      <c r="C63">
        <v>30</v>
      </c>
      <c r="D63">
        <v>8.3000000000000007</v>
      </c>
      <c r="E63">
        <v>49.7</v>
      </c>
      <c r="F63">
        <v>0</v>
      </c>
      <c r="G63">
        <v>0</v>
      </c>
    </row>
    <row r="64" spans="1:7" ht="15" x14ac:dyDescent="0.25">
      <c r="A64" s="271" t="s">
        <v>104</v>
      </c>
      <c r="B64">
        <v>65</v>
      </c>
      <c r="C64">
        <v>0</v>
      </c>
      <c r="D64">
        <v>306.60000000000002</v>
      </c>
      <c r="E64">
        <v>330.2</v>
      </c>
      <c r="F64">
        <v>0</v>
      </c>
      <c r="G64">
        <v>0</v>
      </c>
    </row>
    <row r="65" spans="1:7" ht="15" x14ac:dyDescent="0.25">
      <c r="A65" s="271" t="s">
        <v>105</v>
      </c>
      <c r="B65">
        <v>66.3</v>
      </c>
      <c r="C65">
        <v>88.7</v>
      </c>
      <c r="D65">
        <v>283.3</v>
      </c>
      <c r="E65">
        <v>547.5</v>
      </c>
      <c r="F65">
        <v>0</v>
      </c>
      <c r="G65">
        <v>0</v>
      </c>
    </row>
    <row r="66" spans="1:7" ht="15" x14ac:dyDescent="0.25">
      <c r="A66" s="271" t="s">
        <v>106</v>
      </c>
      <c r="B66">
        <v>71.599999999999994</v>
      </c>
      <c r="C66">
        <v>76.8</v>
      </c>
      <c r="D66">
        <v>104.8</v>
      </c>
      <c r="E66">
        <v>207.3</v>
      </c>
      <c r="F66">
        <v>0</v>
      </c>
      <c r="G66">
        <v>0</v>
      </c>
    </row>
    <row r="67" spans="1:7" ht="15" x14ac:dyDescent="0.25">
      <c r="A67" s="271" t="s">
        <v>107</v>
      </c>
      <c r="B67">
        <v>67.5</v>
      </c>
      <c r="C67">
        <v>0</v>
      </c>
      <c r="D67">
        <v>173.8</v>
      </c>
      <c r="E67">
        <v>238.9</v>
      </c>
      <c r="F67">
        <v>0</v>
      </c>
      <c r="G67">
        <v>0</v>
      </c>
    </row>
    <row r="68" spans="1:7" ht="15" x14ac:dyDescent="0.25">
      <c r="A68" s="271" t="s">
        <v>109</v>
      </c>
      <c r="B68">
        <v>60.3</v>
      </c>
      <c r="C68">
        <v>197.8</v>
      </c>
      <c r="D68">
        <v>325.7</v>
      </c>
      <c r="E68">
        <v>414.8</v>
      </c>
      <c r="F68">
        <v>16.100000000000001</v>
      </c>
      <c r="G68">
        <v>0</v>
      </c>
    </row>
    <row r="69" spans="1:7" ht="15" x14ac:dyDescent="0.25">
      <c r="A69" s="271" t="s">
        <v>110</v>
      </c>
      <c r="B69">
        <v>0</v>
      </c>
      <c r="C69">
        <v>0</v>
      </c>
      <c r="D69">
        <v>8.3000000000000007</v>
      </c>
      <c r="E69">
        <v>26.9</v>
      </c>
      <c r="F69">
        <v>0</v>
      </c>
      <c r="G69">
        <v>0</v>
      </c>
    </row>
    <row r="70" spans="1:7" ht="15" x14ac:dyDescent="0.25">
      <c r="A70" s="271" t="s">
        <v>111</v>
      </c>
      <c r="B70">
        <v>0</v>
      </c>
      <c r="C70">
        <v>0</v>
      </c>
      <c r="D70">
        <v>42.6</v>
      </c>
      <c r="E70">
        <v>103.3</v>
      </c>
      <c r="F70">
        <v>0</v>
      </c>
      <c r="G70">
        <v>0</v>
      </c>
    </row>
    <row r="71" spans="1:7" ht="15" x14ac:dyDescent="0.25">
      <c r="A71" s="271" t="s">
        <v>112</v>
      </c>
      <c r="B71">
        <v>100</v>
      </c>
      <c r="C71">
        <v>69.7</v>
      </c>
      <c r="D71">
        <v>170.5</v>
      </c>
      <c r="E71">
        <v>202.7</v>
      </c>
      <c r="F71">
        <v>0</v>
      </c>
      <c r="G71">
        <v>0</v>
      </c>
    </row>
    <row r="72" spans="1:7" ht="15" x14ac:dyDescent="0.25">
      <c r="A72" s="271" t="s">
        <v>113</v>
      </c>
      <c r="B72">
        <v>21</v>
      </c>
      <c r="C72">
        <v>50.2</v>
      </c>
      <c r="D72">
        <v>138.30000000000001</v>
      </c>
      <c r="E72">
        <v>120.4</v>
      </c>
      <c r="F72">
        <v>0</v>
      </c>
      <c r="G72">
        <v>0</v>
      </c>
    </row>
    <row r="73" spans="1:7" ht="15" x14ac:dyDescent="0.25">
      <c r="A73" s="271" t="s">
        <v>114</v>
      </c>
      <c r="B73">
        <v>8.5</v>
      </c>
      <c r="C73">
        <v>11.7</v>
      </c>
      <c r="D73">
        <v>29.4</v>
      </c>
      <c r="E73">
        <v>25.7</v>
      </c>
      <c r="F73">
        <v>5</v>
      </c>
      <c r="G73">
        <v>0</v>
      </c>
    </row>
    <row r="74" spans="1:7" ht="15" x14ac:dyDescent="0.25">
      <c r="A74" s="271" t="s">
        <v>115</v>
      </c>
      <c r="B74">
        <v>696.5</v>
      </c>
      <c r="C74">
        <v>523.29999999999995</v>
      </c>
      <c r="D74">
        <v>2343.3000000000002</v>
      </c>
      <c r="E74">
        <v>2637.8</v>
      </c>
      <c r="F74">
        <v>152.5</v>
      </c>
      <c r="G74">
        <v>0</v>
      </c>
    </row>
    <row r="75" spans="1:7" ht="15" x14ac:dyDescent="0.25">
      <c r="A75" s="271" t="s">
        <v>117</v>
      </c>
      <c r="B75">
        <v>0</v>
      </c>
      <c r="C75">
        <v>3.8</v>
      </c>
      <c r="D75">
        <v>10.199999999999999</v>
      </c>
      <c r="E75">
        <v>10.9</v>
      </c>
      <c r="F75">
        <v>0.3</v>
      </c>
      <c r="G75">
        <v>0</v>
      </c>
    </row>
    <row r="76" spans="1:7" ht="15" x14ac:dyDescent="0.25">
      <c r="A76" s="271" t="s">
        <v>118</v>
      </c>
      <c r="B76">
        <v>22.8</v>
      </c>
      <c r="C76">
        <v>49.8</v>
      </c>
      <c r="D76">
        <v>103.7</v>
      </c>
      <c r="E76">
        <v>92.5</v>
      </c>
      <c r="F76">
        <v>0</v>
      </c>
      <c r="G76">
        <v>0</v>
      </c>
    </row>
    <row r="77" spans="1:7" ht="15" x14ac:dyDescent="0.25">
      <c r="A77" s="271" t="s">
        <v>119</v>
      </c>
      <c r="B77">
        <v>35.200000000000003</v>
      </c>
      <c r="C77">
        <v>47.1</v>
      </c>
      <c r="D77">
        <v>119.1</v>
      </c>
      <c r="E77">
        <v>218.2</v>
      </c>
      <c r="F77">
        <v>45</v>
      </c>
      <c r="G77">
        <v>0</v>
      </c>
    </row>
    <row r="78" spans="1:7" ht="15" x14ac:dyDescent="0.25">
      <c r="A78" s="271" t="s">
        <v>120</v>
      </c>
      <c r="B78">
        <v>38.9</v>
      </c>
      <c r="C78">
        <v>22.7</v>
      </c>
      <c r="D78">
        <v>154.4</v>
      </c>
      <c r="E78">
        <v>210.1</v>
      </c>
      <c r="F78">
        <v>3.9</v>
      </c>
      <c r="G78">
        <v>0</v>
      </c>
    </row>
    <row r="79" spans="1:7" ht="15" x14ac:dyDescent="0.25">
      <c r="A79" s="271" t="s">
        <v>121</v>
      </c>
      <c r="B79">
        <v>6.7</v>
      </c>
      <c r="C79">
        <v>18.2</v>
      </c>
      <c r="D79">
        <v>51.7</v>
      </c>
      <c r="E79">
        <v>72.3</v>
      </c>
      <c r="F79">
        <v>6.1</v>
      </c>
      <c r="G79">
        <v>0</v>
      </c>
    </row>
    <row r="80" spans="1:7" ht="15" x14ac:dyDescent="0.25">
      <c r="A80" s="271" t="s">
        <v>122</v>
      </c>
      <c r="B80">
        <v>25</v>
      </c>
      <c r="C80">
        <v>37.5</v>
      </c>
      <c r="D80">
        <v>167.6</v>
      </c>
      <c r="E80">
        <v>64.400000000000006</v>
      </c>
      <c r="F80">
        <v>0</v>
      </c>
      <c r="G80">
        <v>0</v>
      </c>
    </row>
    <row r="81" spans="1:7" ht="15" x14ac:dyDescent="0.25">
      <c r="A81" s="271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271" t="s">
        <v>123</v>
      </c>
      <c r="B82">
        <v>5330.9</v>
      </c>
      <c r="C82">
        <v>4035.9</v>
      </c>
      <c r="D82">
        <v>16827.5</v>
      </c>
      <c r="E82">
        <v>17210.099999999999</v>
      </c>
      <c r="F82">
        <v>741.8</v>
      </c>
      <c r="G82">
        <v>0</v>
      </c>
    </row>
    <row r="83" spans="1:7" ht="15" x14ac:dyDescent="0.25">
      <c r="A83" s="271" t="s">
        <v>124</v>
      </c>
      <c r="B83">
        <v>1245.4000000000001</v>
      </c>
      <c r="C83">
        <v>1009.1</v>
      </c>
      <c r="D83">
        <v>0</v>
      </c>
      <c r="E83">
        <v>0</v>
      </c>
      <c r="F83">
        <v>74.5</v>
      </c>
      <c r="G83">
        <v>0</v>
      </c>
    </row>
    <row r="84" spans="1:7" ht="15" x14ac:dyDescent="0.25">
      <c r="A84" s="271" t="s">
        <v>65</v>
      </c>
      <c r="B84" t="s">
        <v>66</v>
      </c>
      <c r="C84" t="s">
        <v>67</v>
      </c>
      <c r="D84" t="s">
        <v>66</v>
      </c>
      <c r="E84" t="s">
        <v>66</v>
      </c>
      <c r="F84" t="s">
        <v>66</v>
      </c>
      <c r="G84" t="s">
        <v>68</v>
      </c>
    </row>
    <row r="85" spans="1:7" ht="15" x14ac:dyDescent="0.25">
      <c r="A85" s="271" t="s">
        <v>125</v>
      </c>
      <c r="B85">
        <v>6576.3</v>
      </c>
      <c r="C85">
        <v>5045</v>
      </c>
      <c r="D85">
        <v>16827.5</v>
      </c>
      <c r="E85">
        <v>17210.099999999999</v>
      </c>
      <c r="F85">
        <v>816.3</v>
      </c>
      <c r="G85">
        <v>0</v>
      </c>
    </row>
    <row r="86" spans="1:7" ht="15" x14ac:dyDescent="0.25">
      <c r="A86" s="271" t="s">
        <v>126</v>
      </c>
      <c r="B86" t="s">
        <v>45</v>
      </c>
      <c r="C86" t="s">
        <v>45</v>
      </c>
      <c r="D86">
        <v>0</v>
      </c>
      <c r="E86">
        <v>0</v>
      </c>
      <c r="F86" t="s">
        <v>45</v>
      </c>
      <c r="G86" t="s">
        <v>45</v>
      </c>
    </row>
    <row r="87" spans="1:7" ht="15" x14ac:dyDescent="0.25">
      <c r="A87" s="271" t="s">
        <v>127</v>
      </c>
      <c r="B87">
        <v>10</v>
      </c>
      <c r="C87">
        <v>0</v>
      </c>
      <c r="D87" t="s">
        <v>45</v>
      </c>
      <c r="E87" t="s">
        <v>45</v>
      </c>
      <c r="F87">
        <v>0</v>
      </c>
      <c r="G87">
        <v>0</v>
      </c>
    </row>
    <row r="88" spans="1:7" ht="15" x14ac:dyDescent="0.25">
      <c r="A88" s="271" t="s">
        <v>65</v>
      </c>
      <c r="B88" t="s">
        <v>66</v>
      </c>
      <c r="C88" t="s">
        <v>67</v>
      </c>
      <c r="D88" t="s">
        <v>66</v>
      </c>
      <c r="E88" t="s">
        <v>66</v>
      </c>
      <c r="F88" t="s">
        <v>66</v>
      </c>
      <c r="G88" t="s">
        <v>68</v>
      </c>
    </row>
  </sheetData>
  <pageMargins left="0.7" right="0.7" top="0.75" bottom="0.75" header="0.3" footer="0.3"/>
  <pageSetup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B6439-1A76-4565-9FC6-7D9C6D83F7D1}">
  <dimension ref="A1:G88"/>
  <sheetViews>
    <sheetView topLeftCell="A25" workbookViewId="0">
      <selection activeCell="B7" sqref="B7"/>
    </sheetView>
  </sheetViews>
  <sheetFormatPr defaultRowHeight="13.2" x14ac:dyDescent="0.25"/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483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69</v>
      </c>
      <c r="C12">
        <v>115</v>
      </c>
      <c r="D12">
        <v>575.9</v>
      </c>
      <c r="E12">
        <v>698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71</v>
      </c>
      <c r="B15">
        <v>69</v>
      </c>
      <c r="C15">
        <v>115</v>
      </c>
      <c r="D15">
        <v>476.4</v>
      </c>
      <c r="E15">
        <v>632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411.8</v>
      </c>
      <c r="C20">
        <v>442.2</v>
      </c>
      <c r="D20">
        <v>1723.6</v>
      </c>
      <c r="E20">
        <v>1759.1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216.1</v>
      </c>
      <c r="C22">
        <v>181.5</v>
      </c>
      <c r="D22">
        <v>815</v>
      </c>
      <c r="E22">
        <v>877.1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967.8</v>
      </c>
      <c r="C24">
        <v>0</v>
      </c>
      <c r="D24">
        <v>1748.7</v>
      </c>
      <c r="E24">
        <v>194.1</v>
      </c>
      <c r="F24">
        <v>0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1904.5</v>
      </c>
      <c r="C26">
        <v>1928.5</v>
      </c>
      <c r="D26">
        <v>5594.3</v>
      </c>
      <c r="E26">
        <v>5516.1</v>
      </c>
      <c r="F26">
        <v>125</v>
      </c>
      <c r="G26">
        <v>0</v>
      </c>
    </row>
    <row r="27" spans="1:7" ht="15" x14ac:dyDescent="0.25">
      <c r="A27" s="271" t="s">
        <v>167</v>
      </c>
      <c r="B27">
        <v>55</v>
      </c>
      <c r="C27">
        <v>165</v>
      </c>
      <c r="D27">
        <v>50.8</v>
      </c>
      <c r="E27">
        <v>263.7</v>
      </c>
      <c r="F27">
        <v>0</v>
      </c>
      <c r="G27">
        <v>0</v>
      </c>
    </row>
    <row r="28" spans="1:7" ht="15" x14ac:dyDescent="0.25">
      <c r="A28" s="271" t="s">
        <v>78</v>
      </c>
      <c r="B28">
        <v>27.1</v>
      </c>
      <c r="C28">
        <v>32.299999999999997</v>
      </c>
      <c r="D28">
        <v>43</v>
      </c>
      <c r="E28">
        <v>33.5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79</v>
      </c>
      <c r="B30">
        <v>0.3</v>
      </c>
      <c r="C30">
        <v>0.8</v>
      </c>
      <c r="D30">
        <v>1.3</v>
      </c>
      <c r="E30">
        <v>3.2</v>
      </c>
      <c r="F30">
        <v>0</v>
      </c>
      <c r="G30">
        <v>0</v>
      </c>
    </row>
    <row r="31" spans="1:7" ht="15" x14ac:dyDescent="0.25">
      <c r="A31" s="271" t="s">
        <v>80</v>
      </c>
      <c r="B31">
        <v>194.5</v>
      </c>
      <c r="C31">
        <v>160</v>
      </c>
      <c r="D31">
        <v>792.3</v>
      </c>
      <c r="E31">
        <v>605.6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168</v>
      </c>
      <c r="B33">
        <v>0</v>
      </c>
      <c r="C33">
        <v>0.1</v>
      </c>
      <c r="D33" t="s">
        <v>94</v>
      </c>
      <c r="E33">
        <v>0.1</v>
      </c>
      <c r="F33">
        <v>0</v>
      </c>
      <c r="G33">
        <v>0</v>
      </c>
    </row>
    <row r="34" spans="1:7" ht="15" x14ac:dyDescent="0.25">
      <c r="A34" s="271" t="s">
        <v>81</v>
      </c>
      <c r="B34">
        <v>543.4</v>
      </c>
      <c r="C34">
        <v>323.60000000000002</v>
      </c>
      <c r="D34">
        <v>967.4</v>
      </c>
      <c r="E34">
        <v>864.8</v>
      </c>
      <c r="F34">
        <v>0</v>
      </c>
      <c r="G34">
        <v>0</v>
      </c>
    </row>
    <row r="35" spans="1:7" ht="15" x14ac:dyDescent="0.25">
      <c r="A35" s="271" t="s">
        <v>82</v>
      </c>
      <c r="B35">
        <v>41.2</v>
      </c>
      <c r="C35">
        <v>1.5</v>
      </c>
      <c r="D35">
        <v>209.4</v>
      </c>
      <c r="E35">
        <v>219.1</v>
      </c>
      <c r="F35">
        <v>0</v>
      </c>
      <c r="G35">
        <v>0</v>
      </c>
    </row>
    <row r="36" spans="1:7" ht="15" x14ac:dyDescent="0.25">
      <c r="A36" s="271" t="s">
        <v>83</v>
      </c>
      <c r="B36">
        <v>647.5</v>
      </c>
      <c r="C36">
        <v>704</v>
      </c>
      <c r="D36">
        <v>2222.6</v>
      </c>
      <c r="E36">
        <v>2097.9</v>
      </c>
      <c r="F36">
        <v>125</v>
      </c>
      <c r="G36">
        <v>0</v>
      </c>
    </row>
    <row r="37" spans="1:7" ht="15" x14ac:dyDescent="0.25">
      <c r="A37" s="271" t="s">
        <v>259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271" t="s">
        <v>84</v>
      </c>
      <c r="B38">
        <v>0</v>
      </c>
      <c r="C38">
        <v>65</v>
      </c>
      <c r="D38">
        <v>118.5</v>
      </c>
      <c r="E38">
        <v>66.599999999999994</v>
      </c>
      <c r="F38">
        <v>0</v>
      </c>
      <c r="G38">
        <v>0</v>
      </c>
    </row>
    <row r="39" spans="1:7" ht="15" x14ac:dyDescent="0.25">
      <c r="A39" s="271" t="s">
        <v>85</v>
      </c>
      <c r="B39">
        <v>0</v>
      </c>
      <c r="C39">
        <v>20</v>
      </c>
      <c r="D39">
        <v>62.1</v>
      </c>
      <c r="E39">
        <v>41.2</v>
      </c>
      <c r="F39">
        <v>0</v>
      </c>
      <c r="G39">
        <v>0</v>
      </c>
    </row>
    <row r="40" spans="1:7" ht="15" x14ac:dyDescent="0.25">
      <c r="A40" s="271" t="s">
        <v>86</v>
      </c>
      <c r="B40">
        <v>254.7</v>
      </c>
      <c r="C40">
        <v>251.2</v>
      </c>
      <c r="D40">
        <v>444.5</v>
      </c>
      <c r="E40">
        <v>506</v>
      </c>
      <c r="F40">
        <v>0</v>
      </c>
      <c r="G40">
        <v>0</v>
      </c>
    </row>
    <row r="41" spans="1:7" ht="15" x14ac:dyDescent="0.25">
      <c r="A41" s="271" t="s">
        <v>87</v>
      </c>
      <c r="B41">
        <v>40</v>
      </c>
      <c r="C41">
        <v>0</v>
      </c>
      <c r="D41">
        <v>3.4</v>
      </c>
      <c r="E41">
        <v>2.2000000000000002</v>
      </c>
      <c r="F41">
        <v>0</v>
      </c>
      <c r="G41">
        <v>0</v>
      </c>
    </row>
    <row r="42" spans="1:7" ht="15" x14ac:dyDescent="0.25">
      <c r="A42" s="271" t="s">
        <v>88</v>
      </c>
      <c r="B42">
        <v>100.9</v>
      </c>
      <c r="C42">
        <v>115</v>
      </c>
      <c r="D42">
        <v>384.3</v>
      </c>
      <c r="E42">
        <v>259.89999999999998</v>
      </c>
      <c r="F42">
        <v>0</v>
      </c>
      <c r="G42">
        <v>0</v>
      </c>
    </row>
    <row r="43" spans="1:7" ht="15" x14ac:dyDescent="0.25">
      <c r="A43" s="271" t="s">
        <v>89</v>
      </c>
      <c r="B43">
        <v>0</v>
      </c>
      <c r="C43">
        <v>90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271" t="s">
        <v>69</v>
      </c>
    </row>
    <row r="45" spans="1:7" ht="15" x14ac:dyDescent="0.25">
      <c r="A45" s="271" t="s">
        <v>90</v>
      </c>
      <c r="B45">
        <v>223</v>
      </c>
      <c r="C45">
        <v>224.7</v>
      </c>
      <c r="D45">
        <v>978.9</v>
      </c>
      <c r="E45">
        <v>1736.3</v>
      </c>
      <c r="F45">
        <v>138</v>
      </c>
      <c r="G45">
        <v>0</v>
      </c>
    </row>
    <row r="46" spans="1:7" ht="15" x14ac:dyDescent="0.25">
      <c r="A46" s="271" t="s">
        <v>91</v>
      </c>
      <c r="B46">
        <v>0</v>
      </c>
      <c r="C46">
        <v>0</v>
      </c>
      <c r="D46">
        <v>8.6</v>
      </c>
      <c r="E46">
        <v>409.7</v>
      </c>
      <c r="F46">
        <v>0</v>
      </c>
      <c r="G46">
        <v>0</v>
      </c>
    </row>
    <row r="47" spans="1:7" ht="15" x14ac:dyDescent="0.25">
      <c r="A47" s="271" t="s">
        <v>92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464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175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406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271" t="s">
        <v>466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93</v>
      </c>
      <c r="B52">
        <v>0</v>
      </c>
      <c r="C52">
        <v>0</v>
      </c>
      <c r="D52" t="s">
        <v>94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95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271" t="s">
        <v>96</v>
      </c>
      <c r="B54">
        <v>223</v>
      </c>
      <c r="C54">
        <v>224.7</v>
      </c>
      <c r="D54">
        <v>930.2</v>
      </c>
      <c r="E54">
        <v>1071.8</v>
      </c>
      <c r="F54">
        <v>138</v>
      </c>
      <c r="G54">
        <v>0</v>
      </c>
    </row>
    <row r="55" spans="1:7" ht="15" x14ac:dyDescent="0.25">
      <c r="A55" s="271" t="s">
        <v>97</v>
      </c>
      <c r="B55">
        <v>0</v>
      </c>
      <c r="C55">
        <v>0</v>
      </c>
      <c r="D55">
        <v>13</v>
      </c>
      <c r="E55">
        <v>27.3</v>
      </c>
      <c r="F55">
        <v>0</v>
      </c>
      <c r="G55">
        <v>0</v>
      </c>
    </row>
    <row r="56" spans="1:7" ht="15" x14ac:dyDescent="0.25">
      <c r="A56" s="271" t="s">
        <v>176</v>
      </c>
      <c r="B56">
        <v>0</v>
      </c>
      <c r="C56">
        <v>0</v>
      </c>
      <c r="D56">
        <v>19.399999999999999</v>
      </c>
      <c r="E56">
        <v>31.1</v>
      </c>
      <c r="F56">
        <v>0</v>
      </c>
      <c r="G56">
        <v>0</v>
      </c>
    </row>
    <row r="57" spans="1:7" ht="15" x14ac:dyDescent="0.25">
      <c r="A57" s="271" t="s">
        <v>69</v>
      </c>
    </row>
    <row r="58" spans="1:7" ht="15" x14ac:dyDescent="0.25">
      <c r="A58" s="271" t="s">
        <v>98</v>
      </c>
      <c r="B58">
        <v>1484.4</v>
      </c>
      <c r="C58">
        <v>1350.5</v>
      </c>
      <c r="D58">
        <v>5011.6000000000004</v>
      </c>
      <c r="E58">
        <v>5834.1</v>
      </c>
      <c r="F58">
        <v>294.39999999999998</v>
      </c>
      <c r="G58">
        <v>0</v>
      </c>
    </row>
    <row r="59" spans="1:7" ht="15" x14ac:dyDescent="0.25">
      <c r="A59" s="271" t="s">
        <v>99</v>
      </c>
      <c r="B59">
        <v>5.7</v>
      </c>
      <c r="C59">
        <v>3.3</v>
      </c>
      <c r="D59">
        <v>10.6</v>
      </c>
      <c r="E59">
        <v>13.9</v>
      </c>
      <c r="F59">
        <v>0</v>
      </c>
      <c r="G59">
        <v>0</v>
      </c>
    </row>
    <row r="60" spans="1:7" ht="15" x14ac:dyDescent="0.25">
      <c r="A60" s="271" t="s">
        <v>100</v>
      </c>
      <c r="B60">
        <v>5</v>
      </c>
      <c r="C60">
        <v>10.5</v>
      </c>
      <c r="D60">
        <v>9.1999999999999993</v>
      </c>
      <c r="E60">
        <v>4.4000000000000004</v>
      </c>
      <c r="F60">
        <v>0</v>
      </c>
      <c r="G60">
        <v>0</v>
      </c>
    </row>
    <row r="61" spans="1:7" ht="15" x14ac:dyDescent="0.25">
      <c r="A61" s="271" t="s">
        <v>101</v>
      </c>
      <c r="B61">
        <v>0</v>
      </c>
      <c r="C61">
        <v>0</v>
      </c>
      <c r="D61">
        <v>545.70000000000005</v>
      </c>
      <c r="E61">
        <v>401.7</v>
      </c>
      <c r="F61">
        <v>100</v>
      </c>
      <c r="G61">
        <v>0</v>
      </c>
    </row>
    <row r="62" spans="1:7" ht="15" x14ac:dyDescent="0.25">
      <c r="A62" s="271" t="s">
        <v>102</v>
      </c>
      <c r="B62">
        <v>16</v>
      </c>
      <c r="C62">
        <v>17.399999999999999</v>
      </c>
      <c r="D62">
        <v>51.4</v>
      </c>
      <c r="E62">
        <v>66.2</v>
      </c>
      <c r="F62">
        <v>4.5999999999999996</v>
      </c>
      <c r="G62">
        <v>0</v>
      </c>
    </row>
    <row r="63" spans="1:7" ht="15" x14ac:dyDescent="0.25">
      <c r="A63" s="271" t="s">
        <v>103</v>
      </c>
      <c r="B63">
        <v>41.8</v>
      </c>
      <c r="C63">
        <v>30.1</v>
      </c>
      <c r="D63">
        <v>8.3000000000000007</v>
      </c>
      <c r="E63">
        <v>49.6</v>
      </c>
      <c r="F63">
        <v>0</v>
      </c>
      <c r="G63">
        <v>0</v>
      </c>
    </row>
    <row r="64" spans="1:7" ht="15" x14ac:dyDescent="0.25">
      <c r="A64" s="271" t="s">
        <v>104</v>
      </c>
      <c r="B64">
        <v>62</v>
      </c>
      <c r="C64">
        <v>14</v>
      </c>
      <c r="D64">
        <v>306.60000000000002</v>
      </c>
      <c r="E64">
        <v>317.10000000000002</v>
      </c>
      <c r="F64">
        <v>0</v>
      </c>
      <c r="G64">
        <v>0</v>
      </c>
    </row>
    <row r="65" spans="1:7" ht="15" x14ac:dyDescent="0.25">
      <c r="A65" s="271" t="s">
        <v>105</v>
      </c>
      <c r="B65">
        <v>61</v>
      </c>
      <c r="C65">
        <v>52</v>
      </c>
      <c r="D65">
        <v>283.3</v>
      </c>
      <c r="E65">
        <v>534.9</v>
      </c>
      <c r="F65">
        <v>0</v>
      </c>
      <c r="G65">
        <v>0</v>
      </c>
    </row>
    <row r="66" spans="1:7" ht="15" x14ac:dyDescent="0.25">
      <c r="A66" s="271" t="s">
        <v>106</v>
      </c>
      <c r="B66">
        <v>81.599999999999994</v>
      </c>
      <c r="C66">
        <v>107.1</v>
      </c>
      <c r="D66">
        <v>95.8</v>
      </c>
      <c r="E66">
        <v>203</v>
      </c>
      <c r="F66">
        <v>0</v>
      </c>
      <c r="G66">
        <v>0</v>
      </c>
    </row>
    <row r="67" spans="1:7" ht="15" x14ac:dyDescent="0.25">
      <c r="A67" s="271" t="s">
        <v>107</v>
      </c>
      <c r="B67">
        <v>67.5</v>
      </c>
      <c r="C67">
        <v>0</v>
      </c>
      <c r="D67">
        <v>173.8</v>
      </c>
      <c r="E67">
        <v>238.9</v>
      </c>
      <c r="F67">
        <v>0</v>
      </c>
      <c r="G67">
        <v>0</v>
      </c>
    </row>
    <row r="68" spans="1:7" ht="15" x14ac:dyDescent="0.25">
      <c r="A68" s="271" t="s">
        <v>109</v>
      </c>
      <c r="B68">
        <v>70.900000000000006</v>
      </c>
      <c r="C68">
        <v>247.8</v>
      </c>
      <c r="D68">
        <v>315.10000000000002</v>
      </c>
      <c r="E68">
        <v>378.8</v>
      </c>
      <c r="F68">
        <v>16.100000000000001</v>
      </c>
      <c r="G68">
        <v>0</v>
      </c>
    </row>
    <row r="69" spans="1:7" ht="15" x14ac:dyDescent="0.25">
      <c r="A69" s="271" t="s">
        <v>110</v>
      </c>
      <c r="B69">
        <v>0</v>
      </c>
      <c r="C69">
        <v>0</v>
      </c>
      <c r="D69">
        <v>8.3000000000000007</v>
      </c>
      <c r="E69">
        <v>20.3</v>
      </c>
      <c r="F69">
        <v>0</v>
      </c>
      <c r="G69">
        <v>0</v>
      </c>
    </row>
    <row r="70" spans="1:7" ht="15" x14ac:dyDescent="0.25">
      <c r="A70" s="271" t="s">
        <v>111</v>
      </c>
      <c r="B70">
        <v>0</v>
      </c>
      <c r="C70">
        <v>0</v>
      </c>
      <c r="D70">
        <v>42.6</v>
      </c>
      <c r="E70">
        <v>93.4</v>
      </c>
      <c r="F70">
        <v>0</v>
      </c>
      <c r="G70">
        <v>0</v>
      </c>
    </row>
    <row r="71" spans="1:7" ht="15" x14ac:dyDescent="0.25">
      <c r="A71" s="271" t="s">
        <v>112</v>
      </c>
      <c r="B71">
        <v>99</v>
      </c>
      <c r="C71">
        <v>79.5</v>
      </c>
      <c r="D71">
        <v>170.5</v>
      </c>
      <c r="E71">
        <v>190.9</v>
      </c>
      <c r="F71">
        <v>0</v>
      </c>
      <c r="G71">
        <v>0</v>
      </c>
    </row>
    <row r="72" spans="1:7" ht="15" x14ac:dyDescent="0.25">
      <c r="A72" s="271" t="s">
        <v>113</v>
      </c>
      <c r="B72">
        <v>21</v>
      </c>
      <c r="C72">
        <v>50.2</v>
      </c>
      <c r="D72">
        <v>138.30000000000001</v>
      </c>
      <c r="E72">
        <v>120.4</v>
      </c>
      <c r="F72">
        <v>0</v>
      </c>
      <c r="G72">
        <v>0</v>
      </c>
    </row>
    <row r="73" spans="1:7" ht="15" x14ac:dyDescent="0.25">
      <c r="A73" s="271" t="s">
        <v>114</v>
      </c>
      <c r="B73">
        <v>8.5</v>
      </c>
      <c r="C73">
        <v>11.7</v>
      </c>
      <c r="D73">
        <v>29.4</v>
      </c>
      <c r="E73">
        <v>23.9</v>
      </c>
      <c r="F73">
        <v>5</v>
      </c>
      <c r="G73">
        <v>0</v>
      </c>
    </row>
    <row r="74" spans="1:7" ht="15" x14ac:dyDescent="0.25">
      <c r="A74" s="271" t="s">
        <v>115</v>
      </c>
      <c r="B74">
        <v>818.1</v>
      </c>
      <c r="C74">
        <v>546</v>
      </c>
      <c r="D74">
        <v>2238.3000000000002</v>
      </c>
      <c r="E74">
        <v>2542.6999999999998</v>
      </c>
      <c r="F74">
        <v>119.5</v>
      </c>
      <c r="G74">
        <v>0</v>
      </c>
    </row>
    <row r="75" spans="1:7" ht="15" x14ac:dyDescent="0.25">
      <c r="A75" s="271" t="s">
        <v>117</v>
      </c>
      <c r="B75">
        <v>0</v>
      </c>
      <c r="C75">
        <v>3.8</v>
      </c>
      <c r="D75">
        <v>10.199999999999999</v>
      </c>
      <c r="E75">
        <v>10.9</v>
      </c>
      <c r="F75">
        <v>0.3</v>
      </c>
      <c r="G75">
        <v>0</v>
      </c>
    </row>
    <row r="76" spans="1:7" ht="15" x14ac:dyDescent="0.25">
      <c r="A76" s="271" t="s">
        <v>118</v>
      </c>
      <c r="B76">
        <v>22.8</v>
      </c>
      <c r="C76">
        <v>49.8</v>
      </c>
      <c r="D76">
        <v>103.7</v>
      </c>
      <c r="E76">
        <v>92.5</v>
      </c>
      <c r="F76">
        <v>0</v>
      </c>
      <c r="G76">
        <v>0</v>
      </c>
    </row>
    <row r="77" spans="1:7" ht="15" x14ac:dyDescent="0.25">
      <c r="A77" s="271" t="s">
        <v>119</v>
      </c>
      <c r="B77">
        <v>34.700000000000003</v>
      </c>
      <c r="C77">
        <v>42.6</v>
      </c>
      <c r="D77">
        <v>119.1</v>
      </c>
      <c r="E77">
        <v>196.4</v>
      </c>
      <c r="F77">
        <v>45</v>
      </c>
      <c r="G77">
        <v>0</v>
      </c>
    </row>
    <row r="78" spans="1:7" ht="15" x14ac:dyDescent="0.25">
      <c r="A78" s="271" t="s">
        <v>120</v>
      </c>
      <c r="B78">
        <v>37.299999999999997</v>
      </c>
      <c r="C78">
        <v>22.7</v>
      </c>
      <c r="D78">
        <v>148.5</v>
      </c>
      <c r="E78">
        <v>197.8</v>
      </c>
      <c r="F78">
        <v>3.9</v>
      </c>
      <c r="G78">
        <v>0</v>
      </c>
    </row>
    <row r="79" spans="1:7" ht="15" x14ac:dyDescent="0.25">
      <c r="A79" s="271" t="s">
        <v>121</v>
      </c>
      <c r="B79">
        <v>6.7</v>
      </c>
      <c r="C79">
        <v>22.1</v>
      </c>
      <c r="D79">
        <v>51.7</v>
      </c>
      <c r="E79">
        <v>72.3</v>
      </c>
      <c r="F79">
        <v>0</v>
      </c>
      <c r="G79">
        <v>0</v>
      </c>
    </row>
    <row r="80" spans="1:7" ht="15" x14ac:dyDescent="0.25">
      <c r="A80" s="271" t="s">
        <v>122</v>
      </c>
      <c r="B80">
        <v>25</v>
      </c>
      <c r="C80">
        <v>40</v>
      </c>
      <c r="D80">
        <v>151.1</v>
      </c>
      <c r="E80">
        <v>64.400000000000006</v>
      </c>
      <c r="F80">
        <v>0</v>
      </c>
      <c r="G80">
        <v>0</v>
      </c>
    </row>
    <row r="81" spans="1:7" ht="15" x14ac:dyDescent="0.25">
      <c r="A81" s="271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271" t="s">
        <v>123</v>
      </c>
      <c r="B82">
        <v>5276.5</v>
      </c>
      <c r="C82">
        <v>4242.3999999999996</v>
      </c>
      <c r="D82">
        <v>16447.8</v>
      </c>
      <c r="E82">
        <v>16614.8</v>
      </c>
      <c r="F82">
        <v>557.4</v>
      </c>
      <c r="G82">
        <v>0</v>
      </c>
    </row>
    <row r="83" spans="1:7" ht="15" x14ac:dyDescent="0.25">
      <c r="A83" s="271" t="s">
        <v>124</v>
      </c>
      <c r="B83">
        <v>1280.4000000000001</v>
      </c>
      <c r="C83">
        <v>1051.7</v>
      </c>
      <c r="D83">
        <v>0</v>
      </c>
      <c r="E83">
        <v>0</v>
      </c>
      <c r="F83">
        <v>44.5</v>
      </c>
      <c r="G83">
        <v>0</v>
      </c>
    </row>
    <row r="84" spans="1:7" ht="15" x14ac:dyDescent="0.25">
      <c r="A84" s="271" t="s">
        <v>65</v>
      </c>
      <c r="B84" t="s">
        <v>66</v>
      </c>
      <c r="C84" t="s">
        <v>67</v>
      </c>
      <c r="D84" t="s">
        <v>66</v>
      </c>
      <c r="E84" t="s">
        <v>66</v>
      </c>
      <c r="F84" t="s">
        <v>66</v>
      </c>
      <c r="G84" t="s">
        <v>68</v>
      </c>
    </row>
    <row r="85" spans="1:7" ht="15" x14ac:dyDescent="0.25">
      <c r="A85" s="271" t="s">
        <v>125</v>
      </c>
      <c r="B85">
        <v>6556.9</v>
      </c>
      <c r="C85">
        <v>5294.1</v>
      </c>
      <c r="D85">
        <v>16447.8</v>
      </c>
      <c r="E85">
        <v>16614.8</v>
      </c>
      <c r="F85">
        <v>601.9</v>
      </c>
      <c r="G85">
        <v>0</v>
      </c>
    </row>
    <row r="86" spans="1:7" ht="15" x14ac:dyDescent="0.25">
      <c r="A86" s="271" t="s">
        <v>126</v>
      </c>
      <c r="B86" t="s">
        <v>45</v>
      </c>
      <c r="C86" t="s">
        <v>45</v>
      </c>
      <c r="D86">
        <v>0</v>
      </c>
      <c r="E86">
        <v>0</v>
      </c>
      <c r="F86" t="s">
        <v>45</v>
      </c>
      <c r="G86" t="s">
        <v>45</v>
      </c>
    </row>
    <row r="87" spans="1:7" ht="15" x14ac:dyDescent="0.25">
      <c r="A87" s="271" t="s">
        <v>127</v>
      </c>
      <c r="B87">
        <v>10</v>
      </c>
      <c r="C87">
        <v>56</v>
      </c>
      <c r="D87" t="s">
        <v>45</v>
      </c>
      <c r="E87" t="s">
        <v>45</v>
      </c>
      <c r="F87">
        <v>0</v>
      </c>
      <c r="G87">
        <v>0</v>
      </c>
    </row>
    <row r="88" spans="1:7" ht="15" x14ac:dyDescent="0.25">
      <c r="A88" s="271" t="s">
        <v>65</v>
      </c>
      <c r="B88" t="s">
        <v>66</v>
      </c>
      <c r="C88" t="s">
        <v>67</v>
      </c>
      <c r="D88" t="s">
        <v>66</v>
      </c>
      <c r="E88" t="s">
        <v>66</v>
      </c>
      <c r="F88" t="s">
        <v>66</v>
      </c>
      <c r="G88" t="s">
        <v>68</v>
      </c>
    </row>
  </sheetData>
  <pageMargins left="0.7" right="0.7" top="0.75" bottom="0.75" header="0.3" footer="0.3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4F2BE-2CEE-4722-9B34-938459F5615A}">
  <dimension ref="A1:G88"/>
  <sheetViews>
    <sheetView topLeftCell="A55" workbookViewId="0">
      <selection activeCell="A11" sqref="A11"/>
    </sheetView>
  </sheetViews>
  <sheetFormatPr defaultRowHeight="13.2" x14ac:dyDescent="0.25"/>
  <cols>
    <col min="1" max="1" width="20.109375" customWidth="1"/>
    <col min="2" max="2" width="12.33203125" customWidth="1"/>
    <col min="4" max="4" width="12.44140625" customWidth="1"/>
    <col min="5" max="5" width="11.88671875" customWidth="1"/>
    <col min="6" max="6" width="14.109375" customWidth="1"/>
    <col min="7" max="7" width="10.332031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484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69</v>
      </c>
      <c r="C12">
        <v>115</v>
      </c>
      <c r="D12">
        <v>575.9</v>
      </c>
      <c r="E12">
        <v>689.2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71</v>
      </c>
      <c r="B15">
        <v>69</v>
      </c>
      <c r="C15">
        <v>115</v>
      </c>
      <c r="D15">
        <v>476.4</v>
      </c>
      <c r="E15">
        <v>623.29999999999995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354.8</v>
      </c>
      <c r="C20">
        <v>427.6</v>
      </c>
      <c r="D20">
        <v>1723.6</v>
      </c>
      <c r="E20">
        <v>1699.2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207.1</v>
      </c>
      <c r="C22">
        <v>215.4</v>
      </c>
      <c r="D22">
        <v>734.8</v>
      </c>
      <c r="E22">
        <v>841.7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965.5</v>
      </c>
      <c r="C24">
        <v>0</v>
      </c>
      <c r="D24">
        <v>1748.7</v>
      </c>
      <c r="E24">
        <v>194.1</v>
      </c>
      <c r="F24">
        <v>0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1948.7</v>
      </c>
      <c r="C26">
        <v>1810.1</v>
      </c>
      <c r="D26">
        <v>5382.4</v>
      </c>
      <c r="E26">
        <v>5360.5</v>
      </c>
      <c r="F26">
        <v>100</v>
      </c>
      <c r="G26">
        <v>0</v>
      </c>
    </row>
    <row r="27" spans="1:7" ht="15" x14ac:dyDescent="0.25">
      <c r="A27" s="271" t="s">
        <v>167</v>
      </c>
      <c r="B27">
        <v>55</v>
      </c>
      <c r="C27">
        <v>255</v>
      </c>
      <c r="D27">
        <v>50.8</v>
      </c>
      <c r="E27">
        <v>176.7</v>
      </c>
      <c r="F27">
        <v>0</v>
      </c>
      <c r="G27">
        <v>0</v>
      </c>
    </row>
    <row r="28" spans="1:7" ht="15" x14ac:dyDescent="0.25">
      <c r="A28" s="271" t="s">
        <v>78</v>
      </c>
      <c r="B28">
        <v>28.1</v>
      </c>
      <c r="C28">
        <v>34</v>
      </c>
      <c r="D28">
        <v>42</v>
      </c>
      <c r="E28">
        <v>31.7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79</v>
      </c>
      <c r="B30">
        <v>0.3</v>
      </c>
      <c r="C30">
        <v>0.6</v>
      </c>
      <c r="D30">
        <v>1.3</v>
      </c>
      <c r="E30">
        <v>3.2</v>
      </c>
      <c r="F30">
        <v>0</v>
      </c>
      <c r="G30">
        <v>0</v>
      </c>
    </row>
    <row r="31" spans="1:7" ht="15" x14ac:dyDescent="0.25">
      <c r="A31" s="271" t="s">
        <v>80</v>
      </c>
      <c r="B31">
        <v>194.6</v>
      </c>
      <c r="C31">
        <v>160</v>
      </c>
      <c r="D31">
        <v>792.3</v>
      </c>
      <c r="E31">
        <v>605.6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168</v>
      </c>
      <c r="B33">
        <v>0</v>
      </c>
      <c r="C33">
        <v>0.1</v>
      </c>
      <c r="D33" t="s">
        <v>94</v>
      </c>
      <c r="E33">
        <v>0.1</v>
      </c>
      <c r="F33">
        <v>0</v>
      </c>
      <c r="G33">
        <v>0</v>
      </c>
    </row>
    <row r="34" spans="1:7" ht="15" x14ac:dyDescent="0.25">
      <c r="A34" s="271" t="s">
        <v>81</v>
      </c>
      <c r="B34">
        <v>513.4</v>
      </c>
      <c r="C34">
        <v>233.1</v>
      </c>
      <c r="D34">
        <v>967.4</v>
      </c>
      <c r="E34">
        <v>864.2</v>
      </c>
      <c r="F34">
        <v>0</v>
      </c>
      <c r="G34">
        <v>0</v>
      </c>
    </row>
    <row r="35" spans="1:7" ht="15" x14ac:dyDescent="0.25">
      <c r="A35" s="271" t="s">
        <v>82</v>
      </c>
      <c r="B35">
        <v>54.5</v>
      </c>
      <c r="C35">
        <v>2</v>
      </c>
      <c r="D35">
        <v>195</v>
      </c>
      <c r="E35">
        <v>218.6</v>
      </c>
      <c r="F35">
        <v>0</v>
      </c>
      <c r="G35">
        <v>0</v>
      </c>
    </row>
    <row r="36" spans="1:7" ht="15" x14ac:dyDescent="0.25">
      <c r="A36" s="271" t="s">
        <v>83</v>
      </c>
      <c r="B36">
        <v>664</v>
      </c>
      <c r="C36">
        <v>665</v>
      </c>
      <c r="D36">
        <v>2107</v>
      </c>
      <c r="E36">
        <v>2032.1</v>
      </c>
      <c r="F36">
        <v>100</v>
      </c>
      <c r="G36">
        <v>0</v>
      </c>
    </row>
    <row r="37" spans="1:7" ht="15" x14ac:dyDescent="0.25">
      <c r="A37" s="271" t="s">
        <v>259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271" t="s">
        <v>84</v>
      </c>
      <c r="B38">
        <v>0</v>
      </c>
      <c r="C38">
        <v>65</v>
      </c>
      <c r="D38">
        <v>118.5</v>
      </c>
      <c r="E38">
        <v>66.599999999999994</v>
      </c>
      <c r="F38">
        <v>0</v>
      </c>
      <c r="G38">
        <v>0</v>
      </c>
    </row>
    <row r="39" spans="1:7" ht="15" x14ac:dyDescent="0.25">
      <c r="A39" s="271" t="s">
        <v>85</v>
      </c>
      <c r="B39">
        <v>20</v>
      </c>
      <c r="C39">
        <v>20</v>
      </c>
      <c r="D39">
        <v>40.1</v>
      </c>
      <c r="E39">
        <v>41.2</v>
      </c>
      <c r="F39">
        <v>0</v>
      </c>
      <c r="G39">
        <v>0</v>
      </c>
    </row>
    <row r="40" spans="1:7" ht="15" x14ac:dyDescent="0.25">
      <c r="A40" s="271" t="s">
        <v>86</v>
      </c>
      <c r="B40">
        <v>317.89999999999998</v>
      </c>
      <c r="C40">
        <v>251.2</v>
      </c>
      <c r="D40">
        <v>385.7</v>
      </c>
      <c r="E40">
        <v>506</v>
      </c>
      <c r="F40">
        <v>0</v>
      </c>
      <c r="G40">
        <v>0</v>
      </c>
    </row>
    <row r="41" spans="1:7" ht="15" x14ac:dyDescent="0.25">
      <c r="A41" s="271" t="s">
        <v>87</v>
      </c>
      <c r="B41">
        <v>0</v>
      </c>
      <c r="C41">
        <v>0</v>
      </c>
      <c r="D41">
        <v>3.4</v>
      </c>
      <c r="E41">
        <v>2.2000000000000002</v>
      </c>
      <c r="F41">
        <v>0</v>
      </c>
      <c r="G41">
        <v>0</v>
      </c>
    </row>
    <row r="42" spans="1:7" ht="15" x14ac:dyDescent="0.25">
      <c r="A42" s="271" t="s">
        <v>88</v>
      </c>
      <c r="B42">
        <v>100.9</v>
      </c>
      <c r="C42">
        <v>34</v>
      </c>
      <c r="D42">
        <v>384.3</v>
      </c>
      <c r="E42">
        <v>259.89999999999998</v>
      </c>
      <c r="F42">
        <v>0</v>
      </c>
      <c r="G42">
        <v>0</v>
      </c>
    </row>
    <row r="43" spans="1:7" ht="15" x14ac:dyDescent="0.25">
      <c r="A43" s="271" t="s">
        <v>89</v>
      </c>
      <c r="B43">
        <v>0</v>
      </c>
      <c r="C43">
        <v>90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271" t="s">
        <v>69</v>
      </c>
    </row>
    <row r="45" spans="1:7" ht="15" x14ac:dyDescent="0.25">
      <c r="A45" s="271" t="s">
        <v>90</v>
      </c>
      <c r="B45">
        <v>240</v>
      </c>
      <c r="C45">
        <v>192.7</v>
      </c>
      <c r="D45">
        <v>978.9</v>
      </c>
      <c r="E45">
        <v>1637.5</v>
      </c>
      <c r="F45">
        <v>138</v>
      </c>
      <c r="G45">
        <v>0</v>
      </c>
    </row>
    <row r="46" spans="1:7" ht="15" x14ac:dyDescent="0.25">
      <c r="A46" s="271" t="s">
        <v>91</v>
      </c>
      <c r="B46">
        <v>0</v>
      </c>
      <c r="C46">
        <v>0</v>
      </c>
      <c r="D46">
        <v>8.6</v>
      </c>
      <c r="E46">
        <v>409.7</v>
      </c>
      <c r="F46">
        <v>0</v>
      </c>
      <c r="G46">
        <v>0</v>
      </c>
    </row>
    <row r="47" spans="1:7" ht="15" x14ac:dyDescent="0.25">
      <c r="A47" s="271" t="s">
        <v>92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464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175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406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271" t="s">
        <v>466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93</v>
      </c>
      <c r="B52">
        <v>0</v>
      </c>
      <c r="C52">
        <v>0</v>
      </c>
      <c r="D52" t="s">
        <v>94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95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271" t="s">
        <v>96</v>
      </c>
      <c r="B54">
        <v>240</v>
      </c>
      <c r="C54">
        <v>192.7</v>
      </c>
      <c r="D54">
        <v>930.2</v>
      </c>
      <c r="E54">
        <v>973</v>
      </c>
      <c r="F54">
        <v>138</v>
      </c>
      <c r="G54">
        <v>0</v>
      </c>
    </row>
    <row r="55" spans="1:7" ht="15" x14ac:dyDescent="0.25">
      <c r="A55" s="271" t="s">
        <v>97</v>
      </c>
      <c r="B55">
        <v>0</v>
      </c>
      <c r="C55">
        <v>0</v>
      </c>
      <c r="D55">
        <v>13</v>
      </c>
      <c r="E55">
        <v>27.3</v>
      </c>
      <c r="F55">
        <v>0</v>
      </c>
      <c r="G55">
        <v>0</v>
      </c>
    </row>
    <row r="56" spans="1:7" ht="15" x14ac:dyDescent="0.25">
      <c r="A56" s="271" t="s">
        <v>176</v>
      </c>
      <c r="B56">
        <v>0</v>
      </c>
      <c r="C56">
        <v>0</v>
      </c>
      <c r="D56">
        <v>19.399999999999999</v>
      </c>
      <c r="E56">
        <v>31.1</v>
      </c>
      <c r="F56">
        <v>0</v>
      </c>
      <c r="G56">
        <v>0</v>
      </c>
    </row>
    <row r="57" spans="1:7" ht="15" x14ac:dyDescent="0.25">
      <c r="A57" s="271" t="s">
        <v>69</v>
      </c>
    </row>
    <row r="58" spans="1:7" ht="15" x14ac:dyDescent="0.25">
      <c r="A58" s="271" t="s">
        <v>98</v>
      </c>
      <c r="B58">
        <v>1506.3</v>
      </c>
      <c r="C58">
        <v>1294.0999999999999</v>
      </c>
      <c r="D58">
        <v>4864.6000000000004</v>
      </c>
      <c r="E58">
        <v>5686.3</v>
      </c>
      <c r="F58">
        <v>279.60000000000002</v>
      </c>
      <c r="G58">
        <v>0</v>
      </c>
    </row>
    <row r="59" spans="1:7" ht="15" x14ac:dyDescent="0.25">
      <c r="A59" s="271" t="s">
        <v>99</v>
      </c>
      <c r="B59">
        <v>2.8</v>
      </c>
      <c r="C59">
        <v>3.3</v>
      </c>
      <c r="D59">
        <v>10.6</v>
      </c>
      <c r="E59">
        <v>13.9</v>
      </c>
      <c r="F59">
        <v>0</v>
      </c>
      <c r="G59">
        <v>0</v>
      </c>
    </row>
    <row r="60" spans="1:7" ht="15" x14ac:dyDescent="0.25">
      <c r="A60" s="271" t="s">
        <v>100</v>
      </c>
      <c r="B60">
        <v>4</v>
      </c>
      <c r="C60">
        <v>10.5</v>
      </c>
      <c r="D60">
        <v>9.1999999999999993</v>
      </c>
      <c r="E60">
        <v>4.4000000000000004</v>
      </c>
      <c r="F60">
        <v>0</v>
      </c>
      <c r="G60">
        <v>0</v>
      </c>
    </row>
    <row r="61" spans="1:7" ht="15" x14ac:dyDescent="0.25">
      <c r="A61" s="271" t="s">
        <v>101</v>
      </c>
      <c r="B61">
        <v>0</v>
      </c>
      <c r="C61">
        <v>0</v>
      </c>
      <c r="D61">
        <v>545.70000000000005</v>
      </c>
      <c r="E61">
        <v>386</v>
      </c>
      <c r="F61">
        <v>100</v>
      </c>
      <c r="G61">
        <v>0</v>
      </c>
    </row>
    <row r="62" spans="1:7" ht="15" x14ac:dyDescent="0.25">
      <c r="A62" s="271" t="s">
        <v>102</v>
      </c>
      <c r="B62">
        <v>16</v>
      </c>
      <c r="C62">
        <v>25.4</v>
      </c>
      <c r="D62">
        <v>51.4</v>
      </c>
      <c r="E62">
        <v>58.4</v>
      </c>
      <c r="F62">
        <v>0</v>
      </c>
      <c r="G62">
        <v>0</v>
      </c>
    </row>
    <row r="63" spans="1:7" ht="15" x14ac:dyDescent="0.25">
      <c r="A63" s="271" t="s">
        <v>103</v>
      </c>
      <c r="B63">
        <v>43.4</v>
      </c>
      <c r="C63">
        <v>30.3</v>
      </c>
      <c r="D63">
        <v>6.7</v>
      </c>
      <c r="E63">
        <v>49.4</v>
      </c>
      <c r="F63">
        <v>0</v>
      </c>
      <c r="G63">
        <v>0</v>
      </c>
    </row>
    <row r="64" spans="1:7" ht="15" x14ac:dyDescent="0.25">
      <c r="A64" s="271" t="s">
        <v>104</v>
      </c>
      <c r="B64">
        <v>62</v>
      </c>
      <c r="C64">
        <v>14</v>
      </c>
      <c r="D64">
        <v>306.60000000000002</v>
      </c>
      <c r="E64">
        <v>317.10000000000002</v>
      </c>
      <c r="F64">
        <v>0</v>
      </c>
      <c r="G64">
        <v>0</v>
      </c>
    </row>
    <row r="65" spans="1:7" ht="15" x14ac:dyDescent="0.25">
      <c r="A65" s="271" t="s">
        <v>105</v>
      </c>
      <c r="B65">
        <v>92.5</v>
      </c>
      <c r="C65">
        <v>68</v>
      </c>
      <c r="D65">
        <v>249.2</v>
      </c>
      <c r="E65">
        <v>507.9</v>
      </c>
      <c r="F65">
        <v>0</v>
      </c>
      <c r="G65">
        <v>0</v>
      </c>
    </row>
    <row r="66" spans="1:7" ht="15" x14ac:dyDescent="0.25">
      <c r="A66" s="271" t="s">
        <v>106</v>
      </c>
      <c r="B66">
        <v>66.599999999999994</v>
      </c>
      <c r="C66">
        <v>54.7</v>
      </c>
      <c r="D66">
        <v>95.8</v>
      </c>
      <c r="E66">
        <v>203</v>
      </c>
      <c r="F66">
        <v>0</v>
      </c>
      <c r="G66">
        <v>0</v>
      </c>
    </row>
    <row r="67" spans="1:7" ht="15" x14ac:dyDescent="0.25">
      <c r="A67" s="271" t="s">
        <v>107</v>
      </c>
      <c r="B67">
        <v>67.5</v>
      </c>
      <c r="C67">
        <v>0</v>
      </c>
      <c r="D67">
        <v>173.7</v>
      </c>
      <c r="E67">
        <v>211.1</v>
      </c>
      <c r="F67">
        <v>0</v>
      </c>
      <c r="G67">
        <v>0</v>
      </c>
    </row>
    <row r="68" spans="1:7" ht="15" x14ac:dyDescent="0.25">
      <c r="A68" s="271" t="s">
        <v>109</v>
      </c>
      <c r="B68">
        <v>80.8</v>
      </c>
      <c r="C68">
        <v>247.8</v>
      </c>
      <c r="D68">
        <v>315.10000000000002</v>
      </c>
      <c r="E68">
        <v>378.8</v>
      </c>
      <c r="F68">
        <v>6.1</v>
      </c>
      <c r="G68">
        <v>0</v>
      </c>
    </row>
    <row r="69" spans="1:7" ht="15" x14ac:dyDescent="0.25">
      <c r="A69" s="271" t="s">
        <v>110</v>
      </c>
      <c r="B69">
        <v>0</v>
      </c>
      <c r="C69">
        <v>0</v>
      </c>
      <c r="D69">
        <v>8.3000000000000007</v>
      </c>
      <c r="E69">
        <v>20.3</v>
      </c>
      <c r="F69">
        <v>0</v>
      </c>
      <c r="G69">
        <v>0</v>
      </c>
    </row>
    <row r="70" spans="1:7" ht="15" x14ac:dyDescent="0.25">
      <c r="A70" s="271" t="s">
        <v>111</v>
      </c>
      <c r="B70">
        <v>0</v>
      </c>
      <c r="C70">
        <v>0</v>
      </c>
      <c r="D70">
        <v>42.6</v>
      </c>
      <c r="E70">
        <v>93.4</v>
      </c>
      <c r="F70">
        <v>0</v>
      </c>
      <c r="G70">
        <v>0</v>
      </c>
    </row>
    <row r="71" spans="1:7" ht="15" x14ac:dyDescent="0.25">
      <c r="A71" s="271" t="s">
        <v>112</v>
      </c>
      <c r="B71">
        <v>97</v>
      </c>
      <c r="C71">
        <v>79.5</v>
      </c>
      <c r="D71">
        <v>170.5</v>
      </c>
      <c r="E71">
        <v>190.9</v>
      </c>
      <c r="F71">
        <v>0</v>
      </c>
      <c r="G71">
        <v>0</v>
      </c>
    </row>
    <row r="72" spans="1:7" ht="15" x14ac:dyDescent="0.25">
      <c r="A72" s="271" t="s">
        <v>113</v>
      </c>
      <c r="B72">
        <v>21</v>
      </c>
      <c r="C72">
        <v>50.2</v>
      </c>
      <c r="D72">
        <v>138.30000000000001</v>
      </c>
      <c r="E72">
        <v>120.4</v>
      </c>
      <c r="F72">
        <v>0</v>
      </c>
      <c r="G72">
        <v>0</v>
      </c>
    </row>
    <row r="73" spans="1:7" ht="15" x14ac:dyDescent="0.25">
      <c r="A73" s="271" t="s">
        <v>114</v>
      </c>
      <c r="B73">
        <v>6.8</v>
      </c>
      <c r="C73">
        <v>11.7</v>
      </c>
      <c r="D73">
        <v>29.4</v>
      </c>
      <c r="E73">
        <v>23.9</v>
      </c>
      <c r="F73">
        <v>5</v>
      </c>
      <c r="G73">
        <v>0</v>
      </c>
    </row>
    <row r="74" spans="1:7" ht="15" x14ac:dyDescent="0.25">
      <c r="A74" s="271" t="s">
        <v>115</v>
      </c>
      <c r="B74">
        <v>801.3</v>
      </c>
      <c r="C74">
        <v>536.20000000000005</v>
      </c>
      <c r="D74">
        <v>2146.1999999999998</v>
      </c>
      <c r="E74">
        <v>2473.3000000000002</v>
      </c>
      <c r="F74">
        <v>119.5</v>
      </c>
      <c r="G74">
        <v>0</v>
      </c>
    </row>
    <row r="75" spans="1:7" ht="15" x14ac:dyDescent="0.25">
      <c r="A75" s="271" t="s">
        <v>117</v>
      </c>
      <c r="B75">
        <v>0</v>
      </c>
      <c r="C75">
        <v>3.8</v>
      </c>
      <c r="D75">
        <v>10.199999999999999</v>
      </c>
      <c r="E75">
        <v>10.9</v>
      </c>
      <c r="F75">
        <v>0</v>
      </c>
      <c r="G75">
        <v>0</v>
      </c>
    </row>
    <row r="76" spans="1:7" ht="15" x14ac:dyDescent="0.25">
      <c r="A76" s="271" t="s">
        <v>118</v>
      </c>
      <c r="B76">
        <v>41.1</v>
      </c>
      <c r="C76">
        <v>49.8</v>
      </c>
      <c r="D76">
        <v>84.5</v>
      </c>
      <c r="E76">
        <v>92.5</v>
      </c>
      <c r="F76">
        <v>0</v>
      </c>
      <c r="G76">
        <v>0</v>
      </c>
    </row>
    <row r="77" spans="1:7" ht="15" x14ac:dyDescent="0.25">
      <c r="A77" s="271" t="s">
        <v>119</v>
      </c>
      <c r="B77">
        <v>34.700000000000003</v>
      </c>
      <c r="C77">
        <v>38.1</v>
      </c>
      <c r="D77">
        <v>119.1</v>
      </c>
      <c r="E77">
        <v>196.4</v>
      </c>
      <c r="F77">
        <v>45</v>
      </c>
      <c r="G77">
        <v>0</v>
      </c>
    </row>
    <row r="78" spans="1:7" ht="15" x14ac:dyDescent="0.25">
      <c r="A78" s="271" t="s">
        <v>120</v>
      </c>
      <c r="B78">
        <v>37.299999999999997</v>
      </c>
      <c r="C78">
        <v>12.7</v>
      </c>
      <c r="D78">
        <v>148.5</v>
      </c>
      <c r="E78">
        <v>197.8</v>
      </c>
      <c r="F78">
        <v>3.9</v>
      </c>
      <c r="G78">
        <v>0</v>
      </c>
    </row>
    <row r="79" spans="1:7" ht="15" x14ac:dyDescent="0.25">
      <c r="A79" s="271" t="s">
        <v>121</v>
      </c>
      <c r="B79">
        <v>6.7</v>
      </c>
      <c r="C79">
        <v>18.2</v>
      </c>
      <c r="D79">
        <v>51.7</v>
      </c>
      <c r="E79">
        <v>72.3</v>
      </c>
      <c r="F79">
        <v>0</v>
      </c>
      <c r="G79">
        <v>0</v>
      </c>
    </row>
    <row r="80" spans="1:7" ht="15" x14ac:dyDescent="0.25">
      <c r="A80" s="271" t="s">
        <v>122</v>
      </c>
      <c r="B80">
        <v>25</v>
      </c>
      <c r="C80">
        <v>40</v>
      </c>
      <c r="D80">
        <v>151.1</v>
      </c>
      <c r="E80">
        <v>64.400000000000006</v>
      </c>
      <c r="F80">
        <v>0</v>
      </c>
      <c r="G80">
        <v>0</v>
      </c>
    </row>
    <row r="81" spans="1:7" ht="15" x14ac:dyDescent="0.25">
      <c r="A81" s="271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271" t="s">
        <v>123</v>
      </c>
      <c r="B82">
        <v>5291.4</v>
      </c>
      <c r="C82">
        <v>4054.7</v>
      </c>
      <c r="D82">
        <v>16008.9</v>
      </c>
      <c r="E82">
        <v>16108.4</v>
      </c>
      <c r="F82">
        <v>517.6</v>
      </c>
      <c r="G82">
        <v>0</v>
      </c>
    </row>
    <row r="83" spans="1:7" ht="15" x14ac:dyDescent="0.25">
      <c r="A83" s="271" t="s">
        <v>124</v>
      </c>
      <c r="B83">
        <v>1113.4000000000001</v>
      </c>
      <c r="C83">
        <v>1102.5999999999999</v>
      </c>
      <c r="D83">
        <v>0</v>
      </c>
      <c r="E83">
        <v>0</v>
      </c>
      <c r="F83">
        <v>40</v>
      </c>
      <c r="G83">
        <v>0</v>
      </c>
    </row>
    <row r="84" spans="1:7" ht="15" x14ac:dyDescent="0.25">
      <c r="A84" s="271" t="s">
        <v>65</v>
      </c>
      <c r="B84" t="s">
        <v>66</v>
      </c>
      <c r="C84" t="s">
        <v>67</v>
      </c>
      <c r="D84" t="s">
        <v>66</v>
      </c>
      <c r="E84" t="s">
        <v>66</v>
      </c>
      <c r="F84" t="s">
        <v>66</v>
      </c>
      <c r="G84" t="s">
        <v>68</v>
      </c>
    </row>
    <row r="85" spans="1:7" ht="15" x14ac:dyDescent="0.25">
      <c r="A85" s="271" t="s">
        <v>125</v>
      </c>
      <c r="B85">
        <v>6404.7</v>
      </c>
      <c r="C85">
        <v>5157.3</v>
      </c>
      <c r="D85">
        <v>16008.9</v>
      </c>
      <c r="E85">
        <v>16108.4</v>
      </c>
      <c r="F85">
        <v>557.6</v>
      </c>
      <c r="G85">
        <v>0</v>
      </c>
    </row>
    <row r="86" spans="1:7" ht="15" x14ac:dyDescent="0.25">
      <c r="A86" s="271" t="s">
        <v>126</v>
      </c>
      <c r="B86" t="s">
        <v>45</v>
      </c>
      <c r="C86" t="s">
        <v>45</v>
      </c>
      <c r="D86">
        <v>0</v>
      </c>
      <c r="E86">
        <v>0</v>
      </c>
      <c r="F86" t="s">
        <v>45</v>
      </c>
      <c r="G86" t="s">
        <v>45</v>
      </c>
    </row>
    <row r="87" spans="1:7" ht="15" x14ac:dyDescent="0.25">
      <c r="A87" s="271" t="s">
        <v>127</v>
      </c>
      <c r="B87">
        <v>10</v>
      </c>
      <c r="C87">
        <v>56</v>
      </c>
      <c r="D87" t="s">
        <v>45</v>
      </c>
      <c r="E87" t="s">
        <v>45</v>
      </c>
      <c r="F87">
        <v>0</v>
      </c>
      <c r="G87">
        <v>0</v>
      </c>
    </row>
    <row r="88" spans="1:7" ht="15" x14ac:dyDescent="0.25">
      <c r="A88" s="271" t="s">
        <v>53</v>
      </c>
    </row>
  </sheetData>
  <pageMargins left="0.7" right="0.7" top="0.75" bottom="0.75" header="0.3" footer="0.3"/>
  <pageSetup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11F90-F2DC-4F2C-9317-3B58C84E01C8}">
  <dimension ref="A1:G88"/>
  <sheetViews>
    <sheetView topLeftCell="A28" workbookViewId="0">
      <selection activeCell="M40" sqref="M40"/>
    </sheetView>
  </sheetViews>
  <sheetFormatPr defaultRowHeight="13.2" x14ac:dyDescent="0.25"/>
  <cols>
    <col min="1" max="1" width="24.5546875" customWidth="1"/>
    <col min="2" max="2" width="11.44140625" customWidth="1"/>
    <col min="3" max="3" width="11" customWidth="1"/>
    <col min="4" max="4" width="12.5546875" customWidth="1"/>
    <col min="5" max="5" width="10.44140625" customWidth="1"/>
    <col min="6" max="6" width="12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485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69</v>
      </c>
      <c r="C12">
        <v>85</v>
      </c>
      <c r="D12">
        <v>575.9</v>
      </c>
      <c r="E12">
        <v>689.2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71</v>
      </c>
      <c r="B15">
        <v>69</v>
      </c>
      <c r="C15">
        <v>85</v>
      </c>
      <c r="D15">
        <v>476.4</v>
      </c>
      <c r="E15">
        <v>623.29999999999995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413.6</v>
      </c>
      <c r="C20">
        <v>532.1</v>
      </c>
      <c r="D20">
        <v>1663</v>
      </c>
      <c r="E20">
        <v>1608.3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207.1</v>
      </c>
      <c r="C22">
        <v>247.5</v>
      </c>
      <c r="D22">
        <v>734.8</v>
      </c>
      <c r="E22">
        <v>808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831.5</v>
      </c>
      <c r="C24">
        <v>0</v>
      </c>
      <c r="D24">
        <v>1748.7</v>
      </c>
      <c r="E24">
        <v>194.1</v>
      </c>
      <c r="F24">
        <v>0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1987.8</v>
      </c>
      <c r="C26">
        <v>1910.3</v>
      </c>
      <c r="D26">
        <v>5189.3</v>
      </c>
      <c r="E26">
        <v>5141.5</v>
      </c>
      <c r="F26">
        <v>66</v>
      </c>
      <c r="G26">
        <v>0</v>
      </c>
    </row>
    <row r="27" spans="1:7" ht="15" x14ac:dyDescent="0.25">
      <c r="A27" s="271" t="s">
        <v>167</v>
      </c>
      <c r="B27">
        <v>55</v>
      </c>
      <c r="C27">
        <v>255</v>
      </c>
      <c r="D27">
        <v>50.8</v>
      </c>
      <c r="E27">
        <v>176.7</v>
      </c>
      <c r="F27">
        <v>0</v>
      </c>
      <c r="G27">
        <v>0</v>
      </c>
    </row>
    <row r="28" spans="1:7" ht="15" x14ac:dyDescent="0.25">
      <c r="A28" s="271" t="s">
        <v>78</v>
      </c>
      <c r="B28">
        <v>29</v>
      </c>
      <c r="C28">
        <v>34</v>
      </c>
      <c r="D28">
        <v>41.1</v>
      </c>
      <c r="E28">
        <v>31.7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79</v>
      </c>
      <c r="B30">
        <v>0.3</v>
      </c>
      <c r="C30">
        <v>0.8</v>
      </c>
      <c r="D30">
        <v>1.3</v>
      </c>
      <c r="E30">
        <v>2.9</v>
      </c>
      <c r="F30">
        <v>0</v>
      </c>
      <c r="G30">
        <v>0</v>
      </c>
    </row>
    <row r="31" spans="1:7" ht="15" x14ac:dyDescent="0.25">
      <c r="A31" s="271" t="s">
        <v>80</v>
      </c>
      <c r="B31">
        <v>122.6</v>
      </c>
      <c r="C31">
        <v>140</v>
      </c>
      <c r="D31">
        <v>792.3</v>
      </c>
      <c r="E31">
        <v>605.6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168</v>
      </c>
      <c r="B33">
        <v>0</v>
      </c>
      <c r="C33">
        <v>0.2</v>
      </c>
      <c r="D33" t="s">
        <v>94</v>
      </c>
      <c r="E33">
        <v>0</v>
      </c>
      <c r="F33">
        <v>0</v>
      </c>
      <c r="G33">
        <v>0</v>
      </c>
    </row>
    <row r="34" spans="1:7" ht="15" x14ac:dyDescent="0.25">
      <c r="A34" s="271" t="s">
        <v>81</v>
      </c>
      <c r="B34">
        <v>582.4</v>
      </c>
      <c r="C34">
        <v>312.39999999999998</v>
      </c>
      <c r="D34">
        <v>890.1</v>
      </c>
      <c r="E34">
        <v>811.1</v>
      </c>
      <c r="F34">
        <v>0</v>
      </c>
      <c r="G34">
        <v>0</v>
      </c>
    </row>
    <row r="35" spans="1:7" ht="15" x14ac:dyDescent="0.25">
      <c r="A35" s="271" t="s">
        <v>82</v>
      </c>
      <c r="B35">
        <v>55</v>
      </c>
      <c r="C35">
        <v>13.5</v>
      </c>
      <c r="D35">
        <v>194.5</v>
      </c>
      <c r="E35">
        <v>185.6</v>
      </c>
      <c r="F35">
        <v>0</v>
      </c>
      <c r="G35">
        <v>0</v>
      </c>
    </row>
    <row r="36" spans="1:7" ht="15" x14ac:dyDescent="0.25">
      <c r="A36" s="271" t="s">
        <v>83</v>
      </c>
      <c r="B36">
        <v>653.79999999999995</v>
      </c>
      <c r="C36">
        <v>703</v>
      </c>
      <c r="D36">
        <v>2048.6</v>
      </c>
      <c r="E36">
        <v>1899.8</v>
      </c>
      <c r="F36">
        <v>66</v>
      </c>
      <c r="G36">
        <v>0</v>
      </c>
    </row>
    <row r="37" spans="1:7" ht="15" x14ac:dyDescent="0.25">
      <c r="A37" s="271" t="s">
        <v>259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271" t="s">
        <v>84</v>
      </c>
      <c r="B38">
        <v>0</v>
      </c>
      <c r="C38">
        <v>65</v>
      </c>
      <c r="D38">
        <v>118.5</v>
      </c>
      <c r="E38">
        <v>66.599999999999994</v>
      </c>
      <c r="F38">
        <v>0</v>
      </c>
      <c r="G38">
        <v>0</v>
      </c>
    </row>
    <row r="39" spans="1:7" ht="15" x14ac:dyDescent="0.25">
      <c r="A39" s="271" t="s">
        <v>85</v>
      </c>
      <c r="B39">
        <v>20</v>
      </c>
      <c r="C39">
        <v>20</v>
      </c>
      <c r="D39">
        <v>40.1</v>
      </c>
      <c r="E39">
        <v>41.2</v>
      </c>
      <c r="F39">
        <v>0</v>
      </c>
      <c r="G39">
        <v>0</v>
      </c>
    </row>
    <row r="40" spans="1:7" ht="15" x14ac:dyDescent="0.25">
      <c r="A40" s="271" t="s">
        <v>86</v>
      </c>
      <c r="B40">
        <v>367.4</v>
      </c>
      <c r="C40">
        <v>251.4</v>
      </c>
      <c r="D40">
        <v>333.1</v>
      </c>
      <c r="E40">
        <v>505.8</v>
      </c>
      <c r="F40">
        <v>0</v>
      </c>
      <c r="G40">
        <v>0</v>
      </c>
    </row>
    <row r="41" spans="1:7" ht="15" x14ac:dyDescent="0.25">
      <c r="A41" s="271" t="s">
        <v>87</v>
      </c>
      <c r="B41">
        <v>0</v>
      </c>
      <c r="C41">
        <v>0</v>
      </c>
      <c r="D41">
        <v>3.4</v>
      </c>
      <c r="E41">
        <v>2.2000000000000002</v>
      </c>
      <c r="F41">
        <v>0</v>
      </c>
      <c r="G41">
        <v>0</v>
      </c>
    </row>
    <row r="42" spans="1:7" ht="15" x14ac:dyDescent="0.25">
      <c r="A42" s="271" t="s">
        <v>88</v>
      </c>
      <c r="B42">
        <v>102.3</v>
      </c>
      <c r="C42">
        <v>25</v>
      </c>
      <c r="D42">
        <v>380.9</v>
      </c>
      <c r="E42">
        <v>259.89999999999998</v>
      </c>
      <c r="F42">
        <v>0</v>
      </c>
      <c r="G42">
        <v>0</v>
      </c>
    </row>
    <row r="43" spans="1:7" ht="15" x14ac:dyDescent="0.25">
      <c r="A43" s="271" t="s">
        <v>89</v>
      </c>
      <c r="B43">
        <v>0</v>
      </c>
      <c r="C43">
        <v>90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271" t="s">
        <v>69</v>
      </c>
    </row>
    <row r="45" spans="1:7" ht="15" x14ac:dyDescent="0.25">
      <c r="A45" s="271" t="s">
        <v>90</v>
      </c>
      <c r="B45">
        <v>210</v>
      </c>
      <c r="C45">
        <v>156.69999999999999</v>
      </c>
      <c r="D45">
        <v>879.3</v>
      </c>
      <c r="E45">
        <v>1637.5</v>
      </c>
      <c r="F45">
        <v>138</v>
      </c>
      <c r="G45">
        <v>0</v>
      </c>
    </row>
    <row r="46" spans="1:7" ht="15" x14ac:dyDescent="0.25">
      <c r="A46" s="271" t="s">
        <v>91</v>
      </c>
      <c r="B46">
        <v>0</v>
      </c>
      <c r="C46">
        <v>0</v>
      </c>
      <c r="D46">
        <v>8.6</v>
      </c>
      <c r="E46">
        <v>409.7</v>
      </c>
      <c r="F46">
        <v>0</v>
      </c>
      <c r="G46">
        <v>0</v>
      </c>
    </row>
    <row r="47" spans="1:7" ht="15" x14ac:dyDescent="0.25">
      <c r="A47" s="271" t="s">
        <v>92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464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175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406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271" t="s">
        <v>466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93</v>
      </c>
      <c r="B52">
        <v>0</v>
      </c>
      <c r="C52">
        <v>0</v>
      </c>
      <c r="D52" t="s">
        <v>94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95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271" t="s">
        <v>96</v>
      </c>
      <c r="B54">
        <v>210</v>
      </c>
      <c r="C54">
        <v>156.69999999999999</v>
      </c>
      <c r="D54">
        <v>830.6</v>
      </c>
      <c r="E54">
        <v>973</v>
      </c>
      <c r="F54">
        <v>138</v>
      </c>
      <c r="G54">
        <v>0</v>
      </c>
    </row>
    <row r="55" spans="1:7" ht="15" x14ac:dyDescent="0.25">
      <c r="A55" s="271" t="s">
        <v>97</v>
      </c>
      <c r="B55">
        <v>0</v>
      </c>
      <c r="C55">
        <v>0</v>
      </c>
      <c r="D55">
        <v>13</v>
      </c>
      <c r="E55">
        <v>27.3</v>
      </c>
      <c r="F55">
        <v>0</v>
      </c>
      <c r="G55">
        <v>0</v>
      </c>
    </row>
    <row r="56" spans="1:7" ht="15" x14ac:dyDescent="0.25">
      <c r="A56" s="271" t="s">
        <v>176</v>
      </c>
      <c r="B56">
        <v>0</v>
      </c>
      <c r="C56">
        <v>0</v>
      </c>
      <c r="D56">
        <v>19.399999999999999</v>
      </c>
      <c r="E56">
        <v>31.1</v>
      </c>
      <c r="F56">
        <v>0</v>
      </c>
      <c r="G56">
        <v>0</v>
      </c>
    </row>
    <row r="57" spans="1:7" ht="15" x14ac:dyDescent="0.25">
      <c r="A57" s="271" t="s">
        <v>69</v>
      </c>
    </row>
    <row r="58" spans="1:7" ht="15" x14ac:dyDescent="0.25">
      <c r="A58" s="271" t="s">
        <v>98</v>
      </c>
      <c r="B58">
        <v>1396.4</v>
      </c>
      <c r="C58">
        <v>1250</v>
      </c>
      <c r="D58">
        <v>4719.8</v>
      </c>
      <c r="E58">
        <v>5625</v>
      </c>
      <c r="F58">
        <v>242.1</v>
      </c>
      <c r="G58">
        <v>0</v>
      </c>
    </row>
    <row r="59" spans="1:7" ht="15" x14ac:dyDescent="0.25">
      <c r="A59" s="271" t="s">
        <v>99</v>
      </c>
      <c r="B59">
        <v>2.8</v>
      </c>
      <c r="C59">
        <v>3.3</v>
      </c>
      <c r="D59">
        <v>10.6</v>
      </c>
      <c r="E59">
        <v>13.9</v>
      </c>
      <c r="F59">
        <v>0</v>
      </c>
      <c r="G59">
        <v>0</v>
      </c>
    </row>
    <row r="60" spans="1:7" ht="15" x14ac:dyDescent="0.25">
      <c r="A60" s="271" t="s">
        <v>100</v>
      </c>
      <c r="B60">
        <v>4</v>
      </c>
      <c r="C60">
        <v>10.5</v>
      </c>
      <c r="D60">
        <v>9.1999999999999993</v>
      </c>
      <c r="E60">
        <v>4.4000000000000004</v>
      </c>
      <c r="F60">
        <v>0</v>
      </c>
      <c r="G60">
        <v>0</v>
      </c>
    </row>
    <row r="61" spans="1:7" ht="15" x14ac:dyDescent="0.25">
      <c r="A61" s="271" t="s">
        <v>101</v>
      </c>
      <c r="B61">
        <v>0</v>
      </c>
      <c r="C61">
        <v>0</v>
      </c>
      <c r="D61">
        <v>545.70000000000005</v>
      </c>
      <c r="E61">
        <v>386</v>
      </c>
      <c r="F61">
        <v>100</v>
      </c>
      <c r="G61">
        <v>0</v>
      </c>
    </row>
    <row r="62" spans="1:7" ht="15" x14ac:dyDescent="0.25">
      <c r="A62" s="271" t="s">
        <v>102</v>
      </c>
      <c r="B62">
        <v>24</v>
      </c>
      <c r="C62">
        <v>24.9</v>
      </c>
      <c r="D62">
        <v>43.6</v>
      </c>
      <c r="E62">
        <v>58.4</v>
      </c>
      <c r="F62">
        <v>0</v>
      </c>
      <c r="G62">
        <v>0</v>
      </c>
    </row>
    <row r="63" spans="1:7" ht="15" x14ac:dyDescent="0.25">
      <c r="A63" s="271" t="s">
        <v>103</v>
      </c>
      <c r="B63">
        <v>42.5</v>
      </c>
      <c r="C63">
        <v>32.1</v>
      </c>
      <c r="D63">
        <v>5.8</v>
      </c>
      <c r="E63">
        <v>49.3</v>
      </c>
      <c r="F63">
        <v>0</v>
      </c>
      <c r="G63">
        <v>0</v>
      </c>
    </row>
    <row r="64" spans="1:7" ht="15" x14ac:dyDescent="0.25">
      <c r="A64" s="271" t="s">
        <v>104</v>
      </c>
      <c r="B64">
        <v>62</v>
      </c>
      <c r="C64">
        <v>14</v>
      </c>
      <c r="D64">
        <v>306.60000000000002</v>
      </c>
      <c r="E64">
        <v>317.10000000000002</v>
      </c>
      <c r="F64">
        <v>0</v>
      </c>
      <c r="G64">
        <v>0</v>
      </c>
    </row>
    <row r="65" spans="1:7" ht="15" x14ac:dyDescent="0.25">
      <c r="A65" s="271" t="s">
        <v>105</v>
      </c>
      <c r="B65">
        <v>67.099999999999994</v>
      </c>
      <c r="C65">
        <v>67</v>
      </c>
      <c r="D65">
        <v>234.4</v>
      </c>
      <c r="E65">
        <v>507.9</v>
      </c>
      <c r="F65">
        <v>0</v>
      </c>
      <c r="G65">
        <v>0</v>
      </c>
    </row>
    <row r="66" spans="1:7" ht="15" x14ac:dyDescent="0.25">
      <c r="A66" s="271" t="s">
        <v>106</v>
      </c>
      <c r="B66">
        <v>45.6</v>
      </c>
      <c r="C66">
        <v>50</v>
      </c>
      <c r="D66">
        <v>95.8</v>
      </c>
      <c r="E66">
        <v>203</v>
      </c>
      <c r="F66">
        <v>0</v>
      </c>
      <c r="G66">
        <v>0</v>
      </c>
    </row>
    <row r="67" spans="1:7" ht="15" x14ac:dyDescent="0.25">
      <c r="A67" s="271" t="s">
        <v>107</v>
      </c>
      <c r="B67">
        <v>62.5</v>
      </c>
      <c r="C67">
        <v>0</v>
      </c>
      <c r="D67">
        <v>146.30000000000001</v>
      </c>
      <c r="E67">
        <v>211.1</v>
      </c>
      <c r="F67">
        <v>0</v>
      </c>
      <c r="G67">
        <v>0</v>
      </c>
    </row>
    <row r="68" spans="1:7" ht="15" x14ac:dyDescent="0.25">
      <c r="A68" s="271" t="s">
        <v>109</v>
      </c>
      <c r="B68">
        <v>67.2</v>
      </c>
      <c r="C68">
        <v>245</v>
      </c>
      <c r="D68">
        <v>315.10000000000002</v>
      </c>
      <c r="E68">
        <v>378.8</v>
      </c>
      <c r="F68">
        <v>6.1</v>
      </c>
      <c r="G68">
        <v>0</v>
      </c>
    </row>
    <row r="69" spans="1:7" ht="15" x14ac:dyDescent="0.25">
      <c r="A69" s="271" t="s">
        <v>110</v>
      </c>
      <c r="B69">
        <v>0</v>
      </c>
      <c r="C69">
        <v>0</v>
      </c>
      <c r="D69">
        <v>8.3000000000000007</v>
      </c>
      <c r="E69">
        <v>20.3</v>
      </c>
      <c r="F69">
        <v>0</v>
      </c>
      <c r="G69">
        <v>0</v>
      </c>
    </row>
    <row r="70" spans="1:7" ht="15" x14ac:dyDescent="0.25">
      <c r="A70" s="271" t="s">
        <v>111</v>
      </c>
      <c r="B70">
        <v>0</v>
      </c>
      <c r="C70">
        <v>0</v>
      </c>
      <c r="D70">
        <v>42.6</v>
      </c>
      <c r="E70">
        <v>93.4</v>
      </c>
      <c r="F70">
        <v>0</v>
      </c>
      <c r="G70">
        <v>0</v>
      </c>
    </row>
    <row r="71" spans="1:7" ht="15" x14ac:dyDescent="0.25">
      <c r="A71" s="271" t="s">
        <v>112</v>
      </c>
      <c r="B71">
        <v>65</v>
      </c>
      <c r="C71">
        <v>68.5</v>
      </c>
      <c r="D71">
        <v>170.5</v>
      </c>
      <c r="E71">
        <v>190.9</v>
      </c>
      <c r="F71">
        <v>0</v>
      </c>
      <c r="G71">
        <v>0</v>
      </c>
    </row>
    <row r="72" spans="1:7" ht="15" x14ac:dyDescent="0.25">
      <c r="A72" s="271" t="s">
        <v>113</v>
      </c>
      <c r="B72">
        <v>42.2</v>
      </c>
      <c r="C72">
        <v>50.2</v>
      </c>
      <c r="D72">
        <v>116.3</v>
      </c>
      <c r="E72">
        <v>120.4</v>
      </c>
      <c r="F72">
        <v>0</v>
      </c>
      <c r="G72">
        <v>0</v>
      </c>
    </row>
    <row r="73" spans="1:7" ht="15" x14ac:dyDescent="0.25">
      <c r="A73" s="271" t="s">
        <v>114</v>
      </c>
      <c r="B73">
        <v>6.8</v>
      </c>
      <c r="C73">
        <v>11.7</v>
      </c>
      <c r="D73">
        <v>29.4</v>
      </c>
      <c r="E73">
        <v>23.9</v>
      </c>
      <c r="F73">
        <v>5</v>
      </c>
      <c r="G73">
        <v>0</v>
      </c>
    </row>
    <row r="74" spans="1:7" ht="15" x14ac:dyDescent="0.25">
      <c r="A74" s="271" t="s">
        <v>115</v>
      </c>
      <c r="B74">
        <v>794</v>
      </c>
      <c r="C74">
        <v>523</v>
      </c>
      <c r="D74">
        <v>2076.5</v>
      </c>
      <c r="E74">
        <v>2434.4</v>
      </c>
      <c r="F74">
        <v>82</v>
      </c>
      <c r="G74">
        <v>0</v>
      </c>
    </row>
    <row r="75" spans="1:7" ht="15" x14ac:dyDescent="0.25">
      <c r="A75" s="271" t="s">
        <v>117</v>
      </c>
      <c r="B75">
        <v>0</v>
      </c>
      <c r="C75">
        <v>3.8</v>
      </c>
      <c r="D75">
        <v>8.1999999999999993</v>
      </c>
      <c r="E75">
        <v>10.9</v>
      </c>
      <c r="F75">
        <v>0</v>
      </c>
      <c r="G75">
        <v>0</v>
      </c>
    </row>
    <row r="76" spans="1:7" ht="15" x14ac:dyDescent="0.25">
      <c r="A76" s="271" t="s">
        <v>118</v>
      </c>
      <c r="B76">
        <v>41.1</v>
      </c>
      <c r="C76">
        <v>48.6</v>
      </c>
      <c r="D76">
        <v>84.5</v>
      </c>
      <c r="E76">
        <v>92.5</v>
      </c>
      <c r="F76">
        <v>0</v>
      </c>
      <c r="G76">
        <v>0</v>
      </c>
    </row>
    <row r="77" spans="1:7" ht="15" x14ac:dyDescent="0.25">
      <c r="A77" s="271" t="s">
        <v>119</v>
      </c>
      <c r="B77">
        <v>33.700000000000003</v>
      </c>
      <c r="C77">
        <v>38.1</v>
      </c>
      <c r="D77">
        <v>119.1</v>
      </c>
      <c r="E77">
        <v>196.4</v>
      </c>
      <c r="F77">
        <v>45</v>
      </c>
      <c r="G77">
        <v>0</v>
      </c>
    </row>
    <row r="78" spans="1:7" ht="15" x14ac:dyDescent="0.25">
      <c r="A78" s="271" t="s">
        <v>120</v>
      </c>
      <c r="B78">
        <v>29.4</v>
      </c>
      <c r="C78">
        <v>12.7</v>
      </c>
      <c r="D78">
        <v>148.5</v>
      </c>
      <c r="E78">
        <v>197.8</v>
      </c>
      <c r="F78">
        <v>3.9</v>
      </c>
      <c r="G78">
        <v>0</v>
      </c>
    </row>
    <row r="79" spans="1:7" ht="15" x14ac:dyDescent="0.25">
      <c r="A79" s="271" t="s">
        <v>121</v>
      </c>
      <c r="B79">
        <v>6.7</v>
      </c>
      <c r="C79">
        <v>6.7</v>
      </c>
      <c r="D79">
        <v>51.7</v>
      </c>
      <c r="E79">
        <v>72.3</v>
      </c>
      <c r="F79">
        <v>0</v>
      </c>
      <c r="G79">
        <v>0</v>
      </c>
    </row>
    <row r="80" spans="1:7" ht="15" x14ac:dyDescent="0.25">
      <c r="A80" s="271" t="s">
        <v>122</v>
      </c>
      <c r="B80">
        <v>0</v>
      </c>
      <c r="C80">
        <v>40</v>
      </c>
      <c r="D80">
        <v>151.1</v>
      </c>
      <c r="E80">
        <v>42.1</v>
      </c>
      <c r="F80">
        <v>0</v>
      </c>
      <c r="G80">
        <v>0</v>
      </c>
    </row>
    <row r="81" spans="1:7" ht="15" x14ac:dyDescent="0.25">
      <c r="A81" s="271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271" t="s">
        <v>123</v>
      </c>
      <c r="B82">
        <v>5115.3</v>
      </c>
      <c r="C82">
        <v>4181.5</v>
      </c>
      <c r="D82">
        <v>15510.8</v>
      </c>
      <c r="E82">
        <v>15703.6</v>
      </c>
      <c r="F82">
        <v>446.1</v>
      </c>
      <c r="G82">
        <v>0</v>
      </c>
    </row>
    <row r="83" spans="1:7" ht="15" x14ac:dyDescent="0.25">
      <c r="A83" s="271" t="s">
        <v>124</v>
      </c>
      <c r="B83">
        <v>1144.3</v>
      </c>
      <c r="C83">
        <v>1042.0999999999999</v>
      </c>
      <c r="D83">
        <v>0</v>
      </c>
      <c r="E83">
        <v>0</v>
      </c>
      <c r="F83">
        <v>18</v>
      </c>
      <c r="G83">
        <v>0</v>
      </c>
    </row>
    <row r="84" spans="1:7" ht="15" x14ac:dyDescent="0.25">
      <c r="A84" s="271" t="s">
        <v>65</v>
      </c>
      <c r="B84" t="s">
        <v>66</v>
      </c>
      <c r="C84" t="s">
        <v>67</v>
      </c>
      <c r="D84" t="s">
        <v>66</v>
      </c>
      <c r="E84" t="s">
        <v>66</v>
      </c>
      <c r="F84" t="s">
        <v>66</v>
      </c>
      <c r="G84" t="s">
        <v>68</v>
      </c>
    </row>
    <row r="85" spans="1:7" ht="15" x14ac:dyDescent="0.25">
      <c r="A85" s="271" t="s">
        <v>125</v>
      </c>
      <c r="B85">
        <v>6259.7</v>
      </c>
      <c r="C85">
        <v>5223.6000000000004</v>
      </c>
      <c r="D85">
        <v>15510.8</v>
      </c>
      <c r="E85">
        <v>15703.6</v>
      </c>
      <c r="F85">
        <v>464.1</v>
      </c>
      <c r="G85">
        <v>0</v>
      </c>
    </row>
    <row r="86" spans="1:7" ht="15" x14ac:dyDescent="0.25">
      <c r="A86" s="271" t="s">
        <v>126</v>
      </c>
      <c r="B86" t="s">
        <v>45</v>
      </c>
      <c r="C86" t="s">
        <v>45</v>
      </c>
      <c r="D86">
        <v>0</v>
      </c>
      <c r="E86">
        <v>0</v>
      </c>
      <c r="F86" t="s">
        <v>45</v>
      </c>
      <c r="G86" t="s">
        <v>45</v>
      </c>
    </row>
    <row r="87" spans="1:7" ht="15" x14ac:dyDescent="0.25">
      <c r="A87" s="271" t="s">
        <v>127</v>
      </c>
      <c r="B87">
        <v>10</v>
      </c>
      <c r="C87">
        <v>56</v>
      </c>
      <c r="D87" t="s">
        <v>45</v>
      </c>
      <c r="E87" t="s">
        <v>45</v>
      </c>
      <c r="F87">
        <v>0</v>
      </c>
      <c r="G87">
        <v>0</v>
      </c>
    </row>
    <row r="88" spans="1:7" ht="15" x14ac:dyDescent="0.25">
      <c r="A88" s="271" t="s">
        <v>65</v>
      </c>
      <c r="B88" t="s">
        <v>66</v>
      </c>
      <c r="C88" t="s">
        <v>67</v>
      </c>
      <c r="D88" t="s">
        <v>66</v>
      </c>
      <c r="E88" t="s">
        <v>66</v>
      </c>
      <c r="F88" t="s">
        <v>66</v>
      </c>
      <c r="G88" t="s">
        <v>68</v>
      </c>
    </row>
  </sheetData>
  <pageMargins left="0.7" right="0.7" top="0.75" bottom="0.75" header="0.3" footer="0.3"/>
  <pageSetup orientation="portrait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8F465-705C-46DE-A630-6AD0FCDB8538}">
  <dimension ref="A1:G88"/>
  <sheetViews>
    <sheetView topLeftCell="A22" workbookViewId="0">
      <selection activeCell="E1" sqref="E1:F1"/>
    </sheetView>
  </sheetViews>
  <sheetFormatPr defaultRowHeight="13.2" x14ac:dyDescent="0.25"/>
  <cols>
    <col min="1" max="1" width="17.33203125" customWidth="1"/>
    <col min="2" max="2" width="13.33203125" customWidth="1"/>
    <col min="3" max="3" width="12.33203125" customWidth="1"/>
    <col min="4" max="4" width="12.6640625" customWidth="1"/>
    <col min="5" max="5" width="12.5546875" customWidth="1"/>
    <col min="6" max="6" width="13.33203125" customWidth="1"/>
    <col min="7" max="7" width="10.441406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486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A7" s="271" t="s">
        <v>56</v>
      </c>
      <c r="B7" t="s">
        <v>57</v>
      </c>
      <c r="C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69</v>
      </c>
      <c r="C12">
        <v>85</v>
      </c>
      <c r="D12">
        <v>575.9</v>
      </c>
      <c r="E12">
        <v>689.2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71</v>
      </c>
      <c r="B15">
        <v>69</v>
      </c>
      <c r="C15">
        <v>85</v>
      </c>
      <c r="D15">
        <v>476.4</v>
      </c>
      <c r="E15">
        <v>623.29999999999995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466</v>
      </c>
      <c r="C20">
        <v>493.6</v>
      </c>
      <c r="D20">
        <v>1550.1</v>
      </c>
      <c r="E20">
        <v>1548.9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207.1</v>
      </c>
      <c r="C22">
        <v>247.5</v>
      </c>
      <c r="D22">
        <v>734.8</v>
      </c>
      <c r="E22">
        <v>808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701.5</v>
      </c>
      <c r="C24">
        <v>0</v>
      </c>
      <c r="D24">
        <v>1748.7</v>
      </c>
      <c r="E24">
        <v>194.1</v>
      </c>
      <c r="F24">
        <v>0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2034.2</v>
      </c>
      <c r="C26">
        <v>1701.3</v>
      </c>
      <c r="D26">
        <v>5004.8999999999996</v>
      </c>
      <c r="E26">
        <v>5088.6000000000004</v>
      </c>
      <c r="F26">
        <v>66</v>
      </c>
      <c r="G26">
        <v>0</v>
      </c>
    </row>
    <row r="27" spans="1:7" ht="15" x14ac:dyDescent="0.25">
      <c r="A27" s="271" t="s">
        <v>167</v>
      </c>
      <c r="B27">
        <v>55</v>
      </c>
      <c r="C27">
        <v>90</v>
      </c>
      <c r="D27">
        <v>50.8</v>
      </c>
      <c r="E27">
        <v>176.7</v>
      </c>
      <c r="F27">
        <v>0</v>
      </c>
      <c r="G27">
        <v>0</v>
      </c>
    </row>
    <row r="28" spans="1:7" ht="15" x14ac:dyDescent="0.25">
      <c r="A28" s="271" t="s">
        <v>78</v>
      </c>
      <c r="B28">
        <v>29</v>
      </c>
      <c r="C28">
        <v>34</v>
      </c>
      <c r="D28">
        <v>41.1</v>
      </c>
      <c r="E28">
        <v>31.7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79</v>
      </c>
      <c r="B30">
        <v>0.3</v>
      </c>
      <c r="C30">
        <v>0.8</v>
      </c>
      <c r="D30">
        <v>1.1000000000000001</v>
      </c>
      <c r="E30">
        <v>2.9</v>
      </c>
      <c r="F30">
        <v>0</v>
      </c>
      <c r="G30">
        <v>0</v>
      </c>
    </row>
    <row r="31" spans="1:7" ht="15" x14ac:dyDescent="0.25">
      <c r="A31" s="271" t="s">
        <v>80</v>
      </c>
      <c r="B31">
        <v>202.6</v>
      </c>
      <c r="C31">
        <v>165</v>
      </c>
      <c r="D31">
        <v>734.7</v>
      </c>
      <c r="E31">
        <v>579.1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168</v>
      </c>
      <c r="B33">
        <v>0</v>
      </c>
      <c r="C33">
        <v>0.2</v>
      </c>
      <c r="D33" t="s">
        <v>94</v>
      </c>
      <c r="E33">
        <v>0</v>
      </c>
      <c r="F33">
        <v>0</v>
      </c>
      <c r="G33">
        <v>0</v>
      </c>
    </row>
    <row r="34" spans="1:7" ht="15" x14ac:dyDescent="0.25">
      <c r="A34" s="271" t="s">
        <v>81</v>
      </c>
      <c r="B34">
        <v>541.20000000000005</v>
      </c>
      <c r="C34">
        <v>312.7</v>
      </c>
      <c r="D34">
        <v>877.1</v>
      </c>
      <c r="E34">
        <v>810.8</v>
      </c>
      <c r="F34">
        <v>0</v>
      </c>
      <c r="G34">
        <v>0</v>
      </c>
    </row>
    <row r="35" spans="1:7" ht="15" x14ac:dyDescent="0.25">
      <c r="A35" s="271" t="s">
        <v>82</v>
      </c>
      <c r="B35">
        <v>54.7</v>
      </c>
      <c r="C35">
        <v>13.5</v>
      </c>
      <c r="D35">
        <v>194.5</v>
      </c>
      <c r="E35">
        <v>185.6</v>
      </c>
      <c r="F35">
        <v>0</v>
      </c>
      <c r="G35">
        <v>0</v>
      </c>
    </row>
    <row r="36" spans="1:7" ht="15" x14ac:dyDescent="0.25">
      <c r="A36" s="271" t="s">
        <v>83</v>
      </c>
      <c r="B36">
        <v>657.8</v>
      </c>
      <c r="C36">
        <v>654</v>
      </c>
      <c r="D36">
        <v>1991.3</v>
      </c>
      <c r="E36">
        <v>1899.8</v>
      </c>
      <c r="F36">
        <v>66</v>
      </c>
      <c r="G36">
        <v>0</v>
      </c>
    </row>
    <row r="37" spans="1:7" ht="15" x14ac:dyDescent="0.25">
      <c r="A37" s="271" t="s">
        <v>259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271" t="s">
        <v>84</v>
      </c>
      <c r="B38">
        <v>0</v>
      </c>
      <c r="C38">
        <v>65</v>
      </c>
      <c r="D38">
        <v>66</v>
      </c>
      <c r="E38">
        <v>66.599999999999994</v>
      </c>
      <c r="F38">
        <v>0</v>
      </c>
      <c r="G38">
        <v>0</v>
      </c>
    </row>
    <row r="39" spans="1:7" ht="15" x14ac:dyDescent="0.25">
      <c r="A39" s="271" t="s">
        <v>85</v>
      </c>
      <c r="B39">
        <v>20</v>
      </c>
      <c r="C39">
        <v>20</v>
      </c>
      <c r="D39">
        <v>40.1</v>
      </c>
      <c r="E39">
        <v>41.2</v>
      </c>
      <c r="F39">
        <v>0</v>
      </c>
      <c r="G39">
        <v>0</v>
      </c>
    </row>
    <row r="40" spans="1:7" ht="15" x14ac:dyDescent="0.25">
      <c r="A40" s="271" t="s">
        <v>86</v>
      </c>
      <c r="B40">
        <v>371.2</v>
      </c>
      <c r="C40">
        <v>271.10000000000002</v>
      </c>
      <c r="D40">
        <v>329.3</v>
      </c>
      <c r="E40">
        <v>479.6</v>
      </c>
      <c r="F40">
        <v>0</v>
      </c>
      <c r="G40">
        <v>0</v>
      </c>
    </row>
    <row r="41" spans="1:7" ht="15" x14ac:dyDescent="0.25">
      <c r="A41" s="271" t="s">
        <v>87</v>
      </c>
      <c r="B41">
        <v>0</v>
      </c>
      <c r="C41">
        <v>0</v>
      </c>
      <c r="D41">
        <v>3.4</v>
      </c>
      <c r="E41">
        <v>2.2000000000000002</v>
      </c>
      <c r="F41">
        <v>0</v>
      </c>
      <c r="G41">
        <v>0</v>
      </c>
    </row>
    <row r="42" spans="1:7" ht="15" x14ac:dyDescent="0.25">
      <c r="A42" s="271" t="s">
        <v>88</v>
      </c>
      <c r="B42">
        <v>102.4</v>
      </c>
      <c r="C42">
        <v>25</v>
      </c>
      <c r="D42">
        <v>380.7</v>
      </c>
      <c r="E42">
        <v>259.89999999999998</v>
      </c>
      <c r="F42">
        <v>0</v>
      </c>
      <c r="G42">
        <v>0</v>
      </c>
    </row>
    <row r="43" spans="1:7" ht="15" x14ac:dyDescent="0.25">
      <c r="A43" s="271" t="s">
        <v>89</v>
      </c>
      <c r="B43">
        <v>0</v>
      </c>
      <c r="C43">
        <v>50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271" t="s">
        <v>69</v>
      </c>
    </row>
    <row r="45" spans="1:7" ht="15" x14ac:dyDescent="0.25">
      <c r="A45" s="271" t="s">
        <v>90</v>
      </c>
      <c r="B45">
        <v>216</v>
      </c>
      <c r="C45">
        <v>156.69999999999999</v>
      </c>
      <c r="D45">
        <v>848.9</v>
      </c>
      <c r="E45">
        <v>1637.5</v>
      </c>
      <c r="F45">
        <v>0</v>
      </c>
      <c r="G45">
        <v>0</v>
      </c>
    </row>
    <row r="46" spans="1:7" ht="15" x14ac:dyDescent="0.25">
      <c r="A46" s="271" t="s">
        <v>91</v>
      </c>
      <c r="B46">
        <v>0</v>
      </c>
      <c r="C46">
        <v>0</v>
      </c>
      <c r="D46">
        <v>8.6</v>
      </c>
      <c r="E46">
        <v>409.7</v>
      </c>
      <c r="F46">
        <v>0</v>
      </c>
      <c r="G46">
        <v>0</v>
      </c>
    </row>
    <row r="47" spans="1:7" ht="15" x14ac:dyDescent="0.25">
      <c r="A47" s="271" t="s">
        <v>92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464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175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406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271" t="s">
        <v>466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93</v>
      </c>
      <c r="B52">
        <v>0</v>
      </c>
      <c r="C52">
        <v>0</v>
      </c>
      <c r="D52" t="s">
        <v>94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95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271" t="s">
        <v>96</v>
      </c>
      <c r="B54">
        <v>216</v>
      </c>
      <c r="C54">
        <v>156.69999999999999</v>
      </c>
      <c r="D54">
        <v>800.3</v>
      </c>
      <c r="E54">
        <v>973</v>
      </c>
      <c r="F54">
        <v>0</v>
      </c>
      <c r="G54">
        <v>0</v>
      </c>
    </row>
    <row r="55" spans="1:7" ht="15" x14ac:dyDescent="0.25">
      <c r="A55" s="271" t="s">
        <v>97</v>
      </c>
      <c r="B55">
        <v>0</v>
      </c>
      <c r="C55">
        <v>0</v>
      </c>
      <c r="D55">
        <v>13</v>
      </c>
      <c r="E55">
        <v>27.3</v>
      </c>
      <c r="F55">
        <v>0</v>
      </c>
      <c r="G55">
        <v>0</v>
      </c>
    </row>
    <row r="56" spans="1:7" ht="15" x14ac:dyDescent="0.25">
      <c r="A56" s="271" t="s">
        <v>176</v>
      </c>
      <c r="B56">
        <v>0</v>
      </c>
      <c r="C56">
        <v>0</v>
      </c>
      <c r="D56">
        <v>19.399999999999999</v>
      </c>
      <c r="E56">
        <v>31.1</v>
      </c>
      <c r="F56">
        <v>0</v>
      </c>
      <c r="G56">
        <v>0</v>
      </c>
    </row>
    <row r="57" spans="1:7" ht="15" x14ac:dyDescent="0.25">
      <c r="A57" s="271" t="s">
        <v>69</v>
      </c>
    </row>
    <row r="58" spans="1:7" ht="15" x14ac:dyDescent="0.25">
      <c r="A58" s="271" t="s">
        <v>98</v>
      </c>
      <c r="B58">
        <v>1429.9</v>
      </c>
      <c r="C58">
        <v>1129.8</v>
      </c>
      <c r="D58">
        <v>4541.8</v>
      </c>
      <c r="E58">
        <v>5519.1</v>
      </c>
      <c r="F58">
        <v>182.1</v>
      </c>
      <c r="G58">
        <v>0</v>
      </c>
    </row>
    <row r="59" spans="1:7" ht="15" x14ac:dyDescent="0.25">
      <c r="A59" s="271" t="s">
        <v>99</v>
      </c>
      <c r="B59">
        <v>2.8</v>
      </c>
      <c r="C59">
        <v>11.8</v>
      </c>
      <c r="D59">
        <v>10.6</v>
      </c>
      <c r="E59">
        <v>12.2</v>
      </c>
      <c r="F59">
        <v>0</v>
      </c>
      <c r="G59">
        <v>0</v>
      </c>
    </row>
    <row r="60" spans="1:7" ht="15" x14ac:dyDescent="0.25">
      <c r="A60" s="271" t="s">
        <v>100</v>
      </c>
      <c r="B60">
        <v>4</v>
      </c>
      <c r="C60">
        <v>4.5</v>
      </c>
      <c r="D60">
        <v>9.1999999999999993</v>
      </c>
      <c r="E60">
        <v>4.4000000000000004</v>
      </c>
      <c r="F60">
        <v>0</v>
      </c>
      <c r="G60">
        <v>0</v>
      </c>
    </row>
    <row r="61" spans="1:7" ht="15" x14ac:dyDescent="0.25">
      <c r="A61" s="271" t="s">
        <v>101</v>
      </c>
      <c r="B61">
        <v>0</v>
      </c>
      <c r="C61">
        <v>0</v>
      </c>
      <c r="D61">
        <v>529.20000000000005</v>
      </c>
      <c r="E61">
        <v>386</v>
      </c>
      <c r="F61">
        <v>100</v>
      </c>
      <c r="G61">
        <v>0</v>
      </c>
    </row>
    <row r="62" spans="1:7" ht="15" x14ac:dyDescent="0.25">
      <c r="A62" s="271" t="s">
        <v>102</v>
      </c>
      <c r="B62">
        <v>27.6</v>
      </c>
      <c r="C62">
        <v>20.5</v>
      </c>
      <c r="D62">
        <v>39.799999999999997</v>
      </c>
      <c r="E62">
        <v>58.4</v>
      </c>
      <c r="F62">
        <v>0</v>
      </c>
      <c r="G62">
        <v>0</v>
      </c>
    </row>
    <row r="63" spans="1:7" ht="15" x14ac:dyDescent="0.25">
      <c r="A63" s="271" t="s">
        <v>103</v>
      </c>
      <c r="B63">
        <v>39.9</v>
      </c>
      <c r="C63">
        <v>32.200000000000003</v>
      </c>
      <c r="D63">
        <v>5.6</v>
      </c>
      <c r="E63">
        <v>49.2</v>
      </c>
      <c r="F63">
        <v>0</v>
      </c>
      <c r="G63">
        <v>0</v>
      </c>
    </row>
    <row r="64" spans="1:7" ht="15" x14ac:dyDescent="0.25">
      <c r="A64" s="271" t="s">
        <v>104</v>
      </c>
      <c r="B64">
        <v>62</v>
      </c>
      <c r="C64">
        <v>14</v>
      </c>
      <c r="D64">
        <v>306.60000000000002</v>
      </c>
      <c r="E64">
        <v>317.10000000000002</v>
      </c>
      <c r="F64">
        <v>0</v>
      </c>
      <c r="G64">
        <v>0</v>
      </c>
    </row>
    <row r="65" spans="1:7" ht="15" x14ac:dyDescent="0.25">
      <c r="A65" s="271" t="s">
        <v>105</v>
      </c>
      <c r="B65">
        <v>67.099999999999994</v>
      </c>
      <c r="C65">
        <v>64</v>
      </c>
      <c r="D65">
        <v>234.4</v>
      </c>
      <c r="E65">
        <v>498.8</v>
      </c>
      <c r="F65">
        <v>0</v>
      </c>
      <c r="G65">
        <v>0</v>
      </c>
    </row>
    <row r="66" spans="1:7" ht="15" x14ac:dyDescent="0.25">
      <c r="A66" s="271" t="s">
        <v>106</v>
      </c>
      <c r="B66">
        <v>45.7</v>
      </c>
      <c r="C66">
        <v>57.5</v>
      </c>
      <c r="D66">
        <v>80.7</v>
      </c>
      <c r="E66">
        <v>203</v>
      </c>
      <c r="F66">
        <v>0</v>
      </c>
      <c r="G66">
        <v>0</v>
      </c>
    </row>
    <row r="67" spans="1:7" ht="15" x14ac:dyDescent="0.25">
      <c r="A67" s="271" t="s">
        <v>107</v>
      </c>
      <c r="B67">
        <v>57.5</v>
      </c>
      <c r="C67">
        <v>0.4</v>
      </c>
      <c r="D67">
        <v>103.3</v>
      </c>
      <c r="E67">
        <v>210.7</v>
      </c>
      <c r="F67">
        <v>0</v>
      </c>
      <c r="G67">
        <v>0</v>
      </c>
    </row>
    <row r="68" spans="1:7" ht="15" x14ac:dyDescent="0.25">
      <c r="A68" s="271" t="s">
        <v>109</v>
      </c>
      <c r="B68">
        <v>73.5</v>
      </c>
      <c r="C68">
        <v>153</v>
      </c>
      <c r="D68">
        <v>315.10000000000002</v>
      </c>
      <c r="E68">
        <v>378.8</v>
      </c>
      <c r="F68">
        <v>6.1</v>
      </c>
      <c r="G68">
        <v>0</v>
      </c>
    </row>
    <row r="69" spans="1:7" ht="15" x14ac:dyDescent="0.25">
      <c r="A69" s="271" t="s">
        <v>110</v>
      </c>
      <c r="B69">
        <v>0</v>
      </c>
      <c r="C69">
        <v>0</v>
      </c>
      <c r="D69">
        <v>8.3000000000000007</v>
      </c>
      <c r="E69">
        <v>20.3</v>
      </c>
      <c r="F69">
        <v>0</v>
      </c>
      <c r="G69">
        <v>0</v>
      </c>
    </row>
    <row r="70" spans="1:7" ht="15" x14ac:dyDescent="0.25">
      <c r="A70" s="271" t="s">
        <v>111</v>
      </c>
      <c r="B70">
        <v>0</v>
      </c>
      <c r="C70">
        <v>0</v>
      </c>
      <c r="D70">
        <v>42.6</v>
      </c>
      <c r="E70">
        <v>93.4</v>
      </c>
      <c r="F70">
        <v>0</v>
      </c>
      <c r="G70">
        <v>0</v>
      </c>
    </row>
    <row r="71" spans="1:7" ht="15" x14ac:dyDescent="0.25">
      <c r="A71" s="271" t="s">
        <v>112</v>
      </c>
      <c r="B71">
        <v>65</v>
      </c>
      <c r="C71">
        <v>68.5</v>
      </c>
      <c r="D71">
        <v>170.5</v>
      </c>
      <c r="E71">
        <v>190.9</v>
      </c>
      <c r="F71">
        <v>0</v>
      </c>
      <c r="G71">
        <v>0</v>
      </c>
    </row>
    <row r="72" spans="1:7" ht="15" x14ac:dyDescent="0.25">
      <c r="A72" s="271" t="s">
        <v>113</v>
      </c>
      <c r="B72">
        <v>42.2</v>
      </c>
      <c r="C72">
        <v>31.7</v>
      </c>
      <c r="D72">
        <v>116.3</v>
      </c>
      <c r="E72">
        <v>120.4</v>
      </c>
      <c r="F72">
        <v>0</v>
      </c>
      <c r="G72">
        <v>0</v>
      </c>
    </row>
    <row r="73" spans="1:7" ht="15" x14ac:dyDescent="0.25">
      <c r="A73" s="271" t="s">
        <v>114</v>
      </c>
      <c r="B73">
        <v>11.8</v>
      </c>
      <c r="C73">
        <v>11</v>
      </c>
      <c r="D73">
        <v>24.5</v>
      </c>
      <c r="E73">
        <v>22.1</v>
      </c>
      <c r="F73">
        <v>5</v>
      </c>
      <c r="G73">
        <v>0</v>
      </c>
    </row>
    <row r="74" spans="1:7" ht="15" x14ac:dyDescent="0.25">
      <c r="A74" s="271" t="s">
        <v>115</v>
      </c>
      <c r="B74">
        <v>811.5</v>
      </c>
      <c r="C74">
        <v>498.6</v>
      </c>
      <c r="D74">
        <v>1991.5</v>
      </c>
      <c r="E74">
        <v>2362.1999999999998</v>
      </c>
      <c r="F74">
        <v>22</v>
      </c>
      <c r="G74">
        <v>0</v>
      </c>
    </row>
    <row r="75" spans="1:7" ht="15" x14ac:dyDescent="0.25">
      <c r="A75" s="271" t="s">
        <v>117</v>
      </c>
      <c r="B75">
        <v>1.7</v>
      </c>
      <c r="C75">
        <v>3.8</v>
      </c>
      <c r="D75">
        <v>5.6</v>
      </c>
      <c r="E75">
        <v>10.9</v>
      </c>
      <c r="F75">
        <v>0</v>
      </c>
      <c r="G75">
        <v>0</v>
      </c>
    </row>
    <row r="76" spans="1:7" ht="15" x14ac:dyDescent="0.25">
      <c r="A76" s="271" t="s">
        <v>118</v>
      </c>
      <c r="B76">
        <v>41.1</v>
      </c>
      <c r="C76">
        <v>48.6</v>
      </c>
      <c r="D76">
        <v>84.5</v>
      </c>
      <c r="E76">
        <v>92.5</v>
      </c>
      <c r="F76">
        <v>0</v>
      </c>
      <c r="G76">
        <v>0</v>
      </c>
    </row>
    <row r="77" spans="1:7" ht="15" x14ac:dyDescent="0.25">
      <c r="A77" s="271" t="s">
        <v>119</v>
      </c>
      <c r="B77">
        <v>33.700000000000003</v>
      </c>
      <c r="C77">
        <v>50.3</v>
      </c>
      <c r="D77">
        <v>119.1</v>
      </c>
      <c r="E77">
        <v>175.8</v>
      </c>
      <c r="F77">
        <v>45</v>
      </c>
      <c r="G77">
        <v>0</v>
      </c>
    </row>
    <row r="78" spans="1:7" ht="15" x14ac:dyDescent="0.25">
      <c r="A78" s="271" t="s">
        <v>120</v>
      </c>
      <c r="B78">
        <v>29.4</v>
      </c>
      <c r="C78">
        <v>12.7</v>
      </c>
      <c r="D78">
        <v>148.5</v>
      </c>
      <c r="E78">
        <v>197.8</v>
      </c>
      <c r="F78">
        <v>3.9</v>
      </c>
      <c r="G78">
        <v>0</v>
      </c>
    </row>
    <row r="79" spans="1:7" ht="15" x14ac:dyDescent="0.25">
      <c r="A79" s="271" t="s">
        <v>121</v>
      </c>
      <c r="B79">
        <v>13.4</v>
      </c>
      <c r="C79">
        <v>6.7</v>
      </c>
      <c r="D79">
        <v>44.9</v>
      </c>
      <c r="E79">
        <v>72.3</v>
      </c>
      <c r="F79">
        <v>0</v>
      </c>
      <c r="G79">
        <v>0</v>
      </c>
    </row>
    <row r="80" spans="1:7" ht="15" x14ac:dyDescent="0.25">
      <c r="A80" s="271" t="s">
        <v>122</v>
      </c>
      <c r="B80">
        <v>0</v>
      </c>
      <c r="C80">
        <v>40</v>
      </c>
      <c r="D80">
        <v>151.1</v>
      </c>
      <c r="E80">
        <v>42.1</v>
      </c>
      <c r="F80">
        <v>0</v>
      </c>
      <c r="G80">
        <v>0</v>
      </c>
    </row>
    <row r="81" spans="1:7" ht="15" x14ac:dyDescent="0.25">
      <c r="A81" s="271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271" t="s">
        <v>123</v>
      </c>
      <c r="B82">
        <v>5123.6000000000004</v>
      </c>
      <c r="C82">
        <v>3813.8</v>
      </c>
      <c r="D82">
        <v>15005</v>
      </c>
      <c r="E82">
        <v>15485.3</v>
      </c>
      <c r="F82">
        <v>248.1</v>
      </c>
      <c r="G82">
        <v>0</v>
      </c>
    </row>
    <row r="83" spans="1:7" ht="15" x14ac:dyDescent="0.25">
      <c r="A83" s="271" t="s">
        <v>124</v>
      </c>
      <c r="B83">
        <v>1261.3</v>
      </c>
      <c r="C83">
        <v>981.8</v>
      </c>
      <c r="D83">
        <v>0</v>
      </c>
      <c r="E83">
        <v>0</v>
      </c>
      <c r="F83">
        <v>0</v>
      </c>
      <c r="G83">
        <v>0</v>
      </c>
    </row>
    <row r="84" spans="1:7" ht="15" x14ac:dyDescent="0.25">
      <c r="A84" s="271" t="s">
        <v>65</v>
      </c>
      <c r="B84" t="s">
        <v>66</v>
      </c>
      <c r="C84" t="s">
        <v>67</v>
      </c>
      <c r="D84" t="s">
        <v>66</v>
      </c>
      <c r="E84" t="s">
        <v>66</v>
      </c>
      <c r="F84" t="s">
        <v>66</v>
      </c>
      <c r="G84" t="s">
        <v>68</v>
      </c>
    </row>
    <row r="85" spans="1:7" ht="15" x14ac:dyDescent="0.25">
      <c r="A85" s="271" t="s">
        <v>125</v>
      </c>
      <c r="B85">
        <v>6384.9</v>
      </c>
      <c r="C85">
        <v>4795.6000000000004</v>
      </c>
      <c r="D85">
        <v>15005</v>
      </c>
      <c r="E85">
        <v>15485.3</v>
      </c>
      <c r="F85">
        <v>248.1</v>
      </c>
      <c r="G85">
        <v>0</v>
      </c>
    </row>
    <row r="86" spans="1:7" ht="15" x14ac:dyDescent="0.25">
      <c r="A86" s="271" t="s">
        <v>126</v>
      </c>
      <c r="B86" t="s">
        <v>45</v>
      </c>
      <c r="C86" t="s">
        <v>45</v>
      </c>
      <c r="D86">
        <v>0</v>
      </c>
      <c r="E86">
        <v>0</v>
      </c>
      <c r="F86" t="s">
        <v>45</v>
      </c>
      <c r="G86" t="s">
        <v>45</v>
      </c>
    </row>
    <row r="87" spans="1:7" ht="15" x14ac:dyDescent="0.25">
      <c r="A87" s="271" t="s">
        <v>127</v>
      </c>
      <c r="B87">
        <v>10</v>
      </c>
      <c r="C87">
        <v>56</v>
      </c>
      <c r="D87" t="s">
        <v>45</v>
      </c>
      <c r="E87" t="s">
        <v>45</v>
      </c>
      <c r="F87">
        <v>0</v>
      </c>
      <c r="G87">
        <v>0</v>
      </c>
    </row>
    <row r="88" spans="1:7" ht="15" x14ac:dyDescent="0.25">
      <c r="A88" s="271" t="s">
        <v>65</v>
      </c>
      <c r="B88" t="s">
        <v>66</v>
      </c>
      <c r="C88" t="s">
        <v>67</v>
      </c>
      <c r="D88" t="s">
        <v>66</v>
      </c>
      <c r="E88" t="s">
        <v>66</v>
      </c>
      <c r="F88" t="s">
        <v>66</v>
      </c>
      <c r="G88" t="s">
        <v>68</v>
      </c>
    </row>
  </sheetData>
  <pageMargins left="0.7" right="0.7" top="0.75" bottom="0.75" header="0.3" footer="0.3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1B570-8234-471E-84CC-2686F16E17C9}">
  <dimension ref="A1:G88"/>
  <sheetViews>
    <sheetView topLeftCell="A28" workbookViewId="0">
      <selection activeCell="B7" sqref="B7"/>
    </sheetView>
  </sheetViews>
  <sheetFormatPr defaultRowHeight="13.2" x14ac:dyDescent="0.25"/>
  <cols>
    <col min="1" max="1" width="19.33203125" customWidth="1"/>
    <col min="2" max="2" width="11.6640625" customWidth="1"/>
    <col min="3" max="3" width="13" customWidth="1"/>
    <col min="4" max="4" width="11.109375" customWidth="1"/>
    <col min="5" max="5" width="15" customWidth="1"/>
    <col min="6" max="6" width="12.441406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487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72.8</v>
      </c>
      <c r="C12">
        <v>60</v>
      </c>
      <c r="D12">
        <v>575.9</v>
      </c>
      <c r="E12">
        <v>689.2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71</v>
      </c>
      <c r="B15">
        <v>72.8</v>
      </c>
      <c r="C15">
        <v>60</v>
      </c>
      <c r="D15">
        <v>476.4</v>
      </c>
      <c r="E15">
        <v>623.29999999999995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416.5</v>
      </c>
      <c r="C20">
        <v>434.4</v>
      </c>
      <c r="D20">
        <v>1522.7</v>
      </c>
      <c r="E20">
        <v>1512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225.3</v>
      </c>
      <c r="C22">
        <v>203.7</v>
      </c>
      <c r="D22">
        <v>715.7</v>
      </c>
      <c r="E22">
        <v>774.9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637.4</v>
      </c>
      <c r="C24">
        <v>0</v>
      </c>
      <c r="D24">
        <v>1747.8</v>
      </c>
      <c r="E24">
        <v>194.1</v>
      </c>
      <c r="F24">
        <v>0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2038.5</v>
      </c>
      <c r="C26">
        <v>1661.1</v>
      </c>
      <c r="D26">
        <v>4894.7</v>
      </c>
      <c r="E26">
        <v>4851.8</v>
      </c>
      <c r="F26">
        <v>66</v>
      </c>
      <c r="G26">
        <v>0</v>
      </c>
    </row>
    <row r="27" spans="1:7" ht="15" x14ac:dyDescent="0.25">
      <c r="A27" s="271" t="s">
        <v>167</v>
      </c>
      <c r="B27">
        <v>55</v>
      </c>
      <c r="C27">
        <v>35</v>
      </c>
      <c r="D27">
        <v>50.8</v>
      </c>
      <c r="E27">
        <v>119.8</v>
      </c>
      <c r="F27">
        <v>0</v>
      </c>
      <c r="G27">
        <v>0</v>
      </c>
    </row>
    <row r="28" spans="1:7" ht="15" x14ac:dyDescent="0.25">
      <c r="A28" s="271" t="s">
        <v>78</v>
      </c>
      <c r="B28">
        <v>29</v>
      </c>
      <c r="C28">
        <v>8</v>
      </c>
      <c r="D28">
        <v>41.1</v>
      </c>
      <c r="E28">
        <v>31.7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79</v>
      </c>
      <c r="B30">
        <v>0.3</v>
      </c>
      <c r="C30">
        <v>0.8</v>
      </c>
      <c r="D30">
        <v>1.1000000000000001</v>
      </c>
      <c r="E30">
        <v>2.9</v>
      </c>
      <c r="F30">
        <v>0</v>
      </c>
      <c r="G30">
        <v>0</v>
      </c>
    </row>
    <row r="31" spans="1:7" ht="15" x14ac:dyDescent="0.25">
      <c r="A31" s="271" t="s">
        <v>80</v>
      </c>
      <c r="B31">
        <v>205.1</v>
      </c>
      <c r="C31">
        <v>277</v>
      </c>
      <c r="D31">
        <v>626.4</v>
      </c>
      <c r="E31">
        <v>463.9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168</v>
      </c>
      <c r="B33">
        <v>0</v>
      </c>
      <c r="C33">
        <v>0.2</v>
      </c>
      <c r="D33" t="s">
        <v>94</v>
      </c>
      <c r="E33">
        <v>0</v>
      </c>
      <c r="F33">
        <v>0</v>
      </c>
      <c r="G33">
        <v>0</v>
      </c>
    </row>
    <row r="34" spans="1:7" ht="15" x14ac:dyDescent="0.25">
      <c r="A34" s="271" t="s">
        <v>81</v>
      </c>
      <c r="B34">
        <v>541.20000000000005</v>
      </c>
      <c r="C34">
        <v>242</v>
      </c>
      <c r="D34">
        <v>877.1</v>
      </c>
      <c r="E34">
        <v>810.2</v>
      </c>
      <c r="F34">
        <v>0</v>
      </c>
      <c r="G34">
        <v>0</v>
      </c>
    </row>
    <row r="35" spans="1:7" ht="15" x14ac:dyDescent="0.25">
      <c r="A35" s="271" t="s">
        <v>82</v>
      </c>
      <c r="B35">
        <v>55.8</v>
      </c>
      <c r="C35">
        <v>13</v>
      </c>
      <c r="D35">
        <v>193.4</v>
      </c>
      <c r="E35">
        <v>185.6</v>
      </c>
      <c r="F35">
        <v>0</v>
      </c>
      <c r="G35">
        <v>0</v>
      </c>
    </row>
    <row r="36" spans="1:7" ht="15" x14ac:dyDescent="0.25">
      <c r="A36" s="271" t="s">
        <v>83</v>
      </c>
      <c r="B36">
        <v>657.8</v>
      </c>
      <c r="C36">
        <v>714</v>
      </c>
      <c r="D36">
        <v>1991.3</v>
      </c>
      <c r="E36">
        <v>1835.8</v>
      </c>
      <c r="F36">
        <v>66</v>
      </c>
      <c r="G36">
        <v>0</v>
      </c>
    </row>
    <row r="37" spans="1:7" ht="15" x14ac:dyDescent="0.25">
      <c r="A37" s="271" t="s">
        <v>259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271" t="s">
        <v>84</v>
      </c>
      <c r="B38">
        <v>0</v>
      </c>
      <c r="C38">
        <v>65</v>
      </c>
      <c r="D38">
        <v>66</v>
      </c>
      <c r="E38">
        <v>66.599999999999994</v>
      </c>
      <c r="F38">
        <v>0</v>
      </c>
      <c r="G38">
        <v>0</v>
      </c>
    </row>
    <row r="39" spans="1:7" ht="15" x14ac:dyDescent="0.25">
      <c r="A39" s="271" t="s">
        <v>85</v>
      </c>
      <c r="B39">
        <v>20</v>
      </c>
      <c r="C39">
        <v>20</v>
      </c>
      <c r="D39">
        <v>40.1</v>
      </c>
      <c r="E39">
        <v>41.2</v>
      </c>
      <c r="F39">
        <v>0</v>
      </c>
      <c r="G39">
        <v>0</v>
      </c>
    </row>
    <row r="40" spans="1:7" ht="15" x14ac:dyDescent="0.25">
      <c r="A40" s="271" t="s">
        <v>86</v>
      </c>
      <c r="B40">
        <v>371.5</v>
      </c>
      <c r="C40">
        <v>211.1</v>
      </c>
      <c r="D40">
        <v>329</v>
      </c>
      <c r="E40">
        <v>479.6</v>
      </c>
      <c r="F40">
        <v>0</v>
      </c>
      <c r="G40">
        <v>0</v>
      </c>
    </row>
    <row r="41" spans="1:7" ht="15" x14ac:dyDescent="0.25">
      <c r="A41" s="271" t="s">
        <v>87</v>
      </c>
      <c r="B41">
        <v>0</v>
      </c>
      <c r="C41">
        <v>0</v>
      </c>
      <c r="D41">
        <v>3.4</v>
      </c>
      <c r="E41">
        <v>2.2000000000000002</v>
      </c>
      <c r="F41">
        <v>0</v>
      </c>
      <c r="G41">
        <v>0</v>
      </c>
    </row>
    <row r="42" spans="1:7" ht="15" x14ac:dyDescent="0.25">
      <c r="A42" s="271" t="s">
        <v>88</v>
      </c>
      <c r="B42">
        <v>102.8</v>
      </c>
      <c r="C42">
        <v>25</v>
      </c>
      <c r="D42">
        <v>380.3</v>
      </c>
      <c r="E42">
        <v>259.89999999999998</v>
      </c>
      <c r="F42">
        <v>0</v>
      </c>
      <c r="G42">
        <v>0</v>
      </c>
    </row>
    <row r="43" spans="1:7" ht="15" x14ac:dyDescent="0.25">
      <c r="A43" s="271" t="s">
        <v>89</v>
      </c>
      <c r="B43">
        <v>0</v>
      </c>
      <c r="C43">
        <v>50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271" t="s">
        <v>69</v>
      </c>
    </row>
    <row r="45" spans="1:7" ht="15" x14ac:dyDescent="0.25">
      <c r="A45" s="271" t="s">
        <v>90</v>
      </c>
      <c r="B45">
        <v>265.89999999999998</v>
      </c>
      <c r="C45">
        <v>178.5</v>
      </c>
      <c r="D45">
        <v>848.9</v>
      </c>
      <c r="E45">
        <v>1590.8</v>
      </c>
      <c r="F45">
        <v>0</v>
      </c>
      <c r="G45">
        <v>0</v>
      </c>
    </row>
    <row r="46" spans="1:7" ht="15" x14ac:dyDescent="0.25">
      <c r="A46" s="271" t="s">
        <v>91</v>
      </c>
      <c r="B46">
        <v>0</v>
      </c>
      <c r="C46">
        <v>0</v>
      </c>
      <c r="D46">
        <v>8.6</v>
      </c>
      <c r="E46">
        <v>409.7</v>
      </c>
      <c r="F46">
        <v>0</v>
      </c>
      <c r="G46">
        <v>0</v>
      </c>
    </row>
    <row r="47" spans="1:7" ht="15" x14ac:dyDescent="0.25">
      <c r="A47" s="271" t="s">
        <v>92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464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175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406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271" t="s">
        <v>466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93</v>
      </c>
      <c r="B52">
        <v>0</v>
      </c>
      <c r="C52">
        <v>0</v>
      </c>
      <c r="D52" t="s">
        <v>94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95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271" t="s">
        <v>96</v>
      </c>
      <c r="B54">
        <v>265.89999999999998</v>
      </c>
      <c r="C54">
        <v>178.5</v>
      </c>
      <c r="D54">
        <v>800.3</v>
      </c>
      <c r="E54">
        <v>935.1</v>
      </c>
      <c r="F54">
        <v>0</v>
      </c>
      <c r="G54">
        <v>0</v>
      </c>
    </row>
    <row r="55" spans="1:7" ht="15" x14ac:dyDescent="0.25">
      <c r="A55" s="271" t="s">
        <v>97</v>
      </c>
      <c r="B55">
        <v>0</v>
      </c>
      <c r="C55">
        <v>0</v>
      </c>
      <c r="D55">
        <v>13</v>
      </c>
      <c r="E55">
        <v>18.5</v>
      </c>
      <c r="F55">
        <v>0</v>
      </c>
      <c r="G55">
        <v>0</v>
      </c>
    </row>
    <row r="56" spans="1:7" ht="15" x14ac:dyDescent="0.25">
      <c r="A56" s="271" t="s">
        <v>176</v>
      </c>
      <c r="B56">
        <v>0</v>
      </c>
      <c r="C56">
        <v>0</v>
      </c>
      <c r="D56">
        <v>19.399999999999999</v>
      </c>
      <c r="E56">
        <v>31.1</v>
      </c>
      <c r="F56">
        <v>0</v>
      </c>
      <c r="G56">
        <v>0</v>
      </c>
    </row>
    <row r="57" spans="1:7" ht="15" x14ac:dyDescent="0.25">
      <c r="A57" s="271" t="s">
        <v>69</v>
      </c>
    </row>
    <row r="58" spans="1:7" ht="15" x14ac:dyDescent="0.25">
      <c r="A58" s="271" t="s">
        <v>98</v>
      </c>
      <c r="B58">
        <v>1477.1</v>
      </c>
      <c r="C58">
        <v>1088.9000000000001</v>
      </c>
      <c r="D58">
        <v>4435.3999999999996</v>
      </c>
      <c r="E58">
        <v>5347.6</v>
      </c>
      <c r="F58">
        <v>182.1</v>
      </c>
      <c r="G58">
        <v>0</v>
      </c>
    </row>
    <row r="59" spans="1:7" ht="15" x14ac:dyDescent="0.25">
      <c r="A59" s="271" t="s">
        <v>99</v>
      </c>
      <c r="B59">
        <v>2.8</v>
      </c>
      <c r="C59">
        <v>11.8</v>
      </c>
      <c r="D59">
        <v>10.6</v>
      </c>
      <c r="E59">
        <v>12.2</v>
      </c>
      <c r="F59">
        <v>0</v>
      </c>
      <c r="G59">
        <v>0</v>
      </c>
    </row>
    <row r="60" spans="1:7" ht="15" x14ac:dyDescent="0.25">
      <c r="A60" s="271" t="s">
        <v>100</v>
      </c>
      <c r="B60">
        <v>4</v>
      </c>
      <c r="C60">
        <v>4.5</v>
      </c>
      <c r="D60">
        <v>9.1999999999999993</v>
      </c>
      <c r="E60">
        <v>4.4000000000000004</v>
      </c>
      <c r="F60">
        <v>0</v>
      </c>
      <c r="G60">
        <v>0</v>
      </c>
    </row>
    <row r="61" spans="1:7" ht="15" x14ac:dyDescent="0.25">
      <c r="A61" s="271" t="s">
        <v>101</v>
      </c>
      <c r="B61">
        <v>0</v>
      </c>
      <c r="C61">
        <v>0</v>
      </c>
      <c r="D61">
        <v>529.20000000000005</v>
      </c>
      <c r="E61">
        <v>386</v>
      </c>
      <c r="F61">
        <v>100</v>
      </c>
      <c r="G61">
        <v>0</v>
      </c>
    </row>
    <row r="62" spans="1:7" ht="15" x14ac:dyDescent="0.25">
      <c r="A62" s="271" t="s">
        <v>102</v>
      </c>
      <c r="B62">
        <v>27.6</v>
      </c>
      <c r="C62">
        <v>20.5</v>
      </c>
      <c r="D62">
        <v>39.799999999999997</v>
      </c>
      <c r="E62">
        <v>58.4</v>
      </c>
      <c r="F62">
        <v>0</v>
      </c>
      <c r="G62">
        <v>0</v>
      </c>
    </row>
    <row r="63" spans="1:7" ht="15" x14ac:dyDescent="0.25">
      <c r="A63" s="271" t="s">
        <v>103</v>
      </c>
      <c r="B63">
        <v>39.9</v>
      </c>
      <c r="C63">
        <v>32.4</v>
      </c>
      <c r="D63">
        <v>5.5</v>
      </c>
      <c r="E63">
        <v>49</v>
      </c>
      <c r="F63">
        <v>0</v>
      </c>
      <c r="G63">
        <v>0</v>
      </c>
    </row>
    <row r="64" spans="1:7" ht="15" x14ac:dyDescent="0.25">
      <c r="A64" s="271" t="s">
        <v>104</v>
      </c>
      <c r="B64">
        <v>62</v>
      </c>
      <c r="C64">
        <v>14</v>
      </c>
      <c r="D64">
        <v>306.60000000000002</v>
      </c>
      <c r="E64">
        <v>317.10000000000002</v>
      </c>
      <c r="F64">
        <v>0</v>
      </c>
      <c r="G64">
        <v>0</v>
      </c>
    </row>
    <row r="65" spans="1:7" ht="15" x14ac:dyDescent="0.25">
      <c r="A65" s="271" t="s">
        <v>105</v>
      </c>
      <c r="B65">
        <v>76.599999999999994</v>
      </c>
      <c r="C65">
        <v>62</v>
      </c>
      <c r="D65">
        <v>225.4</v>
      </c>
      <c r="E65">
        <v>485.5</v>
      </c>
      <c r="F65">
        <v>0</v>
      </c>
      <c r="G65">
        <v>0</v>
      </c>
    </row>
    <row r="66" spans="1:7" ht="15" x14ac:dyDescent="0.25">
      <c r="A66" s="271" t="s">
        <v>106</v>
      </c>
      <c r="B66">
        <v>33.200000000000003</v>
      </c>
      <c r="C66">
        <v>76.7</v>
      </c>
      <c r="D66">
        <v>80.7</v>
      </c>
      <c r="E66">
        <v>163.5</v>
      </c>
      <c r="F66">
        <v>0</v>
      </c>
      <c r="G66">
        <v>0</v>
      </c>
    </row>
    <row r="67" spans="1:7" ht="15" x14ac:dyDescent="0.25">
      <c r="A67" s="271" t="s">
        <v>107</v>
      </c>
      <c r="B67">
        <v>57.5</v>
      </c>
      <c r="C67">
        <v>0.4</v>
      </c>
      <c r="D67">
        <v>103.3</v>
      </c>
      <c r="E67">
        <v>210.7</v>
      </c>
      <c r="F67">
        <v>0</v>
      </c>
      <c r="G67">
        <v>0</v>
      </c>
    </row>
    <row r="68" spans="1:7" ht="15" x14ac:dyDescent="0.25">
      <c r="A68" s="271" t="s">
        <v>109</v>
      </c>
      <c r="B68">
        <v>73.5</v>
      </c>
      <c r="C68">
        <v>103</v>
      </c>
      <c r="D68">
        <v>315.10000000000002</v>
      </c>
      <c r="E68">
        <v>340.2</v>
      </c>
      <c r="F68">
        <v>6.1</v>
      </c>
      <c r="G68">
        <v>0</v>
      </c>
    </row>
    <row r="69" spans="1:7" ht="15" x14ac:dyDescent="0.25">
      <c r="A69" s="271" t="s">
        <v>110</v>
      </c>
      <c r="B69">
        <v>0</v>
      </c>
      <c r="C69">
        <v>0</v>
      </c>
      <c r="D69">
        <v>8.3000000000000007</v>
      </c>
      <c r="E69">
        <v>20.3</v>
      </c>
      <c r="F69">
        <v>0</v>
      </c>
      <c r="G69">
        <v>0</v>
      </c>
    </row>
    <row r="70" spans="1:7" ht="15" x14ac:dyDescent="0.25">
      <c r="A70" s="271" t="s">
        <v>111</v>
      </c>
      <c r="B70">
        <v>0</v>
      </c>
      <c r="C70">
        <v>0</v>
      </c>
      <c r="D70">
        <v>42.6</v>
      </c>
      <c r="E70">
        <v>93.4</v>
      </c>
      <c r="F70">
        <v>0</v>
      </c>
      <c r="G70">
        <v>0</v>
      </c>
    </row>
    <row r="71" spans="1:7" ht="15" x14ac:dyDescent="0.25">
      <c r="A71" s="271" t="s">
        <v>112</v>
      </c>
      <c r="B71">
        <v>63.5</v>
      </c>
      <c r="C71">
        <v>62.6</v>
      </c>
      <c r="D71">
        <v>170.5</v>
      </c>
      <c r="E71">
        <v>190.9</v>
      </c>
      <c r="F71">
        <v>0</v>
      </c>
      <c r="G71">
        <v>0</v>
      </c>
    </row>
    <row r="72" spans="1:7" ht="15" x14ac:dyDescent="0.25">
      <c r="A72" s="271" t="s">
        <v>113</v>
      </c>
      <c r="B72">
        <v>42.2</v>
      </c>
      <c r="C72">
        <v>42.5</v>
      </c>
      <c r="D72">
        <v>116.3</v>
      </c>
      <c r="E72">
        <v>109.1</v>
      </c>
      <c r="F72">
        <v>0</v>
      </c>
      <c r="G72">
        <v>0</v>
      </c>
    </row>
    <row r="73" spans="1:7" ht="15" x14ac:dyDescent="0.25">
      <c r="A73" s="271" t="s">
        <v>114</v>
      </c>
      <c r="B73">
        <v>11.8</v>
      </c>
      <c r="C73">
        <v>15.8</v>
      </c>
      <c r="D73">
        <v>24.5</v>
      </c>
      <c r="E73">
        <v>17.100000000000001</v>
      </c>
      <c r="F73">
        <v>5</v>
      </c>
      <c r="G73">
        <v>0</v>
      </c>
    </row>
    <row r="74" spans="1:7" ht="15" x14ac:dyDescent="0.25">
      <c r="A74" s="271" t="s">
        <v>115</v>
      </c>
      <c r="B74">
        <v>849.6</v>
      </c>
      <c r="C74">
        <v>510.7</v>
      </c>
      <c r="D74">
        <v>1907.3</v>
      </c>
      <c r="E74">
        <v>2308.4</v>
      </c>
      <c r="F74">
        <v>22</v>
      </c>
      <c r="G74">
        <v>0</v>
      </c>
    </row>
    <row r="75" spans="1:7" ht="15" x14ac:dyDescent="0.25">
      <c r="A75" s="271" t="s">
        <v>117</v>
      </c>
      <c r="B75">
        <v>1.7</v>
      </c>
      <c r="C75">
        <v>3.8</v>
      </c>
      <c r="D75">
        <v>5.6</v>
      </c>
      <c r="E75">
        <v>10.9</v>
      </c>
      <c r="F75">
        <v>0</v>
      </c>
      <c r="G75">
        <v>0</v>
      </c>
    </row>
    <row r="76" spans="1:7" ht="15" x14ac:dyDescent="0.25">
      <c r="A76" s="271" t="s">
        <v>118</v>
      </c>
      <c r="B76">
        <v>41.1</v>
      </c>
      <c r="C76">
        <v>48.6</v>
      </c>
      <c r="D76">
        <v>84.5</v>
      </c>
      <c r="E76">
        <v>92.5</v>
      </c>
      <c r="F76">
        <v>0</v>
      </c>
      <c r="G76">
        <v>0</v>
      </c>
    </row>
    <row r="77" spans="1:7" ht="15" x14ac:dyDescent="0.25">
      <c r="A77" s="271" t="s">
        <v>119</v>
      </c>
      <c r="B77">
        <v>47.4</v>
      </c>
      <c r="C77">
        <v>50.3</v>
      </c>
      <c r="D77">
        <v>106.1</v>
      </c>
      <c r="E77">
        <v>175.8</v>
      </c>
      <c r="F77">
        <v>45</v>
      </c>
      <c r="G77">
        <v>0</v>
      </c>
    </row>
    <row r="78" spans="1:7" ht="15" x14ac:dyDescent="0.25">
      <c r="A78" s="271" t="s">
        <v>120</v>
      </c>
      <c r="B78">
        <v>29.4</v>
      </c>
      <c r="C78">
        <v>12.7</v>
      </c>
      <c r="D78">
        <v>148.5</v>
      </c>
      <c r="E78">
        <v>188</v>
      </c>
      <c r="F78">
        <v>3.9</v>
      </c>
      <c r="G78">
        <v>0</v>
      </c>
    </row>
    <row r="79" spans="1:7" ht="15" x14ac:dyDescent="0.25">
      <c r="A79" s="271" t="s">
        <v>121</v>
      </c>
      <c r="B79">
        <v>13.4</v>
      </c>
      <c r="C79">
        <v>6.7</v>
      </c>
      <c r="D79">
        <v>44.9</v>
      </c>
      <c r="E79">
        <v>72.3</v>
      </c>
      <c r="F79">
        <v>0</v>
      </c>
      <c r="G79">
        <v>0</v>
      </c>
    </row>
    <row r="80" spans="1:7" ht="15" x14ac:dyDescent="0.25">
      <c r="A80" s="271" t="s">
        <v>122</v>
      </c>
      <c r="B80">
        <v>0</v>
      </c>
      <c r="C80">
        <v>10</v>
      </c>
      <c r="D80">
        <v>151.1</v>
      </c>
      <c r="E80">
        <v>42.1</v>
      </c>
      <c r="F80">
        <v>0</v>
      </c>
      <c r="G80">
        <v>0</v>
      </c>
    </row>
    <row r="81" spans="1:7" ht="15" x14ac:dyDescent="0.25">
      <c r="A81" s="271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271" t="s">
        <v>123</v>
      </c>
      <c r="B82">
        <v>5133.5</v>
      </c>
      <c r="C82">
        <v>3626.6</v>
      </c>
      <c r="D82">
        <v>14741</v>
      </c>
      <c r="E82">
        <v>14960.3</v>
      </c>
      <c r="F82">
        <v>248.1</v>
      </c>
      <c r="G82">
        <v>0</v>
      </c>
    </row>
    <row r="83" spans="1:7" ht="15" x14ac:dyDescent="0.25">
      <c r="A83" s="271" t="s">
        <v>124</v>
      </c>
      <c r="B83">
        <v>1185.8</v>
      </c>
      <c r="C83">
        <v>998</v>
      </c>
      <c r="D83">
        <v>0</v>
      </c>
      <c r="E83">
        <v>0</v>
      </c>
      <c r="F83">
        <v>0</v>
      </c>
      <c r="G83">
        <v>0</v>
      </c>
    </row>
    <row r="84" spans="1:7" ht="15" x14ac:dyDescent="0.25">
      <c r="A84" s="271" t="s">
        <v>65</v>
      </c>
      <c r="B84" t="s">
        <v>66</v>
      </c>
      <c r="C84" t="s">
        <v>67</v>
      </c>
      <c r="D84" t="s">
        <v>66</v>
      </c>
      <c r="E84" t="s">
        <v>66</v>
      </c>
      <c r="F84" t="s">
        <v>66</v>
      </c>
      <c r="G84" t="s">
        <v>68</v>
      </c>
    </row>
    <row r="85" spans="1:7" ht="15" x14ac:dyDescent="0.25">
      <c r="A85" s="271" t="s">
        <v>125</v>
      </c>
      <c r="B85">
        <v>6319.3</v>
      </c>
      <c r="C85">
        <v>4624.6000000000004</v>
      </c>
      <c r="D85">
        <v>14741</v>
      </c>
      <c r="E85">
        <v>14960.3</v>
      </c>
      <c r="F85">
        <v>248.1</v>
      </c>
      <c r="G85">
        <v>0</v>
      </c>
    </row>
    <row r="86" spans="1:7" ht="15" x14ac:dyDescent="0.25">
      <c r="A86" s="271" t="s">
        <v>126</v>
      </c>
      <c r="B86" t="s">
        <v>45</v>
      </c>
      <c r="C86" t="s">
        <v>45</v>
      </c>
      <c r="D86">
        <v>0</v>
      </c>
      <c r="E86">
        <v>0</v>
      </c>
      <c r="F86" t="s">
        <v>45</v>
      </c>
      <c r="G86" t="s">
        <v>45</v>
      </c>
    </row>
    <row r="87" spans="1:7" ht="15" x14ac:dyDescent="0.25">
      <c r="A87" s="271" t="s">
        <v>127</v>
      </c>
      <c r="B87">
        <v>10</v>
      </c>
      <c r="C87">
        <v>56</v>
      </c>
      <c r="D87" t="s">
        <v>45</v>
      </c>
      <c r="E87" t="s">
        <v>45</v>
      </c>
      <c r="F87">
        <v>0</v>
      </c>
      <c r="G87">
        <v>0</v>
      </c>
    </row>
    <row r="88" spans="1:7" ht="15" x14ac:dyDescent="0.25">
      <c r="A88" s="271" t="s">
        <v>65</v>
      </c>
      <c r="B88" t="s">
        <v>66</v>
      </c>
      <c r="C88" t="s">
        <v>67</v>
      </c>
      <c r="D88" t="s">
        <v>66</v>
      </c>
      <c r="E88" t="s">
        <v>66</v>
      </c>
      <c r="F88" t="s">
        <v>66</v>
      </c>
      <c r="G88" t="s">
        <v>68</v>
      </c>
    </row>
  </sheetData>
  <pageMargins left="0.7" right="0.7" top="0.75" bottom="0.75" header="0.3" footer="0.3"/>
  <pageSetup orientation="portrait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E5509-9E0A-41B1-8784-42BF69621E5B}">
  <dimension ref="A1:G88"/>
  <sheetViews>
    <sheetView workbookViewId="0">
      <selection activeCell="A8" sqref="A8"/>
    </sheetView>
  </sheetViews>
  <sheetFormatPr defaultRowHeight="13.2" x14ac:dyDescent="0.25"/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488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A7" s="271" t="s">
        <v>264</v>
      </c>
    </row>
    <row r="8" spans="1:7" ht="15" x14ac:dyDescent="0.25">
      <c r="A8" s="271" t="s">
        <v>55</v>
      </c>
    </row>
    <row r="9" spans="1:7" ht="15" x14ac:dyDescent="0.25">
      <c r="A9" s="271" t="s">
        <v>489</v>
      </c>
    </row>
    <row r="10" spans="1:7" ht="15" x14ac:dyDescent="0.25">
      <c r="A10" s="271" t="s">
        <v>53</v>
      </c>
    </row>
    <row r="11" spans="1:7" ht="15" x14ac:dyDescent="0.25">
      <c r="A11" s="271" t="s">
        <v>225</v>
      </c>
    </row>
    <row r="12" spans="1:7" ht="15" x14ac:dyDescent="0.25">
      <c r="A12" s="271" t="s">
        <v>70</v>
      </c>
      <c r="B12">
        <v>72.8</v>
      </c>
      <c r="C12">
        <v>60</v>
      </c>
      <c r="D12">
        <v>575.9</v>
      </c>
      <c r="E12">
        <v>689.2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71</v>
      </c>
      <c r="B15">
        <v>72.8</v>
      </c>
      <c r="C15">
        <v>60</v>
      </c>
      <c r="D15">
        <v>476.4</v>
      </c>
      <c r="E15">
        <v>623.29999999999995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479.9</v>
      </c>
      <c r="C20">
        <v>442.9</v>
      </c>
      <c r="D20">
        <v>1456.9</v>
      </c>
      <c r="E20">
        <v>1477.8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253.2</v>
      </c>
      <c r="C22">
        <v>203.7</v>
      </c>
      <c r="D22">
        <v>686.4</v>
      </c>
      <c r="E22">
        <v>774.9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697.4</v>
      </c>
      <c r="C24">
        <v>0</v>
      </c>
      <c r="D24">
        <v>1689.4</v>
      </c>
      <c r="E24">
        <v>194.1</v>
      </c>
      <c r="F24">
        <v>0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2036.3</v>
      </c>
      <c r="C26">
        <v>1502.1</v>
      </c>
      <c r="D26">
        <v>4768.6000000000004</v>
      </c>
      <c r="E26">
        <v>4653.5</v>
      </c>
      <c r="F26">
        <v>66</v>
      </c>
      <c r="G26">
        <v>0</v>
      </c>
    </row>
    <row r="27" spans="1:7" ht="15" x14ac:dyDescent="0.25">
      <c r="A27" s="271" t="s">
        <v>167</v>
      </c>
      <c r="B27">
        <v>0</v>
      </c>
      <c r="C27">
        <v>0</v>
      </c>
      <c r="D27">
        <v>50.8</v>
      </c>
      <c r="E27">
        <v>119.8</v>
      </c>
      <c r="F27">
        <v>0</v>
      </c>
      <c r="G27">
        <v>0</v>
      </c>
    </row>
    <row r="28" spans="1:7" ht="15" x14ac:dyDescent="0.25">
      <c r="A28" s="271" t="s">
        <v>78</v>
      </c>
      <c r="B28">
        <v>27</v>
      </c>
      <c r="C28">
        <v>7.5</v>
      </c>
      <c r="D28">
        <v>41.1</v>
      </c>
      <c r="E28">
        <v>30.5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79</v>
      </c>
      <c r="B30">
        <v>0.3</v>
      </c>
      <c r="C30">
        <v>0.5</v>
      </c>
      <c r="D30">
        <v>1.1000000000000001</v>
      </c>
      <c r="E30">
        <v>2.9</v>
      </c>
      <c r="F30">
        <v>0</v>
      </c>
      <c r="G30">
        <v>0</v>
      </c>
    </row>
    <row r="31" spans="1:7" ht="15" x14ac:dyDescent="0.25">
      <c r="A31" s="271" t="s">
        <v>80</v>
      </c>
      <c r="B31">
        <v>198.1</v>
      </c>
      <c r="C31">
        <v>237</v>
      </c>
      <c r="D31">
        <v>626.4</v>
      </c>
      <c r="E31">
        <v>433.1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168</v>
      </c>
      <c r="B33">
        <v>0</v>
      </c>
      <c r="C33">
        <v>0.2</v>
      </c>
      <c r="D33" t="s">
        <v>94</v>
      </c>
      <c r="E33">
        <v>0</v>
      </c>
      <c r="F33">
        <v>0</v>
      </c>
      <c r="G33">
        <v>0</v>
      </c>
    </row>
    <row r="34" spans="1:7" ht="15" x14ac:dyDescent="0.25">
      <c r="A34" s="271" t="s">
        <v>81</v>
      </c>
      <c r="B34">
        <v>606.20000000000005</v>
      </c>
      <c r="C34">
        <v>282.2</v>
      </c>
      <c r="D34">
        <v>808.8</v>
      </c>
      <c r="E34">
        <v>728.9</v>
      </c>
      <c r="F34">
        <v>0</v>
      </c>
      <c r="G34">
        <v>0</v>
      </c>
    </row>
    <row r="35" spans="1:7" ht="15" x14ac:dyDescent="0.25">
      <c r="A35" s="271" t="s">
        <v>82</v>
      </c>
      <c r="B35">
        <v>22.3</v>
      </c>
      <c r="C35">
        <v>13</v>
      </c>
      <c r="D35">
        <v>192.9</v>
      </c>
      <c r="E35">
        <v>185.6</v>
      </c>
      <c r="F35">
        <v>0</v>
      </c>
      <c r="G35">
        <v>0</v>
      </c>
    </row>
    <row r="36" spans="1:7" ht="15" x14ac:dyDescent="0.25">
      <c r="A36" s="271" t="s">
        <v>83</v>
      </c>
      <c r="B36">
        <v>710.5</v>
      </c>
      <c r="C36">
        <v>671</v>
      </c>
      <c r="D36">
        <v>1934.4</v>
      </c>
      <c r="E36">
        <v>1750.8</v>
      </c>
      <c r="F36">
        <v>66</v>
      </c>
      <c r="G36">
        <v>0</v>
      </c>
    </row>
    <row r="37" spans="1:7" ht="15" x14ac:dyDescent="0.25">
      <c r="A37" s="271" t="s">
        <v>259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271" t="s">
        <v>84</v>
      </c>
      <c r="B38">
        <v>0</v>
      </c>
      <c r="C38">
        <v>65</v>
      </c>
      <c r="D38">
        <v>66</v>
      </c>
      <c r="E38">
        <v>66.599999999999994</v>
      </c>
      <c r="F38">
        <v>0</v>
      </c>
      <c r="G38">
        <v>0</v>
      </c>
    </row>
    <row r="39" spans="1:7" ht="15" x14ac:dyDescent="0.25">
      <c r="A39" s="271" t="s">
        <v>85</v>
      </c>
      <c r="B39">
        <v>20</v>
      </c>
      <c r="C39">
        <v>0</v>
      </c>
      <c r="D39">
        <v>40.1</v>
      </c>
      <c r="E39">
        <v>41.2</v>
      </c>
      <c r="F39">
        <v>0</v>
      </c>
      <c r="G39">
        <v>0</v>
      </c>
    </row>
    <row r="40" spans="1:7" ht="15" x14ac:dyDescent="0.25">
      <c r="A40" s="271" t="s">
        <v>86</v>
      </c>
      <c r="B40">
        <v>369.2</v>
      </c>
      <c r="C40">
        <v>150.69999999999999</v>
      </c>
      <c r="D40">
        <v>328.6</v>
      </c>
      <c r="E40">
        <v>479.6</v>
      </c>
      <c r="F40">
        <v>0</v>
      </c>
      <c r="G40">
        <v>0</v>
      </c>
    </row>
    <row r="41" spans="1:7" ht="15" x14ac:dyDescent="0.25">
      <c r="A41" s="271" t="s">
        <v>87</v>
      </c>
      <c r="B41">
        <v>0</v>
      </c>
      <c r="C41">
        <v>0</v>
      </c>
      <c r="D41">
        <v>3.4</v>
      </c>
      <c r="E41">
        <v>2.2000000000000002</v>
      </c>
      <c r="F41">
        <v>0</v>
      </c>
      <c r="G41">
        <v>0</v>
      </c>
    </row>
    <row r="42" spans="1:7" ht="15" x14ac:dyDescent="0.25">
      <c r="A42" s="271" t="s">
        <v>88</v>
      </c>
      <c r="B42">
        <v>82.8</v>
      </c>
      <c r="C42">
        <v>25</v>
      </c>
      <c r="D42">
        <v>380.3</v>
      </c>
      <c r="E42">
        <v>259.89999999999998</v>
      </c>
      <c r="F42">
        <v>0</v>
      </c>
      <c r="G42">
        <v>0</v>
      </c>
    </row>
    <row r="43" spans="1:7" ht="15" x14ac:dyDescent="0.25">
      <c r="A43" s="271" t="s">
        <v>89</v>
      </c>
      <c r="B43">
        <v>0</v>
      </c>
      <c r="C43">
        <v>50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271" t="s">
        <v>69</v>
      </c>
    </row>
    <row r="45" spans="1:7" ht="15" x14ac:dyDescent="0.25">
      <c r="A45" s="271" t="s">
        <v>90</v>
      </c>
      <c r="B45">
        <v>269</v>
      </c>
      <c r="C45">
        <v>178.5</v>
      </c>
      <c r="D45">
        <v>822</v>
      </c>
      <c r="E45">
        <v>1559.8</v>
      </c>
      <c r="F45">
        <v>0</v>
      </c>
      <c r="G45">
        <v>0</v>
      </c>
    </row>
    <row r="46" spans="1:7" ht="15" x14ac:dyDescent="0.25">
      <c r="A46" s="271" t="s">
        <v>91</v>
      </c>
      <c r="B46">
        <v>0</v>
      </c>
      <c r="C46">
        <v>0</v>
      </c>
      <c r="D46">
        <v>8.6</v>
      </c>
      <c r="E46">
        <v>409.7</v>
      </c>
      <c r="F46">
        <v>0</v>
      </c>
      <c r="G46">
        <v>0</v>
      </c>
    </row>
    <row r="47" spans="1:7" ht="15" x14ac:dyDescent="0.25">
      <c r="A47" s="271" t="s">
        <v>92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464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175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406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271" t="s">
        <v>466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93</v>
      </c>
      <c r="B52">
        <v>0</v>
      </c>
      <c r="C52">
        <v>0</v>
      </c>
      <c r="D52" t="s">
        <v>94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95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271" t="s">
        <v>96</v>
      </c>
      <c r="B54">
        <v>269</v>
      </c>
      <c r="C54">
        <v>178.5</v>
      </c>
      <c r="D54">
        <v>773.4</v>
      </c>
      <c r="E54">
        <v>904.1</v>
      </c>
      <c r="F54">
        <v>0</v>
      </c>
      <c r="G54">
        <v>0</v>
      </c>
    </row>
    <row r="55" spans="1:7" ht="15" x14ac:dyDescent="0.25">
      <c r="A55" s="271" t="s">
        <v>97</v>
      </c>
      <c r="B55">
        <v>0</v>
      </c>
      <c r="C55">
        <v>0</v>
      </c>
      <c r="D55">
        <v>13</v>
      </c>
      <c r="E55">
        <v>18.5</v>
      </c>
      <c r="F55">
        <v>0</v>
      </c>
      <c r="G55">
        <v>0</v>
      </c>
    </row>
    <row r="56" spans="1:7" ht="15" x14ac:dyDescent="0.25">
      <c r="A56" s="271" t="s">
        <v>176</v>
      </c>
      <c r="B56">
        <v>0</v>
      </c>
      <c r="C56">
        <v>0</v>
      </c>
      <c r="D56">
        <v>19.399999999999999</v>
      </c>
      <c r="E56">
        <v>31.1</v>
      </c>
      <c r="F56">
        <v>0</v>
      </c>
      <c r="G56">
        <v>0</v>
      </c>
    </row>
    <row r="57" spans="1:7" ht="15" x14ac:dyDescent="0.25">
      <c r="A57" s="271" t="s">
        <v>69</v>
      </c>
    </row>
    <row r="58" spans="1:7" ht="15" x14ac:dyDescent="0.25">
      <c r="A58" s="271" t="s">
        <v>98</v>
      </c>
      <c r="B58">
        <v>1486.3</v>
      </c>
      <c r="C58">
        <v>1178.9000000000001</v>
      </c>
      <c r="D58">
        <v>4383.3999999999996</v>
      </c>
      <c r="E58">
        <v>5151.3999999999996</v>
      </c>
      <c r="F58">
        <v>172</v>
      </c>
      <c r="G58">
        <v>0</v>
      </c>
    </row>
    <row r="59" spans="1:7" ht="15" x14ac:dyDescent="0.25">
      <c r="A59" s="271" t="s">
        <v>99</v>
      </c>
      <c r="B59">
        <v>2.8</v>
      </c>
      <c r="C59">
        <v>11.8</v>
      </c>
      <c r="D59">
        <v>10.6</v>
      </c>
      <c r="E59">
        <v>12.2</v>
      </c>
      <c r="F59">
        <v>0</v>
      </c>
      <c r="G59">
        <v>0</v>
      </c>
    </row>
    <row r="60" spans="1:7" ht="15" x14ac:dyDescent="0.25">
      <c r="A60" s="271" t="s">
        <v>100</v>
      </c>
      <c r="B60">
        <v>9</v>
      </c>
      <c r="C60">
        <v>4.5</v>
      </c>
      <c r="D60">
        <v>4.2</v>
      </c>
      <c r="E60">
        <v>4.4000000000000004</v>
      </c>
      <c r="F60">
        <v>0</v>
      </c>
      <c r="G60">
        <v>0</v>
      </c>
    </row>
    <row r="61" spans="1:7" ht="15" x14ac:dyDescent="0.25">
      <c r="A61" s="271" t="s">
        <v>101</v>
      </c>
      <c r="B61">
        <v>0</v>
      </c>
      <c r="C61">
        <v>30</v>
      </c>
      <c r="D61">
        <v>529.20000000000005</v>
      </c>
      <c r="E61">
        <v>353.2</v>
      </c>
      <c r="F61">
        <v>100</v>
      </c>
      <c r="G61">
        <v>0</v>
      </c>
    </row>
    <row r="62" spans="1:7" ht="15" x14ac:dyDescent="0.25">
      <c r="A62" s="271" t="s">
        <v>102</v>
      </c>
      <c r="B62">
        <v>27.6</v>
      </c>
      <c r="C62">
        <v>24.3</v>
      </c>
      <c r="D62">
        <v>39.799999999999997</v>
      </c>
      <c r="E62">
        <v>54.5</v>
      </c>
      <c r="F62">
        <v>0</v>
      </c>
      <c r="G62">
        <v>0</v>
      </c>
    </row>
    <row r="63" spans="1:7" ht="15" x14ac:dyDescent="0.25">
      <c r="A63" s="271" t="s">
        <v>103</v>
      </c>
      <c r="B63">
        <v>36.299999999999997</v>
      </c>
      <c r="C63">
        <v>31.7</v>
      </c>
      <c r="D63">
        <v>5.3</v>
      </c>
      <c r="E63">
        <v>48.8</v>
      </c>
      <c r="F63">
        <v>0</v>
      </c>
      <c r="G63">
        <v>0</v>
      </c>
    </row>
    <row r="64" spans="1:7" ht="15" x14ac:dyDescent="0.25">
      <c r="A64" s="271" t="s">
        <v>104</v>
      </c>
      <c r="B64">
        <v>62</v>
      </c>
      <c r="C64">
        <v>49</v>
      </c>
      <c r="D64">
        <v>306.60000000000002</v>
      </c>
      <c r="E64">
        <v>279.60000000000002</v>
      </c>
      <c r="F64">
        <v>0</v>
      </c>
      <c r="G64">
        <v>0</v>
      </c>
    </row>
    <row r="65" spans="1:7" ht="15" x14ac:dyDescent="0.25">
      <c r="A65" s="271" t="s">
        <v>105</v>
      </c>
      <c r="B65">
        <v>75</v>
      </c>
      <c r="C65">
        <v>62</v>
      </c>
      <c r="D65">
        <v>225.4</v>
      </c>
      <c r="E65">
        <v>485.5</v>
      </c>
      <c r="F65">
        <v>0</v>
      </c>
      <c r="G65">
        <v>0</v>
      </c>
    </row>
    <row r="66" spans="1:7" ht="15" x14ac:dyDescent="0.25">
      <c r="A66" s="271" t="s">
        <v>106</v>
      </c>
      <c r="B66">
        <v>32.700000000000003</v>
      </c>
      <c r="C66">
        <v>76.7</v>
      </c>
      <c r="D66">
        <v>80.7</v>
      </c>
      <c r="E66">
        <v>163.5</v>
      </c>
      <c r="F66">
        <v>0</v>
      </c>
      <c r="G66">
        <v>0</v>
      </c>
    </row>
    <row r="67" spans="1:7" ht="15" x14ac:dyDescent="0.25">
      <c r="A67" s="271" t="s">
        <v>107</v>
      </c>
      <c r="B67">
        <v>57.5</v>
      </c>
      <c r="C67">
        <v>0.4</v>
      </c>
      <c r="D67">
        <v>103.3</v>
      </c>
      <c r="E67">
        <v>210.7</v>
      </c>
      <c r="F67">
        <v>0</v>
      </c>
      <c r="G67">
        <v>0</v>
      </c>
    </row>
    <row r="68" spans="1:7" ht="15" x14ac:dyDescent="0.25">
      <c r="A68" s="271" t="s">
        <v>109</v>
      </c>
      <c r="B68">
        <v>79.599999999999994</v>
      </c>
      <c r="C68">
        <v>103</v>
      </c>
      <c r="D68">
        <v>315.10000000000002</v>
      </c>
      <c r="E68">
        <v>340.2</v>
      </c>
      <c r="F68">
        <v>0</v>
      </c>
      <c r="G68">
        <v>0</v>
      </c>
    </row>
    <row r="69" spans="1:7" ht="15" x14ac:dyDescent="0.25">
      <c r="A69" s="271" t="s">
        <v>110</v>
      </c>
      <c r="B69">
        <v>0</v>
      </c>
      <c r="C69">
        <v>0</v>
      </c>
      <c r="D69">
        <v>8.3000000000000007</v>
      </c>
      <c r="E69">
        <v>20.3</v>
      </c>
      <c r="F69">
        <v>0</v>
      </c>
      <c r="G69">
        <v>0</v>
      </c>
    </row>
    <row r="70" spans="1:7" ht="15" x14ac:dyDescent="0.25">
      <c r="A70" s="271" t="s">
        <v>111</v>
      </c>
      <c r="B70">
        <v>0</v>
      </c>
      <c r="C70">
        <v>0</v>
      </c>
      <c r="D70">
        <v>42.6</v>
      </c>
      <c r="E70">
        <v>63.7</v>
      </c>
      <c r="F70">
        <v>0</v>
      </c>
      <c r="G70">
        <v>0</v>
      </c>
    </row>
    <row r="71" spans="1:7" ht="15" x14ac:dyDescent="0.25">
      <c r="A71" s="271" t="s">
        <v>112</v>
      </c>
      <c r="B71">
        <v>63.5</v>
      </c>
      <c r="C71">
        <v>61.8</v>
      </c>
      <c r="D71">
        <v>170.5</v>
      </c>
      <c r="E71">
        <v>190.9</v>
      </c>
      <c r="F71">
        <v>0</v>
      </c>
      <c r="G71">
        <v>0</v>
      </c>
    </row>
    <row r="72" spans="1:7" ht="15" x14ac:dyDescent="0.25">
      <c r="A72" s="271" t="s">
        <v>113</v>
      </c>
      <c r="B72">
        <v>41.5</v>
      </c>
      <c r="C72">
        <v>42.5</v>
      </c>
      <c r="D72">
        <v>116.3</v>
      </c>
      <c r="E72">
        <v>109.1</v>
      </c>
      <c r="F72">
        <v>0</v>
      </c>
      <c r="G72">
        <v>0</v>
      </c>
    </row>
    <row r="73" spans="1:7" ht="15" x14ac:dyDescent="0.25">
      <c r="A73" s="271" t="s">
        <v>114</v>
      </c>
      <c r="B73">
        <v>11.8</v>
      </c>
      <c r="C73">
        <v>15.8</v>
      </c>
      <c r="D73">
        <v>24.5</v>
      </c>
      <c r="E73">
        <v>17.100000000000001</v>
      </c>
      <c r="F73">
        <v>5</v>
      </c>
      <c r="G73">
        <v>0</v>
      </c>
    </row>
    <row r="74" spans="1:7" ht="15" x14ac:dyDescent="0.25">
      <c r="A74" s="271" t="s">
        <v>115</v>
      </c>
      <c r="B74">
        <v>850.2</v>
      </c>
      <c r="C74">
        <v>519.70000000000005</v>
      </c>
      <c r="D74">
        <v>1860.4</v>
      </c>
      <c r="E74">
        <v>2236</v>
      </c>
      <c r="F74">
        <v>22</v>
      </c>
      <c r="G74">
        <v>0</v>
      </c>
    </row>
    <row r="75" spans="1:7" ht="15" x14ac:dyDescent="0.25">
      <c r="A75" s="271" t="s">
        <v>117</v>
      </c>
      <c r="B75">
        <v>1.7</v>
      </c>
      <c r="C75">
        <v>4.0999999999999996</v>
      </c>
      <c r="D75">
        <v>5.6</v>
      </c>
      <c r="E75">
        <v>10.1</v>
      </c>
      <c r="F75">
        <v>0</v>
      </c>
      <c r="G75">
        <v>0</v>
      </c>
    </row>
    <row r="76" spans="1:7" ht="15" x14ac:dyDescent="0.25">
      <c r="A76" s="271" t="s">
        <v>118</v>
      </c>
      <c r="B76">
        <v>41.1</v>
      </c>
      <c r="C76">
        <v>48.6</v>
      </c>
      <c r="D76">
        <v>84.5</v>
      </c>
      <c r="E76">
        <v>92.5</v>
      </c>
      <c r="F76">
        <v>0</v>
      </c>
      <c r="G76">
        <v>0</v>
      </c>
    </row>
    <row r="77" spans="1:7" ht="15" x14ac:dyDescent="0.25">
      <c r="A77" s="271" t="s">
        <v>119</v>
      </c>
      <c r="B77">
        <v>47.4</v>
      </c>
      <c r="C77">
        <v>50.3</v>
      </c>
      <c r="D77">
        <v>106.1</v>
      </c>
      <c r="E77">
        <v>175.8</v>
      </c>
      <c r="F77">
        <v>45</v>
      </c>
      <c r="G77">
        <v>0</v>
      </c>
    </row>
    <row r="78" spans="1:7" ht="15" x14ac:dyDescent="0.25">
      <c r="A78" s="271" t="s">
        <v>120</v>
      </c>
      <c r="B78">
        <v>33.4</v>
      </c>
      <c r="C78">
        <v>12.7</v>
      </c>
      <c r="D78">
        <v>148.5</v>
      </c>
      <c r="E78">
        <v>188</v>
      </c>
      <c r="F78">
        <v>0</v>
      </c>
      <c r="G78">
        <v>0</v>
      </c>
    </row>
    <row r="79" spans="1:7" ht="15" x14ac:dyDescent="0.25">
      <c r="A79" s="271" t="s">
        <v>121</v>
      </c>
      <c r="B79">
        <v>13.4</v>
      </c>
      <c r="C79">
        <v>25</v>
      </c>
      <c r="D79">
        <v>44.9</v>
      </c>
      <c r="E79">
        <v>53.4</v>
      </c>
      <c r="F79">
        <v>0</v>
      </c>
      <c r="G79">
        <v>0</v>
      </c>
    </row>
    <row r="80" spans="1:7" ht="15" x14ac:dyDescent="0.25">
      <c r="A80" s="271" t="s">
        <v>122</v>
      </c>
      <c r="B80">
        <v>0</v>
      </c>
      <c r="C80">
        <v>5</v>
      </c>
      <c r="D80">
        <v>151.1</v>
      </c>
      <c r="E80">
        <v>42.1</v>
      </c>
      <c r="F80">
        <v>0</v>
      </c>
      <c r="G80">
        <v>0</v>
      </c>
    </row>
    <row r="81" spans="1:7" ht="15" x14ac:dyDescent="0.25">
      <c r="A81" s="271" t="s">
        <v>65</v>
      </c>
      <c r="B81" t="s">
        <v>67</v>
      </c>
      <c r="C81" t="s">
        <v>68</v>
      </c>
      <c r="D81" t="s">
        <v>66</v>
      </c>
      <c r="E81" t="s">
        <v>68</v>
      </c>
      <c r="F81" t="s">
        <v>490</v>
      </c>
      <c r="G81" t="s">
        <v>491</v>
      </c>
    </row>
    <row r="82" spans="1:7" ht="15" x14ac:dyDescent="0.25">
      <c r="A82" s="271" t="s">
        <v>123</v>
      </c>
      <c r="B82">
        <v>5295</v>
      </c>
      <c r="C82">
        <v>3566.2</v>
      </c>
      <c r="D82">
        <v>14382.6</v>
      </c>
      <c r="E82">
        <v>14500.7</v>
      </c>
      <c r="F82">
        <v>238</v>
      </c>
      <c r="G82">
        <v>0</v>
      </c>
    </row>
    <row r="83" spans="1:7" ht="15" x14ac:dyDescent="0.25">
      <c r="A83" s="271" t="s">
        <v>124</v>
      </c>
      <c r="B83">
        <v>1160.8</v>
      </c>
      <c r="C83">
        <v>867.5</v>
      </c>
      <c r="D83">
        <v>0</v>
      </c>
      <c r="E83">
        <v>0</v>
      </c>
      <c r="F83">
        <v>0</v>
      </c>
      <c r="G83">
        <v>0</v>
      </c>
    </row>
    <row r="84" spans="1:7" ht="15" x14ac:dyDescent="0.25">
      <c r="A84" s="271" t="s">
        <v>65</v>
      </c>
      <c r="B84" t="s">
        <v>67</v>
      </c>
      <c r="C84" t="s">
        <v>68</v>
      </c>
      <c r="D84" t="s">
        <v>66</v>
      </c>
      <c r="E84" t="s">
        <v>68</v>
      </c>
      <c r="F84" t="s">
        <v>490</v>
      </c>
      <c r="G84" t="s">
        <v>491</v>
      </c>
    </row>
    <row r="85" spans="1:7" ht="15" x14ac:dyDescent="0.25">
      <c r="A85" s="271" t="s">
        <v>125</v>
      </c>
      <c r="B85">
        <v>6455.8</v>
      </c>
      <c r="C85">
        <v>4433.7</v>
      </c>
      <c r="D85">
        <v>14382.6</v>
      </c>
      <c r="E85">
        <v>14500.7</v>
      </c>
      <c r="F85">
        <v>238</v>
      </c>
      <c r="G85">
        <v>0</v>
      </c>
    </row>
    <row r="86" spans="1:7" ht="15" x14ac:dyDescent="0.25">
      <c r="A86" s="271" t="s">
        <v>126</v>
      </c>
      <c r="B86" t="s">
        <v>45</v>
      </c>
      <c r="C86" t="s">
        <v>45</v>
      </c>
      <c r="D86">
        <v>0</v>
      </c>
      <c r="E86">
        <v>0</v>
      </c>
      <c r="F86" t="s">
        <v>45</v>
      </c>
      <c r="G86" t="s">
        <v>45</v>
      </c>
    </row>
    <row r="87" spans="1:7" ht="15" x14ac:dyDescent="0.25">
      <c r="A87" s="271" t="s">
        <v>127</v>
      </c>
      <c r="B87">
        <v>10</v>
      </c>
      <c r="C87">
        <v>56</v>
      </c>
      <c r="D87" t="s">
        <v>45</v>
      </c>
      <c r="E87" t="s">
        <v>45</v>
      </c>
      <c r="F87">
        <v>0</v>
      </c>
      <c r="G87">
        <v>0</v>
      </c>
    </row>
    <row r="88" spans="1:7" ht="15" x14ac:dyDescent="0.35">
      <c r="A88" s="28" t="s">
        <v>65</v>
      </c>
      <c r="B88" t="s">
        <v>67</v>
      </c>
      <c r="C88" t="s">
        <v>68</v>
      </c>
      <c r="D88" t="s">
        <v>66</v>
      </c>
      <c r="E88" t="s">
        <v>68</v>
      </c>
      <c r="F88" t="s">
        <v>492</v>
      </c>
    </row>
  </sheetData>
  <pageMargins left="0.7" right="0.7" top="0.75" bottom="0.75" header="0.3" footer="0.3"/>
  <pageSetup orientation="portrait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D77C1-4637-42AB-9D6E-AF125EB2DF05}">
  <dimension ref="A1:G88"/>
  <sheetViews>
    <sheetView topLeftCell="A31" workbookViewId="0">
      <selection activeCell="B7" sqref="B7"/>
    </sheetView>
  </sheetViews>
  <sheetFormatPr defaultRowHeight="13.2" x14ac:dyDescent="0.25"/>
  <cols>
    <col min="1" max="1" width="17.109375" customWidth="1"/>
    <col min="2" max="2" width="12.109375" customWidth="1"/>
    <col min="3" max="3" width="10" customWidth="1"/>
    <col min="5" max="5" width="15.33203125" customWidth="1"/>
    <col min="7" max="7" width="13.441406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493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82.8</v>
      </c>
      <c r="C12">
        <v>40</v>
      </c>
      <c r="D12">
        <v>575.9</v>
      </c>
      <c r="E12">
        <v>689.2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71</v>
      </c>
      <c r="B15">
        <v>82.8</v>
      </c>
      <c r="C15">
        <v>40</v>
      </c>
      <c r="D15">
        <v>476.4</v>
      </c>
      <c r="E15">
        <v>623.29999999999995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540.20000000000005</v>
      </c>
      <c r="C20">
        <v>442.9</v>
      </c>
      <c r="D20">
        <v>1396.1</v>
      </c>
      <c r="E20">
        <v>1477.8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170.9</v>
      </c>
      <c r="C22">
        <v>252.8</v>
      </c>
      <c r="D22">
        <v>686.4</v>
      </c>
      <c r="E22">
        <v>723.6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710</v>
      </c>
      <c r="C24">
        <v>0</v>
      </c>
      <c r="D24">
        <v>1621.4</v>
      </c>
      <c r="E24">
        <v>194.1</v>
      </c>
      <c r="F24">
        <v>0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2128.3000000000002</v>
      </c>
      <c r="C26">
        <v>1599.3</v>
      </c>
      <c r="D26">
        <v>4638.1000000000004</v>
      </c>
      <c r="E26">
        <v>4521.6000000000004</v>
      </c>
      <c r="F26">
        <v>60</v>
      </c>
      <c r="G26">
        <v>0</v>
      </c>
    </row>
    <row r="27" spans="1:7" ht="15" x14ac:dyDescent="0.25">
      <c r="A27" s="271" t="s">
        <v>167</v>
      </c>
      <c r="B27">
        <v>0</v>
      </c>
      <c r="C27">
        <v>0</v>
      </c>
      <c r="D27">
        <v>50.8</v>
      </c>
      <c r="E27">
        <v>119.8</v>
      </c>
      <c r="F27">
        <v>0</v>
      </c>
      <c r="G27">
        <v>0</v>
      </c>
    </row>
    <row r="28" spans="1:7" ht="15" x14ac:dyDescent="0.25">
      <c r="A28" s="271" t="s">
        <v>78</v>
      </c>
      <c r="B28">
        <v>27</v>
      </c>
      <c r="C28">
        <v>7.5</v>
      </c>
      <c r="D28">
        <v>41.1</v>
      </c>
      <c r="E28">
        <v>30.5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79</v>
      </c>
      <c r="B30">
        <v>0</v>
      </c>
      <c r="C30">
        <v>0.5</v>
      </c>
      <c r="D30">
        <v>1.1000000000000001</v>
      </c>
      <c r="E30">
        <v>2.9</v>
      </c>
      <c r="F30">
        <v>0</v>
      </c>
      <c r="G30">
        <v>0</v>
      </c>
    </row>
    <row r="31" spans="1:7" ht="15" x14ac:dyDescent="0.25">
      <c r="A31" s="271" t="s">
        <v>80</v>
      </c>
      <c r="B31">
        <v>197.1</v>
      </c>
      <c r="C31">
        <v>237</v>
      </c>
      <c r="D31">
        <v>626.4</v>
      </c>
      <c r="E31">
        <v>415.3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168</v>
      </c>
      <c r="B33">
        <v>0</v>
      </c>
      <c r="C33">
        <v>0.2</v>
      </c>
      <c r="D33" t="s">
        <v>94</v>
      </c>
      <c r="E33">
        <v>0</v>
      </c>
      <c r="F33">
        <v>0</v>
      </c>
      <c r="G33">
        <v>0</v>
      </c>
    </row>
    <row r="34" spans="1:7" ht="15" x14ac:dyDescent="0.25">
      <c r="A34" s="271" t="s">
        <v>81</v>
      </c>
      <c r="B34">
        <v>606.20000000000005</v>
      </c>
      <c r="C34">
        <v>282.3</v>
      </c>
      <c r="D34">
        <v>808.8</v>
      </c>
      <c r="E34">
        <v>728.8</v>
      </c>
      <c r="F34">
        <v>0</v>
      </c>
      <c r="G34">
        <v>0</v>
      </c>
    </row>
    <row r="35" spans="1:7" ht="15" x14ac:dyDescent="0.25">
      <c r="A35" s="271" t="s">
        <v>82</v>
      </c>
      <c r="B35">
        <v>14.6</v>
      </c>
      <c r="C35">
        <v>42.5</v>
      </c>
      <c r="D35">
        <v>192.6</v>
      </c>
      <c r="E35">
        <v>149.19999999999999</v>
      </c>
      <c r="F35">
        <v>0</v>
      </c>
      <c r="G35">
        <v>0</v>
      </c>
    </row>
    <row r="36" spans="1:7" ht="15" x14ac:dyDescent="0.25">
      <c r="A36" s="271" t="s">
        <v>83</v>
      </c>
      <c r="B36">
        <v>804.5</v>
      </c>
      <c r="C36">
        <v>725</v>
      </c>
      <c r="D36">
        <v>1807.1</v>
      </c>
      <c r="E36">
        <v>1686.6</v>
      </c>
      <c r="F36">
        <v>60</v>
      </c>
      <c r="G36">
        <v>0</v>
      </c>
    </row>
    <row r="37" spans="1:7" ht="15" x14ac:dyDescent="0.25">
      <c r="A37" s="271" t="s">
        <v>259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271" t="s">
        <v>84</v>
      </c>
      <c r="B38">
        <v>0</v>
      </c>
      <c r="C38">
        <v>65</v>
      </c>
      <c r="D38">
        <v>66</v>
      </c>
      <c r="E38">
        <v>66.599999999999994</v>
      </c>
      <c r="F38">
        <v>0</v>
      </c>
      <c r="G38">
        <v>0</v>
      </c>
    </row>
    <row r="39" spans="1:7" ht="15" x14ac:dyDescent="0.25">
      <c r="A39" s="271" t="s">
        <v>85</v>
      </c>
      <c r="B39">
        <v>20</v>
      </c>
      <c r="C39">
        <v>0</v>
      </c>
      <c r="D39">
        <v>40.1</v>
      </c>
      <c r="E39">
        <v>41.2</v>
      </c>
      <c r="F39">
        <v>0</v>
      </c>
      <c r="G39">
        <v>0</v>
      </c>
    </row>
    <row r="40" spans="1:7" ht="15" x14ac:dyDescent="0.25">
      <c r="A40" s="271" t="s">
        <v>86</v>
      </c>
      <c r="B40">
        <v>371.3</v>
      </c>
      <c r="C40">
        <v>150.69999999999999</v>
      </c>
      <c r="D40">
        <v>326.39999999999998</v>
      </c>
      <c r="E40">
        <v>479.6</v>
      </c>
      <c r="F40">
        <v>0</v>
      </c>
      <c r="G40">
        <v>0</v>
      </c>
    </row>
    <row r="41" spans="1:7" ht="15" x14ac:dyDescent="0.25">
      <c r="A41" s="271" t="s">
        <v>87</v>
      </c>
      <c r="B41">
        <v>0</v>
      </c>
      <c r="C41">
        <v>0</v>
      </c>
      <c r="D41">
        <v>3.4</v>
      </c>
      <c r="E41">
        <v>2.2000000000000002</v>
      </c>
      <c r="F41">
        <v>0</v>
      </c>
      <c r="G41">
        <v>0</v>
      </c>
    </row>
    <row r="42" spans="1:7" ht="15" x14ac:dyDescent="0.25">
      <c r="A42" s="271" t="s">
        <v>88</v>
      </c>
      <c r="B42">
        <v>87.6</v>
      </c>
      <c r="C42">
        <v>38.5</v>
      </c>
      <c r="D42">
        <v>379.6</v>
      </c>
      <c r="E42">
        <v>246.6</v>
      </c>
      <c r="F42">
        <v>0</v>
      </c>
      <c r="G42">
        <v>0</v>
      </c>
    </row>
    <row r="43" spans="1:7" ht="15" x14ac:dyDescent="0.25">
      <c r="A43" s="271" t="s">
        <v>89</v>
      </c>
      <c r="B43">
        <v>0</v>
      </c>
      <c r="C43">
        <v>50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271" t="s">
        <v>69</v>
      </c>
    </row>
    <row r="45" spans="1:7" ht="15" x14ac:dyDescent="0.25">
      <c r="A45" s="271" t="s">
        <v>90</v>
      </c>
      <c r="B45">
        <v>283.5</v>
      </c>
      <c r="C45">
        <v>207</v>
      </c>
      <c r="D45">
        <v>774.6</v>
      </c>
      <c r="E45">
        <v>1485.8</v>
      </c>
      <c r="F45">
        <v>0</v>
      </c>
      <c r="G45">
        <v>0</v>
      </c>
    </row>
    <row r="46" spans="1:7" ht="15" x14ac:dyDescent="0.25">
      <c r="A46" s="271" t="s">
        <v>91</v>
      </c>
      <c r="B46">
        <v>0</v>
      </c>
      <c r="C46">
        <v>0</v>
      </c>
      <c r="D46">
        <v>8.6</v>
      </c>
      <c r="E46">
        <v>409.7</v>
      </c>
      <c r="F46">
        <v>0</v>
      </c>
      <c r="G46">
        <v>0</v>
      </c>
    </row>
    <row r="47" spans="1:7" ht="15" x14ac:dyDescent="0.25">
      <c r="A47" s="271" t="s">
        <v>92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464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175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406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271" t="s">
        <v>466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93</v>
      </c>
      <c r="B52">
        <v>0</v>
      </c>
      <c r="C52">
        <v>0</v>
      </c>
      <c r="D52" t="s">
        <v>94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95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271" t="s">
        <v>96</v>
      </c>
      <c r="B54">
        <v>283.5</v>
      </c>
      <c r="C54">
        <v>207</v>
      </c>
      <c r="D54">
        <v>725.9</v>
      </c>
      <c r="E54">
        <v>830.1</v>
      </c>
      <c r="F54">
        <v>0</v>
      </c>
      <c r="G54">
        <v>0</v>
      </c>
    </row>
    <row r="55" spans="1:7" ht="15" x14ac:dyDescent="0.25">
      <c r="A55" s="271" t="s">
        <v>97</v>
      </c>
      <c r="B55">
        <v>0</v>
      </c>
      <c r="C55">
        <v>0</v>
      </c>
      <c r="D55">
        <v>13</v>
      </c>
      <c r="E55">
        <v>18.5</v>
      </c>
      <c r="F55">
        <v>0</v>
      </c>
      <c r="G55">
        <v>0</v>
      </c>
    </row>
    <row r="56" spans="1:7" ht="15" x14ac:dyDescent="0.25">
      <c r="A56" s="271" t="s">
        <v>176</v>
      </c>
      <c r="B56">
        <v>0</v>
      </c>
      <c r="C56">
        <v>0</v>
      </c>
      <c r="D56">
        <v>19.399999999999999</v>
      </c>
      <c r="E56">
        <v>31.1</v>
      </c>
      <c r="F56">
        <v>0</v>
      </c>
      <c r="G56">
        <v>0</v>
      </c>
    </row>
    <row r="57" spans="1:7" ht="15" x14ac:dyDescent="0.25">
      <c r="A57" s="271" t="s">
        <v>69</v>
      </c>
    </row>
    <row r="58" spans="1:7" ht="15" x14ac:dyDescent="0.25">
      <c r="A58" s="271" t="s">
        <v>98</v>
      </c>
      <c r="B58">
        <v>1541.7</v>
      </c>
      <c r="C58">
        <v>1226</v>
      </c>
      <c r="D58">
        <v>4271.5</v>
      </c>
      <c r="E58">
        <v>5056.3</v>
      </c>
      <c r="F58">
        <v>172</v>
      </c>
      <c r="G58">
        <v>0</v>
      </c>
    </row>
    <row r="59" spans="1:7" ht="15" x14ac:dyDescent="0.25">
      <c r="A59" s="271" t="s">
        <v>99</v>
      </c>
      <c r="B59">
        <v>5.3</v>
      </c>
      <c r="C59">
        <v>11.8</v>
      </c>
      <c r="D59">
        <v>8.8000000000000007</v>
      </c>
      <c r="E59">
        <v>12.2</v>
      </c>
      <c r="F59">
        <v>0</v>
      </c>
      <c r="G59">
        <v>0</v>
      </c>
    </row>
    <row r="60" spans="1:7" ht="15" x14ac:dyDescent="0.25">
      <c r="A60" s="271" t="s">
        <v>100</v>
      </c>
      <c r="B60">
        <v>9</v>
      </c>
      <c r="C60">
        <v>4.5</v>
      </c>
      <c r="D60">
        <v>4.2</v>
      </c>
      <c r="E60">
        <v>4.4000000000000004</v>
      </c>
      <c r="F60">
        <v>0</v>
      </c>
      <c r="G60">
        <v>0</v>
      </c>
    </row>
    <row r="61" spans="1:7" ht="15" x14ac:dyDescent="0.25">
      <c r="A61" s="271" t="s">
        <v>101</v>
      </c>
      <c r="B61">
        <v>0</v>
      </c>
      <c r="C61">
        <v>30</v>
      </c>
      <c r="D61">
        <v>529.20000000000005</v>
      </c>
      <c r="E61">
        <v>353.2</v>
      </c>
      <c r="F61">
        <v>100</v>
      </c>
      <c r="G61">
        <v>0</v>
      </c>
    </row>
    <row r="62" spans="1:7" ht="15" x14ac:dyDescent="0.25">
      <c r="A62" s="271" t="s">
        <v>102</v>
      </c>
      <c r="B62">
        <v>27.6</v>
      </c>
      <c r="C62">
        <v>23.8</v>
      </c>
      <c r="D62">
        <v>39.799999999999997</v>
      </c>
      <c r="E62">
        <v>54.5</v>
      </c>
      <c r="F62">
        <v>0</v>
      </c>
      <c r="G62">
        <v>0</v>
      </c>
    </row>
    <row r="63" spans="1:7" ht="15" x14ac:dyDescent="0.25">
      <c r="A63" s="271" t="s">
        <v>103</v>
      </c>
      <c r="B63">
        <v>36.4</v>
      </c>
      <c r="C63">
        <v>47.3</v>
      </c>
      <c r="D63">
        <v>5.0999999999999996</v>
      </c>
      <c r="E63">
        <v>33.200000000000003</v>
      </c>
      <c r="F63">
        <v>0</v>
      </c>
      <c r="G63">
        <v>0</v>
      </c>
    </row>
    <row r="64" spans="1:7" ht="15" x14ac:dyDescent="0.25">
      <c r="A64" s="271" t="s">
        <v>104</v>
      </c>
      <c r="B64">
        <v>62</v>
      </c>
      <c r="C64">
        <v>49</v>
      </c>
      <c r="D64">
        <v>306.60000000000002</v>
      </c>
      <c r="E64">
        <v>279.60000000000002</v>
      </c>
      <c r="F64">
        <v>0</v>
      </c>
      <c r="G64">
        <v>0</v>
      </c>
    </row>
    <row r="65" spans="1:7" ht="15" x14ac:dyDescent="0.25">
      <c r="A65" s="271" t="s">
        <v>105</v>
      </c>
      <c r="B65">
        <v>86.5</v>
      </c>
      <c r="C65">
        <v>79.5</v>
      </c>
      <c r="D65">
        <v>213.4</v>
      </c>
      <c r="E65">
        <v>466.6</v>
      </c>
      <c r="F65">
        <v>0</v>
      </c>
      <c r="G65">
        <v>0</v>
      </c>
    </row>
    <row r="66" spans="1:7" ht="15" x14ac:dyDescent="0.25">
      <c r="A66" s="271" t="s">
        <v>106</v>
      </c>
      <c r="B66">
        <v>21.9</v>
      </c>
      <c r="C66">
        <v>76.7</v>
      </c>
      <c r="D66">
        <v>80.7</v>
      </c>
      <c r="E66">
        <v>157.4</v>
      </c>
      <c r="F66">
        <v>0</v>
      </c>
      <c r="G66">
        <v>0</v>
      </c>
    </row>
    <row r="67" spans="1:7" ht="15" x14ac:dyDescent="0.25">
      <c r="A67" s="271" t="s">
        <v>107</v>
      </c>
      <c r="B67">
        <v>57.5</v>
      </c>
      <c r="C67">
        <v>0.4</v>
      </c>
      <c r="D67">
        <v>103.3</v>
      </c>
      <c r="E67">
        <v>210.7</v>
      </c>
      <c r="F67">
        <v>0</v>
      </c>
      <c r="G67">
        <v>0</v>
      </c>
    </row>
    <row r="68" spans="1:7" ht="15" x14ac:dyDescent="0.25">
      <c r="A68" s="271" t="s">
        <v>109</v>
      </c>
      <c r="B68">
        <v>79.599999999999994</v>
      </c>
      <c r="C68">
        <v>103</v>
      </c>
      <c r="D68">
        <v>315.10000000000002</v>
      </c>
      <c r="E68">
        <v>340.2</v>
      </c>
      <c r="F68">
        <v>0</v>
      </c>
      <c r="G68">
        <v>0</v>
      </c>
    </row>
    <row r="69" spans="1:7" ht="15" x14ac:dyDescent="0.25">
      <c r="A69" s="271" t="s">
        <v>110</v>
      </c>
      <c r="B69">
        <v>0</v>
      </c>
      <c r="C69">
        <v>0</v>
      </c>
      <c r="D69">
        <v>8.3000000000000007</v>
      </c>
      <c r="E69">
        <v>15.4</v>
      </c>
      <c r="F69">
        <v>0</v>
      </c>
      <c r="G69">
        <v>0</v>
      </c>
    </row>
    <row r="70" spans="1:7" ht="15" x14ac:dyDescent="0.25">
      <c r="A70" s="271" t="s">
        <v>111</v>
      </c>
      <c r="B70">
        <v>0</v>
      </c>
      <c r="C70">
        <v>0</v>
      </c>
      <c r="D70">
        <v>42.6</v>
      </c>
      <c r="E70">
        <v>63.7</v>
      </c>
      <c r="F70">
        <v>0</v>
      </c>
      <c r="G70">
        <v>0</v>
      </c>
    </row>
    <row r="71" spans="1:7" ht="15" x14ac:dyDescent="0.25">
      <c r="A71" s="271" t="s">
        <v>112</v>
      </c>
      <c r="B71">
        <v>63.5</v>
      </c>
      <c r="C71">
        <v>59.8</v>
      </c>
      <c r="D71">
        <v>170.5</v>
      </c>
      <c r="E71">
        <v>184.4</v>
      </c>
      <c r="F71">
        <v>0</v>
      </c>
      <c r="G71">
        <v>0</v>
      </c>
    </row>
    <row r="72" spans="1:7" ht="15" x14ac:dyDescent="0.25">
      <c r="A72" s="271" t="s">
        <v>113</v>
      </c>
      <c r="B72">
        <v>41.5</v>
      </c>
      <c r="C72">
        <v>42.5</v>
      </c>
      <c r="D72">
        <v>112.3</v>
      </c>
      <c r="E72">
        <v>102.4</v>
      </c>
      <c r="F72">
        <v>0</v>
      </c>
      <c r="G72">
        <v>0</v>
      </c>
    </row>
    <row r="73" spans="1:7" ht="15" x14ac:dyDescent="0.25">
      <c r="A73" s="271" t="s">
        <v>114</v>
      </c>
      <c r="B73">
        <v>14</v>
      </c>
      <c r="C73">
        <v>15.8</v>
      </c>
      <c r="D73">
        <v>22.4</v>
      </c>
      <c r="E73">
        <v>17.100000000000001</v>
      </c>
      <c r="F73">
        <v>5</v>
      </c>
      <c r="G73">
        <v>0</v>
      </c>
    </row>
    <row r="74" spans="1:7" ht="15" x14ac:dyDescent="0.25">
      <c r="A74" s="271" t="s">
        <v>115</v>
      </c>
      <c r="B74">
        <v>908.3</v>
      </c>
      <c r="C74">
        <v>511</v>
      </c>
      <c r="D74">
        <v>1768.6</v>
      </c>
      <c r="E74">
        <v>2224.6</v>
      </c>
      <c r="F74">
        <v>22</v>
      </c>
      <c r="G74">
        <v>0</v>
      </c>
    </row>
    <row r="75" spans="1:7" ht="15" x14ac:dyDescent="0.25">
      <c r="A75" s="271" t="s">
        <v>117</v>
      </c>
      <c r="B75">
        <v>1.7</v>
      </c>
      <c r="C75">
        <v>4.0999999999999996</v>
      </c>
      <c r="D75">
        <v>5.6</v>
      </c>
      <c r="E75">
        <v>10.1</v>
      </c>
      <c r="F75">
        <v>0</v>
      </c>
      <c r="G75">
        <v>0</v>
      </c>
    </row>
    <row r="76" spans="1:7" ht="15" x14ac:dyDescent="0.25">
      <c r="A76" s="271" t="s">
        <v>118</v>
      </c>
      <c r="B76">
        <v>39.5</v>
      </c>
      <c r="C76">
        <v>73.8</v>
      </c>
      <c r="D76">
        <v>84.5</v>
      </c>
      <c r="E76">
        <v>67.3</v>
      </c>
      <c r="F76">
        <v>0</v>
      </c>
      <c r="G76">
        <v>0</v>
      </c>
    </row>
    <row r="77" spans="1:7" ht="15" x14ac:dyDescent="0.25">
      <c r="A77" s="271" t="s">
        <v>119</v>
      </c>
      <c r="B77">
        <v>47.4</v>
      </c>
      <c r="C77">
        <v>50.3</v>
      </c>
      <c r="D77">
        <v>106.1</v>
      </c>
      <c r="E77">
        <v>175.8</v>
      </c>
      <c r="F77">
        <v>45</v>
      </c>
      <c r="G77">
        <v>0</v>
      </c>
    </row>
    <row r="78" spans="1:7" ht="15" x14ac:dyDescent="0.25">
      <c r="A78" s="271" t="s">
        <v>120</v>
      </c>
      <c r="B78">
        <v>33.4</v>
      </c>
      <c r="C78">
        <v>12.7</v>
      </c>
      <c r="D78">
        <v>148.5</v>
      </c>
      <c r="E78">
        <v>188</v>
      </c>
      <c r="F78">
        <v>0</v>
      </c>
      <c r="G78">
        <v>0</v>
      </c>
    </row>
    <row r="79" spans="1:7" ht="15" x14ac:dyDescent="0.25">
      <c r="A79" s="271" t="s">
        <v>121</v>
      </c>
      <c r="B79">
        <v>6.7</v>
      </c>
      <c r="C79">
        <v>25</v>
      </c>
      <c r="D79">
        <v>44.9</v>
      </c>
      <c r="E79">
        <v>53.4</v>
      </c>
      <c r="F79">
        <v>0</v>
      </c>
      <c r="G79">
        <v>0</v>
      </c>
    </row>
    <row r="80" spans="1:7" ht="15" x14ac:dyDescent="0.25">
      <c r="A80" s="271" t="s">
        <v>122</v>
      </c>
      <c r="B80">
        <v>0</v>
      </c>
      <c r="C80">
        <v>5</v>
      </c>
      <c r="D80">
        <v>151.1</v>
      </c>
      <c r="E80">
        <v>42.1</v>
      </c>
      <c r="F80">
        <v>0</v>
      </c>
      <c r="G80">
        <v>0</v>
      </c>
    </row>
    <row r="81" spans="1:7" ht="15" x14ac:dyDescent="0.25">
      <c r="A81" s="271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271" t="s">
        <v>123</v>
      </c>
      <c r="B82">
        <v>5457.4</v>
      </c>
      <c r="C82">
        <v>3768</v>
      </c>
      <c r="D82">
        <v>13963.9</v>
      </c>
      <c r="E82">
        <v>14148.2</v>
      </c>
      <c r="F82">
        <v>232</v>
      </c>
      <c r="G82">
        <v>0</v>
      </c>
    </row>
    <row r="83" spans="1:7" ht="15" x14ac:dyDescent="0.25">
      <c r="A83" s="271" t="s">
        <v>124</v>
      </c>
      <c r="B83">
        <v>1141.8</v>
      </c>
      <c r="C83">
        <v>937.5</v>
      </c>
      <c r="D83">
        <v>0</v>
      </c>
      <c r="E83">
        <v>0</v>
      </c>
      <c r="F83">
        <v>0</v>
      </c>
      <c r="G83">
        <v>0</v>
      </c>
    </row>
    <row r="84" spans="1:7" ht="15" x14ac:dyDescent="0.25">
      <c r="A84" s="271" t="s">
        <v>65</v>
      </c>
      <c r="B84" t="s">
        <v>66</v>
      </c>
      <c r="C84" t="s">
        <v>67</v>
      </c>
      <c r="D84" t="s">
        <v>66</v>
      </c>
      <c r="E84" t="s">
        <v>66</v>
      </c>
      <c r="F84" t="s">
        <v>66</v>
      </c>
      <c r="G84" t="s">
        <v>68</v>
      </c>
    </row>
    <row r="85" spans="1:7" ht="15" x14ac:dyDescent="0.25">
      <c r="A85" s="271" t="s">
        <v>125</v>
      </c>
      <c r="B85">
        <v>6599.2</v>
      </c>
      <c r="C85">
        <v>4705.5</v>
      </c>
      <c r="D85">
        <v>13963.9</v>
      </c>
      <c r="E85">
        <v>14148.2</v>
      </c>
      <c r="F85">
        <v>232</v>
      </c>
      <c r="G85">
        <v>0</v>
      </c>
    </row>
    <row r="86" spans="1:7" ht="15" x14ac:dyDescent="0.25">
      <c r="A86" s="271" t="s">
        <v>126</v>
      </c>
      <c r="B86" t="s">
        <v>45</v>
      </c>
      <c r="C86" t="s">
        <v>45</v>
      </c>
      <c r="D86">
        <v>0</v>
      </c>
      <c r="E86">
        <v>0</v>
      </c>
      <c r="F86" t="s">
        <v>45</v>
      </c>
      <c r="G86" t="s">
        <v>45</v>
      </c>
    </row>
    <row r="87" spans="1:7" ht="15" x14ac:dyDescent="0.25">
      <c r="A87" s="271" t="s">
        <v>127</v>
      </c>
      <c r="B87">
        <v>10</v>
      </c>
      <c r="C87">
        <v>56</v>
      </c>
      <c r="D87" t="s">
        <v>45</v>
      </c>
      <c r="E87" t="s">
        <v>45</v>
      </c>
      <c r="F87">
        <v>0</v>
      </c>
      <c r="G87">
        <v>0</v>
      </c>
    </row>
    <row r="88" spans="1:7" ht="15" x14ac:dyDescent="0.25">
      <c r="A88" s="271" t="s">
        <v>65</v>
      </c>
      <c r="B88" t="s">
        <v>66</v>
      </c>
      <c r="C88" t="s">
        <v>67</v>
      </c>
      <c r="D88" t="s">
        <v>66</v>
      </c>
      <c r="E88" t="s">
        <v>66</v>
      </c>
      <c r="F88" t="s">
        <v>66</v>
      </c>
      <c r="G88" t="s">
        <v>68</v>
      </c>
    </row>
  </sheetData>
  <pageMargins left="0.7" right="0.7" top="0.75" bottom="0.75" header="0.3" footer="0.3"/>
  <pageSetup orientation="portrait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15420-2019-4BBE-BE33-547B93BB21D4}">
  <dimension ref="A1:G88"/>
  <sheetViews>
    <sheetView topLeftCell="A55" workbookViewId="0">
      <selection activeCell="B35" sqref="B35"/>
    </sheetView>
  </sheetViews>
  <sheetFormatPr defaultRowHeight="13.2" x14ac:dyDescent="0.25"/>
  <cols>
    <col min="1" max="1" width="26" customWidth="1"/>
    <col min="2" max="2" width="16.109375" customWidth="1"/>
    <col min="3" max="3" width="12.109375" customWidth="1"/>
    <col min="4" max="4" width="13.6640625" customWidth="1"/>
    <col min="5" max="5" width="11.5546875" customWidth="1"/>
    <col min="6" max="6" width="12.109375" customWidth="1"/>
    <col min="7" max="7" width="12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494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82.8</v>
      </c>
      <c r="C12">
        <v>41.5</v>
      </c>
      <c r="D12">
        <v>550.9</v>
      </c>
      <c r="E12">
        <v>639.5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71</v>
      </c>
      <c r="B15">
        <v>82.8</v>
      </c>
      <c r="C15">
        <v>41.5</v>
      </c>
      <c r="D15">
        <v>451.4</v>
      </c>
      <c r="E15">
        <v>573.5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536.5</v>
      </c>
      <c r="C20">
        <v>520.9</v>
      </c>
      <c r="D20">
        <v>1396.1</v>
      </c>
      <c r="E20">
        <v>1396.9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170.9</v>
      </c>
      <c r="C22">
        <v>293.39999999999998</v>
      </c>
      <c r="D22">
        <v>686.4</v>
      </c>
      <c r="E22">
        <v>680.9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645</v>
      </c>
      <c r="C24">
        <v>0</v>
      </c>
      <c r="D24">
        <v>1553.2</v>
      </c>
      <c r="E24">
        <v>194.1</v>
      </c>
      <c r="F24">
        <v>0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2068.9</v>
      </c>
      <c r="C26">
        <v>1559.3</v>
      </c>
      <c r="D26">
        <v>4397.1000000000004</v>
      </c>
      <c r="E26">
        <v>4392.5</v>
      </c>
      <c r="F26">
        <v>60</v>
      </c>
      <c r="G26">
        <v>0</v>
      </c>
    </row>
    <row r="27" spans="1:7" ht="15" x14ac:dyDescent="0.25">
      <c r="A27" s="271" t="s">
        <v>167</v>
      </c>
      <c r="B27">
        <v>0</v>
      </c>
      <c r="C27">
        <v>0</v>
      </c>
      <c r="D27">
        <v>0</v>
      </c>
      <c r="E27">
        <v>119.8</v>
      </c>
      <c r="F27">
        <v>0</v>
      </c>
      <c r="G27">
        <v>0</v>
      </c>
    </row>
    <row r="28" spans="1:7" ht="15" x14ac:dyDescent="0.25">
      <c r="A28" s="271" t="s">
        <v>78</v>
      </c>
      <c r="B28">
        <v>0</v>
      </c>
      <c r="C28">
        <v>7.5</v>
      </c>
      <c r="D28">
        <v>41.1</v>
      </c>
      <c r="E28">
        <v>30.5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 t="s">
        <v>94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79</v>
      </c>
      <c r="B30">
        <v>0</v>
      </c>
      <c r="C30">
        <v>0.5</v>
      </c>
      <c r="D30">
        <v>1.1000000000000001</v>
      </c>
      <c r="E30">
        <v>2.9</v>
      </c>
      <c r="F30">
        <v>0</v>
      </c>
      <c r="G30">
        <v>0</v>
      </c>
    </row>
    <row r="31" spans="1:7" ht="15" x14ac:dyDescent="0.25">
      <c r="A31" s="271" t="s">
        <v>80</v>
      </c>
      <c r="B31">
        <v>140.1</v>
      </c>
      <c r="C31">
        <v>240</v>
      </c>
      <c r="D31">
        <v>626.4</v>
      </c>
      <c r="E31">
        <v>341.2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168</v>
      </c>
      <c r="B33">
        <v>0</v>
      </c>
      <c r="C33">
        <v>0.2</v>
      </c>
      <c r="D33" t="s">
        <v>94</v>
      </c>
      <c r="E33">
        <v>0</v>
      </c>
      <c r="F33">
        <v>0</v>
      </c>
      <c r="G33">
        <v>0</v>
      </c>
    </row>
    <row r="34" spans="1:7" ht="15" x14ac:dyDescent="0.25">
      <c r="A34" s="271" t="s">
        <v>81</v>
      </c>
      <c r="B34">
        <v>683.7</v>
      </c>
      <c r="C34">
        <v>332.3</v>
      </c>
      <c r="D34">
        <v>726.1</v>
      </c>
      <c r="E34">
        <v>673.8</v>
      </c>
      <c r="F34">
        <v>0</v>
      </c>
      <c r="G34">
        <v>0</v>
      </c>
    </row>
    <row r="35" spans="1:7" ht="15" x14ac:dyDescent="0.25">
      <c r="A35" s="271" t="s">
        <v>82</v>
      </c>
      <c r="B35">
        <v>14.6</v>
      </c>
      <c r="C35">
        <v>13</v>
      </c>
      <c r="D35">
        <v>192.6</v>
      </c>
      <c r="E35">
        <v>149.19999999999999</v>
      </c>
      <c r="F35">
        <v>0</v>
      </c>
      <c r="G35">
        <v>0</v>
      </c>
    </row>
    <row r="36" spans="1:7" ht="15" x14ac:dyDescent="0.25">
      <c r="A36" s="271" t="s">
        <v>83</v>
      </c>
      <c r="B36">
        <v>828.5</v>
      </c>
      <c r="C36">
        <v>725</v>
      </c>
      <c r="D36">
        <v>1702.1</v>
      </c>
      <c r="E36">
        <v>1686.6</v>
      </c>
      <c r="F36">
        <v>60</v>
      </c>
      <c r="G36">
        <v>0</v>
      </c>
    </row>
    <row r="37" spans="1:7" ht="15" x14ac:dyDescent="0.25">
      <c r="A37" s="271" t="s">
        <v>259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271" t="s">
        <v>84</v>
      </c>
      <c r="B38">
        <v>0</v>
      </c>
      <c r="C38">
        <v>65</v>
      </c>
      <c r="D38">
        <v>66</v>
      </c>
      <c r="E38">
        <v>66.599999999999994</v>
      </c>
      <c r="F38">
        <v>0</v>
      </c>
      <c r="G38">
        <v>0</v>
      </c>
    </row>
    <row r="39" spans="1:7" ht="15" x14ac:dyDescent="0.25">
      <c r="A39" s="271" t="s">
        <v>85</v>
      </c>
      <c r="B39">
        <v>20</v>
      </c>
      <c r="C39">
        <v>0</v>
      </c>
      <c r="D39">
        <v>40.1</v>
      </c>
      <c r="E39">
        <v>41.2</v>
      </c>
      <c r="F39">
        <v>0</v>
      </c>
      <c r="G39">
        <v>0</v>
      </c>
    </row>
    <row r="40" spans="1:7" ht="15" x14ac:dyDescent="0.25">
      <c r="A40" s="271" t="s">
        <v>86</v>
      </c>
      <c r="B40">
        <v>369.3</v>
      </c>
      <c r="C40">
        <v>150.69999999999999</v>
      </c>
      <c r="D40">
        <v>326.39999999999998</v>
      </c>
      <c r="E40">
        <v>479.6</v>
      </c>
      <c r="F40">
        <v>0</v>
      </c>
      <c r="G40">
        <v>0</v>
      </c>
    </row>
    <row r="41" spans="1:7" ht="15" x14ac:dyDescent="0.25">
      <c r="A41" s="271" t="s">
        <v>87</v>
      </c>
      <c r="B41">
        <v>0</v>
      </c>
      <c r="C41">
        <v>0</v>
      </c>
      <c r="D41">
        <v>3.4</v>
      </c>
      <c r="E41">
        <v>2.2000000000000002</v>
      </c>
      <c r="F41">
        <v>0</v>
      </c>
      <c r="G41">
        <v>0</v>
      </c>
    </row>
    <row r="42" spans="1:7" ht="15" x14ac:dyDescent="0.25">
      <c r="A42" s="271" t="s">
        <v>88</v>
      </c>
      <c r="B42">
        <v>12.7</v>
      </c>
      <c r="C42">
        <v>25</v>
      </c>
      <c r="D42">
        <v>377</v>
      </c>
      <c r="E42">
        <v>246.6</v>
      </c>
      <c r="F42">
        <v>0</v>
      </c>
      <c r="G42">
        <v>0</v>
      </c>
    </row>
    <row r="43" spans="1:7" ht="15" x14ac:dyDescent="0.25">
      <c r="A43" s="271" t="s">
        <v>89</v>
      </c>
      <c r="B43">
        <v>0</v>
      </c>
      <c r="C43">
        <v>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271" t="s">
        <v>69</v>
      </c>
    </row>
    <row r="45" spans="1:7" ht="15" x14ac:dyDescent="0.25">
      <c r="A45" s="271" t="s">
        <v>90</v>
      </c>
      <c r="B45">
        <v>283.5</v>
      </c>
      <c r="C45">
        <v>185</v>
      </c>
      <c r="D45">
        <v>774.6</v>
      </c>
      <c r="E45">
        <v>1485.8</v>
      </c>
      <c r="F45">
        <v>0</v>
      </c>
      <c r="G45">
        <v>0</v>
      </c>
    </row>
    <row r="46" spans="1:7" ht="15" x14ac:dyDescent="0.25">
      <c r="A46" s="271" t="s">
        <v>91</v>
      </c>
      <c r="B46">
        <v>0</v>
      </c>
      <c r="C46">
        <v>0</v>
      </c>
      <c r="D46">
        <v>8.6</v>
      </c>
      <c r="E46">
        <v>409.7</v>
      </c>
      <c r="F46">
        <v>0</v>
      </c>
      <c r="G46">
        <v>0</v>
      </c>
    </row>
    <row r="47" spans="1:7" ht="15" x14ac:dyDescent="0.25">
      <c r="A47" s="271" t="s">
        <v>92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464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175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406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271" t="s">
        <v>466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93</v>
      </c>
      <c r="B52">
        <v>0</v>
      </c>
      <c r="C52">
        <v>0</v>
      </c>
      <c r="D52" t="s">
        <v>94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95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271" t="s">
        <v>96</v>
      </c>
      <c r="B54">
        <v>283.5</v>
      </c>
      <c r="C54">
        <v>185</v>
      </c>
      <c r="D54">
        <v>725.9</v>
      </c>
      <c r="E54">
        <v>830.1</v>
      </c>
      <c r="F54">
        <v>0</v>
      </c>
      <c r="G54">
        <v>0</v>
      </c>
    </row>
    <row r="55" spans="1:7" ht="15" x14ac:dyDescent="0.25">
      <c r="A55" s="271" t="s">
        <v>97</v>
      </c>
      <c r="B55">
        <v>0</v>
      </c>
      <c r="C55">
        <v>0</v>
      </c>
      <c r="D55">
        <v>13</v>
      </c>
      <c r="E55">
        <v>18.5</v>
      </c>
      <c r="F55">
        <v>0</v>
      </c>
      <c r="G55">
        <v>0</v>
      </c>
    </row>
    <row r="56" spans="1:7" ht="15" x14ac:dyDescent="0.25">
      <c r="A56" s="271" t="s">
        <v>176</v>
      </c>
      <c r="B56">
        <v>0</v>
      </c>
      <c r="C56">
        <v>0</v>
      </c>
      <c r="D56">
        <v>19.399999999999999</v>
      </c>
      <c r="E56">
        <v>31.1</v>
      </c>
      <c r="F56">
        <v>0</v>
      </c>
      <c r="G56">
        <v>0</v>
      </c>
    </row>
    <row r="57" spans="1:7" ht="15" x14ac:dyDescent="0.25">
      <c r="A57" s="271" t="s">
        <v>69</v>
      </c>
    </row>
    <row r="58" spans="1:7" ht="15" x14ac:dyDescent="0.25">
      <c r="A58" s="271" t="s">
        <v>98</v>
      </c>
      <c r="B58">
        <v>1561.1</v>
      </c>
      <c r="C58">
        <v>1187.8</v>
      </c>
      <c r="D58">
        <v>4170.8999999999996</v>
      </c>
      <c r="E58">
        <v>5019.8999999999996</v>
      </c>
      <c r="F58">
        <v>172</v>
      </c>
      <c r="G58">
        <v>0</v>
      </c>
    </row>
    <row r="59" spans="1:7" ht="15" x14ac:dyDescent="0.25">
      <c r="A59" s="271" t="s">
        <v>99</v>
      </c>
      <c r="B59">
        <v>2.5</v>
      </c>
      <c r="C59">
        <v>11.8</v>
      </c>
      <c r="D59">
        <v>8.8000000000000007</v>
      </c>
      <c r="E59">
        <v>12.2</v>
      </c>
      <c r="F59">
        <v>0</v>
      </c>
      <c r="G59">
        <v>0</v>
      </c>
    </row>
    <row r="60" spans="1:7" ht="15" x14ac:dyDescent="0.25">
      <c r="A60" s="271" t="s">
        <v>100</v>
      </c>
      <c r="B60">
        <v>5</v>
      </c>
      <c r="C60">
        <v>4.5</v>
      </c>
      <c r="D60">
        <v>4.2</v>
      </c>
      <c r="E60">
        <v>4.4000000000000004</v>
      </c>
      <c r="F60">
        <v>0</v>
      </c>
      <c r="G60">
        <v>0</v>
      </c>
    </row>
    <row r="61" spans="1:7" ht="15" x14ac:dyDescent="0.25">
      <c r="A61" s="271" t="s">
        <v>101</v>
      </c>
      <c r="B61">
        <v>0</v>
      </c>
      <c r="C61">
        <v>30</v>
      </c>
      <c r="D61">
        <v>529.20000000000005</v>
      </c>
      <c r="E61">
        <v>353.2</v>
      </c>
      <c r="F61">
        <v>100</v>
      </c>
      <c r="G61">
        <v>0</v>
      </c>
    </row>
    <row r="62" spans="1:7" ht="15" x14ac:dyDescent="0.25">
      <c r="A62" s="271" t="s">
        <v>102</v>
      </c>
      <c r="B62">
        <v>19.600000000000001</v>
      </c>
      <c r="C62">
        <v>23.8</v>
      </c>
      <c r="D62">
        <v>39.799999999999997</v>
      </c>
      <c r="E62">
        <v>54.5</v>
      </c>
      <c r="F62">
        <v>0</v>
      </c>
      <c r="G62">
        <v>0</v>
      </c>
    </row>
    <row r="63" spans="1:7" ht="15" x14ac:dyDescent="0.25">
      <c r="A63" s="271" t="s">
        <v>103</v>
      </c>
      <c r="B63">
        <v>36.6</v>
      </c>
      <c r="C63">
        <v>58.6</v>
      </c>
      <c r="D63">
        <v>5</v>
      </c>
      <c r="E63">
        <v>22</v>
      </c>
      <c r="F63">
        <v>0</v>
      </c>
      <c r="G63">
        <v>0</v>
      </c>
    </row>
    <row r="64" spans="1:7" ht="15" x14ac:dyDescent="0.25">
      <c r="A64" s="271" t="s">
        <v>104</v>
      </c>
      <c r="B64">
        <v>62</v>
      </c>
      <c r="C64">
        <v>49</v>
      </c>
      <c r="D64">
        <v>306.60000000000002</v>
      </c>
      <c r="E64">
        <v>279.60000000000002</v>
      </c>
      <c r="F64">
        <v>0</v>
      </c>
      <c r="G64">
        <v>0</v>
      </c>
    </row>
    <row r="65" spans="1:7" ht="15" x14ac:dyDescent="0.25">
      <c r="A65" s="271" t="s">
        <v>105</v>
      </c>
      <c r="B65">
        <v>98</v>
      </c>
      <c r="C65">
        <v>79.5</v>
      </c>
      <c r="D65">
        <v>200.8</v>
      </c>
      <c r="E65">
        <v>466.6</v>
      </c>
      <c r="F65">
        <v>0</v>
      </c>
      <c r="G65">
        <v>0</v>
      </c>
    </row>
    <row r="66" spans="1:7" ht="15" x14ac:dyDescent="0.25">
      <c r="A66" s="271" t="s">
        <v>106</v>
      </c>
      <c r="B66">
        <v>21.9</v>
      </c>
      <c r="C66">
        <v>62.2</v>
      </c>
      <c r="D66">
        <v>80.7</v>
      </c>
      <c r="E66">
        <v>157.4</v>
      </c>
      <c r="F66">
        <v>0</v>
      </c>
      <c r="G66">
        <v>0</v>
      </c>
    </row>
    <row r="67" spans="1:7" ht="15" x14ac:dyDescent="0.25">
      <c r="A67" s="271" t="s">
        <v>107</v>
      </c>
      <c r="B67">
        <v>57.5</v>
      </c>
      <c r="C67">
        <v>0.4</v>
      </c>
      <c r="D67">
        <v>103.3</v>
      </c>
      <c r="E67">
        <v>210.7</v>
      </c>
      <c r="F67">
        <v>0</v>
      </c>
      <c r="G67">
        <v>0</v>
      </c>
    </row>
    <row r="68" spans="1:7" ht="15" x14ac:dyDescent="0.25">
      <c r="A68" s="271" t="s">
        <v>109</v>
      </c>
      <c r="B68">
        <v>79.599999999999994</v>
      </c>
      <c r="C68">
        <v>103</v>
      </c>
      <c r="D68">
        <v>315.10000000000002</v>
      </c>
      <c r="E68">
        <v>340.2</v>
      </c>
      <c r="F68">
        <v>0</v>
      </c>
      <c r="G68">
        <v>0</v>
      </c>
    </row>
    <row r="69" spans="1:7" ht="15" x14ac:dyDescent="0.25">
      <c r="A69" s="271" t="s">
        <v>110</v>
      </c>
      <c r="B69">
        <v>0</v>
      </c>
      <c r="C69">
        <v>0</v>
      </c>
      <c r="D69">
        <v>8.3000000000000007</v>
      </c>
      <c r="E69">
        <v>15.4</v>
      </c>
      <c r="F69">
        <v>0</v>
      </c>
      <c r="G69">
        <v>0</v>
      </c>
    </row>
    <row r="70" spans="1:7" ht="15" x14ac:dyDescent="0.25">
      <c r="A70" s="271" t="s">
        <v>111</v>
      </c>
      <c r="B70">
        <v>0</v>
      </c>
      <c r="C70">
        <v>0</v>
      </c>
      <c r="D70">
        <v>42.6</v>
      </c>
      <c r="E70">
        <v>63.7</v>
      </c>
      <c r="F70">
        <v>0</v>
      </c>
      <c r="G70">
        <v>0</v>
      </c>
    </row>
    <row r="71" spans="1:7" ht="15" x14ac:dyDescent="0.25">
      <c r="A71" s="271" t="s">
        <v>112</v>
      </c>
      <c r="B71">
        <v>49</v>
      </c>
      <c r="C71">
        <v>59.8</v>
      </c>
      <c r="D71">
        <v>159</v>
      </c>
      <c r="E71">
        <v>184.4</v>
      </c>
      <c r="F71">
        <v>0</v>
      </c>
      <c r="G71">
        <v>0</v>
      </c>
    </row>
    <row r="72" spans="1:7" ht="15" x14ac:dyDescent="0.25">
      <c r="A72" s="271" t="s">
        <v>113</v>
      </c>
      <c r="B72">
        <v>20.5</v>
      </c>
      <c r="C72">
        <v>42.5</v>
      </c>
      <c r="D72">
        <v>112.3</v>
      </c>
      <c r="E72">
        <v>102.4</v>
      </c>
      <c r="F72">
        <v>0</v>
      </c>
      <c r="G72">
        <v>0</v>
      </c>
    </row>
    <row r="73" spans="1:7" ht="15" x14ac:dyDescent="0.25">
      <c r="A73" s="271" t="s">
        <v>114</v>
      </c>
      <c r="B73">
        <v>12.2</v>
      </c>
      <c r="C73">
        <v>15.8</v>
      </c>
      <c r="D73">
        <v>22.4</v>
      </c>
      <c r="E73">
        <v>17.100000000000001</v>
      </c>
      <c r="F73">
        <v>5</v>
      </c>
      <c r="G73">
        <v>0</v>
      </c>
    </row>
    <row r="74" spans="1:7" ht="15" x14ac:dyDescent="0.25">
      <c r="A74" s="271" t="s">
        <v>115</v>
      </c>
      <c r="B74">
        <v>968.1</v>
      </c>
      <c r="C74">
        <v>475.4</v>
      </c>
      <c r="D74">
        <v>1692.3</v>
      </c>
      <c r="E74">
        <v>2199.5</v>
      </c>
      <c r="F74">
        <v>22</v>
      </c>
      <c r="G74">
        <v>0</v>
      </c>
    </row>
    <row r="75" spans="1:7" ht="15" x14ac:dyDescent="0.25">
      <c r="A75" s="271" t="s">
        <v>117</v>
      </c>
      <c r="B75">
        <v>1.7</v>
      </c>
      <c r="C75">
        <v>4.0999999999999996</v>
      </c>
      <c r="D75">
        <v>5.6</v>
      </c>
      <c r="E75">
        <v>10.1</v>
      </c>
      <c r="F75">
        <v>0</v>
      </c>
      <c r="G75">
        <v>0</v>
      </c>
    </row>
    <row r="76" spans="1:7" ht="15" x14ac:dyDescent="0.25">
      <c r="A76" s="271" t="s">
        <v>118</v>
      </c>
      <c r="B76">
        <v>39.5</v>
      </c>
      <c r="C76">
        <v>72.8</v>
      </c>
      <c r="D76">
        <v>84.5</v>
      </c>
      <c r="E76">
        <v>67.3</v>
      </c>
      <c r="F76">
        <v>0</v>
      </c>
      <c r="G76">
        <v>0</v>
      </c>
    </row>
    <row r="77" spans="1:7" ht="15" x14ac:dyDescent="0.25">
      <c r="A77" s="271" t="s">
        <v>119</v>
      </c>
      <c r="B77">
        <v>47.4</v>
      </c>
      <c r="C77">
        <v>50.3</v>
      </c>
      <c r="D77">
        <v>106.1</v>
      </c>
      <c r="E77">
        <v>175.8</v>
      </c>
      <c r="F77">
        <v>45</v>
      </c>
      <c r="G77">
        <v>0</v>
      </c>
    </row>
    <row r="78" spans="1:7" ht="15" x14ac:dyDescent="0.25">
      <c r="A78" s="271" t="s">
        <v>120</v>
      </c>
      <c r="B78">
        <v>33.4</v>
      </c>
      <c r="C78">
        <v>19.3</v>
      </c>
      <c r="D78">
        <v>148.5</v>
      </c>
      <c r="E78">
        <v>188</v>
      </c>
      <c r="F78">
        <v>0</v>
      </c>
      <c r="G78">
        <v>0</v>
      </c>
    </row>
    <row r="79" spans="1:7" ht="15" x14ac:dyDescent="0.25">
      <c r="A79" s="271" t="s">
        <v>121</v>
      </c>
      <c r="B79">
        <v>6.7</v>
      </c>
      <c r="C79">
        <v>25</v>
      </c>
      <c r="D79">
        <v>44.9</v>
      </c>
      <c r="E79">
        <v>53.4</v>
      </c>
      <c r="F79">
        <v>0</v>
      </c>
      <c r="G79">
        <v>0</v>
      </c>
    </row>
    <row r="80" spans="1:7" ht="15" x14ac:dyDescent="0.25">
      <c r="A80" s="271" t="s">
        <v>122</v>
      </c>
      <c r="B80">
        <v>0</v>
      </c>
      <c r="C80">
        <v>0</v>
      </c>
      <c r="D80">
        <v>151.1</v>
      </c>
      <c r="E80">
        <v>42.1</v>
      </c>
      <c r="F80">
        <v>0</v>
      </c>
      <c r="G80">
        <v>0</v>
      </c>
    </row>
    <row r="81" spans="1:7" ht="15" x14ac:dyDescent="0.25">
      <c r="A81" s="271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271" t="s">
        <v>123</v>
      </c>
      <c r="B82">
        <v>5348.6</v>
      </c>
      <c r="C82">
        <v>3787.9</v>
      </c>
      <c r="D82">
        <v>13529</v>
      </c>
      <c r="E82">
        <v>13809.4</v>
      </c>
      <c r="F82">
        <v>232</v>
      </c>
      <c r="G82">
        <v>0</v>
      </c>
    </row>
    <row r="83" spans="1:7" ht="15" x14ac:dyDescent="0.25">
      <c r="A83" s="271" t="s">
        <v>124</v>
      </c>
      <c r="B83">
        <v>1164.8</v>
      </c>
      <c r="C83">
        <v>944</v>
      </c>
      <c r="D83">
        <v>0</v>
      </c>
      <c r="E83">
        <v>0</v>
      </c>
      <c r="F83">
        <v>0</v>
      </c>
      <c r="G83">
        <v>0</v>
      </c>
    </row>
    <row r="84" spans="1:7" ht="15" x14ac:dyDescent="0.25">
      <c r="A84" s="271" t="s">
        <v>65</v>
      </c>
      <c r="B84" t="s">
        <v>66</v>
      </c>
      <c r="C84" t="s">
        <v>67</v>
      </c>
      <c r="D84" t="s">
        <v>66</v>
      </c>
      <c r="E84" t="s">
        <v>66</v>
      </c>
      <c r="F84" t="s">
        <v>66</v>
      </c>
      <c r="G84" t="s">
        <v>68</v>
      </c>
    </row>
    <row r="85" spans="1:7" ht="15" x14ac:dyDescent="0.25">
      <c r="A85" s="271" t="s">
        <v>125</v>
      </c>
      <c r="B85">
        <v>6513.5</v>
      </c>
      <c r="C85">
        <v>4731.8999999999996</v>
      </c>
      <c r="D85">
        <v>13529</v>
      </c>
      <c r="E85">
        <v>13809.4</v>
      </c>
      <c r="F85">
        <v>232</v>
      </c>
      <c r="G85">
        <v>0</v>
      </c>
    </row>
    <row r="86" spans="1:7" ht="15" x14ac:dyDescent="0.25">
      <c r="A86" s="271" t="s">
        <v>126</v>
      </c>
      <c r="B86" t="s">
        <v>45</v>
      </c>
      <c r="C86" t="s">
        <v>45</v>
      </c>
      <c r="D86">
        <v>0</v>
      </c>
      <c r="E86">
        <v>0</v>
      </c>
      <c r="F86" t="s">
        <v>45</v>
      </c>
      <c r="G86" t="s">
        <v>45</v>
      </c>
    </row>
    <row r="87" spans="1:7" ht="15" x14ac:dyDescent="0.25">
      <c r="A87" s="271" t="s">
        <v>127</v>
      </c>
      <c r="B87">
        <v>10</v>
      </c>
      <c r="C87">
        <v>56</v>
      </c>
      <c r="D87" t="s">
        <v>45</v>
      </c>
      <c r="E87" t="s">
        <v>45</v>
      </c>
      <c r="F87">
        <v>0</v>
      </c>
      <c r="G87">
        <v>0</v>
      </c>
    </row>
    <row r="88" spans="1:7" ht="15" x14ac:dyDescent="0.25">
      <c r="A88" s="271" t="s">
        <v>65</v>
      </c>
      <c r="B88" t="s">
        <v>66</v>
      </c>
      <c r="C88" t="s">
        <v>67</v>
      </c>
      <c r="D88" t="s">
        <v>66</v>
      </c>
      <c r="E88" t="s">
        <v>66</v>
      </c>
      <c r="F88" t="s">
        <v>66</v>
      </c>
      <c r="G88" t="s">
        <v>68</v>
      </c>
    </row>
  </sheetData>
  <pageMargins left="0.7" right="0.7" top="0.75" bottom="0.75" header="0.3" footer="0.3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C2F6A-868E-4DBA-8C08-54213AC689DA}">
  <dimension ref="A1:G87"/>
  <sheetViews>
    <sheetView topLeftCell="A55" workbookViewId="0">
      <selection activeCell="F7" sqref="F7"/>
    </sheetView>
  </sheetViews>
  <sheetFormatPr defaultRowHeight="13.2" x14ac:dyDescent="0.25"/>
  <cols>
    <col min="1" max="1" width="25.44140625" customWidth="1"/>
    <col min="3" max="3" width="15.109375" customWidth="1"/>
    <col min="5" max="5" width="15.332031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495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160</v>
      </c>
      <c r="D9" t="s">
        <v>183</v>
      </c>
      <c r="E9" t="s">
        <v>160</v>
      </c>
      <c r="F9" t="s">
        <v>180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184</v>
      </c>
      <c r="D10" t="s">
        <v>181</v>
      </c>
      <c r="E10" t="s">
        <v>67</v>
      </c>
      <c r="F10" t="s">
        <v>185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105.1</v>
      </c>
      <c r="C12">
        <v>61.5</v>
      </c>
      <c r="D12">
        <v>529.1</v>
      </c>
      <c r="E12">
        <v>628.20000000000005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71</v>
      </c>
      <c r="B15">
        <v>95.6</v>
      </c>
      <c r="C15">
        <v>61.5</v>
      </c>
      <c r="D15">
        <v>438.6</v>
      </c>
      <c r="E15">
        <v>562.20000000000005</v>
      </c>
      <c r="F15">
        <v>0</v>
      </c>
      <c r="G15">
        <v>0</v>
      </c>
    </row>
    <row r="16" spans="1:7" ht="15" x14ac:dyDescent="0.25">
      <c r="A16" s="271" t="s">
        <v>72</v>
      </c>
      <c r="B16">
        <v>9.5</v>
      </c>
      <c r="C16">
        <v>0</v>
      </c>
      <c r="D16">
        <v>40</v>
      </c>
      <c r="E16">
        <v>0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513.9</v>
      </c>
      <c r="C20">
        <v>487.2</v>
      </c>
      <c r="D20">
        <v>1365.8</v>
      </c>
      <c r="E20">
        <v>1396.9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218.6</v>
      </c>
      <c r="C22">
        <v>208</v>
      </c>
      <c r="D22">
        <v>637.29999999999995</v>
      </c>
      <c r="E22">
        <v>661.3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705</v>
      </c>
      <c r="C24">
        <v>0</v>
      </c>
      <c r="D24">
        <v>1490.2</v>
      </c>
      <c r="E24">
        <v>194.1</v>
      </c>
      <c r="F24">
        <v>0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1978.9</v>
      </c>
      <c r="C26">
        <v>1567.1</v>
      </c>
      <c r="D26">
        <v>4336.8</v>
      </c>
      <c r="E26">
        <v>4137.2</v>
      </c>
      <c r="F26">
        <v>60</v>
      </c>
      <c r="G26">
        <v>0</v>
      </c>
    </row>
    <row r="27" spans="1:7" ht="15" x14ac:dyDescent="0.25">
      <c r="A27" s="271" t="s">
        <v>167</v>
      </c>
      <c r="B27">
        <v>0</v>
      </c>
      <c r="C27">
        <v>60</v>
      </c>
      <c r="D27">
        <v>0</v>
      </c>
      <c r="E27">
        <v>55.6</v>
      </c>
      <c r="F27">
        <v>0</v>
      </c>
      <c r="G27">
        <v>0</v>
      </c>
    </row>
    <row r="28" spans="1:7" ht="15" x14ac:dyDescent="0.25">
      <c r="A28" s="271" t="s">
        <v>78</v>
      </c>
      <c r="B28">
        <v>0</v>
      </c>
      <c r="C28">
        <v>7.5</v>
      </c>
      <c r="D28">
        <v>41.1</v>
      </c>
      <c r="E28">
        <v>30.5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 t="s">
        <v>94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79</v>
      </c>
      <c r="B30">
        <v>0.3</v>
      </c>
      <c r="C30">
        <v>0.8</v>
      </c>
      <c r="D30">
        <v>0.8</v>
      </c>
      <c r="E30">
        <v>2.7</v>
      </c>
      <c r="F30">
        <v>0</v>
      </c>
      <c r="G30">
        <v>0</v>
      </c>
    </row>
    <row r="31" spans="1:7" ht="15" x14ac:dyDescent="0.25">
      <c r="A31" s="271" t="s">
        <v>80</v>
      </c>
      <c r="B31">
        <v>80.099999999999994</v>
      </c>
      <c r="C31">
        <v>240</v>
      </c>
      <c r="D31">
        <v>626.4</v>
      </c>
      <c r="E31">
        <v>341.2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168</v>
      </c>
      <c r="B33">
        <v>0</v>
      </c>
      <c r="C33">
        <v>0.2</v>
      </c>
      <c r="D33" t="s">
        <v>94</v>
      </c>
      <c r="E33">
        <v>0</v>
      </c>
      <c r="F33">
        <v>0</v>
      </c>
      <c r="G33">
        <v>0</v>
      </c>
    </row>
    <row r="34" spans="1:7" ht="15" x14ac:dyDescent="0.25">
      <c r="A34" s="271" t="s">
        <v>81</v>
      </c>
      <c r="B34">
        <v>683.7</v>
      </c>
      <c r="C34">
        <v>361.3</v>
      </c>
      <c r="D34">
        <v>669.1</v>
      </c>
      <c r="E34">
        <v>641.9</v>
      </c>
      <c r="F34">
        <v>0</v>
      </c>
      <c r="G34">
        <v>0</v>
      </c>
    </row>
    <row r="35" spans="1:7" ht="15" x14ac:dyDescent="0.25">
      <c r="A35" s="271" t="s">
        <v>82</v>
      </c>
      <c r="B35">
        <v>14.3</v>
      </c>
      <c r="C35">
        <v>26</v>
      </c>
      <c r="D35">
        <v>192.6</v>
      </c>
      <c r="E35">
        <v>136.30000000000001</v>
      </c>
      <c r="F35">
        <v>0</v>
      </c>
      <c r="G35">
        <v>0</v>
      </c>
    </row>
    <row r="36" spans="1:7" ht="15" x14ac:dyDescent="0.25">
      <c r="A36" s="271" t="s">
        <v>83</v>
      </c>
      <c r="B36">
        <v>798.5</v>
      </c>
      <c r="C36">
        <v>679</v>
      </c>
      <c r="D36">
        <v>1702.1</v>
      </c>
      <c r="E36">
        <v>1585.2</v>
      </c>
      <c r="F36">
        <v>60</v>
      </c>
      <c r="G36">
        <v>0</v>
      </c>
    </row>
    <row r="37" spans="1:7" ht="15" x14ac:dyDescent="0.25">
      <c r="A37" s="271" t="s">
        <v>259</v>
      </c>
      <c r="B37">
        <v>0</v>
      </c>
      <c r="C37">
        <v>0</v>
      </c>
      <c r="D37">
        <v>0</v>
      </c>
      <c r="E37">
        <v>52.4</v>
      </c>
      <c r="F37">
        <v>0</v>
      </c>
      <c r="G37">
        <v>0</v>
      </c>
    </row>
    <row r="38" spans="1:7" ht="15" x14ac:dyDescent="0.25">
      <c r="A38" s="271" t="s">
        <v>84</v>
      </c>
      <c r="B38">
        <v>0</v>
      </c>
      <c r="C38">
        <v>0</v>
      </c>
      <c r="D38">
        <v>66</v>
      </c>
      <c r="E38">
        <v>66.599999999999994</v>
      </c>
      <c r="F38">
        <v>0</v>
      </c>
      <c r="G38">
        <v>0</v>
      </c>
    </row>
    <row r="39" spans="1:7" ht="15" x14ac:dyDescent="0.25">
      <c r="A39" s="271" t="s">
        <v>85</v>
      </c>
      <c r="B39">
        <v>20</v>
      </c>
      <c r="C39">
        <v>20</v>
      </c>
      <c r="D39">
        <v>40.1</v>
      </c>
      <c r="E39">
        <v>20.8</v>
      </c>
      <c r="F39">
        <v>0</v>
      </c>
      <c r="G39">
        <v>0</v>
      </c>
    </row>
    <row r="40" spans="1:7" ht="15" x14ac:dyDescent="0.25">
      <c r="A40" s="271" t="s">
        <v>86</v>
      </c>
      <c r="B40">
        <v>368.7</v>
      </c>
      <c r="C40">
        <v>151</v>
      </c>
      <c r="D40">
        <v>324.10000000000002</v>
      </c>
      <c r="E40">
        <v>479.2</v>
      </c>
      <c r="F40">
        <v>0</v>
      </c>
      <c r="G40">
        <v>0</v>
      </c>
    </row>
    <row r="41" spans="1:7" ht="15" x14ac:dyDescent="0.25">
      <c r="A41" s="271" t="s">
        <v>87</v>
      </c>
      <c r="B41">
        <v>0</v>
      </c>
      <c r="C41">
        <v>0.2</v>
      </c>
      <c r="D41">
        <v>3.4</v>
      </c>
      <c r="E41">
        <v>2.1</v>
      </c>
      <c r="F41">
        <v>0</v>
      </c>
      <c r="G41">
        <v>0</v>
      </c>
    </row>
    <row r="42" spans="1:7" ht="15" x14ac:dyDescent="0.25">
      <c r="A42" s="271" t="s">
        <v>88</v>
      </c>
      <c r="B42">
        <v>13.4</v>
      </c>
      <c r="C42">
        <v>21</v>
      </c>
      <c r="D42">
        <v>376.3</v>
      </c>
      <c r="E42">
        <v>223.9</v>
      </c>
      <c r="F42">
        <v>0</v>
      </c>
      <c r="G42">
        <v>0</v>
      </c>
    </row>
    <row r="43" spans="1:7" ht="15" x14ac:dyDescent="0.25">
      <c r="A43" s="271" t="s">
        <v>89</v>
      </c>
      <c r="B43">
        <v>0</v>
      </c>
      <c r="C43">
        <v>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271" t="s">
        <v>69</v>
      </c>
    </row>
    <row r="45" spans="1:7" ht="15" x14ac:dyDescent="0.25">
      <c r="A45" s="271" t="s">
        <v>90</v>
      </c>
      <c r="B45">
        <v>202.5</v>
      </c>
      <c r="C45">
        <v>161</v>
      </c>
      <c r="D45">
        <v>755.2</v>
      </c>
      <c r="E45">
        <v>1481.9</v>
      </c>
      <c r="F45">
        <v>0</v>
      </c>
      <c r="G45">
        <v>0</v>
      </c>
    </row>
    <row r="46" spans="1:7" ht="15" x14ac:dyDescent="0.25">
      <c r="A46" s="271" t="s">
        <v>91</v>
      </c>
      <c r="B46">
        <v>0</v>
      </c>
      <c r="C46">
        <v>0</v>
      </c>
      <c r="D46">
        <v>8.6</v>
      </c>
      <c r="E46">
        <v>409.7</v>
      </c>
      <c r="F46">
        <v>0</v>
      </c>
      <c r="G46">
        <v>0</v>
      </c>
    </row>
    <row r="47" spans="1:7" ht="15" x14ac:dyDescent="0.25">
      <c r="A47" s="271" t="s">
        <v>92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464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175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406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271" t="s">
        <v>466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93</v>
      </c>
      <c r="B52">
        <v>0</v>
      </c>
      <c r="C52">
        <v>0</v>
      </c>
      <c r="D52" t="s">
        <v>94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96</v>
      </c>
      <c r="B53">
        <v>181.5</v>
      </c>
      <c r="C53">
        <v>161</v>
      </c>
      <c r="D53">
        <v>725.9</v>
      </c>
      <c r="E53">
        <v>830.1</v>
      </c>
      <c r="F53">
        <v>0</v>
      </c>
      <c r="G53">
        <v>0</v>
      </c>
    </row>
    <row r="54" spans="1:7" ht="15" x14ac:dyDescent="0.25">
      <c r="A54" s="271" t="s">
        <v>97</v>
      </c>
      <c r="B54">
        <v>0</v>
      </c>
      <c r="C54">
        <v>0</v>
      </c>
      <c r="D54">
        <v>13</v>
      </c>
      <c r="E54">
        <v>18.5</v>
      </c>
      <c r="F54">
        <v>0</v>
      </c>
      <c r="G54">
        <v>0</v>
      </c>
    </row>
    <row r="55" spans="1:7" ht="15" x14ac:dyDescent="0.25">
      <c r="A55" s="271" t="s">
        <v>176</v>
      </c>
      <c r="B55">
        <v>21</v>
      </c>
      <c r="C55">
        <v>0</v>
      </c>
      <c r="D55">
        <v>0</v>
      </c>
      <c r="E55">
        <v>31.1</v>
      </c>
      <c r="F55">
        <v>0</v>
      </c>
      <c r="G55">
        <v>0</v>
      </c>
    </row>
    <row r="56" spans="1:7" ht="15" x14ac:dyDescent="0.25">
      <c r="A56" s="271" t="s">
        <v>69</v>
      </c>
    </row>
    <row r="57" spans="1:7" ht="15" x14ac:dyDescent="0.25">
      <c r="A57" s="271" t="s">
        <v>98</v>
      </c>
      <c r="B57">
        <v>1580</v>
      </c>
      <c r="C57">
        <v>1200.4000000000001</v>
      </c>
      <c r="D57">
        <v>4048.4</v>
      </c>
      <c r="E57">
        <v>4802</v>
      </c>
      <c r="F57">
        <v>148</v>
      </c>
      <c r="G57">
        <v>0</v>
      </c>
    </row>
    <row r="58" spans="1:7" ht="15" x14ac:dyDescent="0.25">
      <c r="A58" s="271" t="s">
        <v>99</v>
      </c>
      <c r="B58">
        <v>2.5</v>
      </c>
      <c r="C58">
        <v>0</v>
      </c>
      <c r="D58">
        <v>8.8000000000000007</v>
      </c>
      <c r="E58">
        <v>12.2</v>
      </c>
      <c r="F58">
        <v>0</v>
      </c>
      <c r="G58">
        <v>0</v>
      </c>
    </row>
    <row r="59" spans="1:7" ht="15" x14ac:dyDescent="0.25">
      <c r="A59" s="271" t="s">
        <v>100</v>
      </c>
      <c r="B59">
        <v>5</v>
      </c>
      <c r="C59">
        <v>4.5</v>
      </c>
      <c r="D59">
        <v>4.2</v>
      </c>
      <c r="E59">
        <v>4.4000000000000004</v>
      </c>
      <c r="F59">
        <v>0</v>
      </c>
      <c r="G59">
        <v>0</v>
      </c>
    </row>
    <row r="60" spans="1:7" ht="15" x14ac:dyDescent="0.25">
      <c r="A60" s="271" t="s">
        <v>101</v>
      </c>
      <c r="B60">
        <v>0</v>
      </c>
      <c r="C60">
        <v>30</v>
      </c>
      <c r="D60">
        <v>529.20000000000005</v>
      </c>
      <c r="E60">
        <v>353.2</v>
      </c>
      <c r="F60">
        <v>100</v>
      </c>
      <c r="G60">
        <v>0</v>
      </c>
    </row>
    <row r="61" spans="1:7" ht="15" x14ac:dyDescent="0.25">
      <c r="A61" s="271" t="s">
        <v>102</v>
      </c>
      <c r="B61">
        <v>11.6</v>
      </c>
      <c r="C61">
        <v>23.8</v>
      </c>
      <c r="D61">
        <v>39.799999999999997</v>
      </c>
      <c r="E61">
        <v>54.5</v>
      </c>
      <c r="F61">
        <v>0</v>
      </c>
      <c r="G61">
        <v>0</v>
      </c>
    </row>
    <row r="62" spans="1:7" ht="15" x14ac:dyDescent="0.25">
      <c r="A62" s="271" t="s">
        <v>103</v>
      </c>
      <c r="B62">
        <v>23.6</v>
      </c>
      <c r="C62">
        <v>58.7</v>
      </c>
      <c r="D62">
        <v>4.8</v>
      </c>
      <c r="E62">
        <v>21.8</v>
      </c>
      <c r="F62">
        <v>0</v>
      </c>
      <c r="G62">
        <v>0</v>
      </c>
    </row>
    <row r="63" spans="1:7" ht="15" x14ac:dyDescent="0.25">
      <c r="A63" s="271" t="s">
        <v>104</v>
      </c>
      <c r="B63">
        <v>62</v>
      </c>
      <c r="C63">
        <v>49</v>
      </c>
      <c r="D63">
        <v>306.60000000000002</v>
      </c>
      <c r="E63">
        <v>279.60000000000002</v>
      </c>
      <c r="F63">
        <v>0</v>
      </c>
      <c r="G63">
        <v>0</v>
      </c>
    </row>
    <row r="64" spans="1:7" ht="15" x14ac:dyDescent="0.25">
      <c r="A64" s="271" t="s">
        <v>105</v>
      </c>
      <c r="B64">
        <v>97</v>
      </c>
      <c r="C64">
        <v>74.2</v>
      </c>
      <c r="D64">
        <v>194.7</v>
      </c>
      <c r="E64">
        <v>435.8</v>
      </c>
      <c r="F64">
        <v>0</v>
      </c>
      <c r="G64">
        <v>0</v>
      </c>
    </row>
    <row r="65" spans="1:7" ht="15" x14ac:dyDescent="0.25">
      <c r="A65" s="271" t="s">
        <v>106</v>
      </c>
      <c r="B65">
        <v>32.9</v>
      </c>
      <c r="C65">
        <v>42.7</v>
      </c>
      <c r="D65">
        <v>69.099999999999994</v>
      </c>
      <c r="E65">
        <v>150.80000000000001</v>
      </c>
      <c r="F65">
        <v>0</v>
      </c>
      <c r="G65">
        <v>0</v>
      </c>
    </row>
    <row r="66" spans="1:7" ht="15" x14ac:dyDescent="0.25">
      <c r="A66" s="271" t="s">
        <v>107</v>
      </c>
      <c r="B66">
        <v>57.5</v>
      </c>
      <c r="C66">
        <v>0</v>
      </c>
      <c r="D66">
        <v>103.3</v>
      </c>
      <c r="E66">
        <v>210.7</v>
      </c>
      <c r="F66">
        <v>0</v>
      </c>
      <c r="G66">
        <v>0</v>
      </c>
    </row>
    <row r="67" spans="1:7" ht="15" x14ac:dyDescent="0.25">
      <c r="A67" s="271" t="s">
        <v>109</v>
      </c>
      <c r="B67">
        <v>92.5</v>
      </c>
      <c r="C67">
        <v>124.9</v>
      </c>
      <c r="D67">
        <v>306</v>
      </c>
      <c r="E67">
        <v>309.8</v>
      </c>
      <c r="F67">
        <v>0</v>
      </c>
      <c r="G67">
        <v>0</v>
      </c>
    </row>
    <row r="68" spans="1:7" ht="15" x14ac:dyDescent="0.25">
      <c r="A68" s="271" t="s">
        <v>110</v>
      </c>
      <c r="B68">
        <v>0</v>
      </c>
      <c r="C68">
        <v>0</v>
      </c>
      <c r="D68">
        <v>8.3000000000000007</v>
      </c>
      <c r="E68">
        <v>15.4</v>
      </c>
      <c r="F68">
        <v>0</v>
      </c>
      <c r="G68">
        <v>0</v>
      </c>
    </row>
    <row r="69" spans="1:7" ht="15" x14ac:dyDescent="0.25">
      <c r="A69" s="271" t="s">
        <v>111</v>
      </c>
      <c r="B69">
        <v>0</v>
      </c>
      <c r="C69">
        <v>0</v>
      </c>
      <c r="D69">
        <v>42.6</v>
      </c>
      <c r="E69">
        <v>63.7</v>
      </c>
      <c r="F69">
        <v>0</v>
      </c>
      <c r="G69">
        <v>0</v>
      </c>
    </row>
    <row r="70" spans="1:7" ht="15" x14ac:dyDescent="0.25">
      <c r="A70" s="271" t="s">
        <v>112</v>
      </c>
      <c r="B70">
        <v>49</v>
      </c>
      <c r="C70">
        <v>44.8</v>
      </c>
      <c r="D70">
        <v>159</v>
      </c>
      <c r="E70">
        <v>184.4</v>
      </c>
      <c r="F70">
        <v>0</v>
      </c>
      <c r="G70">
        <v>0</v>
      </c>
    </row>
    <row r="71" spans="1:7" ht="15" x14ac:dyDescent="0.25">
      <c r="A71" s="271" t="s">
        <v>113</v>
      </c>
      <c r="B71">
        <v>20.5</v>
      </c>
      <c r="C71">
        <v>30.5</v>
      </c>
      <c r="D71">
        <v>112.3</v>
      </c>
      <c r="E71">
        <v>102.4</v>
      </c>
      <c r="F71">
        <v>0</v>
      </c>
      <c r="G71">
        <v>0</v>
      </c>
    </row>
    <row r="72" spans="1:7" ht="15" x14ac:dyDescent="0.25">
      <c r="A72" s="271" t="s">
        <v>114</v>
      </c>
      <c r="B72">
        <v>12.2</v>
      </c>
      <c r="C72">
        <v>14.3</v>
      </c>
      <c r="D72">
        <v>22.4</v>
      </c>
      <c r="E72">
        <v>17.100000000000001</v>
      </c>
      <c r="F72">
        <v>5</v>
      </c>
      <c r="G72">
        <v>0</v>
      </c>
    </row>
    <row r="73" spans="1:7" ht="15" x14ac:dyDescent="0.25">
      <c r="A73" s="271" t="s">
        <v>115</v>
      </c>
      <c r="B73">
        <v>978.6</v>
      </c>
      <c r="C73">
        <v>525.70000000000005</v>
      </c>
      <c r="D73">
        <v>1611.5</v>
      </c>
      <c r="E73">
        <v>2073.4</v>
      </c>
      <c r="F73">
        <v>22</v>
      </c>
      <c r="G73">
        <v>0</v>
      </c>
    </row>
    <row r="74" spans="1:7" ht="15" x14ac:dyDescent="0.25">
      <c r="A74" s="271" t="s">
        <v>117</v>
      </c>
      <c r="B74">
        <v>1.2</v>
      </c>
      <c r="C74">
        <v>3.6</v>
      </c>
      <c r="D74">
        <v>5.6</v>
      </c>
      <c r="E74">
        <v>10.1</v>
      </c>
      <c r="F74">
        <v>0</v>
      </c>
      <c r="G74">
        <v>0</v>
      </c>
    </row>
    <row r="75" spans="1:7" ht="15" x14ac:dyDescent="0.25">
      <c r="A75" s="271" t="s">
        <v>118</v>
      </c>
      <c r="B75">
        <v>39.5</v>
      </c>
      <c r="C75">
        <v>72.8</v>
      </c>
      <c r="D75">
        <v>84.5</v>
      </c>
      <c r="E75">
        <v>67.3</v>
      </c>
      <c r="F75">
        <v>0</v>
      </c>
      <c r="G75">
        <v>0</v>
      </c>
    </row>
    <row r="76" spans="1:7" ht="15" x14ac:dyDescent="0.25">
      <c r="A76" s="271" t="s">
        <v>119</v>
      </c>
      <c r="B76">
        <v>47.4</v>
      </c>
      <c r="C76">
        <v>46.3</v>
      </c>
      <c r="D76">
        <v>106.1</v>
      </c>
      <c r="E76">
        <v>175.8</v>
      </c>
      <c r="F76">
        <v>21</v>
      </c>
      <c r="G76">
        <v>0</v>
      </c>
    </row>
    <row r="77" spans="1:7" ht="15" x14ac:dyDescent="0.25">
      <c r="A77" s="271" t="s">
        <v>120</v>
      </c>
      <c r="B77">
        <v>36.4</v>
      </c>
      <c r="C77">
        <v>29.6</v>
      </c>
      <c r="D77">
        <v>141.19999999999999</v>
      </c>
      <c r="E77">
        <v>164</v>
      </c>
      <c r="F77">
        <v>0</v>
      </c>
      <c r="G77">
        <v>0</v>
      </c>
    </row>
    <row r="78" spans="1:7" ht="15" x14ac:dyDescent="0.25">
      <c r="A78" s="271" t="s">
        <v>121</v>
      </c>
      <c r="B78">
        <v>10.6</v>
      </c>
      <c r="C78">
        <v>25</v>
      </c>
      <c r="D78">
        <v>37.5</v>
      </c>
      <c r="E78">
        <v>53.4</v>
      </c>
      <c r="F78">
        <v>0</v>
      </c>
      <c r="G78">
        <v>0</v>
      </c>
    </row>
    <row r="79" spans="1:7" ht="15" x14ac:dyDescent="0.25">
      <c r="A79" s="271" t="s">
        <v>122</v>
      </c>
      <c r="B79">
        <v>0</v>
      </c>
      <c r="C79">
        <v>0</v>
      </c>
      <c r="D79">
        <v>151.1</v>
      </c>
      <c r="E79">
        <v>42.1</v>
      </c>
      <c r="F79">
        <v>0</v>
      </c>
      <c r="G79">
        <v>0</v>
      </c>
    </row>
    <row r="80" spans="1:7" ht="15" x14ac:dyDescent="0.25">
      <c r="A80" s="271" t="s">
        <v>65</v>
      </c>
      <c r="B80" t="s">
        <v>66</v>
      </c>
      <c r="C80" t="s">
        <v>184</v>
      </c>
      <c r="D80" t="s">
        <v>181</v>
      </c>
      <c r="E80" t="s">
        <v>67</v>
      </c>
      <c r="F80" t="s">
        <v>185</v>
      </c>
      <c r="G80" t="s">
        <v>68</v>
      </c>
    </row>
    <row r="81" spans="1:7" ht="15" x14ac:dyDescent="0.25">
      <c r="A81" s="271" t="s">
        <v>123</v>
      </c>
      <c r="B81">
        <v>5304</v>
      </c>
      <c r="C81">
        <v>3685.2</v>
      </c>
      <c r="D81">
        <v>13162.7</v>
      </c>
      <c r="E81">
        <v>13301.4</v>
      </c>
      <c r="F81">
        <v>208</v>
      </c>
      <c r="G81">
        <v>0</v>
      </c>
    </row>
    <row r="82" spans="1:7" ht="15" x14ac:dyDescent="0.25">
      <c r="A82" s="271" t="s">
        <v>124</v>
      </c>
      <c r="B82">
        <v>1182.0999999999999</v>
      </c>
      <c r="C82">
        <v>840</v>
      </c>
      <c r="D82">
        <v>0</v>
      </c>
      <c r="E82">
        <v>0</v>
      </c>
      <c r="F82">
        <v>0</v>
      </c>
      <c r="G82">
        <v>0</v>
      </c>
    </row>
    <row r="83" spans="1:7" ht="15" x14ac:dyDescent="0.25">
      <c r="A83" s="271" t="s">
        <v>65</v>
      </c>
      <c r="B83" t="s">
        <v>66</v>
      </c>
      <c r="C83" t="s">
        <v>184</v>
      </c>
      <c r="D83" t="s">
        <v>181</v>
      </c>
      <c r="E83" t="s">
        <v>67</v>
      </c>
      <c r="F83" t="s">
        <v>185</v>
      </c>
      <c r="G83" t="s">
        <v>68</v>
      </c>
    </row>
    <row r="84" spans="1:7" ht="15" x14ac:dyDescent="0.25">
      <c r="A84" s="271" t="s">
        <v>125</v>
      </c>
      <c r="B84">
        <v>6486.1</v>
      </c>
      <c r="C84">
        <v>4525.2</v>
      </c>
      <c r="D84">
        <v>13162.7</v>
      </c>
      <c r="E84">
        <v>13301.4</v>
      </c>
      <c r="F84">
        <v>208</v>
      </c>
      <c r="G84">
        <v>0</v>
      </c>
    </row>
    <row r="85" spans="1:7" ht="15" x14ac:dyDescent="0.25">
      <c r="A85" s="271" t="s">
        <v>126</v>
      </c>
      <c r="B85" t="s">
        <v>45</v>
      </c>
      <c r="C85" t="s">
        <v>45</v>
      </c>
      <c r="D85">
        <v>0</v>
      </c>
      <c r="E85">
        <v>0</v>
      </c>
      <c r="F85" t="s">
        <v>45</v>
      </c>
      <c r="G85" t="s">
        <v>45</v>
      </c>
    </row>
    <row r="86" spans="1:7" ht="15" x14ac:dyDescent="0.25">
      <c r="A86" s="271" t="s">
        <v>127</v>
      </c>
      <c r="B86">
        <v>10</v>
      </c>
      <c r="C86">
        <v>59.5</v>
      </c>
      <c r="D86" t="s">
        <v>45</v>
      </c>
      <c r="E86" t="s">
        <v>45</v>
      </c>
      <c r="F86">
        <v>0</v>
      </c>
      <c r="G86">
        <v>0</v>
      </c>
    </row>
    <row r="87" spans="1:7" ht="15" x14ac:dyDescent="0.25">
      <c r="A87" s="271" t="s">
        <v>53</v>
      </c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4E622D-35CE-4D5D-B442-0E912C7C9550}">
  <dimension ref="A1:I87"/>
  <sheetViews>
    <sheetView topLeftCell="A28" workbookViewId="0">
      <selection activeCell="D9" sqref="D9"/>
    </sheetView>
  </sheetViews>
  <sheetFormatPr defaultRowHeight="13.2" x14ac:dyDescent="0.25"/>
  <cols>
    <col min="1" max="1" width="16.6640625" customWidth="1"/>
  </cols>
  <sheetData>
    <row r="1" spans="1:9" x14ac:dyDescent="0.25">
      <c r="A1" t="s">
        <v>1380</v>
      </c>
    </row>
    <row r="2" spans="1:9" x14ac:dyDescent="0.25">
      <c r="A2" t="s">
        <v>1381</v>
      </c>
    </row>
    <row r="3" spans="1:9" x14ac:dyDescent="0.25">
      <c r="A3" t="s">
        <v>1382</v>
      </c>
    </row>
    <row r="4" spans="1:9" x14ac:dyDescent="0.25">
      <c r="A4" t="s">
        <v>53</v>
      </c>
    </row>
    <row r="5" spans="1:9" x14ac:dyDescent="0.25">
      <c r="A5" t="s">
        <v>1383</v>
      </c>
    </row>
    <row r="6" spans="1:9" x14ac:dyDescent="0.25">
      <c r="A6" t="s">
        <v>1384</v>
      </c>
    </row>
    <row r="7" spans="1:9" x14ac:dyDescent="0.25">
      <c r="A7" t="s">
        <v>1385</v>
      </c>
    </row>
    <row r="8" spans="1:9" x14ac:dyDescent="0.25">
      <c r="A8" t="s">
        <v>1384</v>
      </c>
    </row>
    <row r="9" spans="1:9" x14ac:dyDescent="0.25">
      <c r="A9" t="s">
        <v>1393</v>
      </c>
      <c r="D9" t="s">
        <v>60</v>
      </c>
      <c r="E9" t="s">
        <v>160</v>
      </c>
      <c r="F9" t="s">
        <v>183</v>
      </c>
      <c r="G9" t="s">
        <v>1394</v>
      </c>
      <c r="H9" t="s">
        <v>63</v>
      </c>
      <c r="I9" t="s">
        <v>64</v>
      </c>
    </row>
    <row r="10" spans="1:9" x14ac:dyDescent="0.25">
      <c r="A10" t="s">
        <v>53</v>
      </c>
    </row>
    <row r="11" spans="1:9" x14ac:dyDescent="0.25">
      <c r="A11" t="s">
        <v>1386</v>
      </c>
    </row>
    <row r="12" spans="1:9" x14ac:dyDescent="0.25">
      <c r="A12" t="s">
        <v>1392</v>
      </c>
      <c r="D12">
        <v>109</v>
      </c>
      <c r="E12">
        <v>103</v>
      </c>
      <c r="F12">
        <v>141.30000000000001</v>
      </c>
      <c r="G12">
        <v>343.9</v>
      </c>
      <c r="H12">
        <v>0</v>
      </c>
      <c r="I12">
        <v>0</v>
      </c>
    </row>
    <row r="13" spans="1:9" x14ac:dyDescent="0.25">
      <c r="A13" t="s">
        <v>309</v>
      </c>
      <c r="C13" t="s">
        <v>69</v>
      </c>
      <c r="D13">
        <v>0</v>
      </c>
      <c r="E13">
        <v>5.5</v>
      </c>
      <c r="F13">
        <v>0</v>
      </c>
      <c r="G13">
        <v>0</v>
      </c>
      <c r="H13">
        <v>0</v>
      </c>
      <c r="I13">
        <v>0</v>
      </c>
    </row>
    <row r="14" spans="1:9" x14ac:dyDescent="0.25">
      <c r="A14" t="s">
        <v>310</v>
      </c>
      <c r="C14" t="s">
        <v>69</v>
      </c>
      <c r="D14">
        <v>109</v>
      </c>
      <c r="E14">
        <v>97</v>
      </c>
      <c r="F14">
        <v>131.69999999999999</v>
      </c>
      <c r="G14">
        <v>292.10000000000002</v>
      </c>
      <c r="H14">
        <v>0</v>
      </c>
      <c r="I14">
        <v>0</v>
      </c>
    </row>
    <row r="15" spans="1:9" x14ac:dyDescent="0.25">
      <c r="A15" t="s">
        <v>312</v>
      </c>
      <c r="C15" t="s">
        <v>69</v>
      </c>
      <c r="D15">
        <v>0</v>
      </c>
      <c r="E15">
        <v>0</v>
      </c>
      <c r="F15">
        <v>0</v>
      </c>
      <c r="G15">
        <v>12.6</v>
      </c>
      <c r="H15">
        <v>0</v>
      </c>
      <c r="I15">
        <v>0</v>
      </c>
    </row>
    <row r="16" spans="1:9" x14ac:dyDescent="0.25">
      <c r="A16" t="s">
        <v>313</v>
      </c>
      <c r="C16" t="s">
        <v>69</v>
      </c>
      <c r="D16">
        <v>0</v>
      </c>
      <c r="E16">
        <v>0.5</v>
      </c>
      <c r="F16">
        <v>0</v>
      </c>
      <c r="G16">
        <v>39.299999999999997</v>
      </c>
      <c r="H16">
        <v>0</v>
      </c>
      <c r="I16">
        <v>0</v>
      </c>
    </row>
    <row r="17" spans="1:9" x14ac:dyDescent="0.25">
      <c r="A17" s="272" t="s">
        <v>1388</v>
      </c>
      <c r="D17">
        <v>0</v>
      </c>
      <c r="E17">
        <v>0</v>
      </c>
      <c r="F17">
        <v>9.6999999999999993</v>
      </c>
      <c r="G17">
        <v>0</v>
      </c>
      <c r="H17">
        <v>0</v>
      </c>
      <c r="I17">
        <v>0</v>
      </c>
    </row>
    <row r="18" spans="1:9" x14ac:dyDescent="0.25">
      <c r="B18" t="s">
        <v>69</v>
      </c>
    </row>
    <row r="19" spans="1:9" x14ac:dyDescent="0.25">
      <c r="A19" t="s">
        <v>315</v>
      </c>
      <c r="B19" t="s">
        <v>69</v>
      </c>
      <c r="D19">
        <v>350.8</v>
      </c>
      <c r="E19">
        <v>370</v>
      </c>
      <c r="F19">
        <v>836.2</v>
      </c>
      <c r="G19">
        <v>861.3</v>
      </c>
      <c r="H19">
        <v>0</v>
      </c>
      <c r="I19">
        <v>0</v>
      </c>
    </row>
    <row r="20" spans="1:9" x14ac:dyDescent="0.25">
      <c r="B20" t="s">
        <v>69</v>
      </c>
    </row>
    <row r="21" spans="1:9" x14ac:dyDescent="0.25">
      <c r="A21" t="s">
        <v>316</v>
      </c>
      <c r="B21" t="s">
        <v>69</v>
      </c>
      <c r="D21">
        <v>170.8</v>
      </c>
      <c r="E21">
        <v>232.4</v>
      </c>
      <c r="F21">
        <v>406.2</v>
      </c>
      <c r="G21">
        <v>409.4</v>
      </c>
      <c r="H21">
        <v>0</v>
      </c>
      <c r="I21">
        <v>0</v>
      </c>
    </row>
    <row r="22" spans="1:9" x14ac:dyDescent="0.25">
      <c r="B22" t="s">
        <v>69</v>
      </c>
    </row>
    <row r="23" spans="1:9" x14ac:dyDescent="0.25">
      <c r="A23" t="s">
        <v>317</v>
      </c>
      <c r="B23" t="s">
        <v>69</v>
      </c>
      <c r="D23">
        <v>0</v>
      </c>
      <c r="E23">
        <v>0</v>
      </c>
      <c r="F23">
        <v>0</v>
      </c>
      <c r="G23">
        <v>139.1</v>
      </c>
      <c r="H23">
        <v>0</v>
      </c>
      <c r="I23">
        <v>0</v>
      </c>
    </row>
    <row r="24" spans="1:9" x14ac:dyDescent="0.25">
      <c r="B24" t="s">
        <v>69</v>
      </c>
    </row>
    <row r="25" spans="1:9" x14ac:dyDescent="0.25">
      <c r="A25" s="272" t="s">
        <v>1112</v>
      </c>
      <c r="D25">
        <v>1915.3</v>
      </c>
      <c r="E25">
        <v>1116.8</v>
      </c>
      <c r="F25">
        <v>3660.4</v>
      </c>
      <c r="G25">
        <v>3255.8</v>
      </c>
      <c r="H25">
        <v>0</v>
      </c>
      <c r="I25">
        <v>0</v>
      </c>
    </row>
    <row r="26" spans="1:9" x14ac:dyDescent="0.25">
      <c r="A26" t="s">
        <v>779</v>
      </c>
      <c r="C26" t="s">
        <v>69</v>
      </c>
      <c r="D26">
        <v>220</v>
      </c>
      <c r="E26">
        <v>0</v>
      </c>
      <c r="F26">
        <v>239.6</v>
      </c>
      <c r="G26">
        <v>0</v>
      </c>
      <c r="H26">
        <v>0</v>
      </c>
      <c r="I26">
        <v>0</v>
      </c>
    </row>
    <row r="27" spans="1:9" x14ac:dyDescent="0.25">
      <c r="A27" t="s">
        <v>320</v>
      </c>
      <c r="C27" t="s">
        <v>69</v>
      </c>
      <c r="D27">
        <v>21</v>
      </c>
      <c r="E27">
        <v>18.5</v>
      </c>
      <c r="F27">
        <v>21.9</v>
      </c>
      <c r="G27">
        <v>0</v>
      </c>
      <c r="H27">
        <v>0</v>
      </c>
      <c r="I27">
        <v>0</v>
      </c>
    </row>
    <row r="28" spans="1:9" x14ac:dyDescent="0.25">
      <c r="A28" s="272" t="s">
        <v>321</v>
      </c>
      <c r="D28">
        <v>0</v>
      </c>
      <c r="E28">
        <v>0.2</v>
      </c>
      <c r="F28">
        <v>0.8</v>
      </c>
      <c r="G28">
        <v>0</v>
      </c>
      <c r="H28">
        <v>0</v>
      </c>
      <c r="I28">
        <v>0</v>
      </c>
    </row>
    <row r="29" spans="1:9" x14ac:dyDescent="0.25">
      <c r="A29" t="s">
        <v>322</v>
      </c>
      <c r="D29">
        <v>127.6</v>
      </c>
      <c r="E29">
        <v>29.2</v>
      </c>
      <c r="F29">
        <v>686.1</v>
      </c>
      <c r="G29">
        <v>447</v>
      </c>
      <c r="H29">
        <v>0</v>
      </c>
      <c r="I29">
        <v>0</v>
      </c>
    </row>
    <row r="30" spans="1:9" x14ac:dyDescent="0.25">
      <c r="A30" s="272" t="s">
        <v>324</v>
      </c>
      <c r="D30">
        <v>387.5</v>
      </c>
      <c r="E30">
        <v>300.10000000000002</v>
      </c>
      <c r="F30">
        <v>815.9</v>
      </c>
      <c r="G30">
        <v>905.5</v>
      </c>
      <c r="H30">
        <v>0</v>
      </c>
      <c r="I30">
        <v>0</v>
      </c>
    </row>
    <row r="31" spans="1:9" x14ac:dyDescent="0.25">
      <c r="A31" t="s">
        <v>325</v>
      </c>
      <c r="D31">
        <v>0</v>
      </c>
      <c r="E31">
        <v>15</v>
      </c>
      <c r="F31">
        <v>87.6</v>
      </c>
      <c r="G31">
        <v>51.7</v>
      </c>
      <c r="H31">
        <v>0</v>
      </c>
      <c r="I31">
        <v>0</v>
      </c>
    </row>
    <row r="32" spans="1:9" x14ac:dyDescent="0.25">
      <c r="A32" s="272" t="s">
        <v>1389</v>
      </c>
      <c r="D32">
        <v>0</v>
      </c>
      <c r="E32">
        <v>8</v>
      </c>
      <c r="F32">
        <v>0</v>
      </c>
      <c r="G32">
        <v>0</v>
      </c>
      <c r="H32">
        <v>0</v>
      </c>
      <c r="I32">
        <v>0</v>
      </c>
    </row>
    <row r="33" spans="1:9" x14ac:dyDescent="0.25">
      <c r="A33" t="s">
        <v>326</v>
      </c>
      <c r="D33">
        <v>806</v>
      </c>
      <c r="E33">
        <v>543</v>
      </c>
      <c r="F33">
        <v>1047.4000000000001</v>
      </c>
      <c r="G33">
        <v>1132.9000000000001</v>
      </c>
      <c r="H33">
        <v>0</v>
      </c>
      <c r="I33">
        <v>0</v>
      </c>
    </row>
    <row r="34" spans="1:9" x14ac:dyDescent="0.25">
      <c r="A34" s="272" t="s">
        <v>666</v>
      </c>
      <c r="D34">
        <v>0</v>
      </c>
      <c r="E34">
        <v>0</v>
      </c>
      <c r="F34">
        <v>102.6</v>
      </c>
      <c r="G34">
        <v>31.1</v>
      </c>
      <c r="H34">
        <v>0</v>
      </c>
      <c r="I34">
        <v>0</v>
      </c>
    </row>
    <row r="35" spans="1:9" x14ac:dyDescent="0.25">
      <c r="A35" t="s">
        <v>327</v>
      </c>
      <c r="C35" t="s">
        <v>69</v>
      </c>
      <c r="D35">
        <v>23</v>
      </c>
      <c r="E35">
        <v>0</v>
      </c>
      <c r="F35">
        <v>24.8</v>
      </c>
      <c r="G35">
        <v>25.3</v>
      </c>
      <c r="H35">
        <v>0</v>
      </c>
      <c r="I35">
        <v>0</v>
      </c>
    </row>
    <row r="36" spans="1:9" x14ac:dyDescent="0.25">
      <c r="A36" t="s">
        <v>328</v>
      </c>
      <c r="C36" t="s">
        <v>69</v>
      </c>
      <c r="D36">
        <v>211.8</v>
      </c>
      <c r="E36">
        <v>192.6</v>
      </c>
      <c r="F36">
        <v>300.7</v>
      </c>
      <c r="G36">
        <v>290</v>
      </c>
      <c r="H36">
        <v>0</v>
      </c>
      <c r="I36">
        <v>0</v>
      </c>
    </row>
    <row r="37" spans="1:9" x14ac:dyDescent="0.25">
      <c r="A37" s="272" t="s">
        <v>329</v>
      </c>
      <c r="D37">
        <v>0</v>
      </c>
      <c r="E37">
        <v>0</v>
      </c>
      <c r="F37">
        <v>0</v>
      </c>
      <c r="G37">
        <v>0.7</v>
      </c>
      <c r="H37">
        <v>28</v>
      </c>
      <c r="I37">
        <v>4.4000000000000004</v>
      </c>
    </row>
    <row r="38" spans="1:9" x14ac:dyDescent="0.25">
      <c r="A38" t="s">
        <v>330</v>
      </c>
      <c r="C38" t="s">
        <v>69</v>
      </c>
      <c r="D38">
        <v>118.4</v>
      </c>
      <c r="E38">
        <v>9.5</v>
      </c>
      <c r="F38">
        <v>305.2</v>
      </c>
      <c r="G38">
        <v>261.89999999999998</v>
      </c>
      <c r="H38">
        <v>0</v>
      </c>
      <c r="I38">
        <v>0</v>
      </c>
    </row>
    <row r="39" spans="1:9" x14ac:dyDescent="0.25">
      <c r="A39" t="s">
        <v>331</v>
      </c>
      <c r="C39" t="s">
        <v>69</v>
      </c>
      <c r="D39">
        <v>0</v>
      </c>
      <c r="E39">
        <v>0</v>
      </c>
      <c r="F39">
        <v>0</v>
      </c>
      <c r="G39">
        <v>106.2</v>
      </c>
      <c r="H39">
        <v>0</v>
      </c>
      <c r="I39">
        <v>0</v>
      </c>
    </row>
    <row r="40" spans="1:9" x14ac:dyDescent="0.25">
      <c r="B40" t="s">
        <v>69</v>
      </c>
    </row>
    <row r="41" spans="1:9" x14ac:dyDescent="0.25">
      <c r="A41" t="s">
        <v>332</v>
      </c>
      <c r="B41" t="s">
        <v>69</v>
      </c>
      <c r="D41">
        <v>91</v>
      </c>
      <c r="E41">
        <v>125</v>
      </c>
      <c r="F41">
        <v>1468.6</v>
      </c>
      <c r="G41">
        <v>336.1</v>
      </c>
      <c r="H41">
        <v>0</v>
      </c>
      <c r="I41">
        <v>0</v>
      </c>
    </row>
    <row r="42" spans="1:9" x14ac:dyDescent="0.25">
      <c r="A42" t="s">
        <v>1113</v>
      </c>
      <c r="C42" t="s">
        <v>69</v>
      </c>
      <c r="D42">
        <v>0</v>
      </c>
      <c r="E42">
        <v>0</v>
      </c>
      <c r="F42">
        <v>33</v>
      </c>
      <c r="G42">
        <v>0</v>
      </c>
      <c r="H42">
        <v>0</v>
      </c>
      <c r="I42">
        <v>0</v>
      </c>
    </row>
    <row r="43" spans="1:9" x14ac:dyDescent="0.25">
      <c r="A43" s="272" t="s">
        <v>1390</v>
      </c>
      <c r="D43">
        <v>0</v>
      </c>
      <c r="E43">
        <v>0</v>
      </c>
      <c r="F43">
        <v>56.7</v>
      </c>
      <c r="G43">
        <v>0</v>
      </c>
      <c r="H43">
        <v>0</v>
      </c>
      <c r="I43">
        <v>0</v>
      </c>
    </row>
    <row r="44" spans="1:9" x14ac:dyDescent="0.25">
      <c r="A44" t="s">
        <v>334</v>
      </c>
      <c r="C44" t="s">
        <v>69</v>
      </c>
      <c r="D44">
        <v>0</v>
      </c>
      <c r="E44">
        <v>125</v>
      </c>
      <c r="F44">
        <v>38.299999999999997</v>
      </c>
      <c r="G44">
        <v>38.4</v>
      </c>
      <c r="H44">
        <v>0</v>
      </c>
      <c r="I44">
        <v>0</v>
      </c>
    </row>
    <row r="45" spans="1:9" x14ac:dyDescent="0.25">
      <c r="A45" t="s">
        <v>794</v>
      </c>
      <c r="C45" t="s">
        <v>69</v>
      </c>
      <c r="D45">
        <v>0</v>
      </c>
      <c r="E45">
        <v>0</v>
      </c>
      <c r="F45">
        <v>31.2</v>
      </c>
      <c r="G45">
        <v>0</v>
      </c>
      <c r="H45">
        <v>0</v>
      </c>
      <c r="I45">
        <v>0</v>
      </c>
    </row>
    <row r="46" spans="1:9" x14ac:dyDescent="0.25">
      <c r="A46" t="s">
        <v>781</v>
      </c>
      <c r="C46" t="s">
        <v>69</v>
      </c>
      <c r="D46">
        <v>0</v>
      </c>
      <c r="E46">
        <v>0</v>
      </c>
      <c r="F46">
        <v>29.9</v>
      </c>
      <c r="G46">
        <v>0</v>
      </c>
      <c r="H46">
        <v>0</v>
      </c>
      <c r="I46">
        <v>0</v>
      </c>
    </row>
    <row r="47" spans="1:9" x14ac:dyDescent="0.25">
      <c r="A47" t="s">
        <v>790</v>
      </c>
      <c r="C47" t="s">
        <v>69</v>
      </c>
      <c r="D47">
        <v>0</v>
      </c>
      <c r="E47">
        <v>0</v>
      </c>
      <c r="F47">
        <v>37</v>
      </c>
      <c r="G47">
        <v>0</v>
      </c>
      <c r="H47">
        <v>0</v>
      </c>
      <c r="I47">
        <v>0</v>
      </c>
    </row>
    <row r="48" spans="1:9" x14ac:dyDescent="0.25">
      <c r="A48" t="s">
        <v>336</v>
      </c>
      <c r="C48" t="s">
        <v>69</v>
      </c>
      <c r="D48">
        <v>0</v>
      </c>
      <c r="E48">
        <v>0</v>
      </c>
      <c r="F48">
        <v>61.7</v>
      </c>
      <c r="G48">
        <v>0</v>
      </c>
      <c r="H48">
        <v>0</v>
      </c>
      <c r="I48">
        <v>0</v>
      </c>
    </row>
    <row r="49" spans="1:9" x14ac:dyDescent="0.25">
      <c r="A49" t="s">
        <v>337</v>
      </c>
      <c r="C49" t="s">
        <v>69</v>
      </c>
      <c r="D49">
        <v>0</v>
      </c>
      <c r="E49">
        <v>0</v>
      </c>
      <c r="F49">
        <v>3</v>
      </c>
      <c r="G49">
        <v>4.4000000000000004</v>
      </c>
      <c r="H49">
        <v>0</v>
      </c>
      <c r="I49">
        <v>0</v>
      </c>
    </row>
    <row r="50" spans="1:9" x14ac:dyDescent="0.25">
      <c r="A50" t="s">
        <v>338</v>
      </c>
      <c r="C50" t="s">
        <v>69</v>
      </c>
      <c r="D50">
        <v>91</v>
      </c>
      <c r="E50">
        <v>0</v>
      </c>
      <c r="F50">
        <v>972.1</v>
      </c>
      <c r="G50">
        <v>284.7</v>
      </c>
      <c r="H50">
        <v>0</v>
      </c>
      <c r="I50">
        <v>0</v>
      </c>
    </row>
    <row r="51" spans="1:9" x14ac:dyDescent="0.25">
      <c r="A51" s="272" t="s">
        <v>339</v>
      </c>
      <c r="D51">
        <v>0</v>
      </c>
      <c r="E51">
        <v>0</v>
      </c>
      <c r="F51">
        <v>195</v>
      </c>
      <c r="G51">
        <v>8.6999999999999993</v>
      </c>
      <c r="H51">
        <v>0</v>
      </c>
      <c r="I51">
        <v>0</v>
      </c>
    </row>
    <row r="52" spans="1:9" x14ac:dyDescent="0.25">
      <c r="A52" t="s">
        <v>771</v>
      </c>
      <c r="C52" t="s">
        <v>69</v>
      </c>
      <c r="D52">
        <v>0</v>
      </c>
      <c r="E52">
        <v>0</v>
      </c>
      <c r="F52">
        <v>10.8</v>
      </c>
      <c r="G52">
        <v>0</v>
      </c>
      <c r="H52">
        <v>0</v>
      </c>
      <c r="I52">
        <v>0</v>
      </c>
    </row>
    <row r="53" spans="1:9" x14ac:dyDescent="0.25">
      <c r="B53" t="s">
        <v>69</v>
      </c>
    </row>
    <row r="54" spans="1:9" x14ac:dyDescent="0.25">
      <c r="A54" s="272" t="s">
        <v>1391</v>
      </c>
      <c r="B54" t="s">
        <v>1387</v>
      </c>
      <c r="C54" t="s">
        <v>69</v>
      </c>
      <c r="D54">
        <v>1393.8</v>
      </c>
      <c r="E54">
        <v>1648.8</v>
      </c>
      <c r="F54">
        <v>4481</v>
      </c>
      <c r="G54">
        <v>3567.2</v>
      </c>
      <c r="H54">
        <v>24.9</v>
      </c>
      <c r="I54">
        <v>0</v>
      </c>
    </row>
    <row r="55" spans="1:9" x14ac:dyDescent="0.25">
      <c r="A55" t="s">
        <v>342</v>
      </c>
      <c r="C55" t="s">
        <v>69</v>
      </c>
      <c r="D55">
        <v>2.7</v>
      </c>
      <c r="E55">
        <v>13.4</v>
      </c>
      <c r="F55">
        <v>4.9000000000000004</v>
      </c>
      <c r="G55">
        <v>12.2</v>
      </c>
      <c r="H55">
        <v>0</v>
      </c>
      <c r="I55">
        <v>0</v>
      </c>
    </row>
    <row r="56" spans="1:9" x14ac:dyDescent="0.25">
      <c r="A56" t="s">
        <v>343</v>
      </c>
      <c r="C56" t="s">
        <v>69</v>
      </c>
      <c r="D56">
        <v>4</v>
      </c>
      <c r="E56">
        <v>6.5</v>
      </c>
      <c r="F56">
        <v>6.5</v>
      </c>
      <c r="G56">
        <v>1.2</v>
      </c>
      <c r="H56">
        <v>0</v>
      </c>
      <c r="I56">
        <v>0</v>
      </c>
    </row>
    <row r="57" spans="1:9" x14ac:dyDescent="0.25">
      <c r="A57" t="s">
        <v>344</v>
      </c>
      <c r="C57" t="s">
        <v>69</v>
      </c>
      <c r="D57">
        <v>0</v>
      </c>
      <c r="E57">
        <v>0</v>
      </c>
      <c r="F57">
        <v>80.3</v>
      </c>
      <c r="G57">
        <v>364.9</v>
      </c>
      <c r="H57">
        <v>0</v>
      </c>
      <c r="I57">
        <v>0</v>
      </c>
    </row>
    <row r="58" spans="1:9" x14ac:dyDescent="0.25">
      <c r="A58" s="272" t="s">
        <v>345</v>
      </c>
      <c r="D58">
        <v>25.1</v>
      </c>
      <c r="E58">
        <v>34.4</v>
      </c>
      <c r="F58">
        <v>72.599999999999994</v>
      </c>
      <c r="G58">
        <v>24.8</v>
      </c>
      <c r="H58">
        <v>0</v>
      </c>
      <c r="I58">
        <v>0</v>
      </c>
    </row>
    <row r="59" spans="1:9" x14ac:dyDescent="0.25">
      <c r="A59" t="s">
        <v>346</v>
      </c>
      <c r="D59">
        <v>7.6</v>
      </c>
      <c r="E59">
        <v>3.9</v>
      </c>
      <c r="F59">
        <v>13</v>
      </c>
      <c r="G59">
        <v>7.7</v>
      </c>
      <c r="H59">
        <v>0</v>
      </c>
      <c r="I59">
        <v>0</v>
      </c>
    </row>
    <row r="60" spans="1:9" x14ac:dyDescent="0.25">
      <c r="A60" t="s">
        <v>347</v>
      </c>
      <c r="D60">
        <v>30</v>
      </c>
      <c r="E60">
        <v>0</v>
      </c>
      <c r="F60">
        <v>128.69999999999999</v>
      </c>
      <c r="G60">
        <v>288</v>
      </c>
      <c r="H60">
        <v>0</v>
      </c>
      <c r="I60">
        <v>0</v>
      </c>
    </row>
    <row r="61" spans="1:9" x14ac:dyDescent="0.25">
      <c r="A61" t="s">
        <v>348</v>
      </c>
      <c r="D61">
        <v>74.2</v>
      </c>
      <c r="E61">
        <v>80.7</v>
      </c>
      <c r="F61">
        <v>424.4</v>
      </c>
      <c r="G61">
        <v>187.9</v>
      </c>
      <c r="H61">
        <v>0</v>
      </c>
      <c r="I61">
        <v>0</v>
      </c>
    </row>
    <row r="62" spans="1:9" x14ac:dyDescent="0.25">
      <c r="A62" s="272" t="s">
        <v>349</v>
      </c>
      <c r="D62">
        <v>42.7</v>
      </c>
      <c r="E62">
        <v>29.9</v>
      </c>
      <c r="F62">
        <v>219.4</v>
      </c>
      <c r="G62">
        <v>155.9</v>
      </c>
      <c r="H62">
        <v>0</v>
      </c>
      <c r="I62">
        <v>0</v>
      </c>
    </row>
    <row r="63" spans="1:9" x14ac:dyDescent="0.25">
      <c r="A63" t="s">
        <v>350</v>
      </c>
      <c r="C63" t="s">
        <v>69</v>
      </c>
      <c r="D63">
        <v>14.5</v>
      </c>
      <c r="E63">
        <v>10</v>
      </c>
      <c r="F63">
        <v>370.7</v>
      </c>
      <c r="G63">
        <v>291.2</v>
      </c>
      <c r="H63">
        <v>0</v>
      </c>
      <c r="I63">
        <v>0</v>
      </c>
    </row>
    <row r="64" spans="1:9" x14ac:dyDescent="0.25">
      <c r="A64" s="272" t="s">
        <v>1115</v>
      </c>
      <c r="D64">
        <v>0</v>
      </c>
      <c r="E64">
        <v>0</v>
      </c>
      <c r="F64">
        <v>0</v>
      </c>
      <c r="G64">
        <v>4.7</v>
      </c>
      <c r="H64">
        <v>0</v>
      </c>
      <c r="I64">
        <v>0</v>
      </c>
    </row>
    <row r="65" spans="1:9" x14ac:dyDescent="0.25">
      <c r="A65" t="s">
        <v>351</v>
      </c>
      <c r="C65" t="s">
        <v>69</v>
      </c>
      <c r="D65">
        <v>33.299999999999997</v>
      </c>
      <c r="E65">
        <v>19</v>
      </c>
      <c r="F65">
        <v>219.3</v>
      </c>
      <c r="G65">
        <v>156.6</v>
      </c>
      <c r="H65">
        <v>0</v>
      </c>
      <c r="I65">
        <v>0</v>
      </c>
    </row>
    <row r="66" spans="1:9" x14ac:dyDescent="0.25">
      <c r="A66" t="s">
        <v>352</v>
      </c>
      <c r="C66" t="s">
        <v>69</v>
      </c>
      <c r="D66">
        <v>0</v>
      </c>
      <c r="E66">
        <v>0</v>
      </c>
      <c r="F66">
        <v>13.3</v>
      </c>
      <c r="G66">
        <v>20.6</v>
      </c>
      <c r="H66">
        <v>0</v>
      </c>
      <c r="I66">
        <v>0</v>
      </c>
    </row>
    <row r="67" spans="1:9" x14ac:dyDescent="0.25">
      <c r="A67" t="s">
        <v>353</v>
      </c>
      <c r="C67" t="s">
        <v>69</v>
      </c>
      <c r="D67">
        <v>89</v>
      </c>
      <c r="E67">
        <v>30</v>
      </c>
      <c r="F67">
        <v>111.6</v>
      </c>
      <c r="G67">
        <v>28.2</v>
      </c>
      <c r="H67">
        <v>0</v>
      </c>
      <c r="I67">
        <v>0</v>
      </c>
    </row>
    <row r="68" spans="1:9" x14ac:dyDescent="0.25">
      <c r="A68" t="s">
        <v>354</v>
      </c>
      <c r="C68" t="s">
        <v>69</v>
      </c>
      <c r="D68">
        <v>41</v>
      </c>
      <c r="E68">
        <v>136</v>
      </c>
      <c r="F68">
        <v>157.5</v>
      </c>
      <c r="G68">
        <v>104.5</v>
      </c>
      <c r="H68">
        <v>0</v>
      </c>
      <c r="I68">
        <v>0</v>
      </c>
    </row>
    <row r="69" spans="1:9" x14ac:dyDescent="0.25">
      <c r="A69" t="s">
        <v>355</v>
      </c>
      <c r="C69" t="s">
        <v>69</v>
      </c>
      <c r="D69">
        <v>30.5</v>
      </c>
      <c r="E69">
        <v>44</v>
      </c>
      <c r="F69">
        <v>57.3</v>
      </c>
      <c r="G69">
        <v>69.400000000000006</v>
      </c>
      <c r="H69">
        <v>0</v>
      </c>
      <c r="I69">
        <v>0</v>
      </c>
    </row>
    <row r="70" spans="1:9" x14ac:dyDescent="0.25">
      <c r="A70" s="272" t="s">
        <v>356</v>
      </c>
      <c r="D70">
        <v>2.4</v>
      </c>
      <c r="E70">
        <v>86.5</v>
      </c>
      <c r="F70">
        <v>23.3</v>
      </c>
      <c r="G70">
        <v>16.600000000000001</v>
      </c>
      <c r="H70">
        <v>0</v>
      </c>
      <c r="I70">
        <v>0</v>
      </c>
    </row>
    <row r="71" spans="1:9" x14ac:dyDescent="0.25">
      <c r="A71" t="s">
        <v>357</v>
      </c>
      <c r="C71" t="s">
        <v>69</v>
      </c>
      <c r="D71">
        <v>750.3</v>
      </c>
      <c r="E71">
        <v>883.5</v>
      </c>
      <c r="F71">
        <v>1776.1</v>
      </c>
      <c r="G71">
        <v>1418.1</v>
      </c>
      <c r="H71">
        <v>15.5</v>
      </c>
      <c r="I71">
        <v>0</v>
      </c>
    </row>
    <row r="72" spans="1:9" x14ac:dyDescent="0.25">
      <c r="A72" s="272" t="s">
        <v>1116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</row>
    <row r="73" spans="1:9" x14ac:dyDescent="0.25">
      <c r="A73" t="s">
        <v>358</v>
      </c>
      <c r="C73" t="s">
        <v>69</v>
      </c>
      <c r="D73">
        <v>43.6</v>
      </c>
      <c r="E73">
        <v>8</v>
      </c>
      <c r="F73">
        <v>31.9</v>
      </c>
      <c r="G73">
        <v>44.8</v>
      </c>
      <c r="H73">
        <v>0</v>
      </c>
      <c r="I73">
        <v>0</v>
      </c>
    </row>
    <row r="74" spans="1:9" x14ac:dyDescent="0.25">
      <c r="A74" t="s">
        <v>359</v>
      </c>
      <c r="C74" t="s">
        <v>69</v>
      </c>
      <c r="D74">
        <v>36.9</v>
      </c>
      <c r="E74">
        <v>173</v>
      </c>
      <c r="F74">
        <v>50.3</v>
      </c>
      <c r="G74">
        <v>121.6</v>
      </c>
      <c r="H74">
        <v>0</v>
      </c>
      <c r="I74">
        <v>0</v>
      </c>
    </row>
    <row r="75" spans="1:9" x14ac:dyDescent="0.25">
      <c r="A75" t="s">
        <v>360</v>
      </c>
      <c r="C75" t="s">
        <v>69</v>
      </c>
      <c r="D75">
        <v>47</v>
      </c>
      <c r="E75">
        <v>65.5</v>
      </c>
      <c r="F75">
        <v>237.1</v>
      </c>
      <c r="G75">
        <v>87.5</v>
      </c>
      <c r="H75">
        <v>9.4</v>
      </c>
      <c r="I75">
        <v>0</v>
      </c>
    </row>
    <row r="76" spans="1:9" x14ac:dyDescent="0.25">
      <c r="A76" t="s">
        <v>361</v>
      </c>
      <c r="C76" t="s">
        <v>69</v>
      </c>
      <c r="D76">
        <v>0</v>
      </c>
      <c r="E76">
        <v>11</v>
      </c>
      <c r="F76">
        <v>49.6</v>
      </c>
      <c r="G76">
        <v>60</v>
      </c>
      <c r="H76">
        <v>0</v>
      </c>
      <c r="I76">
        <v>0</v>
      </c>
    </row>
    <row r="77" spans="1:9" x14ac:dyDescent="0.25">
      <c r="A77" t="s">
        <v>789</v>
      </c>
      <c r="C77" t="s">
        <v>69</v>
      </c>
      <c r="D77">
        <v>0</v>
      </c>
      <c r="E77">
        <v>0</v>
      </c>
      <c r="F77">
        <v>9.1999999999999993</v>
      </c>
      <c r="G77">
        <v>0</v>
      </c>
      <c r="H77">
        <v>0</v>
      </c>
      <c r="I77">
        <v>0</v>
      </c>
    </row>
    <row r="78" spans="1:9" x14ac:dyDescent="0.25">
      <c r="A78" t="s">
        <v>362</v>
      </c>
      <c r="C78" t="s">
        <v>69</v>
      </c>
      <c r="D78">
        <v>0</v>
      </c>
      <c r="E78">
        <v>9.3000000000000007</v>
      </c>
      <c r="F78">
        <v>34.5</v>
      </c>
      <c r="G78">
        <v>65.900000000000006</v>
      </c>
      <c r="H78">
        <v>0</v>
      </c>
      <c r="I78">
        <v>0</v>
      </c>
    </row>
    <row r="79" spans="1:9" x14ac:dyDescent="0.25">
      <c r="A79" t="s">
        <v>363</v>
      </c>
      <c r="C79" t="s">
        <v>69</v>
      </c>
      <c r="D79">
        <v>119</v>
      </c>
      <c r="E79">
        <v>4.4000000000000004</v>
      </c>
      <c r="F79">
        <v>389.9</v>
      </c>
      <c r="G79">
        <v>34.799999999999997</v>
      </c>
      <c r="H79">
        <v>0</v>
      </c>
      <c r="I79">
        <v>0</v>
      </c>
    </row>
    <row r="81" spans="1:9" x14ac:dyDescent="0.25">
      <c r="A81" s="272" t="s">
        <v>364</v>
      </c>
      <c r="C81" t="s">
        <v>69</v>
      </c>
      <c r="D81">
        <v>4030.6</v>
      </c>
      <c r="E81">
        <v>3596</v>
      </c>
      <c r="F81">
        <v>10993.7</v>
      </c>
      <c r="G81">
        <v>8912.7999999999993</v>
      </c>
      <c r="H81">
        <v>24.9</v>
      </c>
      <c r="I81">
        <v>0</v>
      </c>
    </row>
    <row r="82" spans="1:9" x14ac:dyDescent="0.25">
      <c r="A82" s="272" t="s">
        <v>365</v>
      </c>
      <c r="C82" t="s">
        <v>69</v>
      </c>
      <c r="D82">
        <v>775</v>
      </c>
      <c r="E82">
        <v>434.1</v>
      </c>
      <c r="F82">
        <v>0</v>
      </c>
      <c r="G82">
        <v>0</v>
      </c>
      <c r="H82">
        <v>0</v>
      </c>
      <c r="I82">
        <v>0</v>
      </c>
    </row>
    <row r="83" spans="1:9" x14ac:dyDescent="0.25">
      <c r="A83" t="s">
        <v>53</v>
      </c>
    </row>
    <row r="84" spans="1:9" x14ac:dyDescent="0.25">
      <c r="A84" s="272" t="s">
        <v>1117</v>
      </c>
      <c r="D84">
        <v>4805.6000000000004</v>
      </c>
      <c r="E84">
        <v>4030</v>
      </c>
      <c r="F84">
        <v>10993.7</v>
      </c>
      <c r="G84">
        <v>8912.7999999999993</v>
      </c>
      <c r="H84">
        <v>24.9</v>
      </c>
      <c r="I84">
        <v>0</v>
      </c>
    </row>
    <row r="85" spans="1:9" x14ac:dyDescent="0.25">
      <c r="A85" s="272" t="s">
        <v>1118</v>
      </c>
      <c r="D85" t="s">
        <v>45</v>
      </c>
      <c r="E85" t="s">
        <v>45</v>
      </c>
      <c r="F85">
        <v>0</v>
      </c>
      <c r="G85">
        <v>0</v>
      </c>
      <c r="H85" t="s">
        <v>45</v>
      </c>
      <c r="I85" t="s">
        <v>45</v>
      </c>
    </row>
    <row r="86" spans="1:9" x14ac:dyDescent="0.25">
      <c r="A86" s="272" t="s">
        <v>370</v>
      </c>
      <c r="C86" t="s">
        <v>69</v>
      </c>
      <c r="D86">
        <v>0</v>
      </c>
      <c r="E86">
        <v>0</v>
      </c>
      <c r="F86" t="s">
        <v>45</v>
      </c>
      <c r="G86" t="s">
        <v>45</v>
      </c>
      <c r="H86">
        <v>0</v>
      </c>
      <c r="I86">
        <v>0</v>
      </c>
    </row>
    <row r="87" spans="1:9" x14ac:dyDescent="0.25">
      <c r="A87" t="s">
        <v>53</v>
      </c>
    </row>
  </sheetData>
  <pageMargins left="0.7" right="0.7" top="0.75" bottom="0.75" header="0.3" footer="0.3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022E8-E340-44AC-AFDB-C448B8B13AF3}">
  <dimension ref="A1:G87"/>
  <sheetViews>
    <sheetView topLeftCell="A31" workbookViewId="0">
      <selection activeCell="B7" sqref="B7"/>
    </sheetView>
  </sheetViews>
  <sheetFormatPr defaultRowHeight="13.2" x14ac:dyDescent="0.25"/>
  <cols>
    <col min="1" max="1" width="21.6640625" customWidth="1"/>
    <col min="2" max="2" width="10.6640625" customWidth="1"/>
    <col min="3" max="3" width="12.109375" customWidth="1"/>
    <col min="5" max="5" width="15.332031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496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105.1</v>
      </c>
      <c r="C12">
        <v>74</v>
      </c>
      <c r="D12">
        <v>529.1</v>
      </c>
      <c r="E12">
        <v>580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71</v>
      </c>
      <c r="B15">
        <v>95.6</v>
      </c>
      <c r="C15">
        <v>74</v>
      </c>
      <c r="D15">
        <v>438.6</v>
      </c>
      <c r="E15">
        <v>526.5</v>
      </c>
      <c r="F15">
        <v>0</v>
      </c>
      <c r="G15">
        <v>0</v>
      </c>
    </row>
    <row r="16" spans="1:7" ht="15" x14ac:dyDescent="0.25">
      <c r="A16" s="271" t="s">
        <v>72</v>
      </c>
      <c r="B16">
        <v>9.5</v>
      </c>
      <c r="C16">
        <v>0</v>
      </c>
      <c r="D16">
        <v>40</v>
      </c>
      <c r="E16">
        <v>0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0</v>
      </c>
      <c r="E18">
        <v>12.7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428.8</v>
      </c>
      <c r="C20">
        <v>456.9</v>
      </c>
      <c r="D20">
        <v>1365.8</v>
      </c>
      <c r="E20">
        <v>1341.1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218.6</v>
      </c>
      <c r="C22">
        <v>270.3</v>
      </c>
      <c r="D22">
        <v>637.29999999999995</v>
      </c>
      <c r="E22">
        <v>596.29999999999995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705</v>
      </c>
      <c r="C24">
        <v>0</v>
      </c>
      <c r="D24">
        <v>1422</v>
      </c>
      <c r="E24">
        <v>194.1</v>
      </c>
      <c r="F24">
        <v>0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1901.7</v>
      </c>
      <c r="C26">
        <v>1285.8</v>
      </c>
      <c r="D26">
        <v>4217.1000000000004</v>
      </c>
      <c r="E26">
        <v>4020.9</v>
      </c>
      <c r="F26">
        <v>60</v>
      </c>
      <c r="G26">
        <v>0</v>
      </c>
    </row>
    <row r="27" spans="1:7" ht="15" x14ac:dyDescent="0.25">
      <c r="A27" s="271" t="s">
        <v>167</v>
      </c>
      <c r="B27">
        <v>0</v>
      </c>
      <c r="C27">
        <v>60</v>
      </c>
      <c r="D27">
        <v>0</v>
      </c>
      <c r="E27">
        <v>55.6</v>
      </c>
      <c r="F27">
        <v>0</v>
      </c>
      <c r="G27">
        <v>0</v>
      </c>
    </row>
    <row r="28" spans="1:7" ht="15" x14ac:dyDescent="0.25">
      <c r="A28" s="271" t="s">
        <v>78</v>
      </c>
      <c r="B28">
        <v>0</v>
      </c>
      <c r="C28">
        <v>7.5</v>
      </c>
      <c r="D28">
        <v>41.1</v>
      </c>
      <c r="E28">
        <v>30.5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 t="s">
        <v>94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79</v>
      </c>
      <c r="B30">
        <v>0.3</v>
      </c>
      <c r="C30">
        <v>0.5</v>
      </c>
      <c r="D30">
        <v>0.8</v>
      </c>
      <c r="E30">
        <v>2.7</v>
      </c>
      <c r="F30">
        <v>0</v>
      </c>
      <c r="G30">
        <v>0</v>
      </c>
    </row>
    <row r="31" spans="1:7" ht="15" x14ac:dyDescent="0.25">
      <c r="A31" s="271" t="s">
        <v>80</v>
      </c>
      <c r="B31">
        <v>148.6</v>
      </c>
      <c r="C31">
        <v>145</v>
      </c>
      <c r="D31">
        <v>551</v>
      </c>
      <c r="E31">
        <v>341.2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168</v>
      </c>
      <c r="B33">
        <v>0</v>
      </c>
      <c r="C33">
        <v>0.2</v>
      </c>
      <c r="D33" t="s">
        <v>94</v>
      </c>
      <c r="E33">
        <v>0</v>
      </c>
      <c r="F33">
        <v>0</v>
      </c>
      <c r="G33">
        <v>0</v>
      </c>
    </row>
    <row r="34" spans="1:7" ht="15" x14ac:dyDescent="0.25">
      <c r="A34" s="271" t="s">
        <v>81</v>
      </c>
      <c r="B34">
        <v>605.6</v>
      </c>
      <c r="C34">
        <v>312.8</v>
      </c>
      <c r="D34">
        <v>669.1</v>
      </c>
      <c r="E34">
        <v>608.9</v>
      </c>
      <c r="F34">
        <v>0</v>
      </c>
      <c r="G34">
        <v>0</v>
      </c>
    </row>
    <row r="35" spans="1:7" ht="15" x14ac:dyDescent="0.25">
      <c r="A35" s="271" t="s">
        <v>82</v>
      </c>
      <c r="B35">
        <v>13.3</v>
      </c>
      <c r="C35">
        <v>26</v>
      </c>
      <c r="D35">
        <v>192.6</v>
      </c>
      <c r="E35">
        <v>136.30000000000001</v>
      </c>
      <c r="F35">
        <v>0</v>
      </c>
      <c r="G35">
        <v>0</v>
      </c>
    </row>
    <row r="36" spans="1:7" ht="15" x14ac:dyDescent="0.25">
      <c r="A36" s="271" t="s">
        <v>83</v>
      </c>
      <c r="B36">
        <v>746.5</v>
      </c>
      <c r="C36">
        <v>585</v>
      </c>
      <c r="D36">
        <v>1702.1</v>
      </c>
      <c r="E36">
        <v>1552.8</v>
      </c>
      <c r="F36">
        <v>60</v>
      </c>
      <c r="G36">
        <v>0</v>
      </c>
    </row>
    <row r="37" spans="1:7" ht="15" x14ac:dyDescent="0.25">
      <c r="A37" s="271" t="s">
        <v>259</v>
      </c>
      <c r="B37">
        <v>0</v>
      </c>
      <c r="C37">
        <v>0</v>
      </c>
      <c r="D37">
        <v>0</v>
      </c>
      <c r="E37">
        <v>52.4</v>
      </c>
      <c r="F37">
        <v>0</v>
      </c>
      <c r="G37">
        <v>0</v>
      </c>
    </row>
    <row r="38" spans="1:7" ht="15" x14ac:dyDescent="0.25">
      <c r="A38" s="271" t="s">
        <v>84</v>
      </c>
      <c r="B38">
        <v>0</v>
      </c>
      <c r="C38">
        <v>0</v>
      </c>
      <c r="D38">
        <v>66</v>
      </c>
      <c r="E38">
        <v>66.599999999999994</v>
      </c>
      <c r="F38">
        <v>0</v>
      </c>
      <c r="G38">
        <v>0</v>
      </c>
    </row>
    <row r="39" spans="1:7" ht="15" x14ac:dyDescent="0.25">
      <c r="A39" s="271" t="s">
        <v>85</v>
      </c>
      <c r="B39">
        <v>20</v>
      </c>
      <c r="C39">
        <v>20</v>
      </c>
      <c r="D39">
        <v>40.1</v>
      </c>
      <c r="E39">
        <v>20.8</v>
      </c>
      <c r="F39">
        <v>0</v>
      </c>
      <c r="G39">
        <v>0</v>
      </c>
    </row>
    <row r="40" spans="1:7" ht="15" x14ac:dyDescent="0.25">
      <c r="A40" s="271" t="s">
        <v>86</v>
      </c>
      <c r="B40">
        <v>317.8</v>
      </c>
      <c r="C40">
        <v>107.2</v>
      </c>
      <c r="D40">
        <v>324.10000000000002</v>
      </c>
      <c r="E40">
        <v>428.6</v>
      </c>
      <c r="F40">
        <v>0</v>
      </c>
      <c r="G40">
        <v>0</v>
      </c>
    </row>
    <row r="41" spans="1:7" ht="15" x14ac:dyDescent="0.25">
      <c r="A41" s="271" t="s">
        <v>87</v>
      </c>
      <c r="B41">
        <v>0.3</v>
      </c>
      <c r="C41">
        <v>0.5</v>
      </c>
      <c r="D41">
        <v>3.2</v>
      </c>
      <c r="E41">
        <v>1.8</v>
      </c>
      <c r="F41">
        <v>0</v>
      </c>
      <c r="G41">
        <v>0</v>
      </c>
    </row>
    <row r="42" spans="1:7" ht="15" x14ac:dyDescent="0.25">
      <c r="A42" s="271" t="s">
        <v>88</v>
      </c>
      <c r="B42">
        <v>9.4</v>
      </c>
      <c r="C42">
        <v>21</v>
      </c>
      <c r="D42">
        <v>376.3</v>
      </c>
      <c r="E42">
        <v>223.9</v>
      </c>
      <c r="F42">
        <v>0</v>
      </c>
      <c r="G42">
        <v>0</v>
      </c>
    </row>
    <row r="43" spans="1:7" ht="15" x14ac:dyDescent="0.25">
      <c r="A43" s="271" t="s">
        <v>89</v>
      </c>
      <c r="B43">
        <v>40</v>
      </c>
      <c r="C43">
        <v>0</v>
      </c>
      <c r="D43">
        <v>250.8</v>
      </c>
      <c r="E43">
        <v>235.5</v>
      </c>
      <c r="F43">
        <v>0</v>
      </c>
      <c r="G43">
        <v>0</v>
      </c>
    </row>
    <row r="44" spans="1:7" ht="15" x14ac:dyDescent="0.25">
      <c r="A44" s="271" t="s">
        <v>69</v>
      </c>
    </row>
    <row r="45" spans="1:7" ht="15" x14ac:dyDescent="0.25">
      <c r="A45" s="271" t="s">
        <v>90</v>
      </c>
      <c r="B45">
        <v>131</v>
      </c>
      <c r="C45">
        <v>206</v>
      </c>
      <c r="D45">
        <v>755.2</v>
      </c>
      <c r="E45">
        <v>1432.8</v>
      </c>
      <c r="F45">
        <v>0</v>
      </c>
      <c r="G45">
        <v>0</v>
      </c>
    </row>
    <row r="46" spans="1:7" ht="15" x14ac:dyDescent="0.25">
      <c r="A46" s="271" t="s">
        <v>91</v>
      </c>
      <c r="B46">
        <v>0</v>
      </c>
      <c r="C46">
        <v>0</v>
      </c>
      <c r="D46">
        <v>8.6</v>
      </c>
      <c r="E46">
        <v>409.7</v>
      </c>
      <c r="F46">
        <v>0</v>
      </c>
      <c r="G46">
        <v>0</v>
      </c>
    </row>
    <row r="47" spans="1:7" ht="15" x14ac:dyDescent="0.25">
      <c r="A47" s="271" t="s">
        <v>92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464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175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406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271" t="s">
        <v>466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93</v>
      </c>
      <c r="B52">
        <v>0</v>
      </c>
      <c r="C52">
        <v>0</v>
      </c>
      <c r="D52" t="s">
        <v>94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96</v>
      </c>
      <c r="B53">
        <v>131</v>
      </c>
      <c r="C53">
        <v>206</v>
      </c>
      <c r="D53">
        <v>725.9</v>
      </c>
      <c r="E53">
        <v>781</v>
      </c>
      <c r="F53">
        <v>0</v>
      </c>
      <c r="G53">
        <v>0</v>
      </c>
    </row>
    <row r="54" spans="1:7" ht="15" x14ac:dyDescent="0.25">
      <c r="A54" s="271" t="s">
        <v>97</v>
      </c>
      <c r="B54">
        <v>0</v>
      </c>
      <c r="C54">
        <v>0</v>
      </c>
      <c r="D54">
        <v>13</v>
      </c>
      <c r="E54">
        <v>18.5</v>
      </c>
      <c r="F54">
        <v>0</v>
      </c>
      <c r="G54">
        <v>0</v>
      </c>
    </row>
    <row r="55" spans="1:7" ht="15" x14ac:dyDescent="0.25">
      <c r="A55" s="271" t="s">
        <v>176</v>
      </c>
      <c r="B55">
        <v>0</v>
      </c>
      <c r="C55">
        <v>0</v>
      </c>
      <c r="D55">
        <v>0</v>
      </c>
      <c r="E55">
        <v>31.1</v>
      </c>
      <c r="F55">
        <v>0</v>
      </c>
      <c r="G55">
        <v>0</v>
      </c>
    </row>
    <row r="56" spans="1:7" ht="15" x14ac:dyDescent="0.25">
      <c r="A56" s="271" t="s">
        <v>69</v>
      </c>
    </row>
    <row r="57" spans="1:7" ht="15" x14ac:dyDescent="0.25">
      <c r="A57" s="271" t="s">
        <v>98</v>
      </c>
      <c r="B57">
        <v>1531</v>
      </c>
      <c r="C57">
        <v>1178.0999999999999</v>
      </c>
      <c r="D57">
        <v>3997.8</v>
      </c>
      <c r="E57">
        <v>4605.8999999999996</v>
      </c>
      <c r="F57">
        <v>127</v>
      </c>
      <c r="G57">
        <v>0</v>
      </c>
    </row>
    <row r="58" spans="1:7" ht="15" x14ac:dyDescent="0.25">
      <c r="A58" s="271" t="s">
        <v>99</v>
      </c>
      <c r="B58">
        <v>2.5</v>
      </c>
      <c r="C58">
        <v>0</v>
      </c>
      <c r="D58">
        <v>8.8000000000000007</v>
      </c>
      <c r="E58">
        <v>12.2</v>
      </c>
      <c r="F58">
        <v>0</v>
      </c>
      <c r="G58">
        <v>0</v>
      </c>
    </row>
    <row r="59" spans="1:7" ht="15" x14ac:dyDescent="0.25">
      <c r="A59" s="271" t="s">
        <v>100</v>
      </c>
      <c r="B59">
        <v>5</v>
      </c>
      <c r="C59">
        <v>4.5</v>
      </c>
      <c r="D59">
        <v>4.2</v>
      </c>
      <c r="E59">
        <v>4.4000000000000004</v>
      </c>
      <c r="F59">
        <v>0</v>
      </c>
      <c r="G59">
        <v>0</v>
      </c>
    </row>
    <row r="60" spans="1:7" ht="15" x14ac:dyDescent="0.25">
      <c r="A60" s="271" t="s">
        <v>101</v>
      </c>
      <c r="B60">
        <v>0</v>
      </c>
      <c r="C60">
        <v>30</v>
      </c>
      <c r="D60">
        <v>529.20000000000005</v>
      </c>
      <c r="E60">
        <v>353.2</v>
      </c>
      <c r="F60">
        <v>100</v>
      </c>
      <c r="G60">
        <v>0</v>
      </c>
    </row>
    <row r="61" spans="1:7" ht="15" x14ac:dyDescent="0.25">
      <c r="A61" s="271" t="s">
        <v>102</v>
      </c>
      <c r="B61">
        <v>11.6</v>
      </c>
      <c r="C61">
        <v>15.8</v>
      </c>
      <c r="D61">
        <v>39.799999999999997</v>
      </c>
      <c r="E61">
        <v>54.5</v>
      </c>
      <c r="F61">
        <v>0</v>
      </c>
      <c r="G61">
        <v>0</v>
      </c>
    </row>
    <row r="62" spans="1:7" ht="15" x14ac:dyDescent="0.25">
      <c r="A62" s="271" t="s">
        <v>103</v>
      </c>
      <c r="B62">
        <v>16.7</v>
      </c>
      <c r="C62">
        <v>58.7</v>
      </c>
      <c r="D62">
        <v>4.5</v>
      </c>
      <c r="E62">
        <v>21.8</v>
      </c>
      <c r="F62">
        <v>0</v>
      </c>
      <c r="G62">
        <v>0</v>
      </c>
    </row>
    <row r="63" spans="1:7" ht="15" x14ac:dyDescent="0.25">
      <c r="A63" s="271" t="s">
        <v>104</v>
      </c>
      <c r="B63">
        <v>62</v>
      </c>
      <c r="C63">
        <v>49</v>
      </c>
      <c r="D63">
        <v>306.60000000000002</v>
      </c>
      <c r="E63">
        <v>279.60000000000002</v>
      </c>
      <c r="F63">
        <v>0</v>
      </c>
      <c r="G63">
        <v>0</v>
      </c>
    </row>
    <row r="64" spans="1:7" ht="15" x14ac:dyDescent="0.25">
      <c r="A64" s="271" t="s">
        <v>105</v>
      </c>
      <c r="B64">
        <v>97</v>
      </c>
      <c r="C64">
        <v>72.7</v>
      </c>
      <c r="D64">
        <v>194.7</v>
      </c>
      <c r="E64">
        <v>435.8</v>
      </c>
      <c r="F64">
        <v>0</v>
      </c>
      <c r="G64">
        <v>0</v>
      </c>
    </row>
    <row r="65" spans="1:7" ht="15" x14ac:dyDescent="0.25">
      <c r="A65" s="271" t="s">
        <v>106</v>
      </c>
      <c r="B65">
        <v>32.9</v>
      </c>
      <c r="C65">
        <v>48.4</v>
      </c>
      <c r="D65">
        <v>69.099999999999994</v>
      </c>
      <c r="E65">
        <v>135.80000000000001</v>
      </c>
      <c r="F65">
        <v>0</v>
      </c>
      <c r="G65">
        <v>0</v>
      </c>
    </row>
    <row r="66" spans="1:7" ht="15" x14ac:dyDescent="0.25">
      <c r="A66" s="271" t="s">
        <v>107</v>
      </c>
      <c r="B66">
        <v>57.5</v>
      </c>
      <c r="C66">
        <v>0</v>
      </c>
      <c r="D66">
        <v>103.3</v>
      </c>
      <c r="E66">
        <v>210.7</v>
      </c>
      <c r="F66">
        <v>0</v>
      </c>
      <c r="G66">
        <v>0</v>
      </c>
    </row>
    <row r="67" spans="1:7" ht="15" x14ac:dyDescent="0.25">
      <c r="A67" s="271" t="s">
        <v>109</v>
      </c>
      <c r="B67">
        <v>92.5</v>
      </c>
      <c r="C67">
        <v>106</v>
      </c>
      <c r="D67">
        <v>306</v>
      </c>
      <c r="E67">
        <v>274.3</v>
      </c>
      <c r="F67">
        <v>0</v>
      </c>
      <c r="G67">
        <v>0</v>
      </c>
    </row>
    <row r="68" spans="1:7" ht="15" x14ac:dyDescent="0.25">
      <c r="A68" s="271" t="s">
        <v>110</v>
      </c>
      <c r="B68">
        <v>0</v>
      </c>
      <c r="C68">
        <v>0</v>
      </c>
      <c r="D68">
        <v>8.3000000000000007</v>
      </c>
      <c r="E68">
        <v>15.4</v>
      </c>
      <c r="F68">
        <v>0</v>
      </c>
      <c r="G68">
        <v>0</v>
      </c>
    </row>
    <row r="69" spans="1:7" ht="15" x14ac:dyDescent="0.25">
      <c r="A69" s="271" t="s">
        <v>111</v>
      </c>
      <c r="B69">
        <v>0</v>
      </c>
      <c r="C69">
        <v>0</v>
      </c>
      <c r="D69">
        <v>42.6</v>
      </c>
      <c r="E69">
        <v>63.7</v>
      </c>
      <c r="F69">
        <v>0</v>
      </c>
      <c r="G69">
        <v>0</v>
      </c>
    </row>
    <row r="70" spans="1:7" ht="15" x14ac:dyDescent="0.25">
      <c r="A70" s="271" t="s">
        <v>112</v>
      </c>
      <c r="B70">
        <v>49</v>
      </c>
      <c r="C70">
        <v>41.9</v>
      </c>
      <c r="D70">
        <v>159</v>
      </c>
      <c r="E70">
        <v>182.6</v>
      </c>
      <c r="F70">
        <v>0</v>
      </c>
      <c r="G70">
        <v>0</v>
      </c>
    </row>
    <row r="71" spans="1:7" ht="15" x14ac:dyDescent="0.25">
      <c r="A71" s="271" t="s">
        <v>113</v>
      </c>
      <c r="B71">
        <v>20.5</v>
      </c>
      <c r="C71">
        <v>30.5</v>
      </c>
      <c r="D71">
        <v>112.3</v>
      </c>
      <c r="E71">
        <v>102.4</v>
      </c>
      <c r="F71">
        <v>0</v>
      </c>
      <c r="G71">
        <v>0</v>
      </c>
    </row>
    <row r="72" spans="1:7" ht="15" x14ac:dyDescent="0.25">
      <c r="A72" s="271" t="s">
        <v>114</v>
      </c>
      <c r="B72">
        <v>12.2</v>
      </c>
      <c r="C72">
        <v>14.3</v>
      </c>
      <c r="D72">
        <v>22.4</v>
      </c>
      <c r="E72">
        <v>17.100000000000001</v>
      </c>
      <c r="F72">
        <v>5</v>
      </c>
      <c r="G72">
        <v>0</v>
      </c>
    </row>
    <row r="73" spans="1:7" ht="15" x14ac:dyDescent="0.25">
      <c r="A73" s="271" t="s">
        <v>115</v>
      </c>
      <c r="B73">
        <v>932.1</v>
      </c>
      <c r="C73">
        <v>519.20000000000005</v>
      </c>
      <c r="D73">
        <v>1561.3</v>
      </c>
      <c r="E73">
        <v>1955</v>
      </c>
      <c r="F73">
        <v>22</v>
      </c>
      <c r="G73">
        <v>0</v>
      </c>
    </row>
    <row r="74" spans="1:7" ht="15" x14ac:dyDescent="0.25">
      <c r="A74" s="271" t="s">
        <v>117</v>
      </c>
      <c r="B74">
        <v>1.2</v>
      </c>
      <c r="C74">
        <v>0.6</v>
      </c>
      <c r="D74">
        <v>5.6</v>
      </c>
      <c r="E74">
        <v>10.1</v>
      </c>
      <c r="F74">
        <v>0</v>
      </c>
      <c r="G74">
        <v>0</v>
      </c>
    </row>
    <row r="75" spans="1:7" ht="15" x14ac:dyDescent="0.25">
      <c r="A75" s="271" t="s">
        <v>118</v>
      </c>
      <c r="B75">
        <v>39.5</v>
      </c>
      <c r="C75">
        <v>72.8</v>
      </c>
      <c r="D75">
        <v>84.5</v>
      </c>
      <c r="E75">
        <v>67.3</v>
      </c>
      <c r="F75">
        <v>0</v>
      </c>
      <c r="G75">
        <v>0</v>
      </c>
    </row>
    <row r="76" spans="1:7" ht="15" x14ac:dyDescent="0.25">
      <c r="A76" s="271" t="s">
        <v>119</v>
      </c>
      <c r="B76">
        <v>51.7</v>
      </c>
      <c r="C76">
        <v>46.3</v>
      </c>
      <c r="D76">
        <v>106.1</v>
      </c>
      <c r="E76">
        <v>168.2</v>
      </c>
      <c r="F76">
        <v>0</v>
      </c>
      <c r="G76">
        <v>0</v>
      </c>
    </row>
    <row r="77" spans="1:7" ht="15" x14ac:dyDescent="0.25">
      <c r="A77" s="271" t="s">
        <v>120</v>
      </c>
      <c r="B77">
        <v>36.4</v>
      </c>
      <c r="C77">
        <v>37.700000000000003</v>
      </c>
      <c r="D77">
        <v>141.19999999999999</v>
      </c>
      <c r="E77">
        <v>151.30000000000001</v>
      </c>
      <c r="F77">
        <v>0</v>
      </c>
      <c r="G77">
        <v>0</v>
      </c>
    </row>
    <row r="78" spans="1:7" ht="15" x14ac:dyDescent="0.25">
      <c r="A78" s="271" t="s">
        <v>121</v>
      </c>
      <c r="B78">
        <v>10.6</v>
      </c>
      <c r="C78">
        <v>25</v>
      </c>
      <c r="D78">
        <v>37.5</v>
      </c>
      <c r="E78">
        <v>53.4</v>
      </c>
      <c r="F78">
        <v>0</v>
      </c>
      <c r="G78">
        <v>0</v>
      </c>
    </row>
    <row r="79" spans="1:7" ht="15" x14ac:dyDescent="0.25">
      <c r="A79" s="271" t="s">
        <v>122</v>
      </c>
      <c r="B79">
        <v>0</v>
      </c>
      <c r="C79">
        <v>4.8</v>
      </c>
      <c r="D79">
        <v>151.1</v>
      </c>
      <c r="E79">
        <v>37.299999999999997</v>
      </c>
      <c r="F79">
        <v>0</v>
      </c>
      <c r="G79">
        <v>0</v>
      </c>
    </row>
    <row r="80" spans="1:7" ht="15" x14ac:dyDescent="0.25">
      <c r="A80" s="271" t="s">
        <v>65</v>
      </c>
      <c r="B80" t="s">
        <v>66</v>
      </c>
      <c r="C80" t="s">
        <v>67</v>
      </c>
      <c r="D80" t="s">
        <v>66</v>
      </c>
      <c r="E80" t="s">
        <v>66</v>
      </c>
      <c r="F80" t="s">
        <v>66</v>
      </c>
      <c r="G80" t="s">
        <v>68</v>
      </c>
    </row>
    <row r="81" spans="1:7" ht="15" x14ac:dyDescent="0.25">
      <c r="A81" s="271" t="s">
        <v>123</v>
      </c>
      <c r="B81">
        <v>5021.1000000000004</v>
      </c>
      <c r="C81">
        <v>3471.1</v>
      </c>
      <c r="D81">
        <v>12924.3</v>
      </c>
      <c r="E81">
        <v>12771</v>
      </c>
      <c r="F81">
        <v>187</v>
      </c>
      <c r="G81">
        <v>0</v>
      </c>
    </row>
    <row r="82" spans="1:7" ht="15" x14ac:dyDescent="0.25">
      <c r="A82" s="271" t="s">
        <v>124</v>
      </c>
      <c r="B82">
        <v>1163.0999999999999</v>
      </c>
      <c r="C82">
        <v>716</v>
      </c>
      <c r="D82">
        <v>0</v>
      </c>
      <c r="E82">
        <v>0</v>
      </c>
      <c r="F82">
        <v>0</v>
      </c>
      <c r="G82">
        <v>0</v>
      </c>
    </row>
    <row r="83" spans="1:7" ht="15" x14ac:dyDescent="0.25">
      <c r="A83" s="271" t="s">
        <v>65</v>
      </c>
      <c r="B83" t="s">
        <v>66</v>
      </c>
      <c r="C83" t="s">
        <v>67</v>
      </c>
      <c r="D83" t="s">
        <v>66</v>
      </c>
      <c r="E83" t="s">
        <v>66</v>
      </c>
      <c r="F83" t="s">
        <v>66</v>
      </c>
      <c r="G83" t="s">
        <v>68</v>
      </c>
    </row>
    <row r="84" spans="1:7" ht="15" x14ac:dyDescent="0.25">
      <c r="A84" s="271" t="s">
        <v>125</v>
      </c>
      <c r="B84">
        <v>6184.2</v>
      </c>
      <c r="C84">
        <v>4187.1000000000004</v>
      </c>
      <c r="D84">
        <v>12924.3</v>
      </c>
      <c r="E84">
        <v>12771</v>
      </c>
      <c r="F84">
        <v>187</v>
      </c>
      <c r="G84">
        <v>0</v>
      </c>
    </row>
    <row r="85" spans="1:7" ht="15" x14ac:dyDescent="0.25">
      <c r="A85" s="271" t="s">
        <v>126</v>
      </c>
      <c r="B85" t="s">
        <v>45</v>
      </c>
      <c r="C85" t="s">
        <v>45</v>
      </c>
      <c r="D85">
        <v>0</v>
      </c>
      <c r="E85">
        <v>0</v>
      </c>
      <c r="F85" t="s">
        <v>45</v>
      </c>
      <c r="G85" t="s">
        <v>45</v>
      </c>
    </row>
    <row r="86" spans="1:7" ht="15" x14ac:dyDescent="0.25">
      <c r="A86" s="271" t="s">
        <v>127</v>
      </c>
      <c r="B86">
        <v>10</v>
      </c>
      <c r="C86">
        <v>0</v>
      </c>
      <c r="D86" t="s">
        <v>45</v>
      </c>
      <c r="E86" t="s">
        <v>45</v>
      </c>
      <c r="F86">
        <v>0</v>
      </c>
      <c r="G86">
        <v>0</v>
      </c>
    </row>
    <row r="87" spans="1:7" ht="15" x14ac:dyDescent="0.25">
      <c r="A87" s="271" t="s">
        <v>65</v>
      </c>
      <c r="B87" t="s">
        <v>66</v>
      </c>
      <c r="C87" t="s">
        <v>67</v>
      </c>
      <c r="D87" t="s">
        <v>66</v>
      </c>
      <c r="E87" t="s">
        <v>66</v>
      </c>
      <c r="F87" t="s">
        <v>66</v>
      </c>
      <c r="G87" t="s">
        <v>68</v>
      </c>
    </row>
  </sheetData>
  <pageMargins left="0.7" right="0.7" top="0.75" bottom="0.75" header="0.3" footer="0.3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4317E-6CC4-4163-A18E-43DA250B31F2}">
  <dimension ref="A1:G87"/>
  <sheetViews>
    <sheetView topLeftCell="A25" workbookViewId="0">
      <selection activeCell="B7" sqref="B7"/>
    </sheetView>
  </sheetViews>
  <sheetFormatPr defaultRowHeight="13.2" x14ac:dyDescent="0.25"/>
  <cols>
    <col min="1" max="1" width="18" customWidth="1"/>
    <col min="2" max="2" width="13.554687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497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93.6</v>
      </c>
      <c r="C12">
        <v>94.5</v>
      </c>
      <c r="D12">
        <v>498.1</v>
      </c>
      <c r="E12">
        <v>561.4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71</v>
      </c>
      <c r="B15">
        <v>74.599999999999994</v>
      </c>
      <c r="C15">
        <v>94.5</v>
      </c>
      <c r="D15">
        <v>416.6</v>
      </c>
      <c r="E15">
        <v>508</v>
      </c>
      <c r="F15">
        <v>0</v>
      </c>
      <c r="G15">
        <v>0</v>
      </c>
    </row>
    <row r="16" spans="1:7" ht="15" x14ac:dyDescent="0.25">
      <c r="A16" s="271" t="s">
        <v>72</v>
      </c>
      <c r="B16">
        <v>19</v>
      </c>
      <c r="C16">
        <v>0</v>
      </c>
      <c r="D16">
        <v>31.1</v>
      </c>
      <c r="E16">
        <v>0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0</v>
      </c>
      <c r="E18">
        <v>12.7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430.7</v>
      </c>
      <c r="C20">
        <v>428.7</v>
      </c>
      <c r="D20">
        <v>1275.0999999999999</v>
      </c>
      <c r="E20">
        <v>1269.2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246.8</v>
      </c>
      <c r="C22">
        <v>299.10000000000002</v>
      </c>
      <c r="D22">
        <v>607.70000000000005</v>
      </c>
      <c r="E22">
        <v>568.20000000000005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705</v>
      </c>
      <c r="C24">
        <v>0</v>
      </c>
      <c r="D24">
        <v>1353.7</v>
      </c>
      <c r="E24">
        <v>194.1</v>
      </c>
      <c r="F24">
        <v>0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1916.4</v>
      </c>
      <c r="C26">
        <v>1149</v>
      </c>
      <c r="D26">
        <v>4059.9</v>
      </c>
      <c r="E26">
        <v>3877.5</v>
      </c>
      <c r="F26">
        <v>60</v>
      </c>
      <c r="G26">
        <v>0</v>
      </c>
    </row>
    <row r="27" spans="1:7" ht="15" x14ac:dyDescent="0.25">
      <c r="A27" s="271" t="s">
        <v>167</v>
      </c>
      <c r="B27">
        <v>0</v>
      </c>
      <c r="C27">
        <v>60</v>
      </c>
      <c r="D27">
        <v>0</v>
      </c>
      <c r="E27">
        <v>55.6</v>
      </c>
      <c r="F27">
        <v>0</v>
      </c>
      <c r="G27">
        <v>0</v>
      </c>
    </row>
    <row r="28" spans="1:7" ht="15" x14ac:dyDescent="0.25">
      <c r="A28" s="271" t="s">
        <v>78</v>
      </c>
      <c r="B28">
        <v>0</v>
      </c>
      <c r="C28">
        <v>9.1999999999999993</v>
      </c>
      <c r="D28">
        <v>41.1</v>
      </c>
      <c r="E28">
        <v>27.8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 t="s">
        <v>94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79</v>
      </c>
      <c r="B30">
        <v>0.3</v>
      </c>
      <c r="C30">
        <v>0.8</v>
      </c>
      <c r="D30">
        <v>0.8</v>
      </c>
      <c r="E30">
        <v>2.4</v>
      </c>
      <c r="F30">
        <v>0</v>
      </c>
      <c r="G30">
        <v>0</v>
      </c>
    </row>
    <row r="31" spans="1:7" ht="15" x14ac:dyDescent="0.25">
      <c r="A31" s="271" t="s">
        <v>80</v>
      </c>
      <c r="B31">
        <v>123.6</v>
      </c>
      <c r="C31">
        <v>88</v>
      </c>
      <c r="D31">
        <v>551</v>
      </c>
      <c r="E31">
        <v>341.2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168</v>
      </c>
      <c r="B33">
        <v>0</v>
      </c>
      <c r="C33">
        <v>0.2</v>
      </c>
      <c r="D33" t="s">
        <v>94</v>
      </c>
      <c r="E33">
        <v>0</v>
      </c>
      <c r="F33">
        <v>0</v>
      </c>
      <c r="G33">
        <v>0</v>
      </c>
    </row>
    <row r="34" spans="1:7" ht="15" x14ac:dyDescent="0.25">
      <c r="A34" s="271" t="s">
        <v>81</v>
      </c>
      <c r="B34">
        <v>614.5</v>
      </c>
      <c r="C34">
        <v>292.39999999999998</v>
      </c>
      <c r="D34">
        <v>636.1</v>
      </c>
      <c r="E34">
        <v>579</v>
      </c>
      <c r="F34">
        <v>0</v>
      </c>
      <c r="G34">
        <v>0</v>
      </c>
    </row>
    <row r="35" spans="1:7" ht="15" x14ac:dyDescent="0.25">
      <c r="A35" s="271" t="s">
        <v>82</v>
      </c>
      <c r="B35">
        <v>13.3</v>
      </c>
      <c r="C35">
        <v>14</v>
      </c>
      <c r="D35">
        <v>192.6</v>
      </c>
      <c r="E35">
        <v>136.30000000000001</v>
      </c>
      <c r="F35">
        <v>0</v>
      </c>
      <c r="G35">
        <v>0</v>
      </c>
    </row>
    <row r="36" spans="1:7" ht="15" x14ac:dyDescent="0.25">
      <c r="A36" s="271" t="s">
        <v>83</v>
      </c>
      <c r="B36">
        <v>806.5</v>
      </c>
      <c r="C36">
        <v>554</v>
      </c>
      <c r="D36">
        <v>1636.1</v>
      </c>
      <c r="E36">
        <v>1497.9</v>
      </c>
      <c r="F36">
        <v>60</v>
      </c>
      <c r="G36">
        <v>0</v>
      </c>
    </row>
    <row r="37" spans="1:7" ht="15" x14ac:dyDescent="0.25">
      <c r="A37" s="271" t="s">
        <v>259</v>
      </c>
      <c r="B37">
        <v>0</v>
      </c>
      <c r="C37">
        <v>0</v>
      </c>
      <c r="D37">
        <v>0</v>
      </c>
      <c r="E37">
        <v>52.4</v>
      </c>
      <c r="F37">
        <v>0</v>
      </c>
      <c r="G37">
        <v>0</v>
      </c>
    </row>
    <row r="38" spans="1:7" ht="15" x14ac:dyDescent="0.25">
      <c r="A38" s="271" t="s">
        <v>84</v>
      </c>
      <c r="B38">
        <v>0</v>
      </c>
      <c r="C38">
        <v>0</v>
      </c>
      <c r="D38">
        <v>66</v>
      </c>
      <c r="E38">
        <v>66.599999999999994</v>
      </c>
      <c r="F38">
        <v>0</v>
      </c>
      <c r="G38">
        <v>0</v>
      </c>
    </row>
    <row r="39" spans="1:7" ht="15" x14ac:dyDescent="0.25">
      <c r="A39" s="271" t="s">
        <v>85</v>
      </c>
      <c r="B39">
        <v>20</v>
      </c>
      <c r="C39">
        <v>20</v>
      </c>
      <c r="D39">
        <v>40.1</v>
      </c>
      <c r="E39">
        <v>20.8</v>
      </c>
      <c r="F39">
        <v>0</v>
      </c>
      <c r="G39">
        <v>0</v>
      </c>
    </row>
    <row r="40" spans="1:7" ht="15" x14ac:dyDescent="0.25">
      <c r="A40" s="271" t="s">
        <v>86</v>
      </c>
      <c r="B40">
        <v>286.10000000000002</v>
      </c>
      <c r="C40">
        <v>88.9</v>
      </c>
      <c r="D40">
        <v>269.2</v>
      </c>
      <c r="E40">
        <v>372.8</v>
      </c>
      <c r="F40">
        <v>0</v>
      </c>
      <c r="G40">
        <v>0</v>
      </c>
    </row>
    <row r="41" spans="1:7" ht="15" x14ac:dyDescent="0.25">
      <c r="A41" s="271" t="s">
        <v>87</v>
      </c>
      <c r="B41">
        <v>0.8</v>
      </c>
      <c r="C41">
        <v>0.5</v>
      </c>
      <c r="D41">
        <v>2.6</v>
      </c>
      <c r="E41">
        <v>1.7</v>
      </c>
      <c r="F41">
        <v>0</v>
      </c>
      <c r="G41">
        <v>0</v>
      </c>
    </row>
    <row r="42" spans="1:7" ht="15" x14ac:dyDescent="0.25">
      <c r="A42" s="271" t="s">
        <v>88</v>
      </c>
      <c r="B42">
        <v>11.3</v>
      </c>
      <c r="C42">
        <v>21</v>
      </c>
      <c r="D42">
        <v>373.4</v>
      </c>
      <c r="E42">
        <v>223.9</v>
      </c>
      <c r="F42">
        <v>0</v>
      </c>
      <c r="G42">
        <v>0</v>
      </c>
    </row>
    <row r="43" spans="1:7" ht="15" x14ac:dyDescent="0.25">
      <c r="A43" s="271" t="s">
        <v>89</v>
      </c>
      <c r="B43">
        <v>40</v>
      </c>
      <c r="C43">
        <v>0</v>
      </c>
      <c r="D43">
        <v>250.8</v>
      </c>
      <c r="E43">
        <v>235.5</v>
      </c>
      <c r="F43">
        <v>0</v>
      </c>
      <c r="G43">
        <v>0</v>
      </c>
    </row>
    <row r="44" spans="1:7" ht="15" x14ac:dyDescent="0.25">
      <c r="A44" s="271" t="s">
        <v>69</v>
      </c>
    </row>
    <row r="45" spans="1:7" ht="15" x14ac:dyDescent="0.25">
      <c r="A45" s="271" t="s">
        <v>90</v>
      </c>
      <c r="B45">
        <v>172.1</v>
      </c>
      <c r="C45">
        <v>227</v>
      </c>
      <c r="D45">
        <v>713.6</v>
      </c>
      <c r="E45">
        <v>1411.3</v>
      </c>
      <c r="F45">
        <v>0</v>
      </c>
      <c r="G45">
        <v>0</v>
      </c>
    </row>
    <row r="46" spans="1:7" ht="15" x14ac:dyDescent="0.25">
      <c r="A46" s="271" t="s">
        <v>91</v>
      </c>
      <c r="B46">
        <v>11</v>
      </c>
      <c r="C46">
        <v>0</v>
      </c>
      <c r="D46">
        <v>0</v>
      </c>
      <c r="E46">
        <v>409.7</v>
      </c>
      <c r="F46">
        <v>0</v>
      </c>
      <c r="G46">
        <v>0</v>
      </c>
    </row>
    <row r="47" spans="1:7" ht="15" x14ac:dyDescent="0.25">
      <c r="A47" s="271" t="s">
        <v>92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464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175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406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271" t="s">
        <v>466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93</v>
      </c>
      <c r="B52">
        <v>0</v>
      </c>
      <c r="C52">
        <v>0</v>
      </c>
      <c r="D52" t="s">
        <v>94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96</v>
      </c>
      <c r="B53">
        <v>161.1</v>
      </c>
      <c r="C53">
        <v>206</v>
      </c>
      <c r="D53">
        <v>692.9</v>
      </c>
      <c r="E53">
        <v>781</v>
      </c>
      <c r="F53">
        <v>0</v>
      </c>
      <c r="G53">
        <v>0</v>
      </c>
    </row>
    <row r="54" spans="1:7" ht="15" x14ac:dyDescent="0.25">
      <c r="A54" s="271" t="s">
        <v>97</v>
      </c>
      <c r="B54">
        <v>0</v>
      </c>
      <c r="C54">
        <v>0.5</v>
      </c>
      <c r="D54">
        <v>13</v>
      </c>
      <c r="E54">
        <v>18</v>
      </c>
      <c r="F54">
        <v>0</v>
      </c>
      <c r="G54">
        <v>0</v>
      </c>
    </row>
    <row r="55" spans="1:7" ht="15" x14ac:dyDescent="0.25">
      <c r="A55" s="271" t="s">
        <v>176</v>
      </c>
      <c r="B55">
        <v>0</v>
      </c>
      <c r="C55">
        <v>20.5</v>
      </c>
      <c r="D55">
        <v>0</v>
      </c>
      <c r="E55">
        <v>10.1</v>
      </c>
      <c r="F55">
        <v>0</v>
      </c>
      <c r="G55">
        <v>0</v>
      </c>
    </row>
    <row r="56" spans="1:7" ht="15" x14ac:dyDescent="0.25">
      <c r="A56" s="271" t="s">
        <v>69</v>
      </c>
    </row>
    <row r="57" spans="1:7" ht="15" x14ac:dyDescent="0.25">
      <c r="A57" s="271" t="s">
        <v>98</v>
      </c>
      <c r="B57">
        <v>1496.7</v>
      </c>
      <c r="C57">
        <v>1223.5999999999999</v>
      </c>
      <c r="D57">
        <v>3863.6</v>
      </c>
      <c r="E57">
        <v>4500</v>
      </c>
      <c r="F57">
        <v>127</v>
      </c>
      <c r="G57">
        <v>0</v>
      </c>
    </row>
    <row r="58" spans="1:7" ht="15" x14ac:dyDescent="0.25">
      <c r="A58" s="271" t="s">
        <v>99</v>
      </c>
      <c r="B58">
        <v>2.5</v>
      </c>
      <c r="C58">
        <v>0</v>
      </c>
      <c r="D58">
        <v>8.8000000000000007</v>
      </c>
      <c r="E58">
        <v>12.2</v>
      </c>
      <c r="F58">
        <v>0</v>
      </c>
      <c r="G58">
        <v>0</v>
      </c>
    </row>
    <row r="59" spans="1:7" ht="15" x14ac:dyDescent="0.25">
      <c r="A59" s="271" t="s">
        <v>100</v>
      </c>
      <c r="B59">
        <v>5</v>
      </c>
      <c r="C59">
        <v>4.5</v>
      </c>
      <c r="D59">
        <v>4.2</v>
      </c>
      <c r="E59">
        <v>4.4000000000000004</v>
      </c>
      <c r="F59">
        <v>0</v>
      </c>
      <c r="G59">
        <v>0</v>
      </c>
    </row>
    <row r="60" spans="1:7" ht="15" x14ac:dyDescent="0.25">
      <c r="A60" s="271" t="s">
        <v>101</v>
      </c>
      <c r="B60">
        <v>0</v>
      </c>
      <c r="C60">
        <v>30</v>
      </c>
      <c r="D60">
        <v>529.20000000000005</v>
      </c>
      <c r="E60">
        <v>353.2</v>
      </c>
      <c r="F60">
        <v>100</v>
      </c>
      <c r="G60">
        <v>0</v>
      </c>
    </row>
    <row r="61" spans="1:7" ht="15" x14ac:dyDescent="0.25">
      <c r="A61" s="271" t="s">
        <v>102</v>
      </c>
      <c r="B61">
        <v>25.1</v>
      </c>
      <c r="C61">
        <v>15.8</v>
      </c>
      <c r="D61">
        <v>25.4</v>
      </c>
      <c r="E61">
        <v>46.5</v>
      </c>
      <c r="F61">
        <v>0</v>
      </c>
      <c r="G61">
        <v>0</v>
      </c>
    </row>
    <row r="62" spans="1:7" ht="15" x14ac:dyDescent="0.25">
      <c r="A62" s="271" t="s">
        <v>103</v>
      </c>
      <c r="B62">
        <v>16.899999999999999</v>
      </c>
      <c r="C62">
        <v>56.2</v>
      </c>
      <c r="D62">
        <v>4.3</v>
      </c>
      <c r="E62">
        <v>21.6</v>
      </c>
      <c r="F62">
        <v>0</v>
      </c>
      <c r="G62">
        <v>0</v>
      </c>
    </row>
    <row r="63" spans="1:7" ht="15" x14ac:dyDescent="0.25">
      <c r="A63" s="271" t="s">
        <v>104</v>
      </c>
      <c r="B63">
        <v>62</v>
      </c>
      <c r="C63">
        <v>42</v>
      </c>
      <c r="D63">
        <v>306.60000000000002</v>
      </c>
      <c r="E63">
        <v>279.60000000000002</v>
      </c>
      <c r="F63">
        <v>0</v>
      </c>
      <c r="G63">
        <v>0</v>
      </c>
    </row>
    <row r="64" spans="1:7" ht="15" x14ac:dyDescent="0.25">
      <c r="A64" s="271" t="s">
        <v>105</v>
      </c>
      <c r="B64">
        <v>95</v>
      </c>
      <c r="C64">
        <v>68.5</v>
      </c>
      <c r="D64">
        <v>194.7</v>
      </c>
      <c r="E64">
        <v>426.8</v>
      </c>
      <c r="F64">
        <v>0</v>
      </c>
      <c r="G64">
        <v>0</v>
      </c>
    </row>
    <row r="65" spans="1:7" ht="15" x14ac:dyDescent="0.25">
      <c r="A65" s="271" t="s">
        <v>106</v>
      </c>
      <c r="B65">
        <v>32.9</v>
      </c>
      <c r="C65">
        <v>51.6</v>
      </c>
      <c r="D65">
        <v>69.099999999999994</v>
      </c>
      <c r="E65">
        <v>120.8</v>
      </c>
      <c r="F65">
        <v>0</v>
      </c>
      <c r="G65">
        <v>0</v>
      </c>
    </row>
    <row r="66" spans="1:7" ht="15" x14ac:dyDescent="0.25">
      <c r="A66" s="271" t="s">
        <v>107</v>
      </c>
      <c r="B66">
        <v>56</v>
      </c>
      <c r="C66">
        <v>0</v>
      </c>
      <c r="D66">
        <v>103.3</v>
      </c>
      <c r="E66">
        <v>210.7</v>
      </c>
      <c r="F66">
        <v>0</v>
      </c>
      <c r="G66">
        <v>0</v>
      </c>
    </row>
    <row r="67" spans="1:7" ht="15" x14ac:dyDescent="0.25">
      <c r="A67" s="271" t="s">
        <v>109</v>
      </c>
      <c r="B67">
        <v>92.5</v>
      </c>
      <c r="C67">
        <v>105.8</v>
      </c>
      <c r="D67">
        <v>296.2</v>
      </c>
      <c r="E67">
        <v>274.3</v>
      </c>
      <c r="F67">
        <v>0</v>
      </c>
      <c r="G67">
        <v>0</v>
      </c>
    </row>
    <row r="68" spans="1:7" ht="15" x14ac:dyDescent="0.25">
      <c r="A68" s="271" t="s">
        <v>110</v>
      </c>
      <c r="B68">
        <v>0</v>
      </c>
      <c r="C68">
        <v>0</v>
      </c>
      <c r="D68">
        <v>8.3000000000000007</v>
      </c>
      <c r="E68">
        <v>15.4</v>
      </c>
      <c r="F68">
        <v>0</v>
      </c>
      <c r="G68">
        <v>0</v>
      </c>
    </row>
    <row r="69" spans="1:7" ht="15" x14ac:dyDescent="0.25">
      <c r="A69" s="271" t="s">
        <v>111</v>
      </c>
      <c r="B69">
        <v>0</v>
      </c>
      <c r="C69">
        <v>0</v>
      </c>
      <c r="D69">
        <v>42.6</v>
      </c>
      <c r="E69">
        <v>63.7</v>
      </c>
      <c r="F69">
        <v>0</v>
      </c>
      <c r="G69">
        <v>0</v>
      </c>
    </row>
    <row r="70" spans="1:7" ht="15" x14ac:dyDescent="0.25">
      <c r="A70" s="271" t="s">
        <v>112</v>
      </c>
      <c r="B70">
        <v>29.5</v>
      </c>
      <c r="C70">
        <v>58.1</v>
      </c>
      <c r="D70">
        <v>159</v>
      </c>
      <c r="E70">
        <v>165.4</v>
      </c>
      <c r="F70">
        <v>0</v>
      </c>
      <c r="G70">
        <v>0</v>
      </c>
    </row>
    <row r="71" spans="1:7" ht="15" x14ac:dyDescent="0.25">
      <c r="A71" s="271" t="s">
        <v>113</v>
      </c>
      <c r="B71">
        <v>20.5</v>
      </c>
      <c r="C71">
        <v>20.5</v>
      </c>
      <c r="D71">
        <v>112.3</v>
      </c>
      <c r="E71">
        <v>102.4</v>
      </c>
      <c r="F71">
        <v>0</v>
      </c>
      <c r="G71">
        <v>0</v>
      </c>
    </row>
    <row r="72" spans="1:7" ht="15" x14ac:dyDescent="0.25">
      <c r="A72" s="271" t="s">
        <v>114</v>
      </c>
      <c r="B72">
        <v>12.5</v>
      </c>
      <c r="C72">
        <v>14.3</v>
      </c>
      <c r="D72">
        <v>22.4</v>
      </c>
      <c r="E72">
        <v>17.100000000000001</v>
      </c>
      <c r="F72">
        <v>5</v>
      </c>
      <c r="G72">
        <v>0</v>
      </c>
    </row>
    <row r="73" spans="1:7" ht="15" x14ac:dyDescent="0.25">
      <c r="A73" s="271" t="s">
        <v>115</v>
      </c>
      <c r="B73">
        <v>898</v>
      </c>
      <c r="C73">
        <v>562.20000000000005</v>
      </c>
      <c r="D73">
        <v>1488</v>
      </c>
      <c r="E73">
        <v>1898.3</v>
      </c>
      <c r="F73">
        <v>22</v>
      </c>
      <c r="G73">
        <v>0</v>
      </c>
    </row>
    <row r="74" spans="1:7" ht="15" x14ac:dyDescent="0.25">
      <c r="A74" s="271" t="s">
        <v>117</v>
      </c>
      <c r="B74">
        <v>1.2</v>
      </c>
      <c r="C74">
        <v>0.6</v>
      </c>
      <c r="D74">
        <v>5.6</v>
      </c>
      <c r="E74">
        <v>10.1</v>
      </c>
      <c r="F74">
        <v>0</v>
      </c>
      <c r="G74">
        <v>0</v>
      </c>
    </row>
    <row r="75" spans="1:7" ht="15" x14ac:dyDescent="0.25">
      <c r="A75" s="271" t="s">
        <v>118</v>
      </c>
      <c r="B75">
        <v>17.7</v>
      </c>
      <c r="C75">
        <v>72.8</v>
      </c>
      <c r="D75">
        <v>84.5</v>
      </c>
      <c r="E75">
        <v>67.3</v>
      </c>
      <c r="F75">
        <v>0</v>
      </c>
      <c r="G75">
        <v>0</v>
      </c>
    </row>
    <row r="76" spans="1:7" ht="15" x14ac:dyDescent="0.25">
      <c r="A76" s="271" t="s">
        <v>119</v>
      </c>
      <c r="B76">
        <v>82.4</v>
      </c>
      <c r="C76">
        <v>46.3</v>
      </c>
      <c r="D76">
        <v>75.400000000000006</v>
      </c>
      <c r="E76">
        <v>168.2</v>
      </c>
      <c r="F76">
        <v>0</v>
      </c>
      <c r="G76">
        <v>0</v>
      </c>
    </row>
    <row r="77" spans="1:7" ht="15" x14ac:dyDescent="0.25">
      <c r="A77" s="271" t="s">
        <v>120</v>
      </c>
      <c r="B77">
        <v>36.4</v>
      </c>
      <c r="C77">
        <v>44.7</v>
      </c>
      <c r="D77">
        <v>135.19999999999999</v>
      </c>
      <c r="E77">
        <v>151.30000000000001</v>
      </c>
      <c r="F77">
        <v>0</v>
      </c>
      <c r="G77">
        <v>0</v>
      </c>
    </row>
    <row r="78" spans="1:7" ht="15" x14ac:dyDescent="0.25">
      <c r="A78" s="271" t="s">
        <v>121</v>
      </c>
      <c r="B78">
        <v>10.6</v>
      </c>
      <c r="C78">
        <v>25</v>
      </c>
      <c r="D78">
        <v>37.5</v>
      </c>
      <c r="E78">
        <v>53.4</v>
      </c>
      <c r="F78">
        <v>0</v>
      </c>
      <c r="G78">
        <v>0</v>
      </c>
    </row>
    <row r="79" spans="1:7" ht="15" x14ac:dyDescent="0.25">
      <c r="A79" s="271" t="s">
        <v>122</v>
      </c>
      <c r="B79">
        <v>0</v>
      </c>
      <c r="C79">
        <v>4.8</v>
      </c>
      <c r="D79">
        <v>151.1</v>
      </c>
      <c r="E79">
        <v>37.299999999999997</v>
      </c>
      <c r="F79">
        <v>0</v>
      </c>
      <c r="G79">
        <v>0</v>
      </c>
    </row>
    <row r="80" spans="1:7" ht="15" x14ac:dyDescent="0.25">
      <c r="A80" s="271" t="s">
        <v>65</v>
      </c>
      <c r="B80" t="s">
        <v>66</v>
      </c>
      <c r="C80" t="s">
        <v>67</v>
      </c>
      <c r="D80" t="s">
        <v>66</v>
      </c>
      <c r="E80" t="s">
        <v>66</v>
      </c>
      <c r="F80" t="s">
        <v>66</v>
      </c>
      <c r="G80" t="s">
        <v>68</v>
      </c>
    </row>
    <row r="81" spans="1:7" ht="15" x14ac:dyDescent="0.25">
      <c r="A81" s="271" t="s">
        <v>123</v>
      </c>
      <c r="B81">
        <v>5061.3</v>
      </c>
      <c r="C81">
        <v>3422</v>
      </c>
      <c r="D81">
        <v>12371.6</v>
      </c>
      <c r="E81">
        <v>12381.5</v>
      </c>
      <c r="F81">
        <v>187</v>
      </c>
      <c r="G81">
        <v>0</v>
      </c>
    </row>
    <row r="82" spans="1:7" ht="15" x14ac:dyDescent="0.25">
      <c r="A82" s="271" t="s">
        <v>124</v>
      </c>
      <c r="B82">
        <v>1059.0999999999999</v>
      </c>
      <c r="C82">
        <v>651.9</v>
      </c>
      <c r="D82">
        <v>0</v>
      </c>
      <c r="E82">
        <v>0</v>
      </c>
      <c r="F82">
        <v>0</v>
      </c>
      <c r="G82">
        <v>0</v>
      </c>
    </row>
    <row r="83" spans="1:7" ht="15" x14ac:dyDescent="0.25">
      <c r="A83" s="271" t="s">
        <v>65</v>
      </c>
      <c r="B83" t="s">
        <v>66</v>
      </c>
      <c r="C83" t="s">
        <v>67</v>
      </c>
      <c r="D83" t="s">
        <v>66</v>
      </c>
      <c r="E83" t="s">
        <v>66</v>
      </c>
      <c r="F83" t="s">
        <v>66</v>
      </c>
      <c r="G83" t="s">
        <v>68</v>
      </c>
    </row>
    <row r="84" spans="1:7" ht="15" x14ac:dyDescent="0.25">
      <c r="A84" s="271" t="s">
        <v>125</v>
      </c>
      <c r="B84">
        <v>6120.4</v>
      </c>
      <c r="C84">
        <v>4073.9</v>
      </c>
      <c r="D84">
        <v>12371.6</v>
      </c>
      <c r="E84">
        <v>12381.5</v>
      </c>
      <c r="F84">
        <v>187</v>
      </c>
      <c r="G84">
        <v>0</v>
      </c>
    </row>
    <row r="85" spans="1:7" ht="15" x14ac:dyDescent="0.25">
      <c r="A85" s="271" t="s">
        <v>126</v>
      </c>
      <c r="B85" t="s">
        <v>45</v>
      </c>
      <c r="C85" t="s">
        <v>45</v>
      </c>
      <c r="D85">
        <v>0</v>
      </c>
      <c r="E85">
        <v>0</v>
      </c>
      <c r="F85" t="s">
        <v>45</v>
      </c>
      <c r="G85" t="s">
        <v>45</v>
      </c>
    </row>
    <row r="86" spans="1:7" ht="15" x14ac:dyDescent="0.25">
      <c r="A86" s="271" t="s">
        <v>127</v>
      </c>
      <c r="B86">
        <v>10</v>
      </c>
      <c r="C86">
        <v>0</v>
      </c>
      <c r="D86" t="s">
        <v>45</v>
      </c>
      <c r="E86" t="s">
        <v>45</v>
      </c>
      <c r="F86">
        <v>0</v>
      </c>
      <c r="G86">
        <v>0</v>
      </c>
    </row>
    <row r="87" spans="1:7" ht="15" x14ac:dyDescent="0.25">
      <c r="A87" s="271" t="s">
        <v>53</v>
      </c>
    </row>
  </sheetData>
  <pageMargins left="0.7" right="0.7" top="0.75" bottom="0.75" header="0.3" footer="0.3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4938D-BB35-41BD-AA3C-36446BD9E21A}">
  <dimension ref="A1:G88"/>
  <sheetViews>
    <sheetView topLeftCell="A28" workbookViewId="0">
      <selection activeCell="B7" sqref="B7"/>
    </sheetView>
  </sheetViews>
  <sheetFormatPr defaultRowHeight="13.2" x14ac:dyDescent="0.25"/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498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97.6</v>
      </c>
      <c r="C12">
        <v>136.30000000000001</v>
      </c>
      <c r="D12">
        <v>475.9</v>
      </c>
      <c r="E12">
        <v>499.8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71</v>
      </c>
      <c r="B15">
        <v>88.1</v>
      </c>
      <c r="C15">
        <v>136.30000000000001</v>
      </c>
      <c r="D15">
        <v>394.4</v>
      </c>
      <c r="E15">
        <v>446.4</v>
      </c>
      <c r="F15">
        <v>0</v>
      </c>
      <c r="G15">
        <v>0</v>
      </c>
    </row>
    <row r="16" spans="1:7" ht="15" x14ac:dyDescent="0.25">
      <c r="A16" s="271" t="s">
        <v>72</v>
      </c>
      <c r="B16">
        <v>9.5</v>
      </c>
      <c r="C16">
        <v>0</v>
      </c>
      <c r="D16">
        <v>31.1</v>
      </c>
      <c r="E16">
        <v>0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0</v>
      </c>
      <c r="E18">
        <v>12.7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430.7</v>
      </c>
      <c r="C20">
        <v>459.3</v>
      </c>
      <c r="D20">
        <v>1275.0999999999999</v>
      </c>
      <c r="E20">
        <v>1238.3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180.3</v>
      </c>
      <c r="C22">
        <v>299.10000000000002</v>
      </c>
      <c r="D22">
        <v>591.1</v>
      </c>
      <c r="E22">
        <v>568.20000000000005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765</v>
      </c>
      <c r="C24">
        <v>0</v>
      </c>
      <c r="D24">
        <v>1290.7</v>
      </c>
      <c r="E24">
        <v>194.1</v>
      </c>
      <c r="F24">
        <v>0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1990.9</v>
      </c>
      <c r="C26">
        <v>1170.4000000000001</v>
      </c>
      <c r="D26">
        <v>3825</v>
      </c>
      <c r="E26">
        <v>3823.5</v>
      </c>
      <c r="F26">
        <v>60</v>
      </c>
      <c r="G26">
        <v>0</v>
      </c>
    </row>
    <row r="27" spans="1:7" ht="15" x14ac:dyDescent="0.25">
      <c r="A27" s="271" t="s">
        <v>167</v>
      </c>
      <c r="B27">
        <v>0</v>
      </c>
      <c r="C27">
        <v>60</v>
      </c>
      <c r="D27">
        <v>0</v>
      </c>
      <c r="E27">
        <v>55.6</v>
      </c>
      <c r="F27">
        <v>0</v>
      </c>
      <c r="G27">
        <v>0</v>
      </c>
    </row>
    <row r="28" spans="1:7" ht="15" x14ac:dyDescent="0.25">
      <c r="A28" s="271" t="s">
        <v>78</v>
      </c>
      <c r="B28">
        <v>0.1</v>
      </c>
      <c r="C28">
        <v>8.1999999999999993</v>
      </c>
      <c r="D28">
        <v>41</v>
      </c>
      <c r="E28">
        <v>27.8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0.1</v>
      </c>
      <c r="D29">
        <v>0</v>
      </c>
      <c r="E29">
        <v>1.2</v>
      </c>
      <c r="F29">
        <v>0</v>
      </c>
      <c r="G29">
        <v>0</v>
      </c>
    </row>
    <row r="30" spans="1:7" ht="15" x14ac:dyDescent="0.25">
      <c r="A30" s="271" t="s">
        <v>79</v>
      </c>
      <c r="B30">
        <v>0.3</v>
      </c>
      <c r="C30">
        <v>0.8</v>
      </c>
      <c r="D30">
        <v>0.8</v>
      </c>
      <c r="E30">
        <v>2.4</v>
      </c>
      <c r="F30">
        <v>0</v>
      </c>
      <c r="G30">
        <v>0</v>
      </c>
    </row>
    <row r="31" spans="1:7" ht="15" x14ac:dyDescent="0.25">
      <c r="A31" s="271" t="s">
        <v>80</v>
      </c>
      <c r="B31">
        <v>116.1</v>
      </c>
      <c r="C31">
        <v>88</v>
      </c>
      <c r="D31">
        <v>490.4</v>
      </c>
      <c r="E31">
        <v>341.2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168</v>
      </c>
      <c r="B33">
        <v>0</v>
      </c>
      <c r="C33">
        <v>0.2</v>
      </c>
      <c r="D33" t="s">
        <v>94</v>
      </c>
      <c r="E33">
        <v>0</v>
      </c>
      <c r="F33">
        <v>0</v>
      </c>
      <c r="G33">
        <v>0</v>
      </c>
    </row>
    <row r="34" spans="1:7" ht="15" x14ac:dyDescent="0.25">
      <c r="A34" s="271" t="s">
        <v>81</v>
      </c>
      <c r="B34">
        <v>559.9</v>
      </c>
      <c r="C34">
        <v>341.7</v>
      </c>
      <c r="D34">
        <v>609.4</v>
      </c>
      <c r="E34">
        <v>525.1</v>
      </c>
      <c r="F34">
        <v>0</v>
      </c>
      <c r="G34">
        <v>0</v>
      </c>
    </row>
    <row r="35" spans="1:7" ht="15" x14ac:dyDescent="0.25">
      <c r="A35" s="271" t="s">
        <v>82</v>
      </c>
      <c r="B35">
        <v>23.3</v>
      </c>
      <c r="C35">
        <v>14</v>
      </c>
      <c r="D35">
        <v>181.6</v>
      </c>
      <c r="E35">
        <v>136.30000000000001</v>
      </c>
      <c r="F35">
        <v>0</v>
      </c>
      <c r="G35">
        <v>0</v>
      </c>
    </row>
    <row r="36" spans="1:7" ht="15" x14ac:dyDescent="0.25">
      <c r="A36" s="271" t="s">
        <v>83</v>
      </c>
      <c r="B36">
        <v>918.5</v>
      </c>
      <c r="C36">
        <v>527</v>
      </c>
      <c r="D36">
        <v>1515.4</v>
      </c>
      <c r="E36">
        <v>1497.9</v>
      </c>
      <c r="F36">
        <v>60</v>
      </c>
      <c r="G36">
        <v>0</v>
      </c>
    </row>
    <row r="37" spans="1:7" ht="15" x14ac:dyDescent="0.25">
      <c r="A37" s="271" t="s">
        <v>259</v>
      </c>
      <c r="B37">
        <v>0</v>
      </c>
      <c r="C37">
        <v>0</v>
      </c>
      <c r="D37">
        <v>0</v>
      </c>
      <c r="E37">
        <v>52.4</v>
      </c>
      <c r="F37">
        <v>0</v>
      </c>
      <c r="G37">
        <v>0</v>
      </c>
    </row>
    <row r="38" spans="1:7" ht="15" x14ac:dyDescent="0.25">
      <c r="A38" s="271" t="s">
        <v>84</v>
      </c>
      <c r="B38">
        <v>0</v>
      </c>
      <c r="C38">
        <v>0</v>
      </c>
      <c r="D38">
        <v>66</v>
      </c>
      <c r="E38">
        <v>66.599999999999994</v>
      </c>
      <c r="F38">
        <v>0</v>
      </c>
      <c r="G38">
        <v>0</v>
      </c>
    </row>
    <row r="39" spans="1:7" ht="15" x14ac:dyDescent="0.25">
      <c r="A39" s="271" t="s">
        <v>85</v>
      </c>
      <c r="B39">
        <v>20</v>
      </c>
      <c r="C39">
        <v>20</v>
      </c>
      <c r="D39">
        <v>40.1</v>
      </c>
      <c r="E39">
        <v>20.8</v>
      </c>
      <c r="F39">
        <v>0</v>
      </c>
      <c r="G39">
        <v>0</v>
      </c>
    </row>
    <row r="40" spans="1:7" ht="15" x14ac:dyDescent="0.25">
      <c r="A40" s="271" t="s">
        <v>86</v>
      </c>
      <c r="B40">
        <v>286.10000000000002</v>
      </c>
      <c r="C40">
        <v>88.9</v>
      </c>
      <c r="D40">
        <v>269.2</v>
      </c>
      <c r="E40">
        <v>372.8</v>
      </c>
      <c r="F40">
        <v>0</v>
      </c>
      <c r="G40">
        <v>0</v>
      </c>
    </row>
    <row r="41" spans="1:7" ht="15" x14ac:dyDescent="0.25">
      <c r="A41" s="271" t="s">
        <v>87</v>
      </c>
      <c r="B41">
        <v>0.8</v>
      </c>
      <c r="C41">
        <v>0.5</v>
      </c>
      <c r="D41">
        <v>2.6</v>
      </c>
      <c r="E41">
        <v>1.7</v>
      </c>
      <c r="F41">
        <v>0</v>
      </c>
      <c r="G41">
        <v>0</v>
      </c>
    </row>
    <row r="42" spans="1:7" ht="15" x14ac:dyDescent="0.25">
      <c r="A42" s="271" t="s">
        <v>88</v>
      </c>
      <c r="B42">
        <v>25.8</v>
      </c>
      <c r="C42">
        <v>21</v>
      </c>
      <c r="D42">
        <v>357.8</v>
      </c>
      <c r="E42">
        <v>223.9</v>
      </c>
      <c r="F42">
        <v>0</v>
      </c>
      <c r="G42">
        <v>0</v>
      </c>
    </row>
    <row r="43" spans="1:7" ht="15" x14ac:dyDescent="0.25">
      <c r="A43" s="271" t="s">
        <v>89</v>
      </c>
      <c r="B43">
        <v>40</v>
      </c>
      <c r="C43">
        <v>0</v>
      </c>
      <c r="D43">
        <v>250.8</v>
      </c>
      <c r="E43">
        <v>235.5</v>
      </c>
      <c r="F43">
        <v>0</v>
      </c>
      <c r="G43">
        <v>0</v>
      </c>
    </row>
    <row r="44" spans="1:7" ht="15" x14ac:dyDescent="0.25">
      <c r="A44" s="271" t="s">
        <v>69</v>
      </c>
    </row>
    <row r="45" spans="1:7" ht="15" x14ac:dyDescent="0.25">
      <c r="A45" s="271" t="s">
        <v>90</v>
      </c>
      <c r="B45">
        <v>172.1</v>
      </c>
      <c r="C45">
        <v>227</v>
      </c>
      <c r="D45">
        <v>713.6</v>
      </c>
      <c r="E45">
        <v>1411.3</v>
      </c>
      <c r="F45">
        <v>0</v>
      </c>
      <c r="G45">
        <v>0</v>
      </c>
    </row>
    <row r="46" spans="1:7" ht="15" x14ac:dyDescent="0.25">
      <c r="A46" s="271" t="s">
        <v>91</v>
      </c>
      <c r="B46">
        <v>11</v>
      </c>
      <c r="C46">
        <v>0</v>
      </c>
      <c r="D46">
        <v>0</v>
      </c>
      <c r="E46">
        <v>409.7</v>
      </c>
      <c r="F46">
        <v>0</v>
      </c>
      <c r="G46">
        <v>0</v>
      </c>
    </row>
    <row r="47" spans="1:7" ht="15" x14ac:dyDescent="0.25">
      <c r="A47" s="271" t="s">
        <v>92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464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175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406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271" t="s">
        <v>466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93</v>
      </c>
      <c r="B52">
        <v>0</v>
      </c>
      <c r="C52">
        <v>0</v>
      </c>
      <c r="D52" t="s">
        <v>94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96</v>
      </c>
      <c r="B53">
        <v>161.1</v>
      </c>
      <c r="C53">
        <v>206</v>
      </c>
      <c r="D53">
        <v>692.9</v>
      </c>
      <c r="E53">
        <v>781</v>
      </c>
      <c r="F53">
        <v>0</v>
      </c>
      <c r="G53">
        <v>0</v>
      </c>
    </row>
    <row r="54" spans="1:7" ht="15" x14ac:dyDescent="0.25">
      <c r="A54" s="271" t="s">
        <v>97</v>
      </c>
      <c r="B54">
        <v>0</v>
      </c>
      <c r="C54">
        <v>0.5</v>
      </c>
      <c r="D54">
        <v>13</v>
      </c>
      <c r="E54">
        <v>18</v>
      </c>
      <c r="F54">
        <v>0</v>
      </c>
      <c r="G54">
        <v>0</v>
      </c>
    </row>
    <row r="55" spans="1:7" ht="15" x14ac:dyDescent="0.25">
      <c r="A55" s="271" t="s">
        <v>176</v>
      </c>
      <c r="B55">
        <v>0</v>
      </c>
      <c r="C55">
        <v>20.5</v>
      </c>
      <c r="D55">
        <v>0</v>
      </c>
      <c r="E55">
        <v>10.1</v>
      </c>
      <c r="F55">
        <v>0</v>
      </c>
      <c r="G55">
        <v>0</v>
      </c>
    </row>
    <row r="56" spans="1:7" ht="15" x14ac:dyDescent="0.25">
      <c r="A56" s="271" t="s">
        <v>69</v>
      </c>
    </row>
    <row r="57" spans="1:7" ht="15" x14ac:dyDescent="0.25">
      <c r="A57" s="271" t="s">
        <v>98</v>
      </c>
      <c r="B57">
        <v>1476.9</v>
      </c>
      <c r="C57">
        <v>1235.5</v>
      </c>
      <c r="D57">
        <v>3748.6</v>
      </c>
      <c r="E57">
        <v>4414.7</v>
      </c>
      <c r="F57">
        <v>127</v>
      </c>
      <c r="G57">
        <v>0</v>
      </c>
    </row>
    <row r="58" spans="1:7" ht="15" x14ac:dyDescent="0.25">
      <c r="A58" s="271" t="s">
        <v>99</v>
      </c>
      <c r="B58">
        <v>2.5</v>
      </c>
      <c r="C58">
        <v>0</v>
      </c>
      <c r="D58">
        <v>8.8000000000000007</v>
      </c>
      <c r="E58">
        <v>12.2</v>
      </c>
      <c r="F58">
        <v>0</v>
      </c>
      <c r="G58">
        <v>0</v>
      </c>
    </row>
    <row r="59" spans="1:7" ht="15" x14ac:dyDescent="0.25">
      <c r="A59" s="271" t="s">
        <v>100</v>
      </c>
      <c r="B59">
        <v>5</v>
      </c>
      <c r="C59">
        <v>4.5</v>
      </c>
      <c r="D59">
        <v>4.2</v>
      </c>
      <c r="E59">
        <v>4.4000000000000004</v>
      </c>
      <c r="F59">
        <v>0</v>
      </c>
      <c r="G59">
        <v>0</v>
      </c>
    </row>
    <row r="60" spans="1:7" ht="15" x14ac:dyDescent="0.25">
      <c r="A60" s="271" t="s">
        <v>101</v>
      </c>
      <c r="B60">
        <v>0</v>
      </c>
      <c r="C60">
        <v>30</v>
      </c>
      <c r="D60">
        <v>529.20000000000005</v>
      </c>
      <c r="E60">
        <v>353.2</v>
      </c>
      <c r="F60">
        <v>100</v>
      </c>
      <c r="G60">
        <v>0</v>
      </c>
    </row>
    <row r="61" spans="1:7" ht="15" x14ac:dyDescent="0.25">
      <c r="A61" s="271" t="s">
        <v>102</v>
      </c>
      <c r="B61">
        <v>25.1</v>
      </c>
      <c r="C61">
        <v>15.8</v>
      </c>
      <c r="D61">
        <v>25.4</v>
      </c>
      <c r="E61">
        <v>46.5</v>
      </c>
      <c r="F61">
        <v>0</v>
      </c>
      <c r="G61">
        <v>0</v>
      </c>
    </row>
    <row r="62" spans="1:7" ht="15" x14ac:dyDescent="0.25">
      <c r="A62" s="271" t="s">
        <v>103</v>
      </c>
      <c r="B62">
        <v>15.4</v>
      </c>
      <c r="C62">
        <v>45.2</v>
      </c>
      <c r="D62">
        <v>4.0999999999999996</v>
      </c>
      <c r="E62">
        <v>21.5</v>
      </c>
      <c r="F62">
        <v>0</v>
      </c>
      <c r="G62">
        <v>0</v>
      </c>
    </row>
    <row r="63" spans="1:7" ht="15" x14ac:dyDescent="0.25">
      <c r="A63" s="271" t="s">
        <v>104</v>
      </c>
      <c r="B63">
        <v>62</v>
      </c>
      <c r="C63">
        <v>42</v>
      </c>
      <c r="D63">
        <v>306.60000000000002</v>
      </c>
      <c r="E63">
        <v>279.60000000000002</v>
      </c>
      <c r="F63">
        <v>0</v>
      </c>
      <c r="G63">
        <v>0</v>
      </c>
    </row>
    <row r="64" spans="1:7" ht="15" x14ac:dyDescent="0.25">
      <c r="A64" s="271" t="s">
        <v>105</v>
      </c>
      <c r="B64">
        <v>89</v>
      </c>
      <c r="C64">
        <v>73.3</v>
      </c>
      <c r="D64">
        <v>194.7</v>
      </c>
      <c r="E64">
        <v>426.8</v>
      </c>
      <c r="F64">
        <v>0</v>
      </c>
      <c r="G64">
        <v>0</v>
      </c>
    </row>
    <row r="65" spans="1:7" ht="15" x14ac:dyDescent="0.25">
      <c r="A65" s="271" t="s">
        <v>106</v>
      </c>
      <c r="B65">
        <v>39.700000000000003</v>
      </c>
      <c r="C65">
        <v>51.6</v>
      </c>
      <c r="D65">
        <v>69.099999999999994</v>
      </c>
      <c r="E65">
        <v>120.8</v>
      </c>
      <c r="F65">
        <v>0</v>
      </c>
      <c r="G65">
        <v>0</v>
      </c>
    </row>
    <row r="66" spans="1:7" ht="15" x14ac:dyDescent="0.25">
      <c r="A66" s="271" t="s">
        <v>107</v>
      </c>
      <c r="B66">
        <v>46</v>
      </c>
      <c r="C66">
        <v>0</v>
      </c>
      <c r="D66">
        <v>103.3</v>
      </c>
      <c r="E66">
        <v>210.7</v>
      </c>
      <c r="F66">
        <v>0</v>
      </c>
      <c r="G66">
        <v>0</v>
      </c>
    </row>
    <row r="67" spans="1:7" ht="15" x14ac:dyDescent="0.25">
      <c r="A67" s="271" t="s">
        <v>108</v>
      </c>
      <c r="B67">
        <v>0</v>
      </c>
      <c r="C67">
        <v>1.8</v>
      </c>
      <c r="D67">
        <v>0</v>
      </c>
      <c r="E67">
        <v>0</v>
      </c>
      <c r="F67">
        <v>0</v>
      </c>
      <c r="G67">
        <v>0</v>
      </c>
    </row>
    <row r="68" spans="1:7" ht="15" x14ac:dyDescent="0.25">
      <c r="A68" s="271" t="s">
        <v>109</v>
      </c>
      <c r="B68">
        <v>77.8</v>
      </c>
      <c r="C68">
        <v>105.8</v>
      </c>
      <c r="D68">
        <v>296.2</v>
      </c>
      <c r="E68">
        <v>274.3</v>
      </c>
      <c r="F68">
        <v>0</v>
      </c>
      <c r="G68">
        <v>0</v>
      </c>
    </row>
    <row r="69" spans="1:7" ht="15" x14ac:dyDescent="0.25">
      <c r="A69" s="271" t="s">
        <v>110</v>
      </c>
      <c r="B69">
        <v>0</v>
      </c>
      <c r="C69">
        <v>0</v>
      </c>
      <c r="D69">
        <v>8.3000000000000007</v>
      </c>
      <c r="E69">
        <v>15.4</v>
      </c>
      <c r="F69">
        <v>0</v>
      </c>
      <c r="G69">
        <v>0</v>
      </c>
    </row>
    <row r="70" spans="1:7" ht="15" x14ac:dyDescent="0.25">
      <c r="A70" s="271" t="s">
        <v>111</v>
      </c>
      <c r="B70">
        <v>0</v>
      </c>
      <c r="C70">
        <v>0</v>
      </c>
      <c r="D70">
        <v>42.6</v>
      </c>
      <c r="E70">
        <v>61.9</v>
      </c>
      <c r="F70">
        <v>0</v>
      </c>
      <c r="G70">
        <v>0</v>
      </c>
    </row>
    <row r="71" spans="1:7" ht="15" x14ac:dyDescent="0.25">
      <c r="A71" s="271" t="s">
        <v>112</v>
      </c>
      <c r="B71">
        <v>57</v>
      </c>
      <c r="C71">
        <v>67.5</v>
      </c>
      <c r="D71">
        <v>124.7</v>
      </c>
      <c r="E71">
        <v>151.1</v>
      </c>
      <c r="F71">
        <v>0</v>
      </c>
      <c r="G71">
        <v>0</v>
      </c>
    </row>
    <row r="72" spans="1:7" ht="15" x14ac:dyDescent="0.25">
      <c r="A72" s="271" t="s">
        <v>113</v>
      </c>
      <c r="B72">
        <v>20.5</v>
      </c>
      <c r="C72">
        <v>20.5</v>
      </c>
      <c r="D72">
        <v>94.4</v>
      </c>
      <c r="E72">
        <v>85.3</v>
      </c>
      <c r="F72">
        <v>0</v>
      </c>
      <c r="G72">
        <v>0</v>
      </c>
    </row>
    <row r="73" spans="1:7" ht="15" x14ac:dyDescent="0.25">
      <c r="A73" s="271" t="s">
        <v>114</v>
      </c>
      <c r="B73">
        <v>17.5</v>
      </c>
      <c r="C73">
        <v>14.3</v>
      </c>
      <c r="D73">
        <v>17.399999999999999</v>
      </c>
      <c r="E73">
        <v>17.100000000000001</v>
      </c>
      <c r="F73">
        <v>5</v>
      </c>
      <c r="G73">
        <v>0</v>
      </c>
    </row>
    <row r="74" spans="1:7" ht="15" x14ac:dyDescent="0.25">
      <c r="A74" s="271" t="s">
        <v>115</v>
      </c>
      <c r="B74">
        <v>866.2</v>
      </c>
      <c r="C74">
        <v>569.1</v>
      </c>
      <c r="D74">
        <v>1430.5</v>
      </c>
      <c r="E74">
        <v>1846.4</v>
      </c>
      <c r="F74">
        <v>22</v>
      </c>
      <c r="G74">
        <v>0</v>
      </c>
    </row>
    <row r="75" spans="1:7" ht="15" x14ac:dyDescent="0.25">
      <c r="A75" s="271" t="s">
        <v>117</v>
      </c>
      <c r="B75">
        <v>1.2</v>
      </c>
      <c r="C75">
        <v>0.6</v>
      </c>
      <c r="D75">
        <v>5.6</v>
      </c>
      <c r="E75">
        <v>10.1</v>
      </c>
      <c r="F75">
        <v>0</v>
      </c>
      <c r="G75">
        <v>0</v>
      </c>
    </row>
    <row r="76" spans="1:7" ht="15" x14ac:dyDescent="0.25">
      <c r="A76" s="271" t="s">
        <v>118</v>
      </c>
      <c r="B76">
        <v>17.7</v>
      </c>
      <c r="C76">
        <v>72.8</v>
      </c>
      <c r="D76">
        <v>84.5</v>
      </c>
      <c r="E76">
        <v>67.3</v>
      </c>
      <c r="F76">
        <v>0</v>
      </c>
      <c r="G76">
        <v>0</v>
      </c>
    </row>
    <row r="77" spans="1:7" ht="15" x14ac:dyDescent="0.25">
      <c r="A77" s="271" t="s">
        <v>119</v>
      </c>
      <c r="B77">
        <v>76.400000000000006</v>
      </c>
      <c r="C77">
        <v>46.3</v>
      </c>
      <c r="D77">
        <v>75.400000000000006</v>
      </c>
      <c r="E77">
        <v>168.2</v>
      </c>
      <c r="F77">
        <v>0</v>
      </c>
      <c r="G77">
        <v>0</v>
      </c>
    </row>
    <row r="78" spans="1:7" ht="15" x14ac:dyDescent="0.25">
      <c r="A78" s="271" t="s">
        <v>120</v>
      </c>
      <c r="B78">
        <v>36.4</v>
      </c>
      <c r="C78">
        <v>44.7</v>
      </c>
      <c r="D78">
        <v>135.19999999999999</v>
      </c>
      <c r="E78">
        <v>151.30000000000001</v>
      </c>
      <c r="F78">
        <v>0</v>
      </c>
      <c r="G78">
        <v>0</v>
      </c>
    </row>
    <row r="79" spans="1:7" ht="15" x14ac:dyDescent="0.25">
      <c r="A79" s="271" t="s">
        <v>121</v>
      </c>
      <c r="B79">
        <v>10.6</v>
      </c>
      <c r="C79">
        <v>25</v>
      </c>
      <c r="D79">
        <v>37.5</v>
      </c>
      <c r="E79">
        <v>53.4</v>
      </c>
      <c r="F79">
        <v>0</v>
      </c>
      <c r="G79">
        <v>0</v>
      </c>
    </row>
    <row r="80" spans="1:7" ht="15" x14ac:dyDescent="0.25">
      <c r="A80" s="271" t="s">
        <v>122</v>
      </c>
      <c r="B80">
        <v>11</v>
      </c>
      <c r="C80">
        <v>4.8</v>
      </c>
      <c r="D80">
        <v>151.1</v>
      </c>
      <c r="E80">
        <v>37.299999999999997</v>
      </c>
      <c r="F80">
        <v>0</v>
      </c>
      <c r="G80">
        <v>0</v>
      </c>
    </row>
    <row r="81" spans="1:7" ht="15" x14ac:dyDescent="0.25">
      <c r="A81" s="271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271" t="s">
        <v>123</v>
      </c>
      <c r="B82">
        <v>5113.3999999999996</v>
      </c>
      <c r="C82">
        <v>3527.7</v>
      </c>
      <c r="D82">
        <v>11920.1</v>
      </c>
      <c r="E82">
        <v>12149.8</v>
      </c>
      <c r="F82">
        <v>187</v>
      </c>
      <c r="G82">
        <v>0</v>
      </c>
    </row>
    <row r="83" spans="1:7" ht="15" x14ac:dyDescent="0.25">
      <c r="A83" s="271" t="s">
        <v>124</v>
      </c>
      <c r="B83">
        <v>1012.1</v>
      </c>
      <c r="C83">
        <v>549.9</v>
      </c>
      <c r="D83">
        <v>0</v>
      </c>
      <c r="E83">
        <v>0</v>
      </c>
      <c r="F83">
        <v>0</v>
      </c>
      <c r="G83">
        <v>0</v>
      </c>
    </row>
    <row r="84" spans="1:7" ht="15" x14ac:dyDescent="0.25">
      <c r="A84" s="271" t="s">
        <v>65</v>
      </c>
      <c r="B84" t="s">
        <v>66</v>
      </c>
      <c r="C84" t="s">
        <v>67</v>
      </c>
      <c r="D84" t="s">
        <v>66</v>
      </c>
      <c r="E84" t="s">
        <v>66</v>
      </c>
      <c r="F84" t="s">
        <v>66</v>
      </c>
      <c r="G84" t="s">
        <v>68</v>
      </c>
    </row>
    <row r="85" spans="1:7" ht="15" x14ac:dyDescent="0.25">
      <c r="A85" s="271" t="s">
        <v>125</v>
      </c>
      <c r="B85">
        <v>6125.5</v>
      </c>
      <c r="C85">
        <v>4077.6</v>
      </c>
      <c r="D85">
        <v>11920.1</v>
      </c>
      <c r="E85">
        <v>12149.8</v>
      </c>
      <c r="F85">
        <v>187</v>
      </c>
      <c r="G85">
        <v>0</v>
      </c>
    </row>
    <row r="86" spans="1:7" ht="15" x14ac:dyDescent="0.25">
      <c r="A86" s="271" t="s">
        <v>126</v>
      </c>
      <c r="B86" t="s">
        <v>45</v>
      </c>
      <c r="C86" t="s">
        <v>45</v>
      </c>
      <c r="D86">
        <v>0</v>
      </c>
      <c r="E86">
        <v>0</v>
      </c>
      <c r="F86" t="s">
        <v>45</v>
      </c>
      <c r="G86" t="s">
        <v>45</v>
      </c>
    </row>
    <row r="87" spans="1:7" ht="15" x14ac:dyDescent="0.25">
      <c r="A87" s="271" t="s">
        <v>127</v>
      </c>
      <c r="B87">
        <v>10</v>
      </c>
      <c r="C87">
        <v>0</v>
      </c>
      <c r="D87" t="s">
        <v>45</v>
      </c>
      <c r="E87" t="s">
        <v>45</v>
      </c>
      <c r="F87">
        <v>0</v>
      </c>
      <c r="G87">
        <v>0</v>
      </c>
    </row>
    <row r="88" spans="1:7" ht="15" x14ac:dyDescent="0.25">
      <c r="A88" s="271" t="s">
        <v>65</v>
      </c>
      <c r="B88" t="s">
        <v>66</v>
      </c>
      <c r="C88" t="s">
        <v>67</v>
      </c>
      <c r="D88" t="s">
        <v>66</v>
      </c>
      <c r="E88" t="s">
        <v>66</v>
      </c>
      <c r="F88" t="s">
        <v>66</v>
      </c>
      <c r="G88" t="s">
        <v>68</v>
      </c>
    </row>
  </sheetData>
  <pageMargins left="0.7" right="0.7" top="0.75" bottom="0.75" header="0.3" footer="0.3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779F9A-1B6F-4992-871D-912F92BC784D}">
  <dimension ref="A1:G88"/>
  <sheetViews>
    <sheetView topLeftCell="A31" workbookViewId="0">
      <selection activeCell="B37" sqref="B37"/>
    </sheetView>
  </sheetViews>
  <sheetFormatPr defaultRowHeight="13.2" x14ac:dyDescent="0.25"/>
  <cols>
    <col min="1" max="1" width="19.33203125" customWidth="1"/>
    <col min="2" max="2" width="13.33203125" customWidth="1"/>
    <col min="4" max="4" width="11.6640625" bestFit="1" customWidth="1"/>
    <col min="5" max="5" width="11.8867187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499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118.6</v>
      </c>
      <c r="C12">
        <v>152.5</v>
      </c>
      <c r="D12">
        <v>440.4</v>
      </c>
      <c r="E12">
        <v>456.8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0</v>
      </c>
      <c r="E13">
        <v>40.6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71</v>
      </c>
      <c r="B15">
        <v>109.1</v>
      </c>
      <c r="C15">
        <v>152.5</v>
      </c>
      <c r="D15">
        <v>378.2</v>
      </c>
      <c r="E15">
        <v>403.4</v>
      </c>
      <c r="F15">
        <v>0</v>
      </c>
      <c r="G15">
        <v>0</v>
      </c>
    </row>
    <row r="16" spans="1:7" ht="15" x14ac:dyDescent="0.25">
      <c r="A16" s="271" t="s">
        <v>72</v>
      </c>
      <c r="B16">
        <v>9.5</v>
      </c>
      <c r="C16">
        <v>0</v>
      </c>
      <c r="D16">
        <v>31.1</v>
      </c>
      <c r="E16">
        <v>0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0</v>
      </c>
      <c r="E18">
        <v>12.7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348</v>
      </c>
      <c r="C20">
        <v>466.8</v>
      </c>
      <c r="D20">
        <v>1247.9000000000001</v>
      </c>
      <c r="E20">
        <v>1165.0999999999999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180.3</v>
      </c>
      <c r="C22">
        <v>203.4</v>
      </c>
      <c r="D22">
        <v>591.1</v>
      </c>
      <c r="E22">
        <v>568.20000000000005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495</v>
      </c>
      <c r="C24">
        <v>0</v>
      </c>
      <c r="D24">
        <v>1227.7</v>
      </c>
      <c r="E24">
        <v>194.1</v>
      </c>
      <c r="F24">
        <v>0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1905.9</v>
      </c>
      <c r="C26">
        <v>1070.5999999999999</v>
      </c>
      <c r="D26">
        <v>3787.6</v>
      </c>
      <c r="E26">
        <v>3627.7</v>
      </c>
      <c r="F26">
        <v>60</v>
      </c>
      <c r="G26">
        <v>0</v>
      </c>
    </row>
    <row r="27" spans="1:7" ht="15" x14ac:dyDescent="0.25">
      <c r="A27" s="271" t="s">
        <v>167</v>
      </c>
      <c r="B27">
        <v>0</v>
      </c>
      <c r="C27">
        <v>55</v>
      </c>
      <c r="D27">
        <v>0</v>
      </c>
      <c r="E27">
        <v>0</v>
      </c>
      <c r="F27">
        <v>0</v>
      </c>
      <c r="G27">
        <v>0</v>
      </c>
    </row>
    <row r="28" spans="1:7" ht="15" x14ac:dyDescent="0.25">
      <c r="A28" s="271" t="s">
        <v>78</v>
      </c>
      <c r="B28">
        <v>0.1</v>
      </c>
      <c r="C28">
        <v>8.1</v>
      </c>
      <c r="D28">
        <v>41</v>
      </c>
      <c r="E28">
        <v>27.8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0.3</v>
      </c>
      <c r="D29">
        <v>0</v>
      </c>
      <c r="E29">
        <v>1</v>
      </c>
      <c r="F29">
        <v>0</v>
      </c>
      <c r="G29">
        <v>0</v>
      </c>
    </row>
    <row r="30" spans="1:7" ht="15" x14ac:dyDescent="0.25">
      <c r="A30" s="271" t="s">
        <v>79</v>
      </c>
      <c r="B30">
        <v>0.3</v>
      </c>
      <c r="C30">
        <v>0.8</v>
      </c>
      <c r="D30">
        <v>0.8</v>
      </c>
      <c r="E30">
        <v>2.1</v>
      </c>
      <c r="F30">
        <v>0</v>
      </c>
      <c r="G30">
        <v>0</v>
      </c>
    </row>
    <row r="31" spans="1:7" ht="15" x14ac:dyDescent="0.25">
      <c r="A31" s="271" t="s">
        <v>80</v>
      </c>
      <c r="B31">
        <v>116.1</v>
      </c>
      <c r="C31">
        <v>58</v>
      </c>
      <c r="D31">
        <v>490.4</v>
      </c>
      <c r="E31">
        <v>341.2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168</v>
      </c>
      <c r="B33">
        <v>0</v>
      </c>
      <c r="C33">
        <v>0.2</v>
      </c>
      <c r="D33" t="s">
        <v>94</v>
      </c>
      <c r="E33">
        <v>0</v>
      </c>
      <c r="F33">
        <v>0</v>
      </c>
      <c r="G33">
        <v>0</v>
      </c>
    </row>
    <row r="34" spans="1:7" ht="15" x14ac:dyDescent="0.25">
      <c r="A34" s="271" t="s">
        <v>81</v>
      </c>
      <c r="B34">
        <v>559.9</v>
      </c>
      <c r="C34">
        <v>359.5</v>
      </c>
      <c r="D34">
        <v>609.4</v>
      </c>
      <c r="E34">
        <v>505.2</v>
      </c>
      <c r="F34">
        <v>0</v>
      </c>
      <c r="G34">
        <v>0</v>
      </c>
    </row>
    <row r="35" spans="1:7" ht="15" x14ac:dyDescent="0.25">
      <c r="A35" s="271" t="s">
        <v>82</v>
      </c>
      <c r="B35">
        <v>23.3</v>
      </c>
      <c r="C35">
        <v>27.2</v>
      </c>
      <c r="D35">
        <v>181.6</v>
      </c>
      <c r="E35">
        <v>136.1</v>
      </c>
      <c r="F35">
        <v>0</v>
      </c>
      <c r="G35">
        <v>0</v>
      </c>
    </row>
    <row r="36" spans="1:7" ht="15" x14ac:dyDescent="0.25">
      <c r="A36" s="271" t="s">
        <v>83</v>
      </c>
      <c r="B36">
        <v>888.5</v>
      </c>
      <c r="C36">
        <v>452</v>
      </c>
      <c r="D36">
        <v>1483</v>
      </c>
      <c r="E36">
        <v>1378.3</v>
      </c>
      <c r="F36">
        <v>60</v>
      </c>
      <c r="G36">
        <v>0</v>
      </c>
    </row>
    <row r="37" spans="1:7" ht="15" x14ac:dyDescent="0.25">
      <c r="A37" s="271" t="s">
        <v>259</v>
      </c>
      <c r="B37">
        <v>0</v>
      </c>
      <c r="C37">
        <v>0</v>
      </c>
      <c r="D37">
        <v>0</v>
      </c>
      <c r="E37">
        <v>52.4</v>
      </c>
      <c r="F37">
        <v>0</v>
      </c>
      <c r="G37">
        <v>0</v>
      </c>
    </row>
    <row r="38" spans="1:7" ht="15" x14ac:dyDescent="0.25">
      <c r="A38" s="271" t="s">
        <v>84</v>
      </c>
      <c r="B38">
        <v>0</v>
      </c>
      <c r="C38">
        <v>0</v>
      </c>
      <c r="D38">
        <v>66</v>
      </c>
      <c r="E38">
        <v>66.599999999999994</v>
      </c>
      <c r="F38">
        <v>0</v>
      </c>
      <c r="G38">
        <v>0</v>
      </c>
    </row>
    <row r="39" spans="1:7" ht="15" x14ac:dyDescent="0.25">
      <c r="A39" s="271" t="s">
        <v>85</v>
      </c>
      <c r="B39">
        <v>20</v>
      </c>
      <c r="C39">
        <v>20</v>
      </c>
      <c r="D39">
        <v>40.1</v>
      </c>
      <c r="E39">
        <v>20.8</v>
      </c>
      <c r="F39">
        <v>0</v>
      </c>
      <c r="G39">
        <v>0</v>
      </c>
    </row>
    <row r="40" spans="1:7" ht="15" x14ac:dyDescent="0.25">
      <c r="A40" s="271" t="s">
        <v>86</v>
      </c>
      <c r="B40">
        <v>226.1</v>
      </c>
      <c r="C40">
        <v>88.8</v>
      </c>
      <c r="D40">
        <v>269.2</v>
      </c>
      <c r="E40">
        <v>372.8</v>
      </c>
      <c r="F40">
        <v>0</v>
      </c>
      <c r="G40">
        <v>0</v>
      </c>
    </row>
    <row r="41" spans="1:7" ht="15" x14ac:dyDescent="0.25">
      <c r="A41" s="271" t="s">
        <v>87</v>
      </c>
      <c r="B41">
        <v>1.1000000000000001</v>
      </c>
      <c r="C41">
        <v>0.6</v>
      </c>
      <c r="D41">
        <v>2.2999999999999998</v>
      </c>
      <c r="E41">
        <v>1.6</v>
      </c>
      <c r="F41">
        <v>0</v>
      </c>
      <c r="G41">
        <v>0</v>
      </c>
    </row>
    <row r="42" spans="1:7" ht="15" x14ac:dyDescent="0.25">
      <c r="A42" s="271" t="s">
        <v>88</v>
      </c>
      <c r="B42">
        <v>30.5</v>
      </c>
      <c r="C42">
        <v>0</v>
      </c>
      <c r="D42">
        <v>353.1</v>
      </c>
      <c r="E42">
        <v>223.9</v>
      </c>
      <c r="F42">
        <v>0</v>
      </c>
      <c r="G42">
        <v>0</v>
      </c>
    </row>
    <row r="43" spans="1:7" ht="15" x14ac:dyDescent="0.25">
      <c r="A43" s="271" t="s">
        <v>89</v>
      </c>
      <c r="B43">
        <v>40</v>
      </c>
      <c r="C43">
        <v>0</v>
      </c>
      <c r="D43">
        <v>250.8</v>
      </c>
      <c r="E43">
        <v>235.5</v>
      </c>
      <c r="F43">
        <v>0</v>
      </c>
      <c r="G43">
        <v>0</v>
      </c>
    </row>
    <row r="44" spans="1:7" ht="15" x14ac:dyDescent="0.25">
      <c r="A44" s="271" t="s">
        <v>69</v>
      </c>
    </row>
    <row r="45" spans="1:7" ht="15" x14ac:dyDescent="0.25">
      <c r="A45" s="271" t="s">
        <v>90</v>
      </c>
      <c r="B45">
        <v>158.1</v>
      </c>
      <c r="C45">
        <v>206.5</v>
      </c>
      <c r="D45">
        <v>664.6</v>
      </c>
      <c r="E45">
        <v>1382.2</v>
      </c>
      <c r="F45">
        <v>0</v>
      </c>
      <c r="G45">
        <v>0</v>
      </c>
    </row>
    <row r="46" spans="1:7" ht="15" x14ac:dyDescent="0.25">
      <c r="A46" s="271" t="s">
        <v>91</v>
      </c>
      <c r="B46">
        <v>11</v>
      </c>
      <c r="C46">
        <v>0</v>
      </c>
      <c r="D46">
        <v>0</v>
      </c>
      <c r="E46">
        <v>409.7</v>
      </c>
      <c r="F46">
        <v>0</v>
      </c>
      <c r="G46">
        <v>0</v>
      </c>
    </row>
    <row r="47" spans="1:7" ht="15" x14ac:dyDescent="0.25">
      <c r="A47" s="271" t="s">
        <v>92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464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175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406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271" t="s">
        <v>466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93</v>
      </c>
      <c r="B52">
        <v>0</v>
      </c>
      <c r="C52">
        <v>0</v>
      </c>
      <c r="D52" t="s">
        <v>94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96</v>
      </c>
      <c r="B53">
        <v>147.1</v>
      </c>
      <c r="C53">
        <v>206</v>
      </c>
      <c r="D53">
        <v>643.9</v>
      </c>
      <c r="E53">
        <v>752</v>
      </c>
      <c r="F53">
        <v>0</v>
      </c>
      <c r="G53">
        <v>0</v>
      </c>
    </row>
    <row r="54" spans="1:7" ht="15" x14ac:dyDescent="0.25">
      <c r="A54" s="271" t="s">
        <v>97</v>
      </c>
      <c r="B54">
        <v>0</v>
      </c>
      <c r="C54">
        <v>0.5</v>
      </c>
      <c r="D54">
        <v>13</v>
      </c>
      <c r="E54">
        <v>18</v>
      </c>
      <c r="F54">
        <v>0</v>
      </c>
      <c r="G54">
        <v>0</v>
      </c>
    </row>
    <row r="55" spans="1:7" ht="15" x14ac:dyDescent="0.25">
      <c r="A55" s="271" t="s">
        <v>176</v>
      </c>
      <c r="B55">
        <v>0</v>
      </c>
      <c r="C55">
        <v>0</v>
      </c>
      <c r="D55">
        <v>0</v>
      </c>
      <c r="E55">
        <v>10.1</v>
      </c>
      <c r="F55">
        <v>0</v>
      </c>
      <c r="G55">
        <v>0</v>
      </c>
    </row>
    <row r="56" spans="1:7" ht="15" x14ac:dyDescent="0.25">
      <c r="A56" s="271" t="s">
        <v>69</v>
      </c>
    </row>
    <row r="57" spans="1:7" ht="15" x14ac:dyDescent="0.25">
      <c r="A57" s="271" t="s">
        <v>98</v>
      </c>
      <c r="B57">
        <v>1524.9</v>
      </c>
      <c r="C57">
        <v>1234.9000000000001</v>
      </c>
      <c r="D57">
        <v>3617.5</v>
      </c>
      <c r="E57">
        <v>4310.7</v>
      </c>
      <c r="F57">
        <v>127</v>
      </c>
      <c r="G57">
        <v>0</v>
      </c>
    </row>
    <row r="58" spans="1:7" ht="15" x14ac:dyDescent="0.25">
      <c r="A58" s="271" t="s">
        <v>99</v>
      </c>
      <c r="B58">
        <v>2.5</v>
      </c>
      <c r="C58">
        <v>2.5</v>
      </c>
      <c r="D58">
        <v>8.8000000000000007</v>
      </c>
      <c r="E58">
        <v>8.6</v>
      </c>
      <c r="F58">
        <v>0</v>
      </c>
      <c r="G58">
        <v>0</v>
      </c>
    </row>
    <row r="59" spans="1:7" ht="15" x14ac:dyDescent="0.25">
      <c r="A59" s="271" t="s">
        <v>100</v>
      </c>
      <c r="B59">
        <v>5</v>
      </c>
      <c r="C59">
        <v>4.5</v>
      </c>
      <c r="D59">
        <v>4.2</v>
      </c>
      <c r="E59">
        <v>4.4000000000000004</v>
      </c>
      <c r="F59">
        <v>0</v>
      </c>
      <c r="G59">
        <v>0</v>
      </c>
    </row>
    <row r="60" spans="1:7" ht="15" x14ac:dyDescent="0.25">
      <c r="A60" s="271" t="s">
        <v>101</v>
      </c>
      <c r="B60">
        <v>0</v>
      </c>
      <c r="C60">
        <v>60.2</v>
      </c>
      <c r="D60">
        <v>529.20000000000005</v>
      </c>
      <c r="E60">
        <v>320.60000000000002</v>
      </c>
      <c r="F60">
        <v>100</v>
      </c>
      <c r="G60">
        <v>0</v>
      </c>
    </row>
    <row r="61" spans="1:7" ht="15" x14ac:dyDescent="0.25">
      <c r="A61" s="271" t="s">
        <v>102</v>
      </c>
      <c r="B61">
        <v>25.1</v>
      </c>
      <c r="C61">
        <v>15.8</v>
      </c>
      <c r="D61">
        <v>25.4</v>
      </c>
      <c r="E61">
        <v>46.5</v>
      </c>
      <c r="F61">
        <v>0</v>
      </c>
      <c r="G61">
        <v>0</v>
      </c>
    </row>
    <row r="62" spans="1:7" ht="15" x14ac:dyDescent="0.25">
      <c r="A62" s="271" t="s">
        <v>103</v>
      </c>
      <c r="B62">
        <v>15.7</v>
      </c>
      <c r="C62">
        <v>45.3</v>
      </c>
      <c r="D62">
        <v>3.8</v>
      </c>
      <c r="E62">
        <v>21.3</v>
      </c>
      <c r="F62">
        <v>0</v>
      </c>
      <c r="G62">
        <v>0</v>
      </c>
    </row>
    <row r="63" spans="1:7" ht="15" x14ac:dyDescent="0.25">
      <c r="A63" s="271" t="s">
        <v>104</v>
      </c>
      <c r="B63">
        <v>62</v>
      </c>
      <c r="C63">
        <v>35</v>
      </c>
      <c r="D63">
        <v>306.60000000000002</v>
      </c>
      <c r="E63">
        <v>279.60000000000002</v>
      </c>
      <c r="F63">
        <v>0</v>
      </c>
      <c r="G63">
        <v>0</v>
      </c>
    </row>
    <row r="64" spans="1:7" ht="15" x14ac:dyDescent="0.25">
      <c r="A64" s="271" t="s">
        <v>105</v>
      </c>
      <c r="B64">
        <v>75.5</v>
      </c>
      <c r="C64">
        <v>73.3</v>
      </c>
      <c r="D64">
        <v>194.7</v>
      </c>
      <c r="E64">
        <v>426.8</v>
      </c>
      <c r="F64">
        <v>0</v>
      </c>
      <c r="G64">
        <v>0</v>
      </c>
    </row>
    <row r="65" spans="1:7" ht="15" x14ac:dyDescent="0.25">
      <c r="A65" s="271" t="s">
        <v>106</v>
      </c>
      <c r="B65">
        <v>33.700000000000003</v>
      </c>
      <c r="C65">
        <v>37.1</v>
      </c>
      <c r="D65">
        <v>69.099999999999994</v>
      </c>
      <c r="E65">
        <v>120.8</v>
      </c>
      <c r="F65">
        <v>0</v>
      </c>
      <c r="G65">
        <v>0</v>
      </c>
    </row>
    <row r="66" spans="1:7" ht="15" x14ac:dyDescent="0.25">
      <c r="A66" s="271" t="s">
        <v>107</v>
      </c>
      <c r="B66">
        <v>42</v>
      </c>
      <c r="C66">
        <v>0</v>
      </c>
      <c r="D66">
        <v>103.3</v>
      </c>
      <c r="E66">
        <v>210.7</v>
      </c>
      <c r="F66">
        <v>0</v>
      </c>
      <c r="G66">
        <v>0</v>
      </c>
    </row>
    <row r="67" spans="1:7" ht="15" x14ac:dyDescent="0.25">
      <c r="A67" s="271" t="s">
        <v>108</v>
      </c>
      <c r="B67">
        <v>0</v>
      </c>
      <c r="C67">
        <v>1.8</v>
      </c>
      <c r="D67">
        <v>0</v>
      </c>
      <c r="E67">
        <v>0</v>
      </c>
      <c r="F67">
        <v>0</v>
      </c>
      <c r="G67">
        <v>0</v>
      </c>
    </row>
    <row r="68" spans="1:7" ht="15" x14ac:dyDescent="0.25">
      <c r="A68" s="271" t="s">
        <v>109</v>
      </c>
      <c r="B68">
        <v>107.7</v>
      </c>
      <c r="C68">
        <v>63.8</v>
      </c>
      <c r="D68">
        <v>262.7</v>
      </c>
      <c r="E68">
        <v>270</v>
      </c>
      <c r="F68">
        <v>0</v>
      </c>
      <c r="G68">
        <v>0</v>
      </c>
    </row>
    <row r="69" spans="1:7" ht="15" x14ac:dyDescent="0.25">
      <c r="A69" s="271" t="s">
        <v>110</v>
      </c>
      <c r="B69">
        <v>0</v>
      </c>
      <c r="C69">
        <v>0</v>
      </c>
      <c r="D69">
        <v>8.3000000000000007</v>
      </c>
      <c r="E69">
        <v>15.4</v>
      </c>
      <c r="F69">
        <v>0</v>
      </c>
      <c r="G69">
        <v>0</v>
      </c>
    </row>
    <row r="70" spans="1:7" ht="15" x14ac:dyDescent="0.25">
      <c r="A70" s="271" t="s">
        <v>111</v>
      </c>
      <c r="B70">
        <v>0</v>
      </c>
      <c r="C70">
        <v>0</v>
      </c>
      <c r="D70">
        <v>42.6</v>
      </c>
      <c r="E70">
        <v>61.9</v>
      </c>
      <c r="F70">
        <v>0</v>
      </c>
      <c r="G70">
        <v>0</v>
      </c>
    </row>
    <row r="71" spans="1:7" ht="15" x14ac:dyDescent="0.25">
      <c r="A71" s="271" t="s">
        <v>112</v>
      </c>
      <c r="B71">
        <v>43</v>
      </c>
      <c r="C71">
        <v>63.5</v>
      </c>
      <c r="D71">
        <v>124.7</v>
      </c>
      <c r="E71">
        <v>151.1</v>
      </c>
      <c r="F71">
        <v>0</v>
      </c>
      <c r="G71">
        <v>0</v>
      </c>
    </row>
    <row r="72" spans="1:7" ht="15" x14ac:dyDescent="0.25">
      <c r="A72" s="271" t="s">
        <v>113</v>
      </c>
      <c r="B72">
        <v>0</v>
      </c>
      <c r="C72">
        <v>22.8</v>
      </c>
      <c r="D72">
        <v>94.4</v>
      </c>
      <c r="E72">
        <v>85.3</v>
      </c>
      <c r="F72">
        <v>0</v>
      </c>
      <c r="G72">
        <v>0</v>
      </c>
    </row>
    <row r="73" spans="1:7" ht="15" x14ac:dyDescent="0.25">
      <c r="A73" s="271" t="s">
        <v>114</v>
      </c>
      <c r="B73">
        <v>17.5</v>
      </c>
      <c r="C73">
        <v>16</v>
      </c>
      <c r="D73">
        <v>17.399999999999999</v>
      </c>
      <c r="E73">
        <v>15.1</v>
      </c>
      <c r="F73">
        <v>5</v>
      </c>
      <c r="G73">
        <v>0</v>
      </c>
    </row>
    <row r="74" spans="1:7" ht="15" x14ac:dyDescent="0.25">
      <c r="A74" s="271" t="s">
        <v>115</v>
      </c>
      <c r="B74">
        <v>923.3</v>
      </c>
      <c r="C74">
        <v>596.1</v>
      </c>
      <c r="D74">
        <v>1354.8</v>
      </c>
      <c r="E74">
        <v>1791.4</v>
      </c>
      <c r="F74">
        <v>22</v>
      </c>
      <c r="G74">
        <v>0</v>
      </c>
    </row>
    <row r="75" spans="1:7" ht="15" x14ac:dyDescent="0.25">
      <c r="A75" s="271" t="s">
        <v>117</v>
      </c>
      <c r="B75">
        <v>0.7</v>
      </c>
      <c r="C75">
        <v>0.6</v>
      </c>
      <c r="D75">
        <v>5.6</v>
      </c>
      <c r="E75">
        <v>10.1</v>
      </c>
      <c r="F75">
        <v>0</v>
      </c>
      <c r="G75">
        <v>0</v>
      </c>
    </row>
    <row r="76" spans="1:7" ht="15" x14ac:dyDescent="0.25">
      <c r="A76" s="271" t="s">
        <v>118</v>
      </c>
      <c r="B76">
        <v>17.7</v>
      </c>
      <c r="C76">
        <v>72.8</v>
      </c>
      <c r="D76">
        <v>84.5</v>
      </c>
      <c r="E76">
        <v>67.3</v>
      </c>
      <c r="F76">
        <v>0</v>
      </c>
      <c r="G76">
        <v>0</v>
      </c>
    </row>
    <row r="77" spans="1:7" ht="15" x14ac:dyDescent="0.25">
      <c r="A77" s="271" t="s">
        <v>119</v>
      </c>
      <c r="B77">
        <v>76.400000000000006</v>
      </c>
      <c r="C77">
        <v>42.8</v>
      </c>
      <c r="D77">
        <v>75.400000000000006</v>
      </c>
      <c r="E77">
        <v>168.2</v>
      </c>
      <c r="F77">
        <v>0</v>
      </c>
      <c r="G77">
        <v>0</v>
      </c>
    </row>
    <row r="78" spans="1:7" ht="15" x14ac:dyDescent="0.25">
      <c r="A78" s="271" t="s">
        <v>120</v>
      </c>
      <c r="B78">
        <v>55.6</v>
      </c>
      <c r="C78">
        <v>44.7</v>
      </c>
      <c r="D78">
        <v>113.5</v>
      </c>
      <c r="E78">
        <v>151.30000000000001</v>
      </c>
      <c r="F78">
        <v>0</v>
      </c>
      <c r="G78">
        <v>0</v>
      </c>
    </row>
    <row r="79" spans="1:7" ht="15" x14ac:dyDescent="0.25">
      <c r="A79" s="271" t="s">
        <v>121</v>
      </c>
      <c r="B79">
        <v>10.6</v>
      </c>
      <c r="C79">
        <v>25</v>
      </c>
      <c r="D79">
        <v>37.5</v>
      </c>
      <c r="E79">
        <v>53.4</v>
      </c>
      <c r="F79">
        <v>0</v>
      </c>
      <c r="G79">
        <v>0</v>
      </c>
    </row>
    <row r="80" spans="1:7" ht="15" x14ac:dyDescent="0.25">
      <c r="A80" s="271" t="s">
        <v>122</v>
      </c>
      <c r="B80">
        <v>11</v>
      </c>
      <c r="C80">
        <v>11.3</v>
      </c>
      <c r="D80">
        <v>151.1</v>
      </c>
      <c r="E80">
        <v>30.8</v>
      </c>
      <c r="F80">
        <v>0</v>
      </c>
      <c r="G80">
        <v>0</v>
      </c>
    </row>
    <row r="81" spans="1:7" ht="15" x14ac:dyDescent="0.25">
      <c r="A81" s="271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271" t="s">
        <v>123</v>
      </c>
      <c r="B82">
        <v>4730.8</v>
      </c>
      <c r="C82">
        <v>3334.6</v>
      </c>
      <c r="D82">
        <v>11576.8</v>
      </c>
      <c r="E82">
        <v>11704.7</v>
      </c>
      <c r="F82">
        <v>187</v>
      </c>
      <c r="G82">
        <v>0</v>
      </c>
    </row>
    <row r="83" spans="1:7" ht="15" x14ac:dyDescent="0.25">
      <c r="A83" s="271" t="s">
        <v>124</v>
      </c>
      <c r="B83">
        <v>942.3</v>
      </c>
      <c r="C83">
        <v>575.4</v>
      </c>
      <c r="D83">
        <v>0</v>
      </c>
      <c r="E83">
        <v>0</v>
      </c>
      <c r="F83">
        <v>0</v>
      </c>
      <c r="G83">
        <v>0</v>
      </c>
    </row>
    <row r="84" spans="1:7" ht="15" x14ac:dyDescent="0.25">
      <c r="A84" s="271" t="s">
        <v>65</v>
      </c>
      <c r="B84" t="s">
        <v>66</v>
      </c>
      <c r="C84" t="s">
        <v>67</v>
      </c>
      <c r="D84" t="s">
        <v>66</v>
      </c>
      <c r="E84" t="s">
        <v>66</v>
      </c>
      <c r="F84" t="s">
        <v>66</v>
      </c>
      <c r="G84" t="s">
        <v>68</v>
      </c>
    </row>
    <row r="85" spans="1:7" ht="15" x14ac:dyDescent="0.25">
      <c r="A85" s="271" t="s">
        <v>125</v>
      </c>
      <c r="B85">
        <v>5673.1</v>
      </c>
      <c r="C85">
        <v>3910</v>
      </c>
      <c r="D85">
        <v>11576.8</v>
      </c>
      <c r="E85">
        <v>11704.7</v>
      </c>
      <c r="F85">
        <v>187</v>
      </c>
      <c r="G85">
        <v>0</v>
      </c>
    </row>
    <row r="86" spans="1:7" ht="15" x14ac:dyDescent="0.25">
      <c r="A86" s="271" t="s">
        <v>126</v>
      </c>
      <c r="B86" t="s">
        <v>45</v>
      </c>
      <c r="C86" t="s">
        <v>45</v>
      </c>
      <c r="D86">
        <v>0</v>
      </c>
      <c r="E86">
        <v>0</v>
      </c>
      <c r="F86" t="s">
        <v>45</v>
      </c>
      <c r="G86" t="s">
        <v>45</v>
      </c>
    </row>
    <row r="87" spans="1:7" ht="15" x14ac:dyDescent="0.25">
      <c r="A87" s="271" t="s">
        <v>127</v>
      </c>
      <c r="B87">
        <v>10</v>
      </c>
      <c r="C87">
        <v>0</v>
      </c>
      <c r="D87" t="s">
        <v>45</v>
      </c>
      <c r="E87" t="s">
        <v>45</v>
      </c>
      <c r="F87">
        <v>0</v>
      </c>
      <c r="G87">
        <v>0</v>
      </c>
    </row>
    <row r="88" spans="1:7" ht="15" x14ac:dyDescent="0.35">
      <c r="A88" s="28" t="s">
        <v>53</v>
      </c>
    </row>
  </sheetData>
  <pageMargins left="0.7" right="0.7" top="0.75" bottom="0.75" header="0.3" footer="0.3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245EB-4A3C-48EF-ACDA-FDDFC06067AD}">
  <dimension ref="A1:G88"/>
  <sheetViews>
    <sheetView topLeftCell="A31" workbookViewId="0">
      <selection activeCell="B7" sqref="B7"/>
    </sheetView>
  </sheetViews>
  <sheetFormatPr defaultRowHeight="13.2" x14ac:dyDescent="0.25"/>
  <cols>
    <col min="1" max="1" width="22.33203125" customWidth="1"/>
    <col min="3" max="3" width="12.44140625" customWidth="1"/>
    <col min="5" max="5" width="15.33203125" customWidth="1"/>
    <col min="7" max="7" width="11.332031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500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118.6</v>
      </c>
      <c r="C12">
        <v>172.6</v>
      </c>
      <c r="D12">
        <v>440.4</v>
      </c>
      <c r="E12">
        <v>418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0</v>
      </c>
      <c r="E13">
        <v>40.6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0.1</v>
      </c>
      <c r="D14">
        <v>0.6</v>
      </c>
      <c r="E14">
        <v>0</v>
      </c>
      <c r="F14">
        <v>0</v>
      </c>
      <c r="G14">
        <v>0</v>
      </c>
    </row>
    <row r="15" spans="1:7" ht="15" x14ac:dyDescent="0.25">
      <c r="A15" s="271" t="s">
        <v>71</v>
      </c>
      <c r="B15">
        <v>109.1</v>
      </c>
      <c r="C15">
        <v>172.5</v>
      </c>
      <c r="D15">
        <v>378.2</v>
      </c>
      <c r="E15">
        <v>364.7</v>
      </c>
      <c r="F15">
        <v>0</v>
      </c>
      <c r="G15">
        <v>0</v>
      </c>
    </row>
    <row r="16" spans="1:7" ht="15" x14ac:dyDescent="0.25">
      <c r="A16" s="271" t="s">
        <v>72</v>
      </c>
      <c r="B16">
        <v>9.5</v>
      </c>
      <c r="C16">
        <v>0</v>
      </c>
      <c r="D16">
        <v>31.1</v>
      </c>
      <c r="E16">
        <v>0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0</v>
      </c>
      <c r="E18">
        <v>12.7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379.6</v>
      </c>
      <c r="C20">
        <v>408.6</v>
      </c>
      <c r="D20">
        <v>1190.9000000000001</v>
      </c>
      <c r="E20">
        <v>1165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229.7</v>
      </c>
      <c r="C22">
        <v>203.3</v>
      </c>
      <c r="D22">
        <v>539.1</v>
      </c>
      <c r="E22">
        <v>568.20000000000005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370</v>
      </c>
      <c r="C24">
        <v>65</v>
      </c>
      <c r="D24">
        <v>1227.7</v>
      </c>
      <c r="E24">
        <v>129</v>
      </c>
      <c r="F24">
        <v>0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2017.8</v>
      </c>
      <c r="C26">
        <v>1121.5999999999999</v>
      </c>
      <c r="D26">
        <v>3672.7</v>
      </c>
      <c r="E26">
        <v>3514.9</v>
      </c>
      <c r="F26">
        <v>60</v>
      </c>
      <c r="G26">
        <v>0</v>
      </c>
    </row>
    <row r="27" spans="1:7" ht="15" x14ac:dyDescent="0.25">
      <c r="A27" s="271" t="s">
        <v>167</v>
      </c>
      <c r="B27">
        <v>0</v>
      </c>
      <c r="C27">
        <v>55</v>
      </c>
      <c r="D27">
        <v>0</v>
      </c>
      <c r="E27">
        <v>0</v>
      </c>
      <c r="F27">
        <v>0</v>
      </c>
      <c r="G27">
        <v>0</v>
      </c>
    </row>
    <row r="28" spans="1:7" ht="15" x14ac:dyDescent="0.25">
      <c r="A28" s="271" t="s">
        <v>78</v>
      </c>
      <c r="B28">
        <v>0.1</v>
      </c>
      <c r="C28">
        <v>7.2</v>
      </c>
      <c r="D28">
        <v>41</v>
      </c>
      <c r="E28">
        <v>27.7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0.3</v>
      </c>
      <c r="D29">
        <v>0</v>
      </c>
      <c r="E29">
        <v>1</v>
      </c>
      <c r="F29">
        <v>0</v>
      </c>
      <c r="G29">
        <v>0</v>
      </c>
    </row>
    <row r="30" spans="1:7" ht="15" x14ac:dyDescent="0.25">
      <c r="A30" s="271" t="s">
        <v>79</v>
      </c>
      <c r="B30">
        <v>0.3</v>
      </c>
      <c r="C30">
        <v>0.8</v>
      </c>
      <c r="D30">
        <v>0.8</v>
      </c>
      <c r="E30">
        <v>2.1</v>
      </c>
      <c r="F30">
        <v>0</v>
      </c>
      <c r="G30">
        <v>0</v>
      </c>
    </row>
    <row r="31" spans="1:7" ht="15" x14ac:dyDescent="0.25">
      <c r="A31" s="271" t="s">
        <v>80</v>
      </c>
      <c r="B31">
        <v>116.9</v>
      </c>
      <c r="C31">
        <v>0</v>
      </c>
      <c r="D31">
        <v>489.5</v>
      </c>
      <c r="E31">
        <v>341.2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168</v>
      </c>
      <c r="B33">
        <v>0</v>
      </c>
      <c r="C33">
        <v>0.1</v>
      </c>
      <c r="D33" t="s">
        <v>94</v>
      </c>
      <c r="E33">
        <v>0</v>
      </c>
      <c r="F33">
        <v>0</v>
      </c>
      <c r="G33">
        <v>0</v>
      </c>
    </row>
    <row r="34" spans="1:7" ht="15" x14ac:dyDescent="0.25">
      <c r="A34" s="271" t="s">
        <v>81</v>
      </c>
      <c r="B34">
        <v>591.5</v>
      </c>
      <c r="C34">
        <v>359.5</v>
      </c>
      <c r="D34">
        <v>574.70000000000005</v>
      </c>
      <c r="E34">
        <v>505.2</v>
      </c>
      <c r="F34">
        <v>0</v>
      </c>
      <c r="G34">
        <v>0</v>
      </c>
    </row>
    <row r="35" spans="1:7" ht="15" x14ac:dyDescent="0.25">
      <c r="A35" s="271" t="s">
        <v>82</v>
      </c>
      <c r="B35">
        <v>23.3</v>
      </c>
      <c r="C35">
        <v>27.2</v>
      </c>
      <c r="D35">
        <v>181.6</v>
      </c>
      <c r="E35">
        <v>136.1</v>
      </c>
      <c r="F35">
        <v>0</v>
      </c>
      <c r="G35">
        <v>0</v>
      </c>
    </row>
    <row r="36" spans="1:7" ht="15" x14ac:dyDescent="0.25">
      <c r="A36" s="271" t="s">
        <v>83</v>
      </c>
      <c r="B36">
        <v>968.5</v>
      </c>
      <c r="C36">
        <v>502</v>
      </c>
      <c r="D36">
        <v>1404.1</v>
      </c>
      <c r="E36">
        <v>1324.6</v>
      </c>
      <c r="F36">
        <v>60</v>
      </c>
      <c r="G36">
        <v>0</v>
      </c>
    </row>
    <row r="37" spans="1:7" ht="15" x14ac:dyDescent="0.25">
      <c r="A37" s="271" t="s">
        <v>259</v>
      </c>
      <c r="B37">
        <v>0</v>
      </c>
      <c r="C37">
        <v>0</v>
      </c>
      <c r="D37">
        <v>0</v>
      </c>
      <c r="E37">
        <v>52.4</v>
      </c>
      <c r="F37">
        <v>0</v>
      </c>
      <c r="G37">
        <v>0</v>
      </c>
    </row>
    <row r="38" spans="1:7" ht="15" x14ac:dyDescent="0.25">
      <c r="A38" s="271" t="s">
        <v>84</v>
      </c>
      <c r="B38">
        <v>0</v>
      </c>
      <c r="C38">
        <v>0</v>
      </c>
      <c r="D38">
        <v>66</v>
      </c>
      <c r="E38">
        <v>66.599999999999994</v>
      </c>
      <c r="F38">
        <v>0</v>
      </c>
      <c r="G38">
        <v>0</v>
      </c>
    </row>
    <row r="39" spans="1:7" ht="15" x14ac:dyDescent="0.25">
      <c r="A39" s="271" t="s">
        <v>85</v>
      </c>
      <c r="B39">
        <v>20</v>
      </c>
      <c r="C39">
        <v>20</v>
      </c>
      <c r="D39">
        <v>40.1</v>
      </c>
      <c r="E39">
        <v>20.8</v>
      </c>
      <c r="F39">
        <v>0</v>
      </c>
      <c r="G39">
        <v>0</v>
      </c>
    </row>
    <row r="40" spans="1:7" ht="15" x14ac:dyDescent="0.25">
      <c r="A40" s="271" t="s">
        <v>86</v>
      </c>
      <c r="B40">
        <v>226.3</v>
      </c>
      <c r="C40">
        <v>148.6</v>
      </c>
      <c r="D40">
        <v>269.10000000000002</v>
      </c>
      <c r="E40">
        <v>314.10000000000002</v>
      </c>
      <c r="F40">
        <v>0</v>
      </c>
      <c r="G40">
        <v>0</v>
      </c>
    </row>
    <row r="41" spans="1:7" ht="15" x14ac:dyDescent="0.25">
      <c r="A41" s="271" t="s">
        <v>87</v>
      </c>
      <c r="B41">
        <v>1.4</v>
      </c>
      <c r="C41">
        <v>0.8</v>
      </c>
      <c r="D41">
        <v>2.1</v>
      </c>
      <c r="E41">
        <v>1.5</v>
      </c>
      <c r="F41">
        <v>0</v>
      </c>
      <c r="G41">
        <v>0</v>
      </c>
    </row>
    <row r="42" spans="1:7" ht="15" x14ac:dyDescent="0.25">
      <c r="A42" s="271" t="s">
        <v>88</v>
      </c>
      <c r="B42">
        <v>29.5</v>
      </c>
      <c r="C42">
        <v>0</v>
      </c>
      <c r="D42">
        <v>353.1</v>
      </c>
      <c r="E42">
        <v>223.9</v>
      </c>
      <c r="F42">
        <v>0</v>
      </c>
      <c r="G42">
        <v>0</v>
      </c>
    </row>
    <row r="43" spans="1:7" ht="15" x14ac:dyDescent="0.25">
      <c r="A43" s="271" t="s">
        <v>89</v>
      </c>
      <c r="B43">
        <v>40</v>
      </c>
      <c r="C43">
        <v>0</v>
      </c>
      <c r="D43">
        <v>250.8</v>
      </c>
      <c r="E43">
        <v>235.5</v>
      </c>
      <c r="F43">
        <v>0</v>
      </c>
      <c r="G43">
        <v>0</v>
      </c>
    </row>
    <row r="44" spans="1:7" ht="15" x14ac:dyDescent="0.25">
      <c r="A44" s="271" t="s">
        <v>69</v>
      </c>
    </row>
    <row r="45" spans="1:7" ht="15" x14ac:dyDescent="0.25">
      <c r="A45" s="271" t="s">
        <v>90</v>
      </c>
      <c r="B45">
        <v>158</v>
      </c>
      <c r="C45">
        <v>259.5</v>
      </c>
      <c r="D45">
        <v>664.6</v>
      </c>
      <c r="E45">
        <v>1326.7</v>
      </c>
      <c r="F45">
        <v>0</v>
      </c>
      <c r="G45">
        <v>0</v>
      </c>
    </row>
    <row r="46" spans="1:7" ht="15" x14ac:dyDescent="0.25">
      <c r="A46" s="271" t="s">
        <v>91</v>
      </c>
      <c r="B46">
        <v>11</v>
      </c>
      <c r="C46">
        <v>0</v>
      </c>
      <c r="D46">
        <v>0</v>
      </c>
      <c r="E46">
        <v>409.7</v>
      </c>
      <c r="F46">
        <v>0</v>
      </c>
      <c r="G46">
        <v>0</v>
      </c>
    </row>
    <row r="47" spans="1:7" ht="15" x14ac:dyDescent="0.25">
      <c r="A47" s="271" t="s">
        <v>92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464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175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406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271" t="s">
        <v>466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93</v>
      </c>
      <c r="B52">
        <v>0</v>
      </c>
      <c r="C52">
        <v>30</v>
      </c>
      <c r="D52" t="s">
        <v>94</v>
      </c>
      <c r="E52">
        <v>0</v>
      </c>
      <c r="F52">
        <v>0</v>
      </c>
      <c r="G52">
        <v>0</v>
      </c>
    </row>
    <row r="53" spans="1:7" ht="15" x14ac:dyDescent="0.25">
      <c r="A53" s="271" t="s">
        <v>96</v>
      </c>
      <c r="B53">
        <v>147</v>
      </c>
      <c r="C53">
        <v>229</v>
      </c>
      <c r="D53">
        <v>643.9</v>
      </c>
      <c r="E53">
        <v>728.6</v>
      </c>
      <c r="F53">
        <v>0</v>
      </c>
      <c r="G53">
        <v>0</v>
      </c>
    </row>
    <row r="54" spans="1:7" ht="15" x14ac:dyDescent="0.25">
      <c r="A54" s="271" t="s">
        <v>97</v>
      </c>
      <c r="B54">
        <v>0</v>
      </c>
      <c r="C54">
        <v>0.5</v>
      </c>
      <c r="D54">
        <v>13</v>
      </c>
      <c r="E54">
        <v>18</v>
      </c>
      <c r="F54">
        <v>0</v>
      </c>
      <c r="G54">
        <v>0</v>
      </c>
    </row>
    <row r="55" spans="1:7" ht="15" x14ac:dyDescent="0.25">
      <c r="A55" s="271" t="s">
        <v>176</v>
      </c>
      <c r="B55">
        <v>0</v>
      </c>
      <c r="C55">
        <v>0</v>
      </c>
      <c r="D55">
        <v>0</v>
      </c>
      <c r="E55">
        <v>10.1</v>
      </c>
      <c r="F55">
        <v>0</v>
      </c>
      <c r="G55">
        <v>0</v>
      </c>
    </row>
    <row r="56" spans="1:7" ht="15" x14ac:dyDescent="0.25">
      <c r="A56" s="271" t="s">
        <v>69</v>
      </c>
    </row>
    <row r="57" spans="1:7" ht="15" x14ac:dyDescent="0.25">
      <c r="A57" s="271" t="s">
        <v>98</v>
      </c>
      <c r="B57">
        <v>1535.1</v>
      </c>
      <c r="C57">
        <v>1285.8</v>
      </c>
      <c r="D57">
        <v>3570.9</v>
      </c>
      <c r="E57">
        <v>4097.8</v>
      </c>
      <c r="F57">
        <v>127</v>
      </c>
      <c r="G57">
        <v>0</v>
      </c>
    </row>
    <row r="58" spans="1:7" ht="15" x14ac:dyDescent="0.25">
      <c r="A58" s="271" t="s">
        <v>99</v>
      </c>
      <c r="B58">
        <v>2.5</v>
      </c>
      <c r="C58">
        <v>2.5</v>
      </c>
      <c r="D58">
        <v>8.8000000000000007</v>
      </c>
      <c r="E58">
        <v>8.6</v>
      </c>
      <c r="F58">
        <v>0</v>
      </c>
      <c r="G58">
        <v>0</v>
      </c>
    </row>
    <row r="59" spans="1:7" ht="15" x14ac:dyDescent="0.25">
      <c r="A59" s="271" t="s">
        <v>100</v>
      </c>
      <c r="B59">
        <v>1</v>
      </c>
      <c r="C59">
        <v>4.5</v>
      </c>
      <c r="D59">
        <v>4.2</v>
      </c>
      <c r="E59">
        <v>4.4000000000000004</v>
      </c>
      <c r="F59">
        <v>0</v>
      </c>
      <c r="G59">
        <v>0</v>
      </c>
    </row>
    <row r="60" spans="1:7" ht="15" x14ac:dyDescent="0.25">
      <c r="A60" s="271" t="s">
        <v>101</v>
      </c>
      <c r="B60">
        <v>0</v>
      </c>
      <c r="C60">
        <v>60.2</v>
      </c>
      <c r="D60">
        <v>529.20000000000005</v>
      </c>
      <c r="E60">
        <v>320.60000000000002</v>
      </c>
      <c r="F60">
        <v>100</v>
      </c>
      <c r="G60">
        <v>0</v>
      </c>
    </row>
    <row r="61" spans="1:7" ht="15" x14ac:dyDescent="0.25">
      <c r="A61" s="271" t="s">
        <v>102</v>
      </c>
      <c r="B61">
        <v>25.1</v>
      </c>
      <c r="C61">
        <v>15.8</v>
      </c>
      <c r="D61">
        <v>25.4</v>
      </c>
      <c r="E61">
        <v>46.5</v>
      </c>
      <c r="F61">
        <v>0</v>
      </c>
      <c r="G61">
        <v>0</v>
      </c>
    </row>
    <row r="62" spans="1:7" ht="15" x14ac:dyDescent="0.25">
      <c r="A62" s="271" t="s">
        <v>103</v>
      </c>
      <c r="B62">
        <v>15.9</v>
      </c>
      <c r="C62">
        <v>45.5</v>
      </c>
      <c r="D62">
        <v>3.7</v>
      </c>
      <c r="E62">
        <v>21.1</v>
      </c>
      <c r="F62">
        <v>0</v>
      </c>
      <c r="G62">
        <v>0</v>
      </c>
    </row>
    <row r="63" spans="1:7" ht="15" x14ac:dyDescent="0.25">
      <c r="A63" s="271" t="s">
        <v>104</v>
      </c>
      <c r="B63">
        <v>62</v>
      </c>
      <c r="C63">
        <v>35</v>
      </c>
      <c r="D63">
        <v>306.60000000000002</v>
      </c>
      <c r="E63">
        <v>279.60000000000002</v>
      </c>
      <c r="F63">
        <v>0</v>
      </c>
      <c r="G63">
        <v>0</v>
      </c>
    </row>
    <row r="64" spans="1:7" ht="15" x14ac:dyDescent="0.25">
      <c r="A64" s="271" t="s">
        <v>105</v>
      </c>
      <c r="B64">
        <v>73</v>
      </c>
      <c r="C64">
        <v>73.3</v>
      </c>
      <c r="D64">
        <v>194.7</v>
      </c>
      <c r="E64">
        <v>395.8</v>
      </c>
      <c r="F64">
        <v>0</v>
      </c>
      <c r="G64">
        <v>0</v>
      </c>
    </row>
    <row r="65" spans="1:7" ht="15" x14ac:dyDescent="0.25">
      <c r="A65" s="271" t="s">
        <v>106</v>
      </c>
      <c r="B65">
        <v>33.700000000000003</v>
      </c>
      <c r="C65">
        <v>41.6</v>
      </c>
      <c r="D65">
        <v>69.099999999999994</v>
      </c>
      <c r="E65">
        <v>115.8</v>
      </c>
      <c r="F65">
        <v>0</v>
      </c>
      <c r="G65">
        <v>0</v>
      </c>
    </row>
    <row r="66" spans="1:7" ht="15" x14ac:dyDescent="0.25">
      <c r="A66" s="271" t="s">
        <v>107</v>
      </c>
      <c r="B66">
        <v>40</v>
      </c>
      <c r="C66">
        <v>8.5</v>
      </c>
      <c r="D66">
        <v>103.3</v>
      </c>
      <c r="E66">
        <v>202.6</v>
      </c>
      <c r="F66">
        <v>0</v>
      </c>
      <c r="G66">
        <v>0</v>
      </c>
    </row>
    <row r="67" spans="1:7" ht="15" x14ac:dyDescent="0.25">
      <c r="A67" s="271" t="s">
        <v>108</v>
      </c>
      <c r="B67">
        <v>0</v>
      </c>
      <c r="C67">
        <v>12.8</v>
      </c>
      <c r="D67">
        <v>0</v>
      </c>
      <c r="E67">
        <v>0</v>
      </c>
      <c r="F67">
        <v>0</v>
      </c>
      <c r="G67">
        <v>0</v>
      </c>
    </row>
    <row r="68" spans="1:7" ht="15" x14ac:dyDescent="0.25">
      <c r="A68" s="271" t="s">
        <v>109</v>
      </c>
      <c r="B68">
        <v>107.7</v>
      </c>
      <c r="C68">
        <v>92.7</v>
      </c>
      <c r="D68">
        <v>262.7</v>
      </c>
      <c r="E68">
        <v>237</v>
      </c>
      <c r="F68">
        <v>0</v>
      </c>
      <c r="G68">
        <v>0</v>
      </c>
    </row>
    <row r="69" spans="1:7" ht="15" x14ac:dyDescent="0.25">
      <c r="A69" s="271" t="s">
        <v>110</v>
      </c>
      <c r="B69">
        <v>0</v>
      </c>
      <c r="C69">
        <v>0</v>
      </c>
      <c r="D69">
        <v>8.3000000000000007</v>
      </c>
      <c r="E69">
        <v>15.4</v>
      </c>
      <c r="F69">
        <v>0</v>
      </c>
      <c r="G69">
        <v>0</v>
      </c>
    </row>
    <row r="70" spans="1:7" ht="15" x14ac:dyDescent="0.25">
      <c r="A70" s="271" t="s">
        <v>111</v>
      </c>
      <c r="B70">
        <v>0</v>
      </c>
      <c r="C70">
        <v>0</v>
      </c>
      <c r="D70">
        <v>42.6</v>
      </c>
      <c r="E70">
        <v>52</v>
      </c>
      <c r="F70">
        <v>0</v>
      </c>
      <c r="G70">
        <v>0</v>
      </c>
    </row>
    <row r="71" spans="1:7" ht="15" x14ac:dyDescent="0.25">
      <c r="A71" s="271" t="s">
        <v>112</v>
      </c>
      <c r="B71">
        <v>43</v>
      </c>
      <c r="C71">
        <v>63.4</v>
      </c>
      <c r="D71">
        <v>124.7</v>
      </c>
      <c r="E71">
        <v>144</v>
      </c>
      <c r="F71">
        <v>0</v>
      </c>
      <c r="G71">
        <v>0</v>
      </c>
    </row>
    <row r="72" spans="1:7" ht="15" x14ac:dyDescent="0.25">
      <c r="A72" s="271" t="s">
        <v>113</v>
      </c>
      <c r="B72">
        <v>0</v>
      </c>
      <c r="C72">
        <v>22.8</v>
      </c>
      <c r="D72">
        <v>94.4</v>
      </c>
      <c r="E72">
        <v>85.3</v>
      </c>
      <c r="F72">
        <v>0</v>
      </c>
      <c r="G72">
        <v>0</v>
      </c>
    </row>
    <row r="73" spans="1:7" ht="15" x14ac:dyDescent="0.25">
      <c r="A73" s="271" t="s">
        <v>114</v>
      </c>
      <c r="B73">
        <v>17.5</v>
      </c>
      <c r="C73">
        <v>16</v>
      </c>
      <c r="D73">
        <v>17.399999999999999</v>
      </c>
      <c r="E73">
        <v>15.1</v>
      </c>
      <c r="F73">
        <v>5</v>
      </c>
      <c r="G73">
        <v>0</v>
      </c>
    </row>
    <row r="74" spans="1:7" ht="15" x14ac:dyDescent="0.25">
      <c r="A74" s="271" t="s">
        <v>115</v>
      </c>
      <c r="B74">
        <v>916.7</v>
      </c>
      <c r="C74">
        <v>585.79999999999995</v>
      </c>
      <c r="D74">
        <v>1332.7</v>
      </c>
      <c r="E74">
        <v>1703.7</v>
      </c>
      <c r="F74">
        <v>22</v>
      </c>
      <c r="G74">
        <v>0</v>
      </c>
    </row>
    <row r="75" spans="1:7" ht="15" x14ac:dyDescent="0.25">
      <c r="A75" s="271" t="s">
        <v>117</v>
      </c>
      <c r="B75">
        <v>0.7</v>
      </c>
      <c r="C75">
        <v>0.6</v>
      </c>
      <c r="D75">
        <v>5.6</v>
      </c>
      <c r="E75">
        <v>10.1</v>
      </c>
      <c r="F75">
        <v>0</v>
      </c>
      <c r="G75">
        <v>0</v>
      </c>
    </row>
    <row r="76" spans="1:7" ht="15" x14ac:dyDescent="0.25">
      <c r="A76" s="271" t="s">
        <v>118</v>
      </c>
      <c r="B76">
        <v>42.8</v>
      </c>
      <c r="C76">
        <v>72.8</v>
      </c>
      <c r="D76">
        <v>60.2</v>
      </c>
      <c r="E76">
        <v>67.3</v>
      </c>
      <c r="F76">
        <v>0</v>
      </c>
      <c r="G76">
        <v>0</v>
      </c>
    </row>
    <row r="77" spans="1:7" ht="15" x14ac:dyDescent="0.25">
      <c r="A77" s="271" t="s">
        <v>119</v>
      </c>
      <c r="B77">
        <v>76.400000000000006</v>
      </c>
      <c r="C77">
        <v>51.3</v>
      </c>
      <c r="D77">
        <v>75.400000000000006</v>
      </c>
      <c r="E77">
        <v>153.4</v>
      </c>
      <c r="F77">
        <v>0</v>
      </c>
      <c r="G77">
        <v>0</v>
      </c>
    </row>
    <row r="78" spans="1:7" ht="15" x14ac:dyDescent="0.25">
      <c r="A78" s="271" t="s">
        <v>120</v>
      </c>
      <c r="B78">
        <v>55.6</v>
      </c>
      <c r="C78">
        <v>60.8</v>
      </c>
      <c r="D78">
        <v>113.5</v>
      </c>
      <c r="E78">
        <v>135.30000000000001</v>
      </c>
      <c r="F78">
        <v>0</v>
      </c>
      <c r="G78">
        <v>0</v>
      </c>
    </row>
    <row r="79" spans="1:7" ht="15" x14ac:dyDescent="0.25">
      <c r="A79" s="271" t="s">
        <v>121</v>
      </c>
      <c r="B79">
        <v>10.6</v>
      </c>
      <c r="C79">
        <v>13.5</v>
      </c>
      <c r="D79">
        <v>37.5</v>
      </c>
      <c r="E79">
        <v>53.4</v>
      </c>
      <c r="F79">
        <v>0</v>
      </c>
      <c r="G79">
        <v>0</v>
      </c>
    </row>
    <row r="80" spans="1:7" ht="15" x14ac:dyDescent="0.25">
      <c r="A80" s="271" t="s">
        <v>122</v>
      </c>
      <c r="B80">
        <v>11</v>
      </c>
      <c r="C80">
        <v>6.5</v>
      </c>
      <c r="D80">
        <v>151.1</v>
      </c>
      <c r="E80">
        <v>30.8</v>
      </c>
      <c r="F80">
        <v>0</v>
      </c>
      <c r="G80">
        <v>0</v>
      </c>
    </row>
    <row r="81" spans="1:7" ht="15" x14ac:dyDescent="0.25">
      <c r="A81" s="271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271" t="s">
        <v>123</v>
      </c>
      <c r="B82">
        <v>4808.8</v>
      </c>
      <c r="C82">
        <v>3516.4</v>
      </c>
      <c r="D82">
        <v>11306.4</v>
      </c>
      <c r="E82">
        <v>11219.5</v>
      </c>
      <c r="F82">
        <v>187</v>
      </c>
      <c r="G82">
        <v>0</v>
      </c>
    </row>
    <row r="83" spans="1:7" ht="15" x14ac:dyDescent="0.25">
      <c r="A83" s="271" t="s">
        <v>124</v>
      </c>
      <c r="B83">
        <v>942.3</v>
      </c>
      <c r="C83">
        <v>441.2</v>
      </c>
      <c r="D83">
        <v>0</v>
      </c>
      <c r="E83">
        <v>0</v>
      </c>
      <c r="F83">
        <v>0</v>
      </c>
      <c r="G83">
        <v>0</v>
      </c>
    </row>
    <row r="84" spans="1:7" ht="15" x14ac:dyDescent="0.25">
      <c r="A84" s="271" t="s">
        <v>65</v>
      </c>
      <c r="B84" t="s">
        <v>66</v>
      </c>
      <c r="C84" t="s">
        <v>67</v>
      </c>
      <c r="D84" t="s">
        <v>66</v>
      </c>
      <c r="E84" t="s">
        <v>66</v>
      </c>
      <c r="F84" t="s">
        <v>66</v>
      </c>
      <c r="G84" t="s">
        <v>68</v>
      </c>
    </row>
    <row r="85" spans="1:7" ht="15" x14ac:dyDescent="0.25">
      <c r="A85" s="271" t="s">
        <v>125</v>
      </c>
      <c r="B85">
        <v>5751.1</v>
      </c>
      <c r="C85">
        <v>3957.6</v>
      </c>
      <c r="D85">
        <v>11306.4</v>
      </c>
      <c r="E85">
        <v>11219.5</v>
      </c>
      <c r="F85">
        <v>187</v>
      </c>
      <c r="G85">
        <v>0</v>
      </c>
    </row>
    <row r="86" spans="1:7" ht="15" x14ac:dyDescent="0.25">
      <c r="A86" s="271" t="s">
        <v>126</v>
      </c>
      <c r="B86" t="s">
        <v>45</v>
      </c>
      <c r="C86" t="s">
        <v>45</v>
      </c>
      <c r="D86">
        <v>0</v>
      </c>
      <c r="E86">
        <v>0</v>
      </c>
      <c r="F86" t="s">
        <v>45</v>
      </c>
      <c r="G86" t="s">
        <v>45</v>
      </c>
    </row>
    <row r="87" spans="1:7" ht="15" x14ac:dyDescent="0.25">
      <c r="A87" s="271" t="s">
        <v>127</v>
      </c>
      <c r="B87">
        <v>10</v>
      </c>
      <c r="C87">
        <v>0</v>
      </c>
      <c r="D87" t="s">
        <v>45</v>
      </c>
      <c r="E87" t="s">
        <v>45</v>
      </c>
      <c r="F87">
        <v>0</v>
      </c>
      <c r="G87">
        <v>0</v>
      </c>
    </row>
    <row r="88" spans="1:7" ht="15" x14ac:dyDescent="0.25">
      <c r="A88" s="271" t="s">
        <v>53</v>
      </c>
    </row>
  </sheetData>
  <pageMargins left="0.7" right="0.7" top="0.75" bottom="0.75" header="0.3" footer="0.3"/>
  <pageSetup orientation="portrait" r:id="rId1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1D6D0-C5D9-4ED6-9A36-072B7B84F0F2}">
  <dimension ref="A1:G88"/>
  <sheetViews>
    <sheetView topLeftCell="A13" workbookViewId="0">
      <selection activeCell="M20" sqref="M20"/>
    </sheetView>
  </sheetViews>
  <sheetFormatPr defaultRowHeight="13.2" x14ac:dyDescent="0.25"/>
  <cols>
    <col min="1" max="1" width="17.441406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501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502</v>
      </c>
      <c r="D9" t="s">
        <v>503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181</v>
      </c>
      <c r="C10" t="s">
        <v>67</v>
      </c>
      <c r="D10" t="s">
        <v>68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112.1</v>
      </c>
      <c r="C12">
        <v>213.1</v>
      </c>
      <c r="D12">
        <v>440.4</v>
      </c>
      <c r="E12">
        <v>378.8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0</v>
      </c>
      <c r="E13">
        <v>40.6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0.1</v>
      </c>
      <c r="D14">
        <v>0.6</v>
      </c>
      <c r="E14">
        <v>0</v>
      </c>
      <c r="F14">
        <v>0</v>
      </c>
      <c r="G14">
        <v>0</v>
      </c>
    </row>
    <row r="15" spans="1:7" ht="15" x14ac:dyDescent="0.25">
      <c r="A15" s="271" t="s">
        <v>71</v>
      </c>
      <c r="B15">
        <v>102.6</v>
      </c>
      <c r="C15">
        <v>213</v>
      </c>
      <c r="D15">
        <v>378.2</v>
      </c>
      <c r="E15">
        <v>325.5</v>
      </c>
      <c r="F15">
        <v>0</v>
      </c>
      <c r="G15">
        <v>0</v>
      </c>
    </row>
    <row r="16" spans="1:7" ht="15" x14ac:dyDescent="0.25">
      <c r="A16" s="271" t="s">
        <v>72</v>
      </c>
      <c r="B16">
        <v>9.5</v>
      </c>
      <c r="C16">
        <v>0</v>
      </c>
      <c r="D16">
        <v>31.1</v>
      </c>
      <c r="E16">
        <v>0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0</v>
      </c>
      <c r="E18">
        <v>12.7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383.3</v>
      </c>
      <c r="C20">
        <v>414</v>
      </c>
      <c r="D20">
        <v>1131.4000000000001</v>
      </c>
      <c r="E20">
        <v>1132.4000000000001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280.10000000000002</v>
      </c>
      <c r="C22">
        <v>198.2</v>
      </c>
      <c r="D22">
        <v>486.2</v>
      </c>
      <c r="E22">
        <v>568.20000000000005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371</v>
      </c>
      <c r="C24">
        <v>130</v>
      </c>
      <c r="D24">
        <v>1226.7</v>
      </c>
      <c r="E24">
        <v>63</v>
      </c>
      <c r="F24">
        <v>0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2067.1999999999998</v>
      </c>
      <c r="C26">
        <v>1232</v>
      </c>
      <c r="D26">
        <v>3551.2</v>
      </c>
      <c r="E26">
        <v>3359.8</v>
      </c>
      <c r="F26">
        <v>60</v>
      </c>
      <c r="G26">
        <v>0</v>
      </c>
    </row>
    <row r="27" spans="1:7" ht="15" x14ac:dyDescent="0.25">
      <c r="A27" s="271" t="s">
        <v>167</v>
      </c>
      <c r="B27">
        <v>0</v>
      </c>
      <c r="C27">
        <v>55</v>
      </c>
      <c r="D27">
        <v>0</v>
      </c>
      <c r="E27">
        <v>0</v>
      </c>
      <c r="F27">
        <v>0</v>
      </c>
      <c r="G27">
        <v>0</v>
      </c>
    </row>
    <row r="28" spans="1:7" ht="15" x14ac:dyDescent="0.25">
      <c r="A28" s="271" t="s">
        <v>78</v>
      </c>
      <c r="B28">
        <v>0.1</v>
      </c>
      <c r="C28">
        <v>5.2</v>
      </c>
      <c r="D28">
        <v>41</v>
      </c>
      <c r="E28">
        <v>27.7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0.3</v>
      </c>
      <c r="D29">
        <v>0</v>
      </c>
      <c r="E29">
        <v>1</v>
      </c>
      <c r="F29">
        <v>0</v>
      </c>
      <c r="G29">
        <v>0</v>
      </c>
    </row>
    <row r="30" spans="1:7" ht="15" x14ac:dyDescent="0.25">
      <c r="A30" s="271" t="s">
        <v>79</v>
      </c>
      <c r="B30">
        <v>0.3</v>
      </c>
      <c r="C30">
        <v>1.1000000000000001</v>
      </c>
      <c r="D30">
        <v>0.8</v>
      </c>
      <c r="E30">
        <v>1.9</v>
      </c>
      <c r="F30">
        <v>0</v>
      </c>
      <c r="G30">
        <v>0</v>
      </c>
    </row>
    <row r="31" spans="1:7" ht="15" x14ac:dyDescent="0.25">
      <c r="A31" s="271" t="s">
        <v>80</v>
      </c>
      <c r="B31">
        <v>120.1</v>
      </c>
      <c r="C31">
        <v>51.7</v>
      </c>
      <c r="D31">
        <v>489.4</v>
      </c>
      <c r="E31">
        <v>282.8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168</v>
      </c>
      <c r="B33">
        <v>0</v>
      </c>
      <c r="C33">
        <v>0.1</v>
      </c>
      <c r="D33" t="s">
        <v>94</v>
      </c>
      <c r="E33">
        <v>0</v>
      </c>
      <c r="F33">
        <v>0</v>
      </c>
      <c r="G33">
        <v>0</v>
      </c>
    </row>
    <row r="34" spans="1:7" ht="15" x14ac:dyDescent="0.25">
      <c r="A34" s="271" t="s">
        <v>81</v>
      </c>
      <c r="B34">
        <v>564.70000000000005</v>
      </c>
      <c r="C34">
        <v>359.5</v>
      </c>
      <c r="D34">
        <v>574.70000000000005</v>
      </c>
      <c r="E34">
        <v>505.2</v>
      </c>
      <c r="F34">
        <v>0</v>
      </c>
      <c r="G34">
        <v>0</v>
      </c>
    </row>
    <row r="35" spans="1:7" ht="15" x14ac:dyDescent="0.25">
      <c r="A35" s="271" t="s">
        <v>82</v>
      </c>
      <c r="B35">
        <v>10.3</v>
      </c>
      <c r="C35">
        <v>27.5</v>
      </c>
      <c r="D35">
        <v>181.6</v>
      </c>
      <c r="E35">
        <v>135.80000000000001</v>
      </c>
      <c r="F35">
        <v>0</v>
      </c>
      <c r="G35">
        <v>0</v>
      </c>
    </row>
    <row r="36" spans="1:7" ht="15" x14ac:dyDescent="0.25">
      <c r="A36" s="271" t="s">
        <v>83</v>
      </c>
      <c r="B36">
        <v>1063.5</v>
      </c>
      <c r="C36">
        <v>532</v>
      </c>
      <c r="D36">
        <v>1283</v>
      </c>
      <c r="E36">
        <v>1258.7</v>
      </c>
      <c r="F36">
        <v>60</v>
      </c>
      <c r="G36">
        <v>0</v>
      </c>
    </row>
    <row r="37" spans="1:7" ht="15" x14ac:dyDescent="0.25">
      <c r="A37" s="271" t="s">
        <v>259</v>
      </c>
      <c r="B37">
        <v>0</v>
      </c>
      <c r="C37">
        <v>0</v>
      </c>
      <c r="D37">
        <v>0</v>
      </c>
      <c r="E37">
        <v>52.4</v>
      </c>
      <c r="F37">
        <v>0</v>
      </c>
      <c r="G37">
        <v>0</v>
      </c>
    </row>
    <row r="38" spans="1:7" ht="15" x14ac:dyDescent="0.25">
      <c r="A38" s="271" t="s">
        <v>84</v>
      </c>
      <c r="B38">
        <v>0</v>
      </c>
      <c r="C38">
        <v>0</v>
      </c>
      <c r="D38">
        <v>66</v>
      </c>
      <c r="E38">
        <v>66.599999999999994</v>
      </c>
      <c r="F38">
        <v>0</v>
      </c>
      <c r="G38">
        <v>0</v>
      </c>
    </row>
    <row r="39" spans="1:7" ht="15" x14ac:dyDescent="0.25">
      <c r="A39" s="271" t="s">
        <v>85</v>
      </c>
      <c r="B39">
        <v>20</v>
      </c>
      <c r="C39">
        <v>20</v>
      </c>
      <c r="D39">
        <v>40.1</v>
      </c>
      <c r="E39">
        <v>20.8</v>
      </c>
      <c r="F39">
        <v>0</v>
      </c>
      <c r="G39">
        <v>0</v>
      </c>
    </row>
    <row r="40" spans="1:7" ht="15" x14ac:dyDescent="0.25">
      <c r="A40" s="271" t="s">
        <v>86</v>
      </c>
      <c r="B40">
        <v>226.1</v>
      </c>
      <c r="C40">
        <v>148.6</v>
      </c>
      <c r="D40">
        <v>269.10000000000002</v>
      </c>
      <c r="E40">
        <v>314.10000000000002</v>
      </c>
      <c r="F40">
        <v>0</v>
      </c>
      <c r="G40">
        <v>0</v>
      </c>
    </row>
    <row r="41" spans="1:7" ht="15" x14ac:dyDescent="0.25">
      <c r="A41" s="271" t="s">
        <v>87</v>
      </c>
      <c r="B41">
        <v>1.6</v>
      </c>
      <c r="C41">
        <v>1</v>
      </c>
      <c r="D41">
        <v>1.9</v>
      </c>
      <c r="E41">
        <v>1.2</v>
      </c>
      <c r="F41">
        <v>0</v>
      </c>
      <c r="G41">
        <v>0</v>
      </c>
    </row>
    <row r="42" spans="1:7" ht="15" x14ac:dyDescent="0.25">
      <c r="A42" s="271" t="s">
        <v>88</v>
      </c>
      <c r="B42">
        <v>20.5</v>
      </c>
      <c r="C42">
        <v>0</v>
      </c>
      <c r="D42">
        <v>353.1</v>
      </c>
      <c r="E42">
        <v>223.9</v>
      </c>
      <c r="F42">
        <v>0</v>
      </c>
      <c r="G42">
        <v>0</v>
      </c>
    </row>
    <row r="43" spans="1:7" ht="15" x14ac:dyDescent="0.25">
      <c r="A43" s="271" t="s">
        <v>89</v>
      </c>
      <c r="B43">
        <v>40</v>
      </c>
      <c r="C43">
        <v>30</v>
      </c>
      <c r="D43">
        <v>250.8</v>
      </c>
      <c r="E43">
        <v>205.5</v>
      </c>
      <c r="F43">
        <v>0</v>
      </c>
      <c r="G43">
        <v>0</v>
      </c>
    </row>
    <row r="44" spans="1:7" ht="15" x14ac:dyDescent="0.25">
      <c r="A44" s="271" t="s">
        <v>69</v>
      </c>
    </row>
    <row r="45" spans="1:7" ht="15" x14ac:dyDescent="0.25">
      <c r="A45" s="271" t="s">
        <v>90</v>
      </c>
      <c r="B45">
        <v>147</v>
      </c>
      <c r="C45">
        <v>219</v>
      </c>
      <c r="D45">
        <v>664.6</v>
      </c>
      <c r="E45">
        <v>1326.7</v>
      </c>
      <c r="F45">
        <v>0</v>
      </c>
      <c r="G45">
        <v>0</v>
      </c>
    </row>
    <row r="46" spans="1:7" ht="15" x14ac:dyDescent="0.25">
      <c r="A46" s="271" t="s">
        <v>91</v>
      </c>
      <c r="B46">
        <v>0</v>
      </c>
      <c r="C46">
        <v>0</v>
      </c>
      <c r="D46">
        <v>0</v>
      </c>
      <c r="E46">
        <v>409.7</v>
      </c>
      <c r="F46">
        <v>0</v>
      </c>
      <c r="G46">
        <v>0</v>
      </c>
    </row>
    <row r="47" spans="1:7" ht="15" x14ac:dyDescent="0.25">
      <c r="A47" s="271" t="s">
        <v>92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464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175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406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271" t="s">
        <v>466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93</v>
      </c>
      <c r="B52">
        <v>0</v>
      </c>
      <c r="C52">
        <v>30</v>
      </c>
      <c r="D52" t="s">
        <v>94</v>
      </c>
      <c r="E52">
        <v>0</v>
      </c>
      <c r="F52">
        <v>0</v>
      </c>
      <c r="G52">
        <v>0</v>
      </c>
    </row>
    <row r="53" spans="1:7" ht="15" x14ac:dyDescent="0.25">
      <c r="A53" s="271" t="s">
        <v>96</v>
      </c>
      <c r="B53">
        <v>147</v>
      </c>
      <c r="C53">
        <v>189</v>
      </c>
      <c r="D53">
        <v>643.9</v>
      </c>
      <c r="E53">
        <v>728.6</v>
      </c>
      <c r="F53">
        <v>0</v>
      </c>
      <c r="G53">
        <v>0</v>
      </c>
    </row>
    <row r="54" spans="1:7" ht="15" x14ac:dyDescent="0.25">
      <c r="A54" s="271" t="s">
        <v>97</v>
      </c>
      <c r="B54">
        <v>0</v>
      </c>
      <c r="C54">
        <v>0</v>
      </c>
      <c r="D54">
        <v>13</v>
      </c>
      <c r="E54">
        <v>18</v>
      </c>
      <c r="F54">
        <v>0</v>
      </c>
      <c r="G54">
        <v>0</v>
      </c>
    </row>
    <row r="55" spans="1:7" ht="15" x14ac:dyDescent="0.25">
      <c r="A55" s="271" t="s">
        <v>176</v>
      </c>
      <c r="B55">
        <v>0</v>
      </c>
      <c r="C55">
        <v>0</v>
      </c>
      <c r="D55">
        <v>0</v>
      </c>
      <c r="E55">
        <v>10.1</v>
      </c>
      <c r="F55">
        <v>0</v>
      </c>
      <c r="G55">
        <v>0</v>
      </c>
    </row>
    <row r="56" spans="1:7" ht="15" x14ac:dyDescent="0.25">
      <c r="A56" s="271" t="s">
        <v>69</v>
      </c>
    </row>
    <row r="57" spans="1:7" ht="15" x14ac:dyDescent="0.25">
      <c r="A57" s="271" t="s">
        <v>98</v>
      </c>
      <c r="B57">
        <v>1465.9</v>
      </c>
      <c r="C57">
        <v>1325.9</v>
      </c>
      <c r="D57">
        <v>3450.9</v>
      </c>
      <c r="E57">
        <v>3937.1</v>
      </c>
      <c r="F57">
        <v>127</v>
      </c>
      <c r="G57">
        <v>0</v>
      </c>
    </row>
    <row r="58" spans="1:7" ht="15" x14ac:dyDescent="0.25">
      <c r="A58" s="271" t="s">
        <v>99</v>
      </c>
      <c r="B58">
        <v>1.6</v>
      </c>
      <c r="C58">
        <v>2.5</v>
      </c>
      <c r="D58">
        <v>8.8000000000000007</v>
      </c>
      <c r="E58">
        <v>8.6</v>
      </c>
      <c r="F58">
        <v>0</v>
      </c>
      <c r="G58">
        <v>0</v>
      </c>
    </row>
    <row r="59" spans="1:7" ht="15" x14ac:dyDescent="0.25">
      <c r="A59" s="271" t="s">
        <v>100</v>
      </c>
      <c r="B59">
        <v>0</v>
      </c>
      <c r="C59">
        <v>4.5</v>
      </c>
      <c r="D59">
        <v>4.2</v>
      </c>
      <c r="E59">
        <v>4.4000000000000004</v>
      </c>
      <c r="F59">
        <v>0</v>
      </c>
      <c r="G59">
        <v>0</v>
      </c>
    </row>
    <row r="60" spans="1:7" ht="15" x14ac:dyDescent="0.25">
      <c r="A60" s="271" t="s">
        <v>101</v>
      </c>
      <c r="B60">
        <v>0</v>
      </c>
      <c r="C60">
        <v>30.2</v>
      </c>
      <c r="D60">
        <v>529.20000000000005</v>
      </c>
      <c r="E60">
        <v>320.60000000000002</v>
      </c>
      <c r="F60">
        <v>100</v>
      </c>
      <c r="G60">
        <v>0</v>
      </c>
    </row>
    <row r="61" spans="1:7" ht="15" x14ac:dyDescent="0.25">
      <c r="A61" s="271" t="s">
        <v>102</v>
      </c>
      <c r="B61">
        <v>24.6</v>
      </c>
      <c r="C61">
        <v>15.8</v>
      </c>
      <c r="D61">
        <v>25.4</v>
      </c>
      <c r="E61">
        <v>46.5</v>
      </c>
      <c r="F61">
        <v>0</v>
      </c>
      <c r="G61">
        <v>0</v>
      </c>
    </row>
    <row r="62" spans="1:7" ht="15" x14ac:dyDescent="0.25">
      <c r="A62" s="271" t="s">
        <v>103</v>
      </c>
      <c r="B62">
        <v>16.2</v>
      </c>
      <c r="C62">
        <v>40.200000000000003</v>
      </c>
      <c r="D62">
        <v>3.3</v>
      </c>
      <c r="E62">
        <v>21</v>
      </c>
      <c r="F62">
        <v>0</v>
      </c>
      <c r="G62">
        <v>0</v>
      </c>
    </row>
    <row r="63" spans="1:7" ht="15" x14ac:dyDescent="0.25">
      <c r="A63" s="271" t="s">
        <v>104</v>
      </c>
      <c r="B63">
        <v>32</v>
      </c>
      <c r="C63">
        <v>0</v>
      </c>
      <c r="D63">
        <v>306.60000000000002</v>
      </c>
      <c r="E63">
        <v>279.60000000000002</v>
      </c>
      <c r="F63">
        <v>0</v>
      </c>
      <c r="G63">
        <v>0</v>
      </c>
    </row>
    <row r="64" spans="1:7" ht="15" x14ac:dyDescent="0.25">
      <c r="A64" s="271" t="s">
        <v>105</v>
      </c>
      <c r="B64">
        <v>71</v>
      </c>
      <c r="C64">
        <v>97.5</v>
      </c>
      <c r="D64">
        <v>188.1</v>
      </c>
      <c r="E64">
        <v>369.2</v>
      </c>
      <c r="F64">
        <v>0</v>
      </c>
      <c r="G64">
        <v>0</v>
      </c>
    </row>
    <row r="65" spans="1:7" ht="15" x14ac:dyDescent="0.25">
      <c r="A65" s="271" t="s">
        <v>106</v>
      </c>
      <c r="B65">
        <v>33.700000000000003</v>
      </c>
      <c r="C65">
        <v>52</v>
      </c>
      <c r="D65">
        <v>69.099999999999994</v>
      </c>
      <c r="E65">
        <v>96.3</v>
      </c>
      <c r="F65">
        <v>0</v>
      </c>
      <c r="G65">
        <v>0</v>
      </c>
    </row>
    <row r="66" spans="1:7" ht="15" x14ac:dyDescent="0.25">
      <c r="A66" s="271" t="s">
        <v>107</v>
      </c>
      <c r="B66">
        <v>40</v>
      </c>
      <c r="C66">
        <v>8.5</v>
      </c>
      <c r="D66">
        <v>103.3</v>
      </c>
      <c r="E66">
        <v>202.6</v>
      </c>
      <c r="F66">
        <v>0</v>
      </c>
      <c r="G66">
        <v>0</v>
      </c>
    </row>
    <row r="67" spans="1:7" ht="15" x14ac:dyDescent="0.25">
      <c r="A67" s="271" t="s">
        <v>108</v>
      </c>
      <c r="B67">
        <v>0</v>
      </c>
      <c r="C67">
        <v>12.8</v>
      </c>
      <c r="D67">
        <v>0</v>
      </c>
      <c r="E67">
        <v>0</v>
      </c>
      <c r="F67">
        <v>0</v>
      </c>
      <c r="G67">
        <v>0</v>
      </c>
    </row>
    <row r="68" spans="1:7" ht="15" x14ac:dyDescent="0.25">
      <c r="A68" s="271" t="s">
        <v>109</v>
      </c>
      <c r="B68">
        <v>19</v>
      </c>
      <c r="C68">
        <v>92.7</v>
      </c>
      <c r="D68">
        <v>258.8</v>
      </c>
      <c r="E68">
        <v>237</v>
      </c>
      <c r="F68">
        <v>0</v>
      </c>
      <c r="G68">
        <v>0</v>
      </c>
    </row>
    <row r="69" spans="1:7" ht="15" x14ac:dyDescent="0.25">
      <c r="A69" s="271" t="s">
        <v>110</v>
      </c>
      <c r="B69">
        <v>0</v>
      </c>
      <c r="C69">
        <v>0</v>
      </c>
      <c r="D69">
        <v>8.3000000000000007</v>
      </c>
      <c r="E69">
        <v>15.4</v>
      </c>
      <c r="F69">
        <v>0</v>
      </c>
      <c r="G69">
        <v>0</v>
      </c>
    </row>
    <row r="70" spans="1:7" ht="15" x14ac:dyDescent="0.25">
      <c r="A70" s="271" t="s">
        <v>111</v>
      </c>
      <c r="B70">
        <v>0</v>
      </c>
      <c r="C70">
        <v>0</v>
      </c>
      <c r="D70">
        <v>42.6</v>
      </c>
      <c r="E70">
        <v>52</v>
      </c>
      <c r="F70">
        <v>0</v>
      </c>
      <c r="G70">
        <v>0</v>
      </c>
    </row>
    <row r="71" spans="1:7" ht="15" x14ac:dyDescent="0.25">
      <c r="A71" s="271" t="s">
        <v>112</v>
      </c>
      <c r="B71">
        <v>57</v>
      </c>
      <c r="C71">
        <v>73.400000000000006</v>
      </c>
      <c r="D71">
        <v>109.3</v>
      </c>
      <c r="E71">
        <v>133.30000000000001</v>
      </c>
      <c r="F71">
        <v>0</v>
      </c>
      <c r="G71">
        <v>0</v>
      </c>
    </row>
    <row r="72" spans="1:7" ht="15" x14ac:dyDescent="0.25">
      <c r="A72" s="271" t="s">
        <v>113</v>
      </c>
      <c r="B72">
        <v>0</v>
      </c>
      <c r="C72">
        <v>43.5</v>
      </c>
      <c r="D72">
        <v>94.4</v>
      </c>
      <c r="E72">
        <v>64</v>
      </c>
      <c r="F72">
        <v>0</v>
      </c>
      <c r="G72">
        <v>0</v>
      </c>
    </row>
    <row r="73" spans="1:7" ht="15" x14ac:dyDescent="0.25">
      <c r="A73" s="271" t="s">
        <v>114</v>
      </c>
      <c r="B73">
        <v>17.3</v>
      </c>
      <c r="C73">
        <v>20.7</v>
      </c>
      <c r="D73">
        <v>17.399999999999999</v>
      </c>
      <c r="E73">
        <v>10.3</v>
      </c>
      <c r="F73">
        <v>5</v>
      </c>
      <c r="G73">
        <v>0</v>
      </c>
    </row>
    <row r="74" spans="1:7" ht="15" x14ac:dyDescent="0.25">
      <c r="A74" s="271" t="s">
        <v>115</v>
      </c>
      <c r="B74">
        <v>1022.4</v>
      </c>
      <c r="C74">
        <v>610.20000000000005</v>
      </c>
      <c r="D74">
        <v>1243.8</v>
      </c>
      <c r="E74">
        <v>1645.7</v>
      </c>
      <c r="F74">
        <v>22</v>
      </c>
      <c r="G74">
        <v>0</v>
      </c>
    </row>
    <row r="75" spans="1:7" ht="15" x14ac:dyDescent="0.25">
      <c r="A75" s="271" t="s">
        <v>117</v>
      </c>
      <c r="B75">
        <v>0.3</v>
      </c>
      <c r="C75">
        <v>0.6</v>
      </c>
      <c r="D75">
        <v>5.6</v>
      </c>
      <c r="E75">
        <v>10.1</v>
      </c>
      <c r="F75">
        <v>0</v>
      </c>
      <c r="G75">
        <v>0</v>
      </c>
    </row>
    <row r="76" spans="1:7" ht="15" x14ac:dyDescent="0.25">
      <c r="A76" s="271" t="s">
        <v>118</v>
      </c>
      <c r="B76">
        <v>25.2</v>
      </c>
      <c r="C76">
        <v>72.8</v>
      </c>
      <c r="D76">
        <v>60.2</v>
      </c>
      <c r="E76">
        <v>67.3</v>
      </c>
      <c r="F76">
        <v>0</v>
      </c>
      <c r="G76">
        <v>0</v>
      </c>
    </row>
    <row r="77" spans="1:7" ht="15" x14ac:dyDescent="0.25">
      <c r="A77" s="271" t="s">
        <v>119</v>
      </c>
      <c r="B77">
        <v>70.400000000000006</v>
      </c>
      <c r="C77">
        <v>51.3</v>
      </c>
      <c r="D77">
        <v>75.400000000000006</v>
      </c>
      <c r="E77">
        <v>153.4</v>
      </c>
      <c r="F77">
        <v>0</v>
      </c>
      <c r="G77">
        <v>0</v>
      </c>
    </row>
    <row r="78" spans="1:7" ht="15" x14ac:dyDescent="0.25">
      <c r="A78" s="271" t="s">
        <v>120</v>
      </c>
      <c r="B78">
        <v>24.8</v>
      </c>
      <c r="C78">
        <v>60.8</v>
      </c>
      <c r="D78">
        <v>108.6</v>
      </c>
      <c r="E78">
        <v>135.30000000000001</v>
      </c>
      <c r="F78">
        <v>0</v>
      </c>
      <c r="G78">
        <v>0</v>
      </c>
    </row>
    <row r="79" spans="1:7" ht="15" x14ac:dyDescent="0.25">
      <c r="A79" s="271" t="s">
        <v>121</v>
      </c>
      <c r="B79">
        <v>10.6</v>
      </c>
      <c r="C79">
        <v>29.5</v>
      </c>
      <c r="D79">
        <v>37.5</v>
      </c>
      <c r="E79">
        <v>33.799999999999997</v>
      </c>
      <c r="F79">
        <v>0</v>
      </c>
      <c r="G79">
        <v>0</v>
      </c>
    </row>
    <row r="80" spans="1:7" ht="15" x14ac:dyDescent="0.25">
      <c r="A80" s="271" t="s">
        <v>122</v>
      </c>
      <c r="B80">
        <v>0</v>
      </c>
      <c r="C80">
        <v>6.5</v>
      </c>
      <c r="D80">
        <v>151.1</v>
      </c>
      <c r="E80">
        <v>30.8</v>
      </c>
      <c r="F80">
        <v>0</v>
      </c>
      <c r="G80">
        <v>0</v>
      </c>
    </row>
    <row r="81" spans="1:7" ht="15" x14ac:dyDescent="0.25">
      <c r="A81" s="271" t="s">
        <v>65</v>
      </c>
      <c r="B81" t="s">
        <v>181</v>
      </c>
      <c r="C81" t="s">
        <v>67</v>
      </c>
      <c r="D81" t="s">
        <v>68</v>
      </c>
      <c r="E81" t="s">
        <v>66</v>
      </c>
      <c r="F81" t="s">
        <v>66</v>
      </c>
      <c r="G81" t="s">
        <v>68</v>
      </c>
    </row>
    <row r="82" spans="1:7" ht="15" x14ac:dyDescent="0.25">
      <c r="A82" s="271" t="s">
        <v>123</v>
      </c>
      <c r="B82">
        <v>4826.6000000000004</v>
      </c>
      <c r="C82">
        <v>3732.2</v>
      </c>
      <c r="D82">
        <v>10951.4</v>
      </c>
      <c r="E82">
        <v>10765.9</v>
      </c>
      <c r="F82">
        <v>187</v>
      </c>
      <c r="G82">
        <v>0</v>
      </c>
    </row>
    <row r="83" spans="1:7" ht="15" x14ac:dyDescent="0.25">
      <c r="A83" s="271" t="s">
        <v>124</v>
      </c>
      <c r="B83">
        <v>978.9</v>
      </c>
      <c r="C83">
        <v>440.4</v>
      </c>
      <c r="D83">
        <v>0</v>
      </c>
      <c r="E83">
        <v>0</v>
      </c>
      <c r="F83">
        <v>0</v>
      </c>
      <c r="G83">
        <v>0</v>
      </c>
    </row>
    <row r="84" spans="1:7" ht="15" x14ac:dyDescent="0.25">
      <c r="A84" s="271" t="s">
        <v>65</v>
      </c>
      <c r="B84" t="s">
        <v>181</v>
      </c>
      <c r="C84" t="s">
        <v>67</v>
      </c>
      <c r="D84" t="s">
        <v>68</v>
      </c>
      <c r="E84" t="s">
        <v>66</v>
      </c>
      <c r="F84" t="s">
        <v>66</v>
      </c>
      <c r="G84" t="s">
        <v>68</v>
      </c>
    </row>
    <row r="85" spans="1:7" ht="15" x14ac:dyDescent="0.25">
      <c r="A85" s="271" t="s">
        <v>125</v>
      </c>
      <c r="B85">
        <v>5805.5</v>
      </c>
      <c r="C85">
        <v>4172.6000000000004</v>
      </c>
      <c r="D85">
        <v>10951.4</v>
      </c>
      <c r="E85">
        <v>10765.9</v>
      </c>
      <c r="F85">
        <v>187</v>
      </c>
      <c r="G85">
        <v>0</v>
      </c>
    </row>
    <row r="86" spans="1:7" ht="15" x14ac:dyDescent="0.25">
      <c r="A86" s="271" t="s">
        <v>504</v>
      </c>
    </row>
    <row r="87" spans="1:7" ht="15" x14ac:dyDescent="0.25">
      <c r="A87" s="271" t="s">
        <v>505</v>
      </c>
    </row>
    <row r="88" spans="1:7" ht="15" x14ac:dyDescent="0.25">
      <c r="A88" s="271" t="s">
        <v>53</v>
      </c>
    </row>
  </sheetData>
  <pageMargins left="0.7" right="0.7" top="0.75" bottom="0.75" header="0.3" footer="0.3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8E126-9A6E-44E9-9288-D6161722F059}">
  <dimension ref="A1:G87"/>
  <sheetViews>
    <sheetView topLeftCell="A5" workbookViewId="0">
      <selection activeCell="B7" sqref="B7"/>
    </sheetView>
  </sheetViews>
  <sheetFormatPr defaultRowHeight="13.2" x14ac:dyDescent="0.25"/>
  <cols>
    <col min="1" max="1" width="24.6640625" customWidth="1"/>
    <col min="2" max="2" width="12.88671875" customWidth="1"/>
    <col min="3" max="3" width="10" customWidth="1"/>
    <col min="4" max="4" width="12.109375" customWidth="1"/>
    <col min="5" max="5" width="14" customWidth="1"/>
    <col min="6" max="6" width="15.66406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506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132.1</v>
      </c>
      <c r="C12">
        <v>199.1</v>
      </c>
      <c r="D12">
        <v>418.3</v>
      </c>
      <c r="E12">
        <v>359.3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21.5</v>
      </c>
      <c r="D13">
        <v>0</v>
      </c>
      <c r="E13">
        <v>21.1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0.1</v>
      </c>
      <c r="D14">
        <v>0.6</v>
      </c>
      <c r="E14">
        <v>0</v>
      </c>
      <c r="F14">
        <v>0</v>
      </c>
      <c r="G14">
        <v>0</v>
      </c>
    </row>
    <row r="15" spans="1:7" ht="15" x14ac:dyDescent="0.25">
      <c r="A15" s="271" t="s">
        <v>71</v>
      </c>
      <c r="B15">
        <v>122.6</v>
      </c>
      <c r="C15">
        <v>177.5</v>
      </c>
      <c r="D15">
        <v>356.1</v>
      </c>
      <c r="E15">
        <v>325.5</v>
      </c>
      <c r="F15">
        <v>0</v>
      </c>
      <c r="G15">
        <v>0</v>
      </c>
    </row>
    <row r="16" spans="1:7" ht="15" x14ac:dyDescent="0.25">
      <c r="A16" s="271" t="s">
        <v>72</v>
      </c>
      <c r="B16">
        <v>9.5</v>
      </c>
      <c r="C16">
        <v>0</v>
      </c>
      <c r="D16">
        <v>31.1</v>
      </c>
      <c r="E16">
        <v>0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0</v>
      </c>
      <c r="E18">
        <v>12.7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448.2</v>
      </c>
      <c r="C20">
        <v>469.8</v>
      </c>
      <c r="D20">
        <v>1065.5</v>
      </c>
      <c r="E20">
        <v>1046.8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191.4</v>
      </c>
      <c r="C22">
        <v>212.2</v>
      </c>
      <c r="D22">
        <v>486.2</v>
      </c>
      <c r="E22">
        <v>517.4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371</v>
      </c>
      <c r="C24">
        <v>130</v>
      </c>
      <c r="D24">
        <v>1226.7</v>
      </c>
      <c r="E24">
        <v>63</v>
      </c>
      <c r="F24">
        <v>0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1958.5</v>
      </c>
      <c r="C26">
        <v>1217.5</v>
      </c>
      <c r="D26">
        <v>3466.4</v>
      </c>
      <c r="E26">
        <v>3230</v>
      </c>
      <c r="F26">
        <v>60</v>
      </c>
      <c r="G26">
        <v>0</v>
      </c>
    </row>
    <row r="27" spans="1:7" ht="15" x14ac:dyDescent="0.25">
      <c r="A27" s="271" t="s">
        <v>167</v>
      </c>
      <c r="B27">
        <v>0</v>
      </c>
      <c r="C27">
        <v>55</v>
      </c>
      <c r="D27">
        <v>0</v>
      </c>
      <c r="E27">
        <v>0</v>
      </c>
      <c r="F27">
        <v>0</v>
      </c>
      <c r="G27">
        <v>0</v>
      </c>
    </row>
    <row r="28" spans="1:7" ht="15" x14ac:dyDescent="0.25">
      <c r="A28" s="271" t="s">
        <v>78</v>
      </c>
      <c r="B28">
        <v>0.1</v>
      </c>
      <c r="C28">
        <v>5.8</v>
      </c>
      <c r="D28">
        <v>41</v>
      </c>
      <c r="E28">
        <v>27.2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0.3</v>
      </c>
      <c r="D29">
        <v>0</v>
      </c>
      <c r="E29">
        <v>1</v>
      </c>
      <c r="F29">
        <v>0</v>
      </c>
      <c r="G29">
        <v>0</v>
      </c>
    </row>
    <row r="30" spans="1:7" ht="15" x14ac:dyDescent="0.25">
      <c r="A30" s="271" t="s">
        <v>79</v>
      </c>
      <c r="B30">
        <v>0.3</v>
      </c>
      <c r="C30">
        <v>1.1000000000000001</v>
      </c>
      <c r="D30">
        <v>0.8</v>
      </c>
      <c r="E30">
        <v>1.9</v>
      </c>
      <c r="F30">
        <v>0</v>
      </c>
      <c r="G30">
        <v>0</v>
      </c>
    </row>
    <row r="31" spans="1:7" ht="15" x14ac:dyDescent="0.25">
      <c r="A31" s="271" t="s">
        <v>80</v>
      </c>
      <c r="B31">
        <v>116.2</v>
      </c>
      <c r="C31">
        <v>51.7</v>
      </c>
      <c r="D31">
        <v>489.4</v>
      </c>
      <c r="E31">
        <v>282.8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168</v>
      </c>
      <c r="B33">
        <v>0</v>
      </c>
      <c r="C33">
        <v>0</v>
      </c>
      <c r="D33" t="s">
        <v>94</v>
      </c>
      <c r="E33">
        <v>0</v>
      </c>
      <c r="F33">
        <v>0</v>
      </c>
      <c r="G33">
        <v>0</v>
      </c>
    </row>
    <row r="34" spans="1:7" ht="15" x14ac:dyDescent="0.25">
      <c r="A34" s="271" t="s">
        <v>81</v>
      </c>
      <c r="B34">
        <v>562.20000000000005</v>
      </c>
      <c r="C34">
        <v>388.5</v>
      </c>
      <c r="D34">
        <v>490.9</v>
      </c>
      <c r="E34">
        <v>441.5</v>
      </c>
      <c r="F34">
        <v>0</v>
      </c>
      <c r="G34">
        <v>0</v>
      </c>
    </row>
    <row r="35" spans="1:7" ht="15" x14ac:dyDescent="0.25">
      <c r="A35" s="271" t="s">
        <v>82</v>
      </c>
      <c r="B35">
        <v>10.3</v>
      </c>
      <c r="C35">
        <v>27</v>
      </c>
      <c r="D35">
        <v>181.6</v>
      </c>
      <c r="E35">
        <v>135.80000000000001</v>
      </c>
      <c r="F35">
        <v>0</v>
      </c>
      <c r="G35">
        <v>0</v>
      </c>
    </row>
    <row r="36" spans="1:7" ht="15" x14ac:dyDescent="0.25">
      <c r="A36" s="271" t="s">
        <v>83</v>
      </c>
      <c r="B36">
        <v>1004.5</v>
      </c>
      <c r="C36">
        <v>533</v>
      </c>
      <c r="D36">
        <v>1283</v>
      </c>
      <c r="E36">
        <v>1193.7</v>
      </c>
      <c r="F36">
        <v>60</v>
      </c>
      <c r="G36">
        <v>0</v>
      </c>
    </row>
    <row r="37" spans="1:7" ht="15" x14ac:dyDescent="0.25">
      <c r="A37" s="271" t="s">
        <v>259</v>
      </c>
      <c r="B37">
        <v>0</v>
      </c>
      <c r="C37">
        <v>0</v>
      </c>
      <c r="D37">
        <v>0</v>
      </c>
      <c r="E37">
        <v>52.4</v>
      </c>
      <c r="F37">
        <v>0</v>
      </c>
      <c r="G37">
        <v>0</v>
      </c>
    </row>
    <row r="38" spans="1:7" ht="15" x14ac:dyDescent="0.25">
      <c r="A38" s="271" t="s">
        <v>84</v>
      </c>
      <c r="B38">
        <v>0</v>
      </c>
      <c r="C38">
        <v>0</v>
      </c>
      <c r="D38">
        <v>66</v>
      </c>
      <c r="E38">
        <v>66.599999999999994</v>
      </c>
      <c r="F38">
        <v>0</v>
      </c>
      <c r="G38">
        <v>0</v>
      </c>
    </row>
    <row r="39" spans="1:7" ht="15" x14ac:dyDescent="0.25">
      <c r="A39" s="271" t="s">
        <v>85</v>
      </c>
      <c r="B39">
        <v>20</v>
      </c>
      <c r="C39">
        <v>20</v>
      </c>
      <c r="D39">
        <v>40.1</v>
      </c>
      <c r="E39">
        <v>20.8</v>
      </c>
      <c r="F39">
        <v>0</v>
      </c>
      <c r="G39">
        <v>0</v>
      </c>
    </row>
    <row r="40" spans="1:7" ht="15" x14ac:dyDescent="0.25">
      <c r="A40" s="271" t="s">
        <v>86</v>
      </c>
      <c r="B40">
        <v>224.6</v>
      </c>
      <c r="C40">
        <v>103.6</v>
      </c>
      <c r="D40">
        <v>268.2</v>
      </c>
      <c r="E40">
        <v>314.10000000000002</v>
      </c>
      <c r="F40">
        <v>0</v>
      </c>
      <c r="G40">
        <v>0</v>
      </c>
    </row>
    <row r="41" spans="1:7" ht="15" x14ac:dyDescent="0.25">
      <c r="A41" s="271" t="s">
        <v>87</v>
      </c>
      <c r="B41">
        <v>1.8</v>
      </c>
      <c r="C41">
        <v>1.6</v>
      </c>
      <c r="D41">
        <v>1.7</v>
      </c>
      <c r="E41">
        <v>0.7</v>
      </c>
      <c r="F41">
        <v>0</v>
      </c>
      <c r="G41">
        <v>0</v>
      </c>
    </row>
    <row r="42" spans="1:7" ht="15" x14ac:dyDescent="0.25">
      <c r="A42" s="271" t="s">
        <v>88</v>
      </c>
      <c r="B42">
        <v>18.5</v>
      </c>
      <c r="C42">
        <v>0</v>
      </c>
      <c r="D42">
        <v>353.1</v>
      </c>
      <c r="E42">
        <v>223.9</v>
      </c>
      <c r="F42">
        <v>0</v>
      </c>
      <c r="G42">
        <v>0</v>
      </c>
    </row>
    <row r="43" spans="1:7" ht="15" x14ac:dyDescent="0.25">
      <c r="A43" s="271" t="s">
        <v>89</v>
      </c>
      <c r="B43">
        <v>0</v>
      </c>
      <c r="C43">
        <v>30</v>
      </c>
      <c r="D43">
        <v>250.8</v>
      </c>
      <c r="E43">
        <v>205.5</v>
      </c>
      <c r="F43">
        <v>0</v>
      </c>
      <c r="G43">
        <v>0</v>
      </c>
    </row>
    <row r="44" spans="1:7" ht="15" x14ac:dyDescent="0.25">
      <c r="A44" s="271" t="s">
        <v>69</v>
      </c>
    </row>
    <row r="45" spans="1:7" ht="15" x14ac:dyDescent="0.25">
      <c r="A45" s="271" t="s">
        <v>90</v>
      </c>
      <c r="B45">
        <v>197.1</v>
      </c>
      <c r="C45">
        <v>264</v>
      </c>
      <c r="D45">
        <v>606.29999999999995</v>
      </c>
      <c r="E45">
        <v>1257.8</v>
      </c>
      <c r="F45">
        <v>0</v>
      </c>
      <c r="G45">
        <v>0</v>
      </c>
    </row>
    <row r="46" spans="1:7" ht="15" x14ac:dyDescent="0.25">
      <c r="A46" s="271" t="s">
        <v>91</v>
      </c>
      <c r="B46">
        <v>0</v>
      </c>
      <c r="C46">
        <v>0</v>
      </c>
      <c r="D46">
        <v>0</v>
      </c>
      <c r="E46">
        <v>409.7</v>
      </c>
      <c r="F46">
        <v>0</v>
      </c>
      <c r="G46">
        <v>0</v>
      </c>
    </row>
    <row r="47" spans="1:7" ht="15" x14ac:dyDescent="0.25">
      <c r="A47" s="271" t="s">
        <v>92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464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175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406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271" t="s">
        <v>93</v>
      </c>
      <c r="B51">
        <v>0</v>
      </c>
      <c r="C51">
        <v>30</v>
      </c>
      <c r="D51" t="s">
        <v>94</v>
      </c>
      <c r="E51">
        <v>0</v>
      </c>
      <c r="F51">
        <v>0</v>
      </c>
      <c r="G51">
        <v>0</v>
      </c>
    </row>
    <row r="52" spans="1:7" ht="15" x14ac:dyDescent="0.25">
      <c r="A52" s="271" t="s">
        <v>96</v>
      </c>
      <c r="B52">
        <v>197.1</v>
      </c>
      <c r="C52">
        <v>234</v>
      </c>
      <c r="D52">
        <v>585.6</v>
      </c>
      <c r="E52">
        <v>680.5</v>
      </c>
      <c r="F52">
        <v>0</v>
      </c>
      <c r="G52">
        <v>0</v>
      </c>
    </row>
    <row r="53" spans="1:7" ht="15" x14ac:dyDescent="0.25">
      <c r="A53" s="271" t="s">
        <v>97</v>
      </c>
      <c r="B53">
        <v>0</v>
      </c>
      <c r="C53">
        <v>0</v>
      </c>
      <c r="D53">
        <v>13</v>
      </c>
      <c r="E53">
        <v>18</v>
      </c>
      <c r="F53">
        <v>0</v>
      </c>
      <c r="G53">
        <v>0</v>
      </c>
    </row>
    <row r="54" spans="1:7" ht="15" x14ac:dyDescent="0.25">
      <c r="A54" s="271" t="s">
        <v>176</v>
      </c>
      <c r="B54">
        <v>0</v>
      </c>
      <c r="C54">
        <v>0</v>
      </c>
      <c r="D54">
        <v>0</v>
      </c>
      <c r="E54">
        <v>10.1</v>
      </c>
      <c r="F54">
        <v>0</v>
      </c>
      <c r="G54">
        <v>0</v>
      </c>
    </row>
    <row r="55" spans="1:7" ht="15" x14ac:dyDescent="0.25">
      <c r="A55" s="271" t="s">
        <v>69</v>
      </c>
    </row>
    <row r="56" spans="1:7" ht="15" x14ac:dyDescent="0.25">
      <c r="A56" s="271" t="s">
        <v>98</v>
      </c>
      <c r="B56">
        <v>1389.1</v>
      </c>
      <c r="C56">
        <v>1327.8</v>
      </c>
      <c r="D56">
        <v>3362.7</v>
      </c>
      <c r="E56">
        <v>3883.1</v>
      </c>
      <c r="F56">
        <v>127</v>
      </c>
      <c r="G56">
        <v>0</v>
      </c>
    </row>
    <row r="57" spans="1:7" ht="15" x14ac:dyDescent="0.25">
      <c r="A57" s="271" t="s">
        <v>99</v>
      </c>
      <c r="B57">
        <v>1.6</v>
      </c>
      <c r="C57">
        <v>2.5</v>
      </c>
      <c r="D57">
        <v>8.8000000000000007</v>
      </c>
      <c r="E57">
        <v>8.6</v>
      </c>
      <c r="F57">
        <v>0</v>
      </c>
      <c r="G57">
        <v>0</v>
      </c>
    </row>
    <row r="58" spans="1:7" ht="15" x14ac:dyDescent="0.25">
      <c r="A58" s="271" t="s">
        <v>100</v>
      </c>
      <c r="B58">
        <v>0</v>
      </c>
      <c r="C58">
        <v>4.5</v>
      </c>
      <c r="D58">
        <v>4.2</v>
      </c>
      <c r="E58">
        <v>4.4000000000000004</v>
      </c>
      <c r="F58">
        <v>0</v>
      </c>
      <c r="G58">
        <v>0</v>
      </c>
    </row>
    <row r="59" spans="1:7" ht="15" x14ac:dyDescent="0.25">
      <c r="A59" s="271" t="s">
        <v>101</v>
      </c>
      <c r="B59">
        <v>0</v>
      </c>
      <c r="C59">
        <v>30.2</v>
      </c>
      <c r="D59">
        <v>529.20000000000005</v>
      </c>
      <c r="E59">
        <v>320.60000000000002</v>
      </c>
      <c r="F59">
        <v>100</v>
      </c>
      <c r="G59">
        <v>0</v>
      </c>
    </row>
    <row r="60" spans="1:7" ht="15" x14ac:dyDescent="0.25">
      <c r="A60" s="271" t="s">
        <v>102</v>
      </c>
      <c r="B60">
        <v>24.6</v>
      </c>
      <c r="C60">
        <v>7.8</v>
      </c>
      <c r="D60">
        <v>25.4</v>
      </c>
      <c r="E60">
        <v>46.5</v>
      </c>
      <c r="F60">
        <v>0</v>
      </c>
      <c r="G60">
        <v>0</v>
      </c>
    </row>
    <row r="61" spans="1:7" ht="15" x14ac:dyDescent="0.25">
      <c r="A61" s="271" t="s">
        <v>103</v>
      </c>
      <c r="B61">
        <v>11.5</v>
      </c>
      <c r="C61">
        <v>40.4</v>
      </c>
      <c r="D61">
        <v>3.3</v>
      </c>
      <c r="E61">
        <v>20.8</v>
      </c>
      <c r="F61">
        <v>0</v>
      </c>
      <c r="G61">
        <v>0</v>
      </c>
    </row>
    <row r="62" spans="1:7" ht="15" x14ac:dyDescent="0.25">
      <c r="A62" s="271" t="s">
        <v>104</v>
      </c>
      <c r="B62">
        <v>32</v>
      </c>
      <c r="C62">
        <v>0</v>
      </c>
      <c r="D62">
        <v>306.60000000000002</v>
      </c>
      <c r="E62">
        <v>279.60000000000002</v>
      </c>
      <c r="F62">
        <v>0</v>
      </c>
      <c r="G62">
        <v>0</v>
      </c>
    </row>
    <row r="63" spans="1:7" ht="15" x14ac:dyDescent="0.25">
      <c r="A63" s="271" t="s">
        <v>105</v>
      </c>
      <c r="B63">
        <v>23.8</v>
      </c>
      <c r="C63">
        <v>97.5</v>
      </c>
      <c r="D63">
        <v>185</v>
      </c>
      <c r="E63">
        <v>369.2</v>
      </c>
      <c r="F63">
        <v>0</v>
      </c>
      <c r="G63">
        <v>0</v>
      </c>
    </row>
    <row r="64" spans="1:7" ht="15" x14ac:dyDescent="0.25">
      <c r="A64" s="271" t="s">
        <v>106</v>
      </c>
      <c r="B64">
        <v>33.700000000000003</v>
      </c>
      <c r="C64">
        <v>51.1</v>
      </c>
      <c r="D64">
        <v>69.099999999999994</v>
      </c>
      <c r="E64">
        <v>96.3</v>
      </c>
      <c r="F64">
        <v>0</v>
      </c>
      <c r="G64">
        <v>0</v>
      </c>
    </row>
    <row r="65" spans="1:7" ht="15" x14ac:dyDescent="0.25">
      <c r="A65" s="271" t="s">
        <v>107</v>
      </c>
      <c r="B65">
        <v>7</v>
      </c>
      <c r="C65">
        <v>8.5</v>
      </c>
      <c r="D65">
        <v>103.3</v>
      </c>
      <c r="E65">
        <v>202.6</v>
      </c>
      <c r="F65">
        <v>0</v>
      </c>
      <c r="G65">
        <v>0</v>
      </c>
    </row>
    <row r="66" spans="1:7" ht="15" x14ac:dyDescent="0.25">
      <c r="A66" s="271" t="s">
        <v>108</v>
      </c>
      <c r="B66">
        <v>0</v>
      </c>
      <c r="C66">
        <v>11</v>
      </c>
      <c r="D66">
        <v>0</v>
      </c>
      <c r="E66">
        <v>0</v>
      </c>
      <c r="F66">
        <v>0</v>
      </c>
      <c r="G66">
        <v>0</v>
      </c>
    </row>
    <row r="67" spans="1:7" ht="15" x14ac:dyDescent="0.25">
      <c r="A67" s="271" t="s">
        <v>109</v>
      </c>
      <c r="B67">
        <v>19</v>
      </c>
      <c r="C67">
        <v>92.7</v>
      </c>
      <c r="D67">
        <v>258.8</v>
      </c>
      <c r="E67">
        <v>237</v>
      </c>
      <c r="F67">
        <v>0</v>
      </c>
      <c r="G67">
        <v>0</v>
      </c>
    </row>
    <row r="68" spans="1:7" ht="15" x14ac:dyDescent="0.25">
      <c r="A68" s="271" t="s">
        <v>110</v>
      </c>
      <c r="B68">
        <v>0</v>
      </c>
      <c r="C68">
        <v>0</v>
      </c>
      <c r="D68">
        <v>8.3000000000000007</v>
      </c>
      <c r="E68">
        <v>15.4</v>
      </c>
      <c r="F68">
        <v>0</v>
      </c>
      <c r="G68">
        <v>0</v>
      </c>
    </row>
    <row r="69" spans="1:7" ht="15" x14ac:dyDescent="0.25">
      <c r="A69" s="271" t="s">
        <v>111</v>
      </c>
      <c r="B69">
        <v>0</v>
      </c>
      <c r="C69">
        <v>0</v>
      </c>
      <c r="D69">
        <v>42.6</v>
      </c>
      <c r="E69">
        <v>52</v>
      </c>
      <c r="F69">
        <v>0</v>
      </c>
      <c r="G69">
        <v>0</v>
      </c>
    </row>
    <row r="70" spans="1:7" ht="15" x14ac:dyDescent="0.25">
      <c r="A70" s="271" t="s">
        <v>112</v>
      </c>
      <c r="B70">
        <v>57</v>
      </c>
      <c r="C70">
        <v>73.400000000000006</v>
      </c>
      <c r="D70">
        <v>109.3</v>
      </c>
      <c r="E70">
        <v>133.30000000000001</v>
      </c>
      <c r="F70">
        <v>0</v>
      </c>
      <c r="G70">
        <v>0</v>
      </c>
    </row>
    <row r="71" spans="1:7" ht="15" x14ac:dyDescent="0.25">
      <c r="A71" s="271" t="s">
        <v>113</v>
      </c>
      <c r="B71">
        <v>21</v>
      </c>
      <c r="C71">
        <v>43.5</v>
      </c>
      <c r="D71">
        <v>72.2</v>
      </c>
      <c r="E71">
        <v>64</v>
      </c>
      <c r="F71">
        <v>0</v>
      </c>
      <c r="G71">
        <v>0</v>
      </c>
    </row>
    <row r="72" spans="1:7" ht="15" x14ac:dyDescent="0.25">
      <c r="A72" s="271" t="s">
        <v>114</v>
      </c>
      <c r="B72">
        <v>17.3</v>
      </c>
      <c r="C72">
        <v>20.7</v>
      </c>
      <c r="D72">
        <v>17.399999999999999</v>
      </c>
      <c r="E72">
        <v>10.3</v>
      </c>
      <c r="F72">
        <v>5</v>
      </c>
      <c r="G72">
        <v>0</v>
      </c>
    </row>
    <row r="73" spans="1:7" ht="15" x14ac:dyDescent="0.25">
      <c r="A73" s="271" t="s">
        <v>115</v>
      </c>
      <c r="B73">
        <v>1004</v>
      </c>
      <c r="C73">
        <v>624</v>
      </c>
      <c r="D73">
        <v>1226.4000000000001</v>
      </c>
      <c r="E73">
        <v>1591.9</v>
      </c>
      <c r="F73">
        <v>22</v>
      </c>
      <c r="G73">
        <v>0</v>
      </c>
    </row>
    <row r="74" spans="1:7" ht="15" x14ac:dyDescent="0.25">
      <c r="A74" s="271" t="s">
        <v>117</v>
      </c>
      <c r="B74">
        <v>0.3</v>
      </c>
      <c r="C74">
        <v>0.6</v>
      </c>
      <c r="D74">
        <v>5.6</v>
      </c>
      <c r="E74">
        <v>10.1</v>
      </c>
      <c r="F74">
        <v>0</v>
      </c>
      <c r="G74">
        <v>0</v>
      </c>
    </row>
    <row r="75" spans="1:7" ht="15" x14ac:dyDescent="0.25">
      <c r="A75" s="271" t="s">
        <v>118</v>
      </c>
      <c r="B75">
        <v>25.2</v>
      </c>
      <c r="C75">
        <v>72.8</v>
      </c>
      <c r="D75">
        <v>60.2</v>
      </c>
      <c r="E75">
        <v>67.3</v>
      </c>
      <c r="F75">
        <v>0</v>
      </c>
      <c r="G75">
        <v>0</v>
      </c>
    </row>
    <row r="76" spans="1:7" ht="15" x14ac:dyDescent="0.25">
      <c r="A76" s="271" t="s">
        <v>119</v>
      </c>
      <c r="B76">
        <v>65.900000000000006</v>
      </c>
      <c r="C76">
        <v>50.6</v>
      </c>
      <c r="D76">
        <v>75.400000000000006</v>
      </c>
      <c r="E76">
        <v>153.4</v>
      </c>
      <c r="F76">
        <v>0</v>
      </c>
      <c r="G76">
        <v>0</v>
      </c>
    </row>
    <row r="77" spans="1:7" ht="15" x14ac:dyDescent="0.25">
      <c r="A77" s="271" t="s">
        <v>120</v>
      </c>
      <c r="B77">
        <v>24.8</v>
      </c>
      <c r="C77">
        <v>60.8</v>
      </c>
      <c r="D77">
        <v>108.6</v>
      </c>
      <c r="E77">
        <v>135.30000000000001</v>
      </c>
      <c r="F77">
        <v>0</v>
      </c>
      <c r="G77">
        <v>0</v>
      </c>
    </row>
    <row r="78" spans="1:7" ht="15" x14ac:dyDescent="0.25">
      <c r="A78" s="271" t="s">
        <v>121</v>
      </c>
      <c r="B78">
        <v>10.6</v>
      </c>
      <c r="C78">
        <v>28.7</v>
      </c>
      <c r="D78">
        <v>37.5</v>
      </c>
      <c r="E78">
        <v>33.799999999999997</v>
      </c>
      <c r="F78">
        <v>0</v>
      </c>
      <c r="G78">
        <v>0</v>
      </c>
    </row>
    <row r="79" spans="1:7" ht="15" x14ac:dyDescent="0.25">
      <c r="A79" s="271" t="s">
        <v>122</v>
      </c>
      <c r="B79">
        <v>10</v>
      </c>
      <c r="C79">
        <v>6.5</v>
      </c>
      <c r="D79">
        <v>105.7</v>
      </c>
      <c r="E79">
        <v>30.8</v>
      </c>
      <c r="F79">
        <v>0</v>
      </c>
      <c r="G79">
        <v>0</v>
      </c>
    </row>
    <row r="80" spans="1:7" ht="15" x14ac:dyDescent="0.25">
      <c r="A80" s="271" t="s">
        <v>65</v>
      </c>
      <c r="B80" t="s">
        <v>66</v>
      </c>
      <c r="C80" t="s">
        <v>67</v>
      </c>
      <c r="D80" t="s">
        <v>66</v>
      </c>
      <c r="E80" t="s">
        <v>66</v>
      </c>
      <c r="F80" t="s">
        <v>66</v>
      </c>
      <c r="G80" t="s">
        <v>68</v>
      </c>
    </row>
    <row r="81" spans="1:7" ht="15" x14ac:dyDescent="0.25">
      <c r="A81" s="271" t="s">
        <v>123</v>
      </c>
      <c r="B81">
        <v>4687.3999999999996</v>
      </c>
      <c r="C81">
        <v>3820.3</v>
      </c>
      <c r="D81">
        <v>10632.1</v>
      </c>
      <c r="E81">
        <v>10357.299999999999</v>
      </c>
      <c r="F81">
        <v>187</v>
      </c>
      <c r="G81">
        <v>0</v>
      </c>
    </row>
    <row r="82" spans="1:7" ht="15" x14ac:dyDescent="0.25">
      <c r="A82" s="271" t="s">
        <v>124</v>
      </c>
      <c r="B82">
        <v>840.4</v>
      </c>
      <c r="C82">
        <v>400.2</v>
      </c>
      <c r="D82">
        <v>0</v>
      </c>
      <c r="E82">
        <v>0</v>
      </c>
      <c r="F82">
        <v>0</v>
      </c>
      <c r="G82">
        <v>0</v>
      </c>
    </row>
    <row r="83" spans="1:7" ht="15" x14ac:dyDescent="0.25">
      <c r="A83" s="271" t="s">
        <v>65</v>
      </c>
      <c r="B83" t="s">
        <v>66</v>
      </c>
      <c r="C83" t="s">
        <v>67</v>
      </c>
      <c r="D83" t="s">
        <v>66</v>
      </c>
      <c r="E83" t="s">
        <v>66</v>
      </c>
      <c r="F83" t="s">
        <v>66</v>
      </c>
      <c r="G83" t="s">
        <v>68</v>
      </c>
    </row>
    <row r="84" spans="1:7" ht="15" x14ac:dyDescent="0.25">
      <c r="A84" s="271" t="s">
        <v>125</v>
      </c>
      <c r="B84">
        <v>5527.8</v>
      </c>
      <c r="C84">
        <v>4220.5</v>
      </c>
      <c r="D84">
        <v>10632.1</v>
      </c>
      <c r="E84">
        <v>10357.299999999999</v>
      </c>
      <c r="F84">
        <v>187</v>
      </c>
      <c r="G84">
        <v>0</v>
      </c>
    </row>
    <row r="85" spans="1:7" ht="15" x14ac:dyDescent="0.25">
      <c r="A85" s="271" t="s">
        <v>126</v>
      </c>
      <c r="B85" t="s">
        <v>45</v>
      </c>
      <c r="C85" t="s">
        <v>45</v>
      </c>
      <c r="D85">
        <v>0</v>
      </c>
      <c r="E85">
        <v>0</v>
      </c>
      <c r="F85" t="s">
        <v>45</v>
      </c>
      <c r="G85" t="s">
        <v>45</v>
      </c>
    </row>
    <row r="86" spans="1:7" ht="15" x14ac:dyDescent="0.25">
      <c r="A86" s="271" t="s">
        <v>127</v>
      </c>
      <c r="B86">
        <v>10</v>
      </c>
      <c r="C86">
        <v>0</v>
      </c>
      <c r="D86" t="s">
        <v>45</v>
      </c>
      <c r="E86" t="s">
        <v>45</v>
      </c>
      <c r="F86">
        <v>0</v>
      </c>
      <c r="G86">
        <v>0</v>
      </c>
    </row>
    <row r="87" spans="1:7" ht="15" x14ac:dyDescent="0.25">
      <c r="A87" s="271" t="s">
        <v>65</v>
      </c>
      <c r="B87" t="s">
        <v>66</v>
      </c>
      <c r="C87" t="s">
        <v>67</v>
      </c>
      <c r="D87" t="s">
        <v>66</v>
      </c>
      <c r="E87" t="s">
        <v>66</v>
      </c>
      <c r="F87" t="s">
        <v>66</v>
      </c>
      <c r="G87" t="s">
        <v>68</v>
      </c>
    </row>
  </sheetData>
  <pageMargins left="0.7" right="0.7" top="0.75" bottom="0.75" header="0.3" footer="0.3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E717B-DE5E-4E98-85D3-2C950CC75A13}">
  <dimension ref="A1:G87"/>
  <sheetViews>
    <sheetView topLeftCell="A55" workbookViewId="0">
      <selection activeCell="B55" sqref="B55"/>
    </sheetView>
  </sheetViews>
  <sheetFormatPr defaultRowHeight="13.2" x14ac:dyDescent="0.25"/>
  <cols>
    <col min="1" max="1" width="17.6640625" customWidth="1"/>
    <col min="2" max="2" width="13.109375" customWidth="1"/>
    <col min="3" max="3" width="9.88671875" customWidth="1"/>
    <col min="4" max="4" width="11.33203125" customWidth="1"/>
    <col min="5" max="5" width="10.33203125" customWidth="1"/>
    <col min="6" max="6" width="12.66406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507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111.1</v>
      </c>
      <c r="C12">
        <v>144.6</v>
      </c>
      <c r="D12">
        <v>418.3</v>
      </c>
      <c r="E12">
        <v>354.2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21.5</v>
      </c>
      <c r="D13">
        <v>0</v>
      </c>
      <c r="E13">
        <v>21.1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0.1</v>
      </c>
      <c r="D14">
        <v>0.6</v>
      </c>
      <c r="E14">
        <v>0</v>
      </c>
      <c r="F14">
        <v>0</v>
      </c>
      <c r="G14">
        <v>0</v>
      </c>
    </row>
    <row r="15" spans="1:7" ht="15" x14ac:dyDescent="0.25">
      <c r="A15" s="271" t="s">
        <v>71</v>
      </c>
      <c r="B15">
        <v>101.6</v>
      </c>
      <c r="C15">
        <v>123</v>
      </c>
      <c r="D15">
        <v>356.1</v>
      </c>
      <c r="E15">
        <v>320.39999999999998</v>
      </c>
      <c r="F15">
        <v>0</v>
      </c>
      <c r="G15">
        <v>0</v>
      </c>
    </row>
    <row r="16" spans="1:7" ht="15" x14ac:dyDescent="0.25">
      <c r="A16" s="271" t="s">
        <v>72</v>
      </c>
      <c r="B16">
        <v>9.5</v>
      </c>
      <c r="C16">
        <v>0</v>
      </c>
      <c r="D16">
        <v>31.1</v>
      </c>
      <c r="E16">
        <v>0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0</v>
      </c>
      <c r="E18">
        <v>12.7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491.9</v>
      </c>
      <c r="C20">
        <v>420.1</v>
      </c>
      <c r="D20">
        <v>960.1</v>
      </c>
      <c r="E20">
        <v>978.7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242.4</v>
      </c>
      <c r="C22">
        <v>210.2</v>
      </c>
      <c r="D22">
        <v>433</v>
      </c>
      <c r="E22">
        <v>468.2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311</v>
      </c>
      <c r="C24">
        <v>130</v>
      </c>
      <c r="D24">
        <v>1226.7</v>
      </c>
      <c r="E24">
        <v>63</v>
      </c>
      <c r="F24">
        <v>0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1653.8</v>
      </c>
      <c r="C26">
        <v>1172.8</v>
      </c>
      <c r="D26">
        <v>3464.6</v>
      </c>
      <c r="E26">
        <v>3156.3</v>
      </c>
      <c r="F26">
        <v>0</v>
      </c>
      <c r="G26">
        <v>0</v>
      </c>
    </row>
    <row r="27" spans="1:7" ht="15" x14ac:dyDescent="0.25">
      <c r="A27" s="271" t="s">
        <v>167</v>
      </c>
      <c r="B27">
        <v>0</v>
      </c>
      <c r="C27">
        <v>55</v>
      </c>
      <c r="D27">
        <v>0</v>
      </c>
      <c r="E27">
        <v>0</v>
      </c>
      <c r="F27">
        <v>0</v>
      </c>
      <c r="G27">
        <v>0</v>
      </c>
    </row>
    <row r="28" spans="1:7" ht="15" x14ac:dyDescent="0.25">
      <c r="A28" s="271" t="s">
        <v>78</v>
      </c>
      <c r="B28">
        <v>0.1</v>
      </c>
      <c r="C28">
        <v>6.2</v>
      </c>
      <c r="D28">
        <v>41</v>
      </c>
      <c r="E28">
        <v>26.7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0.3</v>
      </c>
      <c r="D29">
        <v>0</v>
      </c>
      <c r="E29">
        <v>1</v>
      </c>
      <c r="F29">
        <v>0</v>
      </c>
      <c r="G29">
        <v>0</v>
      </c>
    </row>
    <row r="30" spans="1:7" ht="15" x14ac:dyDescent="0.25">
      <c r="A30" s="271" t="s">
        <v>79</v>
      </c>
      <c r="B30">
        <v>0.3</v>
      </c>
      <c r="C30">
        <v>1.4</v>
      </c>
      <c r="D30">
        <v>0.8</v>
      </c>
      <c r="E30">
        <v>1.6</v>
      </c>
      <c r="F30">
        <v>0</v>
      </c>
      <c r="G30">
        <v>0</v>
      </c>
    </row>
    <row r="31" spans="1:7" ht="15" x14ac:dyDescent="0.25">
      <c r="A31" s="271" t="s">
        <v>80</v>
      </c>
      <c r="B31">
        <v>117.1</v>
      </c>
      <c r="C31">
        <v>51.7</v>
      </c>
      <c r="D31">
        <v>488.4</v>
      </c>
      <c r="E31">
        <v>282.8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168</v>
      </c>
      <c r="B33">
        <v>0</v>
      </c>
      <c r="C33">
        <v>0</v>
      </c>
      <c r="D33" t="s">
        <v>94</v>
      </c>
      <c r="E33">
        <v>0</v>
      </c>
      <c r="F33">
        <v>0</v>
      </c>
      <c r="G33">
        <v>0</v>
      </c>
    </row>
    <row r="34" spans="1:7" ht="15" x14ac:dyDescent="0.25">
      <c r="A34" s="271" t="s">
        <v>81</v>
      </c>
      <c r="B34">
        <v>367.2</v>
      </c>
      <c r="C34">
        <v>414.8</v>
      </c>
      <c r="D34">
        <v>490.9</v>
      </c>
      <c r="E34">
        <v>412.9</v>
      </c>
      <c r="F34">
        <v>0</v>
      </c>
      <c r="G34">
        <v>0</v>
      </c>
    </row>
    <row r="35" spans="1:7" ht="15" x14ac:dyDescent="0.25">
      <c r="A35" s="271" t="s">
        <v>82</v>
      </c>
      <c r="B35">
        <v>10.9</v>
      </c>
      <c r="C35">
        <v>27</v>
      </c>
      <c r="D35">
        <v>181</v>
      </c>
      <c r="E35">
        <v>135.80000000000001</v>
      </c>
      <c r="F35">
        <v>0</v>
      </c>
      <c r="G35">
        <v>0</v>
      </c>
    </row>
    <row r="36" spans="1:7" ht="15" x14ac:dyDescent="0.25">
      <c r="A36" s="271" t="s">
        <v>83</v>
      </c>
      <c r="B36">
        <v>944.5</v>
      </c>
      <c r="C36">
        <v>421</v>
      </c>
      <c r="D36">
        <v>1283</v>
      </c>
      <c r="E36">
        <v>1193.7</v>
      </c>
      <c r="F36">
        <v>0</v>
      </c>
      <c r="G36">
        <v>0</v>
      </c>
    </row>
    <row r="37" spans="1:7" ht="15" x14ac:dyDescent="0.25">
      <c r="A37" s="271" t="s">
        <v>259</v>
      </c>
      <c r="B37">
        <v>0</v>
      </c>
      <c r="C37">
        <v>0</v>
      </c>
      <c r="D37">
        <v>0</v>
      </c>
      <c r="E37">
        <v>52.4</v>
      </c>
      <c r="F37">
        <v>0</v>
      </c>
      <c r="G37">
        <v>0</v>
      </c>
    </row>
    <row r="38" spans="1:7" ht="15" x14ac:dyDescent="0.25">
      <c r="A38" s="271" t="s">
        <v>84</v>
      </c>
      <c r="B38">
        <v>0</v>
      </c>
      <c r="C38">
        <v>0</v>
      </c>
      <c r="D38">
        <v>66</v>
      </c>
      <c r="E38">
        <v>66.599999999999994</v>
      </c>
      <c r="F38">
        <v>0</v>
      </c>
      <c r="G38">
        <v>0</v>
      </c>
    </row>
    <row r="39" spans="1:7" ht="15" x14ac:dyDescent="0.25">
      <c r="A39" s="271" t="s">
        <v>85</v>
      </c>
      <c r="B39">
        <v>20</v>
      </c>
      <c r="C39">
        <v>20</v>
      </c>
      <c r="D39">
        <v>40.1</v>
      </c>
      <c r="E39">
        <v>20.8</v>
      </c>
      <c r="F39">
        <v>0</v>
      </c>
      <c r="G39">
        <v>0</v>
      </c>
    </row>
    <row r="40" spans="1:7" ht="15" x14ac:dyDescent="0.25">
      <c r="A40" s="271" t="s">
        <v>86</v>
      </c>
      <c r="B40">
        <v>173.3</v>
      </c>
      <c r="C40">
        <v>103.9</v>
      </c>
      <c r="D40">
        <v>268.2</v>
      </c>
      <c r="E40">
        <v>313.8</v>
      </c>
      <c r="F40">
        <v>0</v>
      </c>
      <c r="G40">
        <v>0</v>
      </c>
    </row>
    <row r="41" spans="1:7" ht="15" x14ac:dyDescent="0.25">
      <c r="A41" s="271" t="s">
        <v>87</v>
      </c>
      <c r="B41">
        <v>2</v>
      </c>
      <c r="C41">
        <v>1.6</v>
      </c>
      <c r="D41">
        <v>1.5</v>
      </c>
      <c r="E41">
        <v>0.7</v>
      </c>
      <c r="F41">
        <v>0</v>
      </c>
      <c r="G41">
        <v>0</v>
      </c>
    </row>
    <row r="42" spans="1:7" ht="15" x14ac:dyDescent="0.25">
      <c r="A42" s="271" t="s">
        <v>88</v>
      </c>
      <c r="B42">
        <v>18.5</v>
      </c>
      <c r="C42">
        <v>0</v>
      </c>
      <c r="D42">
        <v>353.1</v>
      </c>
      <c r="E42">
        <v>223.9</v>
      </c>
      <c r="F42">
        <v>0</v>
      </c>
      <c r="G42">
        <v>0</v>
      </c>
    </row>
    <row r="43" spans="1:7" ht="15" x14ac:dyDescent="0.25">
      <c r="A43" s="271" t="s">
        <v>89</v>
      </c>
      <c r="B43">
        <v>0</v>
      </c>
      <c r="C43">
        <v>70</v>
      </c>
      <c r="D43">
        <v>250.8</v>
      </c>
      <c r="E43">
        <v>161.5</v>
      </c>
      <c r="F43">
        <v>0</v>
      </c>
      <c r="G43">
        <v>0</v>
      </c>
    </row>
    <row r="44" spans="1:7" ht="15" x14ac:dyDescent="0.25">
      <c r="A44" s="271" t="s">
        <v>69</v>
      </c>
    </row>
    <row r="45" spans="1:7" ht="15" x14ac:dyDescent="0.25">
      <c r="A45" s="271" t="s">
        <v>90</v>
      </c>
      <c r="B45">
        <v>164.6</v>
      </c>
      <c r="C45">
        <v>288</v>
      </c>
      <c r="D45">
        <v>606.29999999999995</v>
      </c>
      <c r="E45">
        <v>1257.8</v>
      </c>
      <c r="F45">
        <v>0</v>
      </c>
      <c r="G45">
        <v>0</v>
      </c>
    </row>
    <row r="46" spans="1:7" ht="15" x14ac:dyDescent="0.25">
      <c r="A46" s="271" t="s">
        <v>91</v>
      </c>
      <c r="B46">
        <v>0</v>
      </c>
      <c r="C46">
        <v>0</v>
      </c>
      <c r="D46">
        <v>0</v>
      </c>
      <c r="E46">
        <v>409.7</v>
      </c>
      <c r="F46">
        <v>0</v>
      </c>
      <c r="G46">
        <v>0</v>
      </c>
    </row>
    <row r="47" spans="1:7" ht="15" x14ac:dyDescent="0.25">
      <c r="A47" s="271" t="s">
        <v>92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464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175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406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271" t="s">
        <v>93</v>
      </c>
      <c r="B51">
        <v>0</v>
      </c>
      <c r="C51">
        <v>30</v>
      </c>
      <c r="D51" t="s">
        <v>94</v>
      </c>
      <c r="E51">
        <v>0</v>
      </c>
      <c r="F51">
        <v>0</v>
      </c>
      <c r="G51">
        <v>0</v>
      </c>
    </row>
    <row r="52" spans="1:7" ht="15" x14ac:dyDescent="0.25">
      <c r="A52" s="271" t="s">
        <v>96</v>
      </c>
      <c r="B52">
        <v>164.6</v>
      </c>
      <c r="C52">
        <v>258</v>
      </c>
      <c r="D52">
        <v>585.6</v>
      </c>
      <c r="E52">
        <v>680.5</v>
      </c>
      <c r="F52">
        <v>0</v>
      </c>
      <c r="G52">
        <v>0</v>
      </c>
    </row>
    <row r="53" spans="1:7" ht="15" x14ac:dyDescent="0.25">
      <c r="A53" s="271" t="s">
        <v>97</v>
      </c>
      <c r="B53">
        <v>0</v>
      </c>
      <c r="C53">
        <v>0</v>
      </c>
      <c r="D53">
        <v>13</v>
      </c>
      <c r="E53">
        <v>18</v>
      </c>
      <c r="F53">
        <v>0</v>
      </c>
      <c r="G53">
        <v>0</v>
      </c>
    </row>
    <row r="54" spans="1:7" ht="15" x14ac:dyDescent="0.25">
      <c r="A54" s="271" t="s">
        <v>176</v>
      </c>
      <c r="B54">
        <v>0</v>
      </c>
      <c r="C54">
        <v>0</v>
      </c>
      <c r="D54">
        <v>0</v>
      </c>
      <c r="E54">
        <v>10.1</v>
      </c>
      <c r="F54">
        <v>0</v>
      </c>
      <c r="G54">
        <v>0</v>
      </c>
    </row>
    <row r="55" spans="1:7" ht="15" x14ac:dyDescent="0.25">
      <c r="A55" s="271" t="s">
        <v>69</v>
      </c>
    </row>
    <row r="56" spans="1:7" ht="15" x14ac:dyDescent="0.25">
      <c r="A56" s="271" t="s">
        <v>98</v>
      </c>
      <c r="B56">
        <v>1467.4</v>
      </c>
      <c r="C56">
        <v>1462.5</v>
      </c>
      <c r="D56">
        <v>3080.5</v>
      </c>
      <c r="E56">
        <v>3656.6</v>
      </c>
      <c r="F56">
        <v>127</v>
      </c>
      <c r="G56">
        <v>0</v>
      </c>
    </row>
    <row r="57" spans="1:7" ht="15" x14ac:dyDescent="0.25">
      <c r="A57" s="271" t="s">
        <v>99</v>
      </c>
      <c r="B57">
        <v>4.9000000000000004</v>
      </c>
      <c r="C57">
        <v>2.5</v>
      </c>
      <c r="D57">
        <v>5.8</v>
      </c>
      <c r="E57">
        <v>8.6</v>
      </c>
      <c r="F57">
        <v>0</v>
      </c>
      <c r="G57">
        <v>0</v>
      </c>
    </row>
    <row r="58" spans="1:7" ht="15" x14ac:dyDescent="0.25">
      <c r="A58" s="271" t="s">
        <v>100</v>
      </c>
      <c r="B58">
        <v>0</v>
      </c>
      <c r="C58">
        <v>9</v>
      </c>
      <c r="D58">
        <v>4.2</v>
      </c>
      <c r="E58">
        <v>0</v>
      </c>
      <c r="F58">
        <v>0</v>
      </c>
      <c r="G58">
        <v>0</v>
      </c>
    </row>
    <row r="59" spans="1:7" ht="15" x14ac:dyDescent="0.25">
      <c r="A59" s="271" t="s">
        <v>101</v>
      </c>
      <c r="B59">
        <v>60</v>
      </c>
      <c r="C59">
        <v>30.2</v>
      </c>
      <c r="D59">
        <v>463.2</v>
      </c>
      <c r="E59">
        <v>288.3</v>
      </c>
      <c r="F59">
        <v>100</v>
      </c>
      <c r="G59">
        <v>0</v>
      </c>
    </row>
    <row r="60" spans="1:7" ht="15" x14ac:dyDescent="0.25">
      <c r="A60" s="271" t="s">
        <v>102</v>
      </c>
      <c r="B60">
        <v>24.6</v>
      </c>
      <c r="C60">
        <v>8</v>
      </c>
      <c r="D60">
        <v>25.4</v>
      </c>
      <c r="E60">
        <v>38.799999999999997</v>
      </c>
      <c r="F60">
        <v>0</v>
      </c>
      <c r="G60">
        <v>0</v>
      </c>
    </row>
    <row r="61" spans="1:7" ht="15" x14ac:dyDescent="0.25">
      <c r="A61" s="271" t="s">
        <v>103</v>
      </c>
      <c r="B61">
        <v>11</v>
      </c>
      <c r="C61">
        <v>46.5</v>
      </c>
      <c r="D61">
        <v>3.1</v>
      </c>
      <c r="E61">
        <v>16</v>
      </c>
      <c r="F61">
        <v>0</v>
      </c>
      <c r="G61">
        <v>0</v>
      </c>
    </row>
    <row r="62" spans="1:7" ht="15" x14ac:dyDescent="0.25">
      <c r="A62" s="271" t="s">
        <v>104</v>
      </c>
      <c r="B62">
        <v>0</v>
      </c>
      <c r="C62">
        <v>0</v>
      </c>
      <c r="D62">
        <v>306.60000000000002</v>
      </c>
      <c r="E62">
        <v>279.60000000000002</v>
      </c>
      <c r="F62">
        <v>0</v>
      </c>
      <c r="G62">
        <v>0</v>
      </c>
    </row>
    <row r="63" spans="1:7" ht="15" x14ac:dyDescent="0.25">
      <c r="A63" s="271" t="s">
        <v>105</v>
      </c>
      <c r="B63">
        <v>32</v>
      </c>
      <c r="C63">
        <v>94.9</v>
      </c>
      <c r="D63">
        <v>166.7</v>
      </c>
      <c r="E63">
        <v>338.6</v>
      </c>
      <c r="F63">
        <v>0</v>
      </c>
      <c r="G63">
        <v>0</v>
      </c>
    </row>
    <row r="64" spans="1:7" ht="15" x14ac:dyDescent="0.25">
      <c r="A64" s="271" t="s">
        <v>106</v>
      </c>
      <c r="B64">
        <v>14.4</v>
      </c>
      <c r="C64">
        <v>49.3</v>
      </c>
      <c r="D64">
        <v>69.099999999999994</v>
      </c>
      <c r="E64">
        <v>96.3</v>
      </c>
      <c r="F64">
        <v>0</v>
      </c>
      <c r="G64">
        <v>0</v>
      </c>
    </row>
    <row r="65" spans="1:7" ht="15" x14ac:dyDescent="0.25">
      <c r="A65" s="271" t="s">
        <v>107</v>
      </c>
      <c r="B65">
        <v>0</v>
      </c>
      <c r="C65">
        <v>33.5</v>
      </c>
      <c r="D65">
        <v>103.3</v>
      </c>
      <c r="E65">
        <v>202.6</v>
      </c>
      <c r="F65">
        <v>0</v>
      </c>
      <c r="G65">
        <v>0</v>
      </c>
    </row>
    <row r="66" spans="1:7" ht="15" x14ac:dyDescent="0.25">
      <c r="A66" s="271" t="s">
        <v>108</v>
      </c>
      <c r="B66">
        <v>0</v>
      </c>
      <c r="C66">
        <v>11</v>
      </c>
      <c r="D66">
        <v>0</v>
      </c>
      <c r="E66">
        <v>0</v>
      </c>
      <c r="F66">
        <v>0</v>
      </c>
      <c r="G66">
        <v>0</v>
      </c>
    </row>
    <row r="67" spans="1:7" ht="15" x14ac:dyDescent="0.25">
      <c r="A67" s="271" t="s">
        <v>109</v>
      </c>
      <c r="B67">
        <v>103.7</v>
      </c>
      <c r="C67">
        <v>122.6</v>
      </c>
      <c r="D67">
        <v>188.1</v>
      </c>
      <c r="E67">
        <v>203.4</v>
      </c>
      <c r="F67">
        <v>0</v>
      </c>
      <c r="G67">
        <v>0</v>
      </c>
    </row>
    <row r="68" spans="1:7" ht="15" x14ac:dyDescent="0.25">
      <c r="A68" s="271" t="s">
        <v>110</v>
      </c>
      <c r="B68">
        <v>0</v>
      </c>
      <c r="C68">
        <v>0</v>
      </c>
      <c r="D68">
        <v>8.3000000000000007</v>
      </c>
      <c r="E68">
        <v>15.4</v>
      </c>
      <c r="F68">
        <v>0</v>
      </c>
      <c r="G68">
        <v>0</v>
      </c>
    </row>
    <row r="69" spans="1:7" ht="15" x14ac:dyDescent="0.25">
      <c r="A69" s="271" t="s">
        <v>111</v>
      </c>
      <c r="B69">
        <v>0</v>
      </c>
      <c r="C69">
        <v>0</v>
      </c>
      <c r="D69">
        <v>42.6</v>
      </c>
      <c r="E69">
        <v>52</v>
      </c>
      <c r="F69">
        <v>0</v>
      </c>
      <c r="G69">
        <v>0</v>
      </c>
    </row>
    <row r="70" spans="1:7" ht="15" x14ac:dyDescent="0.25">
      <c r="A70" s="271" t="s">
        <v>112</v>
      </c>
      <c r="B70">
        <v>57</v>
      </c>
      <c r="C70">
        <v>79.900000000000006</v>
      </c>
      <c r="D70">
        <v>109.3</v>
      </c>
      <c r="E70">
        <v>126.3</v>
      </c>
      <c r="F70">
        <v>0</v>
      </c>
      <c r="G70">
        <v>0</v>
      </c>
    </row>
    <row r="71" spans="1:7" ht="15" x14ac:dyDescent="0.25">
      <c r="A71" s="271" t="s">
        <v>113</v>
      </c>
      <c r="B71">
        <v>21</v>
      </c>
      <c r="C71">
        <v>43.5</v>
      </c>
      <c r="D71">
        <v>72.2</v>
      </c>
      <c r="E71">
        <v>64</v>
      </c>
      <c r="F71">
        <v>0</v>
      </c>
      <c r="G71">
        <v>0</v>
      </c>
    </row>
    <row r="72" spans="1:7" ht="15" x14ac:dyDescent="0.25">
      <c r="A72" s="271" t="s">
        <v>114</v>
      </c>
      <c r="B72">
        <v>19.3</v>
      </c>
      <c r="C72">
        <v>20.7</v>
      </c>
      <c r="D72">
        <v>15.4</v>
      </c>
      <c r="E72">
        <v>10.3</v>
      </c>
      <c r="F72">
        <v>5</v>
      </c>
      <c r="G72">
        <v>0</v>
      </c>
    </row>
    <row r="73" spans="1:7" ht="15" x14ac:dyDescent="0.25">
      <c r="A73" s="271" t="s">
        <v>115</v>
      </c>
      <c r="B73">
        <v>931.6</v>
      </c>
      <c r="C73">
        <v>658.7</v>
      </c>
      <c r="D73">
        <v>1187.2</v>
      </c>
      <c r="E73">
        <v>1521</v>
      </c>
      <c r="F73">
        <v>22</v>
      </c>
      <c r="G73">
        <v>0</v>
      </c>
    </row>
    <row r="74" spans="1:7" ht="15" x14ac:dyDescent="0.25">
      <c r="A74" s="271" t="s">
        <v>117</v>
      </c>
      <c r="B74">
        <v>0.3</v>
      </c>
      <c r="C74">
        <v>0</v>
      </c>
      <c r="D74">
        <v>3.6</v>
      </c>
      <c r="E74">
        <v>10.1</v>
      </c>
      <c r="F74">
        <v>0</v>
      </c>
      <c r="G74">
        <v>0</v>
      </c>
    </row>
    <row r="75" spans="1:7" ht="15" x14ac:dyDescent="0.25">
      <c r="A75" s="271" t="s">
        <v>118</v>
      </c>
      <c r="B75">
        <v>23.9</v>
      </c>
      <c r="C75">
        <v>92.5</v>
      </c>
      <c r="D75">
        <v>60.2</v>
      </c>
      <c r="E75">
        <v>46.9</v>
      </c>
      <c r="F75">
        <v>0</v>
      </c>
      <c r="G75">
        <v>0</v>
      </c>
    </row>
    <row r="76" spans="1:7" ht="15" x14ac:dyDescent="0.25">
      <c r="A76" s="271" t="s">
        <v>119</v>
      </c>
      <c r="B76">
        <v>77</v>
      </c>
      <c r="C76">
        <v>50.6</v>
      </c>
      <c r="D76">
        <v>64.3</v>
      </c>
      <c r="E76">
        <v>153.4</v>
      </c>
      <c r="F76">
        <v>0</v>
      </c>
      <c r="G76">
        <v>0</v>
      </c>
    </row>
    <row r="77" spans="1:7" ht="15" x14ac:dyDescent="0.25">
      <c r="A77" s="271" t="s">
        <v>120</v>
      </c>
      <c r="B77">
        <v>27.1</v>
      </c>
      <c r="C77">
        <v>73.900000000000006</v>
      </c>
      <c r="D77">
        <v>75.599999999999994</v>
      </c>
      <c r="E77">
        <v>120.5</v>
      </c>
      <c r="F77">
        <v>0</v>
      </c>
      <c r="G77">
        <v>0</v>
      </c>
    </row>
    <row r="78" spans="1:7" ht="15" x14ac:dyDescent="0.25">
      <c r="A78" s="271" t="s">
        <v>121</v>
      </c>
      <c r="B78">
        <v>32.6</v>
      </c>
      <c r="C78">
        <v>28.7</v>
      </c>
      <c r="D78">
        <v>14.5</v>
      </c>
      <c r="E78">
        <v>33.799999999999997</v>
      </c>
      <c r="F78">
        <v>0</v>
      </c>
      <c r="G78">
        <v>0</v>
      </c>
    </row>
    <row r="79" spans="1:7" ht="15" x14ac:dyDescent="0.25">
      <c r="A79" s="271" t="s">
        <v>122</v>
      </c>
      <c r="B79">
        <v>27</v>
      </c>
      <c r="C79">
        <v>6.5</v>
      </c>
      <c r="D79">
        <v>91.9</v>
      </c>
      <c r="E79">
        <v>30.8</v>
      </c>
      <c r="F79">
        <v>0</v>
      </c>
      <c r="G79">
        <v>0</v>
      </c>
    </row>
    <row r="80" spans="1:7" ht="15" x14ac:dyDescent="0.25">
      <c r="A80" s="271" t="s">
        <v>65</v>
      </c>
      <c r="B80" t="s">
        <v>66</v>
      </c>
      <c r="C80" t="s">
        <v>67</v>
      </c>
      <c r="D80" t="s">
        <v>66</v>
      </c>
      <c r="E80" t="s">
        <v>66</v>
      </c>
      <c r="F80" t="s">
        <v>66</v>
      </c>
      <c r="G80" t="s">
        <v>68</v>
      </c>
    </row>
    <row r="81" spans="1:7" ht="15" x14ac:dyDescent="0.25">
      <c r="A81" s="271" t="s">
        <v>123</v>
      </c>
      <c r="B81">
        <v>4442.3</v>
      </c>
      <c r="C81">
        <v>3828.2</v>
      </c>
      <c r="D81">
        <v>10189.5</v>
      </c>
      <c r="E81">
        <v>9934.7999999999993</v>
      </c>
      <c r="F81">
        <v>127</v>
      </c>
      <c r="G81">
        <v>0</v>
      </c>
    </row>
    <row r="82" spans="1:7" ht="15" x14ac:dyDescent="0.25">
      <c r="A82" s="271" t="s">
        <v>124</v>
      </c>
      <c r="B82">
        <v>784.9</v>
      </c>
      <c r="C82">
        <v>321</v>
      </c>
      <c r="D82">
        <v>0</v>
      </c>
      <c r="E82">
        <v>0</v>
      </c>
      <c r="F82">
        <v>0</v>
      </c>
      <c r="G82">
        <v>0</v>
      </c>
    </row>
    <row r="83" spans="1:7" ht="15" x14ac:dyDescent="0.25">
      <c r="A83" s="271" t="s">
        <v>65</v>
      </c>
      <c r="B83" t="s">
        <v>66</v>
      </c>
      <c r="C83" t="s">
        <v>67</v>
      </c>
      <c r="D83" t="s">
        <v>66</v>
      </c>
      <c r="E83" t="s">
        <v>66</v>
      </c>
      <c r="F83" t="s">
        <v>66</v>
      </c>
      <c r="G83" t="s">
        <v>68</v>
      </c>
    </row>
    <row r="84" spans="1:7" ht="15" x14ac:dyDescent="0.25">
      <c r="A84" s="271" t="s">
        <v>125</v>
      </c>
      <c r="B84">
        <v>5227.2</v>
      </c>
      <c r="C84">
        <v>4149.2</v>
      </c>
      <c r="D84">
        <v>10189.5</v>
      </c>
      <c r="E84">
        <v>9934.7999999999993</v>
      </c>
      <c r="F84">
        <v>127</v>
      </c>
      <c r="G84">
        <v>0</v>
      </c>
    </row>
    <row r="85" spans="1:7" ht="15" x14ac:dyDescent="0.25">
      <c r="A85" s="271" t="s">
        <v>126</v>
      </c>
      <c r="B85" t="s">
        <v>45</v>
      </c>
      <c r="C85" t="s">
        <v>45</v>
      </c>
      <c r="D85">
        <v>0</v>
      </c>
      <c r="E85">
        <v>0</v>
      </c>
      <c r="F85" t="s">
        <v>45</v>
      </c>
      <c r="G85" t="s">
        <v>45</v>
      </c>
    </row>
    <row r="86" spans="1:7" ht="15" x14ac:dyDescent="0.25">
      <c r="A86" s="271" t="s">
        <v>127</v>
      </c>
      <c r="B86">
        <v>10</v>
      </c>
      <c r="C86">
        <v>0</v>
      </c>
      <c r="D86" t="s">
        <v>45</v>
      </c>
      <c r="E86" t="s">
        <v>45</v>
      </c>
      <c r="F86">
        <v>0</v>
      </c>
      <c r="G86">
        <v>0</v>
      </c>
    </row>
    <row r="87" spans="1:7" ht="15" x14ac:dyDescent="0.35">
      <c r="A87" s="28" t="s">
        <v>65</v>
      </c>
      <c r="B87" t="s">
        <v>66</v>
      </c>
      <c r="C87" t="s">
        <v>67</v>
      </c>
      <c r="D87" t="s">
        <v>66</v>
      </c>
      <c r="E87" t="s">
        <v>66</v>
      </c>
      <c r="F87" t="s">
        <v>66</v>
      </c>
      <c r="G87" t="s">
        <v>68</v>
      </c>
    </row>
  </sheetData>
  <pageMargins left="0.7" right="0.7" top="0.75" bottom="0.75" header="0.3" footer="0.3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01584-35D6-4578-B13F-854DEC2FEF80}">
  <dimension ref="A1:G87"/>
  <sheetViews>
    <sheetView topLeftCell="A28" workbookViewId="0">
      <selection activeCell="A9" sqref="A9:A88"/>
    </sheetView>
  </sheetViews>
  <sheetFormatPr defaultRowHeight="13.2" x14ac:dyDescent="0.25"/>
  <cols>
    <col min="1" max="1" width="18.109375" customWidth="1"/>
    <col min="2" max="2" width="12.33203125" customWidth="1"/>
    <col min="3" max="3" width="9.6640625" customWidth="1"/>
    <col min="4" max="4" width="11.33203125" customWidth="1"/>
    <col min="5" max="5" width="10.109375" customWidth="1"/>
    <col min="6" max="6" width="11.88671875" customWidth="1"/>
    <col min="7" max="7" width="11.10937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508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A7" s="271" t="s">
        <v>129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111.1</v>
      </c>
      <c r="C12">
        <v>102.6</v>
      </c>
      <c r="D12">
        <v>418.3</v>
      </c>
      <c r="E12">
        <v>354.2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0</v>
      </c>
      <c r="E13">
        <v>21.1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0.1</v>
      </c>
      <c r="D14">
        <v>0.6</v>
      </c>
      <c r="E14">
        <v>0</v>
      </c>
      <c r="F14">
        <v>0</v>
      </c>
      <c r="G14">
        <v>0</v>
      </c>
    </row>
    <row r="15" spans="1:7" ht="15" x14ac:dyDescent="0.25">
      <c r="A15" s="271" t="s">
        <v>71</v>
      </c>
      <c r="B15">
        <v>101.6</v>
      </c>
      <c r="C15">
        <v>102.5</v>
      </c>
      <c r="D15">
        <v>356.1</v>
      </c>
      <c r="E15">
        <v>320.39999999999998</v>
      </c>
      <c r="F15">
        <v>0</v>
      </c>
      <c r="G15">
        <v>0</v>
      </c>
    </row>
    <row r="16" spans="1:7" ht="15" x14ac:dyDescent="0.25">
      <c r="A16" s="271" t="s">
        <v>72</v>
      </c>
      <c r="B16">
        <v>9.5</v>
      </c>
      <c r="C16">
        <v>0</v>
      </c>
      <c r="D16">
        <v>31.1</v>
      </c>
      <c r="E16">
        <v>0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0</v>
      </c>
      <c r="E18">
        <v>12.7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490.3</v>
      </c>
      <c r="C20">
        <v>458.8</v>
      </c>
      <c r="D20">
        <v>927.2</v>
      </c>
      <c r="E20">
        <v>901.4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242.6</v>
      </c>
      <c r="C22">
        <v>239.8</v>
      </c>
      <c r="D22">
        <v>432.8</v>
      </c>
      <c r="E22">
        <v>437.2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311</v>
      </c>
      <c r="C24">
        <v>130</v>
      </c>
      <c r="D24">
        <v>1226.7</v>
      </c>
      <c r="E24">
        <v>63</v>
      </c>
      <c r="F24">
        <v>0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1676.9</v>
      </c>
      <c r="C26">
        <v>1332.2</v>
      </c>
      <c r="D26">
        <v>3353.7</v>
      </c>
      <c r="E26">
        <v>2941.4</v>
      </c>
      <c r="F26">
        <v>0</v>
      </c>
      <c r="G26">
        <v>0</v>
      </c>
    </row>
    <row r="27" spans="1:7" ht="15" x14ac:dyDescent="0.25">
      <c r="A27" s="271" t="s">
        <v>167</v>
      </c>
      <c r="B27">
        <v>0</v>
      </c>
      <c r="C27">
        <v>55</v>
      </c>
      <c r="D27">
        <v>0</v>
      </c>
      <c r="E27">
        <v>0</v>
      </c>
      <c r="F27">
        <v>0</v>
      </c>
      <c r="G27">
        <v>0</v>
      </c>
    </row>
    <row r="28" spans="1:7" ht="15" x14ac:dyDescent="0.25">
      <c r="A28" s="271" t="s">
        <v>78</v>
      </c>
      <c r="B28">
        <v>14.6</v>
      </c>
      <c r="C28">
        <v>6.2</v>
      </c>
      <c r="D28">
        <v>26.5</v>
      </c>
      <c r="E28">
        <v>26.7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0.8</v>
      </c>
      <c r="D29">
        <v>0</v>
      </c>
      <c r="E29">
        <v>0.5</v>
      </c>
      <c r="F29">
        <v>0</v>
      </c>
      <c r="G29">
        <v>0</v>
      </c>
    </row>
    <row r="30" spans="1:7" ht="15" x14ac:dyDescent="0.25">
      <c r="A30" s="271" t="s">
        <v>79</v>
      </c>
      <c r="B30">
        <v>0.3</v>
      </c>
      <c r="C30">
        <v>1.1000000000000001</v>
      </c>
      <c r="D30">
        <v>0.8</v>
      </c>
      <c r="E30">
        <v>1.6</v>
      </c>
      <c r="F30">
        <v>0</v>
      </c>
      <c r="G30">
        <v>0</v>
      </c>
    </row>
    <row r="31" spans="1:7" ht="15" x14ac:dyDescent="0.25">
      <c r="A31" s="271" t="s">
        <v>80</v>
      </c>
      <c r="B31">
        <v>174.6</v>
      </c>
      <c r="C31">
        <v>51.7</v>
      </c>
      <c r="D31">
        <v>433.1</v>
      </c>
      <c r="E31">
        <v>282.8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168</v>
      </c>
      <c r="B33">
        <v>0</v>
      </c>
      <c r="C33">
        <v>0</v>
      </c>
      <c r="D33" t="s">
        <v>94</v>
      </c>
      <c r="E33">
        <v>0</v>
      </c>
      <c r="F33">
        <v>0</v>
      </c>
      <c r="G33">
        <v>0</v>
      </c>
    </row>
    <row r="34" spans="1:7" ht="15" x14ac:dyDescent="0.25">
      <c r="A34" s="271" t="s">
        <v>81</v>
      </c>
      <c r="B34">
        <v>367.2</v>
      </c>
      <c r="C34">
        <v>439.2</v>
      </c>
      <c r="D34">
        <v>490.9</v>
      </c>
      <c r="E34">
        <v>386.1</v>
      </c>
      <c r="F34">
        <v>0</v>
      </c>
      <c r="G34">
        <v>0</v>
      </c>
    </row>
    <row r="35" spans="1:7" ht="15" x14ac:dyDescent="0.25">
      <c r="A35" s="271" t="s">
        <v>82</v>
      </c>
      <c r="B35">
        <v>51.6</v>
      </c>
      <c r="C35">
        <v>1</v>
      </c>
      <c r="D35">
        <v>140.30000000000001</v>
      </c>
      <c r="E35">
        <v>135.80000000000001</v>
      </c>
      <c r="F35">
        <v>0</v>
      </c>
      <c r="G35">
        <v>0</v>
      </c>
    </row>
    <row r="36" spans="1:7" ht="15" x14ac:dyDescent="0.25">
      <c r="A36" s="271" t="s">
        <v>83</v>
      </c>
      <c r="B36">
        <v>884.5</v>
      </c>
      <c r="C36">
        <v>601.5</v>
      </c>
      <c r="D36">
        <v>1283</v>
      </c>
      <c r="E36">
        <v>1006.3</v>
      </c>
      <c r="F36">
        <v>0</v>
      </c>
      <c r="G36">
        <v>0</v>
      </c>
    </row>
    <row r="37" spans="1:7" ht="15" x14ac:dyDescent="0.25">
      <c r="A37" s="271" t="s">
        <v>259</v>
      </c>
      <c r="B37">
        <v>0</v>
      </c>
      <c r="C37">
        <v>0</v>
      </c>
      <c r="D37">
        <v>0</v>
      </c>
      <c r="E37">
        <v>52.4</v>
      </c>
      <c r="F37">
        <v>0</v>
      </c>
      <c r="G37">
        <v>0</v>
      </c>
    </row>
    <row r="38" spans="1:7" ht="15" x14ac:dyDescent="0.25">
      <c r="A38" s="271" t="s">
        <v>84</v>
      </c>
      <c r="B38">
        <v>0</v>
      </c>
      <c r="C38">
        <v>0</v>
      </c>
      <c r="D38">
        <v>66</v>
      </c>
      <c r="E38">
        <v>66.599999999999994</v>
      </c>
      <c r="F38">
        <v>0</v>
      </c>
      <c r="G38">
        <v>0</v>
      </c>
    </row>
    <row r="39" spans="1:7" ht="15" x14ac:dyDescent="0.25">
      <c r="A39" s="271" t="s">
        <v>85</v>
      </c>
      <c r="B39">
        <v>20</v>
      </c>
      <c r="C39">
        <v>0</v>
      </c>
      <c r="D39">
        <v>40.1</v>
      </c>
      <c r="E39">
        <v>20.8</v>
      </c>
      <c r="F39">
        <v>0</v>
      </c>
      <c r="G39">
        <v>0</v>
      </c>
    </row>
    <row r="40" spans="1:7" ht="15" x14ac:dyDescent="0.25">
      <c r="A40" s="271" t="s">
        <v>86</v>
      </c>
      <c r="B40">
        <v>149.9</v>
      </c>
      <c r="C40">
        <v>104</v>
      </c>
      <c r="D40">
        <v>268</v>
      </c>
      <c r="E40">
        <v>313.8</v>
      </c>
      <c r="F40">
        <v>0</v>
      </c>
      <c r="G40">
        <v>0</v>
      </c>
    </row>
    <row r="41" spans="1:7" ht="15" x14ac:dyDescent="0.25">
      <c r="A41" s="271" t="s">
        <v>87</v>
      </c>
      <c r="B41">
        <v>2.2000000000000002</v>
      </c>
      <c r="C41">
        <v>1.8</v>
      </c>
      <c r="D41">
        <v>1.3</v>
      </c>
      <c r="E41">
        <v>0.5</v>
      </c>
      <c r="F41">
        <v>0</v>
      </c>
      <c r="G41">
        <v>0</v>
      </c>
    </row>
    <row r="42" spans="1:7" ht="15" x14ac:dyDescent="0.25">
      <c r="A42" s="271" t="s">
        <v>88</v>
      </c>
      <c r="B42">
        <v>12</v>
      </c>
      <c r="C42">
        <v>0</v>
      </c>
      <c r="D42">
        <v>353.1</v>
      </c>
      <c r="E42">
        <v>223.9</v>
      </c>
      <c r="F42">
        <v>0</v>
      </c>
      <c r="G42">
        <v>0</v>
      </c>
    </row>
    <row r="43" spans="1:7" ht="15" x14ac:dyDescent="0.25">
      <c r="A43" s="271" t="s">
        <v>89</v>
      </c>
      <c r="B43">
        <v>0</v>
      </c>
      <c r="C43">
        <v>70</v>
      </c>
      <c r="D43">
        <v>250.8</v>
      </c>
      <c r="E43">
        <v>161.5</v>
      </c>
      <c r="F43">
        <v>0</v>
      </c>
      <c r="G43">
        <v>0</v>
      </c>
    </row>
    <row r="44" spans="1:7" ht="15" x14ac:dyDescent="0.25">
      <c r="A44" s="271" t="s">
        <v>69</v>
      </c>
    </row>
    <row r="45" spans="1:7" ht="15" x14ac:dyDescent="0.25">
      <c r="A45" s="271" t="s">
        <v>90</v>
      </c>
      <c r="B45">
        <v>104</v>
      </c>
      <c r="C45">
        <v>330.4</v>
      </c>
      <c r="D45">
        <v>606.29999999999995</v>
      </c>
      <c r="E45">
        <v>1213.0999999999999</v>
      </c>
      <c r="F45">
        <v>0</v>
      </c>
      <c r="G45">
        <v>0</v>
      </c>
    </row>
    <row r="46" spans="1:7" ht="15" x14ac:dyDescent="0.25">
      <c r="A46" s="271" t="s">
        <v>91</v>
      </c>
      <c r="B46">
        <v>0</v>
      </c>
      <c r="C46">
        <v>0</v>
      </c>
      <c r="D46">
        <v>0</v>
      </c>
      <c r="E46">
        <v>409.7</v>
      </c>
      <c r="F46">
        <v>0</v>
      </c>
      <c r="G46">
        <v>0</v>
      </c>
    </row>
    <row r="47" spans="1:7" ht="15" x14ac:dyDescent="0.25">
      <c r="A47" s="271" t="s">
        <v>92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464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175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406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271" t="s">
        <v>93</v>
      </c>
      <c r="B51">
        <v>0</v>
      </c>
      <c r="C51">
        <v>30</v>
      </c>
      <c r="D51" t="s">
        <v>94</v>
      </c>
      <c r="E51">
        <v>0</v>
      </c>
      <c r="F51">
        <v>0</v>
      </c>
      <c r="G51">
        <v>0</v>
      </c>
    </row>
    <row r="52" spans="1:7" ht="15" x14ac:dyDescent="0.25">
      <c r="A52" s="271" t="s">
        <v>96</v>
      </c>
      <c r="B52">
        <v>104</v>
      </c>
      <c r="C52">
        <v>300.39999999999998</v>
      </c>
      <c r="D52">
        <v>585.6</v>
      </c>
      <c r="E52">
        <v>635.79999999999995</v>
      </c>
      <c r="F52">
        <v>0</v>
      </c>
      <c r="G52">
        <v>0</v>
      </c>
    </row>
    <row r="53" spans="1:7" ht="15" x14ac:dyDescent="0.25">
      <c r="A53" s="271" t="s">
        <v>97</v>
      </c>
      <c r="B53">
        <v>0</v>
      </c>
      <c r="C53">
        <v>0</v>
      </c>
      <c r="D53">
        <v>13</v>
      </c>
      <c r="E53">
        <v>18</v>
      </c>
      <c r="F53">
        <v>0</v>
      </c>
      <c r="G53">
        <v>0</v>
      </c>
    </row>
    <row r="54" spans="1:7" ht="15" x14ac:dyDescent="0.25">
      <c r="A54" s="271" t="s">
        <v>176</v>
      </c>
      <c r="B54">
        <v>0</v>
      </c>
      <c r="C54">
        <v>0</v>
      </c>
      <c r="D54">
        <v>0</v>
      </c>
      <c r="E54">
        <v>10.1</v>
      </c>
      <c r="F54">
        <v>0</v>
      </c>
      <c r="G54">
        <v>0</v>
      </c>
    </row>
    <row r="55" spans="1:7" ht="15" x14ac:dyDescent="0.25">
      <c r="A55" s="271" t="s">
        <v>69</v>
      </c>
    </row>
    <row r="56" spans="1:7" ht="15" x14ac:dyDescent="0.25">
      <c r="A56" s="271" t="s">
        <v>98</v>
      </c>
      <c r="B56">
        <v>1235.5999999999999</v>
      </c>
      <c r="C56">
        <v>1433.6</v>
      </c>
      <c r="D56">
        <v>3032.4</v>
      </c>
      <c r="E56">
        <v>3526.8</v>
      </c>
      <c r="F56">
        <v>127</v>
      </c>
      <c r="G56">
        <v>0</v>
      </c>
    </row>
    <row r="57" spans="1:7" ht="15" x14ac:dyDescent="0.25">
      <c r="A57" s="271" t="s">
        <v>99</v>
      </c>
      <c r="B57">
        <v>4.9000000000000004</v>
      </c>
      <c r="C57">
        <v>0</v>
      </c>
      <c r="D57">
        <v>5.8</v>
      </c>
      <c r="E57">
        <v>8.6</v>
      </c>
      <c r="F57">
        <v>0</v>
      </c>
      <c r="G57">
        <v>0</v>
      </c>
    </row>
    <row r="58" spans="1:7" ht="15" x14ac:dyDescent="0.25">
      <c r="A58" s="271" t="s">
        <v>100</v>
      </c>
      <c r="B58">
        <v>0</v>
      </c>
      <c r="C58">
        <v>9</v>
      </c>
      <c r="D58">
        <v>4.2</v>
      </c>
      <c r="E58">
        <v>0</v>
      </c>
      <c r="F58">
        <v>0</v>
      </c>
      <c r="G58">
        <v>0</v>
      </c>
    </row>
    <row r="59" spans="1:7" ht="15" x14ac:dyDescent="0.25">
      <c r="A59" s="271" t="s">
        <v>101</v>
      </c>
      <c r="B59">
        <v>60</v>
      </c>
      <c r="C59">
        <v>30.2</v>
      </c>
      <c r="D59">
        <v>463.2</v>
      </c>
      <c r="E59">
        <v>256.10000000000002</v>
      </c>
      <c r="F59">
        <v>100</v>
      </c>
      <c r="G59">
        <v>0</v>
      </c>
    </row>
    <row r="60" spans="1:7" ht="15" x14ac:dyDescent="0.25">
      <c r="A60" s="271" t="s">
        <v>102</v>
      </c>
      <c r="B60">
        <v>16.600000000000001</v>
      </c>
      <c r="C60">
        <v>12.2</v>
      </c>
      <c r="D60">
        <v>25.4</v>
      </c>
      <c r="E60">
        <v>34.4</v>
      </c>
      <c r="F60">
        <v>0</v>
      </c>
      <c r="G60">
        <v>0</v>
      </c>
    </row>
    <row r="61" spans="1:7" ht="15" x14ac:dyDescent="0.25">
      <c r="A61" s="271" t="s">
        <v>103</v>
      </c>
      <c r="B61">
        <v>4.4000000000000004</v>
      </c>
      <c r="C61">
        <v>41.3</v>
      </c>
      <c r="D61">
        <v>3</v>
      </c>
      <c r="E61">
        <v>15.8</v>
      </c>
      <c r="F61">
        <v>0</v>
      </c>
      <c r="G61">
        <v>0</v>
      </c>
    </row>
    <row r="62" spans="1:7" ht="15" x14ac:dyDescent="0.25">
      <c r="A62" s="271" t="s">
        <v>104</v>
      </c>
      <c r="B62">
        <v>0</v>
      </c>
      <c r="C62">
        <v>0</v>
      </c>
      <c r="D62">
        <v>306.60000000000002</v>
      </c>
      <c r="E62">
        <v>279.60000000000002</v>
      </c>
      <c r="F62">
        <v>0</v>
      </c>
      <c r="G62">
        <v>0</v>
      </c>
    </row>
    <row r="63" spans="1:7" ht="15" x14ac:dyDescent="0.25">
      <c r="A63" s="271" t="s">
        <v>105</v>
      </c>
      <c r="B63">
        <v>32</v>
      </c>
      <c r="C63">
        <v>102.8</v>
      </c>
      <c r="D63">
        <v>166.7</v>
      </c>
      <c r="E63">
        <v>327</v>
      </c>
      <c r="F63">
        <v>0</v>
      </c>
      <c r="G63">
        <v>0</v>
      </c>
    </row>
    <row r="64" spans="1:7" ht="15" x14ac:dyDescent="0.25">
      <c r="A64" s="271" t="s">
        <v>106</v>
      </c>
      <c r="B64">
        <v>14.4</v>
      </c>
      <c r="C64">
        <v>42.2</v>
      </c>
      <c r="D64">
        <v>69.099999999999994</v>
      </c>
      <c r="E64">
        <v>81.2</v>
      </c>
      <c r="F64">
        <v>0</v>
      </c>
      <c r="G64">
        <v>0</v>
      </c>
    </row>
    <row r="65" spans="1:7" ht="15" x14ac:dyDescent="0.25">
      <c r="A65" s="271" t="s">
        <v>107</v>
      </c>
      <c r="B65">
        <v>0</v>
      </c>
      <c r="C65">
        <v>33.5</v>
      </c>
      <c r="D65">
        <v>103.3</v>
      </c>
      <c r="E65">
        <v>202.6</v>
      </c>
      <c r="F65">
        <v>0</v>
      </c>
      <c r="G65">
        <v>0</v>
      </c>
    </row>
    <row r="66" spans="1:7" ht="15" x14ac:dyDescent="0.25">
      <c r="A66" s="271" t="s">
        <v>108</v>
      </c>
      <c r="B66">
        <v>0</v>
      </c>
      <c r="C66">
        <v>11</v>
      </c>
      <c r="D66">
        <v>0</v>
      </c>
      <c r="E66">
        <v>0</v>
      </c>
      <c r="F66">
        <v>0</v>
      </c>
      <c r="G66">
        <v>0</v>
      </c>
    </row>
    <row r="67" spans="1:7" ht="15" x14ac:dyDescent="0.25">
      <c r="A67" s="271" t="s">
        <v>109</v>
      </c>
      <c r="B67">
        <v>65</v>
      </c>
      <c r="C67">
        <v>122.6</v>
      </c>
      <c r="D67">
        <v>188.1</v>
      </c>
      <c r="E67">
        <v>203.4</v>
      </c>
      <c r="F67">
        <v>0</v>
      </c>
      <c r="G67">
        <v>0</v>
      </c>
    </row>
    <row r="68" spans="1:7" ht="15" x14ac:dyDescent="0.25">
      <c r="A68" s="271" t="s">
        <v>110</v>
      </c>
      <c r="B68">
        <v>0</v>
      </c>
      <c r="C68">
        <v>0</v>
      </c>
      <c r="D68">
        <v>8.3000000000000007</v>
      </c>
      <c r="E68">
        <v>15.4</v>
      </c>
      <c r="F68">
        <v>0</v>
      </c>
      <c r="G68">
        <v>0</v>
      </c>
    </row>
    <row r="69" spans="1:7" ht="15" x14ac:dyDescent="0.25">
      <c r="A69" s="271" t="s">
        <v>111</v>
      </c>
      <c r="B69">
        <v>0</v>
      </c>
      <c r="C69">
        <v>0</v>
      </c>
      <c r="D69">
        <v>42.6</v>
      </c>
      <c r="E69">
        <v>52</v>
      </c>
      <c r="F69">
        <v>0</v>
      </c>
      <c r="G69">
        <v>0</v>
      </c>
    </row>
    <row r="70" spans="1:7" ht="15" x14ac:dyDescent="0.25">
      <c r="A70" s="271" t="s">
        <v>112</v>
      </c>
      <c r="B70">
        <v>57</v>
      </c>
      <c r="C70">
        <v>79.900000000000006</v>
      </c>
      <c r="D70">
        <v>109.3</v>
      </c>
      <c r="E70">
        <v>126.3</v>
      </c>
      <c r="F70">
        <v>0</v>
      </c>
      <c r="G70">
        <v>0</v>
      </c>
    </row>
    <row r="71" spans="1:7" ht="15" x14ac:dyDescent="0.25">
      <c r="A71" s="271" t="s">
        <v>113</v>
      </c>
      <c r="B71">
        <v>21</v>
      </c>
      <c r="C71">
        <v>43.5</v>
      </c>
      <c r="D71">
        <v>72.2</v>
      </c>
      <c r="E71">
        <v>64</v>
      </c>
      <c r="F71">
        <v>0</v>
      </c>
      <c r="G71">
        <v>0</v>
      </c>
    </row>
    <row r="72" spans="1:7" ht="15" x14ac:dyDescent="0.25">
      <c r="A72" s="271" t="s">
        <v>114</v>
      </c>
      <c r="B72">
        <v>19.3</v>
      </c>
      <c r="C72">
        <v>19</v>
      </c>
      <c r="D72">
        <v>15.4</v>
      </c>
      <c r="E72">
        <v>10.3</v>
      </c>
      <c r="F72">
        <v>5</v>
      </c>
      <c r="G72">
        <v>0</v>
      </c>
    </row>
    <row r="73" spans="1:7" ht="15" x14ac:dyDescent="0.25">
      <c r="A73" s="271" t="s">
        <v>115</v>
      </c>
      <c r="B73">
        <v>761.8</v>
      </c>
      <c r="C73">
        <v>634</v>
      </c>
      <c r="D73">
        <v>1164.4000000000001</v>
      </c>
      <c r="E73">
        <v>1454.6</v>
      </c>
      <c r="F73">
        <v>22</v>
      </c>
      <c r="G73">
        <v>0</v>
      </c>
    </row>
    <row r="74" spans="1:7" ht="15" x14ac:dyDescent="0.25">
      <c r="A74" s="271" t="s">
        <v>117</v>
      </c>
      <c r="B74">
        <v>0.3</v>
      </c>
      <c r="C74">
        <v>0</v>
      </c>
      <c r="D74">
        <v>3.6</v>
      </c>
      <c r="E74">
        <v>10.1</v>
      </c>
      <c r="F74">
        <v>0</v>
      </c>
      <c r="G74">
        <v>0</v>
      </c>
    </row>
    <row r="75" spans="1:7" ht="15" x14ac:dyDescent="0.25">
      <c r="A75" s="271" t="s">
        <v>118</v>
      </c>
      <c r="B75">
        <v>23.6</v>
      </c>
      <c r="C75">
        <v>92.7</v>
      </c>
      <c r="D75">
        <v>60.2</v>
      </c>
      <c r="E75">
        <v>46.9</v>
      </c>
      <c r="F75">
        <v>0</v>
      </c>
      <c r="G75">
        <v>0</v>
      </c>
    </row>
    <row r="76" spans="1:7" ht="15" x14ac:dyDescent="0.25">
      <c r="A76" s="271" t="s">
        <v>119</v>
      </c>
      <c r="B76">
        <v>77</v>
      </c>
      <c r="C76">
        <v>50.6</v>
      </c>
      <c r="D76">
        <v>64.3</v>
      </c>
      <c r="E76">
        <v>153.4</v>
      </c>
      <c r="F76">
        <v>0</v>
      </c>
      <c r="G76">
        <v>0</v>
      </c>
    </row>
    <row r="77" spans="1:7" ht="15" x14ac:dyDescent="0.25">
      <c r="A77" s="271" t="s">
        <v>120</v>
      </c>
      <c r="B77">
        <v>18.8</v>
      </c>
      <c r="C77">
        <v>73.900000000000006</v>
      </c>
      <c r="D77">
        <v>75.599999999999994</v>
      </c>
      <c r="E77">
        <v>120.5</v>
      </c>
      <c r="F77">
        <v>0</v>
      </c>
      <c r="G77">
        <v>0</v>
      </c>
    </row>
    <row r="78" spans="1:7" ht="15" x14ac:dyDescent="0.25">
      <c r="A78" s="271" t="s">
        <v>121</v>
      </c>
      <c r="B78">
        <v>32.6</v>
      </c>
      <c r="C78">
        <v>28.7</v>
      </c>
      <c r="D78">
        <v>14.5</v>
      </c>
      <c r="E78">
        <v>33.799999999999997</v>
      </c>
      <c r="F78">
        <v>0</v>
      </c>
      <c r="G78">
        <v>0</v>
      </c>
    </row>
    <row r="79" spans="1:7" ht="15" x14ac:dyDescent="0.25">
      <c r="A79" s="271" t="s">
        <v>122</v>
      </c>
      <c r="B79">
        <v>27</v>
      </c>
      <c r="C79">
        <v>6.5</v>
      </c>
      <c r="D79">
        <v>66.8</v>
      </c>
      <c r="E79">
        <v>30.8</v>
      </c>
      <c r="F79">
        <v>0</v>
      </c>
      <c r="G79">
        <v>0</v>
      </c>
    </row>
    <row r="80" spans="1:7" ht="15" x14ac:dyDescent="0.25">
      <c r="A80" s="271" t="s">
        <v>65</v>
      </c>
      <c r="B80" t="s">
        <v>66</v>
      </c>
      <c r="C80" t="s">
        <v>67</v>
      </c>
      <c r="D80" t="s">
        <v>66</v>
      </c>
      <c r="E80" t="s">
        <v>66</v>
      </c>
      <c r="F80" t="s">
        <v>66</v>
      </c>
      <c r="G80" t="s">
        <v>68</v>
      </c>
    </row>
    <row r="81" spans="1:7" ht="15" x14ac:dyDescent="0.25">
      <c r="A81" s="271" t="s">
        <v>123</v>
      </c>
      <c r="B81">
        <v>4171.3999999999996</v>
      </c>
      <c r="C81">
        <v>4027.4</v>
      </c>
      <c r="D81">
        <v>9997.4</v>
      </c>
      <c r="E81">
        <v>9437.1</v>
      </c>
      <c r="F81">
        <v>127</v>
      </c>
      <c r="G81">
        <v>0</v>
      </c>
    </row>
    <row r="82" spans="1:7" ht="15" x14ac:dyDescent="0.25">
      <c r="A82" s="271" t="s">
        <v>124</v>
      </c>
      <c r="B82">
        <v>880.4</v>
      </c>
      <c r="C82">
        <v>357.1</v>
      </c>
      <c r="D82">
        <v>0</v>
      </c>
      <c r="E82">
        <v>0</v>
      </c>
      <c r="F82">
        <v>0</v>
      </c>
      <c r="G82">
        <v>0</v>
      </c>
    </row>
    <row r="83" spans="1:7" ht="15" x14ac:dyDescent="0.25">
      <c r="A83" s="271" t="s">
        <v>65</v>
      </c>
      <c r="B83" t="s">
        <v>66</v>
      </c>
      <c r="C83" t="s">
        <v>67</v>
      </c>
      <c r="D83" t="s">
        <v>66</v>
      </c>
      <c r="E83" t="s">
        <v>66</v>
      </c>
      <c r="F83" t="s">
        <v>66</v>
      </c>
      <c r="G83" t="s">
        <v>68</v>
      </c>
    </row>
    <row r="84" spans="1:7" ht="15" x14ac:dyDescent="0.25">
      <c r="A84" s="271" t="s">
        <v>125</v>
      </c>
      <c r="B84">
        <v>5051.8999999999996</v>
      </c>
      <c r="C84">
        <v>4384.5</v>
      </c>
      <c r="D84">
        <v>9997.4</v>
      </c>
      <c r="E84">
        <v>9437.1</v>
      </c>
      <c r="F84">
        <v>127</v>
      </c>
      <c r="G84">
        <v>0</v>
      </c>
    </row>
    <row r="85" spans="1:7" ht="15" x14ac:dyDescent="0.25">
      <c r="A85" s="271" t="s">
        <v>126</v>
      </c>
      <c r="B85" t="s">
        <v>45</v>
      </c>
      <c r="C85" t="s">
        <v>45</v>
      </c>
      <c r="D85">
        <v>0</v>
      </c>
      <c r="E85">
        <v>0</v>
      </c>
      <c r="F85" t="s">
        <v>45</v>
      </c>
      <c r="G85" t="s">
        <v>45</v>
      </c>
    </row>
    <row r="86" spans="1:7" ht="15" x14ac:dyDescent="0.25">
      <c r="A86" s="271" t="s">
        <v>127</v>
      </c>
      <c r="B86">
        <v>10</v>
      </c>
      <c r="C86">
        <v>0</v>
      </c>
      <c r="D86" t="s">
        <v>45</v>
      </c>
      <c r="E86" t="s">
        <v>45</v>
      </c>
      <c r="F86">
        <v>0</v>
      </c>
      <c r="G86">
        <v>0</v>
      </c>
    </row>
    <row r="87" spans="1:7" ht="15" x14ac:dyDescent="0.25">
      <c r="A87" s="271" t="s">
        <v>65</v>
      </c>
      <c r="B87" t="s">
        <v>66</v>
      </c>
      <c r="C87" t="s">
        <v>67</v>
      </c>
      <c r="D87" t="s">
        <v>66</v>
      </c>
      <c r="E87" t="s">
        <v>66</v>
      </c>
      <c r="F87" t="s">
        <v>66</v>
      </c>
      <c r="G87" t="s">
        <v>68</v>
      </c>
    </row>
  </sheetData>
  <pageMargins left="0.7" right="0.7" top="0.75" bottom="0.75" header="0.3" footer="0.3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987A5-BFB3-43C7-8726-1D54CDEA81E1}">
  <dimension ref="A1:G86"/>
  <sheetViews>
    <sheetView topLeftCell="A21" workbookViewId="0">
      <selection activeCell="B35" sqref="B35"/>
    </sheetView>
  </sheetViews>
  <sheetFormatPr defaultRowHeight="13.2" x14ac:dyDescent="0.25"/>
  <cols>
    <col min="1" max="1" width="18.44140625" customWidth="1"/>
    <col min="2" max="2" width="12.5546875" customWidth="1"/>
    <col min="5" max="5" width="12.6640625" customWidth="1"/>
    <col min="6" max="6" width="11.33203125" customWidth="1"/>
    <col min="7" max="7" width="9.554687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509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111.1</v>
      </c>
      <c r="C12">
        <v>122.5</v>
      </c>
      <c r="D12">
        <v>418.3</v>
      </c>
      <c r="E12">
        <v>333.1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0</v>
      </c>
      <c r="E13">
        <v>21.1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0.6</v>
      </c>
      <c r="E14">
        <v>0</v>
      </c>
      <c r="F14">
        <v>0</v>
      </c>
      <c r="G14">
        <v>0</v>
      </c>
    </row>
    <row r="15" spans="1:7" ht="15" x14ac:dyDescent="0.25">
      <c r="A15" s="271" t="s">
        <v>71</v>
      </c>
      <c r="B15">
        <v>101.6</v>
      </c>
      <c r="C15">
        <v>122.5</v>
      </c>
      <c r="D15">
        <v>356.1</v>
      </c>
      <c r="E15">
        <v>299.3</v>
      </c>
      <c r="F15">
        <v>0</v>
      </c>
      <c r="G15">
        <v>0</v>
      </c>
    </row>
    <row r="16" spans="1:7" ht="15" x14ac:dyDescent="0.25">
      <c r="A16" s="271" t="s">
        <v>72</v>
      </c>
      <c r="B16">
        <v>9.5</v>
      </c>
      <c r="C16">
        <v>0</v>
      </c>
      <c r="D16">
        <v>31.1</v>
      </c>
      <c r="E16">
        <v>0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0</v>
      </c>
      <c r="E18">
        <v>12.7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428.1</v>
      </c>
      <c r="C20">
        <v>535.5</v>
      </c>
      <c r="D20">
        <v>927.2</v>
      </c>
      <c r="E20">
        <v>782.6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271.10000000000002</v>
      </c>
      <c r="C22">
        <v>282.8</v>
      </c>
      <c r="D22">
        <v>402.9</v>
      </c>
      <c r="E22">
        <v>386.7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436</v>
      </c>
      <c r="C24">
        <v>190</v>
      </c>
      <c r="D24">
        <v>1044.3</v>
      </c>
      <c r="E24">
        <v>0</v>
      </c>
      <c r="F24">
        <v>0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1686.7</v>
      </c>
      <c r="C26">
        <v>1369.4</v>
      </c>
      <c r="D26">
        <v>3297</v>
      </c>
      <c r="E26">
        <v>2848.7</v>
      </c>
      <c r="F26">
        <v>0</v>
      </c>
      <c r="G26">
        <v>0</v>
      </c>
    </row>
    <row r="27" spans="1:7" ht="15" x14ac:dyDescent="0.25">
      <c r="A27" s="271" t="s">
        <v>78</v>
      </c>
      <c r="B27">
        <v>14.8</v>
      </c>
      <c r="C27">
        <v>6</v>
      </c>
      <c r="D27">
        <v>26.3</v>
      </c>
      <c r="E27">
        <v>26.2</v>
      </c>
      <c r="F27">
        <v>0</v>
      </c>
      <c r="G27">
        <v>0</v>
      </c>
    </row>
    <row r="28" spans="1:7" ht="15" x14ac:dyDescent="0.25">
      <c r="A28" s="271" t="s">
        <v>463</v>
      </c>
      <c r="B28">
        <v>0</v>
      </c>
      <c r="C28">
        <v>0.8</v>
      </c>
      <c r="D28">
        <v>0</v>
      </c>
      <c r="E28">
        <v>0.5</v>
      </c>
      <c r="F28">
        <v>0</v>
      </c>
      <c r="G28">
        <v>0</v>
      </c>
    </row>
    <row r="29" spans="1:7" ht="15" x14ac:dyDescent="0.25">
      <c r="A29" s="271" t="s">
        <v>79</v>
      </c>
      <c r="B29">
        <v>0.5</v>
      </c>
      <c r="C29">
        <v>1.1000000000000001</v>
      </c>
      <c r="D29">
        <v>0.5</v>
      </c>
      <c r="E29">
        <v>1.6</v>
      </c>
      <c r="F29">
        <v>0</v>
      </c>
      <c r="G29">
        <v>0</v>
      </c>
    </row>
    <row r="30" spans="1:7" ht="15" x14ac:dyDescent="0.25">
      <c r="A30" s="271" t="s">
        <v>80</v>
      </c>
      <c r="B30">
        <v>175.8</v>
      </c>
      <c r="C30">
        <v>106.7</v>
      </c>
      <c r="D30">
        <v>431.9</v>
      </c>
      <c r="E30">
        <v>229</v>
      </c>
      <c r="F30">
        <v>0</v>
      </c>
      <c r="G30">
        <v>0</v>
      </c>
    </row>
    <row r="31" spans="1:7" ht="15" x14ac:dyDescent="0.25">
      <c r="A31" s="271" t="s">
        <v>173</v>
      </c>
      <c r="B31">
        <v>0</v>
      </c>
      <c r="C31">
        <v>0</v>
      </c>
      <c r="D31">
        <v>0</v>
      </c>
      <c r="E31">
        <v>262.2</v>
      </c>
      <c r="F31">
        <v>0</v>
      </c>
      <c r="G31">
        <v>0</v>
      </c>
    </row>
    <row r="32" spans="1:7" ht="15" x14ac:dyDescent="0.25">
      <c r="A32" s="271" t="s">
        <v>168</v>
      </c>
      <c r="B32">
        <v>0</v>
      </c>
      <c r="C32">
        <v>0</v>
      </c>
      <c r="D32" t="s">
        <v>94</v>
      </c>
      <c r="E32">
        <v>0</v>
      </c>
      <c r="F32">
        <v>0</v>
      </c>
      <c r="G32">
        <v>0</v>
      </c>
    </row>
    <row r="33" spans="1:7" ht="15" x14ac:dyDescent="0.25">
      <c r="A33" s="271" t="s">
        <v>81</v>
      </c>
      <c r="B33">
        <v>367.2</v>
      </c>
      <c r="C33">
        <v>439.2</v>
      </c>
      <c r="D33">
        <v>490.9</v>
      </c>
      <c r="E33">
        <v>386.1</v>
      </c>
      <c r="F33">
        <v>0</v>
      </c>
      <c r="G33">
        <v>0</v>
      </c>
    </row>
    <row r="34" spans="1:7" ht="15" x14ac:dyDescent="0.25">
      <c r="A34" s="271" t="s">
        <v>82</v>
      </c>
      <c r="B34">
        <v>51.6</v>
      </c>
      <c r="C34">
        <v>1</v>
      </c>
      <c r="D34">
        <v>140.30000000000001</v>
      </c>
      <c r="E34">
        <v>135.80000000000001</v>
      </c>
      <c r="F34">
        <v>0</v>
      </c>
      <c r="G34">
        <v>0</v>
      </c>
    </row>
    <row r="35" spans="1:7" ht="15" x14ac:dyDescent="0.25">
      <c r="A35" s="271" t="s">
        <v>83</v>
      </c>
      <c r="B35">
        <v>967.2</v>
      </c>
      <c r="C35">
        <v>600.5</v>
      </c>
      <c r="D35">
        <v>1228.7</v>
      </c>
      <c r="E35">
        <v>1006.3</v>
      </c>
      <c r="F35">
        <v>0</v>
      </c>
      <c r="G35">
        <v>0</v>
      </c>
    </row>
    <row r="36" spans="1:7" ht="15" x14ac:dyDescent="0.25">
      <c r="A36" s="271" t="s">
        <v>259</v>
      </c>
      <c r="B36">
        <v>0</v>
      </c>
      <c r="C36">
        <v>0</v>
      </c>
      <c r="D36">
        <v>0</v>
      </c>
      <c r="E36">
        <v>52.4</v>
      </c>
      <c r="F36">
        <v>0</v>
      </c>
      <c r="G36">
        <v>0</v>
      </c>
    </row>
    <row r="37" spans="1:7" ht="15" x14ac:dyDescent="0.25">
      <c r="A37" s="271" t="s">
        <v>84</v>
      </c>
      <c r="B37">
        <v>0</v>
      </c>
      <c r="C37">
        <v>0</v>
      </c>
      <c r="D37">
        <v>66</v>
      </c>
      <c r="E37">
        <v>66.599999999999994</v>
      </c>
      <c r="F37">
        <v>0</v>
      </c>
      <c r="G37">
        <v>0</v>
      </c>
    </row>
    <row r="38" spans="1:7" ht="15" x14ac:dyDescent="0.25">
      <c r="A38" s="271" t="s">
        <v>85</v>
      </c>
      <c r="B38">
        <v>0</v>
      </c>
      <c r="C38">
        <v>0</v>
      </c>
      <c r="D38">
        <v>40.1</v>
      </c>
      <c r="E38">
        <v>20.8</v>
      </c>
      <c r="F38">
        <v>0</v>
      </c>
      <c r="G38">
        <v>0</v>
      </c>
    </row>
    <row r="39" spans="1:7" ht="15" x14ac:dyDescent="0.25">
      <c r="A39" s="271" t="s">
        <v>86</v>
      </c>
      <c r="B39">
        <v>95.3</v>
      </c>
      <c r="C39">
        <v>104.4</v>
      </c>
      <c r="D39">
        <v>267.60000000000002</v>
      </c>
      <c r="E39">
        <v>313.39999999999998</v>
      </c>
      <c r="F39">
        <v>0</v>
      </c>
      <c r="G39">
        <v>0</v>
      </c>
    </row>
    <row r="40" spans="1:7" ht="15" x14ac:dyDescent="0.25">
      <c r="A40" s="271" t="s">
        <v>87</v>
      </c>
      <c r="B40">
        <v>2.2999999999999998</v>
      </c>
      <c r="C40">
        <v>1.9</v>
      </c>
      <c r="D40">
        <v>0.9</v>
      </c>
      <c r="E40">
        <v>0.3</v>
      </c>
      <c r="F40">
        <v>0</v>
      </c>
      <c r="G40">
        <v>0</v>
      </c>
    </row>
    <row r="41" spans="1:7" ht="15" x14ac:dyDescent="0.25">
      <c r="A41" s="271" t="s">
        <v>88</v>
      </c>
      <c r="B41">
        <v>12</v>
      </c>
      <c r="C41">
        <v>0</v>
      </c>
      <c r="D41">
        <v>353.1</v>
      </c>
      <c r="E41">
        <v>223.9</v>
      </c>
      <c r="F41">
        <v>0</v>
      </c>
      <c r="G41">
        <v>0</v>
      </c>
    </row>
    <row r="42" spans="1:7" ht="15" x14ac:dyDescent="0.25">
      <c r="A42" s="271" t="s">
        <v>89</v>
      </c>
      <c r="B42">
        <v>0</v>
      </c>
      <c r="C42">
        <v>107.9</v>
      </c>
      <c r="D42">
        <v>250.8</v>
      </c>
      <c r="E42">
        <v>123.6</v>
      </c>
      <c r="F42">
        <v>0</v>
      </c>
      <c r="G42">
        <v>0</v>
      </c>
    </row>
    <row r="43" spans="1:7" ht="15" x14ac:dyDescent="0.25">
      <c r="A43" s="271" t="s">
        <v>69</v>
      </c>
    </row>
    <row r="44" spans="1:7" ht="15" x14ac:dyDescent="0.25">
      <c r="A44" s="271" t="s">
        <v>90</v>
      </c>
      <c r="B44">
        <v>154</v>
      </c>
      <c r="C44">
        <v>253.4</v>
      </c>
      <c r="D44">
        <v>509.4</v>
      </c>
      <c r="E44">
        <v>1213.0999999999999</v>
      </c>
      <c r="F44">
        <v>0</v>
      </c>
      <c r="G44">
        <v>0</v>
      </c>
    </row>
    <row r="45" spans="1:7" ht="15" x14ac:dyDescent="0.25">
      <c r="A45" s="271" t="s">
        <v>91</v>
      </c>
      <c r="B45">
        <v>0</v>
      </c>
      <c r="C45">
        <v>0</v>
      </c>
      <c r="D45">
        <v>0</v>
      </c>
      <c r="E45">
        <v>409.7</v>
      </c>
      <c r="F45">
        <v>0</v>
      </c>
      <c r="G45">
        <v>0</v>
      </c>
    </row>
    <row r="46" spans="1:7" ht="15" x14ac:dyDescent="0.25">
      <c r="A46" s="271" t="s">
        <v>92</v>
      </c>
      <c r="B46">
        <v>0</v>
      </c>
      <c r="C46">
        <v>0</v>
      </c>
      <c r="D46">
        <v>0</v>
      </c>
      <c r="E46">
        <v>101.2</v>
      </c>
      <c r="F46">
        <v>0</v>
      </c>
      <c r="G46">
        <v>0</v>
      </c>
    </row>
    <row r="47" spans="1:7" ht="15" x14ac:dyDescent="0.25">
      <c r="A47" s="271" t="s">
        <v>464</v>
      </c>
      <c r="B47">
        <v>0</v>
      </c>
      <c r="C47">
        <v>0</v>
      </c>
      <c r="D47">
        <v>0</v>
      </c>
      <c r="E47">
        <v>19.7</v>
      </c>
      <c r="F47">
        <v>0</v>
      </c>
      <c r="G47">
        <v>0</v>
      </c>
    </row>
    <row r="48" spans="1:7" ht="15" x14ac:dyDescent="0.25">
      <c r="A48" s="271" t="s">
        <v>175</v>
      </c>
      <c r="B48">
        <v>0</v>
      </c>
      <c r="C48">
        <v>0</v>
      </c>
      <c r="D48">
        <v>0</v>
      </c>
      <c r="E48">
        <v>18.600000000000001</v>
      </c>
      <c r="F48">
        <v>0</v>
      </c>
      <c r="G48">
        <v>0</v>
      </c>
    </row>
    <row r="49" spans="1:7" ht="15" x14ac:dyDescent="0.25">
      <c r="A49" s="271" t="s">
        <v>406</v>
      </c>
      <c r="B49">
        <v>0</v>
      </c>
      <c r="C49">
        <v>0</v>
      </c>
      <c r="D49">
        <v>7.7</v>
      </c>
      <c r="E49">
        <v>0</v>
      </c>
      <c r="F49">
        <v>0</v>
      </c>
      <c r="G49">
        <v>0</v>
      </c>
    </row>
    <row r="50" spans="1:7" ht="15" x14ac:dyDescent="0.25">
      <c r="A50" s="271" t="s">
        <v>93</v>
      </c>
      <c r="B50">
        <v>0</v>
      </c>
      <c r="C50">
        <v>30</v>
      </c>
      <c r="D50" t="s">
        <v>94</v>
      </c>
      <c r="E50">
        <v>0</v>
      </c>
      <c r="F50">
        <v>0</v>
      </c>
      <c r="G50">
        <v>0</v>
      </c>
    </row>
    <row r="51" spans="1:7" ht="15" x14ac:dyDescent="0.25">
      <c r="A51" s="271" t="s">
        <v>96</v>
      </c>
      <c r="B51">
        <v>154</v>
      </c>
      <c r="C51">
        <v>223.4</v>
      </c>
      <c r="D51">
        <v>488.7</v>
      </c>
      <c r="E51">
        <v>635.79999999999995</v>
      </c>
      <c r="F51">
        <v>0</v>
      </c>
      <c r="G51">
        <v>0</v>
      </c>
    </row>
    <row r="52" spans="1:7" ht="15" x14ac:dyDescent="0.25">
      <c r="A52" s="271" t="s">
        <v>97</v>
      </c>
      <c r="B52">
        <v>0</v>
      </c>
      <c r="C52">
        <v>0</v>
      </c>
      <c r="D52">
        <v>13</v>
      </c>
      <c r="E52">
        <v>18</v>
      </c>
      <c r="F52">
        <v>0</v>
      </c>
      <c r="G52">
        <v>0</v>
      </c>
    </row>
    <row r="53" spans="1:7" ht="15" x14ac:dyDescent="0.25">
      <c r="A53" s="271" t="s">
        <v>176</v>
      </c>
      <c r="B53">
        <v>0</v>
      </c>
      <c r="C53">
        <v>0</v>
      </c>
      <c r="D53">
        <v>0</v>
      </c>
      <c r="E53">
        <v>10.1</v>
      </c>
      <c r="F53">
        <v>0</v>
      </c>
      <c r="G53">
        <v>0</v>
      </c>
    </row>
    <row r="54" spans="1:7" ht="15" x14ac:dyDescent="0.25">
      <c r="A54" s="271" t="s">
        <v>69</v>
      </c>
    </row>
    <row r="55" spans="1:7" ht="15" x14ac:dyDescent="0.25">
      <c r="A55" s="271" t="s">
        <v>98</v>
      </c>
      <c r="B55">
        <v>1110.0999999999999</v>
      </c>
      <c r="C55">
        <v>1446.1</v>
      </c>
      <c r="D55">
        <v>2891.6</v>
      </c>
      <c r="E55">
        <v>3362</v>
      </c>
      <c r="F55">
        <v>55.9</v>
      </c>
      <c r="G55">
        <v>0</v>
      </c>
    </row>
    <row r="56" spans="1:7" ht="15" x14ac:dyDescent="0.25">
      <c r="A56" s="271" t="s">
        <v>99</v>
      </c>
      <c r="B56">
        <v>4.9000000000000004</v>
      </c>
      <c r="C56">
        <v>2</v>
      </c>
      <c r="D56">
        <v>5.8</v>
      </c>
      <c r="E56">
        <v>6.1</v>
      </c>
      <c r="F56">
        <v>0</v>
      </c>
      <c r="G56">
        <v>0</v>
      </c>
    </row>
    <row r="57" spans="1:7" ht="15" x14ac:dyDescent="0.25">
      <c r="A57" s="271" t="s">
        <v>100</v>
      </c>
      <c r="B57">
        <v>0</v>
      </c>
      <c r="C57">
        <v>9</v>
      </c>
      <c r="D57">
        <v>4.2</v>
      </c>
      <c r="E57">
        <v>0</v>
      </c>
      <c r="F57">
        <v>0</v>
      </c>
      <c r="G57">
        <v>0</v>
      </c>
    </row>
    <row r="58" spans="1:7" ht="15" x14ac:dyDescent="0.25">
      <c r="A58" s="271" t="s">
        <v>101</v>
      </c>
      <c r="B58">
        <v>120</v>
      </c>
      <c r="C58">
        <v>25.5</v>
      </c>
      <c r="D58">
        <v>405</v>
      </c>
      <c r="E58">
        <v>229.6</v>
      </c>
      <c r="F58">
        <v>40</v>
      </c>
      <c r="G58">
        <v>0</v>
      </c>
    </row>
    <row r="59" spans="1:7" ht="15" x14ac:dyDescent="0.25">
      <c r="A59" s="271" t="s">
        <v>102</v>
      </c>
      <c r="B59">
        <v>16.600000000000001</v>
      </c>
      <c r="C59">
        <v>12.2</v>
      </c>
      <c r="D59">
        <v>25.4</v>
      </c>
      <c r="E59">
        <v>34.4</v>
      </c>
      <c r="F59">
        <v>0</v>
      </c>
      <c r="G59">
        <v>0</v>
      </c>
    </row>
    <row r="60" spans="1:7" ht="15" x14ac:dyDescent="0.25">
      <c r="A60" s="271" t="s">
        <v>103</v>
      </c>
      <c r="B60">
        <v>4.5</v>
      </c>
      <c r="C60">
        <v>41.6</v>
      </c>
      <c r="D60">
        <v>2.6</v>
      </c>
      <c r="E60">
        <v>15.5</v>
      </c>
      <c r="F60">
        <v>0</v>
      </c>
      <c r="G60">
        <v>0</v>
      </c>
    </row>
    <row r="61" spans="1:7" ht="15" x14ac:dyDescent="0.25">
      <c r="A61" s="271" t="s">
        <v>104</v>
      </c>
      <c r="B61">
        <v>0</v>
      </c>
      <c r="C61">
        <v>0</v>
      </c>
      <c r="D61">
        <v>306.60000000000002</v>
      </c>
      <c r="E61">
        <v>279.60000000000002</v>
      </c>
      <c r="F61">
        <v>0</v>
      </c>
      <c r="G61">
        <v>0</v>
      </c>
    </row>
    <row r="62" spans="1:7" ht="15" x14ac:dyDescent="0.25">
      <c r="A62" s="271" t="s">
        <v>105</v>
      </c>
      <c r="B62">
        <v>41.5</v>
      </c>
      <c r="C62">
        <v>86.8</v>
      </c>
      <c r="D62">
        <v>151.9</v>
      </c>
      <c r="E62">
        <v>327</v>
      </c>
      <c r="F62">
        <v>0</v>
      </c>
      <c r="G62">
        <v>0</v>
      </c>
    </row>
    <row r="63" spans="1:7" ht="15" x14ac:dyDescent="0.25">
      <c r="A63" s="271" t="s">
        <v>106</v>
      </c>
      <c r="B63">
        <v>14.4</v>
      </c>
      <c r="C63">
        <v>33.200000000000003</v>
      </c>
      <c r="D63">
        <v>69.099999999999994</v>
      </c>
      <c r="E63">
        <v>81.2</v>
      </c>
      <c r="F63">
        <v>0</v>
      </c>
      <c r="G63">
        <v>0</v>
      </c>
    </row>
    <row r="64" spans="1:7" ht="15" x14ac:dyDescent="0.25">
      <c r="A64" s="271" t="s">
        <v>107</v>
      </c>
      <c r="B64">
        <v>0</v>
      </c>
      <c r="C64">
        <v>49</v>
      </c>
      <c r="D64">
        <v>75.099999999999994</v>
      </c>
      <c r="E64">
        <v>185.8</v>
      </c>
      <c r="F64">
        <v>0</v>
      </c>
      <c r="G64">
        <v>0</v>
      </c>
    </row>
    <row r="65" spans="1:7" ht="15" x14ac:dyDescent="0.25">
      <c r="A65" s="271" t="s">
        <v>108</v>
      </c>
      <c r="B65">
        <v>0</v>
      </c>
      <c r="C65">
        <v>11</v>
      </c>
      <c r="D65">
        <v>0</v>
      </c>
      <c r="E65">
        <v>0</v>
      </c>
      <c r="F65">
        <v>0</v>
      </c>
      <c r="G65">
        <v>0</v>
      </c>
    </row>
    <row r="66" spans="1:7" ht="15" x14ac:dyDescent="0.25">
      <c r="A66" s="271" t="s">
        <v>109</v>
      </c>
      <c r="B66">
        <v>65</v>
      </c>
      <c r="C66">
        <v>122.6</v>
      </c>
      <c r="D66">
        <v>188.1</v>
      </c>
      <c r="E66">
        <v>203.4</v>
      </c>
      <c r="F66">
        <v>0</v>
      </c>
      <c r="G66">
        <v>0</v>
      </c>
    </row>
    <row r="67" spans="1:7" ht="15" x14ac:dyDescent="0.25">
      <c r="A67" s="271" t="s">
        <v>110</v>
      </c>
      <c r="B67">
        <v>0</v>
      </c>
      <c r="C67">
        <v>0</v>
      </c>
      <c r="D67">
        <v>8.3000000000000007</v>
      </c>
      <c r="E67">
        <v>15.4</v>
      </c>
      <c r="F67">
        <v>0</v>
      </c>
      <c r="G67">
        <v>0</v>
      </c>
    </row>
    <row r="68" spans="1:7" ht="15" x14ac:dyDescent="0.25">
      <c r="A68" s="271" t="s">
        <v>111</v>
      </c>
      <c r="B68">
        <v>0</v>
      </c>
      <c r="C68">
        <v>0</v>
      </c>
      <c r="D68">
        <v>42.6</v>
      </c>
      <c r="E68">
        <v>52</v>
      </c>
      <c r="F68">
        <v>0</v>
      </c>
      <c r="G68">
        <v>0</v>
      </c>
    </row>
    <row r="69" spans="1:7" ht="15" x14ac:dyDescent="0.25">
      <c r="A69" s="271" t="s">
        <v>112</v>
      </c>
      <c r="B69">
        <v>57</v>
      </c>
      <c r="C69">
        <v>71</v>
      </c>
      <c r="D69">
        <v>109.3</v>
      </c>
      <c r="E69">
        <v>126.3</v>
      </c>
      <c r="F69">
        <v>0</v>
      </c>
      <c r="G69">
        <v>0</v>
      </c>
    </row>
    <row r="70" spans="1:7" ht="15" x14ac:dyDescent="0.25">
      <c r="A70" s="271" t="s">
        <v>113</v>
      </c>
      <c r="B70">
        <v>21</v>
      </c>
      <c r="C70">
        <v>43.5</v>
      </c>
      <c r="D70">
        <v>69.2</v>
      </c>
      <c r="E70">
        <v>64</v>
      </c>
      <c r="F70">
        <v>0</v>
      </c>
      <c r="G70">
        <v>0</v>
      </c>
    </row>
    <row r="71" spans="1:7" ht="15" x14ac:dyDescent="0.25">
      <c r="A71" s="271" t="s">
        <v>114</v>
      </c>
      <c r="B71">
        <v>19.3</v>
      </c>
      <c r="C71">
        <v>21</v>
      </c>
      <c r="D71">
        <v>15.4</v>
      </c>
      <c r="E71">
        <v>8.6999999999999993</v>
      </c>
      <c r="F71">
        <v>5</v>
      </c>
      <c r="G71">
        <v>0</v>
      </c>
    </row>
    <row r="72" spans="1:7" ht="15" x14ac:dyDescent="0.25">
      <c r="A72" s="271" t="s">
        <v>115</v>
      </c>
      <c r="B72">
        <v>569</v>
      </c>
      <c r="C72">
        <v>655.9</v>
      </c>
      <c r="D72">
        <v>1128.0999999999999</v>
      </c>
      <c r="E72">
        <v>1353.8</v>
      </c>
      <c r="F72">
        <v>10.9</v>
      </c>
      <c r="G72">
        <v>0</v>
      </c>
    </row>
    <row r="73" spans="1:7" ht="15" x14ac:dyDescent="0.25">
      <c r="A73" s="271" t="s">
        <v>117</v>
      </c>
      <c r="B73">
        <v>0.3</v>
      </c>
      <c r="C73">
        <v>0</v>
      </c>
      <c r="D73">
        <v>3.6</v>
      </c>
      <c r="E73">
        <v>10.1</v>
      </c>
      <c r="F73">
        <v>0</v>
      </c>
      <c r="G73">
        <v>0</v>
      </c>
    </row>
    <row r="74" spans="1:7" ht="15" x14ac:dyDescent="0.25">
      <c r="A74" s="271" t="s">
        <v>118</v>
      </c>
      <c r="B74">
        <v>21.3</v>
      </c>
      <c r="C74">
        <v>92.7</v>
      </c>
      <c r="D74">
        <v>60.2</v>
      </c>
      <c r="E74">
        <v>46.9</v>
      </c>
      <c r="F74">
        <v>0</v>
      </c>
      <c r="G74">
        <v>0</v>
      </c>
    </row>
    <row r="75" spans="1:7" ht="15" x14ac:dyDescent="0.25">
      <c r="A75" s="271" t="s">
        <v>119</v>
      </c>
      <c r="B75">
        <v>77</v>
      </c>
      <c r="C75">
        <v>66.599999999999994</v>
      </c>
      <c r="D75">
        <v>64.3</v>
      </c>
      <c r="E75">
        <v>137.19999999999999</v>
      </c>
      <c r="F75">
        <v>0</v>
      </c>
      <c r="G75">
        <v>0</v>
      </c>
    </row>
    <row r="76" spans="1:7" ht="15" x14ac:dyDescent="0.25">
      <c r="A76" s="271" t="s">
        <v>120</v>
      </c>
      <c r="B76">
        <v>18.8</v>
      </c>
      <c r="C76">
        <v>73.900000000000006</v>
      </c>
      <c r="D76">
        <v>75.599999999999994</v>
      </c>
      <c r="E76">
        <v>120.5</v>
      </c>
      <c r="F76">
        <v>0</v>
      </c>
      <c r="G76">
        <v>0</v>
      </c>
    </row>
    <row r="77" spans="1:7" ht="15" x14ac:dyDescent="0.25">
      <c r="A77" s="271" t="s">
        <v>121</v>
      </c>
      <c r="B77">
        <v>32.6</v>
      </c>
      <c r="C77">
        <v>22</v>
      </c>
      <c r="D77">
        <v>14.5</v>
      </c>
      <c r="E77">
        <v>33.799999999999997</v>
      </c>
      <c r="F77">
        <v>0</v>
      </c>
      <c r="G77">
        <v>0</v>
      </c>
    </row>
    <row r="78" spans="1:7" ht="15" x14ac:dyDescent="0.25">
      <c r="A78" s="271" t="s">
        <v>122</v>
      </c>
      <c r="B78">
        <v>27</v>
      </c>
      <c r="C78">
        <v>6.5</v>
      </c>
      <c r="D78">
        <v>66.8</v>
      </c>
      <c r="E78">
        <v>30.8</v>
      </c>
      <c r="F78">
        <v>0</v>
      </c>
      <c r="G78">
        <v>0</v>
      </c>
    </row>
    <row r="79" spans="1:7" ht="15" x14ac:dyDescent="0.25">
      <c r="A79" s="271" t="s">
        <v>65</v>
      </c>
      <c r="B79" t="s">
        <v>66</v>
      </c>
      <c r="C79" t="s">
        <v>67</v>
      </c>
      <c r="D79" t="s">
        <v>66</v>
      </c>
      <c r="E79" t="s">
        <v>66</v>
      </c>
      <c r="F79" t="s">
        <v>66</v>
      </c>
      <c r="G79" t="s">
        <v>68</v>
      </c>
    </row>
    <row r="80" spans="1:7" ht="15" x14ac:dyDescent="0.25">
      <c r="A80" s="271" t="s">
        <v>123</v>
      </c>
      <c r="B80">
        <v>4197.2</v>
      </c>
      <c r="C80">
        <v>4199.7</v>
      </c>
      <c r="D80">
        <v>9490.7000000000007</v>
      </c>
      <c r="E80">
        <v>8926.2000000000007</v>
      </c>
      <c r="F80">
        <v>55.9</v>
      </c>
      <c r="G80">
        <v>0</v>
      </c>
    </row>
    <row r="81" spans="1:7" ht="15" x14ac:dyDescent="0.25">
      <c r="A81" s="271" t="s">
        <v>124</v>
      </c>
      <c r="B81">
        <v>832.9</v>
      </c>
      <c r="C81">
        <v>300.60000000000002</v>
      </c>
      <c r="D81">
        <v>0</v>
      </c>
      <c r="E81">
        <v>0</v>
      </c>
      <c r="F81">
        <v>0</v>
      </c>
      <c r="G81">
        <v>0</v>
      </c>
    </row>
    <row r="82" spans="1:7" ht="15" x14ac:dyDescent="0.25">
      <c r="A82" s="271" t="s">
        <v>65</v>
      </c>
      <c r="B82" t="s">
        <v>66</v>
      </c>
      <c r="C82" t="s">
        <v>67</v>
      </c>
      <c r="D82" t="s">
        <v>66</v>
      </c>
      <c r="E82" t="s">
        <v>66</v>
      </c>
      <c r="F82" t="s">
        <v>66</v>
      </c>
      <c r="G82" t="s">
        <v>68</v>
      </c>
    </row>
    <row r="83" spans="1:7" ht="15" x14ac:dyDescent="0.25">
      <c r="A83" s="271" t="s">
        <v>125</v>
      </c>
      <c r="B83">
        <v>5030.1000000000004</v>
      </c>
      <c r="C83">
        <v>4500.3999999999996</v>
      </c>
      <c r="D83">
        <v>9490.7000000000007</v>
      </c>
      <c r="E83">
        <v>8926.2000000000007</v>
      </c>
      <c r="F83">
        <v>55.9</v>
      </c>
      <c r="G83">
        <v>0</v>
      </c>
    </row>
    <row r="84" spans="1:7" ht="15" x14ac:dyDescent="0.25">
      <c r="A84" s="271" t="s">
        <v>126</v>
      </c>
      <c r="B84" t="s">
        <v>45</v>
      </c>
      <c r="C84" t="s">
        <v>45</v>
      </c>
      <c r="D84">
        <v>0</v>
      </c>
      <c r="E84">
        <v>0</v>
      </c>
      <c r="F84" t="s">
        <v>45</v>
      </c>
      <c r="G84" t="s">
        <v>45</v>
      </c>
    </row>
    <row r="85" spans="1:7" ht="15" x14ac:dyDescent="0.25">
      <c r="A85" s="271" t="s">
        <v>127</v>
      </c>
      <c r="B85">
        <v>0</v>
      </c>
      <c r="C85">
        <v>0</v>
      </c>
      <c r="D85" t="s">
        <v>45</v>
      </c>
      <c r="E85" t="s">
        <v>45</v>
      </c>
      <c r="F85">
        <v>0</v>
      </c>
      <c r="G85">
        <v>0</v>
      </c>
    </row>
    <row r="86" spans="1:7" ht="15" x14ac:dyDescent="0.35">
      <c r="A86" s="28" t="s">
        <v>65</v>
      </c>
      <c r="B86" t="s">
        <v>66</v>
      </c>
      <c r="C86" t="s">
        <v>67</v>
      </c>
      <c r="D86" t="s">
        <v>66</v>
      </c>
      <c r="E86" t="s">
        <v>66</v>
      </c>
      <c r="F86" t="s">
        <v>66</v>
      </c>
      <c r="G86" t="s">
        <v>67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69F6F0-77BF-4510-B43B-E50E34E01CE0}">
  <dimension ref="A1:G87"/>
  <sheetViews>
    <sheetView topLeftCell="A32" workbookViewId="0">
      <selection activeCell="G1" sqref="G1"/>
    </sheetView>
  </sheetViews>
  <sheetFormatPr defaultRowHeight="13.2" x14ac:dyDescent="0.25"/>
  <cols>
    <col min="1" max="1" width="28" customWidth="1"/>
    <col min="2" max="2" width="10.44140625" customWidth="1"/>
    <col min="4" max="4" width="11.6640625" customWidth="1"/>
    <col min="6" max="6" width="12.5546875" customWidth="1"/>
    <col min="7" max="7" width="10.332031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1379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109</v>
      </c>
      <c r="C12">
        <v>115.5</v>
      </c>
      <c r="D12">
        <v>141.30000000000001</v>
      </c>
      <c r="E12">
        <v>323.8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5.5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109</v>
      </c>
      <c r="C14">
        <v>110</v>
      </c>
      <c r="D14">
        <v>131.69999999999999</v>
      </c>
      <c r="E14">
        <v>271.89999999999998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0</v>
      </c>
      <c r="E15">
        <v>12.6</v>
      </c>
      <c r="F15">
        <v>0</v>
      </c>
      <c r="G15">
        <v>0</v>
      </c>
    </row>
    <row r="16" spans="1:7" ht="15" x14ac:dyDescent="0.25">
      <c r="A16" s="173" t="s">
        <v>73</v>
      </c>
      <c r="B16">
        <v>0</v>
      </c>
      <c r="C16">
        <v>0</v>
      </c>
      <c r="D16">
        <v>0</v>
      </c>
      <c r="E16">
        <v>39.299999999999997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9.6999999999999993</v>
      </c>
      <c r="E17">
        <v>0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413</v>
      </c>
      <c r="C19">
        <v>439.8</v>
      </c>
      <c r="D19">
        <v>774.1</v>
      </c>
      <c r="E19">
        <v>764.7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205</v>
      </c>
      <c r="C21">
        <v>154.6</v>
      </c>
      <c r="D21">
        <v>370.4</v>
      </c>
      <c r="E21">
        <v>408.9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0</v>
      </c>
      <c r="C23">
        <v>0</v>
      </c>
      <c r="D23">
        <v>0</v>
      </c>
      <c r="E23">
        <v>139.1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1858.4</v>
      </c>
      <c r="C25">
        <v>1046.0999999999999</v>
      </c>
      <c r="D25">
        <v>3465</v>
      </c>
      <c r="E25">
        <v>3223.7</v>
      </c>
      <c r="F25">
        <v>0</v>
      </c>
      <c r="G25">
        <v>0</v>
      </c>
    </row>
    <row r="26" spans="1:7" ht="15" x14ac:dyDescent="0.25">
      <c r="A26" s="173" t="s">
        <v>167</v>
      </c>
      <c r="B26">
        <v>275</v>
      </c>
      <c r="C26">
        <v>0</v>
      </c>
      <c r="D26">
        <v>178.6</v>
      </c>
      <c r="E26">
        <v>0</v>
      </c>
      <c r="F26">
        <v>0</v>
      </c>
      <c r="G26">
        <v>0</v>
      </c>
    </row>
    <row r="27" spans="1:7" ht="15" x14ac:dyDescent="0.25">
      <c r="A27" s="173" t="s">
        <v>78</v>
      </c>
      <c r="B27">
        <v>21</v>
      </c>
      <c r="C27">
        <v>18.5</v>
      </c>
      <c r="D27">
        <v>21.9</v>
      </c>
      <c r="E27">
        <v>0</v>
      </c>
      <c r="F27">
        <v>0</v>
      </c>
      <c r="G27">
        <v>0</v>
      </c>
    </row>
    <row r="28" spans="1:7" ht="15" x14ac:dyDescent="0.25">
      <c r="A28" s="173" t="s">
        <v>79</v>
      </c>
      <c r="B28">
        <v>0.2</v>
      </c>
      <c r="C28">
        <v>0.2</v>
      </c>
      <c r="D28">
        <v>0.5</v>
      </c>
      <c r="E28">
        <v>0</v>
      </c>
      <c r="F28">
        <v>0</v>
      </c>
      <c r="G28">
        <v>0</v>
      </c>
    </row>
    <row r="29" spans="1:7" ht="15" x14ac:dyDescent="0.25">
      <c r="A29" s="173" t="s">
        <v>80</v>
      </c>
      <c r="B29">
        <v>128.4</v>
      </c>
      <c r="C29">
        <v>29.2</v>
      </c>
      <c r="D29">
        <v>685.3</v>
      </c>
      <c r="E29">
        <v>447</v>
      </c>
      <c r="F29">
        <v>0</v>
      </c>
      <c r="G29">
        <v>0</v>
      </c>
    </row>
    <row r="30" spans="1:7" ht="15" x14ac:dyDescent="0.25">
      <c r="A30" s="173" t="s">
        <v>81</v>
      </c>
      <c r="B30">
        <v>337.5</v>
      </c>
      <c r="C30">
        <v>214.3</v>
      </c>
      <c r="D30">
        <v>752.5</v>
      </c>
      <c r="E30">
        <v>905.4</v>
      </c>
      <c r="F30">
        <v>0</v>
      </c>
      <c r="G30">
        <v>0</v>
      </c>
    </row>
    <row r="31" spans="1:7" ht="15" x14ac:dyDescent="0.25">
      <c r="A31" s="173" t="s">
        <v>82</v>
      </c>
      <c r="B31">
        <v>0.5</v>
      </c>
      <c r="C31">
        <v>13.5</v>
      </c>
      <c r="D31">
        <v>87.1</v>
      </c>
      <c r="E31">
        <v>51.7</v>
      </c>
      <c r="F31">
        <v>0</v>
      </c>
      <c r="G31">
        <v>0</v>
      </c>
    </row>
    <row r="32" spans="1:7" ht="15" x14ac:dyDescent="0.25">
      <c r="A32" s="173" t="s">
        <v>170</v>
      </c>
      <c r="B32">
        <v>0</v>
      </c>
      <c r="C32">
        <v>8</v>
      </c>
      <c r="D32">
        <v>0</v>
      </c>
      <c r="E32">
        <v>0</v>
      </c>
      <c r="F32">
        <v>0</v>
      </c>
      <c r="G32">
        <v>0</v>
      </c>
    </row>
    <row r="33" spans="1:7" ht="15" x14ac:dyDescent="0.25">
      <c r="A33" s="173" t="s">
        <v>83</v>
      </c>
      <c r="B33">
        <v>681</v>
      </c>
      <c r="C33">
        <v>573</v>
      </c>
      <c r="D33">
        <v>1047.4000000000001</v>
      </c>
      <c r="E33">
        <v>1102.2</v>
      </c>
      <c r="F33">
        <v>0</v>
      </c>
      <c r="G33">
        <v>0</v>
      </c>
    </row>
    <row r="34" spans="1:7" ht="15" x14ac:dyDescent="0.25">
      <c r="A34" s="173" t="s">
        <v>84</v>
      </c>
      <c r="B34">
        <v>0</v>
      </c>
      <c r="C34">
        <v>0</v>
      </c>
      <c r="D34">
        <v>102.6</v>
      </c>
      <c r="E34">
        <v>31.1</v>
      </c>
      <c r="F34">
        <v>0</v>
      </c>
      <c r="G34">
        <v>0</v>
      </c>
    </row>
    <row r="35" spans="1:7" ht="15" x14ac:dyDescent="0.25">
      <c r="A35" s="173" t="s">
        <v>85</v>
      </c>
      <c r="B35">
        <v>23</v>
      </c>
      <c r="C35">
        <v>0</v>
      </c>
      <c r="D35">
        <v>24.8</v>
      </c>
      <c r="E35">
        <v>25.3</v>
      </c>
      <c r="F35">
        <v>0</v>
      </c>
      <c r="G35">
        <v>0</v>
      </c>
    </row>
    <row r="36" spans="1:7" ht="15" x14ac:dyDescent="0.25">
      <c r="A36" s="173" t="s">
        <v>86</v>
      </c>
      <c r="B36">
        <v>277.8</v>
      </c>
      <c r="C36">
        <v>180.1</v>
      </c>
      <c r="D36">
        <v>233.3</v>
      </c>
      <c r="E36">
        <v>289.5</v>
      </c>
      <c r="F36">
        <v>0</v>
      </c>
      <c r="G36">
        <v>0</v>
      </c>
    </row>
    <row r="37" spans="1:7" ht="15" x14ac:dyDescent="0.25">
      <c r="A37" s="173" t="s">
        <v>87</v>
      </c>
      <c r="B37">
        <v>0</v>
      </c>
      <c r="C37">
        <v>0.5</v>
      </c>
      <c r="D37">
        <v>28</v>
      </c>
      <c r="E37">
        <v>3.5</v>
      </c>
      <c r="F37">
        <v>0</v>
      </c>
      <c r="G37">
        <v>0</v>
      </c>
    </row>
    <row r="38" spans="1:7" ht="15" x14ac:dyDescent="0.25">
      <c r="A38" s="173" t="s">
        <v>88</v>
      </c>
      <c r="B38">
        <v>114</v>
      </c>
      <c r="C38">
        <v>8.8000000000000007</v>
      </c>
      <c r="D38">
        <v>302.89999999999998</v>
      </c>
      <c r="E38">
        <v>261.89999999999998</v>
      </c>
      <c r="F38">
        <v>0</v>
      </c>
      <c r="G38">
        <v>0</v>
      </c>
    </row>
    <row r="39" spans="1:7" ht="15" x14ac:dyDescent="0.25">
      <c r="A39" s="173" t="s">
        <v>89</v>
      </c>
      <c r="B39">
        <v>0</v>
      </c>
      <c r="C39">
        <v>0</v>
      </c>
      <c r="D39">
        <v>0</v>
      </c>
      <c r="E39">
        <v>106.2</v>
      </c>
      <c r="F39">
        <v>0</v>
      </c>
      <c r="G39">
        <v>0</v>
      </c>
    </row>
    <row r="40" spans="1:7" ht="15" x14ac:dyDescent="0.25">
      <c r="A40" s="173" t="s">
        <v>69</v>
      </c>
    </row>
    <row r="41" spans="1:7" ht="15" x14ac:dyDescent="0.25">
      <c r="A41" s="173" t="s">
        <v>90</v>
      </c>
      <c r="B41">
        <v>194</v>
      </c>
      <c r="C41">
        <v>125</v>
      </c>
      <c r="D41">
        <v>1370.8</v>
      </c>
      <c r="E41">
        <v>336.1</v>
      </c>
      <c r="F41">
        <v>0</v>
      </c>
      <c r="G41">
        <v>0</v>
      </c>
    </row>
    <row r="42" spans="1:7" ht="15" x14ac:dyDescent="0.25">
      <c r="A42" s="173" t="s">
        <v>529</v>
      </c>
      <c r="B42">
        <v>0</v>
      </c>
      <c r="C42">
        <v>0</v>
      </c>
      <c r="D42">
        <v>33</v>
      </c>
      <c r="E42">
        <v>0</v>
      </c>
      <c r="F42">
        <v>0</v>
      </c>
      <c r="G42">
        <v>0</v>
      </c>
    </row>
    <row r="43" spans="1:7" ht="15" x14ac:dyDescent="0.25">
      <c r="A43" s="173" t="s">
        <v>282</v>
      </c>
      <c r="B43">
        <v>0</v>
      </c>
      <c r="C43">
        <v>0</v>
      </c>
      <c r="D43">
        <v>56.7</v>
      </c>
      <c r="E43">
        <v>0</v>
      </c>
      <c r="F43">
        <v>0</v>
      </c>
      <c r="G43">
        <v>0</v>
      </c>
    </row>
    <row r="44" spans="1:7" ht="15" x14ac:dyDescent="0.25">
      <c r="A44" s="173" t="s">
        <v>92</v>
      </c>
      <c r="B44">
        <v>0</v>
      </c>
      <c r="C44">
        <v>125</v>
      </c>
      <c r="D44">
        <v>38.299999999999997</v>
      </c>
      <c r="E44">
        <v>38.4</v>
      </c>
      <c r="F44">
        <v>0</v>
      </c>
      <c r="G44">
        <v>0</v>
      </c>
    </row>
    <row r="45" spans="1:7" ht="15" x14ac:dyDescent="0.25">
      <c r="A45" s="173" t="s">
        <v>465</v>
      </c>
      <c r="B45">
        <v>0</v>
      </c>
      <c r="C45">
        <v>0</v>
      </c>
      <c r="D45">
        <v>31.2</v>
      </c>
      <c r="E45">
        <v>0</v>
      </c>
      <c r="F45">
        <v>0</v>
      </c>
      <c r="G45">
        <v>0</v>
      </c>
    </row>
    <row r="46" spans="1:7" ht="15" x14ac:dyDescent="0.25">
      <c r="A46" s="173" t="s">
        <v>1078</v>
      </c>
      <c r="B46">
        <v>0</v>
      </c>
      <c r="C46">
        <v>0</v>
      </c>
      <c r="D46">
        <v>29.9</v>
      </c>
      <c r="E46">
        <v>0</v>
      </c>
      <c r="F46">
        <v>0</v>
      </c>
      <c r="G46">
        <v>0</v>
      </c>
    </row>
    <row r="47" spans="1:7" ht="15" x14ac:dyDescent="0.25">
      <c r="A47" s="173" t="s">
        <v>1097</v>
      </c>
      <c r="B47">
        <v>0</v>
      </c>
      <c r="C47">
        <v>0</v>
      </c>
      <c r="D47">
        <v>37</v>
      </c>
      <c r="E47">
        <v>0</v>
      </c>
      <c r="F47">
        <v>0</v>
      </c>
      <c r="G47">
        <v>0</v>
      </c>
    </row>
    <row r="48" spans="1:7" ht="15" x14ac:dyDescent="0.25">
      <c r="A48" s="173" t="s">
        <v>93</v>
      </c>
      <c r="B48">
        <v>0</v>
      </c>
      <c r="C48">
        <v>0</v>
      </c>
      <c r="D48">
        <v>61.7</v>
      </c>
      <c r="E48">
        <v>0</v>
      </c>
      <c r="F48">
        <v>0</v>
      </c>
      <c r="G48">
        <v>0</v>
      </c>
    </row>
    <row r="49" spans="1:7" ht="15" x14ac:dyDescent="0.25">
      <c r="A49" s="173" t="s">
        <v>95</v>
      </c>
      <c r="B49">
        <v>0</v>
      </c>
      <c r="C49">
        <v>0</v>
      </c>
      <c r="D49">
        <v>3</v>
      </c>
      <c r="E49">
        <v>4.4000000000000004</v>
      </c>
      <c r="F49">
        <v>0</v>
      </c>
      <c r="G49">
        <v>0</v>
      </c>
    </row>
    <row r="50" spans="1:7" ht="15" x14ac:dyDescent="0.25">
      <c r="A50" s="173" t="s">
        <v>96</v>
      </c>
      <c r="B50">
        <v>194</v>
      </c>
      <c r="C50">
        <v>0</v>
      </c>
      <c r="D50">
        <v>874.3</v>
      </c>
      <c r="E50">
        <v>284.7</v>
      </c>
      <c r="F50">
        <v>0</v>
      </c>
      <c r="G50">
        <v>0</v>
      </c>
    </row>
    <row r="51" spans="1:7" ht="15" x14ac:dyDescent="0.25">
      <c r="A51" s="173" t="s">
        <v>97</v>
      </c>
      <c r="B51">
        <v>0</v>
      </c>
      <c r="C51">
        <v>0</v>
      </c>
      <c r="D51">
        <v>195</v>
      </c>
      <c r="E51">
        <v>8.6999999999999993</v>
      </c>
      <c r="F51">
        <v>0</v>
      </c>
      <c r="G51">
        <v>0</v>
      </c>
    </row>
    <row r="52" spans="1:7" ht="15" x14ac:dyDescent="0.25">
      <c r="A52" s="173" t="s">
        <v>536</v>
      </c>
      <c r="B52">
        <v>0</v>
      </c>
      <c r="C52">
        <v>0</v>
      </c>
      <c r="D52">
        <v>10.8</v>
      </c>
      <c r="E52">
        <v>0</v>
      </c>
      <c r="F52">
        <v>0</v>
      </c>
      <c r="G52">
        <v>0</v>
      </c>
    </row>
    <row r="53" spans="1:7" ht="15" x14ac:dyDescent="0.25">
      <c r="A53" s="173" t="s">
        <v>69</v>
      </c>
    </row>
    <row r="54" spans="1:7" ht="15" x14ac:dyDescent="0.25">
      <c r="A54" s="173" t="s">
        <v>98</v>
      </c>
      <c r="B54">
        <v>1450.7</v>
      </c>
      <c r="C54">
        <v>1539.1</v>
      </c>
      <c r="D54">
        <v>4275.5</v>
      </c>
      <c r="E54">
        <v>3440.1</v>
      </c>
      <c r="F54">
        <v>24.9</v>
      </c>
      <c r="G54">
        <v>0</v>
      </c>
    </row>
    <row r="55" spans="1:7" ht="15" x14ac:dyDescent="0.25">
      <c r="A55" s="173" t="s">
        <v>99</v>
      </c>
      <c r="B55">
        <v>2.7</v>
      </c>
      <c r="C55">
        <v>2.2999999999999998</v>
      </c>
      <c r="D55">
        <v>4.9000000000000004</v>
      </c>
      <c r="E55">
        <v>12.2</v>
      </c>
      <c r="F55">
        <v>0</v>
      </c>
      <c r="G55">
        <v>0</v>
      </c>
    </row>
    <row r="56" spans="1:7" ht="15" x14ac:dyDescent="0.25">
      <c r="A56" s="173" t="s">
        <v>100</v>
      </c>
      <c r="B56">
        <v>4</v>
      </c>
      <c r="C56">
        <v>0</v>
      </c>
      <c r="D56">
        <v>6.5</v>
      </c>
      <c r="E56">
        <v>1.2</v>
      </c>
      <c r="F56">
        <v>0</v>
      </c>
      <c r="G56">
        <v>0</v>
      </c>
    </row>
    <row r="57" spans="1:7" ht="15" x14ac:dyDescent="0.25">
      <c r="A57" s="173" t="s">
        <v>101</v>
      </c>
      <c r="B57">
        <v>0</v>
      </c>
      <c r="C57">
        <v>0</v>
      </c>
      <c r="D57">
        <v>80.3</v>
      </c>
      <c r="E57">
        <v>364.9</v>
      </c>
      <c r="F57">
        <v>0</v>
      </c>
      <c r="G57">
        <v>0</v>
      </c>
    </row>
    <row r="58" spans="1:7" ht="15" x14ac:dyDescent="0.25">
      <c r="A58" s="173" t="s">
        <v>102</v>
      </c>
      <c r="B58">
        <v>33.1</v>
      </c>
      <c r="C58">
        <v>34.4</v>
      </c>
      <c r="D58">
        <v>64.3</v>
      </c>
      <c r="E58">
        <v>24.8</v>
      </c>
      <c r="F58">
        <v>0</v>
      </c>
      <c r="G58">
        <v>0</v>
      </c>
    </row>
    <row r="59" spans="1:7" ht="15" x14ac:dyDescent="0.25">
      <c r="A59" s="173" t="s">
        <v>103</v>
      </c>
      <c r="B59">
        <v>7.9</v>
      </c>
      <c r="C59">
        <v>4</v>
      </c>
      <c r="D59">
        <v>12.7</v>
      </c>
      <c r="E59">
        <v>7.5</v>
      </c>
      <c r="F59">
        <v>0</v>
      </c>
      <c r="G59">
        <v>0</v>
      </c>
    </row>
    <row r="60" spans="1:7" ht="15" x14ac:dyDescent="0.25">
      <c r="A60" s="173" t="s">
        <v>104</v>
      </c>
      <c r="B60">
        <v>30</v>
      </c>
      <c r="C60">
        <v>33.799999999999997</v>
      </c>
      <c r="D60">
        <v>128.69999999999999</v>
      </c>
      <c r="E60">
        <v>252.8</v>
      </c>
      <c r="F60">
        <v>0</v>
      </c>
      <c r="G60">
        <v>0</v>
      </c>
    </row>
    <row r="61" spans="1:7" ht="15" x14ac:dyDescent="0.25">
      <c r="A61" s="173" t="s">
        <v>105</v>
      </c>
      <c r="B61">
        <v>54.2</v>
      </c>
      <c r="C61">
        <v>80.7</v>
      </c>
      <c r="D61">
        <v>365.6</v>
      </c>
      <c r="E61">
        <v>178.3</v>
      </c>
      <c r="F61">
        <v>0</v>
      </c>
      <c r="G61">
        <v>0</v>
      </c>
    </row>
    <row r="62" spans="1:7" ht="15" x14ac:dyDescent="0.25">
      <c r="A62" s="173" t="s">
        <v>106</v>
      </c>
      <c r="B62">
        <v>49</v>
      </c>
      <c r="C62">
        <v>29.9</v>
      </c>
      <c r="D62">
        <v>182</v>
      </c>
      <c r="E62">
        <v>155.9</v>
      </c>
      <c r="F62">
        <v>0</v>
      </c>
      <c r="G62">
        <v>0</v>
      </c>
    </row>
    <row r="63" spans="1:7" ht="15" x14ac:dyDescent="0.25">
      <c r="A63" s="173" t="s">
        <v>107</v>
      </c>
      <c r="B63">
        <v>45</v>
      </c>
      <c r="C63">
        <v>10</v>
      </c>
      <c r="D63">
        <v>355.2</v>
      </c>
      <c r="E63">
        <v>291.2</v>
      </c>
      <c r="F63">
        <v>0</v>
      </c>
      <c r="G63">
        <v>0</v>
      </c>
    </row>
    <row r="64" spans="1:7" ht="15" x14ac:dyDescent="0.25">
      <c r="A64" s="173" t="s">
        <v>108</v>
      </c>
      <c r="B64">
        <v>0</v>
      </c>
      <c r="C64">
        <v>0</v>
      </c>
      <c r="D64">
        <v>0</v>
      </c>
      <c r="E64">
        <v>4.7</v>
      </c>
      <c r="F64">
        <v>0</v>
      </c>
      <c r="G64">
        <v>0</v>
      </c>
    </row>
    <row r="65" spans="1:7" ht="15" x14ac:dyDescent="0.25">
      <c r="A65" s="173" t="s">
        <v>109</v>
      </c>
      <c r="B65">
        <v>33.299999999999997</v>
      </c>
      <c r="C65">
        <v>31.7</v>
      </c>
      <c r="D65">
        <v>219.3</v>
      </c>
      <c r="E65">
        <v>149.9</v>
      </c>
      <c r="F65">
        <v>0</v>
      </c>
      <c r="G65">
        <v>0</v>
      </c>
    </row>
    <row r="66" spans="1:7" ht="15" x14ac:dyDescent="0.25">
      <c r="A66" s="173" t="s">
        <v>110</v>
      </c>
      <c r="B66">
        <v>0</v>
      </c>
      <c r="C66">
        <v>0</v>
      </c>
      <c r="D66">
        <v>13.3</v>
      </c>
      <c r="E66">
        <v>20.6</v>
      </c>
      <c r="F66">
        <v>0</v>
      </c>
      <c r="G66">
        <v>0</v>
      </c>
    </row>
    <row r="67" spans="1:7" ht="15" x14ac:dyDescent="0.25">
      <c r="A67" s="173" t="s">
        <v>111</v>
      </c>
      <c r="B67">
        <v>89</v>
      </c>
      <c r="C67">
        <v>30</v>
      </c>
      <c r="D67">
        <v>111.6</v>
      </c>
      <c r="E67">
        <v>28.2</v>
      </c>
      <c r="F67">
        <v>0</v>
      </c>
      <c r="G67">
        <v>0</v>
      </c>
    </row>
    <row r="68" spans="1:7" ht="15" x14ac:dyDescent="0.25">
      <c r="A68" s="173" t="s">
        <v>112</v>
      </c>
      <c r="B68">
        <v>67</v>
      </c>
      <c r="C68">
        <v>131</v>
      </c>
      <c r="D68">
        <v>129.4</v>
      </c>
      <c r="E68">
        <v>104.5</v>
      </c>
      <c r="F68">
        <v>0</v>
      </c>
      <c r="G68">
        <v>0</v>
      </c>
    </row>
    <row r="69" spans="1:7" ht="15" x14ac:dyDescent="0.25">
      <c r="A69" s="173" t="s">
        <v>113</v>
      </c>
      <c r="B69">
        <v>30.5</v>
      </c>
      <c r="C69">
        <v>22</v>
      </c>
      <c r="D69">
        <v>57.3</v>
      </c>
      <c r="E69">
        <v>69.400000000000006</v>
      </c>
      <c r="F69">
        <v>0</v>
      </c>
      <c r="G69">
        <v>0</v>
      </c>
    </row>
    <row r="70" spans="1:7" ht="15" x14ac:dyDescent="0.25">
      <c r="A70" s="173" t="s">
        <v>114</v>
      </c>
      <c r="B70">
        <v>2.4</v>
      </c>
      <c r="C70">
        <v>76.2</v>
      </c>
      <c r="D70">
        <v>23.3</v>
      </c>
      <c r="E70">
        <v>16.600000000000001</v>
      </c>
      <c r="F70">
        <v>0</v>
      </c>
      <c r="G70">
        <v>0</v>
      </c>
    </row>
    <row r="71" spans="1:7" ht="15" x14ac:dyDescent="0.25">
      <c r="A71" s="173" t="s">
        <v>115</v>
      </c>
      <c r="B71">
        <v>778</v>
      </c>
      <c r="C71">
        <v>773</v>
      </c>
      <c r="D71">
        <v>1719</v>
      </c>
      <c r="E71">
        <v>1359</v>
      </c>
      <c r="F71">
        <v>15.5</v>
      </c>
      <c r="G71">
        <v>0</v>
      </c>
    </row>
    <row r="72" spans="1:7" ht="15" x14ac:dyDescent="0.25">
      <c r="A72" s="173" t="s">
        <v>116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</row>
    <row r="73" spans="1:7" ht="15" x14ac:dyDescent="0.25">
      <c r="A73" s="173" t="s">
        <v>117</v>
      </c>
      <c r="B73">
        <v>43.2</v>
      </c>
      <c r="C73">
        <v>8</v>
      </c>
      <c r="D73">
        <v>31.9</v>
      </c>
      <c r="E73">
        <v>44.8</v>
      </c>
      <c r="F73">
        <v>0</v>
      </c>
      <c r="G73">
        <v>0</v>
      </c>
    </row>
    <row r="74" spans="1:7" ht="15" x14ac:dyDescent="0.25">
      <c r="A74" s="173" t="s">
        <v>118</v>
      </c>
      <c r="B74">
        <v>36.9</v>
      </c>
      <c r="C74">
        <v>173</v>
      </c>
      <c r="D74">
        <v>50.3</v>
      </c>
      <c r="E74">
        <v>121.6</v>
      </c>
      <c r="F74">
        <v>0</v>
      </c>
      <c r="G74">
        <v>0</v>
      </c>
    </row>
    <row r="75" spans="1:7" ht="15" x14ac:dyDescent="0.25">
      <c r="A75" s="173" t="s">
        <v>119</v>
      </c>
      <c r="B75">
        <v>47</v>
      </c>
      <c r="C75">
        <v>65.5</v>
      </c>
      <c r="D75">
        <v>237.1</v>
      </c>
      <c r="E75">
        <v>87.5</v>
      </c>
      <c r="F75">
        <v>9.4</v>
      </c>
      <c r="G75">
        <v>0</v>
      </c>
    </row>
    <row r="76" spans="1:7" ht="15" x14ac:dyDescent="0.25">
      <c r="A76" s="173" t="s">
        <v>120</v>
      </c>
      <c r="B76">
        <v>0</v>
      </c>
      <c r="C76">
        <v>11</v>
      </c>
      <c r="D76">
        <v>49.6</v>
      </c>
      <c r="E76">
        <v>53.4</v>
      </c>
      <c r="F76">
        <v>0</v>
      </c>
      <c r="G76">
        <v>0</v>
      </c>
    </row>
    <row r="77" spans="1:7" ht="15" x14ac:dyDescent="0.25">
      <c r="A77" s="173" t="s">
        <v>1076</v>
      </c>
      <c r="B77">
        <v>0</v>
      </c>
      <c r="C77">
        <v>0</v>
      </c>
      <c r="D77">
        <v>9.1999999999999993</v>
      </c>
      <c r="E77">
        <v>0</v>
      </c>
      <c r="F77">
        <v>0</v>
      </c>
      <c r="G77">
        <v>0</v>
      </c>
    </row>
    <row r="78" spans="1:7" ht="15" x14ac:dyDescent="0.25">
      <c r="A78" s="173" t="s">
        <v>121</v>
      </c>
      <c r="B78">
        <v>0</v>
      </c>
      <c r="C78">
        <v>18.100000000000001</v>
      </c>
      <c r="D78">
        <v>34.5</v>
      </c>
      <c r="E78">
        <v>56.2</v>
      </c>
      <c r="F78">
        <v>0</v>
      </c>
      <c r="G78">
        <v>0</v>
      </c>
    </row>
    <row r="79" spans="1:7" ht="15" x14ac:dyDescent="0.25">
      <c r="A79" s="173" t="s">
        <v>122</v>
      </c>
      <c r="B79">
        <v>97.5</v>
      </c>
      <c r="C79">
        <v>4.4000000000000004</v>
      </c>
      <c r="D79">
        <v>389.9</v>
      </c>
      <c r="E79">
        <v>34.799999999999997</v>
      </c>
      <c r="F79">
        <v>0</v>
      </c>
      <c r="G79">
        <v>0</v>
      </c>
    </row>
    <row r="80" spans="1:7" ht="15" x14ac:dyDescent="0.25">
      <c r="A80" s="173" t="s">
        <v>65</v>
      </c>
      <c r="B80" t="s">
        <v>66</v>
      </c>
      <c r="C80" t="s">
        <v>67</v>
      </c>
      <c r="D80" t="s">
        <v>66</v>
      </c>
      <c r="E80" t="s">
        <v>66</v>
      </c>
      <c r="F80" t="s">
        <v>66</v>
      </c>
      <c r="G80" t="s">
        <v>68</v>
      </c>
    </row>
    <row r="81" spans="1:7" ht="15" x14ac:dyDescent="0.25">
      <c r="A81" s="173" t="s">
        <v>123</v>
      </c>
      <c r="B81">
        <v>4230.1000000000004</v>
      </c>
      <c r="C81">
        <v>3420.1</v>
      </c>
      <c r="D81">
        <v>10397.1</v>
      </c>
      <c r="E81">
        <v>8636.2999999999993</v>
      </c>
      <c r="F81">
        <v>24.9</v>
      </c>
      <c r="G81">
        <v>0</v>
      </c>
    </row>
    <row r="82" spans="1:7" ht="15" x14ac:dyDescent="0.25">
      <c r="A82" s="173" t="s">
        <v>124</v>
      </c>
      <c r="B82">
        <v>830.9</v>
      </c>
      <c r="C82">
        <v>353.6</v>
      </c>
      <c r="D82">
        <v>0</v>
      </c>
      <c r="E82">
        <v>0</v>
      </c>
      <c r="F82">
        <v>0</v>
      </c>
      <c r="G82">
        <v>0</v>
      </c>
    </row>
    <row r="83" spans="1:7" ht="15" x14ac:dyDescent="0.25">
      <c r="A83" s="173" t="s">
        <v>65</v>
      </c>
      <c r="B83" t="s">
        <v>66</v>
      </c>
      <c r="C83" t="s">
        <v>67</v>
      </c>
      <c r="D83" t="s">
        <v>66</v>
      </c>
      <c r="E83" t="s">
        <v>66</v>
      </c>
      <c r="F83" t="s">
        <v>66</v>
      </c>
      <c r="G83" t="s">
        <v>68</v>
      </c>
    </row>
    <row r="84" spans="1:7" ht="15" x14ac:dyDescent="0.25">
      <c r="A84" s="173" t="s">
        <v>125</v>
      </c>
      <c r="B84">
        <v>5061</v>
      </c>
      <c r="C84">
        <v>3773.6</v>
      </c>
      <c r="D84">
        <v>10397.1</v>
      </c>
      <c r="E84">
        <v>8636.2999999999993</v>
      </c>
      <c r="F84">
        <v>24.9</v>
      </c>
      <c r="G84">
        <v>0</v>
      </c>
    </row>
    <row r="85" spans="1:7" ht="15" x14ac:dyDescent="0.25">
      <c r="A85" s="173" t="s">
        <v>126</v>
      </c>
      <c r="B85" t="s">
        <v>45</v>
      </c>
      <c r="C85" t="s">
        <v>45</v>
      </c>
      <c r="D85">
        <v>0</v>
      </c>
      <c r="E85">
        <v>0</v>
      </c>
      <c r="F85" t="s">
        <v>45</v>
      </c>
      <c r="G85" t="s">
        <v>45</v>
      </c>
    </row>
    <row r="86" spans="1:7" ht="15" x14ac:dyDescent="0.25">
      <c r="A86" s="173" t="s">
        <v>127</v>
      </c>
      <c r="B86">
        <v>0</v>
      </c>
      <c r="C86">
        <v>0</v>
      </c>
      <c r="D86" t="s">
        <v>45</v>
      </c>
      <c r="E86" t="s">
        <v>45</v>
      </c>
      <c r="F86">
        <v>0</v>
      </c>
      <c r="G86">
        <v>0</v>
      </c>
    </row>
    <row r="87" spans="1:7" ht="15" x14ac:dyDescent="0.25">
      <c r="A87" s="173" t="s">
        <v>65</v>
      </c>
      <c r="B87" t="s">
        <v>66</v>
      </c>
      <c r="C87" t="s">
        <v>67</v>
      </c>
      <c r="D87" t="s">
        <v>66</v>
      </c>
      <c r="E87" t="s">
        <v>66</v>
      </c>
      <c r="F87" t="s">
        <v>66</v>
      </c>
      <c r="G87" t="s">
        <v>68</v>
      </c>
    </row>
  </sheetData>
  <pageMargins left="0.7" right="0.7" top="0.75" bottom="0.75" header="0.3" footer="0.3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E4AFC-E945-4B20-9F39-0CFCC1C621D8}">
  <dimension ref="A1:G86"/>
  <sheetViews>
    <sheetView topLeftCell="A6" workbookViewId="0">
      <selection activeCell="A7" sqref="A7"/>
    </sheetView>
  </sheetViews>
  <sheetFormatPr defaultRowHeight="13.2" x14ac:dyDescent="0.25"/>
  <cols>
    <col min="1" max="1" width="24.6640625" customWidth="1"/>
    <col min="2" max="2" width="14.33203125" customWidth="1"/>
    <col min="3" max="3" width="10.109375" customWidth="1"/>
    <col min="4" max="4" width="11.44140625" customWidth="1"/>
    <col min="5" max="5" width="11.5546875" customWidth="1"/>
    <col min="6" max="6" width="12.10937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510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A7" s="271" t="s">
        <v>56</v>
      </c>
      <c r="B7" t="s">
        <v>57</v>
      </c>
      <c r="C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160</v>
      </c>
      <c r="D9" t="s">
        <v>183</v>
      </c>
      <c r="E9" t="s">
        <v>160</v>
      </c>
      <c r="F9" t="s">
        <v>180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184</v>
      </c>
      <c r="D10" t="s">
        <v>181</v>
      </c>
      <c r="E10" t="s">
        <v>67</v>
      </c>
      <c r="F10" t="s">
        <v>185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131.80000000000001</v>
      </c>
      <c r="C12">
        <v>174</v>
      </c>
      <c r="D12">
        <v>388.1</v>
      </c>
      <c r="E12">
        <v>278.5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0</v>
      </c>
      <c r="E13">
        <v>21.1</v>
      </c>
      <c r="F13">
        <v>0</v>
      </c>
      <c r="G13">
        <v>0</v>
      </c>
    </row>
    <row r="14" spans="1:7" ht="15" x14ac:dyDescent="0.25">
      <c r="A14" s="271" t="s">
        <v>405</v>
      </c>
      <c r="B14">
        <v>0.3</v>
      </c>
      <c r="C14">
        <v>0</v>
      </c>
      <c r="D14">
        <v>0.3</v>
      </c>
      <c r="E14">
        <v>0</v>
      </c>
      <c r="F14">
        <v>0</v>
      </c>
      <c r="G14">
        <v>0</v>
      </c>
    </row>
    <row r="15" spans="1:7" ht="15" x14ac:dyDescent="0.25">
      <c r="A15" s="271" t="s">
        <v>71</v>
      </c>
      <c r="B15">
        <v>110.5</v>
      </c>
      <c r="C15">
        <v>174</v>
      </c>
      <c r="D15">
        <v>347.3</v>
      </c>
      <c r="E15">
        <v>244.7</v>
      </c>
      <c r="F15">
        <v>0</v>
      </c>
      <c r="G15">
        <v>0</v>
      </c>
    </row>
    <row r="16" spans="1:7" ht="15" x14ac:dyDescent="0.25">
      <c r="A16" s="271" t="s">
        <v>72</v>
      </c>
      <c r="B16">
        <v>11</v>
      </c>
      <c r="C16">
        <v>0</v>
      </c>
      <c r="D16">
        <v>19.5</v>
      </c>
      <c r="E16">
        <v>0</v>
      </c>
      <c r="F16">
        <v>0</v>
      </c>
      <c r="G16">
        <v>0</v>
      </c>
    </row>
    <row r="17" spans="1:7" ht="15" x14ac:dyDescent="0.25">
      <c r="A17" s="271" t="s">
        <v>73</v>
      </c>
      <c r="B17">
        <v>10</v>
      </c>
      <c r="C17">
        <v>0</v>
      </c>
      <c r="D17">
        <v>21.1</v>
      </c>
      <c r="E17">
        <v>0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0</v>
      </c>
      <c r="E18">
        <v>12.7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469.2</v>
      </c>
      <c r="C20">
        <v>569.70000000000005</v>
      </c>
      <c r="D20">
        <v>885.8</v>
      </c>
      <c r="E20">
        <v>746.9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285.10000000000002</v>
      </c>
      <c r="C22">
        <v>172.5</v>
      </c>
      <c r="D22">
        <v>388.2</v>
      </c>
      <c r="E22">
        <v>386.7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501</v>
      </c>
      <c r="C24">
        <v>60</v>
      </c>
      <c r="D24">
        <v>979.1</v>
      </c>
      <c r="E24">
        <v>0</v>
      </c>
      <c r="F24">
        <v>0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1676.3</v>
      </c>
      <c r="C26">
        <v>1551.6</v>
      </c>
      <c r="D26">
        <v>3000.2</v>
      </c>
      <c r="E26">
        <v>2581</v>
      </c>
      <c r="F26">
        <v>2.6</v>
      </c>
      <c r="G26">
        <v>0</v>
      </c>
    </row>
    <row r="27" spans="1:7" ht="15" x14ac:dyDescent="0.25">
      <c r="A27" s="271" t="s">
        <v>78</v>
      </c>
      <c r="B27">
        <v>14.8</v>
      </c>
      <c r="C27">
        <v>4.5</v>
      </c>
      <c r="D27">
        <v>26.3</v>
      </c>
      <c r="E27">
        <v>26.2</v>
      </c>
      <c r="F27">
        <v>0</v>
      </c>
      <c r="G27">
        <v>0</v>
      </c>
    </row>
    <row r="28" spans="1:7" ht="15" x14ac:dyDescent="0.25">
      <c r="A28" s="271" t="s">
        <v>463</v>
      </c>
      <c r="B28">
        <v>0</v>
      </c>
      <c r="C28">
        <v>1.3</v>
      </c>
      <c r="D28">
        <v>0</v>
      </c>
      <c r="E28">
        <v>0</v>
      </c>
      <c r="F28">
        <v>0</v>
      </c>
      <c r="G28">
        <v>0</v>
      </c>
    </row>
    <row r="29" spans="1:7" ht="15" x14ac:dyDescent="0.25">
      <c r="A29" s="271" t="s">
        <v>79</v>
      </c>
      <c r="B29">
        <v>0.8</v>
      </c>
      <c r="C29">
        <v>1.1000000000000001</v>
      </c>
      <c r="D29">
        <v>0.3</v>
      </c>
      <c r="E29">
        <v>1.6</v>
      </c>
      <c r="F29">
        <v>0</v>
      </c>
      <c r="G29">
        <v>0</v>
      </c>
    </row>
    <row r="30" spans="1:7" ht="15" x14ac:dyDescent="0.25">
      <c r="A30" s="271" t="s">
        <v>80</v>
      </c>
      <c r="B30">
        <v>118.8</v>
      </c>
      <c r="C30">
        <v>154</v>
      </c>
      <c r="D30">
        <v>431.9</v>
      </c>
      <c r="E30">
        <v>229</v>
      </c>
      <c r="F30">
        <v>0</v>
      </c>
      <c r="G30">
        <v>0</v>
      </c>
    </row>
    <row r="31" spans="1:7" ht="15" x14ac:dyDescent="0.25">
      <c r="A31" s="271" t="s">
        <v>173</v>
      </c>
      <c r="B31">
        <v>0</v>
      </c>
      <c r="C31">
        <v>0</v>
      </c>
      <c r="D31">
        <v>0</v>
      </c>
      <c r="E31">
        <v>262.2</v>
      </c>
      <c r="F31">
        <v>0</v>
      </c>
      <c r="G31">
        <v>0</v>
      </c>
    </row>
    <row r="32" spans="1:7" ht="15" x14ac:dyDescent="0.25">
      <c r="A32" s="271" t="s">
        <v>168</v>
      </c>
      <c r="B32">
        <v>0</v>
      </c>
      <c r="C32">
        <v>0</v>
      </c>
      <c r="D32" t="s">
        <v>94</v>
      </c>
      <c r="E32">
        <v>0</v>
      </c>
      <c r="F32">
        <v>0</v>
      </c>
      <c r="G32">
        <v>0</v>
      </c>
    </row>
    <row r="33" spans="1:7" ht="15" x14ac:dyDescent="0.25">
      <c r="A33" s="271" t="s">
        <v>81</v>
      </c>
      <c r="B33">
        <v>420.2</v>
      </c>
      <c r="C33">
        <v>387</v>
      </c>
      <c r="D33">
        <v>436.1</v>
      </c>
      <c r="E33">
        <v>358.3</v>
      </c>
      <c r="F33">
        <v>0</v>
      </c>
      <c r="G33">
        <v>0</v>
      </c>
    </row>
    <row r="34" spans="1:7" ht="15" x14ac:dyDescent="0.25">
      <c r="A34" s="271" t="s">
        <v>82</v>
      </c>
      <c r="B34">
        <v>51.6</v>
      </c>
      <c r="C34">
        <v>54</v>
      </c>
      <c r="D34">
        <v>139.9</v>
      </c>
      <c r="E34">
        <v>91.2</v>
      </c>
      <c r="F34">
        <v>2.6</v>
      </c>
      <c r="G34">
        <v>0</v>
      </c>
    </row>
    <row r="35" spans="1:7" ht="15" x14ac:dyDescent="0.25">
      <c r="A35" s="271" t="s">
        <v>83</v>
      </c>
      <c r="B35">
        <v>939.5</v>
      </c>
      <c r="C35">
        <v>653.5</v>
      </c>
      <c r="D35">
        <v>1053.5</v>
      </c>
      <c r="E35">
        <v>896.6</v>
      </c>
      <c r="F35">
        <v>0</v>
      </c>
      <c r="G35">
        <v>0</v>
      </c>
    </row>
    <row r="36" spans="1:7" ht="15" x14ac:dyDescent="0.25">
      <c r="A36" s="271" t="s">
        <v>259</v>
      </c>
      <c r="B36">
        <v>0</v>
      </c>
      <c r="C36">
        <v>0</v>
      </c>
      <c r="D36">
        <v>0</v>
      </c>
      <c r="E36">
        <v>52.4</v>
      </c>
      <c r="F36">
        <v>0</v>
      </c>
      <c r="G36">
        <v>0</v>
      </c>
    </row>
    <row r="37" spans="1:7" ht="15" x14ac:dyDescent="0.25">
      <c r="A37" s="271" t="s">
        <v>84</v>
      </c>
      <c r="B37">
        <v>0</v>
      </c>
      <c r="C37">
        <v>0</v>
      </c>
      <c r="D37">
        <v>66</v>
      </c>
      <c r="E37">
        <v>66.599999999999994</v>
      </c>
      <c r="F37">
        <v>0</v>
      </c>
      <c r="G37">
        <v>0</v>
      </c>
    </row>
    <row r="38" spans="1:7" ht="15" x14ac:dyDescent="0.25">
      <c r="A38" s="271" t="s">
        <v>85</v>
      </c>
      <c r="B38">
        <v>0</v>
      </c>
      <c r="C38">
        <v>0</v>
      </c>
      <c r="D38">
        <v>40.1</v>
      </c>
      <c r="E38">
        <v>20.8</v>
      </c>
      <c r="F38">
        <v>0</v>
      </c>
      <c r="G38">
        <v>0</v>
      </c>
    </row>
    <row r="39" spans="1:7" ht="15" x14ac:dyDescent="0.25">
      <c r="A39" s="271" t="s">
        <v>86</v>
      </c>
      <c r="B39">
        <v>56</v>
      </c>
      <c r="C39">
        <v>103.9</v>
      </c>
      <c r="D39">
        <v>267.39999999999998</v>
      </c>
      <c r="E39">
        <v>313.39999999999998</v>
      </c>
      <c r="F39">
        <v>0</v>
      </c>
      <c r="G39">
        <v>0</v>
      </c>
    </row>
    <row r="40" spans="1:7" ht="15" x14ac:dyDescent="0.25">
      <c r="A40" s="271" t="s">
        <v>87</v>
      </c>
      <c r="B40">
        <v>2.2999999999999998</v>
      </c>
      <c r="C40">
        <v>2.2000000000000002</v>
      </c>
      <c r="D40">
        <v>0.9</v>
      </c>
      <c r="E40">
        <v>0</v>
      </c>
      <c r="F40">
        <v>0</v>
      </c>
      <c r="G40">
        <v>0</v>
      </c>
    </row>
    <row r="41" spans="1:7" ht="15" x14ac:dyDescent="0.25">
      <c r="A41" s="271" t="s">
        <v>88</v>
      </c>
      <c r="B41">
        <v>72.3</v>
      </c>
      <c r="C41">
        <v>67</v>
      </c>
      <c r="D41">
        <v>287.10000000000002</v>
      </c>
      <c r="E41">
        <v>154.30000000000001</v>
      </c>
      <c r="F41">
        <v>0</v>
      </c>
      <c r="G41">
        <v>0</v>
      </c>
    </row>
    <row r="42" spans="1:7" ht="15" x14ac:dyDescent="0.25">
      <c r="A42" s="271" t="s">
        <v>89</v>
      </c>
      <c r="B42">
        <v>0</v>
      </c>
      <c r="C42">
        <v>123.1</v>
      </c>
      <c r="D42">
        <v>250.8</v>
      </c>
      <c r="E42">
        <v>108.4</v>
      </c>
      <c r="F42">
        <v>0</v>
      </c>
      <c r="G42">
        <v>0</v>
      </c>
    </row>
    <row r="43" spans="1:7" ht="15" x14ac:dyDescent="0.25">
      <c r="A43" s="271" t="s">
        <v>69</v>
      </c>
    </row>
    <row r="44" spans="1:7" ht="15" x14ac:dyDescent="0.25">
      <c r="A44" s="271" t="s">
        <v>90</v>
      </c>
      <c r="B44">
        <v>233</v>
      </c>
      <c r="C44">
        <v>179.4</v>
      </c>
      <c r="D44">
        <v>429.3</v>
      </c>
      <c r="E44">
        <v>1213.0999999999999</v>
      </c>
      <c r="F44">
        <v>0</v>
      </c>
      <c r="G44">
        <v>0</v>
      </c>
    </row>
    <row r="45" spans="1:7" ht="15" x14ac:dyDescent="0.25">
      <c r="A45" s="271" t="s">
        <v>91</v>
      </c>
      <c r="B45">
        <v>0</v>
      </c>
      <c r="C45">
        <v>0</v>
      </c>
      <c r="D45">
        <v>0</v>
      </c>
      <c r="E45">
        <v>409.7</v>
      </c>
      <c r="F45">
        <v>0</v>
      </c>
      <c r="G45">
        <v>0</v>
      </c>
    </row>
    <row r="46" spans="1:7" ht="15" x14ac:dyDescent="0.25">
      <c r="A46" s="271" t="s">
        <v>92</v>
      </c>
      <c r="B46">
        <v>0</v>
      </c>
      <c r="C46">
        <v>0</v>
      </c>
      <c r="D46">
        <v>0</v>
      </c>
      <c r="E46">
        <v>101.2</v>
      </c>
      <c r="F46">
        <v>0</v>
      </c>
      <c r="G46">
        <v>0</v>
      </c>
    </row>
    <row r="47" spans="1:7" ht="15" x14ac:dyDescent="0.25">
      <c r="A47" s="271" t="s">
        <v>464</v>
      </c>
      <c r="B47">
        <v>0</v>
      </c>
      <c r="C47">
        <v>0</v>
      </c>
      <c r="D47">
        <v>0</v>
      </c>
      <c r="E47">
        <v>19.7</v>
      </c>
      <c r="F47">
        <v>0</v>
      </c>
      <c r="G47">
        <v>0</v>
      </c>
    </row>
    <row r="48" spans="1:7" ht="15" x14ac:dyDescent="0.25">
      <c r="A48" s="271" t="s">
        <v>175</v>
      </c>
      <c r="B48">
        <v>0</v>
      </c>
      <c r="C48">
        <v>0</v>
      </c>
      <c r="D48">
        <v>0</v>
      </c>
      <c r="E48">
        <v>18.600000000000001</v>
      </c>
      <c r="F48">
        <v>0</v>
      </c>
      <c r="G48">
        <v>0</v>
      </c>
    </row>
    <row r="49" spans="1:7" ht="15" x14ac:dyDescent="0.25">
      <c r="A49" s="271" t="s">
        <v>406</v>
      </c>
      <c r="B49">
        <v>0</v>
      </c>
      <c r="C49">
        <v>0</v>
      </c>
      <c r="D49">
        <v>7.7</v>
      </c>
      <c r="E49">
        <v>0</v>
      </c>
      <c r="F49">
        <v>0</v>
      </c>
      <c r="G49">
        <v>0</v>
      </c>
    </row>
    <row r="50" spans="1:7" ht="15" x14ac:dyDescent="0.25">
      <c r="A50" s="271" t="s">
        <v>93</v>
      </c>
      <c r="B50">
        <v>0</v>
      </c>
      <c r="C50">
        <v>0</v>
      </c>
      <c r="D50" t="s">
        <v>94</v>
      </c>
      <c r="E50">
        <v>0</v>
      </c>
      <c r="F50">
        <v>0</v>
      </c>
      <c r="G50">
        <v>0</v>
      </c>
    </row>
    <row r="51" spans="1:7" ht="15" x14ac:dyDescent="0.25">
      <c r="A51" s="271" t="s">
        <v>96</v>
      </c>
      <c r="B51">
        <v>233</v>
      </c>
      <c r="C51">
        <v>179.4</v>
      </c>
      <c r="D51">
        <v>408.6</v>
      </c>
      <c r="E51">
        <v>635.79999999999995</v>
      </c>
      <c r="F51">
        <v>0</v>
      </c>
      <c r="G51">
        <v>0</v>
      </c>
    </row>
    <row r="52" spans="1:7" ht="15" x14ac:dyDescent="0.25">
      <c r="A52" s="271" t="s">
        <v>97</v>
      </c>
      <c r="B52">
        <v>0</v>
      </c>
      <c r="C52">
        <v>0</v>
      </c>
      <c r="D52">
        <v>13</v>
      </c>
      <c r="E52">
        <v>18</v>
      </c>
      <c r="F52">
        <v>0</v>
      </c>
      <c r="G52">
        <v>0</v>
      </c>
    </row>
    <row r="53" spans="1:7" ht="15" x14ac:dyDescent="0.25">
      <c r="A53" s="271" t="s">
        <v>176</v>
      </c>
      <c r="B53">
        <v>0</v>
      </c>
      <c r="C53">
        <v>0</v>
      </c>
      <c r="D53">
        <v>0</v>
      </c>
      <c r="E53">
        <v>10.1</v>
      </c>
      <c r="F53">
        <v>0</v>
      </c>
      <c r="G53">
        <v>0</v>
      </c>
    </row>
    <row r="54" spans="1:7" ht="15" x14ac:dyDescent="0.25">
      <c r="A54" s="271" t="s">
        <v>69</v>
      </c>
    </row>
    <row r="55" spans="1:7" ht="15" x14ac:dyDescent="0.25">
      <c r="A55" s="271" t="s">
        <v>98</v>
      </c>
      <c r="B55">
        <v>1152.8</v>
      </c>
      <c r="C55">
        <v>1497.5</v>
      </c>
      <c r="D55">
        <v>2717.2</v>
      </c>
      <c r="E55">
        <v>3232.7</v>
      </c>
      <c r="F55">
        <v>15.9</v>
      </c>
      <c r="G55">
        <v>0</v>
      </c>
    </row>
    <row r="56" spans="1:7" ht="15" x14ac:dyDescent="0.25">
      <c r="A56" s="271" t="s">
        <v>99</v>
      </c>
      <c r="B56">
        <v>4.9000000000000004</v>
      </c>
      <c r="C56">
        <v>2</v>
      </c>
      <c r="D56">
        <v>5.8</v>
      </c>
      <c r="E56">
        <v>6.1</v>
      </c>
      <c r="F56">
        <v>0</v>
      </c>
      <c r="G56">
        <v>0</v>
      </c>
    </row>
    <row r="57" spans="1:7" ht="15" x14ac:dyDescent="0.25">
      <c r="A57" s="271" t="s">
        <v>100</v>
      </c>
      <c r="B57">
        <v>0</v>
      </c>
      <c r="C57">
        <v>9</v>
      </c>
      <c r="D57">
        <v>4.2</v>
      </c>
      <c r="E57">
        <v>0</v>
      </c>
      <c r="F57">
        <v>0</v>
      </c>
      <c r="G57">
        <v>0</v>
      </c>
    </row>
    <row r="58" spans="1:7" ht="15" x14ac:dyDescent="0.25">
      <c r="A58" s="271" t="s">
        <v>101</v>
      </c>
      <c r="B58">
        <v>150</v>
      </c>
      <c r="C58">
        <v>50.5</v>
      </c>
      <c r="D58">
        <v>356.2</v>
      </c>
      <c r="E58">
        <v>202.7</v>
      </c>
      <c r="F58">
        <v>0</v>
      </c>
      <c r="G58">
        <v>0</v>
      </c>
    </row>
    <row r="59" spans="1:7" ht="15" x14ac:dyDescent="0.25">
      <c r="A59" s="271" t="s">
        <v>102</v>
      </c>
      <c r="B59">
        <v>29.1</v>
      </c>
      <c r="C59">
        <v>12.2</v>
      </c>
      <c r="D59">
        <v>13.5</v>
      </c>
      <c r="E59">
        <v>34.4</v>
      </c>
      <c r="F59">
        <v>0</v>
      </c>
      <c r="G59">
        <v>0</v>
      </c>
    </row>
    <row r="60" spans="1:7" ht="15" x14ac:dyDescent="0.25">
      <c r="A60" s="271" t="s">
        <v>103</v>
      </c>
      <c r="B60">
        <v>2.5</v>
      </c>
      <c r="C60">
        <v>41.8</v>
      </c>
      <c r="D60">
        <v>2.4</v>
      </c>
      <c r="E60">
        <v>15.3</v>
      </c>
      <c r="F60">
        <v>0</v>
      </c>
      <c r="G60">
        <v>0</v>
      </c>
    </row>
    <row r="61" spans="1:7" ht="15" x14ac:dyDescent="0.25">
      <c r="A61" s="271" t="s">
        <v>104</v>
      </c>
      <c r="B61">
        <v>0</v>
      </c>
      <c r="C61">
        <v>0</v>
      </c>
      <c r="D61">
        <v>306.60000000000002</v>
      </c>
      <c r="E61">
        <v>279.60000000000002</v>
      </c>
      <c r="F61">
        <v>0</v>
      </c>
      <c r="G61">
        <v>0</v>
      </c>
    </row>
    <row r="62" spans="1:7" ht="15" x14ac:dyDescent="0.25">
      <c r="A62" s="271" t="s">
        <v>105</v>
      </c>
      <c r="B62">
        <v>41.5</v>
      </c>
      <c r="C62">
        <v>108.6</v>
      </c>
      <c r="D62">
        <v>151.9</v>
      </c>
      <c r="E62">
        <v>303.10000000000002</v>
      </c>
      <c r="F62">
        <v>0</v>
      </c>
      <c r="G62">
        <v>0</v>
      </c>
    </row>
    <row r="63" spans="1:7" ht="15" x14ac:dyDescent="0.25">
      <c r="A63" s="271" t="s">
        <v>106</v>
      </c>
      <c r="B63">
        <v>14.4</v>
      </c>
      <c r="C63">
        <v>28.7</v>
      </c>
      <c r="D63">
        <v>69.099999999999994</v>
      </c>
      <c r="E63">
        <v>81.2</v>
      </c>
      <c r="F63">
        <v>0</v>
      </c>
      <c r="G63">
        <v>0</v>
      </c>
    </row>
    <row r="64" spans="1:7" ht="15" x14ac:dyDescent="0.25">
      <c r="A64" s="271" t="s">
        <v>107</v>
      </c>
      <c r="B64">
        <v>0</v>
      </c>
      <c r="C64">
        <v>49</v>
      </c>
      <c r="D64">
        <v>75.099999999999994</v>
      </c>
      <c r="E64">
        <v>185.8</v>
      </c>
      <c r="F64">
        <v>0</v>
      </c>
      <c r="G64">
        <v>0</v>
      </c>
    </row>
    <row r="65" spans="1:7" ht="15" x14ac:dyDescent="0.25">
      <c r="A65" s="271" t="s">
        <v>108</v>
      </c>
      <c r="B65">
        <v>0</v>
      </c>
      <c r="C65">
        <v>11</v>
      </c>
      <c r="D65">
        <v>0</v>
      </c>
      <c r="E65">
        <v>0</v>
      </c>
      <c r="F65">
        <v>0</v>
      </c>
      <c r="G65">
        <v>0</v>
      </c>
    </row>
    <row r="66" spans="1:7" ht="15" x14ac:dyDescent="0.25">
      <c r="A66" s="271" t="s">
        <v>109</v>
      </c>
      <c r="B66">
        <v>59.9</v>
      </c>
      <c r="C66">
        <v>122.6</v>
      </c>
      <c r="D66">
        <v>188.1</v>
      </c>
      <c r="E66">
        <v>203.4</v>
      </c>
      <c r="F66">
        <v>0</v>
      </c>
      <c r="G66">
        <v>0</v>
      </c>
    </row>
    <row r="67" spans="1:7" ht="15" x14ac:dyDescent="0.25">
      <c r="A67" s="271" t="s">
        <v>110</v>
      </c>
      <c r="B67">
        <v>0</v>
      </c>
      <c r="C67">
        <v>0</v>
      </c>
      <c r="D67">
        <v>8.3000000000000007</v>
      </c>
      <c r="E67">
        <v>15.4</v>
      </c>
      <c r="F67">
        <v>0</v>
      </c>
      <c r="G67">
        <v>0</v>
      </c>
    </row>
    <row r="68" spans="1:7" ht="15" x14ac:dyDescent="0.25">
      <c r="A68" s="271" t="s">
        <v>111</v>
      </c>
      <c r="B68">
        <v>0</v>
      </c>
      <c r="C68">
        <v>0</v>
      </c>
      <c r="D68">
        <v>42.6</v>
      </c>
      <c r="E68">
        <v>52</v>
      </c>
      <c r="F68">
        <v>0</v>
      </c>
      <c r="G68">
        <v>0</v>
      </c>
    </row>
    <row r="69" spans="1:7" ht="15" x14ac:dyDescent="0.25">
      <c r="A69" s="271" t="s">
        <v>112</v>
      </c>
      <c r="B69">
        <v>57</v>
      </c>
      <c r="C69">
        <v>71</v>
      </c>
      <c r="D69">
        <v>109.3</v>
      </c>
      <c r="E69">
        <v>126.3</v>
      </c>
      <c r="F69">
        <v>0</v>
      </c>
      <c r="G69">
        <v>0</v>
      </c>
    </row>
    <row r="70" spans="1:7" ht="15" x14ac:dyDescent="0.25">
      <c r="A70" s="271" t="s">
        <v>113</v>
      </c>
      <c r="B70">
        <v>21</v>
      </c>
      <c r="C70">
        <v>43.5</v>
      </c>
      <c r="D70">
        <v>69.2</v>
      </c>
      <c r="E70">
        <v>64</v>
      </c>
      <c r="F70">
        <v>0</v>
      </c>
      <c r="G70">
        <v>0</v>
      </c>
    </row>
    <row r="71" spans="1:7" ht="15" x14ac:dyDescent="0.25">
      <c r="A71" s="271" t="s">
        <v>114</v>
      </c>
      <c r="B71">
        <v>19.3</v>
      </c>
      <c r="C71">
        <v>21</v>
      </c>
      <c r="D71">
        <v>15.4</v>
      </c>
      <c r="E71">
        <v>8.6999999999999993</v>
      </c>
      <c r="F71">
        <v>5</v>
      </c>
      <c r="G71">
        <v>0</v>
      </c>
    </row>
    <row r="72" spans="1:7" ht="15" x14ac:dyDescent="0.25">
      <c r="A72" s="271" t="s">
        <v>115</v>
      </c>
      <c r="B72">
        <v>567.70000000000005</v>
      </c>
      <c r="C72">
        <v>671.3</v>
      </c>
      <c r="D72">
        <v>1033.2</v>
      </c>
      <c r="E72">
        <v>1275.5</v>
      </c>
      <c r="F72">
        <v>10.9</v>
      </c>
      <c r="G72">
        <v>0</v>
      </c>
    </row>
    <row r="73" spans="1:7" ht="15" x14ac:dyDescent="0.25">
      <c r="A73" s="271" t="s">
        <v>117</v>
      </c>
      <c r="B73">
        <v>0.3</v>
      </c>
      <c r="C73">
        <v>0</v>
      </c>
      <c r="D73">
        <v>3.6</v>
      </c>
      <c r="E73">
        <v>10.1</v>
      </c>
      <c r="F73">
        <v>0</v>
      </c>
      <c r="G73">
        <v>0</v>
      </c>
    </row>
    <row r="74" spans="1:7" ht="15" x14ac:dyDescent="0.25">
      <c r="A74" s="271" t="s">
        <v>118</v>
      </c>
      <c r="B74">
        <v>39.799999999999997</v>
      </c>
      <c r="C74">
        <v>92.7</v>
      </c>
      <c r="D74">
        <v>41.6</v>
      </c>
      <c r="E74">
        <v>46.9</v>
      </c>
      <c r="F74">
        <v>0</v>
      </c>
      <c r="G74">
        <v>0</v>
      </c>
    </row>
    <row r="75" spans="1:7" ht="15" x14ac:dyDescent="0.25">
      <c r="A75" s="271" t="s">
        <v>119</v>
      </c>
      <c r="B75">
        <v>77</v>
      </c>
      <c r="C75">
        <v>66.599999999999994</v>
      </c>
      <c r="D75">
        <v>64.3</v>
      </c>
      <c r="E75">
        <v>137.19999999999999</v>
      </c>
      <c r="F75">
        <v>0</v>
      </c>
      <c r="G75">
        <v>0</v>
      </c>
    </row>
    <row r="76" spans="1:7" ht="15" x14ac:dyDescent="0.25">
      <c r="A76" s="271" t="s">
        <v>120</v>
      </c>
      <c r="B76">
        <v>18.8</v>
      </c>
      <c r="C76">
        <v>73.900000000000006</v>
      </c>
      <c r="D76">
        <v>75.599999999999994</v>
      </c>
      <c r="E76">
        <v>120.5</v>
      </c>
      <c r="F76">
        <v>0</v>
      </c>
      <c r="G76">
        <v>0</v>
      </c>
    </row>
    <row r="77" spans="1:7" ht="15" x14ac:dyDescent="0.25">
      <c r="A77" s="271" t="s">
        <v>121</v>
      </c>
      <c r="B77">
        <v>32.6</v>
      </c>
      <c r="C77">
        <v>22</v>
      </c>
      <c r="D77">
        <v>14.5</v>
      </c>
      <c r="E77">
        <v>33.799999999999997</v>
      </c>
      <c r="F77">
        <v>0</v>
      </c>
      <c r="G77">
        <v>0</v>
      </c>
    </row>
    <row r="78" spans="1:7" ht="15" x14ac:dyDescent="0.25">
      <c r="A78" s="271" t="s">
        <v>122</v>
      </c>
      <c r="B78">
        <v>17</v>
      </c>
      <c r="C78">
        <v>0</v>
      </c>
      <c r="D78">
        <v>66.8</v>
      </c>
      <c r="E78">
        <v>30.8</v>
      </c>
      <c r="F78">
        <v>0</v>
      </c>
      <c r="G78">
        <v>0</v>
      </c>
    </row>
    <row r="79" spans="1:7" ht="15" x14ac:dyDescent="0.25">
      <c r="A79" s="271" t="s">
        <v>65</v>
      </c>
      <c r="B79" t="s">
        <v>66</v>
      </c>
      <c r="C79" t="s">
        <v>184</v>
      </c>
      <c r="D79" t="s">
        <v>181</v>
      </c>
      <c r="E79" t="s">
        <v>67</v>
      </c>
      <c r="F79" t="s">
        <v>185</v>
      </c>
      <c r="G79" t="s">
        <v>68</v>
      </c>
    </row>
    <row r="80" spans="1:7" ht="15" x14ac:dyDescent="0.25">
      <c r="A80" s="271" t="s">
        <v>123</v>
      </c>
      <c r="B80">
        <v>4449.1000000000004</v>
      </c>
      <c r="C80">
        <v>4204.7</v>
      </c>
      <c r="D80">
        <v>8787.9</v>
      </c>
      <c r="E80">
        <v>8438.7999999999993</v>
      </c>
      <c r="F80">
        <v>18.5</v>
      </c>
      <c r="G80">
        <v>0</v>
      </c>
    </row>
    <row r="81" spans="1:7" ht="15" x14ac:dyDescent="0.25">
      <c r="A81" s="271" t="s">
        <v>124</v>
      </c>
      <c r="B81">
        <v>753.1</v>
      </c>
      <c r="C81">
        <v>261.10000000000002</v>
      </c>
      <c r="D81">
        <v>0</v>
      </c>
      <c r="E81">
        <v>0</v>
      </c>
      <c r="F81">
        <v>0</v>
      </c>
      <c r="G81">
        <v>0</v>
      </c>
    </row>
    <row r="82" spans="1:7" ht="15" x14ac:dyDescent="0.25">
      <c r="A82" s="271" t="s">
        <v>65</v>
      </c>
      <c r="B82" t="s">
        <v>66</v>
      </c>
      <c r="C82" t="s">
        <v>184</v>
      </c>
      <c r="D82" t="s">
        <v>181</v>
      </c>
      <c r="E82" t="s">
        <v>67</v>
      </c>
      <c r="F82" t="s">
        <v>185</v>
      </c>
      <c r="G82" t="s">
        <v>68</v>
      </c>
    </row>
    <row r="83" spans="1:7" ht="15" x14ac:dyDescent="0.25">
      <c r="A83" s="271" t="s">
        <v>125</v>
      </c>
      <c r="B83">
        <v>5202.3</v>
      </c>
      <c r="C83">
        <v>4465.8</v>
      </c>
      <c r="D83">
        <v>8787.9</v>
      </c>
      <c r="E83">
        <v>8438.7999999999993</v>
      </c>
      <c r="F83">
        <v>18.5</v>
      </c>
      <c r="G83">
        <v>0</v>
      </c>
    </row>
    <row r="84" spans="1:7" ht="15" x14ac:dyDescent="0.25">
      <c r="A84" s="271" t="s">
        <v>126</v>
      </c>
      <c r="B84" t="s">
        <v>45</v>
      </c>
      <c r="C84" t="s">
        <v>45</v>
      </c>
      <c r="D84">
        <v>0</v>
      </c>
      <c r="E84">
        <v>0</v>
      </c>
      <c r="F84" t="s">
        <v>45</v>
      </c>
      <c r="G84" t="s">
        <v>45</v>
      </c>
    </row>
    <row r="85" spans="1:7" ht="15" x14ac:dyDescent="0.25">
      <c r="A85" s="271" t="s">
        <v>127</v>
      </c>
      <c r="B85">
        <v>0</v>
      </c>
      <c r="C85">
        <v>0</v>
      </c>
      <c r="D85" t="s">
        <v>45</v>
      </c>
      <c r="E85" t="s">
        <v>45</v>
      </c>
      <c r="F85">
        <v>0</v>
      </c>
      <c r="G85">
        <v>0</v>
      </c>
    </row>
    <row r="86" spans="1:7" ht="15" x14ac:dyDescent="0.25">
      <c r="A86" s="271" t="s">
        <v>65</v>
      </c>
      <c r="B86" t="s">
        <v>66</v>
      </c>
      <c r="C86" t="s">
        <v>184</v>
      </c>
      <c r="D86" t="s">
        <v>181</v>
      </c>
      <c r="E86" t="s">
        <v>67</v>
      </c>
      <c r="F86" t="s">
        <v>185</v>
      </c>
      <c r="G86" t="s">
        <v>68</v>
      </c>
    </row>
  </sheetData>
  <pageMargins left="0.7" right="0.7" top="0.75" bottom="0.75" header="0.3" footer="0.3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B9B87-0FE0-4B91-BCD1-770784C3651D}">
  <dimension ref="A1:G86"/>
  <sheetViews>
    <sheetView topLeftCell="A22" workbookViewId="0">
      <selection activeCell="A84" sqref="A84"/>
    </sheetView>
  </sheetViews>
  <sheetFormatPr defaultRowHeight="13.2" x14ac:dyDescent="0.25"/>
  <cols>
    <col min="1" max="1" width="21.554687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511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A7" s="271" t="s">
        <v>129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160</v>
      </c>
      <c r="F9" t="s">
        <v>180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67</v>
      </c>
      <c r="F10" t="s">
        <v>185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165.8</v>
      </c>
      <c r="C12">
        <v>195</v>
      </c>
      <c r="D12">
        <v>357.9</v>
      </c>
      <c r="E12">
        <v>220.4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0</v>
      </c>
      <c r="E13">
        <v>21.1</v>
      </c>
      <c r="F13">
        <v>0</v>
      </c>
      <c r="G13">
        <v>0</v>
      </c>
    </row>
    <row r="14" spans="1:7" ht="15" x14ac:dyDescent="0.25">
      <c r="A14" s="271" t="s">
        <v>405</v>
      </c>
      <c r="B14">
        <v>0.3</v>
      </c>
      <c r="C14">
        <v>0</v>
      </c>
      <c r="D14">
        <v>0.3</v>
      </c>
      <c r="E14">
        <v>0</v>
      </c>
      <c r="F14">
        <v>0</v>
      </c>
      <c r="G14">
        <v>0</v>
      </c>
    </row>
    <row r="15" spans="1:7" ht="15" x14ac:dyDescent="0.25">
      <c r="A15" s="271" t="s">
        <v>71</v>
      </c>
      <c r="B15">
        <v>140.5</v>
      </c>
      <c r="C15">
        <v>195</v>
      </c>
      <c r="D15">
        <v>317</v>
      </c>
      <c r="E15">
        <v>186.6</v>
      </c>
      <c r="F15">
        <v>0</v>
      </c>
      <c r="G15">
        <v>0</v>
      </c>
    </row>
    <row r="16" spans="1:7" ht="15" x14ac:dyDescent="0.25">
      <c r="A16" s="271" t="s">
        <v>72</v>
      </c>
      <c r="B16">
        <v>11</v>
      </c>
      <c r="C16">
        <v>0</v>
      </c>
      <c r="D16">
        <v>19.5</v>
      </c>
      <c r="E16">
        <v>0</v>
      </c>
      <c r="F16">
        <v>0</v>
      </c>
      <c r="G16">
        <v>0</v>
      </c>
    </row>
    <row r="17" spans="1:7" ht="15" x14ac:dyDescent="0.25">
      <c r="A17" s="271" t="s">
        <v>73</v>
      </c>
      <c r="B17">
        <v>14</v>
      </c>
      <c r="C17">
        <v>0</v>
      </c>
      <c r="D17">
        <v>21.1</v>
      </c>
      <c r="E17">
        <v>0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0</v>
      </c>
      <c r="E18">
        <v>12.7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410.8</v>
      </c>
      <c r="C20">
        <v>553.29999999999995</v>
      </c>
      <c r="D20">
        <v>885.8</v>
      </c>
      <c r="E20">
        <v>706.5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199.1</v>
      </c>
      <c r="C22">
        <v>173</v>
      </c>
      <c r="D22">
        <v>382.6</v>
      </c>
      <c r="E22">
        <v>386.2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681</v>
      </c>
      <c r="C24">
        <v>60</v>
      </c>
      <c r="D24">
        <v>792.3</v>
      </c>
      <c r="E24">
        <v>0</v>
      </c>
      <c r="F24">
        <v>0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1789.2</v>
      </c>
      <c r="C26">
        <v>1502.5</v>
      </c>
      <c r="D26">
        <v>2818.1</v>
      </c>
      <c r="E26">
        <v>2522</v>
      </c>
      <c r="F26">
        <v>1.3</v>
      </c>
      <c r="G26">
        <v>0</v>
      </c>
    </row>
    <row r="27" spans="1:7" ht="15" x14ac:dyDescent="0.25">
      <c r="A27" s="271" t="s">
        <v>78</v>
      </c>
      <c r="B27">
        <v>26.9</v>
      </c>
      <c r="C27">
        <v>3</v>
      </c>
      <c r="D27">
        <v>12.8</v>
      </c>
      <c r="E27">
        <v>25.6</v>
      </c>
      <c r="F27">
        <v>0</v>
      </c>
      <c r="G27">
        <v>0</v>
      </c>
    </row>
    <row r="28" spans="1:7" ht="15" x14ac:dyDescent="0.25">
      <c r="A28" s="271" t="s">
        <v>463</v>
      </c>
      <c r="B28">
        <v>0</v>
      </c>
      <c r="C28">
        <v>1.3</v>
      </c>
      <c r="D28">
        <v>0</v>
      </c>
      <c r="E28">
        <v>0</v>
      </c>
      <c r="F28">
        <v>0</v>
      </c>
      <c r="G28">
        <v>0</v>
      </c>
    </row>
    <row r="29" spans="1:7" ht="15" x14ac:dyDescent="0.25">
      <c r="A29" s="271" t="s">
        <v>79</v>
      </c>
      <c r="B29">
        <v>0.8</v>
      </c>
      <c r="C29">
        <v>1.1000000000000001</v>
      </c>
      <c r="D29">
        <v>0.3</v>
      </c>
      <c r="E29">
        <v>1.6</v>
      </c>
      <c r="F29">
        <v>0</v>
      </c>
      <c r="G29">
        <v>0</v>
      </c>
    </row>
    <row r="30" spans="1:7" ht="15" x14ac:dyDescent="0.25">
      <c r="A30" s="271" t="s">
        <v>80</v>
      </c>
      <c r="B30">
        <v>126.8</v>
      </c>
      <c r="C30">
        <v>154</v>
      </c>
      <c r="D30">
        <v>423.2</v>
      </c>
      <c r="E30">
        <v>229</v>
      </c>
      <c r="F30">
        <v>0</v>
      </c>
      <c r="G30">
        <v>0</v>
      </c>
    </row>
    <row r="31" spans="1:7" ht="15" x14ac:dyDescent="0.25">
      <c r="A31" s="271" t="s">
        <v>173</v>
      </c>
      <c r="B31">
        <v>0</v>
      </c>
      <c r="C31">
        <v>0</v>
      </c>
      <c r="D31">
        <v>0</v>
      </c>
      <c r="E31">
        <v>262.2</v>
      </c>
      <c r="F31">
        <v>0</v>
      </c>
      <c r="G31">
        <v>0</v>
      </c>
    </row>
    <row r="32" spans="1:7" ht="15" x14ac:dyDescent="0.25">
      <c r="A32" s="271" t="s">
        <v>168</v>
      </c>
      <c r="B32">
        <v>0</v>
      </c>
      <c r="C32">
        <v>0</v>
      </c>
      <c r="D32" t="s">
        <v>94</v>
      </c>
      <c r="E32">
        <v>0</v>
      </c>
      <c r="F32">
        <v>0</v>
      </c>
      <c r="G32">
        <v>0</v>
      </c>
    </row>
    <row r="33" spans="1:7" ht="15" x14ac:dyDescent="0.25">
      <c r="A33" s="271" t="s">
        <v>81</v>
      </c>
      <c r="B33">
        <v>382.7</v>
      </c>
      <c r="C33">
        <v>386.6</v>
      </c>
      <c r="D33">
        <v>409.5</v>
      </c>
      <c r="E33">
        <v>358.3</v>
      </c>
      <c r="F33">
        <v>0</v>
      </c>
      <c r="G33">
        <v>0</v>
      </c>
    </row>
    <row r="34" spans="1:7" ht="15" x14ac:dyDescent="0.25">
      <c r="A34" s="271" t="s">
        <v>82</v>
      </c>
      <c r="B34">
        <v>64.099999999999994</v>
      </c>
      <c r="C34">
        <v>32</v>
      </c>
      <c r="D34">
        <v>125.8</v>
      </c>
      <c r="E34">
        <v>91.2</v>
      </c>
      <c r="F34">
        <v>1.3</v>
      </c>
      <c r="G34">
        <v>0</v>
      </c>
    </row>
    <row r="35" spans="1:7" ht="15" x14ac:dyDescent="0.25">
      <c r="A35" s="271" t="s">
        <v>83</v>
      </c>
      <c r="B35">
        <v>1006.1</v>
      </c>
      <c r="C35">
        <v>650.5</v>
      </c>
      <c r="D35">
        <v>980.7</v>
      </c>
      <c r="E35">
        <v>838.2</v>
      </c>
      <c r="F35">
        <v>0</v>
      </c>
      <c r="G35">
        <v>0</v>
      </c>
    </row>
    <row r="36" spans="1:7" ht="15" x14ac:dyDescent="0.25">
      <c r="A36" s="271" t="s">
        <v>259</v>
      </c>
      <c r="B36">
        <v>0</v>
      </c>
      <c r="C36">
        <v>0</v>
      </c>
      <c r="D36">
        <v>0</v>
      </c>
      <c r="E36">
        <v>52.4</v>
      </c>
      <c r="F36">
        <v>0</v>
      </c>
      <c r="G36">
        <v>0</v>
      </c>
    </row>
    <row r="37" spans="1:7" ht="15" x14ac:dyDescent="0.25">
      <c r="A37" s="271" t="s">
        <v>84</v>
      </c>
      <c r="B37">
        <v>0</v>
      </c>
      <c r="C37">
        <v>0</v>
      </c>
      <c r="D37">
        <v>66</v>
      </c>
      <c r="E37">
        <v>66.599999999999994</v>
      </c>
      <c r="F37">
        <v>0</v>
      </c>
      <c r="G37">
        <v>0</v>
      </c>
    </row>
    <row r="38" spans="1:7" ht="15" x14ac:dyDescent="0.25">
      <c r="A38" s="271" t="s">
        <v>85</v>
      </c>
      <c r="B38">
        <v>20</v>
      </c>
      <c r="C38">
        <v>22</v>
      </c>
      <c r="D38">
        <v>21.8</v>
      </c>
      <c r="E38">
        <v>20.8</v>
      </c>
      <c r="F38">
        <v>0</v>
      </c>
      <c r="G38">
        <v>0</v>
      </c>
    </row>
    <row r="39" spans="1:7" ht="15" x14ac:dyDescent="0.25">
      <c r="A39" s="271" t="s">
        <v>86</v>
      </c>
      <c r="B39">
        <v>81</v>
      </c>
      <c r="C39">
        <v>61.9</v>
      </c>
      <c r="D39">
        <v>240.2</v>
      </c>
      <c r="E39">
        <v>313.39999999999998</v>
      </c>
      <c r="F39">
        <v>0</v>
      </c>
      <c r="G39">
        <v>0</v>
      </c>
    </row>
    <row r="40" spans="1:7" ht="15" x14ac:dyDescent="0.25">
      <c r="A40" s="271" t="s">
        <v>87</v>
      </c>
      <c r="B40">
        <v>8.6</v>
      </c>
      <c r="C40">
        <v>0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271" t="s">
        <v>88</v>
      </c>
      <c r="B41">
        <v>72.3</v>
      </c>
      <c r="C41">
        <v>67</v>
      </c>
      <c r="D41">
        <v>287.10000000000002</v>
      </c>
      <c r="E41">
        <v>154.30000000000001</v>
      </c>
      <c r="F41">
        <v>0</v>
      </c>
      <c r="G41">
        <v>0</v>
      </c>
    </row>
    <row r="42" spans="1:7" ht="15" x14ac:dyDescent="0.25">
      <c r="A42" s="271" t="s">
        <v>89</v>
      </c>
      <c r="B42">
        <v>0</v>
      </c>
      <c r="C42">
        <v>123.1</v>
      </c>
      <c r="D42">
        <v>250.8</v>
      </c>
      <c r="E42">
        <v>108.4</v>
      </c>
      <c r="F42">
        <v>0</v>
      </c>
      <c r="G42">
        <v>0</v>
      </c>
    </row>
    <row r="43" spans="1:7" ht="15" x14ac:dyDescent="0.25">
      <c r="A43" s="271" t="s">
        <v>69</v>
      </c>
    </row>
    <row r="44" spans="1:7" ht="15" x14ac:dyDescent="0.25">
      <c r="A44" s="271" t="s">
        <v>90</v>
      </c>
      <c r="B44">
        <v>230</v>
      </c>
      <c r="C44">
        <v>282.39999999999998</v>
      </c>
      <c r="D44">
        <v>429.3</v>
      </c>
      <c r="E44">
        <v>1061.0999999999999</v>
      </c>
      <c r="F44">
        <v>0</v>
      </c>
      <c r="G44">
        <v>0</v>
      </c>
    </row>
    <row r="45" spans="1:7" ht="15" x14ac:dyDescent="0.25">
      <c r="A45" s="271" t="s">
        <v>91</v>
      </c>
      <c r="B45">
        <v>0</v>
      </c>
      <c r="C45">
        <v>0</v>
      </c>
      <c r="D45">
        <v>0</v>
      </c>
      <c r="E45">
        <v>409.7</v>
      </c>
      <c r="F45">
        <v>0</v>
      </c>
      <c r="G45">
        <v>0</v>
      </c>
    </row>
    <row r="46" spans="1:7" ht="15" x14ac:dyDescent="0.25">
      <c r="A46" s="271" t="s">
        <v>92</v>
      </c>
      <c r="B46">
        <v>0</v>
      </c>
      <c r="C46">
        <v>92</v>
      </c>
      <c r="D46">
        <v>0</v>
      </c>
      <c r="E46">
        <v>0</v>
      </c>
      <c r="F46">
        <v>0</v>
      </c>
      <c r="G46">
        <v>0</v>
      </c>
    </row>
    <row r="47" spans="1:7" ht="15" x14ac:dyDescent="0.25">
      <c r="A47" s="271" t="s">
        <v>464</v>
      </c>
      <c r="B47">
        <v>0</v>
      </c>
      <c r="C47">
        <v>0</v>
      </c>
      <c r="D47">
        <v>0</v>
      </c>
      <c r="E47">
        <v>19.7</v>
      </c>
      <c r="F47">
        <v>0</v>
      </c>
      <c r="G47">
        <v>0</v>
      </c>
    </row>
    <row r="48" spans="1:7" ht="15" x14ac:dyDescent="0.25">
      <c r="A48" s="271" t="s">
        <v>175</v>
      </c>
      <c r="B48">
        <v>0</v>
      </c>
      <c r="C48">
        <v>0</v>
      </c>
      <c r="D48">
        <v>0</v>
      </c>
      <c r="E48">
        <v>18.600000000000001</v>
      </c>
      <c r="F48">
        <v>0</v>
      </c>
      <c r="G48">
        <v>0</v>
      </c>
    </row>
    <row r="49" spans="1:7" ht="15" x14ac:dyDescent="0.25">
      <c r="A49" s="271" t="s">
        <v>406</v>
      </c>
      <c r="B49">
        <v>0</v>
      </c>
      <c r="C49">
        <v>0</v>
      </c>
      <c r="D49">
        <v>7.7</v>
      </c>
      <c r="E49">
        <v>0</v>
      </c>
      <c r="F49">
        <v>0</v>
      </c>
      <c r="G49">
        <v>0</v>
      </c>
    </row>
    <row r="50" spans="1:7" ht="15" x14ac:dyDescent="0.25">
      <c r="A50" s="271" t="s">
        <v>93</v>
      </c>
      <c r="B50">
        <v>0</v>
      </c>
      <c r="C50">
        <v>0</v>
      </c>
      <c r="D50" t="s">
        <v>94</v>
      </c>
      <c r="E50">
        <v>0</v>
      </c>
      <c r="F50">
        <v>0</v>
      </c>
      <c r="G50">
        <v>0</v>
      </c>
    </row>
    <row r="51" spans="1:7" ht="15" x14ac:dyDescent="0.25">
      <c r="A51" s="271" t="s">
        <v>96</v>
      </c>
      <c r="B51">
        <v>230</v>
      </c>
      <c r="C51">
        <v>190.4</v>
      </c>
      <c r="D51">
        <v>408.6</v>
      </c>
      <c r="E51">
        <v>585</v>
      </c>
      <c r="F51">
        <v>0</v>
      </c>
      <c r="G51">
        <v>0</v>
      </c>
    </row>
    <row r="52" spans="1:7" ht="15" x14ac:dyDescent="0.25">
      <c r="A52" s="271" t="s">
        <v>97</v>
      </c>
      <c r="B52">
        <v>0</v>
      </c>
      <c r="C52">
        <v>0</v>
      </c>
      <c r="D52">
        <v>13</v>
      </c>
      <c r="E52">
        <v>18</v>
      </c>
      <c r="F52">
        <v>0</v>
      </c>
      <c r="G52">
        <v>0</v>
      </c>
    </row>
    <row r="53" spans="1:7" ht="15" x14ac:dyDescent="0.25">
      <c r="A53" s="271" t="s">
        <v>176</v>
      </c>
      <c r="B53">
        <v>0</v>
      </c>
      <c r="C53">
        <v>0</v>
      </c>
      <c r="D53">
        <v>0</v>
      </c>
      <c r="E53">
        <v>10.1</v>
      </c>
      <c r="F53">
        <v>0</v>
      </c>
      <c r="G53">
        <v>0</v>
      </c>
    </row>
    <row r="54" spans="1:7" ht="15" x14ac:dyDescent="0.25">
      <c r="A54" s="271" t="s">
        <v>69</v>
      </c>
    </row>
    <row r="55" spans="1:7" ht="15" x14ac:dyDescent="0.25">
      <c r="A55" s="271" t="s">
        <v>98</v>
      </c>
      <c r="B55">
        <v>1173</v>
      </c>
      <c r="C55">
        <v>1601.6</v>
      </c>
      <c r="D55">
        <v>2475.8000000000002</v>
      </c>
      <c r="E55">
        <v>2974.9</v>
      </c>
      <c r="F55">
        <v>15.9</v>
      </c>
      <c r="G55">
        <v>0</v>
      </c>
    </row>
    <row r="56" spans="1:7" ht="15" x14ac:dyDescent="0.25">
      <c r="A56" s="271" t="s">
        <v>99</v>
      </c>
      <c r="B56">
        <v>4.9000000000000004</v>
      </c>
      <c r="C56">
        <v>2</v>
      </c>
      <c r="D56">
        <v>5.8</v>
      </c>
      <c r="E56">
        <v>6.1</v>
      </c>
      <c r="F56">
        <v>0</v>
      </c>
      <c r="G56">
        <v>0</v>
      </c>
    </row>
    <row r="57" spans="1:7" ht="15" x14ac:dyDescent="0.25">
      <c r="A57" s="271" t="s">
        <v>100</v>
      </c>
      <c r="B57">
        <v>0</v>
      </c>
      <c r="C57">
        <v>9</v>
      </c>
      <c r="D57">
        <v>4.2</v>
      </c>
      <c r="E57">
        <v>0</v>
      </c>
      <c r="F57">
        <v>0</v>
      </c>
      <c r="G57">
        <v>0</v>
      </c>
    </row>
    <row r="58" spans="1:7" ht="15" x14ac:dyDescent="0.25">
      <c r="A58" s="271" t="s">
        <v>101</v>
      </c>
      <c r="B58">
        <v>150</v>
      </c>
      <c r="C58">
        <v>55.5</v>
      </c>
      <c r="D58">
        <v>356.2</v>
      </c>
      <c r="E58">
        <v>154</v>
      </c>
      <c r="F58">
        <v>0</v>
      </c>
      <c r="G58">
        <v>0</v>
      </c>
    </row>
    <row r="59" spans="1:7" ht="15" x14ac:dyDescent="0.25">
      <c r="A59" s="271" t="s">
        <v>102</v>
      </c>
      <c r="B59">
        <v>29.1</v>
      </c>
      <c r="C59">
        <v>16.8</v>
      </c>
      <c r="D59">
        <v>13.5</v>
      </c>
      <c r="E59">
        <v>29.6</v>
      </c>
      <c r="F59">
        <v>0</v>
      </c>
      <c r="G59">
        <v>0</v>
      </c>
    </row>
    <row r="60" spans="1:7" ht="15" x14ac:dyDescent="0.25">
      <c r="A60" s="271" t="s">
        <v>103</v>
      </c>
      <c r="B60">
        <v>2.9</v>
      </c>
      <c r="C60">
        <v>38.700000000000003</v>
      </c>
      <c r="D60">
        <v>2</v>
      </c>
      <c r="E60">
        <v>15.1</v>
      </c>
      <c r="F60">
        <v>0</v>
      </c>
      <c r="G60">
        <v>0</v>
      </c>
    </row>
    <row r="61" spans="1:7" ht="15" x14ac:dyDescent="0.25">
      <c r="A61" s="271" t="s">
        <v>104</v>
      </c>
      <c r="B61">
        <v>94</v>
      </c>
      <c r="C61">
        <v>18</v>
      </c>
      <c r="D61">
        <v>205.3</v>
      </c>
      <c r="E61">
        <v>260.60000000000002</v>
      </c>
      <c r="F61">
        <v>0</v>
      </c>
      <c r="G61">
        <v>0</v>
      </c>
    </row>
    <row r="62" spans="1:7" ht="15" x14ac:dyDescent="0.25">
      <c r="A62" s="271" t="s">
        <v>105</v>
      </c>
      <c r="B62">
        <v>48</v>
      </c>
      <c r="C62">
        <v>111.2</v>
      </c>
      <c r="D62">
        <v>145.9</v>
      </c>
      <c r="E62">
        <v>296.5</v>
      </c>
      <c r="F62">
        <v>0</v>
      </c>
      <c r="G62">
        <v>0</v>
      </c>
    </row>
    <row r="63" spans="1:7" ht="15" x14ac:dyDescent="0.25">
      <c r="A63" s="271" t="s">
        <v>106</v>
      </c>
      <c r="B63">
        <v>6.8</v>
      </c>
      <c r="C63">
        <v>26.7</v>
      </c>
      <c r="D63">
        <v>69.099999999999994</v>
      </c>
      <c r="E63">
        <v>81.2</v>
      </c>
      <c r="F63">
        <v>0</v>
      </c>
      <c r="G63">
        <v>0</v>
      </c>
    </row>
    <row r="64" spans="1:7" ht="15" x14ac:dyDescent="0.25">
      <c r="A64" s="271" t="s">
        <v>107</v>
      </c>
      <c r="B64">
        <v>0</v>
      </c>
      <c r="C64">
        <v>44</v>
      </c>
      <c r="D64">
        <v>75.099999999999994</v>
      </c>
      <c r="E64">
        <v>185.8</v>
      </c>
      <c r="F64">
        <v>0</v>
      </c>
      <c r="G64">
        <v>0</v>
      </c>
    </row>
    <row r="65" spans="1:7" ht="15" x14ac:dyDescent="0.25">
      <c r="A65" s="271" t="s">
        <v>108</v>
      </c>
      <c r="B65">
        <v>0</v>
      </c>
      <c r="C65">
        <v>11</v>
      </c>
      <c r="D65">
        <v>0</v>
      </c>
      <c r="E65">
        <v>0</v>
      </c>
      <c r="F65">
        <v>0</v>
      </c>
      <c r="G65">
        <v>0</v>
      </c>
    </row>
    <row r="66" spans="1:7" ht="15" x14ac:dyDescent="0.25">
      <c r="A66" s="271" t="s">
        <v>109</v>
      </c>
      <c r="B66">
        <v>59.9</v>
      </c>
      <c r="C66">
        <v>151.6</v>
      </c>
      <c r="D66">
        <v>188.1</v>
      </c>
      <c r="E66">
        <v>173.9</v>
      </c>
      <c r="F66">
        <v>0</v>
      </c>
      <c r="G66">
        <v>0</v>
      </c>
    </row>
    <row r="67" spans="1:7" ht="15" x14ac:dyDescent="0.25">
      <c r="A67" s="271" t="s">
        <v>110</v>
      </c>
      <c r="B67">
        <v>0</v>
      </c>
      <c r="C67">
        <v>0</v>
      </c>
      <c r="D67">
        <v>8.3000000000000007</v>
      </c>
      <c r="E67">
        <v>15.4</v>
      </c>
      <c r="F67">
        <v>0</v>
      </c>
      <c r="G67">
        <v>0</v>
      </c>
    </row>
    <row r="68" spans="1:7" ht="15" x14ac:dyDescent="0.25">
      <c r="A68" s="271" t="s">
        <v>111</v>
      </c>
      <c r="B68">
        <v>0</v>
      </c>
      <c r="C68">
        <v>0</v>
      </c>
      <c r="D68">
        <v>42.6</v>
      </c>
      <c r="E68">
        <v>52</v>
      </c>
      <c r="F68">
        <v>0</v>
      </c>
      <c r="G68">
        <v>0</v>
      </c>
    </row>
    <row r="69" spans="1:7" ht="15" x14ac:dyDescent="0.25">
      <c r="A69" s="271" t="s">
        <v>112</v>
      </c>
      <c r="B69">
        <v>84</v>
      </c>
      <c r="C69">
        <v>71</v>
      </c>
      <c r="D69">
        <v>81.7</v>
      </c>
      <c r="E69">
        <v>126.3</v>
      </c>
      <c r="F69">
        <v>0</v>
      </c>
      <c r="G69">
        <v>0</v>
      </c>
    </row>
    <row r="70" spans="1:7" ht="15" x14ac:dyDescent="0.25">
      <c r="A70" s="271" t="s">
        <v>113</v>
      </c>
      <c r="B70">
        <v>21</v>
      </c>
      <c r="C70">
        <v>43.5</v>
      </c>
      <c r="D70">
        <v>69.2</v>
      </c>
      <c r="E70">
        <v>64</v>
      </c>
      <c r="F70">
        <v>0</v>
      </c>
      <c r="G70">
        <v>0</v>
      </c>
    </row>
    <row r="71" spans="1:7" ht="15" x14ac:dyDescent="0.25">
      <c r="A71" s="271" t="s">
        <v>114</v>
      </c>
      <c r="B71">
        <v>19.3</v>
      </c>
      <c r="C71">
        <v>21</v>
      </c>
      <c r="D71">
        <v>15.4</v>
      </c>
      <c r="E71">
        <v>8.6999999999999993</v>
      </c>
      <c r="F71">
        <v>5</v>
      </c>
      <c r="G71">
        <v>0</v>
      </c>
    </row>
    <row r="72" spans="1:7" ht="15" x14ac:dyDescent="0.25">
      <c r="A72" s="271" t="s">
        <v>115</v>
      </c>
      <c r="B72">
        <v>458.5</v>
      </c>
      <c r="C72">
        <v>700</v>
      </c>
      <c r="D72">
        <v>933.5</v>
      </c>
      <c r="E72">
        <v>1208.3</v>
      </c>
      <c r="F72">
        <v>10.9</v>
      </c>
      <c r="G72">
        <v>0</v>
      </c>
    </row>
    <row r="73" spans="1:7" ht="15" x14ac:dyDescent="0.25">
      <c r="A73" s="271" t="s">
        <v>117</v>
      </c>
      <c r="B73">
        <v>0.3</v>
      </c>
      <c r="C73">
        <v>0.7</v>
      </c>
      <c r="D73">
        <v>3.6</v>
      </c>
      <c r="E73">
        <v>9.4</v>
      </c>
      <c r="F73">
        <v>0</v>
      </c>
      <c r="G73">
        <v>0</v>
      </c>
    </row>
    <row r="74" spans="1:7" ht="15" x14ac:dyDescent="0.25">
      <c r="A74" s="271" t="s">
        <v>118</v>
      </c>
      <c r="B74">
        <v>46</v>
      </c>
      <c r="C74">
        <v>70.2</v>
      </c>
      <c r="D74">
        <v>35</v>
      </c>
      <c r="E74">
        <v>46.9</v>
      </c>
      <c r="F74">
        <v>0</v>
      </c>
      <c r="G74">
        <v>0</v>
      </c>
    </row>
    <row r="75" spans="1:7" ht="15" x14ac:dyDescent="0.25">
      <c r="A75" s="271" t="s">
        <v>119</v>
      </c>
      <c r="B75">
        <v>77</v>
      </c>
      <c r="C75">
        <v>98.4</v>
      </c>
      <c r="D75">
        <v>64.3</v>
      </c>
      <c r="E75">
        <v>74.8</v>
      </c>
      <c r="F75">
        <v>0</v>
      </c>
      <c r="G75">
        <v>0</v>
      </c>
    </row>
    <row r="76" spans="1:7" ht="15" x14ac:dyDescent="0.25">
      <c r="A76" s="271" t="s">
        <v>120</v>
      </c>
      <c r="B76">
        <v>18.8</v>
      </c>
      <c r="C76">
        <v>90.2</v>
      </c>
      <c r="D76">
        <v>75.599999999999994</v>
      </c>
      <c r="E76">
        <v>101.7</v>
      </c>
      <c r="F76">
        <v>0</v>
      </c>
      <c r="G76">
        <v>0</v>
      </c>
    </row>
    <row r="77" spans="1:7" ht="15" x14ac:dyDescent="0.25">
      <c r="A77" s="271" t="s">
        <v>121</v>
      </c>
      <c r="B77">
        <v>32.6</v>
      </c>
      <c r="C77">
        <v>22</v>
      </c>
      <c r="D77">
        <v>14.5</v>
      </c>
      <c r="E77">
        <v>33.799999999999997</v>
      </c>
      <c r="F77">
        <v>0</v>
      </c>
      <c r="G77">
        <v>0</v>
      </c>
    </row>
    <row r="78" spans="1:7" ht="15" x14ac:dyDescent="0.25">
      <c r="A78" s="271" t="s">
        <v>122</v>
      </c>
      <c r="B78">
        <v>20</v>
      </c>
      <c r="C78">
        <v>0</v>
      </c>
      <c r="D78">
        <v>66.8</v>
      </c>
      <c r="E78">
        <v>30.8</v>
      </c>
      <c r="F78">
        <v>0</v>
      </c>
      <c r="G78">
        <v>0</v>
      </c>
    </row>
    <row r="79" spans="1:7" ht="15" x14ac:dyDescent="0.25">
      <c r="A79" s="271" t="s">
        <v>65</v>
      </c>
      <c r="B79" t="s">
        <v>66</v>
      </c>
      <c r="C79" t="s">
        <v>67</v>
      </c>
      <c r="D79" t="s">
        <v>66</v>
      </c>
      <c r="E79" t="s">
        <v>67</v>
      </c>
      <c r="F79" t="s">
        <v>185</v>
      </c>
      <c r="G79" t="s">
        <v>68</v>
      </c>
    </row>
    <row r="80" spans="1:7" ht="15" x14ac:dyDescent="0.25">
      <c r="A80" s="271" t="s">
        <v>123</v>
      </c>
      <c r="B80">
        <v>4648.8999999999996</v>
      </c>
      <c r="C80">
        <v>4367.7</v>
      </c>
      <c r="D80">
        <v>8141.8</v>
      </c>
      <c r="E80">
        <v>7871</v>
      </c>
      <c r="F80">
        <v>17.2</v>
      </c>
      <c r="G80">
        <v>0</v>
      </c>
    </row>
    <row r="81" spans="1:7" ht="15" x14ac:dyDescent="0.25">
      <c r="A81" s="271" t="s">
        <v>124</v>
      </c>
      <c r="B81">
        <v>693.1</v>
      </c>
      <c r="C81">
        <v>337.3</v>
      </c>
      <c r="D81">
        <v>0</v>
      </c>
      <c r="E81">
        <v>0</v>
      </c>
      <c r="F81">
        <v>0</v>
      </c>
      <c r="G81">
        <v>0</v>
      </c>
    </row>
    <row r="82" spans="1:7" ht="15" x14ac:dyDescent="0.25">
      <c r="A82" s="271" t="s">
        <v>65</v>
      </c>
      <c r="B82" t="s">
        <v>66</v>
      </c>
      <c r="C82" t="s">
        <v>67</v>
      </c>
      <c r="D82" t="s">
        <v>66</v>
      </c>
      <c r="E82" t="s">
        <v>67</v>
      </c>
      <c r="F82" t="s">
        <v>185</v>
      </c>
      <c r="G82" t="s">
        <v>68</v>
      </c>
    </row>
    <row r="83" spans="1:7" ht="15" x14ac:dyDescent="0.25">
      <c r="A83" s="271" t="s">
        <v>125</v>
      </c>
      <c r="B83">
        <v>5342.1</v>
      </c>
      <c r="C83">
        <v>4705.1000000000004</v>
      </c>
      <c r="D83">
        <v>8141.8</v>
      </c>
      <c r="E83">
        <v>7871</v>
      </c>
      <c r="F83">
        <v>17.2</v>
      </c>
      <c r="G83">
        <v>0</v>
      </c>
    </row>
    <row r="84" spans="1:7" ht="15" x14ac:dyDescent="0.25">
      <c r="A84" s="271" t="s">
        <v>126</v>
      </c>
      <c r="B84" t="s">
        <v>45</v>
      </c>
      <c r="C84" t="s">
        <v>45</v>
      </c>
      <c r="D84">
        <v>0</v>
      </c>
      <c r="E84">
        <v>0</v>
      </c>
      <c r="F84" t="s">
        <v>45</v>
      </c>
      <c r="G84" t="s">
        <v>45</v>
      </c>
    </row>
    <row r="85" spans="1:7" ht="15" x14ac:dyDescent="0.25">
      <c r="A85" s="271" t="s">
        <v>127</v>
      </c>
      <c r="B85">
        <v>0</v>
      </c>
      <c r="C85">
        <v>0</v>
      </c>
      <c r="D85" t="s">
        <v>45</v>
      </c>
      <c r="E85" t="s">
        <v>45</v>
      </c>
      <c r="F85">
        <v>0</v>
      </c>
      <c r="G85">
        <v>0</v>
      </c>
    </row>
    <row r="86" spans="1:7" ht="15" x14ac:dyDescent="0.25">
      <c r="A86" s="271" t="s">
        <v>65</v>
      </c>
      <c r="B86" t="s">
        <v>66</v>
      </c>
      <c r="C86" t="s">
        <v>67</v>
      </c>
      <c r="D86" t="s">
        <v>66</v>
      </c>
      <c r="E86" t="s">
        <v>67</v>
      </c>
      <c r="F86" t="s">
        <v>185</v>
      </c>
      <c r="G86" t="s">
        <v>68</v>
      </c>
    </row>
  </sheetData>
  <pageMargins left="0.7" right="0.7" top="0.75" bottom="0.75" header="0.3" footer="0.3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96EA5-6339-49A8-8F20-432B39EF5340}">
  <dimension ref="A1:G85"/>
  <sheetViews>
    <sheetView topLeftCell="A29" workbookViewId="0">
      <selection activeCell="B29" sqref="B29"/>
    </sheetView>
  </sheetViews>
  <sheetFormatPr defaultRowHeight="13.2" x14ac:dyDescent="0.25"/>
  <cols>
    <col min="1" max="1" width="23.33203125" customWidth="1"/>
    <col min="2" max="2" width="15.109375" customWidth="1"/>
    <col min="4" max="4" width="11.88671875" customWidth="1"/>
    <col min="5" max="5" width="13.88671875" customWidth="1"/>
    <col min="6" max="6" width="21.109375" customWidth="1"/>
    <col min="7" max="7" width="13.10937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512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s="272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165.8</v>
      </c>
      <c r="C12">
        <v>216.5</v>
      </c>
      <c r="D12">
        <v>336.8</v>
      </c>
      <c r="E12">
        <v>199.4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21.5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271" t="s">
        <v>405</v>
      </c>
      <c r="B14">
        <v>0.3</v>
      </c>
      <c r="C14">
        <v>0</v>
      </c>
      <c r="D14">
        <v>0.3</v>
      </c>
      <c r="E14">
        <v>0</v>
      </c>
      <c r="F14">
        <v>0</v>
      </c>
      <c r="G14">
        <v>0</v>
      </c>
    </row>
    <row r="15" spans="1:7" ht="15" x14ac:dyDescent="0.25">
      <c r="A15" s="271" t="s">
        <v>71</v>
      </c>
      <c r="B15">
        <v>120.5</v>
      </c>
      <c r="C15">
        <v>195</v>
      </c>
      <c r="D15">
        <v>317</v>
      </c>
      <c r="E15">
        <v>186.6</v>
      </c>
      <c r="F15">
        <v>0</v>
      </c>
      <c r="G15">
        <v>0</v>
      </c>
    </row>
    <row r="16" spans="1:7" ht="15" x14ac:dyDescent="0.25">
      <c r="A16" s="271" t="s">
        <v>72</v>
      </c>
      <c r="B16">
        <v>11</v>
      </c>
      <c r="C16">
        <v>0</v>
      </c>
      <c r="D16">
        <v>19.5</v>
      </c>
      <c r="E16">
        <v>0</v>
      </c>
      <c r="F16">
        <v>0</v>
      </c>
      <c r="G16">
        <v>0</v>
      </c>
    </row>
    <row r="17" spans="1:7" ht="15" x14ac:dyDescent="0.25">
      <c r="A17" s="271" t="s">
        <v>73</v>
      </c>
      <c r="B17">
        <v>34</v>
      </c>
      <c r="C17">
        <v>0</v>
      </c>
      <c r="D17">
        <v>0</v>
      </c>
      <c r="E17">
        <v>0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0</v>
      </c>
      <c r="E18">
        <v>12.7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449.4</v>
      </c>
      <c r="C20">
        <v>509.1</v>
      </c>
      <c r="D20">
        <v>790.1</v>
      </c>
      <c r="E20">
        <v>647.20000000000005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199.1</v>
      </c>
      <c r="C22">
        <v>187.5</v>
      </c>
      <c r="D22">
        <v>382.6</v>
      </c>
      <c r="E22">
        <v>371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740</v>
      </c>
      <c r="C24">
        <v>60</v>
      </c>
      <c r="D24">
        <v>734</v>
      </c>
      <c r="E24">
        <v>0</v>
      </c>
      <c r="F24">
        <v>0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1705.9</v>
      </c>
      <c r="C26">
        <v>1651.9</v>
      </c>
      <c r="D26">
        <v>2664.6</v>
      </c>
      <c r="E26">
        <v>2291.6</v>
      </c>
      <c r="F26">
        <v>1.3</v>
      </c>
      <c r="G26">
        <v>0</v>
      </c>
    </row>
    <row r="27" spans="1:7" ht="15" x14ac:dyDescent="0.25">
      <c r="A27" s="271" t="s">
        <v>78</v>
      </c>
      <c r="B27">
        <v>13.2</v>
      </c>
      <c r="C27">
        <v>22.5</v>
      </c>
      <c r="D27">
        <v>12.5</v>
      </c>
      <c r="E27">
        <v>5.0999999999999996</v>
      </c>
      <c r="F27">
        <v>0</v>
      </c>
      <c r="G27">
        <v>0</v>
      </c>
    </row>
    <row r="28" spans="1:7" ht="15" x14ac:dyDescent="0.25">
      <c r="A28" s="271" t="s">
        <v>463</v>
      </c>
      <c r="B28">
        <v>0</v>
      </c>
      <c r="C28">
        <v>1.3</v>
      </c>
      <c r="D28">
        <v>0</v>
      </c>
      <c r="E28">
        <v>0</v>
      </c>
      <c r="F28">
        <v>0</v>
      </c>
      <c r="G28">
        <v>0</v>
      </c>
    </row>
    <row r="29" spans="1:7" ht="15" x14ac:dyDescent="0.25">
      <c r="A29" s="271" t="s">
        <v>79</v>
      </c>
      <c r="B29">
        <v>0.8</v>
      </c>
      <c r="C29">
        <v>1.1000000000000001</v>
      </c>
      <c r="D29">
        <v>0.3</v>
      </c>
      <c r="E29">
        <v>1.6</v>
      </c>
      <c r="F29">
        <v>0</v>
      </c>
      <c r="G29">
        <v>0</v>
      </c>
    </row>
    <row r="30" spans="1:7" ht="15" x14ac:dyDescent="0.25">
      <c r="A30" s="271" t="s">
        <v>80</v>
      </c>
      <c r="B30">
        <v>127.3</v>
      </c>
      <c r="C30">
        <v>154</v>
      </c>
      <c r="D30">
        <v>422.8</v>
      </c>
      <c r="E30">
        <v>215.9</v>
      </c>
      <c r="F30">
        <v>0</v>
      </c>
      <c r="G30">
        <v>0</v>
      </c>
    </row>
    <row r="31" spans="1:7" ht="15" x14ac:dyDescent="0.25">
      <c r="A31" s="271" t="s">
        <v>173</v>
      </c>
      <c r="B31">
        <v>0</v>
      </c>
      <c r="C31">
        <v>0</v>
      </c>
      <c r="D31">
        <v>0</v>
      </c>
      <c r="E31">
        <v>262.2</v>
      </c>
      <c r="F31">
        <v>0</v>
      </c>
      <c r="G31">
        <v>0</v>
      </c>
    </row>
    <row r="32" spans="1:7" ht="15" x14ac:dyDescent="0.25">
      <c r="A32" s="271" t="s">
        <v>168</v>
      </c>
      <c r="B32">
        <v>0</v>
      </c>
      <c r="C32">
        <v>0</v>
      </c>
      <c r="D32" t="s">
        <v>94</v>
      </c>
      <c r="E32">
        <v>0</v>
      </c>
      <c r="F32">
        <v>0</v>
      </c>
      <c r="G32">
        <v>0</v>
      </c>
    </row>
    <row r="33" spans="1:7" ht="15" x14ac:dyDescent="0.25">
      <c r="A33" s="271" t="s">
        <v>81</v>
      </c>
      <c r="B33">
        <v>310.60000000000002</v>
      </c>
      <c r="C33">
        <v>439.2</v>
      </c>
      <c r="D33">
        <v>369.6</v>
      </c>
      <c r="E33">
        <v>318.7</v>
      </c>
      <c r="F33">
        <v>0</v>
      </c>
      <c r="G33">
        <v>0</v>
      </c>
    </row>
    <row r="34" spans="1:7" ht="15" x14ac:dyDescent="0.25">
      <c r="A34" s="271" t="s">
        <v>82</v>
      </c>
      <c r="B34">
        <v>64.099999999999994</v>
      </c>
      <c r="C34">
        <v>41.8</v>
      </c>
      <c r="D34">
        <v>125.8</v>
      </c>
      <c r="E34">
        <v>80.7</v>
      </c>
      <c r="F34">
        <v>1.3</v>
      </c>
      <c r="G34">
        <v>0</v>
      </c>
    </row>
    <row r="35" spans="1:7" ht="15" x14ac:dyDescent="0.25">
      <c r="A35" s="271" t="s">
        <v>83</v>
      </c>
      <c r="B35">
        <v>965.1</v>
      </c>
      <c r="C35">
        <v>633.5</v>
      </c>
      <c r="D35">
        <v>980.7</v>
      </c>
      <c r="E35">
        <v>793.3</v>
      </c>
      <c r="F35">
        <v>0</v>
      </c>
      <c r="G35">
        <v>0</v>
      </c>
    </row>
    <row r="36" spans="1:7" ht="15" x14ac:dyDescent="0.25">
      <c r="A36" s="271" t="s">
        <v>259</v>
      </c>
      <c r="B36">
        <v>0</v>
      </c>
      <c r="C36">
        <v>0</v>
      </c>
      <c r="D36">
        <v>0</v>
      </c>
      <c r="E36">
        <v>52.4</v>
      </c>
      <c r="F36">
        <v>0</v>
      </c>
      <c r="G36">
        <v>0</v>
      </c>
    </row>
    <row r="37" spans="1:7" ht="15" x14ac:dyDescent="0.25">
      <c r="A37" s="271" t="s">
        <v>84</v>
      </c>
      <c r="B37">
        <v>0</v>
      </c>
      <c r="C37">
        <v>0</v>
      </c>
      <c r="D37">
        <v>66</v>
      </c>
      <c r="E37">
        <v>66.599999999999994</v>
      </c>
      <c r="F37">
        <v>0</v>
      </c>
      <c r="G37">
        <v>0</v>
      </c>
    </row>
    <row r="38" spans="1:7" ht="15" x14ac:dyDescent="0.25">
      <c r="A38" s="271" t="s">
        <v>85</v>
      </c>
      <c r="B38">
        <v>20</v>
      </c>
      <c r="C38">
        <v>22</v>
      </c>
      <c r="D38">
        <v>21.8</v>
      </c>
      <c r="E38">
        <v>20.8</v>
      </c>
      <c r="F38">
        <v>0</v>
      </c>
      <c r="G38">
        <v>0</v>
      </c>
    </row>
    <row r="39" spans="1:7" ht="15" x14ac:dyDescent="0.25">
      <c r="A39" s="271" t="s">
        <v>86</v>
      </c>
      <c r="B39">
        <v>140.80000000000001</v>
      </c>
      <c r="C39">
        <v>146.4</v>
      </c>
      <c r="D39">
        <v>181.6</v>
      </c>
      <c r="E39">
        <v>229.4</v>
      </c>
      <c r="F39">
        <v>0</v>
      </c>
      <c r="G39">
        <v>0</v>
      </c>
    </row>
    <row r="40" spans="1:7" ht="15" x14ac:dyDescent="0.25">
      <c r="A40" s="271" t="s">
        <v>87</v>
      </c>
      <c r="B40">
        <v>1</v>
      </c>
      <c r="C40">
        <v>0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271" t="s">
        <v>88</v>
      </c>
      <c r="B41">
        <v>63.2</v>
      </c>
      <c r="C41">
        <v>97</v>
      </c>
      <c r="D41">
        <v>232.7</v>
      </c>
      <c r="E41">
        <v>136.5</v>
      </c>
      <c r="F41">
        <v>0</v>
      </c>
      <c r="G41">
        <v>0</v>
      </c>
    </row>
    <row r="42" spans="1:7" ht="15" x14ac:dyDescent="0.25">
      <c r="A42" s="271" t="s">
        <v>89</v>
      </c>
      <c r="B42">
        <v>0</v>
      </c>
      <c r="C42">
        <v>93.1</v>
      </c>
      <c r="D42">
        <v>250.8</v>
      </c>
      <c r="E42">
        <v>108.4</v>
      </c>
      <c r="F42">
        <v>0</v>
      </c>
      <c r="G42">
        <v>0</v>
      </c>
    </row>
    <row r="43" spans="1:7" ht="15" x14ac:dyDescent="0.25">
      <c r="A43" s="271" t="s">
        <v>69</v>
      </c>
    </row>
    <row r="44" spans="1:7" ht="15" x14ac:dyDescent="0.25">
      <c r="A44" s="271" t="s">
        <v>90</v>
      </c>
      <c r="B44">
        <v>200</v>
      </c>
      <c r="C44">
        <v>282.39999999999998</v>
      </c>
      <c r="D44">
        <v>429.3</v>
      </c>
      <c r="E44">
        <v>1016</v>
      </c>
      <c r="F44">
        <v>0</v>
      </c>
      <c r="G44">
        <v>0</v>
      </c>
    </row>
    <row r="45" spans="1:7" ht="15" x14ac:dyDescent="0.25">
      <c r="A45" s="271" t="s">
        <v>91</v>
      </c>
      <c r="B45">
        <v>0</v>
      </c>
      <c r="C45">
        <v>10</v>
      </c>
      <c r="D45">
        <v>0</v>
      </c>
      <c r="E45">
        <v>409.7</v>
      </c>
      <c r="F45">
        <v>0</v>
      </c>
      <c r="G45">
        <v>0</v>
      </c>
    </row>
    <row r="46" spans="1:7" ht="15" x14ac:dyDescent="0.25">
      <c r="A46" s="271" t="s">
        <v>92</v>
      </c>
      <c r="B46">
        <v>0</v>
      </c>
      <c r="C46">
        <v>42</v>
      </c>
      <c r="D46">
        <v>0</v>
      </c>
      <c r="E46">
        <v>0</v>
      </c>
      <c r="F46">
        <v>0</v>
      </c>
      <c r="G46">
        <v>0</v>
      </c>
    </row>
    <row r="47" spans="1:7" ht="15" x14ac:dyDescent="0.25">
      <c r="A47" s="271" t="s">
        <v>464</v>
      </c>
      <c r="B47">
        <v>0</v>
      </c>
      <c r="C47">
        <v>0</v>
      </c>
      <c r="D47">
        <v>0</v>
      </c>
      <c r="E47">
        <v>19.7</v>
      </c>
      <c r="F47">
        <v>0</v>
      </c>
      <c r="G47">
        <v>0</v>
      </c>
    </row>
    <row r="48" spans="1:7" ht="15" x14ac:dyDescent="0.25">
      <c r="A48" s="271" t="s">
        <v>175</v>
      </c>
      <c r="B48">
        <v>0</v>
      </c>
      <c r="C48">
        <v>0</v>
      </c>
      <c r="D48">
        <v>0</v>
      </c>
      <c r="E48">
        <v>18.600000000000001</v>
      </c>
      <c r="F48">
        <v>0</v>
      </c>
      <c r="G48">
        <v>0</v>
      </c>
    </row>
    <row r="49" spans="1:7" ht="15" x14ac:dyDescent="0.25">
      <c r="A49" s="271" t="s">
        <v>406</v>
      </c>
      <c r="B49">
        <v>0</v>
      </c>
      <c r="C49">
        <v>0</v>
      </c>
      <c r="D49">
        <v>7.7</v>
      </c>
      <c r="E49">
        <v>0</v>
      </c>
      <c r="F49">
        <v>0</v>
      </c>
      <c r="G49">
        <v>0</v>
      </c>
    </row>
    <row r="50" spans="1:7" ht="15" x14ac:dyDescent="0.25">
      <c r="A50" s="271" t="s">
        <v>93</v>
      </c>
      <c r="B50">
        <v>0</v>
      </c>
      <c r="C50">
        <v>0</v>
      </c>
      <c r="D50" t="s">
        <v>94</v>
      </c>
      <c r="E50">
        <v>0</v>
      </c>
      <c r="F50">
        <v>0</v>
      </c>
      <c r="G50">
        <v>0</v>
      </c>
    </row>
    <row r="51" spans="1:7" ht="15" x14ac:dyDescent="0.25">
      <c r="A51" s="271" t="s">
        <v>96</v>
      </c>
      <c r="B51">
        <v>200</v>
      </c>
      <c r="C51">
        <v>230.4</v>
      </c>
      <c r="D51">
        <v>408.6</v>
      </c>
      <c r="E51">
        <v>550</v>
      </c>
      <c r="F51">
        <v>0</v>
      </c>
      <c r="G51">
        <v>0</v>
      </c>
    </row>
    <row r="52" spans="1:7" ht="15" x14ac:dyDescent="0.25">
      <c r="A52" s="271" t="s">
        <v>97</v>
      </c>
      <c r="B52">
        <v>0</v>
      </c>
      <c r="C52">
        <v>0</v>
      </c>
      <c r="D52">
        <v>13</v>
      </c>
      <c r="E52">
        <v>18</v>
      </c>
      <c r="F52">
        <v>0</v>
      </c>
      <c r="G52">
        <v>0</v>
      </c>
    </row>
    <row r="53" spans="1:7" ht="15" x14ac:dyDescent="0.25">
      <c r="A53" s="271" t="s">
        <v>69</v>
      </c>
    </row>
    <row r="54" spans="1:7" ht="15" x14ac:dyDescent="0.25">
      <c r="A54" s="271" t="s">
        <v>98</v>
      </c>
      <c r="B54">
        <v>1282.4000000000001</v>
      </c>
      <c r="C54">
        <v>1561.2</v>
      </c>
      <c r="D54">
        <v>2335.5</v>
      </c>
      <c r="E54">
        <v>2847.5</v>
      </c>
      <c r="F54">
        <v>15.9</v>
      </c>
      <c r="G54">
        <v>0</v>
      </c>
    </row>
    <row r="55" spans="1:7" ht="15" x14ac:dyDescent="0.25">
      <c r="A55" s="271" t="s">
        <v>99</v>
      </c>
      <c r="B55">
        <v>4.9000000000000004</v>
      </c>
      <c r="C55">
        <v>2</v>
      </c>
      <c r="D55">
        <v>5.8</v>
      </c>
      <c r="E55">
        <v>6.1</v>
      </c>
      <c r="F55">
        <v>0</v>
      </c>
      <c r="G55">
        <v>0</v>
      </c>
    </row>
    <row r="56" spans="1:7" ht="15" x14ac:dyDescent="0.25">
      <c r="A56" s="271" t="s">
        <v>100</v>
      </c>
      <c r="B56">
        <v>0</v>
      </c>
      <c r="C56">
        <v>9</v>
      </c>
      <c r="D56">
        <v>4.2</v>
      </c>
      <c r="E56">
        <v>0</v>
      </c>
      <c r="F56">
        <v>0</v>
      </c>
      <c r="G56">
        <v>0</v>
      </c>
    </row>
    <row r="57" spans="1:7" ht="15" x14ac:dyDescent="0.25">
      <c r="A57" s="271" t="s">
        <v>101</v>
      </c>
      <c r="B57">
        <v>210</v>
      </c>
      <c r="C57">
        <v>55</v>
      </c>
      <c r="D57">
        <v>293.10000000000002</v>
      </c>
      <c r="E57">
        <v>127</v>
      </c>
      <c r="F57">
        <v>0</v>
      </c>
      <c r="G57">
        <v>0</v>
      </c>
    </row>
    <row r="58" spans="1:7" ht="15" x14ac:dyDescent="0.25">
      <c r="A58" s="271" t="s">
        <v>102</v>
      </c>
      <c r="B58">
        <v>29.1</v>
      </c>
      <c r="C58">
        <v>24.8</v>
      </c>
      <c r="D58">
        <v>13.5</v>
      </c>
      <c r="E58">
        <v>21.8</v>
      </c>
      <c r="F58">
        <v>0</v>
      </c>
      <c r="G58">
        <v>0</v>
      </c>
    </row>
    <row r="59" spans="1:7" ht="15" x14ac:dyDescent="0.25">
      <c r="A59" s="271" t="s">
        <v>103</v>
      </c>
      <c r="B59">
        <v>3</v>
      </c>
      <c r="C59">
        <v>29.3</v>
      </c>
      <c r="D59">
        <v>2</v>
      </c>
      <c r="E59">
        <v>15</v>
      </c>
      <c r="F59">
        <v>0</v>
      </c>
      <c r="G59">
        <v>0</v>
      </c>
    </row>
    <row r="60" spans="1:7" ht="15" x14ac:dyDescent="0.25">
      <c r="A60" s="271" t="s">
        <v>104</v>
      </c>
      <c r="B60">
        <v>94</v>
      </c>
      <c r="C60">
        <v>29</v>
      </c>
      <c r="D60">
        <v>205.3</v>
      </c>
      <c r="E60">
        <v>260.60000000000002</v>
      </c>
      <c r="F60">
        <v>0</v>
      </c>
      <c r="G60">
        <v>0</v>
      </c>
    </row>
    <row r="61" spans="1:7" ht="15" x14ac:dyDescent="0.25">
      <c r="A61" s="271" t="s">
        <v>105</v>
      </c>
      <c r="B61">
        <v>51.9</v>
      </c>
      <c r="C61">
        <v>122.7</v>
      </c>
      <c r="D61">
        <v>132.5</v>
      </c>
      <c r="E61">
        <v>283.8</v>
      </c>
      <c r="F61">
        <v>0</v>
      </c>
      <c r="G61">
        <v>0</v>
      </c>
    </row>
    <row r="62" spans="1:7" ht="15" x14ac:dyDescent="0.25">
      <c r="A62" s="271" t="s">
        <v>106</v>
      </c>
      <c r="B62">
        <v>0</v>
      </c>
      <c r="C62">
        <v>22.2</v>
      </c>
      <c r="D62">
        <v>69.099999999999994</v>
      </c>
      <c r="E62">
        <v>81.2</v>
      </c>
      <c r="F62">
        <v>0</v>
      </c>
      <c r="G62">
        <v>0</v>
      </c>
    </row>
    <row r="63" spans="1:7" ht="15" x14ac:dyDescent="0.25">
      <c r="A63" s="271" t="s">
        <v>107</v>
      </c>
      <c r="B63">
        <v>0</v>
      </c>
      <c r="C63">
        <v>58.5</v>
      </c>
      <c r="D63">
        <v>75.099999999999994</v>
      </c>
      <c r="E63">
        <v>165.3</v>
      </c>
      <c r="F63">
        <v>0</v>
      </c>
      <c r="G63">
        <v>0</v>
      </c>
    </row>
    <row r="64" spans="1:7" ht="15" x14ac:dyDescent="0.25">
      <c r="A64" s="271" t="s">
        <v>108</v>
      </c>
      <c r="B64">
        <v>0</v>
      </c>
      <c r="C64">
        <v>11</v>
      </c>
      <c r="D64">
        <v>0</v>
      </c>
      <c r="E64">
        <v>0</v>
      </c>
      <c r="F64">
        <v>0</v>
      </c>
      <c r="G64">
        <v>0</v>
      </c>
    </row>
    <row r="65" spans="1:7" ht="15" x14ac:dyDescent="0.25">
      <c r="A65" s="271" t="s">
        <v>109</v>
      </c>
      <c r="B65">
        <v>59.9</v>
      </c>
      <c r="C65">
        <v>122.6</v>
      </c>
      <c r="D65">
        <v>188.1</v>
      </c>
      <c r="E65">
        <v>173.9</v>
      </c>
      <c r="F65">
        <v>0</v>
      </c>
      <c r="G65">
        <v>0</v>
      </c>
    </row>
    <row r="66" spans="1:7" ht="15" x14ac:dyDescent="0.25">
      <c r="A66" s="271" t="s">
        <v>110</v>
      </c>
      <c r="B66">
        <v>0</v>
      </c>
      <c r="C66">
        <v>0</v>
      </c>
      <c r="D66">
        <v>8.3000000000000007</v>
      </c>
      <c r="E66">
        <v>6.3</v>
      </c>
      <c r="F66">
        <v>0</v>
      </c>
      <c r="G66">
        <v>0</v>
      </c>
    </row>
    <row r="67" spans="1:7" ht="15" x14ac:dyDescent="0.25">
      <c r="A67" s="271" t="s">
        <v>111</v>
      </c>
      <c r="B67">
        <v>0</v>
      </c>
      <c r="C67">
        <v>0</v>
      </c>
      <c r="D67">
        <v>42.6</v>
      </c>
      <c r="E67">
        <v>52</v>
      </c>
      <c r="F67">
        <v>0</v>
      </c>
      <c r="G67">
        <v>0</v>
      </c>
    </row>
    <row r="68" spans="1:7" ht="15" x14ac:dyDescent="0.25">
      <c r="A68" s="271" t="s">
        <v>112</v>
      </c>
      <c r="B68">
        <v>81.5</v>
      </c>
      <c r="C68">
        <v>71</v>
      </c>
      <c r="D68">
        <v>81.7</v>
      </c>
      <c r="E68">
        <v>126.3</v>
      </c>
      <c r="F68">
        <v>0</v>
      </c>
      <c r="G68">
        <v>0</v>
      </c>
    </row>
    <row r="69" spans="1:7" ht="15" x14ac:dyDescent="0.25">
      <c r="A69" s="271" t="s">
        <v>113</v>
      </c>
      <c r="B69">
        <v>21</v>
      </c>
      <c r="C69">
        <v>43.5</v>
      </c>
      <c r="D69">
        <v>69.2</v>
      </c>
      <c r="E69">
        <v>56.6</v>
      </c>
      <c r="F69">
        <v>0</v>
      </c>
      <c r="G69">
        <v>0</v>
      </c>
    </row>
    <row r="70" spans="1:7" ht="15" x14ac:dyDescent="0.25">
      <c r="A70" s="271" t="s">
        <v>114</v>
      </c>
      <c r="B70">
        <v>24</v>
      </c>
      <c r="C70">
        <v>21.6</v>
      </c>
      <c r="D70">
        <v>10.3</v>
      </c>
      <c r="E70">
        <v>8.6999999999999993</v>
      </c>
      <c r="F70">
        <v>5</v>
      </c>
      <c r="G70">
        <v>0</v>
      </c>
    </row>
    <row r="71" spans="1:7" ht="15" x14ac:dyDescent="0.25">
      <c r="A71" s="271" t="s">
        <v>115</v>
      </c>
      <c r="B71">
        <v>508.5</v>
      </c>
      <c r="C71">
        <v>683.8</v>
      </c>
      <c r="D71">
        <v>874.8</v>
      </c>
      <c r="E71">
        <v>1165.5999999999999</v>
      </c>
      <c r="F71">
        <v>10.9</v>
      </c>
      <c r="G71">
        <v>0</v>
      </c>
    </row>
    <row r="72" spans="1:7" ht="15" x14ac:dyDescent="0.25">
      <c r="A72" s="271" t="s">
        <v>117</v>
      </c>
      <c r="B72">
        <v>0.3</v>
      </c>
      <c r="C72">
        <v>0</v>
      </c>
      <c r="D72">
        <v>3.6</v>
      </c>
      <c r="E72">
        <v>9.4</v>
      </c>
      <c r="F72">
        <v>0</v>
      </c>
      <c r="G72">
        <v>0</v>
      </c>
    </row>
    <row r="73" spans="1:7" ht="15" x14ac:dyDescent="0.25">
      <c r="A73" s="271" t="s">
        <v>118</v>
      </c>
      <c r="B73">
        <v>46</v>
      </c>
      <c r="C73">
        <v>70.2</v>
      </c>
      <c r="D73">
        <v>35</v>
      </c>
      <c r="E73">
        <v>46.9</v>
      </c>
      <c r="F73">
        <v>0</v>
      </c>
      <c r="G73">
        <v>0</v>
      </c>
    </row>
    <row r="74" spans="1:7" ht="15" x14ac:dyDescent="0.25">
      <c r="A74" s="271" t="s">
        <v>119</v>
      </c>
      <c r="B74">
        <v>77</v>
      </c>
      <c r="C74">
        <v>98.4</v>
      </c>
      <c r="D74">
        <v>64.3</v>
      </c>
      <c r="E74">
        <v>74.8</v>
      </c>
      <c r="F74">
        <v>0</v>
      </c>
      <c r="G74">
        <v>0</v>
      </c>
    </row>
    <row r="75" spans="1:7" ht="15" x14ac:dyDescent="0.25">
      <c r="A75" s="271" t="s">
        <v>120</v>
      </c>
      <c r="B75">
        <v>18.8</v>
      </c>
      <c r="C75">
        <v>64.400000000000006</v>
      </c>
      <c r="D75">
        <v>75.599999999999994</v>
      </c>
      <c r="E75">
        <v>101.7</v>
      </c>
      <c r="F75">
        <v>0</v>
      </c>
      <c r="G75">
        <v>0</v>
      </c>
    </row>
    <row r="76" spans="1:7" ht="15" x14ac:dyDescent="0.25">
      <c r="A76" s="271" t="s">
        <v>121</v>
      </c>
      <c r="B76">
        <v>32.6</v>
      </c>
      <c r="C76">
        <v>22</v>
      </c>
      <c r="D76">
        <v>14.5</v>
      </c>
      <c r="E76">
        <v>33.799999999999997</v>
      </c>
      <c r="F76">
        <v>0</v>
      </c>
      <c r="G76">
        <v>0</v>
      </c>
    </row>
    <row r="77" spans="1:7" ht="15" x14ac:dyDescent="0.25">
      <c r="A77" s="271" t="s">
        <v>122</v>
      </c>
      <c r="B77">
        <v>20</v>
      </c>
      <c r="C77">
        <v>0</v>
      </c>
      <c r="D77">
        <v>66.8</v>
      </c>
      <c r="E77">
        <v>30.8</v>
      </c>
      <c r="F77">
        <v>0</v>
      </c>
      <c r="G77">
        <v>0</v>
      </c>
    </row>
    <row r="78" spans="1:7" ht="15" x14ac:dyDescent="0.25">
      <c r="A78" s="271" t="s">
        <v>65</v>
      </c>
      <c r="B78" t="s">
        <v>66</v>
      </c>
      <c r="C78" t="s">
        <v>67</v>
      </c>
      <c r="D78" t="s">
        <v>66</v>
      </c>
      <c r="E78" t="s">
        <v>66</v>
      </c>
      <c r="F78" t="s">
        <v>66</v>
      </c>
      <c r="G78" t="s">
        <v>68</v>
      </c>
    </row>
    <row r="79" spans="1:7" ht="15" x14ac:dyDescent="0.25">
      <c r="A79" s="271" t="s">
        <v>123</v>
      </c>
      <c r="B79">
        <v>4742.8</v>
      </c>
      <c r="C79">
        <v>4468.6000000000004</v>
      </c>
      <c r="D79">
        <v>7672.8</v>
      </c>
      <c r="E79">
        <v>7372.6</v>
      </c>
      <c r="F79">
        <v>17.2</v>
      </c>
      <c r="G79">
        <v>0</v>
      </c>
    </row>
    <row r="80" spans="1:7" ht="15" x14ac:dyDescent="0.25">
      <c r="A80" s="271" t="s">
        <v>124</v>
      </c>
      <c r="B80">
        <v>717.1</v>
      </c>
      <c r="C80">
        <v>451.7</v>
      </c>
      <c r="D80">
        <v>0</v>
      </c>
      <c r="E80">
        <v>0</v>
      </c>
      <c r="F80">
        <v>0</v>
      </c>
      <c r="G80">
        <v>0</v>
      </c>
    </row>
    <row r="81" spans="1:7" ht="15" x14ac:dyDescent="0.25">
      <c r="A81" s="271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271" t="s">
        <v>125</v>
      </c>
      <c r="B82">
        <v>5459.9</v>
      </c>
      <c r="C82">
        <v>4920.3</v>
      </c>
      <c r="D82">
        <v>7672.8</v>
      </c>
      <c r="E82">
        <v>7372.6</v>
      </c>
      <c r="F82">
        <v>17.2</v>
      </c>
      <c r="G82">
        <v>0</v>
      </c>
    </row>
    <row r="83" spans="1:7" ht="15" x14ac:dyDescent="0.25">
      <c r="A83" s="271" t="s">
        <v>126</v>
      </c>
      <c r="B83" t="s">
        <v>45</v>
      </c>
      <c r="C83" t="s">
        <v>45</v>
      </c>
      <c r="D83">
        <v>0</v>
      </c>
      <c r="E83">
        <v>0</v>
      </c>
      <c r="F83" t="s">
        <v>45</v>
      </c>
      <c r="G83" t="s">
        <v>45</v>
      </c>
    </row>
    <row r="84" spans="1:7" ht="15" x14ac:dyDescent="0.25">
      <c r="A84" s="271" t="s">
        <v>127</v>
      </c>
      <c r="B84">
        <v>0</v>
      </c>
      <c r="C84">
        <v>0</v>
      </c>
      <c r="D84" t="s">
        <v>45</v>
      </c>
      <c r="E84" t="s">
        <v>45</v>
      </c>
      <c r="F84">
        <v>0</v>
      </c>
      <c r="G84">
        <v>0</v>
      </c>
    </row>
    <row r="85" spans="1:7" ht="15" x14ac:dyDescent="0.25">
      <c r="A85" s="271" t="s">
        <v>53</v>
      </c>
    </row>
  </sheetData>
  <pageMargins left="0.7" right="0.7" top="0.75" bottom="0.75" header="0.3" footer="0.3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00BEB-68F0-40D4-BB8F-3A175055C1AD}">
  <dimension ref="A1:G85"/>
  <sheetViews>
    <sheetView topLeftCell="A50" workbookViewId="0">
      <selection activeCell="L64" sqref="L64"/>
    </sheetView>
  </sheetViews>
  <sheetFormatPr defaultRowHeight="13.2" x14ac:dyDescent="0.25"/>
  <cols>
    <col min="1" max="1" width="18.88671875" customWidth="1"/>
    <col min="2" max="2" width="11" customWidth="1"/>
    <col min="4" max="4" width="11.441406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513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A7" s="271" t="s">
        <v>56</v>
      </c>
      <c r="B7" t="s">
        <v>57</v>
      </c>
      <c r="C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176.1</v>
      </c>
      <c r="C12">
        <v>226.5</v>
      </c>
      <c r="D12">
        <v>290.7</v>
      </c>
      <c r="E12">
        <v>189.4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21.5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271" t="s">
        <v>405</v>
      </c>
      <c r="B14">
        <v>0.6</v>
      </c>
      <c r="C14">
        <v>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271" t="s">
        <v>71</v>
      </c>
      <c r="B15">
        <v>130.5</v>
      </c>
      <c r="C15">
        <v>205</v>
      </c>
      <c r="D15">
        <v>271.2</v>
      </c>
      <c r="E15">
        <v>176.6</v>
      </c>
      <c r="F15">
        <v>0</v>
      </c>
      <c r="G15">
        <v>0</v>
      </c>
    </row>
    <row r="16" spans="1:7" ht="15" x14ac:dyDescent="0.25">
      <c r="A16" s="271" t="s">
        <v>72</v>
      </c>
      <c r="B16">
        <v>11</v>
      </c>
      <c r="C16">
        <v>0</v>
      </c>
      <c r="D16">
        <v>19.5</v>
      </c>
      <c r="E16">
        <v>0</v>
      </c>
      <c r="F16">
        <v>0</v>
      </c>
      <c r="G16">
        <v>0</v>
      </c>
    </row>
    <row r="17" spans="1:7" ht="15" x14ac:dyDescent="0.25">
      <c r="A17" s="271" t="s">
        <v>73</v>
      </c>
      <c r="B17">
        <v>34</v>
      </c>
      <c r="C17">
        <v>0</v>
      </c>
      <c r="D17">
        <v>0</v>
      </c>
      <c r="E17">
        <v>0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0</v>
      </c>
      <c r="E18">
        <v>12.7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514.1</v>
      </c>
      <c r="C20">
        <v>540.1</v>
      </c>
      <c r="D20">
        <v>723</v>
      </c>
      <c r="E20">
        <v>615.1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227</v>
      </c>
      <c r="C22">
        <v>219.1</v>
      </c>
      <c r="D22">
        <v>354</v>
      </c>
      <c r="E22">
        <v>338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805</v>
      </c>
      <c r="C24">
        <v>60.5</v>
      </c>
      <c r="D24">
        <v>667.7</v>
      </c>
      <c r="E24">
        <v>0</v>
      </c>
      <c r="F24">
        <v>0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1631.1</v>
      </c>
      <c r="C26">
        <v>1762.1</v>
      </c>
      <c r="D26">
        <v>2648.5</v>
      </c>
      <c r="E26">
        <v>2128.3000000000002</v>
      </c>
      <c r="F26">
        <v>1</v>
      </c>
      <c r="G26">
        <v>0</v>
      </c>
    </row>
    <row r="27" spans="1:7" ht="15" x14ac:dyDescent="0.25">
      <c r="A27" s="271" t="s">
        <v>78</v>
      </c>
      <c r="B27">
        <v>13.2</v>
      </c>
      <c r="C27">
        <v>21.5</v>
      </c>
      <c r="D27">
        <v>12.5</v>
      </c>
      <c r="E27">
        <v>4.5999999999999996</v>
      </c>
      <c r="F27">
        <v>0</v>
      </c>
      <c r="G27">
        <v>0</v>
      </c>
    </row>
    <row r="28" spans="1:7" ht="15" x14ac:dyDescent="0.25">
      <c r="A28" s="271" t="s">
        <v>463</v>
      </c>
      <c r="B28">
        <v>0</v>
      </c>
      <c r="C28">
        <v>1.3</v>
      </c>
      <c r="D28">
        <v>0</v>
      </c>
      <c r="E28">
        <v>0</v>
      </c>
      <c r="F28">
        <v>0</v>
      </c>
      <c r="G28">
        <v>0</v>
      </c>
    </row>
    <row r="29" spans="1:7" ht="15" x14ac:dyDescent="0.25">
      <c r="A29" s="271" t="s">
        <v>79</v>
      </c>
      <c r="B29">
        <v>0.8</v>
      </c>
      <c r="C29">
        <v>1.1000000000000001</v>
      </c>
      <c r="D29">
        <v>0.3</v>
      </c>
      <c r="E29">
        <v>1.3</v>
      </c>
      <c r="F29">
        <v>0</v>
      </c>
      <c r="G29">
        <v>0</v>
      </c>
    </row>
    <row r="30" spans="1:7" ht="15" x14ac:dyDescent="0.25">
      <c r="A30" s="271" t="s">
        <v>80</v>
      </c>
      <c r="B30">
        <v>125</v>
      </c>
      <c r="C30">
        <v>154</v>
      </c>
      <c r="D30">
        <v>333.6</v>
      </c>
      <c r="E30">
        <v>215.9</v>
      </c>
      <c r="F30">
        <v>0</v>
      </c>
      <c r="G30">
        <v>0</v>
      </c>
    </row>
    <row r="31" spans="1:7" ht="15" x14ac:dyDescent="0.25">
      <c r="A31" s="271" t="s">
        <v>173</v>
      </c>
      <c r="B31">
        <v>0</v>
      </c>
      <c r="C31">
        <v>0</v>
      </c>
      <c r="D31">
        <v>0</v>
      </c>
      <c r="E31">
        <v>262.2</v>
      </c>
      <c r="F31">
        <v>0</v>
      </c>
      <c r="G31">
        <v>0</v>
      </c>
    </row>
    <row r="32" spans="1:7" ht="15" x14ac:dyDescent="0.25">
      <c r="A32" s="271" t="s">
        <v>168</v>
      </c>
      <c r="B32">
        <v>0</v>
      </c>
      <c r="C32">
        <v>0</v>
      </c>
      <c r="D32" t="s">
        <v>94</v>
      </c>
      <c r="E32">
        <v>0</v>
      </c>
      <c r="F32">
        <v>0</v>
      </c>
      <c r="G32">
        <v>0</v>
      </c>
    </row>
    <row r="33" spans="1:7" ht="15" x14ac:dyDescent="0.25">
      <c r="A33" s="271" t="s">
        <v>81</v>
      </c>
      <c r="B33">
        <v>311.5</v>
      </c>
      <c r="C33">
        <v>423.3</v>
      </c>
      <c r="D33">
        <v>368.6</v>
      </c>
      <c r="E33">
        <v>281</v>
      </c>
      <c r="F33">
        <v>0</v>
      </c>
      <c r="G33">
        <v>0</v>
      </c>
    </row>
    <row r="34" spans="1:7" ht="15" x14ac:dyDescent="0.25">
      <c r="A34" s="271" t="s">
        <v>82</v>
      </c>
      <c r="B34">
        <v>54.1</v>
      </c>
      <c r="C34">
        <v>31</v>
      </c>
      <c r="D34">
        <v>125.8</v>
      </c>
      <c r="E34">
        <v>80.7</v>
      </c>
      <c r="F34">
        <v>1</v>
      </c>
      <c r="G34">
        <v>0</v>
      </c>
    </row>
    <row r="35" spans="1:7" ht="15" x14ac:dyDescent="0.25">
      <c r="A35" s="271" t="s">
        <v>83</v>
      </c>
      <c r="B35">
        <v>985</v>
      </c>
      <c r="C35">
        <v>653.5</v>
      </c>
      <c r="D35">
        <v>904.2</v>
      </c>
      <c r="E35">
        <v>793.3</v>
      </c>
      <c r="F35">
        <v>0</v>
      </c>
      <c r="G35">
        <v>0</v>
      </c>
    </row>
    <row r="36" spans="1:7" ht="15" x14ac:dyDescent="0.25">
      <c r="A36" s="271" t="s">
        <v>259</v>
      </c>
      <c r="B36">
        <v>0</v>
      </c>
      <c r="C36">
        <v>0</v>
      </c>
      <c r="D36">
        <v>0</v>
      </c>
      <c r="E36">
        <v>52.4</v>
      </c>
      <c r="F36">
        <v>0</v>
      </c>
      <c r="G36">
        <v>0</v>
      </c>
    </row>
    <row r="37" spans="1:7" ht="15" x14ac:dyDescent="0.25">
      <c r="A37" s="271" t="s">
        <v>84</v>
      </c>
      <c r="B37">
        <v>0</v>
      </c>
      <c r="C37">
        <v>75</v>
      </c>
      <c r="D37">
        <v>66</v>
      </c>
      <c r="E37">
        <v>0</v>
      </c>
      <c r="F37">
        <v>0</v>
      </c>
      <c r="G37">
        <v>0</v>
      </c>
    </row>
    <row r="38" spans="1:7" ht="15" x14ac:dyDescent="0.25">
      <c r="A38" s="271" t="s">
        <v>85</v>
      </c>
      <c r="B38">
        <v>20</v>
      </c>
      <c r="C38">
        <v>42</v>
      </c>
      <c r="D38">
        <v>21.8</v>
      </c>
      <c r="E38">
        <v>0</v>
      </c>
      <c r="F38">
        <v>0</v>
      </c>
      <c r="G38">
        <v>0</v>
      </c>
    </row>
    <row r="39" spans="1:7" ht="15" x14ac:dyDescent="0.25">
      <c r="A39" s="271" t="s">
        <v>86</v>
      </c>
      <c r="B39">
        <v>120.3</v>
      </c>
      <c r="C39">
        <v>145.30000000000001</v>
      </c>
      <c r="D39">
        <v>181.1</v>
      </c>
      <c r="E39">
        <v>229.4</v>
      </c>
      <c r="F39">
        <v>0</v>
      </c>
      <c r="G39">
        <v>0</v>
      </c>
    </row>
    <row r="40" spans="1:7" ht="15" x14ac:dyDescent="0.25">
      <c r="A40" s="271" t="s">
        <v>87</v>
      </c>
      <c r="B40">
        <v>1</v>
      </c>
      <c r="C40">
        <v>0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271" t="s">
        <v>88</v>
      </c>
      <c r="B41">
        <v>0.2</v>
      </c>
      <c r="C41">
        <v>121</v>
      </c>
      <c r="D41">
        <v>232.7</v>
      </c>
      <c r="E41">
        <v>99.1</v>
      </c>
      <c r="F41">
        <v>0</v>
      </c>
      <c r="G41">
        <v>0</v>
      </c>
    </row>
    <row r="42" spans="1:7" ht="15" x14ac:dyDescent="0.25">
      <c r="A42" s="271" t="s">
        <v>89</v>
      </c>
      <c r="B42">
        <v>0</v>
      </c>
      <c r="C42">
        <v>93.1</v>
      </c>
      <c r="D42">
        <v>402</v>
      </c>
      <c r="E42">
        <v>108.4</v>
      </c>
      <c r="F42">
        <v>0</v>
      </c>
      <c r="G42">
        <v>0</v>
      </c>
    </row>
    <row r="43" spans="1:7" ht="15" x14ac:dyDescent="0.25">
      <c r="A43" s="271" t="s">
        <v>69</v>
      </c>
    </row>
    <row r="44" spans="1:7" ht="15" x14ac:dyDescent="0.25">
      <c r="A44" s="271" t="s">
        <v>90</v>
      </c>
      <c r="B44">
        <v>230.2</v>
      </c>
      <c r="C44">
        <v>318.39999999999998</v>
      </c>
      <c r="D44">
        <v>399</v>
      </c>
      <c r="E44">
        <v>964.3</v>
      </c>
      <c r="F44">
        <v>0</v>
      </c>
      <c r="G44">
        <v>0</v>
      </c>
    </row>
    <row r="45" spans="1:7" ht="15" x14ac:dyDescent="0.25">
      <c r="A45" s="271" t="s">
        <v>91</v>
      </c>
      <c r="B45">
        <v>0</v>
      </c>
      <c r="C45">
        <v>10</v>
      </c>
      <c r="D45">
        <v>0</v>
      </c>
      <c r="E45">
        <v>409.7</v>
      </c>
      <c r="F45">
        <v>0</v>
      </c>
      <c r="G45">
        <v>0</v>
      </c>
    </row>
    <row r="46" spans="1:7" ht="15" x14ac:dyDescent="0.25">
      <c r="A46" s="271" t="s">
        <v>92</v>
      </c>
      <c r="B46">
        <v>0</v>
      </c>
      <c r="C46">
        <v>42</v>
      </c>
      <c r="D46">
        <v>0</v>
      </c>
      <c r="E46">
        <v>0</v>
      </c>
      <c r="F46">
        <v>0</v>
      </c>
      <c r="G46">
        <v>0</v>
      </c>
    </row>
    <row r="47" spans="1:7" ht="15" x14ac:dyDescent="0.25">
      <c r="A47" s="271" t="s">
        <v>464</v>
      </c>
      <c r="B47">
        <v>0</v>
      </c>
      <c r="C47">
        <v>0</v>
      </c>
      <c r="D47">
        <v>0</v>
      </c>
      <c r="E47">
        <v>19.7</v>
      </c>
      <c r="F47">
        <v>0</v>
      </c>
      <c r="G47">
        <v>0</v>
      </c>
    </row>
    <row r="48" spans="1:7" ht="15" x14ac:dyDescent="0.25">
      <c r="A48" s="271" t="s">
        <v>175</v>
      </c>
      <c r="B48">
        <v>0</v>
      </c>
      <c r="C48">
        <v>0</v>
      </c>
      <c r="D48">
        <v>0</v>
      </c>
      <c r="E48">
        <v>18.600000000000001</v>
      </c>
      <c r="F48">
        <v>0</v>
      </c>
      <c r="G48">
        <v>0</v>
      </c>
    </row>
    <row r="49" spans="1:7" ht="15" x14ac:dyDescent="0.25">
      <c r="A49" s="271" t="s">
        <v>406</v>
      </c>
      <c r="B49">
        <v>0</v>
      </c>
      <c r="C49">
        <v>0</v>
      </c>
      <c r="D49">
        <v>7.7</v>
      </c>
      <c r="E49">
        <v>0</v>
      </c>
      <c r="F49">
        <v>0</v>
      </c>
      <c r="G49">
        <v>0</v>
      </c>
    </row>
    <row r="50" spans="1:7" ht="15" x14ac:dyDescent="0.25">
      <c r="A50" s="271" t="s">
        <v>93</v>
      </c>
      <c r="B50">
        <v>0</v>
      </c>
      <c r="C50">
        <v>0</v>
      </c>
      <c r="D50" t="s">
        <v>94</v>
      </c>
      <c r="E50">
        <v>0</v>
      </c>
      <c r="F50">
        <v>0</v>
      </c>
      <c r="G50">
        <v>0</v>
      </c>
    </row>
    <row r="51" spans="1:7" ht="15" x14ac:dyDescent="0.25">
      <c r="A51" s="271" t="s">
        <v>96</v>
      </c>
      <c r="B51">
        <v>230.2</v>
      </c>
      <c r="C51">
        <v>266.39999999999998</v>
      </c>
      <c r="D51">
        <v>378.3</v>
      </c>
      <c r="E51">
        <v>498.3</v>
      </c>
      <c r="F51">
        <v>0</v>
      </c>
      <c r="G51">
        <v>0</v>
      </c>
    </row>
    <row r="52" spans="1:7" ht="15" x14ac:dyDescent="0.25">
      <c r="A52" s="271" t="s">
        <v>97</v>
      </c>
      <c r="B52">
        <v>0</v>
      </c>
      <c r="C52">
        <v>0</v>
      </c>
      <c r="D52">
        <v>13</v>
      </c>
      <c r="E52">
        <v>18</v>
      </c>
      <c r="F52">
        <v>0</v>
      </c>
      <c r="G52">
        <v>0</v>
      </c>
    </row>
    <row r="53" spans="1:7" ht="15" x14ac:dyDescent="0.25">
      <c r="A53" s="271" t="s">
        <v>69</v>
      </c>
    </row>
    <row r="54" spans="1:7" ht="15" x14ac:dyDescent="0.25">
      <c r="A54" s="271" t="s">
        <v>98</v>
      </c>
      <c r="B54">
        <v>1323</v>
      </c>
      <c r="C54">
        <v>1475</v>
      </c>
      <c r="D54">
        <v>2177.1</v>
      </c>
      <c r="E54">
        <v>2628.3</v>
      </c>
      <c r="F54">
        <v>15.9</v>
      </c>
      <c r="G54">
        <v>0</v>
      </c>
    </row>
    <row r="55" spans="1:7" ht="15" x14ac:dyDescent="0.25">
      <c r="A55" s="271" t="s">
        <v>99</v>
      </c>
      <c r="B55">
        <v>1.6</v>
      </c>
      <c r="C55">
        <v>2</v>
      </c>
      <c r="D55">
        <v>5.8</v>
      </c>
      <c r="E55">
        <v>6.1</v>
      </c>
      <c r="F55">
        <v>0</v>
      </c>
      <c r="G55">
        <v>0</v>
      </c>
    </row>
    <row r="56" spans="1:7" ht="15" x14ac:dyDescent="0.25">
      <c r="A56" s="271" t="s">
        <v>100</v>
      </c>
      <c r="B56">
        <v>0</v>
      </c>
      <c r="C56">
        <v>9</v>
      </c>
      <c r="D56">
        <v>4.2</v>
      </c>
      <c r="E56">
        <v>0</v>
      </c>
      <c r="F56">
        <v>0</v>
      </c>
      <c r="G56">
        <v>0</v>
      </c>
    </row>
    <row r="57" spans="1:7" ht="15" x14ac:dyDescent="0.25">
      <c r="A57" s="271" t="s">
        <v>101</v>
      </c>
      <c r="B57">
        <v>240</v>
      </c>
      <c r="C57">
        <v>55</v>
      </c>
      <c r="D57">
        <v>264.2</v>
      </c>
      <c r="E57">
        <v>127</v>
      </c>
      <c r="F57">
        <v>0</v>
      </c>
      <c r="G57">
        <v>0</v>
      </c>
    </row>
    <row r="58" spans="1:7" ht="15" x14ac:dyDescent="0.25">
      <c r="A58" s="271" t="s">
        <v>102</v>
      </c>
      <c r="B58">
        <v>26</v>
      </c>
      <c r="C58">
        <v>24.8</v>
      </c>
      <c r="D58">
        <v>13.5</v>
      </c>
      <c r="E58">
        <v>21.8</v>
      </c>
      <c r="F58">
        <v>0</v>
      </c>
      <c r="G58">
        <v>0</v>
      </c>
    </row>
    <row r="59" spans="1:7" ht="15" x14ac:dyDescent="0.25">
      <c r="A59" s="271" t="s">
        <v>103</v>
      </c>
      <c r="B59">
        <v>2.7</v>
      </c>
      <c r="C59">
        <v>28.8</v>
      </c>
      <c r="D59">
        <v>1.7</v>
      </c>
      <c r="E59">
        <v>14.9</v>
      </c>
      <c r="F59">
        <v>0</v>
      </c>
      <c r="G59">
        <v>0</v>
      </c>
    </row>
    <row r="60" spans="1:7" ht="15" x14ac:dyDescent="0.25">
      <c r="A60" s="271" t="s">
        <v>104</v>
      </c>
      <c r="B60">
        <v>94</v>
      </c>
      <c r="C60">
        <v>18</v>
      </c>
      <c r="D60">
        <v>205.3</v>
      </c>
      <c r="E60">
        <v>235.3</v>
      </c>
      <c r="F60">
        <v>0</v>
      </c>
      <c r="G60">
        <v>0</v>
      </c>
    </row>
    <row r="61" spans="1:7" ht="15" x14ac:dyDescent="0.25">
      <c r="A61" s="271" t="s">
        <v>105</v>
      </c>
      <c r="B61">
        <v>51.9</v>
      </c>
      <c r="C61">
        <v>91.9</v>
      </c>
      <c r="D61">
        <v>123.7</v>
      </c>
      <c r="E61">
        <v>257.3</v>
      </c>
      <c r="F61">
        <v>0</v>
      </c>
      <c r="G61">
        <v>0</v>
      </c>
    </row>
    <row r="62" spans="1:7" ht="15" x14ac:dyDescent="0.25">
      <c r="A62" s="271" t="s">
        <v>106</v>
      </c>
      <c r="B62">
        <v>14.5</v>
      </c>
      <c r="C62">
        <v>32</v>
      </c>
      <c r="D62">
        <v>54</v>
      </c>
      <c r="E62">
        <v>63.6</v>
      </c>
      <c r="F62">
        <v>0</v>
      </c>
      <c r="G62">
        <v>0</v>
      </c>
    </row>
    <row r="63" spans="1:7" ht="15" x14ac:dyDescent="0.25">
      <c r="A63" s="271" t="s">
        <v>107</v>
      </c>
      <c r="B63">
        <v>0</v>
      </c>
      <c r="C63">
        <v>109</v>
      </c>
      <c r="D63">
        <v>75.099999999999994</v>
      </c>
      <c r="E63">
        <v>73</v>
      </c>
      <c r="F63">
        <v>0</v>
      </c>
      <c r="G63">
        <v>0</v>
      </c>
    </row>
    <row r="64" spans="1:7" ht="15" x14ac:dyDescent="0.25">
      <c r="A64" s="271" t="s">
        <v>108</v>
      </c>
      <c r="B64">
        <v>0</v>
      </c>
      <c r="C64">
        <v>11</v>
      </c>
      <c r="D64">
        <v>0</v>
      </c>
      <c r="E64">
        <v>0</v>
      </c>
      <c r="F64">
        <v>0</v>
      </c>
      <c r="G64">
        <v>0</v>
      </c>
    </row>
    <row r="65" spans="1:7" ht="15" x14ac:dyDescent="0.25">
      <c r="A65" s="271" t="s">
        <v>109</v>
      </c>
      <c r="B65">
        <v>53</v>
      </c>
      <c r="C65">
        <v>122.6</v>
      </c>
      <c r="D65">
        <v>188.1</v>
      </c>
      <c r="E65">
        <v>173.9</v>
      </c>
      <c r="F65">
        <v>0</v>
      </c>
      <c r="G65">
        <v>0</v>
      </c>
    </row>
    <row r="66" spans="1:7" ht="15" x14ac:dyDescent="0.25">
      <c r="A66" s="271" t="s">
        <v>110</v>
      </c>
      <c r="B66">
        <v>0</v>
      </c>
      <c r="C66">
        <v>0</v>
      </c>
      <c r="D66">
        <v>8.3000000000000007</v>
      </c>
      <c r="E66">
        <v>6.3</v>
      </c>
      <c r="F66">
        <v>0</v>
      </c>
      <c r="G66">
        <v>0</v>
      </c>
    </row>
    <row r="67" spans="1:7" ht="15" x14ac:dyDescent="0.25">
      <c r="A67" s="271" t="s">
        <v>111</v>
      </c>
      <c r="B67">
        <v>0</v>
      </c>
      <c r="C67">
        <v>0</v>
      </c>
      <c r="D67">
        <v>42.6</v>
      </c>
      <c r="E67">
        <v>52</v>
      </c>
      <c r="F67">
        <v>0</v>
      </c>
      <c r="G67">
        <v>0</v>
      </c>
    </row>
    <row r="68" spans="1:7" ht="15" x14ac:dyDescent="0.25">
      <c r="A68" s="271" t="s">
        <v>112</v>
      </c>
      <c r="B68">
        <v>81.5</v>
      </c>
      <c r="C68">
        <v>71.8</v>
      </c>
      <c r="D68">
        <v>81.7</v>
      </c>
      <c r="E68">
        <v>126.3</v>
      </c>
      <c r="F68">
        <v>0</v>
      </c>
      <c r="G68">
        <v>0</v>
      </c>
    </row>
    <row r="69" spans="1:7" ht="15" x14ac:dyDescent="0.25">
      <c r="A69" s="271" t="s">
        <v>113</v>
      </c>
      <c r="B69">
        <v>18</v>
      </c>
      <c r="C69">
        <v>43.5</v>
      </c>
      <c r="D69">
        <v>47.2</v>
      </c>
      <c r="E69">
        <v>56.6</v>
      </c>
      <c r="F69">
        <v>0</v>
      </c>
      <c r="G69">
        <v>0</v>
      </c>
    </row>
    <row r="70" spans="1:7" ht="15" x14ac:dyDescent="0.25">
      <c r="A70" s="271" t="s">
        <v>114</v>
      </c>
      <c r="B70">
        <v>21.8</v>
      </c>
      <c r="C70">
        <v>21.6</v>
      </c>
      <c r="D70">
        <v>10.3</v>
      </c>
      <c r="E70">
        <v>8.6999999999999993</v>
      </c>
      <c r="F70">
        <v>5</v>
      </c>
      <c r="G70">
        <v>0</v>
      </c>
    </row>
    <row r="71" spans="1:7" ht="15" x14ac:dyDescent="0.25">
      <c r="A71" s="271" t="s">
        <v>115</v>
      </c>
      <c r="B71">
        <v>502.9</v>
      </c>
      <c r="C71">
        <v>572.6</v>
      </c>
      <c r="D71">
        <v>825</v>
      </c>
      <c r="E71">
        <v>1130</v>
      </c>
      <c r="F71">
        <v>10.9</v>
      </c>
      <c r="G71">
        <v>0</v>
      </c>
    </row>
    <row r="72" spans="1:7" ht="15" x14ac:dyDescent="0.25">
      <c r="A72" s="271" t="s">
        <v>117</v>
      </c>
      <c r="B72">
        <v>0</v>
      </c>
      <c r="C72">
        <v>0</v>
      </c>
      <c r="D72">
        <v>3.6</v>
      </c>
      <c r="E72">
        <v>9.4</v>
      </c>
      <c r="F72">
        <v>0</v>
      </c>
      <c r="G72">
        <v>0</v>
      </c>
    </row>
    <row r="73" spans="1:7" ht="15" x14ac:dyDescent="0.25">
      <c r="A73" s="271" t="s">
        <v>118</v>
      </c>
      <c r="B73">
        <v>46</v>
      </c>
      <c r="C73">
        <v>69.599999999999994</v>
      </c>
      <c r="D73">
        <v>35</v>
      </c>
      <c r="E73">
        <v>46.9</v>
      </c>
      <c r="F73">
        <v>0</v>
      </c>
      <c r="G73">
        <v>0</v>
      </c>
    </row>
    <row r="74" spans="1:7" ht="15" x14ac:dyDescent="0.25">
      <c r="A74" s="271" t="s">
        <v>119</v>
      </c>
      <c r="B74">
        <v>100.8</v>
      </c>
      <c r="C74">
        <v>97.9</v>
      </c>
      <c r="D74">
        <v>30.9</v>
      </c>
      <c r="E74">
        <v>63.8</v>
      </c>
      <c r="F74">
        <v>0</v>
      </c>
      <c r="G74">
        <v>0</v>
      </c>
    </row>
    <row r="75" spans="1:7" ht="15" x14ac:dyDescent="0.25">
      <c r="A75" s="271" t="s">
        <v>120</v>
      </c>
      <c r="B75">
        <v>15.8</v>
      </c>
      <c r="C75">
        <v>67.900000000000006</v>
      </c>
      <c r="D75">
        <v>75.599999999999994</v>
      </c>
      <c r="E75">
        <v>97.5</v>
      </c>
      <c r="F75">
        <v>0</v>
      </c>
      <c r="G75">
        <v>0</v>
      </c>
    </row>
    <row r="76" spans="1:7" ht="15" x14ac:dyDescent="0.25">
      <c r="A76" s="271" t="s">
        <v>121</v>
      </c>
      <c r="B76">
        <v>32.6</v>
      </c>
      <c r="C76">
        <v>25.9</v>
      </c>
      <c r="D76">
        <v>14.5</v>
      </c>
      <c r="E76">
        <v>27.3</v>
      </c>
      <c r="F76">
        <v>0</v>
      </c>
      <c r="G76">
        <v>0</v>
      </c>
    </row>
    <row r="77" spans="1:7" ht="15" x14ac:dyDescent="0.25">
      <c r="A77" s="271" t="s">
        <v>122</v>
      </c>
      <c r="B77">
        <v>20</v>
      </c>
      <c r="C77">
        <v>0</v>
      </c>
      <c r="D77">
        <v>66.8</v>
      </c>
      <c r="E77">
        <v>30.8</v>
      </c>
      <c r="F77">
        <v>0</v>
      </c>
      <c r="G77">
        <v>0</v>
      </c>
    </row>
    <row r="78" spans="1:7" ht="15" x14ac:dyDescent="0.25">
      <c r="A78" s="271" t="s">
        <v>65</v>
      </c>
      <c r="B78" t="s">
        <v>66</v>
      </c>
      <c r="C78" t="s">
        <v>67</v>
      </c>
      <c r="D78" t="s">
        <v>66</v>
      </c>
      <c r="E78" t="s">
        <v>66</v>
      </c>
      <c r="F78" t="s">
        <v>66</v>
      </c>
      <c r="G78" t="s">
        <v>68</v>
      </c>
    </row>
    <row r="79" spans="1:7" ht="15" x14ac:dyDescent="0.25">
      <c r="A79" s="271" t="s">
        <v>123</v>
      </c>
      <c r="B79">
        <v>4906.5</v>
      </c>
      <c r="C79">
        <v>4601.6000000000004</v>
      </c>
      <c r="D79">
        <v>7259.9</v>
      </c>
      <c r="E79">
        <v>6863.3</v>
      </c>
      <c r="F79">
        <v>16.899999999999999</v>
      </c>
      <c r="G79">
        <v>0</v>
      </c>
    </row>
    <row r="80" spans="1:7" ht="15" x14ac:dyDescent="0.25">
      <c r="A80" s="271" t="s">
        <v>124</v>
      </c>
      <c r="B80">
        <v>781.6</v>
      </c>
      <c r="C80">
        <v>541.4</v>
      </c>
      <c r="D80">
        <v>0</v>
      </c>
      <c r="E80">
        <v>0</v>
      </c>
      <c r="F80">
        <v>0</v>
      </c>
      <c r="G80">
        <v>0</v>
      </c>
    </row>
    <row r="81" spans="1:7" ht="15" x14ac:dyDescent="0.25">
      <c r="A81" s="271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271" t="s">
        <v>125</v>
      </c>
      <c r="B82">
        <v>5688.2</v>
      </c>
      <c r="C82">
        <v>5143</v>
      </c>
      <c r="D82">
        <v>7259.9</v>
      </c>
      <c r="E82">
        <v>6863.3</v>
      </c>
      <c r="F82">
        <v>16.899999999999999</v>
      </c>
      <c r="G82">
        <v>0</v>
      </c>
    </row>
    <row r="83" spans="1:7" ht="15" x14ac:dyDescent="0.25">
      <c r="A83" s="271" t="s">
        <v>126</v>
      </c>
      <c r="B83" t="s">
        <v>45</v>
      </c>
      <c r="C83" t="s">
        <v>45</v>
      </c>
      <c r="D83">
        <v>0</v>
      </c>
      <c r="E83">
        <v>0</v>
      </c>
      <c r="F83" t="s">
        <v>45</v>
      </c>
      <c r="G83" t="s">
        <v>45</v>
      </c>
    </row>
    <row r="84" spans="1:7" ht="15" x14ac:dyDescent="0.25">
      <c r="A84" s="271" t="s">
        <v>127</v>
      </c>
      <c r="B84">
        <v>0</v>
      </c>
      <c r="C84">
        <v>0</v>
      </c>
      <c r="D84" t="s">
        <v>45</v>
      </c>
      <c r="E84" t="s">
        <v>45</v>
      </c>
      <c r="F84">
        <v>0</v>
      </c>
      <c r="G84">
        <v>0</v>
      </c>
    </row>
    <row r="85" spans="1:7" ht="15" x14ac:dyDescent="0.25">
      <c r="A85" s="271" t="s">
        <v>65</v>
      </c>
      <c r="B85" t="s">
        <v>66</v>
      </c>
      <c r="C85" t="s">
        <v>67</v>
      </c>
      <c r="D85" t="s">
        <v>66</v>
      </c>
      <c r="E85" t="s">
        <v>66</v>
      </c>
      <c r="F85" t="s">
        <v>66</v>
      </c>
      <c r="G85" t="s">
        <v>68</v>
      </c>
    </row>
  </sheetData>
  <pageMargins left="0.7" right="0.7" top="0.75" bottom="0.75" header="0.3" footer="0.3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32D06-1E94-48BD-BB48-83309A83DD96}">
  <dimension ref="A1:G84"/>
  <sheetViews>
    <sheetView topLeftCell="A25" workbookViewId="0">
      <selection activeCell="B42" sqref="B42"/>
    </sheetView>
  </sheetViews>
  <sheetFormatPr defaultRowHeight="13.2" x14ac:dyDescent="0.25"/>
  <cols>
    <col min="1" max="1" width="16.5546875" customWidth="1"/>
    <col min="2" max="2" width="11.554687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514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202.2</v>
      </c>
      <c r="C12">
        <v>220.2</v>
      </c>
      <c r="D12">
        <v>268.10000000000002</v>
      </c>
      <c r="E12">
        <v>135.5</v>
      </c>
      <c r="F12">
        <v>0</v>
      </c>
      <c r="G12">
        <v>0</v>
      </c>
    </row>
    <row r="13" spans="1:7" ht="15" x14ac:dyDescent="0.25">
      <c r="A13" s="271" t="s">
        <v>405</v>
      </c>
      <c r="B13">
        <v>0.3</v>
      </c>
      <c r="C13">
        <v>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271" t="s">
        <v>71</v>
      </c>
      <c r="B14">
        <v>156.9</v>
      </c>
      <c r="C14">
        <v>220.2</v>
      </c>
      <c r="D14">
        <v>248.6</v>
      </c>
      <c r="E14">
        <v>122.8</v>
      </c>
      <c r="F14">
        <v>0</v>
      </c>
      <c r="G14">
        <v>0</v>
      </c>
    </row>
    <row r="15" spans="1:7" ht="15" x14ac:dyDescent="0.25">
      <c r="A15" s="271" t="s">
        <v>72</v>
      </c>
      <c r="B15">
        <v>11</v>
      </c>
      <c r="C15">
        <v>0</v>
      </c>
      <c r="D15">
        <v>19.5</v>
      </c>
      <c r="E15">
        <v>0</v>
      </c>
      <c r="F15">
        <v>0</v>
      </c>
      <c r="G15">
        <v>0</v>
      </c>
    </row>
    <row r="16" spans="1:7" ht="15" x14ac:dyDescent="0.25">
      <c r="A16" s="271" t="s">
        <v>73</v>
      </c>
      <c r="B16">
        <v>34</v>
      </c>
      <c r="C16">
        <v>0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271" t="s">
        <v>166</v>
      </c>
      <c r="B17">
        <v>0</v>
      </c>
      <c r="C17">
        <v>0</v>
      </c>
      <c r="D17">
        <v>0</v>
      </c>
      <c r="E17">
        <v>12.7</v>
      </c>
      <c r="F17">
        <v>0</v>
      </c>
      <c r="G17">
        <v>0</v>
      </c>
    </row>
    <row r="18" spans="1:7" ht="15" x14ac:dyDescent="0.25">
      <c r="A18" s="271" t="s">
        <v>69</v>
      </c>
    </row>
    <row r="19" spans="1:7" ht="15" x14ac:dyDescent="0.25">
      <c r="A19" s="271" t="s">
        <v>74</v>
      </c>
      <c r="B19">
        <v>423.6</v>
      </c>
      <c r="C19">
        <v>526.70000000000005</v>
      </c>
      <c r="D19">
        <v>697</v>
      </c>
      <c r="E19">
        <v>577.5</v>
      </c>
      <c r="F19">
        <v>0</v>
      </c>
      <c r="G19">
        <v>0</v>
      </c>
    </row>
    <row r="20" spans="1:7" ht="15" x14ac:dyDescent="0.25">
      <c r="A20" s="271" t="s">
        <v>69</v>
      </c>
    </row>
    <row r="21" spans="1:7" ht="15" x14ac:dyDescent="0.25">
      <c r="A21" s="271" t="s">
        <v>75</v>
      </c>
      <c r="B21">
        <v>224.9</v>
      </c>
      <c r="C21">
        <v>219.7</v>
      </c>
      <c r="D21">
        <v>304.89999999999998</v>
      </c>
      <c r="E21">
        <v>337</v>
      </c>
      <c r="F21">
        <v>0</v>
      </c>
      <c r="G21">
        <v>0</v>
      </c>
    </row>
    <row r="22" spans="1:7" ht="15" x14ac:dyDescent="0.25">
      <c r="A22" s="271" t="s">
        <v>69</v>
      </c>
    </row>
    <row r="23" spans="1:7" ht="15" x14ac:dyDescent="0.25">
      <c r="A23" s="271" t="s">
        <v>76</v>
      </c>
      <c r="B23">
        <v>895.8</v>
      </c>
      <c r="C23">
        <v>60.5</v>
      </c>
      <c r="D23">
        <v>577.6</v>
      </c>
      <c r="E23">
        <v>0</v>
      </c>
      <c r="F23">
        <v>0</v>
      </c>
      <c r="G23">
        <v>0</v>
      </c>
    </row>
    <row r="24" spans="1:7" ht="15" x14ac:dyDescent="0.25">
      <c r="A24" s="271" t="s">
        <v>69</v>
      </c>
    </row>
    <row r="25" spans="1:7" ht="15" x14ac:dyDescent="0.25">
      <c r="A25" s="271" t="s">
        <v>77</v>
      </c>
      <c r="B25">
        <v>1767.8</v>
      </c>
      <c r="C25">
        <v>1558.4</v>
      </c>
      <c r="D25">
        <v>2312.6999999999998</v>
      </c>
      <c r="E25">
        <v>2041.3</v>
      </c>
      <c r="F25">
        <v>1</v>
      </c>
      <c r="G25">
        <v>0</v>
      </c>
    </row>
    <row r="26" spans="1:7" ht="15" x14ac:dyDescent="0.25">
      <c r="A26" s="271" t="s">
        <v>78</v>
      </c>
      <c r="B26">
        <v>13.2</v>
      </c>
      <c r="C26">
        <v>22</v>
      </c>
      <c r="D26">
        <v>12.5</v>
      </c>
      <c r="E26">
        <v>3.6</v>
      </c>
      <c r="F26">
        <v>0</v>
      </c>
      <c r="G26">
        <v>0</v>
      </c>
    </row>
    <row r="27" spans="1:7" ht="15" x14ac:dyDescent="0.25">
      <c r="A27" s="271" t="s">
        <v>463</v>
      </c>
      <c r="B27">
        <v>0</v>
      </c>
      <c r="C27">
        <v>1.3</v>
      </c>
      <c r="D27">
        <v>0</v>
      </c>
      <c r="E27">
        <v>0</v>
      </c>
      <c r="F27">
        <v>0</v>
      </c>
      <c r="G27">
        <v>0</v>
      </c>
    </row>
    <row r="28" spans="1:7" ht="15" x14ac:dyDescent="0.25">
      <c r="A28" s="271" t="s">
        <v>79</v>
      </c>
      <c r="B28">
        <v>0.5</v>
      </c>
      <c r="C28">
        <v>0.8</v>
      </c>
      <c r="D28">
        <v>0.3</v>
      </c>
      <c r="E28">
        <v>1.3</v>
      </c>
      <c r="F28">
        <v>0</v>
      </c>
      <c r="G28">
        <v>0</v>
      </c>
    </row>
    <row r="29" spans="1:7" ht="15" x14ac:dyDescent="0.25">
      <c r="A29" s="271" t="s">
        <v>80</v>
      </c>
      <c r="B29">
        <v>69.5</v>
      </c>
      <c r="C29">
        <v>90.3</v>
      </c>
      <c r="D29">
        <v>333.6</v>
      </c>
      <c r="E29">
        <v>215.9</v>
      </c>
      <c r="F29">
        <v>0</v>
      </c>
      <c r="G29">
        <v>0</v>
      </c>
    </row>
    <row r="30" spans="1:7" ht="15" x14ac:dyDescent="0.25">
      <c r="A30" s="271" t="s">
        <v>173</v>
      </c>
      <c r="B30">
        <v>0</v>
      </c>
      <c r="C30">
        <v>0</v>
      </c>
      <c r="D30">
        <v>0</v>
      </c>
      <c r="E30">
        <v>262.2</v>
      </c>
      <c r="F30">
        <v>0</v>
      </c>
      <c r="G30">
        <v>0</v>
      </c>
    </row>
    <row r="31" spans="1:7" ht="15" x14ac:dyDescent="0.25">
      <c r="A31" s="271" t="s">
        <v>168</v>
      </c>
      <c r="B31">
        <v>0</v>
      </c>
      <c r="C31">
        <v>0</v>
      </c>
      <c r="D31" t="s">
        <v>94</v>
      </c>
      <c r="E31">
        <v>0</v>
      </c>
      <c r="F31">
        <v>0</v>
      </c>
      <c r="G31">
        <v>0</v>
      </c>
    </row>
    <row r="32" spans="1:7" ht="15" x14ac:dyDescent="0.25">
      <c r="A32" s="271" t="s">
        <v>81</v>
      </c>
      <c r="B32">
        <v>394.7</v>
      </c>
      <c r="C32">
        <v>397.9</v>
      </c>
      <c r="D32">
        <v>310.60000000000002</v>
      </c>
      <c r="E32">
        <v>253.4</v>
      </c>
      <c r="F32">
        <v>0</v>
      </c>
      <c r="G32">
        <v>0</v>
      </c>
    </row>
    <row r="33" spans="1:7" ht="15" x14ac:dyDescent="0.25">
      <c r="A33" s="271" t="s">
        <v>82</v>
      </c>
      <c r="B33">
        <v>81.400000000000006</v>
      </c>
      <c r="C33">
        <v>30</v>
      </c>
      <c r="D33">
        <v>95.3</v>
      </c>
      <c r="E33">
        <v>80.7</v>
      </c>
      <c r="F33">
        <v>1</v>
      </c>
      <c r="G33">
        <v>0</v>
      </c>
    </row>
    <row r="34" spans="1:7" ht="15" x14ac:dyDescent="0.25">
      <c r="A34" s="271" t="s">
        <v>83</v>
      </c>
      <c r="B34">
        <v>917.8</v>
      </c>
      <c r="C34">
        <v>544.5</v>
      </c>
      <c r="D34">
        <v>848.3</v>
      </c>
      <c r="E34">
        <v>793.3</v>
      </c>
      <c r="F34">
        <v>0</v>
      </c>
      <c r="G34">
        <v>0</v>
      </c>
    </row>
    <row r="35" spans="1:7" ht="15" x14ac:dyDescent="0.25">
      <c r="A35" s="271" t="s">
        <v>259</v>
      </c>
      <c r="B35">
        <v>0</v>
      </c>
      <c r="C35">
        <v>0</v>
      </c>
      <c r="D35">
        <v>0</v>
      </c>
      <c r="E35">
        <v>52.4</v>
      </c>
      <c r="F35">
        <v>0</v>
      </c>
      <c r="G35">
        <v>0</v>
      </c>
    </row>
    <row r="36" spans="1:7" ht="15" x14ac:dyDescent="0.25">
      <c r="A36" s="271" t="s">
        <v>84</v>
      </c>
      <c r="B36">
        <v>1.6</v>
      </c>
      <c r="C36">
        <v>75</v>
      </c>
      <c r="D36">
        <v>66</v>
      </c>
      <c r="E36">
        <v>0</v>
      </c>
      <c r="F36">
        <v>0</v>
      </c>
      <c r="G36">
        <v>0</v>
      </c>
    </row>
    <row r="37" spans="1:7" ht="15" x14ac:dyDescent="0.25">
      <c r="A37" s="271" t="s">
        <v>85</v>
      </c>
      <c r="B37">
        <v>20</v>
      </c>
      <c r="C37">
        <v>42</v>
      </c>
      <c r="D37">
        <v>21.8</v>
      </c>
      <c r="E37">
        <v>0</v>
      </c>
      <c r="F37">
        <v>0</v>
      </c>
      <c r="G37">
        <v>0</v>
      </c>
    </row>
    <row r="38" spans="1:7" ht="15" x14ac:dyDescent="0.25">
      <c r="A38" s="271" t="s">
        <v>86</v>
      </c>
      <c r="B38">
        <v>87.2</v>
      </c>
      <c r="C38">
        <v>200.4</v>
      </c>
      <c r="D38">
        <v>180.9</v>
      </c>
      <c r="E38">
        <v>170.9</v>
      </c>
      <c r="F38">
        <v>0</v>
      </c>
      <c r="G38">
        <v>0</v>
      </c>
    </row>
    <row r="39" spans="1:7" ht="15" x14ac:dyDescent="0.25">
      <c r="A39" s="271" t="s">
        <v>87</v>
      </c>
      <c r="B39">
        <v>1</v>
      </c>
      <c r="C39">
        <v>0</v>
      </c>
      <c r="D39">
        <v>0</v>
      </c>
      <c r="E39">
        <v>0</v>
      </c>
      <c r="F39">
        <v>0</v>
      </c>
      <c r="G39">
        <v>0</v>
      </c>
    </row>
    <row r="40" spans="1:7" ht="15" x14ac:dyDescent="0.25">
      <c r="A40" s="271" t="s">
        <v>88</v>
      </c>
      <c r="B40">
        <v>87.9</v>
      </c>
      <c r="C40">
        <v>101</v>
      </c>
      <c r="D40">
        <v>140.9</v>
      </c>
      <c r="E40">
        <v>99.1</v>
      </c>
      <c r="F40">
        <v>0</v>
      </c>
      <c r="G40">
        <v>0</v>
      </c>
    </row>
    <row r="41" spans="1:7" ht="15" x14ac:dyDescent="0.25">
      <c r="A41" s="271" t="s">
        <v>89</v>
      </c>
      <c r="B41">
        <v>93</v>
      </c>
      <c r="C41">
        <v>53.1</v>
      </c>
      <c r="D41">
        <v>302.7</v>
      </c>
      <c r="E41">
        <v>108.4</v>
      </c>
      <c r="F41">
        <v>0</v>
      </c>
      <c r="G41">
        <v>0</v>
      </c>
    </row>
    <row r="42" spans="1:7" ht="15" x14ac:dyDescent="0.25">
      <c r="A42" s="271" t="s">
        <v>69</v>
      </c>
    </row>
    <row r="43" spans="1:7" ht="15" x14ac:dyDescent="0.25">
      <c r="A43" s="271" t="s">
        <v>90</v>
      </c>
      <c r="B43">
        <v>207.2</v>
      </c>
      <c r="C43">
        <v>290.5</v>
      </c>
      <c r="D43">
        <v>399</v>
      </c>
      <c r="E43">
        <v>937.5</v>
      </c>
      <c r="F43">
        <v>0</v>
      </c>
      <c r="G43">
        <v>0</v>
      </c>
    </row>
    <row r="44" spans="1:7" ht="15" x14ac:dyDescent="0.25">
      <c r="A44" s="271" t="s">
        <v>91</v>
      </c>
      <c r="B44">
        <v>0</v>
      </c>
      <c r="C44">
        <v>10</v>
      </c>
      <c r="D44">
        <v>0</v>
      </c>
      <c r="E44">
        <v>409.7</v>
      </c>
      <c r="F44">
        <v>0</v>
      </c>
      <c r="G44">
        <v>0</v>
      </c>
    </row>
    <row r="45" spans="1:7" ht="15" x14ac:dyDescent="0.25">
      <c r="A45" s="271" t="s">
        <v>92</v>
      </c>
      <c r="B45">
        <v>0</v>
      </c>
      <c r="C45">
        <v>42</v>
      </c>
      <c r="D45">
        <v>0</v>
      </c>
      <c r="E45">
        <v>0</v>
      </c>
      <c r="F45">
        <v>0</v>
      </c>
      <c r="G45">
        <v>0</v>
      </c>
    </row>
    <row r="46" spans="1:7" ht="15" x14ac:dyDescent="0.25">
      <c r="A46" s="271" t="s">
        <v>464</v>
      </c>
      <c r="B46">
        <v>0</v>
      </c>
      <c r="C46">
        <v>0</v>
      </c>
      <c r="D46">
        <v>0</v>
      </c>
      <c r="E46">
        <v>19.7</v>
      </c>
      <c r="F46">
        <v>0</v>
      </c>
      <c r="G46">
        <v>0</v>
      </c>
    </row>
    <row r="47" spans="1:7" ht="15" x14ac:dyDescent="0.25">
      <c r="A47" s="271" t="s">
        <v>175</v>
      </c>
      <c r="B47">
        <v>0</v>
      </c>
      <c r="C47">
        <v>0</v>
      </c>
      <c r="D47">
        <v>0</v>
      </c>
      <c r="E47">
        <v>18.600000000000001</v>
      </c>
      <c r="F47">
        <v>0</v>
      </c>
      <c r="G47">
        <v>0</v>
      </c>
    </row>
    <row r="48" spans="1:7" ht="15" x14ac:dyDescent="0.25">
      <c r="A48" s="271" t="s">
        <v>406</v>
      </c>
      <c r="B48">
        <v>0</v>
      </c>
      <c r="C48">
        <v>0</v>
      </c>
      <c r="D48">
        <v>7.7</v>
      </c>
      <c r="E48">
        <v>0</v>
      </c>
      <c r="F48">
        <v>0</v>
      </c>
      <c r="G48">
        <v>0</v>
      </c>
    </row>
    <row r="49" spans="1:7" ht="15" x14ac:dyDescent="0.25">
      <c r="A49" s="271" t="s">
        <v>93</v>
      </c>
      <c r="B49">
        <v>0</v>
      </c>
      <c r="C49">
        <v>0</v>
      </c>
      <c r="D49" t="s">
        <v>94</v>
      </c>
      <c r="E49">
        <v>0</v>
      </c>
      <c r="F49">
        <v>0</v>
      </c>
      <c r="G49">
        <v>0</v>
      </c>
    </row>
    <row r="50" spans="1:7" ht="15" x14ac:dyDescent="0.25">
      <c r="A50" s="271" t="s">
        <v>96</v>
      </c>
      <c r="B50">
        <v>207.2</v>
      </c>
      <c r="C50">
        <v>238.5</v>
      </c>
      <c r="D50">
        <v>378.3</v>
      </c>
      <c r="E50">
        <v>471.5</v>
      </c>
      <c r="F50">
        <v>0</v>
      </c>
      <c r="G50">
        <v>0</v>
      </c>
    </row>
    <row r="51" spans="1:7" ht="15" x14ac:dyDescent="0.25">
      <c r="A51" s="271" t="s">
        <v>97</v>
      </c>
      <c r="B51">
        <v>0</v>
      </c>
      <c r="C51">
        <v>0</v>
      </c>
      <c r="D51">
        <v>13</v>
      </c>
      <c r="E51">
        <v>18</v>
      </c>
      <c r="F51">
        <v>0</v>
      </c>
      <c r="G51">
        <v>0</v>
      </c>
    </row>
    <row r="52" spans="1:7" ht="15" x14ac:dyDescent="0.25">
      <c r="A52" s="271" t="s">
        <v>69</v>
      </c>
    </row>
    <row r="53" spans="1:7" ht="15" x14ac:dyDescent="0.25">
      <c r="A53" s="271" t="s">
        <v>98</v>
      </c>
      <c r="B53">
        <v>1405.5</v>
      </c>
      <c r="C53">
        <v>1456.8</v>
      </c>
      <c r="D53">
        <v>1973.7</v>
      </c>
      <c r="E53">
        <v>2430.1999999999998</v>
      </c>
      <c r="F53">
        <v>15.9</v>
      </c>
      <c r="G53">
        <v>0</v>
      </c>
    </row>
    <row r="54" spans="1:7" ht="15" x14ac:dyDescent="0.25">
      <c r="A54" s="271" t="s">
        <v>99</v>
      </c>
      <c r="B54">
        <v>1.6</v>
      </c>
      <c r="C54">
        <v>2</v>
      </c>
      <c r="D54">
        <v>5.8</v>
      </c>
      <c r="E54">
        <v>6.1</v>
      </c>
      <c r="F54">
        <v>0</v>
      </c>
      <c r="G54">
        <v>0</v>
      </c>
    </row>
    <row r="55" spans="1:7" ht="15" x14ac:dyDescent="0.25">
      <c r="A55" s="271" t="s">
        <v>100</v>
      </c>
      <c r="B55">
        <v>4</v>
      </c>
      <c r="C55">
        <v>9</v>
      </c>
      <c r="D55">
        <v>0</v>
      </c>
      <c r="E55">
        <v>0</v>
      </c>
      <c r="F55">
        <v>0</v>
      </c>
      <c r="G55">
        <v>0</v>
      </c>
    </row>
    <row r="56" spans="1:7" ht="15" x14ac:dyDescent="0.25">
      <c r="A56" s="271" t="s">
        <v>101</v>
      </c>
      <c r="B56">
        <v>270</v>
      </c>
      <c r="C56">
        <v>80</v>
      </c>
      <c r="D56">
        <v>203.4</v>
      </c>
      <c r="E56">
        <v>99.5</v>
      </c>
      <c r="F56">
        <v>0</v>
      </c>
      <c r="G56">
        <v>0</v>
      </c>
    </row>
    <row r="57" spans="1:7" ht="15" x14ac:dyDescent="0.25">
      <c r="A57" s="271" t="s">
        <v>102</v>
      </c>
      <c r="B57">
        <v>26</v>
      </c>
      <c r="C57">
        <v>27</v>
      </c>
      <c r="D57">
        <v>13.5</v>
      </c>
      <c r="E57">
        <v>21.8</v>
      </c>
      <c r="F57">
        <v>0</v>
      </c>
      <c r="G57">
        <v>0</v>
      </c>
    </row>
    <row r="58" spans="1:7" ht="15" x14ac:dyDescent="0.25">
      <c r="A58" s="271" t="s">
        <v>103</v>
      </c>
      <c r="B58">
        <v>2.7</v>
      </c>
      <c r="C58">
        <v>29.1</v>
      </c>
      <c r="D58">
        <v>1.6</v>
      </c>
      <c r="E58">
        <v>14.6</v>
      </c>
      <c r="F58">
        <v>0</v>
      </c>
      <c r="G58">
        <v>0</v>
      </c>
    </row>
    <row r="59" spans="1:7" ht="15" x14ac:dyDescent="0.25">
      <c r="A59" s="271" t="s">
        <v>104</v>
      </c>
      <c r="B59">
        <v>94</v>
      </c>
      <c r="C59">
        <v>19.600000000000001</v>
      </c>
      <c r="D59">
        <v>205.3</v>
      </c>
      <c r="E59">
        <v>198.1</v>
      </c>
      <c r="F59">
        <v>0</v>
      </c>
      <c r="G59">
        <v>0</v>
      </c>
    </row>
    <row r="60" spans="1:7" ht="15" x14ac:dyDescent="0.25">
      <c r="A60" s="271" t="s">
        <v>105</v>
      </c>
      <c r="B60">
        <v>51.9</v>
      </c>
      <c r="C60">
        <v>70.900000000000006</v>
      </c>
      <c r="D60">
        <v>123.7</v>
      </c>
      <c r="E60">
        <v>243.3</v>
      </c>
      <c r="F60">
        <v>0</v>
      </c>
      <c r="G60">
        <v>0</v>
      </c>
    </row>
    <row r="61" spans="1:7" ht="15" x14ac:dyDescent="0.25">
      <c r="A61" s="271" t="s">
        <v>106</v>
      </c>
      <c r="B61">
        <v>14.9</v>
      </c>
      <c r="C61">
        <v>31.8</v>
      </c>
      <c r="D61">
        <v>54</v>
      </c>
      <c r="E61">
        <v>63.6</v>
      </c>
      <c r="F61">
        <v>0</v>
      </c>
      <c r="G61">
        <v>0</v>
      </c>
    </row>
    <row r="62" spans="1:7" ht="15" x14ac:dyDescent="0.25">
      <c r="A62" s="271" t="s">
        <v>107</v>
      </c>
      <c r="B62">
        <v>0</v>
      </c>
      <c r="C62">
        <v>96</v>
      </c>
      <c r="D62">
        <v>75.099999999999994</v>
      </c>
      <c r="E62">
        <v>73</v>
      </c>
      <c r="F62">
        <v>0</v>
      </c>
      <c r="G62">
        <v>0</v>
      </c>
    </row>
    <row r="63" spans="1:7" ht="15" x14ac:dyDescent="0.25">
      <c r="A63" s="271" t="s">
        <v>108</v>
      </c>
      <c r="B63">
        <v>0</v>
      </c>
      <c r="C63">
        <v>11</v>
      </c>
      <c r="D63">
        <v>0</v>
      </c>
      <c r="E63">
        <v>0</v>
      </c>
      <c r="F63">
        <v>0</v>
      </c>
      <c r="G63">
        <v>0</v>
      </c>
    </row>
    <row r="64" spans="1:7" ht="15" x14ac:dyDescent="0.25">
      <c r="A64" s="271" t="s">
        <v>109</v>
      </c>
      <c r="B64">
        <v>99</v>
      </c>
      <c r="C64">
        <v>122.6</v>
      </c>
      <c r="D64">
        <v>150.19999999999999</v>
      </c>
      <c r="E64">
        <v>173.9</v>
      </c>
      <c r="F64">
        <v>0</v>
      </c>
      <c r="G64">
        <v>0</v>
      </c>
    </row>
    <row r="65" spans="1:7" ht="15" x14ac:dyDescent="0.25">
      <c r="A65" s="271" t="s">
        <v>110</v>
      </c>
      <c r="B65">
        <v>0</v>
      </c>
      <c r="C65">
        <v>0</v>
      </c>
      <c r="D65">
        <v>8.3000000000000007</v>
      </c>
      <c r="E65">
        <v>6.3</v>
      </c>
      <c r="F65">
        <v>0</v>
      </c>
      <c r="G65">
        <v>0</v>
      </c>
    </row>
    <row r="66" spans="1:7" ht="15" x14ac:dyDescent="0.25">
      <c r="A66" s="271" t="s">
        <v>111</v>
      </c>
      <c r="B66">
        <v>0</v>
      </c>
      <c r="C66">
        <v>0</v>
      </c>
      <c r="D66">
        <v>42.6</v>
      </c>
      <c r="E66">
        <v>52</v>
      </c>
      <c r="F66">
        <v>0</v>
      </c>
      <c r="G66">
        <v>0</v>
      </c>
    </row>
    <row r="67" spans="1:7" ht="15" x14ac:dyDescent="0.25">
      <c r="A67" s="271" t="s">
        <v>112</v>
      </c>
      <c r="B67">
        <v>91.9</v>
      </c>
      <c r="C67">
        <v>79.2</v>
      </c>
      <c r="D67">
        <v>70.3</v>
      </c>
      <c r="E67">
        <v>94.5</v>
      </c>
      <c r="F67">
        <v>0</v>
      </c>
      <c r="G67">
        <v>0</v>
      </c>
    </row>
    <row r="68" spans="1:7" ht="15" x14ac:dyDescent="0.25">
      <c r="A68" s="271" t="s">
        <v>113</v>
      </c>
      <c r="B68">
        <v>18</v>
      </c>
      <c r="C68">
        <v>61.5</v>
      </c>
      <c r="D68">
        <v>47.2</v>
      </c>
      <c r="E68">
        <v>35.200000000000003</v>
      </c>
      <c r="F68">
        <v>0</v>
      </c>
      <c r="G68">
        <v>0</v>
      </c>
    </row>
    <row r="69" spans="1:7" ht="15" x14ac:dyDescent="0.25">
      <c r="A69" s="271" t="s">
        <v>114</v>
      </c>
      <c r="B69">
        <v>21.8</v>
      </c>
      <c r="C69">
        <v>22</v>
      </c>
      <c r="D69">
        <v>10.3</v>
      </c>
      <c r="E69">
        <v>8.6999999999999993</v>
      </c>
      <c r="F69">
        <v>5</v>
      </c>
      <c r="G69">
        <v>0</v>
      </c>
    </row>
    <row r="70" spans="1:7" ht="15" x14ac:dyDescent="0.25">
      <c r="A70" s="271" t="s">
        <v>115</v>
      </c>
      <c r="B70">
        <v>488.1</v>
      </c>
      <c r="C70">
        <v>518.70000000000005</v>
      </c>
      <c r="D70">
        <v>754.3</v>
      </c>
      <c r="E70">
        <v>1092</v>
      </c>
      <c r="F70">
        <v>10.9</v>
      </c>
      <c r="G70">
        <v>0</v>
      </c>
    </row>
    <row r="71" spans="1:7" ht="15" x14ac:dyDescent="0.25">
      <c r="A71" s="271" t="s">
        <v>117</v>
      </c>
      <c r="B71">
        <v>0</v>
      </c>
      <c r="C71">
        <v>0</v>
      </c>
      <c r="D71">
        <v>3.6</v>
      </c>
      <c r="E71">
        <v>9.1999999999999993</v>
      </c>
      <c r="F71">
        <v>0</v>
      </c>
      <c r="G71">
        <v>0</v>
      </c>
    </row>
    <row r="72" spans="1:7" ht="15" x14ac:dyDescent="0.25">
      <c r="A72" s="271" t="s">
        <v>118</v>
      </c>
      <c r="B72">
        <v>46</v>
      </c>
      <c r="C72">
        <v>95.9</v>
      </c>
      <c r="D72">
        <v>35</v>
      </c>
      <c r="E72">
        <v>21.4</v>
      </c>
      <c r="F72">
        <v>0</v>
      </c>
      <c r="G72">
        <v>0</v>
      </c>
    </row>
    <row r="73" spans="1:7" ht="15" x14ac:dyDescent="0.25">
      <c r="A73" s="271" t="s">
        <v>119</v>
      </c>
      <c r="B73">
        <v>106.8</v>
      </c>
      <c r="C73">
        <v>83.9</v>
      </c>
      <c r="D73">
        <v>30.9</v>
      </c>
      <c r="E73">
        <v>63.8</v>
      </c>
      <c r="F73">
        <v>0</v>
      </c>
      <c r="G73">
        <v>0</v>
      </c>
    </row>
    <row r="74" spans="1:7" ht="15" x14ac:dyDescent="0.25">
      <c r="A74" s="271" t="s">
        <v>120</v>
      </c>
      <c r="B74">
        <v>15.8</v>
      </c>
      <c r="C74">
        <v>70.900000000000006</v>
      </c>
      <c r="D74">
        <v>64.5</v>
      </c>
      <c r="E74">
        <v>95.2</v>
      </c>
      <c r="F74">
        <v>0</v>
      </c>
      <c r="G74">
        <v>0</v>
      </c>
    </row>
    <row r="75" spans="1:7" ht="15" x14ac:dyDescent="0.25">
      <c r="A75" s="271" t="s">
        <v>121</v>
      </c>
      <c r="B75">
        <v>33.1</v>
      </c>
      <c r="C75">
        <v>25.9</v>
      </c>
      <c r="D75">
        <v>7.3</v>
      </c>
      <c r="E75">
        <v>27.3</v>
      </c>
      <c r="F75">
        <v>0</v>
      </c>
      <c r="G75">
        <v>0</v>
      </c>
    </row>
    <row r="76" spans="1:7" ht="15" x14ac:dyDescent="0.25">
      <c r="A76" s="271" t="s">
        <v>122</v>
      </c>
      <c r="B76">
        <v>20</v>
      </c>
      <c r="C76">
        <v>0</v>
      </c>
      <c r="D76">
        <v>66.8</v>
      </c>
      <c r="E76">
        <v>30.8</v>
      </c>
      <c r="F76">
        <v>0</v>
      </c>
      <c r="G76">
        <v>0</v>
      </c>
    </row>
    <row r="77" spans="1:7" ht="15" x14ac:dyDescent="0.25">
      <c r="A77" s="271" t="s">
        <v>65</v>
      </c>
      <c r="B77" t="s">
        <v>66</v>
      </c>
      <c r="C77" t="s">
        <v>67</v>
      </c>
      <c r="D77" t="s">
        <v>66</v>
      </c>
      <c r="E77" t="s">
        <v>66</v>
      </c>
      <c r="F77" t="s">
        <v>66</v>
      </c>
      <c r="G77" t="s">
        <v>68</v>
      </c>
    </row>
    <row r="78" spans="1:7" ht="15" x14ac:dyDescent="0.25">
      <c r="A78" s="271" t="s">
        <v>123</v>
      </c>
      <c r="B78">
        <v>5127</v>
      </c>
      <c r="C78">
        <v>4332.6000000000004</v>
      </c>
      <c r="D78">
        <v>6533</v>
      </c>
      <c r="E78">
        <v>6458.9</v>
      </c>
      <c r="F78">
        <v>16.899999999999999</v>
      </c>
      <c r="G78">
        <v>0</v>
      </c>
    </row>
    <row r="79" spans="1:7" ht="15" x14ac:dyDescent="0.25">
      <c r="A79" s="271" t="s">
        <v>124</v>
      </c>
      <c r="B79">
        <v>803.7</v>
      </c>
      <c r="C79">
        <v>603.9</v>
      </c>
      <c r="D79">
        <v>0</v>
      </c>
      <c r="E79">
        <v>0</v>
      </c>
      <c r="F79">
        <v>0</v>
      </c>
      <c r="G79">
        <v>0</v>
      </c>
    </row>
    <row r="80" spans="1:7" ht="15" x14ac:dyDescent="0.25">
      <c r="A80" s="271" t="s">
        <v>65</v>
      </c>
      <c r="B80" t="s">
        <v>66</v>
      </c>
      <c r="C80" t="s">
        <v>67</v>
      </c>
      <c r="D80" t="s">
        <v>66</v>
      </c>
      <c r="E80" t="s">
        <v>66</v>
      </c>
      <c r="F80" t="s">
        <v>66</v>
      </c>
      <c r="G80" t="s">
        <v>68</v>
      </c>
    </row>
    <row r="81" spans="1:7" ht="15" x14ac:dyDescent="0.25">
      <c r="A81" s="271" t="s">
        <v>125</v>
      </c>
      <c r="B81">
        <v>5930.7</v>
      </c>
      <c r="C81">
        <v>4936.5</v>
      </c>
      <c r="D81">
        <v>6533</v>
      </c>
      <c r="E81">
        <v>6458.9</v>
      </c>
      <c r="F81">
        <v>16.899999999999999</v>
      </c>
      <c r="G81">
        <v>0</v>
      </c>
    </row>
    <row r="82" spans="1:7" ht="15" x14ac:dyDescent="0.25">
      <c r="A82" s="271" t="s">
        <v>126</v>
      </c>
      <c r="B82" t="s">
        <v>45</v>
      </c>
      <c r="C82" t="s">
        <v>45</v>
      </c>
      <c r="D82">
        <v>0</v>
      </c>
      <c r="E82">
        <v>0</v>
      </c>
      <c r="F82" t="s">
        <v>45</v>
      </c>
      <c r="G82" t="s">
        <v>45</v>
      </c>
    </row>
    <row r="83" spans="1:7" ht="15" x14ac:dyDescent="0.25">
      <c r="A83" s="271" t="s">
        <v>127</v>
      </c>
      <c r="B83">
        <v>0</v>
      </c>
      <c r="C83">
        <v>0</v>
      </c>
      <c r="D83" t="s">
        <v>45</v>
      </c>
      <c r="E83" t="s">
        <v>45</v>
      </c>
      <c r="F83">
        <v>0</v>
      </c>
      <c r="G83">
        <v>0</v>
      </c>
    </row>
    <row r="84" spans="1:7" ht="15" x14ac:dyDescent="0.25">
      <c r="A84" s="271" t="s">
        <v>65</v>
      </c>
      <c r="B84" t="s">
        <v>66</v>
      </c>
      <c r="C84" t="s">
        <v>67</v>
      </c>
      <c r="D84" t="s">
        <v>66</v>
      </c>
      <c r="E84" t="s">
        <v>66</v>
      </c>
      <c r="F84" t="s">
        <v>66</v>
      </c>
      <c r="G84" t="s">
        <v>68</v>
      </c>
    </row>
  </sheetData>
  <pageMargins left="0.7" right="0.7" top="0.75" bottom="0.75" header="0.3" footer="0.3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F73DF-A73B-44D4-A0AD-6EABF1CC8980}">
  <dimension ref="A1:G82"/>
  <sheetViews>
    <sheetView topLeftCell="A53" workbookViewId="0">
      <selection activeCell="K74" sqref="K74"/>
    </sheetView>
  </sheetViews>
  <sheetFormatPr defaultRowHeight="13.2" x14ac:dyDescent="0.25"/>
  <cols>
    <col min="1" max="1" width="18.5546875" customWidth="1"/>
    <col min="2" max="2" width="11.6640625" customWidth="1"/>
    <col min="4" max="4" width="11.88671875" customWidth="1"/>
    <col min="6" max="6" width="12.109375" customWidth="1"/>
    <col min="7" max="7" width="11.10937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515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220.9</v>
      </c>
      <c r="C12">
        <v>236.8</v>
      </c>
      <c r="D12">
        <v>246.1</v>
      </c>
      <c r="E12">
        <v>101.4</v>
      </c>
      <c r="F12">
        <v>0</v>
      </c>
      <c r="G12">
        <v>0</v>
      </c>
    </row>
    <row r="13" spans="1:7" ht="15" x14ac:dyDescent="0.25">
      <c r="A13" s="271" t="s">
        <v>71</v>
      </c>
      <c r="B13">
        <v>175.9</v>
      </c>
      <c r="C13">
        <v>224.3</v>
      </c>
      <c r="D13">
        <v>226.6</v>
      </c>
      <c r="E13">
        <v>101.4</v>
      </c>
      <c r="F13">
        <v>0</v>
      </c>
      <c r="G13">
        <v>0</v>
      </c>
    </row>
    <row r="14" spans="1:7" ht="15" x14ac:dyDescent="0.25">
      <c r="A14" s="271" t="s">
        <v>72</v>
      </c>
      <c r="B14">
        <v>11</v>
      </c>
      <c r="C14">
        <v>0</v>
      </c>
      <c r="D14">
        <v>19.5</v>
      </c>
      <c r="E14">
        <v>0</v>
      </c>
      <c r="F14">
        <v>0</v>
      </c>
      <c r="G14">
        <v>0</v>
      </c>
    </row>
    <row r="15" spans="1:7" ht="15" x14ac:dyDescent="0.25">
      <c r="A15" s="271" t="s">
        <v>73</v>
      </c>
      <c r="B15">
        <v>34</v>
      </c>
      <c r="C15">
        <v>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271" t="s">
        <v>166</v>
      </c>
      <c r="B16">
        <v>0</v>
      </c>
      <c r="C16">
        <v>12.5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271" t="s">
        <v>69</v>
      </c>
    </row>
    <row r="18" spans="1:7" ht="15" x14ac:dyDescent="0.25">
      <c r="A18" s="271" t="s">
        <v>74</v>
      </c>
      <c r="B18">
        <v>424.7</v>
      </c>
      <c r="C18">
        <v>498.7</v>
      </c>
      <c r="D18">
        <v>636</v>
      </c>
      <c r="E18">
        <v>577.5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75</v>
      </c>
      <c r="B20">
        <v>190</v>
      </c>
      <c r="C20">
        <v>260.10000000000002</v>
      </c>
      <c r="D20">
        <v>289</v>
      </c>
      <c r="E20">
        <v>294.5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76</v>
      </c>
      <c r="B22">
        <v>645</v>
      </c>
      <c r="C22">
        <v>60.5</v>
      </c>
      <c r="D22">
        <v>577.6</v>
      </c>
      <c r="E22">
        <v>0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77</v>
      </c>
      <c r="B24">
        <v>1842.2</v>
      </c>
      <c r="C24">
        <v>1603.1</v>
      </c>
      <c r="D24">
        <v>2067.3000000000002</v>
      </c>
      <c r="E24">
        <v>1866.2</v>
      </c>
      <c r="F24">
        <v>1</v>
      </c>
      <c r="G24">
        <v>0</v>
      </c>
    </row>
    <row r="25" spans="1:7" ht="15" x14ac:dyDescent="0.25">
      <c r="A25" s="271" t="s">
        <v>78</v>
      </c>
      <c r="B25">
        <v>13.2</v>
      </c>
      <c r="C25">
        <v>22</v>
      </c>
      <c r="D25">
        <v>12.5</v>
      </c>
      <c r="E25">
        <v>3.6</v>
      </c>
      <c r="F25">
        <v>0</v>
      </c>
      <c r="G25">
        <v>0</v>
      </c>
    </row>
    <row r="26" spans="1:7" ht="15" x14ac:dyDescent="0.25">
      <c r="A26" s="271" t="s">
        <v>463</v>
      </c>
      <c r="B26">
        <v>0</v>
      </c>
      <c r="C26">
        <v>1</v>
      </c>
      <c r="D26">
        <v>0</v>
      </c>
      <c r="E26">
        <v>0</v>
      </c>
      <c r="F26">
        <v>0</v>
      </c>
      <c r="G26">
        <v>0</v>
      </c>
    </row>
    <row r="27" spans="1:7" ht="15" x14ac:dyDescent="0.25">
      <c r="A27" s="271" t="s">
        <v>79</v>
      </c>
      <c r="B27">
        <v>0.5</v>
      </c>
      <c r="C27">
        <v>0.8</v>
      </c>
      <c r="D27">
        <v>0.3</v>
      </c>
      <c r="E27">
        <v>1.3</v>
      </c>
      <c r="F27">
        <v>0</v>
      </c>
      <c r="G27">
        <v>0</v>
      </c>
    </row>
    <row r="28" spans="1:7" ht="15" x14ac:dyDescent="0.25">
      <c r="A28" s="271" t="s">
        <v>80</v>
      </c>
      <c r="B28">
        <v>146.5</v>
      </c>
      <c r="C28">
        <v>88.4</v>
      </c>
      <c r="D28">
        <v>266.89999999999998</v>
      </c>
      <c r="E28">
        <v>215.4</v>
      </c>
      <c r="F28">
        <v>0</v>
      </c>
      <c r="G28">
        <v>0</v>
      </c>
    </row>
    <row r="29" spans="1:7" ht="15" x14ac:dyDescent="0.25">
      <c r="A29" s="271" t="s">
        <v>173</v>
      </c>
      <c r="B29">
        <v>0</v>
      </c>
      <c r="C29">
        <v>0</v>
      </c>
      <c r="D29">
        <v>0</v>
      </c>
      <c r="E29">
        <v>262.2</v>
      </c>
      <c r="F29">
        <v>0</v>
      </c>
      <c r="G29">
        <v>0</v>
      </c>
    </row>
    <row r="30" spans="1:7" ht="15" x14ac:dyDescent="0.25">
      <c r="A30" s="271" t="s">
        <v>168</v>
      </c>
      <c r="B30">
        <v>0</v>
      </c>
      <c r="C30">
        <v>0</v>
      </c>
      <c r="D30" t="s">
        <v>94</v>
      </c>
      <c r="E30">
        <v>0</v>
      </c>
      <c r="F30">
        <v>0</v>
      </c>
      <c r="G30">
        <v>0</v>
      </c>
    </row>
    <row r="31" spans="1:7" ht="15" x14ac:dyDescent="0.25">
      <c r="A31" s="271" t="s">
        <v>81</v>
      </c>
      <c r="B31">
        <v>393.7</v>
      </c>
      <c r="C31">
        <v>394.4</v>
      </c>
      <c r="D31">
        <v>310.60000000000002</v>
      </c>
      <c r="E31">
        <v>235.6</v>
      </c>
      <c r="F31">
        <v>0</v>
      </c>
      <c r="G31">
        <v>0</v>
      </c>
    </row>
    <row r="32" spans="1:7" ht="15" x14ac:dyDescent="0.25">
      <c r="A32" s="271" t="s">
        <v>82</v>
      </c>
      <c r="B32">
        <v>81.400000000000006</v>
      </c>
      <c r="C32">
        <v>30</v>
      </c>
      <c r="D32">
        <v>95.3</v>
      </c>
      <c r="E32">
        <v>80.7</v>
      </c>
      <c r="F32">
        <v>1</v>
      </c>
      <c r="G32">
        <v>0</v>
      </c>
    </row>
    <row r="33" spans="1:7" ht="15" x14ac:dyDescent="0.25">
      <c r="A33" s="271" t="s">
        <v>83</v>
      </c>
      <c r="B33">
        <v>864.3</v>
      </c>
      <c r="C33">
        <v>615</v>
      </c>
      <c r="D33">
        <v>785.4</v>
      </c>
      <c r="E33">
        <v>636.6</v>
      </c>
      <c r="F33">
        <v>0</v>
      </c>
      <c r="G33">
        <v>0</v>
      </c>
    </row>
    <row r="34" spans="1:7" ht="15" x14ac:dyDescent="0.25">
      <c r="A34" s="271" t="s">
        <v>259</v>
      </c>
      <c r="B34">
        <v>0</v>
      </c>
      <c r="C34">
        <v>0</v>
      </c>
      <c r="D34">
        <v>0</v>
      </c>
      <c r="E34">
        <v>52.4</v>
      </c>
      <c r="F34">
        <v>0</v>
      </c>
      <c r="G34">
        <v>0</v>
      </c>
    </row>
    <row r="35" spans="1:7" ht="15" x14ac:dyDescent="0.25">
      <c r="A35" s="271" t="s">
        <v>84</v>
      </c>
      <c r="B35">
        <v>1.6</v>
      </c>
      <c r="C35">
        <v>75</v>
      </c>
      <c r="D35">
        <v>66</v>
      </c>
      <c r="E35">
        <v>0</v>
      </c>
      <c r="F35">
        <v>0</v>
      </c>
      <c r="G35">
        <v>0</v>
      </c>
    </row>
    <row r="36" spans="1:7" ht="15" x14ac:dyDescent="0.25">
      <c r="A36" s="271" t="s">
        <v>85</v>
      </c>
      <c r="B36">
        <v>20</v>
      </c>
      <c r="C36">
        <v>22</v>
      </c>
      <c r="D36">
        <v>21.8</v>
      </c>
      <c r="E36">
        <v>0</v>
      </c>
      <c r="F36">
        <v>0</v>
      </c>
      <c r="G36">
        <v>0</v>
      </c>
    </row>
    <row r="37" spans="1:7" ht="15" x14ac:dyDescent="0.25">
      <c r="A37" s="271" t="s">
        <v>86</v>
      </c>
      <c r="B37">
        <v>87.1</v>
      </c>
      <c r="C37">
        <v>200.4</v>
      </c>
      <c r="D37">
        <v>180.9</v>
      </c>
      <c r="E37">
        <v>170.9</v>
      </c>
      <c r="F37">
        <v>0</v>
      </c>
      <c r="G37">
        <v>0</v>
      </c>
    </row>
    <row r="38" spans="1:7" ht="15" x14ac:dyDescent="0.25">
      <c r="A38" s="271" t="s">
        <v>88</v>
      </c>
      <c r="B38">
        <v>153.9</v>
      </c>
      <c r="C38">
        <v>101</v>
      </c>
      <c r="D38">
        <v>69</v>
      </c>
      <c r="E38">
        <v>99.1</v>
      </c>
      <c r="F38">
        <v>0</v>
      </c>
      <c r="G38">
        <v>0</v>
      </c>
    </row>
    <row r="39" spans="1:7" ht="15" x14ac:dyDescent="0.25">
      <c r="A39" s="271" t="s">
        <v>89</v>
      </c>
      <c r="B39">
        <v>80</v>
      </c>
      <c r="C39">
        <v>53.1</v>
      </c>
      <c r="D39">
        <v>258.7</v>
      </c>
      <c r="E39">
        <v>108.4</v>
      </c>
      <c r="F39">
        <v>0</v>
      </c>
      <c r="G39">
        <v>0</v>
      </c>
    </row>
    <row r="40" spans="1:7" ht="15" x14ac:dyDescent="0.25">
      <c r="A40" s="271" t="s">
        <v>69</v>
      </c>
    </row>
    <row r="41" spans="1:7" ht="15" x14ac:dyDescent="0.25">
      <c r="A41" s="271" t="s">
        <v>90</v>
      </c>
      <c r="B41">
        <v>290</v>
      </c>
      <c r="C41">
        <v>290.5</v>
      </c>
      <c r="D41">
        <v>316.5</v>
      </c>
      <c r="E41">
        <v>937.5</v>
      </c>
      <c r="F41">
        <v>0</v>
      </c>
      <c r="G41">
        <v>0</v>
      </c>
    </row>
    <row r="42" spans="1:7" ht="15" x14ac:dyDescent="0.25">
      <c r="A42" s="271" t="s">
        <v>91</v>
      </c>
      <c r="B42">
        <v>0</v>
      </c>
      <c r="C42">
        <v>10</v>
      </c>
      <c r="D42">
        <v>0</v>
      </c>
      <c r="E42">
        <v>409.7</v>
      </c>
      <c r="F42">
        <v>0</v>
      </c>
      <c r="G42">
        <v>0</v>
      </c>
    </row>
    <row r="43" spans="1:7" ht="15" x14ac:dyDescent="0.25">
      <c r="A43" s="271" t="s">
        <v>92</v>
      </c>
      <c r="B43">
        <v>0</v>
      </c>
      <c r="C43">
        <v>42</v>
      </c>
      <c r="D43">
        <v>0</v>
      </c>
      <c r="E43">
        <v>0</v>
      </c>
      <c r="F43">
        <v>0</v>
      </c>
      <c r="G43">
        <v>0</v>
      </c>
    </row>
    <row r="44" spans="1:7" ht="15" x14ac:dyDescent="0.25">
      <c r="A44" s="271" t="s">
        <v>464</v>
      </c>
      <c r="B44">
        <v>0</v>
      </c>
      <c r="C44">
        <v>0</v>
      </c>
      <c r="D44">
        <v>0</v>
      </c>
      <c r="E44">
        <v>19.7</v>
      </c>
      <c r="F44">
        <v>0</v>
      </c>
      <c r="G44">
        <v>0</v>
      </c>
    </row>
    <row r="45" spans="1:7" ht="15" x14ac:dyDescent="0.25">
      <c r="A45" s="271" t="s">
        <v>175</v>
      </c>
      <c r="B45">
        <v>0</v>
      </c>
      <c r="C45">
        <v>0</v>
      </c>
      <c r="D45">
        <v>0</v>
      </c>
      <c r="E45">
        <v>18.600000000000001</v>
      </c>
      <c r="F45">
        <v>0</v>
      </c>
      <c r="G45">
        <v>0</v>
      </c>
    </row>
    <row r="46" spans="1:7" ht="15" x14ac:dyDescent="0.25">
      <c r="A46" s="271" t="s">
        <v>406</v>
      </c>
      <c r="B46">
        <v>0</v>
      </c>
      <c r="C46">
        <v>0</v>
      </c>
      <c r="D46">
        <v>7.7</v>
      </c>
      <c r="E46">
        <v>0</v>
      </c>
      <c r="F46">
        <v>0</v>
      </c>
      <c r="G46">
        <v>0</v>
      </c>
    </row>
    <row r="47" spans="1:7" ht="15" x14ac:dyDescent="0.25">
      <c r="A47" s="271" t="s">
        <v>93</v>
      </c>
      <c r="B47">
        <v>0</v>
      </c>
      <c r="C47">
        <v>0</v>
      </c>
      <c r="D47" t="s">
        <v>94</v>
      </c>
      <c r="E47">
        <v>0</v>
      </c>
      <c r="F47">
        <v>0</v>
      </c>
      <c r="G47">
        <v>0</v>
      </c>
    </row>
    <row r="48" spans="1:7" ht="15" x14ac:dyDescent="0.25">
      <c r="A48" s="271" t="s">
        <v>96</v>
      </c>
      <c r="B48">
        <v>290</v>
      </c>
      <c r="C48">
        <v>238.5</v>
      </c>
      <c r="D48">
        <v>295.8</v>
      </c>
      <c r="E48">
        <v>471.5</v>
      </c>
      <c r="F48">
        <v>0</v>
      </c>
      <c r="G48">
        <v>0</v>
      </c>
    </row>
    <row r="49" spans="1:7" ht="15" x14ac:dyDescent="0.25">
      <c r="A49" s="271" t="s">
        <v>97</v>
      </c>
      <c r="B49">
        <v>0</v>
      </c>
      <c r="C49">
        <v>0</v>
      </c>
      <c r="D49">
        <v>13</v>
      </c>
      <c r="E49">
        <v>18</v>
      </c>
      <c r="F49">
        <v>0</v>
      </c>
      <c r="G49">
        <v>0</v>
      </c>
    </row>
    <row r="50" spans="1:7" ht="15" x14ac:dyDescent="0.25">
      <c r="A50" s="271" t="s">
        <v>69</v>
      </c>
    </row>
    <row r="51" spans="1:7" ht="15" x14ac:dyDescent="0.25">
      <c r="A51" s="271" t="s">
        <v>98</v>
      </c>
      <c r="B51">
        <v>1409.2</v>
      </c>
      <c r="C51">
        <v>1613.6</v>
      </c>
      <c r="D51">
        <v>1917.1</v>
      </c>
      <c r="E51">
        <v>2123</v>
      </c>
      <c r="F51">
        <v>15.9</v>
      </c>
      <c r="G51">
        <v>0</v>
      </c>
    </row>
    <row r="52" spans="1:7" ht="15" x14ac:dyDescent="0.25">
      <c r="A52" s="271" t="s">
        <v>99</v>
      </c>
      <c r="B52">
        <v>1.6</v>
      </c>
      <c r="C52">
        <v>3</v>
      </c>
      <c r="D52">
        <v>5.8</v>
      </c>
      <c r="E52">
        <v>3.3</v>
      </c>
      <c r="F52">
        <v>0</v>
      </c>
      <c r="G52">
        <v>0</v>
      </c>
    </row>
    <row r="53" spans="1:7" ht="15" x14ac:dyDescent="0.25">
      <c r="A53" s="271" t="s">
        <v>100</v>
      </c>
      <c r="B53">
        <v>4</v>
      </c>
      <c r="C53">
        <v>9</v>
      </c>
      <c r="D53">
        <v>0</v>
      </c>
      <c r="E53">
        <v>0</v>
      </c>
      <c r="F53">
        <v>0</v>
      </c>
      <c r="G53">
        <v>0</v>
      </c>
    </row>
    <row r="54" spans="1:7" ht="15" x14ac:dyDescent="0.25">
      <c r="A54" s="271" t="s">
        <v>101</v>
      </c>
      <c r="B54">
        <v>270</v>
      </c>
      <c r="C54">
        <v>80</v>
      </c>
      <c r="D54">
        <v>203.4</v>
      </c>
      <c r="E54">
        <v>99.5</v>
      </c>
      <c r="F54">
        <v>0</v>
      </c>
      <c r="G54">
        <v>0</v>
      </c>
    </row>
    <row r="55" spans="1:7" ht="15" x14ac:dyDescent="0.25">
      <c r="A55" s="271" t="s">
        <v>102</v>
      </c>
      <c r="B55">
        <v>26</v>
      </c>
      <c r="C55">
        <v>30.4</v>
      </c>
      <c r="D55">
        <v>13.5</v>
      </c>
      <c r="E55">
        <v>18</v>
      </c>
      <c r="F55">
        <v>0</v>
      </c>
      <c r="G55">
        <v>0</v>
      </c>
    </row>
    <row r="56" spans="1:7" ht="15" x14ac:dyDescent="0.25">
      <c r="A56" s="271" t="s">
        <v>103</v>
      </c>
      <c r="B56">
        <v>2.5</v>
      </c>
      <c r="C56">
        <v>31.5</v>
      </c>
      <c r="D56">
        <v>1.4</v>
      </c>
      <c r="E56">
        <v>14.4</v>
      </c>
      <c r="F56">
        <v>0</v>
      </c>
      <c r="G56">
        <v>0</v>
      </c>
    </row>
    <row r="57" spans="1:7" ht="15" x14ac:dyDescent="0.25">
      <c r="A57" s="271" t="s">
        <v>104</v>
      </c>
      <c r="B57">
        <v>94</v>
      </c>
      <c r="C57">
        <v>19.600000000000001</v>
      </c>
      <c r="D57">
        <v>205.3</v>
      </c>
      <c r="E57">
        <v>198.1</v>
      </c>
      <c r="F57">
        <v>0</v>
      </c>
      <c r="G57">
        <v>0</v>
      </c>
    </row>
    <row r="58" spans="1:7" ht="15" x14ac:dyDescent="0.25">
      <c r="A58" s="271" t="s">
        <v>105</v>
      </c>
      <c r="B58">
        <v>56.5</v>
      </c>
      <c r="C58">
        <v>109.2</v>
      </c>
      <c r="D58">
        <v>118.9</v>
      </c>
      <c r="E58">
        <v>174.8</v>
      </c>
      <c r="F58">
        <v>0</v>
      </c>
      <c r="G58">
        <v>0</v>
      </c>
    </row>
    <row r="59" spans="1:7" ht="15" x14ac:dyDescent="0.25">
      <c r="A59" s="271" t="s">
        <v>106</v>
      </c>
      <c r="B59">
        <v>14.5</v>
      </c>
      <c r="C59">
        <v>49.1</v>
      </c>
      <c r="D59">
        <v>54</v>
      </c>
      <c r="E59">
        <v>38.4</v>
      </c>
      <c r="F59">
        <v>0</v>
      </c>
      <c r="G59">
        <v>0</v>
      </c>
    </row>
    <row r="60" spans="1:7" ht="15" x14ac:dyDescent="0.25">
      <c r="A60" s="271" t="s">
        <v>107</v>
      </c>
      <c r="B60">
        <v>0</v>
      </c>
      <c r="C60">
        <v>71</v>
      </c>
      <c r="D60">
        <v>75.099999999999994</v>
      </c>
      <c r="E60">
        <v>73</v>
      </c>
      <c r="F60">
        <v>0</v>
      </c>
      <c r="G60">
        <v>0</v>
      </c>
    </row>
    <row r="61" spans="1:7" ht="15" x14ac:dyDescent="0.25">
      <c r="A61" s="271" t="s">
        <v>108</v>
      </c>
      <c r="B61">
        <v>0</v>
      </c>
      <c r="C61">
        <v>11</v>
      </c>
      <c r="D61">
        <v>0</v>
      </c>
      <c r="E61">
        <v>0</v>
      </c>
      <c r="F61">
        <v>0</v>
      </c>
      <c r="G61">
        <v>0</v>
      </c>
    </row>
    <row r="62" spans="1:7" ht="15" x14ac:dyDescent="0.25">
      <c r="A62" s="271" t="s">
        <v>109</v>
      </c>
      <c r="B62">
        <v>106.5</v>
      </c>
      <c r="C62">
        <v>122.6</v>
      </c>
      <c r="D62">
        <v>142</v>
      </c>
      <c r="E62">
        <v>142.30000000000001</v>
      </c>
      <c r="F62">
        <v>0</v>
      </c>
      <c r="G62">
        <v>0</v>
      </c>
    </row>
    <row r="63" spans="1:7" ht="15" x14ac:dyDescent="0.25">
      <c r="A63" s="271" t="s">
        <v>110</v>
      </c>
      <c r="B63">
        <v>0</v>
      </c>
      <c r="C63">
        <v>0</v>
      </c>
      <c r="D63">
        <v>8.3000000000000007</v>
      </c>
      <c r="E63">
        <v>6.3</v>
      </c>
      <c r="F63">
        <v>0</v>
      </c>
      <c r="G63">
        <v>0</v>
      </c>
    </row>
    <row r="64" spans="1:7" ht="15" x14ac:dyDescent="0.25">
      <c r="A64" s="271" t="s">
        <v>111</v>
      </c>
      <c r="B64">
        <v>0</v>
      </c>
      <c r="C64">
        <v>0</v>
      </c>
      <c r="D64">
        <v>42.6</v>
      </c>
      <c r="E64">
        <v>52</v>
      </c>
      <c r="F64">
        <v>0</v>
      </c>
      <c r="G64">
        <v>0</v>
      </c>
    </row>
    <row r="65" spans="1:7" ht="15" x14ac:dyDescent="0.25">
      <c r="A65" s="271" t="s">
        <v>112</v>
      </c>
      <c r="B65">
        <v>91.9</v>
      </c>
      <c r="C65">
        <v>107.5</v>
      </c>
      <c r="D65">
        <v>70.3</v>
      </c>
      <c r="E65">
        <v>59.3</v>
      </c>
      <c r="F65">
        <v>0</v>
      </c>
      <c r="G65">
        <v>0</v>
      </c>
    </row>
    <row r="66" spans="1:7" ht="15" x14ac:dyDescent="0.25">
      <c r="A66" s="271" t="s">
        <v>113</v>
      </c>
      <c r="B66">
        <v>18</v>
      </c>
      <c r="C66">
        <v>61.5</v>
      </c>
      <c r="D66">
        <v>47.2</v>
      </c>
      <c r="E66">
        <v>35.200000000000003</v>
      </c>
      <c r="F66">
        <v>0</v>
      </c>
      <c r="G66">
        <v>0</v>
      </c>
    </row>
    <row r="67" spans="1:7" ht="15" x14ac:dyDescent="0.25">
      <c r="A67" s="271" t="s">
        <v>114</v>
      </c>
      <c r="B67">
        <v>21.8</v>
      </c>
      <c r="C67">
        <v>27.1</v>
      </c>
      <c r="D67">
        <v>10.3</v>
      </c>
      <c r="E67">
        <v>1.8</v>
      </c>
      <c r="F67">
        <v>5</v>
      </c>
      <c r="G67">
        <v>0</v>
      </c>
    </row>
    <row r="68" spans="1:7" ht="15" x14ac:dyDescent="0.25">
      <c r="A68" s="271" t="s">
        <v>115</v>
      </c>
      <c r="B68">
        <v>508.3</v>
      </c>
      <c r="C68">
        <v>585.5</v>
      </c>
      <c r="D68">
        <v>711</v>
      </c>
      <c r="E68">
        <v>980.1</v>
      </c>
      <c r="F68">
        <v>10.9</v>
      </c>
      <c r="G68">
        <v>0</v>
      </c>
    </row>
    <row r="69" spans="1:7" ht="15" x14ac:dyDescent="0.25">
      <c r="A69" s="271" t="s">
        <v>117</v>
      </c>
      <c r="B69">
        <v>0</v>
      </c>
      <c r="C69">
        <v>3.1</v>
      </c>
      <c r="D69">
        <v>3.6</v>
      </c>
      <c r="E69">
        <v>5.9</v>
      </c>
      <c r="F69">
        <v>0</v>
      </c>
      <c r="G69">
        <v>0</v>
      </c>
    </row>
    <row r="70" spans="1:7" ht="15" x14ac:dyDescent="0.25">
      <c r="A70" s="271" t="s">
        <v>118</v>
      </c>
      <c r="B70">
        <v>46</v>
      </c>
      <c r="C70">
        <v>115.8</v>
      </c>
      <c r="D70">
        <v>35</v>
      </c>
      <c r="E70">
        <v>21.4</v>
      </c>
      <c r="F70">
        <v>0</v>
      </c>
      <c r="G70">
        <v>0</v>
      </c>
    </row>
    <row r="71" spans="1:7" ht="15" x14ac:dyDescent="0.25">
      <c r="A71" s="271" t="s">
        <v>119</v>
      </c>
      <c r="B71">
        <v>106.8</v>
      </c>
      <c r="C71">
        <v>75.900000000000006</v>
      </c>
      <c r="D71">
        <v>30.9</v>
      </c>
      <c r="E71">
        <v>63.8</v>
      </c>
      <c r="F71">
        <v>0</v>
      </c>
      <c r="G71">
        <v>0</v>
      </c>
    </row>
    <row r="72" spans="1:7" ht="15" x14ac:dyDescent="0.25">
      <c r="A72" s="271" t="s">
        <v>120</v>
      </c>
      <c r="B72">
        <v>7.8</v>
      </c>
      <c r="C72">
        <v>74.900000000000006</v>
      </c>
      <c r="D72">
        <v>64.5</v>
      </c>
      <c r="E72">
        <v>77.400000000000006</v>
      </c>
      <c r="F72">
        <v>0</v>
      </c>
      <c r="G72">
        <v>0</v>
      </c>
    </row>
    <row r="73" spans="1:7" ht="15" x14ac:dyDescent="0.25">
      <c r="A73" s="271" t="s">
        <v>121</v>
      </c>
      <c r="B73">
        <v>33.1</v>
      </c>
      <c r="C73">
        <v>25.9</v>
      </c>
      <c r="D73">
        <v>7.3</v>
      </c>
      <c r="E73">
        <v>27.3</v>
      </c>
      <c r="F73">
        <v>0</v>
      </c>
      <c r="G73">
        <v>0</v>
      </c>
    </row>
    <row r="74" spans="1:7" ht="15" x14ac:dyDescent="0.25">
      <c r="A74" s="271" t="s">
        <v>122</v>
      </c>
      <c r="B74">
        <v>0</v>
      </c>
      <c r="C74">
        <v>0</v>
      </c>
      <c r="D74">
        <v>66.8</v>
      </c>
      <c r="E74">
        <v>30.8</v>
      </c>
      <c r="F74">
        <v>0</v>
      </c>
      <c r="G74">
        <v>0</v>
      </c>
    </row>
    <row r="75" spans="1:7" ht="15" x14ac:dyDescent="0.25">
      <c r="A75" s="271" t="s">
        <v>65</v>
      </c>
      <c r="B75" t="s">
        <v>66</v>
      </c>
      <c r="C75" t="s">
        <v>67</v>
      </c>
      <c r="D75" t="s">
        <v>66</v>
      </c>
      <c r="E75" t="s">
        <v>66</v>
      </c>
      <c r="F75" t="s">
        <v>66</v>
      </c>
      <c r="G75" t="s">
        <v>68</v>
      </c>
    </row>
    <row r="76" spans="1:7" ht="15" x14ac:dyDescent="0.25">
      <c r="A76" s="271" t="s">
        <v>123</v>
      </c>
      <c r="B76">
        <v>5021.8999999999996</v>
      </c>
      <c r="C76">
        <v>4563.3</v>
      </c>
      <c r="D76">
        <v>6049.6</v>
      </c>
      <c r="E76">
        <v>5900</v>
      </c>
      <c r="F76">
        <v>16.899999999999999</v>
      </c>
      <c r="G76">
        <v>0</v>
      </c>
    </row>
    <row r="77" spans="1:7" ht="15" x14ac:dyDescent="0.25">
      <c r="A77" s="271" t="s">
        <v>124</v>
      </c>
      <c r="B77">
        <v>806.7</v>
      </c>
      <c r="C77">
        <v>620.1</v>
      </c>
      <c r="D77">
        <v>0</v>
      </c>
      <c r="E77">
        <v>0</v>
      </c>
      <c r="F77">
        <v>0</v>
      </c>
      <c r="G77">
        <v>0</v>
      </c>
    </row>
    <row r="78" spans="1:7" ht="15" x14ac:dyDescent="0.25">
      <c r="A78" s="271" t="s">
        <v>65</v>
      </c>
      <c r="B78" t="s">
        <v>66</v>
      </c>
      <c r="C78" t="s">
        <v>67</v>
      </c>
      <c r="D78" t="s">
        <v>66</v>
      </c>
      <c r="E78" t="s">
        <v>66</v>
      </c>
      <c r="F78" t="s">
        <v>66</v>
      </c>
      <c r="G78" t="s">
        <v>68</v>
      </c>
    </row>
    <row r="79" spans="1:7" ht="15" x14ac:dyDescent="0.25">
      <c r="A79" s="271" t="s">
        <v>125</v>
      </c>
      <c r="B79">
        <v>5828.6</v>
      </c>
      <c r="C79">
        <v>5183.3</v>
      </c>
      <c r="D79">
        <v>6049.6</v>
      </c>
      <c r="E79">
        <v>5900</v>
      </c>
      <c r="F79">
        <v>16.899999999999999</v>
      </c>
      <c r="G79">
        <v>0</v>
      </c>
    </row>
    <row r="80" spans="1:7" ht="15" x14ac:dyDescent="0.25">
      <c r="A80" s="271" t="s">
        <v>126</v>
      </c>
      <c r="B80" t="s">
        <v>45</v>
      </c>
      <c r="C80" t="s">
        <v>45</v>
      </c>
      <c r="D80">
        <v>0</v>
      </c>
      <c r="E80">
        <v>0</v>
      </c>
      <c r="F80" t="s">
        <v>45</v>
      </c>
      <c r="G80" t="s">
        <v>45</v>
      </c>
    </row>
    <row r="81" spans="1:7" ht="15" x14ac:dyDescent="0.25">
      <c r="A81" s="271" t="s">
        <v>127</v>
      </c>
      <c r="B81">
        <v>0</v>
      </c>
      <c r="C81">
        <v>0</v>
      </c>
      <c r="D81" t="s">
        <v>45</v>
      </c>
      <c r="E81" t="s">
        <v>45</v>
      </c>
      <c r="F81">
        <v>0</v>
      </c>
      <c r="G81">
        <v>0</v>
      </c>
    </row>
    <row r="82" spans="1:7" ht="15" x14ac:dyDescent="0.25">
      <c r="A82" s="271" t="s">
        <v>53</v>
      </c>
    </row>
  </sheetData>
  <pageMargins left="0.7" right="0.7" top="0.75" bottom="0.75" header="0.3" footer="0.3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A82C6-9CE1-435E-821E-C6109CB89C5E}">
  <dimension ref="A1:G80"/>
  <sheetViews>
    <sheetView topLeftCell="A38" workbookViewId="0">
      <selection activeCell="F52" sqref="F52"/>
    </sheetView>
  </sheetViews>
  <sheetFormatPr defaultRowHeight="13.2" x14ac:dyDescent="0.25"/>
  <cols>
    <col min="1" max="1" width="23" customWidth="1"/>
    <col min="2" max="2" width="13.109375" customWidth="1"/>
    <col min="3" max="3" width="12.6640625" customWidth="1"/>
    <col min="4" max="4" width="13.33203125" customWidth="1"/>
    <col min="5" max="5" width="12.33203125" customWidth="1"/>
    <col min="6" max="6" width="11.66406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516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222.9</v>
      </c>
      <c r="C12">
        <v>257.3</v>
      </c>
      <c r="D12">
        <v>246.1</v>
      </c>
      <c r="E12">
        <v>81.8</v>
      </c>
      <c r="F12">
        <v>0</v>
      </c>
      <c r="G12">
        <v>0</v>
      </c>
    </row>
    <row r="13" spans="1:7" ht="15" x14ac:dyDescent="0.25">
      <c r="A13" s="271" t="s">
        <v>71</v>
      </c>
      <c r="B13">
        <v>177.9</v>
      </c>
      <c r="C13">
        <v>244.8</v>
      </c>
      <c r="D13">
        <v>226.6</v>
      </c>
      <c r="E13">
        <v>81.8</v>
      </c>
      <c r="F13">
        <v>0</v>
      </c>
      <c r="G13">
        <v>0</v>
      </c>
    </row>
    <row r="14" spans="1:7" ht="15" x14ac:dyDescent="0.25">
      <c r="A14" s="271" t="s">
        <v>72</v>
      </c>
      <c r="B14">
        <v>11</v>
      </c>
      <c r="C14">
        <v>0</v>
      </c>
      <c r="D14">
        <v>19.5</v>
      </c>
      <c r="E14">
        <v>0</v>
      </c>
      <c r="F14">
        <v>0</v>
      </c>
      <c r="G14">
        <v>0</v>
      </c>
    </row>
    <row r="15" spans="1:7" ht="15" x14ac:dyDescent="0.25">
      <c r="A15" s="271" t="s">
        <v>73</v>
      </c>
      <c r="B15">
        <v>34</v>
      </c>
      <c r="C15">
        <v>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271" t="s">
        <v>166</v>
      </c>
      <c r="B16">
        <v>0</v>
      </c>
      <c r="C16">
        <v>12.5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271" t="s">
        <v>69</v>
      </c>
    </row>
    <row r="18" spans="1:7" ht="15" x14ac:dyDescent="0.25">
      <c r="A18" s="271" t="s">
        <v>74</v>
      </c>
      <c r="B18">
        <v>402.2</v>
      </c>
      <c r="C18">
        <v>506.1</v>
      </c>
      <c r="D18">
        <v>623.20000000000005</v>
      </c>
      <c r="E18">
        <v>500.9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75</v>
      </c>
      <c r="B20">
        <v>239.2</v>
      </c>
      <c r="C20">
        <v>222.1</v>
      </c>
      <c r="D20">
        <v>228.5</v>
      </c>
      <c r="E20">
        <v>281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76</v>
      </c>
      <c r="B22">
        <v>585</v>
      </c>
      <c r="C22">
        <v>60</v>
      </c>
      <c r="D22">
        <v>514.6</v>
      </c>
      <c r="E22">
        <v>0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77</v>
      </c>
      <c r="B24">
        <v>1859.7</v>
      </c>
      <c r="C24">
        <v>1500</v>
      </c>
      <c r="D24">
        <v>1841.2</v>
      </c>
      <c r="E24">
        <v>1797.5</v>
      </c>
      <c r="F24">
        <v>0</v>
      </c>
      <c r="G24">
        <v>0</v>
      </c>
    </row>
    <row r="25" spans="1:7" ht="15" x14ac:dyDescent="0.25">
      <c r="A25" s="271" t="s">
        <v>78</v>
      </c>
      <c r="B25">
        <v>12.8</v>
      </c>
      <c r="C25">
        <v>21</v>
      </c>
      <c r="D25">
        <v>12.4</v>
      </c>
      <c r="E25">
        <v>3.6</v>
      </c>
      <c r="F25">
        <v>0</v>
      </c>
      <c r="G25">
        <v>0</v>
      </c>
    </row>
    <row r="26" spans="1:7" ht="15" x14ac:dyDescent="0.25">
      <c r="A26" s="271" t="s">
        <v>463</v>
      </c>
      <c r="B26">
        <v>0</v>
      </c>
      <c r="C26">
        <v>1</v>
      </c>
      <c r="D26">
        <v>0</v>
      </c>
      <c r="E26">
        <v>0</v>
      </c>
      <c r="F26">
        <v>0</v>
      </c>
      <c r="G26">
        <v>0</v>
      </c>
    </row>
    <row r="27" spans="1:7" ht="15" x14ac:dyDescent="0.25">
      <c r="A27" s="271" t="s">
        <v>79</v>
      </c>
      <c r="B27">
        <v>0.8</v>
      </c>
      <c r="C27">
        <v>0.8</v>
      </c>
      <c r="D27">
        <v>0</v>
      </c>
      <c r="E27">
        <v>1.1000000000000001</v>
      </c>
      <c r="F27">
        <v>0</v>
      </c>
      <c r="G27">
        <v>0</v>
      </c>
    </row>
    <row r="28" spans="1:7" ht="15" x14ac:dyDescent="0.25">
      <c r="A28" s="271" t="s">
        <v>80</v>
      </c>
      <c r="B28">
        <v>76.5</v>
      </c>
      <c r="C28">
        <v>147.6</v>
      </c>
      <c r="D28">
        <v>250.9</v>
      </c>
      <c r="E28">
        <v>156.30000000000001</v>
      </c>
      <c r="F28">
        <v>0</v>
      </c>
      <c r="G28">
        <v>0</v>
      </c>
    </row>
    <row r="29" spans="1:7" ht="15" x14ac:dyDescent="0.25">
      <c r="A29" s="271" t="s">
        <v>173</v>
      </c>
      <c r="B29">
        <v>0</v>
      </c>
      <c r="C29">
        <v>0</v>
      </c>
      <c r="D29">
        <v>0</v>
      </c>
      <c r="E29">
        <v>262.2</v>
      </c>
      <c r="F29">
        <v>0</v>
      </c>
      <c r="G29">
        <v>0</v>
      </c>
    </row>
    <row r="30" spans="1:7" ht="15" x14ac:dyDescent="0.25">
      <c r="A30" s="271" t="s">
        <v>168</v>
      </c>
      <c r="B30">
        <v>0</v>
      </c>
      <c r="C30">
        <v>0</v>
      </c>
      <c r="D30" t="s">
        <v>94</v>
      </c>
      <c r="E30">
        <v>0</v>
      </c>
      <c r="F30">
        <v>0</v>
      </c>
      <c r="G30">
        <v>0</v>
      </c>
    </row>
    <row r="31" spans="1:7" ht="15" x14ac:dyDescent="0.25">
      <c r="A31" s="271" t="s">
        <v>81</v>
      </c>
      <c r="B31">
        <v>394.4</v>
      </c>
      <c r="C31">
        <v>298.60000000000002</v>
      </c>
      <c r="D31">
        <v>310</v>
      </c>
      <c r="E31">
        <v>226.2</v>
      </c>
      <c r="F31">
        <v>0</v>
      </c>
      <c r="G31">
        <v>0</v>
      </c>
    </row>
    <row r="32" spans="1:7" ht="15" x14ac:dyDescent="0.25">
      <c r="A32" s="271" t="s">
        <v>82</v>
      </c>
      <c r="B32">
        <v>53.3</v>
      </c>
      <c r="C32">
        <v>10</v>
      </c>
      <c r="D32">
        <v>95.3</v>
      </c>
      <c r="E32">
        <v>80.7</v>
      </c>
      <c r="F32">
        <v>0</v>
      </c>
      <c r="G32">
        <v>0</v>
      </c>
    </row>
    <row r="33" spans="1:7" ht="15" x14ac:dyDescent="0.25">
      <c r="A33" s="271" t="s">
        <v>83</v>
      </c>
      <c r="B33">
        <v>902.3</v>
      </c>
      <c r="C33">
        <v>615</v>
      </c>
      <c r="D33">
        <v>693.8</v>
      </c>
      <c r="E33">
        <v>636.6</v>
      </c>
      <c r="F33">
        <v>0</v>
      </c>
      <c r="G33">
        <v>0</v>
      </c>
    </row>
    <row r="34" spans="1:7" ht="15" x14ac:dyDescent="0.25">
      <c r="A34" s="271" t="s">
        <v>259</v>
      </c>
      <c r="B34">
        <v>0</v>
      </c>
      <c r="C34">
        <v>0</v>
      </c>
      <c r="D34">
        <v>0</v>
      </c>
      <c r="E34">
        <v>52.4</v>
      </c>
      <c r="F34">
        <v>0</v>
      </c>
      <c r="G34">
        <v>0</v>
      </c>
    </row>
    <row r="35" spans="1:7" ht="15" x14ac:dyDescent="0.25">
      <c r="A35" s="271" t="s">
        <v>84</v>
      </c>
      <c r="B35">
        <v>5</v>
      </c>
      <c r="C35">
        <v>75</v>
      </c>
      <c r="D35">
        <v>66</v>
      </c>
      <c r="E35">
        <v>0</v>
      </c>
      <c r="F35">
        <v>0</v>
      </c>
      <c r="G35">
        <v>0</v>
      </c>
    </row>
    <row r="36" spans="1:7" ht="15" x14ac:dyDescent="0.25">
      <c r="A36" s="271" t="s">
        <v>85</v>
      </c>
      <c r="B36">
        <v>20</v>
      </c>
      <c r="C36">
        <v>0</v>
      </c>
      <c r="D36">
        <v>21.8</v>
      </c>
      <c r="E36">
        <v>0</v>
      </c>
      <c r="F36">
        <v>0</v>
      </c>
      <c r="G36">
        <v>0</v>
      </c>
    </row>
    <row r="37" spans="1:7" ht="15" x14ac:dyDescent="0.25">
      <c r="A37" s="271" t="s">
        <v>86</v>
      </c>
      <c r="B37">
        <v>142.1</v>
      </c>
      <c r="C37">
        <v>200</v>
      </c>
      <c r="D37">
        <v>121</v>
      </c>
      <c r="E37">
        <v>170.9</v>
      </c>
      <c r="F37">
        <v>0</v>
      </c>
      <c r="G37">
        <v>0</v>
      </c>
    </row>
    <row r="38" spans="1:7" ht="15" x14ac:dyDescent="0.25">
      <c r="A38" s="271" t="s">
        <v>88</v>
      </c>
      <c r="B38">
        <v>120.2</v>
      </c>
      <c r="C38">
        <v>101</v>
      </c>
      <c r="D38">
        <v>69</v>
      </c>
      <c r="E38">
        <v>99.1</v>
      </c>
      <c r="F38">
        <v>0</v>
      </c>
      <c r="G38">
        <v>0</v>
      </c>
    </row>
    <row r="39" spans="1:7" ht="15" x14ac:dyDescent="0.25">
      <c r="A39" s="271" t="s">
        <v>89</v>
      </c>
      <c r="B39">
        <v>132.30000000000001</v>
      </c>
      <c r="C39">
        <v>30</v>
      </c>
      <c r="D39">
        <v>201.2</v>
      </c>
      <c r="E39">
        <v>108.4</v>
      </c>
      <c r="F39">
        <v>0</v>
      </c>
      <c r="G39">
        <v>0</v>
      </c>
    </row>
    <row r="40" spans="1:7" ht="15" x14ac:dyDescent="0.25">
      <c r="A40" s="271" t="s">
        <v>69</v>
      </c>
    </row>
    <row r="41" spans="1:7" ht="15" x14ac:dyDescent="0.25">
      <c r="A41" s="271" t="s">
        <v>90</v>
      </c>
      <c r="B41">
        <v>289.7</v>
      </c>
      <c r="C41">
        <v>204.5</v>
      </c>
      <c r="D41">
        <v>266</v>
      </c>
      <c r="E41">
        <v>915.5</v>
      </c>
      <c r="F41">
        <v>0</v>
      </c>
      <c r="G41">
        <v>0</v>
      </c>
    </row>
    <row r="42" spans="1:7" ht="15" x14ac:dyDescent="0.25">
      <c r="A42" s="271" t="s">
        <v>91</v>
      </c>
      <c r="B42">
        <v>0</v>
      </c>
      <c r="C42">
        <v>10</v>
      </c>
      <c r="D42">
        <v>0</v>
      </c>
      <c r="E42">
        <v>409.7</v>
      </c>
      <c r="F42">
        <v>0</v>
      </c>
      <c r="G42">
        <v>0</v>
      </c>
    </row>
    <row r="43" spans="1:7" ht="15" x14ac:dyDescent="0.25">
      <c r="A43" s="271" t="s">
        <v>464</v>
      </c>
      <c r="B43">
        <v>0</v>
      </c>
      <c r="C43">
        <v>0</v>
      </c>
      <c r="D43">
        <v>0</v>
      </c>
      <c r="E43">
        <v>19.7</v>
      </c>
      <c r="F43">
        <v>0</v>
      </c>
      <c r="G43">
        <v>0</v>
      </c>
    </row>
    <row r="44" spans="1:7" ht="15" x14ac:dyDescent="0.25">
      <c r="A44" s="271" t="s">
        <v>175</v>
      </c>
      <c r="B44">
        <v>0</v>
      </c>
      <c r="C44">
        <v>0</v>
      </c>
      <c r="D44">
        <v>0</v>
      </c>
      <c r="E44">
        <v>18.600000000000001</v>
      </c>
      <c r="F44">
        <v>0</v>
      </c>
      <c r="G44">
        <v>0</v>
      </c>
    </row>
    <row r="45" spans="1:7" ht="15" x14ac:dyDescent="0.25">
      <c r="A45" s="271" t="s">
        <v>406</v>
      </c>
      <c r="B45">
        <v>0</v>
      </c>
      <c r="C45">
        <v>0</v>
      </c>
      <c r="D45">
        <v>7.7</v>
      </c>
      <c r="E45">
        <v>0</v>
      </c>
      <c r="F45">
        <v>0</v>
      </c>
      <c r="G45">
        <v>0</v>
      </c>
    </row>
    <row r="46" spans="1:7" ht="15" x14ac:dyDescent="0.25">
      <c r="A46" s="271" t="s">
        <v>93</v>
      </c>
      <c r="B46">
        <v>0</v>
      </c>
      <c r="C46">
        <v>0</v>
      </c>
      <c r="D46" t="s">
        <v>94</v>
      </c>
      <c r="E46">
        <v>0</v>
      </c>
      <c r="F46">
        <v>0</v>
      </c>
      <c r="G46">
        <v>0</v>
      </c>
    </row>
    <row r="47" spans="1:7" ht="15" x14ac:dyDescent="0.25">
      <c r="A47" s="271" t="s">
        <v>96</v>
      </c>
      <c r="B47">
        <v>276.7</v>
      </c>
      <c r="C47">
        <v>194.5</v>
      </c>
      <c r="D47">
        <v>258.3</v>
      </c>
      <c r="E47">
        <v>449.5</v>
      </c>
      <c r="F47">
        <v>0</v>
      </c>
      <c r="G47">
        <v>0</v>
      </c>
    </row>
    <row r="48" spans="1:7" ht="15" x14ac:dyDescent="0.25">
      <c r="A48" s="271" t="s">
        <v>97</v>
      </c>
      <c r="B48">
        <v>13</v>
      </c>
      <c r="C48">
        <v>0</v>
      </c>
      <c r="D48">
        <v>0</v>
      </c>
      <c r="E48">
        <v>18</v>
      </c>
      <c r="F48">
        <v>0</v>
      </c>
      <c r="G48">
        <v>0</v>
      </c>
    </row>
    <row r="49" spans="1:7" ht="15" x14ac:dyDescent="0.25">
      <c r="A49" s="271" t="s">
        <v>69</v>
      </c>
    </row>
    <row r="50" spans="1:7" ht="15" x14ac:dyDescent="0.25">
      <c r="A50" s="271" t="s">
        <v>98</v>
      </c>
      <c r="B50">
        <v>1408.1</v>
      </c>
      <c r="C50">
        <v>1667.1</v>
      </c>
      <c r="D50">
        <v>1683.6</v>
      </c>
      <c r="E50">
        <v>1882.8</v>
      </c>
      <c r="F50">
        <v>5</v>
      </c>
      <c r="G50">
        <v>0</v>
      </c>
    </row>
    <row r="51" spans="1:7" ht="15" x14ac:dyDescent="0.25">
      <c r="A51" s="271" t="s">
        <v>99</v>
      </c>
      <c r="B51">
        <v>4.5999999999999996</v>
      </c>
      <c r="C51">
        <v>3</v>
      </c>
      <c r="D51">
        <v>3.2</v>
      </c>
      <c r="E51">
        <v>3.3</v>
      </c>
      <c r="F51">
        <v>0</v>
      </c>
      <c r="G51">
        <v>0</v>
      </c>
    </row>
    <row r="52" spans="1:7" ht="15" x14ac:dyDescent="0.25">
      <c r="A52" s="271" t="s">
        <v>100</v>
      </c>
      <c r="B52">
        <v>4</v>
      </c>
      <c r="C52">
        <v>9</v>
      </c>
      <c r="D52">
        <v>0</v>
      </c>
      <c r="E52">
        <v>0</v>
      </c>
      <c r="G52">
        <v>0</v>
      </c>
    </row>
    <row r="53" spans="1:7" ht="15" x14ac:dyDescent="0.25">
      <c r="A53" s="271" t="s">
        <v>101</v>
      </c>
      <c r="B53">
        <v>270</v>
      </c>
      <c r="C53">
        <v>85</v>
      </c>
      <c r="D53">
        <v>203.4</v>
      </c>
      <c r="E53">
        <v>65.8</v>
      </c>
      <c r="F53">
        <v>0</v>
      </c>
      <c r="G53">
        <v>0</v>
      </c>
    </row>
    <row r="54" spans="1:7" ht="15" x14ac:dyDescent="0.25">
      <c r="A54" s="271" t="s">
        <v>102</v>
      </c>
      <c r="B54">
        <v>26</v>
      </c>
      <c r="C54">
        <v>33.700000000000003</v>
      </c>
      <c r="D54">
        <v>13.5</v>
      </c>
      <c r="E54">
        <v>14.7</v>
      </c>
      <c r="F54">
        <v>0</v>
      </c>
      <c r="G54">
        <v>0</v>
      </c>
    </row>
    <row r="55" spans="1:7" ht="15" x14ac:dyDescent="0.25">
      <c r="A55" s="271" t="s">
        <v>103</v>
      </c>
      <c r="B55">
        <v>2.8</v>
      </c>
      <c r="C55">
        <v>31.9</v>
      </c>
      <c r="D55">
        <v>1.2</v>
      </c>
      <c r="E55">
        <v>14</v>
      </c>
      <c r="F55">
        <v>0</v>
      </c>
      <c r="G55">
        <v>0</v>
      </c>
    </row>
    <row r="56" spans="1:7" ht="15" x14ac:dyDescent="0.25">
      <c r="A56" s="271" t="s">
        <v>104</v>
      </c>
      <c r="B56">
        <v>101</v>
      </c>
      <c r="C56">
        <v>19.600000000000001</v>
      </c>
      <c r="D56">
        <v>170.1</v>
      </c>
      <c r="E56">
        <v>198.1</v>
      </c>
      <c r="F56">
        <v>0</v>
      </c>
      <c r="G56">
        <v>0</v>
      </c>
    </row>
    <row r="57" spans="1:7" ht="15" x14ac:dyDescent="0.25">
      <c r="A57" s="271" t="s">
        <v>105</v>
      </c>
      <c r="B57">
        <v>69.5</v>
      </c>
      <c r="C57">
        <v>109.1</v>
      </c>
      <c r="D57">
        <v>96.2</v>
      </c>
      <c r="E57">
        <v>174.8</v>
      </c>
      <c r="F57">
        <v>0</v>
      </c>
      <c r="G57">
        <v>0</v>
      </c>
    </row>
    <row r="58" spans="1:7" ht="15" x14ac:dyDescent="0.25">
      <c r="A58" s="271" t="s">
        <v>106</v>
      </c>
      <c r="B58">
        <v>14.5</v>
      </c>
      <c r="C58">
        <v>34.799999999999997</v>
      </c>
      <c r="D58">
        <v>49.1</v>
      </c>
      <c r="E58">
        <v>38.4</v>
      </c>
      <c r="F58">
        <v>0</v>
      </c>
      <c r="G58">
        <v>0</v>
      </c>
    </row>
    <row r="59" spans="1:7" ht="15" x14ac:dyDescent="0.25">
      <c r="A59" s="271" t="s">
        <v>107</v>
      </c>
      <c r="B59">
        <v>17.8</v>
      </c>
      <c r="C59">
        <v>46.9</v>
      </c>
      <c r="D59">
        <v>67.099999999999994</v>
      </c>
      <c r="E59">
        <v>72.2</v>
      </c>
      <c r="F59">
        <v>0</v>
      </c>
      <c r="G59">
        <v>0</v>
      </c>
    </row>
    <row r="60" spans="1:7" ht="15" x14ac:dyDescent="0.25">
      <c r="A60" s="271" t="s">
        <v>108</v>
      </c>
      <c r="B60">
        <v>0</v>
      </c>
      <c r="C60">
        <v>11</v>
      </c>
      <c r="D60">
        <v>0</v>
      </c>
      <c r="E60">
        <v>0</v>
      </c>
      <c r="F60">
        <v>0</v>
      </c>
      <c r="G60">
        <v>0</v>
      </c>
    </row>
    <row r="61" spans="1:7" ht="15" x14ac:dyDescent="0.25">
      <c r="A61" s="271" t="s">
        <v>109</v>
      </c>
      <c r="B61">
        <v>138.1</v>
      </c>
      <c r="C61">
        <v>153.9</v>
      </c>
      <c r="D61">
        <v>111.2</v>
      </c>
      <c r="E61">
        <v>109.4</v>
      </c>
      <c r="F61">
        <v>0</v>
      </c>
      <c r="G61">
        <v>0</v>
      </c>
    </row>
    <row r="62" spans="1:7" ht="15" x14ac:dyDescent="0.25">
      <c r="A62" s="271" t="s">
        <v>110</v>
      </c>
      <c r="B62">
        <v>0</v>
      </c>
      <c r="C62">
        <v>0</v>
      </c>
      <c r="D62">
        <v>2.5</v>
      </c>
      <c r="E62">
        <v>6.3</v>
      </c>
      <c r="F62">
        <v>0</v>
      </c>
      <c r="G62">
        <v>0</v>
      </c>
    </row>
    <row r="63" spans="1:7" ht="15" x14ac:dyDescent="0.25">
      <c r="A63" s="271" t="s">
        <v>111</v>
      </c>
      <c r="B63">
        <v>0</v>
      </c>
      <c r="C63">
        <v>0</v>
      </c>
      <c r="D63">
        <v>37.200000000000003</v>
      </c>
      <c r="E63">
        <v>39.5</v>
      </c>
      <c r="F63">
        <v>0</v>
      </c>
      <c r="G63">
        <v>0</v>
      </c>
    </row>
    <row r="64" spans="1:7" ht="15" x14ac:dyDescent="0.25">
      <c r="A64" s="271" t="s">
        <v>112</v>
      </c>
      <c r="B64">
        <v>89.9</v>
      </c>
      <c r="C64">
        <v>107.5</v>
      </c>
      <c r="D64">
        <v>47.9</v>
      </c>
      <c r="E64">
        <v>59.3</v>
      </c>
      <c r="F64">
        <v>0</v>
      </c>
      <c r="G64">
        <v>0</v>
      </c>
    </row>
    <row r="65" spans="1:7" ht="15" x14ac:dyDescent="0.25">
      <c r="A65" s="271" t="s">
        <v>113</v>
      </c>
      <c r="B65">
        <v>0</v>
      </c>
      <c r="C65">
        <v>61.5</v>
      </c>
      <c r="D65">
        <v>45.6</v>
      </c>
      <c r="E65">
        <v>35.200000000000003</v>
      </c>
      <c r="F65">
        <v>0</v>
      </c>
      <c r="G65">
        <v>0</v>
      </c>
    </row>
    <row r="66" spans="1:7" ht="15" x14ac:dyDescent="0.25">
      <c r="A66" s="271" t="s">
        <v>114</v>
      </c>
      <c r="B66">
        <v>24</v>
      </c>
      <c r="C66">
        <v>27.1</v>
      </c>
      <c r="D66">
        <v>7.9</v>
      </c>
      <c r="E66">
        <v>1.8</v>
      </c>
      <c r="F66">
        <v>5</v>
      </c>
      <c r="G66">
        <v>0</v>
      </c>
    </row>
    <row r="67" spans="1:7" ht="15" x14ac:dyDescent="0.25">
      <c r="A67" s="271" t="s">
        <v>115</v>
      </c>
      <c r="B67">
        <v>434.8</v>
      </c>
      <c r="C67">
        <v>610.20000000000005</v>
      </c>
      <c r="D67">
        <v>650.20000000000005</v>
      </c>
      <c r="E67">
        <v>864.6</v>
      </c>
      <c r="F67">
        <v>0</v>
      </c>
      <c r="G67">
        <v>0</v>
      </c>
    </row>
    <row r="68" spans="1:7" ht="15" x14ac:dyDescent="0.25">
      <c r="A68" s="271" t="s">
        <v>117</v>
      </c>
      <c r="B68">
        <v>0</v>
      </c>
      <c r="C68">
        <v>6.6</v>
      </c>
      <c r="D68">
        <v>3.6</v>
      </c>
      <c r="E68">
        <v>1.9</v>
      </c>
      <c r="F68">
        <v>0</v>
      </c>
      <c r="G68">
        <v>0</v>
      </c>
    </row>
    <row r="69" spans="1:7" ht="15" x14ac:dyDescent="0.25">
      <c r="A69" s="271" t="s">
        <v>118</v>
      </c>
      <c r="B69">
        <v>46</v>
      </c>
      <c r="C69">
        <v>115.8</v>
      </c>
      <c r="D69">
        <v>35</v>
      </c>
      <c r="E69">
        <v>21.4</v>
      </c>
      <c r="F69">
        <v>0</v>
      </c>
      <c r="G69">
        <v>0</v>
      </c>
    </row>
    <row r="70" spans="1:7" ht="15" x14ac:dyDescent="0.25">
      <c r="A70" s="271" t="s">
        <v>119</v>
      </c>
      <c r="B70">
        <v>106.8</v>
      </c>
      <c r="C70">
        <v>87.2</v>
      </c>
      <c r="D70">
        <v>30.9</v>
      </c>
      <c r="E70">
        <v>49.1</v>
      </c>
      <c r="F70">
        <v>0</v>
      </c>
      <c r="G70">
        <v>0</v>
      </c>
    </row>
    <row r="71" spans="1:7" ht="15" x14ac:dyDescent="0.25">
      <c r="A71" s="271" t="s">
        <v>120</v>
      </c>
      <c r="B71">
        <v>25.2</v>
      </c>
      <c r="C71">
        <v>96.4</v>
      </c>
      <c r="D71">
        <v>46.9</v>
      </c>
      <c r="E71">
        <v>54.9</v>
      </c>
      <c r="F71">
        <v>0</v>
      </c>
      <c r="G71">
        <v>0</v>
      </c>
    </row>
    <row r="72" spans="1:7" ht="15" x14ac:dyDescent="0.25">
      <c r="A72" s="271" t="s">
        <v>121</v>
      </c>
      <c r="B72">
        <v>33.1</v>
      </c>
      <c r="C72">
        <v>16.899999999999999</v>
      </c>
      <c r="D72">
        <v>7.3</v>
      </c>
      <c r="E72">
        <v>27.3</v>
      </c>
      <c r="F72">
        <v>0</v>
      </c>
      <c r="G72">
        <v>0</v>
      </c>
    </row>
    <row r="73" spans="1:7" ht="15" x14ac:dyDescent="0.25">
      <c r="A73" s="271" t="s">
        <v>122</v>
      </c>
      <c r="B73">
        <v>0</v>
      </c>
      <c r="C73">
        <v>0</v>
      </c>
      <c r="D73">
        <v>53.9</v>
      </c>
      <c r="E73">
        <v>30.8</v>
      </c>
      <c r="F73">
        <v>0</v>
      </c>
      <c r="G73">
        <v>0</v>
      </c>
    </row>
    <row r="74" spans="1:7" ht="15" x14ac:dyDescent="0.25">
      <c r="A74" s="271" t="s">
        <v>65</v>
      </c>
      <c r="B74" t="s">
        <v>66</v>
      </c>
      <c r="C74" t="s">
        <v>67</v>
      </c>
      <c r="D74" t="s">
        <v>66</v>
      </c>
      <c r="E74" t="s">
        <v>66</v>
      </c>
      <c r="F74" t="s">
        <v>66</v>
      </c>
      <c r="G74" t="s">
        <v>68</v>
      </c>
    </row>
    <row r="75" spans="1:7" ht="15" x14ac:dyDescent="0.25">
      <c r="A75" s="271" t="s">
        <v>123</v>
      </c>
      <c r="B75">
        <v>5006.7</v>
      </c>
      <c r="C75">
        <v>4417</v>
      </c>
      <c r="D75">
        <v>5403.2</v>
      </c>
      <c r="E75">
        <v>5459.3</v>
      </c>
      <c r="F75">
        <v>5</v>
      </c>
      <c r="G75">
        <v>0</v>
      </c>
    </row>
    <row r="76" spans="1:7" ht="15" x14ac:dyDescent="0.25">
      <c r="A76" s="271" t="s">
        <v>124</v>
      </c>
      <c r="B76">
        <v>704.2</v>
      </c>
      <c r="C76">
        <v>545.29999999999995</v>
      </c>
      <c r="D76">
        <v>0</v>
      </c>
      <c r="E76">
        <v>0</v>
      </c>
      <c r="F76">
        <v>0</v>
      </c>
      <c r="G76">
        <v>0</v>
      </c>
    </row>
    <row r="77" spans="1:7" ht="15" x14ac:dyDescent="0.25">
      <c r="A77" s="271" t="s">
        <v>65</v>
      </c>
      <c r="B77" t="s">
        <v>66</v>
      </c>
      <c r="C77" t="s">
        <v>67</v>
      </c>
      <c r="D77" t="s">
        <v>66</v>
      </c>
      <c r="E77" t="s">
        <v>66</v>
      </c>
      <c r="F77" t="s">
        <v>66</v>
      </c>
      <c r="G77" t="s">
        <v>68</v>
      </c>
    </row>
    <row r="78" spans="1:7" ht="15" x14ac:dyDescent="0.25">
      <c r="A78" s="271" t="s">
        <v>125</v>
      </c>
      <c r="B78">
        <v>5710.9</v>
      </c>
      <c r="C78">
        <v>4962.3</v>
      </c>
      <c r="D78">
        <v>5403.2</v>
      </c>
      <c r="E78">
        <v>5459.3</v>
      </c>
      <c r="F78">
        <v>5</v>
      </c>
      <c r="G78">
        <v>0</v>
      </c>
    </row>
    <row r="79" spans="1:7" ht="15" x14ac:dyDescent="0.25">
      <c r="A79" s="271" t="s">
        <v>126</v>
      </c>
      <c r="B79" t="s">
        <v>45</v>
      </c>
      <c r="C79" t="s">
        <v>45</v>
      </c>
      <c r="D79">
        <v>0</v>
      </c>
      <c r="E79">
        <v>0</v>
      </c>
      <c r="F79" t="s">
        <v>45</v>
      </c>
      <c r="G79" t="s">
        <v>45</v>
      </c>
    </row>
    <row r="80" spans="1:7" ht="15" x14ac:dyDescent="0.25">
      <c r="A80" s="271" t="s">
        <v>127</v>
      </c>
      <c r="B80">
        <v>0</v>
      </c>
      <c r="C80">
        <v>0</v>
      </c>
      <c r="D80" t="s">
        <v>45</v>
      </c>
      <c r="E80" t="s">
        <v>45</v>
      </c>
      <c r="F80">
        <v>0</v>
      </c>
      <c r="G80">
        <v>0</v>
      </c>
    </row>
  </sheetData>
  <pageMargins left="0.7" right="0.7" top="0.75" bottom="0.75" header="0.3" footer="0.3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A581C-A0B2-4397-B3DA-2DB227DADD60}">
  <dimension ref="A1:G80"/>
  <sheetViews>
    <sheetView topLeftCell="A20" workbookViewId="0"/>
  </sheetViews>
  <sheetFormatPr defaultRowHeight="13.2" x14ac:dyDescent="0.25"/>
  <cols>
    <col min="1" max="1" width="23.33203125" customWidth="1"/>
    <col min="2" max="2" width="12.33203125" customWidth="1"/>
    <col min="5" max="5" width="14.33203125" customWidth="1"/>
    <col min="6" max="6" width="13.33203125" customWidth="1"/>
    <col min="7" max="7" width="10.332031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517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167.2</v>
      </c>
      <c r="C12">
        <v>256.5</v>
      </c>
      <c r="D12">
        <v>236</v>
      </c>
      <c r="E12">
        <v>50.2</v>
      </c>
      <c r="F12">
        <v>0</v>
      </c>
      <c r="G12">
        <v>0</v>
      </c>
    </row>
    <row r="13" spans="1:7" ht="15" x14ac:dyDescent="0.25">
      <c r="A13" s="271" t="s">
        <v>71</v>
      </c>
      <c r="B13">
        <v>122.2</v>
      </c>
      <c r="C13">
        <v>244</v>
      </c>
      <c r="D13">
        <v>216.5</v>
      </c>
      <c r="E13">
        <v>50.2</v>
      </c>
      <c r="F13">
        <v>0</v>
      </c>
      <c r="G13">
        <v>0</v>
      </c>
    </row>
    <row r="14" spans="1:7" ht="15" x14ac:dyDescent="0.25">
      <c r="A14" s="271" t="s">
        <v>72</v>
      </c>
      <c r="B14">
        <v>11</v>
      </c>
      <c r="C14">
        <v>0</v>
      </c>
      <c r="D14">
        <v>19.5</v>
      </c>
      <c r="E14">
        <v>0</v>
      </c>
      <c r="F14">
        <v>0</v>
      </c>
      <c r="G14">
        <v>0</v>
      </c>
    </row>
    <row r="15" spans="1:7" ht="15" x14ac:dyDescent="0.25">
      <c r="A15" s="271" t="s">
        <v>73</v>
      </c>
      <c r="B15">
        <v>34</v>
      </c>
      <c r="C15">
        <v>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271" t="s">
        <v>166</v>
      </c>
      <c r="B16">
        <v>0</v>
      </c>
      <c r="C16">
        <v>12.5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271" t="s">
        <v>69</v>
      </c>
    </row>
    <row r="18" spans="1:7" ht="15" x14ac:dyDescent="0.25">
      <c r="A18" s="271" t="s">
        <v>74</v>
      </c>
      <c r="B18">
        <v>526.6</v>
      </c>
      <c r="C18">
        <v>619.1</v>
      </c>
      <c r="D18">
        <v>490.2</v>
      </c>
      <c r="E18">
        <v>386.2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75</v>
      </c>
      <c r="B20">
        <v>242.3</v>
      </c>
      <c r="C20">
        <v>174</v>
      </c>
      <c r="D20">
        <v>225</v>
      </c>
      <c r="E20">
        <v>281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76</v>
      </c>
      <c r="B22">
        <v>585</v>
      </c>
      <c r="C22">
        <v>60</v>
      </c>
      <c r="D22">
        <v>514.6</v>
      </c>
      <c r="E22">
        <v>0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77</v>
      </c>
      <c r="B24">
        <v>1856.7</v>
      </c>
      <c r="C24">
        <v>1610.2</v>
      </c>
      <c r="D24">
        <v>1678.8</v>
      </c>
      <c r="E24">
        <v>1546.9</v>
      </c>
      <c r="F24">
        <v>0</v>
      </c>
      <c r="G24">
        <v>0</v>
      </c>
    </row>
    <row r="25" spans="1:7" ht="15" x14ac:dyDescent="0.25">
      <c r="A25" s="271" t="s">
        <v>78</v>
      </c>
      <c r="B25">
        <v>14.6</v>
      </c>
      <c r="C25">
        <v>21</v>
      </c>
      <c r="D25">
        <v>10.5</v>
      </c>
      <c r="E25">
        <v>3.6</v>
      </c>
      <c r="F25">
        <v>0</v>
      </c>
      <c r="G25">
        <v>0</v>
      </c>
    </row>
    <row r="26" spans="1:7" ht="15" x14ac:dyDescent="0.25">
      <c r="A26" s="271" t="s">
        <v>463</v>
      </c>
      <c r="B26">
        <v>0</v>
      </c>
      <c r="C26">
        <v>1</v>
      </c>
      <c r="D26">
        <v>0</v>
      </c>
      <c r="E26">
        <v>0</v>
      </c>
      <c r="F26">
        <v>0</v>
      </c>
      <c r="G26">
        <v>0</v>
      </c>
    </row>
    <row r="27" spans="1:7" ht="15" x14ac:dyDescent="0.25">
      <c r="A27" s="271" t="s">
        <v>79</v>
      </c>
      <c r="B27">
        <v>0.5</v>
      </c>
      <c r="C27">
        <v>0.5</v>
      </c>
      <c r="D27">
        <v>0</v>
      </c>
      <c r="E27">
        <v>1.1000000000000001</v>
      </c>
      <c r="F27">
        <v>0</v>
      </c>
      <c r="G27">
        <v>0</v>
      </c>
    </row>
    <row r="28" spans="1:7" ht="15" x14ac:dyDescent="0.25">
      <c r="A28" s="271" t="s">
        <v>80</v>
      </c>
      <c r="B28">
        <v>96.5</v>
      </c>
      <c r="C28">
        <v>150</v>
      </c>
      <c r="D28">
        <v>250.9</v>
      </c>
      <c r="E28">
        <v>155.80000000000001</v>
      </c>
      <c r="F28">
        <v>0</v>
      </c>
      <c r="G28">
        <v>0</v>
      </c>
    </row>
    <row r="29" spans="1:7" ht="15" x14ac:dyDescent="0.25">
      <c r="A29" s="271" t="s">
        <v>173</v>
      </c>
      <c r="B29">
        <v>0</v>
      </c>
      <c r="C29">
        <v>50</v>
      </c>
      <c r="D29">
        <v>0</v>
      </c>
      <c r="E29">
        <v>210</v>
      </c>
      <c r="F29">
        <v>0</v>
      </c>
      <c r="G29">
        <v>0</v>
      </c>
    </row>
    <row r="30" spans="1:7" ht="15" x14ac:dyDescent="0.25">
      <c r="A30" s="271" t="s">
        <v>168</v>
      </c>
      <c r="B30">
        <v>0</v>
      </c>
      <c r="C30">
        <v>0</v>
      </c>
      <c r="D30" t="s">
        <v>94</v>
      </c>
      <c r="E30">
        <v>0</v>
      </c>
      <c r="F30">
        <v>0</v>
      </c>
      <c r="G30">
        <v>0</v>
      </c>
    </row>
    <row r="31" spans="1:7" ht="15" x14ac:dyDescent="0.25">
      <c r="A31" s="271" t="s">
        <v>81</v>
      </c>
      <c r="B31">
        <v>421</v>
      </c>
      <c r="C31">
        <v>330.2</v>
      </c>
      <c r="D31">
        <v>282</v>
      </c>
      <c r="E31">
        <v>191.4</v>
      </c>
      <c r="F31">
        <v>0</v>
      </c>
      <c r="G31">
        <v>0</v>
      </c>
    </row>
    <row r="32" spans="1:7" ht="15" x14ac:dyDescent="0.25">
      <c r="A32" s="271" t="s">
        <v>82</v>
      </c>
      <c r="B32">
        <v>53.3</v>
      </c>
      <c r="C32">
        <v>10</v>
      </c>
      <c r="D32">
        <v>95.3</v>
      </c>
      <c r="E32">
        <v>80.7</v>
      </c>
      <c r="F32">
        <v>0</v>
      </c>
      <c r="G32">
        <v>0</v>
      </c>
    </row>
    <row r="33" spans="1:7" ht="15" x14ac:dyDescent="0.25">
      <c r="A33" s="271" t="s">
        <v>83</v>
      </c>
      <c r="B33">
        <v>739</v>
      </c>
      <c r="C33">
        <v>691.5</v>
      </c>
      <c r="D33">
        <v>674.2</v>
      </c>
      <c r="E33">
        <v>523.5</v>
      </c>
      <c r="F33">
        <v>0</v>
      </c>
      <c r="G33">
        <v>0</v>
      </c>
    </row>
    <row r="34" spans="1:7" ht="15" x14ac:dyDescent="0.25">
      <c r="A34" s="271" t="s">
        <v>259</v>
      </c>
      <c r="B34">
        <v>0</v>
      </c>
      <c r="C34">
        <v>0</v>
      </c>
      <c r="D34">
        <v>0</v>
      </c>
      <c r="E34">
        <v>52.4</v>
      </c>
      <c r="F34">
        <v>0</v>
      </c>
      <c r="G34">
        <v>0</v>
      </c>
    </row>
    <row r="35" spans="1:7" ht="15" x14ac:dyDescent="0.25">
      <c r="A35" s="271" t="s">
        <v>84</v>
      </c>
      <c r="B35">
        <v>70</v>
      </c>
      <c r="C35">
        <v>75</v>
      </c>
      <c r="D35">
        <v>0.5</v>
      </c>
      <c r="E35">
        <v>0</v>
      </c>
      <c r="F35">
        <v>0</v>
      </c>
      <c r="G35">
        <v>0</v>
      </c>
    </row>
    <row r="36" spans="1:7" ht="15" x14ac:dyDescent="0.25">
      <c r="A36" s="271" t="s">
        <v>85</v>
      </c>
      <c r="B36">
        <v>20</v>
      </c>
      <c r="C36">
        <v>0</v>
      </c>
      <c r="D36">
        <v>21.8</v>
      </c>
      <c r="E36">
        <v>0</v>
      </c>
      <c r="F36">
        <v>0</v>
      </c>
      <c r="G36">
        <v>0</v>
      </c>
    </row>
    <row r="37" spans="1:7" ht="15" x14ac:dyDescent="0.25">
      <c r="A37" s="271" t="s">
        <v>86</v>
      </c>
      <c r="B37">
        <v>142</v>
      </c>
      <c r="C37">
        <v>140</v>
      </c>
      <c r="D37">
        <v>120.7</v>
      </c>
      <c r="E37">
        <v>170.9</v>
      </c>
      <c r="F37">
        <v>0</v>
      </c>
      <c r="G37">
        <v>0</v>
      </c>
    </row>
    <row r="38" spans="1:7" ht="15" x14ac:dyDescent="0.25">
      <c r="A38" s="271" t="s">
        <v>88</v>
      </c>
      <c r="B38">
        <v>120.2</v>
      </c>
      <c r="C38">
        <v>91</v>
      </c>
      <c r="D38">
        <v>69</v>
      </c>
      <c r="E38">
        <v>99.1</v>
      </c>
      <c r="F38">
        <v>0</v>
      </c>
      <c r="G38">
        <v>0</v>
      </c>
    </row>
    <row r="39" spans="1:7" ht="15" x14ac:dyDescent="0.25">
      <c r="A39" s="271" t="s">
        <v>89</v>
      </c>
      <c r="B39">
        <v>179.5</v>
      </c>
      <c r="C39">
        <v>50</v>
      </c>
      <c r="D39">
        <v>154</v>
      </c>
      <c r="E39">
        <v>58.4</v>
      </c>
      <c r="F39">
        <v>0</v>
      </c>
      <c r="G39">
        <v>0</v>
      </c>
    </row>
    <row r="40" spans="1:7" ht="15" x14ac:dyDescent="0.25">
      <c r="A40" s="271" t="s">
        <v>69</v>
      </c>
    </row>
    <row r="41" spans="1:7" ht="15" x14ac:dyDescent="0.25">
      <c r="A41" s="271" t="s">
        <v>90</v>
      </c>
      <c r="B41">
        <v>289.7</v>
      </c>
      <c r="C41">
        <v>239.2</v>
      </c>
      <c r="D41">
        <v>266</v>
      </c>
      <c r="E41">
        <v>831.9</v>
      </c>
      <c r="F41">
        <v>0</v>
      </c>
      <c r="G41">
        <v>0</v>
      </c>
    </row>
    <row r="42" spans="1:7" ht="15" x14ac:dyDescent="0.25">
      <c r="A42" s="271" t="s">
        <v>91</v>
      </c>
      <c r="B42">
        <v>0</v>
      </c>
      <c r="C42">
        <v>0</v>
      </c>
      <c r="D42">
        <v>0</v>
      </c>
      <c r="E42">
        <v>409.7</v>
      </c>
      <c r="F42">
        <v>0</v>
      </c>
      <c r="G42">
        <v>0</v>
      </c>
    </row>
    <row r="43" spans="1:7" ht="15" x14ac:dyDescent="0.25">
      <c r="A43" s="271" t="s">
        <v>175</v>
      </c>
      <c r="B43">
        <v>0</v>
      </c>
      <c r="C43">
        <v>0</v>
      </c>
      <c r="D43">
        <v>0</v>
      </c>
      <c r="E43">
        <v>18.600000000000001</v>
      </c>
      <c r="F43">
        <v>0</v>
      </c>
      <c r="G43">
        <v>0</v>
      </c>
    </row>
    <row r="44" spans="1:7" ht="15" x14ac:dyDescent="0.25">
      <c r="A44" s="271" t="s">
        <v>406</v>
      </c>
      <c r="B44">
        <v>0</v>
      </c>
      <c r="C44">
        <v>0</v>
      </c>
      <c r="D44">
        <v>7.7</v>
      </c>
      <c r="E44">
        <v>0</v>
      </c>
      <c r="F44">
        <v>0</v>
      </c>
      <c r="G44">
        <v>0</v>
      </c>
    </row>
    <row r="45" spans="1:7" ht="15" x14ac:dyDescent="0.25">
      <c r="A45" s="271" t="s">
        <v>93</v>
      </c>
      <c r="B45">
        <v>0</v>
      </c>
      <c r="C45">
        <v>0</v>
      </c>
      <c r="D45" t="s">
        <v>94</v>
      </c>
      <c r="E45">
        <v>0</v>
      </c>
      <c r="F45">
        <v>0</v>
      </c>
      <c r="G45">
        <v>0</v>
      </c>
    </row>
    <row r="46" spans="1:7" ht="15" x14ac:dyDescent="0.25">
      <c r="A46" s="271" t="s">
        <v>96</v>
      </c>
      <c r="B46">
        <v>276.7</v>
      </c>
      <c r="C46">
        <v>239.2</v>
      </c>
      <c r="D46">
        <v>258.3</v>
      </c>
      <c r="E46">
        <v>385.5</v>
      </c>
      <c r="F46">
        <v>0</v>
      </c>
      <c r="G46">
        <v>0</v>
      </c>
    </row>
    <row r="47" spans="1:7" ht="15" x14ac:dyDescent="0.25">
      <c r="A47" s="271" t="s">
        <v>97</v>
      </c>
      <c r="B47">
        <v>13</v>
      </c>
      <c r="C47">
        <v>0</v>
      </c>
      <c r="D47">
        <v>0</v>
      </c>
      <c r="E47">
        <v>18</v>
      </c>
      <c r="F47">
        <v>0</v>
      </c>
      <c r="G47">
        <v>0</v>
      </c>
    </row>
    <row r="48" spans="1:7" ht="15" x14ac:dyDescent="0.25">
      <c r="A48" s="271" t="s">
        <v>69</v>
      </c>
    </row>
    <row r="49" spans="1:7" ht="15" x14ac:dyDescent="0.25">
      <c r="A49" s="271" t="s">
        <v>98</v>
      </c>
      <c r="B49">
        <v>1309.2</v>
      </c>
      <c r="C49">
        <v>1518.9</v>
      </c>
      <c r="D49">
        <v>1585.7</v>
      </c>
      <c r="E49">
        <v>1703.7</v>
      </c>
      <c r="F49">
        <v>5</v>
      </c>
      <c r="G49">
        <v>0</v>
      </c>
    </row>
    <row r="50" spans="1:7" ht="15" x14ac:dyDescent="0.25">
      <c r="A50" s="271" t="s">
        <v>99</v>
      </c>
      <c r="B50">
        <v>4.5999999999999996</v>
      </c>
      <c r="C50">
        <v>3</v>
      </c>
      <c r="D50">
        <v>3.2</v>
      </c>
      <c r="E50">
        <v>3.3</v>
      </c>
      <c r="F50">
        <v>0</v>
      </c>
      <c r="G50">
        <v>0</v>
      </c>
    </row>
    <row r="51" spans="1:7" ht="15" x14ac:dyDescent="0.25">
      <c r="A51" s="271" t="s">
        <v>100</v>
      </c>
      <c r="B51">
        <v>4</v>
      </c>
      <c r="C51">
        <v>4.5</v>
      </c>
      <c r="D51">
        <v>0</v>
      </c>
      <c r="E51">
        <v>0</v>
      </c>
      <c r="F51">
        <v>0</v>
      </c>
      <c r="G51">
        <v>0</v>
      </c>
    </row>
    <row r="52" spans="1:7" ht="15" x14ac:dyDescent="0.25">
      <c r="A52" s="271" t="s">
        <v>101</v>
      </c>
      <c r="B52">
        <v>180</v>
      </c>
      <c r="C52">
        <v>55</v>
      </c>
      <c r="D52">
        <v>203.4</v>
      </c>
      <c r="E52">
        <v>65.8</v>
      </c>
      <c r="F52">
        <v>0</v>
      </c>
      <c r="G52">
        <v>0</v>
      </c>
    </row>
    <row r="53" spans="1:7" ht="15" x14ac:dyDescent="0.25">
      <c r="A53" s="271" t="s">
        <v>102</v>
      </c>
      <c r="B53">
        <v>20.7</v>
      </c>
      <c r="C53">
        <v>33.700000000000003</v>
      </c>
      <c r="D53">
        <v>13.5</v>
      </c>
      <c r="E53">
        <v>14.7</v>
      </c>
      <c r="F53">
        <v>0</v>
      </c>
      <c r="G53">
        <v>0</v>
      </c>
    </row>
    <row r="54" spans="1:7" ht="15" x14ac:dyDescent="0.25">
      <c r="A54" s="271" t="s">
        <v>103</v>
      </c>
      <c r="B54">
        <v>2.8</v>
      </c>
      <c r="C54">
        <v>39.200000000000003</v>
      </c>
      <c r="D54">
        <v>1.1000000000000001</v>
      </c>
      <c r="E54">
        <v>12.2</v>
      </c>
      <c r="F54">
        <v>0</v>
      </c>
      <c r="G54">
        <v>0</v>
      </c>
    </row>
    <row r="55" spans="1:7" ht="15" x14ac:dyDescent="0.25">
      <c r="A55" s="271" t="s">
        <v>104</v>
      </c>
      <c r="B55">
        <v>98</v>
      </c>
      <c r="C55">
        <v>7.6</v>
      </c>
      <c r="D55">
        <v>170.1</v>
      </c>
      <c r="E55">
        <v>165.1</v>
      </c>
      <c r="F55">
        <v>0</v>
      </c>
      <c r="G55">
        <v>0</v>
      </c>
    </row>
    <row r="56" spans="1:7" ht="15" x14ac:dyDescent="0.25">
      <c r="A56" s="271" t="s">
        <v>105</v>
      </c>
      <c r="B56">
        <v>59.5</v>
      </c>
      <c r="C56">
        <v>165.3</v>
      </c>
      <c r="D56">
        <v>96.2</v>
      </c>
      <c r="E56">
        <v>174.8</v>
      </c>
      <c r="F56">
        <v>0</v>
      </c>
      <c r="G56">
        <v>0</v>
      </c>
    </row>
    <row r="57" spans="1:7" ht="15" x14ac:dyDescent="0.25">
      <c r="A57" s="271" t="s">
        <v>106</v>
      </c>
      <c r="B57">
        <v>14.5</v>
      </c>
      <c r="C57">
        <v>34.799999999999997</v>
      </c>
      <c r="D57">
        <v>49.1</v>
      </c>
      <c r="E57">
        <v>38.4</v>
      </c>
      <c r="F57">
        <v>0</v>
      </c>
      <c r="G57">
        <v>0</v>
      </c>
    </row>
    <row r="58" spans="1:7" ht="15" x14ac:dyDescent="0.25">
      <c r="A58" s="271" t="s">
        <v>107</v>
      </c>
      <c r="B58">
        <v>17.8</v>
      </c>
      <c r="C58">
        <v>8.9</v>
      </c>
      <c r="D58">
        <v>67.099999999999994</v>
      </c>
      <c r="E58">
        <v>72.2</v>
      </c>
      <c r="F58">
        <v>0</v>
      </c>
      <c r="G58">
        <v>0</v>
      </c>
    </row>
    <row r="59" spans="1:7" ht="15" x14ac:dyDescent="0.25">
      <c r="A59" s="271" t="s">
        <v>108</v>
      </c>
      <c r="B59">
        <v>0</v>
      </c>
      <c r="C59">
        <v>11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271" t="s">
        <v>109</v>
      </c>
      <c r="B60">
        <v>138.1</v>
      </c>
      <c r="C60">
        <v>101.3</v>
      </c>
      <c r="D60">
        <v>111.2</v>
      </c>
      <c r="E60">
        <v>101.5</v>
      </c>
      <c r="F60">
        <v>0</v>
      </c>
      <c r="G60">
        <v>0</v>
      </c>
    </row>
    <row r="61" spans="1:7" ht="15" x14ac:dyDescent="0.25">
      <c r="A61" s="271" t="s">
        <v>110</v>
      </c>
      <c r="B61">
        <v>0</v>
      </c>
      <c r="C61">
        <v>0</v>
      </c>
      <c r="D61">
        <v>2.5</v>
      </c>
      <c r="E61">
        <v>6.3</v>
      </c>
      <c r="F61">
        <v>0</v>
      </c>
      <c r="G61">
        <v>0</v>
      </c>
    </row>
    <row r="62" spans="1:7" ht="15" x14ac:dyDescent="0.25">
      <c r="A62" s="271" t="s">
        <v>111</v>
      </c>
      <c r="B62">
        <v>0</v>
      </c>
      <c r="C62">
        <v>0</v>
      </c>
      <c r="D62">
        <v>37.200000000000003</v>
      </c>
      <c r="E62">
        <v>39.5</v>
      </c>
      <c r="F62">
        <v>0</v>
      </c>
      <c r="G62">
        <v>0</v>
      </c>
    </row>
    <row r="63" spans="1:7" ht="15" x14ac:dyDescent="0.25">
      <c r="A63" s="271" t="s">
        <v>112</v>
      </c>
      <c r="B63">
        <v>88.9</v>
      </c>
      <c r="C63">
        <v>115.7</v>
      </c>
      <c r="D63">
        <v>47.9</v>
      </c>
      <c r="E63">
        <v>51.6</v>
      </c>
      <c r="F63">
        <v>0</v>
      </c>
      <c r="G63">
        <v>0</v>
      </c>
    </row>
    <row r="64" spans="1:7" ht="15" x14ac:dyDescent="0.25">
      <c r="A64" s="271" t="s">
        <v>113</v>
      </c>
      <c r="B64">
        <v>0</v>
      </c>
      <c r="C64">
        <v>20.5</v>
      </c>
      <c r="D64">
        <v>45.6</v>
      </c>
      <c r="E64">
        <v>35.200000000000003</v>
      </c>
      <c r="F64">
        <v>0</v>
      </c>
      <c r="G64">
        <v>0</v>
      </c>
    </row>
    <row r="65" spans="1:7" ht="15" x14ac:dyDescent="0.25">
      <c r="A65" s="271" t="s">
        <v>114</v>
      </c>
      <c r="B65">
        <v>24</v>
      </c>
      <c r="C65">
        <v>27.1</v>
      </c>
      <c r="D65">
        <v>7.9</v>
      </c>
      <c r="E65">
        <v>1.8</v>
      </c>
      <c r="F65">
        <v>5</v>
      </c>
      <c r="G65">
        <v>0</v>
      </c>
    </row>
    <row r="66" spans="1:7" ht="15" x14ac:dyDescent="0.25">
      <c r="A66" s="271" t="s">
        <v>115</v>
      </c>
      <c r="B66">
        <v>453.2</v>
      </c>
      <c r="C66">
        <v>625.1</v>
      </c>
      <c r="D66">
        <v>552.29999999999995</v>
      </c>
      <c r="E66">
        <v>735.9</v>
      </c>
      <c r="F66">
        <v>0</v>
      </c>
      <c r="G66">
        <v>0</v>
      </c>
    </row>
    <row r="67" spans="1:7" ht="15" x14ac:dyDescent="0.25">
      <c r="A67" s="271" t="s">
        <v>117</v>
      </c>
      <c r="B67">
        <v>0</v>
      </c>
      <c r="C67">
        <v>6.6</v>
      </c>
      <c r="D67">
        <v>3.6</v>
      </c>
      <c r="E67">
        <v>1.9</v>
      </c>
      <c r="F67">
        <v>0</v>
      </c>
      <c r="G67">
        <v>0</v>
      </c>
    </row>
    <row r="68" spans="1:7" ht="15" x14ac:dyDescent="0.25">
      <c r="A68" s="271" t="s">
        <v>118</v>
      </c>
      <c r="B68">
        <v>46</v>
      </c>
      <c r="C68">
        <v>115.8</v>
      </c>
      <c r="D68">
        <v>35</v>
      </c>
      <c r="E68">
        <v>21.4</v>
      </c>
      <c r="F68">
        <v>0</v>
      </c>
      <c r="G68">
        <v>0</v>
      </c>
    </row>
    <row r="69" spans="1:7" ht="15" x14ac:dyDescent="0.25">
      <c r="A69" s="271" t="s">
        <v>119</v>
      </c>
      <c r="B69">
        <v>106.8</v>
      </c>
      <c r="C69">
        <v>34.1</v>
      </c>
      <c r="D69">
        <v>30.9</v>
      </c>
      <c r="E69">
        <v>49.1</v>
      </c>
      <c r="F69">
        <v>0</v>
      </c>
      <c r="G69">
        <v>0</v>
      </c>
    </row>
    <row r="70" spans="1:7" ht="15" x14ac:dyDescent="0.25">
      <c r="A70" s="271" t="s">
        <v>120</v>
      </c>
      <c r="B70">
        <v>17.2</v>
      </c>
      <c r="C70">
        <v>92.9</v>
      </c>
      <c r="D70">
        <v>46.9</v>
      </c>
      <c r="E70">
        <v>54.9</v>
      </c>
      <c r="F70">
        <v>0</v>
      </c>
      <c r="G70">
        <v>0</v>
      </c>
    </row>
    <row r="71" spans="1:7" ht="15" x14ac:dyDescent="0.25">
      <c r="A71" s="271" t="s">
        <v>121</v>
      </c>
      <c r="B71">
        <v>33.1</v>
      </c>
      <c r="C71">
        <v>16.899999999999999</v>
      </c>
      <c r="D71">
        <v>7.3</v>
      </c>
      <c r="E71">
        <v>27.3</v>
      </c>
      <c r="F71">
        <v>0</v>
      </c>
      <c r="G71">
        <v>0</v>
      </c>
    </row>
    <row r="72" spans="1:7" ht="15" x14ac:dyDescent="0.25">
      <c r="A72" s="271" t="s">
        <v>122</v>
      </c>
      <c r="B72">
        <v>0</v>
      </c>
      <c r="C72">
        <v>0</v>
      </c>
      <c r="D72">
        <v>53.9</v>
      </c>
      <c r="E72">
        <v>30.8</v>
      </c>
      <c r="F72">
        <v>0</v>
      </c>
      <c r="G72">
        <v>0</v>
      </c>
    </row>
    <row r="73" spans="1:7" ht="15" x14ac:dyDescent="0.25">
      <c r="A73" s="271" t="s">
        <v>65</v>
      </c>
      <c r="B73" t="s">
        <v>66</v>
      </c>
      <c r="C73" t="s">
        <v>67</v>
      </c>
      <c r="D73" t="s">
        <v>66</v>
      </c>
      <c r="E73" t="s">
        <v>66</v>
      </c>
      <c r="F73" t="s">
        <v>66</v>
      </c>
      <c r="G73" t="s">
        <v>68</v>
      </c>
    </row>
    <row r="74" spans="1:7" ht="15" x14ac:dyDescent="0.25">
      <c r="A74" s="271" t="s">
        <v>123</v>
      </c>
      <c r="B74">
        <v>4976.7</v>
      </c>
      <c r="C74">
        <v>4478</v>
      </c>
      <c r="D74">
        <v>4996.3</v>
      </c>
      <c r="E74">
        <v>4799.8</v>
      </c>
      <c r="F74">
        <v>5</v>
      </c>
      <c r="G74">
        <v>0</v>
      </c>
    </row>
    <row r="75" spans="1:7" ht="15" x14ac:dyDescent="0.25">
      <c r="A75" s="271" t="s">
        <v>124</v>
      </c>
      <c r="B75">
        <v>618.20000000000005</v>
      </c>
      <c r="C75">
        <v>549.29999999999995</v>
      </c>
      <c r="D75">
        <v>0</v>
      </c>
      <c r="E75">
        <v>0</v>
      </c>
      <c r="F75">
        <v>0</v>
      </c>
      <c r="G75">
        <v>0</v>
      </c>
    </row>
    <row r="76" spans="1:7" ht="15" x14ac:dyDescent="0.25">
      <c r="A76" s="271" t="s">
        <v>65</v>
      </c>
      <c r="B76" t="s">
        <v>66</v>
      </c>
      <c r="C76" t="s">
        <v>67</v>
      </c>
      <c r="D76" t="s">
        <v>66</v>
      </c>
      <c r="E76" t="s">
        <v>66</v>
      </c>
      <c r="F76" t="s">
        <v>66</v>
      </c>
      <c r="G76" t="s">
        <v>68</v>
      </c>
    </row>
    <row r="77" spans="1:7" ht="15" x14ac:dyDescent="0.25">
      <c r="A77" s="271" t="s">
        <v>125</v>
      </c>
      <c r="B77">
        <v>5594.9</v>
      </c>
      <c r="C77">
        <v>5027.3</v>
      </c>
      <c r="D77">
        <v>4996.3</v>
      </c>
      <c r="E77">
        <v>4799.8</v>
      </c>
      <c r="F77">
        <v>5</v>
      </c>
      <c r="G77">
        <v>0</v>
      </c>
    </row>
    <row r="78" spans="1:7" ht="15" x14ac:dyDescent="0.25">
      <c r="A78" s="271" t="s">
        <v>126</v>
      </c>
      <c r="B78" t="s">
        <v>45</v>
      </c>
      <c r="C78" t="s">
        <v>45</v>
      </c>
      <c r="D78">
        <v>0</v>
      </c>
      <c r="E78">
        <v>0</v>
      </c>
      <c r="F78" t="s">
        <v>45</v>
      </c>
      <c r="G78" t="s">
        <v>45</v>
      </c>
    </row>
    <row r="79" spans="1:7" ht="15" x14ac:dyDescent="0.25">
      <c r="A79" s="271" t="s">
        <v>127</v>
      </c>
      <c r="B79">
        <v>0</v>
      </c>
      <c r="C79">
        <v>0</v>
      </c>
      <c r="D79" t="s">
        <v>45</v>
      </c>
      <c r="E79" t="s">
        <v>45</v>
      </c>
      <c r="F79">
        <v>0</v>
      </c>
      <c r="G79">
        <v>0</v>
      </c>
    </row>
    <row r="80" spans="1:7" ht="15" x14ac:dyDescent="0.25">
      <c r="A80" s="271" t="s">
        <v>65</v>
      </c>
      <c r="B80" t="s">
        <v>66</v>
      </c>
      <c r="C80" t="s">
        <v>67</v>
      </c>
      <c r="D80" t="s">
        <v>66</v>
      </c>
      <c r="E80" t="s">
        <v>66</v>
      </c>
      <c r="F80" t="s">
        <v>66</v>
      </c>
      <c r="G80" t="s">
        <v>68</v>
      </c>
    </row>
  </sheetData>
  <pageMargins left="0.7" right="0.7" top="0.75" bottom="0.75" header="0.3" footer="0.3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8D2B9-3080-4D01-9D3A-8BEB024BDE47}">
  <dimension ref="A1:G79"/>
  <sheetViews>
    <sheetView topLeftCell="A8" workbookViewId="0">
      <selection activeCell="B57" sqref="B57"/>
    </sheetView>
  </sheetViews>
  <sheetFormatPr defaultRowHeight="13.2" x14ac:dyDescent="0.25"/>
  <cols>
    <col min="1" max="1" width="27.33203125" customWidth="1"/>
    <col min="2" max="2" width="14.33203125" customWidth="1"/>
    <col min="3" max="3" width="11.6640625" customWidth="1"/>
    <col min="4" max="4" width="13.5546875" customWidth="1"/>
    <col min="5" max="5" width="10.88671875" customWidth="1"/>
    <col min="6" max="6" width="12.44140625" customWidth="1"/>
    <col min="7" max="7" width="11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518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125</v>
      </c>
      <c r="C12">
        <v>232.8</v>
      </c>
      <c r="D12">
        <v>214.6</v>
      </c>
      <c r="E12">
        <v>39.5</v>
      </c>
      <c r="F12">
        <v>0</v>
      </c>
      <c r="G12">
        <v>0</v>
      </c>
    </row>
    <row r="13" spans="1:7" ht="15" x14ac:dyDescent="0.25">
      <c r="A13" s="271" t="s">
        <v>71</v>
      </c>
      <c r="B13">
        <v>110</v>
      </c>
      <c r="C13">
        <v>212.8</v>
      </c>
      <c r="D13">
        <v>195.1</v>
      </c>
      <c r="E13">
        <v>39.5</v>
      </c>
      <c r="F13">
        <v>0</v>
      </c>
      <c r="G13">
        <v>0</v>
      </c>
    </row>
    <row r="14" spans="1:7" ht="15" x14ac:dyDescent="0.25">
      <c r="A14" s="271" t="s">
        <v>72</v>
      </c>
      <c r="B14">
        <v>11</v>
      </c>
      <c r="C14">
        <v>0</v>
      </c>
      <c r="D14">
        <v>19.5</v>
      </c>
      <c r="E14">
        <v>0</v>
      </c>
      <c r="F14">
        <v>0</v>
      </c>
      <c r="G14">
        <v>0</v>
      </c>
    </row>
    <row r="15" spans="1:7" ht="15" x14ac:dyDescent="0.25">
      <c r="A15" s="271" t="s">
        <v>73</v>
      </c>
      <c r="B15">
        <v>4</v>
      </c>
      <c r="C15">
        <v>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271" t="s">
        <v>166</v>
      </c>
      <c r="B16">
        <v>0</v>
      </c>
      <c r="C16">
        <v>20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271" t="s">
        <v>69</v>
      </c>
    </row>
    <row r="18" spans="1:7" ht="15" x14ac:dyDescent="0.25">
      <c r="A18" s="271" t="s">
        <v>74</v>
      </c>
      <c r="B18">
        <v>544</v>
      </c>
      <c r="C18">
        <v>615.9</v>
      </c>
      <c r="D18">
        <v>404.2</v>
      </c>
      <c r="E18">
        <v>282.60000000000002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75</v>
      </c>
      <c r="B20">
        <v>242.7</v>
      </c>
      <c r="C20">
        <v>228.7</v>
      </c>
      <c r="D20">
        <v>222.6</v>
      </c>
      <c r="E20">
        <v>228.2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76</v>
      </c>
      <c r="B22">
        <v>645</v>
      </c>
      <c r="C22">
        <v>60</v>
      </c>
      <c r="D22">
        <v>451.6</v>
      </c>
      <c r="E22">
        <v>0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77</v>
      </c>
      <c r="B24">
        <v>1798.5</v>
      </c>
      <c r="C24">
        <v>1536.1</v>
      </c>
      <c r="D24">
        <v>1552.6</v>
      </c>
      <c r="E24">
        <v>1363.5</v>
      </c>
      <c r="F24">
        <v>0</v>
      </c>
      <c r="G24">
        <v>0</v>
      </c>
    </row>
    <row r="25" spans="1:7" ht="15" x14ac:dyDescent="0.25">
      <c r="A25" s="271" t="s">
        <v>78</v>
      </c>
      <c r="B25">
        <v>14.6</v>
      </c>
      <c r="C25">
        <v>22</v>
      </c>
      <c r="D25">
        <v>10.5</v>
      </c>
      <c r="E25">
        <v>2.6</v>
      </c>
      <c r="F25">
        <v>0</v>
      </c>
      <c r="G25">
        <v>0</v>
      </c>
    </row>
    <row r="26" spans="1:7" ht="15" x14ac:dyDescent="0.25">
      <c r="A26" s="271" t="s">
        <v>79</v>
      </c>
      <c r="B26">
        <v>0.3</v>
      </c>
      <c r="C26">
        <v>0.8</v>
      </c>
      <c r="D26">
        <v>0</v>
      </c>
      <c r="E26">
        <v>0.8</v>
      </c>
      <c r="F26">
        <v>0</v>
      </c>
      <c r="G26">
        <v>0</v>
      </c>
    </row>
    <row r="27" spans="1:7" ht="15" x14ac:dyDescent="0.25">
      <c r="A27" s="271" t="s">
        <v>80</v>
      </c>
      <c r="B27">
        <v>96.5</v>
      </c>
      <c r="C27">
        <v>178</v>
      </c>
      <c r="D27">
        <v>250.9</v>
      </c>
      <c r="E27">
        <v>124.1</v>
      </c>
      <c r="F27">
        <v>0</v>
      </c>
      <c r="G27">
        <v>0</v>
      </c>
    </row>
    <row r="28" spans="1:7" ht="15" x14ac:dyDescent="0.25">
      <c r="A28" s="271" t="s">
        <v>173</v>
      </c>
      <c r="B28">
        <v>0</v>
      </c>
      <c r="C28">
        <v>50</v>
      </c>
      <c r="D28">
        <v>0</v>
      </c>
      <c r="E28">
        <v>210</v>
      </c>
      <c r="F28">
        <v>0</v>
      </c>
      <c r="G28">
        <v>0</v>
      </c>
    </row>
    <row r="29" spans="1:7" ht="15" x14ac:dyDescent="0.25">
      <c r="A29" s="271" t="s">
        <v>168</v>
      </c>
      <c r="B29" t="s">
        <v>94</v>
      </c>
      <c r="C29">
        <v>0</v>
      </c>
      <c r="D29">
        <v>0</v>
      </c>
      <c r="E29">
        <v>0</v>
      </c>
      <c r="F29">
        <v>0</v>
      </c>
      <c r="G29">
        <v>0</v>
      </c>
    </row>
    <row r="30" spans="1:7" ht="15" x14ac:dyDescent="0.25">
      <c r="A30" s="271" t="s">
        <v>81</v>
      </c>
      <c r="B30">
        <v>338.5</v>
      </c>
      <c r="C30">
        <v>239.8</v>
      </c>
      <c r="D30">
        <v>246.6</v>
      </c>
      <c r="E30">
        <v>175.6</v>
      </c>
      <c r="F30">
        <v>0</v>
      </c>
      <c r="G30">
        <v>0</v>
      </c>
    </row>
    <row r="31" spans="1:7" ht="15" x14ac:dyDescent="0.25">
      <c r="A31" s="271" t="s">
        <v>82</v>
      </c>
      <c r="B31">
        <v>53.3</v>
      </c>
      <c r="C31">
        <v>20</v>
      </c>
      <c r="D31">
        <v>95.3</v>
      </c>
      <c r="E31">
        <v>80.7</v>
      </c>
      <c r="F31">
        <v>0</v>
      </c>
      <c r="G31">
        <v>0</v>
      </c>
    </row>
    <row r="32" spans="1:7" ht="15" x14ac:dyDescent="0.25">
      <c r="A32" s="271" t="s">
        <v>83</v>
      </c>
      <c r="B32">
        <v>763</v>
      </c>
      <c r="C32">
        <v>715</v>
      </c>
      <c r="D32">
        <v>583.4</v>
      </c>
      <c r="E32">
        <v>472</v>
      </c>
      <c r="F32">
        <v>0</v>
      </c>
      <c r="G32">
        <v>0</v>
      </c>
    </row>
    <row r="33" spans="1:7" ht="15" x14ac:dyDescent="0.25">
      <c r="A33" s="271" t="s">
        <v>259</v>
      </c>
      <c r="B33">
        <v>0</v>
      </c>
      <c r="C33">
        <v>0</v>
      </c>
      <c r="D33">
        <v>0</v>
      </c>
      <c r="E33">
        <v>52.4</v>
      </c>
      <c r="F33">
        <v>0</v>
      </c>
      <c r="G33">
        <v>0</v>
      </c>
    </row>
    <row r="34" spans="1:7" ht="15" x14ac:dyDescent="0.25">
      <c r="A34" s="271" t="s">
        <v>84</v>
      </c>
      <c r="B34">
        <v>70.599999999999994</v>
      </c>
      <c r="C34">
        <v>0</v>
      </c>
      <c r="D34">
        <v>0.5</v>
      </c>
      <c r="E34">
        <v>0</v>
      </c>
      <c r="F34">
        <v>0</v>
      </c>
      <c r="G34">
        <v>0</v>
      </c>
    </row>
    <row r="35" spans="1:7" ht="15" x14ac:dyDescent="0.25">
      <c r="A35" s="271" t="s">
        <v>85</v>
      </c>
      <c r="B35">
        <v>20</v>
      </c>
      <c r="C35">
        <v>0</v>
      </c>
      <c r="D35">
        <v>21.8</v>
      </c>
      <c r="E35">
        <v>0</v>
      </c>
      <c r="F35">
        <v>0</v>
      </c>
      <c r="G35">
        <v>0</v>
      </c>
    </row>
    <row r="36" spans="1:7" ht="15" x14ac:dyDescent="0.25">
      <c r="A36" s="271" t="s">
        <v>86</v>
      </c>
      <c r="B36">
        <v>142</v>
      </c>
      <c r="C36">
        <v>201.5</v>
      </c>
      <c r="D36">
        <v>120.7</v>
      </c>
      <c r="E36">
        <v>113</v>
      </c>
      <c r="F36">
        <v>0</v>
      </c>
      <c r="G36">
        <v>0</v>
      </c>
    </row>
    <row r="37" spans="1:7" ht="15" x14ac:dyDescent="0.25">
      <c r="A37" s="271" t="s">
        <v>88</v>
      </c>
      <c r="B37">
        <v>120.2</v>
      </c>
      <c r="C37">
        <v>59</v>
      </c>
      <c r="D37">
        <v>69</v>
      </c>
      <c r="E37">
        <v>73.8</v>
      </c>
      <c r="F37">
        <v>0</v>
      </c>
      <c r="G37">
        <v>0</v>
      </c>
    </row>
    <row r="38" spans="1:7" ht="15" x14ac:dyDescent="0.25">
      <c r="A38" s="271" t="s">
        <v>89</v>
      </c>
      <c r="B38">
        <v>179.5</v>
      </c>
      <c r="C38">
        <v>50</v>
      </c>
      <c r="D38">
        <v>154</v>
      </c>
      <c r="E38">
        <v>58.4</v>
      </c>
      <c r="F38">
        <v>0</v>
      </c>
      <c r="G38">
        <v>0</v>
      </c>
    </row>
    <row r="39" spans="1:7" ht="15" x14ac:dyDescent="0.25">
      <c r="A39" s="271" t="s">
        <v>69</v>
      </c>
    </row>
    <row r="40" spans="1:7" ht="15" x14ac:dyDescent="0.25">
      <c r="A40" s="271" t="s">
        <v>90</v>
      </c>
      <c r="B40">
        <v>338.7</v>
      </c>
      <c r="C40">
        <v>239.2</v>
      </c>
      <c r="D40">
        <v>216.1</v>
      </c>
      <c r="E40">
        <v>813.9</v>
      </c>
      <c r="F40">
        <v>0</v>
      </c>
      <c r="G40">
        <v>0</v>
      </c>
    </row>
    <row r="41" spans="1:7" ht="15" x14ac:dyDescent="0.25">
      <c r="A41" s="271" t="s">
        <v>91</v>
      </c>
      <c r="B41">
        <v>0</v>
      </c>
      <c r="C41">
        <v>0</v>
      </c>
      <c r="D41">
        <v>0</v>
      </c>
      <c r="E41">
        <v>409.7</v>
      </c>
      <c r="F41">
        <v>0</v>
      </c>
      <c r="G41">
        <v>0</v>
      </c>
    </row>
    <row r="42" spans="1:7" ht="15" x14ac:dyDescent="0.25">
      <c r="A42" s="271" t="s">
        <v>175</v>
      </c>
      <c r="B42">
        <v>0</v>
      </c>
      <c r="C42">
        <v>0</v>
      </c>
      <c r="D42">
        <v>0</v>
      </c>
      <c r="E42">
        <v>18.600000000000001</v>
      </c>
      <c r="F42">
        <v>0</v>
      </c>
      <c r="G42">
        <v>0</v>
      </c>
    </row>
    <row r="43" spans="1:7" ht="15" x14ac:dyDescent="0.25">
      <c r="A43" s="271" t="s">
        <v>406</v>
      </c>
      <c r="B43">
        <v>0</v>
      </c>
      <c r="C43">
        <v>0</v>
      </c>
      <c r="D43">
        <v>7.7</v>
      </c>
      <c r="E43">
        <v>0</v>
      </c>
      <c r="F43">
        <v>0</v>
      </c>
      <c r="G43">
        <v>0</v>
      </c>
    </row>
    <row r="44" spans="1:7" ht="15" x14ac:dyDescent="0.25">
      <c r="A44" s="271" t="s">
        <v>93</v>
      </c>
      <c r="B44">
        <v>0</v>
      </c>
      <c r="C44">
        <v>0</v>
      </c>
      <c r="D44" t="s">
        <v>94</v>
      </c>
      <c r="E44">
        <v>0</v>
      </c>
      <c r="F44">
        <v>0</v>
      </c>
      <c r="G44">
        <v>0</v>
      </c>
    </row>
    <row r="45" spans="1:7" ht="15" x14ac:dyDescent="0.25">
      <c r="A45" s="271" t="s">
        <v>96</v>
      </c>
      <c r="B45">
        <v>325.7</v>
      </c>
      <c r="C45">
        <v>239.2</v>
      </c>
      <c r="D45">
        <v>208.4</v>
      </c>
      <c r="E45">
        <v>385.5</v>
      </c>
      <c r="F45">
        <v>0</v>
      </c>
      <c r="G45">
        <v>0</v>
      </c>
    </row>
    <row r="46" spans="1:7" ht="15" x14ac:dyDescent="0.25">
      <c r="A46" s="271" t="s">
        <v>97</v>
      </c>
      <c r="B46">
        <v>13</v>
      </c>
      <c r="C46">
        <v>0</v>
      </c>
      <c r="D46">
        <v>0</v>
      </c>
      <c r="E46">
        <v>0</v>
      </c>
      <c r="F46">
        <v>0</v>
      </c>
      <c r="G46">
        <v>0</v>
      </c>
    </row>
    <row r="47" spans="1:7" ht="15" x14ac:dyDescent="0.25">
      <c r="A47" s="271" t="s">
        <v>69</v>
      </c>
    </row>
    <row r="48" spans="1:7" ht="15" x14ac:dyDescent="0.25">
      <c r="A48" s="271" t="s">
        <v>98</v>
      </c>
      <c r="B48">
        <v>1330.6</v>
      </c>
      <c r="C48">
        <v>1613.4</v>
      </c>
      <c r="D48">
        <v>1466.6</v>
      </c>
      <c r="E48">
        <v>1435.3</v>
      </c>
      <c r="F48">
        <v>5</v>
      </c>
      <c r="G48">
        <v>0</v>
      </c>
    </row>
    <row r="49" spans="1:7" ht="15" x14ac:dyDescent="0.25">
      <c r="A49" s="271" t="s">
        <v>99</v>
      </c>
      <c r="B49">
        <v>4.5999999999999996</v>
      </c>
      <c r="C49">
        <v>3</v>
      </c>
      <c r="D49">
        <v>3.2</v>
      </c>
      <c r="E49">
        <v>3.3</v>
      </c>
      <c r="F49">
        <v>0</v>
      </c>
      <c r="G49">
        <v>0</v>
      </c>
    </row>
    <row r="50" spans="1:7" ht="15" x14ac:dyDescent="0.25">
      <c r="A50" s="271" t="s">
        <v>100</v>
      </c>
      <c r="B50">
        <v>4</v>
      </c>
      <c r="C50">
        <v>4.5</v>
      </c>
      <c r="D50">
        <v>0</v>
      </c>
      <c r="E50">
        <v>0</v>
      </c>
      <c r="F50">
        <v>0</v>
      </c>
      <c r="G50">
        <v>0</v>
      </c>
    </row>
    <row r="51" spans="1:7" ht="15" x14ac:dyDescent="0.25">
      <c r="A51" s="271" t="s">
        <v>101</v>
      </c>
      <c r="B51">
        <v>153</v>
      </c>
      <c r="C51">
        <v>55</v>
      </c>
      <c r="D51">
        <v>167.1</v>
      </c>
      <c r="E51">
        <v>34.4</v>
      </c>
      <c r="F51">
        <v>0</v>
      </c>
      <c r="G51">
        <v>0</v>
      </c>
    </row>
    <row r="52" spans="1:7" ht="15" x14ac:dyDescent="0.25">
      <c r="A52" s="271" t="s">
        <v>102</v>
      </c>
      <c r="B52">
        <v>34.6</v>
      </c>
      <c r="C52">
        <v>36.700000000000003</v>
      </c>
      <c r="D52">
        <v>0</v>
      </c>
      <c r="E52">
        <v>14.7</v>
      </c>
      <c r="F52">
        <v>0</v>
      </c>
      <c r="G52">
        <v>0</v>
      </c>
    </row>
    <row r="53" spans="1:7" ht="15" x14ac:dyDescent="0.25">
      <c r="A53" s="271" t="s">
        <v>103</v>
      </c>
      <c r="B53">
        <v>3</v>
      </c>
      <c r="C53">
        <v>40</v>
      </c>
      <c r="D53">
        <v>1</v>
      </c>
      <c r="E53">
        <v>11.4</v>
      </c>
      <c r="F53">
        <v>0</v>
      </c>
      <c r="G53">
        <v>0</v>
      </c>
    </row>
    <row r="54" spans="1:7" ht="15" x14ac:dyDescent="0.25">
      <c r="A54" s="271" t="s">
        <v>104</v>
      </c>
      <c r="B54">
        <v>98</v>
      </c>
      <c r="C54">
        <v>7.6</v>
      </c>
      <c r="D54">
        <v>170.1</v>
      </c>
      <c r="E54">
        <v>129.1</v>
      </c>
      <c r="F54">
        <v>0</v>
      </c>
      <c r="G54">
        <v>0</v>
      </c>
    </row>
    <row r="55" spans="1:7" ht="15" x14ac:dyDescent="0.25">
      <c r="A55" s="271" t="s">
        <v>105</v>
      </c>
      <c r="B55">
        <v>54.5</v>
      </c>
      <c r="C55">
        <v>162.80000000000001</v>
      </c>
      <c r="D55">
        <v>96.2</v>
      </c>
      <c r="E55">
        <v>141.6</v>
      </c>
      <c r="F55">
        <v>0</v>
      </c>
      <c r="G55">
        <v>0</v>
      </c>
    </row>
    <row r="56" spans="1:7" ht="15" x14ac:dyDescent="0.25">
      <c r="A56" s="271" t="s">
        <v>106</v>
      </c>
      <c r="B56">
        <v>29.5</v>
      </c>
      <c r="C56">
        <v>34.799999999999997</v>
      </c>
      <c r="D56">
        <v>34</v>
      </c>
      <c r="E56">
        <v>30.2</v>
      </c>
      <c r="F56">
        <v>0</v>
      </c>
      <c r="G56">
        <v>0</v>
      </c>
    </row>
    <row r="57" spans="1:7" ht="15" x14ac:dyDescent="0.25">
      <c r="A57" s="271" t="s">
        <v>107</v>
      </c>
      <c r="B57">
        <v>17.8</v>
      </c>
      <c r="C57">
        <v>0.9</v>
      </c>
      <c r="D57">
        <v>67.099999999999994</v>
      </c>
      <c r="E57">
        <v>72.2</v>
      </c>
      <c r="F57">
        <v>0</v>
      </c>
      <c r="G57">
        <v>0</v>
      </c>
    </row>
    <row r="58" spans="1:7" ht="15" x14ac:dyDescent="0.25">
      <c r="A58" s="271" t="s">
        <v>108</v>
      </c>
      <c r="B58">
        <v>0</v>
      </c>
      <c r="C58">
        <v>11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271" t="s">
        <v>109</v>
      </c>
      <c r="B59">
        <v>131.1</v>
      </c>
      <c r="C59">
        <v>101.3</v>
      </c>
      <c r="D59">
        <v>111.2</v>
      </c>
      <c r="E59">
        <v>101.5</v>
      </c>
      <c r="F59">
        <v>0</v>
      </c>
      <c r="G59">
        <v>0</v>
      </c>
    </row>
    <row r="60" spans="1:7" ht="15" x14ac:dyDescent="0.25">
      <c r="A60" s="271" t="s">
        <v>110</v>
      </c>
      <c r="B60">
        <v>0</v>
      </c>
      <c r="C60">
        <v>0</v>
      </c>
      <c r="D60">
        <v>2.5</v>
      </c>
      <c r="E60">
        <v>6.3</v>
      </c>
      <c r="F60">
        <v>0</v>
      </c>
      <c r="G60">
        <v>0</v>
      </c>
    </row>
    <row r="61" spans="1:7" ht="15" x14ac:dyDescent="0.25">
      <c r="A61" s="271" t="s">
        <v>111</v>
      </c>
      <c r="B61">
        <v>0</v>
      </c>
      <c r="C61">
        <v>0</v>
      </c>
      <c r="D61">
        <v>37.200000000000003</v>
      </c>
      <c r="E61">
        <v>39.5</v>
      </c>
      <c r="F61">
        <v>0</v>
      </c>
      <c r="G61">
        <v>0</v>
      </c>
    </row>
    <row r="62" spans="1:7" ht="15" x14ac:dyDescent="0.25">
      <c r="A62" s="271" t="s">
        <v>112</v>
      </c>
      <c r="B62">
        <v>96.2</v>
      </c>
      <c r="C62">
        <v>108.4</v>
      </c>
      <c r="D62">
        <v>36.9</v>
      </c>
      <c r="E62">
        <v>48.3</v>
      </c>
      <c r="F62">
        <v>0</v>
      </c>
      <c r="G62">
        <v>0</v>
      </c>
    </row>
    <row r="63" spans="1:7" ht="15" x14ac:dyDescent="0.25">
      <c r="A63" s="271" t="s">
        <v>113</v>
      </c>
      <c r="B63">
        <v>0</v>
      </c>
      <c r="C63">
        <v>20.5</v>
      </c>
      <c r="D63">
        <v>45.6</v>
      </c>
      <c r="E63">
        <v>29.3</v>
      </c>
      <c r="F63">
        <v>0</v>
      </c>
      <c r="G63">
        <v>0</v>
      </c>
    </row>
    <row r="64" spans="1:7" ht="15" x14ac:dyDescent="0.25">
      <c r="A64" s="271" t="s">
        <v>114</v>
      </c>
      <c r="B64">
        <v>24</v>
      </c>
      <c r="C64">
        <v>17.600000000000001</v>
      </c>
      <c r="D64">
        <v>7.9</v>
      </c>
      <c r="E64">
        <v>1.8</v>
      </c>
      <c r="F64">
        <v>5</v>
      </c>
      <c r="G64">
        <v>0</v>
      </c>
    </row>
    <row r="65" spans="1:7" ht="15" x14ac:dyDescent="0.25">
      <c r="A65" s="271" t="s">
        <v>115</v>
      </c>
      <c r="B65">
        <v>477</v>
      </c>
      <c r="C65">
        <v>716</v>
      </c>
      <c r="D65">
        <v>509.8</v>
      </c>
      <c r="E65">
        <v>614.70000000000005</v>
      </c>
      <c r="F65">
        <v>0</v>
      </c>
      <c r="G65">
        <v>0</v>
      </c>
    </row>
    <row r="66" spans="1:7" ht="15" x14ac:dyDescent="0.25">
      <c r="A66" s="271" t="s">
        <v>117</v>
      </c>
      <c r="B66">
        <v>0.4</v>
      </c>
      <c r="C66">
        <v>6.6</v>
      </c>
      <c r="D66">
        <v>3.1</v>
      </c>
      <c r="E66">
        <v>1.9</v>
      </c>
      <c r="F66">
        <v>0</v>
      </c>
      <c r="G66">
        <v>0</v>
      </c>
    </row>
    <row r="67" spans="1:7" ht="15" x14ac:dyDescent="0.25">
      <c r="A67" s="271" t="s">
        <v>118</v>
      </c>
      <c r="B67">
        <v>46</v>
      </c>
      <c r="C67">
        <v>115.8</v>
      </c>
      <c r="D67">
        <v>35</v>
      </c>
      <c r="E67">
        <v>21.4</v>
      </c>
      <c r="F67">
        <v>0</v>
      </c>
      <c r="G67">
        <v>0</v>
      </c>
    </row>
    <row r="68" spans="1:7" ht="15" x14ac:dyDescent="0.25">
      <c r="A68" s="271" t="s">
        <v>119</v>
      </c>
      <c r="B68">
        <v>106.8</v>
      </c>
      <c r="C68">
        <v>34.1</v>
      </c>
      <c r="D68">
        <v>30.9</v>
      </c>
      <c r="E68">
        <v>49.1</v>
      </c>
      <c r="F68">
        <v>0</v>
      </c>
      <c r="G68">
        <v>0</v>
      </c>
    </row>
    <row r="69" spans="1:7" ht="15" x14ac:dyDescent="0.25">
      <c r="A69" s="271" t="s">
        <v>120</v>
      </c>
      <c r="B69">
        <v>17.2</v>
      </c>
      <c r="C69">
        <v>92.9</v>
      </c>
      <c r="D69">
        <v>46.9</v>
      </c>
      <c r="E69">
        <v>54.9</v>
      </c>
      <c r="F69">
        <v>0</v>
      </c>
      <c r="G69">
        <v>0</v>
      </c>
    </row>
    <row r="70" spans="1:7" ht="15" x14ac:dyDescent="0.25">
      <c r="A70" s="271" t="s">
        <v>121</v>
      </c>
      <c r="B70">
        <v>33.1</v>
      </c>
      <c r="C70">
        <v>36.4</v>
      </c>
      <c r="D70">
        <v>7.3</v>
      </c>
      <c r="E70">
        <v>6.9</v>
      </c>
      <c r="F70">
        <v>0</v>
      </c>
      <c r="G70">
        <v>0</v>
      </c>
    </row>
    <row r="71" spans="1:7" ht="15" x14ac:dyDescent="0.25">
      <c r="A71" s="271" t="s">
        <v>122</v>
      </c>
      <c r="B71">
        <v>0</v>
      </c>
      <c r="C71">
        <v>7.5</v>
      </c>
      <c r="D71">
        <v>53.9</v>
      </c>
      <c r="E71">
        <v>22.8</v>
      </c>
      <c r="F71">
        <v>0</v>
      </c>
      <c r="G71">
        <v>0</v>
      </c>
    </row>
    <row r="72" spans="1:7" ht="15" x14ac:dyDescent="0.25">
      <c r="A72" s="271" t="s">
        <v>65</v>
      </c>
      <c r="B72" t="s">
        <v>66</v>
      </c>
      <c r="C72" t="s">
        <v>67</v>
      </c>
      <c r="D72" t="s">
        <v>66</v>
      </c>
      <c r="E72" t="s">
        <v>66</v>
      </c>
      <c r="F72" t="s">
        <v>66</v>
      </c>
      <c r="G72" t="s">
        <v>68</v>
      </c>
    </row>
    <row r="73" spans="1:7" ht="15" x14ac:dyDescent="0.25">
      <c r="A73" s="271" t="s">
        <v>123</v>
      </c>
      <c r="B73">
        <v>5024.5</v>
      </c>
      <c r="C73">
        <v>4526.2</v>
      </c>
      <c r="D73">
        <v>4528.3</v>
      </c>
      <c r="E73">
        <v>4162.8999999999996</v>
      </c>
      <c r="F73">
        <v>5</v>
      </c>
      <c r="G73">
        <v>0</v>
      </c>
    </row>
    <row r="74" spans="1:7" ht="15" x14ac:dyDescent="0.25">
      <c r="A74" s="271" t="s">
        <v>124</v>
      </c>
      <c r="B74">
        <v>670.6</v>
      </c>
      <c r="C74">
        <v>675.8</v>
      </c>
      <c r="D74">
        <v>0</v>
      </c>
      <c r="E74">
        <v>0</v>
      </c>
      <c r="F74">
        <v>0</v>
      </c>
      <c r="G74">
        <v>0</v>
      </c>
    </row>
    <row r="75" spans="1:7" ht="15" x14ac:dyDescent="0.25">
      <c r="A75" s="271" t="s">
        <v>65</v>
      </c>
      <c r="B75" t="s">
        <v>66</v>
      </c>
      <c r="C75" t="s">
        <v>67</v>
      </c>
      <c r="D75" t="s">
        <v>66</v>
      </c>
      <c r="E75" t="s">
        <v>66</v>
      </c>
      <c r="F75" t="s">
        <v>66</v>
      </c>
      <c r="G75" t="s">
        <v>68</v>
      </c>
    </row>
    <row r="76" spans="1:7" ht="15" x14ac:dyDescent="0.25">
      <c r="A76" s="271" t="s">
        <v>125</v>
      </c>
      <c r="B76">
        <v>5695.1</v>
      </c>
      <c r="C76">
        <v>5202</v>
      </c>
      <c r="D76">
        <v>4528.3</v>
      </c>
      <c r="E76">
        <v>4162.8999999999996</v>
      </c>
      <c r="F76">
        <v>5</v>
      </c>
      <c r="G76">
        <v>0</v>
      </c>
    </row>
    <row r="77" spans="1:7" ht="15" x14ac:dyDescent="0.25">
      <c r="A77" s="271" t="s">
        <v>126</v>
      </c>
      <c r="B77" t="s">
        <v>45</v>
      </c>
      <c r="C77" t="s">
        <v>45</v>
      </c>
      <c r="D77">
        <v>0</v>
      </c>
      <c r="E77">
        <v>0</v>
      </c>
      <c r="F77" t="s">
        <v>45</v>
      </c>
      <c r="G77" t="s">
        <v>45</v>
      </c>
    </row>
    <row r="78" spans="1:7" ht="15" x14ac:dyDescent="0.25">
      <c r="A78" s="271" t="s">
        <v>127</v>
      </c>
      <c r="B78">
        <v>0</v>
      </c>
      <c r="C78">
        <v>0</v>
      </c>
      <c r="D78" t="s">
        <v>45</v>
      </c>
      <c r="E78" t="s">
        <v>45</v>
      </c>
      <c r="F78">
        <v>0</v>
      </c>
      <c r="G78">
        <v>0</v>
      </c>
    </row>
    <row r="79" spans="1:7" ht="15" x14ac:dyDescent="0.25">
      <c r="A79" s="271" t="s">
        <v>65</v>
      </c>
      <c r="B79" t="s">
        <v>66</v>
      </c>
      <c r="C79" t="s">
        <v>67</v>
      </c>
      <c r="D79" t="s">
        <v>66</v>
      </c>
      <c r="E79" t="s">
        <v>66</v>
      </c>
      <c r="F79" t="s">
        <v>66</v>
      </c>
      <c r="G79" t="s">
        <v>68</v>
      </c>
    </row>
  </sheetData>
  <pageMargins left="0.7" right="0.7" top="0.75" bottom="0.75" header="0.3" footer="0.3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E64A4-3F92-4504-AFE8-95C3CBBA5CEC}">
  <dimension ref="A1:G79"/>
  <sheetViews>
    <sheetView topLeftCell="A63" workbookViewId="0">
      <selection activeCell="B63" sqref="B63"/>
    </sheetView>
  </sheetViews>
  <sheetFormatPr defaultRowHeight="13.2" x14ac:dyDescent="0.25"/>
  <cols>
    <col min="1" max="1" width="23" customWidth="1"/>
    <col min="3" max="3" width="12.88671875" customWidth="1"/>
    <col min="5" max="5" width="11.10937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519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152</v>
      </c>
      <c r="C12">
        <v>187.5</v>
      </c>
      <c r="D12">
        <v>189.5</v>
      </c>
      <c r="E12">
        <v>19.5</v>
      </c>
      <c r="F12">
        <v>0</v>
      </c>
      <c r="G12">
        <v>0</v>
      </c>
    </row>
    <row r="13" spans="1:7" ht="15" x14ac:dyDescent="0.25">
      <c r="A13" s="271" t="s">
        <v>71</v>
      </c>
      <c r="B13">
        <v>137</v>
      </c>
      <c r="C13">
        <v>167.5</v>
      </c>
      <c r="D13">
        <v>170</v>
      </c>
      <c r="E13">
        <v>19.5</v>
      </c>
      <c r="F13">
        <v>0</v>
      </c>
      <c r="G13">
        <v>0</v>
      </c>
    </row>
    <row r="14" spans="1:7" ht="15" x14ac:dyDescent="0.25">
      <c r="A14" s="271" t="s">
        <v>72</v>
      </c>
      <c r="B14">
        <v>11</v>
      </c>
      <c r="C14">
        <v>0</v>
      </c>
      <c r="D14">
        <v>19.5</v>
      </c>
      <c r="E14">
        <v>0</v>
      </c>
      <c r="F14">
        <v>0</v>
      </c>
      <c r="G14">
        <v>0</v>
      </c>
    </row>
    <row r="15" spans="1:7" ht="15" x14ac:dyDescent="0.25">
      <c r="A15" s="271" t="s">
        <v>73</v>
      </c>
      <c r="B15">
        <v>4</v>
      </c>
      <c r="C15">
        <v>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271" t="s">
        <v>166</v>
      </c>
      <c r="B16">
        <v>0</v>
      </c>
      <c r="C16">
        <v>20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271" t="s">
        <v>69</v>
      </c>
    </row>
    <row r="18" spans="1:7" ht="15" x14ac:dyDescent="0.25">
      <c r="A18" s="271" t="s">
        <v>74</v>
      </c>
      <c r="B18">
        <v>632.6</v>
      </c>
      <c r="C18">
        <v>555.5</v>
      </c>
      <c r="D18">
        <v>313</v>
      </c>
      <c r="E18">
        <v>274.5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75</v>
      </c>
      <c r="B20">
        <v>266</v>
      </c>
      <c r="C20">
        <v>167.6</v>
      </c>
      <c r="D20">
        <v>195.9</v>
      </c>
      <c r="E20">
        <v>227.9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76</v>
      </c>
      <c r="B22">
        <v>560</v>
      </c>
      <c r="C22">
        <v>0</v>
      </c>
      <c r="D22">
        <v>451.6</v>
      </c>
      <c r="E22">
        <v>0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77</v>
      </c>
      <c r="B24">
        <v>1920.9</v>
      </c>
      <c r="C24">
        <v>1530.8</v>
      </c>
      <c r="D24">
        <v>1276.3</v>
      </c>
      <c r="E24">
        <v>1251.7</v>
      </c>
      <c r="F24">
        <v>0</v>
      </c>
      <c r="G24">
        <v>0</v>
      </c>
    </row>
    <row r="25" spans="1:7" ht="15" x14ac:dyDescent="0.25">
      <c r="A25" s="271" t="s">
        <v>78</v>
      </c>
      <c r="B25">
        <v>2.1</v>
      </c>
      <c r="C25">
        <v>22</v>
      </c>
      <c r="D25">
        <v>10.5</v>
      </c>
      <c r="E25">
        <v>2.6</v>
      </c>
      <c r="F25">
        <v>0</v>
      </c>
      <c r="G25">
        <v>0</v>
      </c>
    </row>
    <row r="26" spans="1:7" ht="15" x14ac:dyDescent="0.25">
      <c r="A26" s="271" t="s">
        <v>79</v>
      </c>
      <c r="B26">
        <v>0.3</v>
      </c>
      <c r="C26">
        <v>0.5</v>
      </c>
      <c r="D26">
        <v>0</v>
      </c>
      <c r="E26">
        <v>0.8</v>
      </c>
      <c r="F26">
        <v>0</v>
      </c>
      <c r="G26">
        <v>0</v>
      </c>
    </row>
    <row r="27" spans="1:7" ht="15" x14ac:dyDescent="0.25">
      <c r="A27" s="271" t="s">
        <v>80</v>
      </c>
      <c r="B27">
        <v>134</v>
      </c>
      <c r="C27">
        <v>188</v>
      </c>
      <c r="D27">
        <v>135.4</v>
      </c>
      <c r="E27">
        <v>124.1</v>
      </c>
      <c r="F27">
        <v>0</v>
      </c>
      <c r="G27">
        <v>0</v>
      </c>
    </row>
    <row r="28" spans="1:7" ht="15" x14ac:dyDescent="0.25">
      <c r="A28" s="271" t="s">
        <v>173</v>
      </c>
      <c r="B28">
        <v>0</v>
      </c>
      <c r="C28">
        <v>50</v>
      </c>
      <c r="D28">
        <v>0</v>
      </c>
      <c r="E28">
        <v>210</v>
      </c>
      <c r="F28">
        <v>0</v>
      </c>
      <c r="G28">
        <v>0</v>
      </c>
    </row>
    <row r="29" spans="1:7" ht="15" x14ac:dyDescent="0.25">
      <c r="A29" s="271" t="s">
        <v>168</v>
      </c>
      <c r="B29" t="s">
        <v>94</v>
      </c>
      <c r="C29">
        <v>0</v>
      </c>
      <c r="D29">
        <v>0</v>
      </c>
      <c r="E29">
        <v>0</v>
      </c>
      <c r="F29">
        <v>0</v>
      </c>
      <c r="G29">
        <v>0</v>
      </c>
    </row>
    <row r="30" spans="1:7" ht="15" x14ac:dyDescent="0.25">
      <c r="A30" s="271" t="s">
        <v>81</v>
      </c>
      <c r="B30">
        <v>393.5</v>
      </c>
      <c r="C30">
        <v>290.8</v>
      </c>
      <c r="D30">
        <v>190.2</v>
      </c>
      <c r="E30">
        <v>120.4</v>
      </c>
      <c r="F30">
        <v>0</v>
      </c>
      <c r="G30">
        <v>0</v>
      </c>
    </row>
    <row r="31" spans="1:7" ht="15" x14ac:dyDescent="0.25">
      <c r="A31" s="271" t="s">
        <v>82</v>
      </c>
      <c r="B31">
        <v>53.8</v>
      </c>
      <c r="C31">
        <v>10</v>
      </c>
      <c r="D31">
        <v>94.8</v>
      </c>
      <c r="E31">
        <v>80.7</v>
      </c>
      <c r="F31">
        <v>0</v>
      </c>
      <c r="G31">
        <v>0</v>
      </c>
    </row>
    <row r="32" spans="1:7" ht="15" x14ac:dyDescent="0.25">
      <c r="A32" s="271" t="s">
        <v>83</v>
      </c>
      <c r="B32">
        <v>864</v>
      </c>
      <c r="C32">
        <v>695</v>
      </c>
      <c r="D32">
        <v>480.6</v>
      </c>
      <c r="E32">
        <v>415.4</v>
      </c>
      <c r="F32">
        <v>0</v>
      </c>
      <c r="G32">
        <v>0</v>
      </c>
    </row>
    <row r="33" spans="1:7" ht="15" x14ac:dyDescent="0.25">
      <c r="A33" s="271" t="s">
        <v>259</v>
      </c>
      <c r="B33">
        <v>0</v>
      </c>
      <c r="C33">
        <v>0</v>
      </c>
      <c r="D33">
        <v>0</v>
      </c>
      <c r="E33">
        <v>52.4</v>
      </c>
      <c r="F33">
        <v>0</v>
      </c>
      <c r="G33">
        <v>0</v>
      </c>
    </row>
    <row r="34" spans="1:7" ht="15" x14ac:dyDescent="0.25">
      <c r="A34" s="271" t="s">
        <v>84</v>
      </c>
      <c r="B34">
        <v>72.099999999999994</v>
      </c>
      <c r="C34">
        <v>0</v>
      </c>
      <c r="D34">
        <v>0</v>
      </c>
      <c r="E34">
        <v>0</v>
      </c>
      <c r="F34">
        <v>0</v>
      </c>
      <c r="G34">
        <v>0</v>
      </c>
    </row>
    <row r="35" spans="1:7" ht="15" x14ac:dyDescent="0.25">
      <c r="A35" s="271" t="s">
        <v>85</v>
      </c>
      <c r="B35">
        <v>20</v>
      </c>
      <c r="C35">
        <v>0</v>
      </c>
      <c r="D35">
        <v>21.8</v>
      </c>
      <c r="E35">
        <v>0</v>
      </c>
      <c r="F35">
        <v>0</v>
      </c>
      <c r="G35">
        <v>0</v>
      </c>
    </row>
    <row r="36" spans="1:7" ht="15" x14ac:dyDescent="0.25">
      <c r="A36" s="271" t="s">
        <v>86</v>
      </c>
      <c r="B36">
        <v>81.400000000000006</v>
      </c>
      <c r="C36">
        <v>201.5</v>
      </c>
      <c r="D36">
        <v>120.1</v>
      </c>
      <c r="E36">
        <v>113</v>
      </c>
      <c r="F36">
        <v>0</v>
      </c>
      <c r="G36">
        <v>0</v>
      </c>
    </row>
    <row r="37" spans="1:7" ht="15" x14ac:dyDescent="0.25">
      <c r="A37" s="271" t="s">
        <v>88</v>
      </c>
      <c r="B37">
        <v>120.2</v>
      </c>
      <c r="C37">
        <v>23</v>
      </c>
      <c r="D37">
        <v>69</v>
      </c>
      <c r="E37">
        <v>73.8</v>
      </c>
      <c r="F37">
        <v>0</v>
      </c>
      <c r="G37">
        <v>0</v>
      </c>
    </row>
    <row r="38" spans="1:7" ht="15" x14ac:dyDescent="0.25">
      <c r="A38" s="271" t="s">
        <v>89</v>
      </c>
      <c r="B38">
        <v>179.5</v>
      </c>
      <c r="C38">
        <v>50</v>
      </c>
      <c r="D38">
        <v>154</v>
      </c>
      <c r="E38">
        <v>58.4</v>
      </c>
      <c r="F38">
        <v>0</v>
      </c>
      <c r="G38">
        <v>0</v>
      </c>
    </row>
    <row r="39" spans="1:7" ht="15" x14ac:dyDescent="0.25">
      <c r="A39" s="271" t="s">
        <v>69</v>
      </c>
    </row>
    <row r="40" spans="1:7" ht="15" x14ac:dyDescent="0.25">
      <c r="A40" s="271" t="s">
        <v>90</v>
      </c>
      <c r="B40">
        <v>287.2</v>
      </c>
      <c r="C40">
        <v>264.7</v>
      </c>
      <c r="D40">
        <v>216.1</v>
      </c>
      <c r="E40">
        <v>785.8</v>
      </c>
      <c r="F40">
        <v>0</v>
      </c>
      <c r="G40">
        <v>0</v>
      </c>
    </row>
    <row r="41" spans="1:7" ht="15" x14ac:dyDescent="0.25">
      <c r="A41" s="271" t="s">
        <v>91</v>
      </c>
      <c r="B41">
        <v>0</v>
      </c>
      <c r="C41">
        <v>0</v>
      </c>
      <c r="D41">
        <v>0</v>
      </c>
      <c r="E41">
        <v>409.7</v>
      </c>
      <c r="F41">
        <v>0</v>
      </c>
      <c r="G41">
        <v>0</v>
      </c>
    </row>
    <row r="42" spans="1:7" ht="15" x14ac:dyDescent="0.25">
      <c r="A42" s="271" t="s">
        <v>175</v>
      </c>
      <c r="B42">
        <v>0</v>
      </c>
      <c r="C42">
        <v>0</v>
      </c>
      <c r="D42">
        <v>0</v>
      </c>
      <c r="E42">
        <v>18.600000000000001</v>
      </c>
      <c r="F42">
        <v>0</v>
      </c>
      <c r="G42">
        <v>0</v>
      </c>
    </row>
    <row r="43" spans="1:7" ht="15" x14ac:dyDescent="0.25">
      <c r="A43" s="271" t="s">
        <v>406</v>
      </c>
      <c r="B43">
        <v>0</v>
      </c>
      <c r="C43">
        <v>0</v>
      </c>
      <c r="D43">
        <v>7.7</v>
      </c>
      <c r="E43">
        <v>0</v>
      </c>
      <c r="F43">
        <v>0</v>
      </c>
      <c r="G43">
        <v>0</v>
      </c>
    </row>
    <row r="44" spans="1:7" ht="15" x14ac:dyDescent="0.25">
      <c r="A44" s="271" t="s">
        <v>93</v>
      </c>
      <c r="B44">
        <v>0</v>
      </c>
      <c r="C44">
        <v>0</v>
      </c>
      <c r="D44" t="s">
        <v>94</v>
      </c>
      <c r="E44">
        <v>0</v>
      </c>
      <c r="F44">
        <v>0</v>
      </c>
      <c r="G44">
        <v>0</v>
      </c>
    </row>
    <row r="45" spans="1:7" ht="15" x14ac:dyDescent="0.25">
      <c r="A45" s="271" t="s">
        <v>96</v>
      </c>
      <c r="B45">
        <v>274.2</v>
      </c>
      <c r="C45">
        <v>264.7</v>
      </c>
      <c r="D45">
        <v>208.4</v>
      </c>
      <c r="E45">
        <v>357.5</v>
      </c>
      <c r="F45">
        <v>0</v>
      </c>
      <c r="G45">
        <v>0</v>
      </c>
    </row>
    <row r="46" spans="1:7" ht="15" x14ac:dyDescent="0.25">
      <c r="A46" s="271" t="s">
        <v>97</v>
      </c>
      <c r="B46">
        <v>13</v>
      </c>
      <c r="C46">
        <v>0</v>
      </c>
      <c r="D46">
        <v>0</v>
      </c>
      <c r="E46">
        <v>0</v>
      </c>
      <c r="F46">
        <v>0</v>
      </c>
      <c r="G46">
        <v>0</v>
      </c>
    </row>
    <row r="47" spans="1:7" ht="15" x14ac:dyDescent="0.25">
      <c r="A47" s="271" t="s">
        <v>69</v>
      </c>
    </row>
    <row r="48" spans="1:7" ht="15" x14ac:dyDescent="0.25">
      <c r="A48" s="271" t="s">
        <v>98</v>
      </c>
      <c r="B48">
        <v>1217.4000000000001</v>
      </c>
      <c r="C48">
        <v>1699</v>
      </c>
      <c r="D48">
        <v>1287.9000000000001</v>
      </c>
      <c r="E48">
        <v>1236</v>
      </c>
      <c r="F48">
        <v>0</v>
      </c>
      <c r="G48">
        <v>0</v>
      </c>
    </row>
    <row r="49" spans="1:7" ht="15" x14ac:dyDescent="0.25">
      <c r="A49" s="271" t="s">
        <v>99</v>
      </c>
      <c r="B49">
        <v>4.5999999999999996</v>
      </c>
      <c r="C49">
        <v>3</v>
      </c>
      <c r="D49">
        <v>3.2</v>
      </c>
      <c r="E49">
        <v>3.3</v>
      </c>
      <c r="F49">
        <v>0</v>
      </c>
      <c r="G49">
        <v>0</v>
      </c>
    </row>
    <row r="50" spans="1:7" ht="15" x14ac:dyDescent="0.25">
      <c r="A50" s="271" t="s">
        <v>100</v>
      </c>
      <c r="B50">
        <v>4</v>
      </c>
      <c r="C50">
        <v>4.5</v>
      </c>
      <c r="D50">
        <v>0</v>
      </c>
      <c r="E50">
        <v>0</v>
      </c>
      <c r="F50">
        <v>0</v>
      </c>
      <c r="G50">
        <v>0</v>
      </c>
    </row>
    <row r="51" spans="1:7" ht="15" x14ac:dyDescent="0.25">
      <c r="A51" s="271" t="s">
        <v>101</v>
      </c>
      <c r="B51">
        <v>93</v>
      </c>
      <c r="C51">
        <v>85</v>
      </c>
      <c r="D51">
        <v>163.5</v>
      </c>
      <c r="E51">
        <v>34.4</v>
      </c>
      <c r="F51">
        <v>0</v>
      </c>
      <c r="G51">
        <v>0</v>
      </c>
    </row>
    <row r="52" spans="1:7" ht="15" x14ac:dyDescent="0.25">
      <c r="A52" s="271" t="s">
        <v>102</v>
      </c>
      <c r="B52">
        <v>34.6</v>
      </c>
      <c r="C52">
        <v>46.2</v>
      </c>
      <c r="D52">
        <v>0</v>
      </c>
      <c r="E52">
        <v>5.2</v>
      </c>
      <c r="F52">
        <v>0</v>
      </c>
      <c r="G52">
        <v>0</v>
      </c>
    </row>
    <row r="53" spans="1:7" ht="15" x14ac:dyDescent="0.25">
      <c r="A53" s="271" t="s">
        <v>103</v>
      </c>
      <c r="B53">
        <v>3</v>
      </c>
      <c r="C53">
        <v>39.5</v>
      </c>
      <c r="D53">
        <v>0.9</v>
      </c>
      <c r="E53">
        <v>11.2</v>
      </c>
      <c r="F53">
        <v>0</v>
      </c>
      <c r="G53">
        <v>0</v>
      </c>
    </row>
    <row r="54" spans="1:7" ht="15" x14ac:dyDescent="0.25">
      <c r="A54" s="271" t="s">
        <v>104</v>
      </c>
      <c r="B54">
        <v>66</v>
      </c>
      <c r="C54">
        <v>39.799999999999997</v>
      </c>
      <c r="D54">
        <v>170.1</v>
      </c>
      <c r="E54">
        <v>94.7</v>
      </c>
      <c r="F54">
        <v>0</v>
      </c>
      <c r="G54">
        <v>0</v>
      </c>
    </row>
    <row r="55" spans="1:7" ht="15" x14ac:dyDescent="0.25">
      <c r="A55" s="271" t="s">
        <v>105</v>
      </c>
      <c r="B55">
        <v>49.4</v>
      </c>
      <c r="C55">
        <v>186.1</v>
      </c>
      <c r="D55">
        <v>71.8</v>
      </c>
      <c r="E55">
        <v>141.6</v>
      </c>
      <c r="F55">
        <v>0</v>
      </c>
      <c r="G55">
        <v>0</v>
      </c>
    </row>
    <row r="56" spans="1:7" ht="15" x14ac:dyDescent="0.25">
      <c r="A56" s="271" t="s">
        <v>106</v>
      </c>
      <c r="B56">
        <v>29.5</v>
      </c>
      <c r="C56">
        <v>34.799999999999997</v>
      </c>
      <c r="D56">
        <v>34</v>
      </c>
      <c r="E56">
        <v>30.2</v>
      </c>
      <c r="F56">
        <v>0</v>
      </c>
      <c r="G56">
        <v>0</v>
      </c>
    </row>
    <row r="57" spans="1:7" ht="15" x14ac:dyDescent="0.25">
      <c r="A57" s="271" t="s">
        <v>107</v>
      </c>
      <c r="B57">
        <v>17.8</v>
      </c>
      <c r="C57">
        <v>0.9</v>
      </c>
      <c r="D57">
        <v>67.099999999999994</v>
      </c>
      <c r="E57">
        <v>42.7</v>
      </c>
      <c r="F57">
        <v>0</v>
      </c>
      <c r="G57">
        <v>0</v>
      </c>
    </row>
    <row r="58" spans="1:7" ht="15" x14ac:dyDescent="0.25">
      <c r="A58" s="271" t="s">
        <v>108</v>
      </c>
      <c r="B58">
        <v>0</v>
      </c>
      <c r="C58">
        <v>11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271" t="s">
        <v>109</v>
      </c>
      <c r="B59">
        <v>145.5</v>
      </c>
      <c r="C59">
        <v>70</v>
      </c>
      <c r="D59">
        <v>75.099999999999994</v>
      </c>
      <c r="E59">
        <v>101.5</v>
      </c>
      <c r="F59">
        <v>0</v>
      </c>
      <c r="G59">
        <v>0</v>
      </c>
    </row>
    <row r="60" spans="1:7" ht="15" x14ac:dyDescent="0.25">
      <c r="A60" s="271" t="s">
        <v>110</v>
      </c>
      <c r="B60">
        <v>0</v>
      </c>
      <c r="C60">
        <v>0</v>
      </c>
      <c r="D60">
        <v>2.5</v>
      </c>
      <c r="E60">
        <v>6.3</v>
      </c>
      <c r="F60">
        <v>0</v>
      </c>
      <c r="G60">
        <v>0</v>
      </c>
    </row>
    <row r="61" spans="1:7" ht="15" x14ac:dyDescent="0.25">
      <c r="A61" s="271" t="s">
        <v>111</v>
      </c>
      <c r="B61">
        <v>0</v>
      </c>
      <c r="C61">
        <v>0</v>
      </c>
      <c r="D61">
        <v>37.200000000000003</v>
      </c>
      <c r="E61">
        <v>39.5</v>
      </c>
      <c r="F61">
        <v>0</v>
      </c>
      <c r="G61">
        <v>0</v>
      </c>
    </row>
    <row r="62" spans="1:7" ht="15" x14ac:dyDescent="0.25">
      <c r="A62" s="271" t="s">
        <v>112</v>
      </c>
      <c r="B62">
        <v>100.1</v>
      </c>
      <c r="C62">
        <v>108.4</v>
      </c>
      <c r="D62">
        <v>32.6</v>
      </c>
      <c r="E62">
        <v>48.3</v>
      </c>
      <c r="F62">
        <v>0</v>
      </c>
      <c r="G62">
        <v>0</v>
      </c>
    </row>
    <row r="63" spans="1:7" ht="15" x14ac:dyDescent="0.25">
      <c r="A63" s="271" t="s">
        <v>113</v>
      </c>
      <c r="B63">
        <v>0</v>
      </c>
      <c r="C63">
        <v>20.5</v>
      </c>
      <c r="D63">
        <v>45.6</v>
      </c>
      <c r="E63">
        <v>29.3</v>
      </c>
      <c r="F63">
        <v>0</v>
      </c>
      <c r="G63">
        <v>0</v>
      </c>
    </row>
    <row r="64" spans="1:7" ht="15" x14ac:dyDescent="0.25">
      <c r="A64" s="271" t="s">
        <v>114</v>
      </c>
      <c r="B64">
        <v>14</v>
      </c>
      <c r="C64">
        <v>17.600000000000001</v>
      </c>
      <c r="D64">
        <v>7.9</v>
      </c>
      <c r="E64">
        <v>1.8</v>
      </c>
      <c r="F64">
        <v>0</v>
      </c>
      <c r="G64">
        <v>0</v>
      </c>
    </row>
    <row r="65" spans="1:7" ht="15" x14ac:dyDescent="0.25">
      <c r="A65" s="271" t="s">
        <v>115</v>
      </c>
      <c r="B65">
        <v>499.9</v>
      </c>
      <c r="C65">
        <v>719.1</v>
      </c>
      <c r="D65">
        <v>449.3</v>
      </c>
      <c r="E65">
        <v>540.20000000000005</v>
      </c>
      <c r="F65">
        <v>0</v>
      </c>
      <c r="G65">
        <v>0</v>
      </c>
    </row>
    <row r="66" spans="1:7" ht="15" x14ac:dyDescent="0.25">
      <c r="A66" s="271" t="s">
        <v>117</v>
      </c>
      <c r="B66">
        <v>0.4</v>
      </c>
      <c r="C66">
        <v>6.6</v>
      </c>
      <c r="D66">
        <v>3.1</v>
      </c>
      <c r="E66">
        <v>1.9</v>
      </c>
      <c r="F66">
        <v>0</v>
      </c>
      <c r="G66">
        <v>0</v>
      </c>
    </row>
    <row r="67" spans="1:7" ht="15" x14ac:dyDescent="0.25">
      <c r="A67" s="271" t="s">
        <v>118</v>
      </c>
      <c r="B67">
        <v>46</v>
      </c>
      <c r="C67">
        <v>115.8</v>
      </c>
      <c r="D67">
        <v>35</v>
      </c>
      <c r="E67">
        <v>21.4</v>
      </c>
      <c r="F67">
        <v>0</v>
      </c>
      <c r="G67">
        <v>0</v>
      </c>
    </row>
    <row r="68" spans="1:7" ht="15" x14ac:dyDescent="0.25">
      <c r="A68" s="271" t="s">
        <v>119</v>
      </c>
      <c r="B68">
        <v>71.8</v>
      </c>
      <c r="C68">
        <v>69.099999999999994</v>
      </c>
      <c r="D68">
        <v>30.9</v>
      </c>
      <c r="E68">
        <v>14.2</v>
      </c>
      <c r="F68">
        <v>0</v>
      </c>
      <c r="G68">
        <v>0</v>
      </c>
    </row>
    <row r="69" spans="1:7" ht="15" x14ac:dyDescent="0.25">
      <c r="A69" s="271" t="s">
        <v>120</v>
      </c>
      <c r="B69">
        <v>4.8</v>
      </c>
      <c r="C69">
        <v>77.400000000000006</v>
      </c>
      <c r="D69">
        <v>29.6</v>
      </c>
      <c r="E69">
        <v>54.9</v>
      </c>
      <c r="F69">
        <v>0</v>
      </c>
      <c r="G69">
        <v>0</v>
      </c>
    </row>
    <row r="70" spans="1:7" ht="15" x14ac:dyDescent="0.25">
      <c r="A70" s="271" t="s">
        <v>121</v>
      </c>
      <c r="B70">
        <v>33.1</v>
      </c>
      <c r="C70">
        <v>36.4</v>
      </c>
      <c r="D70">
        <v>7.3</v>
      </c>
      <c r="E70">
        <v>6.9</v>
      </c>
      <c r="F70">
        <v>0</v>
      </c>
      <c r="G70">
        <v>0</v>
      </c>
    </row>
    <row r="71" spans="1:7" ht="15" x14ac:dyDescent="0.25">
      <c r="A71" s="271" t="s">
        <v>122</v>
      </c>
      <c r="B71">
        <v>0</v>
      </c>
      <c r="C71">
        <v>7.5</v>
      </c>
      <c r="D71">
        <v>21.2</v>
      </c>
      <c r="E71">
        <v>6.3</v>
      </c>
      <c r="F71">
        <v>0</v>
      </c>
      <c r="G71">
        <v>0</v>
      </c>
    </row>
    <row r="72" spans="1:7" ht="15" x14ac:dyDescent="0.25">
      <c r="A72" s="271" t="s">
        <v>65</v>
      </c>
      <c r="B72" t="s">
        <v>66</v>
      </c>
      <c r="C72" t="s">
        <v>67</v>
      </c>
      <c r="D72" t="s">
        <v>66</v>
      </c>
      <c r="E72" t="s">
        <v>66</v>
      </c>
      <c r="F72" t="s">
        <v>66</v>
      </c>
      <c r="G72" t="s">
        <v>68</v>
      </c>
    </row>
    <row r="73" spans="1:7" ht="15" x14ac:dyDescent="0.25">
      <c r="A73" s="271" t="s">
        <v>123</v>
      </c>
      <c r="B73">
        <v>5036.1000000000004</v>
      </c>
      <c r="C73">
        <v>4405.1000000000004</v>
      </c>
      <c r="D73">
        <v>3930.2</v>
      </c>
      <c r="E73">
        <v>3795.3</v>
      </c>
      <c r="F73">
        <v>0</v>
      </c>
      <c r="G73">
        <v>0</v>
      </c>
    </row>
    <row r="74" spans="1:7" ht="15" x14ac:dyDescent="0.25">
      <c r="A74" s="271" t="s">
        <v>124</v>
      </c>
      <c r="B74">
        <v>651.6</v>
      </c>
      <c r="C74">
        <v>676.8</v>
      </c>
      <c r="D74">
        <v>0</v>
      </c>
      <c r="E74">
        <v>0</v>
      </c>
      <c r="F74">
        <v>0</v>
      </c>
      <c r="G74">
        <v>0</v>
      </c>
    </row>
    <row r="75" spans="1:7" ht="15" x14ac:dyDescent="0.25">
      <c r="A75" s="271" t="s">
        <v>65</v>
      </c>
      <c r="B75" t="s">
        <v>66</v>
      </c>
      <c r="C75" t="s">
        <v>67</v>
      </c>
      <c r="D75" t="s">
        <v>66</v>
      </c>
      <c r="E75" t="s">
        <v>66</v>
      </c>
      <c r="F75" t="s">
        <v>66</v>
      </c>
      <c r="G75" t="s">
        <v>68</v>
      </c>
    </row>
    <row r="76" spans="1:7" ht="15" x14ac:dyDescent="0.25">
      <c r="A76" s="271" t="s">
        <v>125</v>
      </c>
      <c r="B76">
        <v>5687.6</v>
      </c>
      <c r="C76">
        <v>5081.8999999999996</v>
      </c>
      <c r="D76">
        <v>3930.2</v>
      </c>
      <c r="E76">
        <v>3795.3</v>
      </c>
      <c r="F76">
        <v>0</v>
      </c>
      <c r="G76">
        <v>0</v>
      </c>
    </row>
    <row r="77" spans="1:7" ht="15" x14ac:dyDescent="0.25">
      <c r="A77" s="271" t="s">
        <v>126</v>
      </c>
      <c r="B77" t="s">
        <v>45</v>
      </c>
      <c r="C77" t="s">
        <v>45</v>
      </c>
      <c r="D77">
        <v>0</v>
      </c>
      <c r="E77">
        <v>0</v>
      </c>
      <c r="F77" t="s">
        <v>45</v>
      </c>
      <c r="G77" t="s">
        <v>45</v>
      </c>
    </row>
    <row r="78" spans="1:7" ht="15" x14ac:dyDescent="0.25">
      <c r="A78" s="271" t="s">
        <v>127</v>
      </c>
      <c r="B78">
        <v>0</v>
      </c>
      <c r="C78">
        <v>0</v>
      </c>
      <c r="D78" t="s">
        <v>45</v>
      </c>
      <c r="E78" t="s">
        <v>45</v>
      </c>
      <c r="F78">
        <v>0</v>
      </c>
      <c r="G78">
        <v>0</v>
      </c>
    </row>
    <row r="79" spans="1:7" ht="15" x14ac:dyDescent="0.35">
      <c r="A79" s="28" t="s">
        <v>65</v>
      </c>
      <c r="B79" t="s">
        <v>66</v>
      </c>
      <c r="C79" t="s">
        <v>67</v>
      </c>
      <c r="D79" t="s">
        <v>66</v>
      </c>
      <c r="E79" t="s">
        <v>66</v>
      </c>
      <c r="F79" t="s">
        <v>66</v>
      </c>
      <c r="G79" t="s">
        <v>68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4495E-C701-490D-9689-AFC7ADA53633}">
  <sheetPr>
    <tabColor indexed="48"/>
  </sheetPr>
  <dimension ref="A1:M45"/>
  <sheetViews>
    <sheetView topLeftCell="A2" zoomScale="145" zoomScaleNormal="145" workbookViewId="0">
      <selection activeCell="E18" sqref="E18"/>
    </sheetView>
  </sheetViews>
  <sheetFormatPr defaultRowHeight="13.2" x14ac:dyDescent="0.25"/>
  <cols>
    <col min="1" max="1" width="10.44140625" customWidth="1"/>
    <col min="2" max="2" width="40.33203125" customWidth="1"/>
    <col min="3" max="4" width="15.6640625" customWidth="1"/>
    <col min="5" max="5" width="15" customWidth="1"/>
    <col min="6" max="6" width="20.109375" customWidth="1"/>
    <col min="7" max="7" width="23.109375" customWidth="1"/>
    <col min="8" max="8" width="10.109375" customWidth="1"/>
    <col min="9" max="9" width="15.6640625" bestFit="1" customWidth="1"/>
    <col min="11" max="11" width="10.109375" customWidth="1"/>
    <col min="13" max="13" width="12.6640625" customWidth="1"/>
  </cols>
  <sheetData>
    <row r="1" spans="1:9" ht="15" x14ac:dyDescent="0.25">
      <c r="B1" s="12" t="s">
        <v>37</v>
      </c>
      <c r="C1" s="12"/>
      <c r="D1" s="339"/>
      <c r="E1" s="11"/>
      <c r="F1" s="11"/>
      <c r="G1" s="11"/>
      <c r="H1" s="43"/>
      <c r="I1" s="301" t="s">
        <v>1617</v>
      </c>
    </row>
    <row r="2" spans="1:9" ht="16.8" x14ac:dyDescent="0.25">
      <c r="B2" s="10" t="s">
        <v>48</v>
      </c>
      <c r="C2" s="341">
        <f>D5+D6+D7+D9+D11</f>
        <v>10504.456999999999</v>
      </c>
      <c r="D2" s="10">
        <f>C2/D16</f>
        <v>0.44310409599518641</v>
      </c>
      <c r="E2" s="8"/>
      <c r="F2" s="8"/>
      <c r="G2" s="9"/>
      <c r="H2" s="43"/>
      <c r="I2" s="43"/>
    </row>
    <row r="3" spans="1:9" ht="15" customHeight="1" x14ac:dyDescent="0.25">
      <c r="B3" s="363" t="s">
        <v>1616</v>
      </c>
      <c r="C3" s="371" t="s">
        <v>39</v>
      </c>
      <c r="D3" s="372"/>
      <c r="E3" s="373"/>
      <c r="F3" s="367" t="s">
        <v>40</v>
      </c>
      <c r="G3" s="367" t="s">
        <v>1615</v>
      </c>
      <c r="H3" s="43"/>
      <c r="I3" s="182"/>
    </row>
    <row r="4" spans="1:9" ht="12.75" customHeight="1" x14ac:dyDescent="0.25">
      <c r="B4" s="364"/>
      <c r="C4" s="220" t="s">
        <v>1577</v>
      </c>
      <c r="D4" s="220" t="s">
        <v>1079</v>
      </c>
      <c r="E4" s="220" t="s">
        <v>41</v>
      </c>
      <c r="F4" s="368"/>
      <c r="G4" s="368"/>
      <c r="H4" s="43"/>
      <c r="I4" s="182"/>
    </row>
    <row r="5" spans="1:9" ht="13.2" customHeight="1" x14ac:dyDescent="0.25">
      <c r="A5" s="5" t="str">
        <f t="shared" ref="A5:A16" si="0">$I$1</f>
        <v>06/04/2026</v>
      </c>
      <c r="B5" s="46" t="s">
        <v>15</v>
      </c>
      <c r="C5" s="262">
        <f>VLOOKUP(A5,Mexico!A1:L2000,9,FALSE)</f>
        <v>817.447</v>
      </c>
      <c r="D5" s="240">
        <f>VLOOKUP(A5,Mexico!A1:L2000,6,FALSE)</f>
        <v>4480.2669999999998</v>
      </c>
      <c r="E5" s="240">
        <f>VLOOKUP(A5,Mexico!A1:K2000,7,FALSE)</f>
        <v>3832.011</v>
      </c>
      <c r="F5" s="268">
        <f>(D5/E5-1)*100</f>
        <v>16.916861668716511</v>
      </c>
      <c r="G5" s="291">
        <f>'Ranking 2025-26'!N3</f>
        <v>3743.7333333333336</v>
      </c>
      <c r="H5" s="43"/>
      <c r="I5" s="182"/>
    </row>
    <row r="6" spans="1:9" ht="13.2" customHeight="1" x14ac:dyDescent="0.25">
      <c r="A6" s="5" t="str">
        <f t="shared" si="0"/>
        <v>06/04/2026</v>
      </c>
      <c r="B6" s="46" t="s">
        <v>16</v>
      </c>
      <c r="C6" s="262">
        <f>VLOOKUP(A6,Phil!A1:L2000,9,FALSE)</f>
        <v>0</v>
      </c>
      <c r="D6" s="240">
        <f>VLOOKUP(A6,Phil!A1:L2000,6,FALSE)</f>
        <v>2646.4160000000002</v>
      </c>
      <c r="E6" s="240">
        <f>VLOOKUP(A6,Phil!A1:K2000,7,FALSE)</f>
        <v>2575.5929999999998</v>
      </c>
      <c r="F6" s="268">
        <f>(D6/E6-1)*100</f>
        <v>2.7497745179459798</v>
      </c>
      <c r="G6" s="291">
        <f>'Ranking 2025-26'!N4</f>
        <v>2677.1</v>
      </c>
      <c r="H6" s="43"/>
      <c r="I6" s="182"/>
    </row>
    <row r="7" spans="1:9" ht="13.2" customHeight="1" x14ac:dyDescent="0.25">
      <c r="A7" s="5" t="str">
        <f t="shared" si="0"/>
        <v>06/04/2026</v>
      </c>
      <c r="B7" s="46" t="s">
        <v>17</v>
      </c>
      <c r="C7" s="262">
        <f>VLOOKUP(A7,Japan!A1:L2000,9,FALSE)</f>
        <v>0</v>
      </c>
      <c r="D7" s="240">
        <f>VLOOKUP(A7,Japan!A1:L2000,6,FALSE)</f>
        <v>2072.2269999999999</v>
      </c>
      <c r="E7" s="240">
        <f>VLOOKUP(A7,Japan!A1:K2000,7,FALSE)</f>
        <v>2116.058</v>
      </c>
      <c r="F7" s="268">
        <f t="shared" ref="F7:F15" si="1">(D7/E7-1)*100</f>
        <v>-2.0713515414038763</v>
      </c>
      <c r="G7" s="291">
        <f>'Ranking 2025-26'!N5</f>
        <v>2049.7999999999997</v>
      </c>
      <c r="H7" s="43"/>
      <c r="I7" s="182"/>
    </row>
    <row r="8" spans="1:9" ht="13.2" customHeight="1" x14ac:dyDescent="0.25">
      <c r="A8" s="5" t="str">
        <f t="shared" si="0"/>
        <v>06/04/2026</v>
      </c>
      <c r="B8" s="46" t="s">
        <v>42</v>
      </c>
      <c r="C8" s="262">
        <f>VLOOKUP(A8,Korea!A1:L2000,9,FALSE)</f>
        <v>0</v>
      </c>
      <c r="D8" s="240">
        <f>VLOOKUP(A12,Korea!A1:L2001,6,FALSE)</f>
        <v>1909.1869999999999</v>
      </c>
      <c r="E8" s="240">
        <f>VLOOKUP(A12,Korea!A1:K2000,7,FALSE)</f>
        <v>2427.8580000000002</v>
      </c>
      <c r="F8" s="268">
        <f>(D8/E8-1)*100</f>
        <v>-21.363316964995494</v>
      </c>
      <c r="G8" s="291">
        <f>'Ranking 2025-26'!N6</f>
        <v>1887.8999999999999</v>
      </c>
      <c r="H8" s="43"/>
      <c r="I8" s="182"/>
    </row>
    <row r="9" spans="1:9" ht="13.2" customHeight="1" x14ac:dyDescent="0.25">
      <c r="A9" s="5" t="str">
        <f t="shared" si="0"/>
        <v>06/04/2026</v>
      </c>
      <c r="B9" s="46" t="s">
        <v>21</v>
      </c>
      <c r="C9" s="262">
        <f>VLOOKUP(A9,Taiwan!A1:L2000,8,FALSE)</f>
        <v>157.25</v>
      </c>
      <c r="D9" s="240">
        <f>VLOOKUP(A11,Taiwan!A1:L2000,6,FALSE)</f>
        <v>969.56899999999996</v>
      </c>
      <c r="E9" s="240">
        <f>VLOOKUP(A11,Taiwan!A1:K2000,7,FALSE)</f>
        <v>983.07399999999996</v>
      </c>
      <c r="F9" s="268">
        <f t="shared" ref="F9:F14" si="2">(D9/E9-1)*100</f>
        <v>-1.3737521285274501</v>
      </c>
      <c r="G9" s="291">
        <f>'Ranking 2025-26'!N9</f>
        <v>1004.6999999999999</v>
      </c>
      <c r="H9" s="43"/>
      <c r="I9" s="182"/>
    </row>
    <row r="10" spans="1:9" ht="13.2" customHeight="1" x14ac:dyDescent="0.25">
      <c r="A10" s="5" t="str">
        <f t="shared" si="0"/>
        <v>06/04/2026</v>
      </c>
      <c r="B10" s="46" t="s">
        <v>20</v>
      </c>
      <c r="C10" s="262">
        <f>VLOOKUP(A10,Nigeria!A1:L2000,9,FALSE)</f>
        <v>0</v>
      </c>
      <c r="D10" s="240">
        <f>VLOOKUP(A10,Nigeria!A1:L2000,6,FALSE)</f>
        <v>1565.732</v>
      </c>
      <c r="E10" s="243">
        <f>VLOOKUP(A10,Nigeria!A1:K2000,7,FALSE)</f>
        <v>802.41700000000003</v>
      </c>
      <c r="F10" s="268">
        <f t="shared" si="2"/>
        <v>95.126972633929725</v>
      </c>
      <c r="G10" s="291">
        <f>'Ranking 2025-26'!N7</f>
        <v>878.29999999999984</v>
      </c>
      <c r="H10" s="43"/>
      <c r="I10" s="182"/>
    </row>
    <row r="11" spans="1:9" ht="13.2" customHeight="1" x14ac:dyDescent="0.25">
      <c r="A11" s="5" t="str">
        <f t="shared" si="0"/>
        <v>06/04/2026</v>
      </c>
      <c r="B11" s="46" t="s">
        <v>18</v>
      </c>
      <c r="C11" s="262">
        <f>VLOOKUP(A11,China!A1:L2000,9,FALSE)</f>
        <v>0</v>
      </c>
      <c r="D11" s="240">
        <f>VLOOKUP(A13,China!A1:L2000,6,FALSE)</f>
        <v>335.97800000000001</v>
      </c>
      <c r="E11" s="244">
        <f>VLOOKUP(A13,China!A1:K2000,7, FALSE)</f>
        <v>139.119</v>
      </c>
      <c r="F11" s="268">
        <f>(D11/E11-1)*100</f>
        <v>141.50403611296804</v>
      </c>
      <c r="G11" s="291">
        <f>'Ranking 2025-26'!N19</f>
        <v>862.66666666666663</v>
      </c>
      <c r="H11" s="43"/>
      <c r="I11" s="182"/>
    </row>
    <row r="12" spans="1:9" ht="13.2" customHeight="1" x14ac:dyDescent="0.25">
      <c r="A12" s="5" t="str">
        <f t="shared" si="0"/>
        <v>06/04/2026</v>
      </c>
      <c r="B12" s="46" t="s">
        <v>24</v>
      </c>
      <c r="C12" s="262">
        <f>VLOOKUP(A12,Indonesia!A1:L2000,9,FALSE)</f>
        <v>0</v>
      </c>
      <c r="D12" s="240">
        <f>VLOOKUP(A14,Indonesia!A1:L2000,6,FALSE)</f>
        <v>1091.4829999999999</v>
      </c>
      <c r="E12" s="240">
        <f>VLOOKUP(A14,Indonesia!A1:J2000,7,FALSE)</f>
        <v>781.32299999999998</v>
      </c>
      <c r="F12" s="268">
        <f t="shared" si="2"/>
        <v>39.696770733742625</v>
      </c>
      <c r="G12" s="291">
        <f>'Ranking 2025-26'!N8</f>
        <v>746.30000000000007</v>
      </c>
      <c r="H12" s="43"/>
      <c r="I12" s="182"/>
    </row>
    <row r="13" spans="1:9" ht="13.2" customHeight="1" x14ac:dyDescent="0.25">
      <c r="A13" s="5" t="str">
        <f t="shared" si="0"/>
        <v>06/04/2026</v>
      </c>
      <c r="B13" s="46" t="s">
        <v>22</v>
      </c>
      <c r="C13" s="262">
        <f>VLOOKUP(A13,Thailand!A1:L2000,9,FALSE)</f>
        <v>0</v>
      </c>
      <c r="D13" s="240">
        <f>VLOOKUP(A15,Thailand!A1:L2000,6,FALSE)</f>
        <v>712.48900000000003</v>
      </c>
      <c r="E13" s="243">
        <f>VLOOKUP(A15,Thailand!A1:K2000, 7,FALSE)</f>
        <v>897.28</v>
      </c>
      <c r="F13" s="268">
        <f t="shared" si="2"/>
        <v>-20.594574714693291</v>
      </c>
      <c r="G13" s="291">
        <f>'Ranking 2025-26'!N13</f>
        <v>690.06666666666661</v>
      </c>
      <c r="H13" s="43"/>
      <c r="I13" s="182"/>
    </row>
    <row r="14" spans="1:9" ht="13.2" customHeight="1" x14ac:dyDescent="0.25">
      <c r="A14" s="5" t="str">
        <f t="shared" si="0"/>
        <v>06/04/2026</v>
      </c>
      <c r="B14" s="46" t="s">
        <v>43</v>
      </c>
      <c r="C14" s="262">
        <f>VLOOKUP(A14,Vietnam!A1:L2000,8,FALSE)</f>
        <v>10</v>
      </c>
      <c r="D14" s="240">
        <f>VLOOKUP(A16,Vietnam!A1:L2000,6,FALSE)</f>
        <v>694.20799999999997</v>
      </c>
      <c r="E14" s="243">
        <f>VLOOKUP(A16,Vietnam!A1:K2000,7,FALSE)</f>
        <v>621.84299999999996</v>
      </c>
      <c r="F14" s="268">
        <f t="shared" si="2"/>
        <v>11.637181732366543</v>
      </c>
      <c r="G14" s="291">
        <f>'Ranking 2025-26'!N14</f>
        <v>580.9</v>
      </c>
      <c r="H14" s="43"/>
      <c r="I14" s="182"/>
    </row>
    <row r="15" spans="1:9" ht="13.2" customHeight="1" x14ac:dyDescent="0.3">
      <c r="A15" s="5" t="str">
        <f t="shared" si="0"/>
        <v>06/04/2026</v>
      </c>
      <c r="B15" s="1" t="s">
        <v>25</v>
      </c>
      <c r="C15" s="263">
        <f>SUM(C5:C14)</f>
        <v>984.697</v>
      </c>
      <c r="D15" s="245">
        <f>SUM(D5:D14)</f>
        <v>16477.555999999997</v>
      </c>
      <c r="E15" s="245">
        <f>SUM(E5:E14)</f>
        <v>15176.576000000003</v>
      </c>
      <c r="F15" s="269">
        <f t="shared" si="1"/>
        <v>8.5722892963471686</v>
      </c>
      <c r="G15" s="247">
        <f>SUM(G5:G14)</f>
        <v>15121.466666666665</v>
      </c>
      <c r="H15" s="183"/>
      <c r="I15" s="182"/>
    </row>
    <row r="16" spans="1:9" ht="13.2" customHeight="1" x14ac:dyDescent="0.25">
      <c r="A16" s="5" t="str">
        <f t="shared" si="0"/>
        <v>06/04/2026</v>
      </c>
      <c r="B16" s="2" t="s">
        <v>26</v>
      </c>
      <c r="C16" s="248">
        <f>VLOOKUP(A16,TOTAL!A1:L2196,11,FALSE)</f>
        <v>4325.8630000000003</v>
      </c>
      <c r="D16" s="248">
        <f>VLOOKUP(A18,TOTAL!A1:L2196,6,FALSE)</f>
        <v>23706.522000000001</v>
      </c>
      <c r="E16" s="249">
        <f>VLOOKUP(A18,TOTAL!A1:K2196,7,FALSE)</f>
        <v>21280.863000000001</v>
      </c>
      <c r="F16" s="268">
        <f>(D16/E16-1)*100</f>
        <v>11.398311243298732</v>
      </c>
      <c r="G16" s="242">
        <f>'Ranking 2025-26'!O78</f>
        <v>21015.133333333331</v>
      </c>
      <c r="H16" s="184"/>
      <c r="I16" s="182"/>
    </row>
    <row r="17" spans="1:13" ht="13.2" customHeight="1" x14ac:dyDescent="0.25">
      <c r="B17" s="221" t="s">
        <v>44</v>
      </c>
      <c r="C17" s="251">
        <f>+C16/C20</f>
        <v>0.20509446750077417</v>
      </c>
      <c r="D17" s="251">
        <f>+D16/D20</f>
        <v>0.95721465100153846</v>
      </c>
      <c r="E17" s="251">
        <f>+E16/E20</f>
        <v>0.94665574553644061</v>
      </c>
      <c r="F17" s="252" t="s">
        <v>45</v>
      </c>
      <c r="G17" s="253" t="s">
        <v>45</v>
      </c>
      <c r="H17" s="11"/>
      <c r="I17" s="152"/>
      <c r="K17" s="113"/>
      <c r="L17" s="113"/>
    </row>
    <row r="18" spans="1:13" ht="13.2" customHeight="1" x14ac:dyDescent="0.25">
      <c r="A18" s="5" t="str">
        <f>$I$1</f>
        <v>06/04/2026</v>
      </c>
      <c r="B18" s="8" t="s">
        <v>46</v>
      </c>
      <c r="C18" s="254">
        <f>VLOOKUP(A18,TOTAL!A1:L2196,12,FALSE)</f>
        <v>400.18600000000015</v>
      </c>
      <c r="D18" s="259">
        <f>VLOOKUP(A18,TOTAL!A1:L2196,10,FALSE)</f>
        <v>95.09400000000096</v>
      </c>
      <c r="E18" s="259">
        <f>VLOOKUP(A18,TOTAL!A1:L2196,9,FALSE)</f>
        <v>4.0529999999998836</v>
      </c>
      <c r="F18" s="255" t="s">
        <v>45</v>
      </c>
      <c r="G18" s="247" t="s">
        <v>45</v>
      </c>
      <c r="H18" s="32"/>
      <c r="I18" s="18"/>
      <c r="K18" s="151"/>
      <c r="L18" s="113"/>
    </row>
    <row r="19" spans="1:13" ht="13.2" customHeight="1" x14ac:dyDescent="0.25">
      <c r="B19" s="79" t="s">
        <v>29</v>
      </c>
      <c r="C19" s="256">
        <f>+C15/C16</f>
        <v>0.22763018616169767</v>
      </c>
      <c r="D19" s="256">
        <f>+D15/D16</f>
        <v>0.69506425278241979</v>
      </c>
      <c r="E19" s="256">
        <f>+E15/E16</f>
        <v>0.71315604071131899</v>
      </c>
      <c r="F19" s="257" t="s">
        <v>45</v>
      </c>
      <c r="G19" s="267">
        <f>+G15/G16</f>
        <v>0.71955130747048957</v>
      </c>
      <c r="H19" s="32"/>
      <c r="I19" s="18"/>
      <c r="K19" s="196" t="s">
        <v>30</v>
      </c>
      <c r="L19" s="196"/>
      <c r="M19" s="196"/>
    </row>
    <row r="20" spans="1:13" ht="13.2" customHeight="1" x14ac:dyDescent="0.25">
      <c r="A20" s="5" t="str">
        <f>$I$1</f>
        <v>06/04/2026</v>
      </c>
      <c r="B20" s="187" t="s">
        <v>1576</v>
      </c>
      <c r="C20" s="259">
        <f>775000/36.7437</f>
        <v>21092.051154347551</v>
      </c>
      <c r="D20" s="259">
        <f>910000/36.7437</f>
        <v>24766.150387685509</v>
      </c>
      <c r="E20" s="259">
        <f>826000/36.7437</f>
        <v>22480.044198053001</v>
      </c>
      <c r="F20" s="270">
        <f>(D20/E20-1)*100</f>
        <v>10.169491525423723</v>
      </c>
      <c r="G20" s="289" t="s">
        <v>45</v>
      </c>
      <c r="H20" s="278"/>
      <c r="I20" s="18"/>
      <c r="K20" s="197">
        <f>(TOTAL!J1049-TOTAL!J1048)/ABS(TOTAL!J1048)</f>
        <v>1.1480663740445547</v>
      </c>
      <c r="L20" s="196"/>
      <c r="M20" s="196"/>
    </row>
    <row r="21" spans="1:13" ht="13.95" customHeight="1" x14ac:dyDescent="0.25">
      <c r="B21" s="188"/>
      <c r="C21" s="188"/>
      <c r="D21" s="188"/>
      <c r="E21" s="189"/>
      <c r="F21" s="189"/>
      <c r="G21" s="189"/>
      <c r="H21" s="43"/>
      <c r="I21" s="53"/>
    </row>
    <row r="22" spans="1:13" ht="18" customHeight="1" x14ac:dyDescent="0.25">
      <c r="B22" s="369"/>
      <c r="C22" s="369"/>
      <c r="D22" s="369"/>
      <c r="E22" s="369"/>
      <c r="F22" s="369"/>
      <c r="G22" s="369"/>
      <c r="H22" s="80"/>
      <c r="I22" s="22"/>
      <c r="M22" s="185"/>
    </row>
    <row r="23" spans="1:13" ht="12" customHeight="1" x14ac:dyDescent="0.25">
      <c r="B23" s="370"/>
      <c r="C23" s="370"/>
      <c r="D23" s="370"/>
      <c r="E23" s="370"/>
      <c r="F23" s="370"/>
      <c r="G23" s="370"/>
      <c r="H23" s="43"/>
      <c r="I23" s="215"/>
      <c r="M23" s="185"/>
    </row>
    <row r="24" spans="1:13" ht="10.95" customHeight="1" x14ac:dyDescent="0.25">
      <c r="B24" s="359"/>
      <c r="C24" s="359"/>
      <c r="D24" s="359"/>
      <c r="E24" s="360"/>
      <c r="F24" s="360"/>
      <c r="G24" s="360"/>
      <c r="H24" s="11"/>
      <c r="I24" s="23"/>
      <c r="M24" s="186"/>
    </row>
    <row r="25" spans="1:13" ht="12" customHeight="1" x14ac:dyDescent="0.25">
      <c r="B25" s="361" t="s">
        <v>35</v>
      </c>
      <c r="C25" s="361"/>
      <c r="D25" s="361"/>
      <c r="E25" s="361"/>
      <c r="F25" s="361"/>
      <c r="G25" s="361"/>
      <c r="H25" s="11"/>
    </row>
    <row r="26" spans="1:13" ht="9.9" customHeight="1" x14ac:dyDescent="0.25">
      <c r="B26" s="362"/>
      <c r="C26" s="362"/>
      <c r="D26" s="362"/>
      <c r="E26" s="362"/>
      <c r="F26" s="362"/>
      <c r="G26" s="362"/>
      <c r="H26" s="11"/>
      <c r="J26">
        <f>(D20-E20)/E20</f>
        <v>0.10169491525423727</v>
      </c>
    </row>
    <row r="27" spans="1:13" ht="9.9" customHeight="1" x14ac:dyDescent="0.25">
      <c r="B27" s="36"/>
      <c r="C27" s="36"/>
      <c r="D27" s="36"/>
      <c r="E27" s="37"/>
      <c r="F27" s="36"/>
      <c r="G27" s="36"/>
      <c r="H27" s="36"/>
      <c r="I27" s="36"/>
    </row>
    <row r="28" spans="1:13" ht="30" customHeight="1" x14ac:dyDescent="0.25">
      <c r="B28" s="36"/>
      <c r="C28" s="36"/>
      <c r="D28" s="36"/>
      <c r="E28" s="36"/>
      <c r="F28" s="36"/>
      <c r="G28" s="36"/>
      <c r="H28" s="36"/>
      <c r="I28" s="36"/>
    </row>
    <row r="29" spans="1:13" x14ac:dyDescent="0.25">
      <c r="H29" s="36"/>
      <c r="I29" s="36"/>
    </row>
    <row r="30" spans="1:13" x14ac:dyDescent="0.25">
      <c r="C30">
        <f>(C20-D20)/D20</f>
        <v>-0.14835164835164827</v>
      </c>
      <c r="D30">
        <f>900000/36.7437</f>
        <v>24493.994888919737</v>
      </c>
      <c r="H30" s="36"/>
      <c r="I30" s="36"/>
    </row>
    <row r="31" spans="1:13" x14ac:dyDescent="0.25">
      <c r="B31" s="113"/>
      <c r="C31" s="340">
        <f>(C20-D20)/D20</f>
        <v>-0.14835164835164827</v>
      </c>
      <c r="D31" s="348">
        <f>D20-D30</f>
        <v>272.15549876577279</v>
      </c>
    </row>
    <row r="32" spans="1:13" x14ac:dyDescent="0.25">
      <c r="C32" s="259">
        <f>910000/36.7437</f>
        <v>24766.150387685509</v>
      </c>
    </row>
    <row r="33" spans="3:5" x14ac:dyDescent="0.25">
      <c r="C33">
        <f>C5/C16</f>
        <v>0.18896738061283955</v>
      </c>
    </row>
    <row r="35" spans="3:5" x14ac:dyDescent="0.25">
      <c r="C35">
        <f>Mexico!I1048/'GTR Wheat Table Redesign new MY'!C16</f>
        <v>0.1714478706329812</v>
      </c>
    </row>
    <row r="38" spans="3:5" x14ac:dyDescent="0.25">
      <c r="C38" s="272" t="s">
        <v>1584</v>
      </c>
      <c r="D38">
        <v>24766.150387685509</v>
      </c>
      <c r="E38">
        <v>22480.044198053001</v>
      </c>
    </row>
    <row r="39" spans="3:5" x14ac:dyDescent="0.25">
      <c r="C39" s="272" t="s">
        <v>1585</v>
      </c>
      <c r="D39">
        <v>83824.425929689081</v>
      </c>
      <c r="E39">
        <v>72597.033123348912</v>
      </c>
    </row>
    <row r="40" spans="3:5" x14ac:dyDescent="0.25">
      <c r="C40" s="272" t="s">
        <v>1586</v>
      </c>
      <c r="D40">
        <v>41639.79131116355</v>
      </c>
      <c r="E40">
        <v>51219.664867718828</v>
      </c>
    </row>
    <row r="41" spans="3:5" x14ac:dyDescent="0.25">
      <c r="D41">
        <f>SUM(D38:D40)</f>
        <v>150230.36762853814</v>
      </c>
      <c r="E41">
        <f>SUM(E38:E40)</f>
        <v>146296.74218912073</v>
      </c>
    </row>
    <row r="42" spans="3:5" x14ac:dyDescent="0.25">
      <c r="D42" s="146">
        <f>(D41-E41)/E41</f>
        <v>2.6887990672631153E-2</v>
      </c>
    </row>
    <row r="45" spans="3:5" x14ac:dyDescent="0.25">
      <c r="D45" t="s">
        <v>36</v>
      </c>
    </row>
  </sheetData>
  <mergeCells count="9">
    <mergeCell ref="B23:G23"/>
    <mergeCell ref="B24:G24"/>
    <mergeCell ref="B25:G25"/>
    <mergeCell ref="B26:G26"/>
    <mergeCell ref="F3:F4"/>
    <mergeCell ref="G3:G4"/>
    <mergeCell ref="B3:B4"/>
    <mergeCell ref="C3:E3"/>
    <mergeCell ref="B22:G22"/>
  </mergeCells>
  <pageMargins left="0.75" right="0.75" top="1" bottom="1" header="0.5" footer="0.5"/>
  <pageSetup scale="85" orientation="portrait" r:id="rId1"/>
  <headerFooter alignWithMargins="0"/>
  <ignoredErrors>
    <ignoredError sqref="F15 D20 C11" formula="1"/>
    <ignoredError sqref="C17 C19" evalError="1"/>
    <ignoredError sqref="G5:G14" unlockedFormula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FB712-E043-4244-977D-2E8A9E9F902B}">
  <dimension ref="A1:G86"/>
  <sheetViews>
    <sheetView topLeftCell="A30" workbookViewId="0">
      <selection activeCell="G98" sqref="G98"/>
    </sheetView>
  </sheetViews>
  <sheetFormatPr defaultRowHeight="13.2" x14ac:dyDescent="0.25"/>
  <cols>
    <col min="1" max="1" width="30.66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1378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160</v>
      </c>
      <c r="D9" t="s">
        <v>183</v>
      </c>
      <c r="E9" t="s">
        <v>160</v>
      </c>
      <c r="F9" t="s">
        <v>180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184</v>
      </c>
      <c r="D10" t="s">
        <v>181</v>
      </c>
      <c r="E10" t="s">
        <v>67</v>
      </c>
      <c r="F10" t="s">
        <v>185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79</v>
      </c>
      <c r="C12">
        <v>63.5</v>
      </c>
      <c r="D12">
        <v>141.30000000000001</v>
      </c>
      <c r="E12">
        <v>304.3</v>
      </c>
      <c r="F12">
        <v>0</v>
      </c>
      <c r="G12">
        <v>0</v>
      </c>
    </row>
    <row r="13" spans="1:7" ht="15" x14ac:dyDescent="0.25">
      <c r="A13" s="173" t="s">
        <v>71</v>
      </c>
      <c r="B13">
        <v>79</v>
      </c>
      <c r="C13">
        <v>43.5</v>
      </c>
      <c r="D13">
        <v>131.69999999999999</v>
      </c>
      <c r="E13">
        <v>271.89999999999998</v>
      </c>
      <c r="F13">
        <v>0</v>
      </c>
      <c r="G13">
        <v>0</v>
      </c>
    </row>
    <row r="14" spans="1:7" ht="15" x14ac:dyDescent="0.25">
      <c r="A14" s="173" t="s">
        <v>72</v>
      </c>
      <c r="B14">
        <v>0</v>
      </c>
      <c r="C14">
        <v>0</v>
      </c>
      <c r="D14">
        <v>0</v>
      </c>
      <c r="E14">
        <v>12.6</v>
      </c>
      <c r="F14">
        <v>0</v>
      </c>
      <c r="G14">
        <v>0</v>
      </c>
    </row>
    <row r="15" spans="1:7" ht="15" x14ac:dyDescent="0.25">
      <c r="A15" s="173" t="s">
        <v>73</v>
      </c>
      <c r="B15">
        <v>0</v>
      </c>
      <c r="C15">
        <v>20</v>
      </c>
      <c r="D15">
        <v>0</v>
      </c>
      <c r="E15">
        <v>19.8</v>
      </c>
      <c r="F15">
        <v>0</v>
      </c>
      <c r="G15">
        <v>0</v>
      </c>
    </row>
    <row r="16" spans="1:7" ht="15" x14ac:dyDescent="0.25">
      <c r="A16" s="173" t="s">
        <v>166</v>
      </c>
      <c r="B16">
        <v>0</v>
      </c>
      <c r="C16">
        <v>0</v>
      </c>
      <c r="D16">
        <v>9.6999999999999993</v>
      </c>
      <c r="E16">
        <v>0</v>
      </c>
      <c r="F16">
        <v>0</v>
      </c>
      <c r="G16">
        <v>0</v>
      </c>
    </row>
    <row r="17" spans="1:7" ht="15" x14ac:dyDescent="0.25">
      <c r="A17" s="173" t="s">
        <v>69</v>
      </c>
    </row>
    <row r="18" spans="1:7" ht="15" x14ac:dyDescent="0.25">
      <c r="A18" s="173" t="s">
        <v>74</v>
      </c>
      <c r="B18">
        <v>381.6</v>
      </c>
      <c r="C18">
        <v>441.9</v>
      </c>
      <c r="D18">
        <v>734.9</v>
      </c>
      <c r="E18">
        <v>704.5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75</v>
      </c>
      <c r="B20">
        <v>215.9</v>
      </c>
      <c r="C20">
        <v>208.8</v>
      </c>
      <c r="D20">
        <v>359.1</v>
      </c>
      <c r="E20">
        <v>352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76</v>
      </c>
      <c r="B22">
        <v>0</v>
      </c>
      <c r="C22">
        <v>0</v>
      </c>
      <c r="D22">
        <v>0</v>
      </c>
      <c r="E22">
        <v>139.1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77</v>
      </c>
      <c r="B24">
        <v>1647.6</v>
      </c>
      <c r="C24">
        <v>987.3</v>
      </c>
      <c r="D24">
        <v>3269.1</v>
      </c>
      <c r="E24">
        <v>3177.3</v>
      </c>
      <c r="F24">
        <v>0</v>
      </c>
      <c r="G24">
        <v>0</v>
      </c>
    </row>
    <row r="25" spans="1:7" ht="15" x14ac:dyDescent="0.25">
      <c r="A25" s="173" t="s">
        <v>167</v>
      </c>
      <c r="B25">
        <v>220</v>
      </c>
      <c r="C25">
        <v>0</v>
      </c>
      <c r="D25">
        <v>178.6</v>
      </c>
      <c r="E25">
        <v>0</v>
      </c>
      <c r="F25">
        <v>0</v>
      </c>
      <c r="G25">
        <v>0</v>
      </c>
    </row>
    <row r="26" spans="1:7" ht="15" x14ac:dyDescent="0.25">
      <c r="A26" s="173" t="s">
        <v>78</v>
      </c>
      <c r="B26">
        <v>21</v>
      </c>
      <c r="C26">
        <v>18.5</v>
      </c>
      <c r="D26">
        <v>0</v>
      </c>
      <c r="E26">
        <v>0</v>
      </c>
      <c r="F26">
        <v>0</v>
      </c>
      <c r="G26">
        <v>0</v>
      </c>
    </row>
    <row r="27" spans="1:7" ht="15" x14ac:dyDescent="0.25">
      <c r="A27" s="173" t="s">
        <v>79</v>
      </c>
      <c r="B27">
        <v>0.2</v>
      </c>
      <c r="C27">
        <v>0</v>
      </c>
      <c r="D27">
        <v>0.5</v>
      </c>
      <c r="E27">
        <v>0</v>
      </c>
      <c r="F27">
        <v>0</v>
      </c>
      <c r="G27">
        <v>0</v>
      </c>
    </row>
    <row r="28" spans="1:7" ht="15" x14ac:dyDescent="0.25">
      <c r="A28" s="173" t="s">
        <v>80</v>
      </c>
      <c r="B28">
        <v>180.1</v>
      </c>
      <c r="C28">
        <v>29.2</v>
      </c>
      <c r="D28">
        <v>613.6</v>
      </c>
      <c r="E28">
        <v>447</v>
      </c>
      <c r="F28">
        <v>0</v>
      </c>
      <c r="G28">
        <v>0</v>
      </c>
    </row>
    <row r="29" spans="1:7" ht="15" x14ac:dyDescent="0.25">
      <c r="A29" s="173" t="s">
        <v>81</v>
      </c>
      <c r="B29">
        <v>337.5</v>
      </c>
      <c r="C29">
        <v>223.8</v>
      </c>
      <c r="D29">
        <v>729.8</v>
      </c>
      <c r="E29">
        <v>861.4</v>
      </c>
      <c r="F29">
        <v>0</v>
      </c>
      <c r="G29">
        <v>0</v>
      </c>
    </row>
    <row r="30" spans="1:7" ht="15" x14ac:dyDescent="0.25">
      <c r="A30" s="173" t="s">
        <v>82</v>
      </c>
      <c r="B30">
        <v>0.5</v>
      </c>
      <c r="C30">
        <v>13.5</v>
      </c>
      <c r="D30">
        <v>65.599999999999994</v>
      </c>
      <c r="E30">
        <v>51.7</v>
      </c>
      <c r="F30">
        <v>0</v>
      </c>
      <c r="G30">
        <v>0</v>
      </c>
    </row>
    <row r="31" spans="1:7" ht="15" x14ac:dyDescent="0.25">
      <c r="A31" s="173" t="s">
        <v>170</v>
      </c>
      <c r="B31">
        <v>0</v>
      </c>
      <c r="C31">
        <v>8</v>
      </c>
      <c r="D31">
        <v>0</v>
      </c>
      <c r="E31">
        <v>0</v>
      </c>
      <c r="F31">
        <v>0</v>
      </c>
      <c r="G31">
        <v>0</v>
      </c>
    </row>
    <row r="32" spans="1:7" ht="15" x14ac:dyDescent="0.25">
      <c r="A32" s="173" t="s">
        <v>83</v>
      </c>
      <c r="B32">
        <v>623</v>
      </c>
      <c r="C32">
        <v>503</v>
      </c>
      <c r="D32">
        <v>989.4</v>
      </c>
      <c r="E32">
        <v>1102.2</v>
      </c>
      <c r="F32">
        <v>0</v>
      </c>
      <c r="G32">
        <v>0</v>
      </c>
    </row>
    <row r="33" spans="1:7" ht="15" x14ac:dyDescent="0.25">
      <c r="A33" s="173" t="s">
        <v>84</v>
      </c>
      <c r="B33">
        <v>0</v>
      </c>
      <c r="C33">
        <v>0</v>
      </c>
      <c r="D33">
        <v>102.6</v>
      </c>
      <c r="E33">
        <v>31.1</v>
      </c>
      <c r="F33">
        <v>0</v>
      </c>
      <c r="G33">
        <v>0</v>
      </c>
    </row>
    <row r="34" spans="1:7" ht="15" x14ac:dyDescent="0.25">
      <c r="A34" s="173" t="s">
        <v>85</v>
      </c>
      <c r="B34">
        <v>0</v>
      </c>
      <c r="C34">
        <v>0</v>
      </c>
      <c r="D34">
        <v>24.8</v>
      </c>
      <c r="E34">
        <v>25.3</v>
      </c>
      <c r="F34">
        <v>0</v>
      </c>
      <c r="G34">
        <v>0</v>
      </c>
    </row>
    <row r="35" spans="1:7" ht="15" x14ac:dyDescent="0.25">
      <c r="A35" s="173" t="s">
        <v>86</v>
      </c>
      <c r="B35">
        <v>151.30000000000001</v>
      </c>
      <c r="C35">
        <v>180.9</v>
      </c>
      <c r="D35">
        <v>233.3</v>
      </c>
      <c r="E35">
        <v>288.7</v>
      </c>
      <c r="F35">
        <v>0</v>
      </c>
      <c r="G35">
        <v>0</v>
      </c>
    </row>
    <row r="36" spans="1:7" ht="15" x14ac:dyDescent="0.25">
      <c r="A36" s="173" t="s">
        <v>87</v>
      </c>
      <c r="B36">
        <v>0</v>
      </c>
      <c r="C36" t="s">
        <v>94</v>
      </c>
      <c r="D36">
        <v>28</v>
      </c>
      <c r="E36">
        <v>3.5</v>
      </c>
      <c r="F36">
        <v>0</v>
      </c>
      <c r="G36">
        <v>0</v>
      </c>
    </row>
    <row r="37" spans="1:7" ht="15" x14ac:dyDescent="0.25">
      <c r="A37" s="173" t="s">
        <v>88</v>
      </c>
      <c r="B37">
        <v>114</v>
      </c>
      <c r="C37">
        <v>10.4</v>
      </c>
      <c r="D37">
        <v>302.89999999999998</v>
      </c>
      <c r="E37">
        <v>260.3</v>
      </c>
      <c r="F37">
        <v>0</v>
      </c>
      <c r="G37">
        <v>0</v>
      </c>
    </row>
    <row r="38" spans="1:7" ht="15" x14ac:dyDescent="0.25">
      <c r="A38" s="173" t="s">
        <v>89</v>
      </c>
      <c r="B38">
        <v>0</v>
      </c>
      <c r="C38">
        <v>0</v>
      </c>
      <c r="D38">
        <v>0</v>
      </c>
      <c r="E38">
        <v>106.2</v>
      </c>
      <c r="F38">
        <v>0</v>
      </c>
      <c r="G38">
        <v>0</v>
      </c>
    </row>
    <row r="39" spans="1:7" ht="15" x14ac:dyDescent="0.25">
      <c r="A39" s="173" t="s">
        <v>69</v>
      </c>
    </row>
    <row r="40" spans="1:7" ht="15" x14ac:dyDescent="0.25">
      <c r="A40" s="173" t="s">
        <v>90</v>
      </c>
      <c r="B40">
        <v>232</v>
      </c>
      <c r="C40">
        <v>90</v>
      </c>
      <c r="D40">
        <v>1332.8</v>
      </c>
      <c r="E40">
        <v>306.10000000000002</v>
      </c>
      <c r="F40">
        <v>0</v>
      </c>
      <c r="G40">
        <v>0</v>
      </c>
    </row>
    <row r="41" spans="1:7" ht="15" x14ac:dyDescent="0.25">
      <c r="A41" s="173" t="s">
        <v>529</v>
      </c>
      <c r="B41">
        <v>0</v>
      </c>
      <c r="C41">
        <v>0</v>
      </c>
      <c r="D41">
        <v>33</v>
      </c>
      <c r="E41">
        <v>0</v>
      </c>
      <c r="F41">
        <v>0</v>
      </c>
      <c r="G41">
        <v>0</v>
      </c>
    </row>
    <row r="42" spans="1:7" ht="15" x14ac:dyDescent="0.25">
      <c r="A42" s="173" t="s">
        <v>282</v>
      </c>
      <c r="B42">
        <v>0</v>
      </c>
      <c r="C42">
        <v>0</v>
      </c>
      <c r="D42">
        <v>56.7</v>
      </c>
      <c r="E42">
        <v>0</v>
      </c>
      <c r="F42">
        <v>0</v>
      </c>
      <c r="G42">
        <v>0</v>
      </c>
    </row>
    <row r="43" spans="1:7" ht="15" x14ac:dyDescent="0.25">
      <c r="A43" s="173" t="s">
        <v>92</v>
      </c>
      <c r="B43">
        <v>0</v>
      </c>
      <c r="C43">
        <v>90</v>
      </c>
      <c r="D43">
        <v>38.299999999999997</v>
      </c>
      <c r="E43">
        <v>38.4</v>
      </c>
      <c r="F43">
        <v>0</v>
      </c>
      <c r="G43">
        <v>0</v>
      </c>
    </row>
    <row r="44" spans="1:7" ht="15" x14ac:dyDescent="0.25">
      <c r="A44" s="173" t="s">
        <v>465</v>
      </c>
      <c r="B44">
        <v>0</v>
      </c>
      <c r="C44">
        <v>0</v>
      </c>
      <c r="D44">
        <v>31.2</v>
      </c>
      <c r="E44">
        <v>0</v>
      </c>
      <c r="F44">
        <v>0</v>
      </c>
      <c r="G44">
        <v>0</v>
      </c>
    </row>
    <row r="45" spans="1:7" ht="15" x14ac:dyDescent="0.25">
      <c r="A45" s="173" t="s">
        <v>1078</v>
      </c>
      <c r="B45">
        <v>0</v>
      </c>
      <c r="C45">
        <v>0</v>
      </c>
      <c r="D45">
        <v>29.9</v>
      </c>
      <c r="E45">
        <v>0</v>
      </c>
      <c r="F45">
        <v>0</v>
      </c>
      <c r="G45">
        <v>0</v>
      </c>
    </row>
    <row r="46" spans="1:7" ht="15" x14ac:dyDescent="0.25">
      <c r="A46" s="173" t="s">
        <v>1097</v>
      </c>
      <c r="B46">
        <v>0</v>
      </c>
      <c r="C46">
        <v>0</v>
      </c>
      <c r="D46">
        <v>37</v>
      </c>
      <c r="E46">
        <v>0</v>
      </c>
      <c r="F46">
        <v>0</v>
      </c>
      <c r="G46">
        <v>0</v>
      </c>
    </row>
    <row r="47" spans="1:7" ht="15" x14ac:dyDescent="0.25">
      <c r="A47" s="173" t="s">
        <v>93</v>
      </c>
      <c r="B47">
        <v>0</v>
      </c>
      <c r="C47">
        <v>0</v>
      </c>
      <c r="D47">
        <v>61.7</v>
      </c>
      <c r="E47">
        <v>0</v>
      </c>
      <c r="F47">
        <v>0</v>
      </c>
      <c r="G47">
        <v>0</v>
      </c>
    </row>
    <row r="48" spans="1:7" ht="15" x14ac:dyDescent="0.25">
      <c r="A48" s="173" t="s">
        <v>95</v>
      </c>
      <c r="B48">
        <v>0</v>
      </c>
      <c r="C48">
        <v>0</v>
      </c>
      <c r="D48">
        <v>3</v>
      </c>
      <c r="E48">
        <v>4.4000000000000004</v>
      </c>
      <c r="F48">
        <v>0</v>
      </c>
      <c r="G48">
        <v>0</v>
      </c>
    </row>
    <row r="49" spans="1:7" ht="15" x14ac:dyDescent="0.25">
      <c r="A49" s="173" t="s">
        <v>96</v>
      </c>
      <c r="B49">
        <v>232</v>
      </c>
      <c r="C49">
        <v>0</v>
      </c>
      <c r="D49">
        <v>836.3</v>
      </c>
      <c r="E49">
        <v>254.7</v>
      </c>
      <c r="F49">
        <v>0</v>
      </c>
      <c r="G49">
        <v>0</v>
      </c>
    </row>
    <row r="50" spans="1:7" ht="15" x14ac:dyDescent="0.25">
      <c r="A50" s="173" t="s">
        <v>97</v>
      </c>
      <c r="B50">
        <v>0</v>
      </c>
      <c r="C50">
        <v>0</v>
      </c>
      <c r="D50">
        <v>195</v>
      </c>
      <c r="E50">
        <v>8.6999999999999993</v>
      </c>
      <c r="F50">
        <v>0</v>
      </c>
      <c r="G50">
        <v>0</v>
      </c>
    </row>
    <row r="51" spans="1:7" ht="15" x14ac:dyDescent="0.25">
      <c r="A51" s="173" t="s">
        <v>536</v>
      </c>
      <c r="B51">
        <v>0</v>
      </c>
      <c r="C51">
        <v>0</v>
      </c>
      <c r="D51">
        <v>10.8</v>
      </c>
      <c r="E51">
        <v>0</v>
      </c>
      <c r="F51">
        <v>0</v>
      </c>
      <c r="G51">
        <v>0</v>
      </c>
    </row>
    <row r="52" spans="1:7" ht="15" x14ac:dyDescent="0.25">
      <c r="A52" s="173" t="s">
        <v>69</v>
      </c>
    </row>
    <row r="53" spans="1:7" ht="15" x14ac:dyDescent="0.25">
      <c r="A53" s="173" t="s">
        <v>98</v>
      </c>
      <c r="B53">
        <v>1400.5</v>
      </c>
      <c r="C53">
        <v>1542.7</v>
      </c>
      <c r="D53">
        <v>4171.6000000000004</v>
      </c>
      <c r="E53">
        <v>3259.9</v>
      </c>
      <c r="F53">
        <v>24.9</v>
      </c>
      <c r="G53">
        <v>0</v>
      </c>
    </row>
    <row r="54" spans="1:7" ht="15" x14ac:dyDescent="0.25">
      <c r="A54" s="173" t="s">
        <v>99</v>
      </c>
      <c r="B54">
        <v>2.7</v>
      </c>
      <c r="C54">
        <v>2.2999999999999998</v>
      </c>
      <c r="D54">
        <v>4.9000000000000004</v>
      </c>
      <c r="E54">
        <v>7</v>
      </c>
      <c r="F54">
        <v>0</v>
      </c>
      <c r="G54">
        <v>0</v>
      </c>
    </row>
    <row r="55" spans="1:7" ht="15" x14ac:dyDescent="0.25">
      <c r="A55" s="173" t="s">
        <v>100</v>
      </c>
      <c r="B55">
        <v>4</v>
      </c>
      <c r="C55">
        <v>1.5</v>
      </c>
      <c r="D55">
        <v>6.5</v>
      </c>
      <c r="E55">
        <v>0</v>
      </c>
      <c r="F55">
        <v>0</v>
      </c>
      <c r="G55">
        <v>0</v>
      </c>
    </row>
    <row r="56" spans="1:7" ht="15" x14ac:dyDescent="0.25">
      <c r="A56" s="173" t="s">
        <v>101</v>
      </c>
      <c r="B56">
        <v>0</v>
      </c>
      <c r="C56">
        <v>33</v>
      </c>
      <c r="D56">
        <v>80.3</v>
      </c>
      <c r="E56">
        <v>331.9</v>
      </c>
      <c r="F56">
        <v>0</v>
      </c>
      <c r="G56">
        <v>0</v>
      </c>
    </row>
    <row r="57" spans="1:7" ht="15" x14ac:dyDescent="0.25">
      <c r="A57" s="173" t="s">
        <v>102</v>
      </c>
      <c r="B57">
        <v>33.1</v>
      </c>
      <c r="C57">
        <v>34.4</v>
      </c>
      <c r="D57">
        <v>64.3</v>
      </c>
      <c r="E57">
        <v>24.8</v>
      </c>
      <c r="F57">
        <v>0</v>
      </c>
      <c r="G57">
        <v>0</v>
      </c>
    </row>
    <row r="58" spans="1:7" ht="15" x14ac:dyDescent="0.25">
      <c r="A58" s="173" t="s">
        <v>103</v>
      </c>
      <c r="B58">
        <v>8.9</v>
      </c>
      <c r="C58">
        <v>3.5</v>
      </c>
      <c r="D58">
        <v>11.7</v>
      </c>
      <c r="E58">
        <v>7.2</v>
      </c>
      <c r="F58">
        <v>0</v>
      </c>
      <c r="G58">
        <v>0</v>
      </c>
    </row>
    <row r="59" spans="1:7" ht="15" x14ac:dyDescent="0.25">
      <c r="A59" s="173" t="s">
        <v>104</v>
      </c>
      <c r="B59">
        <v>30</v>
      </c>
      <c r="C59">
        <v>63.8</v>
      </c>
      <c r="D59">
        <v>128.69999999999999</v>
      </c>
      <c r="E59">
        <v>219.8</v>
      </c>
      <c r="F59">
        <v>0</v>
      </c>
      <c r="G59">
        <v>0</v>
      </c>
    </row>
    <row r="60" spans="1:7" ht="15" x14ac:dyDescent="0.25">
      <c r="A60" s="173" t="s">
        <v>105</v>
      </c>
      <c r="B60">
        <v>54.2</v>
      </c>
      <c r="C60">
        <v>75.7</v>
      </c>
      <c r="D60">
        <v>365.6</v>
      </c>
      <c r="E60">
        <v>169.1</v>
      </c>
      <c r="F60">
        <v>0</v>
      </c>
      <c r="G60">
        <v>0</v>
      </c>
    </row>
    <row r="61" spans="1:7" ht="15" x14ac:dyDescent="0.25">
      <c r="A61" s="173" t="s">
        <v>106</v>
      </c>
      <c r="B61">
        <v>49</v>
      </c>
      <c r="C61">
        <v>29.9</v>
      </c>
      <c r="D61">
        <v>182</v>
      </c>
      <c r="E61">
        <v>155.9</v>
      </c>
      <c r="F61">
        <v>0</v>
      </c>
      <c r="G61">
        <v>0</v>
      </c>
    </row>
    <row r="62" spans="1:7" ht="15" x14ac:dyDescent="0.25">
      <c r="A62" s="173" t="s">
        <v>107</v>
      </c>
      <c r="B62">
        <v>35</v>
      </c>
      <c r="C62">
        <v>10</v>
      </c>
      <c r="D62">
        <v>322.2</v>
      </c>
      <c r="E62">
        <v>291.2</v>
      </c>
      <c r="F62">
        <v>0</v>
      </c>
      <c r="G62">
        <v>0</v>
      </c>
    </row>
    <row r="63" spans="1:7" ht="15" x14ac:dyDescent="0.25">
      <c r="A63" s="173" t="s">
        <v>108</v>
      </c>
      <c r="B63">
        <v>0</v>
      </c>
      <c r="C63">
        <v>0</v>
      </c>
      <c r="D63">
        <v>0</v>
      </c>
      <c r="E63">
        <v>4.7</v>
      </c>
      <c r="F63">
        <v>0</v>
      </c>
      <c r="G63">
        <v>0</v>
      </c>
    </row>
    <row r="64" spans="1:7" ht="15" x14ac:dyDescent="0.25">
      <c r="A64" s="173" t="s">
        <v>109</v>
      </c>
      <c r="B64">
        <v>33.299999999999997</v>
      </c>
      <c r="C64">
        <v>19.5</v>
      </c>
      <c r="D64">
        <v>219.3</v>
      </c>
      <c r="E64">
        <v>149.9</v>
      </c>
      <c r="F64">
        <v>0</v>
      </c>
      <c r="G64">
        <v>0</v>
      </c>
    </row>
    <row r="65" spans="1:7" ht="15" x14ac:dyDescent="0.25">
      <c r="A65" s="173" t="s">
        <v>110</v>
      </c>
      <c r="B65">
        <v>0</v>
      </c>
      <c r="C65">
        <v>0</v>
      </c>
      <c r="D65">
        <v>13.3</v>
      </c>
      <c r="E65">
        <v>20.6</v>
      </c>
      <c r="F65">
        <v>0</v>
      </c>
      <c r="G65">
        <v>0</v>
      </c>
    </row>
    <row r="66" spans="1:7" ht="15" x14ac:dyDescent="0.25">
      <c r="A66" s="173" t="s">
        <v>111</v>
      </c>
      <c r="B66">
        <v>89</v>
      </c>
      <c r="C66">
        <v>30</v>
      </c>
      <c r="D66">
        <v>99.5</v>
      </c>
      <c r="E66">
        <v>28.2</v>
      </c>
      <c r="F66">
        <v>0</v>
      </c>
      <c r="G66">
        <v>0</v>
      </c>
    </row>
    <row r="67" spans="1:7" ht="15" x14ac:dyDescent="0.25">
      <c r="A67" s="173" t="s">
        <v>112</v>
      </c>
      <c r="B67">
        <v>67</v>
      </c>
      <c r="C67">
        <v>131</v>
      </c>
      <c r="D67">
        <v>129.4</v>
      </c>
      <c r="E67">
        <v>104.5</v>
      </c>
      <c r="F67">
        <v>0</v>
      </c>
      <c r="G67">
        <v>0</v>
      </c>
    </row>
    <row r="68" spans="1:7" ht="15" x14ac:dyDescent="0.25">
      <c r="A68" s="173" t="s">
        <v>113</v>
      </c>
      <c r="B68">
        <v>30.5</v>
      </c>
      <c r="C68">
        <v>22</v>
      </c>
      <c r="D68">
        <v>57.3</v>
      </c>
      <c r="E68">
        <v>69.400000000000006</v>
      </c>
      <c r="F68">
        <v>0</v>
      </c>
      <c r="G68">
        <v>0</v>
      </c>
    </row>
    <row r="69" spans="1:7" ht="15" x14ac:dyDescent="0.25">
      <c r="A69" s="173" t="s">
        <v>114</v>
      </c>
      <c r="B69">
        <v>2.4</v>
      </c>
      <c r="C69">
        <v>81.2</v>
      </c>
      <c r="D69">
        <v>20.3</v>
      </c>
      <c r="E69">
        <v>16.600000000000001</v>
      </c>
      <c r="F69">
        <v>0</v>
      </c>
      <c r="G69">
        <v>0</v>
      </c>
    </row>
    <row r="70" spans="1:7" ht="15" x14ac:dyDescent="0.25">
      <c r="A70" s="173" t="s">
        <v>115</v>
      </c>
      <c r="B70">
        <v>736.8</v>
      </c>
      <c r="C70">
        <v>718.7</v>
      </c>
      <c r="D70">
        <v>1664.2</v>
      </c>
      <c r="E70">
        <v>1278.3</v>
      </c>
      <c r="F70">
        <v>15.5</v>
      </c>
      <c r="G70">
        <v>0</v>
      </c>
    </row>
    <row r="71" spans="1:7" ht="15" x14ac:dyDescent="0.25">
      <c r="A71" s="173" t="s">
        <v>116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</row>
    <row r="72" spans="1:7" ht="15" x14ac:dyDescent="0.25">
      <c r="A72" s="173" t="s">
        <v>117</v>
      </c>
      <c r="B72">
        <v>43.2</v>
      </c>
      <c r="C72">
        <v>8</v>
      </c>
      <c r="D72">
        <v>31.9</v>
      </c>
      <c r="E72">
        <v>44.8</v>
      </c>
      <c r="F72">
        <v>0</v>
      </c>
      <c r="G72">
        <v>0</v>
      </c>
    </row>
    <row r="73" spans="1:7" ht="15" x14ac:dyDescent="0.25">
      <c r="A73" s="173" t="s">
        <v>118</v>
      </c>
      <c r="B73">
        <v>36.9</v>
      </c>
      <c r="C73">
        <v>174.9</v>
      </c>
      <c r="D73">
        <v>50.3</v>
      </c>
      <c r="E73">
        <v>121.6</v>
      </c>
      <c r="F73">
        <v>0</v>
      </c>
      <c r="G73">
        <v>0</v>
      </c>
    </row>
    <row r="74" spans="1:7" ht="15" x14ac:dyDescent="0.25">
      <c r="A74" s="173" t="s">
        <v>119</v>
      </c>
      <c r="B74">
        <v>47</v>
      </c>
      <c r="C74">
        <v>65.5</v>
      </c>
      <c r="D74">
        <v>237.1</v>
      </c>
      <c r="E74">
        <v>87.5</v>
      </c>
      <c r="F74">
        <v>9.4</v>
      </c>
      <c r="G74">
        <v>0</v>
      </c>
    </row>
    <row r="75" spans="1:7" ht="15" x14ac:dyDescent="0.25">
      <c r="A75" s="173" t="s">
        <v>120</v>
      </c>
      <c r="B75">
        <v>0</v>
      </c>
      <c r="C75">
        <v>11</v>
      </c>
      <c r="D75">
        <v>49.6</v>
      </c>
      <c r="E75">
        <v>53.4</v>
      </c>
      <c r="F75">
        <v>0</v>
      </c>
      <c r="G75">
        <v>0</v>
      </c>
    </row>
    <row r="76" spans="1:7" ht="15" x14ac:dyDescent="0.25">
      <c r="A76" s="173" t="s">
        <v>1076</v>
      </c>
      <c r="B76">
        <v>0</v>
      </c>
      <c r="C76">
        <v>0</v>
      </c>
      <c r="D76">
        <v>9.1999999999999993</v>
      </c>
      <c r="E76">
        <v>0</v>
      </c>
      <c r="F76">
        <v>0</v>
      </c>
      <c r="G76">
        <v>0</v>
      </c>
    </row>
    <row r="77" spans="1:7" ht="15" x14ac:dyDescent="0.25">
      <c r="A77" s="173" t="s">
        <v>121</v>
      </c>
      <c r="B77">
        <v>0</v>
      </c>
      <c r="C77">
        <v>18.100000000000001</v>
      </c>
      <c r="D77">
        <v>34.5</v>
      </c>
      <c r="E77">
        <v>56.2</v>
      </c>
      <c r="F77">
        <v>0</v>
      </c>
      <c r="G77">
        <v>0</v>
      </c>
    </row>
    <row r="78" spans="1:7" ht="15" x14ac:dyDescent="0.25">
      <c r="A78" s="173" t="s">
        <v>122</v>
      </c>
      <c r="B78">
        <v>97.5</v>
      </c>
      <c r="C78">
        <v>8.6999999999999993</v>
      </c>
      <c r="D78">
        <v>389.9</v>
      </c>
      <c r="E78">
        <v>17.3</v>
      </c>
      <c r="F78">
        <v>0</v>
      </c>
      <c r="G78">
        <v>0</v>
      </c>
    </row>
    <row r="79" spans="1:7" ht="15" x14ac:dyDescent="0.25">
      <c r="A79" s="173" t="s">
        <v>65</v>
      </c>
      <c r="B79" t="s">
        <v>66</v>
      </c>
      <c r="C79" t="s">
        <v>184</v>
      </c>
      <c r="D79" t="s">
        <v>181</v>
      </c>
      <c r="E79" t="s">
        <v>67</v>
      </c>
      <c r="F79" t="s">
        <v>185</v>
      </c>
      <c r="G79" t="s">
        <v>68</v>
      </c>
    </row>
    <row r="80" spans="1:7" ht="15" x14ac:dyDescent="0.25">
      <c r="A80" s="173" t="s">
        <v>123</v>
      </c>
      <c r="B80">
        <v>3956.5</v>
      </c>
      <c r="C80">
        <v>3334.1</v>
      </c>
      <c r="D80">
        <v>10008.799999999999</v>
      </c>
      <c r="E80">
        <v>8243.2000000000007</v>
      </c>
      <c r="F80">
        <v>24.9</v>
      </c>
      <c r="G80">
        <v>0</v>
      </c>
    </row>
    <row r="81" spans="1:7" ht="15" x14ac:dyDescent="0.25">
      <c r="A81" s="173" t="s">
        <v>124</v>
      </c>
      <c r="B81">
        <v>878.9</v>
      </c>
      <c r="C81">
        <v>328.6</v>
      </c>
      <c r="D81">
        <v>0</v>
      </c>
      <c r="E81">
        <v>0</v>
      </c>
      <c r="F81">
        <v>0</v>
      </c>
      <c r="G81">
        <v>0</v>
      </c>
    </row>
    <row r="82" spans="1:7" ht="15" x14ac:dyDescent="0.25">
      <c r="A82" s="173" t="s">
        <v>65</v>
      </c>
      <c r="B82" t="s">
        <v>66</v>
      </c>
      <c r="C82" t="s">
        <v>184</v>
      </c>
      <c r="D82" t="s">
        <v>181</v>
      </c>
      <c r="E82" t="s">
        <v>67</v>
      </c>
      <c r="F82" t="s">
        <v>185</v>
      </c>
      <c r="G82" t="s">
        <v>68</v>
      </c>
    </row>
    <row r="83" spans="1:7" ht="15" x14ac:dyDescent="0.25">
      <c r="A83" s="173" t="s">
        <v>125</v>
      </c>
      <c r="B83">
        <v>4835.3999999999996</v>
      </c>
      <c r="C83">
        <v>3662.7</v>
      </c>
      <c r="D83">
        <v>10008.799999999999</v>
      </c>
      <c r="E83">
        <v>8243.2000000000007</v>
      </c>
      <c r="F83">
        <v>24.9</v>
      </c>
      <c r="G83">
        <v>0</v>
      </c>
    </row>
    <row r="84" spans="1:7" ht="15" x14ac:dyDescent="0.25">
      <c r="A84" s="173" t="s">
        <v>126</v>
      </c>
      <c r="B84" t="s">
        <v>45</v>
      </c>
      <c r="C84" t="s">
        <v>45</v>
      </c>
      <c r="D84">
        <v>0</v>
      </c>
      <c r="E84">
        <v>0</v>
      </c>
      <c r="F84" t="s">
        <v>45</v>
      </c>
      <c r="G84" t="s">
        <v>45</v>
      </c>
    </row>
    <row r="85" spans="1:7" ht="15" x14ac:dyDescent="0.25">
      <c r="A85" s="173" t="s">
        <v>127</v>
      </c>
      <c r="B85">
        <v>0</v>
      </c>
      <c r="C85">
        <v>0</v>
      </c>
      <c r="D85" t="s">
        <v>45</v>
      </c>
      <c r="E85" t="s">
        <v>45</v>
      </c>
      <c r="F85">
        <v>0</v>
      </c>
      <c r="G85">
        <v>0</v>
      </c>
    </row>
    <row r="86" spans="1:7" ht="15" x14ac:dyDescent="0.25">
      <c r="A86" s="173" t="s">
        <v>65</v>
      </c>
      <c r="B86" t="s">
        <v>66</v>
      </c>
      <c r="C86" t="s">
        <v>184</v>
      </c>
      <c r="D86" t="s">
        <v>181</v>
      </c>
      <c r="E86" t="s">
        <v>67</v>
      </c>
      <c r="F86" t="s">
        <v>185</v>
      </c>
      <c r="G86" t="s">
        <v>68</v>
      </c>
    </row>
  </sheetData>
  <pageMargins left="0.7" right="0.7" top="0.75" bottom="0.75" header="0.3" footer="0.3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C8A364-7F65-45C5-AA9D-8577C9087787}">
  <dimension ref="A1:G79"/>
  <sheetViews>
    <sheetView workbookViewId="0">
      <selection activeCell="L21" sqref="L21"/>
    </sheetView>
  </sheetViews>
  <sheetFormatPr defaultRowHeight="13.2" x14ac:dyDescent="0.25"/>
  <cols>
    <col min="1" max="1" width="16.5546875" customWidth="1"/>
    <col min="2" max="2" width="11.33203125" customWidth="1"/>
    <col min="3" max="3" width="10.44140625" customWidth="1"/>
    <col min="4" max="4" width="11.6640625" customWidth="1"/>
    <col min="5" max="5" width="11.33203125" customWidth="1"/>
    <col min="6" max="6" width="12.10937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520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53</v>
      </c>
    </row>
    <row r="11" spans="1:7" ht="15" x14ac:dyDescent="0.25">
      <c r="A11" s="271" t="s">
        <v>225</v>
      </c>
    </row>
    <row r="12" spans="1:7" ht="15" x14ac:dyDescent="0.25">
      <c r="A12" s="271" t="s">
        <v>70</v>
      </c>
      <c r="B12">
        <v>147</v>
      </c>
      <c r="C12">
        <v>161</v>
      </c>
      <c r="D12">
        <v>170.5</v>
      </c>
      <c r="E12">
        <v>19.5</v>
      </c>
      <c r="F12">
        <v>0</v>
      </c>
      <c r="G12">
        <v>0</v>
      </c>
    </row>
    <row r="13" spans="1:7" ht="15" x14ac:dyDescent="0.25">
      <c r="A13" s="271" t="s">
        <v>71</v>
      </c>
      <c r="B13">
        <v>132</v>
      </c>
      <c r="C13">
        <v>141</v>
      </c>
      <c r="D13">
        <v>151</v>
      </c>
      <c r="E13">
        <v>19.5</v>
      </c>
      <c r="F13">
        <v>0</v>
      </c>
      <c r="G13">
        <v>0</v>
      </c>
    </row>
    <row r="14" spans="1:7" ht="15" x14ac:dyDescent="0.25">
      <c r="A14" s="271" t="s">
        <v>72</v>
      </c>
      <c r="B14">
        <v>11</v>
      </c>
      <c r="C14">
        <v>0</v>
      </c>
      <c r="D14">
        <v>19.5</v>
      </c>
      <c r="E14">
        <v>0</v>
      </c>
      <c r="F14">
        <v>0</v>
      </c>
      <c r="G14">
        <v>0</v>
      </c>
    </row>
    <row r="15" spans="1:7" ht="15" x14ac:dyDescent="0.25">
      <c r="A15" s="271" t="s">
        <v>73</v>
      </c>
      <c r="B15">
        <v>4</v>
      </c>
      <c r="C15">
        <v>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271" t="s">
        <v>166</v>
      </c>
      <c r="B16">
        <v>0</v>
      </c>
      <c r="C16">
        <v>20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271" t="s">
        <v>69</v>
      </c>
    </row>
    <row r="18" spans="1:7" ht="15" x14ac:dyDescent="0.25">
      <c r="A18" s="271" t="s">
        <v>74</v>
      </c>
      <c r="B18">
        <v>582.70000000000005</v>
      </c>
      <c r="C18">
        <v>537.29999999999995</v>
      </c>
      <c r="D18">
        <v>302.7</v>
      </c>
      <c r="E18">
        <v>241.4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75</v>
      </c>
      <c r="B20">
        <v>193.4</v>
      </c>
      <c r="C20">
        <v>194.8</v>
      </c>
      <c r="D20">
        <v>165.7</v>
      </c>
      <c r="E20">
        <v>169.7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76</v>
      </c>
      <c r="B22">
        <v>560</v>
      </c>
      <c r="C22">
        <v>0</v>
      </c>
      <c r="D22">
        <v>451.6</v>
      </c>
      <c r="E22">
        <v>0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77</v>
      </c>
      <c r="B24">
        <v>1910.6</v>
      </c>
      <c r="C24">
        <v>1552.3</v>
      </c>
      <c r="D24">
        <v>1064.2</v>
      </c>
      <c r="E24">
        <v>1151.5</v>
      </c>
      <c r="F24">
        <v>0</v>
      </c>
      <c r="G24">
        <v>0</v>
      </c>
    </row>
    <row r="25" spans="1:7" ht="15" x14ac:dyDescent="0.25">
      <c r="A25" s="271" t="s">
        <v>78</v>
      </c>
      <c r="B25">
        <v>2.1</v>
      </c>
      <c r="C25">
        <v>21</v>
      </c>
      <c r="D25">
        <v>10.5</v>
      </c>
      <c r="E25">
        <v>2.6</v>
      </c>
      <c r="F25">
        <v>0</v>
      </c>
      <c r="G25">
        <v>0</v>
      </c>
    </row>
    <row r="26" spans="1:7" ht="15" x14ac:dyDescent="0.25">
      <c r="A26" s="271" t="s">
        <v>79</v>
      </c>
      <c r="B26">
        <v>0.3</v>
      </c>
      <c r="C26">
        <v>1.1000000000000001</v>
      </c>
      <c r="D26">
        <v>0</v>
      </c>
      <c r="E26">
        <v>0.5</v>
      </c>
      <c r="F26">
        <v>0</v>
      </c>
      <c r="G26">
        <v>0</v>
      </c>
    </row>
    <row r="27" spans="1:7" ht="15" x14ac:dyDescent="0.25">
      <c r="A27" s="271" t="s">
        <v>80</v>
      </c>
      <c r="B27">
        <v>134</v>
      </c>
      <c r="C27">
        <v>183</v>
      </c>
      <c r="D27">
        <v>135.4</v>
      </c>
      <c r="E27">
        <v>124.1</v>
      </c>
      <c r="F27">
        <v>0</v>
      </c>
      <c r="G27">
        <v>0</v>
      </c>
    </row>
    <row r="28" spans="1:7" ht="15" x14ac:dyDescent="0.25">
      <c r="A28" s="271" t="s">
        <v>173</v>
      </c>
      <c r="B28">
        <v>0</v>
      </c>
      <c r="C28">
        <v>50</v>
      </c>
      <c r="D28">
        <v>0</v>
      </c>
      <c r="E28">
        <v>210</v>
      </c>
      <c r="F28">
        <v>0</v>
      </c>
      <c r="G28">
        <v>0</v>
      </c>
    </row>
    <row r="29" spans="1:7" ht="15" x14ac:dyDescent="0.25">
      <c r="A29" s="271" t="s">
        <v>168</v>
      </c>
      <c r="B29" t="s">
        <v>94</v>
      </c>
      <c r="C29">
        <v>0</v>
      </c>
      <c r="D29">
        <v>0</v>
      </c>
      <c r="E29">
        <v>0</v>
      </c>
      <c r="F29">
        <v>0</v>
      </c>
      <c r="G29">
        <v>0</v>
      </c>
    </row>
    <row r="30" spans="1:7" ht="15" x14ac:dyDescent="0.25">
      <c r="A30" s="271" t="s">
        <v>81</v>
      </c>
      <c r="B30">
        <v>423.4</v>
      </c>
      <c r="C30">
        <v>290.3</v>
      </c>
      <c r="D30">
        <v>149.5</v>
      </c>
      <c r="E30">
        <v>120.4</v>
      </c>
      <c r="F30">
        <v>0</v>
      </c>
      <c r="G30">
        <v>0</v>
      </c>
    </row>
    <row r="31" spans="1:7" ht="15" x14ac:dyDescent="0.25">
      <c r="A31" s="271" t="s">
        <v>82</v>
      </c>
      <c r="B31">
        <v>12.8</v>
      </c>
      <c r="C31">
        <v>10</v>
      </c>
      <c r="D31">
        <v>79.7</v>
      </c>
      <c r="E31">
        <v>80.7</v>
      </c>
      <c r="F31">
        <v>0</v>
      </c>
      <c r="G31">
        <v>0</v>
      </c>
    </row>
    <row r="32" spans="1:7" ht="15" x14ac:dyDescent="0.25">
      <c r="A32" s="271" t="s">
        <v>83</v>
      </c>
      <c r="B32">
        <v>825</v>
      </c>
      <c r="C32">
        <v>657</v>
      </c>
      <c r="D32">
        <v>387.1</v>
      </c>
      <c r="E32">
        <v>381.5</v>
      </c>
      <c r="F32">
        <v>0</v>
      </c>
      <c r="G32">
        <v>0</v>
      </c>
    </row>
    <row r="33" spans="1:7" ht="15" x14ac:dyDescent="0.25">
      <c r="A33" s="271" t="s">
        <v>259</v>
      </c>
      <c r="B33">
        <v>0</v>
      </c>
      <c r="C33">
        <v>0</v>
      </c>
      <c r="D33">
        <v>0</v>
      </c>
      <c r="E33">
        <v>52.4</v>
      </c>
      <c r="F33">
        <v>0</v>
      </c>
      <c r="G33">
        <v>0</v>
      </c>
    </row>
    <row r="34" spans="1:7" ht="15" x14ac:dyDescent="0.25">
      <c r="A34" s="271" t="s">
        <v>84</v>
      </c>
      <c r="B34">
        <v>71.5</v>
      </c>
      <c r="C34">
        <v>0</v>
      </c>
      <c r="D34">
        <v>0</v>
      </c>
      <c r="E34">
        <v>0</v>
      </c>
      <c r="F34">
        <v>0</v>
      </c>
      <c r="G34">
        <v>0</v>
      </c>
    </row>
    <row r="35" spans="1:7" ht="15" x14ac:dyDescent="0.25">
      <c r="A35" s="271" t="s">
        <v>85</v>
      </c>
      <c r="B35">
        <v>0</v>
      </c>
      <c r="C35">
        <v>0</v>
      </c>
      <c r="D35">
        <v>21.8</v>
      </c>
      <c r="E35">
        <v>0</v>
      </c>
      <c r="F35">
        <v>0</v>
      </c>
      <c r="G35">
        <v>0</v>
      </c>
    </row>
    <row r="36" spans="1:7" ht="15" x14ac:dyDescent="0.25">
      <c r="A36" s="271" t="s">
        <v>86</v>
      </c>
      <c r="B36">
        <v>141.9</v>
      </c>
      <c r="C36">
        <v>201.5</v>
      </c>
      <c r="D36">
        <v>57.3</v>
      </c>
      <c r="E36">
        <v>113</v>
      </c>
      <c r="F36">
        <v>0</v>
      </c>
      <c r="G36">
        <v>0</v>
      </c>
    </row>
    <row r="37" spans="1:7" ht="15" x14ac:dyDescent="0.25">
      <c r="A37" s="271" t="s">
        <v>88</v>
      </c>
      <c r="B37">
        <v>120.2</v>
      </c>
      <c r="C37">
        <v>30</v>
      </c>
      <c r="D37">
        <v>69</v>
      </c>
      <c r="E37">
        <v>66.099999999999994</v>
      </c>
      <c r="F37">
        <v>0</v>
      </c>
      <c r="G37">
        <v>0</v>
      </c>
    </row>
    <row r="38" spans="1:7" ht="15" x14ac:dyDescent="0.25">
      <c r="A38" s="271" t="s">
        <v>89</v>
      </c>
      <c r="B38">
        <v>179.5</v>
      </c>
      <c r="C38">
        <v>108.4</v>
      </c>
      <c r="D38">
        <v>154</v>
      </c>
      <c r="E38">
        <v>0</v>
      </c>
      <c r="F38">
        <v>0</v>
      </c>
      <c r="G38">
        <v>0</v>
      </c>
    </row>
    <row r="39" spans="1:7" ht="15" x14ac:dyDescent="0.25">
      <c r="A39" s="271" t="s">
        <v>69</v>
      </c>
    </row>
    <row r="40" spans="1:7" ht="15" x14ac:dyDescent="0.25">
      <c r="A40" s="271" t="s">
        <v>90</v>
      </c>
      <c r="B40">
        <v>274.2</v>
      </c>
      <c r="C40">
        <v>287.2</v>
      </c>
      <c r="D40">
        <v>183.1</v>
      </c>
      <c r="E40">
        <v>759.4</v>
      </c>
      <c r="F40">
        <v>0</v>
      </c>
      <c r="G40">
        <v>0</v>
      </c>
    </row>
    <row r="41" spans="1:7" ht="15" x14ac:dyDescent="0.25">
      <c r="A41" s="271" t="s">
        <v>91</v>
      </c>
      <c r="B41">
        <v>0</v>
      </c>
      <c r="C41">
        <v>0</v>
      </c>
      <c r="D41">
        <v>0</v>
      </c>
      <c r="E41">
        <v>409.7</v>
      </c>
      <c r="F41">
        <v>0</v>
      </c>
      <c r="G41">
        <v>0</v>
      </c>
    </row>
    <row r="42" spans="1:7" ht="15" x14ac:dyDescent="0.25">
      <c r="A42" s="271" t="s">
        <v>175</v>
      </c>
      <c r="B42">
        <v>0</v>
      </c>
      <c r="C42">
        <v>0</v>
      </c>
      <c r="D42">
        <v>0</v>
      </c>
      <c r="E42">
        <v>18.600000000000001</v>
      </c>
      <c r="F42">
        <v>0</v>
      </c>
      <c r="G42">
        <v>0</v>
      </c>
    </row>
    <row r="43" spans="1:7" ht="15" x14ac:dyDescent="0.25">
      <c r="A43" s="271" t="s">
        <v>406</v>
      </c>
      <c r="B43">
        <v>0</v>
      </c>
      <c r="C43">
        <v>0</v>
      </c>
      <c r="D43">
        <v>7.7</v>
      </c>
      <c r="E43">
        <v>0</v>
      </c>
      <c r="F43">
        <v>0</v>
      </c>
      <c r="G43">
        <v>0</v>
      </c>
    </row>
    <row r="44" spans="1:7" ht="15" x14ac:dyDescent="0.25">
      <c r="A44" s="271" t="s">
        <v>93</v>
      </c>
      <c r="B44">
        <v>0</v>
      </c>
      <c r="C44">
        <v>0</v>
      </c>
      <c r="D44" t="s">
        <v>94</v>
      </c>
      <c r="E44">
        <v>0</v>
      </c>
      <c r="F44">
        <v>0</v>
      </c>
      <c r="G44">
        <v>0</v>
      </c>
    </row>
    <row r="45" spans="1:7" ht="15" x14ac:dyDescent="0.25">
      <c r="A45" s="271" t="s">
        <v>96</v>
      </c>
      <c r="B45">
        <v>261.2</v>
      </c>
      <c r="C45">
        <v>287.2</v>
      </c>
      <c r="D45">
        <v>175.4</v>
      </c>
      <c r="E45">
        <v>331.1</v>
      </c>
      <c r="F45">
        <v>0</v>
      </c>
      <c r="G45">
        <v>0</v>
      </c>
    </row>
    <row r="46" spans="1:7" ht="15" x14ac:dyDescent="0.25">
      <c r="A46" s="271" t="s">
        <v>97</v>
      </c>
      <c r="B46">
        <v>13</v>
      </c>
      <c r="C46">
        <v>0</v>
      </c>
      <c r="D46">
        <v>0</v>
      </c>
      <c r="E46">
        <v>0</v>
      </c>
      <c r="F46">
        <v>0</v>
      </c>
      <c r="G46">
        <v>0</v>
      </c>
    </row>
    <row r="47" spans="1:7" ht="15" x14ac:dyDescent="0.25">
      <c r="A47" s="271" t="s">
        <v>69</v>
      </c>
    </row>
    <row r="48" spans="1:7" ht="15" x14ac:dyDescent="0.25">
      <c r="A48" s="271" t="s">
        <v>98</v>
      </c>
      <c r="B48">
        <v>1250.5999999999999</v>
      </c>
      <c r="C48">
        <v>1649.1</v>
      </c>
      <c r="D48">
        <v>1087.0999999999999</v>
      </c>
      <c r="E48">
        <v>1044.2</v>
      </c>
      <c r="F48">
        <v>0</v>
      </c>
      <c r="G48">
        <v>0</v>
      </c>
    </row>
    <row r="49" spans="1:7" ht="15" x14ac:dyDescent="0.25">
      <c r="A49" s="271" t="s">
        <v>99</v>
      </c>
      <c r="B49">
        <v>2</v>
      </c>
      <c r="C49">
        <v>3</v>
      </c>
      <c r="D49">
        <v>3.2</v>
      </c>
      <c r="E49">
        <v>3.3</v>
      </c>
      <c r="F49">
        <v>0</v>
      </c>
      <c r="G49">
        <v>0</v>
      </c>
    </row>
    <row r="50" spans="1:7" ht="15" x14ac:dyDescent="0.25">
      <c r="A50" s="271" t="s">
        <v>100</v>
      </c>
      <c r="B50">
        <v>4</v>
      </c>
      <c r="C50">
        <v>4.5</v>
      </c>
      <c r="D50">
        <v>0</v>
      </c>
      <c r="E50">
        <v>0</v>
      </c>
      <c r="F50">
        <v>0</v>
      </c>
      <c r="G50">
        <v>0</v>
      </c>
    </row>
    <row r="51" spans="1:7" ht="15" x14ac:dyDescent="0.25">
      <c r="A51" s="271" t="s">
        <v>101</v>
      </c>
      <c r="B51">
        <v>93</v>
      </c>
      <c r="C51">
        <v>0</v>
      </c>
      <c r="D51">
        <v>101.4</v>
      </c>
      <c r="E51">
        <v>34.4</v>
      </c>
      <c r="F51">
        <v>0</v>
      </c>
      <c r="G51">
        <v>0</v>
      </c>
    </row>
    <row r="52" spans="1:7" ht="15" x14ac:dyDescent="0.25">
      <c r="A52" s="271" t="s">
        <v>102</v>
      </c>
      <c r="B52">
        <v>17.600000000000001</v>
      </c>
      <c r="C52">
        <v>46.2</v>
      </c>
      <c r="D52">
        <v>0</v>
      </c>
      <c r="E52">
        <v>5.2</v>
      </c>
      <c r="F52">
        <v>0</v>
      </c>
      <c r="G52">
        <v>0</v>
      </c>
    </row>
    <row r="53" spans="1:7" ht="15" x14ac:dyDescent="0.25">
      <c r="A53" s="271" t="s">
        <v>103</v>
      </c>
      <c r="B53">
        <v>0.2</v>
      </c>
      <c r="C53">
        <v>21.2</v>
      </c>
      <c r="D53">
        <v>0.8</v>
      </c>
      <c r="E53">
        <v>10.5</v>
      </c>
      <c r="F53">
        <v>0</v>
      </c>
      <c r="G53">
        <v>0</v>
      </c>
    </row>
    <row r="54" spans="1:7" ht="15" x14ac:dyDescent="0.25">
      <c r="A54" s="271" t="s">
        <v>104</v>
      </c>
      <c r="B54">
        <v>111</v>
      </c>
      <c r="C54">
        <v>39.799999999999997</v>
      </c>
      <c r="D54">
        <v>123.6</v>
      </c>
      <c r="E54">
        <v>73.400000000000006</v>
      </c>
      <c r="F54">
        <v>0</v>
      </c>
      <c r="G54">
        <v>0</v>
      </c>
    </row>
    <row r="55" spans="1:7" ht="15" x14ac:dyDescent="0.25">
      <c r="A55" s="271" t="s">
        <v>105</v>
      </c>
      <c r="B55">
        <v>49.4</v>
      </c>
      <c r="C55">
        <v>218.8</v>
      </c>
      <c r="D55">
        <v>71.8</v>
      </c>
      <c r="E55">
        <v>86</v>
      </c>
      <c r="F55">
        <v>0</v>
      </c>
      <c r="G55">
        <v>0</v>
      </c>
    </row>
    <row r="56" spans="1:7" ht="15" x14ac:dyDescent="0.25">
      <c r="A56" s="271" t="s">
        <v>106</v>
      </c>
      <c r="B56">
        <v>40.5</v>
      </c>
      <c r="C56">
        <v>34.799999999999997</v>
      </c>
      <c r="D56">
        <v>22.1</v>
      </c>
      <c r="E56">
        <v>21.3</v>
      </c>
      <c r="F56">
        <v>0</v>
      </c>
      <c r="G56">
        <v>0</v>
      </c>
    </row>
    <row r="57" spans="1:7" ht="15" x14ac:dyDescent="0.25">
      <c r="A57" s="271" t="s">
        <v>107</v>
      </c>
      <c r="B57">
        <v>17.8</v>
      </c>
      <c r="C57">
        <v>0.9</v>
      </c>
      <c r="D57">
        <v>67.099999999999994</v>
      </c>
      <c r="E57">
        <v>12</v>
      </c>
      <c r="F57">
        <v>0</v>
      </c>
      <c r="G57">
        <v>0</v>
      </c>
    </row>
    <row r="58" spans="1:7" ht="15" x14ac:dyDescent="0.25">
      <c r="A58" s="271" t="s">
        <v>108</v>
      </c>
      <c r="B58">
        <v>0</v>
      </c>
      <c r="C58">
        <v>11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271" t="s">
        <v>109</v>
      </c>
      <c r="B59">
        <v>145.5</v>
      </c>
      <c r="C59">
        <v>70</v>
      </c>
      <c r="D59">
        <v>75.099999999999994</v>
      </c>
      <c r="E59">
        <v>101.5</v>
      </c>
      <c r="F59">
        <v>0</v>
      </c>
      <c r="G59">
        <v>0</v>
      </c>
    </row>
    <row r="60" spans="1:7" ht="15" x14ac:dyDescent="0.25">
      <c r="A60" s="271" t="s">
        <v>110</v>
      </c>
      <c r="B60">
        <v>0</v>
      </c>
      <c r="C60">
        <v>0</v>
      </c>
      <c r="D60">
        <v>2.5</v>
      </c>
      <c r="E60">
        <v>6.3</v>
      </c>
      <c r="F60">
        <v>0</v>
      </c>
      <c r="G60">
        <v>0</v>
      </c>
    </row>
    <row r="61" spans="1:7" ht="15" x14ac:dyDescent="0.25">
      <c r="A61" s="271" t="s">
        <v>111</v>
      </c>
      <c r="B61">
        <v>0</v>
      </c>
      <c r="C61">
        <v>0</v>
      </c>
      <c r="D61">
        <v>27.5</v>
      </c>
      <c r="E61">
        <v>39.5</v>
      </c>
      <c r="F61">
        <v>0</v>
      </c>
      <c r="G61">
        <v>0</v>
      </c>
    </row>
    <row r="62" spans="1:7" ht="15" x14ac:dyDescent="0.25">
      <c r="A62" s="271" t="s">
        <v>112</v>
      </c>
      <c r="B62">
        <v>100.1</v>
      </c>
      <c r="C62">
        <v>94.4</v>
      </c>
      <c r="D62">
        <v>32.6</v>
      </c>
      <c r="E62">
        <v>48.3</v>
      </c>
      <c r="F62">
        <v>0</v>
      </c>
      <c r="G62">
        <v>0</v>
      </c>
    </row>
    <row r="63" spans="1:7" ht="15" x14ac:dyDescent="0.25">
      <c r="A63" s="271" t="s">
        <v>113</v>
      </c>
      <c r="B63">
        <v>0</v>
      </c>
      <c r="C63">
        <v>20.5</v>
      </c>
      <c r="D63">
        <v>37.299999999999997</v>
      </c>
      <c r="E63">
        <v>29.3</v>
      </c>
      <c r="F63">
        <v>0</v>
      </c>
      <c r="G63">
        <v>0</v>
      </c>
    </row>
    <row r="64" spans="1:7" ht="15" x14ac:dyDescent="0.25">
      <c r="A64" s="271" t="s">
        <v>114</v>
      </c>
      <c r="B64">
        <v>11.8</v>
      </c>
      <c r="C64">
        <v>17.600000000000001</v>
      </c>
      <c r="D64">
        <v>7.9</v>
      </c>
      <c r="E64">
        <v>1.8</v>
      </c>
      <c r="F64">
        <v>0</v>
      </c>
      <c r="G64">
        <v>0</v>
      </c>
    </row>
    <row r="65" spans="1:7" ht="15" x14ac:dyDescent="0.25">
      <c r="A65" s="271" t="s">
        <v>115</v>
      </c>
      <c r="B65">
        <v>501.7</v>
      </c>
      <c r="C65">
        <v>751.2</v>
      </c>
      <c r="D65">
        <v>387.1</v>
      </c>
      <c r="E65">
        <v>472.6</v>
      </c>
      <c r="F65">
        <v>0</v>
      </c>
      <c r="G65">
        <v>0</v>
      </c>
    </row>
    <row r="66" spans="1:7" ht="15" x14ac:dyDescent="0.25">
      <c r="A66" s="271" t="s">
        <v>117</v>
      </c>
      <c r="B66">
        <v>0.4</v>
      </c>
      <c r="C66">
        <v>6.6</v>
      </c>
      <c r="D66">
        <v>3.1</v>
      </c>
      <c r="E66">
        <v>1.9</v>
      </c>
      <c r="F66">
        <v>0</v>
      </c>
      <c r="G66">
        <v>0</v>
      </c>
    </row>
    <row r="67" spans="1:7" ht="15" x14ac:dyDescent="0.25">
      <c r="A67" s="271" t="s">
        <v>118</v>
      </c>
      <c r="B67">
        <v>46</v>
      </c>
      <c r="C67">
        <v>115.6</v>
      </c>
      <c r="D67">
        <v>35</v>
      </c>
      <c r="E67">
        <v>21.4</v>
      </c>
      <c r="F67">
        <v>0</v>
      </c>
      <c r="G67">
        <v>0</v>
      </c>
    </row>
    <row r="68" spans="1:7" ht="15" x14ac:dyDescent="0.25">
      <c r="A68" s="271" t="s">
        <v>119</v>
      </c>
      <c r="B68">
        <v>71.8</v>
      </c>
      <c r="C68">
        <v>65.099999999999994</v>
      </c>
      <c r="D68">
        <v>30.9</v>
      </c>
      <c r="E68">
        <v>14.2</v>
      </c>
      <c r="F68">
        <v>0</v>
      </c>
      <c r="G68">
        <v>0</v>
      </c>
    </row>
    <row r="69" spans="1:7" ht="15" x14ac:dyDescent="0.25">
      <c r="A69" s="271" t="s">
        <v>120</v>
      </c>
      <c r="B69">
        <v>4.8</v>
      </c>
      <c r="C69">
        <v>77.400000000000006</v>
      </c>
      <c r="D69">
        <v>29.6</v>
      </c>
      <c r="E69">
        <v>54.9</v>
      </c>
      <c r="F69">
        <v>0</v>
      </c>
      <c r="G69">
        <v>0</v>
      </c>
    </row>
    <row r="70" spans="1:7" ht="15" x14ac:dyDescent="0.25">
      <c r="A70" s="271" t="s">
        <v>121</v>
      </c>
      <c r="B70">
        <v>33.1</v>
      </c>
      <c r="C70">
        <v>43.1</v>
      </c>
      <c r="D70">
        <v>7.3</v>
      </c>
      <c r="E70">
        <v>0</v>
      </c>
      <c r="F70">
        <v>0</v>
      </c>
      <c r="G70">
        <v>0</v>
      </c>
    </row>
    <row r="71" spans="1:7" ht="15" x14ac:dyDescent="0.25">
      <c r="A71" s="271" t="s">
        <v>122</v>
      </c>
      <c r="B71">
        <v>0</v>
      </c>
      <c r="C71">
        <v>7.5</v>
      </c>
      <c r="D71">
        <v>21.2</v>
      </c>
      <c r="E71">
        <v>6.3</v>
      </c>
      <c r="F71">
        <v>0</v>
      </c>
      <c r="G71">
        <v>0</v>
      </c>
    </row>
    <row r="72" spans="1:7" ht="15" x14ac:dyDescent="0.25">
      <c r="A72" s="271" t="s">
        <v>65</v>
      </c>
      <c r="B72" t="s">
        <v>67</v>
      </c>
      <c r="C72" t="s">
        <v>68</v>
      </c>
      <c r="D72" t="s">
        <v>66</v>
      </c>
      <c r="E72" t="s">
        <v>185</v>
      </c>
      <c r="F72" t="s">
        <v>66</v>
      </c>
      <c r="G72" t="s">
        <v>67</v>
      </c>
    </row>
    <row r="73" spans="1:7" ht="15" x14ac:dyDescent="0.25">
      <c r="A73" s="271" t="s">
        <v>123</v>
      </c>
      <c r="B73">
        <v>4918.6000000000004</v>
      </c>
      <c r="C73">
        <v>4381.6000000000004</v>
      </c>
      <c r="D73">
        <v>3424.8</v>
      </c>
      <c r="E73">
        <v>3385.6</v>
      </c>
      <c r="F73">
        <v>0</v>
      </c>
      <c r="G73">
        <v>0</v>
      </c>
    </row>
    <row r="74" spans="1:7" ht="15" x14ac:dyDescent="0.25">
      <c r="A74" s="271" t="s">
        <v>124</v>
      </c>
      <c r="B74">
        <v>597.9</v>
      </c>
      <c r="C74">
        <v>726.9</v>
      </c>
      <c r="D74">
        <v>0</v>
      </c>
      <c r="E74">
        <v>0</v>
      </c>
      <c r="F74">
        <v>0</v>
      </c>
      <c r="G74">
        <v>0</v>
      </c>
    </row>
    <row r="75" spans="1:7" ht="15" x14ac:dyDescent="0.25">
      <c r="A75" s="271" t="s">
        <v>65</v>
      </c>
      <c r="B75" t="s">
        <v>67</v>
      </c>
      <c r="C75" t="s">
        <v>68</v>
      </c>
      <c r="D75" t="s">
        <v>66</v>
      </c>
      <c r="E75" t="s">
        <v>185</v>
      </c>
      <c r="F75" t="s">
        <v>66</v>
      </c>
      <c r="G75" t="s">
        <v>67</v>
      </c>
    </row>
    <row r="76" spans="1:7" ht="15" x14ac:dyDescent="0.25">
      <c r="A76" s="271" t="s">
        <v>125</v>
      </c>
      <c r="B76">
        <v>5516.5</v>
      </c>
      <c r="C76">
        <v>5108.5</v>
      </c>
      <c r="D76">
        <v>3424.8</v>
      </c>
      <c r="E76">
        <v>3385.6</v>
      </c>
      <c r="F76">
        <v>0</v>
      </c>
      <c r="G76">
        <v>0</v>
      </c>
    </row>
    <row r="77" spans="1:7" ht="15" x14ac:dyDescent="0.25">
      <c r="A77" s="271" t="s">
        <v>126</v>
      </c>
      <c r="B77" t="s">
        <v>45</v>
      </c>
      <c r="C77" t="s">
        <v>45</v>
      </c>
      <c r="D77">
        <v>0</v>
      </c>
      <c r="E77">
        <v>0</v>
      </c>
      <c r="F77" t="s">
        <v>45</v>
      </c>
      <c r="G77" t="s">
        <v>45</v>
      </c>
    </row>
    <row r="78" spans="1:7" ht="15" x14ac:dyDescent="0.25">
      <c r="A78" s="271" t="s">
        <v>127</v>
      </c>
      <c r="B78">
        <v>0</v>
      </c>
      <c r="C78">
        <v>0</v>
      </c>
      <c r="D78" t="s">
        <v>45</v>
      </c>
      <c r="E78" t="s">
        <v>45</v>
      </c>
      <c r="F78">
        <v>0</v>
      </c>
      <c r="G78">
        <v>0</v>
      </c>
    </row>
    <row r="79" spans="1:7" ht="15" x14ac:dyDescent="0.35">
      <c r="A79" s="28" t="s">
        <v>65</v>
      </c>
      <c r="B79" t="s">
        <v>67</v>
      </c>
      <c r="C79" t="s">
        <v>68</v>
      </c>
      <c r="D79" t="s">
        <v>66</v>
      </c>
      <c r="E79" t="s">
        <v>185</v>
      </c>
      <c r="F79" t="s">
        <v>66</v>
      </c>
      <c r="G79" t="s">
        <v>67</v>
      </c>
    </row>
  </sheetData>
  <pageMargins left="0.7" right="0.7" top="0.75" bottom="0.75" header="0.3" footer="0.3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7A559-DFAD-481A-B504-56AEAD779034}">
  <dimension ref="A1:G79"/>
  <sheetViews>
    <sheetView topLeftCell="A3" workbookViewId="0">
      <selection activeCell="B80" sqref="B80"/>
    </sheetView>
  </sheetViews>
  <sheetFormatPr defaultRowHeight="13.2" x14ac:dyDescent="0.25"/>
  <cols>
    <col min="1" max="1" width="26.5546875" customWidth="1"/>
    <col min="2" max="2" width="15" customWidth="1"/>
    <col min="3" max="3" width="12" customWidth="1"/>
    <col min="4" max="4" width="12.5546875" customWidth="1"/>
    <col min="5" max="5" width="10.6640625" customWidth="1"/>
    <col min="6" max="6" width="13.44140625" customWidth="1"/>
    <col min="7" max="7" width="12.66406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521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A7" s="271" t="s">
        <v>56</v>
      </c>
      <c r="B7" t="s">
        <v>57</v>
      </c>
      <c r="C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134</v>
      </c>
      <c r="C12">
        <v>121</v>
      </c>
      <c r="D12">
        <v>131</v>
      </c>
      <c r="E12">
        <v>19.5</v>
      </c>
      <c r="F12">
        <v>0</v>
      </c>
      <c r="G12">
        <v>0</v>
      </c>
    </row>
    <row r="13" spans="1:7" ht="15" x14ac:dyDescent="0.25">
      <c r="A13" s="271" t="s">
        <v>71</v>
      </c>
      <c r="B13">
        <v>105</v>
      </c>
      <c r="C13">
        <v>101</v>
      </c>
      <c r="D13">
        <v>131</v>
      </c>
      <c r="E13">
        <v>19.5</v>
      </c>
      <c r="F13">
        <v>0</v>
      </c>
      <c r="G13">
        <v>0</v>
      </c>
    </row>
    <row r="14" spans="1:7" ht="15" x14ac:dyDescent="0.25">
      <c r="A14" s="271" t="s">
        <v>72</v>
      </c>
      <c r="B14">
        <v>25</v>
      </c>
      <c r="C14">
        <v>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271" t="s">
        <v>73</v>
      </c>
      <c r="B15">
        <v>4</v>
      </c>
      <c r="C15">
        <v>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271" t="s">
        <v>166</v>
      </c>
      <c r="B16">
        <v>0</v>
      </c>
      <c r="C16">
        <v>20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271" t="s">
        <v>69</v>
      </c>
    </row>
    <row r="18" spans="1:7" ht="15" x14ac:dyDescent="0.25">
      <c r="A18" s="271" t="s">
        <v>74</v>
      </c>
      <c r="B18">
        <v>502</v>
      </c>
      <c r="C18">
        <v>394.1</v>
      </c>
      <c r="D18">
        <v>302.7</v>
      </c>
      <c r="E18">
        <v>241.4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75</v>
      </c>
      <c r="B20">
        <v>193.6</v>
      </c>
      <c r="C20">
        <v>194.8</v>
      </c>
      <c r="D20">
        <v>165.2</v>
      </c>
      <c r="E20">
        <v>169.7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76</v>
      </c>
      <c r="B22">
        <v>615.5</v>
      </c>
      <c r="C22">
        <v>0</v>
      </c>
      <c r="D22">
        <v>269</v>
      </c>
      <c r="E22">
        <v>0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77</v>
      </c>
      <c r="B24">
        <v>1858</v>
      </c>
      <c r="C24">
        <v>1540.9</v>
      </c>
      <c r="D24">
        <v>920.9</v>
      </c>
      <c r="E24">
        <v>1026</v>
      </c>
      <c r="F24">
        <v>0</v>
      </c>
      <c r="G24">
        <v>0</v>
      </c>
    </row>
    <row r="25" spans="1:7" ht="15" x14ac:dyDescent="0.25">
      <c r="A25" s="271" t="s">
        <v>78</v>
      </c>
      <c r="B25">
        <v>2.1</v>
      </c>
      <c r="C25">
        <v>20</v>
      </c>
      <c r="D25">
        <v>10.5</v>
      </c>
      <c r="E25">
        <v>2.6</v>
      </c>
      <c r="F25">
        <v>0</v>
      </c>
      <c r="G25">
        <v>0</v>
      </c>
    </row>
    <row r="26" spans="1:7" ht="15" x14ac:dyDescent="0.25">
      <c r="A26" s="271" t="s">
        <v>79</v>
      </c>
      <c r="B26">
        <v>0.3</v>
      </c>
      <c r="C26">
        <v>0.8</v>
      </c>
      <c r="D26">
        <v>0</v>
      </c>
      <c r="E26">
        <v>0.5</v>
      </c>
      <c r="F26">
        <v>0</v>
      </c>
      <c r="G26">
        <v>0</v>
      </c>
    </row>
    <row r="27" spans="1:7" ht="15" x14ac:dyDescent="0.25">
      <c r="A27" s="271" t="s">
        <v>80</v>
      </c>
      <c r="B27">
        <v>134</v>
      </c>
      <c r="C27">
        <v>155.19999999999999</v>
      </c>
      <c r="D27">
        <v>135.4</v>
      </c>
      <c r="E27">
        <v>114.9</v>
      </c>
      <c r="F27">
        <v>0</v>
      </c>
      <c r="G27">
        <v>0</v>
      </c>
    </row>
    <row r="28" spans="1:7" ht="15" x14ac:dyDescent="0.25">
      <c r="A28" s="271" t="s">
        <v>173</v>
      </c>
      <c r="B28">
        <v>0</v>
      </c>
      <c r="C28">
        <v>50</v>
      </c>
      <c r="D28">
        <v>0</v>
      </c>
      <c r="E28">
        <v>210</v>
      </c>
      <c r="F28">
        <v>0</v>
      </c>
      <c r="G28">
        <v>0</v>
      </c>
    </row>
    <row r="29" spans="1:7" ht="15" x14ac:dyDescent="0.25">
      <c r="A29" s="271" t="s">
        <v>168</v>
      </c>
      <c r="B29" t="s">
        <v>94</v>
      </c>
      <c r="C29">
        <v>0</v>
      </c>
      <c r="D29">
        <v>0</v>
      </c>
      <c r="E29">
        <v>0</v>
      </c>
      <c r="F29">
        <v>0</v>
      </c>
      <c r="G29">
        <v>0</v>
      </c>
    </row>
    <row r="30" spans="1:7" ht="15" x14ac:dyDescent="0.25">
      <c r="A30" s="271" t="s">
        <v>81</v>
      </c>
      <c r="B30">
        <v>457.7</v>
      </c>
      <c r="C30">
        <v>267.2</v>
      </c>
      <c r="D30">
        <v>90.9</v>
      </c>
      <c r="E30">
        <v>120.4</v>
      </c>
      <c r="F30">
        <v>0</v>
      </c>
      <c r="G30">
        <v>0</v>
      </c>
    </row>
    <row r="31" spans="1:7" ht="15" x14ac:dyDescent="0.25">
      <c r="A31" s="271" t="s">
        <v>82</v>
      </c>
      <c r="B31">
        <v>0.8</v>
      </c>
      <c r="C31">
        <v>53.8</v>
      </c>
      <c r="D31">
        <v>79.7</v>
      </c>
      <c r="E31">
        <v>30.5</v>
      </c>
      <c r="F31">
        <v>0</v>
      </c>
      <c r="G31">
        <v>0</v>
      </c>
    </row>
    <row r="32" spans="1:7" ht="15" x14ac:dyDescent="0.25">
      <c r="A32" s="271" t="s">
        <v>83</v>
      </c>
      <c r="B32">
        <v>797.5</v>
      </c>
      <c r="C32">
        <v>717</v>
      </c>
      <c r="D32">
        <v>387.1</v>
      </c>
      <c r="E32">
        <v>315.5</v>
      </c>
      <c r="F32">
        <v>0</v>
      </c>
      <c r="G32">
        <v>0</v>
      </c>
    </row>
    <row r="33" spans="1:7" ht="15" x14ac:dyDescent="0.25">
      <c r="A33" s="271" t="s">
        <v>259</v>
      </c>
      <c r="B33">
        <v>0</v>
      </c>
      <c r="C33">
        <v>0</v>
      </c>
      <c r="D33">
        <v>0</v>
      </c>
      <c r="E33">
        <v>52.4</v>
      </c>
      <c r="F33">
        <v>0</v>
      </c>
      <c r="G33">
        <v>0</v>
      </c>
    </row>
    <row r="34" spans="1:7" ht="15" x14ac:dyDescent="0.25">
      <c r="A34" s="271" t="s">
        <v>84</v>
      </c>
      <c r="B34">
        <v>68.5</v>
      </c>
      <c r="C34">
        <v>0</v>
      </c>
      <c r="D34">
        <v>0</v>
      </c>
      <c r="E34">
        <v>0</v>
      </c>
      <c r="F34">
        <v>0</v>
      </c>
      <c r="G34">
        <v>0</v>
      </c>
    </row>
    <row r="35" spans="1:7" ht="15" x14ac:dyDescent="0.25">
      <c r="A35" s="271" t="s">
        <v>85</v>
      </c>
      <c r="B35">
        <v>20</v>
      </c>
      <c r="C35">
        <v>0</v>
      </c>
      <c r="D35">
        <v>0</v>
      </c>
      <c r="E35">
        <v>0</v>
      </c>
      <c r="F35">
        <v>0</v>
      </c>
      <c r="G35">
        <v>0</v>
      </c>
    </row>
    <row r="36" spans="1:7" ht="15" x14ac:dyDescent="0.25">
      <c r="A36" s="271" t="s">
        <v>86</v>
      </c>
      <c r="B36">
        <v>116.9</v>
      </c>
      <c r="C36">
        <v>141.5</v>
      </c>
      <c r="D36">
        <v>57.3</v>
      </c>
      <c r="E36">
        <v>113</v>
      </c>
      <c r="F36">
        <v>0</v>
      </c>
      <c r="G36">
        <v>0</v>
      </c>
    </row>
    <row r="37" spans="1:7" ht="15" x14ac:dyDescent="0.25">
      <c r="A37" s="271" t="s">
        <v>88</v>
      </c>
      <c r="B37">
        <v>150.19999999999999</v>
      </c>
      <c r="C37">
        <v>27</v>
      </c>
      <c r="D37">
        <v>36</v>
      </c>
      <c r="E37">
        <v>66.099999999999994</v>
      </c>
      <c r="F37">
        <v>0</v>
      </c>
      <c r="G37">
        <v>0</v>
      </c>
    </row>
    <row r="38" spans="1:7" ht="15" x14ac:dyDescent="0.25">
      <c r="A38" s="271" t="s">
        <v>89</v>
      </c>
      <c r="B38">
        <v>110</v>
      </c>
      <c r="C38">
        <v>108.4</v>
      </c>
      <c r="D38">
        <v>124</v>
      </c>
      <c r="E38">
        <v>0</v>
      </c>
      <c r="F38">
        <v>0</v>
      </c>
      <c r="G38">
        <v>0</v>
      </c>
    </row>
    <row r="39" spans="1:7" ht="15" x14ac:dyDescent="0.25">
      <c r="A39" s="271" t="s">
        <v>69</v>
      </c>
    </row>
    <row r="40" spans="1:7" ht="15" x14ac:dyDescent="0.25">
      <c r="A40" s="271" t="s">
        <v>90</v>
      </c>
      <c r="B40">
        <v>285.39999999999998</v>
      </c>
      <c r="C40">
        <v>334.2</v>
      </c>
      <c r="D40">
        <v>131</v>
      </c>
      <c r="E40">
        <v>619</v>
      </c>
      <c r="F40">
        <v>0</v>
      </c>
      <c r="G40">
        <v>0</v>
      </c>
    </row>
    <row r="41" spans="1:7" ht="15" x14ac:dyDescent="0.25">
      <c r="A41" s="271" t="s">
        <v>91</v>
      </c>
      <c r="B41">
        <v>0</v>
      </c>
      <c r="C41">
        <v>60</v>
      </c>
      <c r="D41">
        <v>0</v>
      </c>
      <c r="E41">
        <v>319.10000000000002</v>
      </c>
      <c r="F41">
        <v>0</v>
      </c>
      <c r="G41">
        <v>0</v>
      </c>
    </row>
    <row r="42" spans="1:7" ht="15" x14ac:dyDescent="0.25">
      <c r="A42" s="271" t="s">
        <v>175</v>
      </c>
      <c r="B42">
        <v>0</v>
      </c>
      <c r="C42">
        <v>0</v>
      </c>
      <c r="D42">
        <v>0</v>
      </c>
      <c r="E42">
        <v>18.600000000000001</v>
      </c>
      <c r="F42">
        <v>0</v>
      </c>
      <c r="G42">
        <v>0</v>
      </c>
    </row>
    <row r="43" spans="1:7" ht="15" x14ac:dyDescent="0.25">
      <c r="A43" s="271" t="s">
        <v>406</v>
      </c>
      <c r="B43">
        <v>0</v>
      </c>
      <c r="C43">
        <v>0</v>
      </c>
      <c r="D43">
        <v>7.7</v>
      </c>
      <c r="E43">
        <v>0</v>
      </c>
      <c r="F43">
        <v>0</v>
      </c>
      <c r="G43">
        <v>0</v>
      </c>
    </row>
    <row r="44" spans="1:7" ht="15" x14ac:dyDescent="0.25">
      <c r="A44" s="271" t="s">
        <v>93</v>
      </c>
      <c r="B44">
        <v>0</v>
      </c>
      <c r="C44">
        <v>0</v>
      </c>
      <c r="D44" t="s">
        <v>94</v>
      </c>
      <c r="E44">
        <v>0</v>
      </c>
      <c r="F44">
        <v>0</v>
      </c>
      <c r="G44">
        <v>0</v>
      </c>
    </row>
    <row r="45" spans="1:7" ht="15" x14ac:dyDescent="0.25">
      <c r="A45" s="271" t="s">
        <v>96</v>
      </c>
      <c r="B45">
        <v>272.39999999999998</v>
      </c>
      <c r="C45">
        <v>274.2</v>
      </c>
      <c r="D45">
        <v>123.2</v>
      </c>
      <c r="E45">
        <v>281.3</v>
      </c>
      <c r="F45">
        <v>0</v>
      </c>
      <c r="G45">
        <v>0</v>
      </c>
    </row>
    <row r="46" spans="1:7" ht="15" x14ac:dyDescent="0.25">
      <c r="A46" s="271" t="s">
        <v>97</v>
      </c>
      <c r="B46">
        <v>13</v>
      </c>
      <c r="C46">
        <v>0</v>
      </c>
      <c r="D46">
        <v>0</v>
      </c>
      <c r="E46">
        <v>0</v>
      </c>
      <c r="F46">
        <v>0</v>
      </c>
      <c r="G46">
        <v>0</v>
      </c>
    </row>
    <row r="47" spans="1:7" ht="15" x14ac:dyDescent="0.25">
      <c r="A47" s="271" t="s">
        <v>69</v>
      </c>
    </row>
    <row r="48" spans="1:7" ht="15" x14ac:dyDescent="0.25">
      <c r="A48" s="271" t="s">
        <v>98</v>
      </c>
      <c r="B48">
        <v>1264.0999999999999</v>
      </c>
      <c r="C48">
        <v>1738.4</v>
      </c>
      <c r="D48">
        <v>977.3</v>
      </c>
      <c r="E48">
        <v>814</v>
      </c>
      <c r="F48">
        <v>0</v>
      </c>
      <c r="G48">
        <v>0</v>
      </c>
    </row>
    <row r="49" spans="1:7" ht="15" x14ac:dyDescent="0.25">
      <c r="A49" s="271" t="s">
        <v>99</v>
      </c>
      <c r="B49">
        <v>2</v>
      </c>
      <c r="C49">
        <v>4.9000000000000004</v>
      </c>
      <c r="D49">
        <v>3.2</v>
      </c>
      <c r="E49">
        <v>1.8</v>
      </c>
      <c r="F49">
        <v>0</v>
      </c>
      <c r="G49">
        <v>0</v>
      </c>
    </row>
    <row r="50" spans="1:7" ht="15" x14ac:dyDescent="0.25">
      <c r="A50" s="271" t="s">
        <v>100</v>
      </c>
      <c r="B50">
        <v>4</v>
      </c>
      <c r="C50">
        <v>4.5</v>
      </c>
      <c r="D50">
        <v>0</v>
      </c>
      <c r="E50">
        <v>0</v>
      </c>
      <c r="F50">
        <v>0</v>
      </c>
      <c r="G50">
        <v>0</v>
      </c>
    </row>
    <row r="51" spans="1:7" ht="15" x14ac:dyDescent="0.25">
      <c r="A51" s="271" t="s">
        <v>101</v>
      </c>
      <c r="B51">
        <v>93</v>
      </c>
      <c r="C51">
        <v>0</v>
      </c>
      <c r="D51">
        <v>101.4</v>
      </c>
      <c r="E51">
        <v>34.4</v>
      </c>
      <c r="F51">
        <v>0</v>
      </c>
      <c r="G51">
        <v>0</v>
      </c>
    </row>
    <row r="52" spans="1:7" ht="15" x14ac:dyDescent="0.25">
      <c r="A52" s="271" t="s">
        <v>102</v>
      </c>
      <c r="B52">
        <v>17.600000000000001</v>
      </c>
      <c r="C52">
        <v>46.1</v>
      </c>
      <c r="D52">
        <v>0</v>
      </c>
      <c r="E52">
        <v>5.2</v>
      </c>
      <c r="F52">
        <v>0</v>
      </c>
      <c r="G52">
        <v>0</v>
      </c>
    </row>
    <row r="53" spans="1:7" ht="15" x14ac:dyDescent="0.25">
      <c r="A53" s="271" t="s">
        <v>103</v>
      </c>
      <c r="B53">
        <v>0.4</v>
      </c>
      <c r="C53">
        <v>13.5</v>
      </c>
      <c r="D53">
        <v>0.7</v>
      </c>
      <c r="E53">
        <v>10.3</v>
      </c>
      <c r="F53">
        <v>0</v>
      </c>
      <c r="G53">
        <v>0</v>
      </c>
    </row>
    <row r="54" spans="1:7" ht="15" x14ac:dyDescent="0.25">
      <c r="A54" s="271" t="s">
        <v>104</v>
      </c>
      <c r="B54">
        <v>111</v>
      </c>
      <c r="C54">
        <v>67.8</v>
      </c>
      <c r="D54">
        <v>77.5</v>
      </c>
      <c r="E54">
        <v>36</v>
      </c>
      <c r="F54">
        <v>0</v>
      </c>
      <c r="G54">
        <v>0</v>
      </c>
    </row>
    <row r="55" spans="1:7" ht="15" x14ac:dyDescent="0.25">
      <c r="A55" s="271" t="s">
        <v>105</v>
      </c>
      <c r="B55">
        <v>49.4</v>
      </c>
      <c r="C55">
        <v>217.5</v>
      </c>
      <c r="D55">
        <v>71.8</v>
      </c>
      <c r="E55">
        <v>64.5</v>
      </c>
      <c r="F55">
        <v>0</v>
      </c>
      <c r="G55">
        <v>0</v>
      </c>
    </row>
    <row r="56" spans="1:7" ht="15" x14ac:dyDescent="0.25">
      <c r="A56" s="271" t="s">
        <v>106</v>
      </c>
      <c r="B56">
        <v>40.5</v>
      </c>
      <c r="C56">
        <v>31.8</v>
      </c>
      <c r="D56">
        <v>22.1</v>
      </c>
      <c r="E56">
        <v>21.3</v>
      </c>
      <c r="F56">
        <v>0</v>
      </c>
      <c r="G56">
        <v>0</v>
      </c>
    </row>
    <row r="57" spans="1:7" ht="15" x14ac:dyDescent="0.25">
      <c r="A57" s="271" t="s">
        <v>107</v>
      </c>
      <c r="B57">
        <v>17.8</v>
      </c>
      <c r="C57">
        <v>0</v>
      </c>
      <c r="D57">
        <v>67.099999999999994</v>
      </c>
      <c r="E57">
        <v>12</v>
      </c>
      <c r="F57">
        <v>0</v>
      </c>
      <c r="G57">
        <v>0</v>
      </c>
    </row>
    <row r="58" spans="1:7" ht="15" x14ac:dyDescent="0.25">
      <c r="A58" s="271" t="s">
        <v>108</v>
      </c>
      <c r="B58">
        <v>0</v>
      </c>
      <c r="C58">
        <v>11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271" t="s">
        <v>109</v>
      </c>
      <c r="B59">
        <v>145.5</v>
      </c>
      <c r="C59">
        <v>99.8</v>
      </c>
      <c r="D59">
        <v>75.099999999999994</v>
      </c>
      <c r="E59">
        <v>69.5</v>
      </c>
      <c r="F59">
        <v>0</v>
      </c>
      <c r="G59">
        <v>0</v>
      </c>
    </row>
    <row r="60" spans="1:7" ht="15" x14ac:dyDescent="0.25">
      <c r="A60" s="271" t="s">
        <v>110</v>
      </c>
      <c r="B60">
        <v>0</v>
      </c>
      <c r="C60">
        <v>0</v>
      </c>
      <c r="D60">
        <v>2.5</v>
      </c>
      <c r="E60">
        <v>6.3</v>
      </c>
      <c r="F60">
        <v>0</v>
      </c>
      <c r="G60">
        <v>0</v>
      </c>
    </row>
    <row r="61" spans="1:7" ht="15" x14ac:dyDescent="0.25">
      <c r="A61" s="271" t="s">
        <v>111</v>
      </c>
      <c r="B61">
        <v>0</v>
      </c>
      <c r="C61">
        <v>0</v>
      </c>
      <c r="D61">
        <v>27.5</v>
      </c>
      <c r="E61">
        <v>39.5</v>
      </c>
      <c r="F61">
        <v>0</v>
      </c>
      <c r="G61">
        <v>0</v>
      </c>
    </row>
    <row r="62" spans="1:7" ht="15" x14ac:dyDescent="0.25">
      <c r="A62" s="271" t="s">
        <v>112</v>
      </c>
      <c r="B62">
        <v>100.1</v>
      </c>
      <c r="C62">
        <v>92.9</v>
      </c>
      <c r="D62">
        <v>32.6</v>
      </c>
      <c r="E62">
        <v>48.3</v>
      </c>
      <c r="F62">
        <v>0</v>
      </c>
      <c r="G62">
        <v>0</v>
      </c>
    </row>
    <row r="63" spans="1:7" ht="15" x14ac:dyDescent="0.25">
      <c r="A63" s="271" t="s">
        <v>113</v>
      </c>
      <c r="B63">
        <v>0</v>
      </c>
      <c r="C63">
        <v>40</v>
      </c>
      <c r="D63">
        <v>37.299999999999997</v>
      </c>
      <c r="E63">
        <v>8.6999999999999993</v>
      </c>
      <c r="F63">
        <v>0</v>
      </c>
      <c r="G63">
        <v>0</v>
      </c>
    </row>
    <row r="64" spans="1:7" ht="15" x14ac:dyDescent="0.25">
      <c r="A64" s="271" t="s">
        <v>114</v>
      </c>
      <c r="B64">
        <v>11.8</v>
      </c>
      <c r="C64">
        <v>18.899999999999999</v>
      </c>
      <c r="D64">
        <v>7.9</v>
      </c>
      <c r="E64">
        <v>0.5</v>
      </c>
      <c r="F64">
        <v>0</v>
      </c>
      <c r="G64">
        <v>0</v>
      </c>
    </row>
    <row r="65" spans="1:7" ht="15" x14ac:dyDescent="0.25">
      <c r="A65" s="271" t="s">
        <v>115</v>
      </c>
      <c r="B65">
        <v>504.1</v>
      </c>
      <c r="C65">
        <v>759.2</v>
      </c>
      <c r="D65">
        <v>351</v>
      </c>
      <c r="E65">
        <v>373.2</v>
      </c>
      <c r="F65">
        <v>0</v>
      </c>
      <c r="G65">
        <v>0</v>
      </c>
    </row>
    <row r="66" spans="1:7" ht="15" x14ac:dyDescent="0.25">
      <c r="A66" s="271" t="s">
        <v>117</v>
      </c>
      <c r="B66">
        <v>0.4</v>
      </c>
      <c r="C66">
        <v>5.5</v>
      </c>
      <c r="D66">
        <v>3.1</v>
      </c>
      <c r="E66">
        <v>1.9</v>
      </c>
      <c r="F66">
        <v>0</v>
      </c>
      <c r="G66">
        <v>0</v>
      </c>
    </row>
    <row r="67" spans="1:7" ht="15" x14ac:dyDescent="0.25">
      <c r="A67" s="271" t="s">
        <v>118</v>
      </c>
      <c r="B67">
        <v>72.8</v>
      </c>
      <c r="C67">
        <v>115.6</v>
      </c>
      <c r="D67">
        <v>7.7</v>
      </c>
      <c r="E67">
        <v>21.4</v>
      </c>
      <c r="F67">
        <v>0</v>
      </c>
      <c r="G67">
        <v>0</v>
      </c>
    </row>
    <row r="68" spans="1:7" ht="15" x14ac:dyDescent="0.25">
      <c r="A68" s="271" t="s">
        <v>119</v>
      </c>
      <c r="B68">
        <v>71.8</v>
      </c>
      <c r="C68">
        <v>65.099999999999994</v>
      </c>
      <c r="D68">
        <v>30.9</v>
      </c>
      <c r="E68">
        <v>14.2</v>
      </c>
      <c r="F68">
        <v>0</v>
      </c>
      <c r="G68">
        <v>0</v>
      </c>
    </row>
    <row r="69" spans="1:7" ht="15" x14ac:dyDescent="0.25">
      <c r="A69" s="271" t="s">
        <v>120</v>
      </c>
      <c r="B69">
        <v>4.8</v>
      </c>
      <c r="C69">
        <v>93.6</v>
      </c>
      <c r="D69">
        <v>29.6</v>
      </c>
      <c r="E69">
        <v>38.6</v>
      </c>
      <c r="F69">
        <v>0</v>
      </c>
      <c r="G69">
        <v>0</v>
      </c>
    </row>
    <row r="70" spans="1:7" ht="15" x14ac:dyDescent="0.25">
      <c r="A70" s="271" t="s">
        <v>121</v>
      </c>
      <c r="B70">
        <v>17.100000000000001</v>
      </c>
      <c r="C70">
        <v>43.1</v>
      </c>
      <c r="D70">
        <v>7.3</v>
      </c>
      <c r="E70">
        <v>0</v>
      </c>
      <c r="F70">
        <v>0</v>
      </c>
      <c r="G70">
        <v>0</v>
      </c>
    </row>
    <row r="71" spans="1:7" ht="15" x14ac:dyDescent="0.25">
      <c r="A71" s="271" t="s">
        <v>122</v>
      </c>
      <c r="B71">
        <v>0</v>
      </c>
      <c r="C71">
        <v>7.5</v>
      </c>
      <c r="D71">
        <v>21.2</v>
      </c>
      <c r="E71">
        <v>6.3</v>
      </c>
      <c r="F71">
        <v>0</v>
      </c>
      <c r="G71">
        <v>0</v>
      </c>
    </row>
    <row r="72" spans="1:7" ht="15" x14ac:dyDescent="0.25">
      <c r="A72" s="271" t="s">
        <v>65</v>
      </c>
      <c r="B72" t="s">
        <v>66</v>
      </c>
      <c r="C72" t="s">
        <v>67</v>
      </c>
      <c r="D72" t="s">
        <v>66</v>
      </c>
      <c r="E72" t="s">
        <v>66</v>
      </c>
      <c r="F72" t="s">
        <v>66</v>
      </c>
      <c r="G72" t="s">
        <v>68</v>
      </c>
    </row>
    <row r="73" spans="1:7" ht="15" x14ac:dyDescent="0.25">
      <c r="A73" s="271" t="s">
        <v>123</v>
      </c>
      <c r="B73">
        <v>4852.5</v>
      </c>
      <c r="C73">
        <v>4323.3</v>
      </c>
      <c r="D73">
        <v>2896.9</v>
      </c>
      <c r="E73">
        <v>2889.6</v>
      </c>
      <c r="F73">
        <v>0</v>
      </c>
      <c r="G73">
        <v>0</v>
      </c>
    </row>
    <row r="74" spans="1:7" ht="15" x14ac:dyDescent="0.25">
      <c r="A74" s="271" t="s">
        <v>124</v>
      </c>
      <c r="B74">
        <v>575.20000000000005</v>
      </c>
      <c r="C74">
        <v>621.6</v>
      </c>
      <c r="D74">
        <v>0</v>
      </c>
      <c r="E74">
        <v>0</v>
      </c>
      <c r="F74">
        <v>0</v>
      </c>
      <c r="G74">
        <v>0</v>
      </c>
    </row>
    <row r="75" spans="1:7" ht="15" x14ac:dyDescent="0.25">
      <c r="A75" s="271" t="s">
        <v>65</v>
      </c>
      <c r="B75" t="s">
        <v>66</v>
      </c>
      <c r="C75" t="s">
        <v>67</v>
      </c>
      <c r="D75" t="s">
        <v>66</v>
      </c>
      <c r="E75" t="s">
        <v>66</v>
      </c>
      <c r="F75" t="s">
        <v>66</v>
      </c>
      <c r="G75" t="s">
        <v>68</v>
      </c>
    </row>
    <row r="76" spans="1:7" ht="15" x14ac:dyDescent="0.25">
      <c r="A76" s="271" t="s">
        <v>125</v>
      </c>
      <c r="B76">
        <v>5427.7</v>
      </c>
      <c r="C76">
        <v>4944.8999999999996</v>
      </c>
      <c r="D76">
        <v>2896.9</v>
      </c>
      <c r="E76">
        <v>2889.6</v>
      </c>
      <c r="F76">
        <v>0</v>
      </c>
      <c r="G76">
        <v>0</v>
      </c>
    </row>
    <row r="77" spans="1:7" ht="15" x14ac:dyDescent="0.25">
      <c r="A77" s="271" t="s">
        <v>126</v>
      </c>
      <c r="B77" t="s">
        <v>45</v>
      </c>
      <c r="C77" t="s">
        <v>45</v>
      </c>
      <c r="D77">
        <v>0</v>
      </c>
      <c r="E77">
        <v>0</v>
      </c>
      <c r="F77" t="s">
        <v>45</v>
      </c>
      <c r="G77" t="s">
        <v>45</v>
      </c>
    </row>
    <row r="78" spans="1:7" ht="15" x14ac:dyDescent="0.25">
      <c r="A78" s="271" t="s">
        <v>127</v>
      </c>
      <c r="B78">
        <v>0</v>
      </c>
      <c r="C78">
        <v>0</v>
      </c>
      <c r="D78" t="s">
        <v>45</v>
      </c>
      <c r="E78" t="s">
        <v>45</v>
      </c>
      <c r="F78">
        <v>0</v>
      </c>
      <c r="G78">
        <v>0</v>
      </c>
    </row>
    <row r="79" spans="1:7" ht="15" x14ac:dyDescent="0.25">
      <c r="A79" s="271" t="s">
        <v>65</v>
      </c>
      <c r="B79" t="s">
        <v>66</v>
      </c>
      <c r="C79" t="s">
        <v>67</v>
      </c>
      <c r="D79" t="s">
        <v>66</v>
      </c>
      <c r="E79" t="s">
        <v>66</v>
      </c>
      <c r="F79" t="s">
        <v>66</v>
      </c>
      <c r="G79" t="s">
        <v>68</v>
      </c>
    </row>
  </sheetData>
  <pageMargins left="0.7" right="0.7" top="0.75" bottom="0.75" header="0.3" footer="0.3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A3252-055C-486D-BF92-131F6F68EC30}">
  <dimension ref="A1:G78"/>
  <sheetViews>
    <sheetView topLeftCell="A27" workbookViewId="0">
      <selection activeCell="K47" sqref="K47"/>
    </sheetView>
  </sheetViews>
  <sheetFormatPr defaultRowHeight="13.2" x14ac:dyDescent="0.25"/>
  <cols>
    <col min="1" max="1" width="21" customWidth="1"/>
    <col min="2" max="2" width="12.33203125" customWidth="1"/>
    <col min="3" max="3" width="11.44140625" customWidth="1"/>
    <col min="4" max="4" width="12.6640625" customWidth="1"/>
    <col min="5" max="5" width="12.33203125" customWidth="1"/>
    <col min="6" max="6" width="11.5546875" customWidth="1"/>
    <col min="7" max="7" width="10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522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119</v>
      </c>
      <c r="C12">
        <v>90</v>
      </c>
      <c r="D12">
        <v>125.5</v>
      </c>
      <c r="E12">
        <v>19.5</v>
      </c>
      <c r="F12">
        <v>0</v>
      </c>
      <c r="G12">
        <v>0</v>
      </c>
    </row>
    <row r="13" spans="1:7" ht="15" x14ac:dyDescent="0.25">
      <c r="A13" s="271" t="s">
        <v>71</v>
      </c>
      <c r="B13">
        <v>105</v>
      </c>
      <c r="C13">
        <v>70</v>
      </c>
      <c r="D13">
        <v>125.5</v>
      </c>
      <c r="E13">
        <v>19.5</v>
      </c>
      <c r="F13">
        <v>0</v>
      </c>
      <c r="G13">
        <v>0</v>
      </c>
    </row>
    <row r="14" spans="1:7" ht="15" x14ac:dyDescent="0.25">
      <c r="A14" s="271" t="s">
        <v>72</v>
      </c>
      <c r="B14">
        <v>14</v>
      </c>
      <c r="C14">
        <v>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271" t="s">
        <v>166</v>
      </c>
      <c r="B15">
        <v>0</v>
      </c>
      <c r="C15">
        <v>20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271" t="s">
        <v>69</v>
      </c>
    </row>
    <row r="17" spans="1:7" ht="15" x14ac:dyDescent="0.25">
      <c r="A17" s="271" t="s">
        <v>74</v>
      </c>
      <c r="B17">
        <v>526.70000000000005</v>
      </c>
      <c r="C17">
        <v>434.8</v>
      </c>
      <c r="D17">
        <v>210.7</v>
      </c>
      <c r="E17">
        <v>198.8</v>
      </c>
      <c r="F17">
        <v>0</v>
      </c>
      <c r="G17">
        <v>0</v>
      </c>
    </row>
    <row r="18" spans="1:7" ht="15" x14ac:dyDescent="0.25">
      <c r="A18" s="271" t="s">
        <v>69</v>
      </c>
    </row>
    <row r="19" spans="1:7" ht="15" x14ac:dyDescent="0.25">
      <c r="A19" s="271" t="s">
        <v>75</v>
      </c>
      <c r="B19">
        <v>285.60000000000002</v>
      </c>
      <c r="C19">
        <v>243.6</v>
      </c>
      <c r="D19">
        <v>70.599999999999994</v>
      </c>
      <c r="E19">
        <v>119.1</v>
      </c>
      <c r="F19">
        <v>0</v>
      </c>
      <c r="G19">
        <v>0</v>
      </c>
    </row>
    <row r="20" spans="1:7" ht="15" x14ac:dyDescent="0.25">
      <c r="A20" s="271" t="s">
        <v>69</v>
      </c>
    </row>
    <row r="21" spans="1:7" ht="15" x14ac:dyDescent="0.25">
      <c r="A21" s="271" t="s">
        <v>76</v>
      </c>
      <c r="B21">
        <v>405.5</v>
      </c>
      <c r="C21">
        <v>0</v>
      </c>
      <c r="D21">
        <v>155.19999999999999</v>
      </c>
      <c r="E21">
        <v>0</v>
      </c>
      <c r="F21">
        <v>0</v>
      </c>
      <c r="G21">
        <v>0</v>
      </c>
    </row>
    <row r="22" spans="1:7" ht="15" x14ac:dyDescent="0.25">
      <c r="A22" s="271" t="s">
        <v>69</v>
      </c>
    </row>
    <row r="23" spans="1:7" ht="15" x14ac:dyDescent="0.25">
      <c r="A23" s="271" t="s">
        <v>77</v>
      </c>
      <c r="B23">
        <v>1825.2</v>
      </c>
      <c r="C23">
        <v>1445.2</v>
      </c>
      <c r="D23">
        <v>806.6</v>
      </c>
      <c r="E23">
        <v>1025.5</v>
      </c>
      <c r="F23">
        <v>0</v>
      </c>
      <c r="G23">
        <v>0</v>
      </c>
    </row>
    <row r="24" spans="1:7" ht="15" x14ac:dyDescent="0.25">
      <c r="A24" s="271" t="s">
        <v>78</v>
      </c>
      <c r="B24">
        <v>2.1</v>
      </c>
      <c r="C24">
        <v>20</v>
      </c>
      <c r="D24">
        <v>10.5</v>
      </c>
      <c r="E24">
        <v>2.6</v>
      </c>
      <c r="F24">
        <v>0</v>
      </c>
      <c r="G24">
        <v>0</v>
      </c>
    </row>
    <row r="25" spans="1:7" ht="15" x14ac:dyDescent="0.25">
      <c r="A25" s="271" t="s">
        <v>79</v>
      </c>
      <c r="B25">
        <v>0</v>
      </c>
      <c r="C25">
        <v>0.5</v>
      </c>
      <c r="D25">
        <v>0</v>
      </c>
      <c r="E25">
        <v>0.5</v>
      </c>
      <c r="F25">
        <v>0</v>
      </c>
      <c r="G25">
        <v>0</v>
      </c>
    </row>
    <row r="26" spans="1:7" ht="15" x14ac:dyDescent="0.25">
      <c r="A26" s="271" t="s">
        <v>80</v>
      </c>
      <c r="B26">
        <v>52.5</v>
      </c>
      <c r="C26">
        <v>146</v>
      </c>
      <c r="D26">
        <v>135.4</v>
      </c>
      <c r="E26">
        <v>114.9</v>
      </c>
      <c r="F26">
        <v>0</v>
      </c>
      <c r="G26">
        <v>0</v>
      </c>
    </row>
    <row r="27" spans="1:7" ht="15" x14ac:dyDescent="0.25">
      <c r="A27" s="271" t="s">
        <v>173</v>
      </c>
      <c r="B27">
        <v>0</v>
      </c>
      <c r="C27">
        <v>50</v>
      </c>
      <c r="D27">
        <v>0</v>
      </c>
      <c r="E27">
        <v>210</v>
      </c>
      <c r="F27">
        <v>0</v>
      </c>
      <c r="G27">
        <v>0</v>
      </c>
    </row>
    <row r="28" spans="1:7" ht="15" x14ac:dyDescent="0.25">
      <c r="A28" s="271" t="s">
        <v>168</v>
      </c>
      <c r="B28" t="s">
        <v>94</v>
      </c>
      <c r="C28">
        <v>0</v>
      </c>
      <c r="D28">
        <v>0</v>
      </c>
      <c r="E28">
        <v>0</v>
      </c>
      <c r="F28">
        <v>0</v>
      </c>
      <c r="G28">
        <v>0</v>
      </c>
    </row>
    <row r="29" spans="1:7" ht="15" x14ac:dyDescent="0.25">
      <c r="A29" s="271" t="s">
        <v>81</v>
      </c>
      <c r="B29">
        <v>458.2</v>
      </c>
      <c r="C29">
        <v>187.2</v>
      </c>
      <c r="D29">
        <v>90.4</v>
      </c>
      <c r="E29">
        <v>120.4</v>
      </c>
      <c r="F29">
        <v>0</v>
      </c>
      <c r="G29">
        <v>0</v>
      </c>
    </row>
    <row r="30" spans="1:7" ht="15" x14ac:dyDescent="0.25">
      <c r="A30" s="271" t="s">
        <v>82</v>
      </c>
      <c r="B30">
        <v>34.799999999999997</v>
      </c>
      <c r="C30">
        <v>63.5</v>
      </c>
      <c r="D30">
        <v>47.4</v>
      </c>
      <c r="E30">
        <v>30</v>
      </c>
      <c r="F30">
        <v>0</v>
      </c>
      <c r="G30">
        <v>0</v>
      </c>
    </row>
    <row r="31" spans="1:7" ht="15" x14ac:dyDescent="0.25">
      <c r="A31" s="271" t="s">
        <v>83</v>
      </c>
      <c r="B31">
        <v>797.5</v>
      </c>
      <c r="C31">
        <v>701</v>
      </c>
      <c r="D31">
        <v>321.10000000000002</v>
      </c>
      <c r="E31">
        <v>315.5</v>
      </c>
      <c r="F31">
        <v>0</v>
      </c>
      <c r="G31">
        <v>0</v>
      </c>
    </row>
    <row r="32" spans="1:7" ht="15" x14ac:dyDescent="0.25">
      <c r="A32" s="271" t="s">
        <v>259</v>
      </c>
      <c r="B32">
        <v>0</v>
      </c>
      <c r="C32">
        <v>0</v>
      </c>
      <c r="D32">
        <v>0</v>
      </c>
      <c r="E32">
        <v>52.4</v>
      </c>
      <c r="F32">
        <v>0</v>
      </c>
      <c r="G32">
        <v>0</v>
      </c>
    </row>
    <row r="33" spans="1:7" ht="15" x14ac:dyDescent="0.25">
      <c r="A33" s="271" t="s">
        <v>84</v>
      </c>
      <c r="B33">
        <v>68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271" t="s">
        <v>85</v>
      </c>
      <c r="B34">
        <v>20</v>
      </c>
      <c r="C34">
        <v>0</v>
      </c>
      <c r="D34">
        <v>0</v>
      </c>
      <c r="E34">
        <v>0</v>
      </c>
      <c r="F34">
        <v>0</v>
      </c>
      <c r="G34">
        <v>0</v>
      </c>
    </row>
    <row r="35" spans="1:7" ht="15" x14ac:dyDescent="0.25">
      <c r="A35" s="271" t="s">
        <v>86</v>
      </c>
      <c r="B35">
        <v>116.9</v>
      </c>
      <c r="C35">
        <v>141.6</v>
      </c>
      <c r="D35">
        <v>57.3</v>
      </c>
      <c r="E35">
        <v>113</v>
      </c>
      <c r="F35">
        <v>0</v>
      </c>
      <c r="G35">
        <v>0</v>
      </c>
    </row>
    <row r="36" spans="1:7" ht="15" x14ac:dyDescent="0.25">
      <c r="A36" s="271" t="s">
        <v>88</v>
      </c>
      <c r="B36">
        <v>165.2</v>
      </c>
      <c r="C36">
        <v>27</v>
      </c>
      <c r="D36">
        <v>20.6</v>
      </c>
      <c r="E36">
        <v>66.099999999999994</v>
      </c>
      <c r="F36">
        <v>0</v>
      </c>
      <c r="G36">
        <v>0</v>
      </c>
    </row>
    <row r="37" spans="1:7" ht="15" x14ac:dyDescent="0.25">
      <c r="A37" s="271" t="s">
        <v>89</v>
      </c>
      <c r="B37">
        <v>110</v>
      </c>
      <c r="C37">
        <v>108.4</v>
      </c>
      <c r="D37">
        <v>124</v>
      </c>
      <c r="E37">
        <v>0</v>
      </c>
      <c r="F37">
        <v>0</v>
      </c>
      <c r="G37">
        <v>0</v>
      </c>
    </row>
    <row r="38" spans="1:7" ht="15" x14ac:dyDescent="0.25">
      <c r="A38" s="271" t="s">
        <v>69</v>
      </c>
    </row>
    <row r="39" spans="1:7" ht="15" x14ac:dyDescent="0.25">
      <c r="A39" s="271" t="s">
        <v>90</v>
      </c>
      <c r="B39">
        <v>282.39999999999998</v>
      </c>
      <c r="C39">
        <v>364.2</v>
      </c>
      <c r="D39">
        <v>131</v>
      </c>
      <c r="E39">
        <v>588.79999999999995</v>
      </c>
      <c r="F39">
        <v>0</v>
      </c>
      <c r="G39">
        <v>0</v>
      </c>
    </row>
    <row r="40" spans="1:7" ht="15" x14ac:dyDescent="0.25">
      <c r="A40" s="271" t="s">
        <v>91</v>
      </c>
      <c r="B40">
        <v>0</v>
      </c>
      <c r="C40">
        <v>90</v>
      </c>
      <c r="D40">
        <v>0</v>
      </c>
      <c r="E40">
        <v>288.89999999999998</v>
      </c>
      <c r="F40">
        <v>0</v>
      </c>
      <c r="G40">
        <v>0</v>
      </c>
    </row>
    <row r="41" spans="1:7" ht="15" x14ac:dyDescent="0.25">
      <c r="A41" s="271" t="s">
        <v>175</v>
      </c>
      <c r="B41">
        <v>0</v>
      </c>
      <c r="C41">
        <v>0</v>
      </c>
      <c r="D41">
        <v>0</v>
      </c>
      <c r="E41">
        <v>18.600000000000001</v>
      </c>
      <c r="F41">
        <v>0</v>
      </c>
      <c r="G41">
        <v>0</v>
      </c>
    </row>
    <row r="42" spans="1:7" ht="15" x14ac:dyDescent="0.25">
      <c r="A42" s="271" t="s">
        <v>406</v>
      </c>
      <c r="B42">
        <v>0</v>
      </c>
      <c r="C42">
        <v>0</v>
      </c>
      <c r="D42">
        <v>7.7</v>
      </c>
      <c r="E42">
        <v>0</v>
      </c>
      <c r="F42">
        <v>0</v>
      </c>
      <c r="G42">
        <v>0</v>
      </c>
    </row>
    <row r="43" spans="1:7" ht="15" x14ac:dyDescent="0.25">
      <c r="A43" s="271" t="s">
        <v>93</v>
      </c>
      <c r="B43">
        <v>0</v>
      </c>
      <c r="C43">
        <v>0</v>
      </c>
      <c r="D43" t="s">
        <v>94</v>
      </c>
      <c r="E43">
        <v>0</v>
      </c>
      <c r="F43">
        <v>0</v>
      </c>
      <c r="G43">
        <v>0</v>
      </c>
    </row>
    <row r="44" spans="1:7" ht="15" x14ac:dyDescent="0.25">
      <c r="A44" s="271" t="s">
        <v>96</v>
      </c>
      <c r="B44">
        <v>269.39999999999998</v>
      </c>
      <c r="C44">
        <v>274.2</v>
      </c>
      <c r="D44">
        <v>123.2</v>
      </c>
      <c r="E44">
        <v>281.3</v>
      </c>
      <c r="F44">
        <v>0</v>
      </c>
      <c r="G44">
        <v>0</v>
      </c>
    </row>
    <row r="45" spans="1:7" ht="15" x14ac:dyDescent="0.25">
      <c r="A45" s="271" t="s">
        <v>97</v>
      </c>
      <c r="B45">
        <v>13</v>
      </c>
      <c r="C45">
        <v>0</v>
      </c>
      <c r="D45">
        <v>0</v>
      </c>
      <c r="E45">
        <v>0</v>
      </c>
      <c r="F45">
        <v>0</v>
      </c>
      <c r="G45">
        <v>0</v>
      </c>
    </row>
    <row r="46" spans="1:7" ht="15" x14ac:dyDescent="0.25">
      <c r="A46" s="271" t="s">
        <v>69</v>
      </c>
    </row>
    <row r="47" spans="1:7" ht="15" x14ac:dyDescent="0.25">
      <c r="A47" s="271" t="s">
        <v>98</v>
      </c>
      <c r="B47">
        <v>1243.8</v>
      </c>
      <c r="C47">
        <v>1652.2</v>
      </c>
      <c r="D47">
        <v>755.9</v>
      </c>
      <c r="E47">
        <v>651.70000000000005</v>
      </c>
      <c r="F47">
        <v>0</v>
      </c>
      <c r="G47">
        <v>0</v>
      </c>
    </row>
    <row r="48" spans="1:7" ht="15" x14ac:dyDescent="0.25">
      <c r="A48" s="271" t="s">
        <v>99</v>
      </c>
      <c r="B48">
        <v>2</v>
      </c>
      <c r="C48">
        <v>4.9000000000000004</v>
      </c>
      <c r="D48">
        <v>3.2</v>
      </c>
      <c r="E48">
        <v>1.8</v>
      </c>
      <c r="F48">
        <v>0</v>
      </c>
      <c r="G48">
        <v>0</v>
      </c>
    </row>
    <row r="49" spans="1:7" ht="15" x14ac:dyDescent="0.25">
      <c r="A49" s="271" t="s">
        <v>100</v>
      </c>
      <c r="B49">
        <v>4</v>
      </c>
      <c r="C49">
        <v>4.5</v>
      </c>
      <c r="D49">
        <v>0</v>
      </c>
      <c r="E49">
        <v>0</v>
      </c>
      <c r="F49">
        <v>0</v>
      </c>
      <c r="G49">
        <v>0</v>
      </c>
    </row>
    <row r="50" spans="1:7" ht="15" x14ac:dyDescent="0.25">
      <c r="A50" s="271" t="s">
        <v>101</v>
      </c>
      <c r="B50">
        <v>90</v>
      </c>
      <c r="C50">
        <v>1.1000000000000001</v>
      </c>
      <c r="D50">
        <v>68.400000000000006</v>
      </c>
      <c r="E50">
        <v>34.4</v>
      </c>
      <c r="F50">
        <v>0</v>
      </c>
      <c r="G50">
        <v>0</v>
      </c>
    </row>
    <row r="51" spans="1:7" ht="15" x14ac:dyDescent="0.25">
      <c r="A51" s="271" t="s">
        <v>102</v>
      </c>
      <c r="B51">
        <v>13.6</v>
      </c>
      <c r="C51">
        <v>35.299999999999997</v>
      </c>
      <c r="D51">
        <v>0</v>
      </c>
      <c r="E51">
        <v>0.1</v>
      </c>
      <c r="F51">
        <v>0</v>
      </c>
      <c r="G51">
        <v>0</v>
      </c>
    </row>
    <row r="52" spans="1:7" ht="15" x14ac:dyDescent="0.25">
      <c r="A52" s="271" t="s">
        <v>103</v>
      </c>
      <c r="B52">
        <v>0.5</v>
      </c>
      <c r="C52">
        <v>16.899999999999999</v>
      </c>
      <c r="D52">
        <v>0.6</v>
      </c>
      <c r="E52">
        <v>2.2000000000000002</v>
      </c>
      <c r="F52">
        <v>0</v>
      </c>
      <c r="G52">
        <v>0</v>
      </c>
    </row>
    <row r="53" spans="1:7" ht="15" x14ac:dyDescent="0.25">
      <c r="A53" s="271" t="s">
        <v>104</v>
      </c>
      <c r="B53">
        <v>77</v>
      </c>
      <c r="C53">
        <v>64</v>
      </c>
      <c r="D53">
        <v>77.5</v>
      </c>
      <c r="E53">
        <v>36</v>
      </c>
      <c r="F53">
        <v>0</v>
      </c>
      <c r="G53">
        <v>0</v>
      </c>
    </row>
    <row r="54" spans="1:7" ht="15" x14ac:dyDescent="0.25">
      <c r="A54" s="271" t="s">
        <v>105</v>
      </c>
      <c r="B54">
        <v>49.3</v>
      </c>
      <c r="C54">
        <v>258</v>
      </c>
      <c r="D54">
        <v>71.8</v>
      </c>
      <c r="E54">
        <v>15.9</v>
      </c>
      <c r="F54">
        <v>0</v>
      </c>
      <c r="G54">
        <v>0</v>
      </c>
    </row>
    <row r="55" spans="1:7" ht="15" x14ac:dyDescent="0.25">
      <c r="A55" s="271" t="s">
        <v>106</v>
      </c>
      <c r="B55">
        <v>40.5</v>
      </c>
      <c r="C55">
        <v>44.4</v>
      </c>
      <c r="D55">
        <v>22.1</v>
      </c>
      <c r="E55">
        <v>0</v>
      </c>
      <c r="F55">
        <v>0</v>
      </c>
      <c r="G55">
        <v>0</v>
      </c>
    </row>
    <row r="56" spans="1:7" ht="15" x14ac:dyDescent="0.25">
      <c r="A56" s="271" t="s">
        <v>107</v>
      </c>
      <c r="B56">
        <v>27.3</v>
      </c>
      <c r="C56">
        <v>0</v>
      </c>
      <c r="D56">
        <v>32.200000000000003</v>
      </c>
      <c r="E56">
        <v>12</v>
      </c>
      <c r="F56">
        <v>0</v>
      </c>
      <c r="G56">
        <v>0</v>
      </c>
    </row>
    <row r="57" spans="1:7" ht="15" x14ac:dyDescent="0.25">
      <c r="A57" s="271" t="s">
        <v>108</v>
      </c>
      <c r="B57">
        <v>0</v>
      </c>
      <c r="C57">
        <v>11</v>
      </c>
      <c r="D57">
        <v>0</v>
      </c>
      <c r="E57">
        <v>0</v>
      </c>
      <c r="F57">
        <v>0</v>
      </c>
      <c r="G57">
        <v>0</v>
      </c>
    </row>
    <row r="58" spans="1:7" ht="15" x14ac:dyDescent="0.25">
      <c r="A58" s="271" t="s">
        <v>109</v>
      </c>
      <c r="B58">
        <v>145.5</v>
      </c>
      <c r="C58">
        <v>99.8</v>
      </c>
      <c r="D58">
        <v>75.099999999999994</v>
      </c>
      <c r="E58">
        <v>69.5</v>
      </c>
      <c r="F58">
        <v>0</v>
      </c>
      <c r="G58">
        <v>0</v>
      </c>
    </row>
    <row r="59" spans="1:7" ht="15" x14ac:dyDescent="0.25">
      <c r="A59" s="271" t="s">
        <v>110</v>
      </c>
      <c r="B59">
        <v>0</v>
      </c>
      <c r="C59">
        <v>0</v>
      </c>
      <c r="D59">
        <v>2.5</v>
      </c>
      <c r="E59">
        <v>6.3</v>
      </c>
      <c r="F59">
        <v>0</v>
      </c>
      <c r="G59">
        <v>0</v>
      </c>
    </row>
    <row r="60" spans="1:7" ht="15" x14ac:dyDescent="0.25">
      <c r="A60" s="271" t="s">
        <v>111</v>
      </c>
      <c r="B60">
        <v>0</v>
      </c>
      <c r="C60">
        <v>0</v>
      </c>
      <c r="D60">
        <v>27.5</v>
      </c>
      <c r="E60">
        <v>12</v>
      </c>
      <c r="F60">
        <v>0</v>
      </c>
      <c r="G60">
        <v>0</v>
      </c>
    </row>
    <row r="61" spans="1:7" ht="15" x14ac:dyDescent="0.25">
      <c r="A61" s="271" t="s">
        <v>112</v>
      </c>
      <c r="B61">
        <v>92.6</v>
      </c>
      <c r="C61">
        <v>86.1</v>
      </c>
      <c r="D61">
        <v>32.6</v>
      </c>
      <c r="E61">
        <v>40.200000000000003</v>
      </c>
      <c r="F61">
        <v>0</v>
      </c>
      <c r="G61">
        <v>0</v>
      </c>
    </row>
    <row r="62" spans="1:7" ht="15" x14ac:dyDescent="0.25">
      <c r="A62" s="271" t="s">
        <v>113</v>
      </c>
      <c r="B62">
        <v>20</v>
      </c>
      <c r="C62">
        <v>40</v>
      </c>
      <c r="D62">
        <v>14.2</v>
      </c>
      <c r="E62">
        <v>8.6999999999999993</v>
      </c>
      <c r="F62">
        <v>0</v>
      </c>
      <c r="G62">
        <v>0</v>
      </c>
    </row>
    <row r="63" spans="1:7" ht="15" x14ac:dyDescent="0.25">
      <c r="A63" s="271" t="s">
        <v>114</v>
      </c>
      <c r="B63">
        <v>11.8</v>
      </c>
      <c r="C63">
        <v>18.899999999999999</v>
      </c>
      <c r="D63">
        <v>7.9</v>
      </c>
      <c r="E63">
        <v>0.5</v>
      </c>
      <c r="F63">
        <v>0</v>
      </c>
      <c r="G63">
        <v>0</v>
      </c>
    </row>
    <row r="64" spans="1:7" ht="15" x14ac:dyDescent="0.25">
      <c r="A64" s="271" t="s">
        <v>115</v>
      </c>
      <c r="B64">
        <v>455.1</v>
      </c>
      <c r="C64">
        <v>614.6</v>
      </c>
      <c r="D64">
        <v>267.2</v>
      </c>
      <c r="E64">
        <v>351.4</v>
      </c>
      <c r="F64">
        <v>0</v>
      </c>
      <c r="G64">
        <v>0</v>
      </c>
    </row>
    <row r="65" spans="1:7" ht="15" x14ac:dyDescent="0.25">
      <c r="A65" s="271" t="s">
        <v>117</v>
      </c>
      <c r="B65">
        <v>3.7</v>
      </c>
      <c r="C65">
        <v>5.8</v>
      </c>
      <c r="D65">
        <v>0</v>
      </c>
      <c r="E65">
        <v>1.6</v>
      </c>
      <c r="F65">
        <v>0</v>
      </c>
      <c r="G65">
        <v>0</v>
      </c>
    </row>
    <row r="66" spans="1:7" ht="15" x14ac:dyDescent="0.25">
      <c r="A66" s="271" t="s">
        <v>118</v>
      </c>
      <c r="B66">
        <v>72.8</v>
      </c>
      <c r="C66">
        <v>137.80000000000001</v>
      </c>
      <c r="D66">
        <v>7.7</v>
      </c>
      <c r="E66">
        <v>0</v>
      </c>
      <c r="F66">
        <v>0</v>
      </c>
      <c r="G66">
        <v>0</v>
      </c>
    </row>
    <row r="67" spans="1:7" ht="15" x14ac:dyDescent="0.25">
      <c r="A67" s="271" t="s">
        <v>119</v>
      </c>
      <c r="B67">
        <v>89.5</v>
      </c>
      <c r="C67">
        <v>65.099999999999994</v>
      </c>
      <c r="D67">
        <v>0</v>
      </c>
      <c r="E67">
        <v>14.2</v>
      </c>
      <c r="F67">
        <v>0</v>
      </c>
      <c r="G67">
        <v>0</v>
      </c>
    </row>
    <row r="68" spans="1:7" ht="15" x14ac:dyDescent="0.25">
      <c r="A68" s="271" t="s">
        <v>120</v>
      </c>
      <c r="B68">
        <v>9.8000000000000007</v>
      </c>
      <c r="C68">
        <v>93.6</v>
      </c>
      <c r="D68">
        <v>24.3</v>
      </c>
      <c r="E68">
        <v>38.6</v>
      </c>
      <c r="F68">
        <v>0</v>
      </c>
      <c r="G68">
        <v>0</v>
      </c>
    </row>
    <row r="69" spans="1:7" ht="15" x14ac:dyDescent="0.25">
      <c r="A69" s="271" t="s">
        <v>121</v>
      </c>
      <c r="B69">
        <v>21</v>
      </c>
      <c r="C69">
        <v>43.1</v>
      </c>
      <c r="D69">
        <v>0</v>
      </c>
      <c r="E69">
        <v>0</v>
      </c>
      <c r="F69">
        <v>0</v>
      </c>
      <c r="G69">
        <v>0</v>
      </c>
    </row>
    <row r="70" spans="1:7" ht="15" x14ac:dyDescent="0.25">
      <c r="A70" s="271" t="s">
        <v>122</v>
      </c>
      <c r="B70">
        <v>18</v>
      </c>
      <c r="C70">
        <v>7.5</v>
      </c>
      <c r="D70">
        <v>21.2</v>
      </c>
      <c r="E70">
        <v>6.3</v>
      </c>
      <c r="F70">
        <v>0</v>
      </c>
      <c r="G70">
        <v>0</v>
      </c>
    </row>
    <row r="71" spans="1:7" ht="15" x14ac:dyDescent="0.25">
      <c r="A71" s="271" t="s">
        <v>65</v>
      </c>
      <c r="B71" t="s">
        <v>66</v>
      </c>
      <c r="C71" t="s">
        <v>67</v>
      </c>
      <c r="D71" t="s">
        <v>66</v>
      </c>
      <c r="E71" t="s">
        <v>66</v>
      </c>
      <c r="F71" t="s">
        <v>66</v>
      </c>
      <c r="G71" t="s">
        <v>68</v>
      </c>
    </row>
    <row r="72" spans="1:7" ht="15" x14ac:dyDescent="0.25">
      <c r="A72" s="271" t="s">
        <v>123</v>
      </c>
      <c r="B72">
        <v>4688.2</v>
      </c>
      <c r="C72">
        <v>4230</v>
      </c>
      <c r="D72">
        <v>2255.5</v>
      </c>
      <c r="E72">
        <v>2603.1999999999998</v>
      </c>
      <c r="F72">
        <v>0</v>
      </c>
      <c r="G72">
        <v>0</v>
      </c>
    </row>
    <row r="73" spans="1:7" ht="15" x14ac:dyDescent="0.25">
      <c r="A73" s="271" t="s">
        <v>124</v>
      </c>
      <c r="B73">
        <v>616.5</v>
      </c>
      <c r="C73">
        <v>653.9</v>
      </c>
      <c r="D73">
        <v>0</v>
      </c>
      <c r="E73">
        <v>0</v>
      </c>
      <c r="F73">
        <v>0</v>
      </c>
      <c r="G73">
        <v>0</v>
      </c>
    </row>
    <row r="74" spans="1:7" ht="15" x14ac:dyDescent="0.25">
      <c r="A74" s="271" t="s">
        <v>65</v>
      </c>
      <c r="B74" t="s">
        <v>66</v>
      </c>
      <c r="C74" t="s">
        <v>67</v>
      </c>
      <c r="D74" t="s">
        <v>66</v>
      </c>
      <c r="E74" t="s">
        <v>66</v>
      </c>
      <c r="F74" t="s">
        <v>66</v>
      </c>
      <c r="G74" t="s">
        <v>68</v>
      </c>
    </row>
    <row r="75" spans="1:7" ht="15" x14ac:dyDescent="0.25">
      <c r="A75" s="271" t="s">
        <v>125</v>
      </c>
      <c r="B75">
        <v>5304.7</v>
      </c>
      <c r="C75">
        <v>4883.8999999999996</v>
      </c>
      <c r="D75">
        <v>2255.5</v>
      </c>
      <c r="E75">
        <v>2603.1999999999998</v>
      </c>
      <c r="F75">
        <v>0</v>
      </c>
      <c r="G75">
        <v>0</v>
      </c>
    </row>
    <row r="76" spans="1:7" ht="15" x14ac:dyDescent="0.25">
      <c r="A76" s="271" t="s">
        <v>126</v>
      </c>
      <c r="B76" t="s">
        <v>45</v>
      </c>
      <c r="C76" t="s">
        <v>45</v>
      </c>
      <c r="D76">
        <v>0</v>
      </c>
      <c r="E76">
        <v>0</v>
      </c>
      <c r="F76" t="s">
        <v>45</v>
      </c>
      <c r="G76" t="s">
        <v>45</v>
      </c>
    </row>
    <row r="77" spans="1:7" ht="15" x14ac:dyDescent="0.25">
      <c r="A77" s="271" t="s">
        <v>127</v>
      </c>
      <c r="B77">
        <v>0</v>
      </c>
      <c r="C77">
        <v>0</v>
      </c>
      <c r="D77" t="s">
        <v>45</v>
      </c>
      <c r="E77" t="s">
        <v>45</v>
      </c>
      <c r="F77">
        <v>0</v>
      </c>
      <c r="G77">
        <v>0</v>
      </c>
    </row>
    <row r="78" spans="1:7" ht="15" x14ac:dyDescent="0.35">
      <c r="A78" s="28" t="s">
        <v>65</v>
      </c>
      <c r="B78" t="s">
        <v>66</v>
      </c>
      <c r="C78" t="s">
        <v>67</v>
      </c>
      <c r="D78" t="s">
        <v>66</v>
      </c>
      <c r="E78" t="s">
        <v>66</v>
      </c>
      <c r="F78" t="s">
        <v>66</v>
      </c>
      <c r="G78" t="s">
        <v>68</v>
      </c>
    </row>
  </sheetData>
  <pageMargins left="0.7" right="0.7" top="0.75" bottom="0.75" header="0.3" footer="0.3"/>
  <pageSetup orientation="portrait" r:id="rId1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14FE0-D9A2-45C0-BCAD-975764BEC10F}">
  <dimension ref="A1:G77"/>
  <sheetViews>
    <sheetView topLeftCell="A54" workbookViewId="0">
      <selection activeCell="F54" sqref="F54"/>
    </sheetView>
  </sheetViews>
  <sheetFormatPr defaultRowHeight="13.2" x14ac:dyDescent="0.25"/>
  <cols>
    <col min="1" max="1" width="24.33203125" customWidth="1"/>
    <col min="2" max="3" width="12.5546875" customWidth="1"/>
    <col min="4" max="4" width="11.6640625" customWidth="1"/>
    <col min="5" max="5" width="16.6640625" customWidth="1"/>
    <col min="6" max="6" width="12.332031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523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140</v>
      </c>
      <c r="C12">
        <v>90</v>
      </c>
      <c r="D12">
        <v>79.3</v>
      </c>
      <c r="E12">
        <v>19.5</v>
      </c>
      <c r="F12">
        <v>0</v>
      </c>
      <c r="G12">
        <v>0</v>
      </c>
    </row>
    <row r="13" spans="1:7" ht="15" x14ac:dyDescent="0.25">
      <c r="A13" s="271" t="s">
        <v>71</v>
      </c>
      <c r="B13">
        <v>126</v>
      </c>
      <c r="C13">
        <v>70</v>
      </c>
      <c r="D13">
        <v>79.3</v>
      </c>
      <c r="E13">
        <v>19.5</v>
      </c>
      <c r="F13">
        <v>0</v>
      </c>
      <c r="G13">
        <v>0</v>
      </c>
    </row>
    <row r="14" spans="1:7" ht="15" x14ac:dyDescent="0.25">
      <c r="A14" s="271" t="s">
        <v>72</v>
      </c>
      <c r="B14">
        <v>14</v>
      </c>
      <c r="C14">
        <v>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271" t="s">
        <v>166</v>
      </c>
      <c r="B15">
        <v>0</v>
      </c>
      <c r="C15">
        <v>20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271" t="s">
        <v>69</v>
      </c>
    </row>
    <row r="17" spans="1:7" ht="15" x14ac:dyDescent="0.25">
      <c r="A17" s="271" t="s">
        <v>74</v>
      </c>
      <c r="B17">
        <v>526.70000000000005</v>
      </c>
      <c r="C17">
        <v>507.3</v>
      </c>
      <c r="D17">
        <v>210.7</v>
      </c>
      <c r="E17">
        <v>139.19999999999999</v>
      </c>
      <c r="F17">
        <v>0</v>
      </c>
      <c r="G17">
        <v>0</v>
      </c>
    </row>
    <row r="18" spans="1:7" ht="15" x14ac:dyDescent="0.25">
      <c r="A18" s="271" t="s">
        <v>69</v>
      </c>
    </row>
    <row r="19" spans="1:7" ht="15" x14ac:dyDescent="0.25">
      <c r="A19" s="271" t="s">
        <v>75</v>
      </c>
      <c r="B19">
        <v>335.5</v>
      </c>
      <c r="C19">
        <v>251.1</v>
      </c>
      <c r="D19">
        <v>17.2</v>
      </c>
      <c r="E19">
        <v>111.5</v>
      </c>
      <c r="F19">
        <v>0</v>
      </c>
      <c r="G19">
        <v>0</v>
      </c>
    </row>
    <row r="20" spans="1:7" ht="15" x14ac:dyDescent="0.25">
      <c r="A20" s="271" t="s">
        <v>69</v>
      </c>
    </row>
    <row r="21" spans="1:7" ht="15" x14ac:dyDescent="0.25">
      <c r="A21" s="271" t="s">
        <v>76</v>
      </c>
      <c r="B21">
        <v>405.5</v>
      </c>
      <c r="C21">
        <v>0</v>
      </c>
      <c r="D21">
        <v>155.19999999999999</v>
      </c>
      <c r="E21">
        <v>0</v>
      </c>
      <c r="F21">
        <v>0</v>
      </c>
      <c r="G21">
        <v>0</v>
      </c>
    </row>
    <row r="22" spans="1:7" ht="15" x14ac:dyDescent="0.25">
      <c r="A22" s="271" t="s">
        <v>69</v>
      </c>
    </row>
    <row r="23" spans="1:7" ht="15" x14ac:dyDescent="0.25">
      <c r="A23" s="271" t="s">
        <v>77</v>
      </c>
      <c r="B23">
        <v>1802.2</v>
      </c>
      <c r="C23">
        <v>1537.1</v>
      </c>
      <c r="D23">
        <v>749.3</v>
      </c>
      <c r="E23">
        <v>748.6</v>
      </c>
      <c r="F23">
        <v>0</v>
      </c>
      <c r="G23">
        <v>0</v>
      </c>
    </row>
    <row r="24" spans="1:7" ht="15" x14ac:dyDescent="0.25">
      <c r="A24" s="271" t="s">
        <v>78</v>
      </c>
      <c r="B24">
        <v>11.1</v>
      </c>
      <c r="C24">
        <v>20</v>
      </c>
      <c r="D24">
        <v>0.4</v>
      </c>
      <c r="E24">
        <v>2.6</v>
      </c>
      <c r="F24">
        <v>0</v>
      </c>
      <c r="G24">
        <v>0</v>
      </c>
    </row>
    <row r="25" spans="1:7" ht="15" x14ac:dyDescent="0.25">
      <c r="A25" s="271" t="s">
        <v>79</v>
      </c>
      <c r="B25">
        <v>0</v>
      </c>
      <c r="C25">
        <v>0.5</v>
      </c>
      <c r="D25">
        <v>0</v>
      </c>
      <c r="E25">
        <v>0.3</v>
      </c>
      <c r="F25">
        <v>0</v>
      </c>
      <c r="G25">
        <v>0</v>
      </c>
    </row>
    <row r="26" spans="1:7" ht="15" x14ac:dyDescent="0.25">
      <c r="A26" s="271" t="s">
        <v>80</v>
      </c>
      <c r="B26">
        <v>52.5</v>
      </c>
      <c r="C26">
        <v>146</v>
      </c>
      <c r="D26">
        <v>135.4</v>
      </c>
      <c r="E26">
        <v>114.9</v>
      </c>
      <c r="F26">
        <v>0</v>
      </c>
      <c r="G26">
        <v>0</v>
      </c>
    </row>
    <row r="27" spans="1:7" ht="15" x14ac:dyDescent="0.25">
      <c r="A27" s="271" t="s">
        <v>173</v>
      </c>
      <c r="B27">
        <v>0</v>
      </c>
      <c r="C27">
        <v>100</v>
      </c>
      <c r="D27">
        <v>0</v>
      </c>
      <c r="E27">
        <v>157.5</v>
      </c>
      <c r="F27">
        <v>0</v>
      </c>
      <c r="G27">
        <v>0</v>
      </c>
    </row>
    <row r="28" spans="1:7" ht="15" x14ac:dyDescent="0.25">
      <c r="A28" s="271" t="s">
        <v>168</v>
      </c>
      <c r="B28" t="s">
        <v>94</v>
      </c>
      <c r="C28">
        <v>0</v>
      </c>
      <c r="D28">
        <v>0</v>
      </c>
      <c r="E28">
        <v>0</v>
      </c>
      <c r="F28">
        <v>0</v>
      </c>
      <c r="G28">
        <v>0</v>
      </c>
    </row>
    <row r="29" spans="1:7" ht="15" x14ac:dyDescent="0.25">
      <c r="A29" s="271" t="s">
        <v>81</v>
      </c>
      <c r="B29">
        <v>458.2</v>
      </c>
      <c r="C29">
        <v>213.6</v>
      </c>
      <c r="D29">
        <v>90.4</v>
      </c>
      <c r="E29">
        <v>90.5</v>
      </c>
      <c r="F29">
        <v>0</v>
      </c>
      <c r="G29">
        <v>0</v>
      </c>
    </row>
    <row r="30" spans="1:7" ht="15" x14ac:dyDescent="0.25">
      <c r="A30" s="271" t="s">
        <v>82</v>
      </c>
      <c r="B30">
        <v>78.8</v>
      </c>
      <c r="C30">
        <v>93.5</v>
      </c>
      <c r="D30">
        <v>0.1</v>
      </c>
      <c r="E30" t="s">
        <v>94</v>
      </c>
      <c r="F30">
        <v>0</v>
      </c>
      <c r="G30">
        <v>0</v>
      </c>
    </row>
    <row r="31" spans="1:7" ht="15" x14ac:dyDescent="0.25">
      <c r="A31" s="271" t="s">
        <v>83</v>
      </c>
      <c r="B31">
        <v>724.5</v>
      </c>
      <c r="C31">
        <v>741.5</v>
      </c>
      <c r="D31">
        <v>321.10000000000002</v>
      </c>
      <c r="E31">
        <v>151.30000000000001</v>
      </c>
      <c r="F31">
        <v>0</v>
      </c>
      <c r="G31">
        <v>0</v>
      </c>
    </row>
    <row r="32" spans="1:7" ht="15" x14ac:dyDescent="0.25">
      <c r="A32" s="271" t="s">
        <v>259</v>
      </c>
      <c r="B32">
        <v>0</v>
      </c>
      <c r="C32">
        <v>0</v>
      </c>
      <c r="D32">
        <v>0</v>
      </c>
      <c r="E32">
        <v>52.4</v>
      </c>
      <c r="F32">
        <v>0</v>
      </c>
      <c r="G32">
        <v>0</v>
      </c>
    </row>
    <row r="33" spans="1:7" ht="15" x14ac:dyDescent="0.25">
      <c r="A33" s="271" t="s">
        <v>84</v>
      </c>
      <c r="B33">
        <v>65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271" t="s">
        <v>85</v>
      </c>
      <c r="B34">
        <v>20</v>
      </c>
      <c r="C34">
        <v>0</v>
      </c>
      <c r="D34">
        <v>0</v>
      </c>
      <c r="E34">
        <v>0</v>
      </c>
      <c r="F34">
        <v>0</v>
      </c>
      <c r="G34">
        <v>0</v>
      </c>
    </row>
    <row r="35" spans="1:7" ht="15" x14ac:dyDescent="0.25">
      <c r="A35" s="271" t="s">
        <v>86</v>
      </c>
      <c r="B35">
        <v>116.9</v>
      </c>
      <c r="C35">
        <v>86.6</v>
      </c>
      <c r="D35">
        <v>57.3</v>
      </c>
      <c r="E35">
        <v>113</v>
      </c>
      <c r="F35">
        <v>0</v>
      </c>
      <c r="G35">
        <v>0</v>
      </c>
    </row>
    <row r="36" spans="1:7" ht="15" x14ac:dyDescent="0.25">
      <c r="A36" s="271" t="s">
        <v>88</v>
      </c>
      <c r="B36">
        <v>165.2</v>
      </c>
      <c r="C36">
        <v>27</v>
      </c>
      <c r="D36">
        <v>20.6</v>
      </c>
      <c r="E36">
        <v>66.099999999999994</v>
      </c>
      <c r="F36">
        <v>0</v>
      </c>
      <c r="G36">
        <v>0</v>
      </c>
    </row>
    <row r="37" spans="1:7" ht="15" x14ac:dyDescent="0.25">
      <c r="A37" s="271" t="s">
        <v>89</v>
      </c>
      <c r="B37">
        <v>110</v>
      </c>
      <c r="C37">
        <v>108.4</v>
      </c>
      <c r="D37">
        <v>124</v>
      </c>
      <c r="E37">
        <v>0</v>
      </c>
      <c r="F37">
        <v>0</v>
      </c>
      <c r="G37">
        <v>0</v>
      </c>
    </row>
    <row r="38" spans="1:7" ht="15" x14ac:dyDescent="0.25">
      <c r="A38" s="271" t="s">
        <v>69</v>
      </c>
    </row>
    <row r="39" spans="1:7" ht="15" x14ac:dyDescent="0.25">
      <c r="A39" s="271" t="s">
        <v>90</v>
      </c>
      <c r="B39">
        <v>282.39999999999998</v>
      </c>
      <c r="C39">
        <v>513.9</v>
      </c>
      <c r="D39">
        <v>131</v>
      </c>
      <c r="E39">
        <v>401</v>
      </c>
      <c r="F39">
        <v>0</v>
      </c>
      <c r="G39">
        <v>0</v>
      </c>
    </row>
    <row r="40" spans="1:7" ht="15" x14ac:dyDescent="0.25">
      <c r="A40" s="271" t="s">
        <v>91</v>
      </c>
      <c r="B40">
        <v>0</v>
      </c>
      <c r="C40">
        <v>148.5</v>
      </c>
      <c r="D40">
        <v>0</v>
      </c>
      <c r="E40">
        <v>196.6</v>
      </c>
      <c r="F40">
        <v>0</v>
      </c>
      <c r="G40">
        <v>0</v>
      </c>
    </row>
    <row r="41" spans="1:7" ht="15" x14ac:dyDescent="0.25">
      <c r="A41" s="271" t="s">
        <v>406</v>
      </c>
      <c r="B41">
        <v>0</v>
      </c>
      <c r="C41">
        <v>0</v>
      </c>
      <c r="D41">
        <v>7.7</v>
      </c>
      <c r="E41">
        <v>0</v>
      </c>
      <c r="F41">
        <v>0</v>
      </c>
      <c r="G41">
        <v>0</v>
      </c>
    </row>
    <row r="42" spans="1:7" ht="15" x14ac:dyDescent="0.25">
      <c r="A42" s="271" t="s">
        <v>93</v>
      </c>
      <c r="B42">
        <v>0</v>
      </c>
      <c r="C42">
        <v>0</v>
      </c>
      <c r="D42" t="s">
        <v>94</v>
      </c>
      <c r="E42">
        <v>0</v>
      </c>
      <c r="F42">
        <v>0</v>
      </c>
      <c r="G42">
        <v>0</v>
      </c>
    </row>
    <row r="43" spans="1:7" ht="15" x14ac:dyDescent="0.25">
      <c r="A43" s="271" t="s">
        <v>96</v>
      </c>
      <c r="B43">
        <v>269.39999999999998</v>
      </c>
      <c r="C43">
        <v>365.4</v>
      </c>
      <c r="D43">
        <v>123.2</v>
      </c>
      <c r="E43">
        <v>204.4</v>
      </c>
      <c r="F43">
        <v>0</v>
      </c>
      <c r="G43">
        <v>0</v>
      </c>
    </row>
    <row r="44" spans="1:7" ht="15" x14ac:dyDescent="0.25">
      <c r="A44" s="271" t="s">
        <v>97</v>
      </c>
      <c r="B44">
        <v>13</v>
      </c>
      <c r="C44">
        <v>0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271" t="s">
        <v>69</v>
      </c>
    </row>
    <row r="46" spans="1:7" ht="15" x14ac:dyDescent="0.25">
      <c r="A46" s="271" t="s">
        <v>98</v>
      </c>
      <c r="B46">
        <v>1273.9000000000001</v>
      </c>
      <c r="C46">
        <v>1629.4</v>
      </c>
      <c r="D46">
        <v>534.9</v>
      </c>
      <c r="E46">
        <v>524.29999999999995</v>
      </c>
      <c r="F46">
        <v>8</v>
      </c>
      <c r="G46">
        <v>0</v>
      </c>
    </row>
    <row r="47" spans="1:7" ht="15" x14ac:dyDescent="0.25">
      <c r="A47" s="271" t="s">
        <v>99</v>
      </c>
      <c r="B47">
        <v>2</v>
      </c>
      <c r="C47">
        <v>4.9000000000000004</v>
      </c>
      <c r="D47">
        <v>3.2</v>
      </c>
      <c r="E47">
        <v>1.8</v>
      </c>
      <c r="F47">
        <v>0</v>
      </c>
      <c r="G47">
        <v>0</v>
      </c>
    </row>
    <row r="48" spans="1:7" ht="15" x14ac:dyDescent="0.25">
      <c r="A48" s="271" t="s">
        <v>100</v>
      </c>
      <c r="B48">
        <v>4</v>
      </c>
      <c r="C48">
        <v>4.5</v>
      </c>
      <c r="D48">
        <v>0</v>
      </c>
      <c r="E48">
        <v>0</v>
      </c>
      <c r="F48">
        <v>0</v>
      </c>
      <c r="G48">
        <v>0</v>
      </c>
    </row>
    <row r="49" spans="1:7" ht="15" x14ac:dyDescent="0.25">
      <c r="A49" s="271" t="s">
        <v>101</v>
      </c>
      <c r="B49">
        <v>90</v>
      </c>
      <c r="C49">
        <v>1.1000000000000001</v>
      </c>
      <c r="D49">
        <v>68.400000000000006</v>
      </c>
      <c r="E49">
        <v>17.899999999999999</v>
      </c>
      <c r="F49">
        <v>0</v>
      </c>
      <c r="G49">
        <v>0</v>
      </c>
    </row>
    <row r="50" spans="1:7" ht="15" x14ac:dyDescent="0.25">
      <c r="A50" s="271" t="s">
        <v>102</v>
      </c>
      <c r="B50">
        <v>13.6</v>
      </c>
      <c r="C50">
        <v>35.1</v>
      </c>
      <c r="D50">
        <v>0</v>
      </c>
      <c r="E50">
        <v>0.1</v>
      </c>
      <c r="F50">
        <v>0</v>
      </c>
      <c r="G50">
        <v>0</v>
      </c>
    </row>
    <row r="51" spans="1:7" ht="15" x14ac:dyDescent="0.25">
      <c r="A51" s="271" t="s">
        <v>103</v>
      </c>
      <c r="B51">
        <v>9</v>
      </c>
      <c r="C51">
        <v>17.2</v>
      </c>
      <c r="D51">
        <v>0.3</v>
      </c>
      <c r="E51">
        <v>1.9</v>
      </c>
      <c r="F51">
        <v>0</v>
      </c>
      <c r="G51">
        <v>0</v>
      </c>
    </row>
    <row r="52" spans="1:7" ht="15" x14ac:dyDescent="0.25">
      <c r="A52" s="271" t="s">
        <v>104</v>
      </c>
      <c r="B52">
        <v>77</v>
      </c>
      <c r="C52">
        <v>64</v>
      </c>
      <c r="D52">
        <v>77.5</v>
      </c>
      <c r="E52">
        <v>36</v>
      </c>
      <c r="F52">
        <v>0</v>
      </c>
      <c r="G52">
        <v>0</v>
      </c>
    </row>
    <row r="53" spans="1:7" ht="15" x14ac:dyDescent="0.25">
      <c r="A53" s="271" t="s">
        <v>105</v>
      </c>
      <c r="B53">
        <v>60</v>
      </c>
      <c r="C53">
        <v>240</v>
      </c>
      <c r="D53">
        <v>60</v>
      </c>
      <c r="E53">
        <v>15.9</v>
      </c>
      <c r="F53">
        <v>0</v>
      </c>
      <c r="G53">
        <v>0</v>
      </c>
    </row>
    <row r="54" spans="1:7" ht="15" x14ac:dyDescent="0.25">
      <c r="A54" s="271" t="s">
        <v>106</v>
      </c>
      <c r="B54">
        <v>40.5</v>
      </c>
      <c r="C54">
        <v>43.4</v>
      </c>
      <c r="D54">
        <v>22.1</v>
      </c>
      <c r="E54">
        <v>0</v>
      </c>
      <c r="F54">
        <v>0</v>
      </c>
      <c r="G54">
        <v>0</v>
      </c>
    </row>
    <row r="55" spans="1:7" ht="15" x14ac:dyDescent="0.25">
      <c r="A55" s="271" t="s">
        <v>107</v>
      </c>
      <c r="B55">
        <v>27.3</v>
      </c>
      <c r="C55">
        <v>5</v>
      </c>
      <c r="D55">
        <v>32.200000000000003</v>
      </c>
      <c r="E55">
        <v>12</v>
      </c>
      <c r="F55">
        <v>0</v>
      </c>
      <c r="G55">
        <v>0</v>
      </c>
    </row>
    <row r="56" spans="1:7" ht="15" x14ac:dyDescent="0.25">
      <c r="A56" s="271" t="s">
        <v>108</v>
      </c>
      <c r="B56">
        <v>0</v>
      </c>
      <c r="C56">
        <v>11</v>
      </c>
      <c r="D56">
        <v>0</v>
      </c>
      <c r="E56">
        <v>0</v>
      </c>
      <c r="F56">
        <v>0</v>
      </c>
      <c r="G56">
        <v>0</v>
      </c>
    </row>
    <row r="57" spans="1:7" ht="15" x14ac:dyDescent="0.25">
      <c r="A57" s="271" t="s">
        <v>109</v>
      </c>
      <c r="B57">
        <v>193.7</v>
      </c>
      <c r="C57">
        <v>70</v>
      </c>
      <c r="D57">
        <v>34.299999999999997</v>
      </c>
      <c r="E57">
        <v>69.5</v>
      </c>
      <c r="F57">
        <v>0</v>
      </c>
      <c r="G57">
        <v>0</v>
      </c>
    </row>
    <row r="58" spans="1:7" ht="15" x14ac:dyDescent="0.25">
      <c r="A58" s="271" t="s">
        <v>110</v>
      </c>
      <c r="B58">
        <v>0</v>
      </c>
      <c r="C58">
        <v>0</v>
      </c>
      <c r="D58">
        <v>2.5</v>
      </c>
      <c r="E58">
        <v>6.3</v>
      </c>
      <c r="F58">
        <v>0</v>
      </c>
      <c r="G58">
        <v>0</v>
      </c>
    </row>
    <row r="59" spans="1:7" ht="15" x14ac:dyDescent="0.25">
      <c r="A59" s="271" t="s">
        <v>111</v>
      </c>
      <c r="B59">
        <v>0</v>
      </c>
      <c r="C59">
        <v>0</v>
      </c>
      <c r="D59">
        <v>0</v>
      </c>
      <c r="E59">
        <v>12</v>
      </c>
      <c r="F59">
        <v>0</v>
      </c>
      <c r="G59">
        <v>0</v>
      </c>
    </row>
    <row r="60" spans="1:7" ht="15" x14ac:dyDescent="0.25">
      <c r="A60" s="271" t="s">
        <v>112</v>
      </c>
      <c r="B60">
        <v>100.7</v>
      </c>
      <c r="C60">
        <v>112.2</v>
      </c>
      <c r="D60">
        <v>20.3</v>
      </c>
      <c r="E60">
        <v>14.1</v>
      </c>
      <c r="F60">
        <v>0</v>
      </c>
      <c r="G60">
        <v>0</v>
      </c>
    </row>
    <row r="61" spans="1:7" ht="15" x14ac:dyDescent="0.25">
      <c r="A61" s="271" t="s">
        <v>113</v>
      </c>
      <c r="B61">
        <v>20</v>
      </c>
      <c r="C61">
        <v>40</v>
      </c>
      <c r="D61">
        <v>14.2</v>
      </c>
      <c r="E61">
        <v>8.6999999999999993</v>
      </c>
      <c r="F61">
        <v>0</v>
      </c>
      <c r="G61">
        <v>0</v>
      </c>
    </row>
    <row r="62" spans="1:7" ht="15" x14ac:dyDescent="0.25">
      <c r="A62" s="271" t="s">
        <v>114</v>
      </c>
      <c r="B62">
        <v>11.8</v>
      </c>
      <c r="C62">
        <v>18.899999999999999</v>
      </c>
      <c r="D62">
        <v>7.9</v>
      </c>
      <c r="E62">
        <v>0.5</v>
      </c>
      <c r="F62">
        <v>0</v>
      </c>
      <c r="G62">
        <v>0</v>
      </c>
    </row>
    <row r="63" spans="1:7" ht="15" x14ac:dyDescent="0.25">
      <c r="A63" s="271" t="s">
        <v>115</v>
      </c>
      <c r="B63">
        <v>427.4</v>
      </c>
      <c r="C63">
        <v>633.79999999999995</v>
      </c>
      <c r="D63">
        <v>155.5</v>
      </c>
      <c r="E63">
        <v>266.89999999999998</v>
      </c>
      <c r="F63">
        <v>8</v>
      </c>
      <c r="G63">
        <v>0</v>
      </c>
    </row>
    <row r="64" spans="1:7" ht="15" x14ac:dyDescent="0.25">
      <c r="A64" s="271" t="s">
        <v>117</v>
      </c>
      <c r="B64">
        <v>3.7</v>
      </c>
      <c r="C64">
        <v>5.8</v>
      </c>
      <c r="D64">
        <v>0</v>
      </c>
      <c r="E64">
        <v>1.6</v>
      </c>
      <c r="F64">
        <v>0</v>
      </c>
      <c r="G64">
        <v>0</v>
      </c>
    </row>
    <row r="65" spans="1:7" ht="15" x14ac:dyDescent="0.25">
      <c r="A65" s="271" t="s">
        <v>118</v>
      </c>
      <c r="B65">
        <v>79.8</v>
      </c>
      <c r="C65">
        <v>137.1</v>
      </c>
      <c r="D65">
        <v>0</v>
      </c>
      <c r="E65">
        <v>0</v>
      </c>
      <c r="F65">
        <v>0</v>
      </c>
      <c r="G65">
        <v>0</v>
      </c>
    </row>
    <row r="66" spans="1:7" ht="15" x14ac:dyDescent="0.25">
      <c r="A66" s="271" t="s">
        <v>119</v>
      </c>
      <c r="B66">
        <v>89.5</v>
      </c>
      <c r="C66">
        <v>65.099999999999994</v>
      </c>
      <c r="D66">
        <v>0</v>
      </c>
      <c r="E66">
        <v>14.2</v>
      </c>
      <c r="F66">
        <v>0</v>
      </c>
      <c r="G66">
        <v>0</v>
      </c>
    </row>
    <row r="67" spans="1:7" ht="15" x14ac:dyDescent="0.25">
      <c r="A67" s="271" t="s">
        <v>120</v>
      </c>
      <c r="B67">
        <v>9.8000000000000007</v>
      </c>
      <c r="C67">
        <v>77.400000000000006</v>
      </c>
      <c r="D67">
        <v>15.3</v>
      </c>
      <c r="E67">
        <v>38.6</v>
      </c>
      <c r="F67">
        <v>0</v>
      </c>
      <c r="G67">
        <v>0</v>
      </c>
    </row>
    <row r="68" spans="1:7" ht="15" x14ac:dyDescent="0.25">
      <c r="A68" s="271" t="s">
        <v>121</v>
      </c>
      <c r="B68">
        <v>14.3</v>
      </c>
      <c r="C68">
        <v>43.1</v>
      </c>
      <c r="D68">
        <v>0</v>
      </c>
      <c r="E68">
        <v>0</v>
      </c>
      <c r="F68">
        <v>0</v>
      </c>
      <c r="G68">
        <v>0</v>
      </c>
    </row>
    <row r="69" spans="1:7" ht="15" x14ac:dyDescent="0.25">
      <c r="A69" s="271" t="s">
        <v>122</v>
      </c>
      <c r="B69">
        <v>0</v>
      </c>
      <c r="C69">
        <v>0</v>
      </c>
      <c r="D69">
        <v>21.2</v>
      </c>
      <c r="E69">
        <v>6.3</v>
      </c>
      <c r="F69">
        <v>0</v>
      </c>
      <c r="G69">
        <v>0</v>
      </c>
    </row>
    <row r="70" spans="1:7" ht="15" x14ac:dyDescent="0.25">
      <c r="A70" s="271" t="s">
        <v>65</v>
      </c>
      <c r="B70" t="s">
        <v>66</v>
      </c>
      <c r="C70" t="s">
        <v>67</v>
      </c>
      <c r="D70" t="s">
        <v>66</v>
      </c>
      <c r="E70" t="s">
        <v>66</v>
      </c>
      <c r="F70" t="s">
        <v>66</v>
      </c>
      <c r="G70" t="s">
        <v>68</v>
      </c>
    </row>
    <row r="71" spans="1:7" ht="15" x14ac:dyDescent="0.25">
      <c r="A71" s="271" t="s">
        <v>123</v>
      </c>
      <c r="B71">
        <v>4766.2</v>
      </c>
      <c r="C71">
        <v>4528.8</v>
      </c>
      <c r="D71">
        <v>1877.6</v>
      </c>
      <c r="E71">
        <v>1944.1</v>
      </c>
      <c r="F71">
        <v>8</v>
      </c>
      <c r="G71">
        <v>0</v>
      </c>
    </row>
    <row r="72" spans="1:7" ht="15" x14ac:dyDescent="0.25">
      <c r="A72" s="271" t="s">
        <v>124</v>
      </c>
      <c r="B72">
        <v>622.5</v>
      </c>
      <c r="C72">
        <v>729.9</v>
      </c>
      <c r="D72">
        <v>0</v>
      </c>
      <c r="E72">
        <v>0</v>
      </c>
      <c r="F72">
        <v>67</v>
      </c>
      <c r="G72">
        <v>0</v>
      </c>
    </row>
    <row r="73" spans="1:7" ht="15" x14ac:dyDescent="0.25">
      <c r="A73" s="271" t="s">
        <v>65</v>
      </c>
      <c r="B73" t="s">
        <v>66</v>
      </c>
      <c r="C73" t="s">
        <v>67</v>
      </c>
      <c r="D73" t="s">
        <v>66</v>
      </c>
      <c r="E73" t="s">
        <v>66</v>
      </c>
      <c r="F73" t="s">
        <v>66</v>
      </c>
      <c r="G73" t="s">
        <v>68</v>
      </c>
    </row>
    <row r="74" spans="1:7" ht="15" x14ac:dyDescent="0.25">
      <c r="A74" s="271" t="s">
        <v>125</v>
      </c>
      <c r="B74">
        <v>5388.7</v>
      </c>
      <c r="C74">
        <v>5258.7</v>
      </c>
      <c r="D74">
        <v>1877.6</v>
      </c>
      <c r="E74">
        <v>1944.1</v>
      </c>
      <c r="F74">
        <v>75</v>
      </c>
      <c r="G74">
        <v>0</v>
      </c>
    </row>
    <row r="75" spans="1:7" ht="15" x14ac:dyDescent="0.25">
      <c r="A75" s="271" t="s">
        <v>126</v>
      </c>
      <c r="B75" t="s">
        <v>45</v>
      </c>
      <c r="C75" t="s">
        <v>45</v>
      </c>
      <c r="D75">
        <v>0</v>
      </c>
      <c r="E75">
        <v>0</v>
      </c>
      <c r="F75" t="s">
        <v>45</v>
      </c>
      <c r="G75" t="s">
        <v>45</v>
      </c>
    </row>
    <row r="76" spans="1:7" ht="15" x14ac:dyDescent="0.25">
      <c r="A76" s="271" t="s">
        <v>127</v>
      </c>
      <c r="B76">
        <v>0</v>
      </c>
      <c r="C76">
        <v>0</v>
      </c>
      <c r="D76" t="s">
        <v>45</v>
      </c>
      <c r="E76" t="s">
        <v>45</v>
      </c>
      <c r="F76">
        <v>0</v>
      </c>
      <c r="G76">
        <v>0</v>
      </c>
    </row>
    <row r="77" spans="1:7" ht="15" x14ac:dyDescent="0.25">
      <c r="A77" s="271" t="s">
        <v>65</v>
      </c>
      <c r="B77" t="s">
        <v>66</v>
      </c>
      <c r="C77" t="s">
        <v>67</v>
      </c>
      <c r="D77" t="s">
        <v>66</v>
      </c>
      <c r="E77" t="s">
        <v>66</v>
      </c>
      <c r="F77" t="s">
        <v>66</v>
      </c>
      <c r="G77" t="s">
        <v>68</v>
      </c>
    </row>
  </sheetData>
  <pageMargins left="0.7" right="0.7" top="0.75" bottom="0.75" header="0.3" footer="0.3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0095A-E128-4076-9379-7C89F934479D}">
  <dimension ref="A1:G77"/>
  <sheetViews>
    <sheetView topLeftCell="A37" workbookViewId="0">
      <selection activeCell="B57" sqref="B57"/>
    </sheetView>
  </sheetViews>
  <sheetFormatPr defaultRowHeight="13.2" x14ac:dyDescent="0.25"/>
  <cols>
    <col min="1" max="1" width="22.44140625" customWidth="1"/>
    <col min="2" max="2" width="13.33203125" customWidth="1"/>
    <col min="3" max="3" width="13.44140625" customWidth="1"/>
    <col min="4" max="5" width="12.33203125" customWidth="1"/>
    <col min="6" max="6" width="13.8867187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524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130</v>
      </c>
      <c r="C12">
        <v>90</v>
      </c>
      <c r="D12">
        <v>79.3</v>
      </c>
      <c r="E12">
        <v>19.5</v>
      </c>
      <c r="F12">
        <v>0</v>
      </c>
      <c r="G12">
        <v>0</v>
      </c>
    </row>
    <row r="13" spans="1:7" ht="15" x14ac:dyDescent="0.25">
      <c r="A13" s="271" t="s">
        <v>71</v>
      </c>
      <c r="B13">
        <v>116</v>
      </c>
      <c r="C13">
        <v>70</v>
      </c>
      <c r="D13">
        <v>79.3</v>
      </c>
      <c r="E13">
        <v>19.5</v>
      </c>
      <c r="F13">
        <v>0</v>
      </c>
      <c r="G13">
        <v>0</v>
      </c>
    </row>
    <row r="14" spans="1:7" ht="15" x14ac:dyDescent="0.25">
      <c r="A14" s="271" t="s">
        <v>72</v>
      </c>
      <c r="B14">
        <v>14</v>
      </c>
      <c r="C14">
        <v>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271" t="s">
        <v>166</v>
      </c>
      <c r="B15">
        <v>0</v>
      </c>
      <c r="C15">
        <v>20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271" t="s">
        <v>69</v>
      </c>
    </row>
    <row r="17" spans="1:7" ht="15" x14ac:dyDescent="0.25">
      <c r="A17" s="271" t="s">
        <v>74</v>
      </c>
      <c r="B17">
        <v>550.5</v>
      </c>
      <c r="C17">
        <v>541.29999999999995</v>
      </c>
      <c r="D17">
        <v>131.9</v>
      </c>
      <c r="E17">
        <v>103.4</v>
      </c>
      <c r="F17">
        <v>0</v>
      </c>
      <c r="G17">
        <v>0</v>
      </c>
    </row>
    <row r="18" spans="1:7" ht="15" x14ac:dyDescent="0.25">
      <c r="A18" s="271" t="s">
        <v>69</v>
      </c>
    </row>
    <row r="19" spans="1:7" ht="15" x14ac:dyDescent="0.25">
      <c r="A19" s="271" t="s">
        <v>75</v>
      </c>
      <c r="B19">
        <v>263.39999999999998</v>
      </c>
      <c r="C19">
        <v>169</v>
      </c>
      <c r="D19">
        <v>0</v>
      </c>
      <c r="E19">
        <v>111.1</v>
      </c>
      <c r="F19">
        <v>0</v>
      </c>
      <c r="G19">
        <v>0</v>
      </c>
    </row>
    <row r="20" spans="1:7" ht="15" x14ac:dyDescent="0.25">
      <c r="A20" s="271" t="s">
        <v>69</v>
      </c>
    </row>
    <row r="21" spans="1:7" ht="15" x14ac:dyDescent="0.25">
      <c r="A21" s="271" t="s">
        <v>76</v>
      </c>
      <c r="B21">
        <v>405.5</v>
      </c>
      <c r="C21">
        <v>0</v>
      </c>
      <c r="D21">
        <v>155.19999999999999</v>
      </c>
      <c r="E21">
        <v>0</v>
      </c>
      <c r="F21">
        <v>0</v>
      </c>
      <c r="G21">
        <v>0</v>
      </c>
    </row>
    <row r="22" spans="1:7" ht="15" x14ac:dyDescent="0.25">
      <c r="A22" s="271" t="s">
        <v>69</v>
      </c>
    </row>
    <row r="23" spans="1:7" ht="15" x14ac:dyDescent="0.25">
      <c r="A23" s="271" t="s">
        <v>77</v>
      </c>
      <c r="B23">
        <v>1867.1</v>
      </c>
      <c r="C23">
        <v>1708.8</v>
      </c>
      <c r="D23">
        <v>524.1</v>
      </c>
      <c r="E23">
        <v>468.9</v>
      </c>
      <c r="F23">
        <v>0</v>
      </c>
      <c r="G23">
        <v>0</v>
      </c>
    </row>
    <row r="24" spans="1:7" ht="15" x14ac:dyDescent="0.25">
      <c r="A24" s="271" t="s">
        <v>78</v>
      </c>
      <c r="B24">
        <v>1.5</v>
      </c>
      <c r="C24">
        <v>21.2</v>
      </c>
      <c r="D24">
        <v>0</v>
      </c>
      <c r="E24">
        <v>1.6</v>
      </c>
      <c r="F24">
        <v>0</v>
      </c>
      <c r="G24">
        <v>0</v>
      </c>
    </row>
    <row r="25" spans="1:7" ht="15" x14ac:dyDescent="0.25">
      <c r="A25" s="271" t="s">
        <v>79</v>
      </c>
      <c r="B25">
        <v>0</v>
      </c>
      <c r="C25">
        <v>0.3</v>
      </c>
      <c r="D25">
        <v>0</v>
      </c>
      <c r="E25">
        <v>0.3</v>
      </c>
      <c r="F25">
        <v>0</v>
      </c>
      <c r="G25">
        <v>0</v>
      </c>
    </row>
    <row r="26" spans="1:7" ht="15" x14ac:dyDescent="0.25">
      <c r="A26" s="271" t="s">
        <v>80</v>
      </c>
      <c r="B26">
        <v>107.5</v>
      </c>
      <c r="C26">
        <v>153.5</v>
      </c>
      <c r="D26">
        <v>77.2</v>
      </c>
      <c r="E26">
        <v>84.5</v>
      </c>
      <c r="F26">
        <v>0</v>
      </c>
      <c r="G26">
        <v>0</v>
      </c>
    </row>
    <row r="27" spans="1:7" ht="15" x14ac:dyDescent="0.25">
      <c r="A27" s="271" t="s">
        <v>173</v>
      </c>
      <c r="B27">
        <v>0</v>
      </c>
      <c r="C27">
        <v>100</v>
      </c>
      <c r="D27">
        <v>0</v>
      </c>
      <c r="E27">
        <v>157.5</v>
      </c>
      <c r="F27">
        <v>0</v>
      </c>
      <c r="G27">
        <v>0</v>
      </c>
    </row>
    <row r="28" spans="1:7" ht="15" x14ac:dyDescent="0.25">
      <c r="A28" s="271" t="s">
        <v>168</v>
      </c>
      <c r="B28" t="s">
        <v>94</v>
      </c>
      <c r="C28">
        <v>0</v>
      </c>
      <c r="D28">
        <v>0</v>
      </c>
      <c r="E28">
        <v>0</v>
      </c>
      <c r="F28">
        <v>0</v>
      </c>
      <c r="G28">
        <v>0</v>
      </c>
    </row>
    <row r="29" spans="1:7" ht="15" x14ac:dyDescent="0.25">
      <c r="A29" s="271" t="s">
        <v>81</v>
      </c>
      <c r="B29">
        <v>426</v>
      </c>
      <c r="C29">
        <v>263.60000000000002</v>
      </c>
      <c r="D29">
        <v>90.1</v>
      </c>
      <c r="E29">
        <v>37.9</v>
      </c>
      <c r="F29">
        <v>0</v>
      </c>
      <c r="G29">
        <v>0</v>
      </c>
    </row>
    <row r="30" spans="1:7" ht="15" x14ac:dyDescent="0.25">
      <c r="A30" s="271" t="s">
        <v>82</v>
      </c>
      <c r="B30">
        <v>78.8</v>
      </c>
      <c r="C30">
        <v>93.5</v>
      </c>
      <c r="D30">
        <v>0.1</v>
      </c>
      <c r="E30" t="s">
        <v>94</v>
      </c>
      <c r="F30">
        <v>0</v>
      </c>
      <c r="G30">
        <v>0</v>
      </c>
    </row>
    <row r="31" spans="1:7" ht="15" x14ac:dyDescent="0.25">
      <c r="A31" s="271" t="s">
        <v>83</v>
      </c>
      <c r="B31">
        <v>856.5</v>
      </c>
      <c r="C31">
        <v>793</v>
      </c>
      <c r="D31">
        <v>154.9</v>
      </c>
      <c r="E31">
        <v>65.900000000000006</v>
      </c>
      <c r="F31">
        <v>0</v>
      </c>
      <c r="G31">
        <v>0</v>
      </c>
    </row>
    <row r="32" spans="1:7" ht="15" x14ac:dyDescent="0.25">
      <c r="A32" s="271" t="s">
        <v>259</v>
      </c>
      <c r="B32">
        <v>0</v>
      </c>
      <c r="C32">
        <v>55</v>
      </c>
      <c r="D32">
        <v>0</v>
      </c>
      <c r="E32">
        <v>0</v>
      </c>
      <c r="F32">
        <v>0</v>
      </c>
      <c r="G32">
        <v>0</v>
      </c>
    </row>
    <row r="33" spans="1:7" ht="15" x14ac:dyDescent="0.25">
      <c r="A33" s="271" t="s">
        <v>84</v>
      </c>
      <c r="B33">
        <v>65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271" t="s">
        <v>85</v>
      </c>
      <c r="B34">
        <v>20</v>
      </c>
      <c r="C34">
        <v>0</v>
      </c>
      <c r="D34">
        <v>0</v>
      </c>
      <c r="E34">
        <v>0</v>
      </c>
      <c r="F34">
        <v>0</v>
      </c>
      <c r="G34">
        <v>0</v>
      </c>
    </row>
    <row r="35" spans="1:7" ht="15" x14ac:dyDescent="0.25">
      <c r="A35" s="271" t="s">
        <v>86</v>
      </c>
      <c r="B35">
        <v>116.6</v>
      </c>
      <c r="C35">
        <v>143.30000000000001</v>
      </c>
      <c r="D35">
        <v>57.3</v>
      </c>
      <c r="E35">
        <v>55.1</v>
      </c>
      <c r="F35">
        <v>0</v>
      </c>
      <c r="G35">
        <v>0</v>
      </c>
    </row>
    <row r="36" spans="1:7" ht="15" x14ac:dyDescent="0.25">
      <c r="A36" s="271" t="s">
        <v>88</v>
      </c>
      <c r="B36">
        <v>165.2</v>
      </c>
      <c r="C36">
        <v>27</v>
      </c>
      <c r="D36">
        <v>20.6</v>
      </c>
      <c r="E36">
        <v>66.099999999999994</v>
      </c>
      <c r="F36">
        <v>0</v>
      </c>
      <c r="G36">
        <v>0</v>
      </c>
    </row>
    <row r="37" spans="1:7" ht="15" x14ac:dyDescent="0.25">
      <c r="A37" s="271" t="s">
        <v>89</v>
      </c>
      <c r="B37">
        <v>30</v>
      </c>
      <c r="C37">
        <v>58.4</v>
      </c>
      <c r="D37">
        <v>124</v>
      </c>
      <c r="E37">
        <v>0</v>
      </c>
      <c r="F37">
        <v>0</v>
      </c>
      <c r="G37">
        <v>0</v>
      </c>
    </row>
    <row r="38" spans="1:7" ht="15" x14ac:dyDescent="0.25">
      <c r="A38" s="271" t="s">
        <v>69</v>
      </c>
    </row>
    <row r="39" spans="1:7" ht="15" x14ac:dyDescent="0.25">
      <c r="A39" s="271" t="s">
        <v>90</v>
      </c>
      <c r="B39">
        <v>274.89999999999998</v>
      </c>
      <c r="C39">
        <v>619.9</v>
      </c>
      <c r="D39">
        <v>85.6</v>
      </c>
      <c r="E39">
        <v>214.2</v>
      </c>
      <c r="F39">
        <v>0</v>
      </c>
      <c r="G39">
        <v>0</v>
      </c>
    </row>
    <row r="40" spans="1:7" ht="15" x14ac:dyDescent="0.25">
      <c r="A40" s="271" t="s">
        <v>91</v>
      </c>
      <c r="B40">
        <v>0</v>
      </c>
      <c r="C40">
        <v>178.5</v>
      </c>
      <c r="D40">
        <v>0</v>
      </c>
      <c r="E40">
        <v>164.9</v>
      </c>
      <c r="F40">
        <v>0</v>
      </c>
      <c r="G40">
        <v>0</v>
      </c>
    </row>
    <row r="41" spans="1:7" ht="15" x14ac:dyDescent="0.25">
      <c r="A41" s="271" t="s">
        <v>92</v>
      </c>
      <c r="B41">
        <v>0</v>
      </c>
      <c r="C41">
        <v>20</v>
      </c>
      <c r="D41">
        <v>0</v>
      </c>
      <c r="E41">
        <v>0</v>
      </c>
      <c r="F41">
        <v>0</v>
      </c>
      <c r="G41">
        <v>0</v>
      </c>
    </row>
    <row r="42" spans="1:7" ht="15" x14ac:dyDescent="0.25">
      <c r="A42" s="271" t="s">
        <v>406</v>
      </c>
      <c r="B42">
        <v>0</v>
      </c>
      <c r="C42">
        <v>0</v>
      </c>
      <c r="D42">
        <v>7.7</v>
      </c>
      <c r="E42">
        <v>0</v>
      </c>
      <c r="F42">
        <v>0</v>
      </c>
      <c r="G42">
        <v>0</v>
      </c>
    </row>
    <row r="43" spans="1:7" ht="15" x14ac:dyDescent="0.25">
      <c r="A43" s="271" t="s">
        <v>93</v>
      </c>
      <c r="B43">
        <v>0</v>
      </c>
      <c r="C43">
        <v>0</v>
      </c>
      <c r="D43" t="s">
        <v>94</v>
      </c>
      <c r="E43">
        <v>0</v>
      </c>
      <c r="F43">
        <v>0</v>
      </c>
      <c r="G43">
        <v>0</v>
      </c>
    </row>
    <row r="44" spans="1:7" ht="15" x14ac:dyDescent="0.25">
      <c r="A44" s="271" t="s">
        <v>96</v>
      </c>
      <c r="B44">
        <v>261.89999999999998</v>
      </c>
      <c r="C44">
        <v>421.4</v>
      </c>
      <c r="D44">
        <v>77.900000000000006</v>
      </c>
      <c r="E44">
        <v>49.3</v>
      </c>
      <c r="F44">
        <v>0</v>
      </c>
      <c r="G44">
        <v>0</v>
      </c>
    </row>
    <row r="45" spans="1:7" ht="15" x14ac:dyDescent="0.25">
      <c r="A45" s="271" t="s">
        <v>97</v>
      </c>
      <c r="B45">
        <v>13</v>
      </c>
      <c r="C45">
        <v>0</v>
      </c>
      <c r="D45">
        <v>0</v>
      </c>
      <c r="E45">
        <v>0</v>
      </c>
      <c r="F45">
        <v>0</v>
      </c>
      <c r="G45">
        <v>0</v>
      </c>
    </row>
    <row r="46" spans="1:7" ht="15" x14ac:dyDescent="0.25">
      <c r="A46" s="271" t="s">
        <v>69</v>
      </c>
    </row>
    <row r="47" spans="1:7" ht="15" x14ac:dyDescent="0.25">
      <c r="A47" s="271" t="s">
        <v>98</v>
      </c>
      <c r="B47">
        <v>1341.6</v>
      </c>
      <c r="C47">
        <v>1733.3</v>
      </c>
      <c r="D47">
        <v>392.9</v>
      </c>
      <c r="E47">
        <v>312.60000000000002</v>
      </c>
      <c r="F47">
        <v>0</v>
      </c>
      <c r="G47">
        <v>0</v>
      </c>
    </row>
    <row r="48" spans="1:7" ht="15" x14ac:dyDescent="0.25">
      <c r="A48" s="271" t="s">
        <v>99</v>
      </c>
      <c r="B48">
        <v>2</v>
      </c>
      <c r="C48">
        <v>4.9000000000000004</v>
      </c>
      <c r="D48">
        <v>3.2</v>
      </c>
      <c r="E48">
        <v>1.8</v>
      </c>
      <c r="F48">
        <v>0</v>
      </c>
      <c r="G48">
        <v>0</v>
      </c>
    </row>
    <row r="49" spans="1:7" ht="15" x14ac:dyDescent="0.25">
      <c r="A49" s="271" t="s">
        <v>100</v>
      </c>
      <c r="B49">
        <v>4</v>
      </c>
      <c r="C49">
        <v>4.5</v>
      </c>
      <c r="D49">
        <v>0</v>
      </c>
      <c r="E49">
        <v>0</v>
      </c>
      <c r="F49">
        <v>0</v>
      </c>
      <c r="G49">
        <v>0</v>
      </c>
    </row>
    <row r="50" spans="1:7" ht="15" x14ac:dyDescent="0.25">
      <c r="A50" s="271" t="s">
        <v>101</v>
      </c>
      <c r="B50">
        <v>105.8</v>
      </c>
      <c r="C50">
        <v>31.1</v>
      </c>
      <c r="D50">
        <v>47.2</v>
      </c>
      <c r="E50">
        <v>13.9</v>
      </c>
      <c r="F50">
        <v>0</v>
      </c>
      <c r="G50">
        <v>0</v>
      </c>
    </row>
    <row r="51" spans="1:7" ht="15" x14ac:dyDescent="0.25">
      <c r="A51" s="271" t="s">
        <v>102</v>
      </c>
      <c r="B51">
        <v>13.3</v>
      </c>
      <c r="C51">
        <v>35.1</v>
      </c>
      <c r="D51">
        <v>0</v>
      </c>
      <c r="E51">
        <v>0.1</v>
      </c>
      <c r="F51">
        <v>0</v>
      </c>
      <c r="G51">
        <v>0</v>
      </c>
    </row>
    <row r="52" spans="1:7" ht="15" x14ac:dyDescent="0.25">
      <c r="A52" s="271" t="s">
        <v>103</v>
      </c>
      <c r="B52">
        <v>9.1</v>
      </c>
      <c r="C52">
        <v>18.399999999999999</v>
      </c>
      <c r="D52">
        <v>0.1</v>
      </c>
      <c r="E52">
        <v>0.7</v>
      </c>
      <c r="F52">
        <v>0</v>
      </c>
      <c r="G52">
        <v>0</v>
      </c>
    </row>
    <row r="53" spans="1:7" ht="15" x14ac:dyDescent="0.25">
      <c r="A53" s="271" t="s">
        <v>104</v>
      </c>
      <c r="B53">
        <v>100.9</v>
      </c>
      <c r="C53">
        <v>64</v>
      </c>
      <c r="D53">
        <v>51.4</v>
      </c>
      <c r="E53">
        <v>0</v>
      </c>
      <c r="F53">
        <v>0</v>
      </c>
      <c r="G53">
        <v>0</v>
      </c>
    </row>
    <row r="54" spans="1:7" ht="15" x14ac:dyDescent="0.25">
      <c r="A54" s="271" t="s">
        <v>105</v>
      </c>
      <c r="B54">
        <v>75.2</v>
      </c>
      <c r="C54">
        <v>220.1</v>
      </c>
      <c r="D54">
        <v>43.6</v>
      </c>
      <c r="E54">
        <v>0</v>
      </c>
      <c r="F54">
        <v>0</v>
      </c>
      <c r="G54">
        <v>0</v>
      </c>
    </row>
    <row r="55" spans="1:7" ht="15" x14ac:dyDescent="0.25">
      <c r="A55" s="271" t="s">
        <v>106</v>
      </c>
      <c r="B55">
        <v>40</v>
      </c>
      <c r="C55">
        <v>43.4</v>
      </c>
      <c r="D55">
        <v>22.1</v>
      </c>
      <c r="E55">
        <v>0</v>
      </c>
      <c r="F55">
        <v>0</v>
      </c>
      <c r="G55">
        <v>0</v>
      </c>
    </row>
    <row r="56" spans="1:7" ht="15" x14ac:dyDescent="0.25">
      <c r="A56" s="271" t="s">
        <v>107</v>
      </c>
      <c r="B56">
        <v>59.5</v>
      </c>
      <c r="C56">
        <v>17.5</v>
      </c>
      <c r="D56">
        <v>0</v>
      </c>
      <c r="E56">
        <v>0</v>
      </c>
      <c r="F56">
        <v>0</v>
      </c>
      <c r="G56">
        <v>0</v>
      </c>
    </row>
    <row r="57" spans="1:7" ht="15" x14ac:dyDescent="0.25">
      <c r="A57" s="271" t="s">
        <v>108</v>
      </c>
      <c r="B57">
        <v>0</v>
      </c>
      <c r="C57">
        <v>27.7</v>
      </c>
      <c r="D57">
        <v>0</v>
      </c>
      <c r="E57">
        <v>0</v>
      </c>
      <c r="F57">
        <v>0</v>
      </c>
      <c r="G57">
        <v>0</v>
      </c>
    </row>
    <row r="58" spans="1:7" ht="15" x14ac:dyDescent="0.25">
      <c r="A58" s="271" t="s">
        <v>109</v>
      </c>
      <c r="B58">
        <v>193.7</v>
      </c>
      <c r="C58">
        <v>70</v>
      </c>
      <c r="D58">
        <v>34.299999999999997</v>
      </c>
      <c r="E58">
        <v>67.900000000000006</v>
      </c>
      <c r="F58">
        <v>0</v>
      </c>
      <c r="G58">
        <v>0</v>
      </c>
    </row>
    <row r="59" spans="1:7" ht="15" x14ac:dyDescent="0.25">
      <c r="A59" s="271" t="s">
        <v>110</v>
      </c>
      <c r="B59">
        <v>0</v>
      </c>
      <c r="C59">
        <v>0</v>
      </c>
      <c r="D59">
        <v>2.5</v>
      </c>
      <c r="E59">
        <v>6.3</v>
      </c>
      <c r="F59">
        <v>0</v>
      </c>
      <c r="G59">
        <v>0</v>
      </c>
    </row>
    <row r="60" spans="1:7" ht="15" x14ac:dyDescent="0.25">
      <c r="A60" s="271" t="s">
        <v>112</v>
      </c>
      <c r="B60">
        <v>107.7</v>
      </c>
      <c r="C60">
        <v>107.2</v>
      </c>
      <c r="D60">
        <v>11</v>
      </c>
      <c r="E60">
        <v>14.1</v>
      </c>
      <c r="F60">
        <v>0</v>
      </c>
      <c r="G60">
        <v>0</v>
      </c>
    </row>
    <row r="61" spans="1:7" ht="15" x14ac:dyDescent="0.25">
      <c r="A61" s="271" t="s">
        <v>113</v>
      </c>
      <c r="B61">
        <v>20</v>
      </c>
      <c r="C61">
        <v>40</v>
      </c>
      <c r="D61">
        <v>14.2</v>
      </c>
      <c r="E61">
        <v>8.6999999999999993</v>
      </c>
      <c r="F61">
        <v>0</v>
      </c>
      <c r="G61">
        <v>0</v>
      </c>
    </row>
    <row r="62" spans="1:7" ht="15" x14ac:dyDescent="0.25">
      <c r="A62" s="271" t="s">
        <v>114</v>
      </c>
      <c r="B62">
        <v>11.8</v>
      </c>
      <c r="C62">
        <v>18.899999999999999</v>
      </c>
      <c r="D62">
        <v>7.9</v>
      </c>
      <c r="E62">
        <v>0.5</v>
      </c>
      <c r="F62">
        <v>0</v>
      </c>
      <c r="G62">
        <v>0</v>
      </c>
    </row>
    <row r="63" spans="1:7" ht="15" x14ac:dyDescent="0.25">
      <c r="A63" s="271" t="s">
        <v>115</v>
      </c>
      <c r="B63">
        <v>423.8</v>
      </c>
      <c r="C63">
        <v>689.1</v>
      </c>
      <c r="D63">
        <v>119</v>
      </c>
      <c r="E63">
        <v>152.1</v>
      </c>
      <c r="F63">
        <v>0</v>
      </c>
      <c r="G63">
        <v>0</v>
      </c>
    </row>
    <row r="64" spans="1:7" ht="15" x14ac:dyDescent="0.25">
      <c r="A64" s="271" t="s">
        <v>117</v>
      </c>
      <c r="B64">
        <v>3.7</v>
      </c>
      <c r="C64">
        <v>5.8</v>
      </c>
      <c r="D64">
        <v>0</v>
      </c>
      <c r="E64">
        <v>1.6</v>
      </c>
      <c r="F64">
        <v>0</v>
      </c>
      <c r="G64">
        <v>0</v>
      </c>
    </row>
    <row r="65" spans="1:7" ht="15" x14ac:dyDescent="0.25">
      <c r="A65" s="271" t="s">
        <v>118</v>
      </c>
      <c r="B65">
        <v>58.6</v>
      </c>
      <c r="C65">
        <v>137.1</v>
      </c>
      <c r="D65">
        <v>0</v>
      </c>
      <c r="E65">
        <v>0</v>
      </c>
      <c r="F65">
        <v>0</v>
      </c>
      <c r="G65">
        <v>0</v>
      </c>
    </row>
    <row r="66" spans="1:7" ht="15" x14ac:dyDescent="0.25">
      <c r="A66" s="271" t="s">
        <v>119</v>
      </c>
      <c r="B66">
        <v>88.5</v>
      </c>
      <c r="C66">
        <v>78.099999999999994</v>
      </c>
      <c r="D66">
        <v>0</v>
      </c>
      <c r="E66">
        <v>0</v>
      </c>
      <c r="F66">
        <v>0</v>
      </c>
      <c r="G66">
        <v>0</v>
      </c>
    </row>
    <row r="67" spans="1:7" ht="15" x14ac:dyDescent="0.25">
      <c r="A67" s="271" t="s">
        <v>120</v>
      </c>
      <c r="B67">
        <v>9.8000000000000007</v>
      </c>
      <c r="C67">
        <v>77.400000000000006</v>
      </c>
      <c r="D67">
        <v>15.3</v>
      </c>
      <c r="E67">
        <v>38.6</v>
      </c>
      <c r="F67">
        <v>0</v>
      </c>
      <c r="G67">
        <v>0</v>
      </c>
    </row>
    <row r="68" spans="1:7" ht="15" x14ac:dyDescent="0.25">
      <c r="A68" s="271" t="s">
        <v>121</v>
      </c>
      <c r="B68">
        <v>14.3</v>
      </c>
      <c r="C68">
        <v>43.1</v>
      </c>
      <c r="D68">
        <v>0</v>
      </c>
      <c r="E68">
        <v>0</v>
      </c>
      <c r="F68">
        <v>0</v>
      </c>
      <c r="G68">
        <v>0</v>
      </c>
    </row>
    <row r="69" spans="1:7" ht="15" x14ac:dyDescent="0.25">
      <c r="A69" s="271" t="s">
        <v>122</v>
      </c>
      <c r="B69">
        <v>0</v>
      </c>
      <c r="C69">
        <v>0</v>
      </c>
      <c r="D69">
        <v>21.2</v>
      </c>
      <c r="E69">
        <v>6.3</v>
      </c>
      <c r="F69">
        <v>0</v>
      </c>
      <c r="G69">
        <v>0</v>
      </c>
    </row>
    <row r="70" spans="1:7" ht="15" x14ac:dyDescent="0.25">
      <c r="A70" s="271" t="s">
        <v>65</v>
      </c>
      <c r="B70" t="s">
        <v>66</v>
      </c>
      <c r="C70" t="s">
        <v>67</v>
      </c>
      <c r="D70" t="s">
        <v>66</v>
      </c>
      <c r="E70" t="s">
        <v>66</v>
      </c>
      <c r="F70" t="s">
        <v>66</v>
      </c>
      <c r="G70" t="s">
        <v>68</v>
      </c>
    </row>
    <row r="71" spans="1:7" ht="15" x14ac:dyDescent="0.25">
      <c r="A71" s="271" t="s">
        <v>123</v>
      </c>
      <c r="B71">
        <v>4833</v>
      </c>
      <c r="C71">
        <v>4862.2</v>
      </c>
      <c r="D71">
        <v>1369</v>
      </c>
      <c r="E71">
        <v>1229.5999999999999</v>
      </c>
      <c r="F71">
        <v>0</v>
      </c>
      <c r="G71">
        <v>0</v>
      </c>
    </row>
    <row r="72" spans="1:7" ht="15" x14ac:dyDescent="0.25">
      <c r="A72" s="271" t="s">
        <v>124</v>
      </c>
      <c r="B72">
        <v>650</v>
      </c>
      <c r="C72">
        <v>855.9</v>
      </c>
      <c r="D72">
        <v>0</v>
      </c>
      <c r="E72">
        <v>0</v>
      </c>
      <c r="F72">
        <v>0</v>
      </c>
      <c r="G72">
        <v>0</v>
      </c>
    </row>
    <row r="73" spans="1:7" ht="15" x14ac:dyDescent="0.25">
      <c r="A73" s="271" t="s">
        <v>65</v>
      </c>
      <c r="B73" t="s">
        <v>66</v>
      </c>
      <c r="C73" t="s">
        <v>67</v>
      </c>
      <c r="D73" t="s">
        <v>66</v>
      </c>
      <c r="E73" t="s">
        <v>66</v>
      </c>
      <c r="F73" t="s">
        <v>66</v>
      </c>
      <c r="G73" t="s">
        <v>68</v>
      </c>
    </row>
    <row r="74" spans="1:7" ht="15" x14ac:dyDescent="0.25">
      <c r="A74" s="271" t="s">
        <v>125</v>
      </c>
      <c r="B74">
        <v>5483</v>
      </c>
      <c r="C74">
        <v>5718.1</v>
      </c>
      <c r="D74">
        <v>1369</v>
      </c>
      <c r="E74">
        <v>1229.5999999999999</v>
      </c>
      <c r="F74">
        <v>0</v>
      </c>
      <c r="G74">
        <v>0</v>
      </c>
    </row>
    <row r="75" spans="1:7" ht="15" x14ac:dyDescent="0.25">
      <c r="A75" s="271" t="s">
        <v>126</v>
      </c>
      <c r="B75" t="s">
        <v>45</v>
      </c>
      <c r="C75" t="s">
        <v>45</v>
      </c>
      <c r="D75">
        <v>0</v>
      </c>
      <c r="E75">
        <v>0</v>
      </c>
      <c r="F75" t="s">
        <v>45</v>
      </c>
      <c r="G75" t="s">
        <v>45</v>
      </c>
    </row>
    <row r="76" spans="1:7" ht="15" x14ac:dyDescent="0.25">
      <c r="A76" s="271" t="s">
        <v>127</v>
      </c>
      <c r="B76">
        <v>0</v>
      </c>
      <c r="C76">
        <v>0</v>
      </c>
      <c r="D76" t="s">
        <v>45</v>
      </c>
      <c r="E76" t="s">
        <v>45</v>
      </c>
      <c r="F76">
        <v>0</v>
      </c>
      <c r="G76">
        <v>0</v>
      </c>
    </row>
    <row r="77" spans="1:7" ht="15" x14ac:dyDescent="0.35">
      <c r="A77" s="28" t="s">
        <v>65</v>
      </c>
      <c r="B77" t="s">
        <v>66</v>
      </c>
      <c r="C77" t="s">
        <v>67</v>
      </c>
      <c r="D77" t="s">
        <v>66</v>
      </c>
      <c r="E77" t="s">
        <v>66</v>
      </c>
      <c r="F77" t="s">
        <v>66</v>
      </c>
      <c r="G77" t="s">
        <v>68</v>
      </c>
    </row>
  </sheetData>
  <pageMargins left="0.7" right="0.7" top="0.75" bottom="0.75" header="0.3" footer="0.3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0442E-D65E-44C3-8F66-4A534FEBB971}">
  <dimension ref="A1:G76"/>
  <sheetViews>
    <sheetView topLeftCell="A27" workbookViewId="0">
      <selection activeCell="B33" sqref="B33"/>
    </sheetView>
  </sheetViews>
  <sheetFormatPr defaultRowHeight="13.2" x14ac:dyDescent="0.25"/>
  <cols>
    <col min="1" max="1" width="20.109375" customWidth="1"/>
    <col min="2" max="2" width="13.109375" customWidth="1"/>
    <col min="3" max="3" width="11.33203125" customWidth="1"/>
    <col min="4" max="4" width="13.109375" customWidth="1"/>
    <col min="5" max="5" width="12.33203125" customWidth="1"/>
    <col min="6" max="6" width="13.44140625" customWidth="1"/>
    <col min="7" max="7" width="11.66406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525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123.7</v>
      </c>
      <c r="C12">
        <v>77.5</v>
      </c>
      <c r="D12">
        <v>43.2</v>
      </c>
      <c r="E12">
        <v>19.5</v>
      </c>
      <c r="F12">
        <v>0</v>
      </c>
      <c r="G12">
        <v>0</v>
      </c>
    </row>
    <row r="13" spans="1:7" ht="15" x14ac:dyDescent="0.25">
      <c r="A13" s="271" t="s">
        <v>71</v>
      </c>
      <c r="B13">
        <v>109.7</v>
      </c>
      <c r="C13">
        <v>70</v>
      </c>
      <c r="D13">
        <v>43.2</v>
      </c>
      <c r="E13">
        <v>19.5</v>
      </c>
      <c r="F13">
        <v>0</v>
      </c>
      <c r="G13">
        <v>0</v>
      </c>
    </row>
    <row r="14" spans="1:7" ht="15" x14ac:dyDescent="0.25">
      <c r="A14" s="271" t="s">
        <v>72</v>
      </c>
      <c r="B14">
        <v>14</v>
      </c>
      <c r="C14">
        <v>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271" t="s">
        <v>166</v>
      </c>
      <c r="B15">
        <v>0</v>
      </c>
      <c r="C15">
        <v>7.5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271" t="s">
        <v>69</v>
      </c>
    </row>
    <row r="17" spans="1:7" ht="15" x14ac:dyDescent="0.25">
      <c r="A17" s="271" t="s">
        <v>74</v>
      </c>
      <c r="B17">
        <v>542.5</v>
      </c>
      <c r="C17">
        <v>516.79999999999995</v>
      </c>
      <c r="D17">
        <v>51.9</v>
      </c>
      <c r="E17">
        <v>46.4</v>
      </c>
      <c r="F17">
        <v>0</v>
      </c>
      <c r="G17">
        <v>0</v>
      </c>
    </row>
    <row r="18" spans="1:7" ht="15" x14ac:dyDescent="0.25">
      <c r="A18" s="271" t="s">
        <v>69</v>
      </c>
    </row>
    <row r="19" spans="1:7" ht="15" x14ac:dyDescent="0.25">
      <c r="A19" s="271" t="s">
        <v>75</v>
      </c>
      <c r="B19">
        <v>261.89999999999998</v>
      </c>
      <c r="C19">
        <v>187.8</v>
      </c>
      <c r="D19">
        <v>0</v>
      </c>
      <c r="E19">
        <v>56.7</v>
      </c>
      <c r="F19">
        <v>0</v>
      </c>
      <c r="G19">
        <v>0</v>
      </c>
    </row>
    <row r="20" spans="1:7" ht="15" x14ac:dyDescent="0.25">
      <c r="A20" s="271" t="s">
        <v>69</v>
      </c>
    </row>
    <row r="21" spans="1:7" ht="15" x14ac:dyDescent="0.25">
      <c r="A21" s="271" t="s">
        <v>76</v>
      </c>
      <c r="B21">
        <v>485</v>
      </c>
      <c r="C21">
        <v>0</v>
      </c>
      <c r="D21">
        <v>63</v>
      </c>
      <c r="E21">
        <v>0</v>
      </c>
      <c r="F21">
        <v>0</v>
      </c>
      <c r="G21">
        <v>0</v>
      </c>
    </row>
    <row r="22" spans="1:7" ht="15" x14ac:dyDescent="0.25">
      <c r="A22" s="271" t="s">
        <v>69</v>
      </c>
    </row>
    <row r="23" spans="1:7" ht="15" x14ac:dyDescent="0.25">
      <c r="A23" s="271" t="s">
        <v>77</v>
      </c>
      <c r="B23">
        <v>2046.3</v>
      </c>
      <c r="C23">
        <v>1595.2</v>
      </c>
      <c r="D23">
        <v>235.4</v>
      </c>
      <c r="E23">
        <v>443.9</v>
      </c>
      <c r="F23">
        <v>0</v>
      </c>
      <c r="G23">
        <v>0</v>
      </c>
    </row>
    <row r="24" spans="1:7" ht="15" x14ac:dyDescent="0.25">
      <c r="A24" s="271" t="s">
        <v>78</v>
      </c>
      <c r="B24">
        <v>1.1000000000000001</v>
      </c>
      <c r="C24">
        <v>23.5</v>
      </c>
      <c r="D24">
        <v>0</v>
      </c>
      <c r="E24">
        <v>0</v>
      </c>
      <c r="F24">
        <v>0</v>
      </c>
      <c r="G24">
        <v>0</v>
      </c>
    </row>
    <row r="25" spans="1:7" ht="15" x14ac:dyDescent="0.25">
      <c r="A25" s="271" t="s">
        <v>79</v>
      </c>
      <c r="B25">
        <v>0</v>
      </c>
      <c r="C25">
        <v>0.3</v>
      </c>
      <c r="D25">
        <v>0</v>
      </c>
      <c r="E25">
        <v>0.3</v>
      </c>
      <c r="F25">
        <v>0</v>
      </c>
      <c r="G25">
        <v>0</v>
      </c>
    </row>
    <row r="26" spans="1:7" ht="15" x14ac:dyDescent="0.25">
      <c r="A26" s="271" t="s">
        <v>80</v>
      </c>
      <c r="B26">
        <v>167.5</v>
      </c>
      <c r="C26">
        <v>133.5</v>
      </c>
      <c r="D26">
        <v>11.2</v>
      </c>
      <c r="E26">
        <v>84.5</v>
      </c>
      <c r="F26">
        <v>0</v>
      </c>
      <c r="G26">
        <v>0</v>
      </c>
    </row>
    <row r="27" spans="1:7" ht="15" x14ac:dyDescent="0.25">
      <c r="A27" s="271" t="s">
        <v>173</v>
      </c>
      <c r="B27">
        <v>0</v>
      </c>
      <c r="C27">
        <v>100</v>
      </c>
      <c r="D27">
        <v>0</v>
      </c>
      <c r="E27">
        <v>157.5</v>
      </c>
      <c r="F27">
        <v>0</v>
      </c>
      <c r="G27">
        <v>0</v>
      </c>
    </row>
    <row r="28" spans="1:7" ht="15" x14ac:dyDescent="0.25">
      <c r="A28" s="271" t="s">
        <v>168</v>
      </c>
      <c r="B28" t="s">
        <v>94</v>
      </c>
      <c r="C28">
        <v>0</v>
      </c>
      <c r="D28">
        <v>0</v>
      </c>
      <c r="E28">
        <v>0</v>
      </c>
      <c r="F28">
        <v>0</v>
      </c>
      <c r="G28">
        <v>0</v>
      </c>
    </row>
    <row r="29" spans="1:7" ht="15" x14ac:dyDescent="0.25">
      <c r="A29" s="271" t="s">
        <v>81</v>
      </c>
      <c r="B29">
        <v>406.7</v>
      </c>
      <c r="C29">
        <v>262.60000000000002</v>
      </c>
      <c r="D29">
        <v>30.5</v>
      </c>
      <c r="E29">
        <v>37.700000000000003</v>
      </c>
      <c r="F29">
        <v>0</v>
      </c>
      <c r="G29">
        <v>0</v>
      </c>
    </row>
    <row r="30" spans="1:7" ht="15" x14ac:dyDescent="0.25">
      <c r="A30" s="271" t="s">
        <v>82</v>
      </c>
      <c r="B30">
        <v>78.8</v>
      </c>
      <c r="C30">
        <v>93.5</v>
      </c>
      <c r="D30">
        <v>0.1</v>
      </c>
      <c r="E30">
        <v>0</v>
      </c>
      <c r="F30">
        <v>0</v>
      </c>
      <c r="G30">
        <v>0</v>
      </c>
    </row>
    <row r="31" spans="1:7" ht="15" x14ac:dyDescent="0.25">
      <c r="A31" s="271" t="s">
        <v>83</v>
      </c>
      <c r="B31">
        <v>890.5</v>
      </c>
      <c r="C31">
        <v>677</v>
      </c>
      <c r="D31">
        <v>118.1</v>
      </c>
      <c r="E31">
        <v>65.900000000000006</v>
      </c>
      <c r="F31">
        <v>0</v>
      </c>
      <c r="G31">
        <v>0</v>
      </c>
    </row>
    <row r="32" spans="1:7" ht="15" x14ac:dyDescent="0.25">
      <c r="A32" s="271" t="s">
        <v>259</v>
      </c>
      <c r="B32">
        <v>0</v>
      </c>
      <c r="C32">
        <v>55</v>
      </c>
      <c r="D32">
        <v>0</v>
      </c>
      <c r="E32">
        <v>0</v>
      </c>
      <c r="F32">
        <v>0</v>
      </c>
      <c r="G32">
        <v>0</v>
      </c>
    </row>
    <row r="33" spans="1:7" ht="15" x14ac:dyDescent="0.25">
      <c r="A33" s="271" t="s">
        <v>84</v>
      </c>
      <c r="B33">
        <v>85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271" t="s">
        <v>86</v>
      </c>
      <c r="B34">
        <v>167.8</v>
      </c>
      <c r="C34">
        <v>143.30000000000001</v>
      </c>
      <c r="D34">
        <v>0.9</v>
      </c>
      <c r="E34">
        <v>55</v>
      </c>
      <c r="F34">
        <v>0</v>
      </c>
      <c r="G34">
        <v>0</v>
      </c>
    </row>
    <row r="35" spans="1:7" ht="15" x14ac:dyDescent="0.25">
      <c r="A35" s="271" t="s">
        <v>88</v>
      </c>
      <c r="B35">
        <v>178.9</v>
      </c>
      <c r="C35">
        <v>48</v>
      </c>
      <c r="D35">
        <v>20.6</v>
      </c>
      <c r="E35">
        <v>43</v>
      </c>
      <c r="F35">
        <v>0</v>
      </c>
      <c r="G35">
        <v>0</v>
      </c>
    </row>
    <row r="36" spans="1:7" ht="15" x14ac:dyDescent="0.25">
      <c r="A36" s="271" t="s">
        <v>89</v>
      </c>
      <c r="B36">
        <v>70</v>
      </c>
      <c r="C36">
        <v>58.4</v>
      </c>
      <c r="D36">
        <v>54</v>
      </c>
      <c r="E36">
        <v>0</v>
      </c>
      <c r="F36">
        <v>0</v>
      </c>
      <c r="G36">
        <v>0</v>
      </c>
    </row>
    <row r="37" spans="1:7" ht="15" x14ac:dyDescent="0.25">
      <c r="A37" s="271" t="s">
        <v>69</v>
      </c>
    </row>
    <row r="38" spans="1:7" ht="15" x14ac:dyDescent="0.25">
      <c r="A38" s="271" t="s">
        <v>90</v>
      </c>
      <c r="B38">
        <v>269.7</v>
      </c>
      <c r="C38">
        <v>792.3</v>
      </c>
      <c r="D38">
        <v>7.7</v>
      </c>
      <c r="E38">
        <v>53</v>
      </c>
      <c r="F38">
        <v>0</v>
      </c>
      <c r="G38">
        <v>0</v>
      </c>
    </row>
    <row r="39" spans="1:7" ht="15" x14ac:dyDescent="0.25">
      <c r="A39" s="271" t="s">
        <v>91</v>
      </c>
      <c r="B39">
        <v>0</v>
      </c>
      <c r="C39">
        <v>291</v>
      </c>
      <c r="D39">
        <v>0</v>
      </c>
      <c r="E39">
        <v>53</v>
      </c>
      <c r="F39">
        <v>0</v>
      </c>
      <c r="G39">
        <v>0</v>
      </c>
    </row>
    <row r="40" spans="1:7" ht="15" x14ac:dyDescent="0.25">
      <c r="A40" s="271" t="s">
        <v>92</v>
      </c>
      <c r="B40">
        <v>0</v>
      </c>
      <c r="C40">
        <v>20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271" t="s">
        <v>406</v>
      </c>
      <c r="B41">
        <v>0</v>
      </c>
      <c r="C41">
        <v>0</v>
      </c>
      <c r="D41">
        <v>7.7</v>
      </c>
      <c r="E41">
        <v>0</v>
      </c>
      <c r="F41">
        <v>0</v>
      </c>
      <c r="G41">
        <v>0</v>
      </c>
    </row>
    <row r="42" spans="1:7" ht="15" x14ac:dyDescent="0.25">
      <c r="A42" s="271" t="s">
        <v>93</v>
      </c>
      <c r="B42">
        <v>0</v>
      </c>
      <c r="C42">
        <v>0</v>
      </c>
      <c r="D42" t="s">
        <v>94</v>
      </c>
      <c r="E42">
        <v>0</v>
      </c>
      <c r="F42">
        <v>0</v>
      </c>
      <c r="G42">
        <v>0</v>
      </c>
    </row>
    <row r="43" spans="1:7" ht="15" x14ac:dyDescent="0.25">
      <c r="A43" s="271" t="s">
        <v>96</v>
      </c>
      <c r="B43">
        <v>256.7</v>
      </c>
      <c r="C43">
        <v>481.3</v>
      </c>
      <c r="D43">
        <v>0</v>
      </c>
      <c r="E43">
        <v>0</v>
      </c>
      <c r="F43">
        <v>0</v>
      </c>
      <c r="G43">
        <v>0</v>
      </c>
    </row>
    <row r="44" spans="1:7" ht="15" x14ac:dyDescent="0.25">
      <c r="A44" s="271" t="s">
        <v>97</v>
      </c>
      <c r="B44">
        <v>13</v>
      </c>
      <c r="C44">
        <v>0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271" t="s">
        <v>69</v>
      </c>
    </row>
    <row r="46" spans="1:7" ht="15" x14ac:dyDescent="0.25">
      <c r="A46" s="271" t="s">
        <v>98</v>
      </c>
      <c r="B46">
        <v>1257.4000000000001</v>
      </c>
      <c r="C46">
        <v>1519.5</v>
      </c>
      <c r="D46">
        <v>257.8</v>
      </c>
      <c r="E46">
        <v>191.7</v>
      </c>
      <c r="F46">
        <v>0</v>
      </c>
      <c r="G46">
        <v>0</v>
      </c>
    </row>
    <row r="47" spans="1:7" ht="15" x14ac:dyDescent="0.25">
      <c r="A47" s="271" t="s">
        <v>99</v>
      </c>
      <c r="B47">
        <v>2</v>
      </c>
      <c r="C47">
        <v>3.9</v>
      </c>
      <c r="D47">
        <v>3.2</v>
      </c>
      <c r="E47">
        <v>1.8</v>
      </c>
      <c r="F47">
        <v>0</v>
      </c>
      <c r="G47">
        <v>0</v>
      </c>
    </row>
    <row r="48" spans="1:7" ht="15" x14ac:dyDescent="0.25">
      <c r="A48" s="271" t="s">
        <v>100</v>
      </c>
      <c r="B48">
        <v>4</v>
      </c>
      <c r="C48">
        <v>4.5</v>
      </c>
      <c r="D48">
        <v>0</v>
      </c>
      <c r="E48">
        <v>0</v>
      </c>
      <c r="F48">
        <v>0</v>
      </c>
      <c r="G48">
        <v>0</v>
      </c>
    </row>
    <row r="49" spans="1:7" ht="15" x14ac:dyDescent="0.25">
      <c r="A49" s="271" t="s">
        <v>101</v>
      </c>
      <c r="B49">
        <v>85</v>
      </c>
      <c r="C49">
        <v>31.1</v>
      </c>
      <c r="D49">
        <v>33</v>
      </c>
      <c r="E49">
        <v>13.9</v>
      </c>
      <c r="F49">
        <v>0</v>
      </c>
      <c r="G49">
        <v>0</v>
      </c>
    </row>
    <row r="50" spans="1:7" ht="15" x14ac:dyDescent="0.25">
      <c r="A50" s="271" t="s">
        <v>102</v>
      </c>
      <c r="B50">
        <v>12.6</v>
      </c>
      <c r="C50">
        <v>35.1</v>
      </c>
      <c r="D50">
        <v>0</v>
      </c>
      <c r="E50">
        <v>0.1</v>
      </c>
      <c r="F50">
        <v>0</v>
      </c>
      <c r="G50">
        <v>0</v>
      </c>
    </row>
    <row r="51" spans="1:7" ht="15" x14ac:dyDescent="0.25">
      <c r="A51" s="271" t="s">
        <v>103</v>
      </c>
      <c r="B51">
        <v>9.3000000000000007</v>
      </c>
      <c r="C51">
        <v>18.7</v>
      </c>
      <c r="D51">
        <v>0</v>
      </c>
      <c r="E51">
        <v>0.4</v>
      </c>
      <c r="F51">
        <v>0</v>
      </c>
      <c r="G51">
        <v>0</v>
      </c>
    </row>
    <row r="52" spans="1:7" ht="15" x14ac:dyDescent="0.25">
      <c r="A52" s="271" t="s">
        <v>104</v>
      </c>
      <c r="B52">
        <v>114.9</v>
      </c>
      <c r="C52">
        <v>64</v>
      </c>
      <c r="D52">
        <v>36</v>
      </c>
      <c r="E52">
        <v>0</v>
      </c>
      <c r="F52">
        <v>0</v>
      </c>
      <c r="G52">
        <v>0</v>
      </c>
    </row>
    <row r="53" spans="1:7" ht="15" x14ac:dyDescent="0.25">
      <c r="A53" s="271" t="s">
        <v>105</v>
      </c>
      <c r="B53">
        <v>81.7</v>
      </c>
      <c r="C53">
        <v>155.5</v>
      </c>
      <c r="D53">
        <v>29.5</v>
      </c>
      <c r="E53">
        <v>0</v>
      </c>
      <c r="F53">
        <v>0</v>
      </c>
      <c r="G53">
        <v>0</v>
      </c>
    </row>
    <row r="54" spans="1:7" ht="15" x14ac:dyDescent="0.25">
      <c r="A54" s="271" t="s">
        <v>106</v>
      </c>
      <c r="B54">
        <v>37.200000000000003</v>
      </c>
      <c r="C54">
        <v>43.4</v>
      </c>
      <c r="D54">
        <v>0</v>
      </c>
      <c r="E54">
        <v>0</v>
      </c>
      <c r="F54">
        <v>0</v>
      </c>
      <c r="G54">
        <v>0</v>
      </c>
    </row>
    <row r="55" spans="1:7" ht="15" x14ac:dyDescent="0.25">
      <c r="A55" s="271" t="s">
        <v>107</v>
      </c>
      <c r="B55">
        <v>59.5</v>
      </c>
      <c r="C55">
        <v>17.5</v>
      </c>
      <c r="D55">
        <v>0</v>
      </c>
      <c r="E55">
        <v>0</v>
      </c>
      <c r="F55">
        <v>0</v>
      </c>
      <c r="G55">
        <v>0</v>
      </c>
    </row>
    <row r="56" spans="1:7" ht="15" x14ac:dyDescent="0.25">
      <c r="A56" s="271" t="s">
        <v>108</v>
      </c>
      <c r="B56">
        <v>0</v>
      </c>
      <c r="C56">
        <v>27.7</v>
      </c>
      <c r="D56">
        <v>0</v>
      </c>
      <c r="E56">
        <v>0</v>
      </c>
      <c r="F56">
        <v>0</v>
      </c>
      <c r="G56">
        <v>0</v>
      </c>
    </row>
    <row r="57" spans="1:7" ht="15" x14ac:dyDescent="0.25">
      <c r="A57" s="271" t="s">
        <v>109</v>
      </c>
      <c r="B57">
        <v>197.6</v>
      </c>
      <c r="C57">
        <v>46.3</v>
      </c>
      <c r="D57">
        <v>26.9</v>
      </c>
      <c r="E57">
        <v>3.3</v>
      </c>
      <c r="F57">
        <v>0</v>
      </c>
      <c r="G57">
        <v>0</v>
      </c>
    </row>
    <row r="58" spans="1:7" ht="15" x14ac:dyDescent="0.25">
      <c r="A58" s="271" t="s">
        <v>110</v>
      </c>
      <c r="B58">
        <v>0</v>
      </c>
      <c r="C58">
        <v>0</v>
      </c>
      <c r="D58">
        <v>0</v>
      </c>
      <c r="E58">
        <v>6.3</v>
      </c>
      <c r="F58">
        <v>0</v>
      </c>
      <c r="G58">
        <v>0</v>
      </c>
    </row>
    <row r="59" spans="1:7" ht="15" x14ac:dyDescent="0.25">
      <c r="A59" s="271" t="s">
        <v>112</v>
      </c>
      <c r="B59">
        <v>91.7</v>
      </c>
      <c r="C59">
        <v>106</v>
      </c>
      <c r="D59">
        <v>11</v>
      </c>
      <c r="E59">
        <v>9.1999999999999993</v>
      </c>
      <c r="F59">
        <v>0</v>
      </c>
      <c r="G59">
        <v>0</v>
      </c>
    </row>
    <row r="60" spans="1:7" ht="15" x14ac:dyDescent="0.25">
      <c r="A60" s="271" t="s">
        <v>113</v>
      </c>
      <c r="B60">
        <v>14</v>
      </c>
      <c r="C60">
        <v>23</v>
      </c>
      <c r="D60">
        <v>0</v>
      </c>
      <c r="E60">
        <v>8.6999999999999993</v>
      </c>
      <c r="F60">
        <v>0</v>
      </c>
      <c r="G60">
        <v>0</v>
      </c>
    </row>
    <row r="61" spans="1:7" ht="15" x14ac:dyDescent="0.25">
      <c r="A61" s="271" t="s">
        <v>114</v>
      </c>
      <c r="B61">
        <v>16.5</v>
      </c>
      <c r="C61">
        <v>18.399999999999999</v>
      </c>
      <c r="D61">
        <v>2.2999999999999998</v>
      </c>
      <c r="E61">
        <v>0.5</v>
      </c>
      <c r="F61">
        <v>0</v>
      </c>
      <c r="G61">
        <v>0</v>
      </c>
    </row>
    <row r="62" spans="1:7" ht="15" x14ac:dyDescent="0.25">
      <c r="A62" s="271" t="s">
        <v>115</v>
      </c>
      <c r="B62">
        <v>389</v>
      </c>
      <c r="C62">
        <v>659.2</v>
      </c>
      <c r="D62">
        <v>79.599999999999994</v>
      </c>
      <c r="E62">
        <v>133.1</v>
      </c>
      <c r="F62">
        <v>0</v>
      </c>
      <c r="G62">
        <v>0</v>
      </c>
    </row>
    <row r="63" spans="1:7" ht="15" x14ac:dyDescent="0.25">
      <c r="A63" s="271" t="s">
        <v>117</v>
      </c>
      <c r="B63">
        <v>3.7</v>
      </c>
      <c r="C63">
        <v>3.8</v>
      </c>
      <c r="D63">
        <v>0</v>
      </c>
      <c r="E63">
        <v>1.6</v>
      </c>
      <c r="F63">
        <v>0</v>
      </c>
      <c r="G63">
        <v>0</v>
      </c>
    </row>
    <row r="64" spans="1:7" ht="15" x14ac:dyDescent="0.25">
      <c r="A64" s="271" t="s">
        <v>118</v>
      </c>
      <c r="B64">
        <v>58.6</v>
      </c>
      <c r="C64">
        <v>137.1</v>
      </c>
      <c r="D64">
        <v>0</v>
      </c>
      <c r="E64">
        <v>0</v>
      </c>
      <c r="F64">
        <v>0</v>
      </c>
      <c r="G64">
        <v>0</v>
      </c>
    </row>
    <row r="65" spans="1:7" ht="15" x14ac:dyDescent="0.25">
      <c r="A65" s="271" t="s">
        <v>119</v>
      </c>
      <c r="B65">
        <v>56.1</v>
      </c>
      <c r="C65">
        <v>43.1</v>
      </c>
      <c r="D65">
        <v>0</v>
      </c>
      <c r="E65">
        <v>0</v>
      </c>
      <c r="F65">
        <v>0</v>
      </c>
      <c r="G65">
        <v>0</v>
      </c>
    </row>
    <row r="66" spans="1:7" ht="15" x14ac:dyDescent="0.25">
      <c r="A66" s="271" t="s">
        <v>120</v>
      </c>
      <c r="B66">
        <v>9.8000000000000007</v>
      </c>
      <c r="C66">
        <v>38.299999999999997</v>
      </c>
      <c r="D66">
        <v>15.3</v>
      </c>
      <c r="E66">
        <v>6.6</v>
      </c>
      <c r="F66">
        <v>0</v>
      </c>
      <c r="G66">
        <v>0</v>
      </c>
    </row>
    <row r="67" spans="1:7" ht="15" x14ac:dyDescent="0.25">
      <c r="A67" s="271" t="s">
        <v>121</v>
      </c>
      <c r="B67">
        <v>14.3</v>
      </c>
      <c r="C67">
        <v>43.1</v>
      </c>
      <c r="D67">
        <v>0</v>
      </c>
      <c r="E67">
        <v>0</v>
      </c>
      <c r="F67">
        <v>0</v>
      </c>
      <c r="G67">
        <v>0</v>
      </c>
    </row>
    <row r="68" spans="1:7" ht="15" x14ac:dyDescent="0.25">
      <c r="A68" s="271" t="s">
        <v>122</v>
      </c>
      <c r="B68">
        <v>0</v>
      </c>
      <c r="C68">
        <v>0</v>
      </c>
      <c r="D68">
        <v>21.2</v>
      </c>
      <c r="E68">
        <v>6.3</v>
      </c>
      <c r="F68">
        <v>0</v>
      </c>
      <c r="G68">
        <v>0</v>
      </c>
    </row>
    <row r="69" spans="1:7" ht="15" x14ac:dyDescent="0.25">
      <c r="A69" s="271" t="s">
        <v>65</v>
      </c>
      <c r="B69" t="s">
        <v>66</v>
      </c>
      <c r="C69" t="s">
        <v>67</v>
      </c>
      <c r="D69" t="s">
        <v>66</v>
      </c>
      <c r="E69" t="s">
        <v>66</v>
      </c>
      <c r="F69" t="s">
        <v>66</v>
      </c>
      <c r="G69" t="s">
        <v>68</v>
      </c>
    </row>
    <row r="70" spans="1:7" ht="15" x14ac:dyDescent="0.25">
      <c r="A70" s="271" t="s">
        <v>123</v>
      </c>
      <c r="B70">
        <v>4986.5</v>
      </c>
      <c r="C70">
        <v>4689</v>
      </c>
      <c r="D70">
        <v>658.9</v>
      </c>
      <c r="E70">
        <v>811.1</v>
      </c>
      <c r="F70">
        <v>0</v>
      </c>
      <c r="G70">
        <v>0</v>
      </c>
    </row>
    <row r="71" spans="1:7" ht="15" x14ac:dyDescent="0.25">
      <c r="A71" s="271" t="s">
        <v>124</v>
      </c>
      <c r="B71">
        <v>687.9</v>
      </c>
      <c r="C71">
        <v>835.7</v>
      </c>
      <c r="D71">
        <v>0</v>
      </c>
      <c r="E71">
        <v>0</v>
      </c>
      <c r="F71">
        <v>0</v>
      </c>
      <c r="G71">
        <v>0</v>
      </c>
    </row>
    <row r="72" spans="1:7" ht="15" x14ac:dyDescent="0.25">
      <c r="A72" s="271" t="s">
        <v>65</v>
      </c>
      <c r="B72" t="s">
        <v>66</v>
      </c>
      <c r="C72" t="s">
        <v>67</v>
      </c>
      <c r="D72" t="s">
        <v>66</v>
      </c>
      <c r="E72" t="s">
        <v>66</v>
      </c>
      <c r="F72" t="s">
        <v>66</v>
      </c>
      <c r="G72" t="s">
        <v>68</v>
      </c>
    </row>
    <row r="73" spans="1:7" ht="15" x14ac:dyDescent="0.25">
      <c r="A73" s="271" t="s">
        <v>125</v>
      </c>
      <c r="B73">
        <v>5674.4</v>
      </c>
      <c r="C73">
        <v>5524.6</v>
      </c>
      <c r="D73">
        <v>658.9</v>
      </c>
      <c r="E73">
        <v>811.1</v>
      </c>
      <c r="F73">
        <v>0</v>
      </c>
      <c r="G73">
        <v>0</v>
      </c>
    </row>
    <row r="74" spans="1:7" ht="15" x14ac:dyDescent="0.25">
      <c r="A74" s="271" t="s">
        <v>126</v>
      </c>
      <c r="B74" t="s">
        <v>45</v>
      </c>
      <c r="C74" t="s">
        <v>45</v>
      </c>
      <c r="D74">
        <v>0</v>
      </c>
      <c r="E74">
        <v>0</v>
      </c>
      <c r="F74" t="s">
        <v>45</v>
      </c>
      <c r="G74" t="s">
        <v>45</v>
      </c>
    </row>
    <row r="75" spans="1:7" ht="15" x14ac:dyDescent="0.25">
      <c r="A75" s="271" t="s">
        <v>127</v>
      </c>
      <c r="B75">
        <v>0</v>
      </c>
      <c r="C75">
        <v>0</v>
      </c>
      <c r="D75" t="s">
        <v>45</v>
      </c>
      <c r="E75" t="s">
        <v>45</v>
      </c>
      <c r="F75">
        <v>0</v>
      </c>
      <c r="G75">
        <v>0</v>
      </c>
    </row>
    <row r="76" spans="1:7" ht="15" x14ac:dyDescent="0.25">
      <c r="A76" s="271" t="s">
        <v>65</v>
      </c>
      <c r="B76" t="s">
        <v>66</v>
      </c>
      <c r="C76" t="s">
        <v>67</v>
      </c>
      <c r="D76" t="s">
        <v>66</v>
      </c>
      <c r="E76" t="s">
        <v>66</v>
      </c>
      <c r="F76" t="s">
        <v>66</v>
      </c>
      <c r="G76" t="s">
        <v>68</v>
      </c>
    </row>
  </sheetData>
  <pageMargins left="0.7" right="0.7" top="0.75" bottom="0.75" header="0.3" footer="0.3"/>
  <pageSetup orientation="portrait" r:id="rId1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98616-8CFD-418A-BEF0-6923CCB32964}">
  <dimension ref="A1:G74"/>
  <sheetViews>
    <sheetView topLeftCell="A53" workbookViewId="0">
      <selection activeCell="B76" sqref="B76"/>
    </sheetView>
  </sheetViews>
  <sheetFormatPr defaultRowHeight="13.2" x14ac:dyDescent="0.25"/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526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132.69999999999999</v>
      </c>
      <c r="C12">
        <v>80</v>
      </c>
      <c r="D12">
        <v>21.4</v>
      </c>
      <c r="E12">
        <v>0</v>
      </c>
      <c r="F12">
        <v>0</v>
      </c>
      <c r="G12">
        <v>0</v>
      </c>
    </row>
    <row r="13" spans="1:7" ht="15" x14ac:dyDescent="0.25">
      <c r="A13" s="271" t="s">
        <v>71</v>
      </c>
      <c r="B13">
        <v>118.7</v>
      </c>
      <c r="C13">
        <v>80</v>
      </c>
      <c r="D13">
        <v>21.4</v>
      </c>
      <c r="E13">
        <v>0</v>
      </c>
      <c r="F13">
        <v>0</v>
      </c>
      <c r="G13">
        <v>0</v>
      </c>
    </row>
    <row r="14" spans="1:7" ht="15" x14ac:dyDescent="0.25">
      <c r="A14" s="271" t="s">
        <v>72</v>
      </c>
      <c r="B14">
        <v>14</v>
      </c>
      <c r="C14">
        <v>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271" t="s">
        <v>69</v>
      </c>
    </row>
    <row r="16" spans="1:7" ht="15" x14ac:dyDescent="0.25">
      <c r="A16" s="271" t="s">
        <v>74</v>
      </c>
      <c r="B16">
        <v>592.29999999999995</v>
      </c>
      <c r="C16">
        <v>478.1</v>
      </c>
      <c r="D16">
        <v>0</v>
      </c>
      <c r="E16">
        <v>46.4</v>
      </c>
      <c r="F16">
        <v>0</v>
      </c>
      <c r="G16">
        <v>0</v>
      </c>
    </row>
    <row r="17" spans="1:7" ht="15" x14ac:dyDescent="0.25">
      <c r="A17" s="271" t="s">
        <v>69</v>
      </c>
    </row>
    <row r="18" spans="1:7" ht="15" x14ac:dyDescent="0.25">
      <c r="A18" s="271" t="s">
        <v>75</v>
      </c>
      <c r="B18">
        <v>260.89999999999998</v>
      </c>
      <c r="C18">
        <v>187.8</v>
      </c>
      <c r="D18">
        <v>0</v>
      </c>
      <c r="E18">
        <v>56.7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76</v>
      </c>
      <c r="B20">
        <v>485</v>
      </c>
      <c r="C20">
        <v>0</v>
      </c>
      <c r="D20">
        <v>63</v>
      </c>
      <c r="E20">
        <v>0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77</v>
      </c>
      <c r="B22">
        <v>2150.8000000000002</v>
      </c>
      <c r="C22">
        <v>1868.8</v>
      </c>
      <c r="D22">
        <v>31.8</v>
      </c>
      <c r="E22">
        <v>170.2</v>
      </c>
      <c r="F22">
        <v>0</v>
      </c>
      <c r="G22">
        <v>0</v>
      </c>
    </row>
    <row r="23" spans="1:7" ht="15" x14ac:dyDescent="0.25">
      <c r="A23" s="271" t="s">
        <v>78</v>
      </c>
      <c r="B23">
        <v>0.1</v>
      </c>
      <c r="C23">
        <v>23.6</v>
      </c>
      <c r="D23">
        <v>0</v>
      </c>
      <c r="E23">
        <v>0</v>
      </c>
      <c r="F23">
        <v>0</v>
      </c>
      <c r="G23">
        <v>0</v>
      </c>
    </row>
    <row r="24" spans="1:7" ht="15" x14ac:dyDescent="0.25">
      <c r="A24" s="271" t="s">
        <v>79</v>
      </c>
      <c r="B24">
        <v>0</v>
      </c>
      <c r="C24">
        <v>0.5</v>
      </c>
      <c r="D24">
        <v>0</v>
      </c>
      <c r="E24">
        <v>0</v>
      </c>
      <c r="F24">
        <v>0</v>
      </c>
      <c r="G24">
        <v>0</v>
      </c>
    </row>
    <row r="25" spans="1:7" ht="15" x14ac:dyDescent="0.25">
      <c r="A25" s="271" t="s">
        <v>80</v>
      </c>
      <c r="B25">
        <v>167.5</v>
      </c>
      <c r="C25">
        <v>283.5</v>
      </c>
      <c r="D25">
        <v>11.2</v>
      </c>
      <c r="E25">
        <v>0</v>
      </c>
      <c r="F25">
        <v>0</v>
      </c>
      <c r="G25">
        <v>0</v>
      </c>
    </row>
    <row r="26" spans="1:7" ht="15" x14ac:dyDescent="0.25">
      <c r="A26" s="271" t="s">
        <v>173</v>
      </c>
      <c r="B26">
        <v>0</v>
      </c>
      <c r="C26">
        <v>150</v>
      </c>
      <c r="D26">
        <v>0</v>
      </c>
      <c r="E26">
        <v>105</v>
      </c>
      <c r="F26">
        <v>0</v>
      </c>
      <c r="G26">
        <v>0</v>
      </c>
    </row>
    <row r="27" spans="1:7" ht="15" x14ac:dyDescent="0.25">
      <c r="A27" s="271" t="s">
        <v>168</v>
      </c>
      <c r="B27" t="s">
        <v>94</v>
      </c>
      <c r="C27">
        <v>0</v>
      </c>
      <c r="D27">
        <v>0</v>
      </c>
      <c r="E27">
        <v>0</v>
      </c>
      <c r="F27">
        <v>0</v>
      </c>
      <c r="G27">
        <v>0</v>
      </c>
    </row>
    <row r="28" spans="1:7" ht="15" x14ac:dyDescent="0.25">
      <c r="A28" s="271" t="s">
        <v>81</v>
      </c>
      <c r="B28">
        <v>438.2</v>
      </c>
      <c r="C28">
        <v>269.10000000000002</v>
      </c>
      <c r="D28">
        <v>0</v>
      </c>
      <c r="E28">
        <v>37.700000000000003</v>
      </c>
      <c r="F28">
        <v>0</v>
      </c>
      <c r="G28">
        <v>0</v>
      </c>
    </row>
    <row r="29" spans="1:7" ht="15" x14ac:dyDescent="0.25">
      <c r="A29" s="271" t="s">
        <v>82</v>
      </c>
      <c r="B29">
        <v>78.900000000000006</v>
      </c>
      <c r="C29">
        <v>93</v>
      </c>
      <c r="D29">
        <v>0</v>
      </c>
      <c r="E29">
        <v>0</v>
      </c>
      <c r="F29">
        <v>0</v>
      </c>
      <c r="G29">
        <v>0</v>
      </c>
    </row>
    <row r="30" spans="1:7" ht="15" x14ac:dyDescent="0.25">
      <c r="A30" s="271" t="s">
        <v>83</v>
      </c>
      <c r="B30">
        <v>975.5</v>
      </c>
      <c r="C30">
        <v>737</v>
      </c>
      <c r="D30">
        <v>0</v>
      </c>
      <c r="E30">
        <v>0</v>
      </c>
      <c r="F30">
        <v>0</v>
      </c>
      <c r="G30">
        <v>0</v>
      </c>
    </row>
    <row r="31" spans="1:7" ht="15" x14ac:dyDescent="0.25">
      <c r="A31" s="271" t="s">
        <v>259</v>
      </c>
      <c r="B31">
        <v>0</v>
      </c>
      <c r="C31">
        <v>55</v>
      </c>
      <c r="D31">
        <v>0</v>
      </c>
      <c r="E31">
        <v>0</v>
      </c>
      <c r="F31">
        <v>0</v>
      </c>
      <c r="G31">
        <v>0</v>
      </c>
    </row>
    <row r="32" spans="1:7" ht="15" x14ac:dyDescent="0.25">
      <c r="A32" s="271" t="s">
        <v>84</v>
      </c>
      <c r="B32">
        <v>20</v>
      </c>
      <c r="C32">
        <v>0</v>
      </c>
      <c r="D32">
        <v>0</v>
      </c>
      <c r="E32">
        <v>0</v>
      </c>
      <c r="F32">
        <v>0</v>
      </c>
      <c r="G32">
        <v>0</v>
      </c>
    </row>
    <row r="33" spans="1:7" ht="15" x14ac:dyDescent="0.25">
      <c r="A33" s="271" t="s">
        <v>86</v>
      </c>
      <c r="B33">
        <v>168.7</v>
      </c>
      <c r="C33">
        <v>168.1</v>
      </c>
      <c r="D33">
        <v>0</v>
      </c>
      <c r="E33">
        <v>27.5</v>
      </c>
      <c r="F33">
        <v>0</v>
      </c>
      <c r="G33">
        <v>0</v>
      </c>
    </row>
    <row r="34" spans="1:7" ht="15" x14ac:dyDescent="0.25">
      <c r="A34" s="271" t="s">
        <v>88</v>
      </c>
      <c r="B34">
        <v>178.9</v>
      </c>
      <c r="C34">
        <v>89</v>
      </c>
      <c r="D34">
        <v>20.6</v>
      </c>
      <c r="E34">
        <v>0</v>
      </c>
      <c r="F34">
        <v>0</v>
      </c>
      <c r="G34">
        <v>0</v>
      </c>
    </row>
    <row r="35" spans="1:7" ht="15" x14ac:dyDescent="0.25">
      <c r="A35" s="271" t="s">
        <v>89</v>
      </c>
      <c r="B35">
        <v>123</v>
      </c>
      <c r="C35">
        <v>0</v>
      </c>
      <c r="D35">
        <v>0</v>
      </c>
      <c r="E35">
        <v>0</v>
      </c>
      <c r="F35">
        <v>0</v>
      </c>
      <c r="G35">
        <v>0</v>
      </c>
    </row>
    <row r="36" spans="1:7" ht="15" x14ac:dyDescent="0.25">
      <c r="A36" s="271" t="s">
        <v>69</v>
      </c>
    </row>
    <row r="37" spans="1:7" ht="15" x14ac:dyDescent="0.25">
      <c r="A37" s="271" t="s">
        <v>90</v>
      </c>
      <c r="B37">
        <v>209.7</v>
      </c>
      <c r="C37">
        <v>762.3</v>
      </c>
      <c r="D37">
        <v>7.7</v>
      </c>
      <c r="E37">
        <v>23.1</v>
      </c>
      <c r="F37">
        <v>0</v>
      </c>
      <c r="G37">
        <v>0</v>
      </c>
    </row>
    <row r="38" spans="1:7" ht="15" x14ac:dyDescent="0.25">
      <c r="A38" s="271" t="s">
        <v>91</v>
      </c>
      <c r="B38">
        <v>0</v>
      </c>
      <c r="C38">
        <v>261</v>
      </c>
      <c r="D38">
        <v>0</v>
      </c>
      <c r="E38">
        <v>23.1</v>
      </c>
      <c r="F38">
        <v>0</v>
      </c>
      <c r="G38">
        <v>0</v>
      </c>
    </row>
    <row r="39" spans="1:7" ht="15" x14ac:dyDescent="0.25">
      <c r="A39" s="271" t="s">
        <v>92</v>
      </c>
      <c r="B39">
        <v>0</v>
      </c>
      <c r="C39">
        <v>20</v>
      </c>
      <c r="D39">
        <v>0</v>
      </c>
      <c r="E39">
        <v>0</v>
      </c>
      <c r="F39">
        <v>0</v>
      </c>
      <c r="G39">
        <v>0</v>
      </c>
    </row>
    <row r="40" spans="1:7" ht="15" x14ac:dyDescent="0.25">
      <c r="A40" s="271" t="s">
        <v>406</v>
      </c>
      <c r="B40">
        <v>0</v>
      </c>
      <c r="C40">
        <v>0</v>
      </c>
      <c r="D40">
        <v>7.7</v>
      </c>
      <c r="E40">
        <v>0</v>
      </c>
      <c r="F40">
        <v>0</v>
      </c>
      <c r="G40">
        <v>0</v>
      </c>
    </row>
    <row r="41" spans="1:7" ht="15" x14ac:dyDescent="0.25">
      <c r="A41" s="271" t="s">
        <v>93</v>
      </c>
      <c r="B41">
        <v>0</v>
      </c>
      <c r="C41">
        <v>0</v>
      </c>
      <c r="D41" t="s">
        <v>94</v>
      </c>
      <c r="E41">
        <v>0</v>
      </c>
      <c r="F41">
        <v>0</v>
      </c>
      <c r="G41">
        <v>0</v>
      </c>
    </row>
    <row r="42" spans="1:7" ht="15" x14ac:dyDescent="0.25">
      <c r="A42" s="271" t="s">
        <v>96</v>
      </c>
      <c r="B42">
        <v>196.7</v>
      </c>
      <c r="C42">
        <v>481.3</v>
      </c>
      <c r="D42">
        <v>0</v>
      </c>
      <c r="E42">
        <v>0</v>
      </c>
      <c r="F42">
        <v>0</v>
      </c>
      <c r="G42">
        <v>0</v>
      </c>
    </row>
    <row r="43" spans="1:7" ht="15" x14ac:dyDescent="0.25">
      <c r="A43" s="271" t="s">
        <v>97</v>
      </c>
      <c r="B43">
        <v>13</v>
      </c>
      <c r="C43">
        <v>0</v>
      </c>
      <c r="D43">
        <v>0</v>
      </c>
      <c r="E43">
        <v>0</v>
      </c>
      <c r="F43">
        <v>0</v>
      </c>
      <c r="G43">
        <v>0</v>
      </c>
    </row>
    <row r="44" spans="1:7" ht="15" x14ac:dyDescent="0.25">
      <c r="A44" s="271" t="s">
        <v>69</v>
      </c>
    </row>
    <row r="45" spans="1:7" ht="15" x14ac:dyDescent="0.25">
      <c r="A45" s="271" t="s">
        <v>98</v>
      </c>
      <c r="B45">
        <v>1110.3</v>
      </c>
      <c r="C45">
        <v>1471.5</v>
      </c>
      <c r="D45">
        <v>48.5</v>
      </c>
      <c r="E45">
        <v>83.7</v>
      </c>
      <c r="F45">
        <v>0</v>
      </c>
      <c r="G45">
        <v>0</v>
      </c>
    </row>
    <row r="46" spans="1:7" ht="15" x14ac:dyDescent="0.25">
      <c r="A46" s="271" t="s">
        <v>99</v>
      </c>
      <c r="B46">
        <v>2</v>
      </c>
      <c r="C46">
        <v>3.2</v>
      </c>
      <c r="D46">
        <v>3.2</v>
      </c>
      <c r="E46">
        <v>0</v>
      </c>
      <c r="F46">
        <v>0</v>
      </c>
      <c r="G46">
        <v>0</v>
      </c>
    </row>
    <row r="47" spans="1:7" ht="15" x14ac:dyDescent="0.25">
      <c r="A47" s="271" t="s">
        <v>100</v>
      </c>
      <c r="B47">
        <v>4</v>
      </c>
      <c r="C47">
        <v>0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271" t="s">
        <v>101</v>
      </c>
      <c r="B48">
        <v>85</v>
      </c>
      <c r="C48">
        <v>45</v>
      </c>
      <c r="D48">
        <v>0</v>
      </c>
      <c r="E48">
        <v>0</v>
      </c>
      <c r="F48">
        <v>0</v>
      </c>
      <c r="G48">
        <v>0</v>
      </c>
    </row>
    <row r="49" spans="1:7" ht="15" x14ac:dyDescent="0.25">
      <c r="A49" s="271" t="s">
        <v>102</v>
      </c>
      <c r="B49">
        <v>12.6</v>
      </c>
      <c r="C49">
        <v>30.1</v>
      </c>
      <c r="D49">
        <v>0</v>
      </c>
      <c r="E49">
        <v>0.1</v>
      </c>
      <c r="F49">
        <v>0</v>
      </c>
      <c r="G49">
        <v>0</v>
      </c>
    </row>
    <row r="50" spans="1:7" ht="15" x14ac:dyDescent="0.25">
      <c r="A50" s="271" t="s">
        <v>103</v>
      </c>
      <c r="B50">
        <v>9.3000000000000007</v>
      </c>
      <c r="C50">
        <v>18.899999999999999</v>
      </c>
      <c r="D50">
        <v>0</v>
      </c>
      <c r="E50">
        <v>0.2</v>
      </c>
      <c r="F50">
        <v>0</v>
      </c>
      <c r="G50">
        <v>0</v>
      </c>
    </row>
    <row r="51" spans="1:7" ht="15" x14ac:dyDescent="0.25">
      <c r="A51" s="271" t="s">
        <v>104</v>
      </c>
      <c r="B51">
        <v>117</v>
      </c>
      <c r="C51">
        <v>64</v>
      </c>
      <c r="D51">
        <v>0</v>
      </c>
      <c r="E51">
        <v>0</v>
      </c>
      <c r="F51">
        <v>0</v>
      </c>
      <c r="G51">
        <v>0</v>
      </c>
    </row>
    <row r="52" spans="1:7" ht="15" x14ac:dyDescent="0.25">
      <c r="A52" s="271" t="s">
        <v>105</v>
      </c>
      <c r="B52">
        <v>78.7</v>
      </c>
      <c r="C52">
        <v>155.5</v>
      </c>
      <c r="D52">
        <v>29.5</v>
      </c>
      <c r="E52">
        <v>0</v>
      </c>
      <c r="F52">
        <v>0</v>
      </c>
      <c r="G52">
        <v>0</v>
      </c>
    </row>
    <row r="53" spans="1:7" ht="15" x14ac:dyDescent="0.25">
      <c r="A53" s="271" t="s">
        <v>106</v>
      </c>
      <c r="B53">
        <v>37.200000000000003</v>
      </c>
      <c r="C53">
        <v>25</v>
      </c>
      <c r="D53">
        <v>0</v>
      </c>
      <c r="E53">
        <v>0</v>
      </c>
      <c r="F53">
        <v>0</v>
      </c>
      <c r="G53">
        <v>0</v>
      </c>
    </row>
    <row r="54" spans="1:7" ht="15" x14ac:dyDescent="0.25">
      <c r="A54" s="271" t="s">
        <v>107</v>
      </c>
      <c r="B54">
        <v>59.5</v>
      </c>
      <c r="C54">
        <v>12.5</v>
      </c>
      <c r="D54">
        <v>0</v>
      </c>
      <c r="E54">
        <v>0</v>
      </c>
      <c r="F54">
        <v>0</v>
      </c>
      <c r="G54">
        <v>0</v>
      </c>
    </row>
    <row r="55" spans="1:7" ht="15" x14ac:dyDescent="0.25">
      <c r="A55" s="271" t="s">
        <v>108</v>
      </c>
      <c r="B55">
        <v>0</v>
      </c>
      <c r="C55">
        <v>27.7</v>
      </c>
      <c r="D55">
        <v>0</v>
      </c>
      <c r="E55">
        <v>0</v>
      </c>
      <c r="F55">
        <v>0</v>
      </c>
      <c r="G55">
        <v>0</v>
      </c>
    </row>
    <row r="56" spans="1:7" ht="15" x14ac:dyDescent="0.25">
      <c r="A56" s="271" t="s">
        <v>109</v>
      </c>
      <c r="B56">
        <v>96</v>
      </c>
      <c r="C56">
        <v>15.6</v>
      </c>
      <c r="D56">
        <v>0</v>
      </c>
      <c r="E56">
        <v>3.3</v>
      </c>
      <c r="F56">
        <v>0</v>
      </c>
      <c r="G56">
        <v>0</v>
      </c>
    </row>
    <row r="57" spans="1:7" ht="15" x14ac:dyDescent="0.25">
      <c r="A57" s="271" t="s">
        <v>112</v>
      </c>
      <c r="B57">
        <v>62.2</v>
      </c>
      <c r="C57">
        <v>112.1</v>
      </c>
      <c r="D57">
        <v>0</v>
      </c>
      <c r="E57">
        <v>0</v>
      </c>
      <c r="F57">
        <v>0</v>
      </c>
      <c r="G57">
        <v>0</v>
      </c>
    </row>
    <row r="58" spans="1:7" ht="15" x14ac:dyDescent="0.25">
      <c r="A58" s="271" t="s">
        <v>113</v>
      </c>
      <c r="B58">
        <v>14</v>
      </c>
      <c r="C58">
        <v>16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271" t="s">
        <v>114</v>
      </c>
      <c r="B59">
        <v>16.5</v>
      </c>
      <c r="C59">
        <v>16.899999999999999</v>
      </c>
      <c r="D59">
        <v>2.2999999999999998</v>
      </c>
      <c r="E59">
        <v>0</v>
      </c>
      <c r="F59">
        <v>0</v>
      </c>
      <c r="G59">
        <v>0</v>
      </c>
    </row>
    <row r="60" spans="1:7" ht="15" x14ac:dyDescent="0.25">
      <c r="A60" s="271" t="s">
        <v>115</v>
      </c>
      <c r="B60">
        <v>352.9</v>
      </c>
      <c r="C60">
        <v>688.8</v>
      </c>
      <c r="D60">
        <v>13.5</v>
      </c>
      <c r="E60">
        <v>72</v>
      </c>
      <c r="F60">
        <v>0</v>
      </c>
      <c r="G60">
        <v>0</v>
      </c>
    </row>
    <row r="61" spans="1:7" ht="15" x14ac:dyDescent="0.25">
      <c r="A61" s="271" t="s">
        <v>117</v>
      </c>
      <c r="B61">
        <v>3.3</v>
      </c>
      <c r="C61">
        <v>3.8</v>
      </c>
      <c r="D61">
        <v>0</v>
      </c>
      <c r="E61">
        <v>1.6</v>
      </c>
      <c r="F61">
        <v>0</v>
      </c>
      <c r="G61">
        <v>0</v>
      </c>
    </row>
    <row r="62" spans="1:7" ht="15" x14ac:dyDescent="0.25">
      <c r="A62" s="271" t="s">
        <v>118</v>
      </c>
      <c r="B62">
        <v>57.9</v>
      </c>
      <c r="C62">
        <v>136.1</v>
      </c>
      <c r="D62">
        <v>0</v>
      </c>
      <c r="E62">
        <v>0</v>
      </c>
      <c r="F62">
        <v>0</v>
      </c>
      <c r="G62">
        <v>0</v>
      </c>
    </row>
    <row r="63" spans="1:7" ht="15" x14ac:dyDescent="0.25">
      <c r="A63" s="271" t="s">
        <v>119</v>
      </c>
      <c r="B63">
        <v>58.1</v>
      </c>
      <c r="C63">
        <v>40.799999999999997</v>
      </c>
      <c r="D63">
        <v>0</v>
      </c>
      <c r="E63">
        <v>0</v>
      </c>
      <c r="F63">
        <v>0</v>
      </c>
      <c r="G63">
        <v>0</v>
      </c>
    </row>
    <row r="64" spans="1:7" ht="15" x14ac:dyDescent="0.25">
      <c r="A64" s="271" t="s">
        <v>120</v>
      </c>
      <c r="B64">
        <v>10</v>
      </c>
      <c r="C64">
        <v>23</v>
      </c>
      <c r="D64">
        <v>0</v>
      </c>
      <c r="E64">
        <v>6.6</v>
      </c>
      <c r="F64">
        <v>0</v>
      </c>
      <c r="G64">
        <v>0</v>
      </c>
    </row>
    <row r="65" spans="1:7" ht="15" x14ac:dyDescent="0.25">
      <c r="A65" s="271" t="s">
        <v>121</v>
      </c>
      <c r="B65">
        <v>14.3</v>
      </c>
      <c r="C65">
        <v>36.799999999999997</v>
      </c>
      <c r="D65">
        <v>0</v>
      </c>
      <c r="E65">
        <v>0</v>
      </c>
      <c r="F65">
        <v>0</v>
      </c>
      <c r="G65">
        <v>0</v>
      </c>
    </row>
    <row r="66" spans="1:7" ht="15" x14ac:dyDescent="0.25">
      <c r="A66" s="271" t="s">
        <v>122</v>
      </c>
      <c r="B66">
        <v>20</v>
      </c>
      <c r="C66">
        <v>0</v>
      </c>
      <c r="D66">
        <v>0</v>
      </c>
      <c r="E66">
        <v>0</v>
      </c>
      <c r="F66">
        <v>0</v>
      </c>
      <c r="G66">
        <v>0</v>
      </c>
    </row>
    <row r="67" spans="1:7" ht="15" x14ac:dyDescent="0.25">
      <c r="A67" s="271" t="s">
        <v>65</v>
      </c>
      <c r="B67" t="s">
        <v>66</v>
      </c>
      <c r="C67" t="s">
        <v>67</v>
      </c>
      <c r="D67" t="s">
        <v>66</v>
      </c>
      <c r="E67" t="s">
        <v>66</v>
      </c>
      <c r="F67" t="s">
        <v>66</v>
      </c>
      <c r="G67" t="s">
        <v>68</v>
      </c>
    </row>
    <row r="68" spans="1:7" ht="15" x14ac:dyDescent="0.25">
      <c r="A68" s="271" t="s">
        <v>123</v>
      </c>
      <c r="B68">
        <v>4941.7</v>
      </c>
      <c r="C68">
        <v>4848.3999999999996</v>
      </c>
      <c r="D68">
        <v>172.4</v>
      </c>
      <c r="E68">
        <v>380.1</v>
      </c>
      <c r="F68">
        <v>0</v>
      </c>
      <c r="G68">
        <v>0</v>
      </c>
    </row>
    <row r="69" spans="1:7" ht="15" x14ac:dyDescent="0.25">
      <c r="A69" s="271" t="s">
        <v>124</v>
      </c>
      <c r="B69">
        <v>714.5</v>
      </c>
      <c r="C69">
        <v>919.6</v>
      </c>
      <c r="D69">
        <v>0</v>
      </c>
      <c r="E69">
        <v>0</v>
      </c>
      <c r="F69">
        <v>0</v>
      </c>
      <c r="G69">
        <v>0</v>
      </c>
    </row>
    <row r="70" spans="1:7" ht="15" x14ac:dyDescent="0.25">
      <c r="A70" s="271" t="s">
        <v>65</v>
      </c>
      <c r="B70" t="s">
        <v>66</v>
      </c>
      <c r="C70" t="s">
        <v>67</v>
      </c>
      <c r="D70" t="s">
        <v>66</v>
      </c>
      <c r="E70" t="s">
        <v>66</v>
      </c>
      <c r="F70" t="s">
        <v>66</v>
      </c>
      <c r="G70" t="s">
        <v>68</v>
      </c>
    </row>
    <row r="71" spans="1:7" ht="15" x14ac:dyDescent="0.25">
      <c r="A71" s="271" t="s">
        <v>125</v>
      </c>
      <c r="B71">
        <v>5656.2</v>
      </c>
      <c r="C71">
        <v>5768</v>
      </c>
      <c r="D71">
        <v>172.4</v>
      </c>
      <c r="E71">
        <v>380.1</v>
      </c>
      <c r="F71">
        <v>0</v>
      </c>
      <c r="G71">
        <v>0</v>
      </c>
    </row>
    <row r="72" spans="1:7" ht="15" x14ac:dyDescent="0.25">
      <c r="A72" s="271" t="s">
        <v>126</v>
      </c>
      <c r="B72" t="s">
        <v>45</v>
      </c>
      <c r="C72" t="s">
        <v>45</v>
      </c>
      <c r="D72">
        <v>0</v>
      </c>
      <c r="E72">
        <v>0</v>
      </c>
      <c r="F72" t="s">
        <v>45</v>
      </c>
      <c r="G72" t="s">
        <v>45</v>
      </c>
    </row>
    <row r="73" spans="1:7" ht="15" x14ac:dyDescent="0.25">
      <c r="A73" s="271" t="s">
        <v>127</v>
      </c>
      <c r="B73">
        <v>0</v>
      </c>
      <c r="C73">
        <v>0</v>
      </c>
      <c r="D73" t="s">
        <v>45</v>
      </c>
      <c r="E73" t="s">
        <v>45</v>
      </c>
      <c r="F73">
        <v>0</v>
      </c>
      <c r="G73">
        <v>0</v>
      </c>
    </row>
    <row r="74" spans="1:7" ht="15" x14ac:dyDescent="0.35">
      <c r="A74" s="28" t="s">
        <v>53</v>
      </c>
    </row>
  </sheetData>
  <pageMargins left="0.7" right="0.7" top="0.75" bottom="0.75" header="0.3" footer="0.3"/>
  <pageSetup orientation="portrait" r:id="rId1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27838-9EBC-48ED-B16C-B30075AB7DCB}">
  <dimension ref="A1:G104"/>
  <sheetViews>
    <sheetView topLeftCell="A28" workbookViewId="0">
      <selection activeCell="L17" sqref="L17"/>
    </sheetView>
  </sheetViews>
  <sheetFormatPr defaultRowHeight="13.2" x14ac:dyDescent="0.25"/>
  <cols>
    <col min="1" max="1" width="26" customWidth="1"/>
    <col min="2" max="2" width="12.5546875" customWidth="1"/>
    <col min="4" max="4" width="13.109375" customWidth="1"/>
    <col min="6" max="6" width="12.554687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527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38.1</v>
      </c>
      <c r="C12">
        <v>0</v>
      </c>
      <c r="D12">
        <v>986</v>
      </c>
      <c r="E12">
        <v>735.8</v>
      </c>
      <c r="F12">
        <v>115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71</v>
      </c>
      <c r="B15">
        <v>33.700000000000003</v>
      </c>
      <c r="C15">
        <v>0</v>
      </c>
      <c r="D15">
        <v>913.7</v>
      </c>
      <c r="E15">
        <v>528.1</v>
      </c>
      <c r="F15">
        <v>115</v>
      </c>
      <c r="G15">
        <v>0</v>
      </c>
    </row>
    <row r="16" spans="1:7" ht="15" x14ac:dyDescent="0.25">
      <c r="A16" s="271" t="s">
        <v>72</v>
      </c>
      <c r="B16">
        <v>4.5</v>
      </c>
      <c r="C16">
        <v>0</v>
      </c>
      <c r="D16">
        <v>0</v>
      </c>
      <c r="E16">
        <v>34.5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6.4</v>
      </c>
      <c r="E17">
        <v>21.8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25.3</v>
      </c>
      <c r="E18">
        <v>130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204.8</v>
      </c>
      <c r="C20">
        <v>89.3</v>
      </c>
      <c r="D20">
        <v>2575.4</v>
      </c>
      <c r="E20">
        <v>2695.4</v>
      </c>
      <c r="F20">
        <v>362.6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181.6</v>
      </c>
      <c r="C22">
        <v>0.8</v>
      </c>
      <c r="D22">
        <v>1246.4000000000001</v>
      </c>
      <c r="E22">
        <v>1163.2</v>
      </c>
      <c r="F22">
        <v>79.400000000000006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30</v>
      </c>
      <c r="C24">
        <v>0</v>
      </c>
      <c r="D24">
        <v>549.5</v>
      </c>
      <c r="E24">
        <v>42</v>
      </c>
      <c r="F24">
        <v>455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1241.7</v>
      </c>
      <c r="C26">
        <v>737.8</v>
      </c>
      <c r="D26">
        <v>8382.7000000000007</v>
      </c>
      <c r="E26">
        <v>9139.4</v>
      </c>
      <c r="F26">
        <v>929.7</v>
      </c>
      <c r="G26">
        <v>0</v>
      </c>
    </row>
    <row r="27" spans="1:7" ht="15" x14ac:dyDescent="0.25">
      <c r="A27" s="271" t="s">
        <v>167</v>
      </c>
      <c r="B27">
        <v>0</v>
      </c>
      <c r="C27">
        <v>0</v>
      </c>
      <c r="D27">
        <v>380.6</v>
      </c>
      <c r="E27">
        <v>400.1</v>
      </c>
      <c r="F27">
        <v>0</v>
      </c>
      <c r="G27">
        <v>0</v>
      </c>
    </row>
    <row r="28" spans="1:7" ht="15" x14ac:dyDescent="0.25">
      <c r="A28" s="271" t="s">
        <v>78</v>
      </c>
      <c r="B28">
        <v>0.1</v>
      </c>
      <c r="C28">
        <v>23.3</v>
      </c>
      <c r="D28">
        <v>90.8</v>
      </c>
      <c r="E28">
        <v>64.8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79</v>
      </c>
      <c r="B30">
        <v>0.3</v>
      </c>
      <c r="C30">
        <v>0.5</v>
      </c>
      <c r="D30">
        <v>4.8</v>
      </c>
      <c r="E30">
        <v>4.0999999999999996</v>
      </c>
      <c r="F30">
        <v>0</v>
      </c>
      <c r="G30">
        <v>0</v>
      </c>
    </row>
    <row r="31" spans="1:7" ht="15" x14ac:dyDescent="0.25">
      <c r="A31" s="271" t="s">
        <v>80</v>
      </c>
      <c r="B31">
        <v>37.5</v>
      </c>
      <c r="C31">
        <v>240.5</v>
      </c>
      <c r="D31">
        <v>1028.8</v>
      </c>
      <c r="E31">
        <v>1381.7</v>
      </c>
      <c r="F31">
        <v>112.5</v>
      </c>
      <c r="G31">
        <v>0</v>
      </c>
    </row>
    <row r="32" spans="1:7" ht="15" x14ac:dyDescent="0.25">
      <c r="A32" s="271" t="s">
        <v>173</v>
      </c>
      <c r="B32">
        <v>0</v>
      </c>
      <c r="C32">
        <v>100</v>
      </c>
      <c r="D32">
        <v>262.2</v>
      </c>
      <c r="E32">
        <v>573.79999999999995</v>
      </c>
      <c r="F32">
        <v>0</v>
      </c>
      <c r="G32">
        <v>0</v>
      </c>
    </row>
    <row r="33" spans="1:7" ht="15" x14ac:dyDescent="0.25">
      <c r="A33" s="271" t="s">
        <v>168</v>
      </c>
      <c r="B33" t="s">
        <v>94</v>
      </c>
      <c r="C33">
        <v>0</v>
      </c>
      <c r="D33">
        <v>0.3</v>
      </c>
      <c r="E33">
        <v>112.2</v>
      </c>
      <c r="F33">
        <v>0</v>
      </c>
      <c r="G33">
        <v>0</v>
      </c>
    </row>
    <row r="34" spans="1:7" ht="15" x14ac:dyDescent="0.25">
      <c r="A34" s="271" t="s">
        <v>81</v>
      </c>
      <c r="B34">
        <v>316.8</v>
      </c>
      <c r="C34">
        <v>84.5</v>
      </c>
      <c r="D34">
        <v>1340.5</v>
      </c>
      <c r="E34">
        <v>1355.3</v>
      </c>
      <c r="F34">
        <v>121.7</v>
      </c>
      <c r="G34">
        <v>0</v>
      </c>
    </row>
    <row r="35" spans="1:7" ht="15" x14ac:dyDescent="0.25">
      <c r="A35" s="271" t="s">
        <v>82</v>
      </c>
      <c r="B35">
        <v>44.9</v>
      </c>
      <c r="C35">
        <v>63</v>
      </c>
      <c r="D35">
        <v>329.5</v>
      </c>
      <c r="E35">
        <v>441.8</v>
      </c>
      <c r="F35">
        <v>34</v>
      </c>
      <c r="G35">
        <v>0</v>
      </c>
    </row>
    <row r="36" spans="1:7" ht="15" x14ac:dyDescent="0.25">
      <c r="A36" s="271" t="s">
        <v>170</v>
      </c>
      <c r="B36">
        <v>0</v>
      </c>
      <c r="C36">
        <v>0</v>
      </c>
      <c r="D36">
        <v>0</v>
      </c>
      <c r="E36" t="s">
        <v>94</v>
      </c>
      <c r="F36">
        <v>0</v>
      </c>
      <c r="G36">
        <v>0</v>
      </c>
    </row>
    <row r="37" spans="1:7" ht="15" x14ac:dyDescent="0.25">
      <c r="A37" s="271" t="s">
        <v>528</v>
      </c>
      <c r="B37">
        <v>0</v>
      </c>
      <c r="C37">
        <v>0</v>
      </c>
      <c r="D37">
        <v>0</v>
      </c>
      <c r="E37">
        <v>21.2</v>
      </c>
      <c r="F37">
        <v>0</v>
      </c>
      <c r="G37">
        <v>0</v>
      </c>
    </row>
    <row r="38" spans="1:7" ht="15" x14ac:dyDescent="0.25">
      <c r="A38" s="271" t="s">
        <v>83</v>
      </c>
      <c r="B38">
        <v>518.1</v>
      </c>
      <c r="C38">
        <v>187</v>
      </c>
      <c r="D38">
        <v>3065.8</v>
      </c>
      <c r="E38">
        <v>3046.7</v>
      </c>
      <c r="F38">
        <v>462</v>
      </c>
      <c r="G38">
        <v>0</v>
      </c>
    </row>
    <row r="39" spans="1:7" ht="15" x14ac:dyDescent="0.25">
      <c r="A39" s="271" t="s">
        <v>259</v>
      </c>
      <c r="B39">
        <v>0</v>
      </c>
      <c r="C39">
        <v>0</v>
      </c>
      <c r="D39">
        <v>53.3</v>
      </c>
      <c r="E39">
        <v>64.5</v>
      </c>
      <c r="F39">
        <v>0</v>
      </c>
      <c r="G39">
        <v>0</v>
      </c>
    </row>
    <row r="40" spans="1:7" ht="15" x14ac:dyDescent="0.25">
      <c r="A40" s="271" t="s">
        <v>84</v>
      </c>
      <c r="B40">
        <v>20</v>
      </c>
      <c r="C40">
        <v>0</v>
      </c>
      <c r="D40">
        <v>134.80000000000001</v>
      </c>
      <c r="E40">
        <v>135.19999999999999</v>
      </c>
      <c r="F40">
        <v>0</v>
      </c>
      <c r="G40">
        <v>0</v>
      </c>
    </row>
    <row r="41" spans="1:7" ht="15" x14ac:dyDescent="0.25">
      <c r="A41" s="271" t="s">
        <v>85</v>
      </c>
      <c r="B41">
        <v>0</v>
      </c>
      <c r="C41">
        <v>0</v>
      </c>
      <c r="D41">
        <v>62.7</v>
      </c>
      <c r="E41">
        <v>90.9</v>
      </c>
      <c r="F41">
        <v>0</v>
      </c>
      <c r="G41">
        <v>0</v>
      </c>
    </row>
    <row r="42" spans="1:7" ht="15" x14ac:dyDescent="0.25">
      <c r="A42" s="271" t="s">
        <v>86</v>
      </c>
      <c r="B42">
        <v>69.8</v>
      </c>
      <c r="C42">
        <v>10</v>
      </c>
      <c r="D42">
        <v>807.5</v>
      </c>
      <c r="E42">
        <v>746.5</v>
      </c>
      <c r="F42">
        <v>114.5</v>
      </c>
      <c r="G42">
        <v>0</v>
      </c>
    </row>
    <row r="43" spans="1:7" ht="15" x14ac:dyDescent="0.25">
      <c r="A43" s="271" t="s">
        <v>87</v>
      </c>
      <c r="B43">
        <v>0</v>
      </c>
      <c r="C43">
        <v>0</v>
      </c>
      <c r="D43">
        <v>38.799999999999997</v>
      </c>
      <c r="E43">
        <v>34</v>
      </c>
      <c r="F43">
        <v>0</v>
      </c>
      <c r="G43">
        <v>0</v>
      </c>
    </row>
    <row r="44" spans="1:7" ht="15" x14ac:dyDescent="0.25">
      <c r="A44" s="271" t="s">
        <v>88</v>
      </c>
      <c r="B44">
        <v>181.2</v>
      </c>
      <c r="C44">
        <v>29</v>
      </c>
      <c r="D44">
        <v>448.7</v>
      </c>
      <c r="E44">
        <v>222</v>
      </c>
      <c r="F44">
        <v>15</v>
      </c>
      <c r="G44">
        <v>0</v>
      </c>
    </row>
    <row r="45" spans="1:7" ht="15" x14ac:dyDescent="0.25">
      <c r="A45" s="271" t="s">
        <v>89</v>
      </c>
      <c r="B45">
        <v>53</v>
      </c>
      <c r="C45">
        <v>0</v>
      </c>
      <c r="D45">
        <v>332.3</v>
      </c>
      <c r="E45">
        <v>444.7</v>
      </c>
      <c r="F45">
        <v>70</v>
      </c>
      <c r="G45">
        <v>0</v>
      </c>
    </row>
    <row r="46" spans="1:7" ht="15" x14ac:dyDescent="0.25">
      <c r="A46" s="271" t="s">
        <v>69</v>
      </c>
    </row>
    <row r="47" spans="1:7" ht="15" x14ac:dyDescent="0.25">
      <c r="A47" s="271" t="s">
        <v>90</v>
      </c>
      <c r="B47">
        <v>74</v>
      </c>
      <c r="C47">
        <v>134.9</v>
      </c>
      <c r="D47">
        <v>2312.6</v>
      </c>
      <c r="E47">
        <v>3397.3</v>
      </c>
      <c r="F47">
        <v>217.7</v>
      </c>
      <c r="G47">
        <v>0</v>
      </c>
    </row>
    <row r="48" spans="1:7" ht="15" x14ac:dyDescent="0.25">
      <c r="A48" s="271" t="s">
        <v>91</v>
      </c>
      <c r="B48">
        <v>0</v>
      </c>
      <c r="C48">
        <v>51</v>
      </c>
      <c r="D48">
        <v>472.4</v>
      </c>
      <c r="E48">
        <v>262.2</v>
      </c>
      <c r="F48">
        <v>0</v>
      </c>
      <c r="G48">
        <v>0</v>
      </c>
    </row>
    <row r="49" spans="1:7" ht="15" x14ac:dyDescent="0.25">
      <c r="A49" s="271" t="s">
        <v>529</v>
      </c>
      <c r="B49">
        <v>0</v>
      </c>
      <c r="C49">
        <v>0</v>
      </c>
      <c r="D49">
        <v>0</v>
      </c>
      <c r="E49">
        <v>13.8</v>
      </c>
      <c r="F49">
        <v>0</v>
      </c>
      <c r="G49">
        <v>0</v>
      </c>
    </row>
    <row r="50" spans="1:7" ht="15" x14ac:dyDescent="0.25">
      <c r="A50" s="271" t="s">
        <v>530</v>
      </c>
      <c r="B50">
        <v>0</v>
      </c>
      <c r="C50">
        <v>0</v>
      </c>
      <c r="D50">
        <v>0</v>
      </c>
      <c r="E50">
        <v>2</v>
      </c>
      <c r="F50">
        <v>0</v>
      </c>
      <c r="G50">
        <v>0</v>
      </c>
    </row>
    <row r="51" spans="1:7" ht="15" x14ac:dyDescent="0.25">
      <c r="A51" s="271" t="s">
        <v>531</v>
      </c>
      <c r="B51">
        <v>0</v>
      </c>
      <c r="C51">
        <v>0</v>
      </c>
      <c r="D51">
        <v>0</v>
      </c>
      <c r="E51">
        <v>51.2</v>
      </c>
      <c r="F51">
        <v>0</v>
      </c>
      <c r="G51">
        <v>0</v>
      </c>
    </row>
    <row r="52" spans="1:7" ht="15" x14ac:dyDescent="0.25">
      <c r="A52" s="271" t="s">
        <v>92</v>
      </c>
      <c r="B52">
        <v>0</v>
      </c>
      <c r="C52">
        <v>0</v>
      </c>
      <c r="D52">
        <v>101.2</v>
      </c>
      <c r="E52">
        <v>820.9</v>
      </c>
      <c r="F52">
        <v>0</v>
      </c>
      <c r="G52">
        <v>0</v>
      </c>
    </row>
    <row r="53" spans="1:7" ht="15" x14ac:dyDescent="0.25">
      <c r="A53" s="271" t="s">
        <v>464</v>
      </c>
      <c r="B53">
        <v>0</v>
      </c>
      <c r="C53">
        <v>0</v>
      </c>
      <c r="D53">
        <v>19.7</v>
      </c>
      <c r="E53">
        <v>0</v>
      </c>
      <c r="F53">
        <v>0</v>
      </c>
      <c r="G53">
        <v>0</v>
      </c>
    </row>
    <row r="54" spans="1:7" ht="15" x14ac:dyDescent="0.25">
      <c r="A54" s="271" t="s">
        <v>175</v>
      </c>
      <c r="B54">
        <v>0</v>
      </c>
      <c r="C54">
        <v>0</v>
      </c>
      <c r="D54">
        <v>18.600000000000001</v>
      </c>
      <c r="E54">
        <v>53.5</v>
      </c>
      <c r="F54">
        <v>0</v>
      </c>
      <c r="G54">
        <v>0</v>
      </c>
    </row>
    <row r="55" spans="1:7" ht="15" x14ac:dyDescent="0.25">
      <c r="A55" s="271" t="s">
        <v>465</v>
      </c>
      <c r="B55">
        <v>0</v>
      </c>
      <c r="C55">
        <v>0</v>
      </c>
      <c r="D55">
        <v>32</v>
      </c>
      <c r="E55">
        <v>0</v>
      </c>
      <c r="F55">
        <v>0</v>
      </c>
      <c r="G55">
        <v>0</v>
      </c>
    </row>
    <row r="56" spans="1:7" ht="15" x14ac:dyDescent="0.25">
      <c r="A56" s="271" t="s">
        <v>532</v>
      </c>
      <c r="B56">
        <v>0</v>
      </c>
      <c r="C56">
        <v>0</v>
      </c>
      <c r="D56">
        <v>0</v>
      </c>
      <c r="E56">
        <v>64.7</v>
      </c>
      <c r="F56">
        <v>0</v>
      </c>
      <c r="G56">
        <v>0</v>
      </c>
    </row>
    <row r="57" spans="1:7" ht="15" x14ac:dyDescent="0.25">
      <c r="A57" s="271" t="s">
        <v>406</v>
      </c>
      <c r="B57">
        <v>0</v>
      </c>
      <c r="C57">
        <v>0</v>
      </c>
      <c r="D57">
        <v>22.7</v>
      </c>
      <c r="E57">
        <v>40.700000000000003</v>
      </c>
      <c r="F57">
        <v>0</v>
      </c>
      <c r="G57">
        <v>0</v>
      </c>
    </row>
    <row r="58" spans="1:7" ht="15" x14ac:dyDescent="0.25">
      <c r="A58" s="271" t="s">
        <v>466</v>
      </c>
      <c r="B58">
        <v>0</v>
      </c>
      <c r="C58">
        <v>0</v>
      </c>
      <c r="D58">
        <v>20.8</v>
      </c>
      <c r="E58">
        <v>0</v>
      </c>
      <c r="F58">
        <v>0</v>
      </c>
      <c r="G58">
        <v>0</v>
      </c>
    </row>
    <row r="59" spans="1:7" ht="15" x14ac:dyDescent="0.25">
      <c r="A59" s="271" t="s">
        <v>533</v>
      </c>
      <c r="B59">
        <v>0</v>
      </c>
      <c r="C59">
        <v>0</v>
      </c>
      <c r="D59">
        <v>0</v>
      </c>
      <c r="E59">
        <v>22.6</v>
      </c>
      <c r="F59">
        <v>0</v>
      </c>
      <c r="G59">
        <v>0</v>
      </c>
    </row>
    <row r="60" spans="1:7" ht="15" x14ac:dyDescent="0.25">
      <c r="A60" s="271" t="s">
        <v>534</v>
      </c>
      <c r="B60">
        <v>0</v>
      </c>
      <c r="C60">
        <v>0</v>
      </c>
      <c r="D60">
        <v>0</v>
      </c>
      <c r="E60">
        <v>5.5</v>
      </c>
      <c r="F60">
        <v>0</v>
      </c>
      <c r="G60">
        <v>0</v>
      </c>
    </row>
    <row r="61" spans="1:7" ht="15" x14ac:dyDescent="0.25">
      <c r="A61" s="271" t="s">
        <v>93</v>
      </c>
      <c r="B61" t="s">
        <v>94</v>
      </c>
      <c r="C61">
        <v>0</v>
      </c>
      <c r="D61">
        <v>32.200000000000003</v>
      </c>
      <c r="E61" t="s">
        <v>94</v>
      </c>
      <c r="F61">
        <v>0</v>
      </c>
      <c r="G61">
        <v>0</v>
      </c>
    </row>
    <row r="62" spans="1:7" ht="15" x14ac:dyDescent="0.25">
      <c r="A62" s="271" t="s">
        <v>95</v>
      </c>
      <c r="B62">
        <v>0</v>
      </c>
      <c r="C62">
        <v>0</v>
      </c>
      <c r="D62">
        <v>3.9</v>
      </c>
      <c r="E62">
        <v>158.5</v>
      </c>
      <c r="F62">
        <v>0</v>
      </c>
      <c r="G62">
        <v>0</v>
      </c>
    </row>
    <row r="63" spans="1:7" ht="15" x14ac:dyDescent="0.25">
      <c r="A63" s="271" t="s">
        <v>407</v>
      </c>
      <c r="B63">
        <v>0</v>
      </c>
      <c r="C63">
        <v>0</v>
      </c>
      <c r="D63">
        <v>6</v>
      </c>
      <c r="E63">
        <v>4.0999999999999996</v>
      </c>
      <c r="F63">
        <v>0</v>
      </c>
      <c r="G63">
        <v>0</v>
      </c>
    </row>
    <row r="64" spans="1:7" ht="15" x14ac:dyDescent="0.25">
      <c r="A64" s="271" t="s">
        <v>96</v>
      </c>
      <c r="B64">
        <v>74</v>
      </c>
      <c r="C64">
        <v>83.9</v>
      </c>
      <c r="D64">
        <v>1515.6</v>
      </c>
      <c r="E64">
        <v>1563.9</v>
      </c>
      <c r="F64">
        <v>164.7</v>
      </c>
      <c r="G64">
        <v>0</v>
      </c>
    </row>
    <row r="65" spans="1:7" ht="15" x14ac:dyDescent="0.25">
      <c r="A65" s="271" t="s">
        <v>97</v>
      </c>
      <c r="B65">
        <v>0</v>
      </c>
      <c r="C65">
        <v>0</v>
      </c>
      <c r="D65">
        <v>36.299999999999997</v>
      </c>
      <c r="E65">
        <v>152.4</v>
      </c>
      <c r="F65">
        <v>53</v>
      </c>
      <c r="G65">
        <v>0</v>
      </c>
    </row>
    <row r="66" spans="1:7" ht="15" x14ac:dyDescent="0.25">
      <c r="A66" s="271" t="s">
        <v>535</v>
      </c>
      <c r="B66">
        <v>0</v>
      </c>
      <c r="C66">
        <v>0</v>
      </c>
      <c r="D66">
        <v>0</v>
      </c>
      <c r="E66">
        <v>11</v>
      </c>
      <c r="F66">
        <v>0</v>
      </c>
      <c r="G66">
        <v>0</v>
      </c>
    </row>
    <row r="67" spans="1:7" ht="15" x14ac:dyDescent="0.25">
      <c r="A67" s="271" t="s">
        <v>536</v>
      </c>
      <c r="B67">
        <v>0</v>
      </c>
      <c r="C67">
        <v>0</v>
      </c>
      <c r="D67">
        <v>0</v>
      </c>
      <c r="E67">
        <v>2.2000000000000002</v>
      </c>
      <c r="F67">
        <v>0</v>
      </c>
      <c r="G67">
        <v>0</v>
      </c>
    </row>
    <row r="68" spans="1:7" ht="15" x14ac:dyDescent="0.25">
      <c r="A68" s="271" t="s">
        <v>537</v>
      </c>
      <c r="B68">
        <v>0</v>
      </c>
      <c r="C68">
        <v>0</v>
      </c>
      <c r="D68">
        <v>0</v>
      </c>
      <c r="E68">
        <v>53.1</v>
      </c>
      <c r="F68">
        <v>0</v>
      </c>
      <c r="G68">
        <v>0</v>
      </c>
    </row>
    <row r="69" spans="1:7" ht="15" x14ac:dyDescent="0.25">
      <c r="A69" s="271" t="s">
        <v>538</v>
      </c>
      <c r="B69">
        <v>0</v>
      </c>
      <c r="C69">
        <v>0</v>
      </c>
      <c r="D69">
        <v>0</v>
      </c>
      <c r="E69">
        <v>59.9</v>
      </c>
      <c r="F69">
        <v>0</v>
      </c>
      <c r="G69">
        <v>0</v>
      </c>
    </row>
    <row r="70" spans="1:7" ht="15" x14ac:dyDescent="0.25">
      <c r="A70" s="271" t="s">
        <v>176</v>
      </c>
      <c r="B70">
        <v>0</v>
      </c>
      <c r="C70">
        <v>0</v>
      </c>
      <c r="D70">
        <v>31.1</v>
      </c>
      <c r="E70">
        <v>0</v>
      </c>
      <c r="F70">
        <v>0</v>
      </c>
      <c r="G70">
        <v>0</v>
      </c>
    </row>
    <row r="71" spans="1:7" ht="15" x14ac:dyDescent="0.25">
      <c r="A71" s="271" t="s">
        <v>539</v>
      </c>
      <c r="B71">
        <v>0</v>
      </c>
      <c r="C71">
        <v>0</v>
      </c>
      <c r="D71">
        <v>0</v>
      </c>
      <c r="E71">
        <v>55</v>
      </c>
      <c r="F71">
        <v>0</v>
      </c>
      <c r="G71">
        <v>0</v>
      </c>
    </row>
    <row r="72" spans="1:7" ht="15" x14ac:dyDescent="0.25">
      <c r="A72" s="271" t="s">
        <v>69</v>
      </c>
    </row>
    <row r="73" spans="1:7" ht="15" x14ac:dyDescent="0.25">
      <c r="A73" s="271" t="s">
        <v>98</v>
      </c>
      <c r="B73">
        <v>433</v>
      </c>
      <c r="C73">
        <v>365.8</v>
      </c>
      <c r="D73">
        <v>8424.7000000000007</v>
      </c>
      <c r="E73">
        <v>7040.9</v>
      </c>
      <c r="F73">
        <v>729.4</v>
      </c>
      <c r="G73">
        <v>0</v>
      </c>
    </row>
    <row r="74" spans="1:7" ht="15" x14ac:dyDescent="0.25">
      <c r="A74" s="271" t="s">
        <v>99</v>
      </c>
      <c r="B74">
        <v>0.8</v>
      </c>
      <c r="C74">
        <v>0</v>
      </c>
      <c r="D74">
        <v>15.3</v>
      </c>
      <c r="E74">
        <v>16</v>
      </c>
      <c r="F74">
        <v>2</v>
      </c>
      <c r="G74">
        <v>0</v>
      </c>
    </row>
    <row r="75" spans="1:7" ht="15" x14ac:dyDescent="0.25">
      <c r="A75" s="271" t="s">
        <v>100</v>
      </c>
      <c r="B75">
        <v>0</v>
      </c>
      <c r="C75">
        <v>0</v>
      </c>
      <c r="D75">
        <v>12.9</v>
      </c>
      <c r="E75">
        <v>19.8</v>
      </c>
      <c r="F75">
        <v>4</v>
      </c>
      <c r="G75">
        <v>0</v>
      </c>
    </row>
    <row r="76" spans="1:7" ht="15" x14ac:dyDescent="0.25">
      <c r="A76" s="271" t="s">
        <v>101</v>
      </c>
      <c r="B76">
        <v>45</v>
      </c>
      <c r="C76">
        <v>0</v>
      </c>
      <c r="D76">
        <v>501.5</v>
      </c>
      <c r="E76">
        <v>267.60000000000002</v>
      </c>
      <c r="F76">
        <v>55</v>
      </c>
      <c r="G76">
        <v>0</v>
      </c>
    </row>
    <row r="77" spans="1:7" ht="15" x14ac:dyDescent="0.25">
      <c r="A77" s="271" t="s">
        <v>102</v>
      </c>
      <c r="B77">
        <v>0</v>
      </c>
      <c r="C77">
        <v>0.1</v>
      </c>
      <c r="D77">
        <v>92.5</v>
      </c>
      <c r="E77">
        <v>86.5</v>
      </c>
      <c r="F77">
        <v>12.6</v>
      </c>
      <c r="G77">
        <v>0</v>
      </c>
    </row>
    <row r="78" spans="1:7" ht="15" x14ac:dyDescent="0.25">
      <c r="A78" s="271" t="s">
        <v>103</v>
      </c>
      <c r="B78">
        <v>9.4</v>
      </c>
      <c r="C78">
        <v>9.8000000000000007</v>
      </c>
      <c r="D78">
        <v>50.9</v>
      </c>
      <c r="E78">
        <v>102.7</v>
      </c>
      <c r="F78">
        <v>0</v>
      </c>
      <c r="G78">
        <v>0</v>
      </c>
    </row>
    <row r="79" spans="1:7" ht="15" x14ac:dyDescent="0.25">
      <c r="A79" s="271" t="s">
        <v>104</v>
      </c>
      <c r="B79">
        <v>0</v>
      </c>
      <c r="C79">
        <v>0</v>
      </c>
      <c r="D79">
        <v>396.5</v>
      </c>
      <c r="E79">
        <v>281.60000000000002</v>
      </c>
      <c r="F79">
        <v>117</v>
      </c>
      <c r="G79">
        <v>0</v>
      </c>
    </row>
    <row r="80" spans="1:7" ht="15" x14ac:dyDescent="0.25">
      <c r="A80" s="271" t="s">
        <v>105</v>
      </c>
      <c r="B80">
        <v>0</v>
      </c>
      <c r="C80">
        <v>0</v>
      </c>
      <c r="D80">
        <v>792.7</v>
      </c>
      <c r="E80">
        <v>384.4</v>
      </c>
      <c r="F80">
        <v>78.3</v>
      </c>
      <c r="G80">
        <v>0</v>
      </c>
    </row>
    <row r="81" spans="1:7" ht="15" x14ac:dyDescent="0.25">
      <c r="A81" s="271" t="s">
        <v>106</v>
      </c>
      <c r="B81">
        <v>0</v>
      </c>
      <c r="C81">
        <v>0</v>
      </c>
      <c r="D81">
        <v>281.3</v>
      </c>
      <c r="E81">
        <v>282.39999999999998</v>
      </c>
      <c r="F81">
        <v>32.200000000000003</v>
      </c>
      <c r="G81">
        <v>0</v>
      </c>
    </row>
    <row r="82" spans="1:7" ht="15" x14ac:dyDescent="0.25">
      <c r="A82" s="271" t="s">
        <v>107</v>
      </c>
      <c r="B82">
        <v>0</v>
      </c>
      <c r="C82">
        <v>0</v>
      </c>
      <c r="D82">
        <v>520</v>
      </c>
      <c r="E82">
        <v>268.7</v>
      </c>
      <c r="F82">
        <v>59.5</v>
      </c>
      <c r="G82">
        <v>0</v>
      </c>
    </row>
    <row r="83" spans="1:7" ht="15" x14ac:dyDescent="0.25">
      <c r="A83" s="271" t="s">
        <v>108</v>
      </c>
      <c r="B83">
        <v>0</v>
      </c>
      <c r="C83">
        <v>16.7</v>
      </c>
      <c r="D83">
        <v>0</v>
      </c>
      <c r="E83">
        <v>4.4000000000000004</v>
      </c>
      <c r="F83">
        <v>0</v>
      </c>
      <c r="G83">
        <v>0</v>
      </c>
    </row>
    <row r="84" spans="1:7" ht="15" x14ac:dyDescent="0.25">
      <c r="A84" s="271" t="s">
        <v>109</v>
      </c>
      <c r="B84">
        <v>143.69999999999999</v>
      </c>
      <c r="C84">
        <v>8.5</v>
      </c>
      <c r="D84">
        <v>499</v>
      </c>
      <c r="E84">
        <v>544.20000000000005</v>
      </c>
      <c r="F84">
        <v>0</v>
      </c>
      <c r="G84">
        <v>0</v>
      </c>
    </row>
    <row r="85" spans="1:7" ht="15" x14ac:dyDescent="0.25">
      <c r="A85" s="271" t="s">
        <v>110</v>
      </c>
      <c r="B85">
        <v>0</v>
      </c>
      <c r="C85">
        <v>0</v>
      </c>
      <c r="D85">
        <v>34.1</v>
      </c>
      <c r="E85">
        <v>37.700000000000003</v>
      </c>
      <c r="F85">
        <v>0</v>
      </c>
      <c r="G85">
        <v>0</v>
      </c>
    </row>
    <row r="86" spans="1:7" ht="15" x14ac:dyDescent="0.25">
      <c r="A86" s="271" t="s">
        <v>111</v>
      </c>
      <c r="B86">
        <v>0</v>
      </c>
      <c r="C86">
        <v>0</v>
      </c>
      <c r="D86">
        <v>130.80000000000001</v>
      </c>
      <c r="E86">
        <v>117.4</v>
      </c>
      <c r="F86">
        <v>0</v>
      </c>
      <c r="G86">
        <v>0</v>
      </c>
    </row>
    <row r="87" spans="1:7" ht="15" x14ac:dyDescent="0.25">
      <c r="A87" s="271" t="s">
        <v>112</v>
      </c>
      <c r="B87">
        <v>8</v>
      </c>
      <c r="C87">
        <v>9.3000000000000007</v>
      </c>
      <c r="D87">
        <v>297.3</v>
      </c>
      <c r="E87">
        <v>292.60000000000002</v>
      </c>
      <c r="F87">
        <v>54.2</v>
      </c>
      <c r="G87">
        <v>0</v>
      </c>
    </row>
    <row r="88" spans="1:7" ht="15" x14ac:dyDescent="0.25">
      <c r="A88" s="271" t="s">
        <v>113</v>
      </c>
      <c r="B88">
        <v>2</v>
      </c>
      <c r="C88">
        <v>0</v>
      </c>
      <c r="D88">
        <v>182.7</v>
      </c>
      <c r="E88">
        <v>162.4</v>
      </c>
      <c r="F88">
        <v>12</v>
      </c>
      <c r="G88">
        <v>0</v>
      </c>
    </row>
    <row r="89" spans="1:7" ht="15" x14ac:dyDescent="0.25">
      <c r="A89" s="271" t="s">
        <v>114</v>
      </c>
      <c r="B89">
        <v>1</v>
      </c>
      <c r="C89">
        <v>0</v>
      </c>
      <c r="D89">
        <v>31.9</v>
      </c>
      <c r="E89">
        <v>39.9</v>
      </c>
      <c r="F89">
        <v>16.5</v>
      </c>
      <c r="G89">
        <v>0</v>
      </c>
    </row>
    <row r="90" spans="1:7" ht="15" x14ac:dyDescent="0.25">
      <c r="A90" s="271" t="s">
        <v>115</v>
      </c>
      <c r="B90">
        <v>203.2</v>
      </c>
      <c r="C90">
        <v>304.10000000000002</v>
      </c>
      <c r="D90">
        <v>3653.8</v>
      </c>
      <c r="E90">
        <v>3017.4</v>
      </c>
      <c r="F90">
        <v>142.5</v>
      </c>
      <c r="G90">
        <v>0</v>
      </c>
    </row>
    <row r="91" spans="1:7" ht="15" x14ac:dyDescent="0.25">
      <c r="A91" s="271" t="s">
        <v>117</v>
      </c>
      <c r="B91">
        <v>0</v>
      </c>
      <c r="C91">
        <v>1.5</v>
      </c>
      <c r="D91">
        <v>18</v>
      </c>
      <c r="E91">
        <v>12</v>
      </c>
      <c r="F91">
        <v>3.3</v>
      </c>
      <c r="G91">
        <v>0</v>
      </c>
    </row>
    <row r="92" spans="1:7" ht="15" x14ac:dyDescent="0.25">
      <c r="A92" s="271" t="s">
        <v>118</v>
      </c>
      <c r="B92">
        <v>0</v>
      </c>
      <c r="C92">
        <v>0</v>
      </c>
      <c r="D92">
        <v>146.4</v>
      </c>
      <c r="E92">
        <v>144.30000000000001</v>
      </c>
      <c r="F92">
        <v>57.9</v>
      </c>
      <c r="G92">
        <v>0</v>
      </c>
    </row>
    <row r="93" spans="1:7" ht="15" x14ac:dyDescent="0.25">
      <c r="A93" s="271" t="s">
        <v>119</v>
      </c>
      <c r="B93">
        <v>0</v>
      </c>
      <c r="C93">
        <v>0</v>
      </c>
      <c r="D93">
        <v>278.2</v>
      </c>
      <c r="E93">
        <v>367.4</v>
      </c>
      <c r="F93">
        <v>58.1</v>
      </c>
      <c r="G93">
        <v>0</v>
      </c>
    </row>
    <row r="94" spans="1:7" ht="15" x14ac:dyDescent="0.25">
      <c r="A94" s="271" t="s">
        <v>120</v>
      </c>
      <c r="B94">
        <v>0</v>
      </c>
      <c r="C94">
        <v>16</v>
      </c>
      <c r="D94">
        <v>253.5</v>
      </c>
      <c r="E94">
        <v>270.2</v>
      </c>
      <c r="F94">
        <v>10</v>
      </c>
      <c r="G94">
        <v>0</v>
      </c>
    </row>
    <row r="95" spans="1:7" ht="15" x14ac:dyDescent="0.25">
      <c r="A95" s="271" t="s">
        <v>121</v>
      </c>
      <c r="B95">
        <v>0</v>
      </c>
      <c r="C95">
        <v>0</v>
      </c>
      <c r="D95">
        <v>98.1</v>
      </c>
      <c r="E95">
        <v>130.80000000000001</v>
      </c>
      <c r="F95">
        <v>14.3</v>
      </c>
      <c r="G95">
        <v>0</v>
      </c>
    </row>
    <row r="96" spans="1:7" ht="15" x14ac:dyDescent="0.25">
      <c r="A96" s="271" t="s">
        <v>122</v>
      </c>
      <c r="B96">
        <v>20</v>
      </c>
      <c r="C96">
        <v>0</v>
      </c>
      <c r="D96">
        <v>137.5</v>
      </c>
      <c r="E96">
        <v>190.4</v>
      </c>
      <c r="F96">
        <v>0</v>
      </c>
      <c r="G96">
        <v>0</v>
      </c>
    </row>
    <row r="97" spans="1:7" ht="15" x14ac:dyDescent="0.25">
      <c r="A97" s="271" t="s">
        <v>65</v>
      </c>
      <c r="B97" t="s">
        <v>66</v>
      </c>
      <c r="C97" t="s">
        <v>67</v>
      </c>
      <c r="D97" t="s">
        <v>66</v>
      </c>
      <c r="E97" t="s">
        <v>66</v>
      </c>
      <c r="F97" t="s">
        <v>66</v>
      </c>
      <c r="G97" t="s">
        <v>68</v>
      </c>
    </row>
    <row r="98" spans="1:7" ht="15" x14ac:dyDescent="0.25">
      <c r="A98" s="271" t="s">
        <v>123</v>
      </c>
      <c r="B98">
        <v>2203.1999999999998</v>
      </c>
      <c r="C98">
        <v>1328.7</v>
      </c>
      <c r="D98">
        <v>24477.3</v>
      </c>
      <c r="E98">
        <v>24214</v>
      </c>
      <c r="F98">
        <v>2888.8</v>
      </c>
      <c r="G98">
        <v>0</v>
      </c>
    </row>
    <row r="99" spans="1:7" ht="15" x14ac:dyDescent="0.25">
      <c r="A99" s="271" t="s">
        <v>124</v>
      </c>
      <c r="B99">
        <v>264.60000000000002</v>
      </c>
      <c r="C99">
        <v>299.5</v>
      </c>
      <c r="D99">
        <v>0</v>
      </c>
      <c r="E99">
        <v>0</v>
      </c>
      <c r="F99">
        <v>581.29999999999995</v>
      </c>
      <c r="G99">
        <v>0</v>
      </c>
    </row>
    <row r="100" spans="1:7" ht="15" x14ac:dyDescent="0.25">
      <c r="A100" s="271" t="s">
        <v>65</v>
      </c>
      <c r="B100" t="s">
        <v>66</v>
      </c>
      <c r="C100" t="s">
        <v>67</v>
      </c>
      <c r="D100" t="s">
        <v>66</v>
      </c>
      <c r="E100" t="s">
        <v>66</v>
      </c>
      <c r="F100" t="s">
        <v>66</v>
      </c>
      <c r="G100" t="s">
        <v>68</v>
      </c>
    </row>
    <row r="101" spans="1:7" ht="15" x14ac:dyDescent="0.25">
      <c r="A101" s="271" t="s">
        <v>125</v>
      </c>
      <c r="B101">
        <v>2467.8000000000002</v>
      </c>
      <c r="C101">
        <v>1628.2</v>
      </c>
      <c r="D101">
        <v>24477.3</v>
      </c>
      <c r="E101">
        <v>24214</v>
      </c>
      <c r="F101">
        <v>3470.2</v>
      </c>
      <c r="G101">
        <v>0</v>
      </c>
    </row>
    <row r="102" spans="1:7" ht="15" x14ac:dyDescent="0.25">
      <c r="A102" s="271" t="s">
        <v>126</v>
      </c>
      <c r="B102" t="s">
        <v>45</v>
      </c>
      <c r="C102" t="s">
        <v>45</v>
      </c>
      <c r="D102">
        <v>0</v>
      </c>
      <c r="E102">
        <v>0</v>
      </c>
      <c r="F102" t="s">
        <v>45</v>
      </c>
      <c r="G102" t="s">
        <v>45</v>
      </c>
    </row>
    <row r="103" spans="1:7" ht="15" x14ac:dyDescent="0.25">
      <c r="A103" s="271" t="s">
        <v>127</v>
      </c>
      <c r="B103">
        <v>0</v>
      </c>
      <c r="C103">
        <v>0</v>
      </c>
      <c r="D103" t="s">
        <v>45</v>
      </c>
      <c r="E103" t="s">
        <v>45</v>
      </c>
      <c r="F103">
        <v>0</v>
      </c>
      <c r="G103">
        <v>0</v>
      </c>
    </row>
    <row r="104" spans="1:7" ht="15" x14ac:dyDescent="0.35">
      <c r="A104" s="28" t="s">
        <v>65</v>
      </c>
      <c r="B104" t="s">
        <v>66</v>
      </c>
      <c r="C104" t="s">
        <v>67</v>
      </c>
      <c r="D104" t="s">
        <v>66</v>
      </c>
      <c r="E104" t="s">
        <v>66</v>
      </c>
      <c r="F104" t="s">
        <v>66</v>
      </c>
      <c r="G104" t="s">
        <v>68</v>
      </c>
    </row>
  </sheetData>
  <pageMargins left="0.7" right="0.7" top="0.75" bottom="0.75" header="0.3" footer="0.3"/>
  <pageSetup orientation="portrait" r:id="rId1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EEAB6-2AF0-453B-9428-36DDB609B1C8}">
  <dimension ref="A1:G101"/>
  <sheetViews>
    <sheetView topLeftCell="A58" workbookViewId="0">
      <selection activeCell="B23" sqref="B23"/>
    </sheetView>
  </sheetViews>
  <sheetFormatPr defaultRowHeight="13.2" x14ac:dyDescent="0.25"/>
  <cols>
    <col min="1" max="1" width="30.44140625" customWidth="1"/>
    <col min="2" max="2" width="13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540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38.1</v>
      </c>
      <c r="C12">
        <v>21.4</v>
      </c>
      <c r="D12">
        <v>986</v>
      </c>
      <c r="E12">
        <v>715.1</v>
      </c>
      <c r="F12">
        <v>105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71</v>
      </c>
      <c r="B15">
        <v>33.700000000000003</v>
      </c>
      <c r="C15">
        <v>11.4</v>
      </c>
      <c r="D15">
        <v>913.7</v>
      </c>
      <c r="E15">
        <v>516.70000000000005</v>
      </c>
      <c r="F15">
        <v>105</v>
      </c>
      <c r="G15">
        <v>0</v>
      </c>
    </row>
    <row r="16" spans="1:7" ht="15" x14ac:dyDescent="0.25">
      <c r="A16" s="271" t="s">
        <v>72</v>
      </c>
      <c r="B16">
        <v>4.5</v>
      </c>
      <c r="C16">
        <v>10</v>
      </c>
      <c r="D16">
        <v>0</v>
      </c>
      <c r="E16">
        <v>25.2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6.4</v>
      </c>
      <c r="E17">
        <v>21.8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25.3</v>
      </c>
      <c r="E18">
        <v>130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219.5</v>
      </c>
      <c r="C20">
        <v>123.3</v>
      </c>
      <c r="D20">
        <v>2560.1</v>
      </c>
      <c r="E20">
        <v>2659.4</v>
      </c>
      <c r="F20">
        <v>296.89999999999998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181.7</v>
      </c>
      <c r="C22">
        <v>0.8</v>
      </c>
      <c r="D22">
        <v>1246.4000000000001</v>
      </c>
      <c r="E22">
        <v>1163.2</v>
      </c>
      <c r="F22">
        <v>79.400000000000006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145</v>
      </c>
      <c r="C24">
        <v>0</v>
      </c>
      <c r="D24">
        <v>360.5</v>
      </c>
      <c r="E24">
        <v>42</v>
      </c>
      <c r="F24">
        <v>455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1481.7</v>
      </c>
      <c r="C26">
        <v>1105.2</v>
      </c>
      <c r="D26">
        <v>8176.8</v>
      </c>
      <c r="E26">
        <v>8766</v>
      </c>
      <c r="F26">
        <v>697.2</v>
      </c>
      <c r="G26">
        <v>0</v>
      </c>
    </row>
    <row r="27" spans="1:7" ht="15" x14ac:dyDescent="0.25">
      <c r="A27" s="271" t="s">
        <v>167</v>
      </c>
      <c r="B27">
        <v>0</v>
      </c>
      <c r="C27">
        <v>0</v>
      </c>
      <c r="D27">
        <v>380.6</v>
      </c>
      <c r="E27">
        <v>400.1</v>
      </c>
      <c r="F27">
        <v>0</v>
      </c>
      <c r="G27">
        <v>0</v>
      </c>
    </row>
    <row r="28" spans="1:7" ht="15" x14ac:dyDescent="0.25">
      <c r="A28" s="271" t="s">
        <v>78</v>
      </c>
      <c r="B28">
        <v>0.1</v>
      </c>
      <c r="C28">
        <v>23.7</v>
      </c>
      <c r="D28">
        <v>90.8</v>
      </c>
      <c r="E28">
        <v>64.400000000000006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79</v>
      </c>
      <c r="B30">
        <v>0.3</v>
      </c>
      <c r="C30">
        <v>0.5</v>
      </c>
      <c r="D30">
        <v>4.8</v>
      </c>
      <c r="E30">
        <v>3.8</v>
      </c>
      <c r="F30">
        <v>0</v>
      </c>
      <c r="G30">
        <v>0</v>
      </c>
    </row>
    <row r="31" spans="1:7" ht="15" x14ac:dyDescent="0.25">
      <c r="A31" s="271" t="s">
        <v>80</v>
      </c>
      <c r="B31">
        <v>37.5</v>
      </c>
      <c r="C31">
        <v>297.8</v>
      </c>
      <c r="D31">
        <v>1028.8</v>
      </c>
      <c r="E31">
        <v>1322.3</v>
      </c>
      <c r="F31">
        <v>60</v>
      </c>
      <c r="G31">
        <v>0</v>
      </c>
    </row>
    <row r="32" spans="1:7" ht="15" x14ac:dyDescent="0.25">
      <c r="A32" s="271" t="s">
        <v>173</v>
      </c>
      <c r="B32">
        <v>0</v>
      </c>
      <c r="C32">
        <v>150</v>
      </c>
      <c r="D32">
        <v>262.2</v>
      </c>
      <c r="E32">
        <v>521.29999999999995</v>
      </c>
      <c r="F32">
        <v>0</v>
      </c>
      <c r="G32">
        <v>0</v>
      </c>
    </row>
    <row r="33" spans="1:7" ht="15" x14ac:dyDescent="0.25">
      <c r="A33" s="271" t="s">
        <v>168</v>
      </c>
      <c r="B33" t="s">
        <v>94</v>
      </c>
      <c r="C33">
        <v>31.2</v>
      </c>
      <c r="D33">
        <v>0.3</v>
      </c>
      <c r="E33">
        <v>82.6</v>
      </c>
      <c r="F33">
        <v>0</v>
      </c>
      <c r="G33">
        <v>0</v>
      </c>
    </row>
    <row r="34" spans="1:7" ht="15" x14ac:dyDescent="0.25">
      <c r="A34" s="271" t="s">
        <v>81</v>
      </c>
      <c r="B34">
        <v>355.8</v>
      </c>
      <c r="C34">
        <v>140.6</v>
      </c>
      <c r="D34">
        <v>1302.9000000000001</v>
      </c>
      <c r="E34">
        <v>1301</v>
      </c>
      <c r="F34">
        <v>121.7</v>
      </c>
      <c r="G34">
        <v>0</v>
      </c>
    </row>
    <row r="35" spans="1:7" ht="15" x14ac:dyDescent="0.25">
      <c r="A35" s="271" t="s">
        <v>82</v>
      </c>
      <c r="B35">
        <v>45</v>
      </c>
      <c r="C35">
        <v>144.9</v>
      </c>
      <c r="D35">
        <v>329.4</v>
      </c>
      <c r="E35">
        <v>355.3</v>
      </c>
      <c r="F35">
        <v>34</v>
      </c>
      <c r="G35">
        <v>0</v>
      </c>
    </row>
    <row r="36" spans="1:7" ht="15" x14ac:dyDescent="0.25">
      <c r="A36" s="271" t="s">
        <v>170</v>
      </c>
      <c r="B36">
        <v>0</v>
      </c>
      <c r="C36">
        <v>0</v>
      </c>
      <c r="D36">
        <v>0</v>
      </c>
      <c r="E36" t="s">
        <v>94</v>
      </c>
      <c r="F36">
        <v>0</v>
      </c>
      <c r="G36">
        <v>0</v>
      </c>
    </row>
    <row r="37" spans="1:7" ht="15" x14ac:dyDescent="0.25">
      <c r="A37" s="271" t="s">
        <v>528</v>
      </c>
      <c r="B37">
        <v>0</v>
      </c>
      <c r="C37">
        <v>0</v>
      </c>
      <c r="D37">
        <v>0</v>
      </c>
      <c r="E37">
        <v>21.2</v>
      </c>
      <c r="F37">
        <v>0</v>
      </c>
      <c r="G37">
        <v>0</v>
      </c>
    </row>
    <row r="38" spans="1:7" ht="15" x14ac:dyDescent="0.25">
      <c r="A38" s="271" t="s">
        <v>83</v>
      </c>
      <c r="B38">
        <v>592</v>
      </c>
      <c r="C38">
        <v>247</v>
      </c>
      <c r="D38">
        <v>2986.1</v>
      </c>
      <c r="E38">
        <v>2989.7</v>
      </c>
      <c r="F38">
        <v>352</v>
      </c>
      <c r="G38">
        <v>0</v>
      </c>
    </row>
    <row r="39" spans="1:7" ht="15" x14ac:dyDescent="0.25">
      <c r="A39" s="271" t="s">
        <v>259</v>
      </c>
      <c r="B39">
        <v>0</v>
      </c>
      <c r="C39">
        <v>0</v>
      </c>
      <c r="D39">
        <v>53.3</v>
      </c>
      <c r="E39">
        <v>64.5</v>
      </c>
      <c r="F39">
        <v>0</v>
      </c>
      <c r="G39">
        <v>0</v>
      </c>
    </row>
    <row r="40" spans="1:7" ht="15" x14ac:dyDescent="0.25">
      <c r="A40" s="271" t="s">
        <v>84</v>
      </c>
      <c r="B40">
        <v>20</v>
      </c>
      <c r="C40">
        <v>0</v>
      </c>
      <c r="D40">
        <v>134.80000000000001</v>
      </c>
      <c r="E40">
        <v>135.19999999999999</v>
      </c>
      <c r="F40">
        <v>0</v>
      </c>
      <c r="G40">
        <v>0</v>
      </c>
    </row>
    <row r="41" spans="1:7" ht="15" x14ac:dyDescent="0.25">
      <c r="A41" s="271" t="s">
        <v>85</v>
      </c>
      <c r="B41">
        <v>44.6</v>
      </c>
      <c r="C41">
        <v>20</v>
      </c>
      <c r="D41">
        <v>62.7</v>
      </c>
      <c r="E41">
        <v>68.8</v>
      </c>
      <c r="F41">
        <v>0</v>
      </c>
      <c r="G41">
        <v>0</v>
      </c>
    </row>
    <row r="42" spans="1:7" ht="15" x14ac:dyDescent="0.25">
      <c r="A42" s="271" t="s">
        <v>86</v>
      </c>
      <c r="B42">
        <v>80.2</v>
      </c>
      <c r="C42">
        <v>10.6</v>
      </c>
      <c r="D42">
        <v>798.1</v>
      </c>
      <c r="E42">
        <v>746</v>
      </c>
      <c r="F42">
        <v>114.5</v>
      </c>
      <c r="G42">
        <v>0</v>
      </c>
    </row>
    <row r="43" spans="1:7" ht="15" x14ac:dyDescent="0.25">
      <c r="A43" s="271" t="s">
        <v>87</v>
      </c>
      <c r="B43">
        <v>32</v>
      </c>
      <c r="C43">
        <v>0</v>
      </c>
      <c r="D43">
        <v>3.7</v>
      </c>
      <c r="E43">
        <v>34</v>
      </c>
      <c r="F43">
        <v>0</v>
      </c>
      <c r="G43">
        <v>0</v>
      </c>
    </row>
    <row r="44" spans="1:7" ht="15" x14ac:dyDescent="0.25">
      <c r="A44" s="271" t="s">
        <v>88</v>
      </c>
      <c r="B44">
        <v>181.2</v>
      </c>
      <c r="C44">
        <v>39</v>
      </c>
      <c r="D44">
        <v>448.7</v>
      </c>
      <c r="E44">
        <v>211</v>
      </c>
      <c r="F44">
        <v>15</v>
      </c>
      <c r="G44">
        <v>0</v>
      </c>
    </row>
    <row r="45" spans="1:7" ht="15" x14ac:dyDescent="0.25">
      <c r="A45" s="271" t="s">
        <v>89</v>
      </c>
      <c r="B45">
        <v>93</v>
      </c>
      <c r="C45">
        <v>0</v>
      </c>
      <c r="D45">
        <v>288.3</v>
      </c>
      <c r="E45">
        <v>444.7</v>
      </c>
      <c r="F45">
        <v>0</v>
      </c>
      <c r="G45">
        <v>0</v>
      </c>
    </row>
    <row r="46" spans="1:7" ht="15" x14ac:dyDescent="0.25">
      <c r="A46" s="271" t="s">
        <v>69</v>
      </c>
    </row>
    <row r="47" spans="1:7" ht="15" x14ac:dyDescent="0.25">
      <c r="A47" s="271" t="s">
        <v>90</v>
      </c>
      <c r="B47">
        <v>109</v>
      </c>
      <c r="C47">
        <v>237.2</v>
      </c>
      <c r="D47">
        <v>2231.1</v>
      </c>
      <c r="E47">
        <v>3258.2</v>
      </c>
      <c r="F47">
        <v>134.6</v>
      </c>
      <c r="G47">
        <v>0</v>
      </c>
    </row>
    <row r="48" spans="1:7" ht="15" x14ac:dyDescent="0.25">
      <c r="A48" s="271" t="s">
        <v>91</v>
      </c>
      <c r="B48">
        <v>0</v>
      </c>
      <c r="C48">
        <v>111</v>
      </c>
      <c r="D48">
        <v>472.4</v>
      </c>
      <c r="E48">
        <v>199.9</v>
      </c>
      <c r="F48">
        <v>0</v>
      </c>
      <c r="G48">
        <v>0</v>
      </c>
    </row>
    <row r="49" spans="1:7" ht="15" x14ac:dyDescent="0.25">
      <c r="A49" s="271" t="s">
        <v>529</v>
      </c>
      <c r="B49">
        <v>0</v>
      </c>
      <c r="C49">
        <v>0</v>
      </c>
      <c r="D49">
        <v>0</v>
      </c>
      <c r="E49">
        <v>13.8</v>
      </c>
      <c r="F49">
        <v>0</v>
      </c>
      <c r="G49">
        <v>0</v>
      </c>
    </row>
    <row r="50" spans="1:7" ht="15" x14ac:dyDescent="0.25">
      <c r="A50" s="271" t="s">
        <v>530</v>
      </c>
      <c r="B50">
        <v>0</v>
      </c>
      <c r="C50">
        <v>0</v>
      </c>
      <c r="D50">
        <v>0</v>
      </c>
      <c r="E50">
        <v>2</v>
      </c>
      <c r="F50">
        <v>0</v>
      </c>
      <c r="G50">
        <v>0</v>
      </c>
    </row>
    <row r="51" spans="1:7" ht="15" x14ac:dyDescent="0.25">
      <c r="A51" s="271" t="s">
        <v>531</v>
      </c>
      <c r="B51">
        <v>0</v>
      </c>
      <c r="C51">
        <v>0</v>
      </c>
      <c r="D51">
        <v>0</v>
      </c>
      <c r="E51">
        <v>35.700000000000003</v>
      </c>
      <c r="F51">
        <v>0</v>
      </c>
      <c r="G51">
        <v>0</v>
      </c>
    </row>
    <row r="52" spans="1:7" ht="15" x14ac:dyDescent="0.25">
      <c r="A52" s="271" t="s">
        <v>92</v>
      </c>
      <c r="B52">
        <v>0</v>
      </c>
      <c r="C52">
        <v>0</v>
      </c>
      <c r="D52">
        <v>101.2</v>
      </c>
      <c r="E52">
        <v>820.9</v>
      </c>
      <c r="F52">
        <v>0</v>
      </c>
      <c r="G52">
        <v>0</v>
      </c>
    </row>
    <row r="53" spans="1:7" ht="15" x14ac:dyDescent="0.25">
      <c r="A53" s="271" t="s">
        <v>464</v>
      </c>
      <c r="B53">
        <v>0</v>
      </c>
      <c r="C53">
        <v>0</v>
      </c>
      <c r="D53">
        <v>19.7</v>
      </c>
      <c r="E53">
        <v>0</v>
      </c>
      <c r="F53">
        <v>0</v>
      </c>
      <c r="G53">
        <v>0</v>
      </c>
    </row>
    <row r="54" spans="1:7" ht="15" x14ac:dyDescent="0.25">
      <c r="A54" s="271" t="s">
        <v>175</v>
      </c>
      <c r="B54">
        <v>0</v>
      </c>
      <c r="C54">
        <v>0</v>
      </c>
      <c r="D54">
        <v>18.600000000000001</v>
      </c>
      <c r="E54">
        <v>53.5</v>
      </c>
      <c r="F54">
        <v>0</v>
      </c>
      <c r="G54">
        <v>0</v>
      </c>
    </row>
    <row r="55" spans="1:7" ht="15" x14ac:dyDescent="0.25">
      <c r="A55" s="271" t="s">
        <v>532</v>
      </c>
      <c r="B55">
        <v>0</v>
      </c>
      <c r="C55">
        <v>0</v>
      </c>
      <c r="D55">
        <v>0</v>
      </c>
      <c r="E55">
        <v>64.7</v>
      </c>
      <c r="F55">
        <v>0</v>
      </c>
      <c r="G55">
        <v>0</v>
      </c>
    </row>
    <row r="56" spans="1:7" ht="15" x14ac:dyDescent="0.25">
      <c r="A56" s="271" t="s">
        <v>406</v>
      </c>
      <c r="B56">
        <v>0</v>
      </c>
      <c r="C56">
        <v>0</v>
      </c>
      <c r="D56">
        <v>22.7</v>
      </c>
      <c r="E56">
        <v>31.9</v>
      </c>
      <c r="F56">
        <v>0</v>
      </c>
      <c r="G56">
        <v>0</v>
      </c>
    </row>
    <row r="57" spans="1:7" ht="15" x14ac:dyDescent="0.25">
      <c r="A57" s="271" t="s">
        <v>466</v>
      </c>
      <c r="B57">
        <v>0</v>
      </c>
      <c r="C57">
        <v>0</v>
      </c>
      <c r="D57">
        <v>20.8</v>
      </c>
      <c r="E57">
        <v>0</v>
      </c>
      <c r="F57">
        <v>0</v>
      </c>
      <c r="G57">
        <v>0</v>
      </c>
    </row>
    <row r="58" spans="1:7" ht="15" x14ac:dyDescent="0.25">
      <c r="A58" s="271" t="s">
        <v>533</v>
      </c>
      <c r="B58">
        <v>0</v>
      </c>
      <c r="C58">
        <v>0</v>
      </c>
      <c r="D58">
        <v>0</v>
      </c>
      <c r="E58">
        <v>22.6</v>
      </c>
      <c r="F58">
        <v>0</v>
      </c>
      <c r="G58">
        <v>0</v>
      </c>
    </row>
    <row r="59" spans="1:7" ht="15" x14ac:dyDescent="0.25">
      <c r="A59" s="271" t="s">
        <v>93</v>
      </c>
      <c r="B59" t="s">
        <v>94</v>
      </c>
      <c r="C59">
        <v>0</v>
      </c>
      <c r="D59">
        <v>32.200000000000003</v>
      </c>
      <c r="E59" t="s">
        <v>94</v>
      </c>
      <c r="F59">
        <v>0</v>
      </c>
      <c r="G59">
        <v>0</v>
      </c>
    </row>
    <row r="60" spans="1:7" ht="15" x14ac:dyDescent="0.25">
      <c r="A60" s="271" t="s">
        <v>95</v>
      </c>
      <c r="B60">
        <v>0</v>
      </c>
      <c r="C60">
        <v>0</v>
      </c>
      <c r="D60">
        <v>3.9</v>
      </c>
      <c r="E60">
        <v>158.5</v>
      </c>
      <c r="F60">
        <v>0</v>
      </c>
      <c r="G60">
        <v>0</v>
      </c>
    </row>
    <row r="61" spans="1:7" ht="15" x14ac:dyDescent="0.25">
      <c r="A61" s="271" t="s">
        <v>407</v>
      </c>
      <c r="B61">
        <v>0</v>
      </c>
      <c r="C61">
        <v>0</v>
      </c>
      <c r="D61">
        <v>6</v>
      </c>
      <c r="E61">
        <v>4.0999999999999996</v>
      </c>
      <c r="F61">
        <v>0</v>
      </c>
      <c r="G61">
        <v>0</v>
      </c>
    </row>
    <row r="62" spans="1:7" ht="15" x14ac:dyDescent="0.25">
      <c r="A62" s="271" t="s">
        <v>96</v>
      </c>
      <c r="B62">
        <v>109</v>
      </c>
      <c r="C62">
        <v>126.2</v>
      </c>
      <c r="D62">
        <v>1466.1</v>
      </c>
      <c r="E62">
        <v>1519.2</v>
      </c>
      <c r="F62">
        <v>81.599999999999994</v>
      </c>
      <c r="G62">
        <v>0</v>
      </c>
    </row>
    <row r="63" spans="1:7" ht="15" x14ac:dyDescent="0.25">
      <c r="A63" s="271" t="s">
        <v>97</v>
      </c>
      <c r="B63">
        <v>0</v>
      </c>
      <c r="C63">
        <v>0</v>
      </c>
      <c r="D63">
        <v>36.299999999999997</v>
      </c>
      <c r="E63">
        <v>152.4</v>
      </c>
      <c r="F63">
        <v>53</v>
      </c>
      <c r="G63">
        <v>0</v>
      </c>
    </row>
    <row r="64" spans="1:7" ht="15" x14ac:dyDescent="0.25">
      <c r="A64" s="271" t="s">
        <v>535</v>
      </c>
      <c r="B64">
        <v>0</v>
      </c>
      <c r="C64">
        <v>0</v>
      </c>
      <c r="D64">
        <v>0</v>
      </c>
      <c r="E64">
        <v>11</v>
      </c>
      <c r="F64">
        <v>0</v>
      </c>
      <c r="G64">
        <v>0</v>
      </c>
    </row>
    <row r="65" spans="1:7" ht="15" x14ac:dyDescent="0.25">
      <c r="A65" s="271" t="s">
        <v>537</v>
      </c>
      <c r="B65">
        <v>0</v>
      </c>
      <c r="C65">
        <v>0</v>
      </c>
      <c r="D65">
        <v>0</v>
      </c>
      <c r="E65">
        <v>53.1</v>
      </c>
      <c r="F65">
        <v>0</v>
      </c>
      <c r="G65">
        <v>0</v>
      </c>
    </row>
    <row r="66" spans="1:7" ht="15" x14ac:dyDescent="0.25">
      <c r="A66" s="271" t="s">
        <v>538</v>
      </c>
      <c r="B66">
        <v>0</v>
      </c>
      <c r="C66">
        <v>0</v>
      </c>
      <c r="D66">
        <v>0</v>
      </c>
      <c r="E66">
        <v>59.9</v>
      </c>
      <c r="F66">
        <v>0</v>
      </c>
      <c r="G66">
        <v>0</v>
      </c>
    </row>
    <row r="67" spans="1:7" ht="15" x14ac:dyDescent="0.25">
      <c r="A67" s="271" t="s">
        <v>176</v>
      </c>
      <c r="B67">
        <v>0</v>
      </c>
      <c r="C67">
        <v>0</v>
      </c>
      <c r="D67">
        <v>31.1</v>
      </c>
      <c r="E67">
        <v>0</v>
      </c>
      <c r="F67">
        <v>0</v>
      </c>
      <c r="G67">
        <v>0</v>
      </c>
    </row>
    <row r="68" spans="1:7" ht="15" x14ac:dyDescent="0.25">
      <c r="A68" s="271" t="s">
        <v>539</v>
      </c>
      <c r="B68">
        <v>0</v>
      </c>
      <c r="C68">
        <v>0</v>
      </c>
      <c r="D68">
        <v>0</v>
      </c>
      <c r="E68">
        <v>55</v>
      </c>
      <c r="F68">
        <v>0</v>
      </c>
      <c r="G68">
        <v>0</v>
      </c>
    </row>
    <row r="69" spans="1:7" ht="15" x14ac:dyDescent="0.25">
      <c r="A69" s="271" t="s">
        <v>69</v>
      </c>
    </row>
    <row r="70" spans="1:7" ht="15" x14ac:dyDescent="0.25">
      <c r="A70" s="271" t="s">
        <v>98</v>
      </c>
      <c r="B70">
        <v>496.4</v>
      </c>
      <c r="C70">
        <v>540.9</v>
      </c>
      <c r="D70">
        <v>8163.6</v>
      </c>
      <c r="E70">
        <v>6862.8</v>
      </c>
      <c r="F70">
        <v>621.9</v>
      </c>
      <c r="G70">
        <v>0</v>
      </c>
    </row>
    <row r="71" spans="1:7" ht="15" x14ac:dyDescent="0.25">
      <c r="A71" s="271" t="s">
        <v>99</v>
      </c>
      <c r="B71">
        <v>0.8</v>
      </c>
      <c r="C71">
        <v>0</v>
      </c>
      <c r="D71">
        <v>15.3</v>
      </c>
      <c r="E71">
        <v>16</v>
      </c>
      <c r="F71">
        <v>2</v>
      </c>
      <c r="G71">
        <v>0</v>
      </c>
    </row>
    <row r="72" spans="1:7" ht="15" x14ac:dyDescent="0.25">
      <c r="A72" s="271" t="s">
        <v>100</v>
      </c>
      <c r="B72">
        <v>0</v>
      </c>
      <c r="C72">
        <v>4.5</v>
      </c>
      <c r="D72">
        <v>12.9</v>
      </c>
      <c r="E72">
        <v>15.1</v>
      </c>
      <c r="F72">
        <v>4</v>
      </c>
      <c r="G72">
        <v>0</v>
      </c>
    </row>
    <row r="73" spans="1:7" ht="15" x14ac:dyDescent="0.25">
      <c r="A73" s="271" t="s">
        <v>101</v>
      </c>
      <c r="B73">
        <v>45</v>
      </c>
      <c r="C73">
        <v>0</v>
      </c>
      <c r="D73">
        <v>501.5</v>
      </c>
      <c r="E73">
        <v>267.60000000000002</v>
      </c>
      <c r="F73">
        <v>0</v>
      </c>
      <c r="G73">
        <v>0</v>
      </c>
    </row>
    <row r="74" spans="1:7" ht="15" x14ac:dyDescent="0.25">
      <c r="A74" s="271" t="s">
        <v>102</v>
      </c>
      <c r="B74">
        <v>8.5</v>
      </c>
      <c r="C74">
        <v>0.1</v>
      </c>
      <c r="D74">
        <v>83.8</v>
      </c>
      <c r="E74">
        <v>86.5</v>
      </c>
      <c r="F74">
        <v>12.6</v>
      </c>
      <c r="G74">
        <v>0</v>
      </c>
    </row>
    <row r="75" spans="1:7" ht="15" x14ac:dyDescent="0.25">
      <c r="A75" s="271" t="s">
        <v>103</v>
      </c>
      <c r="B75">
        <v>9.4</v>
      </c>
      <c r="C75">
        <v>58.1</v>
      </c>
      <c r="D75">
        <v>50.9</v>
      </c>
      <c r="E75">
        <v>52.9</v>
      </c>
      <c r="F75">
        <v>0</v>
      </c>
      <c r="G75">
        <v>0</v>
      </c>
    </row>
    <row r="76" spans="1:7" ht="15" x14ac:dyDescent="0.25">
      <c r="A76" s="271" t="s">
        <v>104</v>
      </c>
      <c r="B76">
        <v>0</v>
      </c>
      <c r="C76">
        <v>0</v>
      </c>
      <c r="D76">
        <v>396.5</v>
      </c>
      <c r="E76">
        <v>281.60000000000002</v>
      </c>
      <c r="F76">
        <v>122</v>
      </c>
      <c r="G76">
        <v>0</v>
      </c>
    </row>
    <row r="77" spans="1:7" ht="15" x14ac:dyDescent="0.25">
      <c r="A77" s="271" t="s">
        <v>105</v>
      </c>
      <c r="B77">
        <v>0</v>
      </c>
      <c r="C77">
        <v>10.3</v>
      </c>
      <c r="D77">
        <v>792.7</v>
      </c>
      <c r="E77">
        <v>374.4</v>
      </c>
      <c r="F77">
        <v>76.3</v>
      </c>
      <c r="G77">
        <v>0</v>
      </c>
    </row>
    <row r="78" spans="1:7" ht="15" x14ac:dyDescent="0.25">
      <c r="A78" s="271" t="s">
        <v>106</v>
      </c>
      <c r="B78">
        <v>0</v>
      </c>
      <c r="C78">
        <v>0</v>
      </c>
      <c r="D78">
        <v>281.3</v>
      </c>
      <c r="E78">
        <v>282.39999999999998</v>
      </c>
      <c r="F78">
        <v>31.6</v>
      </c>
      <c r="G78">
        <v>0</v>
      </c>
    </row>
    <row r="79" spans="1:7" ht="15" x14ac:dyDescent="0.25">
      <c r="A79" s="271" t="s">
        <v>107</v>
      </c>
      <c r="B79">
        <v>0</v>
      </c>
      <c r="C79">
        <v>0.1</v>
      </c>
      <c r="D79">
        <v>325.3</v>
      </c>
      <c r="E79">
        <v>268.60000000000002</v>
      </c>
      <c r="F79">
        <v>16</v>
      </c>
      <c r="G79">
        <v>0</v>
      </c>
    </row>
    <row r="80" spans="1:7" ht="15" x14ac:dyDescent="0.25">
      <c r="A80" s="271" t="s">
        <v>108</v>
      </c>
      <c r="B80">
        <v>0</v>
      </c>
      <c r="C80">
        <v>16.7</v>
      </c>
      <c r="D80">
        <v>0</v>
      </c>
      <c r="E80">
        <v>4.4000000000000004</v>
      </c>
      <c r="F80">
        <v>0</v>
      </c>
      <c r="G80">
        <v>0</v>
      </c>
    </row>
    <row r="81" spans="1:7" ht="15" x14ac:dyDescent="0.25">
      <c r="A81" s="271" t="s">
        <v>109</v>
      </c>
      <c r="B81">
        <v>143.69999999999999</v>
      </c>
      <c r="C81">
        <v>14.2</v>
      </c>
      <c r="D81">
        <v>499</v>
      </c>
      <c r="E81">
        <v>541.4</v>
      </c>
      <c r="F81">
        <v>0</v>
      </c>
      <c r="G81">
        <v>0</v>
      </c>
    </row>
    <row r="82" spans="1:7" ht="15" x14ac:dyDescent="0.25">
      <c r="A82" s="271" t="s">
        <v>110</v>
      </c>
      <c r="B82">
        <v>0</v>
      </c>
      <c r="C82">
        <v>0</v>
      </c>
      <c r="D82">
        <v>34.1</v>
      </c>
      <c r="E82">
        <v>37.700000000000003</v>
      </c>
      <c r="F82">
        <v>0</v>
      </c>
      <c r="G82">
        <v>0</v>
      </c>
    </row>
    <row r="83" spans="1:7" ht="15" x14ac:dyDescent="0.25">
      <c r="A83" s="271" t="s">
        <v>111</v>
      </c>
      <c r="B83">
        <v>0</v>
      </c>
      <c r="C83">
        <v>0</v>
      </c>
      <c r="D83">
        <v>130.80000000000001</v>
      </c>
      <c r="E83">
        <v>117.4</v>
      </c>
      <c r="F83">
        <v>0</v>
      </c>
      <c r="G83">
        <v>0</v>
      </c>
    </row>
    <row r="84" spans="1:7" ht="15" x14ac:dyDescent="0.25">
      <c r="A84" s="271" t="s">
        <v>112</v>
      </c>
      <c r="B84">
        <v>15</v>
      </c>
      <c r="C84">
        <v>9.3000000000000007</v>
      </c>
      <c r="D84">
        <v>290.3</v>
      </c>
      <c r="E84">
        <v>292.60000000000002</v>
      </c>
      <c r="F84">
        <v>54.2</v>
      </c>
      <c r="G84">
        <v>0</v>
      </c>
    </row>
    <row r="85" spans="1:7" ht="15" x14ac:dyDescent="0.25">
      <c r="A85" s="271" t="s">
        <v>113</v>
      </c>
      <c r="B85">
        <v>2</v>
      </c>
      <c r="C85">
        <v>0</v>
      </c>
      <c r="D85">
        <v>182.7</v>
      </c>
      <c r="E85">
        <v>162.4</v>
      </c>
      <c r="F85">
        <v>12</v>
      </c>
      <c r="G85">
        <v>0</v>
      </c>
    </row>
    <row r="86" spans="1:7" ht="15" x14ac:dyDescent="0.25">
      <c r="A86" s="271" t="s">
        <v>114</v>
      </c>
      <c r="B86">
        <v>1</v>
      </c>
      <c r="C86">
        <v>0</v>
      </c>
      <c r="D86">
        <v>31.9</v>
      </c>
      <c r="E86">
        <v>39.9</v>
      </c>
      <c r="F86">
        <v>16.5</v>
      </c>
      <c r="G86">
        <v>0</v>
      </c>
    </row>
    <row r="87" spans="1:7" ht="15" x14ac:dyDescent="0.25">
      <c r="A87" s="271" t="s">
        <v>115</v>
      </c>
      <c r="B87">
        <v>245.2</v>
      </c>
      <c r="C87">
        <v>372.2</v>
      </c>
      <c r="D87">
        <v>3609.2</v>
      </c>
      <c r="E87">
        <v>2947.1</v>
      </c>
      <c r="F87">
        <v>131</v>
      </c>
      <c r="G87">
        <v>0</v>
      </c>
    </row>
    <row r="88" spans="1:7" ht="15" x14ac:dyDescent="0.25">
      <c r="A88" s="271" t="s">
        <v>117</v>
      </c>
      <c r="B88">
        <v>1.9</v>
      </c>
      <c r="C88">
        <v>1.5</v>
      </c>
      <c r="D88">
        <v>16</v>
      </c>
      <c r="E88">
        <v>12</v>
      </c>
      <c r="F88">
        <v>3.3</v>
      </c>
      <c r="G88">
        <v>0</v>
      </c>
    </row>
    <row r="89" spans="1:7" ht="15" x14ac:dyDescent="0.25">
      <c r="A89" s="271" t="s">
        <v>118</v>
      </c>
      <c r="B89">
        <v>4</v>
      </c>
      <c r="C89">
        <v>0</v>
      </c>
      <c r="D89">
        <v>142.4</v>
      </c>
      <c r="E89">
        <v>144.30000000000001</v>
      </c>
      <c r="F89">
        <v>57.9</v>
      </c>
      <c r="G89">
        <v>0</v>
      </c>
    </row>
    <row r="90" spans="1:7" ht="15" x14ac:dyDescent="0.25">
      <c r="A90" s="271" t="s">
        <v>119</v>
      </c>
      <c r="B90">
        <v>0</v>
      </c>
      <c r="C90">
        <v>35</v>
      </c>
      <c r="D90">
        <v>278.2</v>
      </c>
      <c r="E90">
        <v>330</v>
      </c>
      <c r="F90">
        <v>58.1</v>
      </c>
      <c r="G90">
        <v>0</v>
      </c>
    </row>
    <row r="91" spans="1:7" ht="15" x14ac:dyDescent="0.25">
      <c r="A91" s="271" t="s">
        <v>120</v>
      </c>
      <c r="B91">
        <v>0</v>
      </c>
      <c r="C91">
        <v>19</v>
      </c>
      <c r="D91">
        <v>253.5</v>
      </c>
      <c r="E91">
        <v>267.2</v>
      </c>
      <c r="F91">
        <v>10</v>
      </c>
      <c r="G91">
        <v>0</v>
      </c>
    </row>
    <row r="92" spans="1:7" ht="15" x14ac:dyDescent="0.25">
      <c r="A92" s="271" t="s">
        <v>121</v>
      </c>
      <c r="B92">
        <v>0</v>
      </c>
      <c r="C92">
        <v>0</v>
      </c>
      <c r="D92">
        <v>98.1</v>
      </c>
      <c r="E92">
        <v>130.80000000000001</v>
      </c>
      <c r="F92">
        <v>14.3</v>
      </c>
      <c r="G92">
        <v>0</v>
      </c>
    </row>
    <row r="93" spans="1:7" ht="15" x14ac:dyDescent="0.25">
      <c r="A93" s="271" t="s">
        <v>122</v>
      </c>
      <c r="B93">
        <v>20</v>
      </c>
      <c r="C93">
        <v>0</v>
      </c>
      <c r="D93">
        <v>137.5</v>
      </c>
      <c r="E93">
        <v>190.4</v>
      </c>
      <c r="F93">
        <v>0</v>
      </c>
      <c r="G93">
        <v>0</v>
      </c>
    </row>
    <row r="94" spans="1:7" ht="15" x14ac:dyDescent="0.25">
      <c r="A94" s="271" t="s">
        <v>65</v>
      </c>
      <c r="B94" t="s">
        <v>66</v>
      </c>
      <c r="C94" t="s">
        <v>67</v>
      </c>
      <c r="D94" t="s">
        <v>66</v>
      </c>
      <c r="E94" t="s">
        <v>66</v>
      </c>
      <c r="F94" t="s">
        <v>66</v>
      </c>
      <c r="G94" t="s">
        <v>68</v>
      </c>
    </row>
    <row r="95" spans="1:7" ht="15" x14ac:dyDescent="0.25">
      <c r="A95" s="271" t="s">
        <v>123</v>
      </c>
      <c r="B95">
        <v>2671.5</v>
      </c>
      <c r="C95">
        <v>2028.9</v>
      </c>
      <c r="D95">
        <v>23724.5</v>
      </c>
      <c r="E95">
        <v>23466.7</v>
      </c>
      <c r="F95">
        <v>2390</v>
      </c>
      <c r="G95">
        <v>0</v>
      </c>
    </row>
    <row r="96" spans="1:7" ht="15" x14ac:dyDescent="0.25">
      <c r="A96" s="271" t="s">
        <v>124</v>
      </c>
      <c r="B96">
        <v>369.6</v>
      </c>
      <c r="C96">
        <v>372.5</v>
      </c>
      <c r="D96">
        <v>0</v>
      </c>
      <c r="E96">
        <v>0</v>
      </c>
      <c r="F96">
        <v>642.9</v>
      </c>
      <c r="G96">
        <v>0</v>
      </c>
    </row>
    <row r="97" spans="1:7" ht="15" x14ac:dyDescent="0.25">
      <c r="A97" s="271" t="s">
        <v>65</v>
      </c>
      <c r="B97" t="s">
        <v>66</v>
      </c>
      <c r="C97" t="s">
        <v>67</v>
      </c>
      <c r="D97" t="s">
        <v>66</v>
      </c>
      <c r="E97" t="s">
        <v>66</v>
      </c>
      <c r="F97" t="s">
        <v>66</v>
      </c>
      <c r="G97" t="s">
        <v>68</v>
      </c>
    </row>
    <row r="98" spans="1:7" ht="15" x14ac:dyDescent="0.25">
      <c r="A98" s="271" t="s">
        <v>125</v>
      </c>
      <c r="B98">
        <v>3041.1</v>
      </c>
      <c r="C98">
        <v>2401.4</v>
      </c>
      <c r="D98">
        <v>23724.5</v>
      </c>
      <c r="E98">
        <v>23466.7</v>
      </c>
      <c r="F98">
        <v>3032.9</v>
      </c>
      <c r="G98">
        <v>0</v>
      </c>
    </row>
    <row r="99" spans="1:7" ht="15" x14ac:dyDescent="0.25">
      <c r="A99" s="271" t="s">
        <v>126</v>
      </c>
      <c r="B99" t="s">
        <v>45</v>
      </c>
      <c r="C99" t="s">
        <v>45</v>
      </c>
      <c r="D99">
        <v>0</v>
      </c>
      <c r="E99">
        <v>0</v>
      </c>
      <c r="F99" t="s">
        <v>45</v>
      </c>
      <c r="G99" t="s">
        <v>45</v>
      </c>
    </row>
    <row r="100" spans="1:7" ht="15" x14ac:dyDescent="0.25">
      <c r="A100" s="271" t="s">
        <v>127</v>
      </c>
      <c r="B100">
        <v>0</v>
      </c>
      <c r="C100">
        <v>0</v>
      </c>
      <c r="D100" t="s">
        <v>45</v>
      </c>
      <c r="E100" t="s">
        <v>45</v>
      </c>
      <c r="F100">
        <v>0</v>
      </c>
      <c r="G100">
        <v>0</v>
      </c>
    </row>
    <row r="101" spans="1:7" ht="15" x14ac:dyDescent="0.25">
      <c r="A101" s="271" t="s">
        <v>65</v>
      </c>
      <c r="B101" t="s">
        <v>66</v>
      </c>
      <c r="C101" t="s">
        <v>67</v>
      </c>
      <c r="D101" t="s">
        <v>66</v>
      </c>
      <c r="E101" t="s">
        <v>66</v>
      </c>
      <c r="F101" t="s">
        <v>66</v>
      </c>
      <c r="G101" t="s">
        <v>68</v>
      </c>
    </row>
  </sheetData>
  <pageMargins left="0.7" right="0.7" top="0.75" bottom="0.75" header="0.3" footer="0.3"/>
  <pageSetup orientation="portrait" r:id="rId1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5DF8A-391E-4194-92FE-E3E02B762055}">
  <dimension ref="A1:G101"/>
  <sheetViews>
    <sheetView topLeftCell="A15" workbookViewId="0">
      <selection activeCell="B23" sqref="B23"/>
    </sheetView>
  </sheetViews>
  <sheetFormatPr defaultRowHeight="13.2" x14ac:dyDescent="0.25"/>
  <cols>
    <col min="1" max="1" width="21.109375" customWidth="1"/>
    <col min="2" max="2" width="13.10937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541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58</v>
      </c>
      <c r="D7" s="272" t="s">
        <v>470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70</v>
      </c>
      <c r="C12">
        <v>33.4</v>
      </c>
      <c r="D12">
        <v>940.9</v>
      </c>
      <c r="E12">
        <v>702.5</v>
      </c>
      <c r="F12">
        <v>85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71</v>
      </c>
      <c r="B15">
        <v>70</v>
      </c>
      <c r="C15">
        <v>11.4</v>
      </c>
      <c r="D15">
        <v>875</v>
      </c>
      <c r="E15">
        <v>516.70000000000005</v>
      </c>
      <c r="F15">
        <v>85</v>
      </c>
      <c r="G15">
        <v>0</v>
      </c>
    </row>
    <row r="16" spans="1:7" ht="15" x14ac:dyDescent="0.25">
      <c r="A16" s="271" t="s">
        <v>72</v>
      </c>
      <c r="B16">
        <v>0</v>
      </c>
      <c r="C16">
        <v>10</v>
      </c>
      <c r="D16">
        <v>0</v>
      </c>
      <c r="E16">
        <v>25.2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12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280.60000000000002</v>
      </c>
      <c r="C20">
        <v>123.3</v>
      </c>
      <c r="D20">
        <v>2467.6999999999998</v>
      </c>
      <c r="E20">
        <v>2630.4</v>
      </c>
      <c r="F20">
        <v>200.2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230.3</v>
      </c>
      <c r="C22">
        <v>1.8</v>
      </c>
      <c r="D22">
        <v>1195.4000000000001</v>
      </c>
      <c r="E22">
        <v>1162.3</v>
      </c>
      <c r="F22">
        <v>79.400000000000006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310</v>
      </c>
      <c r="C24">
        <v>0</v>
      </c>
      <c r="D24">
        <v>194.1</v>
      </c>
      <c r="E24">
        <v>42</v>
      </c>
      <c r="F24">
        <v>455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1474.9</v>
      </c>
      <c r="C26">
        <v>1072.4000000000001</v>
      </c>
      <c r="D26">
        <v>8118.2</v>
      </c>
      <c r="E26">
        <v>8687.1</v>
      </c>
      <c r="F26">
        <v>485</v>
      </c>
      <c r="G26">
        <v>0</v>
      </c>
    </row>
    <row r="27" spans="1:7" ht="15" x14ac:dyDescent="0.25">
      <c r="A27" s="271" t="s">
        <v>167</v>
      </c>
      <c r="B27">
        <v>0</v>
      </c>
      <c r="C27">
        <v>0</v>
      </c>
      <c r="D27">
        <v>380.6</v>
      </c>
      <c r="E27">
        <v>400.1</v>
      </c>
      <c r="F27">
        <v>0</v>
      </c>
      <c r="G27">
        <v>0</v>
      </c>
    </row>
    <row r="28" spans="1:7" ht="15" x14ac:dyDescent="0.25">
      <c r="A28" s="271" t="s">
        <v>78</v>
      </c>
      <c r="B28">
        <v>0.4</v>
      </c>
      <c r="C28">
        <v>23.9</v>
      </c>
      <c r="D28">
        <v>90.6</v>
      </c>
      <c r="E28">
        <v>64.2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79</v>
      </c>
      <c r="B30">
        <v>0.5</v>
      </c>
      <c r="C30">
        <v>0.5</v>
      </c>
      <c r="D30">
        <v>4.5</v>
      </c>
      <c r="E30">
        <v>3.8</v>
      </c>
      <c r="F30">
        <v>0</v>
      </c>
      <c r="G30">
        <v>0</v>
      </c>
    </row>
    <row r="31" spans="1:7" ht="15" x14ac:dyDescent="0.25">
      <c r="A31" s="271" t="s">
        <v>80</v>
      </c>
      <c r="B31">
        <v>37.5</v>
      </c>
      <c r="C31">
        <v>227.8</v>
      </c>
      <c r="D31">
        <v>1028.8</v>
      </c>
      <c r="E31">
        <v>1322.3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150</v>
      </c>
      <c r="D32">
        <v>262.2</v>
      </c>
      <c r="E32">
        <v>521.29999999999995</v>
      </c>
      <c r="F32">
        <v>0</v>
      </c>
      <c r="G32">
        <v>0</v>
      </c>
    </row>
    <row r="33" spans="1:7" ht="15" x14ac:dyDescent="0.25">
      <c r="A33" s="271" t="s">
        <v>168</v>
      </c>
      <c r="B33" t="s">
        <v>94</v>
      </c>
      <c r="C33">
        <v>31.2</v>
      </c>
      <c r="D33">
        <v>0.3</v>
      </c>
      <c r="E33">
        <v>82.6</v>
      </c>
      <c r="F33">
        <v>0</v>
      </c>
      <c r="G33">
        <v>0</v>
      </c>
    </row>
    <row r="34" spans="1:7" ht="15" x14ac:dyDescent="0.25">
      <c r="A34" s="271" t="s">
        <v>81</v>
      </c>
      <c r="B34">
        <v>353.8</v>
      </c>
      <c r="C34">
        <v>140.6</v>
      </c>
      <c r="D34">
        <v>1302.9000000000001</v>
      </c>
      <c r="E34">
        <v>1301</v>
      </c>
      <c r="F34">
        <v>31.5</v>
      </c>
      <c r="G34">
        <v>0</v>
      </c>
    </row>
    <row r="35" spans="1:7" ht="15" x14ac:dyDescent="0.25">
      <c r="A35" s="271" t="s">
        <v>82</v>
      </c>
      <c r="B35">
        <v>45</v>
      </c>
      <c r="C35">
        <v>146.9</v>
      </c>
      <c r="D35">
        <v>329.4</v>
      </c>
      <c r="E35">
        <v>355.2</v>
      </c>
      <c r="F35">
        <v>34</v>
      </c>
      <c r="G35">
        <v>0</v>
      </c>
    </row>
    <row r="36" spans="1:7" ht="15" x14ac:dyDescent="0.25">
      <c r="A36" s="271" t="s">
        <v>170</v>
      </c>
      <c r="B36">
        <v>0</v>
      </c>
      <c r="C36">
        <v>0</v>
      </c>
      <c r="D36">
        <v>0</v>
      </c>
      <c r="E36" t="s">
        <v>94</v>
      </c>
      <c r="F36">
        <v>0</v>
      </c>
      <c r="G36">
        <v>0</v>
      </c>
    </row>
    <row r="37" spans="1:7" ht="15" x14ac:dyDescent="0.25">
      <c r="A37" s="271" t="s">
        <v>528</v>
      </c>
      <c r="B37">
        <v>0</v>
      </c>
      <c r="C37">
        <v>0</v>
      </c>
      <c r="D37">
        <v>0</v>
      </c>
      <c r="E37">
        <v>21.2</v>
      </c>
      <c r="F37">
        <v>0</v>
      </c>
      <c r="G37">
        <v>0</v>
      </c>
    </row>
    <row r="38" spans="1:7" ht="15" x14ac:dyDescent="0.25">
      <c r="A38" s="271" t="s">
        <v>83</v>
      </c>
      <c r="B38">
        <v>647</v>
      </c>
      <c r="C38">
        <v>262</v>
      </c>
      <c r="D38">
        <v>2928.3</v>
      </c>
      <c r="E38">
        <v>2955.1</v>
      </c>
      <c r="F38">
        <v>290</v>
      </c>
      <c r="G38">
        <v>0</v>
      </c>
    </row>
    <row r="39" spans="1:7" ht="15" x14ac:dyDescent="0.25">
      <c r="A39" s="271" t="s">
        <v>259</v>
      </c>
      <c r="B39">
        <v>0</v>
      </c>
      <c r="C39">
        <v>0</v>
      </c>
      <c r="D39">
        <v>53.3</v>
      </c>
      <c r="E39">
        <v>64.5</v>
      </c>
      <c r="F39">
        <v>0</v>
      </c>
      <c r="G39">
        <v>0</v>
      </c>
    </row>
    <row r="40" spans="1:7" ht="15" x14ac:dyDescent="0.25">
      <c r="A40" s="271" t="s">
        <v>84</v>
      </c>
      <c r="B40">
        <v>20</v>
      </c>
      <c r="C40">
        <v>0</v>
      </c>
      <c r="D40">
        <v>134.80000000000001</v>
      </c>
      <c r="E40">
        <v>135.19999999999999</v>
      </c>
      <c r="F40">
        <v>0</v>
      </c>
      <c r="G40">
        <v>0</v>
      </c>
    </row>
    <row r="41" spans="1:7" ht="15" x14ac:dyDescent="0.25">
      <c r="A41" s="271" t="s">
        <v>85</v>
      </c>
      <c r="B41">
        <v>44.6</v>
      </c>
      <c r="C41">
        <v>40</v>
      </c>
      <c r="D41">
        <v>62.7</v>
      </c>
      <c r="E41">
        <v>68.8</v>
      </c>
      <c r="F41">
        <v>0</v>
      </c>
      <c r="G41">
        <v>0</v>
      </c>
    </row>
    <row r="42" spans="1:7" ht="15" x14ac:dyDescent="0.25">
      <c r="A42" s="271" t="s">
        <v>86</v>
      </c>
      <c r="B42">
        <v>79.8</v>
      </c>
      <c r="C42">
        <v>10.5</v>
      </c>
      <c r="D42">
        <v>797.8</v>
      </c>
      <c r="E42">
        <v>746</v>
      </c>
      <c r="F42">
        <v>114.5</v>
      </c>
      <c r="G42">
        <v>0</v>
      </c>
    </row>
    <row r="43" spans="1:7" ht="15" x14ac:dyDescent="0.25">
      <c r="A43" s="271" t="s">
        <v>87</v>
      </c>
      <c r="B43">
        <v>32</v>
      </c>
      <c r="C43">
        <v>0</v>
      </c>
      <c r="D43">
        <v>3.7</v>
      </c>
      <c r="E43">
        <v>34</v>
      </c>
      <c r="F43">
        <v>0</v>
      </c>
      <c r="G43">
        <v>0</v>
      </c>
    </row>
    <row r="44" spans="1:7" ht="15" x14ac:dyDescent="0.25">
      <c r="A44" s="271" t="s">
        <v>88</v>
      </c>
      <c r="B44">
        <v>121.2</v>
      </c>
      <c r="C44">
        <v>39</v>
      </c>
      <c r="D44">
        <v>448.7</v>
      </c>
      <c r="E44">
        <v>211</v>
      </c>
      <c r="F44">
        <v>15</v>
      </c>
      <c r="G44">
        <v>0</v>
      </c>
    </row>
    <row r="45" spans="1:7" ht="15" x14ac:dyDescent="0.25">
      <c r="A45" s="271" t="s">
        <v>89</v>
      </c>
      <c r="B45">
        <v>93</v>
      </c>
      <c r="C45">
        <v>0</v>
      </c>
      <c r="D45">
        <v>288.3</v>
      </c>
      <c r="E45">
        <v>400.7</v>
      </c>
      <c r="F45">
        <v>0</v>
      </c>
      <c r="G45">
        <v>0</v>
      </c>
    </row>
    <row r="46" spans="1:7" ht="15" x14ac:dyDescent="0.25">
      <c r="A46" s="271" t="s">
        <v>69</v>
      </c>
    </row>
    <row r="47" spans="1:7" ht="15" x14ac:dyDescent="0.25">
      <c r="A47" s="271" t="s">
        <v>90</v>
      </c>
      <c r="B47">
        <v>141.19999999999999</v>
      </c>
      <c r="C47">
        <v>304</v>
      </c>
      <c r="D47">
        <v>2198.9</v>
      </c>
      <c r="E47">
        <v>3118.5</v>
      </c>
      <c r="F47">
        <v>33.1</v>
      </c>
      <c r="G47">
        <v>0</v>
      </c>
    </row>
    <row r="48" spans="1:7" ht="15" x14ac:dyDescent="0.25">
      <c r="A48" s="271" t="s">
        <v>91</v>
      </c>
      <c r="B48">
        <v>0</v>
      </c>
      <c r="C48">
        <v>111</v>
      </c>
      <c r="D48">
        <v>472.4</v>
      </c>
      <c r="E48">
        <v>199.9</v>
      </c>
      <c r="F48">
        <v>0</v>
      </c>
      <c r="G48">
        <v>0</v>
      </c>
    </row>
    <row r="49" spans="1:7" ht="15" x14ac:dyDescent="0.25">
      <c r="A49" s="271" t="s">
        <v>529</v>
      </c>
      <c r="B49">
        <v>0</v>
      </c>
      <c r="C49">
        <v>0</v>
      </c>
      <c r="D49">
        <v>0</v>
      </c>
      <c r="E49">
        <v>13.8</v>
      </c>
      <c r="F49">
        <v>0</v>
      </c>
      <c r="G49">
        <v>0</v>
      </c>
    </row>
    <row r="50" spans="1:7" ht="15" x14ac:dyDescent="0.25">
      <c r="A50" s="271" t="s">
        <v>530</v>
      </c>
      <c r="B50">
        <v>0</v>
      </c>
      <c r="C50">
        <v>0</v>
      </c>
      <c r="D50">
        <v>0</v>
      </c>
      <c r="E50">
        <v>2</v>
      </c>
      <c r="F50">
        <v>0</v>
      </c>
      <c r="G50">
        <v>0</v>
      </c>
    </row>
    <row r="51" spans="1:7" ht="15" x14ac:dyDescent="0.25">
      <c r="A51" s="271" t="s">
        <v>531</v>
      </c>
      <c r="B51">
        <v>0</v>
      </c>
      <c r="C51">
        <v>0</v>
      </c>
      <c r="D51">
        <v>0</v>
      </c>
      <c r="E51">
        <v>35.700000000000003</v>
      </c>
      <c r="F51">
        <v>0</v>
      </c>
      <c r="G51">
        <v>0</v>
      </c>
    </row>
    <row r="52" spans="1:7" ht="15" x14ac:dyDescent="0.25">
      <c r="A52" s="271" t="s">
        <v>92</v>
      </c>
      <c r="B52">
        <v>0</v>
      </c>
      <c r="C52">
        <v>0</v>
      </c>
      <c r="D52">
        <v>101.2</v>
      </c>
      <c r="E52">
        <v>820.9</v>
      </c>
      <c r="F52">
        <v>0</v>
      </c>
      <c r="G52">
        <v>0</v>
      </c>
    </row>
    <row r="53" spans="1:7" ht="15" x14ac:dyDescent="0.25">
      <c r="A53" s="271" t="s">
        <v>464</v>
      </c>
      <c r="B53">
        <v>0</v>
      </c>
      <c r="C53">
        <v>0</v>
      </c>
      <c r="D53">
        <v>19.7</v>
      </c>
      <c r="E53">
        <v>0</v>
      </c>
      <c r="F53">
        <v>0</v>
      </c>
      <c r="G53">
        <v>0</v>
      </c>
    </row>
    <row r="54" spans="1:7" ht="15" x14ac:dyDescent="0.25">
      <c r="A54" s="271" t="s">
        <v>175</v>
      </c>
      <c r="B54">
        <v>0</v>
      </c>
      <c r="C54">
        <v>0</v>
      </c>
      <c r="D54">
        <v>18.600000000000001</v>
      </c>
      <c r="E54">
        <v>53.5</v>
      </c>
      <c r="F54">
        <v>0</v>
      </c>
      <c r="G54">
        <v>0</v>
      </c>
    </row>
    <row r="55" spans="1:7" ht="15" x14ac:dyDescent="0.25">
      <c r="A55" s="271" t="s">
        <v>532</v>
      </c>
      <c r="B55">
        <v>0</v>
      </c>
      <c r="C55">
        <v>0</v>
      </c>
      <c r="D55">
        <v>0</v>
      </c>
      <c r="E55">
        <v>64.7</v>
      </c>
      <c r="F55">
        <v>0</v>
      </c>
      <c r="G55">
        <v>0</v>
      </c>
    </row>
    <row r="56" spans="1:7" ht="15" x14ac:dyDescent="0.25">
      <c r="A56" s="271" t="s">
        <v>406</v>
      </c>
      <c r="B56">
        <v>0</v>
      </c>
      <c r="C56">
        <v>0</v>
      </c>
      <c r="D56">
        <v>22.7</v>
      </c>
      <c r="E56">
        <v>31.9</v>
      </c>
      <c r="F56">
        <v>0</v>
      </c>
      <c r="G56">
        <v>0</v>
      </c>
    </row>
    <row r="57" spans="1:7" ht="15" x14ac:dyDescent="0.25">
      <c r="A57" s="271" t="s">
        <v>466</v>
      </c>
      <c r="B57">
        <v>0</v>
      </c>
      <c r="C57">
        <v>0</v>
      </c>
      <c r="D57">
        <v>20.8</v>
      </c>
      <c r="E57">
        <v>0</v>
      </c>
      <c r="F57">
        <v>0</v>
      </c>
      <c r="G57">
        <v>0</v>
      </c>
    </row>
    <row r="58" spans="1:7" ht="15" x14ac:dyDescent="0.25">
      <c r="A58" s="271" t="s">
        <v>533</v>
      </c>
      <c r="B58">
        <v>0</v>
      </c>
      <c r="C58">
        <v>0</v>
      </c>
      <c r="D58">
        <v>0</v>
      </c>
      <c r="E58">
        <v>2</v>
      </c>
      <c r="F58">
        <v>0</v>
      </c>
      <c r="G58">
        <v>0</v>
      </c>
    </row>
    <row r="59" spans="1:7" ht="15" x14ac:dyDescent="0.25">
      <c r="A59" s="271" t="s">
        <v>93</v>
      </c>
      <c r="B59" t="s">
        <v>94</v>
      </c>
      <c r="C59">
        <v>0</v>
      </c>
      <c r="D59">
        <v>32.200000000000003</v>
      </c>
      <c r="E59" t="s">
        <v>94</v>
      </c>
      <c r="F59">
        <v>0</v>
      </c>
      <c r="G59">
        <v>0</v>
      </c>
    </row>
    <row r="60" spans="1:7" ht="15" x14ac:dyDescent="0.25">
      <c r="A60" s="271" t="s">
        <v>95</v>
      </c>
      <c r="B60">
        <v>0</v>
      </c>
      <c r="C60">
        <v>0</v>
      </c>
      <c r="D60">
        <v>3.9</v>
      </c>
      <c r="E60">
        <v>135.80000000000001</v>
      </c>
      <c r="F60">
        <v>0</v>
      </c>
      <c r="G60">
        <v>0</v>
      </c>
    </row>
    <row r="61" spans="1:7" ht="15" x14ac:dyDescent="0.25">
      <c r="A61" s="271" t="s">
        <v>407</v>
      </c>
      <c r="B61">
        <v>0</v>
      </c>
      <c r="C61">
        <v>0</v>
      </c>
      <c r="D61">
        <v>6</v>
      </c>
      <c r="E61">
        <v>0</v>
      </c>
      <c r="F61">
        <v>0</v>
      </c>
      <c r="G61">
        <v>0</v>
      </c>
    </row>
    <row r="62" spans="1:7" ht="15" x14ac:dyDescent="0.25">
      <c r="A62" s="271" t="s">
        <v>96</v>
      </c>
      <c r="B62">
        <v>141.19999999999999</v>
      </c>
      <c r="C62">
        <v>148</v>
      </c>
      <c r="D62">
        <v>1433.9</v>
      </c>
      <c r="E62">
        <v>1481.2</v>
      </c>
      <c r="F62">
        <v>33.1</v>
      </c>
      <c r="G62">
        <v>0</v>
      </c>
    </row>
    <row r="63" spans="1:7" ht="15" x14ac:dyDescent="0.25">
      <c r="A63" s="271" t="s">
        <v>97</v>
      </c>
      <c r="B63">
        <v>0</v>
      </c>
      <c r="C63">
        <v>0</v>
      </c>
      <c r="D63">
        <v>36.299999999999997</v>
      </c>
      <c r="E63">
        <v>133.19999999999999</v>
      </c>
      <c r="F63">
        <v>0</v>
      </c>
      <c r="G63">
        <v>0</v>
      </c>
    </row>
    <row r="64" spans="1:7" ht="15" x14ac:dyDescent="0.25">
      <c r="A64" s="271" t="s">
        <v>535</v>
      </c>
      <c r="B64">
        <v>0</v>
      </c>
      <c r="C64">
        <v>0</v>
      </c>
      <c r="D64">
        <v>0</v>
      </c>
      <c r="E64">
        <v>11</v>
      </c>
      <c r="F64">
        <v>0</v>
      </c>
      <c r="G64">
        <v>0</v>
      </c>
    </row>
    <row r="65" spans="1:7" ht="15" x14ac:dyDescent="0.25">
      <c r="A65" s="271" t="s">
        <v>537</v>
      </c>
      <c r="B65">
        <v>0</v>
      </c>
      <c r="C65">
        <v>0</v>
      </c>
      <c r="D65">
        <v>0</v>
      </c>
      <c r="E65">
        <v>53.1</v>
      </c>
      <c r="F65">
        <v>0</v>
      </c>
      <c r="G65">
        <v>0</v>
      </c>
    </row>
    <row r="66" spans="1:7" ht="15" x14ac:dyDescent="0.25">
      <c r="A66" s="271" t="s">
        <v>538</v>
      </c>
      <c r="B66">
        <v>0</v>
      </c>
      <c r="C66">
        <v>45</v>
      </c>
      <c r="D66">
        <v>0</v>
      </c>
      <c r="E66">
        <v>24.7</v>
      </c>
      <c r="F66">
        <v>0</v>
      </c>
      <c r="G66">
        <v>0</v>
      </c>
    </row>
    <row r="67" spans="1:7" ht="15" x14ac:dyDescent="0.25">
      <c r="A67" s="271" t="s">
        <v>176</v>
      </c>
      <c r="B67">
        <v>0</v>
      </c>
      <c r="C67">
        <v>0</v>
      </c>
      <c r="D67">
        <v>31.1</v>
      </c>
      <c r="E67">
        <v>0</v>
      </c>
      <c r="F67">
        <v>0</v>
      </c>
      <c r="G67">
        <v>0</v>
      </c>
    </row>
    <row r="68" spans="1:7" ht="15" x14ac:dyDescent="0.25">
      <c r="A68" s="271" t="s">
        <v>539</v>
      </c>
      <c r="B68">
        <v>0</v>
      </c>
      <c r="C68">
        <v>0</v>
      </c>
      <c r="D68">
        <v>0</v>
      </c>
      <c r="E68">
        <v>55</v>
      </c>
      <c r="F68">
        <v>0</v>
      </c>
      <c r="G68">
        <v>0</v>
      </c>
    </row>
    <row r="69" spans="1:7" ht="15" x14ac:dyDescent="0.25">
      <c r="A69" s="271" t="s">
        <v>69</v>
      </c>
    </row>
    <row r="70" spans="1:7" ht="15" x14ac:dyDescent="0.25">
      <c r="A70" s="271" t="s">
        <v>98</v>
      </c>
      <c r="B70">
        <v>517</v>
      </c>
      <c r="C70">
        <v>636.4</v>
      </c>
      <c r="D70">
        <v>8048.2</v>
      </c>
      <c r="E70">
        <v>6688.6</v>
      </c>
      <c r="F70">
        <v>572.5</v>
      </c>
      <c r="G70">
        <v>0</v>
      </c>
    </row>
    <row r="71" spans="1:7" ht="15" x14ac:dyDescent="0.25">
      <c r="A71" s="271" t="s">
        <v>99</v>
      </c>
      <c r="B71">
        <v>0.8</v>
      </c>
      <c r="C71">
        <v>0</v>
      </c>
      <c r="D71">
        <v>15.3</v>
      </c>
      <c r="E71">
        <v>16</v>
      </c>
      <c r="F71">
        <v>2</v>
      </c>
      <c r="G71">
        <v>0</v>
      </c>
    </row>
    <row r="72" spans="1:7" ht="15" x14ac:dyDescent="0.25">
      <c r="A72" s="271" t="s">
        <v>100</v>
      </c>
      <c r="B72">
        <v>0</v>
      </c>
      <c r="C72">
        <v>4.5</v>
      </c>
      <c r="D72">
        <v>12.9</v>
      </c>
      <c r="E72">
        <v>15.1</v>
      </c>
      <c r="F72">
        <v>4</v>
      </c>
      <c r="G72">
        <v>0</v>
      </c>
    </row>
    <row r="73" spans="1:7" ht="15" x14ac:dyDescent="0.25">
      <c r="A73" s="271" t="s">
        <v>101</v>
      </c>
      <c r="B73">
        <v>15</v>
      </c>
      <c r="C73">
        <v>0</v>
      </c>
      <c r="D73">
        <v>501.5</v>
      </c>
      <c r="E73">
        <v>267.60000000000002</v>
      </c>
      <c r="F73">
        <v>0</v>
      </c>
      <c r="G73">
        <v>0</v>
      </c>
    </row>
    <row r="74" spans="1:7" ht="15" x14ac:dyDescent="0.25">
      <c r="A74" s="271" t="s">
        <v>102</v>
      </c>
      <c r="B74">
        <v>8.5</v>
      </c>
      <c r="C74">
        <v>0</v>
      </c>
      <c r="D74">
        <v>83.8</v>
      </c>
      <c r="E74">
        <v>86.5</v>
      </c>
      <c r="F74">
        <v>0</v>
      </c>
      <c r="G74">
        <v>0</v>
      </c>
    </row>
    <row r="75" spans="1:7" ht="15" x14ac:dyDescent="0.25">
      <c r="A75" s="271" t="s">
        <v>103</v>
      </c>
      <c r="B75">
        <v>9.4</v>
      </c>
      <c r="C75">
        <v>53.5</v>
      </c>
      <c r="D75">
        <v>50.9</v>
      </c>
      <c r="E75">
        <v>27.7</v>
      </c>
      <c r="F75">
        <v>0</v>
      </c>
      <c r="G75">
        <v>0</v>
      </c>
    </row>
    <row r="76" spans="1:7" ht="15" x14ac:dyDescent="0.25">
      <c r="A76" s="271" t="s">
        <v>104</v>
      </c>
      <c r="B76">
        <v>7</v>
      </c>
      <c r="C76">
        <v>0</v>
      </c>
      <c r="D76">
        <v>388.9</v>
      </c>
      <c r="E76">
        <v>281.60000000000002</v>
      </c>
      <c r="F76">
        <v>119.5</v>
      </c>
      <c r="G76">
        <v>0</v>
      </c>
    </row>
    <row r="77" spans="1:7" ht="15" x14ac:dyDescent="0.25">
      <c r="A77" s="271" t="s">
        <v>105</v>
      </c>
      <c r="B77">
        <v>16</v>
      </c>
      <c r="C77">
        <v>17.8</v>
      </c>
      <c r="D77">
        <v>782.2</v>
      </c>
      <c r="E77">
        <v>350.3</v>
      </c>
      <c r="F77">
        <v>69.3</v>
      </c>
      <c r="G77">
        <v>0</v>
      </c>
    </row>
    <row r="78" spans="1:7" ht="15" x14ac:dyDescent="0.25">
      <c r="A78" s="271" t="s">
        <v>106</v>
      </c>
      <c r="B78">
        <v>0</v>
      </c>
      <c r="C78">
        <v>12.5</v>
      </c>
      <c r="D78">
        <v>281.3</v>
      </c>
      <c r="E78">
        <v>242.6</v>
      </c>
      <c r="F78">
        <v>32.4</v>
      </c>
      <c r="G78">
        <v>0</v>
      </c>
    </row>
    <row r="79" spans="1:7" ht="15" x14ac:dyDescent="0.25">
      <c r="A79" s="271" t="s">
        <v>107</v>
      </c>
      <c r="B79">
        <v>0</v>
      </c>
      <c r="C79">
        <v>0.1</v>
      </c>
      <c r="D79">
        <v>302.5</v>
      </c>
      <c r="E79">
        <v>268.60000000000002</v>
      </c>
      <c r="F79">
        <v>16</v>
      </c>
      <c r="G79">
        <v>0</v>
      </c>
    </row>
    <row r="80" spans="1:7" ht="15" x14ac:dyDescent="0.25">
      <c r="A80" s="271" t="s">
        <v>108</v>
      </c>
      <c r="B80">
        <v>0</v>
      </c>
      <c r="C80">
        <v>18.3</v>
      </c>
      <c r="D80">
        <v>0</v>
      </c>
      <c r="E80">
        <v>4.4000000000000004</v>
      </c>
      <c r="F80">
        <v>0</v>
      </c>
      <c r="G80">
        <v>0</v>
      </c>
    </row>
    <row r="81" spans="1:7" ht="15" x14ac:dyDescent="0.25">
      <c r="A81" s="271" t="s">
        <v>109</v>
      </c>
      <c r="B81">
        <v>144.69999999999999</v>
      </c>
      <c r="C81">
        <v>14.2</v>
      </c>
      <c r="D81">
        <v>499</v>
      </c>
      <c r="E81">
        <v>541.4</v>
      </c>
      <c r="F81">
        <v>0</v>
      </c>
      <c r="G81">
        <v>0</v>
      </c>
    </row>
    <row r="82" spans="1:7" ht="15" x14ac:dyDescent="0.25">
      <c r="A82" s="271" t="s">
        <v>110</v>
      </c>
      <c r="B82">
        <v>0</v>
      </c>
      <c r="C82">
        <v>0</v>
      </c>
      <c r="D82">
        <v>34.1</v>
      </c>
      <c r="E82">
        <v>37.700000000000003</v>
      </c>
      <c r="F82">
        <v>0</v>
      </c>
      <c r="G82">
        <v>0</v>
      </c>
    </row>
    <row r="83" spans="1:7" ht="15" x14ac:dyDescent="0.25">
      <c r="A83" s="271" t="s">
        <v>111</v>
      </c>
      <c r="B83">
        <v>0</v>
      </c>
      <c r="C83">
        <v>0</v>
      </c>
      <c r="D83">
        <v>130.80000000000001</v>
      </c>
      <c r="E83">
        <v>117.4</v>
      </c>
      <c r="F83">
        <v>0</v>
      </c>
      <c r="G83">
        <v>0</v>
      </c>
    </row>
    <row r="84" spans="1:7" ht="15" x14ac:dyDescent="0.25">
      <c r="A84" s="271" t="s">
        <v>112</v>
      </c>
      <c r="B84">
        <v>15</v>
      </c>
      <c r="C84">
        <v>8.6999999999999993</v>
      </c>
      <c r="D84">
        <v>290.3</v>
      </c>
      <c r="E84">
        <v>292.60000000000002</v>
      </c>
      <c r="F84">
        <v>54.2</v>
      </c>
      <c r="G84">
        <v>0</v>
      </c>
    </row>
    <row r="85" spans="1:7" ht="15" x14ac:dyDescent="0.25">
      <c r="A85" s="271" t="s">
        <v>113</v>
      </c>
      <c r="B85">
        <v>2</v>
      </c>
      <c r="C85">
        <v>0</v>
      </c>
      <c r="D85">
        <v>182.7</v>
      </c>
      <c r="E85">
        <v>162.4</v>
      </c>
      <c r="F85">
        <v>12</v>
      </c>
      <c r="G85">
        <v>0</v>
      </c>
    </row>
    <row r="86" spans="1:7" ht="15" x14ac:dyDescent="0.25">
      <c r="A86" s="271" t="s">
        <v>114</v>
      </c>
      <c r="B86">
        <v>1</v>
      </c>
      <c r="C86">
        <v>5</v>
      </c>
      <c r="D86">
        <v>31.9</v>
      </c>
      <c r="E86">
        <v>33.200000000000003</v>
      </c>
      <c r="F86">
        <v>11.5</v>
      </c>
      <c r="G86">
        <v>0</v>
      </c>
    </row>
    <row r="87" spans="1:7" ht="15" x14ac:dyDescent="0.25">
      <c r="A87" s="271" t="s">
        <v>115</v>
      </c>
      <c r="B87">
        <v>269.7</v>
      </c>
      <c r="C87">
        <v>439.6</v>
      </c>
      <c r="D87">
        <v>3567.6</v>
      </c>
      <c r="E87">
        <v>2875.4</v>
      </c>
      <c r="F87">
        <v>122</v>
      </c>
      <c r="G87">
        <v>0</v>
      </c>
    </row>
    <row r="88" spans="1:7" ht="15" x14ac:dyDescent="0.25">
      <c r="A88" s="271" t="s">
        <v>117</v>
      </c>
      <c r="B88">
        <v>1.9</v>
      </c>
      <c r="C88">
        <v>1.5</v>
      </c>
      <c r="D88">
        <v>16</v>
      </c>
      <c r="E88">
        <v>12</v>
      </c>
      <c r="F88">
        <v>3.3</v>
      </c>
      <c r="G88">
        <v>0</v>
      </c>
    </row>
    <row r="89" spans="1:7" ht="15" x14ac:dyDescent="0.25">
      <c r="A89" s="271" t="s">
        <v>118</v>
      </c>
      <c r="B89">
        <v>6</v>
      </c>
      <c r="C89">
        <v>0</v>
      </c>
      <c r="D89">
        <v>142.4</v>
      </c>
      <c r="E89">
        <v>144.30000000000001</v>
      </c>
      <c r="F89">
        <v>53.9</v>
      </c>
      <c r="G89">
        <v>0</v>
      </c>
    </row>
    <row r="90" spans="1:7" ht="15" x14ac:dyDescent="0.25">
      <c r="A90" s="271" t="s">
        <v>119</v>
      </c>
      <c r="B90">
        <v>0</v>
      </c>
      <c r="C90">
        <v>35</v>
      </c>
      <c r="D90">
        <v>278.2</v>
      </c>
      <c r="E90">
        <v>330</v>
      </c>
      <c r="F90">
        <v>58.1</v>
      </c>
      <c r="G90">
        <v>0</v>
      </c>
    </row>
    <row r="91" spans="1:7" ht="15" x14ac:dyDescent="0.25">
      <c r="A91" s="271" t="s">
        <v>120</v>
      </c>
      <c r="B91">
        <v>0</v>
      </c>
      <c r="C91">
        <v>19</v>
      </c>
      <c r="D91">
        <v>253.5</v>
      </c>
      <c r="E91">
        <v>267.2</v>
      </c>
      <c r="F91">
        <v>0</v>
      </c>
      <c r="G91">
        <v>0</v>
      </c>
    </row>
    <row r="92" spans="1:7" ht="15" x14ac:dyDescent="0.25">
      <c r="A92" s="271" t="s">
        <v>121</v>
      </c>
      <c r="B92">
        <v>0</v>
      </c>
      <c r="C92">
        <v>6.7</v>
      </c>
      <c r="D92">
        <v>98.1</v>
      </c>
      <c r="E92">
        <v>124.2</v>
      </c>
      <c r="F92">
        <v>14.3</v>
      </c>
      <c r="G92">
        <v>0</v>
      </c>
    </row>
    <row r="93" spans="1:7" ht="15" x14ac:dyDescent="0.25">
      <c r="A93" s="271" t="s">
        <v>122</v>
      </c>
      <c r="B93">
        <v>20</v>
      </c>
      <c r="C93">
        <v>0</v>
      </c>
      <c r="D93">
        <v>104.5</v>
      </c>
      <c r="E93">
        <v>190.4</v>
      </c>
      <c r="F93">
        <v>0</v>
      </c>
      <c r="G93">
        <v>0</v>
      </c>
    </row>
    <row r="94" spans="1:7" ht="15" x14ac:dyDescent="0.25">
      <c r="A94" s="271" t="s">
        <v>65</v>
      </c>
      <c r="B94" t="s">
        <v>66</v>
      </c>
      <c r="C94" t="s">
        <v>67</v>
      </c>
      <c r="D94" t="s">
        <v>66</v>
      </c>
      <c r="E94" t="s">
        <v>66</v>
      </c>
      <c r="F94" t="s">
        <v>66</v>
      </c>
      <c r="G94" t="s">
        <v>68</v>
      </c>
    </row>
    <row r="95" spans="1:7" ht="15" x14ac:dyDescent="0.25">
      <c r="A95" s="271" t="s">
        <v>123</v>
      </c>
      <c r="B95">
        <v>3023.9</v>
      </c>
      <c r="C95">
        <v>2171.1999999999998</v>
      </c>
      <c r="D95">
        <v>23163.3</v>
      </c>
      <c r="E95">
        <v>23031.4</v>
      </c>
      <c r="F95">
        <v>1910.2</v>
      </c>
      <c r="G95">
        <v>0</v>
      </c>
    </row>
    <row r="96" spans="1:7" ht="15" x14ac:dyDescent="0.25">
      <c r="A96" s="271" t="s">
        <v>124</v>
      </c>
      <c r="B96">
        <v>368.6</v>
      </c>
      <c r="C96">
        <v>512.5</v>
      </c>
      <c r="D96">
        <v>0</v>
      </c>
      <c r="E96">
        <v>0</v>
      </c>
      <c r="F96">
        <v>626.1</v>
      </c>
      <c r="G96">
        <v>0</v>
      </c>
    </row>
    <row r="97" spans="1:7" ht="15" x14ac:dyDescent="0.25">
      <c r="A97" s="271" t="s">
        <v>65</v>
      </c>
      <c r="B97" t="s">
        <v>66</v>
      </c>
      <c r="C97" t="s">
        <v>67</v>
      </c>
      <c r="D97" t="s">
        <v>66</v>
      </c>
      <c r="E97" t="s">
        <v>66</v>
      </c>
      <c r="F97" t="s">
        <v>66</v>
      </c>
      <c r="G97" t="s">
        <v>68</v>
      </c>
    </row>
    <row r="98" spans="1:7" ht="15" x14ac:dyDescent="0.25">
      <c r="A98" s="271" t="s">
        <v>125</v>
      </c>
      <c r="B98">
        <v>3392.6</v>
      </c>
      <c r="C98">
        <v>2683.7</v>
      </c>
      <c r="D98">
        <v>23163.3</v>
      </c>
      <c r="E98">
        <v>23031.4</v>
      </c>
      <c r="F98">
        <v>2536.3000000000002</v>
      </c>
      <c r="G98">
        <v>0</v>
      </c>
    </row>
    <row r="99" spans="1:7" ht="15" x14ac:dyDescent="0.25">
      <c r="A99" s="271" t="s">
        <v>126</v>
      </c>
      <c r="B99" t="s">
        <v>45</v>
      </c>
      <c r="C99" t="s">
        <v>45</v>
      </c>
      <c r="D99">
        <v>0</v>
      </c>
      <c r="E99">
        <v>0</v>
      </c>
      <c r="F99" t="s">
        <v>45</v>
      </c>
      <c r="G99" t="s">
        <v>45</v>
      </c>
    </row>
    <row r="100" spans="1:7" ht="15" x14ac:dyDescent="0.25">
      <c r="A100" s="271" t="s">
        <v>127</v>
      </c>
      <c r="B100">
        <v>0</v>
      </c>
      <c r="C100">
        <v>0</v>
      </c>
      <c r="D100" t="s">
        <v>45</v>
      </c>
      <c r="E100" t="s">
        <v>45</v>
      </c>
      <c r="F100">
        <v>0</v>
      </c>
      <c r="G100">
        <v>0</v>
      </c>
    </row>
    <row r="101" spans="1:7" ht="15" x14ac:dyDescent="0.35">
      <c r="A101" s="28" t="s">
        <v>65</v>
      </c>
      <c r="B101" t="s">
        <v>66</v>
      </c>
      <c r="C101" t="s">
        <v>67</v>
      </c>
      <c r="D101" t="s">
        <v>66</v>
      </c>
      <c r="E101" t="s">
        <v>66</v>
      </c>
      <c r="F101" t="s">
        <v>66</v>
      </c>
      <c r="G101" t="s">
        <v>68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3D223-0B4E-4079-B73C-E05E9B294175}">
  <dimension ref="A1:L86"/>
  <sheetViews>
    <sheetView topLeftCell="A31" workbookViewId="0">
      <selection activeCell="I76" sqref="I76"/>
    </sheetView>
  </sheetViews>
  <sheetFormatPr defaultRowHeight="13.2" x14ac:dyDescent="0.25"/>
  <cols>
    <col min="1" max="1" width="26.5546875" customWidth="1"/>
    <col min="2" max="2" width="13.6640625" customWidth="1"/>
    <col min="8" max="8" width="17.33203125" customWidth="1"/>
  </cols>
  <sheetData>
    <row r="1" spans="1:12" ht="13.8" x14ac:dyDescent="0.25">
      <c r="A1" s="294" t="s">
        <v>1120</v>
      </c>
    </row>
    <row r="2" spans="1:12" ht="13.8" x14ac:dyDescent="0.25">
      <c r="A2" s="294" t="s">
        <v>1121</v>
      </c>
    </row>
    <row r="3" spans="1:12" ht="13.8" x14ac:dyDescent="0.25">
      <c r="A3" s="294" t="s">
        <v>1122</v>
      </c>
    </row>
    <row r="4" spans="1:12" ht="13.8" x14ac:dyDescent="0.25">
      <c r="A4" s="294" t="s">
        <v>53</v>
      </c>
    </row>
    <row r="5" spans="1:12" ht="13.8" x14ac:dyDescent="0.25">
      <c r="A5" s="294" t="s">
        <v>1123</v>
      </c>
    </row>
    <row r="6" spans="1:12" ht="13.8" x14ac:dyDescent="0.25">
      <c r="A6" s="294" t="s">
        <v>1124</v>
      </c>
    </row>
    <row r="7" spans="1:12" ht="13.8" x14ac:dyDescent="0.25">
      <c r="A7" s="294" t="s">
        <v>1125</v>
      </c>
    </row>
    <row r="8" spans="1:12" ht="13.8" x14ac:dyDescent="0.25">
      <c r="A8" s="294" t="s">
        <v>1126</v>
      </c>
    </row>
    <row r="9" spans="1:12" ht="13.8" x14ac:dyDescent="0.25">
      <c r="A9" s="294" t="s">
        <v>1128</v>
      </c>
      <c r="B9" t="s">
        <v>60</v>
      </c>
      <c r="C9" t="s">
        <v>61</v>
      </c>
      <c r="D9" t="s">
        <v>60</v>
      </c>
      <c r="E9" t="s">
        <v>1129</v>
      </c>
      <c r="F9" t="s">
        <v>63</v>
      </c>
      <c r="G9" t="s">
        <v>64</v>
      </c>
    </row>
    <row r="10" spans="1:12" ht="13.8" x14ac:dyDescent="0.25">
      <c r="A10" s="294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12" ht="13.8" x14ac:dyDescent="0.25">
      <c r="A11" s="294" t="s">
        <v>1127</v>
      </c>
    </row>
    <row r="12" spans="1:12" ht="13.8" x14ac:dyDescent="0.25">
      <c r="A12" s="294" t="s">
        <v>1130</v>
      </c>
      <c r="B12" s="115" t="s">
        <v>1307</v>
      </c>
      <c r="C12" s="115" t="s">
        <v>1308</v>
      </c>
      <c r="D12" s="115" t="s">
        <v>1131</v>
      </c>
      <c r="E12" s="115" t="s">
        <v>1132</v>
      </c>
      <c r="F12" s="115" t="s">
        <v>1133</v>
      </c>
      <c r="G12" s="115" t="s">
        <v>1134</v>
      </c>
      <c r="H12" s="294" t="s">
        <v>1130</v>
      </c>
      <c r="I12" s="295">
        <f t="shared" ref="I12:I22" si="0">VALUE(TRIM(SUBSTITUTE(CLEAN(B12),CHAR(160),"")))</f>
        <v>79</v>
      </c>
      <c r="J12" s="295">
        <f t="shared" ref="J12:J22" si="1">VALUE(TRIM(SUBSTITUTE(CLEAN(C12),CHAR(160),"")))</f>
        <v>74.5</v>
      </c>
      <c r="K12" s="295">
        <f t="shared" ref="K12:K22" si="2">VALUE(TRIM(SUBSTITUTE(CLEAN(D12),CHAR(160),"")))</f>
        <v>141.30000000000001</v>
      </c>
      <c r="L12" s="295">
        <f t="shared" ref="L12:L22" si="3">VALUE(TRIM(SUBSTITUTE(CLEAN(E12),CHAR(160),"")))</f>
        <v>291.7</v>
      </c>
    </row>
    <row r="13" spans="1:12" ht="13.8" x14ac:dyDescent="0.25">
      <c r="A13" s="294" t="s">
        <v>1135</v>
      </c>
      <c r="B13" s="115" t="s">
        <v>1307</v>
      </c>
      <c r="C13" s="115" t="s">
        <v>1309</v>
      </c>
      <c r="D13" s="115" t="s">
        <v>1136</v>
      </c>
      <c r="E13" s="115" t="s">
        <v>1137</v>
      </c>
      <c r="F13" s="115" t="s">
        <v>1133</v>
      </c>
      <c r="G13" s="115" t="s">
        <v>1134</v>
      </c>
      <c r="H13" s="294" t="s">
        <v>1135</v>
      </c>
      <c r="I13" s="295">
        <f t="shared" si="0"/>
        <v>79</v>
      </c>
      <c r="J13" s="295">
        <f t="shared" si="1"/>
        <v>43.5</v>
      </c>
      <c r="K13" s="295">
        <f t="shared" si="2"/>
        <v>131.6</v>
      </c>
      <c r="L13" s="295">
        <f t="shared" si="3"/>
        <v>271.89999999999998</v>
      </c>
    </row>
    <row r="14" spans="1:12" ht="13.8" x14ac:dyDescent="0.25">
      <c r="A14" s="294" t="s">
        <v>1138</v>
      </c>
      <c r="B14" s="115" t="s">
        <v>1133</v>
      </c>
      <c r="C14" s="115" t="s">
        <v>1310</v>
      </c>
      <c r="D14" s="115" t="s">
        <v>1139</v>
      </c>
      <c r="E14" s="115" t="s">
        <v>1133</v>
      </c>
      <c r="F14" s="115" t="s">
        <v>1133</v>
      </c>
      <c r="G14" s="115" t="s">
        <v>1134</v>
      </c>
      <c r="H14" s="294" t="s">
        <v>1138</v>
      </c>
      <c r="I14" s="295">
        <f t="shared" si="0"/>
        <v>0</v>
      </c>
      <c r="J14" s="295">
        <f t="shared" si="1"/>
        <v>11</v>
      </c>
      <c r="K14" s="295">
        <f t="shared" si="2"/>
        <v>0</v>
      </c>
      <c r="L14" s="295">
        <f t="shared" si="3"/>
        <v>0</v>
      </c>
    </row>
    <row r="15" spans="1:12" ht="13.8" x14ac:dyDescent="0.25">
      <c r="A15" s="294" t="s">
        <v>1140</v>
      </c>
      <c r="B15" s="115" t="s">
        <v>1133</v>
      </c>
      <c r="C15" s="115" t="s">
        <v>1311</v>
      </c>
      <c r="D15" s="115" t="s">
        <v>1139</v>
      </c>
      <c r="E15" s="115" t="s">
        <v>1141</v>
      </c>
      <c r="F15" s="115" t="s">
        <v>1133</v>
      </c>
      <c r="G15" s="115" t="s">
        <v>1134</v>
      </c>
      <c r="H15" s="294" t="s">
        <v>1140</v>
      </c>
      <c r="I15" s="295">
        <f t="shared" si="0"/>
        <v>0</v>
      </c>
      <c r="J15" s="295">
        <f t="shared" si="1"/>
        <v>20</v>
      </c>
      <c r="K15" s="295">
        <f t="shared" si="2"/>
        <v>0</v>
      </c>
      <c r="L15" s="295">
        <f t="shared" si="3"/>
        <v>19.8</v>
      </c>
    </row>
    <row r="16" spans="1:12" ht="13.8" x14ac:dyDescent="0.25">
      <c r="A16" s="294" t="s">
        <v>1142</v>
      </c>
      <c r="B16" s="115" t="s">
        <v>1133</v>
      </c>
      <c r="C16" s="115" t="s">
        <v>1312</v>
      </c>
      <c r="D16" s="115" t="s">
        <v>1143</v>
      </c>
      <c r="E16" s="115" t="s">
        <v>1133</v>
      </c>
      <c r="F16" s="115" t="s">
        <v>1133</v>
      </c>
      <c r="G16" s="115" t="s">
        <v>1134</v>
      </c>
      <c r="H16" s="294" t="s">
        <v>1142</v>
      </c>
      <c r="I16" s="295">
        <f t="shared" si="0"/>
        <v>0</v>
      </c>
      <c r="J16" s="295">
        <f t="shared" si="1"/>
        <v>0</v>
      </c>
      <c r="K16" s="295">
        <f t="shared" si="2"/>
        <v>9.6999999999999993</v>
      </c>
      <c r="L16" s="295">
        <f t="shared" si="3"/>
        <v>0</v>
      </c>
    </row>
    <row r="17" spans="1:12" ht="13.8" x14ac:dyDescent="0.25">
      <c r="A17" s="294" t="s">
        <v>1127</v>
      </c>
      <c r="B17" s="115"/>
      <c r="C17" s="115"/>
      <c r="D17" s="115"/>
      <c r="E17" s="115"/>
      <c r="F17" s="115"/>
      <c r="G17" s="115"/>
      <c r="H17" s="294" t="s">
        <v>1127</v>
      </c>
      <c r="I17" s="295"/>
      <c r="J17" s="295"/>
      <c r="K17" s="295"/>
      <c r="L17" s="295"/>
    </row>
    <row r="18" spans="1:12" ht="13.8" x14ac:dyDescent="0.25">
      <c r="A18" s="294" t="s">
        <v>1144</v>
      </c>
      <c r="B18" s="115" t="s">
        <v>1313</v>
      </c>
      <c r="C18" s="115" t="s">
        <v>1314</v>
      </c>
      <c r="D18" s="115" t="s">
        <v>1145</v>
      </c>
      <c r="E18" s="115" t="s">
        <v>1146</v>
      </c>
      <c r="F18" s="115" t="s">
        <v>1133</v>
      </c>
      <c r="G18" s="115" t="s">
        <v>1134</v>
      </c>
      <c r="H18" s="294" t="s">
        <v>1144</v>
      </c>
      <c r="I18" s="295">
        <f t="shared" si="0"/>
        <v>371.1</v>
      </c>
      <c r="J18" s="295">
        <f t="shared" si="1"/>
        <v>498.4</v>
      </c>
      <c r="K18" s="295">
        <f t="shared" si="2"/>
        <v>674</v>
      </c>
      <c r="L18" s="295">
        <f t="shared" si="3"/>
        <v>625.79999999999995</v>
      </c>
    </row>
    <row r="19" spans="1:12" ht="13.8" x14ac:dyDescent="0.25">
      <c r="A19" s="294" t="s">
        <v>1127</v>
      </c>
      <c r="B19" s="115"/>
      <c r="C19" s="115"/>
      <c r="D19" s="115"/>
      <c r="E19" s="115"/>
      <c r="F19" s="115"/>
      <c r="G19" s="115"/>
      <c r="H19" s="294" t="s">
        <v>1127</v>
      </c>
      <c r="I19" s="295"/>
      <c r="J19" s="295"/>
      <c r="K19" s="295"/>
      <c r="L19" s="295"/>
    </row>
    <row r="20" spans="1:12" ht="13.8" x14ac:dyDescent="0.25">
      <c r="A20" s="294" t="s">
        <v>1147</v>
      </c>
      <c r="B20" s="115" t="s">
        <v>1315</v>
      </c>
      <c r="C20" s="115" t="s">
        <v>1316</v>
      </c>
      <c r="D20" s="115" t="s">
        <v>1148</v>
      </c>
      <c r="E20" s="115" t="s">
        <v>1149</v>
      </c>
      <c r="F20" s="115" t="s">
        <v>1133</v>
      </c>
      <c r="G20" s="115" t="s">
        <v>1134</v>
      </c>
      <c r="H20" s="294" t="s">
        <v>1147</v>
      </c>
      <c r="I20" s="295">
        <f t="shared" si="0"/>
        <v>135.4</v>
      </c>
      <c r="J20" s="295">
        <f t="shared" si="1"/>
        <v>209.4</v>
      </c>
      <c r="K20" s="295">
        <f t="shared" si="2"/>
        <v>359.1</v>
      </c>
      <c r="L20" s="295">
        <f t="shared" si="3"/>
        <v>351.3</v>
      </c>
    </row>
    <row r="21" spans="1:12" ht="13.8" x14ac:dyDescent="0.25">
      <c r="A21" s="294" t="s">
        <v>1127</v>
      </c>
      <c r="B21" s="115"/>
      <c r="C21" s="115"/>
      <c r="D21" s="115"/>
      <c r="E21" s="115"/>
      <c r="F21" s="115"/>
      <c r="G21" s="115"/>
      <c r="H21" s="294" t="s">
        <v>1127</v>
      </c>
      <c r="I21" s="295"/>
      <c r="J21" s="295"/>
      <c r="K21" s="295"/>
      <c r="L21" s="295"/>
    </row>
    <row r="22" spans="1:12" ht="13.8" x14ac:dyDescent="0.25">
      <c r="A22" s="294" t="s">
        <v>1150</v>
      </c>
      <c r="B22" s="115" t="s">
        <v>1133</v>
      </c>
      <c r="C22" s="115" t="s">
        <v>1312</v>
      </c>
      <c r="D22" s="115" t="s">
        <v>1139</v>
      </c>
      <c r="E22" s="115" t="s">
        <v>1151</v>
      </c>
      <c r="F22" s="115" t="s">
        <v>1133</v>
      </c>
      <c r="G22" s="115" t="s">
        <v>1134</v>
      </c>
      <c r="H22" s="294" t="s">
        <v>1150</v>
      </c>
      <c r="I22" s="295">
        <f t="shared" si="0"/>
        <v>0</v>
      </c>
      <c r="J22" s="295">
        <f t="shared" si="1"/>
        <v>0</v>
      </c>
      <c r="K22" s="295">
        <f t="shared" si="2"/>
        <v>0</v>
      </c>
      <c r="L22" s="295">
        <f t="shared" si="3"/>
        <v>139.1</v>
      </c>
    </row>
    <row r="23" spans="1:12" ht="13.8" x14ac:dyDescent="0.25">
      <c r="A23" s="294" t="s">
        <v>1127</v>
      </c>
      <c r="B23" s="115"/>
      <c r="C23" s="115"/>
      <c r="D23" s="115"/>
      <c r="E23" s="115"/>
      <c r="F23" s="115"/>
      <c r="G23" s="115"/>
      <c r="H23" s="294" t="s">
        <v>1127</v>
      </c>
    </row>
    <row r="24" spans="1:12" ht="13.8" x14ac:dyDescent="0.25">
      <c r="A24" s="294" t="s">
        <v>77</v>
      </c>
      <c r="B24" s="115" t="s">
        <v>1317</v>
      </c>
      <c r="C24" s="115" t="s">
        <v>1318</v>
      </c>
      <c r="D24" s="115" t="s">
        <v>1152</v>
      </c>
      <c r="E24" s="115" t="s">
        <v>1153</v>
      </c>
      <c r="F24" s="115" t="s">
        <v>1133</v>
      </c>
      <c r="G24" s="115" t="s">
        <v>1134</v>
      </c>
      <c r="H24" s="294" t="s">
        <v>77</v>
      </c>
      <c r="I24" s="295">
        <f t="shared" ref="I24:I37" si="4">VALUE(TRIM(SUBSTITUTE(CLEAN(B24),CHAR(160),"")))</f>
        <v>1529</v>
      </c>
      <c r="J24" s="295">
        <f t="shared" ref="J24:J37" si="5">VALUE(TRIM(SUBSTITUTE(CLEAN(C24),CHAR(160),"")))</f>
        <v>962.8</v>
      </c>
      <c r="K24" s="295">
        <f t="shared" ref="K24:K37" si="6">VALUE(TRIM(SUBSTITUTE(CLEAN(D24),CHAR(160),"")))</f>
        <v>3002.2</v>
      </c>
      <c r="L24" s="295">
        <f t="shared" ref="L24:L37" si="7">VALUE(TRIM(SUBSTITUTE(CLEAN(E24),CHAR(160),"")))</f>
        <v>3031</v>
      </c>
    </row>
    <row r="25" spans="1:12" ht="13.8" x14ac:dyDescent="0.25">
      <c r="A25" s="294" t="s">
        <v>1154</v>
      </c>
      <c r="B25" s="115" t="s">
        <v>1319</v>
      </c>
      <c r="C25" s="115" t="s">
        <v>1312</v>
      </c>
      <c r="D25" s="115" t="s">
        <v>1155</v>
      </c>
      <c r="E25" s="115" t="s">
        <v>1133</v>
      </c>
      <c r="F25" s="115" t="s">
        <v>1133</v>
      </c>
      <c r="G25" s="115" t="s">
        <v>1134</v>
      </c>
      <c r="H25" s="294" t="s">
        <v>1154</v>
      </c>
      <c r="I25" s="295">
        <f t="shared" si="4"/>
        <v>110</v>
      </c>
      <c r="J25" s="295">
        <f t="shared" si="5"/>
        <v>0</v>
      </c>
      <c r="K25" s="295">
        <f t="shared" si="6"/>
        <v>178.6</v>
      </c>
      <c r="L25" s="295">
        <f t="shared" si="7"/>
        <v>0</v>
      </c>
    </row>
    <row r="26" spans="1:12" ht="13.8" x14ac:dyDescent="0.25">
      <c r="A26" s="294" t="s">
        <v>1156</v>
      </c>
      <c r="B26" s="115" t="s">
        <v>1320</v>
      </c>
      <c r="C26" s="115" t="s">
        <v>1312</v>
      </c>
      <c r="D26" s="115" t="s">
        <v>1139</v>
      </c>
      <c r="E26" s="115" t="s">
        <v>1133</v>
      </c>
      <c r="F26" s="115" t="s">
        <v>1133</v>
      </c>
      <c r="G26" s="115" t="s">
        <v>1134</v>
      </c>
      <c r="H26" s="294" t="s">
        <v>1156</v>
      </c>
      <c r="I26" s="295">
        <f t="shared" si="4"/>
        <v>21</v>
      </c>
      <c r="J26" s="295">
        <f t="shared" si="5"/>
        <v>0</v>
      </c>
      <c r="K26" s="295">
        <f t="shared" si="6"/>
        <v>0</v>
      </c>
      <c r="L26" s="295">
        <f t="shared" si="7"/>
        <v>0</v>
      </c>
    </row>
    <row r="27" spans="1:12" ht="13.8" x14ac:dyDescent="0.25">
      <c r="A27" s="294" t="s">
        <v>1157</v>
      </c>
      <c r="B27" s="115" t="s">
        <v>1321</v>
      </c>
      <c r="C27" s="115" t="s">
        <v>1312</v>
      </c>
      <c r="D27" s="115" t="s">
        <v>1158</v>
      </c>
      <c r="E27" s="115" t="s">
        <v>1133</v>
      </c>
      <c r="F27" s="115" t="s">
        <v>1133</v>
      </c>
      <c r="G27" s="115" t="s">
        <v>1134</v>
      </c>
      <c r="H27" s="294" t="s">
        <v>1157</v>
      </c>
      <c r="I27" s="295">
        <f t="shared" si="4"/>
        <v>0.2</v>
      </c>
      <c r="J27" s="295">
        <f t="shared" si="5"/>
        <v>0</v>
      </c>
      <c r="K27" s="295">
        <f t="shared" si="6"/>
        <v>0.5</v>
      </c>
      <c r="L27" s="295">
        <f t="shared" si="7"/>
        <v>0</v>
      </c>
    </row>
    <row r="28" spans="1:12" ht="13.8" x14ac:dyDescent="0.25">
      <c r="A28" s="294" t="s">
        <v>1159</v>
      </c>
      <c r="B28" s="115" t="s">
        <v>1322</v>
      </c>
      <c r="C28" s="115" t="s">
        <v>1323</v>
      </c>
      <c r="D28" s="115" t="s">
        <v>1160</v>
      </c>
      <c r="E28" s="115" t="s">
        <v>1161</v>
      </c>
      <c r="F28" s="115" t="s">
        <v>1133</v>
      </c>
      <c r="G28" s="115" t="s">
        <v>1134</v>
      </c>
      <c r="H28" s="294" t="s">
        <v>1159</v>
      </c>
      <c r="I28" s="295">
        <f t="shared" si="4"/>
        <v>125</v>
      </c>
      <c r="J28" s="295">
        <f t="shared" si="5"/>
        <v>90.2</v>
      </c>
      <c r="K28" s="295">
        <f t="shared" si="6"/>
        <v>613</v>
      </c>
      <c r="L28" s="295">
        <f t="shared" si="7"/>
        <v>371.5</v>
      </c>
    </row>
    <row r="29" spans="1:12" ht="13.8" x14ac:dyDescent="0.25">
      <c r="A29" s="294" t="s">
        <v>1162</v>
      </c>
      <c r="B29" s="115" t="s">
        <v>1324</v>
      </c>
      <c r="C29" s="115" t="s">
        <v>1325</v>
      </c>
      <c r="D29" s="115" t="s">
        <v>1163</v>
      </c>
      <c r="E29" s="115" t="s">
        <v>1164</v>
      </c>
      <c r="F29" s="115" t="s">
        <v>1133</v>
      </c>
      <c r="G29" s="115" t="s">
        <v>1134</v>
      </c>
      <c r="H29" s="294" t="s">
        <v>1162</v>
      </c>
      <c r="I29" s="295">
        <f t="shared" si="4"/>
        <v>422.7</v>
      </c>
      <c r="J29" s="295">
        <f t="shared" si="5"/>
        <v>288.8</v>
      </c>
      <c r="K29" s="295">
        <f t="shared" si="6"/>
        <v>572.70000000000005</v>
      </c>
      <c r="L29" s="295">
        <f t="shared" si="7"/>
        <v>793.9</v>
      </c>
    </row>
    <row r="30" spans="1:12" ht="13.8" x14ac:dyDescent="0.25">
      <c r="A30" s="294" t="s">
        <v>1165</v>
      </c>
      <c r="B30" s="115" t="s">
        <v>1326</v>
      </c>
      <c r="C30" s="115" t="s">
        <v>1327</v>
      </c>
      <c r="D30" s="115" t="s">
        <v>1166</v>
      </c>
      <c r="E30" s="115" t="s">
        <v>1167</v>
      </c>
      <c r="F30" s="115" t="s">
        <v>1133</v>
      </c>
      <c r="G30" s="115" t="s">
        <v>1134</v>
      </c>
      <c r="H30" s="294" t="s">
        <v>1165</v>
      </c>
      <c r="I30" s="295">
        <f t="shared" si="4"/>
        <v>70.5</v>
      </c>
      <c r="J30" s="295">
        <f t="shared" si="5"/>
        <v>2.6</v>
      </c>
      <c r="K30" s="295">
        <f t="shared" si="6"/>
        <v>11.1</v>
      </c>
      <c r="L30" s="295">
        <f t="shared" si="7"/>
        <v>49.2</v>
      </c>
    </row>
    <row r="31" spans="1:12" ht="13.8" x14ac:dyDescent="0.25">
      <c r="A31" s="294" t="s">
        <v>1168</v>
      </c>
      <c r="B31" s="115" t="s">
        <v>1328</v>
      </c>
      <c r="C31" s="115" t="s">
        <v>1329</v>
      </c>
      <c r="D31" s="115" t="s">
        <v>1169</v>
      </c>
      <c r="E31" s="115" t="s">
        <v>1170</v>
      </c>
      <c r="F31" s="115" t="s">
        <v>1133</v>
      </c>
      <c r="G31" s="115" t="s">
        <v>1134</v>
      </c>
      <c r="H31" s="294" t="s">
        <v>1168</v>
      </c>
      <c r="I31" s="295">
        <f t="shared" si="4"/>
        <v>653.29999999999995</v>
      </c>
      <c r="J31" s="295">
        <f t="shared" si="5"/>
        <v>443</v>
      </c>
      <c r="K31" s="295">
        <f t="shared" si="6"/>
        <v>935.4</v>
      </c>
      <c r="L31" s="295">
        <f t="shared" si="7"/>
        <v>1102.2</v>
      </c>
    </row>
    <row r="32" spans="1:12" ht="13.8" x14ac:dyDescent="0.25">
      <c r="A32" s="294" t="s">
        <v>1171</v>
      </c>
      <c r="B32" s="115" t="s">
        <v>1133</v>
      </c>
      <c r="C32" s="115" t="s">
        <v>1312</v>
      </c>
      <c r="D32" s="115" t="s">
        <v>1172</v>
      </c>
      <c r="E32" s="115" t="s">
        <v>1173</v>
      </c>
      <c r="F32" s="115" t="s">
        <v>1133</v>
      </c>
      <c r="G32" s="115" t="s">
        <v>1134</v>
      </c>
      <c r="H32" s="294" t="s">
        <v>1171</v>
      </c>
      <c r="I32" s="295">
        <f t="shared" si="4"/>
        <v>0</v>
      </c>
      <c r="J32" s="295">
        <f t="shared" si="5"/>
        <v>0</v>
      </c>
      <c r="K32" s="295">
        <f t="shared" si="6"/>
        <v>102.6</v>
      </c>
      <c r="L32" s="295">
        <f t="shared" si="7"/>
        <v>31.1</v>
      </c>
    </row>
    <row r="33" spans="1:12" ht="13.8" x14ac:dyDescent="0.25">
      <c r="A33" s="294" t="s">
        <v>1174</v>
      </c>
      <c r="B33" s="115" t="s">
        <v>1133</v>
      </c>
      <c r="C33" s="115" t="s">
        <v>1312</v>
      </c>
      <c r="D33" s="115" t="s">
        <v>1175</v>
      </c>
      <c r="E33" s="115" t="s">
        <v>1176</v>
      </c>
      <c r="F33" s="115" t="s">
        <v>1133</v>
      </c>
      <c r="G33" s="115" t="s">
        <v>1134</v>
      </c>
      <c r="H33" s="294" t="s">
        <v>1174</v>
      </c>
      <c r="I33" s="295">
        <f t="shared" si="4"/>
        <v>0</v>
      </c>
      <c r="J33" s="295">
        <f t="shared" si="5"/>
        <v>0</v>
      </c>
      <c r="K33" s="295">
        <f t="shared" si="6"/>
        <v>24.8</v>
      </c>
      <c r="L33" s="295">
        <f t="shared" si="7"/>
        <v>25.3</v>
      </c>
    </row>
    <row r="34" spans="1:12" ht="13.8" x14ac:dyDescent="0.25">
      <c r="A34" s="294" t="s">
        <v>1177</v>
      </c>
      <c r="B34" s="115" t="s">
        <v>1330</v>
      </c>
      <c r="C34" s="115" t="s">
        <v>1331</v>
      </c>
      <c r="D34" s="115" t="s">
        <v>1178</v>
      </c>
      <c r="E34" s="115" t="s">
        <v>1179</v>
      </c>
      <c r="F34" s="115" t="s">
        <v>1133</v>
      </c>
      <c r="G34" s="115" t="s">
        <v>1134</v>
      </c>
      <c r="H34" s="294" t="s">
        <v>1177</v>
      </c>
      <c r="I34" s="295">
        <f t="shared" si="4"/>
        <v>66.7</v>
      </c>
      <c r="J34" s="295">
        <f t="shared" si="5"/>
        <v>127.9</v>
      </c>
      <c r="K34" s="295">
        <f t="shared" si="6"/>
        <v>233.3</v>
      </c>
      <c r="L34" s="295">
        <f t="shared" si="7"/>
        <v>287.89999999999998</v>
      </c>
    </row>
    <row r="35" spans="1:12" ht="13.8" x14ac:dyDescent="0.25">
      <c r="A35" s="294" t="s">
        <v>1180</v>
      </c>
      <c r="B35" s="115" t="s">
        <v>1133</v>
      </c>
      <c r="C35" s="115" t="s">
        <v>1332</v>
      </c>
      <c r="D35" s="115" t="s">
        <v>1181</v>
      </c>
      <c r="E35" s="115" t="s">
        <v>1182</v>
      </c>
      <c r="F35" s="115" t="s">
        <v>1133</v>
      </c>
      <c r="G35" s="115" t="s">
        <v>1134</v>
      </c>
      <c r="H35" s="294" t="s">
        <v>1180</v>
      </c>
      <c r="I35" s="295">
        <f t="shared" si="4"/>
        <v>0</v>
      </c>
      <c r="J35" s="295" t="e">
        <f t="shared" si="5"/>
        <v>#VALUE!</v>
      </c>
      <c r="K35" s="295">
        <f t="shared" si="6"/>
        <v>28</v>
      </c>
      <c r="L35" s="295">
        <f t="shared" si="7"/>
        <v>3.5</v>
      </c>
    </row>
    <row r="36" spans="1:12" ht="13.8" x14ac:dyDescent="0.25">
      <c r="A36" s="294" t="s">
        <v>1183</v>
      </c>
      <c r="B36" s="115" t="s">
        <v>1333</v>
      </c>
      <c r="C36" s="115" t="s">
        <v>1334</v>
      </c>
      <c r="D36" s="115" t="s">
        <v>1184</v>
      </c>
      <c r="E36" s="115" t="s">
        <v>1185</v>
      </c>
      <c r="F36" s="115" t="s">
        <v>1133</v>
      </c>
      <c r="G36" s="115" t="s">
        <v>1134</v>
      </c>
      <c r="H36" s="294" t="s">
        <v>1183</v>
      </c>
      <c r="I36" s="295">
        <f t="shared" si="4"/>
        <v>59.7</v>
      </c>
      <c r="J36" s="295">
        <f t="shared" si="5"/>
        <v>10.4</v>
      </c>
      <c r="K36" s="295">
        <f t="shared" si="6"/>
        <v>302.2</v>
      </c>
      <c r="L36" s="295">
        <f t="shared" si="7"/>
        <v>260.3</v>
      </c>
    </row>
    <row r="37" spans="1:12" ht="13.8" x14ac:dyDescent="0.25">
      <c r="A37" s="294" t="s">
        <v>1186</v>
      </c>
      <c r="B37" s="115" t="s">
        <v>1133</v>
      </c>
      <c r="C37" s="115" t="s">
        <v>1312</v>
      </c>
      <c r="D37" s="115" t="s">
        <v>1139</v>
      </c>
      <c r="E37" s="115" t="s">
        <v>1187</v>
      </c>
      <c r="F37" s="115" t="s">
        <v>1133</v>
      </c>
      <c r="G37" s="115" t="s">
        <v>1134</v>
      </c>
      <c r="H37" s="294" t="s">
        <v>1186</v>
      </c>
      <c r="I37" s="295">
        <f t="shared" si="4"/>
        <v>0</v>
      </c>
      <c r="J37" s="295">
        <f t="shared" si="5"/>
        <v>0</v>
      </c>
      <c r="K37" s="295">
        <f t="shared" si="6"/>
        <v>0</v>
      </c>
      <c r="L37" s="295">
        <f t="shared" si="7"/>
        <v>106.2</v>
      </c>
    </row>
    <row r="38" spans="1:12" ht="13.8" x14ac:dyDescent="0.25">
      <c r="A38" s="294" t="s">
        <v>1127</v>
      </c>
      <c r="B38" s="115"/>
      <c r="C38" s="115"/>
      <c r="D38" s="115"/>
      <c r="E38" s="115"/>
      <c r="F38" s="115"/>
      <c r="G38" s="115"/>
      <c r="H38" s="294" t="s">
        <v>1127</v>
      </c>
    </row>
    <row r="39" spans="1:12" ht="13.8" x14ac:dyDescent="0.25">
      <c r="A39" s="294" t="s">
        <v>1188</v>
      </c>
      <c r="B39" s="115" t="s">
        <v>1335</v>
      </c>
      <c r="C39" s="115" t="s">
        <v>1336</v>
      </c>
      <c r="D39" s="115" t="s">
        <v>1189</v>
      </c>
      <c r="E39" s="115" t="s">
        <v>1190</v>
      </c>
      <c r="F39" s="115" t="s">
        <v>1133</v>
      </c>
      <c r="G39" s="115" t="s">
        <v>1134</v>
      </c>
      <c r="H39" s="294" t="s">
        <v>1188</v>
      </c>
      <c r="I39" s="295">
        <f t="shared" ref="I39:I50" si="8">VALUE(TRIM(SUBSTITUTE(CLEAN(B39),CHAR(160),"")))</f>
        <v>317</v>
      </c>
      <c r="J39" s="295">
        <f t="shared" ref="J39:J50" si="9">VALUE(TRIM(SUBSTITUTE(CLEAN(C39),CHAR(160),"")))</f>
        <v>70</v>
      </c>
      <c r="K39" s="295">
        <f t="shared" ref="K39:K50" si="10">VALUE(TRIM(SUBSTITUTE(CLEAN(D39),CHAR(160),"")))</f>
        <v>1242</v>
      </c>
      <c r="L39" s="295">
        <f t="shared" ref="L39:L50" si="11">VALUE(TRIM(SUBSTITUTE(CLEAN(E39),CHAR(160),"")))</f>
        <v>306.10000000000002</v>
      </c>
    </row>
    <row r="40" spans="1:12" ht="13.8" x14ac:dyDescent="0.25">
      <c r="A40" s="294" t="s">
        <v>1191</v>
      </c>
      <c r="B40" s="115" t="s">
        <v>1133</v>
      </c>
      <c r="C40" s="115" t="s">
        <v>1312</v>
      </c>
      <c r="D40" s="115" t="s">
        <v>1192</v>
      </c>
      <c r="E40" s="115" t="s">
        <v>1133</v>
      </c>
      <c r="F40" s="115" t="s">
        <v>1133</v>
      </c>
      <c r="G40" s="115" t="s">
        <v>1134</v>
      </c>
      <c r="H40" s="294" t="s">
        <v>1191</v>
      </c>
      <c r="I40" s="295">
        <f t="shared" si="8"/>
        <v>0</v>
      </c>
      <c r="J40" s="295">
        <f t="shared" si="9"/>
        <v>0</v>
      </c>
      <c r="K40" s="295">
        <f t="shared" si="10"/>
        <v>33</v>
      </c>
      <c r="L40" s="295">
        <f t="shared" si="11"/>
        <v>0</v>
      </c>
    </row>
    <row r="41" spans="1:12" ht="13.8" x14ac:dyDescent="0.25">
      <c r="A41" s="294" t="s">
        <v>1193</v>
      </c>
      <c r="B41" s="115" t="s">
        <v>1133</v>
      </c>
      <c r="C41" s="115" t="s">
        <v>1312</v>
      </c>
      <c r="D41" s="115" t="s">
        <v>1194</v>
      </c>
      <c r="E41" s="115" t="s">
        <v>1133</v>
      </c>
      <c r="F41" s="115" t="s">
        <v>1133</v>
      </c>
      <c r="G41" s="115" t="s">
        <v>1134</v>
      </c>
      <c r="H41" s="294" t="s">
        <v>1193</v>
      </c>
      <c r="I41" s="295">
        <f t="shared" si="8"/>
        <v>0</v>
      </c>
      <c r="J41" s="295">
        <f t="shared" si="9"/>
        <v>0</v>
      </c>
      <c r="K41" s="295">
        <f t="shared" si="10"/>
        <v>56.7</v>
      </c>
      <c r="L41" s="295">
        <f t="shared" si="11"/>
        <v>0</v>
      </c>
    </row>
    <row r="42" spans="1:12" ht="13.8" x14ac:dyDescent="0.25">
      <c r="A42" s="294" t="s">
        <v>1195</v>
      </c>
      <c r="B42" s="115" t="s">
        <v>1337</v>
      </c>
      <c r="C42" s="115" t="s">
        <v>1336</v>
      </c>
      <c r="D42" s="115" t="s">
        <v>1139</v>
      </c>
      <c r="E42" s="115" t="s">
        <v>1196</v>
      </c>
      <c r="F42" s="115" t="s">
        <v>1133</v>
      </c>
      <c r="G42" s="115" t="s">
        <v>1134</v>
      </c>
      <c r="H42" s="294" t="s">
        <v>1195</v>
      </c>
      <c r="I42" s="295">
        <f t="shared" si="8"/>
        <v>35</v>
      </c>
      <c r="J42" s="295">
        <f t="shared" si="9"/>
        <v>70</v>
      </c>
      <c r="K42" s="295">
        <f t="shared" si="10"/>
        <v>0</v>
      </c>
      <c r="L42" s="295">
        <f t="shared" si="11"/>
        <v>38.4</v>
      </c>
    </row>
    <row r="43" spans="1:12" ht="13.8" x14ac:dyDescent="0.25">
      <c r="A43" s="294" t="s">
        <v>1197</v>
      </c>
      <c r="B43" s="115" t="s">
        <v>1133</v>
      </c>
      <c r="C43" s="115" t="s">
        <v>1312</v>
      </c>
      <c r="D43" s="115" t="s">
        <v>1198</v>
      </c>
      <c r="E43" s="115" t="s">
        <v>1133</v>
      </c>
      <c r="F43" s="115" t="s">
        <v>1133</v>
      </c>
      <c r="G43" s="115" t="s">
        <v>1134</v>
      </c>
      <c r="H43" s="294" t="s">
        <v>1197</v>
      </c>
      <c r="I43" s="295">
        <f t="shared" si="8"/>
        <v>0</v>
      </c>
      <c r="J43" s="295">
        <f t="shared" si="9"/>
        <v>0</v>
      </c>
      <c r="K43" s="295">
        <f t="shared" si="10"/>
        <v>31.2</v>
      </c>
      <c r="L43" s="295">
        <f t="shared" si="11"/>
        <v>0</v>
      </c>
    </row>
    <row r="44" spans="1:12" ht="13.8" x14ac:dyDescent="0.25">
      <c r="A44" s="294" t="s">
        <v>1199</v>
      </c>
      <c r="B44" s="115" t="s">
        <v>1133</v>
      </c>
      <c r="C44" s="115" t="s">
        <v>1312</v>
      </c>
      <c r="D44" s="115" t="s">
        <v>1200</v>
      </c>
      <c r="E44" s="115" t="s">
        <v>1133</v>
      </c>
      <c r="F44" s="115" t="s">
        <v>1133</v>
      </c>
      <c r="G44" s="115" t="s">
        <v>1134</v>
      </c>
      <c r="H44" s="294" t="s">
        <v>1199</v>
      </c>
      <c r="I44" s="295">
        <f t="shared" si="8"/>
        <v>0</v>
      </c>
      <c r="J44" s="295">
        <f t="shared" si="9"/>
        <v>0</v>
      </c>
      <c r="K44" s="295">
        <f t="shared" si="10"/>
        <v>29.9</v>
      </c>
      <c r="L44" s="295">
        <f t="shared" si="11"/>
        <v>0</v>
      </c>
    </row>
    <row r="45" spans="1:12" ht="13.8" x14ac:dyDescent="0.25">
      <c r="A45" s="294" t="s">
        <v>1201</v>
      </c>
      <c r="B45" s="115" t="s">
        <v>1133</v>
      </c>
      <c r="C45" s="115" t="s">
        <v>1312</v>
      </c>
      <c r="D45" s="115" t="s">
        <v>1202</v>
      </c>
      <c r="E45" s="115" t="s">
        <v>1133</v>
      </c>
      <c r="F45" s="115" t="s">
        <v>1133</v>
      </c>
      <c r="G45" s="115" t="s">
        <v>1134</v>
      </c>
      <c r="H45" s="294" t="s">
        <v>1201</v>
      </c>
      <c r="I45" s="295">
        <f t="shared" si="8"/>
        <v>0</v>
      </c>
      <c r="J45" s="295">
        <f t="shared" si="9"/>
        <v>0</v>
      </c>
      <c r="K45" s="295">
        <f t="shared" si="10"/>
        <v>37</v>
      </c>
      <c r="L45" s="295">
        <f t="shared" si="11"/>
        <v>0</v>
      </c>
    </row>
    <row r="46" spans="1:12" ht="13.8" x14ac:dyDescent="0.25">
      <c r="A46" s="294" t="s">
        <v>1203</v>
      </c>
      <c r="B46" s="115" t="s">
        <v>1133</v>
      </c>
      <c r="C46" s="115" t="s">
        <v>1312</v>
      </c>
      <c r="D46" s="115" t="s">
        <v>1204</v>
      </c>
      <c r="E46" s="115" t="s">
        <v>1133</v>
      </c>
      <c r="F46" s="115" t="s">
        <v>1133</v>
      </c>
      <c r="G46" s="115" t="s">
        <v>1134</v>
      </c>
      <c r="H46" s="294" t="s">
        <v>1203</v>
      </c>
      <c r="I46" s="295">
        <f t="shared" si="8"/>
        <v>0</v>
      </c>
      <c r="J46" s="295">
        <f t="shared" si="9"/>
        <v>0</v>
      </c>
      <c r="K46" s="295">
        <f t="shared" si="10"/>
        <v>61.7</v>
      </c>
      <c r="L46" s="295">
        <f t="shared" si="11"/>
        <v>0</v>
      </c>
    </row>
    <row r="47" spans="1:12" ht="13.8" x14ac:dyDescent="0.25">
      <c r="A47" s="294" t="s">
        <v>1205</v>
      </c>
      <c r="B47" s="115" t="s">
        <v>1133</v>
      </c>
      <c r="C47" s="115" t="s">
        <v>1312</v>
      </c>
      <c r="D47" s="115" t="s">
        <v>1206</v>
      </c>
      <c r="E47" s="115" t="s">
        <v>1207</v>
      </c>
      <c r="F47" s="115" t="s">
        <v>1133</v>
      </c>
      <c r="G47" s="115" t="s">
        <v>1134</v>
      </c>
      <c r="H47" s="294" t="s">
        <v>1205</v>
      </c>
      <c r="I47" s="295">
        <f t="shared" si="8"/>
        <v>0</v>
      </c>
      <c r="J47" s="295">
        <f t="shared" si="9"/>
        <v>0</v>
      </c>
      <c r="K47" s="295">
        <f t="shared" si="10"/>
        <v>3</v>
      </c>
      <c r="L47" s="295">
        <f t="shared" si="11"/>
        <v>4.4000000000000004</v>
      </c>
    </row>
    <row r="48" spans="1:12" ht="13.8" x14ac:dyDescent="0.25">
      <c r="A48" s="294" t="s">
        <v>1208</v>
      </c>
      <c r="B48" s="115" t="s">
        <v>1338</v>
      </c>
      <c r="C48" s="115" t="s">
        <v>1312</v>
      </c>
      <c r="D48" s="115" t="s">
        <v>1209</v>
      </c>
      <c r="E48" s="115" t="s">
        <v>1210</v>
      </c>
      <c r="F48" s="115" t="s">
        <v>1133</v>
      </c>
      <c r="G48" s="115" t="s">
        <v>1134</v>
      </c>
      <c r="H48" s="294" t="s">
        <v>1208</v>
      </c>
      <c r="I48" s="295">
        <f t="shared" si="8"/>
        <v>282</v>
      </c>
      <c r="J48" s="295">
        <f t="shared" si="9"/>
        <v>0</v>
      </c>
      <c r="K48" s="295">
        <f t="shared" si="10"/>
        <v>783.8</v>
      </c>
      <c r="L48" s="295">
        <f t="shared" si="11"/>
        <v>254.7</v>
      </c>
    </row>
    <row r="49" spans="1:12" ht="13.8" x14ac:dyDescent="0.25">
      <c r="A49" s="294" t="s">
        <v>1211</v>
      </c>
      <c r="B49" s="115" t="s">
        <v>1133</v>
      </c>
      <c r="C49" s="115" t="s">
        <v>1312</v>
      </c>
      <c r="D49" s="115" t="s">
        <v>1212</v>
      </c>
      <c r="E49" s="115" t="s">
        <v>1213</v>
      </c>
      <c r="F49" s="115" t="s">
        <v>1133</v>
      </c>
      <c r="G49" s="115" t="s">
        <v>1134</v>
      </c>
      <c r="H49" s="294" t="s">
        <v>1211</v>
      </c>
      <c r="I49" s="295">
        <f t="shared" si="8"/>
        <v>0</v>
      </c>
      <c r="J49" s="295">
        <f t="shared" si="9"/>
        <v>0</v>
      </c>
      <c r="K49" s="295">
        <f t="shared" si="10"/>
        <v>195</v>
      </c>
      <c r="L49" s="295">
        <f t="shared" si="11"/>
        <v>8.6999999999999993</v>
      </c>
    </row>
    <row r="50" spans="1:12" ht="13.8" x14ac:dyDescent="0.25">
      <c r="A50" s="294" t="s">
        <v>1214</v>
      </c>
      <c r="B50" s="115" t="s">
        <v>1133</v>
      </c>
      <c r="C50" s="115" t="s">
        <v>1312</v>
      </c>
      <c r="D50" s="115" t="s">
        <v>1215</v>
      </c>
      <c r="E50" s="115" t="s">
        <v>1133</v>
      </c>
      <c r="F50" s="115" t="s">
        <v>1133</v>
      </c>
      <c r="G50" s="115" t="s">
        <v>1134</v>
      </c>
      <c r="H50" s="294" t="s">
        <v>1214</v>
      </c>
      <c r="I50" s="295">
        <f t="shared" si="8"/>
        <v>0</v>
      </c>
      <c r="J50" s="295">
        <f t="shared" si="9"/>
        <v>0</v>
      </c>
      <c r="K50" s="295">
        <f t="shared" si="10"/>
        <v>10.8</v>
      </c>
      <c r="L50" s="295">
        <f t="shared" si="11"/>
        <v>0</v>
      </c>
    </row>
    <row r="51" spans="1:12" ht="13.8" x14ac:dyDescent="0.25">
      <c r="A51" s="294" t="s">
        <v>1127</v>
      </c>
      <c r="B51" s="115"/>
      <c r="C51" s="115"/>
      <c r="D51" s="115"/>
      <c r="E51" s="115"/>
      <c r="F51" s="115"/>
      <c r="G51" s="115"/>
      <c r="H51" s="294" t="s">
        <v>1127</v>
      </c>
    </row>
    <row r="52" spans="1:12" ht="13.8" x14ac:dyDescent="0.25">
      <c r="A52" s="294" t="s">
        <v>1216</v>
      </c>
      <c r="B52" s="115" t="s">
        <v>1217</v>
      </c>
      <c r="C52" s="115" t="s">
        <v>1218</v>
      </c>
      <c r="D52" s="115" t="s">
        <v>1219</v>
      </c>
      <c r="E52" s="115" t="s">
        <v>1220</v>
      </c>
      <c r="F52" s="115" t="s">
        <v>1221</v>
      </c>
      <c r="G52" s="115" t="s">
        <v>1134</v>
      </c>
      <c r="H52" s="294" t="s">
        <v>1216</v>
      </c>
      <c r="I52" s="295">
        <f>VALUE(TRIM(SUBSTITUTE(CLEAN(B52),CHAR(160),"")))</f>
        <v>1487.3</v>
      </c>
      <c r="J52" s="295">
        <f t="shared" ref="J52" si="12">VALUE(TRIM(SUBSTITUTE(CLEAN(C52),CHAR(160),"")))</f>
        <v>1433.1</v>
      </c>
      <c r="K52" s="295">
        <f t="shared" ref="K52" si="13">VALUE(TRIM(SUBSTITUTE(CLEAN(D52),CHAR(160),"")))</f>
        <v>3974.2</v>
      </c>
      <c r="L52" s="295">
        <f t="shared" ref="L52" si="14">VALUE(TRIM(SUBSTITUTE(CLEAN(E52),CHAR(160),"")))</f>
        <v>3138.4</v>
      </c>
    </row>
    <row r="53" spans="1:12" ht="13.8" x14ac:dyDescent="0.25">
      <c r="A53" s="294" t="s">
        <v>1222</v>
      </c>
      <c r="B53" s="115" t="s">
        <v>1339</v>
      </c>
      <c r="C53" s="115" t="s">
        <v>1340</v>
      </c>
      <c r="D53" s="115" t="s">
        <v>1223</v>
      </c>
      <c r="E53" s="115" t="s">
        <v>1224</v>
      </c>
      <c r="F53" s="115" t="s">
        <v>1133</v>
      </c>
      <c r="G53" s="115" t="s">
        <v>1134</v>
      </c>
      <c r="H53" s="294" t="s">
        <v>1222</v>
      </c>
      <c r="I53" s="295">
        <f t="shared" ref="I53:I68" si="15">VALUE(TRIM(SUBSTITUTE(CLEAN(B53),CHAR(160),"")))</f>
        <v>2.7</v>
      </c>
      <c r="J53" s="295">
        <f t="shared" ref="J53:J68" si="16">VALUE(TRIM(SUBSTITUTE(CLEAN(C53),CHAR(160),"")))</f>
        <v>3</v>
      </c>
      <c r="K53" s="295">
        <f t="shared" ref="K53:K68" si="17">VALUE(TRIM(SUBSTITUTE(CLEAN(D53),CHAR(160),"")))</f>
        <v>4.9000000000000004</v>
      </c>
      <c r="L53" s="295">
        <f t="shared" ref="L53:L68" si="18">VALUE(TRIM(SUBSTITUTE(CLEAN(E53),CHAR(160),"")))</f>
        <v>7</v>
      </c>
    </row>
    <row r="54" spans="1:12" ht="13.8" x14ac:dyDescent="0.25">
      <c r="A54" s="294" t="s">
        <v>1225</v>
      </c>
      <c r="B54" s="115" t="s">
        <v>1341</v>
      </c>
      <c r="C54" s="115" t="s">
        <v>1342</v>
      </c>
      <c r="D54" s="115" t="s">
        <v>1226</v>
      </c>
      <c r="E54" s="115" t="s">
        <v>1133</v>
      </c>
      <c r="F54" s="115" t="s">
        <v>1133</v>
      </c>
      <c r="G54" s="115" t="s">
        <v>1134</v>
      </c>
      <c r="H54" s="294" t="s">
        <v>1225</v>
      </c>
      <c r="I54" s="295">
        <f t="shared" si="15"/>
        <v>4</v>
      </c>
      <c r="J54" s="295">
        <f t="shared" si="16"/>
        <v>1.5</v>
      </c>
      <c r="K54" s="295">
        <f t="shared" si="17"/>
        <v>6.5</v>
      </c>
      <c r="L54" s="295">
        <f t="shared" si="18"/>
        <v>0</v>
      </c>
    </row>
    <row r="55" spans="1:12" ht="13.8" x14ac:dyDescent="0.25">
      <c r="A55" s="294" t="s">
        <v>1227</v>
      </c>
      <c r="B55" s="115" t="s">
        <v>1133</v>
      </c>
      <c r="C55" s="115" t="s">
        <v>1312</v>
      </c>
      <c r="D55" s="115" t="s">
        <v>1228</v>
      </c>
      <c r="E55" s="115" t="s">
        <v>1229</v>
      </c>
      <c r="F55" s="115" t="s">
        <v>1133</v>
      </c>
      <c r="G55" s="115" t="s">
        <v>1134</v>
      </c>
      <c r="H55" s="294" t="s">
        <v>1227</v>
      </c>
      <c r="I55" s="295">
        <f t="shared" si="15"/>
        <v>0</v>
      </c>
      <c r="J55" s="295">
        <f t="shared" si="16"/>
        <v>0</v>
      </c>
      <c r="K55" s="295">
        <f t="shared" si="17"/>
        <v>80.3</v>
      </c>
      <c r="L55" s="295">
        <f t="shared" si="18"/>
        <v>331.9</v>
      </c>
    </row>
    <row r="56" spans="1:12" ht="13.8" x14ac:dyDescent="0.25">
      <c r="A56" s="294" t="s">
        <v>1230</v>
      </c>
      <c r="B56" s="115" t="s">
        <v>1343</v>
      </c>
      <c r="C56" s="115" t="s">
        <v>1344</v>
      </c>
      <c r="D56" s="115" t="s">
        <v>1231</v>
      </c>
      <c r="E56" s="115" t="s">
        <v>1232</v>
      </c>
      <c r="F56" s="115" t="s">
        <v>1133</v>
      </c>
      <c r="G56" s="115" t="s">
        <v>1134</v>
      </c>
      <c r="H56" s="294" t="s">
        <v>1230</v>
      </c>
      <c r="I56" s="295">
        <f t="shared" si="15"/>
        <v>33.1</v>
      </c>
      <c r="J56" s="295">
        <f t="shared" si="16"/>
        <v>34.4</v>
      </c>
      <c r="K56" s="295">
        <f t="shared" si="17"/>
        <v>64.3</v>
      </c>
      <c r="L56" s="295">
        <f t="shared" si="18"/>
        <v>24.8</v>
      </c>
    </row>
    <row r="57" spans="1:12" ht="13.8" x14ac:dyDescent="0.25">
      <c r="A57" s="294" t="s">
        <v>1233</v>
      </c>
      <c r="B57" s="115" t="s">
        <v>1345</v>
      </c>
      <c r="C57" s="115" t="s">
        <v>1346</v>
      </c>
      <c r="D57" s="115" t="s">
        <v>1234</v>
      </c>
      <c r="E57" s="115" t="s">
        <v>1235</v>
      </c>
      <c r="F57" s="115" t="s">
        <v>1133</v>
      </c>
      <c r="G57" s="115" t="s">
        <v>1134</v>
      </c>
      <c r="H57" s="294" t="s">
        <v>1233</v>
      </c>
      <c r="I57" s="295">
        <f t="shared" si="15"/>
        <v>9.1</v>
      </c>
      <c r="J57" s="295">
        <f t="shared" si="16"/>
        <v>4.4000000000000004</v>
      </c>
      <c r="K57" s="295">
        <f t="shared" si="17"/>
        <v>11.5</v>
      </c>
      <c r="L57" s="295">
        <f t="shared" si="18"/>
        <v>6</v>
      </c>
    </row>
    <row r="58" spans="1:12" ht="13.8" x14ac:dyDescent="0.25">
      <c r="A58" s="294" t="s">
        <v>1236</v>
      </c>
      <c r="B58" s="115" t="s">
        <v>1347</v>
      </c>
      <c r="C58" s="115" t="s">
        <v>1348</v>
      </c>
      <c r="D58" s="115" t="s">
        <v>1237</v>
      </c>
      <c r="E58" s="115" t="s">
        <v>1238</v>
      </c>
      <c r="F58" s="115" t="s">
        <v>1133</v>
      </c>
      <c r="G58" s="115" t="s">
        <v>1134</v>
      </c>
      <c r="H58" s="294" t="s">
        <v>1236</v>
      </c>
      <c r="I58" s="295">
        <f t="shared" si="15"/>
        <v>30</v>
      </c>
      <c r="J58" s="295">
        <f t="shared" si="16"/>
        <v>30</v>
      </c>
      <c r="K58" s="295">
        <f t="shared" si="17"/>
        <v>128.69999999999999</v>
      </c>
      <c r="L58" s="295">
        <f t="shared" si="18"/>
        <v>219.8</v>
      </c>
    </row>
    <row r="59" spans="1:12" ht="13.8" x14ac:dyDescent="0.25">
      <c r="A59" s="294" t="s">
        <v>1239</v>
      </c>
      <c r="B59" s="115" t="s">
        <v>1349</v>
      </c>
      <c r="C59" s="115" t="s">
        <v>1350</v>
      </c>
      <c r="D59" s="115" t="s">
        <v>1240</v>
      </c>
      <c r="E59" s="115" t="s">
        <v>1241</v>
      </c>
      <c r="F59" s="115" t="s">
        <v>1133</v>
      </c>
      <c r="G59" s="115" t="s">
        <v>1134</v>
      </c>
      <c r="H59" s="294" t="s">
        <v>1239</v>
      </c>
      <c r="I59" s="295">
        <f t="shared" si="15"/>
        <v>74.2</v>
      </c>
      <c r="J59" s="295">
        <f t="shared" si="16"/>
        <v>75.7</v>
      </c>
      <c r="K59" s="295">
        <f t="shared" si="17"/>
        <v>345.1</v>
      </c>
      <c r="L59" s="295">
        <f t="shared" si="18"/>
        <v>169.1</v>
      </c>
    </row>
    <row r="60" spans="1:12" ht="13.8" x14ac:dyDescent="0.25">
      <c r="A60" s="294" t="s">
        <v>1242</v>
      </c>
      <c r="B60" s="115" t="s">
        <v>1351</v>
      </c>
      <c r="C60" s="115" t="s">
        <v>1352</v>
      </c>
      <c r="D60" s="115" t="s">
        <v>1243</v>
      </c>
      <c r="E60" s="115" t="s">
        <v>1244</v>
      </c>
      <c r="F60" s="115" t="s">
        <v>1133</v>
      </c>
      <c r="G60" s="115" t="s">
        <v>1134</v>
      </c>
      <c r="H60" s="294" t="s">
        <v>1242</v>
      </c>
      <c r="I60" s="295">
        <f t="shared" si="15"/>
        <v>49</v>
      </c>
      <c r="J60" s="295">
        <f t="shared" si="16"/>
        <v>35.200000000000003</v>
      </c>
      <c r="K60" s="295">
        <f t="shared" si="17"/>
        <v>182</v>
      </c>
      <c r="L60" s="295">
        <f t="shared" si="18"/>
        <v>142.9</v>
      </c>
    </row>
    <row r="61" spans="1:12" ht="13.8" x14ac:dyDescent="0.25">
      <c r="A61" s="294" t="s">
        <v>1245</v>
      </c>
      <c r="B61" s="115" t="s">
        <v>1353</v>
      </c>
      <c r="C61" s="115" t="s">
        <v>1354</v>
      </c>
      <c r="D61" s="115" t="s">
        <v>1246</v>
      </c>
      <c r="E61" s="115" t="s">
        <v>1247</v>
      </c>
      <c r="F61" s="115" t="s">
        <v>1133</v>
      </c>
      <c r="G61" s="115" t="s">
        <v>1134</v>
      </c>
      <c r="H61" s="294" t="s">
        <v>1245</v>
      </c>
      <c r="I61" s="295">
        <f t="shared" si="15"/>
        <v>68</v>
      </c>
      <c r="J61" s="295">
        <f t="shared" si="16"/>
        <v>16</v>
      </c>
      <c r="K61" s="295">
        <f t="shared" si="17"/>
        <v>289.2</v>
      </c>
      <c r="L61" s="295">
        <f t="shared" si="18"/>
        <v>285.2</v>
      </c>
    </row>
    <row r="62" spans="1:12" ht="13.8" x14ac:dyDescent="0.25">
      <c r="A62" s="294" t="s">
        <v>1248</v>
      </c>
      <c r="B62" s="115" t="s">
        <v>1133</v>
      </c>
      <c r="C62" s="115" t="s">
        <v>1312</v>
      </c>
      <c r="D62" s="115" t="s">
        <v>1139</v>
      </c>
      <c r="E62" s="115" t="s">
        <v>1249</v>
      </c>
      <c r="F62" s="115" t="s">
        <v>1133</v>
      </c>
      <c r="G62" s="115" t="s">
        <v>1134</v>
      </c>
      <c r="H62" s="294" t="s">
        <v>1248</v>
      </c>
      <c r="I62" s="295">
        <f t="shared" si="15"/>
        <v>0</v>
      </c>
      <c r="J62" s="295">
        <f t="shared" si="16"/>
        <v>0</v>
      </c>
      <c r="K62" s="295">
        <f t="shared" si="17"/>
        <v>0</v>
      </c>
      <c r="L62" s="295">
        <f t="shared" si="18"/>
        <v>4.7</v>
      </c>
    </row>
    <row r="63" spans="1:12" ht="13.8" x14ac:dyDescent="0.25">
      <c r="A63" s="294" t="s">
        <v>1250</v>
      </c>
      <c r="B63" s="115" t="s">
        <v>1355</v>
      </c>
      <c r="C63" s="115" t="s">
        <v>1356</v>
      </c>
      <c r="D63" s="115" t="s">
        <v>1251</v>
      </c>
      <c r="E63" s="115" t="s">
        <v>1252</v>
      </c>
      <c r="F63" s="115" t="s">
        <v>1133</v>
      </c>
      <c r="G63" s="115" t="s">
        <v>1134</v>
      </c>
      <c r="H63" s="294" t="s">
        <v>1250</v>
      </c>
      <c r="I63" s="295">
        <f t="shared" si="15"/>
        <v>33.299999999999997</v>
      </c>
      <c r="J63" s="295">
        <f t="shared" si="16"/>
        <v>19.5</v>
      </c>
      <c r="K63" s="295">
        <f t="shared" si="17"/>
        <v>219.3</v>
      </c>
      <c r="L63" s="295">
        <f t="shared" si="18"/>
        <v>149.9</v>
      </c>
    </row>
    <row r="64" spans="1:12" ht="13.8" x14ac:dyDescent="0.25">
      <c r="A64" s="294" t="s">
        <v>1253</v>
      </c>
      <c r="B64" s="115" t="s">
        <v>1133</v>
      </c>
      <c r="C64" s="115" t="s">
        <v>1312</v>
      </c>
      <c r="D64" s="115" t="s">
        <v>1254</v>
      </c>
      <c r="E64" s="115" t="s">
        <v>1255</v>
      </c>
      <c r="F64" s="115" t="s">
        <v>1133</v>
      </c>
      <c r="G64" s="115" t="s">
        <v>1134</v>
      </c>
      <c r="H64" s="294" t="s">
        <v>1253</v>
      </c>
      <c r="I64" s="295">
        <f t="shared" si="15"/>
        <v>0</v>
      </c>
      <c r="J64" s="295">
        <f t="shared" si="16"/>
        <v>0</v>
      </c>
      <c r="K64" s="295">
        <f t="shared" si="17"/>
        <v>13.3</v>
      </c>
      <c r="L64" s="295">
        <f t="shared" si="18"/>
        <v>20.6</v>
      </c>
    </row>
    <row r="65" spans="1:12" ht="13.8" x14ac:dyDescent="0.25">
      <c r="A65" s="294" t="s">
        <v>1256</v>
      </c>
      <c r="B65" s="115" t="s">
        <v>1357</v>
      </c>
      <c r="C65" s="115" t="s">
        <v>1348</v>
      </c>
      <c r="D65" s="115" t="s">
        <v>1257</v>
      </c>
      <c r="E65" s="115" t="s">
        <v>1258</v>
      </c>
      <c r="F65" s="115" t="s">
        <v>1133</v>
      </c>
      <c r="G65" s="115" t="s">
        <v>1134</v>
      </c>
      <c r="H65" s="294" t="s">
        <v>1256</v>
      </c>
      <c r="I65" s="295">
        <f t="shared" si="15"/>
        <v>121</v>
      </c>
      <c r="J65" s="295">
        <f t="shared" si="16"/>
        <v>30</v>
      </c>
      <c r="K65" s="295">
        <f t="shared" si="17"/>
        <v>69.5</v>
      </c>
      <c r="L65" s="295">
        <f t="shared" si="18"/>
        <v>28.2</v>
      </c>
    </row>
    <row r="66" spans="1:12" ht="13.8" x14ac:dyDescent="0.25">
      <c r="A66" s="294" t="s">
        <v>1259</v>
      </c>
      <c r="B66" s="115" t="s">
        <v>1358</v>
      </c>
      <c r="C66" s="115" t="s">
        <v>1359</v>
      </c>
      <c r="D66" s="115" t="s">
        <v>1260</v>
      </c>
      <c r="E66" s="115" t="s">
        <v>1261</v>
      </c>
      <c r="F66" s="115" t="s">
        <v>1133</v>
      </c>
      <c r="G66" s="115" t="s">
        <v>1134</v>
      </c>
      <c r="H66" s="294" t="s">
        <v>1259</v>
      </c>
      <c r="I66" s="295">
        <f t="shared" si="15"/>
        <v>65.5</v>
      </c>
      <c r="J66" s="295">
        <f t="shared" si="16"/>
        <v>107</v>
      </c>
      <c r="K66" s="295">
        <f t="shared" si="17"/>
        <v>129.4</v>
      </c>
      <c r="L66" s="295">
        <f t="shared" si="18"/>
        <v>96.8</v>
      </c>
    </row>
    <row r="67" spans="1:12" ht="13.8" x14ac:dyDescent="0.25">
      <c r="A67" s="294" t="s">
        <v>1262</v>
      </c>
      <c r="B67" s="115" t="s">
        <v>1360</v>
      </c>
      <c r="C67" s="115" t="s">
        <v>1361</v>
      </c>
      <c r="D67" s="115" t="s">
        <v>1263</v>
      </c>
      <c r="E67" s="115" t="s">
        <v>1264</v>
      </c>
      <c r="F67" s="115" t="s">
        <v>1133</v>
      </c>
      <c r="G67" s="115" t="s">
        <v>1134</v>
      </c>
      <c r="H67" s="294" t="s">
        <v>1262</v>
      </c>
      <c r="I67" s="295">
        <f t="shared" si="15"/>
        <v>23.5</v>
      </c>
      <c r="J67" s="295">
        <f t="shared" si="16"/>
        <v>22</v>
      </c>
      <c r="K67" s="295">
        <f t="shared" si="17"/>
        <v>57.3</v>
      </c>
      <c r="L67" s="295">
        <f t="shared" si="18"/>
        <v>69.400000000000006</v>
      </c>
    </row>
    <row r="68" spans="1:12" ht="13.8" x14ac:dyDescent="0.25">
      <c r="A68" s="294" t="s">
        <v>1265</v>
      </c>
      <c r="B68" s="115" t="s">
        <v>1362</v>
      </c>
      <c r="C68" s="115" t="s">
        <v>1363</v>
      </c>
      <c r="D68" s="115" t="s">
        <v>1266</v>
      </c>
      <c r="E68" s="115" t="s">
        <v>1267</v>
      </c>
      <c r="F68" s="115" t="s">
        <v>1133</v>
      </c>
      <c r="G68" s="115" t="s">
        <v>1134</v>
      </c>
      <c r="H68" s="294" t="s">
        <v>1265</v>
      </c>
      <c r="I68" s="295">
        <f t="shared" si="15"/>
        <v>10</v>
      </c>
      <c r="J68" s="295">
        <f t="shared" si="16"/>
        <v>73.900000000000006</v>
      </c>
      <c r="K68" s="295">
        <f t="shared" si="17"/>
        <v>14.7</v>
      </c>
      <c r="L68" s="295">
        <f t="shared" si="18"/>
        <v>16.600000000000001</v>
      </c>
    </row>
    <row r="69" spans="1:12" ht="13.8" x14ac:dyDescent="0.25">
      <c r="A69" s="294" t="s">
        <v>1268</v>
      </c>
      <c r="B69" t="s">
        <v>1364</v>
      </c>
      <c r="C69" s="272" t="s">
        <v>1365</v>
      </c>
      <c r="D69" t="s">
        <v>1269</v>
      </c>
      <c r="E69" t="s">
        <v>1270</v>
      </c>
      <c r="F69" t="s">
        <v>1271</v>
      </c>
      <c r="G69" t="s">
        <v>1134</v>
      </c>
      <c r="H69" s="294" t="s">
        <v>1268</v>
      </c>
      <c r="I69" s="295">
        <f>VALUE(TRIM(SUBSTITUTE(CLEAN(B69),CHAR(160),"")))</f>
        <v>709.3</v>
      </c>
      <c r="J69" s="295">
        <f t="shared" ref="J69:L69" si="19">VALUE(TRIM(SUBSTITUTE(CLEAN(C69),CHAR(160),"")))</f>
        <v>685.6</v>
      </c>
      <c r="K69" s="295">
        <f t="shared" si="19"/>
        <v>1585.7</v>
      </c>
      <c r="L69" s="295">
        <f t="shared" si="19"/>
        <v>1209.9000000000001</v>
      </c>
    </row>
    <row r="70" spans="1:12" ht="13.8" x14ac:dyDescent="0.25">
      <c r="A70" s="294" t="s">
        <v>1272</v>
      </c>
      <c r="B70" s="115" t="s">
        <v>1133</v>
      </c>
      <c r="C70" s="115" t="s">
        <v>1312</v>
      </c>
      <c r="D70" s="115" t="s">
        <v>1139</v>
      </c>
      <c r="E70" s="115" t="s">
        <v>1133</v>
      </c>
      <c r="F70" s="115" t="s">
        <v>1133</v>
      </c>
      <c r="G70" s="115" t="s">
        <v>1134</v>
      </c>
      <c r="H70" s="294" t="s">
        <v>1272</v>
      </c>
      <c r="I70" s="295">
        <f t="shared" ref="I70:I82" si="20">VALUE(TRIM(SUBSTITUTE(CLEAN(B70),CHAR(160),"")))</f>
        <v>0</v>
      </c>
      <c r="J70" s="295">
        <f t="shared" ref="J70:J82" si="21">VALUE(TRIM(SUBSTITUTE(CLEAN(C70),CHAR(160),"")))</f>
        <v>0</v>
      </c>
      <c r="K70" s="295">
        <f t="shared" ref="K70:K82" si="22">VALUE(TRIM(SUBSTITUTE(CLEAN(D70),CHAR(160),"")))</f>
        <v>0</v>
      </c>
      <c r="L70" s="295">
        <f t="shared" ref="L70:L82" si="23">VALUE(TRIM(SUBSTITUTE(CLEAN(E70),CHAR(160),"")))</f>
        <v>0</v>
      </c>
    </row>
    <row r="71" spans="1:12" ht="13.8" x14ac:dyDescent="0.25">
      <c r="A71" s="294" t="s">
        <v>1273</v>
      </c>
      <c r="B71" s="115" t="s">
        <v>1366</v>
      </c>
      <c r="C71" s="115" t="s">
        <v>1367</v>
      </c>
      <c r="D71" s="115" t="s">
        <v>1274</v>
      </c>
      <c r="E71" s="115" t="s">
        <v>1275</v>
      </c>
      <c r="F71" s="115" t="s">
        <v>1133</v>
      </c>
      <c r="G71" s="115" t="s">
        <v>1134</v>
      </c>
      <c r="H71" s="294" t="s">
        <v>1273</v>
      </c>
      <c r="I71" s="295">
        <f t="shared" si="20"/>
        <v>43.2</v>
      </c>
      <c r="J71" s="295">
        <f t="shared" si="21"/>
        <v>8</v>
      </c>
      <c r="K71" s="295">
        <f t="shared" si="22"/>
        <v>31.9</v>
      </c>
      <c r="L71" s="295">
        <f t="shared" si="23"/>
        <v>44.8</v>
      </c>
    </row>
    <row r="72" spans="1:12" ht="13.8" x14ac:dyDescent="0.25">
      <c r="A72" s="294" t="s">
        <v>1276</v>
      </c>
      <c r="B72" s="115" t="s">
        <v>1368</v>
      </c>
      <c r="C72" s="115" t="s">
        <v>1369</v>
      </c>
      <c r="D72" s="115" t="s">
        <v>1277</v>
      </c>
      <c r="E72" s="115" t="s">
        <v>1278</v>
      </c>
      <c r="F72" s="115" t="s">
        <v>1133</v>
      </c>
      <c r="G72" s="115" t="s">
        <v>1134</v>
      </c>
      <c r="H72" s="294" t="s">
        <v>1276</v>
      </c>
      <c r="I72" s="295">
        <f t="shared" si="20"/>
        <v>36.9</v>
      </c>
      <c r="J72" s="295">
        <f t="shared" si="21"/>
        <v>174.9</v>
      </c>
      <c r="K72" s="295">
        <f t="shared" si="22"/>
        <v>50.3</v>
      </c>
      <c r="L72" s="295">
        <f t="shared" si="23"/>
        <v>121.6</v>
      </c>
    </row>
    <row r="73" spans="1:12" ht="13.8" x14ac:dyDescent="0.25">
      <c r="A73" s="294" t="s">
        <v>1279</v>
      </c>
      <c r="B73" s="115" t="s">
        <v>1370</v>
      </c>
      <c r="C73" s="115" t="s">
        <v>1371</v>
      </c>
      <c r="D73" s="115" t="s">
        <v>1280</v>
      </c>
      <c r="E73" s="115" t="s">
        <v>1281</v>
      </c>
      <c r="F73" s="115" t="s">
        <v>1282</v>
      </c>
      <c r="G73" s="115" t="s">
        <v>1134</v>
      </c>
      <c r="H73" s="294" t="s">
        <v>1279</v>
      </c>
      <c r="I73" s="295">
        <f t="shared" si="20"/>
        <v>47</v>
      </c>
      <c r="J73" s="295">
        <f t="shared" si="21"/>
        <v>55.5</v>
      </c>
      <c r="K73" s="295">
        <f t="shared" si="22"/>
        <v>237.1</v>
      </c>
      <c r="L73" s="295">
        <f t="shared" si="23"/>
        <v>87.5</v>
      </c>
    </row>
    <row r="74" spans="1:12" ht="13.8" x14ac:dyDescent="0.25">
      <c r="A74" s="294" t="s">
        <v>1283</v>
      </c>
      <c r="B74" s="115" t="s">
        <v>1133</v>
      </c>
      <c r="C74" s="115" t="s">
        <v>1310</v>
      </c>
      <c r="D74" s="115" t="s">
        <v>1284</v>
      </c>
      <c r="E74" s="115" t="s">
        <v>1285</v>
      </c>
      <c r="F74" s="115" t="s">
        <v>1133</v>
      </c>
      <c r="G74" s="115" t="s">
        <v>1134</v>
      </c>
      <c r="H74" s="294" t="s">
        <v>1283</v>
      </c>
      <c r="I74" s="295">
        <f t="shared" si="20"/>
        <v>0</v>
      </c>
      <c r="J74" s="295">
        <f t="shared" si="21"/>
        <v>11</v>
      </c>
      <c r="K74" s="295">
        <f t="shared" si="22"/>
        <v>49.6</v>
      </c>
      <c r="L74" s="295">
        <f t="shared" si="23"/>
        <v>53.4</v>
      </c>
    </row>
    <row r="75" spans="1:12" ht="13.8" x14ac:dyDescent="0.25">
      <c r="A75" s="294" t="s">
        <v>1286</v>
      </c>
      <c r="B75" s="115" t="s">
        <v>1133</v>
      </c>
      <c r="C75" s="115" t="s">
        <v>1312</v>
      </c>
      <c r="D75" s="115" t="s">
        <v>1287</v>
      </c>
      <c r="E75" s="115" t="s">
        <v>1133</v>
      </c>
      <c r="F75" s="115" t="s">
        <v>1133</v>
      </c>
      <c r="G75" s="115" t="s">
        <v>1134</v>
      </c>
      <c r="H75" s="294" t="s">
        <v>1286</v>
      </c>
      <c r="I75" s="295">
        <f t="shared" si="20"/>
        <v>0</v>
      </c>
      <c r="J75" s="295">
        <f t="shared" si="21"/>
        <v>0</v>
      </c>
      <c r="K75" s="295">
        <f t="shared" si="22"/>
        <v>9.1999999999999993</v>
      </c>
      <c r="L75" s="295">
        <f t="shared" si="23"/>
        <v>0</v>
      </c>
    </row>
    <row r="76" spans="1:12" ht="13.8" x14ac:dyDescent="0.25">
      <c r="A76" s="294" t="s">
        <v>1288</v>
      </c>
      <c r="B76" s="115" t="s">
        <v>1133</v>
      </c>
      <c r="C76" s="115" t="s">
        <v>1372</v>
      </c>
      <c r="D76" s="115" t="s">
        <v>1289</v>
      </c>
      <c r="E76" s="115" t="s">
        <v>1290</v>
      </c>
      <c r="F76" s="115" t="s">
        <v>1133</v>
      </c>
      <c r="G76" s="115" t="s">
        <v>1134</v>
      </c>
      <c r="H76" s="294" t="s">
        <v>1288</v>
      </c>
      <c r="I76" s="295">
        <f t="shared" si="20"/>
        <v>0</v>
      </c>
      <c r="J76" s="295">
        <f t="shared" si="21"/>
        <v>41.1</v>
      </c>
      <c r="K76" s="295">
        <f t="shared" si="22"/>
        <v>34.5</v>
      </c>
      <c r="L76" s="295">
        <f t="shared" si="23"/>
        <v>30.9</v>
      </c>
    </row>
    <row r="77" spans="1:12" ht="13.8" x14ac:dyDescent="0.25">
      <c r="A77" s="294" t="s">
        <v>1291</v>
      </c>
      <c r="B77" s="115" t="s">
        <v>1373</v>
      </c>
      <c r="C77" s="115" t="s">
        <v>1374</v>
      </c>
      <c r="D77" s="115" t="s">
        <v>1292</v>
      </c>
      <c r="E77" s="115" t="s">
        <v>1293</v>
      </c>
      <c r="F77" s="115" t="s">
        <v>1133</v>
      </c>
      <c r="G77" s="115" t="s">
        <v>1134</v>
      </c>
      <c r="H77" s="294" t="s">
        <v>1291</v>
      </c>
      <c r="I77" s="295">
        <f t="shared" si="20"/>
        <v>127.5</v>
      </c>
      <c r="J77" s="295">
        <f t="shared" si="21"/>
        <v>4.3</v>
      </c>
      <c r="K77" s="295">
        <f t="shared" si="22"/>
        <v>360.3</v>
      </c>
      <c r="L77" s="295">
        <f t="shared" si="23"/>
        <v>17.3</v>
      </c>
    </row>
    <row r="78" spans="1:12" ht="13.8" x14ac:dyDescent="0.25">
      <c r="A78" s="294" t="s">
        <v>65</v>
      </c>
      <c r="B78" t="s">
        <v>66</v>
      </c>
      <c r="C78" t="s">
        <v>67</v>
      </c>
      <c r="D78" t="s">
        <v>66</v>
      </c>
      <c r="E78" t="s">
        <v>66</v>
      </c>
      <c r="F78" t="s">
        <v>66</v>
      </c>
      <c r="G78" t="s">
        <v>68</v>
      </c>
      <c r="H78" s="294" t="s">
        <v>65</v>
      </c>
      <c r="I78" s="295"/>
      <c r="J78" s="295"/>
      <c r="K78" s="295"/>
      <c r="L78" s="295"/>
    </row>
    <row r="79" spans="1:12" ht="13.8" x14ac:dyDescent="0.25">
      <c r="A79" s="294" t="s">
        <v>1294</v>
      </c>
      <c r="B79" s="115" t="s">
        <v>1295</v>
      </c>
      <c r="C79" s="115" t="s">
        <v>1296</v>
      </c>
      <c r="D79" s="115" t="s">
        <v>1297</v>
      </c>
      <c r="E79" s="115" t="s">
        <v>1298</v>
      </c>
      <c r="F79" s="115" t="s">
        <v>1221</v>
      </c>
      <c r="G79" s="115" t="s">
        <v>1134</v>
      </c>
      <c r="H79" s="294" t="s">
        <v>1294</v>
      </c>
      <c r="I79" s="295">
        <f t="shared" si="20"/>
        <v>3918.8</v>
      </c>
      <c r="J79" s="295">
        <f t="shared" si="21"/>
        <v>3248.2</v>
      </c>
      <c r="K79" s="295">
        <f t="shared" si="22"/>
        <v>9392.9</v>
      </c>
      <c r="L79" s="295">
        <f t="shared" si="23"/>
        <v>7883.5</v>
      </c>
    </row>
    <row r="80" spans="1:12" ht="13.8" x14ac:dyDescent="0.25">
      <c r="A80" s="294" t="s">
        <v>1299</v>
      </c>
      <c r="B80" s="115" t="s">
        <v>1375</v>
      </c>
      <c r="C80" s="115" t="s">
        <v>1376</v>
      </c>
      <c r="D80" s="115" t="s">
        <v>1139</v>
      </c>
      <c r="E80" s="115" t="s">
        <v>1133</v>
      </c>
      <c r="F80" s="115" t="s">
        <v>1133</v>
      </c>
      <c r="G80" s="115" t="s">
        <v>1134</v>
      </c>
      <c r="H80" s="294" t="s">
        <v>1299</v>
      </c>
      <c r="I80" s="295">
        <f t="shared" si="20"/>
        <v>644.70000000000005</v>
      </c>
      <c r="J80" s="295">
        <f t="shared" si="21"/>
        <v>340.6</v>
      </c>
      <c r="K80" s="295">
        <f t="shared" si="22"/>
        <v>0</v>
      </c>
      <c r="L80" s="295">
        <f t="shared" si="23"/>
        <v>0</v>
      </c>
    </row>
    <row r="81" spans="1:12" ht="13.8" x14ac:dyDescent="0.25">
      <c r="A81" s="294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  <c r="H81" s="294" t="s">
        <v>65</v>
      </c>
      <c r="I81" s="295"/>
      <c r="J81" s="295"/>
      <c r="K81" s="295"/>
      <c r="L81" s="295"/>
    </row>
    <row r="82" spans="1:12" ht="13.8" x14ac:dyDescent="0.25">
      <c r="A82" s="294" t="s">
        <v>125</v>
      </c>
      <c r="B82" s="115" t="s">
        <v>1300</v>
      </c>
      <c r="C82" s="115" t="s">
        <v>1301</v>
      </c>
      <c r="D82" s="115" t="s">
        <v>1297</v>
      </c>
      <c r="E82" s="115" t="s">
        <v>1298</v>
      </c>
      <c r="F82" s="115" t="s">
        <v>1221</v>
      </c>
      <c r="G82" s="115" t="s">
        <v>1134</v>
      </c>
      <c r="H82" s="294" t="s">
        <v>125</v>
      </c>
      <c r="I82" s="295">
        <f t="shared" si="20"/>
        <v>4563.3999999999996</v>
      </c>
      <c r="J82" s="295">
        <f t="shared" si="21"/>
        <v>3588.8</v>
      </c>
      <c r="K82" s="295">
        <f t="shared" si="22"/>
        <v>9392.9</v>
      </c>
      <c r="L82" s="295">
        <f t="shared" si="23"/>
        <v>7883.5</v>
      </c>
    </row>
    <row r="83" spans="1:12" ht="13.8" x14ac:dyDescent="0.25">
      <c r="A83" s="294" t="s">
        <v>1302</v>
      </c>
      <c r="B83" t="s">
        <v>1303</v>
      </c>
      <c r="C83" t="s">
        <v>1377</v>
      </c>
      <c r="D83" t="s">
        <v>1139</v>
      </c>
      <c r="E83" t="s">
        <v>1133</v>
      </c>
      <c r="F83" t="s">
        <v>1303</v>
      </c>
      <c r="G83" t="s">
        <v>1304</v>
      </c>
      <c r="I83" s="295"/>
      <c r="J83" s="295"/>
      <c r="K83" s="295"/>
      <c r="L83" s="295"/>
    </row>
    <row r="84" spans="1:12" ht="13.8" x14ac:dyDescent="0.25">
      <c r="A84" s="294" t="s">
        <v>1305</v>
      </c>
      <c r="B84" t="s">
        <v>1133</v>
      </c>
      <c r="C84" t="s">
        <v>1312</v>
      </c>
      <c r="D84" t="s">
        <v>1306</v>
      </c>
      <c r="E84" t="s">
        <v>1303</v>
      </c>
      <c r="F84" t="s">
        <v>1133</v>
      </c>
      <c r="G84" t="s">
        <v>1134</v>
      </c>
      <c r="I84" s="295"/>
      <c r="J84" s="295"/>
      <c r="K84" s="295"/>
      <c r="L84" s="295"/>
    </row>
    <row r="85" spans="1:12" ht="13.8" x14ac:dyDescent="0.25">
      <c r="A85" s="294" t="s">
        <v>65</v>
      </c>
      <c r="B85" t="s">
        <v>66</v>
      </c>
      <c r="C85" t="s">
        <v>67</v>
      </c>
      <c r="D85" t="s">
        <v>66</v>
      </c>
      <c r="E85" t="s">
        <v>66</v>
      </c>
      <c r="F85" t="s">
        <v>66</v>
      </c>
      <c r="G85" t="s">
        <v>68</v>
      </c>
      <c r="I85" s="295"/>
      <c r="J85" s="295"/>
      <c r="K85" s="295"/>
      <c r="L85" s="295"/>
    </row>
    <row r="86" spans="1:12" ht="13.8" x14ac:dyDescent="0.25">
      <c r="A86" s="294"/>
    </row>
  </sheetData>
  <pageMargins left="0.7" right="0.7" top="0.75" bottom="0.75" header="0.3" footer="0.3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DA8A2-F85B-4918-BE1E-B380D0B31E56}">
  <dimension ref="A1:G162"/>
  <sheetViews>
    <sheetView topLeftCell="A6" workbookViewId="0">
      <selection activeCell="A75" sqref="A75"/>
    </sheetView>
  </sheetViews>
  <sheetFormatPr defaultRowHeight="13.2" x14ac:dyDescent="0.25"/>
  <cols>
    <col min="1" max="1" width="17.6640625" customWidth="1"/>
    <col min="2" max="2" width="12.5546875" customWidth="1"/>
    <col min="3" max="3" width="11" customWidth="1"/>
    <col min="4" max="4" width="10.88671875" customWidth="1"/>
    <col min="6" max="6" width="12.332031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542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70</v>
      </c>
      <c r="C12">
        <v>66.400000000000006</v>
      </c>
      <c r="D12">
        <v>920</v>
      </c>
      <c r="E12">
        <v>657.9</v>
      </c>
      <c r="F12">
        <v>85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71</v>
      </c>
      <c r="B15">
        <v>70</v>
      </c>
      <c r="C15">
        <v>39.4</v>
      </c>
      <c r="D15">
        <v>854.1</v>
      </c>
      <c r="E15">
        <v>488.6</v>
      </c>
      <c r="F15">
        <v>85</v>
      </c>
      <c r="G15">
        <v>0</v>
      </c>
    </row>
    <row r="16" spans="1:7" ht="15" x14ac:dyDescent="0.25">
      <c r="A16" s="271" t="s">
        <v>72</v>
      </c>
      <c r="B16">
        <v>0</v>
      </c>
      <c r="C16">
        <v>15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12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347.9</v>
      </c>
      <c r="C20">
        <v>210.1</v>
      </c>
      <c r="D20">
        <v>2398.4</v>
      </c>
      <c r="E20">
        <v>2542.9</v>
      </c>
      <c r="F20">
        <v>200.2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281</v>
      </c>
      <c r="C22">
        <v>57.8</v>
      </c>
      <c r="D22">
        <v>1142.2</v>
      </c>
      <c r="E22">
        <v>1049.5999999999999</v>
      </c>
      <c r="F22">
        <v>79.400000000000006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310</v>
      </c>
      <c r="C24">
        <v>0</v>
      </c>
      <c r="D24">
        <v>194.1</v>
      </c>
      <c r="E24">
        <v>42</v>
      </c>
      <c r="F24">
        <v>455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1497.8</v>
      </c>
      <c r="C26">
        <v>1207.5999999999999</v>
      </c>
      <c r="D26">
        <v>7997.1</v>
      </c>
      <c r="E26">
        <v>8411.7000000000007</v>
      </c>
      <c r="F26">
        <v>435</v>
      </c>
      <c r="G26">
        <v>0</v>
      </c>
    </row>
    <row r="27" spans="1:7" ht="15" x14ac:dyDescent="0.25">
      <c r="A27" s="271" t="s">
        <v>167</v>
      </c>
      <c r="B27">
        <v>0</v>
      </c>
      <c r="C27">
        <v>0</v>
      </c>
      <c r="D27">
        <v>380.6</v>
      </c>
      <c r="E27">
        <v>400.1</v>
      </c>
      <c r="F27">
        <v>0</v>
      </c>
      <c r="G27">
        <v>0</v>
      </c>
    </row>
    <row r="28" spans="1:7" ht="15" x14ac:dyDescent="0.25">
      <c r="A28" s="271" t="s">
        <v>78</v>
      </c>
      <c r="B28">
        <v>0.4</v>
      </c>
      <c r="C28">
        <v>23.9</v>
      </c>
      <c r="D28">
        <v>90.6</v>
      </c>
      <c r="E28">
        <v>64.2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79</v>
      </c>
      <c r="B30">
        <v>0.5</v>
      </c>
      <c r="C30">
        <v>0.8</v>
      </c>
      <c r="D30">
        <v>4.5</v>
      </c>
      <c r="E30">
        <v>3.6</v>
      </c>
      <c r="F30">
        <v>0</v>
      </c>
      <c r="G30">
        <v>0</v>
      </c>
    </row>
    <row r="31" spans="1:7" ht="15" x14ac:dyDescent="0.25">
      <c r="A31" s="271" t="s">
        <v>80</v>
      </c>
      <c r="B31">
        <v>37.5</v>
      </c>
      <c r="C31">
        <v>227.8</v>
      </c>
      <c r="D31">
        <v>1028.8</v>
      </c>
      <c r="E31">
        <v>1192.4000000000001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150</v>
      </c>
      <c r="D32">
        <v>262.2</v>
      </c>
      <c r="E32">
        <v>521.29999999999995</v>
      </c>
      <c r="F32">
        <v>0</v>
      </c>
      <c r="G32">
        <v>0</v>
      </c>
    </row>
    <row r="33" spans="1:7" ht="15" x14ac:dyDescent="0.25">
      <c r="A33" s="271" t="s">
        <v>168</v>
      </c>
      <c r="B33" t="s">
        <v>94</v>
      </c>
      <c r="C33">
        <v>31.2</v>
      </c>
      <c r="D33">
        <v>0.3</v>
      </c>
      <c r="E33">
        <v>82.6</v>
      </c>
      <c r="F33">
        <v>0</v>
      </c>
      <c r="G33">
        <v>0</v>
      </c>
    </row>
    <row r="34" spans="1:7" ht="15" x14ac:dyDescent="0.25">
      <c r="A34" s="271" t="s">
        <v>81</v>
      </c>
      <c r="B34">
        <v>372.6</v>
      </c>
      <c r="C34">
        <v>164.9</v>
      </c>
      <c r="D34">
        <v>1246.4000000000001</v>
      </c>
      <c r="E34">
        <v>1274.4000000000001</v>
      </c>
      <c r="F34">
        <v>31.5</v>
      </c>
      <c r="G34">
        <v>0</v>
      </c>
    </row>
    <row r="35" spans="1:7" ht="15" x14ac:dyDescent="0.25">
      <c r="A35" s="271" t="s">
        <v>82</v>
      </c>
      <c r="B35">
        <v>45</v>
      </c>
      <c r="C35">
        <v>147.30000000000001</v>
      </c>
      <c r="D35">
        <v>329.4</v>
      </c>
      <c r="E35">
        <v>354.8</v>
      </c>
      <c r="F35">
        <v>34</v>
      </c>
      <c r="G35">
        <v>0</v>
      </c>
    </row>
    <row r="36" spans="1:7" ht="15" x14ac:dyDescent="0.25">
      <c r="A36" s="271" t="s">
        <v>170</v>
      </c>
      <c r="B36">
        <v>0</v>
      </c>
      <c r="C36">
        <v>0</v>
      </c>
      <c r="D36">
        <v>0</v>
      </c>
      <c r="E36" t="s">
        <v>94</v>
      </c>
      <c r="F36">
        <v>0</v>
      </c>
      <c r="G36">
        <v>0</v>
      </c>
    </row>
    <row r="37" spans="1:7" ht="15" x14ac:dyDescent="0.25">
      <c r="A37" s="271" t="s">
        <v>528</v>
      </c>
      <c r="B37">
        <v>0</v>
      </c>
      <c r="C37">
        <v>0</v>
      </c>
      <c r="D37">
        <v>0</v>
      </c>
      <c r="E37">
        <v>21.2</v>
      </c>
      <c r="F37">
        <v>0</v>
      </c>
      <c r="G37">
        <v>0</v>
      </c>
    </row>
    <row r="38" spans="1:7" ht="15" x14ac:dyDescent="0.25">
      <c r="A38" s="271" t="s">
        <v>83</v>
      </c>
      <c r="B38">
        <v>652.20000000000005</v>
      </c>
      <c r="C38">
        <v>372</v>
      </c>
      <c r="D38">
        <v>2864</v>
      </c>
      <c r="E38">
        <v>2837</v>
      </c>
      <c r="F38">
        <v>240</v>
      </c>
      <c r="G38">
        <v>0</v>
      </c>
    </row>
    <row r="39" spans="1:7" ht="15" x14ac:dyDescent="0.25">
      <c r="A39" s="271" t="s">
        <v>259</v>
      </c>
      <c r="B39">
        <v>0</v>
      </c>
      <c r="C39">
        <v>0</v>
      </c>
      <c r="D39">
        <v>53.3</v>
      </c>
      <c r="E39">
        <v>64.5</v>
      </c>
      <c r="F39">
        <v>0</v>
      </c>
      <c r="G39">
        <v>0</v>
      </c>
    </row>
    <row r="40" spans="1:7" ht="15" x14ac:dyDescent="0.25">
      <c r="A40" s="271" t="s">
        <v>84</v>
      </c>
      <c r="B40">
        <v>20</v>
      </c>
      <c r="C40">
        <v>0</v>
      </c>
      <c r="D40">
        <v>134.80000000000001</v>
      </c>
      <c r="E40">
        <v>135.19999999999999</v>
      </c>
      <c r="F40">
        <v>0</v>
      </c>
      <c r="G40">
        <v>0</v>
      </c>
    </row>
    <row r="41" spans="1:7" ht="15" x14ac:dyDescent="0.25">
      <c r="A41" s="271" t="s">
        <v>85</v>
      </c>
      <c r="B41">
        <v>44.6</v>
      </c>
      <c r="C41">
        <v>40</v>
      </c>
      <c r="D41">
        <v>62.7</v>
      </c>
      <c r="E41">
        <v>68.8</v>
      </c>
      <c r="F41">
        <v>0</v>
      </c>
      <c r="G41">
        <v>0</v>
      </c>
    </row>
    <row r="42" spans="1:7" ht="15" x14ac:dyDescent="0.25">
      <c r="A42" s="271" t="s">
        <v>86</v>
      </c>
      <c r="B42">
        <v>78.400000000000006</v>
      </c>
      <c r="C42">
        <v>10.7</v>
      </c>
      <c r="D42">
        <v>797.8</v>
      </c>
      <c r="E42">
        <v>745.8</v>
      </c>
      <c r="F42">
        <v>114.5</v>
      </c>
      <c r="G42">
        <v>0</v>
      </c>
    </row>
    <row r="43" spans="1:7" ht="15" x14ac:dyDescent="0.25">
      <c r="A43" s="271" t="s">
        <v>87</v>
      </c>
      <c r="B43">
        <v>32.299999999999997</v>
      </c>
      <c r="C43">
        <v>0</v>
      </c>
      <c r="D43">
        <v>3.4</v>
      </c>
      <c r="E43">
        <v>34</v>
      </c>
      <c r="F43">
        <v>0</v>
      </c>
      <c r="G43">
        <v>0</v>
      </c>
    </row>
    <row r="44" spans="1:7" ht="15" x14ac:dyDescent="0.25">
      <c r="A44" s="271" t="s">
        <v>88</v>
      </c>
      <c r="B44">
        <v>121.2</v>
      </c>
      <c r="C44">
        <v>39</v>
      </c>
      <c r="D44">
        <v>448.7</v>
      </c>
      <c r="E44">
        <v>211</v>
      </c>
      <c r="F44">
        <v>15</v>
      </c>
      <c r="G44">
        <v>0</v>
      </c>
    </row>
    <row r="45" spans="1:7" ht="15" x14ac:dyDescent="0.25">
      <c r="A45" s="271" t="s">
        <v>89</v>
      </c>
      <c r="B45">
        <v>93</v>
      </c>
      <c r="C45">
        <v>0</v>
      </c>
      <c r="D45">
        <v>288.3</v>
      </c>
      <c r="E45">
        <v>400.7</v>
      </c>
      <c r="F45">
        <v>0</v>
      </c>
      <c r="G45">
        <v>0</v>
      </c>
    </row>
    <row r="46" spans="1:7" ht="15" x14ac:dyDescent="0.25">
      <c r="A46" s="271" t="s">
        <v>69</v>
      </c>
    </row>
    <row r="47" spans="1:7" ht="15" x14ac:dyDescent="0.25">
      <c r="A47" s="271" t="s">
        <v>90</v>
      </c>
      <c r="B47">
        <v>139</v>
      </c>
      <c r="C47">
        <v>468.9</v>
      </c>
      <c r="D47">
        <v>2198.9</v>
      </c>
      <c r="E47">
        <v>2897</v>
      </c>
      <c r="F47">
        <v>33.1</v>
      </c>
      <c r="G47">
        <v>0</v>
      </c>
    </row>
    <row r="48" spans="1:7" ht="15" x14ac:dyDescent="0.25">
      <c r="A48" s="271" t="s">
        <v>91</v>
      </c>
      <c r="B48">
        <v>0</v>
      </c>
      <c r="C48">
        <v>111</v>
      </c>
      <c r="D48">
        <v>472.4</v>
      </c>
      <c r="E48">
        <v>199.9</v>
      </c>
      <c r="F48">
        <v>0</v>
      </c>
      <c r="G48">
        <v>0</v>
      </c>
    </row>
    <row r="49" spans="1:7" ht="15" x14ac:dyDescent="0.25">
      <c r="A49" s="271" t="s">
        <v>529</v>
      </c>
      <c r="B49">
        <v>0</v>
      </c>
      <c r="C49">
        <v>0</v>
      </c>
      <c r="D49">
        <v>0</v>
      </c>
      <c r="E49">
        <v>13.8</v>
      </c>
      <c r="F49">
        <v>0</v>
      </c>
      <c r="G49">
        <v>0</v>
      </c>
    </row>
    <row r="50" spans="1:7" ht="15" x14ac:dyDescent="0.25">
      <c r="A50" s="271" t="s">
        <v>530</v>
      </c>
      <c r="B50">
        <v>0</v>
      </c>
      <c r="C50">
        <v>0</v>
      </c>
      <c r="D50">
        <v>0</v>
      </c>
      <c r="E50">
        <v>2</v>
      </c>
      <c r="F50">
        <v>0</v>
      </c>
      <c r="G50">
        <v>0</v>
      </c>
    </row>
    <row r="51" spans="1:7" ht="15" x14ac:dyDescent="0.25">
      <c r="A51" s="271" t="s">
        <v>531</v>
      </c>
      <c r="B51">
        <v>0</v>
      </c>
      <c r="C51">
        <v>0</v>
      </c>
      <c r="D51">
        <v>0</v>
      </c>
      <c r="E51">
        <v>35.700000000000003</v>
      </c>
      <c r="F51">
        <v>0</v>
      </c>
      <c r="G51">
        <v>0</v>
      </c>
    </row>
    <row r="52" spans="1:7" ht="15" x14ac:dyDescent="0.25">
      <c r="A52" s="271" t="s">
        <v>92</v>
      </c>
      <c r="B52">
        <v>0</v>
      </c>
      <c r="C52">
        <v>60</v>
      </c>
      <c r="D52">
        <v>101.2</v>
      </c>
      <c r="E52">
        <v>757.9</v>
      </c>
      <c r="F52">
        <v>0</v>
      </c>
      <c r="G52">
        <v>0</v>
      </c>
    </row>
    <row r="53" spans="1:7" ht="15" x14ac:dyDescent="0.25">
      <c r="A53" s="271" t="s">
        <v>464</v>
      </c>
      <c r="B53">
        <v>0</v>
      </c>
      <c r="C53">
        <v>0</v>
      </c>
      <c r="D53">
        <v>19.7</v>
      </c>
      <c r="E53">
        <v>0</v>
      </c>
      <c r="F53">
        <v>0</v>
      </c>
      <c r="G53">
        <v>0</v>
      </c>
    </row>
    <row r="54" spans="1:7" ht="15" x14ac:dyDescent="0.25">
      <c r="A54" s="271" t="s">
        <v>175</v>
      </c>
      <c r="B54">
        <v>0</v>
      </c>
      <c r="C54">
        <v>0</v>
      </c>
      <c r="D54">
        <v>18.600000000000001</v>
      </c>
      <c r="E54">
        <v>53.5</v>
      </c>
      <c r="F54">
        <v>0</v>
      </c>
      <c r="G54">
        <v>0</v>
      </c>
    </row>
    <row r="55" spans="1:7" ht="15" x14ac:dyDescent="0.25">
      <c r="A55" s="271" t="s">
        <v>532</v>
      </c>
      <c r="B55">
        <v>0</v>
      </c>
      <c r="C55">
        <v>0</v>
      </c>
      <c r="D55">
        <v>0</v>
      </c>
      <c r="E55">
        <v>34</v>
      </c>
      <c r="F55">
        <v>0</v>
      </c>
      <c r="G55">
        <v>0</v>
      </c>
    </row>
    <row r="56" spans="1:7" ht="15" x14ac:dyDescent="0.25">
      <c r="A56" s="271" t="s">
        <v>406</v>
      </c>
      <c r="B56">
        <v>0</v>
      </c>
      <c r="C56">
        <v>0</v>
      </c>
      <c r="D56">
        <v>22.7</v>
      </c>
      <c r="E56">
        <v>31.9</v>
      </c>
      <c r="F56">
        <v>0</v>
      </c>
      <c r="G56">
        <v>0</v>
      </c>
    </row>
    <row r="57" spans="1:7" ht="15" x14ac:dyDescent="0.25">
      <c r="A57" s="271" t="s">
        <v>466</v>
      </c>
      <c r="B57">
        <v>0</v>
      </c>
      <c r="C57">
        <v>0</v>
      </c>
      <c r="D57">
        <v>20.8</v>
      </c>
      <c r="E57">
        <v>0</v>
      </c>
      <c r="F57">
        <v>0</v>
      </c>
      <c r="G57">
        <v>0</v>
      </c>
    </row>
    <row r="58" spans="1:7" ht="15" x14ac:dyDescent="0.25">
      <c r="A58" s="271" t="s">
        <v>533</v>
      </c>
      <c r="B58">
        <v>0</v>
      </c>
      <c r="C58">
        <v>0</v>
      </c>
      <c r="D58">
        <v>0</v>
      </c>
      <c r="E58">
        <v>2</v>
      </c>
      <c r="F58">
        <v>0</v>
      </c>
      <c r="G58">
        <v>0</v>
      </c>
    </row>
    <row r="59" spans="1:7" ht="15" x14ac:dyDescent="0.25">
      <c r="A59" s="271" t="s">
        <v>93</v>
      </c>
      <c r="B59" t="s">
        <v>94</v>
      </c>
      <c r="C59">
        <v>0</v>
      </c>
      <c r="D59">
        <v>32.200000000000003</v>
      </c>
      <c r="E59" t="s">
        <v>94</v>
      </c>
      <c r="F59">
        <v>0</v>
      </c>
      <c r="G59">
        <v>0</v>
      </c>
    </row>
    <row r="60" spans="1:7" ht="15" x14ac:dyDescent="0.25">
      <c r="A60" s="271" t="s">
        <v>95</v>
      </c>
      <c r="B60">
        <v>0</v>
      </c>
      <c r="C60">
        <v>0</v>
      </c>
      <c r="D60">
        <v>3.9</v>
      </c>
      <c r="E60">
        <v>135.80000000000001</v>
      </c>
      <c r="F60">
        <v>0</v>
      </c>
      <c r="G60">
        <v>0</v>
      </c>
    </row>
    <row r="61" spans="1:7" ht="15" x14ac:dyDescent="0.25">
      <c r="A61" s="271" t="s">
        <v>407</v>
      </c>
      <c r="B61">
        <v>0</v>
      </c>
      <c r="C61">
        <v>0</v>
      </c>
      <c r="D61">
        <v>6</v>
      </c>
      <c r="E61">
        <v>0</v>
      </c>
      <c r="F61">
        <v>0</v>
      </c>
      <c r="G61">
        <v>0</v>
      </c>
    </row>
    <row r="62" spans="1:7" ht="15" x14ac:dyDescent="0.25">
      <c r="A62" s="271" t="s">
        <v>96</v>
      </c>
      <c r="B62">
        <v>139</v>
      </c>
      <c r="C62">
        <v>252.9</v>
      </c>
      <c r="D62">
        <v>1433.9</v>
      </c>
      <c r="E62">
        <v>1375.5</v>
      </c>
      <c r="F62">
        <v>33.1</v>
      </c>
      <c r="G62">
        <v>0</v>
      </c>
    </row>
    <row r="63" spans="1:7" ht="15" x14ac:dyDescent="0.25">
      <c r="A63" s="271" t="s">
        <v>97</v>
      </c>
      <c r="B63">
        <v>0</v>
      </c>
      <c r="C63">
        <v>0</v>
      </c>
      <c r="D63">
        <v>36.299999999999997</v>
      </c>
      <c r="E63">
        <v>121</v>
      </c>
      <c r="F63">
        <v>0</v>
      </c>
      <c r="G63">
        <v>0</v>
      </c>
    </row>
    <row r="64" spans="1:7" ht="15" x14ac:dyDescent="0.25">
      <c r="A64" s="271" t="s">
        <v>535</v>
      </c>
      <c r="B64">
        <v>0</v>
      </c>
      <c r="C64">
        <v>0</v>
      </c>
      <c r="D64">
        <v>0</v>
      </c>
      <c r="E64">
        <v>11</v>
      </c>
      <c r="F64">
        <v>0</v>
      </c>
      <c r="G64">
        <v>0</v>
      </c>
    </row>
    <row r="65" spans="1:7" ht="15" x14ac:dyDescent="0.25">
      <c r="A65" s="271" t="s">
        <v>537</v>
      </c>
      <c r="B65">
        <v>0</v>
      </c>
      <c r="C65">
        <v>0</v>
      </c>
      <c r="D65">
        <v>0</v>
      </c>
      <c r="E65">
        <v>53.1</v>
      </c>
      <c r="F65">
        <v>0</v>
      </c>
      <c r="G65">
        <v>0</v>
      </c>
    </row>
    <row r="66" spans="1:7" ht="15" x14ac:dyDescent="0.25">
      <c r="A66" s="271" t="s">
        <v>538</v>
      </c>
      <c r="B66">
        <v>0</v>
      </c>
      <c r="C66">
        <v>45</v>
      </c>
      <c r="D66">
        <v>0</v>
      </c>
      <c r="E66">
        <v>24.7</v>
      </c>
      <c r="F66">
        <v>0</v>
      </c>
      <c r="G66">
        <v>0</v>
      </c>
    </row>
    <row r="67" spans="1:7" ht="15" x14ac:dyDescent="0.25">
      <c r="A67" s="271" t="s">
        <v>176</v>
      </c>
      <c r="B67">
        <v>0</v>
      </c>
      <c r="C67">
        <v>0</v>
      </c>
      <c r="D67">
        <v>31.1</v>
      </c>
      <c r="E67">
        <v>0</v>
      </c>
      <c r="F67">
        <v>0</v>
      </c>
      <c r="G67">
        <v>0</v>
      </c>
    </row>
    <row r="68" spans="1:7" ht="15" x14ac:dyDescent="0.25">
      <c r="A68" s="271" t="s">
        <v>539</v>
      </c>
      <c r="B68">
        <v>0</v>
      </c>
      <c r="C68">
        <v>0</v>
      </c>
      <c r="D68">
        <v>0</v>
      </c>
      <c r="E68">
        <v>45</v>
      </c>
      <c r="F68">
        <v>0</v>
      </c>
      <c r="G68">
        <v>0</v>
      </c>
    </row>
    <row r="69" spans="1:7" ht="15" x14ac:dyDescent="0.25">
      <c r="A69" s="271" t="s">
        <v>69</v>
      </c>
    </row>
    <row r="70" spans="1:7" ht="15" x14ac:dyDescent="0.25">
      <c r="A70" s="271" t="s">
        <v>98</v>
      </c>
      <c r="B70">
        <v>601.70000000000005</v>
      </c>
      <c r="C70">
        <v>745.3</v>
      </c>
      <c r="D70">
        <v>7944.6</v>
      </c>
      <c r="E70">
        <v>6548.3</v>
      </c>
      <c r="F70">
        <v>498.2</v>
      </c>
      <c r="G70">
        <v>0</v>
      </c>
    </row>
    <row r="71" spans="1:7" ht="15" x14ac:dyDescent="0.25">
      <c r="A71" s="271" t="s">
        <v>99</v>
      </c>
      <c r="B71">
        <v>0.8</v>
      </c>
      <c r="C71">
        <v>0</v>
      </c>
      <c r="D71">
        <v>15.3</v>
      </c>
      <c r="E71">
        <v>16</v>
      </c>
      <c r="F71">
        <v>2</v>
      </c>
      <c r="G71">
        <v>0</v>
      </c>
    </row>
    <row r="72" spans="1:7" ht="15" x14ac:dyDescent="0.25">
      <c r="A72" s="271" t="s">
        <v>100</v>
      </c>
      <c r="B72">
        <v>0</v>
      </c>
      <c r="C72">
        <v>4.5</v>
      </c>
      <c r="D72">
        <v>12.9</v>
      </c>
      <c r="E72">
        <v>15.1</v>
      </c>
      <c r="F72">
        <v>4</v>
      </c>
      <c r="G72">
        <v>0</v>
      </c>
    </row>
    <row r="73" spans="1:7" ht="15" x14ac:dyDescent="0.25">
      <c r="A73" s="271" t="s">
        <v>101</v>
      </c>
      <c r="B73">
        <v>45</v>
      </c>
      <c r="C73">
        <v>0</v>
      </c>
      <c r="D73">
        <v>471.1</v>
      </c>
      <c r="E73">
        <v>267.60000000000002</v>
      </c>
      <c r="F73">
        <v>0</v>
      </c>
      <c r="G73">
        <v>0</v>
      </c>
    </row>
    <row r="74" spans="1:7" ht="15" x14ac:dyDescent="0.25">
      <c r="A74" s="271" t="s">
        <v>102</v>
      </c>
      <c r="B74">
        <v>8.5</v>
      </c>
      <c r="C74">
        <v>0</v>
      </c>
      <c r="D74">
        <v>83.8</v>
      </c>
      <c r="E74">
        <v>86.5</v>
      </c>
      <c r="F74">
        <v>0</v>
      </c>
      <c r="G74">
        <v>0</v>
      </c>
    </row>
    <row r="75" spans="1:7" ht="15" x14ac:dyDescent="0.25">
      <c r="A75" s="271" t="s">
        <v>103</v>
      </c>
      <c r="B75">
        <v>9.4</v>
      </c>
      <c r="C75">
        <v>28.7</v>
      </c>
      <c r="D75">
        <v>50.9</v>
      </c>
      <c r="E75">
        <v>27.4</v>
      </c>
      <c r="F75">
        <v>0</v>
      </c>
      <c r="G75">
        <v>0</v>
      </c>
    </row>
    <row r="76" spans="1:7" ht="15" x14ac:dyDescent="0.25">
      <c r="A76" s="271" t="s">
        <v>104</v>
      </c>
      <c r="B76">
        <v>7</v>
      </c>
      <c r="C76">
        <v>0</v>
      </c>
      <c r="D76">
        <v>388.9</v>
      </c>
      <c r="E76">
        <v>281.60000000000002</v>
      </c>
      <c r="F76">
        <v>112</v>
      </c>
      <c r="G76">
        <v>0</v>
      </c>
    </row>
    <row r="77" spans="1:7" ht="15" x14ac:dyDescent="0.25">
      <c r="A77" s="271" t="s">
        <v>105</v>
      </c>
      <c r="B77">
        <v>16</v>
      </c>
      <c r="C77">
        <v>17.8</v>
      </c>
      <c r="D77">
        <v>782.2</v>
      </c>
      <c r="E77">
        <v>350.3</v>
      </c>
      <c r="F77">
        <v>69</v>
      </c>
      <c r="G77">
        <v>0</v>
      </c>
    </row>
    <row r="78" spans="1:7" ht="15" x14ac:dyDescent="0.25">
      <c r="A78" s="271" t="s">
        <v>106</v>
      </c>
      <c r="B78">
        <v>21.2</v>
      </c>
      <c r="C78">
        <v>11.5</v>
      </c>
      <c r="D78">
        <v>266.39999999999998</v>
      </c>
      <c r="E78">
        <v>242.6</v>
      </c>
      <c r="F78">
        <v>22.6</v>
      </c>
      <c r="G78">
        <v>0</v>
      </c>
    </row>
    <row r="79" spans="1:7" ht="15" x14ac:dyDescent="0.25">
      <c r="A79" s="271" t="s">
        <v>107</v>
      </c>
      <c r="B79">
        <v>0</v>
      </c>
      <c r="C79">
        <v>0.1</v>
      </c>
      <c r="D79">
        <v>302.5</v>
      </c>
      <c r="E79">
        <v>245.4</v>
      </c>
      <c r="F79">
        <v>16</v>
      </c>
      <c r="G79">
        <v>0</v>
      </c>
    </row>
    <row r="80" spans="1:7" ht="15" x14ac:dyDescent="0.25">
      <c r="A80" s="271" t="s">
        <v>108</v>
      </c>
      <c r="B80">
        <v>0</v>
      </c>
      <c r="C80">
        <v>18.3</v>
      </c>
      <c r="D80">
        <v>0</v>
      </c>
      <c r="E80">
        <v>4.4000000000000004</v>
      </c>
      <c r="F80">
        <v>0</v>
      </c>
      <c r="G80">
        <v>0</v>
      </c>
    </row>
    <row r="81" spans="1:7" ht="15" x14ac:dyDescent="0.25">
      <c r="A81" s="271" t="s">
        <v>109</v>
      </c>
      <c r="B81">
        <v>141.69999999999999</v>
      </c>
      <c r="C81">
        <v>14.2</v>
      </c>
      <c r="D81">
        <v>499</v>
      </c>
      <c r="E81">
        <v>541.4</v>
      </c>
      <c r="F81">
        <v>0</v>
      </c>
      <c r="G81">
        <v>0</v>
      </c>
    </row>
    <row r="82" spans="1:7" ht="15" x14ac:dyDescent="0.25">
      <c r="A82" s="271" t="s">
        <v>110</v>
      </c>
      <c r="B82">
        <v>0</v>
      </c>
      <c r="C82">
        <v>0</v>
      </c>
      <c r="D82">
        <v>34.1</v>
      </c>
      <c r="E82">
        <v>37.700000000000003</v>
      </c>
      <c r="F82">
        <v>0</v>
      </c>
      <c r="G82">
        <v>0</v>
      </c>
    </row>
    <row r="83" spans="1:7" ht="15" x14ac:dyDescent="0.25">
      <c r="A83" s="271" t="s">
        <v>111</v>
      </c>
      <c r="B83">
        <v>0</v>
      </c>
      <c r="C83">
        <v>25</v>
      </c>
      <c r="D83">
        <v>130.80000000000001</v>
      </c>
      <c r="E83">
        <v>117.4</v>
      </c>
      <c r="F83">
        <v>0</v>
      </c>
      <c r="G83">
        <v>0</v>
      </c>
    </row>
    <row r="84" spans="1:7" ht="15" x14ac:dyDescent="0.25">
      <c r="A84" s="271" t="s">
        <v>112</v>
      </c>
      <c r="B84">
        <v>15</v>
      </c>
      <c r="C84">
        <v>22.4</v>
      </c>
      <c r="D84">
        <v>290.3</v>
      </c>
      <c r="E84">
        <v>281.3</v>
      </c>
      <c r="F84">
        <v>53.4</v>
      </c>
      <c r="G84">
        <v>0</v>
      </c>
    </row>
    <row r="85" spans="1:7" ht="15" x14ac:dyDescent="0.25">
      <c r="A85" s="271" t="s">
        <v>113</v>
      </c>
      <c r="B85">
        <v>2</v>
      </c>
      <c r="C85">
        <v>25</v>
      </c>
      <c r="D85">
        <v>182.7</v>
      </c>
      <c r="E85">
        <v>140.4</v>
      </c>
      <c r="F85">
        <v>12</v>
      </c>
      <c r="G85">
        <v>0</v>
      </c>
    </row>
    <row r="86" spans="1:7" ht="15" x14ac:dyDescent="0.25">
      <c r="A86" s="271" t="s">
        <v>114</v>
      </c>
      <c r="B86">
        <v>1</v>
      </c>
      <c r="C86">
        <v>6.5</v>
      </c>
      <c r="D86">
        <v>31.9</v>
      </c>
      <c r="E86">
        <v>33.200000000000003</v>
      </c>
      <c r="F86">
        <v>11.5</v>
      </c>
      <c r="G86">
        <v>0</v>
      </c>
    </row>
    <row r="87" spans="1:7" ht="15" x14ac:dyDescent="0.25">
      <c r="A87" s="271" t="s">
        <v>115</v>
      </c>
      <c r="B87">
        <v>306.10000000000002</v>
      </c>
      <c r="C87">
        <v>508.1</v>
      </c>
      <c r="D87">
        <v>3513.6</v>
      </c>
      <c r="E87">
        <v>2792</v>
      </c>
      <c r="F87">
        <v>79.8</v>
      </c>
      <c r="G87">
        <v>0</v>
      </c>
    </row>
    <row r="88" spans="1:7" ht="15" x14ac:dyDescent="0.25">
      <c r="A88" s="271" t="s">
        <v>117</v>
      </c>
      <c r="B88">
        <v>1.9</v>
      </c>
      <c r="C88">
        <v>1.5</v>
      </c>
      <c r="D88">
        <v>16</v>
      </c>
      <c r="E88">
        <v>12</v>
      </c>
      <c r="F88">
        <v>0</v>
      </c>
      <c r="G88">
        <v>0</v>
      </c>
    </row>
    <row r="89" spans="1:7" ht="15" x14ac:dyDescent="0.25">
      <c r="A89" s="271" t="s">
        <v>118</v>
      </c>
      <c r="B89">
        <v>2</v>
      </c>
      <c r="C89">
        <v>0</v>
      </c>
      <c r="D89">
        <v>142.4</v>
      </c>
      <c r="E89">
        <v>144.30000000000001</v>
      </c>
      <c r="F89">
        <v>46.9</v>
      </c>
      <c r="G89">
        <v>0</v>
      </c>
    </row>
    <row r="90" spans="1:7" ht="15" x14ac:dyDescent="0.25">
      <c r="A90" s="271" t="s">
        <v>119</v>
      </c>
      <c r="B90">
        <v>0</v>
      </c>
      <c r="C90">
        <v>35</v>
      </c>
      <c r="D90">
        <v>278.2</v>
      </c>
      <c r="E90">
        <v>330</v>
      </c>
      <c r="F90">
        <v>54.6</v>
      </c>
      <c r="G90">
        <v>0</v>
      </c>
    </row>
    <row r="91" spans="1:7" ht="15" x14ac:dyDescent="0.25">
      <c r="A91" s="271" t="s">
        <v>120</v>
      </c>
      <c r="B91">
        <v>0</v>
      </c>
      <c r="C91">
        <v>20</v>
      </c>
      <c r="D91">
        <v>253.5</v>
      </c>
      <c r="E91">
        <v>267.2</v>
      </c>
      <c r="F91">
        <v>0</v>
      </c>
      <c r="G91">
        <v>0</v>
      </c>
    </row>
    <row r="92" spans="1:7" ht="15" x14ac:dyDescent="0.25">
      <c r="A92" s="271" t="s">
        <v>121</v>
      </c>
      <c r="B92">
        <v>0</v>
      </c>
      <c r="C92">
        <v>6.7</v>
      </c>
      <c r="D92">
        <v>98.1</v>
      </c>
      <c r="E92">
        <v>124.2</v>
      </c>
      <c r="F92">
        <v>14.3</v>
      </c>
      <c r="G92">
        <v>0</v>
      </c>
    </row>
    <row r="93" spans="1:7" ht="15" x14ac:dyDescent="0.25">
      <c r="A93" s="271" t="s">
        <v>122</v>
      </c>
      <c r="B93">
        <v>24.2</v>
      </c>
      <c r="C93">
        <v>0</v>
      </c>
      <c r="D93">
        <v>100.3</v>
      </c>
      <c r="E93">
        <v>190.4</v>
      </c>
      <c r="F93">
        <v>0</v>
      </c>
      <c r="G93">
        <v>0</v>
      </c>
    </row>
    <row r="94" spans="1:7" ht="15" x14ac:dyDescent="0.25">
      <c r="A94" s="271" t="s">
        <v>65</v>
      </c>
      <c r="B94" t="s">
        <v>66</v>
      </c>
      <c r="C94" t="s">
        <v>67</v>
      </c>
      <c r="D94" t="s">
        <v>66</v>
      </c>
      <c r="E94" t="s">
        <v>66</v>
      </c>
      <c r="F94" t="s">
        <v>66</v>
      </c>
      <c r="G94" t="s">
        <v>68</v>
      </c>
    </row>
    <row r="95" spans="1:7" ht="15" x14ac:dyDescent="0.25">
      <c r="A95" s="271" t="s">
        <v>123</v>
      </c>
      <c r="B95">
        <v>3247.4</v>
      </c>
      <c r="C95">
        <v>2756</v>
      </c>
      <c r="D95">
        <v>22795.3</v>
      </c>
      <c r="E95">
        <v>22149.3</v>
      </c>
      <c r="F95">
        <v>1785.8</v>
      </c>
      <c r="G95">
        <v>0</v>
      </c>
    </row>
    <row r="96" spans="1:7" ht="15" x14ac:dyDescent="0.25">
      <c r="A96" s="271" t="s">
        <v>124</v>
      </c>
      <c r="B96">
        <v>337.4</v>
      </c>
      <c r="C96">
        <v>761.5</v>
      </c>
      <c r="D96">
        <v>0</v>
      </c>
      <c r="E96">
        <v>0</v>
      </c>
      <c r="F96">
        <v>498.1</v>
      </c>
      <c r="G96">
        <v>0</v>
      </c>
    </row>
    <row r="97" spans="1:7" ht="15" x14ac:dyDescent="0.25">
      <c r="A97" s="271" t="s">
        <v>65</v>
      </c>
      <c r="B97" t="s">
        <v>66</v>
      </c>
      <c r="C97" t="s">
        <v>67</v>
      </c>
      <c r="D97" t="s">
        <v>66</v>
      </c>
      <c r="E97" t="s">
        <v>66</v>
      </c>
      <c r="F97" t="s">
        <v>66</v>
      </c>
      <c r="G97" t="s">
        <v>68</v>
      </c>
    </row>
    <row r="98" spans="1:7" ht="15" x14ac:dyDescent="0.25">
      <c r="A98" s="271" t="s">
        <v>125</v>
      </c>
      <c r="B98">
        <v>3584.8</v>
      </c>
      <c r="C98">
        <v>3517.5</v>
      </c>
      <c r="D98">
        <v>22795.3</v>
      </c>
      <c r="E98">
        <v>22149.3</v>
      </c>
      <c r="F98">
        <v>2283.9</v>
      </c>
      <c r="G98">
        <v>0</v>
      </c>
    </row>
    <row r="99" spans="1:7" ht="15" x14ac:dyDescent="0.25">
      <c r="A99" s="271" t="s">
        <v>126</v>
      </c>
      <c r="B99" t="s">
        <v>45</v>
      </c>
      <c r="C99" t="s">
        <v>45</v>
      </c>
      <c r="D99">
        <v>0</v>
      </c>
      <c r="E99">
        <v>0</v>
      </c>
      <c r="F99" t="s">
        <v>45</v>
      </c>
      <c r="G99" t="s">
        <v>45</v>
      </c>
    </row>
    <row r="100" spans="1:7" ht="15" x14ac:dyDescent="0.25">
      <c r="A100" s="271" t="s">
        <v>127</v>
      </c>
      <c r="B100">
        <v>0</v>
      </c>
      <c r="C100">
        <v>0</v>
      </c>
      <c r="D100" t="s">
        <v>45</v>
      </c>
      <c r="E100" t="s">
        <v>45</v>
      </c>
      <c r="F100">
        <v>0</v>
      </c>
      <c r="G100">
        <v>0</v>
      </c>
    </row>
    <row r="101" spans="1:7" ht="15" x14ac:dyDescent="0.25">
      <c r="A101" s="271" t="s">
        <v>65</v>
      </c>
      <c r="B101" t="s">
        <v>66</v>
      </c>
      <c r="C101" t="s">
        <v>67</v>
      </c>
      <c r="D101" t="s">
        <v>66</v>
      </c>
      <c r="E101" t="s">
        <v>66</v>
      </c>
      <c r="F101" t="s">
        <v>66</v>
      </c>
      <c r="G101" t="s">
        <v>68</v>
      </c>
    </row>
    <row r="102" spans="1:7" x14ac:dyDescent="0.25">
      <c r="A102" s="49"/>
    </row>
    <row r="103" spans="1:7" x14ac:dyDescent="0.25">
      <c r="A103" s="49"/>
    </row>
    <row r="104" spans="1:7" ht="15" x14ac:dyDescent="0.25">
      <c r="A104" s="271"/>
    </row>
    <row r="105" spans="1:7" ht="15" x14ac:dyDescent="0.25">
      <c r="A105" s="271"/>
    </row>
    <row r="106" spans="1:7" ht="15" x14ac:dyDescent="0.25">
      <c r="A106" s="271"/>
    </row>
    <row r="107" spans="1:7" ht="15" x14ac:dyDescent="0.25">
      <c r="A107" s="271"/>
    </row>
    <row r="108" spans="1:7" ht="15" x14ac:dyDescent="0.25">
      <c r="A108" s="271"/>
    </row>
    <row r="109" spans="1:7" ht="15" x14ac:dyDescent="0.25">
      <c r="A109" s="271"/>
    </row>
    <row r="110" spans="1:7" ht="15" x14ac:dyDescent="0.25">
      <c r="A110" s="271"/>
    </row>
    <row r="111" spans="1:7" ht="15" x14ac:dyDescent="0.25">
      <c r="A111" s="271"/>
    </row>
    <row r="112" spans="1:7" ht="15" x14ac:dyDescent="0.25">
      <c r="A112" s="271"/>
    </row>
    <row r="113" spans="1:1" ht="15" x14ac:dyDescent="0.25">
      <c r="A113" s="271"/>
    </row>
    <row r="114" spans="1:1" ht="15" x14ac:dyDescent="0.25">
      <c r="A114" s="271"/>
    </row>
    <row r="115" spans="1:1" ht="15" x14ac:dyDescent="0.25">
      <c r="A115" s="271"/>
    </row>
    <row r="116" spans="1:1" ht="15" x14ac:dyDescent="0.25">
      <c r="A116" s="271"/>
    </row>
    <row r="117" spans="1:1" ht="15" x14ac:dyDescent="0.25">
      <c r="A117" s="271"/>
    </row>
    <row r="118" spans="1:1" ht="15" x14ac:dyDescent="0.25">
      <c r="A118" s="271"/>
    </row>
    <row r="119" spans="1:1" ht="15" x14ac:dyDescent="0.25">
      <c r="A119" s="271"/>
    </row>
    <row r="120" spans="1:1" ht="15" x14ac:dyDescent="0.25">
      <c r="A120" s="271"/>
    </row>
    <row r="121" spans="1:1" ht="15" x14ac:dyDescent="0.25">
      <c r="A121" s="271"/>
    </row>
    <row r="122" spans="1:1" ht="15" x14ac:dyDescent="0.25">
      <c r="A122" s="271"/>
    </row>
    <row r="123" spans="1:1" ht="15" x14ac:dyDescent="0.25">
      <c r="A123" s="271"/>
    </row>
    <row r="124" spans="1:1" ht="15" x14ac:dyDescent="0.25">
      <c r="A124" s="271"/>
    </row>
    <row r="125" spans="1:1" ht="15" x14ac:dyDescent="0.25">
      <c r="A125" s="271"/>
    </row>
    <row r="126" spans="1:1" ht="15" x14ac:dyDescent="0.25">
      <c r="A126" s="271"/>
    </row>
    <row r="127" spans="1:1" ht="15" x14ac:dyDescent="0.25">
      <c r="A127" s="271"/>
    </row>
    <row r="128" spans="1:1" ht="15" x14ac:dyDescent="0.25">
      <c r="A128" s="271"/>
    </row>
    <row r="129" spans="1:1" ht="15" x14ac:dyDescent="0.25">
      <c r="A129" s="271"/>
    </row>
    <row r="130" spans="1:1" ht="15" x14ac:dyDescent="0.25">
      <c r="A130" s="271"/>
    </row>
    <row r="131" spans="1:1" ht="15" x14ac:dyDescent="0.25">
      <c r="A131" s="271"/>
    </row>
    <row r="132" spans="1:1" ht="15" x14ac:dyDescent="0.25">
      <c r="A132" s="271"/>
    </row>
    <row r="133" spans="1:1" ht="15" x14ac:dyDescent="0.25">
      <c r="A133" s="271"/>
    </row>
    <row r="134" spans="1:1" ht="15" x14ac:dyDescent="0.25">
      <c r="A134" s="271"/>
    </row>
    <row r="135" spans="1:1" ht="15" x14ac:dyDescent="0.25">
      <c r="A135" s="271"/>
    </row>
    <row r="136" spans="1:1" ht="15" x14ac:dyDescent="0.25">
      <c r="A136" s="271"/>
    </row>
    <row r="137" spans="1:1" ht="15" x14ac:dyDescent="0.25">
      <c r="A137" s="271"/>
    </row>
    <row r="138" spans="1:1" ht="15" x14ac:dyDescent="0.25">
      <c r="A138" s="271"/>
    </row>
    <row r="139" spans="1:1" ht="15" x14ac:dyDescent="0.25">
      <c r="A139" s="271"/>
    </row>
    <row r="140" spans="1:1" ht="15" x14ac:dyDescent="0.25">
      <c r="A140" s="271"/>
    </row>
    <row r="141" spans="1:1" ht="15" x14ac:dyDescent="0.25">
      <c r="A141" s="271"/>
    </row>
    <row r="142" spans="1:1" ht="15" x14ac:dyDescent="0.25">
      <c r="A142" s="271"/>
    </row>
    <row r="143" spans="1:1" ht="15" x14ac:dyDescent="0.25">
      <c r="A143" s="271"/>
    </row>
    <row r="144" spans="1:1" ht="15" x14ac:dyDescent="0.25">
      <c r="A144" s="271"/>
    </row>
    <row r="145" spans="1:1" ht="15" x14ac:dyDescent="0.25">
      <c r="A145" s="271"/>
    </row>
    <row r="146" spans="1:1" ht="15" x14ac:dyDescent="0.25">
      <c r="A146" s="271"/>
    </row>
    <row r="147" spans="1:1" ht="15" x14ac:dyDescent="0.25">
      <c r="A147" s="271"/>
    </row>
    <row r="148" spans="1:1" ht="15" x14ac:dyDescent="0.25">
      <c r="A148" s="271"/>
    </row>
    <row r="149" spans="1:1" ht="15" x14ac:dyDescent="0.25">
      <c r="A149" s="271"/>
    </row>
    <row r="150" spans="1:1" ht="15" x14ac:dyDescent="0.25">
      <c r="A150" s="271"/>
    </row>
    <row r="151" spans="1:1" ht="15" x14ac:dyDescent="0.25">
      <c r="A151" s="271"/>
    </row>
    <row r="152" spans="1:1" ht="15" x14ac:dyDescent="0.25">
      <c r="A152" s="271"/>
    </row>
    <row r="153" spans="1:1" ht="15" x14ac:dyDescent="0.25">
      <c r="A153" s="271"/>
    </row>
    <row r="154" spans="1:1" ht="15" x14ac:dyDescent="0.25">
      <c r="A154" s="271"/>
    </row>
    <row r="155" spans="1:1" ht="15" x14ac:dyDescent="0.25">
      <c r="A155" s="271"/>
    </row>
    <row r="156" spans="1:1" ht="15" x14ac:dyDescent="0.25">
      <c r="A156" s="271"/>
    </row>
    <row r="157" spans="1:1" ht="15" x14ac:dyDescent="0.25">
      <c r="A157" s="271"/>
    </row>
    <row r="158" spans="1:1" ht="15" x14ac:dyDescent="0.25">
      <c r="A158" s="271"/>
    </row>
    <row r="159" spans="1:1" ht="15" x14ac:dyDescent="0.25">
      <c r="A159" s="271"/>
    </row>
    <row r="160" spans="1:1" ht="15" x14ac:dyDescent="0.25">
      <c r="A160" s="271"/>
    </row>
    <row r="161" spans="1:1" ht="15" x14ac:dyDescent="0.25">
      <c r="A161" s="271"/>
    </row>
    <row r="162" spans="1:1" ht="15" x14ac:dyDescent="0.25">
      <c r="A162" s="271"/>
    </row>
  </sheetData>
  <pageMargins left="0.7" right="0.7" top="0.75" bottom="0.75" header="0.3" footer="0.3"/>
  <pageSetup orientation="portrait" r:id="rId1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F044C-5625-4A45-9541-8D61730DAD91}">
  <dimension ref="A1:G101"/>
  <sheetViews>
    <sheetView topLeftCell="A6" workbookViewId="0">
      <selection activeCell="B87" sqref="B87"/>
    </sheetView>
  </sheetViews>
  <sheetFormatPr defaultRowHeight="13.2" x14ac:dyDescent="0.25"/>
  <cols>
    <col min="1" max="1" width="23.441406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543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62.6</v>
      </c>
      <c r="C12">
        <v>40</v>
      </c>
      <c r="D12">
        <v>888.2</v>
      </c>
      <c r="E12">
        <v>635.5</v>
      </c>
      <c r="F12">
        <v>85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71</v>
      </c>
      <c r="B15">
        <v>62.6</v>
      </c>
      <c r="C15">
        <v>28</v>
      </c>
      <c r="D15">
        <v>822.3</v>
      </c>
      <c r="E15">
        <v>466.2</v>
      </c>
      <c r="F15">
        <v>85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12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414.1</v>
      </c>
      <c r="C20">
        <v>314.2</v>
      </c>
      <c r="D20">
        <v>2330.6</v>
      </c>
      <c r="E20">
        <v>2427.3000000000002</v>
      </c>
      <c r="F20">
        <v>200.2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300.7</v>
      </c>
      <c r="C22">
        <v>58</v>
      </c>
      <c r="D22">
        <v>1141.7</v>
      </c>
      <c r="E22">
        <v>1049.4000000000001</v>
      </c>
      <c r="F22">
        <v>60.1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255</v>
      </c>
      <c r="C24">
        <v>0</v>
      </c>
      <c r="D24">
        <v>194.1</v>
      </c>
      <c r="E24">
        <v>42</v>
      </c>
      <c r="F24">
        <v>455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1398.4</v>
      </c>
      <c r="C26">
        <v>1473.3</v>
      </c>
      <c r="D26">
        <v>7869.3</v>
      </c>
      <c r="E26">
        <v>8016.7</v>
      </c>
      <c r="F26">
        <v>435</v>
      </c>
      <c r="G26">
        <v>0</v>
      </c>
    </row>
    <row r="27" spans="1:7" ht="15" x14ac:dyDescent="0.25">
      <c r="A27" s="271" t="s">
        <v>167</v>
      </c>
      <c r="B27">
        <v>0</v>
      </c>
      <c r="C27">
        <v>0</v>
      </c>
      <c r="D27">
        <v>380.6</v>
      </c>
      <c r="E27">
        <v>400.1</v>
      </c>
      <c r="F27">
        <v>0</v>
      </c>
      <c r="G27">
        <v>0</v>
      </c>
    </row>
    <row r="28" spans="1:7" ht="15" x14ac:dyDescent="0.25">
      <c r="A28" s="271" t="s">
        <v>78</v>
      </c>
      <c r="B28">
        <v>1.1000000000000001</v>
      </c>
      <c r="C28">
        <v>25.6</v>
      </c>
      <c r="D28">
        <v>89.9</v>
      </c>
      <c r="E28">
        <v>62.3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79</v>
      </c>
      <c r="B30">
        <v>0.5</v>
      </c>
      <c r="C30">
        <v>0.8</v>
      </c>
      <c r="D30">
        <v>4.2</v>
      </c>
      <c r="E30">
        <v>3.6</v>
      </c>
      <c r="F30">
        <v>0</v>
      </c>
      <c r="G30">
        <v>0</v>
      </c>
    </row>
    <row r="31" spans="1:7" ht="15" x14ac:dyDescent="0.25">
      <c r="A31" s="271" t="s">
        <v>80</v>
      </c>
      <c r="B31">
        <v>37.5</v>
      </c>
      <c r="C31">
        <v>284.8</v>
      </c>
      <c r="D31">
        <v>1028.8</v>
      </c>
      <c r="E31">
        <v>1046.9000000000001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200</v>
      </c>
      <c r="D32">
        <v>262.2</v>
      </c>
      <c r="E32">
        <v>416.3</v>
      </c>
      <c r="F32">
        <v>0</v>
      </c>
      <c r="G32">
        <v>0</v>
      </c>
    </row>
    <row r="33" spans="1:7" ht="15" x14ac:dyDescent="0.25">
      <c r="A33" s="271" t="s">
        <v>168</v>
      </c>
      <c r="B33">
        <v>0.1</v>
      </c>
      <c r="C33">
        <v>31.2</v>
      </c>
      <c r="D33">
        <v>0.2</v>
      </c>
      <c r="E33">
        <v>82.6</v>
      </c>
      <c r="F33">
        <v>0</v>
      </c>
      <c r="G33">
        <v>0</v>
      </c>
    </row>
    <row r="34" spans="1:7" ht="15" x14ac:dyDescent="0.25">
      <c r="A34" s="271" t="s">
        <v>81</v>
      </c>
      <c r="B34">
        <v>398.7</v>
      </c>
      <c r="C34">
        <v>340.7</v>
      </c>
      <c r="D34">
        <v>1216.0999999999999</v>
      </c>
      <c r="E34">
        <v>1243.5999999999999</v>
      </c>
      <c r="F34">
        <v>31.5</v>
      </c>
      <c r="G34">
        <v>0</v>
      </c>
    </row>
    <row r="35" spans="1:7" ht="15" x14ac:dyDescent="0.25">
      <c r="A35" s="271" t="s">
        <v>82</v>
      </c>
      <c r="B35">
        <v>1.5</v>
      </c>
      <c r="C35">
        <v>137.30000000000001</v>
      </c>
      <c r="D35">
        <v>328.9</v>
      </c>
      <c r="E35">
        <v>354.8</v>
      </c>
      <c r="F35">
        <v>34</v>
      </c>
      <c r="G35">
        <v>0</v>
      </c>
    </row>
    <row r="36" spans="1:7" ht="15" x14ac:dyDescent="0.25">
      <c r="A36" s="271" t="s">
        <v>170</v>
      </c>
      <c r="B36">
        <v>0</v>
      </c>
      <c r="C36" t="s">
        <v>94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271" t="s">
        <v>528</v>
      </c>
      <c r="B37">
        <v>0</v>
      </c>
      <c r="C37">
        <v>0</v>
      </c>
      <c r="D37">
        <v>0</v>
      </c>
      <c r="E37">
        <v>21.2</v>
      </c>
      <c r="F37">
        <v>0</v>
      </c>
      <c r="G37">
        <v>0</v>
      </c>
    </row>
    <row r="38" spans="1:7" ht="15" x14ac:dyDescent="0.25">
      <c r="A38" s="271" t="s">
        <v>83</v>
      </c>
      <c r="B38">
        <v>633.20000000000005</v>
      </c>
      <c r="C38">
        <v>432</v>
      </c>
      <c r="D38">
        <v>2821.2</v>
      </c>
      <c r="E38">
        <v>2725.5</v>
      </c>
      <c r="F38">
        <v>240</v>
      </c>
      <c r="G38">
        <v>0</v>
      </c>
    </row>
    <row r="39" spans="1:7" ht="15" x14ac:dyDescent="0.25">
      <c r="A39" s="271" t="s">
        <v>259</v>
      </c>
      <c r="B39">
        <v>0</v>
      </c>
      <c r="C39">
        <v>0</v>
      </c>
      <c r="D39">
        <v>53.3</v>
      </c>
      <c r="E39">
        <v>64.5</v>
      </c>
      <c r="F39">
        <v>0</v>
      </c>
      <c r="G39">
        <v>0</v>
      </c>
    </row>
    <row r="40" spans="1:7" ht="15" x14ac:dyDescent="0.25">
      <c r="A40" s="271" t="s">
        <v>84</v>
      </c>
      <c r="B40">
        <v>20</v>
      </c>
      <c r="C40">
        <v>0</v>
      </c>
      <c r="D40">
        <v>134.80000000000001</v>
      </c>
      <c r="E40">
        <v>135.19999999999999</v>
      </c>
      <c r="F40">
        <v>0</v>
      </c>
      <c r="G40">
        <v>0</v>
      </c>
    </row>
    <row r="41" spans="1:7" ht="15" x14ac:dyDescent="0.25">
      <c r="A41" s="271" t="s">
        <v>85</v>
      </c>
      <c r="B41">
        <v>44.6</v>
      </c>
      <c r="C41">
        <v>20</v>
      </c>
      <c r="D41">
        <v>62.7</v>
      </c>
      <c r="E41">
        <v>68.8</v>
      </c>
      <c r="F41">
        <v>0</v>
      </c>
      <c r="G41">
        <v>0</v>
      </c>
    </row>
    <row r="42" spans="1:7" ht="15" x14ac:dyDescent="0.25">
      <c r="A42" s="271" t="s">
        <v>86</v>
      </c>
      <c r="B42">
        <v>78.599999999999994</v>
      </c>
      <c r="C42">
        <v>0.9</v>
      </c>
      <c r="D42">
        <v>797.6</v>
      </c>
      <c r="E42">
        <v>745.6</v>
      </c>
      <c r="F42">
        <v>114.5</v>
      </c>
      <c r="G42">
        <v>0</v>
      </c>
    </row>
    <row r="43" spans="1:7" ht="15" x14ac:dyDescent="0.25">
      <c r="A43" s="271" t="s">
        <v>87</v>
      </c>
      <c r="B43">
        <v>2.2999999999999998</v>
      </c>
      <c r="C43">
        <v>0</v>
      </c>
      <c r="D43">
        <v>3.4</v>
      </c>
      <c r="E43">
        <v>34</v>
      </c>
      <c r="F43">
        <v>0</v>
      </c>
      <c r="G43">
        <v>0</v>
      </c>
    </row>
    <row r="44" spans="1:7" ht="15" x14ac:dyDescent="0.25">
      <c r="A44" s="271" t="s">
        <v>88</v>
      </c>
      <c r="B44">
        <v>90.2</v>
      </c>
      <c r="C44">
        <v>0</v>
      </c>
      <c r="D44">
        <v>448.7</v>
      </c>
      <c r="E44">
        <v>211</v>
      </c>
      <c r="F44">
        <v>15</v>
      </c>
      <c r="G44">
        <v>0</v>
      </c>
    </row>
    <row r="45" spans="1:7" ht="15" x14ac:dyDescent="0.25">
      <c r="A45" s="271" t="s">
        <v>89</v>
      </c>
      <c r="B45">
        <v>90</v>
      </c>
      <c r="C45">
        <v>0</v>
      </c>
      <c r="D45">
        <v>235.5</v>
      </c>
      <c r="E45">
        <v>400.7</v>
      </c>
      <c r="F45">
        <v>0</v>
      </c>
      <c r="G45">
        <v>0</v>
      </c>
    </row>
    <row r="46" spans="1:7" ht="15" x14ac:dyDescent="0.25">
      <c r="A46" s="271" t="s">
        <v>69</v>
      </c>
    </row>
    <row r="47" spans="1:7" ht="15" x14ac:dyDescent="0.25">
      <c r="A47" s="271" t="s">
        <v>90</v>
      </c>
      <c r="B47">
        <v>134</v>
      </c>
      <c r="C47">
        <v>606.1</v>
      </c>
      <c r="D47">
        <v>2198.9</v>
      </c>
      <c r="E47">
        <v>2730.2</v>
      </c>
      <c r="F47">
        <v>33.1</v>
      </c>
      <c r="G47">
        <v>0</v>
      </c>
    </row>
    <row r="48" spans="1:7" ht="15" x14ac:dyDescent="0.25">
      <c r="A48" s="271" t="s">
        <v>91</v>
      </c>
      <c r="B48">
        <v>0</v>
      </c>
      <c r="C48">
        <v>81</v>
      </c>
      <c r="D48">
        <v>472.4</v>
      </c>
      <c r="E48">
        <v>199.9</v>
      </c>
      <c r="F48">
        <v>0</v>
      </c>
      <c r="G48">
        <v>0</v>
      </c>
    </row>
    <row r="49" spans="1:7" ht="15" x14ac:dyDescent="0.25">
      <c r="A49" s="271" t="s">
        <v>529</v>
      </c>
      <c r="B49">
        <v>0</v>
      </c>
      <c r="C49">
        <v>0</v>
      </c>
      <c r="D49">
        <v>0</v>
      </c>
      <c r="E49">
        <v>13.8</v>
      </c>
      <c r="F49">
        <v>0</v>
      </c>
      <c r="G49">
        <v>0</v>
      </c>
    </row>
    <row r="50" spans="1:7" ht="15" x14ac:dyDescent="0.25">
      <c r="A50" s="271" t="s">
        <v>530</v>
      </c>
      <c r="B50">
        <v>0</v>
      </c>
      <c r="C50">
        <v>0</v>
      </c>
      <c r="D50">
        <v>0</v>
      </c>
      <c r="E50">
        <v>2</v>
      </c>
      <c r="F50">
        <v>0</v>
      </c>
      <c r="G50">
        <v>0</v>
      </c>
    </row>
    <row r="51" spans="1:7" ht="15" x14ac:dyDescent="0.25">
      <c r="A51" s="271" t="s">
        <v>531</v>
      </c>
      <c r="B51">
        <v>0</v>
      </c>
      <c r="C51">
        <v>0</v>
      </c>
      <c r="D51">
        <v>0</v>
      </c>
      <c r="E51">
        <v>35.700000000000003</v>
      </c>
      <c r="F51">
        <v>0</v>
      </c>
      <c r="G51">
        <v>0</v>
      </c>
    </row>
    <row r="52" spans="1:7" ht="15" x14ac:dyDescent="0.25">
      <c r="A52" s="271" t="s">
        <v>92</v>
      </c>
      <c r="B52">
        <v>0</v>
      </c>
      <c r="C52">
        <v>120</v>
      </c>
      <c r="D52">
        <v>101.2</v>
      </c>
      <c r="E52">
        <v>694.9</v>
      </c>
      <c r="F52">
        <v>0</v>
      </c>
      <c r="G52">
        <v>0</v>
      </c>
    </row>
    <row r="53" spans="1:7" ht="15" x14ac:dyDescent="0.25">
      <c r="A53" s="271" t="s">
        <v>464</v>
      </c>
      <c r="B53">
        <v>0</v>
      </c>
      <c r="C53">
        <v>0</v>
      </c>
      <c r="D53">
        <v>19.7</v>
      </c>
      <c r="E53">
        <v>0</v>
      </c>
      <c r="F53">
        <v>0</v>
      </c>
      <c r="G53">
        <v>0</v>
      </c>
    </row>
    <row r="54" spans="1:7" ht="15" x14ac:dyDescent="0.25">
      <c r="A54" s="271" t="s">
        <v>175</v>
      </c>
      <c r="B54">
        <v>0</v>
      </c>
      <c r="C54">
        <v>0</v>
      </c>
      <c r="D54">
        <v>18.600000000000001</v>
      </c>
      <c r="E54">
        <v>53.5</v>
      </c>
      <c r="F54">
        <v>0</v>
      </c>
      <c r="G54">
        <v>0</v>
      </c>
    </row>
    <row r="55" spans="1:7" ht="15" x14ac:dyDescent="0.25">
      <c r="A55" s="271" t="s">
        <v>532</v>
      </c>
      <c r="B55">
        <v>0</v>
      </c>
      <c r="C55">
        <v>0</v>
      </c>
      <c r="D55">
        <v>0</v>
      </c>
      <c r="E55">
        <v>34</v>
      </c>
      <c r="F55">
        <v>0</v>
      </c>
      <c r="G55">
        <v>0</v>
      </c>
    </row>
    <row r="56" spans="1:7" ht="15" x14ac:dyDescent="0.25">
      <c r="A56" s="271" t="s">
        <v>406</v>
      </c>
      <c r="B56">
        <v>0</v>
      </c>
      <c r="C56">
        <v>0</v>
      </c>
      <c r="D56">
        <v>22.7</v>
      </c>
      <c r="E56">
        <v>31.9</v>
      </c>
      <c r="F56">
        <v>0</v>
      </c>
      <c r="G56">
        <v>0</v>
      </c>
    </row>
    <row r="57" spans="1:7" ht="15" x14ac:dyDescent="0.25">
      <c r="A57" s="271" t="s">
        <v>466</v>
      </c>
      <c r="B57">
        <v>0</v>
      </c>
      <c r="C57">
        <v>0</v>
      </c>
      <c r="D57">
        <v>20.8</v>
      </c>
      <c r="E57">
        <v>0</v>
      </c>
      <c r="F57">
        <v>0</v>
      </c>
      <c r="G57">
        <v>0</v>
      </c>
    </row>
    <row r="58" spans="1:7" ht="15" x14ac:dyDescent="0.25">
      <c r="A58" s="271" t="s">
        <v>533</v>
      </c>
      <c r="B58">
        <v>0</v>
      </c>
      <c r="C58">
        <v>0</v>
      </c>
      <c r="D58">
        <v>0</v>
      </c>
      <c r="E58">
        <v>2</v>
      </c>
      <c r="F58">
        <v>0</v>
      </c>
      <c r="G58">
        <v>0</v>
      </c>
    </row>
    <row r="59" spans="1:7" ht="15" x14ac:dyDescent="0.25">
      <c r="A59" s="271" t="s">
        <v>93</v>
      </c>
      <c r="B59" t="s">
        <v>94</v>
      </c>
      <c r="C59">
        <v>0</v>
      </c>
      <c r="D59">
        <v>32.200000000000003</v>
      </c>
      <c r="E59" t="s">
        <v>94</v>
      </c>
      <c r="F59">
        <v>0</v>
      </c>
      <c r="G59">
        <v>0</v>
      </c>
    </row>
    <row r="60" spans="1:7" ht="15" x14ac:dyDescent="0.25">
      <c r="A60" s="271" t="s">
        <v>95</v>
      </c>
      <c r="B60">
        <v>0</v>
      </c>
      <c r="C60">
        <v>45</v>
      </c>
      <c r="D60">
        <v>3.9</v>
      </c>
      <c r="E60">
        <v>87.4</v>
      </c>
      <c r="F60">
        <v>0</v>
      </c>
      <c r="G60">
        <v>0</v>
      </c>
    </row>
    <row r="61" spans="1:7" ht="15" x14ac:dyDescent="0.25">
      <c r="A61" s="271" t="s">
        <v>407</v>
      </c>
      <c r="B61">
        <v>0</v>
      </c>
      <c r="C61">
        <v>0</v>
      </c>
      <c r="D61">
        <v>6</v>
      </c>
      <c r="E61">
        <v>0</v>
      </c>
      <c r="F61">
        <v>0</v>
      </c>
      <c r="G61">
        <v>0</v>
      </c>
    </row>
    <row r="62" spans="1:7" ht="15" x14ac:dyDescent="0.25">
      <c r="A62" s="271" t="s">
        <v>96</v>
      </c>
      <c r="B62">
        <v>134</v>
      </c>
      <c r="C62">
        <v>310.7</v>
      </c>
      <c r="D62">
        <v>1433.9</v>
      </c>
      <c r="E62">
        <v>1320.1</v>
      </c>
      <c r="F62">
        <v>33.1</v>
      </c>
      <c r="G62">
        <v>0</v>
      </c>
    </row>
    <row r="63" spans="1:7" ht="15" x14ac:dyDescent="0.25">
      <c r="A63" s="271" t="s">
        <v>97</v>
      </c>
      <c r="B63">
        <v>0</v>
      </c>
      <c r="C63">
        <v>4.4000000000000004</v>
      </c>
      <c r="D63">
        <v>36.299999999999997</v>
      </c>
      <c r="E63">
        <v>121</v>
      </c>
      <c r="F63">
        <v>0</v>
      </c>
      <c r="G63">
        <v>0</v>
      </c>
    </row>
    <row r="64" spans="1:7" ht="15" x14ac:dyDescent="0.25">
      <c r="A64" s="271" t="s">
        <v>535</v>
      </c>
      <c r="B64">
        <v>0</v>
      </c>
      <c r="C64">
        <v>0</v>
      </c>
      <c r="D64">
        <v>0</v>
      </c>
      <c r="E64">
        <v>11</v>
      </c>
      <c r="F64">
        <v>0</v>
      </c>
      <c r="G64">
        <v>0</v>
      </c>
    </row>
    <row r="65" spans="1:7" ht="15" x14ac:dyDescent="0.25">
      <c r="A65" s="271" t="s">
        <v>537</v>
      </c>
      <c r="B65">
        <v>0</v>
      </c>
      <c r="C65">
        <v>0</v>
      </c>
      <c r="D65">
        <v>0</v>
      </c>
      <c r="E65">
        <v>53.1</v>
      </c>
      <c r="F65">
        <v>0</v>
      </c>
      <c r="G65">
        <v>0</v>
      </c>
    </row>
    <row r="66" spans="1:7" ht="15" x14ac:dyDescent="0.25">
      <c r="A66" s="271" t="s">
        <v>538</v>
      </c>
      <c r="B66">
        <v>0</v>
      </c>
      <c r="C66">
        <v>45</v>
      </c>
      <c r="D66">
        <v>0</v>
      </c>
      <c r="E66">
        <v>24.7</v>
      </c>
      <c r="F66">
        <v>0</v>
      </c>
      <c r="G66">
        <v>0</v>
      </c>
    </row>
    <row r="67" spans="1:7" ht="15" x14ac:dyDescent="0.25">
      <c r="A67" s="271" t="s">
        <v>176</v>
      </c>
      <c r="B67">
        <v>0</v>
      </c>
      <c r="C67">
        <v>0</v>
      </c>
      <c r="D67">
        <v>31.1</v>
      </c>
      <c r="E67">
        <v>0</v>
      </c>
      <c r="F67">
        <v>0</v>
      </c>
      <c r="G67">
        <v>0</v>
      </c>
    </row>
    <row r="68" spans="1:7" ht="15" x14ac:dyDescent="0.25">
      <c r="A68" s="271" t="s">
        <v>539</v>
      </c>
      <c r="B68">
        <v>0</v>
      </c>
      <c r="C68">
        <v>0</v>
      </c>
      <c r="D68">
        <v>0</v>
      </c>
      <c r="E68">
        <v>45</v>
      </c>
      <c r="F68">
        <v>0</v>
      </c>
      <c r="G68">
        <v>0</v>
      </c>
    </row>
    <row r="69" spans="1:7" ht="15" x14ac:dyDescent="0.25">
      <c r="A69" s="271" t="s">
        <v>69</v>
      </c>
    </row>
    <row r="70" spans="1:7" ht="15" x14ac:dyDescent="0.25">
      <c r="A70" s="271" t="s">
        <v>98</v>
      </c>
      <c r="B70">
        <v>675.2</v>
      </c>
      <c r="C70">
        <v>864.2</v>
      </c>
      <c r="D70">
        <v>7803.9</v>
      </c>
      <c r="E70">
        <v>6413.9</v>
      </c>
      <c r="F70">
        <v>392.1</v>
      </c>
      <c r="G70">
        <v>0</v>
      </c>
    </row>
    <row r="71" spans="1:7" ht="15" x14ac:dyDescent="0.25">
      <c r="A71" s="271" t="s">
        <v>99</v>
      </c>
      <c r="B71">
        <v>0.8</v>
      </c>
      <c r="C71">
        <v>1.5</v>
      </c>
      <c r="D71">
        <v>15.3</v>
      </c>
      <c r="E71">
        <v>14.2</v>
      </c>
      <c r="F71">
        <v>0</v>
      </c>
      <c r="G71">
        <v>0</v>
      </c>
    </row>
    <row r="72" spans="1:7" ht="15" x14ac:dyDescent="0.25">
      <c r="A72" s="271" t="s">
        <v>100</v>
      </c>
      <c r="B72">
        <v>0</v>
      </c>
      <c r="C72">
        <v>4.5</v>
      </c>
      <c r="D72">
        <v>12.9</v>
      </c>
      <c r="E72">
        <v>15.1</v>
      </c>
      <c r="F72">
        <v>0</v>
      </c>
      <c r="G72">
        <v>0</v>
      </c>
    </row>
    <row r="73" spans="1:7" ht="15" x14ac:dyDescent="0.25">
      <c r="A73" s="271" t="s">
        <v>101</v>
      </c>
      <c r="B73">
        <v>45</v>
      </c>
      <c r="C73">
        <v>0</v>
      </c>
      <c r="D73">
        <v>471.1</v>
      </c>
      <c r="E73">
        <v>267.60000000000002</v>
      </c>
      <c r="F73">
        <v>0</v>
      </c>
      <c r="G73">
        <v>0</v>
      </c>
    </row>
    <row r="74" spans="1:7" ht="15" x14ac:dyDescent="0.25">
      <c r="A74" s="271" t="s">
        <v>102</v>
      </c>
      <c r="B74">
        <v>12.7</v>
      </c>
      <c r="C74">
        <v>0</v>
      </c>
      <c r="D74">
        <v>79.400000000000006</v>
      </c>
      <c r="E74">
        <v>86.5</v>
      </c>
      <c r="F74">
        <v>0</v>
      </c>
      <c r="G74">
        <v>0</v>
      </c>
    </row>
    <row r="75" spans="1:7" ht="15" x14ac:dyDescent="0.25">
      <c r="A75" s="271" t="s">
        <v>103</v>
      </c>
      <c r="B75">
        <v>9.4</v>
      </c>
      <c r="C75">
        <v>26.7</v>
      </c>
      <c r="D75">
        <v>50.9</v>
      </c>
      <c r="E75">
        <v>27.2</v>
      </c>
      <c r="F75">
        <v>0</v>
      </c>
      <c r="G75">
        <v>0</v>
      </c>
    </row>
    <row r="76" spans="1:7" ht="15" x14ac:dyDescent="0.25">
      <c r="A76" s="271" t="s">
        <v>104</v>
      </c>
      <c r="B76">
        <v>32.5</v>
      </c>
      <c r="C76">
        <v>34</v>
      </c>
      <c r="D76">
        <v>362.6</v>
      </c>
      <c r="E76">
        <v>245.7</v>
      </c>
      <c r="F76">
        <v>65</v>
      </c>
      <c r="G76">
        <v>0</v>
      </c>
    </row>
    <row r="77" spans="1:7" ht="15" x14ac:dyDescent="0.25">
      <c r="A77" s="271" t="s">
        <v>105</v>
      </c>
      <c r="B77">
        <v>16</v>
      </c>
      <c r="C77">
        <v>38.299999999999997</v>
      </c>
      <c r="D77">
        <v>775</v>
      </c>
      <c r="E77">
        <v>350.3</v>
      </c>
      <c r="F77">
        <v>56.5</v>
      </c>
      <c r="G77">
        <v>0</v>
      </c>
    </row>
    <row r="78" spans="1:7" ht="15" x14ac:dyDescent="0.25">
      <c r="A78" s="271" t="s">
        <v>106</v>
      </c>
      <c r="B78">
        <v>13.1</v>
      </c>
      <c r="C78">
        <v>18</v>
      </c>
      <c r="D78">
        <v>263</v>
      </c>
      <c r="E78">
        <v>242.6</v>
      </c>
      <c r="F78">
        <v>10.1</v>
      </c>
      <c r="G78">
        <v>0</v>
      </c>
    </row>
    <row r="79" spans="1:7" ht="15" x14ac:dyDescent="0.25">
      <c r="A79" s="271" t="s">
        <v>107</v>
      </c>
      <c r="B79">
        <v>0</v>
      </c>
      <c r="C79">
        <v>0.1</v>
      </c>
      <c r="D79">
        <v>302.5</v>
      </c>
      <c r="E79">
        <v>245.4</v>
      </c>
      <c r="F79">
        <v>16</v>
      </c>
      <c r="G79">
        <v>0</v>
      </c>
    </row>
    <row r="80" spans="1:7" ht="15" x14ac:dyDescent="0.25">
      <c r="A80" s="271" t="s">
        <v>108</v>
      </c>
      <c r="B80">
        <v>0</v>
      </c>
      <c r="C80">
        <v>18.3</v>
      </c>
      <c r="D80">
        <v>0</v>
      </c>
      <c r="E80">
        <v>4.4000000000000004</v>
      </c>
      <c r="F80">
        <v>0</v>
      </c>
      <c r="G80">
        <v>0</v>
      </c>
    </row>
    <row r="81" spans="1:7" ht="15" x14ac:dyDescent="0.25">
      <c r="A81" s="271" t="s">
        <v>109</v>
      </c>
      <c r="B81">
        <v>141.69999999999999</v>
      </c>
      <c r="C81">
        <v>43.9</v>
      </c>
      <c r="D81">
        <v>499</v>
      </c>
      <c r="E81">
        <v>508.7</v>
      </c>
      <c r="F81">
        <v>0</v>
      </c>
      <c r="G81">
        <v>0</v>
      </c>
    </row>
    <row r="82" spans="1:7" ht="15" x14ac:dyDescent="0.25">
      <c r="A82" s="271" t="s">
        <v>110</v>
      </c>
      <c r="B82">
        <v>0</v>
      </c>
      <c r="C82">
        <v>0</v>
      </c>
      <c r="D82">
        <v>26.9</v>
      </c>
      <c r="E82">
        <v>28.9</v>
      </c>
      <c r="F82">
        <v>0</v>
      </c>
      <c r="G82">
        <v>0</v>
      </c>
    </row>
    <row r="83" spans="1:7" ht="15" x14ac:dyDescent="0.25">
      <c r="A83" s="271" t="s">
        <v>111</v>
      </c>
      <c r="B83">
        <v>0</v>
      </c>
      <c r="C83">
        <v>25</v>
      </c>
      <c r="D83">
        <v>103.3</v>
      </c>
      <c r="E83">
        <v>117.4</v>
      </c>
      <c r="F83">
        <v>0</v>
      </c>
      <c r="G83">
        <v>0</v>
      </c>
    </row>
    <row r="84" spans="1:7" ht="15" x14ac:dyDescent="0.25">
      <c r="A84" s="271" t="s">
        <v>112</v>
      </c>
      <c r="B84">
        <v>15</v>
      </c>
      <c r="C84">
        <v>28.7</v>
      </c>
      <c r="D84">
        <v>290.3</v>
      </c>
      <c r="E84">
        <v>274.8</v>
      </c>
      <c r="F84">
        <v>45.4</v>
      </c>
      <c r="G84">
        <v>0</v>
      </c>
    </row>
    <row r="85" spans="1:7" ht="15" x14ac:dyDescent="0.25">
      <c r="A85" s="271" t="s">
        <v>113</v>
      </c>
      <c r="B85">
        <v>2</v>
      </c>
      <c r="C85">
        <v>20</v>
      </c>
      <c r="D85">
        <v>178.2</v>
      </c>
      <c r="E85">
        <v>131.6</v>
      </c>
      <c r="F85">
        <v>0</v>
      </c>
      <c r="G85">
        <v>0</v>
      </c>
    </row>
    <row r="86" spans="1:7" ht="15" x14ac:dyDescent="0.25">
      <c r="A86" s="271" t="s">
        <v>114</v>
      </c>
      <c r="B86">
        <v>1</v>
      </c>
      <c r="C86">
        <v>6.5</v>
      </c>
      <c r="D86">
        <v>31.9</v>
      </c>
      <c r="E86">
        <v>33.200000000000003</v>
      </c>
      <c r="F86">
        <v>9.5</v>
      </c>
      <c r="G86">
        <v>0</v>
      </c>
    </row>
    <row r="87" spans="1:7" ht="15" x14ac:dyDescent="0.25">
      <c r="A87" s="271" t="s">
        <v>115</v>
      </c>
      <c r="B87">
        <v>357.9</v>
      </c>
      <c r="C87">
        <v>516</v>
      </c>
      <c r="D87">
        <v>3453.3</v>
      </c>
      <c r="E87">
        <v>2772</v>
      </c>
      <c r="F87">
        <v>79.8</v>
      </c>
      <c r="G87">
        <v>0</v>
      </c>
    </row>
    <row r="88" spans="1:7" ht="15" x14ac:dyDescent="0.25">
      <c r="A88" s="271" t="s">
        <v>117</v>
      </c>
      <c r="B88">
        <v>1.9</v>
      </c>
      <c r="C88">
        <v>1.5</v>
      </c>
      <c r="D88">
        <v>16</v>
      </c>
      <c r="E88">
        <v>12</v>
      </c>
      <c r="F88">
        <v>0</v>
      </c>
      <c r="G88">
        <v>0</v>
      </c>
    </row>
    <row r="89" spans="1:7" ht="15" x14ac:dyDescent="0.25">
      <c r="A89" s="271" t="s">
        <v>118</v>
      </c>
      <c r="B89">
        <v>2</v>
      </c>
      <c r="C89">
        <v>0</v>
      </c>
      <c r="D89">
        <v>142.4</v>
      </c>
      <c r="E89">
        <v>144.30000000000001</v>
      </c>
      <c r="F89">
        <v>46.9</v>
      </c>
      <c r="G89">
        <v>0</v>
      </c>
    </row>
    <row r="90" spans="1:7" ht="15" x14ac:dyDescent="0.25">
      <c r="A90" s="271" t="s">
        <v>119</v>
      </c>
      <c r="B90">
        <v>0</v>
      </c>
      <c r="C90">
        <v>35</v>
      </c>
      <c r="D90">
        <v>278.2</v>
      </c>
      <c r="E90">
        <v>330</v>
      </c>
      <c r="F90">
        <v>48.6</v>
      </c>
      <c r="G90">
        <v>0</v>
      </c>
    </row>
    <row r="91" spans="1:7" ht="15" x14ac:dyDescent="0.25">
      <c r="A91" s="271" t="s">
        <v>120</v>
      </c>
      <c r="B91">
        <v>0</v>
      </c>
      <c r="C91">
        <v>39.5</v>
      </c>
      <c r="D91">
        <v>253.5</v>
      </c>
      <c r="E91">
        <v>247.3</v>
      </c>
      <c r="F91">
        <v>0</v>
      </c>
      <c r="G91">
        <v>0</v>
      </c>
    </row>
    <row r="92" spans="1:7" ht="15" x14ac:dyDescent="0.25">
      <c r="A92" s="271" t="s">
        <v>121</v>
      </c>
      <c r="B92">
        <v>0</v>
      </c>
      <c r="C92">
        <v>6.7</v>
      </c>
      <c r="D92">
        <v>98.1</v>
      </c>
      <c r="E92">
        <v>124.2</v>
      </c>
      <c r="F92">
        <v>14.3</v>
      </c>
      <c r="G92">
        <v>0</v>
      </c>
    </row>
    <row r="93" spans="1:7" ht="15" x14ac:dyDescent="0.25">
      <c r="A93" s="271" t="s">
        <v>122</v>
      </c>
      <c r="B93">
        <v>24.2</v>
      </c>
      <c r="C93">
        <v>0</v>
      </c>
      <c r="D93">
        <v>100.3</v>
      </c>
      <c r="E93">
        <v>190.4</v>
      </c>
      <c r="F93">
        <v>0</v>
      </c>
      <c r="G93">
        <v>0</v>
      </c>
    </row>
    <row r="94" spans="1:7" ht="15" x14ac:dyDescent="0.25">
      <c r="A94" s="271" t="s">
        <v>65</v>
      </c>
      <c r="B94" t="s">
        <v>66</v>
      </c>
      <c r="C94" t="s">
        <v>67</v>
      </c>
      <c r="D94" t="s">
        <v>66</v>
      </c>
      <c r="E94" t="s">
        <v>66</v>
      </c>
      <c r="F94" t="s">
        <v>66</v>
      </c>
      <c r="G94" t="s">
        <v>68</v>
      </c>
    </row>
    <row r="95" spans="1:7" ht="15" x14ac:dyDescent="0.25">
      <c r="A95" s="271" t="s">
        <v>123</v>
      </c>
      <c r="B95">
        <v>3240</v>
      </c>
      <c r="C95">
        <v>3355.8</v>
      </c>
      <c r="D95">
        <v>22426.7</v>
      </c>
      <c r="E95">
        <v>21314.9</v>
      </c>
      <c r="F95">
        <v>1660.6</v>
      </c>
      <c r="G95">
        <v>0</v>
      </c>
    </row>
    <row r="96" spans="1:7" ht="15" x14ac:dyDescent="0.25">
      <c r="A96" s="271" t="s">
        <v>124</v>
      </c>
      <c r="B96">
        <v>509.9</v>
      </c>
      <c r="C96">
        <v>881.6</v>
      </c>
      <c r="D96">
        <v>0</v>
      </c>
      <c r="E96">
        <v>0</v>
      </c>
      <c r="F96">
        <v>473.6</v>
      </c>
      <c r="G96">
        <v>0</v>
      </c>
    </row>
    <row r="97" spans="1:7" ht="15" x14ac:dyDescent="0.25">
      <c r="A97" s="271" t="s">
        <v>65</v>
      </c>
      <c r="B97" t="s">
        <v>66</v>
      </c>
      <c r="C97" t="s">
        <v>67</v>
      </c>
      <c r="D97" t="s">
        <v>66</v>
      </c>
      <c r="E97" t="s">
        <v>66</v>
      </c>
      <c r="F97" t="s">
        <v>66</v>
      </c>
      <c r="G97" t="s">
        <v>68</v>
      </c>
    </row>
    <row r="98" spans="1:7" ht="15" x14ac:dyDescent="0.25">
      <c r="A98" s="271" t="s">
        <v>125</v>
      </c>
      <c r="B98">
        <v>3749.9</v>
      </c>
      <c r="C98">
        <v>4237.3999999999996</v>
      </c>
      <c r="D98">
        <v>22426.7</v>
      </c>
      <c r="E98">
        <v>21314.9</v>
      </c>
      <c r="F98">
        <v>2134.1</v>
      </c>
      <c r="G98">
        <v>0</v>
      </c>
    </row>
    <row r="99" spans="1:7" ht="15" x14ac:dyDescent="0.25">
      <c r="A99" s="271" t="s">
        <v>126</v>
      </c>
      <c r="B99" t="s">
        <v>45</v>
      </c>
      <c r="C99" t="s">
        <v>45</v>
      </c>
      <c r="D99">
        <v>0</v>
      </c>
      <c r="E99">
        <v>0</v>
      </c>
      <c r="F99" t="s">
        <v>45</v>
      </c>
      <c r="G99" t="s">
        <v>45</v>
      </c>
    </row>
    <row r="100" spans="1:7" ht="15" x14ac:dyDescent="0.25">
      <c r="A100" s="271" t="s">
        <v>127</v>
      </c>
      <c r="B100">
        <v>0</v>
      </c>
      <c r="C100">
        <v>0</v>
      </c>
      <c r="D100" t="s">
        <v>45</v>
      </c>
      <c r="E100" t="s">
        <v>45</v>
      </c>
      <c r="F100">
        <v>0</v>
      </c>
      <c r="G100">
        <v>0</v>
      </c>
    </row>
    <row r="101" spans="1:7" ht="15" x14ac:dyDescent="0.25">
      <c r="A101" s="271" t="s">
        <v>65</v>
      </c>
      <c r="B101" t="s">
        <v>66</v>
      </c>
      <c r="C101" t="s">
        <v>67</v>
      </c>
      <c r="D101" t="s">
        <v>66</v>
      </c>
      <c r="E101" t="s">
        <v>66</v>
      </c>
      <c r="F101" t="s">
        <v>66</v>
      </c>
      <c r="G101" t="s">
        <v>68</v>
      </c>
    </row>
  </sheetData>
  <pageMargins left="0.7" right="0.7" top="0.75" bottom="0.75" header="0.3" footer="0.3"/>
  <pageSetup orientation="portrait" r:id="rId1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ACF83-3EEF-477C-87A3-F849A951A677}">
  <dimension ref="A1:G101"/>
  <sheetViews>
    <sheetView topLeftCell="A97" workbookViewId="0">
      <selection activeCell="B97" sqref="B97"/>
    </sheetView>
  </sheetViews>
  <sheetFormatPr defaultRowHeight="13.2" x14ac:dyDescent="0.25"/>
  <cols>
    <col min="1" max="1" width="14.10937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544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53</v>
      </c>
    </row>
    <row r="11" spans="1:7" ht="15" x14ac:dyDescent="0.25">
      <c r="A11" s="271" t="s">
        <v>225</v>
      </c>
    </row>
    <row r="12" spans="1:7" ht="15" x14ac:dyDescent="0.25">
      <c r="A12" s="271" t="s">
        <v>70</v>
      </c>
      <c r="B12">
        <v>147.69999999999999</v>
      </c>
      <c r="C12">
        <v>62.8</v>
      </c>
      <c r="D12">
        <v>794.5</v>
      </c>
      <c r="E12">
        <v>590.29999999999995</v>
      </c>
      <c r="F12">
        <v>60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71</v>
      </c>
      <c r="B15">
        <v>147.69999999999999</v>
      </c>
      <c r="C15">
        <v>50.8</v>
      </c>
      <c r="D15">
        <v>728.5</v>
      </c>
      <c r="E15">
        <v>421</v>
      </c>
      <c r="F15">
        <v>60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12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439.1</v>
      </c>
      <c r="C20">
        <v>392.6</v>
      </c>
      <c r="D20">
        <v>2303.3000000000002</v>
      </c>
      <c r="E20">
        <v>2348</v>
      </c>
      <c r="F20">
        <v>200.2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300.7</v>
      </c>
      <c r="C22">
        <v>59.5</v>
      </c>
      <c r="D22">
        <v>1141.7</v>
      </c>
      <c r="E22">
        <v>1047</v>
      </c>
      <c r="F22">
        <v>60.1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255</v>
      </c>
      <c r="C24">
        <v>0</v>
      </c>
      <c r="D24">
        <v>194.1</v>
      </c>
      <c r="E24">
        <v>42</v>
      </c>
      <c r="F24">
        <v>455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1512.5</v>
      </c>
      <c r="C26">
        <v>1655.7</v>
      </c>
      <c r="D26">
        <v>7565.7</v>
      </c>
      <c r="E26">
        <v>7790.2</v>
      </c>
      <c r="F26">
        <v>417</v>
      </c>
      <c r="G26">
        <v>0</v>
      </c>
    </row>
    <row r="27" spans="1:7" ht="15" x14ac:dyDescent="0.25">
      <c r="A27" s="271" t="s">
        <v>167</v>
      </c>
      <c r="B27">
        <v>50.2</v>
      </c>
      <c r="C27">
        <v>0</v>
      </c>
      <c r="D27">
        <v>380.6</v>
      </c>
      <c r="E27">
        <v>400.1</v>
      </c>
      <c r="F27">
        <v>0</v>
      </c>
      <c r="G27">
        <v>0</v>
      </c>
    </row>
    <row r="28" spans="1:7" ht="15" x14ac:dyDescent="0.25">
      <c r="A28" s="271" t="s">
        <v>78</v>
      </c>
      <c r="B28">
        <v>1.6</v>
      </c>
      <c r="C28">
        <v>26.4</v>
      </c>
      <c r="D28">
        <v>88.9</v>
      </c>
      <c r="E28">
        <v>61.6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79</v>
      </c>
      <c r="B30">
        <v>0.5</v>
      </c>
      <c r="C30">
        <v>1.1000000000000001</v>
      </c>
      <c r="D30">
        <v>4.2</v>
      </c>
      <c r="E30">
        <v>3.3</v>
      </c>
      <c r="F30">
        <v>0</v>
      </c>
      <c r="G30">
        <v>0</v>
      </c>
    </row>
    <row r="31" spans="1:7" ht="15" x14ac:dyDescent="0.25">
      <c r="A31" s="271" t="s">
        <v>80</v>
      </c>
      <c r="B31">
        <v>37.5</v>
      </c>
      <c r="C31">
        <v>354.8</v>
      </c>
      <c r="D31">
        <v>973.8</v>
      </c>
      <c r="E31">
        <v>972.9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200</v>
      </c>
      <c r="D32">
        <v>262.2</v>
      </c>
      <c r="E32">
        <v>416.3</v>
      </c>
      <c r="F32">
        <v>0</v>
      </c>
      <c r="G32">
        <v>0</v>
      </c>
    </row>
    <row r="33" spans="1:7" ht="15" x14ac:dyDescent="0.25">
      <c r="A33" s="271" t="s">
        <v>168</v>
      </c>
      <c r="B33">
        <v>0</v>
      </c>
      <c r="C33">
        <v>31.2</v>
      </c>
      <c r="D33">
        <v>0.2</v>
      </c>
      <c r="E33">
        <v>82.6</v>
      </c>
      <c r="F33">
        <v>0</v>
      </c>
      <c r="G33">
        <v>0</v>
      </c>
    </row>
    <row r="34" spans="1:7" ht="15" x14ac:dyDescent="0.25">
      <c r="A34" s="271" t="s">
        <v>81</v>
      </c>
      <c r="B34">
        <v>348.7</v>
      </c>
      <c r="C34">
        <v>419.1</v>
      </c>
      <c r="D34">
        <v>1216.0999999999999</v>
      </c>
      <c r="E34">
        <v>1158.9000000000001</v>
      </c>
      <c r="F34">
        <v>31.5</v>
      </c>
      <c r="G34">
        <v>0</v>
      </c>
    </row>
    <row r="35" spans="1:7" ht="15" x14ac:dyDescent="0.25">
      <c r="A35" s="271" t="s">
        <v>82</v>
      </c>
      <c r="B35">
        <v>0.5</v>
      </c>
      <c r="C35">
        <v>135.69999999999999</v>
      </c>
      <c r="D35">
        <v>328.9</v>
      </c>
      <c r="E35">
        <v>354.4</v>
      </c>
      <c r="F35">
        <v>34</v>
      </c>
      <c r="G35">
        <v>0</v>
      </c>
    </row>
    <row r="36" spans="1:7" ht="15" x14ac:dyDescent="0.25">
      <c r="A36" s="271" t="s">
        <v>170</v>
      </c>
      <c r="B36">
        <v>0</v>
      </c>
      <c r="C36" t="s">
        <v>94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271" t="s">
        <v>528</v>
      </c>
      <c r="B37">
        <v>0</v>
      </c>
      <c r="C37">
        <v>0</v>
      </c>
      <c r="D37">
        <v>0</v>
      </c>
      <c r="E37">
        <v>21.2</v>
      </c>
      <c r="F37">
        <v>0</v>
      </c>
      <c r="G37">
        <v>0</v>
      </c>
    </row>
    <row r="38" spans="1:7" ht="15" x14ac:dyDescent="0.25">
      <c r="A38" s="271" t="s">
        <v>83</v>
      </c>
      <c r="B38">
        <v>686.8</v>
      </c>
      <c r="C38">
        <v>402</v>
      </c>
      <c r="D38">
        <v>2698.7</v>
      </c>
      <c r="E38">
        <v>2725.5</v>
      </c>
      <c r="F38">
        <v>222</v>
      </c>
      <c r="G38">
        <v>0</v>
      </c>
    </row>
    <row r="39" spans="1:7" ht="15" x14ac:dyDescent="0.25">
      <c r="A39" s="271" t="s">
        <v>259</v>
      </c>
      <c r="B39">
        <v>0</v>
      </c>
      <c r="C39">
        <v>0</v>
      </c>
      <c r="D39">
        <v>53.3</v>
      </c>
      <c r="E39">
        <v>64.5</v>
      </c>
      <c r="F39">
        <v>0</v>
      </c>
      <c r="G39">
        <v>0</v>
      </c>
    </row>
    <row r="40" spans="1:7" ht="15" x14ac:dyDescent="0.25">
      <c r="A40" s="271" t="s">
        <v>84</v>
      </c>
      <c r="B40">
        <v>20</v>
      </c>
      <c r="C40">
        <v>65</v>
      </c>
      <c r="D40">
        <v>134.80000000000001</v>
      </c>
      <c r="E40">
        <v>68.8</v>
      </c>
      <c r="F40">
        <v>0</v>
      </c>
      <c r="G40">
        <v>0</v>
      </c>
    </row>
    <row r="41" spans="1:7" ht="15" x14ac:dyDescent="0.25">
      <c r="A41" s="271" t="s">
        <v>85</v>
      </c>
      <c r="B41">
        <v>44.6</v>
      </c>
      <c r="C41">
        <v>20</v>
      </c>
      <c r="D41">
        <v>62.7</v>
      </c>
      <c r="E41">
        <v>68.8</v>
      </c>
      <c r="F41">
        <v>0</v>
      </c>
      <c r="G41">
        <v>0</v>
      </c>
    </row>
    <row r="42" spans="1:7" ht="15" x14ac:dyDescent="0.25">
      <c r="A42" s="271" t="s">
        <v>86</v>
      </c>
      <c r="B42">
        <v>138.69999999999999</v>
      </c>
      <c r="C42">
        <v>0.4</v>
      </c>
      <c r="D42">
        <v>739.6</v>
      </c>
      <c r="E42">
        <v>745.6</v>
      </c>
      <c r="F42">
        <v>114.5</v>
      </c>
      <c r="G42">
        <v>0</v>
      </c>
    </row>
    <row r="43" spans="1:7" ht="15" x14ac:dyDescent="0.25">
      <c r="A43" s="271" t="s">
        <v>87</v>
      </c>
      <c r="B43">
        <v>2.4</v>
      </c>
      <c r="C43">
        <v>0</v>
      </c>
      <c r="D43">
        <v>3.3</v>
      </c>
      <c r="E43">
        <v>34</v>
      </c>
      <c r="F43">
        <v>0</v>
      </c>
      <c r="G43">
        <v>0</v>
      </c>
    </row>
    <row r="44" spans="1:7" ht="15" x14ac:dyDescent="0.25">
      <c r="A44" s="271" t="s">
        <v>88</v>
      </c>
      <c r="B44">
        <v>91</v>
      </c>
      <c r="C44">
        <v>0</v>
      </c>
      <c r="D44">
        <v>381.6</v>
      </c>
      <c r="E44">
        <v>211</v>
      </c>
      <c r="F44">
        <v>15</v>
      </c>
      <c r="G44">
        <v>0</v>
      </c>
    </row>
    <row r="45" spans="1:7" ht="15" x14ac:dyDescent="0.25">
      <c r="A45" s="271" t="s">
        <v>89</v>
      </c>
      <c r="B45">
        <v>90</v>
      </c>
      <c r="C45">
        <v>0</v>
      </c>
      <c r="D45">
        <v>235.5</v>
      </c>
      <c r="E45">
        <v>400.7</v>
      </c>
      <c r="F45">
        <v>0</v>
      </c>
      <c r="G45">
        <v>0</v>
      </c>
    </row>
    <row r="46" spans="1:7" ht="15" x14ac:dyDescent="0.25">
      <c r="A46" s="271" t="s">
        <v>69</v>
      </c>
    </row>
    <row r="47" spans="1:7" ht="15" x14ac:dyDescent="0.25">
      <c r="A47" s="271" t="s">
        <v>90</v>
      </c>
      <c r="B47">
        <v>134</v>
      </c>
      <c r="C47">
        <v>635.1</v>
      </c>
      <c r="D47">
        <v>2198.9</v>
      </c>
      <c r="E47">
        <v>2618.4</v>
      </c>
      <c r="F47">
        <v>33.1</v>
      </c>
      <c r="G47">
        <v>0</v>
      </c>
    </row>
    <row r="48" spans="1:7" ht="15" x14ac:dyDescent="0.25">
      <c r="A48" s="271" t="s">
        <v>91</v>
      </c>
      <c r="B48">
        <v>0</v>
      </c>
      <c r="C48">
        <v>60</v>
      </c>
      <c r="D48">
        <v>472.4</v>
      </c>
      <c r="E48">
        <v>199.9</v>
      </c>
      <c r="F48">
        <v>0</v>
      </c>
      <c r="G48">
        <v>0</v>
      </c>
    </row>
    <row r="49" spans="1:7" ht="15" x14ac:dyDescent="0.25">
      <c r="A49" s="271" t="s">
        <v>529</v>
      </c>
      <c r="B49">
        <v>0</v>
      </c>
      <c r="C49">
        <v>0</v>
      </c>
      <c r="D49">
        <v>0</v>
      </c>
      <c r="E49">
        <v>13.8</v>
      </c>
      <c r="F49">
        <v>0</v>
      </c>
      <c r="G49">
        <v>0</v>
      </c>
    </row>
    <row r="50" spans="1:7" ht="15" x14ac:dyDescent="0.25">
      <c r="A50" s="271" t="s">
        <v>530</v>
      </c>
      <c r="B50">
        <v>0</v>
      </c>
      <c r="C50">
        <v>0</v>
      </c>
      <c r="D50">
        <v>0</v>
      </c>
      <c r="E50">
        <v>2</v>
      </c>
      <c r="F50">
        <v>0</v>
      </c>
      <c r="G50">
        <v>0</v>
      </c>
    </row>
    <row r="51" spans="1:7" ht="15" x14ac:dyDescent="0.25">
      <c r="A51" s="271" t="s">
        <v>531</v>
      </c>
      <c r="B51">
        <v>0</v>
      </c>
      <c r="C51">
        <v>0</v>
      </c>
      <c r="D51">
        <v>0</v>
      </c>
      <c r="E51">
        <v>35.700000000000003</v>
      </c>
      <c r="F51">
        <v>0</v>
      </c>
      <c r="G51">
        <v>0</v>
      </c>
    </row>
    <row r="52" spans="1:7" ht="15" x14ac:dyDescent="0.25">
      <c r="A52" s="271" t="s">
        <v>92</v>
      </c>
      <c r="B52">
        <v>0</v>
      </c>
      <c r="C52">
        <v>120</v>
      </c>
      <c r="D52">
        <v>101.2</v>
      </c>
      <c r="E52">
        <v>694.9</v>
      </c>
      <c r="F52">
        <v>0</v>
      </c>
      <c r="G52">
        <v>0</v>
      </c>
    </row>
    <row r="53" spans="1:7" ht="15" x14ac:dyDescent="0.25">
      <c r="A53" s="271" t="s">
        <v>464</v>
      </c>
      <c r="B53">
        <v>0</v>
      </c>
      <c r="C53">
        <v>0</v>
      </c>
      <c r="D53">
        <v>19.7</v>
      </c>
      <c r="E53">
        <v>0</v>
      </c>
      <c r="F53">
        <v>0</v>
      </c>
      <c r="G53">
        <v>0</v>
      </c>
    </row>
    <row r="54" spans="1:7" ht="15" x14ac:dyDescent="0.25">
      <c r="A54" s="271" t="s">
        <v>175</v>
      </c>
      <c r="B54">
        <v>0</v>
      </c>
      <c r="C54">
        <v>0</v>
      </c>
      <c r="D54">
        <v>18.600000000000001</v>
      </c>
      <c r="E54">
        <v>38.5</v>
      </c>
      <c r="F54">
        <v>0</v>
      </c>
      <c r="G54">
        <v>0</v>
      </c>
    </row>
    <row r="55" spans="1:7" ht="15" x14ac:dyDescent="0.25">
      <c r="A55" s="271" t="s">
        <v>532</v>
      </c>
      <c r="B55">
        <v>0</v>
      </c>
      <c r="C55">
        <v>0</v>
      </c>
      <c r="D55">
        <v>0</v>
      </c>
      <c r="E55">
        <v>34</v>
      </c>
      <c r="F55">
        <v>0</v>
      </c>
      <c r="G55">
        <v>0</v>
      </c>
    </row>
    <row r="56" spans="1:7" ht="15" x14ac:dyDescent="0.25">
      <c r="A56" s="271" t="s">
        <v>406</v>
      </c>
      <c r="B56">
        <v>0</v>
      </c>
      <c r="C56">
        <v>0</v>
      </c>
      <c r="D56">
        <v>22.7</v>
      </c>
      <c r="E56">
        <v>31.9</v>
      </c>
      <c r="F56">
        <v>0</v>
      </c>
      <c r="G56">
        <v>0</v>
      </c>
    </row>
    <row r="57" spans="1:7" ht="15" x14ac:dyDescent="0.25">
      <c r="A57" s="271" t="s">
        <v>466</v>
      </c>
      <c r="B57">
        <v>0</v>
      </c>
      <c r="C57">
        <v>0</v>
      </c>
      <c r="D57">
        <v>20.8</v>
      </c>
      <c r="E57">
        <v>0</v>
      </c>
      <c r="F57">
        <v>0</v>
      </c>
      <c r="G57">
        <v>0</v>
      </c>
    </row>
    <row r="58" spans="1:7" ht="15" x14ac:dyDescent="0.25">
      <c r="A58" s="271" t="s">
        <v>533</v>
      </c>
      <c r="B58">
        <v>0</v>
      </c>
      <c r="C58">
        <v>0</v>
      </c>
      <c r="D58">
        <v>0</v>
      </c>
      <c r="E58">
        <v>2</v>
      </c>
      <c r="F58">
        <v>0</v>
      </c>
      <c r="G58">
        <v>0</v>
      </c>
    </row>
    <row r="59" spans="1:7" ht="15" x14ac:dyDescent="0.25">
      <c r="A59" s="271" t="s">
        <v>93</v>
      </c>
      <c r="B59" t="s">
        <v>94</v>
      </c>
      <c r="C59">
        <v>0</v>
      </c>
      <c r="D59">
        <v>32.200000000000003</v>
      </c>
      <c r="E59" t="s">
        <v>94</v>
      </c>
      <c r="F59">
        <v>0</v>
      </c>
      <c r="G59">
        <v>0</v>
      </c>
    </row>
    <row r="60" spans="1:7" ht="15" x14ac:dyDescent="0.25">
      <c r="A60" s="271" t="s">
        <v>95</v>
      </c>
      <c r="B60">
        <v>0</v>
      </c>
      <c r="C60">
        <v>45</v>
      </c>
      <c r="D60">
        <v>3.9</v>
      </c>
      <c r="E60">
        <v>87.4</v>
      </c>
      <c r="F60">
        <v>0</v>
      </c>
      <c r="G60">
        <v>0</v>
      </c>
    </row>
    <row r="61" spans="1:7" ht="15" x14ac:dyDescent="0.25">
      <c r="A61" s="271" t="s">
        <v>407</v>
      </c>
      <c r="B61">
        <v>0</v>
      </c>
      <c r="C61">
        <v>0</v>
      </c>
      <c r="D61">
        <v>6</v>
      </c>
      <c r="E61">
        <v>0</v>
      </c>
      <c r="F61">
        <v>0</v>
      </c>
      <c r="G61">
        <v>0</v>
      </c>
    </row>
    <row r="62" spans="1:7" ht="15" x14ac:dyDescent="0.25">
      <c r="A62" s="271" t="s">
        <v>96</v>
      </c>
      <c r="B62">
        <v>134</v>
      </c>
      <c r="C62">
        <v>360.7</v>
      </c>
      <c r="D62">
        <v>1433.9</v>
      </c>
      <c r="E62">
        <v>1223.4000000000001</v>
      </c>
      <c r="F62">
        <v>33.1</v>
      </c>
      <c r="G62">
        <v>0</v>
      </c>
    </row>
    <row r="63" spans="1:7" ht="15" x14ac:dyDescent="0.25">
      <c r="A63" s="271" t="s">
        <v>97</v>
      </c>
      <c r="B63">
        <v>0</v>
      </c>
      <c r="C63">
        <v>4.4000000000000004</v>
      </c>
      <c r="D63">
        <v>36.299999999999997</v>
      </c>
      <c r="E63">
        <v>121</v>
      </c>
      <c r="F63">
        <v>0</v>
      </c>
      <c r="G63">
        <v>0</v>
      </c>
    </row>
    <row r="64" spans="1:7" ht="15" x14ac:dyDescent="0.25">
      <c r="A64" s="271" t="s">
        <v>535</v>
      </c>
      <c r="B64">
        <v>0</v>
      </c>
      <c r="C64">
        <v>0</v>
      </c>
      <c r="D64">
        <v>0</v>
      </c>
      <c r="E64">
        <v>11</v>
      </c>
      <c r="F64">
        <v>0</v>
      </c>
      <c r="G64">
        <v>0</v>
      </c>
    </row>
    <row r="65" spans="1:7" ht="15" x14ac:dyDescent="0.25">
      <c r="A65" s="271" t="s">
        <v>537</v>
      </c>
      <c r="B65">
        <v>0</v>
      </c>
      <c r="C65">
        <v>0</v>
      </c>
      <c r="D65">
        <v>0</v>
      </c>
      <c r="E65">
        <v>53.1</v>
      </c>
      <c r="F65">
        <v>0</v>
      </c>
      <c r="G65">
        <v>0</v>
      </c>
    </row>
    <row r="66" spans="1:7" ht="15" x14ac:dyDescent="0.25">
      <c r="A66" s="271" t="s">
        <v>538</v>
      </c>
      <c r="B66">
        <v>0</v>
      </c>
      <c r="C66">
        <v>45</v>
      </c>
      <c r="D66">
        <v>0</v>
      </c>
      <c r="E66">
        <v>24.7</v>
      </c>
      <c r="F66">
        <v>0</v>
      </c>
      <c r="G66">
        <v>0</v>
      </c>
    </row>
    <row r="67" spans="1:7" ht="15" x14ac:dyDescent="0.25">
      <c r="A67" s="271" t="s">
        <v>176</v>
      </c>
      <c r="B67">
        <v>0</v>
      </c>
      <c r="C67">
        <v>0</v>
      </c>
      <c r="D67">
        <v>31.1</v>
      </c>
      <c r="E67">
        <v>0</v>
      </c>
      <c r="F67">
        <v>0</v>
      </c>
      <c r="G67">
        <v>0</v>
      </c>
    </row>
    <row r="68" spans="1:7" ht="15" x14ac:dyDescent="0.25">
      <c r="A68" s="271" t="s">
        <v>539</v>
      </c>
      <c r="B68">
        <v>0</v>
      </c>
      <c r="C68">
        <v>0</v>
      </c>
      <c r="D68">
        <v>0</v>
      </c>
      <c r="E68">
        <v>45</v>
      </c>
      <c r="F68">
        <v>0</v>
      </c>
      <c r="G68">
        <v>0</v>
      </c>
    </row>
    <row r="69" spans="1:7" ht="15" x14ac:dyDescent="0.25">
      <c r="A69" s="271" t="s">
        <v>69</v>
      </c>
    </row>
    <row r="70" spans="1:7" ht="15" x14ac:dyDescent="0.25">
      <c r="A70" s="271" t="s">
        <v>98</v>
      </c>
      <c r="B70">
        <v>786.5</v>
      </c>
      <c r="C70">
        <v>1002.8</v>
      </c>
      <c r="D70">
        <v>7658.7</v>
      </c>
      <c r="E70">
        <v>6213.8</v>
      </c>
      <c r="F70">
        <v>359.6</v>
      </c>
      <c r="G70">
        <v>0</v>
      </c>
    </row>
    <row r="71" spans="1:7" ht="15" x14ac:dyDescent="0.25">
      <c r="A71" s="271" t="s">
        <v>99</v>
      </c>
      <c r="B71">
        <v>0.8</v>
      </c>
      <c r="C71">
        <v>1.5</v>
      </c>
      <c r="D71">
        <v>15.3</v>
      </c>
      <c r="E71">
        <v>14.2</v>
      </c>
      <c r="F71">
        <v>0</v>
      </c>
      <c r="G71">
        <v>0</v>
      </c>
    </row>
    <row r="72" spans="1:7" ht="15" x14ac:dyDescent="0.25">
      <c r="A72" s="271" t="s">
        <v>100</v>
      </c>
      <c r="B72">
        <v>0</v>
      </c>
      <c r="C72">
        <v>4.5</v>
      </c>
      <c r="D72">
        <v>12.9</v>
      </c>
      <c r="E72">
        <v>15.1</v>
      </c>
      <c r="F72">
        <v>0</v>
      </c>
      <c r="G72">
        <v>0</v>
      </c>
    </row>
    <row r="73" spans="1:7" ht="15" x14ac:dyDescent="0.25">
      <c r="A73" s="271" t="s">
        <v>101</v>
      </c>
      <c r="B73">
        <v>78</v>
      </c>
      <c r="C73">
        <v>0</v>
      </c>
      <c r="D73">
        <v>437.7</v>
      </c>
      <c r="E73">
        <v>267.60000000000002</v>
      </c>
      <c r="F73">
        <v>0</v>
      </c>
      <c r="G73">
        <v>0</v>
      </c>
    </row>
    <row r="74" spans="1:7" ht="15" x14ac:dyDescent="0.25">
      <c r="A74" s="271" t="s">
        <v>102</v>
      </c>
      <c r="B74">
        <v>11.2</v>
      </c>
      <c r="C74">
        <v>3.7</v>
      </c>
      <c r="D74">
        <v>79.400000000000006</v>
      </c>
      <c r="E74">
        <v>82.7</v>
      </c>
      <c r="F74">
        <v>0</v>
      </c>
      <c r="G74">
        <v>0</v>
      </c>
    </row>
    <row r="75" spans="1:7" ht="15" x14ac:dyDescent="0.25">
      <c r="A75" s="271" t="s">
        <v>103</v>
      </c>
      <c r="B75">
        <v>21.3</v>
      </c>
      <c r="C75">
        <v>26.8</v>
      </c>
      <c r="D75">
        <v>50.9</v>
      </c>
      <c r="E75">
        <v>27.1</v>
      </c>
      <c r="F75">
        <v>0</v>
      </c>
      <c r="G75">
        <v>0</v>
      </c>
    </row>
    <row r="76" spans="1:7" ht="15" x14ac:dyDescent="0.25">
      <c r="A76" s="271" t="s">
        <v>104</v>
      </c>
      <c r="B76">
        <v>32.5</v>
      </c>
      <c r="C76">
        <v>34</v>
      </c>
      <c r="D76">
        <v>362.6</v>
      </c>
      <c r="E76">
        <v>245.7</v>
      </c>
      <c r="F76">
        <v>43</v>
      </c>
      <c r="G76">
        <v>0</v>
      </c>
    </row>
    <row r="77" spans="1:7" ht="15" x14ac:dyDescent="0.25">
      <c r="A77" s="271" t="s">
        <v>105</v>
      </c>
      <c r="B77">
        <v>52.4</v>
      </c>
      <c r="C77">
        <v>32.799999999999997</v>
      </c>
      <c r="D77">
        <v>739.4</v>
      </c>
      <c r="E77">
        <v>326.8</v>
      </c>
      <c r="F77">
        <v>56.5</v>
      </c>
      <c r="G77">
        <v>0</v>
      </c>
    </row>
    <row r="78" spans="1:7" ht="15" x14ac:dyDescent="0.25">
      <c r="A78" s="271" t="s">
        <v>106</v>
      </c>
      <c r="B78">
        <v>13.1</v>
      </c>
      <c r="C78">
        <v>18</v>
      </c>
      <c r="D78">
        <v>263</v>
      </c>
      <c r="E78">
        <v>236.3</v>
      </c>
      <c r="F78">
        <v>10.1</v>
      </c>
      <c r="G78">
        <v>0</v>
      </c>
    </row>
    <row r="79" spans="1:7" ht="15" x14ac:dyDescent="0.25">
      <c r="A79" s="271" t="s">
        <v>107</v>
      </c>
      <c r="B79">
        <v>0</v>
      </c>
      <c r="C79">
        <v>12.1</v>
      </c>
      <c r="D79">
        <v>302.5</v>
      </c>
      <c r="E79">
        <v>221.7</v>
      </c>
      <c r="F79">
        <v>16</v>
      </c>
      <c r="G79">
        <v>0</v>
      </c>
    </row>
    <row r="80" spans="1:7" ht="15" x14ac:dyDescent="0.25">
      <c r="A80" s="271" t="s">
        <v>108</v>
      </c>
      <c r="B80">
        <v>0</v>
      </c>
      <c r="C80">
        <v>18.3</v>
      </c>
      <c r="D80">
        <v>0</v>
      </c>
      <c r="E80">
        <v>4.4000000000000004</v>
      </c>
      <c r="F80">
        <v>0</v>
      </c>
      <c r="G80">
        <v>0</v>
      </c>
    </row>
    <row r="81" spans="1:7" ht="15" x14ac:dyDescent="0.25">
      <c r="A81" s="271" t="s">
        <v>109</v>
      </c>
      <c r="B81">
        <v>148</v>
      </c>
      <c r="C81">
        <v>43.9</v>
      </c>
      <c r="D81">
        <v>493.7</v>
      </c>
      <c r="E81">
        <v>508.7</v>
      </c>
      <c r="F81">
        <v>0</v>
      </c>
      <c r="G81">
        <v>0</v>
      </c>
    </row>
    <row r="82" spans="1:7" ht="15" x14ac:dyDescent="0.25">
      <c r="A82" s="271" t="s">
        <v>110</v>
      </c>
      <c r="B82">
        <v>0</v>
      </c>
      <c r="C82">
        <v>0</v>
      </c>
      <c r="D82">
        <v>26.9</v>
      </c>
      <c r="E82">
        <v>28.9</v>
      </c>
      <c r="F82">
        <v>0</v>
      </c>
      <c r="G82">
        <v>0</v>
      </c>
    </row>
    <row r="83" spans="1:7" ht="15" x14ac:dyDescent="0.25">
      <c r="A83" s="271" t="s">
        <v>111</v>
      </c>
      <c r="B83">
        <v>0</v>
      </c>
      <c r="C83">
        <v>25</v>
      </c>
      <c r="D83">
        <v>103.3</v>
      </c>
      <c r="E83">
        <v>117.4</v>
      </c>
      <c r="F83">
        <v>0</v>
      </c>
      <c r="G83">
        <v>0</v>
      </c>
    </row>
    <row r="84" spans="1:7" ht="15" x14ac:dyDescent="0.25">
      <c r="A84" s="271" t="s">
        <v>112</v>
      </c>
      <c r="B84">
        <v>23</v>
      </c>
      <c r="C84">
        <v>52.4</v>
      </c>
      <c r="D84">
        <v>283</v>
      </c>
      <c r="E84">
        <v>255.7</v>
      </c>
      <c r="F84">
        <v>40</v>
      </c>
      <c r="G84">
        <v>0</v>
      </c>
    </row>
    <row r="85" spans="1:7" ht="15" x14ac:dyDescent="0.25">
      <c r="A85" s="271" t="s">
        <v>113</v>
      </c>
      <c r="B85">
        <v>2</v>
      </c>
      <c r="C85">
        <v>20</v>
      </c>
      <c r="D85">
        <v>178.2</v>
      </c>
      <c r="E85">
        <v>131.6</v>
      </c>
      <c r="F85">
        <v>0</v>
      </c>
      <c r="G85">
        <v>0</v>
      </c>
    </row>
    <row r="86" spans="1:7" ht="15" x14ac:dyDescent="0.25">
      <c r="A86" s="271" t="s">
        <v>114</v>
      </c>
      <c r="B86">
        <v>1</v>
      </c>
      <c r="C86">
        <v>6.5</v>
      </c>
      <c r="D86">
        <v>31.9</v>
      </c>
      <c r="E86">
        <v>33.200000000000003</v>
      </c>
      <c r="F86">
        <v>9.5</v>
      </c>
      <c r="G86">
        <v>0</v>
      </c>
    </row>
    <row r="87" spans="1:7" ht="15" x14ac:dyDescent="0.25">
      <c r="A87" s="271" t="s">
        <v>115</v>
      </c>
      <c r="B87">
        <v>383.6</v>
      </c>
      <c r="C87">
        <v>575.5</v>
      </c>
      <c r="D87">
        <v>3401.5</v>
      </c>
      <c r="E87">
        <v>2697</v>
      </c>
      <c r="F87">
        <v>78.599999999999994</v>
      </c>
      <c r="G87">
        <v>0</v>
      </c>
    </row>
    <row r="88" spans="1:7" ht="15" x14ac:dyDescent="0.25">
      <c r="A88" s="271" t="s">
        <v>117</v>
      </c>
      <c r="B88">
        <v>1</v>
      </c>
      <c r="C88">
        <v>2.4</v>
      </c>
      <c r="D88">
        <v>16</v>
      </c>
      <c r="E88">
        <v>11.2</v>
      </c>
      <c r="F88">
        <v>0</v>
      </c>
      <c r="G88">
        <v>0</v>
      </c>
    </row>
    <row r="89" spans="1:7" ht="15" x14ac:dyDescent="0.25">
      <c r="A89" s="271" t="s">
        <v>118</v>
      </c>
      <c r="B89">
        <v>2</v>
      </c>
      <c r="C89">
        <v>24.9</v>
      </c>
      <c r="D89">
        <v>142.4</v>
      </c>
      <c r="E89">
        <v>118.5</v>
      </c>
      <c r="F89">
        <v>46.9</v>
      </c>
      <c r="G89">
        <v>0</v>
      </c>
    </row>
    <row r="90" spans="1:7" ht="15" x14ac:dyDescent="0.25">
      <c r="A90" s="271" t="s">
        <v>119</v>
      </c>
      <c r="B90">
        <v>0</v>
      </c>
      <c r="C90">
        <v>35</v>
      </c>
      <c r="D90">
        <v>278.2</v>
      </c>
      <c r="E90">
        <v>330</v>
      </c>
      <c r="F90">
        <v>48.6</v>
      </c>
      <c r="G90">
        <v>0</v>
      </c>
    </row>
    <row r="91" spans="1:7" ht="15" x14ac:dyDescent="0.25">
      <c r="A91" s="271" t="s">
        <v>120</v>
      </c>
      <c r="B91">
        <v>12.5</v>
      </c>
      <c r="C91">
        <v>39.5</v>
      </c>
      <c r="D91">
        <v>241.8</v>
      </c>
      <c r="E91">
        <v>247.3</v>
      </c>
      <c r="F91">
        <v>0</v>
      </c>
      <c r="G91">
        <v>0</v>
      </c>
    </row>
    <row r="92" spans="1:7" ht="15" x14ac:dyDescent="0.25">
      <c r="A92" s="271" t="s">
        <v>121</v>
      </c>
      <c r="B92">
        <v>0</v>
      </c>
      <c r="C92">
        <v>26.2</v>
      </c>
      <c r="D92">
        <v>98.1</v>
      </c>
      <c r="E92">
        <v>102.3</v>
      </c>
      <c r="F92">
        <v>10.4</v>
      </c>
      <c r="G92">
        <v>0</v>
      </c>
    </row>
    <row r="93" spans="1:7" ht="15" x14ac:dyDescent="0.25">
      <c r="A93" s="271" t="s">
        <v>122</v>
      </c>
      <c r="B93">
        <v>4.2</v>
      </c>
      <c r="C93">
        <v>0</v>
      </c>
      <c r="D93">
        <v>100.3</v>
      </c>
      <c r="E93">
        <v>190.4</v>
      </c>
      <c r="F93">
        <v>0</v>
      </c>
      <c r="G93">
        <v>0</v>
      </c>
    </row>
    <row r="94" spans="1:7" ht="15" x14ac:dyDescent="0.25">
      <c r="A94" s="271" t="s">
        <v>65</v>
      </c>
      <c r="B94" t="s">
        <v>67</v>
      </c>
      <c r="C94" t="s">
        <v>68</v>
      </c>
      <c r="D94" t="s">
        <v>66</v>
      </c>
      <c r="E94" t="s">
        <v>68</v>
      </c>
      <c r="F94" t="s">
        <v>197</v>
      </c>
      <c r="G94" t="s">
        <v>67</v>
      </c>
    </row>
    <row r="95" spans="1:7" ht="15" x14ac:dyDescent="0.25">
      <c r="A95" s="271" t="s">
        <v>123</v>
      </c>
      <c r="B95">
        <v>3575.5</v>
      </c>
      <c r="C95">
        <v>3808.4</v>
      </c>
      <c r="D95">
        <v>21856.799999999999</v>
      </c>
      <c r="E95">
        <v>20649.7</v>
      </c>
      <c r="F95">
        <v>1585</v>
      </c>
      <c r="G95">
        <v>0</v>
      </c>
    </row>
    <row r="96" spans="1:7" ht="15" x14ac:dyDescent="0.25">
      <c r="A96" s="271" t="s">
        <v>124</v>
      </c>
      <c r="B96">
        <v>499.4</v>
      </c>
      <c r="C96">
        <v>1003.6</v>
      </c>
      <c r="D96">
        <v>0</v>
      </c>
      <c r="E96">
        <v>0</v>
      </c>
      <c r="F96">
        <v>413.8</v>
      </c>
      <c r="G96">
        <v>0</v>
      </c>
    </row>
    <row r="97" spans="1:7" ht="15" x14ac:dyDescent="0.25">
      <c r="A97" s="271" t="s">
        <v>65</v>
      </c>
      <c r="B97" t="s">
        <v>67</v>
      </c>
      <c r="C97" t="s">
        <v>68</v>
      </c>
      <c r="D97" t="s">
        <v>66</v>
      </c>
      <c r="E97" t="s">
        <v>68</v>
      </c>
      <c r="F97" t="s">
        <v>197</v>
      </c>
      <c r="G97" t="s">
        <v>67</v>
      </c>
    </row>
    <row r="98" spans="1:7" ht="15" x14ac:dyDescent="0.25">
      <c r="A98" s="271" t="s">
        <v>125</v>
      </c>
      <c r="B98">
        <v>4074.9</v>
      </c>
      <c r="C98">
        <v>4811.8999999999996</v>
      </c>
      <c r="D98">
        <v>21856.799999999999</v>
      </c>
      <c r="E98">
        <v>20649.7</v>
      </c>
      <c r="F98">
        <v>1998.8</v>
      </c>
      <c r="G98">
        <v>0</v>
      </c>
    </row>
    <row r="99" spans="1:7" ht="15" x14ac:dyDescent="0.25">
      <c r="A99" s="271" t="s">
        <v>126</v>
      </c>
      <c r="B99" t="s">
        <v>45</v>
      </c>
      <c r="C99" t="s">
        <v>45</v>
      </c>
      <c r="D99">
        <v>0</v>
      </c>
      <c r="E99">
        <v>0</v>
      </c>
      <c r="F99" t="s">
        <v>45</v>
      </c>
      <c r="G99" t="s">
        <v>45</v>
      </c>
    </row>
    <row r="100" spans="1:7" ht="15" x14ac:dyDescent="0.25">
      <c r="A100" s="271" t="s">
        <v>127</v>
      </c>
      <c r="B100">
        <v>0</v>
      </c>
      <c r="C100">
        <v>0</v>
      </c>
      <c r="D100" t="s">
        <v>45</v>
      </c>
      <c r="E100" t="s">
        <v>45</v>
      </c>
      <c r="F100">
        <v>0</v>
      </c>
      <c r="G100">
        <v>0</v>
      </c>
    </row>
    <row r="101" spans="1:7" ht="15" x14ac:dyDescent="0.25">
      <c r="A101" s="271" t="s">
        <v>65</v>
      </c>
      <c r="B101" t="s">
        <v>67</v>
      </c>
      <c r="C101" t="s">
        <v>68</v>
      </c>
      <c r="D101" t="s">
        <v>66</v>
      </c>
      <c r="E101" t="s">
        <v>68</v>
      </c>
      <c r="F101" t="s">
        <v>197</v>
      </c>
      <c r="G101" t="s">
        <v>67</v>
      </c>
    </row>
  </sheetData>
  <pageMargins left="0.7" right="0.7" top="0.75" bottom="0.75" header="0.3" footer="0.3"/>
  <pageSetup orientation="portrait" r:id="rId1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A1426-1B9C-4C14-8756-9DED45738CAF}">
  <dimension ref="A1:G101"/>
  <sheetViews>
    <sheetView topLeftCell="A68" workbookViewId="0">
      <selection activeCell="B7" sqref="B7"/>
    </sheetView>
  </sheetViews>
  <sheetFormatPr defaultRowHeight="13.2" x14ac:dyDescent="0.25"/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545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160</v>
      </c>
      <c r="D9" t="s">
        <v>183</v>
      </c>
      <c r="E9" t="s">
        <v>160</v>
      </c>
      <c r="F9" t="s">
        <v>180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184</v>
      </c>
      <c r="D10" t="s">
        <v>181</v>
      </c>
      <c r="E10" t="s">
        <v>67</v>
      </c>
      <c r="F10" t="s">
        <v>185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167.7</v>
      </c>
      <c r="C12">
        <v>62.8</v>
      </c>
      <c r="D12">
        <v>774.9</v>
      </c>
      <c r="E12">
        <v>590.29999999999995</v>
      </c>
      <c r="F12">
        <v>60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71</v>
      </c>
      <c r="B15">
        <v>167.7</v>
      </c>
      <c r="C15">
        <v>50.8</v>
      </c>
      <c r="D15">
        <v>709</v>
      </c>
      <c r="E15">
        <v>421</v>
      </c>
      <c r="F15">
        <v>60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12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380</v>
      </c>
      <c r="C20">
        <v>442</v>
      </c>
      <c r="D20">
        <v>2303.3000000000002</v>
      </c>
      <c r="E20">
        <v>2297.8000000000002</v>
      </c>
      <c r="F20">
        <v>167.7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150.80000000000001</v>
      </c>
      <c r="C22">
        <v>85.7</v>
      </c>
      <c r="D22">
        <v>1141.7</v>
      </c>
      <c r="E22">
        <v>1021.3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255</v>
      </c>
      <c r="C24">
        <v>0</v>
      </c>
      <c r="D24">
        <v>194.1</v>
      </c>
      <c r="E24">
        <v>42</v>
      </c>
      <c r="F24">
        <v>455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1502.5</v>
      </c>
      <c r="C26">
        <v>1792.4</v>
      </c>
      <c r="D26">
        <v>7412.8</v>
      </c>
      <c r="E26">
        <v>7597.5</v>
      </c>
      <c r="F26">
        <v>417</v>
      </c>
      <c r="G26">
        <v>0</v>
      </c>
    </row>
    <row r="27" spans="1:7" ht="15" x14ac:dyDescent="0.25">
      <c r="A27" s="271" t="s">
        <v>167</v>
      </c>
      <c r="B27">
        <v>50.2</v>
      </c>
      <c r="C27">
        <v>0</v>
      </c>
      <c r="D27">
        <v>380.6</v>
      </c>
      <c r="E27">
        <v>400.1</v>
      </c>
      <c r="F27">
        <v>0</v>
      </c>
      <c r="G27">
        <v>0</v>
      </c>
    </row>
    <row r="28" spans="1:7" ht="15" x14ac:dyDescent="0.25">
      <c r="A28" s="271" t="s">
        <v>78</v>
      </c>
      <c r="B28">
        <v>1.9</v>
      </c>
      <c r="C28">
        <v>24.2</v>
      </c>
      <c r="D28">
        <v>88.6</v>
      </c>
      <c r="E28">
        <v>60.8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79</v>
      </c>
      <c r="B30">
        <v>0.5</v>
      </c>
      <c r="C30">
        <v>1.1000000000000001</v>
      </c>
      <c r="D30">
        <v>4.2</v>
      </c>
      <c r="E30">
        <v>3.3</v>
      </c>
      <c r="F30">
        <v>0</v>
      </c>
      <c r="G30">
        <v>0</v>
      </c>
    </row>
    <row r="31" spans="1:7" ht="15" x14ac:dyDescent="0.25">
      <c r="A31" s="271" t="s">
        <v>80</v>
      </c>
      <c r="B31">
        <v>37.5</v>
      </c>
      <c r="C31">
        <v>349.5</v>
      </c>
      <c r="D31">
        <v>973.8</v>
      </c>
      <c r="E31">
        <v>972.9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200</v>
      </c>
      <c r="D32">
        <v>262.2</v>
      </c>
      <c r="E32">
        <v>416.3</v>
      </c>
      <c r="F32">
        <v>0</v>
      </c>
      <c r="G32">
        <v>0</v>
      </c>
    </row>
    <row r="33" spans="1:7" ht="15" x14ac:dyDescent="0.25">
      <c r="A33" s="271" t="s">
        <v>168</v>
      </c>
      <c r="B33">
        <v>0</v>
      </c>
      <c r="C33">
        <v>31.2</v>
      </c>
      <c r="D33">
        <v>0.2</v>
      </c>
      <c r="E33">
        <v>82.6</v>
      </c>
      <c r="F33">
        <v>0</v>
      </c>
      <c r="G33">
        <v>0</v>
      </c>
    </row>
    <row r="34" spans="1:7" ht="15" x14ac:dyDescent="0.25">
      <c r="A34" s="271" t="s">
        <v>81</v>
      </c>
      <c r="B34">
        <v>398.1</v>
      </c>
      <c r="C34">
        <v>416.8</v>
      </c>
      <c r="D34">
        <v>1157.5</v>
      </c>
      <c r="E34">
        <v>1145.5999999999999</v>
      </c>
      <c r="F34">
        <v>31.5</v>
      </c>
      <c r="G34">
        <v>0</v>
      </c>
    </row>
    <row r="35" spans="1:7" ht="15" x14ac:dyDescent="0.25">
      <c r="A35" s="271" t="s">
        <v>82</v>
      </c>
      <c r="B35">
        <v>0.5</v>
      </c>
      <c r="C35">
        <v>190.6</v>
      </c>
      <c r="D35">
        <v>328.9</v>
      </c>
      <c r="E35">
        <v>291.89999999999998</v>
      </c>
      <c r="F35">
        <v>34</v>
      </c>
      <c r="G35">
        <v>0</v>
      </c>
    </row>
    <row r="36" spans="1:7" ht="15" x14ac:dyDescent="0.25">
      <c r="A36" s="271" t="s">
        <v>170</v>
      </c>
      <c r="B36">
        <v>0</v>
      </c>
      <c r="C36" t="s">
        <v>94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271" t="s">
        <v>528</v>
      </c>
      <c r="B37">
        <v>0</v>
      </c>
      <c r="C37">
        <v>0</v>
      </c>
      <c r="D37">
        <v>0</v>
      </c>
      <c r="E37">
        <v>21.2</v>
      </c>
      <c r="F37">
        <v>0</v>
      </c>
      <c r="G37">
        <v>0</v>
      </c>
    </row>
    <row r="38" spans="1:7" ht="15" x14ac:dyDescent="0.25">
      <c r="A38" s="271" t="s">
        <v>83</v>
      </c>
      <c r="B38">
        <v>611.79999999999995</v>
      </c>
      <c r="C38">
        <v>419.2</v>
      </c>
      <c r="D38">
        <v>2663.5</v>
      </c>
      <c r="E38">
        <v>2668.2</v>
      </c>
      <c r="F38">
        <v>222</v>
      </c>
      <c r="G38">
        <v>0</v>
      </c>
    </row>
    <row r="39" spans="1:7" ht="15" x14ac:dyDescent="0.25">
      <c r="A39" s="271" t="s">
        <v>259</v>
      </c>
      <c r="B39">
        <v>0</v>
      </c>
      <c r="C39">
        <v>0</v>
      </c>
      <c r="D39">
        <v>53.3</v>
      </c>
      <c r="E39">
        <v>64.5</v>
      </c>
      <c r="F39">
        <v>0</v>
      </c>
      <c r="G39">
        <v>0</v>
      </c>
    </row>
    <row r="40" spans="1:7" ht="15" x14ac:dyDescent="0.25">
      <c r="A40" s="271" t="s">
        <v>84</v>
      </c>
      <c r="B40">
        <v>20</v>
      </c>
      <c r="C40">
        <v>65</v>
      </c>
      <c r="D40">
        <v>134.80000000000001</v>
      </c>
      <c r="E40">
        <v>68.8</v>
      </c>
      <c r="F40">
        <v>0</v>
      </c>
      <c r="G40">
        <v>0</v>
      </c>
    </row>
    <row r="41" spans="1:7" ht="15" x14ac:dyDescent="0.25">
      <c r="A41" s="271" t="s">
        <v>85</v>
      </c>
      <c r="B41">
        <v>0</v>
      </c>
      <c r="C41">
        <v>20</v>
      </c>
      <c r="D41">
        <v>62.7</v>
      </c>
      <c r="E41">
        <v>68.8</v>
      </c>
      <c r="F41">
        <v>0</v>
      </c>
      <c r="G41">
        <v>0</v>
      </c>
    </row>
    <row r="42" spans="1:7" ht="15" x14ac:dyDescent="0.25">
      <c r="A42" s="271" t="s">
        <v>86</v>
      </c>
      <c r="B42">
        <v>198.6</v>
      </c>
      <c r="C42">
        <v>60.7</v>
      </c>
      <c r="D42">
        <v>680.8</v>
      </c>
      <c r="E42">
        <v>687</v>
      </c>
      <c r="F42">
        <v>114.5</v>
      </c>
      <c r="G42">
        <v>0</v>
      </c>
    </row>
    <row r="43" spans="1:7" ht="15" x14ac:dyDescent="0.25">
      <c r="A43" s="271" t="s">
        <v>87</v>
      </c>
      <c r="B43">
        <v>2.4</v>
      </c>
      <c r="C43">
        <v>0.1</v>
      </c>
      <c r="D43">
        <v>3.3</v>
      </c>
      <c r="E43">
        <v>33.799999999999997</v>
      </c>
      <c r="F43">
        <v>0</v>
      </c>
      <c r="G43">
        <v>0</v>
      </c>
    </row>
    <row r="44" spans="1:7" ht="15" x14ac:dyDescent="0.25">
      <c r="A44" s="271" t="s">
        <v>88</v>
      </c>
      <c r="B44">
        <v>91</v>
      </c>
      <c r="C44">
        <v>14</v>
      </c>
      <c r="D44">
        <v>381.6</v>
      </c>
      <c r="E44">
        <v>211</v>
      </c>
      <c r="F44">
        <v>15</v>
      </c>
      <c r="G44">
        <v>0</v>
      </c>
    </row>
    <row r="45" spans="1:7" ht="15" x14ac:dyDescent="0.25">
      <c r="A45" s="271" t="s">
        <v>89</v>
      </c>
      <c r="B45">
        <v>90</v>
      </c>
      <c r="C45">
        <v>0</v>
      </c>
      <c r="D45">
        <v>235.5</v>
      </c>
      <c r="E45">
        <v>400.7</v>
      </c>
      <c r="F45">
        <v>0</v>
      </c>
      <c r="G45">
        <v>0</v>
      </c>
    </row>
    <row r="46" spans="1:7" ht="15" x14ac:dyDescent="0.25">
      <c r="A46" s="271" t="s">
        <v>69</v>
      </c>
    </row>
    <row r="47" spans="1:7" ht="15" x14ac:dyDescent="0.25">
      <c r="A47" s="271" t="s">
        <v>90</v>
      </c>
      <c r="B47">
        <v>139.80000000000001</v>
      </c>
      <c r="C47">
        <v>690.1</v>
      </c>
      <c r="D47">
        <v>2157.4</v>
      </c>
      <c r="E47">
        <v>2560</v>
      </c>
      <c r="F47">
        <v>33.1</v>
      </c>
      <c r="G47">
        <v>0</v>
      </c>
    </row>
    <row r="48" spans="1:7" ht="15" x14ac:dyDescent="0.25">
      <c r="A48" s="271" t="s">
        <v>91</v>
      </c>
      <c r="B48">
        <v>40.799999999999997</v>
      </c>
      <c r="C48">
        <v>60</v>
      </c>
      <c r="D48">
        <v>430.9</v>
      </c>
      <c r="E48">
        <v>199.9</v>
      </c>
      <c r="F48">
        <v>0</v>
      </c>
      <c r="G48">
        <v>0</v>
      </c>
    </row>
    <row r="49" spans="1:7" ht="15" x14ac:dyDescent="0.25">
      <c r="A49" s="271" t="s">
        <v>529</v>
      </c>
      <c r="B49">
        <v>0</v>
      </c>
      <c r="C49">
        <v>0</v>
      </c>
      <c r="D49">
        <v>0</v>
      </c>
      <c r="E49">
        <v>13.8</v>
      </c>
      <c r="F49">
        <v>0</v>
      </c>
      <c r="G49">
        <v>0</v>
      </c>
    </row>
    <row r="50" spans="1:7" ht="15" x14ac:dyDescent="0.25">
      <c r="A50" s="271" t="s">
        <v>530</v>
      </c>
      <c r="B50">
        <v>0</v>
      </c>
      <c r="C50">
        <v>0</v>
      </c>
      <c r="D50">
        <v>0</v>
      </c>
      <c r="E50">
        <v>2</v>
      </c>
      <c r="F50">
        <v>0</v>
      </c>
      <c r="G50">
        <v>0</v>
      </c>
    </row>
    <row r="51" spans="1:7" ht="15" x14ac:dyDescent="0.25">
      <c r="A51" s="271" t="s">
        <v>531</v>
      </c>
      <c r="B51">
        <v>0</v>
      </c>
      <c r="C51">
        <v>0</v>
      </c>
      <c r="D51">
        <v>0</v>
      </c>
      <c r="E51">
        <v>35.700000000000003</v>
      </c>
      <c r="F51">
        <v>0</v>
      </c>
      <c r="G51">
        <v>0</v>
      </c>
    </row>
    <row r="52" spans="1:7" ht="15" x14ac:dyDescent="0.25">
      <c r="A52" s="271" t="s">
        <v>92</v>
      </c>
      <c r="B52">
        <v>0</v>
      </c>
      <c r="C52">
        <v>120</v>
      </c>
      <c r="D52">
        <v>101.2</v>
      </c>
      <c r="E52">
        <v>694.9</v>
      </c>
      <c r="F52">
        <v>0</v>
      </c>
      <c r="G52">
        <v>0</v>
      </c>
    </row>
    <row r="53" spans="1:7" ht="15" x14ac:dyDescent="0.25">
      <c r="A53" s="271" t="s">
        <v>464</v>
      </c>
      <c r="B53">
        <v>0</v>
      </c>
      <c r="C53">
        <v>0</v>
      </c>
      <c r="D53">
        <v>19.7</v>
      </c>
      <c r="E53">
        <v>0</v>
      </c>
      <c r="F53">
        <v>0</v>
      </c>
      <c r="G53">
        <v>0</v>
      </c>
    </row>
    <row r="54" spans="1:7" ht="15" x14ac:dyDescent="0.25">
      <c r="A54" s="271" t="s">
        <v>175</v>
      </c>
      <c r="B54">
        <v>0</v>
      </c>
      <c r="C54">
        <v>0</v>
      </c>
      <c r="D54">
        <v>18.600000000000001</v>
      </c>
      <c r="E54">
        <v>38.5</v>
      </c>
      <c r="F54">
        <v>0</v>
      </c>
      <c r="G54">
        <v>0</v>
      </c>
    </row>
    <row r="55" spans="1:7" ht="15" x14ac:dyDescent="0.25">
      <c r="A55" s="271" t="s">
        <v>532</v>
      </c>
      <c r="B55">
        <v>0</v>
      </c>
      <c r="C55">
        <v>0</v>
      </c>
      <c r="D55">
        <v>0</v>
      </c>
      <c r="E55">
        <v>34</v>
      </c>
      <c r="F55">
        <v>0</v>
      </c>
      <c r="G55">
        <v>0</v>
      </c>
    </row>
    <row r="56" spans="1:7" ht="15" x14ac:dyDescent="0.25">
      <c r="A56" s="271" t="s">
        <v>406</v>
      </c>
      <c r="B56">
        <v>0</v>
      </c>
      <c r="C56">
        <v>0</v>
      </c>
      <c r="D56">
        <v>22.7</v>
      </c>
      <c r="E56">
        <v>31.9</v>
      </c>
      <c r="F56">
        <v>0</v>
      </c>
      <c r="G56">
        <v>0</v>
      </c>
    </row>
    <row r="57" spans="1:7" ht="15" x14ac:dyDescent="0.25">
      <c r="A57" s="271" t="s">
        <v>466</v>
      </c>
      <c r="B57">
        <v>0</v>
      </c>
      <c r="C57">
        <v>0</v>
      </c>
      <c r="D57">
        <v>20.8</v>
      </c>
      <c r="E57">
        <v>0</v>
      </c>
      <c r="F57">
        <v>0</v>
      </c>
      <c r="G57">
        <v>0</v>
      </c>
    </row>
    <row r="58" spans="1:7" ht="15" x14ac:dyDescent="0.25">
      <c r="A58" s="271" t="s">
        <v>533</v>
      </c>
      <c r="B58">
        <v>0</v>
      </c>
      <c r="C58">
        <v>0</v>
      </c>
      <c r="D58">
        <v>0</v>
      </c>
      <c r="E58">
        <v>2</v>
      </c>
      <c r="F58">
        <v>0</v>
      </c>
      <c r="G58">
        <v>0</v>
      </c>
    </row>
    <row r="59" spans="1:7" ht="15" x14ac:dyDescent="0.25">
      <c r="A59" s="271" t="s">
        <v>93</v>
      </c>
      <c r="B59" t="s">
        <v>94</v>
      </c>
      <c r="C59">
        <v>0</v>
      </c>
      <c r="D59">
        <v>32.200000000000003</v>
      </c>
      <c r="E59" t="s">
        <v>94</v>
      </c>
      <c r="F59">
        <v>0</v>
      </c>
      <c r="G59">
        <v>0</v>
      </c>
    </row>
    <row r="60" spans="1:7" ht="15" x14ac:dyDescent="0.25">
      <c r="A60" s="271" t="s">
        <v>95</v>
      </c>
      <c r="B60">
        <v>0</v>
      </c>
      <c r="C60">
        <v>45</v>
      </c>
      <c r="D60">
        <v>3.9</v>
      </c>
      <c r="E60">
        <v>83.5</v>
      </c>
      <c r="F60">
        <v>0</v>
      </c>
      <c r="G60">
        <v>0</v>
      </c>
    </row>
    <row r="61" spans="1:7" ht="15" x14ac:dyDescent="0.25">
      <c r="A61" s="271" t="s">
        <v>407</v>
      </c>
      <c r="B61">
        <v>0</v>
      </c>
      <c r="C61">
        <v>0</v>
      </c>
      <c r="D61">
        <v>6</v>
      </c>
      <c r="E61">
        <v>0</v>
      </c>
      <c r="F61">
        <v>0</v>
      </c>
      <c r="G61">
        <v>0</v>
      </c>
    </row>
    <row r="62" spans="1:7" ht="15" x14ac:dyDescent="0.25">
      <c r="A62" s="271" t="s">
        <v>96</v>
      </c>
      <c r="B62">
        <v>99</v>
      </c>
      <c r="C62">
        <v>415.7</v>
      </c>
      <c r="D62">
        <v>1433.9</v>
      </c>
      <c r="E62">
        <v>1175.0999999999999</v>
      </c>
      <c r="F62">
        <v>33.1</v>
      </c>
      <c r="G62">
        <v>0</v>
      </c>
    </row>
    <row r="63" spans="1:7" ht="15" x14ac:dyDescent="0.25">
      <c r="A63" s="271" t="s">
        <v>97</v>
      </c>
      <c r="B63">
        <v>0</v>
      </c>
      <c r="C63">
        <v>4.4000000000000004</v>
      </c>
      <c r="D63">
        <v>36.299999999999997</v>
      </c>
      <c r="E63">
        <v>114.7</v>
      </c>
      <c r="F63">
        <v>0</v>
      </c>
      <c r="G63">
        <v>0</v>
      </c>
    </row>
    <row r="64" spans="1:7" ht="15" x14ac:dyDescent="0.25">
      <c r="A64" s="271" t="s">
        <v>535</v>
      </c>
      <c r="B64">
        <v>0</v>
      </c>
      <c r="C64">
        <v>0</v>
      </c>
      <c r="D64">
        <v>0</v>
      </c>
      <c r="E64">
        <v>11</v>
      </c>
      <c r="F64">
        <v>0</v>
      </c>
      <c r="G64">
        <v>0</v>
      </c>
    </row>
    <row r="65" spans="1:7" ht="15" x14ac:dyDescent="0.25">
      <c r="A65" s="271" t="s">
        <v>537</v>
      </c>
      <c r="B65">
        <v>0</v>
      </c>
      <c r="C65">
        <v>0</v>
      </c>
      <c r="D65">
        <v>0</v>
      </c>
      <c r="E65">
        <v>53.1</v>
      </c>
      <c r="F65">
        <v>0</v>
      </c>
      <c r="G65">
        <v>0</v>
      </c>
    </row>
    <row r="66" spans="1:7" ht="15" x14ac:dyDescent="0.25">
      <c r="A66" s="271" t="s">
        <v>538</v>
      </c>
      <c r="B66">
        <v>0</v>
      </c>
      <c r="C66">
        <v>45</v>
      </c>
      <c r="D66">
        <v>0</v>
      </c>
      <c r="E66">
        <v>24.7</v>
      </c>
      <c r="F66">
        <v>0</v>
      </c>
      <c r="G66">
        <v>0</v>
      </c>
    </row>
    <row r="67" spans="1:7" ht="15" x14ac:dyDescent="0.25">
      <c r="A67" s="271" t="s">
        <v>176</v>
      </c>
      <c r="B67">
        <v>0</v>
      </c>
      <c r="C67">
        <v>0</v>
      </c>
      <c r="D67">
        <v>31.1</v>
      </c>
      <c r="E67">
        <v>0</v>
      </c>
      <c r="F67">
        <v>0</v>
      </c>
      <c r="G67">
        <v>0</v>
      </c>
    </row>
    <row r="68" spans="1:7" ht="15" x14ac:dyDescent="0.25">
      <c r="A68" s="271" t="s">
        <v>539</v>
      </c>
      <c r="B68">
        <v>0</v>
      </c>
      <c r="C68">
        <v>0</v>
      </c>
      <c r="D68">
        <v>0</v>
      </c>
      <c r="E68">
        <v>45</v>
      </c>
      <c r="F68">
        <v>0</v>
      </c>
      <c r="G68">
        <v>0</v>
      </c>
    </row>
    <row r="69" spans="1:7" ht="15" x14ac:dyDescent="0.25">
      <c r="A69" s="271" t="s">
        <v>69</v>
      </c>
    </row>
    <row r="70" spans="1:7" ht="15" x14ac:dyDescent="0.25">
      <c r="A70" s="271" t="s">
        <v>98</v>
      </c>
      <c r="B70">
        <v>892.1</v>
      </c>
      <c r="C70">
        <v>1110.5</v>
      </c>
      <c r="D70">
        <v>7434.4</v>
      </c>
      <c r="E70">
        <v>5985.8</v>
      </c>
      <c r="F70">
        <v>322</v>
      </c>
      <c r="G70">
        <v>0</v>
      </c>
    </row>
    <row r="71" spans="1:7" ht="15" x14ac:dyDescent="0.25">
      <c r="A71" s="271" t="s">
        <v>99</v>
      </c>
      <c r="B71">
        <v>0.8</v>
      </c>
      <c r="C71">
        <v>1.5</v>
      </c>
      <c r="D71">
        <v>15.3</v>
      </c>
      <c r="E71">
        <v>14.2</v>
      </c>
      <c r="F71">
        <v>0</v>
      </c>
      <c r="G71">
        <v>0</v>
      </c>
    </row>
    <row r="72" spans="1:7" ht="15" x14ac:dyDescent="0.25">
      <c r="A72" s="271" t="s">
        <v>100</v>
      </c>
      <c r="B72">
        <v>0</v>
      </c>
      <c r="C72">
        <v>0</v>
      </c>
      <c r="D72">
        <v>12.9</v>
      </c>
      <c r="E72">
        <v>15.1</v>
      </c>
      <c r="F72">
        <v>0</v>
      </c>
      <c r="G72">
        <v>0</v>
      </c>
    </row>
    <row r="73" spans="1:7" ht="15" x14ac:dyDescent="0.25">
      <c r="A73" s="271" t="s">
        <v>101</v>
      </c>
      <c r="B73">
        <v>45</v>
      </c>
      <c r="C73">
        <v>0</v>
      </c>
      <c r="D73">
        <v>401.7</v>
      </c>
      <c r="E73">
        <v>267.60000000000002</v>
      </c>
      <c r="F73">
        <v>0</v>
      </c>
      <c r="G73">
        <v>0</v>
      </c>
    </row>
    <row r="74" spans="1:7" ht="15" x14ac:dyDescent="0.25">
      <c r="A74" s="271" t="s">
        <v>102</v>
      </c>
      <c r="B74">
        <v>11.2</v>
      </c>
      <c r="C74">
        <v>3.7</v>
      </c>
      <c r="D74">
        <v>79.400000000000006</v>
      </c>
      <c r="E74">
        <v>82.7</v>
      </c>
      <c r="F74">
        <v>0</v>
      </c>
      <c r="G74">
        <v>0</v>
      </c>
    </row>
    <row r="75" spans="1:7" ht="15" x14ac:dyDescent="0.25">
      <c r="A75" s="271" t="s">
        <v>103</v>
      </c>
      <c r="B75">
        <v>21.3</v>
      </c>
      <c r="C75">
        <v>30.7</v>
      </c>
      <c r="D75">
        <v>50.9</v>
      </c>
      <c r="E75">
        <v>23.3</v>
      </c>
      <c r="F75">
        <v>0</v>
      </c>
      <c r="G75">
        <v>0</v>
      </c>
    </row>
    <row r="76" spans="1:7" ht="15" x14ac:dyDescent="0.25">
      <c r="A76" s="271" t="s">
        <v>104</v>
      </c>
      <c r="B76">
        <v>32.5</v>
      </c>
      <c r="C76">
        <v>58.5</v>
      </c>
      <c r="D76">
        <v>362.6</v>
      </c>
      <c r="E76">
        <v>216.8</v>
      </c>
      <c r="F76">
        <v>43</v>
      </c>
      <c r="G76">
        <v>0</v>
      </c>
    </row>
    <row r="77" spans="1:7" ht="15" x14ac:dyDescent="0.25">
      <c r="A77" s="271" t="s">
        <v>105</v>
      </c>
      <c r="B77">
        <v>52.4</v>
      </c>
      <c r="C77">
        <v>36.1</v>
      </c>
      <c r="D77">
        <v>739.4</v>
      </c>
      <c r="E77">
        <v>323.3</v>
      </c>
      <c r="F77">
        <v>30.5</v>
      </c>
      <c r="G77">
        <v>0</v>
      </c>
    </row>
    <row r="78" spans="1:7" ht="15" x14ac:dyDescent="0.25">
      <c r="A78" s="271" t="s">
        <v>106</v>
      </c>
      <c r="B78">
        <v>19.600000000000001</v>
      </c>
      <c r="C78">
        <v>16.8</v>
      </c>
      <c r="D78">
        <v>263</v>
      </c>
      <c r="E78">
        <v>231</v>
      </c>
      <c r="F78">
        <v>0</v>
      </c>
      <c r="G78">
        <v>0</v>
      </c>
    </row>
    <row r="79" spans="1:7" ht="15" x14ac:dyDescent="0.25">
      <c r="A79" s="271" t="s">
        <v>107</v>
      </c>
      <c r="B79">
        <v>0</v>
      </c>
      <c r="C79">
        <v>20.100000000000001</v>
      </c>
      <c r="D79">
        <v>302.5</v>
      </c>
      <c r="E79">
        <v>213.7</v>
      </c>
      <c r="F79">
        <v>16</v>
      </c>
      <c r="G79">
        <v>0</v>
      </c>
    </row>
    <row r="80" spans="1:7" ht="15" x14ac:dyDescent="0.25">
      <c r="A80" s="271" t="s">
        <v>108</v>
      </c>
      <c r="B80">
        <v>0</v>
      </c>
      <c r="C80">
        <v>18.3</v>
      </c>
      <c r="D80">
        <v>0</v>
      </c>
      <c r="E80">
        <v>4.4000000000000004</v>
      </c>
      <c r="F80">
        <v>0</v>
      </c>
      <c r="G80">
        <v>0</v>
      </c>
    </row>
    <row r="81" spans="1:7" ht="15" x14ac:dyDescent="0.25">
      <c r="A81" s="271" t="s">
        <v>109</v>
      </c>
      <c r="B81">
        <v>196.2</v>
      </c>
      <c r="C81">
        <v>14</v>
      </c>
      <c r="D81">
        <v>459.2</v>
      </c>
      <c r="E81">
        <v>508.7</v>
      </c>
      <c r="F81">
        <v>0</v>
      </c>
      <c r="G81">
        <v>0</v>
      </c>
    </row>
    <row r="82" spans="1:7" ht="15" x14ac:dyDescent="0.25">
      <c r="A82" s="271" t="s">
        <v>110</v>
      </c>
      <c r="B82">
        <v>0</v>
      </c>
      <c r="C82">
        <v>0</v>
      </c>
      <c r="D82">
        <v>26.9</v>
      </c>
      <c r="E82">
        <v>28.9</v>
      </c>
      <c r="F82">
        <v>0</v>
      </c>
      <c r="G82">
        <v>0</v>
      </c>
    </row>
    <row r="83" spans="1:7" ht="15" x14ac:dyDescent="0.25">
      <c r="A83" s="271" t="s">
        <v>111</v>
      </c>
      <c r="B83">
        <v>0</v>
      </c>
      <c r="C83">
        <v>25</v>
      </c>
      <c r="D83">
        <v>103.3</v>
      </c>
      <c r="E83">
        <v>117.4</v>
      </c>
      <c r="F83">
        <v>0</v>
      </c>
      <c r="G83">
        <v>0</v>
      </c>
    </row>
    <row r="84" spans="1:7" ht="15" x14ac:dyDescent="0.25">
      <c r="A84" s="271" t="s">
        <v>112</v>
      </c>
      <c r="B84">
        <v>32.5</v>
      </c>
      <c r="C84">
        <v>52.4</v>
      </c>
      <c r="D84">
        <v>272.10000000000002</v>
      </c>
      <c r="E84">
        <v>255.7</v>
      </c>
      <c r="F84">
        <v>38.5</v>
      </c>
      <c r="G84">
        <v>0</v>
      </c>
    </row>
    <row r="85" spans="1:7" ht="15" x14ac:dyDescent="0.25">
      <c r="A85" s="271" t="s">
        <v>113</v>
      </c>
      <c r="B85">
        <v>20.5</v>
      </c>
      <c r="C85">
        <v>20</v>
      </c>
      <c r="D85">
        <v>157.1</v>
      </c>
      <c r="E85">
        <v>131.6</v>
      </c>
      <c r="F85">
        <v>0</v>
      </c>
      <c r="G85">
        <v>0</v>
      </c>
    </row>
    <row r="86" spans="1:7" ht="15" x14ac:dyDescent="0.25">
      <c r="A86" s="271" t="s">
        <v>114</v>
      </c>
      <c r="B86">
        <v>1</v>
      </c>
      <c r="C86">
        <v>6.5</v>
      </c>
      <c r="D86">
        <v>31.9</v>
      </c>
      <c r="E86">
        <v>33.200000000000003</v>
      </c>
      <c r="F86">
        <v>9.5</v>
      </c>
      <c r="G86">
        <v>0</v>
      </c>
    </row>
    <row r="87" spans="1:7" ht="15" x14ac:dyDescent="0.25">
      <c r="A87" s="271" t="s">
        <v>115</v>
      </c>
      <c r="B87">
        <v>412.3</v>
      </c>
      <c r="C87">
        <v>683.5</v>
      </c>
      <c r="D87">
        <v>3328.3</v>
      </c>
      <c r="E87">
        <v>2536.9</v>
      </c>
      <c r="F87">
        <v>78.599999999999994</v>
      </c>
      <c r="G87">
        <v>0</v>
      </c>
    </row>
    <row r="88" spans="1:7" ht="15" x14ac:dyDescent="0.25">
      <c r="A88" s="271" t="s">
        <v>117</v>
      </c>
      <c r="B88">
        <v>1.9</v>
      </c>
      <c r="C88">
        <v>2.4</v>
      </c>
      <c r="D88">
        <v>15.1</v>
      </c>
      <c r="E88">
        <v>11.2</v>
      </c>
      <c r="F88">
        <v>0</v>
      </c>
      <c r="G88">
        <v>0</v>
      </c>
    </row>
    <row r="89" spans="1:7" ht="15" x14ac:dyDescent="0.25">
      <c r="A89" s="271" t="s">
        <v>118</v>
      </c>
      <c r="B89">
        <v>2</v>
      </c>
      <c r="C89">
        <v>24.9</v>
      </c>
      <c r="D89">
        <v>142.4</v>
      </c>
      <c r="E89">
        <v>118.5</v>
      </c>
      <c r="F89">
        <v>46.9</v>
      </c>
      <c r="G89">
        <v>0</v>
      </c>
    </row>
    <row r="90" spans="1:7" ht="15" x14ac:dyDescent="0.25">
      <c r="A90" s="271" t="s">
        <v>119</v>
      </c>
      <c r="B90">
        <v>25.6</v>
      </c>
      <c r="C90">
        <v>53.6</v>
      </c>
      <c r="D90">
        <v>251.6</v>
      </c>
      <c r="E90">
        <v>311.60000000000002</v>
      </c>
      <c r="F90">
        <v>48.6</v>
      </c>
      <c r="G90">
        <v>0</v>
      </c>
    </row>
    <row r="91" spans="1:7" ht="15" x14ac:dyDescent="0.25">
      <c r="A91" s="271" t="s">
        <v>120</v>
      </c>
      <c r="B91">
        <v>12.5</v>
      </c>
      <c r="C91">
        <v>16.5</v>
      </c>
      <c r="D91">
        <v>227.5</v>
      </c>
      <c r="E91">
        <v>247.3</v>
      </c>
      <c r="F91">
        <v>0</v>
      </c>
      <c r="G91">
        <v>0</v>
      </c>
    </row>
    <row r="92" spans="1:7" ht="15" x14ac:dyDescent="0.25">
      <c r="A92" s="271" t="s">
        <v>121</v>
      </c>
      <c r="B92">
        <v>0</v>
      </c>
      <c r="C92">
        <v>26.2</v>
      </c>
      <c r="D92">
        <v>91.2</v>
      </c>
      <c r="E92">
        <v>102.3</v>
      </c>
      <c r="F92">
        <v>10.4</v>
      </c>
      <c r="G92">
        <v>0</v>
      </c>
    </row>
    <row r="93" spans="1:7" ht="15" x14ac:dyDescent="0.25">
      <c r="A93" s="271" t="s">
        <v>122</v>
      </c>
      <c r="B93">
        <v>5</v>
      </c>
      <c r="C93">
        <v>0</v>
      </c>
      <c r="D93">
        <v>100.3</v>
      </c>
      <c r="E93">
        <v>190.4</v>
      </c>
      <c r="F93">
        <v>0</v>
      </c>
      <c r="G93">
        <v>0</v>
      </c>
    </row>
    <row r="94" spans="1:7" ht="15" x14ac:dyDescent="0.25">
      <c r="A94" s="271" t="s">
        <v>65</v>
      </c>
      <c r="B94" t="s">
        <v>66</v>
      </c>
      <c r="C94" t="s">
        <v>184</v>
      </c>
      <c r="D94" t="s">
        <v>181</v>
      </c>
      <c r="E94" t="s">
        <v>67</v>
      </c>
      <c r="F94" t="s">
        <v>185</v>
      </c>
      <c r="G94" t="s">
        <v>68</v>
      </c>
    </row>
    <row r="95" spans="1:7" ht="15" x14ac:dyDescent="0.25">
      <c r="A95" s="271" t="s">
        <v>123</v>
      </c>
      <c r="B95">
        <v>3487.9</v>
      </c>
      <c r="C95">
        <v>4183.3999999999996</v>
      </c>
      <c r="D95">
        <v>21418.6</v>
      </c>
      <c r="E95">
        <v>20094.599999999999</v>
      </c>
      <c r="F95">
        <v>1454.8</v>
      </c>
      <c r="G95">
        <v>0</v>
      </c>
    </row>
    <row r="96" spans="1:7" ht="15" x14ac:dyDescent="0.25">
      <c r="A96" s="271" t="s">
        <v>124</v>
      </c>
      <c r="B96">
        <v>557.9</v>
      </c>
      <c r="C96">
        <v>1061.5999999999999</v>
      </c>
      <c r="D96">
        <v>0</v>
      </c>
      <c r="E96">
        <v>0</v>
      </c>
      <c r="F96">
        <v>388.9</v>
      </c>
      <c r="G96">
        <v>0</v>
      </c>
    </row>
    <row r="97" spans="1:7" ht="15" x14ac:dyDescent="0.25">
      <c r="A97" s="271" t="s">
        <v>65</v>
      </c>
      <c r="B97" t="s">
        <v>66</v>
      </c>
      <c r="C97" t="s">
        <v>184</v>
      </c>
      <c r="D97" t="s">
        <v>181</v>
      </c>
      <c r="E97" t="s">
        <v>67</v>
      </c>
      <c r="F97" t="s">
        <v>185</v>
      </c>
      <c r="G97" t="s">
        <v>68</v>
      </c>
    </row>
    <row r="98" spans="1:7" ht="15" x14ac:dyDescent="0.25">
      <c r="A98" s="271" t="s">
        <v>125</v>
      </c>
      <c r="B98">
        <v>4045.8</v>
      </c>
      <c r="C98">
        <v>5245</v>
      </c>
      <c r="D98">
        <v>21418.6</v>
      </c>
      <c r="E98">
        <v>20094.599999999999</v>
      </c>
      <c r="F98">
        <v>1843.7</v>
      </c>
      <c r="G98">
        <v>0</v>
      </c>
    </row>
    <row r="99" spans="1:7" ht="15" x14ac:dyDescent="0.25">
      <c r="A99" s="271" t="s">
        <v>126</v>
      </c>
      <c r="B99" t="s">
        <v>45</v>
      </c>
      <c r="C99" t="s">
        <v>45</v>
      </c>
      <c r="D99">
        <v>0</v>
      </c>
      <c r="E99">
        <v>0</v>
      </c>
      <c r="F99" t="s">
        <v>45</v>
      </c>
      <c r="G99" t="s">
        <v>45</v>
      </c>
    </row>
    <row r="100" spans="1:7" ht="15" x14ac:dyDescent="0.25">
      <c r="A100" s="271" t="s">
        <v>127</v>
      </c>
      <c r="B100">
        <v>0</v>
      </c>
      <c r="C100">
        <v>0</v>
      </c>
      <c r="D100" t="s">
        <v>45</v>
      </c>
      <c r="E100" t="s">
        <v>45</v>
      </c>
      <c r="F100">
        <v>0</v>
      </c>
      <c r="G100">
        <v>0</v>
      </c>
    </row>
    <row r="101" spans="1:7" ht="15" x14ac:dyDescent="0.25">
      <c r="A101" s="271" t="s">
        <v>65</v>
      </c>
      <c r="B101" t="s">
        <v>66</v>
      </c>
      <c r="C101" t="s">
        <v>184</v>
      </c>
      <c r="D101" t="s">
        <v>181</v>
      </c>
      <c r="E101" t="s">
        <v>67</v>
      </c>
      <c r="F101" t="s">
        <v>185</v>
      </c>
      <c r="G101" t="s">
        <v>68</v>
      </c>
    </row>
  </sheetData>
  <pageMargins left="0.7" right="0.7" top="0.75" bottom="0.75" header="0.3" footer="0.3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C6B8C-0A60-42C1-A02F-857932DEB1C8}">
  <dimension ref="A1:G101"/>
  <sheetViews>
    <sheetView topLeftCell="A62" workbookViewId="0">
      <selection activeCell="A62" sqref="A62"/>
    </sheetView>
  </sheetViews>
  <sheetFormatPr defaultRowHeight="13.2" x14ac:dyDescent="0.25"/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546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A7" s="271" t="s">
        <v>56</v>
      </c>
      <c r="B7" t="s">
        <v>57</v>
      </c>
      <c r="C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489</v>
      </c>
    </row>
    <row r="10" spans="1:7" ht="15" x14ac:dyDescent="0.25">
      <c r="A10" s="271" t="s">
        <v>53</v>
      </c>
    </row>
    <row r="11" spans="1:7" ht="15" x14ac:dyDescent="0.25">
      <c r="A11" s="271" t="s">
        <v>225</v>
      </c>
    </row>
    <row r="12" spans="1:7" ht="15" x14ac:dyDescent="0.25">
      <c r="A12" s="271" t="s">
        <v>70</v>
      </c>
      <c r="B12">
        <v>162.30000000000001</v>
      </c>
      <c r="C12">
        <v>59</v>
      </c>
      <c r="D12">
        <v>754</v>
      </c>
      <c r="E12">
        <v>590.29999999999995</v>
      </c>
      <c r="F12">
        <v>60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71</v>
      </c>
      <c r="B15">
        <v>162.30000000000001</v>
      </c>
      <c r="C15">
        <v>47</v>
      </c>
      <c r="D15">
        <v>688</v>
      </c>
      <c r="E15">
        <v>421</v>
      </c>
      <c r="F15">
        <v>60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12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463.1</v>
      </c>
      <c r="C20">
        <v>471.3</v>
      </c>
      <c r="D20">
        <v>2217.9</v>
      </c>
      <c r="E20">
        <v>2266.9</v>
      </c>
      <c r="F20">
        <v>114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202.3</v>
      </c>
      <c r="C22">
        <v>115.3</v>
      </c>
      <c r="D22">
        <v>1089.2</v>
      </c>
      <c r="E22">
        <v>992.4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255</v>
      </c>
      <c r="C24">
        <v>0</v>
      </c>
      <c r="D24">
        <v>194.1</v>
      </c>
      <c r="E24">
        <v>42</v>
      </c>
      <c r="F24">
        <v>455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1572.6</v>
      </c>
      <c r="C26">
        <v>2017.1</v>
      </c>
      <c r="D26">
        <v>7200.7</v>
      </c>
      <c r="E26">
        <v>7316.9</v>
      </c>
      <c r="F26">
        <v>362</v>
      </c>
      <c r="G26">
        <v>0</v>
      </c>
    </row>
    <row r="27" spans="1:7" ht="15" x14ac:dyDescent="0.25">
      <c r="A27" s="271" t="s">
        <v>167</v>
      </c>
      <c r="B27">
        <v>50.2</v>
      </c>
      <c r="C27">
        <v>0</v>
      </c>
      <c r="D27">
        <v>380.6</v>
      </c>
      <c r="E27">
        <v>400.1</v>
      </c>
      <c r="F27">
        <v>0</v>
      </c>
      <c r="G27">
        <v>0</v>
      </c>
    </row>
    <row r="28" spans="1:7" ht="15" x14ac:dyDescent="0.25">
      <c r="A28" s="271" t="s">
        <v>78</v>
      </c>
      <c r="B28">
        <v>29.6</v>
      </c>
      <c r="C28">
        <v>24.8</v>
      </c>
      <c r="D28">
        <v>58.2</v>
      </c>
      <c r="E28">
        <v>60.2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79</v>
      </c>
      <c r="B30">
        <v>0.5</v>
      </c>
      <c r="C30">
        <v>1.1000000000000001</v>
      </c>
      <c r="D30">
        <v>4.2</v>
      </c>
      <c r="E30">
        <v>3</v>
      </c>
      <c r="F30">
        <v>0</v>
      </c>
      <c r="G30">
        <v>0</v>
      </c>
    </row>
    <row r="31" spans="1:7" ht="15" x14ac:dyDescent="0.25">
      <c r="A31" s="271" t="s">
        <v>80</v>
      </c>
      <c r="B31">
        <v>95.5</v>
      </c>
      <c r="C31">
        <v>409.5</v>
      </c>
      <c r="D31">
        <v>901.5</v>
      </c>
      <c r="E31">
        <v>908.4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200</v>
      </c>
      <c r="D32">
        <v>262.2</v>
      </c>
      <c r="E32">
        <v>416.3</v>
      </c>
      <c r="F32">
        <v>0</v>
      </c>
      <c r="G32">
        <v>0</v>
      </c>
    </row>
    <row r="33" spans="1:7" ht="15" x14ac:dyDescent="0.25">
      <c r="A33" s="271" t="s">
        <v>168</v>
      </c>
      <c r="B33">
        <v>0</v>
      </c>
      <c r="C33">
        <v>31.2</v>
      </c>
      <c r="D33">
        <v>0.2</v>
      </c>
      <c r="E33">
        <v>82.6</v>
      </c>
      <c r="F33">
        <v>0</v>
      </c>
      <c r="G33">
        <v>0</v>
      </c>
    </row>
    <row r="34" spans="1:7" ht="15" x14ac:dyDescent="0.25">
      <c r="A34" s="271" t="s">
        <v>81</v>
      </c>
      <c r="B34">
        <v>444.9</v>
      </c>
      <c r="C34">
        <v>462.9</v>
      </c>
      <c r="D34">
        <v>1106.2</v>
      </c>
      <c r="E34">
        <v>1090.5999999999999</v>
      </c>
      <c r="F34">
        <v>31.5</v>
      </c>
      <c r="G34">
        <v>0</v>
      </c>
    </row>
    <row r="35" spans="1:7" ht="15" x14ac:dyDescent="0.25">
      <c r="A35" s="271" t="s">
        <v>82</v>
      </c>
      <c r="B35">
        <v>0.5</v>
      </c>
      <c r="C35">
        <v>220.6</v>
      </c>
      <c r="D35">
        <v>328.9</v>
      </c>
      <c r="E35">
        <v>260.8</v>
      </c>
      <c r="F35">
        <v>34</v>
      </c>
      <c r="G35">
        <v>0</v>
      </c>
    </row>
    <row r="36" spans="1:7" ht="15" x14ac:dyDescent="0.25">
      <c r="A36" s="271" t="s">
        <v>170</v>
      </c>
      <c r="B36">
        <v>0</v>
      </c>
      <c r="C36" t="s">
        <v>94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271" t="s">
        <v>528</v>
      </c>
      <c r="B37">
        <v>0</v>
      </c>
      <c r="C37">
        <v>0</v>
      </c>
      <c r="D37">
        <v>0</v>
      </c>
      <c r="E37">
        <v>21.2</v>
      </c>
      <c r="F37">
        <v>0</v>
      </c>
      <c r="G37">
        <v>0</v>
      </c>
    </row>
    <row r="38" spans="1:7" ht="15" x14ac:dyDescent="0.25">
      <c r="A38" s="271" t="s">
        <v>83</v>
      </c>
      <c r="B38">
        <v>603.79999999999995</v>
      </c>
      <c r="C38">
        <v>432</v>
      </c>
      <c r="D38">
        <v>2606.5</v>
      </c>
      <c r="E38">
        <v>2617.6</v>
      </c>
      <c r="F38">
        <v>222</v>
      </c>
      <c r="G38">
        <v>0</v>
      </c>
    </row>
    <row r="39" spans="1:7" ht="15" x14ac:dyDescent="0.25">
      <c r="A39" s="271" t="s">
        <v>259</v>
      </c>
      <c r="B39">
        <v>0</v>
      </c>
      <c r="C39">
        <v>0</v>
      </c>
      <c r="D39">
        <v>53.3</v>
      </c>
      <c r="E39">
        <v>64.5</v>
      </c>
      <c r="F39">
        <v>0</v>
      </c>
      <c r="G39">
        <v>0</v>
      </c>
    </row>
    <row r="40" spans="1:7" ht="15" x14ac:dyDescent="0.25">
      <c r="A40" s="271" t="s">
        <v>84</v>
      </c>
      <c r="B40">
        <v>20</v>
      </c>
      <c r="C40">
        <v>65</v>
      </c>
      <c r="D40">
        <v>134.80000000000001</v>
      </c>
      <c r="E40">
        <v>68.8</v>
      </c>
      <c r="F40">
        <v>0</v>
      </c>
      <c r="G40">
        <v>0</v>
      </c>
    </row>
    <row r="41" spans="1:7" ht="15" x14ac:dyDescent="0.25">
      <c r="A41" s="271" t="s">
        <v>85</v>
      </c>
      <c r="B41">
        <v>0</v>
      </c>
      <c r="C41">
        <v>20</v>
      </c>
      <c r="D41">
        <v>62.7</v>
      </c>
      <c r="E41">
        <v>68.8</v>
      </c>
      <c r="F41">
        <v>0</v>
      </c>
      <c r="G41">
        <v>0</v>
      </c>
    </row>
    <row r="42" spans="1:7" ht="15" x14ac:dyDescent="0.25">
      <c r="A42" s="271" t="s">
        <v>86</v>
      </c>
      <c r="B42">
        <v>173.6</v>
      </c>
      <c r="C42">
        <v>135.6</v>
      </c>
      <c r="D42">
        <v>680.8</v>
      </c>
      <c r="E42">
        <v>608.79999999999995</v>
      </c>
      <c r="F42">
        <v>59.5</v>
      </c>
      <c r="G42">
        <v>0</v>
      </c>
    </row>
    <row r="43" spans="1:7" ht="15" x14ac:dyDescent="0.25">
      <c r="A43" s="271" t="s">
        <v>87</v>
      </c>
      <c r="B43">
        <v>3</v>
      </c>
      <c r="C43">
        <v>0.5</v>
      </c>
      <c r="D43">
        <v>2.2000000000000002</v>
      </c>
      <c r="E43">
        <v>33.5</v>
      </c>
      <c r="F43">
        <v>0</v>
      </c>
      <c r="G43">
        <v>0</v>
      </c>
    </row>
    <row r="44" spans="1:7" ht="15" x14ac:dyDescent="0.25">
      <c r="A44" s="271" t="s">
        <v>88</v>
      </c>
      <c r="B44">
        <v>61</v>
      </c>
      <c r="C44">
        <v>14</v>
      </c>
      <c r="D44">
        <v>381.6</v>
      </c>
      <c r="E44">
        <v>211</v>
      </c>
      <c r="F44">
        <v>15</v>
      </c>
      <c r="G44">
        <v>0</v>
      </c>
    </row>
    <row r="45" spans="1:7" ht="15" x14ac:dyDescent="0.25">
      <c r="A45" s="271" t="s">
        <v>89</v>
      </c>
      <c r="B45">
        <v>90</v>
      </c>
      <c r="C45">
        <v>0</v>
      </c>
      <c r="D45">
        <v>235.5</v>
      </c>
      <c r="E45">
        <v>400.7</v>
      </c>
      <c r="F45">
        <v>0</v>
      </c>
      <c r="G45">
        <v>0</v>
      </c>
    </row>
    <row r="46" spans="1:7" ht="15" x14ac:dyDescent="0.25">
      <c r="A46" s="271" t="s">
        <v>69</v>
      </c>
    </row>
    <row r="47" spans="1:7" ht="15" x14ac:dyDescent="0.25">
      <c r="A47" s="271" t="s">
        <v>90</v>
      </c>
      <c r="B47">
        <v>161</v>
      </c>
      <c r="C47">
        <v>773.9</v>
      </c>
      <c r="D47">
        <v>2136.1999999999998</v>
      </c>
      <c r="E47">
        <v>2297.4</v>
      </c>
      <c r="F47">
        <v>33.1</v>
      </c>
      <c r="G47">
        <v>0</v>
      </c>
    </row>
    <row r="48" spans="1:7" ht="15" x14ac:dyDescent="0.25">
      <c r="A48" s="271" t="s">
        <v>91</v>
      </c>
      <c r="B48">
        <v>62</v>
      </c>
      <c r="C48">
        <v>60</v>
      </c>
      <c r="D48">
        <v>409.7</v>
      </c>
      <c r="E48">
        <v>199.9</v>
      </c>
      <c r="F48">
        <v>0</v>
      </c>
      <c r="G48">
        <v>0</v>
      </c>
    </row>
    <row r="49" spans="1:7" ht="15" x14ac:dyDescent="0.25">
      <c r="A49" s="271" t="s">
        <v>529</v>
      </c>
      <c r="B49">
        <v>0</v>
      </c>
      <c r="C49">
        <v>0</v>
      </c>
      <c r="D49">
        <v>0</v>
      </c>
      <c r="E49">
        <v>13.8</v>
      </c>
      <c r="F49">
        <v>0</v>
      </c>
      <c r="G49">
        <v>0</v>
      </c>
    </row>
    <row r="50" spans="1:7" ht="15" x14ac:dyDescent="0.25">
      <c r="A50" s="271" t="s">
        <v>530</v>
      </c>
      <c r="B50">
        <v>0</v>
      </c>
      <c r="C50">
        <v>0</v>
      </c>
      <c r="D50">
        <v>0</v>
      </c>
      <c r="E50">
        <v>2</v>
      </c>
      <c r="F50">
        <v>0</v>
      </c>
      <c r="G50">
        <v>0</v>
      </c>
    </row>
    <row r="51" spans="1:7" ht="15" x14ac:dyDescent="0.25">
      <c r="A51" s="271" t="s">
        <v>531</v>
      </c>
      <c r="B51">
        <v>0</v>
      </c>
      <c r="C51">
        <v>0</v>
      </c>
      <c r="D51">
        <v>0</v>
      </c>
      <c r="E51">
        <v>35.700000000000003</v>
      </c>
      <c r="F51">
        <v>0</v>
      </c>
      <c r="G51">
        <v>0</v>
      </c>
    </row>
    <row r="52" spans="1:7" ht="15" x14ac:dyDescent="0.25">
      <c r="A52" s="271" t="s">
        <v>92</v>
      </c>
      <c r="B52">
        <v>0</v>
      </c>
      <c r="C52">
        <v>235</v>
      </c>
      <c r="D52">
        <v>101.2</v>
      </c>
      <c r="E52">
        <v>579.9</v>
      </c>
      <c r="F52">
        <v>0</v>
      </c>
      <c r="G52">
        <v>0</v>
      </c>
    </row>
    <row r="53" spans="1:7" ht="15" x14ac:dyDescent="0.25">
      <c r="A53" s="271" t="s">
        <v>464</v>
      </c>
      <c r="B53">
        <v>0</v>
      </c>
      <c r="C53">
        <v>0</v>
      </c>
      <c r="D53">
        <v>19.7</v>
      </c>
      <c r="E53">
        <v>0</v>
      </c>
      <c r="F53">
        <v>0</v>
      </c>
      <c r="G53">
        <v>0</v>
      </c>
    </row>
    <row r="54" spans="1:7" ht="15" x14ac:dyDescent="0.25">
      <c r="A54" s="271" t="s">
        <v>175</v>
      </c>
      <c r="B54">
        <v>0</v>
      </c>
      <c r="C54">
        <v>0</v>
      </c>
      <c r="D54">
        <v>18.600000000000001</v>
      </c>
      <c r="E54">
        <v>38.5</v>
      </c>
      <c r="F54">
        <v>0</v>
      </c>
      <c r="G54">
        <v>0</v>
      </c>
    </row>
    <row r="55" spans="1:7" ht="15" x14ac:dyDescent="0.25">
      <c r="A55" s="271" t="s">
        <v>532</v>
      </c>
      <c r="B55">
        <v>0</v>
      </c>
      <c r="C55">
        <v>0</v>
      </c>
      <c r="D55">
        <v>0</v>
      </c>
      <c r="E55">
        <v>34</v>
      </c>
      <c r="F55">
        <v>0</v>
      </c>
      <c r="G55">
        <v>0</v>
      </c>
    </row>
    <row r="56" spans="1:7" ht="15" x14ac:dyDescent="0.25">
      <c r="A56" s="271" t="s">
        <v>406</v>
      </c>
      <c r="B56">
        <v>0</v>
      </c>
      <c r="C56">
        <v>0</v>
      </c>
      <c r="D56">
        <v>22.7</v>
      </c>
      <c r="E56">
        <v>31.9</v>
      </c>
      <c r="F56">
        <v>0</v>
      </c>
      <c r="G56">
        <v>0</v>
      </c>
    </row>
    <row r="57" spans="1:7" ht="15" x14ac:dyDescent="0.25">
      <c r="A57" s="271" t="s">
        <v>466</v>
      </c>
      <c r="B57">
        <v>0</v>
      </c>
      <c r="C57">
        <v>0</v>
      </c>
      <c r="D57">
        <v>20.8</v>
      </c>
      <c r="E57">
        <v>0</v>
      </c>
      <c r="F57">
        <v>0</v>
      </c>
      <c r="G57">
        <v>0</v>
      </c>
    </row>
    <row r="58" spans="1:7" ht="15" x14ac:dyDescent="0.25">
      <c r="A58" s="271" t="s">
        <v>533</v>
      </c>
      <c r="B58">
        <v>0</v>
      </c>
      <c r="C58">
        <v>0</v>
      </c>
      <c r="D58">
        <v>0</v>
      </c>
      <c r="E58">
        <v>2</v>
      </c>
      <c r="F58">
        <v>0</v>
      </c>
      <c r="G58">
        <v>0</v>
      </c>
    </row>
    <row r="59" spans="1:7" ht="15" x14ac:dyDescent="0.25">
      <c r="A59" s="271" t="s">
        <v>93</v>
      </c>
      <c r="B59" t="s">
        <v>94</v>
      </c>
      <c r="C59">
        <v>0</v>
      </c>
      <c r="D59">
        <v>32.200000000000003</v>
      </c>
      <c r="E59" t="s">
        <v>94</v>
      </c>
      <c r="F59">
        <v>0</v>
      </c>
      <c r="G59">
        <v>0</v>
      </c>
    </row>
    <row r="60" spans="1:7" ht="15" x14ac:dyDescent="0.25">
      <c r="A60" s="271" t="s">
        <v>95</v>
      </c>
      <c r="B60">
        <v>0</v>
      </c>
      <c r="C60">
        <v>45</v>
      </c>
      <c r="D60">
        <v>3.9</v>
      </c>
      <c r="E60">
        <v>30.6</v>
      </c>
      <c r="F60">
        <v>0</v>
      </c>
      <c r="G60">
        <v>0</v>
      </c>
    </row>
    <row r="61" spans="1:7" ht="15" x14ac:dyDescent="0.25">
      <c r="A61" s="271" t="s">
        <v>407</v>
      </c>
      <c r="B61">
        <v>0</v>
      </c>
      <c r="C61">
        <v>0</v>
      </c>
      <c r="D61">
        <v>6</v>
      </c>
      <c r="E61">
        <v>0</v>
      </c>
      <c r="F61">
        <v>0</v>
      </c>
      <c r="G61">
        <v>0</v>
      </c>
    </row>
    <row r="62" spans="1:7" ht="15" x14ac:dyDescent="0.25">
      <c r="A62" s="271" t="s">
        <v>96</v>
      </c>
      <c r="B62">
        <v>99</v>
      </c>
      <c r="C62">
        <v>429.5</v>
      </c>
      <c r="D62">
        <v>1433.9</v>
      </c>
      <c r="E62">
        <v>1080.4000000000001</v>
      </c>
      <c r="F62">
        <v>33.1</v>
      </c>
      <c r="G62">
        <v>0</v>
      </c>
    </row>
    <row r="63" spans="1:7" ht="15" x14ac:dyDescent="0.25">
      <c r="A63" s="271" t="s">
        <v>97</v>
      </c>
      <c r="B63">
        <v>0</v>
      </c>
      <c r="C63">
        <v>4.4000000000000004</v>
      </c>
      <c r="D63">
        <v>36.299999999999997</v>
      </c>
      <c r="E63">
        <v>114.7</v>
      </c>
      <c r="F63">
        <v>0</v>
      </c>
      <c r="G63">
        <v>0</v>
      </c>
    </row>
    <row r="64" spans="1:7" ht="15" x14ac:dyDescent="0.25">
      <c r="A64" s="271" t="s">
        <v>535</v>
      </c>
      <c r="B64">
        <v>0</v>
      </c>
      <c r="C64">
        <v>0</v>
      </c>
      <c r="D64">
        <v>0</v>
      </c>
      <c r="E64">
        <v>11</v>
      </c>
      <c r="F64">
        <v>0</v>
      </c>
      <c r="G64">
        <v>0</v>
      </c>
    </row>
    <row r="65" spans="1:7" ht="15" x14ac:dyDescent="0.25">
      <c r="A65" s="271" t="s">
        <v>537</v>
      </c>
      <c r="B65">
        <v>0</v>
      </c>
      <c r="C65">
        <v>0</v>
      </c>
      <c r="D65">
        <v>0</v>
      </c>
      <c r="E65">
        <v>53.1</v>
      </c>
      <c r="F65">
        <v>0</v>
      </c>
      <c r="G65">
        <v>0</v>
      </c>
    </row>
    <row r="66" spans="1:7" ht="15" x14ac:dyDescent="0.25">
      <c r="A66" s="271" t="s">
        <v>538</v>
      </c>
      <c r="B66">
        <v>0</v>
      </c>
      <c r="C66">
        <v>0</v>
      </c>
      <c r="D66">
        <v>0</v>
      </c>
      <c r="E66">
        <v>24.7</v>
      </c>
      <c r="F66">
        <v>0</v>
      </c>
      <c r="G66">
        <v>0</v>
      </c>
    </row>
    <row r="67" spans="1:7" ht="15" x14ac:dyDescent="0.25">
      <c r="A67" s="271" t="s">
        <v>176</v>
      </c>
      <c r="B67">
        <v>0</v>
      </c>
      <c r="C67">
        <v>0</v>
      </c>
      <c r="D67">
        <v>31.1</v>
      </c>
      <c r="E67">
        <v>0</v>
      </c>
      <c r="F67">
        <v>0</v>
      </c>
      <c r="G67">
        <v>0</v>
      </c>
    </row>
    <row r="68" spans="1:7" ht="15" x14ac:dyDescent="0.25">
      <c r="A68" s="271" t="s">
        <v>539</v>
      </c>
      <c r="B68">
        <v>0</v>
      </c>
      <c r="C68">
        <v>0</v>
      </c>
      <c r="D68">
        <v>0</v>
      </c>
      <c r="E68">
        <v>45</v>
      </c>
      <c r="F68">
        <v>0</v>
      </c>
      <c r="G68">
        <v>0</v>
      </c>
    </row>
    <row r="69" spans="1:7" ht="15" x14ac:dyDescent="0.25">
      <c r="A69" s="271" t="s">
        <v>69</v>
      </c>
    </row>
    <row r="70" spans="1:7" ht="15" x14ac:dyDescent="0.25">
      <c r="A70" s="271" t="s">
        <v>98</v>
      </c>
      <c r="B70">
        <v>975.9</v>
      </c>
      <c r="C70">
        <v>1116.0999999999999</v>
      </c>
      <c r="D70">
        <v>7283.9</v>
      </c>
      <c r="E70">
        <v>5795.4</v>
      </c>
      <c r="F70">
        <v>302</v>
      </c>
      <c r="G70">
        <v>0</v>
      </c>
    </row>
    <row r="71" spans="1:7" ht="15" x14ac:dyDescent="0.25">
      <c r="A71" s="271" t="s">
        <v>99</v>
      </c>
      <c r="B71">
        <v>0</v>
      </c>
      <c r="C71">
        <v>1.5</v>
      </c>
      <c r="D71">
        <v>15.3</v>
      </c>
      <c r="E71">
        <v>14.2</v>
      </c>
      <c r="F71">
        <v>0</v>
      </c>
      <c r="G71">
        <v>0</v>
      </c>
    </row>
    <row r="72" spans="1:7" ht="15" x14ac:dyDescent="0.25">
      <c r="A72" s="271" t="s">
        <v>100</v>
      </c>
      <c r="B72">
        <v>4.5</v>
      </c>
      <c r="C72">
        <v>0</v>
      </c>
      <c r="D72">
        <v>8.9</v>
      </c>
      <c r="E72">
        <v>15.1</v>
      </c>
      <c r="F72">
        <v>0</v>
      </c>
      <c r="G72">
        <v>0</v>
      </c>
    </row>
    <row r="73" spans="1:7" ht="15" x14ac:dyDescent="0.25">
      <c r="A73" s="271" t="s">
        <v>101</v>
      </c>
      <c r="B73">
        <v>45</v>
      </c>
      <c r="C73">
        <v>0</v>
      </c>
      <c r="D73">
        <v>401.7</v>
      </c>
      <c r="E73">
        <v>267.60000000000002</v>
      </c>
      <c r="F73">
        <v>0</v>
      </c>
      <c r="G73">
        <v>0</v>
      </c>
    </row>
    <row r="74" spans="1:7" ht="15" x14ac:dyDescent="0.25">
      <c r="A74" s="271" t="s">
        <v>102</v>
      </c>
      <c r="B74">
        <v>11.2</v>
      </c>
      <c r="C74">
        <v>3.7</v>
      </c>
      <c r="D74">
        <v>79.400000000000006</v>
      </c>
      <c r="E74">
        <v>82.7</v>
      </c>
      <c r="F74">
        <v>0</v>
      </c>
      <c r="G74">
        <v>0</v>
      </c>
    </row>
    <row r="75" spans="1:7" ht="15" x14ac:dyDescent="0.25">
      <c r="A75" s="271" t="s">
        <v>103</v>
      </c>
      <c r="B75">
        <v>21.3</v>
      </c>
      <c r="C75">
        <v>13.4</v>
      </c>
      <c r="D75">
        <v>50.9</v>
      </c>
      <c r="E75">
        <v>22.6</v>
      </c>
      <c r="F75">
        <v>0</v>
      </c>
      <c r="G75">
        <v>0</v>
      </c>
    </row>
    <row r="76" spans="1:7" ht="15" x14ac:dyDescent="0.25">
      <c r="A76" s="271" t="s">
        <v>104</v>
      </c>
      <c r="B76">
        <v>32.5</v>
      </c>
      <c r="C76">
        <v>65.5</v>
      </c>
      <c r="D76">
        <v>362.6</v>
      </c>
      <c r="E76">
        <v>208.4</v>
      </c>
      <c r="F76">
        <v>35</v>
      </c>
      <c r="G76">
        <v>0</v>
      </c>
    </row>
    <row r="77" spans="1:7" ht="15" x14ac:dyDescent="0.25">
      <c r="A77" s="271" t="s">
        <v>105</v>
      </c>
      <c r="B77">
        <v>51.4</v>
      </c>
      <c r="C77">
        <v>51</v>
      </c>
      <c r="D77">
        <v>715.6</v>
      </c>
      <c r="E77">
        <v>296.10000000000002</v>
      </c>
      <c r="F77">
        <v>29</v>
      </c>
      <c r="G77">
        <v>0</v>
      </c>
    </row>
    <row r="78" spans="1:7" ht="15" x14ac:dyDescent="0.25">
      <c r="A78" s="271" t="s">
        <v>106</v>
      </c>
      <c r="B78">
        <v>33.1</v>
      </c>
      <c r="C78">
        <v>16.8</v>
      </c>
      <c r="D78">
        <v>240.9</v>
      </c>
      <c r="E78">
        <v>209.9</v>
      </c>
      <c r="F78">
        <v>0</v>
      </c>
      <c r="G78">
        <v>0</v>
      </c>
    </row>
    <row r="79" spans="1:7" ht="15" x14ac:dyDescent="0.25">
      <c r="A79" s="271" t="s">
        <v>107</v>
      </c>
      <c r="B79">
        <v>0</v>
      </c>
      <c r="C79">
        <v>18.100000000000001</v>
      </c>
      <c r="D79">
        <v>302.5</v>
      </c>
      <c r="E79">
        <v>213.7</v>
      </c>
      <c r="F79">
        <v>16</v>
      </c>
      <c r="G79">
        <v>0</v>
      </c>
    </row>
    <row r="80" spans="1:7" ht="15" x14ac:dyDescent="0.25">
      <c r="A80" s="271" t="s">
        <v>108</v>
      </c>
      <c r="B80">
        <v>0</v>
      </c>
      <c r="C80">
        <v>18.3</v>
      </c>
      <c r="D80">
        <v>0</v>
      </c>
      <c r="E80">
        <v>4.4000000000000004</v>
      </c>
      <c r="F80">
        <v>0</v>
      </c>
      <c r="G80">
        <v>0</v>
      </c>
    </row>
    <row r="81" spans="1:7" ht="15" x14ac:dyDescent="0.25">
      <c r="A81" s="271" t="s">
        <v>109</v>
      </c>
      <c r="B81">
        <v>196.2</v>
      </c>
      <c r="C81">
        <v>5</v>
      </c>
      <c r="D81">
        <v>459.2</v>
      </c>
      <c r="E81">
        <v>508.7</v>
      </c>
      <c r="F81">
        <v>0</v>
      </c>
      <c r="G81">
        <v>0</v>
      </c>
    </row>
    <row r="82" spans="1:7" ht="15" x14ac:dyDescent="0.25">
      <c r="A82" s="271" t="s">
        <v>110</v>
      </c>
      <c r="B82">
        <v>0</v>
      </c>
      <c r="C82">
        <v>0</v>
      </c>
      <c r="D82">
        <v>26.9</v>
      </c>
      <c r="E82">
        <v>28.9</v>
      </c>
      <c r="F82">
        <v>0</v>
      </c>
      <c r="G82">
        <v>0</v>
      </c>
    </row>
    <row r="83" spans="1:7" ht="15" x14ac:dyDescent="0.25">
      <c r="A83" s="271" t="s">
        <v>111</v>
      </c>
      <c r="B83">
        <v>0</v>
      </c>
      <c r="C83">
        <v>25</v>
      </c>
      <c r="D83">
        <v>103.3</v>
      </c>
      <c r="E83">
        <v>117.4</v>
      </c>
      <c r="F83">
        <v>0</v>
      </c>
      <c r="G83">
        <v>0</v>
      </c>
    </row>
    <row r="84" spans="1:7" ht="15" x14ac:dyDescent="0.25">
      <c r="A84" s="271" t="s">
        <v>112</v>
      </c>
      <c r="B84">
        <v>29.5</v>
      </c>
      <c r="C84">
        <v>57.8</v>
      </c>
      <c r="D84">
        <v>272.10000000000002</v>
      </c>
      <c r="E84">
        <v>255.7</v>
      </c>
      <c r="F84">
        <v>36.5</v>
      </c>
      <c r="G84">
        <v>0</v>
      </c>
    </row>
    <row r="85" spans="1:7" ht="15" x14ac:dyDescent="0.25">
      <c r="A85" s="271" t="s">
        <v>113</v>
      </c>
      <c r="B85">
        <v>20.5</v>
      </c>
      <c r="C85">
        <v>20</v>
      </c>
      <c r="D85">
        <v>157.1</v>
      </c>
      <c r="E85">
        <v>131.6</v>
      </c>
      <c r="F85">
        <v>0</v>
      </c>
      <c r="G85">
        <v>0</v>
      </c>
    </row>
    <row r="86" spans="1:7" ht="15" x14ac:dyDescent="0.25">
      <c r="A86" s="271" t="s">
        <v>114</v>
      </c>
      <c r="B86">
        <v>0</v>
      </c>
      <c r="C86">
        <v>6.5</v>
      </c>
      <c r="D86">
        <v>31.9</v>
      </c>
      <c r="E86">
        <v>33.200000000000003</v>
      </c>
      <c r="F86">
        <v>9.5</v>
      </c>
      <c r="G86">
        <v>0</v>
      </c>
    </row>
    <row r="87" spans="1:7" ht="15" x14ac:dyDescent="0.25">
      <c r="A87" s="271" t="s">
        <v>115</v>
      </c>
      <c r="B87">
        <v>484.8</v>
      </c>
      <c r="C87">
        <v>604.1</v>
      </c>
      <c r="D87">
        <v>3227.7</v>
      </c>
      <c r="E87">
        <v>2455.5</v>
      </c>
      <c r="F87">
        <v>67.5</v>
      </c>
      <c r="G87">
        <v>0</v>
      </c>
    </row>
    <row r="88" spans="1:7" ht="15" x14ac:dyDescent="0.25">
      <c r="A88" s="271" t="s">
        <v>117</v>
      </c>
      <c r="B88">
        <v>0.9</v>
      </c>
      <c r="C88">
        <v>5.9</v>
      </c>
      <c r="D88">
        <v>15.1</v>
      </c>
      <c r="E88">
        <v>11.2</v>
      </c>
      <c r="F88">
        <v>0</v>
      </c>
      <c r="G88">
        <v>0</v>
      </c>
    </row>
    <row r="89" spans="1:7" ht="15" x14ac:dyDescent="0.25">
      <c r="A89" s="271" t="s">
        <v>118</v>
      </c>
      <c r="B89">
        <v>2</v>
      </c>
      <c r="C89">
        <v>24.9</v>
      </c>
      <c r="D89">
        <v>142.4</v>
      </c>
      <c r="E89">
        <v>118.5</v>
      </c>
      <c r="F89">
        <v>47.6</v>
      </c>
      <c r="G89">
        <v>0</v>
      </c>
    </row>
    <row r="90" spans="1:7" ht="15" x14ac:dyDescent="0.25">
      <c r="A90" s="271" t="s">
        <v>119</v>
      </c>
      <c r="B90">
        <v>25.6</v>
      </c>
      <c r="C90">
        <v>143.1</v>
      </c>
      <c r="D90">
        <v>251.6</v>
      </c>
      <c r="E90">
        <v>259.89999999999998</v>
      </c>
      <c r="F90">
        <v>48.6</v>
      </c>
      <c r="G90">
        <v>0</v>
      </c>
    </row>
    <row r="91" spans="1:7" ht="15" x14ac:dyDescent="0.25">
      <c r="A91" s="271" t="s">
        <v>120</v>
      </c>
      <c r="B91">
        <v>12.5</v>
      </c>
      <c r="C91">
        <v>9.5</v>
      </c>
      <c r="D91">
        <v>227.5</v>
      </c>
      <c r="E91">
        <v>247.3</v>
      </c>
      <c r="F91">
        <v>2</v>
      </c>
      <c r="G91">
        <v>0</v>
      </c>
    </row>
    <row r="92" spans="1:7" ht="15" x14ac:dyDescent="0.25">
      <c r="A92" s="271" t="s">
        <v>121</v>
      </c>
      <c r="B92">
        <v>0</v>
      </c>
      <c r="C92">
        <v>26.2</v>
      </c>
      <c r="D92">
        <v>91.2</v>
      </c>
      <c r="E92">
        <v>102.3</v>
      </c>
      <c r="F92">
        <v>10.4</v>
      </c>
      <c r="G92">
        <v>0</v>
      </c>
    </row>
    <row r="93" spans="1:7" ht="15" x14ac:dyDescent="0.25">
      <c r="A93" s="271" t="s">
        <v>122</v>
      </c>
      <c r="B93">
        <v>5</v>
      </c>
      <c r="C93">
        <v>0</v>
      </c>
      <c r="D93">
        <v>100.3</v>
      </c>
      <c r="E93">
        <v>190.4</v>
      </c>
      <c r="F93">
        <v>0</v>
      </c>
      <c r="G93">
        <v>0</v>
      </c>
    </row>
    <row r="94" spans="1:7" ht="15" x14ac:dyDescent="0.25">
      <c r="A94" s="271" t="s">
        <v>65</v>
      </c>
      <c r="B94" t="s">
        <v>67</v>
      </c>
      <c r="C94" t="s">
        <v>68</v>
      </c>
      <c r="D94" t="s">
        <v>66</v>
      </c>
      <c r="E94" t="s">
        <v>68</v>
      </c>
      <c r="F94" t="s">
        <v>197</v>
      </c>
      <c r="G94" t="s">
        <v>67</v>
      </c>
    </row>
    <row r="95" spans="1:7" ht="15" x14ac:dyDescent="0.25">
      <c r="A95" s="271" t="s">
        <v>123</v>
      </c>
      <c r="B95">
        <v>3792.3</v>
      </c>
      <c r="C95">
        <v>4552.6000000000004</v>
      </c>
      <c r="D95">
        <v>20876</v>
      </c>
      <c r="E95">
        <v>19301.3</v>
      </c>
      <c r="F95">
        <v>1326.1</v>
      </c>
      <c r="G95">
        <v>0</v>
      </c>
    </row>
    <row r="96" spans="1:7" ht="15" x14ac:dyDescent="0.25">
      <c r="A96" s="271" t="s">
        <v>124</v>
      </c>
      <c r="B96">
        <v>551.5</v>
      </c>
      <c r="C96">
        <v>1060.5</v>
      </c>
      <c r="D96">
        <v>0</v>
      </c>
      <c r="E96">
        <v>0</v>
      </c>
      <c r="F96">
        <v>362.4</v>
      </c>
      <c r="G96">
        <v>0</v>
      </c>
    </row>
    <row r="97" spans="1:7" ht="15" x14ac:dyDescent="0.25">
      <c r="A97" s="271" t="s">
        <v>65</v>
      </c>
      <c r="B97" t="s">
        <v>67</v>
      </c>
      <c r="C97" t="s">
        <v>68</v>
      </c>
      <c r="D97" t="s">
        <v>66</v>
      </c>
      <c r="E97" t="s">
        <v>68</v>
      </c>
      <c r="F97" t="s">
        <v>197</v>
      </c>
      <c r="G97" t="s">
        <v>67</v>
      </c>
    </row>
    <row r="98" spans="1:7" ht="15" x14ac:dyDescent="0.25">
      <c r="A98" s="271" t="s">
        <v>125</v>
      </c>
      <c r="B98">
        <v>4343.8</v>
      </c>
      <c r="C98">
        <v>5613.1</v>
      </c>
      <c r="D98">
        <v>20876</v>
      </c>
      <c r="E98">
        <v>19301.3</v>
      </c>
      <c r="F98">
        <v>1688.5</v>
      </c>
      <c r="G98">
        <v>0</v>
      </c>
    </row>
    <row r="99" spans="1:7" ht="15" x14ac:dyDescent="0.25">
      <c r="A99" s="271" t="s">
        <v>126</v>
      </c>
      <c r="B99" t="s">
        <v>45</v>
      </c>
      <c r="C99" t="s">
        <v>45</v>
      </c>
      <c r="D99">
        <v>0</v>
      </c>
      <c r="E99">
        <v>0</v>
      </c>
      <c r="F99" t="s">
        <v>45</v>
      </c>
      <c r="G99" t="s">
        <v>45</v>
      </c>
    </row>
    <row r="100" spans="1:7" ht="15" x14ac:dyDescent="0.25">
      <c r="A100" s="271" t="s">
        <v>127</v>
      </c>
      <c r="B100">
        <v>0</v>
      </c>
      <c r="C100">
        <v>0</v>
      </c>
      <c r="D100" t="s">
        <v>45</v>
      </c>
      <c r="E100" t="s">
        <v>45</v>
      </c>
      <c r="F100">
        <v>0</v>
      </c>
      <c r="G100">
        <v>0</v>
      </c>
    </row>
    <row r="101" spans="1:7" ht="15" x14ac:dyDescent="0.25">
      <c r="A101" s="271" t="s">
        <v>53</v>
      </c>
    </row>
  </sheetData>
  <pageMargins left="0.7" right="0.7" top="0.75" bottom="0.75" header="0.3" footer="0.3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8AA0F-AAB5-4632-A933-581B103F7DE2}">
  <dimension ref="A1:G101"/>
  <sheetViews>
    <sheetView topLeftCell="A61" workbookViewId="0">
      <selection activeCell="I54" sqref="I54"/>
    </sheetView>
  </sheetViews>
  <sheetFormatPr defaultRowHeight="13.2" x14ac:dyDescent="0.25"/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547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A7" s="271" t="s">
        <v>264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53</v>
      </c>
    </row>
    <row r="11" spans="1:7" ht="15" x14ac:dyDescent="0.25">
      <c r="A11" s="271" t="s">
        <v>225</v>
      </c>
    </row>
    <row r="12" spans="1:7" ht="15" x14ac:dyDescent="0.25">
      <c r="A12" s="271" t="s">
        <v>70</v>
      </c>
      <c r="B12">
        <v>162.30000000000001</v>
      </c>
      <c r="C12">
        <v>59</v>
      </c>
      <c r="D12">
        <v>754</v>
      </c>
      <c r="E12">
        <v>590.29999999999995</v>
      </c>
      <c r="F12">
        <v>60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71</v>
      </c>
      <c r="B15">
        <v>162.30000000000001</v>
      </c>
      <c r="C15">
        <v>47</v>
      </c>
      <c r="D15">
        <v>688</v>
      </c>
      <c r="E15">
        <v>421</v>
      </c>
      <c r="F15">
        <v>60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12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521.79999999999995</v>
      </c>
      <c r="C20">
        <v>442.8</v>
      </c>
      <c r="D20">
        <v>2157.9</v>
      </c>
      <c r="E20">
        <v>2264</v>
      </c>
      <c r="F20">
        <v>20.100000000000001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226.9</v>
      </c>
      <c r="C22">
        <v>160.6</v>
      </c>
      <c r="D22">
        <v>1061.0999999999999</v>
      </c>
      <c r="E22">
        <v>942.1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200</v>
      </c>
      <c r="C24">
        <v>0</v>
      </c>
      <c r="D24">
        <v>194.1</v>
      </c>
      <c r="E24">
        <v>42</v>
      </c>
      <c r="F24">
        <v>345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1896.8</v>
      </c>
      <c r="C26">
        <v>2253.1999999999998</v>
      </c>
      <c r="D26">
        <v>6892</v>
      </c>
      <c r="E26">
        <v>7058.9</v>
      </c>
      <c r="F26">
        <v>271</v>
      </c>
      <c r="G26">
        <v>0</v>
      </c>
    </row>
    <row r="27" spans="1:7" ht="15" x14ac:dyDescent="0.25">
      <c r="A27" s="271" t="s">
        <v>167</v>
      </c>
      <c r="B27">
        <v>50.2</v>
      </c>
      <c r="C27">
        <v>0</v>
      </c>
      <c r="D27">
        <v>380.6</v>
      </c>
      <c r="E27">
        <v>400.1</v>
      </c>
      <c r="F27">
        <v>0</v>
      </c>
      <c r="G27">
        <v>0</v>
      </c>
    </row>
    <row r="28" spans="1:7" ht="15" x14ac:dyDescent="0.25">
      <c r="A28" s="271" t="s">
        <v>78</v>
      </c>
      <c r="B28">
        <v>44.9</v>
      </c>
      <c r="C28">
        <v>46.8</v>
      </c>
      <c r="D28">
        <v>42.6</v>
      </c>
      <c r="E28">
        <v>36.299999999999997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79</v>
      </c>
      <c r="B30">
        <v>0.8</v>
      </c>
      <c r="C30">
        <v>1.1000000000000001</v>
      </c>
      <c r="D30">
        <v>4</v>
      </c>
      <c r="E30">
        <v>3</v>
      </c>
      <c r="F30">
        <v>0</v>
      </c>
      <c r="G30">
        <v>0</v>
      </c>
    </row>
    <row r="31" spans="1:7" ht="15" x14ac:dyDescent="0.25">
      <c r="A31" s="271" t="s">
        <v>80</v>
      </c>
      <c r="B31">
        <v>95.5</v>
      </c>
      <c r="C31">
        <v>464.5</v>
      </c>
      <c r="D31">
        <v>901.5</v>
      </c>
      <c r="E31">
        <v>849.9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200</v>
      </c>
      <c r="D32">
        <v>262.2</v>
      </c>
      <c r="E32">
        <v>416.3</v>
      </c>
      <c r="F32">
        <v>0</v>
      </c>
      <c r="G32">
        <v>0</v>
      </c>
    </row>
    <row r="33" spans="1:7" ht="15" x14ac:dyDescent="0.25">
      <c r="A33" s="271" t="s">
        <v>168</v>
      </c>
      <c r="B33">
        <v>0</v>
      </c>
      <c r="C33">
        <v>31.2</v>
      </c>
      <c r="D33">
        <v>0.2</v>
      </c>
      <c r="E33">
        <v>82.6</v>
      </c>
      <c r="F33">
        <v>0</v>
      </c>
      <c r="G33">
        <v>0</v>
      </c>
    </row>
    <row r="34" spans="1:7" ht="15" x14ac:dyDescent="0.25">
      <c r="A34" s="271" t="s">
        <v>81</v>
      </c>
      <c r="B34">
        <v>529.9</v>
      </c>
      <c r="C34">
        <v>478.8</v>
      </c>
      <c r="D34">
        <v>1040.2</v>
      </c>
      <c r="E34">
        <v>1068.4000000000001</v>
      </c>
      <c r="F34">
        <v>0</v>
      </c>
      <c r="G34">
        <v>0</v>
      </c>
    </row>
    <row r="35" spans="1:7" ht="15" x14ac:dyDescent="0.25">
      <c r="A35" s="271" t="s">
        <v>82</v>
      </c>
      <c r="B35">
        <v>43.4</v>
      </c>
      <c r="C35">
        <v>220.1</v>
      </c>
      <c r="D35">
        <v>286.89999999999998</v>
      </c>
      <c r="E35">
        <v>260.39999999999998</v>
      </c>
      <c r="F35">
        <v>34</v>
      </c>
      <c r="G35">
        <v>0</v>
      </c>
    </row>
    <row r="36" spans="1:7" ht="15" x14ac:dyDescent="0.25">
      <c r="A36" s="271" t="s">
        <v>170</v>
      </c>
      <c r="B36">
        <v>0</v>
      </c>
      <c r="C36" t="s">
        <v>94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271" t="s">
        <v>528</v>
      </c>
      <c r="B37">
        <v>0</v>
      </c>
      <c r="C37">
        <v>0</v>
      </c>
      <c r="D37">
        <v>0</v>
      </c>
      <c r="E37">
        <v>21.2</v>
      </c>
      <c r="F37">
        <v>0</v>
      </c>
      <c r="G37">
        <v>0</v>
      </c>
    </row>
    <row r="38" spans="1:7" ht="15" x14ac:dyDescent="0.25">
      <c r="A38" s="271" t="s">
        <v>83</v>
      </c>
      <c r="B38">
        <v>723.8</v>
      </c>
      <c r="C38">
        <v>576</v>
      </c>
      <c r="D38">
        <v>2485.9</v>
      </c>
      <c r="E38">
        <v>2464.6999999999998</v>
      </c>
      <c r="F38">
        <v>222</v>
      </c>
      <c r="G38">
        <v>0</v>
      </c>
    </row>
    <row r="39" spans="1:7" ht="15" x14ac:dyDescent="0.25">
      <c r="A39" s="271" t="s">
        <v>259</v>
      </c>
      <c r="B39">
        <v>0</v>
      </c>
      <c r="C39">
        <v>0</v>
      </c>
      <c r="D39">
        <v>53.3</v>
      </c>
      <c r="E39">
        <v>64.5</v>
      </c>
      <c r="F39">
        <v>0</v>
      </c>
      <c r="G39">
        <v>0</v>
      </c>
    </row>
    <row r="40" spans="1:7" ht="15" x14ac:dyDescent="0.25">
      <c r="A40" s="271" t="s">
        <v>84</v>
      </c>
      <c r="B40">
        <v>20</v>
      </c>
      <c r="C40">
        <v>65</v>
      </c>
      <c r="D40">
        <v>134.80000000000001</v>
      </c>
      <c r="E40">
        <v>68.8</v>
      </c>
      <c r="F40">
        <v>0</v>
      </c>
      <c r="G40">
        <v>0</v>
      </c>
    </row>
    <row r="41" spans="1:7" ht="15" x14ac:dyDescent="0.25">
      <c r="A41" s="271" t="s">
        <v>85</v>
      </c>
      <c r="B41">
        <v>20</v>
      </c>
      <c r="C41">
        <v>20</v>
      </c>
      <c r="D41">
        <v>41.2</v>
      </c>
      <c r="E41">
        <v>68.8</v>
      </c>
      <c r="F41">
        <v>0</v>
      </c>
      <c r="G41">
        <v>0</v>
      </c>
    </row>
    <row r="42" spans="1:7" ht="15" x14ac:dyDescent="0.25">
      <c r="A42" s="271" t="s">
        <v>86</v>
      </c>
      <c r="B42">
        <v>173.8</v>
      </c>
      <c r="C42">
        <v>135.30000000000001</v>
      </c>
      <c r="D42">
        <v>680.6</v>
      </c>
      <c r="E42">
        <v>608.70000000000005</v>
      </c>
      <c r="F42">
        <v>0</v>
      </c>
      <c r="G42">
        <v>0</v>
      </c>
    </row>
    <row r="43" spans="1:7" ht="15" x14ac:dyDescent="0.25">
      <c r="A43" s="271" t="s">
        <v>87</v>
      </c>
      <c r="B43">
        <v>3</v>
      </c>
      <c r="C43">
        <v>0.5</v>
      </c>
      <c r="D43">
        <v>2.2000000000000002</v>
      </c>
      <c r="E43">
        <v>33.5</v>
      </c>
      <c r="F43">
        <v>0</v>
      </c>
      <c r="G43">
        <v>0</v>
      </c>
    </row>
    <row r="44" spans="1:7" ht="15" x14ac:dyDescent="0.25">
      <c r="A44" s="271" t="s">
        <v>88</v>
      </c>
      <c r="B44">
        <v>101.5</v>
      </c>
      <c r="C44">
        <v>14</v>
      </c>
      <c r="D44">
        <v>339.1</v>
      </c>
      <c r="E44">
        <v>211</v>
      </c>
      <c r="F44">
        <v>15</v>
      </c>
      <c r="G44">
        <v>0</v>
      </c>
    </row>
    <row r="45" spans="1:7" ht="15" x14ac:dyDescent="0.25">
      <c r="A45" s="271" t="s">
        <v>89</v>
      </c>
      <c r="B45">
        <v>90</v>
      </c>
      <c r="C45">
        <v>0</v>
      </c>
      <c r="D45">
        <v>235.5</v>
      </c>
      <c r="E45">
        <v>400.7</v>
      </c>
      <c r="F45">
        <v>0</v>
      </c>
      <c r="G45">
        <v>0</v>
      </c>
    </row>
    <row r="46" spans="1:7" ht="15" x14ac:dyDescent="0.25">
      <c r="A46" s="271" t="s">
        <v>69</v>
      </c>
    </row>
    <row r="47" spans="1:7" ht="15" x14ac:dyDescent="0.25">
      <c r="A47" s="271" t="s">
        <v>90</v>
      </c>
      <c r="B47">
        <v>243.1</v>
      </c>
      <c r="C47">
        <v>685.1</v>
      </c>
      <c r="D47">
        <v>2039</v>
      </c>
      <c r="E47">
        <v>2248.4</v>
      </c>
      <c r="F47">
        <v>11.1</v>
      </c>
      <c r="G47">
        <v>0</v>
      </c>
    </row>
    <row r="48" spans="1:7" ht="15" x14ac:dyDescent="0.25">
      <c r="A48" s="271" t="s">
        <v>91</v>
      </c>
      <c r="B48">
        <v>42</v>
      </c>
      <c r="C48">
        <v>0</v>
      </c>
      <c r="D48">
        <v>409.7</v>
      </c>
      <c r="E48">
        <v>199.9</v>
      </c>
      <c r="F48">
        <v>0</v>
      </c>
      <c r="G48">
        <v>0</v>
      </c>
    </row>
    <row r="49" spans="1:7" ht="15" x14ac:dyDescent="0.25">
      <c r="A49" s="271" t="s">
        <v>529</v>
      </c>
      <c r="B49">
        <v>0</v>
      </c>
      <c r="C49">
        <v>0</v>
      </c>
      <c r="D49">
        <v>0</v>
      </c>
      <c r="E49">
        <v>13.8</v>
      </c>
      <c r="F49">
        <v>0</v>
      </c>
      <c r="G49">
        <v>0</v>
      </c>
    </row>
    <row r="50" spans="1:7" ht="15" x14ac:dyDescent="0.25">
      <c r="A50" s="271" t="s">
        <v>530</v>
      </c>
      <c r="B50">
        <v>0</v>
      </c>
      <c r="C50">
        <v>0</v>
      </c>
      <c r="D50">
        <v>0</v>
      </c>
      <c r="E50">
        <v>2</v>
      </c>
      <c r="F50">
        <v>0</v>
      </c>
      <c r="G50">
        <v>0</v>
      </c>
    </row>
    <row r="51" spans="1:7" ht="15" x14ac:dyDescent="0.25">
      <c r="A51" s="271" t="s">
        <v>531</v>
      </c>
      <c r="B51">
        <v>0</v>
      </c>
      <c r="C51">
        <v>0</v>
      </c>
      <c r="D51">
        <v>0</v>
      </c>
      <c r="E51">
        <v>35.700000000000003</v>
      </c>
      <c r="F51">
        <v>0</v>
      </c>
      <c r="G51">
        <v>0</v>
      </c>
    </row>
    <row r="52" spans="1:7" ht="15" x14ac:dyDescent="0.25">
      <c r="A52" s="271" t="s">
        <v>92</v>
      </c>
      <c r="B52">
        <v>0</v>
      </c>
      <c r="C52">
        <v>235</v>
      </c>
      <c r="D52">
        <v>101.2</v>
      </c>
      <c r="E52">
        <v>579.9</v>
      </c>
      <c r="F52">
        <v>0</v>
      </c>
      <c r="G52">
        <v>0</v>
      </c>
    </row>
    <row r="53" spans="1:7" ht="15" x14ac:dyDescent="0.25">
      <c r="A53" s="271" t="s">
        <v>464</v>
      </c>
      <c r="B53">
        <v>0</v>
      </c>
      <c r="C53">
        <v>0</v>
      </c>
      <c r="D53">
        <v>19.7</v>
      </c>
      <c r="E53">
        <v>0</v>
      </c>
      <c r="F53">
        <v>0</v>
      </c>
      <c r="G53">
        <v>0</v>
      </c>
    </row>
    <row r="54" spans="1:7" ht="15" x14ac:dyDescent="0.25">
      <c r="A54" s="271" t="s">
        <v>175</v>
      </c>
      <c r="B54">
        <v>0</v>
      </c>
      <c r="C54">
        <v>0</v>
      </c>
      <c r="D54">
        <v>18.600000000000001</v>
      </c>
      <c r="E54">
        <v>38.5</v>
      </c>
      <c r="F54">
        <v>0</v>
      </c>
      <c r="G54">
        <v>0</v>
      </c>
    </row>
    <row r="55" spans="1:7" ht="15" x14ac:dyDescent="0.25">
      <c r="A55" s="271" t="s">
        <v>532</v>
      </c>
      <c r="B55">
        <v>0</v>
      </c>
      <c r="C55">
        <v>0</v>
      </c>
      <c r="D55">
        <v>0</v>
      </c>
      <c r="E55">
        <v>34</v>
      </c>
      <c r="F55">
        <v>0</v>
      </c>
      <c r="G55">
        <v>0</v>
      </c>
    </row>
    <row r="56" spans="1:7" ht="15" x14ac:dyDescent="0.25">
      <c r="A56" s="271" t="s">
        <v>406</v>
      </c>
      <c r="B56">
        <v>0</v>
      </c>
      <c r="C56">
        <v>0</v>
      </c>
      <c r="D56">
        <v>22.7</v>
      </c>
      <c r="E56">
        <v>31.9</v>
      </c>
      <c r="F56">
        <v>0</v>
      </c>
      <c r="G56">
        <v>0</v>
      </c>
    </row>
    <row r="57" spans="1:7" ht="15" x14ac:dyDescent="0.25">
      <c r="A57" s="271" t="s">
        <v>466</v>
      </c>
      <c r="B57">
        <v>0</v>
      </c>
      <c r="C57">
        <v>0</v>
      </c>
      <c r="D57">
        <v>20.8</v>
      </c>
      <c r="E57">
        <v>0</v>
      </c>
      <c r="F57">
        <v>0</v>
      </c>
      <c r="G57">
        <v>0</v>
      </c>
    </row>
    <row r="58" spans="1:7" ht="15" x14ac:dyDescent="0.25">
      <c r="A58" s="271" t="s">
        <v>533</v>
      </c>
      <c r="B58">
        <v>0</v>
      </c>
      <c r="C58">
        <v>0</v>
      </c>
      <c r="D58">
        <v>0</v>
      </c>
      <c r="E58">
        <v>2</v>
      </c>
      <c r="F58">
        <v>0</v>
      </c>
      <c r="G58">
        <v>0</v>
      </c>
    </row>
    <row r="59" spans="1:7" ht="15" x14ac:dyDescent="0.25">
      <c r="A59" s="271" t="s">
        <v>93</v>
      </c>
      <c r="B59" t="s">
        <v>94</v>
      </c>
      <c r="C59">
        <v>0</v>
      </c>
      <c r="D59">
        <v>32.200000000000003</v>
      </c>
      <c r="E59" t="s">
        <v>94</v>
      </c>
      <c r="F59">
        <v>0</v>
      </c>
      <c r="G59">
        <v>0</v>
      </c>
    </row>
    <row r="60" spans="1:7" ht="15" x14ac:dyDescent="0.25">
      <c r="A60" s="271" t="s">
        <v>95</v>
      </c>
      <c r="B60">
        <v>0</v>
      </c>
      <c r="C60">
        <v>45</v>
      </c>
      <c r="D60">
        <v>3.9</v>
      </c>
      <c r="E60">
        <v>30.6</v>
      </c>
      <c r="F60">
        <v>0</v>
      </c>
      <c r="G60">
        <v>0</v>
      </c>
    </row>
    <row r="61" spans="1:7" ht="15" x14ac:dyDescent="0.25">
      <c r="A61" s="271" t="s">
        <v>407</v>
      </c>
      <c r="B61">
        <v>0</v>
      </c>
      <c r="C61">
        <v>0</v>
      </c>
      <c r="D61">
        <v>6</v>
      </c>
      <c r="E61">
        <v>0</v>
      </c>
      <c r="F61">
        <v>0</v>
      </c>
      <c r="G61">
        <v>0</v>
      </c>
    </row>
    <row r="62" spans="1:7" ht="15" x14ac:dyDescent="0.25">
      <c r="A62" s="271" t="s">
        <v>96</v>
      </c>
      <c r="B62">
        <v>201.1</v>
      </c>
      <c r="C62">
        <v>400.7</v>
      </c>
      <c r="D62">
        <v>1336.8</v>
      </c>
      <c r="E62">
        <v>1031.4000000000001</v>
      </c>
      <c r="F62">
        <v>11.1</v>
      </c>
      <c r="G62">
        <v>0</v>
      </c>
    </row>
    <row r="63" spans="1:7" ht="15" x14ac:dyDescent="0.25">
      <c r="A63" s="271" t="s">
        <v>97</v>
      </c>
      <c r="B63">
        <v>0</v>
      </c>
      <c r="C63">
        <v>4.4000000000000004</v>
      </c>
      <c r="D63">
        <v>36.299999999999997</v>
      </c>
      <c r="E63">
        <v>114.7</v>
      </c>
      <c r="F63">
        <v>0</v>
      </c>
      <c r="G63">
        <v>0</v>
      </c>
    </row>
    <row r="64" spans="1:7" ht="15" x14ac:dyDescent="0.25">
      <c r="A64" s="271" t="s">
        <v>535</v>
      </c>
      <c r="B64">
        <v>0</v>
      </c>
      <c r="C64">
        <v>0</v>
      </c>
      <c r="D64">
        <v>0</v>
      </c>
      <c r="E64">
        <v>11</v>
      </c>
      <c r="F64">
        <v>0</v>
      </c>
      <c r="G64">
        <v>0</v>
      </c>
    </row>
    <row r="65" spans="1:7" ht="15" x14ac:dyDescent="0.25">
      <c r="A65" s="271" t="s">
        <v>537</v>
      </c>
      <c r="B65">
        <v>0</v>
      </c>
      <c r="C65">
        <v>0</v>
      </c>
      <c r="D65">
        <v>0</v>
      </c>
      <c r="E65">
        <v>53.1</v>
      </c>
      <c r="F65">
        <v>0</v>
      </c>
      <c r="G65">
        <v>0</v>
      </c>
    </row>
    <row r="66" spans="1:7" ht="15" x14ac:dyDescent="0.25">
      <c r="A66" s="271" t="s">
        <v>538</v>
      </c>
      <c r="B66">
        <v>0</v>
      </c>
      <c r="C66">
        <v>0</v>
      </c>
      <c r="D66">
        <v>0</v>
      </c>
      <c r="E66">
        <v>24.7</v>
      </c>
      <c r="F66">
        <v>0</v>
      </c>
      <c r="G66">
        <v>0</v>
      </c>
    </row>
    <row r="67" spans="1:7" ht="15" x14ac:dyDescent="0.25">
      <c r="A67" s="271" t="s">
        <v>176</v>
      </c>
      <c r="B67">
        <v>0</v>
      </c>
      <c r="C67">
        <v>0</v>
      </c>
      <c r="D67">
        <v>31.1</v>
      </c>
      <c r="E67">
        <v>0</v>
      </c>
      <c r="F67">
        <v>0</v>
      </c>
      <c r="G67">
        <v>0</v>
      </c>
    </row>
    <row r="68" spans="1:7" ht="15" x14ac:dyDescent="0.25">
      <c r="A68" s="271" t="s">
        <v>539</v>
      </c>
      <c r="B68">
        <v>0</v>
      </c>
      <c r="C68">
        <v>0</v>
      </c>
      <c r="D68">
        <v>0</v>
      </c>
      <c r="E68">
        <v>45</v>
      </c>
      <c r="F68">
        <v>0</v>
      </c>
      <c r="G68">
        <v>0</v>
      </c>
    </row>
    <row r="69" spans="1:7" ht="15" x14ac:dyDescent="0.25">
      <c r="A69" s="271" t="s">
        <v>69</v>
      </c>
    </row>
    <row r="70" spans="1:7" ht="15" x14ac:dyDescent="0.25">
      <c r="A70" s="271" t="s">
        <v>98</v>
      </c>
      <c r="B70">
        <v>1104.4000000000001</v>
      </c>
      <c r="C70">
        <v>1204</v>
      </c>
      <c r="D70">
        <v>7057.1</v>
      </c>
      <c r="E70">
        <v>5655.1</v>
      </c>
      <c r="F70">
        <v>282.2</v>
      </c>
      <c r="G70">
        <v>0</v>
      </c>
    </row>
    <row r="71" spans="1:7" ht="15" x14ac:dyDescent="0.25">
      <c r="A71" s="271" t="s">
        <v>99</v>
      </c>
      <c r="B71">
        <v>0</v>
      </c>
      <c r="C71">
        <v>1.5</v>
      </c>
      <c r="D71">
        <v>15.3</v>
      </c>
      <c r="E71">
        <v>14.2</v>
      </c>
      <c r="F71">
        <v>0</v>
      </c>
      <c r="G71">
        <v>0</v>
      </c>
    </row>
    <row r="72" spans="1:7" ht="15" x14ac:dyDescent="0.25">
      <c r="A72" s="271" t="s">
        <v>100</v>
      </c>
      <c r="B72">
        <v>4.5</v>
      </c>
      <c r="C72">
        <v>4</v>
      </c>
      <c r="D72">
        <v>8.9</v>
      </c>
      <c r="E72">
        <v>10.8</v>
      </c>
      <c r="F72">
        <v>0</v>
      </c>
      <c r="G72">
        <v>0</v>
      </c>
    </row>
    <row r="73" spans="1:7" ht="15" x14ac:dyDescent="0.25">
      <c r="A73" s="271" t="s">
        <v>101</v>
      </c>
      <c r="B73">
        <v>15</v>
      </c>
      <c r="C73">
        <v>0</v>
      </c>
      <c r="D73">
        <v>401.7</v>
      </c>
      <c r="E73">
        <v>267.60000000000002</v>
      </c>
      <c r="F73">
        <v>0</v>
      </c>
      <c r="G73">
        <v>0</v>
      </c>
    </row>
    <row r="74" spans="1:7" ht="15" x14ac:dyDescent="0.25">
      <c r="A74" s="271" t="s">
        <v>102</v>
      </c>
      <c r="B74">
        <v>11.4</v>
      </c>
      <c r="C74">
        <v>3.7</v>
      </c>
      <c r="D74">
        <v>79.400000000000006</v>
      </c>
      <c r="E74">
        <v>82.7</v>
      </c>
      <c r="F74">
        <v>0</v>
      </c>
      <c r="G74">
        <v>0</v>
      </c>
    </row>
    <row r="75" spans="1:7" ht="15" x14ac:dyDescent="0.25">
      <c r="A75" s="271" t="s">
        <v>103</v>
      </c>
      <c r="B75">
        <v>21.5</v>
      </c>
      <c r="C75">
        <v>14</v>
      </c>
      <c r="D75">
        <v>50.9</v>
      </c>
      <c r="E75">
        <v>22</v>
      </c>
      <c r="F75">
        <v>0</v>
      </c>
      <c r="G75">
        <v>0</v>
      </c>
    </row>
    <row r="76" spans="1:7" ht="15" x14ac:dyDescent="0.25">
      <c r="A76" s="271" t="s">
        <v>104</v>
      </c>
      <c r="B76">
        <v>47</v>
      </c>
      <c r="C76">
        <v>65.5</v>
      </c>
      <c r="D76">
        <v>362.6</v>
      </c>
      <c r="E76">
        <v>208.4</v>
      </c>
      <c r="F76">
        <v>35</v>
      </c>
      <c r="G76">
        <v>0</v>
      </c>
    </row>
    <row r="77" spans="1:7" ht="15" x14ac:dyDescent="0.25">
      <c r="A77" s="271" t="s">
        <v>105</v>
      </c>
      <c r="B77">
        <v>90.1</v>
      </c>
      <c r="C77">
        <v>36</v>
      </c>
      <c r="D77">
        <v>678.2</v>
      </c>
      <c r="E77">
        <v>286</v>
      </c>
      <c r="F77">
        <v>29</v>
      </c>
      <c r="G77">
        <v>0</v>
      </c>
    </row>
    <row r="78" spans="1:7" ht="15" x14ac:dyDescent="0.25">
      <c r="A78" s="271" t="s">
        <v>106</v>
      </c>
      <c r="B78">
        <v>33.1</v>
      </c>
      <c r="C78">
        <v>9.8000000000000007</v>
      </c>
      <c r="D78">
        <v>240.9</v>
      </c>
      <c r="E78">
        <v>209.9</v>
      </c>
      <c r="F78">
        <v>0</v>
      </c>
      <c r="G78">
        <v>0</v>
      </c>
    </row>
    <row r="79" spans="1:7" ht="15" x14ac:dyDescent="0.25">
      <c r="A79" s="271" t="s">
        <v>107</v>
      </c>
      <c r="B79">
        <v>0</v>
      </c>
      <c r="C79">
        <v>8.1</v>
      </c>
      <c r="D79">
        <v>269.60000000000002</v>
      </c>
      <c r="E79">
        <v>213.7</v>
      </c>
      <c r="F79">
        <v>16</v>
      </c>
      <c r="G79">
        <v>0</v>
      </c>
    </row>
    <row r="80" spans="1:7" ht="15" x14ac:dyDescent="0.25">
      <c r="A80" s="271" t="s">
        <v>108</v>
      </c>
      <c r="B80">
        <v>0</v>
      </c>
      <c r="C80">
        <v>18.3</v>
      </c>
      <c r="D80">
        <v>0</v>
      </c>
      <c r="E80">
        <v>4.4000000000000004</v>
      </c>
      <c r="F80">
        <v>0</v>
      </c>
      <c r="G80">
        <v>0</v>
      </c>
    </row>
    <row r="81" spans="1:7" ht="15" x14ac:dyDescent="0.25">
      <c r="A81" s="271" t="s">
        <v>109</v>
      </c>
      <c r="B81">
        <v>196.2</v>
      </c>
      <c r="C81">
        <v>35.799999999999997</v>
      </c>
      <c r="D81">
        <v>459.2</v>
      </c>
      <c r="E81">
        <v>472</v>
      </c>
      <c r="F81">
        <v>0</v>
      </c>
      <c r="G81">
        <v>0</v>
      </c>
    </row>
    <row r="82" spans="1:7" ht="15" x14ac:dyDescent="0.25">
      <c r="A82" s="271" t="s">
        <v>110</v>
      </c>
      <c r="B82">
        <v>0</v>
      </c>
      <c r="C82">
        <v>0</v>
      </c>
      <c r="D82">
        <v>26.9</v>
      </c>
      <c r="E82">
        <v>28.9</v>
      </c>
      <c r="F82">
        <v>0</v>
      </c>
      <c r="G82">
        <v>0</v>
      </c>
    </row>
    <row r="83" spans="1:7" ht="15" x14ac:dyDescent="0.25">
      <c r="A83" s="271" t="s">
        <v>111</v>
      </c>
      <c r="B83">
        <v>0</v>
      </c>
      <c r="C83">
        <v>25</v>
      </c>
      <c r="D83">
        <v>103.3</v>
      </c>
      <c r="E83">
        <v>117.4</v>
      </c>
      <c r="F83">
        <v>0</v>
      </c>
      <c r="G83">
        <v>0</v>
      </c>
    </row>
    <row r="84" spans="1:7" ht="15" x14ac:dyDescent="0.25">
      <c r="A84" s="271" t="s">
        <v>112</v>
      </c>
      <c r="B84">
        <v>33.200000000000003</v>
      </c>
      <c r="C84">
        <v>50.8</v>
      </c>
      <c r="D84">
        <v>272.10000000000002</v>
      </c>
      <c r="E84">
        <v>255.7</v>
      </c>
      <c r="F84">
        <v>38.5</v>
      </c>
      <c r="G84">
        <v>0</v>
      </c>
    </row>
    <row r="85" spans="1:7" ht="15" x14ac:dyDescent="0.25">
      <c r="A85" s="271" t="s">
        <v>113</v>
      </c>
      <c r="B85">
        <v>20.5</v>
      </c>
      <c r="C85">
        <v>20</v>
      </c>
      <c r="D85">
        <v>157.1</v>
      </c>
      <c r="E85">
        <v>131.6</v>
      </c>
      <c r="F85">
        <v>0</v>
      </c>
      <c r="G85">
        <v>0</v>
      </c>
    </row>
    <row r="86" spans="1:7" ht="15" x14ac:dyDescent="0.25">
      <c r="A86" s="271" t="s">
        <v>114</v>
      </c>
      <c r="B86">
        <v>4.8</v>
      </c>
      <c r="C86">
        <v>6.5</v>
      </c>
      <c r="D86">
        <v>26.9</v>
      </c>
      <c r="E86">
        <v>33.200000000000003</v>
      </c>
      <c r="F86">
        <v>9.5</v>
      </c>
      <c r="G86">
        <v>0</v>
      </c>
    </row>
    <row r="87" spans="1:7" ht="15" x14ac:dyDescent="0.25">
      <c r="A87" s="271" t="s">
        <v>115</v>
      </c>
      <c r="B87">
        <v>516.4</v>
      </c>
      <c r="C87">
        <v>678.7</v>
      </c>
      <c r="D87">
        <v>3111.4</v>
      </c>
      <c r="E87">
        <v>2384.3000000000002</v>
      </c>
      <c r="F87">
        <v>47.7</v>
      </c>
      <c r="G87">
        <v>0</v>
      </c>
    </row>
    <row r="88" spans="1:7" ht="15" x14ac:dyDescent="0.25">
      <c r="A88" s="271" t="s">
        <v>117</v>
      </c>
      <c r="B88">
        <v>0.7</v>
      </c>
      <c r="C88">
        <v>9.4</v>
      </c>
      <c r="D88">
        <v>15.1</v>
      </c>
      <c r="E88">
        <v>7.5</v>
      </c>
      <c r="F88">
        <v>0</v>
      </c>
      <c r="G88">
        <v>0</v>
      </c>
    </row>
    <row r="89" spans="1:7" ht="15" x14ac:dyDescent="0.25">
      <c r="A89" s="271" t="s">
        <v>118</v>
      </c>
      <c r="B89">
        <v>25.5</v>
      </c>
      <c r="C89">
        <v>24.9</v>
      </c>
      <c r="D89">
        <v>118.4</v>
      </c>
      <c r="E89">
        <v>118.5</v>
      </c>
      <c r="F89">
        <v>47.6</v>
      </c>
      <c r="G89">
        <v>0</v>
      </c>
    </row>
    <row r="90" spans="1:7" ht="15" x14ac:dyDescent="0.25">
      <c r="A90" s="271" t="s">
        <v>119</v>
      </c>
      <c r="B90">
        <v>60.6</v>
      </c>
      <c r="C90">
        <v>143.1</v>
      </c>
      <c r="D90">
        <v>251.6</v>
      </c>
      <c r="E90">
        <v>259.89999999999998</v>
      </c>
      <c r="F90">
        <v>48.6</v>
      </c>
      <c r="G90">
        <v>0</v>
      </c>
    </row>
    <row r="91" spans="1:7" ht="15" x14ac:dyDescent="0.25">
      <c r="A91" s="271" t="s">
        <v>120</v>
      </c>
      <c r="B91">
        <v>12.5</v>
      </c>
      <c r="C91">
        <v>23.1</v>
      </c>
      <c r="D91">
        <v>227.5</v>
      </c>
      <c r="E91">
        <v>233.8</v>
      </c>
      <c r="F91">
        <v>0</v>
      </c>
      <c r="G91">
        <v>0</v>
      </c>
    </row>
    <row r="92" spans="1:7" ht="15" x14ac:dyDescent="0.25">
      <c r="A92" s="271" t="s">
        <v>121</v>
      </c>
      <c r="B92">
        <v>11.5</v>
      </c>
      <c r="C92">
        <v>26.2</v>
      </c>
      <c r="D92">
        <v>80</v>
      </c>
      <c r="E92">
        <v>102.3</v>
      </c>
      <c r="F92">
        <v>10.4</v>
      </c>
      <c r="G92">
        <v>0</v>
      </c>
    </row>
    <row r="93" spans="1:7" ht="15" x14ac:dyDescent="0.25">
      <c r="A93" s="271" t="s">
        <v>122</v>
      </c>
      <c r="B93">
        <v>0</v>
      </c>
      <c r="C93">
        <v>0</v>
      </c>
      <c r="D93">
        <v>100.3</v>
      </c>
      <c r="E93">
        <v>190.4</v>
      </c>
      <c r="F93">
        <v>0</v>
      </c>
      <c r="G93">
        <v>0</v>
      </c>
    </row>
    <row r="94" spans="1:7" ht="15" x14ac:dyDescent="0.25">
      <c r="A94" s="271" t="s">
        <v>65</v>
      </c>
      <c r="B94" t="s">
        <v>67</v>
      </c>
      <c r="C94" t="s">
        <v>68</v>
      </c>
      <c r="D94" t="s">
        <v>66</v>
      </c>
      <c r="E94" t="s">
        <v>68</v>
      </c>
      <c r="F94" t="s">
        <v>197</v>
      </c>
      <c r="G94" t="s">
        <v>67</v>
      </c>
    </row>
    <row r="95" spans="1:7" ht="15" x14ac:dyDescent="0.25">
      <c r="A95" s="271" t="s">
        <v>123</v>
      </c>
      <c r="B95">
        <v>4355.3</v>
      </c>
      <c r="C95">
        <v>4804.6000000000004</v>
      </c>
      <c r="D95">
        <v>20155.099999999999</v>
      </c>
      <c r="E95">
        <v>18800.900000000001</v>
      </c>
      <c r="F95">
        <v>989.4</v>
      </c>
      <c r="G95">
        <v>0</v>
      </c>
    </row>
    <row r="96" spans="1:7" ht="15" x14ac:dyDescent="0.25">
      <c r="A96" s="271" t="s">
        <v>124</v>
      </c>
      <c r="B96">
        <v>531.1</v>
      </c>
      <c r="C96">
        <v>991.2</v>
      </c>
      <c r="D96">
        <v>0</v>
      </c>
      <c r="E96">
        <v>0</v>
      </c>
      <c r="F96">
        <v>279.7</v>
      </c>
      <c r="G96">
        <v>0</v>
      </c>
    </row>
    <row r="97" spans="1:7" ht="15" x14ac:dyDescent="0.25">
      <c r="A97" s="271" t="s">
        <v>65</v>
      </c>
      <c r="B97" t="s">
        <v>67</v>
      </c>
      <c r="C97" t="s">
        <v>68</v>
      </c>
      <c r="D97" t="s">
        <v>66</v>
      </c>
      <c r="E97" t="s">
        <v>68</v>
      </c>
      <c r="F97" t="s">
        <v>197</v>
      </c>
      <c r="G97" t="s">
        <v>67</v>
      </c>
    </row>
    <row r="98" spans="1:7" ht="15" x14ac:dyDescent="0.25">
      <c r="A98" s="271" t="s">
        <v>125</v>
      </c>
      <c r="B98">
        <v>4886.3999999999996</v>
      </c>
      <c r="C98">
        <v>5795.8</v>
      </c>
      <c r="D98">
        <v>20155.099999999999</v>
      </c>
      <c r="E98">
        <v>18800.900000000001</v>
      </c>
      <c r="F98">
        <v>1269.0999999999999</v>
      </c>
      <c r="G98">
        <v>0</v>
      </c>
    </row>
    <row r="99" spans="1:7" ht="15" x14ac:dyDescent="0.25">
      <c r="A99" s="271" t="s">
        <v>126</v>
      </c>
      <c r="B99" t="s">
        <v>45</v>
      </c>
      <c r="C99" t="s">
        <v>45</v>
      </c>
      <c r="D99">
        <v>0</v>
      </c>
      <c r="E99">
        <v>0</v>
      </c>
      <c r="F99" t="s">
        <v>45</v>
      </c>
      <c r="G99" t="s">
        <v>45</v>
      </c>
    </row>
    <row r="100" spans="1:7" ht="15" x14ac:dyDescent="0.25">
      <c r="A100" s="271" t="s">
        <v>127</v>
      </c>
      <c r="B100">
        <v>0</v>
      </c>
      <c r="C100">
        <v>0</v>
      </c>
      <c r="D100" t="s">
        <v>45</v>
      </c>
      <c r="E100" t="s">
        <v>45</v>
      </c>
      <c r="F100">
        <v>0</v>
      </c>
      <c r="G100">
        <v>0</v>
      </c>
    </row>
    <row r="101" spans="1:7" ht="15" x14ac:dyDescent="0.25">
      <c r="A101" s="271" t="s">
        <v>65</v>
      </c>
      <c r="B101" t="s">
        <v>67</v>
      </c>
      <c r="C101" t="s">
        <v>68</v>
      </c>
      <c r="D101" t="s">
        <v>66</v>
      </c>
      <c r="E101" t="s">
        <v>68</v>
      </c>
      <c r="F101" t="s">
        <v>197</v>
      </c>
      <c r="G101" t="s">
        <v>67</v>
      </c>
    </row>
  </sheetData>
  <pageMargins left="0.7" right="0.7" top="0.75" bottom="0.75" header="0.3" footer="0.3"/>
  <pageSetup orientation="portrait" r:id="rId1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D00EC-DE06-4268-B748-A806CD41F312}">
  <dimension ref="A1:G100"/>
  <sheetViews>
    <sheetView topLeftCell="A97" workbookViewId="0">
      <selection activeCell="A105" sqref="A105"/>
    </sheetView>
  </sheetViews>
  <sheetFormatPr defaultRowHeight="13.2" x14ac:dyDescent="0.25"/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548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A7" s="271" t="s">
        <v>129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53</v>
      </c>
    </row>
    <row r="11" spans="1:7" ht="15" x14ac:dyDescent="0.25">
      <c r="A11" s="271" t="s">
        <v>225</v>
      </c>
    </row>
    <row r="12" spans="1:7" ht="15" x14ac:dyDescent="0.25">
      <c r="A12" s="271" t="s">
        <v>70</v>
      </c>
      <c r="B12">
        <v>114</v>
      </c>
      <c r="C12">
        <v>47</v>
      </c>
      <c r="D12">
        <v>754</v>
      </c>
      <c r="E12">
        <v>590.29999999999995</v>
      </c>
      <c r="F12">
        <v>60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71</v>
      </c>
      <c r="B15">
        <v>114</v>
      </c>
      <c r="C15">
        <v>47</v>
      </c>
      <c r="D15">
        <v>688</v>
      </c>
      <c r="E15">
        <v>421</v>
      </c>
      <c r="F15">
        <v>60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591</v>
      </c>
      <c r="C20">
        <v>434.7</v>
      </c>
      <c r="D20">
        <v>2087.9</v>
      </c>
      <c r="E20">
        <v>2222.8000000000002</v>
      </c>
      <c r="F20">
        <v>20.100000000000001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151.9</v>
      </c>
      <c r="C22">
        <v>224.7</v>
      </c>
      <c r="D22">
        <v>1037.7</v>
      </c>
      <c r="E22">
        <v>874.8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200</v>
      </c>
      <c r="C24">
        <v>0</v>
      </c>
      <c r="D24">
        <v>194.1</v>
      </c>
      <c r="E24">
        <v>42</v>
      </c>
      <c r="F24">
        <v>345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1927.7</v>
      </c>
      <c r="C26">
        <v>2356.8000000000002</v>
      </c>
      <c r="D26">
        <v>6836.2</v>
      </c>
      <c r="E26">
        <v>6895.7</v>
      </c>
      <c r="F26">
        <v>216.5</v>
      </c>
      <c r="G26">
        <v>0</v>
      </c>
    </row>
    <row r="27" spans="1:7" ht="15" x14ac:dyDescent="0.25">
      <c r="A27" s="271" t="s">
        <v>167</v>
      </c>
      <c r="B27">
        <v>50.2</v>
      </c>
      <c r="C27">
        <v>0</v>
      </c>
      <c r="D27">
        <v>380.6</v>
      </c>
      <c r="E27">
        <v>400.1</v>
      </c>
      <c r="F27">
        <v>0</v>
      </c>
      <c r="G27">
        <v>0</v>
      </c>
    </row>
    <row r="28" spans="1:7" ht="15" x14ac:dyDescent="0.25">
      <c r="A28" s="271" t="s">
        <v>78</v>
      </c>
      <c r="B28">
        <v>44.9</v>
      </c>
      <c r="C28">
        <v>24.4</v>
      </c>
      <c r="D28">
        <v>42.6</v>
      </c>
      <c r="E28">
        <v>35.9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79</v>
      </c>
      <c r="B30">
        <v>0.3</v>
      </c>
      <c r="C30">
        <v>0.8</v>
      </c>
      <c r="D30">
        <v>4</v>
      </c>
      <c r="E30">
        <v>3</v>
      </c>
      <c r="F30">
        <v>0</v>
      </c>
      <c r="G30">
        <v>0</v>
      </c>
    </row>
    <row r="31" spans="1:7" ht="15" x14ac:dyDescent="0.25">
      <c r="A31" s="271" t="s">
        <v>80</v>
      </c>
      <c r="B31">
        <v>150.5</v>
      </c>
      <c r="C31">
        <v>464.5</v>
      </c>
      <c r="D31">
        <v>846.2</v>
      </c>
      <c r="E31">
        <v>849.9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200</v>
      </c>
      <c r="D32">
        <v>262.2</v>
      </c>
      <c r="E32">
        <v>416.3</v>
      </c>
      <c r="F32">
        <v>0</v>
      </c>
      <c r="G32">
        <v>0</v>
      </c>
    </row>
    <row r="33" spans="1:7" ht="15" x14ac:dyDescent="0.25">
      <c r="A33" s="271" t="s">
        <v>168</v>
      </c>
      <c r="B33">
        <v>0</v>
      </c>
      <c r="C33">
        <v>31.2</v>
      </c>
      <c r="D33">
        <v>0.2</v>
      </c>
      <c r="E33">
        <v>82.6</v>
      </c>
      <c r="F33">
        <v>0</v>
      </c>
      <c r="G33">
        <v>0</v>
      </c>
    </row>
    <row r="34" spans="1:7" ht="15" x14ac:dyDescent="0.25">
      <c r="A34" s="271" t="s">
        <v>81</v>
      </c>
      <c r="B34">
        <v>530.20000000000005</v>
      </c>
      <c r="C34">
        <v>485.5</v>
      </c>
      <c r="D34">
        <v>1039.5999999999999</v>
      </c>
      <c r="E34">
        <v>1068.2</v>
      </c>
      <c r="F34">
        <v>0</v>
      </c>
      <c r="G34">
        <v>0</v>
      </c>
    </row>
    <row r="35" spans="1:7" ht="15" x14ac:dyDescent="0.25">
      <c r="A35" s="271" t="s">
        <v>82</v>
      </c>
      <c r="B35">
        <v>43.4</v>
      </c>
      <c r="C35">
        <v>220.3</v>
      </c>
      <c r="D35">
        <v>286.89999999999998</v>
      </c>
      <c r="E35">
        <v>260.10000000000002</v>
      </c>
      <c r="F35">
        <v>34</v>
      </c>
      <c r="G35">
        <v>0</v>
      </c>
    </row>
    <row r="36" spans="1:7" ht="15" x14ac:dyDescent="0.25">
      <c r="A36" s="271" t="s">
        <v>170</v>
      </c>
      <c r="B36">
        <v>0</v>
      </c>
      <c r="C36" t="s">
        <v>94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271" t="s">
        <v>528</v>
      </c>
      <c r="B37">
        <v>0</v>
      </c>
      <c r="C37">
        <v>0</v>
      </c>
      <c r="D37">
        <v>0</v>
      </c>
      <c r="E37">
        <v>21.2</v>
      </c>
      <c r="F37">
        <v>0</v>
      </c>
      <c r="G37">
        <v>0</v>
      </c>
    </row>
    <row r="38" spans="1:7" ht="15" x14ac:dyDescent="0.25">
      <c r="A38" s="271" t="s">
        <v>83</v>
      </c>
      <c r="B38">
        <v>720</v>
      </c>
      <c r="C38">
        <v>639</v>
      </c>
      <c r="D38">
        <v>2485.9</v>
      </c>
      <c r="E38">
        <v>2361.3000000000002</v>
      </c>
      <c r="F38">
        <v>167.5</v>
      </c>
      <c r="G38">
        <v>0</v>
      </c>
    </row>
    <row r="39" spans="1:7" ht="15" x14ac:dyDescent="0.25">
      <c r="A39" s="271" t="s">
        <v>259</v>
      </c>
      <c r="B39">
        <v>0</v>
      </c>
      <c r="C39">
        <v>0</v>
      </c>
      <c r="D39">
        <v>53.3</v>
      </c>
      <c r="E39">
        <v>64.5</v>
      </c>
      <c r="F39">
        <v>0</v>
      </c>
      <c r="G39">
        <v>0</v>
      </c>
    </row>
    <row r="40" spans="1:7" ht="15" x14ac:dyDescent="0.25">
      <c r="A40" s="271" t="s">
        <v>84</v>
      </c>
      <c r="B40">
        <v>0</v>
      </c>
      <c r="C40">
        <v>65</v>
      </c>
      <c r="D40">
        <v>134.80000000000001</v>
      </c>
      <c r="E40">
        <v>68.8</v>
      </c>
      <c r="F40">
        <v>0</v>
      </c>
      <c r="G40">
        <v>0</v>
      </c>
    </row>
    <row r="41" spans="1:7" ht="15" x14ac:dyDescent="0.25">
      <c r="A41" s="271" t="s">
        <v>85</v>
      </c>
      <c r="B41">
        <v>20</v>
      </c>
      <c r="C41">
        <v>20</v>
      </c>
      <c r="D41">
        <v>41.2</v>
      </c>
      <c r="E41">
        <v>68.8</v>
      </c>
      <c r="F41">
        <v>0</v>
      </c>
      <c r="G41">
        <v>0</v>
      </c>
    </row>
    <row r="42" spans="1:7" ht="15" x14ac:dyDescent="0.25">
      <c r="A42" s="271" t="s">
        <v>86</v>
      </c>
      <c r="B42">
        <v>173.8</v>
      </c>
      <c r="C42">
        <v>192.1</v>
      </c>
      <c r="D42">
        <v>680.6</v>
      </c>
      <c r="E42">
        <v>549.70000000000005</v>
      </c>
      <c r="F42">
        <v>0</v>
      </c>
      <c r="G42">
        <v>0</v>
      </c>
    </row>
    <row r="43" spans="1:7" ht="15" x14ac:dyDescent="0.25">
      <c r="A43" s="271" t="s">
        <v>87</v>
      </c>
      <c r="B43">
        <v>3</v>
      </c>
      <c r="C43">
        <v>0</v>
      </c>
      <c r="D43">
        <v>2.2000000000000002</v>
      </c>
      <c r="E43">
        <v>33.5</v>
      </c>
      <c r="F43">
        <v>0</v>
      </c>
      <c r="G43">
        <v>0</v>
      </c>
    </row>
    <row r="44" spans="1:7" ht="15" x14ac:dyDescent="0.25">
      <c r="A44" s="271" t="s">
        <v>88</v>
      </c>
      <c r="B44">
        <v>101.5</v>
      </c>
      <c r="C44">
        <v>14</v>
      </c>
      <c r="D44">
        <v>339.1</v>
      </c>
      <c r="E44">
        <v>211</v>
      </c>
      <c r="F44">
        <v>15</v>
      </c>
      <c r="G44">
        <v>0</v>
      </c>
    </row>
    <row r="45" spans="1:7" ht="15" x14ac:dyDescent="0.25">
      <c r="A45" s="271" t="s">
        <v>89</v>
      </c>
      <c r="B45">
        <v>90</v>
      </c>
      <c r="C45">
        <v>0</v>
      </c>
      <c r="D45">
        <v>235.5</v>
      </c>
      <c r="E45">
        <v>400.7</v>
      </c>
      <c r="F45">
        <v>0</v>
      </c>
      <c r="G45">
        <v>0</v>
      </c>
    </row>
    <row r="46" spans="1:7" ht="15" x14ac:dyDescent="0.25">
      <c r="A46" s="271" t="s">
        <v>69</v>
      </c>
    </row>
    <row r="47" spans="1:7" ht="15" x14ac:dyDescent="0.25">
      <c r="A47" s="271" t="s">
        <v>90</v>
      </c>
      <c r="B47">
        <v>233.1</v>
      </c>
      <c r="C47">
        <v>847.3</v>
      </c>
      <c r="D47">
        <v>1962</v>
      </c>
      <c r="E47">
        <v>2016.3</v>
      </c>
      <c r="F47">
        <v>11.1</v>
      </c>
      <c r="G47">
        <v>0</v>
      </c>
    </row>
    <row r="48" spans="1:7" ht="15" x14ac:dyDescent="0.25">
      <c r="A48" s="271" t="s">
        <v>91</v>
      </c>
      <c r="B48">
        <v>21</v>
      </c>
      <c r="C48">
        <v>32</v>
      </c>
      <c r="D48">
        <v>409.7</v>
      </c>
      <c r="E48">
        <v>165.6</v>
      </c>
      <c r="F48">
        <v>0</v>
      </c>
      <c r="G48">
        <v>0</v>
      </c>
    </row>
    <row r="49" spans="1:7" ht="15" x14ac:dyDescent="0.25">
      <c r="A49" s="271" t="s">
        <v>529</v>
      </c>
      <c r="B49">
        <v>0</v>
      </c>
      <c r="C49">
        <v>0</v>
      </c>
      <c r="D49">
        <v>0</v>
      </c>
      <c r="E49">
        <v>13.8</v>
      </c>
      <c r="F49">
        <v>0</v>
      </c>
      <c r="G49">
        <v>0</v>
      </c>
    </row>
    <row r="50" spans="1:7" ht="15" x14ac:dyDescent="0.25">
      <c r="A50" s="271" t="s">
        <v>530</v>
      </c>
      <c r="B50">
        <v>0</v>
      </c>
      <c r="C50">
        <v>0</v>
      </c>
      <c r="D50">
        <v>0</v>
      </c>
      <c r="E50">
        <v>2</v>
      </c>
      <c r="F50">
        <v>0</v>
      </c>
      <c r="G50">
        <v>0</v>
      </c>
    </row>
    <row r="51" spans="1:7" ht="15" x14ac:dyDescent="0.25">
      <c r="A51" s="271" t="s">
        <v>531</v>
      </c>
      <c r="B51">
        <v>0</v>
      </c>
      <c r="C51">
        <v>0</v>
      </c>
      <c r="D51">
        <v>0</v>
      </c>
      <c r="E51">
        <v>35.700000000000003</v>
      </c>
      <c r="F51">
        <v>0</v>
      </c>
      <c r="G51">
        <v>0</v>
      </c>
    </row>
    <row r="52" spans="1:7" ht="15" x14ac:dyDescent="0.25">
      <c r="A52" s="271" t="s">
        <v>92</v>
      </c>
      <c r="B52">
        <v>0</v>
      </c>
      <c r="C52">
        <v>295</v>
      </c>
      <c r="D52">
        <v>101.2</v>
      </c>
      <c r="E52">
        <v>517</v>
      </c>
      <c r="F52">
        <v>0</v>
      </c>
      <c r="G52">
        <v>0</v>
      </c>
    </row>
    <row r="53" spans="1:7" ht="15" x14ac:dyDescent="0.25">
      <c r="A53" s="271" t="s">
        <v>464</v>
      </c>
      <c r="B53">
        <v>0</v>
      </c>
      <c r="C53">
        <v>0</v>
      </c>
      <c r="D53">
        <v>19.7</v>
      </c>
      <c r="E53">
        <v>0</v>
      </c>
      <c r="F53">
        <v>0</v>
      </c>
      <c r="G53">
        <v>0</v>
      </c>
    </row>
    <row r="54" spans="1:7" ht="15" x14ac:dyDescent="0.25">
      <c r="A54" s="271" t="s">
        <v>175</v>
      </c>
      <c r="B54">
        <v>0</v>
      </c>
      <c r="C54">
        <v>0</v>
      </c>
      <c r="D54">
        <v>18.600000000000001</v>
      </c>
      <c r="E54">
        <v>22</v>
      </c>
      <c r="F54">
        <v>0</v>
      </c>
      <c r="G54">
        <v>0</v>
      </c>
    </row>
    <row r="55" spans="1:7" ht="15" x14ac:dyDescent="0.25">
      <c r="A55" s="271" t="s">
        <v>532</v>
      </c>
      <c r="B55">
        <v>0</v>
      </c>
      <c r="C55">
        <v>0</v>
      </c>
      <c r="D55">
        <v>0</v>
      </c>
      <c r="E55">
        <v>34</v>
      </c>
      <c r="F55">
        <v>0</v>
      </c>
      <c r="G55">
        <v>0</v>
      </c>
    </row>
    <row r="56" spans="1:7" ht="15" x14ac:dyDescent="0.25">
      <c r="A56" s="271" t="s">
        <v>406</v>
      </c>
      <c r="B56">
        <v>0</v>
      </c>
      <c r="C56">
        <v>0</v>
      </c>
      <c r="D56">
        <v>22.7</v>
      </c>
      <c r="E56">
        <v>31.9</v>
      </c>
      <c r="F56">
        <v>0</v>
      </c>
      <c r="G56">
        <v>0</v>
      </c>
    </row>
    <row r="57" spans="1:7" ht="15" x14ac:dyDescent="0.25">
      <c r="A57" s="271" t="s">
        <v>466</v>
      </c>
      <c r="B57">
        <v>0</v>
      </c>
      <c r="C57">
        <v>0</v>
      </c>
      <c r="D57">
        <v>20.8</v>
      </c>
      <c r="E57">
        <v>0</v>
      </c>
      <c r="F57">
        <v>0</v>
      </c>
      <c r="G57">
        <v>0</v>
      </c>
    </row>
    <row r="58" spans="1:7" ht="15" x14ac:dyDescent="0.25">
      <c r="A58" s="271" t="s">
        <v>533</v>
      </c>
      <c r="B58">
        <v>0</v>
      </c>
      <c r="C58">
        <v>0</v>
      </c>
      <c r="D58">
        <v>0</v>
      </c>
      <c r="E58">
        <v>2</v>
      </c>
      <c r="F58">
        <v>0</v>
      </c>
      <c r="G58">
        <v>0</v>
      </c>
    </row>
    <row r="59" spans="1:7" ht="15" x14ac:dyDescent="0.25">
      <c r="A59" s="271" t="s">
        <v>93</v>
      </c>
      <c r="B59" t="s">
        <v>94</v>
      </c>
      <c r="C59">
        <v>0</v>
      </c>
      <c r="D59">
        <v>32.200000000000003</v>
      </c>
      <c r="E59" t="s">
        <v>94</v>
      </c>
      <c r="F59">
        <v>0</v>
      </c>
      <c r="G59">
        <v>0</v>
      </c>
    </row>
    <row r="60" spans="1:7" ht="15" x14ac:dyDescent="0.25">
      <c r="A60" s="271" t="s">
        <v>95</v>
      </c>
      <c r="B60">
        <v>0</v>
      </c>
      <c r="C60">
        <v>45</v>
      </c>
      <c r="D60">
        <v>3.9</v>
      </c>
      <c r="E60">
        <v>30.6</v>
      </c>
      <c r="F60">
        <v>0</v>
      </c>
      <c r="G60">
        <v>0</v>
      </c>
    </row>
    <row r="61" spans="1:7" ht="15" x14ac:dyDescent="0.25">
      <c r="A61" s="271" t="s">
        <v>407</v>
      </c>
      <c r="B61">
        <v>0</v>
      </c>
      <c r="C61">
        <v>0</v>
      </c>
      <c r="D61">
        <v>6</v>
      </c>
      <c r="E61">
        <v>0</v>
      </c>
      <c r="F61">
        <v>0</v>
      </c>
      <c r="G61">
        <v>0</v>
      </c>
    </row>
    <row r="62" spans="1:7" ht="15" x14ac:dyDescent="0.25">
      <c r="A62" s="271" t="s">
        <v>96</v>
      </c>
      <c r="B62">
        <v>212.1</v>
      </c>
      <c r="C62">
        <v>466.7</v>
      </c>
      <c r="D62">
        <v>1259.8</v>
      </c>
      <c r="E62">
        <v>967.2</v>
      </c>
      <c r="F62">
        <v>11.1</v>
      </c>
      <c r="G62">
        <v>0</v>
      </c>
    </row>
    <row r="63" spans="1:7" ht="15" x14ac:dyDescent="0.25">
      <c r="A63" s="271" t="s">
        <v>97</v>
      </c>
      <c r="B63">
        <v>0</v>
      </c>
      <c r="C63">
        <v>8.6</v>
      </c>
      <c r="D63">
        <v>36.299999999999997</v>
      </c>
      <c r="E63">
        <v>60.7</v>
      </c>
      <c r="F63">
        <v>0</v>
      </c>
      <c r="G63">
        <v>0</v>
      </c>
    </row>
    <row r="64" spans="1:7" ht="15" x14ac:dyDescent="0.25">
      <c r="A64" s="271" t="s">
        <v>535</v>
      </c>
      <c r="B64">
        <v>0</v>
      </c>
      <c r="C64">
        <v>0</v>
      </c>
      <c r="D64">
        <v>0</v>
      </c>
      <c r="E64">
        <v>11</v>
      </c>
      <c r="F64">
        <v>0</v>
      </c>
      <c r="G64">
        <v>0</v>
      </c>
    </row>
    <row r="65" spans="1:7" ht="15" x14ac:dyDescent="0.25">
      <c r="A65" s="271" t="s">
        <v>537</v>
      </c>
      <c r="B65">
        <v>0</v>
      </c>
      <c r="C65">
        <v>0</v>
      </c>
      <c r="D65">
        <v>0</v>
      </c>
      <c r="E65">
        <v>53.1</v>
      </c>
      <c r="F65">
        <v>0</v>
      </c>
      <c r="G65">
        <v>0</v>
      </c>
    </row>
    <row r="66" spans="1:7" ht="15" x14ac:dyDescent="0.25">
      <c r="A66" s="271" t="s">
        <v>538</v>
      </c>
      <c r="B66">
        <v>0</v>
      </c>
      <c r="C66">
        <v>0</v>
      </c>
      <c r="D66">
        <v>0</v>
      </c>
      <c r="E66">
        <v>24.7</v>
      </c>
      <c r="F66">
        <v>0</v>
      </c>
      <c r="G66">
        <v>0</v>
      </c>
    </row>
    <row r="67" spans="1:7" ht="15" x14ac:dyDescent="0.25">
      <c r="A67" s="271" t="s">
        <v>176</v>
      </c>
      <c r="B67">
        <v>0</v>
      </c>
      <c r="C67">
        <v>0</v>
      </c>
      <c r="D67">
        <v>31.1</v>
      </c>
      <c r="E67">
        <v>0</v>
      </c>
      <c r="F67">
        <v>0</v>
      </c>
      <c r="G67">
        <v>0</v>
      </c>
    </row>
    <row r="68" spans="1:7" ht="15" x14ac:dyDescent="0.25">
      <c r="A68" s="271" t="s">
        <v>539</v>
      </c>
      <c r="B68">
        <v>0</v>
      </c>
      <c r="C68">
        <v>0</v>
      </c>
      <c r="D68">
        <v>0</v>
      </c>
      <c r="E68">
        <v>45</v>
      </c>
      <c r="F68">
        <v>0</v>
      </c>
      <c r="G68">
        <v>0</v>
      </c>
    </row>
    <row r="69" spans="1:7" ht="15" x14ac:dyDescent="0.25">
      <c r="A69" s="271" t="s">
        <v>69</v>
      </c>
    </row>
    <row r="70" spans="1:7" ht="15" x14ac:dyDescent="0.25">
      <c r="A70" s="271" t="s">
        <v>98</v>
      </c>
      <c r="B70">
        <v>1095.0999999999999</v>
      </c>
      <c r="C70">
        <v>1096.4000000000001</v>
      </c>
      <c r="D70">
        <v>6903.3</v>
      </c>
      <c r="E70">
        <v>5572.3</v>
      </c>
      <c r="F70">
        <v>235.8</v>
      </c>
      <c r="G70">
        <v>0</v>
      </c>
    </row>
    <row r="71" spans="1:7" ht="15" x14ac:dyDescent="0.25">
      <c r="A71" s="271" t="s">
        <v>99</v>
      </c>
      <c r="B71">
        <v>0</v>
      </c>
      <c r="C71">
        <v>1.5</v>
      </c>
      <c r="D71">
        <v>15.3</v>
      </c>
      <c r="E71">
        <v>14.2</v>
      </c>
      <c r="F71">
        <v>0</v>
      </c>
      <c r="G71">
        <v>0</v>
      </c>
    </row>
    <row r="72" spans="1:7" ht="15" x14ac:dyDescent="0.25">
      <c r="A72" s="271" t="s">
        <v>100</v>
      </c>
      <c r="B72">
        <v>4.5</v>
      </c>
      <c r="C72">
        <v>4</v>
      </c>
      <c r="D72">
        <v>8.9</v>
      </c>
      <c r="E72">
        <v>10.8</v>
      </c>
      <c r="F72">
        <v>0</v>
      </c>
      <c r="G72">
        <v>0</v>
      </c>
    </row>
    <row r="73" spans="1:7" ht="15" x14ac:dyDescent="0.25">
      <c r="A73" s="271" t="s">
        <v>101</v>
      </c>
      <c r="B73">
        <v>0</v>
      </c>
      <c r="C73">
        <v>0</v>
      </c>
      <c r="D73">
        <v>401.7</v>
      </c>
      <c r="E73">
        <v>263.60000000000002</v>
      </c>
      <c r="F73">
        <v>0</v>
      </c>
      <c r="G73">
        <v>0</v>
      </c>
    </row>
    <row r="74" spans="1:7" ht="15" x14ac:dyDescent="0.25">
      <c r="A74" s="271" t="s">
        <v>102</v>
      </c>
      <c r="B74">
        <v>11.4</v>
      </c>
      <c r="C74">
        <v>3.7</v>
      </c>
      <c r="D74">
        <v>79.400000000000006</v>
      </c>
      <c r="E74">
        <v>82.7</v>
      </c>
      <c r="F74">
        <v>0</v>
      </c>
      <c r="G74">
        <v>0</v>
      </c>
    </row>
    <row r="75" spans="1:7" ht="15" x14ac:dyDescent="0.25">
      <c r="A75" s="271" t="s">
        <v>103</v>
      </c>
      <c r="B75">
        <v>24.6</v>
      </c>
      <c r="C75">
        <v>14.6</v>
      </c>
      <c r="D75">
        <v>50.8</v>
      </c>
      <c r="E75">
        <v>21.4</v>
      </c>
      <c r="F75">
        <v>0</v>
      </c>
      <c r="G75">
        <v>0</v>
      </c>
    </row>
    <row r="76" spans="1:7" ht="15" x14ac:dyDescent="0.25">
      <c r="A76" s="271" t="s">
        <v>104</v>
      </c>
      <c r="B76">
        <v>40</v>
      </c>
      <c r="C76">
        <v>65.5</v>
      </c>
      <c r="D76">
        <v>362.6</v>
      </c>
      <c r="E76">
        <v>208.4</v>
      </c>
      <c r="F76">
        <v>0</v>
      </c>
      <c r="G76">
        <v>0</v>
      </c>
    </row>
    <row r="77" spans="1:7" ht="15" x14ac:dyDescent="0.25">
      <c r="A77" s="271" t="s">
        <v>105</v>
      </c>
      <c r="B77">
        <v>85.1</v>
      </c>
      <c r="C77">
        <v>36</v>
      </c>
      <c r="D77">
        <v>678.2</v>
      </c>
      <c r="E77">
        <v>286</v>
      </c>
      <c r="F77">
        <v>29</v>
      </c>
      <c r="G77">
        <v>0</v>
      </c>
    </row>
    <row r="78" spans="1:7" ht="15" x14ac:dyDescent="0.25">
      <c r="A78" s="271" t="s">
        <v>106</v>
      </c>
      <c r="B78">
        <v>29.7</v>
      </c>
      <c r="C78">
        <v>9.8000000000000007</v>
      </c>
      <c r="D78">
        <v>240.9</v>
      </c>
      <c r="E78">
        <v>209.9</v>
      </c>
      <c r="F78">
        <v>0</v>
      </c>
      <c r="G78">
        <v>0</v>
      </c>
    </row>
    <row r="79" spans="1:7" ht="15" x14ac:dyDescent="0.25">
      <c r="A79" s="271" t="s">
        <v>107</v>
      </c>
      <c r="B79">
        <v>29.7</v>
      </c>
      <c r="C79">
        <v>8</v>
      </c>
      <c r="D79">
        <v>238.9</v>
      </c>
      <c r="E79">
        <v>213.7</v>
      </c>
      <c r="F79">
        <v>16</v>
      </c>
      <c r="G79">
        <v>0</v>
      </c>
    </row>
    <row r="80" spans="1:7" ht="15" x14ac:dyDescent="0.25">
      <c r="A80" s="271" t="s">
        <v>108</v>
      </c>
      <c r="B80">
        <v>0</v>
      </c>
      <c r="C80">
        <v>17.600000000000001</v>
      </c>
      <c r="D80">
        <v>0</v>
      </c>
      <c r="E80">
        <v>4.4000000000000004</v>
      </c>
      <c r="F80">
        <v>0</v>
      </c>
      <c r="G80">
        <v>0</v>
      </c>
    </row>
    <row r="81" spans="1:7" ht="15" x14ac:dyDescent="0.25">
      <c r="A81" s="271" t="s">
        <v>109</v>
      </c>
      <c r="B81">
        <v>198.5</v>
      </c>
      <c r="C81">
        <v>7.3</v>
      </c>
      <c r="D81">
        <v>418.6</v>
      </c>
      <c r="E81">
        <v>467.5</v>
      </c>
      <c r="F81">
        <v>0</v>
      </c>
      <c r="G81">
        <v>0</v>
      </c>
    </row>
    <row r="82" spans="1:7" ht="15" x14ac:dyDescent="0.25">
      <c r="A82" s="271" t="s">
        <v>110</v>
      </c>
      <c r="B82">
        <v>0</v>
      </c>
      <c r="C82">
        <v>0</v>
      </c>
      <c r="D82">
        <v>26.9</v>
      </c>
      <c r="E82">
        <v>28.9</v>
      </c>
      <c r="F82">
        <v>0</v>
      </c>
      <c r="G82">
        <v>0</v>
      </c>
    </row>
    <row r="83" spans="1:7" ht="15" x14ac:dyDescent="0.25">
      <c r="A83" s="271" t="s">
        <v>111</v>
      </c>
      <c r="B83">
        <v>0</v>
      </c>
      <c r="C83">
        <v>30</v>
      </c>
      <c r="D83">
        <v>103.3</v>
      </c>
      <c r="E83">
        <v>105.4</v>
      </c>
      <c r="F83">
        <v>0</v>
      </c>
      <c r="G83">
        <v>0</v>
      </c>
    </row>
    <row r="84" spans="1:7" ht="15" x14ac:dyDescent="0.25">
      <c r="A84" s="271" t="s">
        <v>112</v>
      </c>
      <c r="B84">
        <v>52.4</v>
      </c>
      <c r="C84">
        <v>67.3</v>
      </c>
      <c r="D84">
        <v>250.3</v>
      </c>
      <c r="E84">
        <v>235.2</v>
      </c>
      <c r="F84">
        <v>35</v>
      </c>
      <c r="G84">
        <v>0</v>
      </c>
    </row>
    <row r="85" spans="1:7" ht="15" x14ac:dyDescent="0.25">
      <c r="A85" s="271" t="s">
        <v>113</v>
      </c>
      <c r="B85">
        <v>20.5</v>
      </c>
      <c r="C85">
        <v>20</v>
      </c>
      <c r="D85">
        <v>157.1</v>
      </c>
      <c r="E85">
        <v>131.6</v>
      </c>
      <c r="F85">
        <v>0</v>
      </c>
      <c r="G85">
        <v>0</v>
      </c>
    </row>
    <row r="86" spans="1:7" ht="15" x14ac:dyDescent="0.25">
      <c r="A86" s="271" t="s">
        <v>114</v>
      </c>
      <c r="B86">
        <v>4.8</v>
      </c>
      <c r="C86">
        <v>6.5</v>
      </c>
      <c r="D86">
        <v>26.9</v>
      </c>
      <c r="E86">
        <v>33.200000000000003</v>
      </c>
      <c r="F86">
        <v>9.5</v>
      </c>
      <c r="G86">
        <v>0</v>
      </c>
    </row>
    <row r="87" spans="1:7" ht="15" x14ac:dyDescent="0.25">
      <c r="A87" s="271" t="s">
        <v>115</v>
      </c>
      <c r="B87">
        <v>483.3</v>
      </c>
      <c r="C87">
        <v>630.5</v>
      </c>
      <c r="D87">
        <v>3060.2</v>
      </c>
      <c r="E87">
        <v>2343.3000000000002</v>
      </c>
      <c r="F87">
        <v>47.7</v>
      </c>
      <c r="G87">
        <v>0</v>
      </c>
    </row>
    <row r="88" spans="1:7" ht="15" x14ac:dyDescent="0.25">
      <c r="A88" s="271" t="s">
        <v>117</v>
      </c>
      <c r="B88">
        <v>0.7</v>
      </c>
      <c r="C88">
        <v>9.4</v>
      </c>
      <c r="D88">
        <v>15.1</v>
      </c>
      <c r="E88">
        <v>7.5</v>
      </c>
      <c r="F88">
        <v>0</v>
      </c>
      <c r="G88">
        <v>0</v>
      </c>
    </row>
    <row r="89" spans="1:7" ht="15" x14ac:dyDescent="0.25">
      <c r="A89" s="271" t="s">
        <v>118</v>
      </c>
      <c r="B89">
        <v>25.5</v>
      </c>
      <c r="C89">
        <v>25.9</v>
      </c>
      <c r="D89">
        <v>118.4</v>
      </c>
      <c r="E89">
        <v>118.5</v>
      </c>
      <c r="F89">
        <v>46.2</v>
      </c>
      <c r="G89">
        <v>0</v>
      </c>
    </row>
    <row r="90" spans="1:7" ht="15" x14ac:dyDescent="0.25">
      <c r="A90" s="271" t="s">
        <v>119</v>
      </c>
      <c r="B90">
        <v>60.6</v>
      </c>
      <c r="C90">
        <v>102.9</v>
      </c>
      <c r="D90">
        <v>251.6</v>
      </c>
      <c r="E90">
        <v>259.89999999999998</v>
      </c>
      <c r="F90">
        <v>48.6</v>
      </c>
      <c r="G90">
        <v>0</v>
      </c>
    </row>
    <row r="91" spans="1:7" ht="15" x14ac:dyDescent="0.25">
      <c r="A91" s="271" t="s">
        <v>120</v>
      </c>
      <c r="B91">
        <v>12.5</v>
      </c>
      <c r="C91">
        <v>9.9</v>
      </c>
      <c r="D91">
        <v>217.9</v>
      </c>
      <c r="E91">
        <v>233.6</v>
      </c>
      <c r="F91">
        <v>0</v>
      </c>
      <c r="G91">
        <v>0</v>
      </c>
    </row>
    <row r="92" spans="1:7" ht="15" x14ac:dyDescent="0.25">
      <c r="A92" s="271" t="s">
        <v>121</v>
      </c>
      <c r="B92">
        <v>11.5</v>
      </c>
      <c r="C92">
        <v>26.2</v>
      </c>
      <c r="D92">
        <v>80</v>
      </c>
      <c r="E92">
        <v>102.3</v>
      </c>
      <c r="F92">
        <v>3.9</v>
      </c>
      <c r="G92">
        <v>0</v>
      </c>
    </row>
    <row r="93" spans="1:7" ht="15" x14ac:dyDescent="0.25">
      <c r="A93" s="271" t="s">
        <v>122</v>
      </c>
      <c r="B93">
        <v>0</v>
      </c>
      <c r="C93">
        <v>0</v>
      </c>
      <c r="D93">
        <v>100.3</v>
      </c>
      <c r="E93">
        <v>190.4</v>
      </c>
      <c r="F93">
        <v>0</v>
      </c>
      <c r="G93">
        <v>0</v>
      </c>
    </row>
    <row r="94" spans="1:7" ht="15" x14ac:dyDescent="0.25">
      <c r="A94" s="271" t="s">
        <v>65</v>
      </c>
      <c r="B94" t="s">
        <v>67</v>
      </c>
      <c r="C94" t="s">
        <v>68</v>
      </c>
      <c r="D94" t="s">
        <v>66</v>
      </c>
      <c r="E94" t="s">
        <v>68</v>
      </c>
      <c r="F94" t="s">
        <v>197</v>
      </c>
      <c r="G94" t="s">
        <v>67</v>
      </c>
    </row>
    <row r="95" spans="1:7" ht="15" x14ac:dyDescent="0.25">
      <c r="A95" s="271" t="s">
        <v>123</v>
      </c>
      <c r="B95">
        <v>4312.8</v>
      </c>
      <c r="C95">
        <v>5006.8</v>
      </c>
      <c r="D95">
        <v>19775.099999999999</v>
      </c>
      <c r="E95">
        <v>18214.2</v>
      </c>
      <c r="F95">
        <v>888.5</v>
      </c>
      <c r="G95">
        <v>0</v>
      </c>
    </row>
    <row r="96" spans="1:7" ht="15" x14ac:dyDescent="0.25">
      <c r="A96" s="271" t="s">
        <v>124</v>
      </c>
      <c r="B96">
        <v>694.9</v>
      </c>
      <c r="C96">
        <v>1102.8</v>
      </c>
      <c r="D96">
        <v>0</v>
      </c>
      <c r="E96">
        <v>0</v>
      </c>
      <c r="F96">
        <v>263.2</v>
      </c>
      <c r="G96">
        <v>0</v>
      </c>
    </row>
    <row r="97" spans="1:7" ht="15" x14ac:dyDescent="0.25">
      <c r="A97" s="271" t="s">
        <v>65</v>
      </c>
      <c r="B97" t="s">
        <v>67</v>
      </c>
      <c r="C97" t="s">
        <v>68</v>
      </c>
      <c r="D97" t="s">
        <v>66</v>
      </c>
      <c r="E97" t="s">
        <v>68</v>
      </c>
      <c r="F97" t="s">
        <v>197</v>
      </c>
      <c r="G97" t="s">
        <v>67</v>
      </c>
    </row>
    <row r="98" spans="1:7" ht="15" x14ac:dyDescent="0.25">
      <c r="A98" s="271" t="s">
        <v>125</v>
      </c>
      <c r="B98">
        <v>5007.7</v>
      </c>
      <c r="C98">
        <v>6109.5</v>
      </c>
      <c r="D98">
        <v>19775.099999999999</v>
      </c>
      <c r="E98">
        <v>18214.2</v>
      </c>
      <c r="F98">
        <v>1151.7</v>
      </c>
      <c r="G98">
        <v>0</v>
      </c>
    </row>
    <row r="99" spans="1:7" ht="15" x14ac:dyDescent="0.25">
      <c r="A99" s="271" t="s">
        <v>126</v>
      </c>
      <c r="B99" t="s">
        <v>45</v>
      </c>
      <c r="C99" t="s">
        <v>45</v>
      </c>
      <c r="D99">
        <v>0</v>
      </c>
      <c r="E99">
        <v>0</v>
      </c>
      <c r="F99" t="s">
        <v>45</v>
      </c>
      <c r="G99" t="s">
        <v>45</v>
      </c>
    </row>
    <row r="100" spans="1:7" ht="15" x14ac:dyDescent="0.35">
      <c r="A100" s="28" t="s">
        <v>127</v>
      </c>
      <c r="B100">
        <v>0</v>
      </c>
      <c r="C100">
        <v>0</v>
      </c>
      <c r="D100" t="s">
        <v>45</v>
      </c>
      <c r="E100" t="s">
        <v>45</v>
      </c>
      <c r="F100">
        <v>0</v>
      </c>
      <c r="G100">
        <v>0</v>
      </c>
    </row>
  </sheetData>
  <pageMargins left="0.7" right="0.7" top="0.75" bottom="0.75" header="0.3" footer="0.3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C3AD8-999B-47FF-93E2-6C4DFA0D9F8B}">
  <dimension ref="A1:G98"/>
  <sheetViews>
    <sheetView topLeftCell="A89" workbookViewId="0">
      <selection activeCell="A89" sqref="A89"/>
    </sheetView>
  </sheetViews>
  <sheetFormatPr defaultRowHeight="13.2" x14ac:dyDescent="0.25"/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549</v>
      </c>
    </row>
    <row r="4" spans="1:7" ht="15" x14ac:dyDescent="0.25">
      <c r="A4" s="271" t="s">
        <v>53</v>
      </c>
    </row>
    <row r="5" spans="1:7" ht="15" x14ac:dyDescent="0.25">
      <c r="A5" s="271" t="s">
        <v>550</v>
      </c>
    </row>
    <row r="6" spans="1:7" ht="15" x14ac:dyDescent="0.25">
      <c r="A6" s="271" t="s">
        <v>55</v>
      </c>
    </row>
    <row r="7" spans="1:7" ht="15" x14ac:dyDescent="0.25">
      <c r="A7" s="271" t="s">
        <v>264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53</v>
      </c>
    </row>
    <row r="11" spans="1:7" ht="15" x14ac:dyDescent="0.25">
      <c r="A11" s="271" t="s">
        <v>225</v>
      </c>
    </row>
    <row r="12" spans="1:7" ht="15" x14ac:dyDescent="0.25">
      <c r="A12" s="271" t="s">
        <v>70</v>
      </c>
      <c r="B12">
        <v>114</v>
      </c>
      <c r="C12">
        <v>47</v>
      </c>
      <c r="D12">
        <v>753.9</v>
      </c>
      <c r="E12">
        <v>590.29999999999995</v>
      </c>
      <c r="F12">
        <v>60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71</v>
      </c>
      <c r="B15">
        <v>114</v>
      </c>
      <c r="C15">
        <v>47</v>
      </c>
      <c r="D15">
        <v>688</v>
      </c>
      <c r="E15">
        <v>421</v>
      </c>
      <c r="F15">
        <v>60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625.20000000000005</v>
      </c>
      <c r="C20">
        <v>480.7</v>
      </c>
      <c r="D20">
        <v>2053.6</v>
      </c>
      <c r="E20">
        <v>2175.1</v>
      </c>
      <c r="F20">
        <v>20.100000000000001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151.9</v>
      </c>
      <c r="C22">
        <v>226.8</v>
      </c>
      <c r="D22">
        <v>1012.8</v>
      </c>
      <c r="E22">
        <v>872.7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200</v>
      </c>
      <c r="C24">
        <v>0</v>
      </c>
      <c r="D24">
        <v>194.1</v>
      </c>
      <c r="E24">
        <v>42</v>
      </c>
      <c r="F24">
        <v>285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1923</v>
      </c>
      <c r="C26">
        <v>1973.9</v>
      </c>
      <c r="D26">
        <v>6759.4</v>
      </c>
      <c r="E26">
        <v>6893.4</v>
      </c>
      <c r="F26">
        <v>156.5</v>
      </c>
      <c r="G26">
        <v>0</v>
      </c>
    </row>
    <row r="27" spans="1:7" ht="15" x14ac:dyDescent="0.25">
      <c r="A27" s="271" t="s">
        <v>167</v>
      </c>
      <c r="B27">
        <v>25.2</v>
      </c>
      <c r="C27">
        <v>0</v>
      </c>
      <c r="D27">
        <v>380.6</v>
      </c>
      <c r="E27">
        <v>400.1</v>
      </c>
      <c r="F27">
        <v>0</v>
      </c>
      <c r="G27">
        <v>0</v>
      </c>
    </row>
    <row r="28" spans="1:7" ht="15" x14ac:dyDescent="0.25">
      <c r="A28" s="271" t="s">
        <v>78</v>
      </c>
      <c r="B28">
        <v>29.1</v>
      </c>
      <c r="C28">
        <v>24.7</v>
      </c>
      <c r="D28">
        <v>41.3</v>
      </c>
      <c r="E28">
        <v>35.6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79</v>
      </c>
      <c r="B30">
        <v>0.5</v>
      </c>
      <c r="C30">
        <v>1.1000000000000001</v>
      </c>
      <c r="D30">
        <v>3.7</v>
      </c>
      <c r="E30">
        <v>2.8</v>
      </c>
      <c r="F30">
        <v>0</v>
      </c>
      <c r="G30">
        <v>0</v>
      </c>
    </row>
    <row r="31" spans="1:7" ht="15" x14ac:dyDescent="0.25">
      <c r="A31" s="271" t="s">
        <v>80</v>
      </c>
      <c r="B31">
        <v>290.5</v>
      </c>
      <c r="C31">
        <v>349.5</v>
      </c>
      <c r="D31">
        <v>771.9</v>
      </c>
      <c r="E31">
        <v>849.9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0</v>
      </c>
      <c r="D32">
        <v>262.2</v>
      </c>
      <c r="E32">
        <v>416.3</v>
      </c>
      <c r="F32">
        <v>0</v>
      </c>
      <c r="G32">
        <v>0</v>
      </c>
    </row>
    <row r="33" spans="1:7" ht="15" x14ac:dyDescent="0.25">
      <c r="A33" s="271" t="s">
        <v>168</v>
      </c>
      <c r="B33">
        <v>0</v>
      </c>
      <c r="C33">
        <v>31.2</v>
      </c>
      <c r="D33">
        <v>0.2</v>
      </c>
      <c r="E33">
        <v>82.6</v>
      </c>
      <c r="F33">
        <v>0</v>
      </c>
      <c r="G33">
        <v>0</v>
      </c>
    </row>
    <row r="34" spans="1:7" ht="15" x14ac:dyDescent="0.25">
      <c r="A34" s="271" t="s">
        <v>81</v>
      </c>
      <c r="B34">
        <v>528.20000000000005</v>
      </c>
      <c r="C34">
        <v>485.7</v>
      </c>
      <c r="D34">
        <v>1039.5999999999999</v>
      </c>
      <c r="E34">
        <v>1067.9000000000001</v>
      </c>
      <c r="F34">
        <v>0</v>
      </c>
      <c r="G34">
        <v>0</v>
      </c>
    </row>
    <row r="35" spans="1:7" ht="15" x14ac:dyDescent="0.25">
      <c r="A35" s="271" t="s">
        <v>82</v>
      </c>
      <c r="B35">
        <v>1</v>
      </c>
      <c r="C35">
        <v>220.3</v>
      </c>
      <c r="D35">
        <v>286.3</v>
      </c>
      <c r="E35">
        <v>260.10000000000002</v>
      </c>
      <c r="F35">
        <v>34</v>
      </c>
      <c r="G35">
        <v>0</v>
      </c>
    </row>
    <row r="36" spans="1:7" ht="15" x14ac:dyDescent="0.25">
      <c r="A36" s="271" t="s">
        <v>170</v>
      </c>
      <c r="B36">
        <v>0</v>
      </c>
      <c r="C36" t="s">
        <v>94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271" t="s">
        <v>528</v>
      </c>
      <c r="B37">
        <v>0</v>
      </c>
      <c r="C37">
        <v>0</v>
      </c>
      <c r="D37">
        <v>0</v>
      </c>
      <c r="E37">
        <v>21.2</v>
      </c>
      <c r="F37">
        <v>0</v>
      </c>
      <c r="G37">
        <v>0</v>
      </c>
    </row>
    <row r="38" spans="1:7" ht="15" x14ac:dyDescent="0.25">
      <c r="A38" s="271" t="s">
        <v>83</v>
      </c>
      <c r="B38">
        <v>660</v>
      </c>
      <c r="C38">
        <v>569</v>
      </c>
      <c r="D38">
        <v>2485.9</v>
      </c>
      <c r="E38">
        <v>2361.3000000000002</v>
      </c>
      <c r="F38">
        <v>107.5</v>
      </c>
      <c r="G38">
        <v>0</v>
      </c>
    </row>
    <row r="39" spans="1:7" ht="15" x14ac:dyDescent="0.25">
      <c r="A39" s="271" t="s">
        <v>259</v>
      </c>
      <c r="B39">
        <v>0</v>
      </c>
      <c r="C39">
        <v>0</v>
      </c>
      <c r="D39">
        <v>53.3</v>
      </c>
      <c r="E39">
        <v>64.5</v>
      </c>
      <c r="F39">
        <v>0</v>
      </c>
      <c r="G39">
        <v>0</v>
      </c>
    </row>
    <row r="40" spans="1:7" ht="15" x14ac:dyDescent="0.25">
      <c r="A40" s="271" t="s">
        <v>84</v>
      </c>
      <c r="B40">
        <v>0</v>
      </c>
      <c r="C40">
        <v>66.2</v>
      </c>
      <c r="D40">
        <v>134.80000000000001</v>
      </c>
      <c r="E40">
        <v>67.5</v>
      </c>
      <c r="F40">
        <v>0</v>
      </c>
      <c r="G40">
        <v>0</v>
      </c>
    </row>
    <row r="41" spans="1:7" ht="15" x14ac:dyDescent="0.25">
      <c r="A41" s="271" t="s">
        <v>85</v>
      </c>
      <c r="B41">
        <v>20</v>
      </c>
      <c r="C41">
        <v>20</v>
      </c>
      <c r="D41">
        <v>41.2</v>
      </c>
      <c r="E41">
        <v>68.8</v>
      </c>
      <c r="F41">
        <v>0</v>
      </c>
      <c r="G41">
        <v>0</v>
      </c>
    </row>
    <row r="42" spans="1:7" ht="15" x14ac:dyDescent="0.25">
      <c r="A42" s="271" t="s">
        <v>86</v>
      </c>
      <c r="B42">
        <v>173.9</v>
      </c>
      <c r="C42">
        <v>192.2</v>
      </c>
      <c r="D42">
        <v>680.2</v>
      </c>
      <c r="E42">
        <v>549.6</v>
      </c>
      <c r="F42">
        <v>0</v>
      </c>
      <c r="G42">
        <v>0</v>
      </c>
    </row>
    <row r="43" spans="1:7" ht="15" x14ac:dyDescent="0.25">
      <c r="A43" s="271" t="s">
        <v>87</v>
      </c>
      <c r="B43">
        <v>3</v>
      </c>
      <c r="C43">
        <v>0</v>
      </c>
      <c r="D43">
        <v>2.2000000000000002</v>
      </c>
      <c r="E43">
        <v>33.5</v>
      </c>
      <c r="F43">
        <v>0</v>
      </c>
      <c r="G43">
        <v>0</v>
      </c>
    </row>
    <row r="44" spans="1:7" ht="15" x14ac:dyDescent="0.25">
      <c r="A44" s="271" t="s">
        <v>88</v>
      </c>
      <c r="B44">
        <v>101.5</v>
      </c>
      <c r="C44">
        <v>14</v>
      </c>
      <c r="D44">
        <v>339.1</v>
      </c>
      <c r="E44">
        <v>211</v>
      </c>
      <c r="F44">
        <v>15</v>
      </c>
      <c r="G44">
        <v>0</v>
      </c>
    </row>
    <row r="45" spans="1:7" ht="15" x14ac:dyDescent="0.25">
      <c r="A45" s="271" t="s">
        <v>89</v>
      </c>
      <c r="B45">
        <v>90</v>
      </c>
      <c r="C45">
        <v>0</v>
      </c>
      <c r="D45">
        <v>235.5</v>
      </c>
      <c r="E45">
        <v>400.7</v>
      </c>
      <c r="F45">
        <v>0</v>
      </c>
      <c r="G45">
        <v>0</v>
      </c>
    </row>
    <row r="46" spans="1:7" ht="15" x14ac:dyDescent="0.25">
      <c r="A46" s="271" t="s">
        <v>69</v>
      </c>
    </row>
    <row r="47" spans="1:7" ht="15" x14ac:dyDescent="0.25">
      <c r="A47" s="271" t="s">
        <v>90</v>
      </c>
      <c r="B47">
        <v>258.10000000000002</v>
      </c>
      <c r="C47">
        <v>824.4</v>
      </c>
      <c r="D47">
        <v>1962</v>
      </c>
      <c r="E47">
        <v>1866.2</v>
      </c>
      <c r="F47">
        <v>11.1</v>
      </c>
      <c r="G47">
        <v>0</v>
      </c>
    </row>
    <row r="48" spans="1:7" ht="15" x14ac:dyDescent="0.25">
      <c r="A48" s="271" t="s">
        <v>91</v>
      </c>
      <c r="B48">
        <v>21</v>
      </c>
      <c r="C48">
        <v>32</v>
      </c>
      <c r="D48">
        <v>409.7</v>
      </c>
      <c r="E48">
        <v>165.6</v>
      </c>
      <c r="F48">
        <v>0</v>
      </c>
      <c r="G48">
        <v>0</v>
      </c>
    </row>
    <row r="49" spans="1:7" ht="15" x14ac:dyDescent="0.25">
      <c r="A49" s="271" t="s">
        <v>529</v>
      </c>
      <c r="B49">
        <v>0</v>
      </c>
      <c r="C49">
        <v>0</v>
      </c>
      <c r="D49">
        <v>0</v>
      </c>
      <c r="E49">
        <v>13.8</v>
      </c>
      <c r="F49">
        <v>0</v>
      </c>
      <c r="G49">
        <v>0</v>
      </c>
    </row>
    <row r="50" spans="1:7" ht="15" x14ac:dyDescent="0.25">
      <c r="A50" s="271" t="s">
        <v>531</v>
      </c>
      <c r="B50">
        <v>0</v>
      </c>
      <c r="C50">
        <v>0</v>
      </c>
      <c r="D50">
        <v>0</v>
      </c>
      <c r="E50">
        <v>35.700000000000003</v>
      </c>
      <c r="F50">
        <v>0</v>
      </c>
      <c r="G50">
        <v>0</v>
      </c>
    </row>
    <row r="51" spans="1:7" ht="15" x14ac:dyDescent="0.25">
      <c r="A51" s="271" t="s">
        <v>92</v>
      </c>
      <c r="B51">
        <v>0</v>
      </c>
      <c r="C51">
        <v>225</v>
      </c>
      <c r="D51">
        <v>101.2</v>
      </c>
      <c r="E51">
        <v>467.4</v>
      </c>
      <c r="F51">
        <v>0</v>
      </c>
      <c r="G51">
        <v>0</v>
      </c>
    </row>
    <row r="52" spans="1:7" ht="15" x14ac:dyDescent="0.25">
      <c r="A52" s="271" t="s">
        <v>464</v>
      </c>
      <c r="B52">
        <v>0</v>
      </c>
      <c r="C52">
        <v>0</v>
      </c>
      <c r="D52">
        <v>19.7</v>
      </c>
      <c r="E52">
        <v>0</v>
      </c>
      <c r="F52">
        <v>0</v>
      </c>
      <c r="G52">
        <v>0</v>
      </c>
    </row>
    <row r="53" spans="1:7" ht="15" x14ac:dyDescent="0.25">
      <c r="A53" s="271" t="s">
        <v>175</v>
      </c>
      <c r="B53">
        <v>0</v>
      </c>
      <c r="C53">
        <v>0</v>
      </c>
      <c r="D53">
        <v>18.600000000000001</v>
      </c>
      <c r="E53">
        <v>22</v>
      </c>
      <c r="F53">
        <v>0</v>
      </c>
      <c r="G53">
        <v>0</v>
      </c>
    </row>
    <row r="54" spans="1:7" ht="15" x14ac:dyDescent="0.25">
      <c r="A54" s="271" t="s">
        <v>532</v>
      </c>
      <c r="B54">
        <v>0</v>
      </c>
      <c r="C54">
        <v>0</v>
      </c>
      <c r="D54">
        <v>0</v>
      </c>
      <c r="E54">
        <v>34</v>
      </c>
      <c r="F54">
        <v>0</v>
      </c>
      <c r="G54">
        <v>0</v>
      </c>
    </row>
    <row r="55" spans="1:7" ht="15" x14ac:dyDescent="0.25">
      <c r="A55" s="271" t="s">
        <v>406</v>
      </c>
      <c r="B55">
        <v>0</v>
      </c>
      <c r="C55">
        <v>0</v>
      </c>
      <c r="D55">
        <v>22.7</v>
      </c>
      <c r="E55">
        <v>31.9</v>
      </c>
      <c r="F55">
        <v>0</v>
      </c>
      <c r="G55">
        <v>0</v>
      </c>
    </row>
    <row r="56" spans="1:7" ht="15" x14ac:dyDescent="0.25">
      <c r="A56" s="271" t="s">
        <v>466</v>
      </c>
      <c r="B56">
        <v>0</v>
      </c>
      <c r="C56">
        <v>0</v>
      </c>
      <c r="D56">
        <v>20.8</v>
      </c>
      <c r="E56">
        <v>0</v>
      </c>
      <c r="F56">
        <v>0</v>
      </c>
      <c r="G56">
        <v>0</v>
      </c>
    </row>
    <row r="57" spans="1:7" ht="15" x14ac:dyDescent="0.25">
      <c r="A57" s="271" t="s">
        <v>93</v>
      </c>
      <c r="B57">
        <v>0</v>
      </c>
      <c r="C57">
        <v>0</v>
      </c>
      <c r="D57">
        <v>32.200000000000003</v>
      </c>
      <c r="E57" t="s">
        <v>94</v>
      </c>
      <c r="F57">
        <v>0</v>
      </c>
      <c r="G57">
        <v>0</v>
      </c>
    </row>
    <row r="58" spans="1:7" ht="15" x14ac:dyDescent="0.25">
      <c r="A58" s="271" t="s">
        <v>95</v>
      </c>
      <c r="B58">
        <v>0</v>
      </c>
      <c r="C58">
        <v>45</v>
      </c>
      <c r="D58">
        <v>3.9</v>
      </c>
      <c r="E58">
        <v>20.6</v>
      </c>
      <c r="F58">
        <v>0</v>
      </c>
      <c r="G58">
        <v>0</v>
      </c>
    </row>
    <row r="59" spans="1:7" ht="15" x14ac:dyDescent="0.25">
      <c r="A59" s="271" t="s">
        <v>407</v>
      </c>
      <c r="B59">
        <v>0</v>
      </c>
      <c r="C59">
        <v>0</v>
      </c>
      <c r="D59">
        <v>6</v>
      </c>
      <c r="E59">
        <v>0</v>
      </c>
      <c r="F59">
        <v>0</v>
      </c>
      <c r="G59">
        <v>0</v>
      </c>
    </row>
    <row r="60" spans="1:7" ht="15" x14ac:dyDescent="0.25">
      <c r="A60" s="271" t="s">
        <v>96</v>
      </c>
      <c r="B60">
        <v>237.1</v>
      </c>
      <c r="C60">
        <v>513.79999999999995</v>
      </c>
      <c r="D60">
        <v>1259.8</v>
      </c>
      <c r="E60">
        <v>915.3</v>
      </c>
      <c r="F60">
        <v>11.1</v>
      </c>
      <c r="G60">
        <v>0</v>
      </c>
    </row>
    <row r="61" spans="1:7" ht="15" x14ac:dyDescent="0.25">
      <c r="A61" s="271" t="s">
        <v>97</v>
      </c>
      <c r="B61">
        <v>0</v>
      </c>
      <c r="C61">
        <v>8.6</v>
      </c>
      <c r="D61">
        <v>36.299999999999997</v>
      </c>
      <c r="E61">
        <v>60.7</v>
      </c>
      <c r="F61">
        <v>0</v>
      </c>
      <c r="G61">
        <v>0</v>
      </c>
    </row>
    <row r="62" spans="1:7" ht="15" x14ac:dyDescent="0.25">
      <c r="A62" s="271" t="s">
        <v>535</v>
      </c>
      <c r="B62">
        <v>0</v>
      </c>
      <c r="C62">
        <v>0</v>
      </c>
      <c r="D62">
        <v>0</v>
      </c>
      <c r="E62">
        <v>1</v>
      </c>
      <c r="F62">
        <v>0</v>
      </c>
      <c r="G62">
        <v>0</v>
      </c>
    </row>
    <row r="63" spans="1:7" ht="15" x14ac:dyDescent="0.25">
      <c r="A63" s="271" t="s">
        <v>537</v>
      </c>
      <c r="B63">
        <v>0</v>
      </c>
      <c r="C63">
        <v>0</v>
      </c>
      <c r="D63">
        <v>0</v>
      </c>
      <c r="E63">
        <v>53.1</v>
      </c>
      <c r="F63">
        <v>0</v>
      </c>
      <c r="G63">
        <v>0</v>
      </c>
    </row>
    <row r="64" spans="1:7" ht="15" x14ac:dyDescent="0.25">
      <c r="A64" s="271" t="s">
        <v>176</v>
      </c>
      <c r="B64">
        <v>0</v>
      </c>
      <c r="C64">
        <v>0</v>
      </c>
      <c r="D64">
        <v>31.1</v>
      </c>
      <c r="E64">
        <v>0</v>
      </c>
      <c r="F64">
        <v>0</v>
      </c>
      <c r="G64">
        <v>0</v>
      </c>
    </row>
    <row r="65" spans="1:7" ht="15" x14ac:dyDescent="0.25">
      <c r="A65" s="271" t="s">
        <v>539</v>
      </c>
      <c r="B65">
        <v>0</v>
      </c>
      <c r="C65">
        <v>0</v>
      </c>
      <c r="D65">
        <v>0</v>
      </c>
      <c r="E65">
        <v>45</v>
      </c>
      <c r="F65">
        <v>0</v>
      </c>
      <c r="G65">
        <v>0</v>
      </c>
    </row>
    <row r="66" spans="1:7" ht="15" x14ac:dyDescent="0.25">
      <c r="A66" s="271" t="s">
        <v>69</v>
      </c>
    </row>
    <row r="67" spans="1:7" ht="15" x14ac:dyDescent="0.25">
      <c r="A67" s="271" t="s">
        <v>98</v>
      </c>
      <c r="B67">
        <v>1115.4000000000001</v>
      </c>
      <c r="C67">
        <v>1136.4000000000001</v>
      </c>
      <c r="D67">
        <v>6765.9</v>
      </c>
      <c r="E67">
        <v>5358.7</v>
      </c>
      <c r="F67">
        <v>192.1</v>
      </c>
      <c r="G67">
        <v>0</v>
      </c>
    </row>
    <row r="68" spans="1:7" ht="15" x14ac:dyDescent="0.25">
      <c r="A68" s="271" t="s">
        <v>99</v>
      </c>
      <c r="B68">
        <v>3.3</v>
      </c>
      <c r="C68">
        <v>0</v>
      </c>
      <c r="D68">
        <v>13.9</v>
      </c>
      <c r="E68">
        <v>14.2</v>
      </c>
      <c r="F68">
        <v>0</v>
      </c>
      <c r="G68">
        <v>0</v>
      </c>
    </row>
    <row r="69" spans="1:7" ht="15" x14ac:dyDescent="0.25">
      <c r="A69" s="271" t="s">
        <v>100</v>
      </c>
      <c r="B69">
        <v>4.5</v>
      </c>
      <c r="C69">
        <v>4</v>
      </c>
      <c r="D69">
        <v>8.9</v>
      </c>
      <c r="E69">
        <v>10.8</v>
      </c>
      <c r="F69">
        <v>0</v>
      </c>
      <c r="G69">
        <v>0</v>
      </c>
    </row>
    <row r="70" spans="1:7" ht="15" x14ac:dyDescent="0.25">
      <c r="A70" s="271" t="s">
        <v>101</v>
      </c>
      <c r="B70">
        <v>0</v>
      </c>
      <c r="C70">
        <v>0</v>
      </c>
      <c r="D70">
        <v>401.7</v>
      </c>
      <c r="E70">
        <v>263.60000000000002</v>
      </c>
      <c r="F70">
        <v>0</v>
      </c>
      <c r="G70">
        <v>0</v>
      </c>
    </row>
    <row r="71" spans="1:7" ht="15" x14ac:dyDescent="0.25">
      <c r="A71" s="271" t="s">
        <v>102</v>
      </c>
      <c r="B71">
        <v>11.4</v>
      </c>
      <c r="C71">
        <v>10.7</v>
      </c>
      <c r="D71">
        <v>79.400000000000006</v>
      </c>
      <c r="E71">
        <v>75.599999999999994</v>
      </c>
      <c r="F71">
        <v>0</v>
      </c>
      <c r="G71">
        <v>0</v>
      </c>
    </row>
    <row r="72" spans="1:7" ht="15" x14ac:dyDescent="0.25">
      <c r="A72" s="271" t="s">
        <v>103</v>
      </c>
      <c r="B72">
        <v>26.8</v>
      </c>
      <c r="C72">
        <v>23.4</v>
      </c>
      <c r="D72">
        <v>50.5</v>
      </c>
      <c r="E72">
        <v>20.8</v>
      </c>
      <c r="F72">
        <v>0</v>
      </c>
      <c r="G72">
        <v>0</v>
      </c>
    </row>
    <row r="73" spans="1:7" ht="15" x14ac:dyDescent="0.25">
      <c r="A73" s="271" t="s">
        <v>104</v>
      </c>
      <c r="B73">
        <v>0</v>
      </c>
      <c r="C73">
        <v>65.5</v>
      </c>
      <c r="D73">
        <v>362.6</v>
      </c>
      <c r="E73">
        <v>208.4</v>
      </c>
      <c r="F73">
        <v>0</v>
      </c>
      <c r="G73">
        <v>0</v>
      </c>
    </row>
    <row r="74" spans="1:7" ht="15" x14ac:dyDescent="0.25">
      <c r="A74" s="271" t="s">
        <v>105</v>
      </c>
      <c r="B74">
        <v>91.2</v>
      </c>
      <c r="C74">
        <v>36</v>
      </c>
      <c r="D74">
        <v>656.4</v>
      </c>
      <c r="E74">
        <v>265.2</v>
      </c>
      <c r="F74">
        <v>29</v>
      </c>
      <c r="G74">
        <v>0</v>
      </c>
    </row>
    <row r="75" spans="1:7" ht="15" x14ac:dyDescent="0.25">
      <c r="A75" s="271" t="s">
        <v>106</v>
      </c>
      <c r="B75">
        <v>47</v>
      </c>
      <c r="C75">
        <v>19.7</v>
      </c>
      <c r="D75">
        <v>240.9</v>
      </c>
      <c r="E75">
        <v>199.7</v>
      </c>
      <c r="F75">
        <v>0</v>
      </c>
      <c r="G75">
        <v>0</v>
      </c>
    </row>
    <row r="76" spans="1:7" ht="15" x14ac:dyDescent="0.25">
      <c r="A76" s="271" t="s">
        <v>107</v>
      </c>
      <c r="B76">
        <v>13</v>
      </c>
      <c r="C76">
        <v>8</v>
      </c>
      <c r="D76">
        <v>238.9</v>
      </c>
      <c r="E76">
        <v>213.7</v>
      </c>
      <c r="F76">
        <v>0</v>
      </c>
      <c r="G76">
        <v>0</v>
      </c>
    </row>
    <row r="77" spans="1:7" ht="15" x14ac:dyDescent="0.25">
      <c r="A77" s="271" t="s">
        <v>108</v>
      </c>
      <c r="B77">
        <v>0</v>
      </c>
      <c r="C77">
        <v>17.600000000000001</v>
      </c>
      <c r="D77">
        <v>0</v>
      </c>
      <c r="E77">
        <v>4.4000000000000004</v>
      </c>
      <c r="F77">
        <v>0</v>
      </c>
      <c r="G77">
        <v>0</v>
      </c>
    </row>
    <row r="78" spans="1:7" ht="15" x14ac:dyDescent="0.25">
      <c r="A78" s="271" t="s">
        <v>109</v>
      </c>
      <c r="B78">
        <v>206.9</v>
      </c>
      <c r="C78">
        <v>15.7</v>
      </c>
      <c r="D78">
        <v>418.6</v>
      </c>
      <c r="E78">
        <v>405.5</v>
      </c>
      <c r="F78">
        <v>0</v>
      </c>
      <c r="G78">
        <v>0</v>
      </c>
    </row>
    <row r="79" spans="1:7" ht="15" x14ac:dyDescent="0.25">
      <c r="A79" s="271" t="s">
        <v>110</v>
      </c>
      <c r="B79">
        <v>0</v>
      </c>
      <c r="C79">
        <v>0</v>
      </c>
      <c r="D79">
        <v>26.9</v>
      </c>
      <c r="E79">
        <v>28.9</v>
      </c>
      <c r="F79">
        <v>0</v>
      </c>
      <c r="G79">
        <v>0</v>
      </c>
    </row>
    <row r="80" spans="1:7" ht="15" x14ac:dyDescent="0.25">
      <c r="A80" s="271" t="s">
        <v>111</v>
      </c>
      <c r="B80">
        <v>0</v>
      </c>
      <c r="C80">
        <v>30</v>
      </c>
      <c r="D80">
        <v>103.3</v>
      </c>
      <c r="E80">
        <v>105.4</v>
      </c>
      <c r="F80">
        <v>0</v>
      </c>
      <c r="G80">
        <v>0</v>
      </c>
    </row>
    <row r="81" spans="1:7" ht="15" x14ac:dyDescent="0.25">
      <c r="A81" s="271" t="s">
        <v>112</v>
      </c>
      <c r="B81">
        <v>72.400000000000006</v>
      </c>
      <c r="C81">
        <v>67.3</v>
      </c>
      <c r="D81">
        <v>230.3</v>
      </c>
      <c r="E81">
        <v>235.2</v>
      </c>
      <c r="F81">
        <v>30.5</v>
      </c>
      <c r="G81">
        <v>0</v>
      </c>
    </row>
    <row r="82" spans="1:7" ht="15" x14ac:dyDescent="0.25">
      <c r="A82" s="271" t="s">
        <v>113</v>
      </c>
      <c r="B82">
        <v>20.5</v>
      </c>
      <c r="C82">
        <v>20</v>
      </c>
      <c r="D82">
        <v>139.5</v>
      </c>
      <c r="E82">
        <v>131.6</v>
      </c>
      <c r="F82">
        <v>0</v>
      </c>
      <c r="G82">
        <v>0</v>
      </c>
    </row>
    <row r="83" spans="1:7" ht="15" x14ac:dyDescent="0.25">
      <c r="A83" s="271" t="s">
        <v>114</v>
      </c>
      <c r="B83">
        <v>7</v>
      </c>
      <c r="C83">
        <v>5</v>
      </c>
      <c r="D83">
        <v>25.7</v>
      </c>
      <c r="E83">
        <v>33.200000000000003</v>
      </c>
      <c r="F83">
        <v>9.5</v>
      </c>
      <c r="G83">
        <v>0</v>
      </c>
    </row>
    <row r="84" spans="1:7" ht="15" x14ac:dyDescent="0.25">
      <c r="A84" s="271" t="s">
        <v>115</v>
      </c>
      <c r="B84">
        <v>472.6</v>
      </c>
      <c r="C84">
        <v>607.5</v>
      </c>
      <c r="D84">
        <v>2985.9</v>
      </c>
      <c r="E84">
        <v>2303.8000000000002</v>
      </c>
      <c r="F84">
        <v>47.7</v>
      </c>
      <c r="G84">
        <v>0</v>
      </c>
    </row>
    <row r="85" spans="1:7" ht="15" x14ac:dyDescent="0.25">
      <c r="A85" s="271" t="s">
        <v>117</v>
      </c>
      <c r="B85">
        <v>0.7</v>
      </c>
      <c r="C85">
        <v>9.4</v>
      </c>
      <c r="D85">
        <v>15.1</v>
      </c>
      <c r="E85">
        <v>7.5</v>
      </c>
      <c r="F85">
        <v>0</v>
      </c>
      <c r="G85">
        <v>0</v>
      </c>
    </row>
    <row r="86" spans="1:7" ht="15" x14ac:dyDescent="0.25">
      <c r="A86" s="271" t="s">
        <v>118</v>
      </c>
      <c r="B86">
        <v>47.7</v>
      </c>
      <c r="C86">
        <v>25.9</v>
      </c>
      <c r="D86">
        <v>118.4</v>
      </c>
      <c r="E86">
        <v>118.5</v>
      </c>
      <c r="F86">
        <v>23</v>
      </c>
      <c r="G86">
        <v>0</v>
      </c>
    </row>
    <row r="87" spans="1:7" ht="15" x14ac:dyDescent="0.25">
      <c r="A87" s="271" t="s">
        <v>119</v>
      </c>
      <c r="B87">
        <v>60.1</v>
      </c>
      <c r="C87">
        <v>133.5</v>
      </c>
      <c r="D87">
        <v>251.6</v>
      </c>
      <c r="E87">
        <v>222.3</v>
      </c>
      <c r="F87">
        <v>48.6</v>
      </c>
      <c r="G87">
        <v>0</v>
      </c>
    </row>
    <row r="88" spans="1:7" ht="15" x14ac:dyDescent="0.25">
      <c r="A88" s="271" t="s">
        <v>120</v>
      </c>
      <c r="B88">
        <v>17.2</v>
      </c>
      <c r="C88">
        <v>11.3</v>
      </c>
      <c r="D88">
        <v>217.9</v>
      </c>
      <c r="E88">
        <v>197.8</v>
      </c>
      <c r="F88">
        <v>0</v>
      </c>
      <c r="G88">
        <v>0</v>
      </c>
    </row>
    <row r="89" spans="1:7" ht="15" x14ac:dyDescent="0.25">
      <c r="A89" s="271" t="s">
        <v>121</v>
      </c>
      <c r="B89">
        <v>13.2</v>
      </c>
      <c r="C89">
        <v>26.2</v>
      </c>
      <c r="D89">
        <v>79.2</v>
      </c>
      <c r="E89">
        <v>102.3</v>
      </c>
      <c r="F89">
        <v>3.9</v>
      </c>
      <c r="G89">
        <v>0</v>
      </c>
    </row>
    <row r="90" spans="1:7" ht="15" x14ac:dyDescent="0.25">
      <c r="A90" s="271" t="s">
        <v>122</v>
      </c>
      <c r="B90">
        <v>0</v>
      </c>
      <c r="C90">
        <v>0</v>
      </c>
      <c r="D90">
        <v>100.3</v>
      </c>
      <c r="E90">
        <v>190.4</v>
      </c>
      <c r="F90">
        <v>0</v>
      </c>
      <c r="G90">
        <v>0</v>
      </c>
    </row>
    <row r="91" spans="1:7" ht="15" x14ac:dyDescent="0.25">
      <c r="A91" s="271" t="s">
        <v>65</v>
      </c>
      <c r="B91" t="s">
        <v>67</v>
      </c>
      <c r="C91" t="s">
        <v>68</v>
      </c>
      <c r="D91" t="s">
        <v>66</v>
      </c>
      <c r="E91" t="s">
        <v>68</v>
      </c>
      <c r="F91" t="s">
        <v>197</v>
      </c>
      <c r="G91" t="s">
        <v>67</v>
      </c>
    </row>
    <row r="92" spans="1:7" ht="15" x14ac:dyDescent="0.25">
      <c r="A92" s="271" t="s">
        <v>123</v>
      </c>
      <c r="B92">
        <v>4387.6000000000004</v>
      </c>
      <c r="C92">
        <v>4689.1000000000004</v>
      </c>
      <c r="D92">
        <v>19501.7</v>
      </c>
      <c r="E92">
        <v>17798.3</v>
      </c>
      <c r="F92">
        <v>724.8</v>
      </c>
      <c r="G92">
        <v>0</v>
      </c>
    </row>
    <row r="93" spans="1:7" ht="15" x14ac:dyDescent="0.25">
      <c r="A93" s="271" t="s">
        <v>124</v>
      </c>
      <c r="B93">
        <v>820.7</v>
      </c>
      <c r="C93">
        <v>1131.5</v>
      </c>
      <c r="D93">
        <v>0</v>
      </c>
      <c r="E93">
        <v>0</v>
      </c>
      <c r="F93">
        <v>241</v>
      </c>
      <c r="G93">
        <v>0</v>
      </c>
    </row>
    <row r="94" spans="1:7" ht="15" x14ac:dyDescent="0.25">
      <c r="A94" s="271" t="s">
        <v>65</v>
      </c>
      <c r="B94" t="s">
        <v>67</v>
      </c>
      <c r="C94" t="s">
        <v>68</v>
      </c>
      <c r="D94" t="s">
        <v>66</v>
      </c>
      <c r="E94" t="s">
        <v>68</v>
      </c>
      <c r="F94" t="s">
        <v>197</v>
      </c>
      <c r="G94" t="s">
        <v>67</v>
      </c>
    </row>
    <row r="95" spans="1:7" ht="15" x14ac:dyDescent="0.25">
      <c r="A95" s="271" t="s">
        <v>125</v>
      </c>
      <c r="B95">
        <v>5208.3</v>
      </c>
      <c r="C95">
        <v>5820.6</v>
      </c>
      <c r="D95">
        <v>19501.7</v>
      </c>
      <c r="E95">
        <v>17798.3</v>
      </c>
      <c r="F95">
        <v>965.8</v>
      </c>
      <c r="G95">
        <v>0</v>
      </c>
    </row>
    <row r="96" spans="1:7" ht="15" x14ac:dyDescent="0.25">
      <c r="A96" s="271" t="s">
        <v>126</v>
      </c>
      <c r="B96" t="s">
        <v>45</v>
      </c>
      <c r="C96" t="s">
        <v>45</v>
      </c>
      <c r="D96">
        <v>0</v>
      </c>
      <c r="E96">
        <v>0</v>
      </c>
      <c r="F96" t="s">
        <v>45</v>
      </c>
      <c r="G96" t="s">
        <v>45</v>
      </c>
    </row>
    <row r="97" spans="1:7" ht="15" x14ac:dyDescent="0.25">
      <c r="A97" s="271" t="s">
        <v>127</v>
      </c>
      <c r="B97">
        <v>0</v>
      </c>
      <c r="C97">
        <v>0</v>
      </c>
      <c r="D97" t="s">
        <v>45</v>
      </c>
      <c r="E97" t="s">
        <v>45</v>
      </c>
      <c r="F97">
        <v>0</v>
      </c>
      <c r="G97">
        <v>0</v>
      </c>
    </row>
    <row r="98" spans="1:7" ht="15" x14ac:dyDescent="0.35">
      <c r="A98" s="28" t="s">
        <v>65</v>
      </c>
      <c r="B98" t="s">
        <v>67</v>
      </c>
      <c r="C98" t="s">
        <v>68</v>
      </c>
      <c r="D98" t="s">
        <v>66</v>
      </c>
      <c r="E98" t="s">
        <v>68</v>
      </c>
      <c r="F98" t="s">
        <v>197</v>
      </c>
      <c r="G98" t="s">
        <v>184</v>
      </c>
    </row>
  </sheetData>
  <pageMargins left="0.7" right="0.7" top="0.75" bottom="0.75" header="0.3" footer="0.3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60023-4E92-4EF9-ABB8-237C4D6CCE60}">
  <dimension ref="A1:G97"/>
  <sheetViews>
    <sheetView topLeftCell="A85" workbookViewId="0">
      <selection activeCell="B85" sqref="B85"/>
    </sheetView>
  </sheetViews>
  <sheetFormatPr defaultRowHeight="13.2" x14ac:dyDescent="0.25"/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551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552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53</v>
      </c>
    </row>
    <row r="11" spans="1:7" ht="15" x14ac:dyDescent="0.25">
      <c r="A11" s="271" t="s">
        <v>225</v>
      </c>
    </row>
    <row r="12" spans="1:7" ht="15" x14ac:dyDescent="0.25">
      <c r="A12" s="271" t="s">
        <v>70</v>
      </c>
      <c r="B12">
        <v>94</v>
      </c>
      <c r="C12">
        <v>47</v>
      </c>
      <c r="D12">
        <v>753.9</v>
      </c>
      <c r="E12">
        <v>590.29999999999995</v>
      </c>
      <c r="F12">
        <v>60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71</v>
      </c>
      <c r="B15">
        <v>94</v>
      </c>
      <c r="C15">
        <v>47</v>
      </c>
      <c r="D15">
        <v>688</v>
      </c>
      <c r="E15">
        <v>421</v>
      </c>
      <c r="F15">
        <v>60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481.2</v>
      </c>
      <c r="C20">
        <v>456.3</v>
      </c>
      <c r="D20">
        <v>2053.6</v>
      </c>
      <c r="E20">
        <v>2123.9</v>
      </c>
      <c r="F20">
        <v>20.100000000000001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229.9</v>
      </c>
      <c r="C22">
        <v>280.2</v>
      </c>
      <c r="D22">
        <v>933.6</v>
      </c>
      <c r="E22">
        <v>815.7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0</v>
      </c>
      <c r="C24">
        <v>0</v>
      </c>
      <c r="D24">
        <v>194.1</v>
      </c>
      <c r="E24">
        <v>42</v>
      </c>
      <c r="F24">
        <v>0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1949.5</v>
      </c>
      <c r="C26">
        <v>1845.4</v>
      </c>
      <c r="D26">
        <v>6559.9</v>
      </c>
      <c r="E26">
        <v>6892.9</v>
      </c>
      <c r="F26">
        <v>153.5</v>
      </c>
      <c r="G26">
        <v>0</v>
      </c>
    </row>
    <row r="27" spans="1:7" ht="15" x14ac:dyDescent="0.25">
      <c r="A27" s="271" t="s">
        <v>167</v>
      </c>
      <c r="B27">
        <v>55</v>
      </c>
      <c r="C27">
        <v>0</v>
      </c>
      <c r="D27">
        <v>380.6</v>
      </c>
      <c r="E27">
        <v>400.1</v>
      </c>
      <c r="F27">
        <v>0</v>
      </c>
      <c r="G27">
        <v>0</v>
      </c>
    </row>
    <row r="28" spans="1:7" ht="15" x14ac:dyDescent="0.25">
      <c r="A28" s="271" t="s">
        <v>78</v>
      </c>
      <c r="B28">
        <v>28.2</v>
      </c>
      <c r="C28">
        <v>25.9</v>
      </c>
      <c r="D28">
        <v>41.1</v>
      </c>
      <c r="E28">
        <v>35.4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79</v>
      </c>
      <c r="B30">
        <v>0.5</v>
      </c>
      <c r="C30">
        <v>1.1000000000000001</v>
      </c>
      <c r="D30">
        <v>3.7</v>
      </c>
      <c r="E30">
        <v>2.8</v>
      </c>
      <c r="F30">
        <v>0</v>
      </c>
      <c r="G30">
        <v>0</v>
      </c>
    </row>
    <row r="31" spans="1:7" ht="15" x14ac:dyDescent="0.25">
      <c r="A31" s="271" t="s">
        <v>80</v>
      </c>
      <c r="B31">
        <v>290.5</v>
      </c>
      <c r="C31">
        <v>282.5</v>
      </c>
      <c r="D31">
        <v>718.1</v>
      </c>
      <c r="E31">
        <v>849.9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0</v>
      </c>
      <c r="D32">
        <v>262.2</v>
      </c>
      <c r="E32">
        <v>416.3</v>
      </c>
      <c r="F32">
        <v>0</v>
      </c>
      <c r="G32">
        <v>0</v>
      </c>
    </row>
    <row r="33" spans="1:7" ht="15" x14ac:dyDescent="0.25">
      <c r="A33" s="271" t="s">
        <v>168</v>
      </c>
      <c r="B33">
        <v>0.1</v>
      </c>
      <c r="C33">
        <v>31.2</v>
      </c>
      <c r="D33">
        <v>0.1</v>
      </c>
      <c r="E33">
        <v>82.6</v>
      </c>
      <c r="F33">
        <v>0</v>
      </c>
      <c r="G33">
        <v>0</v>
      </c>
    </row>
    <row r="34" spans="1:7" ht="15" x14ac:dyDescent="0.25">
      <c r="A34" s="271" t="s">
        <v>81</v>
      </c>
      <c r="B34">
        <v>408.6</v>
      </c>
      <c r="C34">
        <v>485.7</v>
      </c>
      <c r="D34">
        <v>1013.1</v>
      </c>
      <c r="E34">
        <v>1067.9000000000001</v>
      </c>
      <c r="F34">
        <v>0</v>
      </c>
      <c r="G34">
        <v>0</v>
      </c>
    </row>
    <row r="35" spans="1:7" ht="15" x14ac:dyDescent="0.25">
      <c r="A35" s="271" t="s">
        <v>82</v>
      </c>
      <c r="B35">
        <v>43.8</v>
      </c>
      <c r="C35">
        <v>221.3</v>
      </c>
      <c r="D35">
        <v>243.7</v>
      </c>
      <c r="E35">
        <v>260.10000000000002</v>
      </c>
      <c r="F35">
        <v>32</v>
      </c>
      <c r="G35">
        <v>0</v>
      </c>
    </row>
    <row r="36" spans="1:7" ht="15" x14ac:dyDescent="0.25">
      <c r="A36" s="271" t="s">
        <v>170</v>
      </c>
      <c r="B36">
        <v>0</v>
      </c>
      <c r="C36" t="s">
        <v>94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271" t="s">
        <v>528</v>
      </c>
      <c r="B37">
        <v>0</v>
      </c>
      <c r="C37">
        <v>0</v>
      </c>
      <c r="D37">
        <v>0</v>
      </c>
      <c r="E37">
        <v>21.2</v>
      </c>
      <c r="F37">
        <v>0</v>
      </c>
      <c r="G37">
        <v>0</v>
      </c>
    </row>
    <row r="38" spans="1:7" ht="15" x14ac:dyDescent="0.25">
      <c r="A38" s="271" t="s">
        <v>83</v>
      </c>
      <c r="B38">
        <v>725</v>
      </c>
      <c r="C38">
        <v>519</v>
      </c>
      <c r="D38">
        <v>2420.6999999999998</v>
      </c>
      <c r="E38">
        <v>2361.3000000000002</v>
      </c>
      <c r="F38">
        <v>107.5</v>
      </c>
      <c r="G38">
        <v>0</v>
      </c>
    </row>
    <row r="39" spans="1:7" ht="15" x14ac:dyDescent="0.25">
      <c r="A39" s="271" t="s">
        <v>259</v>
      </c>
      <c r="B39">
        <v>0</v>
      </c>
      <c r="C39">
        <v>0</v>
      </c>
      <c r="D39">
        <v>53.3</v>
      </c>
      <c r="E39">
        <v>64.5</v>
      </c>
      <c r="F39">
        <v>0</v>
      </c>
      <c r="G39">
        <v>0</v>
      </c>
    </row>
    <row r="40" spans="1:7" ht="15" x14ac:dyDescent="0.25">
      <c r="A40" s="271" t="s">
        <v>84</v>
      </c>
      <c r="B40">
        <v>0</v>
      </c>
      <c r="C40">
        <v>66.2</v>
      </c>
      <c r="D40">
        <v>134.80000000000001</v>
      </c>
      <c r="E40">
        <v>67.5</v>
      </c>
      <c r="F40">
        <v>0</v>
      </c>
      <c r="G40">
        <v>0</v>
      </c>
    </row>
    <row r="41" spans="1:7" ht="15" x14ac:dyDescent="0.25">
      <c r="A41" s="271" t="s">
        <v>85</v>
      </c>
      <c r="B41">
        <v>20</v>
      </c>
      <c r="C41">
        <v>20</v>
      </c>
      <c r="D41">
        <v>41.2</v>
      </c>
      <c r="E41">
        <v>68.8</v>
      </c>
      <c r="F41">
        <v>0</v>
      </c>
      <c r="G41">
        <v>0</v>
      </c>
    </row>
    <row r="42" spans="1:7" ht="15" x14ac:dyDescent="0.25">
      <c r="A42" s="271" t="s">
        <v>86</v>
      </c>
      <c r="B42">
        <v>173.2</v>
      </c>
      <c r="C42">
        <v>192.5</v>
      </c>
      <c r="D42">
        <v>680.2</v>
      </c>
      <c r="E42">
        <v>549.29999999999995</v>
      </c>
      <c r="F42">
        <v>0</v>
      </c>
      <c r="G42">
        <v>0</v>
      </c>
    </row>
    <row r="43" spans="1:7" ht="15" x14ac:dyDescent="0.25">
      <c r="A43" s="271" t="s">
        <v>87</v>
      </c>
      <c r="B43">
        <v>3</v>
      </c>
      <c r="C43">
        <v>0</v>
      </c>
      <c r="D43">
        <v>2.2000000000000002</v>
      </c>
      <c r="E43">
        <v>33.5</v>
      </c>
      <c r="F43">
        <v>0</v>
      </c>
      <c r="G43">
        <v>0</v>
      </c>
    </row>
    <row r="44" spans="1:7" ht="15" x14ac:dyDescent="0.25">
      <c r="A44" s="271" t="s">
        <v>88</v>
      </c>
      <c r="B44">
        <v>111.5</v>
      </c>
      <c r="C44">
        <v>0</v>
      </c>
      <c r="D44">
        <v>328.1</v>
      </c>
      <c r="E44">
        <v>211</v>
      </c>
      <c r="F44">
        <v>14</v>
      </c>
      <c r="G44">
        <v>0</v>
      </c>
    </row>
    <row r="45" spans="1:7" ht="15" x14ac:dyDescent="0.25">
      <c r="A45" s="271" t="s">
        <v>89</v>
      </c>
      <c r="B45">
        <v>90</v>
      </c>
      <c r="C45">
        <v>0</v>
      </c>
      <c r="D45">
        <v>235.5</v>
      </c>
      <c r="E45">
        <v>400.7</v>
      </c>
      <c r="F45">
        <v>0</v>
      </c>
      <c r="G45">
        <v>0</v>
      </c>
    </row>
    <row r="46" spans="1:7" ht="15" x14ac:dyDescent="0.25">
      <c r="A46" s="271" t="s">
        <v>69</v>
      </c>
    </row>
    <row r="47" spans="1:7" ht="15" x14ac:dyDescent="0.25">
      <c r="A47" s="271" t="s">
        <v>90</v>
      </c>
      <c r="B47">
        <v>182.1</v>
      </c>
      <c r="C47">
        <v>889</v>
      </c>
      <c r="D47">
        <v>1923.7</v>
      </c>
      <c r="E47">
        <v>1711.7</v>
      </c>
      <c r="F47">
        <v>11.1</v>
      </c>
      <c r="G47">
        <v>0</v>
      </c>
    </row>
    <row r="48" spans="1:7" ht="15" x14ac:dyDescent="0.25">
      <c r="A48" s="271" t="s">
        <v>91</v>
      </c>
      <c r="B48">
        <v>0</v>
      </c>
      <c r="C48">
        <v>32</v>
      </c>
      <c r="D48">
        <v>409.7</v>
      </c>
      <c r="E48">
        <v>165.6</v>
      </c>
      <c r="F48">
        <v>0</v>
      </c>
      <c r="G48">
        <v>0</v>
      </c>
    </row>
    <row r="49" spans="1:7" ht="15" x14ac:dyDescent="0.25">
      <c r="A49" s="271" t="s">
        <v>529</v>
      </c>
      <c r="B49">
        <v>0</v>
      </c>
      <c r="C49">
        <v>0</v>
      </c>
      <c r="D49">
        <v>0</v>
      </c>
      <c r="E49">
        <v>13.8</v>
      </c>
      <c r="F49">
        <v>0</v>
      </c>
      <c r="G49">
        <v>0</v>
      </c>
    </row>
    <row r="50" spans="1:7" ht="15" x14ac:dyDescent="0.25">
      <c r="A50" s="271" t="s">
        <v>531</v>
      </c>
      <c r="B50">
        <v>0</v>
      </c>
      <c r="C50">
        <v>0</v>
      </c>
      <c r="D50">
        <v>0</v>
      </c>
      <c r="E50">
        <v>35.700000000000003</v>
      </c>
      <c r="F50">
        <v>0</v>
      </c>
      <c r="G50">
        <v>0</v>
      </c>
    </row>
    <row r="51" spans="1:7" ht="15" x14ac:dyDescent="0.25">
      <c r="A51" s="271" t="s">
        <v>92</v>
      </c>
      <c r="B51">
        <v>0</v>
      </c>
      <c r="C51">
        <v>225</v>
      </c>
      <c r="D51">
        <v>101.2</v>
      </c>
      <c r="E51">
        <v>467.4</v>
      </c>
      <c r="F51">
        <v>0</v>
      </c>
      <c r="G51">
        <v>0</v>
      </c>
    </row>
    <row r="52" spans="1:7" ht="15" x14ac:dyDescent="0.25">
      <c r="A52" s="271" t="s">
        <v>464</v>
      </c>
      <c r="B52">
        <v>0</v>
      </c>
      <c r="C52">
        <v>0</v>
      </c>
      <c r="D52">
        <v>19.7</v>
      </c>
      <c r="E52">
        <v>0</v>
      </c>
      <c r="F52">
        <v>0</v>
      </c>
      <c r="G52">
        <v>0</v>
      </c>
    </row>
    <row r="53" spans="1:7" ht="15" x14ac:dyDescent="0.25">
      <c r="A53" s="271" t="s">
        <v>175</v>
      </c>
      <c r="B53">
        <v>0</v>
      </c>
      <c r="C53">
        <v>0</v>
      </c>
      <c r="D53">
        <v>18.600000000000001</v>
      </c>
      <c r="E53">
        <v>22</v>
      </c>
      <c r="F53">
        <v>0</v>
      </c>
      <c r="G53">
        <v>0</v>
      </c>
    </row>
    <row r="54" spans="1:7" ht="15" x14ac:dyDescent="0.25">
      <c r="A54" s="271" t="s">
        <v>532</v>
      </c>
      <c r="B54">
        <v>0</v>
      </c>
      <c r="C54">
        <v>0</v>
      </c>
      <c r="D54">
        <v>0</v>
      </c>
      <c r="E54">
        <v>34</v>
      </c>
      <c r="F54">
        <v>0</v>
      </c>
      <c r="G54">
        <v>0</v>
      </c>
    </row>
    <row r="55" spans="1:7" ht="15" x14ac:dyDescent="0.25">
      <c r="A55" s="271" t="s">
        <v>406</v>
      </c>
      <c r="B55">
        <v>0</v>
      </c>
      <c r="C55">
        <v>0</v>
      </c>
      <c r="D55">
        <v>22.7</v>
      </c>
      <c r="E55">
        <v>31.9</v>
      </c>
      <c r="F55">
        <v>0</v>
      </c>
      <c r="G55">
        <v>0</v>
      </c>
    </row>
    <row r="56" spans="1:7" ht="15" x14ac:dyDescent="0.25">
      <c r="A56" s="271" t="s">
        <v>466</v>
      </c>
      <c r="B56">
        <v>0</v>
      </c>
      <c r="C56">
        <v>0</v>
      </c>
      <c r="D56">
        <v>20.8</v>
      </c>
      <c r="E56">
        <v>0</v>
      </c>
      <c r="F56">
        <v>0</v>
      </c>
      <c r="G56">
        <v>0</v>
      </c>
    </row>
    <row r="57" spans="1:7" ht="15" x14ac:dyDescent="0.25">
      <c r="A57" s="271" t="s">
        <v>93</v>
      </c>
      <c r="B57">
        <v>0</v>
      </c>
      <c r="C57">
        <v>0</v>
      </c>
      <c r="D57">
        <v>32.200000000000003</v>
      </c>
      <c r="E57" t="s">
        <v>94</v>
      </c>
      <c r="F57">
        <v>0</v>
      </c>
      <c r="G57">
        <v>0</v>
      </c>
    </row>
    <row r="58" spans="1:7" ht="15" x14ac:dyDescent="0.25">
      <c r="A58" s="271" t="s">
        <v>95</v>
      </c>
      <c r="B58">
        <v>0</v>
      </c>
      <c r="C58">
        <v>45</v>
      </c>
      <c r="D58">
        <v>3.9</v>
      </c>
      <c r="E58">
        <v>20.6</v>
      </c>
      <c r="F58">
        <v>0</v>
      </c>
      <c r="G58">
        <v>0</v>
      </c>
    </row>
    <row r="59" spans="1:7" ht="15" x14ac:dyDescent="0.25">
      <c r="A59" s="271" t="s">
        <v>96</v>
      </c>
      <c r="B59">
        <v>182.1</v>
      </c>
      <c r="C59">
        <v>578.29999999999995</v>
      </c>
      <c r="D59">
        <v>1227.5</v>
      </c>
      <c r="E59">
        <v>848.7</v>
      </c>
      <c r="F59">
        <v>11.1</v>
      </c>
      <c r="G59">
        <v>0</v>
      </c>
    </row>
    <row r="60" spans="1:7" ht="15" x14ac:dyDescent="0.25">
      <c r="A60" s="271" t="s">
        <v>97</v>
      </c>
      <c r="B60">
        <v>0</v>
      </c>
      <c r="C60">
        <v>8.6999999999999993</v>
      </c>
      <c r="D60">
        <v>36.299999999999997</v>
      </c>
      <c r="E60">
        <v>16.8</v>
      </c>
      <c r="F60">
        <v>0</v>
      </c>
      <c r="G60">
        <v>0</v>
      </c>
    </row>
    <row r="61" spans="1:7" ht="15" x14ac:dyDescent="0.25">
      <c r="A61" s="271" t="s">
        <v>535</v>
      </c>
      <c r="B61">
        <v>0</v>
      </c>
      <c r="C61">
        <v>0</v>
      </c>
      <c r="D61">
        <v>0</v>
      </c>
      <c r="E61">
        <v>1</v>
      </c>
      <c r="F61">
        <v>0</v>
      </c>
      <c r="G61">
        <v>0</v>
      </c>
    </row>
    <row r="62" spans="1:7" ht="15" x14ac:dyDescent="0.25">
      <c r="A62" s="271" t="s">
        <v>537</v>
      </c>
      <c r="B62">
        <v>0</v>
      </c>
      <c r="C62">
        <v>0</v>
      </c>
      <c r="D62">
        <v>0</v>
      </c>
      <c r="E62">
        <v>53.1</v>
      </c>
      <c r="F62">
        <v>0</v>
      </c>
      <c r="G62">
        <v>0</v>
      </c>
    </row>
    <row r="63" spans="1:7" ht="15" x14ac:dyDescent="0.25">
      <c r="A63" s="271" t="s">
        <v>176</v>
      </c>
      <c r="B63">
        <v>0</v>
      </c>
      <c r="C63">
        <v>0</v>
      </c>
      <c r="D63">
        <v>31.1</v>
      </c>
      <c r="E63">
        <v>0</v>
      </c>
      <c r="F63">
        <v>0</v>
      </c>
      <c r="G63">
        <v>0</v>
      </c>
    </row>
    <row r="64" spans="1:7" ht="15" x14ac:dyDescent="0.25">
      <c r="A64" s="271" t="s">
        <v>539</v>
      </c>
      <c r="B64">
        <v>0</v>
      </c>
      <c r="C64">
        <v>0</v>
      </c>
      <c r="D64">
        <v>0</v>
      </c>
      <c r="E64">
        <v>1</v>
      </c>
      <c r="F64">
        <v>0</v>
      </c>
      <c r="G64">
        <v>0</v>
      </c>
    </row>
    <row r="65" spans="1:7" ht="15" x14ac:dyDescent="0.25">
      <c r="A65" s="271" t="s">
        <v>69</v>
      </c>
    </row>
    <row r="66" spans="1:7" ht="15" x14ac:dyDescent="0.25">
      <c r="A66" s="271" t="s">
        <v>98</v>
      </c>
      <c r="B66">
        <v>1101.9000000000001</v>
      </c>
      <c r="C66">
        <v>1106.4000000000001</v>
      </c>
      <c r="D66">
        <v>6667.2</v>
      </c>
      <c r="E66">
        <v>5197.7</v>
      </c>
      <c r="F66">
        <v>150.6</v>
      </c>
      <c r="G66">
        <v>0</v>
      </c>
    </row>
    <row r="67" spans="1:7" ht="15" x14ac:dyDescent="0.25">
      <c r="A67" s="271" t="s">
        <v>99</v>
      </c>
      <c r="B67">
        <v>3.3</v>
      </c>
      <c r="C67">
        <v>0</v>
      </c>
      <c r="D67">
        <v>13.9</v>
      </c>
      <c r="E67">
        <v>14.2</v>
      </c>
      <c r="F67">
        <v>0</v>
      </c>
      <c r="G67">
        <v>0</v>
      </c>
    </row>
    <row r="68" spans="1:7" ht="15" x14ac:dyDescent="0.25">
      <c r="A68" s="271" t="s">
        <v>100</v>
      </c>
      <c r="B68">
        <v>6</v>
      </c>
      <c r="C68">
        <v>4</v>
      </c>
      <c r="D68">
        <v>8.9</v>
      </c>
      <c r="E68">
        <v>10.8</v>
      </c>
      <c r="F68">
        <v>0</v>
      </c>
      <c r="G68">
        <v>0</v>
      </c>
    </row>
    <row r="69" spans="1:7" ht="15" x14ac:dyDescent="0.25">
      <c r="A69" s="271" t="s">
        <v>101</v>
      </c>
      <c r="B69">
        <v>0</v>
      </c>
      <c r="C69">
        <v>0</v>
      </c>
      <c r="D69">
        <v>401.7</v>
      </c>
      <c r="E69">
        <v>263.60000000000002</v>
      </c>
      <c r="F69">
        <v>0</v>
      </c>
      <c r="G69">
        <v>0</v>
      </c>
    </row>
    <row r="70" spans="1:7" ht="15" x14ac:dyDescent="0.25">
      <c r="A70" s="271" t="s">
        <v>102</v>
      </c>
      <c r="B70">
        <v>11.4</v>
      </c>
      <c r="C70">
        <v>10.7</v>
      </c>
      <c r="D70">
        <v>79.400000000000006</v>
      </c>
      <c r="E70">
        <v>75.599999999999994</v>
      </c>
      <c r="F70">
        <v>0</v>
      </c>
      <c r="G70">
        <v>0</v>
      </c>
    </row>
    <row r="71" spans="1:7" ht="15" x14ac:dyDescent="0.25">
      <c r="A71" s="271" t="s">
        <v>103</v>
      </c>
      <c r="B71">
        <v>27.1</v>
      </c>
      <c r="C71">
        <v>23.4</v>
      </c>
      <c r="D71">
        <v>50.2</v>
      </c>
      <c r="E71">
        <v>20.6</v>
      </c>
      <c r="F71">
        <v>0</v>
      </c>
      <c r="G71">
        <v>0</v>
      </c>
    </row>
    <row r="72" spans="1:7" ht="15" x14ac:dyDescent="0.25">
      <c r="A72" s="271" t="s">
        <v>104</v>
      </c>
      <c r="B72">
        <v>0</v>
      </c>
      <c r="C72">
        <v>65.5</v>
      </c>
      <c r="D72">
        <v>362.6</v>
      </c>
      <c r="E72">
        <v>208.4</v>
      </c>
      <c r="F72">
        <v>0</v>
      </c>
      <c r="G72">
        <v>0</v>
      </c>
    </row>
    <row r="73" spans="1:7" ht="15" x14ac:dyDescent="0.25">
      <c r="A73" s="271" t="s">
        <v>105</v>
      </c>
      <c r="B73">
        <v>91.1</v>
      </c>
      <c r="C73">
        <v>36</v>
      </c>
      <c r="D73">
        <v>622.9</v>
      </c>
      <c r="E73">
        <v>265.2</v>
      </c>
      <c r="F73">
        <v>29</v>
      </c>
      <c r="G73">
        <v>0</v>
      </c>
    </row>
    <row r="74" spans="1:7" ht="15" x14ac:dyDescent="0.25">
      <c r="A74" s="271" t="s">
        <v>106</v>
      </c>
      <c r="B74">
        <v>57.7</v>
      </c>
      <c r="C74">
        <v>27.3</v>
      </c>
      <c r="D74">
        <v>237.3</v>
      </c>
      <c r="E74">
        <v>185.6</v>
      </c>
      <c r="F74">
        <v>0</v>
      </c>
      <c r="G74">
        <v>0</v>
      </c>
    </row>
    <row r="75" spans="1:7" ht="15" x14ac:dyDescent="0.25">
      <c r="A75" s="271" t="s">
        <v>107</v>
      </c>
      <c r="B75">
        <v>10</v>
      </c>
      <c r="C75">
        <v>13</v>
      </c>
      <c r="D75">
        <v>238.9</v>
      </c>
      <c r="E75">
        <v>208.7</v>
      </c>
      <c r="F75">
        <v>0</v>
      </c>
      <c r="G75">
        <v>0</v>
      </c>
    </row>
    <row r="76" spans="1:7" ht="15" x14ac:dyDescent="0.25">
      <c r="A76" s="271" t="s">
        <v>108</v>
      </c>
      <c r="B76">
        <v>0</v>
      </c>
      <c r="C76">
        <v>17.600000000000001</v>
      </c>
      <c r="D76">
        <v>0</v>
      </c>
      <c r="E76">
        <v>4.4000000000000004</v>
      </c>
      <c r="F76">
        <v>0</v>
      </c>
      <c r="G76">
        <v>0</v>
      </c>
    </row>
    <row r="77" spans="1:7" ht="15" x14ac:dyDescent="0.25">
      <c r="A77" s="271" t="s">
        <v>109</v>
      </c>
      <c r="B77">
        <v>201.8</v>
      </c>
      <c r="C77">
        <v>15.7</v>
      </c>
      <c r="D77">
        <v>418.6</v>
      </c>
      <c r="E77">
        <v>405.5</v>
      </c>
      <c r="F77">
        <v>0</v>
      </c>
      <c r="G77">
        <v>0</v>
      </c>
    </row>
    <row r="78" spans="1:7" ht="15" x14ac:dyDescent="0.25">
      <c r="A78" s="271" t="s">
        <v>110</v>
      </c>
      <c r="B78">
        <v>0</v>
      </c>
      <c r="C78">
        <v>0</v>
      </c>
      <c r="D78">
        <v>26.9</v>
      </c>
      <c r="E78">
        <v>28.9</v>
      </c>
      <c r="F78">
        <v>0</v>
      </c>
      <c r="G78">
        <v>0</v>
      </c>
    </row>
    <row r="79" spans="1:7" ht="15" x14ac:dyDescent="0.25">
      <c r="A79" s="271" t="s">
        <v>111</v>
      </c>
      <c r="B79">
        <v>0</v>
      </c>
      <c r="C79">
        <v>30</v>
      </c>
      <c r="D79">
        <v>103.3</v>
      </c>
      <c r="E79">
        <v>82.9</v>
      </c>
      <c r="F79">
        <v>0</v>
      </c>
      <c r="G79">
        <v>0</v>
      </c>
    </row>
    <row r="80" spans="1:7" ht="15" x14ac:dyDescent="0.25">
      <c r="A80" s="271" t="s">
        <v>112</v>
      </c>
      <c r="B80">
        <v>69.599999999999994</v>
      </c>
      <c r="C80">
        <v>64.8</v>
      </c>
      <c r="D80">
        <v>230.3</v>
      </c>
      <c r="E80">
        <v>235.2</v>
      </c>
      <c r="F80">
        <v>27.5</v>
      </c>
      <c r="G80">
        <v>0</v>
      </c>
    </row>
    <row r="81" spans="1:7" ht="15" x14ac:dyDescent="0.25">
      <c r="A81" s="271" t="s">
        <v>113</v>
      </c>
      <c r="B81">
        <v>32.200000000000003</v>
      </c>
      <c r="C81">
        <v>41.5</v>
      </c>
      <c r="D81">
        <v>139.5</v>
      </c>
      <c r="E81">
        <v>109.6</v>
      </c>
      <c r="F81">
        <v>0</v>
      </c>
      <c r="G81">
        <v>0</v>
      </c>
    </row>
    <row r="82" spans="1:7" ht="15" x14ac:dyDescent="0.25">
      <c r="A82" s="271" t="s">
        <v>114</v>
      </c>
      <c r="B82">
        <v>7</v>
      </c>
      <c r="C82">
        <v>5</v>
      </c>
      <c r="D82">
        <v>25.7</v>
      </c>
      <c r="E82">
        <v>33.200000000000003</v>
      </c>
      <c r="F82">
        <v>9.5</v>
      </c>
      <c r="G82">
        <v>0</v>
      </c>
    </row>
    <row r="83" spans="1:7" ht="15" x14ac:dyDescent="0.25">
      <c r="A83" s="271" t="s">
        <v>115</v>
      </c>
      <c r="B83">
        <v>443.6</v>
      </c>
      <c r="C83">
        <v>494.8</v>
      </c>
      <c r="D83">
        <v>2950.6</v>
      </c>
      <c r="E83">
        <v>2263.3000000000002</v>
      </c>
      <c r="F83">
        <v>47.7</v>
      </c>
      <c r="G83">
        <v>0</v>
      </c>
    </row>
    <row r="84" spans="1:7" ht="15" x14ac:dyDescent="0.25">
      <c r="A84" s="271" t="s">
        <v>117</v>
      </c>
      <c r="B84">
        <v>0.7</v>
      </c>
      <c r="C84">
        <v>8.9</v>
      </c>
      <c r="D84">
        <v>15.1</v>
      </c>
      <c r="E84">
        <v>7.5</v>
      </c>
      <c r="F84">
        <v>0</v>
      </c>
      <c r="G84">
        <v>0</v>
      </c>
    </row>
    <row r="85" spans="1:7" ht="15" x14ac:dyDescent="0.25">
      <c r="A85" s="271" t="s">
        <v>118</v>
      </c>
      <c r="B85">
        <v>22.5</v>
      </c>
      <c r="C85">
        <v>25.9</v>
      </c>
      <c r="D85">
        <v>118.4</v>
      </c>
      <c r="E85">
        <v>118.5</v>
      </c>
      <c r="F85">
        <v>0</v>
      </c>
      <c r="G85">
        <v>0</v>
      </c>
    </row>
    <row r="86" spans="1:7" ht="15" x14ac:dyDescent="0.25">
      <c r="A86" s="271" t="s">
        <v>119</v>
      </c>
      <c r="B86">
        <v>60.1</v>
      </c>
      <c r="C86">
        <v>185</v>
      </c>
      <c r="D86">
        <v>251.6</v>
      </c>
      <c r="E86">
        <v>165.7</v>
      </c>
      <c r="F86">
        <v>33</v>
      </c>
      <c r="G86">
        <v>0</v>
      </c>
    </row>
    <row r="87" spans="1:7" ht="15" x14ac:dyDescent="0.25">
      <c r="A87" s="271" t="s">
        <v>120</v>
      </c>
      <c r="B87">
        <v>17.2</v>
      </c>
      <c r="C87">
        <v>11.3</v>
      </c>
      <c r="D87">
        <v>217.9</v>
      </c>
      <c r="E87">
        <v>197.8</v>
      </c>
      <c r="F87">
        <v>0</v>
      </c>
      <c r="G87">
        <v>0</v>
      </c>
    </row>
    <row r="88" spans="1:7" ht="15" x14ac:dyDescent="0.25">
      <c r="A88" s="271" t="s">
        <v>121</v>
      </c>
      <c r="B88">
        <v>13.2</v>
      </c>
      <c r="C88">
        <v>26.2</v>
      </c>
      <c r="D88">
        <v>79.2</v>
      </c>
      <c r="E88">
        <v>102.3</v>
      </c>
      <c r="F88">
        <v>3.9</v>
      </c>
      <c r="G88">
        <v>0</v>
      </c>
    </row>
    <row r="89" spans="1:7" ht="15" x14ac:dyDescent="0.25">
      <c r="A89" s="271" t="s">
        <v>122</v>
      </c>
      <c r="B89">
        <v>27.5</v>
      </c>
      <c r="C89">
        <v>0</v>
      </c>
      <c r="D89">
        <v>74.400000000000006</v>
      </c>
      <c r="E89">
        <v>190.4</v>
      </c>
      <c r="F89">
        <v>0</v>
      </c>
      <c r="G89">
        <v>0</v>
      </c>
    </row>
    <row r="90" spans="1:7" ht="15" x14ac:dyDescent="0.25">
      <c r="A90" s="271" t="s">
        <v>65</v>
      </c>
      <c r="B90" t="s">
        <v>67</v>
      </c>
      <c r="C90" t="s">
        <v>68</v>
      </c>
      <c r="D90" t="s">
        <v>66</v>
      </c>
      <c r="E90" t="s">
        <v>68</v>
      </c>
      <c r="F90" t="s">
        <v>197</v>
      </c>
      <c r="G90" t="s">
        <v>67</v>
      </c>
    </row>
    <row r="91" spans="1:7" ht="15" x14ac:dyDescent="0.25">
      <c r="A91" s="271" t="s">
        <v>123</v>
      </c>
      <c r="B91">
        <v>4038.6</v>
      </c>
      <c r="C91">
        <v>4624.2</v>
      </c>
      <c r="D91">
        <v>19086</v>
      </c>
      <c r="E91">
        <v>17374.099999999999</v>
      </c>
      <c r="F91">
        <v>395.3</v>
      </c>
      <c r="G91">
        <v>0</v>
      </c>
    </row>
    <row r="92" spans="1:7" ht="15" x14ac:dyDescent="0.25">
      <c r="A92" s="271" t="s">
        <v>124</v>
      </c>
      <c r="B92">
        <v>845.3</v>
      </c>
      <c r="C92">
        <v>1144.9000000000001</v>
      </c>
      <c r="D92">
        <v>0</v>
      </c>
      <c r="E92">
        <v>0</v>
      </c>
      <c r="F92">
        <v>204.2</v>
      </c>
      <c r="G92">
        <v>0</v>
      </c>
    </row>
    <row r="93" spans="1:7" ht="15" x14ac:dyDescent="0.25">
      <c r="A93" s="271" t="s">
        <v>65</v>
      </c>
      <c r="B93" t="s">
        <v>67</v>
      </c>
      <c r="C93" t="s">
        <v>68</v>
      </c>
      <c r="D93" t="s">
        <v>66</v>
      </c>
      <c r="E93" t="s">
        <v>68</v>
      </c>
      <c r="F93" t="s">
        <v>197</v>
      </c>
      <c r="G93" t="s">
        <v>67</v>
      </c>
    </row>
    <row r="94" spans="1:7" ht="15" x14ac:dyDescent="0.25">
      <c r="A94" s="271" t="s">
        <v>125</v>
      </c>
      <c r="B94">
        <v>4883.8999999999996</v>
      </c>
      <c r="C94">
        <v>5769.1</v>
      </c>
      <c r="D94">
        <v>19086</v>
      </c>
      <c r="E94">
        <v>17374.099999999999</v>
      </c>
      <c r="F94">
        <v>599.5</v>
      </c>
      <c r="G94">
        <v>0</v>
      </c>
    </row>
    <row r="95" spans="1:7" ht="15" x14ac:dyDescent="0.25">
      <c r="A95" s="271" t="s">
        <v>126</v>
      </c>
      <c r="B95" t="s">
        <v>45</v>
      </c>
      <c r="C95" t="s">
        <v>45</v>
      </c>
      <c r="D95">
        <v>0</v>
      </c>
      <c r="E95">
        <v>0</v>
      </c>
      <c r="F95" t="s">
        <v>45</v>
      </c>
      <c r="G95" t="s">
        <v>45</v>
      </c>
    </row>
    <row r="96" spans="1:7" ht="15" x14ac:dyDescent="0.25">
      <c r="A96" s="271" t="s">
        <v>127</v>
      </c>
      <c r="B96">
        <v>0</v>
      </c>
      <c r="C96">
        <v>0</v>
      </c>
      <c r="D96" t="s">
        <v>45</v>
      </c>
      <c r="E96" t="s">
        <v>45</v>
      </c>
      <c r="F96">
        <v>0</v>
      </c>
      <c r="G96">
        <v>0</v>
      </c>
    </row>
    <row r="97" spans="1:7" ht="15" x14ac:dyDescent="0.25">
      <c r="A97" s="271" t="s">
        <v>65</v>
      </c>
      <c r="B97" t="s">
        <v>67</v>
      </c>
      <c r="C97" t="s">
        <v>68</v>
      </c>
      <c r="D97" t="s">
        <v>66</v>
      </c>
      <c r="E97" t="s">
        <v>68</v>
      </c>
      <c r="F97" t="s">
        <v>197</v>
      </c>
      <c r="G97" t="s">
        <v>67</v>
      </c>
    </row>
  </sheetData>
  <pageMargins left="0.7" right="0.7" top="0.75" bottom="0.75" header="0.3" footer="0.3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BEA4E-A8F6-4B7B-BF71-F08ABFC4F570}">
  <sheetPr codeName="Sheet50"/>
  <dimension ref="A1:G96"/>
  <sheetViews>
    <sheetView topLeftCell="A16" workbookViewId="0">
      <selection activeCell="L37" sqref="L37"/>
    </sheetView>
  </sheetViews>
  <sheetFormatPr defaultRowHeight="13.2" x14ac:dyDescent="0.25"/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553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53</v>
      </c>
    </row>
    <row r="11" spans="1:7" ht="15" x14ac:dyDescent="0.25">
      <c r="A11" s="271" t="s">
        <v>225</v>
      </c>
    </row>
    <row r="12" spans="1:7" ht="15" x14ac:dyDescent="0.25">
      <c r="A12" s="271" t="s">
        <v>70</v>
      </c>
      <c r="B12">
        <v>94</v>
      </c>
      <c r="C12">
        <v>47</v>
      </c>
      <c r="D12">
        <v>753.9</v>
      </c>
      <c r="E12">
        <v>590.29999999999995</v>
      </c>
      <c r="F12">
        <v>40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71</v>
      </c>
      <c r="B15">
        <v>94</v>
      </c>
      <c r="C15">
        <v>47</v>
      </c>
      <c r="D15">
        <v>688</v>
      </c>
      <c r="E15">
        <v>421</v>
      </c>
      <c r="F15">
        <v>40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477.5</v>
      </c>
      <c r="C20">
        <v>472.5</v>
      </c>
      <c r="D20">
        <v>1995.3</v>
      </c>
      <c r="E20">
        <v>2069.1999999999998</v>
      </c>
      <c r="F20">
        <v>20.100000000000001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229.9</v>
      </c>
      <c r="C22">
        <v>252.4</v>
      </c>
      <c r="D22">
        <v>933.6</v>
      </c>
      <c r="E22">
        <v>814.2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0</v>
      </c>
      <c r="C24">
        <v>0</v>
      </c>
      <c r="D24">
        <v>194.1</v>
      </c>
      <c r="E24">
        <v>42</v>
      </c>
      <c r="F24">
        <v>0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1900.5</v>
      </c>
      <c r="C26">
        <v>1873.6</v>
      </c>
      <c r="D26">
        <v>6513.4</v>
      </c>
      <c r="E26">
        <v>6778.2</v>
      </c>
      <c r="F26">
        <v>92.5</v>
      </c>
      <c r="G26">
        <v>0</v>
      </c>
    </row>
    <row r="27" spans="1:7" ht="15" x14ac:dyDescent="0.25">
      <c r="A27" s="271" t="s">
        <v>167</v>
      </c>
      <c r="B27">
        <v>55</v>
      </c>
      <c r="C27">
        <v>0</v>
      </c>
      <c r="D27">
        <v>380.6</v>
      </c>
      <c r="E27">
        <v>400.1</v>
      </c>
      <c r="F27">
        <v>0</v>
      </c>
      <c r="G27">
        <v>0</v>
      </c>
    </row>
    <row r="28" spans="1:7" ht="15" x14ac:dyDescent="0.25">
      <c r="A28" s="271" t="s">
        <v>78</v>
      </c>
      <c r="B28">
        <v>30.6</v>
      </c>
      <c r="C28">
        <v>25.9</v>
      </c>
      <c r="D28">
        <v>38.6</v>
      </c>
      <c r="E28">
        <v>35.4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79</v>
      </c>
      <c r="B30">
        <v>0.8</v>
      </c>
      <c r="C30">
        <v>0.8</v>
      </c>
      <c r="D30">
        <v>3.4</v>
      </c>
      <c r="E30">
        <v>2.8</v>
      </c>
      <c r="F30">
        <v>0</v>
      </c>
      <c r="G30">
        <v>0</v>
      </c>
    </row>
    <row r="31" spans="1:7" ht="15" x14ac:dyDescent="0.25">
      <c r="A31" s="271" t="s">
        <v>80</v>
      </c>
      <c r="B31">
        <v>253</v>
      </c>
      <c r="C31">
        <v>282.5</v>
      </c>
      <c r="D31">
        <v>718.1</v>
      </c>
      <c r="E31">
        <v>849.9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0</v>
      </c>
      <c r="D32">
        <v>262.2</v>
      </c>
      <c r="E32">
        <v>416.3</v>
      </c>
      <c r="F32">
        <v>0</v>
      </c>
      <c r="G32">
        <v>0</v>
      </c>
    </row>
    <row r="33" spans="1:7" ht="15" x14ac:dyDescent="0.25">
      <c r="A33" s="271" t="s">
        <v>168</v>
      </c>
      <c r="B33">
        <v>0.1</v>
      </c>
      <c r="C33">
        <v>31.2</v>
      </c>
      <c r="D33">
        <v>0.1</v>
      </c>
      <c r="E33">
        <v>82.6</v>
      </c>
      <c r="F33">
        <v>0</v>
      </c>
      <c r="G33">
        <v>0</v>
      </c>
    </row>
    <row r="34" spans="1:7" ht="15" x14ac:dyDescent="0.25">
      <c r="A34" s="271" t="s">
        <v>81</v>
      </c>
      <c r="B34">
        <v>406.6</v>
      </c>
      <c r="C34">
        <v>461.2</v>
      </c>
      <c r="D34">
        <v>1013.1</v>
      </c>
      <c r="E34">
        <v>1016.9</v>
      </c>
      <c r="F34">
        <v>0</v>
      </c>
      <c r="G34">
        <v>0</v>
      </c>
    </row>
    <row r="35" spans="1:7" ht="15" x14ac:dyDescent="0.25">
      <c r="A35" s="271" t="s">
        <v>82</v>
      </c>
      <c r="B35">
        <v>43.8</v>
      </c>
      <c r="C35">
        <v>220.8</v>
      </c>
      <c r="D35">
        <v>243.7</v>
      </c>
      <c r="E35">
        <v>260.10000000000002</v>
      </c>
      <c r="F35">
        <v>0</v>
      </c>
      <c r="G35">
        <v>0</v>
      </c>
    </row>
    <row r="36" spans="1:7" ht="15" x14ac:dyDescent="0.25">
      <c r="A36" s="271" t="s">
        <v>170</v>
      </c>
      <c r="B36">
        <v>0</v>
      </c>
      <c r="C36" t="s">
        <v>94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271" t="s">
        <v>528</v>
      </c>
      <c r="B37">
        <v>0</v>
      </c>
      <c r="C37">
        <v>0</v>
      </c>
      <c r="D37">
        <v>0</v>
      </c>
      <c r="E37">
        <v>21.2</v>
      </c>
      <c r="F37">
        <v>0</v>
      </c>
      <c r="G37">
        <v>0</v>
      </c>
    </row>
    <row r="38" spans="1:7" ht="15" x14ac:dyDescent="0.25">
      <c r="A38" s="271" t="s">
        <v>83</v>
      </c>
      <c r="B38">
        <v>714</v>
      </c>
      <c r="C38">
        <v>592.5</v>
      </c>
      <c r="D38">
        <v>2377.6999999999998</v>
      </c>
      <c r="E38">
        <v>2297.6</v>
      </c>
      <c r="F38">
        <v>92.5</v>
      </c>
      <c r="G38">
        <v>0</v>
      </c>
    </row>
    <row r="39" spans="1:7" ht="15" x14ac:dyDescent="0.25">
      <c r="A39" s="271" t="s">
        <v>259</v>
      </c>
      <c r="B39">
        <v>0</v>
      </c>
      <c r="C39">
        <v>0</v>
      </c>
      <c r="D39">
        <v>53.3</v>
      </c>
      <c r="E39">
        <v>64.5</v>
      </c>
      <c r="F39">
        <v>0</v>
      </c>
      <c r="G39">
        <v>0</v>
      </c>
    </row>
    <row r="40" spans="1:7" ht="15" x14ac:dyDescent="0.25">
      <c r="A40" s="271" t="s">
        <v>84</v>
      </c>
      <c r="B40">
        <v>0</v>
      </c>
      <c r="C40">
        <v>1.2</v>
      </c>
      <c r="D40">
        <v>134.80000000000001</v>
      </c>
      <c r="E40">
        <v>67.5</v>
      </c>
      <c r="F40">
        <v>0</v>
      </c>
      <c r="G40">
        <v>0</v>
      </c>
    </row>
    <row r="41" spans="1:7" ht="15" x14ac:dyDescent="0.25">
      <c r="A41" s="271" t="s">
        <v>85</v>
      </c>
      <c r="B41">
        <v>20</v>
      </c>
      <c r="C41">
        <v>65</v>
      </c>
      <c r="D41">
        <v>41.2</v>
      </c>
      <c r="E41">
        <v>68.8</v>
      </c>
      <c r="F41">
        <v>0</v>
      </c>
      <c r="G41">
        <v>0</v>
      </c>
    </row>
    <row r="42" spans="1:7" ht="15" x14ac:dyDescent="0.25">
      <c r="A42" s="271" t="s">
        <v>86</v>
      </c>
      <c r="B42">
        <v>174</v>
      </c>
      <c r="C42">
        <v>192.5</v>
      </c>
      <c r="D42">
        <v>679.4</v>
      </c>
      <c r="E42">
        <v>549.29999999999995</v>
      </c>
      <c r="F42">
        <v>0</v>
      </c>
      <c r="G42">
        <v>0</v>
      </c>
    </row>
    <row r="43" spans="1:7" ht="15" x14ac:dyDescent="0.25">
      <c r="A43" s="271" t="s">
        <v>87</v>
      </c>
      <c r="B43">
        <v>1</v>
      </c>
      <c r="C43">
        <v>0</v>
      </c>
      <c r="D43">
        <v>2.2000000000000002</v>
      </c>
      <c r="E43">
        <v>33.5</v>
      </c>
      <c r="F43">
        <v>0</v>
      </c>
      <c r="G43">
        <v>0</v>
      </c>
    </row>
    <row r="44" spans="1:7" ht="15" x14ac:dyDescent="0.25">
      <c r="A44" s="271" t="s">
        <v>88</v>
      </c>
      <c r="B44">
        <v>111.5</v>
      </c>
      <c r="C44">
        <v>0</v>
      </c>
      <c r="D44">
        <v>328.1</v>
      </c>
      <c r="E44">
        <v>211</v>
      </c>
      <c r="F44">
        <v>0</v>
      </c>
      <c r="G44">
        <v>0</v>
      </c>
    </row>
    <row r="45" spans="1:7" ht="15" x14ac:dyDescent="0.25">
      <c r="A45" s="271" t="s">
        <v>89</v>
      </c>
      <c r="B45">
        <v>90</v>
      </c>
      <c r="C45">
        <v>0</v>
      </c>
      <c r="D45">
        <v>235.5</v>
      </c>
      <c r="E45">
        <v>400.7</v>
      </c>
      <c r="F45">
        <v>0</v>
      </c>
      <c r="G45">
        <v>0</v>
      </c>
    </row>
    <row r="46" spans="1:7" ht="15" x14ac:dyDescent="0.25">
      <c r="A46" s="271" t="s">
        <v>69</v>
      </c>
    </row>
    <row r="47" spans="1:7" ht="15" x14ac:dyDescent="0.25">
      <c r="A47" s="271" t="s">
        <v>90</v>
      </c>
      <c r="B47">
        <v>182.1</v>
      </c>
      <c r="C47">
        <v>874.8</v>
      </c>
      <c r="D47">
        <v>1849</v>
      </c>
      <c r="E47">
        <v>1680.2</v>
      </c>
      <c r="F47">
        <v>0</v>
      </c>
      <c r="G47">
        <v>0</v>
      </c>
    </row>
    <row r="48" spans="1:7" ht="15" x14ac:dyDescent="0.25">
      <c r="A48" s="271" t="s">
        <v>91</v>
      </c>
      <c r="B48">
        <v>0</v>
      </c>
      <c r="C48">
        <v>32</v>
      </c>
      <c r="D48">
        <v>409.7</v>
      </c>
      <c r="E48">
        <v>165.6</v>
      </c>
      <c r="F48">
        <v>0</v>
      </c>
      <c r="G48">
        <v>0</v>
      </c>
    </row>
    <row r="49" spans="1:7" ht="15" x14ac:dyDescent="0.25">
      <c r="A49" s="271" t="s">
        <v>531</v>
      </c>
      <c r="B49">
        <v>0</v>
      </c>
      <c r="C49">
        <v>0</v>
      </c>
      <c r="D49">
        <v>0</v>
      </c>
      <c r="E49">
        <v>18</v>
      </c>
      <c r="F49">
        <v>0</v>
      </c>
      <c r="G49">
        <v>0</v>
      </c>
    </row>
    <row r="50" spans="1:7" ht="15" x14ac:dyDescent="0.25">
      <c r="A50" s="271" t="s">
        <v>92</v>
      </c>
      <c r="B50">
        <v>0</v>
      </c>
      <c r="C50">
        <v>225</v>
      </c>
      <c r="D50">
        <v>101.2</v>
      </c>
      <c r="E50">
        <v>467.4</v>
      </c>
      <c r="F50">
        <v>0</v>
      </c>
      <c r="G50">
        <v>0</v>
      </c>
    </row>
    <row r="51" spans="1:7" ht="15" x14ac:dyDescent="0.25">
      <c r="A51" s="271" t="s">
        <v>464</v>
      </c>
      <c r="B51">
        <v>0</v>
      </c>
      <c r="C51">
        <v>0</v>
      </c>
      <c r="D51">
        <v>19.7</v>
      </c>
      <c r="E51">
        <v>0</v>
      </c>
      <c r="F51">
        <v>0</v>
      </c>
      <c r="G51">
        <v>0</v>
      </c>
    </row>
    <row r="52" spans="1:7" ht="15" x14ac:dyDescent="0.25">
      <c r="A52" s="271" t="s">
        <v>175</v>
      </c>
      <c r="B52">
        <v>0</v>
      </c>
      <c r="C52">
        <v>0</v>
      </c>
      <c r="D52">
        <v>18.600000000000001</v>
      </c>
      <c r="E52">
        <v>22</v>
      </c>
      <c r="F52">
        <v>0</v>
      </c>
      <c r="G52">
        <v>0</v>
      </c>
    </row>
    <row r="53" spans="1:7" ht="15" x14ac:dyDescent="0.25">
      <c r="A53" s="271" t="s">
        <v>532</v>
      </c>
      <c r="B53">
        <v>0</v>
      </c>
      <c r="C53">
        <v>0</v>
      </c>
      <c r="D53">
        <v>0</v>
      </c>
      <c r="E53">
        <v>34</v>
      </c>
      <c r="F53">
        <v>0</v>
      </c>
      <c r="G53">
        <v>0</v>
      </c>
    </row>
    <row r="54" spans="1:7" ht="15" x14ac:dyDescent="0.25">
      <c r="A54" s="271" t="s">
        <v>406</v>
      </c>
      <c r="B54">
        <v>0</v>
      </c>
      <c r="C54">
        <v>0</v>
      </c>
      <c r="D54">
        <v>0</v>
      </c>
      <c r="E54">
        <v>31.9</v>
      </c>
      <c r="F54">
        <v>0</v>
      </c>
      <c r="G54">
        <v>0</v>
      </c>
    </row>
    <row r="55" spans="1:7" ht="15" x14ac:dyDescent="0.25">
      <c r="A55" s="271" t="s">
        <v>466</v>
      </c>
      <c r="B55">
        <v>0</v>
      </c>
      <c r="C55">
        <v>0</v>
      </c>
      <c r="D55">
        <v>20.8</v>
      </c>
      <c r="E55">
        <v>0</v>
      </c>
      <c r="F55">
        <v>0</v>
      </c>
      <c r="G55">
        <v>0</v>
      </c>
    </row>
    <row r="56" spans="1:7" ht="15" x14ac:dyDescent="0.25">
      <c r="A56" s="271" t="s">
        <v>93</v>
      </c>
      <c r="B56">
        <v>0</v>
      </c>
      <c r="C56">
        <v>0</v>
      </c>
      <c r="D56">
        <v>32.200000000000003</v>
      </c>
      <c r="E56" t="s">
        <v>94</v>
      </c>
      <c r="F56">
        <v>0</v>
      </c>
      <c r="G56">
        <v>0</v>
      </c>
    </row>
    <row r="57" spans="1:7" ht="15" x14ac:dyDescent="0.25">
      <c r="A57" s="271" t="s">
        <v>95</v>
      </c>
      <c r="B57">
        <v>0</v>
      </c>
      <c r="C57">
        <v>45</v>
      </c>
      <c r="D57">
        <v>3.9</v>
      </c>
      <c r="E57">
        <v>20.6</v>
      </c>
      <c r="F57">
        <v>0</v>
      </c>
      <c r="G57">
        <v>0</v>
      </c>
    </row>
    <row r="58" spans="1:7" ht="15" x14ac:dyDescent="0.25">
      <c r="A58" s="271" t="s">
        <v>96</v>
      </c>
      <c r="B58">
        <v>182.1</v>
      </c>
      <c r="C58">
        <v>568.29999999999995</v>
      </c>
      <c r="D58">
        <v>1175.5</v>
      </c>
      <c r="E58">
        <v>848.7</v>
      </c>
      <c r="F58">
        <v>0</v>
      </c>
      <c r="G58">
        <v>0</v>
      </c>
    </row>
    <row r="59" spans="1:7" ht="15" x14ac:dyDescent="0.25">
      <c r="A59" s="271" t="s">
        <v>97</v>
      </c>
      <c r="B59">
        <v>0</v>
      </c>
      <c r="C59">
        <v>4.5</v>
      </c>
      <c r="D59">
        <v>36.299999999999997</v>
      </c>
      <c r="E59">
        <v>16.8</v>
      </c>
      <c r="F59">
        <v>0</v>
      </c>
      <c r="G59">
        <v>0</v>
      </c>
    </row>
    <row r="60" spans="1:7" ht="15" x14ac:dyDescent="0.25">
      <c r="A60" s="271" t="s">
        <v>535</v>
      </c>
      <c r="B60">
        <v>0</v>
      </c>
      <c r="C60">
        <v>0</v>
      </c>
      <c r="D60">
        <v>0</v>
      </c>
      <c r="E60">
        <v>1</v>
      </c>
      <c r="F60">
        <v>0</v>
      </c>
      <c r="G60">
        <v>0</v>
      </c>
    </row>
    <row r="61" spans="1:7" ht="15" x14ac:dyDescent="0.25">
      <c r="A61" s="271" t="s">
        <v>537</v>
      </c>
      <c r="B61">
        <v>0</v>
      </c>
      <c r="C61">
        <v>0</v>
      </c>
      <c r="D61">
        <v>0</v>
      </c>
      <c r="E61">
        <v>53.1</v>
      </c>
      <c r="F61">
        <v>0</v>
      </c>
      <c r="G61">
        <v>0</v>
      </c>
    </row>
    <row r="62" spans="1:7" ht="15" x14ac:dyDescent="0.25">
      <c r="A62" s="271" t="s">
        <v>176</v>
      </c>
      <c r="B62">
        <v>0</v>
      </c>
      <c r="C62">
        <v>0</v>
      </c>
      <c r="D62">
        <v>31.1</v>
      </c>
      <c r="E62">
        <v>0</v>
      </c>
      <c r="F62">
        <v>0</v>
      </c>
      <c r="G62">
        <v>0</v>
      </c>
    </row>
    <row r="63" spans="1:7" ht="15" x14ac:dyDescent="0.25">
      <c r="A63" s="271" t="s">
        <v>539</v>
      </c>
      <c r="B63">
        <v>0</v>
      </c>
      <c r="C63">
        <v>0</v>
      </c>
      <c r="D63">
        <v>0</v>
      </c>
      <c r="E63">
        <v>1</v>
      </c>
      <c r="F63">
        <v>0</v>
      </c>
      <c r="G63">
        <v>0</v>
      </c>
    </row>
    <row r="64" spans="1:7" ht="15" x14ac:dyDescent="0.25">
      <c r="A64" s="271" t="s">
        <v>69</v>
      </c>
    </row>
    <row r="65" spans="1:7" ht="15" x14ac:dyDescent="0.25">
      <c r="A65" s="271" t="s">
        <v>98</v>
      </c>
      <c r="B65">
        <v>1156.7</v>
      </c>
      <c r="C65">
        <v>1175.4000000000001</v>
      </c>
      <c r="D65">
        <v>6475</v>
      </c>
      <c r="E65">
        <v>5043.1000000000004</v>
      </c>
      <c r="F65">
        <v>108.8</v>
      </c>
      <c r="G65">
        <v>0</v>
      </c>
    </row>
    <row r="66" spans="1:7" ht="15" x14ac:dyDescent="0.25">
      <c r="A66" s="271" t="s">
        <v>99</v>
      </c>
      <c r="B66">
        <v>3.3</v>
      </c>
      <c r="C66">
        <v>0</v>
      </c>
      <c r="D66">
        <v>13.9</v>
      </c>
      <c r="E66">
        <v>14.2</v>
      </c>
      <c r="F66">
        <v>0</v>
      </c>
      <c r="G66">
        <v>0</v>
      </c>
    </row>
    <row r="67" spans="1:7" ht="15" x14ac:dyDescent="0.25">
      <c r="A67" s="271" t="s">
        <v>100</v>
      </c>
      <c r="B67">
        <v>6</v>
      </c>
      <c r="C67">
        <v>4</v>
      </c>
      <c r="D67">
        <v>8.9</v>
      </c>
      <c r="E67">
        <v>10.8</v>
      </c>
      <c r="F67">
        <v>0</v>
      </c>
      <c r="G67">
        <v>0</v>
      </c>
    </row>
    <row r="68" spans="1:7" ht="15" x14ac:dyDescent="0.25">
      <c r="A68" s="271" t="s">
        <v>101</v>
      </c>
      <c r="B68">
        <v>0</v>
      </c>
      <c r="C68">
        <v>30</v>
      </c>
      <c r="D68">
        <v>401.7</v>
      </c>
      <c r="E68">
        <v>231.1</v>
      </c>
      <c r="F68">
        <v>0</v>
      </c>
      <c r="G68">
        <v>0</v>
      </c>
    </row>
    <row r="69" spans="1:7" ht="15" x14ac:dyDescent="0.25">
      <c r="A69" s="271" t="s">
        <v>102</v>
      </c>
      <c r="B69">
        <v>11.4</v>
      </c>
      <c r="C69">
        <v>15.1</v>
      </c>
      <c r="D69">
        <v>79.400000000000006</v>
      </c>
      <c r="E69">
        <v>71</v>
      </c>
      <c r="F69">
        <v>0</v>
      </c>
      <c r="G69">
        <v>0</v>
      </c>
    </row>
    <row r="70" spans="1:7" ht="15" x14ac:dyDescent="0.25">
      <c r="A70" s="271" t="s">
        <v>103</v>
      </c>
      <c r="B70">
        <v>27.2</v>
      </c>
      <c r="C70">
        <v>21</v>
      </c>
      <c r="D70">
        <v>50.1</v>
      </c>
      <c r="E70">
        <v>20.2</v>
      </c>
      <c r="F70">
        <v>0</v>
      </c>
      <c r="G70">
        <v>0</v>
      </c>
    </row>
    <row r="71" spans="1:7" ht="15" x14ac:dyDescent="0.25">
      <c r="A71" s="271" t="s">
        <v>104</v>
      </c>
      <c r="B71">
        <v>12</v>
      </c>
      <c r="C71">
        <v>65.5</v>
      </c>
      <c r="D71">
        <v>330.2</v>
      </c>
      <c r="E71">
        <v>208.4</v>
      </c>
      <c r="F71">
        <v>0</v>
      </c>
      <c r="G71">
        <v>0</v>
      </c>
    </row>
    <row r="72" spans="1:7" ht="15" x14ac:dyDescent="0.25">
      <c r="A72" s="271" t="s">
        <v>105</v>
      </c>
      <c r="B72">
        <v>83.7</v>
      </c>
      <c r="C72">
        <v>57</v>
      </c>
      <c r="D72">
        <v>614.1</v>
      </c>
      <c r="E72">
        <v>231.5</v>
      </c>
      <c r="F72">
        <v>29</v>
      </c>
      <c r="G72">
        <v>0</v>
      </c>
    </row>
    <row r="73" spans="1:7" ht="15" x14ac:dyDescent="0.25">
      <c r="A73" s="271" t="s">
        <v>106</v>
      </c>
      <c r="B73">
        <v>62.3</v>
      </c>
      <c r="C73">
        <v>27.3</v>
      </c>
      <c r="D73">
        <v>222.2</v>
      </c>
      <c r="E73">
        <v>175.9</v>
      </c>
      <c r="F73">
        <v>0</v>
      </c>
      <c r="G73">
        <v>0</v>
      </c>
    </row>
    <row r="74" spans="1:7" ht="15" x14ac:dyDescent="0.25">
      <c r="A74" s="271" t="s">
        <v>107</v>
      </c>
      <c r="B74">
        <v>0</v>
      </c>
      <c r="C74">
        <v>13</v>
      </c>
      <c r="D74">
        <v>238.9</v>
      </c>
      <c r="E74">
        <v>208.7</v>
      </c>
      <c r="F74">
        <v>0</v>
      </c>
      <c r="G74">
        <v>0</v>
      </c>
    </row>
    <row r="75" spans="1:7" ht="15" x14ac:dyDescent="0.25">
      <c r="A75" s="271" t="s">
        <v>108</v>
      </c>
      <c r="B75">
        <v>0</v>
      </c>
      <c r="C75">
        <v>17.600000000000001</v>
      </c>
      <c r="D75">
        <v>0</v>
      </c>
      <c r="E75">
        <v>4.4000000000000004</v>
      </c>
      <c r="F75">
        <v>0</v>
      </c>
      <c r="G75">
        <v>0</v>
      </c>
    </row>
    <row r="76" spans="1:7" ht="15" x14ac:dyDescent="0.25">
      <c r="A76" s="271" t="s">
        <v>109</v>
      </c>
      <c r="B76">
        <v>204.8</v>
      </c>
      <c r="C76">
        <v>15.7</v>
      </c>
      <c r="D76">
        <v>414.8</v>
      </c>
      <c r="E76">
        <v>405.5</v>
      </c>
      <c r="F76">
        <v>0</v>
      </c>
      <c r="G76">
        <v>0</v>
      </c>
    </row>
    <row r="77" spans="1:7" ht="15" x14ac:dyDescent="0.25">
      <c r="A77" s="271" t="s">
        <v>110</v>
      </c>
      <c r="B77">
        <v>0</v>
      </c>
      <c r="C77">
        <v>0</v>
      </c>
      <c r="D77">
        <v>26.9</v>
      </c>
      <c r="E77">
        <v>28.9</v>
      </c>
      <c r="F77">
        <v>0</v>
      </c>
      <c r="G77">
        <v>0</v>
      </c>
    </row>
    <row r="78" spans="1:7" ht="15" x14ac:dyDescent="0.25">
      <c r="A78" s="271" t="s">
        <v>111</v>
      </c>
      <c r="B78">
        <v>0</v>
      </c>
      <c r="C78">
        <v>45</v>
      </c>
      <c r="D78">
        <v>103.3</v>
      </c>
      <c r="E78">
        <v>67.099999999999994</v>
      </c>
      <c r="F78">
        <v>0</v>
      </c>
      <c r="G78">
        <v>0</v>
      </c>
    </row>
    <row r="79" spans="1:7" ht="15" x14ac:dyDescent="0.25">
      <c r="A79" s="271" t="s">
        <v>112</v>
      </c>
      <c r="B79">
        <v>69.599999999999994</v>
      </c>
      <c r="C79">
        <v>64.8</v>
      </c>
      <c r="D79">
        <v>230.3</v>
      </c>
      <c r="E79">
        <v>235.2</v>
      </c>
      <c r="F79">
        <v>27.5</v>
      </c>
      <c r="G79">
        <v>0</v>
      </c>
    </row>
    <row r="80" spans="1:7" ht="15" x14ac:dyDescent="0.25">
      <c r="A80" s="271" t="s">
        <v>113</v>
      </c>
      <c r="B80">
        <v>52.7</v>
      </c>
      <c r="C80">
        <v>20.5</v>
      </c>
      <c r="D80">
        <v>120.4</v>
      </c>
      <c r="E80">
        <v>109.6</v>
      </c>
      <c r="F80">
        <v>0</v>
      </c>
      <c r="G80">
        <v>0</v>
      </c>
    </row>
    <row r="81" spans="1:7" ht="15" x14ac:dyDescent="0.25">
      <c r="A81" s="271" t="s">
        <v>114</v>
      </c>
      <c r="B81">
        <v>11.7</v>
      </c>
      <c r="C81">
        <v>10.3</v>
      </c>
      <c r="D81">
        <v>25.7</v>
      </c>
      <c r="E81">
        <v>28.4</v>
      </c>
      <c r="F81">
        <v>4.8</v>
      </c>
      <c r="G81">
        <v>0</v>
      </c>
    </row>
    <row r="82" spans="1:7" ht="15" x14ac:dyDescent="0.25">
      <c r="A82" s="271" t="s">
        <v>115</v>
      </c>
      <c r="B82">
        <v>402.1</v>
      </c>
      <c r="C82">
        <v>504.4</v>
      </c>
      <c r="D82">
        <v>2908.8</v>
      </c>
      <c r="E82">
        <v>2218.3000000000002</v>
      </c>
      <c r="F82">
        <v>29.5</v>
      </c>
      <c r="G82">
        <v>0</v>
      </c>
    </row>
    <row r="83" spans="1:7" ht="15" x14ac:dyDescent="0.25">
      <c r="A83" s="271" t="s">
        <v>117</v>
      </c>
      <c r="B83">
        <v>0</v>
      </c>
      <c r="C83">
        <v>8.9</v>
      </c>
      <c r="D83">
        <v>15.1</v>
      </c>
      <c r="E83">
        <v>7.5</v>
      </c>
      <c r="F83">
        <v>0</v>
      </c>
      <c r="G83">
        <v>0</v>
      </c>
    </row>
    <row r="84" spans="1:7" ht="15" x14ac:dyDescent="0.25">
      <c r="A84" s="271" t="s">
        <v>118</v>
      </c>
      <c r="B84">
        <v>49.8</v>
      </c>
      <c r="C84">
        <v>25.9</v>
      </c>
      <c r="D84">
        <v>92.5</v>
      </c>
      <c r="E84">
        <v>118.5</v>
      </c>
      <c r="F84">
        <v>0</v>
      </c>
      <c r="G84">
        <v>0</v>
      </c>
    </row>
    <row r="85" spans="1:7" ht="15" x14ac:dyDescent="0.25">
      <c r="A85" s="271" t="s">
        <v>119</v>
      </c>
      <c r="B85">
        <v>90.4</v>
      </c>
      <c r="C85">
        <v>185.1</v>
      </c>
      <c r="D85">
        <v>218.2</v>
      </c>
      <c r="E85">
        <v>165.6</v>
      </c>
      <c r="F85">
        <v>14.2</v>
      </c>
      <c r="G85">
        <v>0</v>
      </c>
    </row>
    <row r="86" spans="1:7" ht="15" x14ac:dyDescent="0.25">
      <c r="A86" s="271" t="s">
        <v>120</v>
      </c>
      <c r="B86">
        <v>17.2</v>
      </c>
      <c r="C86">
        <v>18.3</v>
      </c>
      <c r="D86">
        <v>217.9</v>
      </c>
      <c r="E86">
        <v>189.6</v>
      </c>
      <c r="F86">
        <v>0</v>
      </c>
      <c r="G86">
        <v>0</v>
      </c>
    </row>
    <row r="87" spans="1:7" ht="15" x14ac:dyDescent="0.25">
      <c r="A87" s="271" t="s">
        <v>121</v>
      </c>
      <c r="B87">
        <v>19.899999999999999</v>
      </c>
      <c r="C87">
        <v>26.2</v>
      </c>
      <c r="D87">
        <v>72.3</v>
      </c>
      <c r="E87">
        <v>102.3</v>
      </c>
      <c r="F87">
        <v>3.9</v>
      </c>
      <c r="G87">
        <v>0</v>
      </c>
    </row>
    <row r="88" spans="1:7" ht="15" x14ac:dyDescent="0.25">
      <c r="A88" s="271" t="s">
        <v>122</v>
      </c>
      <c r="B88">
        <v>32.5</v>
      </c>
      <c r="C88">
        <v>0</v>
      </c>
      <c r="D88">
        <v>69.400000000000006</v>
      </c>
      <c r="E88">
        <v>190.4</v>
      </c>
      <c r="F88">
        <v>0</v>
      </c>
      <c r="G88">
        <v>0</v>
      </c>
    </row>
    <row r="89" spans="1:7" ht="15" x14ac:dyDescent="0.25">
      <c r="A89" s="271" t="s">
        <v>65</v>
      </c>
      <c r="B89" t="s">
        <v>67</v>
      </c>
      <c r="C89" t="s">
        <v>68</v>
      </c>
      <c r="D89" t="s">
        <v>66</v>
      </c>
      <c r="E89" t="s">
        <v>68</v>
      </c>
      <c r="F89" t="s">
        <v>197</v>
      </c>
      <c r="G89" t="s">
        <v>67</v>
      </c>
    </row>
    <row r="90" spans="1:7" ht="15" x14ac:dyDescent="0.25">
      <c r="A90" s="271" t="s">
        <v>123</v>
      </c>
      <c r="B90">
        <v>4040.7</v>
      </c>
      <c r="C90">
        <v>4695.7</v>
      </c>
      <c r="D90">
        <v>18714.2</v>
      </c>
      <c r="E90">
        <v>17017.099999999999</v>
      </c>
      <c r="F90">
        <v>261.39999999999998</v>
      </c>
      <c r="G90">
        <v>0</v>
      </c>
    </row>
    <row r="91" spans="1:7" ht="15" x14ac:dyDescent="0.25">
      <c r="A91" s="271" t="s">
        <v>124</v>
      </c>
      <c r="B91">
        <v>876.7</v>
      </c>
      <c r="C91">
        <v>1131.9000000000001</v>
      </c>
      <c r="D91">
        <v>0</v>
      </c>
      <c r="E91">
        <v>0</v>
      </c>
      <c r="F91">
        <v>194.2</v>
      </c>
      <c r="G91">
        <v>0</v>
      </c>
    </row>
    <row r="92" spans="1:7" ht="15" x14ac:dyDescent="0.25">
      <c r="A92" s="271" t="s">
        <v>65</v>
      </c>
      <c r="B92" t="s">
        <v>67</v>
      </c>
      <c r="C92" t="s">
        <v>68</v>
      </c>
      <c r="D92" t="s">
        <v>66</v>
      </c>
      <c r="E92" t="s">
        <v>68</v>
      </c>
      <c r="F92" t="s">
        <v>197</v>
      </c>
      <c r="G92" t="s">
        <v>67</v>
      </c>
    </row>
    <row r="93" spans="1:7" ht="15" x14ac:dyDescent="0.25">
      <c r="A93" s="271" t="s">
        <v>125</v>
      </c>
      <c r="B93">
        <v>4917.3999999999996</v>
      </c>
      <c r="C93">
        <v>5827.6</v>
      </c>
      <c r="D93">
        <v>18714.2</v>
      </c>
      <c r="E93">
        <v>17017.099999999999</v>
      </c>
      <c r="F93">
        <v>455.6</v>
      </c>
      <c r="G93">
        <v>0</v>
      </c>
    </row>
    <row r="94" spans="1:7" ht="15" x14ac:dyDescent="0.25">
      <c r="A94" s="271" t="s">
        <v>126</v>
      </c>
      <c r="B94" t="s">
        <v>45</v>
      </c>
      <c r="C94" t="s">
        <v>45</v>
      </c>
      <c r="D94">
        <v>0</v>
      </c>
      <c r="E94">
        <v>0</v>
      </c>
      <c r="F94" t="s">
        <v>45</v>
      </c>
      <c r="G94" t="s">
        <v>45</v>
      </c>
    </row>
    <row r="95" spans="1:7" ht="15" x14ac:dyDescent="0.25">
      <c r="A95" s="271" t="s">
        <v>127</v>
      </c>
      <c r="B95">
        <v>0</v>
      </c>
      <c r="C95">
        <v>0</v>
      </c>
      <c r="D95" t="s">
        <v>45</v>
      </c>
      <c r="E95" t="s">
        <v>45</v>
      </c>
      <c r="F95">
        <v>0</v>
      </c>
      <c r="G95">
        <v>0</v>
      </c>
    </row>
    <row r="96" spans="1:7" ht="15" x14ac:dyDescent="0.25">
      <c r="A96" s="271" t="s">
        <v>65</v>
      </c>
      <c r="B96" t="s">
        <v>67</v>
      </c>
      <c r="C96" t="s">
        <v>68</v>
      </c>
      <c r="D96" t="s">
        <v>66</v>
      </c>
      <c r="E96" t="s">
        <v>68</v>
      </c>
      <c r="F96" t="s">
        <v>197</v>
      </c>
      <c r="G96" t="s">
        <v>67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920D11-9265-48CE-A95B-52FCED558ABE}">
  <dimension ref="A1:G85"/>
  <sheetViews>
    <sheetView topLeftCell="A59" workbookViewId="0">
      <selection activeCell="B73" sqref="B73"/>
    </sheetView>
  </sheetViews>
  <sheetFormatPr defaultRowHeight="13.2" x14ac:dyDescent="0.25"/>
  <cols>
    <col min="1" max="1" width="27.66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1119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160</v>
      </c>
      <c r="F9" t="s">
        <v>252</v>
      </c>
      <c r="G9" t="s">
        <v>253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68</v>
      </c>
      <c r="F10" t="s">
        <v>66</v>
      </c>
      <c r="G10" t="s">
        <v>66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77</v>
      </c>
      <c r="C12">
        <v>94</v>
      </c>
      <c r="D12">
        <v>141.30000000000001</v>
      </c>
      <c r="E12">
        <v>271.89999999999998</v>
      </c>
      <c r="F12">
        <v>0</v>
      </c>
      <c r="G12">
        <v>0</v>
      </c>
    </row>
    <row r="13" spans="1:7" ht="15" x14ac:dyDescent="0.25">
      <c r="A13" s="173" t="s">
        <v>71</v>
      </c>
      <c r="B13">
        <v>77</v>
      </c>
      <c r="C13">
        <v>63</v>
      </c>
      <c r="D13">
        <v>131.6</v>
      </c>
      <c r="E13">
        <v>252.1</v>
      </c>
      <c r="F13">
        <v>0</v>
      </c>
      <c r="G13">
        <v>0</v>
      </c>
    </row>
    <row r="14" spans="1:7" ht="15" x14ac:dyDescent="0.25">
      <c r="A14" s="173" t="s">
        <v>72</v>
      </c>
      <c r="B14">
        <v>0</v>
      </c>
      <c r="C14">
        <v>11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173" t="s">
        <v>73</v>
      </c>
      <c r="B15">
        <v>0</v>
      </c>
      <c r="C15">
        <v>20</v>
      </c>
      <c r="D15">
        <v>0</v>
      </c>
      <c r="E15">
        <v>19.8</v>
      </c>
      <c r="F15">
        <v>0</v>
      </c>
      <c r="G15">
        <v>0</v>
      </c>
    </row>
    <row r="16" spans="1:7" ht="15" x14ac:dyDescent="0.25">
      <c r="A16" s="173" t="s">
        <v>166</v>
      </c>
      <c r="B16">
        <v>0</v>
      </c>
      <c r="C16">
        <v>0</v>
      </c>
      <c r="D16">
        <v>9.6999999999999993</v>
      </c>
      <c r="E16">
        <v>0</v>
      </c>
      <c r="F16">
        <v>0</v>
      </c>
      <c r="G16">
        <v>0</v>
      </c>
    </row>
    <row r="17" spans="1:7" ht="15" x14ac:dyDescent="0.25">
      <c r="A17" s="173" t="s">
        <v>69</v>
      </c>
    </row>
    <row r="18" spans="1:7" ht="15" x14ac:dyDescent="0.25">
      <c r="A18" s="173" t="s">
        <v>74</v>
      </c>
      <c r="B18">
        <v>467.8</v>
      </c>
      <c r="C18">
        <v>328.2</v>
      </c>
      <c r="D18">
        <v>543.20000000000005</v>
      </c>
      <c r="E18">
        <v>625.79999999999995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75</v>
      </c>
      <c r="B20">
        <v>170.2</v>
      </c>
      <c r="C20">
        <v>209.4</v>
      </c>
      <c r="D20">
        <v>322.39999999999998</v>
      </c>
      <c r="E20">
        <v>351.3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76</v>
      </c>
      <c r="B22">
        <v>0</v>
      </c>
      <c r="C22">
        <v>0.5</v>
      </c>
      <c r="D22">
        <v>0</v>
      </c>
      <c r="E22">
        <v>138.6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77</v>
      </c>
      <c r="B24">
        <v>1680.9</v>
      </c>
      <c r="C24">
        <v>1256.5999999999999</v>
      </c>
      <c r="D24">
        <v>2670</v>
      </c>
      <c r="E24">
        <v>2633.8</v>
      </c>
      <c r="F24">
        <v>0</v>
      </c>
      <c r="G24">
        <v>0</v>
      </c>
    </row>
    <row r="25" spans="1:7" ht="15" x14ac:dyDescent="0.25">
      <c r="A25" s="173" t="s">
        <v>167</v>
      </c>
      <c r="B25">
        <v>165</v>
      </c>
      <c r="C25">
        <v>0</v>
      </c>
      <c r="D25">
        <v>60.8</v>
      </c>
      <c r="E25">
        <v>0</v>
      </c>
      <c r="F25">
        <v>0</v>
      </c>
      <c r="G25">
        <v>0</v>
      </c>
    </row>
    <row r="26" spans="1:7" ht="15" x14ac:dyDescent="0.25">
      <c r="A26" s="173" t="s">
        <v>78</v>
      </c>
      <c r="B26">
        <v>21</v>
      </c>
      <c r="C26">
        <v>0</v>
      </c>
      <c r="D26">
        <v>0</v>
      </c>
      <c r="E26">
        <v>0</v>
      </c>
      <c r="F26">
        <v>0</v>
      </c>
      <c r="G26">
        <v>0</v>
      </c>
    </row>
    <row r="27" spans="1:7" ht="15" x14ac:dyDescent="0.25">
      <c r="A27" s="173" t="s">
        <v>79</v>
      </c>
      <c r="B27">
        <v>0.2</v>
      </c>
      <c r="C27">
        <v>0</v>
      </c>
      <c r="D27">
        <v>0.5</v>
      </c>
      <c r="E27">
        <v>0</v>
      </c>
      <c r="F27">
        <v>0</v>
      </c>
      <c r="G27">
        <v>0</v>
      </c>
    </row>
    <row r="28" spans="1:7" ht="15" x14ac:dyDescent="0.25">
      <c r="A28" s="173" t="s">
        <v>80</v>
      </c>
      <c r="B28">
        <v>191.4</v>
      </c>
      <c r="C28">
        <v>70.7</v>
      </c>
      <c r="D28">
        <v>548.79999999999995</v>
      </c>
      <c r="E28">
        <v>371</v>
      </c>
      <c r="F28">
        <v>0</v>
      </c>
      <c r="G28">
        <v>0</v>
      </c>
    </row>
    <row r="29" spans="1:7" ht="15" x14ac:dyDescent="0.25">
      <c r="A29" s="173" t="s">
        <v>81</v>
      </c>
      <c r="B29">
        <v>335.9</v>
      </c>
      <c r="C29">
        <v>403.7</v>
      </c>
      <c r="D29">
        <v>572.70000000000005</v>
      </c>
      <c r="E29">
        <v>670.2</v>
      </c>
      <c r="F29">
        <v>0</v>
      </c>
      <c r="G29">
        <v>0</v>
      </c>
    </row>
    <row r="30" spans="1:7" ht="15" x14ac:dyDescent="0.25">
      <c r="A30" s="173" t="s">
        <v>82</v>
      </c>
      <c r="B30">
        <v>71.5</v>
      </c>
      <c r="C30">
        <v>1.8</v>
      </c>
      <c r="D30">
        <v>10.1</v>
      </c>
      <c r="E30">
        <v>49</v>
      </c>
      <c r="F30">
        <v>0</v>
      </c>
      <c r="G30">
        <v>0</v>
      </c>
    </row>
    <row r="31" spans="1:7" ht="15" x14ac:dyDescent="0.25">
      <c r="A31" s="173" t="s">
        <v>83</v>
      </c>
      <c r="B31">
        <v>652.29999999999995</v>
      </c>
      <c r="C31">
        <v>669.2</v>
      </c>
      <c r="D31">
        <v>911.2</v>
      </c>
      <c r="E31">
        <v>862.1</v>
      </c>
      <c r="F31">
        <v>0</v>
      </c>
      <c r="G31">
        <v>0</v>
      </c>
    </row>
    <row r="32" spans="1:7" ht="15" x14ac:dyDescent="0.25">
      <c r="A32" s="173" t="s">
        <v>84</v>
      </c>
      <c r="B32">
        <v>66</v>
      </c>
      <c r="C32">
        <v>0</v>
      </c>
      <c r="D32">
        <v>35.799999999999997</v>
      </c>
      <c r="E32">
        <v>31.1</v>
      </c>
      <c r="F32">
        <v>0</v>
      </c>
      <c r="G32">
        <v>0</v>
      </c>
    </row>
    <row r="33" spans="1:7" ht="15" x14ac:dyDescent="0.25">
      <c r="A33" s="173" t="s">
        <v>85</v>
      </c>
      <c r="B33">
        <v>0</v>
      </c>
      <c r="C33">
        <v>0</v>
      </c>
      <c r="D33">
        <v>24.8</v>
      </c>
      <c r="E33">
        <v>25.3</v>
      </c>
      <c r="F33">
        <v>0</v>
      </c>
      <c r="G33">
        <v>0</v>
      </c>
    </row>
    <row r="34" spans="1:7" ht="15" x14ac:dyDescent="0.25">
      <c r="A34" s="173" t="s">
        <v>86</v>
      </c>
      <c r="B34">
        <v>122</v>
      </c>
      <c r="C34">
        <v>65.7</v>
      </c>
      <c r="D34">
        <v>175.8</v>
      </c>
      <c r="E34">
        <v>287.10000000000002</v>
      </c>
      <c r="F34">
        <v>0</v>
      </c>
      <c r="G34">
        <v>0</v>
      </c>
    </row>
    <row r="35" spans="1:7" ht="15" x14ac:dyDescent="0.25">
      <c r="A35" s="173" t="s">
        <v>87</v>
      </c>
      <c r="B35">
        <v>0</v>
      </c>
      <c r="C35" t="s">
        <v>94</v>
      </c>
      <c r="D35">
        <v>28</v>
      </c>
      <c r="E35">
        <v>3.5</v>
      </c>
      <c r="F35">
        <v>0</v>
      </c>
      <c r="G35">
        <v>0</v>
      </c>
    </row>
    <row r="36" spans="1:7" ht="15" x14ac:dyDescent="0.25">
      <c r="A36" s="173" t="s">
        <v>88</v>
      </c>
      <c r="B36">
        <v>55.8</v>
      </c>
      <c r="C36">
        <v>45.5</v>
      </c>
      <c r="D36">
        <v>301.7</v>
      </c>
      <c r="E36">
        <v>228.4</v>
      </c>
      <c r="F36">
        <v>0</v>
      </c>
      <c r="G36">
        <v>0</v>
      </c>
    </row>
    <row r="37" spans="1:7" ht="15" x14ac:dyDescent="0.25">
      <c r="A37" s="173" t="s">
        <v>89</v>
      </c>
      <c r="B37">
        <v>0</v>
      </c>
      <c r="C37">
        <v>0</v>
      </c>
      <c r="D37">
        <v>0</v>
      </c>
      <c r="E37">
        <v>106.2</v>
      </c>
      <c r="F37">
        <v>0</v>
      </c>
      <c r="G37">
        <v>0</v>
      </c>
    </row>
    <row r="38" spans="1:7" ht="15" x14ac:dyDescent="0.25">
      <c r="A38" s="173" t="s">
        <v>69</v>
      </c>
    </row>
    <row r="39" spans="1:7" ht="15" x14ac:dyDescent="0.25">
      <c r="A39" s="173" t="s">
        <v>90</v>
      </c>
      <c r="B39">
        <v>317</v>
      </c>
      <c r="C39">
        <v>0</v>
      </c>
      <c r="D39">
        <v>1101.5999999999999</v>
      </c>
      <c r="E39">
        <v>306.10000000000002</v>
      </c>
      <c r="F39">
        <v>0</v>
      </c>
      <c r="G39">
        <v>0</v>
      </c>
    </row>
    <row r="40" spans="1:7" ht="15" x14ac:dyDescent="0.25">
      <c r="A40" s="173" t="s">
        <v>529</v>
      </c>
      <c r="B40">
        <v>0</v>
      </c>
      <c r="C40">
        <v>0</v>
      </c>
      <c r="D40">
        <v>33</v>
      </c>
      <c r="E40">
        <v>0</v>
      </c>
      <c r="F40">
        <v>0</v>
      </c>
      <c r="G40">
        <v>0</v>
      </c>
    </row>
    <row r="41" spans="1:7" ht="15" x14ac:dyDescent="0.25">
      <c r="A41" s="173" t="s">
        <v>282</v>
      </c>
      <c r="B41">
        <v>0</v>
      </c>
      <c r="C41">
        <v>0</v>
      </c>
      <c r="D41">
        <v>56.7</v>
      </c>
      <c r="E41">
        <v>0</v>
      </c>
      <c r="F41">
        <v>0</v>
      </c>
      <c r="G41">
        <v>0</v>
      </c>
    </row>
    <row r="42" spans="1:7" ht="15" x14ac:dyDescent="0.25">
      <c r="A42" s="173" t="s">
        <v>92</v>
      </c>
      <c r="B42">
        <v>35</v>
      </c>
      <c r="C42">
        <v>0</v>
      </c>
      <c r="D42">
        <v>0</v>
      </c>
      <c r="E42">
        <v>38.4</v>
      </c>
      <c r="F42">
        <v>0</v>
      </c>
      <c r="G42">
        <v>0</v>
      </c>
    </row>
    <row r="43" spans="1:7" ht="15" x14ac:dyDescent="0.25">
      <c r="A43" s="173" t="s">
        <v>465</v>
      </c>
      <c r="B43">
        <v>0</v>
      </c>
      <c r="C43">
        <v>0</v>
      </c>
      <c r="D43">
        <v>31.2</v>
      </c>
      <c r="E43">
        <v>0</v>
      </c>
      <c r="F43">
        <v>0</v>
      </c>
      <c r="G43">
        <v>0</v>
      </c>
    </row>
    <row r="44" spans="1:7" ht="15" x14ac:dyDescent="0.25">
      <c r="A44" s="173" t="s">
        <v>1078</v>
      </c>
      <c r="B44">
        <v>0</v>
      </c>
      <c r="C44">
        <v>0</v>
      </c>
      <c r="D44">
        <v>29.9</v>
      </c>
      <c r="E44">
        <v>0</v>
      </c>
      <c r="F44">
        <v>0</v>
      </c>
      <c r="G44">
        <v>0</v>
      </c>
    </row>
    <row r="45" spans="1:7" ht="15" x14ac:dyDescent="0.25">
      <c r="A45" s="173" t="s">
        <v>1097</v>
      </c>
      <c r="B45">
        <v>0</v>
      </c>
      <c r="C45">
        <v>0</v>
      </c>
      <c r="D45">
        <v>37</v>
      </c>
      <c r="E45">
        <v>0</v>
      </c>
      <c r="F45">
        <v>0</v>
      </c>
      <c r="G45">
        <v>0</v>
      </c>
    </row>
    <row r="46" spans="1:7" ht="15" x14ac:dyDescent="0.25">
      <c r="A46" s="173" t="s">
        <v>93</v>
      </c>
      <c r="B46">
        <v>0</v>
      </c>
      <c r="C46">
        <v>0</v>
      </c>
      <c r="D46">
        <v>61.7</v>
      </c>
      <c r="E46">
        <v>0</v>
      </c>
      <c r="F46">
        <v>0</v>
      </c>
      <c r="G46">
        <v>0</v>
      </c>
    </row>
    <row r="47" spans="1:7" ht="15" x14ac:dyDescent="0.25">
      <c r="A47" s="173" t="s">
        <v>95</v>
      </c>
      <c r="B47">
        <v>0</v>
      </c>
      <c r="C47">
        <v>0</v>
      </c>
      <c r="D47">
        <v>3</v>
      </c>
      <c r="E47">
        <v>4.4000000000000004</v>
      </c>
      <c r="F47">
        <v>0</v>
      </c>
      <c r="G47">
        <v>0</v>
      </c>
    </row>
    <row r="48" spans="1:7" ht="15" x14ac:dyDescent="0.25">
      <c r="A48" s="173" t="s">
        <v>96</v>
      </c>
      <c r="B48">
        <v>282</v>
      </c>
      <c r="C48">
        <v>0</v>
      </c>
      <c r="D48">
        <v>643.4</v>
      </c>
      <c r="E48">
        <v>254.7</v>
      </c>
      <c r="F48">
        <v>0</v>
      </c>
      <c r="G48">
        <v>0</v>
      </c>
    </row>
    <row r="49" spans="1:7" ht="15" x14ac:dyDescent="0.25">
      <c r="A49" s="173" t="s">
        <v>97</v>
      </c>
      <c r="B49">
        <v>0</v>
      </c>
      <c r="C49">
        <v>0</v>
      </c>
      <c r="D49">
        <v>195</v>
      </c>
      <c r="E49">
        <v>8.6999999999999993</v>
      </c>
      <c r="F49">
        <v>0</v>
      </c>
      <c r="G49">
        <v>0</v>
      </c>
    </row>
    <row r="50" spans="1:7" ht="15" x14ac:dyDescent="0.25">
      <c r="A50" s="173" t="s">
        <v>536</v>
      </c>
      <c r="B50">
        <v>0</v>
      </c>
      <c r="C50">
        <v>0</v>
      </c>
      <c r="D50">
        <v>10.8</v>
      </c>
      <c r="E50">
        <v>0</v>
      </c>
      <c r="F50">
        <v>0</v>
      </c>
      <c r="G50">
        <v>0</v>
      </c>
    </row>
    <row r="51" spans="1:7" ht="15" x14ac:dyDescent="0.25">
      <c r="A51" s="173" t="s">
        <v>69</v>
      </c>
    </row>
    <row r="52" spans="1:7" ht="15" x14ac:dyDescent="0.25">
      <c r="A52" s="173" t="s">
        <v>98</v>
      </c>
      <c r="B52">
        <v>1605.7</v>
      </c>
      <c r="C52">
        <v>1459.5</v>
      </c>
      <c r="D52">
        <v>3741</v>
      </c>
      <c r="E52">
        <v>3024.3</v>
      </c>
      <c r="F52">
        <v>24.9</v>
      </c>
      <c r="G52">
        <v>0</v>
      </c>
    </row>
    <row r="53" spans="1:7" ht="15" x14ac:dyDescent="0.25">
      <c r="A53" s="173" t="s">
        <v>99</v>
      </c>
      <c r="B53">
        <v>4.8</v>
      </c>
      <c r="C53">
        <v>3</v>
      </c>
      <c r="D53">
        <v>2.6</v>
      </c>
      <c r="E53">
        <v>7</v>
      </c>
      <c r="F53">
        <v>0</v>
      </c>
      <c r="G53">
        <v>0</v>
      </c>
    </row>
    <row r="54" spans="1:7" ht="15" x14ac:dyDescent="0.25">
      <c r="A54" s="173" t="s">
        <v>100</v>
      </c>
      <c r="B54">
        <v>4</v>
      </c>
      <c r="C54">
        <v>1.5</v>
      </c>
      <c r="D54">
        <v>6.5</v>
      </c>
      <c r="E54">
        <v>0</v>
      </c>
      <c r="F54">
        <v>0</v>
      </c>
      <c r="G54">
        <v>0</v>
      </c>
    </row>
    <row r="55" spans="1:7" ht="15" x14ac:dyDescent="0.25">
      <c r="A55" s="173" t="s">
        <v>101</v>
      </c>
      <c r="B55">
        <v>0</v>
      </c>
      <c r="C55">
        <v>0</v>
      </c>
      <c r="D55">
        <v>80.3</v>
      </c>
      <c r="E55">
        <v>323.10000000000002</v>
      </c>
      <c r="F55">
        <v>0</v>
      </c>
      <c r="G55">
        <v>0</v>
      </c>
    </row>
    <row r="56" spans="1:7" ht="15" x14ac:dyDescent="0.25">
      <c r="A56" s="173" t="s">
        <v>102</v>
      </c>
      <c r="B56">
        <v>33.1</v>
      </c>
      <c r="C56">
        <v>34.4</v>
      </c>
      <c r="D56">
        <v>64.3</v>
      </c>
      <c r="E56">
        <v>24.8</v>
      </c>
      <c r="F56">
        <v>0</v>
      </c>
      <c r="G56">
        <v>0</v>
      </c>
    </row>
    <row r="57" spans="1:7" ht="15" x14ac:dyDescent="0.25">
      <c r="A57" s="173" t="s">
        <v>103</v>
      </c>
      <c r="B57">
        <v>9.6999999999999993</v>
      </c>
      <c r="C57">
        <v>4.4000000000000004</v>
      </c>
      <c r="D57">
        <v>10.9</v>
      </c>
      <c r="E57">
        <v>6</v>
      </c>
      <c r="F57">
        <v>0</v>
      </c>
      <c r="G57">
        <v>0</v>
      </c>
    </row>
    <row r="58" spans="1:7" ht="15" x14ac:dyDescent="0.25">
      <c r="A58" s="173" t="s">
        <v>104</v>
      </c>
      <c r="B58">
        <v>0</v>
      </c>
      <c r="C58">
        <v>83</v>
      </c>
      <c r="D58">
        <v>128.69999999999999</v>
      </c>
      <c r="E58">
        <v>164.4</v>
      </c>
      <c r="F58">
        <v>0</v>
      </c>
      <c r="G58">
        <v>0</v>
      </c>
    </row>
    <row r="59" spans="1:7" ht="15" x14ac:dyDescent="0.25">
      <c r="A59" s="173" t="s">
        <v>105</v>
      </c>
      <c r="B59">
        <v>60.2</v>
      </c>
      <c r="C59">
        <v>77.7</v>
      </c>
      <c r="D59">
        <v>333</v>
      </c>
      <c r="E59">
        <v>166.9</v>
      </c>
      <c r="F59">
        <v>0</v>
      </c>
      <c r="G59">
        <v>0</v>
      </c>
    </row>
    <row r="60" spans="1:7" ht="15" x14ac:dyDescent="0.25">
      <c r="A60" s="173" t="s">
        <v>106</v>
      </c>
      <c r="B60">
        <v>49</v>
      </c>
      <c r="C60">
        <v>34.200000000000003</v>
      </c>
      <c r="D60">
        <v>182</v>
      </c>
      <c r="E60">
        <v>142.9</v>
      </c>
      <c r="F60">
        <v>0</v>
      </c>
      <c r="G60">
        <v>0</v>
      </c>
    </row>
    <row r="61" spans="1:7" ht="15" x14ac:dyDescent="0.25">
      <c r="A61" s="173" t="s">
        <v>107</v>
      </c>
      <c r="B61">
        <v>68</v>
      </c>
      <c r="C61">
        <v>25</v>
      </c>
      <c r="D61">
        <v>289.2</v>
      </c>
      <c r="E61">
        <v>275.3</v>
      </c>
      <c r="F61">
        <v>0</v>
      </c>
      <c r="G61">
        <v>0</v>
      </c>
    </row>
    <row r="62" spans="1:7" ht="15" x14ac:dyDescent="0.25">
      <c r="A62" s="173" t="s">
        <v>108</v>
      </c>
      <c r="B62">
        <v>0</v>
      </c>
      <c r="C62">
        <v>0</v>
      </c>
      <c r="D62">
        <v>0</v>
      </c>
      <c r="E62">
        <v>4.7</v>
      </c>
      <c r="F62">
        <v>0</v>
      </c>
      <c r="G62">
        <v>0</v>
      </c>
    </row>
    <row r="63" spans="1:7" ht="15" x14ac:dyDescent="0.25">
      <c r="A63" s="173" t="s">
        <v>109</v>
      </c>
      <c r="B63">
        <v>73</v>
      </c>
      <c r="C63">
        <v>19.5</v>
      </c>
      <c r="D63">
        <v>177.7</v>
      </c>
      <c r="E63">
        <v>138.69999999999999</v>
      </c>
      <c r="F63">
        <v>0</v>
      </c>
      <c r="G63">
        <v>0</v>
      </c>
    </row>
    <row r="64" spans="1:7" ht="15" x14ac:dyDescent="0.25">
      <c r="A64" s="173" t="s">
        <v>110</v>
      </c>
      <c r="B64">
        <v>0</v>
      </c>
      <c r="C64">
        <v>0</v>
      </c>
      <c r="D64">
        <v>13.3</v>
      </c>
      <c r="E64">
        <v>20.6</v>
      </c>
      <c r="F64">
        <v>0</v>
      </c>
      <c r="G64">
        <v>0</v>
      </c>
    </row>
    <row r="65" spans="1:7" ht="15" x14ac:dyDescent="0.25">
      <c r="A65" s="173" t="s">
        <v>111</v>
      </c>
      <c r="B65">
        <v>91</v>
      </c>
      <c r="C65">
        <v>30</v>
      </c>
      <c r="D65">
        <v>69.5</v>
      </c>
      <c r="E65">
        <v>28.2</v>
      </c>
      <c r="F65">
        <v>0</v>
      </c>
      <c r="G65">
        <v>0</v>
      </c>
    </row>
    <row r="66" spans="1:7" ht="15" x14ac:dyDescent="0.25">
      <c r="A66" s="173" t="s">
        <v>112</v>
      </c>
      <c r="B66">
        <v>65.5</v>
      </c>
      <c r="C66">
        <v>107</v>
      </c>
      <c r="D66">
        <v>129.4</v>
      </c>
      <c r="E66">
        <v>96.8</v>
      </c>
      <c r="F66">
        <v>0</v>
      </c>
      <c r="G66">
        <v>0</v>
      </c>
    </row>
    <row r="67" spans="1:7" ht="15" x14ac:dyDescent="0.25">
      <c r="A67" s="173" t="s">
        <v>113</v>
      </c>
      <c r="B67">
        <v>23.5</v>
      </c>
      <c r="C67">
        <v>22</v>
      </c>
      <c r="D67">
        <v>57.3</v>
      </c>
      <c r="E67">
        <v>69.400000000000006</v>
      </c>
      <c r="F67">
        <v>0</v>
      </c>
      <c r="G67">
        <v>0</v>
      </c>
    </row>
    <row r="68" spans="1:7" ht="15" x14ac:dyDescent="0.25">
      <c r="A68" s="173" t="s">
        <v>114</v>
      </c>
      <c r="B68">
        <v>12.1</v>
      </c>
      <c r="C68">
        <v>73.900000000000006</v>
      </c>
      <c r="D68">
        <v>12.7</v>
      </c>
      <c r="E68">
        <v>16.600000000000001</v>
      </c>
      <c r="F68">
        <v>0</v>
      </c>
      <c r="G68">
        <v>0</v>
      </c>
    </row>
    <row r="69" spans="1:7" ht="15" x14ac:dyDescent="0.25">
      <c r="A69" s="173" t="s">
        <v>115</v>
      </c>
      <c r="B69">
        <v>800</v>
      </c>
      <c r="C69">
        <v>665</v>
      </c>
      <c r="D69">
        <v>1472.7</v>
      </c>
      <c r="E69">
        <v>1183.5</v>
      </c>
      <c r="F69">
        <v>15.5</v>
      </c>
      <c r="G69">
        <v>0</v>
      </c>
    </row>
    <row r="70" spans="1:7" ht="15" x14ac:dyDescent="0.25">
      <c r="A70" s="173" t="s">
        <v>116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</row>
    <row r="71" spans="1:7" ht="15" x14ac:dyDescent="0.25">
      <c r="A71" s="173" t="s">
        <v>117</v>
      </c>
      <c r="B71">
        <v>50.3</v>
      </c>
      <c r="C71">
        <v>5</v>
      </c>
      <c r="D71">
        <v>25.5</v>
      </c>
      <c r="E71">
        <v>44.8</v>
      </c>
      <c r="F71">
        <v>0</v>
      </c>
      <c r="G71">
        <v>0</v>
      </c>
    </row>
    <row r="72" spans="1:7" ht="15" x14ac:dyDescent="0.25">
      <c r="A72" s="173" t="s">
        <v>118</v>
      </c>
      <c r="B72">
        <v>36.9</v>
      </c>
      <c r="C72">
        <v>167</v>
      </c>
      <c r="D72">
        <v>50.3</v>
      </c>
      <c r="E72">
        <v>121.6</v>
      </c>
      <c r="F72">
        <v>0</v>
      </c>
      <c r="G72">
        <v>0</v>
      </c>
    </row>
    <row r="73" spans="1:7" ht="15" x14ac:dyDescent="0.25">
      <c r="A73" s="173" t="s">
        <v>119</v>
      </c>
      <c r="B73">
        <v>48.1</v>
      </c>
      <c r="C73">
        <v>55.5</v>
      </c>
      <c r="D73">
        <v>237.1</v>
      </c>
      <c r="E73">
        <v>87.5</v>
      </c>
      <c r="F73">
        <v>9.4</v>
      </c>
      <c r="G73">
        <v>0</v>
      </c>
    </row>
    <row r="74" spans="1:7" ht="15" x14ac:dyDescent="0.25">
      <c r="A74" s="173" t="s">
        <v>120</v>
      </c>
      <c r="B74">
        <v>0</v>
      </c>
      <c r="C74">
        <v>6</v>
      </c>
      <c r="D74">
        <v>49.6</v>
      </c>
      <c r="E74">
        <v>53.4</v>
      </c>
      <c r="F74">
        <v>0</v>
      </c>
      <c r="G74">
        <v>0</v>
      </c>
    </row>
    <row r="75" spans="1:7" ht="15" x14ac:dyDescent="0.25">
      <c r="A75" s="173" t="s">
        <v>1076</v>
      </c>
      <c r="B75">
        <v>0</v>
      </c>
      <c r="C75">
        <v>0</v>
      </c>
      <c r="D75">
        <v>6</v>
      </c>
      <c r="E75">
        <v>0</v>
      </c>
      <c r="F75">
        <v>0</v>
      </c>
      <c r="G75">
        <v>0</v>
      </c>
    </row>
    <row r="76" spans="1:7" ht="15" x14ac:dyDescent="0.25">
      <c r="A76" s="173" t="s">
        <v>121</v>
      </c>
      <c r="B76">
        <v>0</v>
      </c>
      <c r="C76">
        <v>41.1</v>
      </c>
      <c r="D76">
        <v>34.5</v>
      </c>
      <c r="E76">
        <v>30.9</v>
      </c>
      <c r="F76">
        <v>0</v>
      </c>
      <c r="G76">
        <v>0</v>
      </c>
    </row>
    <row r="77" spans="1:7" ht="15" x14ac:dyDescent="0.25">
      <c r="A77" s="173" t="s">
        <v>122</v>
      </c>
      <c r="B77">
        <v>176.6</v>
      </c>
      <c r="C77">
        <v>4.3</v>
      </c>
      <c r="D77">
        <v>308</v>
      </c>
      <c r="E77">
        <v>17.3</v>
      </c>
      <c r="F77">
        <v>0</v>
      </c>
      <c r="G77">
        <v>0</v>
      </c>
    </row>
    <row r="78" spans="1:7" ht="15" x14ac:dyDescent="0.25">
      <c r="A78" s="173" t="s">
        <v>65</v>
      </c>
      <c r="B78" t="s">
        <v>66</v>
      </c>
      <c r="C78" t="s">
        <v>67</v>
      </c>
      <c r="D78" t="s">
        <v>66</v>
      </c>
      <c r="E78" t="s">
        <v>68</v>
      </c>
      <c r="F78" t="s">
        <v>66</v>
      </c>
      <c r="G78" t="s">
        <v>66</v>
      </c>
    </row>
    <row r="79" spans="1:7" ht="15" x14ac:dyDescent="0.25">
      <c r="A79" s="173" t="s">
        <v>123</v>
      </c>
      <c r="B79">
        <v>4318.6000000000004</v>
      </c>
      <c r="C79">
        <v>3348.2</v>
      </c>
      <c r="D79">
        <v>8519.5</v>
      </c>
      <c r="E79">
        <v>7351.8</v>
      </c>
      <c r="F79">
        <v>24.9</v>
      </c>
      <c r="G79">
        <v>0</v>
      </c>
    </row>
    <row r="80" spans="1:7" ht="15" x14ac:dyDescent="0.25">
      <c r="A80" s="173" t="s">
        <v>124</v>
      </c>
      <c r="B80">
        <v>802.2</v>
      </c>
      <c r="C80">
        <v>328.6</v>
      </c>
      <c r="D80">
        <v>0</v>
      </c>
      <c r="E80">
        <v>0</v>
      </c>
      <c r="F80">
        <v>0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67</v>
      </c>
      <c r="D81" t="s">
        <v>66</v>
      </c>
      <c r="E81" t="s">
        <v>68</v>
      </c>
      <c r="F81" t="s">
        <v>66</v>
      </c>
      <c r="G81" t="s">
        <v>66</v>
      </c>
    </row>
    <row r="82" spans="1:7" ht="15" x14ac:dyDescent="0.25">
      <c r="A82" s="173" t="s">
        <v>125</v>
      </c>
      <c r="B82">
        <v>5120.8999999999996</v>
      </c>
      <c r="C82">
        <v>3676.8</v>
      </c>
      <c r="D82">
        <v>8519.5</v>
      </c>
      <c r="E82">
        <v>7351.8</v>
      </c>
      <c r="F82">
        <v>24.9</v>
      </c>
      <c r="G82">
        <v>0</v>
      </c>
    </row>
    <row r="83" spans="1:7" ht="15" x14ac:dyDescent="0.25">
      <c r="A83" s="173" t="s">
        <v>126</v>
      </c>
      <c r="B83" t="s">
        <v>45</v>
      </c>
      <c r="C83" t="s">
        <v>45</v>
      </c>
      <c r="D83">
        <v>0</v>
      </c>
      <c r="E83">
        <v>0</v>
      </c>
      <c r="F83" t="s">
        <v>45</v>
      </c>
      <c r="G83" t="s">
        <v>45</v>
      </c>
    </row>
    <row r="84" spans="1:7" ht="15" x14ac:dyDescent="0.25">
      <c r="A84" s="173" t="s">
        <v>127</v>
      </c>
      <c r="B84">
        <v>0</v>
      </c>
      <c r="C84">
        <v>0</v>
      </c>
      <c r="D84" t="s">
        <v>45</v>
      </c>
      <c r="E84" t="s">
        <v>45</v>
      </c>
      <c r="F84">
        <v>0</v>
      </c>
      <c r="G84">
        <v>0</v>
      </c>
    </row>
    <row r="85" spans="1:7" ht="15" x14ac:dyDescent="0.25">
      <c r="A85" s="173" t="s">
        <v>53</v>
      </c>
    </row>
  </sheetData>
  <pageMargins left="0.7" right="0.7" top="0.75" bottom="0.75" header="0.3" footer="0.3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D967B-0416-4C6F-B629-5384ECD2E09F}">
  <sheetPr codeName="Sheet2"/>
  <dimension ref="A1:G93"/>
  <sheetViews>
    <sheetView workbookViewId="0">
      <selection activeCell="D7" sqref="D7"/>
    </sheetView>
  </sheetViews>
  <sheetFormatPr defaultRowHeight="13.2" x14ac:dyDescent="0.25"/>
  <cols>
    <col min="1" max="1" width="26" customWidth="1"/>
    <col min="3" max="3" width="12" customWidth="1"/>
    <col min="5" max="5" width="11.8867187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554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53</v>
      </c>
    </row>
    <row r="11" spans="1:7" ht="15" x14ac:dyDescent="0.25">
      <c r="A11" s="271" t="s">
        <v>225</v>
      </c>
    </row>
    <row r="12" spans="1:7" ht="15" x14ac:dyDescent="0.25">
      <c r="A12" s="271" t="s">
        <v>70</v>
      </c>
      <c r="B12">
        <v>80</v>
      </c>
      <c r="C12">
        <v>30</v>
      </c>
      <c r="D12">
        <v>753.9</v>
      </c>
      <c r="E12">
        <v>590.29999999999995</v>
      </c>
      <c r="F12">
        <v>40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71</v>
      </c>
      <c r="B15">
        <v>80</v>
      </c>
      <c r="C15">
        <v>30</v>
      </c>
      <c r="D15">
        <v>688</v>
      </c>
      <c r="E15">
        <v>421</v>
      </c>
      <c r="F15">
        <v>40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496.5</v>
      </c>
      <c r="C20">
        <v>448.8</v>
      </c>
      <c r="D20">
        <v>1898.9</v>
      </c>
      <c r="E20">
        <v>2030.5</v>
      </c>
      <c r="F20">
        <v>16.600000000000001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230</v>
      </c>
      <c r="C22">
        <v>226.9</v>
      </c>
      <c r="D22">
        <v>933.6</v>
      </c>
      <c r="E22">
        <v>814.2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0</v>
      </c>
      <c r="C24">
        <v>40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1840.3</v>
      </c>
      <c r="C26">
        <v>2081.4</v>
      </c>
      <c r="D26">
        <v>6313.2</v>
      </c>
      <c r="E26">
        <v>6441.1</v>
      </c>
      <c r="F26">
        <v>92.5</v>
      </c>
      <c r="G26">
        <v>0</v>
      </c>
    </row>
    <row r="27" spans="1:7" ht="15" x14ac:dyDescent="0.25">
      <c r="A27" s="271" t="s">
        <v>167</v>
      </c>
      <c r="B27">
        <v>110</v>
      </c>
      <c r="C27">
        <v>0</v>
      </c>
      <c r="D27">
        <v>322</v>
      </c>
      <c r="E27">
        <v>400.1</v>
      </c>
      <c r="F27">
        <v>0</v>
      </c>
      <c r="G27">
        <v>0</v>
      </c>
    </row>
    <row r="28" spans="1:7" ht="15" x14ac:dyDescent="0.25">
      <c r="A28" s="271" t="s">
        <v>78</v>
      </c>
      <c r="B28">
        <v>32.1</v>
      </c>
      <c r="C28">
        <v>28.1</v>
      </c>
      <c r="D28">
        <v>37.1</v>
      </c>
      <c r="E28">
        <v>32.9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79</v>
      </c>
      <c r="B30">
        <v>0.5</v>
      </c>
      <c r="C30">
        <v>0.7</v>
      </c>
      <c r="D30">
        <v>3.4</v>
      </c>
      <c r="E30">
        <v>2.6</v>
      </c>
      <c r="F30">
        <v>0</v>
      </c>
      <c r="G30">
        <v>0</v>
      </c>
    </row>
    <row r="31" spans="1:7" ht="15" x14ac:dyDescent="0.25">
      <c r="A31" s="271" t="s">
        <v>80</v>
      </c>
      <c r="B31">
        <v>253</v>
      </c>
      <c r="C31">
        <v>408.5</v>
      </c>
      <c r="D31">
        <v>718.1</v>
      </c>
      <c r="E31">
        <v>714.6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0</v>
      </c>
      <c r="D32">
        <v>262.2</v>
      </c>
      <c r="E32">
        <v>416.3</v>
      </c>
      <c r="F32">
        <v>0</v>
      </c>
      <c r="G32">
        <v>0</v>
      </c>
    </row>
    <row r="33" spans="1:7" ht="15" x14ac:dyDescent="0.25">
      <c r="A33" s="271" t="s">
        <v>168</v>
      </c>
      <c r="B33">
        <v>0.1</v>
      </c>
      <c r="C33">
        <v>61.2</v>
      </c>
      <c r="D33">
        <v>0.1</v>
      </c>
      <c r="E33">
        <v>49.6</v>
      </c>
      <c r="F33">
        <v>0</v>
      </c>
      <c r="G33">
        <v>0</v>
      </c>
    </row>
    <row r="34" spans="1:7" ht="15" x14ac:dyDescent="0.25">
      <c r="A34" s="271" t="s">
        <v>81</v>
      </c>
      <c r="B34">
        <v>344.2</v>
      </c>
      <c r="C34">
        <v>461.2</v>
      </c>
      <c r="D34">
        <v>930.9</v>
      </c>
      <c r="E34">
        <v>1016.9</v>
      </c>
      <c r="F34">
        <v>0</v>
      </c>
      <c r="G34">
        <v>0</v>
      </c>
    </row>
    <row r="35" spans="1:7" ht="15" x14ac:dyDescent="0.25">
      <c r="A35" s="271" t="s">
        <v>82</v>
      </c>
      <c r="B35">
        <v>43.8</v>
      </c>
      <c r="C35">
        <v>267.8</v>
      </c>
      <c r="D35">
        <v>243.7</v>
      </c>
      <c r="E35">
        <v>185.5</v>
      </c>
      <c r="F35">
        <v>0</v>
      </c>
      <c r="G35">
        <v>0</v>
      </c>
    </row>
    <row r="36" spans="1:7" ht="15" x14ac:dyDescent="0.25">
      <c r="A36" s="271" t="s">
        <v>528</v>
      </c>
      <c r="B36">
        <v>0</v>
      </c>
      <c r="C36">
        <v>0</v>
      </c>
      <c r="D36">
        <v>0</v>
      </c>
      <c r="E36">
        <v>21.2</v>
      </c>
      <c r="F36">
        <v>0</v>
      </c>
      <c r="G36">
        <v>0</v>
      </c>
    </row>
    <row r="37" spans="1:7" ht="15" x14ac:dyDescent="0.25">
      <c r="A37" s="271" t="s">
        <v>83</v>
      </c>
      <c r="B37">
        <v>660</v>
      </c>
      <c r="C37">
        <v>580.5</v>
      </c>
      <c r="D37">
        <v>2319.8000000000002</v>
      </c>
      <c r="E37">
        <v>2297.6</v>
      </c>
      <c r="F37">
        <v>92.5</v>
      </c>
      <c r="G37">
        <v>0</v>
      </c>
    </row>
    <row r="38" spans="1:7" ht="15" x14ac:dyDescent="0.25">
      <c r="A38" s="271" t="s">
        <v>259</v>
      </c>
      <c r="B38">
        <v>0</v>
      </c>
      <c r="C38">
        <v>0</v>
      </c>
      <c r="D38">
        <v>53.3</v>
      </c>
      <c r="E38">
        <v>64.5</v>
      </c>
      <c r="F38">
        <v>0</v>
      </c>
      <c r="G38">
        <v>0</v>
      </c>
    </row>
    <row r="39" spans="1:7" ht="15" x14ac:dyDescent="0.25">
      <c r="A39" s="271" t="s">
        <v>84</v>
      </c>
      <c r="B39">
        <v>0</v>
      </c>
      <c r="C39">
        <v>1.2</v>
      </c>
      <c r="D39">
        <v>134.80000000000001</v>
      </c>
      <c r="E39">
        <v>67.5</v>
      </c>
      <c r="F39">
        <v>0</v>
      </c>
      <c r="G39">
        <v>0</v>
      </c>
    </row>
    <row r="40" spans="1:7" ht="15" x14ac:dyDescent="0.25">
      <c r="A40" s="271" t="s">
        <v>85</v>
      </c>
      <c r="B40">
        <v>20</v>
      </c>
      <c r="C40">
        <v>65</v>
      </c>
      <c r="D40">
        <v>41.2</v>
      </c>
      <c r="E40">
        <v>68.8</v>
      </c>
      <c r="F40">
        <v>0</v>
      </c>
      <c r="G40">
        <v>0</v>
      </c>
    </row>
    <row r="41" spans="1:7" ht="15" x14ac:dyDescent="0.25">
      <c r="A41" s="271" t="s">
        <v>86</v>
      </c>
      <c r="B41">
        <v>174</v>
      </c>
      <c r="C41">
        <v>192.4</v>
      </c>
      <c r="D41">
        <v>679.4</v>
      </c>
      <c r="E41">
        <v>549.20000000000005</v>
      </c>
      <c r="F41">
        <v>0</v>
      </c>
      <c r="G41">
        <v>0</v>
      </c>
    </row>
    <row r="42" spans="1:7" ht="15" x14ac:dyDescent="0.25">
      <c r="A42" s="271" t="s">
        <v>87</v>
      </c>
      <c r="B42">
        <v>1</v>
      </c>
      <c r="C42">
        <v>0</v>
      </c>
      <c r="D42">
        <v>2.2000000000000002</v>
      </c>
      <c r="E42">
        <v>33.5</v>
      </c>
      <c r="F42">
        <v>0</v>
      </c>
      <c r="G42">
        <v>0</v>
      </c>
    </row>
    <row r="43" spans="1:7" ht="15" x14ac:dyDescent="0.25">
      <c r="A43" s="271" t="s">
        <v>88</v>
      </c>
      <c r="B43">
        <v>111.5</v>
      </c>
      <c r="C43">
        <v>0</v>
      </c>
      <c r="D43">
        <v>328.1</v>
      </c>
      <c r="E43">
        <v>178.3</v>
      </c>
      <c r="F43">
        <v>0</v>
      </c>
      <c r="G43">
        <v>0</v>
      </c>
    </row>
    <row r="44" spans="1:7" ht="15" x14ac:dyDescent="0.25">
      <c r="A44" s="271" t="s">
        <v>89</v>
      </c>
      <c r="B44">
        <v>90</v>
      </c>
      <c r="C44">
        <v>14.8</v>
      </c>
      <c r="D44">
        <v>235.5</v>
      </c>
      <c r="E44">
        <v>341.9</v>
      </c>
      <c r="F44">
        <v>0</v>
      </c>
      <c r="G44">
        <v>0</v>
      </c>
    </row>
    <row r="45" spans="1:7" ht="15" x14ac:dyDescent="0.25">
      <c r="A45" s="271" t="s">
        <v>69</v>
      </c>
    </row>
    <row r="46" spans="1:7" ht="15" x14ac:dyDescent="0.25">
      <c r="A46" s="271" t="s">
        <v>90</v>
      </c>
      <c r="B46">
        <v>181.1</v>
      </c>
      <c r="C46">
        <v>1010.8</v>
      </c>
      <c r="D46">
        <v>1806</v>
      </c>
      <c r="E46">
        <v>1438.8</v>
      </c>
      <c r="F46">
        <v>0</v>
      </c>
      <c r="G46">
        <v>0</v>
      </c>
    </row>
    <row r="47" spans="1:7" ht="15" x14ac:dyDescent="0.25">
      <c r="A47" s="271" t="s">
        <v>91</v>
      </c>
      <c r="B47">
        <v>0</v>
      </c>
      <c r="C47">
        <v>62</v>
      </c>
      <c r="D47">
        <v>409.7</v>
      </c>
      <c r="E47">
        <v>135.19999999999999</v>
      </c>
      <c r="F47">
        <v>0</v>
      </c>
      <c r="G47">
        <v>0</v>
      </c>
    </row>
    <row r="48" spans="1:7" ht="15" x14ac:dyDescent="0.25">
      <c r="A48" s="271" t="s">
        <v>531</v>
      </c>
      <c r="B48">
        <v>0</v>
      </c>
      <c r="C48">
        <v>0</v>
      </c>
      <c r="D48">
        <v>0</v>
      </c>
      <c r="E48">
        <v>18</v>
      </c>
      <c r="F48">
        <v>0</v>
      </c>
      <c r="G48">
        <v>0</v>
      </c>
    </row>
    <row r="49" spans="1:7" ht="15" x14ac:dyDescent="0.25">
      <c r="A49" s="271" t="s">
        <v>92</v>
      </c>
      <c r="B49">
        <v>0</v>
      </c>
      <c r="C49">
        <v>275</v>
      </c>
      <c r="D49">
        <v>101.2</v>
      </c>
      <c r="E49">
        <v>417.8</v>
      </c>
      <c r="F49">
        <v>0</v>
      </c>
      <c r="G49">
        <v>0</v>
      </c>
    </row>
    <row r="50" spans="1:7" ht="15" x14ac:dyDescent="0.25">
      <c r="A50" s="271" t="s">
        <v>464</v>
      </c>
      <c r="B50">
        <v>0</v>
      </c>
      <c r="C50">
        <v>0</v>
      </c>
      <c r="D50">
        <v>19.7</v>
      </c>
      <c r="E50">
        <v>0</v>
      </c>
      <c r="F50">
        <v>0</v>
      </c>
      <c r="G50">
        <v>0</v>
      </c>
    </row>
    <row r="51" spans="1:7" ht="15" x14ac:dyDescent="0.25">
      <c r="A51" s="271" t="s">
        <v>175</v>
      </c>
      <c r="B51">
        <v>0</v>
      </c>
      <c r="C51">
        <v>0</v>
      </c>
      <c r="D51">
        <v>18.600000000000001</v>
      </c>
      <c r="E51">
        <v>22</v>
      </c>
      <c r="F51">
        <v>0</v>
      </c>
      <c r="G51">
        <v>0</v>
      </c>
    </row>
    <row r="52" spans="1:7" ht="15" x14ac:dyDescent="0.25">
      <c r="A52" s="271" t="s">
        <v>532</v>
      </c>
      <c r="B52">
        <v>0</v>
      </c>
      <c r="C52">
        <v>40</v>
      </c>
      <c r="D52">
        <v>0</v>
      </c>
      <c r="E52">
        <v>0</v>
      </c>
      <c r="F52">
        <v>0</v>
      </c>
      <c r="G52">
        <v>0</v>
      </c>
    </row>
    <row r="53" spans="1:7" ht="15" x14ac:dyDescent="0.25">
      <c r="A53" s="271" t="s">
        <v>406</v>
      </c>
      <c r="B53">
        <v>0</v>
      </c>
      <c r="C53">
        <v>0</v>
      </c>
      <c r="D53">
        <v>0</v>
      </c>
      <c r="E53">
        <v>31.9</v>
      </c>
      <c r="F53">
        <v>0</v>
      </c>
      <c r="G53">
        <v>0</v>
      </c>
    </row>
    <row r="54" spans="1:7" ht="15" x14ac:dyDescent="0.25">
      <c r="A54" s="271" t="s">
        <v>466</v>
      </c>
      <c r="B54">
        <v>0</v>
      </c>
      <c r="C54">
        <v>0</v>
      </c>
      <c r="D54">
        <v>20.8</v>
      </c>
      <c r="E54">
        <v>0</v>
      </c>
      <c r="F54">
        <v>0</v>
      </c>
      <c r="G54">
        <v>0</v>
      </c>
    </row>
    <row r="55" spans="1:7" ht="15" x14ac:dyDescent="0.25">
      <c r="A55" s="271" t="s">
        <v>93</v>
      </c>
      <c r="B55">
        <v>0</v>
      </c>
      <c r="C55">
        <v>0</v>
      </c>
      <c r="D55">
        <v>32.200000000000003</v>
      </c>
      <c r="E55" t="s">
        <v>94</v>
      </c>
      <c r="F55">
        <v>0</v>
      </c>
      <c r="G55">
        <v>0</v>
      </c>
    </row>
    <row r="56" spans="1:7" ht="15" x14ac:dyDescent="0.25">
      <c r="A56" s="271" t="s">
        <v>95</v>
      </c>
      <c r="B56">
        <v>0</v>
      </c>
      <c r="C56">
        <v>45</v>
      </c>
      <c r="D56">
        <v>3.9</v>
      </c>
      <c r="E56">
        <v>20.6</v>
      </c>
      <c r="F56">
        <v>0</v>
      </c>
      <c r="G56">
        <v>0</v>
      </c>
    </row>
    <row r="57" spans="1:7" ht="15" x14ac:dyDescent="0.25">
      <c r="A57" s="271" t="s">
        <v>96</v>
      </c>
      <c r="B57">
        <v>181.1</v>
      </c>
      <c r="C57">
        <v>534.29999999999995</v>
      </c>
      <c r="D57">
        <v>1141.5</v>
      </c>
      <c r="E57">
        <v>776.5</v>
      </c>
      <c r="F57">
        <v>0</v>
      </c>
      <c r="G57">
        <v>0</v>
      </c>
    </row>
    <row r="58" spans="1:7" ht="15" x14ac:dyDescent="0.25">
      <c r="A58" s="271" t="s">
        <v>97</v>
      </c>
      <c r="B58">
        <v>0</v>
      </c>
      <c r="C58">
        <v>4.5</v>
      </c>
      <c r="D58">
        <v>27.3</v>
      </c>
      <c r="E58">
        <v>16.8</v>
      </c>
      <c r="F58">
        <v>0</v>
      </c>
      <c r="G58">
        <v>0</v>
      </c>
    </row>
    <row r="59" spans="1:7" ht="15" x14ac:dyDescent="0.25">
      <c r="A59" s="271" t="s">
        <v>537</v>
      </c>
      <c r="B59">
        <v>0</v>
      </c>
      <c r="C59">
        <v>50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271" t="s">
        <v>176</v>
      </c>
      <c r="B60">
        <v>0</v>
      </c>
      <c r="C60">
        <v>0</v>
      </c>
      <c r="D60">
        <v>31.1</v>
      </c>
      <c r="E60">
        <v>0</v>
      </c>
      <c r="F60">
        <v>0</v>
      </c>
      <c r="G60">
        <v>0</v>
      </c>
    </row>
    <row r="61" spans="1:7" ht="15" x14ac:dyDescent="0.25">
      <c r="A61" s="271" t="s">
        <v>69</v>
      </c>
    </row>
    <row r="62" spans="1:7" ht="15" x14ac:dyDescent="0.25">
      <c r="A62" s="271" t="s">
        <v>98</v>
      </c>
      <c r="B62">
        <v>1174.7</v>
      </c>
      <c r="C62">
        <v>1242.0999999999999</v>
      </c>
      <c r="D62">
        <v>6367.3</v>
      </c>
      <c r="E62">
        <v>4959</v>
      </c>
      <c r="F62">
        <v>83.8</v>
      </c>
      <c r="G62">
        <v>0</v>
      </c>
    </row>
    <row r="63" spans="1:7" ht="15" x14ac:dyDescent="0.25">
      <c r="A63" s="271" t="s">
        <v>99</v>
      </c>
      <c r="B63">
        <v>3.3</v>
      </c>
      <c r="C63">
        <v>2.5</v>
      </c>
      <c r="D63">
        <v>13.9</v>
      </c>
      <c r="E63">
        <v>11.5</v>
      </c>
      <c r="F63">
        <v>0</v>
      </c>
      <c r="G63">
        <v>0</v>
      </c>
    </row>
    <row r="64" spans="1:7" ht="15" x14ac:dyDescent="0.25">
      <c r="A64" s="271" t="s">
        <v>100</v>
      </c>
      <c r="B64">
        <v>6</v>
      </c>
      <c r="C64">
        <v>4</v>
      </c>
      <c r="D64">
        <v>8.9</v>
      </c>
      <c r="E64">
        <v>10.8</v>
      </c>
      <c r="F64">
        <v>0</v>
      </c>
      <c r="G64">
        <v>0</v>
      </c>
    </row>
    <row r="65" spans="1:7" ht="15" x14ac:dyDescent="0.25">
      <c r="A65" s="271" t="s">
        <v>101</v>
      </c>
      <c r="B65">
        <v>0</v>
      </c>
      <c r="C65">
        <v>30</v>
      </c>
      <c r="D65">
        <v>401.7</v>
      </c>
      <c r="E65">
        <v>231.1</v>
      </c>
      <c r="F65">
        <v>0</v>
      </c>
      <c r="G65">
        <v>0</v>
      </c>
    </row>
    <row r="66" spans="1:7" ht="15" x14ac:dyDescent="0.25">
      <c r="A66" s="271" t="s">
        <v>102</v>
      </c>
      <c r="B66">
        <v>17.399999999999999</v>
      </c>
      <c r="C66">
        <v>15.1</v>
      </c>
      <c r="D66">
        <v>66.2</v>
      </c>
      <c r="E66">
        <v>71</v>
      </c>
      <c r="F66">
        <v>0</v>
      </c>
      <c r="G66">
        <v>0</v>
      </c>
    </row>
    <row r="67" spans="1:7" ht="15" x14ac:dyDescent="0.25">
      <c r="A67" s="271" t="s">
        <v>103</v>
      </c>
      <c r="B67">
        <v>27.4</v>
      </c>
      <c r="C67">
        <v>20.8</v>
      </c>
      <c r="D67">
        <v>49.9</v>
      </c>
      <c r="E67">
        <v>20.100000000000001</v>
      </c>
      <c r="F67">
        <v>0</v>
      </c>
      <c r="G67">
        <v>0</v>
      </c>
    </row>
    <row r="68" spans="1:7" ht="15" x14ac:dyDescent="0.25">
      <c r="A68" s="271" t="s">
        <v>104</v>
      </c>
      <c r="B68">
        <v>12</v>
      </c>
      <c r="C68">
        <v>61.5</v>
      </c>
      <c r="D68">
        <v>330.2</v>
      </c>
      <c r="E68">
        <v>208.4</v>
      </c>
      <c r="F68">
        <v>0</v>
      </c>
      <c r="G68">
        <v>0</v>
      </c>
    </row>
    <row r="69" spans="1:7" ht="15" x14ac:dyDescent="0.25">
      <c r="A69" s="271" t="s">
        <v>105</v>
      </c>
      <c r="B69">
        <v>67.7</v>
      </c>
      <c r="C69">
        <v>57</v>
      </c>
      <c r="D69">
        <v>614.1</v>
      </c>
      <c r="E69">
        <v>231.5</v>
      </c>
      <c r="F69">
        <v>29</v>
      </c>
      <c r="G69">
        <v>0</v>
      </c>
    </row>
    <row r="70" spans="1:7" ht="15" x14ac:dyDescent="0.25">
      <c r="A70" s="271" t="s">
        <v>106</v>
      </c>
      <c r="B70">
        <v>62.4</v>
      </c>
      <c r="C70">
        <v>27.3</v>
      </c>
      <c r="D70">
        <v>222.2</v>
      </c>
      <c r="E70">
        <v>175.9</v>
      </c>
      <c r="F70">
        <v>0</v>
      </c>
      <c r="G70">
        <v>0</v>
      </c>
    </row>
    <row r="71" spans="1:7" ht="15" x14ac:dyDescent="0.25">
      <c r="A71" s="271" t="s">
        <v>107</v>
      </c>
      <c r="B71">
        <v>0</v>
      </c>
      <c r="C71">
        <v>13</v>
      </c>
      <c r="D71">
        <v>238.9</v>
      </c>
      <c r="E71">
        <v>208.7</v>
      </c>
      <c r="F71">
        <v>0</v>
      </c>
      <c r="G71">
        <v>0</v>
      </c>
    </row>
    <row r="72" spans="1:7" ht="15" x14ac:dyDescent="0.25">
      <c r="A72" s="271" t="s">
        <v>108</v>
      </c>
      <c r="B72">
        <v>0</v>
      </c>
      <c r="C72">
        <v>16</v>
      </c>
      <c r="D72">
        <v>0</v>
      </c>
      <c r="E72">
        <v>4.4000000000000004</v>
      </c>
      <c r="F72">
        <v>0</v>
      </c>
      <c r="G72">
        <v>0</v>
      </c>
    </row>
    <row r="73" spans="1:7" ht="15" x14ac:dyDescent="0.25">
      <c r="A73" s="271" t="s">
        <v>109</v>
      </c>
      <c r="B73">
        <v>204.8</v>
      </c>
      <c r="C73">
        <v>15.7</v>
      </c>
      <c r="D73">
        <v>414.8</v>
      </c>
      <c r="E73">
        <v>405.5</v>
      </c>
      <c r="F73">
        <v>0</v>
      </c>
      <c r="G73">
        <v>0</v>
      </c>
    </row>
    <row r="74" spans="1:7" ht="15" x14ac:dyDescent="0.25">
      <c r="A74" s="271" t="s">
        <v>110</v>
      </c>
      <c r="B74">
        <v>0</v>
      </c>
      <c r="C74">
        <v>0</v>
      </c>
      <c r="D74">
        <v>26.9</v>
      </c>
      <c r="E74">
        <v>28.9</v>
      </c>
      <c r="F74">
        <v>0</v>
      </c>
      <c r="G74">
        <v>0</v>
      </c>
    </row>
    <row r="75" spans="1:7" ht="15" x14ac:dyDescent="0.25">
      <c r="A75" s="271" t="s">
        <v>111</v>
      </c>
      <c r="B75">
        <v>0</v>
      </c>
      <c r="C75">
        <v>45</v>
      </c>
      <c r="D75">
        <v>103.3</v>
      </c>
      <c r="E75">
        <v>67.099999999999994</v>
      </c>
      <c r="F75">
        <v>0</v>
      </c>
      <c r="G75">
        <v>0</v>
      </c>
    </row>
    <row r="76" spans="1:7" ht="15" x14ac:dyDescent="0.25">
      <c r="A76" s="271" t="s">
        <v>112</v>
      </c>
      <c r="B76">
        <v>54.4</v>
      </c>
      <c r="C76">
        <v>64.8</v>
      </c>
      <c r="D76">
        <v>222.6</v>
      </c>
      <c r="E76">
        <v>235.2</v>
      </c>
      <c r="F76">
        <v>4</v>
      </c>
      <c r="G76">
        <v>0</v>
      </c>
    </row>
    <row r="77" spans="1:7" ht="15" x14ac:dyDescent="0.25">
      <c r="A77" s="271" t="s">
        <v>113</v>
      </c>
      <c r="B77">
        <v>52.7</v>
      </c>
      <c r="C77">
        <v>20.5</v>
      </c>
      <c r="D77">
        <v>120.4</v>
      </c>
      <c r="E77">
        <v>109.6</v>
      </c>
      <c r="F77">
        <v>0</v>
      </c>
      <c r="G77">
        <v>0</v>
      </c>
    </row>
    <row r="78" spans="1:7" ht="15" x14ac:dyDescent="0.25">
      <c r="A78" s="271" t="s">
        <v>114</v>
      </c>
      <c r="B78">
        <v>11.7</v>
      </c>
      <c r="C78">
        <v>12.4</v>
      </c>
      <c r="D78">
        <v>25.7</v>
      </c>
      <c r="E78">
        <v>26.2</v>
      </c>
      <c r="F78">
        <v>4.8</v>
      </c>
      <c r="G78">
        <v>0</v>
      </c>
    </row>
    <row r="79" spans="1:7" ht="15" x14ac:dyDescent="0.25">
      <c r="A79" s="271" t="s">
        <v>115</v>
      </c>
      <c r="B79">
        <v>439.9</v>
      </c>
      <c r="C79">
        <v>548.9</v>
      </c>
      <c r="D79">
        <v>2827.6</v>
      </c>
      <c r="E79">
        <v>2163.6</v>
      </c>
      <c r="F79">
        <v>28</v>
      </c>
      <c r="G79">
        <v>0</v>
      </c>
    </row>
    <row r="80" spans="1:7" ht="15" x14ac:dyDescent="0.25">
      <c r="A80" s="271" t="s">
        <v>117</v>
      </c>
      <c r="B80">
        <v>0.3</v>
      </c>
      <c r="C80">
        <v>8.9</v>
      </c>
      <c r="D80">
        <v>14.7</v>
      </c>
      <c r="E80">
        <v>7.5</v>
      </c>
      <c r="F80">
        <v>0</v>
      </c>
      <c r="G80">
        <v>0</v>
      </c>
    </row>
    <row r="81" spans="1:7" ht="15" x14ac:dyDescent="0.25">
      <c r="A81" s="271" t="s">
        <v>118</v>
      </c>
      <c r="B81">
        <v>49.8</v>
      </c>
      <c r="C81">
        <v>49.4</v>
      </c>
      <c r="D81">
        <v>92.5</v>
      </c>
      <c r="E81">
        <v>94.2</v>
      </c>
      <c r="F81">
        <v>0</v>
      </c>
      <c r="G81">
        <v>0</v>
      </c>
    </row>
    <row r="82" spans="1:7" ht="15" x14ac:dyDescent="0.25">
      <c r="A82" s="271" t="s">
        <v>119</v>
      </c>
      <c r="B82">
        <v>90.4</v>
      </c>
      <c r="C82">
        <v>185.1</v>
      </c>
      <c r="D82">
        <v>218.2</v>
      </c>
      <c r="E82">
        <v>165.6</v>
      </c>
      <c r="F82">
        <v>14.2</v>
      </c>
      <c r="G82">
        <v>0</v>
      </c>
    </row>
    <row r="83" spans="1:7" ht="15" x14ac:dyDescent="0.25">
      <c r="A83" s="271" t="s">
        <v>120</v>
      </c>
      <c r="B83">
        <v>17.2</v>
      </c>
      <c r="C83">
        <v>18.3</v>
      </c>
      <c r="D83">
        <v>217.9</v>
      </c>
      <c r="E83">
        <v>189.6</v>
      </c>
      <c r="F83">
        <v>0</v>
      </c>
      <c r="G83">
        <v>0</v>
      </c>
    </row>
    <row r="84" spans="1:7" ht="15" x14ac:dyDescent="0.25">
      <c r="A84" s="271" t="s">
        <v>121</v>
      </c>
      <c r="B84">
        <v>19.899999999999999</v>
      </c>
      <c r="C84">
        <v>26.2</v>
      </c>
      <c r="D84">
        <v>72.3</v>
      </c>
      <c r="E84">
        <v>102.3</v>
      </c>
      <c r="F84">
        <v>3.9</v>
      </c>
      <c r="G84">
        <v>0</v>
      </c>
    </row>
    <row r="85" spans="1:7" ht="15" x14ac:dyDescent="0.25">
      <c r="A85" s="271" t="s">
        <v>122</v>
      </c>
      <c r="B85">
        <v>37.5</v>
      </c>
      <c r="C85">
        <v>0</v>
      </c>
      <c r="D85">
        <v>64.400000000000006</v>
      </c>
      <c r="E85">
        <v>190.4</v>
      </c>
      <c r="F85">
        <v>0</v>
      </c>
      <c r="G85">
        <v>0</v>
      </c>
    </row>
    <row r="86" spans="1:7" ht="15" x14ac:dyDescent="0.25">
      <c r="A86" s="271" t="s">
        <v>65</v>
      </c>
      <c r="B86" t="s">
        <v>67</v>
      </c>
      <c r="C86" t="s">
        <v>68</v>
      </c>
      <c r="D86" t="s">
        <v>66</v>
      </c>
      <c r="E86" t="s">
        <v>68</v>
      </c>
      <c r="F86" t="s">
        <v>197</v>
      </c>
      <c r="G86" t="s">
        <v>67</v>
      </c>
    </row>
    <row r="87" spans="1:7" ht="15" x14ac:dyDescent="0.25">
      <c r="A87" s="271" t="s">
        <v>123</v>
      </c>
      <c r="B87">
        <v>4002.5</v>
      </c>
      <c r="C87">
        <v>5080</v>
      </c>
      <c r="D87">
        <v>18266.900000000001</v>
      </c>
      <c r="E87">
        <v>16273.8</v>
      </c>
      <c r="F87">
        <v>232.9</v>
      </c>
      <c r="G87">
        <v>0</v>
      </c>
    </row>
    <row r="88" spans="1:7" ht="15" x14ac:dyDescent="0.25">
      <c r="A88" s="271" t="s">
        <v>124</v>
      </c>
      <c r="B88">
        <v>909.9</v>
      </c>
      <c r="C88">
        <v>1227.9000000000001</v>
      </c>
      <c r="D88">
        <v>0</v>
      </c>
      <c r="E88">
        <v>0</v>
      </c>
      <c r="F88">
        <v>194.2</v>
      </c>
      <c r="G88">
        <v>0</v>
      </c>
    </row>
    <row r="89" spans="1:7" ht="15" x14ac:dyDescent="0.25">
      <c r="A89" s="271" t="s">
        <v>65</v>
      </c>
      <c r="B89" t="s">
        <v>67</v>
      </c>
      <c r="C89" t="s">
        <v>68</v>
      </c>
      <c r="D89" t="s">
        <v>66</v>
      </c>
      <c r="E89" t="s">
        <v>68</v>
      </c>
      <c r="F89" t="s">
        <v>197</v>
      </c>
      <c r="G89" t="s">
        <v>67</v>
      </c>
    </row>
    <row r="90" spans="1:7" ht="15" x14ac:dyDescent="0.25">
      <c r="A90" s="271" t="s">
        <v>125</v>
      </c>
      <c r="B90">
        <v>4912.3999999999996</v>
      </c>
      <c r="C90">
        <v>6307.9</v>
      </c>
      <c r="D90">
        <v>18266.900000000001</v>
      </c>
      <c r="E90">
        <v>16273.8</v>
      </c>
      <c r="F90">
        <v>427.1</v>
      </c>
      <c r="G90">
        <v>0</v>
      </c>
    </row>
    <row r="91" spans="1:7" ht="15" x14ac:dyDescent="0.25">
      <c r="A91" s="271" t="s">
        <v>126</v>
      </c>
      <c r="B91" t="s">
        <v>45</v>
      </c>
      <c r="C91" t="s">
        <v>45</v>
      </c>
      <c r="D91">
        <v>0</v>
      </c>
      <c r="E91">
        <v>0</v>
      </c>
      <c r="F91" t="s">
        <v>45</v>
      </c>
      <c r="G91" t="s">
        <v>45</v>
      </c>
    </row>
    <row r="92" spans="1:7" ht="15" x14ac:dyDescent="0.25">
      <c r="A92" s="271" t="s">
        <v>127</v>
      </c>
      <c r="B92">
        <v>0</v>
      </c>
      <c r="C92">
        <v>0</v>
      </c>
      <c r="D92" t="s">
        <v>45</v>
      </c>
      <c r="E92" t="s">
        <v>45</v>
      </c>
      <c r="F92">
        <v>0</v>
      </c>
      <c r="G92">
        <v>0</v>
      </c>
    </row>
    <row r="93" spans="1:7" ht="15" x14ac:dyDescent="0.25">
      <c r="A93" s="271" t="s">
        <v>65</v>
      </c>
      <c r="B93" t="s">
        <v>67</v>
      </c>
      <c r="C93" t="s">
        <v>68</v>
      </c>
      <c r="D93" t="s">
        <v>66</v>
      </c>
      <c r="E93" t="s">
        <v>68</v>
      </c>
      <c r="F93" t="s">
        <v>197</v>
      </c>
      <c r="G93" t="s">
        <v>67</v>
      </c>
    </row>
  </sheetData>
  <pageMargins left="0.7" right="0.7" top="0.75" bottom="0.75" header="0.3" footer="0.3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04EB4-9D50-41E4-90A5-7DF87DD7B14C}">
  <sheetPr codeName="Sheet3"/>
  <dimension ref="A1:G92"/>
  <sheetViews>
    <sheetView topLeftCell="A43" workbookViewId="0">
      <selection activeCell="B7" sqref="B7"/>
    </sheetView>
  </sheetViews>
  <sheetFormatPr defaultRowHeight="13.2" x14ac:dyDescent="0.25"/>
  <cols>
    <col min="1" max="1" width="21.66406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555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53</v>
      </c>
    </row>
    <row r="11" spans="1:7" ht="15" x14ac:dyDescent="0.25">
      <c r="A11" s="271" t="s">
        <v>225</v>
      </c>
    </row>
    <row r="12" spans="1:7" ht="15" x14ac:dyDescent="0.25">
      <c r="A12" s="271" t="s">
        <v>70</v>
      </c>
      <c r="B12">
        <v>80</v>
      </c>
      <c r="C12">
        <v>30</v>
      </c>
      <c r="D12">
        <v>753.9</v>
      </c>
      <c r="E12">
        <v>590.29999999999995</v>
      </c>
      <c r="F12">
        <v>40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71</v>
      </c>
      <c r="B15">
        <v>80</v>
      </c>
      <c r="C15">
        <v>30</v>
      </c>
      <c r="D15">
        <v>688</v>
      </c>
      <c r="E15">
        <v>421</v>
      </c>
      <c r="F15">
        <v>40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462.2</v>
      </c>
      <c r="C20">
        <v>481.2</v>
      </c>
      <c r="D20">
        <v>1898.9</v>
      </c>
      <c r="E20">
        <v>2004.2</v>
      </c>
      <c r="F20">
        <v>16.600000000000001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128.30000000000001</v>
      </c>
      <c r="C22">
        <v>196.9</v>
      </c>
      <c r="D22">
        <v>932.7</v>
      </c>
      <c r="E22">
        <v>789.7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0</v>
      </c>
      <c r="C24">
        <v>40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1909</v>
      </c>
      <c r="C26">
        <v>2048.4</v>
      </c>
      <c r="D26">
        <v>5890.3</v>
      </c>
      <c r="E26">
        <v>6187.3</v>
      </c>
      <c r="F26">
        <v>92.5</v>
      </c>
      <c r="G26">
        <v>0</v>
      </c>
    </row>
    <row r="27" spans="1:7" ht="15" x14ac:dyDescent="0.25">
      <c r="A27" s="271" t="s">
        <v>167</v>
      </c>
      <c r="B27">
        <v>110</v>
      </c>
      <c r="C27">
        <v>0</v>
      </c>
      <c r="D27">
        <v>322</v>
      </c>
      <c r="E27">
        <v>400.1</v>
      </c>
      <c r="F27">
        <v>0</v>
      </c>
      <c r="G27">
        <v>0</v>
      </c>
    </row>
    <row r="28" spans="1:7" ht="15" x14ac:dyDescent="0.25">
      <c r="A28" s="271" t="s">
        <v>78</v>
      </c>
      <c r="B28">
        <v>32.5</v>
      </c>
      <c r="C28">
        <v>31.4</v>
      </c>
      <c r="D28">
        <v>36.799999999999997</v>
      </c>
      <c r="E28">
        <v>27.7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79</v>
      </c>
      <c r="B30">
        <v>0.5</v>
      </c>
      <c r="C30">
        <v>0.7</v>
      </c>
      <c r="D30">
        <v>3.4</v>
      </c>
      <c r="E30">
        <v>2.6</v>
      </c>
      <c r="F30">
        <v>0</v>
      </c>
      <c r="G30">
        <v>0</v>
      </c>
    </row>
    <row r="31" spans="1:7" ht="15" x14ac:dyDescent="0.25">
      <c r="A31" s="271" t="s">
        <v>80</v>
      </c>
      <c r="B31">
        <v>253</v>
      </c>
      <c r="C31">
        <v>458.5</v>
      </c>
      <c r="D31">
        <v>641.1</v>
      </c>
      <c r="E31">
        <v>659.9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0</v>
      </c>
      <c r="D32">
        <v>262.2</v>
      </c>
      <c r="E32">
        <v>416.3</v>
      </c>
      <c r="F32">
        <v>0</v>
      </c>
      <c r="G32">
        <v>0</v>
      </c>
    </row>
    <row r="33" spans="1:7" ht="15" x14ac:dyDescent="0.25">
      <c r="A33" s="271" t="s">
        <v>168</v>
      </c>
      <c r="B33">
        <v>0.1</v>
      </c>
      <c r="C33">
        <v>61.2</v>
      </c>
      <c r="D33">
        <v>0.1</v>
      </c>
      <c r="E33">
        <v>49.6</v>
      </c>
      <c r="F33">
        <v>0</v>
      </c>
      <c r="G33">
        <v>0</v>
      </c>
    </row>
    <row r="34" spans="1:7" ht="15" x14ac:dyDescent="0.25">
      <c r="A34" s="271" t="s">
        <v>81</v>
      </c>
      <c r="B34">
        <v>324.39999999999998</v>
      </c>
      <c r="C34">
        <v>334.1</v>
      </c>
      <c r="D34">
        <v>864.9</v>
      </c>
      <c r="E34">
        <v>1016.6</v>
      </c>
      <c r="F34">
        <v>0</v>
      </c>
      <c r="G34">
        <v>0</v>
      </c>
    </row>
    <row r="35" spans="1:7" ht="15" x14ac:dyDescent="0.25">
      <c r="A35" s="271" t="s">
        <v>82</v>
      </c>
      <c r="B35">
        <v>0.8</v>
      </c>
      <c r="C35">
        <v>205.7</v>
      </c>
      <c r="D35">
        <v>219.8</v>
      </c>
      <c r="E35">
        <v>185.3</v>
      </c>
      <c r="F35">
        <v>0</v>
      </c>
      <c r="G35">
        <v>0</v>
      </c>
    </row>
    <row r="36" spans="1:7" ht="15" x14ac:dyDescent="0.25">
      <c r="A36" s="271" t="s">
        <v>528</v>
      </c>
      <c r="B36">
        <v>0</v>
      </c>
      <c r="C36">
        <v>0</v>
      </c>
      <c r="D36">
        <v>0</v>
      </c>
      <c r="E36">
        <v>21.2</v>
      </c>
      <c r="F36">
        <v>0</v>
      </c>
      <c r="G36">
        <v>0</v>
      </c>
    </row>
    <row r="37" spans="1:7" ht="15" x14ac:dyDescent="0.25">
      <c r="A37" s="271" t="s">
        <v>83</v>
      </c>
      <c r="B37">
        <v>692</v>
      </c>
      <c r="C37">
        <v>637.5</v>
      </c>
      <c r="D37">
        <v>2220.1</v>
      </c>
      <c r="E37">
        <v>2154.8000000000002</v>
      </c>
      <c r="F37">
        <v>92.5</v>
      </c>
      <c r="G37">
        <v>0</v>
      </c>
    </row>
    <row r="38" spans="1:7" ht="15" x14ac:dyDescent="0.25">
      <c r="A38" s="271" t="s">
        <v>259</v>
      </c>
      <c r="B38">
        <v>0</v>
      </c>
      <c r="C38">
        <v>0</v>
      </c>
      <c r="D38">
        <v>53.3</v>
      </c>
      <c r="E38">
        <v>64.5</v>
      </c>
      <c r="F38">
        <v>0</v>
      </c>
      <c r="G38">
        <v>0</v>
      </c>
    </row>
    <row r="39" spans="1:7" ht="15" x14ac:dyDescent="0.25">
      <c r="A39" s="271" t="s">
        <v>84</v>
      </c>
      <c r="B39">
        <v>0</v>
      </c>
      <c r="C39">
        <v>0.3</v>
      </c>
      <c r="D39">
        <v>134.80000000000001</v>
      </c>
      <c r="E39">
        <v>67.5</v>
      </c>
      <c r="F39">
        <v>0</v>
      </c>
      <c r="G39">
        <v>0</v>
      </c>
    </row>
    <row r="40" spans="1:7" ht="15" x14ac:dyDescent="0.25">
      <c r="A40" s="271" t="s">
        <v>85</v>
      </c>
      <c r="B40">
        <v>20</v>
      </c>
      <c r="C40">
        <v>87</v>
      </c>
      <c r="D40">
        <v>41.2</v>
      </c>
      <c r="E40">
        <v>44.6</v>
      </c>
      <c r="F40">
        <v>0</v>
      </c>
      <c r="G40">
        <v>0</v>
      </c>
    </row>
    <row r="41" spans="1:7" ht="15" x14ac:dyDescent="0.25">
      <c r="A41" s="271" t="s">
        <v>86</v>
      </c>
      <c r="B41">
        <v>285.60000000000002</v>
      </c>
      <c r="C41">
        <v>191.8</v>
      </c>
      <c r="D41">
        <v>564.1</v>
      </c>
      <c r="E41">
        <v>548.29999999999995</v>
      </c>
      <c r="F41">
        <v>0</v>
      </c>
      <c r="G41">
        <v>0</v>
      </c>
    </row>
    <row r="42" spans="1:7" ht="15" x14ac:dyDescent="0.25">
      <c r="A42" s="271" t="s">
        <v>87</v>
      </c>
      <c r="B42">
        <v>0</v>
      </c>
      <c r="C42">
        <v>0</v>
      </c>
      <c r="D42">
        <v>2.2000000000000002</v>
      </c>
      <c r="E42">
        <v>33.5</v>
      </c>
      <c r="F42">
        <v>0</v>
      </c>
      <c r="G42">
        <v>0</v>
      </c>
    </row>
    <row r="43" spans="1:7" ht="15" x14ac:dyDescent="0.25">
      <c r="A43" s="271" t="s">
        <v>88</v>
      </c>
      <c r="B43">
        <v>100</v>
      </c>
      <c r="C43">
        <v>0.7</v>
      </c>
      <c r="D43">
        <v>287.39999999999998</v>
      </c>
      <c r="E43">
        <v>178</v>
      </c>
      <c r="F43">
        <v>0</v>
      </c>
      <c r="G43">
        <v>0</v>
      </c>
    </row>
    <row r="44" spans="1:7" ht="15" x14ac:dyDescent="0.25">
      <c r="A44" s="271" t="s">
        <v>89</v>
      </c>
      <c r="B44">
        <v>90</v>
      </c>
      <c r="C44">
        <v>39.700000000000003</v>
      </c>
      <c r="D44">
        <v>235.5</v>
      </c>
      <c r="E44">
        <v>317</v>
      </c>
      <c r="F44">
        <v>0</v>
      </c>
      <c r="G44">
        <v>0</v>
      </c>
    </row>
    <row r="45" spans="1:7" ht="15" x14ac:dyDescent="0.25">
      <c r="A45" s="271" t="s">
        <v>69</v>
      </c>
    </row>
    <row r="46" spans="1:7" ht="15" x14ac:dyDescent="0.25">
      <c r="A46" s="271" t="s">
        <v>90</v>
      </c>
      <c r="B46">
        <v>230.1</v>
      </c>
      <c r="C46">
        <v>1030.8</v>
      </c>
      <c r="D46">
        <v>1758.8</v>
      </c>
      <c r="E46">
        <v>1334.5</v>
      </c>
      <c r="F46">
        <v>0</v>
      </c>
      <c r="G46">
        <v>0</v>
      </c>
    </row>
    <row r="47" spans="1:7" ht="15" x14ac:dyDescent="0.25">
      <c r="A47" s="271" t="s">
        <v>91</v>
      </c>
      <c r="B47">
        <v>0</v>
      </c>
      <c r="C47">
        <v>92</v>
      </c>
      <c r="D47">
        <v>409.7</v>
      </c>
      <c r="E47">
        <v>104.6</v>
      </c>
      <c r="F47">
        <v>0</v>
      </c>
      <c r="G47">
        <v>0</v>
      </c>
    </row>
    <row r="48" spans="1:7" ht="15" x14ac:dyDescent="0.25">
      <c r="A48" s="271" t="s">
        <v>92</v>
      </c>
      <c r="B48">
        <v>0</v>
      </c>
      <c r="C48">
        <v>220</v>
      </c>
      <c r="D48">
        <v>101.2</v>
      </c>
      <c r="E48">
        <v>417.8</v>
      </c>
      <c r="F48">
        <v>0</v>
      </c>
      <c r="G48">
        <v>0</v>
      </c>
    </row>
    <row r="49" spans="1:7" ht="15" x14ac:dyDescent="0.25">
      <c r="A49" s="271" t="s">
        <v>464</v>
      </c>
      <c r="B49">
        <v>0</v>
      </c>
      <c r="C49">
        <v>0</v>
      </c>
      <c r="D49">
        <v>19.7</v>
      </c>
      <c r="E49">
        <v>0</v>
      </c>
      <c r="F49">
        <v>0</v>
      </c>
      <c r="G49">
        <v>0</v>
      </c>
    </row>
    <row r="50" spans="1:7" ht="15" x14ac:dyDescent="0.25">
      <c r="A50" s="271" t="s">
        <v>175</v>
      </c>
      <c r="B50">
        <v>0</v>
      </c>
      <c r="C50">
        <v>0</v>
      </c>
      <c r="D50">
        <v>18.600000000000001</v>
      </c>
      <c r="E50">
        <v>22</v>
      </c>
      <c r="F50">
        <v>0</v>
      </c>
      <c r="G50">
        <v>0</v>
      </c>
    </row>
    <row r="51" spans="1:7" ht="15" x14ac:dyDescent="0.25">
      <c r="A51" s="271" t="s">
        <v>532</v>
      </c>
      <c r="B51">
        <v>0</v>
      </c>
      <c r="C51">
        <v>40</v>
      </c>
      <c r="D51">
        <v>0</v>
      </c>
      <c r="E51">
        <v>0</v>
      </c>
      <c r="F51">
        <v>0</v>
      </c>
      <c r="G51">
        <v>0</v>
      </c>
    </row>
    <row r="52" spans="1:7" ht="15" x14ac:dyDescent="0.25">
      <c r="A52" s="271" t="s">
        <v>406</v>
      </c>
      <c r="B52">
        <v>0</v>
      </c>
      <c r="C52">
        <v>0</v>
      </c>
      <c r="D52">
        <v>0</v>
      </c>
      <c r="E52">
        <v>23.9</v>
      </c>
      <c r="F52">
        <v>0</v>
      </c>
      <c r="G52">
        <v>0</v>
      </c>
    </row>
    <row r="53" spans="1:7" ht="15" x14ac:dyDescent="0.25">
      <c r="A53" s="271" t="s">
        <v>466</v>
      </c>
      <c r="B53">
        <v>0</v>
      </c>
      <c r="C53">
        <v>0</v>
      </c>
      <c r="D53">
        <v>20.8</v>
      </c>
      <c r="E53">
        <v>0</v>
      </c>
      <c r="F53">
        <v>0</v>
      </c>
      <c r="G53">
        <v>0</v>
      </c>
    </row>
    <row r="54" spans="1:7" ht="15" x14ac:dyDescent="0.25">
      <c r="A54" s="271" t="s">
        <v>93</v>
      </c>
      <c r="B54">
        <v>0</v>
      </c>
      <c r="C54">
        <v>0</v>
      </c>
      <c r="D54">
        <v>32.200000000000003</v>
      </c>
      <c r="E54" t="s">
        <v>94</v>
      </c>
      <c r="F54">
        <v>0</v>
      </c>
      <c r="G54">
        <v>0</v>
      </c>
    </row>
    <row r="55" spans="1:7" ht="15" x14ac:dyDescent="0.25">
      <c r="A55" s="271" t="s">
        <v>95</v>
      </c>
      <c r="B55">
        <v>0</v>
      </c>
      <c r="C55">
        <v>45</v>
      </c>
      <c r="D55">
        <v>3.9</v>
      </c>
      <c r="E55">
        <v>20.6</v>
      </c>
      <c r="F55">
        <v>0</v>
      </c>
      <c r="G55">
        <v>0</v>
      </c>
    </row>
    <row r="56" spans="1:7" ht="15" x14ac:dyDescent="0.25">
      <c r="A56" s="271" t="s">
        <v>96</v>
      </c>
      <c r="B56">
        <v>230.1</v>
      </c>
      <c r="C56">
        <v>579.29999999999995</v>
      </c>
      <c r="D56">
        <v>1094.3</v>
      </c>
      <c r="E56">
        <v>728.8</v>
      </c>
      <c r="F56">
        <v>0</v>
      </c>
      <c r="G56">
        <v>0</v>
      </c>
    </row>
    <row r="57" spans="1:7" ht="15" x14ac:dyDescent="0.25">
      <c r="A57" s="271" t="s">
        <v>97</v>
      </c>
      <c r="B57">
        <v>0</v>
      </c>
      <c r="C57">
        <v>4.5</v>
      </c>
      <c r="D57">
        <v>27.3</v>
      </c>
      <c r="E57">
        <v>16.8</v>
      </c>
      <c r="F57">
        <v>0</v>
      </c>
      <c r="G57">
        <v>0</v>
      </c>
    </row>
    <row r="58" spans="1:7" ht="15" x14ac:dyDescent="0.25">
      <c r="A58" s="271" t="s">
        <v>537</v>
      </c>
      <c r="B58">
        <v>0</v>
      </c>
      <c r="C58">
        <v>50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271" t="s">
        <v>176</v>
      </c>
      <c r="B59">
        <v>0</v>
      </c>
      <c r="C59">
        <v>0</v>
      </c>
      <c r="D59">
        <v>31.1</v>
      </c>
      <c r="E59">
        <v>0</v>
      </c>
      <c r="F59">
        <v>0</v>
      </c>
      <c r="G59">
        <v>0</v>
      </c>
    </row>
    <row r="60" spans="1:7" ht="15" x14ac:dyDescent="0.25">
      <c r="A60" s="271" t="s">
        <v>69</v>
      </c>
    </row>
    <row r="61" spans="1:7" ht="15" x14ac:dyDescent="0.25">
      <c r="A61" s="271" t="s">
        <v>98</v>
      </c>
      <c r="B61">
        <v>1222.7</v>
      </c>
      <c r="C61">
        <v>1189.5</v>
      </c>
      <c r="D61">
        <v>6189.4</v>
      </c>
      <c r="E61">
        <v>4746.6000000000004</v>
      </c>
      <c r="F61">
        <v>55.8</v>
      </c>
      <c r="G61">
        <v>0</v>
      </c>
    </row>
    <row r="62" spans="1:7" ht="15" x14ac:dyDescent="0.25">
      <c r="A62" s="271" t="s">
        <v>99</v>
      </c>
      <c r="B62">
        <v>3.3</v>
      </c>
      <c r="C62">
        <v>2.5</v>
      </c>
      <c r="D62">
        <v>13.9</v>
      </c>
      <c r="E62">
        <v>11.5</v>
      </c>
      <c r="F62">
        <v>0</v>
      </c>
      <c r="G62">
        <v>0</v>
      </c>
    </row>
    <row r="63" spans="1:7" ht="15" x14ac:dyDescent="0.25">
      <c r="A63" s="271" t="s">
        <v>100</v>
      </c>
      <c r="B63">
        <v>6</v>
      </c>
      <c r="C63">
        <v>4</v>
      </c>
      <c r="D63">
        <v>8.9</v>
      </c>
      <c r="E63">
        <v>10.8</v>
      </c>
      <c r="F63">
        <v>0</v>
      </c>
      <c r="G63">
        <v>0</v>
      </c>
    </row>
    <row r="64" spans="1:7" ht="15" x14ac:dyDescent="0.25">
      <c r="A64" s="271" t="s">
        <v>101</v>
      </c>
      <c r="B64">
        <v>0</v>
      </c>
      <c r="C64">
        <v>30</v>
      </c>
      <c r="D64">
        <v>401.7</v>
      </c>
      <c r="E64">
        <v>214.6</v>
      </c>
      <c r="F64">
        <v>0</v>
      </c>
      <c r="G64">
        <v>0</v>
      </c>
    </row>
    <row r="65" spans="1:7" ht="15" x14ac:dyDescent="0.25">
      <c r="A65" s="271" t="s">
        <v>102</v>
      </c>
      <c r="B65">
        <v>17.399999999999999</v>
      </c>
      <c r="C65">
        <v>15.1</v>
      </c>
      <c r="D65">
        <v>66.2</v>
      </c>
      <c r="E65">
        <v>71</v>
      </c>
      <c r="F65">
        <v>0</v>
      </c>
      <c r="G65">
        <v>0</v>
      </c>
    </row>
    <row r="66" spans="1:7" ht="15" x14ac:dyDescent="0.25">
      <c r="A66" s="271" t="s">
        <v>103</v>
      </c>
      <c r="B66">
        <v>28</v>
      </c>
      <c r="C66">
        <v>21.1</v>
      </c>
      <c r="D66">
        <v>49.8</v>
      </c>
      <c r="E66">
        <v>19.8</v>
      </c>
      <c r="F66">
        <v>0</v>
      </c>
      <c r="G66">
        <v>0</v>
      </c>
    </row>
    <row r="67" spans="1:7" ht="15" x14ac:dyDescent="0.25">
      <c r="A67" s="271" t="s">
        <v>104</v>
      </c>
      <c r="B67">
        <v>14.5</v>
      </c>
      <c r="C67">
        <v>72.5</v>
      </c>
      <c r="D67">
        <v>330.2</v>
      </c>
      <c r="E67">
        <v>161.69999999999999</v>
      </c>
      <c r="F67">
        <v>0</v>
      </c>
      <c r="G67">
        <v>0</v>
      </c>
    </row>
    <row r="68" spans="1:7" ht="15" x14ac:dyDescent="0.25">
      <c r="A68" s="271" t="s">
        <v>105</v>
      </c>
      <c r="B68">
        <v>73.7</v>
      </c>
      <c r="C68">
        <v>57</v>
      </c>
      <c r="D68">
        <v>564</v>
      </c>
      <c r="E68">
        <v>222.5</v>
      </c>
      <c r="F68">
        <v>29</v>
      </c>
      <c r="G68">
        <v>0</v>
      </c>
    </row>
    <row r="69" spans="1:7" ht="15" x14ac:dyDescent="0.25">
      <c r="A69" s="271" t="s">
        <v>106</v>
      </c>
      <c r="B69">
        <v>76.8</v>
      </c>
      <c r="C69">
        <v>22.5</v>
      </c>
      <c r="D69">
        <v>207.3</v>
      </c>
      <c r="E69">
        <v>175.9</v>
      </c>
      <c r="F69">
        <v>0</v>
      </c>
      <c r="G69">
        <v>0</v>
      </c>
    </row>
    <row r="70" spans="1:7" ht="15" x14ac:dyDescent="0.25">
      <c r="A70" s="271" t="s">
        <v>107</v>
      </c>
      <c r="B70">
        <v>0</v>
      </c>
      <c r="C70">
        <v>13</v>
      </c>
      <c r="D70">
        <v>238.9</v>
      </c>
      <c r="E70">
        <v>208.7</v>
      </c>
      <c r="F70">
        <v>0</v>
      </c>
      <c r="G70">
        <v>0</v>
      </c>
    </row>
    <row r="71" spans="1:7" ht="15" x14ac:dyDescent="0.25">
      <c r="A71" s="271" t="s">
        <v>108</v>
      </c>
      <c r="B71">
        <v>0</v>
      </c>
      <c r="C71">
        <v>16</v>
      </c>
      <c r="D71">
        <v>0</v>
      </c>
      <c r="E71">
        <v>4.4000000000000004</v>
      </c>
      <c r="F71">
        <v>0</v>
      </c>
      <c r="G71">
        <v>0</v>
      </c>
    </row>
    <row r="72" spans="1:7" ht="15" x14ac:dyDescent="0.25">
      <c r="A72" s="271" t="s">
        <v>109</v>
      </c>
      <c r="B72">
        <v>197.8</v>
      </c>
      <c r="C72">
        <v>15.7</v>
      </c>
      <c r="D72">
        <v>414.8</v>
      </c>
      <c r="E72">
        <v>405.5</v>
      </c>
      <c r="F72">
        <v>0</v>
      </c>
      <c r="G72">
        <v>0</v>
      </c>
    </row>
    <row r="73" spans="1:7" ht="15" x14ac:dyDescent="0.25">
      <c r="A73" s="271" t="s">
        <v>110</v>
      </c>
      <c r="B73">
        <v>0</v>
      </c>
      <c r="C73">
        <v>0</v>
      </c>
      <c r="D73">
        <v>26.9</v>
      </c>
      <c r="E73">
        <v>23</v>
      </c>
      <c r="F73">
        <v>0</v>
      </c>
      <c r="G73">
        <v>0</v>
      </c>
    </row>
    <row r="74" spans="1:7" ht="15" x14ac:dyDescent="0.25">
      <c r="A74" s="271" t="s">
        <v>111</v>
      </c>
      <c r="B74">
        <v>0</v>
      </c>
      <c r="C74">
        <v>45</v>
      </c>
      <c r="D74">
        <v>103.3</v>
      </c>
      <c r="E74">
        <v>67.099999999999994</v>
      </c>
      <c r="F74">
        <v>0</v>
      </c>
      <c r="G74">
        <v>0</v>
      </c>
    </row>
    <row r="75" spans="1:7" ht="15" x14ac:dyDescent="0.25">
      <c r="A75" s="271" t="s">
        <v>112</v>
      </c>
      <c r="B75">
        <v>60.8</v>
      </c>
      <c r="C75">
        <v>66.2</v>
      </c>
      <c r="D75">
        <v>215.2</v>
      </c>
      <c r="E75">
        <v>208.5</v>
      </c>
      <c r="F75">
        <v>4</v>
      </c>
      <c r="G75">
        <v>0</v>
      </c>
    </row>
    <row r="76" spans="1:7" ht="15" x14ac:dyDescent="0.25">
      <c r="A76" s="271" t="s">
        <v>113</v>
      </c>
      <c r="B76">
        <v>50.2</v>
      </c>
      <c r="C76">
        <v>20.5</v>
      </c>
      <c r="D76">
        <v>120.4</v>
      </c>
      <c r="E76">
        <v>99.4</v>
      </c>
      <c r="F76">
        <v>0</v>
      </c>
      <c r="G76">
        <v>0</v>
      </c>
    </row>
    <row r="77" spans="1:7" ht="15" x14ac:dyDescent="0.25">
      <c r="A77" s="271" t="s">
        <v>114</v>
      </c>
      <c r="B77">
        <v>11.7</v>
      </c>
      <c r="C77">
        <v>12.4</v>
      </c>
      <c r="D77">
        <v>25.7</v>
      </c>
      <c r="E77">
        <v>26.2</v>
      </c>
      <c r="F77">
        <v>4.8</v>
      </c>
      <c r="G77">
        <v>0</v>
      </c>
    </row>
    <row r="78" spans="1:7" ht="15" x14ac:dyDescent="0.25">
      <c r="A78" s="271" t="s">
        <v>115</v>
      </c>
      <c r="B78">
        <v>466.4</v>
      </c>
      <c r="C78">
        <v>489.3</v>
      </c>
      <c r="D78">
        <v>2726.1</v>
      </c>
      <c r="E78">
        <v>2066.6</v>
      </c>
      <c r="F78">
        <v>0</v>
      </c>
      <c r="G78">
        <v>0</v>
      </c>
    </row>
    <row r="79" spans="1:7" ht="15" x14ac:dyDescent="0.25">
      <c r="A79" s="271" t="s">
        <v>117</v>
      </c>
      <c r="B79">
        <v>3.8</v>
      </c>
      <c r="C79">
        <v>8.9</v>
      </c>
      <c r="D79">
        <v>10.9</v>
      </c>
      <c r="E79">
        <v>7.5</v>
      </c>
      <c r="F79">
        <v>0</v>
      </c>
      <c r="G79">
        <v>0</v>
      </c>
    </row>
    <row r="80" spans="1:7" ht="15" x14ac:dyDescent="0.25">
      <c r="A80" s="271" t="s">
        <v>118</v>
      </c>
      <c r="B80">
        <v>49.8</v>
      </c>
      <c r="C80">
        <v>48.4</v>
      </c>
      <c r="D80">
        <v>92.5</v>
      </c>
      <c r="E80">
        <v>94.2</v>
      </c>
      <c r="F80">
        <v>0</v>
      </c>
      <c r="G80">
        <v>0</v>
      </c>
    </row>
    <row r="81" spans="1:7" ht="15" x14ac:dyDescent="0.25">
      <c r="A81" s="271" t="s">
        <v>119</v>
      </c>
      <c r="B81">
        <v>90.4</v>
      </c>
      <c r="C81">
        <v>185.1</v>
      </c>
      <c r="D81">
        <v>218.2</v>
      </c>
      <c r="E81">
        <v>165.6</v>
      </c>
      <c r="F81">
        <v>14.2</v>
      </c>
      <c r="G81">
        <v>0</v>
      </c>
    </row>
    <row r="82" spans="1:7" ht="15" x14ac:dyDescent="0.25">
      <c r="A82" s="271" t="s">
        <v>120</v>
      </c>
      <c r="B82">
        <v>14.7</v>
      </c>
      <c r="C82">
        <v>18.3</v>
      </c>
      <c r="D82">
        <v>217.9</v>
      </c>
      <c r="E82">
        <v>189.6</v>
      </c>
      <c r="F82">
        <v>0</v>
      </c>
      <c r="G82">
        <v>0</v>
      </c>
    </row>
    <row r="83" spans="1:7" ht="15" x14ac:dyDescent="0.25">
      <c r="A83" s="271" t="s">
        <v>121</v>
      </c>
      <c r="B83">
        <v>19.899999999999999</v>
      </c>
      <c r="C83">
        <v>26.2</v>
      </c>
      <c r="D83">
        <v>72.3</v>
      </c>
      <c r="E83">
        <v>102.3</v>
      </c>
      <c r="F83">
        <v>3.9</v>
      </c>
      <c r="G83">
        <v>0</v>
      </c>
    </row>
    <row r="84" spans="1:7" ht="15" x14ac:dyDescent="0.25">
      <c r="A84" s="271" t="s">
        <v>122</v>
      </c>
      <c r="B84">
        <v>37.5</v>
      </c>
      <c r="C84">
        <v>0</v>
      </c>
      <c r="D84">
        <v>64.400000000000006</v>
      </c>
      <c r="E84">
        <v>190.4</v>
      </c>
      <c r="F84">
        <v>0</v>
      </c>
      <c r="G84">
        <v>0</v>
      </c>
    </row>
    <row r="85" spans="1:7" ht="15" x14ac:dyDescent="0.25">
      <c r="A85" s="271" t="s">
        <v>65</v>
      </c>
      <c r="B85" t="s">
        <v>67</v>
      </c>
      <c r="C85" t="s">
        <v>68</v>
      </c>
      <c r="D85" t="s">
        <v>66</v>
      </c>
      <c r="E85" t="s">
        <v>68</v>
      </c>
      <c r="F85" t="s">
        <v>197</v>
      </c>
      <c r="G85" t="s">
        <v>67</v>
      </c>
    </row>
    <row r="86" spans="1:7" ht="15" x14ac:dyDescent="0.25">
      <c r="A86" s="271" t="s">
        <v>123</v>
      </c>
      <c r="B86">
        <v>4032.2</v>
      </c>
      <c r="C86">
        <v>5016.8</v>
      </c>
      <c r="D86">
        <v>17618.099999999999</v>
      </c>
      <c r="E86">
        <v>15652.6</v>
      </c>
      <c r="F86">
        <v>204.9</v>
      </c>
      <c r="G86">
        <v>0</v>
      </c>
    </row>
    <row r="87" spans="1:7" ht="15" x14ac:dyDescent="0.25">
      <c r="A87" s="271" t="s">
        <v>124</v>
      </c>
      <c r="B87">
        <v>986.6</v>
      </c>
      <c r="C87">
        <v>1290.5999999999999</v>
      </c>
      <c r="D87">
        <v>0</v>
      </c>
      <c r="E87">
        <v>0</v>
      </c>
      <c r="F87">
        <v>194.2</v>
      </c>
      <c r="G87">
        <v>0</v>
      </c>
    </row>
    <row r="88" spans="1:7" ht="15" x14ac:dyDescent="0.25">
      <c r="A88" s="271" t="s">
        <v>65</v>
      </c>
      <c r="B88" t="s">
        <v>67</v>
      </c>
      <c r="C88" t="s">
        <v>68</v>
      </c>
      <c r="D88" t="s">
        <v>66</v>
      </c>
      <c r="E88" t="s">
        <v>68</v>
      </c>
      <c r="F88" t="s">
        <v>197</v>
      </c>
      <c r="G88" t="s">
        <v>67</v>
      </c>
    </row>
    <row r="89" spans="1:7" ht="15" x14ac:dyDescent="0.25">
      <c r="A89" s="271" t="s">
        <v>125</v>
      </c>
      <c r="B89">
        <v>5018.8</v>
      </c>
      <c r="C89">
        <v>6307.4</v>
      </c>
      <c r="D89">
        <v>17618.099999999999</v>
      </c>
      <c r="E89">
        <v>15652.6</v>
      </c>
      <c r="F89">
        <v>399.1</v>
      </c>
      <c r="G89">
        <v>0</v>
      </c>
    </row>
    <row r="90" spans="1:7" ht="15" x14ac:dyDescent="0.25">
      <c r="A90" s="271" t="s">
        <v>126</v>
      </c>
      <c r="B90" t="s">
        <v>45</v>
      </c>
      <c r="C90" t="s">
        <v>45</v>
      </c>
      <c r="D90">
        <v>0</v>
      </c>
      <c r="E90">
        <v>0</v>
      </c>
      <c r="F90" t="s">
        <v>45</v>
      </c>
      <c r="G90" t="s">
        <v>45</v>
      </c>
    </row>
    <row r="91" spans="1:7" ht="15" x14ac:dyDescent="0.25">
      <c r="A91" s="271" t="s">
        <v>127</v>
      </c>
      <c r="B91">
        <v>0</v>
      </c>
      <c r="C91">
        <v>0</v>
      </c>
      <c r="D91" t="s">
        <v>45</v>
      </c>
      <c r="E91" t="s">
        <v>45</v>
      </c>
      <c r="F91">
        <v>0</v>
      </c>
      <c r="G91">
        <v>0</v>
      </c>
    </row>
    <row r="92" spans="1:7" ht="15" x14ac:dyDescent="0.35">
      <c r="A92" s="28" t="s">
        <v>65</v>
      </c>
      <c r="B92" t="s">
        <v>67</v>
      </c>
      <c r="C92" t="s">
        <v>68</v>
      </c>
      <c r="D92" t="s">
        <v>66</v>
      </c>
      <c r="E92" t="s">
        <v>68</v>
      </c>
      <c r="F92" t="s">
        <v>197</v>
      </c>
      <c r="G92" t="s">
        <v>67</v>
      </c>
    </row>
  </sheetData>
  <pageMargins left="0.7" right="0.7" top="0.75" bottom="0.75" header="0.3" footer="0.3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78712-4DC3-4A75-829E-EACFF7B86B20}">
  <sheetPr codeName="Sheet4"/>
  <dimension ref="A1:G92"/>
  <sheetViews>
    <sheetView topLeftCell="A16" workbookViewId="0">
      <selection activeCell="B7" sqref="B7"/>
    </sheetView>
  </sheetViews>
  <sheetFormatPr defaultRowHeight="13.2" x14ac:dyDescent="0.25"/>
  <cols>
    <col min="1" max="1" width="20.8867187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556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80</v>
      </c>
      <c r="C12">
        <v>30</v>
      </c>
      <c r="D12">
        <v>753.9</v>
      </c>
      <c r="E12">
        <v>590.29999999999995</v>
      </c>
      <c r="F12">
        <v>40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71</v>
      </c>
      <c r="B15">
        <v>80</v>
      </c>
      <c r="C15">
        <v>30</v>
      </c>
      <c r="D15">
        <v>688</v>
      </c>
      <c r="E15">
        <v>421</v>
      </c>
      <c r="F15">
        <v>40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433.2</v>
      </c>
      <c r="C20">
        <v>419.5</v>
      </c>
      <c r="D20">
        <v>1811.1</v>
      </c>
      <c r="E20">
        <v>1993.7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128.30000000000001</v>
      </c>
      <c r="C22">
        <v>197</v>
      </c>
      <c r="D22">
        <v>932.7</v>
      </c>
      <c r="E22">
        <v>736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0</v>
      </c>
      <c r="C24">
        <v>40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1910.5</v>
      </c>
      <c r="C26">
        <v>2124.3000000000002</v>
      </c>
      <c r="D26">
        <v>5695.3</v>
      </c>
      <c r="E26">
        <v>5802.9</v>
      </c>
      <c r="F26">
        <v>92.5</v>
      </c>
      <c r="G26">
        <v>0</v>
      </c>
    </row>
    <row r="27" spans="1:7" ht="15" x14ac:dyDescent="0.25">
      <c r="A27" s="271" t="s">
        <v>167</v>
      </c>
      <c r="B27">
        <v>165</v>
      </c>
      <c r="C27">
        <v>0</v>
      </c>
      <c r="D27">
        <v>263.7</v>
      </c>
      <c r="E27">
        <v>400.1</v>
      </c>
      <c r="F27">
        <v>0</v>
      </c>
      <c r="G27">
        <v>0</v>
      </c>
    </row>
    <row r="28" spans="1:7" ht="15" x14ac:dyDescent="0.25">
      <c r="A28" s="271" t="s">
        <v>78</v>
      </c>
      <c r="B28">
        <v>34.799999999999997</v>
      </c>
      <c r="C28">
        <v>31.4</v>
      </c>
      <c r="D28">
        <v>34.4</v>
      </c>
      <c r="E28">
        <v>27.7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79</v>
      </c>
      <c r="B30">
        <v>0.5</v>
      </c>
      <c r="C30">
        <v>0.5</v>
      </c>
      <c r="D30">
        <v>3.4</v>
      </c>
      <c r="E30">
        <v>2.5</v>
      </c>
      <c r="F30">
        <v>0</v>
      </c>
      <c r="G30">
        <v>0</v>
      </c>
    </row>
    <row r="31" spans="1:7" ht="15" x14ac:dyDescent="0.25">
      <c r="A31" s="271" t="s">
        <v>80</v>
      </c>
      <c r="B31">
        <v>198</v>
      </c>
      <c r="C31">
        <v>288.5</v>
      </c>
      <c r="D31">
        <v>641.1</v>
      </c>
      <c r="E31">
        <v>659.9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50</v>
      </c>
      <c r="D32">
        <v>262.2</v>
      </c>
      <c r="E32">
        <v>363.8</v>
      </c>
      <c r="F32">
        <v>0</v>
      </c>
      <c r="G32">
        <v>0</v>
      </c>
    </row>
    <row r="33" spans="1:7" ht="15" x14ac:dyDescent="0.25">
      <c r="A33" s="271" t="s">
        <v>168</v>
      </c>
      <c r="B33">
        <v>0.1</v>
      </c>
      <c r="C33">
        <v>78</v>
      </c>
      <c r="D33">
        <v>0.1</v>
      </c>
      <c r="E33">
        <v>0</v>
      </c>
      <c r="F33">
        <v>0</v>
      </c>
      <c r="G33">
        <v>0</v>
      </c>
    </row>
    <row r="34" spans="1:7" ht="15" x14ac:dyDescent="0.25">
      <c r="A34" s="271" t="s">
        <v>81</v>
      </c>
      <c r="B34">
        <v>323.89999999999998</v>
      </c>
      <c r="C34">
        <v>306.8</v>
      </c>
      <c r="D34">
        <v>864.8</v>
      </c>
      <c r="E34">
        <v>981.2</v>
      </c>
      <c r="F34">
        <v>0</v>
      </c>
      <c r="G34">
        <v>0</v>
      </c>
    </row>
    <row r="35" spans="1:7" ht="15" x14ac:dyDescent="0.25">
      <c r="A35" s="271" t="s">
        <v>82</v>
      </c>
      <c r="B35">
        <v>1.5</v>
      </c>
      <c r="C35">
        <v>205.7</v>
      </c>
      <c r="D35">
        <v>219.1</v>
      </c>
      <c r="E35">
        <v>185.3</v>
      </c>
      <c r="F35">
        <v>0</v>
      </c>
      <c r="G35">
        <v>0</v>
      </c>
    </row>
    <row r="36" spans="1:7" ht="15" x14ac:dyDescent="0.25">
      <c r="A36" s="271" t="s">
        <v>528</v>
      </c>
      <c r="B36">
        <v>0</v>
      </c>
      <c r="C36">
        <v>0</v>
      </c>
      <c r="D36">
        <v>0</v>
      </c>
      <c r="E36">
        <v>21.2</v>
      </c>
      <c r="F36">
        <v>0</v>
      </c>
      <c r="G36">
        <v>0</v>
      </c>
    </row>
    <row r="37" spans="1:7" ht="15" x14ac:dyDescent="0.25">
      <c r="A37" s="271" t="s">
        <v>83</v>
      </c>
      <c r="B37">
        <v>681</v>
      </c>
      <c r="C37">
        <v>673.9</v>
      </c>
      <c r="D37">
        <v>2155.1</v>
      </c>
      <c r="E37">
        <v>2044.3</v>
      </c>
      <c r="F37">
        <v>92.5</v>
      </c>
      <c r="G37">
        <v>0</v>
      </c>
    </row>
    <row r="38" spans="1:7" ht="15" x14ac:dyDescent="0.25">
      <c r="A38" s="271" t="s">
        <v>259</v>
      </c>
      <c r="B38">
        <v>0</v>
      </c>
      <c r="C38">
        <v>0</v>
      </c>
      <c r="D38">
        <v>53.3</v>
      </c>
      <c r="E38">
        <v>64.5</v>
      </c>
      <c r="F38">
        <v>0</v>
      </c>
      <c r="G38">
        <v>0</v>
      </c>
    </row>
    <row r="39" spans="1:7" ht="15" x14ac:dyDescent="0.25">
      <c r="A39" s="271" t="s">
        <v>84</v>
      </c>
      <c r="B39">
        <v>65</v>
      </c>
      <c r="C39">
        <v>0.3</v>
      </c>
      <c r="D39">
        <v>66.599999999999994</v>
      </c>
      <c r="E39">
        <v>67.5</v>
      </c>
      <c r="F39">
        <v>0</v>
      </c>
      <c r="G39">
        <v>0</v>
      </c>
    </row>
    <row r="40" spans="1:7" ht="15" x14ac:dyDescent="0.25">
      <c r="A40" s="271" t="s">
        <v>85</v>
      </c>
      <c r="B40">
        <v>20</v>
      </c>
      <c r="C40">
        <v>87</v>
      </c>
      <c r="D40">
        <v>41.2</v>
      </c>
      <c r="E40">
        <v>44.6</v>
      </c>
      <c r="F40">
        <v>0</v>
      </c>
      <c r="G40">
        <v>0</v>
      </c>
    </row>
    <row r="41" spans="1:7" ht="15" x14ac:dyDescent="0.25">
      <c r="A41" s="271" t="s">
        <v>86</v>
      </c>
      <c r="B41">
        <v>240.6</v>
      </c>
      <c r="C41">
        <v>231.8</v>
      </c>
      <c r="D41">
        <v>563.9</v>
      </c>
      <c r="E41">
        <v>548.29999999999995</v>
      </c>
      <c r="F41">
        <v>0</v>
      </c>
      <c r="G41">
        <v>0</v>
      </c>
    </row>
    <row r="42" spans="1:7" ht="15" x14ac:dyDescent="0.25">
      <c r="A42" s="271" t="s">
        <v>87</v>
      </c>
      <c r="B42">
        <v>0</v>
      </c>
      <c r="C42">
        <v>0</v>
      </c>
      <c r="D42">
        <v>2.2000000000000002</v>
      </c>
      <c r="E42">
        <v>33.5</v>
      </c>
      <c r="F42">
        <v>0</v>
      </c>
      <c r="G42">
        <v>0</v>
      </c>
    </row>
    <row r="43" spans="1:7" ht="15" x14ac:dyDescent="0.25">
      <c r="A43" s="271" t="s">
        <v>88</v>
      </c>
      <c r="B43">
        <v>90</v>
      </c>
      <c r="C43">
        <v>0.7</v>
      </c>
      <c r="D43">
        <v>287.39999999999998</v>
      </c>
      <c r="E43">
        <v>178</v>
      </c>
      <c r="F43">
        <v>0</v>
      </c>
      <c r="G43">
        <v>0</v>
      </c>
    </row>
    <row r="44" spans="1:7" ht="15" x14ac:dyDescent="0.25">
      <c r="A44" s="271" t="s">
        <v>89</v>
      </c>
      <c r="B44">
        <v>90</v>
      </c>
      <c r="C44">
        <v>169.7</v>
      </c>
      <c r="D44">
        <v>235.5</v>
      </c>
      <c r="E44">
        <v>180.7</v>
      </c>
      <c r="F44">
        <v>0</v>
      </c>
      <c r="G44">
        <v>0</v>
      </c>
    </row>
    <row r="45" spans="1:7" ht="15" x14ac:dyDescent="0.25">
      <c r="A45" s="271" t="s">
        <v>69</v>
      </c>
    </row>
    <row r="46" spans="1:7" ht="15" x14ac:dyDescent="0.25">
      <c r="A46" s="271" t="s">
        <v>90</v>
      </c>
      <c r="B46">
        <v>230.1</v>
      </c>
      <c r="C46">
        <v>1099.7</v>
      </c>
      <c r="D46">
        <v>1758.8</v>
      </c>
      <c r="E46">
        <v>1263.5999999999999</v>
      </c>
      <c r="F46">
        <v>0</v>
      </c>
      <c r="G46">
        <v>0</v>
      </c>
    </row>
    <row r="47" spans="1:7" ht="15" x14ac:dyDescent="0.25">
      <c r="A47" s="271" t="s">
        <v>91</v>
      </c>
      <c r="B47">
        <v>0</v>
      </c>
      <c r="C47">
        <v>92</v>
      </c>
      <c r="D47">
        <v>409.7</v>
      </c>
      <c r="E47">
        <v>104.6</v>
      </c>
      <c r="F47">
        <v>0</v>
      </c>
      <c r="G47">
        <v>0</v>
      </c>
    </row>
    <row r="48" spans="1:7" ht="15" x14ac:dyDescent="0.25">
      <c r="A48" s="271" t="s">
        <v>92</v>
      </c>
      <c r="B48">
        <v>0</v>
      </c>
      <c r="C48">
        <v>220</v>
      </c>
      <c r="D48">
        <v>101.2</v>
      </c>
      <c r="E48">
        <v>417.8</v>
      </c>
      <c r="F48">
        <v>0</v>
      </c>
      <c r="G48">
        <v>0</v>
      </c>
    </row>
    <row r="49" spans="1:7" ht="15" x14ac:dyDescent="0.25">
      <c r="A49" s="271" t="s">
        <v>464</v>
      </c>
      <c r="B49">
        <v>0</v>
      </c>
      <c r="C49">
        <v>0</v>
      </c>
      <c r="D49">
        <v>19.7</v>
      </c>
      <c r="E49">
        <v>0</v>
      </c>
      <c r="F49">
        <v>0</v>
      </c>
      <c r="G49">
        <v>0</v>
      </c>
    </row>
    <row r="50" spans="1:7" ht="15" x14ac:dyDescent="0.25">
      <c r="A50" s="271" t="s">
        <v>175</v>
      </c>
      <c r="B50">
        <v>0</v>
      </c>
      <c r="C50">
        <v>0</v>
      </c>
      <c r="D50">
        <v>18.600000000000001</v>
      </c>
      <c r="E50">
        <v>22</v>
      </c>
      <c r="F50">
        <v>0</v>
      </c>
      <c r="G50">
        <v>0</v>
      </c>
    </row>
    <row r="51" spans="1:7" ht="15" x14ac:dyDescent="0.25">
      <c r="A51" s="271" t="s">
        <v>532</v>
      </c>
      <c r="B51">
        <v>0</v>
      </c>
      <c r="C51">
        <v>40</v>
      </c>
      <c r="D51">
        <v>0</v>
      </c>
      <c r="E51">
        <v>0</v>
      </c>
      <c r="F51">
        <v>0</v>
      </c>
      <c r="G51">
        <v>0</v>
      </c>
    </row>
    <row r="52" spans="1:7" ht="15" x14ac:dyDescent="0.25">
      <c r="A52" s="271" t="s">
        <v>406</v>
      </c>
      <c r="B52">
        <v>0</v>
      </c>
      <c r="C52">
        <v>0</v>
      </c>
      <c r="D52">
        <v>0</v>
      </c>
      <c r="E52">
        <v>23.9</v>
      </c>
      <c r="F52">
        <v>0</v>
      </c>
      <c r="G52">
        <v>0</v>
      </c>
    </row>
    <row r="53" spans="1:7" ht="15" x14ac:dyDescent="0.25">
      <c r="A53" s="271" t="s">
        <v>466</v>
      </c>
      <c r="B53">
        <v>0</v>
      </c>
      <c r="C53">
        <v>0</v>
      </c>
      <c r="D53">
        <v>20.8</v>
      </c>
      <c r="E53">
        <v>0</v>
      </c>
      <c r="F53">
        <v>0</v>
      </c>
      <c r="G53">
        <v>0</v>
      </c>
    </row>
    <row r="54" spans="1:7" ht="15" x14ac:dyDescent="0.25">
      <c r="A54" s="271" t="s">
        <v>93</v>
      </c>
      <c r="B54">
        <v>0</v>
      </c>
      <c r="C54">
        <v>0</v>
      </c>
      <c r="D54">
        <v>32.200000000000003</v>
      </c>
      <c r="E54" t="s">
        <v>94</v>
      </c>
      <c r="F54">
        <v>0</v>
      </c>
      <c r="G54">
        <v>0</v>
      </c>
    </row>
    <row r="55" spans="1:7" ht="15" x14ac:dyDescent="0.25">
      <c r="A55" s="271" t="s">
        <v>95</v>
      </c>
      <c r="B55">
        <v>0</v>
      </c>
      <c r="C55">
        <v>45</v>
      </c>
      <c r="D55">
        <v>3.9</v>
      </c>
      <c r="E55">
        <v>20.6</v>
      </c>
      <c r="F55">
        <v>0</v>
      </c>
      <c r="G55">
        <v>0</v>
      </c>
    </row>
    <row r="56" spans="1:7" ht="15" x14ac:dyDescent="0.25">
      <c r="A56" s="271" t="s">
        <v>96</v>
      </c>
      <c r="B56">
        <v>230.1</v>
      </c>
      <c r="C56">
        <v>648.20000000000005</v>
      </c>
      <c r="D56">
        <v>1094.3</v>
      </c>
      <c r="E56">
        <v>657.8</v>
      </c>
      <c r="F56">
        <v>0</v>
      </c>
      <c r="G56">
        <v>0</v>
      </c>
    </row>
    <row r="57" spans="1:7" ht="15" x14ac:dyDescent="0.25">
      <c r="A57" s="271" t="s">
        <v>97</v>
      </c>
      <c r="B57">
        <v>0</v>
      </c>
      <c r="C57">
        <v>4.5</v>
      </c>
      <c r="D57">
        <v>27.3</v>
      </c>
      <c r="E57">
        <v>16.8</v>
      </c>
      <c r="F57">
        <v>0</v>
      </c>
      <c r="G57">
        <v>0</v>
      </c>
    </row>
    <row r="58" spans="1:7" ht="15" x14ac:dyDescent="0.25">
      <c r="A58" s="271" t="s">
        <v>537</v>
      </c>
      <c r="B58">
        <v>0</v>
      </c>
      <c r="C58">
        <v>50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271" t="s">
        <v>176</v>
      </c>
      <c r="B59">
        <v>0</v>
      </c>
      <c r="C59">
        <v>0</v>
      </c>
      <c r="D59">
        <v>31.1</v>
      </c>
      <c r="E59">
        <v>0</v>
      </c>
      <c r="F59">
        <v>0</v>
      </c>
      <c r="G59">
        <v>0</v>
      </c>
    </row>
    <row r="60" spans="1:7" ht="15" x14ac:dyDescent="0.25">
      <c r="A60" s="271" t="s">
        <v>69</v>
      </c>
    </row>
    <row r="61" spans="1:7" ht="15" x14ac:dyDescent="0.25">
      <c r="A61" s="271" t="s">
        <v>98</v>
      </c>
      <c r="B61">
        <v>1253.9000000000001</v>
      </c>
      <c r="C61">
        <v>1185.0999999999999</v>
      </c>
      <c r="D61">
        <v>6064.2</v>
      </c>
      <c r="E61">
        <v>4600</v>
      </c>
      <c r="F61">
        <v>54.3</v>
      </c>
      <c r="G61">
        <v>0</v>
      </c>
    </row>
    <row r="62" spans="1:7" ht="15" x14ac:dyDescent="0.25">
      <c r="A62" s="271" t="s">
        <v>99</v>
      </c>
      <c r="B62">
        <v>3.3</v>
      </c>
      <c r="C62">
        <v>2.5</v>
      </c>
      <c r="D62">
        <v>13.9</v>
      </c>
      <c r="E62">
        <v>11.5</v>
      </c>
      <c r="F62">
        <v>0</v>
      </c>
      <c r="G62">
        <v>0</v>
      </c>
    </row>
    <row r="63" spans="1:7" ht="15" x14ac:dyDescent="0.25">
      <c r="A63" s="271" t="s">
        <v>100</v>
      </c>
      <c r="B63">
        <v>6</v>
      </c>
      <c r="C63">
        <v>4</v>
      </c>
      <c r="D63">
        <v>8.9</v>
      </c>
      <c r="E63">
        <v>10.8</v>
      </c>
      <c r="F63">
        <v>0</v>
      </c>
      <c r="G63">
        <v>0</v>
      </c>
    </row>
    <row r="64" spans="1:7" ht="15" x14ac:dyDescent="0.25">
      <c r="A64" s="271" t="s">
        <v>101</v>
      </c>
      <c r="B64">
        <v>0</v>
      </c>
      <c r="C64">
        <v>30</v>
      </c>
      <c r="D64">
        <v>401.7</v>
      </c>
      <c r="E64">
        <v>214.6</v>
      </c>
      <c r="F64">
        <v>0</v>
      </c>
      <c r="G64">
        <v>0</v>
      </c>
    </row>
    <row r="65" spans="1:7" ht="15" x14ac:dyDescent="0.25">
      <c r="A65" s="271" t="s">
        <v>102</v>
      </c>
      <c r="B65">
        <v>17.399999999999999</v>
      </c>
      <c r="C65">
        <v>15.1</v>
      </c>
      <c r="D65">
        <v>66.2</v>
      </c>
      <c r="E65">
        <v>71</v>
      </c>
      <c r="F65">
        <v>0</v>
      </c>
      <c r="G65">
        <v>0</v>
      </c>
    </row>
    <row r="66" spans="1:7" ht="15" x14ac:dyDescent="0.25">
      <c r="A66" s="271" t="s">
        <v>103</v>
      </c>
      <c r="B66">
        <v>30</v>
      </c>
      <c r="C66">
        <v>20.5</v>
      </c>
      <c r="D66">
        <v>49.7</v>
      </c>
      <c r="E66">
        <v>19.5</v>
      </c>
      <c r="F66">
        <v>0</v>
      </c>
      <c r="G66">
        <v>0</v>
      </c>
    </row>
    <row r="67" spans="1:7" ht="15" x14ac:dyDescent="0.25">
      <c r="A67" s="271" t="s">
        <v>104</v>
      </c>
      <c r="B67">
        <v>0</v>
      </c>
      <c r="C67">
        <v>45</v>
      </c>
      <c r="D67">
        <v>330.2</v>
      </c>
      <c r="E67">
        <v>161.69999999999999</v>
      </c>
      <c r="F67">
        <v>0</v>
      </c>
      <c r="G67">
        <v>0</v>
      </c>
    </row>
    <row r="68" spans="1:7" ht="15" x14ac:dyDescent="0.25">
      <c r="A68" s="271" t="s">
        <v>105</v>
      </c>
      <c r="B68">
        <v>88.7</v>
      </c>
      <c r="C68">
        <v>60.5</v>
      </c>
      <c r="D68">
        <v>547.5</v>
      </c>
      <c r="E68">
        <v>215.9</v>
      </c>
      <c r="F68">
        <v>29.5</v>
      </c>
      <c r="G68">
        <v>0</v>
      </c>
    </row>
    <row r="69" spans="1:7" ht="15" x14ac:dyDescent="0.25">
      <c r="A69" s="271" t="s">
        <v>106</v>
      </c>
      <c r="B69">
        <v>76.8</v>
      </c>
      <c r="C69">
        <v>18.7</v>
      </c>
      <c r="D69">
        <v>207.3</v>
      </c>
      <c r="E69">
        <v>175.9</v>
      </c>
      <c r="F69">
        <v>0</v>
      </c>
      <c r="G69">
        <v>0</v>
      </c>
    </row>
    <row r="70" spans="1:7" ht="15" x14ac:dyDescent="0.25">
      <c r="A70" s="271" t="s">
        <v>107</v>
      </c>
      <c r="B70">
        <v>0</v>
      </c>
      <c r="C70">
        <v>13</v>
      </c>
      <c r="D70">
        <v>238.9</v>
      </c>
      <c r="E70">
        <v>161.4</v>
      </c>
      <c r="F70">
        <v>0</v>
      </c>
      <c r="G70">
        <v>0</v>
      </c>
    </row>
    <row r="71" spans="1:7" ht="15" x14ac:dyDescent="0.25">
      <c r="A71" s="271" t="s">
        <v>108</v>
      </c>
      <c r="B71">
        <v>0</v>
      </c>
      <c r="C71">
        <v>16</v>
      </c>
      <c r="D71">
        <v>0</v>
      </c>
      <c r="E71">
        <v>4.4000000000000004</v>
      </c>
      <c r="F71">
        <v>0</v>
      </c>
      <c r="G71">
        <v>0</v>
      </c>
    </row>
    <row r="72" spans="1:7" ht="15" x14ac:dyDescent="0.25">
      <c r="A72" s="271" t="s">
        <v>109</v>
      </c>
      <c r="B72">
        <v>197.8</v>
      </c>
      <c r="C72">
        <v>15.7</v>
      </c>
      <c r="D72">
        <v>414.8</v>
      </c>
      <c r="E72">
        <v>405.5</v>
      </c>
      <c r="F72">
        <v>0</v>
      </c>
      <c r="G72">
        <v>0</v>
      </c>
    </row>
    <row r="73" spans="1:7" ht="15" x14ac:dyDescent="0.25">
      <c r="A73" s="271" t="s">
        <v>110</v>
      </c>
      <c r="B73">
        <v>0</v>
      </c>
      <c r="C73">
        <v>0</v>
      </c>
      <c r="D73">
        <v>26.9</v>
      </c>
      <c r="E73">
        <v>23</v>
      </c>
      <c r="F73">
        <v>0</v>
      </c>
      <c r="G73">
        <v>0</v>
      </c>
    </row>
    <row r="74" spans="1:7" ht="15" x14ac:dyDescent="0.25">
      <c r="A74" s="271" t="s">
        <v>111</v>
      </c>
      <c r="B74">
        <v>0</v>
      </c>
      <c r="C74">
        <v>30</v>
      </c>
      <c r="D74">
        <v>103.3</v>
      </c>
      <c r="E74">
        <v>67.099999999999994</v>
      </c>
      <c r="F74">
        <v>0</v>
      </c>
      <c r="G74">
        <v>0</v>
      </c>
    </row>
    <row r="75" spans="1:7" ht="15" x14ac:dyDescent="0.25">
      <c r="A75" s="271" t="s">
        <v>112</v>
      </c>
      <c r="B75">
        <v>69.7</v>
      </c>
      <c r="C75">
        <v>60.1</v>
      </c>
      <c r="D75">
        <v>202.7</v>
      </c>
      <c r="E75">
        <v>208.5</v>
      </c>
      <c r="F75">
        <v>2</v>
      </c>
      <c r="G75">
        <v>0</v>
      </c>
    </row>
    <row r="76" spans="1:7" ht="15" x14ac:dyDescent="0.25">
      <c r="A76" s="271" t="s">
        <v>113</v>
      </c>
      <c r="B76">
        <v>50.2</v>
      </c>
      <c r="C76">
        <v>20.5</v>
      </c>
      <c r="D76">
        <v>120.4</v>
      </c>
      <c r="E76">
        <v>99.4</v>
      </c>
      <c r="F76">
        <v>0</v>
      </c>
      <c r="G76">
        <v>0</v>
      </c>
    </row>
    <row r="77" spans="1:7" ht="15" x14ac:dyDescent="0.25">
      <c r="A77" s="271" t="s">
        <v>114</v>
      </c>
      <c r="B77">
        <v>11.7</v>
      </c>
      <c r="C77">
        <v>17.399999999999999</v>
      </c>
      <c r="D77">
        <v>25.7</v>
      </c>
      <c r="E77">
        <v>26.2</v>
      </c>
      <c r="F77">
        <v>4.8</v>
      </c>
      <c r="G77">
        <v>0</v>
      </c>
    </row>
    <row r="78" spans="1:7" ht="15" x14ac:dyDescent="0.25">
      <c r="A78" s="271" t="s">
        <v>115</v>
      </c>
      <c r="B78">
        <v>523.29999999999995</v>
      </c>
      <c r="C78">
        <v>480.7</v>
      </c>
      <c r="D78">
        <v>2637.8</v>
      </c>
      <c r="E78">
        <v>2031.6</v>
      </c>
      <c r="F78">
        <v>0</v>
      </c>
      <c r="G78">
        <v>0</v>
      </c>
    </row>
    <row r="79" spans="1:7" ht="15" x14ac:dyDescent="0.25">
      <c r="A79" s="271" t="s">
        <v>117</v>
      </c>
      <c r="B79">
        <v>3.8</v>
      </c>
      <c r="C79">
        <v>8.9</v>
      </c>
      <c r="D79">
        <v>10.9</v>
      </c>
      <c r="E79">
        <v>7.5</v>
      </c>
      <c r="F79">
        <v>0</v>
      </c>
      <c r="G79">
        <v>0</v>
      </c>
    </row>
    <row r="80" spans="1:7" ht="15" x14ac:dyDescent="0.25">
      <c r="A80" s="271" t="s">
        <v>118</v>
      </c>
      <c r="B80">
        <v>49.8</v>
      </c>
      <c r="C80">
        <v>47.4</v>
      </c>
      <c r="D80">
        <v>92.5</v>
      </c>
      <c r="E80">
        <v>94.2</v>
      </c>
      <c r="F80">
        <v>0</v>
      </c>
      <c r="G80">
        <v>0</v>
      </c>
    </row>
    <row r="81" spans="1:7" ht="15" x14ac:dyDescent="0.25">
      <c r="A81" s="271" t="s">
        <v>119</v>
      </c>
      <c r="B81">
        <v>47.1</v>
      </c>
      <c r="C81">
        <v>198.1</v>
      </c>
      <c r="D81">
        <v>218.2</v>
      </c>
      <c r="E81">
        <v>151.30000000000001</v>
      </c>
      <c r="F81">
        <v>14.2</v>
      </c>
      <c r="G81">
        <v>0</v>
      </c>
    </row>
    <row r="82" spans="1:7" ht="15" x14ac:dyDescent="0.25">
      <c r="A82" s="271" t="s">
        <v>120</v>
      </c>
      <c r="B82">
        <v>22.7</v>
      </c>
      <c r="C82">
        <v>18.3</v>
      </c>
      <c r="D82">
        <v>210.1</v>
      </c>
      <c r="E82">
        <v>189.6</v>
      </c>
      <c r="F82">
        <v>0</v>
      </c>
      <c r="G82">
        <v>0</v>
      </c>
    </row>
    <row r="83" spans="1:7" ht="15" x14ac:dyDescent="0.25">
      <c r="A83" s="271" t="s">
        <v>121</v>
      </c>
      <c r="B83">
        <v>18.2</v>
      </c>
      <c r="C83">
        <v>32.9</v>
      </c>
      <c r="D83">
        <v>72.3</v>
      </c>
      <c r="E83">
        <v>95.2</v>
      </c>
      <c r="F83">
        <v>3.9</v>
      </c>
      <c r="G83">
        <v>0</v>
      </c>
    </row>
    <row r="84" spans="1:7" ht="15" x14ac:dyDescent="0.25">
      <c r="A84" s="271" t="s">
        <v>122</v>
      </c>
      <c r="B84">
        <v>37.5</v>
      </c>
      <c r="C84">
        <v>30</v>
      </c>
      <c r="D84">
        <v>64.400000000000006</v>
      </c>
      <c r="E84">
        <v>154.4</v>
      </c>
      <c r="F84">
        <v>0</v>
      </c>
      <c r="G84">
        <v>0</v>
      </c>
    </row>
    <row r="85" spans="1:7" ht="15" x14ac:dyDescent="0.25">
      <c r="A85" s="271" t="s">
        <v>65</v>
      </c>
      <c r="B85" t="s">
        <v>66</v>
      </c>
      <c r="C85" t="s">
        <v>67</v>
      </c>
      <c r="D85" t="s">
        <v>66</v>
      </c>
      <c r="E85" t="s">
        <v>66</v>
      </c>
      <c r="F85" t="s">
        <v>66</v>
      </c>
      <c r="G85" t="s">
        <v>68</v>
      </c>
    </row>
    <row r="86" spans="1:7" ht="15" x14ac:dyDescent="0.25">
      <c r="A86" s="271" t="s">
        <v>123</v>
      </c>
      <c r="B86">
        <v>4035.9</v>
      </c>
      <c r="C86">
        <v>5095.6000000000004</v>
      </c>
      <c r="D86">
        <v>17210.099999999999</v>
      </c>
      <c r="E86">
        <v>14986.5</v>
      </c>
      <c r="F86">
        <v>186.8</v>
      </c>
      <c r="G86">
        <v>0</v>
      </c>
    </row>
    <row r="87" spans="1:7" ht="15" x14ac:dyDescent="0.25">
      <c r="A87" s="271" t="s">
        <v>124</v>
      </c>
      <c r="B87">
        <v>1009.1</v>
      </c>
      <c r="C87">
        <v>1401.6</v>
      </c>
      <c r="D87">
        <v>0</v>
      </c>
      <c r="E87">
        <v>0</v>
      </c>
      <c r="F87">
        <v>144.19999999999999</v>
      </c>
      <c r="G87">
        <v>0</v>
      </c>
    </row>
    <row r="88" spans="1:7" ht="15" x14ac:dyDescent="0.25">
      <c r="A88" s="271" t="s">
        <v>65</v>
      </c>
      <c r="B88" t="s">
        <v>66</v>
      </c>
      <c r="C88" t="s">
        <v>67</v>
      </c>
      <c r="D88" t="s">
        <v>66</v>
      </c>
      <c r="E88" t="s">
        <v>66</v>
      </c>
      <c r="F88" t="s">
        <v>66</v>
      </c>
      <c r="G88" t="s">
        <v>68</v>
      </c>
    </row>
    <row r="89" spans="1:7" ht="15" x14ac:dyDescent="0.25">
      <c r="A89" s="271" t="s">
        <v>125</v>
      </c>
      <c r="B89">
        <v>5045</v>
      </c>
      <c r="C89">
        <v>6497.2</v>
      </c>
      <c r="D89">
        <v>17210.099999999999</v>
      </c>
      <c r="E89">
        <v>14986.5</v>
      </c>
      <c r="F89">
        <v>331</v>
      </c>
      <c r="G89">
        <v>0</v>
      </c>
    </row>
    <row r="90" spans="1:7" ht="15" x14ac:dyDescent="0.25">
      <c r="A90" s="271" t="s">
        <v>126</v>
      </c>
      <c r="B90" t="s">
        <v>45</v>
      </c>
      <c r="C90" t="s">
        <v>45</v>
      </c>
      <c r="D90">
        <v>0</v>
      </c>
      <c r="E90">
        <v>0</v>
      </c>
      <c r="F90" t="s">
        <v>45</v>
      </c>
      <c r="G90" t="s">
        <v>45</v>
      </c>
    </row>
    <row r="91" spans="1:7" ht="15" x14ac:dyDescent="0.25">
      <c r="A91" s="271" t="s">
        <v>127</v>
      </c>
      <c r="B91">
        <v>0</v>
      </c>
      <c r="C91">
        <v>60</v>
      </c>
      <c r="D91" t="s">
        <v>45</v>
      </c>
      <c r="E91" t="s">
        <v>45</v>
      </c>
      <c r="F91">
        <v>0</v>
      </c>
      <c r="G91">
        <v>0</v>
      </c>
    </row>
    <row r="92" spans="1:7" ht="15" x14ac:dyDescent="0.25">
      <c r="A92" s="271" t="s">
        <v>53</v>
      </c>
    </row>
  </sheetData>
  <pageMargins left="0.7" right="0.7" top="0.75" bottom="0.75" header="0.3" footer="0.3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653AE-2163-4861-A481-BEB3149925CB}">
  <sheetPr codeName="Sheet5"/>
  <dimension ref="A1:G89"/>
  <sheetViews>
    <sheetView topLeftCell="A28" workbookViewId="0">
      <selection activeCell="C20" sqref="C20"/>
    </sheetView>
  </sheetViews>
  <sheetFormatPr defaultRowHeight="13.2" x14ac:dyDescent="0.25"/>
  <cols>
    <col min="1" max="1" width="20.88671875" customWidth="1"/>
    <col min="2" max="2" width="12" customWidth="1"/>
    <col min="3" max="3" width="10.88671875" customWidth="1"/>
    <col min="4" max="4" width="11" customWidth="1"/>
    <col min="5" max="5" width="9.5546875" customWidth="1"/>
    <col min="6" max="6" width="12.10937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557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A7" s="271" t="s">
        <v>129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115</v>
      </c>
      <c r="C12">
        <v>40</v>
      </c>
      <c r="D12">
        <v>698</v>
      </c>
      <c r="E12">
        <v>562.79999999999995</v>
      </c>
      <c r="F12">
        <v>40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71</v>
      </c>
      <c r="B15">
        <v>115</v>
      </c>
      <c r="C15">
        <v>40</v>
      </c>
      <c r="D15">
        <v>632</v>
      </c>
      <c r="E15">
        <v>393.5</v>
      </c>
      <c r="F15">
        <v>40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442.2</v>
      </c>
      <c r="C20">
        <v>594</v>
      </c>
      <c r="D20">
        <v>1759.1</v>
      </c>
      <c r="E20">
        <v>1571.9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181.5</v>
      </c>
      <c r="C22">
        <v>159.19999999999999</v>
      </c>
      <c r="D22">
        <v>877.1</v>
      </c>
      <c r="E22">
        <v>653.1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0</v>
      </c>
      <c r="C24">
        <v>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1928.5</v>
      </c>
      <c r="C26">
        <v>1559.7</v>
      </c>
      <c r="D26">
        <v>5516.1</v>
      </c>
      <c r="E26">
        <v>5127.3999999999996</v>
      </c>
      <c r="F26">
        <v>74</v>
      </c>
      <c r="G26">
        <v>0</v>
      </c>
    </row>
    <row r="27" spans="1:7" ht="15" x14ac:dyDescent="0.25">
      <c r="A27" s="271" t="s">
        <v>167</v>
      </c>
      <c r="B27">
        <v>165</v>
      </c>
      <c r="C27">
        <v>60</v>
      </c>
      <c r="D27">
        <v>263.7</v>
      </c>
      <c r="E27">
        <v>355.4</v>
      </c>
      <c r="F27">
        <v>0</v>
      </c>
      <c r="G27">
        <v>0</v>
      </c>
    </row>
    <row r="28" spans="1:7" ht="15" x14ac:dyDescent="0.25">
      <c r="A28" s="271" t="s">
        <v>78</v>
      </c>
      <c r="B28">
        <v>32.299999999999997</v>
      </c>
      <c r="C28">
        <v>11.1</v>
      </c>
      <c r="D28">
        <v>33.5</v>
      </c>
      <c r="E28">
        <v>25.8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79</v>
      </c>
      <c r="B30">
        <v>0.8</v>
      </c>
      <c r="C30">
        <v>0.5</v>
      </c>
      <c r="D30">
        <v>3.2</v>
      </c>
      <c r="E30">
        <v>2.5</v>
      </c>
      <c r="F30">
        <v>0</v>
      </c>
      <c r="G30">
        <v>0</v>
      </c>
    </row>
    <row r="31" spans="1:7" ht="15" x14ac:dyDescent="0.25">
      <c r="A31" s="271" t="s">
        <v>80</v>
      </c>
      <c r="B31">
        <v>160</v>
      </c>
      <c r="C31">
        <v>115</v>
      </c>
      <c r="D31">
        <v>605.6</v>
      </c>
      <c r="E31">
        <v>577.4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50</v>
      </c>
      <c r="D32">
        <v>262.2</v>
      </c>
      <c r="E32">
        <v>363.8</v>
      </c>
      <c r="F32">
        <v>0</v>
      </c>
      <c r="G32">
        <v>0</v>
      </c>
    </row>
    <row r="33" spans="1:7" ht="15" x14ac:dyDescent="0.25">
      <c r="A33" s="271" t="s">
        <v>168</v>
      </c>
      <c r="B33">
        <v>0.1</v>
      </c>
      <c r="C33">
        <v>31</v>
      </c>
      <c r="D33">
        <v>0.1</v>
      </c>
      <c r="E33">
        <v>0</v>
      </c>
      <c r="F33">
        <v>0</v>
      </c>
      <c r="G33">
        <v>0</v>
      </c>
    </row>
    <row r="34" spans="1:7" ht="15" x14ac:dyDescent="0.25">
      <c r="A34" s="271" t="s">
        <v>81</v>
      </c>
      <c r="B34">
        <v>323.60000000000002</v>
      </c>
      <c r="C34">
        <v>308.3</v>
      </c>
      <c r="D34">
        <v>864.8</v>
      </c>
      <c r="E34">
        <v>825.9</v>
      </c>
      <c r="F34">
        <v>0</v>
      </c>
      <c r="G34">
        <v>0</v>
      </c>
    </row>
    <row r="35" spans="1:7" ht="15" x14ac:dyDescent="0.25">
      <c r="A35" s="271" t="s">
        <v>82</v>
      </c>
      <c r="B35">
        <v>1.5</v>
      </c>
      <c r="C35">
        <v>1.2</v>
      </c>
      <c r="D35">
        <v>219.1</v>
      </c>
      <c r="E35">
        <v>130.9</v>
      </c>
      <c r="F35">
        <v>0</v>
      </c>
      <c r="G35">
        <v>0</v>
      </c>
    </row>
    <row r="36" spans="1:7" ht="15" x14ac:dyDescent="0.25">
      <c r="A36" s="271" t="s">
        <v>83</v>
      </c>
      <c r="B36">
        <v>704</v>
      </c>
      <c r="C36">
        <v>653</v>
      </c>
      <c r="D36">
        <v>2097.9</v>
      </c>
      <c r="E36">
        <v>1761.5</v>
      </c>
      <c r="F36">
        <v>74</v>
      </c>
      <c r="G36">
        <v>0</v>
      </c>
    </row>
    <row r="37" spans="1:7" ht="15" x14ac:dyDescent="0.25">
      <c r="A37" s="271" t="s">
        <v>259</v>
      </c>
      <c r="B37">
        <v>0</v>
      </c>
      <c r="C37">
        <v>0</v>
      </c>
      <c r="D37">
        <v>53.3</v>
      </c>
      <c r="E37">
        <v>64.5</v>
      </c>
      <c r="F37">
        <v>0</v>
      </c>
      <c r="G37">
        <v>0</v>
      </c>
    </row>
    <row r="38" spans="1:7" ht="15" x14ac:dyDescent="0.25">
      <c r="A38" s="271" t="s">
        <v>84</v>
      </c>
      <c r="B38">
        <v>65</v>
      </c>
      <c r="C38">
        <v>0.7</v>
      </c>
      <c r="D38">
        <v>66.599999999999994</v>
      </c>
      <c r="E38">
        <v>67</v>
      </c>
      <c r="F38">
        <v>0</v>
      </c>
      <c r="G38">
        <v>0</v>
      </c>
    </row>
    <row r="39" spans="1:7" ht="15" x14ac:dyDescent="0.25">
      <c r="A39" s="271" t="s">
        <v>85</v>
      </c>
      <c r="B39">
        <v>20</v>
      </c>
      <c r="C39">
        <v>86</v>
      </c>
      <c r="D39">
        <v>41.2</v>
      </c>
      <c r="E39">
        <v>44.6</v>
      </c>
      <c r="F39">
        <v>0</v>
      </c>
      <c r="G39">
        <v>0</v>
      </c>
    </row>
    <row r="40" spans="1:7" ht="15" x14ac:dyDescent="0.25">
      <c r="A40" s="271" t="s">
        <v>86</v>
      </c>
      <c r="B40">
        <v>251.2</v>
      </c>
      <c r="C40">
        <v>241.8</v>
      </c>
      <c r="D40">
        <v>506</v>
      </c>
      <c r="E40">
        <v>548.29999999999995</v>
      </c>
      <c r="F40">
        <v>0</v>
      </c>
      <c r="G40">
        <v>0</v>
      </c>
    </row>
    <row r="41" spans="1:7" ht="15" x14ac:dyDescent="0.25">
      <c r="A41" s="271" t="s">
        <v>87</v>
      </c>
      <c r="B41">
        <v>0</v>
      </c>
      <c r="C41">
        <v>0.3</v>
      </c>
      <c r="D41">
        <v>2.2000000000000002</v>
      </c>
      <c r="E41">
        <v>1.1000000000000001</v>
      </c>
      <c r="F41">
        <v>0</v>
      </c>
      <c r="G41">
        <v>0</v>
      </c>
    </row>
    <row r="42" spans="1:7" ht="15" x14ac:dyDescent="0.25">
      <c r="A42" s="271" t="s">
        <v>88</v>
      </c>
      <c r="B42">
        <v>115</v>
      </c>
      <c r="C42">
        <v>0.7</v>
      </c>
      <c r="D42">
        <v>259.89999999999998</v>
      </c>
      <c r="E42">
        <v>178</v>
      </c>
      <c r="F42">
        <v>0</v>
      </c>
      <c r="G42">
        <v>0</v>
      </c>
    </row>
    <row r="43" spans="1:7" ht="15" x14ac:dyDescent="0.25">
      <c r="A43" s="271" t="s">
        <v>89</v>
      </c>
      <c r="B43">
        <v>90</v>
      </c>
      <c r="C43">
        <v>0</v>
      </c>
      <c r="D43">
        <v>235.5</v>
      </c>
      <c r="E43">
        <v>180.7</v>
      </c>
      <c r="F43">
        <v>0</v>
      </c>
      <c r="G43">
        <v>0</v>
      </c>
    </row>
    <row r="44" spans="1:7" ht="15" x14ac:dyDescent="0.25">
      <c r="A44" s="271" t="s">
        <v>69</v>
      </c>
    </row>
    <row r="45" spans="1:7" ht="15" x14ac:dyDescent="0.25">
      <c r="A45" s="271" t="s">
        <v>90</v>
      </c>
      <c r="B45">
        <v>224.7</v>
      </c>
      <c r="C45">
        <v>685.9</v>
      </c>
      <c r="D45">
        <v>1736.3</v>
      </c>
      <c r="E45">
        <v>754.4</v>
      </c>
      <c r="F45">
        <v>0</v>
      </c>
      <c r="G45">
        <v>0</v>
      </c>
    </row>
    <row r="46" spans="1:7" ht="15" x14ac:dyDescent="0.25">
      <c r="A46" s="271" t="s">
        <v>91</v>
      </c>
      <c r="B46">
        <v>0</v>
      </c>
      <c r="C46">
        <v>0</v>
      </c>
      <c r="D46">
        <v>409.7</v>
      </c>
      <c r="E46">
        <v>104.6</v>
      </c>
      <c r="F46">
        <v>0</v>
      </c>
      <c r="G46">
        <v>0</v>
      </c>
    </row>
    <row r="47" spans="1:7" ht="15" x14ac:dyDescent="0.25">
      <c r="A47" s="271" t="s">
        <v>92</v>
      </c>
      <c r="B47">
        <v>0</v>
      </c>
      <c r="C47">
        <v>275</v>
      </c>
      <c r="D47">
        <v>101.2</v>
      </c>
      <c r="E47">
        <v>115.7</v>
      </c>
      <c r="F47">
        <v>0</v>
      </c>
      <c r="G47">
        <v>0</v>
      </c>
    </row>
    <row r="48" spans="1:7" ht="15" x14ac:dyDescent="0.25">
      <c r="A48" s="271" t="s">
        <v>464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ht="15" x14ac:dyDescent="0.25">
      <c r="A49" s="271" t="s">
        <v>175</v>
      </c>
      <c r="B49">
        <v>0</v>
      </c>
      <c r="C49">
        <v>0</v>
      </c>
      <c r="D49">
        <v>18.600000000000001</v>
      </c>
      <c r="E49">
        <v>22</v>
      </c>
      <c r="F49">
        <v>0</v>
      </c>
      <c r="G49">
        <v>0</v>
      </c>
    </row>
    <row r="50" spans="1:7" ht="15" x14ac:dyDescent="0.25">
      <c r="A50" s="271" t="s">
        <v>406</v>
      </c>
      <c r="B50">
        <v>0</v>
      </c>
      <c r="C50">
        <v>0</v>
      </c>
      <c r="D50">
        <v>0</v>
      </c>
      <c r="E50">
        <v>23.9</v>
      </c>
      <c r="F50">
        <v>0</v>
      </c>
      <c r="G50">
        <v>0</v>
      </c>
    </row>
    <row r="51" spans="1:7" ht="15" x14ac:dyDescent="0.25">
      <c r="A51" s="271" t="s">
        <v>466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ht="15" x14ac:dyDescent="0.25">
      <c r="A52" s="271" t="s">
        <v>93</v>
      </c>
      <c r="B52">
        <v>0</v>
      </c>
      <c r="C52">
        <v>0</v>
      </c>
      <c r="D52">
        <v>32.200000000000003</v>
      </c>
      <c r="E52" t="s">
        <v>94</v>
      </c>
      <c r="F52">
        <v>0</v>
      </c>
      <c r="G52">
        <v>0</v>
      </c>
    </row>
    <row r="53" spans="1:7" ht="15" x14ac:dyDescent="0.25">
      <c r="A53" s="271" t="s">
        <v>95</v>
      </c>
      <c r="B53">
        <v>0</v>
      </c>
      <c r="C53">
        <v>0</v>
      </c>
      <c r="D53">
        <v>3.9</v>
      </c>
      <c r="E53">
        <v>20.6</v>
      </c>
      <c r="F53">
        <v>0</v>
      </c>
      <c r="G53">
        <v>0</v>
      </c>
    </row>
    <row r="54" spans="1:7" ht="15" x14ac:dyDescent="0.25">
      <c r="A54" s="271" t="s">
        <v>96</v>
      </c>
      <c r="B54">
        <v>224.7</v>
      </c>
      <c r="C54">
        <v>410.9</v>
      </c>
      <c r="D54">
        <v>1071.8</v>
      </c>
      <c r="E54">
        <v>450.8</v>
      </c>
      <c r="F54">
        <v>0</v>
      </c>
      <c r="G54">
        <v>0</v>
      </c>
    </row>
    <row r="55" spans="1:7" ht="15" x14ac:dyDescent="0.25">
      <c r="A55" s="271" t="s">
        <v>97</v>
      </c>
      <c r="B55">
        <v>0</v>
      </c>
      <c r="C55">
        <v>0</v>
      </c>
      <c r="D55">
        <v>27.3</v>
      </c>
      <c r="E55">
        <v>16.8</v>
      </c>
      <c r="F55">
        <v>0</v>
      </c>
      <c r="G55">
        <v>0</v>
      </c>
    </row>
    <row r="56" spans="1:7" ht="15" x14ac:dyDescent="0.25">
      <c r="A56" s="271" t="s">
        <v>176</v>
      </c>
      <c r="B56">
        <v>0</v>
      </c>
      <c r="C56">
        <v>0</v>
      </c>
      <c r="D56">
        <v>31.1</v>
      </c>
      <c r="E56">
        <v>0</v>
      </c>
      <c r="F56">
        <v>0</v>
      </c>
      <c r="G56">
        <v>0</v>
      </c>
    </row>
    <row r="57" spans="1:7" ht="15" x14ac:dyDescent="0.25">
      <c r="A57" s="271" t="s">
        <v>69</v>
      </c>
    </row>
    <row r="58" spans="1:7" ht="15" x14ac:dyDescent="0.25">
      <c r="A58" s="271" t="s">
        <v>98</v>
      </c>
      <c r="B58">
        <v>1350.5</v>
      </c>
      <c r="C58">
        <v>1423</v>
      </c>
      <c r="D58">
        <v>5834.1</v>
      </c>
      <c r="E58">
        <v>3776.7</v>
      </c>
      <c r="F58">
        <v>18.899999999999999</v>
      </c>
      <c r="G58">
        <v>0</v>
      </c>
    </row>
    <row r="59" spans="1:7" ht="15" x14ac:dyDescent="0.25">
      <c r="A59" s="271" t="s">
        <v>99</v>
      </c>
      <c r="B59">
        <v>3.3</v>
      </c>
      <c r="C59">
        <v>0.5</v>
      </c>
      <c r="D59">
        <v>13.9</v>
      </c>
      <c r="E59">
        <v>11.5</v>
      </c>
      <c r="F59">
        <v>0</v>
      </c>
      <c r="G59">
        <v>0</v>
      </c>
    </row>
    <row r="60" spans="1:7" ht="15" x14ac:dyDescent="0.25">
      <c r="A60" s="271" t="s">
        <v>100</v>
      </c>
      <c r="B60">
        <v>10.5</v>
      </c>
      <c r="C60">
        <v>0</v>
      </c>
      <c r="D60">
        <v>4.4000000000000004</v>
      </c>
      <c r="E60">
        <v>10.8</v>
      </c>
      <c r="F60">
        <v>0</v>
      </c>
      <c r="G60">
        <v>0</v>
      </c>
    </row>
    <row r="61" spans="1:7" ht="15" x14ac:dyDescent="0.25">
      <c r="A61" s="271" t="s">
        <v>101</v>
      </c>
      <c r="B61">
        <v>0</v>
      </c>
      <c r="C61">
        <v>30</v>
      </c>
      <c r="D61">
        <v>401.7</v>
      </c>
      <c r="E61">
        <v>210.6</v>
      </c>
      <c r="F61">
        <v>0</v>
      </c>
      <c r="G61">
        <v>0</v>
      </c>
    </row>
    <row r="62" spans="1:7" ht="15" x14ac:dyDescent="0.25">
      <c r="A62" s="271" t="s">
        <v>102</v>
      </c>
      <c r="B62">
        <v>17.399999999999999</v>
      </c>
      <c r="C62">
        <v>35.4</v>
      </c>
      <c r="D62">
        <v>66.2</v>
      </c>
      <c r="E62">
        <v>56.5</v>
      </c>
      <c r="F62">
        <v>0</v>
      </c>
      <c r="G62">
        <v>0</v>
      </c>
    </row>
    <row r="63" spans="1:7" ht="15" x14ac:dyDescent="0.25">
      <c r="A63" s="271" t="s">
        <v>103</v>
      </c>
      <c r="B63">
        <v>30.1</v>
      </c>
      <c r="C63">
        <v>25.1</v>
      </c>
      <c r="D63">
        <v>49.6</v>
      </c>
      <c r="E63">
        <v>18.3</v>
      </c>
      <c r="F63">
        <v>0</v>
      </c>
      <c r="G63">
        <v>0</v>
      </c>
    </row>
    <row r="64" spans="1:7" ht="15" x14ac:dyDescent="0.25">
      <c r="A64" s="271" t="s">
        <v>104</v>
      </c>
      <c r="B64">
        <v>14</v>
      </c>
      <c r="C64">
        <v>45</v>
      </c>
      <c r="D64">
        <v>317.10000000000002</v>
      </c>
      <c r="E64">
        <v>161.69999999999999</v>
      </c>
      <c r="F64">
        <v>0</v>
      </c>
      <c r="G64">
        <v>0</v>
      </c>
    </row>
    <row r="65" spans="1:7" ht="15" x14ac:dyDescent="0.25">
      <c r="A65" s="271" t="s">
        <v>105</v>
      </c>
      <c r="B65">
        <v>52</v>
      </c>
      <c r="C65">
        <v>58</v>
      </c>
      <c r="D65">
        <v>534.9</v>
      </c>
      <c r="E65">
        <v>188.6</v>
      </c>
      <c r="F65">
        <v>0</v>
      </c>
      <c r="G65">
        <v>0</v>
      </c>
    </row>
    <row r="66" spans="1:7" ht="15" x14ac:dyDescent="0.25">
      <c r="A66" s="271" t="s">
        <v>106</v>
      </c>
      <c r="B66">
        <v>107.1</v>
      </c>
      <c r="C66">
        <v>43.8</v>
      </c>
      <c r="D66">
        <v>203</v>
      </c>
      <c r="E66">
        <v>126.7</v>
      </c>
      <c r="F66">
        <v>0</v>
      </c>
      <c r="G66">
        <v>0</v>
      </c>
    </row>
    <row r="67" spans="1:7" ht="15" x14ac:dyDescent="0.25">
      <c r="A67" s="271" t="s">
        <v>107</v>
      </c>
      <c r="B67">
        <v>0</v>
      </c>
      <c r="C67">
        <v>13</v>
      </c>
      <c r="D67">
        <v>238.9</v>
      </c>
      <c r="E67">
        <v>147.6</v>
      </c>
      <c r="F67">
        <v>0</v>
      </c>
      <c r="G67">
        <v>0</v>
      </c>
    </row>
    <row r="68" spans="1:7" ht="15" x14ac:dyDescent="0.25">
      <c r="A68" s="271" t="s">
        <v>108</v>
      </c>
      <c r="B68">
        <v>0</v>
      </c>
      <c r="C68">
        <v>4.8</v>
      </c>
      <c r="D68">
        <v>0</v>
      </c>
      <c r="E68">
        <v>4.4000000000000004</v>
      </c>
      <c r="F68">
        <v>0</v>
      </c>
      <c r="G68">
        <v>0</v>
      </c>
    </row>
    <row r="69" spans="1:7" ht="15" x14ac:dyDescent="0.25">
      <c r="A69" s="271" t="s">
        <v>109</v>
      </c>
      <c r="B69">
        <v>247.8</v>
      </c>
      <c r="C69">
        <v>45.5</v>
      </c>
      <c r="D69">
        <v>378.8</v>
      </c>
      <c r="E69">
        <v>341.2</v>
      </c>
      <c r="F69">
        <v>0</v>
      </c>
      <c r="G69">
        <v>0</v>
      </c>
    </row>
    <row r="70" spans="1:7" ht="15" x14ac:dyDescent="0.25">
      <c r="A70" s="271" t="s">
        <v>110</v>
      </c>
      <c r="B70">
        <v>0</v>
      </c>
      <c r="C70">
        <v>0</v>
      </c>
      <c r="D70">
        <v>20.3</v>
      </c>
      <c r="E70">
        <v>16.399999999999999</v>
      </c>
      <c r="F70">
        <v>0</v>
      </c>
      <c r="G70">
        <v>0</v>
      </c>
    </row>
    <row r="71" spans="1:7" ht="15" x14ac:dyDescent="0.25">
      <c r="A71" s="271" t="s">
        <v>111</v>
      </c>
      <c r="B71">
        <v>0</v>
      </c>
      <c r="C71">
        <v>0</v>
      </c>
      <c r="D71">
        <v>93.4</v>
      </c>
      <c r="E71">
        <v>52.2</v>
      </c>
      <c r="F71">
        <v>0</v>
      </c>
      <c r="G71">
        <v>0</v>
      </c>
    </row>
    <row r="72" spans="1:7" ht="15" x14ac:dyDescent="0.25">
      <c r="A72" s="271" t="s">
        <v>112</v>
      </c>
      <c r="B72">
        <v>79.5</v>
      </c>
      <c r="C72">
        <v>75.7</v>
      </c>
      <c r="D72">
        <v>190.9</v>
      </c>
      <c r="E72">
        <v>190.6</v>
      </c>
      <c r="F72">
        <v>0</v>
      </c>
      <c r="G72">
        <v>0</v>
      </c>
    </row>
    <row r="73" spans="1:7" ht="15" x14ac:dyDescent="0.25">
      <c r="A73" s="271" t="s">
        <v>113</v>
      </c>
      <c r="B73">
        <v>50.2</v>
      </c>
      <c r="C73">
        <v>29.6</v>
      </c>
      <c r="D73">
        <v>120.4</v>
      </c>
      <c r="E73">
        <v>84.5</v>
      </c>
      <c r="F73">
        <v>0</v>
      </c>
      <c r="G73">
        <v>0</v>
      </c>
    </row>
    <row r="74" spans="1:7" ht="15" x14ac:dyDescent="0.25">
      <c r="A74" s="271" t="s">
        <v>114</v>
      </c>
      <c r="B74">
        <v>11.7</v>
      </c>
      <c r="C74">
        <v>15.4</v>
      </c>
      <c r="D74">
        <v>23.9</v>
      </c>
      <c r="E74">
        <v>26.2</v>
      </c>
      <c r="F74">
        <v>4.8</v>
      </c>
      <c r="G74">
        <v>0</v>
      </c>
    </row>
    <row r="75" spans="1:7" ht="15" x14ac:dyDescent="0.25">
      <c r="A75" s="271" t="s">
        <v>115</v>
      </c>
      <c r="B75">
        <v>546</v>
      </c>
      <c r="C75">
        <v>643.9</v>
      </c>
      <c r="D75">
        <v>2542.6999999999998</v>
      </c>
      <c r="E75">
        <v>1568.9</v>
      </c>
      <c r="F75">
        <v>0</v>
      </c>
      <c r="G75">
        <v>0</v>
      </c>
    </row>
    <row r="76" spans="1:7" ht="15" x14ac:dyDescent="0.25">
      <c r="A76" s="271" t="s">
        <v>117</v>
      </c>
      <c r="B76">
        <v>3.8</v>
      </c>
      <c r="C76">
        <v>3.5</v>
      </c>
      <c r="D76">
        <v>10.9</v>
      </c>
      <c r="E76">
        <v>7.5</v>
      </c>
      <c r="F76">
        <v>0</v>
      </c>
      <c r="G76">
        <v>0</v>
      </c>
    </row>
    <row r="77" spans="1:7" ht="15" x14ac:dyDescent="0.25">
      <c r="A77" s="271" t="s">
        <v>118</v>
      </c>
      <c r="B77">
        <v>49.8</v>
      </c>
      <c r="C77">
        <v>47.4</v>
      </c>
      <c r="D77">
        <v>92.5</v>
      </c>
      <c r="E77">
        <v>94.2</v>
      </c>
      <c r="F77">
        <v>0</v>
      </c>
      <c r="G77">
        <v>0</v>
      </c>
    </row>
    <row r="78" spans="1:7" ht="15" x14ac:dyDescent="0.25">
      <c r="A78" s="271" t="s">
        <v>119</v>
      </c>
      <c r="B78">
        <v>42.6</v>
      </c>
      <c r="C78">
        <v>222</v>
      </c>
      <c r="D78">
        <v>196.4</v>
      </c>
      <c r="E78">
        <v>99</v>
      </c>
      <c r="F78">
        <v>14.2</v>
      </c>
      <c r="G78">
        <v>0</v>
      </c>
    </row>
    <row r="79" spans="1:7" ht="15" x14ac:dyDescent="0.25">
      <c r="A79" s="271" t="s">
        <v>120</v>
      </c>
      <c r="B79">
        <v>22.7</v>
      </c>
      <c r="C79">
        <v>51.6</v>
      </c>
      <c r="D79">
        <v>197.8</v>
      </c>
      <c r="E79">
        <v>145.69999999999999</v>
      </c>
      <c r="F79">
        <v>0</v>
      </c>
      <c r="G79">
        <v>0</v>
      </c>
    </row>
    <row r="80" spans="1:7" ht="15" x14ac:dyDescent="0.25">
      <c r="A80" s="271" t="s">
        <v>121</v>
      </c>
      <c r="B80">
        <v>22.1</v>
      </c>
      <c r="C80">
        <v>32.9</v>
      </c>
      <c r="D80">
        <v>72.3</v>
      </c>
      <c r="E80">
        <v>59.3</v>
      </c>
      <c r="F80">
        <v>0</v>
      </c>
      <c r="G80">
        <v>0</v>
      </c>
    </row>
    <row r="81" spans="1:7" ht="15" x14ac:dyDescent="0.25">
      <c r="A81" s="271" t="s">
        <v>122</v>
      </c>
      <c r="B81">
        <v>40</v>
      </c>
      <c r="C81">
        <v>0</v>
      </c>
      <c r="D81">
        <v>64.400000000000006</v>
      </c>
      <c r="E81">
        <v>154.4</v>
      </c>
      <c r="F81">
        <v>0</v>
      </c>
      <c r="G81">
        <v>0</v>
      </c>
    </row>
    <row r="82" spans="1:7" ht="15" x14ac:dyDescent="0.25">
      <c r="A82" s="271" t="s">
        <v>65</v>
      </c>
      <c r="B82" t="s">
        <v>66</v>
      </c>
      <c r="C82" t="s">
        <v>67</v>
      </c>
      <c r="D82" t="s">
        <v>66</v>
      </c>
      <c r="E82" t="s">
        <v>66</v>
      </c>
      <c r="F82" t="s">
        <v>66</v>
      </c>
      <c r="G82" t="s">
        <v>68</v>
      </c>
    </row>
    <row r="83" spans="1:7" ht="15" x14ac:dyDescent="0.25">
      <c r="A83" s="271" t="s">
        <v>123</v>
      </c>
      <c r="B83">
        <v>4242.3999999999996</v>
      </c>
      <c r="C83">
        <v>4461.7</v>
      </c>
      <c r="D83">
        <v>16614.8</v>
      </c>
      <c r="E83">
        <v>12446.1</v>
      </c>
      <c r="F83">
        <v>132.9</v>
      </c>
      <c r="G83">
        <v>0</v>
      </c>
    </row>
    <row r="84" spans="1:7" ht="15" x14ac:dyDescent="0.25">
      <c r="A84" s="271" t="s">
        <v>124</v>
      </c>
      <c r="B84">
        <v>1051.7</v>
      </c>
      <c r="C84">
        <v>1001</v>
      </c>
      <c r="D84">
        <v>0</v>
      </c>
      <c r="E84">
        <v>0</v>
      </c>
      <c r="F84">
        <v>138</v>
      </c>
      <c r="G84">
        <v>0</v>
      </c>
    </row>
    <row r="85" spans="1:7" ht="15" x14ac:dyDescent="0.25">
      <c r="A85" s="271" t="s">
        <v>65</v>
      </c>
      <c r="B85" t="s">
        <v>66</v>
      </c>
      <c r="C85" t="s">
        <v>67</v>
      </c>
      <c r="D85" t="s">
        <v>66</v>
      </c>
      <c r="E85" t="s">
        <v>66</v>
      </c>
      <c r="F85" t="s">
        <v>66</v>
      </c>
      <c r="G85" t="s">
        <v>68</v>
      </c>
    </row>
    <row r="86" spans="1:7" ht="15" x14ac:dyDescent="0.25">
      <c r="A86" s="271" t="s">
        <v>125</v>
      </c>
      <c r="B86">
        <v>5294.1</v>
      </c>
      <c r="C86">
        <v>5462.7</v>
      </c>
      <c r="D86">
        <v>16614.8</v>
      </c>
      <c r="E86">
        <v>12446.1</v>
      </c>
      <c r="F86">
        <v>270.89999999999998</v>
      </c>
      <c r="G86">
        <v>0</v>
      </c>
    </row>
    <row r="87" spans="1:7" ht="15" x14ac:dyDescent="0.25">
      <c r="A87" s="271" t="s">
        <v>126</v>
      </c>
      <c r="B87" t="s">
        <v>45</v>
      </c>
      <c r="C87" t="s">
        <v>45</v>
      </c>
      <c r="D87">
        <v>0</v>
      </c>
      <c r="E87">
        <v>0</v>
      </c>
      <c r="F87" t="s">
        <v>45</v>
      </c>
      <c r="G87" t="s">
        <v>45</v>
      </c>
    </row>
    <row r="88" spans="1:7" ht="15" x14ac:dyDescent="0.25">
      <c r="A88" s="271" t="s">
        <v>127</v>
      </c>
      <c r="B88">
        <v>56</v>
      </c>
      <c r="C88">
        <v>60</v>
      </c>
      <c r="D88" t="s">
        <v>45</v>
      </c>
      <c r="E88" t="s">
        <v>45</v>
      </c>
      <c r="F88">
        <v>0</v>
      </c>
      <c r="G88">
        <v>0</v>
      </c>
    </row>
    <row r="89" spans="1:7" ht="15" x14ac:dyDescent="0.25">
      <c r="A89" s="271" t="s">
        <v>65</v>
      </c>
      <c r="B89" t="s">
        <v>66</v>
      </c>
      <c r="C89" t="s">
        <v>67</v>
      </c>
      <c r="D89" t="s">
        <v>66</v>
      </c>
      <c r="E89" t="s">
        <v>66</v>
      </c>
      <c r="F89" t="s">
        <v>66</v>
      </c>
      <c r="G89" t="s">
        <v>68</v>
      </c>
    </row>
  </sheetData>
  <pageMargins left="0.7" right="0.7" top="0.75" bottom="0.75" header="0.3" footer="0.3"/>
  <pageSetup orientation="portrait" horizontalDpi="300" verticalDpi="300" r:id="rId1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1215E-8F7E-4D65-B102-711A2F50AE65}">
  <sheetPr codeName="Sheet6"/>
  <dimension ref="A1:G89"/>
  <sheetViews>
    <sheetView topLeftCell="A40" workbookViewId="0">
      <selection activeCell="C20" sqref="C20"/>
    </sheetView>
  </sheetViews>
  <sheetFormatPr defaultRowHeight="13.2" x14ac:dyDescent="0.25"/>
  <cols>
    <col min="1" max="1" width="18" customWidth="1"/>
    <col min="2" max="2" width="11.66406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558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A7" s="271" t="s">
        <v>56</v>
      </c>
      <c r="B7" t="s">
        <v>57</v>
      </c>
      <c r="C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160</v>
      </c>
      <c r="D9" t="s">
        <v>183</v>
      </c>
      <c r="E9" t="s">
        <v>160</v>
      </c>
      <c r="F9" t="s">
        <v>180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184</v>
      </c>
      <c r="D10" t="s">
        <v>181</v>
      </c>
      <c r="E10" t="s">
        <v>67</v>
      </c>
      <c r="F10" t="s">
        <v>185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115</v>
      </c>
      <c r="C12">
        <v>40</v>
      </c>
      <c r="D12">
        <v>689.2</v>
      </c>
      <c r="E12">
        <v>562.79999999999995</v>
      </c>
      <c r="F12">
        <v>40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71</v>
      </c>
      <c r="B15">
        <v>115</v>
      </c>
      <c r="C15">
        <v>40</v>
      </c>
      <c r="D15">
        <v>623.29999999999995</v>
      </c>
      <c r="E15">
        <v>393.5</v>
      </c>
      <c r="F15">
        <v>40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427.6</v>
      </c>
      <c r="C20">
        <v>594</v>
      </c>
      <c r="D20">
        <v>1699.2</v>
      </c>
      <c r="E20">
        <v>1571.9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215.4</v>
      </c>
      <c r="C22">
        <v>159.19999999999999</v>
      </c>
      <c r="D22">
        <v>841.7</v>
      </c>
      <c r="E22">
        <v>653.1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0</v>
      </c>
      <c r="C24">
        <v>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1810.1</v>
      </c>
      <c r="C26">
        <v>1559.7</v>
      </c>
      <c r="D26">
        <v>5360.5</v>
      </c>
      <c r="E26">
        <v>5127.3999999999996</v>
      </c>
      <c r="F26">
        <v>50</v>
      </c>
      <c r="G26">
        <v>0</v>
      </c>
    </row>
    <row r="27" spans="1:7" ht="15" x14ac:dyDescent="0.25">
      <c r="A27" s="271" t="s">
        <v>167</v>
      </c>
      <c r="B27">
        <v>255</v>
      </c>
      <c r="C27">
        <v>60</v>
      </c>
      <c r="D27">
        <v>176.7</v>
      </c>
      <c r="E27">
        <v>355.4</v>
      </c>
      <c r="F27">
        <v>0</v>
      </c>
      <c r="G27">
        <v>0</v>
      </c>
    </row>
    <row r="28" spans="1:7" ht="15" x14ac:dyDescent="0.25">
      <c r="A28" s="271" t="s">
        <v>78</v>
      </c>
      <c r="B28">
        <v>34</v>
      </c>
      <c r="C28">
        <v>11.1</v>
      </c>
      <c r="D28">
        <v>31.7</v>
      </c>
      <c r="E28">
        <v>25.8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79</v>
      </c>
      <c r="B30">
        <v>0.6</v>
      </c>
      <c r="C30">
        <v>0.5</v>
      </c>
      <c r="D30">
        <v>3.2</v>
      </c>
      <c r="E30">
        <v>2.5</v>
      </c>
      <c r="F30">
        <v>0</v>
      </c>
      <c r="G30">
        <v>0</v>
      </c>
    </row>
    <row r="31" spans="1:7" ht="15" x14ac:dyDescent="0.25">
      <c r="A31" s="271" t="s">
        <v>80</v>
      </c>
      <c r="B31">
        <v>160</v>
      </c>
      <c r="C31">
        <v>115</v>
      </c>
      <c r="D31">
        <v>605.6</v>
      </c>
      <c r="E31">
        <v>577.4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50</v>
      </c>
      <c r="D32">
        <v>262.2</v>
      </c>
      <c r="E32">
        <v>363.8</v>
      </c>
      <c r="F32">
        <v>0</v>
      </c>
      <c r="G32">
        <v>0</v>
      </c>
    </row>
    <row r="33" spans="1:7" ht="15" x14ac:dyDescent="0.25">
      <c r="A33" s="271" t="s">
        <v>168</v>
      </c>
      <c r="B33">
        <v>0.1</v>
      </c>
      <c r="C33">
        <v>31</v>
      </c>
      <c r="D33">
        <v>0.1</v>
      </c>
      <c r="E33">
        <v>0</v>
      </c>
      <c r="F33">
        <v>0</v>
      </c>
      <c r="G33">
        <v>0</v>
      </c>
    </row>
    <row r="34" spans="1:7" ht="15" x14ac:dyDescent="0.25">
      <c r="A34" s="271" t="s">
        <v>81</v>
      </c>
      <c r="B34">
        <v>233.1</v>
      </c>
      <c r="C34">
        <v>308.3</v>
      </c>
      <c r="D34">
        <v>864.2</v>
      </c>
      <c r="E34">
        <v>825.9</v>
      </c>
      <c r="F34">
        <v>0</v>
      </c>
      <c r="G34">
        <v>0</v>
      </c>
    </row>
    <row r="35" spans="1:7" ht="15" x14ac:dyDescent="0.25">
      <c r="A35" s="271" t="s">
        <v>82</v>
      </c>
      <c r="B35">
        <v>2</v>
      </c>
      <c r="C35">
        <v>1.2</v>
      </c>
      <c r="D35">
        <v>218.6</v>
      </c>
      <c r="E35">
        <v>130.9</v>
      </c>
      <c r="F35">
        <v>0</v>
      </c>
      <c r="G35">
        <v>0</v>
      </c>
    </row>
    <row r="36" spans="1:7" ht="15" x14ac:dyDescent="0.25">
      <c r="A36" s="271" t="s">
        <v>83</v>
      </c>
      <c r="B36">
        <v>665</v>
      </c>
      <c r="C36">
        <v>653</v>
      </c>
      <c r="D36">
        <v>2032.1</v>
      </c>
      <c r="E36">
        <v>1761.5</v>
      </c>
      <c r="F36">
        <v>50</v>
      </c>
      <c r="G36">
        <v>0</v>
      </c>
    </row>
    <row r="37" spans="1:7" ht="15" x14ac:dyDescent="0.25">
      <c r="A37" s="271" t="s">
        <v>259</v>
      </c>
      <c r="B37">
        <v>0</v>
      </c>
      <c r="C37">
        <v>0</v>
      </c>
      <c r="D37">
        <v>53.3</v>
      </c>
      <c r="E37">
        <v>64.5</v>
      </c>
      <c r="F37">
        <v>0</v>
      </c>
      <c r="G37">
        <v>0</v>
      </c>
    </row>
    <row r="38" spans="1:7" ht="15" x14ac:dyDescent="0.25">
      <c r="A38" s="271" t="s">
        <v>84</v>
      </c>
      <c r="B38">
        <v>65</v>
      </c>
      <c r="C38">
        <v>0.7</v>
      </c>
      <c r="D38">
        <v>66.599999999999994</v>
      </c>
      <c r="E38">
        <v>67</v>
      </c>
      <c r="F38">
        <v>0</v>
      </c>
      <c r="G38">
        <v>0</v>
      </c>
    </row>
    <row r="39" spans="1:7" ht="15" x14ac:dyDescent="0.25">
      <c r="A39" s="271" t="s">
        <v>85</v>
      </c>
      <c r="B39">
        <v>20</v>
      </c>
      <c r="C39">
        <v>86</v>
      </c>
      <c r="D39">
        <v>41.2</v>
      </c>
      <c r="E39">
        <v>44.6</v>
      </c>
      <c r="F39">
        <v>0</v>
      </c>
      <c r="G39">
        <v>0</v>
      </c>
    </row>
    <row r="40" spans="1:7" ht="15" x14ac:dyDescent="0.25">
      <c r="A40" s="271" t="s">
        <v>86</v>
      </c>
      <c r="B40">
        <v>251.2</v>
      </c>
      <c r="C40">
        <v>241.8</v>
      </c>
      <c r="D40">
        <v>506</v>
      </c>
      <c r="E40">
        <v>548.29999999999995</v>
      </c>
      <c r="F40">
        <v>0</v>
      </c>
      <c r="G40">
        <v>0</v>
      </c>
    </row>
    <row r="41" spans="1:7" ht="15" x14ac:dyDescent="0.25">
      <c r="A41" s="271" t="s">
        <v>87</v>
      </c>
      <c r="B41">
        <v>0</v>
      </c>
      <c r="C41">
        <v>0.3</v>
      </c>
      <c r="D41">
        <v>2.2000000000000002</v>
      </c>
      <c r="E41">
        <v>1.1000000000000001</v>
      </c>
      <c r="F41">
        <v>0</v>
      </c>
      <c r="G41">
        <v>0</v>
      </c>
    </row>
    <row r="42" spans="1:7" ht="15" x14ac:dyDescent="0.25">
      <c r="A42" s="271" t="s">
        <v>88</v>
      </c>
      <c r="B42">
        <v>34</v>
      </c>
      <c r="C42">
        <v>0.7</v>
      </c>
      <c r="D42">
        <v>259.89999999999998</v>
      </c>
      <c r="E42">
        <v>178</v>
      </c>
      <c r="F42">
        <v>0</v>
      </c>
      <c r="G42">
        <v>0</v>
      </c>
    </row>
    <row r="43" spans="1:7" ht="15" x14ac:dyDescent="0.25">
      <c r="A43" s="271" t="s">
        <v>89</v>
      </c>
      <c r="B43">
        <v>90</v>
      </c>
      <c r="C43">
        <v>0</v>
      </c>
      <c r="D43">
        <v>235.5</v>
      </c>
      <c r="E43">
        <v>180.7</v>
      </c>
      <c r="F43">
        <v>0</v>
      </c>
      <c r="G43">
        <v>0</v>
      </c>
    </row>
    <row r="44" spans="1:7" ht="15" x14ac:dyDescent="0.25">
      <c r="A44" s="271" t="s">
        <v>69</v>
      </c>
    </row>
    <row r="45" spans="1:7" ht="15" x14ac:dyDescent="0.25">
      <c r="A45" s="271" t="s">
        <v>90</v>
      </c>
      <c r="B45">
        <v>192.7</v>
      </c>
      <c r="C45">
        <v>685.9</v>
      </c>
      <c r="D45">
        <v>1637.5</v>
      </c>
      <c r="E45">
        <v>754.4</v>
      </c>
      <c r="F45">
        <v>0</v>
      </c>
      <c r="G45">
        <v>0</v>
      </c>
    </row>
    <row r="46" spans="1:7" ht="15" x14ac:dyDescent="0.25">
      <c r="A46" s="271" t="s">
        <v>91</v>
      </c>
      <c r="B46">
        <v>0</v>
      </c>
      <c r="C46">
        <v>0</v>
      </c>
      <c r="D46">
        <v>409.7</v>
      </c>
      <c r="E46">
        <v>104.6</v>
      </c>
      <c r="F46">
        <v>0</v>
      </c>
      <c r="G46">
        <v>0</v>
      </c>
    </row>
    <row r="47" spans="1:7" ht="15" x14ac:dyDescent="0.25">
      <c r="A47" s="271" t="s">
        <v>92</v>
      </c>
      <c r="B47">
        <v>0</v>
      </c>
      <c r="C47">
        <v>275</v>
      </c>
      <c r="D47">
        <v>101.2</v>
      </c>
      <c r="E47">
        <v>115.7</v>
      </c>
      <c r="F47">
        <v>0</v>
      </c>
      <c r="G47">
        <v>0</v>
      </c>
    </row>
    <row r="48" spans="1:7" ht="15" x14ac:dyDescent="0.25">
      <c r="A48" s="271" t="s">
        <v>464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ht="15" x14ac:dyDescent="0.25">
      <c r="A49" s="271" t="s">
        <v>175</v>
      </c>
      <c r="B49">
        <v>0</v>
      </c>
      <c r="C49">
        <v>0</v>
      </c>
      <c r="D49">
        <v>18.600000000000001</v>
      </c>
      <c r="E49">
        <v>22</v>
      </c>
      <c r="F49">
        <v>0</v>
      </c>
      <c r="G49">
        <v>0</v>
      </c>
    </row>
    <row r="50" spans="1:7" ht="15" x14ac:dyDescent="0.25">
      <c r="A50" s="271" t="s">
        <v>406</v>
      </c>
      <c r="B50">
        <v>0</v>
      </c>
      <c r="C50">
        <v>0</v>
      </c>
      <c r="D50">
        <v>0</v>
      </c>
      <c r="E50">
        <v>23.9</v>
      </c>
      <c r="F50">
        <v>0</v>
      </c>
      <c r="G50">
        <v>0</v>
      </c>
    </row>
    <row r="51" spans="1:7" ht="15" x14ac:dyDescent="0.25">
      <c r="A51" s="271" t="s">
        <v>466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ht="15" x14ac:dyDescent="0.25">
      <c r="A52" s="271" t="s">
        <v>93</v>
      </c>
      <c r="B52">
        <v>0</v>
      </c>
      <c r="C52">
        <v>0</v>
      </c>
      <c r="D52">
        <v>32.200000000000003</v>
      </c>
      <c r="E52" t="s">
        <v>94</v>
      </c>
      <c r="F52">
        <v>0</v>
      </c>
      <c r="G52">
        <v>0</v>
      </c>
    </row>
    <row r="53" spans="1:7" ht="15" x14ac:dyDescent="0.25">
      <c r="A53" s="271" t="s">
        <v>95</v>
      </c>
      <c r="B53">
        <v>0</v>
      </c>
      <c r="C53">
        <v>0</v>
      </c>
      <c r="D53">
        <v>3.9</v>
      </c>
      <c r="E53">
        <v>20.6</v>
      </c>
      <c r="F53">
        <v>0</v>
      </c>
      <c r="G53">
        <v>0</v>
      </c>
    </row>
    <row r="54" spans="1:7" ht="15" x14ac:dyDescent="0.25">
      <c r="A54" s="271" t="s">
        <v>96</v>
      </c>
      <c r="B54">
        <v>192.7</v>
      </c>
      <c r="C54">
        <v>410.9</v>
      </c>
      <c r="D54">
        <v>973</v>
      </c>
      <c r="E54">
        <v>450.8</v>
      </c>
      <c r="F54">
        <v>0</v>
      </c>
      <c r="G54">
        <v>0</v>
      </c>
    </row>
    <row r="55" spans="1:7" ht="15" x14ac:dyDescent="0.25">
      <c r="A55" s="271" t="s">
        <v>97</v>
      </c>
      <c r="B55">
        <v>0</v>
      </c>
      <c r="C55">
        <v>0</v>
      </c>
      <c r="D55">
        <v>27.3</v>
      </c>
      <c r="E55">
        <v>16.8</v>
      </c>
      <c r="F55">
        <v>0</v>
      </c>
      <c r="G55">
        <v>0</v>
      </c>
    </row>
    <row r="56" spans="1:7" ht="15" x14ac:dyDescent="0.25">
      <c r="A56" s="271" t="s">
        <v>176</v>
      </c>
      <c r="B56">
        <v>0</v>
      </c>
      <c r="C56">
        <v>0</v>
      </c>
      <c r="D56">
        <v>31.1</v>
      </c>
      <c r="E56">
        <v>0</v>
      </c>
      <c r="F56">
        <v>0</v>
      </c>
      <c r="G56">
        <v>0</v>
      </c>
    </row>
    <row r="57" spans="1:7" ht="15" x14ac:dyDescent="0.25">
      <c r="A57" s="271" t="s">
        <v>69</v>
      </c>
    </row>
    <row r="58" spans="1:7" ht="15" x14ac:dyDescent="0.25">
      <c r="A58" s="271" t="s">
        <v>98</v>
      </c>
      <c r="B58">
        <v>1294.0999999999999</v>
      </c>
      <c r="C58">
        <v>1423</v>
      </c>
      <c r="D58">
        <v>5686.3</v>
      </c>
      <c r="E58">
        <v>3776.7</v>
      </c>
      <c r="F58">
        <v>9.9</v>
      </c>
      <c r="G58">
        <v>0</v>
      </c>
    </row>
    <row r="59" spans="1:7" ht="15" x14ac:dyDescent="0.25">
      <c r="A59" s="271" t="s">
        <v>99</v>
      </c>
      <c r="B59">
        <v>3.3</v>
      </c>
      <c r="C59">
        <v>0.5</v>
      </c>
      <c r="D59">
        <v>13.9</v>
      </c>
      <c r="E59">
        <v>11.5</v>
      </c>
      <c r="F59">
        <v>0</v>
      </c>
      <c r="G59">
        <v>0</v>
      </c>
    </row>
    <row r="60" spans="1:7" ht="15" x14ac:dyDescent="0.25">
      <c r="A60" s="271" t="s">
        <v>100</v>
      </c>
      <c r="B60">
        <v>10.5</v>
      </c>
      <c r="C60">
        <v>0</v>
      </c>
      <c r="D60">
        <v>4.4000000000000004</v>
      </c>
      <c r="E60">
        <v>10.8</v>
      </c>
      <c r="F60">
        <v>0</v>
      </c>
      <c r="G60">
        <v>0</v>
      </c>
    </row>
    <row r="61" spans="1:7" ht="15" x14ac:dyDescent="0.25">
      <c r="A61" s="271" t="s">
        <v>101</v>
      </c>
      <c r="B61">
        <v>0</v>
      </c>
      <c r="C61">
        <v>30</v>
      </c>
      <c r="D61">
        <v>386</v>
      </c>
      <c r="E61">
        <v>210.6</v>
      </c>
      <c r="F61">
        <v>0</v>
      </c>
      <c r="G61">
        <v>0</v>
      </c>
    </row>
    <row r="62" spans="1:7" ht="15" x14ac:dyDescent="0.25">
      <c r="A62" s="271" t="s">
        <v>102</v>
      </c>
      <c r="B62">
        <v>25.4</v>
      </c>
      <c r="C62">
        <v>35.4</v>
      </c>
      <c r="D62">
        <v>58.4</v>
      </c>
      <c r="E62">
        <v>56.5</v>
      </c>
      <c r="F62">
        <v>0</v>
      </c>
      <c r="G62">
        <v>0</v>
      </c>
    </row>
    <row r="63" spans="1:7" ht="15" x14ac:dyDescent="0.25">
      <c r="A63" s="271" t="s">
        <v>103</v>
      </c>
      <c r="B63">
        <v>30.3</v>
      </c>
      <c r="C63">
        <v>25.1</v>
      </c>
      <c r="D63">
        <v>49.4</v>
      </c>
      <c r="E63">
        <v>18.3</v>
      </c>
      <c r="F63">
        <v>0</v>
      </c>
      <c r="G63">
        <v>0</v>
      </c>
    </row>
    <row r="64" spans="1:7" ht="15" x14ac:dyDescent="0.25">
      <c r="A64" s="271" t="s">
        <v>104</v>
      </c>
      <c r="B64">
        <v>14</v>
      </c>
      <c r="C64">
        <v>45</v>
      </c>
      <c r="D64">
        <v>317.10000000000002</v>
      </c>
      <c r="E64">
        <v>161.69999999999999</v>
      </c>
      <c r="F64">
        <v>0</v>
      </c>
      <c r="G64">
        <v>0</v>
      </c>
    </row>
    <row r="65" spans="1:7" ht="15" x14ac:dyDescent="0.25">
      <c r="A65" s="271" t="s">
        <v>105</v>
      </c>
      <c r="B65">
        <v>68</v>
      </c>
      <c r="C65">
        <v>58</v>
      </c>
      <c r="D65">
        <v>507.9</v>
      </c>
      <c r="E65">
        <v>188.6</v>
      </c>
      <c r="F65">
        <v>0</v>
      </c>
      <c r="G65">
        <v>0</v>
      </c>
    </row>
    <row r="66" spans="1:7" ht="15" x14ac:dyDescent="0.25">
      <c r="A66" s="271" t="s">
        <v>106</v>
      </c>
      <c r="B66">
        <v>54.7</v>
      </c>
      <c r="C66">
        <v>43.8</v>
      </c>
      <c r="D66">
        <v>203</v>
      </c>
      <c r="E66">
        <v>126.7</v>
      </c>
      <c r="F66">
        <v>0</v>
      </c>
      <c r="G66">
        <v>0</v>
      </c>
    </row>
    <row r="67" spans="1:7" ht="15" x14ac:dyDescent="0.25">
      <c r="A67" s="271" t="s">
        <v>107</v>
      </c>
      <c r="B67">
        <v>0</v>
      </c>
      <c r="C67">
        <v>13</v>
      </c>
      <c r="D67">
        <v>211.1</v>
      </c>
      <c r="E67">
        <v>147.6</v>
      </c>
      <c r="F67">
        <v>0</v>
      </c>
      <c r="G67">
        <v>0</v>
      </c>
    </row>
    <row r="68" spans="1:7" ht="15" x14ac:dyDescent="0.25">
      <c r="A68" s="271" t="s">
        <v>108</v>
      </c>
      <c r="B68">
        <v>0</v>
      </c>
      <c r="C68">
        <v>4.8</v>
      </c>
      <c r="D68">
        <v>0</v>
      </c>
      <c r="E68">
        <v>4.4000000000000004</v>
      </c>
      <c r="F68">
        <v>0</v>
      </c>
      <c r="G68">
        <v>0</v>
      </c>
    </row>
    <row r="69" spans="1:7" ht="15" x14ac:dyDescent="0.25">
      <c r="A69" s="271" t="s">
        <v>109</v>
      </c>
      <c r="B69">
        <v>247.8</v>
      </c>
      <c r="C69">
        <v>45.5</v>
      </c>
      <c r="D69">
        <v>378.8</v>
      </c>
      <c r="E69">
        <v>341.2</v>
      </c>
      <c r="F69">
        <v>0</v>
      </c>
      <c r="G69">
        <v>0</v>
      </c>
    </row>
    <row r="70" spans="1:7" ht="15" x14ac:dyDescent="0.25">
      <c r="A70" s="271" t="s">
        <v>110</v>
      </c>
      <c r="B70">
        <v>0</v>
      </c>
      <c r="C70">
        <v>0</v>
      </c>
      <c r="D70">
        <v>20.3</v>
      </c>
      <c r="E70">
        <v>16.399999999999999</v>
      </c>
      <c r="F70">
        <v>0</v>
      </c>
      <c r="G70">
        <v>0</v>
      </c>
    </row>
    <row r="71" spans="1:7" ht="15" x14ac:dyDescent="0.25">
      <c r="A71" s="271" t="s">
        <v>111</v>
      </c>
      <c r="B71">
        <v>0</v>
      </c>
      <c r="C71">
        <v>0</v>
      </c>
      <c r="D71">
        <v>93.4</v>
      </c>
      <c r="E71">
        <v>52.2</v>
      </c>
      <c r="F71">
        <v>0</v>
      </c>
      <c r="G71">
        <v>0</v>
      </c>
    </row>
    <row r="72" spans="1:7" ht="15" x14ac:dyDescent="0.25">
      <c r="A72" s="271" t="s">
        <v>112</v>
      </c>
      <c r="B72">
        <v>79.5</v>
      </c>
      <c r="C72">
        <v>75.7</v>
      </c>
      <c r="D72">
        <v>190.9</v>
      </c>
      <c r="E72">
        <v>190.6</v>
      </c>
      <c r="F72">
        <v>0</v>
      </c>
      <c r="G72">
        <v>0</v>
      </c>
    </row>
    <row r="73" spans="1:7" ht="15" x14ac:dyDescent="0.25">
      <c r="A73" s="271" t="s">
        <v>113</v>
      </c>
      <c r="B73">
        <v>50.2</v>
      </c>
      <c r="C73">
        <v>29.6</v>
      </c>
      <c r="D73">
        <v>120.4</v>
      </c>
      <c r="E73">
        <v>84.5</v>
      </c>
      <c r="F73">
        <v>0</v>
      </c>
      <c r="G73">
        <v>0</v>
      </c>
    </row>
    <row r="74" spans="1:7" ht="15" x14ac:dyDescent="0.25">
      <c r="A74" s="271" t="s">
        <v>114</v>
      </c>
      <c r="B74">
        <v>11.7</v>
      </c>
      <c r="C74">
        <v>15.4</v>
      </c>
      <c r="D74">
        <v>23.9</v>
      </c>
      <c r="E74">
        <v>26.2</v>
      </c>
      <c r="F74">
        <v>4.8</v>
      </c>
      <c r="G74">
        <v>0</v>
      </c>
    </row>
    <row r="75" spans="1:7" ht="15" x14ac:dyDescent="0.25">
      <c r="A75" s="271" t="s">
        <v>115</v>
      </c>
      <c r="B75">
        <v>536.20000000000005</v>
      </c>
      <c r="C75">
        <v>643.9</v>
      </c>
      <c r="D75">
        <v>2473.3000000000002</v>
      </c>
      <c r="E75">
        <v>1568.9</v>
      </c>
      <c r="F75">
        <v>0</v>
      </c>
      <c r="G75">
        <v>0</v>
      </c>
    </row>
    <row r="76" spans="1:7" ht="15" x14ac:dyDescent="0.25">
      <c r="A76" s="271" t="s">
        <v>117</v>
      </c>
      <c r="B76">
        <v>3.8</v>
      </c>
      <c r="C76">
        <v>3.5</v>
      </c>
      <c r="D76">
        <v>10.9</v>
      </c>
      <c r="E76">
        <v>7.5</v>
      </c>
      <c r="F76">
        <v>0</v>
      </c>
      <c r="G76">
        <v>0</v>
      </c>
    </row>
    <row r="77" spans="1:7" ht="15" x14ac:dyDescent="0.25">
      <c r="A77" s="271" t="s">
        <v>118</v>
      </c>
      <c r="B77">
        <v>49.8</v>
      </c>
      <c r="C77">
        <v>47.4</v>
      </c>
      <c r="D77">
        <v>92.5</v>
      </c>
      <c r="E77">
        <v>94.2</v>
      </c>
      <c r="F77">
        <v>0</v>
      </c>
      <c r="G77">
        <v>0</v>
      </c>
    </row>
    <row r="78" spans="1:7" ht="15" x14ac:dyDescent="0.25">
      <c r="A78" s="271" t="s">
        <v>119</v>
      </c>
      <c r="B78">
        <v>38.1</v>
      </c>
      <c r="C78">
        <v>222</v>
      </c>
      <c r="D78">
        <v>196.4</v>
      </c>
      <c r="E78">
        <v>99</v>
      </c>
      <c r="F78">
        <v>5.2</v>
      </c>
      <c r="G78">
        <v>0</v>
      </c>
    </row>
    <row r="79" spans="1:7" ht="15" x14ac:dyDescent="0.25">
      <c r="A79" s="271" t="s">
        <v>120</v>
      </c>
      <c r="B79">
        <v>12.7</v>
      </c>
      <c r="C79">
        <v>51.6</v>
      </c>
      <c r="D79">
        <v>197.8</v>
      </c>
      <c r="E79">
        <v>145.69999999999999</v>
      </c>
      <c r="F79">
        <v>0</v>
      </c>
      <c r="G79">
        <v>0</v>
      </c>
    </row>
    <row r="80" spans="1:7" ht="15" x14ac:dyDescent="0.25">
      <c r="A80" s="271" t="s">
        <v>121</v>
      </c>
      <c r="B80">
        <v>18.2</v>
      </c>
      <c r="C80">
        <v>32.9</v>
      </c>
      <c r="D80">
        <v>72.3</v>
      </c>
      <c r="E80">
        <v>59.3</v>
      </c>
      <c r="F80">
        <v>0</v>
      </c>
      <c r="G80">
        <v>0</v>
      </c>
    </row>
    <row r="81" spans="1:7" ht="15" x14ac:dyDescent="0.25">
      <c r="A81" s="271" t="s">
        <v>122</v>
      </c>
      <c r="B81">
        <v>40</v>
      </c>
      <c r="C81">
        <v>0</v>
      </c>
      <c r="D81">
        <v>64.400000000000006</v>
      </c>
      <c r="E81">
        <v>154.4</v>
      </c>
      <c r="F81">
        <v>0</v>
      </c>
      <c r="G81">
        <v>0</v>
      </c>
    </row>
    <row r="82" spans="1:7" ht="15" x14ac:dyDescent="0.25">
      <c r="A82" s="271" t="s">
        <v>65</v>
      </c>
      <c r="B82" t="s">
        <v>66</v>
      </c>
      <c r="C82" t="s">
        <v>184</v>
      </c>
      <c r="D82" t="s">
        <v>181</v>
      </c>
      <c r="E82" t="s">
        <v>67</v>
      </c>
      <c r="F82" t="s">
        <v>185</v>
      </c>
      <c r="G82" t="s">
        <v>68</v>
      </c>
    </row>
    <row r="83" spans="1:7" ht="15" x14ac:dyDescent="0.25">
      <c r="A83" s="271" t="s">
        <v>123</v>
      </c>
      <c r="B83">
        <v>4054.7</v>
      </c>
      <c r="C83">
        <v>4461.7</v>
      </c>
      <c r="D83">
        <v>16108.4</v>
      </c>
      <c r="E83">
        <v>12446.1</v>
      </c>
      <c r="F83">
        <v>99.9</v>
      </c>
      <c r="G83">
        <v>0</v>
      </c>
    </row>
    <row r="84" spans="1:7" ht="15" x14ac:dyDescent="0.25">
      <c r="A84" s="271" t="s">
        <v>124</v>
      </c>
      <c r="B84">
        <v>1102.5999999999999</v>
      </c>
      <c r="C84">
        <v>1001</v>
      </c>
      <c r="D84">
        <v>0</v>
      </c>
      <c r="E84">
        <v>0</v>
      </c>
      <c r="F84">
        <v>127</v>
      </c>
      <c r="G84">
        <v>0</v>
      </c>
    </row>
    <row r="85" spans="1:7" ht="15" x14ac:dyDescent="0.25">
      <c r="A85" s="271" t="s">
        <v>65</v>
      </c>
      <c r="B85" t="s">
        <v>66</v>
      </c>
      <c r="C85" t="s">
        <v>184</v>
      </c>
      <c r="D85" t="s">
        <v>181</v>
      </c>
      <c r="E85" t="s">
        <v>67</v>
      </c>
      <c r="F85" t="s">
        <v>185</v>
      </c>
      <c r="G85" t="s">
        <v>68</v>
      </c>
    </row>
    <row r="86" spans="1:7" ht="15" x14ac:dyDescent="0.25">
      <c r="A86" s="271" t="s">
        <v>125</v>
      </c>
      <c r="B86">
        <v>5157.3</v>
      </c>
      <c r="C86">
        <v>5462.7</v>
      </c>
      <c r="D86">
        <v>16108.4</v>
      </c>
      <c r="E86">
        <v>12446.1</v>
      </c>
      <c r="F86">
        <v>226.9</v>
      </c>
      <c r="G86">
        <v>0</v>
      </c>
    </row>
    <row r="87" spans="1:7" ht="15" x14ac:dyDescent="0.25">
      <c r="A87" s="271" t="s">
        <v>126</v>
      </c>
      <c r="B87" t="s">
        <v>45</v>
      </c>
      <c r="C87" t="s">
        <v>45</v>
      </c>
      <c r="D87">
        <v>0</v>
      </c>
      <c r="E87">
        <v>0</v>
      </c>
      <c r="F87" t="s">
        <v>45</v>
      </c>
      <c r="G87" t="s">
        <v>45</v>
      </c>
    </row>
    <row r="88" spans="1:7" ht="15" x14ac:dyDescent="0.25">
      <c r="A88" s="271" t="s">
        <v>127</v>
      </c>
      <c r="B88">
        <v>56</v>
      </c>
      <c r="C88">
        <v>60</v>
      </c>
      <c r="D88" t="s">
        <v>45</v>
      </c>
      <c r="E88" t="s">
        <v>45</v>
      </c>
      <c r="F88">
        <v>0</v>
      </c>
      <c r="G88">
        <v>0</v>
      </c>
    </row>
    <row r="89" spans="1:7" ht="15" x14ac:dyDescent="0.35">
      <c r="A89" s="28" t="s">
        <v>65</v>
      </c>
      <c r="B89" t="s">
        <v>66</v>
      </c>
      <c r="C89" t="s">
        <v>184</v>
      </c>
      <c r="D89" t="s">
        <v>181</v>
      </c>
      <c r="E89" t="s">
        <v>67</v>
      </c>
      <c r="F89" t="s">
        <v>185</v>
      </c>
      <c r="G89" t="s">
        <v>68</v>
      </c>
    </row>
  </sheetData>
  <pageMargins left="0.7" right="0.7" top="0.75" bottom="0.75" header="0.3" footer="0.3"/>
  <pageSetup orientation="portrait" horizontalDpi="300" verticalDpi="300" r:id="rId1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6320E-2C1A-443E-8FEA-C887A4350AF1}">
  <sheetPr codeName="Sheet7"/>
  <dimension ref="A1:G89"/>
  <sheetViews>
    <sheetView topLeftCell="A45" workbookViewId="0">
      <selection activeCell="C20" sqref="C20"/>
    </sheetView>
  </sheetViews>
  <sheetFormatPr defaultRowHeight="13.2" x14ac:dyDescent="0.25"/>
  <cols>
    <col min="1" max="1" width="28" customWidth="1"/>
    <col min="2" max="2" width="12.44140625" customWidth="1"/>
    <col min="4" max="4" width="11.109375" customWidth="1"/>
    <col min="6" max="6" width="12.332031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559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A7" s="271" t="s">
        <v>129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85</v>
      </c>
      <c r="C12">
        <v>40</v>
      </c>
      <c r="D12">
        <v>689.2</v>
      </c>
      <c r="E12">
        <v>562.79999999999995</v>
      </c>
      <c r="F12">
        <v>40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71</v>
      </c>
      <c r="B15">
        <v>85</v>
      </c>
      <c r="C15">
        <v>40</v>
      </c>
      <c r="D15">
        <v>623.29999999999995</v>
      </c>
      <c r="E15">
        <v>393.5</v>
      </c>
      <c r="F15">
        <v>40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532.1</v>
      </c>
      <c r="C20">
        <v>594</v>
      </c>
      <c r="D20">
        <v>1608.3</v>
      </c>
      <c r="E20">
        <v>1571.9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247.5</v>
      </c>
      <c r="C22">
        <v>159.19999999999999</v>
      </c>
      <c r="D22">
        <v>808</v>
      </c>
      <c r="E22">
        <v>653.1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0</v>
      </c>
      <c r="C24">
        <v>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1910.3</v>
      </c>
      <c r="C26">
        <v>1559.7</v>
      </c>
      <c r="D26">
        <v>5141.5</v>
      </c>
      <c r="E26">
        <v>5127.3999999999996</v>
      </c>
      <c r="F26">
        <v>50</v>
      </c>
      <c r="G26">
        <v>0</v>
      </c>
    </row>
    <row r="27" spans="1:7" ht="15" x14ac:dyDescent="0.25">
      <c r="A27" s="271" t="s">
        <v>167</v>
      </c>
      <c r="B27">
        <v>255</v>
      </c>
      <c r="C27">
        <v>60</v>
      </c>
      <c r="D27">
        <v>176.7</v>
      </c>
      <c r="E27">
        <v>355.4</v>
      </c>
      <c r="F27">
        <v>0</v>
      </c>
      <c r="G27">
        <v>0</v>
      </c>
    </row>
    <row r="28" spans="1:7" ht="15" x14ac:dyDescent="0.25">
      <c r="A28" s="271" t="s">
        <v>78</v>
      </c>
      <c r="B28">
        <v>34</v>
      </c>
      <c r="C28">
        <v>11.1</v>
      </c>
      <c r="D28">
        <v>31.7</v>
      </c>
      <c r="E28">
        <v>25.8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79</v>
      </c>
      <c r="B30">
        <v>0.8</v>
      </c>
      <c r="C30">
        <v>0.5</v>
      </c>
      <c r="D30">
        <v>2.9</v>
      </c>
      <c r="E30">
        <v>2.5</v>
      </c>
      <c r="F30">
        <v>0</v>
      </c>
      <c r="G30">
        <v>0</v>
      </c>
    </row>
    <row r="31" spans="1:7" ht="15" x14ac:dyDescent="0.25">
      <c r="A31" s="271" t="s">
        <v>80</v>
      </c>
      <c r="B31">
        <v>140</v>
      </c>
      <c r="C31">
        <v>115</v>
      </c>
      <c r="D31">
        <v>605.6</v>
      </c>
      <c r="E31">
        <v>577.4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50</v>
      </c>
      <c r="D32">
        <v>262.2</v>
      </c>
      <c r="E32">
        <v>363.8</v>
      </c>
      <c r="F32">
        <v>0</v>
      </c>
      <c r="G32">
        <v>0</v>
      </c>
    </row>
    <row r="33" spans="1:7" ht="15" x14ac:dyDescent="0.25">
      <c r="A33" s="271" t="s">
        <v>168</v>
      </c>
      <c r="B33">
        <v>0.2</v>
      </c>
      <c r="C33">
        <v>31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271" t="s">
        <v>81</v>
      </c>
      <c r="B34">
        <v>312.39999999999998</v>
      </c>
      <c r="C34">
        <v>308.3</v>
      </c>
      <c r="D34">
        <v>811.1</v>
      </c>
      <c r="E34">
        <v>825.9</v>
      </c>
      <c r="F34">
        <v>0</v>
      </c>
      <c r="G34">
        <v>0</v>
      </c>
    </row>
    <row r="35" spans="1:7" ht="15" x14ac:dyDescent="0.25">
      <c r="A35" s="271" t="s">
        <v>82</v>
      </c>
      <c r="B35">
        <v>13.5</v>
      </c>
      <c r="C35">
        <v>1.2</v>
      </c>
      <c r="D35">
        <v>185.6</v>
      </c>
      <c r="E35">
        <v>130.9</v>
      </c>
      <c r="F35">
        <v>0</v>
      </c>
      <c r="G35">
        <v>0</v>
      </c>
    </row>
    <row r="36" spans="1:7" ht="15" x14ac:dyDescent="0.25">
      <c r="A36" s="271" t="s">
        <v>83</v>
      </c>
      <c r="B36">
        <v>703</v>
      </c>
      <c r="C36">
        <v>653</v>
      </c>
      <c r="D36">
        <v>1899.8</v>
      </c>
      <c r="E36">
        <v>1761.5</v>
      </c>
      <c r="F36">
        <v>50</v>
      </c>
      <c r="G36">
        <v>0</v>
      </c>
    </row>
    <row r="37" spans="1:7" ht="15" x14ac:dyDescent="0.25">
      <c r="A37" s="271" t="s">
        <v>259</v>
      </c>
      <c r="B37">
        <v>0</v>
      </c>
      <c r="C37">
        <v>0</v>
      </c>
      <c r="D37">
        <v>53.3</v>
      </c>
      <c r="E37">
        <v>64.5</v>
      </c>
      <c r="F37">
        <v>0</v>
      </c>
      <c r="G37">
        <v>0</v>
      </c>
    </row>
    <row r="38" spans="1:7" ht="15" x14ac:dyDescent="0.25">
      <c r="A38" s="271" t="s">
        <v>84</v>
      </c>
      <c r="B38">
        <v>65</v>
      </c>
      <c r="C38">
        <v>0.7</v>
      </c>
      <c r="D38">
        <v>66.599999999999994</v>
      </c>
      <c r="E38">
        <v>67</v>
      </c>
      <c r="F38">
        <v>0</v>
      </c>
      <c r="G38">
        <v>0</v>
      </c>
    </row>
    <row r="39" spans="1:7" ht="15" x14ac:dyDescent="0.25">
      <c r="A39" s="271" t="s">
        <v>85</v>
      </c>
      <c r="B39">
        <v>20</v>
      </c>
      <c r="C39">
        <v>86</v>
      </c>
      <c r="D39">
        <v>41.2</v>
      </c>
      <c r="E39">
        <v>44.6</v>
      </c>
      <c r="F39">
        <v>0</v>
      </c>
      <c r="G39">
        <v>0</v>
      </c>
    </row>
    <row r="40" spans="1:7" ht="15" x14ac:dyDescent="0.25">
      <c r="A40" s="271" t="s">
        <v>86</v>
      </c>
      <c r="B40">
        <v>251.4</v>
      </c>
      <c r="C40">
        <v>241.8</v>
      </c>
      <c r="D40">
        <v>505.8</v>
      </c>
      <c r="E40">
        <v>548.29999999999995</v>
      </c>
      <c r="F40">
        <v>0</v>
      </c>
      <c r="G40">
        <v>0</v>
      </c>
    </row>
    <row r="41" spans="1:7" ht="15" x14ac:dyDescent="0.25">
      <c r="A41" s="271" t="s">
        <v>87</v>
      </c>
      <c r="B41">
        <v>0</v>
      </c>
      <c r="C41">
        <v>0.3</v>
      </c>
      <c r="D41">
        <v>2.2000000000000002</v>
      </c>
      <c r="E41">
        <v>1.1000000000000001</v>
      </c>
      <c r="F41">
        <v>0</v>
      </c>
      <c r="G41">
        <v>0</v>
      </c>
    </row>
    <row r="42" spans="1:7" ht="15" x14ac:dyDescent="0.25">
      <c r="A42" s="271" t="s">
        <v>88</v>
      </c>
      <c r="B42">
        <v>25</v>
      </c>
      <c r="C42">
        <v>0.7</v>
      </c>
      <c r="D42">
        <v>259.89999999999998</v>
      </c>
      <c r="E42">
        <v>178</v>
      </c>
      <c r="F42">
        <v>0</v>
      </c>
      <c r="G42">
        <v>0</v>
      </c>
    </row>
    <row r="43" spans="1:7" ht="15" x14ac:dyDescent="0.25">
      <c r="A43" s="271" t="s">
        <v>89</v>
      </c>
      <c r="B43">
        <v>90</v>
      </c>
      <c r="C43">
        <v>0</v>
      </c>
      <c r="D43">
        <v>235.5</v>
      </c>
      <c r="E43">
        <v>180.7</v>
      </c>
      <c r="F43">
        <v>0</v>
      </c>
      <c r="G43">
        <v>0</v>
      </c>
    </row>
    <row r="44" spans="1:7" ht="15" x14ac:dyDescent="0.25">
      <c r="A44" s="271" t="s">
        <v>69</v>
      </c>
    </row>
    <row r="45" spans="1:7" ht="15" x14ac:dyDescent="0.25">
      <c r="A45" s="271" t="s">
        <v>90</v>
      </c>
      <c r="B45">
        <v>156.69999999999999</v>
      </c>
      <c r="C45">
        <v>685.9</v>
      </c>
      <c r="D45">
        <v>1637.5</v>
      </c>
      <c r="E45">
        <v>754.4</v>
      </c>
      <c r="F45">
        <v>0</v>
      </c>
      <c r="G45">
        <v>0</v>
      </c>
    </row>
    <row r="46" spans="1:7" ht="15" x14ac:dyDescent="0.25">
      <c r="A46" s="271" t="s">
        <v>91</v>
      </c>
      <c r="B46">
        <v>0</v>
      </c>
      <c r="C46">
        <v>0</v>
      </c>
      <c r="D46">
        <v>409.7</v>
      </c>
      <c r="E46">
        <v>104.6</v>
      </c>
      <c r="F46">
        <v>0</v>
      </c>
      <c r="G46">
        <v>0</v>
      </c>
    </row>
    <row r="47" spans="1:7" ht="15" x14ac:dyDescent="0.25">
      <c r="A47" s="271" t="s">
        <v>92</v>
      </c>
      <c r="B47">
        <v>0</v>
      </c>
      <c r="C47">
        <v>275</v>
      </c>
      <c r="D47">
        <v>101.2</v>
      </c>
      <c r="E47">
        <v>115.7</v>
      </c>
      <c r="F47">
        <v>0</v>
      </c>
      <c r="G47">
        <v>0</v>
      </c>
    </row>
    <row r="48" spans="1:7" ht="15" x14ac:dyDescent="0.25">
      <c r="A48" s="271" t="s">
        <v>464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ht="15" x14ac:dyDescent="0.25">
      <c r="A49" s="271" t="s">
        <v>175</v>
      </c>
      <c r="B49">
        <v>0</v>
      </c>
      <c r="C49">
        <v>0</v>
      </c>
      <c r="D49">
        <v>18.600000000000001</v>
      </c>
      <c r="E49">
        <v>22</v>
      </c>
      <c r="F49">
        <v>0</v>
      </c>
      <c r="G49">
        <v>0</v>
      </c>
    </row>
    <row r="50" spans="1:7" ht="15" x14ac:dyDescent="0.25">
      <c r="A50" s="271" t="s">
        <v>406</v>
      </c>
      <c r="B50">
        <v>0</v>
      </c>
      <c r="C50">
        <v>0</v>
      </c>
      <c r="D50">
        <v>0</v>
      </c>
      <c r="E50">
        <v>23.9</v>
      </c>
      <c r="F50">
        <v>0</v>
      </c>
      <c r="G50">
        <v>0</v>
      </c>
    </row>
    <row r="51" spans="1:7" ht="15" x14ac:dyDescent="0.25">
      <c r="A51" s="271" t="s">
        <v>466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ht="15" x14ac:dyDescent="0.25">
      <c r="A52" s="271" t="s">
        <v>93</v>
      </c>
      <c r="B52">
        <v>0</v>
      </c>
      <c r="C52">
        <v>0</v>
      </c>
      <c r="D52">
        <v>32.200000000000003</v>
      </c>
      <c r="E52" t="s">
        <v>94</v>
      </c>
      <c r="F52">
        <v>0</v>
      </c>
      <c r="G52">
        <v>0</v>
      </c>
    </row>
    <row r="53" spans="1:7" ht="15" x14ac:dyDescent="0.25">
      <c r="A53" s="271" t="s">
        <v>95</v>
      </c>
      <c r="B53">
        <v>0</v>
      </c>
      <c r="C53">
        <v>0</v>
      </c>
      <c r="D53">
        <v>3.9</v>
      </c>
      <c r="E53">
        <v>20.6</v>
      </c>
      <c r="F53">
        <v>0</v>
      </c>
      <c r="G53">
        <v>0</v>
      </c>
    </row>
    <row r="54" spans="1:7" ht="15" x14ac:dyDescent="0.25">
      <c r="A54" s="271" t="s">
        <v>96</v>
      </c>
      <c r="B54">
        <v>156.69999999999999</v>
      </c>
      <c r="C54">
        <v>410.9</v>
      </c>
      <c r="D54">
        <v>973</v>
      </c>
      <c r="E54">
        <v>450.8</v>
      </c>
      <c r="F54">
        <v>0</v>
      </c>
      <c r="G54">
        <v>0</v>
      </c>
    </row>
    <row r="55" spans="1:7" ht="15" x14ac:dyDescent="0.25">
      <c r="A55" s="271" t="s">
        <v>97</v>
      </c>
      <c r="B55">
        <v>0</v>
      </c>
      <c r="C55">
        <v>0</v>
      </c>
      <c r="D55">
        <v>27.3</v>
      </c>
      <c r="E55">
        <v>16.8</v>
      </c>
      <c r="F55">
        <v>0</v>
      </c>
      <c r="G55">
        <v>0</v>
      </c>
    </row>
    <row r="56" spans="1:7" ht="15" x14ac:dyDescent="0.25">
      <c r="A56" s="271" t="s">
        <v>176</v>
      </c>
      <c r="B56">
        <v>0</v>
      </c>
      <c r="C56">
        <v>0</v>
      </c>
      <c r="D56">
        <v>31.1</v>
      </c>
      <c r="E56">
        <v>0</v>
      </c>
      <c r="F56">
        <v>0</v>
      </c>
      <c r="G56">
        <v>0</v>
      </c>
    </row>
    <row r="57" spans="1:7" ht="15" x14ac:dyDescent="0.25">
      <c r="A57" s="271" t="s">
        <v>69</v>
      </c>
    </row>
    <row r="58" spans="1:7" ht="15" x14ac:dyDescent="0.25">
      <c r="A58" s="271" t="s">
        <v>98</v>
      </c>
      <c r="B58">
        <v>1250</v>
      </c>
      <c r="C58">
        <v>1423</v>
      </c>
      <c r="D58">
        <v>5625</v>
      </c>
      <c r="E58">
        <v>3776.7</v>
      </c>
      <c r="F58">
        <v>9.9</v>
      </c>
      <c r="G58">
        <v>0</v>
      </c>
    </row>
    <row r="59" spans="1:7" ht="15" x14ac:dyDescent="0.25">
      <c r="A59" s="271" t="s">
        <v>99</v>
      </c>
      <c r="B59">
        <v>3.3</v>
      </c>
      <c r="C59">
        <v>0.5</v>
      </c>
      <c r="D59">
        <v>13.9</v>
      </c>
      <c r="E59">
        <v>11.5</v>
      </c>
      <c r="F59">
        <v>0</v>
      </c>
      <c r="G59">
        <v>0</v>
      </c>
    </row>
    <row r="60" spans="1:7" ht="15" x14ac:dyDescent="0.25">
      <c r="A60" s="271" t="s">
        <v>100</v>
      </c>
      <c r="B60">
        <v>10.5</v>
      </c>
      <c r="C60">
        <v>0</v>
      </c>
      <c r="D60">
        <v>4.4000000000000004</v>
      </c>
      <c r="E60">
        <v>10.8</v>
      </c>
      <c r="F60">
        <v>0</v>
      </c>
      <c r="G60">
        <v>0</v>
      </c>
    </row>
    <row r="61" spans="1:7" ht="15" x14ac:dyDescent="0.25">
      <c r="A61" s="271" t="s">
        <v>101</v>
      </c>
      <c r="B61">
        <v>0</v>
      </c>
      <c r="C61">
        <v>30</v>
      </c>
      <c r="D61">
        <v>386</v>
      </c>
      <c r="E61">
        <v>210.6</v>
      </c>
      <c r="F61">
        <v>0</v>
      </c>
      <c r="G61">
        <v>0</v>
      </c>
    </row>
    <row r="62" spans="1:7" ht="15" x14ac:dyDescent="0.25">
      <c r="A62" s="271" t="s">
        <v>102</v>
      </c>
      <c r="B62">
        <v>24.9</v>
      </c>
      <c r="C62">
        <v>35.4</v>
      </c>
      <c r="D62">
        <v>58.4</v>
      </c>
      <c r="E62">
        <v>56.5</v>
      </c>
      <c r="F62">
        <v>0</v>
      </c>
      <c r="G62">
        <v>0</v>
      </c>
    </row>
    <row r="63" spans="1:7" ht="15" x14ac:dyDescent="0.25">
      <c r="A63" s="271" t="s">
        <v>103</v>
      </c>
      <c r="B63">
        <v>32.1</v>
      </c>
      <c r="C63">
        <v>25.1</v>
      </c>
      <c r="D63">
        <v>49.3</v>
      </c>
      <c r="E63">
        <v>18.3</v>
      </c>
      <c r="F63">
        <v>0</v>
      </c>
      <c r="G63">
        <v>0</v>
      </c>
    </row>
    <row r="64" spans="1:7" ht="15" x14ac:dyDescent="0.25">
      <c r="A64" s="271" t="s">
        <v>104</v>
      </c>
      <c r="B64">
        <v>14</v>
      </c>
      <c r="C64">
        <v>45</v>
      </c>
      <c r="D64">
        <v>317.10000000000002</v>
      </c>
      <c r="E64">
        <v>161.69999999999999</v>
      </c>
      <c r="F64">
        <v>0</v>
      </c>
      <c r="G64">
        <v>0</v>
      </c>
    </row>
    <row r="65" spans="1:7" ht="15" x14ac:dyDescent="0.25">
      <c r="A65" s="271" t="s">
        <v>105</v>
      </c>
      <c r="B65">
        <v>67</v>
      </c>
      <c r="C65">
        <v>58</v>
      </c>
      <c r="D65">
        <v>507.9</v>
      </c>
      <c r="E65">
        <v>188.6</v>
      </c>
      <c r="F65">
        <v>0</v>
      </c>
      <c r="G65">
        <v>0</v>
      </c>
    </row>
    <row r="66" spans="1:7" ht="15" x14ac:dyDescent="0.25">
      <c r="A66" s="271" t="s">
        <v>106</v>
      </c>
      <c r="B66">
        <v>50</v>
      </c>
      <c r="C66">
        <v>43.8</v>
      </c>
      <c r="D66">
        <v>203</v>
      </c>
      <c r="E66">
        <v>126.7</v>
      </c>
      <c r="F66">
        <v>0</v>
      </c>
      <c r="G66">
        <v>0</v>
      </c>
    </row>
    <row r="67" spans="1:7" ht="15" x14ac:dyDescent="0.25">
      <c r="A67" s="271" t="s">
        <v>107</v>
      </c>
      <c r="B67">
        <v>0</v>
      </c>
      <c r="C67">
        <v>13</v>
      </c>
      <c r="D67">
        <v>211.1</v>
      </c>
      <c r="E67">
        <v>147.6</v>
      </c>
      <c r="F67">
        <v>0</v>
      </c>
      <c r="G67">
        <v>0</v>
      </c>
    </row>
    <row r="68" spans="1:7" ht="15" x14ac:dyDescent="0.25">
      <c r="A68" s="271" t="s">
        <v>108</v>
      </c>
      <c r="B68">
        <v>0</v>
      </c>
      <c r="C68">
        <v>4.8</v>
      </c>
      <c r="D68">
        <v>0</v>
      </c>
      <c r="E68">
        <v>4.4000000000000004</v>
      </c>
      <c r="F68">
        <v>0</v>
      </c>
      <c r="G68">
        <v>0</v>
      </c>
    </row>
    <row r="69" spans="1:7" ht="15" x14ac:dyDescent="0.25">
      <c r="A69" s="271" t="s">
        <v>109</v>
      </c>
      <c r="B69">
        <v>245</v>
      </c>
      <c r="C69">
        <v>45.5</v>
      </c>
      <c r="D69">
        <v>378.8</v>
      </c>
      <c r="E69">
        <v>341.2</v>
      </c>
      <c r="F69">
        <v>0</v>
      </c>
      <c r="G69">
        <v>0</v>
      </c>
    </row>
    <row r="70" spans="1:7" ht="15" x14ac:dyDescent="0.25">
      <c r="A70" s="271" t="s">
        <v>110</v>
      </c>
      <c r="B70">
        <v>0</v>
      </c>
      <c r="C70">
        <v>0</v>
      </c>
      <c r="D70">
        <v>20.3</v>
      </c>
      <c r="E70">
        <v>16.399999999999999</v>
      </c>
      <c r="F70">
        <v>0</v>
      </c>
      <c r="G70">
        <v>0</v>
      </c>
    </row>
    <row r="71" spans="1:7" ht="15" x14ac:dyDescent="0.25">
      <c r="A71" s="271" t="s">
        <v>111</v>
      </c>
      <c r="B71">
        <v>0</v>
      </c>
      <c r="C71">
        <v>0</v>
      </c>
      <c r="D71">
        <v>93.4</v>
      </c>
      <c r="E71">
        <v>52.2</v>
      </c>
      <c r="F71">
        <v>0</v>
      </c>
      <c r="G71">
        <v>0</v>
      </c>
    </row>
    <row r="72" spans="1:7" ht="15" x14ac:dyDescent="0.25">
      <c r="A72" s="271" t="s">
        <v>112</v>
      </c>
      <c r="B72">
        <v>68.5</v>
      </c>
      <c r="C72">
        <v>75.7</v>
      </c>
      <c r="D72">
        <v>190.9</v>
      </c>
      <c r="E72">
        <v>190.6</v>
      </c>
      <c r="F72">
        <v>0</v>
      </c>
      <c r="G72">
        <v>0</v>
      </c>
    </row>
    <row r="73" spans="1:7" ht="15" x14ac:dyDescent="0.25">
      <c r="A73" s="271" t="s">
        <v>113</v>
      </c>
      <c r="B73">
        <v>50.2</v>
      </c>
      <c r="C73">
        <v>29.6</v>
      </c>
      <c r="D73">
        <v>120.4</v>
      </c>
      <c r="E73">
        <v>84.5</v>
      </c>
      <c r="F73">
        <v>0</v>
      </c>
      <c r="G73">
        <v>0</v>
      </c>
    </row>
    <row r="74" spans="1:7" ht="15" x14ac:dyDescent="0.25">
      <c r="A74" s="271" t="s">
        <v>114</v>
      </c>
      <c r="B74">
        <v>11.7</v>
      </c>
      <c r="C74">
        <v>15.4</v>
      </c>
      <c r="D74">
        <v>23.9</v>
      </c>
      <c r="E74">
        <v>26.2</v>
      </c>
      <c r="F74">
        <v>4.8</v>
      </c>
      <c r="G74">
        <v>0</v>
      </c>
    </row>
    <row r="75" spans="1:7" ht="15" x14ac:dyDescent="0.25">
      <c r="A75" s="271" t="s">
        <v>115</v>
      </c>
      <c r="B75">
        <v>523</v>
      </c>
      <c r="C75">
        <v>643.9</v>
      </c>
      <c r="D75">
        <v>2434.4</v>
      </c>
      <c r="E75">
        <v>1568.9</v>
      </c>
      <c r="F75">
        <v>0</v>
      </c>
      <c r="G75">
        <v>0</v>
      </c>
    </row>
    <row r="76" spans="1:7" ht="15" x14ac:dyDescent="0.25">
      <c r="A76" s="271" t="s">
        <v>117</v>
      </c>
      <c r="B76">
        <v>3.8</v>
      </c>
      <c r="C76">
        <v>3.5</v>
      </c>
      <c r="D76">
        <v>10.9</v>
      </c>
      <c r="E76">
        <v>7.5</v>
      </c>
      <c r="F76">
        <v>0</v>
      </c>
      <c r="G76">
        <v>0</v>
      </c>
    </row>
    <row r="77" spans="1:7" ht="15" x14ac:dyDescent="0.25">
      <c r="A77" s="271" t="s">
        <v>118</v>
      </c>
      <c r="B77">
        <v>48.6</v>
      </c>
      <c r="C77">
        <v>47.4</v>
      </c>
      <c r="D77">
        <v>92.5</v>
      </c>
      <c r="E77">
        <v>94.2</v>
      </c>
      <c r="F77">
        <v>0</v>
      </c>
      <c r="G77">
        <v>0</v>
      </c>
    </row>
    <row r="78" spans="1:7" ht="15" x14ac:dyDescent="0.25">
      <c r="A78" s="271" t="s">
        <v>119</v>
      </c>
      <c r="B78">
        <v>38.1</v>
      </c>
      <c r="C78">
        <v>222</v>
      </c>
      <c r="D78">
        <v>196.4</v>
      </c>
      <c r="E78">
        <v>99</v>
      </c>
      <c r="F78">
        <v>5.2</v>
      </c>
      <c r="G78">
        <v>0</v>
      </c>
    </row>
    <row r="79" spans="1:7" ht="15" x14ac:dyDescent="0.25">
      <c r="A79" s="271" t="s">
        <v>120</v>
      </c>
      <c r="B79">
        <v>12.7</v>
      </c>
      <c r="C79">
        <v>51.6</v>
      </c>
      <c r="D79">
        <v>197.8</v>
      </c>
      <c r="E79">
        <v>145.69999999999999</v>
      </c>
      <c r="F79">
        <v>0</v>
      </c>
      <c r="G79">
        <v>0</v>
      </c>
    </row>
    <row r="80" spans="1:7" ht="15" x14ac:dyDescent="0.25">
      <c r="A80" s="271" t="s">
        <v>121</v>
      </c>
      <c r="B80">
        <v>6.7</v>
      </c>
      <c r="C80">
        <v>32.9</v>
      </c>
      <c r="D80">
        <v>72.3</v>
      </c>
      <c r="E80">
        <v>59.3</v>
      </c>
      <c r="F80">
        <v>0</v>
      </c>
      <c r="G80">
        <v>0</v>
      </c>
    </row>
    <row r="81" spans="1:7" ht="15" x14ac:dyDescent="0.25">
      <c r="A81" s="271" t="s">
        <v>122</v>
      </c>
      <c r="B81">
        <v>40</v>
      </c>
      <c r="C81">
        <v>0</v>
      </c>
      <c r="D81">
        <v>42.1</v>
      </c>
      <c r="E81">
        <v>154.4</v>
      </c>
      <c r="F81">
        <v>0</v>
      </c>
      <c r="G81">
        <v>0</v>
      </c>
    </row>
    <row r="82" spans="1:7" ht="15" x14ac:dyDescent="0.25">
      <c r="A82" s="271" t="s">
        <v>65</v>
      </c>
      <c r="B82" t="s">
        <v>66</v>
      </c>
      <c r="C82" t="s">
        <v>67</v>
      </c>
      <c r="D82" t="s">
        <v>66</v>
      </c>
      <c r="E82" t="s">
        <v>66</v>
      </c>
      <c r="F82" t="s">
        <v>66</v>
      </c>
      <c r="G82" t="s">
        <v>68</v>
      </c>
    </row>
    <row r="83" spans="1:7" ht="15" x14ac:dyDescent="0.25">
      <c r="A83" s="271" t="s">
        <v>123</v>
      </c>
      <c r="B83">
        <v>4181.5</v>
      </c>
      <c r="C83">
        <v>4461.7</v>
      </c>
      <c r="D83">
        <v>15703.6</v>
      </c>
      <c r="E83">
        <v>12446.1</v>
      </c>
      <c r="F83">
        <v>99.9</v>
      </c>
      <c r="G83">
        <v>0</v>
      </c>
    </row>
    <row r="84" spans="1:7" ht="15" x14ac:dyDescent="0.25">
      <c r="A84" s="271" t="s">
        <v>124</v>
      </c>
      <c r="B84">
        <v>1042.0999999999999</v>
      </c>
      <c r="C84">
        <v>1001</v>
      </c>
      <c r="D84">
        <v>0</v>
      </c>
      <c r="E84">
        <v>0</v>
      </c>
      <c r="F84">
        <v>127</v>
      </c>
      <c r="G84">
        <v>0</v>
      </c>
    </row>
    <row r="85" spans="1:7" ht="15" x14ac:dyDescent="0.25">
      <c r="A85" s="271" t="s">
        <v>65</v>
      </c>
      <c r="B85" t="s">
        <v>66</v>
      </c>
      <c r="C85" t="s">
        <v>67</v>
      </c>
      <c r="D85" t="s">
        <v>66</v>
      </c>
      <c r="E85" t="s">
        <v>66</v>
      </c>
      <c r="F85" t="s">
        <v>66</v>
      </c>
      <c r="G85" t="s">
        <v>68</v>
      </c>
    </row>
    <row r="86" spans="1:7" ht="15" x14ac:dyDescent="0.25">
      <c r="A86" s="271" t="s">
        <v>125</v>
      </c>
      <c r="B86">
        <v>5223.6000000000004</v>
      </c>
      <c r="C86">
        <v>5462.7</v>
      </c>
      <c r="D86">
        <v>15703.6</v>
      </c>
      <c r="E86">
        <v>12446.1</v>
      </c>
      <c r="F86">
        <v>226.9</v>
      </c>
      <c r="G86">
        <v>0</v>
      </c>
    </row>
    <row r="87" spans="1:7" ht="15" x14ac:dyDescent="0.25">
      <c r="A87" s="271" t="s">
        <v>126</v>
      </c>
      <c r="B87" t="s">
        <v>45</v>
      </c>
      <c r="C87" t="s">
        <v>45</v>
      </c>
      <c r="D87">
        <v>0</v>
      </c>
      <c r="E87">
        <v>0</v>
      </c>
      <c r="F87" t="s">
        <v>45</v>
      </c>
      <c r="G87" t="s">
        <v>45</v>
      </c>
    </row>
    <row r="88" spans="1:7" ht="15" x14ac:dyDescent="0.25">
      <c r="A88" s="271" t="s">
        <v>127</v>
      </c>
      <c r="B88">
        <v>56</v>
      </c>
      <c r="C88">
        <v>60</v>
      </c>
      <c r="D88" t="s">
        <v>45</v>
      </c>
      <c r="E88" t="s">
        <v>45</v>
      </c>
      <c r="F88">
        <v>0</v>
      </c>
      <c r="G88">
        <v>0</v>
      </c>
    </row>
    <row r="89" spans="1:7" ht="15" x14ac:dyDescent="0.35">
      <c r="A89" s="28" t="s">
        <v>65</v>
      </c>
      <c r="B89" t="s">
        <v>66</v>
      </c>
      <c r="C89" t="s">
        <v>67</v>
      </c>
      <c r="D89" t="s">
        <v>66</v>
      </c>
      <c r="E89" t="s">
        <v>66</v>
      </c>
      <c r="F89" t="s">
        <v>66</v>
      </c>
      <c r="G89" t="s">
        <v>68</v>
      </c>
    </row>
  </sheetData>
  <pageMargins left="0.7" right="0.7" top="0.75" bottom="0.75" header="0.3" footer="0.3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C97BE-DE7A-4D7B-94DF-2546AB3628C7}">
  <sheetPr codeName="Sheet8"/>
  <dimension ref="A1:G89"/>
  <sheetViews>
    <sheetView topLeftCell="A40" workbookViewId="0">
      <selection activeCell="C20" sqref="C20"/>
    </sheetView>
  </sheetViews>
  <sheetFormatPr defaultRowHeight="13.2" x14ac:dyDescent="0.25"/>
  <cols>
    <col min="1" max="1" width="14.33203125" customWidth="1"/>
    <col min="2" max="2" width="12.6640625" customWidth="1"/>
    <col min="3" max="3" width="9.109375" customWidth="1"/>
    <col min="4" max="4" width="11.6640625" customWidth="1"/>
    <col min="5" max="5" width="9.109375" customWidth="1"/>
    <col min="6" max="6" width="12.44140625" customWidth="1"/>
    <col min="7" max="7" width="10.8867187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560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A7" s="271" t="s">
        <v>129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53</v>
      </c>
    </row>
    <row r="11" spans="1:7" ht="15" x14ac:dyDescent="0.25">
      <c r="A11" s="271" t="s">
        <v>225</v>
      </c>
    </row>
    <row r="12" spans="1:7" ht="15" x14ac:dyDescent="0.25">
      <c r="A12" s="271" t="s">
        <v>70</v>
      </c>
      <c r="B12">
        <v>85</v>
      </c>
      <c r="C12">
        <v>40</v>
      </c>
      <c r="D12">
        <v>689.2</v>
      </c>
      <c r="E12">
        <v>562.79999999999995</v>
      </c>
      <c r="F12">
        <v>40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71</v>
      </c>
      <c r="B15">
        <v>85</v>
      </c>
      <c r="C15">
        <v>40</v>
      </c>
      <c r="D15">
        <v>623.29999999999995</v>
      </c>
      <c r="E15">
        <v>393.5</v>
      </c>
      <c r="F15">
        <v>40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493.6</v>
      </c>
      <c r="C20">
        <v>594</v>
      </c>
      <c r="D20">
        <v>1548.9</v>
      </c>
      <c r="E20">
        <v>1571.9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247.5</v>
      </c>
      <c r="C22">
        <v>159.19999999999999</v>
      </c>
      <c r="D22">
        <v>808</v>
      </c>
      <c r="E22">
        <v>653.1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0</v>
      </c>
      <c r="C24">
        <v>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1701.3</v>
      </c>
      <c r="C26">
        <v>1559.7</v>
      </c>
      <c r="D26">
        <v>5088.6000000000004</v>
      </c>
      <c r="E26">
        <v>5127.3999999999996</v>
      </c>
      <c r="F26">
        <v>50</v>
      </c>
      <c r="G26">
        <v>0</v>
      </c>
    </row>
    <row r="27" spans="1:7" ht="15" x14ac:dyDescent="0.25">
      <c r="A27" s="271" t="s">
        <v>167</v>
      </c>
      <c r="B27">
        <v>90</v>
      </c>
      <c r="C27">
        <v>60</v>
      </c>
      <c r="D27">
        <v>176.7</v>
      </c>
      <c r="E27">
        <v>355.4</v>
      </c>
      <c r="F27">
        <v>0</v>
      </c>
      <c r="G27">
        <v>0</v>
      </c>
    </row>
    <row r="28" spans="1:7" ht="15" x14ac:dyDescent="0.25">
      <c r="A28" s="271" t="s">
        <v>78</v>
      </c>
      <c r="B28">
        <v>34</v>
      </c>
      <c r="C28">
        <v>11.1</v>
      </c>
      <c r="D28">
        <v>31.7</v>
      </c>
      <c r="E28">
        <v>25.8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79</v>
      </c>
      <c r="B30">
        <v>0.8</v>
      </c>
      <c r="C30">
        <v>0.5</v>
      </c>
      <c r="D30">
        <v>2.9</v>
      </c>
      <c r="E30">
        <v>2.5</v>
      </c>
      <c r="F30">
        <v>0</v>
      </c>
      <c r="G30">
        <v>0</v>
      </c>
    </row>
    <row r="31" spans="1:7" ht="15" x14ac:dyDescent="0.25">
      <c r="A31" s="271" t="s">
        <v>80</v>
      </c>
      <c r="B31">
        <v>165</v>
      </c>
      <c r="C31">
        <v>115</v>
      </c>
      <c r="D31">
        <v>579.1</v>
      </c>
      <c r="E31">
        <v>577.4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50</v>
      </c>
      <c r="D32">
        <v>262.2</v>
      </c>
      <c r="E32">
        <v>363.8</v>
      </c>
      <c r="F32">
        <v>0</v>
      </c>
      <c r="G32">
        <v>0</v>
      </c>
    </row>
    <row r="33" spans="1:7" ht="15" x14ac:dyDescent="0.25">
      <c r="A33" s="271" t="s">
        <v>168</v>
      </c>
      <c r="B33">
        <v>0.2</v>
      </c>
      <c r="C33">
        <v>31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271" t="s">
        <v>81</v>
      </c>
      <c r="B34">
        <v>312.7</v>
      </c>
      <c r="C34">
        <v>308.3</v>
      </c>
      <c r="D34">
        <v>810.8</v>
      </c>
      <c r="E34">
        <v>825.9</v>
      </c>
      <c r="F34">
        <v>0</v>
      </c>
      <c r="G34">
        <v>0</v>
      </c>
    </row>
    <row r="35" spans="1:7" ht="15" x14ac:dyDescent="0.25">
      <c r="A35" s="271" t="s">
        <v>82</v>
      </c>
      <c r="B35">
        <v>13.5</v>
      </c>
      <c r="C35">
        <v>1.2</v>
      </c>
      <c r="D35">
        <v>185.6</v>
      </c>
      <c r="E35">
        <v>130.9</v>
      </c>
      <c r="F35">
        <v>0</v>
      </c>
      <c r="G35">
        <v>0</v>
      </c>
    </row>
    <row r="36" spans="1:7" ht="15" x14ac:dyDescent="0.25">
      <c r="A36" s="271" t="s">
        <v>83</v>
      </c>
      <c r="B36">
        <v>654</v>
      </c>
      <c r="C36">
        <v>653</v>
      </c>
      <c r="D36">
        <v>1899.8</v>
      </c>
      <c r="E36">
        <v>1761.5</v>
      </c>
      <c r="F36">
        <v>50</v>
      </c>
      <c r="G36">
        <v>0</v>
      </c>
    </row>
    <row r="37" spans="1:7" ht="15" x14ac:dyDescent="0.25">
      <c r="A37" s="271" t="s">
        <v>259</v>
      </c>
      <c r="B37">
        <v>0</v>
      </c>
      <c r="C37">
        <v>0</v>
      </c>
      <c r="D37">
        <v>53.3</v>
      </c>
      <c r="E37">
        <v>64.5</v>
      </c>
      <c r="F37">
        <v>0</v>
      </c>
      <c r="G37">
        <v>0</v>
      </c>
    </row>
    <row r="38" spans="1:7" ht="15" x14ac:dyDescent="0.25">
      <c r="A38" s="271" t="s">
        <v>84</v>
      </c>
      <c r="B38">
        <v>65</v>
      </c>
      <c r="C38">
        <v>0.7</v>
      </c>
      <c r="D38">
        <v>66.599999999999994</v>
      </c>
      <c r="E38">
        <v>67</v>
      </c>
      <c r="F38">
        <v>0</v>
      </c>
      <c r="G38">
        <v>0</v>
      </c>
    </row>
    <row r="39" spans="1:7" ht="15" x14ac:dyDescent="0.25">
      <c r="A39" s="271" t="s">
        <v>85</v>
      </c>
      <c r="B39">
        <v>20</v>
      </c>
      <c r="C39">
        <v>86</v>
      </c>
      <c r="D39">
        <v>41.2</v>
      </c>
      <c r="E39">
        <v>44.6</v>
      </c>
      <c r="F39">
        <v>0</v>
      </c>
      <c r="G39">
        <v>0</v>
      </c>
    </row>
    <row r="40" spans="1:7" ht="15" x14ac:dyDescent="0.25">
      <c r="A40" s="271" t="s">
        <v>86</v>
      </c>
      <c r="B40">
        <v>271.10000000000002</v>
      </c>
      <c r="C40">
        <v>241.8</v>
      </c>
      <c r="D40">
        <v>479.6</v>
      </c>
      <c r="E40">
        <v>548.29999999999995</v>
      </c>
      <c r="F40">
        <v>0</v>
      </c>
      <c r="G40">
        <v>0</v>
      </c>
    </row>
    <row r="41" spans="1:7" ht="15" x14ac:dyDescent="0.25">
      <c r="A41" s="271" t="s">
        <v>87</v>
      </c>
      <c r="B41">
        <v>0</v>
      </c>
      <c r="C41">
        <v>0.3</v>
      </c>
      <c r="D41">
        <v>2.2000000000000002</v>
      </c>
      <c r="E41">
        <v>1.1000000000000001</v>
      </c>
      <c r="F41">
        <v>0</v>
      </c>
      <c r="G41">
        <v>0</v>
      </c>
    </row>
    <row r="42" spans="1:7" ht="15" x14ac:dyDescent="0.25">
      <c r="A42" s="271" t="s">
        <v>88</v>
      </c>
      <c r="B42">
        <v>25</v>
      </c>
      <c r="C42">
        <v>0.7</v>
      </c>
      <c r="D42">
        <v>259.89999999999998</v>
      </c>
      <c r="E42">
        <v>178</v>
      </c>
      <c r="F42">
        <v>0</v>
      </c>
      <c r="G42">
        <v>0</v>
      </c>
    </row>
    <row r="43" spans="1:7" ht="15" x14ac:dyDescent="0.25">
      <c r="A43" s="271" t="s">
        <v>89</v>
      </c>
      <c r="B43">
        <v>50</v>
      </c>
      <c r="C43">
        <v>0</v>
      </c>
      <c r="D43">
        <v>235.5</v>
      </c>
      <c r="E43">
        <v>180.7</v>
      </c>
      <c r="F43">
        <v>0</v>
      </c>
      <c r="G43">
        <v>0</v>
      </c>
    </row>
    <row r="44" spans="1:7" ht="15" x14ac:dyDescent="0.25">
      <c r="A44" s="271" t="s">
        <v>69</v>
      </c>
    </row>
    <row r="45" spans="1:7" ht="15" x14ac:dyDescent="0.25">
      <c r="A45" s="271" t="s">
        <v>90</v>
      </c>
      <c r="B45">
        <v>156.69999999999999</v>
      </c>
      <c r="C45">
        <v>685.9</v>
      </c>
      <c r="D45">
        <v>1637.5</v>
      </c>
      <c r="E45">
        <v>754.4</v>
      </c>
      <c r="F45">
        <v>0</v>
      </c>
      <c r="G45">
        <v>0</v>
      </c>
    </row>
    <row r="46" spans="1:7" ht="15" x14ac:dyDescent="0.25">
      <c r="A46" s="271" t="s">
        <v>91</v>
      </c>
      <c r="B46">
        <v>0</v>
      </c>
      <c r="C46">
        <v>0</v>
      </c>
      <c r="D46">
        <v>409.7</v>
      </c>
      <c r="E46">
        <v>104.6</v>
      </c>
      <c r="F46">
        <v>0</v>
      </c>
      <c r="G46">
        <v>0</v>
      </c>
    </row>
    <row r="47" spans="1:7" ht="15" x14ac:dyDescent="0.25">
      <c r="A47" s="271" t="s">
        <v>92</v>
      </c>
      <c r="B47">
        <v>0</v>
      </c>
      <c r="C47">
        <v>275</v>
      </c>
      <c r="D47">
        <v>101.2</v>
      </c>
      <c r="E47">
        <v>115.7</v>
      </c>
      <c r="F47">
        <v>0</v>
      </c>
      <c r="G47">
        <v>0</v>
      </c>
    </row>
    <row r="48" spans="1:7" ht="15" x14ac:dyDescent="0.25">
      <c r="A48" s="271" t="s">
        <v>464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ht="15" x14ac:dyDescent="0.25">
      <c r="A49" s="271" t="s">
        <v>175</v>
      </c>
      <c r="B49">
        <v>0</v>
      </c>
      <c r="C49">
        <v>0</v>
      </c>
      <c r="D49">
        <v>18.600000000000001</v>
      </c>
      <c r="E49">
        <v>22</v>
      </c>
      <c r="F49">
        <v>0</v>
      </c>
      <c r="G49">
        <v>0</v>
      </c>
    </row>
    <row r="50" spans="1:7" ht="15" x14ac:dyDescent="0.25">
      <c r="A50" s="271" t="s">
        <v>406</v>
      </c>
      <c r="B50">
        <v>0</v>
      </c>
      <c r="C50">
        <v>0</v>
      </c>
      <c r="D50">
        <v>0</v>
      </c>
      <c r="E50">
        <v>23.9</v>
      </c>
      <c r="F50">
        <v>0</v>
      </c>
      <c r="G50">
        <v>0</v>
      </c>
    </row>
    <row r="51" spans="1:7" ht="15" x14ac:dyDescent="0.25">
      <c r="A51" s="271" t="s">
        <v>466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ht="15" x14ac:dyDescent="0.25">
      <c r="A52" s="271" t="s">
        <v>93</v>
      </c>
      <c r="B52">
        <v>0</v>
      </c>
      <c r="C52">
        <v>0</v>
      </c>
      <c r="D52">
        <v>32.200000000000003</v>
      </c>
      <c r="E52" t="s">
        <v>94</v>
      </c>
      <c r="F52">
        <v>0</v>
      </c>
      <c r="G52">
        <v>0</v>
      </c>
    </row>
    <row r="53" spans="1:7" ht="15" x14ac:dyDescent="0.25">
      <c r="A53" s="271" t="s">
        <v>95</v>
      </c>
      <c r="B53">
        <v>0</v>
      </c>
      <c r="C53">
        <v>0</v>
      </c>
      <c r="D53">
        <v>3.9</v>
      </c>
      <c r="E53">
        <v>20.6</v>
      </c>
      <c r="F53">
        <v>0</v>
      </c>
      <c r="G53">
        <v>0</v>
      </c>
    </row>
    <row r="54" spans="1:7" ht="15" x14ac:dyDescent="0.25">
      <c r="A54" s="271" t="s">
        <v>96</v>
      </c>
      <c r="B54">
        <v>156.69999999999999</v>
      </c>
      <c r="C54">
        <v>410.9</v>
      </c>
      <c r="D54">
        <v>973</v>
      </c>
      <c r="E54">
        <v>450.8</v>
      </c>
      <c r="F54">
        <v>0</v>
      </c>
      <c r="G54">
        <v>0</v>
      </c>
    </row>
    <row r="55" spans="1:7" ht="15" x14ac:dyDescent="0.25">
      <c r="A55" s="271" t="s">
        <v>97</v>
      </c>
      <c r="B55">
        <v>0</v>
      </c>
      <c r="C55">
        <v>0</v>
      </c>
      <c r="D55">
        <v>27.3</v>
      </c>
      <c r="E55">
        <v>16.8</v>
      </c>
      <c r="F55">
        <v>0</v>
      </c>
      <c r="G55">
        <v>0</v>
      </c>
    </row>
    <row r="56" spans="1:7" ht="15" x14ac:dyDescent="0.25">
      <c r="A56" s="271" t="s">
        <v>176</v>
      </c>
      <c r="B56">
        <v>0</v>
      </c>
      <c r="C56">
        <v>0</v>
      </c>
      <c r="D56">
        <v>31.1</v>
      </c>
      <c r="E56">
        <v>0</v>
      </c>
      <c r="F56">
        <v>0</v>
      </c>
      <c r="G56">
        <v>0</v>
      </c>
    </row>
    <row r="57" spans="1:7" ht="15" x14ac:dyDescent="0.25">
      <c r="A57" s="271" t="s">
        <v>69</v>
      </c>
    </row>
    <row r="58" spans="1:7" ht="15" x14ac:dyDescent="0.25">
      <c r="A58" s="271" t="s">
        <v>98</v>
      </c>
      <c r="B58">
        <v>1129.8</v>
      </c>
      <c r="C58">
        <v>1423</v>
      </c>
      <c r="D58">
        <v>5519.1</v>
      </c>
      <c r="E58">
        <v>3776.7</v>
      </c>
      <c r="F58">
        <v>8.9</v>
      </c>
      <c r="G58">
        <v>0</v>
      </c>
    </row>
    <row r="59" spans="1:7" ht="15" x14ac:dyDescent="0.25">
      <c r="A59" s="271" t="s">
        <v>99</v>
      </c>
      <c r="B59">
        <v>11.8</v>
      </c>
      <c r="C59">
        <v>0.5</v>
      </c>
      <c r="D59">
        <v>12.2</v>
      </c>
      <c r="E59">
        <v>11.5</v>
      </c>
      <c r="F59">
        <v>0</v>
      </c>
      <c r="G59">
        <v>0</v>
      </c>
    </row>
    <row r="60" spans="1:7" ht="15" x14ac:dyDescent="0.25">
      <c r="A60" s="271" t="s">
        <v>100</v>
      </c>
      <c r="B60">
        <v>4.5</v>
      </c>
      <c r="C60">
        <v>0</v>
      </c>
      <c r="D60">
        <v>4.4000000000000004</v>
      </c>
      <c r="E60">
        <v>10.8</v>
      </c>
      <c r="F60">
        <v>0</v>
      </c>
      <c r="G60">
        <v>0</v>
      </c>
    </row>
    <row r="61" spans="1:7" ht="15" x14ac:dyDescent="0.25">
      <c r="A61" s="271" t="s">
        <v>101</v>
      </c>
      <c r="B61">
        <v>0</v>
      </c>
      <c r="C61">
        <v>30</v>
      </c>
      <c r="D61">
        <v>386</v>
      </c>
      <c r="E61">
        <v>210.6</v>
      </c>
      <c r="F61">
        <v>0</v>
      </c>
      <c r="G61">
        <v>0</v>
      </c>
    </row>
    <row r="62" spans="1:7" ht="15" x14ac:dyDescent="0.25">
      <c r="A62" s="271" t="s">
        <v>102</v>
      </c>
      <c r="B62">
        <v>20.5</v>
      </c>
      <c r="C62">
        <v>35.4</v>
      </c>
      <c r="D62">
        <v>58.4</v>
      </c>
      <c r="E62">
        <v>56.5</v>
      </c>
      <c r="F62">
        <v>0</v>
      </c>
      <c r="G62">
        <v>0</v>
      </c>
    </row>
    <row r="63" spans="1:7" ht="15" x14ac:dyDescent="0.25">
      <c r="A63" s="271" t="s">
        <v>103</v>
      </c>
      <c r="B63">
        <v>32.200000000000003</v>
      </c>
      <c r="C63">
        <v>25.1</v>
      </c>
      <c r="D63">
        <v>49.2</v>
      </c>
      <c r="E63">
        <v>18.3</v>
      </c>
      <c r="F63">
        <v>0</v>
      </c>
      <c r="G63">
        <v>0</v>
      </c>
    </row>
    <row r="64" spans="1:7" ht="15" x14ac:dyDescent="0.25">
      <c r="A64" s="271" t="s">
        <v>104</v>
      </c>
      <c r="B64">
        <v>14</v>
      </c>
      <c r="C64">
        <v>45</v>
      </c>
      <c r="D64">
        <v>317.10000000000002</v>
      </c>
      <c r="E64">
        <v>161.69999999999999</v>
      </c>
      <c r="F64">
        <v>0</v>
      </c>
      <c r="G64">
        <v>0</v>
      </c>
    </row>
    <row r="65" spans="1:7" ht="15" x14ac:dyDescent="0.25">
      <c r="A65" s="271" t="s">
        <v>105</v>
      </c>
      <c r="B65">
        <v>64</v>
      </c>
      <c r="C65">
        <v>58</v>
      </c>
      <c r="D65">
        <v>498.8</v>
      </c>
      <c r="E65">
        <v>188.6</v>
      </c>
      <c r="F65">
        <v>0</v>
      </c>
      <c r="G65">
        <v>0</v>
      </c>
    </row>
    <row r="66" spans="1:7" ht="15" x14ac:dyDescent="0.25">
      <c r="A66" s="271" t="s">
        <v>106</v>
      </c>
      <c r="B66">
        <v>57.5</v>
      </c>
      <c r="C66">
        <v>43.8</v>
      </c>
      <c r="D66">
        <v>203</v>
      </c>
      <c r="E66">
        <v>126.7</v>
      </c>
      <c r="F66">
        <v>0</v>
      </c>
      <c r="G66">
        <v>0</v>
      </c>
    </row>
    <row r="67" spans="1:7" ht="15" x14ac:dyDescent="0.25">
      <c r="A67" s="271" t="s">
        <v>107</v>
      </c>
      <c r="B67">
        <v>0.4</v>
      </c>
      <c r="C67">
        <v>13</v>
      </c>
      <c r="D67">
        <v>210.7</v>
      </c>
      <c r="E67">
        <v>147.6</v>
      </c>
      <c r="F67">
        <v>0</v>
      </c>
      <c r="G67">
        <v>0</v>
      </c>
    </row>
    <row r="68" spans="1:7" ht="15" x14ac:dyDescent="0.25">
      <c r="A68" s="271" t="s">
        <v>108</v>
      </c>
      <c r="B68">
        <v>0</v>
      </c>
      <c r="C68">
        <v>4.8</v>
      </c>
      <c r="D68">
        <v>0</v>
      </c>
      <c r="E68">
        <v>4.4000000000000004</v>
      </c>
      <c r="F68">
        <v>0</v>
      </c>
      <c r="G68">
        <v>0</v>
      </c>
    </row>
    <row r="69" spans="1:7" ht="15" x14ac:dyDescent="0.25">
      <c r="A69" s="271" t="s">
        <v>109</v>
      </c>
      <c r="B69">
        <v>153</v>
      </c>
      <c r="C69">
        <v>45.5</v>
      </c>
      <c r="D69">
        <v>378.8</v>
      </c>
      <c r="E69">
        <v>341.2</v>
      </c>
      <c r="F69">
        <v>0</v>
      </c>
      <c r="G69">
        <v>0</v>
      </c>
    </row>
    <row r="70" spans="1:7" ht="15" x14ac:dyDescent="0.25">
      <c r="A70" s="271" t="s">
        <v>110</v>
      </c>
      <c r="B70">
        <v>0</v>
      </c>
      <c r="C70">
        <v>0</v>
      </c>
      <c r="D70">
        <v>20.3</v>
      </c>
      <c r="E70">
        <v>16.399999999999999</v>
      </c>
      <c r="F70">
        <v>0</v>
      </c>
      <c r="G70">
        <v>0</v>
      </c>
    </row>
    <row r="71" spans="1:7" ht="15" x14ac:dyDescent="0.25">
      <c r="A71" s="271" t="s">
        <v>111</v>
      </c>
      <c r="B71">
        <v>0</v>
      </c>
      <c r="C71">
        <v>0</v>
      </c>
      <c r="D71">
        <v>93.4</v>
      </c>
      <c r="E71">
        <v>52.2</v>
      </c>
      <c r="F71">
        <v>0</v>
      </c>
      <c r="G71">
        <v>0</v>
      </c>
    </row>
    <row r="72" spans="1:7" ht="15" x14ac:dyDescent="0.25">
      <c r="A72" s="271" t="s">
        <v>112</v>
      </c>
      <c r="B72">
        <v>68.5</v>
      </c>
      <c r="C72">
        <v>75.7</v>
      </c>
      <c r="D72">
        <v>190.9</v>
      </c>
      <c r="E72">
        <v>190.6</v>
      </c>
      <c r="F72">
        <v>0</v>
      </c>
      <c r="G72">
        <v>0</v>
      </c>
    </row>
    <row r="73" spans="1:7" ht="15" x14ac:dyDescent="0.25">
      <c r="A73" s="271" t="s">
        <v>113</v>
      </c>
      <c r="B73">
        <v>31.7</v>
      </c>
      <c r="C73">
        <v>29.6</v>
      </c>
      <c r="D73">
        <v>120.4</v>
      </c>
      <c r="E73">
        <v>84.5</v>
      </c>
      <c r="F73">
        <v>0</v>
      </c>
      <c r="G73">
        <v>0</v>
      </c>
    </row>
    <row r="74" spans="1:7" ht="15" x14ac:dyDescent="0.25">
      <c r="A74" s="271" t="s">
        <v>114</v>
      </c>
      <c r="B74">
        <v>11</v>
      </c>
      <c r="C74">
        <v>15.4</v>
      </c>
      <c r="D74">
        <v>22.1</v>
      </c>
      <c r="E74">
        <v>26.2</v>
      </c>
      <c r="F74">
        <v>4.8</v>
      </c>
      <c r="G74">
        <v>0</v>
      </c>
    </row>
    <row r="75" spans="1:7" ht="15" x14ac:dyDescent="0.25">
      <c r="A75" s="271" t="s">
        <v>115</v>
      </c>
      <c r="B75">
        <v>498.6</v>
      </c>
      <c r="C75">
        <v>643.9</v>
      </c>
      <c r="D75">
        <v>2362.1999999999998</v>
      </c>
      <c r="E75">
        <v>1568.9</v>
      </c>
      <c r="F75">
        <v>0</v>
      </c>
      <c r="G75">
        <v>0</v>
      </c>
    </row>
    <row r="76" spans="1:7" ht="15" x14ac:dyDescent="0.25">
      <c r="A76" s="271" t="s">
        <v>117</v>
      </c>
      <c r="B76">
        <v>3.8</v>
      </c>
      <c r="C76">
        <v>3.5</v>
      </c>
      <c r="D76">
        <v>10.9</v>
      </c>
      <c r="E76">
        <v>7.5</v>
      </c>
      <c r="F76">
        <v>0</v>
      </c>
      <c r="G76">
        <v>0</v>
      </c>
    </row>
    <row r="77" spans="1:7" ht="15" x14ac:dyDescent="0.25">
      <c r="A77" s="271" t="s">
        <v>118</v>
      </c>
      <c r="B77">
        <v>48.6</v>
      </c>
      <c r="C77">
        <v>47.4</v>
      </c>
      <c r="D77">
        <v>92.5</v>
      </c>
      <c r="E77">
        <v>94.2</v>
      </c>
      <c r="F77">
        <v>0</v>
      </c>
      <c r="G77">
        <v>0</v>
      </c>
    </row>
    <row r="78" spans="1:7" ht="15" x14ac:dyDescent="0.25">
      <c r="A78" s="271" t="s">
        <v>119</v>
      </c>
      <c r="B78">
        <v>50.3</v>
      </c>
      <c r="C78">
        <v>222</v>
      </c>
      <c r="D78">
        <v>175.8</v>
      </c>
      <c r="E78">
        <v>99</v>
      </c>
      <c r="F78">
        <v>4.2</v>
      </c>
      <c r="G78">
        <v>0</v>
      </c>
    </row>
    <row r="79" spans="1:7" ht="15" x14ac:dyDescent="0.25">
      <c r="A79" s="271" t="s">
        <v>120</v>
      </c>
      <c r="B79">
        <v>12.7</v>
      </c>
      <c r="C79">
        <v>51.6</v>
      </c>
      <c r="D79">
        <v>197.8</v>
      </c>
      <c r="E79">
        <v>145.69999999999999</v>
      </c>
      <c r="F79">
        <v>0</v>
      </c>
      <c r="G79">
        <v>0</v>
      </c>
    </row>
    <row r="80" spans="1:7" ht="15" x14ac:dyDescent="0.25">
      <c r="A80" s="271" t="s">
        <v>121</v>
      </c>
      <c r="B80">
        <v>6.7</v>
      </c>
      <c r="C80">
        <v>32.9</v>
      </c>
      <c r="D80">
        <v>72.3</v>
      </c>
      <c r="E80">
        <v>59.3</v>
      </c>
      <c r="F80">
        <v>0</v>
      </c>
      <c r="G80">
        <v>0</v>
      </c>
    </row>
    <row r="81" spans="1:7" ht="15" x14ac:dyDescent="0.25">
      <c r="A81" s="271" t="s">
        <v>122</v>
      </c>
      <c r="B81">
        <v>40</v>
      </c>
      <c r="C81">
        <v>0</v>
      </c>
      <c r="D81">
        <v>42.1</v>
      </c>
      <c r="E81">
        <v>154.4</v>
      </c>
      <c r="F81">
        <v>0</v>
      </c>
      <c r="G81">
        <v>0</v>
      </c>
    </row>
    <row r="82" spans="1:7" ht="15" x14ac:dyDescent="0.25">
      <c r="A82" s="271" t="s">
        <v>65</v>
      </c>
      <c r="B82" t="s">
        <v>67</v>
      </c>
      <c r="C82" t="s">
        <v>68</v>
      </c>
      <c r="D82" t="s">
        <v>66</v>
      </c>
      <c r="E82" t="s">
        <v>68</v>
      </c>
      <c r="F82" t="s">
        <v>197</v>
      </c>
      <c r="G82" t="s">
        <v>67</v>
      </c>
    </row>
    <row r="83" spans="1:7" ht="15" x14ac:dyDescent="0.25">
      <c r="A83" s="271" t="s">
        <v>123</v>
      </c>
      <c r="B83">
        <v>3813.8</v>
      </c>
      <c r="C83">
        <v>4461.7</v>
      </c>
      <c r="D83">
        <v>15485.3</v>
      </c>
      <c r="E83">
        <v>12446.1</v>
      </c>
      <c r="F83">
        <v>98.9</v>
      </c>
      <c r="G83">
        <v>0</v>
      </c>
    </row>
    <row r="84" spans="1:7" ht="15" x14ac:dyDescent="0.25">
      <c r="A84" s="271" t="s">
        <v>124</v>
      </c>
      <c r="B84">
        <v>981.8</v>
      </c>
      <c r="C84">
        <v>1001</v>
      </c>
      <c r="D84">
        <v>0</v>
      </c>
      <c r="E84">
        <v>0</v>
      </c>
      <c r="F84">
        <v>127</v>
      </c>
      <c r="G84">
        <v>0</v>
      </c>
    </row>
    <row r="85" spans="1:7" ht="15" x14ac:dyDescent="0.25">
      <c r="A85" s="271" t="s">
        <v>65</v>
      </c>
      <c r="B85" t="s">
        <v>67</v>
      </c>
      <c r="C85" t="s">
        <v>68</v>
      </c>
      <c r="D85" t="s">
        <v>66</v>
      </c>
      <c r="E85" t="s">
        <v>68</v>
      </c>
      <c r="F85" t="s">
        <v>197</v>
      </c>
      <c r="G85" t="s">
        <v>67</v>
      </c>
    </row>
    <row r="86" spans="1:7" ht="15" x14ac:dyDescent="0.25">
      <c r="A86" s="271" t="s">
        <v>125</v>
      </c>
      <c r="B86">
        <v>4795.6000000000004</v>
      </c>
      <c r="C86">
        <v>5462.7</v>
      </c>
      <c r="D86">
        <v>15485.3</v>
      </c>
      <c r="E86">
        <v>12446.1</v>
      </c>
      <c r="F86">
        <v>225.9</v>
      </c>
      <c r="G86">
        <v>0</v>
      </c>
    </row>
    <row r="87" spans="1:7" ht="15" x14ac:dyDescent="0.25">
      <c r="A87" s="271" t="s">
        <v>126</v>
      </c>
      <c r="B87" t="s">
        <v>45</v>
      </c>
      <c r="C87" t="s">
        <v>45</v>
      </c>
      <c r="D87">
        <v>0</v>
      </c>
      <c r="E87">
        <v>0</v>
      </c>
      <c r="F87" t="s">
        <v>45</v>
      </c>
      <c r="G87" t="s">
        <v>45</v>
      </c>
    </row>
    <row r="88" spans="1:7" ht="15" x14ac:dyDescent="0.25">
      <c r="A88" s="271" t="s">
        <v>127</v>
      </c>
      <c r="B88">
        <v>56</v>
      </c>
      <c r="C88">
        <v>60</v>
      </c>
      <c r="D88" t="s">
        <v>45</v>
      </c>
      <c r="E88" t="s">
        <v>45</v>
      </c>
      <c r="F88">
        <v>0</v>
      </c>
      <c r="G88">
        <v>0</v>
      </c>
    </row>
    <row r="89" spans="1:7" ht="15" x14ac:dyDescent="0.35">
      <c r="A89" s="28" t="s">
        <v>65</v>
      </c>
      <c r="B89" t="s">
        <v>67</v>
      </c>
      <c r="C89" t="s">
        <v>68</v>
      </c>
      <c r="D89" t="s">
        <v>66</v>
      </c>
      <c r="E89" t="s">
        <v>68</v>
      </c>
      <c r="F89" t="s">
        <v>197</v>
      </c>
      <c r="G89" t="s">
        <v>67</v>
      </c>
    </row>
  </sheetData>
  <pageMargins left="0.7" right="0.7" top="0.75" bottom="0.75" header="0.3" footer="0.3"/>
  <pageSetup orientation="portrait" horizontalDpi="300" verticalDpi="300" r:id="rId1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8040B-0177-40C9-8300-EB775012CD0F}">
  <sheetPr codeName="Sheet9"/>
  <dimension ref="A1:G89"/>
  <sheetViews>
    <sheetView topLeftCell="A19" workbookViewId="0">
      <selection activeCell="I40" sqref="I40"/>
    </sheetView>
  </sheetViews>
  <sheetFormatPr defaultRowHeight="13.2" x14ac:dyDescent="0.25"/>
  <cols>
    <col min="1" max="1" width="16.33203125" customWidth="1"/>
    <col min="2" max="2" width="13" customWidth="1"/>
    <col min="3" max="3" width="10.109375" customWidth="1"/>
    <col min="4" max="4" width="12.109375" customWidth="1"/>
    <col min="5" max="5" width="11.33203125" customWidth="1"/>
    <col min="6" max="6" width="12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561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A7" s="271" t="s">
        <v>129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60</v>
      </c>
      <c r="C12">
        <v>40</v>
      </c>
      <c r="D12">
        <v>689.2</v>
      </c>
      <c r="E12">
        <v>562.79999999999995</v>
      </c>
      <c r="F12">
        <v>40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71</v>
      </c>
      <c r="B15">
        <v>60</v>
      </c>
      <c r="C15">
        <v>40</v>
      </c>
      <c r="D15">
        <v>623.29999999999995</v>
      </c>
      <c r="E15">
        <v>393.5</v>
      </c>
      <c r="F15">
        <v>40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434.4</v>
      </c>
      <c r="C20">
        <v>594</v>
      </c>
      <c r="D20">
        <v>1512</v>
      </c>
      <c r="E20">
        <v>1571.9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203.7</v>
      </c>
      <c r="C22">
        <v>159.19999999999999</v>
      </c>
      <c r="D22">
        <v>774.9</v>
      </c>
      <c r="E22">
        <v>653.1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0</v>
      </c>
      <c r="C24">
        <v>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1661.1</v>
      </c>
      <c r="C26">
        <v>1559.7</v>
      </c>
      <c r="D26">
        <v>4851.8</v>
      </c>
      <c r="E26">
        <v>5127.3999999999996</v>
      </c>
      <c r="F26">
        <v>50</v>
      </c>
      <c r="G26">
        <v>0</v>
      </c>
    </row>
    <row r="27" spans="1:7" ht="15" x14ac:dyDescent="0.25">
      <c r="A27" s="271" t="s">
        <v>167</v>
      </c>
      <c r="B27">
        <v>35</v>
      </c>
      <c r="C27">
        <v>60</v>
      </c>
      <c r="D27">
        <v>119.8</v>
      </c>
      <c r="E27">
        <v>355.4</v>
      </c>
      <c r="F27">
        <v>0</v>
      </c>
      <c r="G27">
        <v>0</v>
      </c>
    </row>
    <row r="28" spans="1:7" ht="15" x14ac:dyDescent="0.25">
      <c r="A28" s="271" t="s">
        <v>78</v>
      </c>
      <c r="B28">
        <v>8</v>
      </c>
      <c r="C28">
        <v>11.1</v>
      </c>
      <c r="D28">
        <v>31.7</v>
      </c>
      <c r="E28">
        <v>25.8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79</v>
      </c>
      <c r="B30">
        <v>0.8</v>
      </c>
      <c r="C30">
        <v>0.5</v>
      </c>
      <c r="D30">
        <v>2.9</v>
      </c>
      <c r="E30">
        <v>2.5</v>
      </c>
      <c r="F30">
        <v>0</v>
      </c>
      <c r="G30">
        <v>0</v>
      </c>
    </row>
    <row r="31" spans="1:7" ht="15" x14ac:dyDescent="0.25">
      <c r="A31" s="271" t="s">
        <v>80</v>
      </c>
      <c r="B31">
        <v>277</v>
      </c>
      <c r="C31">
        <v>115</v>
      </c>
      <c r="D31">
        <v>463.9</v>
      </c>
      <c r="E31">
        <v>577.4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50</v>
      </c>
      <c r="D32">
        <v>262.2</v>
      </c>
      <c r="E32">
        <v>363.8</v>
      </c>
      <c r="F32">
        <v>0</v>
      </c>
      <c r="G32">
        <v>0</v>
      </c>
    </row>
    <row r="33" spans="1:7" ht="15" x14ac:dyDescent="0.25">
      <c r="A33" s="271" t="s">
        <v>168</v>
      </c>
      <c r="B33">
        <v>0.2</v>
      </c>
      <c r="C33">
        <v>31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271" t="s">
        <v>81</v>
      </c>
      <c r="B34">
        <v>242</v>
      </c>
      <c r="C34">
        <v>308.3</v>
      </c>
      <c r="D34">
        <v>810.2</v>
      </c>
      <c r="E34">
        <v>825.9</v>
      </c>
      <c r="F34">
        <v>0</v>
      </c>
      <c r="G34">
        <v>0</v>
      </c>
    </row>
    <row r="35" spans="1:7" ht="15" x14ac:dyDescent="0.25">
      <c r="A35" s="271" t="s">
        <v>82</v>
      </c>
      <c r="B35">
        <v>13</v>
      </c>
      <c r="C35">
        <v>1.2</v>
      </c>
      <c r="D35">
        <v>185.6</v>
      </c>
      <c r="E35">
        <v>130.9</v>
      </c>
      <c r="F35">
        <v>0</v>
      </c>
      <c r="G35">
        <v>0</v>
      </c>
    </row>
    <row r="36" spans="1:7" ht="15" x14ac:dyDescent="0.25">
      <c r="A36" s="271" t="s">
        <v>83</v>
      </c>
      <c r="B36">
        <v>714</v>
      </c>
      <c r="C36">
        <v>653</v>
      </c>
      <c r="D36">
        <v>1835.8</v>
      </c>
      <c r="E36">
        <v>1761.5</v>
      </c>
      <c r="F36">
        <v>50</v>
      </c>
      <c r="G36">
        <v>0</v>
      </c>
    </row>
    <row r="37" spans="1:7" ht="15" x14ac:dyDescent="0.25">
      <c r="A37" s="271" t="s">
        <v>259</v>
      </c>
      <c r="B37">
        <v>0</v>
      </c>
      <c r="C37">
        <v>0</v>
      </c>
      <c r="D37">
        <v>53.3</v>
      </c>
      <c r="E37">
        <v>64.5</v>
      </c>
      <c r="F37">
        <v>0</v>
      </c>
      <c r="G37">
        <v>0</v>
      </c>
    </row>
    <row r="38" spans="1:7" ht="15" x14ac:dyDescent="0.25">
      <c r="A38" s="271" t="s">
        <v>84</v>
      </c>
      <c r="B38">
        <v>65</v>
      </c>
      <c r="C38">
        <v>0.7</v>
      </c>
      <c r="D38">
        <v>66.599999999999994</v>
      </c>
      <c r="E38">
        <v>67</v>
      </c>
      <c r="F38">
        <v>0</v>
      </c>
      <c r="G38">
        <v>0</v>
      </c>
    </row>
    <row r="39" spans="1:7" ht="15" x14ac:dyDescent="0.25">
      <c r="A39" s="271" t="s">
        <v>85</v>
      </c>
      <c r="B39">
        <v>20</v>
      </c>
      <c r="C39">
        <v>86</v>
      </c>
      <c r="D39">
        <v>41.2</v>
      </c>
      <c r="E39">
        <v>44.6</v>
      </c>
      <c r="F39">
        <v>0</v>
      </c>
      <c r="G39">
        <v>0</v>
      </c>
    </row>
    <row r="40" spans="1:7" ht="15" x14ac:dyDescent="0.25">
      <c r="A40" s="271" t="s">
        <v>86</v>
      </c>
      <c r="B40">
        <v>211.1</v>
      </c>
      <c r="C40">
        <v>241.8</v>
      </c>
      <c r="D40">
        <v>479.6</v>
      </c>
      <c r="E40">
        <v>548.29999999999995</v>
      </c>
      <c r="F40">
        <v>0</v>
      </c>
      <c r="G40">
        <v>0</v>
      </c>
    </row>
    <row r="41" spans="1:7" ht="15" x14ac:dyDescent="0.25">
      <c r="A41" s="271" t="s">
        <v>87</v>
      </c>
      <c r="B41">
        <v>0</v>
      </c>
      <c r="C41">
        <v>0.3</v>
      </c>
      <c r="D41">
        <v>2.2000000000000002</v>
      </c>
      <c r="E41">
        <v>1.1000000000000001</v>
      </c>
      <c r="F41">
        <v>0</v>
      </c>
      <c r="G41">
        <v>0</v>
      </c>
    </row>
    <row r="42" spans="1:7" ht="15" x14ac:dyDescent="0.25">
      <c r="A42" s="271" t="s">
        <v>88</v>
      </c>
      <c r="B42">
        <v>25</v>
      </c>
      <c r="C42">
        <v>0.7</v>
      </c>
      <c r="D42">
        <v>259.89999999999998</v>
      </c>
      <c r="E42">
        <v>178</v>
      </c>
      <c r="F42">
        <v>0</v>
      </c>
      <c r="G42">
        <v>0</v>
      </c>
    </row>
    <row r="43" spans="1:7" ht="15" x14ac:dyDescent="0.25">
      <c r="A43" s="271" t="s">
        <v>89</v>
      </c>
      <c r="B43">
        <v>50</v>
      </c>
      <c r="C43">
        <v>0</v>
      </c>
      <c r="D43">
        <v>235.5</v>
      </c>
      <c r="E43">
        <v>180.7</v>
      </c>
      <c r="F43">
        <v>0</v>
      </c>
      <c r="G43">
        <v>0</v>
      </c>
    </row>
    <row r="44" spans="1:7" ht="15" x14ac:dyDescent="0.25">
      <c r="A44" s="271" t="s">
        <v>69</v>
      </c>
    </row>
    <row r="45" spans="1:7" ht="15" x14ac:dyDescent="0.25">
      <c r="A45" s="271" t="s">
        <v>90</v>
      </c>
      <c r="B45">
        <v>178.5</v>
      </c>
      <c r="C45">
        <v>685.9</v>
      </c>
      <c r="D45">
        <v>1590.8</v>
      </c>
      <c r="E45">
        <v>754.4</v>
      </c>
      <c r="F45">
        <v>0</v>
      </c>
      <c r="G45">
        <v>0</v>
      </c>
    </row>
    <row r="46" spans="1:7" ht="15" x14ac:dyDescent="0.25">
      <c r="A46" s="271" t="s">
        <v>91</v>
      </c>
      <c r="B46">
        <v>0</v>
      </c>
      <c r="C46">
        <v>0</v>
      </c>
      <c r="D46">
        <v>409.7</v>
      </c>
      <c r="E46">
        <v>104.6</v>
      </c>
      <c r="F46">
        <v>0</v>
      </c>
      <c r="G46">
        <v>0</v>
      </c>
    </row>
    <row r="47" spans="1:7" ht="15" x14ac:dyDescent="0.25">
      <c r="A47" s="271" t="s">
        <v>92</v>
      </c>
      <c r="B47">
        <v>0</v>
      </c>
      <c r="C47">
        <v>275</v>
      </c>
      <c r="D47">
        <v>101.2</v>
      </c>
      <c r="E47">
        <v>115.7</v>
      </c>
      <c r="F47">
        <v>0</v>
      </c>
      <c r="G47">
        <v>0</v>
      </c>
    </row>
    <row r="48" spans="1:7" ht="15" x14ac:dyDescent="0.25">
      <c r="A48" s="271" t="s">
        <v>464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ht="15" x14ac:dyDescent="0.25">
      <c r="A49" s="271" t="s">
        <v>175</v>
      </c>
      <c r="B49">
        <v>0</v>
      </c>
      <c r="C49">
        <v>0</v>
      </c>
      <c r="D49">
        <v>18.600000000000001</v>
      </c>
      <c r="E49">
        <v>22</v>
      </c>
      <c r="F49">
        <v>0</v>
      </c>
      <c r="G49">
        <v>0</v>
      </c>
    </row>
    <row r="50" spans="1:7" ht="15" x14ac:dyDescent="0.25">
      <c r="A50" s="271" t="s">
        <v>406</v>
      </c>
      <c r="B50">
        <v>0</v>
      </c>
      <c r="C50">
        <v>0</v>
      </c>
      <c r="D50">
        <v>0</v>
      </c>
      <c r="E50">
        <v>23.9</v>
      </c>
      <c r="F50">
        <v>0</v>
      </c>
      <c r="G50">
        <v>0</v>
      </c>
    </row>
    <row r="51" spans="1:7" ht="15" x14ac:dyDescent="0.25">
      <c r="A51" s="271" t="s">
        <v>466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ht="15" x14ac:dyDescent="0.25">
      <c r="A52" s="271" t="s">
        <v>93</v>
      </c>
      <c r="B52">
        <v>0</v>
      </c>
      <c r="C52">
        <v>0</v>
      </c>
      <c r="D52">
        <v>32.200000000000003</v>
      </c>
      <c r="E52" t="s">
        <v>94</v>
      </c>
      <c r="F52">
        <v>0</v>
      </c>
      <c r="G52">
        <v>0</v>
      </c>
    </row>
    <row r="53" spans="1:7" ht="15" x14ac:dyDescent="0.25">
      <c r="A53" s="271" t="s">
        <v>95</v>
      </c>
      <c r="B53">
        <v>0</v>
      </c>
      <c r="C53">
        <v>0</v>
      </c>
      <c r="D53">
        <v>3.9</v>
      </c>
      <c r="E53">
        <v>20.6</v>
      </c>
      <c r="F53">
        <v>0</v>
      </c>
      <c r="G53">
        <v>0</v>
      </c>
    </row>
    <row r="54" spans="1:7" ht="15" x14ac:dyDescent="0.25">
      <c r="A54" s="271" t="s">
        <v>96</v>
      </c>
      <c r="B54">
        <v>178.5</v>
      </c>
      <c r="C54">
        <v>410.9</v>
      </c>
      <c r="D54">
        <v>935.1</v>
      </c>
      <c r="E54">
        <v>450.8</v>
      </c>
      <c r="F54">
        <v>0</v>
      </c>
      <c r="G54">
        <v>0</v>
      </c>
    </row>
    <row r="55" spans="1:7" ht="15" x14ac:dyDescent="0.25">
      <c r="A55" s="271" t="s">
        <v>97</v>
      </c>
      <c r="B55">
        <v>0</v>
      </c>
      <c r="C55">
        <v>0</v>
      </c>
      <c r="D55">
        <v>18.5</v>
      </c>
      <c r="E55">
        <v>16.8</v>
      </c>
      <c r="F55">
        <v>0</v>
      </c>
      <c r="G55">
        <v>0</v>
      </c>
    </row>
    <row r="56" spans="1:7" ht="15" x14ac:dyDescent="0.25">
      <c r="A56" s="271" t="s">
        <v>176</v>
      </c>
      <c r="B56">
        <v>0</v>
      </c>
      <c r="C56">
        <v>0</v>
      </c>
      <c r="D56">
        <v>31.1</v>
      </c>
      <c r="E56">
        <v>0</v>
      </c>
      <c r="F56">
        <v>0</v>
      </c>
      <c r="G56">
        <v>0</v>
      </c>
    </row>
    <row r="57" spans="1:7" ht="15" x14ac:dyDescent="0.25">
      <c r="A57" s="271" t="s">
        <v>69</v>
      </c>
    </row>
    <row r="58" spans="1:7" ht="15" x14ac:dyDescent="0.25">
      <c r="A58" s="271" t="s">
        <v>98</v>
      </c>
      <c r="B58">
        <v>1088.9000000000001</v>
      </c>
      <c r="C58">
        <v>1423</v>
      </c>
      <c r="D58">
        <v>5347.6</v>
      </c>
      <c r="E58">
        <v>3776.7</v>
      </c>
      <c r="F58">
        <v>8.9</v>
      </c>
      <c r="G58">
        <v>0</v>
      </c>
    </row>
    <row r="59" spans="1:7" ht="15" x14ac:dyDescent="0.25">
      <c r="A59" s="271" t="s">
        <v>99</v>
      </c>
      <c r="B59">
        <v>11.8</v>
      </c>
      <c r="C59">
        <v>0.5</v>
      </c>
      <c r="D59">
        <v>12.2</v>
      </c>
      <c r="E59">
        <v>11.5</v>
      </c>
      <c r="F59">
        <v>0</v>
      </c>
      <c r="G59">
        <v>0</v>
      </c>
    </row>
    <row r="60" spans="1:7" ht="15" x14ac:dyDescent="0.25">
      <c r="A60" s="271" t="s">
        <v>100</v>
      </c>
      <c r="B60">
        <v>4.5</v>
      </c>
      <c r="C60">
        <v>0</v>
      </c>
      <c r="D60">
        <v>4.4000000000000004</v>
      </c>
      <c r="E60">
        <v>10.8</v>
      </c>
      <c r="F60">
        <v>0</v>
      </c>
      <c r="G60">
        <v>0</v>
      </c>
    </row>
    <row r="61" spans="1:7" ht="15" x14ac:dyDescent="0.25">
      <c r="A61" s="271" t="s">
        <v>101</v>
      </c>
      <c r="B61">
        <v>0</v>
      </c>
      <c r="C61">
        <v>30</v>
      </c>
      <c r="D61">
        <v>386</v>
      </c>
      <c r="E61">
        <v>210.6</v>
      </c>
      <c r="F61">
        <v>0</v>
      </c>
      <c r="G61">
        <v>0</v>
      </c>
    </row>
    <row r="62" spans="1:7" ht="15" x14ac:dyDescent="0.25">
      <c r="A62" s="271" t="s">
        <v>102</v>
      </c>
      <c r="B62">
        <v>20.5</v>
      </c>
      <c r="C62">
        <v>35.4</v>
      </c>
      <c r="D62">
        <v>58.4</v>
      </c>
      <c r="E62">
        <v>56.5</v>
      </c>
      <c r="F62">
        <v>0</v>
      </c>
      <c r="G62">
        <v>0</v>
      </c>
    </row>
    <row r="63" spans="1:7" ht="15" x14ac:dyDescent="0.25">
      <c r="A63" s="271" t="s">
        <v>103</v>
      </c>
      <c r="B63">
        <v>32.4</v>
      </c>
      <c r="C63">
        <v>25.1</v>
      </c>
      <c r="D63">
        <v>49</v>
      </c>
      <c r="E63">
        <v>18.3</v>
      </c>
      <c r="F63">
        <v>0</v>
      </c>
      <c r="G63">
        <v>0</v>
      </c>
    </row>
    <row r="64" spans="1:7" ht="15" x14ac:dyDescent="0.25">
      <c r="A64" s="271" t="s">
        <v>104</v>
      </c>
      <c r="B64">
        <v>14</v>
      </c>
      <c r="C64">
        <v>45</v>
      </c>
      <c r="D64">
        <v>317.10000000000002</v>
      </c>
      <c r="E64">
        <v>161.69999999999999</v>
      </c>
      <c r="F64">
        <v>0</v>
      </c>
      <c r="G64">
        <v>0</v>
      </c>
    </row>
    <row r="65" spans="1:7" ht="15" x14ac:dyDescent="0.25">
      <c r="A65" s="271" t="s">
        <v>105</v>
      </c>
      <c r="B65">
        <v>62</v>
      </c>
      <c r="C65">
        <v>58</v>
      </c>
      <c r="D65">
        <v>485.5</v>
      </c>
      <c r="E65">
        <v>188.6</v>
      </c>
      <c r="F65">
        <v>0</v>
      </c>
      <c r="G65">
        <v>0</v>
      </c>
    </row>
    <row r="66" spans="1:7" ht="15" x14ac:dyDescent="0.25">
      <c r="A66" s="271" t="s">
        <v>106</v>
      </c>
      <c r="B66">
        <v>76.7</v>
      </c>
      <c r="C66">
        <v>43.8</v>
      </c>
      <c r="D66">
        <v>163.5</v>
      </c>
      <c r="E66">
        <v>126.7</v>
      </c>
      <c r="F66">
        <v>0</v>
      </c>
      <c r="G66">
        <v>0</v>
      </c>
    </row>
    <row r="67" spans="1:7" ht="15" x14ac:dyDescent="0.25">
      <c r="A67" s="271" t="s">
        <v>107</v>
      </c>
      <c r="B67">
        <v>0.4</v>
      </c>
      <c r="C67">
        <v>13</v>
      </c>
      <c r="D67">
        <v>210.7</v>
      </c>
      <c r="E67">
        <v>147.6</v>
      </c>
      <c r="F67">
        <v>0</v>
      </c>
      <c r="G67">
        <v>0</v>
      </c>
    </row>
    <row r="68" spans="1:7" ht="15" x14ac:dyDescent="0.25">
      <c r="A68" s="271" t="s">
        <v>108</v>
      </c>
      <c r="B68">
        <v>0</v>
      </c>
      <c r="C68">
        <v>4.8</v>
      </c>
      <c r="D68">
        <v>0</v>
      </c>
      <c r="E68">
        <v>4.4000000000000004</v>
      </c>
      <c r="F68">
        <v>0</v>
      </c>
      <c r="G68">
        <v>0</v>
      </c>
    </row>
    <row r="69" spans="1:7" ht="15" x14ac:dyDescent="0.25">
      <c r="A69" s="271" t="s">
        <v>109</v>
      </c>
      <c r="B69">
        <v>103</v>
      </c>
      <c r="C69">
        <v>45.5</v>
      </c>
      <c r="D69">
        <v>340.2</v>
      </c>
      <c r="E69">
        <v>341.2</v>
      </c>
      <c r="F69">
        <v>0</v>
      </c>
      <c r="G69">
        <v>0</v>
      </c>
    </row>
    <row r="70" spans="1:7" ht="15" x14ac:dyDescent="0.25">
      <c r="A70" s="271" t="s">
        <v>110</v>
      </c>
      <c r="B70">
        <v>0</v>
      </c>
      <c r="C70">
        <v>0</v>
      </c>
      <c r="D70">
        <v>20.3</v>
      </c>
      <c r="E70">
        <v>16.399999999999999</v>
      </c>
      <c r="F70">
        <v>0</v>
      </c>
      <c r="G70">
        <v>0</v>
      </c>
    </row>
    <row r="71" spans="1:7" ht="15" x14ac:dyDescent="0.25">
      <c r="A71" s="271" t="s">
        <v>111</v>
      </c>
      <c r="B71">
        <v>0</v>
      </c>
      <c r="C71">
        <v>0</v>
      </c>
      <c r="D71">
        <v>93.4</v>
      </c>
      <c r="E71">
        <v>52.2</v>
      </c>
      <c r="F71">
        <v>0</v>
      </c>
      <c r="G71">
        <v>0</v>
      </c>
    </row>
    <row r="72" spans="1:7" ht="15" x14ac:dyDescent="0.25">
      <c r="A72" s="271" t="s">
        <v>112</v>
      </c>
      <c r="B72">
        <v>62.6</v>
      </c>
      <c r="C72">
        <v>75.7</v>
      </c>
      <c r="D72">
        <v>190.9</v>
      </c>
      <c r="E72">
        <v>190.6</v>
      </c>
      <c r="F72">
        <v>0</v>
      </c>
      <c r="G72">
        <v>0</v>
      </c>
    </row>
    <row r="73" spans="1:7" ht="15" x14ac:dyDescent="0.25">
      <c r="A73" s="271" t="s">
        <v>113</v>
      </c>
      <c r="B73">
        <v>42.5</v>
      </c>
      <c r="C73">
        <v>29.6</v>
      </c>
      <c r="D73">
        <v>109.1</v>
      </c>
      <c r="E73">
        <v>84.5</v>
      </c>
      <c r="F73">
        <v>0</v>
      </c>
      <c r="G73">
        <v>0</v>
      </c>
    </row>
    <row r="74" spans="1:7" ht="15" x14ac:dyDescent="0.25">
      <c r="A74" s="271" t="s">
        <v>114</v>
      </c>
      <c r="B74">
        <v>15.8</v>
      </c>
      <c r="C74">
        <v>15.4</v>
      </c>
      <c r="D74">
        <v>17.100000000000001</v>
      </c>
      <c r="E74">
        <v>26.2</v>
      </c>
      <c r="F74">
        <v>4.8</v>
      </c>
      <c r="G74">
        <v>0</v>
      </c>
    </row>
    <row r="75" spans="1:7" ht="15" x14ac:dyDescent="0.25">
      <c r="A75" s="271" t="s">
        <v>115</v>
      </c>
      <c r="B75">
        <v>510.7</v>
      </c>
      <c r="C75">
        <v>643.9</v>
      </c>
      <c r="D75">
        <v>2308.4</v>
      </c>
      <c r="E75">
        <v>1568.9</v>
      </c>
      <c r="F75">
        <v>0</v>
      </c>
      <c r="G75">
        <v>0</v>
      </c>
    </row>
    <row r="76" spans="1:7" ht="15" x14ac:dyDescent="0.25">
      <c r="A76" s="271" t="s">
        <v>117</v>
      </c>
      <c r="B76">
        <v>3.8</v>
      </c>
      <c r="C76">
        <v>3.5</v>
      </c>
      <c r="D76">
        <v>10.9</v>
      </c>
      <c r="E76">
        <v>7.5</v>
      </c>
      <c r="F76">
        <v>0</v>
      </c>
      <c r="G76">
        <v>0</v>
      </c>
    </row>
    <row r="77" spans="1:7" ht="15" x14ac:dyDescent="0.25">
      <c r="A77" s="271" t="s">
        <v>118</v>
      </c>
      <c r="B77">
        <v>48.6</v>
      </c>
      <c r="C77">
        <v>47.4</v>
      </c>
      <c r="D77">
        <v>92.5</v>
      </c>
      <c r="E77">
        <v>94.2</v>
      </c>
      <c r="F77">
        <v>0</v>
      </c>
      <c r="G77">
        <v>0</v>
      </c>
    </row>
    <row r="78" spans="1:7" ht="15" x14ac:dyDescent="0.25">
      <c r="A78" s="271" t="s">
        <v>119</v>
      </c>
      <c r="B78">
        <v>50.3</v>
      </c>
      <c r="C78">
        <v>222</v>
      </c>
      <c r="D78">
        <v>175.8</v>
      </c>
      <c r="E78">
        <v>99</v>
      </c>
      <c r="F78">
        <v>4.2</v>
      </c>
      <c r="G78">
        <v>0</v>
      </c>
    </row>
    <row r="79" spans="1:7" ht="15" x14ac:dyDescent="0.25">
      <c r="A79" s="271" t="s">
        <v>120</v>
      </c>
      <c r="B79">
        <v>12.7</v>
      </c>
      <c r="C79">
        <v>51.6</v>
      </c>
      <c r="D79">
        <v>188</v>
      </c>
      <c r="E79">
        <v>145.69999999999999</v>
      </c>
      <c r="F79">
        <v>0</v>
      </c>
      <c r="G79">
        <v>0</v>
      </c>
    </row>
    <row r="80" spans="1:7" ht="15" x14ac:dyDescent="0.25">
      <c r="A80" s="271" t="s">
        <v>121</v>
      </c>
      <c r="B80">
        <v>6.7</v>
      </c>
      <c r="C80">
        <v>32.9</v>
      </c>
      <c r="D80">
        <v>72.3</v>
      </c>
      <c r="E80">
        <v>59.3</v>
      </c>
      <c r="F80">
        <v>0</v>
      </c>
      <c r="G80">
        <v>0</v>
      </c>
    </row>
    <row r="81" spans="1:7" ht="15" x14ac:dyDescent="0.25">
      <c r="A81" s="271" t="s">
        <v>122</v>
      </c>
      <c r="B81">
        <v>10</v>
      </c>
      <c r="C81">
        <v>0</v>
      </c>
      <c r="D81">
        <v>42.1</v>
      </c>
      <c r="E81">
        <v>154.4</v>
      </c>
      <c r="F81">
        <v>0</v>
      </c>
      <c r="G81">
        <v>0</v>
      </c>
    </row>
    <row r="82" spans="1:7" ht="15" x14ac:dyDescent="0.25">
      <c r="A82" s="271" t="s">
        <v>65</v>
      </c>
      <c r="B82" t="s">
        <v>66</v>
      </c>
      <c r="C82" t="s">
        <v>67</v>
      </c>
      <c r="D82" t="s">
        <v>66</v>
      </c>
      <c r="E82" t="s">
        <v>66</v>
      </c>
      <c r="F82" t="s">
        <v>66</v>
      </c>
      <c r="G82" t="s">
        <v>68</v>
      </c>
    </row>
    <row r="83" spans="1:7" ht="15" x14ac:dyDescent="0.25">
      <c r="A83" s="271" t="s">
        <v>123</v>
      </c>
      <c r="B83">
        <v>3626.6</v>
      </c>
      <c r="C83">
        <v>4461.7</v>
      </c>
      <c r="D83">
        <v>14960.3</v>
      </c>
      <c r="E83">
        <v>12446.1</v>
      </c>
      <c r="F83">
        <v>98.9</v>
      </c>
      <c r="G83">
        <v>0</v>
      </c>
    </row>
    <row r="84" spans="1:7" ht="15" x14ac:dyDescent="0.25">
      <c r="A84" s="271" t="s">
        <v>124</v>
      </c>
      <c r="B84">
        <v>998</v>
      </c>
      <c r="C84">
        <v>1001</v>
      </c>
      <c r="D84">
        <v>0</v>
      </c>
      <c r="E84">
        <v>0</v>
      </c>
      <c r="F84">
        <v>81</v>
      </c>
      <c r="G84">
        <v>0</v>
      </c>
    </row>
    <row r="85" spans="1:7" ht="15" x14ac:dyDescent="0.25">
      <c r="A85" s="271" t="s">
        <v>65</v>
      </c>
      <c r="B85" t="s">
        <v>66</v>
      </c>
      <c r="C85" t="s">
        <v>67</v>
      </c>
      <c r="D85" t="s">
        <v>66</v>
      </c>
      <c r="E85" t="s">
        <v>66</v>
      </c>
      <c r="F85" t="s">
        <v>66</v>
      </c>
      <c r="G85" t="s">
        <v>68</v>
      </c>
    </row>
    <row r="86" spans="1:7" ht="15" x14ac:dyDescent="0.25">
      <c r="A86" s="271" t="s">
        <v>125</v>
      </c>
      <c r="B86">
        <v>4624.6000000000004</v>
      </c>
      <c r="C86">
        <v>5462.7</v>
      </c>
      <c r="D86">
        <v>14960.3</v>
      </c>
      <c r="E86">
        <v>12446.1</v>
      </c>
      <c r="F86">
        <v>179.9</v>
      </c>
      <c r="G86">
        <v>0</v>
      </c>
    </row>
    <row r="87" spans="1:7" ht="15" x14ac:dyDescent="0.25">
      <c r="A87" s="271" t="s">
        <v>126</v>
      </c>
      <c r="B87" t="s">
        <v>45</v>
      </c>
      <c r="C87" t="s">
        <v>45</v>
      </c>
      <c r="D87">
        <v>0</v>
      </c>
      <c r="E87">
        <v>0</v>
      </c>
      <c r="F87" t="s">
        <v>45</v>
      </c>
      <c r="G87" t="s">
        <v>45</v>
      </c>
    </row>
    <row r="88" spans="1:7" ht="15" x14ac:dyDescent="0.25">
      <c r="A88" s="271" t="s">
        <v>127</v>
      </c>
      <c r="B88">
        <v>56</v>
      </c>
      <c r="C88">
        <v>60</v>
      </c>
      <c r="D88" t="s">
        <v>45</v>
      </c>
      <c r="E88" t="s">
        <v>45</v>
      </c>
      <c r="F88">
        <v>0</v>
      </c>
      <c r="G88">
        <v>0</v>
      </c>
    </row>
    <row r="89" spans="1:7" ht="15" x14ac:dyDescent="0.35">
      <c r="A89" s="28" t="s">
        <v>53</v>
      </c>
    </row>
  </sheetData>
  <pageMargins left="0.7" right="0.7" top="0.75" bottom="0.75" header="0.3" footer="0.3"/>
  <pageSetup orientation="portrait" horizontalDpi="300" verticalDpi="300" r:id="rId1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3E6AE-6350-4F8B-8487-14AF09582D1A}">
  <sheetPr codeName="Sheet10"/>
  <dimension ref="A1:H89"/>
  <sheetViews>
    <sheetView topLeftCell="A70" workbookViewId="0">
      <selection activeCell="I40" sqref="I40"/>
    </sheetView>
  </sheetViews>
  <sheetFormatPr defaultRowHeight="13.2" x14ac:dyDescent="0.25"/>
  <cols>
    <col min="1" max="1" width="23.5546875" customWidth="1"/>
    <col min="2" max="2" width="16.44140625" customWidth="1"/>
    <col min="3" max="3" width="10.88671875" customWidth="1"/>
    <col min="4" max="4" width="13.109375" customWidth="1"/>
  </cols>
  <sheetData>
    <row r="1" spans="1:8" ht="15" x14ac:dyDescent="0.25">
      <c r="A1" s="271" t="s">
        <v>50</v>
      </c>
    </row>
    <row r="2" spans="1:8" ht="15" x14ac:dyDescent="0.25">
      <c r="A2" s="271" t="s">
        <v>51</v>
      </c>
    </row>
    <row r="3" spans="1:8" ht="15" x14ac:dyDescent="0.25">
      <c r="A3" s="271" t="s">
        <v>562</v>
      </c>
    </row>
    <row r="4" spans="1:8" ht="15" x14ac:dyDescent="0.25">
      <c r="A4" s="271" t="s">
        <v>53</v>
      </c>
    </row>
    <row r="5" spans="1:8" ht="15" x14ac:dyDescent="0.25">
      <c r="A5" s="271" t="s">
        <v>54</v>
      </c>
    </row>
    <row r="6" spans="1:8" ht="15" x14ac:dyDescent="0.35">
      <c r="A6" s="28" t="s">
        <v>55</v>
      </c>
    </row>
    <row r="7" spans="1:8" ht="15" x14ac:dyDescent="0.25">
      <c r="A7" s="271" t="s">
        <v>69</v>
      </c>
      <c r="B7" s="394" t="s">
        <v>56</v>
      </c>
      <c r="C7" s="392"/>
      <c r="D7" s="394" t="s">
        <v>57</v>
      </c>
      <c r="E7" s="392"/>
      <c r="F7" s="394" t="s">
        <v>58</v>
      </c>
      <c r="G7" s="392"/>
      <c r="H7" s="392"/>
    </row>
    <row r="8" spans="1:8" ht="15" x14ac:dyDescent="0.25">
      <c r="A8" s="271"/>
      <c r="B8" t="s">
        <v>66</v>
      </c>
      <c r="C8" t="s">
        <v>67</v>
      </c>
      <c r="D8" t="s">
        <v>66</v>
      </c>
      <c r="E8" t="s">
        <v>66</v>
      </c>
      <c r="F8" t="s">
        <v>181</v>
      </c>
      <c r="G8" t="s">
        <v>67</v>
      </c>
    </row>
    <row r="9" spans="1:8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8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181</v>
      </c>
      <c r="G10" t="s">
        <v>67</v>
      </c>
    </row>
    <row r="11" spans="1:8" ht="15" x14ac:dyDescent="0.25">
      <c r="A11" s="271" t="s">
        <v>69</v>
      </c>
    </row>
    <row r="12" spans="1:8" ht="15" x14ac:dyDescent="0.25">
      <c r="A12" s="271" t="s">
        <v>70</v>
      </c>
      <c r="B12">
        <v>60</v>
      </c>
      <c r="C12">
        <v>40</v>
      </c>
      <c r="D12">
        <v>689.2</v>
      </c>
      <c r="E12">
        <v>562.79999999999995</v>
      </c>
      <c r="F12">
        <v>40</v>
      </c>
      <c r="G12">
        <v>0</v>
      </c>
    </row>
    <row r="13" spans="1:8" ht="15" x14ac:dyDescent="0.25">
      <c r="A13" s="271" t="s">
        <v>165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8" ht="15" x14ac:dyDescent="0.25">
      <c r="A14" s="271" t="s">
        <v>405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8" ht="15" x14ac:dyDescent="0.25">
      <c r="A15" s="271" t="s">
        <v>71</v>
      </c>
      <c r="B15">
        <v>60</v>
      </c>
      <c r="C15">
        <v>40</v>
      </c>
      <c r="D15">
        <v>623.29999999999995</v>
      </c>
      <c r="E15">
        <v>393.5</v>
      </c>
      <c r="F15">
        <v>40</v>
      </c>
      <c r="G15">
        <v>0</v>
      </c>
    </row>
    <row r="16" spans="1:8" ht="15" x14ac:dyDescent="0.25">
      <c r="A16" s="271" t="s">
        <v>72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442.9</v>
      </c>
      <c r="C20">
        <v>594</v>
      </c>
      <c r="D20">
        <v>1477.8</v>
      </c>
      <c r="E20">
        <v>1571.9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203.7</v>
      </c>
      <c r="C22">
        <v>159.19999999999999</v>
      </c>
      <c r="D22">
        <v>774.9</v>
      </c>
      <c r="E22">
        <v>653.1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0</v>
      </c>
      <c r="C24">
        <v>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1502.1</v>
      </c>
      <c r="C26">
        <v>1559.7</v>
      </c>
      <c r="D26">
        <v>4653.5</v>
      </c>
      <c r="E26">
        <v>5127.3999999999996</v>
      </c>
      <c r="F26">
        <v>50</v>
      </c>
      <c r="G26">
        <v>0</v>
      </c>
    </row>
    <row r="27" spans="1:7" ht="15" x14ac:dyDescent="0.25">
      <c r="A27" s="271" t="s">
        <v>167</v>
      </c>
      <c r="B27">
        <v>0</v>
      </c>
      <c r="C27">
        <v>60</v>
      </c>
      <c r="D27">
        <v>119.8</v>
      </c>
      <c r="E27">
        <v>355.4</v>
      </c>
      <c r="F27">
        <v>0</v>
      </c>
      <c r="G27">
        <v>0</v>
      </c>
    </row>
    <row r="28" spans="1:7" ht="15" x14ac:dyDescent="0.25">
      <c r="A28" s="271" t="s">
        <v>78</v>
      </c>
      <c r="B28">
        <v>7.5</v>
      </c>
      <c r="C28">
        <v>11.1</v>
      </c>
      <c r="D28">
        <v>30.5</v>
      </c>
      <c r="E28">
        <v>25.8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79</v>
      </c>
      <c r="B30">
        <v>0.5</v>
      </c>
      <c r="C30">
        <v>0.5</v>
      </c>
      <c r="D30">
        <v>2.9</v>
      </c>
      <c r="E30">
        <v>2.5</v>
      </c>
      <c r="F30">
        <v>0</v>
      </c>
      <c r="G30">
        <v>0</v>
      </c>
    </row>
    <row r="31" spans="1:7" ht="15" x14ac:dyDescent="0.25">
      <c r="A31" s="271" t="s">
        <v>80</v>
      </c>
      <c r="B31">
        <v>237</v>
      </c>
      <c r="C31">
        <v>115</v>
      </c>
      <c r="D31">
        <v>433.1</v>
      </c>
      <c r="E31">
        <v>577.4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50</v>
      </c>
      <c r="D32">
        <v>262.2</v>
      </c>
      <c r="E32">
        <v>363.8</v>
      </c>
      <c r="F32">
        <v>0</v>
      </c>
      <c r="G32">
        <v>0</v>
      </c>
    </row>
    <row r="33" spans="1:7" ht="15" x14ac:dyDescent="0.25">
      <c r="A33" s="271" t="s">
        <v>168</v>
      </c>
      <c r="B33">
        <v>0.2</v>
      </c>
      <c r="C33">
        <v>31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271" t="s">
        <v>81</v>
      </c>
      <c r="B34">
        <v>282.2</v>
      </c>
      <c r="C34">
        <v>308.3</v>
      </c>
      <c r="D34">
        <v>728.9</v>
      </c>
      <c r="E34">
        <v>825.9</v>
      </c>
      <c r="F34">
        <v>0</v>
      </c>
      <c r="G34">
        <v>0</v>
      </c>
    </row>
    <row r="35" spans="1:7" ht="15" x14ac:dyDescent="0.25">
      <c r="A35" s="271" t="s">
        <v>82</v>
      </c>
      <c r="B35">
        <v>13</v>
      </c>
      <c r="C35">
        <v>1.2</v>
      </c>
      <c r="D35">
        <v>185.6</v>
      </c>
      <c r="E35">
        <v>130.9</v>
      </c>
      <c r="F35">
        <v>0</v>
      </c>
      <c r="G35">
        <v>0</v>
      </c>
    </row>
    <row r="36" spans="1:7" ht="15" x14ac:dyDescent="0.25">
      <c r="A36" s="271" t="s">
        <v>83</v>
      </c>
      <c r="B36">
        <v>671</v>
      </c>
      <c r="C36">
        <v>653</v>
      </c>
      <c r="D36">
        <v>1750.8</v>
      </c>
      <c r="E36">
        <v>1761.5</v>
      </c>
      <c r="F36">
        <v>50</v>
      </c>
      <c r="G36">
        <v>0</v>
      </c>
    </row>
    <row r="37" spans="1:7" ht="15" x14ac:dyDescent="0.25">
      <c r="A37" s="271" t="s">
        <v>259</v>
      </c>
      <c r="B37">
        <v>0</v>
      </c>
      <c r="C37">
        <v>0</v>
      </c>
      <c r="D37">
        <v>53.3</v>
      </c>
      <c r="E37">
        <v>64.5</v>
      </c>
      <c r="F37">
        <v>0</v>
      </c>
      <c r="G37">
        <v>0</v>
      </c>
    </row>
    <row r="38" spans="1:7" ht="15" x14ac:dyDescent="0.25">
      <c r="A38" s="271" t="s">
        <v>84</v>
      </c>
      <c r="B38">
        <v>65</v>
      </c>
      <c r="C38">
        <v>0.7</v>
      </c>
      <c r="D38">
        <v>66.599999999999994</v>
      </c>
      <c r="E38">
        <v>67</v>
      </c>
      <c r="F38">
        <v>0</v>
      </c>
      <c r="G38">
        <v>0</v>
      </c>
    </row>
    <row r="39" spans="1:7" ht="15" x14ac:dyDescent="0.25">
      <c r="A39" s="271" t="s">
        <v>85</v>
      </c>
      <c r="B39">
        <v>0</v>
      </c>
      <c r="C39">
        <v>86</v>
      </c>
      <c r="D39">
        <v>41.2</v>
      </c>
      <c r="E39">
        <v>44.6</v>
      </c>
      <c r="F39">
        <v>0</v>
      </c>
      <c r="G39">
        <v>0</v>
      </c>
    </row>
    <row r="40" spans="1:7" ht="15" x14ac:dyDescent="0.25">
      <c r="A40" s="271" t="s">
        <v>86</v>
      </c>
      <c r="B40">
        <v>150.69999999999999</v>
      </c>
      <c r="C40">
        <v>241.8</v>
      </c>
      <c r="D40">
        <v>479.6</v>
      </c>
      <c r="E40">
        <v>548.29999999999995</v>
      </c>
      <c r="F40">
        <v>0</v>
      </c>
      <c r="G40">
        <v>0</v>
      </c>
    </row>
    <row r="41" spans="1:7" ht="15" x14ac:dyDescent="0.25">
      <c r="A41" s="271" t="s">
        <v>87</v>
      </c>
      <c r="B41">
        <v>0</v>
      </c>
      <c r="C41">
        <v>0.3</v>
      </c>
      <c r="D41">
        <v>2.2000000000000002</v>
      </c>
      <c r="E41">
        <v>1.1000000000000001</v>
      </c>
      <c r="F41">
        <v>0</v>
      </c>
      <c r="G41">
        <v>0</v>
      </c>
    </row>
    <row r="42" spans="1:7" ht="15" x14ac:dyDescent="0.25">
      <c r="A42" s="271" t="s">
        <v>88</v>
      </c>
      <c r="B42">
        <v>25</v>
      </c>
      <c r="C42">
        <v>0.7</v>
      </c>
      <c r="D42">
        <v>259.89999999999998</v>
      </c>
      <c r="E42">
        <v>178</v>
      </c>
      <c r="F42">
        <v>0</v>
      </c>
      <c r="G42">
        <v>0</v>
      </c>
    </row>
    <row r="43" spans="1:7" ht="15" x14ac:dyDescent="0.25">
      <c r="A43" s="271" t="s">
        <v>89</v>
      </c>
      <c r="B43">
        <v>50</v>
      </c>
      <c r="C43">
        <v>0</v>
      </c>
      <c r="D43">
        <v>235.5</v>
      </c>
      <c r="E43">
        <v>180.7</v>
      </c>
      <c r="F43">
        <v>0</v>
      </c>
      <c r="G43">
        <v>0</v>
      </c>
    </row>
    <row r="44" spans="1:7" ht="15" x14ac:dyDescent="0.25">
      <c r="A44" s="271" t="s">
        <v>69</v>
      </c>
    </row>
    <row r="45" spans="1:7" ht="15" x14ac:dyDescent="0.25">
      <c r="A45" s="271" t="s">
        <v>90</v>
      </c>
      <c r="B45">
        <v>178.5</v>
      </c>
      <c r="C45">
        <v>685.9</v>
      </c>
      <c r="D45">
        <v>1559.8</v>
      </c>
      <c r="E45">
        <v>754.4</v>
      </c>
      <c r="F45">
        <v>0</v>
      </c>
      <c r="G45">
        <v>0</v>
      </c>
    </row>
    <row r="46" spans="1:7" ht="15" x14ac:dyDescent="0.25">
      <c r="A46" s="271" t="s">
        <v>91</v>
      </c>
      <c r="B46">
        <v>0</v>
      </c>
      <c r="C46">
        <v>0</v>
      </c>
      <c r="D46">
        <v>409.7</v>
      </c>
      <c r="E46">
        <v>104.6</v>
      </c>
      <c r="F46">
        <v>0</v>
      </c>
      <c r="G46">
        <v>0</v>
      </c>
    </row>
    <row r="47" spans="1:7" ht="15" x14ac:dyDescent="0.25">
      <c r="A47" s="271" t="s">
        <v>92</v>
      </c>
      <c r="B47">
        <v>0</v>
      </c>
      <c r="C47">
        <v>275</v>
      </c>
      <c r="D47">
        <v>101.2</v>
      </c>
      <c r="E47">
        <v>115.7</v>
      </c>
      <c r="F47">
        <v>0</v>
      </c>
      <c r="G47">
        <v>0</v>
      </c>
    </row>
    <row r="48" spans="1:7" ht="15" x14ac:dyDescent="0.25">
      <c r="A48" s="271" t="s">
        <v>464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ht="15" x14ac:dyDescent="0.25">
      <c r="A49" s="271" t="s">
        <v>175</v>
      </c>
      <c r="B49">
        <v>0</v>
      </c>
      <c r="C49">
        <v>0</v>
      </c>
      <c r="D49">
        <v>18.600000000000001</v>
      </c>
      <c r="E49">
        <v>22</v>
      </c>
      <c r="F49">
        <v>0</v>
      </c>
      <c r="G49">
        <v>0</v>
      </c>
    </row>
    <row r="50" spans="1:7" ht="15" x14ac:dyDescent="0.25">
      <c r="A50" s="271" t="s">
        <v>406</v>
      </c>
      <c r="B50">
        <v>0</v>
      </c>
      <c r="C50">
        <v>0</v>
      </c>
      <c r="D50">
        <v>0</v>
      </c>
      <c r="E50">
        <v>23.9</v>
      </c>
      <c r="F50">
        <v>0</v>
      </c>
      <c r="G50">
        <v>0</v>
      </c>
    </row>
    <row r="51" spans="1:7" ht="15" x14ac:dyDescent="0.25">
      <c r="A51" s="271" t="s">
        <v>466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ht="15" x14ac:dyDescent="0.25">
      <c r="A52" s="271" t="s">
        <v>93</v>
      </c>
      <c r="B52">
        <v>0</v>
      </c>
      <c r="C52">
        <v>0</v>
      </c>
      <c r="D52">
        <v>32.200000000000003</v>
      </c>
      <c r="E52" t="s">
        <v>94</v>
      </c>
      <c r="F52">
        <v>0</v>
      </c>
      <c r="G52">
        <v>0</v>
      </c>
    </row>
    <row r="53" spans="1:7" ht="15" x14ac:dyDescent="0.25">
      <c r="A53" s="271" t="s">
        <v>95</v>
      </c>
      <c r="B53">
        <v>0</v>
      </c>
      <c r="C53">
        <v>0</v>
      </c>
      <c r="D53">
        <v>3.9</v>
      </c>
      <c r="E53">
        <v>20.6</v>
      </c>
      <c r="F53">
        <v>0</v>
      </c>
      <c r="G53">
        <v>0</v>
      </c>
    </row>
    <row r="54" spans="1:7" ht="15" x14ac:dyDescent="0.25">
      <c r="A54" s="271" t="s">
        <v>96</v>
      </c>
      <c r="B54">
        <v>178.5</v>
      </c>
      <c r="C54">
        <v>410.9</v>
      </c>
      <c r="D54">
        <v>904.1</v>
      </c>
      <c r="E54">
        <v>450.8</v>
      </c>
      <c r="F54">
        <v>0</v>
      </c>
      <c r="G54">
        <v>0</v>
      </c>
    </row>
    <row r="55" spans="1:7" ht="15" x14ac:dyDescent="0.25">
      <c r="A55" s="271" t="s">
        <v>97</v>
      </c>
      <c r="B55">
        <v>0</v>
      </c>
      <c r="C55">
        <v>0</v>
      </c>
      <c r="D55">
        <v>18.5</v>
      </c>
      <c r="E55">
        <v>16.8</v>
      </c>
      <c r="F55">
        <v>0</v>
      </c>
      <c r="G55">
        <v>0</v>
      </c>
    </row>
    <row r="56" spans="1:7" ht="15" x14ac:dyDescent="0.25">
      <c r="A56" s="271" t="s">
        <v>176</v>
      </c>
      <c r="B56">
        <v>0</v>
      </c>
      <c r="C56">
        <v>0</v>
      </c>
      <c r="D56">
        <v>31.1</v>
      </c>
      <c r="E56">
        <v>0</v>
      </c>
      <c r="F56">
        <v>0</v>
      </c>
      <c r="G56">
        <v>0</v>
      </c>
    </row>
    <row r="57" spans="1:7" ht="15" x14ac:dyDescent="0.25">
      <c r="A57" s="271" t="s">
        <v>69</v>
      </c>
    </row>
    <row r="58" spans="1:7" ht="15" x14ac:dyDescent="0.25">
      <c r="A58" s="271" t="s">
        <v>98</v>
      </c>
      <c r="B58">
        <v>1178.9000000000001</v>
      </c>
      <c r="C58">
        <v>1423</v>
      </c>
      <c r="D58">
        <v>5151.3999999999996</v>
      </c>
      <c r="E58">
        <v>3776.7</v>
      </c>
      <c r="F58">
        <v>9.3000000000000007</v>
      </c>
      <c r="G58">
        <v>0</v>
      </c>
    </row>
    <row r="59" spans="1:7" ht="15" x14ac:dyDescent="0.25">
      <c r="A59" s="271" t="s">
        <v>99</v>
      </c>
      <c r="B59">
        <v>11.8</v>
      </c>
      <c r="C59">
        <v>0.5</v>
      </c>
      <c r="D59">
        <v>12.2</v>
      </c>
      <c r="E59">
        <v>11.5</v>
      </c>
      <c r="F59">
        <v>0</v>
      </c>
      <c r="G59">
        <v>0</v>
      </c>
    </row>
    <row r="60" spans="1:7" ht="15" x14ac:dyDescent="0.25">
      <c r="A60" s="271" t="s">
        <v>100</v>
      </c>
      <c r="B60">
        <v>4.5</v>
      </c>
      <c r="C60">
        <v>0</v>
      </c>
      <c r="D60">
        <v>4.4000000000000004</v>
      </c>
      <c r="E60">
        <v>10.8</v>
      </c>
      <c r="F60">
        <v>0</v>
      </c>
      <c r="G60">
        <v>0</v>
      </c>
    </row>
    <row r="61" spans="1:7" ht="15" x14ac:dyDescent="0.25">
      <c r="A61" s="271" t="s">
        <v>101</v>
      </c>
      <c r="B61">
        <v>30</v>
      </c>
      <c r="C61">
        <v>30</v>
      </c>
      <c r="D61">
        <v>353.2</v>
      </c>
      <c r="E61">
        <v>210.6</v>
      </c>
      <c r="F61">
        <v>0</v>
      </c>
      <c r="G61">
        <v>0</v>
      </c>
    </row>
    <row r="62" spans="1:7" ht="15" x14ac:dyDescent="0.25">
      <c r="A62" s="271" t="s">
        <v>102</v>
      </c>
      <c r="B62">
        <v>24.3</v>
      </c>
      <c r="C62">
        <v>35.4</v>
      </c>
      <c r="D62">
        <v>54.5</v>
      </c>
      <c r="E62">
        <v>56.5</v>
      </c>
      <c r="F62">
        <v>0</v>
      </c>
      <c r="G62">
        <v>0</v>
      </c>
    </row>
    <row r="63" spans="1:7" ht="15" x14ac:dyDescent="0.25">
      <c r="A63" s="271" t="s">
        <v>103</v>
      </c>
      <c r="B63">
        <v>31.7</v>
      </c>
      <c r="C63">
        <v>25.1</v>
      </c>
      <c r="D63">
        <v>48.8</v>
      </c>
      <c r="E63">
        <v>18.3</v>
      </c>
      <c r="F63">
        <v>0</v>
      </c>
      <c r="G63">
        <v>0</v>
      </c>
    </row>
    <row r="64" spans="1:7" ht="15" x14ac:dyDescent="0.25">
      <c r="A64" s="271" t="s">
        <v>104</v>
      </c>
      <c r="B64">
        <v>49</v>
      </c>
      <c r="C64">
        <v>45</v>
      </c>
      <c r="D64">
        <v>279.60000000000002</v>
      </c>
      <c r="E64">
        <v>161.69999999999999</v>
      </c>
      <c r="F64">
        <v>0</v>
      </c>
      <c r="G64">
        <v>0</v>
      </c>
    </row>
    <row r="65" spans="1:7" ht="15" x14ac:dyDescent="0.25">
      <c r="A65" s="271" t="s">
        <v>105</v>
      </c>
      <c r="B65">
        <v>62</v>
      </c>
      <c r="C65">
        <v>58</v>
      </c>
      <c r="D65">
        <v>485.5</v>
      </c>
      <c r="E65">
        <v>188.6</v>
      </c>
      <c r="F65">
        <v>0</v>
      </c>
      <c r="G65">
        <v>0</v>
      </c>
    </row>
    <row r="66" spans="1:7" ht="15" x14ac:dyDescent="0.25">
      <c r="A66" s="271" t="s">
        <v>106</v>
      </c>
      <c r="B66">
        <v>76.7</v>
      </c>
      <c r="C66">
        <v>43.8</v>
      </c>
      <c r="D66">
        <v>163.5</v>
      </c>
      <c r="E66">
        <v>126.7</v>
      </c>
      <c r="F66">
        <v>0</v>
      </c>
      <c r="G66">
        <v>0</v>
      </c>
    </row>
    <row r="67" spans="1:7" ht="15" x14ac:dyDescent="0.25">
      <c r="A67" s="271" t="s">
        <v>107</v>
      </c>
      <c r="B67">
        <v>0.4</v>
      </c>
      <c r="C67">
        <v>13</v>
      </c>
      <c r="D67">
        <v>210.7</v>
      </c>
      <c r="E67">
        <v>147.6</v>
      </c>
      <c r="F67">
        <v>0</v>
      </c>
      <c r="G67">
        <v>0</v>
      </c>
    </row>
    <row r="68" spans="1:7" ht="15" x14ac:dyDescent="0.25">
      <c r="A68" s="271" t="s">
        <v>108</v>
      </c>
      <c r="B68">
        <v>0</v>
      </c>
      <c r="C68">
        <v>4.8</v>
      </c>
      <c r="D68">
        <v>0</v>
      </c>
      <c r="E68">
        <v>4.4000000000000004</v>
      </c>
      <c r="F68">
        <v>0</v>
      </c>
      <c r="G68">
        <v>0</v>
      </c>
    </row>
    <row r="69" spans="1:7" ht="15" x14ac:dyDescent="0.25">
      <c r="A69" s="271" t="s">
        <v>109</v>
      </c>
      <c r="B69">
        <v>103</v>
      </c>
      <c r="C69">
        <v>45.5</v>
      </c>
      <c r="D69">
        <v>340.2</v>
      </c>
      <c r="E69">
        <v>341.2</v>
      </c>
      <c r="F69">
        <v>0</v>
      </c>
      <c r="G69">
        <v>0</v>
      </c>
    </row>
    <row r="70" spans="1:7" ht="15" x14ac:dyDescent="0.25">
      <c r="A70" s="271" t="s">
        <v>110</v>
      </c>
      <c r="B70">
        <v>0</v>
      </c>
      <c r="C70">
        <v>0</v>
      </c>
      <c r="D70">
        <v>20.3</v>
      </c>
      <c r="E70">
        <v>16.399999999999999</v>
      </c>
      <c r="F70">
        <v>0</v>
      </c>
      <c r="G70">
        <v>0</v>
      </c>
    </row>
    <row r="71" spans="1:7" ht="15" x14ac:dyDescent="0.25">
      <c r="A71" s="271" t="s">
        <v>111</v>
      </c>
      <c r="B71">
        <v>0</v>
      </c>
      <c r="C71">
        <v>0</v>
      </c>
      <c r="D71">
        <v>63.7</v>
      </c>
      <c r="E71">
        <v>52.2</v>
      </c>
      <c r="F71">
        <v>0</v>
      </c>
      <c r="G71">
        <v>0</v>
      </c>
    </row>
    <row r="72" spans="1:7" ht="15" x14ac:dyDescent="0.25">
      <c r="A72" s="271" t="s">
        <v>112</v>
      </c>
      <c r="B72">
        <v>61.8</v>
      </c>
      <c r="C72">
        <v>75.7</v>
      </c>
      <c r="D72">
        <v>190.9</v>
      </c>
      <c r="E72">
        <v>190.6</v>
      </c>
      <c r="F72">
        <v>0</v>
      </c>
      <c r="G72">
        <v>0</v>
      </c>
    </row>
    <row r="73" spans="1:7" ht="15" x14ac:dyDescent="0.25">
      <c r="A73" s="271" t="s">
        <v>113</v>
      </c>
      <c r="B73">
        <v>42.5</v>
      </c>
      <c r="C73">
        <v>29.6</v>
      </c>
      <c r="D73">
        <v>109.1</v>
      </c>
      <c r="E73">
        <v>84.5</v>
      </c>
      <c r="F73">
        <v>0</v>
      </c>
      <c r="G73">
        <v>0</v>
      </c>
    </row>
    <row r="74" spans="1:7" ht="15" x14ac:dyDescent="0.25">
      <c r="A74" s="271" t="s">
        <v>114</v>
      </c>
      <c r="B74">
        <v>15.8</v>
      </c>
      <c r="C74">
        <v>15.4</v>
      </c>
      <c r="D74">
        <v>17.100000000000001</v>
      </c>
      <c r="E74">
        <v>26.2</v>
      </c>
      <c r="F74">
        <v>4.8</v>
      </c>
      <c r="G74">
        <v>0</v>
      </c>
    </row>
    <row r="75" spans="1:7" ht="15" x14ac:dyDescent="0.25">
      <c r="A75" s="271" t="s">
        <v>115</v>
      </c>
      <c r="B75">
        <v>519.70000000000005</v>
      </c>
      <c r="C75">
        <v>643.9</v>
      </c>
      <c r="D75">
        <v>2236</v>
      </c>
      <c r="E75">
        <v>1568.9</v>
      </c>
      <c r="F75">
        <v>0</v>
      </c>
      <c r="G75">
        <v>0</v>
      </c>
    </row>
    <row r="76" spans="1:7" ht="15" x14ac:dyDescent="0.25">
      <c r="A76" s="271" t="s">
        <v>117</v>
      </c>
      <c r="B76">
        <v>4.0999999999999996</v>
      </c>
      <c r="C76">
        <v>3.5</v>
      </c>
      <c r="D76">
        <v>10.1</v>
      </c>
      <c r="E76">
        <v>7.5</v>
      </c>
      <c r="F76">
        <v>0.4</v>
      </c>
      <c r="G76">
        <v>0</v>
      </c>
    </row>
    <row r="77" spans="1:7" ht="15" x14ac:dyDescent="0.25">
      <c r="A77" s="271" t="s">
        <v>118</v>
      </c>
      <c r="B77">
        <v>48.6</v>
      </c>
      <c r="C77">
        <v>47.4</v>
      </c>
      <c r="D77">
        <v>92.5</v>
      </c>
      <c r="E77">
        <v>94.2</v>
      </c>
      <c r="F77">
        <v>0</v>
      </c>
      <c r="G77">
        <v>0</v>
      </c>
    </row>
    <row r="78" spans="1:7" ht="15" x14ac:dyDescent="0.25">
      <c r="A78" s="271" t="s">
        <v>119</v>
      </c>
      <c r="B78">
        <v>50.3</v>
      </c>
      <c r="C78">
        <v>222</v>
      </c>
      <c r="D78">
        <v>175.8</v>
      </c>
      <c r="E78">
        <v>99</v>
      </c>
      <c r="F78">
        <v>4.2</v>
      </c>
      <c r="G78">
        <v>0</v>
      </c>
    </row>
    <row r="79" spans="1:7" ht="15" x14ac:dyDescent="0.25">
      <c r="A79" s="271" t="s">
        <v>120</v>
      </c>
      <c r="B79">
        <v>12.7</v>
      </c>
      <c r="C79">
        <v>51.6</v>
      </c>
      <c r="D79">
        <v>188</v>
      </c>
      <c r="E79">
        <v>145.69999999999999</v>
      </c>
      <c r="F79">
        <v>0</v>
      </c>
      <c r="G79">
        <v>0</v>
      </c>
    </row>
    <row r="80" spans="1:7" ht="15" x14ac:dyDescent="0.25">
      <c r="A80" s="271" t="s">
        <v>121</v>
      </c>
      <c r="B80">
        <v>25</v>
      </c>
      <c r="C80">
        <v>32.9</v>
      </c>
      <c r="D80">
        <v>53.4</v>
      </c>
      <c r="E80">
        <v>59.3</v>
      </c>
      <c r="F80">
        <v>0</v>
      </c>
      <c r="G80">
        <v>0</v>
      </c>
    </row>
    <row r="81" spans="1:7" ht="15" x14ac:dyDescent="0.25">
      <c r="A81" s="271" t="s">
        <v>122</v>
      </c>
      <c r="B81">
        <v>5</v>
      </c>
      <c r="C81">
        <v>0</v>
      </c>
      <c r="D81">
        <v>42.1</v>
      </c>
      <c r="E81">
        <v>154.4</v>
      </c>
      <c r="F81">
        <v>0</v>
      </c>
      <c r="G81">
        <v>0</v>
      </c>
    </row>
    <row r="82" spans="1:7" ht="15" x14ac:dyDescent="0.25">
      <c r="A82" s="271" t="s">
        <v>65</v>
      </c>
      <c r="B82" t="s">
        <v>66</v>
      </c>
      <c r="C82" t="s">
        <v>67</v>
      </c>
      <c r="D82" t="s">
        <v>66</v>
      </c>
      <c r="E82" t="s">
        <v>66</v>
      </c>
      <c r="F82" t="s">
        <v>181</v>
      </c>
      <c r="G82" t="s">
        <v>67</v>
      </c>
    </row>
    <row r="83" spans="1:7" ht="15" x14ac:dyDescent="0.25">
      <c r="A83" s="271" t="s">
        <v>123</v>
      </c>
      <c r="B83">
        <v>3566.2</v>
      </c>
      <c r="C83">
        <v>4461.7</v>
      </c>
      <c r="D83">
        <v>14500.7</v>
      </c>
      <c r="E83">
        <v>12446.1</v>
      </c>
      <c r="F83">
        <v>99.3</v>
      </c>
      <c r="G83">
        <v>0</v>
      </c>
    </row>
    <row r="84" spans="1:7" ht="15" x14ac:dyDescent="0.25">
      <c r="A84" s="271" t="s">
        <v>124</v>
      </c>
      <c r="B84">
        <v>867.5</v>
      </c>
      <c r="C84">
        <v>1001</v>
      </c>
      <c r="D84">
        <v>0</v>
      </c>
      <c r="E84">
        <v>0</v>
      </c>
      <c r="F84">
        <v>21</v>
      </c>
      <c r="G84">
        <v>0</v>
      </c>
    </row>
    <row r="85" spans="1:7" ht="15" x14ac:dyDescent="0.25">
      <c r="A85" s="271" t="s">
        <v>65</v>
      </c>
      <c r="B85" t="s">
        <v>66</v>
      </c>
      <c r="C85" t="s">
        <v>67</v>
      </c>
      <c r="D85" t="s">
        <v>66</v>
      </c>
      <c r="E85" t="s">
        <v>66</v>
      </c>
      <c r="F85" t="s">
        <v>181</v>
      </c>
      <c r="G85" t="s">
        <v>67</v>
      </c>
    </row>
    <row r="86" spans="1:7" ht="15" x14ac:dyDescent="0.25">
      <c r="A86" s="271" t="s">
        <v>125</v>
      </c>
      <c r="B86">
        <v>4433.7</v>
      </c>
      <c r="C86">
        <v>5462.7</v>
      </c>
      <c r="D86">
        <v>14500.7</v>
      </c>
      <c r="E86">
        <v>12446.1</v>
      </c>
      <c r="F86">
        <v>120.3</v>
      </c>
      <c r="G86">
        <v>0</v>
      </c>
    </row>
    <row r="87" spans="1:7" ht="15" x14ac:dyDescent="0.25">
      <c r="A87" s="271" t="s">
        <v>126</v>
      </c>
      <c r="B87" t="s">
        <v>45</v>
      </c>
      <c r="C87" t="s">
        <v>45</v>
      </c>
      <c r="D87">
        <v>0</v>
      </c>
      <c r="E87">
        <v>0</v>
      </c>
      <c r="F87" t="s">
        <v>45</v>
      </c>
      <c r="G87" t="s">
        <v>45</v>
      </c>
    </row>
    <row r="88" spans="1:7" ht="15" x14ac:dyDescent="0.25">
      <c r="A88" s="271" t="s">
        <v>127</v>
      </c>
      <c r="B88">
        <v>56</v>
      </c>
      <c r="C88">
        <v>60</v>
      </c>
      <c r="D88" t="s">
        <v>45</v>
      </c>
      <c r="E88" t="s">
        <v>45</v>
      </c>
      <c r="F88">
        <v>0</v>
      </c>
      <c r="G88">
        <v>0</v>
      </c>
    </row>
    <row r="89" spans="1:7" ht="15" x14ac:dyDescent="0.25">
      <c r="A89" s="271" t="s">
        <v>65</v>
      </c>
      <c r="B89" t="s">
        <v>66</v>
      </c>
      <c r="C89" t="s">
        <v>67</v>
      </c>
      <c r="D89" t="s">
        <v>66</v>
      </c>
      <c r="E89" t="s">
        <v>66</v>
      </c>
      <c r="F89" t="s">
        <v>181</v>
      </c>
      <c r="G89" t="s">
        <v>67</v>
      </c>
    </row>
  </sheetData>
  <mergeCells count="3">
    <mergeCell ref="B7:C7"/>
    <mergeCell ref="D7:E7"/>
    <mergeCell ref="F7:H7"/>
  </mergeCells>
  <pageMargins left="0.7" right="0.7" top="0.75" bottom="0.75" header="0.3" footer="0.3"/>
  <pageSetup orientation="portrait" horizontalDpi="300" verticalDpi="300" r:id="rId1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D84BD-BD09-40DE-B665-BFDB4158EC4D}">
  <sheetPr codeName="Sheet11"/>
  <dimension ref="A1:G89"/>
  <sheetViews>
    <sheetView topLeftCell="A43" workbookViewId="0">
      <selection activeCell="I40" sqref="I40"/>
    </sheetView>
  </sheetViews>
  <sheetFormatPr defaultRowHeight="13.2" x14ac:dyDescent="0.25"/>
  <cols>
    <col min="1" max="1" width="21.5546875" customWidth="1"/>
    <col min="2" max="2" width="11.33203125" customWidth="1"/>
    <col min="4" max="4" width="11.33203125" customWidth="1"/>
    <col min="6" max="6" width="12.33203125" customWidth="1"/>
  </cols>
  <sheetData>
    <row r="1" spans="1:7" ht="15" x14ac:dyDescent="0.25">
      <c r="A1" s="271" t="s">
        <v>135</v>
      </c>
      <c r="E1" t="s">
        <v>136</v>
      </c>
      <c r="F1" t="s">
        <v>563</v>
      </c>
      <c r="G1">
        <f>- 5/31</f>
        <v>-0.16129032258064516</v>
      </c>
    </row>
    <row r="2" spans="1:7" ht="15" x14ac:dyDescent="0.25">
      <c r="A2" s="271" t="s">
        <v>138</v>
      </c>
      <c r="B2" t="s">
        <v>139</v>
      </c>
      <c r="C2" t="s">
        <v>140</v>
      </c>
      <c r="D2" t="s">
        <v>141</v>
      </c>
      <c r="E2" t="s">
        <v>142</v>
      </c>
      <c r="F2" t="s">
        <v>564</v>
      </c>
      <c r="G2" t="s">
        <v>194</v>
      </c>
    </row>
    <row r="3" spans="1:7" ht="15" x14ac:dyDescent="0.25">
      <c r="A3" s="271" t="s">
        <v>145</v>
      </c>
      <c r="B3" t="s">
        <v>565</v>
      </c>
      <c r="C3" t="s">
        <v>566</v>
      </c>
      <c r="D3">
        <v>2019</v>
      </c>
    </row>
    <row r="4" spans="1:7" ht="15" x14ac:dyDescent="0.25">
      <c r="A4" s="271" t="s">
        <v>65</v>
      </c>
      <c r="B4" t="s">
        <v>66</v>
      </c>
      <c r="C4" t="s">
        <v>67</v>
      </c>
      <c r="D4" t="s">
        <v>66</v>
      </c>
      <c r="E4" t="s">
        <v>66</v>
      </c>
      <c r="F4" t="s">
        <v>181</v>
      </c>
      <c r="G4" t="s">
        <v>67</v>
      </c>
    </row>
    <row r="5" spans="1:7" ht="15" x14ac:dyDescent="0.25">
      <c r="A5" s="271" t="s">
        <v>69</v>
      </c>
      <c r="B5" t="s">
        <v>148</v>
      </c>
      <c r="C5" t="s">
        <v>149</v>
      </c>
      <c r="D5" t="s">
        <v>150</v>
      </c>
      <c r="E5" t="s">
        <v>69</v>
      </c>
      <c r="F5" t="s">
        <v>567</v>
      </c>
      <c r="G5" t="s">
        <v>203</v>
      </c>
    </row>
    <row r="6" spans="1:7" ht="15" x14ac:dyDescent="0.25">
      <c r="A6" s="271"/>
      <c r="B6" t="s">
        <v>66</v>
      </c>
      <c r="C6" t="s">
        <v>67</v>
      </c>
      <c r="D6" t="s">
        <v>66</v>
      </c>
      <c r="E6" t="s">
        <v>66</v>
      </c>
      <c r="F6" t="s">
        <v>181</v>
      </c>
      <c r="G6" t="s">
        <v>67</v>
      </c>
    </row>
    <row r="7" spans="1:7" ht="15" x14ac:dyDescent="0.25">
      <c r="A7" s="271"/>
      <c r="B7" s="272" t="s">
        <v>56</v>
      </c>
      <c r="D7" s="272" t="s">
        <v>57</v>
      </c>
      <c r="F7" s="272" t="s">
        <v>58</v>
      </c>
    </row>
    <row r="8" spans="1:7" ht="15" x14ac:dyDescent="0.25">
      <c r="A8" s="271"/>
      <c r="B8" t="s">
        <v>66</v>
      </c>
      <c r="C8" t="s">
        <v>67</v>
      </c>
      <c r="D8" t="s">
        <v>66</v>
      </c>
      <c r="E8" t="s">
        <v>66</v>
      </c>
      <c r="F8" t="s">
        <v>181</v>
      </c>
      <c r="G8" t="s">
        <v>67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181</v>
      </c>
      <c r="G10" t="s">
        <v>67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40</v>
      </c>
      <c r="C12">
        <v>40</v>
      </c>
      <c r="D12">
        <v>689.2</v>
      </c>
      <c r="E12">
        <v>562.79999999999995</v>
      </c>
      <c r="F12">
        <v>40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71</v>
      </c>
      <c r="B15">
        <v>40</v>
      </c>
      <c r="C15">
        <v>40</v>
      </c>
      <c r="D15">
        <v>623.29999999999995</v>
      </c>
      <c r="E15">
        <v>393.5</v>
      </c>
      <c r="F15">
        <v>40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442.9</v>
      </c>
      <c r="C20">
        <v>589.29999999999995</v>
      </c>
      <c r="D20">
        <v>1477.8</v>
      </c>
      <c r="E20">
        <v>1571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252.8</v>
      </c>
      <c r="C22">
        <v>159.1</v>
      </c>
      <c r="D22">
        <v>723.6</v>
      </c>
      <c r="E22">
        <v>633.70000000000005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0</v>
      </c>
      <c r="C24">
        <v>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1599.3</v>
      </c>
      <c r="C26">
        <v>1715.6</v>
      </c>
      <c r="D26">
        <v>4521.6000000000004</v>
      </c>
      <c r="E26">
        <v>4944.3</v>
      </c>
      <c r="F26">
        <v>0</v>
      </c>
      <c r="G26">
        <v>0</v>
      </c>
    </row>
    <row r="27" spans="1:7" ht="15" x14ac:dyDescent="0.25">
      <c r="A27" s="271" t="s">
        <v>167</v>
      </c>
      <c r="B27">
        <v>0</v>
      </c>
      <c r="C27">
        <v>115.8</v>
      </c>
      <c r="D27">
        <v>119.8</v>
      </c>
      <c r="E27">
        <v>305.8</v>
      </c>
      <c r="F27">
        <v>0</v>
      </c>
      <c r="G27">
        <v>0</v>
      </c>
    </row>
    <row r="28" spans="1:7" ht="15" x14ac:dyDescent="0.25">
      <c r="A28" s="271" t="s">
        <v>78</v>
      </c>
      <c r="B28">
        <v>7.5</v>
      </c>
      <c r="C28">
        <v>14.8</v>
      </c>
      <c r="D28">
        <v>30.5</v>
      </c>
      <c r="E28">
        <v>22.1</v>
      </c>
      <c r="F28">
        <v>0</v>
      </c>
      <c r="G28">
        <v>0</v>
      </c>
    </row>
    <row r="29" spans="1:7" ht="15" x14ac:dyDescent="0.25">
      <c r="A29" s="271" t="s">
        <v>463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79</v>
      </c>
      <c r="B30">
        <v>0.5</v>
      </c>
      <c r="C30">
        <v>0.5</v>
      </c>
      <c r="D30">
        <v>2.9</v>
      </c>
      <c r="E30">
        <v>2.2999999999999998</v>
      </c>
      <c r="F30">
        <v>0</v>
      </c>
      <c r="G30">
        <v>0</v>
      </c>
    </row>
    <row r="31" spans="1:7" ht="15" x14ac:dyDescent="0.25">
      <c r="A31" s="271" t="s">
        <v>80</v>
      </c>
      <c r="B31">
        <v>237</v>
      </c>
      <c r="C31">
        <v>115</v>
      </c>
      <c r="D31">
        <v>415.3</v>
      </c>
      <c r="E31">
        <v>577.4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50</v>
      </c>
      <c r="D32">
        <v>262.2</v>
      </c>
      <c r="E32">
        <v>363.8</v>
      </c>
      <c r="F32">
        <v>0</v>
      </c>
      <c r="G32">
        <v>0</v>
      </c>
    </row>
    <row r="33" spans="1:7" ht="15" x14ac:dyDescent="0.25">
      <c r="A33" s="271" t="s">
        <v>168</v>
      </c>
      <c r="B33">
        <v>0.2</v>
      </c>
      <c r="C33">
        <v>31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271" t="s">
        <v>81</v>
      </c>
      <c r="B34">
        <v>282.3</v>
      </c>
      <c r="C34">
        <v>322.8</v>
      </c>
      <c r="D34">
        <v>728.8</v>
      </c>
      <c r="E34">
        <v>810</v>
      </c>
      <c r="F34">
        <v>0</v>
      </c>
      <c r="G34">
        <v>0</v>
      </c>
    </row>
    <row r="35" spans="1:7" ht="15" x14ac:dyDescent="0.25">
      <c r="A35" s="271" t="s">
        <v>82</v>
      </c>
      <c r="B35">
        <v>42.5</v>
      </c>
      <c r="C35">
        <v>9.1999999999999993</v>
      </c>
      <c r="D35">
        <v>149.19999999999999</v>
      </c>
      <c r="E35">
        <v>122.2</v>
      </c>
      <c r="F35">
        <v>0</v>
      </c>
      <c r="G35">
        <v>0</v>
      </c>
    </row>
    <row r="36" spans="1:7" ht="15" x14ac:dyDescent="0.25">
      <c r="A36" s="271" t="s">
        <v>83</v>
      </c>
      <c r="B36">
        <v>725</v>
      </c>
      <c r="C36">
        <v>706</v>
      </c>
      <c r="D36">
        <v>1686.6</v>
      </c>
      <c r="E36">
        <v>1679.5</v>
      </c>
      <c r="F36">
        <v>0</v>
      </c>
      <c r="G36">
        <v>0</v>
      </c>
    </row>
    <row r="37" spans="1:7" ht="15" x14ac:dyDescent="0.25">
      <c r="A37" s="271" t="s">
        <v>259</v>
      </c>
      <c r="B37">
        <v>0</v>
      </c>
      <c r="C37">
        <v>0</v>
      </c>
      <c r="D37">
        <v>53.3</v>
      </c>
      <c r="E37">
        <v>64.5</v>
      </c>
      <c r="F37">
        <v>0</v>
      </c>
      <c r="G37">
        <v>0</v>
      </c>
    </row>
    <row r="38" spans="1:7" ht="15" x14ac:dyDescent="0.25">
      <c r="A38" s="271" t="s">
        <v>84</v>
      </c>
      <c r="B38">
        <v>65</v>
      </c>
      <c r="C38">
        <v>1.7</v>
      </c>
      <c r="D38">
        <v>66.599999999999994</v>
      </c>
      <c r="E38">
        <v>66</v>
      </c>
      <c r="F38">
        <v>0</v>
      </c>
      <c r="G38">
        <v>0</v>
      </c>
    </row>
    <row r="39" spans="1:7" ht="15" x14ac:dyDescent="0.25">
      <c r="A39" s="271" t="s">
        <v>85</v>
      </c>
      <c r="B39">
        <v>0</v>
      </c>
      <c r="C39">
        <v>86</v>
      </c>
      <c r="D39">
        <v>41.2</v>
      </c>
      <c r="E39">
        <v>44.6</v>
      </c>
      <c r="F39">
        <v>0</v>
      </c>
      <c r="G39">
        <v>0</v>
      </c>
    </row>
    <row r="40" spans="1:7" ht="15" x14ac:dyDescent="0.25">
      <c r="A40" s="271" t="s">
        <v>86</v>
      </c>
      <c r="B40">
        <v>150.69999999999999</v>
      </c>
      <c r="C40">
        <v>261.8</v>
      </c>
      <c r="D40">
        <v>479.6</v>
      </c>
      <c r="E40">
        <v>526.4</v>
      </c>
      <c r="F40">
        <v>0</v>
      </c>
      <c r="G40">
        <v>0</v>
      </c>
    </row>
    <row r="41" spans="1:7" ht="15" x14ac:dyDescent="0.25">
      <c r="A41" s="271" t="s">
        <v>87</v>
      </c>
      <c r="B41">
        <v>0</v>
      </c>
      <c r="C41">
        <v>0.3</v>
      </c>
      <c r="D41">
        <v>2.2000000000000002</v>
      </c>
      <c r="E41">
        <v>1.1000000000000001</v>
      </c>
      <c r="F41">
        <v>0</v>
      </c>
      <c r="G41">
        <v>0</v>
      </c>
    </row>
    <row r="42" spans="1:7" ht="15" x14ac:dyDescent="0.25">
      <c r="A42" s="271" t="s">
        <v>88</v>
      </c>
      <c r="B42">
        <v>38.5</v>
      </c>
      <c r="C42">
        <v>0.7</v>
      </c>
      <c r="D42">
        <v>246.6</v>
      </c>
      <c r="E42">
        <v>178</v>
      </c>
      <c r="F42">
        <v>0</v>
      </c>
      <c r="G42">
        <v>0</v>
      </c>
    </row>
    <row r="43" spans="1:7" ht="15" x14ac:dyDescent="0.25">
      <c r="A43" s="271" t="s">
        <v>89</v>
      </c>
      <c r="B43">
        <v>50</v>
      </c>
      <c r="C43">
        <v>0</v>
      </c>
      <c r="D43">
        <v>235.5</v>
      </c>
      <c r="E43">
        <v>180.7</v>
      </c>
      <c r="F43">
        <v>0</v>
      </c>
      <c r="G43">
        <v>0</v>
      </c>
    </row>
    <row r="44" spans="1:7" ht="15" x14ac:dyDescent="0.25">
      <c r="A44" s="271" t="s">
        <v>69</v>
      </c>
    </row>
    <row r="45" spans="1:7" ht="15" x14ac:dyDescent="0.25">
      <c r="A45" s="271" t="s">
        <v>90</v>
      </c>
      <c r="B45">
        <v>207</v>
      </c>
      <c r="C45">
        <v>674.7</v>
      </c>
      <c r="D45">
        <v>1485.8</v>
      </c>
      <c r="E45">
        <v>754.4</v>
      </c>
      <c r="F45">
        <v>0</v>
      </c>
      <c r="G45">
        <v>0</v>
      </c>
    </row>
    <row r="46" spans="1:7" ht="15" x14ac:dyDescent="0.25">
      <c r="A46" s="271" t="s">
        <v>91</v>
      </c>
      <c r="B46">
        <v>0</v>
      </c>
      <c r="C46">
        <v>0</v>
      </c>
      <c r="D46">
        <v>409.7</v>
      </c>
      <c r="E46">
        <v>104.6</v>
      </c>
      <c r="F46">
        <v>0</v>
      </c>
      <c r="G46">
        <v>0</v>
      </c>
    </row>
    <row r="47" spans="1:7" ht="15" x14ac:dyDescent="0.25">
      <c r="A47" s="271" t="s">
        <v>92</v>
      </c>
      <c r="B47">
        <v>0</v>
      </c>
      <c r="C47">
        <v>275</v>
      </c>
      <c r="D47">
        <v>101.2</v>
      </c>
      <c r="E47">
        <v>115.7</v>
      </c>
      <c r="F47">
        <v>0</v>
      </c>
      <c r="G47">
        <v>0</v>
      </c>
    </row>
    <row r="48" spans="1:7" ht="15" x14ac:dyDescent="0.25">
      <c r="A48" s="271" t="s">
        <v>464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ht="15" x14ac:dyDescent="0.25">
      <c r="A49" s="271" t="s">
        <v>175</v>
      </c>
      <c r="B49">
        <v>0</v>
      </c>
      <c r="C49">
        <v>0</v>
      </c>
      <c r="D49">
        <v>18.600000000000001</v>
      </c>
      <c r="E49">
        <v>22</v>
      </c>
      <c r="F49">
        <v>0</v>
      </c>
      <c r="G49">
        <v>0</v>
      </c>
    </row>
    <row r="50" spans="1:7" ht="15" x14ac:dyDescent="0.25">
      <c r="A50" s="271" t="s">
        <v>406</v>
      </c>
      <c r="B50">
        <v>0</v>
      </c>
      <c r="C50">
        <v>0</v>
      </c>
      <c r="D50">
        <v>0</v>
      </c>
      <c r="E50">
        <v>23.9</v>
      </c>
      <c r="F50">
        <v>0</v>
      </c>
      <c r="G50">
        <v>0</v>
      </c>
    </row>
    <row r="51" spans="1:7" ht="15" x14ac:dyDescent="0.25">
      <c r="A51" s="271" t="s">
        <v>466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ht="15" x14ac:dyDescent="0.25">
      <c r="A52" s="271" t="s">
        <v>93</v>
      </c>
      <c r="B52">
        <v>0</v>
      </c>
      <c r="C52">
        <v>0</v>
      </c>
      <c r="D52">
        <v>32.200000000000003</v>
      </c>
      <c r="E52" t="s">
        <v>94</v>
      </c>
      <c r="F52">
        <v>0</v>
      </c>
      <c r="G52">
        <v>0</v>
      </c>
    </row>
    <row r="53" spans="1:7" ht="15" x14ac:dyDescent="0.25">
      <c r="A53" s="271" t="s">
        <v>95</v>
      </c>
      <c r="B53">
        <v>0</v>
      </c>
      <c r="C53">
        <v>0</v>
      </c>
      <c r="D53">
        <v>3.9</v>
      </c>
      <c r="E53">
        <v>20.6</v>
      </c>
      <c r="F53">
        <v>0</v>
      </c>
      <c r="G53">
        <v>0</v>
      </c>
    </row>
    <row r="54" spans="1:7" ht="15" x14ac:dyDescent="0.25">
      <c r="A54" s="271" t="s">
        <v>96</v>
      </c>
      <c r="B54">
        <v>207</v>
      </c>
      <c r="C54">
        <v>399.7</v>
      </c>
      <c r="D54">
        <v>830.1</v>
      </c>
      <c r="E54">
        <v>450.8</v>
      </c>
      <c r="F54">
        <v>0</v>
      </c>
      <c r="G54">
        <v>0</v>
      </c>
    </row>
    <row r="55" spans="1:7" ht="15" x14ac:dyDescent="0.25">
      <c r="A55" s="271" t="s">
        <v>97</v>
      </c>
      <c r="B55">
        <v>0</v>
      </c>
      <c r="C55">
        <v>0</v>
      </c>
      <c r="D55">
        <v>18.5</v>
      </c>
      <c r="E55">
        <v>16.8</v>
      </c>
      <c r="F55">
        <v>0</v>
      </c>
      <c r="G55">
        <v>0</v>
      </c>
    </row>
    <row r="56" spans="1:7" ht="15" x14ac:dyDescent="0.25">
      <c r="A56" s="271" t="s">
        <v>176</v>
      </c>
      <c r="B56">
        <v>0</v>
      </c>
      <c r="C56">
        <v>0</v>
      </c>
      <c r="D56">
        <v>31.1</v>
      </c>
      <c r="E56">
        <v>0</v>
      </c>
      <c r="F56">
        <v>0</v>
      </c>
      <c r="G56">
        <v>0</v>
      </c>
    </row>
    <row r="57" spans="1:7" ht="15" x14ac:dyDescent="0.25">
      <c r="A57" s="271" t="s">
        <v>69</v>
      </c>
    </row>
    <row r="58" spans="1:7" ht="15" x14ac:dyDescent="0.25">
      <c r="A58" s="271" t="s">
        <v>98</v>
      </c>
      <c r="B58">
        <v>1226</v>
      </c>
      <c r="C58">
        <v>1460.7</v>
      </c>
      <c r="D58">
        <v>5057.1000000000004</v>
      </c>
      <c r="E58">
        <v>3688.3</v>
      </c>
      <c r="F58">
        <v>9.3000000000000007</v>
      </c>
      <c r="G58">
        <v>0</v>
      </c>
    </row>
    <row r="59" spans="1:7" ht="15" x14ac:dyDescent="0.25">
      <c r="A59" s="271" t="s">
        <v>99</v>
      </c>
      <c r="B59">
        <v>11.8</v>
      </c>
      <c r="C59">
        <v>3</v>
      </c>
      <c r="D59">
        <v>12.2</v>
      </c>
      <c r="E59">
        <v>9.5</v>
      </c>
      <c r="F59">
        <v>0</v>
      </c>
      <c r="G59">
        <v>0</v>
      </c>
    </row>
    <row r="60" spans="1:7" ht="15" x14ac:dyDescent="0.25">
      <c r="A60" s="271" t="s">
        <v>100</v>
      </c>
      <c r="B60">
        <v>4.5</v>
      </c>
      <c r="C60">
        <v>0</v>
      </c>
      <c r="D60">
        <v>4.4000000000000004</v>
      </c>
      <c r="E60">
        <v>10.8</v>
      </c>
      <c r="F60">
        <v>0</v>
      </c>
      <c r="G60">
        <v>0</v>
      </c>
    </row>
    <row r="61" spans="1:7" ht="15" x14ac:dyDescent="0.25">
      <c r="A61" s="271" t="s">
        <v>101</v>
      </c>
      <c r="B61">
        <v>30</v>
      </c>
      <c r="C61">
        <v>30</v>
      </c>
      <c r="D61">
        <v>353.2</v>
      </c>
      <c r="E61">
        <v>210.6</v>
      </c>
      <c r="F61">
        <v>0</v>
      </c>
      <c r="G61">
        <v>0</v>
      </c>
    </row>
    <row r="62" spans="1:7" ht="15" x14ac:dyDescent="0.25">
      <c r="A62" s="271" t="s">
        <v>102</v>
      </c>
      <c r="B62">
        <v>23.8</v>
      </c>
      <c r="C62">
        <v>38.6</v>
      </c>
      <c r="D62">
        <v>54.5</v>
      </c>
      <c r="E62">
        <v>53.1</v>
      </c>
      <c r="F62">
        <v>0</v>
      </c>
      <c r="G62">
        <v>0</v>
      </c>
    </row>
    <row r="63" spans="1:7" ht="15" x14ac:dyDescent="0.25">
      <c r="A63" s="271" t="s">
        <v>103</v>
      </c>
      <c r="B63">
        <v>47.3</v>
      </c>
      <c r="C63">
        <v>29.9</v>
      </c>
      <c r="D63">
        <v>33.200000000000003</v>
      </c>
      <c r="E63">
        <v>13.5</v>
      </c>
      <c r="F63">
        <v>0</v>
      </c>
      <c r="G63">
        <v>0</v>
      </c>
    </row>
    <row r="64" spans="1:7" ht="15" x14ac:dyDescent="0.25">
      <c r="A64" s="271" t="s">
        <v>104</v>
      </c>
      <c r="B64">
        <v>49</v>
      </c>
      <c r="C64">
        <v>35</v>
      </c>
      <c r="D64">
        <v>279.60000000000002</v>
      </c>
      <c r="E64">
        <v>161.69999999999999</v>
      </c>
      <c r="F64">
        <v>0</v>
      </c>
      <c r="G64">
        <v>0</v>
      </c>
    </row>
    <row r="65" spans="1:7" ht="15" x14ac:dyDescent="0.25">
      <c r="A65" s="271" t="s">
        <v>105</v>
      </c>
      <c r="B65">
        <v>79.5</v>
      </c>
      <c r="C65">
        <v>58</v>
      </c>
      <c r="D65">
        <v>466.6</v>
      </c>
      <c r="E65">
        <v>188.6</v>
      </c>
      <c r="F65">
        <v>0</v>
      </c>
      <c r="G65">
        <v>0</v>
      </c>
    </row>
    <row r="66" spans="1:7" ht="15" x14ac:dyDescent="0.25">
      <c r="A66" s="271" t="s">
        <v>106</v>
      </c>
      <c r="B66">
        <v>76.7</v>
      </c>
      <c r="C66">
        <v>50.5</v>
      </c>
      <c r="D66">
        <v>157.4</v>
      </c>
      <c r="E66">
        <v>126.7</v>
      </c>
      <c r="F66">
        <v>0</v>
      </c>
      <c r="G66">
        <v>0</v>
      </c>
    </row>
    <row r="67" spans="1:7" ht="15" x14ac:dyDescent="0.25">
      <c r="A67" s="271" t="s">
        <v>107</v>
      </c>
      <c r="B67">
        <v>0.4</v>
      </c>
      <c r="C67">
        <v>13</v>
      </c>
      <c r="D67">
        <v>210.7</v>
      </c>
      <c r="E67">
        <v>147.6</v>
      </c>
      <c r="F67">
        <v>0</v>
      </c>
      <c r="G67">
        <v>0</v>
      </c>
    </row>
    <row r="68" spans="1:7" ht="15" x14ac:dyDescent="0.25">
      <c r="A68" s="271" t="s">
        <v>108</v>
      </c>
      <c r="B68">
        <v>0</v>
      </c>
      <c r="C68">
        <v>4.8</v>
      </c>
      <c r="D68">
        <v>0</v>
      </c>
      <c r="E68">
        <v>4.4000000000000004</v>
      </c>
      <c r="F68">
        <v>0</v>
      </c>
      <c r="G68">
        <v>0</v>
      </c>
    </row>
    <row r="69" spans="1:7" ht="15" x14ac:dyDescent="0.25">
      <c r="A69" s="271" t="s">
        <v>109</v>
      </c>
      <c r="B69">
        <v>103</v>
      </c>
      <c r="C69">
        <v>45.5</v>
      </c>
      <c r="D69">
        <v>340.2</v>
      </c>
      <c r="E69">
        <v>341.2</v>
      </c>
      <c r="F69">
        <v>0</v>
      </c>
      <c r="G69">
        <v>0</v>
      </c>
    </row>
    <row r="70" spans="1:7" ht="15" x14ac:dyDescent="0.25">
      <c r="A70" s="271" t="s">
        <v>110</v>
      </c>
      <c r="B70">
        <v>0</v>
      </c>
      <c r="C70">
        <v>0</v>
      </c>
      <c r="D70">
        <v>15.4</v>
      </c>
      <c r="E70">
        <v>16.399999999999999</v>
      </c>
      <c r="F70">
        <v>0</v>
      </c>
      <c r="G70">
        <v>0</v>
      </c>
    </row>
    <row r="71" spans="1:7" ht="15" x14ac:dyDescent="0.25">
      <c r="A71" s="271" t="s">
        <v>111</v>
      </c>
      <c r="B71">
        <v>0</v>
      </c>
      <c r="C71">
        <v>0</v>
      </c>
      <c r="D71">
        <v>63.7</v>
      </c>
      <c r="E71">
        <v>52.2</v>
      </c>
      <c r="F71">
        <v>0</v>
      </c>
      <c r="G71">
        <v>0</v>
      </c>
    </row>
    <row r="72" spans="1:7" ht="15" x14ac:dyDescent="0.25">
      <c r="A72" s="271" t="s">
        <v>112</v>
      </c>
      <c r="B72">
        <v>59.8</v>
      </c>
      <c r="C72">
        <v>77.8</v>
      </c>
      <c r="D72">
        <v>184.4</v>
      </c>
      <c r="E72">
        <v>190.6</v>
      </c>
      <c r="F72">
        <v>0</v>
      </c>
      <c r="G72">
        <v>0</v>
      </c>
    </row>
    <row r="73" spans="1:7" ht="15" x14ac:dyDescent="0.25">
      <c r="A73" s="271" t="s">
        <v>113</v>
      </c>
      <c r="B73">
        <v>42.5</v>
      </c>
      <c r="C73">
        <v>23.6</v>
      </c>
      <c r="D73">
        <v>102.4</v>
      </c>
      <c r="E73">
        <v>84.5</v>
      </c>
      <c r="F73">
        <v>0</v>
      </c>
      <c r="G73">
        <v>0</v>
      </c>
    </row>
    <row r="74" spans="1:7" ht="15" x14ac:dyDescent="0.25">
      <c r="A74" s="271" t="s">
        <v>114</v>
      </c>
      <c r="B74">
        <v>15.8</v>
      </c>
      <c r="C74">
        <v>17.600000000000001</v>
      </c>
      <c r="D74">
        <v>17.100000000000001</v>
      </c>
      <c r="E74">
        <v>23.6</v>
      </c>
      <c r="F74">
        <v>4.8</v>
      </c>
      <c r="G74">
        <v>0</v>
      </c>
    </row>
    <row r="75" spans="1:7" ht="15" x14ac:dyDescent="0.25">
      <c r="A75" s="271" t="s">
        <v>115</v>
      </c>
      <c r="B75">
        <v>511</v>
      </c>
      <c r="C75">
        <v>685.2</v>
      </c>
      <c r="D75">
        <v>2225.4</v>
      </c>
      <c r="E75">
        <v>1494.5</v>
      </c>
      <c r="F75">
        <v>0</v>
      </c>
      <c r="G75">
        <v>0</v>
      </c>
    </row>
    <row r="76" spans="1:7" ht="15" x14ac:dyDescent="0.25">
      <c r="A76" s="271" t="s">
        <v>117</v>
      </c>
      <c r="B76">
        <v>4.0999999999999996</v>
      </c>
      <c r="C76">
        <v>4.8</v>
      </c>
      <c r="D76">
        <v>10.1</v>
      </c>
      <c r="E76">
        <v>6.1</v>
      </c>
      <c r="F76">
        <v>0.4</v>
      </c>
      <c r="G76">
        <v>0</v>
      </c>
    </row>
    <row r="77" spans="1:7" ht="15" x14ac:dyDescent="0.25">
      <c r="A77" s="271" t="s">
        <v>118</v>
      </c>
      <c r="B77">
        <v>73.8</v>
      </c>
      <c r="C77">
        <v>47.4</v>
      </c>
      <c r="D77">
        <v>67.3</v>
      </c>
      <c r="E77">
        <v>94.2</v>
      </c>
      <c r="F77">
        <v>0</v>
      </c>
      <c r="G77">
        <v>0</v>
      </c>
    </row>
    <row r="78" spans="1:7" ht="15" x14ac:dyDescent="0.25">
      <c r="A78" s="271" t="s">
        <v>119</v>
      </c>
      <c r="B78">
        <v>50.3</v>
      </c>
      <c r="C78">
        <v>218.5</v>
      </c>
      <c r="D78">
        <v>175.8</v>
      </c>
      <c r="E78">
        <v>99</v>
      </c>
      <c r="F78">
        <v>4.2</v>
      </c>
      <c r="G78">
        <v>0</v>
      </c>
    </row>
    <row r="79" spans="1:7" ht="15" x14ac:dyDescent="0.25">
      <c r="A79" s="271" t="s">
        <v>120</v>
      </c>
      <c r="B79">
        <v>12.7</v>
      </c>
      <c r="C79">
        <v>51.6</v>
      </c>
      <c r="D79">
        <v>188</v>
      </c>
      <c r="E79">
        <v>145.69999999999999</v>
      </c>
      <c r="F79">
        <v>0</v>
      </c>
      <c r="G79">
        <v>0</v>
      </c>
    </row>
    <row r="80" spans="1:7" ht="15" x14ac:dyDescent="0.25">
      <c r="A80" s="271" t="s">
        <v>121</v>
      </c>
      <c r="B80">
        <v>25</v>
      </c>
      <c r="C80">
        <v>26.2</v>
      </c>
      <c r="D80">
        <v>53.4</v>
      </c>
      <c r="E80">
        <v>59.3</v>
      </c>
      <c r="F80">
        <v>0</v>
      </c>
      <c r="G80">
        <v>0</v>
      </c>
    </row>
    <row r="81" spans="1:7" ht="15" x14ac:dyDescent="0.25">
      <c r="A81" s="271" t="s">
        <v>122</v>
      </c>
      <c r="B81">
        <v>5</v>
      </c>
      <c r="C81">
        <v>0</v>
      </c>
      <c r="D81">
        <v>42.1</v>
      </c>
      <c r="E81">
        <v>154.4</v>
      </c>
      <c r="F81">
        <v>0</v>
      </c>
      <c r="G81">
        <v>0</v>
      </c>
    </row>
    <row r="82" spans="1:7" ht="15" x14ac:dyDescent="0.25">
      <c r="A82" s="271" t="s">
        <v>65</v>
      </c>
      <c r="B82" t="s">
        <v>66</v>
      </c>
      <c r="C82" t="s">
        <v>67</v>
      </c>
      <c r="D82" t="s">
        <v>66</v>
      </c>
      <c r="E82" t="s">
        <v>66</v>
      </c>
      <c r="F82" t="s">
        <v>181</v>
      </c>
      <c r="G82" t="s">
        <v>67</v>
      </c>
    </row>
    <row r="83" spans="1:7" ht="15" x14ac:dyDescent="0.25">
      <c r="A83" s="271" t="s">
        <v>123</v>
      </c>
      <c r="B83">
        <v>3768</v>
      </c>
      <c r="C83">
        <v>4639.3</v>
      </c>
      <c r="D83">
        <v>14149.1</v>
      </c>
      <c r="E83">
        <v>12154.4</v>
      </c>
      <c r="F83">
        <v>49.3</v>
      </c>
      <c r="G83">
        <v>0</v>
      </c>
    </row>
    <row r="84" spans="1:7" ht="15" x14ac:dyDescent="0.25">
      <c r="A84" s="271" t="s">
        <v>124</v>
      </c>
      <c r="B84">
        <v>937.5</v>
      </c>
      <c r="C84">
        <v>984</v>
      </c>
      <c r="D84">
        <v>0</v>
      </c>
      <c r="E84">
        <v>0</v>
      </c>
      <c r="F84">
        <v>21</v>
      </c>
      <c r="G84">
        <v>0</v>
      </c>
    </row>
    <row r="85" spans="1:7" ht="15" x14ac:dyDescent="0.25">
      <c r="A85" s="271" t="s">
        <v>65</v>
      </c>
      <c r="B85" t="s">
        <v>66</v>
      </c>
      <c r="C85" t="s">
        <v>67</v>
      </c>
      <c r="D85" t="s">
        <v>66</v>
      </c>
      <c r="E85" t="s">
        <v>66</v>
      </c>
      <c r="F85" t="s">
        <v>181</v>
      </c>
      <c r="G85" t="s">
        <v>67</v>
      </c>
    </row>
    <row r="86" spans="1:7" ht="15" x14ac:dyDescent="0.25">
      <c r="A86" s="271" t="s">
        <v>125</v>
      </c>
      <c r="B86">
        <v>4705.5</v>
      </c>
      <c r="C86">
        <v>5623.3</v>
      </c>
      <c r="D86">
        <v>14149.1</v>
      </c>
      <c r="E86">
        <v>12154.4</v>
      </c>
      <c r="F86">
        <v>70.3</v>
      </c>
      <c r="G86">
        <v>0</v>
      </c>
    </row>
    <row r="87" spans="1:7" ht="15" x14ac:dyDescent="0.25">
      <c r="A87" s="271" t="s">
        <v>126</v>
      </c>
      <c r="B87" t="s">
        <v>45</v>
      </c>
      <c r="C87" t="s">
        <v>45</v>
      </c>
      <c r="D87">
        <v>0</v>
      </c>
      <c r="E87">
        <v>0</v>
      </c>
      <c r="F87" t="s">
        <v>45</v>
      </c>
      <c r="G87" t="s">
        <v>45</v>
      </c>
    </row>
    <row r="88" spans="1:7" ht="15" x14ac:dyDescent="0.25">
      <c r="A88" s="271" t="s">
        <v>127</v>
      </c>
      <c r="B88">
        <v>56</v>
      </c>
      <c r="C88">
        <v>60</v>
      </c>
      <c r="D88" t="s">
        <v>45</v>
      </c>
      <c r="E88" t="s">
        <v>45</v>
      </c>
      <c r="F88">
        <v>0</v>
      </c>
      <c r="G88">
        <v>0</v>
      </c>
    </row>
    <row r="89" spans="1:7" ht="15" x14ac:dyDescent="0.35">
      <c r="A89" s="28" t="s">
        <v>65</v>
      </c>
      <c r="B89" t="s">
        <v>66</v>
      </c>
      <c r="C89" t="s">
        <v>67</v>
      </c>
      <c r="D89" t="s">
        <v>66</v>
      </c>
      <c r="E89" t="s">
        <v>66</v>
      </c>
      <c r="F89" t="s">
        <v>181</v>
      </c>
      <c r="G89" t="s">
        <v>67</v>
      </c>
    </row>
  </sheetData>
  <pageMargins left="0.7" right="0.7" top="0.75" bottom="0.75" header="0.3" footer="0.3"/>
  <pageSetup orientation="portrait" horizontalDpi="300" verticalDpi="30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2EFEF-A6F2-4005-967E-3178C754B2B7}">
  <dimension ref="A1:G85"/>
  <sheetViews>
    <sheetView topLeftCell="A24" workbookViewId="0">
      <selection activeCell="H49" sqref="H49"/>
    </sheetView>
  </sheetViews>
  <sheetFormatPr defaultRowHeight="13.2" x14ac:dyDescent="0.25"/>
  <cols>
    <col min="1" max="1" width="25.6640625" customWidth="1"/>
    <col min="2" max="2" width="10.88671875" customWidth="1"/>
    <col min="3" max="3" width="11.88671875" customWidth="1"/>
    <col min="4" max="4" width="11.55468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1109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305</v>
      </c>
      <c r="B9" t="s">
        <v>60</v>
      </c>
      <c r="C9" t="s">
        <v>160</v>
      </c>
      <c r="D9" t="s">
        <v>183</v>
      </c>
      <c r="E9" t="s">
        <v>160</v>
      </c>
      <c r="F9" t="s">
        <v>180</v>
      </c>
      <c r="G9" t="s">
        <v>64</v>
      </c>
    </row>
    <row r="10" spans="1:7" ht="15" x14ac:dyDescent="0.25">
      <c r="A10" s="173" t="s">
        <v>1110</v>
      </c>
      <c r="B10" t="s">
        <v>66</v>
      </c>
      <c r="C10" t="s">
        <v>184</v>
      </c>
      <c r="D10" t="s">
        <v>181</v>
      </c>
      <c r="E10" t="s">
        <v>67</v>
      </c>
      <c r="F10" t="s">
        <v>185</v>
      </c>
      <c r="G10" t="s">
        <v>68</v>
      </c>
    </row>
    <row r="11" spans="1:7" ht="15" x14ac:dyDescent="0.25">
      <c r="A11" s="173"/>
    </row>
    <row r="12" spans="1:7" ht="15" x14ac:dyDescent="0.25">
      <c r="A12" s="173" t="s">
        <v>1111</v>
      </c>
      <c r="B12">
        <v>49</v>
      </c>
      <c r="C12">
        <v>105.9</v>
      </c>
      <c r="D12">
        <v>94.4</v>
      </c>
      <c r="E12">
        <v>233</v>
      </c>
      <c r="F12">
        <v>0</v>
      </c>
      <c r="G12">
        <v>0</v>
      </c>
    </row>
    <row r="13" spans="1:7" ht="15" x14ac:dyDescent="0.25">
      <c r="A13" s="173" t="s">
        <v>310</v>
      </c>
      <c r="B13">
        <v>37</v>
      </c>
      <c r="C13">
        <v>79.5</v>
      </c>
      <c r="D13">
        <v>84.8</v>
      </c>
      <c r="E13">
        <v>213.2</v>
      </c>
      <c r="F13">
        <v>0</v>
      </c>
      <c r="G13">
        <v>0</v>
      </c>
    </row>
    <row r="14" spans="1:7" ht="15" x14ac:dyDescent="0.25">
      <c r="A14" s="173" t="s">
        <v>312</v>
      </c>
      <c r="B14">
        <v>0</v>
      </c>
      <c r="C14">
        <v>11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173" t="s">
        <v>313</v>
      </c>
      <c r="B15">
        <v>12</v>
      </c>
      <c r="C15">
        <v>15.4</v>
      </c>
      <c r="D15">
        <v>0</v>
      </c>
      <c r="E15">
        <v>19.8</v>
      </c>
      <c r="F15">
        <v>0</v>
      </c>
      <c r="G15">
        <v>0</v>
      </c>
    </row>
    <row r="16" spans="1:7" ht="15" x14ac:dyDescent="0.25">
      <c r="A16" s="173" t="s">
        <v>314</v>
      </c>
      <c r="B16">
        <v>0</v>
      </c>
      <c r="C16">
        <v>0</v>
      </c>
      <c r="D16">
        <v>9.6999999999999993</v>
      </c>
      <c r="E16">
        <v>0</v>
      </c>
      <c r="F16">
        <v>0</v>
      </c>
      <c r="G16">
        <v>0</v>
      </c>
    </row>
    <row r="17" spans="1:7" ht="15" x14ac:dyDescent="0.25">
      <c r="A17" s="173"/>
    </row>
    <row r="18" spans="1:7" ht="15" x14ac:dyDescent="0.25">
      <c r="A18" s="173" t="s">
        <v>315</v>
      </c>
      <c r="B18">
        <v>409.7</v>
      </c>
      <c r="C18">
        <v>336.7</v>
      </c>
      <c r="D18">
        <v>543.20000000000005</v>
      </c>
      <c r="E18">
        <v>573.20000000000005</v>
      </c>
      <c r="F18">
        <v>0</v>
      </c>
      <c r="G18">
        <v>0</v>
      </c>
    </row>
    <row r="19" spans="1:7" ht="15" x14ac:dyDescent="0.25">
      <c r="A19" s="173"/>
    </row>
    <row r="20" spans="1:7" ht="15" x14ac:dyDescent="0.25">
      <c r="A20" s="173" t="s">
        <v>316</v>
      </c>
      <c r="B20">
        <v>179.9</v>
      </c>
      <c r="C20">
        <v>259.3</v>
      </c>
      <c r="D20">
        <v>312.3</v>
      </c>
      <c r="E20">
        <v>298.89999999999998</v>
      </c>
      <c r="F20">
        <v>0</v>
      </c>
      <c r="G20">
        <v>0</v>
      </c>
    </row>
    <row r="21" spans="1:7" ht="15" x14ac:dyDescent="0.25">
      <c r="A21" s="173"/>
    </row>
    <row r="22" spans="1:7" ht="15" x14ac:dyDescent="0.25">
      <c r="A22" s="173" t="s">
        <v>317</v>
      </c>
      <c r="B22">
        <v>0</v>
      </c>
      <c r="C22">
        <v>0.6</v>
      </c>
      <c r="D22">
        <v>0</v>
      </c>
      <c r="E22">
        <v>138.6</v>
      </c>
      <c r="F22">
        <v>0</v>
      </c>
      <c r="G22">
        <v>0</v>
      </c>
    </row>
    <row r="23" spans="1:7" ht="15" x14ac:dyDescent="0.25">
      <c r="A23" s="173"/>
    </row>
    <row r="24" spans="1:7" ht="15" x14ac:dyDescent="0.25">
      <c r="A24" s="173" t="s">
        <v>1112</v>
      </c>
      <c r="B24">
        <v>1826.8</v>
      </c>
      <c r="C24">
        <v>1415.2</v>
      </c>
      <c r="D24">
        <v>2234.8000000000002</v>
      </c>
      <c r="E24">
        <v>2438.9</v>
      </c>
      <c r="F24">
        <v>0</v>
      </c>
      <c r="G24">
        <v>0</v>
      </c>
    </row>
    <row r="25" spans="1:7" ht="15" x14ac:dyDescent="0.25">
      <c r="A25" s="173" t="s">
        <v>779</v>
      </c>
      <c r="B25">
        <v>110</v>
      </c>
      <c r="C25">
        <v>0</v>
      </c>
      <c r="D25">
        <v>60.8</v>
      </c>
      <c r="E25">
        <v>0</v>
      </c>
      <c r="F25">
        <v>0</v>
      </c>
      <c r="G25">
        <v>0</v>
      </c>
    </row>
    <row r="26" spans="1:7" ht="15" x14ac:dyDescent="0.25">
      <c r="A26" s="173" t="s">
        <v>320</v>
      </c>
      <c r="B26">
        <v>21</v>
      </c>
      <c r="C26">
        <v>0</v>
      </c>
      <c r="D26">
        <v>0</v>
      </c>
      <c r="E26">
        <v>0</v>
      </c>
      <c r="F26">
        <v>0</v>
      </c>
      <c r="G26">
        <v>0</v>
      </c>
    </row>
    <row r="27" spans="1:7" ht="15" x14ac:dyDescent="0.25">
      <c r="A27" s="173" t="s">
        <v>321</v>
      </c>
      <c r="B27">
        <v>0.2</v>
      </c>
      <c r="C27">
        <v>0</v>
      </c>
      <c r="D27">
        <v>0.5</v>
      </c>
      <c r="E27">
        <v>0</v>
      </c>
      <c r="F27">
        <v>0</v>
      </c>
      <c r="G27">
        <v>0</v>
      </c>
    </row>
    <row r="28" spans="1:7" ht="15" x14ac:dyDescent="0.25">
      <c r="A28" s="173" t="s">
        <v>322</v>
      </c>
      <c r="B28">
        <v>197.8</v>
      </c>
      <c r="C28">
        <v>71.7</v>
      </c>
      <c r="D28">
        <v>465</v>
      </c>
      <c r="E28">
        <v>370</v>
      </c>
      <c r="F28">
        <v>0</v>
      </c>
      <c r="G28">
        <v>0</v>
      </c>
    </row>
    <row r="29" spans="1:7" ht="15" x14ac:dyDescent="0.25">
      <c r="A29" s="173" t="s">
        <v>324</v>
      </c>
      <c r="B29">
        <v>355.9</v>
      </c>
      <c r="C29">
        <v>468.7</v>
      </c>
      <c r="D29">
        <v>517.6</v>
      </c>
      <c r="E29">
        <v>601.4</v>
      </c>
      <c r="F29">
        <v>0</v>
      </c>
      <c r="G29">
        <v>0</v>
      </c>
    </row>
    <row r="30" spans="1:7" ht="15" x14ac:dyDescent="0.25">
      <c r="A30" s="173" t="s">
        <v>325</v>
      </c>
      <c r="B30">
        <v>74.7</v>
      </c>
      <c r="C30">
        <v>2.9</v>
      </c>
      <c r="D30">
        <v>6.7</v>
      </c>
      <c r="E30">
        <v>47.8</v>
      </c>
      <c r="F30">
        <v>0</v>
      </c>
      <c r="G30">
        <v>0</v>
      </c>
    </row>
    <row r="31" spans="1:7" ht="15" x14ac:dyDescent="0.25">
      <c r="A31" s="173" t="s">
        <v>326</v>
      </c>
      <c r="B31">
        <v>668.3</v>
      </c>
      <c r="C31">
        <v>677</v>
      </c>
      <c r="D31">
        <v>779.2</v>
      </c>
      <c r="E31">
        <v>804.6</v>
      </c>
      <c r="F31">
        <v>0</v>
      </c>
      <c r="G31">
        <v>0</v>
      </c>
    </row>
    <row r="32" spans="1:7" ht="15" x14ac:dyDescent="0.25">
      <c r="A32" s="173" t="s">
        <v>666</v>
      </c>
      <c r="B32">
        <v>95</v>
      </c>
      <c r="C32">
        <v>0</v>
      </c>
      <c r="D32">
        <v>6.1</v>
      </c>
      <c r="E32">
        <v>31.1</v>
      </c>
      <c r="F32">
        <v>0</v>
      </c>
      <c r="G32">
        <v>0</v>
      </c>
    </row>
    <row r="33" spans="1:7" ht="15" x14ac:dyDescent="0.25">
      <c r="A33" s="173" t="s">
        <v>327</v>
      </c>
      <c r="B33">
        <v>0</v>
      </c>
      <c r="C33">
        <v>0</v>
      </c>
      <c r="D33">
        <v>22.6</v>
      </c>
      <c r="E33">
        <v>25.3</v>
      </c>
      <c r="F33">
        <v>0</v>
      </c>
      <c r="G33">
        <v>0</v>
      </c>
    </row>
    <row r="34" spans="1:7" ht="15" x14ac:dyDescent="0.25">
      <c r="A34" s="173" t="s">
        <v>328</v>
      </c>
      <c r="B34">
        <v>183</v>
      </c>
      <c r="C34">
        <v>63.8</v>
      </c>
      <c r="D34">
        <v>116.8</v>
      </c>
      <c r="E34">
        <v>286.5</v>
      </c>
      <c r="F34">
        <v>0</v>
      </c>
      <c r="G34">
        <v>0</v>
      </c>
    </row>
    <row r="35" spans="1:7" ht="15" x14ac:dyDescent="0.25">
      <c r="A35" s="173" t="s">
        <v>329</v>
      </c>
      <c r="B35">
        <v>0.5</v>
      </c>
      <c r="C35">
        <v>0.6</v>
      </c>
      <c r="D35">
        <v>27.5</v>
      </c>
      <c r="E35">
        <v>2.9</v>
      </c>
      <c r="F35">
        <v>0</v>
      </c>
      <c r="G35">
        <v>0</v>
      </c>
    </row>
    <row r="36" spans="1:7" ht="15" x14ac:dyDescent="0.25">
      <c r="A36" s="173" t="s">
        <v>330</v>
      </c>
      <c r="B36">
        <v>120.5</v>
      </c>
      <c r="C36">
        <v>130.5</v>
      </c>
      <c r="D36">
        <v>232.1</v>
      </c>
      <c r="E36">
        <v>163.1</v>
      </c>
      <c r="F36">
        <v>0</v>
      </c>
      <c r="G36">
        <v>0</v>
      </c>
    </row>
    <row r="37" spans="1:7" ht="15" x14ac:dyDescent="0.25">
      <c r="A37" s="173" t="s">
        <v>331</v>
      </c>
      <c r="B37">
        <v>0</v>
      </c>
      <c r="C37">
        <v>0</v>
      </c>
      <c r="D37">
        <v>0</v>
      </c>
      <c r="E37">
        <v>106.2</v>
      </c>
      <c r="F37">
        <v>0</v>
      </c>
      <c r="G37">
        <v>0</v>
      </c>
    </row>
    <row r="38" spans="1:7" ht="15" x14ac:dyDescent="0.25">
      <c r="A38" s="173"/>
    </row>
    <row r="39" spans="1:7" ht="15" x14ac:dyDescent="0.25">
      <c r="A39" s="173" t="s">
        <v>332</v>
      </c>
      <c r="B39">
        <v>329.5</v>
      </c>
      <c r="C39">
        <v>15</v>
      </c>
      <c r="D39">
        <v>1068.5999999999999</v>
      </c>
      <c r="E39">
        <v>261</v>
      </c>
      <c r="F39">
        <v>0</v>
      </c>
      <c r="G39">
        <v>0</v>
      </c>
    </row>
    <row r="40" spans="1:7" ht="15" x14ac:dyDescent="0.25">
      <c r="A40" s="173" t="s">
        <v>1113</v>
      </c>
      <c r="B40">
        <v>0</v>
      </c>
      <c r="C40">
        <v>0</v>
      </c>
      <c r="D40">
        <v>33</v>
      </c>
      <c r="E40">
        <v>0</v>
      </c>
      <c r="F40">
        <v>0</v>
      </c>
      <c r="G40">
        <v>0</v>
      </c>
    </row>
    <row r="41" spans="1:7" ht="15" x14ac:dyDescent="0.25">
      <c r="A41" s="173" t="s">
        <v>772</v>
      </c>
      <c r="B41">
        <v>0</v>
      </c>
      <c r="C41">
        <v>0</v>
      </c>
      <c r="D41">
        <v>23.7</v>
      </c>
      <c r="E41">
        <v>0</v>
      </c>
      <c r="F41">
        <v>0</v>
      </c>
      <c r="G41">
        <v>0</v>
      </c>
    </row>
    <row r="42" spans="1:7" ht="15" x14ac:dyDescent="0.25">
      <c r="A42" s="173" t="s">
        <v>334</v>
      </c>
      <c r="B42">
        <v>35</v>
      </c>
      <c r="C42">
        <v>0</v>
      </c>
      <c r="D42">
        <v>0</v>
      </c>
      <c r="E42">
        <v>38.4</v>
      </c>
      <c r="F42">
        <v>0</v>
      </c>
      <c r="G42">
        <v>0</v>
      </c>
    </row>
    <row r="43" spans="1:7" ht="15" x14ac:dyDescent="0.25">
      <c r="A43" s="173" t="s">
        <v>794</v>
      </c>
      <c r="B43">
        <v>0</v>
      </c>
      <c r="C43">
        <v>0</v>
      </c>
      <c r="D43">
        <v>31.2</v>
      </c>
      <c r="E43">
        <v>0</v>
      </c>
      <c r="F43">
        <v>0</v>
      </c>
      <c r="G43">
        <v>0</v>
      </c>
    </row>
    <row r="44" spans="1:7" ht="15" x14ac:dyDescent="0.25">
      <c r="A44" s="173" t="s">
        <v>781</v>
      </c>
      <c r="B44">
        <v>0</v>
      </c>
      <c r="C44">
        <v>0</v>
      </c>
      <c r="D44">
        <v>29.9</v>
      </c>
      <c r="E44">
        <v>0</v>
      </c>
      <c r="F44">
        <v>0</v>
      </c>
      <c r="G44">
        <v>0</v>
      </c>
    </row>
    <row r="45" spans="1:7" ht="15" x14ac:dyDescent="0.25">
      <c r="A45" s="173" t="s">
        <v>790</v>
      </c>
      <c r="B45">
        <v>0</v>
      </c>
      <c r="C45">
        <v>0</v>
      </c>
      <c r="D45">
        <v>37</v>
      </c>
      <c r="E45">
        <v>0</v>
      </c>
      <c r="F45">
        <v>0</v>
      </c>
      <c r="G45">
        <v>0</v>
      </c>
    </row>
    <row r="46" spans="1:7" ht="15" x14ac:dyDescent="0.25">
      <c r="A46" s="173" t="s">
        <v>336</v>
      </c>
      <c r="B46">
        <v>0</v>
      </c>
      <c r="C46">
        <v>0</v>
      </c>
      <c r="D46">
        <v>61.7</v>
      </c>
      <c r="E46">
        <v>0</v>
      </c>
      <c r="F46">
        <v>0</v>
      </c>
      <c r="G46">
        <v>0</v>
      </c>
    </row>
    <row r="47" spans="1:7" ht="15" x14ac:dyDescent="0.25">
      <c r="A47" s="173" t="s">
        <v>337</v>
      </c>
      <c r="B47">
        <v>0</v>
      </c>
      <c r="C47">
        <v>0</v>
      </c>
      <c r="D47">
        <v>3</v>
      </c>
      <c r="E47">
        <v>4.4000000000000004</v>
      </c>
      <c r="F47">
        <v>0</v>
      </c>
      <c r="G47">
        <v>0</v>
      </c>
    </row>
    <row r="48" spans="1:7" ht="15" x14ac:dyDescent="0.25">
      <c r="A48" s="173" t="s">
        <v>338</v>
      </c>
      <c r="B48">
        <v>294.5</v>
      </c>
      <c r="C48">
        <v>15</v>
      </c>
      <c r="D48">
        <v>643.4</v>
      </c>
      <c r="E48">
        <v>209.5</v>
      </c>
      <c r="F48">
        <v>0</v>
      </c>
      <c r="G48">
        <v>0</v>
      </c>
    </row>
    <row r="49" spans="1:7" ht="15" x14ac:dyDescent="0.25">
      <c r="A49" s="173" t="s">
        <v>339</v>
      </c>
      <c r="B49">
        <v>0</v>
      </c>
      <c r="C49">
        <v>0</v>
      </c>
      <c r="D49">
        <v>195</v>
      </c>
      <c r="E49">
        <v>8.6999999999999993</v>
      </c>
      <c r="F49">
        <v>0</v>
      </c>
      <c r="G49">
        <v>0</v>
      </c>
    </row>
    <row r="50" spans="1:7" ht="15" x14ac:dyDescent="0.25">
      <c r="A50" s="173" t="s">
        <v>771</v>
      </c>
      <c r="B50">
        <v>0</v>
      </c>
      <c r="C50">
        <v>0</v>
      </c>
      <c r="D50">
        <v>10.8</v>
      </c>
      <c r="E50">
        <v>0</v>
      </c>
      <c r="F50">
        <v>0</v>
      </c>
      <c r="G50">
        <v>0</v>
      </c>
    </row>
    <row r="51" spans="1:7" ht="15" x14ac:dyDescent="0.25">
      <c r="A51" s="173"/>
    </row>
    <row r="52" spans="1:7" ht="15" x14ac:dyDescent="0.25">
      <c r="A52" s="173" t="s">
        <v>1114</v>
      </c>
      <c r="B52">
        <v>1878.5</v>
      </c>
      <c r="C52">
        <v>1610.5</v>
      </c>
      <c r="D52">
        <v>3370.3</v>
      </c>
      <c r="E52">
        <v>2697.8</v>
      </c>
      <c r="F52">
        <v>24.9</v>
      </c>
      <c r="G52">
        <v>0</v>
      </c>
    </row>
    <row r="53" spans="1:7" ht="15" x14ac:dyDescent="0.25">
      <c r="A53" s="173" t="s">
        <v>342</v>
      </c>
      <c r="B53">
        <v>2.1</v>
      </c>
      <c r="C53">
        <v>3</v>
      </c>
      <c r="D53">
        <v>2.6</v>
      </c>
      <c r="E53">
        <v>7</v>
      </c>
      <c r="F53">
        <v>0</v>
      </c>
      <c r="G53">
        <v>0</v>
      </c>
    </row>
    <row r="54" spans="1:7" ht="15" x14ac:dyDescent="0.25">
      <c r="A54" s="173" t="s">
        <v>343</v>
      </c>
      <c r="B54">
        <v>0</v>
      </c>
      <c r="C54">
        <v>1.5</v>
      </c>
      <c r="D54">
        <v>6.5</v>
      </c>
      <c r="E54">
        <v>0</v>
      </c>
      <c r="F54">
        <v>0</v>
      </c>
      <c r="G54">
        <v>0</v>
      </c>
    </row>
    <row r="55" spans="1:7" ht="15" x14ac:dyDescent="0.25">
      <c r="A55" s="173" t="s">
        <v>344</v>
      </c>
      <c r="B55">
        <v>0</v>
      </c>
      <c r="C55">
        <v>30</v>
      </c>
      <c r="D55">
        <v>80.3</v>
      </c>
      <c r="E55">
        <v>296.10000000000002</v>
      </c>
      <c r="F55">
        <v>0</v>
      </c>
      <c r="G55">
        <v>0</v>
      </c>
    </row>
    <row r="56" spans="1:7" ht="15" x14ac:dyDescent="0.25">
      <c r="A56" s="173" t="s">
        <v>345</v>
      </c>
      <c r="B56">
        <v>22.5</v>
      </c>
      <c r="C56">
        <v>34.4</v>
      </c>
      <c r="D56">
        <v>64.3</v>
      </c>
      <c r="E56">
        <v>17.5</v>
      </c>
      <c r="F56">
        <v>0</v>
      </c>
      <c r="G56">
        <v>0</v>
      </c>
    </row>
    <row r="57" spans="1:7" ht="15" x14ac:dyDescent="0.25">
      <c r="A57" s="173" t="s">
        <v>346</v>
      </c>
      <c r="B57">
        <v>10.3</v>
      </c>
      <c r="C57">
        <v>4.5999999999999996</v>
      </c>
      <c r="D57">
        <v>10.3</v>
      </c>
      <c r="E57">
        <v>5.8</v>
      </c>
      <c r="F57">
        <v>0</v>
      </c>
      <c r="G57">
        <v>0</v>
      </c>
    </row>
    <row r="58" spans="1:7" ht="15" x14ac:dyDescent="0.25">
      <c r="A58" s="173" t="s">
        <v>347</v>
      </c>
      <c r="B58">
        <v>0</v>
      </c>
      <c r="C58">
        <v>0</v>
      </c>
      <c r="D58">
        <v>128.69999999999999</v>
      </c>
      <c r="E58">
        <v>164.4</v>
      </c>
      <c r="F58">
        <v>0</v>
      </c>
      <c r="G58">
        <v>0</v>
      </c>
    </row>
    <row r="59" spans="1:7" ht="15" x14ac:dyDescent="0.25">
      <c r="A59" s="173" t="s">
        <v>348</v>
      </c>
      <c r="B59">
        <v>79.5</v>
      </c>
      <c r="C59">
        <v>96.9</v>
      </c>
      <c r="D59">
        <v>292.89999999999998</v>
      </c>
      <c r="E59">
        <v>146.6</v>
      </c>
      <c r="F59">
        <v>0</v>
      </c>
      <c r="G59">
        <v>0</v>
      </c>
    </row>
    <row r="60" spans="1:7" ht="15" x14ac:dyDescent="0.25">
      <c r="A60" s="173" t="s">
        <v>349</v>
      </c>
      <c r="B60">
        <v>67.7</v>
      </c>
      <c r="C60">
        <v>34.200000000000003</v>
      </c>
      <c r="D60">
        <v>163.19999999999999</v>
      </c>
      <c r="E60">
        <v>128.30000000000001</v>
      </c>
      <c r="F60">
        <v>0</v>
      </c>
      <c r="G60">
        <v>0</v>
      </c>
    </row>
    <row r="61" spans="1:7" ht="15" x14ac:dyDescent="0.25">
      <c r="A61" s="173" t="s">
        <v>350</v>
      </c>
      <c r="B61">
        <v>101</v>
      </c>
      <c r="C61">
        <v>98.6</v>
      </c>
      <c r="D61">
        <v>252.9</v>
      </c>
      <c r="E61">
        <v>195</v>
      </c>
      <c r="F61">
        <v>0</v>
      </c>
      <c r="G61">
        <v>0</v>
      </c>
    </row>
    <row r="62" spans="1:7" ht="15" x14ac:dyDescent="0.25">
      <c r="A62" s="173" t="s">
        <v>1115</v>
      </c>
      <c r="B62">
        <v>0</v>
      </c>
      <c r="C62">
        <v>0</v>
      </c>
      <c r="D62">
        <v>0</v>
      </c>
      <c r="E62">
        <v>4.7</v>
      </c>
      <c r="F62">
        <v>0</v>
      </c>
      <c r="G62">
        <v>0</v>
      </c>
    </row>
    <row r="63" spans="1:7" ht="15" x14ac:dyDescent="0.25">
      <c r="A63" s="173" t="s">
        <v>351</v>
      </c>
      <c r="B63">
        <v>72.599999999999994</v>
      </c>
      <c r="C63">
        <v>37</v>
      </c>
      <c r="D63">
        <v>177.7</v>
      </c>
      <c r="E63">
        <v>93.4</v>
      </c>
      <c r="F63">
        <v>0</v>
      </c>
      <c r="G63">
        <v>0</v>
      </c>
    </row>
    <row r="64" spans="1:7" ht="15" x14ac:dyDescent="0.25">
      <c r="A64" s="173" t="s">
        <v>352</v>
      </c>
      <c r="B64">
        <v>0</v>
      </c>
      <c r="C64">
        <v>0</v>
      </c>
      <c r="D64">
        <v>13.3</v>
      </c>
      <c r="E64">
        <v>20.6</v>
      </c>
      <c r="F64">
        <v>0</v>
      </c>
      <c r="G64">
        <v>0</v>
      </c>
    </row>
    <row r="65" spans="1:7" ht="15" x14ac:dyDescent="0.25">
      <c r="A65" s="173" t="s">
        <v>353</v>
      </c>
      <c r="B65">
        <v>91</v>
      </c>
      <c r="C65">
        <v>30</v>
      </c>
      <c r="D65">
        <v>69.5</v>
      </c>
      <c r="E65">
        <v>28.2</v>
      </c>
      <c r="F65">
        <v>0</v>
      </c>
      <c r="G65">
        <v>0</v>
      </c>
    </row>
    <row r="66" spans="1:7" ht="15" x14ac:dyDescent="0.25">
      <c r="A66" s="173" t="s">
        <v>354</v>
      </c>
      <c r="B66">
        <v>75.900000000000006</v>
      </c>
      <c r="C66">
        <v>119.1</v>
      </c>
      <c r="D66">
        <v>106.2</v>
      </c>
      <c r="E66">
        <v>77.3</v>
      </c>
      <c r="F66">
        <v>0</v>
      </c>
      <c r="G66">
        <v>0</v>
      </c>
    </row>
    <row r="67" spans="1:7" ht="15" x14ac:dyDescent="0.25">
      <c r="A67" s="173" t="s">
        <v>355</v>
      </c>
      <c r="B67">
        <v>15.2</v>
      </c>
      <c r="C67">
        <v>22</v>
      </c>
      <c r="D67">
        <v>57.3</v>
      </c>
      <c r="E67">
        <v>69.400000000000006</v>
      </c>
      <c r="F67">
        <v>0</v>
      </c>
      <c r="G67">
        <v>0</v>
      </c>
    </row>
    <row r="68" spans="1:7" ht="15" x14ac:dyDescent="0.25">
      <c r="A68" s="173" t="s">
        <v>356</v>
      </c>
      <c r="B68">
        <v>9.6999999999999993</v>
      </c>
      <c r="C68">
        <v>75.400000000000006</v>
      </c>
      <c r="D68">
        <v>12.7</v>
      </c>
      <c r="E68">
        <v>16.600000000000001</v>
      </c>
      <c r="F68">
        <v>0</v>
      </c>
      <c r="G68">
        <v>0</v>
      </c>
    </row>
    <row r="69" spans="1:7" ht="15" x14ac:dyDescent="0.25">
      <c r="A69" s="173" t="s">
        <v>357</v>
      </c>
      <c r="B69">
        <v>857.7</v>
      </c>
      <c r="C69">
        <v>702.8</v>
      </c>
      <c r="D69">
        <v>1390</v>
      </c>
      <c r="E69">
        <v>1128.4000000000001</v>
      </c>
      <c r="F69">
        <v>15.5</v>
      </c>
      <c r="G69">
        <v>0</v>
      </c>
    </row>
    <row r="70" spans="1:7" ht="15" x14ac:dyDescent="0.25">
      <c r="A70" s="173" t="s">
        <v>1116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</row>
    <row r="71" spans="1:7" ht="15" x14ac:dyDescent="0.25">
      <c r="A71" s="173" t="s">
        <v>358</v>
      </c>
      <c r="B71">
        <v>55.6</v>
      </c>
      <c r="C71">
        <v>10</v>
      </c>
      <c r="D71">
        <v>15.1</v>
      </c>
      <c r="E71">
        <v>39.299999999999997</v>
      </c>
      <c r="F71">
        <v>0</v>
      </c>
      <c r="G71">
        <v>0</v>
      </c>
    </row>
    <row r="72" spans="1:7" ht="15" x14ac:dyDescent="0.25">
      <c r="A72" s="173" t="s">
        <v>359</v>
      </c>
      <c r="B72">
        <v>60.5</v>
      </c>
      <c r="C72">
        <v>192</v>
      </c>
      <c r="D72">
        <v>25.7</v>
      </c>
      <c r="E72">
        <v>94.2</v>
      </c>
      <c r="F72">
        <v>0</v>
      </c>
      <c r="G72">
        <v>0</v>
      </c>
    </row>
    <row r="73" spans="1:7" ht="15" x14ac:dyDescent="0.25">
      <c r="A73" s="173" t="s">
        <v>360</v>
      </c>
      <c r="B73">
        <v>102</v>
      </c>
      <c r="C73">
        <v>55.5</v>
      </c>
      <c r="D73">
        <v>182.2</v>
      </c>
      <c r="E73">
        <v>87.5</v>
      </c>
      <c r="F73">
        <v>9.4</v>
      </c>
      <c r="G73">
        <v>0</v>
      </c>
    </row>
    <row r="74" spans="1:7" ht="15" x14ac:dyDescent="0.25">
      <c r="A74" s="173" t="s">
        <v>361</v>
      </c>
      <c r="B74">
        <v>6.5</v>
      </c>
      <c r="C74">
        <v>6</v>
      </c>
      <c r="D74">
        <v>42.5</v>
      </c>
      <c r="E74">
        <v>42.6</v>
      </c>
      <c r="F74">
        <v>0</v>
      </c>
      <c r="G74">
        <v>0</v>
      </c>
    </row>
    <row r="75" spans="1:7" ht="15" x14ac:dyDescent="0.25">
      <c r="A75" s="173" t="s">
        <v>789</v>
      </c>
      <c r="B75">
        <v>0</v>
      </c>
      <c r="C75">
        <v>0</v>
      </c>
      <c r="D75">
        <v>6</v>
      </c>
      <c r="E75">
        <v>0</v>
      </c>
      <c r="F75">
        <v>0</v>
      </c>
      <c r="G75">
        <v>0</v>
      </c>
    </row>
    <row r="76" spans="1:7" ht="15" x14ac:dyDescent="0.25">
      <c r="A76" s="173" t="s">
        <v>362</v>
      </c>
      <c r="B76">
        <v>0</v>
      </c>
      <c r="C76">
        <v>41.1</v>
      </c>
      <c r="D76">
        <v>34.5</v>
      </c>
      <c r="E76">
        <v>30.9</v>
      </c>
      <c r="F76">
        <v>0</v>
      </c>
      <c r="G76">
        <v>0</v>
      </c>
    </row>
    <row r="77" spans="1:7" ht="15" x14ac:dyDescent="0.25">
      <c r="A77" s="173" t="s">
        <v>363</v>
      </c>
      <c r="B77">
        <v>248.6</v>
      </c>
      <c r="C77">
        <v>16.3</v>
      </c>
      <c r="D77">
        <v>236.1</v>
      </c>
      <c r="E77">
        <v>4.0999999999999996</v>
      </c>
      <c r="F77">
        <v>0</v>
      </c>
      <c r="G77">
        <v>0</v>
      </c>
    </row>
    <row r="78" spans="1:7" ht="15" x14ac:dyDescent="0.25">
      <c r="A78" s="173" t="s">
        <v>1110</v>
      </c>
      <c r="B78" t="s">
        <v>66</v>
      </c>
      <c r="C78" t="s">
        <v>184</v>
      </c>
      <c r="D78" t="s">
        <v>181</v>
      </c>
      <c r="E78" t="s">
        <v>67</v>
      </c>
      <c r="F78" t="s">
        <v>185</v>
      </c>
      <c r="G78" t="s">
        <v>68</v>
      </c>
    </row>
    <row r="79" spans="1:7" ht="15" x14ac:dyDescent="0.25">
      <c r="A79" s="173" t="s">
        <v>364</v>
      </c>
      <c r="B79">
        <v>4673.3999999999996</v>
      </c>
      <c r="C79">
        <v>3743.2</v>
      </c>
      <c r="D79">
        <v>7623.6</v>
      </c>
      <c r="E79">
        <v>6641.3</v>
      </c>
      <c r="F79">
        <v>24.9</v>
      </c>
      <c r="G79">
        <v>0</v>
      </c>
    </row>
    <row r="80" spans="1:7" ht="15" x14ac:dyDescent="0.25">
      <c r="A80" s="173" t="s">
        <v>365</v>
      </c>
      <c r="B80">
        <v>803.7</v>
      </c>
      <c r="C80">
        <v>485.1</v>
      </c>
      <c r="D80">
        <v>0</v>
      </c>
      <c r="E80">
        <v>0</v>
      </c>
      <c r="F80">
        <v>0</v>
      </c>
      <c r="G80">
        <v>0</v>
      </c>
    </row>
    <row r="81" spans="1:7" ht="15" x14ac:dyDescent="0.25">
      <c r="A81" s="173" t="s">
        <v>1110</v>
      </c>
      <c r="B81" t="s">
        <v>66</v>
      </c>
      <c r="C81" t="s">
        <v>184</v>
      </c>
      <c r="D81" t="s">
        <v>181</v>
      </c>
      <c r="E81" t="s">
        <v>67</v>
      </c>
      <c r="F81" t="s">
        <v>185</v>
      </c>
      <c r="G81" t="s">
        <v>68</v>
      </c>
    </row>
    <row r="82" spans="1:7" ht="15" x14ac:dyDescent="0.25">
      <c r="A82" s="173" t="s">
        <v>1117</v>
      </c>
      <c r="B82">
        <v>5477</v>
      </c>
      <c r="C82">
        <v>4228.3</v>
      </c>
      <c r="D82">
        <v>7623.6</v>
      </c>
      <c r="E82">
        <v>6641.3</v>
      </c>
      <c r="F82">
        <v>24.9</v>
      </c>
      <c r="G82">
        <v>0</v>
      </c>
    </row>
    <row r="83" spans="1:7" ht="15" x14ac:dyDescent="0.25">
      <c r="A83" s="173" t="s">
        <v>1118</v>
      </c>
      <c r="B83" t="s">
        <v>45</v>
      </c>
      <c r="C83" t="s">
        <v>45</v>
      </c>
      <c r="D83">
        <v>0</v>
      </c>
      <c r="E83">
        <v>0</v>
      </c>
      <c r="F83" t="s">
        <v>45</v>
      </c>
      <c r="G83" t="s">
        <v>45</v>
      </c>
    </row>
    <row r="84" spans="1:7" ht="15" x14ac:dyDescent="0.25">
      <c r="A84" s="173" t="s">
        <v>370</v>
      </c>
      <c r="B84">
        <v>0</v>
      </c>
      <c r="C84">
        <v>0</v>
      </c>
      <c r="D84" t="s">
        <v>45</v>
      </c>
      <c r="E84" t="s">
        <v>45</v>
      </c>
      <c r="F84">
        <v>0</v>
      </c>
      <c r="G84">
        <v>0</v>
      </c>
    </row>
    <row r="85" spans="1:7" ht="15" x14ac:dyDescent="0.25">
      <c r="A85" s="173" t="s">
        <v>53</v>
      </c>
    </row>
  </sheetData>
  <pageMargins left="0.7" right="0.7" top="0.75" bottom="0.75" header="0.3" footer="0.3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2B7A2-6CA3-4FD1-8420-B82D9B036109}">
  <sheetPr codeName="Sheet12"/>
  <dimension ref="A1:G89"/>
  <sheetViews>
    <sheetView topLeftCell="A52" workbookViewId="0">
      <selection activeCell="I40" sqref="I40"/>
    </sheetView>
  </sheetViews>
  <sheetFormatPr defaultRowHeight="13.2" x14ac:dyDescent="0.25"/>
  <cols>
    <col min="1" max="1" width="18.6640625" customWidth="1"/>
    <col min="2" max="2" width="12.6640625" customWidth="1"/>
    <col min="4" max="4" width="11.10937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568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53</v>
      </c>
    </row>
    <row r="11" spans="1:7" ht="15" x14ac:dyDescent="0.25">
      <c r="A11" s="271"/>
    </row>
    <row r="12" spans="1:7" ht="15" x14ac:dyDescent="0.25">
      <c r="A12" s="271" t="s">
        <v>70</v>
      </c>
      <c r="B12">
        <v>41.5</v>
      </c>
      <c r="C12">
        <v>40</v>
      </c>
      <c r="D12">
        <v>639.5</v>
      </c>
      <c r="E12">
        <v>562.79999999999995</v>
      </c>
      <c r="F12">
        <v>20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71</v>
      </c>
      <c r="B15">
        <v>41.5</v>
      </c>
      <c r="C15">
        <v>40</v>
      </c>
      <c r="D15">
        <v>573.5</v>
      </c>
      <c r="E15">
        <v>393.5</v>
      </c>
      <c r="F15">
        <v>20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520.9</v>
      </c>
      <c r="C20">
        <v>652.79999999999995</v>
      </c>
      <c r="D20">
        <v>1396.9</v>
      </c>
      <c r="E20">
        <v>1506.6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293.39999999999998</v>
      </c>
      <c r="C22">
        <v>156.6</v>
      </c>
      <c r="D22">
        <v>680.9</v>
      </c>
      <c r="E22">
        <v>598.29999999999995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0</v>
      </c>
      <c r="C24">
        <v>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1559.3</v>
      </c>
      <c r="C26">
        <v>1649.7</v>
      </c>
      <c r="D26">
        <v>4392.5</v>
      </c>
      <c r="E26">
        <v>4827.7</v>
      </c>
      <c r="F26">
        <v>0</v>
      </c>
      <c r="G26">
        <v>0</v>
      </c>
    </row>
    <row r="27" spans="1:7" ht="15" x14ac:dyDescent="0.25">
      <c r="A27" s="271" t="s">
        <v>167</v>
      </c>
      <c r="B27">
        <v>0</v>
      </c>
      <c r="C27">
        <v>115.8</v>
      </c>
      <c r="D27">
        <v>119.8</v>
      </c>
      <c r="E27">
        <v>305.8</v>
      </c>
      <c r="F27">
        <v>0</v>
      </c>
      <c r="G27">
        <v>0</v>
      </c>
    </row>
    <row r="28" spans="1:7" ht="15" x14ac:dyDescent="0.25">
      <c r="A28" s="271" t="s">
        <v>78</v>
      </c>
      <c r="B28">
        <v>7.5</v>
      </c>
      <c r="C28">
        <v>15.8</v>
      </c>
      <c r="D28">
        <v>30.5</v>
      </c>
      <c r="E28">
        <v>21</v>
      </c>
      <c r="F28">
        <v>0</v>
      </c>
      <c r="G28">
        <v>0</v>
      </c>
    </row>
    <row r="29" spans="1:7" ht="15" x14ac:dyDescent="0.25">
      <c r="A29" s="271" t="s">
        <v>463</v>
      </c>
      <c r="B29" t="s">
        <v>94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79</v>
      </c>
      <c r="B30">
        <v>0.5</v>
      </c>
      <c r="C30">
        <v>0.5</v>
      </c>
      <c r="D30">
        <v>2.9</v>
      </c>
      <c r="E30">
        <v>2.2999999999999998</v>
      </c>
      <c r="F30">
        <v>0</v>
      </c>
      <c r="G30">
        <v>0</v>
      </c>
    </row>
    <row r="31" spans="1:7" ht="15" x14ac:dyDescent="0.25">
      <c r="A31" s="271" t="s">
        <v>80</v>
      </c>
      <c r="B31">
        <v>240</v>
      </c>
      <c r="C31">
        <v>60</v>
      </c>
      <c r="D31">
        <v>341.2</v>
      </c>
      <c r="E31">
        <v>564.5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0</v>
      </c>
      <c r="D32">
        <v>262.2</v>
      </c>
      <c r="E32">
        <v>363.8</v>
      </c>
      <c r="F32">
        <v>0</v>
      </c>
      <c r="G32">
        <v>0</v>
      </c>
    </row>
    <row r="33" spans="1:7" ht="15" x14ac:dyDescent="0.25">
      <c r="A33" s="271" t="s">
        <v>168</v>
      </c>
      <c r="B33">
        <v>0.2</v>
      </c>
      <c r="C33">
        <v>31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271" t="s">
        <v>81</v>
      </c>
      <c r="B34">
        <v>332.3</v>
      </c>
      <c r="C34">
        <v>375.3</v>
      </c>
      <c r="D34">
        <v>673.8</v>
      </c>
      <c r="E34">
        <v>755</v>
      </c>
      <c r="F34">
        <v>0</v>
      </c>
      <c r="G34">
        <v>0</v>
      </c>
    </row>
    <row r="35" spans="1:7" ht="15" x14ac:dyDescent="0.25">
      <c r="A35" s="271" t="s">
        <v>82</v>
      </c>
      <c r="B35">
        <v>13</v>
      </c>
      <c r="C35">
        <v>36.200000000000003</v>
      </c>
      <c r="D35">
        <v>149.19999999999999</v>
      </c>
      <c r="E35">
        <v>109.9</v>
      </c>
      <c r="F35">
        <v>0</v>
      </c>
      <c r="G35">
        <v>0</v>
      </c>
    </row>
    <row r="36" spans="1:7" ht="15" x14ac:dyDescent="0.25">
      <c r="A36" s="271" t="s">
        <v>83</v>
      </c>
      <c r="B36">
        <v>725</v>
      </c>
      <c r="C36">
        <v>660</v>
      </c>
      <c r="D36">
        <v>1686.6</v>
      </c>
      <c r="E36">
        <v>1649.8</v>
      </c>
      <c r="F36">
        <v>0</v>
      </c>
      <c r="G36">
        <v>0</v>
      </c>
    </row>
    <row r="37" spans="1:7" ht="15" x14ac:dyDescent="0.25">
      <c r="A37" s="271" t="s">
        <v>259</v>
      </c>
      <c r="B37">
        <v>0</v>
      </c>
      <c r="C37">
        <v>0</v>
      </c>
      <c r="D37">
        <v>53.3</v>
      </c>
      <c r="E37">
        <v>64.5</v>
      </c>
      <c r="F37">
        <v>0</v>
      </c>
      <c r="G37">
        <v>0</v>
      </c>
    </row>
    <row r="38" spans="1:7" ht="15" x14ac:dyDescent="0.25">
      <c r="A38" s="271" t="s">
        <v>84</v>
      </c>
      <c r="B38">
        <v>65</v>
      </c>
      <c r="C38">
        <v>1.7</v>
      </c>
      <c r="D38">
        <v>66.599999999999994</v>
      </c>
      <c r="E38">
        <v>66</v>
      </c>
      <c r="F38">
        <v>0</v>
      </c>
      <c r="G38">
        <v>0</v>
      </c>
    </row>
    <row r="39" spans="1:7" ht="15" x14ac:dyDescent="0.25">
      <c r="A39" s="271" t="s">
        <v>85</v>
      </c>
      <c r="B39">
        <v>0</v>
      </c>
      <c r="C39">
        <v>86</v>
      </c>
      <c r="D39">
        <v>41.2</v>
      </c>
      <c r="E39">
        <v>44.6</v>
      </c>
      <c r="F39">
        <v>0</v>
      </c>
      <c r="G39">
        <v>0</v>
      </c>
    </row>
    <row r="40" spans="1:7" ht="15" x14ac:dyDescent="0.25">
      <c r="A40" s="271" t="s">
        <v>86</v>
      </c>
      <c r="B40">
        <v>150.69999999999999</v>
      </c>
      <c r="C40">
        <v>267</v>
      </c>
      <c r="D40">
        <v>479.6</v>
      </c>
      <c r="E40">
        <v>520.79999999999995</v>
      </c>
      <c r="F40">
        <v>0</v>
      </c>
      <c r="G40">
        <v>0</v>
      </c>
    </row>
    <row r="41" spans="1:7" ht="15" x14ac:dyDescent="0.25">
      <c r="A41" s="271" t="s">
        <v>87</v>
      </c>
      <c r="B41">
        <v>0</v>
      </c>
      <c r="C41">
        <v>0</v>
      </c>
      <c r="D41">
        <v>2.2000000000000002</v>
      </c>
      <c r="E41">
        <v>1.1000000000000001</v>
      </c>
      <c r="F41">
        <v>0</v>
      </c>
      <c r="G41">
        <v>0</v>
      </c>
    </row>
    <row r="42" spans="1:7" ht="15" x14ac:dyDescent="0.25">
      <c r="A42" s="271" t="s">
        <v>88</v>
      </c>
      <c r="B42">
        <v>25</v>
      </c>
      <c r="C42">
        <v>0.4</v>
      </c>
      <c r="D42">
        <v>246.6</v>
      </c>
      <c r="E42">
        <v>178</v>
      </c>
      <c r="F42">
        <v>0</v>
      </c>
      <c r="G42">
        <v>0</v>
      </c>
    </row>
    <row r="43" spans="1:7" ht="15" x14ac:dyDescent="0.25">
      <c r="A43" s="271" t="s">
        <v>89</v>
      </c>
      <c r="B43">
        <v>0</v>
      </c>
      <c r="C43">
        <v>0</v>
      </c>
      <c r="D43">
        <v>235.5</v>
      </c>
      <c r="E43">
        <v>180.7</v>
      </c>
      <c r="F43">
        <v>0</v>
      </c>
      <c r="G43">
        <v>0</v>
      </c>
    </row>
    <row r="44" spans="1:7" ht="15" x14ac:dyDescent="0.25">
      <c r="A44" s="271" t="s">
        <v>69</v>
      </c>
    </row>
    <row r="45" spans="1:7" ht="15" x14ac:dyDescent="0.25">
      <c r="A45" s="271" t="s">
        <v>90</v>
      </c>
      <c r="B45">
        <v>185</v>
      </c>
      <c r="C45">
        <v>697.1</v>
      </c>
      <c r="D45">
        <v>1485.8</v>
      </c>
      <c r="E45">
        <v>720.9</v>
      </c>
      <c r="F45">
        <v>0</v>
      </c>
      <c r="G45">
        <v>0</v>
      </c>
    </row>
    <row r="46" spans="1:7" ht="15" x14ac:dyDescent="0.25">
      <c r="A46" s="271" t="s">
        <v>91</v>
      </c>
      <c r="B46">
        <v>0</v>
      </c>
      <c r="C46">
        <v>0</v>
      </c>
      <c r="D46">
        <v>409.7</v>
      </c>
      <c r="E46">
        <v>104.6</v>
      </c>
      <c r="F46">
        <v>0</v>
      </c>
      <c r="G46">
        <v>0</v>
      </c>
    </row>
    <row r="47" spans="1:7" ht="15" x14ac:dyDescent="0.25">
      <c r="A47" s="271" t="s">
        <v>92</v>
      </c>
      <c r="B47">
        <v>0</v>
      </c>
      <c r="C47">
        <v>275</v>
      </c>
      <c r="D47">
        <v>101.2</v>
      </c>
      <c r="E47">
        <v>115.7</v>
      </c>
      <c r="F47">
        <v>0</v>
      </c>
      <c r="G47">
        <v>0</v>
      </c>
    </row>
    <row r="48" spans="1:7" ht="15" x14ac:dyDescent="0.25">
      <c r="A48" s="271" t="s">
        <v>464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ht="15" x14ac:dyDescent="0.25">
      <c r="A49" s="271" t="s">
        <v>175</v>
      </c>
      <c r="B49">
        <v>0</v>
      </c>
      <c r="C49">
        <v>0</v>
      </c>
      <c r="D49">
        <v>18.600000000000001</v>
      </c>
      <c r="E49">
        <v>22</v>
      </c>
      <c r="F49">
        <v>0</v>
      </c>
      <c r="G49">
        <v>0</v>
      </c>
    </row>
    <row r="50" spans="1:7" ht="15" x14ac:dyDescent="0.25">
      <c r="A50" s="271" t="s">
        <v>406</v>
      </c>
      <c r="B50">
        <v>0</v>
      </c>
      <c r="C50">
        <v>0</v>
      </c>
      <c r="D50">
        <v>0</v>
      </c>
      <c r="E50">
        <v>23.9</v>
      </c>
      <c r="F50">
        <v>0</v>
      </c>
      <c r="G50">
        <v>0</v>
      </c>
    </row>
    <row r="51" spans="1:7" ht="15" x14ac:dyDescent="0.25">
      <c r="A51" s="271" t="s">
        <v>466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ht="15" x14ac:dyDescent="0.25">
      <c r="A52" s="271" t="s">
        <v>93</v>
      </c>
      <c r="B52">
        <v>0</v>
      </c>
      <c r="C52">
        <v>0</v>
      </c>
      <c r="D52">
        <v>32.200000000000003</v>
      </c>
      <c r="E52" t="s">
        <v>94</v>
      </c>
      <c r="F52">
        <v>0</v>
      </c>
      <c r="G52">
        <v>0</v>
      </c>
    </row>
    <row r="53" spans="1:7" ht="15" x14ac:dyDescent="0.25">
      <c r="A53" s="271" t="s">
        <v>95</v>
      </c>
      <c r="B53">
        <v>0</v>
      </c>
      <c r="C53">
        <v>0</v>
      </c>
      <c r="D53">
        <v>3.9</v>
      </c>
      <c r="E53">
        <v>9.8000000000000007</v>
      </c>
      <c r="F53">
        <v>0</v>
      </c>
      <c r="G53">
        <v>0</v>
      </c>
    </row>
    <row r="54" spans="1:7" ht="15" x14ac:dyDescent="0.25">
      <c r="A54" s="271" t="s">
        <v>96</v>
      </c>
      <c r="B54">
        <v>185</v>
      </c>
      <c r="C54">
        <v>422.1</v>
      </c>
      <c r="D54">
        <v>830.1</v>
      </c>
      <c r="E54">
        <v>428.1</v>
      </c>
      <c r="F54">
        <v>0</v>
      </c>
      <c r="G54">
        <v>0</v>
      </c>
    </row>
    <row r="55" spans="1:7" ht="15" x14ac:dyDescent="0.25">
      <c r="A55" s="271" t="s">
        <v>97</v>
      </c>
      <c r="B55">
        <v>0</v>
      </c>
      <c r="C55">
        <v>0</v>
      </c>
      <c r="D55">
        <v>18.5</v>
      </c>
      <c r="E55">
        <v>16.8</v>
      </c>
      <c r="F55">
        <v>0</v>
      </c>
      <c r="G55">
        <v>0</v>
      </c>
    </row>
    <row r="56" spans="1:7" ht="15" x14ac:dyDescent="0.25">
      <c r="A56" s="271" t="s">
        <v>176</v>
      </c>
      <c r="B56">
        <v>0</v>
      </c>
      <c r="C56">
        <v>0</v>
      </c>
      <c r="D56">
        <v>31.1</v>
      </c>
      <c r="E56">
        <v>0</v>
      </c>
      <c r="F56">
        <v>0</v>
      </c>
      <c r="G56">
        <v>0</v>
      </c>
    </row>
    <row r="57" spans="1:7" ht="15" x14ac:dyDescent="0.25">
      <c r="A57" s="271" t="s">
        <v>69</v>
      </c>
    </row>
    <row r="58" spans="1:7" ht="15" x14ac:dyDescent="0.25">
      <c r="A58" s="271" t="s">
        <v>98</v>
      </c>
      <c r="B58">
        <v>1187.8</v>
      </c>
      <c r="C58">
        <v>1308.7</v>
      </c>
      <c r="D58">
        <v>5020.2</v>
      </c>
      <c r="E58">
        <v>3506.2</v>
      </c>
      <c r="F58">
        <v>8.9</v>
      </c>
      <c r="G58">
        <v>0</v>
      </c>
    </row>
    <row r="59" spans="1:7" ht="15" x14ac:dyDescent="0.25">
      <c r="A59" s="271" t="s">
        <v>99</v>
      </c>
      <c r="B59">
        <v>11.8</v>
      </c>
      <c r="C59">
        <v>3</v>
      </c>
      <c r="D59">
        <v>12.2</v>
      </c>
      <c r="E59">
        <v>9.5</v>
      </c>
      <c r="F59">
        <v>0</v>
      </c>
      <c r="G59">
        <v>0</v>
      </c>
    </row>
    <row r="60" spans="1:7" ht="15" x14ac:dyDescent="0.25">
      <c r="A60" s="271" t="s">
        <v>100</v>
      </c>
      <c r="B60">
        <v>4.5</v>
      </c>
      <c r="C60">
        <v>0</v>
      </c>
      <c r="D60">
        <v>4.4000000000000004</v>
      </c>
      <c r="E60">
        <v>10.8</v>
      </c>
      <c r="F60">
        <v>0</v>
      </c>
      <c r="G60">
        <v>0</v>
      </c>
    </row>
    <row r="61" spans="1:7" ht="15" x14ac:dyDescent="0.25">
      <c r="A61" s="271" t="s">
        <v>101</v>
      </c>
      <c r="B61">
        <v>30</v>
      </c>
      <c r="C61">
        <v>30</v>
      </c>
      <c r="D61">
        <v>353.2</v>
      </c>
      <c r="E61">
        <v>210.6</v>
      </c>
      <c r="F61">
        <v>0</v>
      </c>
      <c r="G61">
        <v>0</v>
      </c>
    </row>
    <row r="62" spans="1:7" ht="15" x14ac:dyDescent="0.25">
      <c r="A62" s="271" t="s">
        <v>102</v>
      </c>
      <c r="B62">
        <v>23.8</v>
      </c>
      <c r="C62">
        <v>38.6</v>
      </c>
      <c r="D62">
        <v>54.5</v>
      </c>
      <c r="E62">
        <v>53.1</v>
      </c>
      <c r="F62">
        <v>0</v>
      </c>
      <c r="G62">
        <v>0</v>
      </c>
    </row>
    <row r="63" spans="1:7" ht="15" x14ac:dyDescent="0.25">
      <c r="A63" s="271" t="s">
        <v>103</v>
      </c>
      <c r="B63">
        <v>58.6</v>
      </c>
      <c r="C63">
        <v>30</v>
      </c>
      <c r="D63">
        <v>22</v>
      </c>
      <c r="E63">
        <v>13.1</v>
      </c>
      <c r="F63">
        <v>0</v>
      </c>
      <c r="G63">
        <v>0</v>
      </c>
    </row>
    <row r="64" spans="1:7" ht="15" x14ac:dyDescent="0.25">
      <c r="A64" s="271" t="s">
        <v>104</v>
      </c>
      <c r="B64">
        <v>49</v>
      </c>
      <c r="C64">
        <v>0</v>
      </c>
      <c r="D64">
        <v>279.60000000000002</v>
      </c>
      <c r="E64">
        <v>161.69999999999999</v>
      </c>
      <c r="F64">
        <v>0</v>
      </c>
      <c r="G64">
        <v>0</v>
      </c>
    </row>
    <row r="65" spans="1:7" ht="15" x14ac:dyDescent="0.25">
      <c r="A65" s="271" t="s">
        <v>105</v>
      </c>
      <c r="B65">
        <v>79.5</v>
      </c>
      <c r="C65">
        <v>58</v>
      </c>
      <c r="D65">
        <v>466.6</v>
      </c>
      <c r="E65">
        <v>188.6</v>
      </c>
      <c r="F65">
        <v>0</v>
      </c>
      <c r="G65">
        <v>0</v>
      </c>
    </row>
    <row r="66" spans="1:7" ht="15" x14ac:dyDescent="0.25">
      <c r="A66" s="271" t="s">
        <v>106</v>
      </c>
      <c r="B66">
        <v>62.2</v>
      </c>
      <c r="C66">
        <v>38</v>
      </c>
      <c r="D66">
        <v>157.4</v>
      </c>
      <c r="E66">
        <v>126.7</v>
      </c>
      <c r="F66">
        <v>0</v>
      </c>
      <c r="G66">
        <v>0</v>
      </c>
    </row>
    <row r="67" spans="1:7" ht="15" x14ac:dyDescent="0.25">
      <c r="A67" s="271" t="s">
        <v>107</v>
      </c>
      <c r="B67">
        <v>0.4</v>
      </c>
      <c r="C67">
        <v>13</v>
      </c>
      <c r="D67">
        <v>210.7</v>
      </c>
      <c r="E67">
        <v>147.1</v>
      </c>
      <c r="F67">
        <v>0</v>
      </c>
      <c r="G67">
        <v>0</v>
      </c>
    </row>
    <row r="68" spans="1:7" ht="15" x14ac:dyDescent="0.25">
      <c r="A68" s="271" t="s">
        <v>108</v>
      </c>
      <c r="B68">
        <v>0</v>
      </c>
      <c r="C68">
        <v>4.8</v>
      </c>
      <c r="D68">
        <v>0</v>
      </c>
      <c r="E68">
        <v>4.4000000000000004</v>
      </c>
      <c r="F68">
        <v>0</v>
      </c>
      <c r="G68">
        <v>0</v>
      </c>
    </row>
    <row r="69" spans="1:7" ht="15" x14ac:dyDescent="0.25">
      <c r="A69" s="271" t="s">
        <v>109</v>
      </c>
      <c r="B69">
        <v>103</v>
      </c>
      <c r="C69">
        <v>47</v>
      </c>
      <c r="D69">
        <v>340.2</v>
      </c>
      <c r="E69">
        <v>305.8</v>
      </c>
      <c r="F69">
        <v>0</v>
      </c>
      <c r="G69">
        <v>0</v>
      </c>
    </row>
    <row r="70" spans="1:7" ht="15" x14ac:dyDescent="0.25">
      <c r="A70" s="271" t="s">
        <v>110</v>
      </c>
      <c r="B70">
        <v>0</v>
      </c>
      <c r="C70">
        <v>0</v>
      </c>
      <c r="D70">
        <v>15.4</v>
      </c>
      <c r="E70">
        <v>16.399999999999999</v>
      </c>
      <c r="F70">
        <v>0</v>
      </c>
      <c r="G70">
        <v>0</v>
      </c>
    </row>
    <row r="71" spans="1:7" ht="15" x14ac:dyDescent="0.25">
      <c r="A71" s="271" t="s">
        <v>111</v>
      </c>
      <c r="B71">
        <v>0</v>
      </c>
      <c r="C71">
        <v>0</v>
      </c>
      <c r="D71">
        <v>63.7</v>
      </c>
      <c r="E71">
        <v>52.2</v>
      </c>
      <c r="F71">
        <v>0</v>
      </c>
      <c r="G71">
        <v>0</v>
      </c>
    </row>
    <row r="72" spans="1:7" ht="15" x14ac:dyDescent="0.25">
      <c r="A72" s="271" t="s">
        <v>112</v>
      </c>
      <c r="B72">
        <v>59.8</v>
      </c>
      <c r="C72">
        <v>66.8</v>
      </c>
      <c r="D72">
        <v>184.4</v>
      </c>
      <c r="E72">
        <v>190.6</v>
      </c>
      <c r="F72">
        <v>0</v>
      </c>
      <c r="G72">
        <v>0</v>
      </c>
    </row>
    <row r="73" spans="1:7" ht="15" x14ac:dyDescent="0.25">
      <c r="A73" s="271" t="s">
        <v>113</v>
      </c>
      <c r="B73">
        <v>42.5</v>
      </c>
      <c r="C73">
        <v>23.6</v>
      </c>
      <c r="D73">
        <v>102.4</v>
      </c>
      <c r="E73">
        <v>84.5</v>
      </c>
      <c r="F73">
        <v>0</v>
      </c>
      <c r="G73">
        <v>0</v>
      </c>
    </row>
    <row r="74" spans="1:7" ht="15" x14ac:dyDescent="0.25">
      <c r="A74" s="271" t="s">
        <v>114</v>
      </c>
      <c r="B74">
        <v>15.8</v>
      </c>
      <c r="C74">
        <v>12.8</v>
      </c>
      <c r="D74">
        <v>17.100000000000001</v>
      </c>
      <c r="E74">
        <v>18.2</v>
      </c>
      <c r="F74">
        <v>4.8</v>
      </c>
      <c r="G74">
        <v>0</v>
      </c>
    </row>
    <row r="75" spans="1:7" ht="15" x14ac:dyDescent="0.25">
      <c r="A75" s="271" t="s">
        <v>115</v>
      </c>
      <c r="B75">
        <v>475.4</v>
      </c>
      <c r="C75">
        <v>613.6</v>
      </c>
      <c r="D75">
        <v>2199.8000000000002</v>
      </c>
      <c r="E75">
        <v>1430.8</v>
      </c>
      <c r="F75">
        <v>0</v>
      </c>
      <c r="G75">
        <v>0</v>
      </c>
    </row>
    <row r="76" spans="1:7" ht="15" x14ac:dyDescent="0.25">
      <c r="A76" s="271" t="s">
        <v>117</v>
      </c>
      <c r="B76">
        <v>4.0999999999999996</v>
      </c>
      <c r="C76">
        <v>4.8</v>
      </c>
      <c r="D76">
        <v>10.1</v>
      </c>
      <c r="E76">
        <v>6.1</v>
      </c>
      <c r="F76">
        <v>0</v>
      </c>
      <c r="G76">
        <v>0</v>
      </c>
    </row>
    <row r="77" spans="1:7" ht="15" x14ac:dyDescent="0.25">
      <c r="A77" s="271" t="s">
        <v>118</v>
      </c>
      <c r="B77">
        <v>72.8</v>
      </c>
      <c r="C77">
        <v>71</v>
      </c>
      <c r="D77">
        <v>67.3</v>
      </c>
      <c r="E77">
        <v>69.900000000000006</v>
      </c>
      <c r="F77">
        <v>0</v>
      </c>
      <c r="G77">
        <v>0</v>
      </c>
    </row>
    <row r="78" spans="1:7" ht="15" x14ac:dyDescent="0.25">
      <c r="A78" s="271" t="s">
        <v>119</v>
      </c>
      <c r="B78">
        <v>50.3</v>
      </c>
      <c r="C78">
        <v>148.5</v>
      </c>
      <c r="D78">
        <v>175.8</v>
      </c>
      <c r="E78">
        <v>99</v>
      </c>
      <c r="F78">
        <v>4.2</v>
      </c>
      <c r="G78">
        <v>0</v>
      </c>
    </row>
    <row r="79" spans="1:7" ht="15" x14ac:dyDescent="0.25">
      <c r="A79" s="271" t="s">
        <v>120</v>
      </c>
      <c r="B79">
        <v>19.3</v>
      </c>
      <c r="C79">
        <v>49.2</v>
      </c>
      <c r="D79">
        <v>188</v>
      </c>
      <c r="E79">
        <v>130</v>
      </c>
      <c r="F79">
        <v>0</v>
      </c>
      <c r="G79">
        <v>0</v>
      </c>
    </row>
    <row r="80" spans="1:7" ht="15" x14ac:dyDescent="0.25">
      <c r="A80" s="271" t="s">
        <v>121</v>
      </c>
      <c r="B80">
        <v>25</v>
      </c>
      <c r="C80">
        <v>26.2</v>
      </c>
      <c r="D80">
        <v>53.4</v>
      </c>
      <c r="E80">
        <v>52.8</v>
      </c>
      <c r="F80">
        <v>0</v>
      </c>
      <c r="G80">
        <v>0</v>
      </c>
    </row>
    <row r="81" spans="1:7" ht="15" x14ac:dyDescent="0.25">
      <c r="A81" s="271" t="s">
        <v>122</v>
      </c>
      <c r="B81">
        <v>0</v>
      </c>
      <c r="C81">
        <v>30</v>
      </c>
      <c r="D81">
        <v>42.1</v>
      </c>
      <c r="E81">
        <v>124.4</v>
      </c>
      <c r="F81">
        <v>0</v>
      </c>
      <c r="G81">
        <v>0</v>
      </c>
    </row>
    <row r="82" spans="1:7" ht="15" x14ac:dyDescent="0.25">
      <c r="A82" s="271" t="s">
        <v>65</v>
      </c>
      <c r="B82" t="s">
        <v>67</v>
      </c>
      <c r="C82" t="s">
        <v>68</v>
      </c>
      <c r="D82" t="s">
        <v>66</v>
      </c>
      <c r="E82" t="s">
        <v>68</v>
      </c>
      <c r="F82" t="s">
        <v>197</v>
      </c>
      <c r="G82" t="s">
        <v>67</v>
      </c>
    </row>
    <row r="83" spans="1:7" ht="15" x14ac:dyDescent="0.25">
      <c r="A83" s="271" t="s">
        <v>123</v>
      </c>
      <c r="B83">
        <v>3787.9</v>
      </c>
      <c r="C83">
        <v>4504.8999999999996</v>
      </c>
      <c r="D83">
        <v>13809.8</v>
      </c>
      <c r="E83">
        <v>11722.5</v>
      </c>
      <c r="F83">
        <v>28.9</v>
      </c>
      <c r="G83">
        <v>0</v>
      </c>
    </row>
    <row r="84" spans="1:7" ht="15" x14ac:dyDescent="0.25">
      <c r="A84" s="271" t="s">
        <v>124</v>
      </c>
      <c r="B84">
        <v>944</v>
      </c>
      <c r="C84">
        <v>957.3</v>
      </c>
      <c r="D84">
        <v>0</v>
      </c>
      <c r="E84">
        <v>0</v>
      </c>
      <c r="F84">
        <v>21</v>
      </c>
      <c r="G84">
        <v>0</v>
      </c>
    </row>
    <row r="85" spans="1:7" ht="15" x14ac:dyDescent="0.25">
      <c r="A85" s="271" t="s">
        <v>65</v>
      </c>
      <c r="B85" t="s">
        <v>67</v>
      </c>
      <c r="C85" t="s">
        <v>68</v>
      </c>
      <c r="D85" t="s">
        <v>66</v>
      </c>
      <c r="E85" t="s">
        <v>68</v>
      </c>
      <c r="F85" t="s">
        <v>197</v>
      </c>
      <c r="G85" t="s">
        <v>67</v>
      </c>
    </row>
    <row r="86" spans="1:7" ht="15" x14ac:dyDescent="0.25">
      <c r="A86" s="271" t="s">
        <v>125</v>
      </c>
      <c r="B86">
        <v>4731.8999999999996</v>
      </c>
      <c r="C86">
        <v>5462.2</v>
      </c>
      <c r="D86">
        <v>13809.8</v>
      </c>
      <c r="E86">
        <v>11722.5</v>
      </c>
      <c r="F86">
        <v>49.9</v>
      </c>
      <c r="G86">
        <v>0</v>
      </c>
    </row>
    <row r="87" spans="1:7" ht="15" x14ac:dyDescent="0.25">
      <c r="A87" s="271" t="s">
        <v>126</v>
      </c>
      <c r="B87" t="s">
        <v>45</v>
      </c>
      <c r="C87" t="s">
        <v>45</v>
      </c>
      <c r="D87">
        <v>0</v>
      </c>
      <c r="E87">
        <v>0</v>
      </c>
      <c r="F87" t="s">
        <v>45</v>
      </c>
      <c r="G87" t="s">
        <v>45</v>
      </c>
    </row>
    <row r="88" spans="1:7" ht="15" x14ac:dyDescent="0.25">
      <c r="A88" s="271" t="s">
        <v>127</v>
      </c>
      <c r="B88">
        <v>56</v>
      </c>
      <c r="C88">
        <v>60</v>
      </c>
      <c r="D88" t="s">
        <v>45</v>
      </c>
      <c r="E88" t="s">
        <v>45</v>
      </c>
      <c r="F88">
        <v>0</v>
      </c>
      <c r="G88">
        <v>0</v>
      </c>
    </row>
    <row r="89" spans="1:7" ht="15" x14ac:dyDescent="0.25">
      <c r="A89" s="271" t="s">
        <v>53</v>
      </c>
    </row>
  </sheetData>
  <pageMargins left="0.7" right="0.7" top="0.75" bottom="0.75" header="0.3" footer="0.3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A78A50-39AC-444A-A735-5CFB42DA5173}">
  <sheetPr codeName="Sheet13"/>
  <dimension ref="A1:G89"/>
  <sheetViews>
    <sheetView workbookViewId="0">
      <selection activeCell="I40" sqref="I40"/>
    </sheetView>
  </sheetViews>
  <sheetFormatPr defaultRowHeight="13.2" x14ac:dyDescent="0.25"/>
  <cols>
    <col min="1" max="1" width="23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569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C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53</v>
      </c>
    </row>
    <row r="11" spans="1:7" ht="15" x14ac:dyDescent="0.25">
      <c r="A11" s="271" t="s">
        <v>225</v>
      </c>
    </row>
    <row r="12" spans="1:7" ht="15" x14ac:dyDescent="0.25">
      <c r="A12" s="271" t="s">
        <v>70</v>
      </c>
      <c r="B12">
        <v>61.5</v>
      </c>
      <c r="C12">
        <v>48.7</v>
      </c>
      <c r="D12">
        <v>628.20000000000005</v>
      </c>
      <c r="E12">
        <v>533.79999999999995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71</v>
      </c>
      <c r="B15">
        <v>61.5</v>
      </c>
      <c r="C15">
        <v>48.7</v>
      </c>
      <c r="D15">
        <v>562.20000000000005</v>
      </c>
      <c r="E15">
        <v>364.6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487.2</v>
      </c>
      <c r="C20">
        <v>513.29999999999995</v>
      </c>
      <c r="D20">
        <v>1396.9</v>
      </c>
      <c r="E20">
        <v>1506.6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208</v>
      </c>
      <c r="C22">
        <v>187.2</v>
      </c>
      <c r="D22">
        <v>661.3</v>
      </c>
      <c r="E22">
        <v>566.9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0</v>
      </c>
      <c r="C24">
        <v>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1567.1</v>
      </c>
      <c r="C26">
        <v>1878.4</v>
      </c>
      <c r="D26">
        <v>4137.2</v>
      </c>
      <c r="E26">
        <v>4549.3999999999996</v>
      </c>
      <c r="F26">
        <v>0</v>
      </c>
      <c r="G26">
        <v>0</v>
      </c>
    </row>
    <row r="27" spans="1:7" ht="15" x14ac:dyDescent="0.25">
      <c r="A27" s="271" t="s">
        <v>167</v>
      </c>
      <c r="B27">
        <v>60</v>
      </c>
      <c r="C27">
        <v>235.8</v>
      </c>
      <c r="D27">
        <v>55.6</v>
      </c>
      <c r="E27">
        <v>189.3</v>
      </c>
      <c r="F27">
        <v>0</v>
      </c>
      <c r="G27">
        <v>0</v>
      </c>
    </row>
    <row r="28" spans="1:7" ht="15" x14ac:dyDescent="0.25">
      <c r="A28" s="271" t="s">
        <v>78</v>
      </c>
      <c r="B28">
        <v>7.5</v>
      </c>
      <c r="C28">
        <v>12.4</v>
      </c>
      <c r="D28">
        <v>30.5</v>
      </c>
      <c r="E28">
        <v>19.899999999999999</v>
      </c>
      <c r="F28">
        <v>0</v>
      </c>
      <c r="G28">
        <v>0</v>
      </c>
    </row>
    <row r="29" spans="1:7" ht="15" x14ac:dyDescent="0.25">
      <c r="A29" s="271" t="s">
        <v>463</v>
      </c>
      <c r="B29" t="s">
        <v>94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79</v>
      </c>
      <c r="B30">
        <v>0.8</v>
      </c>
      <c r="C30">
        <v>0.3</v>
      </c>
      <c r="D30">
        <v>2.7</v>
      </c>
      <c r="E30">
        <v>2.2999999999999998</v>
      </c>
      <c r="F30">
        <v>0</v>
      </c>
      <c r="G30">
        <v>0</v>
      </c>
    </row>
    <row r="31" spans="1:7" ht="15" x14ac:dyDescent="0.25">
      <c r="A31" s="271" t="s">
        <v>80</v>
      </c>
      <c r="B31">
        <v>240</v>
      </c>
      <c r="C31">
        <v>141</v>
      </c>
      <c r="D31">
        <v>341.2</v>
      </c>
      <c r="E31">
        <v>484.7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0</v>
      </c>
      <c r="D32">
        <v>262.2</v>
      </c>
      <c r="E32">
        <v>363.8</v>
      </c>
      <c r="F32">
        <v>0</v>
      </c>
      <c r="G32">
        <v>0</v>
      </c>
    </row>
    <row r="33" spans="1:7" ht="15" x14ac:dyDescent="0.25">
      <c r="A33" s="271" t="s">
        <v>168</v>
      </c>
      <c r="B33">
        <v>0.2</v>
      </c>
      <c r="C33">
        <v>31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271" t="s">
        <v>81</v>
      </c>
      <c r="B34">
        <v>361.3</v>
      </c>
      <c r="C34">
        <v>375.3</v>
      </c>
      <c r="D34">
        <v>641.9</v>
      </c>
      <c r="E34">
        <v>755</v>
      </c>
      <c r="F34">
        <v>0</v>
      </c>
      <c r="G34">
        <v>0</v>
      </c>
    </row>
    <row r="35" spans="1:7" ht="15" x14ac:dyDescent="0.25">
      <c r="A35" s="271" t="s">
        <v>82</v>
      </c>
      <c r="B35">
        <v>26</v>
      </c>
      <c r="C35">
        <v>56.1</v>
      </c>
      <c r="D35">
        <v>136.30000000000001</v>
      </c>
      <c r="E35">
        <v>87.2</v>
      </c>
      <c r="F35">
        <v>0</v>
      </c>
      <c r="G35">
        <v>0</v>
      </c>
    </row>
    <row r="36" spans="1:7" ht="15" x14ac:dyDescent="0.25">
      <c r="A36" s="271" t="s">
        <v>83</v>
      </c>
      <c r="B36">
        <v>679</v>
      </c>
      <c r="C36">
        <v>644</v>
      </c>
      <c r="D36">
        <v>1585.2</v>
      </c>
      <c r="E36">
        <v>1649.8</v>
      </c>
      <c r="F36">
        <v>0</v>
      </c>
      <c r="G36">
        <v>0</v>
      </c>
    </row>
    <row r="37" spans="1:7" ht="15" x14ac:dyDescent="0.25">
      <c r="A37" s="271" t="s">
        <v>259</v>
      </c>
      <c r="B37">
        <v>0</v>
      </c>
      <c r="C37">
        <v>0</v>
      </c>
      <c r="D37">
        <v>52.4</v>
      </c>
      <c r="E37">
        <v>64.5</v>
      </c>
      <c r="F37">
        <v>0</v>
      </c>
      <c r="G37">
        <v>0</v>
      </c>
    </row>
    <row r="38" spans="1:7" ht="15" x14ac:dyDescent="0.25">
      <c r="A38" s="271" t="s">
        <v>84</v>
      </c>
      <c r="B38">
        <v>0</v>
      </c>
      <c r="C38">
        <v>1</v>
      </c>
      <c r="D38">
        <v>66.599999999999994</v>
      </c>
      <c r="E38">
        <v>65.7</v>
      </c>
      <c r="F38">
        <v>0</v>
      </c>
      <c r="G38">
        <v>0</v>
      </c>
    </row>
    <row r="39" spans="1:7" ht="15" x14ac:dyDescent="0.25">
      <c r="A39" s="271" t="s">
        <v>85</v>
      </c>
      <c r="B39">
        <v>20</v>
      </c>
      <c r="C39">
        <v>86</v>
      </c>
      <c r="D39">
        <v>20.8</v>
      </c>
      <c r="E39">
        <v>44.6</v>
      </c>
      <c r="F39">
        <v>0</v>
      </c>
      <c r="G39">
        <v>0</v>
      </c>
    </row>
    <row r="40" spans="1:7" ht="15" x14ac:dyDescent="0.25">
      <c r="A40" s="271" t="s">
        <v>86</v>
      </c>
      <c r="B40">
        <v>151</v>
      </c>
      <c r="C40">
        <v>294.3</v>
      </c>
      <c r="D40">
        <v>479.2</v>
      </c>
      <c r="E40">
        <v>463.9</v>
      </c>
      <c r="F40">
        <v>0</v>
      </c>
      <c r="G40">
        <v>0</v>
      </c>
    </row>
    <row r="41" spans="1:7" ht="15" x14ac:dyDescent="0.25">
      <c r="A41" s="271" t="s">
        <v>87</v>
      </c>
      <c r="B41">
        <v>0.2</v>
      </c>
      <c r="C41">
        <v>0.5</v>
      </c>
      <c r="D41">
        <v>2.1</v>
      </c>
      <c r="E41">
        <v>0.6</v>
      </c>
      <c r="F41">
        <v>0</v>
      </c>
      <c r="G41">
        <v>0</v>
      </c>
    </row>
    <row r="42" spans="1:7" ht="15" x14ac:dyDescent="0.25">
      <c r="A42" s="271" t="s">
        <v>88</v>
      </c>
      <c r="B42">
        <v>21</v>
      </c>
      <c r="C42">
        <v>0.7</v>
      </c>
      <c r="D42">
        <v>223.9</v>
      </c>
      <c r="E42">
        <v>177.7</v>
      </c>
      <c r="F42">
        <v>0</v>
      </c>
      <c r="G42">
        <v>0</v>
      </c>
    </row>
    <row r="43" spans="1:7" ht="15" x14ac:dyDescent="0.25">
      <c r="A43" s="271" t="s">
        <v>89</v>
      </c>
      <c r="B43">
        <v>0</v>
      </c>
      <c r="C43">
        <v>0</v>
      </c>
      <c r="D43">
        <v>235.5</v>
      </c>
      <c r="E43">
        <v>180.7</v>
      </c>
      <c r="F43">
        <v>0</v>
      </c>
      <c r="G43">
        <v>0</v>
      </c>
    </row>
    <row r="44" spans="1:7" ht="15" x14ac:dyDescent="0.25">
      <c r="A44" s="271" t="s">
        <v>69</v>
      </c>
    </row>
    <row r="45" spans="1:7" ht="15" x14ac:dyDescent="0.25">
      <c r="A45" s="271" t="s">
        <v>90</v>
      </c>
      <c r="B45">
        <v>161</v>
      </c>
      <c r="C45">
        <v>670.1</v>
      </c>
      <c r="D45">
        <v>1481.9</v>
      </c>
      <c r="E45">
        <v>592.79999999999995</v>
      </c>
      <c r="F45">
        <v>0</v>
      </c>
      <c r="G45">
        <v>0</v>
      </c>
    </row>
    <row r="46" spans="1:7" ht="15" x14ac:dyDescent="0.25">
      <c r="A46" s="271" t="s">
        <v>91</v>
      </c>
      <c r="B46">
        <v>0</v>
      </c>
      <c r="C46">
        <v>0</v>
      </c>
      <c r="D46">
        <v>409.7</v>
      </c>
      <c r="E46">
        <v>104.6</v>
      </c>
      <c r="F46">
        <v>0</v>
      </c>
      <c r="G46">
        <v>0</v>
      </c>
    </row>
    <row r="47" spans="1:7" ht="15" x14ac:dyDescent="0.25">
      <c r="A47" s="271" t="s">
        <v>92</v>
      </c>
      <c r="B47">
        <v>0</v>
      </c>
      <c r="C47">
        <v>220</v>
      </c>
      <c r="D47">
        <v>101.2</v>
      </c>
      <c r="E47">
        <v>0</v>
      </c>
      <c r="F47">
        <v>0</v>
      </c>
      <c r="G47">
        <v>0</v>
      </c>
    </row>
    <row r="48" spans="1:7" ht="15" x14ac:dyDescent="0.25">
      <c r="A48" s="271" t="s">
        <v>464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ht="15" x14ac:dyDescent="0.25">
      <c r="A49" s="271" t="s">
        <v>175</v>
      </c>
      <c r="B49">
        <v>0</v>
      </c>
      <c r="C49">
        <v>0</v>
      </c>
      <c r="D49">
        <v>18.600000000000001</v>
      </c>
      <c r="E49">
        <v>22</v>
      </c>
      <c r="F49">
        <v>0</v>
      </c>
      <c r="G49">
        <v>0</v>
      </c>
    </row>
    <row r="50" spans="1:7" ht="15" x14ac:dyDescent="0.25">
      <c r="A50" s="271" t="s">
        <v>406</v>
      </c>
      <c r="B50">
        <v>0</v>
      </c>
      <c r="C50">
        <v>0</v>
      </c>
      <c r="D50">
        <v>0</v>
      </c>
      <c r="E50">
        <v>23.9</v>
      </c>
      <c r="F50">
        <v>0</v>
      </c>
      <c r="G50">
        <v>0</v>
      </c>
    </row>
    <row r="51" spans="1:7" ht="15" x14ac:dyDescent="0.25">
      <c r="A51" s="271" t="s">
        <v>466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ht="15" x14ac:dyDescent="0.25">
      <c r="A52" s="271" t="s">
        <v>93</v>
      </c>
      <c r="B52">
        <v>0</v>
      </c>
      <c r="C52">
        <v>0</v>
      </c>
      <c r="D52">
        <v>32.200000000000003</v>
      </c>
      <c r="E52" t="s">
        <v>94</v>
      </c>
      <c r="F52">
        <v>0</v>
      </c>
      <c r="G52">
        <v>0</v>
      </c>
    </row>
    <row r="53" spans="1:7" ht="15" x14ac:dyDescent="0.25">
      <c r="A53" s="271" t="s">
        <v>95</v>
      </c>
      <c r="B53">
        <v>0</v>
      </c>
      <c r="C53">
        <v>0</v>
      </c>
      <c r="D53">
        <v>0</v>
      </c>
      <c r="E53">
        <v>9.8000000000000007</v>
      </c>
      <c r="F53">
        <v>0</v>
      </c>
      <c r="G53">
        <v>0</v>
      </c>
    </row>
    <row r="54" spans="1:7" ht="15" x14ac:dyDescent="0.25">
      <c r="A54" s="271" t="s">
        <v>96</v>
      </c>
      <c r="B54">
        <v>161</v>
      </c>
      <c r="C54">
        <v>450.1</v>
      </c>
      <c r="D54">
        <v>830.1</v>
      </c>
      <c r="E54">
        <v>415.7</v>
      </c>
      <c r="F54">
        <v>0</v>
      </c>
      <c r="G54">
        <v>0</v>
      </c>
    </row>
    <row r="55" spans="1:7" ht="15" x14ac:dyDescent="0.25">
      <c r="A55" s="271" t="s">
        <v>97</v>
      </c>
      <c r="B55">
        <v>0</v>
      </c>
      <c r="C55">
        <v>0</v>
      </c>
      <c r="D55">
        <v>18.5</v>
      </c>
      <c r="E55">
        <v>16.8</v>
      </c>
      <c r="F55">
        <v>0</v>
      </c>
      <c r="G55">
        <v>0</v>
      </c>
    </row>
    <row r="56" spans="1:7" ht="15" x14ac:dyDescent="0.25">
      <c r="A56" s="271" t="s">
        <v>176</v>
      </c>
      <c r="B56">
        <v>0</v>
      </c>
      <c r="C56">
        <v>0</v>
      </c>
      <c r="D56">
        <v>31.1</v>
      </c>
      <c r="E56">
        <v>0</v>
      </c>
      <c r="F56">
        <v>0</v>
      </c>
      <c r="G56">
        <v>0</v>
      </c>
    </row>
    <row r="57" spans="1:7" ht="15" x14ac:dyDescent="0.25">
      <c r="A57" s="271" t="s">
        <v>69</v>
      </c>
    </row>
    <row r="58" spans="1:7" ht="15" x14ac:dyDescent="0.25">
      <c r="A58" s="271" t="s">
        <v>98</v>
      </c>
      <c r="B58">
        <v>1200.4000000000001</v>
      </c>
      <c r="C58">
        <v>1317.8</v>
      </c>
      <c r="D58">
        <v>4802</v>
      </c>
      <c r="E58">
        <v>3474.1</v>
      </c>
      <c r="F58">
        <v>8.9</v>
      </c>
      <c r="G58">
        <v>0</v>
      </c>
    </row>
    <row r="59" spans="1:7" ht="15" x14ac:dyDescent="0.25">
      <c r="A59" s="271" t="s">
        <v>99</v>
      </c>
      <c r="B59">
        <v>0</v>
      </c>
      <c r="C59">
        <v>3</v>
      </c>
      <c r="D59">
        <v>12.2</v>
      </c>
      <c r="E59">
        <v>9.5</v>
      </c>
      <c r="F59">
        <v>0</v>
      </c>
      <c r="G59">
        <v>0</v>
      </c>
    </row>
    <row r="60" spans="1:7" ht="15" x14ac:dyDescent="0.25">
      <c r="A60" s="271" t="s">
        <v>100</v>
      </c>
      <c r="B60">
        <v>4.5</v>
      </c>
      <c r="C60">
        <v>0</v>
      </c>
      <c r="D60">
        <v>4.4000000000000004</v>
      </c>
      <c r="E60">
        <v>10.8</v>
      </c>
      <c r="F60">
        <v>0</v>
      </c>
      <c r="G60">
        <v>0</v>
      </c>
    </row>
    <row r="61" spans="1:7" ht="15" x14ac:dyDescent="0.25">
      <c r="A61" s="271" t="s">
        <v>101</v>
      </c>
      <c r="B61">
        <v>30</v>
      </c>
      <c r="C61">
        <v>30</v>
      </c>
      <c r="D61">
        <v>353.2</v>
      </c>
      <c r="E61">
        <v>210.6</v>
      </c>
      <c r="F61">
        <v>0</v>
      </c>
      <c r="G61">
        <v>0</v>
      </c>
    </row>
    <row r="62" spans="1:7" ht="15" x14ac:dyDescent="0.25">
      <c r="A62" s="271" t="s">
        <v>102</v>
      </c>
      <c r="B62">
        <v>23.8</v>
      </c>
      <c r="C62">
        <v>38.6</v>
      </c>
      <c r="D62">
        <v>54.5</v>
      </c>
      <c r="E62">
        <v>53.1</v>
      </c>
      <c r="F62">
        <v>0</v>
      </c>
      <c r="G62">
        <v>0</v>
      </c>
    </row>
    <row r="63" spans="1:7" ht="15" x14ac:dyDescent="0.25">
      <c r="A63" s="271" t="s">
        <v>103</v>
      </c>
      <c r="B63">
        <v>58.7</v>
      </c>
      <c r="C63">
        <v>30.2</v>
      </c>
      <c r="D63">
        <v>21.8</v>
      </c>
      <c r="E63">
        <v>12.9</v>
      </c>
      <c r="F63">
        <v>0</v>
      </c>
      <c r="G63">
        <v>0</v>
      </c>
    </row>
    <row r="64" spans="1:7" ht="15" x14ac:dyDescent="0.25">
      <c r="A64" s="271" t="s">
        <v>104</v>
      </c>
      <c r="B64">
        <v>49</v>
      </c>
      <c r="C64">
        <v>0</v>
      </c>
      <c r="D64">
        <v>279.60000000000002</v>
      </c>
      <c r="E64">
        <v>161.69999999999999</v>
      </c>
      <c r="F64">
        <v>0</v>
      </c>
      <c r="G64">
        <v>0</v>
      </c>
    </row>
    <row r="65" spans="1:7" ht="15" x14ac:dyDescent="0.25">
      <c r="A65" s="271" t="s">
        <v>105</v>
      </c>
      <c r="B65">
        <v>74.2</v>
      </c>
      <c r="C65">
        <v>57.6</v>
      </c>
      <c r="D65">
        <v>435.8</v>
      </c>
      <c r="E65">
        <v>188.6</v>
      </c>
      <c r="F65">
        <v>0</v>
      </c>
      <c r="G65">
        <v>0</v>
      </c>
    </row>
    <row r="66" spans="1:7" ht="15" x14ac:dyDescent="0.25">
      <c r="A66" s="271" t="s">
        <v>106</v>
      </c>
      <c r="B66">
        <v>42.7</v>
      </c>
      <c r="C66">
        <v>38</v>
      </c>
      <c r="D66">
        <v>150.80000000000001</v>
      </c>
      <c r="E66">
        <v>126.7</v>
      </c>
      <c r="F66">
        <v>0</v>
      </c>
      <c r="G66">
        <v>0</v>
      </c>
    </row>
    <row r="67" spans="1:7" ht="15" x14ac:dyDescent="0.25">
      <c r="A67" s="271" t="s">
        <v>107</v>
      </c>
      <c r="B67">
        <v>0</v>
      </c>
      <c r="C67">
        <v>13</v>
      </c>
      <c r="D67">
        <v>210.7</v>
      </c>
      <c r="E67">
        <v>147.1</v>
      </c>
      <c r="F67">
        <v>0</v>
      </c>
      <c r="G67">
        <v>0</v>
      </c>
    </row>
    <row r="68" spans="1:7" ht="15" x14ac:dyDescent="0.25">
      <c r="A68" s="271" t="s">
        <v>108</v>
      </c>
      <c r="B68">
        <v>0</v>
      </c>
      <c r="C68">
        <v>4.8</v>
      </c>
      <c r="D68">
        <v>0</v>
      </c>
      <c r="E68">
        <v>4.4000000000000004</v>
      </c>
      <c r="F68">
        <v>0</v>
      </c>
      <c r="G68">
        <v>0</v>
      </c>
    </row>
    <row r="69" spans="1:7" ht="15" x14ac:dyDescent="0.25">
      <c r="A69" s="271" t="s">
        <v>109</v>
      </c>
      <c r="B69">
        <v>124.9</v>
      </c>
      <c r="C69">
        <v>46.8</v>
      </c>
      <c r="D69">
        <v>309.8</v>
      </c>
      <c r="E69">
        <v>305.8</v>
      </c>
      <c r="F69">
        <v>0</v>
      </c>
      <c r="G69">
        <v>0</v>
      </c>
    </row>
    <row r="70" spans="1:7" ht="15" x14ac:dyDescent="0.25">
      <c r="A70" s="271" t="s">
        <v>110</v>
      </c>
      <c r="B70">
        <v>0</v>
      </c>
      <c r="C70">
        <v>0</v>
      </c>
      <c r="D70">
        <v>15.4</v>
      </c>
      <c r="E70">
        <v>16.399999999999999</v>
      </c>
      <c r="F70">
        <v>0</v>
      </c>
      <c r="G70">
        <v>0</v>
      </c>
    </row>
    <row r="71" spans="1:7" ht="15" x14ac:dyDescent="0.25">
      <c r="A71" s="271" t="s">
        <v>111</v>
      </c>
      <c r="B71">
        <v>0</v>
      </c>
      <c r="C71">
        <v>0</v>
      </c>
      <c r="D71">
        <v>63.7</v>
      </c>
      <c r="E71">
        <v>52.2</v>
      </c>
      <c r="F71">
        <v>0</v>
      </c>
      <c r="G71">
        <v>0</v>
      </c>
    </row>
    <row r="72" spans="1:7" ht="15" x14ac:dyDescent="0.25">
      <c r="A72" s="271" t="s">
        <v>112</v>
      </c>
      <c r="B72">
        <v>44.8</v>
      </c>
      <c r="C72">
        <v>83.1</v>
      </c>
      <c r="D72">
        <v>184.4</v>
      </c>
      <c r="E72">
        <v>175.2</v>
      </c>
      <c r="F72">
        <v>0</v>
      </c>
      <c r="G72">
        <v>0</v>
      </c>
    </row>
    <row r="73" spans="1:7" ht="15" x14ac:dyDescent="0.25">
      <c r="A73" s="271" t="s">
        <v>113</v>
      </c>
      <c r="B73">
        <v>30.5</v>
      </c>
      <c r="C73">
        <v>23.6</v>
      </c>
      <c r="D73">
        <v>102.4</v>
      </c>
      <c r="E73">
        <v>84.5</v>
      </c>
      <c r="F73">
        <v>0</v>
      </c>
      <c r="G73">
        <v>0</v>
      </c>
    </row>
    <row r="74" spans="1:7" ht="15" x14ac:dyDescent="0.25">
      <c r="A74" s="271" t="s">
        <v>114</v>
      </c>
      <c r="B74">
        <v>14.3</v>
      </c>
      <c r="C74">
        <v>12.8</v>
      </c>
      <c r="D74">
        <v>17.100000000000001</v>
      </c>
      <c r="E74">
        <v>18.2</v>
      </c>
      <c r="F74">
        <v>4.8</v>
      </c>
      <c r="G74">
        <v>0</v>
      </c>
    </row>
    <row r="75" spans="1:7" ht="15" x14ac:dyDescent="0.25">
      <c r="A75" s="271" t="s">
        <v>115</v>
      </c>
      <c r="B75">
        <v>525.70000000000005</v>
      </c>
      <c r="C75">
        <v>606.6</v>
      </c>
      <c r="D75">
        <v>2073.4</v>
      </c>
      <c r="E75">
        <v>1414.3</v>
      </c>
      <c r="F75">
        <v>0</v>
      </c>
      <c r="G75">
        <v>0</v>
      </c>
    </row>
    <row r="76" spans="1:7" ht="15" x14ac:dyDescent="0.25">
      <c r="A76" s="271" t="s">
        <v>117</v>
      </c>
      <c r="B76">
        <v>3.6</v>
      </c>
      <c r="C76">
        <v>4.8</v>
      </c>
      <c r="D76">
        <v>10.1</v>
      </c>
      <c r="E76">
        <v>6.1</v>
      </c>
      <c r="F76">
        <v>0</v>
      </c>
      <c r="G76">
        <v>0</v>
      </c>
    </row>
    <row r="77" spans="1:7" ht="15" x14ac:dyDescent="0.25">
      <c r="A77" s="271" t="s">
        <v>118</v>
      </c>
      <c r="B77">
        <v>72.8</v>
      </c>
      <c r="C77">
        <v>71</v>
      </c>
      <c r="D77">
        <v>67.3</v>
      </c>
      <c r="E77">
        <v>69.900000000000006</v>
      </c>
      <c r="F77">
        <v>0</v>
      </c>
      <c r="G77">
        <v>0</v>
      </c>
    </row>
    <row r="78" spans="1:7" ht="15" x14ac:dyDescent="0.25">
      <c r="A78" s="271" t="s">
        <v>119</v>
      </c>
      <c r="B78">
        <v>46.3</v>
      </c>
      <c r="C78">
        <v>148.5</v>
      </c>
      <c r="D78">
        <v>175.8</v>
      </c>
      <c r="E78">
        <v>99</v>
      </c>
      <c r="F78">
        <v>4.2</v>
      </c>
      <c r="G78">
        <v>0</v>
      </c>
    </row>
    <row r="79" spans="1:7" ht="15" x14ac:dyDescent="0.25">
      <c r="A79" s="271" t="s">
        <v>120</v>
      </c>
      <c r="B79">
        <v>29.6</v>
      </c>
      <c r="C79">
        <v>49.2</v>
      </c>
      <c r="D79">
        <v>164</v>
      </c>
      <c r="E79">
        <v>130</v>
      </c>
      <c r="F79">
        <v>0</v>
      </c>
      <c r="G79">
        <v>0</v>
      </c>
    </row>
    <row r="80" spans="1:7" ht="15" x14ac:dyDescent="0.25">
      <c r="A80" s="271" t="s">
        <v>121</v>
      </c>
      <c r="B80">
        <v>25</v>
      </c>
      <c r="C80">
        <v>26.2</v>
      </c>
      <c r="D80">
        <v>53.4</v>
      </c>
      <c r="E80">
        <v>52.8</v>
      </c>
      <c r="F80">
        <v>0</v>
      </c>
      <c r="G80">
        <v>0</v>
      </c>
    </row>
    <row r="81" spans="1:7" ht="15" x14ac:dyDescent="0.25">
      <c r="A81" s="271" t="s">
        <v>122</v>
      </c>
      <c r="B81">
        <v>0</v>
      </c>
      <c r="C81">
        <v>30</v>
      </c>
      <c r="D81">
        <v>42.1</v>
      </c>
      <c r="E81">
        <v>124.4</v>
      </c>
      <c r="F81">
        <v>0</v>
      </c>
      <c r="G81">
        <v>0</v>
      </c>
    </row>
    <row r="82" spans="1:7" ht="15" x14ac:dyDescent="0.25">
      <c r="A82" s="271" t="s">
        <v>65</v>
      </c>
      <c r="B82" t="s">
        <v>67</v>
      </c>
      <c r="C82" t="s">
        <v>68</v>
      </c>
      <c r="D82" t="s">
        <v>66</v>
      </c>
      <c r="E82" t="s">
        <v>185</v>
      </c>
      <c r="F82" t="s">
        <v>66</v>
      </c>
      <c r="G82" t="s">
        <v>67</v>
      </c>
    </row>
    <row r="83" spans="1:7" ht="15" x14ac:dyDescent="0.25">
      <c r="A83" s="271" t="s">
        <v>123</v>
      </c>
      <c r="B83">
        <v>3685.2</v>
      </c>
      <c r="C83">
        <v>4615.3999999999996</v>
      </c>
      <c r="D83">
        <v>13301.4</v>
      </c>
      <c r="E83">
        <v>11223.6</v>
      </c>
      <c r="F83">
        <v>8.9</v>
      </c>
      <c r="G83">
        <v>0</v>
      </c>
    </row>
    <row r="84" spans="1:7" ht="15" x14ac:dyDescent="0.25">
      <c r="A84" s="271" t="s">
        <v>124</v>
      </c>
      <c r="B84">
        <v>840</v>
      </c>
      <c r="C84">
        <v>831.7</v>
      </c>
      <c r="D84">
        <v>0</v>
      </c>
      <c r="E84">
        <v>0</v>
      </c>
      <c r="F84">
        <v>0</v>
      </c>
      <c r="G84">
        <v>0</v>
      </c>
    </row>
    <row r="85" spans="1:7" ht="15" x14ac:dyDescent="0.25">
      <c r="A85" s="271" t="s">
        <v>65</v>
      </c>
      <c r="B85" t="s">
        <v>67</v>
      </c>
      <c r="C85" t="s">
        <v>68</v>
      </c>
      <c r="D85" t="s">
        <v>66</v>
      </c>
      <c r="E85" t="s">
        <v>185</v>
      </c>
      <c r="F85" t="s">
        <v>66</v>
      </c>
      <c r="G85" t="s">
        <v>67</v>
      </c>
    </row>
    <row r="86" spans="1:7" ht="15" x14ac:dyDescent="0.25">
      <c r="A86" s="271" t="s">
        <v>125</v>
      </c>
      <c r="B86">
        <v>4525.2</v>
      </c>
      <c r="C86">
        <v>5447.1</v>
      </c>
      <c r="D86">
        <v>13301.4</v>
      </c>
      <c r="E86">
        <v>11223.6</v>
      </c>
      <c r="F86">
        <v>8.9</v>
      </c>
      <c r="G86">
        <v>0</v>
      </c>
    </row>
    <row r="87" spans="1:7" ht="15" x14ac:dyDescent="0.25">
      <c r="A87" s="271" t="s">
        <v>126</v>
      </c>
      <c r="B87" t="s">
        <v>45</v>
      </c>
      <c r="C87" t="s">
        <v>45</v>
      </c>
      <c r="D87">
        <v>0</v>
      </c>
      <c r="E87">
        <v>8</v>
      </c>
      <c r="F87" t="s">
        <v>45</v>
      </c>
      <c r="G87" t="s">
        <v>45</v>
      </c>
    </row>
    <row r="88" spans="1:7" ht="15" x14ac:dyDescent="0.25">
      <c r="A88" s="271" t="s">
        <v>127</v>
      </c>
      <c r="B88">
        <v>59.5</v>
      </c>
      <c r="C88">
        <v>0</v>
      </c>
      <c r="D88" t="s">
        <v>45</v>
      </c>
      <c r="E88" t="s">
        <v>45</v>
      </c>
      <c r="F88">
        <v>0</v>
      </c>
      <c r="G88">
        <v>0</v>
      </c>
    </row>
    <row r="89" spans="1:7" ht="15" x14ac:dyDescent="0.25">
      <c r="A89" s="271" t="s">
        <v>65</v>
      </c>
      <c r="B89" t="s">
        <v>67</v>
      </c>
      <c r="C89" t="s">
        <v>68</v>
      </c>
      <c r="D89" t="s">
        <v>66</v>
      </c>
      <c r="E89" t="s">
        <v>185</v>
      </c>
      <c r="F89" t="s">
        <v>66</v>
      </c>
      <c r="G89" t="s">
        <v>67</v>
      </c>
    </row>
  </sheetData>
  <pageMargins left="0.7" right="0.7" top="0.75" bottom="0.75" header="0.3" footer="0.3"/>
  <pageSetup orientation="portrait" horizontalDpi="300" verticalDpi="300" r:id="rId1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97BF9-E444-4354-A3F2-921D4EEF2EFA}">
  <sheetPr codeName="Sheet14"/>
  <dimension ref="A1:G89"/>
  <sheetViews>
    <sheetView workbookViewId="0">
      <selection activeCell="I40" sqref="I40"/>
    </sheetView>
  </sheetViews>
  <sheetFormatPr defaultRowHeight="13.2" x14ac:dyDescent="0.25"/>
  <cols>
    <col min="1" max="1" width="21.3320312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570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53</v>
      </c>
    </row>
    <row r="11" spans="1:7" ht="15" x14ac:dyDescent="0.25">
      <c r="A11" s="271"/>
    </row>
    <row r="12" spans="1:7" ht="15" x14ac:dyDescent="0.25">
      <c r="A12" s="271" t="s">
        <v>70</v>
      </c>
      <c r="B12">
        <v>74</v>
      </c>
      <c r="C12">
        <v>72.5</v>
      </c>
      <c r="D12">
        <v>580</v>
      </c>
      <c r="E12">
        <v>462.2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71</v>
      </c>
      <c r="B15">
        <v>74</v>
      </c>
      <c r="C15">
        <v>60</v>
      </c>
      <c r="D15">
        <v>526.5</v>
      </c>
      <c r="E15">
        <v>305.3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12.5</v>
      </c>
      <c r="D18">
        <v>12.7</v>
      </c>
      <c r="E18">
        <v>105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456.9</v>
      </c>
      <c r="C20">
        <v>514.70000000000005</v>
      </c>
      <c r="D20">
        <v>1341.1</v>
      </c>
      <c r="E20">
        <v>1433.9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270.3</v>
      </c>
      <c r="C22">
        <v>217.3</v>
      </c>
      <c r="D22">
        <v>596.29999999999995</v>
      </c>
      <c r="E22">
        <v>484.4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0</v>
      </c>
      <c r="C24">
        <v>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1285.8</v>
      </c>
      <c r="C26">
        <v>2035</v>
      </c>
      <c r="D26">
        <v>4020.9</v>
      </c>
      <c r="E26">
        <v>4338.7</v>
      </c>
      <c r="F26">
        <v>0</v>
      </c>
      <c r="G26">
        <v>0</v>
      </c>
    </row>
    <row r="27" spans="1:7" ht="15" x14ac:dyDescent="0.25">
      <c r="A27" s="271" t="s">
        <v>167</v>
      </c>
      <c r="B27">
        <v>60</v>
      </c>
      <c r="C27">
        <v>295.8</v>
      </c>
      <c r="D27">
        <v>55.6</v>
      </c>
      <c r="E27">
        <v>130.30000000000001</v>
      </c>
      <c r="F27">
        <v>0</v>
      </c>
      <c r="G27">
        <v>0</v>
      </c>
    </row>
    <row r="28" spans="1:7" ht="15" x14ac:dyDescent="0.25">
      <c r="A28" s="271" t="s">
        <v>78</v>
      </c>
      <c r="B28">
        <v>7.5</v>
      </c>
      <c r="C28">
        <v>15</v>
      </c>
      <c r="D28">
        <v>30.5</v>
      </c>
      <c r="E28">
        <v>17.3</v>
      </c>
      <c r="F28">
        <v>0</v>
      </c>
      <c r="G28">
        <v>0</v>
      </c>
    </row>
    <row r="29" spans="1:7" ht="15" x14ac:dyDescent="0.25">
      <c r="A29" s="271" t="s">
        <v>463</v>
      </c>
      <c r="B29" t="s">
        <v>94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79</v>
      </c>
      <c r="B30">
        <v>0.5</v>
      </c>
      <c r="C30">
        <v>0.3</v>
      </c>
      <c r="D30">
        <v>2.7</v>
      </c>
      <c r="E30">
        <v>2.2999999999999998</v>
      </c>
      <c r="F30">
        <v>0</v>
      </c>
      <c r="G30">
        <v>0</v>
      </c>
    </row>
    <row r="31" spans="1:7" ht="15" x14ac:dyDescent="0.25">
      <c r="A31" s="271" t="s">
        <v>80</v>
      </c>
      <c r="B31">
        <v>145</v>
      </c>
      <c r="C31">
        <v>141</v>
      </c>
      <c r="D31">
        <v>341.2</v>
      </c>
      <c r="E31">
        <v>484.7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0</v>
      </c>
      <c r="D32">
        <v>262.2</v>
      </c>
      <c r="E32">
        <v>363.8</v>
      </c>
      <c r="F32">
        <v>0</v>
      </c>
      <c r="G32">
        <v>0</v>
      </c>
    </row>
    <row r="33" spans="1:7" ht="15" x14ac:dyDescent="0.25">
      <c r="A33" s="271" t="s">
        <v>168</v>
      </c>
      <c r="B33">
        <v>0.2</v>
      </c>
      <c r="C33">
        <v>31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271" t="s">
        <v>81</v>
      </c>
      <c r="B34">
        <v>312.8</v>
      </c>
      <c r="C34">
        <v>378.5</v>
      </c>
      <c r="D34">
        <v>608.9</v>
      </c>
      <c r="E34">
        <v>725.8</v>
      </c>
      <c r="F34">
        <v>0</v>
      </c>
      <c r="G34">
        <v>0</v>
      </c>
    </row>
    <row r="35" spans="1:7" ht="15" x14ac:dyDescent="0.25">
      <c r="A35" s="271" t="s">
        <v>82</v>
      </c>
      <c r="B35">
        <v>26</v>
      </c>
      <c r="C35">
        <v>56.4</v>
      </c>
      <c r="D35">
        <v>136.30000000000001</v>
      </c>
      <c r="E35">
        <v>86.9</v>
      </c>
      <c r="F35">
        <v>0</v>
      </c>
      <c r="G35">
        <v>0</v>
      </c>
    </row>
    <row r="36" spans="1:7" ht="15" x14ac:dyDescent="0.25">
      <c r="A36" s="271" t="s">
        <v>83</v>
      </c>
      <c r="B36">
        <v>585</v>
      </c>
      <c r="C36">
        <v>684</v>
      </c>
      <c r="D36">
        <v>1552.8</v>
      </c>
      <c r="E36">
        <v>1584.8</v>
      </c>
      <c r="F36">
        <v>0</v>
      </c>
      <c r="G36">
        <v>0</v>
      </c>
    </row>
    <row r="37" spans="1:7" ht="15" x14ac:dyDescent="0.25">
      <c r="A37" s="271" t="s">
        <v>259</v>
      </c>
      <c r="B37">
        <v>0</v>
      </c>
      <c r="C37">
        <v>0</v>
      </c>
      <c r="D37">
        <v>52.4</v>
      </c>
      <c r="E37">
        <v>64.5</v>
      </c>
      <c r="F37">
        <v>0</v>
      </c>
      <c r="G37">
        <v>0</v>
      </c>
    </row>
    <row r="38" spans="1:7" ht="15" x14ac:dyDescent="0.25">
      <c r="A38" s="271" t="s">
        <v>84</v>
      </c>
      <c r="B38">
        <v>0</v>
      </c>
      <c r="C38">
        <v>1</v>
      </c>
      <c r="D38">
        <v>66.599999999999994</v>
      </c>
      <c r="E38">
        <v>65.7</v>
      </c>
      <c r="F38">
        <v>0</v>
      </c>
      <c r="G38">
        <v>0</v>
      </c>
    </row>
    <row r="39" spans="1:7" ht="15" x14ac:dyDescent="0.25">
      <c r="A39" s="271" t="s">
        <v>85</v>
      </c>
      <c r="B39">
        <v>20</v>
      </c>
      <c r="C39">
        <v>86</v>
      </c>
      <c r="D39">
        <v>20.8</v>
      </c>
      <c r="E39">
        <v>44.6</v>
      </c>
      <c r="F39">
        <v>0</v>
      </c>
      <c r="G39">
        <v>0</v>
      </c>
    </row>
    <row r="40" spans="1:7" ht="15" x14ac:dyDescent="0.25">
      <c r="A40" s="271" t="s">
        <v>86</v>
      </c>
      <c r="B40">
        <v>107.2</v>
      </c>
      <c r="C40">
        <v>344.3</v>
      </c>
      <c r="D40">
        <v>428.6</v>
      </c>
      <c r="E40">
        <v>409.5</v>
      </c>
      <c r="F40">
        <v>0</v>
      </c>
      <c r="G40">
        <v>0</v>
      </c>
    </row>
    <row r="41" spans="1:7" ht="15" x14ac:dyDescent="0.25">
      <c r="A41" s="271" t="s">
        <v>87</v>
      </c>
      <c r="B41">
        <v>0.5</v>
      </c>
      <c r="C41">
        <v>1</v>
      </c>
      <c r="D41">
        <v>1.8</v>
      </c>
      <c r="E41">
        <v>0.1</v>
      </c>
      <c r="F41">
        <v>0</v>
      </c>
      <c r="G41">
        <v>0</v>
      </c>
    </row>
    <row r="42" spans="1:7" ht="15" x14ac:dyDescent="0.25">
      <c r="A42" s="271" t="s">
        <v>88</v>
      </c>
      <c r="B42">
        <v>21</v>
      </c>
      <c r="C42">
        <v>0.7</v>
      </c>
      <c r="D42">
        <v>223.9</v>
      </c>
      <c r="E42">
        <v>177.7</v>
      </c>
      <c r="F42">
        <v>0</v>
      </c>
      <c r="G42">
        <v>0</v>
      </c>
    </row>
    <row r="43" spans="1:7" ht="15" x14ac:dyDescent="0.25">
      <c r="A43" s="271" t="s">
        <v>89</v>
      </c>
      <c r="B43">
        <v>0</v>
      </c>
      <c r="C43">
        <v>0</v>
      </c>
      <c r="D43">
        <v>235.5</v>
      </c>
      <c r="E43">
        <v>180.7</v>
      </c>
      <c r="F43">
        <v>0</v>
      </c>
      <c r="G43">
        <v>0</v>
      </c>
    </row>
    <row r="44" spans="1:7" ht="15" x14ac:dyDescent="0.25">
      <c r="A44" s="271" t="s">
        <v>69</v>
      </c>
    </row>
    <row r="45" spans="1:7" ht="15" x14ac:dyDescent="0.25">
      <c r="A45" s="271" t="s">
        <v>90</v>
      </c>
      <c r="B45">
        <v>206</v>
      </c>
      <c r="C45">
        <v>692.9</v>
      </c>
      <c r="D45">
        <v>1432.8</v>
      </c>
      <c r="E45">
        <v>544</v>
      </c>
      <c r="F45">
        <v>0</v>
      </c>
      <c r="G45">
        <v>0</v>
      </c>
    </row>
    <row r="46" spans="1:7" ht="15" x14ac:dyDescent="0.25">
      <c r="A46" s="271" t="s">
        <v>91</v>
      </c>
      <c r="B46">
        <v>0</v>
      </c>
      <c r="C46">
        <v>0</v>
      </c>
      <c r="D46">
        <v>409.7</v>
      </c>
      <c r="E46">
        <v>104.6</v>
      </c>
      <c r="F46">
        <v>0</v>
      </c>
      <c r="G46">
        <v>0</v>
      </c>
    </row>
    <row r="47" spans="1:7" ht="15" x14ac:dyDescent="0.25">
      <c r="A47" s="271" t="s">
        <v>92</v>
      </c>
      <c r="B47">
        <v>0</v>
      </c>
      <c r="C47">
        <v>220</v>
      </c>
      <c r="D47">
        <v>101.2</v>
      </c>
      <c r="E47">
        <v>0</v>
      </c>
      <c r="F47">
        <v>0</v>
      </c>
      <c r="G47">
        <v>0</v>
      </c>
    </row>
    <row r="48" spans="1:7" ht="15" x14ac:dyDescent="0.25">
      <c r="A48" s="271" t="s">
        <v>464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ht="15" x14ac:dyDescent="0.25">
      <c r="A49" s="271" t="s">
        <v>175</v>
      </c>
      <c r="B49">
        <v>0</v>
      </c>
      <c r="C49">
        <v>0</v>
      </c>
      <c r="D49">
        <v>18.600000000000001</v>
      </c>
      <c r="E49">
        <v>22</v>
      </c>
      <c r="F49">
        <v>0</v>
      </c>
      <c r="G49">
        <v>0</v>
      </c>
    </row>
    <row r="50" spans="1:7" ht="15" x14ac:dyDescent="0.25">
      <c r="A50" s="271" t="s">
        <v>406</v>
      </c>
      <c r="B50">
        <v>0</v>
      </c>
      <c r="C50">
        <v>0</v>
      </c>
      <c r="D50">
        <v>0</v>
      </c>
      <c r="E50">
        <v>23.9</v>
      </c>
      <c r="F50">
        <v>0</v>
      </c>
      <c r="G50">
        <v>0</v>
      </c>
    </row>
    <row r="51" spans="1:7" ht="15" x14ac:dyDescent="0.25">
      <c r="A51" s="271" t="s">
        <v>466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ht="15" x14ac:dyDescent="0.25">
      <c r="A52" s="271" t="s">
        <v>93</v>
      </c>
      <c r="B52">
        <v>0</v>
      </c>
      <c r="C52">
        <v>0</v>
      </c>
      <c r="D52">
        <v>32.200000000000003</v>
      </c>
      <c r="E52" t="s">
        <v>94</v>
      </c>
      <c r="F52">
        <v>0</v>
      </c>
      <c r="G52">
        <v>0</v>
      </c>
    </row>
    <row r="53" spans="1:7" ht="15" x14ac:dyDescent="0.25">
      <c r="A53" s="271" t="s">
        <v>95</v>
      </c>
      <c r="B53">
        <v>0</v>
      </c>
      <c r="C53">
        <v>0</v>
      </c>
      <c r="D53">
        <v>0</v>
      </c>
      <c r="E53">
        <v>9.8000000000000007</v>
      </c>
      <c r="F53">
        <v>0</v>
      </c>
      <c r="G53">
        <v>0</v>
      </c>
    </row>
    <row r="54" spans="1:7" ht="15" x14ac:dyDescent="0.25">
      <c r="A54" s="271" t="s">
        <v>96</v>
      </c>
      <c r="B54">
        <v>206</v>
      </c>
      <c r="C54">
        <v>472.9</v>
      </c>
      <c r="D54">
        <v>781</v>
      </c>
      <c r="E54">
        <v>366.9</v>
      </c>
      <c r="F54">
        <v>0</v>
      </c>
      <c r="G54">
        <v>0</v>
      </c>
    </row>
    <row r="55" spans="1:7" ht="15" x14ac:dyDescent="0.25">
      <c r="A55" s="271" t="s">
        <v>97</v>
      </c>
      <c r="B55">
        <v>0</v>
      </c>
      <c r="C55">
        <v>0</v>
      </c>
      <c r="D55">
        <v>18.5</v>
      </c>
      <c r="E55">
        <v>16.8</v>
      </c>
      <c r="F55">
        <v>0</v>
      </c>
      <c r="G55">
        <v>0</v>
      </c>
    </row>
    <row r="56" spans="1:7" ht="15" x14ac:dyDescent="0.25">
      <c r="A56" s="271" t="s">
        <v>176</v>
      </c>
      <c r="B56">
        <v>0</v>
      </c>
      <c r="C56">
        <v>0</v>
      </c>
      <c r="D56">
        <v>31.1</v>
      </c>
      <c r="E56">
        <v>0</v>
      </c>
      <c r="F56">
        <v>0</v>
      </c>
      <c r="G56">
        <v>0</v>
      </c>
    </row>
    <row r="57" spans="1:7" ht="15" x14ac:dyDescent="0.25">
      <c r="A57" s="271" t="s">
        <v>69</v>
      </c>
    </row>
    <row r="58" spans="1:7" ht="15" x14ac:dyDescent="0.25">
      <c r="A58" s="271" t="s">
        <v>98</v>
      </c>
      <c r="B58">
        <v>1178.0999999999999</v>
      </c>
      <c r="C58">
        <v>1386.6</v>
      </c>
      <c r="D58">
        <v>4605.8999999999996</v>
      </c>
      <c r="E58">
        <v>3304.9</v>
      </c>
      <c r="F58">
        <v>8.9</v>
      </c>
      <c r="G58">
        <v>0</v>
      </c>
    </row>
    <row r="59" spans="1:7" ht="15" x14ac:dyDescent="0.25">
      <c r="A59" s="271" t="s">
        <v>99</v>
      </c>
      <c r="B59">
        <v>0</v>
      </c>
      <c r="C59">
        <v>3</v>
      </c>
      <c r="D59">
        <v>12.2</v>
      </c>
      <c r="E59">
        <v>9.5</v>
      </c>
      <c r="F59">
        <v>0</v>
      </c>
      <c r="G59">
        <v>0</v>
      </c>
    </row>
    <row r="60" spans="1:7" ht="15" x14ac:dyDescent="0.25">
      <c r="A60" s="271" t="s">
        <v>100</v>
      </c>
      <c r="B60">
        <v>4.5</v>
      </c>
      <c r="C60">
        <v>0</v>
      </c>
      <c r="D60">
        <v>4.4000000000000004</v>
      </c>
      <c r="E60">
        <v>10.8</v>
      </c>
      <c r="F60">
        <v>0</v>
      </c>
      <c r="G60">
        <v>0</v>
      </c>
    </row>
    <row r="61" spans="1:7" ht="15" x14ac:dyDescent="0.25">
      <c r="A61" s="271" t="s">
        <v>101</v>
      </c>
      <c r="B61">
        <v>30</v>
      </c>
      <c r="C61">
        <v>30</v>
      </c>
      <c r="D61">
        <v>353.2</v>
      </c>
      <c r="E61">
        <v>210.6</v>
      </c>
      <c r="F61">
        <v>0</v>
      </c>
      <c r="G61">
        <v>0</v>
      </c>
    </row>
    <row r="62" spans="1:7" ht="15" x14ac:dyDescent="0.25">
      <c r="A62" s="271" t="s">
        <v>102</v>
      </c>
      <c r="B62">
        <v>15.8</v>
      </c>
      <c r="C62">
        <v>38.6</v>
      </c>
      <c r="D62">
        <v>54.5</v>
      </c>
      <c r="E62">
        <v>53.1</v>
      </c>
      <c r="F62">
        <v>0</v>
      </c>
      <c r="G62">
        <v>0</v>
      </c>
    </row>
    <row r="63" spans="1:7" ht="15" x14ac:dyDescent="0.25">
      <c r="A63" s="271" t="s">
        <v>103</v>
      </c>
      <c r="B63">
        <v>58.7</v>
      </c>
      <c r="C63">
        <v>33.799999999999997</v>
      </c>
      <c r="D63">
        <v>21.8</v>
      </c>
      <c r="E63">
        <v>9.4</v>
      </c>
      <c r="F63">
        <v>0</v>
      </c>
      <c r="G63">
        <v>0</v>
      </c>
    </row>
    <row r="64" spans="1:7" ht="15" x14ac:dyDescent="0.25">
      <c r="A64" s="271" t="s">
        <v>104</v>
      </c>
      <c r="B64">
        <v>49</v>
      </c>
      <c r="C64">
        <v>0</v>
      </c>
      <c r="D64">
        <v>279.60000000000002</v>
      </c>
      <c r="E64">
        <v>161.69999999999999</v>
      </c>
      <c r="F64">
        <v>0</v>
      </c>
      <c r="G64">
        <v>0</v>
      </c>
    </row>
    <row r="65" spans="1:7" ht="15" x14ac:dyDescent="0.25">
      <c r="A65" s="271" t="s">
        <v>105</v>
      </c>
      <c r="B65">
        <v>72.7</v>
      </c>
      <c r="C65">
        <v>38.5</v>
      </c>
      <c r="D65">
        <v>435.8</v>
      </c>
      <c r="E65">
        <v>182.6</v>
      </c>
      <c r="F65">
        <v>0</v>
      </c>
      <c r="G65">
        <v>0</v>
      </c>
    </row>
    <row r="66" spans="1:7" ht="15" x14ac:dyDescent="0.25">
      <c r="A66" s="271" t="s">
        <v>106</v>
      </c>
      <c r="B66">
        <v>48.4</v>
      </c>
      <c r="C66">
        <v>53</v>
      </c>
      <c r="D66">
        <v>135.80000000000001</v>
      </c>
      <c r="E66">
        <v>106.9</v>
      </c>
      <c r="F66">
        <v>0</v>
      </c>
      <c r="G66">
        <v>0</v>
      </c>
    </row>
    <row r="67" spans="1:7" ht="15" x14ac:dyDescent="0.25">
      <c r="A67" s="271" t="s">
        <v>107</v>
      </c>
      <c r="B67">
        <v>0</v>
      </c>
      <c r="C67">
        <v>5</v>
      </c>
      <c r="D67">
        <v>210.7</v>
      </c>
      <c r="E67">
        <v>102.1</v>
      </c>
      <c r="F67">
        <v>0</v>
      </c>
      <c r="G67">
        <v>0</v>
      </c>
    </row>
    <row r="68" spans="1:7" ht="15" x14ac:dyDescent="0.25">
      <c r="A68" s="271" t="s">
        <v>108</v>
      </c>
      <c r="B68">
        <v>0</v>
      </c>
      <c r="C68">
        <v>4.8</v>
      </c>
      <c r="D68">
        <v>0</v>
      </c>
      <c r="E68">
        <v>4.4000000000000004</v>
      </c>
      <c r="F68">
        <v>0</v>
      </c>
      <c r="G68">
        <v>0</v>
      </c>
    </row>
    <row r="69" spans="1:7" ht="15" x14ac:dyDescent="0.25">
      <c r="A69" s="271" t="s">
        <v>109</v>
      </c>
      <c r="B69">
        <v>106</v>
      </c>
      <c r="C69">
        <v>46.8</v>
      </c>
      <c r="D69">
        <v>274.3</v>
      </c>
      <c r="E69">
        <v>305.8</v>
      </c>
      <c r="F69">
        <v>0</v>
      </c>
      <c r="G69">
        <v>0</v>
      </c>
    </row>
    <row r="70" spans="1:7" ht="15" x14ac:dyDescent="0.25">
      <c r="A70" s="271" t="s">
        <v>110</v>
      </c>
      <c r="B70">
        <v>0</v>
      </c>
      <c r="C70">
        <v>0</v>
      </c>
      <c r="D70">
        <v>15.4</v>
      </c>
      <c r="E70">
        <v>16.399999999999999</v>
      </c>
      <c r="F70">
        <v>0</v>
      </c>
      <c r="G70">
        <v>0</v>
      </c>
    </row>
    <row r="71" spans="1:7" ht="15" x14ac:dyDescent="0.25">
      <c r="A71" s="271" t="s">
        <v>111</v>
      </c>
      <c r="B71">
        <v>0</v>
      </c>
      <c r="C71">
        <v>0</v>
      </c>
      <c r="D71">
        <v>63.7</v>
      </c>
      <c r="E71">
        <v>52.2</v>
      </c>
      <c r="F71">
        <v>0</v>
      </c>
      <c r="G71">
        <v>0</v>
      </c>
    </row>
    <row r="72" spans="1:7" ht="15" x14ac:dyDescent="0.25">
      <c r="A72" s="271" t="s">
        <v>112</v>
      </c>
      <c r="B72">
        <v>41.9</v>
      </c>
      <c r="C72">
        <v>83.1</v>
      </c>
      <c r="D72">
        <v>182.6</v>
      </c>
      <c r="E72">
        <v>175.2</v>
      </c>
      <c r="F72">
        <v>0</v>
      </c>
      <c r="G72">
        <v>0</v>
      </c>
    </row>
    <row r="73" spans="1:7" ht="15" x14ac:dyDescent="0.25">
      <c r="A73" s="271" t="s">
        <v>113</v>
      </c>
      <c r="B73">
        <v>30.5</v>
      </c>
      <c r="C73">
        <v>23.6</v>
      </c>
      <c r="D73">
        <v>102.4</v>
      </c>
      <c r="E73">
        <v>84.5</v>
      </c>
      <c r="F73">
        <v>0</v>
      </c>
      <c r="G73">
        <v>0</v>
      </c>
    </row>
    <row r="74" spans="1:7" ht="15" x14ac:dyDescent="0.25">
      <c r="A74" s="271" t="s">
        <v>114</v>
      </c>
      <c r="B74">
        <v>14.3</v>
      </c>
      <c r="C74">
        <v>12.8</v>
      </c>
      <c r="D74">
        <v>17.100000000000001</v>
      </c>
      <c r="E74">
        <v>18.2</v>
      </c>
      <c r="F74">
        <v>4.8</v>
      </c>
      <c r="G74">
        <v>0</v>
      </c>
    </row>
    <row r="75" spans="1:7" ht="15" x14ac:dyDescent="0.25">
      <c r="A75" s="271" t="s">
        <v>115</v>
      </c>
      <c r="B75">
        <v>519.20000000000005</v>
      </c>
      <c r="C75">
        <v>654</v>
      </c>
      <c r="D75">
        <v>1955</v>
      </c>
      <c r="E75">
        <v>1349.3</v>
      </c>
      <c r="F75">
        <v>0</v>
      </c>
      <c r="G75">
        <v>0</v>
      </c>
    </row>
    <row r="76" spans="1:7" ht="15" x14ac:dyDescent="0.25">
      <c r="A76" s="271" t="s">
        <v>117</v>
      </c>
      <c r="B76">
        <v>0.6</v>
      </c>
      <c r="C76">
        <v>4.8</v>
      </c>
      <c r="D76">
        <v>10.1</v>
      </c>
      <c r="E76">
        <v>6.1</v>
      </c>
      <c r="F76">
        <v>0</v>
      </c>
      <c r="G76">
        <v>0</v>
      </c>
    </row>
    <row r="77" spans="1:7" ht="15" x14ac:dyDescent="0.25">
      <c r="A77" s="271" t="s">
        <v>118</v>
      </c>
      <c r="B77">
        <v>72.8</v>
      </c>
      <c r="C77">
        <v>71</v>
      </c>
      <c r="D77">
        <v>67.3</v>
      </c>
      <c r="E77">
        <v>69.900000000000006</v>
      </c>
      <c r="F77">
        <v>0</v>
      </c>
      <c r="G77">
        <v>0</v>
      </c>
    </row>
    <row r="78" spans="1:7" ht="15" x14ac:dyDescent="0.25">
      <c r="A78" s="271" t="s">
        <v>119</v>
      </c>
      <c r="B78">
        <v>46.3</v>
      </c>
      <c r="C78">
        <v>148.5</v>
      </c>
      <c r="D78">
        <v>168.2</v>
      </c>
      <c r="E78">
        <v>99</v>
      </c>
      <c r="F78">
        <v>4.2</v>
      </c>
      <c r="G78">
        <v>0</v>
      </c>
    </row>
    <row r="79" spans="1:7" ht="15" x14ac:dyDescent="0.25">
      <c r="A79" s="271" t="s">
        <v>120</v>
      </c>
      <c r="B79">
        <v>37.700000000000003</v>
      </c>
      <c r="C79">
        <v>49.2</v>
      </c>
      <c r="D79">
        <v>151.30000000000001</v>
      </c>
      <c r="E79">
        <v>130</v>
      </c>
      <c r="F79">
        <v>0</v>
      </c>
      <c r="G79">
        <v>0</v>
      </c>
    </row>
    <row r="80" spans="1:7" ht="15" x14ac:dyDescent="0.25">
      <c r="A80" s="271" t="s">
        <v>121</v>
      </c>
      <c r="B80">
        <v>25</v>
      </c>
      <c r="C80">
        <v>26.2</v>
      </c>
      <c r="D80">
        <v>53.4</v>
      </c>
      <c r="E80">
        <v>52.8</v>
      </c>
      <c r="F80">
        <v>0</v>
      </c>
      <c r="G80">
        <v>0</v>
      </c>
    </row>
    <row r="81" spans="1:7" ht="15" x14ac:dyDescent="0.25">
      <c r="A81" s="271" t="s">
        <v>122</v>
      </c>
      <c r="B81">
        <v>4.8</v>
      </c>
      <c r="C81">
        <v>60</v>
      </c>
      <c r="D81">
        <v>37.299999999999997</v>
      </c>
      <c r="E81">
        <v>94.4</v>
      </c>
      <c r="F81">
        <v>0</v>
      </c>
      <c r="G81">
        <v>0</v>
      </c>
    </row>
    <row r="82" spans="1:7" ht="15" x14ac:dyDescent="0.25">
      <c r="A82" s="271" t="s">
        <v>65</v>
      </c>
      <c r="B82" t="s">
        <v>67</v>
      </c>
      <c r="C82" t="s">
        <v>68</v>
      </c>
      <c r="D82" t="s">
        <v>66</v>
      </c>
      <c r="E82" t="s">
        <v>185</v>
      </c>
      <c r="F82" t="s">
        <v>66</v>
      </c>
      <c r="G82" t="s">
        <v>67</v>
      </c>
    </row>
    <row r="83" spans="1:7" ht="15" x14ac:dyDescent="0.25">
      <c r="A83" s="271" t="s">
        <v>123</v>
      </c>
      <c r="B83">
        <v>3471.1</v>
      </c>
      <c r="C83">
        <v>4918.8999999999996</v>
      </c>
      <c r="D83">
        <v>12771</v>
      </c>
      <c r="E83">
        <v>10568.1</v>
      </c>
      <c r="F83">
        <v>8.9</v>
      </c>
      <c r="G83">
        <v>0</v>
      </c>
    </row>
    <row r="84" spans="1:7" ht="15" x14ac:dyDescent="0.25">
      <c r="A84" s="271" t="s">
        <v>124</v>
      </c>
      <c r="B84">
        <v>716</v>
      </c>
      <c r="C84">
        <v>870.1</v>
      </c>
      <c r="D84">
        <v>0</v>
      </c>
      <c r="E84">
        <v>0</v>
      </c>
      <c r="F84">
        <v>0</v>
      </c>
      <c r="G84">
        <v>0</v>
      </c>
    </row>
    <row r="85" spans="1:7" ht="15" x14ac:dyDescent="0.25">
      <c r="A85" s="271" t="s">
        <v>65</v>
      </c>
      <c r="B85" t="s">
        <v>67</v>
      </c>
      <c r="C85" t="s">
        <v>68</v>
      </c>
      <c r="D85" t="s">
        <v>66</v>
      </c>
      <c r="E85" t="s">
        <v>185</v>
      </c>
      <c r="F85" t="s">
        <v>66</v>
      </c>
      <c r="G85" t="s">
        <v>67</v>
      </c>
    </row>
    <row r="86" spans="1:7" ht="15" x14ac:dyDescent="0.25">
      <c r="A86" s="271" t="s">
        <v>125</v>
      </c>
      <c r="B86">
        <v>4187.1000000000004</v>
      </c>
      <c r="C86">
        <v>5789</v>
      </c>
      <c r="D86">
        <v>12771</v>
      </c>
      <c r="E86">
        <v>10568.1</v>
      </c>
      <c r="F86">
        <v>8.9</v>
      </c>
      <c r="G86">
        <v>0</v>
      </c>
    </row>
    <row r="87" spans="1:7" ht="15" x14ac:dyDescent="0.25">
      <c r="A87" s="271" t="s">
        <v>126</v>
      </c>
      <c r="B87" t="s">
        <v>45</v>
      </c>
      <c r="C87" t="s">
        <v>45</v>
      </c>
      <c r="D87">
        <v>0</v>
      </c>
      <c r="E87">
        <v>0</v>
      </c>
      <c r="F87" t="s">
        <v>45</v>
      </c>
      <c r="G87" t="s">
        <v>45</v>
      </c>
    </row>
    <row r="88" spans="1:7" ht="15" x14ac:dyDescent="0.25">
      <c r="A88" s="271" t="s">
        <v>127</v>
      </c>
      <c r="B88">
        <v>0</v>
      </c>
      <c r="C88">
        <v>0</v>
      </c>
      <c r="D88" t="s">
        <v>45</v>
      </c>
      <c r="E88" t="s">
        <v>45</v>
      </c>
      <c r="F88">
        <v>0</v>
      </c>
      <c r="G88">
        <v>0</v>
      </c>
    </row>
    <row r="89" spans="1:7" ht="15" x14ac:dyDescent="0.25">
      <c r="A89" s="271" t="s">
        <v>53</v>
      </c>
    </row>
  </sheetData>
  <pageMargins left="0.7" right="0.7" top="0.75" bottom="0.75" header="0.3" footer="0.3"/>
  <pageSetup orientation="portrait" horizontalDpi="300" verticalDpi="300" r:id="rId1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D91FB-000F-4F8D-9BF3-B55E1778DEA6}">
  <sheetPr codeName="Sheet15"/>
  <dimension ref="A1:G89"/>
  <sheetViews>
    <sheetView topLeftCell="A52" workbookViewId="0">
      <selection activeCell="I40" sqref="I40"/>
    </sheetView>
  </sheetViews>
  <sheetFormatPr defaultRowHeight="13.2" x14ac:dyDescent="0.25"/>
  <cols>
    <col min="1" max="1" width="19.88671875" customWidth="1"/>
    <col min="2" max="2" width="15.33203125" customWidth="1"/>
    <col min="3" max="3" width="9.109375" customWidth="1"/>
    <col min="4" max="4" width="11.44140625" customWidth="1"/>
    <col min="5" max="5" width="12.5546875" customWidth="1"/>
    <col min="6" max="6" width="11.88671875" customWidth="1"/>
    <col min="7" max="7" width="14.10937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571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271" t="s">
        <v>56</v>
      </c>
      <c r="D7" t="s">
        <v>57</v>
      </c>
      <c r="F7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53</v>
      </c>
    </row>
    <row r="11" spans="1:7" ht="15" x14ac:dyDescent="0.25">
      <c r="A11" s="271" t="s">
        <v>225</v>
      </c>
    </row>
    <row r="12" spans="1:7" ht="15" x14ac:dyDescent="0.25">
      <c r="A12" s="271" t="s">
        <v>70</v>
      </c>
      <c r="B12">
        <v>94.5</v>
      </c>
      <c r="C12">
        <v>88.9</v>
      </c>
      <c r="D12">
        <v>561.4</v>
      </c>
      <c r="E12">
        <v>446.3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71</v>
      </c>
      <c r="B15">
        <v>94.5</v>
      </c>
      <c r="C15">
        <v>63.4</v>
      </c>
      <c r="D15">
        <v>508</v>
      </c>
      <c r="E15">
        <v>301.8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25.5</v>
      </c>
      <c r="D18">
        <v>12.7</v>
      </c>
      <c r="E18">
        <v>92.7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428.7</v>
      </c>
      <c r="C20">
        <v>444.1</v>
      </c>
      <c r="D20">
        <v>1269.2</v>
      </c>
      <c r="E20">
        <v>1392.6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299.10000000000002</v>
      </c>
      <c r="C22">
        <v>187.5</v>
      </c>
      <c r="D22">
        <v>568.20000000000005</v>
      </c>
      <c r="E22">
        <v>484.3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0</v>
      </c>
      <c r="C24">
        <v>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271" t="s">
        <v>225</v>
      </c>
    </row>
    <row r="26" spans="1:7" ht="15" x14ac:dyDescent="0.25">
      <c r="A26" s="271" t="s">
        <v>77</v>
      </c>
      <c r="B26">
        <v>1149</v>
      </c>
      <c r="C26">
        <v>2112.5</v>
      </c>
      <c r="D26">
        <v>3877.5</v>
      </c>
      <c r="E26">
        <v>4062.8</v>
      </c>
      <c r="F26">
        <v>0</v>
      </c>
      <c r="G26">
        <v>0</v>
      </c>
    </row>
    <row r="27" spans="1:7" ht="15" x14ac:dyDescent="0.25">
      <c r="A27" s="271" t="s">
        <v>167</v>
      </c>
      <c r="B27">
        <v>60</v>
      </c>
      <c r="C27">
        <v>295.8</v>
      </c>
      <c r="D27">
        <v>55.6</v>
      </c>
      <c r="E27">
        <v>130.30000000000001</v>
      </c>
      <c r="F27">
        <v>0</v>
      </c>
      <c r="G27">
        <v>0</v>
      </c>
    </row>
    <row r="28" spans="1:7" ht="15" x14ac:dyDescent="0.25">
      <c r="A28" s="271" t="s">
        <v>78</v>
      </c>
      <c r="B28">
        <v>9.1999999999999993</v>
      </c>
      <c r="C28">
        <v>8.1999999999999993</v>
      </c>
      <c r="D28">
        <v>27.8</v>
      </c>
      <c r="E28">
        <v>16.5</v>
      </c>
      <c r="F28">
        <v>0</v>
      </c>
      <c r="G28">
        <v>0</v>
      </c>
    </row>
    <row r="29" spans="1:7" ht="15" x14ac:dyDescent="0.25">
      <c r="A29" s="271" t="s">
        <v>463</v>
      </c>
      <c r="B29" t="s">
        <v>94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79</v>
      </c>
      <c r="B30">
        <v>0.8</v>
      </c>
      <c r="C30">
        <v>0.3</v>
      </c>
      <c r="D30">
        <v>2.4</v>
      </c>
      <c r="E30">
        <v>2.2999999999999998</v>
      </c>
      <c r="F30">
        <v>0</v>
      </c>
      <c r="G30">
        <v>0</v>
      </c>
    </row>
    <row r="31" spans="1:7" ht="15" x14ac:dyDescent="0.25">
      <c r="A31" s="271" t="s">
        <v>80</v>
      </c>
      <c r="B31">
        <v>88</v>
      </c>
      <c r="C31">
        <v>200.4</v>
      </c>
      <c r="D31">
        <v>341.2</v>
      </c>
      <c r="E31">
        <v>410.4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0</v>
      </c>
      <c r="D32">
        <v>262.2</v>
      </c>
      <c r="E32">
        <v>363.8</v>
      </c>
      <c r="F32">
        <v>0</v>
      </c>
      <c r="G32">
        <v>0</v>
      </c>
    </row>
    <row r="33" spans="1:7" ht="15" x14ac:dyDescent="0.25">
      <c r="A33" s="271" t="s">
        <v>168</v>
      </c>
      <c r="B33">
        <v>0.2</v>
      </c>
      <c r="C33">
        <v>31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271" t="s">
        <v>81</v>
      </c>
      <c r="B34">
        <v>292.39999999999998</v>
      </c>
      <c r="C34">
        <v>410.7</v>
      </c>
      <c r="D34">
        <v>579</v>
      </c>
      <c r="E34">
        <v>688.7</v>
      </c>
      <c r="F34">
        <v>0</v>
      </c>
      <c r="G34">
        <v>0</v>
      </c>
    </row>
    <row r="35" spans="1:7" ht="15" x14ac:dyDescent="0.25">
      <c r="A35" s="271" t="s">
        <v>82</v>
      </c>
      <c r="B35">
        <v>14</v>
      </c>
      <c r="C35">
        <v>12.2</v>
      </c>
      <c r="D35">
        <v>136.30000000000001</v>
      </c>
      <c r="E35">
        <v>86.6</v>
      </c>
      <c r="F35">
        <v>0</v>
      </c>
      <c r="G35">
        <v>0</v>
      </c>
    </row>
    <row r="36" spans="1:7" ht="15" x14ac:dyDescent="0.25">
      <c r="A36" s="271" t="s">
        <v>83</v>
      </c>
      <c r="B36">
        <v>554</v>
      </c>
      <c r="C36">
        <v>736</v>
      </c>
      <c r="D36">
        <v>1497.9</v>
      </c>
      <c r="E36">
        <v>1529.5</v>
      </c>
      <c r="F36">
        <v>0</v>
      </c>
      <c r="G36">
        <v>0</v>
      </c>
    </row>
    <row r="37" spans="1:7" ht="15" x14ac:dyDescent="0.25">
      <c r="A37" s="271" t="s">
        <v>259</v>
      </c>
      <c r="B37">
        <v>0</v>
      </c>
      <c r="C37">
        <v>0</v>
      </c>
      <c r="D37">
        <v>52.4</v>
      </c>
      <c r="E37">
        <v>64.5</v>
      </c>
      <c r="F37">
        <v>0</v>
      </c>
      <c r="G37">
        <v>0</v>
      </c>
    </row>
    <row r="38" spans="1:7" ht="15" x14ac:dyDescent="0.25">
      <c r="A38" s="271" t="s">
        <v>84</v>
      </c>
      <c r="B38">
        <v>0</v>
      </c>
      <c r="C38">
        <v>1</v>
      </c>
      <c r="D38">
        <v>66.599999999999994</v>
      </c>
      <c r="E38">
        <v>65.7</v>
      </c>
      <c r="F38">
        <v>0</v>
      </c>
      <c r="G38">
        <v>0</v>
      </c>
    </row>
    <row r="39" spans="1:7" ht="15" x14ac:dyDescent="0.25">
      <c r="A39" s="271" t="s">
        <v>85</v>
      </c>
      <c r="B39">
        <v>20</v>
      </c>
      <c r="C39">
        <v>21</v>
      </c>
      <c r="D39">
        <v>20.8</v>
      </c>
      <c r="E39">
        <v>44.6</v>
      </c>
      <c r="F39">
        <v>0</v>
      </c>
      <c r="G39">
        <v>0</v>
      </c>
    </row>
    <row r="40" spans="1:7" ht="15" x14ac:dyDescent="0.25">
      <c r="A40" s="271" t="s">
        <v>86</v>
      </c>
      <c r="B40">
        <v>88.9</v>
      </c>
      <c r="C40">
        <v>344.4</v>
      </c>
      <c r="D40">
        <v>372.8</v>
      </c>
      <c r="E40">
        <v>352.4</v>
      </c>
      <c r="F40">
        <v>0</v>
      </c>
      <c r="G40">
        <v>0</v>
      </c>
    </row>
    <row r="41" spans="1:7" ht="15" x14ac:dyDescent="0.25">
      <c r="A41" s="271" t="s">
        <v>87</v>
      </c>
      <c r="B41">
        <v>0.5</v>
      </c>
      <c r="C41">
        <v>1.1000000000000001</v>
      </c>
      <c r="D41">
        <v>1.7</v>
      </c>
      <c r="E41">
        <v>0</v>
      </c>
      <c r="F41">
        <v>0</v>
      </c>
      <c r="G41">
        <v>0</v>
      </c>
    </row>
    <row r="42" spans="1:7" ht="15" x14ac:dyDescent="0.25">
      <c r="A42" s="271" t="s">
        <v>88</v>
      </c>
      <c r="B42">
        <v>21</v>
      </c>
      <c r="C42">
        <v>0.4</v>
      </c>
      <c r="D42">
        <v>223.9</v>
      </c>
      <c r="E42">
        <v>177.7</v>
      </c>
      <c r="F42">
        <v>0</v>
      </c>
      <c r="G42">
        <v>0</v>
      </c>
    </row>
    <row r="43" spans="1:7" ht="15" x14ac:dyDescent="0.25">
      <c r="A43" s="271" t="s">
        <v>89</v>
      </c>
      <c r="B43">
        <v>0</v>
      </c>
      <c r="C43">
        <v>50</v>
      </c>
      <c r="D43">
        <v>235.5</v>
      </c>
      <c r="E43">
        <v>129.69999999999999</v>
      </c>
      <c r="F43">
        <v>0</v>
      </c>
      <c r="G43">
        <v>0</v>
      </c>
    </row>
    <row r="44" spans="1:7" ht="15" x14ac:dyDescent="0.25">
      <c r="A44" s="271" t="s">
        <v>69</v>
      </c>
    </row>
    <row r="45" spans="1:7" ht="15" x14ac:dyDescent="0.25">
      <c r="A45" s="271" t="s">
        <v>90</v>
      </c>
      <c r="B45">
        <v>227</v>
      </c>
      <c r="C45">
        <v>614</v>
      </c>
      <c r="D45">
        <v>1411.3</v>
      </c>
      <c r="E45">
        <v>533.9</v>
      </c>
      <c r="F45">
        <v>0</v>
      </c>
      <c r="G45">
        <v>0</v>
      </c>
    </row>
    <row r="46" spans="1:7" ht="15" x14ac:dyDescent="0.25">
      <c r="A46" s="271" t="s">
        <v>91</v>
      </c>
      <c r="B46">
        <v>0</v>
      </c>
      <c r="C46">
        <v>10.1</v>
      </c>
      <c r="D46">
        <v>409.7</v>
      </c>
      <c r="E46">
        <v>94.6</v>
      </c>
      <c r="F46">
        <v>0</v>
      </c>
      <c r="G46">
        <v>0</v>
      </c>
    </row>
    <row r="47" spans="1:7" ht="15" x14ac:dyDescent="0.25">
      <c r="A47" s="271" t="s">
        <v>92</v>
      </c>
      <c r="B47">
        <v>0</v>
      </c>
      <c r="C47">
        <v>220</v>
      </c>
      <c r="D47">
        <v>101.2</v>
      </c>
      <c r="E47">
        <v>0</v>
      </c>
      <c r="F47">
        <v>0</v>
      </c>
      <c r="G47">
        <v>0</v>
      </c>
    </row>
    <row r="48" spans="1:7" ht="15" x14ac:dyDescent="0.25">
      <c r="A48" s="271" t="s">
        <v>464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ht="15" x14ac:dyDescent="0.25">
      <c r="A49" s="271" t="s">
        <v>175</v>
      </c>
      <c r="B49">
        <v>0</v>
      </c>
      <c r="C49">
        <v>0</v>
      </c>
      <c r="D49">
        <v>18.600000000000001</v>
      </c>
      <c r="E49">
        <v>22</v>
      </c>
      <c r="F49">
        <v>0</v>
      </c>
      <c r="G49">
        <v>0</v>
      </c>
    </row>
    <row r="50" spans="1:7" ht="15" x14ac:dyDescent="0.25">
      <c r="A50" s="271" t="s">
        <v>406</v>
      </c>
      <c r="B50">
        <v>0</v>
      </c>
      <c r="C50">
        <v>0</v>
      </c>
      <c r="D50">
        <v>0</v>
      </c>
      <c r="E50">
        <v>23.9</v>
      </c>
      <c r="F50">
        <v>0</v>
      </c>
      <c r="G50">
        <v>0</v>
      </c>
    </row>
    <row r="51" spans="1:7" ht="15" x14ac:dyDescent="0.25">
      <c r="A51" s="271" t="s">
        <v>466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ht="15" x14ac:dyDescent="0.25">
      <c r="A52" s="271" t="s">
        <v>93</v>
      </c>
      <c r="B52">
        <v>0</v>
      </c>
      <c r="C52">
        <v>0</v>
      </c>
      <c r="D52">
        <v>32.200000000000003</v>
      </c>
      <c r="E52" t="s">
        <v>94</v>
      </c>
      <c r="F52">
        <v>0</v>
      </c>
      <c r="G52">
        <v>0</v>
      </c>
    </row>
    <row r="53" spans="1:7" ht="15" x14ac:dyDescent="0.25">
      <c r="A53" s="271" t="s">
        <v>95</v>
      </c>
      <c r="B53">
        <v>0</v>
      </c>
      <c r="C53">
        <v>0</v>
      </c>
      <c r="D53">
        <v>0</v>
      </c>
      <c r="E53">
        <v>9.8000000000000007</v>
      </c>
      <c r="F53">
        <v>0</v>
      </c>
      <c r="G53">
        <v>0</v>
      </c>
    </row>
    <row r="54" spans="1:7" ht="15" x14ac:dyDescent="0.25">
      <c r="A54" s="271" t="s">
        <v>96</v>
      </c>
      <c r="B54">
        <v>206</v>
      </c>
      <c r="C54">
        <v>383.9</v>
      </c>
      <c r="D54">
        <v>781</v>
      </c>
      <c r="E54">
        <v>366.9</v>
      </c>
      <c r="F54">
        <v>0</v>
      </c>
      <c r="G54">
        <v>0</v>
      </c>
    </row>
    <row r="55" spans="1:7" ht="15" x14ac:dyDescent="0.25">
      <c r="A55" s="271" t="s">
        <v>97</v>
      </c>
      <c r="B55">
        <v>0.5</v>
      </c>
      <c r="C55">
        <v>0</v>
      </c>
      <c r="D55">
        <v>18</v>
      </c>
      <c r="E55">
        <v>16.8</v>
      </c>
      <c r="F55">
        <v>0</v>
      </c>
      <c r="G55">
        <v>0</v>
      </c>
    </row>
    <row r="56" spans="1:7" ht="15" x14ac:dyDescent="0.25">
      <c r="A56" s="271" t="s">
        <v>176</v>
      </c>
      <c r="B56">
        <v>20.5</v>
      </c>
      <c r="C56">
        <v>0</v>
      </c>
      <c r="D56">
        <v>10.1</v>
      </c>
      <c r="E56">
        <v>0</v>
      </c>
      <c r="F56">
        <v>0</v>
      </c>
      <c r="G56">
        <v>0</v>
      </c>
    </row>
    <row r="57" spans="1:7" ht="15" x14ac:dyDescent="0.25">
      <c r="A57" s="271" t="s">
        <v>69</v>
      </c>
    </row>
    <row r="58" spans="1:7" ht="15" x14ac:dyDescent="0.25">
      <c r="A58" s="271" t="s">
        <v>98</v>
      </c>
      <c r="B58">
        <v>1223.5999999999999</v>
      </c>
      <c r="C58">
        <v>1419.1</v>
      </c>
      <c r="D58">
        <v>4500</v>
      </c>
      <c r="E58">
        <v>3157.7</v>
      </c>
      <c r="F58">
        <v>8.9</v>
      </c>
      <c r="G58">
        <v>0</v>
      </c>
    </row>
    <row r="59" spans="1:7" ht="15" x14ac:dyDescent="0.25">
      <c r="A59" s="271" t="s">
        <v>99</v>
      </c>
      <c r="B59">
        <v>0</v>
      </c>
      <c r="C59">
        <v>3</v>
      </c>
      <c r="D59">
        <v>12.2</v>
      </c>
      <c r="E59">
        <v>9.5</v>
      </c>
      <c r="F59">
        <v>0</v>
      </c>
      <c r="G59">
        <v>0</v>
      </c>
    </row>
    <row r="60" spans="1:7" ht="15" x14ac:dyDescent="0.25">
      <c r="A60" s="271" t="s">
        <v>100</v>
      </c>
      <c r="B60">
        <v>4.5</v>
      </c>
      <c r="C60">
        <v>4</v>
      </c>
      <c r="D60">
        <v>4.4000000000000004</v>
      </c>
      <c r="E60">
        <v>6.8</v>
      </c>
      <c r="F60">
        <v>0</v>
      </c>
      <c r="G60">
        <v>0</v>
      </c>
    </row>
    <row r="61" spans="1:7" ht="15" x14ac:dyDescent="0.25">
      <c r="A61" s="271" t="s">
        <v>101</v>
      </c>
      <c r="B61">
        <v>30</v>
      </c>
      <c r="C61">
        <v>30</v>
      </c>
      <c r="D61">
        <v>353.2</v>
      </c>
      <c r="E61">
        <v>210.6</v>
      </c>
      <c r="F61">
        <v>0</v>
      </c>
      <c r="G61">
        <v>0</v>
      </c>
    </row>
    <row r="62" spans="1:7" ht="15" x14ac:dyDescent="0.25">
      <c r="A62" s="271" t="s">
        <v>102</v>
      </c>
      <c r="B62">
        <v>15.8</v>
      </c>
      <c r="C62">
        <v>38.6</v>
      </c>
      <c r="D62">
        <v>46.5</v>
      </c>
      <c r="E62">
        <v>53.1</v>
      </c>
      <c r="F62">
        <v>0</v>
      </c>
      <c r="G62">
        <v>0</v>
      </c>
    </row>
    <row r="63" spans="1:7" ht="15" x14ac:dyDescent="0.25">
      <c r="A63" s="271" t="s">
        <v>103</v>
      </c>
      <c r="B63">
        <v>56.2</v>
      </c>
      <c r="C63">
        <v>34.4</v>
      </c>
      <c r="D63">
        <v>21.6</v>
      </c>
      <c r="E63">
        <v>8.8000000000000007</v>
      </c>
      <c r="F63">
        <v>0</v>
      </c>
      <c r="G63">
        <v>0</v>
      </c>
    </row>
    <row r="64" spans="1:7" ht="15" x14ac:dyDescent="0.25">
      <c r="A64" s="271" t="s">
        <v>104</v>
      </c>
      <c r="B64">
        <v>42</v>
      </c>
      <c r="C64">
        <v>0</v>
      </c>
      <c r="D64">
        <v>279.60000000000002</v>
      </c>
      <c r="E64">
        <v>161.69999999999999</v>
      </c>
      <c r="F64">
        <v>0</v>
      </c>
      <c r="G64">
        <v>0</v>
      </c>
    </row>
    <row r="65" spans="1:7" ht="15" x14ac:dyDescent="0.25">
      <c r="A65" s="271" t="s">
        <v>105</v>
      </c>
      <c r="B65">
        <v>68.5</v>
      </c>
      <c r="C65">
        <v>45.5</v>
      </c>
      <c r="D65">
        <v>426.8</v>
      </c>
      <c r="E65">
        <v>175.3</v>
      </c>
      <c r="F65">
        <v>0</v>
      </c>
      <c r="G65">
        <v>0</v>
      </c>
    </row>
    <row r="66" spans="1:7" ht="15" x14ac:dyDescent="0.25">
      <c r="A66" s="271" t="s">
        <v>106</v>
      </c>
      <c r="B66">
        <v>51.6</v>
      </c>
      <c r="C66">
        <v>79.5</v>
      </c>
      <c r="D66">
        <v>120.8</v>
      </c>
      <c r="E66">
        <v>81.2</v>
      </c>
      <c r="F66">
        <v>0</v>
      </c>
      <c r="G66">
        <v>0</v>
      </c>
    </row>
    <row r="67" spans="1:7" ht="15" x14ac:dyDescent="0.25">
      <c r="A67" s="271" t="s">
        <v>107</v>
      </c>
      <c r="B67">
        <v>0</v>
      </c>
      <c r="C67">
        <v>5</v>
      </c>
      <c r="D67">
        <v>210.7</v>
      </c>
      <c r="E67">
        <v>102.1</v>
      </c>
      <c r="F67">
        <v>0</v>
      </c>
      <c r="G67">
        <v>0</v>
      </c>
    </row>
    <row r="68" spans="1:7" ht="15" x14ac:dyDescent="0.25">
      <c r="A68" s="271" t="s">
        <v>108</v>
      </c>
      <c r="B68">
        <v>0</v>
      </c>
      <c r="C68">
        <v>4.8</v>
      </c>
      <c r="D68">
        <v>0</v>
      </c>
      <c r="E68">
        <v>4.4000000000000004</v>
      </c>
      <c r="F68">
        <v>0</v>
      </c>
      <c r="G68">
        <v>0</v>
      </c>
    </row>
    <row r="69" spans="1:7" ht="15" x14ac:dyDescent="0.25">
      <c r="A69" s="271" t="s">
        <v>109</v>
      </c>
      <c r="B69">
        <v>105.8</v>
      </c>
      <c r="C69">
        <v>15.9</v>
      </c>
      <c r="D69">
        <v>274.3</v>
      </c>
      <c r="E69">
        <v>305.8</v>
      </c>
      <c r="F69">
        <v>0</v>
      </c>
      <c r="G69">
        <v>0</v>
      </c>
    </row>
    <row r="70" spans="1:7" ht="15" x14ac:dyDescent="0.25">
      <c r="A70" s="271" t="s">
        <v>110</v>
      </c>
      <c r="B70">
        <v>0</v>
      </c>
      <c r="C70">
        <v>0</v>
      </c>
      <c r="D70">
        <v>15.4</v>
      </c>
      <c r="E70">
        <v>16.399999999999999</v>
      </c>
      <c r="F70">
        <v>0</v>
      </c>
      <c r="G70">
        <v>0</v>
      </c>
    </row>
    <row r="71" spans="1:7" ht="15" x14ac:dyDescent="0.25">
      <c r="A71" s="271" t="s">
        <v>111</v>
      </c>
      <c r="B71">
        <v>0</v>
      </c>
      <c r="C71">
        <v>0</v>
      </c>
      <c r="D71">
        <v>63.7</v>
      </c>
      <c r="E71">
        <v>52.2</v>
      </c>
      <c r="F71">
        <v>0</v>
      </c>
      <c r="G71">
        <v>0</v>
      </c>
    </row>
    <row r="72" spans="1:7" ht="15" x14ac:dyDescent="0.25">
      <c r="A72" s="271" t="s">
        <v>112</v>
      </c>
      <c r="B72">
        <v>58.1</v>
      </c>
      <c r="C72">
        <v>100</v>
      </c>
      <c r="D72">
        <v>165.4</v>
      </c>
      <c r="E72">
        <v>157.6</v>
      </c>
      <c r="F72">
        <v>0</v>
      </c>
      <c r="G72">
        <v>0</v>
      </c>
    </row>
    <row r="73" spans="1:7" ht="15" x14ac:dyDescent="0.25">
      <c r="A73" s="271" t="s">
        <v>113</v>
      </c>
      <c r="B73">
        <v>20.5</v>
      </c>
      <c r="C73">
        <v>23.6</v>
      </c>
      <c r="D73">
        <v>102.4</v>
      </c>
      <c r="E73">
        <v>84.5</v>
      </c>
      <c r="F73">
        <v>0</v>
      </c>
      <c r="G73">
        <v>0</v>
      </c>
    </row>
    <row r="74" spans="1:7" ht="15" x14ac:dyDescent="0.25">
      <c r="A74" s="271" t="s">
        <v>114</v>
      </c>
      <c r="B74">
        <v>14.3</v>
      </c>
      <c r="C74">
        <v>12.8</v>
      </c>
      <c r="D74">
        <v>17.100000000000001</v>
      </c>
      <c r="E74">
        <v>18.2</v>
      </c>
      <c r="F74">
        <v>4.8</v>
      </c>
      <c r="G74">
        <v>0</v>
      </c>
    </row>
    <row r="75" spans="1:7" ht="15" x14ac:dyDescent="0.25">
      <c r="A75" s="271" t="s">
        <v>115</v>
      </c>
      <c r="B75">
        <v>562.20000000000005</v>
      </c>
      <c r="C75">
        <v>678.4</v>
      </c>
      <c r="D75">
        <v>1898.3</v>
      </c>
      <c r="E75">
        <v>1263.2</v>
      </c>
      <c r="F75">
        <v>0</v>
      </c>
      <c r="G75">
        <v>0</v>
      </c>
    </row>
    <row r="76" spans="1:7" ht="15" x14ac:dyDescent="0.25">
      <c r="A76" s="271" t="s">
        <v>117</v>
      </c>
      <c r="B76">
        <v>0.6</v>
      </c>
      <c r="C76">
        <v>4.8</v>
      </c>
      <c r="D76">
        <v>10.1</v>
      </c>
      <c r="E76">
        <v>6.1</v>
      </c>
      <c r="F76">
        <v>0</v>
      </c>
      <c r="G76">
        <v>0</v>
      </c>
    </row>
    <row r="77" spans="1:7" ht="15" x14ac:dyDescent="0.25">
      <c r="A77" s="271" t="s">
        <v>118</v>
      </c>
      <c r="B77">
        <v>72.8</v>
      </c>
      <c r="C77">
        <v>71</v>
      </c>
      <c r="D77">
        <v>67.3</v>
      </c>
      <c r="E77">
        <v>69.900000000000006</v>
      </c>
      <c r="F77">
        <v>0</v>
      </c>
      <c r="G77">
        <v>0</v>
      </c>
    </row>
    <row r="78" spans="1:7" ht="15" x14ac:dyDescent="0.25">
      <c r="A78" s="271" t="s">
        <v>119</v>
      </c>
      <c r="B78">
        <v>46.3</v>
      </c>
      <c r="C78">
        <v>148.5</v>
      </c>
      <c r="D78">
        <v>168.2</v>
      </c>
      <c r="E78">
        <v>99</v>
      </c>
      <c r="F78">
        <v>4.2</v>
      </c>
      <c r="G78">
        <v>0</v>
      </c>
    </row>
    <row r="79" spans="1:7" ht="15" x14ac:dyDescent="0.25">
      <c r="A79" s="271" t="s">
        <v>120</v>
      </c>
      <c r="B79">
        <v>44.7</v>
      </c>
      <c r="C79">
        <v>33.299999999999997</v>
      </c>
      <c r="D79">
        <v>151.30000000000001</v>
      </c>
      <c r="E79">
        <v>124.1</v>
      </c>
      <c r="F79">
        <v>0</v>
      </c>
      <c r="G79">
        <v>0</v>
      </c>
    </row>
    <row r="80" spans="1:7" ht="15" x14ac:dyDescent="0.25">
      <c r="A80" s="271" t="s">
        <v>121</v>
      </c>
      <c r="B80">
        <v>25</v>
      </c>
      <c r="C80">
        <v>26.2</v>
      </c>
      <c r="D80">
        <v>53.4</v>
      </c>
      <c r="E80">
        <v>52.8</v>
      </c>
      <c r="F80">
        <v>0</v>
      </c>
      <c r="G80">
        <v>0</v>
      </c>
    </row>
    <row r="81" spans="1:7" ht="15" x14ac:dyDescent="0.25">
      <c r="A81" s="271" t="s">
        <v>122</v>
      </c>
      <c r="B81">
        <v>4.8</v>
      </c>
      <c r="C81">
        <v>60</v>
      </c>
      <c r="D81">
        <v>37.299999999999997</v>
      </c>
      <c r="E81">
        <v>94.4</v>
      </c>
      <c r="F81">
        <v>0</v>
      </c>
      <c r="G81">
        <v>0</v>
      </c>
    </row>
    <row r="82" spans="1:7" ht="15" x14ac:dyDescent="0.25">
      <c r="A82" s="271" t="s">
        <v>65</v>
      </c>
      <c r="B82" t="s">
        <v>67</v>
      </c>
      <c r="C82" t="s">
        <v>68</v>
      </c>
      <c r="D82" t="s">
        <v>66</v>
      </c>
      <c r="E82" t="s">
        <v>185</v>
      </c>
      <c r="F82" t="s">
        <v>66</v>
      </c>
      <c r="G82" t="s">
        <v>67</v>
      </c>
    </row>
    <row r="83" spans="1:7" ht="15" x14ac:dyDescent="0.25">
      <c r="A83" s="271" t="s">
        <v>123</v>
      </c>
      <c r="B83">
        <v>3422</v>
      </c>
      <c r="C83">
        <v>4866.1000000000004</v>
      </c>
      <c r="D83">
        <v>12381.5</v>
      </c>
      <c r="E83">
        <v>10077.5</v>
      </c>
      <c r="F83">
        <v>8.9</v>
      </c>
      <c r="G83">
        <v>0</v>
      </c>
    </row>
    <row r="84" spans="1:7" ht="15" x14ac:dyDescent="0.25">
      <c r="A84" s="271" t="s">
        <v>124</v>
      </c>
      <c r="B84">
        <v>651.9</v>
      </c>
      <c r="C84">
        <v>659.5</v>
      </c>
      <c r="D84">
        <v>0</v>
      </c>
      <c r="E84">
        <v>0</v>
      </c>
      <c r="F84">
        <v>0</v>
      </c>
      <c r="G84">
        <v>0</v>
      </c>
    </row>
    <row r="85" spans="1:7" ht="15" x14ac:dyDescent="0.25">
      <c r="A85" s="271" t="s">
        <v>65</v>
      </c>
      <c r="B85" t="s">
        <v>67</v>
      </c>
      <c r="C85" t="s">
        <v>68</v>
      </c>
      <c r="D85" t="s">
        <v>66</v>
      </c>
      <c r="E85" t="s">
        <v>185</v>
      </c>
      <c r="F85" t="s">
        <v>66</v>
      </c>
      <c r="G85" t="s">
        <v>67</v>
      </c>
    </row>
    <row r="86" spans="1:7" ht="15" x14ac:dyDescent="0.25">
      <c r="A86" s="271" t="s">
        <v>125</v>
      </c>
      <c r="B86">
        <v>4073.9</v>
      </c>
      <c r="C86">
        <v>5525.6</v>
      </c>
      <c r="D86">
        <v>12381.5</v>
      </c>
      <c r="E86">
        <v>10077.5</v>
      </c>
      <c r="F86">
        <v>8.9</v>
      </c>
      <c r="G86">
        <v>0</v>
      </c>
    </row>
    <row r="87" spans="1:7" ht="15" x14ac:dyDescent="0.25">
      <c r="A87" s="271" t="s">
        <v>126</v>
      </c>
      <c r="B87" t="s">
        <v>45</v>
      </c>
      <c r="C87" t="s">
        <v>45</v>
      </c>
      <c r="D87">
        <v>0</v>
      </c>
      <c r="E87">
        <v>0</v>
      </c>
      <c r="F87" t="s">
        <v>45</v>
      </c>
      <c r="G87" t="s">
        <v>45</v>
      </c>
    </row>
    <row r="88" spans="1:7" ht="15" x14ac:dyDescent="0.25">
      <c r="A88" s="271" t="s">
        <v>127</v>
      </c>
      <c r="B88">
        <v>0</v>
      </c>
      <c r="C88">
        <v>0</v>
      </c>
      <c r="D88" t="s">
        <v>45</v>
      </c>
      <c r="E88" t="s">
        <v>45</v>
      </c>
      <c r="F88">
        <v>0</v>
      </c>
      <c r="G88">
        <v>0</v>
      </c>
    </row>
    <row r="89" spans="1:7" ht="15" x14ac:dyDescent="0.25">
      <c r="A89" s="271" t="s">
        <v>53</v>
      </c>
    </row>
  </sheetData>
  <pageMargins left="0.7" right="0.7" top="0.75" bottom="0.75" header="0.3" footer="0.3"/>
  <pageSetup orientation="portrait" horizontalDpi="300" verticalDpi="300" r:id="rId1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258A7-0488-433F-965C-F4B6049074D3}">
  <sheetPr codeName="Sheet16"/>
  <dimension ref="A1:G89"/>
  <sheetViews>
    <sheetView workbookViewId="0">
      <selection activeCell="I40" sqref="I40"/>
    </sheetView>
  </sheetViews>
  <sheetFormatPr defaultRowHeight="13.2" x14ac:dyDescent="0.25"/>
  <cols>
    <col min="1" max="1" width="22" customWidth="1"/>
    <col min="2" max="2" width="13.109375" customWidth="1"/>
    <col min="4" max="4" width="13.33203125" customWidth="1"/>
    <col min="5" max="5" width="11.5546875" customWidth="1"/>
    <col min="6" max="6" width="20.88671875" customWidth="1"/>
    <col min="7" max="7" width="11.5546875" customWidth="1"/>
  </cols>
  <sheetData>
    <row r="1" spans="1:7" ht="15" x14ac:dyDescent="0.25">
      <c r="A1" s="271" t="s">
        <v>50</v>
      </c>
    </row>
    <row r="2" spans="1:7" ht="15" x14ac:dyDescent="0.25">
      <c r="A2" s="271" t="s">
        <v>51</v>
      </c>
    </row>
    <row r="3" spans="1:7" ht="15" x14ac:dyDescent="0.25">
      <c r="A3" s="271" t="s">
        <v>572</v>
      </c>
    </row>
    <row r="4" spans="1:7" ht="15" x14ac:dyDescent="0.25">
      <c r="A4" s="271" t="s">
        <v>53</v>
      </c>
    </row>
    <row r="5" spans="1:7" ht="15" x14ac:dyDescent="0.25">
      <c r="A5" s="271" t="s">
        <v>54</v>
      </c>
    </row>
    <row r="6" spans="1:7" ht="15" x14ac:dyDescent="0.25">
      <c r="A6" s="271" t="s">
        <v>55</v>
      </c>
    </row>
    <row r="7" spans="1:7" ht="15" x14ac:dyDescent="0.25">
      <c r="B7" s="393" t="s">
        <v>58</v>
      </c>
      <c r="C7" s="392"/>
      <c r="D7" s="394" t="s">
        <v>470</v>
      </c>
      <c r="E7" s="392"/>
      <c r="F7" s="272" t="s">
        <v>58</v>
      </c>
    </row>
    <row r="8" spans="1:7" ht="15" x14ac:dyDescent="0.25">
      <c r="A8" s="271" t="s">
        <v>55</v>
      </c>
    </row>
    <row r="9" spans="1:7" ht="15" x14ac:dyDescent="0.25">
      <c r="A9" s="271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271" t="s">
        <v>69</v>
      </c>
    </row>
    <row r="12" spans="1:7" ht="15" x14ac:dyDescent="0.25">
      <c r="A12" s="271" t="s">
        <v>70</v>
      </c>
      <c r="B12">
        <v>136.30000000000001</v>
      </c>
      <c r="C12">
        <v>100.5</v>
      </c>
      <c r="D12">
        <v>499.8</v>
      </c>
      <c r="E12">
        <v>397.6</v>
      </c>
      <c r="F12">
        <v>0</v>
      </c>
      <c r="G12">
        <v>0</v>
      </c>
    </row>
    <row r="13" spans="1:7" ht="15" x14ac:dyDescent="0.25">
      <c r="A13" s="271" t="s">
        <v>165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405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71</v>
      </c>
      <c r="B15">
        <v>136.30000000000001</v>
      </c>
      <c r="C15">
        <v>75</v>
      </c>
      <c r="D15">
        <v>446.4</v>
      </c>
      <c r="E15">
        <v>253.1</v>
      </c>
      <c r="F15">
        <v>0</v>
      </c>
      <c r="G15">
        <v>0</v>
      </c>
    </row>
    <row r="16" spans="1:7" ht="15" x14ac:dyDescent="0.25">
      <c r="A16" s="271" t="s">
        <v>72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71" t="s">
        <v>73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166</v>
      </c>
      <c r="B18">
        <v>0</v>
      </c>
      <c r="C18">
        <v>25.5</v>
      </c>
      <c r="D18">
        <v>12.7</v>
      </c>
      <c r="E18">
        <v>92.7</v>
      </c>
      <c r="F18">
        <v>0</v>
      </c>
      <c r="G18">
        <v>0</v>
      </c>
    </row>
    <row r="19" spans="1:7" ht="15" x14ac:dyDescent="0.25">
      <c r="A19" s="271" t="s">
        <v>69</v>
      </c>
    </row>
    <row r="20" spans="1:7" ht="15" x14ac:dyDescent="0.25">
      <c r="A20" s="271" t="s">
        <v>74</v>
      </c>
      <c r="B20">
        <v>459.3</v>
      </c>
      <c r="C20">
        <v>485.4</v>
      </c>
      <c r="D20">
        <v>1238.3</v>
      </c>
      <c r="E20">
        <v>1367.4</v>
      </c>
      <c r="F20">
        <v>0</v>
      </c>
      <c r="G20">
        <v>0</v>
      </c>
    </row>
    <row r="21" spans="1:7" ht="15" x14ac:dyDescent="0.25">
      <c r="A21" s="271" t="s">
        <v>69</v>
      </c>
    </row>
    <row r="22" spans="1:7" ht="15" x14ac:dyDescent="0.25">
      <c r="A22" s="271" t="s">
        <v>75</v>
      </c>
      <c r="B22">
        <v>299.10000000000002</v>
      </c>
      <c r="C22">
        <v>187.5</v>
      </c>
      <c r="D22">
        <v>568.20000000000005</v>
      </c>
      <c r="E22">
        <v>484.2</v>
      </c>
      <c r="F22">
        <v>0</v>
      </c>
      <c r="G22">
        <v>0</v>
      </c>
    </row>
    <row r="23" spans="1:7" ht="15" x14ac:dyDescent="0.25">
      <c r="A23" s="271" t="s">
        <v>69</v>
      </c>
    </row>
    <row r="24" spans="1:7" ht="15" x14ac:dyDescent="0.25">
      <c r="A24" s="271" t="s">
        <v>76</v>
      </c>
      <c r="B24">
        <v>0</v>
      </c>
      <c r="C24">
        <v>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271" t="s">
        <v>69</v>
      </c>
    </row>
    <row r="26" spans="1:7" ht="15" x14ac:dyDescent="0.25">
      <c r="A26" s="271" t="s">
        <v>77</v>
      </c>
      <c r="B26">
        <v>1170.4000000000001</v>
      </c>
      <c r="C26">
        <v>2053</v>
      </c>
      <c r="D26">
        <v>3823.5</v>
      </c>
      <c r="E26">
        <v>3874.3</v>
      </c>
      <c r="F26">
        <v>0</v>
      </c>
      <c r="G26">
        <v>0</v>
      </c>
    </row>
    <row r="27" spans="1:7" ht="15" x14ac:dyDescent="0.25">
      <c r="A27" s="271" t="s">
        <v>167</v>
      </c>
      <c r="B27">
        <v>60</v>
      </c>
      <c r="C27">
        <v>295</v>
      </c>
      <c r="D27">
        <v>55.6</v>
      </c>
      <c r="E27">
        <v>130.30000000000001</v>
      </c>
      <c r="F27">
        <v>0</v>
      </c>
      <c r="G27">
        <v>0</v>
      </c>
    </row>
    <row r="28" spans="1:7" ht="15" x14ac:dyDescent="0.25">
      <c r="A28" s="271" t="s">
        <v>78</v>
      </c>
      <c r="B28">
        <v>8.1999999999999993</v>
      </c>
      <c r="C28">
        <v>8.6999999999999993</v>
      </c>
      <c r="D28">
        <v>27.8</v>
      </c>
      <c r="E28">
        <v>16.100000000000001</v>
      </c>
      <c r="F28">
        <v>0</v>
      </c>
      <c r="G28">
        <v>0</v>
      </c>
    </row>
    <row r="29" spans="1:7" ht="15" x14ac:dyDescent="0.25">
      <c r="A29" s="271" t="s">
        <v>463</v>
      </c>
      <c r="B29">
        <v>0.1</v>
      </c>
      <c r="C29">
        <v>0</v>
      </c>
      <c r="D29">
        <v>1.2</v>
      </c>
      <c r="E29">
        <v>0</v>
      </c>
      <c r="F29">
        <v>0</v>
      </c>
      <c r="G29">
        <v>0</v>
      </c>
    </row>
    <row r="30" spans="1:7" ht="15" x14ac:dyDescent="0.25">
      <c r="A30" s="271" t="s">
        <v>79</v>
      </c>
      <c r="B30">
        <v>0.8</v>
      </c>
      <c r="C30">
        <v>0.3</v>
      </c>
      <c r="D30">
        <v>2.4</v>
      </c>
      <c r="E30">
        <v>2.2999999999999998</v>
      </c>
      <c r="F30">
        <v>0</v>
      </c>
      <c r="G30">
        <v>0</v>
      </c>
    </row>
    <row r="31" spans="1:7" ht="15" x14ac:dyDescent="0.25">
      <c r="A31" s="271" t="s">
        <v>80</v>
      </c>
      <c r="B31">
        <v>88</v>
      </c>
      <c r="C31">
        <v>200.4</v>
      </c>
      <c r="D31">
        <v>341.2</v>
      </c>
      <c r="E31">
        <v>410.4</v>
      </c>
      <c r="F31">
        <v>0</v>
      </c>
      <c r="G31">
        <v>0</v>
      </c>
    </row>
    <row r="32" spans="1:7" ht="15" x14ac:dyDescent="0.25">
      <c r="A32" s="271" t="s">
        <v>173</v>
      </c>
      <c r="B32">
        <v>0</v>
      </c>
      <c r="C32">
        <v>50</v>
      </c>
      <c r="D32">
        <v>262.2</v>
      </c>
      <c r="E32">
        <v>313.7</v>
      </c>
      <c r="F32">
        <v>0</v>
      </c>
      <c r="G32">
        <v>0</v>
      </c>
    </row>
    <row r="33" spans="1:7" ht="15" x14ac:dyDescent="0.25">
      <c r="A33" s="271" t="s">
        <v>168</v>
      </c>
      <c r="B33">
        <v>0.2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271" t="s">
        <v>81</v>
      </c>
      <c r="B34">
        <v>341.7</v>
      </c>
      <c r="C34">
        <v>340.9</v>
      </c>
      <c r="D34">
        <v>525.1</v>
      </c>
      <c r="E34">
        <v>670.8</v>
      </c>
      <c r="F34">
        <v>0</v>
      </c>
      <c r="G34">
        <v>0</v>
      </c>
    </row>
    <row r="35" spans="1:7" ht="15" x14ac:dyDescent="0.25">
      <c r="A35" s="271" t="s">
        <v>82</v>
      </c>
      <c r="B35">
        <v>14</v>
      </c>
      <c r="C35">
        <v>12.7</v>
      </c>
      <c r="D35">
        <v>136.30000000000001</v>
      </c>
      <c r="E35">
        <v>86</v>
      </c>
      <c r="F35">
        <v>0</v>
      </c>
      <c r="G35">
        <v>0</v>
      </c>
    </row>
    <row r="36" spans="1:7" ht="15" x14ac:dyDescent="0.25">
      <c r="A36" s="271" t="s">
        <v>83</v>
      </c>
      <c r="B36">
        <v>527</v>
      </c>
      <c r="C36">
        <v>774</v>
      </c>
      <c r="D36">
        <v>1497.9</v>
      </c>
      <c r="E36">
        <v>1477.7</v>
      </c>
      <c r="F36">
        <v>0</v>
      </c>
      <c r="G36">
        <v>0</v>
      </c>
    </row>
    <row r="37" spans="1:7" ht="15" x14ac:dyDescent="0.25">
      <c r="A37" s="271" t="s">
        <v>259</v>
      </c>
      <c r="B37">
        <v>0</v>
      </c>
      <c r="C37">
        <v>0</v>
      </c>
      <c r="D37">
        <v>52.4</v>
      </c>
      <c r="E37">
        <v>64.5</v>
      </c>
      <c r="F37">
        <v>0</v>
      </c>
      <c r="G37">
        <v>0</v>
      </c>
    </row>
    <row r="38" spans="1:7" ht="15" x14ac:dyDescent="0.25">
      <c r="A38" s="271" t="s">
        <v>84</v>
      </c>
      <c r="B38">
        <v>0</v>
      </c>
      <c r="C38">
        <v>1</v>
      </c>
      <c r="D38">
        <v>66.599999999999994</v>
      </c>
      <c r="E38">
        <v>65.7</v>
      </c>
      <c r="F38">
        <v>0</v>
      </c>
      <c r="G38">
        <v>0</v>
      </c>
    </row>
    <row r="39" spans="1:7" ht="15" x14ac:dyDescent="0.25">
      <c r="A39" s="271" t="s">
        <v>85</v>
      </c>
      <c r="B39">
        <v>20</v>
      </c>
      <c r="C39">
        <v>21</v>
      </c>
      <c r="D39">
        <v>20.8</v>
      </c>
      <c r="E39">
        <v>44.6</v>
      </c>
      <c r="F39">
        <v>0</v>
      </c>
      <c r="G39">
        <v>0</v>
      </c>
    </row>
    <row r="40" spans="1:7" ht="15" x14ac:dyDescent="0.25">
      <c r="A40" s="271" t="s">
        <v>86</v>
      </c>
      <c r="B40">
        <v>88.9</v>
      </c>
      <c r="C40">
        <v>235.5</v>
      </c>
      <c r="D40">
        <v>372.8</v>
      </c>
      <c r="E40">
        <v>352.2</v>
      </c>
      <c r="F40">
        <v>0</v>
      </c>
      <c r="G40">
        <v>0</v>
      </c>
    </row>
    <row r="41" spans="1:7" ht="15" x14ac:dyDescent="0.25">
      <c r="A41" s="271" t="s">
        <v>87</v>
      </c>
      <c r="B41">
        <v>0.5</v>
      </c>
      <c r="C41">
        <v>1.1000000000000001</v>
      </c>
      <c r="D41">
        <v>1.7</v>
      </c>
      <c r="E41">
        <v>0</v>
      </c>
      <c r="F41">
        <v>0</v>
      </c>
      <c r="G41">
        <v>0</v>
      </c>
    </row>
    <row r="42" spans="1:7" ht="15" x14ac:dyDescent="0.25">
      <c r="A42" s="271" t="s">
        <v>88</v>
      </c>
      <c r="B42">
        <v>21</v>
      </c>
      <c r="C42">
        <v>62.4</v>
      </c>
      <c r="D42">
        <v>223.9</v>
      </c>
      <c r="E42">
        <v>110.3</v>
      </c>
      <c r="F42">
        <v>0</v>
      </c>
      <c r="G42">
        <v>0</v>
      </c>
    </row>
    <row r="43" spans="1:7" ht="15" x14ac:dyDescent="0.25">
      <c r="A43" s="271" t="s">
        <v>89</v>
      </c>
      <c r="B43">
        <v>0</v>
      </c>
      <c r="C43">
        <v>50</v>
      </c>
      <c r="D43">
        <v>235.5</v>
      </c>
      <c r="E43">
        <v>129.69999999999999</v>
      </c>
      <c r="F43">
        <v>0</v>
      </c>
      <c r="G43">
        <v>0</v>
      </c>
    </row>
    <row r="44" spans="1:7" ht="15" x14ac:dyDescent="0.25">
      <c r="A44" s="271" t="s">
        <v>69</v>
      </c>
    </row>
    <row r="45" spans="1:7" ht="15" x14ac:dyDescent="0.25">
      <c r="A45" s="271" t="s">
        <v>90</v>
      </c>
      <c r="B45">
        <v>227</v>
      </c>
      <c r="C45">
        <v>477.8</v>
      </c>
      <c r="D45">
        <v>1411.3</v>
      </c>
      <c r="E45">
        <v>506</v>
      </c>
      <c r="F45">
        <v>0</v>
      </c>
      <c r="G45">
        <v>0</v>
      </c>
    </row>
    <row r="46" spans="1:7" ht="15" x14ac:dyDescent="0.25">
      <c r="A46" s="271" t="s">
        <v>91</v>
      </c>
      <c r="B46">
        <v>0</v>
      </c>
      <c r="C46">
        <v>10</v>
      </c>
      <c r="D46">
        <v>409.7</v>
      </c>
      <c r="E46">
        <v>94.6</v>
      </c>
      <c r="F46">
        <v>0</v>
      </c>
      <c r="G46">
        <v>0</v>
      </c>
    </row>
    <row r="47" spans="1:7" ht="15" x14ac:dyDescent="0.25">
      <c r="A47" s="271" t="s">
        <v>92</v>
      </c>
      <c r="B47">
        <v>0</v>
      </c>
      <c r="C47">
        <v>100</v>
      </c>
      <c r="D47">
        <v>101.2</v>
      </c>
      <c r="E47">
        <v>0</v>
      </c>
      <c r="F47">
        <v>0</v>
      </c>
      <c r="G47">
        <v>0</v>
      </c>
    </row>
    <row r="48" spans="1:7" ht="15" x14ac:dyDescent="0.25">
      <c r="A48" s="271" t="s">
        <v>464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ht="15" x14ac:dyDescent="0.25">
      <c r="A49" s="271" t="s">
        <v>175</v>
      </c>
      <c r="B49">
        <v>0</v>
      </c>
      <c r="C49">
        <v>0</v>
      </c>
      <c r="D49">
        <v>18.600000000000001</v>
      </c>
      <c r="E49">
        <v>22</v>
      </c>
      <c r="F49">
        <v>0</v>
      </c>
      <c r="G49">
        <v>0</v>
      </c>
    </row>
    <row r="50" spans="1:7" ht="15" x14ac:dyDescent="0.25">
      <c r="A50" s="271" t="s">
        <v>406</v>
      </c>
      <c r="B50">
        <v>0</v>
      </c>
      <c r="C50">
        <v>0</v>
      </c>
      <c r="D50">
        <v>0</v>
      </c>
      <c r="E50">
        <v>23.9</v>
      </c>
      <c r="F50">
        <v>0</v>
      </c>
      <c r="G50">
        <v>0</v>
      </c>
    </row>
    <row r="51" spans="1:7" ht="15" x14ac:dyDescent="0.25">
      <c r="A51" s="271" t="s">
        <v>466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ht="15" x14ac:dyDescent="0.25">
      <c r="A52" s="271" t="s">
        <v>93</v>
      </c>
      <c r="B52">
        <v>0</v>
      </c>
      <c r="C52">
        <v>0</v>
      </c>
      <c r="D52">
        <v>32.200000000000003</v>
      </c>
      <c r="E52" t="s">
        <v>94</v>
      </c>
      <c r="F52">
        <v>0</v>
      </c>
      <c r="G52">
        <v>0</v>
      </c>
    </row>
    <row r="53" spans="1:7" ht="15" x14ac:dyDescent="0.25">
      <c r="A53" s="271" t="s">
        <v>95</v>
      </c>
      <c r="B53">
        <v>0</v>
      </c>
      <c r="C53">
        <v>0</v>
      </c>
      <c r="D53">
        <v>0</v>
      </c>
      <c r="E53">
        <v>9.8000000000000007</v>
      </c>
      <c r="F53">
        <v>0</v>
      </c>
      <c r="G53">
        <v>0</v>
      </c>
    </row>
    <row r="54" spans="1:7" ht="15" x14ac:dyDescent="0.25">
      <c r="A54" s="271" t="s">
        <v>96</v>
      </c>
      <c r="B54">
        <v>206</v>
      </c>
      <c r="C54">
        <v>367.8</v>
      </c>
      <c r="D54">
        <v>781</v>
      </c>
      <c r="E54">
        <v>339</v>
      </c>
      <c r="F54">
        <v>0</v>
      </c>
      <c r="G54">
        <v>0</v>
      </c>
    </row>
    <row r="55" spans="1:7" ht="15" x14ac:dyDescent="0.25">
      <c r="A55" s="271" t="s">
        <v>97</v>
      </c>
      <c r="B55">
        <v>0.5</v>
      </c>
      <c r="C55">
        <v>0</v>
      </c>
      <c r="D55">
        <v>18</v>
      </c>
      <c r="E55">
        <v>16.8</v>
      </c>
      <c r="F55">
        <v>0</v>
      </c>
      <c r="G55">
        <v>0</v>
      </c>
    </row>
    <row r="56" spans="1:7" ht="15" x14ac:dyDescent="0.25">
      <c r="A56" s="271" t="s">
        <v>176</v>
      </c>
      <c r="B56">
        <v>20.5</v>
      </c>
      <c r="C56">
        <v>0</v>
      </c>
      <c r="D56">
        <v>10.1</v>
      </c>
      <c r="E56">
        <v>0</v>
      </c>
      <c r="F56">
        <v>0</v>
      </c>
      <c r="G56">
        <v>0</v>
      </c>
    </row>
    <row r="57" spans="1:7" ht="15" x14ac:dyDescent="0.25">
      <c r="A57" s="271" t="s">
        <v>69</v>
      </c>
    </row>
    <row r="58" spans="1:7" ht="15" x14ac:dyDescent="0.25">
      <c r="A58" s="271" t="s">
        <v>98</v>
      </c>
      <c r="B58">
        <v>1235.5</v>
      </c>
      <c r="C58">
        <v>1345.1</v>
      </c>
      <c r="D58">
        <v>4414.7</v>
      </c>
      <c r="E58">
        <v>2967.2</v>
      </c>
      <c r="F58">
        <v>8.9</v>
      </c>
      <c r="G58">
        <v>0</v>
      </c>
    </row>
    <row r="59" spans="1:7" ht="15" x14ac:dyDescent="0.25">
      <c r="A59" s="271" t="s">
        <v>99</v>
      </c>
      <c r="B59">
        <v>0</v>
      </c>
      <c r="C59">
        <v>3</v>
      </c>
      <c r="D59">
        <v>12.2</v>
      </c>
      <c r="E59">
        <v>9.5</v>
      </c>
      <c r="F59">
        <v>0</v>
      </c>
      <c r="G59">
        <v>0</v>
      </c>
    </row>
    <row r="60" spans="1:7" ht="15" x14ac:dyDescent="0.25">
      <c r="A60" s="271" t="s">
        <v>100</v>
      </c>
      <c r="B60">
        <v>4.5</v>
      </c>
      <c r="C60">
        <v>4</v>
      </c>
      <c r="D60">
        <v>4.4000000000000004</v>
      </c>
      <c r="E60">
        <v>6.8</v>
      </c>
      <c r="F60">
        <v>0</v>
      </c>
      <c r="G60">
        <v>0</v>
      </c>
    </row>
    <row r="61" spans="1:7" ht="15" x14ac:dyDescent="0.25">
      <c r="A61" s="271" t="s">
        <v>101</v>
      </c>
      <c r="B61">
        <v>30</v>
      </c>
      <c r="C61">
        <v>30</v>
      </c>
      <c r="D61">
        <v>353.2</v>
      </c>
      <c r="E61">
        <v>210.6</v>
      </c>
      <c r="F61">
        <v>0</v>
      </c>
      <c r="G61">
        <v>0</v>
      </c>
    </row>
    <row r="62" spans="1:7" ht="15" x14ac:dyDescent="0.25">
      <c r="A62" s="271" t="s">
        <v>102</v>
      </c>
      <c r="B62">
        <v>15.8</v>
      </c>
      <c r="C62">
        <v>53.7</v>
      </c>
      <c r="D62">
        <v>46.5</v>
      </c>
      <c r="E62">
        <v>37.6</v>
      </c>
      <c r="F62">
        <v>0</v>
      </c>
      <c r="G62">
        <v>0</v>
      </c>
    </row>
    <row r="63" spans="1:7" ht="15" x14ac:dyDescent="0.25">
      <c r="A63" s="271" t="s">
        <v>103</v>
      </c>
      <c r="B63">
        <v>45.2</v>
      </c>
      <c r="C63">
        <v>34.799999999999997</v>
      </c>
      <c r="D63">
        <v>21.5</v>
      </c>
      <c r="E63">
        <v>8.3000000000000007</v>
      </c>
      <c r="F63">
        <v>0</v>
      </c>
      <c r="G63">
        <v>0</v>
      </c>
    </row>
    <row r="64" spans="1:7" ht="15" x14ac:dyDescent="0.25">
      <c r="A64" s="271" t="s">
        <v>104</v>
      </c>
      <c r="B64">
        <v>42</v>
      </c>
      <c r="C64">
        <v>0</v>
      </c>
      <c r="D64">
        <v>279.60000000000002</v>
      </c>
      <c r="E64">
        <v>161.69999999999999</v>
      </c>
      <c r="F64">
        <v>0</v>
      </c>
      <c r="G64">
        <v>0</v>
      </c>
    </row>
    <row r="65" spans="1:7" ht="15" x14ac:dyDescent="0.25">
      <c r="A65" s="271" t="s">
        <v>105</v>
      </c>
      <c r="B65">
        <v>73.3</v>
      </c>
      <c r="C65">
        <v>45.5</v>
      </c>
      <c r="D65">
        <v>426.8</v>
      </c>
      <c r="E65">
        <v>157.4</v>
      </c>
      <c r="F65">
        <v>0</v>
      </c>
      <c r="G65">
        <v>0</v>
      </c>
    </row>
    <row r="66" spans="1:7" ht="15" x14ac:dyDescent="0.25">
      <c r="A66" s="271" t="s">
        <v>106</v>
      </c>
      <c r="B66">
        <v>51.6</v>
      </c>
      <c r="C66">
        <v>79.5</v>
      </c>
      <c r="D66">
        <v>120.8</v>
      </c>
      <c r="E66">
        <v>81.2</v>
      </c>
      <c r="F66">
        <v>0</v>
      </c>
      <c r="G66">
        <v>0</v>
      </c>
    </row>
    <row r="67" spans="1:7" ht="15" x14ac:dyDescent="0.25">
      <c r="A67" s="271" t="s">
        <v>107</v>
      </c>
      <c r="B67">
        <v>0</v>
      </c>
      <c r="C67">
        <v>5</v>
      </c>
      <c r="D67">
        <v>210.7</v>
      </c>
      <c r="E67">
        <v>102.1</v>
      </c>
      <c r="F67">
        <v>0</v>
      </c>
      <c r="G67">
        <v>0</v>
      </c>
    </row>
    <row r="68" spans="1:7" ht="15" x14ac:dyDescent="0.25">
      <c r="A68" s="271" t="s">
        <v>108</v>
      </c>
      <c r="B68">
        <v>1.8</v>
      </c>
      <c r="C68">
        <v>4.8</v>
      </c>
      <c r="D68">
        <v>0</v>
      </c>
      <c r="E68">
        <v>4.4000000000000004</v>
      </c>
      <c r="F68">
        <v>0</v>
      </c>
      <c r="G68">
        <v>0</v>
      </c>
    </row>
    <row r="69" spans="1:7" ht="15" x14ac:dyDescent="0.25">
      <c r="A69" s="271" t="s">
        <v>109</v>
      </c>
      <c r="B69">
        <v>105.8</v>
      </c>
      <c r="C69">
        <v>56.8</v>
      </c>
      <c r="D69">
        <v>274.3</v>
      </c>
      <c r="E69">
        <v>240.8</v>
      </c>
      <c r="F69">
        <v>0</v>
      </c>
      <c r="G69">
        <v>0</v>
      </c>
    </row>
    <row r="70" spans="1:7" ht="15" x14ac:dyDescent="0.25">
      <c r="A70" s="271" t="s">
        <v>110</v>
      </c>
      <c r="B70">
        <v>0</v>
      </c>
      <c r="C70">
        <v>0</v>
      </c>
      <c r="D70">
        <v>15.4</v>
      </c>
      <c r="E70">
        <v>16.399999999999999</v>
      </c>
      <c r="F70">
        <v>0</v>
      </c>
      <c r="G70">
        <v>0</v>
      </c>
    </row>
    <row r="71" spans="1:7" ht="15" x14ac:dyDescent="0.25">
      <c r="A71" s="271" t="s">
        <v>111</v>
      </c>
      <c r="B71">
        <v>0</v>
      </c>
      <c r="C71">
        <v>0</v>
      </c>
      <c r="D71">
        <v>61.9</v>
      </c>
      <c r="E71">
        <v>52.2</v>
      </c>
      <c r="F71">
        <v>0</v>
      </c>
      <c r="G71">
        <v>0</v>
      </c>
    </row>
    <row r="72" spans="1:7" ht="15" x14ac:dyDescent="0.25">
      <c r="A72" s="271" t="s">
        <v>112</v>
      </c>
      <c r="B72">
        <v>67.5</v>
      </c>
      <c r="C72">
        <v>106.1</v>
      </c>
      <c r="D72">
        <v>151.1</v>
      </c>
      <c r="E72">
        <v>152.1</v>
      </c>
      <c r="F72">
        <v>0</v>
      </c>
      <c r="G72">
        <v>0</v>
      </c>
    </row>
    <row r="73" spans="1:7" ht="15" x14ac:dyDescent="0.25">
      <c r="A73" s="271" t="s">
        <v>113</v>
      </c>
      <c r="B73">
        <v>20.5</v>
      </c>
      <c r="C73">
        <v>23.6</v>
      </c>
      <c r="D73">
        <v>85.3</v>
      </c>
      <c r="E73">
        <v>84.5</v>
      </c>
      <c r="F73">
        <v>0</v>
      </c>
      <c r="G73">
        <v>0</v>
      </c>
    </row>
    <row r="74" spans="1:7" ht="15" x14ac:dyDescent="0.25">
      <c r="A74" s="271" t="s">
        <v>114</v>
      </c>
      <c r="B74">
        <v>14.3</v>
      </c>
      <c r="C74">
        <v>12.8</v>
      </c>
      <c r="D74">
        <v>17.100000000000001</v>
      </c>
      <c r="E74">
        <v>18.2</v>
      </c>
      <c r="F74">
        <v>4.8</v>
      </c>
      <c r="G74">
        <v>0</v>
      </c>
    </row>
    <row r="75" spans="1:7" ht="15" x14ac:dyDescent="0.25">
      <c r="A75" s="271" t="s">
        <v>115</v>
      </c>
      <c r="B75">
        <v>569.1</v>
      </c>
      <c r="C75">
        <v>612</v>
      </c>
      <c r="D75">
        <v>1846.4</v>
      </c>
      <c r="E75">
        <v>1211.5</v>
      </c>
      <c r="F75">
        <v>0</v>
      </c>
      <c r="G75">
        <v>0</v>
      </c>
    </row>
    <row r="76" spans="1:7" ht="15" x14ac:dyDescent="0.25">
      <c r="A76" s="271" t="s">
        <v>117</v>
      </c>
      <c r="B76">
        <v>0.6</v>
      </c>
      <c r="C76">
        <v>3.4</v>
      </c>
      <c r="D76">
        <v>10.1</v>
      </c>
      <c r="E76">
        <v>6.1</v>
      </c>
      <c r="F76">
        <v>0</v>
      </c>
      <c r="G76">
        <v>0</v>
      </c>
    </row>
    <row r="77" spans="1:7" ht="15" x14ac:dyDescent="0.25">
      <c r="A77" s="271" t="s">
        <v>118</v>
      </c>
      <c r="B77">
        <v>72.8</v>
      </c>
      <c r="C77">
        <v>71</v>
      </c>
      <c r="D77">
        <v>67.3</v>
      </c>
      <c r="E77">
        <v>69.900000000000006</v>
      </c>
      <c r="F77">
        <v>0</v>
      </c>
      <c r="G77">
        <v>0</v>
      </c>
    </row>
    <row r="78" spans="1:7" ht="15" x14ac:dyDescent="0.25">
      <c r="A78" s="271" t="s">
        <v>119</v>
      </c>
      <c r="B78">
        <v>46.3</v>
      </c>
      <c r="C78">
        <v>140.5</v>
      </c>
      <c r="D78">
        <v>168.2</v>
      </c>
      <c r="E78">
        <v>99</v>
      </c>
      <c r="F78">
        <v>4.2</v>
      </c>
      <c r="G78">
        <v>0</v>
      </c>
    </row>
    <row r="79" spans="1:7" ht="15" x14ac:dyDescent="0.25">
      <c r="A79" s="271" t="s">
        <v>120</v>
      </c>
      <c r="B79">
        <v>44.7</v>
      </c>
      <c r="C79">
        <v>58.8</v>
      </c>
      <c r="D79">
        <v>151.30000000000001</v>
      </c>
      <c r="E79">
        <v>89.9</v>
      </c>
      <c r="F79">
        <v>0</v>
      </c>
      <c r="G79">
        <v>0</v>
      </c>
    </row>
    <row r="80" spans="1:7" ht="15" x14ac:dyDescent="0.25">
      <c r="A80" s="271" t="s">
        <v>121</v>
      </c>
      <c r="B80">
        <v>25</v>
      </c>
      <c r="C80">
        <v>0</v>
      </c>
      <c r="D80">
        <v>53.4</v>
      </c>
      <c r="E80">
        <v>52.8</v>
      </c>
      <c r="F80">
        <v>0</v>
      </c>
      <c r="G80">
        <v>0</v>
      </c>
    </row>
    <row r="81" spans="1:7" ht="15" x14ac:dyDescent="0.25">
      <c r="A81" s="271" t="s">
        <v>122</v>
      </c>
      <c r="B81">
        <v>4.8</v>
      </c>
      <c r="C81">
        <v>0</v>
      </c>
      <c r="D81">
        <v>37.299999999999997</v>
      </c>
      <c r="E81">
        <v>94.4</v>
      </c>
      <c r="F81">
        <v>0</v>
      </c>
      <c r="G81">
        <v>0</v>
      </c>
    </row>
    <row r="82" spans="1:7" ht="15" x14ac:dyDescent="0.25">
      <c r="A82" s="271" t="s">
        <v>65</v>
      </c>
      <c r="B82" t="s">
        <v>66</v>
      </c>
      <c r="C82" t="s">
        <v>67</v>
      </c>
      <c r="D82" t="s">
        <v>66</v>
      </c>
      <c r="E82" t="s">
        <v>66</v>
      </c>
      <c r="F82" t="s">
        <v>66</v>
      </c>
      <c r="G82" t="s">
        <v>68</v>
      </c>
    </row>
    <row r="83" spans="1:7" ht="15" x14ac:dyDescent="0.25">
      <c r="A83" s="271" t="s">
        <v>123</v>
      </c>
      <c r="B83">
        <v>3527.7</v>
      </c>
      <c r="C83">
        <v>4649.3</v>
      </c>
      <c r="D83">
        <v>12149.8</v>
      </c>
      <c r="E83">
        <v>9596.7000000000007</v>
      </c>
      <c r="F83">
        <v>8.9</v>
      </c>
      <c r="G83">
        <v>0</v>
      </c>
    </row>
    <row r="84" spans="1:7" ht="15" x14ac:dyDescent="0.25">
      <c r="A84" s="271" t="s">
        <v>124</v>
      </c>
      <c r="B84">
        <v>549.9</v>
      </c>
      <c r="C84">
        <v>645.29999999999995</v>
      </c>
      <c r="D84">
        <v>0</v>
      </c>
      <c r="E84">
        <v>0</v>
      </c>
      <c r="F84">
        <v>0</v>
      </c>
      <c r="G84">
        <v>0</v>
      </c>
    </row>
    <row r="85" spans="1:7" ht="15" x14ac:dyDescent="0.25">
      <c r="A85" s="271" t="s">
        <v>65</v>
      </c>
      <c r="B85" t="s">
        <v>66</v>
      </c>
      <c r="C85" t="s">
        <v>67</v>
      </c>
      <c r="D85" t="s">
        <v>66</v>
      </c>
      <c r="E85" t="s">
        <v>66</v>
      </c>
      <c r="F85" t="s">
        <v>66</v>
      </c>
      <c r="G85" t="s">
        <v>68</v>
      </c>
    </row>
    <row r="86" spans="1:7" ht="15" x14ac:dyDescent="0.25">
      <c r="A86" s="271" t="s">
        <v>125</v>
      </c>
      <c r="B86">
        <v>4077.6</v>
      </c>
      <c r="C86">
        <v>5294.6</v>
      </c>
      <c r="D86">
        <v>12149.8</v>
      </c>
      <c r="E86">
        <v>9596.7000000000007</v>
      </c>
      <c r="F86">
        <v>8.9</v>
      </c>
      <c r="G86">
        <v>0</v>
      </c>
    </row>
    <row r="87" spans="1:7" ht="15" x14ac:dyDescent="0.25">
      <c r="A87" s="271" t="s">
        <v>126</v>
      </c>
      <c r="B87" t="s">
        <v>45</v>
      </c>
      <c r="C87" t="s">
        <v>45</v>
      </c>
      <c r="D87">
        <v>0</v>
      </c>
      <c r="E87">
        <v>33.4</v>
      </c>
      <c r="F87" t="s">
        <v>45</v>
      </c>
      <c r="G87" t="s">
        <v>45</v>
      </c>
    </row>
    <row r="88" spans="1:7" ht="15" x14ac:dyDescent="0.25">
      <c r="A88" s="271" t="s">
        <v>127</v>
      </c>
      <c r="B88">
        <v>0</v>
      </c>
      <c r="C88">
        <v>0</v>
      </c>
      <c r="D88" t="s">
        <v>45</v>
      </c>
      <c r="E88" t="s">
        <v>45</v>
      </c>
      <c r="F88">
        <v>0</v>
      </c>
      <c r="G88">
        <v>0</v>
      </c>
    </row>
    <row r="89" spans="1:7" ht="15" x14ac:dyDescent="0.25">
      <c r="A89" s="271" t="s">
        <v>53</v>
      </c>
    </row>
  </sheetData>
  <mergeCells count="2">
    <mergeCell ref="B7:C7"/>
    <mergeCell ref="D7:E7"/>
  </mergeCells>
  <pageMargins left="0.7" right="0.7" top="0.75" bottom="0.75" header="0.3" footer="0.3"/>
  <pageSetup orientation="portrait" horizontalDpi="300" verticalDpi="300" r:id="rId1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1ABD9-6F4E-4804-8A87-90607EADCB3E}">
  <sheetPr codeName="Sheet17"/>
  <dimension ref="A1:G88"/>
  <sheetViews>
    <sheetView workbookViewId="0">
      <selection activeCell="I40" sqref="I40"/>
    </sheetView>
  </sheetViews>
  <sheetFormatPr defaultRowHeight="13.2" x14ac:dyDescent="0.25"/>
  <cols>
    <col min="1" max="1" width="18.44140625" customWidth="1"/>
    <col min="2" max="2" width="13.109375" customWidth="1"/>
    <col min="4" max="4" width="13.33203125" customWidth="1"/>
    <col min="5" max="5" width="15" customWidth="1"/>
    <col min="6" max="6" width="13.44140625" customWidth="1"/>
    <col min="7" max="7" width="18.88671875" customWidth="1"/>
  </cols>
  <sheetData>
    <row r="1" spans="1:7" x14ac:dyDescent="0.25">
      <c r="A1" t="s">
        <v>50</v>
      </c>
    </row>
    <row r="2" spans="1:7" x14ac:dyDescent="0.25">
      <c r="A2" t="s">
        <v>51</v>
      </c>
    </row>
    <row r="3" spans="1:7" x14ac:dyDescent="0.25">
      <c r="A3" t="s">
        <v>573</v>
      </c>
    </row>
    <row r="4" spans="1:7" x14ac:dyDescent="0.25">
      <c r="A4" t="s">
        <v>53</v>
      </c>
    </row>
    <row r="5" spans="1:7" x14ac:dyDescent="0.25">
      <c r="A5" t="s">
        <v>54</v>
      </c>
    </row>
    <row r="6" spans="1:7" x14ac:dyDescent="0.25">
      <c r="A6" t="s">
        <v>55</v>
      </c>
    </row>
    <row r="7" spans="1:7" x14ac:dyDescent="0.25">
      <c r="A7" s="272" t="s">
        <v>574</v>
      </c>
    </row>
    <row r="8" spans="1:7" x14ac:dyDescent="0.25">
      <c r="A8" t="s">
        <v>55</v>
      </c>
    </row>
    <row r="9" spans="1:7" x14ac:dyDescent="0.25">
      <c r="A9" t="s">
        <v>59</v>
      </c>
      <c r="B9" s="272" t="s">
        <v>212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x14ac:dyDescent="0.25">
      <c r="A10" t="s">
        <v>53</v>
      </c>
    </row>
    <row r="11" spans="1:7" x14ac:dyDescent="0.25">
      <c r="A11" t="s">
        <v>70</v>
      </c>
      <c r="B11">
        <v>152.5</v>
      </c>
      <c r="C11">
        <v>100.5</v>
      </c>
      <c r="D11">
        <v>456.8</v>
      </c>
      <c r="E11">
        <v>397.6</v>
      </c>
      <c r="F11">
        <v>0</v>
      </c>
      <c r="G11">
        <v>0</v>
      </c>
    </row>
    <row r="12" spans="1:7" x14ac:dyDescent="0.25">
      <c r="A12" t="s">
        <v>165</v>
      </c>
      <c r="B12">
        <v>0</v>
      </c>
      <c r="C12">
        <v>0</v>
      </c>
      <c r="D12">
        <v>40.6</v>
      </c>
      <c r="E12">
        <v>21.3</v>
      </c>
      <c r="F12">
        <v>0</v>
      </c>
      <c r="G12">
        <v>0</v>
      </c>
    </row>
    <row r="13" spans="1:7" x14ac:dyDescent="0.25">
      <c r="A13" t="s">
        <v>405</v>
      </c>
      <c r="B13">
        <v>0</v>
      </c>
      <c r="C13">
        <v>0</v>
      </c>
      <c r="D13">
        <v>0.1</v>
      </c>
      <c r="E13">
        <v>0</v>
      </c>
      <c r="F13">
        <v>0</v>
      </c>
      <c r="G13">
        <v>0</v>
      </c>
    </row>
    <row r="14" spans="1:7" x14ac:dyDescent="0.25">
      <c r="A14" t="s">
        <v>71</v>
      </c>
      <c r="B14">
        <v>152.5</v>
      </c>
      <c r="C14">
        <v>75</v>
      </c>
      <c r="D14">
        <v>403.4</v>
      </c>
      <c r="E14">
        <v>253.1</v>
      </c>
      <c r="F14">
        <v>0</v>
      </c>
      <c r="G14">
        <v>0</v>
      </c>
    </row>
    <row r="15" spans="1:7" x14ac:dyDescent="0.25">
      <c r="A15" t="s">
        <v>72</v>
      </c>
      <c r="B15">
        <v>0</v>
      </c>
      <c r="C15">
        <v>0</v>
      </c>
      <c r="D15">
        <v>0</v>
      </c>
      <c r="E15">
        <v>8.6999999999999993</v>
      </c>
      <c r="F15">
        <v>0</v>
      </c>
      <c r="G15">
        <v>0</v>
      </c>
    </row>
    <row r="16" spans="1:7" x14ac:dyDescent="0.25">
      <c r="A16" t="s">
        <v>73</v>
      </c>
      <c r="B16">
        <v>0</v>
      </c>
      <c r="C16">
        <v>0</v>
      </c>
      <c r="D16">
        <v>0</v>
      </c>
      <c r="E16">
        <v>21.8</v>
      </c>
      <c r="F16">
        <v>0</v>
      </c>
      <c r="G16">
        <v>0</v>
      </c>
    </row>
    <row r="17" spans="1:7" x14ac:dyDescent="0.25">
      <c r="A17" t="s">
        <v>166</v>
      </c>
      <c r="B17">
        <v>0</v>
      </c>
      <c r="C17">
        <v>25.5</v>
      </c>
      <c r="D17">
        <v>12.7</v>
      </c>
      <c r="E17">
        <v>92.7</v>
      </c>
      <c r="F17">
        <v>0</v>
      </c>
      <c r="G17">
        <v>0</v>
      </c>
    </row>
    <row r="18" spans="1:7" x14ac:dyDescent="0.25">
      <c r="A18" t="s">
        <v>69</v>
      </c>
    </row>
    <row r="19" spans="1:7" x14ac:dyDescent="0.25">
      <c r="A19" t="s">
        <v>74</v>
      </c>
      <c r="B19">
        <v>466.8</v>
      </c>
      <c r="C19">
        <v>479.6</v>
      </c>
      <c r="D19">
        <v>1165.0999999999999</v>
      </c>
      <c r="E19">
        <v>1317.2</v>
      </c>
      <c r="F19">
        <v>0</v>
      </c>
      <c r="G19">
        <v>0</v>
      </c>
    </row>
    <row r="20" spans="1:7" x14ac:dyDescent="0.25">
      <c r="A20" t="s">
        <v>69</v>
      </c>
    </row>
    <row r="21" spans="1:7" x14ac:dyDescent="0.25">
      <c r="A21" t="s">
        <v>75</v>
      </c>
      <c r="B21">
        <v>203.4</v>
      </c>
      <c r="C21">
        <v>187.5</v>
      </c>
      <c r="D21">
        <v>568.20000000000005</v>
      </c>
      <c r="E21">
        <v>484.2</v>
      </c>
      <c r="F21">
        <v>0</v>
      </c>
      <c r="G21">
        <v>0</v>
      </c>
    </row>
    <row r="22" spans="1:7" x14ac:dyDescent="0.25">
      <c r="A22" t="s">
        <v>69</v>
      </c>
    </row>
    <row r="23" spans="1:7" x14ac:dyDescent="0.25">
      <c r="A23" t="s">
        <v>76</v>
      </c>
      <c r="B23">
        <v>0</v>
      </c>
      <c r="C23">
        <v>0</v>
      </c>
      <c r="D23">
        <v>194.1</v>
      </c>
      <c r="E23">
        <v>0</v>
      </c>
      <c r="F23">
        <v>0</v>
      </c>
      <c r="G23">
        <v>0</v>
      </c>
    </row>
    <row r="24" spans="1:7" x14ac:dyDescent="0.25">
      <c r="A24" t="s">
        <v>69</v>
      </c>
    </row>
    <row r="25" spans="1:7" x14ac:dyDescent="0.25">
      <c r="A25" t="s">
        <v>77</v>
      </c>
      <c r="B25">
        <v>1070.5999999999999</v>
      </c>
      <c r="C25">
        <v>1998.6</v>
      </c>
      <c r="D25">
        <v>3627.7</v>
      </c>
      <c r="E25">
        <v>3797.4</v>
      </c>
      <c r="F25">
        <v>0</v>
      </c>
      <c r="G25">
        <v>0</v>
      </c>
    </row>
    <row r="26" spans="1:7" x14ac:dyDescent="0.25">
      <c r="A26" t="s">
        <v>167</v>
      </c>
      <c r="B26">
        <v>55</v>
      </c>
      <c r="C26">
        <v>295</v>
      </c>
      <c r="D26">
        <v>0</v>
      </c>
      <c r="E26">
        <v>130.30000000000001</v>
      </c>
      <c r="F26">
        <v>0</v>
      </c>
      <c r="G26">
        <v>0</v>
      </c>
    </row>
    <row r="27" spans="1:7" x14ac:dyDescent="0.25">
      <c r="A27" t="s">
        <v>78</v>
      </c>
      <c r="B27">
        <v>8.1</v>
      </c>
      <c r="C27">
        <v>9.1</v>
      </c>
      <c r="D27">
        <v>27.8</v>
      </c>
      <c r="E27">
        <v>15.1</v>
      </c>
      <c r="F27">
        <v>0</v>
      </c>
      <c r="G27">
        <v>0</v>
      </c>
    </row>
    <row r="28" spans="1:7" x14ac:dyDescent="0.25">
      <c r="A28" t="s">
        <v>463</v>
      </c>
      <c r="B28">
        <v>0.3</v>
      </c>
      <c r="C28">
        <v>0</v>
      </c>
      <c r="D28">
        <v>1</v>
      </c>
      <c r="E28">
        <v>0</v>
      </c>
      <c r="F28">
        <v>0</v>
      </c>
      <c r="G28">
        <v>0</v>
      </c>
    </row>
    <row r="29" spans="1:7" x14ac:dyDescent="0.25">
      <c r="A29" t="s">
        <v>79</v>
      </c>
      <c r="B29">
        <v>0.8</v>
      </c>
      <c r="C29">
        <v>0</v>
      </c>
      <c r="D29">
        <v>2.1</v>
      </c>
      <c r="E29">
        <v>2.2999999999999998</v>
      </c>
      <c r="F29">
        <v>0</v>
      </c>
      <c r="G29">
        <v>0</v>
      </c>
    </row>
    <row r="30" spans="1:7" x14ac:dyDescent="0.25">
      <c r="A30" t="s">
        <v>80</v>
      </c>
      <c r="B30">
        <v>58</v>
      </c>
      <c r="C30">
        <v>200.5</v>
      </c>
      <c r="D30">
        <v>341.2</v>
      </c>
      <c r="E30">
        <v>410.3</v>
      </c>
      <c r="F30">
        <v>0</v>
      </c>
      <c r="G30">
        <v>0</v>
      </c>
    </row>
    <row r="31" spans="1:7" x14ac:dyDescent="0.25">
      <c r="A31" t="s">
        <v>173</v>
      </c>
      <c r="B31">
        <v>0</v>
      </c>
      <c r="C31">
        <v>50</v>
      </c>
      <c r="D31">
        <v>262.2</v>
      </c>
      <c r="E31">
        <v>313.7</v>
      </c>
      <c r="F31">
        <v>0</v>
      </c>
      <c r="G31">
        <v>0</v>
      </c>
    </row>
    <row r="32" spans="1:7" x14ac:dyDescent="0.25">
      <c r="A32" t="s">
        <v>168</v>
      </c>
      <c r="B32">
        <v>0.2</v>
      </c>
      <c r="C32">
        <v>0</v>
      </c>
      <c r="D32">
        <v>0</v>
      </c>
      <c r="E32">
        <v>0</v>
      </c>
      <c r="F32">
        <v>0</v>
      </c>
      <c r="G32">
        <v>0</v>
      </c>
    </row>
    <row r="33" spans="1:7" x14ac:dyDescent="0.25">
      <c r="A33" t="s">
        <v>81</v>
      </c>
      <c r="B33">
        <v>359.5</v>
      </c>
      <c r="C33">
        <v>396.4</v>
      </c>
      <c r="D33">
        <v>505.2</v>
      </c>
      <c r="E33">
        <v>595.20000000000005</v>
      </c>
      <c r="F33">
        <v>0</v>
      </c>
      <c r="G33">
        <v>0</v>
      </c>
    </row>
    <row r="34" spans="1:7" x14ac:dyDescent="0.25">
      <c r="A34" t="s">
        <v>82</v>
      </c>
      <c r="B34">
        <v>27.2</v>
      </c>
      <c r="C34">
        <v>12.8</v>
      </c>
      <c r="D34">
        <v>136.1</v>
      </c>
      <c r="E34">
        <v>86</v>
      </c>
      <c r="F34">
        <v>0</v>
      </c>
      <c r="G34">
        <v>0</v>
      </c>
    </row>
    <row r="35" spans="1:7" x14ac:dyDescent="0.25">
      <c r="A35" t="s">
        <v>83</v>
      </c>
      <c r="B35">
        <v>452</v>
      </c>
      <c r="C35">
        <v>714</v>
      </c>
      <c r="D35">
        <v>1378.3</v>
      </c>
      <c r="E35">
        <v>1477.7</v>
      </c>
      <c r="F35">
        <v>0</v>
      </c>
      <c r="G35">
        <v>0</v>
      </c>
    </row>
    <row r="36" spans="1:7" x14ac:dyDescent="0.25">
      <c r="A36" t="s">
        <v>259</v>
      </c>
      <c r="B36">
        <v>0</v>
      </c>
      <c r="C36">
        <v>0</v>
      </c>
      <c r="D36">
        <v>52.4</v>
      </c>
      <c r="E36">
        <v>64.5</v>
      </c>
      <c r="F36">
        <v>0</v>
      </c>
      <c r="G36">
        <v>0</v>
      </c>
    </row>
    <row r="37" spans="1:7" x14ac:dyDescent="0.25">
      <c r="A37" t="s">
        <v>84</v>
      </c>
      <c r="B37">
        <v>0</v>
      </c>
      <c r="C37">
        <v>1</v>
      </c>
      <c r="D37">
        <v>66.599999999999994</v>
      </c>
      <c r="E37">
        <v>65.7</v>
      </c>
      <c r="F37">
        <v>0</v>
      </c>
      <c r="G37">
        <v>0</v>
      </c>
    </row>
    <row r="38" spans="1:7" x14ac:dyDescent="0.25">
      <c r="A38" t="s">
        <v>85</v>
      </c>
      <c r="B38">
        <v>20</v>
      </c>
      <c r="C38">
        <v>21</v>
      </c>
      <c r="D38">
        <v>20.8</v>
      </c>
      <c r="E38">
        <v>44.6</v>
      </c>
      <c r="F38">
        <v>0</v>
      </c>
      <c r="G38">
        <v>0</v>
      </c>
    </row>
    <row r="39" spans="1:7" x14ac:dyDescent="0.25">
      <c r="A39" t="s">
        <v>86</v>
      </c>
      <c r="B39">
        <v>88.8</v>
      </c>
      <c r="C39">
        <v>185.4</v>
      </c>
      <c r="D39">
        <v>372.8</v>
      </c>
      <c r="E39">
        <v>352.1</v>
      </c>
      <c r="F39">
        <v>0</v>
      </c>
      <c r="G39">
        <v>0</v>
      </c>
    </row>
    <row r="40" spans="1:7" x14ac:dyDescent="0.25">
      <c r="A40" t="s">
        <v>87</v>
      </c>
      <c r="B40">
        <v>0.6</v>
      </c>
      <c r="C40">
        <v>1.1000000000000001</v>
      </c>
      <c r="D40">
        <v>1.6</v>
      </c>
      <c r="E40">
        <v>0</v>
      </c>
      <c r="F40">
        <v>0</v>
      </c>
      <c r="G40">
        <v>0</v>
      </c>
    </row>
    <row r="41" spans="1:7" x14ac:dyDescent="0.25">
      <c r="A41" t="s">
        <v>88</v>
      </c>
      <c r="B41">
        <v>0</v>
      </c>
      <c r="C41">
        <v>62.4</v>
      </c>
      <c r="D41">
        <v>223.9</v>
      </c>
      <c r="E41">
        <v>110.3</v>
      </c>
      <c r="F41">
        <v>0</v>
      </c>
      <c r="G41">
        <v>0</v>
      </c>
    </row>
    <row r="42" spans="1:7" x14ac:dyDescent="0.25">
      <c r="A42" t="s">
        <v>89</v>
      </c>
      <c r="B42">
        <v>0</v>
      </c>
      <c r="C42">
        <v>50</v>
      </c>
      <c r="D42">
        <v>235.5</v>
      </c>
      <c r="E42">
        <v>129.69999999999999</v>
      </c>
      <c r="F42">
        <v>0</v>
      </c>
      <c r="G42">
        <v>0</v>
      </c>
    </row>
    <row r="43" spans="1:7" x14ac:dyDescent="0.25">
      <c r="A43" t="s">
        <v>69</v>
      </c>
    </row>
    <row r="44" spans="1:7" x14ac:dyDescent="0.25">
      <c r="A44" t="s">
        <v>90</v>
      </c>
      <c r="B44">
        <v>206.5</v>
      </c>
      <c r="C44">
        <v>432.8</v>
      </c>
      <c r="D44">
        <v>1382.2</v>
      </c>
      <c r="E44">
        <v>469.5</v>
      </c>
      <c r="F44">
        <v>0</v>
      </c>
      <c r="G44">
        <v>0</v>
      </c>
    </row>
    <row r="45" spans="1:7" x14ac:dyDescent="0.25">
      <c r="A45" t="s">
        <v>91</v>
      </c>
      <c r="B45">
        <v>0</v>
      </c>
      <c r="C45">
        <v>10</v>
      </c>
      <c r="D45">
        <v>409.7</v>
      </c>
      <c r="E45">
        <v>94.6</v>
      </c>
      <c r="F45">
        <v>0</v>
      </c>
      <c r="G45">
        <v>0</v>
      </c>
    </row>
    <row r="46" spans="1:7" x14ac:dyDescent="0.25">
      <c r="A46" t="s">
        <v>92</v>
      </c>
      <c r="B46">
        <v>0</v>
      </c>
      <c r="C46">
        <v>100</v>
      </c>
      <c r="D46">
        <v>101.2</v>
      </c>
      <c r="E46">
        <v>0</v>
      </c>
      <c r="F46">
        <v>0</v>
      </c>
      <c r="G46">
        <v>0</v>
      </c>
    </row>
    <row r="47" spans="1:7" x14ac:dyDescent="0.25">
      <c r="A47" t="s">
        <v>464</v>
      </c>
      <c r="B47">
        <v>0</v>
      </c>
      <c r="C47">
        <v>0</v>
      </c>
      <c r="D47">
        <v>19.7</v>
      </c>
      <c r="E47">
        <v>0</v>
      </c>
      <c r="F47">
        <v>0</v>
      </c>
      <c r="G47">
        <v>0</v>
      </c>
    </row>
    <row r="48" spans="1:7" x14ac:dyDescent="0.25">
      <c r="A48" t="s">
        <v>175</v>
      </c>
      <c r="B48">
        <v>0</v>
      </c>
      <c r="C48">
        <v>0</v>
      </c>
      <c r="D48">
        <v>18.600000000000001</v>
      </c>
      <c r="E48">
        <v>19</v>
      </c>
      <c r="F48">
        <v>0</v>
      </c>
      <c r="G48">
        <v>0</v>
      </c>
    </row>
    <row r="49" spans="1:7" x14ac:dyDescent="0.25">
      <c r="A49" t="s">
        <v>406</v>
      </c>
      <c r="B49">
        <v>0</v>
      </c>
      <c r="C49">
        <v>0</v>
      </c>
      <c r="D49">
        <v>0</v>
      </c>
      <c r="E49">
        <v>23.9</v>
      </c>
      <c r="F49">
        <v>0</v>
      </c>
      <c r="G49">
        <v>0</v>
      </c>
    </row>
    <row r="50" spans="1:7" x14ac:dyDescent="0.25">
      <c r="A50" t="s">
        <v>466</v>
      </c>
      <c r="B50">
        <v>0</v>
      </c>
      <c r="C50">
        <v>0</v>
      </c>
      <c r="D50">
        <v>20.8</v>
      </c>
      <c r="E50">
        <v>0</v>
      </c>
      <c r="F50">
        <v>0</v>
      </c>
      <c r="G50">
        <v>0</v>
      </c>
    </row>
    <row r="51" spans="1:7" x14ac:dyDescent="0.25">
      <c r="A51" t="s">
        <v>93</v>
      </c>
      <c r="B51">
        <v>0</v>
      </c>
      <c r="C51">
        <v>0</v>
      </c>
      <c r="D51">
        <v>32.200000000000003</v>
      </c>
      <c r="E51" t="s">
        <v>94</v>
      </c>
      <c r="F51">
        <v>0</v>
      </c>
      <c r="G51">
        <v>0</v>
      </c>
    </row>
    <row r="52" spans="1:7" x14ac:dyDescent="0.25">
      <c r="A52" t="s">
        <v>95</v>
      </c>
      <c r="B52">
        <v>0</v>
      </c>
      <c r="C52">
        <v>0</v>
      </c>
      <c r="D52">
        <v>0</v>
      </c>
      <c r="E52">
        <v>9.8000000000000007</v>
      </c>
      <c r="F52">
        <v>0</v>
      </c>
      <c r="G52">
        <v>0</v>
      </c>
    </row>
    <row r="53" spans="1:7" x14ac:dyDescent="0.25">
      <c r="A53" t="s">
        <v>96</v>
      </c>
      <c r="B53">
        <v>206</v>
      </c>
      <c r="C53">
        <v>322.8</v>
      </c>
      <c r="D53">
        <v>752</v>
      </c>
      <c r="E53">
        <v>305.5</v>
      </c>
      <c r="F53">
        <v>0</v>
      </c>
      <c r="G53">
        <v>0</v>
      </c>
    </row>
    <row r="54" spans="1:7" x14ac:dyDescent="0.25">
      <c r="A54" t="s">
        <v>97</v>
      </c>
      <c r="B54">
        <v>0.5</v>
      </c>
      <c r="C54">
        <v>0</v>
      </c>
      <c r="D54">
        <v>18</v>
      </c>
      <c r="E54">
        <v>16.8</v>
      </c>
      <c r="F54">
        <v>0</v>
      </c>
      <c r="G54">
        <v>0</v>
      </c>
    </row>
    <row r="55" spans="1:7" x14ac:dyDescent="0.25">
      <c r="A55" t="s">
        <v>176</v>
      </c>
      <c r="B55">
        <v>0</v>
      </c>
      <c r="C55">
        <v>0</v>
      </c>
      <c r="D55">
        <v>10.1</v>
      </c>
      <c r="E55">
        <v>0</v>
      </c>
      <c r="F55">
        <v>0</v>
      </c>
      <c r="G55">
        <v>0</v>
      </c>
    </row>
    <row r="56" spans="1:7" x14ac:dyDescent="0.25">
      <c r="A56" t="s">
        <v>69</v>
      </c>
    </row>
    <row r="57" spans="1:7" x14ac:dyDescent="0.25">
      <c r="A57" t="s">
        <v>98</v>
      </c>
      <c r="B57">
        <v>1234.9000000000001</v>
      </c>
      <c r="C57">
        <v>1256.3</v>
      </c>
      <c r="D57">
        <v>4310.7</v>
      </c>
      <c r="E57">
        <v>2881</v>
      </c>
      <c r="F57">
        <v>8.9</v>
      </c>
      <c r="G57">
        <v>0</v>
      </c>
    </row>
    <row r="58" spans="1:7" x14ac:dyDescent="0.25">
      <c r="A58" t="s">
        <v>99</v>
      </c>
      <c r="B58">
        <v>2.5</v>
      </c>
      <c r="C58">
        <v>1.2</v>
      </c>
      <c r="D58">
        <v>8.6</v>
      </c>
      <c r="E58">
        <v>9.5</v>
      </c>
      <c r="F58">
        <v>0</v>
      </c>
      <c r="G58">
        <v>0</v>
      </c>
    </row>
    <row r="59" spans="1:7" x14ac:dyDescent="0.25">
      <c r="A59" t="s">
        <v>100</v>
      </c>
      <c r="B59">
        <v>4.5</v>
      </c>
      <c r="C59">
        <v>4</v>
      </c>
      <c r="D59">
        <v>4.4000000000000004</v>
      </c>
      <c r="E59">
        <v>6.8</v>
      </c>
      <c r="F59">
        <v>0</v>
      </c>
      <c r="G59">
        <v>0</v>
      </c>
    </row>
    <row r="60" spans="1:7" x14ac:dyDescent="0.25">
      <c r="A60" t="s">
        <v>101</v>
      </c>
      <c r="B60">
        <v>60.2</v>
      </c>
      <c r="C60">
        <v>30</v>
      </c>
      <c r="D60">
        <v>320.60000000000002</v>
      </c>
      <c r="E60">
        <v>210.6</v>
      </c>
      <c r="F60">
        <v>0</v>
      </c>
      <c r="G60">
        <v>0</v>
      </c>
    </row>
    <row r="61" spans="1:7" x14ac:dyDescent="0.25">
      <c r="A61" t="s">
        <v>102</v>
      </c>
      <c r="B61">
        <v>15.8</v>
      </c>
      <c r="C61">
        <v>51</v>
      </c>
      <c r="D61">
        <v>46.5</v>
      </c>
      <c r="E61">
        <v>37.6</v>
      </c>
      <c r="F61">
        <v>0</v>
      </c>
      <c r="G61">
        <v>0</v>
      </c>
    </row>
    <row r="62" spans="1:7" x14ac:dyDescent="0.25">
      <c r="A62" t="s">
        <v>103</v>
      </c>
      <c r="B62">
        <v>45.3</v>
      </c>
      <c r="C62">
        <v>35.5</v>
      </c>
      <c r="D62">
        <v>21.3</v>
      </c>
      <c r="E62">
        <v>7.6</v>
      </c>
      <c r="F62">
        <v>0</v>
      </c>
      <c r="G62">
        <v>0</v>
      </c>
    </row>
    <row r="63" spans="1:7" x14ac:dyDescent="0.25">
      <c r="A63" t="s">
        <v>104</v>
      </c>
      <c r="B63">
        <v>35</v>
      </c>
      <c r="C63">
        <v>0</v>
      </c>
      <c r="D63">
        <v>279.60000000000002</v>
      </c>
      <c r="E63">
        <v>161.69999999999999</v>
      </c>
      <c r="F63">
        <v>0</v>
      </c>
      <c r="G63">
        <v>0</v>
      </c>
    </row>
    <row r="64" spans="1:7" x14ac:dyDescent="0.25">
      <c r="A64" t="s">
        <v>105</v>
      </c>
      <c r="B64">
        <v>73.3</v>
      </c>
      <c r="C64">
        <v>45.5</v>
      </c>
      <c r="D64">
        <v>426.8</v>
      </c>
      <c r="E64">
        <v>157.4</v>
      </c>
      <c r="F64">
        <v>0</v>
      </c>
      <c r="G64">
        <v>0</v>
      </c>
    </row>
    <row r="65" spans="1:7" x14ac:dyDescent="0.25">
      <c r="A65" t="s">
        <v>106</v>
      </c>
      <c r="B65">
        <v>37.1</v>
      </c>
      <c r="C65">
        <v>79.5</v>
      </c>
      <c r="D65">
        <v>120.8</v>
      </c>
      <c r="E65">
        <v>81.2</v>
      </c>
      <c r="F65">
        <v>0</v>
      </c>
      <c r="G65">
        <v>0</v>
      </c>
    </row>
    <row r="66" spans="1:7" x14ac:dyDescent="0.25">
      <c r="A66" t="s">
        <v>107</v>
      </c>
      <c r="B66">
        <v>0</v>
      </c>
      <c r="C66">
        <v>5</v>
      </c>
      <c r="D66">
        <v>210.7</v>
      </c>
      <c r="E66">
        <v>102.1</v>
      </c>
      <c r="F66">
        <v>0</v>
      </c>
      <c r="G66">
        <v>0</v>
      </c>
    </row>
    <row r="67" spans="1:7" x14ac:dyDescent="0.25">
      <c r="A67" t="s">
        <v>108</v>
      </c>
      <c r="B67">
        <v>1.8</v>
      </c>
      <c r="C67">
        <v>17.8</v>
      </c>
      <c r="D67">
        <v>0</v>
      </c>
      <c r="E67">
        <v>0</v>
      </c>
      <c r="F67">
        <v>0</v>
      </c>
      <c r="G67">
        <v>0</v>
      </c>
    </row>
    <row r="68" spans="1:7" x14ac:dyDescent="0.25">
      <c r="A68" t="s">
        <v>109</v>
      </c>
      <c r="B68">
        <v>63.8</v>
      </c>
      <c r="C68">
        <v>56.8</v>
      </c>
      <c r="D68">
        <v>270</v>
      </c>
      <c r="E68">
        <v>240.8</v>
      </c>
      <c r="F68">
        <v>0</v>
      </c>
      <c r="G68">
        <v>0</v>
      </c>
    </row>
    <row r="69" spans="1:7" x14ac:dyDescent="0.25">
      <c r="A69" t="s">
        <v>110</v>
      </c>
      <c r="B69">
        <v>0</v>
      </c>
      <c r="C69">
        <v>0</v>
      </c>
      <c r="D69">
        <v>15.4</v>
      </c>
      <c r="E69">
        <v>16.399999999999999</v>
      </c>
      <c r="F69">
        <v>0</v>
      </c>
      <c r="G69">
        <v>0</v>
      </c>
    </row>
    <row r="70" spans="1:7" x14ac:dyDescent="0.25">
      <c r="A70" t="s">
        <v>111</v>
      </c>
      <c r="B70">
        <v>0</v>
      </c>
      <c r="C70">
        <v>0</v>
      </c>
      <c r="D70">
        <v>61.9</v>
      </c>
      <c r="E70">
        <v>42.3</v>
      </c>
      <c r="F70">
        <v>0</v>
      </c>
      <c r="G70">
        <v>0</v>
      </c>
    </row>
    <row r="71" spans="1:7" x14ac:dyDescent="0.25">
      <c r="A71" t="s">
        <v>112</v>
      </c>
      <c r="B71">
        <v>63.5</v>
      </c>
      <c r="C71">
        <v>106.1</v>
      </c>
      <c r="D71">
        <v>151.1</v>
      </c>
      <c r="E71">
        <v>152.1</v>
      </c>
      <c r="F71">
        <v>0</v>
      </c>
      <c r="G71">
        <v>0</v>
      </c>
    </row>
    <row r="72" spans="1:7" x14ac:dyDescent="0.25">
      <c r="A72" t="s">
        <v>113</v>
      </c>
      <c r="B72">
        <v>22.8</v>
      </c>
      <c r="C72">
        <v>41.6</v>
      </c>
      <c r="D72">
        <v>85.3</v>
      </c>
      <c r="E72">
        <v>63.2</v>
      </c>
      <c r="F72">
        <v>0</v>
      </c>
      <c r="G72">
        <v>0</v>
      </c>
    </row>
    <row r="73" spans="1:7" x14ac:dyDescent="0.25">
      <c r="A73" t="s">
        <v>114</v>
      </c>
      <c r="B73">
        <v>16</v>
      </c>
      <c r="C73">
        <v>10.8</v>
      </c>
      <c r="D73">
        <v>15.1</v>
      </c>
      <c r="E73">
        <v>18.2</v>
      </c>
      <c r="F73">
        <v>4.8</v>
      </c>
      <c r="G73">
        <v>0</v>
      </c>
    </row>
    <row r="74" spans="1:7" x14ac:dyDescent="0.25">
      <c r="A74" t="s">
        <v>115</v>
      </c>
      <c r="B74">
        <v>596.1</v>
      </c>
      <c r="C74">
        <v>578.5</v>
      </c>
      <c r="D74">
        <v>1791.4</v>
      </c>
      <c r="E74">
        <v>1166.9000000000001</v>
      </c>
      <c r="F74">
        <v>0</v>
      </c>
      <c r="G74">
        <v>0</v>
      </c>
    </row>
    <row r="75" spans="1:7" x14ac:dyDescent="0.25">
      <c r="A75" t="s">
        <v>117</v>
      </c>
      <c r="B75">
        <v>0.6</v>
      </c>
      <c r="C75">
        <v>0.4</v>
      </c>
      <c r="D75">
        <v>10.1</v>
      </c>
      <c r="E75">
        <v>6.1</v>
      </c>
      <c r="F75">
        <v>0</v>
      </c>
      <c r="G75">
        <v>0</v>
      </c>
    </row>
    <row r="76" spans="1:7" x14ac:dyDescent="0.25">
      <c r="A76" t="s">
        <v>118</v>
      </c>
      <c r="B76">
        <v>72.8</v>
      </c>
      <c r="C76">
        <v>71</v>
      </c>
      <c r="D76">
        <v>67.3</v>
      </c>
      <c r="E76">
        <v>69.900000000000006</v>
      </c>
      <c r="F76">
        <v>0</v>
      </c>
      <c r="G76">
        <v>0</v>
      </c>
    </row>
    <row r="77" spans="1:7" x14ac:dyDescent="0.25">
      <c r="A77" t="s">
        <v>119</v>
      </c>
      <c r="B77">
        <v>42.8</v>
      </c>
      <c r="C77">
        <v>65.3</v>
      </c>
      <c r="D77">
        <v>168.2</v>
      </c>
      <c r="E77">
        <v>93.7</v>
      </c>
      <c r="F77">
        <v>4.2</v>
      </c>
      <c r="G77">
        <v>0</v>
      </c>
    </row>
    <row r="78" spans="1:7" x14ac:dyDescent="0.25">
      <c r="A78" t="s">
        <v>120</v>
      </c>
      <c r="B78">
        <v>44.7</v>
      </c>
      <c r="C78">
        <v>56.5</v>
      </c>
      <c r="D78">
        <v>151.30000000000001</v>
      </c>
      <c r="E78">
        <v>89.9</v>
      </c>
      <c r="F78">
        <v>0</v>
      </c>
      <c r="G78">
        <v>0</v>
      </c>
    </row>
    <row r="79" spans="1:7" x14ac:dyDescent="0.25">
      <c r="A79" t="s">
        <v>121</v>
      </c>
      <c r="B79">
        <v>25</v>
      </c>
      <c r="C79">
        <v>0</v>
      </c>
      <c r="D79">
        <v>53.4</v>
      </c>
      <c r="E79">
        <v>52.8</v>
      </c>
      <c r="F79">
        <v>0</v>
      </c>
      <c r="G79">
        <v>0</v>
      </c>
    </row>
    <row r="80" spans="1:7" x14ac:dyDescent="0.25">
      <c r="A80" t="s">
        <v>122</v>
      </c>
      <c r="B80">
        <v>11.3</v>
      </c>
      <c r="C80">
        <v>0</v>
      </c>
      <c r="D80">
        <v>30.8</v>
      </c>
      <c r="E80">
        <v>94.4</v>
      </c>
      <c r="F80">
        <v>0</v>
      </c>
      <c r="G80">
        <v>0</v>
      </c>
    </row>
    <row r="81" spans="1:7" x14ac:dyDescent="0.25">
      <c r="A81" t="s">
        <v>65</v>
      </c>
      <c r="B81" t="s">
        <v>67</v>
      </c>
      <c r="C81" t="s">
        <v>68</v>
      </c>
      <c r="D81" t="s">
        <v>66</v>
      </c>
      <c r="E81" t="s">
        <v>185</v>
      </c>
      <c r="F81" t="s">
        <v>66</v>
      </c>
      <c r="G81" t="s">
        <v>67</v>
      </c>
    </row>
    <row r="82" spans="1:7" x14ac:dyDescent="0.25">
      <c r="A82" t="s">
        <v>123</v>
      </c>
      <c r="B82">
        <v>3334.6</v>
      </c>
      <c r="C82">
        <v>4455.3</v>
      </c>
      <c r="D82">
        <v>11704.7</v>
      </c>
      <c r="E82">
        <v>9347</v>
      </c>
      <c r="F82">
        <v>8.9</v>
      </c>
      <c r="G82">
        <v>0</v>
      </c>
    </row>
    <row r="83" spans="1:7" x14ac:dyDescent="0.25">
      <c r="A83" t="s">
        <v>124</v>
      </c>
      <c r="B83">
        <v>575.4</v>
      </c>
      <c r="C83">
        <v>712</v>
      </c>
      <c r="D83">
        <v>0</v>
      </c>
      <c r="E83">
        <v>0</v>
      </c>
      <c r="F83">
        <v>0</v>
      </c>
      <c r="G83">
        <v>0</v>
      </c>
    </row>
    <row r="84" spans="1:7" x14ac:dyDescent="0.25">
      <c r="A84" t="s">
        <v>65</v>
      </c>
      <c r="B84" t="s">
        <v>67</v>
      </c>
      <c r="C84" t="s">
        <v>68</v>
      </c>
      <c r="D84" t="s">
        <v>66</v>
      </c>
      <c r="E84" t="s">
        <v>185</v>
      </c>
      <c r="F84" t="s">
        <v>66</v>
      </c>
      <c r="G84" t="s">
        <v>67</v>
      </c>
    </row>
    <row r="85" spans="1:7" x14ac:dyDescent="0.25">
      <c r="A85" t="s">
        <v>125</v>
      </c>
      <c r="B85">
        <v>3910</v>
      </c>
      <c r="C85">
        <v>5167.3</v>
      </c>
      <c r="D85">
        <v>11704.7</v>
      </c>
      <c r="E85">
        <v>9347</v>
      </c>
      <c r="F85">
        <v>8.9</v>
      </c>
      <c r="G85">
        <v>0</v>
      </c>
    </row>
    <row r="86" spans="1:7" x14ac:dyDescent="0.25">
      <c r="A86" t="s">
        <v>126</v>
      </c>
      <c r="B86" t="s">
        <v>45</v>
      </c>
      <c r="C86" t="s">
        <v>45</v>
      </c>
      <c r="D86">
        <v>0</v>
      </c>
      <c r="E86">
        <v>33.4</v>
      </c>
      <c r="F86" t="s">
        <v>45</v>
      </c>
      <c r="G86" t="s">
        <v>45</v>
      </c>
    </row>
    <row r="87" spans="1:7" x14ac:dyDescent="0.25">
      <c r="A87" t="s">
        <v>127</v>
      </c>
      <c r="B87">
        <v>0</v>
      </c>
      <c r="C87">
        <v>0</v>
      </c>
      <c r="D87" t="s">
        <v>45</v>
      </c>
      <c r="E87" t="s">
        <v>45</v>
      </c>
      <c r="F87">
        <v>0</v>
      </c>
      <c r="G87">
        <v>0</v>
      </c>
    </row>
    <row r="88" spans="1:7" x14ac:dyDescent="0.25">
      <c r="A88" t="s">
        <v>65</v>
      </c>
      <c r="B88" t="s">
        <v>67</v>
      </c>
      <c r="C88" t="s">
        <v>68</v>
      </c>
      <c r="D88" t="s">
        <v>66</v>
      </c>
      <c r="E88" t="s">
        <v>185</v>
      </c>
      <c r="F88" t="s">
        <v>66</v>
      </c>
      <c r="G88" t="s">
        <v>67</v>
      </c>
    </row>
  </sheetData>
  <pageMargins left="0.7" right="0.7" top="0.75" bottom="0.75" header="0.3" footer="0.3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D75B7-F4AF-466B-8C71-86B05FE323D2}">
  <sheetPr codeName="Sheet18"/>
  <dimension ref="A3:G89"/>
  <sheetViews>
    <sheetView zoomScale="160" zoomScaleNormal="160" workbookViewId="0">
      <pane xSplit="1" ySplit="10" topLeftCell="B26" activePane="bottomRight" state="frozen"/>
      <selection pane="topRight" activeCell="I40" sqref="I40"/>
      <selection pane="bottomLeft" activeCell="I40" sqref="I40"/>
      <selection pane="bottomRight" activeCell="I40" sqref="I40"/>
    </sheetView>
  </sheetViews>
  <sheetFormatPr defaultRowHeight="13.2" x14ac:dyDescent="0.25"/>
  <cols>
    <col min="3" max="3" width="11" customWidth="1"/>
    <col min="4" max="4" width="10.44140625" customWidth="1"/>
  </cols>
  <sheetData>
    <row r="3" spans="1:7" x14ac:dyDescent="0.25">
      <c r="A3" s="40" t="s">
        <v>135</v>
      </c>
      <c r="E3" t="s">
        <v>136</v>
      </c>
      <c r="F3" t="s">
        <v>563</v>
      </c>
      <c r="G3">
        <f>- 5/31</f>
        <v>-0.16129032258064516</v>
      </c>
    </row>
    <row r="4" spans="1:7" x14ac:dyDescent="0.25">
      <c r="A4" t="s">
        <v>138</v>
      </c>
      <c r="B4" t="s">
        <v>139</v>
      </c>
      <c r="C4" t="s">
        <v>575</v>
      </c>
      <c r="D4" t="s">
        <v>576</v>
      </c>
      <c r="E4" t="s">
        <v>142</v>
      </c>
      <c r="F4" t="s">
        <v>564</v>
      </c>
      <c r="G4" t="s">
        <v>194</v>
      </c>
    </row>
    <row r="5" spans="1:7" x14ac:dyDescent="0.25">
      <c r="A5" t="s">
        <v>145</v>
      </c>
      <c r="B5" s="131" t="s">
        <v>577</v>
      </c>
      <c r="C5" s="131" t="s">
        <v>578</v>
      </c>
      <c r="D5" s="131"/>
    </row>
    <row r="6" spans="1:7" x14ac:dyDescent="0.25">
      <c r="A6" t="s">
        <v>69</v>
      </c>
      <c r="B6" t="s">
        <v>148</v>
      </c>
      <c r="C6" t="s">
        <v>579</v>
      </c>
      <c r="D6" t="s">
        <v>152</v>
      </c>
      <c r="E6" t="s">
        <v>69</v>
      </c>
      <c r="F6" t="s">
        <v>567</v>
      </c>
      <c r="G6" t="s">
        <v>203</v>
      </c>
    </row>
    <row r="7" spans="1:7" x14ac:dyDescent="0.25">
      <c r="B7" t="s">
        <v>66</v>
      </c>
      <c r="C7" t="s">
        <v>68</v>
      </c>
      <c r="D7" t="s">
        <v>68</v>
      </c>
      <c r="E7" t="s">
        <v>66</v>
      </c>
      <c r="F7" t="s">
        <v>181</v>
      </c>
      <c r="G7" t="s">
        <v>67</v>
      </c>
    </row>
    <row r="8" spans="1:7" x14ac:dyDescent="0.25">
      <c r="A8" t="s">
        <v>69</v>
      </c>
      <c r="B8" t="s">
        <v>153</v>
      </c>
      <c r="C8" t="s">
        <v>580</v>
      </c>
      <c r="D8" t="s">
        <v>581</v>
      </c>
      <c r="E8" t="s">
        <v>156</v>
      </c>
      <c r="F8" t="s">
        <v>153</v>
      </c>
      <c r="G8" t="s">
        <v>209</v>
      </c>
    </row>
    <row r="9" spans="1:7" x14ac:dyDescent="0.25">
      <c r="B9" t="s">
        <v>66</v>
      </c>
      <c r="C9" t="s">
        <v>68</v>
      </c>
      <c r="D9" t="s">
        <v>68</v>
      </c>
      <c r="E9" t="s">
        <v>66</v>
      </c>
      <c r="F9" t="s">
        <v>181</v>
      </c>
      <c r="G9" t="s">
        <v>67</v>
      </c>
    </row>
    <row r="10" spans="1:7" x14ac:dyDescent="0.25">
      <c r="A10" t="s">
        <v>59</v>
      </c>
      <c r="B10" t="s">
        <v>60</v>
      </c>
      <c r="C10" t="s">
        <v>502</v>
      </c>
      <c r="D10" t="s">
        <v>503</v>
      </c>
      <c r="E10" t="s">
        <v>62</v>
      </c>
      <c r="F10" t="s">
        <v>63</v>
      </c>
      <c r="G10" t="s">
        <v>64</v>
      </c>
    </row>
    <row r="11" spans="1:7" x14ac:dyDescent="0.25">
      <c r="A11" t="s">
        <v>69</v>
      </c>
    </row>
    <row r="12" spans="1:7" x14ac:dyDescent="0.25">
      <c r="A12" t="s">
        <v>70</v>
      </c>
      <c r="B12">
        <v>172.6</v>
      </c>
      <c r="C12">
        <v>129</v>
      </c>
      <c r="D12">
        <v>418</v>
      </c>
      <c r="E12">
        <v>370.5</v>
      </c>
      <c r="F12">
        <v>0</v>
      </c>
      <c r="G12">
        <v>0</v>
      </c>
    </row>
    <row r="13" spans="1:7" x14ac:dyDescent="0.25">
      <c r="A13" t="s">
        <v>165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x14ac:dyDescent="0.25">
      <c r="A14" t="s">
        <v>405</v>
      </c>
      <c r="B14">
        <v>0.1</v>
      </c>
      <c r="C14">
        <v>0</v>
      </c>
      <c r="D14">
        <v>0</v>
      </c>
      <c r="E14">
        <v>0</v>
      </c>
      <c r="F14">
        <v>0</v>
      </c>
      <c r="G14">
        <v>0</v>
      </c>
    </row>
    <row r="15" spans="1:7" x14ac:dyDescent="0.25">
      <c r="A15" t="s">
        <v>71</v>
      </c>
      <c r="B15">
        <v>172.5</v>
      </c>
      <c r="C15">
        <v>75</v>
      </c>
      <c r="D15">
        <v>364.7</v>
      </c>
      <c r="E15">
        <v>253.1</v>
      </c>
      <c r="F15">
        <v>0</v>
      </c>
      <c r="G15">
        <v>0</v>
      </c>
    </row>
    <row r="16" spans="1:7" x14ac:dyDescent="0.25">
      <c r="A16" t="s">
        <v>72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x14ac:dyDescent="0.25">
      <c r="A17" t="s">
        <v>73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x14ac:dyDescent="0.25">
      <c r="A18" t="s">
        <v>166</v>
      </c>
      <c r="B18">
        <v>0</v>
      </c>
      <c r="C18">
        <v>54</v>
      </c>
      <c r="D18">
        <v>12.7</v>
      </c>
      <c r="E18">
        <v>65.599999999999994</v>
      </c>
      <c r="F18">
        <v>0</v>
      </c>
      <c r="G18">
        <v>0</v>
      </c>
    </row>
    <row r="19" spans="1:7" x14ac:dyDescent="0.25">
      <c r="A19" t="s">
        <v>69</v>
      </c>
    </row>
    <row r="20" spans="1:7" x14ac:dyDescent="0.25">
      <c r="A20" t="s">
        <v>74</v>
      </c>
      <c r="B20">
        <v>408.6</v>
      </c>
      <c r="C20">
        <v>552.29999999999995</v>
      </c>
      <c r="D20">
        <v>1165</v>
      </c>
      <c r="E20">
        <v>1217.0999999999999</v>
      </c>
      <c r="F20">
        <v>0</v>
      </c>
      <c r="G20">
        <v>0</v>
      </c>
    </row>
    <row r="21" spans="1:7" x14ac:dyDescent="0.25">
      <c r="A21" t="s">
        <v>69</v>
      </c>
    </row>
    <row r="22" spans="1:7" x14ac:dyDescent="0.25">
      <c r="A22" t="s">
        <v>75</v>
      </c>
      <c r="B22">
        <v>203.3</v>
      </c>
      <c r="C22">
        <v>223.2</v>
      </c>
      <c r="D22">
        <v>568.20000000000005</v>
      </c>
      <c r="E22">
        <v>447.4</v>
      </c>
      <c r="F22">
        <v>0</v>
      </c>
      <c r="G22">
        <v>0</v>
      </c>
    </row>
    <row r="23" spans="1:7" x14ac:dyDescent="0.25">
      <c r="A23" t="s">
        <v>69</v>
      </c>
    </row>
    <row r="24" spans="1:7" x14ac:dyDescent="0.25">
      <c r="A24" t="s">
        <v>76</v>
      </c>
      <c r="B24">
        <v>65</v>
      </c>
      <c r="C24">
        <v>0</v>
      </c>
      <c r="D24">
        <v>129</v>
      </c>
      <c r="E24">
        <v>0</v>
      </c>
      <c r="F24">
        <v>0</v>
      </c>
      <c r="G24">
        <v>0</v>
      </c>
    </row>
    <row r="25" spans="1:7" x14ac:dyDescent="0.25">
      <c r="A25" t="s">
        <v>69</v>
      </c>
    </row>
    <row r="26" spans="1:7" x14ac:dyDescent="0.25">
      <c r="A26" t="s">
        <v>77</v>
      </c>
      <c r="B26">
        <v>1121.5999999999999</v>
      </c>
      <c r="C26">
        <v>2035</v>
      </c>
      <c r="D26">
        <v>3514.9</v>
      </c>
      <c r="E26">
        <v>3627.6</v>
      </c>
      <c r="F26">
        <v>0</v>
      </c>
      <c r="G26">
        <v>0</v>
      </c>
    </row>
    <row r="27" spans="1:7" x14ac:dyDescent="0.25">
      <c r="A27" t="s">
        <v>167</v>
      </c>
      <c r="B27">
        <v>55</v>
      </c>
      <c r="C27">
        <v>300</v>
      </c>
      <c r="D27">
        <v>0</v>
      </c>
      <c r="E27">
        <v>72.3</v>
      </c>
      <c r="F27">
        <v>0</v>
      </c>
      <c r="G27">
        <v>0</v>
      </c>
    </row>
    <row r="28" spans="1:7" x14ac:dyDescent="0.25">
      <c r="A28" t="s">
        <v>78</v>
      </c>
      <c r="B28">
        <v>7.2</v>
      </c>
      <c r="C28">
        <v>9.6999999999999993</v>
      </c>
      <c r="D28">
        <v>27.7</v>
      </c>
      <c r="E28">
        <v>14.5</v>
      </c>
      <c r="F28">
        <v>0</v>
      </c>
      <c r="G28">
        <v>0</v>
      </c>
    </row>
    <row r="29" spans="1:7" x14ac:dyDescent="0.25">
      <c r="A29" t="s">
        <v>463</v>
      </c>
      <c r="B29">
        <v>0.3</v>
      </c>
      <c r="C29">
        <v>0</v>
      </c>
      <c r="D29">
        <v>1</v>
      </c>
      <c r="E29">
        <v>0</v>
      </c>
      <c r="F29">
        <v>0</v>
      </c>
      <c r="G29">
        <v>0</v>
      </c>
    </row>
    <row r="30" spans="1:7" x14ac:dyDescent="0.25">
      <c r="A30" t="s">
        <v>79</v>
      </c>
      <c r="B30">
        <v>0.8</v>
      </c>
      <c r="C30">
        <v>0.3</v>
      </c>
      <c r="D30">
        <v>2.1</v>
      </c>
      <c r="E30">
        <v>2</v>
      </c>
      <c r="F30">
        <v>0</v>
      </c>
      <c r="G30">
        <v>0</v>
      </c>
    </row>
    <row r="31" spans="1:7" x14ac:dyDescent="0.25">
      <c r="A31" t="s">
        <v>80</v>
      </c>
      <c r="B31">
        <v>0</v>
      </c>
      <c r="C31">
        <v>183</v>
      </c>
      <c r="D31">
        <v>341.2</v>
      </c>
      <c r="E31">
        <v>357.4</v>
      </c>
      <c r="F31">
        <v>0</v>
      </c>
      <c r="G31">
        <v>0</v>
      </c>
    </row>
    <row r="32" spans="1:7" x14ac:dyDescent="0.25">
      <c r="A32" t="s">
        <v>173</v>
      </c>
      <c r="B32">
        <v>0</v>
      </c>
      <c r="C32">
        <v>50</v>
      </c>
      <c r="D32">
        <v>262.2</v>
      </c>
      <c r="E32">
        <v>313.7</v>
      </c>
      <c r="F32">
        <v>0</v>
      </c>
      <c r="G32">
        <v>0</v>
      </c>
    </row>
    <row r="33" spans="1:7" x14ac:dyDescent="0.25">
      <c r="A33" t="s">
        <v>168</v>
      </c>
      <c r="B33">
        <v>0.1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x14ac:dyDescent="0.25">
      <c r="A34" t="s">
        <v>81</v>
      </c>
      <c r="B34">
        <v>359.5</v>
      </c>
      <c r="C34">
        <v>388.9</v>
      </c>
      <c r="D34">
        <v>505.2</v>
      </c>
      <c r="E34">
        <v>595.20000000000005</v>
      </c>
      <c r="F34">
        <v>0</v>
      </c>
      <c r="G34">
        <v>0</v>
      </c>
    </row>
    <row r="35" spans="1:7" x14ac:dyDescent="0.25">
      <c r="A35" t="s">
        <v>82</v>
      </c>
      <c r="B35">
        <v>27.2</v>
      </c>
      <c r="C35">
        <v>68.099999999999994</v>
      </c>
      <c r="D35">
        <v>136.1</v>
      </c>
      <c r="E35">
        <v>85.7</v>
      </c>
      <c r="F35">
        <v>0</v>
      </c>
      <c r="G35">
        <v>0</v>
      </c>
    </row>
    <row r="36" spans="1:7" x14ac:dyDescent="0.25">
      <c r="A36" t="s">
        <v>83</v>
      </c>
      <c r="B36">
        <v>502</v>
      </c>
      <c r="C36">
        <v>714</v>
      </c>
      <c r="D36">
        <v>1324.6</v>
      </c>
      <c r="E36">
        <v>1420.2</v>
      </c>
      <c r="F36">
        <v>0</v>
      </c>
      <c r="G36">
        <v>0</v>
      </c>
    </row>
    <row r="37" spans="1:7" x14ac:dyDescent="0.25">
      <c r="A37" t="s">
        <v>259</v>
      </c>
      <c r="B37">
        <v>0</v>
      </c>
      <c r="C37">
        <v>0</v>
      </c>
      <c r="D37">
        <v>52.4</v>
      </c>
      <c r="E37">
        <v>64.5</v>
      </c>
      <c r="F37">
        <v>0</v>
      </c>
      <c r="G37">
        <v>0</v>
      </c>
    </row>
    <row r="38" spans="1:7" x14ac:dyDescent="0.25">
      <c r="A38" t="s">
        <v>84</v>
      </c>
      <c r="B38">
        <v>0</v>
      </c>
      <c r="C38">
        <v>1</v>
      </c>
      <c r="D38">
        <v>66.599999999999994</v>
      </c>
      <c r="E38">
        <v>65.7</v>
      </c>
      <c r="F38">
        <v>0</v>
      </c>
      <c r="G38">
        <v>0</v>
      </c>
    </row>
    <row r="39" spans="1:7" x14ac:dyDescent="0.25">
      <c r="A39" t="s">
        <v>85</v>
      </c>
      <c r="B39">
        <v>20</v>
      </c>
      <c r="C39">
        <v>21.1</v>
      </c>
      <c r="D39">
        <v>20.8</v>
      </c>
      <c r="E39">
        <v>44.5</v>
      </c>
      <c r="F39">
        <v>0</v>
      </c>
      <c r="G39">
        <v>0</v>
      </c>
    </row>
    <row r="40" spans="1:7" x14ac:dyDescent="0.25">
      <c r="A40" t="s">
        <v>86</v>
      </c>
      <c r="B40">
        <v>148.6</v>
      </c>
      <c r="C40">
        <v>185.5</v>
      </c>
      <c r="D40">
        <v>314.10000000000002</v>
      </c>
      <c r="E40">
        <v>352</v>
      </c>
      <c r="F40">
        <v>0</v>
      </c>
      <c r="G40">
        <v>0</v>
      </c>
    </row>
    <row r="41" spans="1:7" x14ac:dyDescent="0.25">
      <c r="A41" t="s">
        <v>87</v>
      </c>
      <c r="B41">
        <v>0.8</v>
      </c>
      <c r="C41">
        <v>1.1000000000000001</v>
      </c>
      <c r="D41">
        <v>1.5</v>
      </c>
      <c r="E41">
        <v>0</v>
      </c>
      <c r="F41">
        <v>0</v>
      </c>
      <c r="G41">
        <v>0</v>
      </c>
    </row>
    <row r="42" spans="1:7" x14ac:dyDescent="0.25">
      <c r="A42" t="s">
        <v>88</v>
      </c>
      <c r="B42">
        <v>0</v>
      </c>
      <c r="C42">
        <v>62.4</v>
      </c>
      <c r="D42">
        <v>223.9</v>
      </c>
      <c r="E42">
        <v>110.3</v>
      </c>
      <c r="F42">
        <v>0</v>
      </c>
      <c r="G42">
        <v>0</v>
      </c>
    </row>
    <row r="43" spans="1:7" x14ac:dyDescent="0.25">
      <c r="A43" t="s">
        <v>89</v>
      </c>
      <c r="B43">
        <v>0</v>
      </c>
      <c r="C43">
        <v>50</v>
      </c>
      <c r="D43">
        <v>235.5</v>
      </c>
      <c r="E43">
        <v>129.69999999999999</v>
      </c>
      <c r="F43">
        <v>0</v>
      </c>
      <c r="G43">
        <v>0</v>
      </c>
    </row>
    <row r="44" spans="1:7" x14ac:dyDescent="0.25">
      <c r="A44" t="s">
        <v>69</v>
      </c>
    </row>
    <row r="45" spans="1:7" x14ac:dyDescent="0.25">
      <c r="A45" t="s">
        <v>90</v>
      </c>
      <c r="B45">
        <v>259.5</v>
      </c>
      <c r="C45">
        <v>440.8</v>
      </c>
      <c r="D45">
        <v>1326.7</v>
      </c>
      <c r="E45">
        <v>460.8</v>
      </c>
      <c r="F45">
        <v>0</v>
      </c>
      <c r="G45">
        <v>0</v>
      </c>
    </row>
    <row r="46" spans="1:7" x14ac:dyDescent="0.25">
      <c r="A46" t="s">
        <v>91</v>
      </c>
      <c r="B46">
        <v>0</v>
      </c>
      <c r="C46">
        <v>10</v>
      </c>
      <c r="D46">
        <v>409.7</v>
      </c>
      <c r="E46">
        <v>94.6</v>
      </c>
      <c r="F46">
        <v>0</v>
      </c>
      <c r="G46">
        <v>0</v>
      </c>
    </row>
    <row r="47" spans="1:7" x14ac:dyDescent="0.25">
      <c r="A47" t="s">
        <v>92</v>
      </c>
      <c r="B47">
        <v>0</v>
      </c>
      <c r="C47">
        <v>100</v>
      </c>
      <c r="D47">
        <v>101.2</v>
      </c>
      <c r="E47">
        <v>0</v>
      </c>
      <c r="F47">
        <v>0</v>
      </c>
      <c r="G47">
        <v>0</v>
      </c>
    </row>
    <row r="48" spans="1:7" x14ac:dyDescent="0.25">
      <c r="A48" t="s">
        <v>464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x14ac:dyDescent="0.25">
      <c r="A49" t="s">
        <v>175</v>
      </c>
      <c r="B49">
        <v>0</v>
      </c>
      <c r="C49">
        <v>0</v>
      </c>
      <c r="D49">
        <v>18.600000000000001</v>
      </c>
      <c r="E49">
        <v>19</v>
      </c>
      <c r="F49">
        <v>0</v>
      </c>
      <c r="G49">
        <v>0</v>
      </c>
    </row>
    <row r="50" spans="1:7" x14ac:dyDescent="0.25">
      <c r="A50" t="s">
        <v>406</v>
      </c>
      <c r="B50">
        <v>0</v>
      </c>
      <c r="C50">
        <v>8</v>
      </c>
      <c r="D50">
        <v>0</v>
      </c>
      <c r="E50">
        <v>15.2</v>
      </c>
      <c r="F50">
        <v>0</v>
      </c>
      <c r="G50">
        <v>0</v>
      </c>
    </row>
    <row r="51" spans="1:7" x14ac:dyDescent="0.25">
      <c r="A51" t="s">
        <v>466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x14ac:dyDescent="0.25">
      <c r="A52" t="s">
        <v>93</v>
      </c>
      <c r="B52">
        <v>30</v>
      </c>
      <c r="C52">
        <v>0</v>
      </c>
      <c r="D52">
        <v>0</v>
      </c>
      <c r="E52" t="s">
        <v>94</v>
      </c>
      <c r="F52">
        <v>0</v>
      </c>
      <c r="G52">
        <v>0</v>
      </c>
    </row>
    <row r="53" spans="1:7" x14ac:dyDescent="0.25">
      <c r="A53" t="s">
        <v>95</v>
      </c>
      <c r="B53">
        <v>0</v>
      </c>
      <c r="C53">
        <v>0</v>
      </c>
      <c r="D53">
        <v>0</v>
      </c>
      <c r="E53">
        <v>9.8000000000000007</v>
      </c>
      <c r="F53">
        <v>0</v>
      </c>
      <c r="G53">
        <v>0</v>
      </c>
    </row>
    <row r="54" spans="1:7" x14ac:dyDescent="0.25">
      <c r="A54" t="s">
        <v>96</v>
      </c>
      <c r="B54">
        <v>229</v>
      </c>
      <c r="C54">
        <v>322.8</v>
      </c>
      <c r="D54">
        <v>728.6</v>
      </c>
      <c r="E54">
        <v>305.5</v>
      </c>
      <c r="F54">
        <v>0</v>
      </c>
      <c r="G54">
        <v>0</v>
      </c>
    </row>
    <row r="55" spans="1:7" x14ac:dyDescent="0.25">
      <c r="A55" t="s">
        <v>97</v>
      </c>
      <c r="B55">
        <v>0.5</v>
      </c>
      <c r="C55">
        <v>0</v>
      </c>
      <c r="D55">
        <v>18</v>
      </c>
      <c r="E55">
        <v>16.8</v>
      </c>
      <c r="F55">
        <v>0</v>
      </c>
      <c r="G55">
        <v>0</v>
      </c>
    </row>
    <row r="56" spans="1:7" x14ac:dyDescent="0.25">
      <c r="A56" t="s">
        <v>176</v>
      </c>
      <c r="B56">
        <v>0</v>
      </c>
      <c r="C56">
        <v>0</v>
      </c>
      <c r="D56">
        <v>10.1</v>
      </c>
      <c r="E56">
        <v>0</v>
      </c>
      <c r="F56">
        <v>0</v>
      </c>
      <c r="G56">
        <v>0</v>
      </c>
    </row>
    <row r="57" spans="1:7" x14ac:dyDescent="0.25">
      <c r="A57" t="s">
        <v>69</v>
      </c>
    </row>
    <row r="58" spans="1:7" x14ac:dyDescent="0.25">
      <c r="A58" t="s">
        <v>98</v>
      </c>
      <c r="B58">
        <v>1285.8</v>
      </c>
      <c r="C58">
        <v>1248.5</v>
      </c>
      <c r="D58">
        <v>4097.8</v>
      </c>
      <c r="E58">
        <v>2719.7</v>
      </c>
      <c r="F58">
        <v>8.9</v>
      </c>
      <c r="G58">
        <v>0</v>
      </c>
    </row>
    <row r="59" spans="1:7" x14ac:dyDescent="0.25">
      <c r="A59" t="s">
        <v>99</v>
      </c>
      <c r="B59">
        <v>2.5</v>
      </c>
      <c r="C59">
        <v>1.2</v>
      </c>
      <c r="D59">
        <v>8.6</v>
      </c>
      <c r="E59">
        <v>9.5</v>
      </c>
      <c r="F59">
        <v>0</v>
      </c>
      <c r="G59">
        <v>0</v>
      </c>
    </row>
    <row r="60" spans="1:7" x14ac:dyDescent="0.25">
      <c r="A60" t="s">
        <v>100</v>
      </c>
      <c r="B60">
        <v>4.5</v>
      </c>
      <c r="C60">
        <v>4</v>
      </c>
      <c r="D60">
        <v>4.4000000000000004</v>
      </c>
      <c r="E60">
        <v>6.8</v>
      </c>
      <c r="F60">
        <v>0</v>
      </c>
      <c r="G60">
        <v>0</v>
      </c>
    </row>
    <row r="61" spans="1:7" x14ac:dyDescent="0.25">
      <c r="A61" t="s">
        <v>101</v>
      </c>
      <c r="B61">
        <v>60.2</v>
      </c>
      <c r="C61">
        <v>60</v>
      </c>
      <c r="D61">
        <v>320.60000000000002</v>
      </c>
      <c r="E61">
        <v>177.6</v>
      </c>
      <c r="F61">
        <v>0</v>
      </c>
      <c r="G61">
        <v>0</v>
      </c>
    </row>
    <row r="62" spans="1:7" x14ac:dyDescent="0.25">
      <c r="A62" t="s">
        <v>102</v>
      </c>
      <c r="B62">
        <v>15.8</v>
      </c>
      <c r="C62">
        <v>51</v>
      </c>
      <c r="D62">
        <v>46.5</v>
      </c>
      <c r="E62">
        <v>37.6</v>
      </c>
      <c r="F62">
        <v>0</v>
      </c>
      <c r="G62">
        <v>0</v>
      </c>
    </row>
    <row r="63" spans="1:7" x14ac:dyDescent="0.25">
      <c r="A63" t="s">
        <v>103</v>
      </c>
      <c r="B63">
        <v>45.5</v>
      </c>
      <c r="C63">
        <v>30.6</v>
      </c>
      <c r="D63">
        <v>21.1</v>
      </c>
      <c r="E63">
        <v>7.6</v>
      </c>
      <c r="F63">
        <v>0</v>
      </c>
      <c r="G63">
        <v>0</v>
      </c>
    </row>
    <row r="64" spans="1:7" x14ac:dyDescent="0.25">
      <c r="A64" t="s">
        <v>104</v>
      </c>
      <c r="B64">
        <v>35</v>
      </c>
      <c r="C64">
        <v>0</v>
      </c>
      <c r="D64">
        <v>279.60000000000002</v>
      </c>
      <c r="E64">
        <v>161.69999999999999</v>
      </c>
      <c r="F64">
        <v>0</v>
      </c>
      <c r="G64">
        <v>0</v>
      </c>
    </row>
    <row r="65" spans="1:7" x14ac:dyDescent="0.25">
      <c r="A65" t="s">
        <v>105</v>
      </c>
      <c r="B65">
        <v>73.3</v>
      </c>
      <c r="C65">
        <v>45.5</v>
      </c>
      <c r="D65">
        <v>395.8</v>
      </c>
      <c r="E65">
        <v>157.4</v>
      </c>
      <c r="F65">
        <v>0</v>
      </c>
      <c r="G65">
        <v>0</v>
      </c>
    </row>
    <row r="66" spans="1:7" x14ac:dyDescent="0.25">
      <c r="A66" t="s">
        <v>106</v>
      </c>
      <c r="B66">
        <v>41.6</v>
      </c>
      <c r="C66">
        <v>83.5</v>
      </c>
      <c r="D66">
        <v>115.8</v>
      </c>
      <c r="E66">
        <v>75.400000000000006</v>
      </c>
      <c r="F66">
        <v>0</v>
      </c>
      <c r="G66">
        <v>0</v>
      </c>
    </row>
    <row r="67" spans="1:7" x14ac:dyDescent="0.25">
      <c r="A67" t="s">
        <v>107</v>
      </c>
      <c r="B67">
        <v>8.5</v>
      </c>
      <c r="C67">
        <v>15</v>
      </c>
      <c r="D67">
        <v>202.6</v>
      </c>
      <c r="E67">
        <v>90.6</v>
      </c>
      <c r="F67">
        <v>0</v>
      </c>
      <c r="G67">
        <v>0</v>
      </c>
    </row>
    <row r="68" spans="1:7" x14ac:dyDescent="0.25">
      <c r="A68" t="s">
        <v>108</v>
      </c>
      <c r="B68">
        <v>12.8</v>
      </c>
      <c r="C68">
        <v>17.8</v>
      </c>
      <c r="D68">
        <v>0</v>
      </c>
      <c r="E68">
        <v>0</v>
      </c>
      <c r="F68">
        <v>0</v>
      </c>
      <c r="G68">
        <v>0</v>
      </c>
    </row>
    <row r="69" spans="1:7" x14ac:dyDescent="0.25">
      <c r="A69" t="s">
        <v>109</v>
      </c>
      <c r="B69">
        <v>92.7</v>
      </c>
      <c r="C69">
        <v>53.6</v>
      </c>
      <c r="D69">
        <v>237</v>
      </c>
      <c r="E69">
        <v>240.8</v>
      </c>
      <c r="F69">
        <v>0</v>
      </c>
      <c r="G69">
        <v>0</v>
      </c>
    </row>
    <row r="70" spans="1:7" x14ac:dyDescent="0.25">
      <c r="A70" t="s">
        <v>110</v>
      </c>
      <c r="B70">
        <v>0</v>
      </c>
      <c r="C70">
        <v>0</v>
      </c>
      <c r="D70">
        <v>15.4</v>
      </c>
      <c r="E70">
        <v>16.399999999999999</v>
      </c>
      <c r="F70">
        <v>0</v>
      </c>
      <c r="G70">
        <v>0</v>
      </c>
    </row>
    <row r="71" spans="1:7" x14ac:dyDescent="0.25">
      <c r="A71" t="s">
        <v>111</v>
      </c>
      <c r="B71">
        <v>0</v>
      </c>
      <c r="C71">
        <v>0</v>
      </c>
      <c r="D71">
        <v>52</v>
      </c>
      <c r="E71">
        <v>42.3</v>
      </c>
      <c r="F71">
        <v>0</v>
      </c>
      <c r="G71">
        <v>0</v>
      </c>
    </row>
    <row r="72" spans="1:7" x14ac:dyDescent="0.25">
      <c r="A72" t="s">
        <v>112</v>
      </c>
      <c r="B72">
        <v>63.4</v>
      </c>
      <c r="C72">
        <v>77.5</v>
      </c>
      <c r="D72">
        <v>144</v>
      </c>
      <c r="E72">
        <v>152.1</v>
      </c>
      <c r="F72">
        <v>0</v>
      </c>
      <c r="G72">
        <v>0</v>
      </c>
    </row>
    <row r="73" spans="1:7" x14ac:dyDescent="0.25">
      <c r="A73" t="s">
        <v>113</v>
      </c>
      <c r="B73">
        <v>22.8</v>
      </c>
      <c r="C73">
        <v>39</v>
      </c>
      <c r="D73">
        <v>85.3</v>
      </c>
      <c r="E73">
        <v>63.2</v>
      </c>
      <c r="F73">
        <v>0</v>
      </c>
      <c r="G73">
        <v>0</v>
      </c>
    </row>
    <row r="74" spans="1:7" x14ac:dyDescent="0.25">
      <c r="A74" t="s">
        <v>114</v>
      </c>
      <c r="B74">
        <v>16</v>
      </c>
      <c r="C74">
        <v>10.8</v>
      </c>
      <c r="D74">
        <v>15.1</v>
      </c>
      <c r="E74">
        <v>18.2</v>
      </c>
      <c r="F74">
        <v>4.8</v>
      </c>
      <c r="G74">
        <v>0</v>
      </c>
    </row>
    <row r="75" spans="1:7" x14ac:dyDescent="0.25">
      <c r="A75" t="s">
        <v>115</v>
      </c>
      <c r="B75">
        <v>585.79999999999995</v>
      </c>
      <c r="C75">
        <v>576.79999999999995</v>
      </c>
      <c r="D75">
        <v>1703.7</v>
      </c>
      <c r="E75">
        <v>1055.9000000000001</v>
      </c>
      <c r="F75">
        <v>0</v>
      </c>
      <c r="G75">
        <v>0</v>
      </c>
    </row>
    <row r="76" spans="1:7" x14ac:dyDescent="0.25">
      <c r="A76" t="s">
        <v>117</v>
      </c>
      <c r="B76">
        <v>0.6</v>
      </c>
      <c r="C76">
        <v>0.4</v>
      </c>
      <c r="D76">
        <v>10.1</v>
      </c>
      <c r="E76">
        <v>6.1</v>
      </c>
      <c r="F76">
        <v>0</v>
      </c>
      <c r="G76">
        <v>0</v>
      </c>
    </row>
    <row r="77" spans="1:7" x14ac:dyDescent="0.25">
      <c r="A77" t="s">
        <v>118</v>
      </c>
      <c r="B77">
        <v>72.8</v>
      </c>
      <c r="C77">
        <v>71</v>
      </c>
      <c r="D77">
        <v>67.3</v>
      </c>
      <c r="E77">
        <v>69.900000000000006</v>
      </c>
      <c r="F77">
        <v>0</v>
      </c>
      <c r="G77">
        <v>0</v>
      </c>
    </row>
    <row r="78" spans="1:7" x14ac:dyDescent="0.25">
      <c r="A78" t="s">
        <v>119</v>
      </c>
      <c r="B78">
        <v>51.3</v>
      </c>
      <c r="C78">
        <v>54.8</v>
      </c>
      <c r="D78">
        <v>153.4</v>
      </c>
      <c r="E78">
        <v>93.7</v>
      </c>
      <c r="F78">
        <v>4.2</v>
      </c>
      <c r="G78">
        <v>0</v>
      </c>
    </row>
    <row r="79" spans="1:7" x14ac:dyDescent="0.25">
      <c r="A79" t="s">
        <v>120</v>
      </c>
      <c r="B79">
        <v>60.8</v>
      </c>
      <c r="C79">
        <v>56.1</v>
      </c>
      <c r="D79">
        <v>135.30000000000001</v>
      </c>
      <c r="E79">
        <v>89.9</v>
      </c>
      <c r="F79">
        <v>0</v>
      </c>
      <c r="G79">
        <v>0</v>
      </c>
    </row>
    <row r="80" spans="1:7" x14ac:dyDescent="0.25">
      <c r="A80" t="s">
        <v>121</v>
      </c>
      <c r="B80">
        <v>13.5</v>
      </c>
      <c r="C80">
        <v>0</v>
      </c>
      <c r="D80">
        <v>53.4</v>
      </c>
      <c r="E80">
        <v>52.8</v>
      </c>
      <c r="F80">
        <v>0</v>
      </c>
      <c r="G80">
        <v>0</v>
      </c>
    </row>
    <row r="81" spans="1:7" x14ac:dyDescent="0.25">
      <c r="A81" t="s">
        <v>122</v>
      </c>
      <c r="B81">
        <v>6.5</v>
      </c>
      <c r="C81">
        <v>0</v>
      </c>
      <c r="D81">
        <v>30.8</v>
      </c>
      <c r="E81">
        <v>94.4</v>
      </c>
      <c r="F81">
        <v>0</v>
      </c>
      <c r="G81">
        <v>0</v>
      </c>
    </row>
    <row r="82" spans="1:7" x14ac:dyDescent="0.25">
      <c r="A82" t="s">
        <v>65</v>
      </c>
      <c r="B82" t="s">
        <v>66</v>
      </c>
      <c r="C82" t="s">
        <v>68</v>
      </c>
      <c r="D82" t="s">
        <v>68</v>
      </c>
      <c r="E82" t="s">
        <v>66</v>
      </c>
      <c r="F82" t="s">
        <v>181</v>
      </c>
      <c r="G82" t="s">
        <v>67</v>
      </c>
    </row>
    <row r="83" spans="1:7" x14ac:dyDescent="0.25">
      <c r="A83" t="s">
        <v>123</v>
      </c>
      <c r="B83">
        <v>3516.4</v>
      </c>
      <c r="C83">
        <v>4628.8</v>
      </c>
      <c r="D83">
        <v>11219.5</v>
      </c>
      <c r="E83">
        <v>8843.1</v>
      </c>
      <c r="F83">
        <v>8.9</v>
      </c>
      <c r="G83">
        <v>0</v>
      </c>
    </row>
    <row r="84" spans="1:7" x14ac:dyDescent="0.25">
      <c r="A84" t="s">
        <v>124</v>
      </c>
      <c r="B84">
        <v>441.2</v>
      </c>
      <c r="C84">
        <v>712</v>
      </c>
      <c r="D84">
        <v>0</v>
      </c>
      <c r="E84">
        <v>0</v>
      </c>
      <c r="F84">
        <v>0</v>
      </c>
      <c r="G84">
        <v>0</v>
      </c>
    </row>
    <row r="85" spans="1:7" x14ac:dyDescent="0.25">
      <c r="A85" t="s">
        <v>65</v>
      </c>
      <c r="B85" t="s">
        <v>66</v>
      </c>
      <c r="C85" t="s">
        <v>68</v>
      </c>
      <c r="D85" t="s">
        <v>68</v>
      </c>
      <c r="E85" t="s">
        <v>66</v>
      </c>
      <c r="F85" t="s">
        <v>181</v>
      </c>
      <c r="G85" t="s">
        <v>67</v>
      </c>
    </row>
    <row r="86" spans="1:7" x14ac:dyDescent="0.25">
      <c r="A86" t="s">
        <v>125</v>
      </c>
      <c r="B86">
        <v>3957.6</v>
      </c>
      <c r="C86">
        <v>5340.7</v>
      </c>
      <c r="D86">
        <v>11219.5</v>
      </c>
      <c r="E86">
        <v>8843.1</v>
      </c>
      <c r="F86">
        <v>8.9</v>
      </c>
      <c r="G86">
        <v>0</v>
      </c>
    </row>
    <row r="87" spans="1:7" x14ac:dyDescent="0.25">
      <c r="A87" t="s">
        <v>126</v>
      </c>
      <c r="B87" t="s">
        <v>45</v>
      </c>
      <c r="C87" t="s">
        <v>45</v>
      </c>
      <c r="D87">
        <v>0</v>
      </c>
      <c r="E87">
        <v>33.4</v>
      </c>
      <c r="F87" t="s">
        <v>45</v>
      </c>
      <c r="G87" t="s">
        <v>45</v>
      </c>
    </row>
    <row r="88" spans="1:7" x14ac:dyDescent="0.25">
      <c r="A88" t="s">
        <v>127</v>
      </c>
      <c r="B88">
        <v>0</v>
      </c>
      <c r="C88">
        <v>0</v>
      </c>
      <c r="D88" t="s">
        <v>45</v>
      </c>
      <c r="E88" t="s">
        <v>45</v>
      </c>
      <c r="F88">
        <v>0</v>
      </c>
      <c r="G88">
        <v>0</v>
      </c>
    </row>
    <row r="89" spans="1:7" x14ac:dyDescent="0.25">
      <c r="A89" t="s">
        <v>65</v>
      </c>
      <c r="B89" t="s">
        <v>66</v>
      </c>
      <c r="C89" t="s">
        <v>68</v>
      </c>
      <c r="D89" t="s">
        <v>68</v>
      </c>
      <c r="E89" t="s">
        <v>66</v>
      </c>
      <c r="F89" t="s">
        <v>181</v>
      </c>
      <c r="G89" t="s">
        <v>67</v>
      </c>
    </row>
  </sheetData>
  <pageMargins left="0.7" right="0.7" top="0.75" bottom="0.75" header="0.3" footer="0.3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E4E29-B608-4E04-81D5-7F7FE159C149}">
  <sheetPr codeName="Sheet19"/>
  <dimension ref="A1:G89"/>
  <sheetViews>
    <sheetView topLeftCell="A3" zoomScale="115" zoomScaleNormal="115" workbookViewId="0">
      <pane xSplit="1" ySplit="7" topLeftCell="B25" activePane="bottomRight" state="frozen"/>
      <selection pane="topRight" activeCell="I40" sqref="I40"/>
      <selection pane="bottomLeft" activeCell="I40" sqref="I40"/>
      <selection pane="bottomRight" activeCell="I40" sqref="I40"/>
    </sheetView>
  </sheetViews>
  <sheetFormatPr defaultRowHeight="13.2" x14ac:dyDescent="0.25"/>
  <cols>
    <col min="1" max="1" width="11.5546875" customWidth="1"/>
  </cols>
  <sheetData>
    <row r="1" spans="1:7" ht="15" x14ac:dyDescent="0.25">
      <c r="A1" s="271"/>
    </row>
    <row r="2" spans="1:7" ht="15" x14ac:dyDescent="0.25">
      <c r="A2" s="271" t="s">
        <v>135</v>
      </c>
      <c r="E2" t="s">
        <v>136</v>
      </c>
      <c r="F2" t="s">
        <v>563</v>
      </c>
      <c r="G2">
        <f>- 5/31</f>
        <v>-0.16129032258064516</v>
      </c>
    </row>
    <row r="3" spans="1:7" ht="15" x14ac:dyDescent="0.25">
      <c r="A3" s="271" t="s">
        <v>582</v>
      </c>
      <c r="B3" t="s">
        <v>583</v>
      </c>
      <c r="C3" t="s">
        <v>575</v>
      </c>
      <c r="D3" t="s">
        <v>576</v>
      </c>
      <c r="E3" t="s">
        <v>142</v>
      </c>
      <c r="F3" t="s">
        <v>564</v>
      </c>
      <c r="G3" t="s">
        <v>194</v>
      </c>
    </row>
    <row r="4" spans="1:7" ht="15" x14ac:dyDescent="0.25">
      <c r="A4" s="271" t="s">
        <v>584</v>
      </c>
      <c r="B4" s="131" t="s">
        <v>585</v>
      </c>
      <c r="C4" s="131" t="s">
        <v>586</v>
      </c>
      <c r="D4" s="131"/>
    </row>
    <row r="5" spans="1:7" ht="15" x14ac:dyDescent="0.25">
      <c r="A5" s="271" t="s">
        <v>69</v>
      </c>
      <c r="B5" t="s">
        <v>148</v>
      </c>
      <c r="C5" t="s">
        <v>579</v>
      </c>
      <c r="D5" t="s">
        <v>152</v>
      </c>
      <c r="E5" t="s">
        <v>69</v>
      </c>
      <c r="F5" t="s">
        <v>567</v>
      </c>
      <c r="G5" t="s">
        <v>203</v>
      </c>
    </row>
    <row r="6" spans="1:7" ht="15" x14ac:dyDescent="0.25">
      <c r="A6" s="271" t="s">
        <v>161</v>
      </c>
      <c r="B6" t="s">
        <v>67</v>
      </c>
      <c r="C6" t="s">
        <v>68</v>
      </c>
      <c r="D6" t="s">
        <v>68</v>
      </c>
      <c r="E6" t="s">
        <v>66</v>
      </c>
      <c r="F6" t="s">
        <v>181</v>
      </c>
      <c r="G6" t="s">
        <v>67</v>
      </c>
    </row>
    <row r="7" spans="1:7" ht="15" x14ac:dyDescent="0.25">
      <c r="A7" s="271" t="s">
        <v>587</v>
      </c>
      <c r="B7" t="s">
        <v>588</v>
      </c>
      <c r="C7" t="s">
        <v>580</v>
      </c>
      <c r="D7" t="s">
        <v>581</v>
      </c>
      <c r="E7" t="s">
        <v>156</v>
      </c>
      <c r="F7" t="s">
        <v>153</v>
      </c>
      <c r="G7" t="s">
        <v>209</v>
      </c>
    </row>
    <row r="8" spans="1:7" ht="15" x14ac:dyDescent="0.25">
      <c r="A8" s="271" t="s">
        <v>161</v>
      </c>
      <c r="B8" t="s">
        <v>67</v>
      </c>
      <c r="C8" t="s">
        <v>68</v>
      </c>
      <c r="D8" t="s">
        <v>68</v>
      </c>
      <c r="E8" t="s">
        <v>66</v>
      </c>
      <c r="F8" t="s">
        <v>181</v>
      </c>
      <c r="G8" t="s">
        <v>67</v>
      </c>
    </row>
    <row r="9" spans="1:7" ht="15" x14ac:dyDescent="0.25">
      <c r="A9" s="271" t="s">
        <v>589</v>
      </c>
      <c r="B9" t="s">
        <v>590</v>
      </c>
      <c r="C9" t="s">
        <v>502</v>
      </c>
      <c r="D9" t="s">
        <v>503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69</v>
      </c>
    </row>
    <row r="11" spans="1:7" ht="15" x14ac:dyDescent="0.25">
      <c r="A11" s="271" t="s">
        <v>70</v>
      </c>
      <c r="B11">
        <v>213.1</v>
      </c>
      <c r="C11">
        <v>129</v>
      </c>
      <c r="D11">
        <v>378.8</v>
      </c>
      <c r="E11">
        <v>370.5</v>
      </c>
      <c r="F11">
        <v>0</v>
      </c>
      <c r="G11">
        <v>0</v>
      </c>
    </row>
    <row r="12" spans="1:7" ht="15" x14ac:dyDescent="0.25">
      <c r="A12" s="271" t="s">
        <v>165</v>
      </c>
      <c r="B12">
        <v>0</v>
      </c>
      <c r="C12">
        <v>0</v>
      </c>
      <c r="D12">
        <v>40.6</v>
      </c>
      <c r="E12">
        <v>21.3</v>
      </c>
      <c r="F12">
        <v>0</v>
      </c>
      <c r="G12">
        <v>0</v>
      </c>
    </row>
    <row r="13" spans="1:7" ht="15" x14ac:dyDescent="0.25">
      <c r="A13" s="271" t="s">
        <v>405</v>
      </c>
      <c r="B13">
        <v>0.1</v>
      </c>
      <c r="C13">
        <v>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271" t="s">
        <v>71</v>
      </c>
      <c r="B14">
        <v>213</v>
      </c>
      <c r="C14">
        <v>75</v>
      </c>
      <c r="D14">
        <v>325.5</v>
      </c>
      <c r="E14">
        <v>253.1</v>
      </c>
      <c r="F14">
        <v>0</v>
      </c>
      <c r="G14">
        <v>0</v>
      </c>
    </row>
    <row r="15" spans="1:7" ht="15" x14ac:dyDescent="0.25">
      <c r="A15" s="271" t="s">
        <v>72</v>
      </c>
      <c r="B15">
        <v>0</v>
      </c>
      <c r="C15">
        <v>0</v>
      </c>
      <c r="D15">
        <v>0</v>
      </c>
      <c r="E15">
        <v>8.6999999999999993</v>
      </c>
      <c r="F15">
        <v>0</v>
      </c>
      <c r="G15">
        <v>0</v>
      </c>
    </row>
    <row r="16" spans="1:7" ht="15" x14ac:dyDescent="0.25">
      <c r="A16" s="271" t="s">
        <v>73</v>
      </c>
      <c r="B16">
        <v>0</v>
      </c>
      <c r="C16">
        <v>0</v>
      </c>
      <c r="D16">
        <v>0</v>
      </c>
      <c r="E16">
        <v>21.8</v>
      </c>
      <c r="F16">
        <v>0</v>
      </c>
      <c r="G16">
        <v>0</v>
      </c>
    </row>
    <row r="17" spans="1:7" ht="15" x14ac:dyDescent="0.25">
      <c r="A17" s="271" t="s">
        <v>166</v>
      </c>
      <c r="B17">
        <v>0</v>
      </c>
      <c r="C17">
        <v>54</v>
      </c>
      <c r="D17">
        <v>12.7</v>
      </c>
      <c r="E17">
        <v>65.599999999999994</v>
      </c>
      <c r="F17">
        <v>0</v>
      </c>
      <c r="G17">
        <v>0</v>
      </c>
    </row>
    <row r="18" spans="1:7" ht="15" x14ac:dyDescent="0.25">
      <c r="A18" s="271" t="s">
        <v>69</v>
      </c>
    </row>
    <row r="19" spans="1:7" ht="15" x14ac:dyDescent="0.25">
      <c r="A19" s="271" t="s">
        <v>74</v>
      </c>
      <c r="B19">
        <v>414</v>
      </c>
      <c r="C19">
        <v>522.1</v>
      </c>
      <c r="D19">
        <v>1132.4000000000001</v>
      </c>
      <c r="E19">
        <v>1186.5</v>
      </c>
      <c r="F19">
        <v>0</v>
      </c>
      <c r="G19">
        <v>0</v>
      </c>
    </row>
    <row r="20" spans="1:7" ht="15" x14ac:dyDescent="0.25">
      <c r="A20" s="271" t="s">
        <v>69</v>
      </c>
    </row>
    <row r="21" spans="1:7" ht="15" x14ac:dyDescent="0.25">
      <c r="A21" s="271" t="s">
        <v>75</v>
      </c>
      <c r="B21">
        <v>198.2</v>
      </c>
      <c r="C21">
        <v>175.6</v>
      </c>
      <c r="D21">
        <v>568.20000000000005</v>
      </c>
      <c r="E21">
        <v>429.7</v>
      </c>
      <c r="F21">
        <v>0</v>
      </c>
      <c r="G21">
        <v>0</v>
      </c>
    </row>
    <row r="22" spans="1:7" ht="15" x14ac:dyDescent="0.25">
      <c r="A22" s="271" t="s">
        <v>69</v>
      </c>
    </row>
    <row r="23" spans="1:7" ht="15" x14ac:dyDescent="0.25">
      <c r="A23" s="271" t="s">
        <v>76</v>
      </c>
      <c r="B23">
        <v>130</v>
      </c>
      <c r="C23">
        <v>0</v>
      </c>
      <c r="D23">
        <v>63</v>
      </c>
      <c r="E23">
        <v>0</v>
      </c>
      <c r="F23">
        <v>0</v>
      </c>
      <c r="G23">
        <v>0</v>
      </c>
    </row>
    <row r="24" spans="1:7" ht="15" x14ac:dyDescent="0.25">
      <c r="A24" s="271" t="s">
        <v>69</v>
      </c>
    </row>
    <row r="25" spans="1:7" ht="15" x14ac:dyDescent="0.25">
      <c r="A25" s="271" t="s">
        <v>77</v>
      </c>
      <c r="B25">
        <v>1232</v>
      </c>
      <c r="C25">
        <v>1984.6</v>
      </c>
      <c r="D25">
        <v>3359.8</v>
      </c>
      <c r="E25">
        <v>3479</v>
      </c>
      <c r="F25">
        <v>0</v>
      </c>
      <c r="G25">
        <v>0</v>
      </c>
    </row>
    <row r="26" spans="1:7" ht="15" x14ac:dyDescent="0.25">
      <c r="A26" s="271" t="s">
        <v>167</v>
      </c>
      <c r="B26">
        <v>55</v>
      </c>
      <c r="C26">
        <v>180</v>
      </c>
      <c r="D26">
        <v>0</v>
      </c>
      <c r="E26">
        <v>72.3</v>
      </c>
      <c r="F26">
        <v>0</v>
      </c>
      <c r="G26">
        <v>0</v>
      </c>
    </row>
    <row r="27" spans="1:7" ht="15" x14ac:dyDescent="0.25">
      <c r="A27" s="271" t="s">
        <v>78</v>
      </c>
      <c r="B27">
        <v>5.2</v>
      </c>
      <c r="C27">
        <v>11.2</v>
      </c>
      <c r="D27">
        <v>27.7</v>
      </c>
      <c r="E27">
        <v>13</v>
      </c>
      <c r="F27">
        <v>0</v>
      </c>
      <c r="G27">
        <v>0</v>
      </c>
    </row>
    <row r="28" spans="1:7" ht="15" x14ac:dyDescent="0.25">
      <c r="A28" s="271" t="s">
        <v>463</v>
      </c>
      <c r="B28">
        <v>0.3</v>
      </c>
      <c r="C28">
        <v>0</v>
      </c>
      <c r="D28">
        <v>1</v>
      </c>
      <c r="E28">
        <v>0</v>
      </c>
      <c r="F28">
        <v>0</v>
      </c>
      <c r="G28">
        <v>0</v>
      </c>
    </row>
    <row r="29" spans="1:7" ht="15" x14ac:dyDescent="0.25">
      <c r="A29" s="271" t="s">
        <v>79</v>
      </c>
      <c r="B29">
        <v>1.1000000000000001</v>
      </c>
      <c r="C29">
        <v>0.3</v>
      </c>
      <c r="D29">
        <v>1.9</v>
      </c>
      <c r="E29">
        <v>2</v>
      </c>
      <c r="F29">
        <v>0</v>
      </c>
      <c r="G29">
        <v>0</v>
      </c>
    </row>
    <row r="30" spans="1:7" ht="15" x14ac:dyDescent="0.25">
      <c r="A30" s="271" t="s">
        <v>80</v>
      </c>
      <c r="B30">
        <v>51.7</v>
      </c>
      <c r="C30">
        <v>183</v>
      </c>
      <c r="D30">
        <v>282.8</v>
      </c>
      <c r="E30">
        <v>357.4</v>
      </c>
      <c r="F30">
        <v>0</v>
      </c>
      <c r="G30">
        <v>0</v>
      </c>
    </row>
    <row r="31" spans="1:7" ht="15" x14ac:dyDescent="0.25">
      <c r="A31" s="271" t="s">
        <v>173</v>
      </c>
      <c r="B31">
        <v>0</v>
      </c>
      <c r="C31">
        <v>100</v>
      </c>
      <c r="D31">
        <v>262.2</v>
      </c>
      <c r="E31">
        <v>261.60000000000002</v>
      </c>
      <c r="F31">
        <v>0</v>
      </c>
      <c r="G31">
        <v>0</v>
      </c>
    </row>
    <row r="32" spans="1:7" ht="15" x14ac:dyDescent="0.25">
      <c r="A32" s="271" t="s">
        <v>168</v>
      </c>
      <c r="B32">
        <v>0.1</v>
      </c>
      <c r="C32">
        <v>0</v>
      </c>
      <c r="D32">
        <v>0</v>
      </c>
      <c r="E32">
        <v>0</v>
      </c>
      <c r="F32">
        <v>0</v>
      </c>
      <c r="G32">
        <v>0</v>
      </c>
    </row>
    <row r="33" spans="1:7" ht="15" x14ac:dyDescent="0.25">
      <c r="A33" s="271" t="s">
        <v>81</v>
      </c>
      <c r="B33">
        <v>359.5</v>
      </c>
      <c r="C33">
        <v>336.8</v>
      </c>
      <c r="D33">
        <v>505.2</v>
      </c>
      <c r="E33">
        <v>595.20000000000005</v>
      </c>
      <c r="F33">
        <v>0</v>
      </c>
      <c r="G33">
        <v>0</v>
      </c>
    </row>
    <row r="34" spans="1:7" ht="15" x14ac:dyDescent="0.25">
      <c r="A34" s="271" t="s">
        <v>82</v>
      </c>
      <c r="B34">
        <v>27.5</v>
      </c>
      <c r="C34">
        <v>68.099999999999994</v>
      </c>
      <c r="D34">
        <v>135.80000000000001</v>
      </c>
      <c r="E34">
        <v>85.7</v>
      </c>
      <c r="F34">
        <v>0</v>
      </c>
      <c r="G34">
        <v>0</v>
      </c>
    </row>
    <row r="35" spans="1:7" ht="15" x14ac:dyDescent="0.25">
      <c r="A35" s="271" t="s">
        <v>83</v>
      </c>
      <c r="B35">
        <v>532</v>
      </c>
      <c r="C35">
        <v>805.1</v>
      </c>
      <c r="D35">
        <v>1258.7</v>
      </c>
      <c r="E35">
        <v>1325.3</v>
      </c>
      <c r="F35">
        <v>0</v>
      </c>
      <c r="G35">
        <v>0</v>
      </c>
    </row>
    <row r="36" spans="1:7" ht="15" x14ac:dyDescent="0.25">
      <c r="A36" s="271" t="s">
        <v>259</v>
      </c>
      <c r="B36">
        <v>0</v>
      </c>
      <c r="C36">
        <v>0</v>
      </c>
      <c r="D36">
        <v>52.4</v>
      </c>
      <c r="E36">
        <v>64.5</v>
      </c>
      <c r="F36">
        <v>0</v>
      </c>
      <c r="G36">
        <v>0</v>
      </c>
    </row>
    <row r="37" spans="1:7" ht="15" x14ac:dyDescent="0.25">
      <c r="A37" s="271" t="s">
        <v>84</v>
      </c>
      <c r="B37">
        <v>0</v>
      </c>
      <c r="C37">
        <v>1</v>
      </c>
      <c r="D37">
        <v>66.599999999999994</v>
      </c>
      <c r="E37">
        <v>65.7</v>
      </c>
      <c r="F37">
        <v>0</v>
      </c>
      <c r="G37">
        <v>0</v>
      </c>
    </row>
    <row r="38" spans="1:7" ht="15" x14ac:dyDescent="0.25">
      <c r="A38" s="271" t="s">
        <v>85</v>
      </c>
      <c r="B38">
        <v>20</v>
      </c>
      <c r="C38">
        <v>0.1</v>
      </c>
      <c r="D38">
        <v>20.8</v>
      </c>
      <c r="E38">
        <v>44.5</v>
      </c>
      <c r="F38">
        <v>0</v>
      </c>
      <c r="G38">
        <v>0</v>
      </c>
    </row>
    <row r="39" spans="1:7" ht="15" x14ac:dyDescent="0.25">
      <c r="A39" s="271" t="s">
        <v>86</v>
      </c>
      <c r="B39">
        <v>148.6</v>
      </c>
      <c r="C39">
        <v>185.6</v>
      </c>
      <c r="D39">
        <v>314.10000000000002</v>
      </c>
      <c r="E39">
        <v>351.9</v>
      </c>
      <c r="F39">
        <v>0</v>
      </c>
      <c r="G39">
        <v>0</v>
      </c>
    </row>
    <row r="40" spans="1:7" ht="15" x14ac:dyDescent="0.25">
      <c r="A40" s="271" t="s">
        <v>87</v>
      </c>
      <c r="B40">
        <v>1</v>
      </c>
      <c r="C40">
        <v>1.1000000000000001</v>
      </c>
      <c r="D40">
        <v>1.2</v>
      </c>
      <c r="E40">
        <v>0</v>
      </c>
      <c r="F40">
        <v>0</v>
      </c>
      <c r="G40">
        <v>0</v>
      </c>
    </row>
    <row r="41" spans="1:7" ht="15" x14ac:dyDescent="0.25">
      <c r="A41" s="271" t="s">
        <v>88</v>
      </c>
      <c r="B41">
        <v>0</v>
      </c>
      <c r="C41">
        <v>62.4</v>
      </c>
      <c r="D41">
        <v>223.9</v>
      </c>
      <c r="E41">
        <v>110.3</v>
      </c>
      <c r="F41">
        <v>0</v>
      </c>
      <c r="G41">
        <v>0</v>
      </c>
    </row>
    <row r="42" spans="1:7" ht="15" x14ac:dyDescent="0.25">
      <c r="A42" s="271" t="s">
        <v>89</v>
      </c>
      <c r="B42">
        <v>30</v>
      </c>
      <c r="C42">
        <v>50</v>
      </c>
      <c r="D42">
        <v>205.5</v>
      </c>
      <c r="E42">
        <v>129.69999999999999</v>
      </c>
      <c r="F42">
        <v>0</v>
      </c>
      <c r="G42">
        <v>0</v>
      </c>
    </row>
    <row r="43" spans="1:7" ht="15" x14ac:dyDescent="0.25">
      <c r="A43" s="271" t="s">
        <v>69</v>
      </c>
    </row>
    <row r="44" spans="1:7" ht="15" x14ac:dyDescent="0.25">
      <c r="A44" s="271" t="s">
        <v>90</v>
      </c>
      <c r="B44">
        <v>219</v>
      </c>
      <c r="C44">
        <v>422.8</v>
      </c>
      <c r="D44">
        <v>1326.7</v>
      </c>
      <c r="E44">
        <v>460.8</v>
      </c>
      <c r="F44">
        <v>0</v>
      </c>
      <c r="G44">
        <v>0</v>
      </c>
    </row>
    <row r="45" spans="1:7" ht="15" x14ac:dyDescent="0.25">
      <c r="A45" s="271" t="s">
        <v>91</v>
      </c>
      <c r="B45">
        <v>0</v>
      </c>
      <c r="C45">
        <v>0</v>
      </c>
      <c r="D45">
        <v>409.7</v>
      </c>
      <c r="E45">
        <v>94.6</v>
      </c>
      <c r="F45">
        <v>0</v>
      </c>
      <c r="G45">
        <v>0</v>
      </c>
    </row>
    <row r="46" spans="1:7" ht="15" x14ac:dyDescent="0.25">
      <c r="A46" s="271" t="s">
        <v>92</v>
      </c>
      <c r="B46">
        <v>0</v>
      </c>
      <c r="C46">
        <v>100</v>
      </c>
      <c r="D46">
        <v>101.2</v>
      </c>
      <c r="E46">
        <v>0</v>
      </c>
      <c r="F46">
        <v>0</v>
      </c>
      <c r="G46">
        <v>0</v>
      </c>
    </row>
    <row r="47" spans="1:7" ht="15" x14ac:dyDescent="0.25">
      <c r="A47" s="271" t="s">
        <v>464</v>
      </c>
      <c r="B47">
        <v>0</v>
      </c>
      <c r="C47">
        <v>0</v>
      </c>
      <c r="D47">
        <v>19.7</v>
      </c>
      <c r="E47">
        <v>0</v>
      </c>
      <c r="F47">
        <v>0</v>
      </c>
      <c r="G47">
        <v>0</v>
      </c>
    </row>
    <row r="48" spans="1:7" ht="15" x14ac:dyDescent="0.25">
      <c r="A48" s="271" t="s">
        <v>175</v>
      </c>
      <c r="B48">
        <v>0</v>
      </c>
      <c r="C48">
        <v>0</v>
      </c>
      <c r="D48">
        <v>18.600000000000001</v>
      </c>
      <c r="E48">
        <v>19</v>
      </c>
      <c r="F48">
        <v>0</v>
      </c>
      <c r="G48">
        <v>0</v>
      </c>
    </row>
    <row r="49" spans="1:7" ht="15" x14ac:dyDescent="0.25">
      <c r="A49" s="271" t="s">
        <v>406</v>
      </c>
      <c r="B49">
        <v>0</v>
      </c>
      <c r="C49">
        <v>0</v>
      </c>
      <c r="D49">
        <v>0</v>
      </c>
      <c r="E49">
        <v>15.2</v>
      </c>
      <c r="F49">
        <v>0</v>
      </c>
      <c r="G49">
        <v>0</v>
      </c>
    </row>
    <row r="50" spans="1:7" ht="15" x14ac:dyDescent="0.25">
      <c r="A50" s="271" t="s">
        <v>466</v>
      </c>
      <c r="B50">
        <v>0</v>
      </c>
      <c r="C50">
        <v>0</v>
      </c>
      <c r="D50">
        <v>20.8</v>
      </c>
      <c r="E50">
        <v>0</v>
      </c>
      <c r="F50">
        <v>0</v>
      </c>
      <c r="G50">
        <v>0</v>
      </c>
    </row>
    <row r="51" spans="1:7" ht="15" x14ac:dyDescent="0.25">
      <c r="A51" s="271" t="s">
        <v>93</v>
      </c>
      <c r="B51">
        <v>30</v>
      </c>
      <c r="C51">
        <v>0</v>
      </c>
      <c r="D51">
        <v>0</v>
      </c>
      <c r="E51" t="s">
        <v>94</v>
      </c>
      <c r="F51">
        <v>0</v>
      </c>
      <c r="G51">
        <v>0</v>
      </c>
    </row>
    <row r="52" spans="1:7" ht="15" x14ac:dyDescent="0.25">
      <c r="A52" s="271" t="s">
        <v>95</v>
      </c>
      <c r="B52">
        <v>0</v>
      </c>
      <c r="C52">
        <v>0</v>
      </c>
      <c r="D52">
        <v>0</v>
      </c>
      <c r="E52">
        <v>9.8000000000000007</v>
      </c>
      <c r="F52">
        <v>0</v>
      </c>
      <c r="G52">
        <v>0</v>
      </c>
    </row>
    <row r="53" spans="1:7" ht="15" x14ac:dyDescent="0.25">
      <c r="A53" s="271" t="s">
        <v>96</v>
      </c>
      <c r="B53">
        <v>189</v>
      </c>
      <c r="C53">
        <v>322.8</v>
      </c>
      <c r="D53">
        <v>728.6</v>
      </c>
      <c r="E53">
        <v>305.5</v>
      </c>
      <c r="F53">
        <v>0</v>
      </c>
      <c r="G53">
        <v>0</v>
      </c>
    </row>
    <row r="54" spans="1:7" ht="15" x14ac:dyDescent="0.25">
      <c r="A54" s="271" t="s">
        <v>97</v>
      </c>
      <c r="B54">
        <v>0</v>
      </c>
      <c r="C54">
        <v>0</v>
      </c>
      <c r="D54">
        <v>18</v>
      </c>
      <c r="E54">
        <v>16.8</v>
      </c>
      <c r="F54">
        <v>0</v>
      </c>
      <c r="G54">
        <v>0</v>
      </c>
    </row>
    <row r="55" spans="1:7" ht="15" x14ac:dyDescent="0.25">
      <c r="A55" s="271" t="s">
        <v>176</v>
      </c>
      <c r="B55">
        <v>0</v>
      </c>
      <c r="C55">
        <v>0</v>
      </c>
      <c r="D55">
        <v>10.1</v>
      </c>
      <c r="E55">
        <v>0</v>
      </c>
      <c r="F55">
        <v>0</v>
      </c>
      <c r="G55">
        <v>0</v>
      </c>
    </row>
    <row r="56" spans="1:7" ht="15" x14ac:dyDescent="0.25">
      <c r="A56" s="271" t="s">
        <v>69</v>
      </c>
    </row>
    <row r="57" spans="1:7" ht="15" x14ac:dyDescent="0.25">
      <c r="A57" s="271" t="s">
        <v>98</v>
      </c>
      <c r="B57">
        <v>1325.9</v>
      </c>
      <c r="C57">
        <v>1228.5999999999999</v>
      </c>
      <c r="D57">
        <v>3937.1</v>
      </c>
      <c r="E57">
        <v>2653.8</v>
      </c>
      <c r="F57">
        <v>8.9</v>
      </c>
      <c r="G57">
        <v>0</v>
      </c>
    </row>
    <row r="58" spans="1:7" ht="15" x14ac:dyDescent="0.25">
      <c r="A58" s="271" t="s">
        <v>99</v>
      </c>
      <c r="B58">
        <v>2.5</v>
      </c>
      <c r="C58">
        <v>2.8</v>
      </c>
      <c r="D58">
        <v>8.6</v>
      </c>
      <c r="E58">
        <v>5.9</v>
      </c>
      <c r="F58">
        <v>0</v>
      </c>
      <c r="G58">
        <v>0</v>
      </c>
    </row>
    <row r="59" spans="1:7" ht="15" x14ac:dyDescent="0.25">
      <c r="A59" s="271" t="s">
        <v>100</v>
      </c>
      <c r="B59">
        <v>4.5</v>
      </c>
      <c r="C59">
        <v>4</v>
      </c>
      <c r="D59">
        <v>4.4000000000000004</v>
      </c>
      <c r="E59">
        <v>6.8</v>
      </c>
      <c r="F59">
        <v>0</v>
      </c>
      <c r="G59">
        <v>0</v>
      </c>
    </row>
    <row r="60" spans="1:7" ht="15" x14ac:dyDescent="0.25">
      <c r="A60" s="271" t="s">
        <v>101</v>
      </c>
      <c r="B60">
        <v>30.2</v>
      </c>
      <c r="C60">
        <v>85</v>
      </c>
      <c r="D60">
        <v>320.60000000000002</v>
      </c>
      <c r="E60">
        <v>152.6</v>
      </c>
      <c r="F60">
        <v>0</v>
      </c>
      <c r="G60">
        <v>0</v>
      </c>
    </row>
    <row r="61" spans="1:7" ht="15" x14ac:dyDescent="0.25">
      <c r="A61" s="271" t="s">
        <v>102</v>
      </c>
      <c r="B61">
        <v>15.8</v>
      </c>
      <c r="C61">
        <v>51</v>
      </c>
      <c r="D61">
        <v>46.5</v>
      </c>
      <c r="E61">
        <v>37.6</v>
      </c>
      <c r="F61">
        <v>0</v>
      </c>
      <c r="G61">
        <v>0</v>
      </c>
    </row>
    <row r="62" spans="1:7" ht="15" x14ac:dyDescent="0.25">
      <c r="A62" s="271" t="s">
        <v>103</v>
      </c>
      <c r="B62">
        <v>40.200000000000003</v>
      </c>
      <c r="C62">
        <v>5.8</v>
      </c>
      <c r="D62">
        <v>21</v>
      </c>
      <c r="E62">
        <v>7.2</v>
      </c>
      <c r="F62">
        <v>0</v>
      </c>
      <c r="G62">
        <v>0</v>
      </c>
    </row>
    <row r="63" spans="1:7" ht="15" x14ac:dyDescent="0.25">
      <c r="A63" s="271" t="s">
        <v>104</v>
      </c>
      <c r="B63">
        <v>0</v>
      </c>
      <c r="C63">
        <v>16.5</v>
      </c>
      <c r="D63">
        <v>279.60000000000002</v>
      </c>
      <c r="E63">
        <v>143.9</v>
      </c>
      <c r="F63">
        <v>0</v>
      </c>
      <c r="G63">
        <v>0</v>
      </c>
    </row>
    <row r="64" spans="1:7" ht="15" x14ac:dyDescent="0.25">
      <c r="A64" s="271" t="s">
        <v>105</v>
      </c>
      <c r="B64">
        <v>97.5</v>
      </c>
      <c r="C64">
        <v>44</v>
      </c>
      <c r="D64">
        <v>369.2</v>
      </c>
      <c r="E64">
        <v>157.4</v>
      </c>
      <c r="F64">
        <v>0</v>
      </c>
      <c r="G64">
        <v>0</v>
      </c>
    </row>
    <row r="65" spans="1:7" ht="15" x14ac:dyDescent="0.25">
      <c r="A65" s="271" t="s">
        <v>106</v>
      </c>
      <c r="B65">
        <v>52</v>
      </c>
      <c r="C65">
        <v>57</v>
      </c>
      <c r="D65">
        <v>96.3</v>
      </c>
      <c r="E65">
        <v>75.400000000000006</v>
      </c>
      <c r="F65">
        <v>0</v>
      </c>
      <c r="G65">
        <v>0</v>
      </c>
    </row>
    <row r="66" spans="1:7" ht="15" x14ac:dyDescent="0.25">
      <c r="A66" s="271" t="s">
        <v>107</v>
      </c>
      <c r="B66">
        <v>8.5</v>
      </c>
      <c r="C66">
        <v>15</v>
      </c>
      <c r="D66">
        <v>202.6</v>
      </c>
      <c r="E66">
        <v>90.6</v>
      </c>
      <c r="F66">
        <v>0</v>
      </c>
      <c r="G66">
        <v>0</v>
      </c>
    </row>
    <row r="67" spans="1:7" ht="15" x14ac:dyDescent="0.25">
      <c r="A67" s="271" t="s">
        <v>108</v>
      </c>
      <c r="B67">
        <v>12.8</v>
      </c>
      <c r="C67">
        <v>17.8</v>
      </c>
      <c r="D67">
        <v>0</v>
      </c>
      <c r="E67">
        <v>0</v>
      </c>
      <c r="F67">
        <v>0</v>
      </c>
      <c r="G67">
        <v>0</v>
      </c>
    </row>
    <row r="68" spans="1:7" ht="15" x14ac:dyDescent="0.25">
      <c r="A68" s="271" t="s">
        <v>109</v>
      </c>
      <c r="B68">
        <v>92.7</v>
      </c>
      <c r="C68">
        <v>22</v>
      </c>
      <c r="D68">
        <v>237</v>
      </c>
      <c r="E68">
        <v>240.8</v>
      </c>
      <c r="F68">
        <v>0</v>
      </c>
      <c r="G68">
        <v>0</v>
      </c>
    </row>
    <row r="69" spans="1:7" ht="15" x14ac:dyDescent="0.25">
      <c r="A69" s="271" t="s">
        <v>110</v>
      </c>
      <c r="B69">
        <v>0</v>
      </c>
      <c r="C69">
        <v>0</v>
      </c>
      <c r="D69">
        <v>15.4</v>
      </c>
      <c r="E69">
        <v>16.399999999999999</v>
      </c>
      <c r="F69">
        <v>0</v>
      </c>
      <c r="G69">
        <v>0</v>
      </c>
    </row>
    <row r="70" spans="1:7" ht="15" x14ac:dyDescent="0.25">
      <c r="A70" s="271" t="s">
        <v>111</v>
      </c>
      <c r="B70">
        <v>0</v>
      </c>
      <c r="C70">
        <v>0</v>
      </c>
      <c r="D70">
        <v>52</v>
      </c>
      <c r="E70">
        <v>42.3</v>
      </c>
      <c r="F70">
        <v>0</v>
      </c>
      <c r="G70">
        <v>0</v>
      </c>
    </row>
    <row r="71" spans="1:7" ht="15" x14ac:dyDescent="0.25">
      <c r="A71" s="271" t="s">
        <v>112</v>
      </c>
      <c r="B71">
        <v>73.400000000000006</v>
      </c>
      <c r="C71">
        <v>77.5</v>
      </c>
      <c r="D71">
        <v>133.30000000000001</v>
      </c>
      <c r="E71">
        <v>152.1</v>
      </c>
      <c r="F71">
        <v>0</v>
      </c>
      <c r="G71">
        <v>0</v>
      </c>
    </row>
    <row r="72" spans="1:7" ht="15" x14ac:dyDescent="0.25">
      <c r="A72" s="271" t="s">
        <v>113</v>
      </c>
      <c r="B72">
        <v>43.5</v>
      </c>
      <c r="C72">
        <v>42</v>
      </c>
      <c r="D72">
        <v>64</v>
      </c>
      <c r="E72">
        <v>60.3</v>
      </c>
      <c r="F72">
        <v>0</v>
      </c>
      <c r="G72">
        <v>0</v>
      </c>
    </row>
    <row r="73" spans="1:7" ht="15" x14ac:dyDescent="0.25">
      <c r="A73" s="271" t="s">
        <v>114</v>
      </c>
      <c r="B73">
        <v>20.7</v>
      </c>
      <c r="C73">
        <v>13</v>
      </c>
      <c r="D73">
        <v>10.3</v>
      </c>
      <c r="E73">
        <v>18</v>
      </c>
      <c r="F73">
        <v>4.8</v>
      </c>
      <c r="G73">
        <v>0</v>
      </c>
    </row>
    <row r="74" spans="1:7" ht="15" x14ac:dyDescent="0.25">
      <c r="A74" s="271" t="s">
        <v>115</v>
      </c>
      <c r="B74">
        <v>610.20000000000005</v>
      </c>
      <c r="C74">
        <v>548.1</v>
      </c>
      <c r="D74">
        <v>1645.7</v>
      </c>
      <c r="E74">
        <v>1039.9000000000001</v>
      </c>
      <c r="F74">
        <v>0</v>
      </c>
      <c r="G74">
        <v>0</v>
      </c>
    </row>
    <row r="75" spans="1:7" ht="15" x14ac:dyDescent="0.25">
      <c r="A75" s="271" t="s">
        <v>117</v>
      </c>
      <c r="B75">
        <v>0.6</v>
      </c>
      <c r="C75">
        <v>0.4</v>
      </c>
      <c r="D75">
        <v>10.1</v>
      </c>
      <c r="E75">
        <v>6.1</v>
      </c>
      <c r="F75">
        <v>0</v>
      </c>
      <c r="G75">
        <v>0</v>
      </c>
    </row>
    <row r="76" spans="1:7" ht="15" x14ac:dyDescent="0.25">
      <c r="A76" s="271" t="s">
        <v>118</v>
      </c>
      <c r="B76">
        <v>72.8</v>
      </c>
      <c r="C76">
        <v>71</v>
      </c>
      <c r="D76">
        <v>67.3</v>
      </c>
      <c r="E76">
        <v>69.900000000000006</v>
      </c>
      <c r="F76">
        <v>0</v>
      </c>
      <c r="G76">
        <v>0</v>
      </c>
    </row>
    <row r="77" spans="1:7" ht="15" x14ac:dyDescent="0.25">
      <c r="A77" s="271" t="s">
        <v>119</v>
      </c>
      <c r="B77">
        <v>51.3</v>
      </c>
      <c r="C77">
        <v>54.8</v>
      </c>
      <c r="D77">
        <v>153.4</v>
      </c>
      <c r="E77">
        <v>93.7</v>
      </c>
      <c r="F77">
        <v>4.2</v>
      </c>
      <c r="G77">
        <v>0</v>
      </c>
    </row>
    <row r="78" spans="1:7" ht="15" x14ac:dyDescent="0.25">
      <c r="A78" s="271" t="s">
        <v>120</v>
      </c>
      <c r="B78">
        <v>60.8</v>
      </c>
      <c r="C78">
        <v>41.1</v>
      </c>
      <c r="D78">
        <v>135.30000000000001</v>
      </c>
      <c r="E78">
        <v>89.9</v>
      </c>
      <c r="F78">
        <v>0</v>
      </c>
      <c r="G78">
        <v>0</v>
      </c>
    </row>
    <row r="79" spans="1:7" ht="15" x14ac:dyDescent="0.25">
      <c r="A79" s="271" t="s">
        <v>121</v>
      </c>
      <c r="B79">
        <v>29.5</v>
      </c>
      <c r="C79">
        <v>0</v>
      </c>
      <c r="D79">
        <v>33.799999999999997</v>
      </c>
      <c r="E79">
        <v>52.8</v>
      </c>
      <c r="F79">
        <v>0</v>
      </c>
      <c r="G79">
        <v>0</v>
      </c>
    </row>
    <row r="80" spans="1:7" ht="15" x14ac:dyDescent="0.25">
      <c r="A80" s="271" t="s">
        <v>122</v>
      </c>
      <c r="B80">
        <v>6.5</v>
      </c>
      <c r="C80">
        <v>60</v>
      </c>
      <c r="D80">
        <v>30.8</v>
      </c>
      <c r="E80">
        <v>94.4</v>
      </c>
      <c r="F80">
        <v>0</v>
      </c>
      <c r="G80">
        <v>0</v>
      </c>
    </row>
    <row r="81" spans="1:7" ht="15" x14ac:dyDescent="0.25">
      <c r="A81" s="271" t="s">
        <v>591</v>
      </c>
      <c r="B81" t="s">
        <v>67</v>
      </c>
      <c r="C81" t="s">
        <v>68</v>
      </c>
      <c r="D81" t="s">
        <v>68</v>
      </c>
      <c r="E81" t="s">
        <v>66</v>
      </c>
      <c r="F81" t="s">
        <v>181</v>
      </c>
      <c r="G81" t="s">
        <v>67</v>
      </c>
    </row>
    <row r="82" spans="1:7" ht="15" x14ac:dyDescent="0.25">
      <c r="A82" s="271" t="s">
        <v>123</v>
      </c>
      <c r="B82">
        <v>3732.2</v>
      </c>
      <c r="C82">
        <v>4462.6000000000004</v>
      </c>
      <c r="D82">
        <v>10765.9</v>
      </c>
      <c r="E82">
        <v>8580.1</v>
      </c>
      <c r="F82">
        <v>8.9</v>
      </c>
      <c r="G82">
        <v>0</v>
      </c>
    </row>
    <row r="83" spans="1:7" ht="15" x14ac:dyDescent="0.25">
      <c r="A83" s="271" t="s">
        <v>124</v>
      </c>
      <c r="B83">
        <v>440.4</v>
      </c>
      <c r="C83">
        <v>702.9</v>
      </c>
      <c r="D83">
        <v>0</v>
      </c>
      <c r="E83">
        <v>0</v>
      </c>
      <c r="F83">
        <v>0</v>
      </c>
      <c r="G83">
        <v>0</v>
      </c>
    </row>
    <row r="84" spans="1:7" ht="15" x14ac:dyDescent="0.25">
      <c r="A84" s="271" t="s">
        <v>591</v>
      </c>
      <c r="B84" t="s">
        <v>67</v>
      </c>
      <c r="C84" t="s">
        <v>68</v>
      </c>
      <c r="D84" t="s">
        <v>68</v>
      </c>
      <c r="E84" t="s">
        <v>66</v>
      </c>
      <c r="F84" t="s">
        <v>181</v>
      </c>
      <c r="G84" t="s">
        <v>67</v>
      </c>
    </row>
    <row r="85" spans="1:7" ht="15" x14ac:dyDescent="0.25">
      <c r="A85" s="271" t="s">
        <v>125</v>
      </c>
      <c r="B85">
        <v>4172.6000000000004</v>
      </c>
      <c r="C85">
        <v>5165.5</v>
      </c>
      <c r="D85">
        <v>10765.9</v>
      </c>
      <c r="E85">
        <v>8580.1</v>
      </c>
      <c r="F85">
        <v>8.9</v>
      </c>
      <c r="G85">
        <v>0</v>
      </c>
    </row>
    <row r="86" spans="1:7" ht="15" x14ac:dyDescent="0.25">
      <c r="A86" s="271" t="s">
        <v>126</v>
      </c>
      <c r="B86" t="s">
        <v>45</v>
      </c>
      <c r="C86" t="s">
        <v>45</v>
      </c>
      <c r="D86">
        <v>0</v>
      </c>
      <c r="E86">
        <v>0</v>
      </c>
      <c r="F86" t="s">
        <v>45</v>
      </c>
      <c r="G86" t="s">
        <v>45</v>
      </c>
    </row>
    <row r="87" spans="1:7" ht="15" x14ac:dyDescent="0.25">
      <c r="A87" s="271" t="s">
        <v>127</v>
      </c>
      <c r="B87">
        <v>0</v>
      </c>
      <c r="C87">
        <v>0</v>
      </c>
      <c r="D87" t="s">
        <v>45</v>
      </c>
      <c r="E87" t="s">
        <v>45</v>
      </c>
      <c r="F87">
        <v>0</v>
      </c>
      <c r="G87">
        <v>0</v>
      </c>
    </row>
    <row r="88" spans="1:7" ht="15" x14ac:dyDescent="0.25">
      <c r="A88" s="271" t="s">
        <v>591</v>
      </c>
      <c r="B88" t="s">
        <v>67</v>
      </c>
      <c r="C88" t="s">
        <v>68</v>
      </c>
      <c r="D88" t="s">
        <v>68</v>
      </c>
      <c r="E88" t="s">
        <v>66</v>
      </c>
      <c r="F88" t="s">
        <v>181</v>
      </c>
      <c r="G88" t="s">
        <v>67</v>
      </c>
    </row>
    <row r="89" spans="1:7" ht="15" x14ac:dyDescent="0.25">
      <c r="A89" s="271"/>
    </row>
  </sheetData>
  <pageMargins left="0.7" right="0.7" top="0.75" bottom="0.75" header="0.3" footer="0.3"/>
  <pageSetup orientation="portrait" r:id="rId1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00F03-FC81-4493-8211-F689C698FE5A}">
  <sheetPr codeName="Sheet20"/>
  <dimension ref="A1:G87"/>
  <sheetViews>
    <sheetView zoomScale="130" zoomScaleNormal="130" workbookViewId="0">
      <pane xSplit="1" ySplit="9" topLeftCell="B64" activePane="bottomRight" state="frozen"/>
      <selection pane="topRight" activeCell="I40" sqref="I40"/>
      <selection pane="bottomLeft" activeCell="I40" sqref="I40"/>
      <selection pane="bottomRight" activeCell="I40" sqref="I40"/>
    </sheetView>
  </sheetViews>
  <sheetFormatPr defaultRowHeight="13.2" x14ac:dyDescent="0.25"/>
  <sheetData>
    <row r="1" spans="1:7" ht="15" x14ac:dyDescent="0.25">
      <c r="A1" s="271"/>
    </row>
    <row r="2" spans="1:7" ht="15" x14ac:dyDescent="0.25">
      <c r="A2" s="271" t="s">
        <v>135</v>
      </c>
      <c r="E2" t="s">
        <v>136</v>
      </c>
      <c r="F2" t="s">
        <v>563</v>
      </c>
      <c r="G2">
        <f>- 5/31</f>
        <v>-0.16129032258064516</v>
      </c>
    </row>
    <row r="3" spans="1:7" ht="15" x14ac:dyDescent="0.25">
      <c r="A3" s="271" t="s">
        <v>582</v>
      </c>
      <c r="B3" t="s">
        <v>583</v>
      </c>
      <c r="C3" t="s">
        <v>575</v>
      </c>
      <c r="D3" t="s">
        <v>576</v>
      </c>
      <c r="E3" t="s">
        <v>142</v>
      </c>
      <c r="F3" t="s">
        <v>564</v>
      </c>
      <c r="G3" t="s">
        <v>194</v>
      </c>
    </row>
    <row r="4" spans="1:7" ht="15" x14ac:dyDescent="0.25">
      <c r="A4" s="271" t="s">
        <v>584</v>
      </c>
      <c r="B4" s="131" t="s">
        <v>585</v>
      </c>
      <c r="C4" s="131" t="s">
        <v>592</v>
      </c>
    </row>
    <row r="5" spans="1:7" ht="15" x14ac:dyDescent="0.25">
      <c r="A5" s="271" t="s">
        <v>69</v>
      </c>
      <c r="B5" t="s">
        <v>148</v>
      </c>
      <c r="C5" t="s">
        <v>579</v>
      </c>
      <c r="D5" t="s">
        <v>152</v>
      </c>
      <c r="E5" t="s">
        <v>69</v>
      </c>
      <c r="F5" t="s">
        <v>567</v>
      </c>
      <c r="G5" t="s">
        <v>203</v>
      </c>
    </row>
    <row r="6" spans="1:7" ht="15" x14ac:dyDescent="0.25">
      <c r="A6" s="271" t="s">
        <v>161</v>
      </c>
      <c r="B6" t="s">
        <v>67</v>
      </c>
      <c r="C6" t="s">
        <v>68</v>
      </c>
      <c r="D6" t="s">
        <v>68</v>
      </c>
      <c r="E6" t="s">
        <v>66</v>
      </c>
      <c r="F6" t="s">
        <v>181</v>
      </c>
      <c r="G6" t="s">
        <v>67</v>
      </c>
    </row>
    <row r="7" spans="1:7" ht="15" x14ac:dyDescent="0.25">
      <c r="A7" s="271" t="s">
        <v>587</v>
      </c>
      <c r="B7" t="s">
        <v>588</v>
      </c>
      <c r="C7" t="s">
        <v>580</v>
      </c>
      <c r="D7" t="s">
        <v>581</v>
      </c>
      <c r="E7" t="s">
        <v>156</v>
      </c>
      <c r="F7" t="s">
        <v>153</v>
      </c>
      <c r="G7" t="s">
        <v>209</v>
      </c>
    </row>
    <row r="8" spans="1:7" ht="15" x14ac:dyDescent="0.25">
      <c r="A8" s="271" t="s">
        <v>161</v>
      </c>
      <c r="B8" t="s">
        <v>67</v>
      </c>
      <c r="C8" t="s">
        <v>68</v>
      </c>
      <c r="D8" t="s">
        <v>68</v>
      </c>
      <c r="E8" t="s">
        <v>66</v>
      </c>
      <c r="F8" t="s">
        <v>181</v>
      </c>
      <c r="G8" t="s">
        <v>67</v>
      </c>
    </row>
    <row r="9" spans="1:7" ht="15" x14ac:dyDescent="0.25">
      <c r="A9" s="271" t="s">
        <v>589</v>
      </c>
      <c r="B9" t="s">
        <v>590</v>
      </c>
      <c r="C9" t="s">
        <v>502</v>
      </c>
      <c r="D9" t="s">
        <v>503</v>
      </c>
      <c r="E9" t="s">
        <v>62</v>
      </c>
      <c r="F9" t="s">
        <v>63</v>
      </c>
      <c r="G9" t="s">
        <v>64</v>
      </c>
    </row>
    <row r="10" spans="1:7" ht="15" x14ac:dyDescent="0.25">
      <c r="A10" s="271" t="s">
        <v>69</v>
      </c>
    </row>
    <row r="11" spans="1:7" ht="15" x14ac:dyDescent="0.25">
      <c r="A11" s="271" t="s">
        <v>70</v>
      </c>
      <c r="B11">
        <v>199.1</v>
      </c>
      <c r="C11">
        <v>121.9</v>
      </c>
      <c r="D11">
        <v>359.3</v>
      </c>
      <c r="E11">
        <v>358</v>
      </c>
      <c r="F11">
        <v>0</v>
      </c>
      <c r="G11">
        <v>0</v>
      </c>
    </row>
    <row r="12" spans="1:7" ht="15" x14ac:dyDescent="0.25">
      <c r="A12" s="271" t="s">
        <v>165</v>
      </c>
      <c r="B12">
        <v>21.5</v>
      </c>
      <c r="C12">
        <v>0</v>
      </c>
      <c r="D12">
        <v>21.1</v>
      </c>
      <c r="E12">
        <v>21.3</v>
      </c>
      <c r="F12">
        <v>0</v>
      </c>
      <c r="G12">
        <v>0</v>
      </c>
    </row>
    <row r="13" spans="1:7" ht="15" x14ac:dyDescent="0.25">
      <c r="A13" s="271" t="s">
        <v>405</v>
      </c>
      <c r="B13">
        <v>0.1</v>
      </c>
      <c r="C13">
        <v>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271" t="s">
        <v>71</v>
      </c>
      <c r="B14">
        <v>177.5</v>
      </c>
      <c r="C14">
        <v>54.9</v>
      </c>
      <c r="D14">
        <v>325.5</v>
      </c>
      <c r="E14">
        <v>253.1</v>
      </c>
      <c r="F14">
        <v>0</v>
      </c>
      <c r="G14">
        <v>0</v>
      </c>
    </row>
    <row r="15" spans="1:7" ht="15" x14ac:dyDescent="0.25">
      <c r="A15" s="271" t="s">
        <v>72</v>
      </c>
      <c r="B15">
        <v>0</v>
      </c>
      <c r="C15">
        <v>0</v>
      </c>
      <c r="D15">
        <v>0</v>
      </c>
      <c r="E15">
        <v>8.6999999999999993</v>
      </c>
      <c r="F15">
        <v>0</v>
      </c>
      <c r="G15">
        <v>0</v>
      </c>
    </row>
    <row r="16" spans="1:7" ht="15" x14ac:dyDescent="0.25">
      <c r="A16" s="271" t="s">
        <v>73</v>
      </c>
      <c r="B16">
        <v>0</v>
      </c>
      <c r="C16">
        <v>0</v>
      </c>
      <c r="D16">
        <v>0</v>
      </c>
      <c r="E16">
        <v>21.8</v>
      </c>
      <c r="F16">
        <v>0</v>
      </c>
      <c r="G16">
        <v>0</v>
      </c>
    </row>
    <row r="17" spans="1:7" ht="15" x14ac:dyDescent="0.25">
      <c r="A17" s="271" t="s">
        <v>166</v>
      </c>
      <c r="B17">
        <v>0</v>
      </c>
      <c r="C17">
        <v>67</v>
      </c>
      <c r="D17">
        <v>12.7</v>
      </c>
      <c r="E17">
        <v>53.1</v>
      </c>
      <c r="F17">
        <v>0</v>
      </c>
      <c r="G17">
        <v>0</v>
      </c>
    </row>
    <row r="18" spans="1:7" ht="15" x14ac:dyDescent="0.25">
      <c r="A18" s="271" t="s">
        <v>69</v>
      </c>
    </row>
    <row r="19" spans="1:7" ht="15" x14ac:dyDescent="0.25">
      <c r="A19" s="271" t="s">
        <v>74</v>
      </c>
      <c r="B19">
        <v>469.8</v>
      </c>
      <c r="C19">
        <v>448</v>
      </c>
      <c r="D19">
        <v>1046.8</v>
      </c>
      <c r="E19">
        <v>1160.9000000000001</v>
      </c>
      <c r="F19">
        <v>0</v>
      </c>
      <c r="G19">
        <v>0</v>
      </c>
    </row>
    <row r="20" spans="1:7" ht="15" x14ac:dyDescent="0.25">
      <c r="A20" s="271" t="s">
        <v>69</v>
      </c>
    </row>
    <row r="21" spans="1:7" ht="15" x14ac:dyDescent="0.25">
      <c r="A21" s="271" t="s">
        <v>75</v>
      </c>
      <c r="B21">
        <v>212.2</v>
      </c>
      <c r="C21">
        <v>138.80000000000001</v>
      </c>
      <c r="D21">
        <v>517.4</v>
      </c>
      <c r="E21">
        <v>429.7</v>
      </c>
      <c r="F21">
        <v>0</v>
      </c>
      <c r="G21">
        <v>0</v>
      </c>
    </row>
    <row r="22" spans="1:7" ht="15" x14ac:dyDescent="0.25">
      <c r="A22" s="271" t="s">
        <v>69</v>
      </c>
    </row>
    <row r="23" spans="1:7" ht="15" x14ac:dyDescent="0.25">
      <c r="A23" s="271" t="s">
        <v>76</v>
      </c>
      <c r="B23">
        <v>130</v>
      </c>
      <c r="C23">
        <v>0</v>
      </c>
      <c r="D23">
        <v>63</v>
      </c>
      <c r="E23">
        <v>0</v>
      </c>
      <c r="F23">
        <v>0</v>
      </c>
      <c r="G23">
        <v>0</v>
      </c>
    </row>
    <row r="24" spans="1:7" ht="15" x14ac:dyDescent="0.25">
      <c r="A24" s="271" t="s">
        <v>69</v>
      </c>
    </row>
    <row r="25" spans="1:7" ht="15" x14ac:dyDescent="0.25">
      <c r="A25" s="271" t="s">
        <v>77</v>
      </c>
      <c r="B25">
        <v>1217.5</v>
      </c>
      <c r="C25">
        <v>1570</v>
      </c>
      <c r="D25">
        <v>3230</v>
      </c>
      <c r="E25">
        <v>3319.8</v>
      </c>
      <c r="F25">
        <v>0</v>
      </c>
      <c r="G25">
        <v>0</v>
      </c>
    </row>
    <row r="26" spans="1:7" ht="15" x14ac:dyDescent="0.25">
      <c r="A26" s="271" t="s">
        <v>167</v>
      </c>
      <c r="B26">
        <v>55</v>
      </c>
      <c r="C26">
        <v>240</v>
      </c>
      <c r="D26">
        <v>0</v>
      </c>
      <c r="E26">
        <v>8.4</v>
      </c>
      <c r="F26">
        <v>0</v>
      </c>
      <c r="G26">
        <v>0</v>
      </c>
    </row>
    <row r="27" spans="1:7" ht="15" x14ac:dyDescent="0.25">
      <c r="A27" s="271" t="s">
        <v>78</v>
      </c>
      <c r="B27">
        <v>5.8</v>
      </c>
      <c r="C27">
        <v>12</v>
      </c>
      <c r="D27">
        <v>27.2</v>
      </c>
      <c r="E27">
        <v>12.2</v>
      </c>
      <c r="F27">
        <v>0</v>
      </c>
      <c r="G27">
        <v>0</v>
      </c>
    </row>
    <row r="28" spans="1:7" ht="15" x14ac:dyDescent="0.25">
      <c r="A28" s="271" t="s">
        <v>463</v>
      </c>
      <c r="B28">
        <v>0.3</v>
      </c>
      <c r="C28">
        <v>0</v>
      </c>
      <c r="D28">
        <v>1</v>
      </c>
      <c r="E28">
        <v>0</v>
      </c>
      <c r="F28">
        <v>0</v>
      </c>
      <c r="G28">
        <v>0</v>
      </c>
    </row>
    <row r="29" spans="1:7" ht="15" x14ac:dyDescent="0.25">
      <c r="A29" s="271" t="s">
        <v>79</v>
      </c>
      <c r="B29">
        <v>1.1000000000000001</v>
      </c>
      <c r="C29">
        <v>0.3</v>
      </c>
      <c r="D29">
        <v>1.9</v>
      </c>
      <c r="E29">
        <v>2</v>
      </c>
      <c r="F29">
        <v>0</v>
      </c>
      <c r="G29">
        <v>0</v>
      </c>
    </row>
    <row r="30" spans="1:7" ht="15" x14ac:dyDescent="0.25">
      <c r="A30" s="271" t="s">
        <v>80</v>
      </c>
      <c r="B30">
        <v>51.7</v>
      </c>
      <c r="C30">
        <v>53</v>
      </c>
      <c r="D30">
        <v>282.8</v>
      </c>
      <c r="E30">
        <v>357.4</v>
      </c>
      <c r="F30">
        <v>0</v>
      </c>
      <c r="G30">
        <v>0</v>
      </c>
    </row>
    <row r="31" spans="1:7" ht="15" x14ac:dyDescent="0.25">
      <c r="A31" s="271" t="s">
        <v>173</v>
      </c>
      <c r="B31">
        <v>0</v>
      </c>
      <c r="C31">
        <v>100</v>
      </c>
      <c r="D31">
        <v>262.2</v>
      </c>
      <c r="E31">
        <v>261.60000000000002</v>
      </c>
      <c r="F31">
        <v>0</v>
      </c>
      <c r="G31">
        <v>0</v>
      </c>
    </row>
    <row r="32" spans="1:7" ht="15" x14ac:dyDescent="0.25">
      <c r="A32" s="271" t="s">
        <v>81</v>
      </c>
      <c r="B32">
        <v>388.5</v>
      </c>
      <c r="C32">
        <v>288.60000000000002</v>
      </c>
      <c r="D32">
        <v>441.5</v>
      </c>
      <c r="E32">
        <v>566.20000000000005</v>
      </c>
      <c r="F32">
        <v>0</v>
      </c>
      <c r="G32">
        <v>0</v>
      </c>
    </row>
    <row r="33" spans="1:7" ht="15" x14ac:dyDescent="0.25">
      <c r="A33" s="271" t="s">
        <v>82</v>
      </c>
      <c r="B33">
        <v>27</v>
      </c>
      <c r="C33">
        <v>13.6</v>
      </c>
      <c r="D33">
        <v>135.80000000000001</v>
      </c>
      <c r="E33">
        <v>85.2</v>
      </c>
      <c r="F33">
        <v>0</v>
      </c>
      <c r="G33">
        <v>0</v>
      </c>
    </row>
    <row r="34" spans="1:7" ht="15" x14ac:dyDescent="0.25">
      <c r="A34" s="271" t="s">
        <v>83</v>
      </c>
      <c r="B34">
        <v>533</v>
      </c>
      <c r="C34">
        <v>499</v>
      </c>
      <c r="D34">
        <v>1193.7</v>
      </c>
      <c r="E34">
        <v>1325.3</v>
      </c>
      <c r="F34">
        <v>0</v>
      </c>
      <c r="G34">
        <v>0</v>
      </c>
    </row>
    <row r="35" spans="1:7" ht="15" x14ac:dyDescent="0.25">
      <c r="A35" s="271" t="s">
        <v>259</v>
      </c>
      <c r="B35">
        <v>0</v>
      </c>
      <c r="C35">
        <v>65</v>
      </c>
      <c r="D35">
        <v>52.4</v>
      </c>
      <c r="E35">
        <v>0</v>
      </c>
      <c r="F35">
        <v>0</v>
      </c>
      <c r="G35">
        <v>0</v>
      </c>
    </row>
    <row r="36" spans="1:7" ht="15" x14ac:dyDescent="0.25">
      <c r="A36" s="271" t="s">
        <v>84</v>
      </c>
      <c r="B36">
        <v>0</v>
      </c>
      <c r="C36">
        <v>1</v>
      </c>
      <c r="D36">
        <v>66.599999999999994</v>
      </c>
      <c r="E36">
        <v>65.7</v>
      </c>
      <c r="F36">
        <v>0</v>
      </c>
      <c r="G36">
        <v>0</v>
      </c>
    </row>
    <row r="37" spans="1:7" ht="15" x14ac:dyDescent="0.25">
      <c r="A37" s="271" t="s">
        <v>85</v>
      </c>
      <c r="B37">
        <v>20</v>
      </c>
      <c r="C37">
        <v>0.1</v>
      </c>
      <c r="D37">
        <v>20.8</v>
      </c>
      <c r="E37">
        <v>44.5</v>
      </c>
      <c r="F37">
        <v>0</v>
      </c>
      <c r="G37">
        <v>0</v>
      </c>
    </row>
    <row r="38" spans="1:7" ht="15" x14ac:dyDescent="0.25">
      <c r="A38" s="271" t="s">
        <v>86</v>
      </c>
      <c r="B38">
        <v>103.6</v>
      </c>
      <c r="C38">
        <v>185.7</v>
      </c>
      <c r="D38">
        <v>314.10000000000002</v>
      </c>
      <c r="E38">
        <v>351.8</v>
      </c>
      <c r="F38">
        <v>0</v>
      </c>
      <c r="G38">
        <v>0</v>
      </c>
    </row>
    <row r="39" spans="1:7" ht="15" x14ac:dyDescent="0.25">
      <c r="A39" s="271" t="s">
        <v>87</v>
      </c>
      <c r="B39">
        <v>1.6</v>
      </c>
      <c r="C39">
        <v>1.1000000000000001</v>
      </c>
      <c r="D39">
        <v>0.7</v>
      </c>
      <c r="E39">
        <v>0</v>
      </c>
      <c r="F39">
        <v>0</v>
      </c>
      <c r="G39">
        <v>0</v>
      </c>
    </row>
    <row r="40" spans="1:7" ht="15" x14ac:dyDescent="0.25">
      <c r="A40" s="271" t="s">
        <v>88</v>
      </c>
      <c r="B40">
        <v>0</v>
      </c>
      <c r="C40">
        <v>60.7</v>
      </c>
      <c r="D40">
        <v>223.9</v>
      </c>
      <c r="E40">
        <v>109.9</v>
      </c>
      <c r="F40">
        <v>0</v>
      </c>
      <c r="G40">
        <v>0</v>
      </c>
    </row>
    <row r="41" spans="1:7" ht="15" x14ac:dyDescent="0.25">
      <c r="A41" s="271" t="s">
        <v>89</v>
      </c>
      <c r="B41">
        <v>30</v>
      </c>
      <c r="C41">
        <v>50</v>
      </c>
      <c r="D41">
        <v>205.5</v>
      </c>
      <c r="E41">
        <v>129.69999999999999</v>
      </c>
      <c r="F41">
        <v>0</v>
      </c>
      <c r="G41">
        <v>0</v>
      </c>
    </row>
    <row r="42" spans="1:7" ht="15" x14ac:dyDescent="0.25">
      <c r="A42" s="271" t="s">
        <v>69</v>
      </c>
    </row>
    <row r="43" spans="1:7" ht="15" x14ac:dyDescent="0.25">
      <c r="A43" s="271" t="s">
        <v>90</v>
      </c>
      <c r="B43">
        <v>264</v>
      </c>
      <c r="C43">
        <v>327.8</v>
      </c>
      <c r="D43">
        <v>1257.8</v>
      </c>
      <c r="E43">
        <v>460.8</v>
      </c>
      <c r="F43">
        <v>0</v>
      </c>
      <c r="G43">
        <v>0</v>
      </c>
    </row>
    <row r="44" spans="1:7" ht="15" x14ac:dyDescent="0.25">
      <c r="A44" s="271" t="s">
        <v>91</v>
      </c>
      <c r="B44">
        <v>0</v>
      </c>
      <c r="C44">
        <v>0</v>
      </c>
      <c r="D44">
        <v>409.7</v>
      </c>
      <c r="E44">
        <v>94.6</v>
      </c>
      <c r="F44">
        <v>0</v>
      </c>
      <c r="G44">
        <v>0</v>
      </c>
    </row>
    <row r="45" spans="1:7" ht="15" x14ac:dyDescent="0.25">
      <c r="A45" s="271" t="s">
        <v>92</v>
      </c>
      <c r="B45">
        <v>0</v>
      </c>
      <c r="C45">
        <v>50</v>
      </c>
      <c r="D45">
        <v>101.2</v>
      </c>
      <c r="E45">
        <v>0</v>
      </c>
      <c r="F45">
        <v>0</v>
      </c>
      <c r="G45">
        <v>0</v>
      </c>
    </row>
    <row r="46" spans="1:7" ht="15" x14ac:dyDescent="0.25">
      <c r="A46" s="271" t="s">
        <v>464</v>
      </c>
      <c r="B46">
        <v>0</v>
      </c>
      <c r="C46">
        <v>0</v>
      </c>
      <c r="D46">
        <v>19.7</v>
      </c>
      <c r="E46">
        <v>0</v>
      </c>
      <c r="F46">
        <v>0</v>
      </c>
      <c r="G46">
        <v>0</v>
      </c>
    </row>
    <row r="47" spans="1:7" ht="15" x14ac:dyDescent="0.25">
      <c r="A47" s="271" t="s">
        <v>175</v>
      </c>
      <c r="B47">
        <v>0</v>
      </c>
      <c r="C47">
        <v>0</v>
      </c>
      <c r="D47">
        <v>18.600000000000001</v>
      </c>
      <c r="E47">
        <v>19</v>
      </c>
      <c r="F47">
        <v>0</v>
      </c>
      <c r="G47">
        <v>0</v>
      </c>
    </row>
    <row r="48" spans="1:7" ht="15" x14ac:dyDescent="0.25">
      <c r="A48" s="271" t="s">
        <v>406</v>
      </c>
      <c r="B48">
        <v>0</v>
      </c>
      <c r="C48">
        <v>0</v>
      </c>
      <c r="D48">
        <v>0</v>
      </c>
      <c r="E48">
        <v>15.2</v>
      </c>
      <c r="F48">
        <v>0</v>
      </c>
      <c r="G48">
        <v>0</v>
      </c>
    </row>
    <row r="49" spans="1:7" ht="15" x14ac:dyDescent="0.25">
      <c r="A49" s="271" t="s">
        <v>93</v>
      </c>
      <c r="B49">
        <v>30</v>
      </c>
      <c r="C49">
        <v>0</v>
      </c>
      <c r="D49">
        <v>0</v>
      </c>
      <c r="E49" t="s">
        <v>94</v>
      </c>
      <c r="F49">
        <v>0</v>
      </c>
      <c r="G49">
        <v>0</v>
      </c>
    </row>
    <row r="50" spans="1:7" ht="15" x14ac:dyDescent="0.25">
      <c r="A50" s="271" t="s">
        <v>95</v>
      </c>
      <c r="B50">
        <v>0</v>
      </c>
      <c r="C50">
        <v>0</v>
      </c>
      <c r="D50">
        <v>0</v>
      </c>
      <c r="E50">
        <v>9.8000000000000007</v>
      </c>
      <c r="F50">
        <v>0</v>
      </c>
      <c r="G50">
        <v>0</v>
      </c>
    </row>
    <row r="51" spans="1:7" ht="15" x14ac:dyDescent="0.25">
      <c r="A51" s="271" t="s">
        <v>96</v>
      </c>
      <c r="B51">
        <v>234</v>
      </c>
      <c r="C51">
        <v>277.8</v>
      </c>
      <c r="D51">
        <v>680.5</v>
      </c>
      <c r="E51">
        <v>305.5</v>
      </c>
      <c r="F51">
        <v>0</v>
      </c>
      <c r="G51">
        <v>0</v>
      </c>
    </row>
    <row r="52" spans="1:7" ht="15" x14ac:dyDescent="0.25">
      <c r="A52" s="271" t="s">
        <v>97</v>
      </c>
      <c r="B52">
        <v>0</v>
      </c>
      <c r="C52">
        <v>0</v>
      </c>
      <c r="D52">
        <v>18</v>
      </c>
      <c r="E52">
        <v>16.8</v>
      </c>
      <c r="F52">
        <v>0</v>
      </c>
      <c r="G52">
        <v>0</v>
      </c>
    </row>
    <row r="53" spans="1:7" ht="15" x14ac:dyDescent="0.25">
      <c r="A53" s="271" t="s">
        <v>176</v>
      </c>
      <c r="B53">
        <v>0</v>
      </c>
      <c r="C53">
        <v>0</v>
      </c>
      <c r="D53">
        <v>10.1</v>
      </c>
      <c r="E53">
        <v>0</v>
      </c>
      <c r="F53">
        <v>0</v>
      </c>
      <c r="G53">
        <v>0</v>
      </c>
    </row>
    <row r="54" spans="1:7" ht="15" x14ac:dyDescent="0.25">
      <c r="A54" s="271" t="s">
        <v>69</v>
      </c>
    </row>
    <row r="55" spans="1:7" ht="15" x14ac:dyDescent="0.25">
      <c r="A55" s="271" t="s">
        <v>98</v>
      </c>
      <c r="B55">
        <v>1327.8</v>
      </c>
      <c r="C55">
        <v>1252.5999999999999</v>
      </c>
      <c r="D55">
        <v>3883.1</v>
      </c>
      <c r="E55">
        <v>2522.5</v>
      </c>
      <c r="F55">
        <v>8.9</v>
      </c>
      <c r="G55">
        <v>0</v>
      </c>
    </row>
    <row r="56" spans="1:7" ht="15" x14ac:dyDescent="0.25">
      <c r="A56" s="271" t="s">
        <v>99</v>
      </c>
      <c r="B56">
        <v>2.5</v>
      </c>
      <c r="C56">
        <v>2.8</v>
      </c>
      <c r="D56">
        <v>8.6</v>
      </c>
      <c r="E56">
        <v>5.9</v>
      </c>
      <c r="F56">
        <v>0</v>
      </c>
      <c r="G56">
        <v>0</v>
      </c>
    </row>
    <row r="57" spans="1:7" ht="15" x14ac:dyDescent="0.25">
      <c r="A57" s="271" t="s">
        <v>100</v>
      </c>
      <c r="B57">
        <v>4.5</v>
      </c>
      <c r="C57">
        <v>4</v>
      </c>
      <c r="D57">
        <v>4.4000000000000004</v>
      </c>
      <c r="E57">
        <v>6.8</v>
      </c>
      <c r="F57">
        <v>0</v>
      </c>
      <c r="G57">
        <v>0</v>
      </c>
    </row>
    <row r="58" spans="1:7" ht="15" x14ac:dyDescent="0.25">
      <c r="A58" s="271" t="s">
        <v>101</v>
      </c>
      <c r="B58">
        <v>30.2</v>
      </c>
      <c r="C58">
        <v>115</v>
      </c>
      <c r="D58">
        <v>320.60000000000002</v>
      </c>
      <c r="E58">
        <v>104.4</v>
      </c>
      <c r="F58">
        <v>0</v>
      </c>
      <c r="G58">
        <v>0</v>
      </c>
    </row>
    <row r="59" spans="1:7" ht="15" x14ac:dyDescent="0.25">
      <c r="A59" s="271" t="s">
        <v>102</v>
      </c>
      <c r="B59">
        <v>7.8</v>
      </c>
      <c r="C59">
        <v>54.1</v>
      </c>
      <c r="D59">
        <v>46.5</v>
      </c>
      <c r="E59">
        <v>34.299999999999997</v>
      </c>
      <c r="F59">
        <v>0</v>
      </c>
      <c r="G59">
        <v>0</v>
      </c>
    </row>
    <row r="60" spans="1:7" ht="15" x14ac:dyDescent="0.25">
      <c r="A60" s="271" t="s">
        <v>103</v>
      </c>
      <c r="B60">
        <v>40.4</v>
      </c>
      <c r="C60">
        <v>6</v>
      </c>
      <c r="D60">
        <v>20.8</v>
      </c>
      <c r="E60">
        <v>7</v>
      </c>
      <c r="F60">
        <v>0</v>
      </c>
      <c r="G60">
        <v>0</v>
      </c>
    </row>
    <row r="61" spans="1:7" ht="15" x14ac:dyDescent="0.25">
      <c r="A61" s="271" t="s">
        <v>104</v>
      </c>
      <c r="B61">
        <v>0</v>
      </c>
      <c r="C61">
        <v>16.5</v>
      </c>
      <c r="D61">
        <v>279.60000000000002</v>
      </c>
      <c r="E61">
        <v>143.9</v>
      </c>
      <c r="F61">
        <v>0</v>
      </c>
      <c r="G61">
        <v>0</v>
      </c>
    </row>
    <row r="62" spans="1:7" ht="15" x14ac:dyDescent="0.25">
      <c r="A62" s="271" t="s">
        <v>105</v>
      </c>
      <c r="B62">
        <v>97.5</v>
      </c>
      <c r="C62">
        <v>52.5</v>
      </c>
      <c r="D62">
        <v>369.2</v>
      </c>
      <c r="E62">
        <v>149.69999999999999</v>
      </c>
      <c r="F62">
        <v>0</v>
      </c>
      <c r="G62">
        <v>0</v>
      </c>
    </row>
    <row r="63" spans="1:7" ht="15" x14ac:dyDescent="0.25">
      <c r="A63" s="271" t="s">
        <v>106</v>
      </c>
      <c r="B63">
        <v>51.1</v>
      </c>
      <c r="C63">
        <v>57</v>
      </c>
      <c r="D63">
        <v>96.3</v>
      </c>
      <c r="E63">
        <v>75.400000000000006</v>
      </c>
      <c r="F63">
        <v>0</v>
      </c>
      <c r="G63">
        <v>0</v>
      </c>
    </row>
    <row r="64" spans="1:7" ht="15" x14ac:dyDescent="0.25">
      <c r="A64" s="271" t="s">
        <v>107</v>
      </c>
      <c r="B64">
        <v>8.5</v>
      </c>
      <c r="C64">
        <v>10</v>
      </c>
      <c r="D64">
        <v>202.6</v>
      </c>
      <c r="E64">
        <v>90.6</v>
      </c>
      <c r="F64">
        <v>0</v>
      </c>
      <c r="G64">
        <v>0</v>
      </c>
    </row>
    <row r="65" spans="1:7" ht="15" x14ac:dyDescent="0.25">
      <c r="A65" s="271" t="s">
        <v>108</v>
      </c>
      <c r="B65">
        <v>11</v>
      </c>
      <c r="C65">
        <v>17.8</v>
      </c>
      <c r="D65">
        <v>0</v>
      </c>
      <c r="E65">
        <v>0</v>
      </c>
      <c r="F65">
        <v>0</v>
      </c>
      <c r="G65">
        <v>0</v>
      </c>
    </row>
    <row r="66" spans="1:7" ht="15" x14ac:dyDescent="0.25">
      <c r="A66" s="271" t="s">
        <v>109</v>
      </c>
      <c r="B66">
        <v>92.7</v>
      </c>
      <c r="C66">
        <v>22.5</v>
      </c>
      <c r="D66">
        <v>237</v>
      </c>
      <c r="E66">
        <v>240.8</v>
      </c>
      <c r="F66">
        <v>0</v>
      </c>
      <c r="G66">
        <v>0</v>
      </c>
    </row>
    <row r="67" spans="1:7" ht="15" x14ac:dyDescent="0.25">
      <c r="A67" s="271" t="s">
        <v>110</v>
      </c>
      <c r="B67">
        <v>0</v>
      </c>
      <c r="C67">
        <v>0</v>
      </c>
      <c r="D67">
        <v>15.4</v>
      </c>
      <c r="E67">
        <v>7.4</v>
      </c>
      <c r="F67">
        <v>0</v>
      </c>
      <c r="G67">
        <v>0</v>
      </c>
    </row>
    <row r="68" spans="1:7" ht="15" x14ac:dyDescent="0.25">
      <c r="A68" s="271" t="s">
        <v>111</v>
      </c>
      <c r="B68">
        <v>0</v>
      </c>
      <c r="C68">
        <v>0</v>
      </c>
      <c r="D68">
        <v>52</v>
      </c>
      <c r="E68">
        <v>37.6</v>
      </c>
      <c r="F68">
        <v>0</v>
      </c>
      <c r="G68">
        <v>0</v>
      </c>
    </row>
    <row r="69" spans="1:7" ht="15" x14ac:dyDescent="0.25">
      <c r="A69" s="271" t="s">
        <v>112</v>
      </c>
      <c r="B69">
        <v>73.400000000000006</v>
      </c>
      <c r="C69">
        <v>92.1</v>
      </c>
      <c r="D69">
        <v>133.30000000000001</v>
      </c>
      <c r="E69">
        <v>136.5</v>
      </c>
      <c r="F69">
        <v>0</v>
      </c>
      <c r="G69">
        <v>0</v>
      </c>
    </row>
    <row r="70" spans="1:7" ht="15" x14ac:dyDescent="0.25">
      <c r="A70" s="271" t="s">
        <v>113</v>
      </c>
      <c r="B70">
        <v>43.5</v>
      </c>
      <c r="C70">
        <v>42</v>
      </c>
      <c r="D70">
        <v>64</v>
      </c>
      <c r="E70">
        <v>56.3</v>
      </c>
      <c r="F70">
        <v>0</v>
      </c>
      <c r="G70">
        <v>0</v>
      </c>
    </row>
    <row r="71" spans="1:7" ht="15" x14ac:dyDescent="0.25">
      <c r="A71" s="271" t="s">
        <v>114</v>
      </c>
      <c r="B71">
        <v>20.7</v>
      </c>
      <c r="C71">
        <v>13</v>
      </c>
      <c r="D71">
        <v>10.3</v>
      </c>
      <c r="E71">
        <v>18</v>
      </c>
      <c r="F71">
        <v>4.8</v>
      </c>
      <c r="G71">
        <v>0</v>
      </c>
    </row>
    <row r="72" spans="1:7" ht="15" x14ac:dyDescent="0.25">
      <c r="A72" s="271" t="s">
        <v>115</v>
      </c>
      <c r="B72">
        <v>624</v>
      </c>
      <c r="C72">
        <v>513.9</v>
      </c>
      <c r="D72">
        <v>1591.9</v>
      </c>
      <c r="E72">
        <v>1008.3</v>
      </c>
      <c r="F72">
        <v>0</v>
      </c>
      <c r="G72">
        <v>0</v>
      </c>
    </row>
    <row r="73" spans="1:7" ht="15" x14ac:dyDescent="0.25">
      <c r="A73" s="271" t="s">
        <v>117</v>
      </c>
      <c r="B73">
        <v>0.6</v>
      </c>
      <c r="C73">
        <v>0.4</v>
      </c>
      <c r="D73">
        <v>10.1</v>
      </c>
      <c r="E73">
        <v>6.1</v>
      </c>
      <c r="F73">
        <v>0</v>
      </c>
      <c r="G73">
        <v>0</v>
      </c>
    </row>
    <row r="74" spans="1:7" ht="15" x14ac:dyDescent="0.25">
      <c r="A74" s="271" t="s">
        <v>118</v>
      </c>
      <c r="B74">
        <v>72.8</v>
      </c>
      <c r="C74">
        <v>71</v>
      </c>
      <c r="D74">
        <v>67.3</v>
      </c>
      <c r="E74">
        <v>69.900000000000006</v>
      </c>
      <c r="F74">
        <v>0</v>
      </c>
      <c r="G74">
        <v>0</v>
      </c>
    </row>
    <row r="75" spans="1:7" ht="15" x14ac:dyDescent="0.25">
      <c r="A75" s="271" t="s">
        <v>119</v>
      </c>
      <c r="B75">
        <v>50.6</v>
      </c>
      <c r="C75">
        <v>54.8</v>
      </c>
      <c r="D75">
        <v>153.4</v>
      </c>
      <c r="E75">
        <v>93.7</v>
      </c>
      <c r="F75">
        <v>4.2</v>
      </c>
      <c r="G75">
        <v>0</v>
      </c>
    </row>
    <row r="76" spans="1:7" ht="15" x14ac:dyDescent="0.25">
      <c r="A76" s="271" t="s">
        <v>120</v>
      </c>
      <c r="B76">
        <v>60.8</v>
      </c>
      <c r="C76">
        <v>41.1</v>
      </c>
      <c r="D76">
        <v>135.30000000000001</v>
      </c>
      <c r="E76">
        <v>89.9</v>
      </c>
      <c r="F76">
        <v>0</v>
      </c>
      <c r="G76">
        <v>0</v>
      </c>
    </row>
    <row r="77" spans="1:7" ht="15" x14ac:dyDescent="0.25">
      <c r="A77" s="271" t="s">
        <v>121</v>
      </c>
      <c r="B77">
        <v>28.7</v>
      </c>
      <c r="C77">
        <v>6.3</v>
      </c>
      <c r="D77">
        <v>33.799999999999997</v>
      </c>
      <c r="E77">
        <v>45.9</v>
      </c>
      <c r="F77">
        <v>0</v>
      </c>
      <c r="G77">
        <v>0</v>
      </c>
    </row>
    <row r="78" spans="1:7" ht="15" x14ac:dyDescent="0.25">
      <c r="A78" s="271" t="s">
        <v>122</v>
      </c>
      <c r="B78">
        <v>6.5</v>
      </c>
      <c r="C78">
        <v>60</v>
      </c>
      <c r="D78">
        <v>30.8</v>
      </c>
      <c r="E78">
        <v>94.4</v>
      </c>
      <c r="F78">
        <v>0</v>
      </c>
      <c r="G78">
        <v>0</v>
      </c>
    </row>
    <row r="79" spans="1:7" ht="15" x14ac:dyDescent="0.25">
      <c r="A79" s="271" t="s">
        <v>591</v>
      </c>
      <c r="B79" t="s">
        <v>67</v>
      </c>
      <c r="C79" t="s">
        <v>68</v>
      </c>
      <c r="D79" t="s">
        <v>68</v>
      </c>
      <c r="E79" t="s">
        <v>66</v>
      </c>
      <c r="F79" t="s">
        <v>181</v>
      </c>
      <c r="G79" t="s">
        <v>67</v>
      </c>
    </row>
    <row r="80" spans="1:7" ht="15" x14ac:dyDescent="0.25">
      <c r="A80" s="271" t="s">
        <v>123</v>
      </c>
      <c r="B80">
        <v>3820.3</v>
      </c>
      <c r="C80">
        <v>3859.1</v>
      </c>
      <c r="D80">
        <v>10357.299999999999</v>
      </c>
      <c r="E80">
        <v>8251.7000000000007</v>
      </c>
      <c r="F80">
        <v>8.9</v>
      </c>
      <c r="G80">
        <v>0</v>
      </c>
    </row>
    <row r="81" spans="1:7" ht="15" x14ac:dyDescent="0.25">
      <c r="A81" s="271" t="s">
        <v>124</v>
      </c>
      <c r="B81">
        <v>400.2</v>
      </c>
      <c r="C81">
        <v>973.6</v>
      </c>
      <c r="D81">
        <v>0</v>
      </c>
      <c r="E81">
        <v>0</v>
      </c>
      <c r="F81">
        <v>0</v>
      </c>
      <c r="G81">
        <v>0</v>
      </c>
    </row>
    <row r="82" spans="1:7" ht="15" x14ac:dyDescent="0.25">
      <c r="A82" s="271" t="s">
        <v>591</v>
      </c>
      <c r="B82" t="s">
        <v>67</v>
      </c>
      <c r="C82" t="s">
        <v>68</v>
      </c>
      <c r="D82" t="s">
        <v>68</v>
      </c>
      <c r="E82" t="s">
        <v>66</v>
      </c>
      <c r="F82" t="s">
        <v>181</v>
      </c>
      <c r="G82" t="s">
        <v>67</v>
      </c>
    </row>
    <row r="83" spans="1:7" ht="15" x14ac:dyDescent="0.25">
      <c r="A83" s="271" t="s">
        <v>125</v>
      </c>
      <c r="B83">
        <v>4220.5</v>
      </c>
      <c r="C83">
        <v>4832.7</v>
      </c>
      <c r="D83">
        <v>10357.299999999999</v>
      </c>
      <c r="E83">
        <v>8251.7000000000007</v>
      </c>
      <c r="F83">
        <v>8.9</v>
      </c>
      <c r="G83">
        <v>0</v>
      </c>
    </row>
    <row r="84" spans="1:7" ht="15" x14ac:dyDescent="0.25">
      <c r="A84" s="271" t="s">
        <v>126</v>
      </c>
      <c r="B84" t="s">
        <v>45</v>
      </c>
      <c r="C84" t="s">
        <v>45</v>
      </c>
      <c r="D84">
        <v>0</v>
      </c>
      <c r="E84">
        <v>0</v>
      </c>
      <c r="F84" t="s">
        <v>45</v>
      </c>
      <c r="G84" t="s">
        <v>45</v>
      </c>
    </row>
    <row r="85" spans="1:7" ht="15" x14ac:dyDescent="0.25">
      <c r="A85" s="271" t="s">
        <v>127</v>
      </c>
      <c r="B85">
        <v>0</v>
      </c>
      <c r="C85">
        <v>0</v>
      </c>
      <c r="D85" t="s">
        <v>45</v>
      </c>
      <c r="E85" t="s">
        <v>45</v>
      </c>
      <c r="F85">
        <v>0</v>
      </c>
      <c r="G85">
        <v>0</v>
      </c>
    </row>
    <row r="86" spans="1:7" ht="15" x14ac:dyDescent="0.25">
      <c r="A86" s="271" t="s">
        <v>591</v>
      </c>
      <c r="B86" t="s">
        <v>67</v>
      </c>
      <c r="C86" t="s">
        <v>68</v>
      </c>
      <c r="D86" t="s">
        <v>68</v>
      </c>
      <c r="E86" t="s">
        <v>66</v>
      </c>
      <c r="F86" t="s">
        <v>181</v>
      </c>
      <c r="G86" t="s">
        <v>67</v>
      </c>
    </row>
    <row r="87" spans="1:7" ht="15" x14ac:dyDescent="0.25">
      <c r="A87" s="271"/>
    </row>
  </sheetData>
  <pageMargins left="0.7" right="0.7" top="0.75" bottom="0.75" header="0.3" footer="0.3"/>
  <pageSetup orientation="portrait" r:id="rId1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CBAB3-BB40-4FD6-9B4D-A4A3B538D92E}">
  <sheetPr codeName="Sheet21"/>
  <dimension ref="A2:G88"/>
  <sheetViews>
    <sheetView zoomScale="145" zoomScaleNormal="145" workbookViewId="0">
      <pane xSplit="1" ySplit="9" topLeftCell="B25" activePane="bottomRight" state="frozen"/>
      <selection pane="topRight" activeCell="I40" sqref="I40"/>
      <selection pane="bottomLeft" activeCell="I40" sqref="I40"/>
      <selection pane="bottomRight" activeCell="I40" sqref="I40"/>
    </sheetView>
  </sheetViews>
  <sheetFormatPr defaultRowHeight="13.2" x14ac:dyDescent="0.25"/>
  <cols>
    <col min="3" max="3" width="12.33203125" customWidth="1"/>
  </cols>
  <sheetData>
    <row r="2" spans="1:7" ht="15" x14ac:dyDescent="0.25">
      <c r="A2" s="173" t="s">
        <v>135</v>
      </c>
      <c r="E2" t="s">
        <v>136</v>
      </c>
      <c r="F2" t="s">
        <v>563</v>
      </c>
      <c r="G2">
        <f>- 5/31</f>
        <v>-0.16129032258064516</v>
      </c>
    </row>
    <row r="3" spans="1:7" ht="15" x14ac:dyDescent="0.25">
      <c r="A3" s="173" t="s">
        <v>582</v>
      </c>
      <c r="B3" t="s">
        <v>583</v>
      </c>
      <c r="C3" t="s">
        <v>575</v>
      </c>
      <c r="D3" t="s">
        <v>576</v>
      </c>
      <c r="E3" t="s">
        <v>142</v>
      </c>
      <c r="F3" t="s">
        <v>564</v>
      </c>
      <c r="G3" t="s">
        <v>194</v>
      </c>
    </row>
    <row r="4" spans="1:7" ht="15" x14ac:dyDescent="0.25">
      <c r="A4" s="173" t="s">
        <v>584</v>
      </c>
      <c r="B4" s="131" t="s">
        <v>585</v>
      </c>
      <c r="C4" s="131" t="s">
        <v>593</v>
      </c>
    </row>
    <row r="5" spans="1:7" ht="15" x14ac:dyDescent="0.25">
      <c r="A5" s="173" t="s">
        <v>69</v>
      </c>
      <c r="B5" t="s">
        <v>148</v>
      </c>
      <c r="C5" t="s">
        <v>579</v>
      </c>
      <c r="D5" t="s">
        <v>152</v>
      </c>
      <c r="E5" t="s">
        <v>69</v>
      </c>
      <c r="F5" t="s">
        <v>567</v>
      </c>
      <c r="G5" t="s">
        <v>203</v>
      </c>
    </row>
    <row r="6" spans="1:7" ht="15" x14ac:dyDescent="0.25">
      <c r="A6" s="173" t="s">
        <v>161</v>
      </c>
      <c r="B6" t="s">
        <v>67</v>
      </c>
      <c r="C6" t="s">
        <v>68</v>
      </c>
      <c r="D6" t="s">
        <v>68</v>
      </c>
      <c r="E6" t="s">
        <v>66</v>
      </c>
      <c r="F6" t="s">
        <v>181</v>
      </c>
      <c r="G6" t="s">
        <v>67</v>
      </c>
    </row>
    <row r="7" spans="1:7" ht="15" x14ac:dyDescent="0.25">
      <c r="A7" s="173" t="s">
        <v>587</v>
      </c>
      <c r="B7" t="s">
        <v>588</v>
      </c>
      <c r="C7" t="s">
        <v>580</v>
      </c>
      <c r="D7" t="s">
        <v>581</v>
      </c>
      <c r="E7" t="s">
        <v>156</v>
      </c>
      <c r="F7" t="s">
        <v>153</v>
      </c>
      <c r="G7" t="s">
        <v>209</v>
      </c>
    </row>
    <row r="8" spans="1:7" ht="15" x14ac:dyDescent="0.25">
      <c r="A8" s="173" t="s">
        <v>161</v>
      </c>
      <c r="B8" t="s">
        <v>67</v>
      </c>
      <c r="C8" t="s">
        <v>68</v>
      </c>
      <c r="D8" t="s">
        <v>68</v>
      </c>
      <c r="E8" t="s">
        <v>66</v>
      </c>
      <c r="F8" t="s">
        <v>181</v>
      </c>
      <c r="G8" t="s">
        <v>67</v>
      </c>
    </row>
    <row r="9" spans="1:7" ht="15" x14ac:dyDescent="0.25">
      <c r="A9" s="173" t="s">
        <v>589</v>
      </c>
      <c r="B9" t="s">
        <v>590</v>
      </c>
      <c r="C9" t="s">
        <v>502</v>
      </c>
      <c r="D9" t="s">
        <v>503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69</v>
      </c>
    </row>
    <row r="11" spans="1:7" ht="15" x14ac:dyDescent="0.25">
      <c r="A11" s="173" t="s">
        <v>70</v>
      </c>
      <c r="B11">
        <v>144.6</v>
      </c>
      <c r="C11">
        <v>121.4</v>
      </c>
      <c r="D11">
        <v>354.2</v>
      </c>
      <c r="E11">
        <v>358</v>
      </c>
      <c r="F11">
        <v>0</v>
      </c>
      <c r="G11">
        <v>0</v>
      </c>
    </row>
    <row r="12" spans="1:7" ht="15" x14ac:dyDescent="0.25">
      <c r="A12" s="173" t="s">
        <v>165</v>
      </c>
      <c r="B12">
        <v>21.5</v>
      </c>
      <c r="C12">
        <v>0</v>
      </c>
      <c r="D12">
        <v>21.1</v>
      </c>
      <c r="E12">
        <v>21.3</v>
      </c>
      <c r="F12">
        <v>0</v>
      </c>
      <c r="G12">
        <v>0</v>
      </c>
    </row>
    <row r="13" spans="1:7" ht="15" x14ac:dyDescent="0.25">
      <c r="A13" s="173" t="s">
        <v>405</v>
      </c>
      <c r="B13">
        <v>0.1</v>
      </c>
      <c r="C13">
        <v>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123</v>
      </c>
      <c r="C14">
        <v>54.9</v>
      </c>
      <c r="D14">
        <v>320.39999999999998</v>
      </c>
      <c r="E14">
        <v>253.1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0</v>
      </c>
      <c r="E15">
        <v>8.6999999999999993</v>
      </c>
      <c r="F15">
        <v>0</v>
      </c>
      <c r="G15">
        <v>0</v>
      </c>
    </row>
    <row r="16" spans="1:7" ht="15" x14ac:dyDescent="0.25">
      <c r="A16" s="173" t="s">
        <v>73</v>
      </c>
      <c r="B16">
        <v>0</v>
      </c>
      <c r="C16">
        <v>0</v>
      </c>
      <c r="D16">
        <v>0</v>
      </c>
      <c r="E16">
        <v>21.8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66.5</v>
      </c>
      <c r="D17">
        <v>12.7</v>
      </c>
      <c r="E17">
        <v>53.1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420.1</v>
      </c>
      <c r="C19">
        <v>430.8</v>
      </c>
      <c r="D19">
        <v>978.7</v>
      </c>
      <c r="E19">
        <v>1057.4000000000001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210.2</v>
      </c>
      <c r="C21">
        <v>138.80000000000001</v>
      </c>
      <c r="D21">
        <v>468.2</v>
      </c>
      <c r="E21">
        <v>429.7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130</v>
      </c>
      <c r="C23">
        <v>0</v>
      </c>
      <c r="D23">
        <v>63</v>
      </c>
      <c r="E23">
        <v>0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1172.8</v>
      </c>
      <c r="C25">
        <v>1492.6</v>
      </c>
      <c r="D25">
        <v>3156.3</v>
      </c>
      <c r="E25">
        <v>3223.9</v>
      </c>
      <c r="F25">
        <v>0</v>
      </c>
      <c r="G25">
        <v>0</v>
      </c>
    </row>
    <row r="26" spans="1:7" ht="15" x14ac:dyDescent="0.25">
      <c r="A26" s="173" t="s">
        <v>167</v>
      </c>
      <c r="B26">
        <v>55</v>
      </c>
      <c r="C26">
        <v>180</v>
      </c>
      <c r="D26">
        <v>0</v>
      </c>
      <c r="E26">
        <v>8.4</v>
      </c>
      <c r="F26">
        <v>0</v>
      </c>
      <c r="G26">
        <v>0</v>
      </c>
    </row>
    <row r="27" spans="1:7" ht="15" x14ac:dyDescent="0.25">
      <c r="A27" s="173" t="s">
        <v>78</v>
      </c>
      <c r="B27">
        <v>6.2</v>
      </c>
      <c r="C27">
        <v>12</v>
      </c>
      <c r="D27">
        <v>26.7</v>
      </c>
      <c r="E27">
        <v>12.2</v>
      </c>
      <c r="F27">
        <v>0</v>
      </c>
      <c r="G27">
        <v>0</v>
      </c>
    </row>
    <row r="28" spans="1:7" ht="15" x14ac:dyDescent="0.25">
      <c r="A28" s="173" t="s">
        <v>463</v>
      </c>
      <c r="B28">
        <v>0.3</v>
      </c>
      <c r="C28">
        <v>0</v>
      </c>
      <c r="D28">
        <v>1</v>
      </c>
      <c r="E28">
        <v>0</v>
      </c>
      <c r="F28">
        <v>0</v>
      </c>
      <c r="G28">
        <v>0</v>
      </c>
    </row>
    <row r="29" spans="1:7" ht="15" x14ac:dyDescent="0.25">
      <c r="A29" s="173" t="s">
        <v>79</v>
      </c>
      <c r="B29">
        <v>1.4</v>
      </c>
      <c r="C29">
        <v>0.3</v>
      </c>
      <c r="D29">
        <v>1.6</v>
      </c>
      <c r="E29">
        <v>2</v>
      </c>
      <c r="F29">
        <v>0</v>
      </c>
      <c r="G29">
        <v>0</v>
      </c>
    </row>
    <row r="30" spans="1:7" ht="15" x14ac:dyDescent="0.25">
      <c r="A30" s="173" t="s">
        <v>80</v>
      </c>
      <c r="B30">
        <v>51.7</v>
      </c>
      <c r="C30">
        <v>53</v>
      </c>
      <c r="D30">
        <v>282.8</v>
      </c>
      <c r="E30">
        <v>357.4</v>
      </c>
      <c r="F30">
        <v>0</v>
      </c>
      <c r="G30">
        <v>0</v>
      </c>
    </row>
    <row r="31" spans="1:7" ht="15" x14ac:dyDescent="0.25">
      <c r="A31" s="173" t="s">
        <v>173</v>
      </c>
      <c r="B31">
        <v>0</v>
      </c>
      <c r="C31">
        <v>100</v>
      </c>
      <c r="D31">
        <v>262.2</v>
      </c>
      <c r="E31">
        <v>261.60000000000002</v>
      </c>
      <c r="F31">
        <v>0</v>
      </c>
      <c r="G31">
        <v>0</v>
      </c>
    </row>
    <row r="32" spans="1:7" ht="15" x14ac:dyDescent="0.25">
      <c r="A32" s="173" t="s">
        <v>81</v>
      </c>
      <c r="B32">
        <v>414.8</v>
      </c>
      <c r="C32">
        <v>340.2</v>
      </c>
      <c r="D32">
        <v>412.9</v>
      </c>
      <c r="E32">
        <v>513.29999999999995</v>
      </c>
      <c r="F32">
        <v>0</v>
      </c>
      <c r="G32">
        <v>0</v>
      </c>
    </row>
    <row r="33" spans="1:7" ht="15" x14ac:dyDescent="0.25">
      <c r="A33" s="173" t="s">
        <v>82</v>
      </c>
      <c r="B33">
        <v>27</v>
      </c>
      <c r="C33">
        <v>13.6</v>
      </c>
      <c r="D33">
        <v>135.80000000000001</v>
      </c>
      <c r="E33">
        <v>85</v>
      </c>
      <c r="F33">
        <v>0</v>
      </c>
      <c r="G33">
        <v>0</v>
      </c>
    </row>
    <row r="34" spans="1:7" ht="15" x14ac:dyDescent="0.25">
      <c r="A34" s="173" t="s">
        <v>83</v>
      </c>
      <c r="B34">
        <v>421</v>
      </c>
      <c r="C34">
        <v>540</v>
      </c>
      <c r="D34">
        <v>1193.7</v>
      </c>
      <c r="E34">
        <v>1282.5999999999999</v>
      </c>
      <c r="F34">
        <v>0</v>
      </c>
      <c r="G34">
        <v>0</v>
      </c>
    </row>
    <row r="35" spans="1:7" ht="15" x14ac:dyDescent="0.25">
      <c r="A35" s="173" t="s">
        <v>259</v>
      </c>
      <c r="B35">
        <v>0</v>
      </c>
      <c r="C35">
        <v>65</v>
      </c>
      <c r="D35">
        <v>52.4</v>
      </c>
      <c r="E35">
        <v>0</v>
      </c>
      <c r="F35">
        <v>0</v>
      </c>
      <c r="G35">
        <v>0</v>
      </c>
    </row>
    <row r="36" spans="1:7" ht="15" x14ac:dyDescent="0.25">
      <c r="A36" s="173" t="s">
        <v>84</v>
      </c>
      <c r="B36">
        <v>0</v>
      </c>
      <c r="C36">
        <v>1</v>
      </c>
      <c r="D36">
        <v>66.599999999999994</v>
      </c>
      <c r="E36">
        <v>65.7</v>
      </c>
      <c r="F36">
        <v>0</v>
      </c>
      <c r="G36">
        <v>0</v>
      </c>
    </row>
    <row r="37" spans="1:7" ht="15" x14ac:dyDescent="0.25">
      <c r="A37" s="173" t="s">
        <v>85</v>
      </c>
      <c r="B37">
        <v>20</v>
      </c>
      <c r="C37">
        <v>0.1</v>
      </c>
      <c r="D37">
        <v>20.8</v>
      </c>
      <c r="E37">
        <v>44.5</v>
      </c>
      <c r="F37">
        <v>0</v>
      </c>
      <c r="G37">
        <v>0</v>
      </c>
    </row>
    <row r="38" spans="1:7" ht="15" x14ac:dyDescent="0.25">
      <c r="A38" s="173" t="s">
        <v>86</v>
      </c>
      <c r="B38">
        <v>103.9</v>
      </c>
      <c r="C38">
        <v>185.7</v>
      </c>
      <c r="D38">
        <v>313.8</v>
      </c>
      <c r="E38">
        <v>351.8</v>
      </c>
      <c r="F38">
        <v>0</v>
      </c>
      <c r="G38">
        <v>0</v>
      </c>
    </row>
    <row r="39" spans="1:7" ht="15" x14ac:dyDescent="0.25">
      <c r="A39" s="173" t="s">
        <v>87</v>
      </c>
      <c r="B39">
        <v>1.6</v>
      </c>
      <c r="C39">
        <v>1.1000000000000001</v>
      </c>
      <c r="D39">
        <v>0.7</v>
      </c>
      <c r="E39">
        <v>0</v>
      </c>
      <c r="F39">
        <v>0</v>
      </c>
      <c r="G39">
        <v>0</v>
      </c>
    </row>
    <row r="40" spans="1:7" ht="15" x14ac:dyDescent="0.25">
      <c r="A40" s="173" t="s">
        <v>88</v>
      </c>
      <c r="B40">
        <v>0</v>
      </c>
      <c r="C40">
        <v>0.7</v>
      </c>
      <c r="D40">
        <v>223.9</v>
      </c>
      <c r="E40">
        <v>109.9</v>
      </c>
      <c r="F40">
        <v>0</v>
      </c>
      <c r="G40">
        <v>0</v>
      </c>
    </row>
    <row r="41" spans="1:7" ht="15" x14ac:dyDescent="0.25">
      <c r="A41" s="173" t="s">
        <v>89</v>
      </c>
      <c r="B41">
        <v>70</v>
      </c>
      <c r="C41">
        <v>0</v>
      </c>
      <c r="D41">
        <v>161.5</v>
      </c>
      <c r="E41">
        <v>129.69999999999999</v>
      </c>
      <c r="F41">
        <v>0</v>
      </c>
      <c r="G41">
        <v>0</v>
      </c>
    </row>
    <row r="42" spans="1:7" ht="15" x14ac:dyDescent="0.25">
      <c r="A42" s="173" t="s">
        <v>69</v>
      </c>
    </row>
    <row r="43" spans="1:7" ht="15" x14ac:dyDescent="0.25">
      <c r="A43" s="173" t="s">
        <v>90</v>
      </c>
      <c r="B43">
        <v>288</v>
      </c>
      <c r="C43">
        <v>277.8</v>
      </c>
      <c r="D43">
        <v>1257.8</v>
      </c>
      <c r="E43">
        <v>424.6</v>
      </c>
      <c r="F43">
        <v>0</v>
      </c>
      <c r="G43">
        <v>0</v>
      </c>
    </row>
    <row r="44" spans="1:7" ht="15" x14ac:dyDescent="0.25">
      <c r="A44" s="173" t="s">
        <v>91</v>
      </c>
      <c r="B44">
        <v>0</v>
      </c>
      <c r="C44">
        <v>0</v>
      </c>
      <c r="D44">
        <v>409.7</v>
      </c>
      <c r="E44">
        <v>94.6</v>
      </c>
      <c r="F44">
        <v>0</v>
      </c>
      <c r="G44">
        <v>0</v>
      </c>
    </row>
    <row r="45" spans="1:7" ht="15" x14ac:dyDescent="0.25">
      <c r="A45" s="173" t="s">
        <v>92</v>
      </c>
      <c r="B45">
        <v>0</v>
      </c>
      <c r="C45">
        <v>0</v>
      </c>
      <c r="D45">
        <v>101.2</v>
      </c>
      <c r="E45">
        <v>0</v>
      </c>
      <c r="F45">
        <v>0</v>
      </c>
      <c r="G45">
        <v>0</v>
      </c>
    </row>
    <row r="46" spans="1:7" ht="15" x14ac:dyDescent="0.25">
      <c r="A46" s="173" t="s">
        <v>464</v>
      </c>
      <c r="B46">
        <v>0</v>
      </c>
      <c r="C46">
        <v>0</v>
      </c>
      <c r="D46">
        <v>19.7</v>
      </c>
      <c r="E46">
        <v>0</v>
      </c>
      <c r="F46">
        <v>0</v>
      </c>
      <c r="G46">
        <v>0</v>
      </c>
    </row>
    <row r="47" spans="1:7" ht="15" x14ac:dyDescent="0.25">
      <c r="A47" s="173" t="s">
        <v>175</v>
      </c>
      <c r="B47">
        <v>0</v>
      </c>
      <c r="C47">
        <v>0</v>
      </c>
      <c r="D47">
        <v>18.600000000000001</v>
      </c>
      <c r="E47">
        <v>19</v>
      </c>
      <c r="F47">
        <v>0</v>
      </c>
      <c r="G47">
        <v>0</v>
      </c>
    </row>
    <row r="48" spans="1:7" ht="15" x14ac:dyDescent="0.25">
      <c r="A48" s="173" t="s">
        <v>406</v>
      </c>
      <c r="B48">
        <v>0</v>
      </c>
      <c r="C48">
        <v>0</v>
      </c>
      <c r="D48">
        <v>0</v>
      </c>
      <c r="E48">
        <v>15.2</v>
      </c>
      <c r="F48">
        <v>0</v>
      </c>
      <c r="G48">
        <v>0</v>
      </c>
    </row>
    <row r="49" spans="1:7" ht="15" x14ac:dyDescent="0.25">
      <c r="A49" s="173" t="s">
        <v>93</v>
      </c>
      <c r="B49">
        <v>30</v>
      </c>
      <c r="C49">
        <v>0</v>
      </c>
      <c r="D49">
        <v>0</v>
      </c>
      <c r="E49" t="s">
        <v>94</v>
      </c>
      <c r="F49">
        <v>0</v>
      </c>
      <c r="G49">
        <v>0</v>
      </c>
    </row>
    <row r="50" spans="1:7" ht="15" x14ac:dyDescent="0.25">
      <c r="A50" s="173" t="s">
        <v>95</v>
      </c>
      <c r="B50">
        <v>0</v>
      </c>
      <c r="C50">
        <v>0</v>
      </c>
      <c r="D50">
        <v>0</v>
      </c>
      <c r="E50">
        <v>9.8000000000000007</v>
      </c>
      <c r="F50">
        <v>0</v>
      </c>
      <c r="G50">
        <v>0</v>
      </c>
    </row>
    <row r="51" spans="1:7" ht="15" x14ac:dyDescent="0.25">
      <c r="A51" s="173" t="s">
        <v>96</v>
      </c>
      <c r="B51">
        <v>258</v>
      </c>
      <c r="C51">
        <v>277.8</v>
      </c>
      <c r="D51">
        <v>680.5</v>
      </c>
      <c r="E51">
        <v>269.3</v>
      </c>
      <c r="F51">
        <v>0</v>
      </c>
      <c r="G51">
        <v>0</v>
      </c>
    </row>
    <row r="52" spans="1:7" ht="15" x14ac:dyDescent="0.25">
      <c r="A52" s="173" t="s">
        <v>97</v>
      </c>
      <c r="B52">
        <v>0</v>
      </c>
      <c r="C52">
        <v>0</v>
      </c>
      <c r="D52">
        <v>18</v>
      </c>
      <c r="E52">
        <v>16.8</v>
      </c>
      <c r="F52">
        <v>0</v>
      </c>
      <c r="G52">
        <v>0</v>
      </c>
    </row>
    <row r="53" spans="1:7" ht="15" x14ac:dyDescent="0.25">
      <c r="A53" s="173" t="s">
        <v>176</v>
      </c>
      <c r="B53">
        <v>0</v>
      </c>
      <c r="C53">
        <v>0</v>
      </c>
      <c r="D53">
        <v>10.1</v>
      </c>
      <c r="E53">
        <v>0</v>
      </c>
      <c r="F53">
        <v>0</v>
      </c>
      <c r="G53">
        <v>0</v>
      </c>
    </row>
    <row r="54" spans="1:7" ht="15" x14ac:dyDescent="0.25">
      <c r="A54" s="173" t="s">
        <v>69</v>
      </c>
    </row>
    <row r="55" spans="1:7" ht="15" x14ac:dyDescent="0.25">
      <c r="A55" s="173" t="s">
        <v>98</v>
      </c>
      <c r="B55">
        <v>1462.5</v>
      </c>
      <c r="C55">
        <v>1269.0999999999999</v>
      </c>
      <c r="D55">
        <v>3656.6</v>
      </c>
      <c r="E55">
        <v>2344.3000000000002</v>
      </c>
      <c r="F55">
        <v>8.9</v>
      </c>
      <c r="G55">
        <v>0</v>
      </c>
    </row>
    <row r="56" spans="1:7" ht="15" x14ac:dyDescent="0.25">
      <c r="A56" s="173" t="s">
        <v>99</v>
      </c>
      <c r="B56">
        <v>2.5</v>
      </c>
      <c r="C56">
        <v>2.8</v>
      </c>
      <c r="D56">
        <v>8.6</v>
      </c>
      <c r="E56">
        <v>5.9</v>
      </c>
      <c r="F56">
        <v>0</v>
      </c>
      <c r="G56">
        <v>0</v>
      </c>
    </row>
    <row r="57" spans="1:7" ht="15" x14ac:dyDescent="0.25">
      <c r="A57" s="173" t="s">
        <v>100</v>
      </c>
      <c r="B57">
        <v>9</v>
      </c>
      <c r="C57">
        <v>4</v>
      </c>
      <c r="D57">
        <v>0</v>
      </c>
      <c r="E57">
        <v>6.8</v>
      </c>
      <c r="F57">
        <v>0</v>
      </c>
      <c r="G57">
        <v>0</v>
      </c>
    </row>
    <row r="58" spans="1:7" ht="15" x14ac:dyDescent="0.25">
      <c r="A58" s="173" t="s">
        <v>101</v>
      </c>
      <c r="B58">
        <v>30.2</v>
      </c>
      <c r="C58">
        <v>115</v>
      </c>
      <c r="D58">
        <v>288.3</v>
      </c>
      <c r="E58">
        <v>104.4</v>
      </c>
      <c r="F58">
        <v>0</v>
      </c>
      <c r="G58">
        <v>0</v>
      </c>
    </row>
    <row r="59" spans="1:7" ht="15" x14ac:dyDescent="0.25">
      <c r="A59" s="173" t="s">
        <v>102</v>
      </c>
      <c r="B59">
        <v>8</v>
      </c>
      <c r="C59">
        <v>54.1</v>
      </c>
      <c r="D59">
        <v>38.799999999999997</v>
      </c>
      <c r="E59">
        <v>34.299999999999997</v>
      </c>
      <c r="F59">
        <v>0</v>
      </c>
      <c r="G59">
        <v>0</v>
      </c>
    </row>
    <row r="60" spans="1:7" ht="15" x14ac:dyDescent="0.25">
      <c r="A60" s="173" t="s">
        <v>103</v>
      </c>
      <c r="B60">
        <v>46.5</v>
      </c>
      <c r="C60">
        <v>4</v>
      </c>
      <c r="D60">
        <v>16</v>
      </c>
      <c r="E60">
        <v>6.3</v>
      </c>
      <c r="F60">
        <v>0</v>
      </c>
      <c r="G60">
        <v>0</v>
      </c>
    </row>
    <row r="61" spans="1:7" ht="15" x14ac:dyDescent="0.25">
      <c r="A61" s="173" t="s">
        <v>104</v>
      </c>
      <c r="B61">
        <v>0</v>
      </c>
      <c r="C61">
        <v>47.5</v>
      </c>
      <c r="D61">
        <v>279.60000000000002</v>
      </c>
      <c r="E61">
        <v>111.9</v>
      </c>
      <c r="F61">
        <v>0</v>
      </c>
      <c r="G61">
        <v>0</v>
      </c>
    </row>
    <row r="62" spans="1:7" ht="15" x14ac:dyDescent="0.25">
      <c r="A62" s="173" t="s">
        <v>105</v>
      </c>
      <c r="B62">
        <v>94.9</v>
      </c>
      <c r="C62">
        <v>65</v>
      </c>
      <c r="D62">
        <v>338.6</v>
      </c>
      <c r="E62">
        <v>136.4</v>
      </c>
      <c r="F62">
        <v>0</v>
      </c>
      <c r="G62">
        <v>0</v>
      </c>
    </row>
    <row r="63" spans="1:7" ht="15" x14ac:dyDescent="0.25">
      <c r="A63" s="173" t="s">
        <v>106</v>
      </c>
      <c r="B63">
        <v>49.3</v>
      </c>
      <c r="C63">
        <v>77</v>
      </c>
      <c r="D63">
        <v>96.3</v>
      </c>
      <c r="E63">
        <v>54.7</v>
      </c>
      <c r="F63">
        <v>0</v>
      </c>
      <c r="G63">
        <v>0</v>
      </c>
    </row>
    <row r="64" spans="1:7" ht="15" x14ac:dyDescent="0.25">
      <c r="A64" s="173" t="s">
        <v>107</v>
      </c>
      <c r="B64">
        <v>33.5</v>
      </c>
      <c r="C64">
        <v>10</v>
      </c>
      <c r="D64">
        <v>202.6</v>
      </c>
      <c r="E64">
        <v>90.6</v>
      </c>
      <c r="F64">
        <v>0</v>
      </c>
      <c r="G64">
        <v>0</v>
      </c>
    </row>
    <row r="65" spans="1:7" ht="15" x14ac:dyDescent="0.25">
      <c r="A65" s="173" t="s">
        <v>108</v>
      </c>
      <c r="B65">
        <v>11</v>
      </c>
      <c r="C65">
        <v>17.8</v>
      </c>
      <c r="D65">
        <v>0</v>
      </c>
      <c r="E65">
        <v>0</v>
      </c>
      <c r="F65">
        <v>0</v>
      </c>
      <c r="G65">
        <v>0</v>
      </c>
    </row>
    <row r="66" spans="1:7" ht="15" x14ac:dyDescent="0.25">
      <c r="A66" s="173" t="s">
        <v>109</v>
      </c>
      <c r="B66">
        <v>122.6</v>
      </c>
      <c r="C66">
        <v>32.9</v>
      </c>
      <c r="D66">
        <v>203.4</v>
      </c>
      <c r="E66">
        <v>207.7</v>
      </c>
      <c r="F66">
        <v>0</v>
      </c>
      <c r="G66">
        <v>0</v>
      </c>
    </row>
    <row r="67" spans="1:7" ht="15" x14ac:dyDescent="0.25">
      <c r="A67" s="173" t="s">
        <v>110</v>
      </c>
      <c r="B67">
        <v>0</v>
      </c>
      <c r="C67">
        <v>0</v>
      </c>
      <c r="D67">
        <v>15.4</v>
      </c>
      <c r="E67">
        <v>7.4</v>
      </c>
      <c r="F67">
        <v>0</v>
      </c>
      <c r="G67">
        <v>0</v>
      </c>
    </row>
    <row r="68" spans="1:7" ht="15" x14ac:dyDescent="0.25">
      <c r="A68" s="173" t="s">
        <v>111</v>
      </c>
      <c r="B68">
        <v>0</v>
      </c>
      <c r="C68">
        <v>0</v>
      </c>
      <c r="D68">
        <v>52</v>
      </c>
      <c r="E68">
        <v>37.6</v>
      </c>
      <c r="F68">
        <v>0</v>
      </c>
      <c r="G68">
        <v>0</v>
      </c>
    </row>
    <row r="69" spans="1:7" ht="15" x14ac:dyDescent="0.25">
      <c r="A69" s="173" t="s">
        <v>112</v>
      </c>
      <c r="B69">
        <v>79.900000000000006</v>
      </c>
      <c r="C69">
        <v>110.4</v>
      </c>
      <c r="D69">
        <v>126.3</v>
      </c>
      <c r="E69">
        <v>116.4</v>
      </c>
      <c r="F69">
        <v>0</v>
      </c>
      <c r="G69">
        <v>0</v>
      </c>
    </row>
    <row r="70" spans="1:7" ht="15" x14ac:dyDescent="0.25">
      <c r="A70" s="173" t="s">
        <v>113</v>
      </c>
      <c r="B70">
        <v>43.5</v>
      </c>
      <c r="C70">
        <v>42</v>
      </c>
      <c r="D70">
        <v>64</v>
      </c>
      <c r="E70">
        <v>56.3</v>
      </c>
      <c r="F70">
        <v>0</v>
      </c>
      <c r="G70">
        <v>0</v>
      </c>
    </row>
    <row r="71" spans="1:7" ht="15" x14ac:dyDescent="0.25">
      <c r="A71" s="173" t="s">
        <v>114</v>
      </c>
      <c r="B71">
        <v>20.7</v>
      </c>
      <c r="C71">
        <v>13</v>
      </c>
      <c r="D71">
        <v>10.3</v>
      </c>
      <c r="E71">
        <v>18</v>
      </c>
      <c r="F71">
        <v>4.8</v>
      </c>
      <c r="G71">
        <v>0</v>
      </c>
    </row>
    <row r="72" spans="1:7" ht="15" x14ac:dyDescent="0.25">
      <c r="A72" s="173" t="s">
        <v>115</v>
      </c>
      <c r="B72">
        <v>658.7</v>
      </c>
      <c r="C72">
        <v>510.3</v>
      </c>
      <c r="D72">
        <v>1521</v>
      </c>
      <c r="E72">
        <v>969.7</v>
      </c>
      <c r="F72">
        <v>0</v>
      </c>
      <c r="G72">
        <v>0</v>
      </c>
    </row>
    <row r="73" spans="1:7" ht="15" x14ac:dyDescent="0.25">
      <c r="A73" s="173" t="s">
        <v>117</v>
      </c>
      <c r="B73">
        <v>0</v>
      </c>
      <c r="C73">
        <v>0.4</v>
      </c>
      <c r="D73">
        <v>10.1</v>
      </c>
      <c r="E73">
        <v>6.1</v>
      </c>
      <c r="F73">
        <v>0</v>
      </c>
      <c r="G73">
        <v>0</v>
      </c>
    </row>
    <row r="74" spans="1:7" ht="15" x14ac:dyDescent="0.25">
      <c r="A74" s="173" t="s">
        <v>118</v>
      </c>
      <c r="B74">
        <v>92.5</v>
      </c>
      <c r="C74">
        <v>71</v>
      </c>
      <c r="D74">
        <v>46.9</v>
      </c>
      <c r="E74">
        <v>69.900000000000006</v>
      </c>
      <c r="F74">
        <v>0</v>
      </c>
      <c r="G74">
        <v>0</v>
      </c>
    </row>
    <row r="75" spans="1:7" ht="15" x14ac:dyDescent="0.25">
      <c r="A75" s="173" t="s">
        <v>119</v>
      </c>
      <c r="B75">
        <v>50.6</v>
      </c>
      <c r="C75">
        <v>36</v>
      </c>
      <c r="D75">
        <v>153.4</v>
      </c>
      <c r="E75">
        <v>93.7</v>
      </c>
      <c r="F75">
        <v>4.2</v>
      </c>
      <c r="G75">
        <v>0</v>
      </c>
    </row>
    <row r="76" spans="1:7" ht="15" x14ac:dyDescent="0.25">
      <c r="A76" s="173" t="s">
        <v>120</v>
      </c>
      <c r="B76">
        <v>73.900000000000006</v>
      </c>
      <c r="C76">
        <v>49.7</v>
      </c>
      <c r="D76">
        <v>120.5</v>
      </c>
      <c r="E76">
        <v>70.2</v>
      </c>
      <c r="F76">
        <v>0</v>
      </c>
      <c r="G76">
        <v>0</v>
      </c>
    </row>
    <row r="77" spans="1:7" ht="15" x14ac:dyDescent="0.25">
      <c r="A77" s="173" t="s">
        <v>121</v>
      </c>
      <c r="B77">
        <v>28.7</v>
      </c>
      <c r="C77">
        <v>6.3</v>
      </c>
      <c r="D77">
        <v>33.799999999999997</v>
      </c>
      <c r="E77">
        <v>45.9</v>
      </c>
      <c r="F77">
        <v>0</v>
      </c>
      <c r="G77">
        <v>0</v>
      </c>
    </row>
    <row r="78" spans="1:7" ht="15" x14ac:dyDescent="0.25">
      <c r="A78" s="173" t="s">
        <v>122</v>
      </c>
      <c r="B78">
        <v>6.5</v>
      </c>
      <c r="C78">
        <v>0</v>
      </c>
      <c r="D78">
        <v>30.8</v>
      </c>
      <c r="E78">
        <v>94.4</v>
      </c>
      <c r="F78">
        <v>0</v>
      </c>
      <c r="G78">
        <v>0</v>
      </c>
    </row>
    <row r="79" spans="1:7" ht="15" x14ac:dyDescent="0.25">
      <c r="A79" s="173" t="s">
        <v>591</v>
      </c>
      <c r="B79" t="s">
        <v>67</v>
      </c>
      <c r="C79" t="s">
        <v>68</v>
      </c>
      <c r="D79" t="s">
        <v>68</v>
      </c>
      <c r="E79" t="s">
        <v>66</v>
      </c>
      <c r="F79" t="s">
        <v>181</v>
      </c>
      <c r="G79" t="s">
        <v>67</v>
      </c>
    </row>
    <row r="80" spans="1:7" ht="15" x14ac:dyDescent="0.25">
      <c r="A80" s="173" t="s">
        <v>123</v>
      </c>
      <c r="B80">
        <v>3828.2</v>
      </c>
      <c r="C80">
        <v>3730.4</v>
      </c>
      <c r="D80">
        <v>9934.7999999999993</v>
      </c>
      <c r="E80">
        <v>7837.9</v>
      </c>
      <c r="F80">
        <v>8.9</v>
      </c>
      <c r="G80">
        <v>0</v>
      </c>
    </row>
    <row r="81" spans="1:7" ht="15" x14ac:dyDescent="0.25">
      <c r="A81" s="173" t="s">
        <v>124</v>
      </c>
      <c r="B81">
        <v>321</v>
      </c>
      <c r="C81">
        <v>933.5</v>
      </c>
      <c r="D81">
        <v>0</v>
      </c>
      <c r="E81">
        <v>0</v>
      </c>
      <c r="F81">
        <v>0</v>
      </c>
      <c r="G81">
        <v>0</v>
      </c>
    </row>
    <row r="82" spans="1:7" ht="15" x14ac:dyDescent="0.25">
      <c r="A82" s="173" t="s">
        <v>591</v>
      </c>
      <c r="B82" t="s">
        <v>67</v>
      </c>
      <c r="C82" t="s">
        <v>68</v>
      </c>
      <c r="D82" t="s">
        <v>68</v>
      </c>
      <c r="E82" t="s">
        <v>66</v>
      </c>
      <c r="F82" t="s">
        <v>181</v>
      </c>
      <c r="G82" t="s">
        <v>67</v>
      </c>
    </row>
    <row r="83" spans="1:7" ht="15" x14ac:dyDescent="0.25">
      <c r="A83" s="173" t="s">
        <v>125</v>
      </c>
      <c r="B83">
        <v>4149.2</v>
      </c>
      <c r="C83">
        <v>4663.8999999999996</v>
      </c>
      <c r="D83">
        <v>9934.7999999999993</v>
      </c>
      <c r="E83">
        <v>7837.9</v>
      </c>
      <c r="F83">
        <v>8.9</v>
      </c>
      <c r="G83">
        <v>0</v>
      </c>
    </row>
    <row r="84" spans="1:7" ht="15" x14ac:dyDescent="0.25">
      <c r="A84" s="173" t="s">
        <v>126</v>
      </c>
      <c r="B84" t="s">
        <v>45</v>
      </c>
      <c r="C84" t="s">
        <v>45</v>
      </c>
      <c r="D84">
        <v>0</v>
      </c>
      <c r="E84">
        <v>0</v>
      </c>
      <c r="F84" t="s">
        <v>45</v>
      </c>
      <c r="G84" t="s">
        <v>45</v>
      </c>
    </row>
    <row r="85" spans="1:7" ht="15" x14ac:dyDescent="0.25">
      <c r="A85" s="173" t="s">
        <v>127</v>
      </c>
      <c r="B85">
        <v>0</v>
      </c>
      <c r="C85">
        <v>0</v>
      </c>
      <c r="D85" t="s">
        <v>45</v>
      </c>
      <c r="E85" t="s">
        <v>45</v>
      </c>
      <c r="F85">
        <v>0</v>
      </c>
      <c r="G85">
        <v>0</v>
      </c>
    </row>
    <row r="86" spans="1:7" ht="15" x14ac:dyDescent="0.25">
      <c r="A86" s="173" t="s">
        <v>591</v>
      </c>
      <c r="B86" t="s">
        <v>67</v>
      </c>
      <c r="C86" t="s">
        <v>68</v>
      </c>
      <c r="D86" t="s">
        <v>68</v>
      </c>
      <c r="E86" t="s">
        <v>66</v>
      </c>
      <c r="F86" t="s">
        <v>181</v>
      </c>
      <c r="G86" t="s">
        <v>67</v>
      </c>
    </row>
    <row r="87" spans="1:7" ht="15" x14ac:dyDescent="0.25">
      <c r="A87" s="173"/>
    </row>
    <row r="88" spans="1:7" ht="15" x14ac:dyDescent="0.25">
      <c r="A88" s="173"/>
    </row>
  </sheetData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495C6-FE52-4912-B29D-0EFC45FA71BA}">
  <dimension ref="A1:G84"/>
  <sheetViews>
    <sheetView workbookViewId="0">
      <selection activeCell="A9" sqref="A9:A84"/>
    </sheetView>
  </sheetViews>
  <sheetFormatPr defaultRowHeight="13.2" x14ac:dyDescent="0.25"/>
  <cols>
    <col min="1" max="1" width="22.88671875" customWidth="1"/>
    <col min="2" max="2" width="15.5546875" customWidth="1"/>
    <col min="3" max="3" width="12.33203125" customWidth="1"/>
    <col min="4" max="4" width="13.33203125" customWidth="1"/>
    <col min="5" max="5" width="10.6640625" customWidth="1"/>
    <col min="6" max="6" width="15.332031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1108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160</v>
      </c>
      <c r="D9" t="s">
        <v>183</v>
      </c>
      <c r="E9" t="s">
        <v>160</v>
      </c>
      <c r="F9" t="s">
        <v>180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184</v>
      </c>
      <c r="D10" t="s">
        <v>181</v>
      </c>
      <c r="E10" t="s">
        <v>67</v>
      </c>
      <c r="F10" t="s">
        <v>185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49</v>
      </c>
      <c r="C12">
        <v>136.4</v>
      </c>
      <c r="D12">
        <v>94.4</v>
      </c>
      <c r="E12">
        <v>203</v>
      </c>
      <c r="F12">
        <v>0</v>
      </c>
      <c r="G12">
        <v>0</v>
      </c>
    </row>
    <row r="13" spans="1:7" ht="15" x14ac:dyDescent="0.25">
      <c r="A13" s="173" t="s">
        <v>71</v>
      </c>
      <c r="B13">
        <v>37</v>
      </c>
      <c r="C13">
        <v>110</v>
      </c>
      <c r="D13">
        <v>84.8</v>
      </c>
      <c r="E13">
        <v>183.2</v>
      </c>
      <c r="F13">
        <v>0</v>
      </c>
      <c r="G13">
        <v>0</v>
      </c>
    </row>
    <row r="14" spans="1:7" ht="15" x14ac:dyDescent="0.25">
      <c r="A14" s="173" t="s">
        <v>72</v>
      </c>
      <c r="B14">
        <v>0</v>
      </c>
      <c r="C14">
        <v>11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173" t="s">
        <v>73</v>
      </c>
      <c r="B15">
        <v>12</v>
      </c>
      <c r="C15">
        <v>15.4</v>
      </c>
      <c r="D15">
        <v>0</v>
      </c>
      <c r="E15">
        <v>19.8</v>
      </c>
      <c r="F15">
        <v>0</v>
      </c>
      <c r="G15">
        <v>0</v>
      </c>
    </row>
    <row r="16" spans="1:7" ht="15" x14ac:dyDescent="0.25">
      <c r="A16" s="173" t="s">
        <v>166</v>
      </c>
      <c r="B16">
        <v>0</v>
      </c>
      <c r="C16">
        <v>0</v>
      </c>
      <c r="D16">
        <v>9.6999999999999993</v>
      </c>
      <c r="E16">
        <v>0</v>
      </c>
      <c r="F16">
        <v>0</v>
      </c>
      <c r="G16">
        <v>0</v>
      </c>
    </row>
    <row r="17" spans="1:7" ht="15" x14ac:dyDescent="0.25">
      <c r="A17" s="173" t="s">
        <v>69</v>
      </c>
    </row>
    <row r="18" spans="1:7" ht="15" x14ac:dyDescent="0.25">
      <c r="A18" s="173" t="s">
        <v>74</v>
      </c>
      <c r="B18">
        <v>483.8</v>
      </c>
      <c r="C18">
        <v>396.5</v>
      </c>
      <c r="D18">
        <v>482.8</v>
      </c>
      <c r="E18">
        <v>511.6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75</v>
      </c>
      <c r="B20">
        <v>179.9</v>
      </c>
      <c r="C20">
        <v>259.39999999999998</v>
      </c>
      <c r="D20">
        <v>312.3</v>
      </c>
      <c r="E20">
        <v>298.89999999999998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76</v>
      </c>
      <c r="B22">
        <v>0</v>
      </c>
      <c r="C22">
        <v>0.6</v>
      </c>
      <c r="D22">
        <v>0</v>
      </c>
      <c r="E22">
        <v>138.6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77</v>
      </c>
      <c r="B24">
        <v>1827.5</v>
      </c>
      <c r="C24">
        <v>1563.1</v>
      </c>
      <c r="D24">
        <v>1940.6</v>
      </c>
      <c r="E24">
        <v>2145.4</v>
      </c>
      <c r="F24">
        <v>0</v>
      </c>
      <c r="G24">
        <v>0</v>
      </c>
    </row>
    <row r="25" spans="1:7" ht="15" x14ac:dyDescent="0.25">
      <c r="A25" s="173" t="s">
        <v>167</v>
      </c>
      <c r="B25">
        <v>110</v>
      </c>
      <c r="C25">
        <v>0</v>
      </c>
      <c r="D25">
        <v>60.8</v>
      </c>
      <c r="E25">
        <v>0</v>
      </c>
      <c r="F25">
        <v>0</v>
      </c>
      <c r="G25">
        <v>0</v>
      </c>
    </row>
    <row r="26" spans="1:7" ht="15" x14ac:dyDescent="0.25">
      <c r="A26" s="173" t="s">
        <v>79</v>
      </c>
      <c r="B26">
        <v>0.2</v>
      </c>
      <c r="C26">
        <v>0</v>
      </c>
      <c r="D26">
        <v>0.3</v>
      </c>
      <c r="E26">
        <v>0</v>
      </c>
      <c r="F26">
        <v>0</v>
      </c>
      <c r="G26">
        <v>0</v>
      </c>
    </row>
    <row r="27" spans="1:7" ht="15" x14ac:dyDescent="0.25">
      <c r="A27" s="173" t="s">
        <v>80</v>
      </c>
      <c r="B27">
        <v>297.8</v>
      </c>
      <c r="C27">
        <v>73.8</v>
      </c>
      <c r="D27">
        <v>303</v>
      </c>
      <c r="E27">
        <v>367.9</v>
      </c>
      <c r="F27">
        <v>0</v>
      </c>
      <c r="G27">
        <v>0</v>
      </c>
    </row>
    <row r="28" spans="1:7" ht="15" x14ac:dyDescent="0.25">
      <c r="A28" s="173" t="s">
        <v>81</v>
      </c>
      <c r="B28">
        <v>450.9</v>
      </c>
      <c r="C28">
        <v>468.7</v>
      </c>
      <c r="D28">
        <v>416.9</v>
      </c>
      <c r="E28">
        <v>601.4</v>
      </c>
      <c r="F28">
        <v>0</v>
      </c>
      <c r="G28">
        <v>0</v>
      </c>
    </row>
    <row r="29" spans="1:7" ht="15" x14ac:dyDescent="0.25">
      <c r="A29" s="173" t="s">
        <v>82</v>
      </c>
      <c r="B29">
        <v>76.5</v>
      </c>
      <c r="C29">
        <v>3.7</v>
      </c>
      <c r="D29">
        <v>4.9000000000000004</v>
      </c>
      <c r="E29">
        <v>47</v>
      </c>
      <c r="F29">
        <v>0</v>
      </c>
      <c r="G29">
        <v>0</v>
      </c>
    </row>
    <row r="30" spans="1:7" ht="15" x14ac:dyDescent="0.25">
      <c r="A30" s="173" t="s">
        <v>83</v>
      </c>
      <c r="B30">
        <v>482.3</v>
      </c>
      <c r="C30">
        <v>743</v>
      </c>
      <c r="D30">
        <v>779.2</v>
      </c>
      <c r="E30">
        <v>681</v>
      </c>
      <c r="F30">
        <v>0</v>
      </c>
      <c r="G30">
        <v>0</v>
      </c>
    </row>
    <row r="31" spans="1:7" ht="15" x14ac:dyDescent="0.25">
      <c r="A31" s="173" t="s">
        <v>84</v>
      </c>
      <c r="B31">
        <v>100.5</v>
      </c>
      <c r="C31">
        <v>0</v>
      </c>
      <c r="D31">
        <v>0</v>
      </c>
      <c r="E31">
        <v>31.1</v>
      </c>
      <c r="F31">
        <v>0</v>
      </c>
      <c r="G31">
        <v>0</v>
      </c>
    </row>
    <row r="32" spans="1:7" ht="15" x14ac:dyDescent="0.25">
      <c r="A32" s="173" t="s">
        <v>85</v>
      </c>
      <c r="B32">
        <v>20.5</v>
      </c>
      <c r="C32">
        <v>0</v>
      </c>
      <c r="D32">
        <v>0</v>
      </c>
      <c r="E32">
        <v>25.3</v>
      </c>
      <c r="F32">
        <v>0</v>
      </c>
      <c r="G32">
        <v>0</v>
      </c>
    </row>
    <row r="33" spans="1:7" ht="15" x14ac:dyDescent="0.25">
      <c r="A33" s="173" t="s">
        <v>86</v>
      </c>
      <c r="B33">
        <v>182.8</v>
      </c>
      <c r="C33">
        <v>125.8</v>
      </c>
      <c r="D33">
        <v>116</v>
      </c>
      <c r="E33">
        <v>172.6</v>
      </c>
      <c r="F33">
        <v>0</v>
      </c>
      <c r="G33">
        <v>0</v>
      </c>
    </row>
    <row r="34" spans="1:7" ht="15" x14ac:dyDescent="0.25">
      <c r="A34" s="173" t="s">
        <v>87</v>
      </c>
      <c r="B34">
        <v>0.5</v>
      </c>
      <c r="C34">
        <v>0.6</v>
      </c>
      <c r="D34">
        <v>27.5</v>
      </c>
      <c r="E34">
        <v>2.9</v>
      </c>
      <c r="F34">
        <v>0</v>
      </c>
      <c r="G34">
        <v>0</v>
      </c>
    </row>
    <row r="35" spans="1:7" ht="15" x14ac:dyDescent="0.25">
      <c r="A35" s="173" t="s">
        <v>88</v>
      </c>
      <c r="B35">
        <v>105.5</v>
      </c>
      <c r="C35">
        <v>97.5</v>
      </c>
      <c r="D35">
        <v>232.1</v>
      </c>
      <c r="E35">
        <v>163.1</v>
      </c>
      <c r="F35">
        <v>0</v>
      </c>
      <c r="G35">
        <v>0</v>
      </c>
    </row>
    <row r="36" spans="1:7" ht="15" x14ac:dyDescent="0.25">
      <c r="A36" s="173" t="s">
        <v>89</v>
      </c>
      <c r="B36">
        <v>0</v>
      </c>
      <c r="C36">
        <v>50</v>
      </c>
      <c r="D36">
        <v>0</v>
      </c>
      <c r="E36">
        <v>53.2</v>
      </c>
      <c r="F36">
        <v>0</v>
      </c>
      <c r="G36">
        <v>0</v>
      </c>
    </row>
    <row r="37" spans="1:7" ht="15" x14ac:dyDescent="0.25">
      <c r="A37" s="173" t="s">
        <v>69</v>
      </c>
    </row>
    <row r="38" spans="1:7" ht="15" x14ac:dyDescent="0.25">
      <c r="A38" s="173" t="s">
        <v>90</v>
      </c>
      <c r="B38">
        <v>264</v>
      </c>
      <c r="C38">
        <v>35</v>
      </c>
      <c r="D38">
        <v>1029.8</v>
      </c>
      <c r="E38">
        <v>240</v>
      </c>
      <c r="F38">
        <v>0</v>
      </c>
      <c r="G38">
        <v>0</v>
      </c>
    </row>
    <row r="39" spans="1:7" ht="15" x14ac:dyDescent="0.25">
      <c r="A39" s="173" t="s">
        <v>529</v>
      </c>
      <c r="B39">
        <v>0</v>
      </c>
      <c r="C39">
        <v>0</v>
      </c>
      <c r="D39">
        <v>33</v>
      </c>
      <c r="E39">
        <v>0</v>
      </c>
      <c r="F39">
        <v>0</v>
      </c>
      <c r="G39">
        <v>0</v>
      </c>
    </row>
    <row r="40" spans="1:7" ht="15" x14ac:dyDescent="0.25">
      <c r="A40" s="173" t="s">
        <v>282</v>
      </c>
      <c r="B40">
        <v>0</v>
      </c>
      <c r="C40">
        <v>0</v>
      </c>
      <c r="D40">
        <v>23.7</v>
      </c>
      <c r="E40">
        <v>0</v>
      </c>
      <c r="F40">
        <v>0</v>
      </c>
      <c r="G40">
        <v>0</v>
      </c>
    </row>
    <row r="41" spans="1:7" ht="15" x14ac:dyDescent="0.25">
      <c r="A41" s="173" t="s">
        <v>92</v>
      </c>
      <c r="B41">
        <v>35</v>
      </c>
      <c r="C41">
        <v>0</v>
      </c>
      <c r="D41">
        <v>0</v>
      </c>
      <c r="E41">
        <v>38.4</v>
      </c>
      <c r="F41">
        <v>0</v>
      </c>
      <c r="G41">
        <v>0</v>
      </c>
    </row>
    <row r="42" spans="1:7" ht="15" x14ac:dyDescent="0.25">
      <c r="A42" s="173" t="s">
        <v>465</v>
      </c>
      <c r="B42">
        <v>0</v>
      </c>
      <c r="C42">
        <v>0</v>
      </c>
      <c r="D42">
        <v>31.2</v>
      </c>
      <c r="E42">
        <v>0</v>
      </c>
      <c r="F42">
        <v>0</v>
      </c>
      <c r="G42">
        <v>0</v>
      </c>
    </row>
    <row r="43" spans="1:7" ht="15" x14ac:dyDescent="0.25">
      <c r="A43" s="173" t="s">
        <v>1078</v>
      </c>
      <c r="B43">
        <v>0</v>
      </c>
      <c r="C43">
        <v>0</v>
      </c>
      <c r="D43">
        <v>29.9</v>
      </c>
      <c r="E43">
        <v>0</v>
      </c>
      <c r="F43">
        <v>0</v>
      </c>
      <c r="G43">
        <v>0</v>
      </c>
    </row>
    <row r="44" spans="1:7" ht="15" x14ac:dyDescent="0.25">
      <c r="A44" s="173" t="s">
        <v>1097</v>
      </c>
      <c r="B44">
        <v>0</v>
      </c>
      <c r="C44">
        <v>0</v>
      </c>
      <c r="D44">
        <v>37</v>
      </c>
      <c r="E44">
        <v>0</v>
      </c>
      <c r="F44">
        <v>0</v>
      </c>
      <c r="G44">
        <v>0</v>
      </c>
    </row>
    <row r="45" spans="1:7" ht="15" x14ac:dyDescent="0.25">
      <c r="A45" s="173" t="s">
        <v>93</v>
      </c>
      <c r="B45">
        <v>0</v>
      </c>
      <c r="C45">
        <v>0</v>
      </c>
      <c r="D45">
        <v>61.7</v>
      </c>
      <c r="E45">
        <v>0</v>
      </c>
      <c r="F45">
        <v>0</v>
      </c>
      <c r="G45">
        <v>0</v>
      </c>
    </row>
    <row r="46" spans="1:7" ht="15" x14ac:dyDescent="0.25">
      <c r="A46" s="173" t="s">
        <v>95</v>
      </c>
      <c r="B46">
        <v>0</v>
      </c>
      <c r="C46">
        <v>0</v>
      </c>
      <c r="D46">
        <v>3</v>
      </c>
      <c r="E46">
        <v>4.4000000000000004</v>
      </c>
      <c r="F46">
        <v>0</v>
      </c>
      <c r="G46">
        <v>0</v>
      </c>
    </row>
    <row r="47" spans="1:7" ht="15" x14ac:dyDescent="0.25">
      <c r="A47" s="173" t="s">
        <v>96</v>
      </c>
      <c r="B47">
        <v>229</v>
      </c>
      <c r="C47">
        <v>35</v>
      </c>
      <c r="D47">
        <v>604.6</v>
      </c>
      <c r="E47">
        <v>188.5</v>
      </c>
      <c r="F47">
        <v>0</v>
      </c>
      <c r="G47">
        <v>0</v>
      </c>
    </row>
    <row r="48" spans="1:7" ht="15" x14ac:dyDescent="0.25">
      <c r="A48" s="173" t="s">
        <v>97</v>
      </c>
      <c r="B48">
        <v>0</v>
      </c>
      <c r="C48">
        <v>0</v>
      </c>
      <c r="D48">
        <v>195</v>
      </c>
      <c r="E48">
        <v>8.6999999999999993</v>
      </c>
      <c r="F48">
        <v>0</v>
      </c>
      <c r="G48">
        <v>0</v>
      </c>
    </row>
    <row r="49" spans="1:7" ht="15" x14ac:dyDescent="0.25">
      <c r="A49" s="173" t="s">
        <v>536</v>
      </c>
      <c r="B49">
        <v>0</v>
      </c>
      <c r="C49">
        <v>0</v>
      </c>
      <c r="D49">
        <v>10.8</v>
      </c>
      <c r="E49">
        <v>0</v>
      </c>
      <c r="F49">
        <v>0</v>
      </c>
      <c r="G49">
        <v>0</v>
      </c>
    </row>
    <row r="50" spans="1:7" ht="15" x14ac:dyDescent="0.25">
      <c r="A50" s="173" t="s">
        <v>69</v>
      </c>
    </row>
    <row r="51" spans="1:7" ht="15" x14ac:dyDescent="0.25">
      <c r="A51" s="173" t="s">
        <v>98</v>
      </c>
      <c r="B51">
        <v>2110.5</v>
      </c>
      <c r="C51">
        <v>1718.6</v>
      </c>
      <c r="D51">
        <v>2988.8</v>
      </c>
      <c r="E51">
        <v>2490.8000000000002</v>
      </c>
      <c r="F51">
        <v>14.9</v>
      </c>
      <c r="G51">
        <v>0</v>
      </c>
    </row>
    <row r="52" spans="1:7" ht="15" x14ac:dyDescent="0.25">
      <c r="A52" s="173" t="s">
        <v>99</v>
      </c>
      <c r="B52">
        <v>2.1</v>
      </c>
      <c r="C52">
        <v>6.1</v>
      </c>
      <c r="D52">
        <v>2.6</v>
      </c>
      <c r="E52">
        <v>3.9</v>
      </c>
      <c r="F52">
        <v>0</v>
      </c>
      <c r="G52">
        <v>0</v>
      </c>
    </row>
    <row r="53" spans="1:7" ht="15" x14ac:dyDescent="0.25">
      <c r="A53" s="173" t="s">
        <v>100</v>
      </c>
      <c r="B53">
        <v>0</v>
      </c>
      <c r="C53">
        <v>1.5</v>
      </c>
      <c r="D53">
        <v>6.5</v>
      </c>
      <c r="E53">
        <v>0</v>
      </c>
      <c r="F53">
        <v>0</v>
      </c>
      <c r="G53">
        <v>0</v>
      </c>
    </row>
    <row r="54" spans="1:7" ht="15" x14ac:dyDescent="0.25">
      <c r="A54" s="173" t="s">
        <v>101</v>
      </c>
      <c r="B54">
        <v>0</v>
      </c>
      <c r="C54">
        <v>30</v>
      </c>
      <c r="D54">
        <v>80.3</v>
      </c>
      <c r="E54">
        <v>296.10000000000002</v>
      </c>
      <c r="F54">
        <v>0</v>
      </c>
      <c r="G54">
        <v>0</v>
      </c>
    </row>
    <row r="55" spans="1:7" ht="15" x14ac:dyDescent="0.25">
      <c r="A55" s="173" t="s">
        <v>102</v>
      </c>
      <c r="B55">
        <v>22.5</v>
      </c>
      <c r="C55">
        <v>26.4</v>
      </c>
      <c r="D55">
        <v>28.7</v>
      </c>
      <c r="E55">
        <v>17.5</v>
      </c>
      <c r="F55">
        <v>0</v>
      </c>
      <c r="G55">
        <v>0</v>
      </c>
    </row>
    <row r="56" spans="1:7" ht="15" x14ac:dyDescent="0.25">
      <c r="A56" s="173" t="s">
        <v>103</v>
      </c>
      <c r="B56">
        <v>10.9</v>
      </c>
      <c r="C56">
        <v>4.7</v>
      </c>
      <c r="D56">
        <v>9.6999999999999993</v>
      </c>
      <c r="E56">
        <v>5.7</v>
      </c>
      <c r="F56">
        <v>0</v>
      </c>
      <c r="G56">
        <v>0</v>
      </c>
    </row>
    <row r="57" spans="1:7" ht="15" x14ac:dyDescent="0.25">
      <c r="A57" s="173" t="s">
        <v>104</v>
      </c>
      <c r="B57">
        <v>0</v>
      </c>
      <c r="C57">
        <v>0</v>
      </c>
      <c r="D57">
        <v>128.69999999999999</v>
      </c>
      <c r="E57">
        <v>164.4</v>
      </c>
      <c r="F57">
        <v>0</v>
      </c>
      <c r="G57">
        <v>0</v>
      </c>
    </row>
    <row r="58" spans="1:7" ht="15" x14ac:dyDescent="0.25">
      <c r="A58" s="173" t="s">
        <v>105</v>
      </c>
      <c r="B58">
        <v>89</v>
      </c>
      <c r="C58">
        <v>100</v>
      </c>
      <c r="D58">
        <v>268.3</v>
      </c>
      <c r="E58">
        <v>135.5</v>
      </c>
      <c r="F58">
        <v>0</v>
      </c>
      <c r="G58">
        <v>0</v>
      </c>
    </row>
    <row r="59" spans="1:7" ht="15" x14ac:dyDescent="0.25">
      <c r="A59" s="173" t="s">
        <v>106</v>
      </c>
      <c r="B59">
        <v>67.7</v>
      </c>
      <c r="C59">
        <v>55.3</v>
      </c>
      <c r="D59">
        <v>147.9</v>
      </c>
      <c r="E59">
        <v>104</v>
      </c>
      <c r="F59">
        <v>0</v>
      </c>
      <c r="G59">
        <v>0</v>
      </c>
    </row>
    <row r="60" spans="1:7" ht="15" x14ac:dyDescent="0.25">
      <c r="A60" s="173" t="s">
        <v>107</v>
      </c>
      <c r="B60">
        <v>151.5</v>
      </c>
      <c r="C60">
        <v>99.6</v>
      </c>
      <c r="D60">
        <v>217.3</v>
      </c>
      <c r="E60">
        <v>195</v>
      </c>
      <c r="F60">
        <v>0</v>
      </c>
      <c r="G60">
        <v>0</v>
      </c>
    </row>
    <row r="61" spans="1:7" ht="15" x14ac:dyDescent="0.25">
      <c r="A61" s="173" t="s">
        <v>108</v>
      </c>
      <c r="B61">
        <v>0</v>
      </c>
      <c r="C61">
        <v>0</v>
      </c>
      <c r="D61">
        <v>0</v>
      </c>
      <c r="E61">
        <v>3.3</v>
      </c>
      <c r="F61">
        <v>0</v>
      </c>
      <c r="G61">
        <v>0</v>
      </c>
    </row>
    <row r="62" spans="1:7" ht="15" x14ac:dyDescent="0.25">
      <c r="A62" s="173" t="s">
        <v>109</v>
      </c>
      <c r="B62">
        <v>117.9</v>
      </c>
      <c r="C62">
        <v>30.2</v>
      </c>
      <c r="D62">
        <v>131</v>
      </c>
      <c r="E62">
        <v>93.4</v>
      </c>
      <c r="F62">
        <v>0</v>
      </c>
      <c r="G62">
        <v>0</v>
      </c>
    </row>
    <row r="63" spans="1:7" ht="15" x14ac:dyDescent="0.25">
      <c r="A63" s="173" t="s">
        <v>110</v>
      </c>
      <c r="B63">
        <v>0</v>
      </c>
      <c r="C63">
        <v>0</v>
      </c>
      <c r="D63">
        <v>13.3</v>
      </c>
      <c r="E63">
        <v>18.5</v>
      </c>
      <c r="F63">
        <v>0</v>
      </c>
      <c r="G63">
        <v>0</v>
      </c>
    </row>
    <row r="64" spans="1:7" ht="15" x14ac:dyDescent="0.25">
      <c r="A64" s="173" t="s">
        <v>111</v>
      </c>
      <c r="B64">
        <v>91</v>
      </c>
      <c r="C64">
        <v>18</v>
      </c>
      <c r="D64">
        <v>69.5</v>
      </c>
      <c r="E64">
        <v>8.9</v>
      </c>
      <c r="F64">
        <v>0</v>
      </c>
      <c r="G64">
        <v>0</v>
      </c>
    </row>
    <row r="65" spans="1:7" ht="15" x14ac:dyDescent="0.25">
      <c r="A65" s="173" t="s">
        <v>112</v>
      </c>
      <c r="B65">
        <v>83.5</v>
      </c>
      <c r="C65">
        <v>132.30000000000001</v>
      </c>
      <c r="D65">
        <v>98.3</v>
      </c>
      <c r="E65">
        <v>63.9</v>
      </c>
      <c r="F65">
        <v>0</v>
      </c>
      <c r="G65">
        <v>0</v>
      </c>
    </row>
    <row r="66" spans="1:7" ht="15" x14ac:dyDescent="0.25">
      <c r="A66" s="173" t="s">
        <v>113</v>
      </c>
      <c r="B66">
        <v>15.2</v>
      </c>
      <c r="C66">
        <v>22</v>
      </c>
      <c r="D66">
        <v>57.3</v>
      </c>
      <c r="E66">
        <v>63.4</v>
      </c>
      <c r="F66">
        <v>0</v>
      </c>
      <c r="G66">
        <v>0</v>
      </c>
    </row>
    <row r="67" spans="1:7" ht="15" x14ac:dyDescent="0.25">
      <c r="A67" s="173" t="s">
        <v>114</v>
      </c>
      <c r="B67">
        <v>9.6999999999999993</v>
      </c>
      <c r="C67">
        <v>101.7</v>
      </c>
      <c r="D67">
        <v>12.7</v>
      </c>
      <c r="E67">
        <v>11.1</v>
      </c>
      <c r="F67">
        <v>0</v>
      </c>
      <c r="G67">
        <v>0</v>
      </c>
    </row>
    <row r="68" spans="1:7" ht="15" x14ac:dyDescent="0.25">
      <c r="A68" s="173" t="s">
        <v>115</v>
      </c>
      <c r="B68">
        <v>976.9</v>
      </c>
      <c r="C68">
        <v>757.6</v>
      </c>
      <c r="D68">
        <v>1174.8</v>
      </c>
      <c r="E68">
        <v>1014.1</v>
      </c>
      <c r="F68">
        <v>5.5</v>
      </c>
      <c r="G68">
        <v>0</v>
      </c>
    </row>
    <row r="69" spans="1:7" ht="15" x14ac:dyDescent="0.25">
      <c r="A69" s="173" t="s">
        <v>116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</row>
    <row r="70" spans="1:7" ht="15" x14ac:dyDescent="0.25">
      <c r="A70" s="173" t="s">
        <v>117</v>
      </c>
      <c r="B70">
        <v>55.5</v>
      </c>
      <c r="C70">
        <v>22.3</v>
      </c>
      <c r="D70">
        <v>15.1</v>
      </c>
      <c r="E70">
        <v>33</v>
      </c>
      <c r="F70">
        <v>0</v>
      </c>
      <c r="G70">
        <v>0</v>
      </c>
    </row>
    <row r="71" spans="1:7" ht="15" x14ac:dyDescent="0.25">
      <c r="A71" s="173" t="s">
        <v>118</v>
      </c>
      <c r="B71">
        <v>60.5</v>
      </c>
      <c r="C71">
        <v>192</v>
      </c>
      <c r="D71">
        <v>25.7</v>
      </c>
      <c r="E71">
        <v>94.2</v>
      </c>
      <c r="F71">
        <v>0</v>
      </c>
      <c r="G71">
        <v>0</v>
      </c>
    </row>
    <row r="72" spans="1:7" ht="15" x14ac:dyDescent="0.25">
      <c r="A72" s="173" t="s">
        <v>119</v>
      </c>
      <c r="B72">
        <v>102</v>
      </c>
      <c r="C72">
        <v>55.5</v>
      </c>
      <c r="D72">
        <v>182.2</v>
      </c>
      <c r="E72">
        <v>87.5</v>
      </c>
      <c r="F72">
        <v>9.4</v>
      </c>
      <c r="G72">
        <v>0</v>
      </c>
    </row>
    <row r="73" spans="1:7" ht="15" x14ac:dyDescent="0.25">
      <c r="A73" s="173" t="s">
        <v>120</v>
      </c>
      <c r="B73">
        <v>6.5</v>
      </c>
      <c r="C73">
        <v>6</v>
      </c>
      <c r="D73">
        <v>42.5</v>
      </c>
      <c r="E73">
        <v>42.6</v>
      </c>
      <c r="F73">
        <v>0</v>
      </c>
      <c r="G73">
        <v>0</v>
      </c>
    </row>
    <row r="74" spans="1:7" ht="15" x14ac:dyDescent="0.25">
      <c r="A74" s="173" t="s">
        <v>1076</v>
      </c>
      <c r="B74">
        <v>0</v>
      </c>
      <c r="C74">
        <v>0</v>
      </c>
      <c r="D74">
        <v>6</v>
      </c>
      <c r="E74">
        <v>0</v>
      </c>
      <c r="F74">
        <v>0</v>
      </c>
      <c r="G74">
        <v>0</v>
      </c>
    </row>
    <row r="75" spans="1:7" ht="15" x14ac:dyDescent="0.25">
      <c r="A75" s="173" t="s">
        <v>121</v>
      </c>
      <c r="B75">
        <v>0</v>
      </c>
      <c r="C75">
        <v>41.1</v>
      </c>
      <c r="D75">
        <v>34.5</v>
      </c>
      <c r="E75">
        <v>30.9</v>
      </c>
      <c r="F75">
        <v>0</v>
      </c>
      <c r="G75">
        <v>0</v>
      </c>
    </row>
    <row r="76" spans="1:7" ht="15" x14ac:dyDescent="0.25">
      <c r="A76" s="173" t="s">
        <v>122</v>
      </c>
      <c r="B76">
        <v>248.1</v>
      </c>
      <c r="C76">
        <v>16.3</v>
      </c>
      <c r="D76">
        <v>236.1</v>
      </c>
      <c r="E76">
        <v>4.0999999999999996</v>
      </c>
      <c r="F76">
        <v>0</v>
      </c>
      <c r="G76">
        <v>0</v>
      </c>
    </row>
    <row r="77" spans="1:7" ht="15" x14ac:dyDescent="0.25">
      <c r="A77" s="173" t="s">
        <v>65</v>
      </c>
      <c r="B77" t="s">
        <v>66</v>
      </c>
      <c r="C77" t="s">
        <v>184</v>
      </c>
      <c r="D77" t="s">
        <v>181</v>
      </c>
      <c r="E77" t="s">
        <v>67</v>
      </c>
      <c r="F77" t="s">
        <v>185</v>
      </c>
      <c r="G77" t="s">
        <v>68</v>
      </c>
    </row>
    <row r="78" spans="1:7" ht="15" x14ac:dyDescent="0.25">
      <c r="A78" s="173" t="s">
        <v>123</v>
      </c>
      <c r="B78">
        <v>4914.6000000000004</v>
      </c>
      <c r="C78">
        <v>4109.5</v>
      </c>
      <c r="D78">
        <v>6848.7</v>
      </c>
      <c r="E78">
        <v>6028.3</v>
      </c>
      <c r="F78">
        <v>14.9</v>
      </c>
      <c r="G78">
        <v>0</v>
      </c>
    </row>
    <row r="79" spans="1:7" ht="15" x14ac:dyDescent="0.25">
      <c r="A79" s="173" t="s">
        <v>124</v>
      </c>
      <c r="B79">
        <v>959.8</v>
      </c>
      <c r="C79">
        <v>514.6</v>
      </c>
      <c r="D79">
        <v>0</v>
      </c>
      <c r="E79">
        <v>0</v>
      </c>
      <c r="F79">
        <v>0</v>
      </c>
      <c r="G79">
        <v>0</v>
      </c>
    </row>
    <row r="80" spans="1:7" ht="15" x14ac:dyDescent="0.25">
      <c r="A80" s="173" t="s">
        <v>65</v>
      </c>
      <c r="B80" t="s">
        <v>66</v>
      </c>
      <c r="C80" t="s">
        <v>184</v>
      </c>
      <c r="D80" t="s">
        <v>181</v>
      </c>
      <c r="E80" t="s">
        <v>67</v>
      </c>
      <c r="F80" t="s">
        <v>185</v>
      </c>
      <c r="G80" t="s">
        <v>68</v>
      </c>
    </row>
    <row r="81" spans="1:7" ht="15" x14ac:dyDescent="0.25">
      <c r="A81" s="173" t="s">
        <v>125</v>
      </c>
      <c r="B81">
        <v>5874.4</v>
      </c>
      <c r="C81">
        <v>4624.1000000000004</v>
      </c>
      <c r="D81">
        <v>6848.7</v>
      </c>
      <c r="E81">
        <v>6028.3</v>
      </c>
      <c r="F81">
        <v>14.9</v>
      </c>
      <c r="G81">
        <v>0</v>
      </c>
    </row>
    <row r="82" spans="1:7" ht="15" x14ac:dyDescent="0.25">
      <c r="A82" s="173" t="s">
        <v>126</v>
      </c>
      <c r="B82" t="s">
        <v>45</v>
      </c>
      <c r="C82" t="s">
        <v>45</v>
      </c>
      <c r="D82">
        <v>0</v>
      </c>
      <c r="E82">
        <v>0</v>
      </c>
      <c r="F82" t="s">
        <v>45</v>
      </c>
      <c r="G82" t="s">
        <v>45</v>
      </c>
    </row>
    <row r="83" spans="1:7" ht="15" x14ac:dyDescent="0.25">
      <c r="A83" s="173" t="s">
        <v>127</v>
      </c>
      <c r="B83">
        <v>0</v>
      </c>
      <c r="C83">
        <v>0</v>
      </c>
      <c r="D83" t="s">
        <v>45</v>
      </c>
      <c r="E83" t="s">
        <v>45</v>
      </c>
      <c r="F83">
        <v>0</v>
      </c>
      <c r="G83">
        <v>0</v>
      </c>
    </row>
    <row r="84" spans="1:7" ht="15" x14ac:dyDescent="0.25">
      <c r="A84" s="173" t="s">
        <v>65</v>
      </c>
      <c r="B84" t="s">
        <v>66</v>
      </c>
      <c r="C84" t="s">
        <v>184</v>
      </c>
      <c r="D84" t="s">
        <v>181</v>
      </c>
      <c r="E84" t="s">
        <v>67</v>
      </c>
      <c r="F84" t="s">
        <v>185</v>
      </c>
      <c r="G84" t="s">
        <v>68</v>
      </c>
    </row>
  </sheetData>
  <pageMargins left="0.7" right="0.7" top="0.75" bottom="0.75" header="0.3" footer="0.3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98A04-1AC0-484C-970E-721576D31BDC}">
  <sheetPr codeName="Sheet22"/>
  <dimension ref="A2:G87"/>
  <sheetViews>
    <sheetView zoomScale="145" zoomScaleNormal="145" workbookViewId="0">
      <pane xSplit="1" ySplit="9" topLeftCell="B64" activePane="bottomRight" state="frozen"/>
      <selection pane="topRight" activeCell="I40" sqref="I40"/>
      <selection pane="bottomLeft" activeCell="I40" sqref="I40"/>
      <selection pane="bottomRight" activeCell="I40" sqref="I40"/>
    </sheetView>
  </sheetViews>
  <sheetFormatPr defaultRowHeight="13.2" x14ac:dyDescent="0.25"/>
  <sheetData>
    <row r="2" spans="1:7" ht="15" x14ac:dyDescent="0.25">
      <c r="A2" s="173" t="s">
        <v>135</v>
      </c>
      <c r="E2" t="s">
        <v>136</v>
      </c>
      <c r="F2" t="s">
        <v>563</v>
      </c>
      <c r="G2">
        <f>- 5/31</f>
        <v>-0.16129032258064516</v>
      </c>
    </row>
    <row r="3" spans="1:7" ht="15" x14ac:dyDescent="0.25">
      <c r="A3" s="173" t="s">
        <v>594</v>
      </c>
      <c r="B3" t="s">
        <v>595</v>
      </c>
      <c r="C3" t="s">
        <v>575</v>
      </c>
      <c r="D3" t="s">
        <v>576</v>
      </c>
      <c r="E3" t="s">
        <v>142</v>
      </c>
      <c r="F3" t="s">
        <v>564</v>
      </c>
      <c r="G3" t="s">
        <v>194</v>
      </c>
    </row>
    <row r="4" spans="1:7" ht="15" x14ac:dyDescent="0.25">
      <c r="A4" s="173" t="s">
        <v>596</v>
      </c>
      <c r="B4" s="131" t="s">
        <v>597</v>
      </c>
      <c r="C4" s="131" t="s">
        <v>598</v>
      </c>
      <c r="D4" s="131"/>
    </row>
    <row r="5" spans="1:7" ht="15" x14ac:dyDescent="0.25">
      <c r="A5" s="173" t="s">
        <v>69</v>
      </c>
      <c r="B5" t="s">
        <v>148</v>
      </c>
      <c r="C5" t="s">
        <v>579</v>
      </c>
      <c r="D5" t="s">
        <v>152</v>
      </c>
      <c r="E5" t="s">
        <v>69</v>
      </c>
      <c r="F5" t="s">
        <v>567</v>
      </c>
      <c r="G5" t="s">
        <v>203</v>
      </c>
    </row>
    <row r="6" spans="1:7" ht="15" x14ac:dyDescent="0.25">
      <c r="A6" s="173" t="s">
        <v>45</v>
      </c>
      <c r="B6" t="s">
        <v>68</v>
      </c>
      <c r="C6" t="s">
        <v>68</v>
      </c>
      <c r="D6" t="s">
        <v>68</v>
      </c>
      <c r="E6" t="s">
        <v>66</v>
      </c>
      <c r="F6" t="s">
        <v>181</v>
      </c>
      <c r="G6" t="s">
        <v>67</v>
      </c>
    </row>
    <row r="7" spans="1:7" ht="15" x14ac:dyDescent="0.25">
      <c r="A7" s="173" t="s">
        <v>599</v>
      </c>
      <c r="B7" t="s">
        <v>600</v>
      </c>
      <c r="C7" t="s">
        <v>580</v>
      </c>
      <c r="D7" t="s">
        <v>581</v>
      </c>
      <c r="E7" t="s">
        <v>156</v>
      </c>
      <c r="F7" t="s">
        <v>153</v>
      </c>
      <c r="G7" t="s">
        <v>209</v>
      </c>
    </row>
    <row r="8" spans="1:7" ht="15" x14ac:dyDescent="0.25">
      <c r="A8" s="173" t="s">
        <v>45</v>
      </c>
      <c r="B8" t="s">
        <v>68</v>
      </c>
      <c r="C8" t="s">
        <v>68</v>
      </c>
      <c r="D8" t="s">
        <v>68</v>
      </c>
      <c r="E8" t="s">
        <v>66</v>
      </c>
      <c r="F8" t="s">
        <v>181</v>
      </c>
      <c r="G8" t="s">
        <v>67</v>
      </c>
    </row>
    <row r="9" spans="1:7" ht="15" x14ac:dyDescent="0.25">
      <c r="A9" s="173" t="s">
        <v>601</v>
      </c>
      <c r="B9" t="s">
        <v>503</v>
      </c>
      <c r="C9" t="s">
        <v>502</v>
      </c>
      <c r="D9" t="s">
        <v>503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69</v>
      </c>
    </row>
    <row r="11" spans="1:7" ht="15" x14ac:dyDescent="0.25">
      <c r="A11" s="173" t="s">
        <v>70</v>
      </c>
      <c r="B11">
        <v>102.6</v>
      </c>
      <c r="C11">
        <v>102.9</v>
      </c>
      <c r="D11">
        <v>354.2</v>
      </c>
      <c r="E11">
        <v>309</v>
      </c>
      <c r="F11">
        <v>0</v>
      </c>
      <c r="G11">
        <v>0</v>
      </c>
    </row>
    <row r="12" spans="1:7" ht="15" x14ac:dyDescent="0.25">
      <c r="A12" s="173" t="s">
        <v>165</v>
      </c>
      <c r="B12">
        <v>0</v>
      </c>
      <c r="C12">
        <v>0</v>
      </c>
      <c r="D12">
        <v>21.1</v>
      </c>
      <c r="E12">
        <v>21.3</v>
      </c>
      <c r="F12">
        <v>0</v>
      </c>
      <c r="G12">
        <v>0</v>
      </c>
    </row>
    <row r="13" spans="1:7" ht="15" x14ac:dyDescent="0.25">
      <c r="A13" s="173" t="s">
        <v>405</v>
      </c>
      <c r="B13">
        <v>0.1</v>
      </c>
      <c r="C13">
        <v>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102.5</v>
      </c>
      <c r="C14">
        <v>51.4</v>
      </c>
      <c r="D14">
        <v>320.39999999999998</v>
      </c>
      <c r="E14">
        <v>204.1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0</v>
      </c>
      <c r="E15">
        <v>8.6999999999999993</v>
      </c>
      <c r="F15">
        <v>0</v>
      </c>
      <c r="G15">
        <v>0</v>
      </c>
    </row>
    <row r="16" spans="1:7" ht="15" x14ac:dyDescent="0.25">
      <c r="A16" s="173" t="s">
        <v>73</v>
      </c>
      <c r="B16">
        <v>0</v>
      </c>
      <c r="C16">
        <v>0</v>
      </c>
      <c r="D16">
        <v>0</v>
      </c>
      <c r="E16">
        <v>21.8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51.5</v>
      </c>
      <c r="D17">
        <v>12.7</v>
      </c>
      <c r="E17">
        <v>53.1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458.8</v>
      </c>
      <c r="C19">
        <v>409</v>
      </c>
      <c r="D19">
        <v>901.4</v>
      </c>
      <c r="E19">
        <v>1032.2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239.8</v>
      </c>
      <c r="C21">
        <v>211.6</v>
      </c>
      <c r="D21">
        <v>437.2</v>
      </c>
      <c r="E21">
        <v>373.1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130</v>
      </c>
      <c r="C23">
        <v>0</v>
      </c>
      <c r="D23">
        <v>63</v>
      </c>
      <c r="E23">
        <v>0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1332.2</v>
      </c>
      <c r="C25">
        <v>1587.1</v>
      </c>
      <c r="D25">
        <v>2941.4</v>
      </c>
      <c r="E25">
        <v>3104.6</v>
      </c>
      <c r="F25">
        <v>0</v>
      </c>
      <c r="G25">
        <v>0</v>
      </c>
    </row>
    <row r="26" spans="1:7" ht="15" x14ac:dyDescent="0.25">
      <c r="A26" s="173" t="s">
        <v>167</v>
      </c>
      <c r="B26">
        <v>55</v>
      </c>
      <c r="C26">
        <v>180</v>
      </c>
      <c r="D26">
        <v>0</v>
      </c>
      <c r="E26">
        <v>8.4</v>
      </c>
      <c r="F26">
        <v>0</v>
      </c>
      <c r="G26">
        <v>0</v>
      </c>
    </row>
    <row r="27" spans="1:7" ht="15" x14ac:dyDescent="0.25">
      <c r="A27" s="173" t="s">
        <v>78</v>
      </c>
      <c r="B27">
        <v>6.2</v>
      </c>
      <c r="C27">
        <v>11.7</v>
      </c>
      <c r="D27">
        <v>26.7</v>
      </c>
      <c r="E27">
        <v>11.1</v>
      </c>
      <c r="F27">
        <v>0</v>
      </c>
      <c r="G27">
        <v>0</v>
      </c>
    </row>
    <row r="28" spans="1:7" ht="15" x14ac:dyDescent="0.25">
      <c r="A28" s="173" t="s">
        <v>463</v>
      </c>
      <c r="B28">
        <v>0.8</v>
      </c>
      <c r="C28">
        <v>0</v>
      </c>
      <c r="D28">
        <v>0.5</v>
      </c>
      <c r="E28">
        <v>0</v>
      </c>
      <c r="F28">
        <v>0</v>
      </c>
      <c r="G28">
        <v>0</v>
      </c>
    </row>
    <row r="29" spans="1:7" ht="15" x14ac:dyDescent="0.25">
      <c r="A29" s="173" t="s">
        <v>79</v>
      </c>
      <c r="B29">
        <v>1.1000000000000001</v>
      </c>
      <c r="C29">
        <v>0.3</v>
      </c>
      <c r="D29">
        <v>1.6</v>
      </c>
      <c r="E29">
        <v>1.9</v>
      </c>
      <c r="F29">
        <v>0</v>
      </c>
      <c r="G29">
        <v>0</v>
      </c>
    </row>
    <row r="30" spans="1:7" ht="15" x14ac:dyDescent="0.25">
      <c r="A30" s="173" t="s">
        <v>80</v>
      </c>
      <c r="B30">
        <v>51.7</v>
      </c>
      <c r="C30">
        <v>106</v>
      </c>
      <c r="D30">
        <v>282.8</v>
      </c>
      <c r="E30">
        <v>304.39999999999998</v>
      </c>
      <c r="F30">
        <v>0</v>
      </c>
      <c r="G30">
        <v>0</v>
      </c>
    </row>
    <row r="31" spans="1:7" ht="15" x14ac:dyDescent="0.25">
      <c r="A31" s="173" t="s">
        <v>173</v>
      </c>
      <c r="B31">
        <v>0</v>
      </c>
      <c r="C31">
        <v>100</v>
      </c>
      <c r="D31">
        <v>262.2</v>
      </c>
      <c r="E31">
        <v>261.60000000000002</v>
      </c>
      <c r="F31">
        <v>0</v>
      </c>
      <c r="G31">
        <v>0</v>
      </c>
    </row>
    <row r="32" spans="1:7" ht="15" x14ac:dyDescent="0.25">
      <c r="A32" s="173" t="s">
        <v>81</v>
      </c>
      <c r="B32">
        <v>439.2</v>
      </c>
      <c r="C32">
        <v>338.7</v>
      </c>
      <c r="D32">
        <v>386.1</v>
      </c>
      <c r="E32">
        <v>513.29999999999995</v>
      </c>
      <c r="F32">
        <v>0</v>
      </c>
      <c r="G32">
        <v>0</v>
      </c>
    </row>
    <row r="33" spans="1:7" ht="15" x14ac:dyDescent="0.25">
      <c r="A33" s="173" t="s">
        <v>82</v>
      </c>
      <c r="B33">
        <v>1</v>
      </c>
      <c r="C33">
        <v>12.9</v>
      </c>
      <c r="D33">
        <v>135.80000000000001</v>
      </c>
      <c r="E33">
        <v>84.9</v>
      </c>
      <c r="F33">
        <v>0</v>
      </c>
      <c r="G33">
        <v>0</v>
      </c>
    </row>
    <row r="34" spans="1:7" ht="15" x14ac:dyDescent="0.25">
      <c r="A34" s="173" t="s">
        <v>83</v>
      </c>
      <c r="B34">
        <v>601.5</v>
      </c>
      <c r="C34">
        <v>586</v>
      </c>
      <c r="D34">
        <v>1006.3</v>
      </c>
      <c r="E34">
        <v>1217.5999999999999</v>
      </c>
      <c r="F34">
        <v>0</v>
      </c>
      <c r="G34">
        <v>0</v>
      </c>
    </row>
    <row r="35" spans="1:7" ht="15" x14ac:dyDescent="0.25">
      <c r="A35" s="173" t="s">
        <v>259</v>
      </c>
      <c r="B35">
        <v>0</v>
      </c>
      <c r="C35">
        <v>65</v>
      </c>
      <c r="D35">
        <v>52.4</v>
      </c>
      <c r="E35">
        <v>0</v>
      </c>
      <c r="F35">
        <v>0</v>
      </c>
      <c r="G35">
        <v>0</v>
      </c>
    </row>
    <row r="36" spans="1:7" ht="15" x14ac:dyDescent="0.25">
      <c r="A36" s="173" t="s">
        <v>84</v>
      </c>
      <c r="B36">
        <v>0</v>
      </c>
      <c r="C36">
        <v>1</v>
      </c>
      <c r="D36">
        <v>66.599999999999994</v>
      </c>
      <c r="E36">
        <v>65.7</v>
      </c>
      <c r="F36">
        <v>0</v>
      </c>
      <c r="G36">
        <v>0</v>
      </c>
    </row>
    <row r="37" spans="1:7" ht="15" x14ac:dyDescent="0.25">
      <c r="A37" s="173" t="s">
        <v>85</v>
      </c>
      <c r="B37">
        <v>0</v>
      </c>
      <c r="C37">
        <v>0.1</v>
      </c>
      <c r="D37">
        <v>20.8</v>
      </c>
      <c r="E37">
        <v>44.5</v>
      </c>
      <c r="F37">
        <v>0</v>
      </c>
      <c r="G37">
        <v>0</v>
      </c>
    </row>
    <row r="38" spans="1:7" ht="15" x14ac:dyDescent="0.25">
      <c r="A38" s="173" t="s">
        <v>86</v>
      </c>
      <c r="B38">
        <v>104</v>
      </c>
      <c r="C38">
        <v>185.1</v>
      </c>
      <c r="D38">
        <v>313.8</v>
      </c>
      <c r="E38">
        <v>351.8</v>
      </c>
      <c r="F38">
        <v>0</v>
      </c>
      <c r="G38">
        <v>0</v>
      </c>
    </row>
    <row r="39" spans="1:7" ht="15" x14ac:dyDescent="0.25">
      <c r="A39" s="173" t="s">
        <v>87</v>
      </c>
      <c r="B39">
        <v>1.8</v>
      </c>
      <c r="C39">
        <v>0</v>
      </c>
      <c r="D39">
        <v>0.5</v>
      </c>
      <c r="E39">
        <v>0</v>
      </c>
      <c r="F39">
        <v>0</v>
      </c>
      <c r="G39">
        <v>0</v>
      </c>
    </row>
    <row r="40" spans="1:7" ht="15" x14ac:dyDescent="0.25">
      <c r="A40" s="173" t="s">
        <v>88</v>
      </c>
      <c r="B40">
        <v>0</v>
      </c>
      <c r="C40">
        <v>0.4</v>
      </c>
      <c r="D40">
        <v>223.9</v>
      </c>
      <c r="E40">
        <v>109.9</v>
      </c>
      <c r="F40">
        <v>0</v>
      </c>
      <c r="G40">
        <v>0</v>
      </c>
    </row>
    <row r="41" spans="1:7" ht="15" x14ac:dyDescent="0.25">
      <c r="A41" s="173" t="s">
        <v>89</v>
      </c>
      <c r="B41">
        <v>70</v>
      </c>
      <c r="C41">
        <v>0</v>
      </c>
      <c r="D41">
        <v>161.5</v>
      </c>
      <c r="E41">
        <v>129.69999999999999</v>
      </c>
      <c r="F41">
        <v>0</v>
      </c>
      <c r="G41">
        <v>0</v>
      </c>
    </row>
    <row r="42" spans="1:7" ht="15" x14ac:dyDescent="0.25">
      <c r="A42" s="173" t="s">
        <v>69</v>
      </c>
    </row>
    <row r="43" spans="1:7" ht="15" x14ac:dyDescent="0.25">
      <c r="A43" s="173" t="s">
        <v>90</v>
      </c>
      <c r="B43">
        <v>330.4</v>
      </c>
      <c r="C43">
        <v>311.8</v>
      </c>
      <c r="D43">
        <v>1213.0999999999999</v>
      </c>
      <c r="E43">
        <v>368.6</v>
      </c>
      <c r="F43">
        <v>0</v>
      </c>
      <c r="G43">
        <v>0</v>
      </c>
    </row>
    <row r="44" spans="1:7" ht="15" x14ac:dyDescent="0.25">
      <c r="A44" s="173" t="s">
        <v>91</v>
      </c>
      <c r="B44">
        <v>0</v>
      </c>
      <c r="C44">
        <v>0</v>
      </c>
      <c r="D44">
        <v>409.7</v>
      </c>
      <c r="E44">
        <v>94.6</v>
      </c>
      <c r="F44">
        <v>0</v>
      </c>
      <c r="G44">
        <v>0</v>
      </c>
    </row>
    <row r="45" spans="1:7" ht="15" x14ac:dyDescent="0.25">
      <c r="A45" s="173" t="s">
        <v>92</v>
      </c>
      <c r="B45">
        <v>0</v>
      </c>
      <c r="C45">
        <v>0</v>
      </c>
      <c r="D45">
        <v>101.2</v>
      </c>
      <c r="E45">
        <v>0</v>
      </c>
      <c r="F45">
        <v>0</v>
      </c>
      <c r="G45">
        <v>0</v>
      </c>
    </row>
    <row r="46" spans="1:7" ht="15" x14ac:dyDescent="0.25">
      <c r="A46" s="173" t="s">
        <v>464</v>
      </c>
      <c r="B46">
        <v>0</v>
      </c>
      <c r="C46">
        <v>0</v>
      </c>
      <c r="D46">
        <v>19.7</v>
      </c>
      <c r="E46">
        <v>0</v>
      </c>
      <c r="F46">
        <v>0</v>
      </c>
      <c r="G46">
        <v>0</v>
      </c>
    </row>
    <row r="47" spans="1:7" ht="15" x14ac:dyDescent="0.25">
      <c r="A47" s="173" t="s">
        <v>175</v>
      </c>
      <c r="B47">
        <v>0</v>
      </c>
      <c r="C47">
        <v>0</v>
      </c>
      <c r="D47">
        <v>18.600000000000001</v>
      </c>
      <c r="E47">
        <v>19</v>
      </c>
      <c r="F47">
        <v>0</v>
      </c>
      <c r="G47">
        <v>0</v>
      </c>
    </row>
    <row r="48" spans="1:7" ht="15" x14ac:dyDescent="0.25">
      <c r="A48" s="173" t="s">
        <v>406</v>
      </c>
      <c r="B48">
        <v>0</v>
      </c>
      <c r="C48">
        <v>0</v>
      </c>
      <c r="D48">
        <v>0</v>
      </c>
      <c r="E48">
        <v>15.2</v>
      </c>
      <c r="F48">
        <v>0</v>
      </c>
      <c r="G48">
        <v>0</v>
      </c>
    </row>
    <row r="49" spans="1:7" ht="15" x14ac:dyDescent="0.25">
      <c r="A49" s="173" t="s">
        <v>93</v>
      </c>
      <c r="B49">
        <v>30</v>
      </c>
      <c r="C49">
        <v>0</v>
      </c>
      <c r="D49">
        <v>0</v>
      </c>
      <c r="E49" t="s">
        <v>94</v>
      </c>
      <c r="F49">
        <v>0</v>
      </c>
      <c r="G49">
        <v>0</v>
      </c>
    </row>
    <row r="50" spans="1:7" ht="15" x14ac:dyDescent="0.25">
      <c r="A50" s="173" t="s">
        <v>95</v>
      </c>
      <c r="B50">
        <v>0</v>
      </c>
      <c r="C50">
        <v>0</v>
      </c>
      <c r="D50">
        <v>0</v>
      </c>
      <c r="E50">
        <v>9.8000000000000007</v>
      </c>
      <c r="F50">
        <v>0</v>
      </c>
      <c r="G50">
        <v>0</v>
      </c>
    </row>
    <row r="51" spans="1:7" ht="15" x14ac:dyDescent="0.25">
      <c r="A51" s="173" t="s">
        <v>96</v>
      </c>
      <c r="B51">
        <v>300.39999999999998</v>
      </c>
      <c r="C51">
        <v>311.8</v>
      </c>
      <c r="D51">
        <v>635.79999999999995</v>
      </c>
      <c r="E51">
        <v>221.3</v>
      </c>
      <c r="F51">
        <v>0</v>
      </c>
      <c r="G51">
        <v>0</v>
      </c>
    </row>
    <row r="52" spans="1:7" ht="15" x14ac:dyDescent="0.25">
      <c r="A52" s="173" t="s">
        <v>97</v>
      </c>
      <c r="B52">
        <v>0</v>
      </c>
      <c r="C52">
        <v>0</v>
      </c>
      <c r="D52">
        <v>18</v>
      </c>
      <c r="E52">
        <v>8.8000000000000007</v>
      </c>
      <c r="F52">
        <v>0</v>
      </c>
      <c r="G52">
        <v>0</v>
      </c>
    </row>
    <row r="53" spans="1:7" ht="15" x14ac:dyDescent="0.25">
      <c r="A53" s="173" t="s">
        <v>176</v>
      </c>
      <c r="B53">
        <v>0</v>
      </c>
      <c r="C53">
        <v>0</v>
      </c>
      <c r="D53">
        <v>10.1</v>
      </c>
      <c r="E53">
        <v>0</v>
      </c>
      <c r="F53">
        <v>0</v>
      </c>
      <c r="G53">
        <v>0</v>
      </c>
    </row>
    <row r="54" spans="1:7" ht="15" x14ac:dyDescent="0.25">
      <c r="A54" s="173" t="s">
        <v>69</v>
      </c>
    </row>
    <row r="55" spans="1:7" ht="15" x14ac:dyDescent="0.25">
      <c r="A55" s="173" t="s">
        <v>98</v>
      </c>
      <c r="B55">
        <v>1433.6</v>
      </c>
      <c r="C55">
        <v>1240.8</v>
      </c>
      <c r="D55">
        <v>3526.8</v>
      </c>
      <c r="E55">
        <v>2250.1999999999998</v>
      </c>
      <c r="F55">
        <v>8.9</v>
      </c>
      <c r="G55">
        <v>0</v>
      </c>
    </row>
    <row r="56" spans="1:7" ht="15" x14ac:dyDescent="0.25">
      <c r="A56" s="173" t="s">
        <v>99</v>
      </c>
      <c r="B56">
        <v>0</v>
      </c>
      <c r="C56">
        <v>2.8</v>
      </c>
      <c r="D56">
        <v>8.6</v>
      </c>
      <c r="E56">
        <v>5.9</v>
      </c>
      <c r="F56">
        <v>0</v>
      </c>
      <c r="G56">
        <v>0</v>
      </c>
    </row>
    <row r="57" spans="1:7" ht="15" x14ac:dyDescent="0.25">
      <c r="A57" s="173" t="s">
        <v>100</v>
      </c>
      <c r="B57">
        <v>9</v>
      </c>
      <c r="C57">
        <v>4</v>
      </c>
      <c r="D57">
        <v>0</v>
      </c>
      <c r="E57">
        <v>6.8</v>
      </c>
      <c r="F57">
        <v>0</v>
      </c>
      <c r="G57">
        <v>0</v>
      </c>
    </row>
    <row r="58" spans="1:7" ht="15" x14ac:dyDescent="0.25">
      <c r="A58" s="173" t="s">
        <v>101</v>
      </c>
      <c r="B58">
        <v>30.2</v>
      </c>
      <c r="C58">
        <v>115</v>
      </c>
      <c r="D58">
        <v>256.10000000000002</v>
      </c>
      <c r="E58">
        <v>104.4</v>
      </c>
      <c r="F58">
        <v>0</v>
      </c>
      <c r="G58">
        <v>0</v>
      </c>
    </row>
    <row r="59" spans="1:7" ht="15" x14ac:dyDescent="0.25">
      <c r="A59" s="173" t="s">
        <v>102</v>
      </c>
      <c r="B59">
        <v>12.2</v>
      </c>
      <c r="C59">
        <v>54.1</v>
      </c>
      <c r="D59">
        <v>34.4</v>
      </c>
      <c r="E59">
        <v>34.299999999999997</v>
      </c>
      <c r="F59">
        <v>0</v>
      </c>
      <c r="G59">
        <v>0</v>
      </c>
    </row>
    <row r="60" spans="1:7" ht="15" x14ac:dyDescent="0.25">
      <c r="A60" s="173" t="s">
        <v>103</v>
      </c>
      <c r="B60">
        <v>41.3</v>
      </c>
      <c r="C60">
        <v>4.3</v>
      </c>
      <c r="D60">
        <v>15.8</v>
      </c>
      <c r="E60">
        <v>5.9</v>
      </c>
      <c r="F60">
        <v>0</v>
      </c>
      <c r="G60">
        <v>0</v>
      </c>
    </row>
    <row r="61" spans="1:7" ht="15" x14ac:dyDescent="0.25">
      <c r="A61" s="173" t="s">
        <v>104</v>
      </c>
      <c r="B61">
        <v>0</v>
      </c>
      <c r="C61">
        <v>45</v>
      </c>
      <c r="D61">
        <v>279.60000000000002</v>
      </c>
      <c r="E61">
        <v>111.9</v>
      </c>
      <c r="F61">
        <v>0</v>
      </c>
      <c r="G61">
        <v>0</v>
      </c>
    </row>
    <row r="62" spans="1:7" ht="15" x14ac:dyDescent="0.25">
      <c r="A62" s="173" t="s">
        <v>105</v>
      </c>
      <c r="B62">
        <v>102.8</v>
      </c>
      <c r="C62">
        <v>77</v>
      </c>
      <c r="D62">
        <v>327</v>
      </c>
      <c r="E62">
        <v>123.3</v>
      </c>
      <c r="F62">
        <v>0</v>
      </c>
      <c r="G62">
        <v>0</v>
      </c>
    </row>
    <row r="63" spans="1:7" ht="15" x14ac:dyDescent="0.25">
      <c r="A63" s="173" t="s">
        <v>106</v>
      </c>
      <c r="B63">
        <v>42.2</v>
      </c>
      <c r="C63">
        <v>66.3</v>
      </c>
      <c r="D63">
        <v>81.2</v>
      </c>
      <c r="E63">
        <v>54.7</v>
      </c>
      <c r="F63">
        <v>0</v>
      </c>
      <c r="G63">
        <v>0</v>
      </c>
    </row>
    <row r="64" spans="1:7" ht="15" x14ac:dyDescent="0.25">
      <c r="A64" s="173" t="s">
        <v>107</v>
      </c>
      <c r="B64">
        <v>33.5</v>
      </c>
      <c r="C64">
        <v>10</v>
      </c>
      <c r="D64">
        <v>202.6</v>
      </c>
      <c r="E64">
        <v>90.6</v>
      </c>
      <c r="F64">
        <v>0</v>
      </c>
      <c r="G64">
        <v>0</v>
      </c>
    </row>
    <row r="65" spans="1:7" ht="15" x14ac:dyDescent="0.25">
      <c r="A65" s="173" t="s">
        <v>108</v>
      </c>
      <c r="B65">
        <v>11</v>
      </c>
      <c r="C65">
        <v>17.8</v>
      </c>
      <c r="D65">
        <v>0</v>
      </c>
      <c r="E65">
        <v>0</v>
      </c>
      <c r="F65">
        <v>0</v>
      </c>
      <c r="G65">
        <v>0</v>
      </c>
    </row>
    <row r="66" spans="1:7" ht="15" x14ac:dyDescent="0.25">
      <c r="A66" s="173" t="s">
        <v>109</v>
      </c>
      <c r="B66">
        <v>122.6</v>
      </c>
      <c r="C66">
        <v>32.9</v>
      </c>
      <c r="D66">
        <v>203.4</v>
      </c>
      <c r="E66">
        <v>207.7</v>
      </c>
      <c r="F66">
        <v>0</v>
      </c>
      <c r="G66">
        <v>0</v>
      </c>
    </row>
    <row r="67" spans="1:7" ht="15" x14ac:dyDescent="0.25">
      <c r="A67" s="173" t="s">
        <v>110</v>
      </c>
      <c r="B67">
        <v>0</v>
      </c>
      <c r="C67">
        <v>0</v>
      </c>
      <c r="D67">
        <v>15.4</v>
      </c>
      <c r="E67">
        <v>7.4</v>
      </c>
      <c r="F67">
        <v>0</v>
      </c>
      <c r="G67">
        <v>0</v>
      </c>
    </row>
    <row r="68" spans="1:7" ht="15" x14ac:dyDescent="0.25">
      <c r="A68" s="173" t="s">
        <v>111</v>
      </c>
      <c r="B68">
        <v>0</v>
      </c>
      <c r="C68">
        <v>0</v>
      </c>
      <c r="D68">
        <v>52</v>
      </c>
      <c r="E68">
        <v>37.6</v>
      </c>
      <c r="F68">
        <v>0</v>
      </c>
      <c r="G68">
        <v>0</v>
      </c>
    </row>
    <row r="69" spans="1:7" ht="15" x14ac:dyDescent="0.25">
      <c r="A69" s="173" t="s">
        <v>112</v>
      </c>
      <c r="B69">
        <v>79.900000000000006</v>
      </c>
      <c r="C69">
        <v>110.4</v>
      </c>
      <c r="D69">
        <v>126.3</v>
      </c>
      <c r="E69">
        <v>116.4</v>
      </c>
      <c r="F69">
        <v>0</v>
      </c>
      <c r="G69">
        <v>0</v>
      </c>
    </row>
    <row r="70" spans="1:7" ht="15" x14ac:dyDescent="0.25">
      <c r="A70" s="173" t="s">
        <v>113</v>
      </c>
      <c r="B70">
        <v>43.5</v>
      </c>
      <c r="C70">
        <v>42</v>
      </c>
      <c r="D70">
        <v>64</v>
      </c>
      <c r="E70">
        <v>56.3</v>
      </c>
      <c r="F70">
        <v>0</v>
      </c>
      <c r="G70">
        <v>0</v>
      </c>
    </row>
    <row r="71" spans="1:7" ht="15" x14ac:dyDescent="0.25">
      <c r="A71" s="173" t="s">
        <v>114</v>
      </c>
      <c r="B71">
        <v>19</v>
      </c>
      <c r="C71">
        <v>13</v>
      </c>
      <c r="D71">
        <v>10.3</v>
      </c>
      <c r="E71">
        <v>18</v>
      </c>
      <c r="F71">
        <v>4.8</v>
      </c>
      <c r="G71">
        <v>0</v>
      </c>
    </row>
    <row r="72" spans="1:7" ht="15" x14ac:dyDescent="0.25">
      <c r="A72" s="173" t="s">
        <v>115</v>
      </c>
      <c r="B72">
        <v>634</v>
      </c>
      <c r="C72">
        <v>455.5</v>
      </c>
      <c r="D72">
        <v>1454.6</v>
      </c>
      <c r="E72">
        <v>939.7</v>
      </c>
      <c r="F72">
        <v>0</v>
      </c>
      <c r="G72">
        <v>0</v>
      </c>
    </row>
    <row r="73" spans="1:7" ht="15" x14ac:dyDescent="0.25">
      <c r="A73" s="173" t="s">
        <v>117</v>
      </c>
      <c r="B73">
        <v>0</v>
      </c>
      <c r="C73">
        <v>0.4</v>
      </c>
      <c r="D73">
        <v>10.1</v>
      </c>
      <c r="E73">
        <v>6.1</v>
      </c>
      <c r="F73">
        <v>0</v>
      </c>
      <c r="G73">
        <v>0</v>
      </c>
    </row>
    <row r="74" spans="1:7" ht="15" x14ac:dyDescent="0.25">
      <c r="A74" s="173" t="s">
        <v>118</v>
      </c>
      <c r="B74">
        <v>92.7</v>
      </c>
      <c r="C74">
        <v>68.400000000000006</v>
      </c>
      <c r="D74">
        <v>46.9</v>
      </c>
      <c r="E74">
        <v>47.6</v>
      </c>
      <c r="F74">
        <v>0</v>
      </c>
      <c r="G74">
        <v>0</v>
      </c>
    </row>
    <row r="75" spans="1:7" ht="15" x14ac:dyDescent="0.25">
      <c r="A75" s="173" t="s">
        <v>119</v>
      </c>
      <c r="B75">
        <v>50.6</v>
      </c>
      <c r="C75">
        <v>36</v>
      </c>
      <c r="D75">
        <v>153.4</v>
      </c>
      <c r="E75">
        <v>93.7</v>
      </c>
      <c r="F75">
        <v>4.2</v>
      </c>
      <c r="G75">
        <v>0</v>
      </c>
    </row>
    <row r="76" spans="1:7" ht="15" x14ac:dyDescent="0.25">
      <c r="A76" s="173" t="s">
        <v>120</v>
      </c>
      <c r="B76">
        <v>73.900000000000006</v>
      </c>
      <c r="C76">
        <v>49.7</v>
      </c>
      <c r="D76">
        <v>120.5</v>
      </c>
      <c r="E76">
        <v>70.2</v>
      </c>
      <c r="F76">
        <v>0</v>
      </c>
      <c r="G76">
        <v>0</v>
      </c>
    </row>
    <row r="77" spans="1:7" ht="15" x14ac:dyDescent="0.25">
      <c r="A77" s="173" t="s">
        <v>121</v>
      </c>
      <c r="B77">
        <v>28.7</v>
      </c>
      <c r="C77">
        <v>6.3</v>
      </c>
      <c r="D77">
        <v>33.799999999999997</v>
      </c>
      <c r="E77">
        <v>45.9</v>
      </c>
      <c r="F77">
        <v>0</v>
      </c>
      <c r="G77">
        <v>0</v>
      </c>
    </row>
    <row r="78" spans="1:7" ht="15" x14ac:dyDescent="0.25">
      <c r="A78" s="173" t="s">
        <v>122</v>
      </c>
      <c r="B78">
        <v>6.5</v>
      </c>
      <c r="C78">
        <v>30</v>
      </c>
      <c r="D78">
        <v>30.8</v>
      </c>
      <c r="E78">
        <v>66</v>
      </c>
      <c r="F78">
        <v>0</v>
      </c>
      <c r="G78">
        <v>0</v>
      </c>
    </row>
    <row r="79" spans="1:7" ht="15" x14ac:dyDescent="0.25">
      <c r="A79" s="173" t="s">
        <v>602</v>
      </c>
      <c r="B79" t="s">
        <v>68</v>
      </c>
      <c r="C79" t="s">
        <v>68</v>
      </c>
      <c r="D79" t="s">
        <v>68</v>
      </c>
      <c r="E79" t="s">
        <v>66</v>
      </c>
      <c r="F79" t="s">
        <v>181</v>
      </c>
      <c r="G79" t="s">
        <v>67</v>
      </c>
    </row>
    <row r="80" spans="1:7" ht="15" x14ac:dyDescent="0.25">
      <c r="A80" s="173" t="s">
        <v>123</v>
      </c>
      <c r="B80">
        <v>4027.4</v>
      </c>
      <c r="C80">
        <v>3863.2</v>
      </c>
      <c r="D80">
        <v>9437.1</v>
      </c>
      <c r="E80">
        <v>7437.8</v>
      </c>
      <c r="F80">
        <v>8.9</v>
      </c>
      <c r="G80">
        <v>0</v>
      </c>
    </row>
    <row r="81" spans="1:7" ht="15" x14ac:dyDescent="0.25">
      <c r="A81" s="173" t="s">
        <v>124</v>
      </c>
      <c r="B81">
        <v>357.1</v>
      </c>
      <c r="C81">
        <v>758.3</v>
      </c>
      <c r="D81">
        <v>0</v>
      </c>
      <c r="E81">
        <v>0</v>
      </c>
      <c r="F81">
        <v>0</v>
      </c>
      <c r="G81">
        <v>0</v>
      </c>
    </row>
    <row r="82" spans="1:7" ht="15" x14ac:dyDescent="0.25">
      <c r="A82" s="173" t="s">
        <v>602</v>
      </c>
      <c r="B82" t="s">
        <v>68</v>
      </c>
      <c r="C82" t="s">
        <v>68</v>
      </c>
      <c r="D82" t="s">
        <v>68</v>
      </c>
      <c r="E82" t="s">
        <v>66</v>
      </c>
      <c r="F82" t="s">
        <v>181</v>
      </c>
      <c r="G82" t="s">
        <v>67</v>
      </c>
    </row>
    <row r="83" spans="1:7" ht="15" x14ac:dyDescent="0.25">
      <c r="A83" s="173" t="s">
        <v>125</v>
      </c>
      <c r="B83">
        <v>4384.5</v>
      </c>
      <c r="C83">
        <v>4621.3999999999996</v>
      </c>
      <c r="D83">
        <v>9437.1</v>
      </c>
      <c r="E83">
        <v>7437.8</v>
      </c>
      <c r="F83">
        <v>8.9</v>
      </c>
      <c r="G83">
        <v>0</v>
      </c>
    </row>
    <row r="84" spans="1:7" ht="15" x14ac:dyDescent="0.25">
      <c r="A84" s="173" t="s">
        <v>126</v>
      </c>
      <c r="B84" t="s">
        <v>45</v>
      </c>
      <c r="C84" t="s">
        <v>45</v>
      </c>
      <c r="D84">
        <v>0</v>
      </c>
      <c r="E84">
        <v>0</v>
      </c>
      <c r="F84" t="s">
        <v>45</v>
      </c>
      <c r="G84" t="s">
        <v>45</v>
      </c>
    </row>
    <row r="85" spans="1:7" ht="15" x14ac:dyDescent="0.25">
      <c r="A85" s="173" t="s">
        <v>127</v>
      </c>
      <c r="B85">
        <v>0</v>
      </c>
      <c r="C85">
        <v>0</v>
      </c>
      <c r="D85" t="s">
        <v>45</v>
      </c>
      <c r="E85" t="s">
        <v>45</v>
      </c>
      <c r="F85">
        <v>0</v>
      </c>
      <c r="G85">
        <v>0</v>
      </c>
    </row>
    <row r="86" spans="1:7" ht="15" x14ac:dyDescent="0.25">
      <c r="A86" s="173" t="s">
        <v>602</v>
      </c>
      <c r="B86" t="s">
        <v>68</v>
      </c>
      <c r="C86" t="s">
        <v>68</v>
      </c>
      <c r="D86" t="s">
        <v>68</v>
      </c>
      <c r="E86" t="s">
        <v>66</v>
      </c>
      <c r="F86" t="s">
        <v>181</v>
      </c>
      <c r="G86" t="s">
        <v>67</v>
      </c>
    </row>
    <row r="87" spans="1:7" ht="15" x14ac:dyDescent="0.25">
      <c r="A87" s="173"/>
    </row>
  </sheetData>
  <pageMargins left="0.7" right="0.7" top="0.75" bottom="0.75" header="0.3" footer="0.3"/>
  <pageSetup orientation="portrait" r:id="rId1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78786-CEEF-4A4F-A1CC-C38CF31415E5}">
  <sheetPr codeName="Sheet23"/>
  <dimension ref="A1:G86"/>
  <sheetViews>
    <sheetView zoomScale="130" zoomScaleNormal="130" workbookViewId="0">
      <pane xSplit="1" ySplit="9" topLeftCell="B19" activePane="bottomRight" state="frozen"/>
      <selection pane="topRight" activeCell="I40" sqref="I40"/>
      <selection pane="bottomLeft" activeCell="I40" sqref="I40"/>
      <selection pane="bottomRight" activeCell="I40" sqref="I40"/>
    </sheetView>
  </sheetViews>
  <sheetFormatPr defaultRowHeight="13.2" x14ac:dyDescent="0.25"/>
  <sheetData>
    <row r="1" spans="1:7" ht="15" x14ac:dyDescent="0.25">
      <c r="A1" s="173"/>
    </row>
    <row r="2" spans="1:7" ht="15" x14ac:dyDescent="0.25">
      <c r="A2" s="173" t="s">
        <v>135</v>
      </c>
      <c r="E2" t="s">
        <v>136</v>
      </c>
      <c r="F2" t="s">
        <v>563</v>
      </c>
      <c r="G2">
        <f>- 5/31</f>
        <v>-0.16129032258064516</v>
      </c>
    </row>
    <row r="3" spans="1:7" ht="15" x14ac:dyDescent="0.25">
      <c r="A3" s="173" t="s">
        <v>594</v>
      </c>
      <c r="B3" t="s">
        <v>595</v>
      </c>
      <c r="C3" t="s">
        <v>575</v>
      </c>
      <c r="D3" t="s">
        <v>576</v>
      </c>
      <c r="E3" t="s">
        <v>142</v>
      </c>
      <c r="F3" t="s">
        <v>564</v>
      </c>
      <c r="G3" t="s">
        <v>194</v>
      </c>
    </row>
    <row r="4" spans="1:7" ht="15" x14ac:dyDescent="0.25">
      <c r="A4" s="173" t="s">
        <v>596</v>
      </c>
      <c r="B4" s="131" t="s">
        <v>597</v>
      </c>
      <c r="C4" s="131" t="s">
        <v>603</v>
      </c>
      <c r="D4" s="131"/>
    </row>
    <row r="5" spans="1:7" ht="15" x14ac:dyDescent="0.25">
      <c r="A5" s="173" t="s">
        <v>69</v>
      </c>
      <c r="B5" t="s">
        <v>148</v>
      </c>
      <c r="C5" t="s">
        <v>579</v>
      </c>
      <c r="D5" t="s">
        <v>152</v>
      </c>
      <c r="E5" t="s">
        <v>69</v>
      </c>
      <c r="F5" t="s">
        <v>567</v>
      </c>
      <c r="G5" t="s">
        <v>203</v>
      </c>
    </row>
    <row r="6" spans="1:7" ht="15" x14ac:dyDescent="0.25">
      <c r="A6" s="173" t="s">
        <v>45</v>
      </c>
      <c r="B6" t="s">
        <v>68</v>
      </c>
      <c r="C6" t="s">
        <v>68</v>
      </c>
      <c r="D6" t="s">
        <v>68</v>
      </c>
      <c r="E6" t="s">
        <v>66</v>
      </c>
      <c r="F6" t="s">
        <v>181</v>
      </c>
      <c r="G6" t="s">
        <v>67</v>
      </c>
    </row>
    <row r="7" spans="1:7" ht="15" x14ac:dyDescent="0.25">
      <c r="A7" s="173" t="s">
        <v>599</v>
      </c>
      <c r="B7" t="s">
        <v>600</v>
      </c>
      <c r="C7" t="s">
        <v>580</v>
      </c>
      <c r="D7" t="s">
        <v>581</v>
      </c>
      <c r="E7" t="s">
        <v>156</v>
      </c>
      <c r="F7" t="s">
        <v>153</v>
      </c>
      <c r="G7" t="s">
        <v>209</v>
      </c>
    </row>
    <row r="8" spans="1:7" ht="15" x14ac:dyDescent="0.25">
      <c r="A8" s="173" t="s">
        <v>45</v>
      </c>
      <c r="B8" t="s">
        <v>68</v>
      </c>
      <c r="C8" t="s">
        <v>68</v>
      </c>
      <c r="D8" t="s">
        <v>68</v>
      </c>
      <c r="E8" t="s">
        <v>66</v>
      </c>
      <c r="F8" t="s">
        <v>181</v>
      </c>
      <c r="G8" t="s">
        <v>67</v>
      </c>
    </row>
    <row r="9" spans="1:7" ht="15" x14ac:dyDescent="0.25">
      <c r="A9" s="173" t="s">
        <v>601</v>
      </c>
      <c r="B9" t="s">
        <v>503</v>
      </c>
      <c r="C9" t="s">
        <v>502</v>
      </c>
      <c r="D9" t="s">
        <v>503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69</v>
      </c>
    </row>
    <row r="11" spans="1:7" ht="15" x14ac:dyDescent="0.25">
      <c r="A11" s="173" t="s">
        <v>70</v>
      </c>
      <c r="B11">
        <v>122.5</v>
      </c>
      <c r="C11">
        <v>66.900000000000006</v>
      </c>
      <c r="D11">
        <v>333.1</v>
      </c>
      <c r="E11">
        <v>309</v>
      </c>
      <c r="F11">
        <v>0</v>
      </c>
      <c r="G11">
        <v>0</v>
      </c>
    </row>
    <row r="12" spans="1:7" ht="15" x14ac:dyDescent="0.25">
      <c r="A12" s="173" t="s">
        <v>165</v>
      </c>
      <c r="B12">
        <v>0</v>
      </c>
      <c r="C12">
        <v>0</v>
      </c>
      <c r="D12">
        <v>21.1</v>
      </c>
      <c r="E12">
        <v>21.3</v>
      </c>
      <c r="F12">
        <v>0</v>
      </c>
      <c r="G12">
        <v>0</v>
      </c>
    </row>
    <row r="13" spans="1:7" ht="15" x14ac:dyDescent="0.25">
      <c r="A13" s="173" t="s">
        <v>71</v>
      </c>
      <c r="B13">
        <v>122.5</v>
      </c>
      <c r="C13">
        <v>15.9</v>
      </c>
      <c r="D13">
        <v>299.3</v>
      </c>
      <c r="E13">
        <v>204.1</v>
      </c>
      <c r="F13">
        <v>0</v>
      </c>
      <c r="G13">
        <v>0</v>
      </c>
    </row>
    <row r="14" spans="1:7" ht="15" x14ac:dyDescent="0.25">
      <c r="A14" s="173" t="s">
        <v>72</v>
      </c>
      <c r="B14">
        <v>0</v>
      </c>
      <c r="C14">
        <v>0</v>
      </c>
      <c r="D14">
        <v>0</v>
      </c>
      <c r="E14">
        <v>8.6999999999999993</v>
      </c>
      <c r="F14">
        <v>0</v>
      </c>
      <c r="G14">
        <v>0</v>
      </c>
    </row>
    <row r="15" spans="1:7" ht="15" x14ac:dyDescent="0.25">
      <c r="A15" s="173" t="s">
        <v>73</v>
      </c>
      <c r="B15">
        <v>0</v>
      </c>
      <c r="C15">
        <v>0</v>
      </c>
      <c r="D15">
        <v>0</v>
      </c>
      <c r="E15">
        <v>21.8</v>
      </c>
      <c r="F15">
        <v>0</v>
      </c>
      <c r="G15">
        <v>0</v>
      </c>
    </row>
    <row r="16" spans="1:7" ht="15" x14ac:dyDescent="0.25">
      <c r="A16" s="173" t="s">
        <v>166</v>
      </c>
      <c r="B16">
        <v>0</v>
      </c>
      <c r="C16">
        <v>51</v>
      </c>
      <c r="D16">
        <v>12.7</v>
      </c>
      <c r="E16">
        <v>53.1</v>
      </c>
      <c r="F16">
        <v>0</v>
      </c>
      <c r="G16">
        <v>0</v>
      </c>
    </row>
    <row r="17" spans="1:7" ht="15" x14ac:dyDescent="0.25">
      <c r="A17" s="173" t="s">
        <v>69</v>
      </c>
    </row>
    <row r="18" spans="1:7" ht="15" x14ac:dyDescent="0.25">
      <c r="A18" s="173" t="s">
        <v>74</v>
      </c>
      <c r="B18">
        <v>535.5</v>
      </c>
      <c r="C18">
        <v>382.6</v>
      </c>
      <c r="D18">
        <v>782.6</v>
      </c>
      <c r="E18">
        <v>979.9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75</v>
      </c>
      <c r="B20">
        <v>282.8</v>
      </c>
      <c r="C20">
        <v>211.6</v>
      </c>
      <c r="D20">
        <v>386.7</v>
      </c>
      <c r="E20">
        <v>373.1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76</v>
      </c>
      <c r="B22">
        <v>190</v>
      </c>
      <c r="C22">
        <v>0</v>
      </c>
      <c r="D22">
        <v>0</v>
      </c>
      <c r="E22">
        <v>0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77</v>
      </c>
      <c r="B24">
        <v>1369.4</v>
      </c>
      <c r="C24">
        <v>1598.8</v>
      </c>
      <c r="D24">
        <v>2848.7</v>
      </c>
      <c r="E24">
        <v>2863.7</v>
      </c>
      <c r="F24">
        <v>0</v>
      </c>
      <c r="G24">
        <v>0</v>
      </c>
    </row>
    <row r="25" spans="1:7" ht="15" x14ac:dyDescent="0.25">
      <c r="A25" s="173" t="s">
        <v>167</v>
      </c>
      <c r="B25">
        <v>0</v>
      </c>
      <c r="C25">
        <v>0</v>
      </c>
      <c r="D25">
        <v>0</v>
      </c>
      <c r="E25">
        <v>8.4</v>
      </c>
      <c r="F25">
        <v>0</v>
      </c>
      <c r="G25">
        <v>0</v>
      </c>
    </row>
    <row r="26" spans="1:7" ht="15" x14ac:dyDescent="0.25">
      <c r="A26" s="173" t="s">
        <v>78</v>
      </c>
      <c r="B26">
        <v>6</v>
      </c>
      <c r="C26">
        <v>11.8</v>
      </c>
      <c r="D26">
        <v>26.2</v>
      </c>
      <c r="E26">
        <v>9.4</v>
      </c>
      <c r="F26">
        <v>0</v>
      </c>
      <c r="G26">
        <v>0</v>
      </c>
    </row>
    <row r="27" spans="1:7" ht="15" x14ac:dyDescent="0.25">
      <c r="A27" s="173" t="s">
        <v>463</v>
      </c>
      <c r="B27">
        <v>0.8</v>
      </c>
      <c r="C27">
        <v>0</v>
      </c>
      <c r="D27">
        <v>0.5</v>
      </c>
      <c r="E27">
        <v>0</v>
      </c>
      <c r="F27">
        <v>0</v>
      </c>
      <c r="G27">
        <v>0</v>
      </c>
    </row>
    <row r="28" spans="1:7" ht="15" x14ac:dyDescent="0.25">
      <c r="A28" s="173" t="s">
        <v>79</v>
      </c>
      <c r="B28">
        <v>1.1000000000000001</v>
      </c>
      <c r="C28">
        <v>0.3</v>
      </c>
      <c r="D28">
        <v>1.6</v>
      </c>
      <c r="E28">
        <v>1.9</v>
      </c>
      <c r="F28">
        <v>0</v>
      </c>
      <c r="G28">
        <v>0</v>
      </c>
    </row>
    <row r="29" spans="1:7" ht="15" x14ac:dyDescent="0.25">
      <c r="A29" s="173" t="s">
        <v>80</v>
      </c>
      <c r="B29">
        <v>106.7</v>
      </c>
      <c r="C29">
        <v>106</v>
      </c>
      <c r="D29">
        <v>229</v>
      </c>
      <c r="E29">
        <v>304.39999999999998</v>
      </c>
      <c r="F29">
        <v>0</v>
      </c>
      <c r="G29">
        <v>0</v>
      </c>
    </row>
    <row r="30" spans="1:7" ht="15" x14ac:dyDescent="0.25">
      <c r="A30" s="173" t="s">
        <v>173</v>
      </c>
      <c r="B30">
        <v>0</v>
      </c>
      <c r="C30">
        <v>200</v>
      </c>
      <c r="D30">
        <v>262.2</v>
      </c>
      <c r="E30">
        <v>157</v>
      </c>
      <c r="F30">
        <v>0</v>
      </c>
      <c r="G30">
        <v>0</v>
      </c>
    </row>
    <row r="31" spans="1:7" ht="15" x14ac:dyDescent="0.25">
      <c r="A31" s="173" t="s">
        <v>81</v>
      </c>
      <c r="B31">
        <v>439.2</v>
      </c>
      <c r="C31">
        <v>340.6</v>
      </c>
      <c r="D31">
        <v>386.1</v>
      </c>
      <c r="E31">
        <v>512.9</v>
      </c>
      <c r="F31">
        <v>0</v>
      </c>
      <c r="G31">
        <v>0</v>
      </c>
    </row>
    <row r="32" spans="1:7" ht="15" x14ac:dyDescent="0.25">
      <c r="A32" s="173" t="s">
        <v>82</v>
      </c>
      <c r="B32">
        <v>1</v>
      </c>
      <c r="C32">
        <v>0.6</v>
      </c>
      <c r="D32">
        <v>135.80000000000001</v>
      </c>
      <c r="E32">
        <v>84.2</v>
      </c>
      <c r="F32">
        <v>0</v>
      </c>
      <c r="G32">
        <v>0</v>
      </c>
    </row>
    <row r="33" spans="1:7" ht="15" x14ac:dyDescent="0.25">
      <c r="A33" s="173" t="s">
        <v>83</v>
      </c>
      <c r="B33">
        <v>600.5</v>
      </c>
      <c r="C33">
        <v>658</v>
      </c>
      <c r="D33">
        <v>1006.3</v>
      </c>
      <c r="E33">
        <v>1113.8</v>
      </c>
      <c r="F33">
        <v>0</v>
      </c>
      <c r="G33">
        <v>0</v>
      </c>
    </row>
    <row r="34" spans="1:7" ht="15" x14ac:dyDescent="0.25">
      <c r="A34" s="173" t="s">
        <v>259</v>
      </c>
      <c r="B34">
        <v>0</v>
      </c>
      <c r="C34">
        <v>65</v>
      </c>
      <c r="D34">
        <v>52.4</v>
      </c>
      <c r="E34">
        <v>0</v>
      </c>
      <c r="F34">
        <v>0</v>
      </c>
      <c r="G34">
        <v>0</v>
      </c>
    </row>
    <row r="35" spans="1:7" ht="15" x14ac:dyDescent="0.25">
      <c r="A35" s="173" t="s">
        <v>84</v>
      </c>
      <c r="B35">
        <v>0</v>
      </c>
      <c r="C35">
        <v>1</v>
      </c>
      <c r="D35">
        <v>66.599999999999994</v>
      </c>
      <c r="E35">
        <v>65.7</v>
      </c>
      <c r="F35">
        <v>0</v>
      </c>
      <c r="G35">
        <v>0</v>
      </c>
    </row>
    <row r="36" spans="1:7" ht="15" x14ac:dyDescent="0.25">
      <c r="A36" s="173" t="s">
        <v>85</v>
      </c>
      <c r="B36">
        <v>0</v>
      </c>
      <c r="C36">
        <v>0</v>
      </c>
      <c r="D36">
        <v>20.8</v>
      </c>
      <c r="E36">
        <v>44.5</v>
      </c>
      <c r="F36">
        <v>0</v>
      </c>
      <c r="G36">
        <v>0</v>
      </c>
    </row>
    <row r="37" spans="1:7" ht="15" x14ac:dyDescent="0.25">
      <c r="A37" s="173" t="s">
        <v>86</v>
      </c>
      <c r="B37">
        <v>104.4</v>
      </c>
      <c r="C37">
        <v>185.1</v>
      </c>
      <c r="D37">
        <v>313.39999999999998</v>
      </c>
      <c r="E37">
        <v>351.8</v>
      </c>
      <c r="F37">
        <v>0</v>
      </c>
      <c r="G37">
        <v>0</v>
      </c>
    </row>
    <row r="38" spans="1:7" ht="15" x14ac:dyDescent="0.25">
      <c r="A38" s="173" t="s">
        <v>87</v>
      </c>
      <c r="B38">
        <v>1.9</v>
      </c>
      <c r="C38">
        <v>0</v>
      </c>
      <c r="D38">
        <v>0.3</v>
      </c>
      <c r="E38">
        <v>0</v>
      </c>
      <c r="F38">
        <v>0</v>
      </c>
      <c r="G38">
        <v>0</v>
      </c>
    </row>
    <row r="39" spans="1:7" ht="15" x14ac:dyDescent="0.25">
      <c r="A39" s="173" t="s">
        <v>88</v>
      </c>
      <c r="B39">
        <v>0</v>
      </c>
      <c r="C39">
        <v>30.4</v>
      </c>
      <c r="D39">
        <v>223.9</v>
      </c>
      <c r="E39">
        <v>80</v>
      </c>
      <c r="F39">
        <v>0</v>
      </c>
      <c r="G39">
        <v>0</v>
      </c>
    </row>
    <row r="40" spans="1:7" ht="15" x14ac:dyDescent="0.25">
      <c r="A40" s="173" t="s">
        <v>89</v>
      </c>
      <c r="B40">
        <v>107.9</v>
      </c>
      <c r="C40">
        <v>0</v>
      </c>
      <c r="D40">
        <v>123.6</v>
      </c>
      <c r="E40">
        <v>129.69999999999999</v>
      </c>
      <c r="F40">
        <v>0</v>
      </c>
      <c r="G40">
        <v>0</v>
      </c>
    </row>
    <row r="41" spans="1:7" ht="15" x14ac:dyDescent="0.25">
      <c r="A41" s="173" t="s">
        <v>69</v>
      </c>
    </row>
    <row r="42" spans="1:7" ht="15" x14ac:dyDescent="0.25">
      <c r="A42" s="173" t="s">
        <v>90</v>
      </c>
      <c r="B42">
        <v>253.4</v>
      </c>
      <c r="C42">
        <v>311.8</v>
      </c>
      <c r="D42">
        <v>1213.0999999999999</v>
      </c>
      <c r="E42">
        <v>368.6</v>
      </c>
      <c r="F42">
        <v>0</v>
      </c>
      <c r="G42">
        <v>0</v>
      </c>
    </row>
    <row r="43" spans="1:7" ht="15" x14ac:dyDescent="0.25">
      <c r="A43" s="173" t="s">
        <v>91</v>
      </c>
      <c r="B43">
        <v>0</v>
      </c>
      <c r="C43">
        <v>0</v>
      </c>
      <c r="D43">
        <v>409.7</v>
      </c>
      <c r="E43">
        <v>94.6</v>
      </c>
      <c r="F43">
        <v>0</v>
      </c>
      <c r="G43">
        <v>0</v>
      </c>
    </row>
    <row r="44" spans="1:7" ht="15" x14ac:dyDescent="0.25">
      <c r="A44" s="173" t="s">
        <v>92</v>
      </c>
      <c r="B44">
        <v>0</v>
      </c>
      <c r="C44">
        <v>0</v>
      </c>
      <c r="D44">
        <v>101.2</v>
      </c>
      <c r="E44">
        <v>0</v>
      </c>
      <c r="F44">
        <v>0</v>
      </c>
      <c r="G44">
        <v>0</v>
      </c>
    </row>
    <row r="45" spans="1:7" ht="15" x14ac:dyDescent="0.25">
      <c r="A45" s="173" t="s">
        <v>464</v>
      </c>
      <c r="B45">
        <v>0</v>
      </c>
      <c r="C45">
        <v>0</v>
      </c>
      <c r="D45">
        <v>19.7</v>
      </c>
      <c r="E45">
        <v>0</v>
      </c>
      <c r="F45">
        <v>0</v>
      </c>
      <c r="G45">
        <v>0</v>
      </c>
    </row>
    <row r="46" spans="1:7" ht="15" x14ac:dyDescent="0.25">
      <c r="A46" s="173" t="s">
        <v>175</v>
      </c>
      <c r="B46">
        <v>0</v>
      </c>
      <c r="C46">
        <v>0</v>
      </c>
      <c r="D46">
        <v>18.600000000000001</v>
      </c>
      <c r="E46">
        <v>19</v>
      </c>
      <c r="F46">
        <v>0</v>
      </c>
      <c r="G46">
        <v>0</v>
      </c>
    </row>
    <row r="47" spans="1:7" ht="15" x14ac:dyDescent="0.25">
      <c r="A47" s="173" t="s">
        <v>406</v>
      </c>
      <c r="B47">
        <v>0</v>
      </c>
      <c r="C47">
        <v>0</v>
      </c>
      <c r="D47">
        <v>0</v>
      </c>
      <c r="E47">
        <v>15.2</v>
      </c>
      <c r="F47">
        <v>0</v>
      </c>
      <c r="G47">
        <v>0</v>
      </c>
    </row>
    <row r="48" spans="1:7" ht="15" x14ac:dyDescent="0.25">
      <c r="A48" s="173" t="s">
        <v>93</v>
      </c>
      <c r="B48">
        <v>30</v>
      </c>
      <c r="C48">
        <v>0</v>
      </c>
      <c r="D48">
        <v>0</v>
      </c>
      <c r="E48" t="s">
        <v>94</v>
      </c>
      <c r="F48">
        <v>0</v>
      </c>
      <c r="G48">
        <v>0</v>
      </c>
    </row>
    <row r="49" spans="1:7" ht="15" x14ac:dyDescent="0.25">
      <c r="A49" s="173" t="s">
        <v>95</v>
      </c>
      <c r="B49">
        <v>0</v>
      </c>
      <c r="C49">
        <v>0</v>
      </c>
      <c r="D49">
        <v>0</v>
      </c>
      <c r="E49">
        <v>9.8000000000000007</v>
      </c>
      <c r="F49">
        <v>0</v>
      </c>
      <c r="G49">
        <v>0</v>
      </c>
    </row>
    <row r="50" spans="1:7" ht="15" x14ac:dyDescent="0.25">
      <c r="A50" s="173" t="s">
        <v>96</v>
      </c>
      <c r="B50">
        <v>223.4</v>
      </c>
      <c r="C50">
        <v>311.8</v>
      </c>
      <c r="D50">
        <v>635.79999999999995</v>
      </c>
      <c r="E50">
        <v>221.3</v>
      </c>
      <c r="F50">
        <v>0</v>
      </c>
      <c r="G50">
        <v>0</v>
      </c>
    </row>
    <row r="51" spans="1:7" ht="15" x14ac:dyDescent="0.25">
      <c r="A51" s="173" t="s">
        <v>97</v>
      </c>
      <c r="B51">
        <v>0</v>
      </c>
      <c r="C51">
        <v>0</v>
      </c>
      <c r="D51">
        <v>18</v>
      </c>
      <c r="E51">
        <v>8.8000000000000007</v>
      </c>
      <c r="F51">
        <v>0</v>
      </c>
      <c r="G51">
        <v>0</v>
      </c>
    </row>
    <row r="52" spans="1:7" ht="15" x14ac:dyDescent="0.25">
      <c r="A52" s="173" t="s">
        <v>176</v>
      </c>
      <c r="B52">
        <v>0</v>
      </c>
      <c r="C52">
        <v>0</v>
      </c>
      <c r="D52">
        <v>10.1</v>
      </c>
      <c r="E52">
        <v>0</v>
      </c>
      <c r="F52">
        <v>0</v>
      </c>
      <c r="G52">
        <v>0</v>
      </c>
    </row>
    <row r="53" spans="1:7" ht="15" x14ac:dyDescent="0.25">
      <c r="A53" s="173" t="s">
        <v>69</v>
      </c>
    </row>
    <row r="54" spans="1:7" ht="15" x14ac:dyDescent="0.25">
      <c r="A54" s="173" t="s">
        <v>98</v>
      </c>
      <c r="B54">
        <v>1446.1</v>
      </c>
      <c r="C54">
        <v>1382.6</v>
      </c>
      <c r="D54">
        <v>3362</v>
      </c>
      <c r="E54">
        <v>2065.3000000000002</v>
      </c>
      <c r="F54">
        <v>8.9</v>
      </c>
      <c r="G54">
        <v>0</v>
      </c>
    </row>
    <row r="55" spans="1:7" ht="15" x14ac:dyDescent="0.25">
      <c r="A55" s="173" t="s">
        <v>99</v>
      </c>
      <c r="B55">
        <v>2</v>
      </c>
      <c r="C55">
        <v>2.8</v>
      </c>
      <c r="D55">
        <v>6.1</v>
      </c>
      <c r="E55">
        <v>5.9</v>
      </c>
      <c r="F55">
        <v>0</v>
      </c>
      <c r="G55">
        <v>0</v>
      </c>
    </row>
    <row r="56" spans="1:7" ht="15" x14ac:dyDescent="0.25">
      <c r="A56" s="173" t="s">
        <v>100</v>
      </c>
      <c r="B56">
        <v>9</v>
      </c>
      <c r="C56">
        <v>4</v>
      </c>
      <c r="D56">
        <v>0</v>
      </c>
      <c r="E56">
        <v>6.8</v>
      </c>
      <c r="F56">
        <v>0</v>
      </c>
      <c r="G56">
        <v>0</v>
      </c>
    </row>
    <row r="57" spans="1:7" ht="15" x14ac:dyDescent="0.25">
      <c r="A57" s="173" t="s">
        <v>101</v>
      </c>
      <c r="B57">
        <v>25.5</v>
      </c>
      <c r="C57">
        <v>90</v>
      </c>
      <c r="D57">
        <v>229.6</v>
      </c>
      <c r="E57">
        <v>104.4</v>
      </c>
      <c r="F57">
        <v>0</v>
      </c>
      <c r="G57">
        <v>0</v>
      </c>
    </row>
    <row r="58" spans="1:7" ht="15" x14ac:dyDescent="0.25">
      <c r="A58" s="173" t="s">
        <v>102</v>
      </c>
      <c r="B58">
        <v>12.2</v>
      </c>
      <c r="C58">
        <v>68.3</v>
      </c>
      <c r="D58">
        <v>34.4</v>
      </c>
      <c r="E58">
        <v>19.7</v>
      </c>
      <c r="F58">
        <v>0</v>
      </c>
      <c r="G58">
        <v>0</v>
      </c>
    </row>
    <row r="59" spans="1:7" ht="15" x14ac:dyDescent="0.25">
      <c r="A59" s="173" t="s">
        <v>103</v>
      </c>
      <c r="B59">
        <v>41.6</v>
      </c>
      <c r="C59">
        <v>2.6</v>
      </c>
      <c r="D59">
        <v>15.5</v>
      </c>
      <c r="E59">
        <v>5.6</v>
      </c>
      <c r="F59">
        <v>0</v>
      </c>
      <c r="G59">
        <v>0</v>
      </c>
    </row>
    <row r="60" spans="1:7" ht="15" x14ac:dyDescent="0.25">
      <c r="A60" s="173" t="s">
        <v>104</v>
      </c>
      <c r="B60">
        <v>0</v>
      </c>
      <c r="C60">
        <v>60</v>
      </c>
      <c r="D60">
        <v>279.60000000000002</v>
      </c>
      <c r="E60">
        <v>97.8</v>
      </c>
      <c r="F60">
        <v>0</v>
      </c>
      <c r="G60">
        <v>0</v>
      </c>
    </row>
    <row r="61" spans="1:7" ht="15" x14ac:dyDescent="0.25">
      <c r="A61" s="173" t="s">
        <v>105</v>
      </c>
      <c r="B61">
        <v>86.8</v>
      </c>
      <c r="C61">
        <v>77</v>
      </c>
      <c r="D61">
        <v>327</v>
      </c>
      <c r="E61">
        <v>123.3</v>
      </c>
      <c r="F61">
        <v>0</v>
      </c>
      <c r="G61">
        <v>0</v>
      </c>
    </row>
    <row r="62" spans="1:7" ht="15" x14ac:dyDescent="0.25">
      <c r="A62" s="173" t="s">
        <v>106</v>
      </c>
      <c r="B62">
        <v>33.200000000000003</v>
      </c>
      <c r="C62">
        <v>66.3</v>
      </c>
      <c r="D62">
        <v>81.2</v>
      </c>
      <c r="E62">
        <v>54.7</v>
      </c>
      <c r="F62">
        <v>0</v>
      </c>
      <c r="G62">
        <v>0</v>
      </c>
    </row>
    <row r="63" spans="1:7" ht="15" x14ac:dyDescent="0.25">
      <c r="A63" s="173" t="s">
        <v>107</v>
      </c>
      <c r="B63">
        <v>49</v>
      </c>
      <c r="C63">
        <v>10</v>
      </c>
      <c r="D63">
        <v>185.8</v>
      </c>
      <c r="E63">
        <v>90.6</v>
      </c>
      <c r="F63">
        <v>0</v>
      </c>
      <c r="G63">
        <v>0</v>
      </c>
    </row>
    <row r="64" spans="1:7" ht="15" x14ac:dyDescent="0.25">
      <c r="A64" s="173" t="s">
        <v>108</v>
      </c>
      <c r="B64">
        <v>11</v>
      </c>
      <c r="C64">
        <v>13</v>
      </c>
      <c r="D64">
        <v>0</v>
      </c>
      <c r="E64">
        <v>0</v>
      </c>
      <c r="F64">
        <v>0</v>
      </c>
      <c r="G64">
        <v>0</v>
      </c>
    </row>
    <row r="65" spans="1:7" ht="15" x14ac:dyDescent="0.25">
      <c r="A65" s="173" t="s">
        <v>109</v>
      </c>
      <c r="B65">
        <v>122.6</v>
      </c>
      <c r="C65">
        <v>32.9</v>
      </c>
      <c r="D65">
        <v>203.4</v>
      </c>
      <c r="E65">
        <v>207.7</v>
      </c>
      <c r="F65">
        <v>0</v>
      </c>
      <c r="G65">
        <v>0</v>
      </c>
    </row>
    <row r="66" spans="1:7" ht="15" x14ac:dyDescent="0.25">
      <c r="A66" s="173" t="s">
        <v>110</v>
      </c>
      <c r="B66">
        <v>0</v>
      </c>
      <c r="C66">
        <v>0</v>
      </c>
      <c r="D66">
        <v>15.4</v>
      </c>
      <c r="E66">
        <v>7.4</v>
      </c>
      <c r="F66">
        <v>0</v>
      </c>
      <c r="G66">
        <v>0</v>
      </c>
    </row>
    <row r="67" spans="1:7" ht="15" x14ac:dyDescent="0.25">
      <c r="A67" s="173" t="s">
        <v>111</v>
      </c>
      <c r="B67">
        <v>0</v>
      </c>
      <c r="C67">
        <v>0</v>
      </c>
      <c r="D67">
        <v>52</v>
      </c>
      <c r="E67">
        <v>37.6</v>
      </c>
      <c r="F67">
        <v>0</v>
      </c>
      <c r="G67">
        <v>0</v>
      </c>
    </row>
    <row r="68" spans="1:7" ht="15" x14ac:dyDescent="0.25">
      <c r="A68" s="173" t="s">
        <v>112</v>
      </c>
      <c r="B68">
        <v>71</v>
      </c>
      <c r="C68">
        <v>118.8</v>
      </c>
      <c r="D68">
        <v>126.3</v>
      </c>
      <c r="E68">
        <v>107.9</v>
      </c>
      <c r="F68">
        <v>0</v>
      </c>
      <c r="G68">
        <v>0</v>
      </c>
    </row>
    <row r="69" spans="1:7" ht="15" x14ac:dyDescent="0.25">
      <c r="A69" s="173" t="s">
        <v>113</v>
      </c>
      <c r="B69">
        <v>43.5</v>
      </c>
      <c r="C69">
        <v>42</v>
      </c>
      <c r="D69">
        <v>64</v>
      </c>
      <c r="E69">
        <v>56.3</v>
      </c>
      <c r="F69">
        <v>0</v>
      </c>
      <c r="G69">
        <v>0</v>
      </c>
    </row>
    <row r="70" spans="1:7" ht="15" x14ac:dyDescent="0.25">
      <c r="A70" s="173" t="s">
        <v>114</v>
      </c>
      <c r="B70">
        <v>21</v>
      </c>
      <c r="C70">
        <v>13</v>
      </c>
      <c r="D70">
        <v>8.6999999999999993</v>
      </c>
      <c r="E70">
        <v>18</v>
      </c>
      <c r="F70">
        <v>4.8</v>
      </c>
      <c r="G70">
        <v>0</v>
      </c>
    </row>
    <row r="71" spans="1:7" ht="15" x14ac:dyDescent="0.25">
      <c r="A71" s="173" t="s">
        <v>115</v>
      </c>
      <c r="B71">
        <v>655.9</v>
      </c>
      <c r="C71">
        <v>565</v>
      </c>
      <c r="D71">
        <v>1353.8</v>
      </c>
      <c r="E71">
        <v>819.5</v>
      </c>
      <c r="F71">
        <v>0</v>
      </c>
      <c r="G71">
        <v>0</v>
      </c>
    </row>
    <row r="72" spans="1:7" ht="15" x14ac:dyDescent="0.25">
      <c r="A72" s="173" t="s">
        <v>117</v>
      </c>
      <c r="B72">
        <v>0</v>
      </c>
      <c r="C72">
        <v>0</v>
      </c>
      <c r="D72">
        <v>10.1</v>
      </c>
      <c r="E72">
        <v>6.1</v>
      </c>
      <c r="F72">
        <v>0</v>
      </c>
      <c r="G72">
        <v>0</v>
      </c>
    </row>
    <row r="73" spans="1:7" ht="15" x14ac:dyDescent="0.25">
      <c r="A73" s="173" t="s">
        <v>118</v>
      </c>
      <c r="B73">
        <v>92.7</v>
      </c>
      <c r="C73">
        <v>72.3</v>
      </c>
      <c r="D73">
        <v>46.9</v>
      </c>
      <c r="E73">
        <v>43</v>
      </c>
      <c r="F73">
        <v>0</v>
      </c>
      <c r="G73">
        <v>0</v>
      </c>
    </row>
    <row r="74" spans="1:7" ht="15" x14ac:dyDescent="0.25">
      <c r="A74" s="173" t="s">
        <v>119</v>
      </c>
      <c r="B74">
        <v>66.599999999999994</v>
      </c>
      <c r="C74">
        <v>36</v>
      </c>
      <c r="D74">
        <v>137.19999999999999</v>
      </c>
      <c r="E74">
        <v>93.7</v>
      </c>
      <c r="F74">
        <v>4.2</v>
      </c>
      <c r="G74">
        <v>0</v>
      </c>
    </row>
    <row r="75" spans="1:7" ht="15" x14ac:dyDescent="0.25">
      <c r="A75" s="173" t="s">
        <v>120</v>
      </c>
      <c r="B75">
        <v>73.900000000000006</v>
      </c>
      <c r="C75">
        <v>51.7</v>
      </c>
      <c r="D75">
        <v>120.5</v>
      </c>
      <c r="E75">
        <v>68.2</v>
      </c>
      <c r="F75">
        <v>0</v>
      </c>
      <c r="G75">
        <v>0</v>
      </c>
    </row>
    <row r="76" spans="1:7" ht="15" x14ac:dyDescent="0.25">
      <c r="A76" s="173" t="s">
        <v>121</v>
      </c>
      <c r="B76">
        <v>22</v>
      </c>
      <c r="C76">
        <v>27</v>
      </c>
      <c r="D76">
        <v>33.799999999999997</v>
      </c>
      <c r="E76">
        <v>25.3</v>
      </c>
      <c r="F76">
        <v>0</v>
      </c>
      <c r="G76">
        <v>0</v>
      </c>
    </row>
    <row r="77" spans="1:7" ht="15" x14ac:dyDescent="0.25">
      <c r="A77" s="173" t="s">
        <v>122</v>
      </c>
      <c r="B77">
        <v>6.5</v>
      </c>
      <c r="C77">
        <v>30</v>
      </c>
      <c r="D77">
        <v>30.8</v>
      </c>
      <c r="E77">
        <v>66</v>
      </c>
      <c r="F77">
        <v>0</v>
      </c>
      <c r="G77">
        <v>0</v>
      </c>
    </row>
    <row r="78" spans="1:7" ht="15" x14ac:dyDescent="0.25">
      <c r="A78" s="173" t="s">
        <v>602</v>
      </c>
      <c r="B78" t="s">
        <v>68</v>
      </c>
      <c r="C78" t="s">
        <v>68</v>
      </c>
      <c r="D78" t="s">
        <v>68</v>
      </c>
      <c r="E78" t="s">
        <v>66</v>
      </c>
      <c r="F78" t="s">
        <v>181</v>
      </c>
      <c r="G78" t="s">
        <v>67</v>
      </c>
    </row>
    <row r="79" spans="1:7" ht="15" x14ac:dyDescent="0.25">
      <c r="A79" s="173" t="s">
        <v>123</v>
      </c>
      <c r="B79">
        <v>4199.7</v>
      </c>
      <c r="C79">
        <v>3954.2</v>
      </c>
      <c r="D79">
        <v>8926.2000000000007</v>
      </c>
      <c r="E79">
        <v>6959.6</v>
      </c>
      <c r="F79">
        <v>8.9</v>
      </c>
      <c r="G79">
        <v>0</v>
      </c>
    </row>
    <row r="80" spans="1:7" ht="15" x14ac:dyDescent="0.25">
      <c r="A80" s="173" t="s">
        <v>124</v>
      </c>
      <c r="B80">
        <v>300.60000000000002</v>
      </c>
      <c r="C80">
        <v>682.2</v>
      </c>
      <c r="D80">
        <v>0</v>
      </c>
      <c r="E80">
        <v>0</v>
      </c>
      <c r="F80">
        <v>0</v>
      </c>
      <c r="G80">
        <v>0</v>
      </c>
    </row>
    <row r="81" spans="1:7" ht="15" x14ac:dyDescent="0.25">
      <c r="A81" s="173" t="s">
        <v>602</v>
      </c>
      <c r="B81" t="s">
        <v>68</v>
      </c>
      <c r="C81" t="s">
        <v>68</v>
      </c>
      <c r="D81" t="s">
        <v>68</v>
      </c>
      <c r="E81" t="s">
        <v>66</v>
      </c>
      <c r="F81" t="s">
        <v>181</v>
      </c>
      <c r="G81" t="s">
        <v>67</v>
      </c>
    </row>
    <row r="82" spans="1:7" ht="15" x14ac:dyDescent="0.25">
      <c r="A82" s="173" t="s">
        <v>125</v>
      </c>
      <c r="B82">
        <v>4500.3999999999996</v>
      </c>
      <c r="C82">
        <v>4636.5</v>
      </c>
      <c r="D82">
        <v>8926.2000000000007</v>
      </c>
      <c r="E82">
        <v>6959.6</v>
      </c>
      <c r="F82">
        <v>8.9</v>
      </c>
      <c r="G82">
        <v>0</v>
      </c>
    </row>
    <row r="83" spans="1:7" ht="15" x14ac:dyDescent="0.25">
      <c r="A83" s="173" t="s">
        <v>126</v>
      </c>
      <c r="B83" t="s">
        <v>45</v>
      </c>
      <c r="C83" t="s">
        <v>45</v>
      </c>
      <c r="D83">
        <v>0</v>
      </c>
      <c r="E83">
        <v>0</v>
      </c>
      <c r="F83" t="s">
        <v>45</v>
      </c>
      <c r="G83" t="s">
        <v>45</v>
      </c>
    </row>
    <row r="84" spans="1:7" ht="15" x14ac:dyDescent="0.25">
      <c r="A84" s="173" t="s">
        <v>127</v>
      </c>
      <c r="B84">
        <v>0</v>
      </c>
      <c r="C84">
        <v>0</v>
      </c>
      <c r="D84" t="s">
        <v>45</v>
      </c>
      <c r="E84" t="s">
        <v>45</v>
      </c>
      <c r="F84">
        <v>0</v>
      </c>
      <c r="G84">
        <v>0</v>
      </c>
    </row>
    <row r="85" spans="1:7" ht="15" x14ac:dyDescent="0.25">
      <c r="A85" s="173" t="s">
        <v>602</v>
      </c>
      <c r="B85" t="s">
        <v>68</v>
      </c>
      <c r="C85" t="s">
        <v>68</v>
      </c>
      <c r="D85" t="s">
        <v>68</v>
      </c>
      <c r="E85" t="s">
        <v>66</v>
      </c>
      <c r="F85" t="s">
        <v>181</v>
      </c>
      <c r="G85" t="s">
        <v>67</v>
      </c>
    </row>
    <row r="86" spans="1:7" ht="15" x14ac:dyDescent="0.25">
      <c r="A86" s="173"/>
    </row>
  </sheetData>
  <pageMargins left="0.7" right="0.7" top="0.75" bottom="0.75" header="0.3" footer="0.3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4"/>
  <dimension ref="A2:G88"/>
  <sheetViews>
    <sheetView zoomScale="130" zoomScaleNormal="130" workbookViewId="0">
      <pane xSplit="1" ySplit="11" topLeftCell="B39" activePane="bottomRight" state="frozen"/>
      <selection pane="topRight" activeCell="I40" sqref="I40"/>
      <selection pane="bottomLeft" activeCell="I40" sqref="I40"/>
      <selection pane="bottomRight" activeCell="I40" sqref="I40"/>
    </sheetView>
  </sheetViews>
  <sheetFormatPr defaultRowHeight="13.2" x14ac:dyDescent="0.25"/>
  <sheetData>
    <row r="2" spans="1:7" ht="15" x14ac:dyDescent="0.25">
      <c r="A2" s="173"/>
    </row>
    <row r="3" spans="1:7" ht="15" x14ac:dyDescent="0.25">
      <c r="A3" s="173" t="s">
        <v>135</v>
      </c>
      <c r="E3" t="s">
        <v>136</v>
      </c>
      <c r="F3" t="s">
        <v>563</v>
      </c>
      <c r="G3">
        <f>- 5/31</f>
        <v>-0.16129032258064516</v>
      </c>
    </row>
    <row r="4" spans="1:7" ht="15" x14ac:dyDescent="0.25">
      <c r="A4" s="173" t="s">
        <v>582</v>
      </c>
      <c r="B4" t="s">
        <v>583</v>
      </c>
      <c r="C4" t="s">
        <v>140</v>
      </c>
      <c r="D4" t="s">
        <v>141</v>
      </c>
      <c r="E4" t="s">
        <v>142</v>
      </c>
      <c r="F4" t="s">
        <v>564</v>
      </c>
      <c r="G4" t="s">
        <v>194</v>
      </c>
    </row>
    <row r="5" spans="1:7" ht="15" x14ac:dyDescent="0.25">
      <c r="A5" s="173" t="s">
        <v>584</v>
      </c>
      <c r="B5" s="131" t="s">
        <v>604</v>
      </c>
      <c r="C5" s="131" t="s">
        <v>605</v>
      </c>
      <c r="D5" s="131">
        <v>2019</v>
      </c>
    </row>
    <row r="6" spans="1:7" ht="15" x14ac:dyDescent="0.25">
      <c r="A6" s="173" t="s">
        <v>591</v>
      </c>
      <c r="B6" t="s">
        <v>67</v>
      </c>
      <c r="C6" t="s">
        <v>67</v>
      </c>
      <c r="D6" t="s">
        <v>66</v>
      </c>
      <c r="E6" t="s">
        <v>66</v>
      </c>
      <c r="F6" t="s">
        <v>181</v>
      </c>
      <c r="G6" t="s">
        <v>67</v>
      </c>
    </row>
    <row r="7" spans="1:7" ht="15" x14ac:dyDescent="0.25">
      <c r="A7" s="173" t="s">
        <v>69</v>
      </c>
      <c r="B7" t="s">
        <v>148</v>
      </c>
      <c r="C7" t="s">
        <v>149</v>
      </c>
      <c r="D7" t="s">
        <v>150</v>
      </c>
      <c r="E7" t="s">
        <v>69</v>
      </c>
      <c r="F7" t="s">
        <v>567</v>
      </c>
      <c r="G7" t="s">
        <v>203</v>
      </c>
    </row>
    <row r="8" spans="1:7" ht="15" x14ac:dyDescent="0.25">
      <c r="A8" s="173" t="s">
        <v>161</v>
      </c>
      <c r="B8" t="s">
        <v>67</v>
      </c>
      <c r="C8" t="s">
        <v>67</v>
      </c>
      <c r="D8" t="s">
        <v>66</v>
      </c>
      <c r="E8" t="s">
        <v>66</v>
      </c>
      <c r="F8" t="s">
        <v>181</v>
      </c>
      <c r="G8" t="s">
        <v>67</v>
      </c>
    </row>
    <row r="9" spans="1:7" ht="15" x14ac:dyDescent="0.25">
      <c r="A9" s="173" t="s">
        <v>587</v>
      </c>
      <c r="B9" t="s">
        <v>588</v>
      </c>
      <c r="C9" t="s">
        <v>154</v>
      </c>
      <c r="D9" t="s">
        <v>155</v>
      </c>
      <c r="E9" t="s">
        <v>156</v>
      </c>
      <c r="F9" t="s">
        <v>153</v>
      </c>
      <c r="G9" t="s">
        <v>209</v>
      </c>
    </row>
    <row r="10" spans="1:7" ht="15" x14ac:dyDescent="0.25">
      <c r="A10" s="173" t="s">
        <v>161</v>
      </c>
      <c r="B10" t="s">
        <v>67</v>
      </c>
      <c r="C10" t="s">
        <v>67</v>
      </c>
      <c r="D10" t="s">
        <v>66</v>
      </c>
      <c r="E10" t="s">
        <v>66</v>
      </c>
      <c r="F10" t="s">
        <v>181</v>
      </c>
      <c r="G10" t="s">
        <v>67</v>
      </c>
    </row>
    <row r="11" spans="1:7" ht="15" x14ac:dyDescent="0.25">
      <c r="A11" s="173" t="s">
        <v>589</v>
      </c>
      <c r="B11" t="s">
        <v>590</v>
      </c>
      <c r="C11" t="s">
        <v>61</v>
      </c>
      <c r="D11" t="s">
        <v>60</v>
      </c>
      <c r="E11" t="s">
        <v>62</v>
      </c>
      <c r="F11" t="s">
        <v>63</v>
      </c>
      <c r="G11" t="s">
        <v>64</v>
      </c>
    </row>
    <row r="12" spans="1:7" ht="15" x14ac:dyDescent="0.25">
      <c r="A12" s="173" t="s">
        <v>69</v>
      </c>
    </row>
    <row r="13" spans="1:7" ht="15" x14ac:dyDescent="0.25">
      <c r="A13" s="173" t="s">
        <v>70</v>
      </c>
      <c r="B13">
        <v>174</v>
      </c>
      <c r="C13">
        <v>83.6</v>
      </c>
      <c r="D13">
        <v>278.5</v>
      </c>
      <c r="E13">
        <v>287.89999999999998</v>
      </c>
      <c r="F13">
        <v>0</v>
      </c>
      <c r="G13">
        <v>0</v>
      </c>
    </row>
    <row r="14" spans="1:7" ht="15" x14ac:dyDescent="0.25">
      <c r="A14" s="173" t="s">
        <v>165</v>
      </c>
      <c r="B14">
        <v>0</v>
      </c>
      <c r="C14">
        <v>0</v>
      </c>
      <c r="D14">
        <v>21.1</v>
      </c>
      <c r="E14">
        <v>21.3</v>
      </c>
      <c r="F14">
        <v>0</v>
      </c>
      <c r="G14">
        <v>0</v>
      </c>
    </row>
    <row r="15" spans="1:7" ht="15" x14ac:dyDescent="0.25">
      <c r="A15" s="173" t="s">
        <v>71</v>
      </c>
      <c r="B15">
        <v>174</v>
      </c>
      <c r="C15">
        <v>32.6</v>
      </c>
      <c r="D15">
        <v>244.7</v>
      </c>
      <c r="E15">
        <v>183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173" t="s">
        <v>73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51</v>
      </c>
      <c r="D18">
        <v>12.7</v>
      </c>
      <c r="E18">
        <v>53.1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569.70000000000005</v>
      </c>
      <c r="C20">
        <v>412.7</v>
      </c>
      <c r="D20">
        <v>746.9</v>
      </c>
      <c r="E20">
        <v>949.6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172.5</v>
      </c>
      <c r="C22">
        <v>175.5</v>
      </c>
      <c r="D22">
        <v>386.7</v>
      </c>
      <c r="E22">
        <v>321.10000000000002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60</v>
      </c>
      <c r="C24">
        <v>0</v>
      </c>
      <c r="D24">
        <v>0</v>
      </c>
      <c r="E24">
        <v>0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1551.6</v>
      </c>
      <c r="C26">
        <v>1740.9</v>
      </c>
      <c r="D26">
        <v>2581</v>
      </c>
      <c r="E26">
        <v>2569.8000000000002</v>
      </c>
      <c r="F26">
        <v>0</v>
      </c>
      <c r="G26">
        <v>0</v>
      </c>
    </row>
    <row r="27" spans="1:7" ht="15" x14ac:dyDescent="0.25">
      <c r="A27" s="173" t="s">
        <v>167</v>
      </c>
      <c r="B27">
        <v>0</v>
      </c>
      <c r="C27">
        <v>0</v>
      </c>
      <c r="D27">
        <v>0</v>
      </c>
      <c r="E27">
        <v>8.4</v>
      </c>
      <c r="F27">
        <v>0</v>
      </c>
      <c r="G27">
        <v>0</v>
      </c>
    </row>
    <row r="28" spans="1:7" ht="15" x14ac:dyDescent="0.25">
      <c r="A28" s="173" t="s">
        <v>78</v>
      </c>
      <c r="B28">
        <v>4.5</v>
      </c>
      <c r="C28">
        <v>11.8</v>
      </c>
      <c r="D28">
        <v>26.2</v>
      </c>
      <c r="E28">
        <v>9.4</v>
      </c>
      <c r="F28">
        <v>0</v>
      </c>
      <c r="G28">
        <v>0</v>
      </c>
    </row>
    <row r="29" spans="1:7" ht="15" x14ac:dyDescent="0.25">
      <c r="A29" s="173" t="s">
        <v>463</v>
      </c>
      <c r="B29">
        <v>1.3</v>
      </c>
      <c r="C29">
        <v>0</v>
      </c>
      <c r="D29">
        <v>0</v>
      </c>
      <c r="E29">
        <v>0</v>
      </c>
      <c r="F29">
        <v>0</v>
      </c>
      <c r="G29">
        <v>0</v>
      </c>
    </row>
    <row r="30" spans="1:7" ht="15" x14ac:dyDescent="0.25">
      <c r="A30" s="173" t="s">
        <v>79</v>
      </c>
      <c r="B30">
        <v>1.1000000000000001</v>
      </c>
      <c r="C30">
        <v>0.5</v>
      </c>
      <c r="D30">
        <v>1.6</v>
      </c>
      <c r="E30">
        <v>1.7</v>
      </c>
      <c r="F30">
        <v>0</v>
      </c>
      <c r="G30">
        <v>0</v>
      </c>
    </row>
    <row r="31" spans="1:7" ht="15" x14ac:dyDescent="0.25">
      <c r="A31" s="173" t="s">
        <v>80</v>
      </c>
      <c r="B31">
        <v>154</v>
      </c>
      <c r="C31">
        <v>123</v>
      </c>
      <c r="D31">
        <v>229</v>
      </c>
      <c r="E31">
        <v>234</v>
      </c>
      <c r="F31">
        <v>0</v>
      </c>
      <c r="G31">
        <v>0</v>
      </c>
    </row>
    <row r="32" spans="1:7" ht="15" x14ac:dyDescent="0.25">
      <c r="A32" s="173" t="s">
        <v>173</v>
      </c>
      <c r="B32">
        <v>0</v>
      </c>
      <c r="C32">
        <v>200</v>
      </c>
      <c r="D32">
        <v>262.2</v>
      </c>
      <c r="E32">
        <v>157</v>
      </c>
      <c r="F32">
        <v>0</v>
      </c>
      <c r="G32">
        <v>0</v>
      </c>
    </row>
    <row r="33" spans="1:7" ht="15" x14ac:dyDescent="0.25">
      <c r="A33" s="173" t="s">
        <v>81</v>
      </c>
      <c r="B33">
        <v>387</v>
      </c>
      <c r="C33">
        <v>382.6</v>
      </c>
      <c r="D33">
        <v>358.3</v>
      </c>
      <c r="E33">
        <v>466.8</v>
      </c>
      <c r="F33">
        <v>0</v>
      </c>
      <c r="G33">
        <v>0</v>
      </c>
    </row>
    <row r="34" spans="1:7" ht="15" x14ac:dyDescent="0.25">
      <c r="A34" s="173" t="s">
        <v>82</v>
      </c>
      <c r="B34">
        <v>54</v>
      </c>
      <c r="C34">
        <v>0.6</v>
      </c>
      <c r="D34">
        <v>91.2</v>
      </c>
      <c r="E34">
        <v>84.2</v>
      </c>
      <c r="F34">
        <v>0</v>
      </c>
      <c r="G34">
        <v>0</v>
      </c>
    </row>
    <row r="35" spans="1:7" ht="15" x14ac:dyDescent="0.25">
      <c r="A35" s="173" t="s">
        <v>83</v>
      </c>
      <c r="B35">
        <v>653.5</v>
      </c>
      <c r="C35">
        <v>680</v>
      </c>
      <c r="D35">
        <v>896.6</v>
      </c>
      <c r="E35">
        <v>1038.0999999999999</v>
      </c>
      <c r="F35">
        <v>0</v>
      </c>
      <c r="G35">
        <v>0</v>
      </c>
    </row>
    <row r="36" spans="1:7" ht="15" x14ac:dyDescent="0.25">
      <c r="A36" s="173" t="s">
        <v>259</v>
      </c>
      <c r="B36">
        <v>0</v>
      </c>
      <c r="C36">
        <v>65</v>
      </c>
      <c r="D36">
        <v>52.4</v>
      </c>
      <c r="E36">
        <v>0</v>
      </c>
      <c r="F36">
        <v>0</v>
      </c>
      <c r="G36">
        <v>0</v>
      </c>
    </row>
    <row r="37" spans="1:7" ht="15" x14ac:dyDescent="0.25">
      <c r="A37" s="173" t="s">
        <v>84</v>
      </c>
      <c r="B37">
        <v>0</v>
      </c>
      <c r="C37">
        <v>1</v>
      </c>
      <c r="D37">
        <v>66.599999999999994</v>
      </c>
      <c r="E37">
        <v>65.7</v>
      </c>
      <c r="F37">
        <v>0</v>
      </c>
      <c r="G37">
        <v>0</v>
      </c>
    </row>
    <row r="38" spans="1:7" ht="15" x14ac:dyDescent="0.25">
      <c r="A38" s="173" t="s">
        <v>85</v>
      </c>
      <c r="B38">
        <v>0</v>
      </c>
      <c r="C38">
        <v>0</v>
      </c>
      <c r="D38">
        <v>20.8</v>
      </c>
      <c r="E38">
        <v>22</v>
      </c>
      <c r="F38">
        <v>0</v>
      </c>
      <c r="G38">
        <v>0</v>
      </c>
    </row>
    <row r="39" spans="1:7" ht="15" x14ac:dyDescent="0.25">
      <c r="A39" s="173" t="s">
        <v>86</v>
      </c>
      <c r="B39">
        <v>103.9</v>
      </c>
      <c r="C39">
        <v>185.1</v>
      </c>
      <c r="D39">
        <v>313.39999999999998</v>
      </c>
      <c r="E39">
        <v>351.8</v>
      </c>
      <c r="F39">
        <v>0</v>
      </c>
      <c r="G39">
        <v>0</v>
      </c>
    </row>
    <row r="40" spans="1:7" ht="15" x14ac:dyDescent="0.25">
      <c r="A40" s="173" t="s">
        <v>87</v>
      </c>
      <c r="B40">
        <v>2.2000000000000002</v>
      </c>
      <c r="C40">
        <v>0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173" t="s">
        <v>88</v>
      </c>
      <c r="B41">
        <v>67</v>
      </c>
      <c r="C41">
        <v>91.4</v>
      </c>
      <c r="D41">
        <v>154.30000000000001</v>
      </c>
      <c r="E41">
        <v>0.9</v>
      </c>
      <c r="F41">
        <v>0</v>
      </c>
      <c r="G41">
        <v>0</v>
      </c>
    </row>
    <row r="42" spans="1:7" ht="15" x14ac:dyDescent="0.25">
      <c r="A42" s="173" t="s">
        <v>89</v>
      </c>
      <c r="B42">
        <v>123.1</v>
      </c>
      <c r="C42">
        <v>0</v>
      </c>
      <c r="D42">
        <v>108.4</v>
      </c>
      <c r="E42">
        <v>129.69999999999999</v>
      </c>
      <c r="F42">
        <v>0</v>
      </c>
      <c r="G42">
        <v>0</v>
      </c>
    </row>
    <row r="43" spans="1:7" ht="15" x14ac:dyDescent="0.25">
      <c r="A43" s="173" t="s">
        <v>69</v>
      </c>
    </row>
    <row r="44" spans="1:7" ht="15" x14ac:dyDescent="0.25">
      <c r="A44" s="173" t="s">
        <v>90</v>
      </c>
      <c r="B44">
        <v>179.4</v>
      </c>
      <c r="C44">
        <v>388.9</v>
      </c>
      <c r="D44">
        <v>1213.0999999999999</v>
      </c>
      <c r="E44">
        <v>337.9</v>
      </c>
      <c r="F44">
        <v>0</v>
      </c>
      <c r="G44">
        <v>0</v>
      </c>
    </row>
    <row r="45" spans="1:7" ht="15" x14ac:dyDescent="0.25">
      <c r="A45" s="173" t="s">
        <v>91</v>
      </c>
      <c r="B45">
        <v>0</v>
      </c>
      <c r="C45">
        <v>30</v>
      </c>
      <c r="D45">
        <v>409.7</v>
      </c>
      <c r="E45">
        <v>63.8</v>
      </c>
      <c r="F45">
        <v>0</v>
      </c>
      <c r="G45">
        <v>0</v>
      </c>
    </row>
    <row r="46" spans="1:7" ht="15" x14ac:dyDescent="0.25">
      <c r="A46" s="173" t="s">
        <v>92</v>
      </c>
      <c r="B46">
        <v>0</v>
      </c>
      <c r="C46">
        <v>0</v>
      </c>
      <c r="D46">
        <v>101.2</v>
      </c>
      <c r="E46">
        <v>0</v>
      </c>
      <c r="F46">
        <v>0</v>
      </c>
      <c r="G46">
        <v>0</v>
      </c>
    </row>
    <row r="47" spans="1:7" ht="15" x14ac:dyDescent="0.25">
      <c r="A47" s="173" t="s">
        <v>464</v>
      </c>
      <c r="B47">
        <v>0</v>
      </c>
      <c r="C47">
        <v>0</v>
      </c>
      <c r="D47">
        <v>19.7</v>
      </c>
      <c r="E47">
        <v>0</v>
      </c>
      <c r="F47">
        <v>0</v>
      </c>
      <c r="G47">
        <v>0</v>
      </c>
    </row>
    <row r="48" spans="1:7" ht="15" x14ac:dyDescent="0.25">
      <c r="A48" s="173" t="s">
        <v>175</v>
      </c>
      <c r="B48">
        <v>0</v>
      </c>
      <c r="C48">
        <v>0</v>
      </c>
      <c r="D48">
        <v>18.600000000000001</v>
      </c>
      <c r="E48">
        <v>19</v>
      </c>
      <c r="F48">
        <v>0</v>
      </c>
      <c r="G48">
        <v>0</v>
      </c>
    </row>
    <row r="49" spans="1:7" ht="15" x14ac:dyDescent="0.25">
      <c r="A49" s="173" t="s">
        <v>406</v>
      </c>
      <c r="B49">
        <v>0</v>
      </c>
      <c r="C49">
        <v>0</v>
      </c>
      <c r="D49">
        <v>0</v>
      </c>
      <c r="E49">
        <v>15.2</v>
      </c>
      <c r="F49">
        <v>0</v>
      </c>
      <c r="G49">
        <v>0</v>
      </c>
    </row>
    <row r="50" spans="1:7" ht="15" x14ac:dyDescent="0.25">
      <c r="A50" s="173" t="s">
        <v>93</v>
      </c>
      <c r="B50">
        <v>0</v>
      </c>
      <c r="C50">
        <v>0</v>
      </c>
      <c r="D50">
        <v>0</v>
      </c>
      <c r="E50" t="s">
        <v>94</v>
      </c>
      <c r="F50">
        <v>0</v>
      </c>
      <c r="G50">
        <v>0</v>
      </c>
    </row>
    <row r="51" spans="1:7" ht="15" x14ac:dyDescent="0.25">
      <c r="A51" s="173" t="s">
        <v>95</v>
      </c>
      <c r="B51">
        <v>0</v>
      </c>
      <c r="C51">
        <v>0</v>
      </c>
      <c r="D51">
        <v>0</v>
      </c>
      <c r="E51">
        <v>9.8000000000000007</v>
      </c>
      <c r="F51">
        <v>0</v>
      </c>
      <c r="G51">
        <v>0</v>
      </c>
    </row>
    <row r="52" spans="1:7" ht="15" x14ac:dyDescent="0.25">
      <c r="A52" s="173" t="s">
        <v>96</v>
      </c>
      <c r="B52">
        <v>179.4</v>
      </c>
      <c r="C52">
        <v>358.9</v>
      </c>
      <c r="D52">
        <v>635.79999999999995</v>
      </c>
      <c r="E52">
        <v>221.3</v>
      </c>
      <c r="F52">
        <v>0</v>
      </c>
      <c r="G52">
        <v>0</v>
      </c>
    </row>
    <row r="53" spans="1:7" ht="15" x14ac:dyDescent="0.25">
      <c r="A53" s="173" t="s">
        <v>97</v>
      </c>
      <c r="B53">
        <v>0</v>
      </c>
      <c r="C53">
        <v>0</v>
      </c>
      <c r="D53">
        <v>18</v>
      </c>
      <c r="E53">
        <v>8.8000000000000007</v>
      </c>
      <c r="F53">
        <v>0</v>
      </c>
      <c r="G53">
        <v>0</v>
      </c>
    </row>
    <row r="54" spans="1:7" ht="15" x14ac:dyDescent="0.25">
      <c r="A54" s="173" t="s">
        <v>176</v>
      </c>
      <c r="B54">
        <v>0</v>
      </c>
      <c r="C54">
        <v>0</v>
      </c>
      <c r="D54">
        <v>10.1</v>
      </c>
      <c r="E54">
        <v>0</v>
      </c>
      <c r="F54">
        <v>0</v>
      </c>
      <c r="G54">
        <v>0</v>
      </c>
    </row>
    <row r="55" spans="1:7" ht="15" x14ac:dyDescent="0.25">
      <c r="A55" s="173" t="s">
        <v>69</v>
      </c>
    </row>
    <row r="56" spans="1:7" ht="15" x14ac:dyDescent="0.25">
      <c r="A56" s="173" t="s">
        <v>98</v>
      </c>
      <c r="B56">
        <v>1497.5</v>
      </c>
      <c r="C56">
        <v>1329.9</v>
      </c>
      <c r="D56">
        <v>3232.7</v>
      </c>
      <c r="E56">
        <v>2014.8</v>
      </c>
      <c r="F56">
        <v>8.9</v>
      </c>
      <c r="G56">
        <v>0</v>
      </c>
    </row>
    <row r="57" spans="1:7" ht="15" x14ac:dyDescent="0.25">
      <c r="A57" s="173" t="s">
        <v>99</v>
      </c>
      <c r="B57">
        <v>2</v>
      </c>
      <c r="C57">
        <v>2.8</v>
      </c>
      <c r="D57">
        <v>6.1</v>
      </c>
      <c r="E57">
        <v>5.9</v>
      </c>
      <c r="F57">
        <v>0</v>
      </c>
      <c r="G57">
        <v>0</v>
      </c>
    </row>
    <row r="58" spans="1:7" ht="15" x14ac:dyDescent="0.25">
      <c r="A58" s="173" t="s">
        <v>100</v>
      </c>
      <c r="B58">
        <v>9</v>
      </c>
      <c r="C58">
        <v>4</v>
      </c>
      <c r="D58">
        <v>0</v>
      </c>
      <c r="E58">
        <v>6.8</v>
      </c>
      <c r="F58">
        <v>0</v>
      </c>
      <c r="G58">
        <v>0</v>
      </c>
    </row>
    <row r="59" spans="1:7" ht="15" x14ac:dyDescent="0.25">
      <c r="A59" s="173" t="s">
        <v>101</v>
      </c>
      <c r="B59">
        <v>50.5</v>
      </c>
      <c r="C59">
        <v>90</v>
      </c>
      <c r="D59">
        <v>202.7</v>
      </c>
      <c r="E59">
        <v>104.4</v>
      </c>
      <c r="F59">
        <v>0</v>
      </c>
      <c r="G59">
        <v>0</v>
      </c>
    </row>
    <row r="60" spans="1:7" ht="15" x14ac:dyDescent="0.25">
      <c r="A60" s="173" t="s">
        <v>102</v>
      </c>
      <c r="B60">
        <v>12.2</v>
      </c>
      <c r="C60">
        <v>61.3</v>
      </c>
      <c r="D60">
        <v>34.4</v>
      </c>
      <c r="E60">
        <v>19.7</v>
      </c>
      <c r="F60">
        <v>0</v>
      </c>
      <c r="G60">
        <v>0</v>
      </c>
    </row>
    <row r="61" spans="1:7" ht="15" x14ac:dyDescent="0.25">
      <c r="A61" s="173" t="s">
        <v>103</v>
      </c>
      <c r="B61">
        <v>41.8</v>
      </c>
      <c r="C61">
        <v>2.2000000000000002</v>
      </c>
      <c r="D61">
        <v>15.3</v>
      </c>
      <c r="E61">
        <v>5.3</v>
      </c>
      <c r="F61">
        <v>0</v>
      </c>
      <c r="G61">
        <v>0</v>
      </c>
    </row>
    <row r="62" spans="1:7" ht="15" x14ac:dyDescent="0.25">
      <c r="A62" s="173" t="s">
        <v>104</v>
      </c>
      <c r="B62">
        <v>0</v>
      </c>
      <c r="C62">
        <v>60</v>
      </c>
      <c r="D62">
        <v>279.60000000000002</v>
      </c>
      <c r="E62">
        <v>97.8</v>
      </c>
      <c r="F62">
        <v>0</v>
      </c>
      <c r="G62">
        <v>0</v>
      </c>
    </row>
    <row r="63" spans="1:7" ht="15" x14ac:dyDescent="0.25">
      <c r="A63" s="173" t="s">
        <v>105</v>
      </c>
      <c r="B63">
        <v>108.6</v>
      </c>
      <c r="C63">
        <v>75</v>
      </c>
      <c r="D63">
        <v>303.10000000000002</v>
      </c>
      <c r="E63">
        <v>123.3</v>
      </c>
      <c r="F63">
        <v>0</v>
      </c>
      <c r="G63">
        <v>0</v>
      </c>
    </row>
    <row r="64" spans="1:7" ht="15" x14ac:dyDescent="0.25">
      <c r="A64" s="173" t="s">
        <v>106</v>
      </c>
      <c r="B64">
        <v>28.7</v>
      </c>
      <c r="C64">
        <v>66.3</v>
      </c>
      <c r="D64">
        <v>81.2</v>
      </c>
      <c r="E64">
        <v>54.7</v>
      </c>
      <c r="F64">
        <v>0</v>
      </c>
      <c r="G64">
        <v>0</v>
      </c>
    </row>
    <row r="65" spans="1:7" ht="15" x14ac:dyDescent="0.25">
      <c r="A65" s="173" t="s">
        <v>107</v>
      </c>
      <c r="B65">
        <v>49</v>
      </c>
      <c r="C65">
        <v>10</v>
      </c>
      <c r="D65">
        <v>185.8</v>
      </c>
      <c r="E65">
        <v>90.6</v>
      </c>
      <c r="F65">
        <v>0</v>
      </c>
      <c r="G65">
        <v>0</v>
      </c>
    </row>
    <row r="66" spans="1:7" ht="15" x14ac:dyDescent="0.25">
      <c r="A66" s="173" t="s">
        <v>108</v>
      </c>
      <c r="B66">
        <v>11</v>
      </c>
      <c r="C66">
        <v>13</v>
      </c>
      <c r="D66">
        <v>0</v>
      </c>
      <c r="E66">
        <v>0</v>
      </c>
      <c r="F66">
        <v>0</v>
      </c>
      <c r="G66">
        <v>0</v>
      </c>
    </row>
    <row r="67" spans="1:7" ht="15" x14ac:dyDescent="0.25">
      <c r="A67" s="173" t="s">
        <v>109</v>
      </c>
      <c r="B67">
        <v>122.6</v>
      </c>
      <c r="C67">
        <v>32.9</v>
      </c>
      <c r="D67">
        <v>203.4</v>
      </c>
      <c r="E67">
        <v>207.7</v>
      </c>
      <c r="F67">
        <v>0</v>
      </c>
      <c r="G67">
        <v>0</v>
      </c>
    </row>
    <row r="68" spans="1:7" ht="15" x14ac:dyDescent="0.25">
      <c r="A68" s="173" t="s">
        <v>110</v>
      </c>
      <c r="B68">
        <v>0</v>
      </c>
      <c r="C68">
        <v>0</v>
      </c>
      <c r="D68">
        <v>15.4</v>
      </c>
      <c r="E68">
        <v>7.4</v>
      </c>
      <c r="F68">
        <v>0</v>
      </c>
      <c r="G68">
        <v>0</v>
      </c>
    </row>
    <row r="69" spans="1:7" ht="15" x14ac:dyDescent="0.25">
      <c r="A69" s="173" t="s">
        <v>111</v>
      </c>
      <c r="B69">
        <v>0</v>
      </c>
      <c r="C69">
        <v>0</v>
      </c>
      <c r="D69">
        <v>52</v>
      </c>
      <c r="E69">
        <v>37.6</v>
      </c>
      <c r="F69">
        <v>0</v>
      </c>
      <c r="G69">
        <v>0</v>
      </c>
    </row>
    <row r="70" spans="1:7" ht="15" x14ac:dyDescent="0.25">
      <c r="A70" s="173" t="s">
        <v>112</v>
      </c>
      <c r="B70">
        <v>71</v>
      </c>
      <c r="C70">
        <v>116.1</v>
      </c>
      <c r="D70">
        <v>126.3</v>
      </c>
      <c r="E70">
        <v>107.9</v>
      </c>
      <c r="F70">
        <v>0</v>
      </c>
      <c r="G70">
        <v>0</v>
      </c>
    </row>
    <row r="71" spans="1:7" ht="15" x14ac:dyDescent="0.25">
      <c r="A71" s="173" t="s">
        <v>113</v>
      </c>
      <c r="B71">
        <v>43.5</v>
      </c>
      <c r="C71">
        <v>42</v>
      </c>
      <c r="D71">
        <v>64</v>
      </c>
      <c r="E71">
        <v>56.3</v>
      </c>
      <c r="F71">
        <v>0</v>
      </c>
      <c r="G71">
        <v>0</v>
      </c>
    </row>
    <row r="72" spans="1:7" ht="15" x14ac:dyDescent="0.25">
      <c r="A72" s="173" t="s">
        <v>114</v>
      </c>
      <c r="B72">
        <v>21</v>
      </c>
      <c r="C72">
        <v>13</v>
      </c>
      <c r="D72">
        <v>8.6999999999999993</v>
      </c>
      <c r="E72">
        <v>18</v>
      </c>
      <c r="F72">
        <v>4.8</v>
      </c>
      <c r="G72">
        <v>0</v>
      </c>
    </row>
    <row r="73" spans="1:7" ht="15" x14ac:dyDescent="0.25">
      <c r="A73" s="173" t="s">
        <v>115</v>
      </c>
      <c r="B73">
        <v>671.3</v>
      </c>
      <c r="C73">
        <v>562.29999999999995</v>
      </c>
      <c r="D73">
        <v>1275.5</v>
      </c>
      <c r="E73">
        <v>769.3</v>
      </c>
      <c r="F73">
        <v>0</v>
      </c>
      <c r="G73">
        <v>0</v>
      </c>
    </row>
    <row r="74" spans="1:7" ht="15" x14ac:dyDescent="0.25">
      <c r="A74" s="173" t="s">
        <v>117</v>
      </c>
      <c r="B74">
        <v>0</v>
      </c>
      <c r="C74">
        <v>0</v>
      </c>
      <c r="D74">
        <v>10.1</v>
      </c>
      <c r="E74">
        <v>6.1</v>
      </c>
      <c r="F74">
        <v>0</v>
      </c>
      <c r="G74">
        <v>0</v>
      </c>
    </row>
    <row r="75" spans="1:7" ht="15" x14ac:dyDescent="0.25">
      <c r="A75" s="173" t="s">
        <v>118</v>
      </c>
      <c r="B75">
        <v>92.7</v>
      </c>
      <c r="C75">
        <v>49.3</v>
      </c>
      <c r="D75">
        <v>46.9</v>
      </c>
      <c r="E75">
        <v>43</v>
      </c>
      <c r="F75">
        <v>0</v>
      </c>
      <c r="G75">
        <v>0</v>
      </c>
    </row>
    <row r="76" spans="1:7" ht="15" x14ac:dyDescent="0.25">
      <c r="A76" s="173" t="s">
        <v>119</v>
      </c>
      <c r="B76">
        <v>66.599999999999994</v>
      </c>
      <c r="C76">
        <v>21</v>
      </c>
      <c r="D76">
        <v>137.19999999999999</v>
      </c>
      <c r="E76">
        <v>93.7</v>
      </c>
      <c r="F76">
        <v>4.2</v>
      </c>
      <c r="G76">
        <v>0</v>
      </c>
    </row>
    <row r="77" spans="1:7" ht="15" x14ac:dyDescent="0.25">
      <c r="A77" s="173" t="s">
        <v>120</v>
      </c>
      <c r="B77">
        <v>73.900000000000006</v>
      </c>
      <c r="C77">
        <v>51.7</v>
      </c>
      <c r="D77">
        <v>120.5</v>
      </c>
      <c r="E77">
        <v>68.2</v>
      </c>
      <c r="F77">
        <v>0</v>
      </c>
      <c r="G77">
        <v>0</v>
      </c>
    </row>
    <row r="78" spans="1:7" ht="15" x14ac:dyDescent="0.25">
      <c r="A78" s="173" t="s">
        <v>121</v>
      </c>
      <c r="B78">
        <v>22</v>
      </c>
      <c r="C78">
        <v>27</v>
      </c>
      <c r="D78">
        <v>33.799999999999997</v>
      </c>
      <c r="E78">
        <v>25.3</v>
      </c>
      <c r="F78">
        <v>0</v>
      </c>
      <c r="G78">
        <v>0</v>
      </c>
    </row>
    <row r="79" spans="1:7" ht="15" x14ac:dyDescent="0.25">
      <c r="A79" s="173" t="s">
        <v>122</v>
      </c>
      <c r="B79">
        <v>0</v>
      </c>
      <c r="C79">
        <v>30</v>
      </c>
      <c r="D79">
        <v>30.8</v>
      </c>
      <c r="E79">
        <v>66</v>
      </c>
      <c r="F79">
        <v>0</v>
      </c>
      <c r="G79">
        <v>0</v>
      </c>
    </row>
    <row r="80" spans="1:7" ht="15" x14ac:dyDescent="0.25">
      <c r="A80" s="173" t="s">
        <v>591</v>
      </c>
      <c r="B80" t="s">
        <v>67</v>
      </c>
      <c r="C80" t="s">
        <v>67</v>
      </c>
      <c r="D80" t="s">
        <v>66</v>
      </c>
      <c r="E80" t="s">
        <v>66</v>
      </c>
      <c r="F80" t="s">
        <v>181</v>
      </c>
      <c r="G80" t="s">
        <v>67</v>
      </c>
    </row>
    <row r="81" spans="1:7" ht="15" x14ac:dyDescent="0.25">
      <c r="A81" s="173" t="s">
        <v>123</v>
      </c>
      <c r="B81">
        <v>4204.7</v>
      </c>
      <c r="C81">
        <v>4131.5</v>
      </c>
      <c r="D81">
        <v>8438.7999999999993</v>
      </c>
      <c r="E81">
        <v>6481</v>
      </c>
      <c r="F81">
        <v>8.9</v>
      </c>
      <c r="G81">
        <v>0</v>
      </c>
    </row>
    <row r="82" spans="1:7" ht="15" x14ac:dyDescent="0.25">
      <c r="A82" s="173" t="s">
        <v>124</v>
      </c>
      <c r="B82">
        <v>261.10000000000002</v>
      </c>
      <c r="C82">
        <v>667.8</v>
      </c>
      <c r="D82">
        <v>0</v>
      </c>
      <c r="E82">
        <v>0</v>
      </c>
      <c r="F82">
        <v>0</v>
      </c>
      <c r="G82">
        <v>0</v>
      </c>
    </row>
    <row r="83" spans="1:7" ht="15" x14ac:dyDescent="0.25">
      <c r="A83" s="173" t="s">
        <v>591</v>
      </c>
      <c r="B83" t="s">
        <v>67</v>
      </c>
      <c r="C83" t="s">
        <v>67</v>
      </c>
      <c r="D83" t="s">
        <v>66</v>
      </c>
      <c r="E83" t="s">
        <v>66</v>
      </c>
      <c r="F83" t="s">
        <v>181</v>
      </c>
      <c r="G83" t="s">
        <v>67</v>
      </c>
    </row>
    <row r="84" spans="1:7" ht="15" x14ac:dyDescent="0.25">
      <c r="A84" s="173" t="s">
        <v>125</v>
      </c>
      <c r="B84">
        <v>4465.8</v>
      </c>
      <c r="C84">
        <v>4799.3999999999996</v>
      </c>
      <c r="D84">
        <v>8438.7999999999993</v>
      </c>
      <c r="E84">
        <v>6481</v>
      </c>
      <c r="F84">
        <v>8.9</v>
      </c>
      <c r="G84">
        <v>0</v>
      </c>
    </row>
    <row r="85" spans="1:7" ht="15" x14ac:dyDescent="0.25">
      <c r="A85" s="173" t="s">
        <v>126</v>
      </c>
      <c r="B85" t="s">
        <v>45</v>
      </c>
      <c r="C85" t="s">
        <v>45</v>
      </c>
      <c r="D85">
        <v>0</v>
      </c>
      <c r="E85">
        <v>0</v>
      </c>
      <c r="F85" t="s">
        <v>45</v>
      </c>
      <c r="G85" t="s">
        <v>45</v>
      </c>
    </row>
    <row r="86" spans="1:7" ht="15" x14ac:dyDescent="0.25">
      <c r="A86" s="173" t="s">
        <v>127</v>
      </c>
      <c r="B86">
        <v>0</v>
      </c>
      <c r="C86">
        <v>0</v>
      </c>
      <c r="D86" t="s">
        <v>45</v>
      </c>
      <c r="E86" t="s">
        <v>45</v>
      </c>
      <c r="F86">
        <v>0</v>
      </c>
      <c r="G86">
        <v>0</v>
      </c>
    </row>
    <row r="87" spans="1:7" ht="15" x14ac:dyDescent="0.25">
      <c r="A87" s="173" t="s">
        <v>591</v>
      </c>
      <c r="B87" t="s">
        <v>67</v>
      </c>
      <c r="C87" t="s">
        <v>67</v>
      </c>
      <c r="D87" t="s">
        <v>66</v>
      </c>
      <c r="E87" t="s">
        <v>66</v>
      </c>
      <c r="F87" t="s">
        <v>181</v>
      </c>
      <c r="G87" t="s">
        <v>67</v>
      </c>
    </row>
    <row r="88" spans="1:7" ht="15" x14ac:dyDescent="0.25">
      <c r="A88" s="173"/>
    </row>
  </sheetData>
  <pageMargins left="0.7" right="0.7" top="0.75" bottom="0.75" header="0.3" footer="0.3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7FE22-0204-4F6A-B30D-17D744A2167E}">
  <dimension ref="A1:G80"/>
  <sheetViews>
    <sheetView topLeftCell="A40" workbookViewId="0">
      <selection activeCell="I47" sqref="I47"/>
    </sheetView>
  </sheetViews>
  <sheetFormatPr defaultRowHeight="13.2" x14ac:dyDescent="0.25"/>
  <cols>
    <col min="1" max="1" width="26.886718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606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53</v>
      </c>
    </row>
    <row r="11" spans="1:7" ht="15" x14ac:dyDescent="0.25">
      <c r="A11" s="173" t="s">
        <v>225</v>
      </c>
    </row>
    <row r="12" spans="1:7" ht="15" x14ac:dyDescent="0.25">
      <c r="A12" s="173" t="s">
        <v>70</v>
      </c>
      <c r="B12">
        <v>0</v>
      </c>
      <c r="C12">
        <v>73.5</v>
      </c>
      <c r="D12">
        <v>68.5</v>
      </c>
      <c r="E12">
        <v>189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0</v>
      </c>
      <c r="C14">
        <v>73.5</v>
      </c>
      <c r="D14">
        <v>46.1</v>
      </c>
      <c r="E14">
        <v>157.69999999999999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0</v>
      </c>
      <c r="E15">
        <v>22</v>
      </c>
      <c r="F15">
        <v>0</v>
      </c>
      <c r="G15">
        <v>0</v>
      </c>
    </row>
    <row r="16" spans="1:7" ht="15" x14ac:dyDescent="0.25">
      <c r="A16" s="173" t="s">
        <v>166</v>
      </c>
      <c r="B16">
        <v>0</v>
      </c>
      <c r="C16">
        <v>0</v>
      </c>
      <c r="D16">
        <v>0</v>
      </c>
      <c r="E16">
        <v>9.4</v>
      </c>
      <c r="F16">
        <v>0</v>
      </c>
      <c r="G16">
        <v>0</v>
      </c>
    </row>
    <row r="17" spans="1:7" ht="15" x14ac:dyDescent="0.25">
      <c r="A17" s="173" t="s">
        <v>69</v>
      </c>
    </row>
    <row r="18" spans="1:7" ht="15" x14ac:dyDescent="0.25">
      <c r="A18" s="173" t="s">
        <v>74</v>
      </c>
      <c r="B18">
        <v>522.5</v>
      </c>
      <c r="C18">
        <v>307.39999999999998</v>
      </c>
      <c r="D18">
        <v>523.5</v>
      </c>
      <c r="E18">
        <v>741.2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75</v>
      </c>
      <c r="B20">
        <v>194.4</v>
      </c>
      <c r="C20">
        <v>140.30000000000001</v>
      </c>
      <c r="D20">
        <v>367.9</v>
      </c>
      <c r="E20">
        <v>222.3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76</v>
      </c>
      <c r="B22">
        <v>1.8</v>
      </c>
      <c r="C22">
        <v>199.2</v>
      </c>
      <c r="D22">
        <v>342.3</v>
      </c>
      <c r="E22">
        <v>414.9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77</v>
      </c>
      <c r="B24">
        <v>1060.9000000000001</v>
      </c>
      <c r="C24">
        <v>1099.9000000000001</v>
      </c>
      <c r="D24">
        <v>1954</v>
      </c>
      <c r="E24">
        <v>1893.6</v>
      </c>
      <c r="F24">
        <v>0.2</v>
      </c>
      <c r="G24">
        <v>0</v>
      </c>
    </row>
    <row r="25" spans="1:7" ht="15" x14ac:dyDescent="0.25">
      <c r="A25" s="173" t="s">
        <v>167</v>
      </c>
      <c r="B25">
        <v>0</v>
      </c>
      <c r="C25">
        <v>0</v>
      </c>
      <c r="D25">
        <v>34.5</v>
      </c>
      <c r="E25">
        <v>0</v>
      </c>
      <c r="F25">
        <v>0</v>
      </c>
      <c r="G25">
        <v>0</v>
      </c>
    </row>
    <row r="26" spans="1:7" ht="15" x14ac:dyDescent="0.25">
      <c r="A26" s="173" t="s">
        <v>78</v>
      </c>
      <c r="B26">
        <v>0</v>
      </c>
      <c r="C26">
        <v>0</v>
      </c>
      <c r="D26">
        <v>28.7</v>
      </c>
      <c r="E26">
        <v>0</v>
      </c>
      <c r="F26">
        <v>0</v>
      </c>
      <c r="G26">
        <v>0</v>
      </c>
    </row>
    <row r="27" spans="1:7" ht="15" x14ac:dyDescent="0.25">
      <c r="A27" s="173" t="s">
        <v>79</v>
      </c>
      <c r="B27">
        <v>0.7</v>
      </c>
      <c r="C27">
        <v>0.4</v>
      </c>
      <c r="D27">
        <v>0.8</v>
      </c>
      <c r="E27">
        <v>1.1000000000000001</v>
      </c>
      <c r="F27">
        <v>0</v>
      </c>
      <c r="G27">
        <v>0</v>
      </c>
    </row>
    <row r="28" spans="1:7" ht="15" x14ac:dyDescent="0.25">
      <c r="A28" s="173" t="s">
        <v>80</v>
      </c>
      <c r="B28">
        <v>26.2</v>
      </c>
      <c r="C28">
        <v>70</v>
      </c>
      <c r="D28">
        <v>227.6</v>
      </c>
      <c r="E28">
        <v>160.5</v>
      </c>
      <c r="F28">
        <v>0</v>
      </c>
      <c r="G28">
        <v>0</v>
      </c>
    </row>
    <row r="29" spans="1:7" ht="15" x14ac:dyDescent="0.25">
      <c r="A29" s="173" t="s">
        <v>173</v>
      </c>
      <c r="B29">
        <v>0</v>
      </c>
      <c r="C29">
        <v>100</v>
      </c>
      <c r="D29">
        <v>0</v>
      </c>
      <c r="E29">
        <v>0</v>
      </c>
      <c r="F29">
        <v>0</v>
      </c>
      <c r="G29">
        <v>0</v>
      </c>
    </row>
    <row r="30" spans="1:7" ht="15" x14ac:dyDescent="0.25">
      <c r="A30" s="173" t="s">
        <v>81</v>
      </c>
      <c r="B30">
        <v>381</v>
      </c>
      <c r="C30">
        <v>235.1</v>
      </c>
      <c r="D30">
        <v>324.3</v>
      </c>
      <c r="E30">
        <v>372.1</v>
      </c>
      <c r="F30">
        <v>0.2</v>
      </c>
      <c r="G30">
        <v>0</v>
      </c>
    </row>
    <row r="31" spans="1:7" ht="15" x14ac:dyDescent="0.25">
      <c r="A31" s="173" t="s">
        <v>82</v>
      </c>
      <c r="B31">
        <v>0</v>
      </c>
      <c r="C31">
        <v>4.3</v>
      </c>
      <c r="D31">
        <v>60.6</v>
      </c>
      <c r="E31">
        <v>33.200000000000003</v>
      </c>
      <c r="F31">
        <v>0</v>
      </c>
      <c r="G31">
        <v>0</v>
      </c>
    </row>
    <row r="32" spans="1:7" ht="15" x14ac:dyDescent="0.25">
      <c r="A32" s="173" t="s">
        <v>83</v>
      </c>
      <c r="B32">
        <v>515</v>
      </c>
      <c r="C32">
        <v>545</v>
      </c>
      <c r="D32">
        <v>827.1</v>
      </c>
      <c r="E32">
        <v>819</v>
      </c>
      <c r="F32">
        <v>0</v>
      </c>
      <c r="G32">
        <v>0</v>
      </c>
    </row>
    <row r="33" spans="1:7" ht="15" x14ac:dyDescent="0.25">
      <c r="A33" s="173" t="s">
        <v>84</v>
      </c>
      <c r="B33">
        <v>0</v>
      </c>
      <c r="C33">
        <v>0</v>
      </c>
      <c r="D33">
        <v>19.8</v>
      </c>
      <c r="E33">
        <v>0</v>
      </c>
      <c r="F33">
        <v>0</v>
      </c>
      <c r="G33">
        <v>0</v>
      </c>
    </row>
    <row r="34" spans="1:7" ht="15" x14ac:dyDescent="0.25">
      <c r="A34" s="173" t="s">
        <v>85</v>
      </c>
      <c r="B34">
        <v>21.5</v>
      </c>
      <c r="C34">
        <v>0</v>
      </c>
      <c r="D34">
        <v>22.1</v>
      </c>
      <c r="E34">
        <v>22.3</v>
      </c>
      <c r="F34">
        <v>0</v>
      </c>
      <c r="G34">
        <v>0</v>
      </c>
    </row>
    <row r="35" spans="1:7" ht="15" x14ac:dyDescent="0.25">
      <c r="A35" s="173" t="s">
        <v>86</v>
      </c>
      <c r="B35">
        <v>59.5</v>
      </c>
      <c r="C35">
        <v>107</v>
      </c>
      <c r="D35">
        <v>162.6</v>
      </c>
      <c r="E35">
        <v>182</v>
      </c>
      <c r="F35">
        <v>0</v>
      </c>
      <c r="G35">
        <v>0</v>
      </c>
    </row>
    <row r="36" spans="1:7" ht="15" x14ac:dyDescent="0.25">
      <c r="A36" s="173" t="s">
        <v>88</v>
      </c>
      <c r="B36">
        <v>7</v>
      </c>
      <c r="C36">
        <v>38.1</v>
      </c>
      <c r="D36">
        <v>192.1</v>
      </c>
      <c r="E36">
        <v>146</v>
      </c>
      <c r="F36">
        <v>0</v>
      </c>
      <c r="G36">
        <v>0</v>
      </c>
    </row>
    <row r="37" spans="1:7" ht="15" x14ac:dyDescent="0.25">
      <c r="A37" s="173" t="s">
        <v>89</v>
      </c>
      <c r="B37">
        <v>50</v>
      </c>
      <c r="C37">
        <v>0</v>
      </c>
      <c r="D37">
        <v>53.8</v>
      </c>
      <c r="E37">
        <v>157.5</v>
      </c>
      <c r="F37">
        <v>0</v>
      </c>
      <c r="G37">
        <v>0</v>
      </c>
    </row>
    <row r="38" spans="1:7" ht="15" x14ac:dyDescent="0.25">
      <c r="A38" s="173" t="s">
        <v>69</v>
      </c>
    </row>
    <row r="39" spans="1:7" ht="15" x14ac:dyDescent="0.25">
      <c r="A39" s="173" t="s">
        <v>90</v>
      </c>
      <c r="B39">
        <v>46</v>
      </c>
      <c r="C39">
        <v>82</v>
      </c>
      <c r="D39">
        <v>161.1</v>
      </c>
      <c r="E39">
        <v>600.4</v>
      </c>
      <c r="F39">
        <v>0</v>
      </c>
      <c r="G39">
        <v>0</v>
      </c>
    </row>
    <row r="40" spans="1:7" ht="15" x14ac:dyDescent="0.25">
      <c r="A40" s="173" t="s">
        <v>91</v>
      </c>
      <c r="B40">
        <v>20</v>
      </c>
      <c r="C40">
        <v>0</v>
      </c>
      <c r="D40">
        <v>19.5</v>
      </c>
      <c r="E40">
        <v>0</v>
      </c>
      <c r="F40">
        <v>0</v>
      </c>
      <c r="G40">
        <v>0</v>
      </c>
    </row>
    <row r="41" spans="1:7" ht="15" x14ac:dyDescent="0.25">
      <c r="A41" s="173" t="s">
        <v>92</v>
      </c>
      <c r="B41">
        <v>0</v>
      </c>
      <c r="C41">
        <v>0</v>
      </c>
      <c r="D41">
        <v>0</v>
      </c>
      <c r="E41">
        <v>66</v>
      </c>
      <c r="F41">
        <v>0</v>
      </c>
      <c r="G41">
        <v>0</v>
      </c>
    </row>
    <row r="42" spans="1:7" ht="15" x14ac:dyDescent="0.25">
      <c r="A42" s="173" t="s">
        <v>175</v>
      </c>
      <c r="B42">
        <v>0</v>
      </c>
      <c r="C42">
        <v>0</v>
      </c>
      <c r="D42">
        <v>0</v>
      </c>
      <c r="E42">
        <v>46.6</v>
      </c>
      <c r="F42">
        <v>0</v>
      </c>
      <c r="G42">
        <v>0</v>
      </c>
    </row>
    <row r="43" spans="1:7" ht="15" x14ac:dyDescent="0.25">
      <c r="A43" s="173" t="s">
        <v>93</v>
      </c>
      <c r="B43">
        <v>0</v>
      </c>
      <c r="C43">
        <v>0</v>
      </c>
      <c r="D43">
        <v>20</v>
      </c>
      <c r="E43">
        <v>31.9</v>
      </c>
      <c r="F43">
        <v>0</v>
      </c>
      <c r="G43">
        <v>0</v>
      </c>
    </row>
    <row r="44" spans="1:7" ht="15" x14ac:dyDescent="0.25">
      <c r="A44" s="173" t="s">
        <v>95</v>
      </c>
      <c r="B44">
        <v>0</v>
      </c>
      <c r="C44">
        <v>0</v>
      </c>
      <c r="D44">
        <v>4.2</v>
      </c>
      <c r="E44">
        <v>0</v>
      </c>
      <c r="F44">
        <v>0</v>
      </c>
      <c r="G44">
        <v>0</v>
      </c>
    </row>
    <row r="45" spans="1:7" ht="15" x14ac:dyDescent="0.25">
      <c r="A45" s="173" t="s">
        <v>96</v>
      </c>
      <c r="B45">
        <v>26</v>
      </c>
      <c r="C45">
        <v>82</v>
      </c>
      <c r="D45">
        <v>106.4</v>
      </c>
      <c r="E45">
        <v>439.4</v>
      </c>
      <c r="F45">
        <v>0</v>
      </c>
      <c r="G45">
        <v>0</v>
      </c>
    </row>
    <row r="46" spans="1:7" ht="15" x14ac:dyDescent="0.25">
      <c r="A46" s="173" t="s">
        <v>97</v>
      </c>
      <c r="B46">
        <v>0</v>
      </c>
      <c r="C46">
        <v>0</v>
      </c>
      <c r="D46">
        <v>11</v>
      </c>
      <c r="E46">
        <v>16.5</v>
      </c>
      <c r="F46">
        <v>0</v>
      </c>
      <c r="G46">
        <v>0</v>
      </c>
    </row>
    <row r="47" spans="1:7" ht="15" x14ac:dyDescent="0.25">
      <c r="A47" s="173" t="s">
        <v>69</v>
      </c>
    </row>
    <row r="48" spans="1:7" ht="15" x14ac:dyDescent="0.25">
      <c r="A48" s="173" t="s">
        <v>98</v>
      </c>
      <c r="B48">
        <v>1317.9</v>
      </c>
      <c r="C48">
        <v>1355</v>
      </c>
      <c r="D48">
        <v>2054.6999999999998</v>
      </c>
      <c r="E48">
        <v>3065.9</v>
      </c>
      <c r="F48">
        <v>43.2</v>
      </c>
      <c r="G48">
        <v>0</v>
      </c>
    </row>
    <row r="49" spans="1:7" ht="15" x14ac:dyDescent="0.25">
      <c r="A49" s="173" t="s">
        <v>99</v>
      </c>
      <c r="B49">
        <v>0</v>
      </c>
      <c r="C49">
        <v>6.9</v>
      </c>
      <c r="D49">
        <v>9.5</v>
      </c>
      <c r="E49">
        <v>8.6999999999999993</v>
      </c>
      <c r="F49">
        <v>0</v>
      </c>
      <c r="G49">
        <v>0</v>
      </c>
    </row>
    <row r="50" spans="1:7" ht="15" x14ac:dyDescent="0.25">
      <c r="A50" s="173" t="s">
        <v>100</v>
      </c>
      <c r="B50">
        <v>4.5</v>
      </c>
      <c r="C50">
        <v>5.4</v>
      </c>
      <c r="D50">
        <v>6.3</v>
      </c>
      <c r="E50">
        <v>11</v>
      </c>
      <c r="F50">
        <v>0</v>
      </c>
      <c r="G50">
        <v>0</v>
      </c>
    </row>
    <row r="51" spans="1:7" ht="15" x14ac:dyDescent="0.25">
      <c r="A51" s="173" t="s">
        <v>101</v>
      </c>
      <c r="B51">
        <v>15</v>
      </c>
      <c r="C51">
        <v>72.5</v>
      </c>
      <c r="D51">
        <v>90.2</v>
      </c>
      <c r="E51">
        <v>209.9</v>
      </c>
      <c r="F51">
        <v>0</v>
      </c>
      <c r="G51">
        <v>0</v>
      </c>
    </row>
    <row r="52" spans="1:7" ht="15" x14ac:dyDescent="0.25">
      <c r="A52" s="173" t="s">
        <v>102</v>
      </c>
      <c r="B52">
        <v>8</v>
      </c>
      <c r="C52">
        <v>14</v>
      </c>
      <c r="D52">
        <v>20.6</v>
      </c>
      <c r="E52">
        <v>34.1</v>
      </c>
      <c r="F52">
        <v>0</v>
      </c>
      <c r="G52">
        <v>0</v>
      </c>
    </row>
    <row r="53" spans="1:7" ht="15" x14ac:dyDescent="0.25">
      <c r="A53" s="173" t="s">
        <v>103</v>
      </c>
      <c r="B53">
        <v>56.6</v>
      </c>
      <c r="C53">
        <v>2</v>
      </c>
      <c r="D53">
        <v>3.7</v>
      </c>
      <c r="E53">
        <v>5.7</v>
      </c>
      <c r="F53">
        <v>0</v>
      </c>
      <c r="G53">
        <v>0</v>
      </c>
    </row>
    <row r="54" spans="1:7" ht="15" x14ac:dyDescent="0.25">
      <c r="A54" s="173" t="s">
        <v>104</v>
      </c>
      <c r="B54">
        <v>35</v>
      </c>
      <c r="C54">
        <v>32</v>
      </c>
      <c r="D54">
        <v>182.9</v>
      </c>
      <c r="E54">
        <v>179.1</v>
      </c>
      <c r="F54">
        <v>0</v>
      </c>
      <c r="G54">
        <v>0</v>
      </c>
    </row>
    <row r="55" spans="1:7" ht="15" x14ac:dyDescent="0.25">
      <c r="A55" s="173" t="s">
        <v>105</v>
      </c>
      <c r="B55">
        <v>52.1</v>
      </c>
      <c r="C55">
        <v>88.2</v>
      </c>
      <c r="D55">
        <v>102.3</v>
      </c>
      <c r="E55">
        <v>294.39999999999998</v>
      </c>
      <c r="F55">
        <v>0</v>
      </c>
      <c r="G55">
        <v>0</v>
      </c>
    </row>
    <row r="56" spans="1:7" ht="15" x14ac:dyDescent="0.25">
      <c r="A56" s="173" t="s">
        <v>106</v>
      </c>
      <c r="B56">
        <v>23.7</v>
      </c>
      <c r="C56">
        <v>65.7</v>
      </c>
      <c r="D56">
        <v>76.8</v>
      </c>
      <c r="E56">
        <v>152.4</v>
      </c>
      <c r="F56">
        <v>0</v>
      </c>
      <c r="G56">
        <v>0</v>
      </c>
    </row>
    <row r="57" spans="1:7" ht="15" x14ac:dyDescent="0.25">
      <c r="A57" s="173" t="s">
        <v>107</v>
      </c>
      <c r="B57">
        <v>16.5</v>
      </c>
      <c r="C57">
        <v>38</v>
      </c>
      <c r="D57">
        <v>172.9</v>
      </c>
      <c r="E57">
        <v>189.7</v>
      </c>
      <c r="F57">
        <v>0</v>
      </c>
      <c r="G57">
        <v>0</v>
      </c>
    </row>
    <row r="58" spans="1:7" ht="15" x14ac:dyDescent="0.25">
      <c r="A58" s="173" t="s">
        <v>109</v>
      </c>
      <c r="B58">
        <v>43.6</v>
      </c>
      <c r="C58">
        <v>154.80000000000001</v>
      </c>
      <c r="D58">
        <v>46.7</v>
      </c>
      <c r="E58">
        <v>151.19999999999999</v>
      </c>
      <c r="F58">
        <v>0</v>
      </c>
      <c r="G58">
        <v>0</v>
      </c>
    </row>
    <row r="59" spans="1:7" ht="15" x14ac:dyDescent="0.25">
      <c r="A59" s="173" t="s">
        <v>110</v>
      </c>
      <c r="B59">
        <v>0</v>
      </c>
      <c r="C59">
        <v>0</v>
      </c>
      <c r="D59">
        <v>0</v>
      </c>
      <c r="E59">
        <v>7.6</v>
      </c>
      <c r="F59">
        <v>0</v>
      </c>
      <c r="G59">
        <v>0</v>
      </c>
    </row>
    <row r="60" spans="1:7" ht="15" x14ac:dyDescent="0.25">
      <c r="A60" s="173" t="s">
        <v>111</v>
      </c>
      <c r="B60">
        <v>14.5</v>
      </c>
      <c r="C60">
        <v>0</v>
      </c>
      <c r="D60">
        <v>32.6</v>
      </c>
      <c r="E60">
        <v>7.1</v>
      </c>
      <c r="F60">
        <v>0</v>
      </c>
      <c r="G60">
        <v>0</v>
      </c>
    </row>
    <row r="61" spans="1:7" ht="15" x14ac:dyDescent="0.25">
      <c r="A61" s="173" t="s">
        <v>112</v>
      </c>
      <c r="B61">
        <v>94.5</v>
      </c>
      <c r="C61">
        <v>125.5</v>
      </c>
      <c r="D61">
        <v>96.8</v>
      </c>
      <c r="E61">
        <v>101.9</v>
      </c>
      <c r="F61">
        <v>0</v>
      </c>
      <c r="G61">
        <v>0</v>
      </c>
    </row>
    <row r="62" spans="1:7" ht="15" x14ac:dyDescent="0.25">
      <c r="A62" s="173" t="s">
        <v>113</v>
      </c>
      <c r="B62">
        <v>22</v>
      </c>
      <c r="C62">
        <v>44</v>
      </c>
      <c r="D62">
        <v>46</v>
      </c>
      <c r="E62">
        <v>65.7</v>
      </c>
      <c r="F62">
        <v>0</v>
      </c>
      <c r="G62">
        <v>0</v>
      </c>
    </row>
    <row r="63" spans="1:7" ht="15" x14ac:dyDescent="0.25">
      <c r="A63" s="173" t="s">
        <v>114</v>
      </c>
      <c r="B63">
        <v>0</v>
      </c>
      <c r="C63">
        <v>3.6</v>
      </c>
      <c r="D63">
        <v>12.7</v>
      </c>
      <c r="E63">
        <v>10.199999999999999</v>
      </c>
      <c r="F63">
        <v>0</v>
      </c>
      <c r="G63">
        <v>0</v>
      </c>
    </row>
    <row r="64" spans="1:7" ht="15" x14ac:dyDescent="0.25">
      <c r="A64" s="173" t="s">
        <v>115</v>
      </c>
      <c r="B64">
        <v>699.9</v>
      </c>
      <c r="C64">
        <v>538</v>
      </c>
      <c r="D64">
        <v>912.1</v>
      </c>
      <c r="E64">
        <v>1321.9</v>
      </c>
      <c r="F64">
        <v>18.2</v>
      </c>
      <c r="G64">
        <v>0</v>
      </c>
    </row>
    <row r="65" spans="1:7" ht="15" x14ac:dyDescent="0.25">
      <c r="A65" s="173" t="s">
        <v>116</v>
      </c>
      <c r="B65">
        <v>0</v>
      </c>
      <c r="C65">
        <v>0</v>
      </c>
      <c r="D65" t="s">
        <v>94</v>
      </c>
      <c r="E65">
        <v>0</v>
      </c>
      <c r="F65">
        <v>0</v>
      </c>
      <c r="G65">
        <v>0</v>
      </c>
    </row>
    <row r="66" spans="1:7" ht="15" x14ac:dyDescent="0.25">
      <c r="A66" s="173" t="s">
        <v>117</v>
      </c>
      <c r="B66">
        <v>21.3</v>
      </c>
      <c r="C66">
        <v>0</v>
      </c>
      <c r="D66">
        <v>0</v>
      </c>
      <c r="E66">
        <v>24.8</v>
      </c>
      <c r="F66">
        <v>0</v>
      </c>
      <c r="G66">
        <v>0</v>
      </c>
    </row>
    <row r="67" spans="1:7" ht="15" x14ac:dyDescent="0.25">
      <c r="A67" s="173" t="s">
        <v>118</v>
      </c>
      <c r="B67">
        <v>79.8</v>
      </c>
      <c r="C67">
        <v>129.19999999999999</v>
      </c>
      <c r="D67">
        <v>51.5</v>
      </c>
      <c r="E67">
        <v>39.1</v>
      </c>
      <c r="F67">
        <v>0</v>
      </c>
      <c r="G67">
        <v>0</v>
      </c>
    </row>
    <row r="68" spans="1:7" ht="15" x14ac:dyDescent="0.25">
      <c r="A68" s="173" t="s">
        <v>119</v>
      </c>
      <c r="B68">
        <v>82.5</v>
      </c>
      <c r="C68">
        <v>13</v>
      </c>
      <c r="D68">
        <v>79.599999999999994</v>
      </c>
      <c r="E68">
        <v>84.6</v>
      </c>
      <c r="F68">
        <v>25</v>
      </c>
      <c r="G68">
        <v>0</v>
      </c>
    </row>
    <row r="69" spans="1:7" ht="15" x14ac:dyDescent="0.25">
      <c r="A69" s="173" t="s">
        <v>120</v>
      </c>
      <c r="B69">
        <v>25.7</v>
      </c>
      <c r="C69">
        <v>22.4</v>
      </c>
      <c r="D69">
        <v>15.5</v>
      </c>
      <c r="E69">
        <v>61.2</v>
      </c>
      <c r="F69">
        <v>0</v>
      </c>
      <c r="G69">
        <v>0</v>
      </c>
    </row>
    <row r="70" spans="1:7" ht="15" x14ac:dyDescent="0.25">
      <c r="A70" s="173" t="s">
        <v>121</v>
      </c>
      <c r="B70">
        <v>18.399999999999999</v>
      </c>
      <c r="C70">
        <v>0</v>
      </c>
      <c r="D70">
        <v>13.1</v>
      </c>
      <c r="E70">
        <v>45.5</v>
      </c>
      <c r="F70">
        <v>0</v>
      </c>
      <c r="G70">
        <v>0</v>
      </c>
    </row>
    <row r="71" spans="1:7" ht="15" x14ac:dyDescent="0.25">
      <c r="A71" s="173" t="s">
        <v>122</v>
      </c>
      <c r="B71">
        <v>4.2</v>
      </c>
      <c r="C71">
        <v>0</v>
      </c>
      <c r="D71">
        <v>83.2</v>
      </c>
      <c r="E71">
        <v>60.4</v>
      </c>
      <c r="F71">
        <v>0</v>
      </c>
      <c r="G71">
        <v>0</v>
      </c>
    </row>
    <row r="72" spans="1:7" ht="15" x14ac:dyDescent="0.25">
      <c r="A72" s="173" t="s">
        <v>65</v>
      </c>
      <c r="B72" t="s">
        <v>67</v>
      </c>
      <c r="C72" t="s">
        <v>68</v>
      </c>
      <c r="D72" t="s">
        <v>66</v>
      </c>
      <c r="E72" t="s">
        <v>68</v>
      </c>
      <c r="F72" t="s">
        <v>492</v>
      </c>
      <c r="G72" t="s">
        <v>184</v>
      </c>
    </row>
    <row r="73" spans="1:7" ht="15" x14ac:dyDescent="0.25">
      <c r="A73" s="173" t="s">
        <v>123</v>
      </c>
      <c r="B73">
        <v>3143.4</v>
      </c>
      <c r="C73">
        <v>3257.3</v>
      </c>
      <c r="D73">
        <v>5472</v>
      </c>
      <c r="E73">
        <v>7127.3</v>
      </c>
      <c r="F73">
        <v>43.4</v>
      </c>
      <c r="G73">
        <v>0</v>
      </c>
    </row>
    <row r="74" spans="1:7" ht="15" x14ac:dyDescent="0.25">
      <c r="A74" s="173" t="s">
        <v>124</v>
      </c>
      <c r="B74">
        <v>550</v>
      </c>
      <c r="C74">
        <v>301.2</v>
      </c>
      <c r="D74">
        <v>0</v>
      </c>
      <c r="E74">
        <v>0</v>
      </c>
      <c r="F74">
        <v>15</v>
      </c>
      <c r="G74">
        <v>0</v>
      </c>
    </row>
    <row r="75" spans="1:7" ht="15" x14ac:dyDescent="0.25">
      <c r="A75" s="173" t="s">
        <v>65</v>
      </c>
      <c r="B75" t="s">
        <v>67</v>
      </c>
      <c r="C75" t="s">
        <v>68</v>
      </c>
      <c r="D75" t="s">
        <v>66</v>
      </c>
      <c r="E75" t="s">
        <v>68</v>
      </c>
      <c r="F75" t="s">
        <v>492</v>
      </c>
      <c r="G75" t="s">
        <v>184</v>
      </c>
    </row>
    <row r="76" spans="1:7" ht="15" x14ac:dyDescent="0.25">
      <c r="A76" s="173" t="s">
        <v>125</v>
      </c>
      <c r="B76">
        <v>3693.3</v>
      </c>
      <c r="C76">
        <v>3558.5</v>
      </c>
      <c r="D76">
        <v>5472</v>
      </c>
      <c r="E76">
        <v>7127.3</v>
      </c>
      <c r="F76">
        <v>58.4</v>
      </c>
      <c r="G76">
        <v>0</v>
      </c>
    </row>
    <row r="77" spans="1:7" ht="15" x14ac:dyDescent="0.25">
      <c r="A77" s="173" t="s">
        <v>126</v>
      </c>
      <c r="B77" t="s">
        <v>45</v>
      </c>
      <c r="C77" t="s">
        <v>45</v>
      </c>
      <c r="D77">
        <v>0</v>
      </c>
      <c r="E77">
        <v>0</v>
      </c>
      <c r="F77" t="s">
        <v>45</v>
      </c>
      <c r="G77" t="s">
        <v>45</v>
      </c>
    </row>
    <row r="78" spans="1:7" ht="15" x14ac:dyDescent="0.25">
      <c r="A78" s="173" t="s">
        <v>127</v>
      </c>
      <c r="B78">
        <v>0</v>
      </c>
      <c r="C78">
        <v>0</v>
      </c>
      <c r="D78" t="s">
        <v>45</v>
      </c>
      <c r="E78" t="s">
        <v>45</v>
      </c>
      <c r="F78">
        <v>0</v>
      </c>
      <c r="G78">
        <v>0</v>
      </c>
    </row>
    <row r="79" spans="1:7" ht="15" x14ac:dyDescent="0.25">
      <c r="A79" s="173" t="s">
        <v>65</v>
      </c>
      <c r="B79" t="s">
        <v>67</v>
      </c>
      <c r="C79" t="s">
        <v>68</v>
      </c>
      <c r="D79" t="s">
        <v>66</v>
      </c>
      <c r="E79" t="s">
        <v>68</v>
      </c>
      <c r="F79" t="s">
        <v>492</v>
      </c>
      <c r="G79" t="s">
        <v>184</v>
      </c>
    </row>
    <row r="80" spans="1:7" ht="15" x14ac:dyDescent="0.25">
      <c r="A80" s="173" t="s">
        <v>47</v>
      </c>
    </row>
  </sheetData>
  <pageMargins left="0.7" right="0.7" top="0.75" bottom="0.75" header="0.3" footer="0.3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7AD90-B043-4F4A-BCB6-353742ECD3CA}">
  <dimension ref="A1:G88"/>
  <sheetViews>
    <sheetView topLeftCell="A58" workbookViewId="0">
      <selection activeCell="A7" sqref="A7"/>
    </sheetView>
  </sheetViews>
  <sheetFormatPr defaultRowHeight="13.2" x14ac:dyDescent="0.25"/>
  <cols>
    <col min="1" max="1" width="29.88671875" customWidth="1"/>
    <col min="2" max="2" width="13" customWidth="1"/>
    <col min="4" max="4" width="11.6640625" customWidth="1"/>
    <col min="5" max="5" width="11.33203125" customWidth="1"/>
    <col min="6" max="6" width="14.33203125" customWidth="1"/>
    <col min="7" max="7" width="12.66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1416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39.200000000000003</v>
      </c>
      <c r="C12">
        <v>6</v>
      </c>
      <c r="D12">
        <v>375.1</v>
      </c>
      <c r="E12">
        <v>584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5.3</v>
      </c>
      <c r="F13">
        <v>0</v>
      </c>
      <c r="G13">
        <v>0</v>
      </c>
    </row>
    <row r="14" spans="1:7" ht="15" x14ac:dyDescent="0.25">
      <c r="A14" s="173" t="s">
        <v>71</v>
      </c>
      <c r="B14">
        <v>39.200000000000003</v>
      </c>
      <c r="C14">
        <v>3</v>
      </c>
      <c r="D14">
        <v>330.6</v>
      </c>
      <c r="E14">
        <v>502.7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0</v>
      </c>
      <c r="E15">
        <v>12.6</v>
      </c>
      <c r="F15">
        <v>0</v>
      </c>
      <c r="G15">
        <v>0</v>
      </c>
    </row>
    <row r="16" spans="1:7" ht="15" x14ac:dyDescent="0.25">
      <c r="A16" s="173" t="s">
        <v>73</v>
      </c>
      <c r="B16">
        <v>0</v>
      </c>
      <c r="C16">
        <v>3</v>
      </c>
      <c r="D16">
        <v>34.799999999999997</v>
      </c>
      <c r="E16">
        <v>63.5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9.6999999999999993</v>
      </c>
      <c r="E17">
        <v>0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425.9</v>
      </c>
      <c r="C19">
        <v>363</v>
      </c>
      <c r="D19">
        <v>1666.9</v>
      </c>
      <c r="E19">
        <v>1684.1</v>
      </c>
      <c r="F19">
        <v>48.9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173</v>
      </c>
      <c r="C21">
        <v>180.9</v>
      </c>
      <c r="D21">
        <v>801.6</v>
      </c>
      <c r="E21">
        <v>778.1</v>
      </c>
      <c r="F21">
        <v>39.6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0</v>
      </c>
      <c r="C23">
        <v>0</v>
      </c>
      <c r="D23">
        <v>336</v>
      </c>
      <c r="E23">
        <v>139.1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1341.1</v>
      </c>
      <c r="C25">
        <v>1614.9</v>
      </c>
      <c r="D25">
        <v>6871.7</v>
      </c>
      <c r="E25">
        <v>5876.1</v>
      </c>
      <c r="F25">
        <v>428.4</v>
      </c>
      <c r="G25">
        <v>0</v>
      </c>
    </row>
    <row r="26" spans="1:7" ht="15" x14ac:dyDescent="0.25">
      <c r="A26" s="173" t="s">
        <v>167</v>
      </c>
      <c r="B26">
        <v>0</v>
      </c>
      <c r="C26">
        <v>0</v>
      </c>
      <c r="D26">
        <v>744.3</v>
      </c>
      <c r="E26">
        <v>0</v>
      </c>
      <c r="F26">
        <v>0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43.9</v>
      </c>
      <c r="E27">
        <v>18.5</v>
      </c>
      <c r="F27">
        <v>0</v>
      </c>
      <c r="G27">
        <v>0</v>
      </c>
    </row>
    <row r="28" spans="1:7" ht="15" x14ac:dyDescent="0.25">
      <c r="A28" s="173" t="s">
        <v>79</v>
      </c>
      <c r="B28">
        <v>0.8</v>
      </c>
      <c r="C28">
        <v>0.5</v>
      </c>
      <c r="D28">
        <v>2.1</v>
      </c>
      <c r="E28">
        <v>1.3</v>
      </c>
      <c r="F28">
        <v>0</v>
      </c>
      <c r="G28">
        <v>0</v>
      </c>
    </row>
    <row r="29" spans="1:7" ht="15" x14ac:dyDescent="0.25">
      <c r="A29" s="173" t="s">
        <v>80</v>
      </c>
      <c r="B29">
        <v>124.8</v>
      </c>
      <c r="C29">
        <v>133</v>
      </c>
      <c r="D29">
        <v>945.8</v>
      </c>
      <c r="E29">
        <v>621.20000000000005</v>
      </c>
      <c r="F29">
        <v>0</v>
      </c>
      <c r="G29">
        <v>0</v>
      </c>
    </row>
    <row r="30" spans="1:7" ht="15" x14ac:dyDescent="0.25">
      <c r="A30" s="173" t="s">
        <v>81</v>
      </c>
      <c r="B30">
        <v>353.5</v>
      </c>
      <c r="C30">
        <v>515.70000000000005</v>
      </c>
      <c r="D30">
        <v>1517.9</v>
      </c>
      <c r="E30">
        <v>1854.5</v>
      </c>
      <c r="F30">
        <v>163.6</v>
      </c>
      <c r="G30">
        <v>0</v>
      </c>
    </row>
    <row r="31" spans="1:7" ht="15" x14ac:dyDescent="0.25">
      <c r="A31" s="173" t="s">
        <v>82</v>
      </c>
      <c r="B31">
        <v>2.9</v>
      </c>
      <c r="C31">
        <v>1</v>
      </c>
      <c r="D31">
        <v>108.8</v>
      </c>
      <c r="E31">
        <v>88.5</v>
      </c>
      <c r="F31">
        <v>0</v>
      </c>
      <c r="G31">
        <v>0</v>
      </c>
    </row>
    <row r="32" spans="1:7" ht="15" x14ac:dyDescent="0.25">
      <c r="A32" s="173" t="s">
        <v>170</v>
      </c>
      <c r="B32">
        <v>0</v>
      </c>
      <c r="C32">
        <v>0</v>
      </c>
      <c r="D32">
        <v>0</v>
      </c>
      <c r="E32">
        <v>8</v>
      </c>
      <c r="F32">
        <v>0</v>
      </c>
      <c r="G32">
        <v>0</v>
      </c>
    </row>
    <row r="33" spans="1:7" ht="15" x14ac:dyDescent="0.25">
      <c r="A33" s="173" t="s">
        <v>83</v>
      </c>
      <c r="B33">
        <v>710.9</v>
      </c>
      <c r="C33">
        <v>570</v>
      </c>
      <c r="D33">
        <v>2195.5</v>
      </c>
      <c r="E33">
        <v>2038.2</v>
      </c>
      <c r="F33">
        <v>209.8</v>
      </c>
      <c r="G33">
        <v>0</v>
      </c>
    </row>
    <row r="34" spans="1:7" ht="15" x14ac:dyDescent="0.25">
      <c r="A34" s="173" t="s">
        <v>84</v>
      </c>
      <c r="B34">
        <v>0</v>
      </c>
      <c r="C34">
        <v>0</v>
      </c>
      <c r="D34">
        <v>102.6</v>
      </c>
      <c r="E34">
        <v>31.1</v>
      </c>
      <c r="F34">
        <v>0</v>
      </c>
      <c r="G34">
        <v>0</v>
      </c>
    </row>
    <row r="35" spans="1:7" ht="15" x14ac:dyDescent="0.25">
      <c r="A35" s="173" t="s">
        <v>85</v>
      </c>
      <c r="B35">
        <v>0</v>
      </c>
      <c r="C35">
        <v>18</v>
      </c>
      <c r="D35">
        <v>49.8</v>
      </c>
      <c r="E35">
        <v>43.4</v>
      </c>
      <c r="F35">
        <v>0</v>
      </c>
      <c r="G35">
        <v>0</v>
      </c>
    </row>
    <row r="36" spans="1:7" ht="15" x14ac:dyDescent="0.25">
      <c r="A36" s="173" t="s">
        <v>86</v>
      </c>
      <c r="B36">
        <v>128.4</v>
      </c>
      <c r="C36">
        <v>215</v>
      </c>
      <c r="D36">
        <v>529</v>
      </c>
      <c r="E36">
        <v>647.5</v>
      </c>
      <c r="F36">
        <v>55</v>
      </c>
      <c r="G36">
        <v>0</v>
      </c>
    </row>
    <row r="37" spans="1:7" ht="15" x14ac:dyDescent="0.25">
      <c r="A37" s="173" t="s">
        <v>87</v>
      </c>
      <c r="B37">
        <v>0</v>
      </c>
      <c r="C37">
        <v>3</v>
      </c>
      <c r="D37">
        <v>66.3</v>
      </c>
      <c r="E37">
        <v>9.1</v>
      </c>
      <c r="F37">
        <v>0</v>
      </c>
      <c r="G37">
        <v>0</v>
      </c>
    </row>
    <row r="38" spans="1:7" ht="15" x14ac:dyDescent="0.25">
      <c r="A38" s="173" t="s">
        <v>88</v>
      </c>
      <c r="B38">
        <v>20</v>
      </c>
      <c r="C38">
        <v>158.6</v>
      </c>
      <c r="D38">
        <v>565.70000000000005</v>
      </c>
      <c r="E38">
        <v>408.7</v>
      </c>
      <c r="F38">
        <v>0</v>
      </c>
      <c r="G38">
        <v>0</v>
      </c>
    </row>
    <row r="39" spans="1:7" ht="15" x14ac:dyDescent="0.25">
      <c r="A39" s="173" t="s">
        <v>89</v>
      </c>
      <c r="B39">
        <v>0</v>
      </c>
      <c r="C39">
        <v>0</v>
      </c>
      <c r="D39">
        <v>0</v>
      </c>
      <c r="E39">
        <v>106.2</v>
      </c>
      <c r="F39">
        <v>0</v>
      </c>
      <c r="G39">
        <v>0</v>
      </c>
    </row>
    <row r="40" spans="1:7" ht="15" x14ac:dyDescent="0.25">
      <c r="A40" s="173" t="s">
        <v>69</v>
      </c>
    </row>
    <row r="41" spans="1:7" ht="15" x14ac:dyDescent="0.25">
      <c r="A41" s="173" t="s">
        <v>90</v>
      </c>
      <c r="B41">
        <v>75</v>
      </c>
      <c r="C41">
        <v>117.5</v>
      </c>
      <c r="D41">
        <v>2058.3000000000002</v>
      </c>
      <c r="E41">
        <v>751.4</v>
      </c>
      <c r="F41">
        <v>0</v>
      </c>
      <c r="G41">
        <v>0</v>
      </c>
    </row>
    <row r="42" spans="1:7" ht="15" x14ac:dyDescent="0.25">
      <c r="A42" s="173" t="s">
        <v>91</v>
      </c>
      <c r="B42">
        <v>0</v>
      </c>
      <c r="C42">
        <v>0</v>
      </c>
      <c r="D42">
        <v>106.2</v>
      </c>
      <c r="E42">
        <v>48.5</v>
      </c>
      <c r="F42">
        <v>0</v>
      </c>
      <c r="G42">
        <v>0</v>
      </c>
    </row>
    <row r="43" spans="1:7" ht="15" x14ac:dyDescent="0.25">
      <c r="A43" s="173" t="s">
        <v>529</v>
      </c>
      <c r="B43">
        <v>0</v>
      </c>
      <c r="C43">
        <v>0</v>
      </c>
      <c r="D43">
        <v>33</v>
      </c>
      <c r="E43">
        <v>0</v>
      </c>
      <c r="F43">
        <v>0</v>
      </c>
      <c r="G43">
        <v>0</v>
      </c>
    </row>
    <row r="44" spans="1:7" ht="15" x14ac:dyDescent="0.25">
      <c r="A44" s="173" t="s">
        <v>282</v>
      </c>
      <c r="B44">
        <v>0</v>
      </c>
      <c r="C44">
        <v>0</v>
      </c>
      <c r="D44">
        <v>56.7</v>
      </c>
      <c r="E44">
        <v>0</v>
      </c>
      <c r="F44">
        <v>0</v>
      </c>
      <c r="G44">
        <v>0</v>
      </c>
    </row>
    <row r="45" spans="1:7" ht="15" x14ac:dyDescent="0.25">
      <c r="A45" s="173" t="s">
        <v>92</v>
      </c>
      <c r="B45">
        <v>35</v>
      </c>
      <c r="C45">
        <v>35</v>
      </c>
      <c r="D45">
        <v>75.2</v>
      </c>
      <c r="E45">
        <v>136.80000000000001</v>
      </c>
      <c r="F45">
        <v>0</v>
      </c>
      <c r="G45">
        <v>0</v>
      </c>
    </row>
    <row r="46" spans="1:7" ht="15" x14ac:dyDescent="0.25">
      <c r="A46" s="173" t="s">
        <v>465</v>
      </c>
      <c r="B46">
        <v>0</v>
      </c>
      <c r="C46">
        <v>0</v>
      </c>
      <c r="D46">
        <v>62.9</v>
      </c>
      <c r="E46">
        <v>0</v>
      </c>
      <c r="F46">
        <v>0</v>
      </c>
      <c r="G46">
        <v>0</v>
      </c>
    </row>
    <row r="47" spans="1:7" ht="15" x14ac:dyDescent="0.25">
      <c r="A47" s="173" t="s">
        <v>1078</v>
      </c>
      <c r="B47">
        <v>0</v>
      </c>
      <c r="C47">
        <v>0</v>
      </c>
      <c r="D47">
        <v>29.9</v>
      </c>
      <c r="E47">
        <v>0</v>
      </c>
      <c r="F47">
        <v>0</v>
      </c>
      <c r="G47">
        <v>0</v>
      </c>
    </row>
    <row r="48" spans="1:7" ht="15" x14ac:dyDescent="0.25">
      <c r="A48" s="173" t="s">
        <v>1097</v>
      </c>
      <c r="B48">
        <v>0</v>
      </c>
      <c r="C48">
        <v>0</v>
      </c>
      <c r="D48">
        <v>37</v>
      </c>
      <c r="E48">
        <v>0</v>
      </c>
      <c r="F48">
        <v>0</v>
      </c>
      <c r="G48">
        <v>0</v>
      </c>
    </row>
    <row r="49" spans="1:7" ht="15" x14ac:dyDescent="0.25">
      <c r="A49" s="173" t="s">
        <v>93</v>
      </c>
      <c r="B49">
        <v>0</v>
      </c>
      <c r="C49">
        <v>0</v>
      </c>
      <c r="D49">
        <v>61.7</v>
      </c>
      <c r="E49">
        <v>0</v>
      </c>
      <c r="F49">
        <v>0</v>
      </c>
      <c r="G49">
        <v>0</v>
      </c>
    </row>
    <row r="50" spans="1:7" ht="15" x14ac:dyDescent="0.25">
      <c r="A50" s="173" t="s">
        <v>95</v>
      </c>
      <c r="B50">
        <v>0</v>
      </c>
      <c r="C50">
        <v>0</v>
      </c>
      <c r="D50">
        <v>7.4</v>
      </c>
      <c r="E50">
        <v>4.4000000000000004</v>
      </c>
      <c r="F50">
        <v>0</v>
      </c>
      <c r="G50">
        <v>0</v>
      </c>
    </row>
    <row r="51" spans="1:7" ht="15" x14ac:dyDescent="0.25">
      <c r="A51" s="173" t="s">
        <v>96</v>
      </c>
      <c r="B51">
        <v>40</v>
      </c>
      <c r="C51">
        <v>82.5</v>
      </c>
      <c r="D51">
        <v>1371.7</v>
      </c>
      <c r="E51">
        <v>553</v>
      </c>
      <c r="F51">
        <v>0</v>
      </c>
      <c r="G51">
        <v>0</v>
      </c>
    </row>
    <row r="52" spans="1:7" ht="15" x14ac:dyDescent="0.25">
      <c r="A52" s="173" t="s">
        <v>97</v>
      </c>
      <c r="B52">
        <v>0</v>
      </c>
      <c r="C52">
        <v>0</v>
      </c>
      <c r="D52">
        <v>206</v>
      </c>
      <c r="E52">
        <v>8.6999999999999993</v>
      </c>
      <c r="F52">
        <v>0</v>
      </c>
      <c r="G52">
        <v>0</v>
      </c>
    </row>
    <row r="53" spans="1:7" ht="15" x14ac:dyDescent="0.25">
      <c r="A53" s="173" t="s">
        <v>536</v>
      </c>
      <c r="B53">
        <v>0</v>
      </c>
      <c r="C53">
        <v>0</v>
      </c>
      <c r="D53">
        <v>10.8</v>
      </c>
      <c r="E53">
        <v>0</v>
      </c>
      <c r="F53">
        <v>0</v>
      </c>
      <c r="G53">
        <v>0</v>
      </c>
    </row>
    <row r="54" spans="1:7" ht="15" x14ac:dyDescent="0.25">
      <c r="A54" s="173" t="s">
        <v>69</v>
      </c>
    </row>
    <row r="55" spans="1:7" ht="15" x14ac:dyDescent="0.25">
      <c r="A55" s="173" t="s">
        <v>98</v>
      </c>
      <c r="B55">
        <v>1760.3</v>
      </c>
      <c r="C55">
        <v>1702.9</v>
      </c>
      <c r="D55">
        <v>7401.2</v>
      </c>
      <c r="E55">
        <v>6459.4</v>
      </c>
      <c r="F55">
        <v>227.9</v>
      </c>
      <c r="G55">
        <v>0</v>
      </c>
    </row>
    <row r="56" spans="1:7" ht="15" x14ac:dyDescent="0.25">
      <c r="A56" s="173" t="s">
        <v>99</v>
      </c>
      <c r="B56">
        <v>3</v>
      </c>
      <c r="C56">
        <v>2.7</v>
      </c>
      <c r="D56">
        <v>10.9</v>
      </c>
      <c r="E56">
        <v>21.1</v>
      </c>
      <c r="F56">
        <v>0</v>
      </c>
      <c r="G56">
        <v>0</v>
      </c>
    </row>
    <row r="57" spans="1:7" ht="15" x14ac:dyDescent="0.25">
      <c r="A57" s="173" t="s">
        <v>100</v>
      </c>
      <c r="B57">
        <v>0</v>
      </c>
      <c r="C57">
        <v>0</v>
      </c>
      <c r="D57">
        <v>13</v>
      </c>
      <c r="E57">
        <v>5.4</v>
      </c>
      <c r="F57">
        <v>0</v>
      </c>
      <c r="G57">
        <v>0</v>
      </c>
    </row>
    <row r="58" spans="1:7" ht="15" x14ac:dyDescent="0.25">
      <c r="A58" s="173" t="s">
        <v>101</v>
      </c>
      <c r="B58">
        <v>0</v>
      </c>
      <c r="C58">
        <v>0</v>
      </c>
      <c r="D58">
        <v>96.3</v>
      </c>
      <c r="E58">
        <v>381.4</v>
      </c>
      <c r="F58">
        <v>0</v>
      </c>
      <c r="G58">
        <v>0</v>
      </c>
    </row>
    <row r="59" spans="1:7" ht="15" x14ac:dyDescent="0.25">
      <c r="A59" s="173" t="s">
        <v>102</v>
      </c>
      <c r="B59">
        <v>16.899999999999999</v>
      </c>
      <c r="C59">
        <v>10</v>
      </c>
      <c r="D59">
        <v>98.7</v>
      </c>
      <c r="E59">
        <v>62.8</v>
      </c>
      <c r="F59">
        <v>0</v>
      </c>
      <c r="G59">
        <v>0</v>
      </c>
    </row>
    <row r="60" spans="1:7" ht="15" x14ac:dyDescent="0.25">
      <c r="A60" s="173" t="s">
        <v>103</v>
      </c>
      <c r="B60">
        <v>10.8</v>
      </c>
      <c r="C60">
        <v>5.5</v>
      </c>
      <c r="D60">
        <v>27.1</v>
      </c>
      <c r="E60">
        <v>20.5</v>
      </c>
      <c r="F60">
        <v>0</v>
      </c>
      <c r="G60">
        <v>0</v>
      </c>
    </row>
    <row r="61" spans="1:7" ht="15" x14ac:dyDescent="0.25">
      <c r="A61" s="173" t="s">
        <v>104</v>
      </c>
      <c r="B61">
        <v>32</v>
      </c>
      <c r="C61">
        <v>0</v>
      </c>
      <c r="D61">
        <v>198</v>
      </c>
      <c r="E61">
        <v>340.2</v>
      </c>
      <c r="F61">
        <v>0</v>
      </c>
      <c r="G61">
        <v>0</v>
      </c>
    </row>
    <row r="62" spans="1:7" ht="15" x14ac:dyDescent="0.25">
      <c r="A62" s="173" t="s">
        <v>105</v>
      </c>
      <c r="B62">
        <v>43.1</v>
      </c>
      <c r="C62">
        <v>47.8</v>
      </c>
      <c r="D62">
        <v>659.2</v>
      </c>
      <c r="E62">
        <v>370.9</v>
      </c>
      <c r="F62">
        <v>31</v>
      </c>
      <c r="G62">
        <v>0</v>
      </c>
    </row>
    <row r="63" spans="1:7" ht="15" x14ac:dyDescent="0.25">
      <c r="A63" s="173" t="s">
        <v>106</v>
      </c>
      <c r="B63">
        <v>55.4</v>
      </c>
      <c r="C63">
        <v>67.5</v>
      </c>
      <c r="D63">
        <v>371.1</v>
      </c>
      <c r="E63">
        <v>335.4</v>
      </c>
      <c r="F63">
        <v>0</v>
      </c>
      <c r="G63">
        <v>0</v>
      </c>
    </row>
    <row r="64" spans="1:7" ht="15" x14ac:dyDescent="0.25">
      <c r="A64" s="173" t="s">
        <v>107</v>
      </c>
      <c r="B64">
        <v>20</v>
      </c>
      <c r="C64">
        <v>53.8</v>
      </c>
      <c r="D64">
        <v>460.5</v>
      </c>
      <c r="E64">
        <v>364.9</v>
      </c>
      <c r="F64">
        <v>0</v>
      </c>
      <c r="G64">
        <v>0</v>
      </c>
    </row>
    <row r="65" spans="1:7" ht="15" x14ac:dyDescent="0.25">
      <c r="A65" s="173" t="s">
        <v>108</v>
      </c>
      <c r="B65">
        <v>0</v>
      </c>
      <c r="C65">
        <v>0</v>
      </c>
      <c r="D65">
        <v>0</v>
      </c>
      <c r="E65">
        <v>4.7</v>
      </c>
      <c r="F65">
        <v>0</v>
      </c>
      <c r="G65">
        <v>0</v>
      </c>
    </row>
    <row r="66" spans="1:7" ht="15" x14ac:dyDescent="0.25">
      <c r="A66" s="173" t="s">
        <v>109</v>
      </c>
      <c r="B66">
        <v>16.899999999999999</v>
      </c>
      <c r="C66">
        <v>6.8</v>
      </c>
      <c r="D66">
        <v>277.8</v>
      </c>
      <c r="E66">
        <v>233.7</v>
      </c>
      <c r="F66">
        <v>0</v>
      </c>
      <c r="G66">
        <v>0</v>
      </c>
    </row>
    <row r="67" spans="1:7" ht="15" x14ac:dyDescent="0.25">
      <c r="A67" s="173" t="s">
        <v>110</v>
      </c>
      <c r="B67">
        <v>0</v>
      </c>
      <c r="C67">
        <v>0</v>
      </c>
      <c r="D67">
        <v>33.9</v>
      </c>
      <c r="E67">
        <v>42.5</v>
      </c>
      <c r="F67">
        <v>0</v>
      </c>
      <c r="G67">
        <v>0</v>
      </c>
    </row>
    <row r="68" spans="1:7" ht="15" x14ac:dyDescent="0.25">
      <c r="A68" s="173" t="s">
        <v>111</v>
      </c>
      <c r="B68">
        <v>103</v>
      </c>
      <c r="C68">
        <v>77</v>
      </c>
      <c r="D68">
        <v>199.4</v>
      </c>
      <c r="E68">
        <v>103.4</v>
      </c>
      <c r="F68">
        <v>0</v>
      </c>
      <c r="G68">
        <v>0</v>
      </c>
    </row>
    <row r="69" spans="1:7" ht="15" x14ac:dyDescent="0.25">
      <c r="A69" s="173" t="s">
        <v>112</v>
      </c>
      <c r="B69">
        <v>84.1</v>
      </c>
      <c r="C69">
        <v>112.8</v>
      </c>
      <c r="D69">
        <v>252.3</v>
      </c>
      <c r="E69">
        <v>221.1</v>
      </c>
      <c r="F69">
        <v>23.4</v>
      </c>
      <c r="G69">
        <v>0</v>
      </c>
    </row>
    <row r="70" spans="1:7" ht="15" x14ac:dyDescent="0.25">
      <c r="A70" s="173" t="s">
        <v>113</v>
      </c>
      <c r="B70">
        <v>14.2</v>
      </c>
      <c r="C70">
        <v>22</v>
      </c>
      <c r="D70">
        <v>145.80000000000001</v>
      </c>
      <c r="E70">
        <v>137</v>
      </c>
      <c r="F70">
        <v>6.6</v>
      </c>
      <c r="G70">
        <v>0</v>
      </c>
    </row>
    <row r="71" spans="1:7" ht="15" x14ac:dyDescent="0.25">
      <c r="A71" s="173" t="s">
        <v>114</v>
      </c>
      <c r="B71">
        <v>2.6</v>
      </c>
      <c r="C71">
        <v>8</v>
      </c>
      <c r="D71">
        <v>36.299999999999997</v>
      </c>
      <c r="E71">
        <v>38.700000000000003</v>
      </c>
      <c r="F71">
        <v>0</v>
      </c>
      <c r="G71">
        <v>0</v>
      </c>
    </row>
    <row r="72" spans="1:7" ht="15" x14ac:dyDescent="0.25">
      <c r="A72" s="173" t="s">
        <v>115</v>
      </c>
      <c r="B72">
        <v>1113.4000000000001</v>
      </c>
      <c r="C72">
        <v>994</v>
      </c>
      <c r="D72">
        <v>3396</v>
      </c>
      <c r="E72">
        <v>2929.6</v>
      </c>
      <c r="F72">
        <v>137.1</v>
      </c>
      <c r="G72">
        <v>0</v>
      </c>
    </row>
    <row r="73" spans="1:7" ht="15" x14ac:dyDescent="0.25">
      <c r="A73" s="173" t="s">
        <v>116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</row>
    <row r="74" spans="1:7" ht="15" x14ac:dyDescent="0.25">
      <c r="A74" s="173" t="s">
        <v>117</v>
      </c>
      <c r="B74">
        <v>32.5</v>
      </c>
      <c r="C74">
        <v>44.6</v>
      </c>
      <c r="D74">
        <v>49.1</v>
      </c>
      <c r="E74">
        <v>60.2</v>
      </c>
      <c r="F74">
        <v>5.8</v>
      </c>
      <c r="G74">
        <v>0</v>
      </c>
    </row>
    <row r="75" spans="1:7" ht="15" x14ac:dyDescent="0.25">
      <c r="A75" s="173" t="s">
        <v>118</v>
      </c>
      <c r="B75">
        <v>77.099999999999994</v>
      </c>
      <c r="C75">
        <v>190.9</v>
      </c>
      <c r="D75">
        <v>66.400000000000006</v>
      </c>
      <c r="E75">
        <v>185.8</v>
      </c>
      <c r="F75">
        <v>0</v>
      </c>
      <c r="G75">
        <v>0</v>
      </c>
    </row>
    <row r="76" spans="1:7" ht="15" x14ac:dyDescent="0.25">
      <c r="A76" s="173" t="s">
        <v>119</v>
      </c>
      <c r="B76">
        <v>30.2</v>
      </c>
      <c r="C76">
        <v>32</v>
      </c>
      <c r="D76">
        <v>259.60000000000002</v>
      </c>
      <c r="E76">
        <v>138.5</v>
      </c>
      <c r="F76">
        <v>16.899999999999999</v>
      </c>
      <c r="G76">
        <v>0</v>
      </c>
    </row>
    <row r="77" spans="1:7" ht="15" x14ac:dyDescent="0.25">
      <c r="A77" s="173" t="s">
        <v>120</v>
      </c>
      <c r="B77">
        <v>22.2</v>
      </c>
      <c r="C77">
        <v>11.7</v>
      </c>
      <c r="D77">
        <v>67</v>
      </c>
      <c r="E77">
        <v>149.6</v>
      </c>
      <c r="F77">
        <v>7.2</v>
      </c>
      <c r="G77">
        <v>0</v>
      </c>
    </row>
    <row r="78" spans="1:7" ht="15" x14ac:dyDescent="0.25">
      <c r="A78" s="173" t="s">
        <v>1076</v>
      </c>
      <c r="B78">
        <v>0</v>
      </c>
      <c r="C78">
        <v>0</v>
      </c>
      <c r="D78">
        <v>17.3</v>
      </c>
      <c r="E78">
        <v>0</v>
      </c>
      <c r="F78">
        <v>0</v>
      </c>
      <c r="G78">
        <v>0</v>
      </c>
    </row>
    <row r="79" spans="1:7" ht="15" x14ac:dyDescent="0.25">
      <c r="A79" s="173" t="s">
        <v>121</v>
      </c>
      <c r="B79">
        <v>9</v>
      </c>
      <c r="C79">
        <v>10</v>
      </c>
      <c r="D79">
        <v>75</v>
      </c>
      <c r="E79">
        <v>91.1</v>
      </c>
      <c r="F79">
        <v>0</v>
      </c>
      <c r="G79">
        <v>0</v>
      </c>
    </row>
    <row r="80" spans="1:7" ht="15" x14ac:dyDescent="0.25">
      <c r="A80" s="173" t="s">
        <v>122</v>
      </c>
      <c r="B80">
        <v>74</v>
      </c>
      <c r="C80">
        <v>6</v>
      </c>
      <c r="D80">
        <v>590.9</v>
      </c>
      <c r="E80">
        <v>221.2</v>
      </c>
      <c r="F80">
        <v>0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173" t="s">
        <v>123</v>
      </c>
      <c r="B82">
        <v>3814.4</v>
      </c>
      <c r="C82">
        <v>3985.2</v>
      </c>
      <c r="D82">
        <v>19510.7</v>
      </c>
      <c r="E82">
        <v>16272.1</v>
      </c>
      <c r="F82">
        <v>744.8</v>
      </c>
      <c r="G82">
        <v>0</v>
      </c>
    </row>
    <row r="83" spans="1:7" ht="15" x14ac:dyDescent="0.25">
      <c r="A83" s="173" t="s">
        <v>124</v>
      </c>
      <c r="B83">
        <v>761.8</v>
      </c>
      <c r="C83">
        <v>642.29999999999995</v>
      </c>
      <c r="D83">
        <v>0</v>
      </c>
      <c r="E83">
        <v>0</v>
      </c>
      <c r="F83">
        <v>86.5</v>
      </c>
      <c r="G83">
        <v>0</v>
      </c>
    </row>
    <row r="84" spans="1:7" ht="15" x14ac:dyDescent="0.25">
      <c r="A84" s="173" t="s">
        <v>65</v>
      </c>
      <c r="B84" t="s">
        <v>66</v>
      </c>
      <c r="C84" t="s">
        <v>67</v>
      </c>
      <c r="D84" t="s">
        <v>66</v>
      </c>
      <c r="E84" t="s">
        <v>66</v>
      </c>
      <c r="F84" t="s">
        <v>66</v>
      </c>
      <c r="G84" t="s">
        <v>68</v>
      </c>
    </row>
    <row r="85" spans="1:7" ht="15" x14ac:dyDescent="0.25">
      <c r="A85" s="173" t="s">
        <v>125</v>
      </c>
      <c r="B85">
        <v>4576.1000000000004</v>
      </c>
      <c r="C85">
        <v>4627.5</v>
      </c>
      <c r="D85">
        <v>19510.7</v>
      </c>
      <c r="E85">
        <v>16272.1</v>
      </c>
      <c r="F85">
        <v>831.3</v>
      </c>
      <c r="G85">
        <v>0</v>
      </c>
    </row>
    <row r="86" spans="1:7" ht="15" x14ac:dyDescent="0.25">
      <c r="A86" s="173" t="s">
        <v>126</v>
      </c>
      <c r="B86" t="s">
        <v>45</v>
      </c>
      <c r="C86" t="s">
        <v>45</v>
      </c>
      <c r="D86">
        <v>0</v>
      </c>
      <c r="E86">
        <v>0</v>
      </c>
      <c r="F86" t="s">
        <v>45</v>
      </c>
      <c r="G86" t="s">
        <v>45</v>
      </c>
    </row>
    <row r="87" spans="1:7" ht="15" x14ac:dyDescent="0.25">
      <c r="A87" s="173" t="s">
        <v>127</v>
      </c>
      <c r="B87">
        <v>30</v>
      </c>
      <c r="C87">
        <v>0</v>
      </c>
      <c r="D87" t="s">
        <v>45</v>
      </c>
      <c r="E87" t="s">
        <v>45</v>
      </c>
      <c r="F87">
        <v>0</v>
      </c>
      <c r="G87">
        <v>0</v>
      </c>
    </row>
    <row r="88" spans="1:7" ht="15" x14ac:dyDescent="0.25">
      <c r="A88" s="173" t="s">
        <v>65</v>
      </c>
      <c r="B88" t="s">
        <v>66</v>
      </c>
      <c r="C88" t="s">
        <v>67</v>
      </c>
      <c r="D88" t="s">
        <v>66</v>
      </c>
      <c r="E88" t="s">
        <v>66</v>
      </c>
      <c r="F88" t="s">
        <v>66</v>
      </c>
      <c r="G88" t="s">
        <v>68</v>
      </c>
    </row>
  </sheetData>
  <pageMargins left="0.7" right="0.7" top="0.75" bottom="0.75" header="0.3" footer="0.3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5">
    <tabColor indexed="40"/>
  </sheetPr>
  <dimension ref="A1:T1066"/>
  <sheetViews>
    <sheetView zoomScale="150" zoomScaleNormal="150" workbookViewId="0">
      <pane xSplit="1" ySplit="2" topLeftCell="C1047" activePane="bottomRight" state="frozen"/>
      <selection pane="topRight" activeCell="B1" sqref="B1"/>
      <selection pane="bottomLeft" activeCell="A3" sqref="A3"/>
      <selection pane="bottomRight" activeCell="A1055" sqref="A1055"/>
    </sheetView>
  </sheetViews>
  <sheetFormatPr defaultRowHeight="13.2" x14ac:dyDescent="0.25"/>
  <cols>
    <col min="1" max="1" width="16.44140625" customWidth="1"/>
    <col min="2" max="2" width="20.88671875" customWidth="1"/>
    <col min="3" max="3" width="18.33203125" customWidth="1"/>
    <col min="4" max="4" width="13.88671875" customWidth="1"/>
    <col min="5" max="5" width="10.109375" customWidth="1"/>
    <col min="6" max="6" width="14.109375" customWidth="1"/>
    <col min="7" max="7" width="11.109375" customWidth="1"/>
    <col min="8" max="9" width="10.44140625" customWidth="1"/>
    <col min="10" max="10" width="10.44140625" bestFit="1" customWidth="1"/>
    <col min="11" max="11" width="8.6640625" customWidth="1"/>
    <col min="12" max="12" width="12.88671875" customWidth="1"/>
    <col min="16" max="16" width="10.109375" customWidth="1"/>
  </cols>
  <sheetData>
    <row r="1" spans="1:17" ht="30" x14ac:dyDescent="0.3">
      <c r="A1" s="103" t="s">
        <v>607</v>
      </c>
      <c r="B1" s="103" t="s">
        <v>1573</v>
      </c>
      <c r="C1" s="103" t="s">
        <v>1566</v>
      </c>
      <c r="D1" s="357" t="s">
        <v>609</v>
      </c>
      <c r="E1" s="357"/>
      <c r="F1" s="357" t="s">
        <v>610</v>
      </c>
      <c r="G1" s="358"/>
      <c r="H1" s="106"/>
      <c r="I1" s="103"/>
      <c r="J1" s="136"/>
      <c r="K1" s="272" t="s">
        <v>611</v>
      </c>
      <c r="L1" s="322" t="s">
        <v>1540</v>
      </c>
    </row>
    <row r="2" spans="1:17" ht="15.6" x14ac:dyDescent="0.3">
      <c r="A2" s="144" t="s">
        <v>612</v>
      </c>
      <c r="B2" s="104" t="s">
        <v>613</v>
      </c>
      <c r="C2" s="104" t="s">
        <v>614</v>
      </c>
      <c r="D2" s="105" t="s">
        <v>615</v>
      </c>
      <c r="E2" s="105" t="s">
        <v>614</v>
      </c>
      <c r="F2" s="105" t="s">
        <v>615</v>
      </c>
      <c r="G2" s="107" t="s">
        <v>614</v>
      </c>
      <c r="H2" s="108" t="s">
        <v>4</v>
      </c>
      <c r="I2" s="103"/>
      <c r="J2" s="103" t="s">
        <v>616</v>
      </c>
      <c r="K2" s="103" t="s">
        <v>617</v>
      </c>
    </row>
    <row r="3" spans="1:17" x14ac:dyDescent="0.25">
      <c r="A3" s="5">
        <v>38855</v>
      </c>
      <c r="B3">
        <v>1821.2</v>
      </c>
      <c r="C3">
        <v>1864.7</v>
      </c>
      <c r="D3">
        <v>24408.400000000001</v>
      </c>
      <c r="E3">
        <v>25531</v>
      </c>
      <c r="F3">
        <v>26229.599999999999</v>
      </c>
      <c r="G3">
        <v>27395.599999999999</v>
      </c>
      <c r="H3" s="13">
        <f>+(F3/G3-1)*100</f>
        <v>-4.2561579231701447</v>
      </c>
      <c r="I3" s="13"/>
      <c r="K3">
        <v>2087.6</v>
      </c>
      <c r="L3">
        <v>1945.6</v>
      </c>
    </row>
    <row r="4" spans="1:17" x14ac:dyDescent="0.25">
      <c r="A4" s="5">
        <f>+A3+7</f>
        <v>38862</v>
      </c>
      <c r="B4">
        <v>1341.4</v>
      </c>
      <c r="C4">
        <v>1350.7</v>
      </c>
      <c r="D4">
        <v>24828.1</v>
      </c>
      <c r="E4">
        <v>26116.5</v>
      </c>
      <c r="F4">
        <f>+B4+D4</f>
        <v>26169.5</v>
      </c>
      <c r="G4">
        <f>+C4+E4</f>
        <v>27467.200000000001</v>
      </c>
      <c r="H4" s="13">
        <f>+(F4/G4-1)*100</f>
        <v>-4.7245441836080921</v>
      </c>
      <c r="I4" s="13"/>
      <c r="K4">
        <v>2500</v>
      </c>
      <c r="L4">
        <v>2304.1999999999998</v>
      </c>
    </row>
    <row r="5" spans="1:17" x14ac:dyDescent="0.25">
      <c r="A5" s="5">
        <v>38869</v>
      </c>
      <c r="B5">
        <v>3651.1</v>
      </c>
      <c r="C5">
        <v>3648.7</v>
      </c>
      <c r="D5">
        <v>35.799999999999997</v>
      </c>
      <c r="E5">
        <v>105.1</v>
      </c>
      <c r="F5">
        <f t="shared" ref="F5:G7" si="0">+B5+D5</f>
        <v>3686.9</v>
      </c>
      <c r="G5">
        <f t="shared" si="0"/>
        <v>3753.7999999999997</v>
      </c>
      <c r="H5" s="13">
        <f t="shared" ref="H5:H49" si="1">+(F5/G5-1)*100</f>
        <v>-1.7821940433693784</v>
      </c>
      <c r="I5" s="13"/>
    </row>
    <row r="6" spans="1:17" x14ac:dyDescent="0.25">
      <c r="A6" s="5">
        <f t="shared" ref="A6:A57" si="2">+A5+7</f>
        <v>38876</v>
      </c>
      <c r="B6">
        <v>3724.1</v>
      </c>
      <c r="C6">
        <v>3590.3</v>
      </c>
      <c r="D6">
        <v>424</v>
      </c>
      <c r="E6">
        <v>493.4</v>
      </c>
      <c r="F6">
        <f t="shared" si="0"/>
        <v>4148.1000000000004</v>
      </c>
      <c r="G6">
        <f t="shared" si="0"/>
        <v>4083.7000000000003</v>
      </c>
      <c r="H6" s="13">
        <f t="shared" si="1"/>
        <v>1.5770012488674601</v>
      </c>
      <c r="I6" s="13"/>
      <c r="N6">
        <f>+F6-F5</f>
        <v>461.20000000000027</v>
      </c>
      <c r="O6">
        <f>+G6-G5</f>
        <v>329.90000000000055</v>
      </c>
    </row>
    <row r="7" spans="1:17" x14ac:dyDescent="0.25">
      <c r="A7" s="5">
        <f t="shared" si="2"/>
        <v>38883</v>
      </c>
      <c r="B7">
        <v>3600.1</v>
      </c>
      <c r="C7">
        <v>3775.1</v>
      </c>
      <c r="D7">
        <v>864.2</v>
      </c>
      <c r="E7">
        <v>821</v>
      </c>
      <c r="F7">
        <f t="shared" si="0"/>
        <v>4464.3</v>
      </c>
      <c r="G7">
        <f t="shared" si="0"/>
        <v>4596.1000000000004</v>
      </c>
      <c r="H7" s="13">
        <f t="shared" si="1"/>
        <v>-2.867648658645372</v>
      </c>
      <c r="I7" s="13"/>
      <c r="N7">
        <f t="shared" ref="N7:N63" si="3">+F7-F6</f>
        <v>316.19999999999982</v>
      </c>
      <c r="O7">
        <f t="shared" ref="O7:O63" si="4">+G7-G6</f>
        <v>512.40000000000009</v>
      </c>
      <c r="P7">
        <f>+N7+N6</f>
        <v>777.40000000000009</v>
      </c>
      <c r="Q7">
        <f>+O7+O6</f>
        <v>842.30000000000064</v>
      </c>
    </row>
    <row r="8" spans="1:17" x14ac:dyDescent="0.25">
      <c r="A8" s="5">
        <f t="shared" si="2"/>
        <v>38890</v>
      </c>
      <c r="B8">
        <v>3769.6</v>
      </c>
      <c r="C8">
        <v>3945.6</v>
      </c>
      <c r="D8">
        <v>1237.2</v>
      </c>
      <c r="E8">
        <v>1238</v>
      </c>
      <c r="F8">
        <f t="shared" ref="F8:G49" si="5">+B8+D8</f>
        <v>5006.8</v>
      </c>
      <c r="G8">
        <f t="shared" si="5"/>
        <v>5183.6000000000004</v>
      </c>
      <c r="H8" s="13">
        <f t="shared" si="1"/>
        <v>-3.4107570028551581</v>
      </c>
      <c r="I8" s="13"/>
      <c r="M8">
        <v>24490</v>
      </c>
      <c r="N8">
        <f t="shared" si="3"/>
        <v>542.5</v>
      </c>
      <c r="O8">
        <f t="shared" si="4"/>
        <v>587.5</v>
      </c>
      <c r="P8">
        <f>+N8+N7</f>
        <v>858.69999999999982</v>
      </c>
      <c r="Q8">
        <f>+O8+O7</f>
        <v>1099.9000000000001</v>
      </c>
    </row>
    <row r="9" spans="1:17" x14ac:dyDescent="0.25">
      <c r="A9" s="5">
        <f t="shared" si="2"/>
        <v>38897</v>
      </c>
      <c r="B9">
        <v>3686.3</v>
      </c>
      <c r="C9">
        <v>4119.1000000000004</v>
      </c>
      <c r="D9">
        <v>1619.2</v>
      </c>
      <c r="E9">
        <v>1694.3</v>
      </c>
      <c r="F9">
        <f t="shared" si="5"/>
        <v>5305.5</v>
      </c>
      <c r="G9">
        <f t="shared" si="5"/>
        <v>5813.4000000000005</v>
      </c>
      <c r="H9" s="20">
        <f t="shared" si="1"/>
        <v>-8.736711734957181</v>
      </c>
      <c r="I9" s="20"/>
      <c r="N9">
        <f t="shared" si="3"/>
        <v>298.69999999999982</v>
      </c>
      <c r="O9">
        <f t="shared" si="4"/>
        <v>629.80000000000018</v>
      </c>
      <c r="P9">
        <f t="shared" ref="P9:P69" si="6">+N9+N8</f>
        <v>841.19999999999982</v>
      </c>
      <c r="Q9">
        <f t="shared" ref="Q9:Q69" si="7">+O9+O8</f>
        <v>1217.3000000000002</v>
      </c>
    </row>
    <row r="10" spans="1:17" x14ac:dyDescent="0.25">
      <c r="A10" s="5">
        <f t="shared" si="2"/>
        <v>38904</v>
      </c>
      <c r="B10">
        <v>3592.4</v>
      </c>
      <c r="C10">
        <v>4125.5</v>
      </c>
      <c r="D10">
        <v>1914.4</v>
      </c>
      <c r="E10">
        <v>1996.4</v>
      </c>
      <c r="F10">
        <f t="shared" si="5"/>
        <v>5506.8</v>
      </c>
      <c r="G10">
        <f t="shared" si="5"/>
        <v>6121.9</v>
      </c>
      <c r="H10" s="20">
        <f t="shared" si="1"/>
        <v>-10.047534262238845</v>
      </c>
      <c r="I10" s="20"/>
      <c r="N10">
        <f t="shared" si="3"/>
        <v>201.30000000000018</v>
      </c>
      <c r="O10">
        <f t="shared" si="4"/>
        <v>308.49999999999909</v>
      </c>
      <c r="P10">
        <f t="shared" si="6"/>
        <v>500</v>
      </c>
      <c r="Q10">
        <f t="shared" si="7"/>
        <v>938.29999999999927</v>
      </c>
    </row>
    <row r="11" spans="1:17" x14ac:dyDescent="0.25">
      <c r="A11" s="5">
        <f t="shared" si="2"/>
        <v>38911</v>
      </c>
      <c r="B11">
        <v>3461.2</v>
      </c>
      <c r="C11">
        <v>4286.3</v>
      </c>
      <c r="D11">
        <v>2374.8000000000002</v>
      </c>
      <c r="E11">
        <v>2424.6</v>
      </c>
      <c r="F11">
        <f t="shared" si="5"/>
        <v>5836</v>
      </c>
      <c r="G11">
        <f t="shared" si="5"/>
        <v>6710.9</v>
      </c>
      <c r="H11" s="20">
        <f t="shared" si="1"/>
        <v>-13.036999508262671</v>
      </c>
      <c r="I11" s="20"/>
      <c r="N11">
        <f t="shared" si="3"/>
        <v>329.19999999999982</v>
      </c>
      <c r="O11">
        <f t="shared" si="4"/>
        <v>589</v>
      </c>
      <c r="P11">
        <f t="shared" si="6"/>
        <v>530.5</v>
      </c>
      <c r="Q11">
        <f t="shared" si="7"/>
        <v>897.49999999999909</v>
      </c>
    </row>
    <row r="12" spans="1:17" x14ac:dyDescent="0.25">
      <c r="A12" s="5">
        <f t="shared" si="2"/>
        <v>38918</v>
      </c>
      <c r="B12">
        <v>3399.1</v>
      </c>
      <c r="C12">
        <v>4331.2</v>
      </c>
      <c r="D12">
        <v>2901.6</v>
      </c>
      <c r="E12">
        <v>2902.6</v>
      </c>
      <c r="F12">
        <f t="shared" si="5"/>
        <v>6300.7</v>
      </c>
      <c r="G12">
        <f t="shared" si="5"/>
        <v>7233.7999999999993</v>
      </c>
      <c r="H12" s="20">
        <f t="shared" si="1"/>
        <v>-12.899167795626088</v>
      </c>
      <c r="I12" s="20"/>
      <c r="N12">
        <f t="shared" si="3"/>
        <v>464.69999999999982</v>
      </c>
      <c r="O12">
        <f t="shared" si="4"/>
        <v>522.89999999999964</v>
      </c>
      <c r="P12">
        <f t="shared" si="6"/>
        <v>793.89999999999964</v>
      </c>
      <c r="Q12">
        <f t="shared" si="7"/>
        <v>1111.8999999999996</v>
      </c>
    </row>
    <row r="13" spans="1:17" x14ac:dyDescent="0.25">
      <c r="A13" s="5">
        <f t="shared" si="2"/>
        <v>38925</v>
      </c>
      <c r="B13">
        <v>3611.8</v>
      </c>
      <c r="C13">
        <v>4569.3999999999996</v>
      </c>
      <c r="D13">
        <v>3272.2</v>
      </c>
      <c r="E13">
        <v>3526.7</v>
      </c>
      <c r="F13">
        <f t="shared" si="5"/>
        <v>6884</v>
      </c>
      <c r="G13">
        <f t="shared" si="5"/>
        <v>8096.0999999999995</v>
      </c>
      <c r="H13" s="20">
        <f t="shared" si="1"/>
        <v>-14.971405985597997</v>
      </c>
      <c r="I13" s="20"/>
      <c r="N13">
        <f t="shared" si="3"/>
        <v>583.30000000000018</v>
      </c>
      <c r="O13">
        <f t="shared" si="4"/>
        <v>862.30000000000018</v>
      </c>
      <c r="P13">
        <f t="shared" si="6"/>
        <v>1048</v>
      </c>
      <c r="Q13">
        <f t="shared" si="7"/>
        <v>1385.1999999999998</v>
      </c>
    </row>
    <row r="14" spans="1:17" x14ac:dyDescent="0.25">
      <c r="A14" s="5">
        <f t="shared" si="2"/>
        <v>38932</v>
      </c>
      <c r="B14">
        <v>3451.1</v>
      </c>
      <c r="C14">
        <v>4450.3</v>
      </c>
      <c r="D14">
        <v>3828.6</v>
      </c>
      <c r="E14">
        <v>4266.7</v>
      </c>
      <c r="F14">
        <f t="shared" si="5"/>
        <v>7279.7</v>
      </c>
      <c r="G14">
        <f t="shared" si="5"/>
        <v>8717</v>
      </c>
      <c r="H14" s="20">
        <f t="shared" si="1"/>
        <v>-16.488470804175748</v>
      </c>
      <c r="I14" s="20"/>
      <c r="N14">
        <f t="shared" si="3"/>
        <v>395.69999999999982</v>
      </c>
      <c r="O14">
        <f t="shared" si="4"/>
        <v>620.90000000000055</v>
      </c>
      <c r="P14">
        <f t="shared" si="6"/>
        <v>979</v>
      </c>
      <c r="Q14">
        <f t="shared" si="7"/>
        <v>1483.2000000000007</v>
      </c>
    </row>
    <row r="15" spans="1:17" x14ac:dyDescent="0.25">
      <c r="A15" s="5">
        <f t="shared" si="2"/>
        <v>38939</v>
      </c>
      <c r="B15">
        <v>3451.1</v>
      </c>
      <c r="C15">
        <v>4350</v>
      </c>
      <c r="D15">
        <v>4216.3</v>
      </c>
      <c r="E15">
        <v>4835.3999999999996</v>
      </c>
      <c r="F15">
        <f t="shared" si="5"/>
        <v>7667.4</v>
      </c>
      <c r="G15">
        <f t="shared" si="5"/>
        <v>9185.4</v>
      </c>
      <c r="H15" s="20">
        <f t="shared" si="1"/>
        <v>-16.526226402769616</v>
      </c>
      <c r="I15" s="20"/>
      <c r="N15">
        <f t="shared" si="3"/>
        <v>387.69999999999982</v>
      </c>
      <c r="O15">
        <f t="shared" si="4"/>
        <v>468.39999999999964</v>
      </c>
      <c r="P15">
        <f t="shared" si="6"/>
        <v>783.39999999999964</v>
      </c>
      <c r="Q15">
        <f t="shared" si="7"/>
        <v>1089.3000000000002</v>
      </c>
    </row>
    <row r="16" spans="1:17" x14ac:dyDescent="0.25">
      <c r="A16" s="5">
        <f t="shared" si="2"/>
        <v>38946</v>
      </c>
      <c r="B16">
        <v>3454</v>
      </c>
      <c r="C16">
        <v>4815.1000000000004</v>
      </c>
      <c r="D16">
        <v>4607</v>
      </c>
      <c r="E16">
        <v>5223.7</v>
      </c>
      <c r="F16">
        <f t="shared" si="5"/>
        <v>8061</v>
      </c>
      <c r="G16">
        <f t="shared" si="5"/>
        <v>10038.799999999999</v>
      </c>
      <c r="H16" s="20">
        <f t="shared" si="1"/>
        <v>-19.701557955134074</v>
      </c>
      <c r="I16" s="20"/>
      <c r="N16">
        <f t="shared" si="3"/>
        <v>393.60000000000036</v>
      </c>
      <c r="O16">
        <f t="shared" si="4"/>
        <v>853.39999999999964</v>
      </c>
      <c r="P16">
        <f t="shared" si="6"/>
        <v>781.30000000000018</v>
      </c>
      <c r="Q16">
        <f t="shared" si="7"/>
        <v>1321.7999999999993</v>
      </c>
    </row>
    <row r="17" spans="1:17" x14ac:dyDescent="0.25">
      <c r="A17" s="5">
        <f t="shared" si="2"/>
        <v>38953</v>
      </c>
      <c r="B17">
        <v>3463.9</v>
      </c>
      <c r="C17">
        <v>4644.8999999999996</v>
      </c>
      <c r="D17">
        <v>5032.5</v>
      </c>
      <c r="E17">
        <v>5790.7</v>
      </c>
      <c r="F17">
        <f t="shared" si="5"/>
        <v>8496.4</v>
      </c>
      <c r="G17">
        <f t="shared" si="5"/>
        <v>10435.599999999999</v>
      </c>
      <c r="H17" s="20">
        <f t="shared" si="1"/>
        <v>-18.58254436735788</v>
      </c>
      <c r="I17" s="20"/>
      <c r="N17">
        <f t="shared" si="3"/>
        <v>435.39999999999964</v>
      </c>
      <c r="O17">
        <f t="shared" si="4"/>
        <v>396.79999999999927</v>
      </c>
      <c r="P17">
        <f t="shared" si="6"/>
        <v>829</v>
      </c>
      <c r="Q17">
        <f t="shared" si="7"/>
        <v>1250.1999999999989</v>
      </c>
    </row>
    <row r="18" spans="1:17" x14ac:dyDescent="0.25">
      <c r="A18" s="5">
        <f t="shared" si="2"/>
        <v>38960</v>
      </c>
      <c r="B18">
        <v>3222.1</v>
      </c>
      <c r="C18">
        <v>5066.7</v>
      </c>
      <c r="D18">
        <v>5657.7</v>
      </c>
      <c r="E18">
        <v>6222.9</v>
      </c>
      <c r="F18">
        <f t="shared" si="5"/>
        <v>8879.7999999999993</v>
      </c>
      <c r="G18">
        <f t="shared" si="5"/>
        <v>11289.599999999999</v>
      </c>
      <c r="H18" s="20">
        <f t="shared" si="1"/>
        <v>-21.345308956916099</v>
      </c>
      <c r="I18" s="20"/>
      <c r="N18">
        <f t="shared" si="3"/>
        <v>383.39999999999964</v>
      </c>
      <c r="O18">
        <f t="shared" si="4"/>
        <v>854</v>
      </c>
      <c r="P18">
        <f t="shared" si="6"/>
        <v>818.79999999999927</v>
      </c>
      <c r="Q18">
        <f t="shared" si="7"/>
        <v>1250.7999999999993</v>
      </c>
    </row>
    <row r="19" spans="1:17" x14ac:dyDescent="0.25">
      <c r="A19" s="5">
        <f t="shared" si="2"/>
        <v>38967</v>
      </c>
      <c r="B19">
        <v>3343.4</v>
      </c>
      <c r="C19">
        <v>5263</v>
      </c>
      <c r="D19">
        <v>5873.7</v>
      </c>
      <c r="E19">
        <v>6610.9</v>
      </c>
      <c r="F19">
        <f t="shared" si="5"/>
        <v>9217.1</v>
      </c>
      <c r="G19">
        <f t="shared" si="5"/>
        <v>11873.9</v>
      </c>
      <c r="H19" s="20">
        <f t="shared" si="1"/>
        <v>-22.375125274762286</v>
      </c>
      <c r="I19" s="20"/>
      <c r="N19">
        <f t="shared" si="3"/>
        <v>337.30000000000109</v>
      </c>
      <c r="O19">
        <f t="shared" si="4"/>
        <v>584.30000000000109</v>
      </c>
      <c r="P19">
        <f t="shared" si="6"/>
        <v>720.70000000000073</v>
      </c>
      <c r="Q19">
        <f t="shared" si="7"/>
        <v>1438.3000000000011</v>
      </c>
    </row>
    <row r="20" spans="1:17" x14ac:dyDescent="0.25">
      <c r="A20" s="5">
        <f t="shared" si="2"/>
        <v>38974</v>
      </c>
      <c r="B20">
        <v>3334</v>
      </c>
      <c r="C20">
        <v>5252.4</v>
      </c>
      <c r="D20">
        <v>6402.6</v>
      </c>
      <c r="E20">
        <v>7416.5</v>
      </c>
      <c r="F20">
        <f t="shared" si="5"/>
        <v>9736.6</v>
      </c>
      <c r="G20">
        <f t="shared" si="5"/>
        <v>12668.9</v>
      </c>
      <c r="H20" s="20">
        <f t="shared" si="1"/>
        <v>-23.145655897512807</v>
      </c>
      <c r="I20" s="20"/>
      <c r="N20">
        <f t="shared" si="3"/>
        <v>519.5</v>
      </c>
      <c r="O20">
        <f t="shared" si="4"/>
        <v>795</v>
      </c>
      <c r="P20">
        <f t="shared" si="6"/>
        <v>856.80000000000109</v>
      </c>
      <c r="Q20">
        <f t="shared" si="7"/>
        <v>1379.3000000000011</v>
      </c>
    </row>
    <row r="21" spans="1:17" x14ac:dyDescent="0.25">
      <c r="A21" s="5">
        <f t="shared" si="2"/>
        <v>38981</v>
      </c>
      <c r="B21">
        <v>3423.6</v>
      </c>
      <c r="C21">
        <v>5236.8999999999996</v>
      </c>
      <c r="D21">
        <v>6721.4</v>
      </c>
      <c r="E21">
        <v>8023.1</v>
      </c>
      <c r="F21">
        <f t="shared" si="5"/>
        <v>10145</v>
      </c>
      <c r="G21">
        <f t="shared" si="5"/>
        <v>13260</v>
      </c>
      <c r="H21" s="20">
        <f t="shared" si="1"/>
        <v>-23.491704374057321</v>
      </c>
      <c r="I21" s="20"/>
      <c r="N21">
        <f t="shared" si="3"/>
        <v>408.39999999999964</v>
      </c>
      <c r="O21">
        <f t="shared" si="4"/>
        <v>591.10000000000036</v>
      </c>
      <c r="P21">
        <f t="shared" si="6"/>
        <v>927.89999999999964</v>
      </c>
      <c r="Q21">
        <f t="shared" si="7"/>
        <v>1386.1000000000004</v>
      </c>
    </row>
    <row r="22" spans="1:17" x14ac:dyDescent="0.25">
      <c r="A22" s="5">
        <f t="shared" si="2"/>
        <v>38988</v>
      </c>
      <c r="B22">
        <v>3303.9</v>
      </c>
      <c r="C22">
        <v>5128.1000000000004</v>
      </c>
      <c r="D22">
        <v>7218.8</v>
      </c>
      <c r="E22">
        <v>8607.5</v>
      </c>
      <c r="F22">
        <f t="shared" si="5"/>
        <v>10522.7</v>
      </c>
      <c r="G22">
        <f t="shared" si="5"/>
        <v>13735.6</v>
      </c>
      <c r="H22" s="20">
        <f t="shared" si="1"/>
        <v>-23.391042255161764</v>
      </c>
      <c r="I22" s="20"/>
      <c r="N22">
        <f t="shared" si="3"/>
        <v>377.70000000000073</v>
      </c>
      <c r="O22">
        <f t="shared" si="4"/>
        <v>475.60000000000036</v>
      </c>
      <c r="P22">
        <f t="shared" si="6"/>
        <v>786.10000000000036</v>
      </c>
      <c r="Q22">
        <f t="shared" si="7"/>
        <v>1066.7000000000007</v>
      </c>
    </row>
    <row r="23" spans="1:17" x14ac:dyDescent="0.25">
      <c r="A23" s="5">
        <f t="shared" si="2"/>
        <v>38995</v>
      </c>
      <c r="B23">
        <v>3544.6</v>
      </c>
      <c r="C23">
        <v>4807.8</v>
      </c>
      <c r="D23">
        <v>7670.5</v>
      </c>
      <c r="E23">
        <v>9285</v>
      </c>
      <c r="F23">
        <f t="shared" si="5"/>
        <v>11215.1</v>
      </c>
      <c r="G23">
        <f t="shared" si="5"/>
        <v>14092.8</v>
      </c>
      <c r="H23" s="20">
        <f t="shared" si="1"/>
        <v>-20.419646911898269</v>
      </c>
      <c r="I23" s="20"/>
      <c r="J23" s="7">
        <v>25180</v>
      </c>
      <c r="K23" s="15">
        <f>+J23-F23</f>
        <v>13964.9</v>
      </c>
      <c r="N23">
        <f t="shared" si="3"/>
        <v>692.39999999999964</v>
      </c>
      <c r="O23">
        <f t="shared" si="4"/>
        <v>357.19999999999891</v>
      </c>
      <c r="P23">
        <f t="shared" si="6"/>
        <v>1070.1000000000004</v>
      </c>
      <c r="Q23">
        <f t="shared" si="7"/>
        <v>832.79999999999927</v>
      </c>
    </row>
    <row r="24" spans="1:17" x14ac:dyDescent="0.25">
      <c r="A24" s="5">
        <f t="shared" si="2"/>
        <v>39002</v>
      </c>
      <c r="B24">
        <v>3405.4</v>
      </c>
      <c r="C24">
        <v>4651.3999999999996</v>
      </c>
      <c r="D24">
        <v>8247</v>
      </c>
      <c r="E24">
        <v>9836.7000000000007</v>
      </c>
      <c r="F24">
        <f t="shared" si="5"/>
        <v>11652.4</v>
      </c>
      <c r="G24">
        <f t="shared" si="5"/>
        <v>14488.1</v>
      </c>
      <c r="H24" s="20">
        <f t="shared" si="1"/>
        <v>-19.572614766601561</v>
      </c>
      <c r="I24" s="20"/>
      <c r="J24" s="7">
        <v>25180</v>
      </c>
      <c r="K24" s="15">
        <f>+J24-F24</f>
        <v>13527.6</v>
      </c>
      <c r="L24">
        <f>+K23/33</f>
        <v>423.17878787878789</v>
      </c>
      <c r="M24">
        <f>+F24-F23</f>
        <v>437.29999999999927</v>
      </c>
      <c r="N24">
        <f t="shared" si="3"/>
        <v>437.29999999999927</v>
      </c>
      <c r="O24">
        <f t="shared" si="4"/>
        <v>395.30000000000109</v>
      </c>
      <c r="P24">
        <f t="shared" si="6"/>
        <v>1129.6999999999989</v>
      </c>
      <c r="Q24">
        <f t="shared" si="7"/>
        <v>752.5</v>
      </c>
    </row>
    <row r="25" spans="1:17" x14ac:dyDescent="0.25">
      <c r="A25" s="5">
        <f t="shared" si="2"/>
        <v>39009</v>
      </c>
      <c r="B25">
        <v>3438</v>
      </c>
      <c r="C25">
        <v>4332</v>
      </c>
      <c r="D25">
        <v>8675.2000000000007</v>
      </c>
      <c r="E25">
        <v>10535.2</v>
      </c>
      <c r="F25">
        <f t="shared" si="5"/>
        <v>12113.2</v>
      </c>
      <c r="G25">
        <f t="shared" si="5"/>
        <v>14867.2</v>
      </c>
      <c r="H25" s="20">
        <f t="shared" si="1"/>
        <v>-18.523999139044335</v>
      </c>
      <c r="I25" s="20"/>
      <c r="L25">
        <f>+K24/33</f>
        <v>409.92727272727274</v>
      </c>
      <c r="N25">
        <f t="shared" si="3"/>
        <v>460.80000000000109</v>
      </c>
      <c r="O25">
        <f t="shared" si="4"/>
        <v>379.10000000000036</v>
      </c>
      <c r="P25">
        <f t="shared" si="6"/>
        <v>898.10000000000036</v>
      </c>
      <c r="Q25">
        <f t="shared" si="7"/>
        <v>774.40000000000146</v>
      </c>
    </row>
    <row r="26" spans="1:17" x14ac:dyDescent="0.25">
      <c r="A26" s="5">
        <f t="shared" si="2"/>
        <v>39016</v>
      </c>
      <c r="B26">
        <v>4028.2</v>
      </c>
      <c r="C26">
        <v>4218.8999999999996</v>
      </c>
      <c r="D26">
        <v>9023.7000000000007</v>
      </c>
      <c r="E26">
        <v>11082.2</v>
      </c>
      <c r="F26">
        <f t="shared" si="5"/>
        <v>13051.900000000001</v>
      </c>
      <c r="G26">
        <f t="shared" si="5"/>
        <v>15301.1</v>
      </c>
      <c r="H26" s="20">
        <f t="shared" si="1"/>
        <v>-14.699596761017176</v>
      </c>
      <c r="I26" s="20"/>
      <c r="N26">
        <f t="shared" si="3"/>
        <v>938.70000000000073</v>
      </c>
      <c r="O26">
        <f t="shared" si="4"/>
        <v>433.89999999999964</v>
      </c>
      <c r="P26">
        <f t="shared" si="6"/>
        <v>1399.5000000000018</v>
      </c>
      <c r="Q26">
        <f t="shared" si="7"/>
        <v>813</v>
      </c>
    </row>
    <row r="27" spans="1:17" x14ac:dyDescent="0.25">
      <c r="A27" s="5">
        <f t="shared" si="2"/>
        <v>39023</v>
      </c>
      <c r="B27">
        <v>4344.2</v>
      </c>
      <c r="C27">
        <v>5169</v>
      </c>
      <c r="D27">
        <v>9280.7000000000007</v>
      </c>
      <c r="E27">
        <v>11514.2</v>
      </c>
      <c r="F27">
        <f t="shared" si="5"/>
        <v>13624.900000000001</v>
      </c>
      <c r="G27">
        <f t="shared" si="5"/>
        <v>16683.2</v>
      </c>
      <c r="H27" s="20">
        <f t="shared" si="1"/>
        <v>-18.331615037882422</v>
      </c>
      <c r="I27" s="20"/>
      <c r="N27">
        <f t="shared" si="3"/>
        <v>573</v>
      </c>
      <c r="O27">
        <f t="shared" si="4"/>
        <v>1382.1000000000004</v>
      </c>
      <c r="P27">
        <f t="shared" si="6"/>
        <v>1511.7000000000007</v>
      </c>
      <c r="Q27">
        <f t="shared" si="7"/>
        <v>1816</v>
      </c>
    </row>
    <row r="28" spans="1:17" x14ac:dyDescent="0.25">
      <c r="A28" s="5">
        <f t="shared" si="2"/>
        <v>39030</v>
      </c>
      <c r="B28">
        <v>4327.2</v>
      </c>
      <c r="C28">
        <v>5355.9</v>
      </c>
      <c r="D28">
        <v>9620.7999999999993</v>
      </c>
      <c r="E28">
        <v>11891.5</v>
      </c>
      <c r="F28">
        <f t="shared" si="5"/>
        <v>13948</v>
      </c>
      <c r="G28">
        <f t="shared" si="5"/>
        <v>17247.400000000001</v>
      </c>
      <c r="H28" s="20">
        <f t="shared" si="1"/>
        <v>-19.129839859920928</v>
      </c>
      <c r="I28" s="20"/>
      <c r="N28">
        <f t="shared" si="3"/>
        <v>323.09999999999854</v>
      </c>
      <c r="O28">
        <f t="shared" si="4"/>
        <v>564.20000000000073</v>
      </c>
      <c r="P28">
        <f t="shared" si="6"/>
        <v>896.09999999999854</v>
      </c>
      <c r="Q28">
        <f t="shared" si="7"/>
        <v>1946.3000000000011</v>
      </c>
    </row>
    <row r="29" spans="1:17" x14ac:dyDescent="0.25">
      <c r="A29" s="5">
        <f t="shared" si="2"/>
        <v>39037</v>
      </c>
      <c r="B29">
        <v>4373.1000000000004</v>
      </c>
      <c r="C29">
        <v>5336.9</v>
      </c>
      <c r="D29">
        <v>9936.2999999999993</v>
      </c>
      <c r="E29">
        <v>12343.1</v>
      </c>
      <c r="F29">
        <f t="shared" si="5"/>
        <v>14309.4</v>
      </c>
      <c r="G29">
        <f t="shared" si="5"/>
        <v>17680</v>
      </c>
      <c r="H29" s="20">
        <f t="shared" si="1"/>
        <v>-19.064479638009047</v>
      </c>
      <c r="I29" s="20"/>
      <c r="N29">
        <f t="shared" si="3"/>
        <v>361.39999999999964</v>
      </c>
      <c r="O29">
        <f t="shared" si="4"/>
        <v>432.59999999999854</v>
      </c>
      <c r="P29">
        <f t="shared" si="6"/>
        <v>684.49999999999818</v>
      </c>
      <c r="Q29">
        <f t="shared" si="7"/>
        <v>996.79999999999927</v>
      </c>
    </row>
    <row r="30" spans="1:17" x14ac:dyDescent="0.25">
      <c r="A30" s="5">
        <f t="shared" si="2"/>
        <v>39044</v>
      </c>
      <c r="B30">
        <v>4511.7</v>
      </c>
      <c r="C30">
        <v>5040.8999999999996</v>
      </c>
      <c r="D30">
        <v>10344.9</v>
      </c>
      <c r="E30">
        <v>12889.8</v>
      </c>
      <c r="F30">
        <f t="shared" si="5"/>
        <v>14856.599999999999</v>
      </c>
      <c r="G30">
        <f t="shared" si="5"/>
        <v>17930.699999999997</v>
      </c>
      <c r="H30" s="20">
        <f t="shared" si="1"/>
        <v>-17.144339038632062</v>
      </c>
      <c r="I30" s="20"/>
      <c r="J30" s="24"/>
      <c r="N30">
        <f t="shared" si="3"/>
        <v>547.19999999999891</v>
      </c>
      <c r="O30">
        <f t="shared" si="4"/>
        <v>250.69999999999709</v>
      </c>
      <c r="P30">
        <f t="shared" si="6"/>
        <v>908.59999999999854</v>
      </c>
      <c r="Q30">
        <f t="shared" si="7"/>
        <v>683.29999999999563</v>
      </c>
    </row>
    <row r="31" spans="1:17" x14ac:dyDescent="0.25">
      <c r="A31" s="5">
        <f t="shared" si="2"/>
        <v>39051</v>
      </c>
      <c r="B31">
        <v>4417.2</v>
      </c>
      <c r="C31">
        <v>5001.3999999999996</v>
      </c>
      <c r="D31">
        <v>10843.3</v>
      </c>
      <c r="E31">
        <v>13362.7</v>
      </c>
      <c r="F31">
        <f t="shared" si="5"/>
        <v>15260.5</v>
      </c>
      <c r="G31">
        <f t="shared" si="5"/>
        <v>18364.099999999999</v>
      </c>
      <c r="H31" s="20">
        <f t="shared" si="1"/>
        <v>-16.900365386814485</v>
      </c>
      <c r="I31" s="20"/>
      <c r="J31" s="24">
        <v>24490</v>
      </c>
      <c r="K31" s="15">
        <v>900</v>
      </c>
      <c r="L31" s="26">
        <f>+J31/K31</f>
        <v>27.211111111111112</v>
      </c>
      <c r="N31">
        <f t="shared" si="3"/>
        <v>403.90000000000146</v>
      </c>
      <c r="O31">
        <f t="shared" si="4"/>
        <v>433.40000000000146</v>
      </c>
      <c r="P31">
        <f t="shared" si="6"/>
        <v>951.10000000000036</v>
      </c>
      <c r="Q31">
        <f t="shared" si="7"/>
        <v>684.09999999999854</v>
      </c>
    </row>
    <row r="32" spans="1:17" x14ac:dyDescent="0.25">
      <c r="A32" s="5">
        <f t="shared" si="2"/>
        <v>39058</v>
      </c>
      <c r="B32">
        <v>4475.3999999999996</v>
      </c>
      <c r="C32">
        <v>5018.3</v>
      </c>
      <c r="D32">
        <v>11256.2</v>
      </c>
      <c r="E32">
        <v>14058.5</v>
      </c>
      <c r="F32">
        <f t="shared" si="5"/>
        <v>15731.6</v>
      </c>
      <c r="G32">
        <f t="shared" si="5"/>
        <v>19076.8</v>
      </c>
      <c r="H32" s="20">
        <f t="shared" si="1"/>
        <v>-17.535435712488468</v>
      </c>
      <c r="I32" s="20"/>
      <c r="J32" s="25"/>
      <c r="L32" s="26"/>
      <c r="N32">
        <f t="shared" si="3"/>
        <v>471.10000000000036</v>
      </c>
      <c r="O32">
        <f t="shared" si="4"/>
        <v>712.70000000000073</v>
      </c>
      <c r="P32">
        <f t="shared" si="6"/>
        <v>875.00000000000182</v>
      </c>
      <c r="Q32">
        <f t="shared" si="7"/>
        <v>1146.1000000000022</v>
      </c>
    </row>
    <row r="33" spans="1:17" x14ac:dyDescent="0.25">
      <c r="A33" s="5">
        <f t="shared" si="2"/>
        <v>39065</v>
      </c>
      <c r="B33">
        <v>4568</v>
      </c>
      <c r="C33">
        <v>5115.7</v>
      </c>
      <c r="D33">
        <v>11618.7</v>
      </c>
      <c r="E33">
        <v>14483.8</v>
      </c>
      <c r="F33">
        <f t="shared" si="5"/>
        <v>16186.7</v>
      </c>
      <c r="G33">
        <f t="shared" si="5"/>
        <v>19599.5</v>
      </c>
      <c r="H33" s="20">
        <f t="shared" si="1"/>
        <v>-17.412689099211708</v>
      </c>
      <c r="I33" s="20"/>
      <c r="J33" s="24"/>
      <c r="K33" s="24"/>
      <c r="N33">
        <f t="shared" si="3"/>
        <v>455.10000000000036</v>
      </c>
      <c r="O33">
        <f t="shared" si="4"/>
        <v>522.70000000000073</v>
      </c>
      <c r="P33">
        <f t="shared" si="6"/>
        <v>926.20000000000073</v>
      </c>
      <c r="Q33">
        <f t="shared" si="7"/>
        <v>1235.4000000000015</v>
      </c>
    </row>
    <row r="34" spans="1:17" x14ac:dyDescent="0.25">
      <c r="A34" s="5">
        <f t="shared" si="2"/>
        <v>39072</v>
      </c>
      <c r="B34">
        <v>4630.1000000000004</v>
      </c>
      <c r="C34">
        <v>4833.6000000000004</v>
      </c>
      <c r="D34">
        <v>11910.7</v>
      </c>
      <c r="E34">
        <v>15122.4</v>
      </c>
      <c r="F34">
        <f t="shared" si="5"/>
        <v>16540.800000000003</v>
      </c>
      <c r="G34">
        <f t="shared" si="5"/>
        <v>19956</v>
      </c>
      <c r="H34" s="20">
        <f t="shared" si="1"/>
        <v>-17.113650030066129</v>
      </c>
      <c r="I34" s="20"/>
      <c r="K34" s="24"/>
      <c r="N34">
        <f t="shared" si="3"/>
        <v>354.10000000000218</v>
      </c>
      <c r="O34">
        <f t="shared" si="4"/>
        <v>356.5</v>
      </c>
      <c r="P34">
        <f t="shared" si="6"/>
        <v>809.20000000000255</v>
      </c>
      <c r="Q34">
        <f t="shared" si="7"/>
        <v>879.20000000000073</v>
      </c>
    </row>
    <row r="35" spans="1:17" x14ac:dyDescent="0.25">
      <c r="A35" s="5">
        <f t="shared" si="2"/>
        <v>39079</v>
      </c>
      <c r="B35">
        <v>4277.2</v>
      </c>
      <c r="C35">
        <v>4727.2</v>
      </c>
      <c r="D35">
        <v>12398.7</v>
      </c>
      <c r="E35">
        <v>15453.2</v>
      </c>
      <c r="F35">
        <f t="shared" si="5"/>
        <v>16675.900000000001</v>
      </c>
      <c r="G35">
        <f t="shared" si="5"/>
        <v>20180.400000000001</v>
      </c>
      <c r="H35" s="20">
        <f t="shared" si="1"/>
        <v>-17.365859943311335</v>
      </c>
      <c r="I35" s="20"/>
      <c r="K35" s="24"/>
      <c r="N35">
        <f t="shared" si="3"/>
        <v>135.09999999999854</v>
      </c>
      <c r="O35">
        <f t="shared" si="4"/>
        <v>224.40000000000146</v>
      </c>
      <c r="P35">
        <f t="shared" si="6"/>
        <v>489.20000000000073</v>
      </c>
      <c r="Q35">
        <f t="shared" si="7"/>
        <v>580.90000000000146</v>
      </c>
    </row>
    <row r="36" spans="1:17" x14ac:dyDescent="0.25">
      <c r="A36" s="5">
        <f t="shared" si="2"/>
        <v>39086</v>
      </c>
      <c r="B36">
        <v>4027.5</v>
      </c>
      <c r="C36">
        <v>4493.6000000000004</v>
      </c>
      <c r="D36">
        <v>12892.8</v>
      </c>
      <c r="E36">
        <v>16028.8</v>
      </c>
      <c r="F36">
        <f t="shared" si="5"/>
        <v>16920.3</v>
      </c>
      <c r="G36">
        <f t="shared" si="5"/>
        <v>20522.400000000001</v>
      </c>
      <c r="H36" s="20">
        <f t="shared" si="1"/>
        <v>-17.55204069699451</v>
      </c>
      <c r="I36" s="20"/>
      <c r="J36">
        <v>23810</v>
      </c>
      <c r="K36">
        <v>875</v>
      </c>
      <c r="N36">
        <f t="shared" si="3"/>
        <v>244.39999999999782</v>
      </c>
      <c r="O36">
        <f t="shared" si="4"/>
        <v>342</v>
      </c>
      <c r="P36">
        <f t="shared" si="6"/>
        <v>379.49999999999636</v>
      </c>
      <c r="Q36">
        <f t="shared" si="7"/>
        <v>566.40000000000146</v>
      </c>
    </row>
    <row r="37" spans="1:17" x14ac:dyDescent="0.25">
      <c r="A37" s="5">
        <f t="shared" si="2"/>
        <v>39093</v>
      </c>
      <c r="B37">
        <v>4468.3999999999996</v>
      </c>
      <c r="C37">
        <v>4524.5</v>
      </c>
      <c r="D37">
        <v>13276.6</v>
      </c>
      <c r="E37">
        <v>16349.7</v>
      </c>
      <c r="F37">
        <f t="shared" si="5"/>
        <v>17745</v>
      </c>
      <c r="G37">
        <f t="shared" si="5"/>
        <v>20874.2</v>
      </c>
      <c r="H37" s="20">
        <f t="shared" si="1"/>
        <v>-14.99075413668548</v>
      </c>
      <c r="I37" s="20"/>
      <c r="K37" s="26">
        <f>+K36/K31</f>
        <v>0.97222222222222221</v>
      </c>
      <c r="N37">
        <f t="shared" si="3"/>
        <v>824.70000000000073</v>
      </c>
      <c r="O37">
        <f t="shared" si="4"/>
        <v>351.79999999999927</v>
      </c>
      <c r="P37">
        <f t="shared" si="6"/>
        <v>1069.0999999999985</v>
      </c>
      <c r="Q37">
        <f t="shared" si="7"/>
        <v>693.79999999999927</v>
      </c>
    </row>
    <row r="38" spans="1:17" x14ac:dyDescent="0.25">
      <c r="A38" s="5">
        <f t="shared" si="2"/>
        <v>39100</v>
      </c>
      <c r="B38">
        <v>4183.8</v>
      </c>
      <c r="C38">
        <v>4409.5</v>
      </c>
      <c r="D38">
        <v>13807.3</v>
      </c>
      <c r="E38">
        <v>16839.7</v>
      </c>
      <c r="F38">
        <f t="shared" si="5"/>
        <v>17991.099999999999</v>
      </c>
      <c r="G38">
        <f t="shared" si="5"/>
        <v>21249.200000000001</v>
      </c>
      <c r="H38" s="20">
        <f t="shared" si="1"/>
        <v>-15.332812529412887</v>
      </c>
      <c r="I38" s="20"/>
      <c r="J38" s="26"/>
      <c r="N38">
        <f t="shared" si="3"/>
        <v>246.09999999999854</v>
      </c>
      <c r="O38">
        <f t="shared" si="4"/>
        <v>375</v>
      </c>
      <c r="P38">
        <f t="shared" si="6"/>
        <v>1070.7999999999993</v>
      </c>
      <c r="Q38">
        <f t="shared" si="7"/>
        <v>726.79999999999927</v>
      </c>
    </row>
    <row r="39" spans="1:17" x14ac:dyDescent="0.25">
      <c r="A39" s="5">
        <f t="shared" si="2"/>
        <v>39107</v>
      </c>
      <c r="B39">
        <v>4169.7</v>
      </c>
      <c r="C39">
        <v>4185.3999999999996</v>
      </c>
      <c r="D39">
        <v>14381.9</v>
      </c>
      <c r="E39">
        <v>17416.5</v>
      </c>
      <c r="F39">
        <f t="shared" si="5"/>
        <v>18551.599999999999</v>
      </c>
      <c r="G39">
        <f t="shared" si="5"/>
        <v>21601.9</v>
      </c>
      <c r="H39" s="20">
        <f t="shared" si="1"/>
        <v>-14.120517176729841</v>
      </c>
      <c r="I39" s="20"/>
      <c r="N39">
        <f t="shared" si="3"/>
        <v>560.5</v>
      </c>
      <c r="O39">
        <f t="shared" si="4"/>
        <v>352.70000000000073</v>
      </c>
      <c r="P39">
        <f t="shared" si="6"/>
        <v>806.59999999999854</v>
      </c>
      <c r="Q39">
        <f t="shared" si="7"/>
        <v>727.70000000000073</v>
      </c>
    </row>
    <row r="40" spans="1:17" x14ac:dyDescent="0.25">
      <c r="A40" s="5">
        <f t="shared" si="2"/>
        <v>39114</v>
      </c>
      <c r="B40">
        <v>4312.8</v>
      </c>
      <c r="C40">
        <v>3897.8</v>
      </c>
      <c r="D40">
        <v>14971.4</v>
      </c>
      <c r="E40">
        <v>18054.8</v>
      </c>
      <c r="F40">
        <f t="shared" si="5"/>
        <v>19284.2</v>
      </c>
      <c r="G40">
        <f t="shared" si="5"/>
        <v>21952.6</v>
      </c>
      <c r="H40" s="20">
        <f t="shared" si="1"/>
        <v>-12.155280012390325</v>
      </c>
      <c r="I40" s="20"/>
      <c r="N40">
        <f t="shared" si="3"/>
        <v>732.60000000000218</v>
      </c>
      <c r="O40">
        <f t="shared" si="4"/>
        <v>350.69999999999709</v>
      </c>
      <c r="P40">
        <f t="shared" si="6"/>
        <v>1293.1000000000022</v>
      </c>
      <c r="Q40">
        <f t="shared" si="7"/>
        <v>703.39999999999782</v>
      </c>
    </row>
    <row r="41" spans="1:17" x14ac:dyDescent="0.25">
      <c r="A41" s="5">
        <f t="shared" si="2"/>
        <v>39121</v>
      </c>
      <c r="B41">
        <v>4265.2</v>
      </c>
      <c r="C41">
        <v>3999.4</v>
      </c>
      <c r="D41">
        <v>15380.4</v>
      </c>
      <c r="E41">
        <v>18546.900000000001</v>
      </c>
      <c r="F41">
        <f t="shared" si="5"/>
        <v>19645.599999999999</v>
      </c>
      <c r="G41">
        <f t="shared" si="5"/>
        <v>22546.300000000003</v>
      </c>
      <c r="H41" s="20">
        <f t="shared" si="1"/>
        <v>-12.865525607305873</v>
      </c>
      <c r="I41" s="20"/>
      <c r="N41">
        <f t="shared" si="3"/>
        <v>361.39999999999782</v>
      </c>
      <c r="O41">
        <f t="shared" si="4"/>
        <v>593.70000000000437</v>
      </c>
      <c r="P41">
        <f t="shared" si="6"/>
        <v>1094</v>
      </c>
      <c r="Q41">
        <f t="shared" si="7"/>
        <v>944.40000000000146</v>
      </c>
    </row>
    <row r="42" spans="1:17" x14ac:dyDescent="0.25">
      <c r="A42" s="5">
        <f t="shared" si="2"/>
        <v>39128</v>
      </c>
      <c r="B42">
        <v>4287.3999999999996</v>
      </c>
      <c r="C42">
        <v>4059.4</v>
      </c>
      <c r="D42">
        <v>15809</v>
      </c>
      <c r="E42">
        <v>18997.400000000001</v>
      </c>
      <c r="F42">
        <f t="shared" si="5"/>
        <v>20096.400000000001</v>
      </c>
      <c r="G42">
        <f t="shared" si="5"/>
        <v>23056.800000000003</v>
      </c>
      <c r="H42" s="20">
        <f t="shared" si="1"/>
        <v>-12.839596127823471</v>
      </c>
      <c r="I42" s="20"/>
      <c r="N42">
        <f t="shared" si="3"/>
        <v>450.80000000000291</v>
      </c>
      <c r="O42">
        <f t="shared" si="4"/>
        <v>510.5</v>
      </c>
      <c r="P42">
        <f t="shared" si="6"/>
        <v>812.20000000000073</v>
      </c>
      <c r="Q42">
        <f t="shared" si="7"/>
        <v>1104.2000000000044</v>
      </c>
    </row>
    <row r="43" spans="1:17" x14ac:dyDescent="0.25">
      <c r="A43" s="5">
        <f t="shared" si="2"/>
        <v>39135</v>
      </c>
      <c r="B43">
        <v>3996.6</v>
      </c>
      <c r="C43">
        <v>3804.2</v>
      </c>
      <c r="D43">
        <v>16421.400000000001</v>
      </c>
      <c r="E43">
        <v>19412</v>
      </c>
      <c r="F43">
        <f t="shared" si="5"/>
        <v>20418</v>
      </c>
      <c r="G43">
        <f t="shared" si="5"/>
        <v>23216.2</v>
      </c>
      <c r="H43" s="20">
        <f t="shared" si="1"/>
        <v>-12.052790723718786</v>
      </c>
      <c r="I43" s="20"/>
      <c r="N43">
        <f t="shared" si="3"/>
        <v>321.59999999999854</v>
      </c>
      <c r="O43">
        <f t="shared" si="4"/>
        <v>159.39999999999782</v>
      </c>
      <c r="P43">
        <f t="shared" si="6"/>
        <v>772.40000000000146</v>
      </c>
      <c r="Q43">
        <f t="shared" si="7"/>
        <v>669.89999999999782</v>
      </c>
    </row>
    <row r="44" spans="1:17" x14ac:dyDescent="0.25">
      <c r="A44" s="5">
        <f t="shared" si="2"/>
        <v>39142</v>
      </c>
      <c r="B44">
        <v>3965.4</v>
      </c>
      <c r="C44">
        <v>3710</v>
      </c>
      <c r="D44">
        <v>16874.5</v>
      </c>
      <c r="E44">
        <v>19812.2</v>
      </c>
      <c r="F44">
        <f t="shared" si="5"/>
        <v>20839.900000000001</v>
      </c>
      <c r="G44">
        <f t="shared" si="5"/>
        <v>23522.2</v>
      </c>
      <c r="H44" s="20">
        <f t="shared" si="1"/>
        <v>-11.403270102286346</v>
      </c>
      <c r="I44" s="20"/>
      <c r="N44">
        <f t="shared" si="3"/>
        <v>421.90000000000146</v>
      </c>
      <c r="O44">
        <f t="shared" si="4"/>
        <v>306</v>
      </c>
      <c r="P44">
        <f t="shared" si="6"/>
        <v>743.5</v>
      </c>
      <c r="Q44">
        <f t="shared" si="7"/>
        <v>465.39999999999782</v>
      </c>
    </row>
    <row r="45" spans="1:17" x14ac:dyDescent="0.25">
      <c r="A45" s="5">
        <f t="shared" si="2"/>
        <v>39149</v>
      </c>
      <c r="B45">
        <v>3865.1</v>
      </c>
      <c r="C45">
        <v>3473.9</v>
      </c>
      <c r="D45">
        <v>17418.2</v>
      </c>
      <c r="E45" s="24">
        <v>20385.599999999999</v>
      </c>
      <c r="F45">
        <f t="shared" si="5"/>
        <v>21283.3</v>
      </c>
      <c r="G45">
        <f t="shared" si="5"/>
        <v>23859.5</v>
      </c>
      <c r="H45" s="20">
        <f t="shared" si="1"/>
        <v>-10.797376307131334</v>
      </c>
      <c r="I45" s="20"/>
      <c r="N45">
        <f t="shared" si="3"/>
        <v>443.39999999999782</v>
      </c>
      <c r="O45">
        <f t="shared" si="4"/>
        <v>337.29999999999927</v>
      </c>
      <c r="P45">
        <f t="shared" si="6"/>
        <v>865.29999999999927</v>
      </c>
      <c r="Q45">
        <f t="shared" si="7"/>
        <v>643.29999999999927</v>
      </c>
    </row>
    <row r="46" spans="1:17" x14ac:dyDescent="0.25">
      <c r="A46" s="5">
        <f t="shared" si="2"/>
        <v>39156</v>
      </c>
      <c r="B46">
        <v>3913.2</v>
      </c>
      <c r="C46">
        <v>3511.7</v>
      </c>
      <c r="D46">
        <v>17845</v>
      </c>
      <c r="E46" s="24">
        <v>20780</v>
      </c>
      <c r="F46">
        <f t="shared" si="5"/>
        <v>21758.2</v>
      </c>
      <c r="G46">
        <f t="shared" si="5"/>
        <v>24291.7</v>
      </c>
      <c r="H46" s="20">
        <f t="shared" si="1"/>
        <v>-10.429488261422627</v>
      </c>
      <c r="I46" s="20"/>
      <c r="N46">
        <f t="shared" si="3"/>
        <v>474.90000000000146</v>
      </c>
      <c r="O46">
        <f t="shared" si="4"/>
        <v>432.20000000000073</v>
      </c>
      <c r="P46">
        <f t="shared" si="6"/>
        <v>918.29999999999927</v>
      </c>
      <c r="Q46">
        <f t="shared" si="7"/>
        <v>769.5</v>
      </c>
    </row>
    <row r="47" spans="1:17" x14ac:dyDescent="0.25">
      <c r="A47" s="5">
        <f t="shared" si="2"/>
        <v>39163</v>
      </c>
      <c r="B47">
        <v>4063.7</v>
      </c>
      <c r="C47">
        <v>3570.8</v>
      </c>
      <c r="D47">
        <v>18222.900000000001</v>
      </c>
      <c r="E47" s="24">
        <v>21229.5</v>
      </c>
      <c r="F47">
        <f t="shared" si="5"/>
        <v>22286.600000000002</v>
      </c>
      <c r="G47">
        <f t="shared" si="5"/>
        <v>24800.3</v>
      </c>
      <c r="H47" s="20">
        <f t="shared" si="1"/>
        <v>-10.135764486719911</v>
      </c>
      <c r="I47" s="20"/>
      <c r="N47">
        <f t="shared" si="3"/>
        <v>528.40000000000146</v>
      </c>
      <c r="O47">
        <f t="shared" si="4"/>
        <v>508.59999999999854</v>
      </c>
      <c r="P47">
        <f t="shared" si="6"/>
        <v>1003.3000000000029</v>
      </c>
      <c r="Q47">
        <f t="shared" si="7"/>
        <v>940.79999999999927</v>
      </c>
    </row>
    <row r="48" spans="1:17" x14ac:dyDescent="0.25">
      <c r="A48" s="5">
        <f t="shared" si="2"/>
        <v>39170</v>
      </c>
      <c r="B48">
        <v>3884.1</v>
      </c>
      <c r="C48">
        <v>3527.6</v>
      </c>
      <c r="D48">
        <v>18616.5</v>
      </c>
      <c r="E48" s="24">
        <v>21543.8</v>
      </c>
      <c r="F48">
        <f t="shared" si="5"/>
        <v>22500.6</v>
      </c>
      <c r="G48">
        <f t="shared" si="5"/>
        <v>25071.399999999998</v>
      </c>
      <c r="H48" s="20">
        <f t="shared" si="1"/>
        <v>-10.253914819276144</v>
      </c>
      <c r="I48" s="20"/>
      <c r="N48">
        <f t="shared" si="3"/>
        <v>213.99999999999636</v>
      </c>
      <c r="O48">
        <f t="shared" si="4"/>
        <v>271.09999999999854</v>
      </c>
      <c r="P48">
        <f t="shared" si="6"/>
        <v>742.39999999999782</v>
      </c>
      <c r="Q48">
        <f t="shared" si="7"/>
        <v>779.69999999999709</v>
      </c>
    </row>
    <row r="49" spans="1:17" x14ac:dyDescent="0.25">
      <c r="A49" s="5">
        <f t="shared" si="2"/>
        <v>39177</v>
      </c>
      <c r="B49">
        <v>4192.8</v>
      </c>
      <c r="C49">
        <v>3438</v>
      </c>
      <c r="D49">
        <v>19001.2</v>
      </c>
      <c r="E49" s="24">
        <v>21890.400000000001</v>
      </c>
      <c r="F49">
        <f t="shared" si="5"/>
        <v>23194</v>
      </c>
      <c r="G49">
        <f t="shared" si="5"/>
        <v>25328.400000000001</v>
      </c>
      <c r="H49" s="20">
        <f t="shared" si="1"/>
        <v>-8.4269041866047658</v>
      </c>
      <c r="I49" s="20"/>
      <c r="N49">
        <f t="shared" si="3"/>
        <v>693.40000000000146</v>
      </c>
      <c r="O49">
        <f t="shared" si="4"/>
        <v>257.00000000000364</v>
      </c>
      <c r="P49">
        <f t="shared" si="6"/>
        <v>907.39999999999782</v>
      </c>
      <c r="Q49">
        <f t="shared" si="7"/>
        <v>528.10000000000218</v>
      </c>
    </row>
    <row r="50" spans="1:17" x14ac:dyDescent="0.25">
      <c r="A50" s="5">
        <f t="shared" si="2"/>
        <v>39184</v>
      </c>
      <c r="B50">
        <v>3841.7</v>
      </c>
      <c r="C50">
        <v>3429.5</v>
      </c>
      <c r="D50">
        <v>19695</v>
      </c>
      <c r="E50">
        <v>22109.7</v>
      </c>
      <c r="F50">
        <f t="shared" ref="F50:G53" si="8">+B50+D50</f>
        <v>23536.7</v>
      </c>
      <c r="G50">
        <f t="shared" si="8"/>
        <v>25539.200000000001</v>
      </c>
      <c r="H50" s="20">
        <f t="shared" ref="H50:H113" si="9">+(F50/G50-1)*100</f>
        <v>-7.8408877333667419</v>
      </c>
      <c r="I50" s="20"/>
      <c r="N50">
        <f t="shared" si="3"/>
        <v>342.70000000000073</v>
      </c>
      <c r="O50">
        <f t="shared" si="4"/>
        <v>210.79999999999927</v>
      </c>
      <c r="P50">
        <f t="shared" si="6"/>
        <v>1036.1000000000022</v>
      </c>
      <c r="Q50">
        <f t="shared" si="7"/>
        <v>467.80000000000291</v>
      </c>
    </row>
    <row r="51" spans="1:17" x14ac:dyDescent="0.25">
      <c r="A51" s="5">
        <f t="shared" si="2"/>
        <v>39191</v>
      </c>
      <c r="B51">
        <v>3770.7</v>
      </c>
      <c r="C51">
        <v>3076.4</v>
      </c>
      <c r="D51">
        <v>20044.3</v>
      </c>
      <c r="E51">
        <v>22627</v>
      </c>
      <c r="F51">
        <f t="shared" si="8"/>
        <v>23815</v>
      </c>
      <c r="G51">
        <f t="shared" si="8"/>
        <v>25703.4</v>
      </c>
      <c r="H51" s="20">
        <f t="shared" si="9"/>
        <v>-7.3468879603476589</v>
      </c>
      <c r="I51" s="20"/>
      <c r="N51">
        <f t="shared" si="3"/>
        <v>278.29999999999927</v>
      </c>
      <c r="O51">
        <f t="shared" si="4"/>
        <v>164.20000000000073</v>
      </c>
      <c r="P51">
        <f t="shared" si="6"/>
        <v>621</v>
      </c>
      <c r="Q51">
        <f t="shared" si="7"/>
        <v>375</v>
      </c>
    </row>
    <row r="52" spans="1:17" x14ac:dyDescent="0.25">
      <c r="A52" s="5">
        <f t="shared" si="2"/>
        <v>39198</v>
      </c>
      <c r="B52">
        <v>3477.7</v>
      </c>
      <c r="C52">
        <v>2859</v>
      </c>
      <c r="D52">
        <v>20490</v>
      </c>
      <c r="E52" s="24">
        <v>23233.3</v>
      </c>
      <c r="F52">
        <f t="shared" si="8"/>
        <v>23967.7</v>
      </c>
      <c r="G52">
        <f t="shared" si="8"/>
        <v>26092.3</v>
      </c>
      <c r="H52" s="20">
        <f t="shared" si="9"/>
        <v>-8.1426321175212539</v>
      </c>
      <c r="I52" s="20"/>
      <c r="N52">
        <f t="shared" si="3"/>
        <v>152.70000000000073</v>
      </c>
      <c r="O52">
        <f t="shared" si="4"/>
        <v>388.89999999999782</v>
      </c>
      <c r="P52">
        <f t="shared" si="6"/>
        <v>431</v>
      </c>
      <c r="Q52">
        <f t="shared" si="7"/>
        <v>553.09999999999854</v>
      </c>
    </row>
    <row r="53" spans="1:17" x14ac:dyDescent="0.25">
      <c r="A53" s="5">
        <f t="shared" si="2"/>
        <v>39205</v>
      </c>
      <c r="B53">
        <v>3225.9</v>
      </c>
      <c r="C53">
        <v>2578.6</v>
      </c>
      <c r="D53">
        <v>20927</v>
      </c>
      <c r="E53" s="24">
        <v>23546.7</v>
      </c>
      <c r="F53">
        <f t="shared" si="8"/>
        <v>24152.9</v>
      </c>
      <c r="G53">
        <f t="shared" si="8"/>
        <v>26125.3</v>
      </c>
      <c r="H53" s="20">
        <f t="shared" si="9"/>
        <v>-7.5497697634094081</v>
      </c>
      <c r="I53" s="20"/>
      <c r="J53">
        <v>1000.3</v>
      </c>
      <c r="N53">
        <f t="shared" si="3"/>
        <v>185.20000000000073</v>
      </c>
      <c r="O53">
        <f t="shared" si="4"/>
        <v>33</v>
      </c>
      <c r="P53">
        <f t="shared" si="6"/>
        <v>337.90000000000146</v>
      </c>
      <c r="Q53">
        <f t="shared" si="7"/>
        <v>421.89999999999782</v>
      </c>
    </row>
    <row r="54" spans="1:17" x14ac:dyDescent="0.25">
      <c r="A54" s="5">
        <f t="shared" si="2"/>
        <v>39212</v>
      </c>
      <c r="B54">
        <v>2715.8</v>
      </c>
      <c r="C54">
        <v>2273.5</v>
      </c>
      <c r="D54">
        <v>21493.9</v>
      </c>
      <c r="E54">
        <v>23950.799999999999</v>
      </c>
      <c r="F54">
        <f t="shared" ref="F54:G56" si="10">+B54+D54</f>
        <v>24209.7</v>
      </c>
      <c r="G54">
        <f t="shared" si="10"/>
        <v>26224.3</v>
      </c>
      <c r="H54" s="20">
        <f t="shared" si="9"/>
        <v>-7.6821878944337785</v>
      </c>
      <c r="I54" s="20"/>
      <c r="J54">
        <v>1337.8</v>
      </c>
      <c r="N54">
        <f t="shared" si="3"/>
        <v>56.799999999999272</v>
      </c>
      <c r="O54">
        <f t="shared" si="4"/>
        <v>99</v>
      </c>
      <c r="P54">
        <f t="shared" si="6"/>
        <v>242</v>
      </c>
      <c r="Q54">
        <f t="shared" si="7"/>
        <v>132</v>
      </c>
    </row>
    <row r="55" spans="1:17" x14ac:dyDescent="0.25">
      <c r="A55" s="5">
        <f t="shared" si="2"/>
        <v>39219</v>
      </c>
      <c r="B55">
        <v>2047.8</v>
      </c>
      <c r="C55">
        <v>1821.2</v>
      </c>
      <c r="D55">
        <v>22025.4</v>
      </c>
      <c r="E55">
        <v>24408.400000000001</v>
      </c>
      <c r="F55">
        <f t="shared" si="10"/>
        <v>24073.200000000001</v>
      </c>
      <c r="G55">
        <f t="shared" si="10"/>
        <v>26229.600000000002</v>
      </c>
      <c r="H55" s="20">
        <f t="shared" si="9"/>
        <v>-8.2212462256382128</v>
      </c>
      <c r="I55" s="20"/>
      <c r="J55">
        <v>2138.1999999999998</v>
      </c>
      <c r="N55">
        <f t="shared" si="3"/>
        <v>-136.5</v>
      </c>
      <c r="O55">
        <f t="shared" si="4"/>
        <v>5.3000000000029104</v>
      </c>
      <c r="P55">
        <f t="shared" si="6"/>
        <v>-79.700000000000728</v>
      </c>
      <c r="Q55">
        <f t="shared" si="7"/>
        <v>104.30000000000291</v>
      </c>
    </row>
    <row r="56" spans="1:17" x14ac:dyDescent="0.25">
      <c r="A56" s="5">
        <f t="shared" si="2"/>
        <v>39226</v>
      </c>
      <c r="B56">
        <v>1418.5</v>
      </c>
      <c r="C56">
        <v>1341.4</v>
      </c>
      <c r="D56">
        <v>22405.9</v>
      </c>
      <c r="E56">
        <v>24828.1</v>
      </c>
      <c r="F56">
        <f t="shared" si="10"/>
        <v>23824.400000000001</v>
      </c>
      <c r="G56">
        <f t="shared" si="10"/>
        <v>26169.5</v>
      </c>
      <c r="H56" s="20">
        <f t="shared" si="9"/>
        <v>-8.96119528458701</v>
      </c>
      <c r="I56" s="20"/>
      <c r="J56">
        <v>3096.9</v>
      </c>
      <c r="K56">
        <f>+G57</f>
        <v>25320</v>
      </c>
      <c r="L56">
        <f>+F16</f>
        <v>8061</v>
      </c>
      <c r="M56">
        <f>+L56/K56</f>
        <v>0.3183649289099526</v>
      </c>
      <c r="N56">
        <f t="shared" si="3"/>
        <v>-248.79999999999927</v>
      </c>
      <c r="O56">
        <f t="shared" si="4"/>
        <v>-60.100000000002183</v>
      </c>
      <c r="P56">
        <f t="shared" si="6"/>
        <v>-385.29999999999927</v>
      </c>
      <c r="Q56">
        <f t="shared" si="7"/>
        <v>-54.799999999999272</v>
      </c>
    </row>
    <row r="57" spans="1:17" x14ac:dyDescent="0.25">
      <c r="A57" s="29">
        <f t="shared" si="2"/>
        <v>39233</v>
      </c>
      <c r="B57" s="19">
        <v>4330.8999999999996</v>
      </c>
      <c r="C57" s="19"/>
      <c r="D57" s="19"/>
      <c r="E57" s="19"/>
      <c r="F57" s="19">
        <v>22902.400000000001</v>
      </c>
      <c r="G57" s="19">
        <v>25320</v>
      </c>
      <c r="H57" s="19"/>
      <c r="I57" s="19"/>
      <c r="J57" s="19"/>
      <c r="K57">
        <f>+F58-J56</f>
        <v>1647.1</v>
      </c>
      <c r="N57">
        <f t="shared" si="3"/>
        <v>-922</v>
      </c>
      <c r="O57">
        <f t="shared" si="4"/>
        <v>-849.5</v>
      </c>
      <c r="P57">
        <f t="shared" si="6"/>
        <v>-1170.7999999999993</v>
      </c>
      <c r="Q57">
        <f t="shared" si="7"/>
        <v>-909.60000000000218</v>
      </c>
    </row>
    <row r="58" spans="1:17" x14ac:dyDescent="0.25">
      <c r="A58" s="5">
        <f t="shared" ref="A58:A74" si="11">+A57+7</f>
        <v>39240</v>
      </c>
      <c r="B58">
        <v>4476.3999999999996</v>
      </c>
      <c r="C58">
        <v>3724.1</v>
      </c>
      <c r="D58">
        <v>267.60000000000002</v>
      </c>
      <c r="E58">
        <v>864.5</v>
      </c>
      <c r="F58">
        <f t="shared" ref="F58:G75" si="12">+B58+D58</f>
        <v>4744</v>
      </c>
      <c r="G58">
        <f t="shared" si="12"/>
        <v>4588.6000000000004</v>
      </c>
      <c r="H58" s="20">
        <f t="shared" si="9"/>
        <v>3.3866538813581482</v>
      </c>
      <c r="I58" s="20"/>
      <c r="L58">
        <v>1</v>
      </c>
      <c r="N58">
        <f t="shared" si="3"/>
        <v>-18158.400000000001</v>
      </c>
      <c r="O58">
        <f t="shared" si="4"/>
        <v>-20731.400000000001</v>
      </c>
      <c r="P58">
        <f t="shared" si="6"/>
        <v>-19080.400000000001</v>
      </c>
      <c r="Q58">
        <f t="shared" si="7"/>
        <v>-21580.9</v>
      </c>
    </row>
    <row r="59" spans="1:17" x14ac:dyDescent="0.25">
      <c r="A59" s="5">
        <f t="shared" si="11"/>
        <v>39247</v>
      </c>
      <c r="B59">
        <v>4646</v>
      </c>
      <c r="C59">
        <v>3600.1</v>
      </c>
      <c r="D59">
        <v>638.9</v>
      </c>
      <c r="E59">
        <v>864.5</v>
      </c>
      <c r="F59">
        <f t="shared" si="12"/>
        <v>5284.9</v>
      </c>
      <c r="G59">
        <f t="shared" si="12"/>
        <v>4464.6000000000004</v>
      </c>
      <c r="H59" s="20">
        <f t="shared" si="9"/>
        <v>18.373426510773626</v>
      </c>
      <c r="I59" s="20"/>
      <c r="L59">
        <f>+L58+1</f>
        <v>2</v>
      </c>
      <c r="N59">
        <f t="shared" si="3"/>
        <v>540.89999999999964</v>
      </c>
      <c r="O59">
        <f t="shared" si="4"/>
        <v>-124</v>
      </c>
      <c r="P59">
        <f t="shared" si="6"/>
        <v>-17617.5</v>
      </c>
      <c r="Q59">
        <f t="shared" si="7"/>
        <v>-20855.400000000001</v>
      </c>
    </row>
    <row r="60" spans="1:17" x14ac:dyDescent="0.25">
      <c r="A60" s="5">
        <f t="shared" si="11"/>
        <v>39254</v>
      </c>
      <c r="B60">
        <v>4824.8999999999996</v>
      </c>
      <c r="C60">
        <v>3769.6</v>
      </c>
      <c r="D60">
        <v>1082.8</v>
      </c>
      <c r="E60">
        <v>1237.2</v>
      </c>
      <c r="F60">
        <f t="shared" si="12"/>
        <v>5907.7</v>
      </c>
      <c r="G60">
        <f t="shared" si="12"/>
        <v>5006.8</v>
      </c>
      <c r="H60" s="20">
        <f t="shared" si="9"/>
        <v>17.993528800830873</v>
      </c>
      <c r="I60" s="20">
        <f>+G60-G59</f>
        <v>542.19999999999982</v>
      </c>
      <c r="J60" s="16">
        <f t="shared" ref="J60:J67" si="13">+F60-F59</f>
        <v>622.80000000000018</v>
      </c>
      <c r="L60">
        <f t="shared" ref="L60:L80" si="14">+L59+1</f>
        <v>3</v>
      </c>
      <c r="N60">
        <f t="shared" si="3"/>
        <v>622.80000000000018</v>
      </c>
      <c r="O60">
        <f t="shared" si="4"/>
        <v>542.19999999999982</v>
      </c>
      <c r="P60">
        <f t="shared" si="6"/>
        <v>1163.6999999999998</v>
      </c>
      <c r="Q60">
        <f t="shared" si="7"/>
        <v>418.19999999999982</v>
      </c>
    </row>
    <row r="61" spans="1:17" x14ac:dyDescent="0.25">
      <c r="A61" s="5">
        <f t="shared" si="11"/>
        <v>39261</v>
      </c>
      <c r="B61">
        <v>4772.7</v>
      </c>
      <c r="C61">
        <v>3686.3</v>
      </c>
      <c r="D61">
        <v>1673.3</v>
      </c>
      <c r="E61">
        <v>1619.2</v>
      </c>
      <c r="F61">
        <f t="shared" si="12"/>
        <v>6446</v>
      </c>
      <c r="G61">
        <f t="shared" si="12"/>
        <v>5305.5</v>
      </c>
      <c r="H61" s="20">
        <f t="shared" si="9"/>
        <v>21.496560173404955</v>
      </c>
      <c r="I61" s="20">
        <f t="shared" ref="I61:I124" si="15">+G61-G60</f>
        <v>298.69999999999982</v>
      </c>
      <c r="J61" s="16">
        <f t="shared" si="13"/>
        <v>538.30000000000018</v>
      </c>
      <c r="L61">
        <f t="shared" si="14"/>
        <v>4</v>
      </c>
      <c r="N61">
        <f t="shared" si="3"/>
        <v>538.30000000000018</v>
      </c>
      <c r="O61">
        <f t="shared" si="4"/>
        <v>298.69999999999982</v>
      </c>
      <c r="P61">
        <f t="shared" si="6"/>
        <v>1161.1000000000004</v>
      </c>
      <c r="Q61">
        <f t="shared" si="7"/>
        <v>840.89999999999964</v>
      </c>
    </row>
    <row r="62" spans="1:17" x14ac:dyDescent="0.25">
      <c r="A62" s="5">
        <f t="shared" si="11"/>
        <v>39268</v>
      </c>
      <c r="B62">
        <v>5632.94</v>
      </c>
      <c r="C62">
        <v>3592.4</v>
      </c>
      <c r="D62">
        <v>1996.54</v>
      </c>
      <c r="E62">
        <v>1914.4</v>
      </c>
      <c r="F62" s="31">
        <f t="shared" ref="F62:G122" si="16">+B62+D62</f>
        <v>7629.48</v>
      </c>
      <c r="G62">
        <f t="shared" si="12"/>
        <v>5506.8</v>
      </c>
      <c r="H62" s="20">
        <f t="shared" si="9"/>
        <v>38.546524297232509</v>
      </c>
      <c r="I62" s="20">
        <f t="shared" si="15"/>
        <v>201.30000000000018</v>
      </c>
      <c r="J62" s="16">
        <f t="shared" si="13"/>
        <v>1183.4799999999996</v>
      </c>
      <c r="L62">
        <f t="shared" si="14"/>
        <v>5</v>
      </c>
      <c r="N62">
        <f t="shared" si="3"/>
        <v>1183.4799999999996</v>
      </c>
      <c r="O62">
        <f t="shared" si="4"/>
        <v>201.30000000000018</v>
      </c>
      <c r="P62">
        <f t="shared" si="6"/>
        <v>1721.7799999999997</v>
      </c>
      <c r="Q62">
        <f t="shared" si="7"/>
        <v>500</v>
      </c>
    </row>
    <row r="63" spans="1:17" x14ac:dyDescent="0.25">
      <c r="A63" s="5">
        <f t="shared" si="11"/>
        <v>39275</v>
      </c>
      <c r="B63">
        <v>5927</v>
      </c>
      <c r="C63">
        <v>3461.2</v>
      </c>
      <c r="D63">
        <v>2451.6999999999998</v>
      </c>
      <c r="E63">
        <v>2374.8000000000002</v>
      </c>
      <c r="F63">
        <f t="shared" si="16"/>
        <v>8378.7000000000007</v>
      </c>
      <c r="G63">
        <f t="shared" si="12"/>
        <v>5836</v>
      </c>
      <c r="H63" s="20">
        <f t="shared" si="9"/>
        <v>43.569225496915706</v>
      </c>
      <c r="I63" s="20">
        <f t="shared" si="15"/>
        <v>329.19999999999982</v>
      </c>
      <c r="J63" s="16">
        <f t="shared" si="13"/>
        <v>749.22000000000116</v>
      </c>
      <c r="K63" s="16">
        <f t="shared" ref="K63:K70" si="17">AVERAGE(J60:J63)</f>
        <v>773.45000000000027</v>
      </c>
      <c r="L63">
        <f t="shared" si="14"/>
        <v>6</v>
      </c>
      <c r="N63">
        <f t="shared" si="3"/>
        <v>749.22000000000116</v>
      </c>
      <c r="O63">
        <f t="shared" si="4"/>
        <v>329.19999999999982</v>
      </c>
      <c r="P63">
        <f t="shared" si="6"/>
        <v>1932.7000000000007</v>
      </c>
      <c r="Q63">
        <f t="shared" si="7"/>
        <v>530.5</v>
      </c>
    </row>
    <row r="64" spans="1:17" x14ac:dyDescent="0.25">
      <c r="A64" s="5">
        <f t="shared" si="11"/>
        <v>39282</v>
      </c>
      <c r="B64">
        <v>7572.2</v>
      </c>
      <c r="C64">
        <v>3399.1</v>
      </c>
      <c r="D64">
        <v>2884</v>
      </c>
      <c r="E64">
        <v>2901.6</v>
      </c>
      <c r="F64">
        <f t="shared" si="16"/>
        <v>10456.200000000001</v>
      </c>
      <c r="G64">
        <f t="shared" si="12"/>
        <v>6300.7</v>
      </c>
      <c r="H64" s="20">
        <f t="shared" si="9"/>
        <v>65.952989350389643</v>
      </c>
      <c r="I64" s="20">
        <f t="shared" si="15"/>
        <v>464.69999999999982</v>
      </c>
      <c r="J64" s="16">
        <f t="shared" si="13"/>
        <v>2077.5</v>
      </c>
      <c r="K64" s="16">
        <f t="shared" si="17"/>
        <v>1137.1250000000002</v>
      </c>
      <c r="L64">
        <f t="shared" si="14"/>
        <v>7</v>
      </c>
    </row>
    <row r="65" spans="1:17" x14ac:dyDescent="0.25">
      <c r="A65" s="5">
        <f t="shared" si="11"/>
        <v>39289</v>
      </c>
      <c r="B65">
        <v>8854.7999999999993</v>
      </c>
      <c r="C65">
        <v>3611.8</v>
      </c>
      <c r="D65">
        <v>3342.7</v>
      </c>
      <c r="E65">
        <v>3272.2</v>
      </c>
      <c r="F65">
        <f t="shared" si="16"/>
        <v>12197.5</v>
      </c>
      <c r="G65">
        <f t="shared" si="12"/>
        <v>6884</v>
      </c>
      <c r="H65" s="20">
        <f t="shared" si="9"/>
        <v>77.186228936664733</v>
      </c>
      <c r="I65" s="20">
        <f t="shared" si="15"/>
        <v>583.30000000000018</v>
      </c>
      <c r="J65" s="16">
        <f t="shared" si="13"/>
        <v>1741.2999999999993</v>
      </c>
      <c r="K65" s="16">
        <f t="shared" si="17"/>
        <v>1437.875</v>
      </c>
      <c r="L65">
        <f t="shared" si="14"/>
        <v>8</v>
      </c>
    </row>
    <row r="66" spans="1:17" x14ac:dyDescent="0.25">
      <c r="A66" s="5">
        <f t="shared" si="11"/>
        <v>39296</v>
      </c>
      <c r="B66">
        <v>8913.7000000000007</v>
      </c>
      <c r="C66">
        <v>3451.1</v>
      </c>
      <c r="D66">
        <v>4174.7</v>
      </c>
      <c r="E66">
        <v>3828.6</v>
      </c>
      <c r="F66">
        <f t="shared" si="16"/>
        <v>13088.400000000001</v>
      </c>
      <c r="G66">
        <f t="shared" si="12"/>
        <v>7279.7</v>
      </c>
      <c r="H66" s="20">
        <f t="shared" si="9"/>
        <v>79.793123342994932</v>
      </c>
      <c r="I66" s="20">
        <f t="shared" si="15"/>
        <v>395.69999999999982</v>
      </c>
      <c r="J66" s="16">
        <f t="shared" si="13"/>
        <v>890.90000000000146</v>
      </c>
      <c r="K66" s="16">
        <f t="shared" si="17"/>
        <v>1364.7300000000005</v>
      </c>
      <c r="L66">
        <f t="shared" si="14"/>
        <v>9</v>
      </c>
    </row>
    <row r="67" spans="1:17" x14ac:dyDescent="0.25">
      <c r="A67" s="5">
        <f t="shared" si="11"/>
        <v>39303</v>
      </c>
      <c r="B67">
        <v>9443.1</v>
      </c>
      <c r="C67">
        <v>3451.1</v>
      </c>
      <c r="D67">
        <v>4831.3999999999996</v>
      </c>
      <c r="E67">
        <v>4216.3</v>
      </c>
      <c r="F67">
        <f t="shared" si="16"/>
        <v>14274.5</v>
      </c>
      <c r="G67">
        <f t="shared" si="12"/>
        <v>7667.4</v>
      </c>
      <c r="H67" s="20">
        <f t="shared" si="9"/>
        <v>86.171322743041983</v>
      </c>
      <c r="I67" s="20">
        <f t="shared" si="15"/>
        <v>387.69999999999982</v>
      </c>
      <c r="J67" s="16">
        <f t="shared" si="13"/>
        <v>1186.0999999999985</v>
      </c>
      <c r="K67" s="16">
        <f t="shared" si="17"/>
        <v>1473.9499999999998</v>
      </c>
      <c r="L67">
        <f t="shared" si="14"/>
        <v>10</v>
      </c>
    </row>
    <row r="68" spans="1:17" x14ac:dyDescent="0.25">
      <c r="A68" s="5">
        <f t="shared" si="11"/>
        <v>39310</v>
      </c>
      <c r="B68">
        <v>9344.2000000000007</v>
      </c>
      <c r="C68">
        <v>3454</v>
      </c>
      <c r="D68">
        <v>5975.5</v>
      </c>
      <c r="E68">
        <v>4607</v>
      </c>
      <c r="F68">
        <f t="shared" si="16"/>
        <v>15319.7</v>
      </c>
      <c r="G68">
        <f t="shared" si="12"/>
        <v>8061</v>
      </c>
      <c r="H68" s="20">
        <f t="shared" si="9"/>
        <v>90.047140553281253</v>
      </c>
      <c r="I68" s="20">
        <f t="shared" si="15"/>
        <v>393.60000000000036</v>
      </c>
      <c r="J68" s="16">
        <f>+F68-F67</f>
        <v>1045.2000000000007</v>
      </c>
      <c r="K68" s="16">
        <f t="shared" si="17"/>
        <v>1215.875</v>
      </c>
      <c r="L68">
        <f t="shared" si="14"/>
        <v>11</v>
      </c>
      <c r="P68">
        <f t="shared" si="6"/>
        <v>0</v>
      </c>
      <c r="Q68">
        <f t="shared" si="7"/>
        <v>0</v>
      </c>
    </row>
    <row r="69" spans="1:17" x14ac:dyDescent="0.25">
      <c r="A69" s="5">
        <f t="shared" si="11"/>
        <v>39317</v>
      </c>
      <c r="B69">
        <v>9564.2000000000007</v>
      </c>
      <c r="C69">
        <v>3463.9</v>
      </c>
      <c r="D69">
        <v>6987.4</v>
      </c>
      <c r="E69">
        <v>5032.5</v>
      </c>
      <c r="F69">
        <f t="shared" si="16"/>
        <v>16551.599999999999</v>
      </c>
      <c r="G69">
        <f t="shared" si="12"/>
        <v>8496.4</v>
      </c>
      <c r="H69" s="20">
        <f t="shared" si="9"/>
        <v>94.807212466456377</v>
      </c>
      <c r="I69" s="20">
        <f t="shared" si="15"/>
        <v>435.39999999999964</v>
      </c>
      <c r="J69" s="16">
        <f>+F69-F68</f>
        <v>1231.8999999999978</v>
      </c>
      <c r="K69" s="16">
        <f t="shared" si="17"/>
        <v>1088.5249999999996</v>
      </c>
      <c r="L69">
        <f t="shared" si="14"/>
        <v>12</v>
      </c>
      <c r="P69">
        <f t="shared" si="6"/>
        <v>0</v>
      </c>
      <c r="Q69">
        <f t="shared" si="7"/>
        <v>0</v>
      </c>
    </row>
    <row r="70" spans="1:17" x14ac:dyDescent="0.25">
      <c r="A70" s="5">
        <f t="shared" si="11"/>
        <v>39324</v>
      </c>
      <c r="B70">
        <v>9124.1</v>
      </c>
      <c r="C70">
        <v>3222.1</v>
      </c>
      <c r="D70">
        <v>8145.8</v>
      </c>
      <c r="E70">
        <v>5657.7</v>
      </c>
      <c r="F70">
        <f t="shared" si="16"/>
        <v>17269.900000000001</v>
      </c>
      <c r="G70">
        <f t="shared" si="12"/>
        <v>8879.7999999999993</v>
      </c>
      <c r="H70" s="20">
        <f t="shared" si="9"/>
        <v>94.485236153967463</v>
      </c>
      <c r="I70" s="20">
        <f t="shared" si="15"/>
        <v>383.39999999999964</v>
      </c>
      <c r="J70" s="16">
        <f>+F70-F69</f>
        <v>718.30000000000291</v>
      </c>
      <c r="K70" s="16">
        <f t="shared" si="17"/>
        <v>1045.375</v>
      </c>
      <c r="L70">
        <f t="shared" si="14"/>
        <v>13</v>
      </c>
    </row>
    <row r="71" spans="1:17" x14ac:dyDescent="0.25">
      <c r="A71" s="5">
        <f t="shared" si="11"/>
        <v>39331</v>
      </c>
      <c r="B71">
        <v>10527.9</v>
      </c>
      <c r="C71">
        <v>3343.4</v>
      </c>
      <c r="D71">
        <v>8866.9</v>
      </c>
      <c r="E71">
        <v>5873.7</v>
      </c>
      <c r="F71">
        <f t="shared" si="16"/>
        <v>19394.8</v>
      </c>
      <c r="G71">
        <f t="shared" si="12"/>
        <v>9217.1</v>
      </c>
      <c r="H71" s="20">
        <f t="shared" si="9"/>
        <v>110.42193314600036</v>
      </c>
      <c r="I71" s="20">
        <f t="shared" si="15"/>
        <v>337.30000000000109</v>
      </c>
      <c r="J71" s="16">
        <f>+F71-F70</f>
        <v>2124.8999999999978</v>
      </c>
      <c r="K71" s="16">
        <f>AVERAGE(J68:J71)</f>
        <v>1280.0749999999998</v>
      </c>
      <c r="L71">
        <f t="shared" si="14"/>
        <v>14</v>
      </c>
    </row>
    <row r="72" spans="1:17" x14ac:dyDescent="0.25">
      <c r="A72" s="5">
        <f t="shared" si="11"/>
        <v>39338</v>
      </c>
      <c r="B72">
        <v>11047.3</v>
      </c>
      <c r="C72">
        <v>3334</v>
      </c>
      <c r="D72">
        <v>9787.4</v>
      </c>
      <c r="E72">
        <v>6402.6</v>
      </c>
      <c r="F72">
        <f t="shared" si="16"/>
        <v>20834.699999999997</v>
      </c>
      <c r="G72">
        <f t="shared" si="12"/>
        <v>9736.6</v>
      </c>
      <c r="H72" s="20">
        <f t="shared" si="9"/>
        <v>113.98332066635169</v>
      </c>
      <c r="I72" s="20">
        <f t="shared" si="15"/>
        <v>519.5</v>
      </c>
      <c r="L72">
        <f t="shared" si="14"/>
        <v>15</v>
      </c>
    </row>
    <row r="73" spans="1:17" x14ac:dyDescent="0.25">
      <c r="A73" s="5">
        <f t="shared" si="11"/>
        <v>39345</v>
      </c>
      <c r="B73">
        <v>11526.7</v>
      </c>
      <c r="C73">
        <v>3423.6</v>
      </c>
      <c r="D73">
        <v>10821.9</v>
      </c>
      <c r="E73">
        <v>6721.4</v>
      </c>
      <c r="F73">
        <f t="shared" si="16"/>
        <v>22348.6</v>
      </c>
      <c r="G73">
        <f t="shared" si="12"/>
        <v>10145</v>
      </c>
      <c r="H73" s="20">
        <f t="shared" si="9"/>
        <v>120.29176934450464</v>
      </c>
      <c r="I73" s="20">
        <f t="shared" si="15"/>
        <v>408.39999999999964</v>
      </c>
      <c r="J73" s="16">
        <f>+F73-F72</f>
        <v>1513.9000000000015</v>
      </c>
      <c r="L73">
        <f t="shared" si="14"/>
        <v>16</v>
      </c>
    </row>
    <row r="74" spans="1:17" x14ac:dyDescent="0.25">
      <c r="A74" s="5">
        <f t="shared" si="11"/>
        <v>39352</v>
      </c>
      <c r="B74">
        <v>11973.3</v>
      </c>
      <c r="C74">
        <v>3303.9</v>
      </c>
      <c r="D74">
        <v>11973.4</v>
      </c>
      <c r="E74">
        <v>7218.8</v>
      </c>
      <c r="F74">
        <f t="shared" si="16"/>
        <v>23946.699999999997</v>
      </c>
      <c r="G74">
        <f t="shared" si="12"/>
        <v>10522.7</v>
      </c>
      <c r="H74" s="20">
        <f t="shared" si="9"/>
        <v>127.57182092048613</v>
      </c>
      <c r="I74" s="20">
        <f t="shared" si="15"/>
        <v>377.70000000000073</v>
      </c>
      <c r="J74" s="16">
        <f t="shared" ref="J74:J91" si="18">+F74-F73</f>
        <v>1598.0999999999985</v>
      </c>
      <c r="L74">
        <f t="shared" si="14"/>
        <v>17</v>
      </c>
    </row>
    <row r="75" spans="1:17" x14ac:dyDescent="0.25">
      <c r="A75" s="5">
        <f>+A74+7</f>
        <v>39359</v>
      </c>
      <c r="B75">
        <v>12025.2</v>
      </c>
      <c r="C75">
        <v>3544.6</v>
      </c>
      <c r="D75">
        <v>12855.5</v>
      </c>
      <c r="E75">
        <v>7662.4</v>
      </c>
      <c r="F75">
        <f t="shared" si="16"/>
        <v>24880.7</v>
      </c>
      <c r="G75">
        <f t="shared" si="12"/>
        <v>11207</v>
      </c>
      <c r="H75" s="20">
        <f t="shared" si="9"/>
        <v>122.01035067368609</v>
      </c>
      <c r="I75" s="20">
        <f t="shared" si="15"/>
        <v>684.29999999999927</v>
      </c>
      <c r="J75" s="16">
        <f t="shared" si="18"/>
        <v>934.00000000000364</v>
      </c>
      <c r="L75">
        <f t="shared" si="14"/>
        <v>18</v>
      </c>
    </row>
    <row r="76" spans="1:17" x14ac:dyDescent="0.25">
      <c r="A76" s="5">
        <f t="shared" ref="A76:A252" si="19">+A75+7</f>
        <v>39366</v>
      </c>
      <c r="B76">
        <v>12019.2</v>
      </c>
      <c r="C76">
        <v>3405.4</v>
      </c>
      <c r="D76">
        <v>13845.9</v>
      </c>
      <c r="E76">
        <v>8247</v>
      </c>
      <c r="F76">
        <f t="shared" si="16"/>
        <v>25865.1</v>
      </c>
      <c r="G76">
        <f t="shared" si="16"/>
        <v>11652.4</v>
      </c>
      <c r="H76" s="20">
        <f t="shared" si="9"/>
        <v>121.97229755243555</v>
      </c>
      <c r="I76" s="20">
        <f t="shared" si="15"/>
        <v>445.39999999999964</v>
      </c>
      <c r="J76" s="16">
        <f t="shared" si="18"/>
        <v>984.39999999999782</v>
      </c>
      <c r="L76">
        <f t="shared" si="14"/>
        <v>19</v>
      </c>
    </row>
    <row r="77" spans="1:17" x14ac:dyDescent="0.25">
      <c r="A77" s="5">
        <f t="shared" si="19"/>
        <v>39373</v>
      </c>
      <c r="B77">
        <v>11713.6</v>
      </c>
      <c r="C77">
        <v>3438</v>
      </c>
      <c r="D77">
        <v>14693.9</v>
      </c>
      <c r="E77">
        <v>8675.2000000000007</v>
      </c>
      <c r="F77">
        <f t="shared" si="16"/>
        <v>26407.5</v>
      </c>
      <c r="G77">
        <f t="shared" si="16"/>
        <v>12113.2</v>
      </c>
      <c r="H77" s="20">
        <f t="shared" si="9"/>
        <v>118.00597695076442</v>
      </c>
      <c r="I77" s="20">
        <f t="shared" si="15"/>
        <v>460.80000000000109</v>
      </c>
      <c r="J77" s="16">
        <f t="shared" si="18"/>
        <v>542.40000000000146</v>
      </c>
      <c r="L77">
        <f t="shared" si="14"/>
        <v>20</v>
      </c>
    </row>
    <row r="78" spans="1:17" x14ac:dyDescent="0.25">
      <c r="A78" s="5">
        <f t="shared" si="19"/>
        <v>39380</v>
      </c>
      <c r="B78">
        <v>11048.2</v>
      </c>
      <c r="C78">
        <v>4028.2</v>
      </c>
      <c r="D78">
        <v>15533.2</v>
      </c>
      <c r="E78">
        <v>9023.7000000000007</v>
      </c>
      <c r="F78">
        <f t="shared" si="16"/>
        <v>26581.4</v>
      </c>
      <c r="G78">
        <f t="shared" si="16"/>
        <v>13051.900000000001</v>
      </c>
      <c r="H78" s="20">
        <f t="shared" si="9"/>
        <v>103.65923735241611</v>
      </c>
      <c r="I78" s="20">
        <f t="shared" si="15"/>
        <v>938.70000000000073</v>
      </c>
      <c r="J78" s="16">
        <f t="shared" si="18"/>
        <v>173.90000000000146</v>
      </c>
      <c r="L78">
        <f t="shared" si="14"/>
        <v>21</v>
      </c>
    </row>
    <row r="79" spans="1:17" x14ac:dyDescent="0.25">
      <c r="A79" s="5">
        <f t="shared" si="19"/>
        <v>39387</v>
      </c>
      <c r="B79">
        <v>10299.9</v>
      </c>
      <c r="C79">
        <v>4344.2</v>
      </c>
      <c r="D79">
        <v>16296.1</v>
      </c>
      <c r="E79">
        <v>9280.7000000000007</v>
      </c>
      <c r="F79">
        <f t="shared" si="16"/>
        <v>26596</v>
      </c>
      <c r="G79">
        <f t="shared" si="16"/>
        <v>13624.900000000001</v>
      </c>
      <c r="H79" s="20">
        <f t="shared" si="9"/>
        <v>95.201432671065447</v>
      </c>
      <c r="I79" s="20">
        <f t="shared" si="15"/>
        <v>573</v>
      </c>
      <c r="J79" s="16">
        <f t="shared" si="18"/>
        <v>14.599999999998545</v>
      </c>
      <c r="L79">
        <f t="shared" si="14"/>
        <v>22</v>
      </c>
    </row>
    <row r="80" spans="1:17" x14ac:dyDescent="0.25">
      <c r="A80" s="5">
        <f t="shared" si="19"/>
        <v>39394</v>
      </c>
      <c r="B80">
        <v>10126.299999999999</v>
      </c>
      <c r="C80">
        <v>4327.2</v>
      </c>
      <c r="D80">
        <v>16885.8</v>
      </c>
      <c r="E80">
        <v>9620.2999999999993</v>
      </c>
      <c r="F80">
        <f t="shared" si="16"/>
        <v>27012.1</v>
      </c>
      <c r="G80">
        <f t="shared" si="16"/>
        <v>13947.5</v>
      </c>
      <c r="H80" s="20">
        <f t="shared" si="9"/>
        <v>93.669833303459399</v>
      </c>
      <c r="I80" s="20">
        <f t="shared" si="15"/>
        <v>322.59999999999854</v>
      </c>
      <c r="J80" s="16">
        <f t="shared" si="18"/>
        <v>416.09999999999854</v>
      </c>
      <c r="L80">
        <f t="shared" si="14"/>
        <v>23</v>
      </c>
    </row>
    <row r="81" spans="1:13" x14ac:dyDescent="0.25">
      <c r="A81" s="5">
        <f t="shared" si="19"/>
        <v>39401</v>
      </c>
      <c r="B81">
        <v>10000.200000000001</v>
      </c>
      <c r="C81">
        <v>4373.1000000000004</v>
      </c>
      <c r="D81">
        <v>17503.599999999999</v>
      </c>
      <c r="E81">
        <v>9935.7999999999993</v>
      </c>
      <c r="F81">
        <f t="shared" si="16"/>
        <v>27503.8</v>
      </c>
      <c r="G81">
        <f t="shared" si="16"/>
        <v>14308.9</v>
      </c>
      <c r="H81" s="20">
        <f t="shared" si="9"/>
        <v>92.214635646345982</v>
      </c>
      <c r="I81" s="20">
        <f t="shared" si="15"/>
        <v>361.39999999999964</v>
      </c>
      <c r="J81" s="16">
        <f t="shared" si="18"/>
        <v>491.70000000000073</v>
      </c>
    </row>
    <row r="82" spans="1:13" x14ac:dyDescent="0.25">
      <c r="A82" s="5">
        <f t="shared" si="19"/>
        <v>39408</v>
      </c>
      <c r="B82">
        <v>9831.9</v>
      </c>
      <c r="C82">
        <v>4511.7</v>
      </c>
      <c r="D82">
        <v>18079.400000000001</v>
      </c>
      <c r="E82">
        <v>10344.9</v>
      </c>
      <c r="F82">
        <f t="shared" si="16"/>
        <v>27911.300000000003</v>
      </c>
      <c r="G82">
        <f t="shared" si="16"/>
        <v>14856.599999999999</v>
      </c>
      <c r="H82" s="20">
        <f t="shared" si="9"/>
        <v>87.871383762099043</v>
      </c>
      <c r="I82" s="20">
        <f t="shared" si="15"/>
        <v>547.69999999999891</v>
      </c>
      <c r="J82" s="16">
        <f t="shared" si="18"/>
        <v>407.50000000000364</v>
      </c>
      <c r="K82" s="16"/>
    </row>
    <row r="83" spans="1:13" x14ac:dyDescent="0.25">
      <c r="A83" s="5">
        <f t="shared" si="19"/>
        <v>39415</v>
      </c>
      <c r="B83">
        <v>9416</v>
      </c>
      <c r="C83">
        <v>4417.2</v>
      </c>
      <c r="D83">
        <v>18731.3</v>
      </c>
      <c r="E83">
        <v>10843.3</v>
      </c>
      <c r="F83">
        <f t="shared" si="16"/>
        <v>28147.3</v>
      </c>
      <c r="G83">
        <f t="shared" si="16"/>
        <v>15260.5</v>
      </c>
      <c r="H83" s="20">
        <f t="shared" si="9"/>
        <v>84.445463779037382</v>
      </c>
      <c r="I83" s="20">
        <f t="shared" si="15"/>
        <v>403.90000000000146</v>
      </c>
      <c r="J83" s="16">
        <f t="shared" si="18"/>
        <v>235.99999999999636</v>
      </c>
      <c r="K83" s="16"/>
    </row>
    <row r="84" spans="1:13" x14ac:dyDescent="0.25">
      <c r="A84" s="5">
        <f t="shared" si="19"/>
        <v>39422</v>
      </c>
      <c r="B84">
        <v>9265.9</v>
      </c>
      <c r="C84">
        <v>4475.3999999999996</v>
      </c>
      <c r="D84">
        <v>19395.2</v>
      </c>
      <c r="E84">
        <v>11256.2</v>
      </c>
      <c r="F84">
        <f t="shared" si="16"/>
        <v>28661.1</v>
      </c>
      <c r="G84">
        <f t="shared" si="16"/>
        <v>15731.6</v>
      </c>
      <c r="H84" s="20">
        <f t="shared" si="9"/>
        <v>82.188080042716564</v>
      </c>
      <c r="I84" s="20">
        <f t="shared" si="15"/>
        <v>471.10000000000036</v>
      </c>
      <c r="J84" s="16">
        <f t="shared" si="18"/>
        <v>513.79999999999927</v>
      </c>
      <c r="K84" s="16"/>
    </row>
    <row r="85" spans="1:13" x14ac:dyDescent="0.25">
      <c r="A85" s="5">
        <f t="shared" si="19"/>
        <v>39429</v>
      </c>
      <c r="B85">
        <v>8946.1</v>
      </c>
      <c r="C85">
        <v>4568</v>
      </c>
      <c r="D85">
        <v>19906</v>
      </c>
      <c r="E85">
        <v>11618.7</v>
      </c>
      <c r="F85">
        <f t="shared" si="16"/>
        <v>28852.1</v>
      </c>
      <c r="G85">
        <f t="shared" si="16"/>
        <v>16186.7</v>
      </c>
      <c r="H85" s="20">
        <f t="shared" si="9"/>
        <v>78.245720251811647</v>
      </c>
      <c r="I85" s="20">
        <f t="shared" si="15"/>
        <v>455.10000000000036</v>
      </c>
      <c r="J85" s="16">
        <f t="shared" si="18"/>
        <v>191</v>
      </c>
      <c r="K85" s="16"/>
      <c r="M85" s="33"/>
    </row>
    <row r="86" spans="1:13" x14ac:dyDescent="0.25">
      <c r="A86" s="5">
        <f t="shared" si="19"/>
        <v>39436</v>
      </c>
      <c r="B86">
        <v>8863.7999999999993</v>
      </c>
      <c r="C86">
        <v>4630.1000000000004</v>
      </c>
      <c r="D86">
        <v>20287.2</v>
      </c>
      <c r="E86">
        <v>11910.7</v>
      </c>
      <c r="F86">
        <f t="shared" si="16"/>
        <v>29151</v>
      </c>
      <c r="G86">
        <f t="shared" si="16"/>
        <v>16540.800000000003</v>
      </c>
      <c r="H86" s="20">
        <f t="shared" si="9"/>
        <v>76.236941381311624</v>
      </c>
      <c r="I86" s="20">
        <f t="shared" si="15"/>
        <v>354.10000000000218</v>
      </c>
      <c r="J86" s="16">
        <f t="shared" si="18"/>
        <v>298.90000000000146</v>
      </c>
      <c r="K86">
        <f t="shared" ref="K86:L92" si="20">+D86-D85</f>
        <v>381.20000000000073</v>
      </c>
      <c r="L86">
        <f t="shared" si="20"/>
        <v>292</v>
      </c>
      <c r="M86" s="33"/>
    </row>
    <row r="87" spans="1:13" x14ac:dyDescent="0.25">
      <c r="A87" s="5">
        <f t="shared" si="19"/>
        <v>39443</v>
      </c>
      <c r="B87">
        <v>8544.9</v>
      </c>
      <c r="C87">
        <v>4277.2</v>
      </c>
      <c r="D87">
        <v>20724.8</v>
      </c>
      <c r="E87">
        <v>12398.7</v>
      </c>
      <c r="F87">
        <f t="shared" si="16"/>
        <v>29269.699999999997</v>
      </c>
      <c r="G87">
        <f t="shared" si="16"/>
        <v>16675.900000000001</v>
      </c>
      <c r="H87" s="20">
        <f t="shared" si="9"/>
        <v>75.520961387391353</v>
      </c>
      <c r="I87" s="20">
        <f t="shared" si="15"/>
        <v>135.09999999999854</v>
      </c>
      <c r="J87" s="16">
        <f t="shared" si="18"/>
        <v>118.69999999999709</v>
      </c>
      <c r="K87">
        <f t="shared" si="20"/>
        <v>437.59999999999854</v>
      </c>
      <c r="L87">
        <f t="shared" si="20"/>
        <v>488</v>
      </c>
      <c r="M87" s="33">
        <f t="shared" ref="M87:M93" si="21">+G87-G86</f>
        <v>135.09999999999854</v>
      </c>
    </row>
    <row r="88" spans="1:13" x14ac:dyDescent="0.25">
      <c r="A88" s="5">
        <f t="shared" si="19"/>
        <v>39450</v>
      </c>
      <c r="B88">
        <v>8265.2999999999993</v>
      </c>
      <c r="C88">
        <v>4027.5</v>
      </c>
      <c r="D88">
        <v>21195.3</v>
      </c>
      <c r="E88">
        <v>12892.8</v>
      </c>
      <c r="F88">
        <f t="shared" si="16"/>
        <v>29460.6</v>
      </c>
      <c r="G88">
        <f t="shared" si="16"/>
        <v>16920.3</v>
      </c>
      <c r="H88" s="20">
        <f t="shared" si="9"/>
        <v>74.113934150103717</v>
      </c>
      <c r="I88" s="20">
        <f t="shared" si="15"/>
        <v>244.39999999999782</v>
      </c>
      <c r="J88" s="16">
        <f t="shared" si="18"/>
        <v>190.90000000000146</v>
      </c>
      <c r="K88">
        <f t="shared" si="20"/>
        <v>470.5</v>
      </c>
      <c r="L88">
        <f t="shared" si="20"/>
        <v>494.09999999999854</v>
      </c>
      <c r="M88" s="33">
        <f t="shared" si="21"/>
        <v>244.39999999999782</v>
      </c>
    </row>
    <row r="89" spans="1:13" x14ac:dyDescent="0.25">
      <c r="A89" s="5">
        <f t="shared" si="19"/>
        <v>39457</v>
      </c>
      <c r="B89">
        <v>7966.2</v>
      </c>
      <c r="C89">
        <v>4468.3999999999996</v>
      </c>
      <c r="D89">
        <v>21899.200000000001</v>
      </c>
      <c r="E89">
        <v>13276.6</v>
      </c>
      <c r="F89">
        <f t="shared" si="16"/>
        <v>29865.4</v>
      </c>
      <c r="G89">
        <f t="shared" si="16"/>
        <v>17745</v>
      </c>
      <c r="H89" s="20">
        <f t="shared" si="9"/>
        <v>68.303183995491693</v>
      </c>
      <c r="I89" s="20">
        <f t="shared" si="15"/>
        <v>824.70000000000073</v>
      </c>
      <c r="J89" s="16">
        <f t="shared" si="18"/>
        <v>404.80000000000291</v>
      </c>
      <c r="K89">
        <f t="shared" si="20"/>
        <v>703.90000000000146</v>
      </c>
      <c r="L89">
        <f t="shared" si="20"/>
        <v>383.80000000000109</v>
      </c>
      <c r="M89" s="33">
        <f t="shared" si="21"/>
        <v>824.70000000000073</v>
      </c>
    </row>
    <row r="90" spans="1:13" x14ac:dyDescent="0.25">
      <c r="A90" s="5">
        <f t="shared" si="19"/>
        <v>39464</v>
      </c>
      <c r="B90">
        <v>7894.1</v>
      </c>
      <c r="C90">
        <v>4183.8</v>
      </c>
      <c r="D90">
        <v>22394</v>
      </c>
      <c r="E90">
        <v>13807.3</v>
      </c>
      <c r="F90">
        <f t="shared" si="16"/>
        <v>30288.1</v>
      </c>
      <c r="G90">
        <f t="shared" si="16"/>
        <v>17991.099999999999</v>
      </c>
      <c r="H90" s="20">
        <f t="shared" si="9"/>
        <v>68.350462172963304</v>
      </c>
      <c r="I90" s="20">
        <f t="shared" si="15"/>
        <v>246.09999999999854</v>
      </c>
      <c r="J90" s="16">
        <f t="shared" si="18"/>
        <v>422.69999999999709</v>
      </c>
      <c r="K90">
        <f t="shared" si="20"/>
        <v>494.79999999999927</v>
      </c>
      <c r="L90">
        <f t="shared" si="20"/>
        <v>530.69999999999891</v>
      </c>
      <c r="M90" s="33">
        <f t="shared" si="21"/>
        <v>246.09999999999854</v>
      </c>
    </row>
    <row r="91" spans="1:13" x14ac:dyDescent="0.25">
      <c r="A91" s="5">
        <f t="shared" si="19"/>
        <v>39471</v>
      </c>
      <c r="B91">
        <v>7779</v>
      </c>
      <c r="C91">
        <v>4169.7</v>
      </c>
      <c r="D91">
        <v>23017.9</v>
      </c>
      <c r="E91">
        <v>14381.9</v>
      </c>
      <c r="F91">
        <f t="shared" si="16"/>
        <v>30796.9</v>
      </c>
      <c r="G91">
        <f t="shared" si="16"/>
        <v>18551.599999999999</v>
      </c>
      <c r="H91" s="20">
        <f t="shared" si="9"/>
        <v>66.006705621078538</v>
      </c>
      <c r="I91" s="20">
        <f t="shared" si="15"/>
        <v>560.5</v>
      </c>
      <c r="J91" s="16">
        <f t="shared" si="18"/>
        <v>508.80000000000291</v>
      </c>
      <c r="K91">
        <f t="shared" si="20"/>
        <v>623.90000000000146</v>
      </c>
      <c r="L91">
        <f t="shared" si="20"/>
        <v>574.60000000000036</v>
      </c>
      <c r="M91" s="33">
        <f t="shared" si="21"/>
        <v>560.5</v>
      </c>
    </row>
    <row r="92" spans="1:13" x14ac:dyDescent="0.25">
      <c r="A92" s="5">
        <f t="shared" si="19"/>
        <v>39478</v>
      </c>
      <c r="B92">
        <v>7631.4</v>
      </c>
      <c r="C92">
        <v>4312.8</v>
      </c>
      <c r="D92">
        <v>23478.3</v>
      </c>
      <c r="E92">
        <v>14971.4</v>
      </c>
      <c r="F92">
        <f t="shared" si="16"/>
        <v>31109.699999999997</v>
      </c>
      <c r="G92">
        <f t="shared" si="16"/>
        <v>19284.2</v>
      </c>
      <c r="H92" s="20">
        <f t="shared" si="9"/>
        <v>61.322222337457589</v>
      </c>
      <c r="I92" s="20">
        <f t="shared" si="15"/>
        <v>732.60000000000218</v>
      </c>
      <c r="J92" s="16">
        <f t="shared" ref="J92:J97" si="22">+F92-F91</f>
        <v>312.79999999999563</v>
      </c>
      <c r="K92">
        <f t="shared" si="20"/>
        <v>460.39999999999782</v>
      </c>
      <c r="L92">
        <f t="shared" si="20"/>
        <v>589.5</v>
      </c>
      <c r="M92" s="33">
        <f t="shared" si="21"/>
        <v>732.60000000000218</v>
      </c>
    </row>
    <row r="93" spans="1:13" x14ac:dyDescent="0.25">
      <c r="A93" s="5">
        <f t="shared" si="19"/>
        <v>39485</v>
      </c>
      <c r="B93">
        <v>7167.6</v>
      </c>
      <c r="C93">
        <v>4265.2</v>
      </c>
      <c r="D93">
        <v>24025.1</v>
      </c>
      <c r="E93">
        <v>15380.4</v>
      </c>
      <c r="F93">
        <f t="shared" si="16"/>
        <v>31192.699999999997</v>
      </c>
      <c r="G93">
        <f t="shared" si="16"/>
        <v>19645.599999999999</v>
      </c>
      <c r="H93" s="20">
        <f t="shared" si="9"/>
        <v>58.777028953048017</v>
      </c>
      <c r="I93" s="20">
        <f t="shared" si="15"/>
        <v>361.39999999999782</v>
      </c>
      <c r="J93" s="16">
        <f t="shared" si="22"/>
        <v>83</v>
      </c>
      <c r="K93">
        <f t="shared" ref="K93:L95" si="23">+D93-D92</f>
        <v>546.79999999999927</v>
      </c>
      <c r="L93">
        <f t="shared" si="23"/>
        <v>409</v>
      </c>
      <c r="M93" s="33">
        <f t="shared" si="21"/>
        <v>361.39999999999782</v>
      </c>
    </row>
    <row r="94" spans="1:13" x14ac:dyDescent="0.25">
      <c r="A94" s="5">
        <f t="shared" si="19"/>
        <v>39492</v>
      </c>
      <c r="B94">
        <v>6657.9</v>
      </c>
      <c r="C94">
        <v>4287.3999999999996</v>
      </c>
      <c r="D94">
        <v>24635.8</v>
      </c>
      <c r="E94">
        <v>15808.9</v>
      </c>
      <c r="F94">
        <f t="shared" si="16"/>
        <v>31293.699999999997</v>
      </c>
      <c r="G94">
        <f t="shared" si="16"/>
        <v>20096.3</v>
      </c>
      <c r="H94" s="20">
        <f t="shared" si="9"/>
        <v>55.718714390211119</v>
      </c>
      <c r="I94" s="20">
        <f t="shared" si="15"/>
        <v>450.70000000000073</v>
      </c>
      <c r="J94" s="16">
        <f t="shared" si="22"/>
        <v>101</v>
      </c>
      <c r="K94">
        <f t="shared" si="23"/>
        <v>610.70000000000073</v>
      </c>
      <c r="L94">
        <f t="shared" si="23"/>
        <v>428.5</v>
      </c>
      <c r="M94" s="33">
        <f t="shared" ref="M94:M99" si="24">+G94-G93</f>
        <v>450.70000000000073</v>
      </c>
    </row>
    <row r="95" spans="1:13" x14ac:dyDescent="0.25">
      <c r="A95" s="5">
        <f t="shared" si="19"/>
        <v>39499</v>
      </c>
      <c r="B95">
        <v>6456.2</v>
      </c>
      <c r="C95">
        <v>3996.6</v>
      </c>
      <c r="D95">
        <v>25146.1</v>
      </c>
      <c r="E95">
        <v>16421.400000000001</v>
      </c>
      <c r="F95">
        <f t="shared" si="16"/>
        <v>31602.3</v>
      </c>
      <c r="G95">
        <f t="shared" si="16"/>
        <v>20418</v>
      </c>
      <c r="H95" s="20">
        <f t="shared" si="9"/>
        <v>54.776667646194532</v>
      </c>
      <c r="I95" s="20">
        <f t="shared" si="15"/>
        <v>321.70000000000073</v>
      </c>
      <c r="J95" s="16">
        <f t="shared" si="22"/>
        <v>308.60000000000218</v>
      </c>
      <c r="K95">
        <f t="shared" si="23"/>
        <v>510.29999999999927</v>
      </c>
      <c r="L95">
        <f t="shared" si="23"/>
        <v>612.50000000000182</v>
      </c>
      <c r="M95" s="33">
        <f t="shared" si="24"/>
        <v>321.70000000000073</v>
      </c>
    </row>
    <row r="96" spans="1:13" x14ac:dyDescent="0.25">
      <c r="A96" s="5">
        <f t="shared" si="19"/>
        <v>39506</v>
      </c>
      <c r="B96">
        <v>6408.6</v>
      </c>
      <c r="C96">
        <v>3965.4</v>
      </c>
      <c r="D96">
        <v>25625.7</v>
      </c>
      <c r="E96">
        <v>16874.5</v>
      </c>
      <c r="F96">
        <f t="shared" si="16"/>
        <v>32034.300000000003</v>
      </c>
      <c r="G96">
        <f t="shared" si="16"/>
        <v>20839.900000000001</v>
      </c>
      <c r="H96" s="20">
        <f t="shared" si="9"/>
        <v>53.716188657335209</v>
      </c>
      <c r="I96" s="20">
        <f t="shared" si="15"/>
        <v>421.90000000000146</v>
      </c>
      <c r="J96" s="16">
        <f t="shared" si="22"/>
        <v>432.00000000000364</v>
      </c>
      <c r="K96">
        <f t="shared" ref="K96:L98" si="25">+D96-D95</f>
        <v>479.60000000000218</v>
      </c>
      <c r="L96">
        <f t="shared" si="25"/>
        <v>453.09999999999854</v>
      </c>
      <c r="M96" s="33">
        <f t="shared" si="24"/>
        <v>421.90000000000146</v>
      </c>
    </row>
    <row r="97" spans="1:14" x14ac:dyDescent="0.25">
      <c r="A97" s="5">
        <f t="shared" si="19"/>
        <v>39513</v>
      </c>
      <c r="B97">
        <v>6112.8</v>
      </c>
      <c r="C97">
        <v>3865.1</v>
      </c>
      <c r="D97">
        <v>26131.5</v>
      </c>
      <c r="E97">
        <v>17418.2</v>
      </c>
      <c r="F97">
        <f t="shared" si="16"/>
        <v>32244.3</v>
      </c>
      <c r="G97">
        <f t="shared" si="16"/>
        <v>21283.3</v>
      </c>
      <c r="H97" s="20">
        <f t="shared" si="9"/>
        <v>51.500472201209391</v>
      </c>
      <c r="I97" s="20">
        <f t="shared" si="15"/>
        <v>443.39999999999782</v>
      </c>
      <c r="J97" s="16">
        <f t="shared" si="22"/>
        <v>209.99999999999636</v>
      </c>
      <c r="K97">
        <f t="shared" si="25"/>
        <v>505.79999999999927</v>
      </c>
      <c r="L97">
        <f t="shared" si="25"/>
        <v>543.70000000000073</v>
      </c>
      <c r="M97" s="33">
        <f t="shared" si="24"/>
        <v>443.39999999999782</v>
      </c>
    </row>
    <row r="98" spans="1:14" x14ac:dyDescent="0.25">
      <c r="A98" s="5">
        <f t="shared" si="19"/>
        <v>39520</v>
      </c>
      <c r="B98">
        <v>5565.9</v>
      </c>
      <c r="C98">
        <v>3913.2</v>
      </c>
      <c r="D98">
        <v>26695.9</v>
      </c>
      <c r="E98">
        <v>17845</v>
      </c>
      <c r="F98">
        <f t="shared" si="16"/>
        <v>32261.800000000003</v>
      </c>
      <c r="G98">
        <f t="shared" si="16"/>
        <v>21758.2</v>
      </c>
      <c r="H98" s="20">
        <f t="shared" si="9"/>
        <v>48.274213859602355</v>
      </c>
      <c r="I98" s="20">
        <f t="shared" si="15"/>
        <v>474.90000000000146</v>
      </c>
      <c r="J98" s="16">
        <f t="shared" ref="J98:J103" si="26">+F98-F97</f>
        <v>17.500000000003638</v>
      </c>
      <c r="K98">
        <f t="shared" si="25"/>
        <v>564.40000000000146</v>
      </c>
      <c r="L98">
        <f t="shared" si="25"/>
        <v>426.79999999999927</v>
      </c>
      <c r="M98" s="33">
        <f t="shared" si="24"/>
        <v>474.90000000000146</v>
      </c>
    </row>
    <row r="99" spans="1:14" x14ac:dyDescent="0.25">
      <c r="A99" s="5">
        <f t="shared" si="19"/>
        <v>39527</v>
      </c>
      <c r="B99">
        <v>5414</v>
      </c>
      <c r="C99">
        <v>4063.7</v>
      </c>
      <c r="D99">
        <v>27227.599999999999</v>
      </c>
      <c r="E99">
        <v>18222.5</v>
      </c>
      <c r="F99">
        <f t="shared" si="16"/>
        <v>32641.599999999999</v>
      </c>
      <c r="G99">
        <f t="shared" si="16"/>
        <v>22286.2</v>
      </c>
      <c r="H99" s="20">
        <f t="shared" si="9"/>
        <v>46.465525751361824</v>
      </c>
      <c r="I99" s="20">
        <f t="shared" si="15"/>
        <v>528</v>
      </c>
      <c r="J99" s="16">
        <f t="shared" si="26"/>
        <v>379.79999999999563</v>
      </c>
      <c r="K99">
        <f t="shared" ref="K99:L101" si="27">+D99-D98</f>
        <v>531.69999999999709</v>
      </c>
      <c r="L99">
        <f t="shared" si="27"/>
        <v>377.5</v>
      </c>
      <c r="M99" s="33">
        <f t="shared" si="24"/>
        <v>528</v>
      </c>
    </row>
    <row r="100" spans="1:14" x14ac:dyDescent="0.25">
      <c r="A100" s="5">
        <f t="shared" si="19"/>
        <v>39534</v>
      </c>
      <c r="B100">
        <v>5202.6000000000004</v>
      </c>
      <c r="C100">
        <v>3884.1</v>
      </c>
      <c r="D100">
        <v>27706.3</v>
      </c>
      <c r="E100">
        <v>18616.099999999999</v>
      </c>
      <c r="F100">
        <f t="shared" si="16"/>
        <v>32908.9</v>
      </c>
      <c r="G100">
        <f t="shared" si="16"/>
        <v>22500.199999999997</v>
      </c>
      <c r="H100" s="20">
        <f t="shared" si="9"/>
        <v>46.260477684642829</v>
      </c>
      <c r="I100" s="20">
        <f t="shared" si="15"/>
        <v>213.99999999999636</v>
      </c>
      <c r="J100" s="16">
        <f t="shared" si="26"/>
        <v>267.30000000000291</v>
      </c>
      <c r="K100">
        <f t="shared" si="27"/>
        <v>478.70000000000073</v>
      </c>
      <c r="L100">
        <f t="shared" si="27"/>
        <v>393.59999999999854</v>
      </c>
      <c r="M100" s="33">
        <f t="shared" ref="M100:M105" si="28">+G100-G99</f>
        <v>213.99999999999636</v>
      </c>
    </row>
    <row r="101" spans="1:14" x14ac:dyDescent="0.25">
      <c r="A101" s="5">
        <f t="shared" si="19"/>
        <v>39541</v>
      </c>
      <c r="B101">
        <v>4896.7</v>
      </c>
      <c r="C101">
        <v>4192.8</v>
      </c>
      <c r="D101">
        <v>28466.400000000001</v>
      </c>
      <c r="E101">
        <v>19001.3</v>
      </c>
      <c r="F101">
        <f t="shared" si="16"/>
        <v>33363.1</v>
      </c>
      <c r="G101">
        <f t="shared" si="16"/>
        <v>23194.1</v>
      </c>
      <c r="H101" s="20">
        <f t="shared" si="9"/>
        <v>43.84304629194493</v>
      </c>
      <c r="I101" s="20">
        <f t="shared" si="15"/>
        <v>693.90000000000146</v>
      </c>
      <c r="J101" s="16">
        <f t="shared" si="26"/>
        <v>454.19999999999709</v>
      </c>
      <c r="K101">
        <f t="shared" si="27"/>
        <v>760.10000000000218</v>
      </c>
      <c r="L101">
        <f t="shared" si="27"/>
        <v>385.20000000000073</v>
      </c>
      <c r="M101" s="33">
        <f t="shared" si="28"/>
        <v>693.90000000000146</v>
      </c>
    </row>
    <row r="102" spans="1:14" x14ac:dyDescent="0.25">
      <c r="A102" s="5">
        <f t="shared" si="19"/>
        <v>39548</v>
      </c>
      <c r="B102">
        <v>4704.1000000000004</v>
      </c>
      <c r="C102">
        <v>3841.7</v>
      </c>
      <c r="D102">
        <v>28788.2</v>
      </c>
      <c r="E102">
        <v>19695.2</v>
      </c>
      <c r="F102">
        <f t="shared" si="16"/>
        <v>33492.300000000003</v>
      </c>
      <c r="G102">
        <f t="shared" si="16"/>
        <v>23536.9</v>
      </c>
      <c r="H102" s="20">
        <f t="shared" si="9"/>
        <v>42.296988983256092</v>
      </c>
      <c r="I102" s="20">
        <f t="shared" si="15"/>
        <v>342.80000000000291</v>
      </c>
      <c r="J102" s="16">
        <f t="shared" si="26"/>
        <v>129.20000000000437</v>
      </c>
      <c r="K102">
        <f t="shared" ref="K102:L104" si="29">+D102-D101</f>
        <v>321.79999999999927</v>
      </c>
      <c r="L102">
        <f t="shared" si="29"/>
        <v>693.90000000000146</v>
      </c>
      <c r="M102" s="33">
        <f t="shared" si="28"/>
        <v>342.80000000000291</v>
      </c>
    </row>
    <row r="103" spans="1:14" x14ac:dyDescent="0.25">
      <c r="A103" s="5">
        <f t="shared" si="19"/>
        <v>39555</v>
      </c>
      <c r="B103">
        <v>4311.7</v>
      </c>
      <c r="C103">
        <v>3770.7</v>
      </c>
      <c r="D103">
        <v>29338.6</v>
      </c>
      <c r="E103">
        <v>20044.5</v>
      </c>
      <c r="F103">
        <f t="shared" si="16"/>
        <v>33650.299999999996</v>
      </c>
      <c r="G103">
        <f t="shared" si="16"/>
        <v>23815.200000000001</v>
      </c>
      <c r="H103" s="20">
        <f t="shared" si="9"/>
        <v>41.297574658201455</v>
      </c>
      <c r="I103" s="20">
        <f t="shared" si="15"/>
        <v>278.29999999999927</v>
      </c>
      <c r="J103" s="16">
        <f t="shared" si="26"/>
        <v>157.99999999999272</v>
      </c>
      <c r="K103">
        <f t="shared" si="29"/>
        <v>550.39999999999782</v>
      </c>
      <c r="L103">
        <f t="shared" si="29"/>
        <v>349.29999999999927</v>
      </c>
      <c r="M103" s="33">
        <f t="shared" si="28"/>
        <v>278.29999999999927</v>
      </c>
    </row>
    <row r="104" spans="1:14" x14ac:dyDescent="0.25">
      <c r="A104" s="5">
        <f t="shared" si="19"/>
        <v>39562</v>
      </c>
      <c r="B104">
        <v>3912.8</v>
      </c>
      <c r="C104">
        <v>3477.7</v>
      </c>
      <c r="D104">
        <v>29913.599999999999</v>
      </c>
      <c r="E104">
        <v>20490.099999999999</v>
      </c>
      <c r="F104">
        <f t="shared" si="16"/>
        <v>33826.400000000001</v>
      </c>
      <c r="G104">
        <f t="shared" si="16"/>
        <v>23967.8</v>
      </c>
      <c r="H104" s="20">
        <f t="shared" si="9"/>
        <v>41.132686354191897</v>
      </c>
      <c r="I104" s="20">
        <f t="shared" si="15"/>
        <v>152.59999999999854</v>
      </c>
      <c r="J104" s="16">
        <f t="shared" ref="J104:J109" si="30">+F104-F103</f>
        <v>176.10000000000582</v>
      </c>
      <c r="K104">
        <f t="shared" si="29"/>
        <v>575</v>
      </c>
      <c r="L104">
        <f t="shared" si="29"/>
        <v>445.59999999999854</v>
      </c>
      <c r="M104" s="33">
        <f t="shared" si="28"/>
        <v>152.59999999999854</v>
      </c>
      <c r="N104">
        <v>3632.6</v>
      </c>
    </row>
    <row r="105" spans="1:14" x14ac:dyDescent="0.25">
      <c r="A105" s="5">
        <f t="shared" si="19"/>
        <v>39569</v>
      </c>
      <c r="B105">
        <v>3459.7</v>
      </c>
      <c r="C105">
        <v>3225.9</v>
      </c>
      <c r="D105">
        <v>30545.599999999999</v>
      </c>
      <c r="E105">
        <v>20927</v>
      </c>
      <c r="F105">
        <f t="shared" si="16"/>
        <v>34005.299999999996</v>
      </c>
      <c r="G105">
        <f t="shared" si="16"/>
        <v>24152.9</v>
      </c>
      <c r="H105" s="20">
        <f t="shared" si="9"/>
        <v>40.791788977721069</v>
      </c>
      <c r="I105" s="20">
        <f t="shared" si="15"/>
        <v>185.10000000000218</v>
      </c>
      <c r="J105" s="16">
        <f t="shared" si="30"/>
        <v>178.89999999999418</v>
      </c>
      <c r="K105">
        <f t="shared" ref="K105:L107" si="31">+D105-D104</f>
        <v>632</v>
      </c>
      <c r="L105">
        <f t="shared" si="31"/>
        <v>436.90000000000146</v>
      </c>
      <c r="M105" s="33">
        <f t="shared" si="28"/>
        <v>185.10000000000218</v>
      </c>
      <c r="N105">
        <v>3945.5</v>
      </c>
    </row>
    <row r="106" spans="1:14" x14ac:dyDescent="0.25">
      <c r="A106" s="5">
        <f t="shared" si="19"/>
        <v>39576</v>
      </c>
      <c r="B106">
        <v>2980.3</v>
      </c>
      <c r="C106">
        <v>2715.8</v>
      </c>
      <c r="D106">
        <v>31145.7</v>
      </c>
      <c r="E106">
        <v>21493.9</v>
      </c>
      <c r="F106">
        <f t="shared" si="16"/>
        <v>34126</v>
      </c>
      <c r="G106">
        <f t="shared" si="16"/>
        <v>24209.7</v>
      </c>
      <c r="H106" s="20">
        <f t="shared" si="9"/>
        <v>40.96002841836124</v>
      </c>
      <c r="I106" s="20">
        <f t="shared" si="15"/>
        <v>56.799999999999272</v>
      </c>
      <c r="J106" s="16">
        <f t="shared" si="30"/>
        <v>120.70000000000437</v>
      </c>
      <c r="K106">
        <f t="shared" si="31"/>
        <v>600.10000000000218</v>
      </c>
      <c r="L106">
        <f t="shared" si="31"/>
        <v>566.90000000000146</v>
      </c>
      <c r="M106" s="33">
        <f>+G106-G105</f>
        <v>56.799999999999272</v>
      </c>
      <c r="N106" s="34">
        <v>4389</v>
      </c>
    </row>
    <row r="107" spans="1:14" x14ac:dyDescent="0.25">
      <c r="A107" s="5">
        <f t="shared" si="19"/>
        <v>39583</v>
      </c>
      <c r="B107">
        <v>2752.4</v>
      </c>
      <c r="C107">
        <v>2047.8</v>
      </c>
      <c r="D107">
        <v>31447.5</v>
      </c>
      <c r="E107">
        <v>22025.4</v>
      </c>
      <c r="F107">
        <f t="shared" si="16"/>
        <v>34199.9</v>
      </c>
      <c r="G107">
        <f t="shared" si="16"/>
        <v>24073.200000000001</v>
      </c>
      <c r="H107" s="20">
        <f t="shared" si="9"/>
        <v>42.066281175747314</v>
      </c>
      <c r="I107" s="20">
        <f t="shared" si="15"/>
        <v>-136.5</v>
      </c>
      <c r="J107" s="16">
        <f t="shared" si="30"/>
        <v>73.900000000001455</v>
      </c>
      <c r="K107">
        <f t="shared" si="31"/>
        <v>301.79999999999927</v>
      </c>
      <c r="L107">
        <f t="shared" si="31"/>
        <v>531.5</v>
      </c>
      <c r="M107" s="33">
        <f>+G107-G106</f>
        <v>-136.5</v>
      </c>
      <c r="N107" s="24">
        <v>4783.1000000000004</v>
      </c>
    </row>
    <row r="108" spans="1:14" x14ac:dyDescent="0.25">
      <c r="A108" s="5">
        <f t="shared" si="19"/>
        <v>39590</v>
      </c>
      <c r="B108">
        <v>2043.9</v>
      </c>
      <c r="C108">
        <v>1418.5</v>
      </c>
      <c r="D108">
        <v>31815.3</v>
      </c>
      <c r="E108">
        <v>22405.9</v>
      </c>
      <c r="F108">
        <f t="shared" si="16"/>
        <v>33859.199999999997</v>
      </c>
      <c r="G108">
        <f t="shared" si="16"/>
        <v>23824.400000000001</v>
      </c>
      <c r="H108" s="20">
        <f t="shared" si="9"/>
        <v>42.119843521767585</v>
      </c>
      <c r="I108" s="20">
        <f t="shared" si="15"/>
        <v>-248.79999999999927</v>
      </c>
      <c r="J108" s="16">
        <f t="shared" si="30"/>
        <v>-340.70000000000437</v>
      </c>
      <c r="K108">
        <f>+D108-D107</f>
        <v>367.79999999999927</v>
      </c>
      <c r="L108">
        <f>+E108-E107</f>
        <v>380.5</v>
      </c>
      <c r="M108" s="33">
        <f>+G108-G107</f>
        <v>-248.79999999999927</v>
      </c>
      <c r="N108" s="24">
        <v>5687.8</v>
      </c>
    </row>
    <row r="109" spans="1:14" x14ac:dyDescent="0.25">
      <c r="A109" s="5">
        <f t="shared" si="19"/>
        <v>39597</v>
      </c>
      <c r="B109">
        <v>1614</v>
      </c>
      <c r="C109">
        <v>886.3</v>
      </c>
      <c r="D109">
        <v>32385.4</v>
      </c>
      <c r="E109">
        <v>22902.400000000001</v>
      </c>
      <c r="F109">
        <f t="shared" si="16"/>
        <v>33999.4</v>
      </c>
      <c r="G109">
        <f t="shared" si="16"/>
        <v>23788.7</v>
      </c>
      <c r="H109" s="20">
        <f t="shared" si="9"/>
        <v>42.922480001008893</v>
      </c>
      <c r="I109" s="20">
        <f t="shared" si="15"/>
        <v>-35.700000000000728</v>
      </c>
      <c r="J109" s="16">
        <f t="shared" si="30"/>
        <v>140.20000000000437</v>
      </c>
      <c r="K109">
        <f>+D109-D108</f>
        <v>570.10000000000218</v>
      </c>
      <c r="L109">
        <f>+E109-E108</f>
        <v>496.5</v>
      </c>
      <c r="M109" s="33">
        <f>+G109-G108</f>
        <v>-35.700000000000728</v>
      </c>
      <c r="N109" s="24">
        <v>5785.4</v>
      </c>
    </row>
    <row r="110" spans="1:14" x14ac:dyDescent="0.25">
      <c r="A110" s="29">
        <f t="shared" si="19"/>
        <v>39604</v>
      </c>
      <c r="B110">
        <v>7177.4</v>
      </c>
      <c r="C110">
        <v>4476.3999999999996</v>
      </c>
      <c r="D110">
        <v>366.6</v>
      </c>
      <c r="E110">
        <v>267.60000000000002</v>
      </c>
      <c r="F110">
        <f t="shared" si="16"/>
        <v>7544</v>
      </c>
      <c r="G110">
        <f t="shared" si="16"/>
        <v>4744</v>
      </c>
      <c r="H110" s="20">
        <f t="shared" si="9"/>
        <v>59.021922428330534</v>
      </c>
      <c r="I110" s="20">
        <f t="shared" si="15"/>
        <v>-19044.7</v>
      </c>
    </row>
    <row r="111" spans="1:14" x14ac:dyDescent="0.25">
      <c r="A111" s="5">
        <f t="shared" si="19"/>
        <v>39611</v>
      </c>
      <c r="B111">
        <v>7341.5</v>
      </c>
      <c r="C111">
        <v>4646</v>
      </c>
      <c r="D111">
        <v>740.7</v>
      </c>
      <c r="E111">
        <v>638.9</v>
      </c>
      <c r="F111">
        <f t="shared" si="16"/>
        <v>8082.2</v>
      </c>
      <c r="G111">
        <f t="shared" si="16"/>
        <v>5284.9</v>
      </c>
      <c r="H111" s="20">
        <f t="shared" si="9"/>
        <v>52.930045980056391</v>
      </c>
      <c r="I111" s="20">
        <f t="shared" si="15"/>
        <v>540.89999999999964</v>
      </c>
      <c r="J111" s="16">
        <f t="shared" ref="J111:J116" si="32">+F111-F110</f>
        <v>538.19999999999982</v>
      </c>
      <c r="K111">
        <f t="shared" ref="K111:L113" si="33">+D111-D110</f>
        <v>374.1</v>
      </c>
      <c r="L111">
        <f t="shared" si="33"/>
        <v>371.29999999999995</v>
      </c>
      <c r="M111" s="33">
        <f t="shared" ref="M111:M116" si="34">+G111-G110</f>
        <v>540.89999999999964</v>
      </c>
      <c r="N111" s="24"/>
    </row>
    <row r="112" spans="1:14" x14ac:dyDescent="0.25">
      <c r="A112" s="5">
        <f t="shared" si="19"/>
        <v>39618</v>
      </c>
      <c r="B112">
        <v>7335.5</v>
      </c>
      <c r="C112">
        <v>4824.8999999999996</v>
      </c>
      <c r="D112">
        <v>1245</v>
      </c>
      <c r="E112">
        <v>1082.8</v>
      </c>
      <c r="F112">
        <f t="shared" si="16"/>
        <v>8580.5</v>
      </c>
      <c r="G112">
        <f t="shared" si="16"/>
        <v>5907.7</v>
      </c>
      <c r="H112" s="20">
        <f t="shared" si="9"/>
        <v>45.242649423633566</v>
      </c>
      <c r="I112" s="20">
        <f t="shared" si="15"/>
        <v>622.80000000000018</v>
      </c>
      <c r="J112" s="16">
        <f t="shared" si="32"/>
        <v>498.30000000000018</v>
      </c>
      <c r="K112">
        <f t="shared" si="33"/>
        <v>504.29999999999995</v>
      </c>
      <c r="L112">
        <f t="shared" si="33"/>
        <v>443.9</v>
      </c>
      <c r="M112" s="33">
        <f t="shared" si="34"/>
        <v>622.80000000000018</v>
      </c>
      <c r="N112" s="24"/>
    </row>
    <row r="113" spans="1:14" x14ac:dyDescent="0.25">
      <c r="A113" s="5">
        <f t="shared" si="19"/>
        <v>39625</v>
      </c>
      <c r="B113">
        <v>7567.4</v>
      </c>
      <c r="C113">
        <v>4772.7</v>
      </c>
      <c r="D113">
        <v>1861.2</v>
      </c>
      <c r="E113">
        <v>1655.2</v>
      </c>
      <c r="F113">
        <f t="shared" si="16"/>
        <v>9428.6</v>
      </c>
      <c r="G113">
        <f t="shared" si="16"/>
        <v>6427.9</v>
      </c>
      <c r="H113" s="20">
        <f t="shared" si="9"/>
        <v>46.682431276155526</v>
      </c>
      <c r="I113" s="20">
        <f t="shared" si="15"/>
        <v>520.19999999999982</v>
      </c>
      <c r="J113" s="16">
        <f t="shared" si="32"/>
        <v>848.10000000000036</v>
      </c>
      <c r="K113">
        <f t="shared" si="33"/>
        <v>616.20000000000005</v>
      </c>
      <c r="L113">
        <f t="shared" si="33"/>
        <v>572.40000000000009</v>
      </c>
      <c r="M113" s="33">
        <f t="shared" si="34"/>
        <v>520.19999999999982</v>
      </c>
      <c r="N113" s="24"/>
    </row>
    <row r="114" spans="1:14" x14ac:dyDescent="0.25">
      <c r="A114" s="5">
        <f t="shared" si="19"/>
        <v>39632</v>
      </c>
      <c r="B114">
        <v>7612.4</v>
      </c>
      <c r="C114">
        <v>5632.9</v>
      </c>
      <c r="D114">
        <v>2253.3000000000002</v>
      </c>
      <c r="E114">
        <v>1978.4</v>
      </c>
      <c r="F114">
        <f t="shared" si="16"/>
        <v>9865.7000000000007</v>
      </c>
      <c r="G114">
        <f t="shared" si="16"/>
        <v>7611.2999999999993</v>
      </c>
      <c r="H114" s="20">
        <f t="shared" ref="H114:H119" si="35">+(F114/G114-1)*100</f>
        <v>29.619118941573742</v>
      </c>
      <c r="I114" s="20">
        <f t="shared" si="15"/>
        <v>1183.3999999999996</v>
      </c>
      <c r="J114" s="16">
        <f t="shared" si="32"/>
        <v>437.10000000000036</v>
      </c>
      <c r="K114">
        <f t="shared" ref="K114:L116" si="36">+D114-D113</f>
        <v>392.10000000000014</v>
      </c>
      <c r="L114">
        <f t="shared" si="36"/>
        <v>323.20000000000005</v>
      </c>
      <c r="M114" s="33">
        <f t="shared" si="34"/>
        <v>1183.3999999999996</v>
      </c>
      <c r="N114" s="24"/>
    </row>
    <row r="115" spans="1:14" x14ac:dyDescent="0.25">
      <c r="A115" s="5">
        <f t="shared" si="19"/>
        <v>39639</v>
      </c>
      <c r="B115">
        <v>7716.1</v>
      </c>
      <c r="C115">
        <v>5927</v>
      </c>
      <c r="D115">
        <v>2898.3</v>
      </c>
      <c r="E115">
        <v>2448.9</v>
      </c>
      <c r="F115">
        <f t="shared" si="16"/>
        <v>10614.400000000001</v>
      </c>
      <c r="G115">
        <f t="shared" si="16"/>
        <v>8375.9</v>
      </c>
      <c r="H115" s="20">
        <f t="shared" si="35"/>
        <v>26.725486216406622</v>
      </c>
      <c r="I115" s="20">
        <f t="shared" si="15"/>
        <v>764.60000000000036</v>
      </c>
      <c r="J115" s="16">
        <f t="shared" si="32"/>
        <v>748.70000000000073</v>
      </c>
      <c r="K115">
        <f t="shared" si="36"/>
        <v>645</v>
      </c>
      <c r="L115">
        <f t="shared" si="36"/>
        <v>470.5</v>
      </c>
      <c r="M115" s="33">
        <f t="shared" si="34"/>
        <v>764.60000000000036</v>
      </c>
      <c r="N115" s="24"/>
    </row>
    <row r="116" spans="1:14" x14ac:dyDescent="0.25">
      <c r="A116" s="5">
        <f t="shared" si="19"/>
        <v>39646</v>
      </c>
      <c r="B116">
        <v>7491.4</v>
      </c>
      <c r="C116">
        <v>7572.2</v>
      </c>
      <c r="D116">
        <v>3733.3</v>
      </c>
      <c r="E116">
        <v>2879.7</v>
      </c>
      <c r="F116">
        <f t="shared" si="16"/>
        <v>11224.7</v>
      </c>
      <c r="G116">
        <f t="shared" si="16"/>
        <v>10451.9</v>
      </c>
      <c r="H116" s="20">
        <f t="shared" si="35"/>
        <v>7.3938709708282868</v>
      </c>
      <c r="I116" s="20">
        <f t="shared" si="15"/>
        <v>2076</v>
      </c>
      <c r="J116" s="16">
        <f t="shared" si="32"/>
        <v>610.29999999999927</v>
      </c>
      <c r="K116">
        <f t="shared" si="36"/>
        <v>835</v>
      </c>
      <c r="L116">
        <f t="shared" si="36"/>
        <v>430.79999999999973</v>
      </c>
      <c r="M116" s="33">
        <f t="shared" si="34"/>
        <v>2076</v>
      </c>
      <c r="N116" s="24"/>
    </row>
    <row r="117" spans="1:14" x14ac:dyDescent="0.25">
      <c r="A117" s="5">
        <f t="shared" si="19"/>
        <v>39653</v>
      </c>
      <c r="B117">
        <v>7639.9</v>
      </c>
      <c r="C117">
        <v>8854.7999999999993</v>
      </c>
      <c r="D117">
        <v>4311.2</v>
      </c>
      <c r="E117">
        <v>3338.4</v>
      </c>
      <c r="F117">
        <f t="shared" si="16"/>
        <v>11951.099999999999</v>
      </c>
      <c r="G117">
        <f t="shared" si="16"/>
        <v>12193.199999999999</v>
      </c>
      <c r="H117" s="20">
        <f t="shared" si="35"/>
        <v>-1.9855329199881977</v>
      </c>
      <c r="I117" s="20">
        <f t="shared" si="15"/>
        <v>1741.2999999999993</v>
      </c>
      <c r="J117" s="16">
        <f t="shared" ref="J117:J136" si="37">+F117-F116</f>
        <v>726.39999999999782</v>
      </c>
      <c r="K117">
        <f t="shared" ref="K117:L119" si="38">+D117-D116</f>
        <v>577.89999999999964</v>
      </c>
      <c r="L117">
        <f t="shared" si="38"/>
        <v>458.70000000000027</v>
      </c>
      <c r="M117" s="33">
        <f>+G117-G116</f>
        <v>1741.2999999999993</v>
      </c>
      <c r="N117" s="24"/>
    </row>
    <row r="118" spans="1:14" x14ac:dyDescent="0.25">
      <c r="A118" s="5">
        <f t="shared" si="19"/>
        <v>39660</v>
      </c>
      <c r="B118">
        <v>7521.8</v>
      </c>
      <c r="C118">
        <v>8913.7000000000007</v>
      </c>
      <c r="D118">
        <v>5111.8999999999996</v>
      </c>
      <c r="E118">
        <v>4170.5</v>
      </c>
      <c r="F118">
        <f t="shared" si="16"/>
        <v>12633.7</v>
      </c>
      <c r="G118">
        <f t="shared" si="16"/>
        <v>13084.2</v>
      </c>
      <c r="H118" s="20">
        <f t="shared" si="35"/>
        <v>-3.4430840250072592</v>
      </c>
      <c r="I118" s="20">
        <f t="shared" si="15"/>
        <v>891.00000000000182</v>
      </c>
      <c r="J118" s="16">
        <f t="shared" si="37"/>
        <v>682.60000000000218</v>
      </c>
      <c r="K118">
        <f t="shared" si="38"/>
        <v>800.69999999999982</v>
      </c>
      <c r="L118">
        <f t="shared" si="38"/>
        <v>832.09999999999991</v>
      </c>
      <c r="M118" s="33">
        <f>+G118-G117</f>
        <v>891.00000000000182</v>
      </c>
      <c r="N118" s="24"/>
    </row>
    <row r="119" spans="1:14" x14ac:dyDescent="0.25">
      <c r="A119" s="5">
        <f t="shared" si="19"/>
        <v>39667</v>
      </c>
      <c r="B119">
        <v>7359.1</v>
      </c>
      <c r="C119">
        <v>9443.1</v>
      </c>
      <c r="D119">
        <v>5924.9</v>
      </c>
      <c r="E119">
        <v>4827.2</v>
      </c>
      <c r="F119">
        <f t="shared" si="16"/>
        <v>13284</v>
      </c>
      <c r="G119">
        <f t="shared" si="16"/>
        <v>14270.3</v>
      </c>
      <c r="H119" s="20">
        <f t="shared" si="35"/>
        <v>-6.9115575706186982</v>
      </c>
      <c r="I119" s="20">
        <f t="shared" si="15"/>
        <v>1186.0999999999985</v>
      </c>
      <c r="J119" s="16">
        <f t="shared" si="37"/>
        <v>650.29999999999927</v>
      </c>
      <c r="K119">
        <f t="shared" si="38"/>
        <v>813</v>
      </c>
      <c r="L119">
        <f t="shared" si="38"/>
        <v>656.69999999999982</v>
      </c>
      <c r="M119" s="33">
        <f>+G119-G118</f>
        <v>1186.0999999999985</v>
      </c>
      <c r="N119" s="24"/>
    </row>
    <row r="120" spans="1:14" x14ac:dyDescent="0.25">
      <c r="A120" s="5">
        <f t="shared" si="19"/>
        <v>39674</v>
      </c>
      <c r="B120">
        <v>7270.3</v>
      </c>
      <c r="C120">
        <v>9344.2000000000007</v>
      </c>
      <c r="D120">
        <v>6930.2</v>
      </c>
      <c r="E120">
        <v>5975.5</v>
      </c>
      <c r="F120">
        <f t="shared" si="16"/>
        <v>14200.5</v>
      </c>
      <c r="G120">
        <f t="shared" si="16"/>
        <v>15319.7</v>
      </c>
      <c r="H120" s="20">
        <f t="shared" ref="H120:H125" si="39">+(F120/G120-1)*100</f>
        <v>-7.3056260892837344</v>
      </c>
      <c r="I120" s="20">
        <f t="shared" si="15"/>
        <v>1049.4000000000015</v>
      </c>
      <c r="J120" s="16">
        <f t="shared" si="37"/>
        <v>916.5</v>
      </c>
      <c r="K120">
        <f>+D120-D119</f>
        <v>1005.3000000000002</v>
      </c>
      <c r="L120">
        <f>+E120-E119</f>
        <v>1148.3000000000002</v>
      </c>
      <c r="M120" s="33">
        <f>+G120-G119</f>
        <v>1049.4000000000015</v>
      </c>
    </row>
    <row r="121" spans="1:14" x14ac:dyDescent="0.25">
      <c r="A121" s="5">
        <f t="shared" si="19"/>
        <v>39681</v>
      </c>
      <c r="B121">
        <v>6978.7</v>
      </c>
      <c r="C121">
        <v>9564.2000000000007</v>
      </c>
      <c r="D121">
        <v>7648.7</v>
      </c>
      <c r="E121">
        <v>6987.1</v>
      </c>
      <c r="F121">
        <f t="shared" si="16"/>
        <v>14627.4</v>
      </c>
      <c r="G121">
        <f t="shared" si="16"/>
        <v>16551.300000000003</v>
      </c>
      <c r="H121" s="20">
        <f t="shared" si="39"/>
        <v>-11.623860361421778</v>
      </c>
      <c r="I121" s="20">
        <f t="shared" si="15"/>
        <v>1231.6000000000022</v>
      </c>
      <c r="J121" s="16">
        <f t="shared" si="37"/>
        <v>426.89999999999964</v>
      </c>
      <c r="K121">
        <f>+D121-D120</f>
        <v>718.5</v>
      </c>
      <c r="L121">
        <f>+E121-E120</f>
        <v>1011.6000000000004</v>
      </c>
      <c r="M121" s="33">
        <f>+G121-G120</f>
        <v>1231.6000000000022</v>
      </c>
    </row>
    <row r="122" spans="1:14" x14ac:dyDescent="0.25">
      <c r="A122" s="5">
        <f t="shared" si="19"/>
        <v>39688</v>
      </c>
      <c r="B122">
        <v>6503.6</v>
      </c>
      <c r="C122">
        <v>9124.1</v>
      </c>
      <c r="D122">
        <v>8500.4</v>
      </c>
      <c r="E122">
        <v>8138.2</v>
      </c>
      <c r="F122">
        <f t="shared" si="16"/>
        <v>15004</v>
      </c>
      <c r="G122">
        <f t="shared" si="16"/>
        <v>17262.3</v>
      </c>
      <c r="H122" s="20">
        <f t="shared" si="39"/>
        <v>-13.082265978461727</v>
      </c>
      <c r="I122" s="20">
        <f t="shared" si="15"/>
        <v>710.99999999999636</v>
      </c>
      <c r="J122" s="16">
        <f t="shared" si="37"/>
        <v>376.60000000000036</v>
      </c>
      <c r="K122">
        <f>+D122-D121</f>
        <v>851.69999999999982</v>
      </c>
      <c r="L122">
        <f t="shared" ref="L122:L145" si="40">+E122-E121</f>
        <v>1151.0999999999995</v>
      </c>
      <c r="M122" s="33">
        <f t="shared" ref="M122:M145" si="41">+G122-G121</f>
        <v>710.99999999999636</v>
      </c>
    </row>
    <row r="123" spans="1:14" x14ac:dyDescent="0.25">
      <c r="A123" s="5">
        <f t="shared" si="19"/>
        <v>39695</v>
      </c>
      <c r="B123">
        <v>6273</v>
      </c>
      <c r="C123">
        <v>10527.9</v>
      </c>
      <c r="D123">
        <v>9188.2999999999993</v>
      </c>
      <c r="E123">
        <v>8853</v>
      </c>
      <c r="F123">
        <f t="shared" ref="F123:G138" si="42">+B123+D123</f>
        <v>15461.3</v>
      </c>
      <c r="G123">
        <f t="shared" si="42"/>
        <v>19380.900000000001</v>
      </c>
      <c r="H123" s="20">
        <f t="shared" si="39"/>
        <v>-20.224035003534414</v>
      </c>
      <c r="I123" s="20">
        <f t="shared" si="15"/>
        <v>2118.6000000000022</v>
      </c>
      <c r="J123" s="16">
        <f t="shared" si="37"/>
        <v>457.29999999999927</v>
      </c>
      <c r="K123">
        <f>+D123-D122</f>
        <v>687.89999999999964</v>
      </c>
      <c r="L123">
        <f t="shared" si="40"/>
        <v>714.80000000000018</v>
      </c>
      <c r="M123" s="33">
        <f t="shared" si="41"/>
        <v>2118.6000000000022</v>
      </c>
    </row>
    <row r="124" spans="1:14" x14ac:dyDescent="0.25">
      <c r="A124" s="5">
        <f t="shared" si="19"/>
        <v>39702</v>
      </c>
      <c r="B124">
        <v>6393.9</v>
      </c>
      <c r="C124">
        <v>11047.3</v>
      </c>
      <c r="D124">
        <v>9724.7000000000007</v>
      </c>
      <c r="E124">
        <v>9773.5</v>
      </c>
      <c r="F124">
        <f t="shared" si="42"/>
        <v>16118.6</v>
      </c>
      <c r="G124">
        <f t="shared" si="42"/>
        <v>20820.8</v>
      </c>
      <c r="H124" s="20">
        <f t="shared" si="39"/>
        <v>-22.584146622608159</v>
      </c>
      <c r="I124" s="20">
        <f t="shared" si="15"/>
        <v>1439.8999999999978</v>
      </c>
      <c r="J124" s="16">
        <f t="shared" si="37"/>
        <v>657.30000000000109</v>
      </c>
      <c r="K124">
        <f>+D124-D123</f>
        <v>536.40000000000146</v>
      </c>
      <c r="L124">
        <f t="shared" si="40"/>
        <v>920.5</v>
      </c>
      <c r="M124" s="33">
        <f t="shared" si="41"/>
        <v>1439.8999999999978</v>
      </c>
    </row>
    <row r="125" spans="1:14" x14ac:dyDescent="0.25">
      <c r="A125" s="5">
        <f t="shared" si="19"/>
        <v>39709</v>
      </c>
      <c r="B125">
        <v>5947.7</v>
      </c>
      <c r="C125">
        <v>11526.7</v>
      </c>
      <c r="D125">
        <v>10455.200000000001</v>
      </c>
      <c r="E125">
        <v>10808</v>
      </c>
      <c r="F125">
        <f t="shared" si="42"/>
        <v>16402.900000000001</v>
      </c>
      <c r="G125">
        <f t="shared" si="42"/>
        <v>22334.7</v>
      </c>
      <c r="H125" s="20">
        <f t="shared" si="39"/>
        <v>-26.55867327521748</v>
      </c>
      <c r="I125" s="20">
        <f t="shared" ref="I125:I188" si="43">+G125-G124</f>
        <v>1513.9000000000015</v>
      </c>
      <c r="J125" s="16">
        <f t="shared" si="37"/>
        <v>284.30000000000109</v>
      </c>
      <c r="K125">
        <f>+D125-D124</f>
        <v>730.5</v>
      </c>
      <c r="L125">
        <f t="shared" si="40"/>
        <v>1034.5</v>
      </c>
      <c r="M125" s="33">
        <f t="shared" si="41"/>
        <v>1513.9000000000015</v>
      </c>
    </row>
    <row r="126" spans="1:14" x14ac:dyDescent="0.25">
      <c r="A126" s="5">
        <f t="shared" si="19"/>
        <v>39716</v>
      </c>
      <c r="B126">
        <v>5967.4</v>
      </c>
      <c r="C126">
        <v>11973.3</v>
      </c>
      <c r="D126">
        <v>11087.5</v>
      </c>
      <c r="E126">
        <v>11959.5</v>
      </c>
      <c r="F126">
        <f t="shared" si="42"/>
        <v>17054.900000000001</v>
      </c>
      <c r="G126">
        <f t="shared" si="42"/>
        <v>23932.799999999999</v>
      </c>
      <c r="H126" s="20">
        <f t="shared" ref="H126:H131" si="44">+(F126/G126-1)*100</f>
        <v>-28.738384142265005</v>
      </c>
      <c r="I126" s="20">
        <f t="shared" si="43"/>
        <v>1598.0999999999985</v>
      </c>
      <c r="J126" s="16">
        <f t="shared" si="37"/>
        <v>652</v>
      </c>
      <c r="K126">
        <f t="shared" ref="K126:K142" si="45">+D126-D125</f>
        <v>632.29999999999927</v>
      </c>
      <c r="L126">
        <f t="shared" si="40"/>
        <v>1151.5</v>
      </c>
      <c r="M126" s="33">
        <f t="shared" si="41"/>
        <v>1598.0999999999985</v>
      </c>
    </row>
    <row r="127" spans="1:14" x14ac:dyDescent="0.25">
      <c r="A127" s="5">
        <f t="shared" si="19"/>
        <v>39723</v>
      </c>
      <c r="B127">
        <v>5586</v>
      </c>
      <c r="C127">
        <v>12025.2</v>
      </c>
      <c r="D127">
        <v>11980.8</v>
      </c>
      <c r="E127">
        <v>12841.6</v>
      </c>
      <c r="F127">
        <f t="shared" si="42"/>
        <v>17566.8</v>
      </c>
      <c r="G127">
        <f t="shared" si="42"/>
        <v>24866.800000000003</v>
      </c>
      <c r="H127" s="20">
        <f t="shared" si="44"/>
        <v>-29.356410957582014</v>
      </c>
      <c r="I127" s="20">
        <f t="shared" si="43"/>
        <v>934.00000000000364</v>
      </c>
      <c r="J127" s="16">
        <f t="shared" si="37"/>
        <v>511.89999999999782</v>
      </c>
      <c r="K127">
        <f t="shared" si="45"/>
        <v>893.29999999999927</v>
      </c>
      <c r="L127">
        <f t="shared" si="40"/>
        <v>882.10000000000036</v>
      </c>
      <c r="M127" s="33">
        <f t="shared" si="41"/>
        <v>934.00000000000364</v>
      </c>
    </row>
    <row r="128" spans="1:14" x14ac:dyDescent="0.25">
      <c r="A128" s="5">
        <f t="shared" si="19"/>
        <v>39730</v>
      </c>
      <c r="B128">
        <v>5369.9</v>
      </c>
      <c r="C128">
        <v>12019.2</v>
      </c>
      <c r="D128">
        <v>12632.6</v>
      </c>
      <c r="E128">
        <v>13832</v>
      </c>
      <c r="F128">
        <f t="shared" si="42"/>
        <v>18002.5</v>
      </c>
      <c r="G128">
        <f t="shared" si="42"/>
        <v>25851.200000000001</v>
      </c>
      <c r="H128" s="20">
        <f t="shared" si="44"/>
        <v>-30.361066410843595</v>
      </c>
      <c r="I128" s="20">
        <f t="shared" si="43"/>
        <v>984.39999999999782</v>
      </c>
      <c r="J128" s="16">
        <f t="shared" si="37"/>
        <v>435.70000000000073</v>
      </c>
      <c r="K128">
        <f t="shared" si="45"/>
        <v>651.80000000000109</v>
      </c>
      <c r="L128">
        <f t="shared" si="40"/>
        <v>990.39999999999964</v>
      </c>
      <c r="M128" s="33">
        <f t="shared" si="41"/>
        <v>984.39999999999782</v>
      </c>
    </row>
    <row r="129" spans="1:13" x14ac:dyDescent="0.25">
      <c r="A129" s="5">
        <f t="shared" si="19"/>
        <v>39737</v>
      </c>
      <c r="B129">
        <v>5234.2</v>
      </c>
      <c r="C129">
        <v>11713.6</v>
      </c>
      <c r="D129">
        <v>13152.2</v>
      </c>
      <c r="E129">
        <v>14687.6</v>
      </c>
      <c r="F129">
        <f t="shared" si="42"/>
        <v>18386.400000000001</v>
      </c>
      <c r="G129">
        <f t="shared" si="42"/>
        <v>26401.200000000001</v>
      </c>
      <c r="H129" s="20">
        <f t="shared" si="44"/>
        <v>-30.357711013135756</v>
      </c>
      <c r="I129" s="20">
        <f t="shared" si="43"/>
        <v>550</v>
      </c>
      <c r="J129" s="16">
        <f t="shared" si="37"/>
        <v>383.90000000000146</v>
      </c>
      <c r="K129">
        <f t="shared" si="45"/>
        <v>519.60000000000036</v>
      </c>
      <c r="L129">
        <f t="shared" si="40"/>
        <v>855.60000000000036</v>
      </c>
      <c r="M129" s="33">
        <f t="shared" si="41"/>
        <v>550</v>
      </c>
    </row>
    <row r="130" spans="1:13" x14ac:dyDescent="0.25">
      <c r="A130" s="5">
        <f t="shared" si="19"/>
        <v>39744</v>
      </c>
      <c r="B130">
        <v>5104.2</v>
      </c>
      <c r="C130">
        <v>11048.2</v>
      </c>
      <c r="D130">
        <v>13742.5</v>
      </c>
      <c r="E130">
        <v>15523.6</v>
      </c>
      <c r="F130">
        <f t="shared" ref="F130:F135" si="46">+B130+D130</f>
        <v>18846.7</v>
      </c>
      <c r="G130">
        <f t="shared" si="42"/>
        <v>26571.800000000003</v>
      </c>
      <c r="H130" s="20">
        <f t="shared" si="44"/>
        <v>-29.072550598755075</v>
      </c>
      <c r="I130" s="20">
        <f t="shared" si="43"/>
        <v>170.60000000000218</v>
      </c>
      <c r="J130" s="16">
        <f t="shared" si="37"/>
        <v>460.29999999999927</v>
      </c>
      <c r="K130">
        <f t="shared" si="45"/>
        <v>590.29999999999927</v>
      </c>
      <c r="L130">
        <f t="shared" si="40"/>
        <v>836</v>
      </c>
      <c r="M130" s="33">
        <f t="shared" si="41"/>
        <v>170.60000000000218</v>
      </c>
    </row>
    <row r="131" spans="1:13" x14ac:dyDescent="0.25">
      <c r="A131" s="5">
        <f t="shared" si="19"/>
        <v>39751</v>
      </c>
      <c r="B131">
        <v>5092.8</v>
      </c>
      <c r="C131">
        <v>10299.9</v>
      </c>
      <c r="D131">
        <v>14120.2</v>
      </c>
      <c r="E131">
        <v>16284.8</v>
      </c>
      <c r="F131">
        <f t="shared" si="46"/>
        <v>19213</v>
      </c>
      <c r="G131">
        <f t="shared" si="42"/>
        <v>26584.699999999997</v>
      </c>
      <c r="H131" s="20">
        <f t="shared" si="44"/>
        <v>-27.729107343697677</v>
      </c>
      <c r="I131" s="20">
        <f t="shared" si="43"/>
        <v>12.899999999994179</v>
      </c>
      <c r="J131" s="16">
        <f t="shared" si="37"/>
        <v>366.29999999999927</v>
      </c>
      <c r="K131">
        <f t="shared" si="45"/>
        <v>377.70000000000073</v>
      </c>
      <c r="L131">
        <f t="shared" si="40"/>
        <v>761.19999999999891</v>
      </c>
      <c r="M131" s="33">
        <f t="shared" si="41"/>
        <v>12.899999999994179</v>
      </c>
    </row>
    <row r="132" spans="1:13" x14ac:dyDescent="0.25">
      <c r="A132" s="5">
        <f t="shared" si="19"/>
        <v>39758</v>
      </c>
      <c r="B132">
        <v>4893.2</v>
      </c>
      <c r="C132">
        <v>10126.299999999999</v>
      </c>
      <c r="D132">
        <v>14568.2</v>
      </c>
      <c r="E132">
        <v>16874.5</v>
      </c>
      <c r="F132">
        <f t="shared" si="46"/>
        <v>19461.400000000001</v>
      </c>
      <c r="G132">
        <f t="shared" si="42"/>
        <v>27000.799999999999</v>
      </c>
      <c r="H132" s="20">
        <f t="shared" ref="H132:H137" si="47">+(F132/G132-1)*100</f>
        <v>-27.922876359218975</v>
      </c>
      <c r="I132" s="20">
        <f t="shared" si="43"/>
        <v>416.10000000000218</v>
      </c>
      <c r="J132" s="16">
        <f t="shared" si="37"/>
        <v>248.40000000000146</v>
      </c>
      <c r="K132">
        <f t="shared" si="45"/>
        <v>448</v>
      </c>
      <c r="L132">
        <f t="shared" si="40"/>
        <v>589.70000000000073</v>
      </c>
      <c r="M132" s="33">
        <f t="shared" si="41"/>
        <v>416.10000000000218</v>
      </c>
    </row>
    <row r="133" spans="1:13" x14ac:dyDescent="0.25">
      <c r="A133" s="5">
        <f t="shared" si="19"/>
        <v>39765</v>
      </c>
      <c r="B133">
        <v>4951.8999999999996</v>
      </c>
      <c r="C133">
        <v>10000.200000000001</v>
      </c>
      <c r="D133">
        <v>15020.4</v>
      </c>
      <c r="E133">
        <v>17492.3</v>
      </c>
      <c r="F133">
        <f t="shared" si="46"/>
        <v>19972.3</v>
      </c>
      <c r="G133">
        <f t="shared" si="42"/>
        <v>27492.5</v>
      </c>
      <c r="H133" s="20">
        <f t="shared" si="47"/>
        <v>-27.353641902336999</v>
      </c>
      <c r="I133" s="20">
        <f t="shared" si="43"/>
        <v>491.70000000000073</v>
      </c>
      <c r="J133" s="16">
        <f t="shared" si="37"/>
        <v>510.89999999999782</v>
      </c>
      <c r="K133">
        <f t="shared" si="45"/>
        <v>452.19999999999891</v>
      </c>
      <c r="L133">
        <f t="shared" si="40"/>
        <v>617.79999999999927</v>
      </c>
      <c r="M133" s="33">
        <f t="shared" si="41"/>
        <v>491.70000000000073</v>
      </c>
    </row>
    <row r="134" spans="1:13" x14ac:dyDescent="0.25">
      <c r="A134" s="5">
        <f t="shared" si="19"/>
        <v>39772</v>
      </c>
      <c r="B134">
        <v>4818.2</v>
      </c>
      <c r="C134">
        <v>9831.9</v>
      </c>
      <c r="D134">
        <v>15592.7</v>
      </c>
      <c r="E134">
        <v>18066.2</v>
      </c>
      <c r="F134">
        <f t="shared" si="46"/>
        <v>20410.900000000001</v>
      </c>
      <c r="G134">
        <f t="shared" si="42"/>
        <v>27898.1</v>
      </c>
      <c r="H134" s="20">
        <f t="shared" si="47"/>
        <v>-26.837669948849552</v>
      </c>
      <c r="I134" s="20">
        <f t="shared" si="43"/>
        <v>405.59999999999854</v>
      </c>
      <c r="J134" s="16">
        <f t="shared" si="37"/>
        <v>438.60000000000218</v>
      </c>
      <c r="K134">
        <f t="shared" si="45"/>
        <v>572.30000000000109</v>
      </c>
      <c r="L134">
        <f t="shared" si="40"/>
        <v>573.90000000000146</v>
      </c>
      <c r="M134" s="33">
        <f t="shared" si="41"/>
        <v>405.59999999999854</v>
      </c>
    </row>
    <row r="135" spans="1:13" x14ac:dyDescent="0.25">
      <c r="A135" s="5">
        <f t="shared" si="19"/>
        <v>39779</v>
      </c>
      <c r="B135">
        <v>4562.5</v>
      </c>
      <c r="C135">
        <v>9416</v>
      </c>
      <c r="D135">
        <v>16056</v>
      </c>
      <c r="E135">
        <v>18718</v>
      </c>
      <c r="F135">
        <f t="shared" si="46"/>
        <v>20618.5</v>
      </c>
      <c r="G135">
        <f t="shared" si="42"/>
        <v>28134</v>
      </c>
      <c r="H135" s="20">
        <f t="shared" si="47"/>
        <v>-26.713229544323593</v>
      </c>
      <c r="I135" s="20">
        <f t="shared" si="43"/>
        <v>235.90000000000146</v>
      </c>
      <c r="J135" s="16">
        <f t="shared" si="37"/>
        <v>207.59999999999854</v>
      </c>
      <c r="K135">
        <f t="shared" si="45"/>
        <v>463.29999999999927</v>
      </c>
      <c r="L135">
        <f t="shared" si="40"/>
        <v>651.79999999999927</v>
      </c>
      <c r="M135" s="33">
        <f t="shared" si="41"/>
        <v>235.90000000000146</v>
      </c>
    </row>
    <row r="136" spans="1:13" x14ac:dyDescent="0.25">
      <c r="A136" s="5">
        <f t="shared" si="19"/>
        <v>39786</v>
      </c>
      <c r="B136">
        <v>4480</v>
      </c>
      <c r="C136">
        <v>9265.9</v>
      </c>
      <c r="D136" s="272">
        <v>16377.8</v>
      </c>
      <c r="E136" s="272">
        <v>19381.900000000001</v>
      </c>
      <c r="F136">
        <f t="shared" ref="F136:F264" si="48">+B136+D136</f>
        <v>20857.8</v>
      </c>
      <c r="G136">
        <f t="shared" si="42"/>
        <v>28647.800000000003</v>
      </c>
      <c r="H136" s="20">
        <f t="shared" si="47"/>
        <v>-27.192314942159612</v>
      </c>
      <c r="I136" s="20">
        <f t="shared" si="43"/>
        <v>513.80000000000291</v>
      </c>
      <c r="J136" s="16">
        <f t="shared" si="37"/>
        <v>239.29999999999927</v>
      </c>
      <c r="K136">
        <f t="shared" si="45"/>
        <v>321.79999999999927</v>
      </c>
      <c r="L136">
        <f t="shared" si="40"/>
        <v>663.90000000000146</v>
      </c>
      <c r="M136" s="33">
        <f t="shared" si="41"/>
        <v>513.80000000000291</v>
      </c>
    </row>
    <row r="137" spans="1:13" x14ac:dyDescent="0.25">
      <c r="A137" s="5">
        <f t="shared" si="19"/>
        <v>39793</v>
      </c>
      <c r="B137">
        <v>4326.7</v>
      </c>
      <c r="C137">
        <v>8946.1</v>
      </c>
      <c r="D137" s="272">
        <v>16793.099999999999</v>
      </c>
      <c r="E137" s="272">
        <v>19906</v>
      </c>
      <c r="F137">
        <f t="shared" si="48"/>
        <v>21119.8</v>
      </c>
      <c r="G137">
        <f t="shared" si="42"/>
        <v>28852.1</v>
      </c>
      <c r="H137" s="20">
        <f t="shared" si="47"/>
        <v>-26.799782338200686</v>
      </c>
      <c r="I137" s="20">
        <f t="shared" si="43"/>
        <v>204.29999999999563</v>
      </c>
      <c r="J137" s="16">
        <f t="shared" ref="J137:J142" si="49">+F137-F136</f>
        <v>262</v>
      </c>
      <c r="K137">
        <f t="shared" si="45"/>
        <v>415.29999999999927</v>
      </c>
      <c r="L137">
        <f t="shared" si="40"/>
        <v>524.09999999999854</v>
      </c>
      <c r="M137" s="33">
        <f t="shared" si="41"/>
        <v>204.29999999999563</v>
      </c>
    </row>
    <row r="138" spans="1:13" x14ac:dyDescent="0.25">
      <c r="A138" s="5">
        <f t="shared" si="19"/>
        <v>39800</v>
      </c>
      <c r="B138">
        <v>4289.5</v>
      </c>
      <c r="C138">
        <v>8863.7999999999993</v>
      </c>
      <c r="D138" s="272">
        <v>17084</v>
      </c>
      <c r="E138" s="272">
        <v>20287.2</v>
      </c>
      <c r="F138">
        <f t="shared" si="48"/>
        <v>21373.5</v>
      </c>
      <c r="G138">
        <f t="shared" si="42"/>
        <v>29151</v>
      </c>
      <c r="H138" s="20">
        <f t="shared" ref="H138:H242" si="50">+(F138/G138-1)*100</f>
        <v>-26.680045281465471</v>
      </c>
      <c r="I138" s="20">
        <f t="shared" si="43"/>
        <v>298.90000000000146</v>
      </c>
      <c r="J138" s="16">
        <f t="shared" si="49"/>
        <v>253.70000000000073</v>
      </c>
      <c r="K138">
        <f t="shared" si="45"/>
        <v>290.90000000000146</v>
      </c>
      <c r="L138">
        <f t="shared" si="40"/>
        <v>381.20000000000073</v>
      </c>
      <c r="M138" s="33">
        <f t="shared" si="41"/>
        <v>298.90000000000146</v>
      </c>
    </row>
    <row r="139" spans="1:13" x14ac:dyDescent="0.25">
      <c r="A139" s="5">
        <f t="shared" si="19"/>
        <v>39807</v>
      </c>
      <c r="B139">
        <v>4530.6000000000004</v>
      </c>
      <c r="C139">
        <v>8544.9</v>
      </c>
      <c r="D139" s="272">
        <v>17261.099999999999</v>
      </c>
      <c r="E139" s="272">
        <v>20724.8</v>
      </c>
      <c r="F139">
        <f t="shared" si="48"/>
        <v>21791.699999999997</v>
      </c>
      <c r="G139">
        <f t="shared" ref="G139:G242" si="51">+C139+E139</f>
        <v>29269.699999999997</v>
      </c>
      <c r="H139" s="20">
        <f t="shared" si="50"/>
        <v>-25.548604871249115</v>
      </c>
      <c r="I139" s="20">
        <f t="shared" si="43"/>
        <v>118.69999999999709</v>
      </c>
      <c r="J139" s="16">
        <f t="shared" si="49"/>
        <v>418.19999999999709</v>
      </c>
      <c r="K139">
        <f t="shared" si="45"/>
        <v>177.09999999999854</v>
      </c>
      <c r="L139">
        <f t="shared" si="40"/>
        <v>437.59999999999854</v>
      </c>
      <c r="M139" s="33">
        <f t="shared" si="41"/>
        <v>118.69999999999709</v>
      </c>
    </row>
    <row r="140" spans="1:13" x14ac:dyDescent="0.25">
      <c r="A140" s="5">
        <f t="shared" si="19"/>
        <v>39814</v>
      </c>
      <c r="B140">
        <v>4220.6000000000004</v>
      </c>
      <c r="C140">
        <v>8265.2999999999993</v>
      </c>
      <c r="D140" s="272">
        <v>17613</v>
      </c>
      <c r="E140" s="272">
        <v>21195.3</v>
      </c>
      <c r="F140">
        <f t="shared" si="48"/>
        <v>21833.599999999999</v>
      </c>
      <c r="G140">
        <f t="shared" si="51"/>
        <v>29460.6</v>
      </c>
      <c r="H140" s="20">
        <f t="shared" si="50"/>
        <v>-25.888814212880927</v>
      </c>
      <c r="I140" s="20">
        <f t="shared" si="43"/>
        <v>190.90000000000146</v>
      </c>
      <c r="J140" s="16">
        <f t="shared" si="49"/>
        <v>41.900000000001455</v>
      </c>
      <c r="K140">
        <f t="shared" si="45"/>
        <v>351.90000000000146</v>
      </c>
      <c r="L140">
        <f t="shared" si="40"/>
        <v>470.5</v>
      </c>
      <c r="M140" s="33">
        <f t="shared" si="41"/>
        <v>190.90000000000146</v>
      </c>
    </row>
    <row r="141" spans="1:13" x14ac:dyDescent="0.25">
      <c r="A141" s="5">
        <f t="shared" si="19"/>
        <v>39821</v>
      </c>
      <c r="B141">
        <v>3738</v>
      </c>
      <c r="C141">
        <v>7966.2</v>
      </c>
      <c r="D141" s="272">
        <v>18183.5</v>
      </c>
      <c r="E141" s="272">
        <v>21899.200000000001</v>
      </c>
      <c r="F141">
        <f t="shared" si="48"/>
        <v>21921.5</v>
      </c>
      <c r="G141">
        <f t="shared" si="51"/>
        <v>29865.4</v>
      </c>
      <c r="H141" s="20">
        <f t="shared" si="50"/>
        <v>-26.599007547195086</v>
      </c>
      <c r="I141" s="20">
        <f t="shared" si="43"/>
        <v>404.80000000000291</v>
      </c>
      <c r="J141" s="16">
        <f t="shared" si="49"/>
        <v>87.900000000001455</v>
      </c>
      <c r="K141">
        <f t="shared" si="45"/>
        <v>570.5</v>
      </c>
      <c r="L141">
        <f t="shared" si="40"/>
        <v>703.90000000000146</v>
      </c>
      <c r="M141" s="33">
        <f t="shared" si="41"/>
        <v>404.80000000000291</v>
      </c>
    </row>
    <row r="142" spans="1:13" x14ac:dyDescent="0.25">
      <c r="A142" s="5">
        <f t="shared" si="19"/>
        <v>39828</v>
      </c>
      <c r="B142">
        <v>3965.9</v>
      </c>
      <c r="C142">
        <v>7894.1</v>
      </c>
      <c r="D142" s="272">
        <v>18365.8</v>
      </c>
      <c r="E142" s="272">
        <v>22394</v>
      </c>
      <c r="F142">
        <f t="shared" si="48"/>
        <v>22331.7</v>
      </c>
      <c r="G142">
        <f t="shared" si="51"/>
        <v>30288.1</v>
      </c>
      <c r="H142" s="20">
        <f t="shared" si="50"/>
        <v>-26.269062767225403</v>
      </c>
      <c r="I142" s="20">
        <f t="shared" si="43"/>
        <v>422.69999999999709</v>
      </c>
      <c r="J142" s="16">
        <f t="shared" si="49"/>
        <v>410.20000000000073</v>
      </c>
      <c r="K142">
        <f t="shared" si="45"/>
        <v>182.29999999999927</v>
      </c>
      <c r="L142">
        <f t="shared" si="40"/>
        <v>494.79999999999927</v>
      </c>
      <c r="M142" s="33">
        <f t="shared" si="41"/>
        <v>422.69999999999709</v>
      </c>
    </row>
    <row r="143" spans="1:13" x14ac:dyDescent="0.25">
      <c r="A143" s="5">
        <f t="shared" si="19"/>
        <v>39835</v>
      </c>
      <c r="B143">
        <v>3643.8</v>
      </c>
      <c r="C143">
        <v>7779</v>
      </c>
      <c r="D143" s="272">
        <v>18711.400000000001</v>
      </c>
      <c r="E143" s="272">
        <v>23017.9</v>
      </c>
      <c r="F143">
        <f t="shared" si="48"/>
        <v>22355.200000000001</v>
      </c>
      <c r="G143">
        <f t="shared" si="51"/>
        <v>30796.9</v>
      </c>
      <c r="H143" s="20">
        <f t="shared" si="50"/>
        <v>-27.410875769963859</v>
      </c>
      <c r="I143" s="20">
        <f t="shared" si="43"/>
        <v>508.80000000000291</v>
      </c>
      <c r="J143" s="16">
        <f t="shared" ref="J143:J148" si="52">+F143-F142</f>
        <v>23.5</v>
      </c>
      <c r="K143">
        <f t="shared" ref="K143:K148" si="53">+D143-D142</f>
        <v>345.60000000000218</v>
      </c>
      <c r="L143">
        <f t="shared" si="40"/>
        <v>623.90000000000146</v>
      </c>
      <c r="M143" s="33">
        <f t="shared" si="41"/>
        <v>508.80000000000291</v>
      </c>
    </row>
    <row r="144" spans="1:13" x14ac:dyDescent="0.25">
      <c r="A144" s="5">
        <f t="shared" si="19"/>
        <v>39842</v>
      </c>
      <c r="B144">
        <v>3567.8</v>
      </c>
      <c r="C144">
        <v>7631.4</v>
      </c>
      <c r="D144" s="272">
        <v>19114.2</v>
      </c>
      <c r="E144" s="272">
        <v>23478.3</v>
      </c>
      <c r="F144">
        <f t="shared" si="48"/>
        <v>22682</v>
      </c>
      <c r="G144">
        <f t="shared" si="51"/>
        <v>31109.699999999997</v>
      </c>
      <c r="H144" s="20">
        <f t="shared" si="50"/>
        <v>-27.090264451280465</v>
      </c>
      <c r="I144" s="20">
        <f t="shared" si="43"/>
        <v>312.79999999999563</v>
      </c>
      <c r="J144" s="16">
        <f t="shared" si="52"/>
        <v>326.79999999999927</v>
      </c>
      <c r="K144">
        <f t="shared" si="53"/>
        <v>402.79999999999927</v>
      </c>
      <c r="L144">
        <f t="shared" si="40"/>
        <v>460.39999999999782</v>
      </c>
      <c r="M144" s="33">
        <f t="shared" si="41"/>
        <v>312.79999999999563</v>
      </c>
    </row>
    <row r="145" spans="1:14" x14ac:dyDescent="0.25">
      <c r="A145" s="5">
        <f t="shared" si="19"/>
        <v>39849</v>
      </c>
      <c r="B145">
        <v>3462.2</v>
      </c>
      <c r="C145">
        <v>7167.6</v>
      </c>
      <c r="D145" s="272">
        <v>19631.5</v>
      </c>
      <c r="E145" s="272">
        <v>24025.1</v>
      </c>
      <c r="F145">
        <f t="shared" si="48"/>
        <v>23093.7</v>
      </c>
      <c r="G145">
        <f t="shared" si="51"/>
        <v>31192.699999999997</v>
      </c>
      <c r="H145" s="20">
        <f t="shared" si="50"/>
        <v>-25.964408339130618</v>
      </c>
      <c r="I145" s="20">
        <f t="shared" si="43"/>
        <v>83</v>
      </c>
      <c r="J145" s="16">
        <f t="shared" si="52"/>
        <v>411.70000000000073</v>
      </c>
      <c r="K145">
        <f t="shared" si="53"/>
        <v>517.29999999999927</v>
      </c>
      <c r="L145">
        <f t="shared" si="40"/>
        <v>546.79999999999927</v>
      </c>
      <c r="M145" s="33">
        <f t="shared" si="41"/>
        <v>83</v>
      </c>
    </row>
    <row r="146" spans="1:14" x14ac:dyDescent="0.25">
      <c r="A146" s="5">
        <f t="shared" si="19"/>
        <v>39856</v>
      </c>
      <c r="B146">
        <v>3642.7</v>
      </c>
      <c r="C146">
        <v>6657.9</v>
      </c>
      <c r="D146" s="272">
        <v>19884.400000000001</v>
      </c>
      <c r="E146" s="272">
        <v>24635.8</v>
      </c>
      <c r="F146">
        <f t="shared" si="48"/>
        <v>23527.100000000002</v>
      </c>
      <c r="G146">
        <f t="shared" si="51"/>
        <v>31293.699999999997</v>
      </c>
      <c r="H146" s="20">
        <f t="shared" si="50"/>
        <v>-24.818413929960325</v>
      </c>
      <c r="I146" s="20">
        <f t="shared" si="43"/>
        <v>101</v>
      </c>
      <c r="J146" s="16">
        <f t="shared" si="52"/>
        <v>433.40000000000146</v>
      </c>
      <c r="K146">
        <f t="shared" si="53"/>
        <v>252.90000000000146</v>
      </c>
      <c r="L146">
        <f t="shared" ref="L146:L151" si="54">+E146-E145</f>
        <v>610.70000000000073</v>
      </c>
      <c r="M146" s="33">
        <f t="shared" ref="M146:M155" si="55">+G146-G145</f>
        <v>101</v>
      </c>
    </row>
    <row r="147" spans="1:14" x14ac:dyDescent="0.25">
      <c r="A147" s="5">
        <f t="shared" si="19"/>
        <v>39863</v>
      </c>
      <c r="B147">
        <v>3811.1</v>
      </c>
      <c r="C147">
        <v>6456.2</v>
      </c>
      <c r="D147" s="272">
        <v>20181.400000000001</v>
      </c>
      <c r="E147" s="272">
        <v>25146.1</v>
      </c>
      <c r="F147">
        <f t="shared" si="48"/>
        <v>23992.5</v>
      </c>
      <c r="G147">
        <f t="shared" si="51"/>
        <v>31602.3</v>
      </c>
      <c r="H147" s="20">
        <f t="shared" si="50"/>
        <v>-24.079892919186264</v>
      </c>
      <c r="I147" s="20">
        <f t="shared" si="43"/>
        <v>308.60000000000218</v>
      </c>
      <c r="J147" s="16">
        <f t="shared" si="52"/>
        <v>465.39999999999782</v>
      </c>
      <c r="K147">
        <f t="shared" si="53"/>
        <v>297</v>
      </c>
      <c r="L147">
        <f t="shared" si="54"/>
        <v>510.29999999999927</v>
      </c>
      <c r="M147" s="33">
        <f t="shared" si="55"/>
        <v>308.60000000000218</v>
      </c>
    </row>
    <row r="148" spans="1:14" x14ac:dyDescent="0.25">
      <c r="A148" s="5">
        <f t="shared" si="19"/>
        <v>39870</v>
      </c>
      <c r="B148">
        <v>3844.3</v>
      </c>
      <c r="C148">
        <v>6408.6</v>
      </c>
      <c r="D148" s="272">
        <v>20433.400000000001</v>
      </c>
      <c r="E148" s="272">
        <v>25625.7</v>
      </c>
      <c r="F148">
        <f t="shared" si="48"/>
        <v>24277.7</v>
      </c>
      <c r="G148">
        <f t="shared" si="51"/>
        <v>32034.300000000003</v>
      </c>
      <c r="H148" s="20">
        <f t="shared" si="50"/>
        <v>-24.213421239109334</v>
      </c>
      <c r="I148" s="20">
        <f t="shared" si="43"/>
        <v>432.00000000000364</v>
      </c>
      <c r="J148" s="16">
        <f t="shared" si="52"/>
        <v>285.20000000000073</v>
      </c>
      <c r="K148">
        <f t="shared" si="53"/>
        <v>252</v>
      </c>
      <c r="L148">
        <f t="shared" si="54"/>
        <v>479.60000000000218</v>
      </c>
      <c r="M148" s="33">
        <f t="shared" si="55"/>
        <v>432.00000000000364</v>
      </c>
    </row>
    <row r="149" spans="1:14" x14ac:dyDescent="0.25">
      <c r="A149" s="5">
        <f t="shared" si="19"/>
        <v>39877</v>
      </c>
      <c r="B149">
        <v>3755.3</v>
      </c>
      <c r="C149">
        <v>6112.8</v>
      </c>
      <c r="D149" s="272">
        <v>20885.3</v>
      </c>
      <c r="E149" s="272">
        <v>26131.5</v>
      </c>
      <c r="F149">
        <f t="shared" si="48"/>
        <v>24640.6</v>
      </c>
      <c r="G149">
        <f t="shared" si="51"/>
        <v>32244.3</v>
      </c>
      <c r="H149" s="20">
        <f t="shared" si="50"/>
        <v>-23.581532239806723</v>
      </c>
      <c r="I149" s="20">
        <f t="shared" si="43"/>
        <v>209.99999999999636</v>
      </c>
      <c r="J149" s="16">
        <f t="shared" ref="J149:J154" si="56">+F149-F148</f>
        <v>362.89999999999782</v>
      </c>
      <c r="K149">
        <f t="shared" ref="K149:K154" si="57">+D149-D148</f>
        <v>451.89999999999782</v>
      </c>
      <c r="L149">
        <f t="shared" si="54"/>
        <v>505.79999999999927</v>
      </c>
      <c r="M149" s="33">
        <f t="shared" si="55"/>
        <v>209.99999999999636</v>
      </c>
    </row>
    <row r="150" spans="1:14" x14ac:dyDescent="0.25">
      <c r="A150" s="5">
        <f t="shared" si="19"/>
        <v>39884</v>
      </c>
      <c r="B150">
        <v>3657.5</v>
      </c>
      <c r="C150">
        <v>5565.9</v>
      </c>
      <c r="D150" s="272">
        <v>21196.9</v>
      </c>
      <c r="E150" s="272">
        <v>26695.9</v>
      </c>
      <c r="F150">
        <f t="shared" si="48"/>
        <v>24854.400000000001</v>
      </c>
      <c r="G150">
        <f t="shared" si="51"/>
        <v>32261.800000000003</v>
      </c>
      <c r="H150" s="20">
        <f t="shared" si="50"/>
        <v>-22.960281199437105</v>
      </c>
      <c r="I150" s="20">
        <f t="shared" si="43"/>
        <v>17.500000000003638</v>
      </c>
      <c r="J150" s="16">
        <f t="shared" si="56"/>
        <v>213.80000000000291</v>
      </c>
      <c r="K150">
        <f t="shared" si="57"/>
        <v>311.60000000000218</v>
      </c>
      <c r="L150">
        <f t="shared" si="54"/>
        <v>564.40000000000146</v>
      </c>
      <c r="M150" s="33">
        <f t="shared" si="55"/>
        <v>17.500000000003638</v>
      </c>
    </row>
    <row r="151" spans="1:14" x14ac:dyDescent="0.25">
      <c r="A151" s="5">
        <f t="shared" si="19"/>
        <v>39891</v>
      </c>
      <c r="B151">
        <v>3328.9</v>
      </c>
      <c r="C151">
        <v>5414</v>
      </c>
      <c r="D151" s="272">
        <v>21789.8</v>
      </c>
      <c r="E151" s="272">
        <v>27227.599999999999</v>
      </c>
      <c r="F151">
        <f t="shared" si="48"/>
        <v>25118.7</v>
      </c>
      <c r="G151">
        <f t="shared" si="51"/>
        <v>32641.599999999999</v>
      </c>
      <c r="H151" s="20">
        <f t="shared" si="50"/>
        <v>-23.046970736728589</v>
      </c>
      <c r="I151" s="20">
        <f t="shared" si="43"/>
        <v>379.79999999999563</v>
      </c>
      <c r="J151" s="16">
        <f t="shared" si="56"/>
        <v>264.29999999999927</v>
      </c>
      <c r="K151">
        <f t="shared" si="57"/>
        <v>592.89999999999782</v>
      </c>
      <c r="L151">
        <f t="shared" si="54"/>
        <v>531.69999999999709</v>
      </c>
      <c r="M151" s="33">
        <f t="shared" si="55"/>
        <v>379.79999999999563</v>
      </c>
    </row>
    <row r="152" spans="1:14" x14ac:dyDescent="0.25">
      <c r="A152" s="5">
        <f t="shared" si="19"/>
        <v>39898</v>
      </c>
      <c r="B152">
        <v>3235.7</v>
      </c>
      <c r="C152">
        <v>5202.6000000000004</v>
      </c>
      <c r="D152" s="272">
        <v>22166.5</v>
      </c>
      <c r="E152" s="272">
        <v>27706.3</v>
      </c>
      <c r="F152">
        <f t="shared" si="48"/>
        <v>25402.2</v>
      </c>
      <c r="G152">
        <f t="shared" si="51"/>
        <v>32908.9</v>
      </c>
      <c r="H152" s="20">
        <f t="shared" si="50"/>
        <v>-22.810546691016718</v>
      </c>
      <c r="I152" s="20">
        <f t="shared" si="43"/>
        <v>267.30000000000291</v>
      </c>
      <c r="J152" s="16">
        <f t="shared" si="56"/>
        <v>283.5</v>
      </c>
      <c r="K152">
        <f t="shared" si="57"/>
        <v>376.70000000000073</v>
      </c>
      <c r="L152">
        <f t="shared" ref="L152:L157" si="58">+E152-E151</f>
        <v>478.70000000000073</v>
      </c>
      <c r="M152" s="33">
        <f t="shared" si="55"/>
        <v>267.30000000000291</v>
      </c>
    </row>
    <row r="153" spans="1:14" x14ac:dyDescent="0.25">
      <c r="A153" s="5">
        <f t="shared" si="19"/>
        <v>39905</v>
      </c>
      <c r="B153">
        <v>2916.4</v>
      </c>
      <c r="C153">
        <v>4896.7</v>
      </c>
      <c r="D153" s="272">
        <v>22675.200000000001</v>
      </c>
      <c r="E153" s="272">
        <v>28466.400000000001</v>
      </c>
      <c r="F153">
        <f t="shared" si="48"/>
        <v>25591.600000000002</v>
      </c>
      <c r="G153">
        <f t="shared" si="51"/>
        <v>33363.1</v>
      </c>
      <c r="H153" s="20">
        <f t="shared" si="50"/>
        <v>-23.293698727036748</v>
      </c>
      <c r="I153" s="20">
        <f t="shared" si="43"/>
        <v>454.19999999999709</v>
      </c>
      <c r="J153" s="16">
        <f t="shared" si="56"/>
        <v>189.40000000000146</v>
      </c>
      <c r="K153">
        <f t="shared" si="57"/>
        <v>508.70000000000073</v>
      </c>
      <c r="L153">
        <f t="shared" si="58"/>
        <v>760.10000000000218</v>
      </c>
      <c r="M153" s="33">
        <f t="shared" si="55"/>
        <v>454.19999999999709</v>
      </c>
    </row>
    <row r="154" spans="1:14" x14ac:dyDescent="0.25">
      <c r="A154" s="5">
        <f t="shared" si="19"/>
        <v>39912</v>
      </c>
      <c r="B154">
        <v>2551.1999999999998</v>
      </c>
      <c r="C154">
        <v>4704.1000000000004</v>
      </c>
      <c r="D154" s="272">
        <v>23161.8</v>
      </c>
      <c r="E154" s="272">
        <v>28788.2</v>
      </c>
      <c r="F154">
        <f t="shared" si="48"/>
        <v>25713</v>
      </c>
      <c r="G154">
        <f t="shared" si="51"/>
        <v>33492.300000000003</v>
      </c>
      <c r="H154" s="20">
        <f t="shared" si="50"/>
        <v>-23.227129817898451</v>
      </c>
      <c r="I154" s="20">
        <f t="shared" si="43"/>
        <v>129.20000000000437</v>
      </c>
      <c r="J154" s="16">
        <f t="shared" si="56"/>
        <v>121.39999999999782</v>
      </c>
      <c r="K154">
        <f t="shared" si="57"/>
        <v>486.59999999999854</v>
      </c>
      <c r="L154">
        <f t="shared" si="58"/>
        <v>321.79999999999927</v>
      </c>
      <c r="M154" s="33">
        <f t="shared" si="55"/>
        <v>129.20000000000437</v>
      </c>
    </row>
    <row r="155" spans="1:14" x14ac:dyDescent="0.25">
      <c r="A155" s="5">
        <f t="shared" si="19"/>
        <v>39919</v>
      </c>
      <c r="B155">
        <v>2395.8000000000002</v>
      </c>
      <c r="C155">
        <v>4311.7</v>
      </c>
      <c r="D155" s="272">
        <v>23549.4</v>
      </c>
      <c r="E155" s="272">
        <v>29338.6</v>
      </c>
      <c r="F155">
        <f t="shared" si="48"/>
        <v>25945.200000000001</v>
      </c>
      <c r="G155">
        <f t="shared" si="51"/>
        <v>33650.299999999996</v>
      </c>
      <c r="H155" s="20">
        <f t="shared" si="50"/>
        <v>-22.89756703506357</v>
      </c>
      <c r="I155" s="20">
        <f t="shared" si="43"/>
        <v>157.99999999999272</v>
      </c>
      <c r="J155" s="16">
        <f t="shared" ref="J155:J160" si="59">+F155-F154</f>
        <v>232.20000000000073</v>
      </c>
      <c r="K155">
        <f t="shared" ref="K155:K160" si="60">+D155-D154</f>
        <v>387.60000000000218</v>
      </c>
      <c r="L155">
        <f t="shared" si="58"/>
        <v>550.39999999999782</v>
      </c>
      <c r="M155" s="33">
        <f t="shared" si="55"/>
        <v>157.99999999999272</v>
      </c>
    </row>
    <row r="156" spans="1:14" x14ac:dyDescent="0.25">
      <c r="A156" s="5">
        <f t="shared" si="19"/>
        <v>39926</v>
      </c>
      <c r="B156">
        <v>2175.4</v>
      </c>
      <c r="C156">
        <v>3912.8</v>
      </c>
      <c r="D156" s="272">
        <v>23912.2</v>
      </c>
      <c r="E156" s="272">
        <v>29913.599999999999</v>
      </c>
      <c r="F156">
        <f t="shared" si="48"/>
        <v>26087.600000000002</v>
      </c>
      <c r="G156">
        <f t="shared" si="51"/>
        <v>33826.400000000001</v>
      </c>
      <c r="H156" s="20">
        <f t="shared" si="50"/>
        <v>-22.877988789820968</v>
      </c>
      <c r="I156" s="20">
        <f t="shared" si="43"/>
        <v>176.10000000000582</v>
      </c>
      <c r="J156" s="16">
        <f t="shared" si="59"/>
        <v>142.40000000000146</v>
      </c>
      <c r="K156">
        <f t="shared" si="60"/>
        <v>362.79999999999927</v>
      </c>
      <c r="L156">
        <f t="shared" si="58"/>
        <v>575</v>
      </c>
      <c r="M156" s="33">
        <f t="shared" ref="M156:M161" si="61">+G156-G155</f>
        <v>176.10000000000582</v>
      </c>
    </row>
    <row r="157" spans="1:14" x14ac:dyDescent="0.25">
      <c r="A157" s="5">
        <f t="shared" si="19"/>
        <v>39933</v>
      </c>
      <c r="B157">
        <v>2161.4</v>
      </c>
      <c r="C157">
        <v>3459.7</v>
      </c>
      <c r="D157" s="272">
        <v>24180.9</v>
      </c>
      <c r="E157" s="272">
        <v>30521.3</v>
      </c>
      <c r="F157">
        <f t="shared" si="48"/>
        <v>26342.300000000003</v>
      </c>
      <c r="G157">
        <f t="shared" si="51"/>
        <v>33981</v>
      </c>
      <c r="H157" s="20">
        <f t="shared" si="50"/>
        <v>-22.479326682557886</v>
      </c>
      <c r="I157" s="20">
        <f t="shared" si="43"/>
        <v>154.59999999999854</v>
      </c>
      <c r="J157" s="16">
        <f t="shared" si="59"/>
        <v>254.70000000000073</v>
      </c>
      <c r="K157">
        <f t="shared" si="60"/>
        <v>268.70000000000073</v>
      </c>
      <c r="L157">
        <f t="shared" si="58"/>
        <v>607.70000000000073</v>
      </c>
      <c r="M157" s="33">
        <f t="shared" si="61"/>
        <v>154.59999999999854</v>
      </c>
      <c r="N157">
        <v>1422</v>
      </c>
    </row>
    <row r="158" spans="1:14" x14ac:dyDescent="0.25">
      <c r="A158" s="5">
        <f t="shared" si="19"/>
        <v>39940</v>
      </c>
      <c r="B158">
        <v>1952.8</v>
      </c>
      <c r="C158">
        <v>2980.3</v>
      </c>
      <c r="D158" s="272">
        <v>24465.8</v>
      </c>
      <c r="E158" s="272">
        <v>31121.4</v>
      </c>
      <c r="F158">
        <f t="shared" si="48"/>
        <v>26418.6</v>
      </c>
      <c r="G158">
        <f t="shared" si="51"/>
        <v>34101.700000000004</v>
      </c>
      <c r="H158" s="20">
        <f t="shared" si="50"/>
        <v>-22.529961849409286</v>
      </c>
      <c r="I158" s="20">
        <f t="shared" si="43"/>
        <v>120.70000000000437</v>
      </c>
      <c r="J158" s="16">
        <f t="shared" si="59"/>
        <v>76.299999999995634</v>
      </c>
      <c r="K158">
        <f t="shared" si="60"/>
        <v>284.89999999999782</v>
      </c>
      <c r="L158">
        <f>+E158-E157</f>
        <v>600.10000000000218</v>
      </c>
      <c r="M158" s="33">
        <f t="shared" si="61"/>
        <v>120.70000000000437</v>
      </c>
      <c r="N158" s="24">
        <v>1552.9</v>
      </c>
    </row>
    <row r="159" spans="1:14" x14ac:dyDescent="0.25">
      <c r="A159" s="5">
        <f t="shared" si="19"/>
        <v>39947</v>
      </c>
      <c r="B159">
        <v>1560.6</v>
      </c>
      <c r="C159">
        <v>2752.4</v>
      </c>
      <c r="D159" s="272">
        <v>24878.2</v>
      </c>
      <c r="E159" s="272">
        <v>31447.5</v>
      </c>
      <c r="F159">
        <f t="shared" si="48"/>
        <v>26438.799999999999</v>
      </c>
      <c r="G159">
        <f t="shared" si="51"/>
        <v>34199.9</v>
      </c>
      <c r="H159" s="20">
        <f t="shared" si="50"/>
        <v>-22.693341208600025</v>
      </c>
      <c r="I159" s="20">
        <f t="shared" si="43"/>
        <v>98.19999999999709</v>
      </c>
      <c r="J159" s="16">
        <f t="shared" si="59"/>
        <v>20.200000000000728</v>
      </c>
      <c r="K159">
        <f t="shared" si="60"/>
        <v>412.40000000000146</v>
      </c>
      <c r="L159">
        <f>+E159-E158</f>
        <v>326.09999999999854</v>
      </c>
      <c r="M159" s="33">
        <f t="shared" si="61"/>
        <v>98.19999999999709</v>
      </c>
      <c r="N159" s="24">
        <v>2096.3000000000002</v>
      </c>
    </row>
    <row r="160" spans="1:14" x14ac:dyDescent="0.25">
      <c r="A160" s="5">
        <f t="shared" si="19"/>
        <v>39954</v>
      </c>
      <c r="B160">
        <v>1204.5999999999999</v>
      </c>
      <c r="C160">
        <v>2043.9</v>
      </c>
      <c r="D160" s="272">
        <v>25338.2</v>
      </c>
      <c r="E160" s="272">
        <v>31815.3</v>
      </c>
      <c r="F160">
        <f t="shared" si="48"/>
        <v>26542.799999999999</v>
      </c>
      <c r="G160">
        <f t="shared" si="51"/>
        <v>33859.199999999997</v>
      </c>
      <c r="H160" s="20">
        <f t="shared" si="50"/>
        <v>-21.608307343351285</v>
      </c>
      <c r="I160" s="20">
        <f t="shared" si="43"/>
        <v>-340.70000000000437</v>
      </c>
      <c r="J160" s="16">
        <f t="shared" si="59"/>
        <v>104</v>
      </c>
      <c r="K160">
        <f t="shared" si="60"/>
        <v>460</v>
      </c>
      <c r="L160">
        <f>+E160-E159</f>
        <v>367.79999999999927</v>
      </c>
      <c r="M160" s="33">
        <f t="shared" si="61"/>
        <v>-340.70000000000437</v>
      </c>
      <c r="N160" s="24">
        <v>2324.4</v>
      </c>
    </row>
    <row r="161" spans="1:15" x14ac:dyDescent="0.25">
      <c r="A161" s="5">
        <f t="shared" si="19"/>
        <v>39961</v>
      </c>
      <c r="B161">
        <v>1005.3</v>
      </c>
      <c r="C161">
        <v>1614</v>
      </c>
      <c r="D161" s="272">
        <v>25625.7</v>
      </c>
      <c r="E161" s="272">
        <v>32385.4</v>
      </c>
      <c r="F161">
        <f t="shared" si="48"/>
        <v>26631</v>
      </c>
      <c r="G161">
        <f t="shared" si="51"/>
        <v>33999.4</v>
      </c>
      <c r="H161" s="20">
        <f t="shared" si="50"/>
        <v>-21.672147155538045</v>
      </c>
      <c r="I161" s="20">
        <f t="shared" si="43"/>
        <v>140.20000000000437</v>
      </c>
      <c r="J161" s="16">
        <f t="shared" ref="J161:J166" si="62">+F161-F160</f>
        <v>88.200000000000728</v>
      </c>
      <c r="K161">
        <f>+D161-D160</f>
        <v>287.5</v>
      </c>
      <c r="L161">
        <f>+E161-E160</f>
        <v>570.10000000000218</v>
      </c>
      <c r="M161" s="33">
        <f t="shared" si="61"/>
        <v>140.20000000000437</v>
      </c>
      <c r="N161" s="24">
        <v>2501.4</v>
      </c>
    </row>
    <row r="162" spans="1:15" x14ac:dyDescent="0.25">
      <c r="A162" s="5">
        <f t="shared" si="19"/>
        <v>39968</v>
      </c>
      <c r="B162">
        <v>3410.4</v>
      </c>
      <c r="C162">
        <v>7177.4</v>
      </c>
      <c r="D162" s="272">
        <v>75.599999999999994</v>
      </c>
      <c r="E162" s="272">
        <v>366.6</v>
      </c>
      <c r="F162">
        <f t="shared" si="48"/>
        <v>3486</v>
      </c>
      <c r="G162">
        <f t="shared" si="51"/>
        <v>7544</v>
      </c>
      <c r="H162" s="20">
        <f t="shared" si="50"/>
        <v>-53.791092258748677</v>
      </c>
      <c r="I162" s="20">
        <f t="shared" si="43"/>
        <v>-26455.4</v>
      </c>
      <c r="J162" s="16"/>
      <c r="O162">
        <v>1</v>
      </c>
    </row>
    <row r="163" spans="1:15" x14ac:dyDescent="0.25">
      <c r="A163" s="5">
        <f t="shared" si="19"/>
        <v>39975</v>
      </c>
      <c r="B163">
        <v>3286.4</v>
      </c>
      <c r="C163">
        <v>7341.5</v>
      </c>
      <c r="D163" s="272">
        <v>468.4</v>
      </c>
      <c r="E163" s="272">
        <v>740.7</v>
      </c>
      <c r="F163">
        <f t="shared" si="48"/>
        <v>3754.8</v>
      </c>
      <c r="G163">
        <f t="shared" si="51"/>
        <v>8082.2</v>
      </c>
      <c r="H163" s="20">
        <f t="shared" si="50"/>
        <v>-53.542352329811195</v>
      </c>
      <c r="I163" s="20">
        <f t="shared" si="43"/>
        <v>538.19999999999982</v>
      </c>
      <c r="J163" s="16">
        <f t="shared" si="62"/>
        <v>268.80000000000018</v>
      </c>
      <c r="K163">
        <f t="shared" ref="K163:K174" si="63">+D163-D162</f>
        <v>392.79999999999995</v>
      </c>
      <c r="L163">
        <f t="shared" ref="L163:L174" si="64">+E163-E162</f>
        <v>374.1</v>
      </c>
      <c r="O163">
        <v>2</v>
      </c>
    </row>
    <row r="164" spans="1:15" x14ac:dyDescent="0.25">
      <c r="A164" s="5">
        <f t="shared" si="19"/>
        <v>39982</v>
      </c>
      <c r="B164">
        <v>3330.9</v>
      </c>
      <c r="C164">
        <v>7335.5</v>
      </c>
      <c r="D164" s="272">
        <v>792.2</v>
      </c>
      <c r="E164" s="272">
        <v>1245</v>
      </c>
      <c r="F164">
        <f t="shared" si="48"/>
        <v>4123.1000000000004</v>
      </c>
      <c r="G164">
        <f t="shared" si="51"/>
        <v>8580.5</v>
      </c>
      <c r="H164" s="20">
        <f t="shared" si="50"/>
        <v>-51.948021677058442</v>
      </c>
      <c r="I164" s="20">
        <f t="shared" si="43"/>
        <v>498.30000000000018</v>
      </c>
      <c r="J164" s="16">
        <f t="shared" si="62"/>
        <v>368.30000000000018</v>
      </c>
      <c r="K164">
        <f t="shared" si="63"/>
        <v>323.80000000000007</v>
      </c>
      <c r="L164">
        <f t="shared" si="64"/>
        <v>504.29999999999995</v>
      </c>
      <c r="O164">
        <v>3</v>
      </c>
    </row>
    <row r="165" spans="1:15" x14ac:dyDescent="0.25">
      <c r="A165" s="5">
        <f t="shared" si="19"/>
        <v>39989</v>
      </c>
      <c r="B165">
        <v>3206.1</v>
      </c>
      <c r="C165">
        <v>7567.4</v>
      </c>
      <c r="D165" s="272">
        <v>1158.9000000000001</v>
      </c>
      <c r="E165" s="272">
        <v>1681.2</v>
      </c>
      <c r="F165">
        <f t="shared" si="48"/>
        <v>4365</v>
      </c>
      <c r="G165">
        <f t="shared" si="51"/>
        <v>9248.6</v>
      </c>
      <c r="H165" s="20">
        <f t="shared" si="50"/>
        <v>-52.803667582120539</v>
      </c>
      <c r="I165" s="20">
        <f t="shared" si="43"/>
        <v>668.10000000000036</v>
      </c>
      <c r="J165" s="16">
        <f t="shared" si="62"/>
        <v>241.89999999999964</v>
      </c>
      <c r="K165">
        <f t="shared" si="63"/>
        <v>366.70000000000005</v>
      </c>
      <c r="L165">
        <f t="shared" si="64"/>
        <v>436.20000000000005</v>
      </c>
      <c r="O165">
        <v>4</v>
      </c>
    </row>
    <row r="166" spans="1:15" x14ac:dyDescent="0.25">
      <c r="A166" s="5">
        <f t="shared" si="19"/>
        <v>39996</v>
      </c>
      <c r="B166">
        <v>3422.1</v>
      </c>
      <c r="C166">
        <v>7612.4</v>
      </c>
      <c r="D166" s="272">
        <v>1527</v>
      </c>
      <c r="E166" s="272">
        <v>2253.3000000000002</v>
      </c>
      <c r="F166">
        <f t="shared" si="48"/>
        <v>4949.1000000000004</v>
      </c>
      <c r="G166">
        <f t="shared" si="51"/>
        <v>9865.7000000000007</v>
      </c>
      <c r="H166" s="20">
        <f t="shared" si="50"/>
        <v>-49.835287916721569</v>
      </c>
      <c r="I166" s="20">
        <f t="shared" si="43"/>
        <v>617.10000000000036</v>
      </c>
      <c r="J166" s="16">
        <f t="shared" si="62"/>
        <v>584.10000000000036</v>
      </c>
      <c r="K166">
        <f t="shared" si="63"/>
        <v>368.09999999999991</v>
      </c>
      <c r="L166">
        <f t="shared" si="64"/>
        <v>572.10000000000014</v>
      </c>
      <c r="O166">
        <v>5</v>
      </c>
    </row>
    <row r="167" spans="1:15" x14ac:dyDescent="0.25">
      <c r="A167" s="5">
        <f t="shared" si="19"/>
        <v>40003</v>
      </c>
      <c r="B167">
        <v>3680.2</v>
      </c>
      <c r="C167">
        <v>7716.1</v>
      </c>
      <c r="D167" s="272">
        <v>1691.4</v>
      </c>
      <c r="E167" s="272">
        <v>2898.3</v>
      </c>
      <c r="F167">
        <f t="shared" si="48"/>
        <v>5371.6</v>
      </c>
      <c r="G167">
        <f t="shared" si="51"/>
        <v>10614.400000000001</v>
      </c>
      <c r="H167" s="20">
        <f t="shared" si="50"/>
        <v>-49.393277057582154</v>
      </c>
      <c r="I167" s="20">
        <f t="shared" si="43"/>
        <v>748.70000000000073</v>
      </c>
      <c r="J167" s="16">
        <f t="shared" ref="J167:J173" si="65">+F167-F166</f>
        <v>422.5</v>
      </c>
      <c r="K167">
        <f t="shared" si="63"/>
        <v>164.40000000000009</v>
      </c>
      <c r="L167">
        <f t="shared" si="64"/>
        <v>645</v>
      </c>
      <c r="O167">
        <v>6</v>
      </c>
    </row>
    <row r="168" spans="1:15" x14ac:dyDescent="0.25">
      <c r="A168" s="5">
        <f t="shared" si="19"/>
        <v>40010</v>
      </c>
      <c r="B168">
        <v>3585.7</v>
      </c>
      <c r="C168">
        <v>7491.4</v>
      </c>
      <c r="D168" s="272">
        <v>2128.1999999999998</v>
      </c>
      <c r="E168" s="272">
        <v>3733.3</v>
      </c>
      <c r="F168">
        <f t="shared" si="48"/>
        <v>5713.9</v>
      </c>
      <c r="G168">
        <f t="shared" si="51"/>
        <v>11224.7</v>
      </c>
      <c r="H168" s="20">
        <f t="shared" si="50"/>
        <v>-49.095298760768671</v>
      </c>
      <c r="I168" s="20">
        <f t="shared" si="43"/>
        <v>610.29999999999927</v>
      </c>
      <c r="J168" s="16">
        <f t="shared" si="65"/>
        <v>342.29999999999927</v>
      </c>
      <c r="K168">
        <f t="shared" si="63"/>
        <v>436.79999999999973</v>
      </c>
      <c r="L168">
        <f t="shared" si="64"/>
        <v>835</v>
      </c>
      <c r="O168">
        <v>7</v>
      </c>
    </row>
    <row r="169" spans="1:15" x14ac:dyDescent="0.25">
      <c r="A169" s="5">
        <f t="shared" si="19"/>
        <v>40017</v>
      </c>
      <c r="B169">
        <v>3852.9</v>
      </c>
      <c r="C169">
        <v>7639.9</v>
      </c>
      <c r="D169" s="272">
        <v>2436.1</v>
      </c>
      <c r="E169" s="272">
        <v>4311.2</v>
      </c>
      <c r="F169">
        <f t="shared" si="48"/>
        <v>6289</v>
      </c>
      <c r="G169">
        <f t="shared" si="51"/>
        <v>11951.099999999999</v>
      </c>
      <c r="H169" s="20">
        <f t="shared" si="50"/>
        <v>-47.37722887432956</v>
      </c>
      <c r="I169" s="20">
        <f t="shared" si="43"/>
        <v>726.39999999999782</v>
      </c>
      <c r="J169" s="16">
        <f t="shared" si="65"/>
        <v>575.10000000000036</v>
      </c>
      <c r="K169">
        <f t="shared" si="63"/>
        <v>307.90000000000009</v>
      </c>
      <c r="L169">
        <f t="shared" si="64"/>
        <v>577.89999999999964</v>
      </c>
      <c r="O169">
        <v>8</v>
      </c>
    </row>
    <row r="170" spans="1:15" x14ac:dyDescent="0.25">
      <c r="A170" s="5">
        <f t="shared" si="19"/>
        <v>40024</v>
      </c>
      <c r="B170">
        <v>4015.7</v>
      </c>
      <c r="C170">
        <v>7521.8</v>
      </c>
      <c r="D170" s="272">
        <v>2826.1</v>
      </c>
      <c r="E170" s="272">
        <v>5111.8999999999996</v>
      </c>
      <c r="F170">
        <f t="shared" si="48"/>
        <v>6841.7999999999993</v>
      </c>
      <c r="G170">
        <f t="shared" si="51"/>
        <v>12633.7</v>
      </c>
      <c r="H170" s="20">
        <f t="shared" si="50"/>
        <v>-45.844843553353343</v>
      </c>
      <c r="I170" s="20">
        <f t="shared" si="43"/>
        <v>682.60000000000218</v>
      </c>
      <c r="J170" s="16">
        <f t="shared" si="65"/>
        <v>552.79999999999927</v>
      </c>
      <c r="K170">
        <f t="shared" si="63"/>
        <v>390</v>
      </c>
      <c r="L170">
        <f t="shared" si="64"/>
        <v>800.69999999999982</v>
      </c>
      <c r="O170">
        <v>9</v>
      </c>
    </row>
    <row r="171" spans="1:15" x14ac:dyDescent="0.25">
      <c r="A171" s="5">
        <f t="shared" si="19"/>
        <v>40031</v>
      </c>
      <c r="B171">
        <v>4115.3</v>
      </c>
      <c r="C171">
        <v>7359.1</v>
      </c>
      <c r="D171" s="272">
        <v>3205.6</v>
      </c>
      <c r="E171" s="272">
        <v>5924.9</v>
      </c>
      <c r="F171">
        <f t="shared" si="48"/>
        <v>7320.9</v>
      </c>
      <c r="G171">
        <f t="shared" si="51"/>
        <v>13284</v>
      </c>
      <c r="H171" s="20">
        <f t="shared" si="50"/>
        <v>-44.889340560072263</v>
      </c>
      <c r="I171" s="20">
        <f t="shared" si="43"/>
        <v>650.29999999999927</v>
      </c>
      <c r="J171" s="16">
        <f t="shared" si="65"/>
        <v>479.10000000000036</v>
      </c>
      <c r="K171">
        <f t="shared" si="63"/>
        <v>379.5</v>
      </c>
      <c r="L171">
        <f t="shared" si="64"/>
        <v>813</v>
      </c>
      <c r="O171">
        <v>10</v>
      </c>
    </row>
    <row r="172" spans="1:15" x14ac:dyDescent="0.25">
      <c r="A172" s="5">
        <f t="shared" si="19"/>
        <v>40038</v>
      </c>
      <c r="B172">
        <v>4099.2</v>
      </c>
      <c r="C172">
        <v>7270.3</v>
      </c>
      <c r="D172" s="272">
        <v>3580.5</v>
      </c>
      <c r="E172" s="272">
        <v>6930.2</v>
      </c>
      <c r="F172">
        <f t="shared" si="48"/>
        <v>7679.7</v>
      </c>
      <c r="G172">
        <f t="shared" si="51"/>
        <v>14200.5</v>
      </c>
      <c r="H172" s="20">
        <f t="shared" si="50"/>
        <v>-45.919509876412803</v>
      </c>
      <c r="I172" s="20">
        <f t="shared" si="43"/>
        <v>916.5</v>
      </c>
      <c r="J172" s="16">
        <f t="shared" si="65"/>
        <v>358.80000000000018</v>
      </c>
      <c r="K172">
        <f t="shared" si="63"/>
        <v>374.90000000000009</v>
      </c>
      <c r="L172">
        <f t="shared" si="64"/>
        <v>1005.3000000000002</v>
      </c>
      <c r="O172">
        <v>11</v>
      </c>
    </row>
    <row r="173" spans="1:15" x14ac:dyDescent="0.25">
      <c r="A173" s="5">
        <f t="shared" si="19"/>
        <v>40045</v>
      </c>
      <c r="B173">
        <v>4301.6000000000004</v>
      </c>
      <c r="C173">
        <v>6918.7</v>
      </c>
      <c r="D173" s="272">
        <v>4030.8</v>
      </c>
      <c r="E173" s="272">
        <v>7648.7</v>
      </c>
      <c r="F173">
        <f t="shared" si="48"/>
        <v>8332.4000000000015</v>
      </c>
      <c r="G173">
        <f t="shared" si="51"/>
        <v>14567.4</v>
      </c>
      <c r="H173" s="20">
        <f t="shared" si="50"/>
        <v>-42.801048917445797</v>
      </c>
      <c r="I173" s="20">
        <f t="shared" si="43"/>
        <v>366.89999999999964</v>
      </c>
      <c r="J173" s="16">
        <f t="shared" si="65"/>
        <v>652.70000000000164</v>
      </c>
      <c r="K173">
        <f t="shared" si="63"/>
        <v>450.30000000000018</v>
      </c>
      <c r="L173">
        <f t="shared" si="64"/>
        <v>718.5</v>
      </c>
      <c r="O173">
        <v>12</v>
      </c>
    </row>
    <row r="174" spans="1:15" x14ac:dyDescent="0.25">
      <c r="A174" s="5">
        <f t="shared" si="19"/>
        <v>40052</v>
      </c>
      <c r="B174">
        <v>4271.8999999999996</v>
      </c>
      <c r="C174">
        <v>6503.6</v>
      </c>
      <c r="D174" s="272">
        <v>4466.2</v>
      </c>
      <c r="E174" s="272">
        <v>8500.4</v>
      </c>
      <c r="F174">
        <f t="shared" si="48"/>
        <v>8738.0999999999985</v>
      </c>
      <c r="G174">
        <f t="shared" si="51"/>
        <v>15004</v>
      </c>
      <c r="H174" s="20">
        <f t="shared" si="50"/>
        <v>-41.761530258597709</v>
      </c>
      <c r="I174" s="20">
        <f t="shared" si="43"/>
        <v>436.60000000000036</v>
      </c>
      <c r="J174" s="16">
        <f t="shared" ref="J174:J213" si="66">+F174-F173</f>
        <v>405.69999999999709</v>
      </c>
      <c r="K174">
        <f t="shared" si="63"/>
        <v>435.39999999999964</v>
      </c>
      <c r="L174">
        <f t="shared" si="64"/>
        <v>851.69999999999982</v>
      </c>
      <c r="O174">
        <v>13</v>
      </c>
    </row>
    <row r="175" spans="1:15" x14ac:dyDescent="0.25">
      <c r="A175" s="5">
        <f t="shared" si="19"/>
        <v>40059</v>
      </c>
      <c r="B175">
        <v>4370.5</v>
      </c>
      <c r="C175">
        <v>6273</v>
      </c>
      <c r="D175" s="272">
        <v>4919.1000000000004</v>
      </c>
      <c r="E175" s="272">
        <v>9188.2999999999993</v>
      </c>
      <c r="F175">
        <f t="shared" si="48"/>
        <v>9289.6</v>
      </c>
      <c r="G175">
        <f t="shared" si="51"/>
        <v>15461.3</v>
      </c>
      <c r="H175" s="20">
        <f t="shared" si="50"/>
        <v>-39.917083298299616</v>
      </c>
      <c r="I175" s="20">
        <f t="shared" si="43"/>
        <v>457.29999999999927</v>
      </c>
      <c r="J175" s="16">
        <f t="shared" si="66"/>
        <v>551.50000000000182</v>
      </c>
    </row>
    <row r="176" spans="1:15" x14ac:dyDescent="0.25">
      <c r="A176" s="5">
        <f t="shared" si="19"/>
        <v>40066</v>
      </c>
      <c r="B176">
        <v>4223.8999999999996</v>
      </c>
      <c r="C176">
        <v>6393.9</v>
      </c>
      <c r="D176" s="272">
        <v>5515</v>
      </c>
      <c r="E176" s="272">
        <v>9724.7000000000007</v>
      </c>
      <c r="F176">
        <f t="shared" si="48"/>
        <v>9738.9</v>
      </c>
      <c r="G176">
        <f t="shared" si="51"/>
        <v>16118.6</v>
      </c>
      <c r="H176" s="20">
        <f t="shared" si="50"/>
        <v>-39.579740175945808</v>
      </c>
      <c r="I176" s="20">
        <f t="shared" si="43"/>
        <v>657.30000000000109</v>
      </c>
      <c r="J176" s="16">
        <f t="shared" si="66"/>
        <v>449.29999999999927</v>
      </c>
    </row>
    <row r="177" spans="1:10" x14ac:dyDescent="0.25">
      <c r="A177" s="5">
        <f t="shared" si="19"/>
        <v>40073</v>
      </c>
      <c r="B177">
        <v>4114.3</v>
      </c>
      <c r="C177">
        <v>5947.7</v>
      </c>
      <c r="D177" s="272">
        <v>6116.7</v>
      </c>
      <c r="E177" s="272">
        <v>10455.200000000001</v>
      </c>
      <c r="F177">
        <f t="shared" si="48"/>
        <v>10231</v>
      </c>
      <c r="G177">
        <f t="shared" si="51"/>
        <v>16402.900000000001</v>
      </c>
      <c r="H177" s="20">
        <f t="shared" si="50"/>
        <v>-37.626883051167795</v>
      </c>
      <c r="I177" s="20">
        <f t="shared" si="43"/>
        <v>284.30000000000109</v>
      </c>
      <c r="J177" s="16">
        <f t="shared" si="66"/>
        <v>492.10000000000036</v>
      </c>
    </row>
    <row r="178" spans="1:10" x14ac:dyDescent="0.25">
      <c r="A178" s="5">
        <f t="shared" si="19"/>
        <v>40080</v>
      </c>
      <c r="B178" s="272">
        <v>4021.2</v>
      </c>
      <c r="C178">
        <v>5967.4</v>
      </c>
      <c r="D178" s="272">
        <v>6748</v>
      </c>
      <c r="E178" s="272">
        <v>11087.5</v>
      </c>
      <c r="F178">
        <f t="shared" si="48"/>
        <v>10769.2</v>
      </c>
      <c r="G178">
        <f t="shared" si="51"/>
        <v>17054.900000000001</v>
      </c>
      <c r="H178" s="20">
        <f t="shared" si="50"/>
        <v>-36.855683703803599</v>
      </c>
      <c r="I178" s="20">
        <f t="shared" si="43"/>
        <v>652</v>
      </c>
      <c r="J178" s="16">
        <f t="shared" si="66"/>
        <v>538.20000000000073</v>
      </c>
    </row>
    <row r="179" spans="1:10" x14ac:dyDescent="0.25">
      <c r="A179" s="5">
        <f t="shared" si="19"/>
        <v>40087</v>
      </c>
      <c r="B179" s="272">
        <v>4113</v>
      </c>
      <c r="C179">
        <v>5586</v>
      </c>
      <c r="D179" s="272">
        <v>7413.5</v>
      </c>
      <c r="E179" s="272">
        <v>11980.8</v>
      </c>
      <c r="F179">
        <f t="shared" si="48"/>
        <v>11526.5</v>
      </c>
      <c r="G179">
        <f t="shared" si="51"/>
        <v>17566.8</v>
      </c>
      <c r="H179" s="20">
        <f t="shared" si="50"/>
        <v>-34.384748502857661</v>
      </c>
      <c r="I179" s="20">
        <f t="shared" si="43"/>
        <v>511.89999999999782</v>
      </c>
      <c r="J179" s="16">
        <f t="shared" si="66"/>
        <v>757.29999999999927</v>
      </c>
    </row>
    <row r="180" spans="1:10" x14ac:dyDescent="0.25">
      <c r="A180" s="5">
        <f t="shared" si="19"/>
        <v>40094</v>
      </c>
      <c r="B180" s="272">
        <v>4069</v>
      </c>
      <c r="C180">
        <v>5369.9</v>
      </c>
      <c r="D180" s="272">
        <v>7937.7</v>
      </c>
      <c r="E180" s="272">
        <v>12632.6</v>
      </c>
      <c r="F180">
        <f t="shared" si="48"/>
        <v>12006.7</v>
      </c>
      <c r="G180">
        <f t="shared" si="51"/>
        <v>18002.5</v>
      </c>
      <c r="H180" s="20">
        <f t="shared" si="50"/>
        <v>-33.305374253575891</v>
      </c>
      <c r="I180" s="20">
        <f t="shared" si="43"/>
        <v>435.70000000000073</v>
      </c>
      <c r="J180" s="16">
        <f t="shared" si="66"/>
        <v>480.20000000000073</v>
      </c>
    </row>
    <row r="181" spans="1:10" x14ac:dyDescent="0.25">
      <c r="A181" s="5">
        <f t="shared" si="19"/>
        <v>40101</v>
      </c>
      <c r="B181" s="272">
        <v>4229.3</v>
      </c>
      <c r="C181">
        <v>5234.2</v>
      </c>
      <c r="D181" s="272">
        <v>8405.1</v>
      </c>
      <c r="E181" s="272">
        <v>13152.2</v>
      </c>
      <c r="F181">
        <f t="shared" si="48"/>
        <v>12634.400000000001</v>
      </c>
      <c r="G181">
        <f t="shared" si="51"/>
        <v>18386.400000000001</v>
      </c>
      <c r="H181" s="20">
        <f t="shared" si="50"/>
        <v>-31.283992516207626</v>
      </c>
      <c r="I181" s="20">
        <f t="shared" si="43"/>
        <v>383.90000000000146</v>
      </c>
      <c r="J181" s="16">
        <f t="shared" si="66"/>
        <v>627.70000000000073</v>
      </c>
    </row>
    <row r="182" spans="1:10" x14ac:dyDescent="0.25">
      <c r="A182" s="5">
        <f t="shared" si="19"/>
        <v>40108</v>
      </c>
      <c r="B182" s="272">
        <v>4146.1000000000004</v>
      </c>
      <c r="C182">
        <v>5104.2</v>
      </c>
      <c r="D182" s="272">
        <v>8829.9</v>
      </c>
      <c r="E182" s="272">
        <v>13742.5</v>
      </c>
      <c r="F182">
        <f t="shared" si="48"/>
        <v>12976</v>
      </c>
      <c r="G182">
        <f t="shared" si="51"/>
        <v>18846.7</v>
      </c>
      <c r="H182" s="20">
        <f t="shared" si="50"/>
        <v>-31.14975035417341</v>
      </c>
      <c r="I182" s="20">
        <f t="shared" si="43"/>
        <v>460.29999999999927</v>
      </c>
      <c r="J182" s="16">
        <f t="shared" si="66"/>
        <v>341.59999999999854</v>
      </c>
    </row>
    <row r="183" spans="1:10" x14ac:dyDescent="0.25">
      <c r="A183" s="5">
        <f t="shared" si="19"/>
        <v>40115</v>
      </c>
      <c r="B183" s="272">
        <v>4140.8</v>
      </c>
      <c r="C183">
        <v>5092.8</v>
      </c>
      <c r="D183" s="272">
        <v>9119.7999999999993</v>
      </c>
      <c r="E183" s="272">
        <v>14120.2</v>
      </c>
      <c r="F183">
        <f t="shared" si="48"/>
        <v>13260.599999999999</v>
      </c>
      <c r="G183">
        <f t="shared" si="51"/>
        <v>19213</v>
      </c>
      <c r="H183" s="20">
        <f t="shared" si="50"/>
        <v>-30.981106542445225</v>
      </c>
      <c r="I183" s="20">
        <f t="shared" si="43"/>
        <v>366.29999999999927</v>
      </c>
      <c r="J183" s="16">
        <f t="shared" si="66"/>
        <v>284.59999999999854</v>
      </c>
    </row>
    <row r="184" spans="1:10" x14ac:dyDescent="0.25">
      <c r="A184" s="5">
        <f t="shared" si="19"/>
        <v>40122</v>
      </c>
      <c r="B184" s="272">
        <v>4096.5</v>
      </c>
      <c r="C184">
        <v>4893.2</v>
      </c>
      <c r="D184" s="272">
        <v>9576.2000000000007</v>
      </c>
      <c r="E184" s="272">
        <v>14568.2</v>
      </c>
      <c r="F184">
        <f t="shared" si="48"/>
        <v>13672.7</v>
      </c>
      <c r="G184">
        <f t="shared" si="51"/>
        <v>19461.400000000001</v>
      </c>
      <c r="H184" s="20">
        <f t="shared" si="50"/>
        <v>-29.744519921485612</v>
      </c>
      <c r="I184" s="20">
        <f t="shared" si="43"/>
        <v>248.40000000000146</v>
      </c>
      <c r="J184" s="16">
        <f t="shared" si="66"/>
        <v>412.10000000000218</v>
      </c>
    </row>
    <row r="185" spans="1:10" x14ac:dyDescent="0.25">
      <c r="A185" s="5">
        <f t="shared" si="19"/>
        <v>40129</v>
      </c>
      <c r="B185" s="272">
        <v>3972.1</v>
      </c>
      <c r="C185">
        <v>4951.8999999999996</v>
      </c>
      <c r="D185" s="272">
        <v>10063.1</v>
      </c>
      <c r="E185" s="272">
        <v>15020.4</v>
      </c>
      <c r="F185">
        <f t="shared" si="48"/>
        <v>14035.2</v>
      </c>
      <c r="G185">
        <f t="shared" si="51"/>
        <v>19972.3</v>
      </c>
      <c r="H185" s="20">
        <f t="shared" si="50"/>
        <v>-29.726671439944319</v>
      </c>
      <c r="I185" s="20">
        <f t="shared" si="43"/>
        <v>510.89999999999782</v>
      </c>
      <c r="J185" s="16">
        <f t="shared" si="66"/>
        <v>362.5</v>
      </c>
    </row>
    <row r="186" spans="1:10" x14ac:dyDescent="0.25">
      <c r="A186" s="5">
        <f t="shared" si="19"/>
        <v>40136</v>
      </c>
      <c r="B186" s="272">
        <v>3907.2</v>
      </c>
      <c r="C186">
        <v>4818.2</v>
      </c>
      <c r="D186" s="272">
        <v>10479.200000000001</v>
      </c>
      <c r="E186" s="272">
        <v>15592.7</v>
      </c>
      <c r="F186">
        <f t="shared" si="48"/>
        <v>14386.400000000001</v>
      </c>
      <c r="G186">
        <f t="shared" si="51"/>
        <v>20410.900000000001</v>
      </c>
      <c r="H186" s="20">
        <f t="shared" si="50"/>
        <v>-29.516091892077267</v>
      </c>
      <c r="I186" s="20">
        <f t="shared" si="43"/>
        <v>438.60000000000218</v>
      </c>
      <c r="J186" s="16">
        <f t="shared" si="66"/>
        <v>351.20000000000073</v>
      </c>
    </row>
    <row r="187" spans="1:10" x14ac:dyDescent="0.25">
      <c r="A187" s="5">
        <f t="shared" si="19"/>
        <v>40143</v>
      </c>
      <c r="B187" s="272">
        <v>3912.8</v>
      </c>
      <c r="C187">
        <v>4562.5</v>
      </c>
      <c r="D187" s="272">
        <v>10864.2</v>
      </c>
      <c r="E187" s="272">
        <v>16056</v>
      </c>
      <c r="F187">
        <f t="shared" si="48"/>
        <v>14777</v>
      </c>
      <c r="G187">
        <f t="shared" si="51"/>
        <v>20618.5</v>
      </c>
      <c r="H187" s="20">
        <f t="shared" si="50"/>
        <v>-28.33135291122051</v>
      </c>
      <c r="I187" s="20">
        <f t="shared" si="43"/>
        <v>207.59999999999854</v>
      </c>
      <c r="J187" s="16">
        <f t="shared" si="66"/>
        <v>390.59999999999854</v>
      </c>
    </row>
    <row r="188" spans="1:10" x14ac:dyDescent="0.25">
      <c r="A188" s="5">
        <f t="shared" si="19"/>
        <v>40150</v>
      </c>
      <c r="B188" s="272">
        <v>3851.4</v>
      </c>
      <c r="C188">
        <v>4480</v>
      </c>
      <c r="D188" s="272">
        <v>11170.8</v>
      </c>
      <c r="E188" s="272">
        <v>16377.8</v>
      </c>
      <c r="F188">
        <f t="shared" si="48"/>
        <v>15022.199999999999</v>
      </c>
      <c r="G188">
        <f t="shared" si="51"/>
        <v>20857.8</v>
      </c>
      <c r="H188" s="20">
        <f t="shared" si="50"/>
        <v>-27.978022610246533</v>
      </c>
      <c r="I188" s="20">
        <f t="shared" si="43"/>
        <v>239.29999999999927</v>
      </c>
      <c r="J188" s="16">
        <f t="shared" si="66"/>
        <v>245.19999999999891</v>
      </c>
    </row>
    <row r="189" spans="1:10" x14ac:dyDescent="0.25">
      <c r="A189" s="5">
        <f t="shared" si="19"/>
        <v>40157</v>
      </c>
      <c r="B189" s="272">
        <v>3858.3</v>
      </c>
      <c r="C189">
        <v>4326.7</v>
      </c>
      <c r="D189" s="272">
        <v>11508.9</v>
      </c>
      <c r="E189" s="272">
        <v>16793.099999999999</v>
      </c>
      <c r="F189">
        <f t="shared" si="48"/>
        <v>15367.2</v>
      </c>
      <c r="G189">
        <f t="shared" si="51"/>
        <v>21119.8</v>
      </c>
      <c r="H189" s="20">
        <f t="shared" si="50"/>
        <v>-27.237947329046676</v>
      </c>
      <c r="I189" s="20">
        <f t="shared" ref="I189:I252" si="67">+G189-G188</f>
        <v>262</v>
      </c>
      <c r="J189" s="16">
        <f t="shared" si="66"/>
        <v>345.00000000000182</v>
      </c>
    </row>
    <row r="190" spans="1:10" x14ac:dyDescent="0.25">
      <c r="A190" s="5">
        <f t="shared" si="19"/>
        <v>40164</v>
      </c>
      <c r="B190" s="272">
        <v>3751.9</v>
      </c>
      <c r="C190">
        <v>4289.5</v>
      </c>
      <c r="D190" s="272">
        <v>11836.6</v>
      </c>
      <c r="E190" s="272">
        <v>17084</v>
      </c>
      <c r="F190">
        <f t="shared" si="48"/>
        <v>15588.5</v>
      </c>
      <c r="G190">
        <f t="shared" si="51"/>
        <v>21373.5</v>
      </c>
      <c r="H190" s="20">
        <f t="shared" si="50"/>
        <v>-27.066226869721856</v>
      </c>
      <c r="I190" s="20">
        <f t="shared" si="67"/>
        <v>253.70000000000073</v>
      </c>
      <c r="J190" s="16">
        <f t="shared" si="66"/>
        <v>221.29999999999927</v>
      </c>
    </row>
    <row r="191" spans="1:10" x14ac:dyDescent="0.25">
      <c r="A191" s="5">
        <f t="shared" si="19"/>
        <v>40171</v>
      </c>
      <c r="B191" s="272">
        <v>3828.1</v>
      </c>
      <c r="C191">
        <v>4530.6000000000004</v>
      </c>
      <c r="D191" s="272">
        <v>12130.7</v>
      </c>
      <c r="E191" s="272">
        <v>17261.099999999999</v>
      </c>
      <c r="F191">
        <f t="shared" si="48"/>
        <v>15958.800000000001</v>
      </c>
      <c r="G191">
        <f t="shared" si="51"/>
        <v>21791.699999999997</v>
      </c>
      <c r="H191" s="20">
        <f t="shared" si="50"/>
        <v>-26.766612976500216</v>
      </c>
      <c r="I191" s="20">
        <f t="shared" si="67"/>
        <v>418.19999999999709</v>
      </c>
      <c r="J191" s="16">
        <f t="shared" si="66"/>
        <v>370.30000000000109</v>
      </c>
    </row>
    <row r="192" spans="1:10" x14ac:dyDescent="0.25">
      <c r="A192" s="5">
        <f t="shared" si="19"/>
        <v>40178</v>
      </c>
      <c r="B192" s="272">
        <v>3677.3</v>
      </c>
      <c r="C192">
        <v>4220.6000000000004</v>
      </c>
      <c r="D192" s="272">
        <v>12374.9</v>
      </c>
      <c r="E192" s="272">
        <v>17613</v>
      </c>
      <c r="F192">
        <f t="shared" si="48"/>
        <v>16052.2</v>
      </c>
      <c r="G192">
        <f t="shared" si="51"/>
        <v>21833.599999999999</v>
      </c>
      <c r="H192" s="20">
        <f t="shared" si="50"/>
        <v>-26.479371244320671</v>
      </c>
      <c r="I192" s="20">
        <f t="shared" si="67"/>
        <v>41.900000000001455</v>
      </c>
      <c r="J192" s="16">
        <f t="shared" si="66"/>
        <v>93.399999999999636</v>
      </c>
    </row>
    <row r="193" spans="1:12" x14ac:dyDescent="0.25">
      <c r="A193" s="5">
        <f t="shared" si="19"/>
        <v>40185</v>
      </c>
      <c r="B193" s="272">
        <v>3568.1</v>
      </c>
      <c r="C193">
        <v>3738</v>
      </c>
      <c r="D193" s="272">
        <v>12666</v>
      </c>
      <c r="E193" s="272">
        <v>18183.5</v>
      </c>
      <c r="F193">
        <f t="shared" si="48"/>
        <v>16234.1</v>
      </c>
      <c r="G193">
        <f t="shared" si="51"/>
        <v>21921.5</v>
      </c>
      <c r="H193" s="20">
        <f t="shared" si="50"/>
        <v>-25.944392491389735</v>
      </c>
      <c r="I193" s="20">
        <f t="shared" si="67"/>
        <v>87.900000000001455</v>
      </c>
      <c r="J193" s="16">
        <f t="shared" si="66"/>
        <v>181.89999999999964</v>
      </c>
    </row>
    <row r="194" spans="1:12" x14ac:dyDescent="0.25">
      <c r="A194" s="5">
        <f t="shared" si="19"/>
        <v>40192</v>
      </c>
      <c r="B194" s="272">
        <v>4077.3</v>
      </c>
      <c r="C194">
        <v>3965.9</v>
      </c>
      <c r="D194" s="272">
        <v>12982.6</v>
      </c>
      <c r="E194" s="272">
        <v>18365.8</v>
      </c>
      <c r="F194">
        <f t="shared" si="48"/>
        <v>17059.900000000001</v>
      </c>
      <c r="G194">
        <f t="shared" si="51"/>
        <v>22331.7</v>
      </c>
      <c r="H194" s="20">
        <f t="shared" si="50"/>
        <v>-23.606801094408393</v>
      </c>
      <c r="I194" s="20">
        <f t="shared" si="67"/>
        <v>410.20000000000073</v>
      </c>
      <c r="J194" s="16">
        <f t="shared" si="66"/>
        <v>825.80000000000109</v>
      </c>
    </row>
    <row r="195" spans="1:12" x14ac:dyDescent="0.25">
      <c r="A195" s="5">
        <f t="shared" si="19"/>
        <v>40199</v>
      </c>
      <c r="B195" s="272">
        <v>4314.2</v>
      </c>
      <c r="C195">
        <v>3643.8</v>
      </c>
      <c r="D195" s="272">
        <v>13407.4</v>
      </c>
      <c r="E195" s="272">
        <v>18711.400000000001</v>
      </c>
      <c r="F195">
        <f t="shared" si="48"/>
        <v>17721.599999999999</v>
      </c>
      <c r="G195">
        <f t="shared" si="51"/>
        <v>22355.200000000001</v>
      </c>
      <c r="H195" s="20">
        <f t="shared" si="50"/>
        <v>-20.727168622960214</v>
      </c>
      <c r="I195" s="20">
        <f t="shared" si="67"/>
        <v>23.5</v>
      </c>
      <c r="J195" s="16">
        <f t="shared" si="66"/>
        <v>661.69999999999709</v>
      </c>
    </row>
    <row r="196" spans="1:12" x14ac:dyDescent="0.25">
      <c r="A196" s="5">
        <f t="shared" si="19"/>
        <v>40206</v>
      </c>
      <c r="B196" s="272">
        <v>4282</v>
      </c>
      <c r="C196">
        <v>3567.8</v>
      </c>
      <c r="D196" s="272">
        <v>13856.9</v>
      </c>
      <c r="E196" s="272">
        <v>19114.2</v>
      </c>
      <c r="F196">
        <f t="shared" si="48"/>
        <v>18138.900000000001</v>
      </c>
      <c r="G196">
        <f t="shared" si="51"/>
        <v>22682</v>
      </c>
      <c r="H196" s="20">
        <f t="shared" si="50"/>
        <v>-20.029538841372009</v>
      </c>
      <c r="I196" s="20">
        <f t="shared" si="67"/>
        <v>326.79999999999927</v>
      </c>
      <c r="J196" s="16">
        <f t="shared" si="66"/>
        <v>417.30000000000291</v>
      </c>
    </row>
    <row r="197" spans="1:12" x14ac:dyDescent="0.25">
      <c r="A197" s="5">
        <f t="shared" si="19"/>
        <v>40213</v>
      </c>
      <c r="B197" s="272">
        <v>4382.2</v>
      </c>
      <c r="C197">
        <v>3462.2</v>
      </c>
      <c r="D197" s="272">
        <v>14304.8</v>
      </c>
      <c r="E197" s="272">
        <v>19631.5</v>
      </c>
      <c r="F197">
        <f t="shared" si="48"/>
        <v>18687</v>
      </c>
      <c r="G197">
        <f t="shared" si="51"/>
        <v>23093.7</v>
      </c>
      <c r="H197" s="20">
        <f t="shared" si="50"/>
        <v>-19.081827511399219</v>
      </c>
      <c r="I197" s="20">
        <f t="shared" si="67"/>
        <v>411.70000000000073</v>
      </c>
      <c r="J197" s="16">
        <f t="shared" si="66"/>
        <v>548.09999999999854</v>
      </c>
    </row>
    <row r="198" spans="1:12" x14ac:dyDescent="0.25">
      <c r="A198" s="5">
        <f t="shared" si="19"/>
        <v>40220</v>
      </c>
      <c r="B198" s="272">
        <v>4426.5</v>
      </c>
      <c r="C198">
        <v>3642.7</v>
      </c>
      <c r="D198" s="272">
        <v>14669.5</v>
      </c>
      <c r="E198" s="272">
        <v>19884.400000000001</v>
      </c>
      <c r="F198">
        <f t="shared" si="48"/>
        <v>19096</v>
      </c>
      <c r="G198">
        <f t="shared" si="51"/>
        <v>23527.100000000002</v>
      </c>
      <c r="H198" s="20">
        <f t="shared" si="50"/>
        <v>-18.834025442999781</v>
      </c>
      <c r="I198" s="20">
        <f t="shared" si="67"/>
        <v>433.40000000000146</v>
      </c>
      <c r="J198" s="16">
        <f t="shared" si="66"/>
        <v>409</v>
      </c>
    </row>
    <row r="199" spans="1:12" x14ac:dyDescent="0.25">
      <c r="A199" s="5">
        <f t="shared" si="19"/>
        <v>40227</v>
      </c>
      <c r="B199" s="272">
        <v>4342.3999999999996</v>
      </c>
      <c r="C199">
        <v>3811.1</v>
      </c>
      <c r="D199" s="272">
        <v>15129.2</v>
      </c>
      <c r="E199" s="272">
        <v>20181.400000000001</v>
      </c>
      <c r="F199">
        <f t="shared" si="48"/>
        <v>19471.599999999999</v>
      </c>
      <c r="G199">
        <f t="shared" si="51"/>
        <v>23992.5</v>
      </c>
      <c r="H199" s="20">
        <f t="shared" si="50"/>
        <v>-18.842971762008965</v>
      </c>
      <c r="I199" s="20">
        <f t="shared" si="67"/>
        <v>465.39999999999782</v>
      </c>
      <c r="J199" s="16">
        <f t="shared" si="66"/>
        <v>375.59999999999854</v>
      </c>
    </row>
    <row r="200" spans="1:12" x14ac:dyDescent="0.25">
      <c r="A200" s="5">
        <f t="shared" si="19"/>
        <v>40234</v>
      </c>
      <c r="B200" s="272">
        <v>3971.3</v>
      </c>
      <c r="C200">
        <v>3844.3</v>
      </c>
      <c r="D200" s="272">
        <v>15601.9</v>
      </c>
      <c r="E200" s="272">
        <v>20433.400000000001</v>
      </c>
      <c r="F200">
        <f t="shared" si="48"/>
        <v>19573.2</v>
      </c>
      <c r="G200">
        <f t="shared" si="51"/>
        <v>24277.7</v>
      </c>
      <c r="H200" s="20">
        <f t="shared" si="50"/>
        <v>-19.377865283778938</v>
      </c>
      <c r="I200" s="20">
        <f t="shared" si="67"/>
        <v>285.20000000000073</v>
      </c>
      <c r="J200" s="16">
        <f t="shared" si="66"/>
        <v>101.60000000000218</v>
      </c>
    </row>
    <row r="201" spans="1:12" x14ac:dyDescent="0.25">
      <c r="A201" s="5">
        <f t="shared" si="19"/>
        <v>40241</v>
      </c>
      <c r="B201" s="272">
        <v>3838.2</v>
      </c>
      <c r="C201">
        <v>3755.3</v>
      </c>
      <c r="D201" s="272">
        <v>16142.9</v>
      </c>
      <c r="E201" s="272">
        <v>20885.3</v>
      </c>
      <c r="F201">
        <f t="shared" si="48"/>
        <v>19981.099999999999</v>
      </c>
      <c r="G201">
        <f t="shared" si="51"/>
        <v>24640.6</v>
      </c>
      <c r="H201" s="20">
        <f t="shared" si="50"/>
        <v>-18.909847974481142</v>
      </c>
      <c r="I201" s="20">
        <f t="shared" si="67"/>
        <v>362.89999999999782</v>
      </c>
      <c r="J201" s="16">
        <f t="shared" si="66"/>
        <v>407.89999999999782</v>
      </c>
    </row>
    <row r="202" spans="1:12" x14ac:dyDescent="0.25">
      <c r="A202" s="5">
        <f t="shared" si="19"/>
        <v>40248</v>
      </c>
      <c r="B202" s="272">
        <v>3906.1</v>
      </c>
      <c r="C202">
        <v>3657.5</v>
      </c>
      <c r="D202" s="272">
        <v>16400.2</v>
      </c>
      <c r="E202" s="272">
        <v>21196.9</v>
      </c>
      <c r="F202">
        <f t="shared" si="48"/>
        <v>20306.3</v>
      </c>
      <c r="G202">
        <f t="shared" si="51"/>
        <v>24854.400000000001</v>
      </c>
      <c r="H202" s="20">
        <f t="shared" si="50"/>
        <v>-18.298973220033488</v>
      </c>
      <c r="I202" s="20">
        <f t="shared" si="67"/>
        <v>213.80000000000291</v>
      </c>
      <c r="J202" s="16">
        <f t="shared" si="66"/>
        <v>325.20000000000073</v>
      </c>
    </row>
    <row r="203" spans="1:12" x14ac:dyDescent="0.25">
      <c r="A203" s="5">
        <f t="shared" si="19"/>
        <v>40255</v>
      </c>
      <c r="B203" s="272">
        <v>3824.4</v>
      </c>
      <c r="C203">
        <v>3328.9</v>
      </c>
      <c r="D203" s="272">
        <v>16853.2</v>
      </c>
      <c r="E203" s="272">
        <v>21789.8</v>
      </c>
      <c r="F203">
        <f t="shared" si="48"/>
        <v>20677.600000000002</v>
      </c>
      <c r="G203">
        <f t="shared" si="51"/>
        <v>25118.7</v>
      </c>
      <c r="H203" s="20">
        <f t="shared" si="50"/>
        <v>-17.680453208167613</v>
      </c>
      <c r="I203" s="20">
        <f t="shared" si="67"/>
        <v>264.29999999999927</v>
      </c>
      <c r="J203" s="16">
        <f t="shared" si="66"/>
        <v>371.30000000000291</v>
      </c>
    </row>
    <row r="204" spans="1:12" x14ac:dyDescent="0.25">
      <c r="A204" s="5">
        <f t="shared" si="19"/>
        <v>40262</v>
      </c>
      <c r="B204" s="272">
        <v>3562</v>
      </c>
      <c r="C204">
        <v>3235.7</v>
      </c>
      <c r="D204" s="272">
        <v>17546.2</v>
      </c>
      <c r="E204" s="272">
        <v>22166.5</v>
      </c>
      <c r="F204">
        <f t="shared" si="48"/>
        <v>21108.2</v>
      </c>
      <c r="G204">
        <f t="shared" si="51"/>
        <v>25402.2</v>
      </c>
      <c r="H204" s="20">
        <f t="shared" si="50"/>
        <v>-16.904047680909528</v>
      </c>
      <c r="I204" s="20">
        <f t="shared" si="67"/>
        <v>283.5</v>
      </c>
      <c r="J204" s="16">
        <f t="shared" si="66"/>
        <v>430.59999999999854</v>
      </c>
    </row>
    <row r="205" spans="1:12" x14ac:dyDescent="0.25">
      <c r="A205" s="5">
        <f t="shared" si="19"/>
        <v>40269</v>
      </c>
      <c r="B205" s="272">
        <v>3435.4</v>
      </c>
      <c r="C205">
        <v>2916.4</v>
      </c>
      <c r="D205" s="272">
        <v>17996.5</v>
      </c>
      <c r="E205" s="272">
        <v>22675.200000000001</v>
      </c>
      <c r="F205">
        <f t="shared" si="48"/>
        <v>21431.9</v>
      </c>
      <c r="G205">
        <f t="shared" si="51"/>
        <v>25591.600000000002</v>
      </c>
      <c r="H205" s="20">
        <f t="shared" si="50"/>
        <v>-16.254161521749321</v>
      </c>
      <c r="I205" s="20">
        <f t="shared" si="67"/>
        <v>189.40000000000146</v>
      </c>
      <c r="J205" s="16">
        <f t="shared" si="66"/>
        <v>323.70000000000073</v>
      </c>
    </row>
    <row r="206" spans="1:12" x14ac:dyDescent="0.25">
      <c r="A206" s="5">
        <f t="shared" si="19"/>
        <v>40276</v>
      </c>
      <c r="B206" s="272">
        <v>3059.5</v>
      </c>
      <c r="C206">
        <v>2551.1999999999998</v>
      </c>
      <c r="D206" s="272">
        <v>18473.400000000001</v>
      </c>
      <c r="E206" s="272">
        <v>23161.8</v>
      </c>
      <c r="F206">
        <f t="shared" si="48"/>
        <v>21532.9</v>
      </c>
      <c r="G206">
        <f t="shared" si="51"/>
        <v>25713</v>
      </c>
      <c r="H206" s="20">
        <f t="shared" si="50"/>
        <v>-16.256757282308556</v>
      </c>
      <c r="I206" s="20">
        <f t="shared" si="67"/>
        <v>121.39999999999782</v>
      </c>
      <c r="J206" s="16">
        <f t="shared" si="66"/>
        <v>101</v>
      </c>
    </row>
    <row r="207" spans="1:12" x14ac:dyDescent="0.25">
      <c r="A207" s="5">
        <f t="shared" si="19"/>
        <v>40283</v>
      </c>
      <c r="B207" s="272">
        <v>2793.9</v>
      </c>
      <c r="C207">
        <v>2395.8000000000002</v>
      </c>
      <c r="D207" s="272">
        <v>18905.400000000001</v>
      </c>
      <c r="E207" s="272">
        <v>23523.1</v>
      </c>
      <c r="F207">
        <f t="shared" si="48"/>
        <v>21699.300000000003</v>
      </c>
      <c r="G207">
        <f t="shared" si="51"/>
        <v>25918.899999999998</v>
      </c>
      <c r="H207" s="20">
        <f t="shared" si="50"/>
        <v>-16.280011883220336</v>
      </c>
      <c r="I207" s="20">
        <f t="shared" si="67"/>
        <v>205.89999999999782</v>
      </c>
      <c r="J207" s="16">
        <f t="shared" si="66"/>
        <v>166.40000000000146</v>
      </c>
    </row>
    <row r="208" spans="1:12" x14ac:dyDescent="0.25">
      <c r="A208" s="5">
        <f t="shared" si="19"/>
        <v>40290</v>
      </c>
      <c r="B208" s="272">
        <v>2688.6</v>
      </c>
      <c r="C208">
        <v>2175.4</v>
      </c>
      <c r="D208" s="272">
        <v>19183.8</v>
      </c>
      <c r="E208" s="272">
        <v>23885.9</v>
      </c>
      <c r="F208">
        <f t="shared" si="48"/>
        <v>21872.399999999998</v>
      </c>
      <c r="G208">
        <f t="shared" si="51"/>
        <v>26061.300000000003</v>
      </c>
      <c r="H208" s="20">
        <f t="shared" si="50"/>
        <v>-16.073258049291496</v>
      </c>
      <c r="I208" s="20">
        <f t="shared" si="67"/>
        <v>142.40000000000509</v>
      </c>
      <c r="J208" s="16">
        <f t="shared" si="66"/>
        <v>173.09999999999491</v>
      </c>
      <c r="K208">
        <v>1860.7</v>
      </c>
      <c r="L208" s="24"/>
    </row>
    <row r="209" spans="1:12" x14ac:dyDescent="0.25">
      <c r="A209" s="5">
        <f t="shared" si="19"/>
        <v>40297</v>
      </c>
      <c r="B209" s="272">
        <v>2348</v>
      </c>
      <c r="C209">
        <v>2161.4</v>
      </c>
      <c r="D209" s="272">
        <v>19674.599999999999</v>
      </c>
      <c r="E209" s="272">
        <v>24154.7</v>
      </c>
      <c r="F209">
        <f t="shared" si="48"/>
        <v>22022.6</v>
      </c>
      <c r="G209">
        <f t="shared" si="51"/>
        <v>26316.100000000002</v>
      </c>
      <c r="H209" s="20">
        <f t="shared" si="50"/>
        <v>-16.315107481731729</v>
      </c>
      <c r="I209" s="20">
        <f t="shared" si="67"/>
        <v>254.79999999999927</v>
      </c>
      <c r="J209" s="16">
        <f t="shared" si="66"/>
        <v>150.20000000000073</v>
      </c>
      <c r="K209">
        <v>1994.7</v>
      </c>
      <c r="L209" s="24"/>
    </row>
    <row r="210" spans="1:12" x14ac:dyDescent="0.25">
      <c r="A210" s="5">
        <f t="shared" si="19"/>
        <v>40304</v>
      </c>
      <c r="B210" s="272">
        <v>2074.3000000000002</v>
      </c>
      <c r="C210">
        <v>1952.8</v>
      </c>
      <c r="D210" s="272">
        <v>20192.7</v>
      </c>
      <c r="E210" s="272">
        <v>24465.8</v>
      </c>
      <c r="F210">
        <f t="shared" si="48"/>
        <v>22267</v>
      </c>
      <c r="G210">
        <f t="shared" si="51"/>
        <v>26418.6</v>
      </c>
      <c r="H210" s="20">
        <f t="shared" si="50"/>
        <v>-15.71468586526159</v>
      </c>
      <c r="I210" s="20">
        <f t="shared" si="67"/>
        <v>102.49999999999636</v>
      </c>
      <c r="J210" s="16">
        <f t="shared" si="66"/>
        <v>244.40000000000146</v>
      </c>
      <c r="K210" s="24">
        <v>2235.8000000000002</v>
      </c>
    </row>
    <row r="211" spans="1:12" x14ac:dyDescent="0.25">
      <c r="A211" s="5">
        <f t="shared" si="19"/>
        <v>40311</v>
      </c>
      <c r="B211" s="272">
        <v>1989.3</v>
      </c>
      <c r="C211">
        <v>1560.6</v>
      </c>
      <c r="D211" s="272">
        <v>20528.3</v>
      </c>
      <c r="E211" s="272">
        <v>24878.2</v>
      </c>
      <c r="F211">
        <f t="shared" si="48"/>
        <v>22517.599999999999</v>
      </c>
      <c r="G211">
        <f t="shared" si="51"/>
        <v>26438.799999999999</v>
      </c>
      <c r="H211" s="20">
        <f t="shared" si="50"/>
        <v>-14.831232885002343</v>
      </c>
      <c r="I211" s="20">
        <f t="shared" si="67"/>
        <v>20.200000000000728</v>
      </c>
      <c r="J211" s="16">
        <f t="shared" si="66"/>
        <v>250.59999999999854</v>
      </c>
      <c r="K211" s="24">
        <v>2441</v>
      </c>
    </row>
    <row r="212" spans="1:12" x14ac:dyDescent="0.25">
      <c r="A212" s="5">
        <f t="shared" si="19"/>
        <v>40318</v>
      </c>
      <c r="B212" s="272">
        <v>1566.1</v>
      </c>
      <c r="C212">
        <v>1204.5999999999999</v>
      </c>
      <c r="D212" s="272">
        <v>21100.2</v>
      </c>
      <c r="E212" s="272">
        <v>25338.2</v>
      </c>
      <c r="F212">
        <f t="shared" si="48"/>
        <v>22666.3</v>
      </c>
      <c r="G212">
        <f t="shared" si="51"/>
        <v>26542.799999999999</v>
      </c>
      <c r="H212" s="20">
        <f t="shared" si="50"/>
        <v>-14.604713896047139</v>
      </c>
      <c r="I212" s="20">
        <f t="shared" si="67"/>
        <v>104</v>
      </c>
      <c r="J212" s="16">
        <f t="shared" si="66"/>
        <v>148.70000000000073</v>
      </c>
      <c r="K212" s="24">
        <v>2777.7</v>
      </c>
    </row>
    <row r="213" spans="1:12" x14ac:dyDescent="0.25">
      <c r="A213" s="5">
        <f t="shared" si="19"/>
        <v>40325</v>
      </c>
      <c r="B213" s="272">
        <v>1212.9000000000001</v>
      </c>
      <c r="C213">
        <v>1005.3</v>
      </c>
      <c r="D213" s="272">
        <v>21400.2</v>
      </c>
      <c r="E213" s="272">
        <v>25625.7</v>
      </c>
      <c r="F213">
        <f t="shared" si="48"/>
        <v>22613.100000000002</v>
      </c>
      <c r="G213">
        <f t="shared" si="51"/>
        <v>26631</v>
      </c>
      <c r="H213" s="20">
        <f t="shared" si="50"/>
        <v>-15.0873042694604</v>
      </c>
      <c r="I213" s="20">
        <f t="shared" si="67"/>
        <v>88.200000000000728</v>
      </c>
      <c r="J213" s="16">
        <f t="shared" si="66"/>
        <v>-53.19999999999709</v>
      </c>
      <c r="K213" s="24">
        <v>3072</v>
      </c>
    </row>
    <row r="214" spans="1:12" x14ac:dyDescent="0.25">
      <c r="A214" s="5">
        <f t="shared" si="19"/>
        <v>40332</v>
      </c>
      <c r="B214" s="272">
        <v>4027.6</v>
      </c>
      <c r="C214">
        <v>3410.4</v>
      </c>
      <c r="D214" s="272">
        <v>145.6</v>
      </c>
      <c r="E214" s="272">
        <v>75.599999999999994</v>
      </c>
      <c r="F214">
        <f t="shared" si="48"/>
        <v>4173.2</v>
      </c>
      <c r="G214">
        <f t="shared" si="51"/>
        <v>3486</v>
      </c>
      <c r="H214" s="20">
        <f t="shared" si="50"/>
        <v>19.713138267355124</v>
      </c>
      <c r="I214" s="20">
        <f t="shared" si="67"/>
        <v>-23145</v>
      </c>
    </row>
    <row r="215" spans="1:12" x14ac:dyDescent="0.25">
      <c r="A215" s="5">
        <f t="shared" si="19"/>
        <v>40339</v>
      </c>
      <c r="B215" s="272">
        <v>4592.3999999999996</v>
      </c>
      <c r="C215">
        <v>3286.4</v>
      </c>
      <c r="D215" s="272">
        <v>540.29999999999995</v>
      </c>
      <c r="E215" s="272">
        <v>468.4</v>
      </c>
      <c r="F215">
        <f t="shared" si="48"/>
        <v>5132.7</v>
      </c>
      <c r="G215">
        <f t="shared" si="51"/>
        <v>3754.8</v>
      </c>
      <c r="H215" s="20">
        <f t="shared" si="50"/>
        <v>36.697027804410354</v>
      </c>
      <c r="I215" s="20">
        <f t="shared" si="67"/>
        <v>268.80000000000018</v>
      </c>
      <c r="J215" s="16">
        <f t="shared" ref="J215:J242" si="68">+F215-F214</f>
        <v>959.5</v>
      </c>
    </row>
    <row r="216" spans="1:12" x14ac:dyDescent="0.25">
      <c r="A216" s="5">
        <f t="shared" si="19"/>
        <v>40346</v>
      </c>
      <c r="B216" s="272">
        <v>5032.7</v>
      </c>
      <c r="C216">
        <v>3330.9</v>
      </c>
      <c r="D216" s="272">
        <v>820.7</v>
      </c>
      <c r="E216" s="272">
        <v>792.2</v>
      </c>
      <c r="F216">
        <f t="shared" si="48"/>
        <v>5853.4</v>
      </c>
      <c r="G216">
        <f t="shared" si="51"/>
        <v>4123.1000000000004</v>
      </c>
      <c r="H216" s="20">
        <f t="shared" si="50"/>
        <v>41.965996458975027</v>
      </c>
      <c r="I216" s="20">
        <f t="shared" si="67"/>
        <v>368.30000000000018</v>
      </c>
      <c r="J216" s="16">
        <f t="shared" si="68"/>
        <v>720.69999999999982</v>
      </c>
    </row>
    <row r="217" spans="1:12" x14ac:dyDescent="0.25">
      <c r="A217" s="5">
        <f t="shared" si="19"/>
        <v>40353</v>
      </c>
      <c r="B217" s="272">
        <v>4902.3999999999996</v>
      </c>
      <c r="C217">
        <v>3206.1</v>
      </c>
      <c r="D217" s="272">
        <v>1369.3</v>
      </c>
      <c r="E217" s="272">
        <v>1158.9000000000001</v>
      </c>
      <c r="F217">
        <f t="shared" si="48"/>
        <v>6271.7</v>
      </c>
      <c r="G217">
        <f t="shared" si="51"/>
        <v>4365</v>
      </c>
      <c r="H217" s="20">
        <f t="shared" si="50"/>
        <v>43.681557846506294</v>
      </c>
      <c r="I217" s="20">
        <f t="shared" si="67"/>
        <v>241.89999999999964</v>
      </c>
      <c r="J217" s="16">
        <f t="shared" si="68"/>
        <v>418.30000000000018</v>
      </c>
    </row>
    <row r="218" spans="1:12" x14ac:dyDescent="0.25">
      <c r="A218" s="5">
        <f t="shared" si="19"/>
        <v>40360</v>
      </c>
      <c r="B218">
        <v>4858.3999999999996</v>
      </c>
      <c r="C218">
        <v>3422.1</v>
      </c>
      <c r="D218" s="272">
        <v>1926.9</v>
      </c>
      <c r="E218" s="272">
        <v>1527</v>
      </c>
      <c r="F218">
        <f t="shared" si="48"/>
        <v>6785.2999999999993</v>
      </c>
      <c r="G218">
        <f t="shared" si="51"/>
        <v>4949.1000000000004</v>
      </c>
      <c r="H218" s="20">
        <f t="shared" si="50"/>
        <v>37.101695257723598</v>
      </c>
      <c r="I218" s="20">
        <f t="shared" si="67"/>
        <v>584.10000000000036</v>
      </c>
      <c r="J218" s="16">
        <f t="shared" si="68"/>
        <v>513.59999999999945</v>
      </c>
    </row>
    <row r="219" spans="1:12" x14ac:dyDescent="0.25">
      <c r="A219" s="5">
        <f t="shared" si="19"/>
        <v>40367</v>
      </c>
      <c r="B219">
        <v>4811.8999999999996</v>
      </c>
      <c r="C219">
        <v>3680.2</v>
      </c>
      <c r="D219" s="272">
        <v>2282.9</v>
      </c>
      <c r="E219" s="272">
        <v>1691.4</v>
      </c>
      <c r="F219">
        <f t="shared" si="48"/>
        <v>7094.7999999999993</v>
      </c>
      <c r="G219">
        <f t="shared" si="51"/>
        <v>5371.6</v>
      </c>
      <c r="H219" s="20">
        <f t="shared" si="50"/>
        <v>32.07982723955616</v>
      </c>
      <c r="I219" s="20">
        <f t="shared" si="67"/>
        <v>422.5</v>
      </c>
      <c r="J219" s="16">
        <f t="shared" si="68"/>
        <v>309.5</v>
      </c>
    </row>
    <row r="220" spans="1:12" x14ac:dyDescent="0.25">
      <c r="A220" s="5">
        <f t="shared" si="19"/>
        <v>40374</v>
      </c>
      <c r="B220">
        <v>4649.3</v>
      </c>
      <c r="C220">
        <v>3585.7</v>
      </c>
      <c r="D220" s="272">
        <v>2827.6</v>
      </c>
      <c r="E220" s="272">
        <v>2128.1999999999998</v>
      </c>
      <c r="F220">
        <f t="shared" si="48"/>
        <v>7476.9</v>
      </c>
      <c r="G220">
        <f t="shared" si="51"/>
        <v>5713.9</v>
      </c>
      <c r="H220" s="20">
        <f t="shared" si="50"/>
        <v>30.854582684331188</v>
      </c>
      <c r="I220" s="20">
        <f t="shared" si="67"/>
        <v>342.29999999999927</v>
      </c>
      <c r="J220" s="16">
        <f t="shared" si="68"/>
        <v>382.10000000000036</v>
      </c>
    </row>
    <row r="221" spans="1:12" x14ac:dyDescent="0.25">
      <c r="A221" s="5">
        <f t="shared" si="19"/>
        <v>40381</v>
      </c>
      <c r="B221">
        <v>5117.8999999999996</v>
      </c>
      <c r="C221">
        <v>3852.9</v>
      </c>
      <c r="D221" s="272">
        <v>3278.9</v>
      </c>
      <c r="E221" s="272">
        <v>2436.1</v>
      </c>
      <c r="F221">
        <f t="shared" si="48"/>
        <v>8396.7999999999993</v>
      </c>
      <c r="G221">
        <f t="shared" si="51"/>
        <v>6289</v>
      </c>
      <c r="H221" s="20">
        <f t="shared" si="50"/>
        <v>33.515662267451084</v>
      </c>
      <c r="I221" s="20">
        <f t="shared" si="67"/>
        <v>575.10000000000036</v>
      </c>
      <c r="J221" s="16">
        <f t="shared" si="68"/>
        <v>919.89999999999964</v>
      </c>
    </row>
    <row r="222" spans="1:12" x14ac:dyDescent="0.25">
      <c r="A222" s="5">
        <f t="shared" si="19"/>
        <v>40388</v>
      </c>
      <c r="B222">
        <v>5399.8</v>
      </c>
      <c r="C222">
        <v>4015.7</v>
      </c>
      <c r="D222" s="272">
        <v>3851.6</v>
      </c>
      <c r="E222" s="272">
        <v>2826.1</v>
      </c>
      <c r="F222">
        <f t="shared" si="48"/>
        <v>9251.4</v>
      </c>
      <c r="G222">
        <f t="shared" si="51"/>
        <v>6841.7999999999993</v>
      </c>
      <c r="H222" s="20">
        <f t="shared" si="50"/>
        <v>35.218802069630819</v>
      </c>
      <c r="I222" s="20">
        <f t="shared" si="67"/>
        <v>552.79999999999927</v>
      </c>
      <c r="J222" s="16">
        <f t="shared" si="68"/>
        <v>854.60000000000036</v>
      </c>
    </row>
    <row r="223" spans="1:12" x14ac:dyDescent="0.25">
      <c r="A223" s="5">
        <f t="shared" si="19"/>
        <v>40395</v>
      </c>
      <c r="B223">
        <v>6295.3</v>
      </c>
      <c r="C223">
        <v>4115.3</v>
      </c>
      <c r="D223" s="272">
        <v>4274.3999999999996</v>
      </c>
      <c r="E223" s="272">
        <v>3205.6</v>
      </c>
      <c r="F223">
        <f t="shared" si="48"/>
        <v>10569.7</v>
      </c>
      <c r="G223">
        <f t="shared" si="51"/>
        <v>7320.9</v>
      </c>
      <c r="H223" s="20">
        <f t="shared" si="50"/>
        <v>44.377057465612182</v>
      </c>
      <c r="I223" s="20">
        <f t="shared" si="67"/>
        <v>479.10000000000036</v>
      </c>
      <c r="J223" s="16">
        <f t="shared" si="68"/>
        <v>1318.3000000000011</v>
      </c>
      <c r="K223">
        <f>D223-D222</f>
        <v>422.79999999999973</v>
      </c>
    </row>
    <row r="224" spans="1:12" x14ac:dyDescent="0.25">
      <c r="A224" s="5">
        <f t="shared" si="19"/>
        <v>40402</v>
      </c>
      <c r="B224">
        <v>7130.8</v>
      </c>
      <c r="C224">
        <v>4099.2</v>
      </c>
      <c r="D224" s="272">
        <v>4851.3</v>
      </c>
      <c r="E224" s="272">
        <v>3580.5</v>
      </c>
      <c r="F224">
        <f t="shared" si="48"/>
        <v>11982.1</v>
      </c>
      <c r="G224">
        <f t="shared" si="51"/>
        <v>7679.7</v>
      </c>
      <c r="H224" s="20">
        <f t="shared" si="50"/>
        <v>56.023021732619767</v>
      </c>
      <c r="I224" s="20">
        <f t="shared" si="67"/>
        <v>358.80000000000018</v>
      </c>
      <c r="J224" s="16">
        <f t="shared" si="68"/>
        <v>1412.3999999999996</v>
      </c>
      <c r="K224">
        <f>D224-D223</f>
        <v>576.90000000000055</v>
      </c>
    </row>
    <row r="225" spans="1:11" x14ac:dyDescent="0.25">
      <c r="A225" s="5">
        <f t="shared" si="19"/>
        <v>40409</v>
      </c>
      <c r="B225">
        <v>7701.5</v>
      </c>
      <c r="C225">
        <v>4301.6000000000004</v>
      </c>
      <c r="D225" s="272">
        <v>5358.3</v>
      </c>
      <c r="E225" s="272">
        <v>4030.8</v>
      </c>
      <c r="F225">
        <f t="shared" si="48"/>
        <v>13059.8</v>
      </c>
      <c r="G225">
        <f t="shared" si="51"/>
        <v>8332.4000000000015</v>
      </c>
      <c r="H225" s="20">
        <f t="shared" si="50"/>
        <v>56.735154337285735</v>
      </c>
      <c r="I225" s="20">
        <f t="shared" si="67"/>
        <v>652.70000000000164</v>
      </c>
      <c r="J225" s="16">
        <f t="shared" si="68"/>
        <v>1077.6999999999989</v>
      </c>
      <c r="K225">
        <f>D225-D224</f>
        <v>507</v>
      </c>
    </row>
    <row r="226" spans="1:11" x14ac:dyDescent="0.25">
      <c r="A226" s="5">
        <f t="shared" si="19"/>
        <v>40416</v>
      </c>
      <c r="B226">
        <v>8132.5</v>
      </c>
      <c r="C226">
        <v>4271.8999999999996</v>
      </c>
      <c r="D226" s="272">
        <v>5951.4</v>
      </c>
      <c r="E226" s="272">
        <v>4466.2</v>
      </c>
      <c r="F226">
        <f t="shared" si="48"/>
        <v>14083.9</v>
      </c>
      <c r="G226">
        <f t="shared" si="51"/>
        <v>8738.0999999999985</v>
      </c>
      <c r="H226" s="20">
        <f t="shared" si="50"/>
        <v>61.178059303509947</v>
      </c>
      <c r="I226" s="20">
        <f t="shared" si="67"/>
        <v>405.69999999999709</v>
      </c>
      <c r="J226" s="16">
        <f t="shared" si="68"/>
        <v>1024.1000000000004</v>
      </c>
      <c r="K226">
        <f>D226-D225</f>
        <v>593.09999999999945</v>
      </c>
    </row>
    <row r="227" spans="1:11" x14ac:dyDescent="0.25">
      <c r="A227" s="5">
        <f t="shared" si="19"/>
        <v>40423</v>
      </c>
      <c r="B227">
        <v>8425.9</v>
      </c>
      <c r="C227">
        <v>4370.5</v>
      </c>
      <c r="D227" s="272">
        <v>6611.4</v>
      </c>
      <c r="E227" s="272">
        <v>4913.1000000000004</v>
      </c>
      <c r="F227">
        <f t="shared" si="48"/>
        <v>15037.3</v>
      </c>
      <c r="G227">
        <f t="shared" si="51"/>
        <v>9283.6</v>
      </c>
      <c r="H227" s="20">
        <f t="shared" si="50"/>
        <v>61.977034770993988</v>
      </c>
      <c r="I227" s="20">
        <f t="shared" si="67"/>
        <v>545.50000000000182</v>
      </c>
      <c r="J227" s="16">
        <f t="shared" si="68"/>
        <v>953.39999999999964</v>
      </c>
    </row>
    <row r="228" spans="1:11" x14ac:dyDescent="0.25">
      <c r="A228" s="5">
        <f t="shared" si="19"/>
        <v>40430</v>
      </c>
      <c r="B228">
        <v>8038.6</v>
      </c>
      <c r="C228">
        <v>4223.8999999999996</v>
      </c>
      <c r="D228" s="272">
        <v>7483.2</v>
      </c>
      <c r="E228" s="272">
        <v>5484.2</v>
      </c>
      <c r="F228">
        <f t="shared" si="48"/>
        <v>15521.8</v>
      </c>
      <c r="G228">
        <f t="shared" si="51"/>
        <v>9708.0999999999985</v>
      </c>
      <c r="H228" s="20">
        <f t="shared" si="50"/>
        <v>59.885044447420221</v>
      </c>
      <c r="I228" s="20">
        <f t="shared" si="67"/>
        <v>424.49999999999818</v>
      </c>
      <c r="J228" s="16">
        <f t="shared" si="68"/>
        <v>484.5</v>
      </c>
    </row>
    <row r="229" spans="1:11" x14ac:dyDescent="0.25">
      <c r="A229" s="5">
        <f t="shared" si="19"/>
        <v>40437</v>
      </c>
      <c r="B229">
        <v>8070.4</v>
      </c>
      <c r="C229">
        <v>4114.3</v>
      </c>
      <c r="D229" s="272">
        <v>8401.7999999999993</v>
      </c>
      <c r="E229" s="272">
        <v>6100.8</v>
      </c>
      <c r="F229">
        <f t="shared" si="48"/>
        <v>16472.199999999997</v>
      </c>
      <c r="G229">
        <f t="shared" si="51"/>
        <v>10215.1</v>
      </c>
      <c r="H229" s="20">
        <f t="shared" si="50"/>
        <v>61.253438537067638</v>
      </c>
      <c r="I229" s="20">
        <f t="shared" si="67"/>
        <v>507.00000000000182</v>
      </c>
      <c r="J229" s="16">
        <f t="shared" si="68"/>
        <v>950.39999999999782</v>
      </c>
    </row>
    <row r="230" spans="1:11" x14ac:dyDescent="0.25">
      <c r="A230" s="5">
        <f t="shared" si="19"/>
        <v>40444</v>
      </c>
      <c r="B230">
        <v>7915.6</v>
      </c>
      <c r="C230">
        <v>4021.2</v>
      </c>
      <c r="D230" s="272">
        <v>9187.4</v>
      </c>
      <c r="E230" s="272">
        <v>6732.1</v>
      </c>
      <c r="F230">
        <f t="shared" si="48"/>
        <v>17103</v>
      </c>
      <c r="G230">
        <f t="shared" si="51"/>
        <v>10753.3</v>
      </c>
      <c r="H230" s="20">
        <f t="shared" si="50"/>
        <v>59.048850120428156</v>
      </c>
      <c r="I230" s="20">
        <f t="shared" si="67"/>
        <v>538.19999999999891</v>
      </c>
      <c r="J230" s="16">
        <f t="shared" si="68"/>
        <v>630.80000000000291</v>
      </c>
    </row>
    <row r="231" spans="1:11" x14ac:dyDescent="0.25">
      <c r="A231" s="5">
        <f t="shared" si="19"/>
        <v>40451</v>
      </c>
      <c r="B231">
        <v>7845.8</v>
      </c>
      <c r="C231">
        <v>4113</v>
      </c>
      <c r="D231" s="272">
        <v>10065.6</v>
      </c>
      <c r="E231" s="272">
        <v>7407.5</v>
      </c>
      <c r="F231">
        <f t="shared" si="48"/>
        <v>17911.400000000001</v>
      </c>
      <c r="G231">
        <f t="shared" si="51"/>
        <v>11520.5</v>
      </c>
      <c r="H231" s="20">
        <f t="shared" si="50"/>
        <v>55.474154767588232</v>
      </c>
      <c r="I231" s="20">
        <f t="shared" si="67"/>
        <v>767.20000000000073</v>
      </c>
      <c r="J231" s="16">
        <f t="shared" si="68"/>
        <v>808.40000000000146</v>
      </c>
    </row>
    <row r="232" spans="1:11" x14ac:dyDescent="0.25">
      <c r="A232" s="5">
        <f t="shared" si="19"/>
        <v>40458</v>
      </c>
      <c r="B232">
        <v>7554.1</v>
      </c>
      <c r="C232">
        <v>4069</v>
      </c>
      <c r="D232" s="272">
        <v>10729.3</v>
      </c>
      <c r="E232" s="272">
        <v>7931.7</v>
      </c>
      <c r="F232">
        <f t="shared" si="48"/>
        <v>18283.400000000001</v>
      </c>
      <c r="G232">
        <f t="shared" si="51"/>
        <v>12000.7</v>
      </c>
      <c r="H232" s="20">
        <f t="shared" si="50"/>
        <v>52.352779421200424</v>
      </c>
      <c r="I232" s="20">
        <f t="shared" si="67"/>
        <v>480.20000000000073</v>
      </c>
      <c r="J232" s="16">
        <f t="shared" si="68"/>
        <v>372</v>
      </c>
    </row>
    <row r="233" spans="1:11" x14ac:dyDescent="0.25">
      <c r="A233" s="5">
        <f t="shared" si="19"/>
        <v>40465</v>
      </c>
      <c r="B233">
        <v>7536</v>
      </c>
      <c r="C233">
        <v>4229.3</v>
      </c>
      <c r="D233" s="272">
        <v>11321.4</v>
      </c>
      <c r="E233" s="272">
        <v>8399.1</v>
      </c>
      <c r="F233">
        <f t="shared" si="48"/>
        <v>18857.400000000001</v>
      </c>
      <c r="G233">
        <f t="shared" si="51"/>
        <v>12628.400000000001</v>
      </c>
      <c r="H233" s="20">
        <f t="shared" si="50"/>
        <v>49.325330208102372</v>
      </c>
      <c r="I233" s="20">
        <f t="shared" si="67"/>
        <v>627.70000000000073</v>
      </c>
      <c r="J233" s="16">
        <f t="shared" si="68"/>
        <v>574</v>
      </c>
    </row>
    <row r="234" spans="1:11" x14ac:dyDescent="0.25">
      <c r="A234" s="5">
        <f t="shared" si="19"/>
        <v>40472</v>
      </c>
      <c r="B234">
        <v>7487.3</v>
      </c>
      <c r="C234">
        <v>4146.1000000000004</v>
      </c>
      <c r="D234" s="272">
        <v>11964.8</v>
      </c>
      <c r="E234" s="272">
        <v>8829.9</v>
      </c>
      <c r="F234">
        <f t="shared" si="48"/>
        <v>19452.099999999999</v>
      </c>
      <c r="G234">
        <f t="shared" si="51"/>
        <v>12976</v>
      </c>
      <c r="H234" s="20">
        <f t="shared" si="50"/>
        <v>49.908292231812567</v>
      </c>
      <c r="I234" s="20">
        <f t="shared" si="67"/>
        <v>347.59999999999854</v>
      </c>
      <c r="J234" s="16">
        <f t="shared" si="68"/>
        <v>594.69999999999709</v>
      </c>
    </row>
    <row r="235" spans="1:11" x14ac:dyDescent="0.25">
      <c r="A235" s="5">
        <f t="shared" si="19"/>
        <v>40479</v>
      </c>
      <c r="B235">
        <v>7623.3</v>
      </c>
      <c r="C235">
        <v>4140.8</v>
      </c>
      <c r="D235" s="272">
        <v>12394.4</v>
      </c>
      <c r="E235" s="272">
        <v>9119.7999999999993</v>
      </c>
      <c r="F235">
        <f t="shared" si="48"/>
        <v>20017.7</v>
      </c>
      <c r="G235">
        <f t="shared" si="51"/>
        <v>13260.599999999999</v>
      </c>
      <c r="H235" s="20">
        <f t="shared" si="50"/>
        <v>50.956216159148184</v>
      </c>
      <c r="I235" s="20">
        <f t="shared" si="67"/>
        <v>284.59999999999854</v>
      </c>
      <c r="J235" s="16">
        <f t="shared" si="68"/>
        <v>565.60000000000218</v>
      </c>
    </row>
    <row r="236" spans="1:11" x14ac:dyDescent="0.25">
      <c r="A236" s="5">
        <f t="shared" si="19"/>
        <v>40486</v>
      </c>
      <c r="B236">
        <v>7938.9</v>
      </c>
      <c r="C236">
        <v>4096.5</v>
      </c>
      <c r="D236" s="272">
        <v>12910.8</v>
      </c>
      <c r="E236" s="272">
        <v>9576.2000000000007</v>
      </c>
      <c r="F236">
        <f t="shared" si="48"/>
        <v>20849.699999999997</v>
      </c>
      <c r="G236">
        <f t="shared" si="51"/>
        <v>13672.7</v>
      </c>
      <c r="H236" s="20">
        <f t="shared" si="50"/>
        <v>52.491461086690961</v>
      </c>
      <c r="I236" s="20">
        <f t="shared" si="67"/>
        <v>412.10000000000218</v>
      </c>
      <c r="J236" s="16">
        <f t="shared" si="68"/>
        <v>831.99999999999636</v>
      </c>
    </row>
    <row r="237" spans="1:11" x14ac:dyDescent="0.25">
      <c r="A237" s="5">
        <f t="shared" si="19"/>
        <v>40493</v>
      </c>
      <c r="B237">
        <v>8444.2999999999993</v>
      </c>
      <c r="C237">
        <v>3972.1</v>
      </c>
      <c r="D237" s="272">
        <v>13348.8</v>
      </c>
      <c r="E237" s="272">
        <v>10063.1</v>
      </c>
      <c r="F237">
        <f t="shared" si="48"/>
        <v>21793.1</v>
      </c>
      <c r="G237">
        <f t="shared" si="51"/>
        <v>14035.2</v>
      </c>
      <c r="H237" s="20">
        <f t="shared" si="50"/>
        <v>55.274595303237547</v>
      </c>
      <c r="I237" s="20">
        <f t="shared" si="67"/>
        <v>362.5</v>
      </c>
      <c r="J237" s="16">
        <f t="shared" si="68"/>
        <v>943.40000000000146</v>
      </c>
    </row>
    <row r="238" spans="1:11" x14ac:dyDescent="0.25">
      <c r="A238" s="5">
        <f t="shared" si="19"/>
        <v>40500</v>
      </c>
      <c r="B238">
        <v>8665.2000000000007</v>
      </c>
      <c r="C238">
        <v>3907.2</v>
      </c>
      <c r="D238" s="272">
        <v>13873.1</v>
      </c>
      <c r="E238" s="272">
        <v>10479.200000000001</v>
      </c>
      <c r="F238">
        <f t="shared" si="48"/>
        <v>22538.300000000003</v>
      </c>
      <c r="G238">
        <f t="shared" si="51"/>
        <v>14386.400000000001</v>
      </c>
      <c r="H238" s="20">
        <f t="shared" si="50"/>
        <v>56.663932603013969</v>
      </c>
      <c r="I238" s="20">
        <f t="shared" si="67"/>
        <v>351.20000000000073</v>
      </c>
      <c r="J238" s="16">
        <f t="shared" si="68"/>
        <v>745.20000000000437</v>
      </c>
    </row>
    <row r="239" spans="1:11" x14ac:dyDescent="0.25">
      <c r="A239" s="5">
        <f t="shared" si="19"/>
        <v>40507</v>
      </c>
      <c r="B239">
        <v>8740.4</v>
      </c>
      <c r="C239">
        <v>3912.8</v>
      </c>
      <c r="D239" s="272">
        <v>14461.2</v>
      </c>
      <c r="E239" s="272">
        <v>10864.2</v>
      </c>
      <c r="F239">
        <f t="shared" si="48"/>
        <v>23201.599999999999</v>
      </c>
      <c r="G239">
        <f t="shared" si="51"/>
        <v>14777</v>
      </c>
      <c r="H239" s="20">
        <f t="shared" si="50"/>
        <v>57.011572037626038</v>
      </c>
      <c r="I239" s="20">
        <f t="shared" si="67"/>
        <v>390.59999999999854</v>
      </c>
      <c r="J239" s="16">
        <f t="shared" si="68"/>
        <v>663.29999999999563</v>
      </c>
    </row>
    <row r="240" spans="1:11" x14ac:dyDescent="0.25">
      <c r="A240" s="5">
        <f t="shared" si="19"/>
        <v>40514</v>
      </c>
      <c r="B240">
        <v>8600.7000000000007</v>
      </c>
      <c r="C240">
        <v>3851.4</v>
      </c>
      <c r="D240" s="272">
        <v>15136.4</v>
      </c>
      <c r="E240" s="272">
        <v>11170.8</v>
      </c>
      <c r="F240">
        <f t="shared" si="48"/>
        <v>23737.1</v>
      </c>
      <c r="G240">
        <f t="shared" si="51"/>
        <v>15022.199999999999</v>
      </c>
      <c r="H240" s="20">
        <f t="shared" si="50"/>
        <v>58.013473392712122</v>
      </c>
      <c r="I240" s="20">
        <f t="shared" si="67"/>
        <v>245.19999999999891</v>
      </c>
      <c r="J240" s="16">
        <f t="shared" si="68"/>
        <v>535.5</v>
      </c>
    </row>
    <row r="241" spans="1:10" x14ac:dyDescent="0.25">
      <c r="A241" s="5">
        <f t="shared" si="19"/>
        <v>40521</v>
      </c>
      <c r="B241">
        <v>8996</v>
      </c>
      <c r="C241">
        <v>3858.3</v>
      </c>
      <c r="D241" s="272">
        <v>15635.4</v>
      </c>
      <c r="E241" s="272">
        <v>11508.9</v>
      </c>
      <c r="F241">
        <f t="shared" si="48"/>
        <v>24631.4</v>
      </c>
      <c r="G241">
        <f t="shared" si="51"/>
        <v>15367.2</v>
      </c>
      <c r="H241" s="20">
        <f t="shared" si="50"/>
        <v>60.285543234941954</v>
      </c>
      <c r="I241" s="20">
        <f t="shared" si="67"/>
        <v>345.00000000000182</v>
      </c>
      <c r="J241" s="16">
        <f t="shared" si="68"/>
        <v>894.30000000000291</v>
      </c>
    </row>
    <row r="242" spans="1:10" x14ac:dyDescent="0.25">
      <c r="A242" s="5">
        <f t="shared" si="19"/>
        <v>40528</v>
      </c>
      <c r="B242">
        <v>8873</v>
      </c>
      <c r="C242">
        <v>3751.9</v>
      </c>
      <c r="D242" s="272">
        <v>16348.9</v>
      </c>
      <c r="E242" s="272">
        <v>11836.6</v>
      </c>
      <c r="F242">
        <f t="shared" si="48"/>
        <v>25221.9</v>
      </c>
      <c r="G242">
        <f t="shared" si="51"/>
        <v>15588.5</v>
      </c>
      <c r="H242" s="20">
        <f t="shared" si="50"/>
        <v>61.798120409276081</v>
      </c>
      <c r="I242" s="20">
        <f t="shared" si="67"/>
        <v>221.29999999999927</v>
      </c>
      <c r="J242" s="16">
        <f t="shared" si="68"/>
        <v>590.5</v>
      </c>
    </row>
    <row r="243" spans="1:10" x14ac:dyDescent="0.25">
      <c r="A243" s="5">
        <f t="shared" si="19"/>
        <v>40535</v>
      </c>
      <c r="B243">
        <v>8757.6</v>
      </c>
      <c r="C243">
        <v>3828.1</v>
      </c>
      <c r="D243" s="272">
        <v>16895.7</v>
      </c>
      <c r="E243" s="272">
        <v>12130.7</v>
      </c>
      <c r="F243">
        <f t="shared" si="48"/>
        <v>25653.300000000003</v>
      </c>
      <c r="G243">
        <f t="shared" ref="G243:G264" si="69">+C243+E243</f>
        <v>15958.800000000001</v>
      </c>
      <c r="H243" s="20">
        <f t="shared" ref="H243:H264" si="70">+(F243/G243-1)*100</f>
        <v>60.747048650274472</v>
      </c>
      <c r="I243" s="20">
        <f t="shared" si="67"/>
        <v>370.30000000000109</v>
      </c>
      <c r="J243" s="16">
        <f t="shared" ref="J243:J267" si="71">+F243-F242</f>
        <v>431.40000000000146</v>
      </c>
    </row>
    <row r="244" spans="1:10" x14ac:dyDescent="0.25">
      <c r="A244" s="5">
        <f t="shared" si="19"/>
        <v>40542</v>
      </c>
      <c r="B244">
        <v>8786.2999999999993</v>
      </c>
      <c r="C244">
        <v>3677.3</v>
      </c>
      <c r="D244" s="272">
        <v>17264.8</v>
      </c>
      <c r="E244" s="272">
        <v>12374.9</v>
      </c>
      <c r="F244">
        <f t="shared" si="48"/>
        <v>26051.1</v>
      </c>
      <c r="G244">
        <f t="shared" si="69"/>
        <v>16052.2</v>
      </c>
      <c r="H244" s="20">
        <f t="shared" si="70"/>
        <v>62.289904187587972</v>
      </c>
      <c r="I244" s="20">
        <f t="shared" si="67"/>
        <v>93.399999999999636</v>
      </c>
      <c r="J244" s="16">
        <f t="shared" si="71"/>
        <v>397.79999999999563</v>
      </c>
    </row>
    <row r="245" spans="1:10" x14ac:dyDescent="0.25">
      <c r="A245" s="5">
        <f t="shared" si="19"/>
        <v>40549</v>
      </c>
      <c r="B245">
        <v>8320</v>
      </c>
      <c r="C245">
        <v>3568.1</v>
      </c>
      <c r="D245" s="272">
        <v>17878.5</v>
      </c>
      <c r="E245" s="272">
        <v>12666</v>
      </c>
      <c r="F245">
        <f t="shared" si="48"/>
        <v>26198.5</v>
      </c>
      <c r="G245">
        <f t="shared" si="69"/>
        <v>16234.1</v>
      </c>
      <c r="H245" s="20">
        <f t="shared" si="70"/>
        <v>61.379442038671669</v>
      </c>
      <c r="I245" s="20">
        <f t="shared" si="67"/>
        <v>181.89999999999964</v>
      </c>
      <c r="J245" s="16">
        <f t="shared" si="71"/>
        <v>147.40000000000146</v>
      </c>
    </row>
    <row r="246" spans="1:10" x14ac:dyDescent="0.25">
      <c r="A246" s="5">
        <f t="shared" si="19"/>
        <v>40556</v>
      </c>
      <c r="B246">
        <v>8675.7999999999993</v>
      </c>
      <c r="C246">
        <v>4077.3</v>
      </c>
      <c r="D246" s="272">
        <v>18576.900000000001</v>
      </c>
      <c r="E246" s="272">
        <v>12982.6</v>
      </c>
      <c r="F246">
        <f t="shared" si="48"/>
        <v>27252.7</v>
      </c>
      <c r="G246">
        <f t="shared" si="69"/>
        <v>17059.900000000001</v>
      </c>
      <c r="H246" s="20">
        <f t="shared" si="70"/>
        <v>59.747126302029898</v>
      </c>
      <c r="I246" s="20">
        <f t="shared" si="67"/>
        <v>825.80000000000109</v>
      </c>
      <c r="J246" s="16">
        <f t="shared" si="71"/>
        <v>1054.2000000000007</v>
      </c>
    </row>
    <row r="247" spans="1:10" x14ac:dyDescent="0.25">
      <c r="A247" s="5">
        <f t="shared" si="19"/>
        <v>40563</v>
      </c>
      <c r="B247">
        <v>8900</v>
      </c>
      <c r="C247">
        <v>4313.2</v>
      </c>
      <c r="D247" s="272">
        <v>19219</v>
      </c>
      <c r="E247" s="272">
        <v>13407.4</v>
      </c>
      <c r="F247">
        <f t="shared" si="48"/>
        <v>28119</v>
      </c>
      <c r="G247">
        <f t="shared" si="69"/>
        <v>17720.599999999999</v>
      </c>
      <c r="H247" s="20">
        <f t="shared" si="70"/>
        <v>58.679728677358575</v>
      </c>
      <c r="I247" s="20">
        <f t="shared" si="67"/>
        <v>660.69999999999709</v>
      </c>
      <c r="J247" s="16">
        <f t="shared" si="71"/>
        <v>866.29999999999927</v>
      </c>
    </row>
    <row r="248" spans="1:10" x14ac:dyDescent="0.25">
      <c r="A248" s="5">
        <f t="shared" si="19"/>
        <v>40570</v>
      </c>
      <c r="B248">
        <v>8842.9</v>
      </c>
      <c r="C248">
        <v>4282</v>
      </c>
      <c r="D248" s="272">
        <v>19810.3</v>
      </c>
      <c r="E248" s="272">
        <v>13856.9</v>
      </c>
      <c r="F248">
        <f t="shared" si="48"/>
        <v>28653.199999999997</v>
      </c>
      <c r="G248">
        <f t="shared" si="69"/>
        <v>18138.900000000001</v>
      </c>
      <c r="H248" s="20">
        <f t="shared" si="70"/>
        <v>57.965477509661525</v>
      </c>
      <c r="I248" s="20">
        <f t="shared" si="67"/>
        <v>418.30000000000291</v>
      </c>
      <c r="J248" s="16">
        <f t="shared" si="71"/>
        <v>534.19999999999709</v>
      </c>
    </row>
    <row r="249" spans="1:10" x14ac:dyDescent="0.25">
      <c r="A249" s="5">
        <f t="shared" si="19"/>
        <v>40577</v>
      </c>
      <c r="B249">
        <v>8351.7000000000007</v>
      </c>
      <c r="C249">
        <v>4382.2</v>
      </c>
      <c r="D249" s="272">
        <v>20692.7</v>
      </c>
      <c r="E249" s="272">
        <v>14304.8</v>
      </c>
      <c r="F249">
        <f t="shared" si="48"/>
        <v>29044.400000000001</v>
      </c>
      <c r="G249">
        <f t="shared" si="69"/>
        <v>18687</v>
      </c>
      <c r="H249" s="20">
        <f t="shared" si="70"/>
        <v>55.425697008615614</v>
      </c>
      <c r="I249" s="20">
        <f t="shared" si="67"/>
        <v>548.09999999999854</v>
      </c>
      <c r="J249" s="16">
        <f t="shared" si="71"/>
        <v>391.20000000000437</v>
      </c>
    </row>
    <row r="250" spans="1:10" x14ac:dyDescent="0.25">
      <c r="A250" s="5">
        <f t="shared" si="19"/>
        <v>40584</v>
      </c>
      <c r="B250">
        <v>8364.5</v>
      </c>
      <c r="C250">
        <v>4426.5</v>
      </c>
      <c r="D250" s="272">
        <v>21279.200000000001</v>
      </c>
      <c r="E250" s="272">
        <v>14669.5</v>
      </c>
      <c r="F250">
        <f t="shared" si="48"/>
        <v>29643.7</v>
      </c>
      <c r="G250">
        <f t="shared" si="69"/>
        <v>19096</v>
      </c>
      <c r="H250" s="20">
        <f t="shared" si="70"/>
        <v>55.235127775450366</v>
      </c>
      <c r="I250" s="20">
        <f t="shared" si="67"/>
        <v>409</v>
      </c>
      <c r="J250" s="16">
        <f t="shared" si="71"/>
        <v>599.29999999999927</v>
      </c>
    </row>
    <row r="251" spans="1:10" x14ac:dyDescent="0.25">
      <c r="A251" s="5">
        <f t="shared" si="19"/>
        <v>40591</v>
      </c>
      <c r="B251">
        <v>8502</v>
      </c>
      <c r="C251">
        <v>4342.3999999999996</v>
      </c>
      <c r="D251" s="272">
        <v>22150.1</v>
      </c>
      <c r="E251" s="272">
        <v>15129.2</v>
      </c>
      <c r="F251">
        <f t="shared" si="48"/>
        <v>30652.1</v>
      </c>
      <c r="G251">
        <f t="shared" si="69"/>
        <v>19471.599999999999</v>
      </c>
      <c r="H251" s="20">
        <f t="shared" si="70"/>
        <v>57.419523819306065</v>
      </c>
      <c r="I251" s="20">
        <f t="shared" si="67"/>
        <v>375.59999999999854</v>
      </c>
      <c r="J251" s="16">
        <f t="shared" si="71"/>
        <v>1008.3999999999978</v>
      </c>
    </row>
    <row r="252" spans="1:10" x14ac:dyDescent="0.25">
      <c r="A252" s="5">
        <f t="shared" si="19"/>
        <v>40598</v>
      </c>
      <c r="B252">
        <v>8521.1</v>
      </c>
      <c r="C252">
        <v>3971.3</v>
      </c>
      <c r="D252" s="272">
        <v>22691.5</v>
      </c>
      <c r="E252" s="272">
        <v>15601.9</v>
      </c>
      <c r="F252">
        <f t="shared" si="48"/>
        <v>31212.6</v>
      </c>
      <c r="G252">
        <f t="shared" si="69"/>
        <v>19573.2</v>
      </c>
      <c r="H252" s="20">
        <f t="shared" si="70"/>
        <v>59.466004536815632</v>
      </c>
      <c r="I252" s="20">
        <f t="shared" si="67"/>
        <v>101.60000000000218</v>
      </c>
      <c r="J252" s="16">
        <f t="shared" si="71"/>
        <v>560.5</v>
      </c>
    </row>
    <row r="253" spans="1:10" x14ac:dyDescent="0.25">
      <c r="A253" s="5">
        <f t="shared" ref="A253:A316" si="72">+A252+7</f>
        <v>40605</v>
      </c>
      <c r="B253">
        <v>8507.7999999999993</v>
      </c>
      <c r="C253">
        <v>3838.2</v>
      </c>
      <c r="D253" s="272">
        <v>23280.5</v>
      </c>
      <c r="E253" s="272">
        <v>16142.9</v>
      </c>
      <c r="F253">
        <f t="shared" si="48"/>
        <v>31788.3</v>
      </c>
      <c r="G253">
        <f t="shared" si="69"/>
        <v>19981.099999999999</v>
      </c>
      <c r="H253" s="20">
        <f t="shared" si="70"/>
        <v>59.091841790492026</v>
      </c>
      <c r="I253" s="20">
        <f t="shared" ref="I253:I316" si="73">+G253-G252</f>
        <v>407.89999999999782</v>
      </c>
      <c r="J253" s="16">
        <f t="shared" si="71"/>
        <v>575.70000000000073</v>
      </c>
    </row>
    <row r="254" spans="1:10" x14ac:dyDescent="0.25">
      <c r="A254" s="5">
        <f t="shared" si="72"/>
        <v>40612</v>
      </c>
      <c r="B254">
        <v>8480.7999999999993</v>
      </c>
      <c r="C254">
        <v>3906.1</v>
      </c>
      <c r="D254" s="272">
        <v>23971.200000000001</v>
      </c>
      <c r="E254" s="272">
        <v>16400.2</v>
      </c>
      <c r="F254">
        <f t="shared" si="48"/>
        <v>32452</v>
      </c>
      <c r="G254">
        <f t="shared" si="69"/>
        <v>20306.3</v>
      </c>
      <c r="H254" s="20">
        <f t="shared" si="70"/>
        <v>59.812471991450941</v>
      </c>
      <c r="I254" s="20">
        <f t="shared" si="73"/>
        <v>325.20000000000073</v>
      </c>
      <c r="J254" s="16">
        <f t="shared" si="71"/>
        <v>663.70000000000073</v>
      </c>
    </row>
    <row r="255" spans="1:10" x14ac:dyDescent="0.25">
      <c r="A255" s="5">
        <f t="shared" si="72"/>
        <v>40619</v>
      </c>
      <c r="B255">
        <v>8519.6</v>
      </c>
      <c r="C255">
        <v>3824.4</v>
      </c>
      <c r="D255" s="272">
        <v>24591.8</v>
      </c>
      <c r="E255" s="272">
        <v>16853.2</v>
      </c>
      <c r="F255">
        <f t="shared" si="48"/>
        <v>33111.4</v>
      </c>
      <c r="G255">
        <f t="shared" si="69"/>
        <v>20677.600000000002</v>
      </c>
      <c r="H255" s="20">
        <f t="shared" si="70"/>
        <v>60.131736758618004</v>
      </c>
      <c r="I255" s="20">
        <f t="shared" si="73"/>
        <v>371.30000000000291</v>
      </c>
      <c r="J255" s="16">
        <f t="shared" si="71"/>
        <v>659.40000000000146</v>
      </c>
    </row>
    <row r="256" spans="1:10" x14ac:dyDescent="0.25">
      <c r="A256" s="5">
        <f t="shared" si="72"/>
        <v>40626</v>
      </c>
      <c r="B256">
        <v>7902.7</v>
      </c>
      <c r="C256">
        <v>3562</v>
      </c>
      <c r="D256" s="272">
        <v>25480.2</v>
      </c>
      <c r="E256" s="272">
        <v>17546.2</v>
      </c>
      <c r="F256">
        <f t="shared" si="48"/>
        <v>33382.9</v>
      </c>
      <c r="G256">
        <f t="shared" si="69"/>
        <v>21108.2</v>
      </c>
      <c r="H256" s="20">
        <f t="shared" si="70"/>
        <v>58.151334552448809</v>
      </c>
      <c r="I256" s="20">
        <f t="shared" si="73"/>
        <v>430.59999999999854</v>
      </c>
      <c r="J256" s="16">
        <f t="shared" si="71"/>
        <v>271.5</v>
      </c>
    </row>
    <row r="257" spans="1:11" x14ac:dyDescent="0.25">
      <c r="A257" s="5">
        <f t="shared" si="72"/>
        <v>40633</v>
      </c>
      <c r="B257">
        <v>7639.4</v>
      </c>
      <c r="C257">
        <v>3435.4</v>
      </c>
      <c r="D257" s="272">
        <v>26202.400000000001</v>
      </c>
      <c r="E257" s="272">
        <v>17996.5</v>
      </c>
      <c r="F257">
        <f t="shared" si="48"/>
        <v>33841.800000000003</v>
      </c>
      <c r="G257">
        <f t="shared" si="69"/>
        <v>21431.9</v>
      </c>
      <c r="H257" s="20">
        <f t="shared" si="70"/>
        <v>57.903872265174819</v>
      </c>
      <c r="I257" s="20">
        <f t="shared" si="73"/>
        <v>323.70000000000073</v>
      </c>
      <c r="J257" s="16">
        <f t="shared" si="71"/>
        <v>458.90000000000146</v>
      </c>
    </row>
    <row r="258" spans="1:11" x14ac:dyDescent="0.25">
      <c r="A258" s="5">
        <f t="shared" si="72"/>
        <v>40640</v>
      </c>
      <c r="B258">
        <v>7358.3</v>
      </c>
      <c r="C258">
        <v>3059.5</v>
      </c>
      <c r="D258" s="272">
        <v>26927</v>
      </c>
      <c r="E258" s="272">
        <v>18473.400000000001</v>
      </c>
      <c r="F258">
        <f t="shared" si="48"/>
        <v>34285.300000000003</v>
      </c>
      <c r="G258">
        <f t="shared" si="69"/>
        <v>21532.9</v>
      </c>
      <c r="H258" s="20">
        <f t="shared" si="70"/>
        <v>59.222863617998513</v>
      </c>
      <c r="I258" s="20">
        <f t="shared" si="73"/>
        <v>101</v>
      </c>
      <c r="J258" s="16">
        <f t="shared" si="71"/>
        <v>443.5</v>
      </c>
    </row>
    <row r="259" spans="1:11" x14ac:dyDescent="0.25">
      <c r="A259" s="5">
        <f t="shared" si="72"/>
        <v>40647</v>
      </c>
      <c r="B259">
        <v>6631.2</v>
      </c>
      <c r="C259">
        <v>2793.9</v>
      </c>
      <c r="D259" s="272">
        <v>27789</v>
      </c>
      <c r="E259" s="272">
        <v>18905.400000000001</v>
      </c>
      <c r="F259">
        <f t="shared" si="48"/>
        <v>34420.199999999997</v>
      </c>
      <c r="G259">
        <f t="shared" si="69"/>
        <v>21699.300000000003</v>
      </c>
      <c r="H259" s="20">
        <f t="shared" si="70"/>
        <v>58.623550068435357</v>
      </c>
      <c r="I259" s="20">
        <f t="shared" si="73"/>
        <v>166.40000000000146</v>
      </c>
      <c r="J259" s="16">
        <f t="shared" si="71"/>
        <v>134.89999999999418</v>
      </c>
    </row>
    <row r="260" spans="1:11" x14ac:dyDescent="0.25">
      <c r="A260" s="5">
        <f t="shared" si="72"/>
        <v>40654</v>
      </c>
      <c r="B260">
        <v>6069.9</v>
      </c>
      <c r="C260">
        <v>2688.6</v>
      </c>
      <c r="D260" s="272">
        <v>28615.200000000001</v>
      </c>
      <c r="E260" s="272">
        <v>19183.8</v>
      </c>
      <c r="F260">
        <f t="shared" si="48"/>
        <v>34685.1</v>
      </c>
      <c r="G260">
        <f t="shared" si="69"/>
        <v>21872.399999999998</v>
      </c>
      <c r="H260" s="20">
        <f t="shared" si="70"/>
        <v>58.579305426016347</v>
      </c>
      <c r="I260" s="20">
        <f t="shared" si="73"/>
        <v>173.09999999999491</v>
      </c>
      <c r="J260" s="16">
        <f t="shared" si="71"/>
        <v>264.90000000000146</v>
      </c>
    </row>
    <row r="261" spans="1:11" x14ac:dyDescent="0.25">
      <c r="A261" s="5">
        <f t="shared" si="72"/>
        <v>40661</v>
      </c>
      <c r="B261">
        <v>5476.7</v>
      </c>
      <c r="C261">
        <v>2348</v>
      </c>
      <c r="D261" s="272">
        <v>29482.3</v>
      </c>
      <c r="E261" s="272">
        <v>19674.599999999999</v>
      </c>
      <c r="F261">
        <f t="shared" si="48"/>
        <v>34959</v>
      </c>
      <c r="G261">
        <f t="shared" si="69"/>
        <v>22022.6</v>
      </c>
      <c r="H261" s="20">
        <f t="shared" si="70"/>
        <v>58.741474666933073</v>
      </c>
      <c r="I261" s="20">
        <f t="shared" si="73"/>
        <v>150.20000000000073</v>
      </c>
      <c r="J261" s="16">
        <f t="shared" si="71"/>
        <v>273.90000000000146</v>
      </c>
      <c r="K261">
        <v>2644</v>
      </c>
    </row>
    <row r="262" spans="1:11" x14ac:dyDescent="0.25">
      <c r="A262" s="5">
        <f t="shared" si="72"/>
        <v>40668</v>
      </c>
      <c r="B262">
        <v>4770.8</v>
      </c>
      <c r="C262">
        <v>2074.3000000000002</v>
      </c>
      <c r="D262" s="272">
        <v>30508.9</v>
      </c>
      <c r="E262" s="272">
        <v>20192.7</v>
      </c>
      <c r="F262">
        <f t="shared" si="48"/>
        <v>35279.700000000004</v>
      </c>
      <c r="G262">
        <f t="shared" si="69"/>
        <v>22267</v>
      </c>
      <c r="H262" s="20">
        <f t="shared" si="70"/>
        <v>58.439394619841046</v>
      </c>
      <c r="I262" s="20">
        <f t="shared" si="73"/>
        <v>244.40000000000146</v>
      </c>
      <c r="J262" s="16">
        <f t="shared" si="71"/>
        <v>320.70000000000437</v>
      </c>
      <c r="K262">
        <v>2873.9</v>
      </c>
    </row>
    <row r="263" spans="1:11" x14ac:dyDescent="0.25">
      <c r="A263" s="5">
        <f t="shared" si="72"/>
        <v>40675</v>
      </c>
      <c r="B263">
        <v>4103.3</v>
      </c>
      <c r="C263">
        <v>1989.3</v>
      </c>
      <c r="D263" s="272">
        <v>31303</v>
      </c>
      <c r="E263" s="272">
        <v>20528.3</v>
      </c>
      <c r="F263">
        <f t="shared" si="48"/>
        <v>35406.300000000003</v>
      </c>
      <c r="G263">
        <f t="shared" si="69"/>
        <v>22517.599999999999</v>
      </c>
      <c r="H263" s="20">
        <f t="shared" si="70"/>
        <v>57.23833801115574</v>
      </c>
      <c r="I263" s="20">
        <f t="shared" si="73"/>
        <v>250.59999999999854</v>
      </c>
      <c r="J263" s="16">
        <f t="shared" si="71"/>
        <v>126.59999999999854</v>
      </c>
      <c r="K263" s="272">
        <v>3546.1</v>
      </c>
    </row>
    <row r="264" spans="1:11" x14ac:dyDescent="0.25">
      <c r="A264" s="5">
        <f t="shared" si="72"/>
        <v>40682</v>
      </c>
      <c r="B264">
        <v>3288.1</v>
      </c>
      <c r="C264">
        <v>1566.1</v>
      </c>
      <c r="D264" s="272">
        <v>32089.4</v>
      </c>
      <c r="E264" s="272">
        <v>21100.2</v>
      </c>
      <c r="F264">
        <f t="shared" si="48"/>
        <v>35377.5</v>
      </c>
      <c r="G264">
        <f t="shared" si="69"/>
        <v>22666.3</v>
      </c>
      <c r="H264" s="20">
        <f t="shared" si="70"/>
        <v>56.079730701526053</v>
      </c>
      <c r="I264" s="20">
        <f t="shared" si="73"/>
        <v>148.70000000000073</v>
      </c>
      <c r="J264" s="16">
        <f t="shared" si="71"/>
        <v>-28.80000000000291</v>
      </c>
      <c r="K264" s="272">
        <v>4006.7</v>
      </c>
    </row>
    <row r="265" spans="1:11" x14ac:dyDescent="0.25">
      <c r="A265" s="5">
        <f t="shared" si="72"/>
        <v>40689</v>
      </c>
      <c r="B265">
        <v>2320.4</v>
      </c>
      <c r="C265">
        <v>1212.9000000000001</v>
      </c>
      <c r="D265" s="272">
        <v>32983.5</v>
      </c>
      <c r="E265" s="272">
        <v>21400.2</v>
      </c>
      <c r="F265">
        <f t="shared" ref="F265:F275" si="74">+B265+D265</f>
        <v>35303.9</v>
      </c>
      <c r="G265">
        <f t="shared" ref="G265:G275" si="75">+C265+E265</f>
        <v>22613.100000000002</v>
      </c>
      <c r="H265" s="20">
        <f t="shared" ref="H265:H275" si="76">+(F265/G265-1)*100</f>
        <v>56.121451724885119</v>
      </c>
      <c r="I265" s="20">
        <f t="shared" si="73"/>
        <v>-53.19999999999709</v>
      </c>
      <c r="J265" s="16">
        <f t="shared" si="71"/>
        <v>-73.599999999998545</v>
      </c>
      <c r="K265" s="272">
        <v>4345.2</v>
      </c>
    </row>
    <row r="266" spans="1:11" x14ac:dyDescent="0.25">
      <c r="A266" s="5">
        <f t="shared" si="72"/>
        <v>40696</v>
      </c>
      <c r="B266">
        <v>6495.5</v>
      </c>
      <c r="C266">
        <v>4027.6</v>
      </c>
      <c r="D266" s="272">
        <v>142.9</v>
      </c>
      <c r="E266" s="272">
        <v>145.6</v>
      </c>
      <c r="F266">
        <f t="shared" si="74"/>
        <v>6638.4</v>
      </c>
      <c r="G266">
        <f t="shared" si="75"/>
        <v>4173.2</v>
      </c>
      <c r="H266" s="20">
        <f t="shared" si="76"/>
        <v>59.072174829866775</v>
      </c>
      <c r="I266" s="20">
        <f t="shared" si="73"/>
        <v>-18439.900000000001</v>
      </c>
      <c r="J266" s="16">
        <f t="shared" si="71"/>
        <v>-28665.5</v>
      </c>
    </row>
    <row r="267" spans="1:11" x14ac:dyDescent="0.25">
      <c r="A267" s="5">
        <f t="shared" si="72"/>
        <v>40703</v>
      </c>
      <c r="B267">
        <v>6301</v>
      </c>
      <c r="C267">
        <v>4592.3999999999996</v>
      </c>
      <c r="D267" s="272">
        <v>792.8</v>
      </c>
      <c r="E267" s="272">
        <v>540.29999999999995</v>
      </c>
      <c r="F267">
        <f t="shared" si="74"/>
        <v>7093.8</v>
      </c>
      <c r="G267">
        <f t="shared" si="75"/>
        <v>5132.7</v>
      </c>
      <c r="H267" s="20">
        <f t="shared" si="76"/>
        <v>38.207960722426805</v>
      </c>
      <c r="I267" s="20">
        <f t="shared" si="73"/>
        <v>959.5</v>
      </c>
      <c r="J267" s="16">
        <f t="shared" si="71"/>
        <v>455.40000000000055</v>
      </c>
    </row>
    <row r="268" spans="1:11" x14ac:dyDescent="0.25">
      <c r="A268" s="5">
        <f t="shared" si="72"/>
        <v>40710</v>
      </c>
      <c r="B268">
        <v>6300.5</v>
      </c>
      <c r="C268">
        <v>5032.7</v>
      </c>
      <c r="D268" s="272">
        <v>1454.7</v>
      </c>
      <c r="E268" s="272">
        <v>820.7</v>
      </c>
      <c r="F268">
        <f t="shared" si="74"/>
        <v>7755.2</v>
      </c>
      <c r="G268">
        <f t="shared" si="75"/>
        <v>5853.4</v>
      </c>
      <c r="H268" s="20">
        <f t="shared" si="76"/>
        <v>32.490518331226291</v>
      </c>
      <c r="I268" s="20">
        <f t="shared" si="73"/>
        <v>720.69999999999982</v>
      </c>
      <c r="J268" s="16">
        <f t="shared" ref="J268:J273" si="77">+F268-F267</f>
        <v>661.39999999999964</v>
      </c>
    </row>
    <row r="269" spans="1:11" x14ac:dyDescent="0.25">
      <c r="A269" s="5">
        <f t="shared" si="72"/>
        <v>40717</v>
      </c>
      <c r="B269">
        <v>6363</v>
      </c>
      <c r="C269">
        <v>4902.3999999999996</v>
      </c>
      <c r="D269" s="272">
        <v>1937.3</v>
      </c>
      <c r="E269" s="272">
        <v>1369.3</v>
      </c>
      <c r="F269">
        <f t="shared" si="74"/>
        <v>8300.2999999999993</v>
      </c>
      <c r="G269">
        <f t="shared" si="75"/>
        <v>6271.7</v>
      </c>
      <c r="H269" s="20">
        <f t="shared" si="76"/>
        <v>32.345297128370291</v>
      </c>
      <c r="I269" s="20">
        <f t="shared" si="73"/>
        <v>418.30000000000018</v>
      </c>
      <c r="J269" s="16">
        <f t="shared" si="77"/>
        <v>545.09999999999945</v>
      </c>
    </row>
    <row r="270" spans="1:11" x14ac:dyDescent="0.25">
      <c r="A270" s="5">
        <f t="shared" si="72"/>
        <v>40724</v>
      </c>
      <c r="B270">
        <v>6060.4</v>
      </c>
      <c r="C270">
        <v>4858.3999999999996</v>
      </c>
      <c r="D270" s="272">
        <v>2664.1</v>
      </c>
      <c r="E270" s="272">
        <v>1926.9</v>
      </c>
      <c r="F270">
        <f t="shared" si="74"/>
        <v>8724.5</v>
      </c>
      <c r="G270">
        <f t="shared" si="75"/>
        <v>6785.2999999999993</v>
      </c>
      <c r="H270" s="20">
        <f t="shared" si="76"/>
        <v>28.57942905987947</v>
      </c>
      <c r="I270" s="20">
        <f t="shared" si="73"/>
        <v>513.59999999999945</v>
      </c>
      <c r="J270" s="16">
        <f t="shared" si="77"/>
        <v>424.20000000000073</v>
      </c>
    </row>
    <row r="271" spans="1:11" x14ac:dyDescent="0.25">
      <c r="A271" s="5">
        <f t="shared" si="72"/>
        <v>40731</v>
      </c>
      <c r="B271">
        <v>6002.8</v>
      </c>
      <c r="C271">
        <v>4811.8999999999996</v>
      </c>
      <c r="D271" s="272">
        <v>3240.7</v>
      </c>
      <c r="E271" s="272">
        <v>2282.9</v>
      </c>
      <c r="F271">
        <f t="shared" si="74"/>
        <v>9243.5</v>
      </c>
      <c r="G271">
        <f t="shared" si="75"/>
        <v>7094.7999999999993</v>
      </c>
      <c r="H271" s="20">
        <f t="shared" si="76"/>
        <v>30.285561256131267</v>
      </c>
      <c r="I271" s="20">
        <f t="shared" si="73"/>
        <v>309.5</v>
      </c>
      <c r="J271" s="16">
        <f t="shared" si="77"/>
        <v>519</v>
      </c>
    </row>
    <row r="272" spans="1:11" x14ac:dyDescent="0.25">
      <c r="A272" s="5">
        <f t="shared" si="72"/>
        <v>40738</v>
      </c>
      <c r="B272">
        <v>5863.3</v>
      </c>
      <c r="C272">
        <v>4649.3</v>
      </c>
      <c r="D272" s="272">
        <v>3724.6</v>
      </c>
      <c r="E272" s="272">
        <v>2827.6</v>
      </c>
      <c r="F272">
        <f t="shared" si="74"/>
        <v>9587.9</v>
      </c>
      <c r="G272">
        <f t="shared" si="75"/>
        <v>7476.9</v>
      </c>
      <c r="H272" s="20">
        <f t="shared" si="76"/>
        <v>28.23362623547192</v>
      </c>
      <c r="I272" s="20">
        <f t="shared" si="73"/>
        <v>382.10000000000036</v>
      </c>
      <c r="J272" s="16">
        <f t="shared" si="77"/>
        <v>344.39999999999964</v>
      </c>
      <c r="K272" s="272">
        <v>59.1</v>
      </c>
    </row>
    <row r="273" spans="1:11" x14ac:dyDescent="0.25">
      <c r="A273" s="5">
        <f t="shared" si="72"/>
        <v>40745</v>
      </c>
      <c r="B273">
        <v>5773</v>
      </c>
      <c r="C273">
        <v>5117.8999999999996</v>
      </c>
      <c r="D273" s="272">
        <v>4288.7</v>
      </c>
      <c r="E273" s="272">
        <v>3278.9</v>
      </c>
      <c r="F273">
        <f t="shared" si="74"/>
        <v>10061.700000000001</v>
      </c>
      <c r="G273">
        <f t="shared" si="75"/>
        <v>8396.7999999999993</v>
      </c>
      <c r="H273" s="20">
        <f t="shared" si="76"/>
        <v>19.827791539634166</v>
      </c>
      <c r="I273" s="20">
        <f t="shared" si="73"/>
        <v>919.89999999999964</v>
      </c>
      <c r="J273" s="16">
        <f t="shared" si="77"/>
        <v>473.80000000000109</v>
      </c>
      <c r="K273" s="272">
        <v>59.1</v>
      </c>
    </row>
    <row r="274" spans="1:11" x14ac:dyDescent="0.25">
      <c r="A274" s="5">
        <f t="shared" si="72"/>
        <v>40752</v>
      </c>
      <c r="B274">
        <v>5800.4</v>
      </c>
      <c r="C274">
        <v>5399.8</v>
      </c>
      <c r="D274" s="272">
        <v>4760.8999999999996</v>
      </c>
      <c r="E274" s="272">
        <v>3840.2</v>
      </c>
      <c r="F274">
        <f t="shared" si="74"/>
        <v>10561.3</v>
      </c>
      <c r="G274">
        <f t="shared" si="75"/>
        <v>9240</v>
      </c>
      <c r="H274" s="20">
        <f t="shared" si="76"/>
        <v>14.299783549783541</v>
      </c>
      <c r="I274" s="20">
        <f t="shared" si="73"/>
        <v>843.20000000000073</v>
      </c>
      <c r="J274" s="16">
        <f t="shared" ref="J274:J279" si="78">+F274-F273</f>
        <v>499.59999999999854</v>
      </c>
      <c r="K274" s="272">
        <v>63.6</v>
      </c>
    </row>
    <row r="275" spans="1:11" x14ac:dyDescent="0.25">
      <c r="A275" s="5">
        <f t="shared" si="72"/>
        <v>40759</v>
      </c>
      <c r="B275">
        <v>5544.2</v>
      </c>
      <c r="C275">
        <v>6295.3</v>
      </c>
      <c r="D275" s="272">
        <v>5393.2</v>
      </c>
      <c r="E275" s="272">
        <v>4274.3999999999996</v>
      </c>
      <c r="F275">
        <f t="shared" si="74"/>
        <v>10937.4</v>
      </c>
      <c r="G275">
        <f t="shared" si="75"/>
        <v>10569.7</v>
      </c>
      <c r="H275" s="20">
        <f t="shared" si="76"/>
        <v>3.4788120760286478</v>
      </c>
      <c r="I275" s="20">
        <f t="shared" si="73"/>
        <v>1329.7000000000007</v>
      </c>
      <c r="J275" s="16">
        <f t="shared" si="78"/>
        <v>376.10000000000036</v>
      </c>
    </row>
    <row r="276" spans="1:11" x14ac:dyDescent="0.25">
      <c r="A276" s="5">
        <f t="shared" si="72"/>
        <v>40766</v>
      </c>
      <c r="B276">
        <v>5446.7</v>
      </c>
      <c r="C276">
        <v>7130.8</v>
      </c>
      <c r="D276" s="272">
        <v>6039.5</v>
      </c>
      <c r="E276" s="272">
        <v>4851.3</v>
      </c>
      <c r="F276">
        <f t="shared" ref="F276:F298" si="79">+B276+D276</f>
        <v>11486.2</v>
      </c>
      <c r="G276">
        <f t="shared" ref="G276:G298" si="80">+C276+E276</f>
        <v>11982.1</v>
      </c>
      <c r="H276" s="20">
        <f t="shared" ref="H276:H298" si="81">+(F276/G276-1)*100</f>
        <v>-4.1386735213359893</v>
      </c>
      <c r="I276" s="20">
        <f t="shared" si="73"/>
        <v>1412.3999999999996</v>
      </c>
      <c r="J276" s="16">
        <f t="shared" si="78"/>
        <v>548.80000000000109</v>
      </c>
    </row>
    <row r="277" spans="1:11" x14ac:dyDescent="0.25">
      <c r="A277" s="5">
        <f t="shared" si="72"/>
        <v>40773</v>
      </c>
      <c r="B277">
        <v>5324.8</v>
      </c>
      <c r="C277">
        <v>7701.5</v>
      </c>
      <c r="D277" s="272">
        <v>6508.5</v>
      </c>
      <c r="E277" s="272">
        <v>5358.3</v>
      </c>
      <c r="F277">
        <f t="shared" si="79"/>
        <v>11833.3</v>
      </c>
      <c r="G277">
        <f t="shared" si="80"/>
        <v>13059.8</v>
      </c>
      <c r="H277" s="20">
        <f t="shared" si="81"/>
        <v>-9.3914148761849336</v>
      </c>
      <c r="I277" s="20">
        <f t="shared" si="73"/>
        <v>1077.6999999999989</v>
      </c>
      <c r="J277" s="16">
        <f t="shared" si="78"/>
        <v>347.09999999999854</v>
      </c>
    </row>
    <row r="278" spans="1:11" x14ac:dyDescent="0.25">
      <c r="A278" s="5">
        <f t="shared" si="72"/>
        <v>40780</v>
      </c>
      <c r="B278">
        <v>5084.3999999999996</v>
      </c>
      <c r="C278">
        <v>8132.5</v>
      </c>
      <c r="D278" s="272">
        <v>7118</v>
      </c>
      <c r="E278" s="272">
        <v>5951.4</v>
      </c>
      <c r="F278">
        <f t="shared" si="79"/>
        <v>12202.4</v>
      </c>
      <c r="G278">
        <f t="shared" si="80"/>
        <v>14083.9</v>
      </c>
      <c r="H278" s="20">
        <f t="shared" si="81"/>
        <v>-13.359225782631235</v>
      </c>
      <c r="I278" s="20">
        <f t="shared" si="73"/>
        <v>1024.1000000000004</v>
      </c>
      <c r="J278" s="16">
        <f t="shared" si="78"/>
        <v>369.10000000000036</v>
      </c>
      <c r="K278" s="272">
        <v>63.6</v>
      </c>
    </row>
    <row r="279" spans="1:11" x14ac:dyDescent="0.25">
      <c r="A279" s="5">
        <f t="shared" si="72"/>
        <v>40787</v>
      </c>
      <c r="B279">
        <v>4971.6000000000004</v>
      </c>
      <c r="C279">
        <v>8425.9</v>
      </c>
      <c r="D279" s="272">
        <v>7743.1</v>
      </c>
      <c r="E279" s="272">
        <v>6611.4</v>
      </c>
      <c r="F279">
        <f t="shared" si="79"/>
        <v>12714.7</v>
      </c>
      <c r="G279">
        <f t="shared" si="80"/>
        <v>15037.3</v>
      </c>
      <c r="H279" s="20">
        <f t="shared" si="81"/>
        <v>-15.445591961322835</v>
      </c>
      <c r="I279" s="20">
        <f t="shared" si="73"/>
        <v>953.39999999999964</v>
      </c>
      <c r="J279" s="16">
        <f t="shared" si="78"/>
        <v>512.30000000000109</v>
      </c>
      <c r="K279" s="272">
        <v>63.6</v>
      </c>
    </row>
    <row r="280" spans="1:11" x14ac:dyDescent="0.25">
      <c r="A280" s="5">
        <f t="shared" si="72"/>
        <v>40794</v>
      </c>
      <c r="B280">
        <v>4913.8999999999996</v>
      </c>
      <c r="C280">
        <v>8038.6</v>
      </c>
      <c r="D280" s="272">
        <v>8214.2999999999993</v>
      </c>
      <c r="E280" s="272">
        <v>7473.6</v>
      </c>
      <c r="F280">
        <f t="shared" si="79"/>
        <v>13128.199999999999</v>
      </c>
      <c r="G280">
        <f t="shared" si="80"/>
        <v>15512.2</v>
      </c>
      <c r="H280" s="20">
        <f t="shared" si="81"/>
        <v>-15.368548626242584</v>
      </c>
      <c r="I280" s="20">
        <f t="shared" si="73"/>
        <v>474.90000000000146</v>
      </c>
      <c r="J280" s="16">
        <v>521.5</v>
      </c>
      <c r="K280" s="272">
        <v>63.6</v>
      </c>
    </row>
    <row r="281" spans="1:11" x14ac:dyDescent="0.25">
      <c r="A281" s="5">
        <f t="shared" si="72"/>
        <v>40801</v>
      </c>
      <c r="B281">
        <v>4707.3</v>
      </c>
      <c r="C281">
        <v>8070.3</v>
      </c>
      <c r="D281" s="272">
        <v>9100.5</v>
      </c>
      <c r="E281" s="272">
        <v>8392.1</v>
      </c>
      <c r="F281">
        <f t="shared" si="79"/>
        <v>13807.8</v>
      </c>
      <c r="G281">
        <f t="shared" si="80"/>
        <v>16462.400000000001</v>
      </c>
      <c r="H281" s="20">
        <f t="shared" si="81"/>
        <v>-16.125230829040738</v>
      </c>
      <c r="I281" s="20">
        <f t="shared" si="73"/>
        <v>950.20000000000073</v>
      </c>
      <c r="K281" s="272">
        <v>63.6</v>
      </c>
    </row>
    <row r="282" spans="1:11" x14ac:dyDescent="0.25">
      <c r="A282" s="5">
        <f t="shared" si="72"/>
        <v>40808</v>
      </c>
      <c r="B282">
        <v>4614.5</v>
      </c>
      <c r="C282">
        <v>7915.6</v>
      </c>
      <c r="D282" s="272">
        <v>9622.1</v>
      </c>
      <c r="E282" s="272">
        <v>9177.7000000000007</v>
      </c>
      <c r="F282">
        <f t="shared" si="79"/>
        <v>14236.6</v>
      </c>
      <c r="G282">
        <f t="shared" si="80"/>
        <v>17093.300000000003</v>
      </c>
      <c r="H282" s="20">
        <f t="shared" si="81"/>
        <v>-16.712396085015779</v>
      </c>
      <c r="I282" s="20">
        <f t="shared" si="73"/>
        <v>630.90000000000146</v>
      </c>
    </row>
    <row r="283" spans="1:11" x14ac:dyDescent="0.25">
      <c r="A283" s="5">
        <f t="shared" si="72"/>
        <v>40815</v>
      </c>
      <c r="B283">
        <v>4444.6000000000004</v>
      </c>
      <c r="C283">
        <v>7845.8</v>
      </c>
      <c r="D283" s="272">
        <v>10223.200000000001</v>
      </c>
      <c r="E283" s="272">
        <v>10050.9</v>
      </c>
      <c r="F283">
        <f t="shared" si="79"/>
        <v>14667.800000000001</v>
      </c>
      <c r="G283">
        <f t="shared" si="80"/>
        <v>17896.7</v>
      </c>
      <c r="H283" s="20">
        <f t="shared" si="81"/>
        <v>-18.041873641509319</v>
      </c>
      <c r="I283" s="20">
        <f t="shared" si="73"/>
        <v>803.39999999999782</v>
      </c>
    </row>
    <row r="284" spans="1:11" x14ac:dyDescent="0.25">
      <c r="A284" s="5">
        <f t="shared" si="72"/>
        <v>40822</v>
      </c>
      <c r="B284">
        <v>4563.3</v>
      </c>
      <c r="C284">
        <v>7554.1</v>
      </c>
      <c r="D284" s="272">
        <v>10588.2</v>
      </c>
      <c r="E284" s="272">
        <v>10719.6</v>
      </c>
      <c r="F284">
        <f t="shared" si="79"/>
        <v>15151.5</v>
      </c>
      <c r="G284">
        <f t="shared" si="80"/>
        <v>18273.7</v>
      </c>
      <c r="H284" s="20">
        <f t="shared" si="81"/>
        <v>-17.085757126361933</v>
      </c>
      <c r="I284" s="20">
        <f t="shared" si="73"/>
        <v>377</v>
      </c>
      <c r="K284">
        <v>80.599999999999994</v>
      </c>
    </row>
    <row r="285" spans="1:11" x14ac:dyDescent="0.25">
      <c r="A285" s="5">
        <f t="shared" si="72"/>
        <v>40829</v>
      </c>
      <c r="B285">
        <v>4577.2</v>
      </c>
      <c r="C285" s="16">
        <v>7536</v>
      </c>
      <c r="D285" s="16">
        <v>10973.6</v>
      </c>
      <c r="E285" s="16">
        <v>11311.8</v>
      </c>
      <c r="F285">
        <f t="shared" si="79"/>
        <v>15550.8</v>
      </c>
      <c r="G285">
        <f t="shared" si="80"/>
        <v>18847.8</v>
      </c>
      <c r="H285" s="20">
        <f t="shared" si="81"/>
        <v>-17.492757775443291</v>
      </c>
      <c r="I285" s="20">
        <f t="shared" si="73"/>
        <v>574.09999999999854</v>
      </c>
    </row>
    <row r="286" spans="1:11" x14ac:dyDescent="0.25">
      <c r="A286" s="5">
        <f t="shared" si="72"/>
        <v>40836</v>
      </c>
      <c r="B286">
        <v>4510.5</v>
      </c>
      <c r="C286">
        <v>7487.3</v>
      </c>
      <c r="D286" s="272">
        <v>11357.2</v>
      </c>
      <c r="E286" s="272">
        <v>11964.8</v>
      </c>
      <c r="F286">
        <f t="shared" si="79"/>
        <v>15867.7</v>
      </c>
      <c r="G286">
        <f t="shared" si="80"/>
        <v>19452.099999999999</v>
      </c>
      <c r="H286" s="20">
        <f t="shared" si="81"/>
        <v>-18.426802247572226</v>
      </c>
      <c r="I286" s="20">
        <f t="shared" si="73"/>
        <v>604.29999999999927</v>
      </c>
    </row>
    <row r="287" spans="1:11" x14ac:dyDescent="0.25">
      <c r="A287" s="5">
        <f t="shared" si="72"/>
        <v>40843</v>
      </c>
      <c r="B287">
        <v>4206.2</v>
      </c>
      <c r="C287">
        <v>7623.3</v>
      </c>
      <c r="D287" s="272">
        <v>11981.6</v>
      </c>
      <c r="E287" s="272">
        <v>12394.4</v>
      </c>
      <c r="F287">
        <f t="shared" si="79"/>
        <v>16187.8</v>
      </c>
      <c r="G287">
        <f t="shared" si="80"/>
        <v>20017.7</v>
      </c>
      <c r="H287" s="20">
        <f t="shared" si="81"/>
        <v>-19.132567677605326</v>
      </c>
      <c r="I287" s="20">
        <f t="shared" si="73"/>
        <v>565.60000000000218</v>
      </c>
      <c r="K287">
        <v>80.599999999999994</v>
      </c>
    </row>
    <row r="288" spans="1:11" x14ac:dyDescent="0.25">
      <c r="A288" s="5">
        <f t="shared" si="72"/>
        <v>40850</v>
      </c>
      <c r="B288">
        <v>4151.1000000000004</v>
      </c>
      <c r="C288">
        <v>7938.9</v>
      </c>
      <c r="D288" s="272">
        <v>12335.1</v>
      </c>
      <c r="E288" s="272">
        <v>12910.8</v>
      </c>
      <c r="F288">
        <f t="shared" si="79"/>
        <v>16486.2</v>
      </c>
      <c r="G288">
        <f t="shared" si="80"/>
        <v>20849.699999999997</v>
      </c>
      <c r="H288" s="20">
        <f t="shared" si="81"/>
        <v>-20.928358681419866</v>
      </c>
      <c r="I288" s="20">
        <f t="shared" si="73"/>
        <v>831.99999999999636</v>
      </c>
    </row>
    <row r="289" spans="1:11" x14ac:dyDescent="0.25">
      <c r="A289" s="5">
        <f t="shared" si="72"/>
        <v>40857</v>
      </c>
      <c r="B289">
        <v>4166.7</v>
      </c>
      <c r="C289">
        <v>8444.2999999999993</v>
      </c>
      <c r="D289" s="272">
        <v>12636.6</v>
      </c>
      <c r="E289" s="272">
        <v>13348.8</v>
      </c>
      <c r="F289">
        <f t="shared" si="79"/>
        <v>16803.3</v>
      </c>
      <c r="G289">
        <f t="shared" si="80"/>
        <v>21793.1</v>
      </c>
      <c r="H289" s="20">
        <f t="shared" si="81"/>
        <v>-22.896237800037621</v>
      </c>
      <c r="I289" s="20">
        <f t="shared" si="73"/>
        <v>943.40000000000146</v>
      </c>
    </row>
    <row r="290" spans="1:11" x14ac:dyDescent="0.25">
      <c r="A290" s="5">
        <f t="shared" si="72"/>
        <v>40864</v>
      </c>
      <c r="B290">
        <v>3676.9</v>
      </c>
      <c r="C290">
        <v>6353.9</v>
      </c>
      <c r="D290" s="272">
        <v>12999.2</v>
      </c>
      <c r="E290" s="272">
        <v>13873.1</v>
      </c>
      <c r="F290">
        <f t="shared" si="79"/>
        <v>16676.100000000002</v>
      </c>
      <c r="G290">
        <f t="shared" si="80"/>
        <v>20227</v>
      </c>
      <c r="H290" s="20">
        <f t="shared" si="81"/>
        <v>-17.55524793592722</v>
      </c>
      <c r="I290" s="20">
        <f t="shared" si="73"/>
        <v>-1566.0999999999985</v>
      </c>
    </row>
    <row r="291" spans="1:11" x14ac:dyDescent="0.25">
      <c r="A291" s="5">
        <f t="shared" si="72"/>
        <v>40871</v>
      </c>
      <c r="B291">
        <v>4619.5</v>
      </c>
      <c r="C291">
        <v>8740.4</v>
      </c>
      <c r="D291" s="272">
        <v>13301.2</v>
      </c>
      <c r="E291" s="272">
        <v>14461.2</v>
      </c>
      <c r="F291">
        <f t="shared" si="79"/>
        <v>17920.7</v>
      </c>
      <c r="G291">
        <f t="shared" si="80"/>
        <v>23201.599999999999</v>
      </c>
      <c r="H291" s="20">
        <f t="shared" si="81"/>
        <v>-22.760930280670287</v>
      </c>
      <c r="I291" s="20">
        <f t="shared" si="73"/>
        <v>2974.5999999999985</v>
      </c>
      <c r="K291">
        <v>98.1</v>
      </c>
    </row>
    <row r="292" spans="1:11" x14ac:dyDescent="0.25">
      <c r="A292" s="5">
        <f t="shared" si="72"/>
        <v>40878</v>
      </c>
      <c r="B292">
        <v>4616.3999999999996</v>
      </c>
      <c r="C292">
        <v>8600.7999999999993</v>
      </c>
      <c r="D292" s="272">
        <v>13731.5</v>
      </c>
      <c r="E292" s="272">
        <v>15131.3</v>
      </c>
      <c r="F292">
        <f t="shared" si="79"/>
        <v>18347.900000000001</v>
      </c>
      <c r="G292" s="16">
        <f>+C292+E291</f>
        <v>23062</v>
      </c>
      <c r="H292" s="20">
        <f t="shared" si="81"/>
        <v>-20.440985170410197</v>
      </c>
      <c r="I292" s="20">
        <f t="shared" si="73"/>
        <v>-139.59999999999854</v>
      </c>
    </row>
    <row r="293" spans="1:11" x14ac:dyDescent="0.25">
      <c r="A293" s="5">
        <f t="shared" si="72"/>
        <v>40885</v>
      </c>
      <c r="B293">
        <v>4395.5</v>
      </c>
      <c r="C293">
        <v>8996</v>
      </c>
      <c r="D293" s="272">
        <v>14270.8</v>
      </c>
      <c r="E293" s="272">
        <v>15635.4</v>
      </c>
      <c r="F293">
        <f t="shared" si="79"/>
        <v>18666.3</v>
      </c>
      <c r="G293">
        <f t="shared" si="80"/>
        <v>24631.4</v>
      </c>
      <c r="H293" s="20">
        <f t="shared" si="81"/>
        <v>-24.217462263614742</v>
      </c>
      <c r="I293" s="20">
        <f t="shared" si="73"/>
        <v>1569.4000000000015</v>
      </c>
    </row>
    <row r="294" spans="1:11" x14ac:dyDescent="0.25">
      <c r="A294" s="5">
        <f t="shared" si="72"/>
        <v>40892</v>
      </c>
      <c r="B294">
        <v>4357.8</v>
      </c>
      <c r="C294">
        <v>8873</v>
      </c>
      <c r="D294" s="272">
        <v>14670.8</v>
      </c>
      <c r="E294" s="272">
        <v>16287.3</v>
      </c>
      <c r="F294">
        <f t="shared" si="79"/>
        <v>19028.599999999999</v>
      </c>
      <c r="G294">
        <f t="shared" si="80"/>
        <v>25160.3</v>
      </c>
      <c r="H294" s="20">
        <f t="shared" si="81"/>
        <v>-24.370536122383278</v>
      </c>
      <c r="I294" s="20">
        <f t="shared" si="73"/>
        <v>528.89999999999782</v>
      </c>
    </row>
    <row r="295" spans="1:11" x14ac:dyDescent="0.25">
      <c r="A295" s="5">
        <f t="shared" si="72"/>
        <v>40899</v>
      </c>
      <c r="B295">
        <v>4375.3</v>
      </c>
      <c r="C295">
        <v>8757.6</v>
      </c>
      <c r="D295" s="272">
        <v>15084.4</v>
      </c>
      <c r="E295" s="272">
        <v>16828.8</v>
      </c>
      <c r="F295">
        <f t="shared" si="79"/>
        <v>19459.7</v>
      </c>
      <c r="G295">
        <f t="shared" si="80"/>
        <v>25586.400000000001</v>
      </c>
      <c r="H295" s="20">
        <f t="shared" si="81"/>
        <v>-23.94514273207642</v>
      </c>
      <c r="I295" s="20">
        <f t="shared" si="73"/>
        <v>426.10000000000218</v>
      </c>
    </row>
    <row r="296" spans="1:11" x14ac:dyDescent="0.25">
      <c r="A296" s="5">
        <f t="shared" si="72"/>
        <v>40906</v>
      </c>
      <c r="B296">
        <v>4088.2</v>
      </c>
      <c r="C296">
        <v>8786.2000000000007</v>
      </c>
      <c r="D296" s="272">
        <v>15510.2</v>
      </c>
      <c r="E296" s="272">
        <v>17264.8</v>
      </c>
      <c r="F296">
        <f t="shared" si="79"/>
        <v>19598.400000000001</v>
      </c>
      <c r="G296">
        <f t="shared" si="80"/>
        <v>26051</v>
      </c>
      <c r="H296" s="20">
        <f t="shared" si="81"/>
        <v>-24.769106752140026</v>
      </c>
      <c r="I296" s="20">
        <f t="shared" si="73"/>
        <v>464.59999999999854</v>
      </c>
      <c r="K296">
        <v>127.6</v>
      </c>
    </row>
    <row r="297" spans="1:11" x14ac:dyDescent="0.25">
      <c r="A297" s="5">
        <f t="shared" si="72"/>
        <v>40913</v>
      </c>
      <c r="B297">
        <v>4257.1000000000004</v>
      </c>
      <c r="C297">
        <v>8320</v>
      </c>
      <c r="D297" s="272">
        <v>15697.9</v>
      </c>
      <c r="E297" s="272">
        <v>17878.5</v>
      </c>
      <c r="F297">
        <f t="shared" si="79"/>
        <v>19955</v>
      </c>
      <c r="G297">
        <f t="shared" si="80"/>
        <v>26198.5</v>
      </c>
      <c r="H297" s="20">
        <f t="shared" si="81"/>
        <v>-23.83151707158807</v>
      </c>
      <c r="I297" s="20">
        <f t="shared" si="73"/>
        <v>147.5</v>
      </c>
    </row>
    <row r="298" spans="1:11" x14ac:dyDescent="0.25">
      <c r="A298" s="5">
        <f t="shared" si="72"/>
        <v>40920</v>
      </c>
      <c r="B298">
        <v>4486.3999999999996</v>
      </c>
      <c r="C298">
        <v>8675.7999999999993</v>
      </c>
      <c r="D298" s="272">
        <v>16055.8</v>
      </c>
      <c r="E298" s="272">
        <v>18549.099999999999</v>
      </c>
      <c r="F298">
        <f t="shared" si="79"/>
        <v>20542.199999999997</v>
      </c>
      <c r="G298">
        <f t="shared" si="80"/>
        <v>27224.899999999998</v>
      </c>
      <c r="H298" s="20">
        <f t="shared" si="81"/>
        <v>-24.546279325176592</v>
      </c>
      <c r="I298" s="20">
        <f t="shared" si="73"/>
        <v>1026.3999999999978</v>
      </c>
    </row>
    <row r="299" spans="1:11" x14ac:dyDescent="0.25">
      <c r="A299" s="5">
        <f t="shared" si="72"/>
        <v>40927</v>
      </c>
      <c r="B299">
        <v>4666.5</v>
      </c>
      <c r="C299">
        <v>8900</v>
      </c>
      <c r="D299" s="272">
        <v>16480.5</v>
      </c>
      <c r="E299" s="272">
        <v>19219</v>
      </c>
      <c r="F299">
        <f t="shared" ref="F299:G317" si="82">+B299+D299</f>
        <v>21147</v>
      </c>
      <c r="G299">
        <f t="shared" si="82"/>
        <v>28119</v>
      </c>
      <c r="H299" s="20">
        <f t="shared" ref="H299:H318" si="83">+(F299/G299-1)*100</f>
        <v>-24.794622852875282</v>
      </c>
      <c r="I299" s="20">
        <f t="shared" si="73"/>
        <v>894.10000000000218</v>
      </c>
    </row>
    <row r="300" spans="1:11" x14ac:dyDescent="0.25">
      <c r="A300" s="5">
        <f t="shared" si="72"/>
        <v>40934</v>
      </c>
      <c r="B300">
        <v>4730.8</v>
      </c>
      <c r="C300">
        <v>8842.9</v>
      </c>
      <c r="D300" s="272">
        <v>16935</v>
      </c>
      <c r="E300" s="272">
        <v>19810.3</v>
      </c>
      <c r="F300">
        <f t="shared" si="82"/>
        <v>21665.8</v>
      </c>
      <c r="G300">
        <f t="shared" si="82"/>
        <v>28653.199999999997</v>
      </c>
      <c r="H300" s="20">
        <f t="shared" si="83"/>
        <v>-24.386106961875107</v>
      </c>
      <c r="I300" s="20">
        <f t="shared" si="73"/>
        <v>534.19999999999709</v>
      </c>
    </row>
    <row r="301" spans="1:11" x14ac:dyDescent="0.25">
      <c r="A301" s="5">
        <f t="shared" si="72"/>
        <v>40941</v>
      </c>
      <c r="B301">
        <v>4974.7</v>
      </c>
      <c r="C301">
        <v>8351.7000000000007</v>
      </c>
      <c r="D301" s="272">
        <v>17399</v>
      </c>
      <c r="E301" s="272">
        <v>20692.7</v>
      </c>
      <c r="F301">
        <f t="shared" si="82"/>
        <v>22373.7</v>
      </c>
      <c r="G301">
        <f t="shared" si="82"/>
        <v>29044.400000000001</v>
      </c>
      <c r="H301" s="20">
        <f t="shared" si="83"/>
        <v>-22.967250141163188</v>
      </c>
      <c r="I301" s="20">
        <f t="shared" si="73"/>
        <v>391.20000000000437</v>
      </c>
    </row>
    <row r="302" spans="1:11" x14ac:dyDescent="0.25">
      <c r="A302" s="5">
        <f t="shared" si="72"/>
        <v>40948</v>
      </c>
      <c r="B302">
        <v>4916</v>
      </c>
      <c r="C302">
        <v>8364.5</v>
      </c>
      <c r="D302" s="272">
        <v>17878.099999999999</v>
      </c>
      <c r="E302" s="272">
        <v>21279.200000000001</v>
      </c>
      <c r="F302">
        <f t="shared" si="82"/>
        <v>22794.1</v>
      </c>
      <c r="G302">
        <f t="shared" si="82"/>
        <v>29643.7</v>
      </c>
      <c r="H302" s="20">
        <f t="shared" si="83"/>
        <v>-23.106427335319147</v>
      </c>
      <c r="I302" s="20">
        <f t="shared" si="73"/>
        <v>599.29999999999927</v>
      </c>
    </row>
    <row r="303" spans="1:11" x14ac:dyDescent="0.25">
      <c r="A303" s="5">
        <f t="shared" si="72"/>
        <v>40955</v>
      </c>
      <c r="B303">
        <v>5087.1000000000004</v>
      </c>
      <c r="C303">
        <v>8502</v>
      </c>
      <c r="D303" s="272">
        <v>18408.599999999999</v>
      </c>
      <c r="E303" s="272">
        <v>22150.1</v>
      </c>
      <c r="F303">
        <f t="shared" si="82"/>
        <v>23495.699999999997</v>
      </c>
      <c r="G303">
        <f t="shared" si="82"/>
        <v>30652.1</v>
      </c>
      <c r="H303" s="20">
        <f t="shared" si="83"/>
        <v>-23.34717686553287</v>
      </c>
      <c r="I303" s="20">
        <f t="shared" si="73"/>
        <v>1008.3999999999978</v>
      </c>
    </row>
    <row r="304" spans="1:11" x14ac:dyDescent="0.25">
      <c r="A304" s="5">
        <f t="shared" si="72"/>
        <v>40962</v>
      </c>
      <c r="B304">
        <v>5295.4</v>
      </c>
      <c r="C304">
        <v>8521.1</v>
      </c>
      <c r="D304" s="272">
        <v>18614.400000000001</v>
      </c>
      <c r="E304" s="272">
        <v>22691.5</v>
      </c>
      <c r="F304">
        <f t="shared" si="82"/>
        <v>23909.800000000003</v>
      </c>
      <c r="G304">
        <f t="shared" si="82"/>
        <v>31212.6</v>
      </c>
      <c r="H304" s="20">
        <f t="shared" si="83"/>
        <v>-23.396961483503443</v>
      </c>
      <c r="I304" s="20">
        <f t="shared" si="73"/>
        <v>560.5</v>
      </c>
    </row>
    <row r="305" spans="1:11" x14ac:dyDescent="0.25">
      <c r="A305" s="5">
        <f t="shared" si="72"/>
        <v>40969</v>
      </c>
      <c r="B305">
        <v>5309.3</v>
      </c>
      <c r="C305">
        <v>8507.7999999999993</v>
      </c>
      <c r="D305" s="272">
        <v>19047.099999999999</v>
      </c>
      <c r="E305" s="272">
        <v>23280.5</v>
      </c>
      <c r="F305">
        <f t="shared" si="82"/>
        <v>24356.399999999998</v>
      </c>
      <c r="G305">
        <f t="shared" si="82"/>
        <v>31788.3</v>
      </c>
      <c r="H305" s="20">
        <f t="shared" si="83"/>
        <v>-23.379356555713905</v>
      </c>
      <c r="I305" s="20">
        <f t="shared" si="73"/>
        <v>575.70000000000073</v>
      </c>
    </row>
    <row r="306" spans="1:11" x14ac:dyDescent="0.25">
      <c r="A306" s="5">
        <f t="shared" si="72"/>
        <v>40976</v>
      </c>
      <c r="B306">
        <v>4698.7</v>
      </c>
      <c r="C306">
        <v>8480.7999999999993</v>
      </c>
      <c r="D306" s="272">
        <v>19960.099999999999</v>
      </c>
      <c r="E306" s="272">
        <v>23970.3</v>
      </c>
      <c r="F306">
        <f t="shared" si="82"/>
        <v>24658.799999999999</v>
      </c>
      <c r="G306">
        <f t="shared" si="82"/>
        <v>32451.1</v>
      </c>
      <c r="H306" s="20">
        <f t="shared" si="83"/>
        <v>-24.01243717470286</v>
      </c>
      <c r="I306" s="20">
        <f t="shared" si="73"/>
        <v>662.79999999999927</v>
      </c>
    </row>
    <row r="307" spans="1:11" x14ac:dyDescent="0.25">
      <c r="A307" s="5">
        <f t="shared" si="72"/>
        <v>40983</v>
      </c>
      <c r="B307">
        <v>4689.3999999999996</v>
      </c>
      <c r="C307">
        <v>8519.6</v>
      </c>
      <c r="D307" s="272">
        <v>20497.900000000001</v>
      </c>
      <c r="E307" s="272">
        <v>24591.3</v>
      </c>
      <c r="F307">
        <f t="shared" si="82"/>
        <v>25187.300000000003</v>
      </c>
      <c r="G307">
        <f t="shared" si="82"/>
        <v>33110.9</v>
      </c>
      <c r="H307" s="20">
        <f t="shared" si="83"/>
        <v>-23.930488147407647</v>
      </c>
      <c r="I307" s="20">
        <f t="shared" si="73"/>
        <v>659.80000000000291</v>
      </c>
    </row>
    <row r="308" spans="1:11" x14ac:dyDescent="0.25">
      <c r="A308" s="5">
        <f t="shared" si="72"/>
        <v>40990</v>
      </c>
      <c r="B308">
        <v>4474.5</v>
      </c>
      <c r="C308">
        <v>7902.7</v>
      </c>
      <c r="D308" s="272">
        <v>20938.8</v>
      </c>
      <c r="E308" s="272">
        <v>25479.7</v>
      </c>
      <c r="F308">
        <f t="shared" si="82"/>
        <v>25413.3</v>
      </c>
      <c r="G308">
        <f t="shared" si="82"/>
        <v>33382.400000000001</v>
      </c>
      <c r="H308" s="20">
        <f t="shared" si="83"/>
        <v>-23.872160180214731</v>
      </c>
      <c r="I308" s="20">
        <f t="shared" si="73"/>
        <v>271.5</v>
      </c>
    </row>
    <row r="309" spans="1:11" x14ac:dyDescent="0.25">
      <c r="A309" s="5">
        <f t="shared" si="72"/>
        <v>40997</v>
      </c>
      <c r="B309">
        <v>4478.1000000000004</v>
      </c>
      <c r="C309">
        <v>7639.4</v>
      </c>
      <c r="D309" s="272">
        <v>21343.5</v>
      </c>
      <c r="E309" s="272">
        <v>26201.9</v>
      </c>
      <c r="F309">
        <f t="shared" si="82"/>
        <v>25821.599999999999</v>
      </c>
      <c r="G309">
        <f t="shared" si="82"/>
        <v>33841.300000000003</v>
      </c>
      <c r="H309" s="20">
        <f t="shared" si="83"/>
        <v>-23.697966685676974</v>
      </c>
      <c r="I309" s="20">
        <f t="shared" si="73"/>
        <v>458.90000000000146</v>
      </c>
    </row>
    <row r="310" spans="1:11" x14ac:dyDescent="0.25">
      <c r="A310" s="5">
        <f t="shared" si="72"/>
        <v>41004</v>
      </c>
      <c r="B310">
        <v>4490.3999999999996</v>
      </c>
      <c r="C310">
        <v>7358.3</v>
      </c>
      <c r="D310" s="272">
        <v>21783.3</v>
      </c>
      <c r="E310" s="272">
        <v>26926.5</v>
      </c>
      <c r="F310">
        <f t="shared" si="82"/>
        <v>26273.699999999997</v>
      </c>
      <c r="G310">
        <f t="shared" si="82"/>
        <v>34284.800000000003</v>
      </c>
      <c r="H310" s="20">
        <f t="shared" si="83"/>
        <v>-23.366331435504961</v>
      </c>
      <c r="I310" s="20">
        <f t="shared" si="73"/>
        <v>443.5</v>
      </c>
    </row>
    <row r="311" spans="1:11" x14ac:dyDescent="0.25">
      <c r="A311" s="5">
        <f t="shared" si="72"/>
        <v>41011</v>
      </c>
      <c r="B311">
        <v>4224.1000000000004</v>
      </c>
      <c r="C311">
        <v>6631.2</v>
      </c>
      <c r="D311" s="272">
        <v>22415.599999999999</v>
      </c>
      <c r="E311" s="272">
        <v>27788.5</v>
      </c>
      <c r="F311">
        <f t="shared" si="82"/>
        <v>26639.699999999997</v>
      </c>
      <c r="G311">
        <f t="shared" si="82"/>
        <v>34419.699999999997</v>
      </c>
      <c r="H311" s="20">
        <f t="shared" si="83"/>
        <v>-22.603334718199175</v>
      </c>
      <c r="I311" s="20">
        <f t="shared" si="73"/>
        <v>134.89999999999418</v>
      </c>
    </row>
    <row r="312" spans="1:11" x14ac:dyDescent="0.25">
      <c r="A312" s="5">
        <f t="shared" si="72"/>
        <v>41018</v>
      </c>
      <c r="B312">
        <v>3993.1</v>
      </c>
      <c r="C312">
        <v>6069.9</v>
      </c>
      <c r="D312" s="272">
        <v>23033.3</v>
      </c>
      <c r="E312" s="272">
        <v>28614.7</v>
      </c>
      <c r="F312">
        <f t="shared" si="82"/>
        <v>27026.399999999998</v>
      </c>
      <c r="G312">
        <f t="shared" si="82"/>
        <v>34684.6</v>
      </c>
      <c r="H312" s="20">
        <f t="shared" si="83"/>
        <v>-22.079539622772071</v>
      </c>
      <c r="I312" s="20">
        <f t="shared" si="73"/>
        <v>264.90000000000146</v>
      </c>
    </row>
    <row r="313" spans="1:11" x14ac:dyDescent="0.25">
      <c r="A313" s="5">
        <f t="shared" si="72"/>
        <v>41025</v>
      </c>
      <c r="B313">
        <v>3628.4</v>
      </c>
      <c r="C313">
        <v>5476.7</v>
      </c>
      <c r="D313" s="272">
        <v>23654.799999999999</v>
      </c>
      <c r="E313" s="272">
        <v>29481.8</v>
      </c>
      <c r="F313">
        <f t="shared" si="82"/>
        <v>27283.200000000001</v>
      </c>
      <c r="G313">
        <f t="shared" si="82"/>
        <v>34958.5</v>
      </c>
      <c r="H313" s="20">
        <f t="shared" si="83"/>
        <v>-21.955461475749814</v>
      </c>
      <c r="I313" s="20">
        <f t="shared" si="73"/>
        <v>273.90000000000146</v>
      </c>
      <c r="J313">
        <v>1855.4</v>
      </c>
    </row>
    <row r="314" spans="1:11" x14ac:dyDescent="0.25">
      <c r="A314" s="5">
        <f t="shared" si="72"/>
        <v>41032</v>
      </c>
      <c r="B314">
        <v>3298.8</v>
      </c>
      <c r="C314">
        <v>4770.8</v>
      </c>
      <c r="D314" s="272">
        <v>24206</v>
      </c>
      <c r="E314" s="272">
        <v>30508.3</v>
      </c>
      <c r="F314">
        <f t="shared" si="82"/>
        <v>27504.799999999999</v>
      </c>
      <c r="G314">
        <f t="shared" si="82"/>
        <v>35279.1</v>
      </c>
      <c r="H314" s="20">
        <f t="shared" si="83"/>
        <v>-22.036559889566341</v>
      </c>
      <c r="I314" s="20">
        <f t="shared" si="73"/>
        <v>320.59999999999854</v>
      </c>
      <c r="J314">
        <v>2184.3000000000002</v>
      </c>
    </row>
    <row r="315" spans="1:11" x14ac:dyDescent="0.25">
      <c r="A315" s="5">
        <f t="shared" si="72"/>
        <v>41039</v>
      </c>
      <c r="B315">
        <v>2941.6</v>
      </c>
      <c r="C315">
        <v>4103.3</v>
      </c>
      <c r="D315" s="272">
        <v>24884.9</v>
      </c>
      <c r="E315" s="272">
        <v>31302.5</v>
      </c>
      <c r="F315">
        <f t="shared" si="82"/>
        <v>27826.5</v>
      </c>
      <c r="G315">
        <f t="shared" si="82"/>
        <v>35405.800000000003</v>
      </c>
      <c r="H315" s="20">
        <f t="shared" si="83"/>
        <v>-21.406944624891977</v>
      </c>
      <c r="I315" s="20">
        <f t="shared" si="73"/>
        <v>126.70000000000437</v>
      </c>
      <c r="J315">
        <v>2574</v>
      </c>
    </row>
    <row r="316" spans="1:11" x14ac:dyDescent="0.25">
      <c r="A316" s="5">
        <f t="shared" si="72"/>
        <v>41046</v>
      </c>
      <c r="B316">
        <v>2446.3000000000002</v>
      </c>
      <c r="C316">
        <v>3288.1</v>
      </c>
      <c r="D316" s="272">
        <v>25452.799999999999</v>
      </c>
      <c r="E316" s="272">
        <v>32045.4</v>
      </c>
      <c r="F316">
        <f t="shared" si="82"/>
        <v>27899.1</v>
      </c>
      <c r="G316">
        <f t="shared" si="82"/>
        <v>35333.5</v>
      </c>
      <c r="H316" s="20">
        <f t="shared" si="83"/>
        <v>-21.040655468606285</v>
      </c>
      <c r="I316" s="20">
        <f t="shared" si="73"/>
        <v>-72.30000000000291</v>
      </c>
      <c r="J316">
        <v>3328.6</v>
      </c>
    </row>
    <row r="317" spans="1:11" x14ac:dyDescent="0.25">
      <c r="A317" s="5">
        <f t="shared" ref="A317:A380" si="84">+A316+7</f>
        <v>41053</v>
      </c>
      <c r="B317">
        <v>1796.1</v>
      </c>
      <c r="C317">
        <v>2320.4</v>
      </c>
      <c r="D317" s="272">
        <v>26096.5</v>
      </c>
      <c r="E317" s="272">
        <v>32983.5</v>
      </c>
      <c r="F317">
        <f t="shared" si="82"/>
        <v>27892.6</v>
      </c>
      <c r="G317">
        <f t="shared" si="82"/>
        <v>35303.9</v>
      </c>
      <c r="H317" s="20">
        <f t="shared" si="83"/>
        <v>-20.992864810969902</v>
      </c>
      <c r="I317" s="20">
        <f t="shared" ref="I317:I380" si="85">+G317-G316</f>
        <v>-29.599999999998545</v>
      </c>
      <c r="J317">
        <v>3654.1</v>
      </c>
    </row>
    <row r="318" spans="1:11" x14ac:dyDescent="0.25">
      <c r="A318" s="5">
        <f t="shared" si="84"/>
        <v>41060</v>
      </c>
      <c r="B318">
        <v>1295.5999999999999</v>
      </c>
      <c r="C318">
        <v>1815.5</v>
      </c>
      <c r="D318" s="272">
        <v>26627.3</v>
      </c>
      <c r="E318" s="272">
        <v>33438.5</v>
      </c>
      <c r="F318">
        <f>+B318+D318</f>
        <v>27922.899999999998</v>
      </c>
      <c r="G318">
        <f>+C318+E318</f>
        <v>35254</v>
      </c>
      <c r="H318" s="20">
        <f t="shared" si="83"/>
        <v>-20.795087082316911</v>
      </c>
      <c r="I318" s="20">
        <f t="shared" si="85"/>
        <v>-49.900000000001455</v>
      </c>
      <c r="J318">
        <v>5115.3999999999996</v>
      </c>
    </row>
    <row r="319" spans="1:11" x14ac:dyDescent="0.25">
      <c r="A319" s="126">
        <f t="shared" si="84"/>
        <v>41067</v>
      </c>
      <c r="B319" s="127">
        <v>4881.3</v>
      </c>
      <c r="C319" s="127">
        <v>6301</v>
      </c>
      <c r="D319" s="127">
        <v>667</v>
      </c>
      <c r="E319" s="127">
        <v>792.8</v>
      </c>
      <c r="F319" s="127">
        <f t="shared" ref="F319:F349" si="86">+B319+D319</f>
        <v>5548.3</v>
      </c>
      <c r="G319" s="127">
        <f t="shared" ref="G319:G349" si="87">+C319+E319</f>
        <v>7093.8</v>
      </c>
      <c r="H319" s="279">
        <f t="shared" ref="H319:H349" si="88">+(F319/G319-1)*100</f>
        <v>-21.786630578815302</v>
      </c>
      <c r="I319" s="20">
        <f t="shared" si="85"/>
        <v>-28160.2</v>
      </c>
      <c r="J319" s="127"/>
      <c r="K319" s="127"/>
    </row>
    <row r="320" spans="1:11" x14ac:dyDescent="0.25">
      <c r="A320" s="5">
        <f t="shared" si="84"/>
        <v>41074</v>
      </c>
      <c r="B320">
        <v>5128.2</v>
      </c>
      <c r="C320">
        <v>6300.5</v>
      </c>
      <c r="D320">
        <v>1262.0999999999999</v>
      </c>
      <c r="E320">
        <v>1454.7</v>
      </c>
      <c r="F320">
        <f t="shared" si="86"/>
        <v>6390.2999999999993</v>
      </c>
      <c r="G320">
        <f t="shared" si="87"/>
        <v>7755.2</v>
      </c>
      <c r="H320" s="20">
        <f t="shared" si="88"/>
        <v>-17.599804002475761</v>
      </c>
      <c r="I320" s="20">
        <f t="shared" si="85"/>
        <v>661.39999999999964</v>
      </c>
    </row>
    <row r="321" spans="1:9" x14ac:dyDescent="0.25">
      <c r="A321" s="5">
        <f t="shared" si="84"/>
        <v>41081</v>
      </c>
      <c r="B321">
        <v>4980.1000000000004</v>
      </c>
      <c r="C321">
        <v>6363</v>
      </c>
      <c r="D321">
        <v>1734.7</v>
      </c>
      <c r="E321">
        <v>1937.3</v>
      </c>
      <c r="F321">
        <f t="shared" si="86"/>
        <v>6714.8</v>
      </c>
      <c r="G321">
        <f t="shared" si="87"/>
        <v>8300.2999999999993</v>
      </c>
      <c r="H321" s="20">
        <f t="shared" si="88"/>
        <v>-19.101719214968128</v>
      </c>
      <c r="I321" s="20">
        <f t="shared" si="85"/>
        <v>545.09999999999945</v>
      </c>
    </row>
    <row r="322" spans="1:9" x14ac:dyDescent="0.25">
      <c r="A322" s="5">
        <f t="shared" si="84"/>
        <v>41088</v>
      </c>
      <c r="B322">
        <v>4802.1000000000004</v>
      </c>
      <c r="C322">
        <v>6060.3</v>
      </c>
      <c r="D322">
        <v>2331.6</v>
      </c>
      <c r="E322">
        <v>2664.1</v>
      </c>
      <c r="F322">
        <f t="shared" si="86"/>
        <v>7133.7000000000007</v>
      </c>
      <c r="G322">
        <f t="shared" si="87"/>
        <v>8724.4</v>
      </c>
      <c r="H322" s="20">
        <f t="shared" si="88"/>
        <v>-18.23277245426619</v>
      </c>
      <c r="I322" s="20">
        <f t="shared" si="85"/>
        <v>424.10000000000036</v>
      </c>
    </row>
    <row r="323" spans="1:9" x14ac:dyDescent="0.25">
      <c r="A323" s="5">
        <f t="shared" si="84"/>
        <v>41095</v>
      </c>
      <c r="B323">
        <v>4702.8999999999996</v>
      </c>
      <c r="C323">
        <v>6002.8</v>
      </c>
      <c r="D323">
        <v>2742.6</v>
      </c>
      <c r="E323">
        <v>3240.7</v>
      </c>
      <c r="F323">
        <f t="shared" si="86"/>
        <v>7445.5</v>
      </c>
      <c r="G323">
        <f t="shared" si="87"/>
        <v>9243.5</v>
      </c>
      <c r="H323" s="20">
        <f t="shared" si="88"/>
        <v>-19.451506464001731</v>
      </c>
      <c r="I323" s="20">
        <f t="shared" si="85"/>
        <v>519.10000000000036</v>
      </c>
    </row>
    <row r="324" spans="1:9" x14ac:dyDescent="0.25">
      <c r="A324" s="5">
        <f t="shared" si="84"/>
        <v>41102</v>
      </c>
      <c r="B324">
        <v>4921.6000000000004</v>
      </c>
      <c r="C324">
        <v>5863.2</v>
      </c>
      <c r="D324">
        <v>3113.1</v>
      </c>
      <c r="E324">
        <v>3724.6</v>
      </c>
      <c r="F324">
        <f t="shared" si="86"/>
        <v>8034.7000000000007</v>
      </c>
      <c r="G324">
        <f t="shared" si="87"/>
        <v>9587.7999999999993</v>
      </c>
      <c r="H324" s="20">
        <f t="shared" si="88"/>
        <v>-16.198710861720087</v>
      </c>
      <c r="I324" s="20">
        <f t="shared" si="85"/>
        <v>344.29999999999927</v>
      </c>
    </row>
    <row r="325" spans="1:9" x14ac:dyDescent="0.25">
      <c r="A325" s="5">
        <f t="shared" si="84"/>
        <v>41109</v>
      </c>
      <c r="B325">
        <v>5018.7</v>
      </c>
      <c r="C325">
        <v>5773</v>
      </c>
      <c r="D325">
        <v>3383</v>
      </c>
      <c r="E325">
        <v>4288.7</v>
      </c>
      <c r="F325">
        <f t="shared" si="86"/>
        <v>8401.7000000000007</v>
      </c>
      <c r="G325">
        <f t="shared" si="87"/>
        <v>10061.700000000001</v>
      </c>
      <c r="H325" s="20">
        <f t="shared" si="88"/>
        <v>-16.498206068556996</v>
      </c>
      <c r="I325" s="20">
        <f t="shared" si="85"/>
        <v>473.90000000000146</v>
      </c>
    </row>
    <row r="326" spans="1:9" x14ac:dyDescent="0.25">
      <c r="A326" s="5">
        <f t="shared" si="84"/>
        <v>41116</v>
      </c>
      <c r="B326">
        <v>5071.6000000000004</v>
      </c>
      <c r="C326">
        <v>5800.4</v>
      </c>
      <c r="D326">
        <v>3846.3</v>
      </c>
      <c r="E326">
        <v>4760.8999999999996</v>
      </c>
      <c r="F326">
        <f t="shared" si="86"/>
        <v>8917.9000000000015</v>
      </c>
      <c r="G326">
        <f t="shared" si="87"/>
        <v>10561.3</v>
      </c>
      <c r="H326" s="20">
        <f t="shared" si="88"/>
        <v>-15.56058439775404</v>
      </c>
      <c r="I326" s="20">
        <f t="shared" si="85"/>
        <v>499.59999999999854</v>
      </c>
    </row>
    <row r="327" spans="1:9" x14ac:dyDescent="0.25">
      <c r="A327" s="5">
        <f t="shared" si="84"/>
        <v>41123</v>
      </c>
      <c r="B327">
        <v>5140.6000000000004</v>
      </c>
      <c r="C327">
        <v>5544.2</v>
      </c>
      <c r="D327">
        <v>4442.5</v>
      </c>
      <c r="E327">
        <v>5393.2</v>
      </c>
      <c r="F327">
        <f t="shared" si="86"/>
        <v>9583.1</v>
      </c>
      <c r="G327">
        <f t="shared" si="87"/>
        <v>10937.4</v>
      </c>
      <c r="H327" s="20">
        <f t="shared" si="88"/>
        <v>-12.382284638030971</v>
      </c>
      <c r="I327" s="20">
        <f t="shared" si="85"/>
        <v>376.10000000000036</v>
      </c>
    </row>
    <row r="328" spans="1:9" x14ac:dyDescent="0.25">
      <c r="A328" s="5">
        <f t="shared" si="84"/>
        <v>41130</v>
      </c>
      <c r="B328">
        <v>4978.3</v>
      </c>
      <c r="C328">
        <v>5446.7</v>
      </c>
      <c r="D328">
        <v>5001.5</v>
      </c>
      <c r="E328">
        <v>6039.5</v>
      </c>
      <c r="F328">
        <f t="shared" si="86"/>
        <v>9979.7999999999993</v>
      </c>
      <c r="G328">
        <f t="shared" si="87"/>
        <v>11486.2</v>
      </c>
      <c r="H328" s="20">
        <f t="shared" si="88"/>
        <v>-13.114868276714676</v>
      </c>
      <c r="I328" s="20">
        <f t="shared" si="85"/>
        <v>548.80000000000109</v>
      </c>
    </row>
    <row r="329" spans="1:9" x14ac:dyDescent="0.25">
      <c r="A329" s="5">
        <f t="shared" si="84"/>
        <v>41137</v>
      </c>
      <c r="B329">
        <v>4748.8999999999996</v>
      </c>
      <c r="C329">
        <v>5324.8</v>
      </c>
      <c r="D329">
        <v>5671</v>
      </c>
      <c r="E329">
        <v>6508.5</v>
      </c>
      <c r="F329">
        <f t="shared" si="86"/>
        <v>10419.9</v>
      </c>
      <c r="G329">
        <f t="shared" si="87"/>
        <v>11833.3</v>
      </c>
      <c r="H329" s="20">
        <f t="shared" si="88"/>
        <v>-11.944258997912671</v>
      </c>
      <c r="I329" s="20">
        <f t="shared" si="85"/>
        <v>347.09999999999854</v>
      </c>
    </row>
    <row r="330" spans="1:9" x14ac:dyDescent="0.25">
      <c r="A330" s="5">
        <f t="shared" si="84"/>
        <v>41144</v>
      </c>
      <c r="B330">
        <v>4698</v>
      </c>
      <c r="C330">
        <v>5084.3999999999996</v>
      </c>
      <c r="D330">
        <v>6230.4</v>
      </c>
      <c r="E330">
        <v>7118</v>
      </c>
      <c r="F330">
        <f t="shared" si="86"/>
        <v>10928.4</v>
      </c>
      <c r="G330">
        <f t="shared" si="87"/>
        <v>12202.4</v>
      </c>
      <c r="H330" s="20">
        <f t="shared" si="88"/>
        <v>-10.44056906837999</v>
      </c>
      <c r="I330" s="20">
        <f t="shared" si="85"/>
        <v>369.10000000000036</v>
      </c>
    </row>
    <row r="331" spans="1:9" x14ac:dyDescent="0.25">
      <c r="A331" s="5">
        <f t="shared" si="84"/>
        <v>41151</v>
      </c>
      <c r="B331">
        <v>4652.2</v>
      </c>
      <c r="C331">
        <v>4971.6000000000004</v>
      </c>
      <c r="D331">
        <v>6825</v>
      </c>
      <c r="E331">
        <v>7743.1</v>
      </c>
      <c r="F331">
        <f t="shared" si="86"/>
        <v>11477.2</v>
      </c>
      <c r="G331">
        <f t="shared" si="87"/>
        <v>12714.7</v>
      </c>
      <c r="H331" s="20">
        <f t="shared" si="88"/>
        <v>-9.7328289302932802</v>
      </c>
      <c r="I331" s="20">
        <f t="shared" si="85"/>
        <v>512.30000000000109</v>
      </c>
    </row>
    <row r="332" spans="1:9" x14ac:dyDescent="0.25">
      <c r="A332" s="5">
        <f t="shared" si="84"/>
        <v>41158</v>
      </c>
      <c r="B332">
        <v>4546.6000000000004</v>
      </c>
      <c r="C332">
        <v>4971.6000000000004</v>
      </c>
      <c r="D332">
        <v>7312.5</v>
      </c>
      <c r="E332">
        <v>7743.1</v>
      </c>
      <c r="F332">
        <f t="shared" si="86"/>
        <v>11859.1</v>
      </c>
      <c r="G332">
        <f t="shared" si="87"/>
        <v>12714.7</v>
      </c>
      <c r="H332" s="20">
        <f t="shared" si="88"/>
        <v>-6.7292189355627752</v>
      </c>
      <c r="I332" s="20">
        <f t="shared" si="85"/>
        <v>0</v>
      </c>
    </row>
    <row r="333" spans="1:9" x14ac:dyDescent="0.25">
      <c r="A333" s="5">
        <f t="shared" si="84"/>
        <v>41165</v>
      </c>
      <c r="B333">
        <v>4259.5</v>
      </c>
      <c r="C333">
        <v>4707.3</v>
      </c>
      <c r="D333">
        <v>8088.5</v>
      </c>
      <c r="E333">
        <v>9100.4</v>
      </c>
      <c r="F333">
        <f t="shared" si="86"/>
        <v>12348</v>
      </c>
      <c r="G333">
        <f t="shared" si="87"/>
        <v>13807.7</v>
      </c>
      <c r="H333" s="20">
        <f t="shared" si="88"/>
        <v>-10.57163756454732</v>
      </c>
      <c r="I333" s="20">
        <f t="shared" si="85"/>
        <v>1093</v>
      </c>
    </row>
    <row r="334" spans="1:9" x14ac:dyDescent="0.25">
      <c r="A334" s="5">
        <f t="shared" si="84"/>
        <v>41172</v>
      </c>
      <c r="B334">
        <v>4143.1000000000004</v>
      </c>
      <c r="C334">
        <v>4614.5</v>
      </c>
      <c r="D334">
        <v>8630.7999999999993</v>
      </c>
      <c r="E334">
        <v>9622.1</v>
      </c>
      <c r="F334">
        <f t="shared" si="86"/>
        <v>12773.9</v>
      </c>
      <c r="G334">
        <f t="shared" si="87"/>
        <v>14236.6</v>
      </c>
      <c r="H334" s="20">
        <f t="shared" si="88"/>
        <v>-10.274222777910458</v>
      </c>
      <c r="I334" s="20">
        <f t="shared" si="85"/>
        <v>428.89999999999964</v>
      </c>
    </row>
    <row r="335" spans="1:9" x14ac:dyDescent="0.25">
      <c r="A335" s="5">
        <f t="shared" si="84"/>
        <v>41179</v>
      </c>
      <c r="B335">
        <v>3859.2</v>
      </c>
      <c r="C335">
        <v>4444.6000000000004</v>
      </c>
      <c r="D335">
        <v>9221.7999999999993</v>
      </c>
      <c r="E335">
        <v>10223.200000000001</v>
      </c>
      <c r="F335">
        <f t="shared" si="86"/>
        <v>13081</v>
      </c>
      <c r="G335">
        <f t="shared" si="87"/>
        <v>14667.800000000001</v>
      </c>
      <c r="H335" s="20">
        <f t="shared" si="88"/>
        <v>-10.818254953026363</v>
      </c>
      <c r="I335" s="20">
        <f t="shared" si="85"/>
        <v>431.20000000000073</v>
      </c>
    </row>
    <row r="336" spans="1:9" x14ac:dyDescent="0.25">
      <c r="A336" s="5">
        <f t="shared" si="84"/>
        <v>41186</v>
      </c>
      <c r="B336">
        <v>3756.9</v>
      </c>
      <c r="C336">
        <v>4563.3</v>
      </c>
      <c r="D336">
        <v>9604</v>
      </c>
      <c r="E336">
        <v>10588.2</v>
      </c>
      <c r="F336">
        <f t="shared" si="86"/>
        <v>13360.9</v>
      </c>
      <c r="G336">
        <f t="shared" si="87"/>
        <v>15151.5</v>
      </c>
      <c r="H336" s="20">
        <f t="shared" si="88"/>
        <v>-11.817971817971817</v>
      </c>
      <c r="I336" s="20">
        <f t="shared" si="85"/>
        <v>483.69999999999891</v>
      </c>
    </row>
    <row r="337" spans="1:12" x14ac:dyDescent="0.25">
      <c r="A337" s="5">
        <f t="shared" si="84"/>
        <v>41193</v>
      </c>
      <c r="B337">
        <v>4036</v>
      </c>
      <c r="C337">
        <v>4577.2</v>
      </c>
      <c r="D337">
        <v>9734.9</v>
      </c>
      <c r="E337">
        <v>10973.6</v>
      </c>
      <c r="F337">
        <f t="shared" si="86"/>
        <v>13770.9</v>
      </c>
      <c r="G337">
        <f t="shared" si="87"/>
        <v>15550.8</v>
      </c>
      <c r="H337" s="20">
        <f t="shared" si="88"/>
        <v>-11.445713403812018</v>
      </c>
      <c r="I337" s="20">
        <f t="shared" si="85"/>
        <v>399.29999999999927</v>
      </c>
    </row>
    <row r="338" spans="1:12" x14ac:dyDescent="0.25">
      <c r="A338" s="5">
        <f t="shared" si="84"/>
        <v>41200</v>
      </c>
      <c r="B338">
        <v>4228.3999999999996</v>
      </c>
      <c r="C338">
        <v>4510.5</v>
      </c>
      <c r="D338">
        <v>10114.5</v>
      </c>
      <c r="E338">
        <v>11357.2</v>
      </c>
      <c r="F338">
        <f t="shared" si="86"/>
        <v>14342.9</v>
      </c>
      <c r="G338">
        <f t="shared" si="87"/>
        <v>15867.7</v>
      </c>
      <c r="H338" s="20">
        <f t="shared" si="88"/>
        <v>-9.6094582075537112</v>
      </c>
      <c r="I338" s="20">
        <f t="shared" si="85"/>
        <v>316.90000000000146</v>
      </c>
    </row>
    <row r="339" spans="1:12" x14ac:dyDescent="0.25">
      <c r="A339" s="5">
        <f t="shared" si="84"/>
        <v>41207</v>
      </c>
      <c r="B339">
        <v>4296</v>
      </c>
      <c r="C339">
        <v>4206.2</v>
      </c>
      <c r="D339">
        <v>10409.700000000001</v>
      </c>
      <c r="E339">
        <v>11981.6</v>
      </c>
      <c r="F339">
        <f t="shared" si="86"/>
        <v>14705.7</v>
      </c>
      <c r="G339">
        <f t="shared" si="87"/>
        <v>16187.8</v>
      </c>
      <c r="H339" s="20">
        <f t="shared" si="88"/>
        <v>-9.1556604356367028</v>
      </c>
      <c r="I339" s="20">
        <f t="shared" si="85"/>
        <v>320.09999999999854</v>
      </c>
    </row>
    <row r="340" spans="1:12" x14ac:dyDescent="0.25">
      <c r="A340" s="5">
        <f t="shared" si="84"/>
        <v>41214</v>
      </c>
      <c r="B340">
        <v>4113.2</v>
      </c>
      <c r="C340">
        <v>4151.1000000000004</v>
      </c>
      <c r="D340">
        <v>10802</v>
      </c>
      <c r="E340">
        <v>12335.1</v>
      </c>
      <c r="F340">
        <f t="shared" si="86"/>
        <v>14915.2</v>
      </c>
      <c r="G340">
        <f t="shared" si="87"/>
        <v>16486.2</v>
      </c>
      <c r="H340" s="20">
        <f t="shared" si="88"/>
        <v>-9.5291819825065858</v>
      </c>
      <c r="I340" s="20">
        <f t="shared" si="85"/>
        <v>298.40000000000146</v>
      </c>
    </row>
    <row r="341" spans="1:12" x14ac:dyDescent="0.25">
      <c r="A341" s="5">
        <f t="shared" si="84"/>
        <v>41221</v>
      </c>
      <c r="B341">
        <v>4129.2</v>
      </c>
      <c r="C341">
        <v>4166.7</v>
      </c>
      <c r="D341">
        <v>11100.5</v>
      </c>
      <c r="E341">
        <v>12636.6</v>
      </c>
      <c r="F341">
        <f t="shared" si="86"/>
        <v>15229.7</v>
      </c>
      <c r="G341">
        <f t="shared" si="87"/>
        <v>16803.3</v>
      </c>
      <c r="H341" s="20">
        <f t="shared" si="88"/>
        <v>-9.3648271470484943</v>
      </c>
      <c r="I341" s="20">
        <f t="shared" si="85"/>
        <v>317.09999999999854</v>
      </c>
    </row>
    <row r="342" spans="1:12" x14ac:dyDescent="0.25">
      <c r="A342" s="5">
        <f t="shared" si="84"/>
        <v>41228</v>
      </c>
      <c r="B342">
        <v>4435.1000000000004</v>
      </c>
      <c r="C342">
        <v>4418.6000000000004</v>
      </c>
      <c r="D342">
        <v>11430.1</v>
      </c>
      <c r="E342">
        <v>12999.2</v>
      </c>
      <c r="F342">
        <f t="shared" si="86"/>
        <v>15865.2</v>
      </c>
      <c r="G342">
        <f t="shared" si="87"/>
        <v>17417.800000000003</v>
      </c>
      <c r="H342" s="20">
        <f t="shared" si="88"/>
        <v>-8.9138697194823813</v>
      </c>
      <c r="I342" s="20">
        <f t="shared" si="85"/>
        <v>614.50000000000364</v>
      </c>
    </row>
    <row r="343" spans="1:12" x14ac:dyDescent="0.25">
      <c r="A343" s="5">
        <f t="shared" si="84"/>
        <v>41235</v>
      </c>
      <c r="B343">
        <v>4485.8</v>
      </c>
      <c r="C343">
        <v>4619.5</v>
      </c>
      <c r="D343">
        <v>11658.7</v>
      </c>
      <c r="E343">
        <v>13301.2</v>
      </c>
      <c r="F343">
        <f t="shared" si="86"/>
        <v>16144.5</v>
      </c>
      <c r="G343">
        <f t="shared" si="87"/>
        <v>17920.7</v>
      </c>
      <c r="H343" s="20">
        <f t="shared" si="88"/>
        <v>-9.9114431913931984</v>
      </c>
      <c r="I343" s="20">
        <f t="shared" si="85"/>
        <v>502.89999999999782</v>
      </c>
    </row>
    <row r="344" spans="1:12" x14ac:dyDescent="0.25">
      <c r="A344" s="5">
        <f t="shared" si="84"/>
        <v>41242</v>
      </c>
      <c r="B344">
        <v>4452.3</v>
      </c>
      <c r="C344">
        <v>4616.3999999999996</v>
      </c>
      <c r="D344">
        <v>12045.2</v>
      </c>
      <c r="E344">
        <v>13724.3</v>
      </c>
      <c r="F344">
        <f t="shared" si="86"/>
        <v>16497.5</v>
      </c>
      <c r="G344">
        <f t="shared" si="87"/>
        <v>18340.699999999997</v>
      </c>
      <c r="H344" s="20">
        <f t="shared" si="88"/>
        <v>-10.049779997491903</v>
      </c>
      <c r="I344" s="20">
        <f t="shared" si="85"/>
        <v>419.99999999999636</v>
      </c>
    </row>
    <row r="345" spans="1:12" x14ac:dyDescent="0.25">
      <c r="A345" s="5">
        <f t="shared" si="84"/>
        <v>41249</v>
      </c>
      <c r="B345">
        <v>4661.2</v>
      </c>
      <c r="C345">
        <v>4395.5</v>
      </c>
      <c r="D345">
        <v>12354.9</v>
      </c>
      <c r="E345">
        <v>14262.3</v>
      </c>
      <c r="F345">
        <f t="shared" si="86"/>
        <v>17016.099999999999</v>
      </c>
      <c r="G345">
        <f t="shared" si="87"/>
        <v>18657.8</v>
      </c>
      <c r="H345" s="20">
        <f t="shared" si="88"/>
        <v>-8.7990009540245939</v>
      </c>
      <c r="I345" s="20">
        <f t="shared" si="85"/>
        <v>317.10000000000218</v>
      </c>
    </row>
    <row r="346" spans="1:12" x14ac:dyDescent="0.25">
      <c r="A346" s="5">
        <f t="shared" si="84"/>
        <v>41256</v>
      </c>
      <c r="B346">
        <v>4904.2</v>
      </c>
      <c r="C346">
        <v>4357.8</v>
      </c>
      <c r="D346">
        <v>12763.1</v>
      </c>
      <c r="E346">
        <v>14662.2</v>
      </c>
      <c r="F346">
        <f t="shared" si="86"/>
        <v>17667.3</v>
      </c>
      <c r="G346">
        <f t="shared" si="87"/>
        <v>19020</v>
      </c>
      <c r="H346" s="20">
        <f t="shared" si="88"/>
        <v>-7.1119873817034769</v>
      </c>
      <c r="I346" s="20">
        <f t="shared" si="85"/>
        <v>362.20000000000073</v>
      </c>
    </row>
    <row r="347" spans="1:12" x14ac:dyDescent="0.25">
      <c r="A347" s="5">
        <f t="shared" si="84"/>
        <v>41263</v>
      </c>
      <c r="B347">
        <v>5489.8</v>
      </c>
      <c r="C347">
        <v>4375.3</v>
      </c>
      <c r="D347">
        <v>13186.5</v>
      </c>
      <c r="E347">
        <v>15075.9</v>
      </c>
      <c r="F347">
        <f t="shared" si="86"/>
        <v>18676.3</v>
      </c>
      <c r="G347">
        <f t="shared" si="87"/>
        <v>19451.2</v>
      </c>
      <c r="H347" s="20">
        <f t="shared" si="88"/>
        <v>-3.9838159085300751</v>
      </c>
      <c r="I347" s="20">
        <f t="shared" si="85"/>
        <v>431.20000000000073</v>
      </c>
      <c r="J347" s="272" t="s">
        <v>618</v>
      </c>
      <c r="K347" s="272" t="s">
        <v>619</v>
      </c>
      <c r="L347" s="272" t="s">
        <v>620</v>
      </c>
    </row>
    <row r="348" spans="1:12" x14ac:dyDescent="0.25">
      <c r="A348" s="5">
        <f t="shared" si="84"/>
        <v>41270</v>
      </c>
      <c r="B348">
        <v>5731.2</v>
      </c>
      <c r="C348">
        <v>4088.2</v>
      </c>
      <c r="D348">
        <v>13345.4</v>
      </c>
      <c r="E348">
        <v>15501.7</v>
      </c>
      <c r="F348">
        <f t="shared" si="86"/>
        <v>19076.599999999999</v>
      </c>
      <c r="G348">
        <f t="shared" si="87"/>
        <v>19589.900000000001</v>
      </c>
      <c r="H348" s="20">
        <f t="shared" si="88"/>
        <v>-2.620227770432737</v>
      </c>
      <c r="I348" s="20">
        <f t="shared" si="85"/>
        <v>138.70000000000073</v>
      </c>
    </row>
    <row r="349" spans="1:12" x14ac:dyDescent="0.25">
      <c r="A349" s="5">
        <f t="shared" si="84"/>
        <v>41277</v>
      </c>
      <c r="B349">
        <v>5700.6</v>
      </c>
      <c r="C349">
        <v>4257.1000000000004</v>
      </c>
      <c r="D349">
        <v>13609.8</v>
      </c>
      <c r="E349">
        <v>15697.9</v>
      </c>
      <c r="F349">
        <f t="shared" si="86"/>
        <v>19310.400000000001</v>
      </c>
      <c r="G349">
        <f t="shared" si="87"/>
        <v>19955</v>
      </c>
      <c r="H349" s="20">
        <f t="shared" si="88"/>
        <v>-3.23026810323227</v>
      </c>
      <c r="I349" s="20">
        <f t="shared" si="85"/>
        <v>365.09999999999854</v>
      </c>
      <c r="J349" s="78" t="e">
        <f>+F349/#REF!-1</f>
        <v>#REF!</v>
      </c>
      <c r="K349" s="78" t="e">
        <f>+D349/#REF!-1</f>
        <v>#REF!</v>
      </c>
      <c r="L349" s="78">
        <f>+D349/E349-1</f>
        <v>-0.13301779218876408</v>
      </c>
    </row>
    <row r="350" spans="1:12" x14ac:dyDescent="0.25">
      <c r="A350" s="5">
        <f t="shared" si="84"/>
        <v>41284</v>
      </c>
      <c r="B350">
        <v>5951.9</v>
      </c>
      <c r="C350">
        <v>4486.3999999999996</v>
      </c>
      <c r="D350">
        <v>13888.1</v>
      </c>
      <c r="E350">
        <v>16055.8</v>
      </c>
      <c r="F350">
        <f t="shared" ref="F350:F360" si="89">+B350+D350</f>
        <v>19840</v>
      </c>
      <c r="G350">
        <f t="shared" ref="G350:G360" si="90">+C350+E350</f>
        <v>20542.199999999997</v>
      </c>
      <c r="H350" s="20">
        <f t="shared" ref="H350:H360" si="91">+(F350/G350-1)*100</f>
        <v>-3.4183290981491643</v>
      </c>
      <c r="I350" s="20">
        <f t="shared" si="85"/>
        <v>587.19999999999709</v>
      </c>
    </row>
    <row r="351" spans="1:12" x14ac:dyDescent="0.25">
      <c r="A351" s="5">
        <f t="shared" si="84"/>
        <v>41291</v>
      </c>
      <c r="B351">
        <v>5965.2</v>
      </c>
      <c r="C351">
        <v>4666.5</v>
      </c>
      <c r="D351">
        <v>14447.5</v>
      </c>
      <c r="E351">
        <v>16480.5</v>
      </c>
      <c r="F351">
        <f t="shared" si="89"/>
        <v>20412.7</v>
      </c>
      <c r="G351">
        <f t="shared" si="90"/>
        <v>21147</v>
      </c>
      <c r="H351" s="20">
        <f t="shared" si="91"/>
        <v>-3.4723601456471354</v>
      </c>
      <c r="I351" s="20">
        <f t="shared" si="85"/>
        <v>604.80000000000291</v>
      </c>
      <c r="J351">
        <f t="shared" ref="J351:J356" si="92">+F351-F350</f>
        <v>572.70000000000073</v>
      </c>
    </row>
    <row r="352" spans="1:12" x14ac:dyDescent="0.25">
      <c r="A352" s="5">
        <f t="shared" si="84"/>
        <v>41298</v>
      </c>
      <c r="B352">
        <v>5634.7</v>
      </c>
      <c r="C352">
        <v>4730.8</v>
      </c>
      <c r="D352">
        <v>15071.5</v>
      </c>
      <c r="E352">
        <v>16935</v>
      </c>
      <c r="F352">
        <f t="shared" si="89"/>
        <v>20706.2</v>
      </c>
      <c r="G352">
        <f t="shared" si="90"/>
        <v>21665.8</v>
      </c>
      <c r="H352" s="20">
        <f t="shared" si="91"/>
        <v>-4.429100240932704</v>
      </c>
      <c r="I352" s="20">
        <f t="shared" si="85"/>
        <v>518.79999999999927</v>
      </c>
      <c r="J352">
        <f t="shared" si="92"/>
        <v>293.5</v>
      </c>
    </row>
    <row r="353" spans="1:11" x14ac:dyDescent="0.25">
      <c r="A353" s="5">
        <f t="shared" si="84"/>
        <v>41305</v>
      </c>
      <c r="B353">
        <v>5468.1</v>
      </c>
      <c r="C353">
        <v>4974.7</v>
      </c>
      <c r="D353">
        <v>15528.9</v>
      </c>
      <c r="E353">
        <v>17399</v>
      </c>
      <c r="F353">
        <f t="shared" si="89"/>
        <v>20997</v>
      </c>
      <c r="G353">
        <f t="shared" si="90"/>
        <v>22373.7</v>
      </c>
      <c r="H353" s="20">
        <f t="shared" si="91"/>
        <v>-6.153206666756061</v>
      </c>
      <c r="I353" s="20">
        <f t="shared" si="85"/>
        <v>707.90000000000146</v>
      </c>
      <c r="J353">
        <f t="shared" si="92"/>
        <v>290.79999999999927</v>
      </c>
    </row>
    <row r="354" spans="1:11" x14ac:dyDescent="0.25">
      <c r="A354" s="5">
        <f t="shared" si="84"/>
        <v>41312</v>
      </c>
      <c r="B354">
        <v>5543.3</v>
      </c>
      <c r="C354">
        <v>4916</v>
      </c>
      <c r="D354">
        <v>16105.4</v>
      </c>
      <c r="E354">
        <v>17878.099999999999</v>
      </c>
      <c r="F354">
        <f t="shared" si="89"/>
        <v>21648.7</v>
      </c>
      <c r="G354">
        <f t="shared" si="90"/>
        <v>22794.1</v>
      </c>
      <c r="H354" s="20">
        <f t="shared" si="91"/>
        <v>-5.0249845354718881</v>
      </c>
      <c r="I354" s="20">
        <f t="shared" si="85"/>
        <v>420.39999999999782</v>
      </c>
      <c r="J354">
        <f t="shared" si="92"/>
        <v>651.70000000000073</v>
      </c>
    </row>
    <row r="355" spans="1:11" x14ac:dyDescent="0.25">
      <c r="A355" s="5">
        <f t="shared" si="84"/>
        <v>41319</v>
      </c>
      <c r="B355">
        <v>5726.4</v>
      </c>
      <c r="C355">
        <v>5087.1000000000004</v>
      </c>
      <c r="D355">
        <v>16621.599999999999</v>
      </c>
      <c r="E355">
        <v>18408.599999999999</v>
      </c>
      <c r="F355">
        <f t="shared" si="89"/>
        <v>22348</v>
      </c>
      <c r="G355">
        <f t="shared" si="90"/>
        <v>23495.699999999997</v>
      </c>
      <c r="H355" s="20">
        <f t="shared" si="91"/>
        <v>-4.8847235877202966</v>
      </c>
      <c r="I355" s="20">
        <f t="shared" si="85"/>
        <v>701.59999999999854</v>
      </c>
      <c r="J355">
        <f t="shared" si="92"/>
        <v>699.29999999999927</v>
      </c>
    </row>
    <row r="356" spans="1:11" x14ac:dyDescent="0.25">
      <c r="A356" s="5">
        <f t="shared" si="84"/>
        <v>41326</v>
      </c>
      <c r="B356">
        <v>5514.2</v>
      </c>
      <c r="C356">
        <v>5295.4</v>
      </c>
      <c r="D356">
        <v>17206.3</v>
      </c>
      <c r="E356">
        <v>18614.400000000001</v>
      </c>
      <c r="F356">
        <f t="shared" si="89"/>
        <v>22720.5</v>
      </c>
      <c r="G356">
        <f t="shared" si="90"/>
        <v>23909.800000000003</v>
      </c>
      <c r="H356" s="20">
        <f t="shared" si="91"/>
        <v>-4.9741110339693417</v>
      </c>
      <c r="I356" s="20">
        <f t="shared" si="85"/>
        <v>414.10000000000582</v>
      </c>
      <c r="J356">
        <f t="shared" si="92"/>
        <v>372.5</v>
      </c>
    </row>
    <row r="357" spans="1:11" x14ac:dyDescent="0.25">
      <c r="A357" s="5">
        <f t="shared" si="84"/>
        <v>41333</v>
      </c>
      <c r="B357">
        <v>5365.9</v>
      </c>
      <c r="C357">
        <v>5309.3</v>
      </c>
      <c r="D357">
        <v>17972.7</v>
      </c>
      <c r="E357">
        <v>19047.099999999999</v>
      </c>
      <c r="F357">
        <f t="shared" si="89"/>
        <v>23338.6</v>
      </c>
      <c r="G357">
        <f t="shared" si="90"/>
        <v>24356.399999999998</v>
      </c>
      <c r="H357" s="20">
        <f t="shared" si="91"/>
        <v>-4.1787784730091477</v>
      </c>
      <c r="I357" s="20">
        <f t="shared" si="85"/>
        <v>446.59999999999491</v>
      </c>
      <c r="J357">
        <f>+F357-F356</f>
        <v>618.09999999999854</v>
      </c>
    </row>
    <row r="358" spans="1:11" x14ac:dyDescent="0.25">
      <c r="A358" s="5">
        <f t="shared" si="84"/>
        <v>41340</v>
      </c>
      <c r="B358">
        <v>5467.4</v>
      </c>
      <c r="C358">
        <v>4698.7</v>
      </c>
      <c r="D358">
        <v>18759.8</v>
      </c>
      <c r="E358">
        <v>19949.3</v>
      </c>
      <c r="F358">
        <f t="shared" si="89"/>
        <v>24227.199999999997</v>
      </c>
      <c r="G358">
        <f t="shared" si="90"/>
        <v>24648</v>
      </c>
      <c r="H358" s="20">
        <f t="shared" si="91"/>
        <v>-1.7072379097695656</v>
      </c>
      <c r="I358" s="20">
        <f t="shared" si="85"/>
        <v>291.60000000000218</v>
      </c>
      <c r="J358">
        <f>+F358-F357</f>
        <v>888.59999999999854</v>
      </c>
    </row>
    <row r="359" spans="1:11" x14ac:dyDescent="0.25">
      <c r="A359" s="5">
        <f t="shared" si="84"/>
        <v>41347</v>
      </c>
      <c r="B359">
        <v>5315.1</v>
      </c>
      <c r="C359">
        <v>4689.3999999999996</v>
      </c>
      <c r="D359">
        <v>19396.599999999999</v>
      </c>
      <c r="E359">
        <v>20497.900000000001</v>
      </c>
      <c r="F359">
        <f t="shared" si="89"/>
        <v>24711.699999999997</v>
      </c>
      <c r="G359">
        <f t="shared" si="90"/>
        <v>25187.300000000003</v>
      </c>
      <c r="H359" s="20">
        <f t="shared" si="91"/>
        <v>-1.8882532069733782</v>
      </c>
      <c r="I359" s="20">
        <f t="shared" si="85"/>
        <v>539.30000000000291</v>
      </c>
      <c r="J359">
        <f>+F359-F358</f>
        <v>484.5</v>
      </c>
    </row>
    <row r="360" spans="1:11" x14ac:dyDescent="0.25">
      <c r="A360" s="5">
        <f t="shared" si="84"/>
        <v>41354</v>
      </c>
      <c r="B360">
        <v>5373</v>
      </c>
      <c r="C360">
        <v>4474.5</v>
      </c>
      <c r="D360">
        <v>19919</v>
      </c>
      <c r="E360">
        <v>20938.8</v>
      </c>
      <c r="F360">
        <f t="shared" si="89"/>
        <v>25292</v>
      </c>
      <c r="G360">
        <f t="shared" si="90"/>
        <v>25413.3</v>
      </c>
      <c r="H360" s="20">
        <f t="shared" si="91"/>
        <v>-0.47730912553662908</v>
      </c>
      <c r="I360" s="20">
        <f t="shared" si="85"/>
        <v>225.99999999999636</v>
      </c>
      <c r="J360">
        <f>+F360-F359</f>
        <v>580.30000000000291</v>
      </c>
    </row>
    <row r="361" spans="1:11" x14ac:dyDescent="0.25">
      <c r="A361" s="5">
        <f t="shared" si="84"/>
        <v>41361</v>
      </c>
      <c r="B361">
        <v>5005.8</v>
      </c>
      <c r="C361">
        <v>4478.2</v>
      </c>
      <c r="D361">
        <v>20427.3</v>
      </c>
      <c r="E361">
        <v>21343.5</v>
      </c>
      <c r="F361">
        <f t="shared" ref="F361:F388" si="93">+B361+D361</f>
        <v>25433.1</v>
      </c>
      <c r="G361">
        <f t="shared" ref="G361:G388" si="94">+C361+E361</f>
        <v>25821.7</v>
      </c>
      <c r="H361" s="20">
        <f t="shared" ref="H361:H388" si="95">+(F361/G361-1)*100</f>
        <v>-1.5049357710762767</v>
      </c>
      <c r="I361" s="20">
        <f t="shared" si="85"/>
        <v>408.40000000000146</v>
      </c>
      <c r="J361">
        <f t="shared" ref="J361:J388" si="96">+F361-F360</f>
        <v>141.09999999999854</v>
      </c>
    </row>
    <row r="362" spans="1:11" x14ac:dyDescent="0.25">
      <c r="A362" s="5">
        <f t="shared" si="84"/>
        <v>41368</v>
      </c>
      <c r="B362">
        <v>4497.1000000000004</v>
      </c>
      <c r="C362">
        <v>4490.3999999999996</v>
      </c>
      <c r="D362">
        <v>21199.5</v>
      </c>
      <c r="E362">
        <v>21783.3</v>
      </c>
      <c r="F362">
        <f t="shared" si="93"/>
        <v>25696.6</v>
      </c>
      <c r="G362">
        <f t="shared" si="94"/>
        <v>26273.699999999997</v>
      </c>
      <c r="H362" s="20">
        <f t="shared" si="95"/>
        <v>-2.1964930710177799</v>
      </c>
      <c r="I362" s="20">
        <f t="shared" si="85"/>
        <v>451.99999999999636</v>
      </c>
      <c r="J362">
        <f t="shared" si="96"/>
        <v>263.5</v>
      </c>
    </row>
    <row r="363" spans="1:11" x14ac:dyDescent="0.25">
      <c r="A363" s="5">
        <f t="shared" si="84"/>
        <v>41375</v>
      </c>
      <c r="B363">
        <v>4345.1000000000004</v>
      </c>
      <c r="C363">
        <v>4224.1000000000004</v>
      </c>
      <c r="D363">
        <v>21892.6</v>
      </c>
      <c r="E363">
        <v>22415.599999999999</v>
      </c>
      <c r="F363">
        <f t="shared" si="93"/>
        <v>26237.699999999997</v>
      </c>
      <c r="G363">
        <f t="shared" si="94"/>
        <v>26639.699999999997</v>
      </c>
      <c r="H363" s="20">
        <f t="shared" si="95"/>
        <v>-1.5090260025450775</v>
      </c>
      <c r="I363" s="20">
        <f t="shared" si="85"/>
        <v>366</v>
      </c>
      <c r="J363">
        <f t="shared" si="96"/>
        <v>541.09999999999854</v>
      </c>
    </row>
    <row r="364" spans="1:11" x14ac:dyDescent="0.25">
      <c r="A364" s="5">
        <f t="shared" si="84"/>
        <v>41382</v>
      </c>
      <c r="B364">
        <v>3874.5</v>
      </c>
      <c r="C364">
        <v>3993.1</v>
      </c>
      <c r="D364">
        <v>22435</v>
      </c>
      <c r="E364">
        <v>23033.3</v>
      </c>
      <c r="F364">
        <f t="shared" si="93"/>
        <v>26309.5</v>
      </c>
      <c r="G364">
        <f t="shared" si="94"/>
        <v>27026.399999999998</v>
      </c>
      <c r="H364" s="20">
        <f t="shared" si="95"/>
        <v>-2.6525915401237277</v>
      </c>
      <c r="I364" s="20">
        <f t="shared" si="85"/>
        <v>386.70000000000073</v>
      </c>
      <c r="J364">
        <f t="shared" si="96"/>
        <v>71.80000000000291</v>
      </c>
    </row>
    <row r="365" spans="1:11" x14ac:dyDescent="0.25">
      <c r="A365" s="5">
        <f t="shared" si="84"/>
        <v>41389</v>
      </c>
      <c r="B365">
        <v>3248.4</v>
      </c>
      <c r="C365">
        <v>3628.4</v>
      </c>
      <c r="D365">
        <v>23280</v>
      </c>
      <c r="E365">
        <v>23654.799999999999</v>
      </c>
      <c r="F365">
        <f t="shared" si="93"/>
        <v>26528.400000000001</v>
      </c>
      <c r="G365">
        <f t="shared" si="94"/>
        <v>27283.200000000001</v>
      </c>
      <c r="H365" s="20">
        <f t="shared" si="95"/>
        <v>-2.7665376495425775</v>
      </c>
      <c r="I365" s="20">
        <f t="shared" si="85"/>
        <v>256.80000000000291</v>
      </c>
      <c r="J365">
        <f t="shared" si="96"/>
        <v>218.90000000000146</v>
      </c>
      <c r="K365">
        <v>3473.1</v>
      </c>
    </row>
    <row r="366" spans="1:11" x14ac:dyDescent="0.25">
      <c r="A366" s="5">
        <f t="shared" si="84"/>
        <v>41396</v>
      </c>
      <c r="B366">
        <v>2927.9</v>
      </c>
      <c r="C366">
        <v>3298.8</v>
      </c>
      <c r="D366">
        <v>23839.9</v>
      </c>
      <c r="E366">
        <v>24206</v>
      </c>
      <c r="F366">
        <f t="shared" si="93"/>
        <v>26767.800000000003</v>
      </c>
      <c r="G366">
        <f t="shared" si="94"/>
        <v>27504.799999999999</v>
      </c>
      <c r="H366" s="20">
        <f t="shared" si="95"/>
        <v>-2.6795322998167448</v>
      </c>
      <c r="I366" s="20">
        <f t="shared" si="85"/>
        <v>221.59999999999854</v>
      </c>
      <c r="J366">
        <f t="shared" si="96"/>
        <v>239.40000000000146</v>
      </c>
      <c r="K366">
        <v>3699.3</v>
      </c>
    </row>
    <row r="367" spans="1:11" x14ac:dyDescent="0.25">
      <c r="A367" s="5">
        <f t="shared" si="84"/>
        <v>41403</v>
      </c>
      <c r="B367">
        <v>2326.1</v>
      </c>
      <c r="C367">
        <v>2941.6</v>
      </c>
      <c r="D367">
        <v>24530.1</v>
      </c>
      <c r="E367">
        <v>24884.9</v>
      </c>
      <c r="F367">
        <f t="shared" si="93"/>
        <v>26856.199999999997</v>
      </c>
      <c r="G367">
        <f t="shared" si="94"/>
        <v>27826.5</v>
      </c>
      <c r="H367" s="20">
        <f t="shared" si="95"/>
        <v>-3.4869638653801327</v>
      </c>
      <c r="I367" s="20">
        <f t="shared" si="85"/>
        <v>321.70000000000073</v>
      </c>
      <c r="J367">
        <f t="shared" si="96"/>
        <v>88.399999999994179</v>
      </c>
      <c r="K367">
        <v>4115</v>
      </c>
    </row>
    <row r="368" spans="1:11" x14ac:dyDescent="0.25">
      <c r="A368" s="5">
        <f t="shared" si="84"/>
        <v>41410</v>
      </c>
      <c r="B368">
        <v>2123.3000000000002</v>
      </c>
      <c r="C368">
        <v>2446.3000000000002</v>
      </c>
      <c r="D368">
        <v>24972.2</v>
      </c>
      <c r="E368">
        <v>25452.799999999999</v>
      </c>
      <c r="F368">
        <f t="shared" si="93"/>
        <v>27095.5</v>
      </c>
      <c r="G368">
        <f t="shared" si="94"/>
        <v>27899.1</v>
      </c>
      <c r="H368" s="20">
        <f t="shared" si="95"/>
        <v>-2.8803796538239501</v>
      </c>
      <c r="I368" s="20">
        <f t="shared" si="85"/>
        <v>72.599999999998545</v>
      </c>
      <c r="J368">
        <f t="shared" si="96"/>
        <v>239.30000000000291</v>
      </c>
      <c r="K368">
        <v>4828.1000000000004</v>
      </c>
    </row>
    <row r="369" spans="1:11" x14ac:dyDescent="0.25">
      <c r="A369" s="5">
        <f t="shared" si="84"/>
        <v>41417</v>
      </c>
      <c r="B369">
        <v>1566.7</v>
      </c>
      <c r="C369">
        <v>1796.1</v>
      </c>
      <c r="D369">
        <v>25564.7</v>
      </c>
      <c r="E369">
        <v>26096.5</v>
      </c>
      <c r="F369">
        <f t="shared" si="93"/>
        <v>27131.4</v>
      </c>
      <c r="G369">
        <f t="shared" si="94"/>
        <v>27892.6</v>
      </c>
      <c r="H369" s="20">
        <f t="shared" si="95"/>
        <v>-2.7290392433835353</v>
      </c>
      <c r="I369" s="20">
        <f t="shared" si="85"/>
        <v>-6.5</v>
      </c>
      <c r="J369">
        <f t="shared" si="96"/>
        <v>35.900000000001455</v>
      </c>
      <c r="K369">
        <v>5556.4</v>
      </c>
    </row>
    <row r="370" spans="1:11" x14ac:dyDescent="0.25">
      <c r="A370" s="5">
        <f t="shared" si="84"/>
        <v>41424</v>
      </c>
      <c r="B370">
        <v>1005</v>
      </c>
      <c r="C370">
        <v>1295.5999999999999</v>
      </c>
      <c r="D370">
        <v>26093.200000000001</v>
      </c>
      <c r="E370">
        <v>26627.3</v>
      </c>
      <c r="F370">
        <f t="shared" si="93"/>
        <v>27098.2</v>
      </c>
      <c r="G370">
        <f t="shared" si="94"/>
        <v>27922.899999999998</v>
      </c>
      <c r="H370" s="20">
        <f t="shared" si="95"/>
        <v>-2.9534897879518129</v>
      </c>
      <c r="I370" s="20">
        <f t="shared" si="85"/>
        <v>30.299999999999272</v>
      </c>
      <c r="J370">
        <f t="shared" si="96"/>
        <v>-33.200000000000728</v>
      </c>
      <c r="K370">
        <v>6221.2</v>
      </c>
    </row>
    <row r="371" spans="1:11" x14ac:dyDescent="0.25">
      <c r="A371" s="122">
        <f t="shared" si="84"/>
        <v>41431</v>
      </c>
      <c r="B371" s="81">
        <v>7030.6</v>
      </c>
      <c r="C371" s="81">
        <v>4881.3</v>
      </c>
      <c r="D371" s="81">
        <v>376.1</v>
      </c>
      <c r="E371" s="81">
        <v>667</v>
      </c>
      <c r="F371" s="81">
        <f t="shared" si="93"/>
        <v>7406.7000000000007</v>
      </c>
      <c r="G371" s="81">
        <f t="shared" si="94"/>
        <v>5548.3</v>
      </c>
      <c r="H371" s="280">
        <f t="shared" si="95"/>
        <v>33.494944397382987</v>
      </c>
      <c r="I371" s="20">
        <f t="shared" si="85"/>
        <v>-22374.6</v>
      </c>
      <c r="J371" s="81">
        <f t="shared" si="96"/>
        <v>-19691.5</v>
      </c>
      <c r="K371" s="81"/>
    </row>
    <row r="372" spans="1:11" x14ac:dyDescent="0.25">
      <c r="A372" s="5">
        <f t="shared" si="84"/>
        <v>41438</v>
      </c>
      <c r="B372">
        <v>6844.2</v>
      </c>
      <c r="C372">
        <v>5128.2</v>
      </c>
      <c r="D372">
        <v>995.3</v>
      </c>
      <c r="E372">
        <v>1262.0999999999999</v>
      </c>
      <c r="F372">
        <f t="shared" si="93"/>
        <v>7839.5</v>
      </c>
      <c r="G372">
        <f t="shared" si="94"/>
        <v>6390.2999999999993</v>
      </c>
      <c r="H372" s="20">
        <f t="shared" si="95"/>
        <v>22.678121527940796</v>
      </c>
      <c r="I372" s="20">
        <f t="shared" si="85"/>
        <v>841.99999999999909</v>
      </c>
      <c r="J372">
        <f t="shared" si="96"/>
        <v>432.79999999999927</v>
      </c>
    </row>
    <row r="373" spans="1:11" x14ac:dyDescent="0.25">
      <c r="A373" s="5">
        <f t="shared" si="84"/>
        <v>41445</v>
      </c>
      <c r="B373">
        <v>7097.1</v>
      </c>
      <c r="C373">
        <v>4980.2</v>
      </c>
      <c r="D373">
        <v>1474.3</v>
      </c>
      <c r="E373">
        <v>1734.7</v>
      </c>
      <c r="F373">
        <f t="shared" si="93"/>
        <v>8571.4</v>
      </c>
      <c r="G373">
        <f t="shared" si="94"/>
        <v>6714.9</v>
      </c>
      <c r="H373" s="20">
        <f t="shared" si="95"/>
        <v>27.647470550566645</v>
      </c>
      <c r="I373" s="20">
        <f t="shared" si="85"/>
        <v>324.60000000000036</v>
      </c>
      <c r="J373">
        <f t="shared" si="96"/>
        <v>731.89999999999964</v>
      </c>
    </row>
    <row r="374" spans="1:11" x14ac:dyDescent="0.25">
      <c r="A374" s="5">
        <f t="shared" si="84"/>
        <v>41452</v>
      </c>
      <c r="B374">
        <v>7001.6</v>
      </c>
      <c r="C374">
        <v>4802.1000000000004</v>
      </c>
      <c r="D374">
        <v>2162.6999999999998</v>
      </c>
      <c r="E374">
        <v>2331.6</v>
      </c>
      <c r="F374">
        <f t="shared" si="93"/>
        <v>9164.2999999999993</v>
      </c>
      <c r="G374">
        <f t="shared" si="94"/>
        <v>7133.7000000000007</v>
      </c>
      <c r="H374" s="20">
        <f t="shared" si="95"/>
        <v>28.464891991533126</v>
      </c>
      <c r="I374" s="20">
        <f t="shared" si="85"/>
        <v>418.80000000000109</v>
      </c>
      <c r="J374">
        <f t="shared" si="96"/>
        <v>592.89999999999964</v>
      </c>
    </row>
    <row r="375" spans="1:11" x14ac:dyDescent="0.25">
      <c r="A375" s="5">
        <f t="shared" si="84"/>
        <v>41459</v>
      </c>
      <c r="B375">
        <v>7760.3</v>
      </c>
      <c r="C375">
        <v>4702.8999999999996</v>
      </c>
      <c r="D375">
        <v>2877.4</v>
      </c>
      <c r="E375">
        <v>2742.6</v>
      </c>
      <c r="F375">
        <f t="shared" si="93"/>
        <v>10637.7</v>
      </c>
      <c r="G375">
        <f t="shared" si="94"/>
        <v>7445.5</v>
      </c>
      <c r="H375" s="20">
        <f t="shared" si="95"/>
        <v>42.874219327110353</v>
      </c>
      <c r="I375" s="20">
        <f t="shared" si="85"/>
        <v>311.79999999999927</v>
      </c>
      <c r="J375">
        <f t="shared" si="96"/>
        <v>1473.4000000000015</v>
      </c>
    </row>
    <row r="376" spans="1:11" x14ac:dyDescent="0.25">
      <c r="A376" s="5">
        <f t="shared" si="84"/>
        <v>41466</v>
      </c>
      <c r="B376">
        <v>8030.9</v>
      </c>
      <c r="C376">
        <v>4921.6000000000004</v>
      </c>
      <c r="D376">
        <v>3603.4</v>
      </c>
      <c r="E376">
        <v>3113.1</v>
      </c>
      <c r="F376">
        <f t="shared" si="93"/>
        <v>11634.3</v>
      </c>
      <c r="G376">
        <f t="shared" si="94"/>
        <v>8034.7000000000007</v>
      </c>
      <c r="H376" s="20">
        <f t="shared" si="95"/>
        <v>44.800677063238183</v>
      </c>
      <c r="I376" s="20">
        <f t="shared" si="85"/>
        <v>589.20000000000073</v>
      </c>
      <c r="J376">
        <f t="shared" si="96"/>
        <v>996.59999999999854</v>
      </c>
    </row>
    <row r="377" spans="1:11" x14ac:dyDescent="0.25">
      <c r="A377" s="5">
        <f t="shared" si="84"/>
        <v>41473</v>
      </c>
      <c r="B377">
        <v>8124.4</v>
      </c>
      <c r="C377">
        <v>5018.7</v>
      </c>
      <c r="D377">
        <v>4171.3</v>
      </c>
      <c r="E377">
        <v>3383</v>
      </c>
      <c r="F377">
        <f t="shared" si="93"/>
        <v>12295.7</v>
      </c>
      <c r="G377">
        <f t="shared" si="94"/>
        <v>8401.7000000000007</v>
      </c>
      <c r="H377" s="20">
        <f t="shared" si="95"/>
        <v>46.347762952735749</v>
      </c>
      <c r="I377" s="20">
        <f t="shared" si="85"/>
        <v>367</v>
      </c>
      <c r="J377">
        <f t="shared" si="96"/>
        <v>661.40000000000146</v>
      </c>
    </row>
    <row r="378" spans="1:11" x14ac:dyDescent="0.25">
      <c r="A378" s="5">
        <f t="shared" si="84"/>
        <v>41480</v>
      </c>
      <c r="B378">
        <v>8093.9</v>
      </c>
      <c r="C378">
        <v>5071.6000000000004</v>
      </c>
      <c r="D378">
        <v>4798.7</v>
      </c>
      <c r="E378">
        <v>3846.3</v>
      </c>
      <c r="F378">
        <f t="shared" si="93"/>
        <v>12892.599999999999</v>
      </c>
      <c r="G378">
        <f t="shared" si="94"/>
        <v>8917.9000000000015</v>
      </c>
      <c r="H378" s="20">
        <f t="shared" si="95"/>
        <v>44.569909956379817</v>
      </c>
      <c r="I378" s="20">
        <f t="shared" si="85"/>
        <v>516.20000000000073</v>
      </c>
      <c r="J378">
        <f t="shared" si="96"/>
        <v>596.89999999999782</v>
      </c>
    </row>
    <row r="379" spans="1:11" x14ac:dyDescent="0.25">
      <c r="A379" s="5">
        <f t="shared" si="84"/>
        <v>41487</v>
      </c>
      <c r="B379">
        <v>8046.7</v>
      </c>
      <c r="C379">
        <v>5140.6000000000004</v>
      </c>
      <c r="D379">
        <v>5572.1</v>
      </c>
      <c r="E379">
        <v>4416.7</v>
      </c>
      <c r="F379">
        <f t="shared" si="93"/>
        <v>13618.8</v>
      </c>
      <c r="G379">
        <f t="shared" si="94"/>
        <v>9557.2999999999993</v>
      </c>
      <c r="H379" s="20">
        <f t="shared" si="95"/>
        <v>42.496311719837188</v>
      </c>
      <c r="I379" s="20">
        <f t="shared" si="85"/>
        <v>639.39999999999782</v>
      </c>
      <c r="J379">
        <f t="shared" si="96"/>
        <v>726.20000000000073</v>
      </c>
    </row>
    <row r="380" spans="1:11" x14ac:dyDescent="0.25">
      <c r="A380" s="5">
        <f t="shared" si="84"/>
        <v>41494</v>
      </c>
      <c r="B380">
        <v>7826.9</v>
      </c>
      <c r="C380">
        <v>4978.3</v>
      </c>
      <c r="D380">
        <v>6282</v>
      </c>
      <c r="E380">
        <v>4972.8</v>
      </c>
      <c r="F380">
        <f t="shared" si="93"/>
        <v>14108.9</v>
      </c>
      <c r="G380">
        <f t="shared" si="94"/>
        <v>9951.1</v>
      </c>
      <c r="H380" s="20">
        <f t="shared" si="95"/>
        <v>41.782315522907012</v>
      </c>
      <c r="I380" s="20">
        <f t="shared" si="85"/>
        <v>393.80000000000109</v>
      </c>
      <c r="J380">
        <f t="shared" si="96"/>
        <v>490.10000000000036</v>
      </c>
    </row>
    <row r="381" spans="1:11" x14ac:dyDescent="0.25">
      <c r="A381" s="5">
        <f t="shared" ref="A381:A444" si="97">+A380+7</f>
        <v>41501</v>
      </c>
      <c r="B381">
        <v>7449.6</v>
      </c>
      <c r="C381">
        <v>4748.8999999999996</v>
      </c>
      <c r="D381">
        <v>7153.3</v>
      </c>
      <c r="E381">
        <v>5671</v>
      </c>
      <c r="F381">
        <f t="shared" si="93"/>
        <v>14602.900000000001</v>
      </c>
      <c r="G381">
        <f t="shared" si="94"/>
        <v>10419.9</v>
      </c>
      <c r="H381" s="20">
        <f t="shared" si="95"/>
        <v>40.14433919711324</v>
      </c>
      <c r="I381" s="20">
        <f t="shared" ref="I381:I444" si="98">+G381-G380</f>
        <v>468.79999999999927</v>
      </c>
      <c r="J381">
        <f t="shared" si="96"/>
        <v>494.00000000000182</v>
      </c>
    </row>
    <row r="382" spans="1:11" x14ac:dyDescent="0.25">
      <c r="A382" s="5">
        <f t="shared" si="97"/>
        <v>41508</v>
      </c>
      <c r="B382">
        <v>7176.5</v>
      </c>
      <c r="C382">
        <v>4698</v>
      </c>
      <c r="D382">
        <v>7977.8</v>
      </c>
      <c r="E382">
        <v>6224.8</v>
      </c>
      <c r="F382">
        <f t="shared" si="93"/>
        <v>15154.3</v>
      </c>
      <c r="G382">
        <f t="shared" si="94"/>
        <v>10922.8</v>
      </c>
      <c r="H382" s="20">
        <f t="shared" si="95"/>
        <v>38.740066649577031</v>
      </c>
      <c r="I382" s="20">
        <f t="shared" si="98"/>
        <v>502.89999999999964</v>
      </c>
      <c r="J382">
        <f t="shared" si="96"/>
        <v>551.39999999999782</v>
      </c>
    </row>
    <row r="383" spans="1:11" x14ac:dyDescent="0.25">
      <c r="A383" s="5">
        <f t="shared" si="97"/>
        <v>41515</v>
      </c>
      <c r="B383">
        <v>6890</v>
      </c>
      <c r="C383">
        <v>4652.2</v>
      </c>
      <c r="D383">
        <v>8932.6</v>
      </c>
      <c r="E383">
        <v>6825</v>
      </c>
      <c r="F383">
        <f t="shared" si="93"/>
        <v>15822.6</v>
      </c>
      <c r="G383">
        <f t="shared" si="94"/>
        <v>11477.2</v>
      </c>
      <c r="H383" s="20">
        <f t="shared" si="95"/>
        <v>37.86115080333181</v>
      </c>
      <c r="I383" s="20">
        <f t="shared" si="98"/>
        <v>554.40000000000146</v>
      </c>
      <c r="J383">
        <f t="shared" si="96"/>
        <v>668.30000000000109</v>
      </c>
    </row>
    <row r="384" spans="1:11" x14ac:dyDescent="0.25">
      <c r="A384" s="5">
        <f t="shared" si="97"/>
        <v>41522</v>
      </c>
      <c r="B384">
        <v>6522</v>
      </c>
      <c r="C384">
        <v>4546.6000000000004</v>
      </c>
      <c r="D384">
        <v>9844.5</v>
      </c>
      <c r="E384">
        <v>7312.5</v>
      </c>
      <c r="F384">
        <f t="shared" si="93"/>
        <v>16366.5</v>
      </c>
      <c r="G384">
        <f t="shared" si="94"/>
        <v>11859.1</v>
      </c>
      <c r="H384" s="20">
        <f t="shared" si="95"/>
        <v>38.007943267195657</v>
      </c>
      <c r="I384" s="20">
        <f t="shared" si="98"/>
        <v>381.89999999999964</v>
      </c>
      <c r="J384">
        <f t="shared" si="96"/>
        <v>543.89999999999964</v>
      </c>
    </row>
    <row r="385" spans="1:13" x14ac:dyDescent="0.25">
      <c r="A385" s="5">
        <f t="shared" si="97"/>
        <v>41529</v>
      </c>
      <c r="B385">
        <v>6022</v>
      </c>
      <c r="C385">
        <v>4259.5</v>
      </c>
      <c r="D385">
        <v>11048.9</v>
      </c>
      <c r="E385">
        <v>8088.5</v>
      </c>
      <c r="F385">
        <f t="shared" si="93"/>
        <v>17070.900000000001</v>
      </c>
      <c r="G385">
        <f t="shared" si="94"/>
        <v>12348</v>
      </c>
      <c r="H385" s="20">
        <f t="shared" si="95"/>
        <v>38.248299319727906</v>
      </c>
      <c r="I385" s="20">
        <f t="shared" si="98"/>
        <v>488.89999999999964</v>
      </c>
      <c r="J385">
        <f t="shared" si="96"/>
        <v>704.40000000000146</v>
      </c>
    </row>
    <row r="386" spans="1:13" x14ac:dyDescent="0.25">
      <c r="A386" s="5">
        <f t="shared" si="97"/>
        <v>41536</v>
      </c>
      <c r="B386">
        <v>5613.8</v>
      </c>
      <c r="C386">
        <v>4143.1000000000004</v>
      </c>
      <c r="D386">
        <v>12077.4</v>
      </c>
      <c r="E386">
        <v>8630.7999999999993</v>
      </c>
      <c r="F386">
        <f t="shared" si="93"/>
        <v>17691.2</v>
      </c>
      <c r="G386">
        <f t="shared" si="94"/>
        <v>12773.9</v>
      </c>
      <c r="H386" s="20">
        <f t="shared" si="95"/>
        <v>38.494899756534821</v>
      </c>
      <c r="I386" s="20">
        <f t="shared" si="98"/>
        <v>425.89999999999964</v>
      </c>
      <c r="J386">
        <f t="shared" si="96"/>
        <v>620.29999999999927</v>
      </c>
    </row>
    <row r="387" spans="1:13" ht="15" x14ac:dyDescent="0.25">
      <c r="A387" s="5">
        <f t="shared" si="97"/>
        <v>41543</v>
      </c>
      <c r="B387">
        <v>5614.8</v>
      </c>
      <c r="C387">
        <v>3859.2</v>
      </c>
      <c r="D387">
        <v>12914.2</v>
      </c>
      <c r="E387">
        <v>9221.7999999999993</v>
      </c>
      <c r="F387" s="16">
        <f t="shared" si="93"/>
        <v>18529</v>
      </c>
      <c r="G387">
        <f t="shared" si="94"/>
        <v>13081</v>
      </c>
      <c r="H387" s="20">
        <f t="shared" si="95"/>
        <v>41.64819203424814</v>
      </c>
      <c r="I387" s="20">
        <f t="shared" si="98"/>
        <v>307.10000000000036</v>
      </c>
      <c r="J387">
        <f t="shared" si="96"/>
        <v>837.79999999999927</v>
      </c>
      <c r="M387" s="271"/>
    </row>
    <row r="388" spans="1:13" x14ac:dyDescent="0.25">
      <c r="A388" s="5">
        <f t="shared" si="97"/>
        <v>41550</v>
      </c>
      <c r="B388">
        <v>5433.1</v>
      </c>
      <c r="C388">
        <v>3456.9</v>
      </c>
      <c r="D388">
        <v>13749.6</v>
      </c>
      <c r="E388">
        <v>9604</v>
      </c>
      <c r="F388">
        <f t="shared" si="93"/>
        <v>19182.7</v>
      </c>
      <c r="G388">
        <f t="shared" si="94"/>
        <v>13060.9</v>
      </c>
      <c r="H388" s="20">
        <f t="shared" si="95"/>
        <v>46.871195706268345</v>
      </c>
      <c r="I388" s="20">
        <f t="shared" si="98"/>
        <v>-20.100000000000364</v>
      </c>
      <c r="J388">
        <f t="shared" si="96"/>
        <v>653.70000000000073</v>
      </c>
    </row>
    <row r="389" spans="1:13" x14ac:dyDescent="0.25">
      <c r="A389" s="39">
        <f t="shared" si="97"/>
        <v>41557</v>
      </c>
      <c r="B389" s="145" t="s">
        <v>621</v>
      </c>
      <c r="C389" s="40"/>
      <c r="D389" s="40"/>
      <c r="E389" s="40"/>
      <c r="F389" s="40"/>
      <c r="G389" s="40"/>
      <c r="H389" s="40"/>
      <c r="I389" s="20">
        <f t="shared" si="98"/>
        <v>-13060.9</v>
      </c>
      <c r="J389" s="40"/>
    </row>
    <row r="390" spans="1:13" x14ac:dyDescent="0.25">
      <c r="A390" s="39">
        <f t="shared" si="97"/>
        <v>41564</v>
      </c>
      <c r="B390" s="145" t="s">
        <v>622</v>
      </c>
      <c r="C390" s="40"/>
      <c r="D390" s="40"/>
      <c r="E390" s="40"/>
      <c r="F390" s="40"/>
      <c r="G390" s="40"/>
      <c r="H390" s="40"/>
      <c r="I390" s="20">
        <f t="shared" si="98"/>
        <v>0</v>
      </c>
      <c r="J390" s="40"/>
    </row>
    <row r="391" spans="1:13" x14ac:dyDescent="0.25">
      <c r="A391" s="5">
        <f t="shared" si="97"/>
        <v>41571</v>
      </c>
      <c r="B391">
        <v>5120</v>
      </c>
      <c r="C391">
        <v>4296</v>
      </c>
      <c r="D391">
        <v>15371.4</v>
      </c>
      <c r="E391">
        <v>10409.700000000001</v>
      </c>
      <c r="F391">
        <f t="shared" ref="F391:G393" si="99">+B391+D391</f>
        <v>20491.400000000001</v>
      </c>
      <c r="G391">
        <f t="shared" si="99"/>
        <v>14705.7</v>
      </c>
      <c r="H391" s="20">
        <f t="shared" ref="H391:H414" si="100">+(F391/G391-1)*100</f>
        <v>39.343247856273408</v>
      </c>
      <c r="I391" s="20">
        <f t="shared" si="98"/>
        <v>14705.7</v>
      </c>
      <c r="J391" s="82">
        <f t="shared" ref="J391:J414" si="101">+F391-F390</f>
        <v>20491.400000000001</v>
      </c>
    </row>
    <row r="392" spans="1:13" x14ac:dyDescent="0.25">
      <c r="A392" s="5">
        <f t="shared" si="97"/>
        <v>41578</v>
      </c>
      <c r="B392">
        <v>5224.8999999999996</v>
      </c>
      <c r="C392">
        <v>4113.2</v>
      </c>
      <c r="D392">
        <v>15683.4</v>
      </c>
      <c r="E392" s="16">
        <v>10802</v>
      </c>
      <c r="F392">
        <f t="shared" si="99"/>
        <v>20908.3</v>
      </c>
      <c r="G392">
        <f t="shared" si="99"/>
        <v>14915.2</v>
      </c>
      <c r="H392" s="20">
        <f t="shared" si="100"/>
        <v>40.181157476936271</v>
      </c>
      <c r="I392" s="20">
        <f t="shared" si="98"/>
        <v>209.5</v>
      </c>
      <c r="J392" s="82">
        <f t="shared" si="101"/>
        <v>416.89999999999782</v>
      </c>
    </row>
    <row r="393" spans="1:13" x14ac:dyDescent="0.25">
      <c r="A393" s="5">
        <f t="shared" si="97"/>
        <v>41585</v>
      </c>
      <c r="B393">
        <v>5129.8999999999996</v>
      </c>
      <c r="C393">
        <v>4129.2</v>
      </c>
      <c r="D393">
        <v>16066.2</v>
      </c>
      <c r="E393">
        <v>11100.5</v>
      </c>
      <c r="F393">
        <f t="shared" si="99"/>
        <v>21196.1</v>
      </c>
      <c r="G393">
        <f t="shared" si="99"/>
        <v>15229.7</v>
      </c>
      <c r="H393" s="20">
        <f t="shared" si="100"/>
        <v>39.176083573543785</v>
      </c>
      <c r="I393" s="20">
        <f t="shared" si="98"/>
        <v>314.5</v>
      </c>
      <c r="J393" s="82">
        <f t="shared" si="101"/>
        <v>287.79999999999927</v>
      </c>
    </row>
    <row r="394" spans="1:13" ht="15" x14ac:dyDescent="0.25">
      <c r="A394" s="5">
        <f t="shared" si="97"/>
        <v>41592</v>
      </c>
      <c r="B394">
        <v>5196.6000000000004</v>
      </c>
      <c r="C394">
        <v>4435.1000000000004</v>
      </c>
      <c r="D394">
        <v>16617.599999999999</v>
      </c>
      <c r="E394">
        <v>11430.1</v>
      </c>
      <c r="F394">
        <f t="shared" ref="F394:G478" si="102">+B394+D394</f>
        <v>21814.199999999997</v>
      </c>
      <c r="G394">
        <f t="shared" si="102"/>
        <v>15865.2</v>
      </c>
      <c r="H394" s="20">
        <f t="shared" si="100"/>
        <v>37.49716360335826</v>
      </c>
      <c r="I394" s="20">
        <f t="shared" si="98"/>
        <v>635.5</v>
      </c>
      <c r="J394" s="82">
        <f t="shared" si="101"/>
        <v>618.09999999999854</v>
      </c>
      <c r="L394" s="271"/>
    </row>
    <row r="395" spans="1:13" x14ac:dyDescent="0.25">
      <c r="A395" s="5">
        <f t="shared" si="97"/>
        <v>41599</v>
      </c>
      <c r="B395">
        <v>5427.7</v>
      </c>
      <c r="C395">
        <v>4485.8</v>
      </c>
      <c r="D395">
        <v>16948.7</v>
      </c>
      <c r="E395">
        <v>11658.7</v>
      </c>
      <c r="F395">
        <f t="shared" si="102"/>
        <v>22376.400000000001</v>
      </c>
      <c r="G395">
        <f t="shared" si="102"/>
        <v>16144.5</v>
      </c>
      <c r="H395" s="20">
        <f t="shared" si="100"/>
        <v>38.600761869367297</v>
      </c>
      <c r="I395" s="20">
        <f t="shared" si="98"/>
        <v>279.29999999999927</v>
      </c>
      <c r="J395" s="82">
        <f t="shared" si="101"/>
        <v>562.20000000000437</v>
      </c>
    </row>
    <row r="396" spans="1:13" x14ac:dyDescent="0.25">
      <c r="A396" s="5">
        <f t="shared" si="97"/>
        <v>41606</v>
      </c>
      <c r="B396">
        <v>5287.5</v>
      </c>
      <c r="C396">
        <v>4452.3</v>
      </c>
      <c r="D396">
        <v>17318.099999999999</v>
      </c>
      <c r="E396">
        <v>12045.2</v>
      </c>
      <c r="F396">
        <f t="shared" si="102"/>
        <v>22605.599999999999</v>
      </c>
      <c r="G396">
        <f t="shared" si="102"/>
        <v>16497.5</v>
      </c>
      <c r="H396" s="20">
        <f t="shared" si="100"/>
        <v>37.024397636005446</v>
      </c>
      <c r="I396" s="20">
        <f t="shared" si="98"/>
        <v>353</v>
      </c>
      <c r="J396" s="82">
        <f t="shared" si="101"/>
        <v>229.19999999999709</v>
      </c>
    </row>
    <row r="397" spans="1:13" x14ac:dyDescent="0.25">
      <c r="A397" s="5">
        <f t="shared" si="97"/>
        <v>41613</v>
      </c>
      <c r="B397">
        <v>5096.5</v>
      </c>
      <c r="C397">
        <v>4661.2</v>
      </c>
      <c r="D397">
        <v>17881.3</v>
      </c>
      <c r="E397">
        <v>12355</v>
      </c>
      <c r="F397">
        <f t="shared" si="102"/>
        <v>22977.8</v>
      </c>
      <c r="G397">
        <f t="shared" si="102"/>
        <v>17016.2</v>
      </c>
      <c r="H397" s="20">
        <f t="shared" si="100"/>
        <v>35.034849143757121</v>
      </c>
      <c r="I397" s="20">
        <f t="shared" si="98"/>
        <v>518.70000000000073</v>
      </c>
      <c r="J397" s="82">
        <f t="shared" si="101"/>
        <v>372.20000000000073</v>
      </c>
    </row>
    <row r="398" spans="1:13" x14ac:dyDescent="0.25">
      <c r="A398" s="5">
        <f t="shared" si="97"/>
        <v>41620</v>
      </c>
      <c r="B398" s="16">
        <v>5376</v>
      </c>
      <c r="C398">
        <v>4904.2</v>
      </c>
      <c r="D398">
        <v>18257.8</v>
      </c>
      <c r="E398">
        <v>12763.1</v>
      </c>
      <c r="F398">
        <f t="shared" si="102"/>
        <v>23633.8</v>
      </c>
      <c r="G398">
        <f t="shared" si="102"/>
        <v>17667.3</v>
      </c>
      <c r="H398" s="20">
        <f t="shared" si="100"/>
        <v>33.771430835498364</v>
      </c>
      <c r="I398" s="20">
        <f t="shared" si="98"/>
        <v>651.09999999999854</v>
      </c>
      <c r="J398" s="82">
        <f t="shared" si="101"/>
        <v>656</v>
      </c>
    </row>
    <row r="399" spans="1:13" x14ac:dyDescent="0.25">
      <c r="A399" s="5">
        <f t="shared" si="97"/>
        <v>41627</v>
      </c>
      <c r="B399">
        <v>5507.6</v>
      </c>
      <c r="C399">
        <v>5489.8</v>
      </c>
      <c r="D399">
        <v>18723.099999999999</v>
      </c>
      <c r="E399">
        <v>13186.5</v>
      </c>
      <c r="F399">
        <f t="shared" si="102"/>
        <v>24230.699999999997</v>
      </c>
      <c r="G399">
        <f t="shared" si="102"/>
        <v>18676.3</v>
      </c>
      <c r="H399" s="20">
        <f t="shared" si="100"/>
        <v>29.740366132478059</v>
      </c>
      <c r="I399" s="20">
        <f t="shared" si="98"/>
        <v>1009</v>
      </c>
      <c r="J399" s="82">
        <f t="shared" si="101"/>
        <v>596.89999999999782</v>
      </c>
    </row>
    <row r="400" spans="1:13" x14ac:dyDescent="0.25">
      <c r="A400" s="5">
        <f t="shared" si="97"/>
        <v>41634</v>
      </c>
      <c r="B400">
        <v>5474.5</v>
      </c>
      <c r="C400">
        <v>5731.2</v>
      </c>
      <c r="D400">
        <v>19004.8</v>
      </c>
      <c r="E400">
        <v>13345.4</v>
      </c>
      <c r="F400">
        <f t="shared" si="102"/>
        <v>24479.3</v>
      </c>
      <c r="G400">
        <f t="shared" si="102"/>
        <v>19076.599999999999</v>
      </c>
      <c r="H400" s="20">
        <f t="shared" si="100"/>
        <v>28.321084469978942</v>
      </c>
      <c r="I400" s="20">
        <f t="shared" si="98"/>
        <v>400.29999999999927</v>
      </c>
      <c r="J400" s="82">
        <f t="shared" si="101"/>
        <v>248.60000000000218</v>
      </c>
    </row>
    <row r="401" spans="1:15" x14ac:dyDescent="0.25">
      <c r="A401" s="5">
        <f t="shared" si="97"/>
        <v>41641</v>
      </c>
      <c r="B401">
        <v>5148.8</v>
      </c>
      <c r="C401">
        <v>5700.6</v>
      </c>
      <c r="D401">
        <v>19441.3</v>
      </c>
      <c r="E401">
        <v>13603.4</v>
      </c>
      <c r="F401">
        <f t="shared" si="102"/>
        <v>24590.1</v>
      </c>
      <c r="G401" s="16">
        <f t="shared" si="102"/>
        <v>19304</v>
      </c>
      <c r="H401" s="20">
        <f t="shared" si="100"/>
        <v>27.383443845835043</v>
      </c>
      <c r="I401" s="20">
        <f t="shared" si="98"/>
        <v>227.40000000000146</v>
      </c>
      <c r="J401" s="82">
        <f t="shared" si="101"/>
        <v>110.79999999999927</v>
      </c>
    </row>
    <row r="402" spans="1:15" ht="15" x14ac:dyDescent="0.25">
      <c r="A402" s="5">
        <f t="shared" si="97"/>
        <v>41648</v>
      </c>
      <c r="B402">
        <v>4881.8999999999996</v>
      </c>
      <c r="C402">
        <v>5951.9</v>
      </c>
      <c r="D402">
        <v>20007.599999999999</v>
      </c>
      <c r="E402">
        <v>13888.2</v>
      </c>
      <c r="F402">
        <f t="shared" si="102"/>
        <v>24889.5</v>
      </c>
      <c r="G402">
        <f t="shared" si="102"/>
        <v>19840.099999999999</v>
      </c>
      <c r="H402" s="20">
        <f t="shared" si="100"/>
        <v>25.450476560098</v>
      </c>
      <c r="I402" s="20">
        <f t="shared" si="98"/>
        <v>536.09999999999854</v>
      </c>
      <c r="J402" s="82">
        <f t="shared" si="101"/>
        <v>299.40000000000146</v>
      </c>
      <c r="M402" s="271"/>
    </row>
    <row r="403" spans="1:15" ht="15" x14ac:dyDescent="0.25">
      <c r="A403" s="5">
        <f t="shared" si="97"/>
        <v>41655</v>
      </c>
      <c r="B403">
        <v>4882.6000000000004</v>
      </c>
      <c r="C403">
        <v>5965.2</v>
      </c>
      <c r="D403">
        <v>20428.2</v>
      </c>
      <c r="E403">
        <v>14447.5</v>
      </c>
      <c r="F403">
        <f t="shared" si="102"/>
        <v>25310.800000000003</v>
      </c>
      <c r="G403">
        <f t="shared" si="102"/>
        <v>20412.7</v>
      </c>
      <c r="H403" s="20">
        <f t="shared" si="100"/>
        <v>23.995355832398467</v>
      </c>
      <c r="I403" s="20">
        <f t="shared" si="98"/>
        <v>572.60000000000218</v>
      </c>
      <c r="J403" s="82">
        <f t="shared" si="101"/>
        <v>421.30000000000291</v>
      </c>
      <c r="M403" s="271"/>
    </row>
    <row r="404" spans="1:15" x14ac:dyDescent="0.25">
      <c r="A404" s="5">
        <f t="shared" si="97"/>
        <v>41662</v>
      </c>
      <c r="B404">
        <v>5255.5</v>
      </c>
      <c r="C404">
        <v>5634.7</v>
      </c>
      <c r="D404" s="272">
        <v>20850.3</v>
      </c>
      <c r="E404">
        <v>15071.5</v>
      </c>
      <c r="F404">
        <f t="shared" si="102"/>
        <v>26105.8</v>
      </c>
      <c r="G404">
        <f t="shared" si="102"/>
        <v>20706.2</v>
      </c>
      <c r="H404" s="20">
        <f t="shared" si="100"/>
        <v>26.077213588200632</v>
      </c>
      <c r="I404" s="20">
        <f t="shared" si="98"/>
        <v>293.5</v>
      </c>
      <c r="J404" s="82">
        <f t="shared" si="101"/>
        <v>794.99999999999636</v>
      </c>
      <c r="M404" s="49"/>
    </row>
    <row r="405" spans="1:15" ht="15" x14ac:dyDescent="0.25">
      <c r="A405" s="5">
        <f t="shared" si="97"/>
        <v>41669</v>
      </c>
      <c r="B405">
        <v>5526.4</v>
      </c>
      <c r="C405">
        <v>5468.1</v>
      </c>
      <c r="D405" s="52">
        <v>21168</v>
      </c>
      <c r="E405">
        <v>15529</v>
      </c>
      <c r="F405">
        <f t="shared" si="102"/>
        <v>26694.400000000001</v>
      </c>
      <c r="G405">
        <f t="shared" si="102"/>
        <v>20997.1</v>
      </c>
      <c r="H405" s="20">
        <f t="shared" si="100"/>
        <v>27.133747041258104</v>
      </c>
      <c r="I405" s="20">
        <f t="shared" si="98"/>
        <v>290.89999999999782</v>
      </c>
      <c r="J405" s="82">
        <f t="shared" si="101"/>
        <v>588.60000000000218</v>
      </c>
      <c r="L405" s="271"/>
      <c r="O405" s="271"/>
    </row>
    <row r="406" spans="1:15" ht="15" x14ac:dyDescent="0.25">
      <c r="A406" s="5">
        <f t="shared" si="97"/>
        <v>41676</v>
      </c>
      <c r="B406">
        <v>5719.7</v>
      </c>
      <c r="C406">
        <v>5543.3</v>
      </c>
      <c r="D406" s="272">
        <v>21571.7</v>
      </c>
      <c r="E406" s="272">
        <v>16105.4</v>
      </c>
      <c r="F406">
        <f t="shared" si="102"/>
        <v>27291.4</v>
      </c>
      <c r="G406">
        <f t="shared" si="102"/>
        <v>21648.7</v>
      </c>
      <c r="H406" s="20">
        <f t="shared" si="100"/>
        <v>26.064844540318809</v>
      </c>
      <c r="I406" s="20">
        <f t="shared" si="98"/>
        <v>651.60000000000218</v>
      </c>
      <c r="J406" s="82">
        <f t="shared" si="101"/>
        <v>597</v>
      </c>
      <c r="L406" s="271"/>
    </row>
    <row r="407" spans="1:15" ht="15" x14ac:dyDescent="0.25">
      <c r="A407" s="5">
        <f t="shared" si="97"/>
        <v>41683</v>
      </c>
      <c r="B407">
        <v>5866.9</v>
      </c>
      <c r="C407">
        <v>5726.4</v>
      </c>
      <c r="D407" s="272">
        <v>21849.1</v>
      </c>
      <c r="E407" s="272">
        <v>16621.599999999999</v>
      </c>
      <c r="F407" s="16">
        <f t="shared" si="102"/>
        <v>27716</v>
      </c>
      <c r="G407" s="16">
        <f t="shared" si="102"/>
        <v>22348</v>
      </c>
      <c r="H407" s="20">
        <f t="shared" si="100"/>
        <v>24.020046536602834</v>
      </c>
      <c r="I407" s="20">
        <f t="shared" si="98"/>
        <v>699.29999999999927</v>
      </c>
      <c r="J407" s="82">
        <f t="shared" si="101"/>
        <v>424.59999999999854</v>
      </c>
      <c r="M407" s="271"/>
    </row>
    <row r="408" spans="1:15" ht="15" x14ac:dyDescent="0.25">
      <c r="A408" s="5">
        <f t="shared" si="97"/>
        <v>41690</v>
      </c>
      <c r="B408">
        <v>5684.6</v>
      </c>
      <c r="C408">
        <v>5514.2</v>
      </c>
      <c r="D408" s="272">
        <v>22396.400000000001</v>
      </c>
      <c r="E408" s="272">
        <v>17206.3</v>
      </c>
      <c r="F408" s="16">
        <f t="shared" si="102"/>
        <v>28081</v>
      </c>
      <c r="G408">
        <f t="shared" si="102"/>
        <v>22720.5</v>
      </c>
      <c r="H408" s="20">
        <f t="shared" si="100"/>
        <v>23.593230782773269</v>
      </c>
      <c r="I408" s="20">
        <f t="shared" si="98"/>
        <v>372.5</v>
      </c>
      <c r="J408" s="82">
        <f t="shared" si="101"/>
        <v>365</v>
      </c>
      <c r="M408" s="271"/>
    </row>
    <row r="409" spans="1:15" ht="15" x14ac:dyDescent="0.25">
      <c r="A409" s="5">
        <f t="shared" si="97"/>
        <v>41697</v>
      </c>
      <c r="B409">
        <v>5607.7</v>
      </c>
      <c r="C409">
        <v>5365.9</v>
      </c>
      <c r="D409" s="272">
        <v>23029.4</v>
      </c>
      <c r="E409" s="272">
        <v>17972.7</v>
      </c>
      <c r="F409">
        <f t="shared" si="102"/>
        <v>28637.100000000002</v>
      </c>
      <c r="G409">
        <f t="shared" si="102"/>
        <v>23338.6</v>
      </c>
      <c r="H409" s="20">
        <f t="shared" si="100"/>
        <v>22.702732811736801</v>
      </c>
      <c r="I409" s="20">
        <f t="shared" si="98"/>
        <v>618.09999999999854</v>
      </c>
      <c r="J409" s="82">
        <f t="shared" si="101"/>
        <v>556.10000000000218</v>
      </c>
      <c r="M409" s="271"/>
    </row>
    <row r="410" spans="1:15" ht="15" x14ac:dyDescent="0.25">
      <c r="A410" s="5">
        <f t="shared" si="97"/>
        <v>41704</v>
      </c>
      <c r="B410">
        <v>5628.9</v>
      </c>
      <c r="C410">
        <v>5467.4</v>
      </c>
      <c r="D410" s="272">
        <v>23485.1</v>
      </c>
      <c r="E410" s="272">
        <v>18759.8</v>
      </c>
      <c r="F410" s="16">
        <f t="shared" si="102"/>
        <v>29114</v>
      </c>
      <c r="G410">
        <f t="shared" si="102"/>
        <v>24227.199999999997</v>
      </c>
      <c r="H410" s="20">
        <f t="shared" si="100"/>
        <v>20.170717210408149</v>
      </c>
      <c r="I410" s="20">
        <f t="shared" si="98"/>
        <v>888.59999999999854</v>
      </c>
      <c r="J410" s="82">
        <f t="shared" si="101"/>
        <v>476.89999999999782</v>
      </c>
      <c r="L410" s="271"/>
    </row>
    <row r="411" spans="1:15" ht="15" x14ac:dyDescent="0.25">
      <c r="A411" s="5">
        <f t="shared" si="97"/>
        <v>41711</v>
      </c>
      <c r="B411">
        <v>5590.7</v>
      </c>
      <c r="C411">
        <v>5315.1</v>
      </c>
      <c r="D411" s="272">
        <v>23925.1</v>
      </c>
      <c r="E411" s="272">
        <v>19396.599999999999</v>
      </c>
      <c r="F411" s="16">
        <f t="shared" si="102"/>
        <v>29515.8</v>
      </c>
      <c r="G411">
        <f t="shared" si="102"/>
        <v>24711.699999999997</v>
      </c>
      <c r="H411" s="20">
        <f t="shared" si="100"/>
        <v>19.440588870858754</v>
      </c>
      <c r="I411" s="20">
        <f t="shared" si="98"/>
        <v>484.5</v>
      </c>
      <c r="J411" s="82">
        <f t="shared" si="101"/>
        <v>401.79999999999927</v>
      </c>
      <c r="M411" s="271"/>
    </row>
    <row r="412" spans="1:15" ht="15" x14ac:dyDescent="0.25">
      <c r="A412" s="5">
        <f t="shared" si="97"/>
        <v>41718</v>
      </c>
      <c r="B412">
        <v>5460.8</v>
      </c>
      <c r="C412" s="16">
        <v>5373</v>
      </c>
      <c r="D412" s="52">
        <v>24455.5</v>
      </c>
      <c r="E412" s="52">
        <v>19919</v>
      </c>
      <c r="F412" s="16">
        <f t="shared" si="102"/>
        <v>29916.3</v>
      </c>
      <c r="G412" s="16">
        <f t="shared" si="102"/>
        <v>25292</v>
      </c>
      <c r="H412" s="20">
        <f t="shared" si="100"/>
        <v>18.283647003004909</v>
      </c>
      <c r="I412" s="20">
        <f t="shared" si="98"/>
        <v>580.30000000000291</v>
      </c>
      <c r="J412" s="82">
        <f t="shared" si="101"/>
        <v>400.5</v>
      </c>
      <c r="M412" s="271"/>
      <c r="O412" s="271"/>
    </row>
    <row r="413" spans="1:15" ht="15" x14ac:dyDescent="0.25">
      <c r="A413" s="5">
        <f t="shared" si="97"/>
        <v>41725</v>
      </c>
      <c r="B413">
        <v>5274.1</v>
      </c>
      <c r="C413">
        <v>5005.8</v>
      </c>
      <c r="D413" s="272">
        <v>24978.6</v>
      </c>
      <c r="E413" s="272">
        <v>20427.3</v>
      </c>
      <c r="F413" s="16">
        <f t="shared" si="102"/>
        <v>30252.699999999997</v>
      </c>
      <c r="G413">
        <f t="shared" si="102"/>
        <v>25433.1</v>
      </c>
      <c r="H413" s="20">
        <f t="shared" si="100"/>
        <v>18.950108323405313</v>
      </c>
      <c r="I413" s="20">
        <f t="shared" si="98"/>
        <v>141.09999999999854</v>
      </c>
      <c r="J413" s="82">
        <f t="shared" si="101"/>
        <v>336.39999999999782</v>
      </c>
      <c r="M413" s="271"/>
      <c r="O413" s="49"/>
    </row>
    <row r="414" spans="1:15" x14ac:dyDescent="0.25">
      <c r="A414" s="5">
        <f t="shared" si="97"/>
        <v>41732</v>
      </c>
      <c r="B414">
        <v>4762.3</v>
      </c>
      <c r="C414">
        <v>4497.1000000000004</v>
      </c>
      <c r="D414" s="272">
        <v>25532.2</v>
      </c>
      <c r="E414" s="272">
        <v>21188.6</v>
      </c>
      <c r="F414" s="16">
        <f t="shared" si="102"/>
        <v>30294.5</v>
      </c>
      <c r="G414">
        <f t="shared" si="102"/>
        <v>25685.699999999997</v>
      </c>
      <c r="H414" s="20">
        <f t="shared" si="100"/>
        <v>17.943057810376995</v>
      </c>
      <c r="I414" s="20">
        <f t="shared" si="98"/>
        <v>252.59999999999854</v>
      </c>
      <c r="J414" s="82">
        <f t="shared" si="101"/>
        <v>41.80000000000291</v>
      </c>
      <c r="M414" s="49"/>
      <c r="O414" s="49"/>
    </row>
    <row r="415" spans="1:15" ht="15" x14ac:dyDescent="0.25">
      <c r="A415" s="5">
        <f t="shared" si="97"/>
        <v>41739</v>
      </c>
      <c r="B415" s="16">
        <v>4644</v>
      </c>
      <c r="C415">
        <v>4345.1000000000004</v>
      </c>
      <c r="D415" s="272">
        <v>26088.5</v>
      </c>
      <c r="E415">
        <v>21892.6</v>
      </c>
      <c r="F415" s="16">
        <f t="shared" si="102"/>
        <v>30732.5</v>
      </c>
      <c r="G415">
        <f t="shared" ref="G415:G478" si="103">+C415+E415</f>
        <v>26237.699999999997</v>
      </c>
      <c r="H415" s="20">
        <f t="shared" ref="H415:H478" si="104">+(F415/G415-1)*100</f>
        <v>17.131074751216779</v>
      </c>
      <c r="I415" s="20">
        <f t="shared" si="98"/>
        <v>552</v>
      </c>
      <c r="J415" s="82">
        <f>+F415-F414</f>
        <v>438</v>
      </c>
      <c r="M415" s="49"/>
      <c r="O415" s="271"/>
    </row>
    <row r="416" spans="1:15" ht="15" x14ac:dyDescent="0.25">
      <c r="A416" s="5">
        <f t="shared" si="97"/>
        <v>41746</v>
      </c>
      <c r="B416">
        <v>4463.7</v>
      </c>
      <c r="C416">
        <v>3874.5</v>
      </c>
      <c r="D416" s="272">
        <v>26593.599999999999</v>
      </c>
      <c r="E416" s="272">
        <v>22435.3</v>
      </c>
      <c r="F416" s="16">
        <f t="shared" si="102"/>
        <v>31057.3</v>
      </c>
      <c r="G416">
        <f t="shared" si="103"/>
        <v>26309.8</v>
      </c>
      <c r="H416" s="20">
        <f t="shared" si="104"/>
        <v>18.044606952542395</v>
      </c>
      <c r="I416" s="20">
        <f t="shared" si="98"/>
        <v>72.100000000002183</v>
      </c>
      <c r="J416" s="82">
        <f>+F416-F415</f>
        <v>324.79999999999927</v>
      </c>
      <c r="M416" s="271"/>
      <c r="O416" s="271"/>
    </row>
    <row r="417" spans="1:15" ht="15" x14ac:dyDescent="0.25">
      <c r="A417" s="5">
        <f t="shared" si="97"/>
        <v>41753</v>
      </c>
      <c r="B417" s="16">
        <v>4000</v>
      </c>
      <c r="C417">
        <v>3248.5</v>
      </c>
      <c r="D417" s="272">
        <v>27272.1</v>
      </c>
      <c r="E417" s="272">
        <v>23243.599999999999</v>
      </c>
      <c r="F417" s="16">
        <f t="shared" si="102"/>
        <v>31272.1</v>
      </c>
      <c r="G417">
        <f t="shared" si="103"/>
        <v>26492.1</v>
      </c>
      <c r="H417" s="20">
        <f t="shared" si="104"/>
        <v>18.043114739865839</v>
      </c>
      <c r="I417" s="20">
        <f t="shared" si="98"/>
        <v>182.29999999999927</v>
      </c>
      <c r="J417" s="82">
        <f>+F417-F416</f>
        <v>214.79999999999927</v>
      </c>
      <c r="K417" s="48">
        <v>3003.9</v>
      </c>
      <c r="M417" s="271"/>
      <c r="O417" s="271"/>
    </row>
    <row r="418" spans="1:15" ht="15" x14ac:dyDescent="0.25">
      <c r="A418" s="5">
        <f t="shared" si="97"/>
        <v>41760</v>
      </c>
      <c r="B418">
        <v>3793.9</v>
      </c>
      <c r="C418">
        <v>2927.9</v>
      </c>
      <c r="D418" s="272">
        <v>27798.7</v>
      </c>
      <c r="E418" s="272">
        <v>23803.3</v>
      </c>
      <c r="F418" s="16">
        <f t="shared" si="102"/>
        <v>31592.600000000002</v>
      </c>
      <c r="G418">
        <f t="shared" si="103"/>
        <v>26731.200000000001</v>
      </c>
      <c r="H418" s="20">
        <f t="shared" si="104"/>
        <v>18.186239300891849</v>
      </c>
      <c r="I418" s="20">
        <f t="shared" si="98"/>
        <v>239.10000000000218</v>
      </c>
      <c r="J418" s="82">
        <f>+F418-F417</f>
        <v>320.50000000000364</v>
      </c>
      <c r="K418" s="24">
        <v>3128.9</v>
      </c>
      <c r="M418" s="271"/>
      <c r="O418" s="271"/>
    </row>
    <row r="419" spans="1:15" ht="15" x14ac:dyDescent="0.25">
      <c r="A419" s="5">
        <f t="shared" si="97"/>
        <v>41767</v>
      </c>
      <c r="B419" s="16">
        <v>3213.5</v>
      </c>
      <c r="C419">
        <v>2326.1</v>
      </c>
      <c r="D419" s="272">
        <v>28434</v>
      </c>
      <c r="E419" s="272">
        <v>24530.1</v>
      </c>
      <c r="F419" s="16">
        <f t="shared" si="102"/>
        <v>31647.5</v>
      </c>
      <c r="G419">
        <f t="shared" si="103"/>
        <v>26856.199999999997</v>
      </c>
      <c r="H419" s="20">
        <f t="shared" si="104"/>
        <v>17.840573126503401</v>
      </c>
      <c r="I419" s="20">
        <f t="shared" si="98"/>
        <v>124.99999999999636</v>
      </c>
      <c r="J419" s="82">
        <f>+F419-F418</f>
        <v>54.899999999997817</v>
      </c>
      <c r="K419">
        <v>3326</v>
      </c>
      <c r="M419" s="271"/>
      <c r="O419" s="271"/>
    </row>
    <row r="420" spans="1:15" ht="15" x14ac:dyDescent="0.25">
      <c r="A420" s="5">
        <f t="shared" si="97"/>
        <v>41774</v>
      </c>
      <c r="B420">
        <v>2848.2</v>
      </c>
      <c r="C420">
        <v>2123.3000000000002</v>
      </c>
      <c r="D420" s="272">
        <v>28941.5</v>
      </c>
      <c r="E420" s="272">
        <v>24972.2</v>
      </c>
      <c r="F420" s="16">
        <f t="shared" si="102"/>
        <v>31789.7</v>
      </c>
      <c r="G420">
        <f t="shared" si="103"/>
        <v>27095.5</v>
      </c>
      <c r="H420" s="20">
        <f t="shared" si="104"/>
        <v>17.324648004281151</v>
      </c>
      <c r="I420" s="20">
        <f t="shared" si="98"/>
        <v>239.30000000000291</v>
      </c>
      <c r="J420" s="82">
        <f t="shared" ref="J420:J474" si="105">+F420-F419</f>
        <v>142.20000000000073</v>
      </c>
      <c r="K420">
        <v>3535.8</v>
      </c>
      <c r="M420" s="271"/>
      <c r="O420" s="271"/>
    </row>
    <row r="421" spans="1:15" ht="15" x14ac:dyDescent="0.25">
      <c r="A421" s="5">
        <f t="shared" si="97"/>
        <v>41781</v>
      </c>
      <c r="B421" s="16">
        <v>2266.6999999999998</v>
      </c>
      <c r="C421">
        <v>1566.7</v>
      </c>
      <c r="D421" s="272">
        <v>29470.6</v>
      </c>
      <c r="E421" s="272">
        <v>25564.7</v>
      </c>
      <c r="F421" s="16">
        <f t="shared" si="102"/>
        <v>31737.3</v>
      </c>
      <c r="G421">
        <f t="shared" si="103"/>
        <v>27131.4</v>
      </c>
      <c r="H421" s="20">
        <f t="shared" si="104"/>
        <v>16.976271036511182</v>
      </c>
      <c r="I421" s="20">
        <f t="shared" si="98"/>
        <v>35.900000000001455</v>
      </c>
      <c r="J421" s="82">
        <f t="shared" si="105"/>
        <v>-52.400000000001455</v>
      </c>
      <c r="K421">
        <v>4067.4</v>
      </c>
      <c r="M421" s="271"/>
      <c r="O421" s="271"/>
    </row>
    <row r="422" spans="1:15" ht="15" x14ac:dyDescent="0.25">
      <c r="A422" s="5">
        <f t="shared" si="97"/>
        <v>41788</v>
      </c>
      <c r="B422">
        <v>1776.7</v>
      </c>
      <c r="C422">
        <v>1005</v>
      </c>
      <c r="D422" s="272">
        <v>29962.6</v>
      </c>
      <c r="E422" s="272">
        <v>26093.200000000001</v>
      </c>
      <c r="F422" s="16">
        <f t="shared" si="102"/>
        <v>31739.3</v>
      </c>
      <c r="G422">
        <f t="shared" si="103"/>
        <v>27098.2</v>
      </c>
      <c r="H422" s="20">
        <f t="shared" si="104"/>
        <v>17.126967842882546</v>
      </c>
      <c r="I422" s="20">
        <f t="shared" si="98"/>
        <v>-33.200000000000728</v>
      </c>
      <c r="J422" s="82">
        <f t="shared" si="105"/>
        <v>2</v>
      </c>
      <c r="K422">
        <v>4408.7</v>
      </c>
      <c r="M422" s="271"/>
      <c r="O422" s="271"/>
    </row>
    <row r="423" spans="1:15" s="84" customFormat="1" ht="15" x14ac:dyDescent="0.25">
      <c r="A423" s="83">
        <f t="shared" si="97"/>
        <v>41795</v>
      </c>
      <c r="B423" s="130">
        <v>6200.9</v>
      </c>
      <c r="C423" s="84">
        <v>7030.6</v>
      </c>
      <c r="D423" s="130">
        <v>328.5</v>
      </c>
      <c r="E423" s="84">
        <v>376.1</v>
      </c>
      <c r="F423" s="86">
        <f t="shared" si="102"/>
        <v>6529.4</v>
      </c>
      <c r="G423" s="84">
        <f t="shared" si="103"/>
        <v>7406.7000000000007</v>
      </c>
      <c r="H423" s="84">
        <f t="shared" si="104"/>
        <v>-11.844681167051462</v>
      </c>
      <c r="I423" s="20">
        <f t="shared" si="98"/>
        <v>-19691.5</v>
      </c>
      <c r="J423" s="131">
        <f>B423-K422+(D423)</f>
        <v>2120.6999999999998</v>
      </c>
      <c r="K423" s="86"/>
      <c r="M423" s="85"/>
      <c r="O423" s="85"/>
    </row>
    <row r="424" spans="1:15" ht="15" x14ac:dyDescent="0.25">
      <c r="A424" s="5">
        <f t="shared" si="97"/>
        <v>41802</v>
      </c>
      <c r="B424">
        <v>6049.7</v>
      </c>
      <c r="C424">
        <v>6844.2</v>
      </c>
      <c r="D424" s="272">
        <v>852.3</v>
      </c>
      <c r="E424" s="272">
        <v>995.3</v>
      </c>
      <c r="F424" s="16">
        <f t="shared" si="102"/>
        <v>6902</v>
      </c>
      <c r="G424">
        <f t="shared" si="103"/>
        <v>7839.5</v>
      </c>
      <c r="H424" s="20">
        <f t="shared" si="104"/>
        <v>-11.958670833599083</v>
      </c>
      <c r="I424" s="20">
        <f t="shared" si="98"/>
        <v>432.79999999999927</v>
      </c>
      <c r="J424" s="82">
        <f t="shared" si="105"/>
        <v>372.60000000000036</v>
      </c>
      <c r="M424" s="271"/>
      <c r="O424" s="271"/>
    </row>
    <row r="425" spans="1:15" ht="15" x14ac:dyDescent="0.25">
      <c r="A425" s="5">
        <f t="shared" si="97"/>
        <v>41809</v>
      </c>
      <c r="B425">
        <v>5822.1</v>
      </c>
      <c r="C425">
        <v>7097.1</v>
      </c>
      <c r="D425" s="272">
        <v>1439.2</v>
      </c>
      <c r="E425" s="272">
        <v>1474.3</v>
      </c>
      <c r="F425" s="16">
        <f t="shared" si="102"/>
        <v>7261.3</v>
      </c>
      <c r="G425">
        <f t="shared" si="103"/>
        <v>8571.4</v>
      </c>
      <c r="H425" s="20">
        <f t="shared" si="104"/>
        <v>-15.284550948503151</v>
      </c>
      <c r="I425" s="20">
        <f t="shared" si="98"/>
        <v>731.89999999999964</v>
      </c>
      <c r="J425" s="82">
        <f t="shared" si="105"/>
        <v>359.30000000000018</v>
      </c>
      <c r="M425" s="271"/>
      <c r="O425" s="271"/>
    </row>
    <row r="426" spans="1:15" ht="15" x14ac:dyDescent="0.25">
      <c r="A426" s="5">
        <f t="shared" si="97"/>
        <v>41816</v>
      </c>
      <c r="B426">
        <v>6054.1</v>
      </c>
      <c r="C426">
        <v>7001.6</v>
      </c>
      <c r="D426" s="272">
        <v>1774.7</v>
      </c>
      <c r="E426" s="272">
        <v>2162.6999999999998</v>
      </c>
      <c r="F426" s="16">
        <f t="shared" si="102"/>
        <v>7828.8</v>
      </c>
      <c r="G426">
        <f t="shared" si="103"/>
        <v>9164.2999999999993</v>
      </c>
      <c r="H426" s="20">
        <f t="shared" si="104"/>
        <v>-14.572853354866155</v>
      </c>
      <c r="I426" s="20">
        <f t="shared" si="98"/>
        <v>592.89999999999964</v>
      </c>
      <c r="J426" s="82">
        <f t="shared" si="105"/>
        <v>567.5</v>
      </c>
      <c r="M426" s="271"/>
      <c r="O426" s="271"/>
    </row>
    <row r="427" spans="1:15" ht="15" x14ac:dyDescent="0.25">
      <c r="A427" s="5">
        <f t="shared" si="97"/>
        <v>41823</v>
      </c>
      <c r="B427">
        <v>5997.5</v>
      </c>
      <c r="C427">
        <v>7760.3</v>
      </c>
      <c r="D427" s="272">
        <v>2169.4</v>
      </c>
      <c r="E427" s="272">
        <v>2877.4</v>
      </c>
      <c r="F427" s="16">
        <f t="shared" si="102"/>
        <v>8166.9</v>
      </c>
      <c r="G427">
        <f t="shared" si="103"/>
        <v>10637.7</v>
      </c>
      <c r="H427" s="20">
        <f t="shared" si="104"/>
        <v>-23.226825347584544</v>
      </c>
      <c r="I427" s="20">
        <f t="shared" si="98"/>
        <v>1473.4000000000015</v>
      </c>
      <c r="J427" s="82">
        <f t="shared" si="105"/>
        <v>338.09999999999945</v>
      </c>
      <c r="M427" s="271"/>
      <c r="O427" s="271"/>
    </row>
    <row r="428" spans="1:15" ht="15" x14ac:dyDescent="0.25">
      <c r="A428" s="5">
        <f t="shared" si="97"/>
        <v>41830</v>
      </c>
      <c r="B428">
        <v>5900.8</v>
      </c>
      <c r="C428">
        <v>8030.9</v>
      </c>
      <c r="D428" s="272">
        <v>2586.8000000000002</v>
      </c>
      <c r="E428" s="272">
        <v>3603.4</v>
      </c>
      <c r="F428" s="16">
        <f t="shared" si="102"/>
        <v>8487.6</v>
      </c>
      <c r="G428">
        <f t="shared" si="103"/>
        <v>11634.3</v>
      </c>
      <c r="H428" s="20">
        <f t="shared" si="104"/>
        <v>-27.046749697016569</v>
      </c>
      <c r="I428" s="20">
        <f t="shared" si="98"/>
        <v>996.59999999999854</v>
      </c>
      <c r="J428" s="82">
        <f t="shared" si="105"/>
        <v>320.70000000000073</v>
      </c>
      <c r="M428" s="271"/>
      <c r="O428" s="271"/>
    </row>
    <row r="429" spans="1:15" ht="15" x14ac:dyDescent="0.25">
      <c r="A429" s="5">
        <f t="shared" si="97"/>
        <v>41837</v>
      </c>
      <c r="B429">
        <v>5792.2</v>
      </c>
      <c r="C429">
        <v>8124.4</v>
      </c>
      <c r="D429" s="272">
        <v>3138.6</v>
      </c>
      <c r="E429" s="272">
        <v>4171.3</v>
      </c>
      <c r="F429" s="16">
        <f t="shared" si="102"/>
        <v>8930.7999999999993</v>
      </c>
      <c r="G429">
        <f t="shared" si="103"/>
        <v>12295.7</v>
      </c>
      <c r="H429" s="20">
        <f t="shared" si="104"/>
        <v>-27.366477711720371</v>
      </c>
      <c r="I429" s="20">
        <f t="shared" si="98"/>
        <v>661.40000000000146</v>
      </c>
      <c r="J429" s="82">
        <f t="shared" si="105"/>
        <v>443.19999999999891</v>
      </c>
      <c r="M429" s="271"/>
      <c r="O429" s="271"/>
    </row>
    <row r="430" spans="1:15" ht="15" x14ac:dyDescent="0.25">
      <c r="A430" s="5">
        <f t="shared" si="97"/>
        <v>41844</v>
      </c>
      <c r="B430">
        <v>6173.7</v>
      </c>
      <c r="C430">
        <v>8093.9</v>
      </c>
      <c r="D430" s="272">
        <v>3558.2</v>
      </c>
      <c r="E430" s="272">
        <v>4798.7</v>
      </c>
      <c r="F430" s="16">
        <f t="shared" si="102"/>
        <v>9731.9</v>
      </c>
      <c r="G430">
        <f t="shared" si="103"/>
        <v>12892.599999999999</v>
      </c>
      <c r="H430" s="20">
        <f t="shared" si="104"/>
        <v>-24.515613607806021</v>
      </c>
      <c r="I430" s="20">
        <f t="shared" si="98"/>
        <v>596.89999999999782</v>
      </c>
      <c r="J430" s="82">
        <f t="shared" si="105"/>
        <v>801.10000000000036</v>
      </c>
      <c r="M430" s="271"/>
      <c r="O430" s="271"/>
    </row>
    <row r="431" spans="1:15" ht="15" x14ac:dyDescent="0.25">
      <c r="A431" s="5">
        <f t="shared" si="97"/>
        <v>41851</v>
      </c>
      <c r="B431">
        <v>6349.3</v>
      </c>
      <c r="C431">
        <v>8046.7</v>
      </c>
      <c r="D431" s="272">
        <v>3973.4</v>
      </c>
      <c r="E431" s="272">
        <v>5572.1</v>
      </c>
      <c r="F431" s="16">
        <f t="shared" si="102"/>
        <v>10322.700000000001</v>
      </c>
      <c r="G431">
        <f t="shared" si="103"/>
        <v>13618.8</v>
      </c>
      <c r="H431" s="20">
        <f t="shared" si="104"/>
        <v>-24.202572913913112</v>
      </c>
      <c r="I431" s="20">
        <f t="shared" si="98"/>
        <v>726.20000000000073</v>
      </c>
      <c r="J431" s="82">
        <f t="shared" si="105"/>
        <v>590.80000000000109</v>
      </c>
      <c r="M431" s="271"/>
      <c r="O431" s="271"/>
    </row>
    <row r="432" spans="1:15" ht="15" x14ac:dyDescent="0.25">
      <c r="A432" s="5">
        <f t="shared" si="97"/>
        <v>41858</v>
      </c>
      <c r="B432">
        <v>6186.7</v>
      </c>
      <c r="C432">
        <v>7826.9</v>
      </c>
      <c r="D432" s="272">
        <v>4474.7</v>
      </c>
      <c r="E432" s="272">
        <v>6282</v>
      </c>
      <c r="F432" s="16">
        <f t="shared" si="102"/>
        <v>10661.4</v>
      </c>
      <c r="G432">
        <f t="shared" si="103"/>
        <v>14108.9</v>
      </c>
      <c r="H432" s="20">
        <f t="shared" si="104"/>
        <v>-24.434931142753868</v>
      </c>
      <c r="I432" s="20">
        <f t="shared" si="98"/>
        <v>490.10000000000036</v>
      </c>
      <c r="J432" s="82">
        <f t="shared" si="105"/>
        <v>338.69999999999891</v>
      </c>
      <c r="M432" s="271"/>
      <c r="O432" s="271"/>
    </row>
    <row r="433" spans="1:15" ht="15" x14ac:dyDescent="0.25">
      <c r="A433" s="5">
        <f t="shared" si="97"/>
        <v>41865</v>
      </c>
      <c r="B433">
        <v>5863.9</v>
      </c>
      <c r="C433">
        <v>7449.6</v>
      </c>
      <c r="D433" s="272">
        <v>5006.7</v>
      </c>
      <c r="E433" s="272">
        <v>7153.3</v>
      </c>
      <c r="F433" s="16">
        <f t="shared" si="102"/>
        <v>10870.599999999999</v>
      </c>
      <c r="G433">
        <f t="shared" si="103"/>
        <v>14602.900000000001</v>
      </c>
      <c r="H433" s="20">
        <f t="shared" si="104"/>
        <v>-25.558621917564338</v>
      </c>
      <c r="I433" s="20">
        <f t="shared" si="98"/>
        <v>494.00000000000182</v>
      </c>
      <c r="J433" s="82">
        <f t="shared" si="105"/>
        <v>209.19999999999891</v>
      </c>
      <c r="M433" s="271"/>
      <c r="O433" s="271"/>
    </row>
    <row r="434" spans="1:15" ht="15" x14ac:dyDescent="0.25">
      <c r="A434" s="5">
        <f t="shared" si="97"/>
        <v>41872</v>
      </c>
      <c r="B434">
        <v>5800.9</v>
      </c>
      <c r="C434">
        <v>7176.5</v>
      </c>
      <c r="D434" s="272">
        <v>5466</v>
      </c>
      <c r="E434" s="272">
        <v>7977.8</v>
      </c>
      <c r="F434" s="16">
        <f t="shared" si="102"/>
        <v>11266.9</v>
      </c>
      <c r="G434">
        <f t="shared" si="103"/>
        <v>15154.3</v>
      </c>
      <c r="H434" s="20">
        <f t="shared" si="104"/>
        <v>-25.652125139399374</v>
      </c>
      <c r="I434" s="20">
        <f t="shared" si="98"/>
        <v>551.39999999999782</v>
      </c>
      <c r="J434" s="82">
        <f t="shared" si="105"/>
        <v>396.30000000000109</v>
      </c>
      <c r="M434" s="271"/>
      <c r="O434" s="271"/>
    </row>
    <row r="435" spans="1:15" ht="15" x14ac:dyDescent="0.25">
      <c r="A435" s="5">
        <f t="shared" si="97"/>
        <v>41879</v>
      </c>
      <c r="B435">
        <v>5222.1000000000004</v>
      </c>
      <c r="C435">
        <v>6890</v>
      </c>
      <c r="D435" s="272">
        <v>6213.6</v>
      </c>
      <c r="E435" s="272">
        <v>8932.6</v>
      </c>
      <c r="F435" s="16">
        <f t="shared" si="102"/>
        <v>11435.7</v>
      </c>
      <c r="G435">
        <f t="shared" si="103"/>
        <v>15822.6</v>
      </c>
      <c r="H435" s="20">
        <f t="shared" si="104"/>
        <v>-27.725531834211825</v>
      </c>
      <c r="I435" s="20">
        <f t="shared" si="98"/>
        <v>668.30000000000109</v>
      </c>
      <c r="J435" s="82">
        <f t="shared" si="105"/>
        <v>168.80000000000109</v>
      </c>
      <c r="M435" s="271"/>
      <c r="O435" s="271"/>
    </row>
    <row r="436" spans="1:15" ht="15" x14ac:dyDescent="0.25">
      <c r="A436" s="5">
        <f t="shared" si="97"/>
        <v>41886</v>
      </c>
      <c r="B436">
        <v>5353.1</v>
      </c>
      <c r="C436">
        <v>6522</v>
      </c>
      <c r="D436" s="272">
        <v>6772.8</v>
      </c>
      <c r="E436" s="272">
        <v>9844.5</v>
      </c>
      <c r="F436" s="16">
        <f t="shared" si="102"/>
        <v>12125.900000000001</v>
      </c>
      <c r="G436">
        <f t="shared" si="103"/>
        <v>16366.5</v>
      </c>
      <c r="H436" s="20">
        <f t="shared" si="104"/>
        <v>-25.910243485167861</v>
      </c>
      <c r="I436" s="20">
        <f t="shared" si="98"/>
        <v>543.89999999999964</v>
      </c>
      <c r="J436" s="82">
        <f t="shared" si="105"/>
        <v>690.20000000000073</v>
      </c>
      <c r="M436" s="271"/>
      <c r="O436" s="271"/>
    </row>
    <row r="437" spans="1:15" ht="15" x14ac:dyDescent="0.25">
      <c r="A437" s="5">
        <f t="shared" si="97"/>
        <v>41893</v>
      </c>
      <c r="B437">
        <v>4895.8999999999996</v>
      </c>
      <c r="C437">
        <v>6022</v>
      </c>
      <c r="D437" s="272">
        <v>7544.5</v>
      </c>
      <c r="E437" s="272">
        <v>11048.9</v>
      </c>
      <c r="F437" s="16">
        <f t="shared" si="102"/>
        <v>12440.4</v>
      </c>
      <c r="G437">
        <f t="shared" si="103"/>
        <v>17070.900000000001</v>
      </c>
      <c r="H437" s="20">
        <f t="shared" si="104"/>
        <v>-27.125107639316038</v>
      </c>
      <c r="I437" s="20">
        <f t="shared" si="98"/>
        <v>704.40000000000146</v>
      </c>
      <c r="J437" s="82">
        <f t="shared" si="105"/>
        <v>314.49999999999818</v>
      </c>
      <c r="M437" s="271"/>
      <c r="O437" s="271"/>
    </row>
    <row r="438" spans="1:15" ht="15" x14ac:dyDescent="0.25">
      <c r="A438" s="5">
        <f t="shared" si="97"/>
        <v>41900</v>
      </c>
      <c r="B438">
        <v>4817.8</v>
      </c>
      <c r="C438">
        <v>5613.8</v>
      </c>
      <c r="D438" s="272">
        <v>8018.9</v>
      </c>
      <c r="E438" s="272">
        <v>12077.4</v>
      </c>
      <c r="F438" s="16">
        <f t="shared" si="102"/>
        <v>12836.7</v>
      </c>
      <c r="G438">
        <f t="shared" si="103"/>
        <v>17691.2</v>
      </c>
      <c r="H438" s="20">
        <f t="shared" si="104"/>
        <v>-27.440196255765581</v>
      </c>
      <c r="I438" s="20">
        <f t="shared" si="98"/>
        <v>620.29999999999927</v>
      </c>
      <c r="J438" s="82">
        <f t="shared" si="105"/>
        <v>396.30000000000109</v>
      </c>
      <c r="M438" s="271"/>
      <c r="O438" s="271"/>
    </row>
    <row r="439" spans="1:15" ht="15" x14ac:dyDescent="0.25">
      <c r="A439" s="5">
        <f t="shared" si="97"/>
        <v>41907</v>
      </c>
      <c r="B439">
        <v>5004.1000000000004</v>
      </c>
      <c r="C439">
        <v>5614.8</v>
      </c>
      <c r="D439" s="272">
        <v>8563.2000000000007</v>
      </c>
      <c r="E439" s="272">
        <v>12914.2</v>
      </c>
      <c r="F439" s="16">
        <f t="shared" si="102"/>
        <v>13567.300000000001</v>
      </c>
      <c r="G439">
        <f t="shared" si="103"/>
        <v>18529</v>
      </c>
      <c r="H439" s="20">
        <f t="shared" si="104"/>
        <v>-26.778023638620528</v>
      </c>
      <c r="I439" s="20">
        <f t="shared" si="98"/>
        <v>837.79999999999927</v>
      </c>
      <c r="J439" s="82">
        <f t="shared" si="105"/>
        <v>730.60000000000036</v>
      </c>
      <c r="M439" s="271"/>
      <c r="O439" s="271"/>
    </row>
    <row r="440" spans="1:15" ht="15" x14ac:dyDescent="0.25">
      <c r="A440" s="5">
        <f t="shared" si="97"/>
        <v>41914</v>
      </c>
      <c r="B440">
        <v>4708.1000000000004</v>
      </c>
      <c r="C440">
        <v>5433</v>
      </c>
      <c r="D440" s="272">
        <v>9231.7000000000007</v>
      </c>
      <c r="E440" s="272">
        <v>13749.6</v>
      </c>
      <c r="F440" s="16">
        <f t="shared" si="102"/>
        <v>13939.800000000001</v>
      </c>
      <c r="G440">
        <f t="shared" si="103"/>
        <v>19182.599999999999</v>
      </c>
      <c r="H440" s="20">
        <f t="shared" si="104"/>
        <v>-27.331018735729241</v>
      </c>
      <c r="I440" s="20">
        <f t="shared" si="98"/>
        <v>653.59999999999854</v>
      </c>
      <c r="J440" s="82">
        <f t="shared" si="105"/>
        <v>372.5</v>
      </c>
      <c r="M440" s="271"/>
      <c r="O440" s="271"/>
    </row>
    <row r="441" spans="1:15" ht="15" x14ac:dyDescent="0.25">
      <c r="A441" s="5">
        <f t="shared" si="97"/>
        <v>41921</v>
      </c>
      <c r="B441">
        <v>4676.8</v>
      </c>
      <c r="C441">
        <v>5433</v>
      </c>
      <c r="D441" s="272">
        <v>9716.9</v>
      </c>
      <c r="E441" s="272">
        <v>13749.6</v>
      </c>
      <c r="F441" s="16">
        <f t="shared" si="102"/>
        <v>14393.7</v>
      </c>
      <c r="G441">
        <f t="shared" si="103"/>
        <v>19182.599999999999</v>
      </c>
      <c r="H441" s="20">
        <f t="shared" si="104"/>
        <v>-24.964811860748792</v>
      </c>
      <c r="I441" s="20">
        <f t="shared" si="98"/>
        <v>0</v>
      </c>
      <c r="J441" s="82">
        <f t="shared" si="105"/>
        <v>453.89999999999964</v>
      </c>
      <c r="M441" s="271"/>
      <c r="O441" s="271"/>
    </row>
    <row r="442" spans="1:15" ht="15" x14ac:dyDescent="0.25">
      <c r="A442" s="5">
        <f t="shared" si="97"/>
        <v>41928</v>
      </c>
      <c r="B442">
        <v>4544.5</v>
      </c>
      <c r="C442">
        <v>5433</v>
      </c>
      <c r="D442" s="272">
        <v>10148.6</v>
      </c>
      <c r="E442" s="272">
        <v>13749.6</v>
      </c>
      <c r="F442" s="16">
        <f t="shared" si="102"/>
        <v>14693.1</v>
      </c>
      <c r="G442">
        <f t="shared" si="103"/>
        <v>19182.599999999999</v>
      </c>
      <c r="H442" s="20">
        <f t="shared" si="104"/>
        <v>-23.404022395295733</v>
      </c>
      <c r="I442" s="20">
        <f t="shared" si="98"/>
        <v>0</v>
      </c>
      <c r="J442" s="82">
        <f t="shared" si="105"/>
        <v>299.39999999999964</v>
      </c>
      <c r="M442" s="271"/>
      <c r="O442" s="271"/>
    </row>
    <row r="443" spans="1:15" ht="15" x14ac:dyDescent="0.25">
      <c r="A443" s="5">
        <f t="shared" si="97"/>
        <v>41935</v>
      </c>
      <c r="B443">
        <v>4712</v>
      </c>
      <c r="C443">
        <v>5120.1000000000004</v>
      </c>
      <c r="D443" s="272">
        <v>10421</v>
      </c>
      <c r="E443" s="272">
        <v>15371.4</v>
      </c>
      <c r="F443" s="16">
        <f t="shared" si="102"/>
        <v>15133</v>
      </c>
      <c r="G443">
        <f t="shared" si="103"/>
        <v>20491.5</v>
      </c>
      <c r="H443" s="20">
        <f t="shared" si="104"/>
        <v>-26.14986701803187</v>
      </c>
      <c r="I443" s="20">
        <f t="shared" si="98"/>
        <v>1308.9000000000015</v>
      </c>
      <c r="J443" s="82">
        <f t="shared" si="105"/>
        <v>439.89999999999964</v>
      </c>
      <c r="M443" s="271"/>
      <c r="O443" s="271"/>
    </row>
    <row r="444" spans="1:15" ht="15" x14ac:dyDescent="0.25">
      <c r="A444" s="5">
        <f t="shared" si="97"/>
        <v>41942</v>
      </c>
      <c r="B444">
        <v>4828.1000000000004</v>
      </c>
      <c r="C444">
        <v>5224.8</v>
      </c>
      <c r="D444" s="272">
        <v>10575.7</v>
      </c>
      <c r="E444" s="272">
        <v>15683.4</v>
      </c>
      <c r="F444" s="16">
        <f t="shared" si="102"/>
        <v>15403.800000000001</v>
      </c>
      <c r="G444">
        <f t="shared" si="103"/>
        <v>20908.2</v>
      </c>
      <c r="H444" s="20">
        <f t="shared" si="104"/>
        <v>-26.326513042729648</v>
      </c>
      <c r="I444" s="20">
        <f t="shared" si="98"/>
        <v>416.70000000000073</v>
      </c>
      <c r="J444" s="82">
        <f t="shared" si="105"/>
        <v>270.80000000000109</v>
      </c>
      <c r="M444" s="271"/>
      <c r="O444" s="271"/>
    </row>
    <row r="445" spans="1:15" ht="15" x14ac:dyDescent="0.25">
      <c r="A445" s="5">
        <f t="shared" ref="A445:A508" si="106">+A444+7</f>
        <v>41949</v>
      </c>
      <c r="B445">
        <v>4929.3</v>
      </c>
      <c r="C445">
        <v>5129.8999999999996</v>
      </c>
      <c r="D445" s="272">
        <v>10892.2</v>
      </c>
      <c r="E445" s="272">
        <v>16066.2</v>
      </c>
      <c r="F445" s="16">
        <f t="shared" si="102"/>
        <v>15821.5</v>
      </c>
      <c r="G445">
        <f t="shared" si="103"/>
        <v>21196.1</v>
      </c>
      <c r="H445" s="20">
        <f t="shared" si="104"/>
        <v>-25.356551441066987</v>
      </c>
      <c r="I445" s="20">
        <f t="shared" ref="I445:I508" si="107">+G445-G444</f>
        <v>287.89999999999782</v>
      </c>
      <c r="J445" s="82">
        <f t="shared" si="105"/>
        <v>417.69999999999891</v>
      </c>
      <c r="M445" s="271"/>
      <c r="O445" s="271"/>
    </row>
    <row r="446" spans="1:15" ht="15" x14ac:dyDescent="0.25">
      <c r="A446" s="5">
        <f t="shared" si="106"/>
        <v>41956</v>
      </c>
      <c r="B446">
        <v>5112.6000000000004</v>
      </c>
      <c r="C446">
        <v>5196.6000000000004</v>
      </c>
      <c r="D446" s="272">
        <v>11069.6</v>
      </c>
      <c r="E446" s="272">
        <v>16617.599999999999</v>
      </c>
      <c r="F446" s="16">
        <f t="shared" si="102"/>
        <v>16182.2</v>
      </c>
      <c r="G446">
        <f t="shared" si="103"/>
        <v>21814.199999999997</v>
      </c>
      <c r="H446" s="20">
        <f t="shared" si="104"/>
        <v>-25.818045126568922</v>
      </c>
      <c r="I446" s="20">
        <f t="shared" si="107"/>
        <v>618.09999999999854</v>
      </c>
      <c r="J446" s="82">
        <f t="shared" si="105"/>
        <v>360.70000000000073</v>
      </c>
      <c r="M446" s="271"/>
      <c r="O446" s="271"/>
    </row>
    <row r="447" spans="1:15" ht="15" x14ac:dyDescent="0.25">
      <c r="A447" s="5">
        <f t="shared" si="106"/>
        <v>41963</v>
      </c>
      <c r="B447">
        <v>5026.8</v>
      </c>
      <c r="C447">
        <v>5427.7</v>
      </c>
      <c r="D447" s="272">
        <v>11586.9</v>
      </c>
      <c r="E447" s="272">
        <v>16948.7</v>
      </c>
      <c r="F447" s="16">
        <f t="shared" si="102"/>
        <v>16613.7</v>
      </c>
      <c r="G447">
        <f t="shared" si="103"/>
        <v>22376.400000000001</v>
      </c>
      <c r="H447" s="20">
        <f t="shared" si="104"/>
        <v>-25.753472408430312</v>
      </c>
      <c r="I447" s="20">
        <f t="shared" si="107"/>
        <v>562.20000000000437</v>
      </c>
      <c r="J447" s="82">
        <f t="shared" si="105"/>
        <v>431.5</v>
      </c>
      <c r="M447" s="271"/>
      <c r="O447" s="271"/>
    </row>
    <row r="448" spans="1:15" ht="15" x14ac:dyDescent="0.25">
      <c r="A448" s="5">
        <f t="shared" si="106"/>
        <v>41970</v>
      </c>
      <c r="B448">
        <v>4896.5</v>
      </c>
      <c r="C448">
        <v>5287.5</v>
      </c>
      <c r="D448" s="272">
        <v>12036.5</v>
      </c>
      <c r="E448" s="272">
        <v>17318.099999999999</v>
      </c>
      <c r="F448" s="16">
        <f t="shared" si="102"/>
        <v>16933</v>
      </c>
      <c r="G448">
        <f t="shared" si="103"/>
        <v>22605.599999999999</v>
      </c>
      <c r="H448" s="20">
        <f t="shared" si="104"/>
        <v>-25.093782071699046</v>
      </c>
      <c r="I448" s="20">
        <f t="shared" si="107"/>
        <v>229.19999999999709</v>
      </c>
      <c r="J448" s="82">
        <f t="shared" si="105"/>
        <v>319.29999999999927</v>
      </c>
      <c r="M448" s="271"/>
      <c r="O448" s="271"/>
    </row>
    <row r="449" spans="1:15" ht="15" x14ac:dyDescent="0.25">
      <c r="A449" s="5">
        <f t="shared" si="106"/>
        <v>41977</v>
      </c>
      <c r="B449">
        <v>5007.8999999999996</v>
      </c>
      <c r="C449">
        <v>5096.5</v>
      </c>
      <c r="D449" s="272">
        <v>12367.4</v>
      </c>
      <c r="E449" s="272">
        <v>17881.3</v>
      </c>
      <c r="F449" s="16">
        <f t="shared" si="102"/>
        <v>17375.3</v>
      </c>
      <c r="G449">
        <f t="shared" si="103"/>
        <v>22977.8</v>
      </c>
      <c r="H449" s="20">
        <f t="shared" si="104"/>
        <v>-24.382229804419918</v>
      </c>
      <c r="I449" s="20">
        <f t="shared" si="107"/>
        <v>372.20000000000073</v>
      </c>
      <c r="J449" s="82">
        <f t="shared" si="105"/>
        <v>442.29999999999927</v>
      </c>
      <c r="M449" s="271"/>
      <c r="O449" s="271"/>
    </row>
    <row r="450" spans="1:15" ht="15" x14ac:dyDescent="0.25">
      <c r="A450" s="5">
        <f t="shared" si="106"/>
        <v>41984</v>
      </c>
      <c r="B450">
        <v>5070.3999999999996</v>
      </c>
      <c r="C450">
        <v>5376</v>
      </c>
      <c r="D450" s="272">
        <v>12781.1</v>
      </c>
      <c r="E450" s="272">
        <v>18257.8</v>
      </c>
      <c r="F450" s="16">
        <f t="shared" si="102"/>
        <v>17851.5</v>
      </c>
      <c r="G450">
        <f t="shared" si="103"/>
        <v>23633.8</v>
      </c>
      <c r="H450" s="20">
        <f t="shared" si="104"/>
        <v>-24.46623056808469</v>
      </c>
      <c r="I450" s="20">
        <f t="shared" si="107"/>
        <v>656</v>
      </c>
      <c r="J450" s="82">
        <f t="shared" si="105"/>
        <v>476.20000000000073</v>
      </c>
      <c r="M450" s="271"/>
      <c r="O450" s="271"/>
    </row>
    <row r="451" spans="1:15" ht="15" x14ac:dyDescent="0.25">
      <c r="A451" s="5">
        <f t="shared" si="106"/>
        <v>41991</v>
      </c>
      <c r="B451">
        <v>4978.3999999999996</v>
      </c>
      <c r="C451">
        <v>5507.6</v>
      </c>
      <c r="D451" s="272">
        <v>13166.2</v>
      </c>
      <c r="E451" s="272">
        <v>18723.099999999999</v>
      </c>
      <c r="F451" s="16">
        <f t="shared" si="102"/>
        <v>18144.599999999999</v>
      </c>
      <c r="G451">
        <f t="shared" si="103"/>
        <v>24230.699999999997</v>
      </c>
      <c r="H451" s="20">
        <f t="shared" si="104"/>
        <v>-25.117309858980541</v>
      </c>
      <c r="I451" s="20">
        <f t="shared" si="107"/>
        <v>596.89999999999782</v>
      </c>
      <c r="J451" s="82">
        <f t="shared" si="105"/>
        <v>293.09999999999854</v>
      </c>
      <c r="M451" s="271"/>
      <c r="O451" s="271"/>
    </row>
    <row r="452" spans="1:15" ht="15" x14ac:dyDescent="0.25">
      <c r="A452" s="5">
        <f t="shared" si="106"/>
        <v>41998</v>
      </c>
      <c r="B452">
        <v>5182.3999999999996</v>
      </c>
      <c r="C452">
        <v>5474.5</v>
      </c>
      <c r="D452" s="272">
        <v>13316.3</v>
      </c>
      <c r="E452" s="272">
        <v>19002.7</v>
      </c>
      <c r="F452" s="16">
        <f t="shared" si="102"/>
        <v>18498.699999999997</v>
      </c>
      <c r="G452">
        <f t="shared" si="103"/>
        <v>24477.200000000001</v>
      </c>
      <c r="H452" s="20">
        <f t="shared" si="104"/>
        <v>-24.424770807118477</v>
      </c>
      <c r="I452" s="20">
        <f t="shared" si="107"/>
        <v>246.50000000000364</v>
      </c>
      <c r="J452" s="82">
        <f t="shared" si="105"/>
        <v>354.09999999999854</v>
      </c>
      <c r="M452" s="271"/>
      <c r="O452" s="271"/>
    </row>
    <row r="453" spans="1:15" ht="15" x14ac:dyDescent="0.25">
      <c r="A453" s="5">
        <f t="shared" si="106"/>
        <v>42005</v>
      </c>
      <c r="B453">
        <v>4877.3999999999996</v>
      </c>
      <c r="C453">
        <v>5148.8</v>
      </c>
      <c r="D453" s="272">
        <v>13772.3</v>
      </c>
      <c r="E453" s="272">
        <v>19418.599999999999</v>
      </c>
      <c r="F453" s="16">
        <f t="shared" si="102"/>
        <v>18649.699999999997</v>
      </c>
      <c r="G453">
        <f t="shared" si="103"/>
        <v>24567.399999999998</v>
      </c>
      <c r="H453" s="20">
        <f t="shared" si="104"/>
        <v>-24.087612038717975</v>
      </c>
      <c r="I453" s="20">
        <f t="shared" si="107"/>
        <v>90.19999999999709</v>
      </c>
      <c r="J453" s="82">
        <f t="shared" si="105"/>
        <v>151</v>
      </c>
      <c r="M453" s="271"/>
      <c r="O453" s="271"/>
    </row>
    <row r="454" spans="1:15" ht="15" x14ac:dyDescent="0.25">
      <c r="A454" s="5">
        <f t="shared" si="106"/>
        <v>42012</v>
      </c>
      <c r="B454">
        <v>4936.6000000000004</v>
      </c>
      <c r="C454">
        <v>4881.8999999999996</v>
      </c>
      <c r="D454" s="272">
        <v>13997.9</v>
      </c>
      <c r="E454" s="272">
        <v>20005.5</v>
      </c>
      <c r="F454" s="16">
        <f t="shared" si="102"/>
        <v>18934.5</v>
      </c>
      <c r="G454">
        <f t="shared" si="103"/>
        <v>24887.4</v>
      </c>
      <c r="H454" s="20">
        <f t="shared" si="104"/>
        <v>-23.919332674365346</v>
      </c>
      <c r="I454" s="20">
        <f t="shared" si="107"/>
        <v>320.00000000000364</v>
      </c>
      <c r="J454" s="82">
        <f t="shared" si="105"/>
        <v>284.80000000000291</v>
      </c>
      <c r="M454" s="271"/>
      <c r="O454" s="271"/>
    </row>
    <row r="455" spans="1:15" ht="15" x14ac:dyDescent="0.25">
      <c r="A455" s="5">
        <f t="shared" si="106"/>
        <v>42019</v>
      </c>
      <c r="B455">
        <v>5115.8999999999996</v>
      </c>
      <c r="C455">
        <v>4882.6000000000004</v>
      </c>
      <c r="D455" s="272">
        <v>14277.1</v>
      </c>
      <c r="E455" s="272">
        <v>20426.099999999999</v>
      </c>
      <c r="F455" s="16">
        <f t="shared" si="102"/>
        <v>19393</v>
      </c>
      <c r="G455">
        <f t="shared" si="103"/>
        <v>25308.699999999997</v>
      </c>
      <c r="H455" s="20">
        <f t="shared" si="104"/>
        <v>-23.374175678719165</v>
      </c>
      <c r="I455" s="20">
        <f t="shared" si="107"/>
        <v>421.29999999999563</v>
      </c>
      <c r="J455" s="82">
        <f t="shared" si="105"/>
        <v>458.5</v>
      </c>
      <c r="M455" s="271"/>
      <c r="O455" s="271"/>
    </row>
    <row r="456" spans="1:15" ht="15" x14ac:dyDescent="0.25">
      <c r="A456" s="5">
        <f t="shared" si="106"/>
        <v>42026</v>
      </c>
      <c r="B456">
        <v>5319.8</v>
      </c>
      <c r="C456">
        <v>5255.5</v>
      </c>
      <c r="D456" s="272">
        <v>14617.6</v>
      </c>
      <c r="E456" s="272">
        <v>20800.099999999999</v>
      </c>
      <c r="F456" s="16">
        <f t="shared" si="102"/>
        <v>19937.400000000001</v>
      </c>
      <c r="G456">
        <f t="shared" si="103"/>
        <v>26055.599999999999</v>
      </c>
      <c r="H456" s="20">
        <f t="shared" si="104"/>
        <v>-23.481324552111627</v>
      </c>
      <c r="I456" s="20">
        <f t="shared" si="107"/>
        <v>746.90000000000146</v>
      </c>
      <c r="J456" s="82">
        <f t="shared" si="105"/>
        <v>544.40000000000146</v>
      </c>
      <c r="M456" s="271"/>
      <c r="O456" s="271"/>
    </row>
    <row r="457" spans="1:15" ht="15" x14ac:dyDescent="0.25">
      <c r="A457" s="5">
        <f t="shared" si="106"/>
        <v>42033</v>
      </c>
      <c r="B457">
        <v>5277.8</v>
      </c>
      <c r="C457">
        <v>5526.4</v>
      </c>
      <c r="D457" s="272">
        <v>15057.2</v>
      </c>
      <c r="E457" s="272">
        <v>21168</v>
      </c>
      <c r="F457" s="16">
        <f t="shared" si="102"/>
        <v>20335</v>
      </c>
      <c r="G457">
        <f t="shared" si="103"/>
        <v>26694.400000000001</v>
      </c>
      <c r="H457" s="20">
        <f t="shared" si="104"/>
        <v>-23.822974106928797</v>
      </c>
      <c r="I457" s="20">
        <f t="shared" si="107"/>
        <v>638.80000000000291</v>
      </c>
      <c r="J457" s="82">
        <f t="shared" si="105"/>
        <v>397.59999999999854</v>
      </c>
      <c r="M457" s="271"/>
      <c r="O457" s="271"/>
    </row>
    <row r="458" spans="1:15" ht="15" x14ac:dyDescent="0.25">
      <c r="A458" s="5">
        <f t="shared" si="106"/>
        <v>42040</v>
      </c>
      <c r="B458">
        <v>5313.3</v>
      </c>
      <c r="C458">
        <v>5719.7</v>
      </c>
      <c r="D458" s="272">
        <v>15431</v>
      </c>
      <c r="E458" s="272">
        <v>21571.7</v>
      </c>
      <c r="F458" s="16">
        <f t="shared" si="102"/>
        <v>20744.3</v>
      </c>
      <c r="G458">
        <f t="shared" si="103"/>
        <v>27291.4</v>
      </c>
      <c r="H458" s="20">
        <f t="shared" si="104"/>
        <v>-23.989608448082556</v>
      </c>
      <c r="I458" s="20">
        <f t="shared" si="107"/>
        <v>597</v>
      </c>
      <c r="J458" s="82">
        <f t="shared" si="105"/>
        <v>409.29999999999927</v>
      </c>
      <c r="M458" s="271"/>
      <c r="O458" s="271"/>
    </row>
    <row r="459" spans="1:15" ht="15" x14ac:dyDescent="0.25">
      <c r="A459" s="5">
        <f t="shared" si="106"/>
        <v>42047</v>
      </c>
      <c r="B459">
        <v>5188</v>
      </c>
      <c r="C459">
        <v>5866.9</v>
      </c>
      <c r="D459" s="272">
        <v>15822.9</v>
      </c>
      <c r="E459" s="272">
        <v>21849</v>
      </c>
      <c r="F459" s="16">
        <f t="shared" si="102"/>
        <v>21010.9</v>
      </c>
      <c r="G459">
        <f t="shared" si="103"/>
        <v>27715.9</v>
      </c>
      <c r="H459" s="20">
        <f t="shared" si="104"/>
        <v>-24.191889853838411</v>
      </c>
      <c r="I459" s="20">
        <f t="shared" si="107"/>
        <v>424.5</v>
      </c>
      <c r="J459" s="82">
        <f t="shared" si="105"/>
        <v>266.60000000000218</v>
      </c>
      <c r="M459" s="271"/>
      <c r="O459" s="271"/>
    </row>
    <row r="460" spans="1:15" ht="15" x14ac:dyDescent="0.25">
      <c r="A460" s="5">
        <f t="shared" si="106"/>
        <v>42054</v>
      </c>
      <c r="B460">
        <v>5022.3999999999996</v>
      </c>
      <c r="C460">
        <v>5684.6</v>
      </c>
      <c r="D460" s="272">
        <v>16316.8</v>
      </c>
      <c r="E460" s="272">
        <v>22396.400000000001</v>
      </c>
      <c r="F460" s="16">
        <f t="shared" si="102"/>
        <v>21339.199999999997</v>
      </c>
      <c r="G460">
        <f t="shared" si="103"/>
        <v>28081</v>
      </c>
      <c r="H460" s="20">
        <f t="shared" si="104"/>
        <v>-24.008404259107596</v>
      </c>
      <c r="I460" s="20">
        <f t="shared" si="107"/>
        <v>365.09999999999854</v>
      </c>
      <c r="J460" s="82">
        <f t="shared" si="105"/>
        <v>328.29999999999563</v>
      </c>
      <c r="M460" s="271"/>
      <c r="O460" s="271"/>
    </row>
    <row r="461" spans="1:15" ht="15" x14ac:dyDescent="0.25">
      <c r="A461" s="5">
        <f t="shared" si="106"/>
        <v>42061</v>
      </c>
      <c r="B461">
        <v>5006.3999999999996</v>
      </c>
      <c r="C461">
        <v>5607.7</v>
      </c>
      <c r="D461" s="272">
        <v>16802.400000000001</v>
      </c>
      <c r="E461" s="272">
        <v>23029.4</v>
      </c>
      <c r="F461" s="16">
        <f t="shared" si="102"/>
        <v>21808.800000000003</v>
      </c>
      <c r="G461">
        <f t="shared" si="103"/>
        <v>28637.100000000002</v>
      </c>
      <c r="H461" s="20">
        <f t="shared" si="104"/>
        <v>-23.844244005154145</v>
      </c>
      <c r="I461" s="20">
        <f t="shared" si="107"/>
        <v>556.10000000000218</v>
      </c>
      <c r="J461" s="82">
        <f t="shared" si="105"/>
        <v>469.60000000000582</v>
      </c>
      <c r="M461" s="271"/>
      <c r="O461" s="271"/>
    </row>
    <row r="462" spans="1:15" ht="15" x14ac:dyDescent="0.25">
      <c r="A462" s="5">
        <f t="shared" si="106"/>
        <v>42068</v>
      </c>
      <c r="B462">
        <v>5021.1000000000004</v>
      </c>
      <c r="C462">
        <v>5628.9</v>
      </c>
      <c r="D462" s="272">
        <v>17232.900000000001</v>
      </c>
      <c r="E462" s="272">
        <v>23485.1</v>
      </c>
      <c r="F462" s="16">
        <f t="shared" si="102"/>
        <v>22254</v>
      </c>
      <c r="G462">
        <f t="shared" si="103"/>
        <v>29114</v>
      </c>
      <c r="H462" s="20">
        <f t="shared" si="104"/>
        <v>-23.562547228137664</v>
      </c>
      <c r="I462" s="20">
        <f t="shared" si="107"/>
        <v>476.89999999999782</v>
      </c>
      <c r="J462" s="82">
        <f t="shared" si="105"/>
        <v>445.19999999999709</v>
      </c>
      <c r="M462" s="271"/>
      <c r="O462" s="271"/>
    </row>
    <row r="463" spans="1:15" ht="15" x14ac:dyDescent="0.25">
      <c r="A463" s="5">
        <f t="shared" si="106"/>
        <v>42075</v>
      </c>
      <c r="B463">
        <v>4924.1000000000004</v>
      </c>
      <c r="C463">
        <v>5590.7</v>
      </c>
      <c r="D463" s="272">
        <v>17721.7</v>
      </c>
      <c r="E463" s="272">
        <v>23925.1</v>
      </c>
      <c r="F463" s="16">
        <f t="shared" si="102"/>
        <v>22645.800000000003</v>
      </c>
      <c r="G463">
        <f t="shared" si="103"/>
        <v>29515.8</v>
      </c>
      <c r="H463" s="20">
        <f t="shared" si="104"/>
        <v>-23.275669302543033</v>
      </c>
      <c r="I463" s="20">
        <f t="shared" si="107"/>
        <v>401.79999999999927</v>
      </c>
      <c r="J463" s="82">
        <f t="shared" si="105"/>
        <v>391.80000000000291</v>
      </c>
      <c r="M463" s="271"/>
      <c r="O463" s="271"/>
    </row>
    <row r="464" spans="1:15" ht="15" x14ac:dyDescent="0.25">
      <c r="A464" s="5">
        <f t="shared" si="106"/>
        <v>42082</v>
      </c>
      <c r="B464">
        <v>4528.3</v>
      </c>
      <c r="C464">
        <v>5460.8</v>
      </c>
      <c r="D464" s="272">
        <v>18219.900000000001</v>
      </c>
      <c r="E464" s="272">
        <v>24455.5</v>
      </c>
      <c r="F464" s="16">
        <f t="shared" si="102"/>
        <v>22748.2</v>
      </c>
      <c r="G464">
        <f t="shared" si="103"/>
        <v>29916.3</v>
      </c>
      <c r="H464" s="20">
        <f t="shared" si="104"/>
        <v>-23.960516507723206</v>
      </c>
      <c r="I464" s="20">
        <f t="shared" si="107"/>
        <v>400.5</v>
      </c>
      <c r="J464" s="82">
        <f t="shared" si="105"/>
        <v>102.39999999999782</v>
      </c>
      <c r="M464" s="271"/>
      <c r="O464" s="271"/>
    </row>
    <row r="465" spans="1:15" ht="15" x14ac:dyDescent="0.25">
      <c r="A465" s="5">
        <f t="shared" si="106"/>
        <v>42089</v>
      </c>
      <c r="B465">
        <v>4352.2</v>
      </c>
      <c r="C465">
        <v>5274.1</v>
      </c>
      <c r="D465" s="272">
        <v>18558.099999999999</v>
      </c>
      <c r="E465" s="272">
        <v>24978.6</v>
      </c>
      <c r="F465" s="16">
        <f t="shared" si="102"/>
        <v>22910.3</v>
      </c>
      <c r="G465">
        <f t="shared" si="103"/>
        <v>30252.699999999997</v>
      </c>
      <c r="H465" s="20">
        <f t="shared" si="104"/>
        <v>-24.270230425714068</v>
      </c>
      <c r="I465" s="20">
        <f t="shared" si="107"/>
        <v>336.39999999999782</v>
      </c>
      <c r="J465" s="82">
        <f t="shared" si="105"/>
        <v>162.09999999999854</v>
      </c>
      <c r="M465" s="271"/>
      <c r="O465" s="271"/>
    </row>
    <row r="466" spans="1:15" ht="15" x14ac:dyDescent="0.25">
      <c r="A466" s="5">
        <f t="shared" si="106"/>
        <v>42096</v>
      </c>
      <c r="B466">
        <v>4296.3999999999996</v>
      </c>
      <c r="C466">
        <v>4762.3</v>
      </c>
      <c r="D466" s="272">
        <v>18933.8</v>
      </c>
      <c r="E466" s="272">
        <v>25532.2</v>
      </c>
      <c r="F466" s="16">
        <f t="shared" si="102"/>
        <v>23230.199999999997</v>
      </c>
      <c r="G466">
        <f t="shared" si="103"/>
        <v>30294.5</v>
      </c>
      <c r="H466" s="20">
        <f t="shared" si="104"/>
        <v>-23.318754229315562</v>
      </c>
      <c r="I466" s="20">
        <f t="shared" si="107"/>
        <v>41.80000000000291</v>
      </c>
      <c r="J466" s="82">
        <f t="shared" si="105"/>
        <v>319.89999999999782</v>
      </c>
      <c r="M466" s="271"/>
      <c r="O466" s="271"/>
    </row>
    <row r="467" spans="1:15" ht="15" x14ac:dyDescent="0.25">
      <c r="A467" s="5">
        <f t="shared" si="106"/>
        <v>42103</v>
      </c>
      <c r="B467">
        <v>3960.5</v>
      </c>
      <c r="C467">
        <v>4644</v>
      </c>
      <c r="D467" s="272">
        <v>19317.599999999999</v>
      </c>
      <c r="E467" s="272">
        <v>26074.2</v>
      </c>
      <c r="F467" s="16">
        <f t="shared" si="102"/>
        <v>23278.1</v>
      </c>
      <c r="G467">
        <f t="shared" si="103"/>
        <v>30718.2</v>
      </c>
      <c r="H467" s="20">
        <f t="shared" si="104"/>
        <v>-24.220494690444106</v>
      </c>
      <c r="I467" s="20">
        <f t="shared" si="107"/>
        <v>423.70000000000073</v>
      </c>
      <c r="J467" s="82">
        <f t="shared" si="105"/>
        <v>47.900000000001455</v>
      </c>
      <c r="M467" s="271"/>
      <c r="O467" s="271"/>
    </row>
    <row r="468" spans="1:15" ht="15" x14ac:dyDescent="0.25">
      <c r="A468" s="5">
        <f t="shared" si="106"/>
        <v>42110</v>
      </c>
      <c r="B468">
        <v>3800.7</v>
      </c>
      <c r="C468">
        <v>4463.6000000000004</v>
      </c>
      <c r="D468" s="272">
        <v>19874.900000000001</v>
      </c>
      <c r="E468" s="272">
        <v>26593.599999999999</v>
      </c>
      <c r="F468" s="16">
        <f t="shared" si="102"/>
        <v>23675.600000000002</v>
      </c>
      <c r="G468">
        <f t="shared" si="103"/>
        <v>31057.199999999997</v>
      </c>
      <c r="H468" s="20">
        <f t="shared" si="104"/>
        <v>-23.767757557023806</v>
      </c>
      <c r="I468" s="20">
        <f t="shared" si="107"/>
        <v>338.99999999999636</v>
      </c>
      <c r="J468" s="82">
        <f t="shared" si="105"/>
        <v>397.50000000000364</v>
      </c>
      <c r="M468" s="271"/>
      <c r="O468" s="271"/>
    </row>
    <row r="469" spans="1:15" ht="15" x14ac:dyDescent="0.25">
      <c r="A469" s="5">
        <f t="shared" si="106"/>
        <v>42117</v>
      </c>
      <c r="B469">
        <v>2745</v>
      </c>
      <c r="C469">
        <v>4000</v>
      </c>
      <c r="D469" s="272">
        <v>20481.400000000001</v>
      </c>
      <c r="E469" s="272">
        <v>27272.1</v>
      </c>
      <c r="F469" s="16">
        <f t="shared" si="102"/>
        <v>23226.400000000001</v>
      </c>
      <c r="G469">
        <f t="shared" si="103"/>
        <v>31272.1</v>
      </c>
      <c r="H469" s="20">
        <f t="shared" si="104"/>
        <v>-25.728045126486542</v>
      </c>
      <c r="I469" s="20">
        <f t="shared" si="107"/>
        <v>214.90000000000146</v>
      </c>
      <c r="J469" s="82">
        <f t="shared" si="105"/>
        <v>-449.20000000000073</v>
      </c>
      <c r="K469" s="24">
        <v>2453.3000000000002</v>
      </c>
      <c r="M469" s="271"/>
      <c r="O469" s="271"/>
    </row>
    <row r="470" spans="1:15" ht="15" x14ac:dyDescent="0.25">
      <c r="A470" s="5">
        <f t="shared" si="106"/>
        <v>42124</v>
      </c>
      <c r="B470">
        <v>2310.6</v>
      </c>
      <c r="C470">
        <v>3193.9</v>
      </c>
      <c r="D470" s="272">
        <v>20767.599999999999</v>
      </c>
      <c r="E470" s="272">
        <v>27798.7</v>
      </c>
      <c r="F470" s="16">
        <f t="shared" si="102"/>
        <v>23078.199999999997</v>
      </c>
      <c r="G470">
        <f t="shared" si="103"/>
        <v>30992.600000000002</v>
      </c>
      <c r="H470" s="20">
        <f t="shared" si="104"/>
        <v>-25.536418370836923</v>
      </c>
      <c r="I470" s="20">
        <f t="shared" si="107"/>
        <v>-279.49999999999636</v>
      </c>
      <c r="J470" s="82">
        <f t="shared" si="105"/>
        <v>-148.20000000000437</v>
      </c>
      <c r="K470">
        <v>2900.1</v>
      </c>
      <c r="M470" s="271"/>
      <c r="O470" s="271"/>
    </row>
    <row r="471" spans="1:15" ht="15" x14ac:dyDescent="0.25">
      <c r="A471" s="5">
        <f t="shared" si="106"/>
        <v>42131</v>
      </c>
      <c r="B471">
        <v>2128.5</v>
      </c>
      <c r="C471">
        <v>3213.5</v>
      </c>
      <c r="D471" s="272">
        <v>21065.1</v>
      </c>
      <c r="E471" s="272">
        <v>28434</v>
      </c>
      <c r="F471" s="16">
        <f t="shared" si="102"/>
        <v>23193.599999999999</v>
      </c>
      <c r="G471">
        <f t="shared" si="103"/>
        <v>31647.5</v>
      </c>
      <c r="H471" s="20">
        <f t="shared" si="104"/>
        <v>-26.712694525633939</v>
      </c>
      <c r="I471" s="20">
        <f t="shared" si="107"/>
        <v>654.89999999999782</v>
      </c>
      <c r="J471" s="82">
        <f t="shared" si="105"/>
        <v>115.40000000000146</v>
      </c>
      <c r="K471">
        <v>3042</v>
      </c>
      <c r="M471" s="271"/>
      <c r="O471" s="271"/>
    </row>
    <row r="472" spans="1:15" ht="15" x14ac:dyDescent="0.25">
      <c r="A472" s="5">
        <f t="shared" si="106"/>
        <v>42138</v>
      </c>
      <c r="B472">
        <v>1832.9</v>
      </c>
      <c r="C472">
        <v>2848.2</v>
      </c>
      <c r="D472" s="272">
        <v>21435.1</v>
      </c>
      <c r="E472" s="272">
        <v>28941.5</v>
      </c>
      <c r="F472" s="16">
        <f t="shared" si="102"/>
        <v>23268</v>
      </c>
      <c r="G472">
        <f t="shared" si="103"/>
        <v>31789.7</v>
      </c>
      <c r="H472" s="20">
        <f t="shared" si="104"/>
        <v>-26.806481344586452</v>
      </c>
      <c r="I472" s="20">
        <f t="shared" si="107"/>
        <v>142.20000000000073</v>
      </c>
      <c r="J472" s="82">
        <f t="shared" si="105"/>
        <v>74.400000000001455</v>
      </c>
      <c r="K472">
        <v>3170.2</v>
      </c>
      <c r="M472" s="271"/>
      <c r="O472" s="271"/>
    </row>
    <row r="473" spans="1:15" ht="15" x14ac:dyDescent="0.25">
      <c r="A473" s="5">
        <f t="shared" si="106"/>
        <v>42145</v>
      </c>
      <c r="B473">
        <v>1381.3</v>
      </c>
      <c r="C473">
        <v>2266.6999999999998</v>
      </c>
      <c r="D473" s="272">
        <v>21929.200000000001</v>
      </c>
      <c r="E473" s="272">
        <v>29470.6</v>
      </c>
      <c r="F473" s="16">
        <f t="shared" si="102"/>
        <v>23310.5</v>
      </c>
      <c r="G473">
        <f t="shared" si="103"/>
        <v>31737.3</v>
      </c>
      <c r="H473" s="20">
        <f t="shared" si="104"/>
        <v>-26.551723051425292</v>
      </c>
      <c r="I473" s="20">
        <f t="shared" si="107"/>
        <v>-52.400000000001455</v>
      </c>
      <c r="J473" s="82">
        <f t="shared" si="105"/>
        <v>42.5</v>
      </c>
      <c r="K473">
        <v>3423.8</v>
      </c>
      <c r="M473" s="271"/>
      <c r="O473" s="271"/>
    </row>
    <row r="474" spans="1:15" ht="15" x14ac:dyDescent="0.25">
      <c r="A474" s="5">
        <f t="shared" si="106"/>
        <v>42152</v>
      </c>
      <c r="B474">
        <v>954.5</v>
      </c>
      <c r="C474">
        <v>1776.7</v>
      </c>
      <c r="D474" s="272">
        <v>22335.5</v>
      </c>
      <c r="E474" s="272">
        <v>29962.6</v>
      </c>
      <c r="F474" s="16">
        <f t="shared" si="102"/>
        <v>23290</v>
      </c>
      <c r="G474">
        <f t="shared" si="103"/>
        <v>31739.3</v>
      </c>
      <c r="H474" s="20">
        <f t="shared" si="104"/>
        <v>-26.620939970320702</v>
      </c>
      <c r="I474" s="20">
        <f t="shared" si="107"/>
        <v>2</v>
      </c>
      <c r="J474" s="82">
        <f t="shared" si="105"/>
        <v>-20.5</v>
      </c>
      <c r="K474">
        <v>3787.8</v>
      </c>
      <c r="M474" s="271"/>
      <c r="O474" s="271"/>
    </row>
    <row r="475" spans="1:15" s="97" customFormat="1" ht="15" x14ac:dyDescent="0.25">
      <c r="A475" s="96">
        <f t="shared" si="106"/>
        <v>42159</v>
      </c>
      <c r="B475" s="97">
        <v>4639.3999999999996</v>
      </c>
      <c r="C475" s="97">
        <v>6200.7</v>
      </c>
      <c r="D475" s="97">
        <v>92.3</v>
      </c>
      <c r="E475" s="97">
        <v>328.6</v>
      </c>
      <c r="F475" s="97">
        <f t="shared" si="102"/>
        <v>4731.7</v>
      </c>
      <c r="G475" s="97">
        <f t="shared" si="103"/>
        <v>6529.3</v>
      </c>
      <c r="H475" s="97">
        <f t="shared" si="104"/>
        <v>-27.531282066990336</v>
      </c>
      <c r="I475" s="20">
        <f t="shared" si="107"/>
        <v>-25210</v>
      </c>
      <c r="J475" s="128">
        <f>B475-K474+(D475)</f>
        <v>943.89999999999941</v>
      </c>
      <c r="M475" s="98"/>
      <c r="O475" s="98"/>
    </row>
    <row r="476" spans="1:15" ht="15" x14ac:dyDescent="0.25">
      <c r="A476" s="5">
        <f t="shared" si="106"/>
        <v>42166</v>
      </c>
      <c r="B476">
        <v>4670.6000000000004</v>
      </c>
      <c r="C476">
        <v>6049.7</v>
      </c>
      <c r="D476" s="272">
        <v>376.7</v>
      </c>
      <c r="E476" s="272">
        <v>852.3</v>
      </c>
      <c r="F476" s="16">
        <f t="shared" si="102"/>
        <v>5047.3</v>
      </c>
      <c r="G476" s="16">
        <f t="shared" si="103"/>
        <v>6902</v>
      </c>
      <c r="H476" s="20">
        <f t="shared" si="104"/>
        <v>-26.871921182266011</v>
      </c>
      <c r="I476" s="20">
        <f t="shared" si="107"/>
        <v>372.69999999999982</v>
      </c>
      <c r="J476" s="82">
        <f>+F476-F475</f>
        <v>315.60000000000036</v>
      </c>
      <c r="M476" s="271"/>
      <c r="O476" s="271"/>
    </row>
    <row r="477" spans="1:15" ht="15" x14ac:dyDescent="0.25">
      <c r="A477" s="5">
        <f t="shared" si="106"/>
        <v>42173</v>
      </c>
      <c r="B477">
        <v>4716.7</v>
      </c>
      <c r="C477">
        <v>5822.1</v>
      </c>
      <c r="D477" s="272">
        <v>765</v>
      </c>
      <c r="E477" s="272">
        <v>1439.3</v>
      </c>
      <c r="F477" s="16">
        <f t="shared" si="102"/>
        <v>5481.7</v>
      </c>
      <c r="G477">
        <f t="shared" si="103"/>
        <v>7261.4000000000005</v>
      </c>
      <c r="H477" s="20">
        <f t="shared" si="104"/>
        <v>-24.509047842013942</v>
      </c>
      <c r="I477" s="20">
        <f t="shared" si="107"/>
        <v>359.40000000000055</v>
      </c>
      <c r="J477" s="82">
        <f t="shared" ref="J477:J490" si="108">+F477-F476</f>
        <v>434.39999999999964</v>
      </c>
      <c r="M477" s="271"/>
      <c r="O477" s="271"/>
    </row>
    <row r="478" spans="1:15" ht="15" x14ac:dyDescent="0.25">
      <c r="A478" s="5">
        <f t="shared" si="106"/>
        <v>42180</v>
      </c>
      <c r="B478">
        <v>4718.2</v>
      </c>
      <c r="C478">
        <v>6054.1</v>
      </c>
      <c r="D478" s="272">
        <v>1127.3</v>
      </c>
      <c r="E478" s="272">
        <v>1774.7</v>
      </c>
      <c r="F478" s="16">
        <f t="shared" si="102"/>
        <v>5845.5</v>
      </c>
      <c r="G478">
        <f t="shared" si="103"/>
        <v>7828.8</v>
      </c>
      <c r="H478" s="20">
        <f t="shared" si="104"/>
        <v>-25.333384426732064</v>
      </c>
      <c r="I478" s="20">
        <f t="shared" si="107"/>
        <v>567.39999999999964</v>
      </c>
      <c r="J478" s="82">
        <f t="shared" si="108"/>
        <v>363.80000000000018</v>
      </c>
      <c r="M478" s="271"/>
      <c r="O478" s="271"/>
    </row>
    <row r="479" spans="1:15" ht="15" x14ac:dyDescent="0.25">
      <c r="A479" s="5">
        <f t="shared" si="106"/>
        <v>42187</v>
      </c>
      <c r="B479">
        <v>4795.3999999999996</v>
      </c>
      <c r="C479">
        <v>5997.5</v>
      </c>
      <c r="D479">
        <v>1396.1</v>
      </c>
      <c r="E479">
        <v>2169.5</v>
      </c>
      <c r="F479" s="16">
        <f t="shared" ref="F479:G481" si="109">+B479+D479</f>
        <v>6191.5</v>
      </c>
      <c r="G479" s="16">
        <f t="shared" si="109"/>
        <v>8167</v>
      </c>
      <c r="H479" s="20">
        <f t="shared" ref="H479:H484" si="110">+(F479/G479-1)*100</f>
        <v>-24.188808620056324</v>
      </c>
      <c r="I479" s="20">
        <f t="shared" si="107"/>
        <v>338.19999999999982</v>
      </c>
      <c r="J479" s="82">
        <f t="shared" si="108"/>
        <v>346</v>
      </c>
      <c r="M479" s="271"/>
      <c r="O479" s="271"/>
    </row>
    <row r="480" spans="1:15" ht="15" x14ac:dyDescent="0.25">
      <c r="A480" s="5">
        <f t="shared" si="106"/>
        <v>42194</v>
      </c>
      <c r="B480" s="16">
        <v>4800</v>
      </c>
      <c r="C480">
        <v>5900.8</v>
      </c>
      <c r="D480">
        <v>1682.9</v>
      </c>
      <c r="E480">
        <v>2582.6999999999998</v>
      </c>
      <c r="F480" s="16">
        <f t="shared" si="109"/>
        <v>6482.9</v>
      </c>
      <c r="G480" s="16">
        <f t="shared" si="109"/>
        <v>8483.5</v>
      </c>
      <c r="H480" s="20">
        <f t="shared" si="110"/>
        <v>-23.582247892968709</v>
      </c>
      <c r="I480" s="20">
        <f t="shared" si="107"/>
        <v>316.5</v>
      </c>
      <c r="J480" s="82">
        <f t="shared" si="108"/>
        <v>291.39999999999964</v>
      </c>
      <c r="M480" s="271"/>
      <c r="O480" s="271"/>
    </row>
    <row r="481" spans="1:15" ht="15" x14ac:dyDescent="0.25">
      <c r="A481" s="5">
        <f t="shared" si="106"/>
        <v>42201</v>
      </c>
      <c r="B481">
        <v>4720.5</v>
      </c>
      <c r="C481">
        <v>5792.2</v>
      </c>
      <c r="D481">
        <v>2265.1999999999998</v>
      </c>
      <c r="E481">
        <v>3134.4</v>
      </c>
      <c r="F481" s="16">
        <f t="shared" si="109"/>
        <v>6985.7</v>
      </c>
      <c r="G481" s="16">
        <f t="shared" si="109"/>
        <v>8926.6</v>
      </c>
      <c r="H481" s="20">
        <f t="shared" si="110"/>
        <v>-21.74288082808684</v>
      </c>
      <c r="I481" s="20">
        <f t="shared" si="107"/>
        <v>443.10000000000036</v>
      </c>
      <c r="J481" s="82">
        <f t="shared" si="108"/>
        <v>502.80000000000018</v>
      </c>
      <c r="M481" s="271"/>
      <c r="O481" s="271"/>
    </row>
    <row r="482" spans="1:15" ht="15" x14ac:dyDescent="0.25">
      <c r="A482" s="5">
        <f t="shared" si="106"/>
        <v>42208</v>
      </c>
      <c r="B482">
        <v>5053.2</v>
      </c>
      <c r="C482">
        <v>6173.7</v>
      </c>
      <c r="D482" s="16">
        <v>2632</v>
      </c>
      <c r="E482" s="16">
        <v>3554</v>
      </c>
      <c r="F482" s="16">
        <f t="shared" ref="F482:G487" si="111">+B482+D482</f>
        <v>7685.2</v>
      </c>
      <c r="G482" s="16">
        <f t="shared" si="111"/>
        <v>9727.7000000000007</v>
      </c>
      <c r="H482" s="20">
        <f t="shared" si="110"/>
        <v>-20.996741264636043</v>
      </c>
      <c r="I482" s="20">
        <f t="shared" si="107"/>
        <v>801.10000000000036</v>
      </c>
      <c r="J482" s="82">
        <f t="shared" si="108"/>
        <v>699.5</v>
      </c>
      <c r="M482" s="271"/>
      <c r="O482" s="271"/>
    </row>
    <row r="483" spans="1:15" ht="15" x14ac:dyDescent="0.25">
      <c r="A483" s="5">
        <f t="shared" si="106"/>
        <v>42215</v>
      </c>
      <c r="B483" s="272">
        <v>5577.1</v>
      </c>
      <c r="C483">
        <v>6349.3</v>
      </c>
      <c r="D483" s="99">
        <v>2947</v>
      </c>
      <c r="E483">
        <v>3969.3</v>
      </c>
      <c r="F483" s="99">
        <f t="shared" si="111"/>
        <v>8524.1</v>
      </c>
      <c r="G483" s="16">
        <f t="shared" si="111"/>
        <v>10318.6</v>
      </c>
      <c r="H483" s="20">
        <f t="shared" si="110"/>
        <v>-17.390925125501521</v>
      </c>
      <c r="I483" s="20">
        <f t="shared" si="107"/>
        <v>590.89999999999964</v>
      </c>
      <c r="J483" s="82">
        <f t="shared" si="108"/>
        <v>838.90000000000055</v>
      </c>
      <c r="K483">
        <v>5.8</v>
      </c>
      <c r="M483" s="271" t="s">
        <v>623</v>
      </c>
      <c r="O483" s="271"/>
    </row>
    <row r="484" spans="1:15" ht="15" x14ac:dyDescent="0.25">
      <c r="A484" s="5">
        <f t="shared" si="106"/>
        <v>42222</v>
      </c>
      <c r="B484">
        <v>5599.2</v>
      </c>
      <c r="C484">
        <v>6186.7</v>
      </c>
      <c r="D484" s="16">
        <v>3346</v>
      </c>
      <c r="E484">
        <v>4468.2</v>
      </c>
      <c r="F484" s="16">
        <f t="shared" si="111"/>
        <v>8945.2000000000007</v>
      </c>
      <c r="G484" s="16">
        <f t="shared" si="111"/>
        <v>10654.9</v>
      </c>
      <c r="H484" s="20">
        <f t="shared" si="110"/>
        <v>-16.046138396418542</v>
      </c>
      <c r="I484" s="20">
        <f t="shared" si="107"/>
        <v>336.29999999999927</v>
      </c>
      <c r="J484" s="82">
        <f t="shared" si="108"/>
        <v>421.10000000000036</v>
      </c>
      <c r="K484">
        <v>6.5</v>
      </c>
      <c r="M484" s="271"/>
      <c r="O484" s="271"/>
    </row>
    <row r="485" spans="1:15" ht="15" x14ac:dyDescent="0.25">
      <c r="A485" s="5">
        <f t="shared" si="106"/>
        <v>42229</v>
      </c>
      <c r="B485">
        <v>5307.5</v>
      </c>
      <c r="C485">
        <v>5863.9</v>
      </c>
      <c r="D485">
        <v>3952.1</v>
      </c>
      <c r="E485">
        <v>4999.3</v>
      </c>
      <c r="F485" s="16">
        <f t="shared" si="111"/>
        <v>9259.6</v>
      </c>
      <c r="G485" s="16">
        <f t="shared" si="111"/>
        <v>10863.2</v>
      </c>
      <c r="H485" s="20">
        <f t="shared" ref="H485:H490" si="112">+(F485/G485-1)*100</f>
        <v>-14.761764489284923</v>
      </c>
      <c r="I485" s="20">
        <f t="shared" si="107"/>
        <v>208.30000000000109</v>
      </c>
      <c r="J485" s="82">
        <f t="shared" si="108"/>
        <v>314.39999999999964</v>
      </c>
      <c r="K485">
        <v>6.5</v>
      </c>
      <c r="M485" s="271"/>
      <c r="O485" s="271"/>
    </row>
    <row r="486" spans="1:15" ht="15" x14ac:dyDescent="0.25">
      <c r="A486" s="5">
        <f t="shared" si="106"/>
        <v>42236</v>
      </c>
      <c r="B486">
        <v>5479.4</v>
      </c>
      <c r="C486">
        <v>5800.9</v>
      </c>
      <c r="D486">
        <v>4309.3</v>
      </c>
      <c r="E486" s="16">
        <v>5466</v>
      </c>
      <c r="F486" s="16">
        <f t="shared" si="111"/>
        <v>9788.7000000000007</v>
      </c>
      <c r="G486" s="16">
        <f t="shared" si="111"/>
        <v>11266.9</v>
      </c>
      <c r="H486" s="20">
        <f t="shared" si="112"/>
        <v>-13.119846630395216</v>
      </c>
      <c r="I486" s="20">
        <f t="shared" si="107"/>
        <v>403.69999999999891</v>
      </c>
      <c r="J486" s="82">
        <f t="shared" si="108"/>
        <v>529.10000000000036</v>
      </c>
      <c r="K486" s="16">
        <v>7</v>
      </c>
      <c r="M486" s="271"/>
      <c r="O486" s="271"/>
    </row>
    <row r="487" spans="1:15" ht="15" x14ac:dyDescent="0.25">
      <c r="A487" s="5">
        <f t="shared" si="106"/>
        <v>42243</v>
      </c>
      <c r="B487">
        <v>5226.5</v>
      </c>
      <c r="C487">
        <v>5222.1000000000004</v>
      </c>
      <c r="D487">
        <v>4839.7</v>
      </c>
      <c r="E487">
        <v>6213.6</v>
      </c>
      <c r="F487" s="16">
        <f t="shared" si="111"/>
        <v>10066.200000000001</v>
      </c>
      <c r="G487" s="16">
        <f t="shared" si="111"/>
        <v>11435.7</v>
      </c>
      <c r="H487" s="20">
        <f t="shared" si="112"/>
        <v>-11.975655185078304</v>
      </c>
      <c r="I487" s="20">
        <f t="shared" si="107"/>
        <v>168.80000000000109</v>
      </c>
      <c r="J487" s="82">
        <f t="shared" si="108"/>
        <v>277.5</v>
      </c>
      <c r="K487">
        <v>7.4</v>
      </c>
      <c r="M487" s="271"/>
      <c r="O487" s="271"/>
    </row>
    <row r="488" spans="1:15" ht="15" x14ac:dyDescent="0.25">
      <c r="A488" s="5">
        <f t="shared" si="106"/>
        <v>42250</v>
      </c>
      <c r="B488">
        <v>5016.3999999999996</v>
      </c>
      <c r="C488">
        <v>5353.1</v>
      </c>
      <c r="D488" s="272">
        <v>5340.1</v>
      </c>
      <c r="E488" s="272">
        <v>6772.8</v>
      </c>
      <c r="F488" s="52">
        <f t="shared" ref="F488:G490" si="113">+B488+D488</f>
        <v>10356.5</v>
      </c>
      <c r="G488" s="16">
        <f t="shared" si="113"/>
        <v>12125.900000000001</v>
      </c>
      <c r="H488" s="20">
        <f t="shared" si="112"/>
        <v>-14.591906580130143</v>
      </c>
      <c r="I488" s="20">
        <f t="shared" si="107"/>
        <v>690.20000000000073</v>
      </c>
      <c r="J488" s="82">
        <f t="shared" si="108"/>
        <v>290.29999999999927</v>
      </c>
      <c r="K488">
        <v>14.8</v>
      </c>
      <c r="M488" s="271"/>
      <c r="O488" s="271"/>
    </row>
    <row r="489" spans="1:15" ht="15" x14ac:dyDescent="0.25">
      <c r="A489" s="5">
        <f t="shared" si="106"/>
        <v>42257</v>
      </c>
      <c r="B489">
        <v>4851.3</v>
      </c>
      <c r="C489">
        <v>4895.8999999999996</v>
      </c>
      <c r="D489">
        <v>5882.7</v>
      </c>
      <c r="E489">
        <v>7544.6</v>
      </c>
      <c r="F489" s="16">
        <f t="shared" si="113"/>
        <v>10734</v>
      </c>
      <c r="G489" s="16">
        <f t="shared" si="113"/>
        <v>12440.5</v>
      </c>
      <c r="H489" s="20">
        <f t="shared" si="112"/>
        <v>-13.71729432096781</v>
      </c>
      <c r="I489" s="20">
        <f t="shared" si="107"/>
        <v>314.59999999999854</v>
      </c>
      <c r="J489" s="82">
        <f t="shared" si="108"/>
        <v>377.5</v>
      </c>
      <c r="K489">
        <v>148</v>
      </c>
      <c r="M489" s="271"/>
      <c r="O489" s="271"/>
    </row>
    <row r="490" spans="1:15" ht="15" x14ac:dyDescent="0.25">
      <c r="A490" s="5">
        <f t="shared" si="106"/>
        <v>42264</v>
      </c>
      <c r="B490">
        <v>4519.2</v>
      </c>
      <c r="C490">
        <v>4817.8</v>
      </c>
      <c r="D490">
        <v>6497.7</v>
      </c>
      <c r="E490">
        <v>8008.5</v>
      </c>
      <c r="F490" s="16">
        <f t="shared" si="113"/>
        <v>11016.9</v>
      </c>
      <c r="G490" s="16">
        <f t="shared" si="113"/>
        <v>12826.3</v>
      </c>
      <c r="H490" s="20">
        <f t="shared" si="112"/>
        <v>-14.10695212181221</v>
      </c>
      <c r="I490" s="20">
        <f t="shared" si="107"/>
        <v>385.79999999999927</v>
      </c>
      <c r="J490" s="82">
        <f t="shared" si="108"/>
        <v>282.89999999999964</v>
      </c>
      <c r="K490">
        <v>178.9</v>
      </c>
      <c r="M490" s="271"/>
      <c r="O490" s="271"/>
    </row>
    <row r="491" spans="1:15" ht="15" x14ac:dyDescent="0.25">
      <c r="A491" s="5">
        <f t="shared" si="106"/>
        <v>42271</v>
      </c>
      <c r="B491">
        <v>4031.8</v>
      </c>
      <c r="C491">
        <v>5004.1000000000004</v>
      </c>
      <c r="D491">
        <v>7062.1</v>
      </c>
      <c r="E491">
        <v>8563.2000000000007</v>
      </c>
      <c r="F491" s="16">
        <f t="shared" ref="F491:G496" si="114">+B491+D491</f>
        <v>11093.900000000001</v>
      </c>
      <c r="G491" s="16">
        <f t="shared" si="114"/>
        <v>13567.300000000001</v>
      </c>
      <c r="H491" s="20">
        <f t="shared" ref="H491:H496" si="115">+(F491/G491-1)*100</f>
        <v>-18.230598571565448</v>
      </c>
      <c r="I491" s="20">
        <f t="shared" si="107"/>
        <v>741.00000000000182</v>
      </c>
      <c r="J491" s="82">
        <f t="shared" ref="J491:J496" si="116">+F491-F490</f>
        <v>77.000000000001819</v>
      </c>
      <c r="K491">
        <v>178.9</v>
      </c>
      <c r="M491" s="271"/>
      <c r="O491" s="271"/>
    </row>
    <row r="492" spans="1:15" ht="15" x14ac:dyDescent="0.25">
      <c r="A492" s="5">
        <f t="shared" si="106"/>
        <v>42278</v>
      </c>
      <c r="B492">
        <v>3752.6</v>
      </c>
      <c r="C492">
        <v>4708.1000000000004</v>
      </c>
      <c r="D492">
        <v>7629.6</v>
      </c>
      <c r="E492">
        <v>9231.7000000000007</v>
      </c>
      <c r="F492" s="16">
        <f t="shared" si="114"/>
        <v>11382.2</v>
      </c>
      <c r="G492" s="16">
        <f t="shared" si="114"/>
        <v>13939.800000000001</v>
      </c>
      <c r="H492" s="20">
        <f t="shared" si="115"/>
        <v>-18.347465530351947</v>
      </c>
      <c r="I492" s="20">
        <f t="shared" si="107"/>
        <v>372.5</v>
      </c>
      <c r="J492" s="82">
        <f t="shared" si="116"/>
        <v>288.29999999999927</v>
      </c>
      <c r="K492">
        <v>183.8</v>
      </c>
      <c r="M492" s="271"/>
      <c r="O492" s="271"/>
    </row>
    <row r="493" spans="1:15" ht="15" x14ac:dyDescent="0.25">
      <c r="A493" s="5">
        <f t="shared" si="106"/>
        <v>42285</v>
      </c>
      <c r="B493">
        <v>3838.3</v>
      </c>
      <c r="C493">
        <v>4676.8</v>
      </c>
      <c r="D493">
        <v>8004.2</v>
      </c>
      <c r="E493">
        <v>9716.9</v>
      </c>
      <c r="F493" s="16">
        <f t="shared" si="114"/>
        <v>11842.5</v>
      </c>
      <c r="G493" s="16">
        <f t="shared" si="114"/>
        <v>14393.7</v>
      </c>
      <c r="H493" s="20">
        <f t="shared" si="115"/>
        <v>-17.724421100898311</v>
      </c>
      <c r="I493" s="20">
        <f t="shared" si="107"/>
        <v>453.89999999999964</v>
      </c>
      <c r="J493" s="82">
        <f t="shared" si="116"/>
        <v>460.29999999999927</v>
      </c>
      <c r="K493">
        <v>183.8</v>
      </c>
      <c r="M493" s="271"/>
      <c r="O493" s="271"/>
    </row>
    <row r="494" spans="1:15" ht="15" x14ac:dyDescent="0.25">
      <c r="A494" s="5">
        <f t="shared" si="106"/>
        <v>42292</v>
      </c>
      <c r="B494" s="102">
        <v>3984</v>
      </c>
      <c r="C494">
        <v>4544.5</v>
      </c>
      <c r="D494">
        <v>8216.1</v>
      </c>
      <c r="E494">
        <v>10148.6</v>
      </c>
      <c r="F494" s="16">
        <f t="shared" si="114"/>
        <v>12200.1</v>
      </c>
      <c r="G494" s="16">
        <f t="shared" si="114"/>
        <v>14693.1</v>
      </c>
      <c r="H494" s="20">
        <f t="shared" si="115"/>
        <v>-16.967147844906794</v>
      </c>
      <c r="I494" s="20">
        <f t="shared" si="107"/>
        <v>299.39999999999964</v>
      </c>
      <c r="J494" s="82">
        <f t="shared" si="116"/>
        <v>357.60000000000036</v>
      </c>
      <c r="K494">
        <v>184.8</v>
      </c>
      <c r="M494" s="271"/>
      <c r="O494" s="271"/>
    </row>
    <row r="495" spans="1:15" ht="15" x14ac:dyDescent="0.25">
      <c r="A495" s="5">
        <f t="shared" si="106"/>
        <v>42299</v>
      </c>
      <c r="B495" s="16">
        <v>4214</v>
      </c>
      <c r="C495" s="16">
        <v>4717</v>
      </c>
      <c r="D495">
        <v>8536.2999999999993</v>
      </c>
      <c r="E495" s="16">
        <v>10421</v>
      </c>
      <c r="F495" s="16">
        <f t="shared" si="114"/>
        <v>12750.3</v>
      </c>
      <c r="G495" s="16">
        <f t="shared" si="114"/>
        <v>15138</v>
      </c>
      <c r="H495" s="20">
        <f t="shared" si="115"/>
        <v>-15.772889417360291</v>
      </c>
      <c r="I495" s="20">
        <f t="shared" si="107"/>
        <v>444.89999999999964</v>
      </c>
      <c r="J495" s="82">
        <f t="shared" si="116"/>
        <v>550.19999999999891</v>
      </c>
      <c r="K495">
        <v>185.8</v>
      </c>
      <c r="M495" s="271"/>
      <c r="O495" s="271"/>
    </row>
    <row r="496" spans="1:15" ht="15" x14ac:dyDescent="0.25">
      <c r="A496" s="5">
        <f t="shared" si="106"/>
        <v>42306</v>
      </c>
      <c r="B496">
        <v>4121.7</v>
      </c>
      <c r="C496">
        <v>4828.1000000000004</v>
      </c>
      <c r="D496">
        <v>8713.2000000000007</v>
      </c>
      <c r="E496">
        <v>10575.7</v>
      </c>
      <c r="F496" s="16">
        <f t="shared" si="114"/>
        <v>12834.900000000001</v>
      </c>
      <c r="G496" s="16">
        <f t="shared" si="114"/>
        <v>15403.800000000001</v>
      </c>
      <c r="H496" s="20">
        <f t="shared" si="115"/>
        <v>-16.677053714018619</v>
      </c>
      <c r="I496" s="20">
        <f t="shared" si="107"/>
        <v>265.80000000000109</v>
      </c>
      <c r="J496" s="82">
        <f t="shared" si="116"/>
        <v>84.600000000002183</v>
      </c>
      <c r="K496">
        <v>206.7</v>
      </c>
      <c r="M496" s="271"/>
      <c r="O496" s="271"/>
    </row>
    <row r="497" spans="1:15" ht="15" x14ac:dyDescent="0.25">
      <c r="A497" s="5">
        <f t="shared" si="106"/>
        <v>42313</v>
      </c>
      <c r="B497">
        <v>4109.2</v>
      </c>
      <c r="C497">
        <v>4929.3</v>
      </c>
      <c r="D497">
        <v>8952.5</v>
      </c>
      <c r="E497">
        <v>10891.2</v>
      </c>
      <c r="F497" s="16">
        <f t="shared" ref="F497:G506" si="117">+B497+D497</f>
        <v>13061.7</v>
      </c>
      <c r="G497" s="16">
        <f t="shared" si="117"/>
        <v>15820.5</v>
      </c>
      <c r="H497" s="20">
        <f t="shared" ref="H497:H506" si="118">+(F497/G497-1)*100</f>
        <v>-17.438134066559208</v>
      </c>
      <c r="I497" s="20">
        <f t="shared" si="107"/>
        <v>416.69999999999891</v>
      </c>
      <c r="J497" s="82">
        <f t="shared" ref="J497:J505" si="119">+F497-F496</f>
        <v>226.79999999999927</v>
      </c>
      <c r="K497">
        <v>216.7</v>
      </c>
      <c r="M497" s="271"/>
      <c r="O497" s="271"/>
    </row>
    <row r="498" spans="1:15" ht="15" x14ac:dyDescent="0.25">
      <c r="A498" s="5">
        <f t="shared" si="106"/>
        <v>42320</v>
      </c>
      <c r="B498">
        <v>4484.1000000000004</v>
      </c>
      <c r="C498">
        <v>5112.6000000000004</v>
      </c>
      <c r="D498">
        <v>9299.5</v>
      </c>
      <c r="E498">
        <v>11069.6</v>
      </c>
      <c r="F498" s="16">
        <f t="shared" si="117"/>
        <v>13783.6</v>
      </c>
      <c r="G498" s="16">
        <f t="shared" si="117"/>
        <v>16182.2</v>
      </c>
      <c r="H498" s="20">
        <f t="shared" si="118"/>
        <v>-14.822459245343655</v>
      </c>
      <c r="I498" s="20">
        <f t="shared" si="107"/>
        <v>361.70000000000073</v>
      </c>
      <c r="J498" s="82">
        <f t="shared" si="119"/>
        <v>721.89999999999964</v>
      </c>
      <c r="K498">
        <v>217.7</v>
      </c>
      <c r="M498" s="271"/>
      <c r="O498" s="271"/>
    </row>
    <row r="499" spans="1:15" ht="15" x14ac:dyDescent="0.25">
      <c r="A499" s="5">
        <f t="shared" si="106"/>
        <v>42327</v>
      </c>
      <c r="B499">
        <v>4529.2</v>
      </c>
      <c r="C499">
        <v>5026.8</v>
      </c>
      <c r="D499">
        <v>9558.1</v>
      </c>
      <c r="E499">
        <v>11586.9</v>
      </c>
      <c r="F499" s="16">
        <f t="shared" si="117"/>
        <v>14087.3</v>
      </c>
      <c r="G499" s="16">
        <f t="shared" si="117"/>
        <v>16613.7</v>
      </c>
      <c r="H499" s="20">
        <f t="shared" si="118"/>
        <v>-15.206726978337159</v>
      </c>
      <c r="I499" s="20">
        <f t="shared" si="107"/>
        <v>431.5</v>
      </c>
      <c r="J499" s="82">
        <f t="shared" si="119"/>
        <v>303.69999999999891</v>
      </c>
      <c r="K499">
        <v>238.7</v>
      </c>
      <c r="M499" s="271"/>
      <c r="O499" s="271"/>
    </row>
    <row r="500" spans="1:15" ht="15" x14ac:dyDescent="0.25">
      <c r="A500" s="5">
        <f t="shared" si="106"/>
        <v>42334</v>
      </c>
      <c r="B500">
        <v>4522.3</v>
      </c>
      <c r="C500">
        <v>4896.5</v>
      </c>
      <c r="D500">
        <v>9957.2000000000007</v>
      </c>
      <c r="E500">
        <v>12036.5</v>
      </c>
      <c r="F500" s="16">
        <f t="shared" si="117"/>
        <v>14479.5</v>
      </c>
      <c r="G500" s="16">
        <f t="shared" si="117"/>
        <v>16933</v>
      </c>
      <c r="H500" s="20">
        <f t="shared" si="118"/>
        <v>-14.489458453906579</v>
      </c>
      <c r="I500" s="20">
        <f t="shared" si="107"/>
        <v>319.29999999999927</v>
      </c>
      <c r="J500" s="82">
        <f t="shared" si="119"/>
        <v>392.20000000000073</v>
      </c>
      <c r="K500">
        <v>279.39999999999998</v>
      </c>
      <c r="M500" s="271"/>
      <c r="O500" s="271"/>
    </row>
    <row r="501" spans="1:15" ht="15" x14ac:dyDescent="0.25">
      <c r="A501" s="5">
        <f t="shared" si="106"/>
        <v>42341</v>
      </c>
      <c r="B501">
        <v>4532.3999999999996</v>
      </c>
      <c r="C501">
        <v>5007.8999999999996</v>
      </c>
      <c r="D501">
        <v>10172.200000000001</v>
      </c>
      <c r="E501">
        <v>12367.4</v>
      </c>
      <c r="F501" s="16">
        <f t="shared" si="117"/>
        <v>14704.6</v>
      </c>
      <c r="G501" s="16">
        <f t="shared" si="117"/>
        <v>17375.3</v>
      </c>
      <c r="H501" s="20">
        <f t="shared" si="118"/>
        <v>-15.37066985893768</v>
      </c>
      <c r="I501" s="20">
        <f t="shared" si="107"/>
        <v>442.29999999999927</v>
      </c>
      <c r="J501" s="82">
        <f t="shared" si="119"/>
        <v>225.10000000000036</v>
      </c>
      <c r="K501">
        <v>280.39999999999998</v>
      </c>
      <c r="M501" s="271"/>
      <c r="O501" s="271"/>
    </row>
    <row r="502" spans="1:15" ht="15" x14ac:dyDescent="0.25">
      <c r="A502" s="5">
        <f t="shared" si="106"/>
        <v>42348</v>
      </c>
      <c r="B502">
        <v>4520.3</v>
      </c>
      <c r="C502">
        <v>5070.3999999999996</v>
      </c>
      <c r="D502">
        <v>10504.5</v>
      </c>
      <c r="E502">
        <v>12781.1</v>
      </c>
      <c r="F502" s="16">
        <f t="shared" si="117"/>
        <v>15024.8</v>
      </c>
      <c r="G502" s="16">
        <f t="shared" si="117"/>
        <v>17851.5</v>
      </c>
      <c r="H502" s="20">
        <f t="shared" si="118"/>
        <v>-15.834523709492199</v>
      </c>
      <c r="I502" s="20">
        <f t="shared" si="107"/>
        <v>476.20000000000073</v>
      </c>
      <c r="J502" s="82">
        <f t="shared" si="119"/>
        <v>320.19999999999891</v>
      </c>
      <c r="K502">
        <v>280.39999999999998</v>
      </c>
      <c r="M502" s="271"/>
      <c r="O502" s="271"/>
    </row>
    <row r="503" spans="1:15" ht="15" x14ac:dyDescent="0.25">
      <c r="A503" s="5">
        <f t="shared" si="106"/>
        <v>42355</v>
      </c>
      <c r="B503">
        <v>4483.3</v>
      </c>
      <c r="C503">
        <v>4978.3999999999996</v>
      </c>
      <c r="D503" s="54">
        <v>10881.1</v>
      </c>
      <c r="E503">
        <v>13166.2</v>
      </c>
      <c r="F503" s="16">
        <f t="shared" si="117"/>
        <v>15364.400000000001</v>
      </c>
      <c r="G503" s="16">
        <f t="shared" si="117"/>
        <v>18144.599999999999</v>
      </c>
      <c r="H503" s="20">
        <f t="shared" si="118"/>
        <v>-15.322465086031089</v>
      </c>
      <c r="I503" s="20">
        <f t="shared" si="107"/>
        <v>293.09999999999854</v>
      </c>
      <c r="J503" s="82">
        <f t="shared" si="119"/>
        <v>339.60000000000218</v>
      </c>
      <c r="K503">
        <v>279.39999999999998</v>
      </c>
      <c r="M503" s="271"/>
      <c r="O503" s="271"/>
    </row>
    <row r="504" spans="1:15" ht="15" x14ac:dyDescent="0.25">
      <c r="A504" s="5">
        <f t="shared" si="106"/>
        <v>42362</v>
      </c>
      <c r="B504" s="16">
        <v>4593</v>
      </c>
      <c r="C504">
        <v>5182.3999999999996</v>
      </c>
      <c r="D504">
        <v>11134.9</v>
      </c>
      <c r="E504">
        <v>13316.3</v>
      </c>
      <c r="F504" s="16">
        <f t="shared" si="117"/>
        <v>15727.9</v>
      </c>
      <c r="G504" s="16">
        <f t="shared" si="117"/>
        <v>18498.699999999997</v>
      </c>
      <c r="H504" s="20">
        <f t="shared" si="118"/>
        <v>-14.978349829988048</v>
      </c>
      <c r="I504" s="20">
        <f t="shared" si="107"/>
        <v>354.09999999999854</v>
      </c>
      <c r="J504" s="82">
        <f t="shared" si="119"/>
        <v>363.49999999999818</v>
      </c>
      <c r="K504">
        <v>298.3</v>
      </c>
      <c r="M504" s="271"/>
      <c r="O504" s="271"/>
    </row>
    <row r="505" spans="1:15" ht="15" x14ac:dyDescent="0.25">
      <c r="A505" s="5">
        <f t="shared" si="106"/>
        <v>42369</v>
      </c>
      <c r="B505" s="16">
        <v>4395</v>
      </c>
      <c r="C505">
        <v>4877.3999999999996</v>
      </c>
      <c r="D505">
        <v>11409.4</v>
      </c>
      <c r="E505">
        <v>13772.3</v>
      </c>
      <c r="F505" s="16">
        <f t="shared" si="117"/>
        <v>15804.4</v>
      </c>
      <c r="G505" s="16">
        <f t="shared" si="117"/>
        <v>18649.699999999997</v>
      </c>
      <c r="H505" s="20">
        <f t="shared" si="118"/>
        <v>-15.256545681699961</v>
      </c>
      <c r="I505" s="20">
        <f t="shared" si="107"/>
        <v>151</v>
      </c>
      <c r="J505" s="82">
        <f t="shared" si="119"/>
        <v>76.5</v>
      </c>
      <c r="K505">
        <v>298.3</v>
      </c>
      <c r="M505" s="271"/>
      <c r="O505" s="271"/>
    </row>
    <row r="506" spans="1:15" ht="15" x14ac:dyDescent="0.25">
      <c r="A506" s="5">
        <f t="shared" si="106"/>
        <v>42376</v>
      </c>
      <c r="B506">
        <v>4117.5</v>
      </c>
      <c r="C506">
        <v>4936.6000000000004</v>
      </c>
      <c r="D506" s="54">
        <v>11936.6</v>
      </c>
      <c r="E506" s="16">
        <v>13998</v>
      </c>
      <c r="F506" s="16">
        <f t="shared" si="117"/>
        <v>16054.1</v>
      </c>
      <c r="G506" s="16">
        <f t="shared" si="117"/>
        <v>18934.599999999999</v>
      </c>
      <c r="H506" s="20">
        <f t="shared" si="118"/>
        <v>-15.212890686890656</v>
      </c>
      <c r="I506" s="20">
        <f t="shared" si="107"/>
        <v>284.90000000000146</v>
      </c>
      <c r="J506" s="82">
        <f t="shared" ref="J506:J511" si="120">+F506-F505</f>
        <v>249.70000000000073</v>
      </c>
      <c r="K506">
        <v>299.3</v>
      </c>
      <c r="M506" s="271" t="s">
        <v>47</v>
      </c>
      <c r="O506" s="271"/>
    </row>
    <row r="507" spans="1:15" ht="15" x14ac:dyDescent="0.25">
      <c r="A507" s="5">
        <f t="shared" si="106"/>
        <v>42383</v>
      </c>
      <c r="B507">
        <v>4221.8</v>
      </c>
      <c r="C507">
        <v>5115.8999999999996</v>
      </c>
      <c r="D507">
        <v>12194.3</v>
      </c>
      <c r="E507">
        <v>14277.1</v>
      </c>
      <c r="F507" s="16">
        <f t="shared" ref="F507:G510" si="121">+B507+D507</f>
        <v>16416.099999999999</v>
      </c>
      <c r="G507" s="16">
        <f t="shared" si="121"/>
        <v>19393</v>
      </c>
      <c r="H507" s="20">
        <f t="shared" ref="H507:H512" si="122">+(F507/G507-1)*100</f>
        <v>-15.350384159232721</v>
      </c>
      <c r="I507" s="20">
        <f t="shared" si="107"/>
        <v>458.40000000000146</v>
      </c>
      <c r="J507" s="82">
        <f t="shared" si="120"/>
        <v>361.99999999999818</v>
      </c>
      <c r="K507">
        <v>389.5</v>
      </c>
      <c r="M507" s="271"/>
      <c r="O507" s="271"/>
    </row>
    <row r="508" spans="1:15" ht="15" x14ac:dyDescent="0.25">
      <c r="A508" s="5">
        <f t="shared" si="106"/>
        <v>42390</v>
      </c>
      <c r="B508">
        <v>4204.6000000000004</v>
      </c>
      <c r="C508">
        <v>5319.8</v>
      </c>
      <c r="D508">
        <v>12505.7</v>
      </c>
      <c r="E508">
        <v>14617.6</v>
      </c>
      <c r="F508" s="16">
        <f t="shared" si="121"/>
        <v>16710.300000000003</v>
      </c>
      <c r="G508" s="16">
        <f t="shared" si="121"/>
        <v>19937.400000000001</v>
      </c>
      <c r="H508" s="20">
        <f t="shared" si="122"/>
        <v>-16.186162689217241</v>
      </c>
      <c r="I508" s="20">
        <f t="shared" si="107"/>
        <v>544.40000000000146</v>
      </c>
      <c r="J508" s="82">
        <f t="shared" si="120"/>
        <v>294.20000000000437</v>
      </c>
      <c r="K508">
        <v>442.3</v>
      </c>
      <c r="M508" s="271"/>
      <c r="O508" s="271"/>
    </row>
    <row r="509" spans="1:15" ht="15" x14ac:dyDescent="0.25">
      <c r="A509" s="5">
        <f t="shared" ref="A509:A572" si="123">+A508+7</f>
        <v>42397</v>
      </c>
      <c r="B509">
        <v>4040.4</v>
      </c>
      <c r="C509">
        <v>5277.8</v>
      </c>
      <c r="D509" s="16">
        <v>12736</v>
      </c>
      <c r="E509">
        <v>15057.2</v>
      </c>
      <c r="F509" s="16">
        <f t="shared" si="121"/>
        <v>16776.400000000001</v>
      </c>
      <c r="G509" s="16">
        <f t="shared" si="121"/>
        <v>20335</v>
      </c>
      <c r="H509" s="20">
        <f t="shared" si="122"/>
        <v>-17.499877059257429</v>
      </c>
      <c r="I509" s="20">
        <f t="shared" ref="I509:I572" si="124">+G509-G508</f>
        <v>397.59999999999854</v>
      </c>
      <c r="J509" s="82">
        <f t="shared" si="120"/>
        <v>66.099999999998545</v>
      </c>
      <c r="K509">
        <v>530.1</v>
      </c>
      <c r="M509" s="271"/>
      <c r="O509" s="271"/>
    </row>
    <row r="510" spans="1:15" ht="15" x14ac:dyDescent="0.25">
      <c r="A510" s="5">
        <f t="shared" si="123"/>
        <v>42404</v>
      </c>
      <c r="B510">
        <v>3927.2</v>
      </c>
      <c r="C510">
        <v>5313.3</v>
      </c>
      <c r="D510">
        <v>13112.5</v>
      </c>
      <c r="E510" s="16">
        <v>15431</v>
      </c>
      <c r="F510" s="16">
        <f t="shared" si="121"/>
        <v>17039.7</v>
      </c>
      <c r="G510" s="16">
        <f t="shared" si="121"/>
        <v>20744.3</v>
      </c>
      <c r="H510" s="20">
        <f t="shared" si="122"/>
        <v>-17.858399656773184</v>
      </c>
      <c r="I510" s="20">
        <f t="shared" si="124"/>
        <v>409.29999999999927</v>
      </c>
      <c r="J510" s="82">
        <f t="shared" si="120"/>
        <v>263.29999999999927</v>
      </c>
      <c r="K510">
        <v>566.1</v>
      </c>
      <c r="M510" s="271"/>
      <c r="O510" s="271"/>
    </row>
    <row r="511" spans="1:15" ht="15" x14ac:dyDescent="0.25">
      <c r="A511" s="5">
        <f t="shared" si="123"/>
        <v>42411</v>
      </c>
      <c r="B511">
        <v>3841.5</v>
      </c>
      <c r="C511" s="16">
        <v>5188</v>
      </c>
      <c r="D511">
        <v>13451.9</v>
      </c>
      <c r="E511">
        <v>15822.9</v>
      </c>
      <c r="F511" s="16">
        <f t="shared" ref="F511:G513" si="125">+B511+D511</f>
        <v>17293.400000000001</v>
      </c>
      <c r="G511" s="16">
        <f t="shared" si="125"/>
        <v>21010.9</v>
      </c>
      <c r="H511" s="20">
        <f t="shared" si="122"/>
        <v>-17.693197340428057</v>
      </c>
      <c r="I511" s="20">
        <f t="shared" si="124"/>
        <v>266.60000000000218</v>
      </c>
      <c r="J511" s="82">
        <f t="shared" si="120"/>
        <v>253.70000000000073</v>
      </c>
      <c r="K511">
        <v>620.29999999999995</v>
      </c>
      <c r="M511" s="271"/>
      <c r="O511" s="271"/>
    </row>
    <row r="512" spans="1:15" ht="15" x14ac:dyDescent="0.25">
      <c r="A512" s="5">
        <f t="shared" si="123"/>
        <v>42418</v>
      </c>
      <c r="B512">
        <v>3999.4</v>
      </c>
      <c r="C512">
        <v>5022.3999999999996</v>
      </c>
      <c r="D512">
        <v>13681.9</v>
      </c>
      <c r="E512">
        <v>16316.8</v>
      </c>
      <c r="F512" s="16">
        <f t="shared" si="125"/>
        <v>17681.3</v>
      </c>
      <c r="G512" s="16">
        <f t="shared" si="125"/>
        <v>21339.199999999997</v>
      </c>
      <c r="H512" s="20">
        <f t="shared" si="122"/>
        <v>-17.141692284621723</v>
      </c>
      <c r="I512" s="20">
        <f t="shared" si="124"/>
        <v>328.29999999999563</v>
      </c>
      <c r="J512" s="82">
        <f t="shared" ref="J512:J517" si="126">+F512-F511</f>
        <v>387.89999999999782</v>
      </c>
      <c r="K512">
        <v>621.29999999999995</v>
      </c>
      <c r="M512" s="271"/>
      <c r="O512" s="271"/>
    </row>
    <row r="513" spans="1:15" ht="15" x14ac:dyDescent="0.25">
      <c r="A513" s="5">
        <f t="shared" si="123"/>
        <v>42425</v>
      </c>
      <c r="B513">
        <v>3955.8</v>
      </c>
      <c r="C513">
        <v>5006.3999999999996</v>
      </c>
      <c r="D513">
        <v>14069.8</v>
      </c>
      <c r="E513">
        <v>16802.400000000001</v>
      </c>
      <c r="F513" s="16">
        <f t="shared" si="125"/>
        <v>18025.599999999999</v>
      </c>
      <c r="G513" s="16">
        <f t="shared" si="125"/>
        <v>21808.800000000003</v>
      </c>
      <c r="H513" s="20">
        <f t="shared" ref="H513:H518" si="127">+(F513/G513-1)*100</f>
        <v>-17.347125930816929</v>
      </c>
      <c r="I513" s="20">
        <f t="shared" si="124"/>
        <v>469.60000000000582</v>
      </c>
      <c r="J513" s="82">
        <f t="shared" si="126"/>
        <v>344.29999999999927</v>
      </c>
      <c r="K513">
        <v>784.9</v>
      </c>
      <c r="M513" s="271"/>
      <c r="O513" s="271"/>
    </row>
    <row r="514" spans="1:15" ht="15" x14ac:dyDescent="0.25">
      <c r="A514" s="5">
        <f t="shared" si="123"/>
        <v>42432</v>
      </c>
      <c r="B514">
        <v>3868.9</v>
      </c>
      <c r="C514">
        <v>5021.1000000000004</v>
      </c>
      <c r="D514">
        <v>14487.4</v>
      </c>
      <c r="E514">
        <v>17232.900000000001</v>
      </c>
      <c r="F514" s="16">
        <f t="shared" ref="F514:G516" si="128">+B514+D514</f>
        <v>18356.3</v>
      </c>
      <c r="G514" s="16">
        <f t="shared" si="128"/>
        <v>22254</v>
      </c>
      <c r="H514" s="20">
        <f t="shared" si="127"/>
        <v>-17.514604116113965</v>
      </c>
      <c r="I514" s="20">
        <f t="shared" si="124"/>
        <v>445.19999999999709</v>
      </c>
      <c r="J514" s="82">
        <f t="shared" si="126"/>
        <v>330.70000000000073</v>
      </c>
      <c r="K514">
        <v>887.7</v>
      </c>
      <c r="M514" s="271"/>
      <c r="O514" s="271"/>
    </row>
    <row r="515" spans="1:15" ht="15" x14ac:dyDescent="0.25">
      <c r="A515" s="5">
        <f t="shared" si="123"/>
        <v>42439</v>
      </c>
      <c r="B515">
        <v>3665.6</v>
      </c>
      <c r="C515">
        <v>4924.1000000000004</v>
      </c>
      <c r="D515">
        <v>14903.5</v>
      </c>
      <c r="E515">
        <v>17721.7</v>
      </c>
      <c r="F515" s="16">
        <f t="shared" si="128"/>
        <v>18569.099999999999</v>
      </c>
      <c r="G515" s="16">
        <f t="shared" si="128"/>
        <v>22645.800000000003</v>
      </c>
      <c r="H515" s="20">
        <f t="shared" si="127"/>
        <v>-18.002013618419323</v>
      </c>
      <c r="I515" s="20">
        <f t="shared" si="124"/>
        <v>391.80000000000291</v>
      </c>
      <c r="J515" s="82">
        <f t="shared" si="126"/>
        <v>212.79999999999927</v>
      </c>
      <c r="K515">
        <v>1047.0999999999999</v>
      </c>
      <c r="M515" s="271"/>
      <c r="O515" s="271"/>
    </row>
    <row r="516" spans="1:15" ht="15" x14ac:dyDescent="0.25">
      <c r="A516" s="5">
        <f t="shared" si="123"/>
        <v>42446</v>
      </c>
      <c r="B516">
        <v>3678.7</v>
      </c>
      <c r="C516">
        <v>4528.3</v>
      </c>
      <c r="D516">
        <v>15259.4</v>
      </c>
      <c r="E516">
        <v>18219.900000000001</v>
      </c>
      <c r="F516" s="16">
        <f t="shared" si="128"/>
        <v>18938.099999999999</v>
      </c>
      <c r="G516" s="16">
        <f t="shared" si="128"/>
        <v>22748.2</v>
      </c>
      <c r="H516" s="20">
        <f t="shared" si="127"/>
        <v>-16.749017504681696</v>
      </c>
      <c r="I516" s="20">
        <f t="shared" si="124"/>
        <v>102.39999999999782</v>
      </c>
      <c r="J516" s="82">
        <f t="shared" si="126"/>
        <v>369</v>
      </c>
      <c r="K516">
        <v>1165.9000000000001</v>
      </c>
      <c r="M516" s="271"/>
      <c r="O516" s="271"/>
    </row>
    <row r="517" spans="1:15" ht="15" x14ac:dyDescent="0.25">
      <c r="A517" s="5">
        <f t="shared" si="123"/>
        <v>42453</v>
      </c>
      <c r="B517">
        <v>3653.4</v>
      </c>
      <c r="C517">
        <v>4352.2</v>
      </c>
      <c r="D517">
        <v>15601.8</v>
      </c>
      <c r="E517">
        <v>18558.099999999999</v>
      </c>
      <c r="F517" s="16">
        <f t="shared" ref="F517:G519" si="129">+B517+D517</f>
        <v>19255.2</v>
      </c>
      <c r="G517" s="16">
        <f t="shared" si="129"/>
        <v>22910.3</v>
      </c>
      <c r="H517" s="20">
        <f t="shared" si="127"/>
        <v>-15.953959572768571</v>
      </c>
      <c r="I517" s="20">
        <f t="shared" si="124"/>
        <v>162.09999999999854</v>
      </c>
      <c r="J517" s="82">
        <f t="shared" si="126"/>
        <v>317.10000000000218</v>
      </c>
      <c r="K517">
        <v>1251.4000000000001</v>
      </c>
      <c r="M517" s="49"/>
      <c r="O517" s="271"/>
    </row>
    <row r="518" spans="1:15" ht="15" x14ac:dyDescent="0.25">
      <c r="A518" s="5">
        <f t="shared" si="123"/>
        <v>42460</v>
      </c>
      <c r="B518">
        <v>3202.6</v>
      </c>
      <c r="C518">
        <v>4296.3999999999996</v>
      </c>
      <c r="D518">
        <v>15994.5</v>
      </c>
      <c r="E518">
        <v>18933.8</v>
      </c>
      <c r="F518" s="16">
        <f t="shared" si="129"/>
        <v>19197.099999999999</v>
      </c>
      <c r="G518" s="16">
        <f>+C518+E518</f>
        <v>23230.199999999997</v>
      </c>
      <c r="H518" s="20">
        <f t="shared" si="127"/>
        <v>-17.361451903126103</v>
      </c>
      <c r="I518" s="20">
        <f t="shared" si="124"/>
        <v>319.89999999999782</v>
      </c>
      <c r="J518" s="82">
        <f t="shared" ref="J518:J523" si="130">+F518-F517</f>
        <v>-58.100000000002183</v>
      </c>
      <c r="K518">
        <v>1410.8</v>
      </c>
      <c r="M518" s="49"/>
      <c r="O518" s="271"/>
    </row>
    <row r="519" spans="1:15" ht="15" x14ac:dyDescent="0.25">
      <c r="A519" s="5">
        <f t="shared" si="123"/>
        <v>42467</v>
      </c>
      <c r="B519">
        <v>3018.1</v>
      </c>
      <c r="C519">
        <v>3960.5</v>
      </c>
      <c r="D519">
        <v>16303.8</v>
      </c>
      <c r="E519">
        <v>19317.599999999999</v>
      </c>
      <c r="F519" s="16">
        <f t="shared" si="129"/>
        <v>19321.899999999998</v>
      </c>
      <c r="G519" s="16">
        <f t="shared" si="129"/>
        <v>23278.1</v>
      </c>
      <c r="H519" s="20">
        <f t="shared" ref="H519:H524" si="131">+(F519/G519-1)*100</f>
        <v>-16.995373333734285</v>
      </c>
      <c r="I519" s="20">
        <f t="shared" si="124"/>
        <v>47.900000000001455</v>
      </c>
      <c r="J519" s="82">
        <f t="shared" si="130"/>
        <v>124.79999999999927</v>
      </c>
      <c r="K519">
        <v>1622.3</v>
      </c>
      <c r="M519" s="271"/>
      <c r="O519" s="271"/>
    </row>
    <row r="520" spans="1:15" ht="15" x14ac:dyDescent="0.25">
      <c r="A520" s="5">
        <f t="shared" si="123"/>
        <v>42474</v>
      </c>
      <c r="B520" s="16">
        <v>2845</v>
      </c>
      <c r="C520">
        <v>3800.7</v>
      </c>
      <c r="D520">
        <v>16771.900000000001</v>
      </c>
      <c r="E520">
        <v>19874.900000000001</v>
      </c>
      <c r="F520" s="16">
        <f t="shared" ref="F520:G522" si="132">+B520+D520</f>
        <v>19616.900000000001</v>
      </c>
      <c r="G520" s="16">
        <f t="shared" si="132"/>
        <v>23675.600000000002</v>
      </c>
      <c r="H520" s="20">
        <f t="shared" si="131"/>
        <v>-17.142965753771822</v>
      </c>
      <c r="I520" s="20">
        <f t="shared" si="124"/>
        <v>397.50000000000364</v>
      </c>
      <c r="J520" s="82">
        <f t="shared" si="130"/>
        <v>295.00000000000364</v>
      </c>
      <c r="K520">
        <v>1947.8</v>
      </c>
      <c r="M520" s="271"/>
      <c r="O520" s="49"/>
    </row>
    <row r="521" spans="1:15" ht="15" x14ac:dyDescent="0.25">
      <c r="A521" s="5">
        <f t="shared" si="123"/>
        <v>42481</v>
      </c>
      <c r="B521" s="16">
        <v>2757</v>
      </c>
      <c r="C521" s="16">
        <v>2745</v>
      </c>
      <c r="D521">
        <v>17211.8</v>
      </c>
      <c r="E521">
        <v>20481.400000000001</v>
      </c>
      <c r="F521" s="16">
        <f t="shared" si="132"/>
        <v>19968.8</v>
      </c>
      <c r="G521" s="16">
        <f t="shared" si="132"/>
        <v>23226.400000000001</v>
      </c>
      <c r="H521" s="20">
        <f t="shared" si="131"/>
        <v>-14.025419350394387</v>
      </c>
      <c r="I521" s="20">
        <f t="shared" si="124"/>
        <v>-449.20000000000073</v>
      </c>
      <c r="J521" s="82">
        <f t="shared" si="130"/>
        <v>351.89999999999782</v>
      </c>
      <c r="K521">
        <v>2402.5</v>
      </c>
      <c r="M521" s="271"/>
      <c r="O521" s="49"/>
    </row>
    <row r="522" spans="1:15" ht="15" x14ac:dyDescent="0.25">
      <c r="A522" s="5">
        <f t="shared" si="123"/>
        <v>42488</v>
      </c>
      <c r="B522">
        <v>2550.6</v>
      </c>
      <c r="C522">
        <v>2310.6</v>
      </c>
      <c r="D522">
        <v>17595.5</v>
      </c>
      <c r="E522">
        <v>20767.599999999999</v>
      </c>
      <c r="F522" s="16">
        <f t="shared" si="132"/>
        <v>20146.099999999999</v>
      </c>
      <c r="G522" s="16">
        <f t="shared" si="132"/>
        <v>23078.199999999997</v>
      </c>
      <c r="H522" s="20">
        <f t="shared" si="131"/>
        <v>-12.705063653144521</v>
      </c>
      <c r="I522" s="20">
        <f t="shared" si="124"/>
        <v>-148.20000000000437</v>
      </c>
      <c r="J522" s="82">
        <f t="shared" si="130"/>
        <v>177.29999999999927</v>
      </c>
      <c r="K522" s="114">
        <v>2542.5</v>
      </c>
      <c r="M522" s="271"/>
      <c r="O522" s="271"/>
    </row>
    <row r="523" spans="1:15" ht="15" x14ac:dyDescent="0.25">
      <c r="A523" s="5">
        <f t="shared" si="123"/>
        <v>42495</v>
      </c>
      <c r="B523">
        <v>2398.4</v>
      </c>
      <c r="C523">
        <v>2128.5</v>
      </c>
      <c r="D523">
        <v>18042.7</v>
      </c>
      <c r="E523">
        <v>21065.1</v>
      </c>
      <c r="F523" s="16">
        <f t="shared" ref="F523:G525" si="133">+B523+D523</f>
        <v>20441.100000000002</v>
      </c>
      <c r="G523" s="16">
        <f t="shared" si="133"/>
        <v>23193.599999999999</v>
      </c>
      <c r="H523" s="20">
        <f t="shared" si="131"/>
        <v>-11.867497930463566</v>
      </c>
      <c r="I523" s="20">
        <f t="shared" si="124"/>
        <v>115.40000000000146</v>
      </c>
      <c r="J523" s="82">
        <f t="shared" si="130"/>
        <v>295.00000000000364</v>
      </c>
      <c r="K523" s="114">
        <v>2930.4</v>
      </c>
      <c r="M523" s="271"/>
      <c r="O523" s="271"/>
    </row>
    <row r="524" spans="1:15" ht="15" x14ac:dyDescent="0.25">
      <c r="A524" s="5">
        <f t="shared" si="123"/>
        <v>42502</v>
      </c>
      <c r="B524">
        <v>2193.9</v>
      </c>
      <c r="C524">
        <v>1832.9</v>
      </c>
      <c r="D524">
        <v>18422.2</v>
      </c>
      <c r="E524">
        <v>21435.200000000001</v>
      </c>
      <c r="F524" s="16">
        <f t="shared" si="133"/>
        <v>20616.100000000002</v>
      </c>
      <c r="G524" s="16">
        <f t="shared" si="133"/>
        <v>23268.100000000002</v>
      </c>
      <c r="H524" s="20">
        <f t="shared" si="131"/>
        <v>-11.397578659194352</v>
      </c>
      <c r="I524" s="20">
        <f t="shared" si="124"/>
        <v>74.500000000003638</v>
      </c>
      <c r="J524" s="82">
        <f>+F524-F523</f>
        <v>175</v>
      </c>
      <c r="K524" s="272">
        <v>3503.9</v>
      </c>
      <c r="O524" s="271"/>
    </row>
    <row r="525" spans="1:15" ht="15" x14ac:dyDescent="0.35">
      <c r="A525" s="5">
        <f t="shared" si="123"/>
        <v>42509</v>
      </c>
      <c r="B525">
        <v>1898.9</v>
      </c>
      <c r="C525">
        <v>1381.3</v>
      </c>
      <c r="D525">
        <v>18707.3</v>
      </c>
      <c r="E525">
        <v>21929.200000000001</v>
      </c>
      <c r="F525" s="16">
        <f t="shared" si="133"/>
        <v>20606.2</v>
      </c>
      <c r="G525" s="16">
        <f t="shared" si="133"/>
        <v>23310.5</v>
      </c>
      <c r="H525" s="20">
        <f t="shared" ref="H525:H530" si="134">+(F525/G525-1)*100</f>
        <v>-11.6012097552605</v>
      </c>
      <c r="I525" s="20">
        <f t="shared" si="124"/>
        <v>42.399999999997817</v>
      </c>
      <c r="J525" s="82">
        <f>+F525-F524</f>
        <v>-9.9000000000014552</v>
      </c>
      <c r="K525" s="272">
        <v>3858.4</v>
      </c>
      <c r="O525" s="28"/>
    </row>
    <row r="526" spans="1:15" x14ac:dyDescent="0.25">
      <c r="A526" s="5">
        <f t="shared" si="123"/>
        <v>42516</v>
      </c>
      <c r="B526">
        <v>1612.2</v>
      </c>
      <c r="C526">
        <v>954.5</v>
      </c>
      <c r="D526">
        <v>19101.400000000001</v>
      </c>
      <c r="E526">
        <v>22335.5</v>
      </c>
      <c r="F526" s="16">
        <f t="shared" ref="F526:G528" si="135">+B526+D526</f>
        <v>20713.600000000002</v>
      </c>
      <c r="G526" s="16">
        <f t="shared" si="135"/>
        <v>23290</v>
      </c>
      <c r="H526" s="20">
        <f t="shared" si="134"/>
        <v>-11.062258480034338</v>
      </c>
      <c r="I526" s="20">
        <f t="shared" si="124"/>
        <v>-20.5</v>
      </c>
      <c r="J526" s="82">
        <f>+F526-F525</f>
        <v>107.40000000000146</v>
      </c>
      <c r="K526" s="272">
        <v>4243.3999999999996</v>
      </c>
      <c r="L526" s="272"/>
      <c r="M526" s="272" t="s">
        <v>624</v>
      </c>
      <c r="N526">
        <f>B527-K526+(D527)</f>
        <v>1521.2</v>
      </c>
    </row>
    <row r="527" spans="1:15" x14ac:dyDescent="0.25">
      <c r="A527" s="123">
        <f t="shared" si="123"/>
        <v>42523</v>
      </c>
      <c r="B527" s="124">
        <v>5643.9</v>
      </c>
      <c r="C527" s="124">
        <v>4639.3999999999996</v>
      </c>
      <c r="D527" s="124">
        <v>120.7</v>
      </c>
      <c r="E527" s="124">
        <v>92.2</v>
      </c>
      <c r="F527" s="125">
        <f t="shared" si="135"/>
        <v>5764.5999999999995</v>
      </c>
      <c r="G527" s="125">
        <f t="shared" si="135"/>
        <v>4731.5999999999995</v>
      </c>
      <c r="H527" s="281">
        <f t="shared" si="134"/>
        <v>21.831938456336133</v>
      </c>
      <c r="I527" s="20">
        <f t="shared" si="124"/>
        <v>-18558.400000000001</v>
      </c>
      <c r="J527" s="129">
        <f>1521-1297.3</f>
        <v>223.70000000000005</v>
      </c>
      <c r="K527" s="124"/>
      <c r="L527" s="272" t="s">
        <v>625</v>
      </c>
      <c r="O527" s="40"/>
    </row>
    <row r="528" spans="1:15" x14ac:dyDescent="0.25">
      <c r="A528" s="5">
        <f t="shared" si="123"/>
        <v>42530</v>
      </c>
      <c r="B528" s="16">
        <v>6055</v>
      </c>
      <c r="C528">
        <v>4670.7</v>
      </c>
      <c r="D528">
        <v>472.4</v>
      </c>
      <c r="E528">
        <v>376.7</v>
      </c>
      <c r="F528" s="16">
        <f t="shared" si="135"/>
        <v>6527.4</v>
      </c>
      <c r="G528" s="16">
        <f t="shared" si="135"/>
        <v>5047.3999999999996</v>
      </c>
      <c r="H528" s="282">
        <f t="shared" si="134"/>
        <v>29.322027182311693</v>
      </c>
      <c r="I528" s="20">
        <f t="shared" si="124"/>
        <v>315.80000000000018</v>
      </c>
      <c r="J528" s="82">
        <f t="shared" ref="J528:J533" si="136">+F528-F527</f>
        <v>762.80000000000018</v>
      </c>
    </row>
    <row r="529" spans="1:12" x14ac:dyDescent="0.25">
      <c r="A529" s="5">
        <f t="shared" si="123"/>
        <v>42537</v>
      </c>
      <c r="B529">
        <v>5938.5</v>
      </c>
      <c r="C529">
        <v>4716.7</v>
      </c>
      <c r="D529">
        <v>1051.7</v>
      </c>
      <c r="E529">
        <v>765</v>
      </c>
      <c r="F529" s="16">
        <f t="shared" ref="F529:G531" si="137">+B529+D529</f>
        <v>6990.2</v>
      </c>
      <c r="G529" s="16">
        <f t="shared" si="137"/>
        <v>5481.7</v>
      </c>
      <c r="H529" s="282">
        <f t="shared" si="134"/>
        <v>27.518835397778062</v>
      </c>
      <c r="I529" s="20">
        <f t="shared" si="124"/>
        <v>434.30000000000018</v>
      </c>
      <c r="J529" s="82">
        <f t="shared" si="136"/>
        <v>462.80000000000018</v>
      </c>
      <c r="K529" s="102"/>
    </row>
    <row r="530" spans="1:12" x14ac:dyDescent="0.25">
      <c r="A530" s="5">
        <f t="shared" si="123"/>
        <v>42544</v>
      </c>
      <c r="B530">
        <v>6053.1</v>
      </c>
      <c r="C530">
        <v>4718.2</v>
      </c>
      <c r="D530">
        <v>1582.4</v>
      </c>
      <c r="E530">
        <v>1127.3</v>
      </c>
      <c r="F530" s="16">
        <f t="shared" si="137"/>
        <v>7635.5</v>
      </c>
      <c r="G530" s="16">
        <f t="shared" si="137"/>
        <v>5845.5</v>
      </c>
      <c r="H530" s="282">
        <f t="shared" si="134"/>
        <v>30.621845864340091</v>
      </c>
      <c r="I530" s="20">
        <f t="shared" si="124"/>
        <v>363.80000000000018</v>
      </c>
      <c r="J530" s="82">
        <f t="shared" si="136"/>
        <v>645.30000000000018</v>
      </c>
    </row>
    <row r="531" spans="1:12" x14ac:dyDescent="0.25">
      <c r="A531" s="5">
        <f t="shared" si="123"/>
        <v>42551</v>
      </c>
      <c r="B531">
        <v>6344.8</v>
      </c>
      <c r="C531">
        <v>4795.3999999999996</v>
      </c>
      <c r="D531">
        <v>2116</v>
      </c>
      <c r="E531">
        <v>1396.1</v>
      </c>
      <c r="F531" s="16">
        <f t="shared" si="137"/>
        <v>8460.7999999999993</v>
      </c>
      <c r="G531" s="16">
        <f t="shared" si="137"/>
        <v>6191.5</v>
      </c>
      <c r="H531" s="282">
        <f t="shared" ref="H531:H536" si="138">+(F531/G531-1)*100</f>
        <v>36.6518614229185</v>
      </c>
      <c r="I531" s="20">
        <f t="shared" si="124"/>
        <v>346</v>
      </c>
      <c r="J531" s="133">
        <f t="shared" si="136"/>
        <v>825.29999999999927</v>
      </c>
    </row>
    <row r="532" spans="1:12" x14ac:dyDescent="0.25">
      <c r="A532" s="5">
        <f t="shared" si="123"/>
        <v>42558</v>
      </c>
      <c r="B532">
        <v>6321.2</v>
      </c>
      <c r="C532" s="16">
        <v>4800</v>
      </c>
      <c r="D532">
        <v>2457.3000000000002</v>
      </c>
      <c r="E532">
        <v>1682.9</v>
      </c>
      <c r="F532" s="16">
        <f t="shared" ref="F532:G534" si="139">+B532+D532</f>
        <v>8778.5</v>
      </c>
      <c r="G532" s="16">
        <f t="shared" si="139"/>
        <v>6482.9</v>
      </c>
      <c r="H532" s="282">
        <f t="shared" si="138"/>
        <v>35.410078822749092</v>
      </c>
      <c r="I532" s="20">
        <f t="shared" si="124"/>
        <v>291.39999999999964</v>
      </c>
      <c r="J532" s="133">
        <f t="shared" si="136"/>
        <v>317.70000000000073</v>
      </c>
    </row>
    <row r="533" spans="1:12" x14ac:dyDescent="0.25">
      <c r="A533" s="5">
        <f t="shared" si="123"/>
        <v>42565</v>
      </c>
      <c r="B533">
        <v>6438.6</v>
      </c>
      <c r="C533">
        <v>4720.5</v>
      </c>
      <c r="D533">
        <v>2817.9</v>
      </c>
      <c r="E533">
        <v>2265.1999999999998</v>
      </c>
      <c r="F533" s="16">
        <f t="shared" si="139"/>
        <v>9256.5</v>
      </c>
      <c r="G533" s="16">
        <f t="shared" si="139"/>
        <v>6985.7</v>
      </c>
      <c r="H533" s="282">
        <f t="shared" si="138"/>
        <v>32.506405943570435</v>
      </c>
      <c r="I533" s="20">
        <f t="shared" si="124"/>
        <v>502.80000000000018</v>
      </c>
      <c r="J533" s="133">
        <f t="shared" si="136"/>
        <v>478</v>
      </c>
      <c r="L533" t="s">
        <v>47</v>
      </c>
    </row>
    <row r="534" spans="1:12" x14ac:dyDescent="0.25">
      <c r="A534" s="5">
        <f t="shared" si="123"/>
        <v>42572</v>
      </c>
      <c r="B534">
        <v>6394.8</v>
      </c>
      <c r="C534">
        <v>5053.2</v>
      </c>
      <c r="D534" s="16">
        <v>3367.8</v>
      </c>
      <c r="E534" s="16">
        <v>2632</v>
      </c>
      <c r="F534" s="16">
        <f t="shared" si="139"/>
        <v>9762.6</v>
      </c>
      <c r="G534" s="16">
        <f t="shared" si="139"/>
        <v>7685.2</v>
      </c>
      <c r="H534" s="282">
        <f t="shared" si="138"/>
        <v>27.031176807370016</v>
      </c>
      <c r="I534" s="20">
        <f t="shared" si="124"/>
        <v>699.5</v>
      </c>
      <c r="J534" s="133">
        <f t="shared" ref="J534:J539" si="140">+F534-F533</f>
        <v>506.10000000000036</v>
      </c>
    </row>
    <row r="535" spans="1:12" x14ac:dyDescent="0.25">
      <c r="A535" s="5">
        <f t="shared" si="123"/>
        <v>42579</v>
      </c>
      <c r="B535">
        <v>6143.1</v>
      </c>
      <c r="C535">
        <v>5577.1</v>
      </c>
      <c r="D535" s="16">
        <v>3946</v>
      </c>
      <c r="E535" s="16">
        <v>2946.5</v>
      </c>
      <c r="F535" s="16">
        <f t="shared" ref="F535:G537" si="141">+B535+D535</f>
        <v>10089.1</v>
      </c>
      <c r="G535" s="16">
        <f t="shared" si="141"/>
        <v>8523.6</v>
      </c>
      <c r="H535" s="282">
        <f t="shared" si="138"/>
        <v>18.366652588108302</v>
      </c>
      <c r="I535" s="20">
        <f t="shared" si="124"/>
        <v>838.40000000000055</v>
      </c>
      <c r="J535" s="135">
        <f t="shared" si="140"/>
        <v>326.5</v>
      </c>
    </row>
    <row r="536" spans="1:12" x14ac:dyDescent="0.25">
      <c r="A536" s="5">
        <f t="shared" si="123"/>
        <v>42586</v>
      </c>
      <c r="B536">
        <v>6344.9</v>
      </c>
      <c r="C536">
        <v>5599.2</v>
      </c>
      <c r="D536">
        <v>4351.8</v>
      </c>
      <c r="E536" s="16">
        <v>3346</v>
      </c>
      <c r="F536" s="16">
        <f t="shared" si="141"/>
        <v>10696.7</v>
      </c>
      <c r="G536" s="16">
        <f t="shared" si="141"/>
        <v>8945.2000000000007</v>
      </c>
      <c r="H536" s="282">
        <f t="shared" si="138"/>
        <v>19.580333586728081</v>
      </c>
      <c r="I536" s="20">
        <f t="shared" si="124"/>
        <v>421.60000000000036</v>
      </c>
      <c r="J536" s="135">
        <f t="shared" si="140"/>
        <v>607.60000000000036</v>
      </c>
    </row>
    <row r="537" spans="1:12" x14ac:dyDescent="0.25">
      <c r="A537" s="5">
        <f t="shared" si="123"/>
        <v>42593</v>
      </c>
      <c r="B537">
        <v>6116.5</v>
      </c>
      <c r="C537">
        <v>5307.5</v>
      </c>
      <c r="D537">
        <v>5069.7</v>
      </c>
      <c r="E537">
        <v>3952.1</v>
      </c>
      <c r="F537" s="16">
        <f t="shared" si="141"/>
        <v>11186.2</v>
      </c>
      <c r="G537" s="16">
        <f t="shared" si="141"/>
        <v>9259.6</v>
      </c>
      <c r="H537" s="282">
        <f t="shared" ref="H537:H542" si="142">+(F537/G537-1)*100</f>
        <v>20.806514320273006</v>
      </c>
      <c r="I537" s="20">
        <f t="shared" si="124"/>
        <v>314.39999999999964</v>
      </c>
      <c r="J537" s="135">
        <f t="shared" si="140"/>
        <v>489.5</v>
      </c>
    </row>
    <row r="538" spans="1:12" x14ac:dyDescent="0.25">
      <c r="A538" s="5">
        <f t="shared" si="123"/>
        <v>42600</v>
      </c>
      <c r="B538">
        <v>5932.2</v>
      </c>
      <c r="C538">
        <v>5479.4</v>
      </c>
      <c r="D538">
        <v>5633.7</v>
      </c>
      <c r="E538">
        <v>4309.3</v>
      </c>
      <c r="F538" s="16">
        <f t="shared" ref="F538:G540" si="143">+B538+D538</f>
        <v>11565.9</v>
      </c>
      <c r="G538" s="16">
        <f t="shared" si="143"/>
        <v>9788.7000000000007</v>
      </c>
      <c r="H538" s="282">
        <f t="shared" si="142"/>
        <v>18.155628428698378</v>
      </c>
      <c r="I538" s="20">
        <f t="shared" si="124"/>
        <v>529.10000000000036</v>
      </c>
      <c r="J538" s="133">
        <f t="shared" si="140"/>
        <v>379.69999999999891</v>
      </c>
    </row>
    <row r="539" spans="1:12" x14ac:dyDescent="0.25">
      <c r="A539" s="5">
        <f t="shared" si="123"/>
        <v>42607</v>
      </c>
      <c r="B539">
        <v>5617.5</v>
      </c>
      <c r="C539">
        <v>5226.5</v>
      </c>
      <c r="D539">
        <v>6227.9</v>
      </c>
      <c r="E539">
        <v>4839.7</v>
      </c>
      <c r="F539" s="16">
        <f t="shared" si="143"/>
        <v>11845.4</v>
      </c>
      <c r="G539" s="16">
        <f t="shared" si="143"/>
        <v>10066.200000000001</v>
      </c>
      <c r="H539" s="282">
        <f t="shared" si="142"/>
        <v>17.674991555899933</v>
      </c>
      <c r="I539" s="20">
        <f t="shared" si="124"/>
        <v>277.5</v>
      </c>
      <c r="J539" s="133">
        <f t="shared" si="140"/>
        <v>279.5</v>
      </c>
    </row>
    <row r="540" spans="1:12" x14ac:dyDescent="0.25">
      <c r="A540" s="5">
        <f t="shared" si="123"/>
        <v>42614</v>
      </c>
      <c r="B540">
        <v>5647.7</v>
      </c>
      <c r="C540">
        <v>5016.3999999999996</v>
      </c>
      <c r="D540">
        <v>6858.8</v>
      </c>
      <c r="E540">
        <v>5340.1</v>
      </c>
      <c r="F540" s="16">
        <f t="shared" si="143"/>
        <v>12506.5</v>
      </c>
      <c r="G540" s="16">
        <f t="shared" si="143"/>
        <v>10356.5</v>
      </c>
      <c r="H540" s="282">
        <f t="shared" si="142"/>
        <v>20.759909235745667</v>
      </c>
      <c r="I540" s="20">
        <f t="shared" si="124"/>
        <v>290.29999999999927</v>
      </c>
      <c r="J540" s="133">
        <f t="shared" ref="J540:J545" si="144">+F540-F539</f>
        <v>661.10000000000036</v>
      </c>
    </row>
    <row r="541" spans="1:12" x14ac:dyDescent="0.25">
      <c r="A541" s="5">
        <f t="shared" si="123"/>
        <v>42621</v>
      </c>
      <c r="B541">
        <v>5341.4</v>
      </c>
      <c r="C541">
        <v>4851.3</v>
      </c>
      <c r="D541">
        <v>7567.3</v>
      </c>
      <c r="E541">
        <v>5844.4</v>
      </c>
      <c r="F541" s="16">
        <f t="shared" ref="F541:G543" si="145">+B541+D541</f>
        <v>12908.7</v>
      </c>
      <c r="G541" s="16">
        <f t="shared" si="145"/>
        <v>10695.7</v>
      </c>
      <c r="H541" s="282">
        <f t="shared" si="142"/>
        <v>20.690557887749272</v>
      </c>
      <c r="I541" s="20">
        <f t="shared" si="124"/>
        <v>339.20000000000073</v>
      </c>
      <c r="J541" s="135">
        <f t="shared" si="144"/>
        <v>402.20000000000073</v>
      </c>
    </row>
    <row r="542" spans="1:12" x14ac:dyDescent="0.25">
      <c r="A542" s="5">
        <f t="shared" si="123"/>
        <v>42628</v>
      </c>
      <c r="B542">
        <v>5350.7</v>
      </c>
      <c r="C542">
        <v>4519.2</v>
      </c>
      <c r="D542">
        <v>8118.9</v>
      </c>
      <c r="E542">
        <v>6459.4</v>
      </c>
      <c r="F542" s="16">
        <f t="shared" si="145"/>
        <v>13469.599999999999</v>
      </c>
      <c r="G542" s="16">
        <f t="shared" si="145"/>
        <v>10978.599999999999</v>
      </c>
      <c r="H542" s="282">
        <f t="shared" si="142"/>
        <v>22.689596123367274</v>
      </c>
      <c r="I542" s="20">
        <f t="shared" si="124"/>
        <v>282.89999999999782</v>
      </c>
      <c r="J542" s="135">
        <f t="shared" si="144"/>
        <v>560.89999999999782</v>
      </c>
    </row>
    <row r="543" spans="1:12" x14ac:dyDescent="0.25">
      <c r="A543" s="5">
        <f t="shared" si="123"/>
        <v>42635</v>
      </c>
      <c r="B543">
        <v>5078.1000000000004</v>
      </c>
      <c r="C543">
        <v>4031.8</v>
      </c>
      <c r="D543">
        <v>8962.4</v>
      </c>
      <c r="E543">
        <v>7023.8</v>
      </c>
      <c r="F543" s="16">
        <f t="shared" si="145"/>
        <v>14040.5</v>
      </c>
      <c r="G543" s="16">
        <f t="shared" si="145"/>
        <v>11055.6</v>
      </c>
      <c r="H543" s="282">
        <f t="shared" ref="H543:H548" si="146">+(F543/G543-1)*100</f>
        <v>26.998986938745961</v>
      </c>
      <c r="I543" s="20">
        <f t="shared" si="124"/>
        <v>77.000000000001819</v>
      </c>
      <c r="J543" s="133">
        <f t="shared" si="144"/>
        <v>570.90000000000146</v>
      </c>
    </row>
    <row r="544" spans="1:12" x14ac:dyDescent="0.25">
      <c r="A544" s="5">
        <f t="shared" si="123"/>
        <v>42642</v>
      </c>
      <c r="B544">
        <v>4754.3999999999996</v>
      </c>
      <c r="C544" s="52">
        <v>3752.6</v>
      </c>
      <c r="D544" s="272">
        <v>9663.1</v>
      </c>
      <c r="E544" s="52">
        <v>7591.3</v>
      </c>
      <c r="F544" s="16">
        <f t="shared" ref="F544:G546" si="147">+B544+D544</f>
        <v>14417.5</v>
      </c>
      <c r="G544" s="16">
        <f t="shared" si="147"/>
        <v>11343.9</v>
      </c>
      <c r="H544" s="282">
        <f t="shared" si="146"/>
        <v>27.094738141203646</v>
      </c>
      <c r="I544" s="20">
        <f t="shared" si="124"/>
        <v>288.29999999999927</v>
      </c>
      <c r="J544" s="135">
        <f t="shared" si="144"/>
        <v>377</v>
      </c>
    </row>
    <row r="545" spans="1:13" x14ac:dyDescent="0.25">
      <c r="A545" s="5">
        <f t="shared" si="123"/>
        <v>42649</v>
      </c>
      <c r="B545">
        <v>4866.7</v>
      </c>
      <c r="C545" s="102">
        <v>3838</v>
      </c>
      <c r="D545">
        <v>10041.700000000001</v>
      </c>
      <c r="E545" s="102">
        <v>7966</v>
      </c>
      <c r="F545" s="16">
        <f t="shared" si="147"/>
        <v>14908.400000000001</v>
      </c>
      <c r="G545" s="16">
        <f t="shared" si="147"/>
        <v>11804</v>
      </c>
      <c r="H545" s="282">
        <f t="shared" si="146"/>
        <v>26.29955947136564</v>
      </c>
      <c r="I545" s="20">
        <f t="shared" si="124"/>
        <v>460.10000000000036</v>
      </c>
      <c r="J545" s="133">
        <f t="shared" si="144"/>
        <v>490.90000000000146</v>
      </c>
    </row>
    <row r="546" spans="1:13" x14ac:dyDescent="0.25">
      <c r="A546" s="5">
        <f t="shared" si="123"/>
        <v>42656</v>
      </c>
      <c r="B546" s="16">
        <v>4919</v>
      </c>
      <c r="C546">
        <v>3983.9</v>
      </c>
      <c r="D546">
        <v>10503.2</v>
      </c>
      <c r="E546">
        <v>8177.8</v>
      </c>
      <c r="F546" s="16">
        <f t="shared" si="147"/>
        <v>15422.2</v>
      </c>
      <c r="G546" s="16">
        <f t="shared" si="147"/>
        <v>12161.7</v>
      </c>
      <c r="H546" s="282">
        <f t="shared" si="146"/>
        <v>26.809574319379692</v>
      </c>
      <c r="I546" s="20">
        <f t="shared" si="124"/>
        <v>357.70000000000073</v>
      </c>
      <c r="J546" s="133">
        <f t="shared" ref="J546:J551" si="148">+F546-F545</f>
        <v>513.79999999999927</v>
      </c>
    </row>
    <row r="547" spans="1:13" x14ac:dyDescent="0.25">
      <c r="A547" s="5">
        <f t="shared" si="123"/>
        <v>42663</v>
      </c>
      <c r="B547">
        <v>5301.1</v>
      </c>
      <c r="C547">
        <v>4214</v>
      </c>
      <c r="D547">
        <v>10767.3</v>
      </c>
      <c r="E547">
        <v>8498</v>
      </c>
      <c r="F547" s="16">
        <f t="shared" ref="F547:G549" si="149">+B547+D547</f>
        <v>16068.4</v>
      </c>
      <c r="G547" s="16">
        <f t="shared" si="149"/>
        <v>12712</v>
      </c>
      <c r="H547" s="282">
        <f t="shared" si="146"/>
        <v>26.403398363750785</v>
      </c>
      <c r="I547" s="20">
        <f t="shared" si="124"/>
        <v>550.29999999999927</v>
      </c>
      <c r="J547" s="133">
        <f t="shared" si="148"/>
        <v>646.19999999999891</v>
      </c>
    </row>
    <row r="548" spans="1:13" x14ac:dyDescent="0.25">
      <c r="A548" s="5">
        <f t="shared" si="123"/>
        <v>42670</v>
      </c>
      <c r="B548">
        <v>5208.8</v>
      </c>
      <c r="C548">
        <v>4121.7</v>
      </c>
      <c r="D548">
        <v>11094.4</v>
      </c>
      <c r="E548">
        <v>8674.9</v>
      </c>
      <c r="F548" s="16">
        <f t="shared" si="149"/>
        <v>16303.2</v>
      </c>
      <c r="G548" s="16">
        <f t="shared" si="149"/>
        <v>12796.599999999999</v>
      </c>
      <c r="H548" s="282">
        <f t="shared" si="146"/>
        <v>27.402591313317615</v>
      </c>
      <c r="I548" s="20">
        <f t="shared" si="124"/>
        <v>84.599999999998545</v>
      </c>
      <c r="J548" s="133">
        <f t="shared" si="148"/>
        <v>234.80000000000109</v>
      </c>
    </row>
    <row r="549" spans="1:13" x14ac:dyDescent="0.25">
      <c r="A549" s="5">
        <f t="shared" si="123"/>
        <v>42677</v>
      </c>
      <c r="B549">
        <v>5598.2</v>
      </c>
      <c r="C549">
        <v>4109.2</v>
      </c>
      <c r="D549">
        <v>11474.6</v>
      </c>
      <c r="E549">
        <v>8896.7000000000007</v>
      </c>
      <c r="F549" s="16">
        <f t="shared" si="149"/>
        <v>17072.8</v>
      </c>
      <c r="G549" s="16">
        <f t="shared" si="149"/>
        <v>13005.900000000001</v>
      </c>
      <c r="H549" s="282">
        <f t="shared" ref="H549:H554" si="150">+(F549/G549-1)*100</f>
        <v>31.269654541400428</v>
      </c>
      <c r="I549" s="20">
        <f t="shared" si="124"/>
        <v>209.30000000000291</v>
      </c>
      <c r="J549" s="133">
        <f t="shared" si="148"/>
        <v>769.59999999999854</v>
      </c>
    </row>
    <row r="550" spans="1:13" x14ac:dyDescent="0.25">
      <c r="A550" s="5">
        <f t="shared" si="123"/>
        <v>42684</v>
      </c>
      <c r="B550">
        <v>5794.6</v>
      </c>
      <c r="C550">
        <v>4484.1000000000004</v>
      </c>
      <c r="D550">
        <v>11876.6</v>
      </c>
      <c r="E550">
        <v>9243.7999999999993</v>
      </c>
      <c r="F550" s="16">
        <f t="shared" ref="F550:G552" si="151">+B550+D550</f>
        <v>17671.2</v>
      </c>
      <c r="G550" s="16">
        <f t="shared" si="151"/>
        <v>13727.9</v>
      </c>
      <c r="H550" s="282">
        <f t="shared" si="150"/>
        <v>28.724713903801756</v>
      </c>
      <c r="I550" s="20">
        <f t="shared" si="124"/>
        <v>721.99999999999818</v>
      </c>
      <c r="J550" s="135">
        <f t="shared" si="148"/>
        <v>598.40000000000146</v>
      </c>
    </row>
    <row r="551" spans="1:13" x14ac:dyDescent="0.25">
      <c r="A551" s="5">
        <f t="shared" si="123"/>
        <v>42691</v>
      </c>
      <c r="B551">
        <v>6127.5</v>
      </c>
      <c r="C551">
        <v>4529.2</v>
      </c>
      <c r="D551">
        <v>12256.1</v>
      </c>
      <c r="E551">
        <v>9502.4</v>
      </c>
      <c r="F551" s="16">
        <f t="shared" si="151"/>
        <v>18383.599999999999</v>
      </c>
      <c r="G551" s="16">
        <f t="shared" si="151"/>
        <v>14031.599999999999</v>
      </c>
      <c r="H551" s="282">
        <f t="shared" si="150"/>
        <v>31.015707403289717</v>
      </c>
      <c r="I551" s="20">
        <f t="shared" si="124"/>
        <v>303.69999999999891</v>
      </c>
      <c r="J551" s="133">
        <f t="shared" si="148"/>
        <v>712.39999999999782</v>
      </c>
    </row>
    <row r="552" spans="1:13" x14ac:dyDescent="0.25">
      <c r="A552" s="5">
        <f t="shared" si="123"/>
        <v>42698</v>
      </c>
      <c r="B552">
        <v>6372.6</v>
      </c>
      <c r="C552">
        <v>4522.3</v>
      </c>
      <c r="D552">
        <v>12493.1</v>
      </c>
      <c r="E552">
        <v>9901.4</v>
      </c>
      <c r="F552" s="16">
        <f t="shared" si="151"/>
        <v>18865.7</v>
      </c>
      <c r="G552" s="16">
        <f t="shared" si="151"/>
        <v>14423.7</v>
      </c>
      <c r="H552" s="282">
        <f t="shared" si="150"/>
        <v>30.796536256300389</v>
      </c>
      <c r="I552" s="20">
        <f t="shared" si="124"/>
        <v>392.10000000000218</v>
      </c>
      <c r="J552" s="133">
        <f t="shared" ref="J552:J557" si="152">+F552-F551</f>
        <v>482.10000000000218</v>
      </c>
    </row>
    <row r="553" spans="1:13" x14ac:dyDescent="0.25">
      <c r="A553" s="5">
        <f t="shared" si="123"/>
        <v>42705</v>
      </c>
      <c r="B553">
        <v>6320.2</v>
      </c>
      <c r="C553">
        <v>4532.3999999999996</v>
      </c>
      <c r="D553">
        <v>13048.6</v>
      </c>
      <c r="E553">
        <v>10116.5</v>
      </c>
      <c r="F553" s="16">
        <f t="shared" ref="F553:G555" si="153">+B553+D553</f>
        <v>19368.8</v>
      </c>
      <c r="G553" s="16">
        <f t="shared" si="153"/>
        <v>14648.9</v>
      </c>
      <c r="H553" s="282">
        <f t="shared" si="150"/>
        <v>32.220166701936662</v>
      </c>
      <c r="I553" s="20">
        <f t="shared" si="124"/>
        <v>225.19999999999891</v>
      </c>
      <c r="J553" s="133">
        <f t="shared" si="152"/>
        <v>503.09999999999854</v>
      </c>
    </row>
    <row r="554" spans="1:13" x14ac:dyDescent="0.25">
      <c r="A554" s="5">
        <f t="shared" si="123"/>
        <v>42712</v>
      </c>
      <c r="B554">
        <v>6429.5</v>
      </c>
      <c r="C554">
        <v>4520.3</v>
      </c>
      <c r="D554">
        <v>13470.6</v>
      </c>
      <c r="E554">
        <v>10448.799999999999</v>
      </c>
      <c r="F554" s="16">
        <f t="shared" si="153"/>
        <v>19900.099999999999</v>
      </c>
      <c r="G554" s="16">
        <f t="shared" si="153"/>
        <v>14969.099999999999</v>
      </c>
      <c r="H554" s="282">
        <f t="shared" si="150"/>
        <v>32.941192189243182</v>
      </c>
      <c r="I554" s="20">
        <f t="shared" si="124"/>
        <v>320.19999999999891</v>
      </c>
      <c r="J554" s="133">
        <f t="shared" si="152"/>
        <v>531.29999999999927</v>
      </c>
    </row>
    <row r="555" spans="1:13" x14ac:dyDescent="0.25">
      <c r="A555" s="5">
        <f t="shared" si="123"/>
        <v>42719</v>
      </c>
      <c r="B555">
        <v>6315.7</v>
      </c>
      <c r="C555">
        <v>4483.3</v>
      </c>
      <c r="D555">
        <v>13882.2</v>
      </c>
      <c r="E555">
        <v>10856.1</v>
      </c>
      <c r="F555" s="16">
        <f t="shared" si="153"/>
        <v>20197.900000000001</v>
      </c>
      <c r="G555" s="16">
        <f t="shared" si="153"/>
        <v>15339.400000000001</v>
      </c>
      <c r="H555" s="282">
        <f t="shared" ref="H555:H560" si="154">+(F555/G555-1)*100</f>
        <v>31.67333794020626</v>
      </c>
      <c r="I555" s="20">
        <f t="shared" si="124"/>
        <v>370.30000000000291</v>
      </c>
      <c r="J555" s="133">
        <f t="shared" si="152"/>
        <v>297.80000000000291</v>
      </c>
      <c r="M555" s="146">
        <f>(J555-J554)/J554</f>
        <v>-0.43948804818369414</v>
      </c>
    </row>
    <row r="556" spans="1:13" x14ac:dyDescent="0.25">
      <c r="A556" s="5">
        <f t="shared" si="123"/>
        <v>42726</v>
      </c>
      <c r="B556">
        <v>6401.9</v>
      </c>
      <c r="C556" s="16">
        <v>4593</v>
      </c>
      <c r="D556">
        <v>14364.1</v>
      </c>
      <c r="E556">
        <v>11110</v>
      </c>
      <c r="F556" s="16">
        <f t="shared" ref="F556:G558" si="155">+B556+D556</f>
        <v>20766</v>
      </c>
      <c r="G556" s="16">
        <f t="shared" si="155"/>
        <v>15703</v>
      </c>
      <c r="H556" s="282">
        <f t="shared" si="154"/>
        <v>32.242246704451375</v>
      </c>
      <c r="I556" s="20">
        <f t="shared" si="124"/>
        <v>363.59999999999854</v>
      </c>
      <c r="J556" s="133">
        <f t="shared" si="152"/>
        <v>568.09999999999854</v>
      </c>
      <c r="M556" s="146">
        <f>(J556-J555)/J555</f>
        <v>0.90765614506377768</v>
      </c>
    </row>
    <row r="557" spans="1:13" x14ac:dyDescent="0.25">
      <c r="A557" s="5">
        <f t="shared" si="123"/>
        <v>42733</v>
      </c>
      <c r="B557">
        <v>6159.5</v>
      </c>
      <c r="C557" s="16">
        <v>4395</v>
      </c>
      <c r="D557">
        <v>14790.2</v>
      </c>
      <c r="E557">
        <v>11384.4</v>
      </c>
      <c r="F557" s="16">
        <f t="shared" si="155"/>
        <v>20949.7</v>
      </c>
      <c r="G557" s="16">
        <f t="shared" si="155"/>
        <v>15779.4</v>
      </c>
      <c r="H557" s="282">
        <f t="shared" si="154"/>
        <v>32.766138129459947</v>
      </c>
      <c r="I557" s="20">
        <f t="shared" si="124"/>
        <v>76.399999999999636</v>
      </c>
      <c r="J557" s="133">
        <f t="shared" si="152"/>
        <v>183.70000000000073</v>
      </c>
    </row>
    <row r="558" spans="1:13" x14ac:dyDescent="0.25">
      <c r="A558" s="5">
        <f t="shared" si="123"/>
        <v>42740</v>
      </c>
      <c r="B558">
        <v>6378.2</v>
      </c>
      <c r="C558" s="16">
        <v>4395</v>
      </c>
      <c r="D558">
        <v>14962.4</v>
      </c>
      <c r="E558">
        <v>11384.4</v>
      </c>
      <c r="F558" s="16">
        <f t="shared" si="155"/>
        <v>21340.6</v>
      </c>
      <c r="G558" s="16">
        <f t="shared" si="155"/>
        <v>15779.4</v>
      </c>
      <c r="H558" s="282">
        <f t="shared" si="154"/>
        <v>35.243418634422085</v>
      </c>
      <c r="I558" s="20">
        <f t="shared" si="124"/>
        <v>0</v>
      </c>
      <c r="J558" s="133">
        <f t="shared" ref="J558:J612" si="156">+F558-F557</f>
        <v>390.89999999999782</v>
      </c>
    </row>
    <row r="559" spans="1:13" x14ac:dyDescent="0.25">
      <c r="A559" s="5">
        <f t="shared" si="123"/>
        <v>42747</v>
      </c>
      <c r="B559">
        <v>6225.9</v>
      </c>
      <c r="C559">
        <v>4221.8</v>
      </c>
      <c r="D559">
        <v>15357.2</v>
      </c>
      <c r="E559">
        <v>12194.3</v>
      </c>
      <c r="F559" s="16">
        <f t="shared" ref="F559:G561" si="157">+B559+D559</f>
        <v>21583.1</v>
      </c>
      <c r="G559" s="16">
        <f t="shared" si="157"/>
        <v>16416.099999999999</v>
      </c>
      <c r="H559" s="282">
        <f t="shared" si="154"/>
        <v>31.475198128666371</v>
      </c>
      <c r="I559" s="20">
        <f t="shared" si="124"/>
        <v>636.69999999999891</v>
      </c>
      <c r="J559" s="133">
        <f t="shared" si="156"/>
        <v>242.5</v>
      </c>
    </row>
    <row r="560" spans="1:13" x14ac:dyDescent="0.25">
      <c r="A560" s="5">
        <f t="shared" si="123"/>
        <v>42754</v>
      </c>
      <c r="B560">
        <v>6782.5</v>
      </c>
      <c r="C560">
        <v>4204.6000000000004</v>
      </c>
      <c r="D560">
        <v>15654</v>
      </c>
      <c r="E560">
        <v>12505.7</v>
      </c>
      <c r="F560" s="16">
        <f t="shared" si="157"/>
        <v>22436.5</v>
      </c>
      <c r="G560" s="16">
        <f t="shared" si="157"/>
        <v>16710.300000000003</v>
      </c>
      <c r="H560" s="282">
        <f t="shared" si="154"/>
        <v>34.267487717156463</v>
      </c>
      <c r="I560" s="20">
        <f t="shared" si="124"/>
        <v>294.20000000000437</v>
      </c>
      <c r="J560" s="133">
        <f t="shared" si="156"/>
        <v>853.40000000000146</v>
      </c>
    </row>
    <row r="561" spans="1:11" x14ac:dyDescent="0.25">
      <c r="A561" s="5">
        <f t="shared" si="123"/>
        <v>42761</v>
      </c>
      <c r="B561">
        <v>6909.6</v>
      </c>
      <c r="C561">
        <v>4040.4</v>
      </c>
      <c r="D561">
        <v>15978.1</v>
      </c>
      <c r="E561">
        <v>12736</v>
      </c>
      <c r="F561" s="16">
        <f t="shared" si="157"/>
        <v>22887.7</v>
      </c>
      <c r="G561" s="16">
        <f t="shared" si="157"/>
        <v>16776.400000000001</v>
      </c>
      <c r="H561" s="282">
        <f>+(F561/G561-1)*100</f>
        <v>36.427958322405289</v>
      </c>
      <c r="I561" s="20">
        <f t="shared" si="124"/>
        <v>66.099999999998545</v>
      </c>
      <c r="J561" s="133">
        <f t="shared" si="156"/>
        <v>451.20000000000073</v>
      </c>
    </row>
    <row r="562" spans="1:11" x14ac:dyDescent="0.25">
      <c r="A562" s="5">
        <f t="shared" si="123"/>
        <v>42768</v>
      </c>
      <c r="B562">
        <v>6830.7</v>
      </c>
      <c r="C562">
        <v>3927.2</v>
      </c>
      <c r="D562">
        <v>16584.3</v>
      </c>
      <c r="E562">
        <v>13112.5</v>
      </c>
      <c r="F562" s="16">
        <f>+B562+D562</f>
        <v>23415</v>
      </c>
      <c r="G562" s="16">
        <f>+C562+E562</f>
        <v>17039.7</v>
      </c>
      <c r="H562" s="282">
        <f>+(F562/G562-1)*100</f>
        <v>37.414391098434827</v>
      </c>
      <c r="I562" s="20">
        <f t="shared" si="124"/>
        <v>263.29999999999927</v>
      </c>
      <c r="J562" s="133">
        <f t="shared" si="156"/>
        <v>527.29999999999927</v>
      </c>
    </row>
    <row r="563" spans="1:11" x14ac:dyDescent="0.25">
      <c r="A563" s="5">
        <f t="shared" si="123"/>
        <v>42775</v>
      </c>
      <c r="B563">
        <v>7010.7</v>
      </c>
      <c r="C563">
        <v>3841.5</v>
      </c>
      <c r="D563" s="54">
        <v>16925.3</v>
      </c>
      <c r="E563">
        <v>13451.9</v>
      </c>
      <c r="F563" s="16">
        <f t="shared" ref="F563:F590" si="158">+B563+D563</f>
        <v>23936</v>
      </c>
      <c r="G563" s="16">
        <f t="shared" ref="G563:G590" si="159">+C563+E563</f>
        <v>17293.400000000001</v>
      </c>
      <c r="H563" s="282">
        <f t="shared" ref="H563:H590" si="160">+(F563/G563-1)*100</f>
        <v>38.411185770293855</v>
      </c>
      <c r="I563" s="20">
        <f t="shared" si="124"/>
        <v>253.70000000000073</v>
      </c>
      <c r="J563" s="133">
        <f t="shared" si="156"/>
        <v>521</v>
      </c>
    </row>
    <row r="564" spans="1:11" x14ac:dyDescent="0.25">
      <c r="A564" s="5">
        <f t="shared" si="123"/>
        <v>42782</v>
      </c>
      <c r="B564" s="16">
        <v>6833</v>
      </c>
      <c r="C564">
        <v>3999.4</v>
      </c>
      <c r="D564">
        <v>17554.3</v>
      </c>
      <c r="E564">
        <v>13681.9</v>
      </c>
      <c r="F564" s="16">
        <f t="shared" si="158"/>
        <v>24387.3</v>
      </c>
      <c r="G564" s="16">
        <f t="shared" si="159"/>
        <v>17681.3</v>
      </c>
      <c r="H564" s="282">
        <f t="shared" si="160"/>
        <v>37.927075497842353</v>
      </c>
      <c r="I564" s="20">
        <f t="shared" si="124"/>
        <v>387.89999999999782</v>
      </c>
      <c r="J564" s="133">
        <f t="shared" si="156"/>
        <v>451.29999999999927</v>
      </c>
    </row>
    <row r="565" spans="1:11" x14ac:dyDescent="0.25">
      <c r="A565" s="5">
        <f t="shared" si="123"/>
        <v>42789</v>
      </c>
      <c r="B565">
        <v>6644.2</v>
      </c>
      <c r="C565">
        <v>3955.8</v>
      </c>
      <c r="D565" s="54">
        <v>18067.2</v>
      </c>
      <c r="E565">
        <v>14069.8</v>
      </c>
      <c r="F565" s="16">
        <f t="shared" si="158"/>
        <v>24711.4</v>
      </c>
      <c r="G565" s="16">
        <f t="shared" si="159"/>
        <v>18025.599999999999</v>
      </c>
      <c r="H565" s="282">
        <f t="shared" si="160"/>
        <v>37.090582282975348</v>
      </c>
      <c r="I565" s="20">
        <f t="shared" si="124"/>
        <v>344.29999999999927</v>
      </c>
      <c r="J565" s="133">
        <f t="shared" si="156"/>
        <v>324.10000000000218</v>
      </c>
    </row>
    <row r="566" spans="1:11" x14ac:dyDescent="0.25">
      <c r="A566" s="5">
        <f t="shared" si="123"/>
        <v>42796</v>
      </c>
      <c r="B566">
        <v>6585.3</v>
      </c>
      <c r="C566">
        <v>3868.9</v>
      </c>
      <c r="D566" s="54">
        <v>18516.7</v>
      </c>
      <c r="E566">
        <v>14487.4</v>
      </c>
      <c r="F566" s="16">
        <f t="shared" si="158"/>
        <v>25102</v>
      </c>
      <c r="G566" s="16">
        <f t="shared" si="159"/>
        <v>18356.3</v>
      </c>
      <c r="H566" s="282">
        <f t="shared" si="160"/>
        <v>36.748691185042738</v>
      </c>
      <c r="I566" s="20">
        <f t="shared" si="124"/>
        <v>330.70000000000073</v>
      </c>
      <c r="J566" s="133">
        <f t="shared" si="156"/>
        <v>390.59999999999854</v>
      </c>
    </row>
    <row r="567" spans="1:11" x14ac:dyDescent="0.25">
      <c r="A567" s="5">
        <f t="shared" si="123"/>
        <v>42803</v>
      </c>
      <c r="B567">
        <v>6230.4</v>
      </c>
      <c r="C567">
        <v>3665.6</v>
      </c>
      <c r="D567" s="16">
        <v>19136</v>
      </c>
      <c r="E567">
        <v>14903.5</v>
      </c>
      <c r="F567" s="16">
        <f t="shared" si="158"/>
        <v>25366.400000000001</v>
      </c>
      <c r="G567" s="16">
        <f t="shared" si="159"/>
        <v>18569.099999999999</v>
      </c>
      <c r="H567" s="282">
        <f t="shared" si="160"/>
        <v>36.605435912349037</v>
      </c>
      <c r="I567" s="20">
        <f t="shared" si="124"/>
        <v>212.79999999999927</v>
      </c>
      <c r="J567" s="133">
        <f t="shared" si="156"/>
        <v>264.40000000000146</v>
      </c>
    </row>
    <row r="568" spans="1:11" x14ac:dyDescent="0.25">
      <c r="A568" s="5">
        <f t="shared" si="123"/>
        <v>42810</v>
      </c>
      <c r="B568">
        <v>6000.2</v>
      </c>
      <c r="C568">
        <v>3678.7</v>
      </c>
      <c r="D568">
        <v>19784.8</v>
      </c>
      <c r="E568">
        <v>15259.4</v>
      </c>
      <c r="F568" s="16">
        <f t="shared" si="158"/>
        <v>25785</v>
      </c>
      <c r="G568" s="16">
        <f t="shared" si="159"/>
        <v>18938.099999999999</v>
      </c>
      <c r="H568" s="282">
        <f t="shared" si="160"/>
        <v>36.154102048251957</v>
      </c>
      <c r="I568" s="20">
        <f t="shared" si="124"/>
        <v>369</v>
      </c>
      <c r="J568" s="135">
        <f t="shared" si="156"/>
        <v>418.59999999999854</v>
      </c>
    </row>
    <row r="569" spans="1:11" x14ac:dyDescent="0.25">
      <c r="A569" s="5">
        <f t="shared" si="123"/>
        <v>42817</v>
      </c>
      <c r="B569">
        <v>5968.9</v>
      </c>
      <c r="C569">
        <v>3653.4</v>
      </c>
      <c r="D569">
        <v>20280.2</v>
      </c>
      <c r="E569">
        <v>15601.8</v>
      </c>
      <c r="F569" s="16">
        <f t="shared" si="158"/>
        <v>26249.1</v>
      </c>
      <c r="G569" s="16">
        <f t="shared" si="159"/>
        <v>19255.2</v>
      </c>
      <c r="H569" s="282">
        <f t="shared" si="160"/>
        <v>36.322136357970813</v>
      </c>
      <c r="I569" s="20">
        <f t="shared" si="124"/>
        <v>317.10000000000218</v>
      </c>
      <c r="J569" s="133">
        <f t="shared" si="156"/>
        <v>464.09999999999854</v>
      </c>
    </row>
    <row r="570" spans="1:11" x14ac:dyDescent="0.25">
      <c r="A570" s="5">
        <f t="shared" si="123"/>
        <v>42824</v>
      </c>
      <c r="B570">
        <v>5972.3</v>
      </c>
      <c r="C570">
        <v>3202.6</v>
      </c>
      <c r="D570">
        <v>20845.099999999999</v>
      </c>
      <c r="E570">
        <v>15994.5</v>
      </c>
      <c r="F570" s="16">
        <f t="shared" si="158"/>
        <v>26817.399999999998</v>
      </c>
      <c r="G570" s="16">
        <f t="shared" si="159"/>
        <v>19197.099999999999</v>
      </c>
      <c r="H570" s="282">
        <f t="shared" si="160"/>
        <v>39.695058107735015</v>
      </c>
      <c r="I570" s="20">
        <f t="shared" si="124"/>
        <v>-58.100000000002183</v>
      </c>
      <c r="J570" s="133">
        <f t="shared" si="156"/>
        <v>568.29999999999927</v>
      </c>
    </row>
    <row r="571" spans="1:11" x14ac:dyDescent="0.25">
      <c r="A571" s="5">
        <f t="shared" si="123"/>
        <v>42831</v>
      </c>
      <c r="B571">
        <v>5759.6</v>
      </c>
      <c r="C571">
        <v>3018.1</v>
      </c>
      <c r="D571">
        <v>21479.5</v>
      </c>
      <c r="E571">
        <v>16302.2</v>
      </c>
      <c r="F571" s="16">
        <f t="shared" si="158"/>
        <v>27239.1</v>
      </c>
      <c r="G571" s="16">
        <f t="shared" si="159"/>
        <v>19320.3</v>
      </c>
      <c r="H571" s="282">
        <f t="shared" si="160"/>
        <v>40.986941196565276</v>
      </c>
      <c r="I571" s="20">
        <f t="shared" si="124"/>
        <v>123.20000000000073</v>
      </c>
      <c r="J571" s="133">
        <f t="shared" si="156"/>
        <v>421.70000000000073</v>
      </c>
    </row>
    <row r="572" spans="1:11" x14ac:dyDescent="0.25">
      <c r="A572" s="5">
        <f t="shared" si="123"/>
        <v>42838</v>
      </c>
      <c r="B572">
        <v>5432.8</v>
      </c>
      <c r="C572" s="16">
        <v>2845</v>
      </c>
      <c r="D572">
        <v>22220.2</v>
      </c>
      <c r="E572">
        <v>16803.3</v>
      </c>
      <c r="F572" s="16">
        <f>+B572+D572</f>
        <v>27653</v>
      </c>
      <c r="G572" s="16">
        <f>+C572+E572</f>
        <v>19648.3</v>
      </c>
      <c r="H572" s="282">
        <f t="shared" si="160"/>
        <v>40.73991134093027</v>
      </c>
      <c r="I572" s="20">
        <f t="shared" si="124"/>
        <v>328</v>
      </c>
      <c r="J572" s="133">
        <f t="shared" si="156"/>
        <v>413.90000000000146</v>
      </c>
    </row>
    <row r="573" spans="1:11" x14ac:dyDescent="0.25">
      <c r="A573" s="5">
        <f t="shared" ref="A573:A636" si="161">+A572+7</f>
        <v>42845</v>
      </c>
      <c r="B573">
        <v>4881.8</v>
      </c>
      <c r="C573" s="16">
        <v>2757</v>
      </c>
      <c r="D573">
        <v>22832.9</v>
      </c>
      <c r="E573">
        <v>17243.3</v>
      </c>
      <c r="F573" s="16">
        <f>+B573+D573</f>
        <v>27714.7</v>
      </c>
      <c r="G573" s="16">
        <f t="shared" si="159"/>
        <v>20000.3</v>
      </c>
      <c r="H573" s="282">
        <f t="shared" si="160"/>
        <v>38.571421428678576</v>
      </c>
      <c r="I573" s="20">
        <f t="shared" ref="I573:I636" si="162">+G573-G572</f>
        <v>352</v>
      </c>
      <c r="J573" s="133">
        <f t="shared" si="156"/>
        <v>61.700000000000728</v>
      </c>
    </row>
    <row r="574" spans="1:11" x14ac:dyDescent="0.25">
      <c r="A574" s="5">
        <f t="shared" si="161"/>
        <v>42852</v>
      </c>
      <c r="B574">
        <v>4517.3999999999996</v>
      </c>
      <c r="C574">
        <v>2550.6</v>
      </c>
      <c r="D574">
        <v>23455.7</v>
      </c>
      <c r="E574">
        <v>17628.400000000001</v>
      </c>
      <c r="F574" s="16">
        <f t="shared" si="158"/>
        <v>27973.1</v>
      </c>
      <c r="G574" s="16">
        <f t="shared" si="159"/>
        <v>20179</v>
      </c>
      <c r="H574" s="282">
        <f t="shared" si="160"/>
        <v>38.624807968680308</v>
      </c>
      <c r="I574" s="20">
        <f t="shared" si="162"/>
        <v>178.70000000000073</v>
      </c>
      <c r="J574" s="133">
        <f t="shared" si="156"/>
        <v>258.39999999999782</v>
      </c>
      <c r="K574">
        <v>2444.6999999999998</v>
      </c>
    </row>
    <row r="575" spans="1:11" x14ac:dyDescent="0.25">
      <c r="A575" s="5">
        <f t="shared" si="161"/>
        <v>42859</v>
      </c>
      <c r="B575">
        <v>3897.4</v>
      </c>
      <c r="C575">
        <v>2398.4</v>
      </c>
      <c r="D575">
        <v>24051.599999999999</v>
      </c>
      <c r="E575">
        <v>18075.5</v>
      </c>
      <c r="F575" s="16">
        <f t="shared" si="158"/>
        <v>27949</v>
      </c>
      <c r="G575" s="16">
        <f t="shared" si="159"/>
        <v>20473.900000000001</v>
      </c>
      <c r="H575" s="282">
        <f t="shared" si="160"/>
        <v>36.510386394385044</v>
      </c>
      <c r="I575" s="20">
        <f t="shared" si="162"/>
        <v>294.90000000000146</v>
      </c>
      <c r="J575" s="132">
        <f t="shared" si="156"/>
        <v>-24.099999999998545</v>
      </c>
      <c r="K575">
        <v>2718.2</v>
      </c>
    </row>
    <row r="576" spans="1:11" x14ac:dyDescent="0.25">
      <c r="A576" s="5">
        <f t="shared" si="161"/>
        <v>42866</v>
      </c>
      <c r="B576">
        <v>3471.7</v>
      </c>
      <c r="C576">
        <v>2193.9</v>
      </c>
      <c r="D576">
        <v>24724.799999999999</v>
      </c>
      <c r="E576">
        <v>18455.2</v>
      </c>
      <c r="F576" s="16">
        <f t="shared" si="158"/>
        <v>28196.5</v>
      </c>
      <c r="G576" s="16">
        <f t="shared" si="159"/>
        <v>20649.100000000002</v>
      </c>
      <c r="H576" s="282">
        <f t="shared" si="160"/>
        <v>36.55074555307494</v>
      </c>
      <c r="I576" s="20">
        <f t="shared" si="162"/>
        <v>175.20000000000073</v>
      </c>
      <c r="J576" s="133">
        <f t="shared" si="156"/>
        <v>247.5</v>
      </c>
      <c r="K576" s="272">
        <v>3111.2</v>
      </c>
    </row>
    <row r="577" spans="1:16" x14ac:dyDescent="0.25">
      <c r="A577" s="5">
        <f t="shared" si="161"/>
        <v>42873</v>
      </c>
      <c r="B577" s="16">
        <v>2940</v>
      </c>
      <c r="C577">
        <v>1898.9</v>
      </c>
      <c r="D577">
        <v>25458.3</v>
      </c>
      <c r="E577">
        <v>18740.3</v>
      </c>
      <c r="F577" s="16">
        <f t="shared" si="158"/>
        <v>28398.3</v>
      </c>
      <c r="G577" s="16">
        <f t="shared" si="159"/>
        <v>20639.2</v>
      </c>
      <c r="H577" s="282">
        <f t="shared" si="160"/>
        <v>37.593995891313604</v>
      </c>
      <c r="I577" s="20">
        <f t="shared" si="162"/>
        <v>-9.9000000000014552</v>
      </c>
      <c r="J577" s="133">
        <f t="shared" si="156"/>
        <v>201.79999999999927</v>
      </c>
      <c r="K577" s="272">
        <v>3454.1</v>
      </c>
    </row>
    <row r="578" spans="1:16" x14ac:dyDescent="0.25">
      <c r="A578" s="5">
        <f t="shared" si="161"/>
        <v>42880</v>
      </c>
      <c r="B578">
        <v>2327.5</v>
      </c>
      <c r="C578">
        <v>1612.2</v>
      </c>
      <c r="D578">
        <v>26041.9</v>
      </c>
      <c r="E578">
        <v>19134.400000000001</v>
      </c>
      <c r="F578" s="16">
        <f t="shared" si="158"/>
        <v>28369.4</v>
      </c>
      <c r="G578" s="16">
        <f t="shared" si="159"/>
        <v>20746.600000000002</v>
      </c>
      <c r="H578" s="282">
        <f t="shared" si="160"/>
        <v>36.742405984595059</v>
      </c>
      <c r="I578" s="20">
        <f t="shared" si="162"/>
        <v>107.40000000000146</v>
      </c>
      <c r="J578" s="132">
        <f t="shared" si="156"/>
        <v>-28.899999999997817</v>
      </c>
      <c r="K578" s="272">
        <v>4264.3999999999996</v>
      </c>
      <c r="N578" t="s">
        <v>624</v>
      </c>
      <c r="O578">
        <f>B579-K578+(D579)</f>
        <v>2344.4</v>
      </c>
    </row>
    <row r="579" spans="1:16" x14ac:dyDescent="0.25">
      <c r="A579" s="5">
        <f t="shared" si="161"/>
        <v>42887</v>
      </c>
      <c r="B579">
        <v>6514.9</v>
      </c>
      <c r="C579">
        <v>5643.9</v>
      </c>
      <c r="D579">
        <v>93.9</v>
      </c>
      <c r="E579">
        <v>120.7</v>
      </c>
      <c r="F579" s="16">
        <f t="shared" si="158"/>
        <v>6608.7999999999993</v>
      </c>
      <c r="G579" s="16">
        <f t="shared" si="159"/>
        <v>5764.5999999999995</v>
      </c>
      <c r="H579" s="282">
        <f t="shared" si="160"/>
        <v>14.644554695902578</v>
      </c>
      <c r="I579" s="20">
        <f t="shared" si="162"/>
        <v>-14982.000000000004</v>
      </c>
      <c r="J579" s="133">
        <f>2344.4-1883.4</f>
        <v>461</v>
      </c>
      <c r="K579" s="272">
        <v>0</v>
      </c>
      <c r="M579" s="272" t="s">
        <v>626</v>
      </c>
      <c r="O579" s="40"/>
      <c r="P579" s="40"/>
    </row>
    <row r="580" spans="1:16" x14ac:dyDescent="0.25">
      <c r="A580" s="5">
        <f t="shared" si="161"/>
        <v>42894</v>
      </c>
      <c r="B580">
        <v>6263.8</v>
      </c>
      <c r="C580" s="16">
        <v>6055</v>
      </c>
      <c r="D580">
        <v>718.4</v>
      </c>
      <c r="E580">
        <v>472.4</v>
      </c>
      <c r="F580" s="16">
        <f t="shared" si="158"/>
        <v>6982.2</v>
      </c>
      <c r="G580" s="16">
        <f t="shared" si="159"/>
        <v>6527.4</v>
      </c>
      <c r="H580" s="282">
        <f t="shared" si="160"/>
        <v>6.9675521647210248</v>
      </c>
      <c r="I580" s="20">
        <f t="shared" si="162"/>
        <v>762.80000000000018</v>
      </c>
      <c r="J580" s="133">
        <f t="shared" si="156"/>
        <v>373.40000000000055</v>
      </c>
    </row>
    <row r="581" spans="1:16" x14ac:dyDescent="0.25">
      <c r="A581" s="5">
        <f t="shared" si="161"/>
        <v>42901</v>
      </c>
      <c r="B581">
        <v>6088.9</v>
      </c>
      <c r="C581">
        <v>5938.5</v>
      </c>
      <c r="D581">
        <v>1436.2</v>
      </c>
      <c r="E581">
        <v>1051.7</v>
      </c>
      <c r="F581" s="16">
        <f t="shared" si="158"/>
        <v>7525.0999999999995</v>
      </c>
      <c r="G581" s="16">
        <f t="shared" si="159"/>
        <v>6990.2</v>
      </c>
      <c r="H581" s="282">
        <f t="shared" si="160"/>
        <v>7.6521415696260364</v>
      </c>
      <c r="I581" s="20">
        <f t="shared" si="162"/>
        <v>462.80000000000018</v>
      </c>
      <c r="J581" s="133">
        <f t="shared" si="156"/>
        <v>542.89999999999964</v>
      </c>
    </row>
    <row r="582" spans="1:16" x14ac:dyDescent="0.25">
      <c r="A582" s="5">
        <f t="shared" si="161"/>
        <v>42908</v>
      </c>
      <c r="B582">
        <v>5830.2</v>
      </c>
      <c r="C582">
        <v>6344.8</v>
      </c>
      <c r="D582">
        <v>2187</v>
      </c>
      <c r="E582">
        <v>2116</v>
      </c>
      <c r="F582" s="16">
        <f t="shared" si="158"/>
        <v>8017.2</v>
      </c>
      <c r="G582" s="16">
        <f t="shared" si="159"/>
        <v>8460.7999999999993</v>
      </c>
      <c r="H582" s="282">
        <f t="shared" si="160"/>
        <v>-5.2430030257186067</v>
      </c>
      <c r="I582" s="20">
        <f t="shared" si="162"/>
        <v>1470.5999999999995</v>
      </c>
      <c r="J582" s="133">
        <f t="shared" si="156"/>
        <v>492.10000000000036</v>
      </c>
    </row>
    <row r="583" spans="1:16" x14ac:dyDescent="0.25">
      <c r="A583" s="5">
        <f t="shared" si="161"/>
        <v>42915</v>
      </c>
      <c r="B583">
        <v>5664.4</v>
      </c>
      <c r="C583">
        <v>6344.8</v>
      </c>
      <c r="D583">
        <v>2728.1</v>
      </c>
      <c r="E583">
        <v>2116</v>
      </c>
      <c r="F583" s="16">
        <f t="shared" si="158"/>
        <v>8392.5</v>
      </c>
      <c r="G583" s="16">
        <f t="shared" si="159"/>
        <v>8460.7999999999993</v>
      </c>
      <c r="H583" s="282">
        <f t="shared" si="160"/>
        <v>-0.80725226928894944</v>
      </c>
      <c r="I583" s="20">
        <f t="shared" si="162"/>
        <v>0</v>
      </c>
      <c r="J583" s="135">
        <f t="shared" si="156"/>
        <v>375.30000000000018</v>
      </c>
    </row>
    <row r="584" spans="1:16" x14ac:dyDescent="0.25">
      <c r="A584" s="5">
        <f t="shared" si="161"/>
        <v>42922</v>
      </c>
      <c r="B584">
        <v>5546.8</v>
      </c>
      <c r="C584">
        <v>6321.2</v>
      </c>
      <c r="D584">
        <v>3203.4</v>
      </c>
      <c r="E584">
        <v>2457.3000000000002</v>
      </c>
      <c r="F584" s="16">
        <f t="shared" si="158"/>
        <v>8750.2000000000007</v>
      </c>
      <c r="G584" s="16">
        <f t="shared" si="159"/>
        <v>8778.5</v>
      </c>
      <c r="H584" s="282">
        <f t="shared" si="160"/>
        <v>-0.3223785384746769</v>
      </c>
      <c r="I584" s="20">
        <f t="shared" si="162"/>
        <v>317.70000000000073</v>
      </c>
      <c r="J584" s="133">
        <f t="shared" si="156"/>
        <v>357.70000000000073</v>
      </c>
    </row>
    <row r="585" spans="1:16" x14ac:dyDescent="0.25">
      <c r="A585" s="5">
        <f t="shared" si="161"/>
        <v>42929</v>
      </c>
      <c r="B585">
        <v>5666.2</v>
      </c>
      <c r="C585">
        <v>6438.6</v>
      </c>
      <c r="D585">
        <v>3753.6</v>
      </c>
      <c r="E585">
        <v>2817.9</v>
      </c>
      <c r="F585" s="16">
        <f t="shared" si="158"/>
        <v>9419.7999999999993</v>
      </c>
      <c r="G585" s="16">
        <f t="shared" si="159"/>
        <v>9256.5</v>
      </c>
      <c r="H585" s="282">
        <f t="shared" si="160"/>
        <v>1.7641657213849582</v>
      </c>
      <c r="I585" s="20">
        <f t="shared" si="162"/>
        <v>478</v>
      </c>
      <c r="J585" s="133">
        <f t="shared" si="156"/>
        <v>669.59999999999854</v>
      </c>
    </row>
    <row r="586" spans="1:16" x14ac:dyDescent="0.25">
      <c r="A586" s="5">
        <f t="shared" si="161"/>
        <v>42936</v>
      </c>
      <c r="B586">
        <v>5687.6</v>
      </c>
      <c r="C586">
        <v>6394.8</v>
      </c>
      <c r="D586">
        <v>4230.2</v>
      </c>
      <c r="E586">
        <v>3367.8</v>
      </c>
      <c r="F586" s="16">
        <f t="shared" si="158"/>
        <v>9917.7999999999993</v>
      </c>
      <c r="G586" s="16">
        <f t="shared" si="159"/>
        <v>9762.6</v>
      </c>
      <c r="H586" s="282">
        <f t="shared" si="160"/>
        <v>1.5897404379980662</v>
      </c>
      <c r="I586" s="20">
        <f t="shared" si="162"/>
        <v>506.10000000000036</v>
      </c>
      <c r="J586" s="133">
        <f t="shared" si="156"/>
        <v>498</v>
      </c>
    </row>
    <row r="587" spans="1:16" x14ac:dyDescent="0.25">
      <c r="A587" s="5">
        <f t="shared" si="161"/>
        <v>42943</v>
      </c>
      <c r="B587">
        <v>5249.8</v>
      </c>
      <c r="C587">
        <v>6143.1</v>
      </c>
      <c r="D587">
        <v>4813.5</v>
      </c>
      <c r="E587" s="16">
        <v>3946</v>
      </c>
      <c r="F587" s="16">
        <f t="shared" si="158"/>
        <v>10063.299999999999</v>
      </c>
      <c r="G587" s="16">
        <f t="shared" si="159"/>
        <v>10089.1</v>
      </c>
      <c r="H587" s="282">
        <f t="shared" si="160"/>
        <v>-0.2557215212457109</v>
      </c>
      <c r="I587" s="20">
        <f t="shared" si="162"/>
        <v>326.5</v>
      </c>
      <c r="J587" s="133">
        <f t="shared" si="156"/>
        <v>145.5</v>
      </c>
    </row>
    <row r="588" spans="1:16" x14ac:dyDescent="0.25">
      <c r="A588" s="5">
        <f t="shared" si="161"/>
        <v>42950</v>
      </c>
      <c r="B588">
        <v>5145.8999999999996</v>
      </c>
      <c r="C588">
        <v>6344.9</v>
      </c>
      <c r="D588">
        <v>5381.7</v>
      </c>
      <c r="E588">
        <v>4351.8</v>
      </c>
      <c r="F588" s="16">
        <f t="shared" si="158"/>
        <v>10527.599999999999</v>
      </c>
      <c r="G588" s="16">
        <f t="shared" si="159"/>
        <v>10696.7</v>
      </c>
      <c r="H588" s="282">
        <f t="shared" si="160"/>
        <v>-1.5808613871568067</v>
      </c>
      <c r="I588" s="20">
        <f t="shared" si="162"/>
        <v>607.60000000000036</v>
      </c>
      <c r="J588" s="133">
        <f t="shared" si="156"/>
        <v>464.29999999999927</v>
      </c>
    </row>
    <row r="589" spans="1:16" x14ac:dyDescent="0.25">
      <c r="A589" s="5">
        <f t="shared" si="161"/>
        <v>42957</v>
      </c>
      <c r="B589">
        <v>5233.6000000000004</v>
      </c>
      <c r="C589">
        <v>6116.5</v>
      </c>
      <c r="D589">
        <v>5927.6</v>
      </c>
      <c r="E589">
        <v>5069.7</v>
      </c>
      <c r="F589" s="16">
        <f t="shared" si="158"/>
        <v>11161.2</v>
      </c>
      <c r="G589" s="16">
        <f t="shared" si="159"/>
        <v>11186.2</v>
      </c>
      <c r="H589" s="282">
        <f t="shared" si="160"/>
        <v>-0.22348965689867883</v>
      </c>
      <c r="I589" s="20">
        <f t="shared" si="162"/>
        <v>489.5</v>
      </c>
      <c r="J589" s="133">
        <f t="shared" si="156"/>
        <v>633.60000000000218</v>
      </c>
    </row>
    <row r="590" spans="1:16" x14ac:dyDescent="0.25">
      <c r="A590" s="5">
        <f t="shared" si="161"/>
        <v>42964</v>
      </c>
      <c r="B590" s="16">
        <v>5121</v>
      </c>
      <c r="C590">
        <v>5932.2</v>
      </c>
      <c r="D590">
        <v>6426.6</v>
      </c>
      <c r="E590">
        <v>5633.7</v>
      </c>
      <c r="F590" s="16">
        <f t="shared" si="158"/>
        <v>11547.6</v>
      </c>
      <c r="G590" s="16">
        <f t="shared" si="159"/>
        <v>11565.9</v>
      </c>
      <c r="H590" s="282">
        <f t="shared" si="160"/>
        <v>-0.15822374393691385</v>
      </c>
      <c r="I590" s="20">
        <f t="shared" si="162"/>
        <v>379.69999999999891</v>
      </c>
      <c r="J590" s="133">
        <f t="shared" si="156"/>
        <v>386.39999999999964</v>
      </c>
    </row>
    <row r="591" spans="1:16" x14ac:dyDescent="0.25">
      <c r="A591" s="5">
        <f t="shared" si="161"/>
        <v>42971</v>
      </c>
      <c r="B591">
        <v>4939.6000000000004</v>
      </c>
      <c r="C591">
        <v>5617.5</v>
      </c>
      <c r="D591">
        <v>7144</v>
      </c>
      <c r="E591">
        <v>6227.9</v>
      </c>
      <c r="F591" s="16">
        <f>+B591+D591</f>
        <v>12083.6</v>
      </c>
      <c r="G591" s="16">
        <f>+C591+E591</f>
        <v>11845.4</v>
      </c>
      <c r="H591" s="282">
        <f t="shared" ref="H591:H612" si="163">+(F591/G591-1)*100</f>
        <v>2.0109071876002638</v>
      </c>
      <c r="I591" s="20">
        <f t="shared" si="162"/>
        <v>279.5</v>
      </c>
      <c r="J591" s="135">
        <f t="shared" si="156"/>
        <v>536</v>
      </c>
    </row>
    <row r="592" spans="1:16" x14ac:dyDescent="0.25">
      <c r="A592" s="5">
        <f t="shared" si="161"/>
        <v>42978</v>
      </c>
      <c r="B592">
        <v>5088.7</v>
      </c>
      <c r="C592">
        <v>5647.7</v>
      </c>
      <c r="D592">
        <v>7370.3</v>
      </c>
      <c r="E592">
        <v>6858.8</v>
      </c>
      <c r="F592" s="16">
        <f t="shared" ref="F592:F612" si="164">+B592+D592</f>
        <v>12459</v>
      </c>
      <c r="G592" s="16">
        <f t="shared" ref="G592:G612" si="165">+C592+E592</f>
        <v>12506.5</v>
      </c>
      <c r="H592" s="282">
        <f t="shared" si="163"/>
        <v>-0.37980250269860072</v>
      </c>
      <c r="I592" s="20">
        <f t="shared" si="162"/>
        <v>661.10000000000036</v>
      </c>
      <c r="J592" s="135">
        <f t="shared" si="156"/>
        <v>375.39999999999964</v>
      </c>
    </row>
    <row r="593" spans="1:11" x14ac:dyDescent="0.25">
      <c r="A593" s="5">
        <f t="shared" si="161"/>
        <v>42985</v>
      </c>
      <c r="B593">
        <v>4966.1000000000004</v>
      </c>
      <c r="C593">
        <v>5341.4</v>
      </c>
      <c r="D593">
        <v>7809.6</v>
      </c>
      <c r="E593">
        <v>7567.3</v>
      </c>
      <c r="F593" s="16">
        <f t="shared" si="164"/>
        <v>12775.7</v>
      </c>
      <c r="G593" s="16">
        <f t="shared" si="165"/>
        <v>12908.7</v>
      </c>
      <c r="H593" s="282">
        <f t="shared" si="163"/>
        <v>-1.0303128897565239</v>
      </c>
      <c r="I593" s="20">
        <f t="shared" si="162"/>
        <v>402.20000000000073</v>
      </c>
      <c r="J593" s="133">
        <f t="shared" si="156"/>
        <v>316.70000000000073</v>
      </c>
    </row>
    <row r="594" spans="1:11" x14ac:dyDescent="0.25">
      <c r="A594" s="5">
        <f t="shared" si="161"/>
        <v>42992</v>
      </c>
      <c r="B594">
        <v>4845.7</v>
      </c>
      <c r="C594">
        <v>5350.7</v>
      </c>
      <c r="D594">
        <v>8237.2999999999993</v>
      </c>
      <c r="E594">
        <v>8118.9</v>
      </c>
      <c r="F594" s="16">
        <f t="shared" si="164"/>
        <v>13083</v>
      </c>
      <c r="G594" s="16">
        <f t="shared" si="165"/>
        <v>13469.599999999999</v>
      </c>
      <c r="H594" s="282">
        <f t="shared" si="163"/>
        <v>-2.8701668943398317</v>
      </c>
      <c r="I594" s="20">
        <f t="shared" si="162"/>
        <v>560.89999999999782</v>
      </c>
      <c r="J594" s="133">
        <f t="shared" si="156"/>
        <v>307.29999999999927</v>
      </c>
    </row>
    <row r="595" spans="1:11" x14ac:dyDescent="0.25">
      <c r="A595" s="5">
        <f t="shared" si="161"/>
        <v>42999</v>
      </c>
      <c r="B595">
        <v>4855.6000000000004</v>
      </c>
      <c r="C595">
        <v>5078.1000000000004</v>
      </c>
      <c r="D595" s="16">
        <v>8663</v>
      </c>
      <c r="E595">
        <v>8962.4</v>
      </c>
      <c r="F595" s="16">
        <f t="shared" si="164"/>
        <v>13518.6</v>
      </c>
      <c r="G595" s="16">
        <f t="shared" si="165"/>
        <v>14040.5</v>
      </c>
      <c r="H595" s="282">
        <f t="shared" si="163"/>
        <v>-3.7171040917346243</v>
      </c>
      <c r="I595" s="20">
        <f t="shared" si="162"/>
        <v>570.90000000000146</v>
      </c>
      <c r="J595" s="133">
        <f t="shared" si="156"/>
        <v>435.60000000000036</v>
      </c>
    </row>
    <row r="596" spans="1:11" x14ac:dyDescent="0.25">
      <c r="A596" s="5">
        <f t="shared" si="161"/>
        <v>43006</v>
      </c>
      <c r="B596">
        <v>4632.3</v>
      </c>
      <c r="C596">
        <v>4754.3999999999996</v>
      </c>
      <c r="D596" s="16">
        <v>9378.5</v>
      </c>
      <c r="E596">
        <v>9663.1</v>
      </c>
      <c r="F596" s="16">
        <f t="shared" si="164"/>
        <v>14010.8</v>
      </c>
      <c r="G596" s="16">
        <f t="shared" si="165"/>
        <v>14417.5</v>
      </c>
      <c r="H596" s="282">
        <f t="shared" si="163"/>
        <v>-2.8208774059302999</v>
      </c>
      <c r="I596" s="20">
        <f t="shared" si="162"/>
        <v>377</v>
      </c>
      <c r="J596" s="133">
        <f t="shared" si="156"/>
        <v>492.19999999999891</v>
      </c>
    </row>
    <row r="597" spans="1:11" x14ac:dyDescent="0.25">
      <c r="A597" s="5">
        <f t="shared" si="161"/>
        <v>43013</v>
      </c>
      <c r="B597">
        <v>4481.7</v>
      </c>
      <c r="C597">
        <v>4866.7</v>
      </c>
      <c r="D597" s="16">
        <v>9704</v>
      </c>
      <c r="E597">
        <v>10041.700000000001</v>
      </c>
      <c r="F597" s="16">
        <f t="shared" si="164"/>
        <v>14185.7</v>
      </c>
      <c r="G597" s="16">
        <f t="shared" si="165"/>
        <v>14908.400000000001</v>
      </c>
      <c r="H597" s="282">
        <f t="shared" si="163"/>
        <v>-4.8476026937833705</v>
      </c>
      <c r="I597" s="20">
        <f t="shared" si="162"/>
        <v>490.90000000000146</v>
      </c>
      <c r="J597" s="133">
        <f t="shared" si="156"/>
        <v>174.90000000000146</v>
      </c>
    </row>
    <row r="598" spans="1:11" x14ac:dyDescent="0.25">
      <c r="A598" s="5">
        <f t="shared" si="161"/>
        <v>43020</v>
      </c>
      <c r="B598">
        <v>4782.1000000000004</v>
      </c>
      <c r="C598" s="16">
        <v>4919</v>
      </c>
      <c r="D598">
        <v>10019.1</v>
      </c>
      <c r="E598">
        <v>10503.2</v>
      </c>
      <c r="F598" s="16">
        <f t="shared" si="164"/>
        <v>14801.2</v>
      </c>
      <c r="G598" s="16">
        <f t="shared" si="165"/>
        <v>15422.2</v>
      </c>
      <c r="H598" s="282">
        <f t="shared" si="163"/>
        <v>-4.0266628626266066</v>
      </c>
      <c r="I598" s="20">
        <f t="shared" si="162"/>
        <v>513.79999999999927</v>
      </c>
      <c r="J598" s="133">
        <f t="shared" si="156"/>
        <v>615.5</v>
      </c>
    </row>
    <row r="599" spans="1:11" x14ac:dyDescent="0.25">
      <c r="A599" s="5">
        <f t="shared" si="161"/>
        <v>43027</v>
      </c>
      <c r="B599" s="16">
        <v>5023</v>
      </c>
      <c r="C599">
        <v>5301.1</v>
      </c>
      <c r="D599">
        <v>10138.700000000001</v>
      </c>
      <c r="E599">
        <v>10767.3</v>
      </c>
      <c r="F599" s="16">
        <f t="shared" si="164"/>
        <v>15161.7</v>
      </c>
      <c r="G599" s="16">
        <f t="shared" si="165"/>
        <v>16068.4</v>
      </c>
      <c r="H599" s="282">
        <f t="shared" si="163"/>
        <v>-5.642752234198789</v>
      </c>
      <c r="I599" s="20">
        <f t="shared" si="162"/>
        <v>646.19999999999891</v>
      </c>
      <c r="J599" s="133">
        <f t="shared" si="156"/>
        <v>360.5</v>
      </c>
    </row>
    <row r="600" spans="1:11" x14ac:dyDescent="0.25">
      <c r="A600" s="5">
        <f t="shared" si="161"/>
        <v>43034</v>
      </c>
      <c r="B600">
        <v>4992.8</v>
      </c>
      <c r="C600">
        <v>5208.8</v>
      </c>
      <c r="D600">
        <v>10516.7</v>
      </c>
      <c r="E600">
        <v>11094.4</v>
      </c>
      <c r="F600" s="16">
        <f t="shared" si="164"/>
        <v>15509.5</v>
      </c>
      <c r="G600" s="16">
        <f t="shared" si="165"/>
        <v>16303.2</v>
      </c>
      <c r="H600" s="282">
        <f t="shared" si="163"/>
        <v>-4.8683693998724191</v>
      </c>
      <c r="I600" s="20">
        <f t="shared" si="162"/>
        <v>234.80000000000109</v>
      </c>
      <c r="J600" s="133">
        <f t="shared" si="156"/>
        <v>347.79999999999927</v>
      </c>
    </row>
    <row r="601" spans="1:11" x14ac:dyDescent="0.25">
      <c r="A601" s="5">
        <f t="shared" si="161"/>
        <v>43041</v>
      </c>
      <c r="B601">
        <v>5476.5</v>
      </c>
      <c r="C601">
        <v>5598.2</v>
      </c>
      <c r="D601">
        <v>10814.7</v>
      </c>
      <c r="E601">
        <v>11474.6</v>
      </c>
      <c r="F601" s="16">
        <f t="shared" si="164"/>
        <v>16291.2</v>
      </c>
      <c r="G601" s="16">
        <f t="shared" si="165"/>
        <v>17072.8</v>
      </c>
      <c r="H601" s="282">
        <f t="shared" si="163"/>
        <v>-4.5780422660606224</v>
      </c>
      <c r="I601" s="20">
        <f t="shared" si="162"/>
        <v>769.59999999999854</v>
      </c>
      <c r="J601" s="133">
        <f t="shared" si="156"/>
        <v>781.70000000000073</v>
      </c>
      <c r="K601" s="272" t="s">
        <v>627</v>
      </c>
    </row>
    <row r="602" spans="1:11" x14ac:dyDescent="0.25">
      <c r="A602" s="5">
        <f t="shared" si="161"/>
        <v>43048</v>
      </c>
      <c r="B602" s="16">
        <v>5668</v>
      </c>
      <c r="C602">
        <v>5794.6</v>
      </c>
      <c r="D602">
        <v>11112.5</v>
      </c>
      <c r="E602">
        <v>11876.6</v>
      </c>
      <c r="F602" s="16">
        <f t="shared" si="164"/>
        <v>16780.5</v>
      </c>
      <c r="G602" s="16">
        <f t="shared" si="165"/>
        <v>17671.2</v>
      </c>
      <c r="H602" s="282">
        <f t="shared" si="163"/>
        <v>-5.0404047263343799</v>
      </c>
      <c r="I602" s="20">
        <f t="shared" si="162"/>
        <v>598.40000000000146</v>
      </c>
      <c r="J602" s="133">
        <f t="shared" si="156"/>
        <v>489.29999999999927</v>
      </c>
    </row>
    <row r="603" spans="1:11" x14ac:dyDescent="0.25">
      <c r="A603" s="5">
        <f t="shared" si="161"/>
        <v>43055</v>
      </c>
      <c r="B603">
        <v>5678.3</v>
      </c>
      <c r="C603">
        <v>6127.5</v>
      </c>
      <c r="D603">
        <v>11302.1</v>
      </c>
      <c r="E603">
        <v>12254.7</v>
      </c>
      <c r="F603" s="16">
        <f t="shared" si="164"/>
        <v>16980.400000000001</v>
      </c>
      <c r="G603" s="16">
        <f t="shared" si="165"/>
        <v>18382.2</v>
      </c>
      <c r="H603" s="282">
        <f t="shared" si="163"/>
        <v>-7.6258554471173134</v>
      </c>
      <c r="I603" s="20">
        <f t="shared" si="162"/>
        <v>711</v>
      </c>
      <c r="J603" s="133">
        <f t="shared" si="156"/>
        <v>199.90000000000146</v>
      </c>
    </row>
    <row r="604" spans="1:11" x14ac:dyDescent="0.25">
      <c r="A604" s="5">
        <f t="shared" si="161"/>
        <v>43062</v>
      </c>
      <c r="B604">
        <v>5525.2</v>
      </c>
      <c r="C604">
        <v>6372.6</v>
      </c>
      <c r="D604">
        <v>11639.6</v>
      </c>
      <c r="E604">
        <v>12493.1</v>
      </c>
      <c r="F604" s="16">
        <f t="shared" si="164"/>
        <v>17164.8</v>
      </c>
      <c r="G604" s="16">
        <f t="shared" si="165"/>
        <v>18865.7</v>
      </c>
      <c r="H604" s="282">
        <f t="shared" si="163"/>
        <v>-9.0158329667067818</v>
      </c>
      <c r="I604" s="20">
        <f t="shared" si="162"/>
        <v>483.5</v>
      </c>
      <c r="J604" s="133">
        <f t="shared" si="156"/>
        <v>184.39999999999782</v>
      </c>
    </row>
    <row r="605" spans="1:11" x14ac:dyDescent="0.25">
      <c r="A605" s="5">
        <f t="shared" si="161"/>
        <v>43069</v>
      </c>
      <c r="B605">
        <v>5450.3</v>
      </c>
      <c r="C605">
        <v>6320.2</v>
      </c>
      <c r="D605">
        <v>12036</v>
      </c>
      <c r="E605">
        <v>13048.6</v>
      </c>
      <c r="F605" s="16">
        <f t="shared" si="164"/>
        <v>17486.3</v>
      </c>
      <c r="G605" s="16">
        <f t="shared" si="165"/>
        <v>19368.8</v>
      </c>
      <c r="H605" s="282">
        <f t="shared" si="163"/>
        <v>-9.719239188798479</v>
      </c>
      <c r="I605" s="20">
        <f t="shared" si="162"/>
        <v>503.09999999999854</v>
      </c>
      <c r="J605" s="133">
        <f t="shared" si="156"/>
        <v>321.5</v>
      </c>
    </row>
    <row r="606" spans="1:11" x14ac:dyDescent="0.25">
      <c r="A606" s="5">
        <f t="shared" si="161"/>
        <v>43076</v>
      </c>
      <c r="B606">
        <v>5738.3</v>
      </c>
      <c r="C606">
        <v>6429.5</v>
      </c>
      <c r="D606">
        <v>12336.8</v>
      </c>
      <c r="E606">
        <v>13470.6</v>
      </c>
      <c r="F606" s="16">
        <f t="shared" si="164"/>
        <v>18075.099999999999</v>
      </c>
      <c r="G606" s="16">
        <f t="shared" si="165"/>
        <v>19900.099999999999</v>
      </c>
      <c r="H606" s="282">
        <f t="shared" si="163"/>
        <v>-9.1708081868935309</v>
      </c>
      <c r="I606" s="20">
        <f t="shared" si="162"/>
        <v>531.29999999999927</v>
      </c>
      <c r="J606" s="133">
        <f t="shared" si="156"/>
        <v>588.79999999999927</v>
      </c>
    </row>
    <row r="607" spans="1:11" x14ac:dyDescent="0.25">
      <c r="A607" s="5">
        <f t="shared" si="161"/>
        <v>43083</v>
      </c>
      <c r="B607">
        <v>5958.5</v>
      </c>
      <c r="C607">
        <v>6315.7</v>
      </c>
      <c r="D607">
        <v>12912.8</v>
      </c>
      <c r="E607">
        <v>13882.2</v>
      </c>
      <c r="F607" s="16">
        <f t="shared" si="164"/>
        <v>18871.3</v>
      </c>
      <c r="G607" s="16">
        <f t="shared" si="165"/>
        <v>20197.900000000001</v>
      </c>
      <c r="H607" s="282">
        <f t="shared" si="163"/>
        <v>-6.5680095455468273</v>
      </c>
      <c r="I607" s="20">
        <f t="shared" si="162"/>
        <v>297.80000000000291</v>
      </c>
      <c r="J607" s="133">
        <f t="shared" si="156"/>
        <v>796.20000000000073</v>
      </c>
    </row>
    <row r="608" spans="1:11" x14ac:dyDescent="0.25">
      <c r="A608" s="5">
        <f t="shared" si="161"/>
        <v>43090</v>
      </c>
      <c r="B608">
        <v>5910.3</v>
      </c>
      <c r="C608">
        <v>6401.9</v>
      </c>
      <c r="D608" s="102">
        <v>13428</v>
      </c>
      <c r="E608">
        <v>14364.1</v>
      </c>
      <c r="F608" s="16">
        <f t="shared" si="164"/>
        <v>19338.3</v>
      </c>
      <c r="G608" s="16">
        <f t="shared" si="165"/>
        <v>20766</v>
      </c>
      <c r="H608" s="282">
        <f t="shared" si="163"/>
        <v>-6.8751805836463458</v>
      </c>
      <c r="I608" s="20">
        <f t="shared" si="162"/>
        <v>568.09999999999854</v>
      </c>
      <c r="J608" s="133">
        <f t="shared" si="156"/>
        <v>467</v>
      </c>
    </row>
    <row r="609" spans="1:11" x14ac:dyDescent="0.25">
      <c r="A609" s="5">
        <f t="shared" si="161"/>
        <v>43097</v>
      </c>
      <c r="B609">
        <v>5813.2</v>
      </c>
      <c r="C609">
        <v>6159.5</v>
      </c>
      <c r="D609">
        <v>13656.6</v>
      </c>
      <c r="E609">
        <v>14790.2</v>
      </c>
      <c r="F609" s="16">
        <f t="shared" si="164"/>
        <v>19469.8</v>
      </c>
      <c r="G609" s="16">
        <f t="shared" si="165"/>
        <v>20949.7</v>
      </c>
      <c r="H609" s="282">
        <f t="shared" si="163"/>
        <v>-7.0640629698754731</v>
      </c>
      <c r="I609" s="20">
        <f t="shared" si="162"/>
        <v>183.70000000000073</v>
      </c>
      <c r="J609" s="133">
        <f t="shared" si="156"/>
        <v>131.5</v>
      </c>
      <c r="K609" s="272" t="s">
        <v>628</v>
      </c>
    </row>
    <row r="610" spans="1:11" x14ac:dyDescent="0.25">
      <c r="A610" s="5">
        <f t="shared" si="161"/>
        <v>43104</v>
      </c>
      <c r="B610">
        <v>5596.4</v>
      </c>
      <c r="C610">
        <v>6378.2</v>
      </c>
      <c r="D610">
        <v>13944.8</v>
      </c>
      <c r="E610">
        <v>14962.4</v>
      </c>
      <c r="F610" s="16">
        <f t="shared" si="164"/>
        <v>19541.199999999997</v>
      </c>
      <c r="G610" s="16">
        <f t="shared" si="165"/>
        <v>21340.6</v>
      </c>
      <c r="H610" s="282">
        <f t="shared" si="163"/>
        <v>-8.4318154128749985</v>
      </c>
      <c r="I610" s="20">
        <f t="shared" si="162"/>
        <v>390.89999999999782</v>
      </c>
      <c r="J610" s="133">
        <f t="shared" si="156"/>
        <v>71.399999999997817</v>
      </c>
    </row>
    <row r="611" spans="1:11" x14ac:dyDescent="0.25">
      <c r="A611" s="5">
        <f t="shared" si="161"/>
        <v>43111</v>
      </c>
      <c r="B611">
        <v>5327.2</v>
      </c>
      <c r="C611">
        <v>6225.9</v>
      </c>
      <c r="D611">
        <v>14367.2</v>
      </c>
      <c r="E611">
        <v>15357.2</v>
      </c>
      <c r="F611" s="16">
        <f t="shared" si="164"/>
        <v>19694.400000000001</v>
      </c>
      <c r="G611" s="16">
        <f t="shared" si="165"/>
        <v>21583.1</v>
      </c>
      <c r="H611" s="282">
        <f t="shared" si="163"/>
        <v>-8.750828194281624</v>
      </c>
      <c r="I611" s="20">
        <f t="shared" si="162"/>
        <v>242.5</v>
      </c>
      <c r="J611" s="133">
        <f t="shared" si="156"/>
        <v>153.20000000000437</v>
      </c>
    </row>
    <row r="612" spans="1:11" x14ac:dyDescent="0.25">
      <c r="A612" s="5">
        <f t="shared" si="161"/>
        <v>43118</v>
      </c>
      <c r="B612">
        <v>5377.6</v>
      </c>
      <c r="C612">
        <v>6782.5</v>
      </c>
      <c r="D612" s="16">
        <v>14744</v>
      </c>
      <c r="E612">
        <v>15654</v>
      </c>
      <c r="F612" s="16">
        <f t="shared" si="164"/>
        <v>20121.599999999999</v>
      </c>
      <c r="G612" s="16">
        <f t="shared" si="165"/>
        <v>22436.5</v>
      </c>
      <c r="H612" s="282">
        <f t="shared" si="163"/>
        <v>-10.317562899739274</v>
      </c>
      <c r="I612" s="20">
        <f t="shared" si="162"/>
        <v>853.40000000000146</v>
      </c>
      <c r="J612" s="133">
        <f t="shared" si="156"/>
        <v>427.19999999999709</v>
      </c>
    </row>
    <row r="613" spans="1:11" x14ac:dyDescent="0.25">
      <c r="A613" s="5">
        <f t="shared" si="161"/>
        <v>43125</v>
      </c>
      <c r="B613">
        <v>5151.5</v>
      </c>
      <c r="C613">
        <v>6909.6</v>
      </c>
      <c r="D613">
        <v>15259.1</v>
      </c>
      <c r="E613">
        <v>15978.1</v>
      </c>
      <c r="F613" s="16">
        <f t="shared" ref="F613:G615" si="166">+B613+D613</f>
        <v>20410.599999999999</v>
      </c>
      <c r="G613" s="16">
        <f t="shared" si="166"/>
        <v>22887.7</v>
      </c>
      <c r="H613" s="282">
        <f>+(F613/G613-1)*100</f>
        <v>-10.822843710814112</v>
      </c>
      <c r="I613" s="20">
        <f t="shared" si="162"/>
        <v>451.20000000000073</v>
      </c>
      <c r="J613" s="133">
        <f t="shared" ref="J613:J656" si="167">+F613-F612</f>
        <v>289</v>
      </c>
    </row>
    <row r="614" spans="1:11" x14ac:dyDescent="0.25">
      <c r="A614" s="5">
        <f t="shared" si="161"/>
        <v>43132</v>
      </c>
      <c r="B614">
        <v>5077.2</v>
      </c>
      <c r="C614">
        <v>6830.7</v>
      </c>
      <c r="D614" s="16">
        <v>15727</v>
      </c>
      <c r="E614">
        <v>16579.2</v>
      </c>
      <c r="F614" s="16">
        <f t="shared" si="166"/>
        <v>20804.2</v>
      </c>
      <c r="G614" s="16">
        <f t="shared" si="166"/>
        <v>23409.9</v>
      </c>
      <c r="H614" s="282">
        <f>+(F614/G614-1)*100</f>
        <v>-11.13076091738966</v>
      </c>
      <c r="I614" s="20">
        <f t="shared" si="162"/>
        <v>522.20000000000073</v>
      </c>
      <c r="J614" s="133">
        <f t="shared" si="167"/>
        <v>393.60000000000218</v>
      </c>
    </row>
    <row r="615" spans="1:11" x14ac:dyDescent="0.25">
      <c r="A615" s="5">
        <f t="shared" si="161"/>
        <v>43139</v>
      </c>
      <c r="B615">
        <v>4898.8</v>
      </c>
      <c r="C615">
        <v>7010.7</v>
      </c>
      <c r="D615">
        <v>16216.4</v>
      </c>
      <c r="E615">
        <v>16924.3</v>
      </c>
      <c r="F615" s="16">
        <f t="shared" si="166"/>
        <v>21115.200000000001</v>
      </c>
      <c r="G615" s="16">
        <f t="shared" si="166"/>
        <v>23935</v>
      </c>
      <c r="H615" s="282">
        <f>+(F615/G615-1)*100</f>
        <v>-11.781073741382908</v>
      </c>
      <c r="I615" s="20">
        <f t="shared" si="162"/>
        <v>525.09999999999854</v>
      </c>
      <c r="J615" s="133">
        <f t="shared" si="167"/>
        <v>311</v>
      </c>
    </row>
    <row r="616" spans="1:11" x14ac:dyDescent="0.25">
      <c r="A616" s="5">
        <f t="shared" si="161"/>
        <v>43146</v>
      </c>
      <c r="B616">
        <v>4809.6000000000004</v>
      </c>
      <c r="C616" s="16">
        <v>6833</v>
      </c>
      <c r="D616">
        <v>16634.5</v>
      </c>
      <c r="E616">
        <v>17553.3</v>
      </c>
      <c r="F616" s="16">
        <f t="shared" ref="F616:F634" si="168">+B616+D616</f>
        <v>21444.1</v>
      </c>
      <c r="G616" s="16">
        <f t="shared" ref="G616:G634" si="169">+C616+E616</f>
        <v>24386.3</v>
      </c>
      <c r="H616" s="282">
        <f t="shared" ref="H616:H634" si="170">+(F616/G616-1)*100</f>
        <v>-12.064970905795469</v>
      </c>
      <c r="I616" s="20">
        <f t="shared" si="162"/>
        <v>451.29999999999927</v>
      </c>
      <c r="J616" s="133">
        <f t="shared" si="167"/>
        <v>328.89999999999782</v>
      </c>
    </row>
    <row r="617" spans="1:11" x14ac:dyDescent="0.25">
      <c r="A617" s="5">
        <f t="shared" si="161"/>
        <v>43153</v>
      </c>
      <c r="B617">
        <v>4670.1000000000004</v>
      </c>
      <c r="C617">
        <v>6644.2</v>
      </c>
      <c r="D617">
        <v>16965.2</v>
      </c>
      <c r="E617">
        <v>18066.2</v>
      </c>
      <c r="F617" s="16">
        <f t="shared" si="168"/>
        <v>21635.300000000003</v>
      </c>
      <c r="G617" s="16">
        <f t="shared" si="169"/>
        <v>24710.400000000001</v>
      </c>
      <c r="H617" s="282">
        <f t="shared" si="170"/>
        <v>-12.444557757057751</v>
      </c>
      <c r="I617" s="20">
        <f t="shared" si="162"/>
        <v>324.10000000000218</v>
      </c>
      <c r="J617" s="133">
        <f t="shared" si="167"/>
        <v>191.20000000000437</v>
      </c>
    </row>
    <row r="618" spans="1:11" x14ac:dyDescent="0.25">
      <c r="A618" s="5">
        <f t="shared" si="161"/>
        <v>43160</v>
      </c>
      <c r="B618">
        <v>4700.1000000000004</v>
      </c>
      <c r="C618">
        <v>6585.3</v>
      </c>
      <c r="D618">
        <v>17326.599999999999</v>
      </c>
      <c r="E618">
        <v>18516.7</v>
      </c>
      <c r="F618" s="16">
        <f t="shared" si="168"/>
        <v>22026.699999999997</v>
      </c>
      <c r="G618" s="16">
        <f t="shared" si="169"/>
        <v>25102</v>
      </c>
      <c r="H618" s="282">
        <f t="shared" si="170"/>
        <v>-12.251215042626097</v>
      </c>
      <c r="I618" s="20">
        <f t="shared" si="162"/>
        <v>391.59999999999854</v>
      </c>
      <c r="J618" s="133">
        <f t="shared" si="167"/>
        <v>391.39999999999418</v>
      </c>
    </row>
    <row r="619" spans="1:11" x14ac:dyDescent="0.25">
      <c r="A619" s="5">
        <f t="shared" si="161"/>
        <v>43167</v>
      </c>
      <c r="B619">
        <v>4528.1000000000004</v>
      </c>
      <c r="C619">
        <v>6230.4</v>
      </c>
      <c r="D619">
        <v>17661.400000000001</v>
      </c>
      <c r="E619" s="16">
        <v>19136</v>
      </c>
      <c r="F619" s="16">
        <f t="shared" si="168"/>
        <v>22189.5</v>
      </c>
      <c r="G619" s="16">
        <f t="shared" si="169"/>
        <v>25366.400000000001</v>
      </c>
      <c r="H619" s="282">
        <f t="shared" si="170"/>
        <v>-12.52404755897566</v>
      </c>
      <c r="I619" s="20">
        <f t="shared" si="162"/>
        <v>264.40000000000146</v>
      </c>
      <c r="J619" s="133">
        <f t="shared" si="167"/>
        <v>162.80000000000291</v>
      </c>
    </row>
    <row r="620" spans="1:11" x14ac:dyDescent="0.25">
      <c r="A620" s="5">
        <f t="shared" si="161"/>
        <v>43174</v>
      </c>
      <c r="B620">
        <v>4320.5</v>
      </c>
      <c r="C620">
        <v>6000.2</v>
      </c>
      <c r="D620">
        <v>18134.2</v>
      </c>
      <c r="E620">
        <v>19784.8</v>
      </c>
      <c r="F620" s="16">
        <f t="shared" si="168"/>
        <v>22454.7</v>
      </c>
      <c r="G620" s="16">
        <f t="shared" si="169"/>
        <v>25785</v>
      </c>
      <c r="H620" s="282">
        <f t="shared" si="170"/>
        <v>-12.915648632926114</v>
      </c>
      <c r="I620" s="20">
        <f t="shared" si="162"/>
        <v>418.59999999999854</v>
      </c>
      <c r="J620" s="133">
        <f t="shared" si="167"/>
        <v>265.20000000000073</v>
      </c>
    </row>
    <row r="621" spans="1:11" x14ac:dyDescent="0.25">
      <c r="A621" s="5">
        <f t="shared" si="161"/>
        <v>43181</v>
      </c>
      <c r="B621">
        <v>4345.5</v>
      </c>
      <c r="C621">
        <v>5968.9</v>
      </c>
      <c r="D621" s="16">
        <v>18463</v>
      </c>
      <c r="E621">
        <v>20280.2</v>
      </c>
      <c r="F621" s="16">
        <f t="shared" si="168"/>
        <v>22808.5</v>
      </c>
      <c r="G621" s="16">
        <f t="shared" si="169"/>
        <v>26249.1</v>
      </c>
      <c r="H621" s="282">
        <f t="shared" si="170"/>
        <v>-13.107497018945402</v>
      </c>
      <c r="I621" s="20">
        <f t="shared" si="162"/>
        <v>464.09999999999854</v>
      </c>
      <c r="J621" s="133">
        <f t="shared" si="167"/>
        <v>353.79999999999927</v>
      </c>
    </row>
    <row r="622" spans="1:11" x14ac:dyDescent="0.25">
      <c r="A622" s="5">
        <f t="shared" si="161"/>
        <v>43188</v>
      </c>
      <c r="B622">
        <v>4026.4</v>
      </c>
      <c r="C622">
        <v>5972.3</v>
      </c>
      <c r="D622">
        <v>18891.099999999999</v>
      </c>
      <c r="E622">
        <v>20845.099999999999</v>
      </c>
      <c r="F622" s="16">
        <f t="shared" si="168"/>
        <v>22917.5</v>
      </c>
      <c r="G622" s="16">
        <f t="shared" si="169"/>
        <v>26817.399999999998</v>
      </c>
      <c r="H622" s="282">
        <f t="shared" si="170"/>
        <v>-14.542423948630356</v>
      </c>
      <c r="I622" s="20">
        <f t="shared" si="162"/>
        <v>568.29999999999927</v>
      </c>
      <c r="J622" s="133">
        <f t="shared" si="167"/>
        <v>109</v>
      </c>
    </row>
    <row r="623" spans="1:11" x14ac:dyDescent="0.25">
      <c r="A623" s="5">
        <f t="shared" si="161"/>
        <v>43195</v>
      </c>
      <c r="B623">
        <v>3710.7</v>
      </c>
      <c r="C623">
        <v>5759.6</v>
      </c>
      <c r="D623">
        <v>19327.5</v>
      </c>
      <c r="E623">
        <v>21479.5</v>
      </c>
      <c r="F623" s="16">
        <f t="shared" si="168"/>
        <v>23038.2</v>
      </c>
      <c r="G623" s="16">
        <f t="shared" si="169"/>
        <v>27239.1</v>
      </c>
      <c r="H623" s="282">
        <f t="shared" si="170"/>
        <v>-15.422315715276923</v>
      </c>
      <c r="I623" s="20">
        <f t="shared" si="162"/>
        <v>421.70000000000073</v>
      </c>
      <c r="J623" s="133">
        <f t="shared" si="167"/>
        <v>120.70000000000073</v>
      </c>
    </row>
    <row r="624" spans="1:11" x14ac:dyDescent="0.25">
      <c r="A624" s="5">
        <f t="shared" si="161"/>
        <v>43202</v>
      </c>
      <c r="B624">
        <v>3191.7</v>
      </c>
      <c r="C624">
        <v>5432.8</v>
      </c>
      <c r="D624">
        <v>19779.599999999999</v>
      </c>
      <c r="E624">
        <v>22220.2</v>
      </c>
      <c r="F624" s="16">
        <f t="shared" si="168"/>
        <v>22971.3</v>
      </c>
      <c r="G624" s="16">
        <f t="shared" si="169"/>
        <v>27653</v>
      </c>
      <c r="H624" s="282">
        <f t="shared" si="170"/>
        <v>-16.930170325100356</v>
      </c>
      <c r="I624" s="20">
        <f t="shared" si="162"/>
        <v>413.90000000000146</v>
      </c>
      <c r="J624" s="133">
        <f t="shared" si="167"/>
        <v>-66.900000000001455</v>
      </c>
    </row>
    <row r="625" spans="1:11" x14ac:dyDescent="0.25">
      <c r="A625" s="5">
        <f t="shared" si="161"/>
        <v>43209</v>
      </c>
      <c r="B625">
        <v>2900.5</v>
      </c>
      <c r="C625">
        <v>4881.8</v>
      </c>
      <c r="D625" s="16">
        <v>20368</v>
      </c>
      <c r="E625">
        <v>22832.9</v>
      </c>
      <c r="F625" s="16">
        <f t="shared" si="168"/>
        <v>23268.5</v>
      </c>
      <c r="G625" s="16">
        <f t="shared" si="169"/>
        <v>27714.7</v>
      </c>
      <c r="H625" s="282">
        <f t="shared" si="170"/>
        <v>-16.042749876419371</v>
      </c>
      <c r="I625" s="20">
        <f t="shared" si="162"/>
        <v>61.700000000000728</v>
      </c>
      <c r="J625" s="133">
        <f t="shared" si="167"/>
        <v>297.20000000000073</v>
      </c>
    </row>
    <row r="626" spans="1:11" x14ac:dyDescent="0.25">
      <c r="A626" s="5">
        <f t="shared" si="161"/>
        <v>43216</v>
      </c>
      <c r="B626">
        <v>2852.2</v>
      </c>
      <c r="C626">
        <v>4517.3999999999996</v>
      </c>
      <c r="D626">
        <v>20651.099999999999</v>
      </c>
      <c r="E626">
        <v>23455.7</v>
      </c>
      <c r="F626" s="16">
        <f t="shared" si="168"/>
        <v>23503.3</v>
      </c>
      <c r="G626" s="16">
        <f t="shared" si="169"/>
        <v>27973.1</v>
      </c>
      <c r="H626" s="282">
        <f t="shared" si="170"/>
        <v>-15.978922607791057</v>
      </c>
      <c r="I626" s="20">
        <f t="shared" si="162"/>
        <v>258.39999999999782</v>
      </c>
      <c r="J626" s="133">
        <f t="shared" si="167"/>
        <v>234.79999999999927</v>
      </c>
      <c r="K626">
        <v>1877.9</v>
      </c>
    </row>
    <row r="627" spans="1:11" x14ac:dyDescent="0.25">
      <c r="A627" s="5">
        <f t="shared" si="161"/>
        <v>43223</v>
      </c>
      <c r="B627">
        <v>2565.4</v>
      </c>
      <c r="C627">
        <v>3897.4</v>
      </c>
      <c r="D627">
        <v>20973.1</v>
      </c>
      <c r="E627">
        <v>24051.599999999999</v>
      </c>
      <c r="F627" s="16">
        <f t="shared" si="168"/>
        <v>23538.5</v>
      </c>
      <c r="G627" s="16">
        <f t="shared" si="169"/>
        <v>27949</v>
      </c>
      <c r="H627" s="282">
        <f t="shared" si="170"/>
        <v>-15.780528820351359</v>
      </c>
      <c r="I627" s="20">
        <f t="shared" si="162"/>
        <v>-24.099999999998545</v>
      </c>
      <c r="J627" s="133">
        <f t="shared" si="167"/>
        <v>35.200000000000728</v>
      </c>
      <c r="K627">
        <v>1926.1</v>
      </c>
    </row>
    <row r="628" spans="1:11" x14ac:dyDescent="0.25">
      <c r="A628" s="5">
        <f t="shared" si="161"/>
        <v>43230</v>
      </c>
      <c r="B628">
        <v>2218.6</v>
      </c>
      <c r="C628">
        <v>3471.7</v>
      </c>
      <c r="D628" s="16">
        <v>21383</v>
      </c>
      <c r="E628">
        <v>24724.799999999999</v>
      </c>
      <c r="F628" s="16">
        <f t="shared" si="168"/>
        <v>23601.599999999999</v>
      </c>
      <c r="G628" s="16">
        <f t="shared" si="169"/>
        <v>28196.5</v>
      </c>
      <c r="H628" s="282">
        <f t="shared" si="170"/>
        <v>-16.29599418367529</v>
      </c>
      <c r="I628" s="20">
        <f t="shared" si="162"/>
        <v>247.5</v>
      </c>
      <c r="J628" s="133">
        <f t="shared" si="167"/>
        <v>63.099999999998545</v>
      </c>
      <c r="K628">
        <v>2057.8000000000002</v>
      </c>
    </row>
    <row r="629" spans="1:11" x14ac:dyDescent="0.25">
      <c r="A629" s="5">
        <f t="shared" si="161"/>
        <v>43237</v>
      </c>
      <c r="B629">
        <v>1968.7</v>
      </c>
      <c r="C629" s="16">
        <v>2940</v>
      </c>
      <c r="D629">
        <v>21745.1</v>
      </c>
      <c r="E629">
        <v>25458.3</v>
      </c>
      <c r="F629" s="16">
        <f t="shared" si="168"/>
        <v>23713.8</v>
      </c>
      <c r="G629" s="16">
        <f t="shared" si="169"/>
        <v>28398.3</v>
      </c>
      <c r="H629" s="282">
        <f t="shared" si="170"/>
        <v>-16.495705728864053</v>
      </c>
      <c r="I629" s="20">
        <f t="shared" si="162"/>
        <v>201.79999999999927</v>
      </c>
      <c r="J629" s="133">
        <f t="shared" si="167"/>
        <v>112.20000000000073</v>
      </c>
      <c r="K629">
        <v>2397.6999999999998</v>
      </c>
    </row>
    <row r="630" spans="1:11" x14ac:dyDescent="0.25">
      <c r="A630" s="5">
        <f t="shared" si="161"/>
        <v>43244</v>
      </c>
      <c r="B630">
        <v>1555.1</v>
      </c>
      <c r="C630">
        <v>2327.5</v>
      </c>
      <c r="D630">
        <v>22188.2</v>
      </c>
      <c r="E630">
        <v>26041.9</v>
      </c>
      <c r="F630" s="16">
        <f t="shared" si="168"/>
        <v>23743.3</v>
      </c>
      <c r="G630" s="16">
        <f t="shared" si="169"/>
        <v>28369.4</v>
      </c>
      <c r="H630" s="282">
        <f t="shared" si="170"/>
        <v>-16.306654352929574</v>
      </c>
      <c r="I630" s="20">
        <f t="shared" si="162"/>
        <v>-28.899999999997817</v>
      </c>
      <c r="J630" s="133">
        <f t="shared" si="167"/>
        <v>29.5</v>
      </c>
      <c r="K630">
        <v>2668.6</v>
      </c>
    </row>
    <row r="631" spans="1:11" x14ac:dyDescent="0.25">
      <c r="A631" s="5">
        <f t="shared" si="161"/>
        <v>43251</v>
      </c>
      <c r="B631">
        <v>1304.8</v>
      </c>
      <c r="C631">
        <v>1883.4</v>
      </c>
      <c r="D631">
        <v>22419.200000000001</v>
      </c>
      <c r="E631">
        <v>26512.799999999999</v>
      </c>
      <c r="F631" s="16">
        <f t="shared" si="168"/>
        <v>23724</v>
      </c>
      <c r="G631" s="16">
        <f t="shared" si="169"/>
        <v>28396.2</v>
      </c>
      <c r="H631" s="282">
        <f t="shared" si="170"/>
        <v>-16.453609990069097</v>
      </c>
      <c r="I631" s="20">
        <f t="shared" si="162"/>
        <v>26.799999999999272</v>
      </c>
      <c r="J631" s="158">
        <f t="shared" si="167"/>
        <v>-19.299999999999272</v>
      </c>
      <c r="K631">
        <v>4224.3</v>
      </c>
    </row>
    <row r="632" spans="1:11" x14ac:dyDescent="0.25">
      <c r="A632" s="5">
        <f t="shared" si="161"/>
        <v>43258</v>
      </c>
      <c r="B632">
        <v>4216.6000000000004</v>
      </c>
      <c r="C632">
        <v>6263.8</v>
      </c>
      <c r="D632" s="16">
        <v>310</v>
      </c>
      <c r="E632">
        <v>718.4</v>
      </c>
      <c r="F632" s="16">
        <f t="shared" si="168"/>
        <v>4526.6000000000004</v>
      </c>
      <c r="G632" s="16">
        <f t="shared" si="169"/>
        <v>6982.2</v>
      </c>
      <c r="H632" s="282">
        <f t="shared" si="170"/>
        <v>-35.169430838417682</v>
      </c>
      <c r="I632" s="20">
        <f t="shared" si="162"/>
        <v>-21414</v>
      </c>
      <c r="J632" s="114">
        <f>B632-K631+(D632)</f>
        <v>302.30000000000018</v>
      </c>
      <c r="K632" s="162" t="s">
        <v>629</v>
      </c>
    </row>
    <row r="633" spans="1:11" x14ac:dyDescent="0.25">
      <c r="A633" s="5">
        <f t="shared" si="161"/>
        <v>43265</v>
      </c>
      <c r="B633">
        <v>4251.3</v>
      </c>
      <c r="C633">
        <v>6088.9</v>
      </c>
      <c r="D633">
        <v>736.9</v>
      </c>
      <c r="E633">
        <v>1436.2</v>
      </c>
      <c r="F633" s="16">
        <f t="shared" si="168"/>
        <v>4988.2</v>
      </c>
      <c r="G633" s="16">
        <f t="shared" si="169"/>
        <v>7525.0999999999995</v>
      </c>
      <c r="H633" s="282">
        <f t="shared" si="170"/>
        <v>-33.71250880386971</v>
      </c>
      <c r="I633" s="20">
        <f t="shared" si="162"/>
        <v>542.89999999999964</v>
      </c>
      <c r="J633" s="133">
        <f t="shared" si="167"/>
        <v>461.59999999999945</v>
      </c>
    </row>
    <row r="634" spans="1:11" x14ac:dyDescent="0.25">
      <c r="A634" s="5">
        <f t="shared" si="161"/>
        <v>43272</v>
      </c>
      <c r="B634">
        <v>4458.2</v>
      </c>
      <c r="C634">
        <v>5830.2</v>
      </c>
      <c r="D634">
        <v>1093.7</v>
      </c>
      <c r="E634">
        <v>2187</v>
      </c>
      <c r="F634" s="16">
        <f t="shared" si="168"/>
        <v>5551.9</v>
      </c>
      <c r="G634" s="16">
        <f t="shared" si="169"/>
        <v>8017.2</v>
      </c>
      <c r="H634" s="282">
        <f t="shared" si="170"/>
        <v>-30.750137205009231</v>
      </c>
      <c r="I634" s="20">
        <f t="shared" si="162"/>
        <v>492.10000000000036</v>
      </c>
      <c r="J634" s="133">
        <f t="shared" si="167"/>
        <v>563.69999999999982</v>
      </c>
    </row>
    <row r="635" spans="1:11" x14ac:dyDescent="0.25">
      <c r="A635" s="5">
        <f t="shared" si="161"/>
        <v>43279</v>
      </c>
      <c r="B635">
        <v>4511.2</v>
      </c>
      <c r="C635">
        <v>5664.4</v>
      </c>
      <c r="D635">
        <v>1480.8</v>
      </c>
      <c r="E635">
        <v>2728.1</v>
      </c>
      <c r="F635" s="16">
        <f t="shared" ref="F635:G639" si="171">+B635+D635</f>
        <v>5992</v>
      </c>
      <c r="G635" s="16">
        <f t="shared" si="171"/>
        <v>8392.5</v>
      </c>
      <c r="H635" s="282">
        <f>+(F635/G635-1)*100</f>
        <v>-28.602919273160566</v>
      </c>
      <c r="I635" s="20">
        <f t="shared" si="162"/>
        <v>375.30000000000018</v>
      </c>
      <c r="J635" s="133">
        <f t="shared" si="167"/>
        <v>440.10000000000036</v>
      </c>
    </row>
    <row r="636" spans="1:11" x14ac:dyDescent="0.25">
      <c r="A636" s="5">
        <f t="shared" si="161"/>
        <v>43286</v>
      </c>
      <c r="B636">
        <v>4361.7</v>
      </c>
      <c r="C636">
        <v>5546.8</v>
      </c>
      <c r="D636">
        <v>1766.7</v>
      </c>
      <c r="E636">
        <v>3203.4</v>
      </c>
      <c r="F636" s="16">
        <f t="shared" si="171"/>
        <v>6128.4</v>
      </c>
      <c r="G636" s="16">
        <f t="shared" si="171"/>
        <v>8750.2000000000007</v>
      </c>
      <c r="H636" s="282">
        <f>+(F636/G636-1)*100</f>
        <v>-29.962743708715244</v>
      </c>
      <c r="I636" s="20">
        <f t="shared" si="162"/>
        <v>357.70000000000073</v>
      </c>
      <c r="J636" s="133">
        <f t="shared" si="167"/>
        <v>136.39999999999964</v>
      </c>
    </row>
    <row r="637" spans="1:11" x14ac:dyDescent="0.25">
      <c r="A637" s="5">
        <f t="shared" ref="A637:A700" si="172">+A636+7</f>
        <v>43293</v>
      </c>
      <c r="B637">
        <v>4227.1000000000004</v>
      </c>
      <c r="C637">
        <v>5666.2</v>
      </c>
      <c r="D637">
        <v>2201.4</v>
      </c>
      <c r="E637">
        <v>3753.6</v>
      </c>
      <c r="F637" s="16">
        <f t="shared" si="171"/>
        <v>6428.5</v>
      </c>
      <c r="G637" s="16">
        <f t="shared" si="171"/>
        <v>9419.7999999999993</v>
      </c>
      <c r="H637" s="282">
        <f>+(F637/G637-1)*100</f>
        <v>-31.755451283466741</v>
      </c>
      <c r="I637" s="20">
        <f t="shared" ref="I637:I700" si="173">+G637-G636</f>
        <v>669.59999999999854</v>
      </c>
      <c r="J637" s="133">
        <f t="shared" si="167"/>
        <v>300.10000000000036</v>
      </c>
    </row>
    <row r="638" spans="1:11" x14ac:dyDescent="0.25">
      <c r="A638" s="5">
        <f t="shared" si="172"/>
        <v>43300</v>
      </c>
      <c r="B638">
        <v>4203.8</v>
      </c>
      <c r="C638">
        <v>5687.6</v>
      </c>
      <c r="D638">
        <v>2610.5</v>
      </c>
      <c r="E638">
        <v>4230.2</v>
      </c>
      <c r="F638" s="16">
        <f t="shared" si="171"/>
        <v>6814.3</v>
      </c>
      <c r="G638" s="16">
        <f t="shared" si="171"/>
        <v>9917.7999999999993</v>
      </c>
      <c r="H638" s="282">
        <f>+(F638/G638-1)*100</f>
        <v>-31.292222065377395</v>
      </c>
      <c r="I638" s="20">
        <f t="shared" si="173"/>
        <v>498</v>
      </c>
      <c r="J638" s="133">
        <f t="shared" si="167"/>
        <v>385.80000000000018</v>
      </c>
    </row>
    <row r="639" spans="1:11" x14ac:dyDescent="0.25">
      <c r="A639" s="5">
        <f t="shared" si="172"/>
        <v>43307</v>
      </c>
      <c r="B639">
        <v>4199.6000000000004</v>
      </c>
      <c r="C639">
        <v>5249.8</v>
      </c>
      <c r="D639">
        <v>2997.1</v>
      </c>
      <c r="E639">
        <v>4813.5</v>
      </c>
      <c r="F639" s="16">
        <f t="shared" si="171"/>
        <v>7196.7000000000007</v>
      </c>
      <c r="G639" s="16">
        <f t="shared" si="171"/>
        <v>10063.299999999999</v>
      </c>
      <c r="H639" s="282">
        <f>+(F639/G639-1)*100</f>
        <v>-28.485685610088129</v>
      </c>
      <c r="I639" s="20">
        <f t="shared" si="173"/>
        <v>145.5</v>
      </c>
      <c r="J639" s="133">
        <f t="shared" si="167"/>
        <v>382.40000000000055</v>
      </c>
    </row>
    <row r="640" spans="1:11" x14ac:dyDescent="0.25">
      <c r="A640" s="5">
        <f t="shared" si="172"/>
        <v>43314</v>
      </c>
      <c r="B640">
        <v>4171.8</v>
      </c>
      <c r="C640">
        <v>5145.8999999999996</v>
      </c>
      <c r="D640" s="16">
        <v>3342</v>
      </c>
      <c r="E640">
        <v>5381.7</v>
      </c>
      <c r="F640" s="16">
        <f t="shared" ref="F640:F655" si="174">+B640+D640</f>
        <v>7513.8</v>
      </c>
      <c r="G640" s="16">
        <f t="shared" ref="G640:G655" si="175">+C640+E640</f>
        <v>10527.599999999999</v>
      </c>
      <c r="H640" s="282">
        <f t="shared" ref="H640:H655" si="176">+(F640/G640-1)*100</f>
        <v>-28.627607431893299</v>
      </c>
      <c r="I640" s="20">
        <f t="shared" si="173"/>
        <v>464.29999999999927</v>
      </c>
      <c r="J640" s="133">
        <f t="shared" si="167"/>
        <v>317.09999999999945</v>
      </c>
    </row>
    <row r="641" spans="1:10" x14ac:dyDescent="0.25">
      <c r="A641" s="5">
        <f t="shared" si="172"/>
        <v>43321</v>
      </c>
      <c r="B641">
        <v>4513.2</v>
      </c>
      <c r="C641">
        <v>5233.6000000000004</v>
      </c>
      <c r="D641">
        <v>3803.7</v>
      </c>
      <c r="E641">
        <v>5927.6</v>
      </c>
      <c r="F641" s="16">
        <f t="shared" si="174"/>
        <v>8316.9</v>
      </c>
      <c r="G641" s="16">
        <f t="shared" si="175"/>
        <v>11161.2</v>
      </c>
      <c r="H641" s="282">
        <f t="shared" si="176"/>
        <v>-25.483818944199555</v>
      </c>
      <c r="I641" s="20">
        <f t="shared" si="173"/>
        <v>633.60000000000218</v>
      </c>
      <c r="J641" s="133">
        <f t="shared" si="167"/>
        <v>803.09999999999945</v>
      </c>
    </row>
    <row r="642" spans="1:10" x14ac:dyDescent="0.25">
      <c r="A642" s="5">
        <f t="shared" si="172"/>
        <v>43328</v>
      </c>
      <c r="B642" s="16">
        <v>4292.8</v>
      </c>
      <c r="C642" s="16">
        <v>5121</v>
      </c>
      <c r="D642" s="16">
        <v>4264</v>
      </c>
      <c r="E642" s="16">
        <v>6426.6</v>
      </c>
      <c r="F642" s="16">
        <f t="shared" si="174"/>
        <v>8556.7999999999993</v>
      </c>
      <c r="G642" s="16">
        <f t="shared" si="175"/>
        <v>11547.6</v>
      </c>
      <c r="H642" s="282">
        <f t="shared" si="176"/>
        <v>-25.899754061450007</v>
      </c>
      <c r="I642" s="20">
        <f t="shared" si="173"/>
        <v>386.39999999999964</v>
      </c>
      <c r="J642" s="133">
        <f t="shared" si="167"/>
        <v>239.89999999999964</v>
      </c>
    </row>
    <row r="643" spans="1:10" x14ac:dyDescent="0.25">
      <c r="A643" s="5">
        <f t="shared" si="172"/>
        <v>43335</v>
      </c>
      <c r="B643" s="16">
        <v>4303.2</v>
      </c>
      <c r="C643" s="16">
        <v>4939.6000000000004</v>
      </c>
      <c r="D643" s="115">
        <v>4668.3</v>
      </c>
      <c r="E643" s="16">
        <v>7144</v>
      </c>
      <c r="F643" s="16">
        <f t="shared" si="174"/>
        <v>8971.5</v>
      </c>
      <c r="G643" s="16">
        <f t="shared" si="175"/>
        <v>12083.6</v>
      </c>
      <c r="H643" s="282">
        <f t="shared" si="176"/>
        <v>-25.754741964315276</v>
      </c>
      <c r="I643" s="20">
        <f t="shared" si="173"/>
        <v>536</v>
      </c>
      <c r="J643" s="133">
        <f t="shared" si="167"/>
        <v>414.70000000000073</v>
      </c>
    </row>
    <row r="644" spans="1:10" x14ac:dyDescent="0.25">
      <c r="A644" s="5">
        <f t="shared" si="172"/>
        <v>43342</v>
      </c>
      <c r="B644" s="16">
        <v>4396</v>
      </c>
      <c r="C644" s="16">
        <v>5088.7</v>
      </c>
      <c r="D644" s="16">
        <v>4955.3</v>
      </c>
      <c r="E644" s="16">
        <v>7370.3</v>
      </c>
      <c r="F644" s="16">
        <f t="shared" si="174"/>
        <v>9351.2999999999993</v>
      </c>
      <c r="G644" s="16">
        <f t="shared" si="175"/>
        <v>12459</v>
      </c>
      <c r="H644" s="282">
        <f t="shared" si="176"/>
        <v>-24.943414399229479</v>
      </c>
      <c r="I644" s="20">
        <f t="shared" si="173"/>
        <v>375.39999999999964</v>
      </c>
      <c r="J644" s="133">
        <f t="shared" si="167"/>
        <v>379.79999999999927</v>
      </c>
    </row>
    <row r="645" spans="1:10" x14ac:dyDescent="0.25">
      <c r="A645" s="5">
        <f t="shared" si="172"/>
        <v>43349</v>
      </c>
      <c r="B645">
        <v>4354.3999999999996</v>
      </c>
      <c r="C645">
        <v>4966.1000000000004</v>
      </c>
      <c r="D645">
        <v>5384.4</v>
      </c>
      <c r="E645">
        <v>7809.6</v>
      </c>
      <c r="F645" s="16">
        <f t="shared" si="174"/>
        <v>9738.7999999999993</v>
      </c>
      <c r="G645" s="16">
        <f t="shared" si="175"/>
        <v>12775.7</v>
      </c>
      <c r="H645" s="282">
        <f t="shared" si="176"/>
        <v>-23.770908834740968</v>
      </c>
      <c r="I645" s="20">
        <f t="shared" si="173"/>
        <v>316.70000000000073</v>
      </c>
      <c r="J645" s="133">
        <f t="shared" si="167"/>
        <v>387.5</v>
      </c>
    </row>
    <row r="646" spans="1:10" x14ac:dyDescent="0.25">
      <c r="A646" s="5">
        <f t="shared" si="172"/>
        <v>43356</v>
      </c>
      <c r="B646">
        <v>4507.7</v>
      </c>
      <c r="C646">
        <v>4845.7</v>
      </c>
      <c r="D646">
        <v>5699.5</v>
      </c>
      <c r="E646">
        <v>8237.2999999999993</v>
      </c>
      <c r="F646" s="16">
        <f t="shared" si="174"/>
        <v>10207.200000000001</v>
      </c>
      <c r="G646" s="16">
        <f t="shared" si="175"/>
        <v>13083</v>
      </c>
      <c r="H646" s="282">
        <f t="shared" si="176"/>
        <v>-21.98119697317129</v>
      </c>
      <c r="I646" s="20">
        <f t="shared" si="173"/>
        <v>307.29999999999927</v>
      </c>
      <c r="J646" s="133">
        <f t="shared" si="167"/>
        <v>468.40000000000146</v>
      </c>
    </row>
    <row r="647" spans="1:10" x14ac:dyDescent="0.25">
      <c r="A647" s="5">
        <f t="shared" si="172"/>
        <v>43363</v>
      </c>
      <c r="B647">
        <v>4681.2</v>
      </c>
      <c r="C647">
        <v>4855.6000000000004</v>
      </c>
      <c r="D647">
        <v>6183.2</v>
      </c>
      <c r="E647">
        <v>8663</v>
      </c>
      <c r="F647" s="16">
        <f t="shared" si="174"/>
        <v>10864.4</v>
      </c>
      <c r="G647" s="16">
        <f t="shared" si="175"/>
        <v>13518.6</v>
      </c>
      <c r="H647" s="282">
        <f t="shared" si="176"/>
        <v>-19.633689879129502</v>
      </c>
      <c r="I647" s="20">
        <f t="shared" si="173"/>
        <v>435.60000000000036</v>
      </c>
      <c r="J647" s="133">
        <f t="shared" si="167"/>
        <v>657.19999999999891</v>
      </c>
    </row>
    <row r="648" spans="1:10" x14ac:dyDescent="0.25">
      <c r="A648" s="5">
        <f t="shared" si="172"/>
        <v>43370</v>
      </c>
      <c r="B648">
        <v>4799.3999999999996</v>
      </c>
      <c r="C648">
        <v>4632.3</v>
      </c>
      <c r="D648">
        <v>6500.3</v>
      </c>
      <c r="E648">
        <v>9378.5</v>
      </c>
      <c r="F648" s="16">
        <f t="shared" si="174"/>
        <v>11299.7</v>
      </c>
      <c r="G648" s="16">
        <f t="shared" si="175"/>
        <v>14010.8</v>
      </c>
      <c r="H648" s="282">
        <f t="shared" si="176"/>
        <v>-19.350072800982087</v>
      </c>
      <c r="I648" s="20">
        <f t="shared" si="173"/>
        <v>492.19999999999891</v>
      </c>
      <c r="J648" s="133">
        <f t="shared" si="167"/>
        <v>435.30000000000109</v>
      </c>
    </row>
    <row r="649" spans="1:10" x14ac:dyDescent="0.25">
      <c r="A649" s="5">
        <f t="shared" si="172"/>
        <v>43377</v>
      </c>
      <c r="B649">
        <v>4636.5</v>
      </c>
      <c r="C649">
        <v>4481.7</v>
      </c>
      <c r="D649">
        <v>7002.2</v>
      </c>
      <c r="E649">
        <v>9704</v>
      </c>
      <c r="F649" s="16">
        <f t="shared" si="174"/>
        <v>11638.7</v>
      </c>
      <c r="G649" s="16">
        <f t="shared" si="175"/>
        <v>14185.7</v>
      </c>
      <c r="H649" s="282">
        <f t="shared" si="176"/>
        <v>-17.954700860725936</v>
      </c>
      <c r="I649" s="20">
        <f t="shared" si="173"/>
        <v>174.90000000000146</v>
      </c>
      <c r="J649" s="133">
        <f t="shared" si="167"/>
        <v>339</v>
      </c>
    </row>
    <row r="650" spans="1:10" x14ac:dyDescent="0.25">
      <c r="A650" s="5">
        <f t="shared" si="172"/>
        <v>43384</v>
      </c>
      <c r="B650">
        <v>4621.3999999999996</v>
      </c>
      <c r="C650">
        <v>4782.1000000000004</v>
      </c>
      <c r="D650">
        <v>7493.3</v>
      </c>
      <c r="E650">
        <v>10019.1</v>
      </c>
      <c r="F650" s="16">
        <f t="shared" si="174"/>
        <v>12114.7</v>
      </c>
      <c r="G650" s="16">
        <f t="shared" si="175"/>
        <v>14801.2</v>
      </c>
      <c r="H650" s="282">
        <f t="shared" si="176"/>
        <v>-18.150555360376185</v>
      </c>
      <c r="I650" s="20">
        <f t="shared" si="173"/>
        <v>615.5</v>
      </c>
      <c r="J650" s="133">
        <f t="shared" si="167"/>
        <v>476</v>
      </c>
    </row>
    <row r="651" spans="1:10" x14ac:dyDescent="0.25">
      <c r="A651" s="5">
        <f t="shared" si="172"/>
        <v>43391</v>
      </c>
      <c r="B651">
        <v>4663.8999999999996</v>
      </c>
      <c r="C651" s="16">
        <v>5023</v>
      </c>
      <c r="D651" s="54">
        <v>7857.2</v>
      </c>
      <c r="E651" s="272">
        <v>10138.700000000001</v>
      </c>
      <c r="F651" s="16">
        <f t="shared" si="174"/>
        <v>12521.099999999999</v>
      </c>
      <c r="G651" s="16">
        <f t="shared" si="175"/>
        <v>15161.7</v>
      </c>
      <c r="H651" s="282">
        <f t="shared" si="176"/>
        <v>-17.416252794871301</v>
      </c>
      <c r="I651" s="20">
        <f t="shared" si="173"/>
        <v>360.5</v>
      </c>
      <c r="J651" s="133">
        <f t="shared" si="167"/>
        <v>406.39999999999782</v>
      </c>
    </row>
    <row r="652" spans="1:10" x14ac:dyDescent="0.25">
      <c r="A652" s="5">
        <f t="shared" si="172"/>
        <v>43398</v>
      </c>
      <c r="B652">
        <v>4832.7</v>
      </c>
      <c r="C652">
        <v>4992.8</v>
      </c>
      <c r="D652" s="168">
        <v>8271</v>
      </c>
      <c r="E652">
        <v>10516.7</v>
      </c>
      <c r="F652" s="16">
        <f t="shared" si="174"/>
        <v>13103.7</v>
      </c>
      <c r="G652" s="16">
        <f t="shared" si="175"/>
        <v>15509.5</v>
      </c>
      <c r="H652" s="282">
        <f t="shared" si="176"/>
        <v>-15.511783100680221</v>
      </c>
      <c r="I652" s="20">
        <f t="shared" si="173"/>
        <v>347.79999999999927</v>
      </c>
      <c r="J652" s="133">
        <f t="shared" si="167"/>
        <v>582.60000000000218</v>
      </c>
    </row>
    <row r="653" spans="1:10" x14ac:dyDescent="0.25">
      <c r="A653" s="5">
        <f t="shared" si="172"/>
        <v>43405</v>
      </c>
      <c r="B653">
        <v>5165.5</v>
      </c>
      <c r="C653">
        <v>5476.5</v>
      </c>
      <c r="D653" s="99">
        <v>8580</v>
      </c>
      <c r="E653">
        <v>10814.7</v>
      </c>
      <c r="F653" s="16">
        <f t="shared" si="174"/>
        <v>13745.5</v>
      </c>
      <c r="G653" s="16">
        <f t="shared" si="175"/>
        <v>16291.2</v>
      </c>
      <c r="H653" s="282">
        <f t="shared" si="176"/>
        <v>-15.626227656648995</v>
      </c>
      <c r="I653" s="20">
        <f t="shared" si="173"/>
        <v>781.70000000000073</v>
      </c>
      <c r="J653" s="133">
        <f t="shared" si="167"/>
        <v>641.79999999999927</v>
      </c>
    </row>
    <row r="654" spans="1:10" x14ac:dyDescent="0.25">
      <c r="A654" s="5">
        <f t="shared" si="172"/>
        <v>43412</v>
      </c>
      <c r="B654">
        <v>5340.7</v>
      </c>
      <c r="C654" s="16">
        <v>5668</v>
      </c>
      <c r="D654">
        <v>8843.1</v>
      </c>
      <c r="E654">
        <v>11112.5</v>
      </c>
      <c r="F654" s="16">
        <f t="shared" si="174"/>
        <v>14183.8</v>
      </c>
      <c r="G654" s="16">
        <f t="shared" si="175"/>
        <v>16780.5</v>
      </c>
      <c r="H654" s="282">
        <f t="shared" si="176"/>
        <v>-15.474509102827694</v>
      </c>
      <c r="I654" s="20">
        <f t="shared" si="173"/>
        <v>489.29999999999927</v>
      </c>
      <c r="J654" s="133">
        <f t="shared" si="167"/>
        <v>438.29999999999927</v>
      </c>
    </row>
    <row r="655" spans="1:10" x14ac:dyDescent="0.25">
      <c r="A655" s="5">
        <f t="shared" si="172"/>
        <v>43419</v>
      </c>
      <c r="B655">
        <v>5167.3</v>
      </c>
      <c r="C655">
        <v>5678.3</v>
      </c>
      <c r="D655">
        <v>9347</v>
      </c>
      <c r="E655">
        <v>11302.1</v>
      </c>
      <c r="F655" s="16">
        <f t="shared" si="174"/>
        <v>14514.3</v>
      </c>
      <c r="G655" s="16">
        <f t="shared" si="175"/>
        <v>16980.400000000001</v>
      </c>
      <c r="H655" s="282">
        <f t="shared" si="176"/>
        <v>-14.523215000824496</v>
      </c>
      <c r="I655" s="20">
        <f t="shared" si="173"/>
        <v>199.90000000000146</v>
      </c>
      <c r="J655" s="133">
        <f t="shared" si="167"/>
        <v>330.5</v>
      </c>
    </row>
    <row r="656" spans="1:10" x14ac:dyDescent="0.25">
      <c r="A656" s="5">
        <f t="shared" si="172"/>
        <v>43426</v>
      </c>
      <c r="B656">
        <v>5294.6</v>
      </c>
      <c r="C656">
        <v>5525.2</v>
      </c>
      <c r="D656">
        <v>9596.7000000000007</v>
      </c>
      <c r="E656">
        <v>11639.6</v>
      </c>
      <c r="F656" s="16">
        <f t="shared" ref="F656:F674" si="177">+B656+D656</f>
        <v>14891.300000000001</v>
      </c>
      <c r="G656" s="16">
        <f t="shared" ref="G656:G674" si="178">+C656+E656</f>
        <v>17164.8</v>
      </c>
      <c r="H656" s="282">
        <f t="shared" ref="H656:H674" si="179">+(F656/G656-1)*100</f>
        <v>-13.245129567486934</v>
      </c>
      <c r="I656" s="20">
        <f t="shared" si="173"/>
        <v>184.39999999999782</v>
      </c>
      <c r="J656" s="133">
        <f t="shared" si="167"/>
        <v>377.00000000000182</v>
      </c>
    </row>
    <row r="657" spans="1:11" x14ac:dyDescent="0.25">
      <c r="A657" s="5">
        <f t="shared" si="172"/>
        <v>43433</v>
      </c>
      <c r="B657">
        <v>5525.6</v>
      </c>
      <c r="C657">
        <v>5450.3</v>
      </c>
      <c r="D657">
        <v>10077.5</v>
      </c>
      <c r="E657">
        <v>12036</v>
      </c>
      <c r="F657" s="16">
        <f t="shared" si="177"/>
        <v>15603.1</v>
      </c>
      <c r="G657" s="16">
        <f>+C657+E657</f>
        <v>17486.3</v>
      </c>
      <c r="H657" s="282">
        <f>+(F657/G657-1)*100</f>
        <v>-10.769573894992067</v>
      </c>
      <c r="I657" s="20">
        <f t="shared" si="173"/>
        <v>321.5</v>
      </c>
      <c r="J657" s="133">
        <f t="shared" ref="J657:J662" si="180">+F657-F656</f>
        <v>711.79999999999927</v>
      </c>
    </row>
    <row r="658" spans="1:11" x14ac:dyDescent="0.25">
      <c r="A658" s="5">
        <f t="shared" si="172"/>
        <v>43440</v>
      </c>
      <c r="B658" s="16">
        <v>5789</v>
      </c>
      <c r="C658">
        <v>5738.3</v>
      </c>
      <c r="D658">
        <v>10568.1</v>
      </c>
      <c r="E658">
        <v>12336.8</v>
      </c>
      <c r="F658" s="16">
        <f t="shared" si="177"/>
        <v>16357.1</v>
      </c>
      <c r="G658" s="16">
        <f t="shared" si="178"/>
        <v>18075.099999999999</v>
      </c>
      <c r="H658" s="282">
        <f t="shared" si="179"/>
        <v>-9.5047883552511365</v>
      </c>
      <c r="I658" s="20">
        <f t="shared" si="173"/>
        <v>588.79999999999927</v>
      </c>
      <c r="J658" s="133">
        <f t="shared" si="180"/>
        <v>754</v>
      </c>
    </row>
    <row r="659" spans="1:11" x14ac:dyDescent="0.25">
      <c r="A659" s="5">
        <f t="shared" si="172"/>
        <v>43447</v>
      </c>
      <c r="B659">
        <v>5447.1</v>
      </c>
      <c r="C659">
        <v>5958.5</v>
      </c>
      <c r="D659">
        <v>11223.6</v>
      </c>
      <c r="E659">
        <v>12912.8</v>
      </c>
      <c r="F659" s="16">
        <f t="shared" si="177"/>
        <v>16670.7</v>
      </c>
      <c r="G659" s="16">
        <f t="shared" si="178"/>
        <v>18871.3</v>
      </c>
      <c r="H659" s="282">
        <f t="shared" si="179"/>
        <v>-11.661093830313751</v>
      </c>
      <c r="I659" s="20">
        <f t="shared" si="173"/>
        <v>796.20000000000073</v>
      </c>
      <c r="J659" s="133">
        <f t="shared" si="180"/>
        <v>313.60000000000036</v>
      </c>
    </row>
    <row r="660" spans="1:11" x14ac:dyDescent="0.25">
      <c r="A660" s="5">
        <f t="shared" si="172"/>
        <v>43454</v>
      </c>
      <c r="B660">
        <v>5462.2</v>
      </c>
      <c r="C660">
        <v>5910.3</v>
      </c>
      <c r="D660">
        <v>11734.8</v>
      </c>
      <c r="E660">
        <v>13428.5</v>
      </c>
      <c r="F660" s="16">
        <f t="shared" si="177"/>
        <v>17197</v>
      </c>
      <c r="G660" s="16">
        <f t="shared" si="178"/>
        <v>19338.8</v>
      </c>
      <c r="H660" s="282">
        <f t="shared" si="179"/>
        <v>-11.075144269551362</v>
      </c>
      <c r="I660" s="20">
        <f t="shared" si="173"/>
        <v>467.5</v>
      </c>
      <c r="J660" s="133">
        <f t="shared" si="180"/>
        <v>526.29999999999927</v>
      </c>
    </row>
    <row r="661" spans="1:11" x14ac:dyDescent="0.25">
      <c r="A661" s="5">
        <f t="shared" si="172"/>
        <v>43461</v>
      </c>
      <c r="B661">
        <v>5623.3</v>
      </c>
      <c r="C661">
        <v>5813.2</v>
      </c>
      <c r="D661">
        <v>12154.4</v>
      </c>
      <c r="E661">
        <v>13656.6</v>
      </c>
      <c r="F661" s="16">
        <f t="shared" si="177"/>
        <v>17777.7</v>
      </c>
      <c r="G661" s="16">
        <f t="shared" si="178"/>
        <v>19469.8</v>
      </c>
      <c r="H661" s="282">
        <f t="shared" si="179"/>
        <v>-8.6908956435094336</v>
      </c>
      <c r="I661" s="20">
        <f t="shared" si="173"/>
        <v>131</v>
      </c>
      <c r="J661" s="133">
        <f t="shared" si="180"/>
        <v>580.70000000000073</v>
      </c>
    </row>
    <row r="662" spans="1:11" x14ac:dyDescent="0.25">
      <c r="A662" s="5">
        <f t="shared" si="172"/>
        <v>43468</v>
      </c>
      <c r="B662">
        <v>5462.7</v>
      </c>
      <c r="C662">
        <v>5596.4</v>
      </c>
      <c r="D662">
        <v>12446.1</v>
      </c>
      <c r="E662">
        <v>13944.8</v>
      </c>
      <c r="F662" s="16">
        <f t="shared" si="177"/>
        <v>17908.8</v>
      </c>
      <c r="G662" s="16">
        <f t="shared" si="178"/>
        <v>19541.199999999997</v>
      </c>
      <c r="H662" s="282">
        <f t="shared" si="179"/>
        <v>-8.353632325548066</v>
      </c>
      <c r="I662" s="20">
        <f t="shared" si="173"/>
        <v>71.399999999997817</v>
      </c>
      <c r="J662" s="158">
        <f t="shared" si="180"/>
        <v>131.09999999999854</v>
      </c>
      <c r="K662" s="169"/>
    </row>
    <row r="663" spans="1:11" x14ac:dyDescent="0.25">
      <c r="A663" s="5">
        <f t="shared" si="172"/>
        <v>43475</v>
      </c>
      <c r="B663" s="157">
        <v>0</v>
      </c>
      <c r="C663" s="157">
        <v>5327.2</v>
      </c>
      <c r="D663" s="157">
        <v>0</v>
      </c>
      <c r="E663" s="157">
        <v>14367.2</v>
      </c>
      <c r="F663" s="170">
        <f t="shared" si="177"/>
        <v>0</v>
      </c>
      <c r="G663" s="170">
        <f t="shared" si="178"/>
        <v>19694.400000000001</v>
      </c>
      <c r="H663" s="283">
        <f t="shared" si="179"/>
        <v>-100</v>
      </c>
      <c r="I663" s="20">
        <f t="shared" si="173"/>
        <v>153.20000000000437</v>
      </c>
      <c r="J663" s="166" t="s">
        <v>630</v>
      </c>
    </row>
    <row r="664" spans="1:11" x14ac:dyDescent="0.25">
      <c r="A664" s="5">
        <f t="shared" si="172"/>
        <v>43482</v>
      </c>
      <c r="B664" s="157">
        <v>0</v>
      </c>
      <c r="C664" s="157">
        <v>5377.6</v>
      </c>
      <c r="D664" s="157">
        <v>0</v>
      </c>
      <c r="E664" s="170">
        <v>14744</v>
      </c>
      <c r="F664" s="170">
        <f t="shared" si="177"/>
        <v>0</v>
      </c>
      <c r="G664" s="170">
        <f t="shared" si="178"/>
        <v>20121.599999999999</v>
      </c>
      <c r="H664" s="283">
        <f t="shared" si="179"/>
        <v>-100</v>
      </c>
      <c r="I664" s="20">
        <f t="shared" si="173"/>
        <v>427.19999999999709</v>
      </c>
      <c r="J664" s="166" t="s">
        <v>622</v>
      </c>
    </row>
    <row r="665" spans="1:11" x14ac:dyDescent="0.25">
      <c r="A665" s="5">
        <f t="shared" si="172"/>
        <v>43489</v>
      </c>
      <c r="B665" s="157">
        <v>0</v>
      </c>
      <c r="C665" s="157">
        <v>5151.5</v>
      </c>
      <c r="D665" s="157">
        <v>0</v>
      </c>
      <c r="E665" s="157">
        <v>15259.1</v>
      </c>
      <c r="F665" s="170">
        <f t="shared" si="177"/>
        <v>0</v>
      </c>
      <c r="G665" s="170">
        <f t="shared" si="178"/>
        <v>20410.599999999999</v>
      </c>
      <c r="H665" s="283">
        <f t="shared" si="179"/>
        <v>-100</v>
      </c>
      <c r="I665" s="20">
        <f t="shared" si="173"/>
        <v>289</v>
      </c>
      <c r="J665" s="157"/>
    </row>
    <row r="666" spans="1:11" x14ac:dyDescent="0.25">
      <c r="A666" s="5">
        <f t="shared" si="172"/>
        <v>43496</v>
      </c>
      <c r="B666" s="157">
        <v>0</v>
      </c>
      <c r="C666" s="157">
        <v>5077.2</v>
      </c>
      <c r="D666" s="157">
        <v>0</v>
      </c>
      <c r="E666" s="170">
        <v>15727</v>
      </c>
      <c r="F666" s="170">
        <f t="shared" si="177"/>
        <v>0</v>
      </c>
      <c r="G666" s="170">
        <f t="shared" si="178"/>
        <v>20804.2</v>
      </c>
      <c r="H666" s="283">
        <f t="shared" si="179"/>
        <v>-100</v>
      </c>
      <c r="I666" s="20">
        <f t="shared" si="173"/>
        <v>393.60000000000218</v>
      </c>
      <c r="J666" s="157"/>
    </row>
    <row r="667" spans="1:11" x14ac:dyDescent="0.25">
      <c r="A667" s="5">
        <f t="shared" si="172"/>
        <v>43503</v>
      </c>
      <c r="B667" s="157">
        <v>0</v>
      </c>
      <c r="C667" s="157">
        <v>4898.8</v>
      </c>
      <c r="D667" s="157">
        <v>0</v>
      </c>
      <c r="E667" s="157">
        <v>16216.4</v>
      </c>
      <c r="F667" s="170">
        <f t="shared" si="177"/>
        <v>0</v>
      </c>
      <c r="G667" s="170">
        <f t="shared" si="178"/>
        <v>21115.200000000001</v>
      </c>
      <c r="H667" s="283">
        <f t="shared" si="179"/>
        <v>-100</v>
      </c>
      <c r="I667" s="20">
        <f t="shared" si="173"/>
        <v>311</v>
      </c>
      <c r="J667" s="157"/>
    </row>
    <row r="668" spans="1:11" x14ac:dyDescent="0.25">
      <c r="A668" s="5">
        <f t="shared" si="172"/>
        <v>43510</v>
      </c>
      <c r="B668">
        <v>6497.2</v>
      </c>
      <c r="C668">
        <v>4809.6000000000004</v>
      </c>
      <c r="D668">
        <v>14986.5</v>
      </c>
      <c r="E668">
        <v>16634.5</v>
      </c>
      <c r="F668" s="16">
        <f t="shared" si="177"/>
        <v>21483.7</v>
      </c>
      <c r="G668" s="16">
        <f t="shared" si="178"/>
        <v>21444.1</v>
      </c>
      <c r="H668" s="282">
        <f t="shared" si="179"/>
        <v>0.18466617857593182</v>
      </c>
      <c r="I668" s="20">
        <f t="shared" si="173"/>
        <v>328.89999999999782</v>
      </c>
      <c r="J668" s="158"/>
    </row>
    <row r="669" spans="1:11" x14ac:dyDescent="0.25">
      <c r="A669" s="5">
        <f t="shared" si="172"/>
        <v>43517</v>
      </c>
      <c r="B669">
        <v>6307.4</v>
      </c>
      <c r="C669">
        <v>4670.1000000000004</v>
      </c>
      <c r="D669">
        <v>15652.6</v>
      </c>
      <c r="E669">
        <v>16965.2</v>
      </c>
      <c r="F669" s="16">
        <f t="shared" si="177"/>
        <v>21960</v>
      </c>
      <c r="G669" s="16">
        <f t="shared" si="178"/>
        <v>21635.300000000003</v>
      </c>
      <c r="H669" s="282">
        <f t="shared" si="179"/>
        <v>1.5007880639510196</v>
      </c>
      <c r="I669" s="20">
        <f t="shared" si="173"/>
        <v>191.20000000000437</v>
      </c>
      <c r="J669" s="133">
        <f t="shared" ref="J669:J679" si="181">+F669-F668</f>
        <v>476.29999999999927</v>
      </c>
    </row>
    <row r="670" spans="1:11" x14ac:dyDescent="0.25">
      <c r="A670" s="5">
        <f t="shared" si="172"/>
        <v>43524</v>
      </c>
      <c r="B670">
        <v>6307.9</v>
      </c>
      <c r="C670">
        <v>4700.1000000000004</v>
      </c>
      <c r="D670">
        <v>16273.8</v>
      </c>
      <c r="E670">
        <v>17326.599999999999</v>
      </c>
      <c r="F670" s="16">
        <f t="shared" si="177"/>
        <v>22581.699999999997</v>
      </c>
      <c r="G670" s="16">
        <f t="shared" si="178"/>
        <v>22026.699999999997</v>
      </c>
      <c r="H670" s="282">
        <f t="shared" si="179"/>
        <v>2.5196693104277967</v>
      </c>
      <c r="I670" s="20">
        <f t="shared" si="173"/>
        <v>391.39999999999418</v>
      </c>
      <c r="J670" s="133">
        <f t="shared" si="181"/>
        <v>621.69999999999709</v>
      </c>
    </row>
    <row r="671" spans="1:11" x14ac:dyDescent="0.25">
      <c r="A671" s="5">
        <f t="shared" si="172"/>
        <v>43531</v>
      </c>
      <c r="B671">
        <v>5827.6</v>
      </c>
      <c r="C671">
        <v>4528.1000000000004</v>
      </c>
      <c r="D671">
        <v>17017.099999999999</v>
      </c>
      <c r="E671">
        <v>17661.400000000001</v>
      </c>
      <c r="F671" s="16">
        <f t="shared" si="177"/>
        <v>22844.699999999997</v>
      </c>
      <c r="G671" s="16">
        <f t="shared" si="178"/>
        <v>22189.5</v>
      </c>
      <c r="H671" s="282">
        <f t="shared" si="179"/>
        <v>2.952747921314125</v>
      </c>
      <c r="I671" s="20">
        <f t="shared" si="173"/>
        <v>162.80000000000291</v>
      </c>
      <c r="J671" s="133">
        <f t="shared" si="181"/>
        <v>263</v>
      </c>
    </row>
    <row r="672" spans="1:11" x14ac:dyDescent="0.25">
      <c r="A672" s="5">
        <f t="shared" si="172"/>
        <v>43538</v>
      </c>
      <c r="B672">
        <v>5769.1</v>
      </c>
      <c r="C672">
        <v>4320.5</v>
      </c>
      <c r="D672">
        <v>17374.099999999999</v>
      </c>
      <c r="E672">
        <v>18134.2</v>
      </c>
      <c r="F672" s="16">
        <f t="shared" si="177"/>
        <v>23143.199999999997</v>
      </c>
      <c r="G672" s="16">
        <f t="shared" si="178"/>
        <v>22454.7</v>
      </c>
      <c r="H672" s="282">
        <f t="shared" si="179"/>
        <v>3.0661732287672328</v>
      </c>
      <c r="I672" s="20">
        <f t="shared" si="173"/>
        <v>265.20000000000073</v>
      </c>
      <c r="J672" s="133">
        <f t="shared" si="181"/>
        <v>298.5</v>
      </c>
    </row>
    <row r="673" spans="1:15" x14ac:dyDescent="0.25">
      <c r="A673" s="5">
        <f t="shared" si="172"/>
        <v>43545</v>
      </c>
      <c r="B673">
        <v>5820.6</v>
      </c>
      <c r="C673">
        <v>4345.5</v>
      </c>
      <c r="D673">
        <v>17798.3</v>
      </c>
      <c r="E673" s="16">
        <v>18463</v>
      </c>
      <c r="F673" s="16">
        <f t="shared" si="177"/>
        <v>23618.9</v>
      </c>
      <c r="G673" s="16">
        <f t="shared" si="178"/>
        <v>22808.5</v>
      </c>
      <c r="H673" s="282">
        <f t="shared" si="179"/>
        <v>3.5530613587039905</v>
      </c>
      <c r="I673" s="20">
        <f t="shared" si="173"/>
        <v>353.79999999999927</v>
      </c>
      <c r="J673" s="133">
        <f t="shared" si="181"/>
        <v>475.70000000000437</v>
      </c>
    </row>
    <row r="674" spans="1:15" x14ac:dyDescent="0.25">
      <c r="A674" s="5">
        <f t="shared" si="172"/>
        <v>43552</v>
      </c>
      <c r="B674">
        <v>6109.5</v>
      </c>
      <c r="C674">
        <v>4026.4</v>
      </c>
      <c r="D674">
        <v>18214.2</v>
      </c>
      <c r="E674">
        <v>18891.099999999999</v>
      </c>
      <c r="F674" s="16">
        <f t="shared" si="177"/>
        <v>24323.7</v>
      </c>
      <c r="G674" s="16">
        <f t="shared" si="178"/>
        <v>22917.5</v>
      </c>
      <c r="H674" s="282">
        <f t="shared" si="179"/>
        <v>6.1359223300970989</v>
      </c>
      <c r="I674" s="20">
        <f t="shared" si="173"/>
        <v>109</v>
      </c>
      <c r="J674" s="133">
        <f t="shared" si="181"/>
        <v>704.79999999999927</v>
      </c>
    </row>
    <row r="675" spans="1:15" x14ac:dyDescent="0.25">
      <c r="A675" s="5">
        <f t="shared" si="172"/>
        <v>43559</v>
      </c>
      <c r="B675">
        <v>5795.8</v>
      </c>
      <c r="C675">
        <v>3710.7</v>
      </c>
      <c r="D675">
        <v>18800.900000000001</v>
      </c>
      <c r="E675">
        <v>19327.5</v>
      </c>
      <c r="F675" s="16">
        <f t="shared" ref="F675:F732" si="182">+B675+D675</f>
        <v>24596.7</v>
      </c>
      <c r="G675" s="16">
        <f t="shared" ref="G675:G732" si="183">+C675+E675</f>
        <v>23038.2</v>
      </c>
      <c r="H675" s="282">
        <f t="shared" ref="H675:H732" si="184">+(F675/G675-1)*100</f>
        <v>6.7648514206839039</v>
      </c>
      <c r="I675" s="20">
        <f t="shared" si="173"/>
        <v>120.70000000000073</v>
      </c>
      <c r="J675" s="133">
        <f t="shared" si="181"/>
        <v>273</v>
      </c>
    </row>
    <row r="676" spans="1:15" x14ac:dyDescent="0.25">
      <c r="A676" s="5">
        <f t="shared" si="172"/>
        <v>43566</v>
      </c>
      <c r="B676">
        <v>5613.1</v>
      </c>
      <c r="C676">
        <v>3191.7</v>
      </c>
      <c r="D676">
        <v>19301.3</v>
      </c>
      <c r="E676">
        <v>19779.599999999999</v>
      </c>
      <c r="F676" s="16">
        <f t="shared" si="182"/>
        <v>24914.400000000001</v>
      </c>
      <c r="G676" s="16">
        <f t="shared" si="183"/>
        <v>22971.3</v>
      </c>
      <c r="H676" s="282">
        <f t="shared" si="184"/>
        <v>8.4588160008358457</v>
      </c>
      <c r="I676" s="20">
        <f t="shared" si="173"/>
        <v>-66.900000000001455</v>
      </c>
      <c r="J676" s="133">
        <f t="shared" si="181"/>
        <v>317.70000000000073</v>
      </c>
    </row>
    <row r="677" spans="1:15" x14ac:dyDescent="0.25">
      <c r="A677" s="5">
        <f t="shared" si="172"/>
        <v>43573</v>
      </c>
      <c r="B677" s="16">
        <v>5245</v>
      </c>
      <c r="C677">
        <v>2900.5</v>
      </c>
      <c r="D677">
        <v>20094.599999999999</v>
      </c>
      <c r="E677" s="16">
        <v>20368</v>
      </c>
      <c r="F677" s="16">
        <f t="shared" si="182"/>
        <v>25339.599999999999</v>
      </c>
      <c r="G677" s="16">
        <f t="shared" si="183"/>
        <v>23268.5</v>
      </c>
      <c r="H677" s="282">
        <f t="shared" si="184"/>
        <v>8.9008745729204577</v>
      </c>
      <c r="I677" s="20">
        <f t="shared" si="173"/>
        <v>297.20000000000073</v>
      </c>
      <c r="J677" s="133">
        <f t="shared" si="181"/>
        <v>425.19999999999709</v>
      </c>
    </row>
    <row r="678" spans="1:15" x14ac:dyDescent="0.25">
      <c r="A678" s="5">
        <f t="shared" si="172"/>
        <v>43580</v>
      </c>
      <c r="B678">
        <v>4811.8999999999996</v>
      </c>
      <c r="C678">
        <v>2852.2</v>
      </c>
      <c r="D678">
        <v>20649.7</v>
      </c>
      <c r="E678">
        <v>20651.099999999999</v>
      </c>
      <c r="F678" s="16">
        <f t="shared" si="182"/>
        <v>25461.599999999999</v>
      </c>
      <c r="G678" s="16">
        <f t="shared" si="183"/>
        <v>23503.3</v>
      </c>
      <c r="H678" s="282">
        <f t="shared" si="184"/>
        <v>8.3320214608161294</v>
      </c>
      <c r="I678" s="20">
        <f t="shared" si="173"/>
        <v>234.79999999999927</v>
      </c>
      <c r="J678" s="133">
        <f t="shared" si="181"/>
        <v>122</v>
      </c>
      <c r="K678">
        <v>2145.1999999999998</v>
      </c>
    </row>
    <row r="679" spans="1:15" x14ac:dyDescent="0.25">
      <c r="A679" s="5">
        <f t="shared" si="172"/>
        <v>43587</v>
      </c>
      <c r="B679">
        <v>4237.3999999999996</v>
      </c>
      <c r="C679">
        <v>2565.4</v>
      </c>
      <c r="D679">
        <v>21314.9</v>
      </c>
      <c r="E679">
        <v>20973.1</v>
      </c>
      <c r="F679" s="16">
        <f t="shared" si="182"/>
        <v>25552.300000000003</v>
      </c>
      <c r="G679" s="16">
        <f t="shared" si="183"/>
        <v>23538.5</v>
      </c>
      <c r="H679" s="282">
        <f t="shared" si="184"/>
        <v>8.5553454978014809</v>
      </c>
      <c r="I679" s="20">
        <f t="shared" si="173"/>
        <v>35.200000000000728</v>
      </c>
      <c r="J679" s="133">
        <f t="shared" si="181"/>
        <v>90.700000000004366</v>
      </c>
      <c r="K679">
        <v>2557.5</v>
      </c>
    </row>
    <row r="680" spans="1:15" x14ac:dyDescent="0.25">
      <c r="A680" s="5">
        <f t="shared" si="172"/>
        <v>43594</v>
      </c>
      <c r="B680">
        <v>3517.5</v>
      </c>
      <c r="C680">
        <v>2218.6</v>
      </c>
      <c r="D680">
        <v>22149.3</v>
      </c>
      <c r="E680">
        <v>21383</v>
      </c>
      <c r="F680" s="16">
        <f t="shared" si="182"/>
        <v>25666.799999999999</v>
      </c>
      <c r="G680" s="16">
        <f t="shared" si="183"/>
        <v>23601.599999999999</v>
      </c>
      <c r="H680" s="282">
        <f t="shared" si="184"/>
        <v>8.7502542200528879</v>
      </c>
      <c r="I680" s="20">
        <f t="shared" si="173"/>
        <v>63.099999999998545</v>
      </c>
      <c r="J680" s="133">
        <f>+F680-F679</f>
        <v>114.49999999999636</v>
      </c>
      <c r="K680">
        <v>2976.9</v>
      </c>
      <c r="M680" s="16">
        <f>B684-K683</f>
        <v>1532.6000000000004</v>
      </c>
    </row>
    <row r="681" spans="1:15" x14ac:dyDescent="0.25">
      <c r="A681" s="5">
        <f t="shared" si="172"/>
        <v>43601</v>
      </c>
      <c r="B681">
        <v>2683.7</v>
      </c>
      <c r="C681">
        <v>1968.7</v>
      </c>
      <c r="D681">
        <v>23031.4</v>
      </c>
      <c r="E681">
        <v>21745.1</v>
      </c>
      <c r="F681" s="16">
        <f t="shared" si="182"/>
        <v>25715.100000000002</v>
      </c>
      <c r="G681" s="16">
        <f t="shared" si="183"/>
        <v>23713.8</v>
      </c>
      <c r="H681" s="282">
        <f t="shared" si="184"/>
        <v>8.4393897224401151</v>
      </c>
      <c r="I681" s="20">
        <f t="shared" si="173"/>
        <v>112.20000000000073</v>
      </c>
      <c r="J681" s="133">
        <f>+F681-F680</f>
        <v>48.30000000000291</v>
      </c>
      <c r="K681">
        <v>3321.7</v>
      </c>
      <c r="M681" s="16">
        <f>D684</f>
        <v>380.1</v>
      </c>
      <c r="N681" s="16">
        <f>M680+M681</f>
        <v>1912.7000000000003</v>
      </c>
    </row>
    <row r="682" spans="1:15" x14ac:dyDescent="0.25">
      <c r="A682" s="5">
        <f t="shared" si="172"/>
        <v>43608</v>
      </c>
      <c r="B682">
        <v>2401.4</v>
      </c>
      <c r="C682">
        <v>1555.1</v>
      </c>
      <c r="D682">
        <v>23466.7</v>
      </c>
      <c r="E682">
        <v>22188.2</v>
      </c>
      <c r="F682" s="16">
        <f t="shared" si="182"/>
        <v>25868.100000000002</v>
      </c>
      <c r="G682" s="16">
        <f t="shared" si="183"/>
        <v>23743.3</v>
      </c>
      <c r="H682" s="282">
        <f t="shared" si="184"/>
        <v>8.949050890145859</v>
      </c>
      <c r="I682" s="20">
        <f t="shared" si="173"/>
        <v>29.5</v>
      </c>
      <c r="J682" s="133">
        <f>+F682-F681</f>
        <v>153</v>
      </c>
      <c r="K682">
        <v>3733.5</v>
      </c>
    </row>
    <row r="683" spans="1:15" x14ac:dyDescent="0.25">
      <c r="A683" s="5">
        <f t="shared" si="172"/>
        <v>43615</v>
      </c>
      <c r="B683">
        <v>1628.2</v>
      </c>
      <c r="C683">
        <v>1304.8</v>
      </c>
      <c r="D683" s="16">
        <v>24214</v>
      </c>
      <c r="E683" s="16">
        <v>22419.200000000001</v>
      </c>
      <c r="F683" s="16">
        <f t="shared" si="182"/>
        <v>25842.2</v>
      </c>
      <c r="G683" s="16">
        <f t="shared" si="183"/>
        <v>23724</v>
      </c>
      <c r="H683" s="282">
        <f t="shared" si="184"/>
        <v>8.9285112122744934</v>
      </c>
      <c r="I683" s="20">
        <f t="shared" si="173"/>
        <v>-19.299999999999272</v>
      </c>
      <c r="J683" s="133">
        <f>+F683-F682</f>
        <v>-25.900000000001455</v>
      </c>
      <c r="K683">
        <v>4235.3999999999996</v>
      </c>
      <c r="M683" s="16">
        <f>B684-K683+(D684)-278</f>
        <v>1634.7000000000003</v>
      </c>
    </row>
    <row r="684" spans="1:15" x14ac:dyDescent="0.25">
      <c r="A684" s="5">
        <f t="shared" si="172"/>
        <v>43622</v>
      </c>
      <c r="B684" s="16">
        <v>5768</v>
      </c>
      <c r="C684">
        <v>4216.6000000000004</v>
      </c>
      <c r="D684" s="16">
        <v>380.1</v>
      </c>
      <c r="E684" s="16">
        <v>310</v>
      </c>
      <c r="F684" s="16">
        <f t="shared" si="182"/>
        <v>6148.1</v>
      </c>
      <c r="G684" s="16">
        <f t="shared" si="183"/>
        <v>4526.6000000000004</v>
      </c>
      <c r="H684" s="282">
        <f t="shared" si="184"/>
        <v>35.821587946803348</v>
      </c>
      <c r="I684" s="20">
        <f t="shared" si="173"/>
        <v>-19197.400000000001</v>
      </c>
      <c r="J684" s="174">
        <f>1635-1587</f>
        <v>48</v>
      </c>
      <c r="K684">
        <v>0</v>
      </c>
      <c r="L684" s="35"/>
      <c r="M684" s="272" t="s">
        <v>631</v>
      </c>
      <c r="N684" s="272"/>
      <c r="O684" s="272"/>
    </row>
    <row r="685" spans="1:15" x14ac:dyDescent="0.25">
      <c r="A685" s="5">
        <f t="shared" si="172"/>
        <v>43629</v>
      </c>
      <c r="B685">
        <v>5524.6</v>
      </c>
      <c r="C685">
        <v>4251.3</v>
      </c>
      <c r="D685" s="16">
        <v>811.1</v>
      </c>
      <c r="E685" s="16">
        <v>736.9</v>
      </c>
      <c r="F685" s="16">
        <f t="shared" si="182"/>
        <v>6335.7000000000007</v>
      </c>
      <c r="G685" s="16">
        <f t="shared" si="183"/>
        <v>4988.2</v>
      </c>
      <c r="H685" s="282">
        <f t="shared" si="184"/>
        <v>27.013752455795693</v>
      </c>
      <c r="I685" s="20">
        <f t="shared" si="173"/>
        <v>461.59999999999945</v>
      </c>
      <c r="J685" s="133">
        <f t="shared" ref="J685:J707" si="185">+F685-F684</f>
        <v>187.60000000000036</v>
      </c>
    </row>
    <row r="686" spans="1:15" x14ac:dyDescent="0.25">
      <c r="A686" s="5">
        <f t="shared" si="172"/>
        <v>43636</v>
      </c>
      <c r="B686">
        <v>5718.1</v>
      </c>
      <c r="C686">
        <v>4458.2</v>
      </c>
      <c r="D686" s="16">
        <v>1229.5999999999999</v>
      </c>
      <c r="E686" s="16">
        <v>1093.7</v>
      </c>
      <c r="F686" s="16">
        <f t="shared" si="182"/>
        <v>6947.7000000000007</v>
      </c>
      <c r="G686" s="16">
        <f t="shared" si="183"/>
        <v>5551.9</v>
      </c>
      <c r="H686" s="282">
        <f t="shared" si="184"/>
        <v>25.140942740323148</v>
      </c>
      <c r="I686" s="20">
        <f t="shared" si="173"/>
        <v>563.69999999999982</v>
      </c>
      <c r="J686" s="133">
        <f t="shared" si="185"/>
        <v>612</v>
      </c>
    </row>
    <row r="687" spans="1:15" x14ac:dyDescent="0.25">
      <c r="A687" s="5">
        <f t="shared" si="172"/>
        <v>43643</v>
      </c>
      <c r="B687">
        <v>5258.7</v>
      </c>
      <c r="C687">
        <v>4511.2</v>
      </c>
      <c r="D687" s="16">
        <v>1965.5</v>
      </c>
      <c r="E687" s="16">
        <v>1480.8</v>
      </c>
      <c r="F687" s="16">
        <f t="shared" si="182"/>
        <v>7224.2</v>
      </c>
      <c r="G687" s="16">
        <f t="shared" si="183"/>
        <v>5992</v>
      </c>
      <c r="H687" s="282">
        <f t="shared" si="184"/>
        <v>20.564085447263025</v>
      </c>
      <c r="I687" s="20">
        <f t="shared" si="173"/>
        <v>440.10000000000036</v>
      </c>
      <c r="J687" s="133">
        <f t="shared" si="185"/>
        <v>276.49999999999909</v>
      </c>
    </row>
    <row r="688" spans="1:15" x14ac:dyDescent="0.25">
      <c r="A688" s="5">
        <f t="shared" si="172"/>
        <v>43650</v>
      </c>
      <c r="B688">
        <v>4883.8999999999996</v>
      </c>
      <c r="C688">
        <v>4361.7</v>
      </c>
      <c r="D688" s="16">
        <v>2624.6</v>
      </c>
      <c r="E688" s="16">
        <v>1766.7</v>
      </c>
      <c r="F688" s="16">
        <f t="shared" si="182"/>
        <v>7508.5</v>
      </c>
      <c r="G688" s="16">
        <f t="shared" si="183"/>
        <v>6128.4</v>
      </c>
      <c r="H688" s="282">
        <f t="shared" si="184"/>
        <v>22.519744142027285</v>
      </c>
      <c r="I688" s="20">
        <f t="shared" si="173"/>
        <v>136.39999999999964</v>
      </c>
      <c r="J688" s="133">
        <f t="shared" si="185"/>
        <v>284.30000000000018</v>
      </c>
    </row>
    <row r="689" spans="1:10" x14ac:dyDescent="0.25">
      <c r="A689" s="5">
        <f t="shared" si="172"/>
        <v>43657</v>
      </c>
      <c r="B689">
        <v>4944.8999999999996</v>
      </c>
      <c r="C689">
        <v>4227.1000000000004</v>
      </c>
      <c r="D689" s="16">
        <v>2911</v>
      </c>
      <c r="E689" s="16">
        <v>2201.4</v>
      </c>
      <c r="F689" s="16">
        <f t="shared" si="182"/>
        <v>7855.9</v>
      </c>
      <c r="G689" s="16">
        <f t="shared" si="183"/>
        <v>6428.5</v>
      </c>
      <c r="H689" s="282">
        <f t="shared" si="184"/>
        <v>22.20424671385237</v>
      </c>
      <c r="I689" s="20">
        <f t="shared" si="173"/>
        <v>300.10000000000036</v>
      </c>
      <c r="J689" s="133">
        <f t="shared" si="185"/>
        <v>347.39999999999964</v>
      </c>
    </row>
    <row r="690" spans="1:10" x14ac:dyDescent="0.25">
      <c r="A690" s="5">
        <f t="shared" si="172"/>
        <v>43664</v>
      </c>
      <c r="B690">
        <v>5108.5</v>
      </c>
      <c r="C690">
        <v>4203.8</v>
      </c>
      <c r="D690" s="16">
        <v>3407</v>
      </c>
      <c r="E690" s="16">
        <v>2610.5</v>
      </c>
      <c r="F690" s="16">
        <f t="shared" si="182"/>
        <v>8515.5</v>
      </c>
      <c r="G690" s="16">
        <f t="shared" si="183"/>
        <v>6814.3</v>
      </c>
      <c r="H690" s="282">
        <f t="shared" si="184"/>
        <v>24.965146823591567</v>
      </c>
      <c r="I690" s="20">
        <f t="shared" si="173"/>
        <v>385.80000000000018</v>
      </c>
      <c r="J690" s="133">
        <f t="shared" si="185"/>
        <v>659.60000000000036</v>
      </c>
    </row>
    <row r="691" spans="1:10" x14ac:dyDescent="0.25">
      <c r="A691" s="5">
        <f t="shared" si="172"/>
        <v>43671</v>
      </c>
      <c r="B691">
        <v>5081.8999999999996</v>
      </c>
      <c r="C691">
        <v>4199.6000000000004</v>
      </c>
      <c r="D691">
        <v>3816.7</v>
      </c>
      <c r="E691">
        <v>2997.1</v>
      </c>
      <c r="F691" s="16">
        <f t="shared" si="182"/>
        <v>8898.5999999999985</v>
      </c>
      <c r="G691" s="16">
        <f t="shared" si="183"/>
        <v>7196.7000000000007</v>
      </c>
      <c r="H691" s="282">
        <f t="shared" si="184"/>
        <v>23.648338821960024</v>
      </c>
      <c r="I691" s="20">
        <f t="shared" si="173"/>
        <v>382.40000000000055</v>
      </c>
      <c r="J691" s="133">
        <f t="shared" si="185"/>
        <v>383.09999999999854</v>
      </c>
    </row>
    <row r="692" spans="1:10" x14ac:dyDescent="0.25">
      <c r="A692" s="5">
        <f t="shared" si="172"/>
        <v>43678</v>
      </c>
      <c r="B692" s="16">
        <v>5202</v>
      </c>
      <c r="C692" s="16">
        <v>4171.8</v>
      </c>
      <c r="D692" s="16">
        <v>4184.3</v>
      </c>
      <c r="E692" s="16">
        <v>3342</v>
      </c>
      <c r="F692" s="16">
        <f t="shared" si="182"/>
        <v>9386.2999999999993</v>
      </c>
      <c r="G692" s="16">
        <f t="shared" si="183"/>
        <v>7513.8</v>
      </c>
      <c r="H692" s="282">
        <f t="shared" si="184"/>
        <v>24.920812371902358</v>
      </c>
      <c r="I692" s="20">
        <f t="shared" si="173"/>
        <v>317.09999999999945</v>
      </c>
      <c r="J692" s="133">
        <f t="shared" si="185"/>
        <v>487.70000000000073</v>
      </c>
    </row>
    <row r="693" spans="1:10" x14ac:dyDescent="0.25">
      <c r="A693" s="5">
        <f t="shared" si="172"/>
        <v>43685</v>
      </c>
      <c r="B693">
        <v>5027.3</v>
      </c>
      <c r="C693">
        <v>4513.2</v>
      </c>
      <c r="D693" s="145">
        <v>4799.8</v>
      </c>
      <c r="E693">
        <v>3803.7</v>
      </c>
      <c r="F693" s="16">
        <f t="shared" si="182"/>
        <v>9827.1</v>
      </c>
      <c r="G693" s="16">
        <f t="shared" si="183"/>
        <v>8316.9</v>
      </c>
      <c r="H693" s="282">
        <f t="shared" si="184"/>
        <v>18.158207986148689</v>
      </c>
      <c r="I693" s="20">
        <f t="shared" si="173"/>
        <v>803.09999999999945</v>
      </c>
      <c r="J693" s="133">
        <f t="shared" si="185"/>
        <v>440.80000000000109</v>
      </c>
    </row>
    <row r="694" spans="1:10" x14ac:dyDescent="0.25">
      <c r="A694" s="5">
        <f t="shared" si="172"/>
        <v>43692</v>
      </c>
      <c r="B694">
        <v>4962.3</v>
      </c>
      <c r="C694">
        <v>4292.8</v>
      </c>
      <c r="D694">
        <v>5459.3</v>
      </c>
      <c r="E694">
        <v>4264</v>
      </c>
      <c r="F694" s="16">
        <f t="shared" si="182"/>
        <v>10421.6</v>
      </c>
      <c r="G694" s="16">
        <f t="shared" si="183"/>
        <v>8556.7999999999993</v>
      </c>
      <c r="H694" s="282">
        <f t="shared" si="184"/>
        <v>21.793193717277504</v>
      </c>
      <c r="I694" s="20">
        <f t="shared" si="173"/>
        <v>239.89999999999964</v>
      </c>
      <c r="J694" s="133">
        <f t="shared" si="185"/>
        <v>594.5</v>
      </c>
    </row>
    <row r="695" spans="1:10" x14ac:dyDescent="0.25">
      <c r="A695" s="5">
        <f t="shared" si="172"/>
        <v>43699</v>
      </c>
      <c r="B695">
        <v>5183.3</v>
      </c>
      <c r="C695">
        <v>4303.2</v>
      </c>
      <c r="D695" s="16">
        <v>5900</v>
      </c>
      <c r="E695">
        <v>4668.3</v>
      </c>
      <c r="F695" s="16">
        <f t="shared" si="182"/>
        <v>11083.3</v>
      </c>
      <c r="G695" s="16">
        <f t="shared" si="183"/>
        <v>8971.5</v>
      </c>
      <c r="H695" s="282">
        <f t="shared" si="184"/>
        <v>23.538984562224808</v>
      </c>
      <c r="I695" s="20">
        <f t="shared" si="173"/>
        <v>414.70000000000073</v>
      </c>
      <c r="J695" s="133">
        <f t="shared" si="185"/>
        <v>661.69999999999891</v>
      </c>
    </row>
    <row r="696" spans="1:10" x14ac:dyDescent="0.25">
      <c r="A696" s="5">
        <f t="shared" si="172"/>
        <v>43706</v>
      </c>
      <c r="B696">
        <v>4936.5</v>
      </c>
      <c r="C696">
        <v>4396</v>
      </c>
      <c r="D696">
        <v>6458.9</v>
      </c>
      <c r="E696">
        <v>4955.3</v>
      </c>
      <c r="F696" s="16">
        <f t="shared" si="182"/>
        <v>11395.4</v>
      </c>
      <c r="G696" s="16">
        <f t="shared" si="183"/>
        <v>9351.2999999999993</v>
      </c>
      <c r="H696" s="282">
        <f t="shared" si="184"/>
        <v>21.858992867301886</v>
      </c>
      <c r="I696" s="20">
        <f t="shared" si="173"/>
        <v>379.79999999999927</v>
      </c>
      <c r="J696" s="133">
        <f t="shared" si="185"/>
        <v>312.10000000000036</v>
      </c>
    </row>
    <row r="697" spans="1:10" x14ac:dyDescent="0.25">
      <c r="A697" s="5">
        <f t="shared" si="172"/>
        <v>43713</v>
      </c>
      <c r="B697" s="16">
        <v>5143</v>
      </c>
      <c r="C697">
        <v>4354.3999999999996</v>
      </c>
      <c r="D697">
        <v>6863.3</v>
      </c>
      <c r="E697">
        <v>5384.4</v>
      </c>
      <c r="F697" s="16">
        <f t="shared" si="182"/>
        <v>12006.3</v>
      </c>
      <c r="G697" s="16">
        <f t="shared" si="183"/>
        <v>9738.7999999999993</v>
      </c>
      <c r="H697" s="282">
        <f t="shared" si="184"/>
        <v>23.28315603565121</v>
      </c>
      <c r="I697" s="20">
        <f t="shared" si="173"/>
        <v>387.5</v>
      </c>
      <c r="J697" s="133">
        <f t="shared" si="185"/>
        <v>610.89999999999964</v>
      </c>
    </row>
    <row r="698" spans="1:10" x14ac:dyDescent="0.25">
      <c r="A698" s="5">
        <f t="shared" si="172"/>
        <v>43720</v>
      </c>
      <c r="B698">
        <v>4920.3</v>
      </c>
      <c r="C698">
        <v>4507.7</v>
      </c>
      <c r="D698">
        <v>7372.6</v>
      </c>
      <c r="E698">
        <v>5699.5</v>
      </c>
      <c r="F698" s="16">
        <f t="shared" si="182"/>
        <v>12292.900000000001</v>
      </c>
      <c r="G698" s="16">
        <f t="shared" si="183"/>
        <v>10207.200000000001</v>
      </c>
      <c r="H698" s="282">
        <f t="shared" si="184"/>
        <v>20.433615487107136</v>
      </c>
      <c r="I698" s="20">
        <f t="shared" si="173"/>
        <v>468.40000000000146</v>
      </c>
      <c r="J698" s="133">
        <f t="shared" si="185"/>
        <v>286.60000000000218</v>
      </c>
    </row>
    <row r="699" spans="1:10" x14ac:dyDescent="0.25">
      <c r="A699" s="5">
        <f t="shared" si="172"/>
        <v>43727</v>
      </c>
      <c r="B699">
        <v>4705.1000000000004</v>
      </c>
      <c r="C699">
        <v>4681.2</v>
      </c>
      <c r="D699">
        <v>7871</v>
      </c>
      <c r="E699">
        <v>6183.2</v>
      </c>
      <c r="F699" s="16">
        <f t="shared" si="182"/>
        <v>12576.1</v>
      </c>
      <c r="G699" s="16">
        <f t="shared" si="183"/>
        <v>10864.4</v>
      </c>
      <c r="H699" s="282">
        <f t="shared" si="184"/>
        <v>15.755126836272604</v>
      </c>
      <c r="I699" s="20">
        <f t="shared" si="173"/>
        <v>657.19999999999891</v>
      </c>
      <c r="J699" s="133">
        <f t="shared" si="185"/>
        <v>283.19999999999891</v>
      </c>
    </row>
    <row r="700" spans="1:10" x14ac:dyDescent="0.25">
      <c r="A700" s="5">
        <f t="shared" si="172"/>
        <v>43734</v>
      </c>
      <c r="B700">
        <v>4465.8</v>
      </c>
      <c r="C700">
        <v>4799.3999999999996</v>
      </c>
      <c r="D700">
        <v>8438.7999999999993</v>
      </c>
      <c r="E700">
        <v>6481</v>
      </c>
      <c r="F700" s="16">
        <f t="shared" si="182"/>
        <v>12904.599999999999</v>
      </c>
      <c r="G700" s="16">
        <f t="shared" si="183"/>
        <v>11280.4</v>
      </c>
      <c r="H700" s="282">
        <f t="shared" si="184"/>
        <v>14.398425587745113</v>
      </c>
      <c r="I700" s="20">
        <f t="shared" si="173"/>
        <v>416</v>
      </c>
      <c r="J700" s="133">
        <f t="shared" si="185"/>
        <v>328.49999999999818</v>
      </c>
    </row>
    <row r="701" spans="1:10" x14ac:dyDescent="0.25">
      <c r="A701" s="5">
        <f t="shared" ref="A701:A764" si="186">+A700+7</f>
        <v>43741</v>
      </c>
      <c r="B701">
        <v>4500.3999999999996</v>
      </c>
      <c r="C701">
        <v>4636.5</v>
      </c>
      <c r="D701">
        <v>8926.2000000000007</v>
      </c>
      <c r="E701">
        <v>6959.6</v>
      </c>
      <c r="F701" s="16">
        <f t="shared" si="182"/>
        <v>13426.6</v>
      </c>
      <c r="G701" s="16">
        <f t="shared" si="183"/>
        <v>11596.1</v>
      </c>
      <c r="H701" s="282">
        <f t="shared" si="184"/>
        <v>15.78547960090031</v>
      </c>
      <c r="I701" s="20">
        <f t="shared" ref="I701:I707" si="187">+G701-G700</f>
        <v>315.70000000000073</v>
      </c>
      <c r="J701" s="133">
        <f t="shared" si="185"/>
        <v>522.00000000000182</v>
      </c>
    </row>
    <row r="702" spans="1:10" x14ac:dyDescent="0.25">
      <c r="A702" s="5">
        <f t="shared" si="186"/>
        <v>43748</v>
      </c>
      <c r="B702">
        <v>4384.5</v>
      </c>
      <c r="C702">
        <v>4621.3999999999996</v>
      </c>
      <c r="D702">
        <v>9437.1</v>
      </c>
      <c r="E702">
        <v>7437.8</v>
      </c>
      <c r="F702" s="16">
        <f t="shared" si="182"/>
        <v>13821.6</v>
      </c>
      <c r="G702" s="16">
        <f t="shared" si="183"/>
        <v>12059.2</v>
      </c>
      <c r="H702" s="282">
        <f t="shared" si="184"/>
        <v>14.614568130555927</v>
      </c>
      <c r="I702" s="20">
        <f t="shared" si="187"/>
        <v>463.10000000000036</v>
      </c>
      <c r="J702" s="133">
        <f t="shared" si="185"/>
        <v>395</v>
      </c>
    </row>
    <row r="703" spans="1:10" x14ac:dyDescent="0.25">
      <c r="A703" s="5">
        <f t="shared" si="186"/>
        <v>43755</v>
      </c>
      <c r="B703">
        <v>4149.2</v>
      </c>
      <c r="C703">
        <v>4663.8999999999996</v>
      </c>
      <c r="D703">
        <v>9934.7999999999993</v>
      </c>
      <c r="E703">
        <v>7837.9</v>
      </c>
      <c r="F703" s="16">
        <f t="shared" si="182"/>
        <v>14084</v>
      </c>
      <c r="G703" s="16">
        <f t="shared" si="183"/>
        <v>12501.8</v>
      </c>
      <c r="H703" s="282">
        <f t="shared" si="184"/>
        <v>12.655777568030203</v>
      </c>
      <c r="I703" s="20">
        <f t="shared" si="187"/>
        <v>442.59999999999854</v>
      </c>
      <c r="J703" s="133">
        <f t="shared" si="185"/>
        <v>262.39999999999964</v>
      </c>
    </row>
    <row r="704" spans="1:10" x14ac:dyDescent="0.25">
      <c r="A704" s="5">
        <f t="shared" si="186"/>
        <v>43762</v>
      </c>
      <c r="B704">
        <v>4220.5</v>
      </c>
      <c r="C704">
        <v>4832.7</v>
      </c>
      <c r="D704">
        <v>10357.299999999999</v>
      </c>
      <c r="E704">
        <v>8251.7000000000007</v>
      </c>
      <c r="F704" s="16">
        <f t="shared" si="182"/>
        <v>14577.8</v>
      </c>
      <c r="G704" s="16">
        <f t="shared" si="183"/>
        <v>13084.400000000001</v>
      </c>
      <c r="H704" s="282">
        <f t="shared" si="184"/>
        <v>11.413591758124152</v>
      </c>
      <c r="I704" s="20">
        <f t="shared" si="187"/>
        <v>582.60000000000218</v>
      </c>
      <c r="J704" s="133">
        <f t="shared" si="185"/>
        <v>493.79999999999927</v>
      </c>
    </row>
    <row r="705" spans="1:10" x14ac:dyDescent="0.25">
      <c r="A705" s="5">
        <f t="shared" si="186"/>
        <v>43769</v>
      </c>
      <c r="B705">
        <v>4172.6000000000004</v>
      </c>
      <c r="C705">
        <v>5165.5</v>
      </c>
      <c r="D705">
        <v>10765.9</v>
      </c>
      <c r="E705">
        <v>8580.1</v>
      </c>
      <c r="F705" s="16">
        <f t="shared" si="182"/>
        <v>14938.5</v>
      </c>
      <c r="G705" s="16">
        <f t="shared" si="183"/>
        <v>13745.6</v>
      </c>
      <c r="H705" s="282">
        <f t="shared" si="184"/>
        <v>8.6784134559422696</v>
      </c>
      <c r="I705" s="20">
        <f t="shared" si="187"/>
        <v>661.19999999999891</v>
      </c>
      <c r="J705" s="133">
        <f t="shared" si="185"/>
        <v>360.70000000000073</v>
      </c>
    </row>
    <row r="706" spans="1:10" x14ac:dyDescent="0.25">
      <c r="A706" s="5">
        <f t="shared" si="186"/>
        <v>43776</v>
      </c>
      <c r="B706">
        <v>3957.6</v>
      </c>
      <c r="C706">
        <v>5340.7</v>
      </c>
      <c r="D706">
        <v>11219.5</v>
      </c>
      <c r="E706">
        <v>8843.1</v>
      </c>
      <c r="F706" s="16">
        <f t="shared" si="182"/>
        <v>15177.1</v>
      </c>
      <c r="G706" s="16">
        <f t="shared" si="183"/>
        <v>14183.8</v>
      </c>
      <c r="H706" s="282">
        <f t="shared" si="184"/>
        <v>7.0030598288187917</v>
      </c>
      <c r="I706" s="20">
        <f t="shared" si="187"/>
        <v>438.19999999999891</v>
      </c>
      <c r="J706" s="158">
        <f t="shared" si="185"/>
        <v>238.60000000000036</v>
      </c>
    </row>
    <row r="707" spans="1:10" ht="15" x14ac:dyDescent="0.35">
      <c r="A707" s="5">
        <f t="shared" si="186"/>
        <v>43783</v>
      </c>
      <c r="B707" s="28">
        <v>3910</v>
      </c>
      <c r="C707">
        <v>5167.3</v>
      </c>
      <c r="D707">
        <v>11704.7</v>
      </c>
      <c r="E707">
        <v>9347</v>
      </c>
      <c r="F707" s="16">
        <f t="shared" si="182"/>
        <v>15614.7</v>
      </c>
      <c r="G707" s="16">
        <f t="shared" si="183"/>
        <v>14514.3</v>
      </c>
      <c r="H707" s="282">
        <f t="shared" si="184"/>
        <v>7.5814886008970461</v>
      </c>
      <c r="I707" s="20">
        <f t="shared" si="187"/>
        <v>330.5</v>
      </c>
      <c r="J707" s="158">
        <f t="shared" si="185"/>
        <v>437.60000000000036</v>
      </c>
    </row>
    <row r="708" spans="1:10" x14ac:dyDescent="0.25">
      <c r="A708" s="5">
        <f t="shared" si="186"/>
        <v>43790</v>
      </c>
      <c r="B708">
        <f>'1121'!B86</f>
        <v>4077.6</v>
      </c>
      <c r="C708">
        <f>'1121'!C86</f>
        <v>5294.6</v>
      </c>
      <c r="D708">
        <f>'1121'!D86</f>
        <v>12149.8</v>
      </c>
      <c r="E708">
        <f>'1121'!E86</f>
        <v>9596.7000000000007</v>
      </c>
      <c r="F708" s="16">
        <f t="shared" si="182"/>
        <v>16227.4</v>
      </c>
      <c r="G708" s="16">
        <f t="shared" si="183"/>
        <v>14891.300000000001</v>
      </c>
      <c r="H708" s="282">
        <f t="shared" si="184"/>
        <v>8.9723529846285963</v>
      </c>
      <c r="I708" s="20">
        <f t="shared" ref="I708" si="188">+G708-G707</f>
        <v>377.00000000000182</v>
      </c>
      <c r="J708" s="158">
        <f t="shared" ref="J708" si="189">+F708-F707</f>
        <v>612.69999999999891</v>
      </c>
    </row>
    <row r="709" spans="1:10" x14ac:dyDescent="0.25">
      <c r="A709" s="5">
        <f t="shared" si="186"/>
        <v>43797</v>
      </c>
      <c r="B709">
        <f>'1128'!B86</f>
        <v>4073.9</v>
      </c>
      <c r="C709">
        <f>'1128'!C86</f>
        <v>5525.6</v>
      </c>
      <c r="D709">
        <f>'1128'!D86</f>
        <v>12381.5</v>
      </c>
      <c r="E709">
        <f>'1128'!E86</f>
        <v>10077.5</v>
      </c>
      <c r="F709" s="16">
        <f t="shared" si="182"/>
        <v>16455.400000000001</v>
      </c>
      <c r="G709" s="16">
        <f t="shared" si="183"/>
        <v>15603.1</v>
      </c>
      <c r="H709" s="282">
        <f t="shared" si="184"/>
        <v>5.4623760662945164</v>
      </c>
      <c r="I709" s="20">
        <f t="shared" ref="I709" si="190">+G709-G708</f>
        <v>711.79999999999927</v>
      </c>
      <c r="J709" s="158">
        <f>+F709-F708</f>
        <v>228.00000000000182</v>
      </c>
    </row>
    <row r="710" spans="1:10" x14ac:dyDescent="0.25">
      <c r="A710" s="5">
        <f t="shared" si="186"/>
        <v>43804</v>
      </c>
      <c r="B710">
        <f>'1205'!B86</f>
        <v>4187.1000000000004</v>
      </c>
      <c r="C710">
        <f>'1205'!C86</f>
        <v>5789</v>
      </c>
      <c r="D710">
        <f>'1205'!D86</f>
        <v>12771</v>
      </c>
      <c r="E710">
        <f>'1205'!E86</f>
        <v>10568.1</v>
      </c>
      <c r="F710" s="16">
        <f t="shared" si="182"/>
        <v>16958.099999999999</v>
      </c>
      <c r="G710" s="16">
        <f t="shared" si="183"/>
        <v>16357.1</v>
      </c>
      <c r="H710" s="282">
        <f t="shared" si="184"/>
        <v>3.674245434704182</v>
      </c>
      <c r="I710" s="20">
        <f t="shared" ref="I710:I711" si="191">+G710-G709</f>
        <v>754</v>
      </c>
      <c r="J710" s="158">
        <f t="shared" ref="J710" si="192">+F710-F709</f>
        <v>502.69999999999709</v>
      </c>
    </row>
    <row r="711" spans="1:10" x14ac:dyDescent="0.25">
      <c r="A711" s="5">
        <f t="shared" si="186"/>
        <v>43811</v>
      </c>
      <c r="B711">
        <f>'1212'!B86</f>
        <v>4525.2</v>
      </c>
      <c r="C711">
        <f>'1212'!C86</f>
        <v>5447.1</v>
      </c>
      <c r="D711">
        <f>'1212'!D86</f>
        <v>13301.4</v>
      </c>
      <c r="E711">
        <f>'1212'!E86</f>
        <v>11223.6</v>
      </c>
      <c r="F711" s="16">
        <f>+B711+D711</f>
        <v>17826.599999999999</v>
      </c>
      <c r="G711" s="16">
        <f t="shared" si="183"/>
        <v>16670.7</v>
      </c>
      <c r="H711" s="282">
        <f t="shared" si="184"/>
        <v>6.9337220392664767</v>
      </c>
      <c r="I711" s="20">
        <f t="shared" si="191"/>
        <v>313.60000000000036</v>
      </c>
      <c r="J711" s="158">
        <f>+F711-F710</f>
        <v>868.5</v>
      </c>
    </row>
    <row r="712" spans="1:10" x14ac:dyDescent="0.25">
      <c r="A712" s="5">
        <f t="shared" si="186"/>
        <v>43818</v>
      </c>
      <c r="B712">
        <f>'1219'!B86</f>
        <v>4731.8999999999996</v>
      </c>
      <c r="C712">
        <f>'1219'!C86</f>
        <v>5462.2</v>
      </c>
      <c r="D712">
        <f>'1219'!D86</f>
        <v>13809.8</v>
      </c>
      <c r="E712">
        <f>'1219'!E86</f>
        <v>11722.5</v>
      </c>
      <c r="F712" s="16">
        <f t="shared" si="182"/>
        <v>18541.699999999997</v>
      </c>
      <c r="G712" s="16">
        <f t="shared" si="183"/>
        <v>17184.7</v>
      </c>
      <c r="H712" s="282">
        <f t="shared" si="184"/>
        <v>7.8965591485449016</v>
      </c>
      <c r="I712" s="20">
        <f t="shared" ref="I712" si="193">+G712-G711</f>
        <v>514</v>
      </c>
      <c r="J712" s="158">
        <f>+F712-F711</f>
        <v>715.09999999999854</v>
      </c>
    </row>
    <row r="713" spans="1:10" x14ac:dyDescent="0.25">
      <c r="A713" s="5">
        <f t="shared" si="186"/>
        <v>43825</v>
      </c>
      <c r="B713">
        <f>'1226'!B86</f>
        <v>4705.5</v>
      </c>
      <c r="C713">
        <f>'1226'!C86</f>
        <v>5623.3</v>
      </c>
      <c r="D713">
        <v>14148.2</v>
      </c>
      <c r="E713">
        <f>'1226'!E86</f>
        <v>12154.4</v>
      </c>
      <c r="F713" s="16">
        <f t="shared" si="182"/>
        <v>18853.7</v>
      </c>
      <c r="G713" s="16">
        <f t="shared" si="183"/>
        <v>17777.7</v>
      </c>
      <c r="H713" s="282">
        <f t="shared" si="184"/>
        <v>6.052526479803344</v>
      </c>
      <c r="I713" s="20">
        <f t="shared" ref="I713" si="194">+G713-G712</f>
        <v>593</v>
      </c>
      <c r="J713" s="158">
        <f>+F713-F712</f>
        <v>312.00000000000364</v>
      </c>
    </row>
    <row r="714" spans="1:10" x14ac:dyDescent="0.25">
      <c r="A714" s="5">
        <f t="shared" si="186"/>
        <v>43832</v>
      </c>
      <c r="B714" s="54">
        <v>4433.6000000000004</v>
      </c>
      <c r="C714">
        <f>'0102'!C86</f>
        <v>5462.7</v>
      </c>
      <c r="D714">
        <f>'0102'!D86</f>
        <v>14500.7</v>
      </c>
      <c r="E714">
        <f>'0102'!E86</f>
        <v>12446.1</v>
      </c>
      <c r="F714" s="16">
        <f t="shared" si="182"/>
        <v>18934.300000000003</v>
      </c>
      <c r="G714" s="16">
        <f>+C714+E714</f>
        <v>17908.8</v>
      </c>
      <c r="H714" s="282">
        <f t="shared" si="184"/>
        <v>5.7262351469668848</v>
      </c>
      <c r="I714" s="20">
        <f t="shared" ref="I714" si="195">+G714-G713</f>
        <v>131.09999999999854</v>
      </c>
      <c r="J714" s="158">
        <f>+F714-F713</f>
        <v>80.600000000002183</v>
      </c>
    </row>
    <row r="715" spans="1:10" x14ac:dyDescent="0.25">
      <c r="A715" s="5">
        <f t="shared" si="186"/>
        <v>43839</v>
      </c>
      <c r="B715">
        <f>'0109'!B86</f>
        <v>4624.6000000000004</v>
      </c>
      <c r="C715">
        <f>'0109'!C86</f>
        <v>5462.7</v>
      </c>
      <c r="D715">
        <f>'0109'!D86</f>
        <v>14960.3</v>
      </c>
      <c r="E715">
        <f>'0109'!E86</f>
        <v>12446.1</v>
      </c>
      <c r="F715" s="16">
        <f t="shared" si="182"/>
        <v>19584.900000000001</v>
      </c>
      <c r="G715" s="16">
        <f t="shared" si="183"/>
        <v>17908.8</v>
      </c>
      <c r="H715" s="282">
        <f t="shared" si="184"/>
        <v>9.3590860359153094</v>
      </c>
      <c r="I715" s="27">
        <f>+G715-G714</f>
        <v>0</v>
      </c>
      <c r="J715" s="158">
        <f t="shared" ref="J715:J728" si="196">+F715-F714</f>
        <v>650.59999999999854</v>
      </c>
    </row>
    <row r="716" spans="1:10" x14ac:dyDescent="0.25">
      <c r="A716" s="5">
        <f t="shared" si="186"/>
        <v>43846</v>
      </c>
      <c r="B716">
        <f>'0116'!B86</f>
        <v>4795.6000000000004</v>
      </c>
      <c r="C716">
        <f>'0116'!C86</f>
        <v>5462.7</v>
      </c>
      <c r="D716">
        <f>'0116'!D86</f>
        <v>15485.3</v>
      </c>
      <c r="E716">
        <f>'0116'!E86</f>
        <v>12446.1</v>
      </c>
      <c r="F716" s="16">
        <f t="shared" si="182"/>
        <v>20280.900000000001</v>
      </c>
      <c r="G716" s="16">
        <f t="shared" si="183"/>
        <v>17908.8</v>
      </c>
      <c r="H716" s="282">
        <f t="shared" si="184"/>
        <v>13.245443580809457</v>
      </c>
      <c r="I716" s="20">
        <f t="shared" ref="I716:I728" si="197">+G716-G715</f>
        <v>0</v>
      </c>
      <c r="J716" s="158">
        <f t="shared" si="196"/>
        <v>696</v>
      </c>
    </row>
    <row r="717" spans="1:10" x14ac:dyDescent="0.25">
      <c r="A717" s="5">
        <f t="shared" si="186"/>
        <v>43853</v>
      </c>
      <c r="B717">
        <f>'0123'!B86</f>
        <v>5223.6000000000004</v>
      </c>
      <c r="C717">
        <f>'0123'!C86</f>
        <v>5462.7</v>
      </c>
      <c r="D717">
        <f>'0123'!D86</f>
        <v>15703.6</v>
      </c>
      <c r="E717">
        <f>'0123'!E86</f>
        <v>12446.1</v>
      </c>
      <c r="F717" s="16">
        <f t="shared" si="182"/>
        <v>20927.2</v>
      </c>
      <c r="G717" s="16">
        <f t="shared" si="183"/>
        <v>17908.8</v>
      </c>
      <c r="H717" s="282">
        <f t="shared" si="184"/>
        <v>16.854283927454674</v>
      </c>
      <c r="I717" s="20">
        <f t="shared" si="197"/>
        <v>0</v>
      </c>
      <c r="J717" s="158">
        <f t="shared" si="196"/>
        <v>646.29999999999927</v>
      </c>
    </row>
    <row r="718" spans="1:10" x14ac:dyDescent="0.25">
      <c r="A718" s="5">
        <f t="shared" si="186"/>
        <v>43860</v>
      </c>
      <c r="B718">
        <f>'0130'!B86</f>
        <v>5157.3</v>
      </c>
      <c r="C718">
        <f>'0130'!C86</f>
        <v>5462.7</v>
      </c>
      <c r="D718">
        <f>'0130'!D86</f>
        <v>16108.4</v>
      </c>
      <c r="E718">
        <f>'0130'!E86</f>
        <v>12446.1</v>
      </c>
      <c r="F718" s="16">
        <f t="shared" si="182"/>
        <v>21265.7</v>
      </c>
      <c r="G718" s="16">
        <f t="shared" si="183"/>
        <v>17908.8</v>
      </c>
      <c r="H718" s="282">
        <f t="shared" si="184"/>
        <v>18.744416152952748</v>
      </c>
      <c r="I718" s="20">
        <f t="shared" si="197"/>
        <v>0</v>
      </c>
      <c r="J718" s="158">
        <f t="shared" si="196"/>
        <v>338.5</v>
      </c>
    </row>
    <row r="719" spans="1:10" x14ac:dyDescent="0.25">
      <c r="A719" s="5">
        <f t="shared" si="186"/>
        <v>43867</v>
      </c>
      <c r="B719">
        <f>'0206'!B86</f>
        <v>5294.1</v>
      </c>
      <c r="C719">
        <f>'0206'!C86</f>
        <v>5462.7</v>
      </c>
      <c r="D719" s="54">
        <v>16614.7</v>
      </c>
      <c r="E719">
        <f>'0206'!E86</f>
        <v>12446.1</v>
      </c>
      <c r="F719" s="16">
        <f t="shared" si="182"/>
        <v>21908.800000000003</v>
      </c>
      <c r="G719" s="16">
        <f t="shared" si="183"/>
        <v>17908.8</v>
      </c>
      <c r="H719" s="282">
        <f t="shared" si="184"/>
        <v>22.335388189046746</v>
      </c>
      <c r="I719" s="20">
        <f t="shared" si="197"/>
        <v>0</v>
      </c>
      <c r="J719" s="158">
        <f t="shared" si="196"/>
        <v>643.10000000000218</v>
      </c>
    </row>
    <row r="720" spans="1:10" x14ac:dyDescent="0.25">
      <c r="A720" s="5">
        <f t="shared" si="186"/>
        <v>43874</v>
      </c>
      <c r="B720">
        <f>'0213'!B89</f>
        <v>5045</v>
      </c>
      <c r="C720">
        <f>'0213'!C89</f>
        <v>6497.2</v>
      </c>
      <c r="D720">
        <f>'0213'!D89</f>
        <v>17210.099999999999</v>
      </c>
      <c r="E720">
        <f>'0213'!E89</f>
        <v>14986.5</v>
      </c>
      <c r="F720" s="16">
        <f t="shared" si="182"/>
        <v>22255.1</v>
      </c>
      <c r="G720" s="16">
        <f t="shared" si="183"/>
        <v>21483.7</v>
      </c>
      <c r="H720" s="282">
        <f t="shared" si="184"/>
        <v>3.5906291746766072</v>
      </c>
      <c r="I720" s="20">
        <f t="shared" si="197"/>
        <v>3574.9000000000015</v>
      </c>
      <c r="J720" s="158">
        <f t="shared" si="196"/>
        <v>346.29999999999563</v>
      </c>
    </row>
    <row r="721" spans="1:20" ht="15" x14ac:dyDescent="0.35">
      <c r="A721" s="5">
        <f t="shared" si="186"/>
        <v>43881</v>
      </c>
      <c r="B721">
        <f>'0220'!B89</f>
        <v>5018.8</v>
      </c>
      <c r="C721">
        <f>'0220'!C89</f>
        <v>6307.4</v>
      </c>
      <c r="D721">
        <f>'0220'!D89</f>
        <v>17618.099999999999</v>
      </c>
      <c r="E721">
        <f>'0220'!E89</f>
        <v>15652.6</v>
      </c>
      <c r="F721" s="16">
        <f t="shared" si="182"/>
        <v>22636.899999999998</v>
      </c>
      <c r="G721" s="16">
        <f t="shared" si="183"/>
        <v>21960</v>
      </c>
      <c r="H721" s="282">
        <f t="shared" si="184"/>
        <v>3.0824225865209387</v>
      </c>
      <c r="I721" s="20">
        <f t="shared" si="197"/>
        <v>476.29999999999927</v>
      </c>
      <c r="J721" s="158">
        <f t="shared" si="196"/>
        <v>381.79999999999927</v>
      </c>
      <c r="L721" s="28"/>
    </row>
    <row r="722" spans="1:20" x14ac:dyDescent="0.25">
      <c r="A722" s="5">
        <f t="shared" si="186"/>
        <v>43888</v>
      </c>
      <c r="B722">
        <f>'0227'!B90</f>
        <v>4912.3999999999996</v>
      </c>
      <c r="C722">
        <f>'0227'!C90</f>
        <v>6307.9</v>
      </c>
      <c r="D722">
        <f>'0227'!D90</f>
        <v>18266.900000000001</v>
      </c>
      <c r="E722">
        <f>'0227'!E90</f>
        <v>16273.8</v>
      </c>
      <c r="F722" s="16">
        <f t="shared" si="182"/>
        <v>23179.300000000003</v>
      </c>
      <c r="G722" s="16">
        <f t="shared" si="183"/>
        <v>22581.699999999997</v>
      </c>
      <c r="H722" s="282">
        <f t="shared" si="184"/>
        <v>2.6463906614648369</v>
      </c>
      <c r="I722" s="20">
        <f t="shared" si="197"/>
        <v>621.69999999999709</v>
      </c>
      <c r="J722" s="158">
        <f t="shared" si="196"/>
        <v>542.40000000000509</v>
      </c>
    </row>
    <row r="723" spans="1:20" x14ac:dyDescent="0.25">
      <c r="A723" s="5">
        <f t="shared" si="186"/>
        <v>43895</v>
      </c>
      <c r="B723">
        <f>'0305'!B93</f>
        <v>4917.3999999999996</v>
      </c>
      <c r="C723">
        <f>'0305'!C93</f>
        <v>5827.6</v>
      </c>
      <c r="D723">
        <f>'0305'!D93</f>
        <v>18714.2</v>
      </c>
      <c r="E723">
        <f>'0305'!E93</f>
        <v>17017.099999999999</v>
      </c>
      <c r="F723" s="16">
        <f t="shared" si="182"/>
        <v>23631.599999999999</v>
      </c>
      <c r="G723" s="16">
        <f t="shared" si="183"/>
        <v>22844.699999999997</v>
      </c>
      <c r="H723" s="282">
        <f t="shared" si="184"/>
        <v>3.4445626337837654</v>
      </c>
      <c r="I723" s="20">
        <f t="shared" si="197"/>
        <v>263</v>
      </c>
      <c r="J723" s="158">
        <f t="shared" si="196"/>
        <v>452.29999999999563</v>
      </c>
    </row>
    <row r="724" spans="1:20" x14ac:dyDescent="0.25">
      <c r="A724" s="5">
        <f t="shared" si="186"/>
        <v>43902</v>
      </c>
      <c r="B724">
        <f>'0312'!B94</f>
        <v>4883.8999999999996</v>
      </c>
      <c r="C724">
        <f>'0312'!C94</f>
        <v>5769.1</v>
      </c>
      <c r="D724">
        <f>'0312'!D94</f>
        <v>19086</v>
      </c>
      <c r="E724">
        <f>'0312'!E94</f>
        <v>17374.099999999999</v>
      </c>
      <c r="F724" s="16">
        <f t="shared" si="182"/>
        <v>23969.9</v>
      </c>
      <c r="G724" s="16">
        <f t="shared" si="183"/>
        <v>23143.199999999997</v>
      </c>
      <c r="H724" s="282">
        <f t="shared" si="184"/>
        <v>3.5721075737149777</v>
      </c>
      <c r="I724" s="20">
        <f t="shared" si="197"/>
        <v>298.5</v>
      </c>
      <c r="J724" s="158">
        <f t="shared" si="196"/>
        <v>338.30000000000291</v>
      </c>
    </row>
    <row r="725" spans="1:20" x14ac:dyDescent="0.25">
      <c r="A725" s="5">
        <f t="shared" si="186"/>
        <v>43909</v>
      </c>
      <c r="B725">
        <f>'0319'!B95</f>
        <v>5208.3</v>
      </c>
      <c r="C725">
        <f>'0319'!C95</f>
        <v>5820.6</v>
      </c>
      <c r="D725">
        <f>'0319'!D95</f>
        <v>19501.7</v>
      </c>
      <c r="E725">
        <f>'0319'!E95</f>
        <v>17798.3</v>
      </c>
      <c r="F725" s="16">
        <f t="shared" si="182"/>
        <v>24710</v>
      </c>
      <c r="G725" s="16">
        <f t="shared" si="183"/>
        <v>23618.9</v>
      </c>
      <c r="H725" s="282">
        <f t="shared" si="184"/>
        <v>4.6196054854374946</v>
      </c>
      <c r="I725" s="20">
        <f t="shared" si="197"/>
        <v>475.70000000000437</v>
      </c>
      <c r="J725" s="158">
        <f t="shared" si="196"/>
        <v>740.09999999999854</v>
      </c>
    </row>
    <row r="726" spans="1:20" x14ac:dyDescent="0.25">
      <c r="A726" s="5">
        <f t="shared" si="186"/>
        <v>43916</v>
      </c>
      <c r="B726">
        <f>'0326'!B98</f>
        <v>5007.7</v>
      </c>
      <c r="C726">
        <f>'0326'!C98</f>
        <v>6109.5</v>
      </c>
      <c r="D726">
        <f>'0326'!D98</f>
        <v>19775.099999999999</v>
      </c>
      <c r="E726">
        <f>'0326'!E98</f>
        <v>18214.2</v>
      </c>
      <c r="F726" s="16">
        <f t="shared" si="182"/>
        <v>24782.799999999999</v>
      </c>
      <c r="G726" s="16">
        <f t="shared" si="183"/>
        <v>24323.7</v>
      </c>
      <c r="H726" s="282">
        <f t="shared" si="184"/>
        <v>1.8874595559063678</v>
      </c>
      <c r="I726" s="20">
        <f t="shared" si="197"/>
        <v>704.79999999999927</v>
      </c>
      <c r="J726" s="158">
        <f t="shared" si="196"/>
        <v>72.799999999999272</v>
      </c>
    </row>
    <row r="727" spans="1:20" x14ac:dyDescent="0.25">
      <c r="A727" s="5">
        <f t="shared" si="186"/>
        <v>43923</v>
      </c>
      <c r="B727">
        <f>'0402'!B98</f>
        <v>4886.3999999999996</v>
      </c>
      <c r="C727">
        <f>'0402'!C98</f>
        <v>5795.8</v>
      </c>
      <c r="D727">
        <f>'0402'!D98</f>
        <v>20155.099999999999</v>
      </c>
      <c r="E727">
        <f>'0402'!E98</f>
        <v>18800.900000000001</v>
      </c>
      <c r="F727" s="16">
        <f>+B727+D727</f>
        <v>25041.5</v>
      </c>
      <c r="G727" s="16">
        <f t="shared" si="183"/>
        <v>24596.7</v>
      </c>
      <c r="H727" s="282">
        <f t="shared" si="184"/>
        <v>1.8083726678782108</v>
      </c>
      <c r="I727" s="20">
        <f t="shared" si="197"/>
        <v>273</v>
      </c>
      <c r="J727" s="158">
        <f t="shared" si="196"/>
        <v>258.70000000000073</v>
      </c>
    </row>
    <row r="728" spans="1:20" x14ac:dyDescent="0.25">
      <c r="A728" s="5">
        <f t="shared" si="186"/>
        <v>43930</v>
      </c>
      <c r="B728">
        <f>'0409'!B98</f>
        <v>4343.8</v>
      </c>
      <c r="C728">
        <f>'0409'!C98</f>
        <v>5613.1</v>
      </c>
      <c r="D728">
        <f>'0409'!D98</f>
        <v>20876</v>
      </c>
      <c r="E728">
        <f>'0409'!E98</f>
        <v>19301.3</v>
      </c>
      <c r="F728" s="16">
        <f>+B728+D728</f>
        <v>25219.8</v>
      </c>
      <c r="G728" s="16">
        <f t="shared" si="183"/>
        <v>24914.400000000001</v>
      </c>
      <c r="H728" s="282">
        <f t="shared" si="184"/>
        <v>1.2257971293709646</v>
      </c>
      <c r="I728" s="20">
        <f t="shared" si="197"/>
        <v>317.70000000000073</v>
      </c>
      <c r="J728" s="158">
        <f t="shared" si="196"/>
        <v>178.29999999999927</v>
      </c>
    </row>
    <row r="729" spans="1:20" x14ac:dyDescent="0.25">
      <c r="A729" s="5">
        <f t="shared" si="186"/>
        <v>43937</v>
      </c>
      <c r="B729">
        <f>'0416'!B98</f>
        <v>4045.8</v>
      </c>
      <c r="C729">
        <f>'0416'!C98</f>
        <v>5245</v>
      </c>
      <c r="D729">
        <f>'0416'!D98</f>
        <v>21418.6</v>
      </c>
      <c r="E729">
        <f>'0416'!E98</f>
        <v>20094.599999999999</v>
      </c>
      <c r="F729" s="16">
        <f t="shared" si="182"/>
        <v>25464.399999999998</v>
      </c>
      <c r="G729" s="16">
        <f t="shared" si="183"/>
        <v>25339.599999999999</v>
      </c>
      <c r="H729" s="282">
        <f t="shared" si="184"/>
        <v>0.492509747588743</v>
      </c>
      <c r="I729" s="20">
        <f t="shared" ref="I729:I746" si="198">+G729-G728</f>
        <v>425.19999999999709</v>
      </c>
      <c r="J729" s="158">
        <f t="shared" ref="J729:J757" si="199">+F729-F728</f>
        <v>244.59999999999854</v>
      </c>
    </row>
    <row r="730" spans="1:20" x14ac:dyDescent="0.25">
      <c r="A730" s="5">
        <f t="shared" si="186"/>
        <v>43944</v>
      </c>
      <c r="B730">
        <f>'0423'!B98</f>
        <v>4074.9</v>
      </c>
      <c r="C730">
        <f>'0423'!C98</f>
        <v>4811.8999999999996</v>
      </c>
      <c r="D730">
        <f>'0423'!D98</f>
        <v>21856.799999999999</v>
      </c>
      <c r="E730">
        <f>'0423'!E98</f>
        <v>20649.7</v>
      </c>
      <c r="F730" s="16">
        <f t="shared" si="182"/>
        <v>25931.7</v>
      </c>
      <c r="G730" s="16">
        <f t="shared" si="183"/>
        <v>25461.599999999999</v>
      </c>
      <c r="H730" s="282">
        <f t="shared" si="184"/>
        <v>1.8463097370157611</v>
      </c>
      <c r="I730" s="20">
        <f t="shared" si="198"/>
        <v>122</v>
      </c>
      <c r="J730" s="158">
        <f t="shared" si="199"/>
        <v>467.30000000000291</v>
      </c>
    </row>
    <row r="731" spans="1:20" x14ac:dyDescent="0.25">
      <c r="A731" s="5">
        <f t="shared" si="186"/>
        <v>43951</v>
      </c>
      <c r="B731">
        <f>'0430'!B98</f>
        <v>3749.9</v>
      </c>
      <c r="C731">
        <f>'0430'!C98</f>
        <v>4237.3999999999996</v>
      </c>
      <c r="D731">
        <f>'0430'!D98</f>
        <v>22426.7</v>
      </c>
      <c r="E731">
        <f>'0430'!E98</f>
        <v>21314.9</v>
      </c>
      <c r="F731" s="16">
        <f t="shared" si="182"/>
        <v>26176.600000000002</v>
      </c>
      <c r="G731" s="16">
        <f t="shared" si="183"/>
        <v>25552.300000000003</v>
      </c>
      <c r="H731" s="282">
        <f t="shared" si="184"/>
        <v>2.4432242890072509</v>
      </c>
      <c r="I731" s="20">
        <f t="shared" si="198"/>
        <v>90.700000000004366</v>
      </c>
      <c r="J731" s="158">
        <f t="shared" si="199"/>
        <v>244.90000000000146</v>
      </c>
      <c r="K731">
        <f>'0430'!F98</f>
        <v>2134.1</v>
      </c>
    </row>
    <row r="732" spans="1:20" x14ac:dyDescent="0.25">
      <c r="A732" s="5">
        <f t="shared" si="186"/>
        <v>43958</v>
      </c>
      <c r="B732">
        <f>'0507'!B98</f>
        <v>3584.8</v>
      </c>
      <c r="C732">
        <f>'0507'!C98</f>
        <v>3517.5</v>
      </c>
      <c r="D732">
        <f>'0507'!D98</f>
        <v>22795.3</v>
      </c>
      <c r="E732">
        <f>'0507'!E98</f>
        <v>22149.3</v>
      </c>
      <c r="F732" s="16">
        <f t="shared" si="182"/>
        <v>26380.1</v>
      </c>
      <c r="G732" s="16">
        <f t="shared" si="183"/>
        <v>25666.799999999999</v>
      </c>
      <c r="H732" s="282">
        <f t="shared" si="184"/>
        <v>2.7790764723300221</v>
      </c>
      <c r="I732" s="20">
        <f t="shared" si="198"/>
        <v>114.49999999999636</v>
      </c>
      <c r="J732" s="158">
        <f t="shared" si="199"/>
        <v>203.49999999999636</v>
      </c>
      <c r="K732">
        <f>'0507'!F98</f>
        <v>2283.9</v>
      </c>
      <c r="L732" s="20">
        <f>+K732-K731</f>
        <v>149.80000000000018</v>
      </c>
    </row>
    <row r="733" spans="1:20" x14ac:dyDescent="0.25">
      <c r="A733" s="5">
        <f t="shared" si="186"/>
        <v>43965</v>
      </c>
      <c r="B733">
        <f>'0514'!B98</f>
        <v>3392.6</v>
      </c>
      <c r="C733">
        <f>'0514'!C98</f>
        <v>2683.7</v>
      </c>
      <c r="D733">
        <f>'0514'!D98</f>
        <v>23163.3</v>
      </c>
      <c r="E733">
        <f>'0514'!E98</f>
        <v>23031.4</v>
      </c>
      <c r="F733" s="16">
        <f t="shared" ref="F733:F796" si="200">+B733+D733</f>
        <v>26555.899999999998</v>
      </c>
      <c r="G733" s="16">
        <f t="shared" ref="G733:G796" si="201">+C733+E733</f>
        <v>25715.100000000002</v>
      </c>
      <c r="H733" s="282">
        <f t="shared" ref="H733:H796" si="202">+(F733/G733-1)*100</f>
        <v>3.2696742380935451</v>
      </c>
      <c r="I733" s="20">
        <f t="shared" si="198"/>
        <v>48.30000000000291</v>
      </c>
      <c r="J733" s="158">
        <f t="shared" si="199"/>
        <v>175.79999999999927</v>
      </c>
      <c r="K733">
        <f>'0514'!F98</f>
        <v>2536.3000000000002</v>
      </c>
      <c r="L733" s="20">
        <f>+K733-K732</f>
        <v>252.40000000000009</v>
      </c>
    </row>
    <row r="734" spans="1:20" x14ac:dyDescent="0.25">
      <c r="A734" s="5">
        <f t="shared" si="186"/>
        <v>43972</v>
      </c>
      <c r="B734">
        <f>'0521'!B98</f>
        <v>3041.1</v>
      </c>
      <c r="C734">
        <f>'0521'!C98</f>
        <v>2401.4</v>
      </c>
      <c r="D734">
        <f>'0521'!D98</f>
        <v>23724.5</v>
      </c>
      <c r="E734">
        <f>'0521'!E98</f>
        <v>23466.7</v>
      </c>
      <c r="F734" s="16">
        <f t="shared" si="200"/>
        <v>26765.599999999999</v>
      </c>
      <c r="G734" s="16">
        <f t="shared" si="201"/>
        <v>25868.100000000002</v>
      </c>
      <c r="H734" s="282">
        <f t="shared" si="202"/>
        <v>3.469524240280486</v>
      </c>
      <c r="I734" s="20">
        <f t="shared" si="198"/>
        <v>153</v>
      </c>
      <c r="J734" s="158">
        <f t="shared" si="199"/>
        <v>209.70000000000073</v>
      </c>
      <c r="K734">
        <f>'0521'!F98</f>
        <v>3032.9</v>
      </c>
      <c r="L734" s="20">
        <f t="shared" ref="L734:L735" si="203">+K734-K733</f>
        <v>496.59999999999991</v>
      </c>
    </row>
    <row r="735" spans="1:20" x14ac:dyDescent="0.25">
      <c r="A735" s="5">
        <f t="shared" si="186"/>
        <v>43979</v>
      </c>
      <c r="B735">
        <f>'0528'!B101</f>
        <v>2467.8000000000002</v>
      </c>
      <c r="C735">
        <f>'0528'!C101</f>
        <v>1628.2</v>
      </c>
      <c r="D735">
        <f>'0528'!D101</f>
        <v>24477.3</v>
      </c>
      <c r="E735">
        <f>'0528'!E101</f>
        <v>24214</v>
      </c>
      <c r="F735" s="16">
        <f t="shared" si="200"/>
        <v>26945.1</v>
      </c>
      <c r="G735" s="16">
        <f t="shared" si="201"/>
        <v>25842.2</v>
      </c>
      <c r="H735" s="282">
        <f t="shared" si="202"/>
        <v>4.2678254947334127</v>
      </c>
      <c r="I735" s="20">
        <f t="shared" si="198"/>
        <v>-25.900000000001455</v>
      </c>
      <c r="J735" s="158">
        <f>+F735-F734</f>
        <v>179.5</v>
      </c>
      <c r="K735">
        <f>'0528'!F101</f>
        <v>3470.2</v>
      </c>
      <c r="L735" s="20">
        <f t="shared" si="203"/>
        <v>437.29999999999973</v>
      </c>
    </row>
    <row r="736" spans="1:20" x14ac:dyDescent="0.25">
      <c r="A736" s="5">
        <f t="shared" si="186"/>
        <v>43986</v>
      </c>
      <c r="B736" s="54">
        <v>5656.1</v>
      </c>
      <c r="C736">
        <f>'0604'!C71</f>
        <v>5768</v>
      </c>
      <c r="D736">
        <f>'0604'!D71</f>
        <v>172.4</v>
      </c>
      <c r="E736">
        <f>'0604'!E71</f>
        <v>380.1</v>
      </c>
      <c r="F736" s="16">
        <f t="shared" si="200"/>
        <v>5828.5</v>
      </c>
      <c r="G736" s="16">
        <f t="shared" si="201"/>
        <v>6148.1</v>
      </c>
      <c r="H736" s="282">
        <f t="shared" si="202"/>
        <v>-5.1983539630129698</v>
      </c>
      <c r="I736" s="27">
        <f>+G736-G735</f>
        <v>-19694.099999999999</v>
      </c>
      <c r="J736" s="116">
        <f>L736-2088</f>
        <v>270.30000000000064</v>
      </c>
      <c r="K736">
        <v>0</v>
      </c>
      <c r="L736" s="16">
        <f>B736-K735+(D736)</f>
        <v>2358.3000000000006</v>
      </c>
      <c r="S736" s="199"/>
      <c r="T736" s="200"/>
    </row>
    <row r="737" spans="1:20" x14ac:dyDescent="0.25">
      <c r="A737" s="5">
        <f t="shared" si="186"/>
        <v>43993</v>
      </c>
      <c r="B737">
        <f>'0611'!B73</f>
        <v>5674.4</v>
      </c>
      <c r="C737">
        <f>'0611'!C73</f>
        <v>5524.6</v>
      </c>
      <c r="D737">
        <f>'0611'!D73</f>
        <v>658.9</v>
      </c>
      <c r="E737">
        <f>'0611'!E73</f>
        <v>811.1</v>
      </c>
      <c r="F737" s="16">
        <f>+B737+D737</f>
        <v>6333.2999999999993</v>
      </c>
      <c r="G737" s="16">
        <f>+C737+E737</f>
        <v>6335.7000000000007</v>
      </c>
      <c r="H737" s="282">
        <f t="shared" si="202"/>
        <v>-3.7880581466953611E-2</v>
      </c>
      <c r="I737" s="20">
        <f t="shared" si="198"/>
        <v>187.60000000000036</v>
      </c>
      <c r="J737" s="158">
        <f>+F737-F736</f>
        <v>504.79999999999927</v>
      </c>
      <c r="S737" s="200"/>
      <c r="T737" s="200"/>
    </row>
    <row r="738" spans="1:20" x14ac:dyDescent="0.25">
      <c r="A738" s="5">
        <f t="shared" si="186"/>
        <v>44000</v>
      </c>
      <c r="B738">
        <f>'0618'!B74</f>
        <v>5483</v>
      </c>
      <c r="C738">
        <f>'0618'!C74</f>
        <v>5718.1</v>
      </c>
      <c r="D738" s="54">
        <v>1299</v>
      </c>
      <c r="E738">
        <f>'0618'!E74</f>
        <v>1229.5999999999999</v>
      </c>
      <c r="F738" s="16">
        <f t="shared" si="200"/>
        <v>6782</v>
      </c>
      <c r="G738" s="16">
        <f t="shared" si="201"/>
        <v>6947.7000000000007</v>
      </c>
      <c r="H738" s="282">
        <f t="shared" si="202"/>
        <v>-2.3849619298472957</v>
      </c>
      <c r="I738" s="20">
        <f t="shared" si="198"/>
        <v>612</v>
      </c>
      <c r="J738" s="158">
        <f>+F738-F737</f>
        <v>448.70000000000073</v>
      </c>
      <c r="S738" s="200"/>
      <c r="T738" s="200"/>
    </row>
    <row r="739" spans="1:20" x14ac:dyDescent="0.25">
      <c r="A739" s="5">
        <f t="shared" si="186"/>
        <v>44007</v>
      </c>
      <c r="B739">
        <f>'0625'!B74</f>
        <v>5388.7</v>
      </c>
      <c r="C739">
        <f>'0625'!C74</f>
        <v>5258.7</v>
      </c>
      <c r="D739" s="54">
        <v>1775.4</v>
      </c>
      <c r="E739">
        <f>'0625'!E74</f>
        <v>1944.1</v>
      </c>
      <c r="F739" s="16">
        <f t="shared" si="200"/>
        <v>7164.1</v>
      </c>
      <c r="G739" s="16">
        <f t="shared" si="201"/>
        <v>7202.7999999999993</v>
      </c>
      <c r="H739" s="282">
        <f t="shared" si="202"/>
        <v>-0.53729105347918305</v>
      </c>
      <c r="I739" s="20">
        <f t="shared" si="198"/>
        <v>255.09999999999854</v>
      </c>
      <c r="J739" s="158">
        <f>+F739-F738</f>
        <v>382.10000000000036</v>
      </c>
      <c r="S739" s="200"/>
      <c r="T739" s="200"/>
    </row>
    <row r="740" spans="1:20" x14ac:dyDescent="0.25">
      <c r="A740" s="5">
        <f t="shared" si="186"/>
        <v>44014</v>
      </c>
      <c r="B740">
        <f>'0702'!B75</f>
        <v>5304.7</v>
      </c>
      <c r="C740">
        <f>'0702'!C75</f>
        <v>4883.8999999999996</v>
      </c>
      <c r="D740" s="54">
        <v>2185.5</v>
      </c>
      <c r="E740">
        <f>'0702'!E75</f>
        <v>2603.1999999999998</v>
      </c>
      <c r="F740" s="16">
        <f t="shared" si="200"/>
        <v>7490.2</v>
      </c>
      <c r="G740" s="16">
        <f t="shared" si="201"/>
        <v>7487.0999999999995</v>
      </c>
      <c r="H740" s="282">
        <f t="shared" si="202"/>
        <v>4.1404549157886272E-2</v>
      </c>
      <c r="I740" s="20">
        <f t="shared" si="198"/>
        <v>284.30000000000018</v>
      </c>
      <c r="J740" s="158">
        <f t="shared" si="199"/>
        <v>326.09999999999945</v>
      </c>
      <c r="K740" s="198"/>
      <c r="L740" s="199"/>
      <c r="M740" s="199"/>
      <c r="S740" s="199"/>
      <c r="T740" s="199"/>
    </row>
    <row r="741" spans="1:20" x14ac:dyDescent="0.25">
      <c r="A741" s="5">
        <f t="shared" si="186"/>
        <v>44021</v>
      </c>
      <c r="B741">
        <f>'0709'!B76</f>
        <v>5427.7</v>
      </c>
      <c r="C741">
        <f>'0709'!C76</f>
        <v>4944.8999999999996</v>
      </c>
      <c r="D741" s="54">
        <v>2826.9</v>
      </c>
      <c r="E741">
        <f>'0709'!E76</f>
        <v>2889.6</v>
      </c>
      <c r="F741" s="16">
        <f t="shared" si="200"/>
        <v>8254.6</v>
      </c>
      <c r="G741" s="16">
        <f t="shared" si="201"/>
        <v>7834.5</v>
      </c>
      <c r="H741" s="282">
        <f t="shared" si="202"/>
        <v>5.3621801008360448</v>
      </c>
      <c r="I741" s="20">
        <f t="shared" si="198"/>
        <v>347.40000000000055</v>
      </c>
      <c r="J741" s="158">
        <f t="shared" si="199"/>
        <v>764.40000000000055</v>
      </c>
      <c r="K741" s="198"/>
      <c r="L741" s="199"/>
      <c r="M741" s="199"/>
    </row>
    <row r="742" spans="1:20" x14ac:dyDescent="0.25">
      <c r="A742" s="5">
        <f t="shared" si="186"/>
        <v>44028</v>
      </c>
      <c r="B742">
        <f>'0716'!B76</f>
        <v>5516.5</v>
      </c>
      <c r="C742">
        <f>'0716'!C76</f>
        <v>5108.5</v>
      </c>
      <c r="D742" s="54">
        <v>3324.8</v>
      </c>
      <c r="E742">
        <f>'0716'!E76</f>
        <v>3385.6</v>
      </c>
      <c r="F742" s="16">
        <f t="shared" si="200"/>
        <v>8841.2999999999993</v>
      </c>
      <c r="G742" s="16">
        <f t="shared" si="201"/>
        <v>8494.1</v>
      </c>
      <c r="H742" s="282">
        <f t="shared" si="202"/>
        <v>4.0875431181643496</v>
      </c>
      <c r="I742" s="20">
        <f t="shared" si="198"/>
        <v>659.60000000000036</v>
      </c>
      <c r="J742" s="158">
        <f t="shared" si="199"/>
        <v>586.69999999999891</v>
      </c>
      <c r="K742" s="198"/>
      <c r="L742" s="199"/>
      <c r="M742" s="199"/>
    </row>
    <row r="743" spans="1:20" x14ac:dyDescent="0.25">
      <c r="A743" s="5">
        <f t="shared" si="186"/>
        <v>44035</v>
      </c>
      <c r="B743">
        <f>'0723'!B76</f>
        <v>5687.6</v>
      </c>
      <c r="C743">
        <f>'0723'!C76</f>
        <v>5081.8999999999996</v>
      </c>
      <c r="D743" s="54">
        <v>3830.2</v>
      </c>
      <c r="E743">
        <f>'0723'!E76</f>
        <v>3795.3</v>
      </c>
      <c r="F743" s="16">
        <f>+B743+D743</f>
        <v>9517.7999999999993</v>
      </c>
      <c r="G743" s="16">
        <f t="shared" si="201"/>
        <v>8877.2000000000007</v>
      </c>
      <c r="H743" s="282">
        <f t="shared" si="202"/>
        <v>7.2162393547514858</v>
      </c>
      <c r="I743" s="20">
        <f t="shared" si="198"/>
        <v>383.10000000000036</v>
      </c>
      <c r="J743" s="158">
        <f t="shared" si="199"/>
        <v>676.5</v>
      </c>
      <c r="K743" s="198"/>
      <c r="L743" s="199"/>
      <c r="M743" s="199"/>
    </row>
    <row r="744" spans="1:20" x14ac:dyDescent="0.25">
      <c r="A744" s="5">
        <f t="shared" si="186"/>
        <v>44042</v>
      </c>
      <c r="B744">
        <f>'0730'!B76</f>
        <v>5695.1</v>
      </c>
      <c r="C744">
        <f>'0730'!C76</f>
        <v>5202</v>
      </c>
      <c r="D744" s="54">
        <v>4428.3</v>
      </c>
      <c r="E744">
        <f>'0730'!E76</f>
        <v>4162.8999999999996</v>
      </c>
      <c r="F744" s="16">
        <f t="shared" si="200"/>
        <v>10123.400000000001</v>
      </c>
      <c r="G744" s="16">
        <f t="shared" si="201"/>
        <v>9364.9</v>
      </c>
      <c r="H744" s="282">
        <f t="shared" si="202"/>
        <v>8.0993924120919871</v>
      </c>
      <c r="I744" s="20">
        <f t="shared" si="198"/>
        <v>487.69999999999891</v>
      </c>
      <c r="J744" s="158">
        <f t="shared" si="199"/>
        <v>605.60000000000218</v>
      </c>
      <c r="K744" s="198"/>
      <c r="L744" s="199"/>
      <c r="M744" s="199"/>
    </row>
    <row r="745" spans="1:20" x14ac:dyDescent="0.25">
      <c r="A745" s="5">
        <f t="shared" si="186"/>
        <v>44049</v>
      </c>
      <c r="B745">
        <f>'0806'!B77</f>
        <v>5594.9</v>
      </c>
      <c r="C745">
        <f>'0806'!C77</f>
        <v>5027.3</v>
      </c>
      <c r="D745" s="54">
        <v>4896.3</v>
      </c>
      <c r="E745">
        <f>'0806'!E77</f>
        <v>4799.8</v>
      </c>
      <c r="F745" s="16">
        <f t="shared" si="200"/>
        <v>10491.2</v>
      </c>
      <c r="G745" s="16">
        <f t="shared" si="201"/>
        <v>9827.1</v>
      </c>
      <c r="H745" s="282">
        <f t="shared" si="202"/>
        <v>6.7578431073256562</v>
      </c>
      <c r="I745" s="20">
        <f t="shared" si="198"/>
        <v>462.20000000000073</v>
      </c>
      <c r="J745" s="158">
        <f t="shared" si="199"/>
        <v>367.79999999999927</v>
      </c>
    </row>
    <row r="746" spans="1:20" x14ac:dyDescent="0.25">
      <c r="A746" s="5">
        <f t="shared" si="186"/>
        <v>44056</v>
      </c>
      <c r="B746">
        <f>'0813'!B78</f>
        <v>5710.9</v>
      </c>
      <c r="C746">
        <f>'0813'!C78</f>
        <v>4962.3</v>
      </c>
      <c r="D746" s="54">
        <v>5303.2</v>
      </c>
      <c r="E746">
        <f>'0813'!E78</f>
        <v>5459.3</v>
      </c>
      <c r="F746" s="16">
        <f t="shared" si="200"/>
        <v>11014.099999999999</v>
      </c>
      <c r="G746" s="16">
        <f t="shared" si="201"/>
        <v>10421.6</v>
      </c>
      <c r="H746" s="282">
        <f t="shared" si="202"/>
        <v>5.6853074383971469</v>
      </c>
      <c r="I746" s="20">
        <f t="shared" si="198"/>
        <v>594.5</v>
      </c>
      <c r="J746" s="158">
        <f t="shared" si="199"/>
        <v>522.89999999999782</v>
      </c>
    </row>
    <row r="747" spans="1:20" x14ac:dyDescent="0.25">
      <c r="A747" s="5">
        <f t="shared" si="186"/>
        <v>44063</v>
      </c>
      <c r="B747">
        <f>'0820'!B79</f>
        <v>5828.6</v>
      </c>
      <c r="C747">
        <f>'0820'!C79</f>
        <v>5183.3</v>
      </c>
      <c r="D747" s="54">
        <v>5898.4</v>
      </c>
      <c r="E747">
        <f>'0820'!E79</f>
        <v>5900</v>
      </c>
      <c r="F747" s="16">
        <f>+B747+D747</f>
        <v>11727</v>
      </c>
      <c r="G747" s="16">
        <f t="shared" si="201"/>
        <v>11083.3</v>
      </c>
      <c r="H747" s="282">
        <f t="shared" si="202"/>
        <v>5.8078370160511872</v>
      </c>
      <c r="I747" s="27">
        <f>+G747-G746</f>
        <v>661.69999999999891</v>
      </c>
      <c r="J747" s="158">
        <f t="shared" si="199"/>
        <v>712.90000000000146</v>
      </c>
    </row>
    <row r="748" spans="1:20" x14ac:dyDescent="0.25">
      <c r="A748" s="5">
        <f t="shared" si="186"/>
        <v>44070</v>
      </c>
      <c r="B748">
        <f>'0827'!B81</f>
        <v>5930.7</v>
      </c>
      <c r="C748">
        <f>'0827'!C81</f>
        <v>4936.5</v>
      </c>
      <c r="D748" s="54">
        <v>6381.8</v>
      </c>
      <c r="E748">
        <f>'0827'!E81</f>
        <v>6458.9</v>
      </c>
      <c r="F748" s="16">
        <f t="shared" si="200"/>
        <v>12312.5</v>
      </c>
      <c r="G748" s="16">
        <f t="shared" si="201"/>
        <v>11395.4</v>
      </c>
      <c r="H748" s="282">
        <f t="shared" si="202"/>
        <v>8.0479842743563133</v>
      </c>
      <c r="I748" s="27">
        <f t="shared" ref="I748:I757" si="204">+G748-G747</f>
        <v>312.10000000000036</v>
      </c>
      <c r="J748" s="158">
        <f t="shared" si="199"/>
        <v>585.5</v>
      </c>
    </row>
    <row r="749" spans="1:20" x14ac:dyDescent="0.25">
      <c r="A749" s="5">
        <f t="shared" si="186"/>
        <v>44077</v>
      </c>
      <c r="B749">
        <f>'0903'!B82</f>
        <v>5688.2</v>
      </c>
      <c r="C749">
        <f>'0903'!C82</f>
        <v>5143</v>
      </c>
      <c r="D749" s="54">
        <v>7108.7</v>
      </c>
      <c r="E749">
        <f>'0903'!E82</f>
        <v>6863.3</v>
      </c>
      <c r="F749" s="16">
        <f>+B749+D749</f>
        <v>12796.9</v>
      </c>
      <c r="G749" s="16">
        <f t="shared" si="201"/>
        <v>12006.3</v>
      </c>
      <c r="H749" s="282">
        <f t="shared" si="202"/>
        <v>6.5848762732898525</v>
      </c>
      <c r="I749" s="27">
        <f t="shared" si="204"/>
        <v>610.89999999999964</v>
      </c>
      <c r="J749" s="158">
        <f t="shared" si="199"/>
        <v>484.39999999999964</v>
      </c>
      <c r="L749" s="201"/>
      <c r="M749" s="202"/>
      <c r="N749" s="202"/>
      <c r="O749" s="202"/>
      <c r="P749" s="202"/>
      <c r="Q749" s="203"/>
      <c r="R749" s="202"/>
    </row>
    <row r="750" spans="1:20" x14ac:dyDescent="0.25">
      <c r="A750" s="5">
        <f t="shared" si="186"/>
        <v>44084</v>
      </c>
      <c r="B750">
        <f>'0910'!B82</f>
        <v>5459.9</v>
      </c>
      <c r="C750">
        <f>'0910'!C82</f>
        <v>4920.3</v>
      </c>
      <c r="D750">
        <f>'0910'!D82</f>
        <v>7672.8</v>
      </c>
      <c r="E750">
        <f>'0910'!E82</f>
        <v>7372.6</v>
      </c>
      <c r="F750" s="16">
        <f t="shared" si="200"/>
        <v>13132.7</v>
      </c>
      <c r="G750" s="16">
        <f t="shared" si="201"/>
        <v>12292.900000000001</v>
      </c>
      <c r="H750" s="282">
        <f t="shared" si="202"/>
        <v>6.8315857120776924</v>
      </c>
      <c r="I750" s="27">
        <f t="shared" si="204"/>
        <v>286.60000000000218</v>
      </c>
      <c r="J750" s="158">
        <f>+F750-F749</f>
        <v>335.80000000000109</v>
      </c>
      <c r="L750" s="201"/>
      <c r="M750" s="202"/>
      <c r="N750" s="202"/>
      <c r="O750" s="202"/>
      <c r="P750" s="202"/>
      <c r="Q750" s="203"/>
      <c r="R750" s="202"/>
    </row>
    <row r="751" spans="1:20" x14ac:dyDescent="0.25">
      <c r="A751" s="5">
        <f t="shared" si="186"/>
        <v>44091</v>
      </c>
      <c r="B751">
        <f>'0917'!B83</f>
        <v>5342.1</v>
      </c>
      <c r="C751">
        <f>'0917'!C83</f>
        <v>4705.1000000000004</v>
      </c>
      <c r="D751">
        <f>'0917'!D83</f>
        <v>8141.8</v>
      </c>
      <c r="E751">
        <f>'0917'!E83</f>
        <v>7871</v>
      </c>
      <c r="F751" s="16">
        <f t="shared" si="200"/>
        <v>13483.900000000001</v>
      </c>
      <c r="G751" s="16">
        <f t="shared" si="201"/>
        <v>12576.1</v>
      </c>
      <c r="H751" s="282">
        <f t="shared" si="202"/>
        <v>7.2184540517330475</v>
      </c>
      <c r="I751" s="27">
        <f t="shared" si="204"/>
        <v>283.19999999999891</v>
      </c>
      <c r="J751" s="158">
        <f t="shared" si="199"/>
        <v>351.20000000000073</v>
      </c>
      <c r="L751" s="201"/>
      <c r="M751" s="202"/>
      <c r="N751" s="202"/>
      <c r="O751" s="202"/>
      <c r="P751" s="202"/>
      <c r="Q751" s="202"/>
      <c r="R751" s="202"/>
    </row>
    <row r="752" spans="1:20" x14ac:dyDescent="0.25">
      <c r="A752" s="5">
        <f t="shared" si="186"/>
        <v>44098</v>
      </c>
      <c r="B752">
        <f>'0924'!B83</f>
        <v>5202.3</v>
      </c>
      <c r="C752">
        <f>'0924'!C83</f>
        <v>4465.8</v>
      </c>
      <c r="D752">
        <f>'0924'!D83</f>
        <v>8787.9</v>
      </c>
      <c r="E752">
        <f>'0924'!E83</f>
        <v>8438.7999999999993</v>
      </c>
      <c r="F752" s="16">
        <f t="shared" si="200"/>
        <v>13990.2</v>
      </c>
      <c r="G752" s="16">
        <f t="shared" si="201"/>
        <v>12904.599999999999</v>
      </c>
      <c r="H752" s="282">
        <f t="shared" si="202"/>
        <v>8.4125040683167498</v>
      </c>
      <c r="I752" s="27">
        <f t="shared" si="204"/>
        <v>328.49999999999818</v>
      </c>
      <c r="J752" s="158">
        <f t="shared" si="199"/>
        <v>506.29999999999927</v>
      </c>
      <c r="L752" s="201"/>
      <c r="M752" s="202"/>
      <c r="N752" s="202"/>
      <c r="O752" s="202"/>
      <c r="P752" s="202"/>
      <c r="Q752" s="203"/>
      <c r="R752" s="202"/>
    </row>
    <row r="753" spans="1:18" x14ac:dyDescent="0.25">
      <c r="A753" s="5">
        <f t="shared" si="186"/>
        <v>44105</v>
      </c>
      <c r="B753">
        <f>'1001'!B83</f>
        <v>5030.1000000000004</v>
      </c>
      <c r="C753">
        <f>'1001'!C83</f>
        <v>4500.3999999999996</v>
      </c>
      <c r="D753">
        <f>'1001'!D83</f>
        <v>9490.7000000000007</v>
      </c>
      <c r="E753">
        <f>'1001'!E83</f>
        <v>8926.2000000000007</v>
      </c>
      <c r="F753" s="16">
        <f t="shared" si="200"/>
        <v>14520.800000000001</v>
      </c>
      <c r="G753" s="16">
        <f t="shared" si="201"/>
        <v>13426.6</v>
      </c>
      <c r="H753" s="282">
        <f t="shared" si="202"/>
        <v>8.1494942874592358</v>
      </c>
      <c r="I753" s="27">
        <f t="shared" si="204"/>
        <v>522.00000000000182</v>
      </c>
      <c r="J753" s="158">
        <f t="shared" si="199"/>
        <v>530.60000000000036</v>
      </c>
      <c r="L753" s="201"/>
      <c r="M753" s="202"/>
      <c r="N753" s="202"/>
      <c r="O753" s="202"/>
      <c r="P753" s="202"/>
      <c r="Q753" s="203"/>
      <c r="R753" s="202"/>
    </row>
    <row r="754" spans="1:18" x14ac:dyDescent="0.25">
      <c r="A754" s="5">
        <f t="shared" si="186"/>
        <v>44112</v>
      </c>
      <c r="B754">
        <f>'1008'!B84</f>
        <v>5051.8999999999996</v>
      </c>
      <c r="C754">
        <f>'1008'!C84</f>
        <v>4384.5</v>
      </c>
      <c r="D754">
        <f>'1008'!D84</f>
        <v>9997.4</v>
      </c>
      <c r="E754">
        <f>'1008'!E84</f>
        <v>9437.1</v>
      </c>
      <c r="F754" s="16">
        <f t="shared" si="200"/>
        <v>15049.3</v>
      </c>
      <c r="G754" s="16">
        <f t="shared" si="201"/>
        <v>13821.6</v>
      </c>
      <c r="H754" s="282">
        <f t="shared" si="202"/>
        <v>8.8824738091103796</v>
      </c>
      <c r="I754" s="27">
        <f t="shared" si="204"/>
        <v>395</v>
      </c>
      <c r="J754" s="158">
        <f t="shared" si="199"/>
        <v>528.49999999999818</v>
      </c>
      <c r="L754" s="201"/>
      <c r="M754" s="202"/>
      <c r="N754" s="202"/>
      <c r="O754" s="202"/>
      <c r="P754" s="202"/>
      <c r="Q754" s="203"/>
      <c r="R754" s="202"/>
    </row>
    <row r="755" spans="1:18" x14ac:dyDescent="0.25">
      <c r="A755" s="5">
        <f t="shared" si="186"/>
        <v>44119</v>
      </c>
      <c r="B755">
        <f>'1015'!B84</f>
        <v>5227.2</v>
      </c>
      <c r="C755">
        <f>'1015'!C84</f>
        <v>4149.2</v>
      </c>
      <c r="D755">
        <f>'1015'!D84</f>
        <v>10189.5</v>
      </c>
      <c r="E755">
        <f>'1015'!E84</f>
        <v>9934.7999999999993</v>
      </c>
      <c r="F755" s="16">
        <f t="shared" si="200"/>
        <v>15416.7</v>
      </c>
      <c r="G755" s="16">
        <f t="shared" si="201"/>
        <v>14084</v>
      </c>
      <c r="H755" s="282">
        <f t="shared" si="202"/>
        <v>9.4625106503834147</v>
      </c>
      <c r="I755" s="27">
        <f t="shared" si="204"/>
        <v>262.39999999999964</v>
      </c>
      <c r="J755" s="158">
        <f t="shared" si="199"/>
        <v>367.40000000000146</v>
      </c>
      <c r="L755" s="204"/>
    </row>
    <row r="756" spans="1:18" x14ac:dyDescent="0.25">
      <c r="A756" s="5">
        <f t="shared" si="186"/>
        <v>44126</v>
      </c>
      <c r="B756">
        <f>'1022'!B84</f>
        <v>5527.8</v>
      </c>
      <c r="C756">
        <f>'1022'!C84</f>
        <v>4220.5</v>
      </c>
      <c r="D756">
        <f>'1022'!D84</f>
        <v>10632.1</v>
      </c>
      <c r="E756">
        <f>'1022'!E84</f>
        <v>10357.299999999999</v>
      </c>
      <c r="F756" s="16">
        <f t="shared" si="200"/>
        <v>16159.900000000001</v>
      </c>
      <c r="G756" s="16">
        <f t="shared" si="201"/>
        <v>14577.8</v>
      </c>
      <c r="H756" s="282">
        <f t="shared" si="202"/>
        <v>10.852803578043346</v>
      </c>
      <c r="I756" s="27">
        <f t="shared" si="204"/>
        <v>493.79999999999927</v>
      </c>
      <c r="J756" s="158">
        <f t="shared" si="199"/>
        <v>743.20000000000073</v>
      </c>
    </row>
    <row r="757" spans="1:18" x14ac:dyDescent="0.25">
      <c r="A757" s="5">
        <f t="shared" si="186"/>
        <v>44133</v>
      </c>
      <c r="B757">
        <f>'1029'!B85</f>
        <v>5805.5</v>
      </c>
      <c r="C757">
        <f>'1029'!C85</f>
        <v>4172.6000000000004</v>
      </c>
      <c r="D757">
        <f>'1029'!D85</f>
        <v>10951.4</v>
      </c>
      <c r="E757">
        <f>'1029'!E85</f>
        <v>10765.9</v>
      </c>
      <c r="F757" s="16">
        <f t="shared" si="200"/>
        <v>16756.900000000001</v>
      </c>
      <c r="G757" s="16">
        <f t="shared" si="201"/>
        <v>14938.5</v>
      </c>
      <c r="H757" s="282">
        <f t="shared" si="202"/>
        <v>12.172574220972665</v>
      </c>
      <c r="I757" s="27">
        <f t="shared" si="204"/>
        <v>360.70000000000073</v>
      </c>
      <c r="J757" s="158">
        <f t="shared" si="199"/>
        <v>597</v>
      </c>
    </row>
    <row r="758" spans="1:18" x14ac:dyDescent="0.25">
      <c r="A758" s="5">
        <f t="shared" si="186"/>
        <v>44140</v>
      </c>
      <c r="B758">
        <f>'1105'!B85</f>
        <v>5751.1</v>
      </c>
      <c r="C758">
        <f>'1105'!C85</f>
        <v>3957.6</v>
      </c>
      <c r="D758">
        <f>'1105'!D85</f>
        <v>11306.4</v>
      </c>
      <c r="E758">
        <f>'1105'!E85</f>
        <v>11219.5</v>
      </c>
      <c r="F758" s="16">
        <f t="shared" si="200"/>
        <v>17057.5</v>
      </c>
      <c r="G758" s="16">
        <f t="shared" si="201"/>
        <v>15177.1</v>
      </c>
      <c r="H758" s="282">
        <f t="shared" si="202"/>
        <v>12.389718720967767</v>
      </c>
      <c r="I758" s="27">
        <f t="shared" ref="I758:I770" si="205">+G758-G757</f>
        <v>238.60000000000036</v>
      </c>
      <c r="J758" s="158">
        <f t="shared" ref="J758:J770" si="206">+F758-F757</f>
        <v>300.59999999999854</v>
      </c>
    </row>
    <row r="759" spans="1:18" x14ac:dyDescent="0.25">
      <c r="A759" s="5">
        <f t="shared" si="186"/>
        <v>44147</v>
      </c>
      <c r="B759">
        <f>'1112'!B85</f>
        <v>5673.1</v>
      </c>
      <c r="C759">
        <f>'1112'!C85</f>
        <v>3910</v>
      </c>
      <c r="D759">
        <f>'1112'!D85</f>
        <v>11576.8</v>
      </c>
      <c r="E759">
        <f>'1112'!E85</f>
        <v>11704.7</v>
      </c>
      <c r="F759" s="16">
        <f t="shared" si="200"/>
        <v>17249.900000000001</v>
      </c>
      <c r="G759" s="16">
        <f t="shared" si="201"/>
        <v>15614.7</v>
      </c>
      <c r="H759" s="282">
        <f t="shared" si="202"/>
        <v>10.472183263207114</v>
      </c>
      <c r="I759" s="27">
        <f t="shared" si="205"/>
        <v>437.60000000000036</v>
      </c>
      <c r="J759" s="158">
        <f t="shared" si="206"/>
        <v>192.40000000000146</v>
      </c>
    </row>
    <row r="760" spans="1:18" x14ac:dyDescent="0.25">
      <c r="A760" s="5">
        <f t="shared" si="186"/>
        <v>44154</v>
      </c>
      <c r="B760">
        <f>'1119'!B85</f>
        <v>6125.5</v>
      </c>
      <c r="C760">
        <f>'1119'!C85</f>
        <v>4077.6</v>
      </c>
      <c r="D760">
        <f>'1119'!D85</f>
        <v>11920.1</v>
      </c>
      <c r="E760">
        <f>'1119'!E85</f>
        <v>12149.8</v>
      </c>
      <c r="F760" s="16">
        <f t="shared" si="200"/>
        <v>18045.599999999999</v>
      </c>
      <c r="G760" s="16">
        <f t="shared" si="201"/>
        <v>16227.4</v>
      </c>
      <c r="H760" s="282">
        <f t="shared" si="202"/>
        <v>11.204505959056888</v>
      </c>
      <c r="I760" s="27">
        <f t="shared" si="205"/>
        <v>612.69999999999891</v>
      </c>
      <c r="J760" s="158">
        <f t="shared" si="206"/>
        <v>795.69999999999709</v>
      </c>
    </row>
    <row r="761" spans="1:18" x14ac:dyDescent="0.25">
      <c r="A761" s="5">
        <f t="shared" si="186"/>
        <v>44161</v>
      </c>
      <c r="B761">
        <f>'1126'!B84</f>
        <v>6120.4</v>
      </c>
      <c r="C761">
        <f>'1126'!C84</f>
        <v>4073.9</v>
      </c>
      <c r="D761">
        <f>'1126'!D84</f>
        <v>12371.6</v>
      </c>
      <c r="E761">
        <f>'1126'!E84</f>
        <v>12381.5</v>
      </c>
      <c r="F761" s="16">
        <f t="shared" si="200"/>
        <v>18492</v>
      </c>
      <c r="G761" s="16">
        <f t="shared" si="201"/>
        <v>16455.400000000001</v>
      </c>
      <c r="H761" s="282">
        <f t="shared" si="202"/>
        <v>12.376484315179193</v>
      </c>
      <c r="I761" s="27">
        <f t="shared" si="205"/>
        <v>228.00000000000182</v>
      </c>
      <c r="J761" s="158">
        <f t="shared" si="206"/>
        <v>446.40000000000146</v>
      </c>
    </row>
    <row r="762" spans="1:18" x14ac:dyDescent="0.25">
      <c r="A762" s="5">
        <f t="shared" si="186"/>
        <v>44168</v>
      </c>
      <c r="B762">
        <f>'1203'!B84</f>
        <v>6184.2</v>
      </c>
      <c r="C762">
        <f>'1203'!C84</f>
        <v>4187.1000000000004</v>
      </c>
      <c r="D762">
        <f>'1203'!D84</f>
        <v>12924.3</v>
      </c>
      <c r="E762">
        <f>'1203'!E84</f>
        <v>12771</v>
      </c>
      <c r="F762" s="16">
        <f t="shared" si="200"/>
        <v>19108.5</v>
      </c>
      <c r="G762" s="16">
        <f t="shared" si="201"/>
        <v>16958.099999999999</v>
      </c>
      <c r="H762" s="282">
        <f t="shared" si="202"/>
        <v>12.680665876483822</v>
      </c>
      <c r="I762" s="27">
        <f t="shared" si="205"/>
        <v>502.69999999999709</v>
      </c>
      <c r="J762" s="158">
        <f t="shared" si="206"/>
        <v>616.5</v>
      </c>
    </row>
    <row r="763" spans="1:18" x14ac:dyDescent="0.25">
      <c r="A763" s="5">
        <f t="shared" si="186"/>
        <v>44175</v>
      </c>
      <c r="B763">
        <f>'1210'!B84</f>
        <v>6486.1</v>
      </c>
      <c r="C763">
        <f>'1210'!C84</f>
        <v>4525.2</v>
      </c>
      <c r="D763">
        <f>'1210'!D84</f>
        <v>13162.7</v>
      </c>
      <c r="E763">
        <f>'1210'!E84</f>
        <v>13301.4</v>
      </c>
      <c r="F763" s="16">
        <f t="shared" si="200"/>
        <v>19648.800000000003</v>
      </c>
      <c r="G763" s="16">
        <f t="shared" si="201"/>
        <v>17826.599999999999</v>
      </c>
      <c r="H763" s="282">
        <f t="shared" si="202"/>
        <v>10.221803372488324</v>
      </c>
      <c r="I763" s="27">
        <f t="shared" si="205"/>
        <v>868.5</v>
      </c>
      <c r="J763" s="158">
        <f t="shared" si="206"/>
        <v>540.30000000000291</v>
      </c>
    </row>
    <row r="764" spans="1:18" x14ac:dyDescent="0.25">
      <c r="A764" s="5">
        <f t="shared" si="186"/>
        <v>44182</v>
      </c>
      <c r="B764">
        <f>'1217'!B85</f>
        <v>6513.5</v>
      </c>
      <c r="C764">
        <f>'1217'!C85</f>
        <v>4731.8999999999996</v>
      </c>
      <c r="D764">
        <f>'1217'!D85</f>
        <v>13529</v>
      </c>
      <c r="E764">
        <f>'1217'!E85</f>
        <v>13809.4</v>
      </c>
      <c r="F764" s="16">
        <f t="shared" si="200"/>
        <v>20042.5</v>
      </c>
      <c r="G764" s="16">
        <f t="shared" si="201"/>
        <v>18541.3</v>
      </c>
      <c r="H764" s="282">
        <f t="shared" si="202"/>
        <v>8.0965196615124135</v>
      </c>
      <c r="I764" s="27">
        <f t="shared" si="205"/>
        <v>714.70000000000073</v>
      </c>
      <c r="J764" s="158">
        <f t="shared" si="206"/>
        <v>393.69999999999709</v>
      </c>
    </row>
    <row r="765" spans="1:18" x14ac:dyDescent="0.25">
      <c r="A765" s="5">
        <f t="shared" ref="A765:A828" si="207">+A764+7</f>
        <v>44189</v>
      </c>
      <c r="B765">
        <f>'1224'!B85</f>
        <v>6599.2</v>
      </c>
      <c r="C765">
        <f>'1224'!C85</f>
        <v>4705.5</v>
      </c>
      <c r="D765">
        <f>'1224'!D85</f>
        <v>13963.9</v>
      </c>
      <c r="E765">
        <f>'1224'!E85</f>
        <v>14148.2</v>
      </c>
      <c r="F765" s="16">
        <f t="shared" si="200"/>
        <v>20563.099999999999</v>
      </c>
      <c r="G765" s="16">
        <f t="shared" si="201"/>
        <v>18853.7</v>
      </c>
      <c r="H765" s="282">
        <f t="shared" si="202"/>
        <v>9.0666553514694659</v>
      </c>
      <c r="I765" s="27">
        <f t="shared" si="205"/>
        <v>312.40000000000146</v>
      </c>
      <c r="J765" s="158">
        <f t="shared" si="206"/>
        <v>520.59999999999854</v>
      </c>
    </row>
    <row r="766" spans="1:18" x14ac:dyDescent="0.25">
      <c r="A766" s="5">
        <f t="shared" si="207"/>
        <v>44196</v>
      </c>
      <c r="B766">
        <f>'1231'!B85</f>
        <v>6455.8</v>
      </c>
      <c r="C766">
        <f>'1231'!C85</f>
        <v>4433.7</v>
      </c>
      <c r="D766">
        <f>'1231'!D85</f>
        <v>14382.6</v>
      </c>
      <c r="E766">
        <f>'1231'!E85</f>
        <v>14500.7</v>
      </c>
      <c r="F766" s="16">
        <f t="shared" si="200"/>
        <v>20838.400000000001</v>
      </c>
      <c r="G766" s="16">
        <f t="shared" si="201"/>
        <v>18934.400000000001</v>
      </c>
      <c r="H766" s="282">
        <f t="shared" si="202"/>
        <v>10.055771505830657</v>
      </c>
      <c r="I766" s="27">
        <f t="shared" si="205"/>
        <v>80.700000000000728</v>
      </c>
      <c r="J766" s="158">
        <f t="shared" si="206"/>
        <v>275.30000000000291</v>
      </c>
    </row>
    <row r="767" spans="1:18" x14ac:dyDescent="0.25">
      <c r="A767" s="5">
        <f t="shared" si="207"/>
        <v>44203</v>
      </c>
      <c r="B767">
        <f>'0107'!B85</f>
        <v>6319.3</v>
      </c>
      <c r="C767">
        <f>'0107'!C85</f>
        <v>4624.6000000000004</v>
      </c>
      <c r="D767">
        <f>'0107'!D85</f>
        <v>14741</v>
      </c>
      <c r="E767">
        <f>'0107'!E85</f>
        <v>14960.3</v>
      </c>
      <c r="F767" s="16">
        <f t="shared" si="200"/>
        <v>21060.3</v>
      </c>
      <c r="G767" s="16">
        <f t="shared" si="201"/>
        <v>19584.900000000001</v>
      </c>
      <c r="H767" s="282">
        <f t="shared" si="202"/>
        <v>7.5333547784262267</v>
      </c>
      <c r="I767" s="27">
        <f t="shared" si="205"/>
        <v>650.5</v>
      </c>
      <c r="J767" s="158">
        <f t="shared" si="206"/>
        <v>221.89999999999782</v>
      </c>
    </row>
    <row r="768" spans="1:18" x14ac:dyDescent="0.25">
      <c r="A768" s="5">
        <f t="shared" si="207"/>
        <v>44210</v>
      </c>
      <c r="B768">
        <f>'0114'!B85</f>
        <v>6384.9</v>
      </c>
      <c r="C768">
        <f>'0114'!C85</f>
        <v>4795.6000000000004</v>
      </c>
      <c r="D768">
        <f>'0114'!D85</f>
        <v>15005</v>
      </c>
      <c r="E768">
        <f>'0114'!E85</f>
        <v>15485.3</v>
      </c>
      <c r="F768" s="16">
        <f t="shared" si="200"/>
        <v>21389.9</v>
      </c>
      <c r="G768" s="16">
        <f t="shared" si="201"/>
        <v>20280.900000000001</v>
      </c>
      <c r="H768" s="282">
        <f t="shared" si="202"/>
        <v>5.4681991430360677</v>
      </c>
      <c r="I768" s="27">
        <f t="shared" si="205"/>
        <v>696</v>
      </c>
      <c r="J768" s="158">
        <f t="shared" si="206"/>
        <v>329.60000000000218</v>
      </c>
    </row>
    <row r="769" spans="1:12" x14ac:dyDescent="0.25">
      <c r="A769" s="5">
        <f t="shared" si="207"/>
        <v>44217</v>
      </c>
      <c r="B769">
        <f>'0121'!B85</f>
        <v>6259.7</v>
      </c>
      <c r="C769">
        <f>'0121'!C85</f>
        <v>5223.6000000000004</v>
      </c>
      <c r="D769">
        <f>'0121'!D85</f>
        <v>15510.8</v>
      </c>
      <c r="E769">
        <f>'0121'!E85</f>
        <v>15703.6</v>
      </c>
      <c r="F769" s="16">
        <f t="shared" si="200"/>
        <v>21770.5</v>
      </c>
      <c r="G769" s="16">
        <f t="shared" si="201"/>
        <v>20927.2</v>
      </c>
      <c r="H769" s="282">
        <f t="shared" si="202"/>
        <v>4.0296838564165327</v>
      </c>
      <c r="I769" s="27">
        <f t="shared" si="205"/>
        <v>646.29999999999927</v>
      </c>
      <c r="J769" s="158">
        <f t="shared" si="206"/>
        <v>380.59999999999854</v>
      </c>
    </row>
    <row r="770" spans="1:12" x14ac:dyDescent="0.25">
      <c r="A770" s="5">
        <f t="shared" si="207"/>
        <v>44224</v>
      </c>
      <c r="B770">
        <f>'0128'!B85</f>
        <v>6404.7</v>
      </c>
      <c r="C770">
        <f>'0128'!C85</f>
        <v>5157.3</v>
      </c>
      <c r="D770">
        <f>'0128'!D85</f>
        <v>16008.9</v>
      </c>
      <c r="E770">
        <f>'0128'!E85</f>
        <v>16108.4</v>
      </c>
      <c r="F770" s="16">
        <f t="shared" si="200"/>
        <v>22413.599999999999</v>
      </c>
      <c r="G770" s="16">
        <f t="shared" si="201"/>
        <v>21265.7</v>
      </c>
      <c r="H770" s="282">
        <f t="shared" si="202"/>
        <v>5.3978942616513814</v>
      </c>
      <c r="I770" s="27">
        <f t="shared" si="205"/>
        <v>338.5</v>
      </c>
      <c r="J770" s="158">
        <f t="shared" si="206"/>
        <v>643.09999999999854</v>
      </c>
    </row>
    <row r="771" spans="1:12" x14ac:dyDescent="0.25">
      <c r="A771" s="5">
        <f t="shared" si="207"/>
        <v>44231</v>
      </c>
      <c r="B771">
        <f>'0204'!B85</f>
        <v>6556.9</v>
      </c>
      <c r="C771">
        <f>'0204'!C85</f>
        <v>5294.1</v>
      </c>
      <c r="D771">
        <f>'0204'!D85</f>
        <v>16447.8</v>
      </c>
      <c r="E771">
        <f>'0204'!E85</f>
        <v>16614.8</v>
      </c>
      <c r="F771" s="16">
        <f t="shared" si="200"/>
        <v>23004.699999999997</v>
      </c>
      <c r="G771" s="16">
        <f t="shared" si="201"/>
        <v>21908.9</v>
      </c>
      <c r="H771" s="282">
        <f t="shared" si="202"/>
        <v>5.0016203460693909</v>
      </c>
      <c r="I771" s="27">
        <f t="shared" ref="I771:I834" si="208">+G771-G770</f>
        <v>643.20000000000073</v>
      </c>
      <c r="J771" s="158">
        <f t="shared" ref="J771:J834" si="209">+F771-F770</f>
        <v>591.09999999999854</v>
      </c>
    </row>
    <row r="772" spans="1:12" x14ac:dyDescent="0.25">
      <c r="A772" s="5">
        <f t="shared" si="207"/>
        <v>44238</v>
      </c>
      <c r="B772">
        <f>'0211'!B85</f>
        <v>6576.3</v>
      </c>
      <c r="C772">
        <f>'0211'!C85</f>
        <v>5045</v>
      </c>
      <c r="D772">
        <f>'0211'!D85</f>
        <v>16827.5</v>
      </c>
      <c r="E772">
        <f>'0211'!E85</f>
        <v>17210.099999999999</v>
      </c>
      <c r="F772" s="16">
        <f t="shared" si="200"/>
        <v>23403.8</v>
      </c>
      <c r="G772" s="16">
        <f t="shared" si="201"/>
        <v>22255.1</v>
      </c>
      <c r="H772" s="282">
        <f t="shared" si="202"/>
        <v>5.1615135407165225</v>
      </c>
      <c r="I772" s="27">
        <f t="shared" si="208"/>
        <v>346.19999999999709</v>
      </c>
      <c r="J772" s="158">
        <f t="shared" si="209"/>
        <v>399.10000000000218</v>
      </c>
    </row>
    <row r="773" spans="1:12" x14ac:dyDescent="0.25">
      <c r="A773" s="5">
        <f t="shared" si="207"/>
        <v>44245</v>
      </c>
      <c r="B773">
        <f>'0218'!B85</f>
        <v>6351.3</v>
      </c>
      <c r="C773">
        <f>'0218'!C85</f>
        <v>5018.8</v>
      </c>
      <c r="D773">
        <f>'0218'!D85</f>
        <v>17220.2</v>
      </c>
      <c r="E773">
        <f>'0218'!E85</f>
        <v>17618.099999999999</v>
      </c>
      <c r="F773" s="16">
        <f t="shared" si="200"/>
        <v>23571.5</v>
      </c>
      <c r="G773" s="16">
        <f t="shared" si="201"/>
        <v>22636.899999999998</v>
      </c>
      <c r="H773" s="282">
        <f t="shared" si="202"/>
        <v>4.1286571924601168</v>
      </c>
      <c r="I773" s="27">
        <f t="shared" si="208"/>
        <v>381.79999999999927</v>
      </c>
      <c r="J773" s="158">
        <f t="shared" si="209"/>
        <v>167.70000000000073</v>
      </c>
    </row>
    <row r="774" spans="1:12" x14ac:dyDescent="0.25">
      <c r="A774" s="5">
        <f t="shared" si="207"/>
        <v>44252</v>
      </c>
      <c r="B774">
        <f>'0225'!B85</f>
        <v>6163</v>
      </c>
      <c r="C774">
        <f>'0225'!C85</f>
        <v>4912.3999999999996</v>
      </c>
      <c r="D774">
        <f>'0225'!D85</f>
        <v>17627.7</v>
      </c>
      <c r="E774">
        <f>'0225'!E85</f>
        <v>18266.900000000001</v>
      </c>
      <c r="F774" s="16">
        <f t="shared" si="200"/>
        <v>23790.7</v>
      </c>
      <c r="G774" s="16">
        <f t="shared" si="201"/>
        <v>23179.300000000003</v>
      </c>
      <c r="H774" s="282">
        <f t="shared" si="202"/>
        <v>2.6376982911477054</v>
      </c>
      <c r="I774" s="27">
        <f t="shared" si="208"/>
        <v>542.40000000000509</v>
      </c>
      <c r="J774" s="158">
        <f t="shared" si="209"/>
        <v>219.20000000000073</v>
      </c>
    </row>
    <row r="775" spans="1:12" x14ac:dyDescent="0.25">
      <c r="A775" s="5">
        <f t="shared" si="207"/>
        <v>44259</v>
      </c>
      <c r="B775">
        <f>'0304'!B85</f>
        <v>6023.8</v>
      </c>
      <c r="C775">
        <f>'0304'!C85</f>
        <v>4917.3999999999996</v>
      </c>
      <c r="D775">
        <f>'0304'!D85</f>
        <v>18096.5</v>
      </c>
      <c r="E775">
        <f>'0304'!E85</f>
        <v>18714.2</v>
      </c>
      <c r="F775" s="16">
        <f t="shared" si="200"/>
        <v>24120.3</v>
      </c>
      <c r="G775" s="16">
        <f t="shared" si="201"/>
        <v>23631.599999999999</v>
      </c>
      <c r="H775" s="282">
        <f t="shared" si="202"/>
        <v>2.0679937033463602</v>
      </c>
      <c r="I775" s="27">
        <f t="shared" si="208"/>
        <v>452.29999999999563</v>
      </c>
      <c r="J775" s="158">
        <f t="shared" si="209"/>
        <v>329.59999999999854</v>
      </c>
    </row>
    <row r="776" spans="1:12" x14ac:dyDescent="0.25">
      <c r="A776" s="5">
        <f t="shared" si="207"/>
        <v>44266</v>
      </c>
      <c r="B776">
        <f>'0311'!B86</f>
        <v>5751.6</v>
      </c>
      <c r="C776">
        <f>'0311'!C86</f>
        <v>4883.8999999999996</v>
      </c>
      <c r="D776">
        <f>'0311'!D86</f>
        <v>18758.8</v>
      </c>
      <c r="E776">
        <f>'0311'!E86</f>
        <v>19086</v>
      </c>
      <c r="F776" s="16">
        <f t="shared" si="200"/>
        <v>24510.400000000001</v>
      </c>
      <c r="G776" s="16">
        <f t="shared" si="201"/>
        <v>23969.9</v>
      </c>
      <c r="H776" s="282">
        <f t="shared" si="202"/>
        <v>2.2549113680073729</v>
      </c>
      <c r="I776" s="27">
        <f t="shared" si="208"/>
        <v>338.30000000000291</v>
      </c>
      <c r="J776" s="158">
        <f t="shared" si="209"/>
        <v>390.10000000000218</v>
      </c>
    </row>
    <row r="777" spans="1:12" x14ac:dyDescent="0.25">
      <c r="A777" s="5">
        <f t="shared" si="207"/>
        <v>44273</v>
      </c>
      <c r="B777">
        <f>'0318'!B87</f>
        <v>5436.3</v>
      </c>
      <c r="C777">
        <f>'0318'!C87</f>
        <v>5208.3</v>
      </c>
      <c r="D777">
        <f>'0318'!D87</f>
        <v>19417.7</v>
      </c>
      <c r="E777">
        <f>'0318'!E87</f>
        <v>19501.7</v>
      </c>
      <c r="F777" s="16">
        <f t="shared" si="200"/>
        <v>24854</v>
      </c>
      <c r="G777" s="16">
        <f t="shared" si="201"/>
        <v>24710</v>
      </c>
      <c r="H777" s="282">
        <f t="shared" si="202"/>
        <v>0.58276001618777773</v>
      </c>
      <c r="I777" s="27">
        <f t="shared" si="208"/>
        <v>740.09999999999854</v>
      </c>
      <c r="J777" s="158">
        <f t="shared" si="209"/>
        <v>343.59999999999854</v>
      </c>
    </row>
    <row r="778" spans="1:12" x14ac:dyDescent="0.25">
      <c r="A778" s="5">
        <f t="shared" si="207"/>
        <v>44280</v>
      </c>
      <c r="B778">
        <f>'0325'!B87</f>
        <v>5417.7</v>
      </c>
      <c r="C778">
        <f>'0325'!C87</f>
        <v>5007.7</v>
      </c>
      <c r="D778">
        <f>'0325'!D87</f>
        <v>19686.3</v>
      </c>
      <c r="E778">
        <f>'0325'!E87</f>
        <v>19775.099999999999</v>
      </c>
      <c r="F778" s="16">
        <f t="shared" si="200"/>
        <v>25104</v>
      </c>
      <c r="G778" s="16">
        <f t="shared" si="201"/>
        <v>24782.799999999999</v>
      </c>
      <c r="H778" s="282">
        <f t="shared" si="202"/>
        <v>1.2960601707636021</v>
      </c>
      <c r="I778" s="27">
        <f t="shared" si="208"/>
        <v>72.799999999999272</v>
      </c>
      <c r="J778" s="158">
        <f t="shared" si="209"/>
        <v>250</v>
      </c>
    </row>
    <row r="779" spans="1:12" x14ac:dyDescent="0.25">
      <c r="A779" s="5">
        <f t="shared" si="207"/>
        <v>44287</v>
      </c>
      <c r="B779">
        <f>'0401'!B87</f>
        <v>4865.5</v>
      </c>
      <c r="C779">
        <f>'0401'!C87</f>
        <v>4886.3999999999996</v>
      </c>
      <c r="D779">
        <f>'0401'!D87</f>
        <v>20320.5</v>
      </c>
      <c r="E779">
        <f>'0401'!E87</f>
        <v>20155.099999999999</v>
      </c>
      <c r="F779" s="16">
        <f t="shared" si="200"/>
        <v>25186</v>
      </c>
      <c r="G779" s="16">
        <f t="shared" si="201"/>
        <v>25041.5</v>
      </c>
      <c r="H779" s="282">
        <f t="shared" si="202"/>
        <v>0.57704211009723672</v>
      </c>
      <c r="I779" s="27">
        <f t="shared" si="208"/>
        <v>258.70000000000073</v>
      </c>
      <c r="J779" s="158">
        <f t="shared" si="209"/>
        <v>82</v>
      </c>
    </row>
    <row r="780" spans="1:12" x14ac:dyDescent="0.25">
      <c r="A780" s="5">
        <f t="shared" si="207"/>
        <v>44294</v>
      </c>
      <c r="B780">
        <f>'0408'!B87</f>
        <v>4341.7</v>
      </c>
      <c r="C780">
        <f>'0408'!C87</f>
        <v>4343.8</v>
      </c>
      <c r="D780">
        <f>'0408'!D87</f>
        <v>20787.599999999999</v>
      </c>
      <c r="E780">
        <f>'0408'!E87</f>
        <v>20876</v>
      </c>
      <c r="F780" s="16">
        <f t="shared" si="200"/>
        <v>25129.3</v>
      </c>
      <c r="G780" s="16">
        <f t="shared" si="201"/>
        <v>25219.8</v>
      </c>
      <c r="H780" s="282">
        <f t="shared" si="202"/>
        <v>-0.35884503445705596</v>
      </c>
      <c r="I780" s="27">
        <f t="shared" si="208"/>
        <v>178.29999999999927</v>
      </c>
      <c r="J780" s="158">
        <f t="shared" si="209"/>
        <v>-56.700000000000728</v>
      </c>
      <c r="K780">
        <f>'0408'!F87</f>
        <v>1980.4</v>
      </c>
      <c r="L780" s="27"/>
    </row>
    <row r="781" spans="1:12" x14ac:dyDescent="0.25">
      <c r="A781" s="5">
        <f t="shared" si="207"/>
        <v>44301</v>
      </c>
      <c r="B781">
        <f>'0415'!B87</f>
        <v>4021</v>
      </c>
      <c r="C781">
        <f>'0415'!C87</f>
        <v>4045.8</v>
      </c>
      <c r="D781">
        <f>'0415'!D87</f>
        <v>21348.6</v>
      </c>
      <c r="E781">
        <f>'0415'!E87</f>
        <v>21418.6</v>
      </c>
      <c r="F781" s="16">
        <f t="shared" si="200"/>
        <v>25369.599999999999</v>
      </c>
      <c r="G781" s="16">
        <f t="shared" si="201"/>
        <v>25464.399999999998</v>
      </c>
      <c r="H781" s="282">
        <f t="shared" si="202"/>
        <v>-0.37228444416518292</v>
      </c>
      <c r="I781" s="27">
        <f t="shared" si="208"/>
        <v>244.59999999999854</v>
      </c>
      <c r="J781" s="158">
        <f t="shared" si="209"/>
        <v>240.29999999999927</v>
      </c>
      <c r="K781">
        <f>'0415'!F87</f>
        <v>2354.1999999999998</v>
      </c>
      <c r="L781" s="27">
        <f t="shared" ref="L781:L782" si="210">+K781-K780</f>
        <v>373.79999999999973</v>
      </c>
    </row>
    <row r="782" spans="1:12" x14ac:dyDescent="0.25">
      <c r="A782" s="5">
        <f t="shared" si="207"/>
        <v>44308</v>
      </c>
      <c r="B782">
        <f>'0422'!B87</f>
        <v>3695.8</v>
      </c>
      <c r="C782">
        <f>'0422'!C87</f>
        <v>4074.9</v>
      </c>
      <c r="D782">
        <f>'0422'!D87</f>
        <v>21897.4</v>
      </c>
      <c r="E782">
        <f>'0422'!E87</f>
        <v>21856.799999999999</v>
      </c>
      <c r="F782" s="16">
        <f t="shared" si="200"/>
        <v>25593.200000000001</v>
      </c>
      <c r="G782" s="16">
        <f t="shared" si="201"/>
        <v>25931.7</v>
      </c>
      <c r="H782" s="282">
        <f t="shared" si="202"/>
        <v>-1.3053521365741561</v>
      </c>
      <c r="I782" s="27">
        <f t="shared" si="208"/>
        <v>467.30000000000291</v>
      </c>
      <c r="J782" s="158">
        <f t="shared" si="209"/>
        <v>223.60000000000218</v>
      </c>
      <c r="K782">
        <f>'0422'!F87</f>
        <v>2591.9</v>
      </c>
      <c r="L782" s="27">
        <f t="shared" si="210"/>
        <v>237.70000000000027</v>
      </c>
    </row>
    <row r="783" spans="1:12" x14ac:dyDescent="0.25">
      <c r="A783" s="5">
        <f t="shared" si="207"/>
        <v>44315</v>
      </c>
      <c r="B783">
        <f>'0429'!B87</f>
        <v>3014.6</v>
      </c>
      <c r="C783">
        <f>'0429'!C87</f>
        <v>3749.9</v>
      </c>
      <c r="D783">
        <f>'0429'!D87</f>
        <v>22482.9</v>
      </c>
      <c r="E783">
        <f>'0429'!E87</f>
        <v>22426.7</v>
      </c>
      <c r="F783" s="16">
        <f t="shared" si="200"/>
        <v>25497.5</v>
      </c>
      <c r="G783" s="16">
        <f t="shared" si="201"/>
        <v>26176.600000000002</v>
      </c>
      <c r="H783" s="282">
        <f t="shared" si="202"/>
        <v>-2.5943017809799684</v>
      </c>
      <c r="I783" s="27">
        <f>+G783-G782</f>
        <v>244.90000000000146</v>
      </c>
      <c r="J783" s="158">
        <f>+F783-F782</f>
        <v>-95.700000000000728</v>
      </c>
      <c r="K783">
        <f>'0429'!F87</f>
        <v>2991.5</v>
      </c>
      <c r="L783" s="27">
        <f>+K783-K782</f>
        <v>399.59999999999991</v>
      </c>
    </row>
    <row r="784" spans="1:12" x14ac:dyDescent="0.25">
      <c r="A784" s="5">
        <f t="shared" si="207"/>
        <v>44322</v>
      </c>
      <c r="B784">
        <f>'0506'!B87</f>
        <v>2521.9</v>
      </c>
      <c r="C784">
        <f>'0506'!C87</f>
        <v>3584.8</v>
      </c>
      <c r="D784">
        <f>'0506'!D87</f>
        <v>23006</v>
      </c>
      <c r="E784">
        <f>'0506'!E87</f>
        <v>22795.3</v>
      </c>
      <c r="F784" s="16">
        <f t="shared" si="200"/>
        <v>25527.9</v>
      </c>
      <c r="G784" s="16">
        <f t="shared" si="201"/>
        <v>26380.1</v>
      </c>
      <c r="H784" s="282">
        <f t="shared" si="202"/>
        <v>-3.2304653886831236</v>
      </c>
      <c r="I784" s="27">
        <f t="shared" si="208"/>
        <v>203.49999999999636</v>
      </c>
      <c r="J784" s="158">
        <f t="shared" si="209"/>
        <v>30.400000000001455</v>
      </c>
      <c r="K784">
        <f>'0506'!F87</f>
        <v>3259.6</v>
      </c>
      <c r="L784" s="27">
        <f>+K784-K783</f>
        <v>268.09999999999991</v>
      </c>
    </row>
    <row r="785" spans="1:18" x14ac:dyDescent="0.25">
      <c r="A785" s="5">
        <f t="shared" si="207"/>
        <v>44329</v>
      </c>
      <c r="B785">
        <f>'0513'!B87</f>
        <v>2074.3000000000002</v>
      </c>
      <c r="C785">
        <f>'0513'!C87</f>
        <v>3392.6</v>
      </c>
      <c r="D785">
        <f>'0513'!D87</f>
        <v>23574.6</v>
      </c>
      <c r="E785">
        <f>'0513'!E87</f>
        <v>23163.3</v>
      </c>
      <c r="F785" s="16">
        <f t="shared" si="200"/>
        <v>25648.899999999998</v>
      </c>
      <c r="G785" s="16">
        <f t="shared" si="201"/>
        <v>26555.899999999998</v>
      </c>
      <c r="H785" s="282">
        <f t="shared" si="202"/>
        <v>-3.4154368709025107</v>
      </c>
      <c r="I785" s="27">
        <f t="shared" si="208"/>
        <v>175.79999999999927</v>
      </c>
      <c r="J785" s="158">
        <f t="shared" si="209"/>
        <v>120.99999999999636</v>
      </c>
      <c r="K785">
        <f>'0513'!F87</f>
        <v>3577.3</v>
      </c>
      <c r="L785" s="27">
        <f>+K785-K784</f>
        <v>317.70000000000027</v>
      </c>
    </row>
    <row r="786" spans="1:18" x14ac:dyDescent="0.25">
      <c r="A786" s="5">
        <f t="shared" si="207"/>
        <v>44336</v>
      </c>
      <c r="B786">
        <f>'0520'!B87</f>
        <v>1574.4</v>
      </c>
      <c r="C786">
        <f>'0520'!C87</f>
        <v>3041.1</v>
      </c>
      <c r="D786">
        <f>'0520'!D87</f>
        <v>24103.9</v>
      </c>
      <c r="E786">
        <f>'0520'!E87</f>
        <v>23724.5</v>
      </c>
      <c r="F786" s="16">
        <f t="shared" si="200"/>
        <v>25678.300000000003</v>
      </c>
      <c r="G786" s="16">
        <f t="shared" si="201"/>
        <v>26765.599999999999</v>
      </c>
      <c r="H786" s="282">
        <f t="shared" si="202"/>
        <v>-4.0623038527064388</v>
      </c>
      <c r="I786" s="27">
        <f t="shared" si="208"/>
        <v>209.70000000000073</v>
      </c>
      <c r="J786" s="158">
        <f t="shared" si="209"/>
        <v>29.400000000005093</v>
      </c>
      <c r="K786">
        <f>'0520'!F87</f>
        <v>3951.1</v>
      </c>
      <c r="L786" s="27">
        <f>+K786-K785</f>
        <v>373.79999999999973</v>
      </c>
    </row>
    <row r="787" spans="1:18" x14ac:dyDescent="0.25">
      <c r="A787" s="5">
        <f t="shared" si="207"/>
        <v>44343</v>
      </c>
      <c r="B787">
        <f>'0527'!B88</f>
        <v>1298</v>
      </c>
      <c r="C787">
        <f>'0527'!C88</f>
        <v>2467.8000000000002</v>
      </c>
      <c r="D787">
        <f>'0527'!D88</f>
        <v>24347.1</v>
      </c>
      <c r="E787">
        <f>'0527'!E88</f>
        <v>24477.3</v>
      </c>
      <c r="F787" s="16">
        <f t="shared" si="200"/>
        <v>25645.1</v>
      </c>
      <c r="G787" s="16">
        <f t="shared" si="201"/>
        <v>26945.1</v>
      </c>
      <c r="H787" s="282">
        <f t="shared" si="202"/>
        <v>-4.8246248854151634</v>
      </c>
      <c r="I787" s="27">
        <f t="shared" si="208"/>
        <v>179.5</v>
      </c>
      <c r="J787" s="158">
        <f t="shared" si="209"/>
        <v>-33.200000000004366</v>
      </c>
      <c r="K787">
        <f>'0527'!F88</f>
        <v>4349.3999999999996</v>
      </c>
      <c r="L787" s="27">
        <f>+K787-K786</f>
        <v>398.29999999999973</v>
      </c>
    </row>
    <row r="788" spans="1:18" x14ac:dyDescent="0.25">
      <c r="A788" s="5">
        <f t="shared" si="207"/>
        <v>44350</v>
      </c>
      <c r="B788">
        <f>'0603'!B68</f>
        <v>5376.2</v>
      </c>
      <c r="C788">
        <f>'0603'!C68</f>
        <v>5656.2</v>
      </c>
      <c r="D788">
        <f>'0603'!D68</f>
        <v>136.30000000000001</v>
      </c>
      <c r="E788">
        <f>'0603'!E68</f>
        <v>172.4</v>
      </c>
      <c r="F788" s="16">
        <f t="shared" si="200"/>
        <v>5512.5</v>
      </c>
      <c r="G788" s="16">
        <f t="shared" si="201"/>
        <v>5828.5999999999995</v>
      </c>
      <c r="H788" s="282">
        <f t="shared" si="202"/>
        <v>-5.423257729128772</v>
      </c>
      <c r="I788" s="27">
        <f t="shared" si="208"/>
        <v>-21116.5</v>
      </c>
      <c r="J788" s="206">
        <f>L788-837.1</f>
        <v>326.00000000000011</v>
      </c>
      <c r="K788">
        <f>'0603'!F68</f>
        <v>0</v>
      </c>
      <c r="L788" s="16">
        <f>B788-K787+(D788)</f>
        <v>1163.1000000000001</v>
      </c>
      <c r="N788" s="38" t="s">
        <v>632</v>
      </c>
      <c r="O788" s="38"/>
      <c r="P788" s="38" t="s">
        <v>633</v>
      </c>
      <c r="Q788" s="38"/>
      <c r="R788" s="38"/>
    </row>
    <row r="789" spans="1:18" x14ac:dyDescent="0.25">
      <c r="A789" s="5">
        <f t="shared" si="207"/>
        <v>44357</v>
      </c>
      <c r="B789">
        <f>'0610'!B68</f>
        <v>5364.7</v>
      </c>
      <c r="C789">
        <f>'0610'!C68</f>
        <v>5674.4</v>
      </c>
      <c r="D789">
        <f>'0610'!D68</f>
        <v>434.9</v>
      </c>
      <c r="E789">
        <f>'0610'!E68</f>
        <v>658.9</v>
      </c>
      <c r="F789" s="16">
        <f t="shared" si="200"/>
        <v>5799.5999999999995</v>
      </c>
      <c r="G789" s="16">
        <f t="shared" si="201"/>
        <v>6333.2999999999993</v>
      </c>
      <c r="H789" s="282">
        <f t="shared" si="202"/>
        <v>-8.4268864572971438</v>
      </c>
      <c r="I789" s="27">
        <f t="shared" si="208"/>
        <v>504.69999999999982</v>
      </c>
      <c r="J789" s="158">
        <f t="shared" si="209"/>
        <v>287.09999999999945</v>
      </c>
    </row>
    <row r="790" spans="1:18" x14ac:dyDescent="0.25">
      <c r="A790" s="5">
        <f t="shared" si="207"/>
        <v>44364</v>
      </c>
      <c r="B790">
        <f>'0617'!B70</f>
        <v>5148.1000000000004</v>
      </c>
      <c r="C790">
        <f>'0617'!C70</f>
        <v>5483</v>
      </c>
      <c r="D790">
        <f>'0617'!D70</f>
        <v>1025.7</v>
      </c>
      <c r="E790">
        <f>'0617'!E70</f>
        <v>1299</v>
      </c>
      <c r="F790" s="16">
        <f t="shared" si="200"/>
        <v>6173.8</v>
      </c>
      <c r="G790" s="16">
        <f t="shared" si="201"/>
        <v>6782</v>
      </c>
      <c r="H790" s="282">
        <f t="shared" si="202"/>
        <v>-8.9678560896490733</v>
      </c>
      <c r="I790" s="27">
        <f t="shared" si="208"/>
        <v>448.70000000000073</v>
      </c>
      <c r="J790" s="158">
        <f t="shared" si="209"/>
        <v>374.20000000000073</v>
      </c>
      <c r="M790" s="16"/>
    </row>
    <row r="791" spans="1:18" x14ac:dyDescent="0.25">
      <c r="A791" s="5">
        <f t="shared" si="207"/>
        <v>44371</v>
      </c>
      <c r="B791">
        <f>'0624'!B70</f>
        <v>5238.3999999999996</v>
      </c>
      <c r="C791">
        <f>'0624'!C70</f>
        <v>5388.7</v>
      </c>
      <c r="D791">
        <f>'0624'!D70</f>
        <v>1161.7</v>
      </c>
      <c r="E791">
        <f>'0624'!E70</f>
        <v>1775.4</v>
      </c>
      <c r="F791" s="16">
        <f t="shared" si="200"/>
        <v>6400.0999999999995</v>
      </c>
      <c r="G791" s="16">
        <f t="shared" si="201"/>
        <v>7164.1</v>
      </c>
      <c r="H791" s="282">
        <f t="shared" si="202"/>
        <v>-10.664284418140458</v>
      </c>
      <c r="I791" s="27">
        <f t="shared" si="208"/>
        <v>382.10000000000036</v>
      </c>
      <c r="J791" s="158">
        <f t="shared" si="209"/>
        <v>226.29999999999927</v>
      </c>
    </row>
    <row r="792" spans="1:18" x14ac:dyDescent="0.25">
      <c r="A792" s="5">
        <f t="shared" si="207"/>
        <v>44378</v>
      </c>
      <c r="B792">
        <f>'0701'!B70</f>
        <v>5144.2</v>
      </c>
      <c r="C792">
        <f>'0701'!C70</f>
        <v>5304.7</v>
      </c>
      <c r="D792">
        <f>'0701'!D70</f>
        <v>1546.8</v>
      </c>
      <c r="E792">
        <f>'0701'!E70</f>
        <v>2185.5</v>
      </c>
      <c r="F792" s="16">
        <f t="shared" si="200"/>
        <v>6691</v>
      </c>
      <c r="G792" s="16">
        <f t="shared" si="201"/>
        <v>7490.2</v>
      </c>
      <c r="H792" s="282">
        <f t="shared" si="202"/>
        <v>-10.669942057621961</v>
      </c>
      <c r="I792" s="27">
        <f t="shared" si="208"/>
        <v>326.09999999999945</v>
      </c>
      <c r="J792" s="158">
        <f t="shared" si="209"/>
        <v>290.90000000000055</v>
      </c>
    </row>
    <row r="793" spans="1:18" x14ac:dyDescent="0.25">
      <c r="A793" s="5">
        <f t="shared" si="207"/>
        <v>44385</v>
      </c>
      <c r="B793">
        <f>'0708'!B71</f>
        <v>5202.8999999999996</v>
      </c>
      <c r="C793">
        <f>'0708'!C71</f>
        <v>5427.7</v>
      </c>
      <c r="D793">
        <f>'0708'!D71</f>
        <v>1912.7</v>
      </c>
      <c r="E793">
        <f>'0708'!E71</f>
        <v>2826.9</v>
      </c>
      <c r="F793" s="16">
        <f t="shared" si="200"/>
        <v>7115.5999999999995</v>
      </c>
      <c r="G793" s="16">
        <f t="shared" si="201"/>
        <v>8254.6</v>
      </c>
      <c r="H793" s="282">
        <f t="shared" si="202"/>
        <v>-13.798366971143372</v>
      </c>
      <c r="I793" s="27">
        <f t="shared" si="208"/>
        <v>764.40000000000055</v>
      </c>
      <c r="J793" s="158">
        <f t="shared" si="209"/>
        <v>424.59999999999945</v>
      </c>
    </row>
    <row r="794" spans="1:18" x14ac:dyDescent="0.25">
      <c r="A794" s="5">
        <f t="shared" si="207"/>
        <v>44392</v>
      </c>
      <c r="B794">
        <f>'0715'!B72</f>
        <v>5205.1000000000004</v>
      </c>
      <c r="C794">
        <f>'0715'!C72</f>
        <v>5516.5</v>
      </c>
      <c r="D794">
        <f>'0715'!D72</f>
        <v>2383.6999999999998</v>
      </c>
      <c r="E794">
        <f>'0715'!E72</f>
        <v>3324.8</v>
      </c>
      <c r="F794" s="16">
        <f t="shared" si="200"/>
        <v>7588.8</v>
      </c>
      <c r="G794" s="16">
        <f t="shared" si="201"/>
        <v>8841.2999999999993</v>
      </c>
      <c r="H794" s="282">
        <f t="shared" si="202"/>
        <v>-14.166468731973792</v>
      </c>
      <c r="I794" s="27">
        <f t="shared" si="208"/>
        <v>586.69999999999891</v>
      </c>
      <c r="J794" s="158">
        <f t="shared" si="209"/>
        <v>473.20000000000073</v>
      </c>
    </row>
    <row r="795" spans="1:18" x14ac:dyDescent="0.25">
      <c r="A795" s="5">
        <f t="shared" si="207"/>
        <v>44399</v>
      </c>
      <c r="B795">
        <f>'0722'!B72</f>
        <v>5375.3</v>
      </c>
      <c r="C795">
        <f>'0722'!C72</f>
        <v>5687.6</v>
      </c>
      <c r="D795">
        <f>'0722'!D72</f>
        <v>2728.6</v>
      </c>
      <c r="E795">
        <f>'0722'!E72</f>
        <v>3830.2</v>
      </c>
      <c r="F795" s="16">
        <f t="shared" si="200"/>
        <v>8103.9</v>
      </c>
      <c r="G795" s="16">
        <f t="shared" si="201"/>
        <v>9517.7999999999993</v>
      </c>
      <c r="H795" s="282">
        <f t="shared" si="202"/>
        <v>-14.855323709260537</v>
      </c>
      <c r="I795" s="27">
        <f t="shared" si="208"/>
        <v>676.5</v>
      </c>
      <c r="J795" s="158">
        <f t="shared" si="209"/>
        <v>515.09999999999945</v>
      </c>
    </row>
    <row r="796" spans="1:18" x14ac:dyDescent="0.25">
      <c r="A796" s="5">
        <f t="shared" si="207"/>
        <v>44406</v>
      </c>
      <c r="B796">
        <f>'0729'!B73</f>
        <v>5296.4</v>
      </c>
      <c r="C796">
        <f>'0729'!C73</f>
        <v>5695.1</v>
      </c>
      <c r="D796">
        <f>'0729'!D73</f>
        <v>3115.8</v>
      </c>
      <c r="E796">
        <f>'0729'!E73</f>
        <v>4428.3</v>
      </c>
      <c r="F796" s="16">
        <f t="shared" si="200"/>
        <v>8412.2000000000007</v>
      </c>
      <c r="G796" s="16">
        <f t="shared" si="201"/>
        <v>10123.400000000001</v>
      </c>
      <c r="H796" s="282">
        <f t="shared" si="202"/>
        <v>-16.90341189718869</v>
      </c>
      <c r="I796" s="27">
        <f t="shared" si="208"/>
        <v>605.60000000000218</v>
      </c>
      <c r="J796" s="158">
        <f t="shared" si="209"/>
        <v>308.30000000000109</v>
      </c>
    </row>
    <row r="797" spans="1:18" x14ac:dyDescent="0.25">
      <c r="A797" s="5">
        <f t="shared" si="207"/>
        <v>44413</v>
      </c>
      <c r="B797">
        <f>'0805'!B73</f>
        <v>4961.6000000000004</v>
      </c>
      <c r="C797">
        <f>'0805'!C73</f>
        <v>5594.9</v>
      </c>
      <c r="D797">
        <f>'0805'!D73</f>
        <v>3743.7</v>
      </c>
      <c r="E797">
        <f>'0805'!E73</f>
        <v>4896.3</v>
      </c>
      <c r="F797" s="16">
        <f t="shared" ref="F797:F857" si="211">+B797+D797</f>
        <v>8705.2999999999993</v>
      </c>
      <c r="G797" s="16">
        <f t="shared" ref="G797:G857" si="212">+C797+E797</f>
        <v>10491.2</v>
      </c>
      <c r="H797" s="282">
        <f t="shared" ref="H797:H857" si="213">+(F797/G797-1)*100</f>
        <v>-17.022838188195834</v>
      </c>
      <c r="I797" s="27">
        <f t="shared" si="208"/>
        <v>367.79999999999927</v>
      </c>
      <c r="J797" s="158">
        <f t="shared" si="209"/>
        <v>293.09999999999854</v>
      </c>
    </row>
    <row r="798" spans="1:18" x14ac:dyDescent="0.25">
      <c r="A798" s="5">
        <f t="shared" si="207"/>
        <v>44420</v>
      </c>
      <c r="B798">
        <f>'0812'!B73</f>
        <v>4676.5</v>
      </c>
      <c r="C798">
        <f>'0812'!C73</f>
        <v>5710.9</v>
      </c>
      <c r="D798">
        <f>'0812'!D73</f>
        <v>4335.5</v>
      </c>
      <c r="E798">
        <f>'0812'!E73</f>
        <v>5303.2</v>
      </c>
      <c r="F798" s="16">
        <f t="shared" si="211"/>
        <v>9012</v>
      </c>
      <c r="G798" s="16">
        <f t="shared" si="212"/>
        <v>11014.099999999999</v>
      </c>
      <c r="H798" s="282">
        <f t="shared" si="213"/>
        <v>-18.177608701573423</v>
      </c>
      <c r="I798" s="27">
        <f t="shared" si="208"/>
        <v>522.89999999999782</v>
      </c>
      <c r="J798" s="158">
        <f t="shared" si="209"/>
        <v>306.70000000000073</v>
      </c>
    </row>
    <row r="799" spans="1:18" x14ac:dyDescent="0.25">
      <c r="A799" s="5">
        <f t="shared" si="207"/>
        <v>44427</v>
      </c>
      <c r="B799">
        <f>'0819'!B73</f>
        <v>4116.7</v>
      </c>
      <c r="C799">
        <f>'0819'!C73</f>
        <v>5828.6</v>
      </c>
      <c r="D799">
        <f>'0819'!D73</f>
        <v>5011.2</v>
      </c>
      <c r="E799">
        <f>'0819'!E73</f>
        <v>5898.4</v>
      </c>
      <c r="F799" s="16">
        <f t="shared" si="211"/>
        <v>9127.9</v>
      </c>
      <c r="G799" s="16">
        <f t="shared" si="212"/>
        <v>11727</v>
      </c>
      <c r="H799" s="282">
        <f t="shared" si="213"/>
        <v>-22.163383644580883</v>
      </c>
      <c r="I799" s="27">
        <f t="shared" si="208"/>
        <v>712.90000000000146</v>
      </c>
      <c r="J799" s="158">
        <f t="shared" si="209"/>
        <v>115.89999999999964</v>
      </c>
    </row>
    <row r="800" spans="1:18" x14ac:dyDescent="0.25">
      <c r="A800" s="5">
        <f t="shared" si="207"/>
        <v>44434</v>
      </c>
      <c r="B800">
        <f>'0826'!B74</f>
        <v>3995</v>
      </c>
      <c r="C800">
        <f>'0826'!C74</f>
        <v>5930.7</v>
      </c>
      <c r="D800">
        <f>'0826'!D74</f>
        <v>5428.3</v>
      </c>
      <c r="E800">
        <f>'0826'!E74</f>
        <v>6381.8</v>
      </c>
      <c r="F800" s="16">
        <f t="shared" si="211"/>
        <v>9423.2999999999993</v>
      </c>
      <c r="G800" s="16">
        <f t="shared" si="212"/>
        <v>12312.5</v>
      </c>
      <c r="H800" s="282">
        <f t="shared" si="213"/>
        <v>-23.465583756345186</v>
      </c>
      <c r="I800" s="27">
        <f t="shared" si="208"/>
        <v>585.5</v>
      </c>
      <c r="J800" s="158">
        <f t="shared" si="209"/>
        <v>295.39999999999964</v>
      </c>
    </row>
    <row r="801" spans="1:10" x14ac:dyDescent="0.25">
      <c r="A801" s="5">
        <f t="shared" si="207"/>
        <v>44441</v>
      </c>
      <c r="B801">
        <f>'0902'!B74</f>
        <v>3993.3</v>
      </c>
      <c r="C801">
        <f>'0902'!C74</f>
        <v>5688.2</v>
      </c>
      <c r="D801">
        <f>'0902'!D74</f>
        <v>5818.4</v>
      </c>
      <c r="E801">
        <f>'0902'!E74</f>
        <v>7108.7</v>
      </c>
      <c r="F801" s="16">
        <f t="shared" si="211"/>
        <v>9811.7000000000007</v>
      </c>
      <c r="G801" s="16">
        <f t="shared" si="212"/>
        <v>12796.9</v>
      </c>
      <c r="H801" s="282">
        <f t="shared" si="213"/>
        <v>-23.3275246348725</v>
      </c>
      <c r="I801" s="27">
        <f t="shared" si="208"/>
        <v>484.39999999999964</v>
      </c>
      <c r="J801" s="158">
        <f t="shared" si="209"/>
        <v>388.40000000000146</v>
      </c>
    </row>
    <row r="802" spans="1:10" x14ac:dyDescent="0.25">
      <c r="A802" s="5">
        <f t="shared" si="207"/>
        <v>44448</v>
      </c>
      <c r="B802">
        <f>'0909'!B74</f>
        <v>4096.3</v>
      </c>
      <c r="C802">
        <f>'0909'!C74</f>
        <v>5459.9</v>
      </c>
      <c r="D802">
        <f>'0909'!D74</f>
        <v>6332.5</v>
      </c>
      <c r="E802">
        <f>'0909'!E74</f>
        <v>7672.8</v>
      </c>
      <c r="F802" s="16">
        <f t="shared" si="211"/>
        <v>10428.799999999999</v>
      </c>
      <c r="G802" s="16">
        <f t="shared" si="212"/>
        <v>13132.7</v>
      </c>
      <c r="H802" s="282">
        <f t="shared" si="213"/>
        <v>-20.589063939631615</v>
      </c>
      <c r="I802" s="27">
        <f t="shared" si="208"/>
        <v>335.80000000000109</v>
      </c>
      <c r="J802" s="158">
        <f t="shared" si="209"/>
        <v>617.09999999999854</v>
      </c>
    </row>
    <row r="803" spans="1:10" x14ac:dyDescent="0.25">
      <c r="A803" s="5">
        <f t="shared" si="207"/>
        <v>44455</v>
      </c>
      <c r="B803">
        <f>'0916'!B74</f>
        <v>3944.3</v>
      </c>
      <c r="C803">
        <f>'0916'!C74</f>
        <v>5342.1</v>
      </c>
      <c r="D803" s="54">
        <v>6840.3</v>
      </c>
      <c r="E803">
        <f>'0916'!E74</f>
        <v>8141.8</v>
      </c>
      <c r="F803" s="16">
        <f t="shared" si="211"/>
        <v>10784.6</v>
      </c>
      <c r="G803" s="16">
        <f t="shared" si="212"/>
        <v>13483.900000000001</v>
      </c>
      <c r="H803" s="282">
        <f t="shared" si="213"/>
        <v>-20.018688954975939</v>
      </c>
      <c r="I803" s="27">
        <f t="shared" si="208"/>
        <v>351.20000000000073</v>
      </c>
      <c r="J803" s="158">
        <f t="shared" si="209"/>
        <v>355.80000000000109</v>
      </c>
    </row>
    <row r="804" spans="1:10" x14ac:dyDescent="0.25">
      <c r="A804" s="5">
        <f t="shared" si="207"/>
        <v>44462</v>
      </c>
      <c r="B804">
        <f>'0923'!B74</f>
        <v>3865.5</v>
      </c>
      <c r="C804">
        <f>'0923'!C74</f>
        <v>5202.3</v>
      </c>
      <c r="D804" s="54">
        <v>7209.2</v>
      </c>
      <c r="E804">
        <f>'0923'!E74</f>
        <v>8787.9</v>
      </c>
      <c r="F804" s="16">
        <f t="shared" si="211"/>
        <v>11074.7</v>
      </c>
      <c r="G804" s="16">
        <f t="shared" si="212"/>
        <v>13990.2</v>
      </c>
      <c r="H804" s="282">
        <f t="shared" si="213"/>
        <v>-20.839587711397979</v>
      </c>
      <c r="I804" s="27">
        <f t="shared" si="208"/>
        <v>506.29999999999927</v>
      </c>
      <c r="J804" s="158">
        <f t="shared" si="209"/>
        <v>290.10000000000036</v>
      </c>
    </row>
    <row r="805" spans="1:10" x14ac:dyDescent="0.25">
      <c r="A805" s="5">
        <f t="shared" si="207"/>
        <v>44469</v>
      </c>
      <c r="B805">
        <f>'0930'!B74</f>
        <v>3655.3</v>
      </c>
      <c r="C805">
        <f>'0930'!C74</f>
        <v>5030.1000000000004</v>
      </c>
      <c r="D805" s="54">
        <v>7752.6</v>
      </c>
      <c r="E805">
        <f>'0930'!E74</f>
        <v>9490.7000000000007</v>
      </c>
      <c r="F805" s="16">
        <f t="shared" si="211"/>
        <v>11407.900000000001</v>
      </c>
      <c r="G805" s="16">
        <f t="shared" si="212"/>
        <v>14520.800000000001</v>
      </c>
      <c r="H805" s="282">
        <f t="shared" si="213"/>
        <v>-21.437524103355187</v>
      </c>
      <c r="I805" s="27">
        <f t="shared" si="208"/>
        <v>530.60000000000036</v>
      </c>
      <c r="J805" s="158">
        <f t="shared" si="209"/>
        <v>333.20000000000073</v>
      </c>
    </row>
    <row r="806" spans="1:10" x14ac:dyDescent="0.25">
      <c r="A806" s="5">
        <f t="shared" si="207"/>
        <v>44476</v>
      </c>
      <c r="B806">
        <f>'1007'!B74</f>
        <v>3764</v>
      </c>
      <c r="C806">
        <f>'1007'!C74</f>
        <v>5051.8999999999996</v>
      </c>
      <c r="D806" s="54">
        <v>8211.5</v>
      </c>
      <c r="E806">
        <f>'1007'!E74</f>
        <v>9997.4</v>
      </c>
      <c r="F806" s="16">
        <f t="shared" si="211"/>
        <v>11975.5</v>
      </c>
      <c r="G806" s="16">
        <f t="shared" si="212"/>
        <v>15049.3</v>
      </c>
      <c r="H806" s="282">
        <f t="shared" si="213"/>
        <v>-20.424870259746296</v>
      </c>
      <c r="I806" s="27">
        <f t="shared" si="208"/>
        <v>528.49999999999818</v>
      </c>
      <c r="J806" s="158">
        <f t="shared" si="209"/>
        <v>567.59999999999854</v>
      </c>
    </row>
    <row r="807" spans="1:10" x14ac:dyDescent="0.25">
      <c r="A807" s="5">
        <f t="shared" si="207"/>
        <v>44483</v>
      </c>
      <c r="B807">
        <f>'1014'!B74</f>
        <v>3966.2</v>
      </c>
      <c r="C807">
        <f>'1014'!C74</f>
        <v>5227.2</v>
      </c>
      <c r="D807" s="54">
        <v>8371.7000000000007</v>
      </c>
      <c r="E807">
        <f>'1014'!E74</f>
        <v>10189.5</v>
      </c>
      <c r="F807" s="16">
        <f t="shared" si="211"/>
        <v>12337.900000000001</v>
      </c>
      <c r="G807" s="16">
        <f t="shared" si="212"/>
        <v>15416.7</v>
      </c>
      <c r="H807" s="282">
        <f t="shared" si="213"/>
        <v>-19.970551415023962</v>
      </c>
      <c r="I807" s="27">
        <f t="shared" si="208"/>
        <v>367.40000000000146</v>
      </c>
      <c r="J807" s="158">
        <f t="shared" si="209"/>
        <v>362.40000000000146</v>
      </c>
    </row>
    <row r="808" spans="1:10" x14ac:dyDescent="0.25">
      <c r="A808" s="5">
        <f t="shared" si="207"/>
        <v>44490</v>
      </c>
      <c r="B808">
        <f>'1021'!B74</f>
        <v>4049.9</v>
      </c>
      <c r="C808">
        <f>'1021'!C74</f>
        <v>5527.8</v>
      </c>
      <c r="D808">
        <f>'1021'!D74</f>
        <v>8557.2000000000007</v>
      </c>
      <c r="E808">
        <f>'1021'!E74</f>
        <v>10632.1</v>
      </c>
      <c r="F808" s="16">
        <f t="shared" si="211"/>
        <v>12607.1</v>
      </c>
      <c r="G808" s="16">
        <f t="shared" si="212"/>
        <v>16159.900000000001</v>
      </c>
      <c r="H808" s="282">
        <f t="shared" si="213"/>
        <v>-21.985284562404473</v>
      </c>
      <c r="I808" s="27">
        <f t="shared" si="208"/>
        <v>743.20000000000073</v>
      </c>
      <c r="J808" s="158">
        <f t="shared" si="209"/>
        <v>269.19999999999891</v>
      </c>
    </row>
    <row r="809" spans="1:10" x14ac:dyDescent="0.25">
      <c r="A809" s="5">
        <f t="shared" si="207"/>
        <v>44497</v>
      </c>
      <c r="B809">
        <f>'1028'!B75</f>
        <v>4313.7</v>
      </c>
      <c r="C809">
        <f>'1028'!C75</f>
        <v>5805.5</v>
      </c>
      <c r="D809">
        <f>'1028'!D75</f>
        <v>8693.6</v>
      </c>
      <c r="E809">
        <f>'1028'!E75</f>
        <v>10951.4</v>
      </c>
      <c r="F809" s="16">
        <f t="shared" si="211"/>
        <v>13007.3</v>
      </c>
      <c r="G809" s="16">
        <f t="shared" si="212"/>
        <v>16756.900000000001</v>
      </c>
      <c r="H809" s="282">
        <f t="shared" si="213"/>
        <v>-22.37645387870073</v>
      </c>
      <c r="I809" s="27">
        <f t="shared" si="208"/>
        <v>597</v>
      </c>
      <c r="J809" s="158">
        <f t="shared" si="209"/>
        <v>400.19999999999891</v>
      </c>
    </row>
    <row r="810" spans="1:10" x14ac:dyDescent="0.25">
      <c r="A810" s="5">
        <f t="shared" si="207"/>
        <v>44504</v>
      </c>
      <c r="B810">
        <v>4329.6000000000004</v>
      </c>
      <c r="C810">
        <v>5751.1</v>
      </c>
      <c r="D810" s="54">
        <v>8944.2999999999993</v>
      </c>
      <c r="E810">
        <v>11306.4</v>
      </c>
      <c r="F810" s="16">
        <f t="shared" si="211"/>
        <v>13273.9</v>
      </c>
      <c r="G810" s="16">
        <f t="shared" si="212"/>
        <v>17057.5</v>
      </c>
      <c r="H810" s="282">
        <f t="shared" si="213"/>
        <v>-22.18144511212077</v>
      </c>
      <c r="I810" s="27">
        <f t="shared" si="208"/>
        <v>300.59999999999854</v>
      </c>
      <c r="J810" s="158">
        <f t="shared" si="209"/>
        <v>266.60000000000036</v>
      </c>
    </row>
    <row r="811" spans="1:10" x14ac:dyDescent="0.25">
      <c r="A811" s="5">
        <f t="shared" si="207"/>
        <v>44511</v>
      </c>
      <c r="B811">
        <f>'1111'!B76</f>
        <v>4417.8</v>
      </c>
      <c r="C811">
        <f>'1111'!C76</f>
        <v>5673.1</v>
      </c>
      <c r="D811" s="54">
        <v>9255.2000000000007</v>
      </c>
      <c r="E811">
        <f>'1111'!E76</f>
        <v>11576.8</v>
      </c>
      <c r="F811" s="16">
        <f t="shared" si="211"/>
        <v>13673</v>
      </c>
      <c r="G811" s="16">
        <f t="shared" si="212"/>
        <v>17249.900000000001</v>
      </c>
      <c r="H811" s="282">
        <f t="shared" si="213"/>
        <v>-20.735772381289173</v>
      </c>
      <c r="I811" s="27">
        <f t="shared" si="208"/>
        <v>192.40000000000146</v>
      </c>
      <c r="J811" s="158">
        <f t="shared" si="209"/>
        <v>399.10000000000036</v>
      </c>
    </row>
    <row r="812" spans="1:10" x14ac:dyDescent="0.25">
      <c r="A812" s="5">
        <f t="shared" si="207"/>
        <v>44518</v>
      </c>
      <c r="B812">
        <f>'1118'!B76</f>
        <v>4786.1000000000004</v>
      </c>
      <c r="C812">
        <f>'1118'!C76</f>
        <v>6125.5</v>
      </c>
      <c r="D812">
        <f>'1118'!D76</f>
        <v>9454.4</v>
      </c>
      <c r="E812">
        <f>'1118'!E76</f>
        <v>11920.1</v>
      </c>
      <c r="F812" s="16">
        <f t="shared" si="211"/>
        <v>14240.5</v>
      </c>
      <c r="G812" s="16">
        <f t="shared" si="212"/>
        <v>18045.599999999999</v>
      </c>
      <c r="H812" s="282">
        <f t="shared" si="213"/>
        <v>-21.08602651061754</v>
      </c>
      <c r="I812" s="27">
        <f t="shared" si="208"/>
        <v>795.69999999999709</v>
      </c>
      <c r="J812" s="158">
        <f t="shared" si="209"/>
        <v>567.5</v>
      </c>
    </row>
    <row r="813" spans="1:10" x14ac:dyDescent="0.25">
      <c r="A813" s="5">
        <f t="shared" si="207"/>
        <v>44525</v>
      </c>
      <c r="B813">
        <f>'1125'!B76</f>
        <v>4494.6000000000004</v>
      </c>
      <c r="C813">
        <f>'1125'!C76</f>
        <v>6120.4</v>
      </c>
      <c r="D813" s="54">
        <v>9824.5</v>
      </c>
      <c r="E813">
        <f>'1125'!E76</f>
        <v>12371.6</v>
      </c>
      <c r="F813" s="16">
        <f t="shared" si="211"/>
        <v>14319.1</v>
      </c>
      <c r="G813" s="16">
        <f t="shared" si="212"/>
        <v>18492</v>
      </c>
      <c r="H813" s="282">
        <f t="shared" si="213"/>
        <v>-22.565974475448837</v>
      </c>
      <c r="I813" s="27">
        <f t="shared" si="208"/>
        <v>446.40000000000146</v>
      </c>
      <c r="J813" s="158">
        <f t="shared" si="209"/>
        <v>78.600000000000364</v>
      </c>
    </row>
    <row r="814" spans="1:10" x14ac:dyDescent="0.25">
      <c r="A814" s="5">
        <f t="shared" si="207"/>
        <v>44532</v>
      </c>
      <c r="B814">
        <f>'1202'!B76</f>
        <v>4521.1000000000004</v>
      </c>
      <c r="C814">
        <f>'1202'!C76</f>
        <v>6184.2</v>
      </c>
      <c r="D814" s="54">
        <v>10037.9</v>
      </c>
      <c r="E814">
        <f>'1202'!E76</f>
        <v>12924.3</v>
      </c>
      <c r="F814" s="16">
        <f t="shared" si="211"/>
        <v>14559</v>
      </c>
      <c r="G814" s="16">
        <f t="shared" si="212"/>
        <v>19108.5</v>
      </c>
      <c r="H814" s="282">
        <f t="shared" si="213"/>
        <v>-23.808776199073712</v>
      </c>
      <c r="I814" s="27">
        <f t="shared" si="208"/>
        <v>616.5</v>
      </c>
      <c r="J814" s="158">
        <f t="shared" si="209"/>
        <v>239.89999999999964</v>
      </c>
    </row>
    <row r="815" spans="1:10" x14ac:dyDescent="0.25">
      <c r="A815" s="5">
        <f t="shared" si="207"/>
        <v>44539</v>
      </c>
      <c r="B815">
        <f>'1209'!B77</f>
        <v>4897.3</v>
      </c>
      <c r="C815">
        <f>'1209'!C77</f>
        <v>6486.1</v>
      </c>
      <c r="D815" s="54">
        <v>10312.299999999999</v>
      </c>
      <c r="E815">
        <f>'1209'!E77</f>
        <v>13162.7</v>
      </c>
      <c r="F815" s="16">
        <f t="shared" si="211"/>
        <v>15209.599999999999</v>
      </c>
      <c r="G815" s="16">
        <f t="shared" si="212"/>
        <v>19648.800000000003</v>
      </c>
      <c r="H815" s="282">
        <f t="shared" si="213"/>
        <v>-22.592728309107958</v>
      </c>
      <c r="I815" s="27">
        <f t="shared" si="208"/>
        <v>540.30000000000291</v>
      </c>
      <c r="J815" s="158">
        <f t="shared" si="209"/>
        <v>650.59999999999854</v>
      </c>
    </row>
    <row r="816" spans="1:10" x14ac:dyDescent="0.25">
      <c r="A816" s="5">
        <f t="shared" si="207"/>
        <v>44546</v>
      </c>
      <c r="B816">
        <f>'1216'!B77</f>
        <v>5132.3999999999996</v>
      </c>
      <c r="C816">
        <f>'1216'!C77</f>
        <v>6513.5</v>
      </c>
      <c r="D816">
        <f>'1216'!D77</f>
        <v>10502.6</v>
      </c>
      <c r="E816">
        <f>'1216'!E77</f>
        <v>13529</v>
      </c>
      <c r="F816" s="16">
        <f t="shared" si="211"/>
        <v>15635</v>
      </c>
      <c r="G816" s="16">
        <f t="shared" si="212"/>
        <v>20042.5</v>
      </c>
      <c r="H816" s="282">
        <f t="shared" si="213"/>
        <v>-21.990769614569039</v>
      </c>
      <c r="I816" s="27">
        <f t="shared" si="208"/>
        <v>393.69999999999709</v>
      </c>
      <c r="J816" s="158">
        <f t="shared" si="209"/>
        <v>425.40000000000146</v>
      </c>
    </row>
    <row r="817" spans="1:12" x14ac:dyDescent="0.25">
      <c r="A817" s="5">
        <f t="shared" si="207"/>
        <v>44553</v>
      </c>
      <c r="B817">
        <f>'1223'!B78</f>
        <v>4996.8</v>
      </c>
      <c r="C817">
        <f>'1223'!C78</f>
        <v>6599.2</v>
      </c>
      <c r="D817">
        <f>'1223'!D78</f>
        <v>10837.7</v>
      </c>
      <c r="E817">
        <f>'1223'!E78</f>
        <v>13963.9</v>
      </c>
      <c r="F817" s="16">
        <f t="shared" si="211"/>
        <v>15834.5</v>
      </c>
      <c r="G817" s="16">
        <f t="shared" si="212"/>
        <v>20563.099999999999</v>
      </c>
      <c r="H817" s="282">
        <f t="shared" si="213"/>
        <v>-22.995560007975445</v>
      </c>
      <c r="I817" s="27">
        <f t="shared" si="208"/>
        <v>520.59999999999854</v>
      </c>
      <c r="J817" s="158">
        <f t="shared" si="209"/>
        <v>199.5</v>
      </c>
    </row>
    <row r="818" spans="1:12" x14ac:dyDescent="0.25">
      <c r="A818" s="5">
        <f t="shared" si="207"/>
        <v>44560</v>
      </c>
      <c r="B818">
        <f>'1230'!B78</f>
        <v>4834.5</v>
      </c>
      <c r="C818">
        <f>'1230'!C78</f>
        <v>6455.8</v>
      </c>
      <c r="D818">
        <f>'1230'!D78</f>
        <v>11048.6</v>
      </c>
      <c r="E818">
        <f>'1230'!E78</f>
        <v>14382.6</v>
      </c>
      <c r="F818" s="16">
        <f t="shared" si="211"/>
        <v>15883.1</v>
      </c>
      <c r="G818" s="16">
        <f t="shared" si="212"/>
        <v>20838.400000000001</v>
      </c>
      <c r="H818" s="282">
        <f t="shared" si="213"/>
        <v>-23.779656787469293</v>
      </c>
      <c r="I818" s="27">
        <f t="shared" si="208"/>
        <v>275.30000000000291</v>
      </c>
      <c r="J818" s="158">
        <f t="shared" si="209"/>
        <v>48.600000000000364</v>
      </c>
    </row>
    <row r="819" spans="1:12" x14ac:dyDescent="0.25">
      <c r="A819" s="5">
        <f t="shared" si="207"/>
        <v>44567</v>
      </c>
      <c r="B819">
        <f>'0106'!B77</f>
        <v>4840.6000000000004</v>
      </c>
      <c r="C819">
        <f>'0106'!C77</f>
        <v>6319.3</v>
      </c>
      <c r="D819">
        <f>'0106'!D77</f>
        <v>11307</v>
      </c>
      <c r="E819">
        <f>'0106'!E77</f>
        <v>14741</v>
      </c>
      <c r="F819" s="16">
        <f t="shared" si="211"/>
        <v>16147.6</v>
      </c>
      <c r="G819" s="16">
        <f t="shared" si="212"/>
        <v>21060.3</v>
      </c>
      <c r="H819" s="282">
        <f t="shared" si="213"/>
        <v>-23.326828202827123</v>
      </c>
      <c r="I819" s="27">
        <f t="shared" si="208"/>
        <v>221.89999999999782</v>
      </c>
      <c r="J819" s="158">
        <f t="shared" si="209"/>
        <v>264.5</v>
      </c>
    </row>
    <row r="820" spans="1:12" x14ac:dyDescent="0.25">
      <c r="A820" s="5">
        <f t="shared" si="207"/>
        <v>44574</v>
      </c>
      <c r="B820">
        <f>'0113'!B77</f>
        <v>4829.8</v>
      </c>
      <c r="C820">
        <f>'0113'!C77</f>
        <v>6384.9</v>
      </c>
      <c r="D820" s="54">
        <v>11698.3</v>
      </c>
      <c r="E820">
        <f>'0113'!E77</f>
        <v>15005</v>
      </c>
      <c r="F820" s="16">
        <f t="shared" si="211"/>
        <v>16528.099999999999</v>
      </c>
      <c r="G820" s="16">
        <f t="shared" si="212"/>
        <v>21389.9</v>
      </c>
      <c r="H820" s="282">
        <f t="shared" si="213"/>
        <v>-22.729419024866893</v>
      </c>
      <c r="I820" s="27">
        <f t="shared" si="208"/>
        <v>329.60000000000218</v>
      </c>
      <c r="J820" s="158">
        <f t="shared" si="209"/>
        <v>380.49999999999818</v>
      </c>
    </row>
    <row r="821" spans="1:12" x14ac:dyDescent="0.25">
      <c r="A821" s="5">
        <f t="shared" si="207"/>
        <v>44581</v>
      </c>
      <c r="B821">
        <f>'0120'!B77</f>
        <v>5145.6000000000004</v>
      </c>
      <c r="C821">
        <f>'0120'!C77</f>
        <v>6259.7</v>
      </c>
      <c r="D821">
        <f>'0120'!D77</f>
        <v>12059.2</v>
      </c>
      <c r="E821">
        <f>'0120'!E77</f>
        <v>15510.8</v>
      </c>
      <c r="F821" s="16">
        <f t="shared" si="211"/>
        <v>17204.800000000003</v>
      </c>
      <c r="G821" s="16">
        <f t="shared" si="212"/>
        <v>21770.5</v>
      </c>
      <c r="H821" s="282">
        <f t="shared" si="213"/>
        <v>-20.971957465377443</v>
      </c>
      <c r="I821" s="27">
        <f t="shared" si="208"/>
        <v>380.59999999999854</v>
      </c>
      <c r="J821" s="158">
        <f t="shared" si="209"/>
        <v>676.70000000000437</v>
      </c>
    </row>
    <row r="822" spans="1:12" x14ac:dyDescent="0.25">
      <c r="A822" s="5">
        <f t="shared" si="207"/>
        <v>44588</v>
      </c>
      <c r="B822">
        <f>'0127'!B77</f>
        <v>4819.5</v>
      </c>
      <c r="C822">
        <f>'0127'!C77</f>
        <v>6404.7</v>
      </c>
      <c r="D822">
        <f>'0127'!D77</f>
        <v>12442.8</v>
      </c>
      <c r="E822">
        <f>'0127'!E77</f>
        <v>16008.9</v>
      </c>
      <c r="F822" s="16">
        <f t="shared" si="211"/>
        <v>17262.3</v>
      </c>
      <c r="G822" s="16">
        <f t="shared" si="212"/>
        <v>22413.599999999999</v>
      </c>
      <c r="H822" s="282">
        <f t="shared" si="213"/>
        <v>-22.982921083627794</v>
      </c>
      <c r="I822" s="27">
        <f t="shared" si="208"/>
        <v>643.09999999999854</v>
      </c>
      <c r="J822" s="158">
        <f t="shared" si="209"/>
        <v>57.499999999996362</v>
      </c>
    </row>
    <row r="823" spans="1:12" x14ac:dyDescent="0.25">
      <c r="A823" s="5">
        <f t="shared" si="207"/>
        <v>44595</v>
      </c>
      <c r="B823">
        <f>'0203'!B77</f>
        <v>4523.3999999999996</v>
      </c>
      <c r="C823">
        <f>'0203'!C77</f>
        <v>6556.9</v>
      </c>
      <c r="D823">
        <f>'0203'!D77</f>
        <v>12823.7</v>
      </c>
      <c r="E823">
        <f>'0203'!E77</f>
        <v>16447.8</v>
      </c>
      <c r="F823" s="16">
        <f t="shared" si="211"/>
        <v>17347.099999999999</v>
      </c>
      <c r="G823" s="16">
        <f t="shared" si="212"/>
        <v>23004.699999999997</v>
      </c>
      <c r="H823" s="282">
        <f t="shared" si="213"/>
        <v>-24.593235295396155</v>
      </c>
      <c r="I823" s="27">
        <f t="shared" si="208"/>
        <v>591.09999999999854</v>
      </c>
      <c r="J823" s="158">
        <f t="shared" si="209"/>
        <v>84.799999999999272</v>
      </c>
    </row>
    <row r="824" spans="1:12" x14ac:dyDescent="0.25">
      <c r="A824" s="5">
        <f t="shared" si="207"/>
        <v>44602</v>
      </c>
      <c r="B824">
        <f>'0210'!B77</f>
        <v>4229.8</v>
      </c>
      <c r="C824">
        <f>'0210'!C77</f>
        <v>6576.3</v>
      </c>
      <c r="D824">
        <f>'0210'!D77</f>
        <v>13235.3</v>
      </c>
      <c r="E824">
        <f>'0210'!E77</f>
        <v>16827.5</v>
      </c>
      <c r="F824" s="16">
        <f t="shared" si="211"/>
        <v>17465.099999999999</v>
      </c>
      <c r="G824" s="16">
        <f t="shared" si="212"/>
        <v>23403.8</v>
      </c>
      <c r="H824" s="282">
        <f t="shared" si="213"/>
        <v>-25.374939112451834</v>
      </c>
      <c r="I824" s="27">
        <f t="shared" si="208"/>
        <v>399.10000000000218</v>
      </c>
      <c r="J824" s="158">
        <f t="shared" si="209"/>
        <v>118</v>
      </c>
    </row>
    <row r="825" spans="1:12" x14ac:dyDescent="0.25">
      <c r="A825" s="5">
        <f t="shared" si="207"/>
        <v>44609</v>
      </c>
      <c r="B825">
        <f>'0217'!B77</f>
        <v>4200.1000000000004</v>
      </c>
      <c r="C825">
        <f>'0217'!C77</f>
        <v>6351.3</v>
      </c>
      <c r="D825">
        <f>'0217'!D77</f>
        <v>13782</v>
      </c>
      <c r="E825">
        <f>'0217'!E77</f>
        <v>17220.2</v>
      </c>
      <c r="F825" s="16">
        <f t="shared" si="211"/>
        <v>17982.099999999999</v>
      </c>
      <c r="G825" s="16">
        <f t="shared" si="212"/>
        <v>23571.5</v>
      </c>
      <c r="H825" s="282">
        <f t="shared" si="213"/>
        <v>-23.712534204441816</v>
      </c>
      <c r="I825" s="27">
        <f t="shared" si="208"/>
        <v>167.70000000000073</v>
      </c>
      <c r="J825" s="158">
        <f t="shared" si="209"/>
        <v>517</v>
      </c>
    </row>
    <row r="826" spans="1:12" x14ac:dyDescent="0.25">
      <c r="A826" s="5">
        <f t="shared" si="207"/>
        <v>44616</v>
      </c>
      <c r="B826">
        <f>'0224'!B77</f>
        <v>4135.3</v>
      </c>
      <c r="C826">
        <f>'0224'!C77</f>
        <v>6163</v>
      </c>
      <c r="D826">
        <f>'0224'!D77</f>
        <v>14146.7</v>
      </c>
      <c r="E826">
        <f>'0224'!E77</f>
        <v>17627.7</v>
      </c>
      <c r="F826" s="16">
        <f t="shared" si="211"/>
        <v>18282</v>
      </c>
      <c r="G826" s="16">
        <f t="shared" si="212"/>
        <v>23790.7</v>
      </c>
      <c r="H826" s="282">
        <f t="shared" si="213"/>
        <v>-23.154846221422652</v>
      </c>
      <c r="I826" s="27">
        <f t="shared" si="208"/>
        <v>219.20000000000073</v>
      </c>
      <c r="J826" s="158">
        <f t="shared" si="209"/>
        <v>299.90000000000146</v>
      </c>
    </row>
    <row r="827" spans="1:12" x14ac:dyDescent="0.25">
      <c r="A827" s="5">
        <f t="shared" si="207"/>
        <v>44623</v>
      </c>
      <c r="B827">
        <f>'0303'!B77</f>
        <v>4058</v>
      </c>
      <c r="C827">
        <f>'0303'!C77</f>
        <v>6023.8</v>
      </c>
      <c r="D827">
        <f>'0303'!D77</f>
        <v>14531.2</v>
      </c>
      <c r="E827">
        <f>'0303'!E77</f>
        <v>18096.5</v>
      </c>
      <c r="F827" s="16">
        <f t="shared" si="211"/>
        <v>18589.2</v>
      </c>
      <c r="G827" s="16">
        <f t="shared" si="212"/>
        <v>24120.3</v>
      </c>
      <c r="H827" s="282">
        <f t="shared" si="213"/>
        <v>-22.931306824541974</v>
      </c>
      <c r="I827" s="27">
        <f t="shared" si="208"/>
        <v>329.59999999999854</v>
      </c>
      <c r="J827" s="158">
        <f t="shared" si="209"/>
        <v>307.20000000000073</v>
      </c>
    </row>
    <row r="828" spans="1:12" x14ac:dyDescent="0.25">
      <c r="A828" s="5">
        <f t="shared" si="207"/>
        <v>44630</v>
      </c>
      <c r="B828">
        <f>'0310'!B78</f>
        <v>3954.5</v>
      </c>
      <c r="C828">
        <f>'0310'!C78</f>
        <v>5751.6</v>
      </c>
      <c r="D828">
        <f>'0310'!D78</f>
        <v>14780.7</v>
      </c>
      <c r="E828">
        <f>'0310'!E78</f>
        <v>18758.8</v>
      </c>
      <c r="F828" s="16">
        <f t="shared" si="211"/>
        <v>18735.2</v>
      </c>
      <c r="G828" s="16">
        <f t="shared" si="212"/>
        <v>24510.400000000001</v>
      </c>
      <c r="H828" s="282">
        <f t="shared" si="213"/>
        <v>-23.562242966251056</v>
      </c>
      <c r="I828" s="27">
        <f t="shared" si="208"/>
        <v>390.10000000000218</v>
      </c>
      <c r="J828" s="158">
        <f t="shared" si="209"/>
        <v>146</v>
      </c>
    </row>
    <row r="829" spans="1:12" x14ac:dyDescent="0.25">
      <c r="A829" s="5">
        <f t="shared" ref="A829:A899" si="214">+A828+7</f>
        <v>44637</v>
      </c>
      <c r="B829">
        <f>'0317'!B79</f>
        <v>3744.1</v>
      </c>
      <c r="C829">
        <f>'0317'!C79</f>
        <v>5436.3</v>
      </c>
      <c r="D829">
        <f>'0317'!D79</f>
        <v>15146.7</v>
      </c>
      <c r="E829">
        <f>'0317'!E79</f>
        <v>19417.7</v>
      </c>
      <c r="F829" s="16">
        <f t="shared" si="211"/>
        <v>18890.8</v>
      </c>
      <c r="G829" s="16">
        <f t="shared" si="212"/>
        <v>24854</v>
      </c>
      <c r="H829" s="282">
        <f t="shared" si="213"/>
        <v>-23.992918644886142</v>
      </c>
      <c r="I829" s="27">
        <f t="shared" si="208"/>
        <v>343.59999999999854</v>
      </c>
      <c r="J829" s="158">
        <f t="shared" si="209"/>
        <v>155.59999999999854</v>
      </c>
    </row>
    <row r="830" spans="1:12" x14ac:dyDescent="0.25">
      <c r="A830" s="5">
        <f t="shared" si="214"/>
        <v>44644</v>
      </c>
      <c r="B830">
        <f>'0324'!B79</f>
        <v>3489.9</v>
      </c>
      <c r="C830">
        <f>'0324'!C79</f>
        <v>5417.7</v>
      </c>
      <c r="D830">
        <f>'0324'!D79</f>
        <v>15495.9</v>
      </c>
      <c r="E830">
        <f>'0324'!E79</f>
        <v>19686.3</v>
      </c>
      <c r="F830" s="16">
        <f t="shared" si="211"/>
        <v>18985.8</v>
      </c>
      <c r="G830" s="16">
        <f t="shared" si="212"/>
        <v>25104</v>
      </c>
      <c r="H830" s="282">
        <f t="shared" si="213"/>
        <v>-24.371414913957935</v>
      </c>
      <c r="I830" s="27">
        <f t="shared" si="208"/>
        <v>250</v>
      </c>
      <c r="J830" s="158">
        <f t="shared" si="209"/>
        <v>95</v>
      </c>
    </row>
    <row r="831" spans="1:12" x14ac:dyDescent="0.25">
      <c r="A831" s="5">
        <f t="shared" si="214"/>
        <v>44651</v>
      </c>
      <c r="B831">
        <f>'0331'!B79</f>
        <v>3336.4</v>
      </c>
      <c r="C831">
        <f>'0331'!C79</f>
        <v>4865.5</v>
      </c>
      <c r="D831">
        <f>'0331'!D79</f>
        <v>15805.7</v>
      </c>
      <c r="E831">
        <f>'0331'!E79</f>
        <v>20320.5</v>
      </c>
      <c r="F831" s="16">
        <f t="shared" si="211"/>
        <v>19142.100000000002</v>
      </c>
      <c r="G831" s="16">
        <f t="shared" si="212"/>
        <v>25186</v>
      </c>
      <c r="H831" s="282">
        <f t="shared" si="213"/>
        <v>-23.997061859763345</v>
      </c>
      <c r="I831" s="27">
        <f t="shared" si="208"/>
        <v>82</v>
      </c>
      <c r="J831" s="158">
        <f t="shared" si="209"/>
        <v>156.30000000000291</v>
      </c>
      <c r="K831">
        <f>'0331'!F79</f>
        <v>1677.6</v>
      </c>
    </row>
    <row r="832" spans="1:12" x14ac:dyDescent="0.25">
      <c r="A832" s="5">
        <f t="shared" si="214"/>
        <v>44658</v>
      </c>
      <c r="B832">
        <f>'0407'!B79</f>
        <v>3092.2</v>
      </c>
      <c r="C832">
        <f>'0407'!C79</f>
        <v>4341.7</v>
      </c>
      <c r="D832">
        <f>'0407'!D79</f>
        <v>16146.1</v>
      </c>
      <c r="E832">
        <f>'0407'!E79</f>
        <v>20787.599999999999</v>
      </c>
      <c r="F832" s="16">
        <f t="shared" si="211"/>
        <v>19238.3</v>
      </c>
      <c r="G832" s="16">
        <f t="shared" si="212"/>
        <v>25129.3</v>
      </c>
      <c r="H832" s="282">
        <f t="shared" si="213"/>
        <v>-23.442754075919346</v>
      </c>
      <c r="I832" s="27">
        <f t="shared" si="208"/>
        <v>-56.700000000000728</v>
      </c>
      <c r="J832" s="158">
        <f t="shared" si="209"/>
        <v>96.19999999999709</v>
      </c>
      <c r="K832">
        <f>'0407'!F79</f>
        <v>1902.8</v>
      </c>
      <c r="L832">
        <f t="shared" ref="L832:L839" si="215">K832-K831</f>
        <v>225.20000000000005</v>
      </c>
    </row>
    <row r="833" spans="1:15" x14ac:dyDescent="0.25">
      <c r="A833" s="5">
        <f t="shared" si="214"/>
        <v>44665</v>
      </c>
      <c r="B833">
        <f>'0414'!B81</f>
        <v>2614.5</v>
      </c>
      <c r="C833">
        <f>'0414'!C81</f>
        <v>4021</v>
      </c>
      <c r="D833">
        <f>'0414'!D81</f>
        <v>16650.099999999999</v>
      </c>
      <c r="E833">
        <f>'0414'!E81</f>
        <v>21348.6</v>
      </c>
      <c r="F833" s="16">
        <f t="shared" si="211"/>
        <v>19264.599999999999</v>
      </c>
      <c r="G833" s="16">
        <f t="shared" si="212"/>
        <v>25369.599999999999</v>
      </c>
      <c r="H833" s="282">
        <f t="shared" si="213"/>
        <v>-24.064234359233094</v>
      </c>
      <c r="I833" s="27">
        <f t="shared" si="208"/>
        <v>240.29999999999927</v>
      </c>
      <c r="J833" s="158">
        <f t="shared" si="209"/>
        <v>26.299999999999272</v>
      </c>
      <c r="K833">
        <f>'0414'!F81</f>
        <v>2141.1999999999998</v>
      </c>
      <c r="L833">
        <f t="shared" si="215"/>
        <v>238.39999999999986</v>
      </c>
    </row>
    <row r="834" spans="1:15" x14ac:dyDescent="0.25">
      <c r="A834" s="5">
        <f t="shared" si="214"/>
        <v>44672</v>
      </c>
      <c r="B834">
        <f>'0421'!B83</f>
        <v>2400.8000000000002</v>
      </c>
      <c r="C834">
        <f>'0421'!C83</f>
        <v>3695.8</v>
      </c>
      <c r="D834">
        <f>'0421'!D83</f>
        <v>16896.099999999999</v>
      </c>
      <c r="E834">
        <f>'0421'!E83</f>
        <v>21897.4</v>
      </c>
      <c r="F834" s="16">
        <f t="shared" si="211"/>
        <v>19296.899999999998</v>
      </c>
      <c r="G834" s="16">
        <f t="shared" si="212"/>
        <v>25593.200000000001</v>
      </c>
      <c r="H834" s="282">
        <f t="shared" si="213"/>
        <v>-24.601456636919195</v>
      </c>
      <c r="I834" s="27">
        <f t="shared" si="208"/>
        <v>223.60000000000218</v>
      </c>
      <c r="J834" s="158">
        <f t="shared" si="209"/>
        <v>32.299999999999272</v>
      </c>
      <c r="K834">
        <f>'0421'!F83</f>
        <v>2265.5</v>
      </c>
      <c r="L834">
        <f t="shared" si="215"/>
        <v>124.30000000000018</v>
      </c>
    </row>
    <row r="835" spans="1:15" x14ac:dyDescent="0.25">
      <c r="A835" s="5">
        <f t="shared" si="214"/>
        <v>44679</v>
      </c>
      <c r="B835">
        <f>'0428'!B83</f>
        <v>2142.1999999999998</v>
      </c>
      <c r="C835">
        <f>'0428'!C83</f>
        <v>3014.6</v>
      </c>
      <c r="D835">
        <f>'0428'!D83</f>
        <v>17273.5</v>
      </c>
      <c r="E835">
        <f>'0428'!E83</f>
        <v>22482.9</v>
      </c>
      <c r="F835" s="16">
        <f t="shared" si="211"/>
        <v>19415.7</v>
      </c>
      <c r="G835" s="16">
        <f t="shared" si="212"/>
        <v>25497.5</v>
      </c>
      <c r="H835" s="282">
        <f t="shared" si="213"/>
        <v>-23.852534562211979</v>
      </c>
      <c r="I835" s="27">
        <f>+G835-G834</f>
        <v>-95.700000000000728</v>
      </c>
      <c r="J835" s="158">
        <f>+F835-F834</f>
        <v>118.80000000000291</v>
      </c>
      <c r="K835">
        <f>'0428'!F83</f>
        <v>2308</v>
      </c>
      <c r="L835">
        <f t="shared" si="215"/>
        <v>42.5</v>
      </c>
    </row>
    <row r="836" spans="1:15" x14ac:dyDescent="0.25">
      <c r="A836" s="5">
        <f t="shared" si="214"/>
        <v>44686</v>
      </c>
      <c r="B836">
        <f>'0505'!B83</f>
        <v>1916</v>
      </c>
      <c r="C836">
        <f>'0505'!C83</f>
        <v>2521.9</v>
      </c>
      <c r="D836">
        <f>'0505'!D83</f>
        <v>17513.8</v>
      </c>
      <c r="E836">
        <f>'0505'!E83</f>
        <v>23006</v>
      </c>
      <c r="F836" s="16">
        <f t="shared" si="211"/>
        <v>19429.8</v>
      </c>
      <c r="G836" s="16">
        <f t="shared" si="212"/>
        <v>25527.9</v>
      </c>
      <c r="H836" s="282">
        <f t="shared" si="213"/>
        <v>-23.887981385072809</v>
      </c>
      <c r="I836" s="27">
        <f t="shared" ref="I836:I852" si="216">+G836-G835</f>
        <v>30.400000000001455</v>
      </c>
      <c r="J836" s="158">
        <f t="shared" ref="J836:J850" si="217">+F836-F835</f>
        <v>14.099999999998545</v>
      </c>
      <c r="K836">
        <f>'0505'!F83</f>
        <v>2432.1999999999998</v>
      </c>
      <c r="L836">
        <f t="shared" si="215"/>
        <v>124.19999999999982</v>
      </c>
    </row>
    <row r="837" spans="1:15" x14ac:dyDescent="0.25">
      <c r="A837" s="5">
        <f t="shared" si="214"/>
        <v>44693</v>
      </c>
      <c r="B837">
        <f>'0512'!B83</f>
        <v>1579.1</v>
      </c>
      <c r="C837">
        <f>'0512'!C83</f>
        <v>2074.3000000000002</v>
      </c>
      <c r="D837">
        <f>'0512'!D83</f>
        <v>17859.2</v>
      </c>
      <c r="E837">
        <f>'0512'!E83</f>
        <v>23574.6</v>
      </c>
      <c r="F837" s="16">
        <f t="shared" si="211"/>
        <v>19438.3</v>
      </c>
      <c r="G837" s="16">
        <f t="shared" si="212"/>
        <v>25648.899999999998</v>
      </c>
      <c r="H837" s="282">
        <f t="shared" si="213"/>
        <v>-24.213903910109202</v>
      </c>
      <c r="I837" s="27">
        <f t="shared" si="216"/>
        <v>120.99999999999636</v>
      </c>
      <c r="J837" s="158">
        <f t="shared" si="217"/>
        <v>8.5</v>
      </c>
      <c r="K837">
        <f>'0512'!F83</f>
        <v>2757.8</v>
      </c>
      <c r="L837">
        <f t="shared" si="215"/>
        <v>325.60000000000036</v>
      </c>
    </row>
    <row r="838" spans="1:15" x14ac:dyDescent="0.25">
      <c r="A838" s="5">
        <f t="shared" si="214"/>
        <v>44700</v>
      </c>
      <c r="B838">
        <f>'0519'!B83</f>
        <v>1278.5999999999999</v>
      </c>
      <c r="C838">
        <f>'0519'!C83</f>
        <v>1574.4</v>
      </c>
      <c r="D838">
        <f>'0519'!D83</f>
        <v>18157.400000000001</v>
      </c>
      <c r="E838">
        <f>'0519'!E83</f>
        <v>24103.9</v>
      </c>
      <c r="F838" s="16">
        <f t="shared" si="211"/>
        <v>19436</v>
      </c>
      <c r="G838" s="16">
        <f t="shared" si="212"/>
        <v>25678.300000000003</v>
      </c>
      <c r="H838" s="282">
        <f t="shared" si="213"/>
        <v>-24.30963108928551</v>
      </c>
      <c r="I838" s="27">
        <f t="shared" si="216"/>
        <v>29.400000000005093</v>
      </c>
      <c r="J838" s="158">
        <f t="shared" si="217"/>
        <v>-2.2999999999992724</v>
      </c>
      <c r="K838">
        <f>'0519'!F83</f>
        <v>3004</v>
      </c>
      <c r="L838">
        <f t="shared" si="215"/>
        <v>246.19999999999982</v>
      </c>
    </row>
    <row r="839" spans="1:15" x14ac:dyDescent="0.25">
      <c r="A839" s="5">
        <f t="shared" si="214"/>
        <v>44707</v>
      </c>
      <c r="B839">
        <f>'0526'!B84</f>
        <v>906.6</v>
      </c>
      <c r="C839">
        <f>'0526'!C84</f>
        <v>1298</v>
      </c>
      <c r="D839">
        <f>'0526'!D84</f>
        <v>18530.099999999999</v>
      </c>
      <c r="E839">
        <f>'0526'!E84</f>
        <v>24347.1</v>
      </c>
      <c r="F839" s="16">
        <f t="shared" si="211"/>
        <v>19436.699999999997</v>
      </c>
      <c r="G839" s="16">
        <f t="shared" si="212"/>
        <v>25645.1</v>
      </c>
      <c r="H839" s="282">
        <f t="shared" si="213"/>
        <v>-24.208913203691939</v>
      </c>
      <c r="I839" s="27">
        <f t="shared" si="216"/>
        <v>-33.200000000004366</v>
      </c>
      <c r="J839" s="158">
        <f t="shared" si="217"/>
        <v>0.69999999999708962</v>
      </c>
      <c r="K839">
        <f>'0526'!F84</f>
        <v>3367.6</v>
      </c>
      <c r="L839">
        <f t="shared" si="215"/>
        <v>363.59999999999991</v>
      </c>
    </row>
    <row r="840" spans="1:15" x14ac:dyDescent="0.25">
      <c r="A840" s="5">
        <f t="shared" si="214"/>
        <v>44714</v>
      </c>
      <c r="B840">
        <f>'0602'!B64</f>
        <v>4346.8</v>
      </c>
      <c r="C840">
        <f>'0602'!C64</f>
        <v>5376.2</v>
      </c>
      <c r="D840">
        <f>'0602'!D64</f>
        <v>212</v>
      </c>
      <c r="E840">
        <f>'0602'!E64</f>
        <v>136.30000000000001</v>
      </c>
      <c r="F840" s="16">
        <f t="shared" si="211"/>
        <v>4558.8</v>
      </c>
      <c r="G840" s="16">
        <f t="shared" si="212"/>
        <v>5512.5</v>
      </c>
      <c r="H840" s="282">
        <f t="shared" si="213"/>
        <v>-17.300680272108838</v>
      </c>
      <c r="I840" s="27">
        <f t="shared" si="216"/>
        <v>-20132.599999999999</v>
      </c>
      <c r="J840" s="206">
        <f>L840-740.3</f>
        <v>450.90000000000032</v>
      </c>
      <c r="L840" s="16">
        <f>B840-K839+(D840)</f>
        <v>1191.2000000000003</v>
      </c>
      <c r="N840" s="38" t="s">
        <v>634</v>
      </c>
      <c r="O840" s="40">
        <v>740.3</v>
      </c>
    </row>
    <row r="841" spans="1:15" x14ac:dyDescent="0.25">
      <c r="A841" s="5">
        <f t="shared" si="214"/>
        <v>44721</v>
      </c>
      <c r="B841">
        <f>'0609'!B61</f>
        <v>4213.6000000000004</v>
      </c>
      <c r="C841">
        <f>'0609'!C61</f>
        <v>5364.7</v>
      </c>
      <c r="D841">
        <f>'0609'!D61</f>
        <v>582.20000000000005</v>
      </c>
      <c r="E841">
        <f>'0609'!E61</f>
        <v>434.9</v>
      </c>
      <c r="F841" s="16">
        <f t="shared" si="211"/>
        <v>4795.8</v>
      </c>
      <c r="G841" s="16">
        <f t="shared" si="212"/>
        <v>5799.5999999999995</v>
      </c>
      <c r="H841" s="282">
        <f t="shared" si="213"/>
        <v>-17.308090213118131</v>
      </c>
      <c r="I841" s="27">
        <f>+G841-G840</f>
        <v>287.09999999999945</v>
      </c>
      <c r="J841" s="158">
        <f>+F841-F840</f>
        <v>237</v>
      </c>
    </row>
    <row r="842" spans="1:15" x14ac:dyDescent="0.25">
      <c r="A842" s="5">
        <f t="shared" si="214"/>
        <v>44728</v>
      </c>
      <c r="B842">
        <f>'0616'!B61</f>
        <v>4355</v>
      </c>
      <c r="C842">
        <f>'0616'!C61</f>
        <v>5148.1000000000004</v>
      </c>
      <c r="D842">
        <f>'0616'!D61</f>
        <v>918.5</v>
      </c>
      <c r="E842">
        <f>'0616'!E61</f>
        <v>1025.7</v>
      </c>
      <c r="F842" s="16">
        <f t="shared" si="211"/>
        <v>5273.5</v>
      </c>
      <c r="G842" s="16">
        <f t="shared" si="212"/>
        <v>6173.8</v>
      </c>
      <c r="H842" s="282">
        <f t="shared" si="213"/>
        <v>-14.582590948848361</v>
      </c>
      <c r="I842" s="27">
        <f t="shared" si="216"/>
        <v>374.20000000000073</v>
      </c>
      <c r="J842" s="158">
        <f t="shared" si="217"/>
        <v>477.69999999999982</v>
      </c>
    </row>
    <row r="843" spans="1:15" x14ac:dyDescent="0.25">
      <c r="A843" s="5">
        <f t="shared" si="214"/>
        <v>44735</v>
      </c>
      <c r="B843">
        <f>'0623'!B63</f>
        <v>4610.3</v>
      </c>
      <c r="C843">
        <f>'0623'!C63</f>
        <v>5238.3999999999996</v>
      </c>
      <c r="D843">
        <f>'0623'!D63</f>
        <v>1159.9000000000001</v>
      </c>
      <c r="E843">
        <f>'0623'!E63</f>
        <v>1161.7</v>
      </c>
      <c r="F843" s="16">
        <f t="shared" si="211"/>
        <v>5770.2000000000007</v>
      </c>
      <c r="G843" s="16">
        <f t="shared" si="212"/>
        <v>6400.0999999999995</v>
      </c>
      <c r="H843" s="282">
        <f t="shared" si="213"/>
        <v>-9.8420337182231314</v>
      </c>
      <c r="I843" s="27">
        <f t="shared" si="216"/>
        <v>226.29999999999927</v>
      </c>
      <c r="J843" s="158">
        <f t="shared" si="217"/>
        <v>496.70000000000073</v>
      </c>
    </row>
    <row r="844" spans="1:15" x14ac:dyDescent="0.25">
      <c r="A844" s="5">
        <f t="shared" si="214"/>
        <v>44742</v>
      </c>
      <c r="B844">
        <f>'0630'!B63</f>
        <v>4609.6000000000004</v>
      </c>
      <c r="C844">
        <f>'0630'!C63</f>
        <v>5144.2</v>
      </c>
      <c r="D844">
        <f>'0630'!D63</f>
        <v>1447</v>
      </c>
      <c r="E844">
        <f>'0630'!E63</f>
        <v>1546.8</v>
      </c>
      <c r="F844" s="16">
        <f t="shared" si="211"/>
        <v>6056.6</v>
      </c>
      <c r="G844" s="16">
        <f t="shared" si="212"/>
        <v>6691</v>
      </c>
      <c r="H844" s="282">
        <f t="shared" si="213"/>
        <v>-9.4813929158571124</v>
      </c>
      <c r="I844" s="27">
        <f t="shared" si="216"/>
        <v>290.90000000000055</v>
      </c>
      <c r="J844" s="158">
        <f t="shared" si="217"/>
        <v>286.39999999999964</v>
      </c>
    </row>
    <row r="845" spans="1:15" x14ac:dyDescent="0.25">
      <c r="A845" s="5">
        <f t="shared" si="214"/>
        <v>44749</v>
      </c>
      <c r="B845">
        <f>'0707'!B65</f>
        <v>5356.8</v>
      </c>
      <c r="C845">
        <f>'0707'!C65</f>
        <v>5202.8999999999996</v>
      </c>
      <c r="D845">
        <f>'0707'!D65</f>
        <v>1716.9</v>
      </c>
      <c r="E845">
        <f>'0707'!E65</f>
        <v>1912.7</v>
      </c>
      <c r="F845" s="16">
        <f t="shared" si="211"/>
        <v>7073.7000000000007</v>
      </c>
      <c r="G845" s="16">
        <f t="shared" si="212"/>
        <v>7115.5999999999995</v>
      </c>
      <c r="H845" s="282">
        <f t="shared" si="213"/>
        <v>-0.58884704030578439</v>
      </c>
      <c r="I845" s="27">
        <f t="shared" si="216"/>
        <v>424.59999999999945</v>
      </c>
      <c r="J845" s="158">
        <f>+F845-F844</f>
        <v>1017.1000000000004</v>
      </c>
    </row>
    <row r="846" spans="1:15" x14ac:dyDescent="0.25">
      <c r="A846" s="5">
        <f t="shared" si="214"/>
        <v>44756</v>
      </c>
      <c r="B846">
        <f>'0714'!B66</f>
        <v>5726.1</v>
      </c>
      <c r="C846">
        <f>'0714'!C66</f>
        <v>5205.1000000000004</v>
      </c>
      <c r="D846">
        <f>'0714'!D66</f>
        <v>1858.7</v>
      </c>
      <c r="E846">
        <f>'0714'!E66</f>
        <v>2383.6999999999998</v>
      </c>
      <c r="F846" s="16">
        <f t="shared" si="211"/>
        <v>7584.8</v>
      </c>
      <c r="G846" s="16">
        <f t="shared" si="212"/>
        <v>7588.8</v>
      </c>
      <c r="H846" s="282">
        <f t="shared" si="213"/>
        <v>-5.2709255745309047E-2</v>
      </c>
      <c r="I846" s="27">
        <f t="shared" si="216"/>
        <v>473.20000000000073</v>
      </c>
      <c r="J846" s="158">
        <f t="shared" si="217"/>
        <v>511.09999999999945</v>
      </c>
    </row>
    <row r="847" spans="1:15" x14ac:dyDescent="0.25">
      <c r="A847" s="5">
        <f t="shared" si="214"/>
        <v>44763</v>
      </c>
      <c r="B847">
        <f>'0721'!B67</f>
        <v>5792.2</v>
      </c>
      <c r="C847">
        <f>'0721'!C67</f>
        <v>5375.3</v>
      </c>
      <c r="D847">
        <f>'0721'!D67</f>
        <v>2204.6</v>
      </c>
      <c r="E847">
        <f>'0721'!E67</f>
        <v>2728.6</v>
      </c>
      <c r="F847" s="16">
        <f t="shared" si="211"/>
        <v>7996.7999999999993</v>
      </c>
      <c r="G847" s="16">
        <f t="shared" si="212"/>
        <v>8103.9</v>
      </c>
      <c r="H847" s="282">
        <f t="shared" si="213"/>
        <v>-1.3215859030836996</v>
      </c>
      <c r="I847" s="27">
        <f t="shared" si="216"/>
        <v>515.09999999999945</v>
      </c>
      <c r="J847" s="158">
        <f t="shared" si="217"/>
        <v>411.99999999999909</v>
      </c>
    </row>
    <row r="848" spans="1:15" x14ac:dyDescent="0.25">
      <c r="A848" s="5">
        <f t="shared" si="214"/>
        <v>44770</v>
      </c>
      <c r="B848">
        <f>'0728'!B68</f>
        <v>5753.8</v>
      </c>
      <c r="C848">
        <f>'0728'!C68</f>
        <v>5296.4</v>
      </c>
      <c r="D848">
        <f>'0728'!D68</f>
        <v>2493</v>
      </c>
      <c r="E848">
        <f>'0728'!E68</f>
        <v>3115.8</v>
      </c>
      <c r="F848" s="16">
        <f t="shared" si="211"/>
        <v>8246.7999999999993</v>
      </c>
      <c r="G848" s="16">
        <f t="shared" si="212"/>
        <v>8412.2000000000007</v>
      </c>
      <c r="H848" s="282">
        <f t="shared" si="213"/>
        <v>-1.9661919592972255</v>
      </c>
      <c r="I848" s="27">
        <f t="shared" si="216"/>
        <v>308.30000000000109</v>
      </c>
      <c r="J848" s="158">
        <f t="shared" si="217"/>
        <v>250</v>
      </c>
    </row>
    <row r="849" spans="1:13" x14ac:dyDescent="0.25">
      <c r="A849" s="5">
        <f t="shared" si="214"/>
        <v>44777</v>
      </c>
      <c r="B849">
        <f>'0804'!B68</f>
        <v>5497.7</v>
      </c>
      <c r="C849">
        <f>'0804'!C68</f>
        <v>4961.6000000000004</v>
      </c>
      <c r="D849">
        <f>'0804'!D68</f>
        <v>3108.3</v>
      </c>
      <c r="E849">
        <f>'0804'!E68</f>
        <v>3743.7</v>
      </c>
      <c r="F849" s="16">
        <f t="shared" si="211"/>
        <v>8606</v>
      </c>
      <c r="G849" s="16">
        <f t="shared" si="212"/>
        <v>8705.2999999999993</v>
      </c>
      <c r="H849" s="282">
        <f t="shared" si="213"/>
        <v>-1.1406844106463754</v>
      </c>
      <c r="I849" s="27">
        <f t="shared" si="216"/>
        <v>293.09999999999854</v>
      </c>
      <c r="J849" s="158">
        <f t="shared" si="217"/>
        <v>359.20000000000073</v>
      </c>
      <c r="K849" s="146"/>
      <c r="M849" s="35"/>
    </row>
    <row r="850" spans="1:13" x14ac:dyDescent="0.25">
      <c r="A850" s="5">
        <f t="shared" si="214"/>
        <v>44784</v>
      </c>
      <c r="B850">
        <f>'0811'!B69</f>
        <v>5355.2</v>
      </c>
      <c r="C850">
        <f>'0811'!C69</f>
        <v>4676.5</v>
      </c>
      <c r="D850">
        <f>'0811'!D69</f>
        <v>3457.9</v>
      </c>
      <c r="E850">
        <f>'0811'!E69</f>
        <v>4335.5</v>
      </c>
      <c r="F850" s="16">
        <f t="shared" si="211"/>
        <v>8813.1</v>
      </c>
      <c r="G850" s="16">
        <f t="shared" si="212"/>
        <v>9012</v>
      </c>
      <c r="H850" s="282">
        <f t="shared" si="213"/>
        <v>-2.2070572569906743</v>
      </c>
      <c r="I850" s="27">
        <f t="shared" si="216"/>
        <v>306.70000000000073</v>
      </c>
      <c r="J850" s="158">
        <f t="shared" si="217"/>
        <v>207.10000000000036</v>
      </c>
    </row>
    <row r="851" spans="1:13" x14ac:dyDescent="0.25">
      <c r="A851" s="5">
        <f t="shared" si="214"/>
        <v>44791</v>
      </c>
      <c r="B851" s="40">
        <v>5355.2</v>
      </c>
      <c r="C851" s="40">
        <v>4116.7</v>
      </c>
      <c r="D851" s="40">
        <v>3457.9</v>
      </c>
      <c r="E851" s="40">
        <v>5011.2</v>
      </c>
      <c r="F851" s="116">
        <f t="shared" si="211"/>
        <v>8813.1</v>
      </c>
      <c r="G851" s="116">
        <f t="shared" si="212"/>
        <v>9127.9</v>
      </c>
      <c r="H851" s="284">
        <f t="shared" si="213"/>
        <v>-3.4487669672104149</v>
      </c>
      <c r="I851" s="27">
        <f t="shared" si="216"/>
        <v>115.89999999999964</v>
      </c>
      <c r="J851" s="206">
        <v>0</v>
      </c>
      <c r="K851" s="145" t="s">
        <v>635</v>
      </c>
    </row>
    <row r="852" spans="1:13" x14ac:dyDescent="0.25">
      <c r="A852" s="5">
        <f t="shared" si="214"/>
        <v>44798</v>
      </c>
      <c r="B852" s="40">
        <f>'0825'!B70</f>
        <v>5010.5</v>
      </c>
      <c r="C852" s="40">
        <f>'0825'!C70</f>
        <v>3995</v>
      </c>
      <c r="D852" s="40">
        <f>'0825'!D70</f>
        <v>4605.1000000000004</v>
      </c>
      <c r="E852" s="40">
        <f>'0825'!E70</f>
        <v>5428.3</v>
      </c>
      <c r="F852" s="116">
        <f t="shared" si="211"/>
        <v>9615.6</v>
      </c>
      <c r="G852" s="116">
        <f t="shared" si="212"/>
        <v>9423.2999999999993</v>
      </c>
      <c r="H852" s="284">
        <f t="shared" si="213"/>
        <v>2.0406863837509226</v>
      </c>
      <c r="I852" s="27">
        <f t="shared" si="216"/>
        <v>295.39999999999964</v>
      </c>
      <c r="J852" s="158">
        <f>+F852-F850</f>
        <v>802.5</v>
      </c>
      <c r="K852" s="145" t="s">
        <v>636</v>
      </c>
    </row>
    <row r="853" spans="1:13" x14ac:dyDescent="0.25">
      <c r="A853" s="5">
        <f t="shared" si="214"/>
        <v>44805</v>
      </c>
      <c r="B853">
        <f>'0901'!B70</f>
        <v>4853.5</v>
      </c>
      <c r="C853">
        <f>'0901'!C70</f>
        <v>3993.3</v>
      </c>
      <c r="D853">
        <f>'0901'!D70</f>
        <v>5151.7</v>
      </c>
      <c r="E853">
        <f>'0901'!E70</f>
        <v>5818.4</v>
      </c>
      <c r="F853" s="16">
        <f t="shared" si="211"/>
        <v>10005.200000000001</v>
      </c>
      <c r="G853" s="16">
        <f t="shared" si="212"/>
        <v>9811.7000000000007</v>
      </c>
      <c r="H853" s="282">
        <f t="shared" si="213"/>
        <v>1.9721353078467452</v>
      </c>
      <c r="I853" s="27">
        <f t="shared" ref="I853:I857" si="218">+G853-G852</f>
        <v>388.40000000000146</v>
      </c>
      <c r="J853" s="158">
        <f t="shared" ref="J853:J857" si="219">+F853-F852</f>
        <v>389.60000000000036</v>
      </c>
    </row>
    <row r="854" spans="1:13" x14ac:dyDescent="0.25">
      <c r="A854" s="5">
        <f t="shared" si="214"/>
        <v>44812</v>
      </c>
      <c r="B854">
        <f>'0908'!B71</f>
        <v>4394.1000000000004</v>
      </c>
      <c r="C854">
        <f>'0908'!C71</f>
        <v>4096.3</v>
      </c>
      <c r="D854">
        <f>'0908'!D71</f>
        <v>5828.5</v>
      </c>
      <c r="E854">
        <f>'0908'!E71</f>
        <v>6332.5</v>
      </c>
      <c r="F854" s="16">
        <f t="shared" si="211"/>
        <v>10222.6</v>
      </c>
      <c r="G854" s="16">
        <f t="shared" si="212"/>
        <v>10428.799999999999</v>
      </c>
      <c r="H854" s="282">
        <f t="shared" si="213"/>
        <v>-1.9772169377109461</v>
      </c>
      <c r="I854" s="27">
        <f t="shared" si="218"/>
        <v>617.09999999999854</v>
      </c>
      <c r="J854" s="158">
        <f t="shared" si="219"/>
        <v>217.39999999999964</v>
      </c>
    </row>
    <row r="855" spans="1:13" x14ac:dyDescent="0.25">
      <c r="A855" s="5">
        <f t="shared" si="214"/>
        <v>44819</v>
      </c>
      <c r="B855">
        <f>'0915'!B72</f>
        <v>3899.4</v>
      </c>
      <c r="C855">
        <f>'0915'!C72</f>
        <v>3944.3</v>
      </c>
      <c r="D855">
        <f>'0915'!D72</f>
        <v>6506.7</v>
      </c>
      <c r="E855">
        <f>'0915'!E72</f>
        <v>6840.3</v>
      </c>
      <c r="F855" s="16">
        <f t="shared" si="211"/>
        <v>10406.1</v>
      </c>
      <c r="G855" s="16">
        <f t="shared" si="212"/>
        <v>10784.6</v>
      </c>
      <c r="H855" s="282">
        <f t="shared" si="213"/>
        <v>-3.5096341078945881</v>
      </c>
      <c r="I855" s="27">
        <f t="shared" si="218"/>
        <v>355.80000000000109</v>
      </c>
      <c r="J855" s="158">
        <f t="shared" si="219"/>
        <v>183.5</v>
      </c>
    </row>
    <row r="856" spans="1:13" x14ac:dyDescent="0.25">
      <c r="A856" s="5">
        <f t="shared" si="214"/>
        <v>44826</v>
      </c>
      <c r="B856">
        <f>'0922'!B72</f>
        <v>3558.5</v>
      </c>
      <c r="C856">
        <f>'0922'!C72</f>
        <v>3865.5</v>
      </c>
      <c r="D856">
        <f>'0922'!D72</f>
        <v>7127.3</v>
      </c>
      <c r="E856">
        <f>'0922'!E72</f>
        <v>7209.2</v>
      </c>
      <c r="F856" s="16">
        <f t="shared" si="211"/>
        <v>10685.8</v>
      </c>
      <c r="G856" s="16">
        <f t="shared" si="212"/>
        <v>11074.7</v>
      </c>
      <c r="H856" s="282">
        <f t="shared" si="213"/>
        <v>-3.5116075379017175</v>
      </c>
      <c r="I856" s="27">
        <f t="shared" si="218"/>
        <v>290.10000000000036</v>
      </c>
      <c r="J856" s="158">
        <f t="shared" si="219"/>
        <v>279.69999999999891</v>
      </c>
    </row>
    <row r="857" spans="1:13" x14ac:dyDescent="0.25">
      <c r="A857" s="5">
        <f t="shared" si="214"/>
        <v>44833</v>
      </c>
      <c r="B857">
        <f>'0929'!B73</f>
        <v>3158.1</v>
      </c>
      <c r="C857">
        <f>'0929'!C73</f>
        <v>3655.3</v>
      </c>
      <c r="D857">
        <f>'0929'!D73</f>
        <v>7757.1</v>
      </c>
      <c r="E857">
        <f>'0929'!E73</f>
        <v>7752.6</v>
      </c>
      <c r="F857" s="16">
        <f t="shared" si="211"/>
        <v>10915.2</v>
      </c>
      <c r="G857" s="16">
        <f t="shared" si="212"/>
        <v>11407.900000000001</v>
      </c>
      <c r="H857" s="282">
        <f t="shared" si="213"/>
        <v>-4.3189368770764176</v>
      </c>
      <c r="I857" s="27">
        <f t="shared" si="218"/>
        <v>333.20000000000073</v>
      </c>
      <c r="J857" s="158">
        <f t="shared" si="219"/>
        <v>229.40000000000146</v>
      </c>
    </row>
    <row r="858" spans="1:13" x14ac:dyDescent="0.25">
      <c r="A858" s="5">
        <f t="shared" si="214"/>
        <v>44840</v>
      </c>
      <c r="B858">
        <f>'1006'!B73</f>
        <v>2809.4</v>
      </c>
      <c r="C858">
        <f>'1006'!C73</f>
        <v>3764</v>
      </c>
      <c r="D858">
        <f>'1006'!D73</f>
        <v>8317.6</v>
      </c>
      <c r="E858">
        <f>'1006'!E73</f>
        <v>8211.5</v>
      </c>
      <c r="F858" s="16">
        <f t="shared" ref="F858:F872" si="220">+B858+D858</f>
        <v>11127</v>
      </c>
      <c r="G858" s="16">
        <f t="shared" ref="G858:G867" si="221">+C858+E858</f>
        <v>11975.5</v>
      </c>
      <c r="H858" s="282">
        <f t="shared" ref="H858:H867" si="222">+(F858/G858-1)*100</f>
        <v>-7.0852991524362192</v>
      </c>
      <c r="I858" s="27">
        <f t="shared" ref="I858:I867" si="223">+G858-G857</f>
        <v>567.59999999999854</v>
      </c>
      <c r="J858" s="158">
        <f t="shared" ref="J858:J867" si="224">+F858-F857</f>
        <v>211.79999999999927</v>
      </c>
    </row>
    <row r="859" spans="1:13" x14ac:dyDescent="0.25">
      <c r="A859" s="5">
        <f t="shared" si="214"/>
        <v>44847</v>
      </c>
      <c r="B859">
        <f>'1013'!B74</f>
        <v>2730</v>
      </c>
      <c r="C859">
        <f>'1013'!C74</f>
        <v>3966.2</v>
      </c>
      <c r="D859">
        <f>'1013'!D74</f>
        <v>8560.2000000000007</v>
      </c>
      <c r="E859">
        <f>'1013'!E74</f>
        <v>8371.7000000000007</v>
      </c>
      <c r="F859" s="16">
        <f t="shared" si="220"/>
        <v>11290.2</v>
      </c>
      <c r="G859" s="16">
        <f t="shared" si="221"/>
        <v>12337.900000000001</v>
      </c>
      <c r="H859" s="282">
        <f t="shared" si="222"/>
        <v>-8.4917206331709636</v>
      </c>
      <c r="I859" s="27">
        <f t="shared" si="223"/>
        <v>362.40000000000146</v>
      </c>
      <c r="J859" s="158">
        <f t="shared" si="224"/>
        <v>163.20000000000073</v>
      </c>
    </row>
    <row r="860" spans="1:13" x14ac:dyDescent="0.25">
      <c r="A860" s="5">
        <f t="shared" si="214"/>
        <v>44854</v>
      </c>
      <c r="B860">
        <f>'1020'!B74</f>
        <v>3126.4</v>
      </c>
      <c r="C860">
        <f>'1020'!C74</f>
        <v>4049.9</v>
      </c>
      <c r="D860">
        <f>'1020'!D74</f>
        <v>8697</v>
      </c>
      <c r="E860">
        <f>'1020'!E74</f>
        <v>8557.2000000000007</v>
      </c>
      <c r="F860" s="16">
        <f t="shared" si="220"/>
        <v>11823.4</v>
      </c>
      <c r="G860" s="16">
        <f t="shared" si="221"/>
        <v>12607.1</v>
      </c>
      <c r="H860" s="282">
        <f t="shared" si="222"/>
        <v>-6.2163384124818588</v>
      </c>
      <c r="I860" s="27">
        <f t="shared" si="223"/>
        <v>269.19999999999891</v>
      </c>
      <c r="J860" s="158">
        <f t="shared" si="224"/>
        <v>533.19999999999891</v>
      </c>
    </row>
    <row r="861" spans="1:13" x14ac:dyDescent="0.25">
      <c r="A861" s="5">
        <f t="shared" si="214"/>
        <v>44861</v>
      </c>
      <c r="B861">
        <f>'1027'!B75</f>
        <v>3356.4</v>
      </c>
      <c r="C861">
        <f>'1027'!C75</f>
        <v>4313.7</v>
      </c>
      <c r="D861">
        <f>'1027'!D75</f>
        <v>8815.1</v>
      </c>
      <c r="E861">
        <f>'1027'!E75</f>
        <v>8693.6</v>
      </c>
      <c r="F861" s="16">
        <f t="shared" si="220"/>
        <v>12171.5</v>
      </c>
      <c r="G861" s="16">
        <f t="shared" si="221"/>
        <v>13007.3</v>
      </c>
      <c r="H861" s="282">
        <f t="shared" si="222"/>
        <v>-6.425622535038011</v>
      </c>
      <c r="I861" s="27">
        <f t="shared" si="223"/>
        <v>400.19999999999891</v>
      </c>
      <c r="J861" s="158">
        <f t="shared" si="224"/>
        <v>348.10000000000036</v>
      </c>
    </row>
    <row r="862" spans="1:13" x14ac:dyDescent="0.25">
      <c r="A862" s="5">
        <f t="shared" si="214"/>
        <v>44868</v>
      </c>
      <c r="B862">
        <f>'1103'!B76</f>
        <v>3527.4</v>
      </c>
      <c r="C862">
        <f>'1103'!C76</f>
        <v>4329.6000000000004</v>
      </c>
      <c r="D862">
        <f>'1103'!D76</f>
        <v>8966.6</v>
      </c>
      <c r="E862">
        <f>'1103'!E76</f>
        <v>8944.2999999999993</v>
      </c>
      <c r="F862" s="16">
        <f t="shared" si="220"/>
        <v>12494</v>
      </c>
      <c r="G862" s="16">
        <f t="shared" si="221"/>
        <v>13273.9</v>
      </c>
      <c r="H862" s="282">
        <f t="shared" si="222"/>
        <v>-5.8754397727871943</v>
      </c>
      <c r="I862" s="27">
        <f t="shared" si="223"/>
        <v>266.60000000000036</v>
      </c>
      <c r="J862" s="158">
        <f t="shared" si="224"/>
        <v>322.5</v>
      </c>
    </row>
    <row r="863" spans="1:13" x14ac:dyDescent="0.25">
      <c r="A863" s="5">
        <f t="shared" si="214"/>
        <v>44875</v>
      </c>
      <c r="B863">
        <f>'1110'!B76</f>
        <v>3699.1</v>
      </c>
      <c r="C863">
        <f>'1110'!C76</f>
        <v>4417.8</v>
      </c>
      <c r="D863">
        <f>'1110'!D76</f>
        <v>9085.2000000000007</v>
      </c>
      <c r="E863">
        <f>'1110'!E76</f>
        <v>9255.2000000000007</v>
      </c>
      <c r="F863" s="16">
        <f t="shared" si="220"/>
        <v>12784.300000000001</v>
      </c>
      <c r="G863" s="16">
        <f t="shared" si="221"/>
        <v>13673</v>
      </c>
      <c r="H863" s="282">
        <f t="shared" si="222"/>
        <v>-6.4996708842243738</v>
      </c>
      <c r="I863" s="27">
        <f t="shared" si="223"/>
        <v>399.10000000000036</v>
      </c>
      <c r="J863" s="158">
        <f t="shared" si="224"/>
        <v>290.30000000000109</v>
      </c>
    </row>
    <row r="864" spans="1:13" x14ac:dyDescent="0.25">
      <c r="A864" s="5">
        <f t="shared" si="214"/>
        <v>44882</v>
      </c>
      <c r="B864">
        <f>'1117'!B76</f>
        <v>4072.5</v>
      </c>
      <c r="C864">
        <f>'1117'!C76</f>
        <v>4786.1000000000004</v>
      </c>
      <c r="D864">
        <f>'1117'!D76</f>
        <v>9223.6</v>
      </c>
      <c r="E864">
        <f>'1117'!E76</f>
        <v>9454.4</v>
      </c>
      <c r="F864" s="16">
        <f t="shared" si="220"/>
        <v>13296.1</v>
      </c>
      <c r="G864" s="16">
        <f t="shared" si="221"/>
        <v>14240.5</v>
      </c>
      <c r="H864" s="282">
        <f t="shared" si="222"/>
        <v>-6.6317896141287136</v>
      </c>
      <c r="I864" s="27">
        <f t="shared" si="223"/>
        <v>567.5</v>
      </c>
      <c r="J864" s="158">
        <f t="shared" si="224"/>
        <v>511.79999999999927</v>
      </c>
    </row>
    <row r="865" spans="1:10" x14ac:dyDescent="0.25">
      <c r="A865" s="5">
        <f t="shared" si="214"/>
        <v>44889</v>
      </c>
      <c r="B865">
        <f>'1124'!B76</f>
        <v>3956.8</v>
      </c>
      <c r="C865">
        <f>'1124'!C76</f>
        <v>4494.6000000000004</v>
      </c>
      <c r="D865">
        <f>'1124'!D76</f>
        <v>9494.7999999999993</v>
      </c>
      <c r="E865">
        <f>'1124'!E76</f>
        <v>9824.5</v>
      </c>
      <c r="F865" s="16">
        <f t="shared" si="220"/>
        <v>13451.599999999999</v>
      </c>
      <c r="G865" s="16">
        <f t="shared" si="221"/>
        <v>14319.1</v>
      </c>
      <c r="H865" s="282">
        <f t="shared" si="222"/>
        <v>-6.0583416555509917</v>
      </c>
      <c r="I865" s="27">
        <f t="shared" si="223"/>
        <v>78.600000000000364</v>
      </c>
      <c r="J865" s="158">
        <f t="shared" si="224"/>
        <v>155.49999999999818</v>
      </c>
    </row>
    <row r="866" spans="1:10" x14ac:dyDescent="0.25">
      <c r="A866" s="5">
        <f t="shared" si="214"/>
        <v>44896</v>
      </c>
      <c r="B866">
        <f>'1201'!B77</f>
        <v>3889.2</v>
      </c>
      <c r="C866">
        <f>'1201'!C77</f>
        <v>4521.1000000000004</v>
      </c>
      <c r="D866">
        <f>'1201'!D77</f>
        <v>9752.2000000000007</v>
      </c>
      <c r="E866">
        <f>'1201'!E77</f>
        <v>10037.9</v>
      </c>
      <c r="F866" s="16">
        <f t="shared" si="220"/>
        <v>13641.400000000001</v>
      </c>
      <c r="G866" s="16">
        <f t="shared" si="221"/>
        <v>14559</v>
      </c>
      <c r="H866" s="282">
        <f t="shared" si="222"/>
        <v>-6.3026306751837291</v>
      </c>
      <c r="I866" s="27">
        <f t="shared" si="223"/>
        <v>239.89999999999964</v>
      </c>
      <c r="J866" s="158">
        <f t="shared" si="224"/>
        <v>189.80000000000291</v>
      </c>
    </row>
    <row r="867" spans="1:10" x14ac:dyDescent="0.25">
      <c r="A867" s="5">
        <f t="shared" si="214"/>
        <v>44903</v>
      </c>
      <c r="B867">
        <f>'1208'!B77</f>
        <v>4102.2</v>
      </c>
      <c r="C867">
        <f>'1208'!C77</f>
        <v>4897.3</v>
      </c>
      <c r="D867">
        <f>'1208'!D77</f>
        <v>10008.200000000001</v>
      </c>
      <c r="E867">
        <f>'1208'!E77</f>
        <v>10312.299999999999</v>
      </c>
      <c r="F867" s="16">
        <f t="shared" si="220"/>
        <v>14110.400000000001</v>
      </c>
      <c r="G867" s="16">
        <f t="shared" si="221"/>
        <v>15209.599999999999</v>
      </c>
      <c r="H867" s="282">
        <f t="shared" si="222"/>
        <v>-7.2270145171470457</v>
      </c>
      <c r="I867" s="27">
        <f t="shared" si="223"/>
        <v>650.59999999999854</v>
      </c>
      <c r="J867" s="158">
        <f t="shared" si="224"/>
        <v>469</v>
      </c>
    </row>
    <row r="868" spans="1:10" x14ac:dyDescent="0.25">
      <c r="A868" s="5">
        <f t="shared" si="214"/>
        <v>44910</v>
      </c>
      <c r="B868">
        <f>'1215'!B77</f>
        <v>4201.1000000000004</v>
      </c>
      <c r="C868">
        <f>'1215'!C77</f>
        <v>5132.3999999999996</v>
      </c>
      <c r="D868">
        <f>'1215'!D77</f>
        <v>10243.5</v>
      </c>
      <c r="E868">
        <f>'1215'!E77</f>
        <v>10502.6</v>
      </c>
      <c r="F868" s="16">
        <f t="shared" si="220"/>
        <v>14444.6</v>
      </c>
      <c r="G868" s="16">
        <f t="shared" ref="G868:G872" si="225">+C868+E868</f>
        <v>15635</v>
      </c>
      <c r="H868" s="282">
        <f t="shared" ref="H868:H872" si="226">+(F868/G868-1)*100</f>
        <v>-7.6136872401662892</v>
      </c>
      <c r="I868" s="27">
        <f t="shared" ref="I868:I872" si="227">+G868-G867</f>
        <v>425.40000000000146</v>
      </c>
      <c r="J868" s="158">
        <f t="shared" ref="J868:J872" si="228">+F868-F867</f>
        <v>334.19999999999891</v>
      </c>
    </row>
    <row r="869" spans="1:10" x14ac:dyDescent="0.25">
      <c r="A869" s="5">
        <f t="shared" si="214"/>
        <v>44917</v>
      </c>
      <c r="B869">
        <f>'1222'!B77</f>
        <v>4342.1000000000004</v>
      </c>
      <c r="C869">
        <f>'1222'!C77</f>
        <v>4996.8</v>
      </c>
      <c r="D869">
        <f>'1222'!D77</f>
        <v>10580.6</v>
      </c>
      <c r="E869">
        <f>'1222'!E77</f>
        <v>10837.7</v>
      </c>
      <c r="F869" s="16">
        <f t="shared" si="220"/>
        <v>14922.7</v>
      </c>
      <c r="G869" s="16">
        <f t="shared" si="225"/>
        <v>15834.5</v>
      </c>
      <c r="H869" s="282">
        <f t="shared" si="226"/>
        <v>-5.7583125453913864</v>
      </c>
      <c r="I869" s="27">
        <f t="shared" si="227"/>
        <v>199.5</v>
      </c>
      <c r="J869" s="158">
        <f t="shared" si="228"/>
        <v>478.10000000000036</v>
      </c>
    </row>
    <row r="870" spans="1:10" x14ac:dyDescent="0.25">
      <c r="A870" s="5">
        <f t="shared" si="214"/>
        <v>44924</v>
      </c>
      <c r="B870">
        <f>'1229'!B77</f>
        <v>4307.8</v>
      </c>
      <c r="C870">
        <f>'1229'!C77</f>
        <v>4834.5</v>
      </c>
      <c r="D870">
        <f>'1229'!D77</f>
        <v>10662.1</v>
      </c>
      <c r="E870">
        <f>'1229'!E77</f>
        <v>11048.6</v>
      </c>
      <c r="F870" s="16">
        <f t="shared" si="220"/>
        <v>14969.900000000001</v>
      </c>
      <c r="G870" s="16">
        <f t="shared" si="225"/>
        <v>15883.1</v>
      </c>
      <c r="H870" s="282">
        <f t="shared" si="226"/>
        <v>-5.7495073379881685</v>
      </c>
      <c r="I870" s="27">
        <f t="shared" si="227"/>
        <v>48.600000000000364</v>
      </c>
      <c r="J870" s="158">
        <f t="shared" si="228"/>
        <v>47.200000000000728</v>
      </c>
    </row>
    <row r="871" spans="1:10" x14ac:dyDescent="0.25">
      <c r="A871" s="5">
        <f t="shared" si="214"/>
        <v>44931</v>
      </c>
      <c r="B871">
        <f>'0105'!B76</f>
        <v>4205</v>
      </c>
      <c r="C871">
        <f>'0105'!C76</f>
        <v>4840.6000000000004</v>
      </c>
      <c r="D871">
        <f>'0105'!D76</f>
        <v>10855.7</v>
      </c>
      <c r="E871">
        <f>'0105'!E76</f>
        <v>11307</v>
      </c>
      <c r="F871" s="16">
        <f t="shared" si="220"/>
        <v>15060.7</v>
      </c>
      <c r="G871" s="16">
        <f t="shared" si="225"/>
        <v>16147.6</v>
      </c>
      <c r="H871" s="282">
        <f t="shared" si="226"/>
        <v>-6.7310312368401455</v>
      </c>
      <c r="I871" s="27">
        <f t="shared" si="227"/>
        <v>264.5</v>
      </c>
      <c r="J871" s="158">
        <f t="shared" si="228"/>
        <v>90.799999999999272</v>
      </c>
    </row>
    <row r="872" spans="1:10" x14ac:dyDescent="0.25">
      <c r="A872" s="5">
        <f t="shared" si="214"/>
        <v>44938</v>
      </c>
      <c r="B872">
        <f>'0112'!C76</f>
        <v>4369.2</v>
      </c>
      <c r="C872">
        <f>'0112'!D76</f>
        <v>4829.8</v>
      </c>
      <c r="D872">
        <f>'0112'!E76</f>
        <v>11164.6</v>
      </c>
      <c r="E872">
        <f>'0112'!F76</f>
        <v>11698.4</v>
      </c>
      <c r="F872" s="16">
        <f t="shared" si="220"/>
        <v>15533.8</v>
      </c>
      <c r="G872" s="16">
        <f t="shared" si="225"/>
        <v>16528.2</v>
      </c>
      <c r="H872" s="282">
        <f t="shared" si="226"/>
        <v>-6.0163841192628409</v>
      </c>
      <c r="I872" s="27">
        <f t="shared" si="227"/>
        <v>380.60000000000036</v>
      </c>
      <c r="J872" s="158">
        <f t="shared" si="228"/>
        <v>473.09999999999854</v>
      </c>
    </row>
    <row r="873" spans="1:10" x14ac:dyDescent="0.25">
      <c r="A873" s="5">
        <f t="shared" si="214"/>
        <v>44945</v>
      </c>
      <c r="B873">
        <f>'0119'!B76</f>
        <v>4605.3999999999996</v>
      </c>
      <c r="C873">
        <f>'0119'!C76</f>
        <v>5145.6000000000004</v>
      </c>
      <c r="D873">
        <f>'0119'!D76</f>
        <v>11428.8</v>
      </c>
      <c r="E873">
        <f>'0119'!E76</f>
        <v>12059.2</v>
      </c>
      <c r="F873" s="16">
        <f t="shared" ref="F873:F874" si="229">+B873+D873</f>
        <v>16034.199999999999</v>
      </c>
      <c r="G873" s="16">
        <f t="shared" ref="G873:G874" si="230">+C873+E873</f>
        <v>17204.800000000003</v>
      </c>
      <c r="H873" s="282">
        <f t="shared" ref="H873:H874" si="231">+(F873/G873-1)*100</f>
        <v>-6.8039151864596192</v>
      </c>
      <c r="I873" s="27">
        <f t="shared" ref="I873:I874" si="232">+G873-G872</f>
        <v>676.60000000000218</v>
      </c>
      <c r="J873" s="158">
        <f t="shared" ref="J873:J875" si="233">+F873-F872</f>
        <v>500.39999999999964</v>
      </c>
    </row>
    <row r="874" spans="1:10" x14ac:dyDescent="0.25">
      <c r="A874" s="5">
        <f t="shared" si="214"/>
        <v>44952</v>
      </c>
      <c r="B874">
        <f>'0126'!B76</f>
        <v>4245.6000000000004</v>
      </c>
      <c r="C874">
        <f>'0126'!C76</f>
        <v>4819.5</v>
      </c>
      <c r="D874">
        <f>'0126'!D76</f>
        <v>11925</v>
      </c>
      <c r="E874">
        <f>'0126'!E76</f>
        <v>12442.8</v>
      </c>
      <c r="F874" s="16">
        <f t="shared" si="229"/>
        <v>16170.6</v>
      </c>
      <c r="G874" s="16">
        <f t="shared" si="230"/>
        <v>17262.3</v>
      </c>
      <c r="H874" s="282">
        <f t="shared" si="231"/>
        <v>-6.324186232425566</v>
      </c>
      <c r="I874" s="27">
        <f t="shared" si="232"/>
        <v>57.499999999996362</v>
      </c>
      <c r="J874" s="158">
        <f t="shared" si="233"/>
        <v>136.40000000000146</v>
      </c>
    </row>
    <row r="875" spans="1:10" x14ac:dyDescent="0.25">
      <c r="A875" s="5">
        <f t="shared" si="214"/>
        <v>44959</v>
      </c>
      <c r="B875">
        <f>'0202'!B76</f>
        <v>3838.8</v>
      </c>
      <c r="C875">
        <f>'0202'!C76</f>
        <v>4523.3999999999996</v>
      </c>
      <c r="D875">
        <f>'0202'!D76</f>
        <v>12463.2</v>
      </c>
      <c r="E875">
        <f>'0202'!E76</f>
        <v>12823.7</v>
      </c>
      <c r="F875" s="16">
        <f t="shared" ref="F875:F878" si="234">+B875+D875</f>
        <v>16302</v>
      </c>
      <c r="G875" s="16">
        <f t="shared" ref="G875" si="235">+C875+E875</f>
        <v>17347.099999999999</v>
      </c>
      <c r="H875" s="282">
        <f t="shared" ref="H875:H878" si="236">+(F875/G875-1)*100</f>
        <v>-6.0246381239515419</v>
      </c>
      <c r="I875" s="27">
        <f t="shared" ref="I875:I878" si="237">+G875-G874</f>
        <v>84.799999999999272</v>
      </c>
      <c r="J875" s="158">
        <f t="shared" si="233"/>
        <v>131.39999999999964</v>
      </c>
    </row>
    <row r="876" spans="1:10" x14ac:dyDescent="0.25">
      <c r="A876" s="5">
        <f t="shared" si="214"/>
        <v>44966</v>
      </c>
      <c r="B876">
        <f>'0209'!B76</f>
        <v>3548.5</v>
      </c>
      <c r="C876">
        <f>'0209'!C76</f>
        <v>4229.8</v>
      </c>
      <c r="D876">
        <f>'0209'!D76</f>
        <v>12963.3</v>
      </c>
      <c r="E876">
        <f>'0209'!E76</f>
        <v>13235.3</v>
      </c>
      <c r="F876" s="16">
        <f t="shared" si="234"/>
        <v>16511.8</v>
      </c>
      <c r="G876" s="16">
        <f t="shared" ref="G876:G878" si="238">+C876+E876</f>
        <v>17465.099999999999</v>
      </c>
      <c r="H876" s="282">
        <f t="shared" si="236"/>
        <v>-5.4583140090809668</v>
      </c>
      <c r="I876" s="27">
        <f t="shared" si="237"/>
        <v>118</v>
      </c>
      <c r="J876" s="158">
        <f t="shared" ref="J876:J878" si="239">+F876-F875</f>
        <v>209.79999999999927</v>
      </c>
    </row>
    <row r="877" spans="1:10" x14ac:dyDescent="0.25">
      <c r="A877" s="5">
        <f t="shared" si="214"/>
        <v>44973</v>
      </c>
      <c r="B877">
        <f>'0216'!B77</f>
        <v>3549.3</v>
      </c>
      <c r="C877">
        <f>'0216'!C77</f>
        <v>4200.1000000000004</v>
      </c>
      <c r="D877">
        <f>'0216'!D77</f>
        <v>13301.3</v>
      </c>
      <c r="E877">
        <f>'0216'!E77</f>
        <v>13782</v>
      </c>
      <c r="F877" s="16">
        <f t="shared" si="234"/>
        <v>16850.599999999999</v>
      </c>
      <c r="G877" s="16">
        <f t="shared" si="238"/>
        <v>17982.099999999999</v>
      </c>
      <c r="H877" s="282">
        <f t="shared" si="236"/>
        <v>-6.2923685220302445</v>
      </c>
      <c r="I877" s="27">
        <f t="shared" si="237"/>
        <v>517</v>
      </c>
      <c r="J877" s="158">
        <f t="shared" si="239"/>
        <v>338.79999999999927</v>
      </c>
    </row>
    <row r="878" spans="1:10" x14ac:dyDescent="0.25">
      <c r="A878" s="5">
        <f t="shared" si="214"/>
        <v>44980</v>
      </c>
      <c r="B878">
        <f>'0223'!B77</f>
        <v>3223.4</v>
      </c>
      <c r="C878">
        <f>'0223'!C77</f>
        <v>4135.3</v>
      </c>
      <c r="D878">
        <f>'0223'!D77</f>
        <v>13911.3</v>
      </c>
      <c r="E878">
        <f>'0223'!E77</f>
        <v>14146.7</v>
      </c>
      <c r="F878" s="16">
        <f t="shared" si="234"/>
        <v>17134.7</v>
      </c>
      <c r="G878" s="16">
        <f t="shared" si="238"/>
        <v>18282</v>
      </c>
      <c r="H878" s="282">
        <f t="shared" si="236"/>
        <v>-6.275571600481344</v>
      </c>
      <c r="I878" s="27">
        <f t="shared" si="237"/>
        <v>299.90000000000146</v>
      </c>
      <c r="J878" s="158">
        <f t="shared" si="239"/>
        <v>284.10000000000218</v>
      </c>
    </row>
    <row r="879" spans="1:10" x14ac:dyDescent="0.25">
      <c r="A879" s="5">
        <f t="shared" si="214"/>
        <v>44987</v>
      </c>
      <c r="B879">
        <f>'0302'!B78</f>
        <v>3113</v>
      </c>
      <c r="C879">
        <f>'0302'!C78</f>
        <v>4058</v>
      </c>
      <c r="D879">
        <f>'0302'!D78</f>
        <v>14288.5</v>
      </c>
      <c r="E879">
        <f>'0302'!E78</f>
        <v>14531.2</v>
      </c>
      <c r="F879" s="16">
        <f t="shared" ref="F879:F883" si="240">+B879+D879</f>
        <v>17401.5</v>
      </c>
      <c r="G879" s="16">
        <f t="shared" ref="G879:G883" si="241">+C879+E879</f>
        <v>18589.2</v>
      </c>
      <c r="H879" s="282">
        <f t="shared" ref="H879:H883" si="242">+(F879/G879-1)*100</f>
        <v>-6.3891937253889424</v>
      </c>
      <c r="I879" s="27">
        <f t="shared" ref="I879:I883" si="243">+G879-G878</f>
        <v>307.20000000000073</v>
      </c>
      <c r="J879" s="158">
        <f t="shared" ref="J879:J882" si="244">+F879-F878</f>
        <v>266.79999999999927</v>
      </c>
    </row>
    <row r="880" spans="1:10" x14ac:dyDescent="0.25">
      <c r="A880" s="5">
        <f t="shared" si="214"/>
        <v>44994</v>
      </c>
      <c r="B880">
        <f>'0309'!B78</f>
        <v>3199</v>
      </c>
      <c r="C880">
        <f>'0309'!C78</f>
        <v>3954.5</v>
      </c>
      <c r="D880">
        <f>'0309'!D78</f>
        <v>14539.2</v>
      </c>
      <c r="E880">
        <f>'0309'!E78</f>
        <v>14780.7</v>
      </c>
      <c r="F880" s="16">
        <f t="shared" si="240"/>
        <v>17738.2</v>
      </c>
      <c r="G880" s="16">
        <f t="shared" si="241"/>
        <v>18735.2</v>
      </c>
      <c r="H880" s="282">
        <f t="shared" si="242"/>
        <v>-5.3215337973440358</v>
      </c>
      <c r="I880" s="27">
        <f t="shared" si="243"/>
        <v>146</v>
      </c>
      <c r="J880" s="158">
        <f t="shared" si="244"/>
        <v>336.70000000000073</v>
      </c>
    </row>
    <row r="881" spans="1:18" x14ac:dyDescent="0.25">
      <c r="A881" s="5">
        <f t="shared" si="214"/>
        <v>45001</v>
      </c>
      <c r="B881">
        <f>'0316'!B78</f>
        <v>2963</v>
      </c>
      <c r="C881">
        <f>'0316'!C78</f>
        <v>3744.1</v>
      </c>
      <c r="D881">
        <f>'0316'!D78</f>
        <v>14900.7</v>
      </c>
      <c r="E881">
        <f>'0316'!E78</f>
        <v>15146.7</v>
      </c>
      <c r="F881" s="16">
        <f t="shared" si="240"/>
        <v>17863.7</v>
      </c>
      <c r="G881" s="16">
        <f t="shared" si="241"/>
        <v>18890.8</v>
      </c>
      <c r="H881" s="282">
        <f t="shared" si="242"/>
        <v>-5.4370381349651549</v>
      </c>
      <c r="I881" s="27">
        <f t="shared" si="243"/>
        <v>155.59999999999854</v>
      </c>
      <c r="J881" s="158">
        <f t="shared" si="244"/>
        <v>125.5</v>
      </c>
    </row>
    <row r="882" spans="1:18" x14ac:dyDescent="0.25">
      <c r="A882" s="5">
        <f t="shared" si="214"/>
        <v>45008</v>
      </c>
      <c r="B882">
        <f>'0323'!B78</f>
        <v>2737.2</v>
      </c>
      <c r="C882">
        <f>'0323'!C78</f>
        <v>3489.9</v>
      </c>
      <c r="D882" s="54">
        <v>15210</v>
      </c>
      <c r="E882">
        <f>'0323'!E78</f>
        <v>15495.9</v>
      </c>
      <c r="F882" s="16">
        <f t="shared" si="240"/>
        <v>17947.2</v>
      </c>
      <c r="G882" s="16">
        <f t="shared" si="241"/>
        <v>18985.8</v>
      </c>
      <c r="H882" s="282">
        <f t="shared" si="242"/>
        <v>-5.4704041968207768</v>
      </c>
      <c r="I882" s="27">
        <f t="shared" si="243"/>
        <v>95</v>
      </c>
      <c r="J882" s="158">
        <f t="shared" si="244"/>
        <v>83.5</v>
      </c>
      <c r="K882">
        <f>'0323'!F78</f>
        <v>706.6</v>
      </c>
    </row>
    <row r="883" spans="1:18" x14ac:dyDescent="0.25">
      <c r="A883" s="5">
        <f t="shared" si="214"/>
        <v>45015</v>
      </c>
      <c r="B883">
        <f>'0330'!B78</f>
        <v>2733.1</v>
      </c>
      <c r="C883">
        <f>'0330'!C78</f>
        <v>3336.4</v>
      </c>
      <c r="D883">
        <f>'0330'!D78</f>
        <v>15407.7</v>
      </c>
      <c r="E883">
        <f>'0330'!E78</f>
        <v>15805.7</v>
      </c>
      <c r="F883" s="16">
        <f t="shared" si="240"/>
        <v>18140.8</v>
      </c>
      <c r="G883" s="16">
        <f t="shared" si="241"/>
        <v>19142.100000000002</v>
      </c>
      <c r="H883" s="282">
        <f t="shared" si="242"/>
        <v>-5.2308785347480296</v>
      </c>
      <c r="I883" s="27">
        <f t="shared" si="243"/>
        <v>156.30000000000291</v>
      </c>
      <c r="J883" s="158">
        <f>+F883-F882</f>
        <v>193.59999999999854</v>
      </c>
      <c r="K883">
        <f>'0330'!F78</f>
        <v>696.4</v>
      </c>
      <c r="L883">
        <f t="shared" ref="L883:L891" si="245">+K883-K882</f>
        <v>-10.200000000000045</v>
      </c>
    </row>
    <row r="884" spans="1:18" x14ac:dyDescent="0.25">
      <c r="A884" s="5">
        <f t="shared" si="214"/>
        <v>45022</v>
      </c>
      <c r="B884">
        <f>'0406'!B79</f>
        <v>2588.5</v>
      </c>
      <c r="C884">
        <f>'0406'!C79</f>
        <v>3092.2</v>
      </c>
      <c r="D884">
        <f>'0406'!D79</f>
        <v>15688</v>
      </c>
      <c r="E884">
        <f>'0406'!E79</f>
        <v>16146.1</v>
      </c>
      <c r="F884" s="16">
        <f t="shared" ref="F884:F888" si="246">+B884+D884</f>
        <v>18276.5</v>
      </c>
      <c r="G884" s="16">
        <f t="shared" ref="G884:G888" si="247">+C884+E884</f>
        <v>19238.3</v>
      </c>
      <c r="H884" s="282">
        <f t="shared" ref="H884:H888" si="248">+(F884/G884-1)*100</f>
        <v>-4.9994022340851263</v>
      </c>
      <c r="I884" s="27">
        <f t="shared" ref="I884:I888" si="249">+G884-G883</f>
        <v>96.19999999999709</v>
      </c>
      <c r="J884" s="158">
        <f t="shared" ref="J884:J894" si="250">+F884-F883</f>
        <v>135.70000000000073</v>
      </c>
      <c r="K884">
        <f>'0406'!F79</f>
        <v>764.2</v>
      </c>
      <c r="L884">
        <f t="shared" si="245"/>
        <v>67.800000000000068</v>
      </c>
    </row>
    <row r="885" spans="1:18" x14ac:dyDescent="0.25">
      <c r="A885" s="5">
        <f t="shared" si="214"/>
        <v>45029</v>
      </c>
      <c r="B885">
        <f>'0413'!B80</f>
        <v>2644.8</v>
      </c>
      <c r="C885">
        <f>'0413'!C80</f>
        <v>2614.5</v>
      </c>
      <c r="D885">
        <f>'0413'!D80</f>
        <v>15890.7</v>
      </c>
      <c r="E885">
        <f>'0413'!E80</f>
        <v>16650.099999999999</v>
      </c>
      <c r="F885" s="16">
        <f t="shared" si="246"/>
        <v>18535.5</v>
      </c>
      <c r="G885" s="16">
        <f t="shared" si="247"/>
        <v>19264.599999999999</v>
      </c>
      <c r="H885" s="282">
        <f t="shared" si="248"/>
        <v>-3.7846620225698846</v>
      </c>
      <c r="I885" s="27">
        <f t="shared" si="249"/>
        <v>26.299999999999272</v>
      </c>
      <c r="J885" s="158">
        <f t="shared" si="250"/>
        <v>259</v>
      </c>
      <c r="K885">
        <f>'0413'!F80</f>
        <v>810.2</v>
      </c>
      <c r="L885">
        <f t="shared" si="245"/>
        <v>46</v>
      </c>
    </row>
    <row r="886" spans="1:18" x14ac:dyDescent="0.25">
      <c r="A886" s="5">
        <f t="shared" si="214"/>
        <v>45036</v>
      </c>
      <c r="B886" s="16">
        <f>'0420'!B82</f>
        <v>2497</v>
      </c>
      <c r="C886" s="16">
        <f>'0420'!C82</f>
        <v>2400.8000000000002</v>
      </c>
      <c r="D886" s="16">
        <f>'0420'!D82</f>
        <v>16194.3</v>
      </c>
      <c r="E886" s="16">
        <f>'0420'!E82</f>
        <v>16896.099999999999</v>
      </c>
      <c r="F886" s="16">
        <f t="shared" si="246"/>
        <v>18691.3</v>
      </c>
      <c r="G886" s="16">
        <f t="shared" si="247"/>
        <v>19296.899999999998</v>
      </c>
      <c r="H886" s="282">
        <f t="shared" si="248"/>
        <v>-3.13832791795573</v>
      </c>
      <c r="I886" s="27">
        <f t="shared" si="249"/>
        <v>32.299999999999272</v>
      </c>
      <c r="J886" s="158">
        <f t="shared" si="250"/>
        <v>155.79999999999927</v>
      </c>
      <c r="K886">
        <f>'0420'!F82</f>
        <v>1012.3</v>
      </c>
      <c r="L886">
        <f t="shared" si="245"/>
        <v>202.09999999999991</v>
      </c>
    </row>
    <row r="887" spans="1:18" x14ac:dyDescent="0.25">
      <c r="A887" s="5">
        <f t="shared" si="214"/>
        <v>45043</v>
      </c>
      <c r="B887" s="16">
        <f>'0427'!B82</f>
        <v>2419.1</v>
      </c>
      <c r="C887" s="16">
        <f>'0427'!C82</f>
        <v>2142.1999999999998</v>
      </c>
      <c r="D887" s="16">
        <f>'0427'!D82</f>
        <v>16483.2</v>
      </c>
      <c r="E887" s="16">
        <f>'0427'!E82</f>
        <v>17273.5</v>
      </c>
      <c r="F887" s="16">
        <f t="shared" si="246"/>
        <v>18902.3</v>
      </c>
      <c r="G887" s="16">
        <f t="shared" si="247"/>
        <v>19415.7</v>
      </c>
      <c r="H887" s="282">
        <f t="shared" si="248"/>
        <v>-2.6442518168286577</v>
      </c>
      <c r="I887" s="27">
        <f t="shared" si="249"/>
        <v>118.80000000000291</v>
      </c>
      <c r="J887" s="158">
        <f t="shared" si="250"/>
        <v>211</v>
      </c>
      <c r="K887">
        <f>'0427'!F82</f>
        <v>1292</v>
      </c>
      <c r="L887">
        <f t="shared" si="245"/>
        <v>279.70000000000005</v>
      </c>
    </row>
    <row r="888" spans="1:18" x14ac:dyDescent="0.25">
      <c r="A888" s="5">
        <f t="shared" si="214"/>
        <v>45050</v>
      </c>
      <c r="B888" s="16">
        <f>'0504'!B82</f>
        <v>2241.4</v>
      </c>
      <c r="C888" s="16">
        <f>'0504'!C82</f>
        <v>1916</v>
      </c>
      <c r="D888" s="16">
        <f>'0504'!D82</f>
        <v>16687.3</v>
      </c>
      <c r="E888" s="16">
        <f>'0504'!E82</f>
        <v>17513.8</v>
      </c>
      <c r="F888" s="16">
        <f t="shared" si="246"/>
        <v>18928.7</v>
      </c>
      <c r="G888" s="16">
        <f t="shared" si="247"/>
        <v>19429.8</v>
      </c>
      <c r="H888" s="282">
        <f t="shared" si="248"/>
        <v>-2.5790280908707164</v>
      </c>
      <c r="I888" s="27">
        <f t="shared" si="249"/>
        <v>14.099999999998545</v>
      </c>
      <c r="J888" s="158">
        <f t="shared" si="250"/>
        <v>26.400000000001455</v>
      </c>
      <c r="K888">
        <f>'0504'!F82</f>
        <v>1625.6</v>
      </c>
      <c r="L888">
        <f t="shared" si="245"/>
        <v>333.59999999999991</v>
      </c>
    </row>
    <row r="889" spans="1:18" x14ac:dyDescent="0.25">
      <c r="A889" s="5">
        <f t="shared" si="214"/>
        <v>45057</v>
      </c>
      <c r="B889">
        <f>'0511'!B82</f>
        <v>1982.6</v>
      </c>
      <c r="C889">
        <f>'0511'!C82</f>
        <v>1579.1</v>
      </c>
      <c r="D889">
        <f>'0511'!D82</f>
        <v>16903.900000000001</v>
      </c>
      <c r="E889">
        <f>'0511'!E82</f>
        <v>17859.2</v>
      </c>
      <c r="F889" s="16">
        <f t="shared" ref="F889:F892" si="251">+B889+D889</f>
        <v>18886.5</v>
      </c>
      <c r="G889" s="16">
        <f t="shared" ref="G889:G892" si="252">+C889+E889</f>
        <v>19438.3</v>
      </c>
      <c r="H889" s="282">
        <f t="shared" ref="H889:H891" si="253">+(F889/G889-1)*100</f>
        <v>-2.8387256087209267</v>
      </c>
      <c r="I889" s="27">
        <f t="shared" ref="I889:I893" si="254">+G889-G888</f>
        <v>8.5</v>
      </c>
      <c r="J889" s="158">
        <f t="shared" si="250"/>
        <v>-42.200000000000728</v>
      </c>
      <c r="K889">
        <f>'0511'!F82</f>
        <v>1962.4</v>
      </c>
      <c r="L889">
        <f t="shared" si="245"/>
        <v>336.80000000000018</v>
      </c>
    </row>
    <row r="890" spans="1:18" x14ac:dyDescent="0.25">
      <c r="A890" s="5">
        <f t="shared" si="214"/>
        <v>45064</v>
      </c>
      <c r="B890">
        <f>'0518'!B82</f>
        <v>1551.2</v>
      </c>
      <c r="C890">
        <f>'0518'!C82</f>
        <v>1278.5999999999999</v>
      </c>
      <c r="D890">
        <f>'0518'!D82</f>
        <v>17290.2</v>
      </c>
      <c r="E890">
        <f>'0518'!E82</f>
        <v>18157.400000000001</v>
      </c>
      <c r="F890" s="16">
        <f t="shared" si="251"/>
        <v>18841.400000000001</v>
      </c>
      <c r="G890" s="16">
        <f t="shared" si="252"/>
        <v>19436</v>
      </c>
      <c r="H890" s="282">
        <f t="shared" si="253"/>
        <v>-3.0592714550318867</v>
      </c>
      <c r="I890" s="27">
        <f t="shared" si="254"/>
        <v>-2.2999999999992724</v>
      </c>
      <c r="J890" s="158">
        <f t="shared" si="250"/>
        <v>-45.099999999998545</v>
      </c>
      <c r="K890">
        <f>'0518'!F82</f>
        <v>2207.5</v>
      </c>
      <c r="L890">
        <f t="shared" si="245"/>
        <v>245.09999999999991</v>
      </c>
    </row>
    <row r="891" spans="1:18" x14ac:dyDescent="0.25">
      <c r="A891" s="5">
        <f t="shared" si="214"/>
        <v>45071</v>
      </c>
      <c r="B891">
        <f>'0525'!B82</f>
        <v>959.7</v>
      </c>
      <c r="C891">
        <f>'0525'!C82</f>
        <v>906.6</v>
      </c>
      <c r="D891">
        <f>'0525'!D82</f>
        <v>17671.2</v>
      </c>
      <c r="E891">
        <f>'0525'!E82</f>
        <v>18530.099999999999</v>
      </c>
      <c r="F891" s="16">
        <f t="shared" si="251"/>
        <v>18630.900000000001</v>
      </c>
      <c r="G891" s="16">
        <f t="shared" si="252"/>
        <v>19436.699999999997</v>
      </c>
      <c r="H891" s="282">
        <f t="shared" si="253"/>
        <v>-4.1457654848816698</v>
      </c>
      <c r="I891" s="27">
        <f t="shared" si="254"/>
        <v>0.69999999999708962</v>
      </c>
      <c r="J891" s="158">
        <f t="shared" si="250"/>
        <v>-210.5</v>
      </c>
      <c r="K891">
        <f>'0525'!F82</f>
        <v>2674.1</v>
      </c>
      <c r="L891">
        <f t="shared" si="245"/>
        <v>466.59999999999991</v>
      </c>
    </row>
    <row r="892" spans="1:18" x14ac:dyDescent="0.25">
      <c r="A892" s="5">
        <f t="shared" si="214"/>
        <v>45078</v>
      </c>
      <c r="B892">
        <f>'0601'!B65</f>
        <v>3596.1</v>
      </c>
      <c r="C892">
        <f>'0601'!C65</f>
        <v>4346.8</v>
      </c>
      <c r="D892">
        <f>'0601'!D65</f>
        <v>190.1</v>
      </c>
      <c r="E892">
        <f>'0601'!E65</f>
        <v>212</v>
      </c>
      <c r="F892" s="16">
        <f t="shared" si="251"/>
        <v>3786.2</v>
      </c>
      <c r="G892" s="16">
        <f t="shared" si="252"/>
        <v>4558.8</v>
      </c>
      <c r="H892" s="282">
        <f>+(F1059/G892-1)*100</f>
        <v>-100</v>
      </c>
      <c r="I892" s="27">
        <f t="shared" si="254"/>
        <v>-14877.899999999998</v>
      </c>
      <c r="J892" s="206">
        <f>L892-877.4</f>
        <v>234.69999999999993</v>
      </c>
      <c r="K892" s="82"/>
      <c r="L892" s="16">
        <f>B892-K891+(D892)</f>
        <v>1112.0999999999999</v>
      </c>
      <c r="N892" s="38" t="s">
        <v>637</v>
      </c>
      <c r="O892" s="40"/>
      <c r="P892" s="40"/>
      <c r="Q892" s="40"/>
      <c r="R892" s="40">
        <v>877.4</v>
      </c>
    </row>
    <row r="893" spans="1:18" x14ac:dyDescent="0.25">
      <c r="A893" s="5">
        <f t="shared" si="214"/>
        <v>45085</v>
      </c>
      <c r="B893">
        <f>'0608'!B64</f>
        <v>3511.3</v>
      </c>
      <c r="C893">
        <f>'0608'!C64</f>
        <v>4213.6000000000004</v>
      </c>
      <c r="D893">
        <f>'0608'!D64</f>
        <v>439.9</v>
      </c>
      <c r="E893">
        <f>'0608'!E64</f>
        <v>582.20000000000005</v>
      </c>
      <c r="F893" s="16">
        <f t="shared" ref="F893" si="255">+B893+D893</f>
        <v>3951.2000000000003</v>
      </c>
      <c r="G893" s="16">
        <f t="shared" ref="G893" si="256">+C893+E893</f>
        <v>4795.8</v>
      </c>
      <c r="H893" s="282">
        <f>+(F1060/G893-1)*100</f>
        <v>-100</v>
      </c>
      <c r="I893" s="27">
        <f t="shared" si="254"/>
        <v>237</v>
      </c>
      <c r="J893" s="158">
        <f t="shared" si="250"/>
        <v>165.00000000000045</v>
      </c>
    </row>
    <row r="894" spans="1:18" x14ac:dyDescent="0.25">
      <c r="A894" s="5">
        <f t="shared" si="214"/>
        <v>45092</v>
      </c>
      <c r="B894">
        <f>'0615'!B64</f>
        <v>3465.1</v>
      </c>
      <c r="C894">
        <f>'0615'!C64</f>
        <v>4355</v>
      </c>
      <c r="D894">
        <f>'0615'!D64</f>
        <v>595.79999999999995</v>
      </c>
      <c r="E894">
        <f>'0615'!E64</f>
        <v>918.5</v>
      </c>
      <c r="F894" s="16">
        <f t="shared" ref="F894" si="257">+B894+D894</f>
        <v>4060.8999999999996</v>
      </c>
      <c r="G894" s="16">
        <f t="shared" ref="G894" si="258">+C894+E894</f>
        <v>5273.5</v>
      </c>
      <c r="H894" s="282">
        <f>+(F1061/G894-1)*100</f>
        <v>-100</v>
      </c>
      <c r="I894" s="27">
        <f t="shared" ref="I894" si="259">+G894-G893</f>
        <v>477.69999999999982</v>
      </c>
      <c r="J894" s="158">
        <f t="shared" si="250"/>
        <v>109.69999999999936</v>
      </c>
    </row>
    <row r="895" spans="1:18" x14ac:dyDescent="0.25">
      <c r="A895" s="5">
        <f t="shared" si="214"/>
        <v>45099</v>
      </c>
      <c r="B895">
        <f>'0622'!B65</f>
        <v>3462.7</v>
      </c>
      <c r="C895">
        <f>'0622'!C65</f>
        <v>4610.3</v>
      </c>
      <c r="D895">
        <f>'0622'!D65</f>
        <v>753.4</v>
      </c>
      <c r="E895">
        <f>'0622'!E65</f>
        <v>1159.9000000000001</v>
      </c>
      <c r="F895" s="16">
        <f t="shared" ref="F895" si="260">+B895+D895</f>
        <v>4216.0999999999995</v>
      </c>
      <c r="G895" s="16">
        <f t="shared" ref="G895" si="261">+C895+E895</f>
        <v>5770.2000000000007</v>
      </c>
      <c r="H895" s="282">
        <f>+(F1062/G895-1)*100</f>
        <v>-100</v>
      </c>
      <c r="I895" s="27">
        <f t="shared" ref="I895" si="262">+G895-G894</f>
        <v>496.70000000000073</v>
      </c>
      <c r="J895" s="158">
        <f t="shared" ref="J895" si="263">+F895-F894</f>
        <v>155.19999999999982</v>
      </c>
    </row>
    <row r="896" spans="1:18" x14ac:dyDescent="0.25">
      <c r="A896" s="5">
        <f t="shared" si="214"/>
        <v>45106</v>
      </c>
      <c r="B896">
        <f>'0629'!B65</f>
        <v>3562.2</v>
      </c>
      <c r="C896">
        <f>'0629'!C65</f>
        <v>4609.6000000000004</v>
      </c>
      <c r="D896">
        <f>'0629'!D65</f>
        <v>1059.5</v>
      </c>
      <c r="E896">
        <f>'0629'!E65</f>
        <v>1447</v>
      </c>
      <c r="F896" s="16">
        <f t="shared" ref="F896" si="264">+B896+D896</f>
        <v>4621.7</v>
      </c>
      <c r="G896" s="16">
        <f t="shared" ref="G896" si="265">+C896+E896</f>
        <v>6056.6</v>
      </c>
      <c r="H896" s="282" t="e">
        <f>+(#REF!/G896-1)*100</f>
        <v>#REF!</v>
      </c>
      <c r="I896" s="27">
        <f t="shared" ref="I896" si="266">+G896-G895</f>
        <v>286.39999999999964</v>
      </c>
      <c r="J896" s="158">
        <f t="shared" ref="J896" si="267">+F896-F895</f>
        <v>405.60000000000036</v>
      </c>
    </row>
    <row r="897" spans="1:10" x14ac:dyDescent="0.25">
      <c r="A897" s="5">
        <f t="shared" si="214"/>
        <v>45113</v>
      </c>
      <c r="B897">
        <f>'0706'!B67</f>
        <v>3573.1</v>
      </c>
      <c r="C897">
        <f>'0706'!C67</f>
        <v>5356.8</v>
      </c>
      <c r="D897">
        <f>'0706'!D67</f>
        <v>1444.4</v>
      </c>
      <c r="E897">
        <f>'0706'!E67</f>
        <v>1716.9</v>
      </c>
      <c r="F897" s="16">
        <f t="shared" ref="F897" si="268">+B897+D897</f>
        <v>5017.5</v>
      </c>
      <c r="G897" s="16">
        <f t="shared" ref="G897" si="269">+C897+E897</f>
        <v>7073.7000000000007</v>
      </c>
      <c r="H897" s="282">
        <f t="shared" ref="H897:H928" si="270">+(F1064/G897-1)*100</f>
        <v>-100</v>
      </c>
      <c r="I897" s="27">
        <f t="shared" ref="I897" si="271">+G897-G896</f>
        <v>1017.1000000000004</v>
      </c>
      <c r="J897" s="158">
        <f t="shared" ref="J897" si="272">+F897-F896</f>
        <v>395.80000000000018</v>
      </c>
    </row>
    <row r="898" spans="1:10" x14ac:dyDescent="0.25">
      <c r="A898" s="5">
        <f t="shared" si="214"/>
        <v>45120</v>
      </c>
      <c r="B898">
        <f>'0713'!B68</f>
        <v>3507.5</v>
      </c>
      <c r="C898">
        <f>'0713'!C68</f>
        <v>5726.1</v>
      </c>
      <c r="D898">
        <f>'0713'!D68</f>
        <v>1680.7</v>
      </c>
      <c r="E898">
        <f>'0713'!E68</f>
        <v>1858.7</v>
      </c>
      <c r="F898" s="16">
        <f t="shared" ref="F898" si="273">+B898+D898</f>
        <v>5188.2</v>
      </c>
      <c r="G898" s="16">
        <f t="shared" ref="G898" si="274">+C898+E898</f>
        <v>7584.8</v>
      </c>
      <c r="H898" s="282">
        <f t="shared" si="270"/>
        <v>-100</v>
      </c>
      <c r="I898" s="27">
        <f t="shared" ref="I898" si="275">+G898-G897</f>
        <v>511.09999999999945</v>
      </c>
      <c r="J898" s="158">
        <f t="shared" ref="J898" si="276">+F898-F897</f>
        <v>170.69999999999982</v>
      </c>
    </row>
    <row r="899" spans="1:10" x14ac:dyDescent="0.25">
      <c r="A899" s="5">
        <f t="shared" si="214"/>
        <v>45127</v>
      </c>
      <c r="B899">
        <f>'0720'!B69</f>
        <v>3345.6</v>
      </c>
      <c r="C899">
        <f>'0720'!C69</f>
        <v>5792.2</v>
      </c>
      <c r="D899">
        <f>'0720'!D69</f>
        <v>2075.8000000000002</v>
      </c>
      <c r="E899">
        <f>'0720'!E69</f>
        <v>2204.6</v>
      </c>
      <c r="F899" s="16">
        <f t="shared" ref="F899" si="277">+B899+D899</f>
        <v>5421.4</v>
      </c>
      <c r="G899" s="16">
        <f t="shared" ref="G899" si="278">+C899+E899</f>
        <v>7996.7999999999993</v>
      </c>
      <c r="H899" s="282">
        <f t="shared" si="270"/>
        <v>-100</v>
      </c>
      <c r="I899" s="27">
        <f t="shared" ref="I899" si="279">+G899-G898</f>
        <v>411.99999999999909</v>
      </c>
      <c r="J899" s="158">
        <f t="shared" ref="J899:J902" si="280">+F899-F898</f>
        <v>233.19999999999982</v>
      </c>
    </row>
    <row r="900" spans="1:10" x14ac:dyDescent="0.25">
      <c r="A900" s="5">
        <f t="shared" ref="A900:A988" si="281">+A899+7</f>
        <v>45134</v>
      </c>
      <c r="B900">
        <f>'0727'!B69</f>
        <v>3259.5</v>
      </c>
      <c r="C900">
        <f>'0727'!C69</f>
        <v>5753.8</v>
      </c>
      <c r="D900">
        <f>'0727'!D69</f>
        <v>2583.1999999999998</v>
      </c>
      <c r="E900">
        <f>'0727'!E69</f>
        <v>2493</v>
      </c>
      <c r="F900" s="16">
        <f t="shared" ref="F900" si="282">+B900+D900</f>
        <v>5842.7</v>
      </c>
      <c r="G900" s="16">
        <f t="shared" ref="G900" si="283">+C900+E900</f>
        <v>8246.7999999999993</v>
      </c>
      <c r="H900" s="282">
        <f t="shared" si="270"/>
        <v>-100</v>
      </c>
      <c r="I900" s="27">
        <f t="shared" ref="I900" si="284">+G900-G899</f>
        <v>250</v>
      </c>
      <c r="J900" s="158">
        <f t="shared" si="280"/>
        <v>421.30000000000018</v>
      </c>
    </row>
    <row r="901" spans="1:10" x14ac:dyDescent="0.25">
      <c r="A901" s="5">
        <f t="shared" si="281"/>
        <v>45141</v>
      </c>
      <c r="B901">
        <f>'0803'!B69</f>
        <v>3475.2</v>
      </c>
      <c r="C901">
        <f>'0803'!C69</f>
        <v>5497.7</v>
      </c>
      <c r="D901">
        <f>'0803'!D69</f>
        <v>2935</v>
      </c>
      <c r="E901">
        <f>'0803'!E69</f>
        <v>3108.3</v>
      </c>
      <c r="F901" s="16">
        <f t="shared" ref="F901" si="285">+B901+D901</f>
        <v>6410.2</v>
      </c>
      <c r="G901" s="16">
        <f t="shared" ref="G901" si="286">+C901+E901</f>
        <v>8606</v>
      </c>
      <c r="H901" s="282">
        <f t="shared" si="270"/>
        <v>-100</v>
      </c>
      <c r="I901" s="27">
        <f t="shared" ref="I901" si="287">+G901-G900</f>
        <v>359.20000000000073</v>
      </c>
      <c r="J901" s="158">
        <f t="shared" si="280"/>
        <v>567.5</v>
      </c>
    </row>
    <row r="902" spans="1:10" x14ac:dyDescent="0.25">
      <c r="A902" s="5">
        <f t="shared" si="281"/>
        <v>45148</v>
      </c>
      <c r="B902">
        <f>'0810'!B71</f>
        <v>3605.4</v>
      </c>
      <c r="C902">
        <f>'0810'!C71</f>
        <v>5355.2</v>
      </c>
      <c r="D902">
        <f>'0810'!D71</f>
        <v>3164.4</v>
      </c>
      <c r="E902">
        <f>'0810'!E71</f>
        <v>3457.9</v>
      </c>
      <c r="F902" s="16">
        <f t="shared" ref="F902" si="288">+B902+D902</f>
        <v>6769.8</v>
      </c>
      <c r="G902" s="16">
        <f t="shared" ref="G902" si="289">+C902+E902</f>
        <v>8813.1</v>
      </c>
      <c r="H902" s="282">
        <f t="shared" si="270"/>
        <v>-100</v>
      </c>
      <c r="I902" s="27">
        <f t="shared" ref="I902" si="290">+G902-G901</f>
        <v>207.10000000000036</v>
      </c>
      <c r="J902" s="158">
        <f t="shared" si="280"/>
        <v>359.60000000000036</v>
      </c>
    </row>
    <row r="903" spans="1:10" x14ac:dyDescent="0.25">
      <c r="A903" s="5">
        <f t="shared" si="281"/>
        <v>45155</v>
      </c>
      <c r="B903">
        <f>'0817'!B72</f>
        <v>3666.2</v>
      </c>
      <c r="C903">
        <f>'0817'!C72</f>
        <v>5355.2</v>
      </c>
      <c r="D903">
        <f>'0817'!D72</f>
        <v>3509.5</v>
      </c>
      <c r="E903">
        <f>'0817'!E72</f>
        <v>3457.9</v>
      </c>
      <c r="F903" s="16">
        <f t="shared" ref="F903" si="291">+B903+D903</f>
        <v>7175.7</v>
      </c>
      <c r="G903" s="16">
        <f t="shared" ref="G903" si="292">+C903+E903</f>
        <v>8813.1</v>
      </c>
      <c r="H903" s="282">
        <f t="shared" si="270"/>
        <v>-100</v>
      </c>
      <c r="I903" s="27">
        <f t="shared" ref="I903" si="293">+G903-G902</f>
        <v>0</v>
      </c>
      <c r="J903" s="158">
        <f t="shared" ref="J903:J904" si="294">+F903-F902</f>
        <v>405.89999999999964</v>
      </c>
    </row>
    <row r="904" spans="1:10" x14ac:dyDescent="0.25">
      <c r="A904" s="5">
        <f t="shared" si="281"/>
        <v>45162</v>
      </c>
      <c r="B904">
        <f>'0824'!B73</f>
        <v>3641.4</v>
      </c>
      <c r="C904">
        <f>'0824'!C73</f>
        <v>5207.5</v>
      </c>
      <c r="D904">
        <f>'0824'!D73</f>
        <v>3863.5</v>
      </c>
      <c r="E904">
        <f>'0824'!E73</f>
        <v>4605.1000000000004</v>
      </c>
      <c r="F904" s="16">
        <f t="shared" ref="F904" si="295">+B904+D904</f>
        <v>7504.9</v>
      </c>
      <c r="G904" s="16">
        <f t="shared" ref="G904" si="296">+C904+E904</f>
        <v>9812.6</v>
      </c>
      <c r="H904" s="282">
        <f t="shared" si="270"/>
        <v>-100</v>
      </c>
      <c r="I904" s="27">
        <f t="shared" ref="I904" si="297">+G904-G903</f>
        <v>999.5</v>
      </c>
      <c r="J904" s="158">
        <f t="shared" si="294"/>
        <v>329.19999999999982</v>
      </c>
    </row>
    <row r="905" spans="1:10" x14ac:dyDescent="0.25">
      <c r="A905" s="5">
        <f t="shared" si="281"/>
        <v>45169</v>
      </c>
      <c r="B905">
        <f>'0831'!B73</f>
        <v>3695.2</v>
      </c>
      <c r="C905">
        <f>'0831'!C73</f>
        <v>4853.5</v>
      </c>
      <c r="D905">
        <f>'0831'!D73</f>
        <v>4180.1000000000004</v>
      </c>
      <c r="E905">
        <f>'0831'!E73</f>
        <v>5151.7</v>
      </c>
      <c r="F905" s="16">
        <f t="shared" ref="F905" si="298">+B905+D905</f>
        <v>7875.3</v>
      </c>
      <c r="G905" s="16">
        <f t="shared" ref="G905" si="299">+C905+E905</f>
        <v>10005.200000000001</v>
      </c>
      <c r="H905" s="282">
        <f t="shared" si="270"/>
        <v>-100</v>
      </c>
      <c r="I905" s="27">
        <f t="shared" ref="I905:I906" si="300">+G905-G904</f>
        <v>192.60000000000036</v>
      </c>
      <c r="J905" s="158">
        <f t="shared" ref="J905:J906" si="301">+F905-F904</f>
        <v>370.40000000000055</v>
      </c>
    </row>
    <row r="906" spans="1:10" x14ac:dyDescent="0.25">
      <c r="A906" s="5">
        <f t="shared" si="281"/>
        <v>45176</v>
      </c>
      <c r="B906">
        <f>'0907'!B74</f>
        <v>3721.7</v>
      </c>
      <c r="C906">
        <f>'0907'!C74</f>
        <v>4394.1000000000004</v>
      </c>
      <c r="D906">
        <f>'0907'!D74</f>
        <v>4591.3999999999996</v>
      </c>
      <c r="E906">
        <f>'0907'!E74</f>
        <v>5828.5</v>
      </c>
      <c r="F906" s="16">
        <f t="shared" ref="F906" si="302">+B906+D906</f>
        <v>8313.0999999999985</v>
      </c>
      <c r="G906" s="16">
        <f t="shared" ref="G906" si="303">+C906+E906</f>
        <v>10222.6</v>
      </c>
      <c r="H906" s="282">
        <f t="shared" si="270"/>
        <v>-100</v>
      </c>
      <c r="I906" s="27">
        <f t="shared" si="300"/>
        <v>217.39999999999964</v>
      </c>
      <c r="J906" s="158">
        <f t="shared" si="301"/>
        <v>437.79999999999836</v>
      </c>
    </row>
    <row r="907" spans="1:10" x14ac:dyDescent="0.25">
      <c r="A907" s="5">
        <f t="shared" si="281"/>
        <v>45183</v>
      </c>
      <c r="B907">
        <f>'0914'!B75</f>
        <v>3733.4</v>
      </c>
      <c r="C907">
        <f>'0914'!C75</f>
        <v>3899.4</v>
      </c>
      <c r="D907">
        <f>'0914'!D75</f>
        <v>4887.3999999999996</v>
      </c>
      <c r="E907">
        <f>'0914'!E75</f>
        <v>6506.7</v>
      </c>
      <c r="F907" s="16">
        <f t="shared" ref="F907" si="304">+B907+D907</f>
        <v>8620.7999999999993</v>
      </c>
      <c r="G907" s="16">
        <f t="shared" ref="G907" si="305">+C907+E907</f>
        <v>10406.1</v>
      </c>
      <c r="H907" s="282">
        <f t="shared" si="270"/>
        <v>-100</v>
      </c>
      <c r="I907" s="27">
        <f t="shared" ref="I907" si="306">+G907-G906</f>
        <v>183.5</v>
      </c>
      <c r="J907" s="158">
        <f t="shared" ref="J907" si="307">+F907-F906</f>
        <v>307.70000000000073</v>
      </c>
    </row>
    <row r="908" spans="1:10" x14ac:dyDescent="0.25">
      <c r="A908" s="5">
        <f t="shared" si="281"/>
        <v>45190</v>
      </c>
      <c r="B908">
        <f>'0921'!B76</f>
        <v>3693.3</v>
      </c>
      <c r="C908">
        <f>'0921'!C76</f>
        <v>3558.5</v>
      </c>
      <c r="D908">
        <f>'0921'!D76</f>
        <v>5472</v>
      </c>
      <c r="E908">
        <f>'0921'!E76</f>
        <v>7127.3</v>
      </c>
      <c r="F908" s="16">
        <f t="shared" ref="F908" si="308">+B908+D908</f>
        <v>9165.2999999999993</v>
      </c>
      <c r="G908" s="16">
        <f t="shared" ref="G908" si="309">+C908+E908</f>
        <v>10685.8</v>
      </c>
      <c r="H908" s="282">
        <f t="shared" si="270"/>
        <v>-100</v>
      </c>
      <c r="I908" s="27">
        <f t="shared" ref="I908" si="310">+G908-G907</f>
        <v>279.69999999999891</v>
      </c>
      <c r="J908" s="158">
        <f t="shared" ref="J908" si="311">+F908-F907</f>
        <v>544.5</v>
      </c>
    </row>
    <row r="909" spans="1:10" x14ac:dyDescent="0.25">
      <c r="A909" s="5">
        <f t="shared" si="281"/>
        <v>45197</v>
      </c>
      <c r="B909">
        <f>'0928'!B78</f>
        <v>3578.5</v>
      </c>
      <c r="C909">
        <f>'0928'!C78</f>
        <v>3158.1</v>
      </c>
      <c r="D909">
        <f>'0928'!D78</f>
        <v>5860</v>
      </c>
      <c r="E909">
        <f>'0928'!E78</f>
        <v>7757.1</v>
      </c>
      <c r="F909" s="16">
        <f t="shared" ref="F909" si="312">+B909+D909</f>
        <v>9438.5</v>
      </c>
      <c r="G909" s="16">
        <f t="shared" ref="G909" si="313">+C909+E909</f>
        <v>10915.2</v>
      </c>
      <c r="H909" s="282">
        <f t="shared" si="270"/>
        <v>-100</v>
      </c>
      <c r="I909" s="27">
        <f t="shared" ref="I909" si="314">+G909-G908</f>
        <v>229.40000000000146</v>
      </c>
      <c r="J909" s="158">
        <f t="shared" ref="J909" si="315">+F909-F908</f>
        <v>273.20000000000073</v>
      </c>
    </row>
    <row r="910" spans="1:10" x14ac:dyDescent="0.25">
      <c r="A910" s="5">
        <f t="shared" si="281"/>
        <v>45204</v>
      </c>
      <c r="B910">
        <f>'1005'!B78</f>
        <v>3888</v>
      </c>
      <c r="C910">
        <f>'1005'!C78</f>
        <v>2809.4</v>
      </c>
      <c r="D910">
        <f>'1005'!D78</f>
        <v>6202.5</v>
      </c>
      <c r="E910">
        <f>'1005'!E78</f>
        <v>8317.6</v>
      </c>
      <c r="F910" s="16">
        <f t="shared" ref="F910" si="316">+B910+D910</f>
        <v>10090.5</v>
      </c>
      <c r="G910" s="16">
        <f t="shared" ref="G910" si="317">+C910+E910</f>
        <v>11127</v>
      </c>
      <c r="H910" s="282">
        <f t="shared" si="270"/>
        <v>-100</v>
      </c>
      <c r="I910" s="27">
        <f t="shared" ref="I910" si="318">+G910-G909</f>
        <v>211.79999999999927</v>
      </c>
      <c r="J910" s="158">
        <f t="shared" ref="J910" si="319">+F910-F909</f>
        <v>652</v>
      </c>
    </row>
    <row r="911" spans="1:10" x14ac:dyDescent="0.25">
      <c r="A911" s="5">
        <f t="shared" si="281"/>
        <v>45211</v>
      </c>
      <c r="B911">
        <f>'1012'!B79</f>
        <v>4135.6000000000004</v>
      </c>
      <c r="C911">
        <f>'1012'!C79</f>
        <v>2730</v>
      </c>
      <c r="D911">
        <f>'1012'!D79</f>
        <v>6587.5</v>
      </c>
      <c r="E911">
        <f>'1012'!E79</f>
        <v>8560.2000000000007</v>
      </c>
      <c r="F911" s="16">
        <f t="shared" ref="F911" si="320">+B911+D911</f>
        <v>10723.1</v>
      </c>
      <c r="G911" s="16">
        <f t="shared" ref="G911" si="321">+C911+E911</f>
        <v>11290.2</v>
      </c>
      <c r="H911" s="282">
        <f t="shared" si="270"/>
        <v>-100</v>
      </c>
      <c r="I911" s="27">
        <f t="shared" ref="I911" si="322">+G911-G910</f>
        <v>163.20000000000073</v>
      </c>
      <c r="J911" s="158">
        <f t="shared" ref="J911" si="323">+F911-F910</f>
        <v>632.60000000000036</v>
      </c>
    </row>
    <row r="912" spans="1:10" x14ac:dyDescent="0.25">
      <c r="A912" s="5">
        <f t="shared" si="281"/>
        <v>45218</v>
      </c>
      <c r="B912">
        <f>'1019'!B79</f>
        <v>4367.7</v>
      </c>
      <c r="C912">
        <f>'1019'!C79</f>
        <v>3126.4</v>
      </c>
      <c r="D912">
        <f>'1019'!D79</f>
        <v>6719.1</v>
      </c>
      <c r="E912">
        <f>'1019'!E79</f>
        <v>8697</v>
      </c>
      <c r="F912" s="16">
        <f t="shared" ref="F912" si="324">+B912+D912</f>
        <v>11086.8</v>
      </c>
      <c r="G912" s="16">
        <f t="shared" ref="G912" si="325">+C912+E912</f>
        <v>11823.4</v>
      </c>
      <c r="H912" s="282">
        <f t="shared" si="270"/>
        <v>-100</v>
      </c>
      <c r="I912" s="27">
        <f t="shared" ref="I912" si="326">+G912-G911</f>
        <v>533.19999999999891</v>
      </c>
      <c r="J912" s="158">
        <f t="shared" ref="J912" si="327">+F912-F911</f>
        <v>363.69999999999891</v>
      </c>
    </row>
    <row r="913" spans="1:10" x14ac:dyDescent="0.25">
      <c r="A913" s="5">
        <f t="shared" si="281"/>
        <v>45225</v>
      </c>
      <c r="B913">
        <f>'1026'!B80</f>
        <v>4542.8</v>
      </c>
      <c r="C913">
        <f>'1026'!C80</f>
        <v>3356.4</v>
      </c>
      <c r="D913">
        <f>'1026'!D80</f>
        <v>6819.6</v>
      </c>
      <c r="E913">
        <f>'1026'!E80</f>
        <v>8815.1</v>
      </c>
      <c r="F913" s="16">
        <f t="shared" ref="F913" si="328">+B913+D913</f>
        <v>11362.400000000001</v>
      </c>
      <c r="G913" s="16">
        <f t="shared" ref="G913" si="329">+C913+E913</f>
        <v>12171.5</v>
      </c>
      <c r="H913" s="282">
        <f t="shared" si="270"/>
        <v>-100</v>
      </c>
      <c r="I913" s="27">
        <f t="shared" ref="I913" si="330">+G913-G912</f>
        <v>348.10000000000036</v>
      </c>
      <c r="J913" s="158">
        <f t="shared" ref="J913" si="331">+F913-F912</f>
        <v>275.60000000000218</v>
      </c>
    </row>
    <row r="914" spans="1:10" x14ac:dyDescent="0.25">
      <c r="A914" s="5">
        <f t="shared" si="281"/>
        <v>45232</v>
      </c>
      <c r="B914">
        <f>'1102'!B81</f>
        <v>4762.8</v>
      </c>
      <c r="C914">
        <f>'1102'!C81</f>
        <v>3527.4</v>
      </c>
      <c r="D914">
        <f>'1102'!D81</f>
        <v>6953.9</v>
      </c>
      <c r="E914">
        <f>'1102'!E81</f>
        <v>8966.6</v>
      </c>
      <c r="F914" s="16">
        <f t="shared" ref="F914" si="332">+B914+D914</f>
        <v>11716.7</v>
      </c>
      <c r="G914" s="16">
        <f t="shared" ref="G914" si="333">+C914+E914</f>
        <v>12494</v>
      </c>
      <c r="H914" s="282">
        <f t="shared" si="270"/>
        <v>-100</v>
      </c>
      <c r="I914" s="27">
        <f t="shared" ref="I914" si="334">+G914-G913</f>
        <v>322.5</v>
      </c>
      <c r="J914" s="158">
        <f t="shared" ref="J914" si="335">+F914-F913</f>
        <v>354.29999999999927</v>
      </c>
    </row>
    <row r="915" spans="1:10" x14ac:dyDescent="0.25">
      <c r="A915" s="5">
        <f t="shared" si="281"/>
        <v>45239</v>
      </c>
      <c r="B915">
        <f>'1109'!B80</f>
        <v>4628.6000000000004</v>
      </c>
      <c r="C915">
        <f>'1109'!C80</f>
        <v>3699.1</v>
      </c>
      <c r="D915">
        <f>'1109'!D80</f>
        <v>7264.4</v>
      </c>
      <c r="E915">
        <f>'1109'!E80</f>
        <v>9085.2000000000007</v>
      </c>
      <c r="F915" s="16">
        <f t="shared" ref="F915" si="336">+B915+D915</f>
        <v>11893</v>
      </c>
      <c r="G915" s="16">
        <f t="shared" ref="G915" si="337">+C915+E915</f>
        <v>12784.300000000001</v>
      </c>
      <c r="H915" s="282">
        <f t="shared" si="270"/>
        <v>-100</v>
      </c>
      <c r="I915" s="27">
        <f t="shared" ref="I915" si="338">+G915-G914</f>
        <v>290.30000000000109</v>
      </c>
      <c r="J915" s="158">
        <f t="shared" ref="J915" si="339">+F915-F914</f>
        <v>176.29999999999927</v>
      </c>
    </row>
    <row r="916" spans="1:10" x14ac:dyDescent="0.25">
      <c r="A916" s="5">
        <f t="shared" si="281"/>
        <v>45246</v>
      </c>
      <c r="B916">
        <f>'1116'!B80</f>
        <v>4501.7</v>
      </c>
      <c r="C916">
        <f>'1116'!C80</f>
        <v>4072.5</v>
      </c>
      <c r="D916">
        <f>'1116'!D80</f>
        <v>7563</v>
      </c>
      <c r="E916">
        <f>'1116'!E80</f>
        <v>9223.6</v>
      </c>
      <c r="F916" s="16">
        <f t="shared" ref="F916" si="340">+B916+D916</f>
        <v>12064.7</v>
      </c>
      <c r="G916" s="16">
        <f t="shared" ref="G916" si="341">+C916+E916</f>
        <v>13296.1</v>
      </c>
      <c r="H916" s="282">
        <f t="shared" si="270"/>
        <v>-100</v>
      </c>
      <c r="I916" s="27">
        <f t="shared" ref="I916" si="342">+G916-G915</f>
        <v>511.79999999999927</v>
      </c>
      <c r="J916" s="158">
        <f t="shared" ref="J916" si="343">+F916-F915</f>
        <v>171.70000000000073</v>
      </c>
    </row>
    <row r="917" spans="1:10" x14ac:dyDescent="0.25">
      <c r="A917" s="5">
        <f t="shared" si="281"/>
        <v>45253</v>
      </c>
      <c r="B917">
        <f>'1123'!B80</f>
        <v>4784.1000000000004</v>
      </c>
      <c r="C917">
        <f>'1123'!C80</f>
        <v>3956.8</v>
      </c>
      <c r="D917">
        <f>'1123'!D80</f>
        <v>7903.4</v>
      </c>
      <c r="E917">
        <f>'1123'!E80</f>
        <v>9494.7999999999993</v>
      </c>
      <c r="F917" s="16">
        <f t="shared" ref="F917" si="344">+B917+D917</f>
        <v>12687.5</v>
      </c>
      <c r="G917" s="16">
        <f t="shared" ref="G917" si="345">+C917+E917</f>
        <v>13451.599999999999</v>
      </c>
      <c r="H917" s="282">
        <f t="shared" si="270"/>
        <v>-100</v>
      </c>
      <c r="I917" s="27">
        <f t="shared" ref="I917" si="346">+G917-G916</f>
        <v>155.49999999999818</v>
      </c>
      <c r="J917" s="158">
        <f t="shared" ref="J917" si="347">+F917-F916</f>
        <v>622.79999999999927</v>
      </c>
    </row>
    <row r="918" spans="1:10" x14ac:dyDescent="0.25">
      <c r="A918" s="5">
        <f t="shared" si="281"/>
        <v>45260</v>
      </c>
      <c r="B918">
        <f>'1130'!B81</f>
        <v>4941.7</v>
      </c>
      <c r="C918">
        <f>'1130'!C81</f>
        <v>3889.2</v>
      </c>
      <c r="D918">
        <f>'1130'!D81</f>
        <v>8102.3</v>
      </c>
      <c r="E918">
        <f>'1130'!E81</f>
        <v>9752.2000000000007</v>
      </c>
      <c r="F918" s="16">
        <f t="shared" ref="F918" si="348">+B918+D918</f>
        <v>13044</v>
      </c>
      <c r="G918" s="16">
        <f t="shared" ref="G918" si="349">+C918+E918</f>
        <v>13641.400000000001</v>
      </c>
      <c r="H918" s="282">
        <f t="shared" si="270"/>
        <v>-100</v>
      </c>
      <c r="I918" s="27">
        <f t="shared" ref="I918" si="350">+G918-G917</f>
        <v>189.80000000000291</v>
      </c>
      <c r="J918" s="158">
        <f t="shared" ref="J918" si="351">+F918-F917</f>
        <v>356.5</v>
      </c>
    </row>
    <row r="919" spans="1:10" x14ac:dyDescent="0.25">
      <c r="A919" s="5">
        <f t="shared" si="281"/>
        <v>45267</v>
      </c>
      <c r="B919">
        <f>'1207'!B81</f>
        <v>6142.5</v>
      </c>
      <c r="C919">
        <f>'1207'!C81</f>
        <v>4102.2</v>
      </c>
      <c r="D919">
        <f>'1207'!D81</f>
        <v>8391.9</v>
      </c>
      <c r="E919">
        <f>'1207'!E81</f>
        <v>10008.200000000001</v>
      </c>
      <c r="F919" s="16">
        <f t="shared" ref="F919" si="352">+B919+D919</f>
        <v>14534.4</v>
      </c>
      <c r="G919" s="16">
        <f t="shared" ref="G919" si="353">+C919+E919</f>
        <v>14110.400000000001</v>
      </c>
      <c r="H919" s="282">
        <f t="shared" si="270"/>
        <v>-100</v>
      </c>
      <c r="I919" s="27">
        <f t="shared" ref="I919" si="354">+G919-G918</f>
        <v>469</v>
      </c>
      <c r="J919" s="158">
        <f t="shared" ref="J919" si="355">+F919-F918</f>
        <v>1490.3999999999996</v>
      </c>
    </row>
    <row r="920" spans="1:10" x14ac:dyDescent="0.25">
      <c r="A920" s="5">
        <f t="shared" si="281"/>
        <v>45274</v>
      </c>
      <c r="B920">
        <f>'1214'!B82</f>
        <v>6127.9</v>
      </c>
      <c r="C920">
        <f>'1214'!C82</f>
        <v>4201.1000000000004</v>
      </c>
      <c r="D920">
        <f>'1214'!D82</f>
        <v>8729.2999999999993</v>
      </c>
      <c r="E920">
        <f>'1214'!E82</f>
        <v>10243.5</v>
      </c>
      <c r="F920" s="16">
        <f t="shared" ref="F920" si="356">+B920+D920</f>
        <v>14857.199999999999</v>
      </c>
      <c r="G920" s="16">
        <f t="shared" ref="G920" si="357">+C920+E920</f>
        <v>14444.6</v>
      </c>
      <c r="H920" s="282">
        <f t="shared" si="270"/>
        <v>-100</v>
      </c>
      <c r="I920" s="27">
        <f t="shared" ref="I920" si="358">+G920-G919</f>
        <v>334.19999999999891</v>
      </c>
      <c r="J920" s="158">
        <f t="shared" ref="J920" si="359">+F920-F919</f>
        <v>322.79999999999927</v>
      </c>
    </row>
    <row r="921" spans="1:10" x14ac:dyDescent="0.25">
      <c r="A921" s="5">
        <f t="shared" si="281"/>
        <v>45281</v>
      </c>
      <c r="B921">
        <f>'1221'!B82</f>
        <v>6062.3</v>
      </c>
      <c r="C921">
        <f>'1221'!C82</f>
        <v>4342.1000000000004</v>
      </c>
      <c r="D921">
        <f>'1221'!D82</f>
        <v>9071.2999999999993</v>
      </c>
      <c r="E921">
        <f>'1221'!E82</f>
        <v>10580.6</v>
      </c>
      <c r="F921" s="16">
        <f t="shared" ref="F921" si="360">+B921+D921</f>
        <v>15133.599999999999</v>
      </c>
      <c r="G921" s="16">
        <f t="shared" ref="G921" si="361">+C921+E921</f>
        <v>14922.7</v>
      </c>
      <c r="H921" s="282">
        <f t="shared" si="270"/>
        <v>-100</v>
      </c>
      <c r="I921" s="27">
        <f t="shared" ref="I921" si="362">+G921-G920</f>
        <v>478.10000000000036</v>
      </c>
      <c r="J921" s="158">
        <f t="shared" ref="J921" si="363">+F921-F920</f>
        <v>276.39999999999964</v>
      </c>
    </row>
    <row r="922" spans="1:10" x14ac:dyDescent="0.25">
      <c r="A922" s="5">
        <f t="shared" si="281"/>
        <v>45288</v>
      </c>
      <c r="B922">
        <f>'1228'!B82</f>
        <v>5908</v>
      </c>
      <c r="C922">
        <f>'1228'!C82</f>
        <v>4307.8</v>
      </c>
      <c r="D922">
        <f>'1228'!D82</f>
        <v>9357.2000000000007</v>
      </c>
      <c r="E922">
        <f>'1228'!E82</f>
        <v>10662.1</v>
      </c>
      <c r="F922" s="16">
        <f t="shared" ref="F922" si="364">+B922+D922</f>
        <v>15265.2</v>
      </c>
      <c r="G922" s="16">
        <f t="shared" ref="G922" si="365">+C922+E922</f>
        <v>14969.900000000001</v>
      </c>
      <c r="H922" s="282">
        <f t="shared" si="270"/>
        <v>-100</v>
      </c>
      <c r="I922" s="27">
        <f t="shared" ref="I922" si="366">+G922-G921</f>
        <v>47.200000000000728</v>
      </c>
      <c r="J922" s="158">
        <f t="shared" ref="J922" si="367">+F922-F921</f>
        <v>131.60000000000218</v>
      </c>
    </row>
    <row r="923" spans="1:10" x14ac:dyDescent="0.25">
      <c r="A923" s="5">
        <f t="shared" si="281"/>
        <v>45295</v>
      </c>
      <c r="B923">
        <f>'0104'!B82</f>
        <v>5450.4</v>
      </c>
      <c r="C923">
        <f>'0104'!C82</f>
        <v>4205</v>
      </c>
      <c r="D923">
        <f>'0104'!D82</f>
        <v>9942.7999999999993</v>
      </c>
      <c r="E923">
        <f>'0104'!E82</f>
        <v>10855.7</v>
      </c>
      <c r="F923" s="16">
        <f t="shared" ref="F923" si="368">+B923+D923</f>
        <v>15393.199999999999</v>
      </c>
      <c r="G923" s="16">
        <f t="shared" ref="G923" si="369">+C923+E923</f>
        <v>15060.7</v>
      </c>
      <c r="H923" s="282">
        <f t="shared" si="270"/>
        <v>-100</v>
      </c>
      <c r="I923" s="27">
        <f t="shared" ref="I923" si="370">+G923-G922</f>
        <v>90.799999999999272</v>
      </c>
      <c r="J923" s="158">
        <f t="shared" ref="J923" si="371">+F923-F922</f>
        <v>127.99999999999818</v>
      </c>
    </row>
    <row r="924" spans="1:10" x14ac:dyDescent="0.25">
      <c r="A924" s="5">
        <f t="shared" si="281"/>
        <v>45302</v>
      </c>
      <c r="B924">
        <f>'0111'!B82</f>
        <v>5913.2</v>
      </c>
      <c r="C924">
        <f>'0111'!C82</f>
        <v>4369.2</v>
      </c>
      <c r="D924">
        <f>'0111'!D82</f>
        <v>10187.700000000001</v>
      </c>
      <c r="E924">
        <f>'0111'!E82</f>
        <v>11164.6</v>
      </c>
      <c r="F924" s="16">
        <f t="shared" ref="F924" si="372">+B924+D924</f>
        <v>16100.900000000001</v>
      </c>
      <c r="G924" s="16">
        <f t="shared" ref="G924" si="373">+C924+E924</f>
        <v>15533.8</v>
      </c>
      <c r="H924" s="282">
        <f t="shared" si="270"/>
        <v>-100</v>
      </c>
      <c r="I924" s="27">
        <f t="shared" ref="I924" si="374">+G924-G923</f>
        <v>473.09999999999854</v>
      </c>
      <c r="J924" s="158">
        <f t="shared" ref="J924" si="375">+F924-F923</f>
        <v>707.70000000000255</v>
      </c>
    </row>
    <row r="925" spans="1:10" x14ac:dyDescent="0.25">
      <c r="A925" s="5">
        <f t="shared" si="281"/>
        <v>45309</v>
      </c>
      <c r="B925">
        <f>'0118'!B82</f>
        <v>6041.4</v>
      </c>
      <c r="C925">
        <f>'0118'!C82</f>
        <v>4605.3999999999996</v>
      </c>
      <c r="D925">
        <f>'0118'!D82</f>
        <v>10510.8</v>
      </c>
      <c r="E925">
        <f>'0118'!E82</f>
        <v>11428.8</v>
      </c>
      <c r="F925" s="16">
        <f t="shared" ref="F925" si="376">+B925+D925</f>
        <v>16552.199999999997</v>
      </c>
      <c r="G925" s="16">
        <f t="shared" ref="G925" si="377">+C925+E925</f>
        <v>16034.199999999999</v>
      </c>
      <c r="H925" s="282">
        <f t="shared" si="270"/>
        <v>-100</v>
      </c>
      <c r="I925" s="27">
        <f t="shared" ref="I925" si="378">+G925-G924</f>
        <v>500.39999999999964</v>
      </c>
      <c r="J925" s="158">
        <f t="shared" ref="J925" si="379">+F925-F924</f>
        <v>451.29999999999563</v>
      </c>
    </row>
    <row r="926" spans="1:10" x14ac:dyDescent="0.25">
      <c r="A926" s="5">
        <f t="shared" si="281"/>
        <v>45316</v>
      </c>
      <c r="B926">
        <f>'0125'!B82</f>
        <v>6096.8</v>
      </c>
      <c r="C926">
        <f>'0125'!C82</f>
        <v>4245.6000000000004</v>
      </c>
      <c r="D926">
        <f>'0125'!D82</f>
        <v>10777.9</v>
      </c>
      <c r="E926">
        <f>'0125'!E82</f>
        <v>11925</v>
      </c>
      <c r="F926" s="16">
        <f t="shared" ref="F926" si="380">+B926+D926</f>
        <v>16874.7</v>
      </c>
      <c r="G926" s="16">
        <f t="shared" ref="G926" si="381">+C926+E926</f>
        <v>16170.6</v>
      </c>
      <c r="H926" s="282">
        <f t="shared" si="270"/>
        <v>-100</v>
      </c>
      <c r="I926" s="27">
        <f t="shared" ref="I926" si="382">+G926-G925</f>
        <v>136.40000000000146</v>
      </c>
      <c r="J926" s="158">
        <f t="shared" ref="J926" si="383">+F926-F925</f>
        <v>322.50000000000364</v>
      </c>
    </row>
    <row r="927" spans="1:10" x14ac:dyDescent="0.25">
      <c r="A927" s="5">
        <f t="shared" si="281"/>
        <v>45323</v>
      </c>
      <c r="B927">
        <f>'0201'!B82</f>
        <v>6160.5</v>
      </c>
      <c r="C927">
        <f>'0201'!C82</f>
        <v>3838.8</v>
      </c>
      <c r="D927">
        <f>'0201'!D82</f>
        <v>11092.7</v>
      </c>
      <c r="E927">
        <f>'0201'!E82</f>
        <v>12463.2</v>
      </c>
      <c r="F927" s="16">
        <f t="shared" ref="F927" si="384">+B927+D927</f>
        <v>17253.2</v>
      </c>
      <c r="G927" s="16">
        <f t="shared" ref="G927" si="385">+C927+E927</f>
        <v>16302</v>
      </c>
      <c r="H927" s="282">
        <f t="shared" si="270"/>
        <v>-100</v>
      </c>
      <c r="I927" s="27">
        <f t="shared" ref="I927" si="386">+G927-G926</f>
        <v>131.39999999999964</v>
      </c>
      <c r="J927" s="158">
        <f t="shared" ref="J927" si="387">+F927-F926</f>
        <v>378.5</v>
      </c>
    </row>
    <row r="928" spans="1:10" x14ac:dyDescent="0.25">
      <c r="A928" s="5">
        <f t="shared" si="281"/>
        <v>45330</v>
      </c>
      <c r="B928">
        <f>'0208'!B82</f>
        <v>6104.5</v>
      </c>
      <c r="C928">
        <f>'0208'!C82</f>
        <v>3548.5</v>
      </c>
      <c r="D928" s="54">
        <v>11481.4</v>
      </c>
      <c r="E928">
        <f>'0208'!E82</f>
        <v>12963.3</v>
      </c>
      <c r="F928" s="16">
        <f t="shared" ref="F928" si="388">+B928+D928</f>
        <v>17585.900000000001</v>
      </c>
      <c r="G928" s="16">
        <f t="shared" ref="G928" si="389">+C928+E928</f>
        <v>16511.8</v>
      </c>
      <c r="H928" s="282">
        <f t="shared" si="270"/>
        <v>-100</v>
      </c>
      <c r="I928" s="27">
        <f t="shared" ref="I928" si="390">+G928-G927</f>
        <v>209.79999999999927</v>
      </c>
      <c r="J928" s="158">
        <f t="shared" ref="J928" si="391">+F928-F927</f>
        <v>332.70000000000073</v>
      </c>
    </row>
    <row r="929" spans="1:12" x14ac:dyDescent="0.25">
      <c r="A929" s="5">
        <f t="shared" si="281"/>
        <v>45337</v>
      </c>
      <c r="B929">
        <f>'0215'!B83</f>
        <v>5965</v>
      </c>
      <c r="C929">
        <f>'0215'!C83</f>
        <v>3549.3</v>
      </c>
      <c r="D929" s="54">
        <v>11854.5</v>
      </c>
      <c r="E929">
        <f>'0215'!E83</f>
        <v>13301.3</v>
      </c>
      <c r="F929" s="16">
        <f t="shared" ref="F929" si="392">+B929+D929</f>
        <v>17819.5</v>
      </c>
      <c r="G929" s="16">
        <f t="shared" ref="G929" si="393">+C929+E929</f>
        <v>16850.599999999999</v>
      </c>
      <c r="H929" s="282">
        <f t="shared" ref="H929:H960" si="394">+(F1096/G929-1)*100</f>
        <v>-100</v>
      </c>
      <c r="I929" s="27">
        <f t="shared" ref="I929" si="395">+G929-G928</f>
        <v>338.79999999999927</v>
      </c>
      <c r="J929" s="158">
        <f t="shared" ref="J929" si="396">+F929-F928</f>
        <v>233.59999999999854</v>
      </c>
    </row>
    <row r="930" spans="1:12" x14ac:dyDescent="0.25">
      <c r="A930" s="5">
        <f t="shared" si="281"/>
        <v>45344</v>
      </c>
      <c r="B930">
        <f>'0222'!B83</f>
        <v>5753.5</v>
      </c>
      <c r="C930">
        <f>'0222'!C83</f>
        <v>3223.4</v>
      </c>
      <c r="D930" s="54">
        <v>12393.2</v>
      </c>
      <c r="E930">
        <f>'0222'!E83</f>
        <v>13911.3</v>
      </c>
      <c r="F930" s="16">
        <f t="shared" ref="F930" si="397">+B930+D930</f>
        <v>18146.7</v>
      </c>
      <c r="G930" s="16">
        <f t="shared" ref="G930" si="398">+C930+E930</f>
        <v>17134.7</v>
      </c>
      <c r="H930" s="282">
        <f t="shared" si="394"/>
        <v>-100</v>
      </c>
      <c r="I930" s="27">
        <f t="shared" ref="I930" si="399">+G930-G929</f>
        <v>284.10000000000218</v>
      </c>
      <c r="J930" s="158">
        <f t="shared" ref="J930" si="400">+F930-F929</f>
        <v>327.20000000000073</v>
      </c>
    </row>
    <row r="931" spans="1:12" x14ac:dyDescent="0.25">
      <c r="A931" s="5">
        <f t="shared" si="281"/>
        <v>45351</v>
      </c>
      <c r="B931">
        <f>'0229'!B84</f>
        <v>5656.4</v>
      </c>
      <c r="C931">
        <f>'0229'!C84</f>
        <v>3113</v>
      </c>
      <c r="D931" s="54">
        <v>12761.5</v>
      </c>
      <c r="E931">
        <f>'0229'!E84</f>
        <v>14288.5</v>
      </c>
      <c r="F931" s="16">
        <f t="shared" ref="F931" si="401">+B931+D931</f>
        <v>18417.900000000001</v>
      </c>
      <c r="G931" s="16">
        <f t="shared" ref="G931" si="402">+C931+E931</f>
        <v>17401.5</v>
      </c>
      <c r="H931" s="282">
        <f t="shared" si="394"/>
        <v>-100</v>
      </c>
      <c r="I931" s="27">
        <f t="shared" ref="I931" si="403">+G931-G930</f>
        <v>266.79999999999927</v>
      </c>
      <c r="J931" s="158">
        <f t="shared" ref="J931" si="404">+F931-F930</f>
        <v>271.20000000000073</v>
      </c>
    </row>
    <row r="932" spans="1:12" x14ac:dyDescent="0.25">
      <c r="A932" s="5">
        <f t="shared" si="281"/>
        <v>45358</v>
      </c>
      <c r="B932">
        <f>'0307'!B84</f>
        <v>5286.7</v>
      </c>
      <c r="C932">
        <f>'0307'!C84</f>
        <v>3199</v>
      </c>
      <c r="D932">
        <f>'0307'!D84</f>
        <v>13215</v>
      </c>
      <c r="E932">
        <f>'0307'!E84</f>
        <v>14539.2</v>
      </c>
      <c r="F932" s="16">
        <f t="shared" ref="F932" si="405">+B932+D932</f>
        <v>18501.7</v>
      </c>
      <c r="G932" s="16">
        <f t="shared" ref="G932" si="406">+C932+E932</f>
        <v>17738.2</v>
      </c>
      <c r="H932" s="282">
        <f t="shared" si="394"/>
        <v>-100</v>
      </c>
      <c r="I932" s="27">
        <f t="shared" ref="I932" si="407">+G932-G931</f>
        <v>336.70000000000073</v>
      </c>
      <c r="J932" s="158">
        <f t="shared" ref="J932" si="408">+F932-F931</f>
        <v>83.799999999999272</v>
      </c>
    </row>
    <row r="933" spans="1:12" x14ac:dyDescent="0.25">
      <c r="A933" s="5">
        <f t="shared" si="281"/>
        <v>45365</v>
      </c>
      <c r="B933">
        <f>'0314'!B84</f>
        <v>4781.2</v>
      </c>
      <c r="C933">
        <f>'0314'!C84</f>
        <v>2963</v>
      </c>
      <c r="D933">
        <f>'0314'!D84</f>
        <v>13610.9</v>
      </c>
      <c r="E933">
        <f>'0314'!E84</f>
        <v>14900.7</v>
      </c>
      <c r="F933" s="16">
        <f t="shared" ref="F933" si="409">+B933+D933</f>
        <v>18392.099999999999</v>
      </c>
      <c r="G933" s="16">
        <f t="shared" ref="G933" si="410">+C933+E933</f>
        <v>17863.7</v>
      </c>
      <c r="H933" s="282">
        <f t="shared" si="394"/>
        <v>-100</v>
      </c>
      <c r="I933" s="27">
        <f t="shared" ref="I933" si="411">+G933-G932</f>
        <v>125.5</v>
      </c>
      <c r="J933" s="158">
        <f t="shared" ref="J933" si="412">+F933-F932</f>
        <v>-109.60000000000218</v>
      </c>
    </row>
    <row r="934" spans="1:12" x14ac:dyDescent="0.25">
      <c r="A934" s="5">
        <f t="shared" si="281"/>
        <v>45372</v>
      </c>
      <c r="B934">
        <f>'321'!B84</f>
        <v>4711.8999999999996</v>
      </c>
      <c r="C934">
        <f>'321'!C84</f>
        <v>2737.2</v>
      </c>
      <c r="D934">
        <f>'321'!D84</f>
        <v>14019.7</v>
      </c>
      <c r="E934">
        <f>'321'!E84</f>
        <v>15210</v>
      </c>
      <c r="F934" s="16">
        <f t="shared" ref="F934" si="413">+B934+D934</f>
        <v>18731.599999999999</v>
      </c>
      <c r="G934" s="16">
        <f t="shared" ref="G934" si="414">+C934+E934</f>
        <v>17947.2</v>
      </c>
      <c r="H934" s="282">
        <f t="shared" si="394"/>
        <v>-100</v>
      </c>
      <c r="I934" s="27">
        <f t="shared" ref="I934" si="415">+G934-G933</f>
        <v>83.5</v>
      </c>
      <c r="J934" s="158">
        <f t="shared" ref="J934" si="416">+F934-F933</f>
        <v>339.5</v>
      </c>
    </row>
    <row r="935" spans="1:12" x14ac:dyDescent="0.25">
      <c r="A935" s="5">
        <f t="shared" si="281"/>
        <v>45379</v>
      </c>
      <c r="B935">
        <f>'0328'!B84</f>
        <v>4210.2</v>
      </c>
      <c r="C935">
        <f>'0328'!C84</f>
        <v>2733.1</v>
      </c>
      <c r="D935">
        <f>'0328'!D84</f>
        <v>14537.5</v>
      </c>
      <c r="E935">
        <f>'0328'!E84</f>
        <v>15407.7</v>
      </c>
      <c r="F935" s="16">
        <f t="shared" ref="F935" si="417">+B935+D935</f>
        <v>18747.7</v>
      </c>
      <c r="G935" s="16">
        <f t="shared" ref="G935" si="418">+C935+E935</f>
        <v>18140.8</v>
      </c>
      <c r="H935" s="282">
        <f t="shared" si="394"/>
        <v>-100</v>
      </c>
      <c r="I935" s="27">
        <f t="shared" ref="I935" si="419">+G935-G934</f>
        <v>193.59999999999854</v>
      </c>
      <c r="J935" s="158">
        <f t="shared" ref="J935:J941" si="420">+F935-F934</f>
        <v>16.100000000002183</v>
      </c>
      <c r="K935">
        <f>'0328'!F84</f>
        <v>1278.4000000000001</v>
      </c>
    </row>
    <row r="936" spans="1:12" x14ac:dyDescent="0.25">
      <c r="A936" s="5">
        <f t="shared" si="281"/>
        <v>45386</v>
      </c>
      <c r="B936">
        <f>'0404'!B85</f>
        <v>3664.1</v>
      </c>
      <c r="C936">
        <f>'0404'!C85</f>
        <v>2588.5</v>
      </c>
      <c r="D936">
        <f>'0404'!D85</f>
        <v>15164.3</v>
      </c>
      <c r="E936">
        <f>'0404'!E85</f>
        <v>15688</v>
      </c>
      <c r="F936" s="16">
        <f t="shared" ref="F936" si="421">+B936+D936</f>
        <v>18828.399999999998</v>
      </c>
      <c r="G936" s="16">
        <f t="shared" ref="G936" si="422">+C936+E936</f>
        <v>18276.5</v>
      </c>
      <c r="H936" s="282">
        <f t="shared" si="394"/>
        <v>-100</v>
      </c>
      <c r="I936" s="27">
        <f t="shared" ref="I936" si="423">+G936-G935</f>
        <v>135.70000000000073</v>
      </c>
      <c r="J936" s="158">
        <f t="shared" si="420"/>
        <v>80.69999999999709</v>
      </c>
      <c r="K936">
        <f>'0404'!F85</f>
        <v>1552.8</v>
      </c>
    </row>
    <row r="937" spans="1:12" x14ac:dyDescent="0.25">
      <c r="A937" s="5">
        <f t="shared" si="281"/>
        <v>45393</v>
      </c>
      <c r="B937">
        <f>'0411'!B85</f>
        <v>3082.7</v>
      </c>
      <c r="C937">
        <f>'0411'!C85</f>
        <v>2644.8</v>
      </c>
      <c r="D937">
        <f>'0411'!D85</f>
        <v>15652.1</v>
      </c>
      <c r="E937">
        <f>'0411'!E85</f>
        <v>15890.7</v>
      </c>
      <c r="F937" s="16">
        <f t="shared" ref="F937" si="424">+B937+D937</f>
        <v>18734.8</v>
      </c>
      <c r="G937" s="16">
        <f t="shared" ref="G937" si="425">+C937+E937</f>
        <v>18535.5</v>
      </c>
      <c r="H937" s="282">
        <f t="shared" si="394"/>
        <v>-100</v>
      </c>
      <c r="I937" s="27">
        <f t="shared" ref="I937" si="426">+G937-G936</f>
        <v>259</v>
      </c>
      <c r="J937" s="158">
        <f t="shared" si="420"/>
        <v>-93.599999999998545</v>
      </c>
      <c r="K937">
        <f>'0411'!F85</f>
        <v>1774.8</v>
      </c>
    </row>
    <row r="938" spans="1:12" x14ac:dyDescent="0.25">
      <c r="A938" s="5">
        <f t="shared" si="281"/>
        <v>45400</v>
      </c>
      <c r="B938">
        <f>'0418'!B85</f>
        <v>2590.8000000000002</v>
      </c>
      <c r="C938">
        <f>'0418'!C85</f>
        <v>2497</v>
      </c>
      <c r="D938">
        <f>'0418'!D85</f>
        <v>16226.1</v>
      </c>
      <c r="E938">
        <f>'0418'!E85</f>
        <v>16194.3</v>
      </c>
      <c r="F938" s="16">
        <f t="shared" ref="F938" si="427">+B938+D938</f>
        <v>18816.900000000001</v>
      </c>
      <c r="G938" s="16">
        <f t="shared" ref="G938" si="428">+C938+E938</f>
        <v>18691.3</v>
      </c>
      <c r="H938" s="282">
        <f t="shared" si="394"/>
        <v>-100</v>
      </c>
      <c r="I938" s="27">
        <f t="shared" ref="I938" si="429">+G938-G937</f>
        <v>155.79999999999927</v>
      </c>
      <c r="J938" s="158">
        <f t="shared" si="420"/>
        <v>82.100000000002183</v>
      </c>
      <c r="K938">
        <f>'0418'!F85</f>
        <v>2146.6999999999998</v>
      </c>
    </row>
    <row r="939" spans="1:12" x14ac:dyDescent="0.25">
      <c r="A939" s="5">
        <f t="shared" si="281"/>
        <v>45407</v>
      </c>
      <c r="B939">
        <f>'0425'!B85</f>
        <v>2061.9</v>
      </c>
      <c r="C939">
        <f>'0425'!C85</f>
        <v>2419.1</v>
      </c>
      <c r="D939">
        <f>'0425'!D85</f>
        <v>16734.7</v>
      </c>
      <c r="E939">
        <f>'0425'!E85</f>
        <v>16483.2</v>
      </c>
      <c r="F939" s="16">
        <f t="shared" ref="F939" si="430">+B939+D939</f>
        <v>18796.600000000002</v>
      </c>
      <c r="G939" s="16">
        <f t="shared" ref="G939" si="431">+C939+E939</f>
        <v>18902.3</v>
      </c>
      <c r="H939" s="282">
        <f t="shared" si="394"/>
        <v>-100</v>
      </c>
      <c r="I939" s="27">
        <f t="shared" ref="I939" si="432">+G939-G938</f>
        <v>211</v>
      </c>
      <c r="J939" s="158">
        <f t="shared" si="420"/>
        <v>-20.299999999999272</v>
      </c>
      <c r="K939">
        <f>'0425'!F85</f>
        <v>2553.6</v>
      </c>
    </row>
    <row r="940" spans="1:12" x14ac:dyDescent="0.25">
      <c r="A940" s="5">
        <f t="shared" si="281"/>
        <v>45414</v>
      </c>
      <c r="B940">
        <f>'0502'!B85</f>
        <v>1765.5</v>
      </c>
      <c r="C940">
        <f>'0502'!C85</f>
        <v>2241.4</v>
      </c>
      <c r="D940">
        <f>'0502'!D85</f>
        <v>17072.2</v>
      </c>
      <c r="E940">
        <f>'0502'!E85</f>
        <v>16687.3</v>
      </c>
      <c r="F940" s="16">
        <f t="shared" ref="F940" si="433">+B940+D940</f>
        <v>18837.7</v>
      </c>
      <c r="G940" s="16">
        <f t="shared" ref="G940" si="434">+C940+E940</f>
        <v>18928.7</v>
      </c>
      <c r="H940" s="282">
        <f t="shared" si="394"/>
        <v>-100</v>
      </c>
      <c r="I940" s="27">
        <f t="shared" ref="I940" si="435">+G940-G939</f>
        <v>26.400000000001455</v>
      </c>
      <c r="J940" s="158">
        <f t="shared" si="420"/>
        <v>41.099999999998545</v>
      </c>
      <c r="K940">
        <f>'0502'!F85</f>
        <v>2959.6</v>
      </c>
      <c r="L940" s="158">
        <f>+K940-K939</f>
        <v>406</v>
      </c>
    </row>
    <row r="941" spans="1:12" x14ac:dyDescent="0.25">
      <c r="A941" s="5">
        <f t="shared" si="281"/>
        <v>45421</v>
      </c>
      <c r="B941">
        <f>'0509'!B85</f>
        <v>1394.9</v>
      </c>
      <c r="C941">
        <f>'0509'!C85</f>
        <v>1982.6</v>
      </c>
      <c r="D941">
        <f>'0509'!D85</f>
        <v>17521.2</v>
      </c>
      <c r="E941">
        <f>'0509'!E85</f>
        <v>16903.900000000001</v>
      </c>
      <c r="F941" s="16">
        <f t="shared" ref="F941" si="436">+B941+D941</f>
        <v>18916.100000000002</v>
      </c>
      <c r="G941" s="16">
        <f t="shared" ref="G941" si="437">+C941+E941</f>
        <v>18886.5</v>
      </c>
      <c r="H941" s="282">
        <f t="shared" si="394"/>
        <v>-100</v>
      </c>
      <c r="I941" s="27">
        <f t="shared" ref="I941" si="438">+G941-G940</f>
        <v>-42.200000000000728</v>
      </c>
      <c r="J941" s="158">
        <f t="shared" si="420"/>
        <v>78.400000000001455</v>
      </c>
      <c r="K941">
        <f>'0509'!F85</f>
        <v>3263.9</v>
      </c>
      <c r="L941" s="158">
        <f>+K941-K940</f>
        <v>304.30000000000018</v>
      </c>
    </row>
    <row r="942" spans="1:12" x14ac:dyDescent="0.25">
      <c r="A942" s="5">
        <f t="shared" si="281"/>
        <v>45428</v>
      </c>
      <c r="B942">
        <f>'0516'!B85</f>
        <v>1215.5999999999999</v>
      </c>
      <c r="C942">
        <f>'0516'!C85</f>
        <v>1551.2</v>
      </c>
      <c r="D942">
        <f>'0516'!D85</f>
        <v>17718.400000000001</v>
      </c>
      <c r="E942">
        <f>'0516'!E85</f>
        <v>17290.2</v>
      </c>
      <c r="F942" s="16">
        <f t="shared" ref="F942" si="439">+B942+D942</f>
        <v>18934</v>
      </c>
      <c r="G942" s="16">
        <f t="shared" ref="G942" si="440">+C942+E942</f>
        <v>18841.400000000001</v>
      </c>
      <c r="H942" s="282">
        <f t="shared" si="394"/>
        <v>-100</v>
      </c>
      <c r="I942" s="27">
        <f t="shared" ref="I942" si="441">+G942-G941</f>
        <v>-45.099999999998545</v>
      </c>
      <c r="J942" s="158">
        <f t="shared" ref="J942:J943" si="442">+F942-F941</f>
        <v>17.899999999997817</v>
      </c>
      <c r="K942">
        <f>'0516'!F85</f>
        <v>3488.7</v>
      </c>
      <c r="L942" s="158">
        <f>+K942-K941</f>
        <v>224.79999999999973</v>
      </c>
    </row>
    <row r="943" spans="1:12" x14ac:dyDescent="0.25">
      <c r="A943" s="5">
        <f t="shared" si="281"/>
        <v>45435</v>
      </c>
      <c r="B943">
        <f>'0523'!B85</f>
        <v>800.8</v>
      </c>
      <c r="C943">
        <f>'0523'!C85</f>
        <v>959.7</v>
      </c>
      <c r="D943">
        <f>'0523'!D85</f>
        <v>18072.400000000001</v>
      </c>
      <c r="E943">
        <f>'0523'!E85</f>
        <v>17671.2</v>
      </c>
      <c r="F943" s="16">
        <f t="shared" ref="F943" si="443">+B943+D943</f>
        <v>18873.2</v>
      </c>
      <c r="G943" s="16">
        <f t="shared" ref="G943" si="444">+C943+E943</f>
        <v>18630.900000000001</v>
      </c>
      <c r="H943" s="282">
        <f t="shared" si="394"/>
        <v>-100</v>
      </c>
      <c r="I943" s="27">
        <f t="shared" ref="I943" si="445">+G943-G942</f>
        <v>-210.5</v>
      </c>
      <c r="J943" s="158">
        <f t="shared" si="442"/>
        <v>-60.799999999999272</v>
      </c>
      <c r="K943">
        <f>'0523'!F85</f>
        <v>3870.4</v>
      </c>
      <c r="L943" s="158">
        <f>+K943-K942</f>
        <v>381.70000000000027</v>
      </c>
    </row>
    <row r="944" spans="1:12" x14ac:dyDescent="0.25">
      <c r="A944" s="5">
        <f t="shared" si="281"/>
        <v>45442</v>
      </c>
      <c r="B944">
        <f>'0530'!B79</f>
        <v>121.9</v>
      </c>
      <c r="C944">
        <f>'0530'!C79</f>
        <v>3596.1</v>
      </c>
      <c r="D944">
        <f>'0530'!D79</f>
        <v>18522.2</v>
      </c>
      <c r="E944">
        <f>'0530'!E79</f>
        <v>190.1</v>
      </c>
      <c r="F944" s="16">
        <f t="shared" ref="F944" si="446">+B944+D944</f>
        <v>18644.100000000002</v>
      </c>
      <c r="G944" s="16">
        <f t="shared" ref="G944" si="447">+C944+E944</f>
        <v>3786.2</v>
      </c>
      <c r="H944" s="282">
        <f t="shared" si="394"/>
        <v>-100</v>
      </c>
      <c r="I944" s="27">
        <f t="shared" ref="I944:I949" si="448">+G944-G943</f>
        <v>-14844.7</v>
      </c>
      <c r="J944" s="158">
        <f t="shared" ref="J944:J946" si="449">+F944-F943</f>
        <v>-229.09999999999854</v>
      </c>
      <c r="K944">
        <f>'0530'!F79</f>
        <v>4487.3</v>
      </c>
      <c r="L944" s="158">
        <f>+K944-K943</f>
        <v>616.90000000000009</v>
      </c>
    </row>
    <row r="945" spans="1:17" x14ac:dyDescent="0.25">
      <c r="A945" s="5">
        <f t="shared" si="281"/>
        <v>45449</v>
      </c>
      <c r="B945" s="54">
        <f>'0606'!B66</f>
        <v>4566.1000000000004</v>
      </c>
      <c r="C945">
        <f>'0606'!C66</f>
        <v>3596.1</v>
      </c>
      <c r="D945" s="54">
        <f>'0606'!D66</f>
        <v>271.10000000000002</v>
      </c>
      <c r="E945">
        <v>439.9</v>
      </c>
      <c r="F945" s="16">
        <f t="shared" ref="F945" si="450">+B945+D945</f>
        <v>4837.2000000000007</v>
      </c>
      <c r="G945" s="16">
        <f t="shared" ref="G945:G950" si="451">+C945+E945</f>
        <v>4036</v>
      </c>
      <c r="H945" s="282">
        <f t="shared" si="394"/>
        <v>-100</v>
      </c>
      <c r="I945" s="27">
        <f t="shared" si="448"/>
        <v>249.80000000000018</v>
      </c>
      <c r="J945" s="35">
        <v>223.9</v>
      </c>
      <c r="L945" s="16">
        <f>B945-K944+(D945)</f>
        <v>349.9000000000002</v>
      </c>
      <c r="M945" s="38" t="s">
        <v>637</v>
      </c>
      <c r="Q945" s="54">
        <v>115.3</v>
      </c>
    </row>
    <row r="946" spans="1:17" x14ac:dyDescent="0.25">
      <c r="A946" s="5">
        <f t="shared" si="281"/>
        <v>45456</v>
      </c>
      <c r="B946">
        <f>'0613'!B68</f>
        <v>4792.1000000000004</v>
      </c>
      <c r="C946">
        <f>'0613'!C68</f>
        <v>3465.1</v>
      </c>
      <c r="D946">
        <f>'0613'!D68</f>
        <v>634.79999999999995</v>
      </c>
      <c r="E946">
        <f>'0613'!E68</f>
        <v>595.79999999999995</v>
      </c>
      <c r="F946" s="16">
        <f t="shared" ref="F946" si="452">+B946+D946</f>
        <v>5426.9000000000005</v>
      </c>
      <c r="G946" s="16">
        <f t="shared" si="451"/>
        <v>4060.8999999999996</v>
      </c>
      <c r="H946" s="282">
        <f t="shared" si="394"/>
        <v>-100</v>
      </c>
      <c r="I946" s="27">
        <f t="shared" si="448"/>
        <v>24.899999999999636</v>
      </c>
      <c r="J946" s="158">
        <f t="shared" si="449"/>
        <v>589.69999999999982</v>
      </c>
      <c r="L946" s="158"/>
      <c r="M946" s="158">
        <f>L945-115.3</f>
        <v>234.60000000000019</v>
      </c>
    </row>
    <row r="947" spans="1:17" x14ac:dyDescent="0.25">
      <c r="A947" s="5">
        <f t="shared" si="281"/>
        <v>45463</v>
      </c>
      <c r="B947">
        <f>'0620'!B69</f>
        <v>5136.2</v>
      </c>
      <c r="C947">
        <f>'0620'!C69</f>
        <v>3462.7</v>
      </c>
      <c r="D947">
        <f>'0620'!D69</f>
        <v>957.9</v>
      </c>
      <c r="E947">
        <f>'0620'!E69</f>
        <v>753.4</v>
      </c>
      <c r="F947" s="16">
        <f t="shared" ref="F947" si="453">+B947+D947</f>
        <v>6094.0999999999995</v>
      </c>
      <c r="G947" s="16">
        <f t="shared" si="451"/>
        <v>4216.0999999999995</v>
      </c>
      <c r="H947" s="282">
        <f t="shared" si="394"/>
        <v>-100</v>
      </c>
      <c r="I947" s="27">
        <f t="shared" si="448"/>
        <v>155.19999999999982</v>
      </c>
      <c r="J947" s="158">
        <f t="shared" ref="J947" si="454">+F947-F946</f>
        <v>667.19999999999891</v>
      </c>
      <c r="L947" s="158"/>
      <c r="M947" s="158">
        <f>M946-J945</f>
        <v>10.700000000000188</v>
      </c>
    </row>
    <row r="948" spans="1:17" x14ac:dyDescent="0.25">
      <c r="A948" s="5">
        <f t="shared" si="281"/>
        <v>45470</v>
      </c>
      <c r="B948">
        <f>'0627'!B69</f>
        <v>5632.9</v>
      </c>
      <c r="C948">
        <f>'0627'!C69</f>
        <v>3562.2</v>
      </c>
      <c r="D948">
        <f>'0627'!D69</f>
        <v>1266.5</v>
      </c>
      <c r="E948">
        <f>'0627'!E69</f>
        <v>1059.5</v>
      </c>
      <c r="F948" s="16">
        <f t="shared" ref="F948" si="455">+B948+D948</f>
        <v>6899.4</v>
      </c>
      <c r="G948" s="16">
        <f t="shared" si="451"/>
        <v>4621.7</v>
      </c>
      <c r="H948" s="282">
        <f t="shared" si="394"/>
        <v>-100</v>
      </c>
      <c r="I948" s="27">
        <f t="shared" si="448"/>
        <v>405.60000000000036</v>
      </c>
      <c r="J948" s="158">
        <f t="shared" ref="J948:J949" si="456">+F948-F947</f>
        <v>805.30000000000018</v>
      </c>
      <c r="L948" s="158"/>
      <c r="M948" s="158"/>
    </row>
    <row r="949" spans="1:17" x14ac:dyDescent="0.25">
      <c r="A949" s="5">
        <f t="shared" si="281"/>
        <v>45477</v>
      </c>
      <c r="B949">
        <f>'0704'!B69</f>
        <v>5578.7</v>
      </c>
      <c r="C949">
        <f>'0704'!C69</f>
        <v>3573.1</v>
      </c>
      <c r="D949" s="54">
        <v>1542.4</v>
      </c>
      <c r="E949">
        <f>'0704'!E69</f>
        <v>1444.4</v>
      </c>
      <c r="F949" s="16">
        <f t="shared" ref="F949" si="457">+B949+D949</f>
        <v>7121.1</v>
      </c>
      <c r="G949" s="16">
        <f t="shared" si="451"/>
        <v>5017.5</v>
      </c>
      <c r="H949" s="282">
        <f t="shared" si="394"/>
        <v>-100</v>
      </c>
      <c r="I949" s="27">
        <f t="shared" si="448"/>
        <v>395.80000000000018</v>
      </c>
      <c r="J949" s="158">
        <f t="shared" si="456"/>
        <v>221.70000000000073</v>
      </c>
      <c r="L949" s="158"/>
      <c r="M949" s="158"/>
    </row>
    <row r="950" spans="1:17" x14ac:dyDescent="0.25">
      <c r="A950" s="5">
        <f t="shared" si="281"/>
        <v>45484</v>
      </c>
      <c r="B950">
        <f>'0711'!B70</f>
        <v>5526.3</v>
      </c>
      <c r="C950">
        <f>'0711'!C70</f>
        <v>3507.5</v>
      </c>
      <c r="D950" s="54">
        <v>2173.3000000000002</v>
      </c>
      <c r="E950">
        <f>'0711'!E70</f>
        <v>1680.7</v>
      </c>
      <c r="F950" s="16">
        <f t="shared" ref="F950" si="458">+B950+D950</f>
        <v>7699.6</v>
      </c>
      <c r="G950" s="16">
        <f t="shared" si="451"/>
        <v>5188.2</v>
      </c>
      <c r="H950" s="282">
        <f t="shared" si="394"/>
        <v>-100</v>
      </c>
      <c r="I950" s="27">
        <f t="shared" ref="I950" si="459">+G950-G949</f>
        <v>170.69999999999982</v>
      </c>
      <c r="J950" s="158">
        <f t="shared" ref="J950" si="460">+F950-F949</f>
        <v>578.5</v>
      </c>
      <c r="L950" s="158"/>
      <c r="M950" s="158"/>
    </row>
    <row r="951" spans="1:17" x14ac:dyDescent="0.25">
      <c r="A951" s="5">
        <f t="shared" si="281"/>
        <v>45491</v>
      </c>
      <c r="B951">
        <f>'0718'!B71</f>
        <v>5564.2</v>
      </c>
      <c r="C951">
        <f>'0718'!C71</f>
        <v>3345.6</v>
      </c>
      <c r="D951" s="54">
        <v>2444.6999999999998</v>
      </c>
      <c r="E951">
        <f>'0718'!E71</f>
        <v>2075.8000000000002</v>
      </c>
      <c r="F951" s="16">
        <f t="shared" ref="F951" si="461">+B951+D951</f>
        <v>8008.9</v>
      </c>
      <c r="G951" s="16">
        <f t="shared" ref="G951" si="462">+C951+E951</f>
        <v>5421.4</v>
      </c>
      <c r="H951" s="282">
        <f t="shared" si="394"/>
        <v>-100</v>
      </c>
      <c r="I951" s="27">
        <f t="shared" ref="I951" si="463">+G951-G950</f>
        <v>233.19999999999982</v>
      </c>
      <c r="J951" s="158">
        <f t="shared" ref="J951:J953" si="464">+F951-F950</f>
        <v>309.29999999999927</v>
      </c>
      <c r="L951" s="158"/>
      <c r="M951" s="158"/>
    </row>
    <row r="952" spans="1:17" x14ac:dyDescent="0.25">
      <c r="A952" s="5">
        <f t="shared" si="281"/>
        <v>45498</v>
      </c>
      <c r="B952">
        <f>'0725'!B71</f>
        <v>5396.6</v>
      </c>
      <c r="C952">
        <f>'0725'!C71</f>
        <v>3259.5</v>
      </c>
      <c r="D952" s="54">
        <v>2899.9</v>
      </c>
      <c r="E952">
        <f>'0725'!E71</f>
        <v>2583.1999999999998</v>
      </c>
      <c r="F952" s="16">
        <f t="shared" ref="F952" si="465">+B952+D952</f>
        <v>8296.5</v>
      </c>
      <c r="G952" s="16">
        <f t="shared" ref="G952" si="466">+C952+E952</f>
        <v>5842.7</v>
      </c>
      <c r="H952" s="282">
        <f t="shared" si="394"/>
        <v>-100</v>
      </c>
      <c r="I952" s="27">
        <f t="shared" ref="I952" si="467">+G952-G951</f>
        <v>421.30000000000018</v>
      </c>
      <c r="J952" s="158">
        <f t="shared" si="464"/>
        <v>287.60000000000036</v>
      </c>
    </row>
    <row r="953" spans="1:17" x14ac:dyDescent="0.25">
      <c r="A953" s="5">
        <f t="shared" si="281"/>
        <v>45505</v>
      </c>
      <c r="B953">
        <f>'0801'!B72</f>
        <v>5174</v>
      </c>
      <c r="C953">
        <f>'0801'!C72</f>
        <v>3475.2</v>
      </c>
      <c r="D953" s="54">
        <v>3332</v>
      </c>
      <c r="E953">
        <f>'0801'!E72</f>
        <v>2935</v>
      </c>
      <c r="F953" s="16">
        <f t="shared" ref="F953" si="468">+B953+D953</f>
        <v>8506</v>
      </c>
      <c r="G953" s="16">
        <f t="shared" ref="G953" si="469">+C953+E953</f>
        <v>6410.2</v>
      </c>
      <c r="H953" s="282">
        <f t="shared" si="394"/>
        <v>-100</v>
      </c>
      <c r="I953" s="27">
        <f t="shared" ref="I953" si="470">+G953-G952</f>
        <v>567.5</v>
      </c>
      <c r="J953" s="158">
        <f t="shared" si="464"/>
        <v>209.5</v>
      </c>
    </row>
    <row r="954" spans="1:17" x14ac:dyDescent="0.25">
      <c r="A954" s="5">
        <f t="shared" si="281"/>
        <v>45512</v>
      </c>
      <c r="B954">
        <f>'0808'!B74</f>
        <v>5011.8</v>
      </c>
      <c r="C954">
        <f>'0808'!C74</f>
        <v>3605.4</v>
      </c>
      <c r="D954" s="54">
        <v>3834.1</v>
      </c>
      <c r="E954">
        <f>'0808'!E74</f>
        <v>3164.4</v>
      </c>
      <c r="F954" s="16">
        <f t="shared" ref="F954" si="471">+B954+D954</f>
        <v>8845.9</v>
      </c>
      <c r="G954" s="16">
        <f t="shared" ref="G954" si="472">+C954+E954</f>
        <v>6769.8</v>
      </c>
      <c r="H954" s="282">
        <f t="shared" si="394"/>
        <v>-100</v>
      </c>
      <c r="I954" s="27">
        <f t="shared" ref="I954" si="473">+G954-G953</f>
        <v>359.60000000000036</v>
      </c>
      <c r="J954" s="158">
        <f t="shared" ref="J954:J960" si="474">+F954-F953</f>
        <v>339.89999999999964</v>
      </c>
    </row>
    <row r="955" spans="1:17" x14ac:dyDescent="0.25">
      <c r="A955" s="5">
        <f t="shared" si="281"/>
        <v>45519</v>
      </c>
      <c r="B955">
        <f>'0815'!B75</f>
        <v>5034.2</v>
      </c>
      <c r="C955">
        <f>'0815'!C75</f>
        <v>3666.2</v>
      </c>
      <c r="D955" s="54">
        <v>4304.3</v>
      </c>
      <c r="E955">
        <f>'0815'!E75</f>
        <v>3509.5</v>
      </c>
      <c r="F955" s="16">
        <f>+B955+D955</f>
        <v>9338.5</v>
      </c>
      <c r="G955" s="16">
        <f>+C955+E955</f>
        <v>7175.7</v>
      </c>
      <c r="H955" s="282">
        <f t="shared" si="394"/>
        <v>-100</v>
      </c>
      <c r="I955" s="27">
        <f t="shared" ref="I955" si="475">+G955-G954</f>
        <v>405.89999999999964</v>
      </c>
      <c r="J955" s="158">
        <f t="shared" si="474"/>
        <v>492.60000000000036</v>
      </c>
    </row>
    <row r="956" spans="1:17" x14ac:dyDescent="0.25">
      <c r="A956" s="5">
        <f t="shared" si="281"/>
        <v>45526</v>
      </c>
      <c r="B956">
        <f>'0822'!B75</f>
        <v>4989.5</v>
      </c>
      <c r="C956">
        <f>'0822'!C75</f>
        <v>3641.4</v>
      </c>
      <c r="D956" s="54">
        <v>4881.1000000000004</v>
      </c>
      <c r="E956">
        <f>'0822'!E75</f>
        <v>3863.5</v>
      </c>
      <c r="F956" s="16">
        <f t="shared" ref="F956" si="476">+B956+D956</f>
        <v>9870.6</v>
      </c>
      <c r="G956" s="16">
        <f t="shared" ref="G956" si="477">+C956+E956</f>
        <v>7504.9</v>
      </c>
      <c r="H956" s="282">
        <f t="shared" si="394"/>
        <v>-100</v>
      </c>
      <c r="I956" s="27">
        <f t="shared" ref="I956" si="478">+G956-G955</f>
        <v>329.19999999999982</v>
      </c>
      <c r="J956" s="158">
        <f t="shared" si="474"/>
        <v>532.10000000000036</v>
      </c>
    </row>
    <row r="957" spans="1:17" x14ac:dyDescent="0.25">
      <c r="A957" s="5">
        <f t="shared" si="281"/>
        <v>45533</v>
      </c>
      <c r="B957">
        <f>'0829'!B76</f>
        <v>4691.3999999999996</v>
      </c>
      <c r="C957">
        <f>'0829'!C76</f>
        <v>3695.2</v>
      </c>
      <c r="D957" s="54">
        <v>5486.1</v>
      </c>
      <c r="E957">
        <f>'0829'!E76</f>
        <v>4180.1000000000004</v>
      </c>
      <c r="F957" s="16">
        <f t="shared" ref="F957" si="479">+B957+D957</f>
        <v>10177.5</v>
      </c>
      <c r="G957" s="16">
        <f t="shared" ref="G957" si="480">+C957+E957</f>
        <v>7875.3</v>
      </c>
      <c r="H957" s="282">
        <f t="shared" si="394"/>
        <v>-100</v>
      </c>
      <c r="I957" s="27">
        <f t="shared" ref="I957" si="481">+G957-G956</f>
        <v>370.40000000000055</v>
      </c>
      <c r="J957" s="158">
        <f t="shared" si="474"/>
        <v>306.89999999999964</v>
      </c>
    </row>
    <row r="958" spans="1:17" x14ac:dyDescent="0.25">
      <c r="A958" s="5">
        <f t="shared" si="281"/>
        <v>45540</v>
      </c>
      <c r="B958">
        <f>'090524'!B75</f>
        <v>4624.1000000000004</v>
      </c>
      <c r="C958">
        <f>'090524'!C75</f>
        <v>3695.2</v>
      </c>
      <c r="D958" s="54">
        <v>6028.3</v>
      </c>
      <c r="E958">
        <f>'090524'!E75</f>
        <v>4180.1000000000004</v>
      </c>
      <c r="F958" s="16">
        <f t="shared" ref="F958" si="482">+B958+D958</f>
        <v>10652.400000000001</v>
      </c>
      <c r="G958" s="16">
        <f t="shared" ref="G958" si="483">+C958+E958</f>
        <v>7875.3</v>
      </c>
      <c r="H958" s="282">
        <f t="shared" si="394"/>
        <v>-100</v>
      </c>
      <c r="I958" s="27">
        <f t="shared" ref="I958:I963" si="484">+G958-G957</f>
        <v>0</v>
      </c>
      <c r="J958" s="158">
        <f t="shared" si="474"/>
        <v>474.90000000000146</v>
      </c>
    </row>
    <row r="959" spans="1:17" x14ac:dyDescent="0.25">
      <c r="A959" s="5">
        <f t="shared" si="281"/>
        <v>45547</v>
      </c>
      <c r="B959">
        <f>'0912'!B75</f>
        <v>4228.3</v>
      </c>
      <c r="C959">
        <f>'0912'!C75</f>
        <v>3733.4</v>
      </c>
      <c r="D959" s="54">
        <v>6641.3</v>
      </c>
      <c r="E959">
        <f>'0912'!E75</f>
        <v>4887.3999999999996</v>
      </c>
      <c r="F959" s="16">
        <f t="shared" ref="F959" si="485">+B959+D959</f>
        <v>10869.6</v>
      </c>
      <c r="G959" s="16">
        <f t="shared" ref="G959" si="486">+C959+E959</f>
        <v>8620.7999999999993</v>
      </c>
      <c r="H959" s="282">
        <f t="shared" si="394"/>
        <v>-100</v>
      </c>
      <c r="I959" s="27">
        <f t="shared" si="484"/>
        <v>745.49999999999909</v>
      </c>
      <c r="J959" s="158">
        <f t="shared" si="474"/>
        <v>217.19999999999891</v>
      </c>
    </row>
    <row r="960" spans="1:17" x14ac:dyDescent="0.25">
      <c r="A960" s="5">
        <f t="shared" si="281"/>
        <v>45554</v>
      </c>
      <c r="B960">
        <f>'0919'!B76</f>
        <v>3676.8</v>
      </c>
      <c r="C960">
        <f>'0919'!C76</f>
        <v>3693.3</v>
      </c>
      <c r="D960" s="54">
        <v>7351.8</v>
      </c>
      <c r="E960">
        <f>'0919'!E76</f>
        <v>5472</v>
      </c>
      <c r="F960" s="16">
        <f t="shared" ref="F960" si="487">+B960+D960</f>
        <v>11028.6</v>
      </c>
      <c r="G960" s="16">
        <f t="shared" ref="G960" si="488">+C960+E960</f>
        <v>9165.2999999999993</v>
      </c>
      <c r="H960" s="282">
        <f t="shared" si="394"/>
        <v>-100</v>
      </c>
      <c r="I960" s="27">
        <f t="shared" si="484"/>
        <v>544.5</v>
      </c>
      <c r="J960" s="158">
        <f t="shared" si="474"/>
        <v>159</v>
      </c>
    </row>
    <row r="961" spans="1:10" x14ac:dyDescent="0.25">
      <c r="A961" s="5">
        <f t="shared" si="281"/>
        <v>45561</v>
      </c>
      <c r="B961">
        <f>'926'!B77</f>
        <v>3588.8</v>
      </c>
      <c r="C961">
        <f>'926'!C77</f>
        <v>3578.5</v>
      </c>
      <c r="D961" s="54">
        <v>7883.5</v>
      </c>
      <c r="E961">
        <f>'926'!E77</f>
        <v>5860</v>
      </c>
      <c r="F961" s="16">
        <f t="shared" ref="F961" si="489">+B961+D961</f>
        <v>11472.3</v>
      </c>
      <c r="G961" s="16">
        <f t="shared" ref="G961" si="490">+C961+E961</f>
        <v>9438.5</v>
      </c>
      <c r="H961" s="282">
        <f t="shared" ref="H961:H992" si="491">+(F1128/G961-1)*100</f>
        <v>-100</v>
      </c>
      <c r="I961" s="27">
        <f t="shared" si="484"/>
        <v>273.20000000000073</v>
      </c>
      <c r="J961" s="158">
        <f t="shared" ref="J961" si="492">+F961-F960</f>
        <v>443.69999999999891</v>
      </c>
    </row>
    <row r="962" spans="1:10" x14ac:dyDescent="0.25">
      <c r="A962" s="5">
        <f t="shared" si="281"/>
        <v>45568</v>
      </c>
      <c r="B962">
        <f>'103'!B78</f>
        <v>3662.7</v>
      </c>
      <c r="C962">
        <f>'103'!C78</f>
        <v>3888</v>
      </c>
      <c r="D962" s="54">
        <v>8243.2000000000007</v>
      </c>
      <c r="E962">
        <f>'103'!E78</f>
        <v>6202.5</v>
      </c>
      <c r="F962" s="16">
        <f t="shared" ref="F962" si="493">+B962+D962</f>
        <v>11905.900000000001</v>
      </c>
      <c r="G962" s="16">
        <f t="shared" ref="G962" si="494">+C962+E962</f>
        <v>10090.5</v>
      </c>
      <c r="H962" s="282">
        <f t="shared" si="491"/>
        <v>-100</v>
      </c>
      <c r="I962" s="27">
        <f t="shared" si="484"/>
        <v>652</v>
      </c>
      <c r="J962" s="158">
        <f t="shared" ref="J962:J964" si="495">+F962-F961</f>
        <v>433.60000000000218</v>
      </c>
    </row>
    <row r="963" spans="1:10" x14ac:dyDescent="0.25">
      <c r="A963" s="5">
        <f t="shared" si="281"/>
        <v>45575</v>
      </c>
      <c r="B963">
        <f>'101024'!B80</f>
        <v>3773.6</v>
      </c>
      <c r="C963">
        <f>'101024'!C80</f>
        <v>4135.6000000000004</v>
      </c>
      <c r="D963" s="54">
        <v>8636.2999999999993</v>
      </c>
      <c r="E963">
        <f>'101024'!E80</f>
        <v>6587.5</v>
      </c>
      <c r="F963" s="16">
        <f t="shared" ref="F963" si="496">+B963+D963</f>
        <v>12409.9</v>
      </c>
      <c r="G963" s="16">
        <f t="shared" ref="G963" si="497">+C963+E963</f>
        <v>10723.1</v>
      </c>
      <c r="H963" s="282">
        <f t="shared" si="491"/>
        <v>-100</v>
      </c>
      <c r="I963" s="27">
        <f t="shared" si="484"/>
        <v>632.60000000000036</v>
      </c>
      <c r="J963" s="158">
        <f t="shared" si="495"/>
        <v>503.99999999999818</v>
      </c>
    </row>
    <row r="964" spans="1:10" x14ac:dyDescent="0.25">
      <c r="A964" s="5">
        <f t="shared" si="281"/>
        <v>45582</v>
      </c>
      <c r="B964">
        <f>'101724'!B79</f>
        <v>4030</v>
      </c>
      <c r="C964">
        <f>'101724'!C79</f>
        <v>4367.7</v>
      </c>
      <c r="D964" s="54">
        <v>8912.7999999999993</v>
      </c>
      <c r="E964">
        <f>'101724'!E79</f>
        <v>6719.1</v>
      </c>
      <c r="F964" s="16">
        <f t="shared" ref="F964" si="498">+B964+D964</f>
        <v>12942.8</v>
      </c>
      <c r="G964" s="16">
        <f t="shared" ref="G964" si="499">+C964+E964</f>
        <v>11086.8</v>
      </c>
      <c r="H964" s="282">
        <f t="shared" si="491"/>
        <v>-100</v>
      </c>
      <c r="I964" s="27">
        <f t="shared" ref="I964" si="500">+G964-G963</f>
        <v>363.69999999999891</v>
      </c>
      <c r="J964" s="158">
        <f t="shared" si="495"/>
        <v>532.89999999999964</v>
      </c>
    </row>
    <row r="965" spans="1:10" x14ac:dyDescent="0.25">
      <c r="A965" s="5">
        <f t="shared" si="281"/>
        <v>45589</v>
      </c>
      <c r="B965">
        <f>'102424'!B81</f>
        <v>4197</v>
      </c>
      <c r="C965">
        <f>'102424'!C81</f>
        <v>4542.8</v>
      </c>
      <c r="D965" s="54">
        <v>9157.2000000000007</v>
      </c>
      <c r="E965">
        <f>'102424'!E81</f>
        <v>6819.6</v>
      </c>
      <c r="F965" s="16">
        <f t="shared" ref="F965" si="501">+B965+D965</f>
        <v>13354.2</v>
      </c>
      <c r="G965" s="16">
        <f t="shared" ref="G965" si="502">+C965+E965</f>
        <v>11362.400000000001</v>
      </c>
      <c r="H965" s="282">
        <f t="shared" si="491"/>
        <v>-100</v>
      </c>
      <c r="I965" s="27">
        <f t="shared" ref="I965" si="503">+G965-G964</f>
        <v>275.60000000000218</v>
      </c>
      <c r="J965" s="158">
        <f t="shared" ref="J965" si="504">+F965-F964</f>
        <v>411.40000000000146</v>
      </c>
    </row>
    <row r="966" spans="1:10" x14ac:dyDescent="0.25">
      <c r="A966" s="5">
        <f t="shared" si="281"/>
        <v>45596</v>
      </c>
      <c r="B966">
        <f>'103124'!B81</f>
        <v>4334.8</v>
      </c>
      <c r="C966">
        <f>'103124'!C81</f>
        <v>4762.8</v>
      </c>
      <c r="D966" s="54">
        <v>9394.2000000000007</v>
      </c>
      <c r="E966">
        <f>'103124'!E81</f>
        <v>6953.9</v>
      </c>
      <c r="F966" s="16">
        <f t="shared" ref="F966" si="505">+B966+D966</f>
        <v>13729</v>
      </c>
      <c r="G966" s="16">
        <f t="shared" ref="G966" si="506">+C966+E966</f>
        <v>11716.7</v>
      </c>
      <c r="H966" s="282">
        <f t="shared" si="491"/>
        <v>-100</v>
      </c>
      <c r="I966" s="27">
        <f t="shared" ref="I966" si="507">+G966-G965</f>
        <v>354.29999999999927</v>
      </c>
      <c r="J966" s="158">
        <f t="shared" ref="J966" si="508">+F966-F965</f>
        <v>374.79999999999927</v>
      </c>
    </row>
    <row r="967" spans="1:10" x14ac:dyDescent="0.25">
      <c r="A967" s="5">
        <f t="shared" si="281"/>
        <v>45603</v>
      </c>
      <c r="B967">
        <f>'110724'!B80</f>
        <v>4413.6000000000004</v>
      </c>
      <c r="C967">
        <f>'110724'!C80</f>
        <v>4628.6000000000004</v>
      </c>
      <c r="D967" s="54">
        <v>9695.4</v>
      </c>
      <c r="E967">
        <f>'110724'!E80</f>
        <v>7264.4</v>
      </c>
      <c r="F967" s="16">
        <f t="shared" ref="F967" si="509">+B967+D967</f>
        <v>14109</v>
      </c>
      <c r="G967" s="16">
        <f t="shared" ref="G967" si="510">+C967+E967</f>
        <v>11893</v>
      </c>
      <c r="H967" s="282">
        <f t="shared" si="491"/>
        <v>-100</v>
      </c>
      <c r="I967" s="27">
        <f t="shared" ref="I967" si="511">+G967-G966</f>
        <v>176.29999999999927</v>
      </c>
      <c r="J967" s="158">
        <f t="shared" ref="J967:J968" si="512">+F967-F966</f>
        <v>380</v>
      </c>
    </row>
    <row r="968" spans="1:10" x14ac:dyDescent="0.25">
      <c r="A968" s="5">
        <f t="shared" si="281"/>
        <v>45610</v>
      </c>
      <c r="B968">
        <f>'111424'!B80</f>
        <v>4829.3</v>
      </c>
      <c r="C968">
        <f>'111424'!C80</f>
        <v>4501.7</v>
      </c>
      <c r="D968" s="54">
        <v>9829.4</v>
      </c>
      <c r="E968">
        <f>'111424'!E80</f>
        <v>7563</v>
      </c>
      <c r="F968" s="16">
        <f t="shared" ref="F968" si="513">+B968+D968</f>
        <v>14658.7</v>
      </c>
      <c r="G968" s="16">
        <f t="shared" ref="G968" si="514">+C968+E968</f>
        <v>12064.7</v>
      </c>
      <c r="H968" s="282">
        <f t="shared" si="491"/>
        <v>-100</v>
      </c>
      <c r="I968" s="27">
        <f t="shared" ref="I968" si="515">+G968-G967</f>
        <v>171.70000000000073</v>
      </c>
      <c r="J968" s="158">
        <f t="shared" si="512"/>
        <v>549.70000000000073</v>
      </c>
    </row>
    <row r="969" spans="1:10" x14ac:dyDescent="0.25">
      <c r="A969" s="5">
        <f t="shared" si="281"/>
        <v>45617</v>
      </c>
      <c r="B969">
        <f>'112124'!B81</f>
        <v>4762.3</v>
      </c>
      <c r="C969">
        <f>'112124'!C81</f>
        <v>4784.1000000000004</v>
      </c>
      <c r="D969" s="54">
        <v>10263.200000000001</v>
      </c>
      <c r="E969">
        <f>'112124'!E81</f>
        <v>7903.4</v>
      </c>
      <c r="F969" s="16">
        <f t="shared" ref="F969" si="516">+B969+D969</f>
        <v>15025.5</v>
      </c>
      <c r="G969" s="16">
        <f t="shared" ref="G969" si="517">+C969+E969</f>
        <v>12687.5</v>
      </c>
      <c r="H969" s="282">
        <f t="shared" si="491"/>
        <v>-100</v>
      </c>
      <c r="I969" s="27">
        <f t="shared" ref="I969" si="518">+G969-G968</f>
        <v>622.79999999999927</v>
      </c>
      <c r="J969" s="158">
        <f t="shared" ref="J969" si="519">+F969-F968</f>
        <v>366.79999999999927</v>
      </c>
    </row>
    <row r="970" spans="1:10" x14ac:dyDescent="0.25">
      <c r="A970" s="5">
        <f t="shared" si="281"/>
        <v>45624</v>
      </c>
      <c r="B970">
        <f>'112824'!B80</f>
        <v>4818.1000000000004</v>
      </c>
      <c r="C970">
        <f>'112824'!C80</f>
        <v>4941.7</v>
      </c>
      <c r="D970" s="54">
        <v>10585.6</v>
      </c>
      <c r="E970">
        <f>'112824'!E80</f>
        <v>8102.3</v>
      </c>
      <c r="F970" s="16">
        <f t="shared" ref="F970" si="520">+B970+D970</f>
        <v>15403.7</v>
      </c>
      <c r="G970" s="16">
        <f t="shared" ref="G970" si="521">+C970+E970</f>
        <v>13044</v>
      </c>
      <c r="H970" s="282">
        <f t="shared" si="491"/>
        <v>-100</v>
      </c>
      <c r="I970" s="27">
        <f t="shared" ref="I970" si="522">+G970-G969</f>
        <v>356.5</v>
      </c>
      <c r="J970" s="158">
        <f t="shared" ref="J970" si="523">+F970-F969</f>
        <v>378.20000000000073</v>
      </c>
    </row>
    <row r="971" spans="1:10" x14ac:dyDescent="0.25">
      <c r="A971" s="5">
        <f t="shared" ref="A971:A973" si="524">+A970+7</f>
        <v>45631</v>
      </c>
      <c r="B971">
        <f>'120524'!B80</f>
        <v>4909.5</v>
      </c>
      <c r="C971">
        <f>'120524'!C80</f>
        <v>6142.5</v>
      </c>
      <c r="D971" s="54">
        <v>10784.5</v>
      </c>
      <c r="E971">
        <f>'120524'!E80</f>
        <v>8391.9</v>
      </c>
      <c r="F971" s="16">
        <f t="shared" ref="F971" si="525">+B971+D971</f>
        <v>15694</v>
      </c>
      <c r="G971" s="16">
        <f t="shared" ref="G971" si="526">+C971+E971</f>
        <v>14534.4</v>
      </c>
      <c r="H971" s="282">
        <f t="shared" si="491"/>
        <v>-100</v>
      </c>
      <c r="I971" s="27">
        <f t="shared" ref="I971" si="527">+G971-G970</f>
        <v>1490.3999999999996</v>
      </c>
      <c r="J971" s="158">
        <f t="shared" ref="J971:J972" si="528">+F971-F970</f>
        <v>290.29999999999927</v>
      </c>
    </row>
    <row r="972" spans="1:10" x14ac:dyDescent="0.25">
      <c r="A972" s="5">
        <f t="shared" si="281"/>
        <v>45638</v>
      </c>
      <c r="B972">
        <f>'121224'!B80</f>
        <v>4961.7</v>
      </c>
      <c r="C972">
        <f>'121224'!C80</f>
        <v>6127.9</v>
      </c>
      <c r="D972">
        <f>'121224'!D80</f>
        <v>11190.2</v>
      </c>
      <c r="E972">
        <f>'121224'!E80</f>
        <v>8729.2999999999993</v>
      </c>
      <c r="F972" s="16">
        <f t="shared" ref="F972" si="529">+B972+D972</f>
        <v>16151.900000000001</v>
      </c>
      <c r="G972" s="16">
        <f t="shared" ref="G972" si="530">+C972+E972</f>
        <v>14857.199999999999</v>
      </c>
      <c r="H972" s="282">
        <f t="shared" si="491"/>
        <v>-100</v>
      </c>
      <c r="I972" s="27">
        <f t="shared" ref="I972:I977" si="531">+G972-G971</f>
        <v>322.79999999999927</v>
      </c>
      <c r="J972" s="158">
        <f t="shared" si="528"/>
        <v>457.90000000000146</v>
      </c>
    </row>
    <row r="973" spans="1:10" x14ac:dyDescent="0.25">
      <c r="A973" s="5">
        <f t="shared" si="524"/>
        <v>45645</v>
      </c>
      <c r="B973" s="16">
        <f>'121924'!B80</f>
        <v>5197.8</v>
      </c>
      <c r="C973" s="16">
        <f>'121924'!C80</f>
        <v>6062.3</v>
      </c>
      <c r="D973" s="16">
        <f>'121924'!D80</f>
        <v>11566.5</v>
      </c>
      <c r="E973" s="16">
        <f>'121924'!E80</f>
        <v>9071.2999999999993</v>
      </c>
      <c r="F973" s="16">
        <f t="shared" ref="F973" si="532">+B973+D973</f>
        <v>16764.3</v>
      </c>
      <c r="G973" s="16">
        <f t="shared" ref="G973" si="533">+C973+E973</f>
        <v>15133.599999999999</v>
      </c>
      <c r="H973" s="282">
        <f t="shared" si="491"/>
        <v>-100</v>
      </c>
      <c r="I973" s="27">
        <f t="shared" si="531"/>
        <v>276.39999999999964</v>
      </c>
      <c r="J973" s="158">
        <f t="shared" ref="J973" si="534">+F973-F972</f>
        <v>612.39999999999782</v>
      </c>
    </row>
    <row r="974" spans="1:10" x14ac:dyDescent="0.25">
      <c r="A974" s="5">
        <f t="shared" si="281"/>
        <v>45652</v>
      </c>
      <c r="B974" s="16">
        <f>'122624'!B80</f>
        <v>4956.5</v>
      </c>
      <c r="C974" s="16">
        <f>'122624'!C80</f>
        <v>5908</v>
      </c>
      <c r="D974" s="16">
        <f>'122624'!D80</f>
        <v>11948.4</v>
      </c>
      <c r="E974" s="16">
        <f>'122624'!E80</f>
        <v>9357.2000000000007</v>
      </c>
      <c r="F974" s="16">
        <f t="shared" ref="F974" si="535">+B974+D974</f>
        <v>16904.900000000001</v>
      </c>
      <c r="G974" s="16">
        <f t="shared" ref="G974" si="536">+C974+E974</f>
        <v>15265.2</v>
      </c>
      <c r="H974" s="282">
        <f t="shared" si="491"/>
        <v>-100</v>
      </c>
      <c r="I974" s="27">
        <f t="shared" si="531"/>
        <v>131.60000000000218</v>
      </c>
      <c r="J974" s="158">
        <f t="shared" ref="J974" si="537">+F974-F973</f>
        <v>140.60000000000218</v>
      </c>
    </row>
    <row r="975" spans="1:10" x14ac:dyDescent="0.25">
      <c r="A975" s="5">
        <f t="shared" si="281"/>
        <v>45659</v>
      </c>
      <c r="B975" s="16">
        <f>'010225'!B80</f>
        <v>4653.6000000000004</v>
      </c>
      <c r="C975" s="16">
        <f>'010225'!C80</f>
        <v>5450.4</v>
      </c>
      <c r="D975" s="16">
        <f>'010225'!D80</f>
        <v>12362.6</v>
      </c>
      <c r="E975" s="16">
        <f>'010225'!E80</f>
        <v>9942.7999999999993</v>
      </c>
      <c r="F975" s="16">
        <f t="shared" ref="F975" si="538">+B975+D975</f>
        <v>17016.2</v>
      </c>
      <c r="G975" s="16">
        <f t="shared" ref="G975" si="539">+C975+E975</f>
        <v>15393.199999999999</v>
      </c>
      <c r="H975" s="282">
        <f t="shared" si="491"/>
        <v>-100</v>
      </c>
      <c r="I975" s="27">
        <f t="shared" si="531"/>
        <v>127.99999999999818</v>
      </c>
      <c r="J975" s="158">
        <f t="shared" ref="J975" si="540">+F975-F974</f>
        <v>111.29999999999927</v>
      </c>
    </row>
    <row r="976" spans="1:10" x14ac:dyDescent="0.25">
      <c r="A976" s="5">
        <f t="shared" si="281"/>
        <v>45666</v>
      </c>
      <c r="B976" s="16">
        <f>'010925'!B80</f>
        <v>4970.3999999999996</v>
      </c>
      <c r="C976" s="16">
        <f>'010925'!C80</f>
        <v>5913.2</v>
      </c>
      <c r="D976" s="16">
        <f>'010925'!D80</f>
        <v>12559.2</v>
      </c>
      <c r="E976" s="16">
        <f>'010925'!E80</f>
        <v>10187.700000000001</v>
      </c>
      <c r="F976" s="16">
        <f t="shared" ref="F976" si="541">+B976+D976</f>
        <v>17529.599999999999</v>
      </c>
      <c r="G976" s="16">
        <f t="shared" ref="G976" si="542">+C976+E976</f>
        <v>16100.900000000001</v>
      </c>
      <c r="H976" s="282">
        <f t="shared" si="491"/>
        <v>-100</v>
      </c>
      <c r="I976" s="27">
        <f t="shared" si="531"/>
        <v>707.70000000000255</v>
      </c>
      <c r="J976" s="158">
        <f t="shared" ref="J976" si="543">+F976-F975</f>
        <v>513.39999999999782</v>
      </c>
    </row>
    <row r="977" spans="1:12" x14ac:dyDescent="0.25">
      <c r="A977" s="5">
        <f t="shared" si="281"/>
        <v>45673</v>
      </c>
      <c r="B977" s="16">
        <f>'011625'!B80</f>
        <v>4934</v>
      </c>
      <c r="C977" s="16">
        <f>'011625'!C80</f>
        <v>6041.4</v>
      </c>
      <c r="D977" s="16">
        <f>'011625'!D80</f>
        <v>12760.5</v>
      </c>
      <c r="E977" s="16">
        <f>'011625'!E80</f>
        <v>10510.8</v>
      </c>
      <c r="F977" s="16">
        <f t="shared" ref="F977" si="544">+B977+D977</f>
        <v>17694.5</v>
      </c>
      <c r="G977" s="16">
        <f t="shared" ref="G977" si="545">+C977+E977</f>
        <v>16552.199999999997</v>
      </c>
      <c r="H977" s="282">
        <f t="shared" si="491"/>
        <v>-100</v>
      </c>
      <c r="I977" s="27">
        <f t="shared" si="531"/>
        <v>451.29999999999563</v>
      </c>
      <c r="J977" s="158">
        <f t="shared" ref="J977" si="546">+F977-F976</f>
        <v>164.90000000000146</v>
      </c>
    </row>
    <row r="978" spans="1:12" x14ac:dyDescent="0.25">
      <c r="A978" s="5">
        <f t="shared" si="281"/>
        <v>45680</v>
      </c>
      <c r="B978" s="16">
        <f>'012325'!B80</f>
        <v>4801.2</v>
      </c>
      <c r="C978" s="16">
        <f>'012325'!C80</f>
        <v>6096.8</v>
      </c>
      <c r="D978" s="102">
        <v>13314.8</v>
      </c>
      <c r="E978" s="16">
        <f>'012325'!E80</f>
        <v>10777.9</v>
      </c>
      <c r="F978" s="16">
        <f t="shared" ref="F978" si="547">+B978+D978</f>
        <v>18116</v>
      </c>
      <c r="G978" s="16">
        <f t="shared" ref="G978" si="548">+C978+E978</f>
        <v>16874.7</v>
      </c>
      <c r="H978" s="282">
        <f t="shared" si="491"/>
        <v>-100</v>
      </c>
      <c r="I978" s="27">
        <f t="shared" ref="I978" si="549">+G978-G977</f>
        <v>322.50000000000364</v>
      </c>
      <c r="J978" s="158">
        <f t="shared" ref="J978" si="550">+F978-F977</f>
        <v>421.5</v>
      </c>
    </row>
    <row r="979" spans="1:12" x14ac:dyDescent="0.25">
      <c r="A979" s="5">
        <f t="shared" si="281"/>
        <v>45687</v>
      </c>
      <c r="B979" s="16">
        <f>'013025'!B80</f>
        <v>4975.2</v>
      </c>
      <c r="C979" s="16">
        <f>'013025'!C80</f>
        <v>6160.5</v>
      </c>
      <c r="D979" s="102">
        <v>13579.6</v>
      </c>
      <c r="E979" s="16">
        <f>'013025'!E80</f>
        <v>11092.7</v>
      </c>
      <c r="F979" s="16">
        <f t="shared" ref="F979" si="551">+B979+D979</f>
        <v>18554.8</v>
      </c>
      <c r="G979" s="16">
        <f t="shared" ref="G979" si="552">+C979+E979</f>
        <v>17253.2</v>
      </c>
      <c r="H979" s="282">
        <f t="shared" si="491"/>
        <v>-100</v>
      </c>
      <c r="I979" s="27">
        <f t="shared" ref="I979" si="553">+G979-G978</f>
        <v>378.5</v>
      </c>
      <c r="J979" s="158">
        <f t="shared" ref="J979" si="554">+F979-F978</f>
        <v>438.79999999999927</v>
      </c>
    </row>
    <row r="980" spans="1:12" x14ac:dyDescent="0.25">
      <c r="A980" s="5">
        <f t="shared" si="281"/>
        <v>45694</v>
      </c>
      <c r="B980" s="16">
        <f>'020625'!B80</f>
        <v>4967.5</v>
      </c>
      <c r="C980" s="16">
        <f>'020625'!C80</f>
        <v>6104.5</v>
      </c>
      <c r="D980" s="102">
        <v>14156.9</v>
      </c>
      <c r="E980" s="16">
        <f>'020625'!E80</f>
        <v>11481.4</v>
      </c>
      <c r="F980" s="16">
        <f t="shared" ref="F980" si="555">+B980+D980</f>
        <v>19124.400000000001</v>
      </c>
      <c r="G980" s="16">
        <f t="shared" ref="G980" si="556">+C980+E980</f>
        <v>17585.900000000001</v>
      </c>
      <c r="H980" s="282">
        <f t="shared" si="491"/>
        <v>-100</v>
      </c>
      <c r="I980" s="27">
        <f t="shared" ref="I980" si="557">+G980-G979</f>
        <v>332.70000000000073</v>
      </c>
      <c r="J980" s="158">
        <f t="shared" ref="J980" si="558">+F980-F979</f>
        <v>569.60000000000218</v>
      </c>
    </row>
    <row r="981" spans="1:12" x14ac:dyDescent="0.25">
      <c r="A981" s="5">
        <f t="shared" si="281"/>
        <v>45701</v>
      </c>
      <c r="B981" s="16">
        <f>'021325'!B80</f>
        <v>5267.5</v>
      </c>
      <c r="C981" s="16">
        <f>'021325'!C80</f>
        <v>5965</v>
      </c>
      <c r="D981" s="102">
        <v>14389.5</v>
      </c>
      <c r="E981" s="16">
        <f>'021325'!E80</f>
        <v>11854.5</v>
      </c>
      <c r="F981" s="16">
        <f t="shared" ref="F981" si="559">+B981+D981</f>
        <v>19657</v>
      </c>
      <c r="G981" s="16">
        <f t="shared" ref="G981" si="560">+C981+E981</f>
        <v>17819.5</v>
      </c>
      <c r="H981" s="282">
        <f t="shared" si="491"/>
        <v>-100</v>
      </c>
      <c r="I981" s="27">
        <f t="shared" ref="I981" si="561">+G981-G980</f>
        <v>233.59999999999854</v>
      </c>
      <c r="J981" s="158">
        <f t="shared" ref="J981" si="562">+F981-F980</f>
        <v>532.59999999999854</v>
      </c>
    </row>
    <row r="982" spans="1:12" x14ac:dyDescent="0.25">
      <c r="A982" s="5">
        <f t="shared" si="281"/>
        <v>45708</v>
      </c>
      <c r="B982" s="16">
        <f>'022025'!B80</f>
        <v>5157.8999999999996</v>
      </c>
      <c r="C982" s="16">
        <f>'022025'!C80</f>
        <v>5753.5</v>
      </c>
      <c r="D982" s="102">
        <v>14768.2</v>
      </c>
      <c r="E982" s="16">
        <f>'022025'!E80</f>
        <v>12393.2</v>
      </c>
      <c r="F982" s="16">
        <f t="shared" ref="F982" si="563">+B982+D982</f>
        <v>19926.099999999999</v>
      </c>
      <c r="G982" s="16">
        <f t="shared" ref="G982" si="564">+C982+E982</f>
        <v>18146.7</v>
      </c>
      <c r="H982" s="282">
        <f t="shared" si="491"/>
        <v>-100</v>
      </c>
      <c r="I982" s="27">
        <f t="shared" ref="I982" si="565">+G982-G981</f>
        <v>327.20000000000073</v>
      </c>
      <c r="J982" s="158">
        <f t="shared" ref="J982" si="566">+F982-F981</f>
        <v>269.09999999999854</v>
      </c>
    </row>
    <row r="983" spans="1:12" x14ac:dyDescent="0.25">
      <c r="A983" s="5">
        <f t="shared" si="281"/>
        <v>45715</v>
      </c>
      <c r="B983" s="16">
        <f>'022725'!B80</f>
        <v>5116.3</v>
      </c>
      <c r="C983" s="16">
        <f>'022725'!C80</f>
        <v>5656.4</v>
      </c>
      <c r="D983" s="102">
        <v>15148.5</v>
      </c>
      <c r="E983" s="16">
        <f>'022725'!E80</f>
        <v>12761.5</v>
      </c>
      <c r="F983" s="16">
        <f t="shared" ref="F983" si="567">+B983+D983</f>
        <v>20264.8</v>
      </c>
      <c r="G983" s="16">
        <f t="shared" ref="G983" si="568">+C983+E983</f>
        <v>18417.900000000001</v>
      </c>
      <c r="H983" s="282">
        <f t="shared" si="491"/>
        <v>-100</v>
      </c>
      <c r="I983" s="27">
        <f t="shared" ref="I983" si="569">+G983-G982</f>
        <v>271.20000000000073</v>
      </c>
      <c r="J983" s="158">
        <f t="shared" ref="J983" si="570">+F983-F982</f>
        <v>338.70000000000073</v>
      </c>
    </row>
    <row r="984" spans="1:12" x14ac:dyDescent="0.25">
      <c r="A984" s="5">
        <f t="shared" si="281"/>
        <v>45722</v>
      </c>
      <c r="B984" s="16">
        <f>'030625'!B80</f>
        <v>5675.7</v>
      </c>
      <c r="C984" s="16">
        <f>'030625'!C80</f>
        <v>5286.7</v>
      </c>
      <c r="D984" s="102">
        <v>15372.5</v>
      </c>
      <c r="E984" s="16">
        <f>'030625'!E80</f>
        <v>13215</v>
      </c>
      <c r="F984" s="16">
        <f t="shared" ref="F984" si="571">+B984+D984</f>
        <v>21048.2</v>
      </c>
      <c r="G984" s="16">
        <f t="shared" ref="G984" si="572">+C984+E984</f>
        <v>18501.7</v>
      </c>
      <c r="H984" s="282">
        <f t="shared" si="491"/>
        <v>-100</v>
      </c>
      <c r="I984" s="27">
        <f t="shared" ref="I984" si="573">+G984-G983</f>
        <v>83.799999999999272</v>
      </c>
      <c r="J984" s="158">
        <f t="shared" ref="J984" si="574">+F984-F983</f>
        <v>783.40000000000146</v>
      </c>
    </row>
    <row r="985" spans="1:12" x14ac:dyDescent="0.25">
      <c r="A985" s="5">
        <f t="shared" si="281"/>
        <v>45729</v>
      </c>
      <c r="B985" s="16">
        <f>'031325'!B80</f>
        <v>4955.8999999999996</v>
      </c>
      <c r="C985" s="16">
        <f>'031325'!C80</f>
        <v>4781.2</v>
      </c>
      <c r="D985" s="102">
        <v>15843.4</v>
      </c>
      <c r="E985" s="16">
        <f>'031325'!E80</f>
        <v>13610.9</v>
      </c>
      <c r="F985" s="16">
        <f t="shared" ref="F985" si="575">+B985+D985</f>
        <v>20799.3</v>
      </c>
      <c r="G985" s="16">
        <f t="shared" ref="G985" si="576">+C985+E985</f>
        <v>18392.099999999999</v>
      </c>
      <c r="H985" s="282">
        <f t="shared" si="491"/>
        <v>-100</v>
      </c>
      <c r="I985" s="27">
        <f t="shared" ref="I985" si="577">+G985-G984</f>
        <v>-109.60000000000218</v>
      </c>
      <c r="J985" s="158">
        <f t="shared" ref="J985" si="578">+F985-F984</f>
        <v>-248.90000000000146</v>
      </c>
    </row>
    <row r="986" spans="1:12" x14ac:dyDescent="0.25">
      <c r="A986" s="5">
        <f t="shared" si="281"/>
        <v>45736</v>
      </c>
      <c r="B986" s="16">
        <f>'032025'!B80</f>
        <v>4627.5</v>
      </c>
      <c r="C986" s="16">
        <f>'032025'!C80</f>
        <v>4711.8999999999996</v>
      </c>
      <c r="D986" s="16">
        <f>'032025'!D80</f>
        <v>16272.1</v>
      </c>
      <c r="E986" s="16">
        <f>'032025'!E80</f>
        <v>14019.7</v>
      </c>
      <c r="F986" s="16">
        <f t="shared" ref="F986" si="579">+B986+D986</f>
        <v>20899.599999999999</v>
      </c>
      <c r="G986" s="16">
        <f t="shared" ref="G986" si="580">+C986+E986</f>
        <v>18731.599999999999</v>
      </c>
      <c r="H986" s="282">
        <f t="shared" si="491"/>
        <v>-100</v>
      </c>
      <c r="I986" s="27">
        <f t="shared" ref="I986" si="581">+G986-G985</f>
        <v>339.5</v>
      </c>
      <c r="J986" s="158">
        <f t="shared" ref="J986" si="582">+F986-F985</f>
        <v>100.29999999999927</v>
      </c>
    </row>
    <row r="987" spans="1:12" x14ac:dyDescent="0.25">
      <c r="A987" s="5">
        <f t="shared" si="281"/>
        <v>45743</v>
      </c>
      <c r="B987" s="16">
        <f>'032725'!B80</f>
        <v>4468</v>
      </c>
      <c r="C987" s="16">
        <f>'032725'!C80</f>
        <v>4210.2</v>
      </c>
      <c r="D987" s="16">
        <f>'032725'!D80</f>
        <v>16771.7</v>
      </c>
      <c r="E987" s="16">
        <f>'032725'!E80</f>
        <v>14537.5</v>
      </c>
      <c r="F987" s="16">
        <f t="shared" ref="F987" si="583">+B987+D987</f>
        <v>21239.7</v>
      </c>
      <c r="G987" s="16">
        <f t="shared" ref="G987" si="584">+C987+E987</f>
        <v>18747.7</v>
      </c>
      <c r="H987" s="282">
        <f t="shared" si="491"/>
        <v>-100</v>
      </c>
      <c r="I987" s="27">
        <f t="shared" ref="I987" si="585">+G987-G986</f>
        <v>16.100000000002183</v>
      </c>
      <c r="J987" s="158">
        <f t="shared" ref="J987" si="586">+F987-F986</f>
        <v>340.10000000000218</v>
      </c>
      <c r="K987">
        <f>'032725'!F80</f>
        <v>1067.5999999999999</v>
      </c>
    </row>
    <row r="988" spans="1:12" x14ac:dyDescent="0.25">
      <c r="A988" s="5">
        <f t="shared" si="281"/>
        <v>45750</v>
      </c>
      <c r="B988" s="16">
        <f>'040325'!B80</f>
        <v>4236.1000000000004</v>
      </c>
      <c r="C988" s="16">
        <f>'040325'!C80</f>
        <v>3664.1</v>
      </c>
      <c r="D988" s="16">
        <f>'040325'!D80</f>
        <v>17110.8</v>
      </c>
      <c r="E988" s="16">
        <f>'040325'!E80</f>
        <v>15164.3</v>
      </c>
      <c r="F988" s="16">
        <f t="shared" ref="F988" si="587">+B988+D988</f>
        <v>21346.9</v>
      </c>
      <c r="G988" s="16">
        <f t="shared" ref="G988" si="588">+C988+E988</f>
        <v>18828.399999999998</v>
      </c>
      <c r="H988" s="282">
        <f t="shared" si="491"/>
        <v>-100</v>
      </c>
      <c r="I988" s="27">
        <f t="shared" ref="I988" si="589">+G988-G987</f>
        <v>80.69999999999709</v>
      </c>
      <c r="J988" s="158">
        <f t="shared" ref="J988:J993" si="590">+F988-F987</f>
        <v>107.20000000000073</v>
      </c>
      <c r="K988">
        <f>'040325'!F80</f>
        <v>1175.3</v>
      </c>
      <c r="L988" s="158">
        <f t="shared" ref="L988:L996" si="591">+K988-K987</f>
        <v>107.70000000000005</v>
      </c>
    </row>
    <row r="989" spans="1:12" x14ac:dyDescent="0.25">
      <c r="A989" s="5">
        <f t="shared" ref="A989:A1009" si="592">+A988+7</f>
        <v>45757</v>
      </c>
      <c r="B989">
        <f>'041025'!B80</f>
        <v>3829.2</v>
      </c>
      <c r="C989">
        <f>'041025'!C80</f>
        <v>3082.7</v>
      </c>
      <c r="D989">
        <f>'041025'!D80</f>
        <v>17594.3</v>
      </c>
      <c r="E989">
        <f>'041025'!E80</f>
        <v>15652.1</v>
      </c>
      <c r="F989" s="16">
        <f t="shared" ref="F989" si="593">+B989+D989</f>
        <v>21423.5</v>
      </c>
      <c r="G989" s="16">
        <f t="shared" ref="G989" si="594">+C989+E989</f>
        <v>18734.8</v>
      </c>
      <c r="H989" s="282">
        <f t="shared" si="491"/>
        <v>-100</v>
      </c>
      <c r="I989" s="27">
        <f t="shared" ref="I989" si="595">+G989-G988</f>
        <v>-93.599999999998545</v>
      </c>
      <c r="J989" s="158">
        <f t="shared" si="590"/>
        <v>76.599999999998545</v>
      </c>
      <c r="K989">
        <f>'041025'!F80</f>
        <v>1449.2</v>
      </c>
      <c r="L989" s="158">
        <f t="shared" si="591"/>
        <v>273.90000000000009</v>
      </c>
    </row>
    <row r="990" spans="1:12" x14ac:dyDescent="0.25">
      <c r="A990" s="5">
        <f t="shared" si="592"/>
        <v>45764</v>
      </c>
      <c r="B990">
        <f>'041725'!B80</f>
        <v>3204.6</v>
      </c>
      <c r="C990">
        <f>'041725'!C80</f>
        <v>2590.8000000000002</v>
      </c>
      <c r="D990">
        <f>'041725'!D80</f>
        <v>18073.8</v>
      </c>
      <c r="E990">
        <f>'041725'!E80</f>
        <v>16226.1</v>
      </c>
      <c r="F990" s="16">
        <f t="shared" ref="F990:F991" si="596">+B990+D990</f>
        <v>21278.399999999998</v>
      </c>
      <c r="G990" s="16">
        <f t="shared" ref="G990:G991" si="597">+C990+E990</f>
        <v>18816.900000000001</v>
      </c>
      <c r="H990" s="282">
        <f t="shared" si="491"/>
        <v>-100</v>
      </c>
      <c r="I990" s="27">
        <f t="shared" ref="I990:I991" si="598">+G990-G989</f>
        <v>82.100000000002183</v>
      </c>
      <c r="J990" s="158">
        <f t="shared" si="590"/>
        <v>-145.10000000000218</v>
      </c>
      <c r="K990">
        <f>'041725'!F80</f>
        <v>1820.9</v>
      </c>
      <c r="L990" s="158">
        <f t="shared" si="591"/>
        <v>371.70000000000005</v>
      </c>
    </row>
    <row r="991" spans="1:12" x14ac:dyDescent="0.25">
      <c r="A991" s="5">
        <f t="shared" si="592"/>
        <v>45771</v>
      </c>
      <c r="B991">
        <f>'042425'!B81</f>
        <v>2784.9</v>
      </c>
      <c r="C991">
        <f>'042425'!C81</f>
        <v>2061.9</v>
      </c>
      <c r="D991">
        <f>'042425'!D81</f>
        <v>18565.599999999999</v>
      </c>
      <c r="E991">
        <f>'042425'!E81</f>
        <v>16734.7</v>
      </c>
      <c r="F991" s="16">
        <f t="shared" si="596"/>
        <v>21350.5</v>
      </c>
      <c r="G991" s="16">
        <f t="shared" si="597"/>
        <v>18796.600000000002</v>
      </c>
      <c r="H991" s="282">
        <f t="shared" si="491"/>
        <v>-100</v>
      </c>
      <c r="I991" s="27">
        <f t="shared" si="598"/>
        <v>-20.299999999999272</v>
      </c>
      <c r="J991" s="158">
        <f t="shared" si="590"/>
        <v>72.100000000002183</v>
      </c>
      <c r="K991">
        <f>'042425'!F81</f>
        <v>2059.1999999999998</v>
      </c>
      <c r="L991" s="158">
        <f t="shared" si="591"/>
        <v>238.29999999999973</v>
      </c>
    </row>
    <row r="992" spans="1:12" x14ac:dyDescent="0.25">
      <c r="A992" s="5">
        <f t="shared" si="592"/>
        <v>45778</v>
      </c>
      <c r="B992" s="16">
        <f>'050125'!B82</f>
        <v>2361</v>
      </c>
      <c r="C992" s="16">
        <f>'050125'!C82</f>
        <v>1765.5</v>
      </c>
      <c r="D992" s="16">
        <f>'050125'!D82</f>
        <v>19059.099999999999</v>
      </c>
      <c r="E992" s="16">
        <f>'050125'!E82</f>
        <v>17072.2</v>
      </c>
      <c r="F992" s="16">
        <f t="shared" ref="F992" si="599">+B992+D992</f>
        <v>21420.1</v>
      </c>
      <c r="G992" s="16">
        <f t="shared" ref="G992" si="600">+C992+E992</f>
        <v>18837.7</v>
      </c>
      <c r="H992" s="282">
        <f t="shared" si="491"/>
        <v>-100</v>
      </c>
      <c r="I992" s="27">
        <f t="shared" ref="I992" si="601">+G992-G991</f>
        <v>41.099999999998545</v>
      </c>
      <c r="J992" s="158">
        <f t="shared" si="590"/>
        <v>69.599999999998545</v>
      </c>
      <c r="K992">
        <f>'050125'!F82</f>
        <v>2552.1999999999998</v>
      </c>
      <c r="L992" s="158">
        <f t="shared" si="591"/>
        <v>493</v>
      </c>
    </row>
    <row r="993" spans="1:17" x14ac:dyDescent="0.25">
      <c r="A993" s="5">
        <f t="shared" si="592"/>
        <v>45785</v>
      </c>
      <c r="B993">
        <f>'050825'!B82</f>
        <v>2048.1999999999998</v>
      </c>
      <c r="C993">
        <f>'050825'!C82</f>
        <v>1394.9</v>
      </c>
      <c r="D993">
        <f>'050825'!D82</f>
        <v>19430.5</v>
      </c>
      <c r="E993">
        <f>'050825'!E82</f>
        <v>17521.2</v>
      </c>
      <c r="F993" s="16">
        <f t="shared" ref="F993" si="602">+B993+D993</f>
        <v>21478.7</v>
      </c>
      <c r="G993" s="16">
        <f t="shared" ref="G993" si="603">+C993+E993</f>
        <v>18916.100000000002</v>
      </c>
      <c r="H993" s="282">
        <f t="shared" ref="H993:H1012" si="604">+(F1160/G993-1)*100</f>
        <v>-100</v>
      </c>
      <c r="I993" s="27">
        <f t="shared" ref="I993" si="605">+G993-G992</f>
        <v>78.400000000001455</v>
      </c>
      <c r="J993" s="158">
        <f t="shared" si="590"/>
        <v>58.600000000002183</v>
      </c>
      <c r="K993">
        <f>'050825'!F82</f>
        <v>3298.3</v>
      </c>
      <c r="L993" s="158">
        <f t="shared" si="591"/>
        <v>746.10000000000036</v>
      </c>
    </row>
    <row r="994" spans="1:17" x14ac:dyDescent="0.25">
      <c r="A994" s="5">
        <f t="shared" si="592"/>
        <v>45792</v>
      </c>
      <c r="B994">
        <f>'051525'!B82</f>
        <v>1596.4</v>
      </c>
      <c r="C994">
        <f>'051525'!C82</f>
        <v>1215.5999999999999</v>
      </c>
      <c r="D994">
        <f>'051525'!D82</f>
        <v>19868.900000000001</v>
      </c>
      <c r="E994">
        <f>'051525'!E82</f>
        <v>17718.400000000001</v>
      </c>
      <c r="F994" s="16">
        <f t="shared" ref="F994" si="606">+B994+D994</f>
        <v>21465.300000000003</v>
      </c>
      <c r="G994" s="16">
        <f t="shared" ref="G994" si="607">+C994+E994</f>
        <v>18934</v>
      </c>
      <c r="H994" s="282">
        <f t="shared" si="604"/>
        <v>-100</v>
      </c>
      <c r="I994" s="27">
        <f t="shared" ref="I994" si="608">+G994-G993</f>
        <v>17.899999999997817</v>
      </c>
      <c r="J994" s="158">
        <f t="shared" ref="J994" si="609">+F994-F993</f>
        <v>-13.399999999997817</v>
      </c>
      <c r="K994">
        <f>'051525'!F82</f>
        <v>4180.5</v>
      </c>
      <c r="L994" s="158">
        <f t="shared" si="591"/>
        <v>882.19999999999982</v>
      </c>
    </row>
    <row r="995" spans="1:17" x14ac:dyDescent="0.25">
      <c r="A995" s="5">
        <f t="shared" si="592"/>
        <v>45799</v>
      </c>
      <c r="B995">
        <f>'052225'!B82</f>
        <v>966.4</v>
      </c>
      <c r="C995">
        <f>'052225'!C82</f>
        <v>800.8</v>
      </c>
      <c r="D995">
        <f>'052225'!D82</f>
        <v>20370.099999999999</v>
      </c>
      <c r="E995">
        <f>'052225'!E82</f>
        <v>18072.400000000001</v>
      </c>
      <c r="F995" s="16">
        <f t="shared" ref="F995" si="610">+B995+D995</f>
        <v>21336.5</v>
      </c>
      <c r="G995" s="16">
        <f t="shared" ref="G995" si="611">+C995+E995</f>
        <v>18873.2</v>
      </c>
      <c r="H995" s="282">
        <f t="shared" si="604"/>
        <v>-100</v>
      </c>
      <c r="I995" s="27">
        <f t="shared" ref="I995" si="612">+G995-G994</f>
        <v>-60.799999999999272</v>
      </c>
      <c r="J995" s="158">
        <f t="shared" ref="J995" si="613">+F995-F994</f>
        <v>-128.80000000000291</v>
      </c>
      <c r="K995">
        <f>'052225'!F82</f>
        <v>4891.8999999999996</v>
      </c>
      <c r="L995" s="158">
        <f t="shared" si="591"/>
        <v>711.39999999999964</v>
      </c>
    </row>
    <row r="996" spans="1:17" x14ac:dyDescent="0.25">
      <c r="A996" s="5">
        <f t="shared" si="592"/>
        <v>45806</v>
      </c>
      <c r="B996">
        <f>'052925'!B82</f>
        <v>377.2</v>
      </c>
      <c r="C996">
        <f>'052925'!C82</f>
        <v>121.9</v>
      </c>
      <c r="D996">
        <f>'052925'!D82</f>
        <v>20910.2</v>
      </c>
      <c r="E996">
        <f>'052925'!E82</f>
        <v>18522.2</v>
      </c>
      <c r="F996" s="116">
        <f t="shared" ref="F996" si="614">+B996+D996</f>
        <v>21287.4</v>
      </c>
      <c r="G996" s="116">
        <f t="shared" ref="G996" si="615">+C996+E996</f>
        <v>18644.100000000002</v>
      </c>
      <c r="H996" s="282">
        <f t="shared" si="604"/>
        <v>-100</v>
      </c>
      <c r="I996" s="27">
        <f t="shared" ref="I996" si="616">+G996-G995</f>
        <v>-229.09999999999854</v>
      </c>
      <c r="J996" s="158">
        <f t="shared" ref="J996" si="617">+F996-F995</f>
        <v>-49.099999999998545</v>
      </c>
      <c r="K996">
        <f>'052925'!F82</f>
        <v>5336.7</v>
      </c>
      <c r="L996" s="158">
        <f t="shared" si="591"/>
        <v>444.80000000000018</v>
      </c>
    </row>
    <row r="997" spans="1:17" x14ac:dyDescent="0.25">
      <c r="A997" s="5">
        <f t="shared" si="592"/>
        <v>45813</v>
      </c>
      <c r="B997">
        <f>'060525'!B70</f>
        <v>5794</v>
      </c>
      <c r="C997">
        <f>'060525'!C70</f>
        <v>4566.1000000000004</v>
      </c>
      <c r="D997">
        <f>'060525'!D70</f>
        <v>115.7</v>
      </c>
      <c r="E997">
        <f>'060525'!E70</f>
        <v>271.10000000000002</v>
      </c>
      <c r="F997" s="16">
        <f t="shared" ref="F997" si="618">+B997+D997</f>
        <v>5909.7</v>
      </c>
      <c r="G997" s="16">
        <f t="shared" ref="G997" si="619">+C997+E997</f>
        <v>4837.2000000000007</v>
      </c>
      <c r="H997" s="282">
        <f t="shared" si="604"/>
        <v>-100</v>
      </c>
      <c r="I997" s="27">
        <f t="shared" ref="I997" si="620">+G997-G996</f>
        <v>-13806.900000000001</v>
      </c>
      <c r="J997" s="158">
        <f>L997-Q997</f>
        <v>389.00000000000023</v>
      </c>
      <c r="L997" s="290">
        <f>B997-K996+(D997)</f>
        <v>573.00000000000023</v>
      </c>
      <c r="M997" s="133" t="s">
        <v>637</v>
      </c>
      <c r="Q997">
        <v>184</v>
      </c>
    </row>
    <row r="998" spans="1:17" x14ac:dyDescent="0.25">
      <c r="A998" s="5">
        <f t="shared" si="592"/>
        <v>45820</v>
      </c>
      <c r="B998">
        <f>'061225'!B69</f>
        <v>5857.6</v>
      </c>
      <c r="C998">
        <f>'061225'!C69</f>
        <v>4792.1000000000004</v>
      </c>
      <c r="D998">
        <f>'061225'!D69</f>
        <v>479.3</v>
      </c>
      <c r="E998">
        <f>'061225'!E69</f>
        <v>634.79999999999995</v>
      </c>
      <c r="F998" s="16">
        <f t="shared" ref="F998" si="621">+B998+D998</f>
        <v>6336.9000000000005</v>
      </c>
      <c r="G998" s="16">
        <f t="shared" ref="G998" si="622">+C998+E998</f>
        <v>5426.9000000000005</v>
      </c>
      <c r="H998" s="282">
        <f t="shared" si="604"/>
        <v>-100</v>
      </c>
      <c r="I998" s="27">
        <f t="shared" ref="I998" si="623">+G998-G997</f>
        <v>589.69999999999982</v>
      </c>
      <c r="J998" s="158">
        <f t="shared" ref="J998:J1003" si="624">+F998-F997</f>
        <v>427.20000000000073</v>
      </c>
      <c r="L998" s="290"/>
      <c r="M998" s="133"/>
    </row>
    <row r="999" spans="1:17" x14ac:dyDescent="0.25">
      <c r="A999" s="5">
        <f t="shared" si="592"/>
        <v>45827</v>
      </c>
      <c r="B999">
        <f>'061925'!B69</f>
        <v>5856.5</v>
      </c>
      <c r="C999">
        <f>'061925'!C69</f>
        <v>5136.2</v>
      </c>
      <c r="D999">
        <f>'061925'!D69</f>
        <v>735.6</v>
      </c>
      <c r="E999">
        <f>'061925'!E69</f>
        <v>957.9</v>
      </c>
      <c r="F999" s="16">
        <f t="shared" ref="F999" si="625">+B999+D999</f>
        <v>6592.1</v>
      </c>
      <c r="G999" s="16">
        <f t="shared" ref="G999" si="626">+C999+E999</f>
        <v>6094.0999999999995</v>
      </c>
      <c r="H999" s="282">
        <f t="shared" si="604"/>
        <v>-100</v>
      </c>
      <c r="I999" s="27">
        <f t="shared" ref="I999" si="627">+G999-G998</f>
        <v>667.19999999999891</v>
      </c>
      <c r="J999" s="158">
        <f t="shared" si="624"/>
        <v>255.19999999999982</v>
      </c>
      <c r="L999" s="290"/>
      <c r="M999" s="133"/>
    </row>
    <row r="1000" spans="1:17" x14ac:dyDescent="0.25">
      <c r="A1000" s="5">
        <f t="shared" si="592"/>
        <v>45834</v>
      </c>
      <c r="B1000">
        <f>'062625'!B73</f>
        <v>5888.9</v>
      </c>
      <c r="C1000">
        <f>'062625'!C73</f>
        <v>5632.9</v>
      </c>
      <c r="D1000">
        <f>'062625'!D73</f>
        <v>1289.0999999999999</v>
      </c>
      <c r="E1000">
        <f>'062625'!E73</f>
        <v>1266.5</v>
      </c>
      <c r="F1000" s="16">
        <f t="shared" ref="F1000" si="628">+B1000+D1000</f>
        <v>7178</v>
      </c>
      <c r="G1000" s="16">
        <f t="shared" ref="G1000" si="629">+C1000+E1000</f>
        <v>6899.4</v>
      </c>
      <c r="H1000" s="282">
        <f t="shared" si="604"/>
        <v>-100</v>
      </c>
      <c r="I1000" s="27">
        <f t="shared" ref="I1000" si="630">+G1000-G999</f>
        <v>805.30000000000018</v>
      </c>
      <c r="J1000" s="158">
        <f t="shared" si="624"/>
        <v>585.89999999999964</v>
      </c>
      <c r="L1000" s="290"/>
      <c r="M1000" s="133"/>
    </row>
    <row r="1001" spans="1:17" x14ac:dyDescent="0.25">
      <c r="A1001" s="5">
        <f t="shared" si="592"/>
        <v>45841</v>
      </c>
      <c r="B1001">
        <f>'070325'!B74</f>
        <v>6009.6</v>
      </c>
      <c r="C1001">
        <f>'070325'!C74</f>
        <v>5578.7</v>
      </c>
      <c r="D1001">
        <f>'070325'!D74</f>
        <v>1736.3</v>
      </c>
      <c r="E1001">
        <f>'070325'!E74</f>
        <v>1542.4</v>
      </c>
      <c r="F1001" s="16">
        <f t="shared" ref="F1001" si="631">+B1001+D1001</f>
        <v>7745.9000000000005</v>
      </c>
      <c r="G1001" s="16">
        <f t="shared" ref="G1001" si="632">+C1001+E1001</f>
        <v>7121.1</v>
      </c>
      <c r="H1001" s="282">
        <f t="shared" si="604"/>
        <v>-100</v>
      </c>
      <c r="I1001" s="27">
        <f t="shared" ref="I1001" si="633">+G1001-G1000</f>
        <v>221.70000000000073</v>
      </c>
      <c r="J1001" s="158">
        <f t="shared" si="624"/>
        <v>567.90000000000055</v>
      </c>
      <c r="L1001" s="290"/>
      <c r="M1001" s="133"/>
    </row>
    <row r="1002" spans="1:17" x14ac:dyDescent="0.25">
      <c r="A1002" s="5">
        <f t="shared" si="592"/>
        <v>45848</v>
      </c>
      <c r="B1002">
        <f>'071025'!B74</f>
        <v>6071</v>
      </c>
      <c r="C1002">
        <f>'071025'!C74</f>
        <v>5526.3</v>
      </c>
      <c r="D1002">
        <f>'071025'!D74</f>
        <v>2169.1999999999998</v>
      </c>
      <c r="E1002">
        <f>'071025'!E74</f>
        <v>2173.3000000000002</v>
      </c>
      <c r="F1002" s="16">
        <f t="shared" ref="F1002" si="634">+B1002+D1002</f>
        <v>8240.2000000000007</v>
      </c>
      <c r="G1002" s="16">
        <f t="shared" ref="G1002" si="635">+C1002+E1002</f>
        <v>7699.6</v>
      </c>
      <c r="H1002" s="282">
        <f t="shared" si="604"/>
        <v>-100</v>
      </c>
      <c r="I1002" s="27">
        <f t="shared" ref="I1002" si="636">+G1002-G1001</f>
        <v>578.5</v>
      </c>
      <c r="J1002" s="158">
        <f t="shared" si="624"/>
        <v>494.30000000000018</v>
      </c>
      <c r="L1002" s="290"/>
      <c r="M1002" s="133"/>
    </row>
    <row r="1003" spans="1:17" x14ac:dyDescent="0.25">
      <c r="A1003" s="5">
        <f t="shared" si="592"/>
        <v>45855</v>
      </c>
      <c r="B1003">
        <f>'071725'!B74</f>
        <v>6022.2</v>
      </c>
      <c r="C1003">
        <f>'071725'!C74</f>
        <v>5564.2</v>
      </c>
      <c r="D1003">
        <f>'071725'!D74</f>
        <v>2930.3</v>
      </c>
      <c r="E1003">
        <f>'071725'!E74</f>
        <v>2444.6999999999998</v>
      </c>
      <c r="F1003" s="16">
        <f t="shared" ref="F1003" si="637">+B1003+D1003</f>
        <v>8952.5</v>
      </c>
      <c r="G1003" s="16">
        <f t="shared" ref="G1003" si="638">+C1003+E1003</f>
        <v>8008.9</v>
      </c>
      <c r="H1003" s="282">
        <f t="shared" si="604"/>
        <v>-100</v>
      </c>
      <c r="I1003" s="27">
        <f t="shared" ref="I1003" si="639">+G1003-G1002</f>
        <v>309.29999999999927</v>
      </c>
      <c r="J1003" s="158">
        <f t="shared" si="624"/>
        <v>712.29999999999927</v>
      </c>
      <c r="L1003" s="290"/>
      <c r="M1003" s="133"/>
    </row>
    <row r="1004" spans="1:17" x14ac:dyDescent="0.25">
      <c r="A1004" s="5">
        <f t="shared" si="592"/>
        <v>45862</v>
      </c>
      <c r="B1004">
        <f>'072425'!B75</f>
        <v>6317.5</v>
      </c>
      <c r="C1004">
        <f>'072425'!C75</f>
        <v>5396.6</v>
      </c>
      <c r="D1004">
        <f>'072425'!D75</f>
        <v>3227</v>
      </c>
      <c r="E1004">
        <f>'072425'!E75</f>
        <v>2898.9</v>
      </c>
      <c r="F1004" s="16">
        <f t="shared" ref="F1004" si="640">+B1004+D1004</f>
        <v>9544.5</v>
      </c>
      <c r="G1004" s="16">
        <f t="shared" ref="G1004" si="641">+C1004+E1004</f>
        <v>8295.5</v>
      </c>
      <c r="H1004" s="282">
        <f t="shared" si="604"/>
        <v>-100</v>
      </c>
      <c r="I1004" s="27">
        <f t="shared" ref="I1004" si="642">+G1004-G1003</f>
        <v>286.60000000000036</v>
      </c>
      <c r="J1004" s="158">
        <f t="shared" ref="J1004:J1010" si="643">+F1004-F1003</f>
        <v>592</v>
      </c>
      <c r="L1004" s="290"/>
      <c r="M1004" s="133"/>
    </row>
    <row r="1005" spans="1:17" x14ac:dyDescent="0.25">
      <c r="A1005" s="5">
        <f t="shared" si="592"/>
        <v>45869</v>
      </c>
      <c r="B1005">
        <f>'073125'!B78</f>
        <v>6387.7</v>
      </c>
      <c r="C1005">
        <f>'073125'!C78</f>
        <v>5174</v>
      </c>
      <c r="D1005">
        <f>'073125'!D78</f>
        <v>3894.7</v>
      </c>
      <c r="E1005">
        <f>'073125'!E78</f>
        <v>3332</v>
      </c>
      <c r="F1005" s="16">
        <f t="shared" ref="F1005" si="644">+B1005+D1005</f>
        <v>10282.4</v>
      </c>
      <c r="G1005" s="16">
        <f t="shared" ref="G1005" si="645">+C1005+E1005</f>
        <v>8506</v>
      </c>
      <c r="H1005" s="282">
        <f t="shared" si="604"/>
        <v>-100</v>
      </c>
      <c r="I1005" s="27">
        <f t="shared" ref="I1005" si="646">+G1005-G1004</f>
        <v>210.5</v>
      </c>
      <c r="J1005" s="158">
        <f t="shared" si="643"/>
        <v>737.89999999999964</v>
      </c>
      <c r="L1005" s="290"/>
      <c r="M1005" s="133"/>
    </row>
    <row r="1006" spans="1:17" x14ac:dyDescent="0.25">
      <c r="A1006" s="5">
        <f t="shared" si="592"/>
        <v>45876</v>
      </c>
      <c r="B1006" s="16">
        <f>'080725'!B79</f>
        <v>6769.7</v>
      </c>
      <c r="C1006" s="16">
        <f>'080725'!C79</f>
        <v>5011.8</v>
      </c>
      <c r="D1006" s="16">
        <f>'080725'!D79</f>
        <v>4235.5</v>
      </c>
      <c r="E1006" s="16">
        <f>'080725'!E79</f>
        <v>3834.1</v>
      </c>
      <c r="F1006" s="16">
        <f t="shared" ref="F1006" si="647">+B1006+D1006</f>
        <v>11005.2</v>
      </c>
      <c r="G1006" s="16">
        <f t="shared" ref="G1006" si="648">+C1006+E1006</f>
        <v>8845.9</v>
      </c>
      <c r="H1006" s="282">
        <f t="shared" si="604"/>
        <v>-100</v>
      </c>
      <c r="I1006" s="27">
        <f t="shared" ref="I1006" si="649">+G1006-G1005</f>
        <v>339.89999999999964</v>
      </c>
      <c r="J1006" s="158">
        <f t="shared" si="643"/>
        <v>722.80000000000109</v>
      </c>
      <c r="L1006" s="290"/>
      <c r="M1006" s="133"/>
    </row>
    <row r="1007" spans="1:17" x14ac:dyDescent="0.25">
      <c r="A1007" s="5">
        <f t="shared" si="592"/>
        <v>45883</v>
      </c>
      <c r="B1007" s="16">
        <f>'081425'!B80</f>
        <v>6928.8</v>
      </c>
      <c r="C1007" s="16">
        <f>'081425'!C80</f>
        <v>5034.2</v>
      </c>
      <c r="D1007" s="16">
        <f>'081425'!D80</f>
        <v>4596.1000000000004</v>
      </c>
      <c r="E1007" s="16">
        <f>'081425'!E80</f>
        <v>4304.3</v>
      </c>
      <c r="F1007" s="16">
        <f t="shared" ref="F1007:F1013" si="650">+B1007+D1007</f>
        <v>11524.900000000001</v>
      </c>
      <c r="G1007" s="16">
        <f t="shared" ref="G1007" si="651">+C1007+E1007</f>
        <v>9338.5</v>
      </c>
      <c r="H1007" s="282">
        <f t="shared" si="604"/>
        <v>-100</v>
      </c>
      <c r="I1007" s="27">
        <f t="shared" ref="I1007" si="652">+G1007-G1006</f>
        <v>492.60000000000036</v>
      </c>
      <c r="J1007" s="158">
        <f t="shared" si="643"/>
        <v>519.70000000000073</v>
      </c>
      <c r="L1007" s="290"/>
      <c r="M1007" s="133"/>
    </row>
    <row r="1008" spans="1:17" x14ac:dyDescent="0.25">
      <c r="A1008" s="5">
        <f>+A1007+7</f>
        <v>45890</v>
      </c>
      <c r="B1008" s="16">
        <f>'082125'!B83</f>
        <v>6503.1</v>
      </c>
      <c r="C1008" s="16">
        <f>'082125'!C83</f>
        <v>4989.5</v>
      </c>
      <c r="D1008" s="16">
        <f>'082125'!D83</f>
        <v>5601.7</v>
      </c>
      <c r="E1008" s="16">
        <f>'082125'!E83</f>
        <v>4881.1000000000004</v>
      </c>
      <c r="F1008" s="16">
        <f t="shared" si="650"/>
        <v>12104.8</v>
      </c>
      <c r="G1008" s="16">
        <f t="shared" ref="G1008:G1013" si="653">+C1008+E1008</f>
        <v>9870.6</v>
      </c>
      <c r="H1008" s="282">
        <f t="shared" si="604"/>
        <v>-100</v>
      </c>
      <c r="I1008" s="27">
        <f t="shared" ref="I1008:I1013" si="654">+G1008-G1007</f>
        <v>532.10000000000036</v>
      </c>
      <c r="J1008" s="158">
        <f t="shared" si="643"/>
        <v>579.89999999999782</v>
      </c>
      <c r="L1008" s="290"/>
      <c r="M1008" s="133"/>
    </row>
    <row r="1009" spans="1:13" x14ac:dyDescent="0.25">
      <c r="A1009" s="5">
        <f t="shared" si="592"/>
        <v>45897</v>
      </c>
      <c r="B1009" s="16">
        <f>'082825'!B82</f>
        <v>5925.5</v>
      </c>
      <c r="C1009" s="16">
        <f>'082825'!C82</f>
        <v>4691.3999999999996</v>
      </c>
      <c r="D1009" s="16">
        <f>'082825'!D82</f>
        <v>6492.3</v>
      </c>
      <c r="E1009" s="16">
        <f>'082825'!E82</f>
        <v>5486.1</v>
      </c>
      <c r="F1009" s="16">
        <f t="shared" si="650"/>
        <v>12417.8</v>
      </c>
      <c r="G1009" s="16">
        <f t="shared" si="653"/>
        <v>10177.5</v>
      </c>
      <c r="H1009" s="282">
        <f t="shared" si="604"/>
        <v>-100</v>
      </c>
      <c r="I1009" s="27">
        <f t="shared" si="654"/>
        <v>306.89999999999964</v>
      </c>
      <c r="J1009" s="158">
        <f t="shared" si="643"/>
        <v>313</v>
      </c>
      <c r="L1009" s="290"/>
      <c r="M1009" s="133"/>
    </row>
    <row r="1010" spans="1:13" x14ac:dyDescent="0.25">
      <c r="A1010" s="5">
        <f t="shared" ref="A1010:A1028" si="655">+A1009+7</f>
        <v>45904</v>
      </c>
      <c r="B1010">
        <f>'090425'!B81</f>
        <v>5874.4</v>
      </c>
      <c r="C1010">
        <f>'090425'!C81</f>
        <v>4624.1000000000004</v>
      </c>
      <c r="D1010">
        <f>'090425'!D81</f>
        <v>6848.7</v>
      </c>
      <c r="E1010">
        <f>'090425'!E81</f>
        <v>6028.3</v>
      </c>
      <c r="F1010" s="16">
        <f t="shared" si="650"/>
        <v>12723.099999999999</v>
      </c>
      <c r="G1010" s="16">
        <f t="shared" si="653"/>
        <v>10652.400000000001</v>
      </c>
      <c r="H1010" s="282">
        <f t="shared" si="604"/>
        <v>-100</v>
      </c>
      <c r="I1010" s="27">
        <f t="shared" si="654"/>
        <v>474.90000000000146</v>
      </c>
      <c r="J1010" s="158">
        <f t="shared" si="643"/>
        <v>305.29999999999927</v>
      </c>
    </row>
    <row r="1011" spans="1:13" x14ac:dyDescent="0.25">
      <c r="A1011" s="5">
        <f t="shared" si="655"/>
        <v>45911</v>
      </c>
      <c r="B1011">
        <f>'091125'!B82</f>
        <v>5477</v>
      </c>
      <c r="C1011">
        <f>'091125'!C82</f>
        <v>4228.3</v>
      </c>
      <c r="D1011">
        <f>'091125'!D82</f>
        <v>7623.6</v>
      </c>
      <c r="E1011">
        <f>'091125'!E82</f>
        <v>6641.3</v>
      </c>
      <c r="F1011" s="16">
        <f t="shared" si="650"/>
        <v>13100.6</v>
      </c>
      <c r="G1011" s="16">
        <f t="shared" si="653"/>
        <v>10869.6</v>
      </c>
      <c r="H1011" s="282">
        <f t="shared" si="604"/>
        <v>-100</v>
      </c>
      <c r="I1011" s="27">
        <f t="shared" si="654"/>
        <v>217.19999999999891</v>
      </c>
      <c r="J1011" s="158">
        <f t="shared" ref="J1011:J1016" si="656">+F1011-F1010</f>
        <v>377.50000000000182</v>
      </c>
    </row>
    <row r="1012" spans="1:13" x14ac:dyDescent="0.25">
      <c r="A1012" s="5">
        <f t="shared" si="655"/>
        <v>45918</v>
      </c>
      <c r="B1012">
        <f>'091825'!B82</f>
        <v>5120.8999999999996</v>
      </c>
      <c r="C1012">
        <f>'091825'!C82</f>
        <v>3676.8</v>
      </c>
      <c r="D1012">
        <f>'091825'!D82</f>
        <v>8519.5</v>
      </c>
      <c r="E1012">
        <f>'091825'!E82</f>
        <v>7351.8</v>
      </c>
      <c r="F1012" s="16">
        <f t="shared" si="650"/>
        <v>13640.4</v>
      </c>
      <c r="G1012" s="16">
        <f t="shared" si="653"/>
        <v>11028.6</v>
      </c>
      <c r="H1012" s="282">
        <f t="shared" si="604"/>
        <v>-100</v>
      </c>
      <c r="I1012" s="27">
        <f t="shared" si="654"/>
        <v>159</v>
      </c>
      <c r="J1012" s="158">
        <f t="shared" si="656"/>
        <v>539.79999999999927</v>
      </c>
    </row>
    <row r="1013" spans="1:13" x14ac:dyDescent="0.25">
      <c r="A1013" s="5">
        <f t="shared" si="655"/>
        <v>45925</v>
      </c>
      <c r="B1013" s="115">
        <f>'092525'!I82</f>
        <v>4563.3999999999996</v>
      </c>
      <c r="C1013" s="115">
        <f>'092525'!J82</f>
        <v>3588.8</v>
      </c>
      <c r="D1013" s="115">
        <f>'092525'!K82</f>
        <v>9392.9</v>
      </c>
      <c r="E1013" s="115">
        <f>'092525'!L82</f>
        <v>7883.5</v>
      </c>
      <c r="F1013" s="16">
        <f t="shared" si="650"/>
        <v>13956.3</v>
      </c>
      <c r="G1013" s="16">
        <f t="shared" si="653"/>
        <v>11472.3</v>
      </c>
      <c r="H1013" s="282">
        <f t="shared" ref="H1013" si="657">+(F1180/G1013-1)*100</f>
        <v>-100</v>
      </c>
      <c r="I1013" s="27">
        <f t="shared" si="654"/>
        <v>443.69999999999891</v>
      </c>
      <c r="J1013" s="158">
        <f t="shared" si="656"/>
        <v>315.89999999999964</v>
      </c>
    </row>
    <row r="1014" spans="1:13" x14ac:dyDescent="0.25">
      <c r="A1014" s="5">
        <f t="shared" si="655"/>
        <v>45932</v>
      </c>
      <c r="B1014">
        <f>'100225'!B83</f>
        <v>4835.3999999999996</v>
      </c>
      <c r="C1014">
        <f>'100225'!C83</f>
        <v>3662.7</v>
      </c>
      <c r="D1014">
        <f>'100225'!D83</f>
        <v>10008.799999999999</v>
      </c>
      <c r="E1014">
        <f>'100225'!E83</f>
        <v>8243.2000000000007</v>
      </c>
      <c r="F1014" s="16">
        <f t="shared" ref="F1014" si="658">+B1014+D1014</f>
        <v>14844.199999999999</v>
      </c>
      <c r="G1014" s="16">
        <f t="shared" ref="G1014" si="659">+C1014+E1014</f>
        <v>11905.900000000001</v>
      </c>
      <c r="H1014" s="282">
        <f t="shared" ref="H1014" si="660">+(F1181/G1014-1)*100</f>
        <v>-100</v>
      </c>
      <c r="I1014" s="27">
        <f t="shared" ref="I1014" si="661">+G1014-G1013</f>
        <v>433.60000000000218</v>
      </c>
      <c r="J1014" s="158">
        <f t="shared" si="656"/>
        <v>887.89999999999964</v>
      </c>
    </row>
    <row r="1015" spans="1:13" x14ac:dyDescent="0.25">
      <c r="A1015" s="5">
        <f t="shared" si="655"/>
        <v>45939</v>
      </c>
      <c r="B1015">
        <f>'100925'!B84</f>
        <v>5061</v>
      </c>
      <c r="C1015">
        <f>'100925'!C84</f>
        <v>3773.6</v>
      </c>
      <c r="D1015">
        <f>'100925'!D84</f>
        <v>10397.1</v>
      </c>
      <c r="E1015">
        <f>'100925'!E84</f>
        <v>8636.2999999999993</v>
      </c>
      <c r="F1015" s="16">
        <f t="shared" ref="F1015" si="662">+B1015+D1015</f>
        <v>15458.1</v>
      </c>
      <c r="G1015" s="16">
        <f t="shared" ref="G1015" si="663">+C1015+E1015</f>
        <v>12409.9</v>
      </c>
      <c r="H1015" s="282">
        <f t="shared" ref="H1015" si="664">+(F1182/G1015-1)*100</f>
        <v>-100</v>
      </c>
      <c r="I1015" s="27">
        <f t="shared" ref="I1015" si="665">+G1015-G1014</f>
        <v>503.99999999999818</v>
      </c>
      <c r="J1015" s="158">
        <f t="shared" si="656"/>
        <v>613.90000000000146</v>
      </c>
    </row>
    <row r="1016" spans="1:13" x14ac:dyDescent="0.25">
      <c r="A1016" s="5">
        <f t="shared" si="655"/>
        <v>45946</v>
      </c>
      <c r="B1016">
        <f>'101625'!D84</f>
        <v>4805.6000000000004</v>
      </c>
      <c r="C1016">
        <f>'101625'!E84</f>
        <v>4030</v>
      </c>
      <c r="D1016">
        <f>'101625'!F84</f>
        <v>10993.7</v>
      </c>
      <c r="E1016">
        <f>'101625'!G84</f>
        <v>8912.7999999999993</v>
      </c>
      <c r="F1016" s="16">
        <f t="shared" ref="F1016" si="666">+B1016+D1016</f>
        <v>15799.300000000001</v>
      </c>
      <c r="G1016" s="16">
        <f t="shared" ref="G1016" si="667">+C1016+E1016</f>
        <v>12942.8</v>
      </c>
      <c r="H1016" s="282">
        <f t="shared" ref="H1016" si="668">+(F1183/G1016-1)*100</f>
        <v>-100</v>
      </c>
      <c r="I1016" s="27">
        <f t="shared" ref="I1016" si="669">+G1016-G1015</f>
        <v>532.89999999999964</v>
      </c>
      <c r="J1016" s="158">
        <f t="shared" si="656"/>
        <v>341.20000000000073</v>
      </c>
    </row>
    <row r="1017" spans="1:13" x14ac:dyDescent="0.25">
      <c r="A1017" s="5">
        <f t="shared" si="655"/>
        <v>45953</v>
      </c>
      <c r="B1017">
        <f>'102325'!B85</f>
        <v>5024.5</v>
      </c>
      <c r="C1017">
        <f>'102325'!C85</f>
        <v>4197</v>
      </c>
      <c r="D1017">
        <f>'102325'!D85</f>
        <v>11274.6</v>
      </c>
      <c r="E1017">
        <f>'102325'!E85</f>
        <v>9157.2000000000007</v>
      </c>
      <c r="F1017" s="16">
        <f t="shared" ref="F1017:F1019" si="670">+B1017+D1017</f>
        <v>16299.1</v>
      </c>
      <c r="G1017" s="16">
        <f t="shared" ref="G1017:G1019" si="671">+C1017+E1017</f>
        <v>13354.2</v>
      </c>
      <c r="H1017" s="282">
        <f t="shared" ref="H1017:H1024" si="672">+(F1184/G1017-1)*100</f>
        <v>-100</v>
      </c>
      <c r="I1017" s="27">
        <f t="shared" ref="I1017:I1019" si="673">+G1017-G1016</f>
        <v>411.40000000000146</v>
      </c>
      <c r="J1017" s="158">
        <f t="shared" ref="J1017:J1019" si="674">+F1017-F1016</f>
        <v>499.79999999999927</v>
      </c>
    </row>
    <row r="1018" spans="1:13" x14ac:dyDescent="0.25">
      <c r="A1018" s="5">
        <f t="shared" si="655"/>
        <v>45960</v>
      </c>
      <c r="B1018">
        <f>'103025'!C85</f>
        <v>5228</v>
      </c>
      <c r="C1018">
        <f>'103025'!D85</f>
        <v>4334.8</v>
      </c>
      <c r="D1018">
        <f>'103025'!E85</f>
        <v>11576.6</v>
      </c>
      <c r="E1018">
        <f>'103025'!F85</f>
        <v>9394.2000000000007</v>
      </c>
      <c r="F1018" s="16">
        <f t="shared" si="670"/>
        <v>16804.599999999999</v>
      </c>
      <c r="G1018" s="16">
        <f t="shared" si="671"/>
        <v>13729</v>
      </c>
      <c r="H1018" s="282">
        <f t="shared" si="672"/>
        <v>-100</v>
      </c>
      <c r="I1018" s="27">
        <f t="shared" si="673"/>
        <v>374.79999999999927</v>
      </c>
      <c r="J1018" s="158">
        <f t="shared" si="674"/>
        <v>505.49999999999818</v>
      </c>
    </row>
    <row r="1019" spans="1:13" x14ac:dyDescent="0.25">
      <c r="A1019" s="5">
        <f t="shared" si="655"/>
        <v>45967</v>
      </c>
      <c r="B1019">
        <f>'110625'!B85</f>
        <v>5405</v>
      </c>
      <c r="C1019">
        <f>'110625'!C85</f>
        <v>4413.6000000000004</v>
      </c>
      <c r="D1019">
        <f>'110625'!D85</f>
        <v>11862</v>
      </c>
      <c r="E1019">
        <f>'110625'!E85</f>
        <v>9695.5</v>
      </c>
      <c r="F1019" s="16">
        <f t="shared" si="670"/>
        <v>17267</v>
      </c>
      <c r="G1019" s="16">
        <f t="shared" si="671"/>
        <v>14109.1</v>
      </c>
      <c r="H1019" s="282">
        <f t="shared" si="672"/>
        <v>-100</v>
      </c>
      <c r="I1019" s="27">
        <f t="shared" si="673"/>
        <v>380.10000000000036</v>
      </c>
      <c r="J1019" s="158">
        <f t="shared" si="674"/>
        <v>462.40000000000146</v>
      </c>
    </row>
    <row r="1020" spans="1:13" x14ac:dyDescent="0.25">
      <c r="A1020" s="5">
        <f t="shared" si="655"/>
        <v>45974</v>
      </c>
      <c r="B1020">
        <f>'111325'!B85</f>
        <v>6006.5</v>
      </c>
      <c r="C1020">
        <f>'111325'!C85</f>
        <v>4829.3</v>
      </c>
      <c r="D1020">
        <f>'111325'!D85</f>
        <v>12110.9</v>
      </c>
      <c r="E1020">
        <f>'111325'!E85</f>
        <v>9829.4</v>
      </c>
      <c r="F1020" s="16">
        <f t="shared" ref="F1020:F1024" si="675">+B1020+D1020</f>
        <v>18117.400000000001</v>
      </c>
      <c r="G1020" s="16">
        <f t="shared" ref="G1020:G1024" si="676">+C1020+E1020</f>
        <v>14658.7</v>
      </c>
      <c r="H1020" s="282">
        <f t="shared" si="672"/>
        <v>-100</v>
      </c>
      <c r="I1020" s="27">
        <f t="shared" ref="I1020:I1024" si="677">+G1020-G1019</f>
        <v>549.60000000000036</v>
      </c>
      <c r="J1020" s="158">
        <f t="shared" ref="J1020:J1024" si="678">+F1020-F1019</f>
        <v>850.40000000000146</v>
      </c>
    </row>
    <row r="1021" spans="1:13" x14ac:dyDescent="0.25">
      <c r="A1021" s="5">
        <f t="shared" si="655"/>
        <v>45981</v>
      </c>
      <c r="B1021">
        <f>'112025'!B85</f>
        <v>5922.7</v>
      </c>
      <c r="C1021">
        <f>'112025'!C85</f>
        <v>4762.3</v>
      </c>
      <c r="D1021">
        <f>'112025'!D85</f>
        <v>12556.5</v>
      </c>
      <c r="E1021">
        <f>'112025'!E85</f>
        <v>10263.200000000001</v>
      </c>
      <c r="F1021" s="16">
        <f t="shared" si="675"/>
        <v>18479.2</v>
      </c>
      <c r="G1021" s="16">
        <f t="shared" si="676"/>
        <v>15025.5</v>
      </c>
      <c r="H1021" s="282">
        <f t="shared" si="672"/>
        <v>-100</v>
      </c>
      <c r="I1021" s="27">
        <f t="shared" si="677"/>
        <v>366.79999999999927</v>
      </c>
      <c r="J1021" s="158">
        <f t="shared" si="678"/>
        <v>361.79999999999927</v>
      </c>
    </row>
    <row r="1022" spans="1:13" x14ac:dyDescent="0.25">
      <c r="A1022" s="5">
        <f t="shared" si="655"/>
        <v>45988</v>
      </c>
      <c r="B1022">
        <f>'112725'!B85</f>
        <v>6021.9</v>
      </c>
      <c r="C1022">
        <f>'112725'!C85</f>
        <v>4818.1000000000004</v>
      </c>
      <c r="D1022">
        <f>'112725'!D85</f>
        <v>12917.9</v>
      </c>
      <c r="E1022">
        <f>'112725'!E85</f>
        <v>10585.6</v>
      </c>
      <c r="F1022" s="16">
        <f t="shared" si="675"/>
        <v>18939.8</v>
      </c>
      <c r="G1022" s="16">
        <f t="shared" si="676"/>
        <v>15403.7</v>
      </c>
      <c r="H1022" s="282">
        <f t="shared" si="672"/>
        <v>-100</v>
      </c>
      <c r="I1022" s="27">
        <f t="shared" si="677"/>
        <v>378.20000000000073</v>
      </c>
      <c r="J1022" s="158">
        <f t="shared" si="678"/>
        <v>460.59999999999854</v>
      </c>
    </row>
    <row r="1023" spans="1:13" x14ac:dyDescent="0.25">
      <c r="A1023" s="5">
        <f t="shared" si="655"/>
        <v>45995</v>
      </c>
      <c r="B1023">
        <f>'120425'!B85</f>
        <v>5974.9</v>
      </c>
      <c r="C1023">
        <f>'120425'!C85</f>
        <v>4909.5</v>
      </c>
      <c r="D1023">
        <f>'120425'!D85</f>
        <v>13346.4</v>
      </c>
      <c r="E1023">
        <f>'120425'!E85</f>
        <v>10784.5</v>
      </c>
      <c r="F1023" s="16">
        <f t="shared" si="675"/>
        <v>19321.3</v>
      </c>
      <c r="G1023" s="16">
        <f t="shared" si="676"/>
        <v>15694</v>
      </c>
      <c r="H1023" s="282">
        <f t="shared" si="672"/>
        <v>-100</v>
      </c>
      <c r="I1023" s="27">
        <f t="shared" si="677"/>
        <v>290.29999999999927</v>
      </c>
      <c r="J1023" s="158">
        <f t="shared" si="678"/>
        <v>381.5</v>
      </c>
    </row>
    <row r="1024" spans="1:13" x14ac:dyDescent="0.25">
      <c r="A1024" s="5">
        <f t="shared" si="655"/>
        <v>46002</v>
      </c>
      <c r="B1024">
        <f>'121125'!B85</f>
        <v>5916.5</v>
      </c>
      <c r="C1024">
        <f>'121125'!C85</f>
        <v>4961.7</v>
      </c>
      <c r="D1024">
        <f>'121125'!D85</f>
        <v>13837.5</v>
      </c>
      <c r="E1024">
        <f>'121125'!E85</f>
        <v>11190.2</v>
      </c>
      <c r="F1024" s="16">
        <f t="shared" si="675"/>
        <v>19754</v>
      </c>
      <c r="G1024" s="16">
        <f t="shared" si="676"/>
        <v>16151.900000000001</v>
      </c>
      <c r="H1024" s="282">
        <f t="shared" si="672"/>
        <v>-100</v>
      </c>
      <c r="I1024" s="27">
        <f t="shared" si="677"/>
        <v>457.90000000000146</v>
      </c>
      <c r="J1024" s="158">
        <f t="shared" si="678"/>
        <v>432.70000000000073</v>
      </c>
    </row>
    <row r="1025" spans="1:11" x14ac:dyDescent="0.25">
      <c r="A1025" s="5">
        <f t="shared" si="655"/>
        <v>46009</v>
      </c>
      <c r="B1025">
        <f>'121825'!B85</f>
        <v>5436.9</v>
      </c>
      <c r="C1025">
        <f>'121825'!C85</f>
        <v>5197.8</v>
      </c>
      <c r="D1025">
        <f>'121825'!D85</f>
        <v>14464.9</v>
      </c>
      <c r="E1025">
        <f>'121825'!E85</f>
        <v>11566.5</v>
      </c>
      <c r="F1025" s="16">
        <f t="shared" ref="F1025" si="679">+B1025+D1025</f>
        <v>19901.8</v>
      </c>
      <c r="G1025" s="16">
        <f t="shared" ref="G1025" si="680">+C1025+E1025</f>
        <v>16764.3</v>
      </c>
      <c r="H1025" s="282">
        <f t="shared" ref="H1025" si="681">+(F1192/G1025-1)*100</f>
        <v>-100</v>
      </c>
      <c r="I1025" s="27">
        <f t="shared" ref="I1025" si="682">+G1025-G1024</f>
        <v>612.39999999999782</v>
      </c>
      <c r="J1025" s="158">
        <f t="shared" ref="J1025" si="683">+F1025-F1024</f>
        <v>147.79999999999927</v>
      </c>
    </row>
    <row r="1026" spans="1:11" x14ac:dyDescent="0.25">
      <c r="A1026" s="5">
        <f t="shared" si="655"/>
        <v>46016</v>
      </c>
      <c r="B1026">
        <f>'122525'!B85</f>
        <v>5106.8</v>
      </c>
      <c r="C1026">
        <f>'122525'!C85</f>
        <v>4956.5</v>
      </c>
      <c r="D1026">
        <f>'122525'!D85</f>
        <v>14890.4</v>
      </c>
      <c r="E1026">
        <f>'122525'!E85</f>
        <v>11948.4</v>
      </c>
      <c r="F1026" s="16">
        <f t="shared" ref="F1026" si="684">+B1026+D1026</f>
        <v>19997.2</v>
      </c>
      <c r="G1026" s="16">
        <f t="shared" ref="G1026" si="685">+C1026+E1026</f>
        <v>16904.900000000001</v>
      </c>
      <c r="H1026" s="282">
        <f t="shared" ref="H1026" si="686">+(F1193/G1026-1)*100</f>
        <v>-100</v>
      </c>
      <c r="I1026" s="27">
        <f t="shared" ref="I1026" si="687">+G1026-G1025</f>
        <v>140.60000000000218</v>
      </c>
      <c r="J1026" s="158">
        <f t="shared" ref="J1026" si="688">+F1026-F1025</f>
        <v>95.400000000001455</v>
      </c>
    </row>
    <row r="1027" spans="1:11" x14ac:dyDescent="0.25">
      <c r="A1027" s="5">
        <f t="shared" si="655"/>
        <v>46023</v>
      </c>
      <c r="B1027">
        <f>'010126'!B85</f>
        <v>5053.5</v>
      </c>
      <c r="C1027">
        <f>'010126'!C85</f>
        <v>4653.6000000000004</v>
      </c>
      <c r="D1027">
        <f>'010126'!D85</f>
        <v>15062.3</v>
      </c>
      <c r="E1027">
        <f>'010126'!E85</f>
        <v>12362.6</v>
      </c>
      <c r="F1027" s="16">
        <f t="shared" ref="F1027:F1031" si="689">+B1027+D1027</f>
        <v>20115.8</v>
      </c>
      <c r="G1027" s="16">
        <f t="shared" ref="G1027:G1031" si="690">+C1027+E1027</f>
        <v>17016.2</v>
      </c>
      <c r="H1027" s="282">
        <f t="shared" ref="H1027:H1032" si="691">+(F1194/G1027-1)*100</f>
        <v>-100</v>
      </c>
      <c r="I1027" s="27">
        <f t="shared" ref="I1027:I1031" si="692">+G1027-G1026</f>
        <v>111.29999999999927</v>
      </c>
      <c r="J1027" s="158">
        <f t="shared" ref="J1027:J1031" si="693">+F1027-F1026</f>
        <v>118.59999999999854</v>
      </c>
    </row>
    <row r="1028" spans="1:11" x14ac:dyDescent="0.25">
      <c r="A1028" s="5">
        <f t="shared" si="655"/>
        <v>46030</v>
      </c>
      <c r="B1028">
        <f>'010826'!B85</f>
        <v>4906.5</v>
      </c>
      <c r="C1028">
        <f>'010826'!C85</f>
        <v>4970.3999999999996</v>
      </c>
      <c r="D1028">
        <f>'010826'!D85</f>
        <v>15365.6</v>
      </c>
      <c r="E1028">
        <f>'010826'!E85</f>
        <v>12559.2</v>
      </c>
      <c r="F1028" s="16">
        <f t="shared" si="689"/>
        <v>20272.099999999999</v>
      </c>
      <c r="G1028" s="16">
        <f t="shared" si="690"/>
        <v>17529.599999999999</v>
      </c>
      <c r="H1028" s="282">
        <f t="shared" si="691"/>
        <v>-100</v>
      </c>
      <c r="I1028" s="27">
        <f t="shared" si="692"/>
        <v>513.39999999999782</v>
      </c>
      <c r="J1028" s="158">
        <f t="shared" si="693"/>
        <v>156.29999999999927</v>
      </c>
    </row>
    <row r="1029" spans="1:11" x14ac:dyDescent="0.25">
      <c r="A1029" s="5">
        <v>46037</v>
      </c>
      <c r="B1029">
        <f>'011526'!B85</f>
        <v>5152.1000000000004</v>
      </c>
      <c r="C1029">
        <f>'011526'!C85</f>
        <v>4934</v>
      </c>
      <c r="D1029">
        <f>'011526'!D85</f>
        <v>15738.1</v>
      </c>
      <c r="E1029">
        <f>'011526'!E85</f>
        <v>12760.5</v>
      </c>
      <c r="F1029" s="16">
        <f t="shared" si="689"/>
        <v>20890.2</v>
      </c>
      <c r="G1029" s="16">
        <f t="shared" si="690"/>
        <v>17694.5</v>
      </c>
      <c r="H1029" s="282">
        <f t="shared" si="691"/>
        <v>-100</v>
      </c>
      <c r="I1029" s="27">
        <f t="shared" si="692"/>
        <v>164.90000000000146</v>
      </c>
      <c r="J1029" s="158">
        <f t="shared" si="693"/>
        <v>618.10000000000218</v>
      </c>
    </row>
    <row r="1030" spans="1:11" x14ac:dyDescent="0.25">
      <c r="A1030" s="5">
        <v>46044</v>
      </c>
      <c r="B1030">
        <f>'012226'!B85</f>
        <v>5331.6</v>
      </c>
      <c r="C1030">
        <f>'012226'!C85</f>
        <v>4801.2</v>
      </c>
      <c r="D1030">
        <f>'012226'!D85</f>
        <v>16116.8</v>
      </c>
      <c r="E1030">
        <f>'012226'!E85</f>
        <v>13314.8</v>
      </c>
      <c r="F1030" s="16">
        <f t="shared" si="689"/>
        <v>21448.400000000001</v>
      </c>
      <c r="G1030" s="16">
        <f t="shared" si="690"/>
        <v>18116</v>
      </c>
      <c r="H1030" s="282">
        <f t="shared" si="691"/>
        <v>-100</v>
      </c>
      <c r="I1030" s="27">
        <f t="shared" si="692"/>
        <v>421.5</v>
      </c>
      <c r="J1030" s="158">
        <f t="shared" si="693"/>
        <v>558.20000000000073</v>
      </c>
    </row>
    <row r="1031" spans="1:11" x14ac:dyDescent="0.25">
      <c r="A1031" s="5">
        <v>46051</v>
      </c>
      <c r="B1031">
        <f>'012926'!B85</f>
        <v>5301.6</v>
      </c>
      <c r="C1031">
        <f>'012926'!C85</f>
        <v>4975.2</v>
      </c>
      <c r="D1031">
        <f>'012926'!D85</f>
        <v>16520.599999999999</v>
      </c>
      <c r="E1031">
        <f>'012926'!E85</f>
        <v>13579.6</v>
      </c>
      <c r="F1031" s="16">
        <f t="shared" si="689"/>
        <v>21822.199999999997</v>
      </c>
      <c r="G1031" s="16">
        <f t="shared" si="690"/>
        <v>18554.8</v>
      </c>
      <c r="H1031" s="282">
        <f t="shared" si="691"/>
        <v>-100</v>
      </c>
      <c r="I1031" s="27">
        <f t="shared" si="692"/>
        <v>438.79999999999927</v>
      </c>
      <c r="J1031" s="158">
        <f t="shared" si="693"/>
        <v>373.79999999999563</v>
      </c>
    </row>
    <row r="1032" spans="1:11" x14ac:dyDescent="0.25">
      <c r="A1032" s="5">
        <v>46058</v>
      </c>
      <c r="B1032">
        <f>'020526'!B85</f>
        <v>5209.6000000000004</v>
      </c>
      <c r="C1032">
        <f>'020526'!C85</f>
        <v>4967.5</v>
      </c>
      <c r="D1032">
        <f>'020526'!D85</f>
        <v>17100.7</v>
      </c>
      <c r="E1032">
        <f>'020526'!E85</f>
        <v>14156.9</v>
      </c>
      <c r="F1032" s="16">
        <f t="shared" ref="F1032" si="694">+B1032+D1032</f>
        <v>22310.300000000003</v>
      </c>
      <c r="G1032" s="16">
        <f t="shared" ref="G1032" si="695">+C1032+E1032</f>
        <v>19124.400000000001</v>
      </c>
      <c r="H1032" s="282">
        <f t="shared" si="691"/>
        <v>-100</v>
      </c>
      <c r="I1032" s="27">
        <f t="shared" ref="I1032" si="696">+G1032-G1031</f>
        <v>569.60000000000218</v>
      </c>
      <c r="J1032" s="158">
        <f t="shared" ref="J1032" si="697">+F1032-F1031</f>
        <v>488.10000000000582</v>
      </c>
    </row>
    <row r="1033" spans="1:11" x14ac:dyDescent="0.25">
      <c r="A1033" s="5">
        <v>46065</v>
      </c>
      <c r="B1033">
        <f>'021226'!B85</f>
        <v>5175</v>
      </c>
      <c r="C1033">
        <f>'021226'!C85</f>
        <v>5267.5</v>
      </c>
      <c r="D1033">
        <f>'021226'!D85</f>
        <v>17423.3</v>
      </c>
      <c r="E1033">
        <f>'021226'!E85</f>
        <v>14389.5</v>
      </c>
      <c r="F1033" s="16">
        <f t="shared" ref="F1033" si="698">+B1033+D1033</f>
        <v>22598.3</v>
      </c>
      <c r="G1033" s="16">
        <f t="shared" ref="G1033" si="699">+C1033+E1033</f>
        <v>19657</v>
      </c>
      <c r="H1033" s="282">
        <f t="shared" ref="H1033" si="700">+(F1200/G1033-1)*100</f>
        <v>-100</v>
      </c>
      <c r="I1033" s="27">
        <f t="shared" ref="I1033" si="701">+G1033-G1032</f>
        <v>532.59999999999854</v>
      </c>
      <c r="J1033" s="158">
        <f t="shared" ref="J1033" si="702">+F1033-F1032</f>
        <v>287.99999999999636</v>
      </c>
    </row>
    <row r="1034" spans="1:11" x14ac:dyDescent="0.25">
      <c r="A1034" s="5">
        <v>46072</v>
      </c>
      <c r="B1034">
        <f>'021926'!B85</f>
        <v>4878</v>
      </c>
      <c r="C1034">
        <f>'021926'!C85</f>
        <v>5157.8999999999996</v>
      </c>
      <c r="D1034">
        <f>'021926'!D85</f>
        <v>17963.2</v>
      </c>
      <c r="E1034">
        <f>'021926'!E85</f>
        <v>14768.2</v>
      </c>
      <c r="F1034" s="16">
        <f t="shared" ref="F1034" si="703">+B1034+D1034</f>
        <v>22841.200000000001</v>
      </c>
      <c r="G1034" s="16">
        <f t="shared" ref="G1034" si="704">+C1034+E1034</f>
        <v>19926.099999999999</v>
      </c>
      <c r="H1034" s="282">
        <f t="shared" ref="H1034" si="705">+(F1201/G1034-1)*100</f>
        <v>-100</v>
      </c>
      <c r="I1034" s="27">
        <f t="shared" ref="I1034" si="706">+G1034-G1033</f>
        <v>269.09999999999854</v>
      </c>
      <c r="J1034" s="158">
        <f t="shared" ref="J1034" si="707">+F1034-F1033</f>
        <v>242.90000000000146</v>
      </c>
    </row>
    <row r="1035" spans="1:11" x14ac:dyDescent="0.25">
      <c r="A1035" s="5">
        <v>46079</v>
      </c>
      <c r="B1035">
        <f>'022626'!B85</f>
        <v>4732.2</v>
      </c>
      <c r="C1035">
        <f>'022626'!C85</f>
        <v>5116.3</v>
      </c>
      <c r="D1035">
        <f>'022626'!D85</f>
        <v>18312.099999999999</v>
      </c>
      <c r="E1035">
        <f>'022626'!E85</f>
        <v>15148.5</v>
      </c>
      <c r="F1035" s="16">
        <f t="shared" ref="F1035" si="708">+B1035+D1035</f>
        <v>23044.3</v>
      </c>
      <c r="G1035" s="16">
        <f t="shared" ref="G1035" si="709">+C1035+E1035</f>
        <v>20264.8</v>
      </c>
      <c r="H1035" s="282">
        <f t="shared" ref="H1035" si="710">+(F1202/G1035-1)*100</f>
        <v>-100</v>
      </c>
      <c r="I1035" s="27">
        <f t="shared" ref="I1035" si="711">+G1035-G1034</f>
        <v>338.70000000000073</v>
      </c>
      <c r="J1035" s="158">
        <f t="shared" ref="J1035" si="712">+F1035-F1034</f>
        <v>203.09999999999854</v>
      </c>
    </row>
    <row r="1036" spans="1:11" x14ac:dyDescent="0.25">
      <c r="A1036" s="5">
        <v>46086</v>
      </c>
      <c r="B1036">
        <f>'030526'!B85</f>
        <v>4755.6000000000004</v>
      </c>
      <c r="C1036">
        <f>'030526'!C85</f>
        <v>5675.7</v>
      </c>
      <c r="D1036">
        <f>'030526'!D85</f>
        <v>18744.2</v>
      </c>
      <c r="E1036">
        <f>'030526'!E85</f>
        <v>15372.5</v>
      </c>
      <c r="F1036" s="16">
        <f t="shared" ref="F1036" si="713">+B1036+D1036</f>
        <v>23499.800000000003</v>
      </c>
      <c r="G1036" s="16">
        <f t="shared" ref="G1036" si="714">+C1036+E1036</f>
        <v>21048.2</v>
      </c>
      <c r="H1036" s="282">
        <f t="shared" ref="H1036" si="715">+(F1203/G1036-1)*100</f>
        <v>-100</v>
      </c>
      <c r="I1036" s="27">
        <f t="shared" ref="I1036" si="716">+G1036-G1035</f>
        <v>783.40000000000146</v>
      </c>
      <c r="J1036" s="158">
        <f t="shared" ref="J1036" si="717">+F1036-F1035</f>
        <v>455.50000000000364</v>
      </c>
    </row>
    <row r="1037" spans="1:11" x14ac:dyDescent="0.25">
      <c r="A1037" s="5">
        <v>46093</v>
      </c>
      <c r="B1037">
        <f>'031226'!B85</f>
        <v>4562.3999999999996</v>
      </c>
      <c r="C1037">
        <f>'031226'!C85</f>
        <v>4955.8999999999996</v>
      </c>
      <c r="D1037">
        <f>'031226'!D85</f>
        <v>19127.3</v>
      </c>
      <c r="E1037">
        <f>'031226'!E85</f>
        <v>15843.4</v>
      </c>
      <c r="F1037" s="16">
        <f t="shared" ref="F1037" si="718">+B1037+D1037</f>
        <v>23689.699999999997</v>
      </c>
      <c r="G1037" s="16">
        <f t="shared" ref="G1037" si="719">+C1037+E1037</f>
        <v>20799.3</v>
      </c>
      <c r="H1037" s="282">
        <f t="shared" ref="H1037" si="720">+(F1204/G1037-1)*100</f>
        <v>-100</v>
      </c>
      <c r="I1037" s="27">
        <f t="shared" ref="I1037:I1042" si="721">+G1037-G1036</f>
        <v>-248.90000000000146</v>
      </c>
      <c r="J1037" s="158">
        <f t="shared" ref="J1037:J1042" si="722">+F1037-F1036</f>
        <v>189.89999999999418</v>
      </c>
    </row>
    <row r="1038" spans="1:11" x14ac:dyDescent="0.25">
      <c r="A1038" s="5">
        <v>46100</v>
      </c>
      <c r="B1038">
        <f>'031926'!B85</f>
        <v>4576.1000000000004</v>
      </c>
      <c r="C1038">
        <f>'031926'!C85</f>
        <v>4627.5</v>
      </c>
      <c r="D1038">
        <f>'031926'!D85</f>
        <v>19510.7</v>
      </c>
      <c r="E1038">
        <f>'031926'!E85</f>
        <v>16272.1</v>
      </c>
      <c r="F1038" s="16">
        <f t="shared" ref="F1038" si="723">+B1038+D1038</f>
        <v>24086.800000000003</v>
      </c>
      <c r="G1038" s="16">
        <f t="shared" ref="G1038" si="724">+C1038+E1038</f>
        <v>20899.599999999999</v>
      </c>
      <c r="H1038" s="282">
        <f t="shared" ref="H1038" si="725">+(F1205/G1038-1)*100</f>
        <v>-100</v>
      </c>
      <c r="I1038" s="27">
        <f t="shared" si="721"/>
        <v>100.29999999999927</v>
      </c>
      <c r="J1038" s="158">
        <f t="shared" si="722"/>
        <v>397.10000000000582</v>
      </c>
    </row>
    <row r="1039" spans="1:11" x14ac:dyDescent="0.25">
      <c r="A1039" s="5">
        <v>46107</v>
      </c>
      <c r="B1039" s="16">
        <v>4258.8050000000003</v>
      </c>
      <c r="C1039" s="16">
        <v>4467.9629999999997</v>
      </c>
      <c r="D1039" s="16">
        <v>19851.584999999999</v>
      </c>
      <c r="E1039" s="16">
        <v>16629.581999999999</v>
      </c>
      <c r="F1039" s="16">
        <f t="shared" ref="F1039" si="726">+B1039+D1039</f>
        <v>24110.39</v>
      </c>
      <c r="G1039" s="16">
        <f t="shared" ref="G1039:G1040" si="727">+C1039+E1039</f>
        <v>21097.544999999998</v>
      </c>
      <c r="H1039" s="282">
        <f t="shared" ref="H1039" si="728">+(F1206/G1039-1)*100</f>
        <v>-100</v>
      </c>
      <c r="I1039" s="27">
        <f t="shared" si="721"/>
        <v>197.94499999999971</v>
      </c>
      <c r="J1039" s="158">
        <f t="shared" si="722"/>
        <v>23.589999999996508</v>
      </c>
      <c r="K1039">
        <v>1104.1010000000001</v>
      </c>
    </row>
    <row r="1040" spans="1:11" x14ac:dyDescent="0.25">
      <c r="A1040" s="5">
        <v>46114</v>
      </c>
      <c r="B1040" s="16">
        <v>4051.2240000000002</v>
      </c>
      <c r="C1040" s="16">
        <v>4236.1270000000004</v>
      </c>
      <c r="D1040" s="16">
        <v>20222.756000000001</v>
      </c>
      <c r="E1040" s="16">
        <v>16968.698</v>
      </c>
      <c r="F1040" s="16">
        <f t="shared" ref="F1040" si="729">+B1040+D1040</f>
        <v>24273.980000000003</v>
      </c>
      <c r="G1040" s="16">
        <f t="shared" si="727"/>
        <v>21204.825000000001</v>
      </c>
      <c r="H1040" s="282">
        <f t="shared" ref="H1040" si="730">+(F1207/G1040-1)*100</f>
        <v>-100</v>
      </c>
      <c r="I1040" s="27">
        <f t="shared" si="721"/>
        <v>107.28000000000247</v>
      </c>
      <c r="J1040" s="158">
        <f t="shared" si="722"/>
        <v>163.59000000000378</v>
      </c>
      <c r="K1040" s="16">
        <v>1194.8</v>
      </c>
    </row>
    <row r="1041" spans="1:17" x14ac:dyDescent="0.25">
      <c r="A1041" s="5">
        <v>46121</v>
      </c>
      <c r="B1041" s="16">
        <v>3839.357</v>
      </c>
      <c r="C1041" s="16">
        <v>3829.1590000000001</v>
      </c>
      <c r="D1041" s="16">
        <v>20534.940999999999</v>
      </c>
      <c r="E1041" s="16">
        <v>17452.163</v>
      </c>
      <c r="F1041" s="16">
        <f t="shared" ref="F1041" si="731">+B1041+D1041</f>
        <v>24374.297999999999</v>
      </c>
      <c r="G1041" s="16">
        <f t="shared" ref="G1041" si="732">+C1041+E1041</f>
        <v>21281.322</v>
      </c>
      <c r="H1041" s="282">
        <f t="shared" ref="H1041" si="733">+(F1208/G1041-1)*100</f>
        <v>-100</v>
      </c>
      <c r="I1041" s="27">
        <f t="shared" si="721"/>
        <v>76.496999999999389</v>
      </c>
      <c r="J1041" s="158">
        <f t="shared" si="722"/>
        <v>100.31799999999566</v>
      </c>
      <c r="K1041" s="16">
        <v>1325.7570000000001</v>
      </c>
    </row>
    <row r="1042" spans="1:17" x14ac:dyDescent="0.25">
      <c r="A1042" s="327" t="s">
        <v>1567</v>
      </c>
      <c r="B1042" s="16">
        <v>3444.328</v>
      </c>
      <c r="C1042" s="16">
        <v>3204.5880000000002</v>
      </c>
      <c r="D1042" s="102">
        <v>21011.991999999998</v>
      </c>
      <c r="E1042" s="16">
        <v>18063.215</v>
      </c>
      <c r="F1042" s="16">
        <f t="shared" ref="F1042" si="734">+B1042+D1042</f>
        <v>24456.32</v>
      </c>
      <c r="G1042" s="16">
        <f t="shared" ref="G1042" si="735">+C1042+E1042</f>
        <v>21267.803</v>
      </c>
      <c r="H1042" s="282">
        <f t="shared" ref="H1042" si="736">+(F1209/G1042-1)*100</f>
        <v>-100</v>
      </c>
      <c r="I1042" s="27">
        <f t="shared" si="721"/>
        <v>-13.519000000000233</v>
      </c>
      <c r="J1042" s="158">
        <f t="shared" si="722"/>
        <v>82.022000000000844</v>
      </c>
      <c r="K1042" s="52">
        <v>1333.7570000000001</v>
      </c>
    </row>
    <row r="1043" spans="1:17" ht="15" x14ac:dyDescent="0.35">
      <c r="A1043" s="333" t="s">
        <v>1574</v>
      </c>
      <c r="B1043" s="52">
        <v>3260.009</v>
      </c>
      <c r="C1043" s="52">
        <v>2784.8539999999998</v>
      </c>
      <c r="D1043" s="52">
        <v>21422.406999999999</v>
      </c>
      <c r="E1043" s="52">
        <v>18554.954000000002</v>
      </c>
      <c r="F1043" s="16">
        <f t="shared" ref="F1043" si="737">+B1043+D1043</f>
        <v>24682.415999999997</v>
      </c>
      <c r="G1043" s="16">
        <f t="shared" ref="G1043" si="738">+C1043+E1043</f>
        <v>21339.808000000001</v>
      </c>
      <c r="H1043" s="282">
        <f t="shared" ref="H1043" si="739">+(F1210/G1043-1)*100</f>
        <v>-100</v>
      </c>
      <c r="I1043" s="27">
        <f t="shared" ref="I1043" si="740">+G1043-G1042</f>
        <v>72.005000000001019</v>
      </c>
      <c r="J1043" s="158">
        <f t="shared" ref="J1043" si="741">+F1043-F1042</f>
        <v>226.09599999999773</v>
      </c>
      <c r="K1043" s="52">
        <v>1490.472</v>
      </c>
    </row>
    <row r="1044" spans="1:17" ht="15" x14ac:dyDescent="0.25">
      <c r="A1044" s="296" t="s">
        <v>1575</v>
      </c>
      <c r="B1044" s="52">
        <v>2866.0509999999999</v>
      </c>
      <c r="C1044" s="52">
        <v>2360.9769999999999</v>
      </c>
      <c r="D1044" s="52">
        <v>21895.136999999999</v>
      </c>
      <c r="E1044" s="52">
        <v>19048.490000000002</v>
      </c>
      <c r="F1044" s="16">
        <f t="shared" ref="F1044" si="742">+B1044+D1044</f>
        <v>24761.187999999998</v>
      </c>
      <c r="G1044" s="16">
        <f t="shared" ref="G1044" si="743">+C1044+E1044</f>
        <v>21409.467000000001</v>
      </c>
      <c r="H1044" s="282">
        <f t="shared" ref="H1044" si="744">+(F1211/G1044-1)*100</f>
        <v>-100</v>
      </c>
      <c r="I1044" s="27">
        <f t="shared" ref="I1044" si="745">+G1044-G1043</f>
        <v>69.658999999999651</v>
      </c>
      <c r="J1044" s="158">
        <f t="shared" ref="J1044" si="746">+F1044-F1043</f>
        <v>78.772000000000844</v>
      </c>
      <c r="K1044" s="52">
        <v>1678.01</v>
      </c>
      <c r="L1044" s="158"/>
    </row>
    <row r="1045" spans="1:17" ht="15" x14ac:dyDescent="0.25">
      <c r="A1045" s="338" t="s">
        <v>1578</v>
      </c>
      <c r="B1045" s="52">
        <v>2559.5770000000002</v>
      </c>
      <c r="C1045" s="52">
        <v>2048.1930000000002</v>
      </c>
      <c r="D1045" s="52">
        <v>22335.096000000001</v>
      </c>
      <c r="E1045" s="52">
        <v>19419.901000000002</v>
      </c>
      <c r="F1045" s="16">
        <f t="shared" ref="F1045" si="747">+B1045+D1045</f>
        <v>24894.673000000003</v>
      </c>
      <c r="G1045" s="16">
        <f t="shared" ref="G1045" si="748">+C1045+E1045</f>
        <v>21468.094000000001</v>
      </c>
      <c r="H1045" s="282">
        <f t="shared" ref="H1045" si="749">+(F1212/G1045-1)*100</f>
        <v>-100</v>
      </c>
      <c r="I1045" s="27">
        <f t="shared" ref="I1045" si="750">+G1045-G1044</f>
        <v>58.627000000000407</v>
      </c>
      <c r="J1045" s="158">
        <f t="shared" ref="J1045" si="751">+F1045-F1044</f>
        <v>133.48500000000422</v>
      </c>
      <c r="K1045" s="52">
        <v>1899.153</v>
      </c>
      <c r="L1045" s="158">
        <f>+K1045-K1044</f>
        <v>221.14300000000003</v>
      </c>
    </row>
    <row r="1046" spans="1:17" ht="15" x14ac:dyDescent="0.25">
      <c r="A1046" s="296" t="s">
        <v>1579</v>
      </c>
      <c r="B1046" s="52">
        <v>2495.5929999999998</v>
      </c>
      <c r="C1046" s="52">
        <v>1596.395</v>
      </c>
      <c r="D1046" s="52">
        <v>22565.421999999999</v>
      </c>
      <c r="E1046" s="52">
        <v>19858.326000000001</v>
      </c>
      <c r="F1046" s="16">
        <f t="shared" ref="F1046" si="752">+B1046+D1046</f>
        <v>25061.014999999999</v>
      </c>
      <c r="G1046" s="16">
        <f t="shared" ref="G1046" si="753">+C1046+E1046</f>
        <v>21454.721000000001</v>
      </c>
      <c r="H1046" s="282">
        <f t="shared" ref="H1046" si="754">+(F1213/G1046-1)*100</f>
        <v>-100</v>
      </c>
      <c r="I1046" s="27">
        <f t="shared" ref="I1046" si="755">+G1046-G1045</f>
        <v>-13.372999999999593</v>
      </c>
      <c r="J1046" s="158">
        <f t="shared" ref="J1046" si="756">+F1046-F1045</f>
        <v>166.34199999999691</v>
      </c>
      <c r="K1046" s="52">
        <v>2029.6410000000001</v>
      </c>
      <c r="L1046" s="158">
        <f>+K1046-K1045</f>
        <v>130.48800000000006</v>
      </c>
    </row>
    <row r="1047" spans="1:17" ht="15" x14ac:dyDescent="0.25">
      <c r="A1047" s="342" t="s">
        <v>1580</v>
      </c>
      <c r="B1047" s="52">
        <v>1388.5160000000001</v>
      </c>
      <c r="C1047" s="52">
        <v>966.38499999999999</v>
      </c>
      <c r="D1047" s="52">
        <v>22865.151000000002</v>
      </c>
      <c r="E1047" s="52">
        <v>20359.539000000001</v>
      </c>
      <c r="F1047" s="16">
        <f t="shared" ref="F1047" si="757">+B1047+D1047</f>
        <v>24253.667000000001</v>
      </c>
      <c r="G1047" s="16">
        <f t="shared" ref="G1047" si="758">+C1047+E1047</f>
        <v>21325.923999999999</v>
      </c>
      <c r="H1047" s="282">
        <f t="shared" ref="H1047" si="759">+(F1214/G1047-1)*100</f>
        <v>-100</v>
      </c>
      <c r="I1047" s="27">
        <f t="shared" ref="I1047" si="760">+G1047-G1046</f>
        <v>-128.7970000000023</v>
      </c>
      <c r="J1047" s="158">
        <f t="shared" ref="J1047" si="761">+F1047-F1046</f>
        <v>-807.34799999999814</v>
      </c>
      <c r="K1047" s="52">
        <v>3087.17</v>
      </c>
      <c r="L1047" s="158">
        <f>+K1047-K1046</f>
        <v>1057.529</v>
      </c>
    </row>
    <row r="1048" spans="1:17" ht="15" x14ac:dyDescent="0.25">
      <c r="A1048" s="296" t="s">
        <v>1581</v>
      </c>
      <c r="B1048" s="52">
        <v>349.10199999999998</v>
      </c>
      <c r="C1048" s="52">
        <v>377.185</v>
      </c>
      <c r="D1048" s="52">
        <v>23262.326000000001</v>
      </c>
      <c r="E1048" s="52">
        <v>20899.625</v>
      </c>
      <c r="F1048" s="16">
        <f t="shared" ref="F1048" si="762">+B1048+D1048</f>
        <v>23611.428</v>
      </c>
      <c r="G1048" s="16">
        <f t="shared" ref="G1048" si="763">+C1048+E1048</f>
        <v>21276.81</v>
      </c>
      <c r="H1048" s="282">
        <f t="shared" ref="H1048" si="764">+(F1215/G1048-1)*100</f>
        <v>-100</v>
      </c>
      <c r="I1048" s="27">
        <f t="shared" ref="I1048" si="765">+G1048-G1047</f>
        <v>-49.113999999997759</v>
      </c>
      <c r="J1048" s="158">
        <f t="shared" ref="J1048" si="766">+F1048-F1047</f>
        <v>-642.2390000000014</v>
      </c>
      <c r="K1048" s="52">
        <v>3925.6770000000001</v>
      </c>
      <c r="L1048" s="158">
        <f>+K1048-K1047</f>
        <v>838.50700000000006</v>
      </c>
    </row>
    <row r="1049" spans="1:17" ht="15" x14ac:dyDescent="0.25">
      <c r="A1049" s="301" t="s">
        <v>1617</v>
      </c>
      <c r="B1049" s="52">
        <v>298.57</v>
      </c>
      <c r="C1049" s="52">
        <v>184.03700000000001</v>
      </c>
      <c r="D1049" s="52">
        <v>23407.952000000001</v>
      </c>
      <c r="E1049" s="52">
        <v>21096.826000000001</v>
      </c>
      <c r="F1049" s="16">
        <f t="shared" ref="F1049:F1050" si="767">+B1049+D1049</f>
        <v>23706.522000000001</v>
      </c>
      <c r="G1049" s="16">
        <f t="shared" ref="G1049:G1050" si="768">+C1049+E1049</f>
        <v>21280.863000000001</v>
      </c>
      <c r="H1049" s="282">
        <f t="shared" ref="H1049" si="769">+(F1216/G1049-1)*100</f>
        <v>-100</v>
      </c>
      <c r="I1049" s="27">
        <f t="shared" ref="I1049" si="770">+G1049-G1048</f>
        <v>4.0529999999998836</v>
      </c>
      <c r="J1049" s="158">
        <f t="shared" ref="J1049:J1053" si="771">+F1049-F1048</f>
        <v>95.09400000000096</v>
      </c>
      <c r="K1049" s="52">
        <v>4325.8630000000003</v>
      </c>
      <c r="L1049" s="158">
        <f>+K1049-K1048</f>
        <v>400.18600000000015</v>
      </c>
    </row>
    <row r="1050" spans="1:17" x14ac:dyDescent="0.25">
      <c r="A1050" s="332">
        <v>46177</v>
      </c>
      <c r="B1050" s="16">
        <v>4325.8630000000003</v>
      </c>
      <c r="C1050" s="16">
        <v>5793.9759999999997</v>
      </c>
      <c r="D1050" s="16">
        <v>266.07299999999998</v>
      </c>
      <c r="E1050" s="16">
        <v>115.709</v>
      </c>
      <c r="F1050" s="16">
        <f t="shared" si="767"/>
        <v>4591.9360000000006</v>
      </c>
      <c r="G1050" s="16">
        <f t="shared" si="768"/>
        <v>5909.6849999999995</v>
      </c>
      <c r="H1050" s="282">
        <f t="shared" ref="H1050" si="772">+(F1217/G1050-1)*100</f>
        <v>-100</v>
      </c>
      <c r="I1050" s="27">
        <f t="shared" ref="I1050" si="773">+G1050-G1049</f>
        <v>-15371.178000000002</v>
      </c>
      <c r="J1050" s="158"/>
      <c r="K1050" s="16"/>
      <c r="L1050" s="290">
        <f>B1050-K1048+(Q1050)</f>
        <v>698.78600000000017</v>
      </c>
      <c r="M1050" s="133" t="s">
        <v>637</v>
      </c>
      <c r="Q1050">
        <v>298.60000000000002</v>
      </c>
    </row>
    <row r="1051" spans="1:17" ht="15" x14ac:dyDescent="0.25">
      <c r="A1051" s="301" t="s">
        <v>1623</v>
      </c>
      <c r="B1051" s="52">
        <v>4412.38</v>
      </c>
      <c r="C1051" s="52">
        <v>5857.6080000000002</v>
      </c>
      <c r="D1051" s="52">
        <v>580.4</v>
      </c>
      <c r="E1051" s="52">
        <v>479.24700000000001</v>
      </c>
      <c r="F1051" s="16">
        <f t="shared" ref="F1051" si="774">+B1051+D1051</f>
        <v>4992.78</v>
      </c>
      <c r="G1051" s="16">
        <f t="shared" ref="G1051" si="775">+C1051+E1051</f>
        <v>6336.8550000000005</v>
      </c>
      <c r="H1051" s="282">
        <f t="shared" ref="H1051" si="776">+(F1218/G1051-1)*100</f>
        <v>-100</v>
      </c>
      <c r="I1051" s="27">
        <f t="shared" ref="I1051" si="777">+G1051-G1050</f>
        <v>427.17000000000098</v>
      </c>
      <c r="J1051" s="158">
        <f t="shared" si="771"/>
        <v>400.84399999999914</v>
      </c>
      <c r="K1051" s="16"/>
      <c r="L1051" s="54">
        <v>666.3</v>
      </c>
      <c r="M1051" s="272" t="s">
        <v>1621</v>
      </c>
    </row>
    <row r="1052" spans="1:17" ht="15" x14ac:dyDescent="0.25">
      <c r="A1052" s="296" t="s">
        <v>1624</v>
      </c>
      <c r="B1052" s="52">
        <v>4435.3599999999997</v>
      </c>
      <c r="C1052" s="52">
        <v>5856.4809999999998</v>
      </c>
      <c r="D1052" s="52">
        <v>1061.9090000000001</v>
      </c>
      <c r="E1052" s="52">
        <v>735.58199999999999</v>
      </c>
      <c r="F1052" s="16">
        <f t="shared" ref="F1052" si="778">+B1052+D1052</f>
        <v>5497.2690000000002</v>
      </c>
      <c r="G1052" s="16">
        <f t="shared" ref="G1052" si="779">+C1052+E1052</f>
        <v>6592.0630000000001</v>
      </c>
      <c r="H1052" s="282">
        <f t="shared" ref="H1052" si="780">+(F1219/G1052-1)*100</f>
        <v>-100</v>
      </c>
      <c r="I1052" s="27">
        <f t="shared" ref="I1052:I1053" si="781">+G1052-G1051</f>
        <v>255.20799999999963</v>
      </c>
      <c r="J1052" s="158">
        <f t="shared" si="771"/>
        <v>504.48900000000049</v>
      </c>
      <c r="K1052" s="351">
        <f>(J1052-J1051)/J1051</f>
        <v>0.25856692379080531</v>
      </c>
      <c r="L1052" s="16">
        <f>L1050-L1051</f>
        <v>32.486000000000217</v>
      </c>
    </row>
    <row r="1053" spans="1:17" ht="15" x14ac:dyDescent="0.25">
      <c r="A1053" s="296" t="s">
        <v>1627</v>
      </c>
      <c r="B1053" s="52">
        <v>4370.59</v>
      </c>
      <c r="C1053" s="52">
        <v>5888.9229999999998</v>
      </c>
      <c r="D1053" s="52">
        <v>1426.739</v>
      </c>
      <c r="E1053" s="52">
        <v>1289.1289999999999</v>
      </c>
      <c r="F1053" s="16">
        <f t="shared" ref="F1053" si="782">+B1053+D1053</f>
        <v>5797.3289999999997</v>
      </c>
      <c r="G1053" s="16">
        <f t="shared" ref="G1053" si="783">+C1053+E1053</f>
        <v>7178.0519999999997</v>
      </c>
      <c r="H1053" s="282">
        <f t="shared" ref="H1053" si="784">+(F1220/G1053-1)*100</f>
        <v>-100</v>
      </c>
      <c r="I1053" s="27">
        <f t="shared" si="781"/>
        <v>585.98899999999958</v>
      </c>
      <c r="J1053" s="158">
        <f t="shared" si="771"/>
        <v>300.05999999999949</v>
      </c>
      <c r="K1053" s="16"/>
      <c r="L1053" s="16"/>
    </row>
    <row r="1054" spans="1:17" ht="15" x14ac:dyDescent="0.25">
      <c r="A1054" s="352" t="s">
        <v>1628</v>
      </c>
      <c r="B1054" s="52" cm="1">
        <f t="array" ref="B1054">INDEX(Sheet1!$N:$N,MATCH(1,(Sheet1!$B:$B=TOTAL!$L$1)*(Sheet1!$C:$C=TOTAL!$A1054),0))</f>
        <v>4489.5069999999996</v>
      </c>
      <c r="C1054" s="52">
        <v>6009.5569999999998</v>
      </c>
      <c r="D1054" s="52">
        <v>1620.925</v>
      </c>
      <c r="E1054" s="52">
        <v>1736.318</v>
      </c>
      <c r="F1054" s="16">
        <v>6110.4319999999998</v>
      </c>
      <c r="G1054" s="16">
        <f t="shared" ref="G1054" si="785">+C1054+E1054</f>
        <v>7745.875</v>
      </c>
      <c r="H1054" s="282">
        <f t="shared" ref="H1054" si="786">+(F1221/G1054-1)*100</f>
        <v>-100</v>
      </c>
      <c r="I1054" s="27">
        <f t="shared" ref="I1054" si="787">+G1054-G1053</f>
        <v>567.82300000000032</v>
      </c>
      <c r="J1054" s="158">
        <f t="shared" ref="J1054" si="788">+F1054-F1053</f>
        <v>313.10300000000007</v>
      </c>
      <c r="K1054" s="16"/>
      <c r="L1054" s="16"/>
    </row>
    <row r="1055" spans="1:17" ht="15" x14ac:dyDescent="0.25">
      <c r="A1055" s="296" t="s">
        <v>1632</v>
      </c>
      <c r="B1055" s="52" cm="1">
        <f t="array" ref="B1055">INDEX(Sheet1!$N:$N,MATCH(1,(Sheet1!$B:$B=TOTAL!$L$1)*(Sheet1!$C:$C=TOTAL!$A1055),0))</f>
        <v>4302.5519999999997</v>
      </c>
      <c r="C1055" s="52" cm="1">
        <f t="array" ref="C1055">INDEX(Sheet1!U:U,MATCH(1,(Sheet1!$B:$B=TOTAL!$L$1)*(Sheet1!$C:$C=TOTAL!$A1055),0))</f>
        <v>6070.9949999999999</v>
      </c>
      <c r="D1055" s="52" cm="1">
        <f t="array" ref="D1055">INDEX(Sheet1!Q:Q,MATCH(1,(Sheet1!$B:$B=TOTAL!$L$1)*(Sheet1!$C:$C=TOTAL!$A1055),0))</f>
        <v>2042.982</v>
      </c>
      <c r="E1055" s="52" cm="1">
        <f t="array" ref="E1055">INDEX(Sheet1!T:T,MATCH(1,(Sheet1!$B:$B=TOTAL!$L$1)*(Sheet1!$C:$C=TOTAL!$A1055),0))</f>
        <v>2169.2429999999999</v>
      </c>
      <c r="F1055" s="16">
        <f t="shared" ref="F1055" si="789">+B1055+D1055</f>
        <v>6345.5339999999997</v>
      </c>
      <c r="G1055" s="16">
        <f t="shared" ref="G1055" si="790">+C1055+E1055</f>
        <v>8240.2379999999994</v>
      </c>
      <c r="H1055" s="282">
        <f t="shared" ref="H1055" si="791">+(F1222/G1055-1)*100</f>
        <v>-100</v>
      </c>
      <c r="I1055" s="27">
        <f t="shared" ref="I1055" si="792">+G1055-G1054</f>
        <v>494.36299999999937</v>
      </c>
      <c r="J1055" s="158">
        <f t="shared" ref="J1055" si="793">+F1055-F1054</f>
        <v>235.10199999999986</v>
      </c>
      <c r="K1055" s="16"/>
      <c r="L1055" s="16"/>
    </row>
    <row r="1056" spans="1:17" ht="15" x14ac:dyDescent="0.25">
      <c r="A1056" s="350"/>
      <c r="B1056" s="52"/>
      <c r="C1056" s="52"/>
      <c r="D1056" s="52"/>
      <c r="E1056" s="52"/>
      <c r="F1056" s="16"/>
      <c r="G1056" s="16"/>
      <c r="H1056" s="282"/>
      <c r="I1056" s="27"/>
      <c r="J1056" s="158"/>
      <c r="K1056" s="16"/>
      <c r="L1056" s="16"/>
    </row>
    <row r="1057" spans="1:11" x14ac:dyDescent="0.25">
      <c r="A1057" s="332"/>
      <c r="B1057" s="16"/>
      <c r="C1057" s="16"/>
      <c r="D1057" s="16"/>
      <c r="E1057" s="16"/>
      <c r="F1057" s="16"/>
      <c r="G1057" s="16"/>
      <c r="H1057" s="282"/>
      <c r="I1057" s="27"/>
      <c r="J1057" s="158"/>
      <c r="K1057" s="16"/>
    </row>
    <row r="1058" spans="1:11" x14ac:dyDescent="0.25">
      <c r="A1058" s="272" t="s">
        <v>638</v>
      </c>
      <c r="F1058" s="115"/>
      <c r="G1058" s="115"/>
    </row>
    <row r="1059" spans="1:11" x14ac:dyDescent="0.25">
      <c r="A1059" s="272" t="s">
        <v>639</v>
      </c>
      <c r="F1059" s="16"/>
    </row>
    <row r="1061" spans="1:11" x14ac:dyDescent="0.25">
      <c r="B1061" s="146"/>
      <c r="D1061" s="146"/>
      <c r="E1061" s="146"/>
    </row>
    <row r="1062" spans="1:11" x14ac:dyDescent="0.25">
      <c r="B1062" s="219"/>
      <c r="C1062" s="324"/>
      <c r="D1062" s="146"/>
      <c r="F1062" s="146"/>
    </row>
    <row r="1063" spans="1:11" x14ac:dyDescent="0.25">
      <c r="B1063" s="146"/>
      <c r="C1063" s="326"/>
      <c r="D1063" s="16"/>
      <c r="E1063" s="16"/>
      <c r="F1063" s="16"/>
    </row>
    <row r="1066" spans="1:11" x14ac:dyDescent="0.25">
      <c r="B1066" s="219"/>
      <c r="C1066" s="219"/>
      <c r="D1066" s="219"/>
      <c r="E1066" s="219"/>
      <c r="F1066" s="219"/>
    </row>
  </sheetData>
  <mergeCells count="2">
    <mergeCell ref="D1:E1"/>
    <mergeCell ref="F1:G1"/>
  </mergeCells>
  <phoneticPr fontId="7" type="noConversion"/>
  <pageMargins left="0.75" right="0.75" top="1" bottom="1" header="0.5" footer="0.5"/>
  <pageSetup scale="80" orientation="landscape" r:id="rId1"/>
  <headerFooter alignWithMargins="0"/>
  <ignoredErrors>
    <ignoredError sqref="H564:H583 H584:H590 H601:H612 H620:H626 H627:H634 H635:H655 H656 H658:H674 H675:H680 H681:H697" evalError="1"/>
    <ignoredError sqref="J632 J684 J840 J997" formula="1"/>
  </ignoredErrors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7">
    <tabColor indexed="47"/>
  </sheetPr>
  <dimension ref="A1:M1060"/>
  <sheetViews>
    <sheetView zoomScaleNormal="100" workbookViewId="0">
      <pane xSplit="1" ySplit="2" topLeftCell="B1039" activePane="bottomRight" state="frozen"/>
      <selection pane="topRight" activeCell="B1" sqref="B1"/>
      <selection pane="bottomLeft" activeCell="A3" sqref="A3"/>
      <selection pane="bottomRight" activeCell="A1055" sqref="A1055"/>
    </sheetView>
  </sheetViews>
  <sheetFormatPr defaultRowHeight="13.2" x14ac:dyDescent="0.25"/>
  <cols>
    <col min="1" max="1" width="14.6640625" customWidth="1"/>
    <col min="2" max="2" width="25.33203125" customWidth="1"/>
    <col min="3" max="3" width="12.6640625" customWidth="1"/>
    <col min="5" max="5" width="12.33203125" customWidth="1"/>
    <col min="6" max="6" width="12.88671875" customWidth="1"/>
    <col min="7" max="7" width="10.5546875" bestFit="1" customWidth="1"/>
    <col min="8" max="8" width="10.33203125" customWidth="1"/>
    <col min="9" max="9" width="11" customWidth="1"/>
    <col min="11" max="11" width="11.44140625" bestFit="1" customWidth="1"/>
  </cols>
  <sheetData>
    <row r="1" spans="1:9" ht="15.6" x14ac:dyDescent="0.3">
      <c r="A1" s="323" t="s">
        <v>1424</v>
      </c>
      <c r="B1" s="103" t="s">
        <v>608</v>
      </c>
      <c r="C1" s="103"/>
      <c r="D1" s="395" t="s">
        <v>609</v>
      </c>
      <c r="E1" s="396"/>
      <c r="F1" s="395" t="s">
        <v>610</v>
      </c>
      <c r="G1" s="396"/>
      <c r="H1" s="111"/>
      <c r="I1" s="35" t="s">
        <v>640</v>
      </c>
    </row>
    <row r="2" spans="1:9" ht="15.6" x14ac:dyDescent="0.3">
      <c r="A2" s="103" t="s">
        <v>641</v>
      </c>
      <c r="B2" s="104" t="s">
        <v>613</v>
      </c>
      <c r="C2" s="104" t="s">
        <v>614</v>
      </c>
      <c r="D2" s="107" t="s">
        <v>613</v>
      </c>
      <c r="E2" s="108" t="s">
        <v>614</v>
      </c>
      <c r="F2" s="107" t="s">
        <v>642</v>
      </c>
      <c r="G2" s="108" t="s">
        <v>614</v>
      </c>
      <c r="H2" s="105" t="s">
        <v>4</v>
      </c>
      <c r="I2" s="103" t="s">
        <v>643</v>
      </c>
    </row>
    <row r="3" spans="1:9" x14ac:dyDescent="0.25">
      <c r="A3" s="5">
        <v>38855</v>
      </c>
      <c r="B3">
        <v>107.8</v>
      </c>
      <c r="C3">
        <v>159.6</v>
      </c>
      <c r="D3">
        <v>2500.9</v>
      </c>
      <c r="E3">
        <v>2657.7</v>
      </c>
      <c r="F3" s="6">
        <f>+B3+D3</f>
        <v>2608.7000000000003</v>
      </c>
      <c r="G3" s="7">
        <f>+C3+E3</f>
        <v>2817.2999999999997</v>
      </c>
      <c r="H3" s="14">
        <f>+(F3/G3-1)*100</f>
        <v>-7.4042522982997738</v>
      </c>
      <c r="I3">
        <v>359</v>
      </c>
    </row>
    <row r="4" spans="1:9" x14ac:dyDescent="0.25">
      <c r="A4" s="5">
        <f>+Japan!A4</f>
        <v>38862</v>
      </c>
      <c r="B4">
        <v>82</v>
      </c>
      <c r="C4">
        <v>141.19999999999999</v>
      </c>
      <c r="D4">
        <v>2536.8000000000002</v>
      </c>
      <c r="E4">
        <v>2676.4</v>
      </c>
      <c r="F4" s="6">
        <f>+B4+D4</f>
        <v>2618.8000000000002</v>
      </c>
      <c r="G4" s="7">
        <f>+C4+E4</f>
        <v>2817.6</v>
      </c>
      <c r="H4" s="14">
        <f>+(F4/G4-1)*100</f>
        <v>-7.0556501987506959</v>
      </c>
      <c r="I4">
        <v>392.4</v>
      </c>
    </row>
    <row r="5" spans="1:9" x14ac:dyDescent="0.25">
      <c r="A5" s="5">
        <f>+A4+7</f>
        <v>38869</v>
      </c>
      <c r="B5">
        <v>465.6</v>
      </c>
      <c r="C5">
        <v>354.8</v>
      </c>
      <c r="D5">
        <v>0.8</v>
      </c>
      <c r="E5">
        <v>6.9</v>
      </c>
      <c r="F5">
        <f t="shared" ref="F5:G7" si="0">+B5+D5</f>
        <v>466.40000000000003</v>
      </c>
      <c r="G5">
        <f t="shared" si="0"/>
        <v>361.7</v>
      </c>
      <c r="H5" s="13">
        <f>+(F5/G5-1)*100</f>
        <v>28.94664086259333</v>
      </c>
    </row>
    <row r="6" spans="1:9" x14ac:dyDescent="0.25">
      <c r="A6" s="5">
        <f t="shared" ref="A6:A252" si="1">+A5+7</f>
        <v>38876</v>
      </c>
      <c r="B6">
        <v>447</v>
      </c>
      <c r="C6">
        <v>347.7</v>
      </c>
      <c r="D6">
        <v>49.1</v>
      </c>
      <c r="E6">
        <v>34.9</v>
      </c>
      <c r="F6">
        <f t="shared" si="0"/>
        <v>496.1</v>
      </c>
      <c r="G6">
        <f t="shared" si="0"/>
        <v>382.59999999999997</v>
      </c>
      <c r="H6" s="13">
        <f t="shared" ref="H6:H38" si="2">(F6/G6-1)*100</f>
        <v>29.665446941975972</v>
      </c>
    </row>
    <row r="7" spans="1:9" x14ac:dyDescent="0.25">
      <c r="A7" s="5">
        <f t="shared" si="1"/>
        <v>38883</v>
      </c>
      <c r="B7">
        <v>419</v>
      </c>
      <c r="C7">
        <v>334.5</v>
      </c>
      <c r="D7">
        <v>90</v>
      </c>
      <c r="E7">
        <v>67.400000000000006</v>
      </c>
      <c r="F7">
        <f t="shared" si="0"/>
        <v>509</v>
      </c>
      <c r="G7">
        <f t="shared" si="0"/>
        <v>401.9</v>
      </c>
      <c r="H7" s="13">
        <f t="shared" si="2"/>
        <v>26.648420004976359</v>
      </c>
    </row>
    <row r="8" spans="1:9" x14ac:dyDescent="0.25">
      <c r="A8" s="5">
        <f t="shared" si="1"/>
        <v>38890</v>
      </c>
      <c r="B8">
        <v>519.70000000000005</v>
      </c>
      <c r="C8">
        <v>377.7</v>
      </c>
      <c r="D8">
        <v>126.1</v>
      </c>
      <c r="E8">
        <v>90.6</v>
      </c>
      <c r="F8">
        <f t="shared" ref="F8:G38" si="3">+B8+D8</f>
        <v>645.80000000000007</v>
      </c>
      <c r="G8">
        <f t="shared" si="3"/>
        <v>468.29999999999995</v>
      </c>
      <c r="H8" s="13">
        <f t="shared" si="2"/>
        <v>37.903053598120891</v>
      </c>
    </row>
    <row r="9" spans="1:9" x14ac:dyDescent="0.25">
      <c r="A9" s="5">
        <f t="shared" si="1"/>
        <v>38897</v>
      </c>
      <c r="B9">
        <v>508.7</v>
      </c>
      <c r="C9">
        <v>401.3</v>
      </c>
      <c r="D9">
        <v>154.9</v>
      </c>
      <c r="E9">
        <v>142.69999999999999</v>
      </c>
      <c r="F9">
        <f t="shared" si="3"/>
        <v>663.6</v>
      </c>
      <c r="G9">
        <f t="shared" si="3"/>
        <v>544</v>
      </c>
      <c r="H9" s="13">
        <f t="shared" si="2"/>
        <v>21.985294117647069</v>
      </c>
    </row>
    <row r="10" spans="1:9" x14ac:dyDescent="0.25">
      <c r="A10" s="5">
        <f t="shared" si="1"/>
        <v>38904</v>
      </c>
      <c r="B10">
        <v>515.79999999999995</v>
      </c>
      <c r="C10">
        <v>417.1</v>
      </c>
      <c r="D10">
        <v>180.9</v>
      </c>
      <c r="E10">
        <v>167.2</v>
      </c>
      <c r="F10">
        <f t="shared" si="3"/>
        <v>696.69999999999993</v>
      </c>
      <c r="G10">
        <f t="shared" si="3"/>
        <v>584.29999999999995</v>
      </c>
      <c r="H10" s="13">
        <f t="shared" si="2"/>
        <v>19.236693479377021</v>
      </c>
    </row>
    <row r="11" spans="1:9" x14ac:dyDescent="0.25">
      <c r="A11" s="5">
        <f t="shared" si="1"/>
        <v>38911</v>
      </c>
      <c r="B11">
        <v>489.4</v>
      </c>
      <c r="C11">
        <v>456.6</v>
      </c>
      <c r="D11">
        <v>233.6</v>
      </c>
      <c r="E11">
        <v>125.3</v>
      </c>
      <c r="F11">
        <f t="shared" si="3"/>
        <v>723</v>
      </c>
      <c r="G11">
        <f t="shared" si="3"/>
        <v>581.9</v>
      </c>
      <c r="H11" s="13">
        <f t="shared" si="2"/>
        <v>24.248152603540142</v>
      </c>
    </row>
    <row r="12" spans="1:9" x14ac:dyDescent="0.25">
      <c r="A12" s="5">
        <f t="shared" si="1"/>
        <v>38918</v>
      </c>
      <c r="B12">
        <v>549.6</v>
      </c>
      <c r="C12">
        <v>442.6</v>
      </c>
      <c r="D12">
        <v>247.9</v>
      </c>
      <c r="E12">
        <v>273</v>
      </c>
      <c r="F12">
        <f t="shared" si="3"/>
        <v>797.5</v>
      </c>
      <c r="G12">
        <f t="shared" si="3"/>
        <v>715.6</v>
      </c>
      <c r="H12" s="13">
        <f t="shared" si="2"/>
        <v>11.444941307993295</v>
      </c>
    </row>
    <row r="13" spans="1:9" x14ac:dyDescent="0.25">
      <c r="A13" s="5">
        <f t="shared" si="1"/>
        <v>38925</v>
      </c>
      <c r="B13">
        <v>415.5</v>
      </c>
      <c r="C13">
        <v>435.3</v>
      </c>
      <c r="D13">
        <v>321.60000000000002</v>
      </c>
      <c r="E13">
        <v>358.3</v>
      </c>
      <c r="F13">
        <f t="shared" si="3"/>
        <v>737.1</v>
      </c>
      <c r="G13">
        <f t="shared" si="3"/>
        <v>793.6</v>
      </c>
      <c r="H13" s="13">
        <f t="shared" si="2"/>
        <v>-7.1194556451612883</v>
      </c>
    </row>
    <row r="14" spans="1:9" x14ac:dyDescent="0.25">
      <c r="A14" s="5">
        <f t="shared" si="1"/>
        <v>38932</v>
      </c>
      <c r="B14">
        <v>378.4</v>
      </c>
      <c r="C14">
        <v>528.9</v>
      </c>
      <c r="D14">
        <v>373</v>
      </c>
      <c r="E14">
        <v>446.4</v>
      </c>
      <c r="F14">
        <f t="shared" si="3"/>
        <v>751.4</v>
      </c>
      <c r="G14">
        <f t="shared" si="3"/>
        <v>975.3</v>
      </c>
      <c r="H14" s="13">
        <f t="shared" si="2"/>
        <v>-22.957038859837997</v>
      </c>
    </row>
    <row r="15" spans="1:9" x14ac:dyDescent="0.25">
      <c r="A15" s="5">
        <f t="shared" si="1"/>
        <v>38939</v>
      </c>
      <c r="B15">
        <v>365.1</v>
      </c>
      <c r="C15">
        <v>543.5</v>
      </c>
      <c r="D15">
        <v>407</v>
      </c>
      <c r="E15">
        <v>529.5</v>
      </c>
      <c r="F15">
        <f t="shared" si="3"/>
        <v>772.1</v>
      </c>
      <c r="G15">
        <f t="shared" si="3"/>
        <v>1073</v>
      </c>
      <c r="H15" s="13">
        <f t="shared" si="2"/>
        <v>-28.042870456663561</v>
      </c>
    </row>
    <row r="16" spans="1:9" x14ac:dyDescent="0.25">
      <c r="A16" s="5">
        <f t="shared" si="1"/>
        <v>38946</v>
      </c>
      <c r="B16">
        <v>322</v>
      </c>
      <c r="C16">
        <v>515.6</v>
      </c>
      <c r="D16">
        <v>464.8</v>
      </c>
      <c r="E16">
        <v>594.6</v>
      </c>
      <c r="F16">
        <f t="shared" si="3"/>
        <v>786.8</v>
      </c>
      <c r="G16">
        <f t="shared" si="3"/>
        <v>1110.2</v>
      </c>
      <c r="H16" s="13">
        <f t="shared" si="2"/>
        <v>-29.129886506935698</v>
      </c>
    </row>
    <row r="17" spans="1:11" x14ac:dyDescent="0.25">
      <c r="A17" s="5">
        <f t="shared" si="1"/>
        <v>38953</v>
      </c>
      <c r="B17">
        <v>311.8</v>
      </c>
      <c r="C17">
        <v>496.2</v>
      </c>
      <c r="D17">
        <v>513.20000000000005</v>
      </c>
      <c r="E17">
        <v>673.3</v>
      </c>
      <c r="F17">
        <f t="shared" si="3"/>
        <v>825</v>
      </c>
      <c r="G17">
        <f t="shared" si="3"/>
        <v>1169.5</v>
      </c>
      <c r="H17" s="13">
        <f t="shared" si="2"/>
        <v>-29.457032920051308</v>
      </c>
      <c r="K17" s="7"/>
    </row>
    <row r="18" spans="1:11" x14ac:dyDescent="0.25">
      <c r="A18" s="5">
        <f t="shared" si="1"/>
        <v>38960</v>
      </c>
      <c r="B18">
        <v>334.9</v>
      </c>
      <c r="C18">
        <v>492.7</v>
      </c>
      <c r="D18">
        <v>572.20000000000005</v>
      </c>
      <c r="E18">
        <v>744.6</v>
      </c>
      <c r="F18">
        <f t="shared" si="3"/>
        <v>907.1</v>
      </c>
      <c r="G18">
        <f t="shared" si="3"/>
        <v>1237.3</v>
      </c>
      <c r="H18" s="13">
        <f t="shared" si="2"/>
        <v>-26.687141356178767</v>
      </c>
    </row>
    <row r="19" spans="1:11" x14ac:dyDescent="0.25">
      <c r="A19" s="5">
        <f t="shared" si="1"/>
        <v>38967</v>
      </c>
      <c r="B19">
        <v>345.4</v>
      </c>
      <c r="C19">
        <v>568.70000000000005</v>
      </c>
      <c r="D19">
        <v>585.6</v>
      </c>
      <c r="E19">
        <v>758.4</v>
      </c>
      <c r="F19">
        <f t="shared" si="3"/>
        <v>931</v>
      </c>
      <c r="G19">
        <f t="shared" si="3"/>
        <v>1327.1</v>
      </c>
      <c r="H19" s="13">
        <f t="shared" si="2"/>
        <v>-29.847034888101874</v>
      </c>
    </row>
    <row r="20" spans="1:11" x14ac:dyDescent="0.25">
      <c r="A20" s="5">
        <f t="shared" si="1"/>
        <v>38974</v>
      </c>
      <c r="B20">
        <v>343.1</v>
      </c>
      <c r="C20">
        <v>514.9</v>
      </c>
      <c r="D20">
        <v>659.6</v>
      </c>
      <c r="E20">
        <v>855.8</v>
      </c>
      <c r="F20">
        <f t="shared" si="3"/>
        <v>1002.7</v>
      </c>
      <c r="G20">
        <f t="shared" si="3"/>
        <v>1370.6999999999998</v>
      </c>
      <c r="H20" s="13">
        <f t="shared" si="2"/>
        <v>-26.84759611877142</v>
      </c>
    </row>
    <row r="21" spans="1:11" x14ac:dyDescent="0.25">
      <c r="A21" s="5">
        <f t="shared" si="1"/>
        <v>38981</v>
      </c>
      <c r="B21">
        <v>308.89999999999998</v>
      </c>
      <c r="C21">
        <v>469</v>
      </c>
      <c r="D21">
        <v>704.9</v>
      </c>
      <c r="E21">
        <v>926.1</v>
      </c>
      <c r="F21">
        <f t="shared" si="3"/>
        <v>1013.8</v>
      </c>
      <c r="G21">
        <f t="shared" si="3"/>
        <v>1395.1</v>
      </c>
      <c r="H21" s="13">
        <f t="shared" si="2"/>
        <v>-27.331374095046947</v>
      </c>
    </row>
    <row r="22" spans="1:11" x14ac:dyDescent="0.25">
      <c r="A22" s="5">
        <f t="shared" si="1"/>
        <v>38988</v>
      </c>
      <c r="B22">
        <v>361.9</v>
      </c>
      <c r="C22">
        <v>431.7</v>
      </c>
      <c r="D22">
        <v>753.2</v>
      </c>
      <c r="E22">
        <v>996.9</v>
      </c>
      <c r="F22">
        <f t="shared" si="3"/>
        <v>1115.0999999999999</v>
      </c>
      <c r="G22">
        <f t="shared" si="3"/>
        <v>1428.6</v>
      </c>
      <c r="H22" s="13">
        <f t="shared" si="2"/>
        <v>-21.944561108777826</v>
      </c>
    </row>
    <row r="23" spans="1:11" x14ac:dyDescent="0.25">
      <c r="A23" s="5">
        <f t="shared" si="1"/>
        <v>38995</v>
      </c>
      <c r="B23">
        <v>366.7</v>
      </c>
      <c r="C23">
        <v>414.2</v>
      </c>
      <c r="D23">
        <v>783.5</v>
      </c>
      <c r="E23">
        <v>1047.9000000000001</v>
      </c>
      <c r="F23">
        <f t="shared" si="3"/>
        <v>1150.2</v>
      </c>
      <c r="G23">
        <f t="shared" si="3"/>
        <v>1462.1000000000001</v>
      </c>
      <c r="H23" s="13">
        <f t="shared" si="2"/>
        <v>-21.33233020997196</v>
      </c>
    </row>
    <row r="24" spans="1:11" x14ac:dyDescent="0.25">
      <c r="A24" s="5">
        <f t="shared" si="1"/>
        <v>39002</v>
      </c>
      <c r="B24">
        <v>350.2</v>
      </c>
      <c r="C24">
        <v>405.1</v>
      </c>
      <c r="D24">
        <v>817.8</v>
      </c>
      <c r="E24">
        <v>1095.5999999999999</v>
      </c>
      <c r="F24">
        <f t="shared" si="3"/>
        <v>1168</v>
      </c>
      <c r="G24">
        <f t="shared" si="3"/>
        <v>1500.6999999999998</v>
      </c>
      <c r="H24" s="13">
        <f t="shared" si="2"/>
        <v>-22.169654161391339</v>
      </c>
    </row>
    <row r="25" spans="1:11" x14ac:dyDescent="0.25">
      <c r="A25" s="5">
        <f t="shared" si="1"/>
        <v>39009</v>
      </c>
      <c r="B25">
        <v>325.2</v>
      </c>
      <c r="C25">
        <v>357.5</v>
      </c>
      <c r="D25">
        <v>850.5</v>
      </c>
      <c r="E25">
        <v>1140.2</v>
      </c>
      <c r="F25">
        <f t="shared" si="3"/>
        <v>1175.7</v>
      </c>
      <c r="G25">
        <f t="shared" si="3"/>
        <v>1497.7</v>
      </c>
      <c r="H25" s="13">
        <f t="shared" si="2"/>
        <v>-21.499632770247711</v>
      </c>
    </row>
    <row r="26" spans="1:11" x14ac:dyDescent="0.25">
      <c r="A26" s="5">
        <f t="shared" si="1"/>
        <v>39016</v>
      </c>
      <c r="B26">
        <v>379.9</v>
      </c>
      <c r="C26">
        <v>324.8</v>
      </c>
      <c r="D26">
        <v>882</v>
      </c>
      <c r="E26">
        <v>1171.5</v>
      </c>
      <c r="F26">
        <f t="shared" si="3"/>
        <v>1261.9000000000001</v>
      </c>
      <c r="G26">
        <f t="shared" si="3"/>
        <v>1496.3</v>
      </c>
      <c r="H26" s="13">
        <f t="shared" si="2"/>
        <v>-15.665307759139202</v>
      </c>
      <c r="I26">
        <v>24.1</v>
      </c>
    </row>
    <row r="27" spans="1:11" x14ac:dyDescent="0.25">
      <c r="A27" s="5">
        <f t="shared" si="1"/>
        <v>39023</v>
      </c>
      <c r="B27">
        <v>358.2</v>
      </c>
      <c r="C27">
        <v>327.3</v>
      </c>
      <c r="D27">
        <v>920.5</v>
      </c>
      <c r="E27">
        <v>1206.4000000000001</v>
      </c>
      <c r="F27">
        <f t="shared" si="3"/>
        <v>1278.7</v>
      </c>
      <c r="G27">
        <f t="shared" si="3"/>
        <v>1533.7</v>
      </c>
      <c r="H27" s="13">
        <f t="shared" si="2"/>
        <v>-16.626458890265372</v>
      </c>
      <c r="I27">
        <v>24.1</v>
      </c>
    </row>
    <row r="28" spans="1:11" x14ac:dyDescent="0.25">
      <c r="A28" s="5">
        <f t="shared" si="1"/>
        <v>39030</v>
      </c>
      <c r="B28">
        <v>356.9</v>
      </c>
      <c r="C28">
        <v>306.3</v>
      </c>
      <c r="D28">
        <v>957.5</v>
      </c>
      <c r="E28">
        <v>1237.0999999999999</v>
      </c>
      <c r="F28">
        <f t="shared" si="3"/>
        <v>1314.4</v>
      </c>
      <c r="G28">
        <f t="shared" si="3"/>
        <v>1543.3999999999999</v>
      </c>
      <c r="H28" s="13">
        <f t="shared" si="2"/>
        <v>-14.837372035765185</v>
      </c>
      <c r="I28">
        <v>24.1</v>
      </c>
    </row>
    <row r="29" spans="1:11" x14ac:dyDescent="0.25">
      <c r="A29" s="5">
        <f t="shared" si="1"/>
        <v>39037</v>
      </c>
      <c r="B29">
        <v>375.4</v>
      </c>
      <c r="C29">
        <v>306.10000000000002</v>
      </c>
      <c r="D29">
        <v>966</v>
      </c>
      <c r="E29">
        <v>1270.5999999999999</v>
      </c>
      <c r="F29">
        <f t="shared" si="3"/>
        <v>1341.4</v>
      </c>
      <c r="G29">
        <f t="shared" si="3"/>
        <v>1576.6999999999998</v>
      </c>
      <c r="H29" s="13">
        <f t="shared" si="2"/>
        <v>-14.923574554449148</v>
      </c>
      <c r="I29">
        <v>24.1</v>
      </c>
    </row>
    <row r="30" spans="1:11" x14ac:dyDescent="0.25">
      <c r="A30" s="5">
        <f t="shared" si="1"/>
        <v>39044</v>
      </c>
      <c r="B30">
        <v>348.8</v>
      </c>
      <c r="C30">
        <v>310.2</v>
      </c>
      <c r="D30">
        <v>1001.8</v>
      </c>
      <c r="E30">
        <v>1322.4</v>
      </c>
      <c r="F30">
        <f t="shared" si="3"/>
        <v>1350.6</v>
      </c>
      <c r="G30">
        <f t="shared" si="3"/>
        <v>1632.6000000000001</v>
      </c>
      <c r="H30" s="13">
        <f t="shared" si="2"/>
        <v>-17.273061374494681</v>
      </c>
      <c r="I30">
        <v>24.1</v>
      </c>
    </row>
    <row r="31" spans="1:11" x14ac:dyDescent="0.25">
      <c r="A31" s="5">
        <f t="shared" si="1"/>
        <v>39051</v>
      </c>
      <c r="B31">
        <v>359.8</v>
      </c>
      <c r="C31">
        <v>297</v>
      </c>
      <c r="D31">
        <v>1027.5999999999999</v>
      </c>
      <c r="E31">
        <v>1390.8</v>
      </c>
      <c r="F31">
        <f t="shared" si="3"/>
        <v>1387.3999999999999</v>
      </c>
      <c r="G31">
        <f t="shared" si="3"/>
        <v>1687.8</v>
      </c>
      <c r="H31" s="13">
        <f t="shared" si="2"/>
        <v>-17.798317336177284</v>
      </c>
      <c r="I31">
        <v>24.1</v>
      </c>
    </row>
    <row r="32" spans="1:11" x14ac:dyDescent="0.25">
      <c r="A32" s="5">
        <f t="shared" si="1"/>
        <v>39058</v>
      </c>
      <c r="B32">
        <v>363</v>
      </c>
      <c r="C32">
        <v>333</v>
      </c>
      <c r="D32">
        <v>1072</v>
      </c>
      <c r="E32">
        <v>1426.7</v>
      </c>
      <c r="F32">
        <f t="shared" si="3"/>
        <v>1435</v>
      </c>
      <c r="G32">
        <f t="shared" si="3"/>
        <v>1759.7</v>
      </c>
      <c r="H32" s="13">
        <f t="shared" si="2"/>
        <v>-18.452008865147473</v>
      </c>
    </row>
    <row r="33" spans="1:9" x14ac:dyDescent="0.25">
      <c r="A33" s="5">
        <f t="shared" si="1"/>
        <v>39065</v>
      </c>
      <c r="B33">
        <v>355.1</v>
      </c>
      <c r="C33">
        <v>324.10000000000002</v>
      </c>
      <c r="D33">
        <v>1104.2</v>
      </c>
      <c r="E33">
        <v>1486.3</v>
      </c>
      <c r="F33">
        <f t="shared" si="3"/>
        <v>1459.3000000000002</v>
      </c>
      <c r="G33">
        <f t="shared" si="3"/>
        <v>1810.4</v>
      </c>
      <c r="H33" s="13">
        <f t="shared" si="2"/>
        <v>-19.393504197967292</v>
      </c>
    </row>
    <row r="34" spans="1:9" x14ac:dyDescent="0.25">
      <c r="A34" s="5">
        <f t="shared" si="1"/>
        <v>39072</v>
      </c>
      <c r="B34">
        <v>382.1</v>
      </c>
      <c r="C34">
        <v>273.7</v>
      </c>
      <c r="D34">
        <v>1127.0999999999999</v>
      </c>
      <c r="E34">
        <v>1556.5</v>
      </c>
      <c r="F34">
        <f t="shared" si="3"/>
        <v>1509.1999999999998</v>
      </c>
      <c r="G34">
        <f t="shared" si="3"/>
        <v>1830.2</v>
      </c>
      <c r="H34" s="13">
        <f t="shared" si="2"/>
        <v>-17.539066768659172</v>
      </c>
    </row>
    <row r="35" spans="1:9" x14ac:dyDescent="0.25">
      <c r="A35" s="5">
        <f t="shared" si="1"/>
        <v>39079</v>
      </c>
      <c r="B35">
        <v>355.3</v>
      </c>
      <c r="C35">
        <v>253.7</v>
      </c>
      <c r="D35">
        <v>1155.4000000000001</v>
      </c>
      <c r="E35">
        <v>1590</v>
      </c>
      <c r="F35">
        <f t="shared" si="3"/>
        <v>1510.7</v>
      </c>
      <c r="G35">
        <f t="shared" si="3"/>
        <v>1843.7</v>
      </c>
      <c r="H35" s="13">
        <f t="shared" si="2"/>
        <v>-18.061506752725499</v>
      </c>
      <c r="I35">
        <v>38</v>
      </c>
    </row>
    <row r="36" spans="1:9" x14ac:dyDescent="0.25">
      <c r="A36" s="5">
        <f t="shared" si="1"/>
        <v>39086</v>
      </c>
      <c r="B36">
        <v>319.8</v>
      </c>
      <c r="C36">
        <v>329.5</v>
      </c>
      <c r="D36">
        <v>1204.7</v>
      </c>
      <c r="E36">
        <v>1626.9</v>
      </c>
      <c r="F36">
        <f t="shared" si="3"/>
        <v>1524.5</v>
      </c>
      <c r="G36">
        <f t="shared" si="3"/>
        <v>1956.4</v>
      </c>
      <c r="H36" s="13">
        <f t="shared" si="2"/>
        <v>-22.076262523001432</v>
      </c>
    </row>
    <row r="37" spans="1:9" x14ac:dyDescent="0.25">
      <c r="A37" s="5">
        <f t="shared" si="1"/>
        <v>39093</v>
      </c>
      <c r="B37">
        <v>320.5</v>
      </c>
      <c r="C37">
        <v>347.2</v>
      </c>
      <c r="D37">
        <v>1227.9000000000001</v>
      </c>
      <c r="E37">
        <v>1659.1</v>
      </c>
      <c r="F37">
        <f t="shared" si="3"/>
        <v>1548.4</v>
      </c>
      <c r="G37">
        <f t="shared" si="3"/>
        <v>2006.3</v>
      </c>
      <c r="H37" s="13">
        <f t="shared" si="2"/>
        <v>-22.823107212281315</v>
      </c>
    </row>
    <row r="38" spans="1:9" x14ac:dyDescent="0.25">
      <c r="A38" s="5">
        <f t="shared" si="1"/>
        <v>39100</v>
      </c>
      <c r="B38">
        <v>331</v>
      </c>
      <c r="C38">
        <v>353</v>
      </c>
      <c r="D38">
        <v>1272.9000000000001</v>
      </c>
      <c r="E38">
        <v>1739.9</v>
      </c>
      <c r="F38">
        <f t="shared" si="3"/>
        <v>1603.9</v>
      </c>
      <c r="G38">
        <f t="shared" si="3"/>
        <v>2092.9</v>
      </c>
      <c r="H38" s="13">
        <f t="shared" si="2"/>
        <v>-23.364709255100578</v>
      </c>
    </row>
    <row r="39" spans="1:9" x14ac:dyDescent="0.25">
      <c r="A39" s="5">
        <f t="shared" si="1"/>
        <v>39107</v>
      </c>
      <c r="B39">
        <v>327.8</v>
      </c>
      <c r="C39">
        <v>373.3</v>
      </c>
      <c r="D39">
        <v>1308.4000000000001</v>
      </c>
      <c r="E39">
        <v>1771.8</v>
      </c>
      <c r="F39">
        <f t="shared" ref="F39:G41" si="4">+B39+D39</f>
        <v>1636.2</v>
      </c>
      <c r="G39">
        <f t="shared" si="4"/>
        <v>2145.1</v>
      </c>
      <c r="H39" s="13">
        <f t="shared" ref="H39:H44" si="5">(F39/G39-1)*100</f>
        <v>-23.723835718614517</v>
      </c>
    </row>
    <row r="40" spans="1:9" x14ac:dyDescent="0.25">
      <c r="A40" s="5">
        <f t="shared" si="1"/>
        <v>39114</v>
      </c>
      <c r="B40">
        <v>319.8</v>
      </c>
      <c r="C40">
        <v>286.10000000000002</v>
      </c>
      <c r="D40">
        <v>1335</v>
      </c>
      <c r="E40">
        <v>1893.6</v>
      </c>
      <c r="F40">
        <f t="shared" si="4"/>
        <v>1654.8</v>
      </c>
      <c r="G40">
        <f t="shared" si="4"/>
        <v>2179.6999999999998</v>
      </c>
      <c r="H40" s="13">
        <f t="shared" si="5"/>
        <v>-24.081295591136389</v>
      </c>
    </row>
    <row r="41" spans="1:9" x14ac:dyDescent="0.25">
      <c r="A41" s="5">
        <f t="shared" si="1"/>
        <v>39121</v>
      </c>
      <c r="B41">
        <v>290.2</v>
      </c>
      <c r="C41">
        <v>267.5</v>
      </c>
      <c r="D41">
        <v>1385.4</v>
      </c>
      <c r="E41">
        <v>1925.7</v>
      </c>
      <c r="F41">
        <f t="shared" si="4"/>
        <v>1675.6000000000001</v>
      </c>
      <c r="G41">
        <f t="shared" si="4"/>
        <v>2193.1999999999998</v>
      </c>
      <c r="H41" s="13">
        <f t="shared" si="5"/>
        <v>-23.600218858289246</v>
      </c>
    </row>
    <row r="42" spans="1:9" x14ac:dyDescent="0.25">
      <c r="A42" s="5">
        <f t="shared" si="1"/>
        <v>39128</v>
      </c>
      <c r="B42">
        <v>317.2</v>
      </c>
      <c r="C42">
        <v>328.6</v>
      </c>
      <c r="D42">
        <v>1397.2</v>
      </c>
      <c r="E42">
        <v>1988</v>
      </c>
      <c r="F42">
        <f t="shared" ref="F42:G44" si="6">+B42+D42</f>
        <v>1714.4</v>
      </c>
      <c r="G42">
        <f t="shared" si="6"/>
        <v>2316.6</v>
      </c>
      <c r="H42" s="13">
        <f t="shared" si="5"/>
        <v>-25.994992661659321</v>
      </c>
    </row>
    <row r="43" spans="1:9" x14ac:dyDescent="0.25">
      <c r="A43" s="5">
        <f t="shared" si="1"/>
        <v>39135</v>
      </c>
      <c r="B43">
        <v>282.3</v>
      </c>
      <c r="C43">
        <v>317.8</v>
      </c>
      <c r="D43">
        <v>1467.1</v>
      </c>
      <c r="E43">
        <v>2028.9</v>
      </c>
      <c r="F43">
        <f t="shared" si="6"/>
        <v>1749.3999999999999</v>
      </c>
      <c r="G43">
        <f t="shared" si="6"/>
        <v>2346.7000000000003</v>
      </c>
      <c r="H43" s="13">
        <f t="shared" si="5"/>
        <v>-25.452763455064577</v>
      </c>
    </row>
    <row r="44" spans="1:9" x14ac:dyDescent="0.25">
      <c r="A44" s="5">
        <f t="shared" si="1"/>
        <v>39142</v>
      </c>
      <c r="B44">
        <v>380.3</v>
      </c>
      <c r="C44">
        <v>309.39999999999998</v>
      </c>
      <c r="D44">
        <v>1477.7</v>
      </c>
      <c r="E44">
        <v>2067.8000000000002</v>
      </c>
      <c r="F44">
        <f t="shared" si="6"/>
        <v>1858</v>
      </c>
      <c r="G44">
        <f t="shared" si="6"/>
        <v>2377.2000000000003</v>
      </c>
      <c r="H44" s="13">
        <f t="shared" si="5"/>
        <v>-21.840821134107358</v>
      </c>
    </row>
    <row r="45" spans="1:9" x14ac:dyDescent="0.25">
      <c r="A45" s="5">
        <f t="shared" si="1"/>
        <v>39149</v>
      </c>
      <c r="B45">
        <v>383.4</v>
      </c>
      <c r="C45">
        <v>286.8</v>
      </c>
      <c r="D45">
        <v>1539</v>
      </c>
      <c r="E45">
        <v>2109.6</v>
      </c>
      <c r="F45">
        <f t="shared" ref="F45:G47" si="7">+B45+D45</f>
        <v>1922.4</v>
      </c>
      <c r="G45">
        <f t="shared" si="7"/>
        <v>2396.4</v>
      </c>
      <c r="H45" s="13">
        <f t="shared" ref="H45:H50" si="8">(F45/G45-1)*100</f>
        <v>-19.779669504256383</v>
      </c>
    </row>
    <row r="46" spans="1:9" x14ac:dyDescent="0.25">
      <c r="A46" s="5">
        <f t="shared" si="1"/>
        <v>39156</v>
      </c>
      <c r="B46">
        <v>373.9</v>
      </c>
      <c r="C46">
        <v>256.7</v>
      </c>
      <c r="D46">
        <v>1592.6</v>
      </c>
      <c r="E46">
        <v>2169.6</v>
      </c>
      <c r="F46">
        <f t="shared" si="7"/>
        <v>1966.5</v>
      </c>
      <c r="G46">
        <f t="shared" si="7"/>
        <v>2426.2999999999997</v>
      </c>
      <c r="H46" s="13">
        <f t="shared" si="8"/>
        <v>-18.950665622552854</v>
      </c>
    </row>
    <row r="47" spans="1:9" x14ac:dyDescent="0.25">
      <c r="A47" s="5">
        <f t="shared" si="1"/>
        <v>39163</v>
      </c>
      <c r="B47">
        <v>345.3</v>
      </c>
      <c r="C47">
        <v>231.3</v>
      </c>
      <c r="D47">
        <v>1651.9</v>
      </c>
      <c r="E47">
        <v>2226.1</v>
      </c>
      <c r="F47">
        <f t="shared" si="7"/>
        <v>1997.2</v>
      </c>
      <c r="G47">
        <f t="shared" si="7"/>
        <v>2457.4</v>
      </c>
      <c r="H47" s="13">
        <f t="shared" si="8"/>
        <v>-18.72710995360951</v>
      </c>
    </row>
    <row r="48" spans="1:9" x14ac:dyDescent="0.25">
      <c r="A48" s="5">
        <f t="shared" si="1"/>
        <v>39170</v>
      </c>
      <c r="B48">
        <v>335</v>
      </c>
      <c r="C48">
        <v>242.5</v>
      </c>
      <c r="D48">
        <v>1705.3</v>
      </c>
      <c r="E48">
        <v>2265.4</v>
      </c>
      <c r="F48">
        <f t="shared" ref="F48:G50" si="9">+B48+D48</f>
        <v>2040.3</v>
      </c>
      <c r="G48">
        <f t="shared" si="9"/>
        <v>2507.9</v>
      </c>
      <c r="H48" s="13">
        <f t="shared" si="8"/>
        <v>-18.64508154232626</v>
      </c>
    </row>
    <row r="49" spans="1:9" x14ac:dyDescent="0.25">
      <c r="A49" s="5">
        <f t="shared" si="1"/>
        <v>39177</v>
      </c>
      <c r="B49">
        <v>348.9</v>
      </c>
      <c r="C49">
        <v>260</v>
      </c>
      <c r="D49">
        <v>1723</v>
      </c>
      <c r="E49">
        <v>2300.1</v>
      </c>
      <c r="F49">
        <f t="shared" si="9"/>
        <v>2071.9</v>
      </c>
      <c r="G49">
        <f t="shared" si="9"/>
        <v>2560.1</v>
      </c>
      <c r="H49" s="13">
        <f t="shared" si="8"/>
        <v>-19.069567595015812</v>
      </c>
    </row>
    <row r="50" spans="1:9" x14ac:dyDescent="0.25">
      <c r="A50" s="5">
        <f t="shared" si="1"/>
        <v>39184</v>
      </c>
      <c r="B50">
        <v>286.10000000000002</v>
      </c>
      <c r="C50">
        <v>262.3</v>
      </c>
      <c r="D50">
        <v>1800.8</v>
      </c>
      <c r="E50">
        <v>2329.6999999999998</v>
      </c>
      <c r="F50">
        <f t="shared" si="9"/>
        <v>2086.9</v>
      </c>
      <c r="G50">
        <f t="shared" si="9"/>
        <v>2592</v>
      </c>
      <c r="H50" s="13">
        <f t="shared" si="8"/>
        <v>-19.486882716049379</v>
      </c>
    </row>
    <row r="51" spans="1:9" x14ac:dyDescent="0.25">
      <c r="A51" s="5">
        <f t="shared" si="1"/>
        <v>39191</v>
      </c>
      <c r="B51">
        <v>258</v>
      </c>
      <c r="C51">
        <v>247.8</v>
      </c>
      <c r="D51">
        <v>1901.8</v>
      </c>
      <c r="E51">
        <v>2345.1999999999998</v>
      </c>
      <c r="F51">
        <f t="shared" ref="F51:G53" si="10">+B51+D51</f>
        <v>2159.8000000000002</v>
      </c>
      <c r="G51">
        <f t="shared" si="10"/>
        <v>2593</v>
      </c>
      <c r="H51" s="13">
        <f t="shared" ref="H51:H57" si="11">(F51/G51-1)*100</f>
        <v>-16.706517547242573</v>
      </c>
    </row>
    <row r="52" spans="1:9" x14ac:dyDescent="0.25">
      <c r="A52" s="5">
        <f t="shared" si="1"/>
        <v>39198</v>
      </c>
      <c r="B52">
        <v>245.3</v>
      </c>
      <c r="C52">
        <v>203.9</v>
      </c>
      <c r="D52">
        <v>1927.4</v>
      </c>
      <c r="E52">
        <v>2380.6</v>
      </c>
      <c r="F52">
        <f t="shared" si="10"/>
        <v>2172.7000000000003</v>
      </c>
      <c r="G52">
        <f t="shared" si="10"/>
        <v>2584.5</v>
      </c>
      <c r="H52" s="13">
        <f t="shared" si="11"/>
        <v>-15.93344940994389</v>
      </c>
    </row>
    <row r="53" spans="1:9" x14ac:dyDescent="0.25">
      <c r="A53" s="5">
        <f t="shared" si="1"/>
        <v>39205</v>
      </c>
      <c r="B53">
        <v>213</v>
      </c>
      <c r="C53">
        <v>178.8</v>
      </c>
      <c r="D53">
        <v>1985.7</v>
      </c>
      <c r="E53">
        <v>2421.8000000000002</v>
      </c>
      <c r="F53">
        <f t="shared" si="10"/>
        <v>2198.6999999999998</v>
      </c>
      <c r="G53">
        <f t="shared" si="10"/>
        <v>2600.6000000000004</v>
      </c>
      <c r="H53" s="13">
        <f t="shared" si="11"/>
        <v>-15.4541259709298</v>
      </c>
      <c r="I53">
        <v>176.1</v>
      </c>
    </row>
    <row r="54" spans="1:9" x14ac:dyDescent="0.25">
      <c r="A54" s="5">
        <f t="shared" si="1"/>
        <v>39212</v>
      </c>
      <c r="B54">
        <v>198.9</v>
      </c>
      <c r="C54">
        <v>143.5</v>
      </c>
      <c r="D54">
        <v>2011.3</v>
      </c>
      <c r="E54">
        <v>2457.5</v>
      </c>
      <c r="F54">
        <f t="shared" ref="F54:G56" si="12">+B54+D54</f>
        <v>2210.1999999999998</v>
      </c>
      <c r="G54">
        <f t="shared" si="12"/>
        <v>2601</v>
      </c>
      <c r="H54" s="13">
        <f t="shared" si="11"/>
        <v>-15.024990388312197</v>
      </c>
      <c r="I54">
        <v>198.9</v>
      </c>
    </row>
    <row r="55" spans="1:9" x14ac:dyDescent="0.25">
      <c r="A55" s="5">
        <f t="shared" si="1"/>
        <v>39219</v>
      </c>
      <c r="B55">
        <v>151</v>
      </c>
      <c r="C55">
        <v>107.8</v>
      </c>
      <c r="D55">
        <v>2064.3000000000002</v>
      </c>
      <c r="E55">
        <v>2500.9</v>
      </c>
      <c r="F55">
        <f t="shared" si="12"/>
        <v>2215.3000000000002</v>
      </c>
      <c r="G55">
        <f t="shared" si="12"/>
        <v>2608.7000000000003</v>
      </c>
      <c r="H55" s="13">
        <f t="shared" si="11"/>
        <v>-15.080308199486335</v>
      </c>
      <c r="I55">
        <v>254.4</v>
      </c>
    </row>
    <row r="56" spans="1:9" x14ac:dyDescent="0.25">
      <c r="A56" s="5">
        <f t="shared" si="1"/>
        <v>39226</v>
      </c>
      <c r="B56">
        <v>118.5</v>
      </c>
      <c r="C56">
        <v>82</v>
      </c>
      <c r="D56">
        <v>2100.1999999999998</v>
      </c>
      <c r="E56">
        <v>2536.8000000000002</v>
      </c>
      <c r="F56">
        <f t="shared" si="12"/>
        <v>2218.6999999999998</v>
      </c>
      <c r="G56">
        <f t="shared" si="12"/>
        <v>2618.8000000000002</v>
      </c>
      <c r="H56" s="13">
        <f t="shared" si="11"/>
        <v>-15.277989919046908</v>
      </c>
      <c r="I56">
        <v>327.3</v>
      </c>
    </row>
    <row r="57" spans="1:9" x14ac:dyDescent="0.25">
      <c r="A57" s="5">
        <f t="shared" si="1"/>
        <v>39233</v>
      </c>
      <c r="F57">
        <v>2137.6999999999998</v>
      </c>
      <c r="G57">
        <v>2563.6</v>
      </c>
      <c r="H57" s="13">
        <f t="shared" si="11"/>
        <v>-16.613356217818698</v>
      </c>
    </row>
    <row r="58" spans="1:9" x14ac:dyDescent="0.25">
      <c r="A58" s="5">
        <f t="shared" si="1"/>
        <v>39240</v>
      </c>
      <c r="B58">
        <v>390.5</v>
      </c>
      <c r="C58">
        <v>447</v>
      </c>
      <c r="D58">
        <v>46.9</v>
      </c>
      <c r="E58">
        <v>49.1</v>
      </c>
      <c r="F58">
        <f t="shared" ref="F58:G60" si="13">+B58+D58</f>
        <v>437.4</v>
      </c>
      <c r="G58">
        <f t="shared" si="13"/>
        <v>496.1</v>
      </c>
      <c r="H58" s="13">
        <f t="shared" ref="H58:H63" si="14">(F58/G58-1)*100</f>
        <v>-11.832291876637779</v>
      </c>
    </row>
    <row r="59" spans="1:9" x14ac:dyDescent="0.25">
      <c r="A59" s="5">
        <f t="shared" si="1"/>
        <v>39247</v>
      </c>
      <c r="B59">
        <v>423.3</v>
      </c>
      <c r="C59">
        <v>419</v>
      </c>
      <c r="D59">
        <v>70.5</v>
      </c>
      <c r="E59">
        <v>90</v>
      </c>
      <c r="F59">
        <f t="shared" si="13"/>
        <v>493.8</v>
      </c>
      <c r="G59">
        <f t="shared" si="13"/>
        <v>509</v>
      </c>
      <c r="H59" s="13">
        <f t="shared" si="14"/>
        <v>-2.9862475442043235</v>
      </c>
    </row>
    <row r="60" spans="1:9" x14ac:dyDescent="0.25">
      <c r="A60" s="5">
        <f t="shared" si="1"/>
        <v>39254</v>
      </c>
      <c r="B60">
        <v>421.5</v>
      </c>
      <c r="C60">
        <v>519.70000000000005</v>
      </c>
      <c r="D60">
        <v>130.80000000000001</v>
      </c>
      <c r="E60">
        <v>126.1</v>
      </c>
      <c r="F60">
        <f t="shared" si="13"/>
        <v>552.29999999999995</v>
      </c>
      <c r="G60">
        <f t="shared" si="13"/>
        <v>645.80000000000007</v>
      </c>
      <c r="H60" s="13">
        <f t="shared" si="14"/>
        <v>-14.478166615051114</v>
      </c>
    </row>
    <row r="61" spans="1:9" x14ac:dyDescent="0.25">
      <c r="A61" s="5">
        <f t="shared" si="1"/>
        <v>39261</v>
      </c>
      <c r="B61">
        <v>435.5</v>
      </c>
      <c r="C61">
        <v>508.7</v>
      </c>
      <c r="D61">
        <v>164.2</v>
      </c>
      <c r="E61">
        <v>154.9</v>
      </c>
      <c r="F61">
        <f t="shared" ref="F61:G63" si="15">+B61+D61</f>
        <v>599.70000000000005</v>
      </c>
      <c r="G61">
        <f t="shared" si="15"/>
        <v>663.6</v>
      </c>
      <c r="H61" s="13">
        <f t="shared" si="14"/>
        <v>-9.6292947558770265</v>
      </c>
    </row>
    <row r="62" spans="1:9" x14ac:dyDescent="0.25">
      <c r="A62" s="5">
        <f t="shared" si="1"/>
        <v>39268</v>
      </c>
      <c r="B62">
        <v>373.7</v>
      </c>
      <c r="C62">
        <v>515.79999999999995</v>
      </c>
      <c r="D62">
        <v>262.39999999999998</v>
      </c>
      <c r="E62">
        <v>180.9</v>
      </c>
      <c r="F62">
        <f t="shared" si="15"/>
        <v>636.09999999999991</v>
      </c>
      <c r="G62">
        <f t="shared" si="15"/>
        <v>696.69999999999993</v>
      </c>
      <c r="H62" s="13">
        <f t="shared" si="14"/>
        <v>-8.6981484139514897</v>
      </c>
    </row>
    <row r="63" spans="1:9" x14ac:dyDescent="0.25">
      <c r="A63" s="5">
        <f t="shared" si="1"/>
        <v>39275</v>
      </c>
      <c r="B63">
        <v>505.5</v>
      </c>
      <c r="C63">
        <v>489.4</v>
      </c>
      <c r="D63">
        <v>292</v>
      </c>
      <c r="E63">
        <v>233.6</v>
      </c>
      <c r="F63">
        <f t="shared" si="15"/>
        <v>797.5</v>
      </c>
      <c r="G63">
        <f t="shared" si="15"/>
        <v>723</v>
      </c>
      <c r="H63" s="13">
        <f t="shared" si="14"/>
        <v>10.304287690179814</v>
      </c>
    </row>
    <row r="64" spans="1:9" x14ac:dyDescent="0.25">
      <c r="A64" s="5">
        <f t="shared" si="1"/>
        <v>39282</v>
      </c>
      <c r="B64">
        <v>496.7</v>
      </c>
      <c r="C64">
        <v>549.6</v>
      </c>
      <c r="D64">
        <v>341.4</v>
      </c>
      <c r="E64">
        <v>247.9</v>
      </c>
      <c r="F64">
        <f t="shared" ref="F64:G66" si="16">+B64+D64</f>
        <v>838.09999999999991</v>
      </c>
      <c r="G64">
        <f t="shared" si="16"/>
        <v>797.5</v>
      </c>
      <c r="H64" s="13">
        <f t="shared" ref="H64:H69" si="17">(F64/G64-1)*100</f>
        <v>5.0909090909090793</v>
      </c>
    </row>
    <row r="65" spans="1:8" x14ac:dyDescent="0.25">
      <c r="A65" s="5">
        <f t="shared" si="1"/>
        <v>39289</v>
      </c>
      <c r="B65">
        <v>533.29999999999995</v>
      </c>
      <c r="C65">
        <v>415.5</v>
      </c>
      <c r="D65">
        <v>382.7</v>
      </c>
      <c r="E65">
        <v>321.60000000000002</v>
      </c>
      <c r="F65">
        <f t="shared" si="16"/>
        <v>916</v>
      </c>
      <c r="G65">
        <f t="shared" si="16"/>
        <v>737.1</v>
      </c>
      <c r="H65" s="13">
        <f t="shared" si="17"/>
        <v>24.270790937457608</v>
      </c>
    </row>
    <row r="66" spans="1:8" x14ac:dyDescent="0.25">
      <c r="A66" s="5">
        <f t="shared" si="1"/>
        <v>39296</v>
      </c>
      <c r="B66">
        <v>533.9</v>
      </c>
      <c r="C66">
        <v>378.4</v>
      </c>
      <c r="D66">
        <v>448</v>
      </c>
      <c r="E66">
        <v>373</v>
      </c>
      <c r="F66">
        <f t="shared" si="16"/>
        <v>981.9</v>
      </c>
      <c r="G66">
        <f t="shared" si="16"/>
        <v>751.4</v>
      </c>
      <c r="H66" s="13">
        <f t="shared" si="17"/>
        <v>30.67607133351078</v>
      </c>
    </row>
    <row r="67" spans="1:8" x14ac:dyDescent="0.25">
      <c r="A67" s="5">
        <f t="shared" si="1"/>
        <v>39303</v>
      </c>
      <c r="B67">
        <v>529.9</v>
      </c>
      <c r="C67">
        <v>365.1</v>
      </c>
      <c r="D67">
        <v>472.4</v>
      </c>
      <c r="E67">
        <v>407</v>
      </c>
      <c r="F67">
        <f t="shared" ref="F67:G69" si="18">+B67+D67</f>
        <v>1002.3</v>
      </c>
      <c r="G67">
        <f t="shared" si="18"/>
        <v>772.1</v>
      </c>
      <c r="H67" s="13">
        <f t="shared" si="17"/>
        <v>29.814790830203329</v>
      </c>
    </row>
    <row r="68" spans="1:8" x14ac:dyDescent="0.25">
      <c r="A68" s="5">
        <f t="shared" si="1"/>
        <v>39310</v>
      </c>
      <c r="B68">
        <v>507.3</v>
      </c>
      <c r="C68">
        <v>322</v>
      </c>
      <c r="D68">
        <v>523.9</v>
      </c>
      <c r="E68">
        <v>464.8</v>
      </c>
      <c r="F68">
        <f t="shared" si="18"/>
        <v>1031.2</v>
      </c>
      <c r="G68">
        <f t="shared" si="18"/>
        <v>786.8</v>
      </c>
      <c r="H68" s="13">
        <f t="shared" si="17"/>
        <v>31.062531774275559</v>
      </c>
    </row>
    <row r="69" spans="1:8" x14ac:dyDescent="0.25">
      <c r="A69" s="5">
        <f t="shared" si="1"/>
        <v>39317</v>
      </c>
      <c r="B69">
        <v>460.3</v>
      </c>
      <c r="C69">
        <v>311.8</v>
      </c>
      <c r="D69">
        <v>558.70000000000005</v>
      </c>
      <c r="E69">
        <v>513.20000000000005</v>
      </c>
      <c r="F69">
        <f t="shared" si="18"/>
        <v>1019</v>
      </c>
      <c r="G69">
        <f t="shared" si="18"/>
        <v>825</v>
      </c>
      <c r="H69" s="13">
        <f t="shared" si="17"/>
        <v>23.515151515151512</v>
      </c>
    </row>
    <row r="70" spans="1:8" x14ac:dyDescent="0.25">
      <c r="A70" s="5">
        <f t="shared" si="1"/>
        <v>39324</v>
      </c>
      <c r="B70">
        <v>455.3</v>
      </c>
      <c r="C70">
        <v>334.9</v>
      </c>
      <c r="D70">
        <v>591.5</v>
      </c>
      <c r="E70">
        <v>572.20000000000005</v>
      </c>
      <c r="F70">
        <f t="shared" ref="F70:G72" si="19">+B70+D70</f>
        <v>1046.8</v>
      </c>
      <c r="G70">
        <f t="shared" si="19"/>
        <v>907.1</v>
      </c>
      <c r="H70" s="13">
        <f t="shared" ref="H70:H75" si="20">(F70/G70-1)*100</f>
        <v>15.400727593429608</v>
      </c>
    </row>
    <row r="71" spans="1:8" x14ac:dyDescent="0.25">
      <c r="A71" s="5">
        <f t="shared" si="1"/>
        <v>39331</v>
      </c>
      <c r="B71">
        <v>423.6</v>
      </c>
      <c r="C71">
        <v>345.4</v>
      </c>
      <c r="D71">
        <v>654.79999999999995</v>
      </c>
      <c r="E71">
        <v>585.6</v>
      </c>
      <c r="F71">
        <f t="shared" si="19"/>
        <v>1078.4000000000001</v>
      </c>
      <c r="G71">
        <f t="shared" si="19"/>
        <v>931</v>
      </c>
      <c r="H71" s="13">
        <f t="shared" si="20"/>
        <v>15.832438238453284</v>
      </c>
    </row>
    <row r="72" spans="1:8" x14ac:dyDescent="0.25">
      <c r="A72" s="5">
        <f t="shared" si="1"/>
        <v>39338</v>
      </c>
      <c r="B72">
        <v>412.9</v>
      </c>
      <c r="C72">
        <v>343.1</v>
      </c>
      <c r="D72">
        <v>709.8</v>
      </c>
      <c r="E72">
        <v>659.6</v>
      </c>
      <c r="F72">
        <f t="shared" si="19"/>
        <v>1122.6999999999998</v>
      </c>
      <c r="G72">
        <f t="shared" si="19"/>
        <v>1002.7</v>
      </c>
      <c r="H72" s="13">
        <f t="shared" si="20"/>
        <v>11.967687244439995</v>
      </c>
    </row>
    <row r="73" spans="1:8" x14ac:dyDescent="0.25">
      <c r="A73" s="5">
        <f t="shared" si="1"/>
        <v>39345</v>
      </c>
      <c r="B73">
        <v>493.1</v>
      </c>
      <c r="C73">
        <v>308.89999999999998</v>
      </c>
      <c r="D73">
        <v>737.2</v>
      </c>
      <c r="E73">
        <v>704.9</v>
      </c>
      <c r="F73">
        <f t="shared" ref="F73:G75" si="21">+B73+D73</f>
        <v>1230.3000000000002</v>
      </c>
      <c r="G73">
        <f t="shared" si="21"/>
        <v>1013.8</v>
      </c>
      <c r="H73" s="13">
        <f t="shared" si="20"/>
        <v>21.355296902742182</v>
      </c>
    </row>
    <row r="74" spans="1:8" x14ac:dyDescent="0.25">
      <c r="A74" s="5">
        <f t="shared" si="1"/>
        <v>39352</v>
      </c>
      <c r="B74">
        <v>589</v>
      </c>
      <c r="C74">
        <v>361.9</v>
      </c>
      <c r="D74">
        <v>832.2</v>
      </c>
      <c r="E74">
        <v>753.2</v>
      </c>
      <c r="F74">
        <f t="shared" si="21"/>
        <v>1421.2</v>
      </c>
      <c r="G74">
        <f t="shared" si="21"/>
        <v>1115.0999999999999</v>
      </c>
      <c r="H74" s="13">
        <f t="shared" si="20"/>
        <v>27.450452874181707</v>
      </c>
    </row>
    <row r="75" spans="1:8" x14ac:dyDescent="0.25">
      <c r="A75" s="5">
        <f t="shared" si="1"/>
        <v>39359</v>
      </c>
      <c r="B75">
        <v>801.3</v>
      </c>
      <c r="C75">
        <v>366.7</v>
      </c>
      <c r="D75">
        <v>872.8</v>
      </c>
      <c r="E75">
        <v>783.5</v>
      </c>
      <c r="F75">
        <f t="shared" si="21"/>
        <v>1674.1</v>
      </c>
      <c r="G75">
        <f t="shared" si="21"/>
        <v>1150.2</v>
      </c>
      <c r="H75" s="13">
        <f t="shared" si="20"/>
        <v>45.548600243435921</v>
      </c>
    </row>
    <row r="76" spans="1:8" x14ac:dyDescent="0.25">
      <c r="A76" s="5">
        <f t="shared" si="1"/>
        <v>39366</v>
      </c>
      <c r="B76">
        <v>802.4</v>
      </c>
      <c r="C76">
        <v>350.2</v>
      </c>
      <c r="D76">
        <v>945.5</v>
      </c>
      <c r="E76">
        <v>817.8</v>
      </c>
      <c r="F76">
        <f t="shared" ref="F76:G78" si="22">+B76+D76</f>
        <v>1747.9</v>
      </c>
      <c r="G76">
        <f t="shared" si="22"/>
        <v>1168</v>
      </c>
      <c r="H76" s="13">
        <f t="shared" ref="H76:H81" si="23">(F76/G76-1)*100</f>
        <v>49.648972602739725</v>
      </c>
    </row>
    <row r="77" spans="1:8" x14ac:dyDescent="0.25">
      <c r="A77" s="5">
        <f t="shared" si="1"/>
        <v>39373</v>
      </c>
      <c r="B77">
        <v>737.3</v>
      </c>
      <c r="C77">
        <v>325.2</v>
      </c>
      <c r="D77">
        <v>1028.5</v>
      </c>
      <c r="E77">
        <v>850.5</v>
      </c>
      <c r="F77">
        <f t="shared" si="22"/>
        <v>1765.8</v>
      </c>
      <c r="G77">
        <f t="shared" si="22"/>
        <v>1175.7</v>
      </c>
      <c r="H77" s="13">
        <f t="shared" si="23"/>
        <v>50.191375350854806</v>
      </c>
    </row>
    <row r="78" spans="1:8" x14ac:dyDescent="0.25">
      <c r="A78" s="5">
        <f t="shared" si="1"/>
        <v>39380</v>
      </c>
      <c r="B78">
        <v>730</v>
      </c>
      <c r="C78">
        <v>379.9</v>
      </c>
      <c r="D78">
        <v>1047.5999999999999</v>
      </c>
      <c r="E78">
        <v>882</v>
      </c>
      <c r="F78">
        <f t="shared" si="22"/>
        <v>1777.6</v>
      </c>
      <c r="G78">
        <f t="shared" si="22"/>
        <v>1261.9000000000001</v>
      </c>
      <c r="H78" s="13">
        <f t="shared" si="23"/>
        <v>40.866946667723255</v>
      </c>
    </row>
    <row r="79" spans="1:8" x14ac:dyDescent="0.25">
      <c r="A79" s="5">
        <f t="shared" si="1"/>
        <v>39387</v>
      </c>
      <c r="B79">
        <v>680.8</v>
      </c>
      <c r="C79">
        <v>358.2</v>
      </c>
      <c r="D79">
        <v>1129.3</v>
      </c>
      <c r="E79">
        <v>920.5</v>
      </c>
      <c r="F79">
        <f t="shared" ref="F79:G81" si="24">+B79+D79</f>
        <v>1810.1</v>
      </c>
      <c r="G79">
        <f t="shared" si="24"/>
        <v>1278.7</v>
      </c>
      <c r="H79" s="13">
        <f t="shared" si="23"/>
        <v>41.557832173301001</v>
      </c>
    </row>
    <row r="80" spans="1:8" x14ac:dyDescent="0.25">
      <c r="A80" s="5">
        <f t="shared" si="1"/>
        <v>39394</v>
      </c>
      <c r="B80">
        <v>662.7</v>
      </c>
      <c r="C80">
        <v>356.9</v>
      </c>
      <c r="D80">
        <v>1177.5999999999999</v>
      </c>
      <c r="E80">
        <v>957.5</v>
      </c>
      <c r="F80">
        <f t="shared" si="24"/>
        <v>1840.3</v>
      </c>
      <c r="G80">
        <f t="shared" si="24"/>
        <v>1314.4</v>
      </c>
      <c r="H80" s="13">
        <f t="shared" si="23"/>
        <v>40.010651247717568</v>
      </c>
    </row>
    <row r="81" spans="1:9" x14ac:dyDescent="0.25">
      <c r="A81" s="5">
        <f t="shared" si="1"/>
        <v>39401</v>
      </c>
      <c r="B81">
        <v>697.7</v>
      </c>
      <c r="C81">
        <v>375.4</v>
      </c>
      <c r="D81">
        <v>1223.5</v>
      </c>
      <c r="E81">
        <v>966</v>
      </c>
      <c r="F81">
        <f t="shared" si="24"/>
        <v>1921.2</v>
      </c>
      <c r="G81">
        <f t="shared" si="24"/>
        <v>1341.4</v>
      </c>
      <c r="H81" s="13">
        <f t="shared" si="23"/>
        <v>43.223497838079616</v>
      </c>
    </row>
    <row r="82" spans="1:9" x14ac:dyDescent="0.25">
      <c r="A82" s="5">
        <f t="shared" si="1"/>
        <v>39408</v>
      </c>
      <c r="B82">
        <v>694.8</v>
      </c>
      <c r="C82">
        <v>348.8</v>
      </c>
      <c r="D82">
        <v>1241.8</v>
      </c>
      <c r="E82">
        <v>1001.8</v>
      </c>
      <c r="F82">
        <f t="shared" ref="F82:G84" si="25">+B82+D82</f>
        <v>1936.6</v>
      </c>
      <c r="G82">
        <f t="shared" si="25"/>
        <v>1350.6</v>
      </c>
      <c r="H82" s="13">
        <f t="shared" ref="H82:H87" si="26">(F82/G82-1)*100</f>
        <v>43.388123796831039</v>
      </c>
    </row>
    <row r="83" spans="1:9" x14ac:dyDescent="0.25">
      <c r="A83" s="5">
        <f t="shared" si="1"/>
        <v>39415</v>
      </c>
      <c r="B83">
        <v>714.8</v>
      </c>
      <c r="C83">
        <v>359.8</v>
      </c>
      <c r="D83">
        <v>1296</v>
      </c>
      <c r="E83">
        <v>1027.5999999999999</v>
      </c>
      <c r="F83">
        <f t="shared" si="25"/>
        <v>2010.8</v>
      </c>
      <c r="G83">
        <f t="shared" si="25"/>
        <v>1387.3999999999999</v>
      </c>
      <c r="H83" s="13">
        <f t="shared" si="26"/>
        <v>44.932968141848065</v>
      </c>
    </row>
    <row r="84" spans="1:9" x14ac:dyDescent="0.25">
      <c r="A84" s="5">
        <f t="shared" si="1"/>
        <v>39422</v>
      </c>
      <c r="B84">
        <v>745.3</v>
      </c>
      <c r="C84">
        <v>363</v>
      </c>
      <c r="D84">
        <v>1343.2</v>
      </c>
      <c r="E84">
        <v>1072</v>
      </c>
      <c r="F84">
        <f t="shared" si="25"/>
        <v>2088.5</v>
      </c>
      <c r="G84">
        <f t="shared" si="25"/>
        <v>1435</v>
      </c>
      <c r="H84" s="13">
        <f t="shared" si="26"/>
        <v>45.540069686411158</v>
      </c>
    </row>
    <row r="85" spans="1:9" x14ac:dyDescent="0.25">
      <c r="A85" s="5">
        <f t="shared" si="1"/>
        <v>39429</v>
      </c>
      <c r="B85">
        <v>801.3</v>
      </c>
      <c r="C85">
        <v>355.1</v>
      </c>
      <c r="D85">
        <v>1371.8</v>
      </c>
      <c r="E85">
        <v>1104.2</v>
      </c>
      <c r="F85">
        <f t="shared" ref="F85:G87" si="27">+B85+D85</f>
        <v>2173.1</v>
      </c>
      <c r="G85">
        <f t="shared" si="27"/>
        <v>1459.3000000000002</v>
      </c>
      <c r="H85" s="13">
        <f t="shared" si="26"/>
        <v>48.913862810936727</v>
      </c>
    </row>
    <row r="86" spans="1:9" x14ac:dyDescent="0.25">
      <c r="A86" s="5">
        <f t="shared" si="1"/>
        <v>39436</v>
      </c>
      <c r="B86">
        <v>852.3</v>
      </c>
      <c r="C86">
        <v>382.1</v>
      </c>
      <c r="D86">
        <v>1380.2</v>
      </c>
      <c r="E86">
        <v>1127.0999999999999</v>
      </c>
      <c r="F86">
        <f t="shared" si="27"/>
        <v>2232.5</v>
      </c>
      <c r="G86">
        <f t="shared" si="27"/>
        <v>1509.1999999999998</v>
      </c>
      <c r="H86" s="13">
        <f t="shared" si="26"/>
        <v>47.926053538298461</v>
      </c>
    </row>
    <row r="87" spans="1:9" x14ac:dyDescent="0.25">
      <c r="A87" s="5">
        <f t="shared" si="1"/>
        <v>39443</v>
      </c>
      <c r="B87">
        <v>833.9</v>
      </c>
      <c r="C87">
        <v>355.3</v>
      </c>
      <c r="D87">
        <v>1397.5</v>
      </c>
      <c r="E87">
        <v>1155.4000000000001</v>
      </c>
      <c r="F87">
        <f t="shared" si="27"/>
        <v>2231.4</v>
      </c>
      <c r="G87">
        <f t="shared" si="27"/>
        <v>1510.7</v>
      </c>
      <c r="H87" s="13">
        <f t="shared" si="26"/>
        <v>47.706361289468461</v>
      </c>
    </row>
    <row r="88" spans="1:9" x14ac:dyDescent="0.25">
      <c r="A88" s="5">
        <f t="shared" si="1"/>
        <v>39450</v>
      </c>
      <c r="B88">
        <v>756</v>
      </c>
      <c r="C88">
        <v>319.8</v>
      </c>
      <c r="D88">
        <v>1483.2</v>
      </c>
      <c r="E88">
        <v>1204.7</v>
      </c>
      <c r="F88">
        <f t="shared" ref="F88:G90" si="28">+B88+D88</f>
        <v>2239.1999999999998</v>
      </c>
      <c r="G88">
        <f t="shared" si="28"/>
        <v>1524.5</v>
      </c>
      <c r="H88" s="13">
        <f t="shared" ref="H88:H93" si="29">(F88/G88-1)*100</f>
        <v>46.88094457199081</v>
      </c>
    </row>
    <row r="89" spans="1:9" x14ac:dyDescent="0.25">
      <c r="A89" s="5">
        <f t="shared" si="1"/>
        <v>39457</v>
      </c>
      <c r="B89">
        <v>680.5</v>
      </c>
      <c r="C89">
        <v>320.5</v>
      </c>
      <c r="D89">
        <v>1567.9</v>
      </c>
      <c r="E89">
        <v>1227.9000000000001</v>
      </c>
      <c r="F89">
        <f t="shared" si="28"/>
        <v>2248.4</v>
      </c>
      <c r="G89">
        <f t="shared" si="28"/>
        <v>1548.4</v>
      </c>
      <c r="H89" s="13">
        <f t="shared" si="29"/>
        <v>45.207956600361655</v>
      </c>
    </row>
    <row r="90" spans="1:9" x14ac:dyDescent="0.25">
      <c r="A90" s="5">
        <f t="shared" si="1"/>
        <v>39464</v>
      </c>
      <c r="B90">
        <v>693.1</v>
      </c>
      <c r="C90">
        <v>331</v>
      </c>
      <c r="D90">
        <v>1587.2</v>
      </c>
      <c r="E90">
        <v>1272.9000000000001</v>
      </c>
      <c r="F90">
        <f t="shared" si="28"/>
        <v>2280.3000000000002</v>
      </c>
      <c r="G90">
        <f t="shared" si="28"/>
        <v>1603.9</v>
      </c>
      <c r="H90" s="13">
        <f t="shared" si="29"/>
        <v>42.172205249703843</v>
      </c>
    </row>
    <row r="91" spans="1:9" x14ac:dyDescent="0.25">
      <c r="A91" s="5">
        <f t="shared" si="1"/>
        <v>39471</v>
      </c>
      <c r="B91">
        <v>740.2</v>
      </c>
      <c r="C91">
        <v>327.8</v>
      </c>
      <c r="D91">
        <v>1622</v>
      </c>
      <c r="E91">
        <v>1308.4000000000001</v>
      </c>
      <c r="F91">
        <f t="shared" ref="F91:G93" si="30">+B91+D91</f>
        <v>2362.1999999999998</v>
      </c>
      <c r="G91">
        <f t="shared" si="30"/>
        <v>1636.2</v>
      </c>
      <c r="H91" s="13">
        <f t="shared" si="29"/>
        <v>44.371103777044361</v>
      </c>
    </row>
    <row r="92" spans="1:9" x14ac:dyDescent="0.25">
      <c r="A92" s="5">
        <f t="shared" si="1"/>
        <v>39478</v>
      </c>
      <c r="B92">
        <v>699.3</v>
      </c>
      <c r="C92">
        <v>319.8</v>
      </c>
      <c r="D92">
        <v>1713.2</v>
      </c>
      <c r="E92">
        <v>1335</v>
      </c>
      <c r="F92">
        <f t="shared" si="30"/>
        <v>2412.5</v>
      </c>
      <c r="G92">
        <f t="shared" si="30"/>
        <v>1654.8</v>
      </c>
      <c r="H92" s="13">
        <f t="shared" si="29"/>
        <v>45.788010635726373</v>
      </c>
    </row>
    <row r="93" spans="1:9" x14ac:dyDescent="0.25">
      <c r="A93" s="5">
        <f t="shared" si="1"/>
        <v>39485</v>
      </c>
      <c r="B93">
        <v>609.20000000000005</v>
      </c>
      <c r="C93">
        <v>290.2</v>
      </c>
      <c r="D93">
        <v>1801.2</v>
      </c>
      <c r="E93">
        <v>1385.4</v>
      </c>
      <c r="F93">
        <f t="shared" si="30"/>
        <v>2410.4</v>
      </c>
      <c r="G93">
        <f t="shared" si="30"/>
        <v>1675.6000000000001</v>
      </c>
      <c r="H93" s="13">
        <f t="shared" si="29"/>
        <v>43.852948197660524</v>
      </c>
      <c r="I93">
        <v>46.3</v>
      </c>
    </row>
    <row r="94" spans="1:9" x14ac:dyDescent="0.25">
      <c r="A94" s="5">
        <f t="shared" si="1"/>
        <v>39492</v>
      </c>
      <c r="B94">
        <v>613.6</v>
      </c>
      <c r="C94">
        <v>317.2</v>
      </c>
      <c r="D94">
        <v>1825.6</v>
      </c>
      <c r="E94">
        <v>1397.2</v>
      </c>
      <c r="F94">
        <f t="shared" ref="F94:G96" si="31">+B94+D94</f>
        <v>2439.1999999999998</v>
      </c>
      <c r="G94">
        <f t="shared" si="31"/>
        <v>1714.4</v>
      </c>
      <c r="H94" s="13">
        <f t="shared" ref="H94:H99" si="32">(F94/G94-1)*100</f>
        <v>42.277181521231896</v>
      </c>
      <c r="I94">
        <v>70.8</v>
      </c>
    </row>
    <row r="95" spans="1:9" x14ac:dyDescent="0.25">
      <c r="A95" s="5">
        <f t="shared" si="1"/>
        <v>39499</v>
      </c>
      <c r="B95">
        <v>584.20000000000005</v>
      </c>
      <c r="C95">
        <v>282.3</v>
      </c>
      <c r="D95">
        <v>1881.6</v>
      </c>
      <c r="E95">
        <v>1467.1</v>
      </c>
      <c r="F95">
        <f t="shared" si="31"/>
        <v>2465.8000000000002</v>
      </c>
      <c r="G95">
        <f t="shared" si="31"/>
        <v>1749.3999999999999</v>
      </c>
      <c r="H95" s="13">
        <f t="shared" si="32"/>
        <v>40.951183262832998</v>
      </c>
    </row>
    <row r="96" spans="1:9" x14ac:dyDescent="0.25">
      <c r="A96" s="5">
        <f t="shared" si="1"/>
        <v>39506</v>
      </c>
      <c r="B96">
        <v>592.9</v>
      </c>
      <c r="C96">
        <v>380.3</v>
      </c>
      <c r="D96">
        <v>1960.5</v>
      </c>
      <c r="E96">
        <v>1477.7</v>
      </c>
      <c r="F96">
        <f t="shared" si="31"/>
        <v>2553.4</v>
      </c>
      <c r="G96">
        <f t="shared" si="31"/>
        <v>1858</v>
      </c>
      <c r="H96" s="13">
        <f t="shared" si="32"/>
        <v>37.427341227125943</v>
      </c>
    </row>
    <row r="97" spans="1:9" x14ac:dyDescent="0.25">
      <c r="A97" s="5">
        <f t="shared" si="1"/>
        <v>39513</v>
      </c>
      <c r="B97">
        <v>570.9</v>
      </c>
      <c r="C97">
        <v>383.4</v>
      </c>
      <c r="D97">
        <v>1998.7</v>
      </c>
      <c r="E97">
        <v>1539</v>
      </c>
      <c r="F97">
        <f t="shared" ref="F97:G99" si="33">+B97+D97</f>
        <v>2569.6</v>
      </c>
      <c r="G97">
        <f t="shared" si="33"/>
        <v>1922.4</v>
      </c>
      <c r="H97" s="13">
        <f t="shared" si="32"/>
        <v>33.666250520183084</v>
      </c>
    </row>
    <row r="98" spans="1:9" x14ac:dyDescent="0.25">
      <c r="A98" s="5">
        <f t="shared" si="1"/>
        <v>39520</v>
      </c>
      <c r="B98">
        <v>490.4</v>
      </c>
      <c r="C98">
        <v>373.9</v>
      </c>
      <c r="D98">
        <v>2094.4</v>
      </c>
      <c r="E98">
        <v>1592.6</v>
      </c>
      <c r="F98">
        <f t="shared" si="33"/>
        <v>2584.8000000000002</v>
      </c>
      <c r="G98">
        <f t="shared" si="33"/>
        <v>1966.5</v>
      </c>
      <c r="H98" s="13">
        <f t="shared" si="32"/>
        <v>31.441647597254008</v>
      </c>
    </row>
    <row r="99" spans="1:9" x14ac:dyDescent="0.25">
      <c r="A99" s="5">
        <f t="shared" si="1"/>
        <v>39527</v>
      </c>
      <c r="B99">
        <v>476.3</v>
      </c>
      <c r="C99">
        <v>345.3</v>
      </c>
      <c r="D99">
        <v>2112.4</v>
      </c>
      <c r="E99">
        <v>1651.9</v>
      </c>
      <c r="F99">
        <f t="shared" si="33"/>
        <v>2588.7000000000003</v>
      </c>
      <c r="G99">
        <f t="shared" si="33"/>
        <v>1997.2</v>
      </c>
      <c r="H99" s="13">
        <f t="shared" si="32"/>
        <v>29.616463048267594</v>
      </c>
    </row>
    <row r="100" spans="1:9" x14ac:dyDescent="0.25">
      <c r="A100" s="5">
        <f t="shared" si="1"/>
        <v>39534</v>
      </c>
      <c r="B100">
        <v>419.6</v>
      </c>
      <c r="C100">
        <v>335</v>
      </c>
      <c r="D100">
        <v>2181.1999999999998</v>
      </c>
      <c r="E100">
        <v>1705.3</v>
      </c>
      <c r="F100">
        <f t="shared" ref="F100:G102" si="34">+B100+D100</f>
        <v>2600.7999999999997</v>
      </c>
      <c r="G100">
        <f t="shared" si="34"/>
        <v>2040.3</v>
      </c>
      <c r="H100" s="13">
        <f t="shared" ref="H100:H105" si="35">(F100/G100-1)*100</f>
        <v>27.471450276920038</v>
      </c>
    </row>
    <row r="101" spans="1:9" x14ac:dyDescent="0.25">
      <c r="A101" s="5">
        <f t="shared" si="1"/>
        <v>39541</v>
      </c>
      <c r="B101">
        <v>387.7</v>
      </c>
      <c r="C101">
        <v>348.9</v>
      </c>
      <c r="D101">
        <v>2275.1</v>
      </c>
      <c r="E101">
        <v>1723</v>
      </c>
      <c r="F101">
        <f t="shared" si="34"/>
        <v>2662.7999999999997</v>
      </c>
      <c r="G101">
        <f t="shared" si="34"/>
        <v>2071.9</v>
      </c>
      <c r="H101" s="13">
        <f t="shared" si="35"/>
        <v>28.519716202519408</v>
      </c>
    </row>
    <row r="102" spans="1:9" x14ac:dyDescent="0.25">
      <c r="A102" s="5">
        <f t="shared" si="1"/>
        <v>39548</v>
      </c>
      <c r="B102">
        <v>353.5</v>
      </c>
      <c r="C102">
        <v>286.10000000000002</v>
      </c>
      <c r="D102">
        <v>2312.1999999999998</v>
      </c>
      <c r="E102">
        <v>1800.8</v>
      </c>
      <c r="F102">
        <f t="shared" si="34"/>
        <v>2665.7</v>
      </c>
      <c r="G102">
        <f t="shared" si="34"/>
        <v>2086.9</v>
      </c>
      <c r="H102" s="13">
        <f t="shared" si="35"/>
        <v>27.734917820690953</v>
      </c>
    </row>
    <row r="103" spans="1:9" x14ac:dyDescent="0.25">
      <c r="A103" s="5">
        <f t="shared" si="1"/>
        <v>39555</v>
      </c>
      <c r="B103">
        <v>308.8</v>
      </c>
      <c r="C103">
        <v>258</v>
      </c>
      <c r="D103">
        <v>2365.9</v>
      </c>
      <c r="E103">
        <v>1901.8</v>
      </c>
      <c r="F103">
        <f t="shared" ref="F103:G105" si="36">+B103+D103</f>
        <v>2674.7000000000003</v>
      </c>
      <c r="G103">
        <f t="shared" si="36"/>
        <v>2159.8000000000002</v>
      </c>
      <c r="H103" s="13">
        <f t="shared" si="35"/>
        <v>23.840170386146873</v>
      </c>
    </row>
    <row r="104" spans="1:9" x14ac:dyDescent="0.25">
      <c r="A104" s="5">
        <f t="shared" si="1"/>
        <v>39562</v>
      </c>
      <c r="B104">
        <v>297.10000000000002</v>
      </c>
      <c r="C104">
        <v>245.3</v>
      </c>
      <c r="D104">
        <v>2397.1</v>
      </c>
      <c r="E104">
        <v>1927.4</v>
      </c>
      <c r="F104">
        <f t="shared" si="36"/>
        <v>2694.2</v>
      </c>
      <c r="G104">
        <f t="shared" si="36"/>
        <v>2172.7000000000003</v>
      </c>
      <c r="H104" s="13">
        <f t="shared" si="35"/>
        <v>24.002393335481177</v>
      </c>
    </row>
    <row r="105" spans="1:9" x14ac:dyDescent="0.25">
      <c r="A105" s="5">
        <f t="shared" si="1"/>
        <v>39569</v>
      </c>
      <c r="B105">
        <v>314.89999999999998</v>
      </c>
      <c r="C105">
        <v>213</v>
      </c>
      <c r="D105">
        <v>2414.1</v>
      </c>
      <c r="E105">
        <v>1985.7</v>
      </c>
      <c r="F105">
        <f t="shared" si="36"/>
        <v>2729</v>
      </c>
      <c r="G105">
        <f t="shared" si="36"/>
        <v>2198.6999999999998</v>
      </c>
      <c r="H105" s="13">
        <f t="shared" si="35"/>
        <v>24.118797471233023</v>
      </c>
      <c r="I105">
        <v>437.4</v>
      </c>
    </row>
    <row r="106" spans="1:9" x14ac:dyDescent="0.25">
      <c r="A106" s="5">
        <f t="shared" si="1"/>
        <v>39576</v>
      </c>
      <c r="B106">
        <v>231.8</v>
      </c>
      <c r="C106">
        <v>198.9</v>
      </c>
      <c r="D106">
        <v>2498.4</v>
      </c>
      <c r="E106">
        <v>2011.3</v>
      </c>
      <c r="F106">
        <f t="shared" ref="F106:G108" si="37">+B106+D106</f>
        <v>2730.2000000000003</v>
      </c>
      <c r="G106">
        <f t="shared" si="37"/>
        <v>2210.1999999999998</v>
      </c>
      <c r="H106" s="13">
        <f t="shared" ref="H106:H111" si="38">(F106/G106-1)*100</f>
        <v>23.527282598859856</v>
      </c>
      <c r="I106">
        <v>437.4</v>
      </c>
    </row>
    <row r="107" spans="1:9" x14ac:dyDescent="0.25">
      <c r="A107" s="5">
        <f t="shared" si="1"/>
        <v>39583</v>
      </c>
      <c r="B107">
        <v>216.5</v>
      </c>
      <c r="C107">
        <v>151</v>
      </c>
      <c r="D107">
        <v>2515.1999999999998</v>
      </c>
      <c r="E107">
        <v>2064.3000000000002</v>
      </c>
      <c r="F107">
        <f t="shared" si="37"/>
        <v>2731.7</v>
      </c>
      <c r="G107">
        <f t="shared" si="37"/>
        <v>2215.3000000000002</v>
      </c>
      <c r="H107" s="13">
        <f t="shared" si="38"/>
        <v>23.310612558118528</v>
      </c>
      <c r="I107">
        <v>524.4</v>
      </c>
    </row>
    <row r="108" spans="1:9" x14ac:dyDescent="0.25">
      <c r="A108" s="5">
        <f t="shared" si="1"/>
        <v>39590</v>
      </c>
      <c r="B108">
        <v>196.8</v>
      </c>
      <c r="C108">
        <v>118.5</v>
      </c>
      <c r="D108">
        <v>2533.9</v>
      </c>
      <c r="E108">
        <v>2100.1999999999998</v>
      </c>
      <c r="F108">
        <f t="shared" si="37"/>
        <v>2730.7000000000003</v>
      </c>
      <c r="G108">
        <f t="shared" si="37"/>
        <v>2218.6999999999998</v>
      </c>
      <c r="H108" s="13">
        <f t="shared" si="38"/>
        <v>23.076576373552093</v>
      </c>
      <c r="I108">
        <v>529.4</v>
      </c>
    </row>
    <row r="109" spans="1:9" x14ac:dyDescent="0.25">
      <c r="A109" s="5">
        <f t="shared" si="1"/>
        <v>39597</v>
      </c>
      <c r="B109">
        <v>172.3</v>
      </c>
      <c r="C109">
        <v>82.3</v>
      </c>
      <c r="D109">
        <v>2556.5</v>
      </c>
      <c r="E109">
        <v>2137.6999999999998</v>
      </c>
      <c r="F109">
        <f t="shared" ref="F109:G111" si="39">+B109+D109</f>
        <v>2728.8</v>
      </c>
      <c r="G109">
        <f t="shared" si="39"/>
        <v>2220</v>
      </c>
      <c r="H109" s="13">
        <f t="shared" si="38"/>
        <v>22.91891891891893</v>
      </c>
      <c r="I109">
        <v>539.1</v>
      </c>
    </row>
    <row r="110" spans="1:9" x14ac:dyDescent="0.25">
      <c r="A110" s="5">
        <f t="shared" si="1"/>
        <v>39604</v>
      </c>
      <c r="B110">
        <v>709.2</v>
      </c>
      <c r="C110">
        <v>390.5</v>
      </c>
      <c r="D110">
        <v>11.6</v>
      </c>
      <c r="E110">
        <v>46.9</v>
      </c>
      <c r="F110">
        <f t="shared" si="39"/>
        <v>720.80000000000007</v>
      </c>
      <c r="G110">
        <f t="shared" si="39"/>
        <v>437.4</v>
      </c>
      <c r="H110" s="13">
        <f t="shared" si="38"/>
        <v>64.791952446273456</v>
      </c>
    </row>
    <row r="111" spans="1:9" x14ac:dyDescent="0.25">
      <c r="A111" s="5">
        <f t="shared" si="1"/>
        <v>39611</v>
      </c>
      <c r="B111">
        <v>709.2</v>
      </c>
      <c r="C111">
        <v>390.5</v>
      </c>
      <c r="D111">
        <v>11.6</v>
      </c>
      <c r="E111">
        <v>46.9</v>
      </c>
      <c r="F111">
        <f t="shared" si="39"/>
        <v>720.80000000000007</v>
      </c>
      <c r="G111">
        <f t="shared" si="39"/>
        <v>437.4</v>
      </c>
      <c r="H111" s="13">
        <f t="shared" si="38"/>
        <v>64.791952446273456</v>
      </c>
    </row>
    <row r="112" spans="1:9" x14ac:dyDescent="0.25">
      <c r="A112" s="5">
        <f t="shared" si="1"/>
        <v>39618</v>
      </c>
      <c r="B112">
        <v>810</v>
      </c>
      <c r="C112">
        <v>421.5</v>
      </c>
      <c r="D112">
        <v>50.8</v>
      </c>
      <c r="E112">
        <v>130.80000000000001</v>
      </c>
      <c r="F112">
        <f t="shared" ref="F112:G114" si="40">+B112+D112</f>
        <v>860.8</v>
      </c>
      <c r="G112">
        <f t="shared" si="40"/>
        <v>552.29999999999995</v>
      </c>
      <c r="H112" s="13">
        <f t="shared" ref="H112:H117" si="41">(F112/G112-1)*100</f>
        <v>55.857323918160432</v>
      </c>
    </row>
    <row r="113" spans="1:9" x14ac:dyDescent="0.25">
      <c r="A113" s="5">
        <f t="shared" si="1"/>
        <v>39625</v>
      </c>
      <c r="B113">
        <v>851.7</v>
      </c>
      <c r="C113">
        <v>435.5</v>
      </c>
      <c r="D113">
        <v>73.2</v>
      </c>
      <c r="E113">
        <v>164.2</v>
      </c>
      <c r="F113">
        <f t="shared" si="40"/>
        <v>924.90000000000009</v>
      </c>
      <c r="G113">
        <f t="shared" si="40"/>
        <v>599.70000000000005</v>
      </c>
      <c r="H113" s="13">
        <f t="shared" si="41"/>
        <v>54.227113556778384</v>
      </c>
    </row>
    <row r="114" spans="1:9" x14ac:dyDescent="0.25">
      <c r="A114" s="5">
        <f t="shared" si="1"/>
        <v>39632</v>
      </c>
      <c r="B114">
        <v>804.8</v>
      </c>
      <c r="C114">
        <v>373.7</v>
      </c>
      <c r="D114">
        <v>126.4</v>
      </c>
      <c r="E114">
        <v>262.39999999999998</v>
      </c>
      <c r="F114">
        <f t="shared" si="40"/>
        <v>931.19999999999993</v>
      </c>
      <c r="G114">
        <f t="shared" si="40"/>
        <v>636.09999999999991</v>
      </c>
      <c r="H114" s="13">
        <f t="shared" si="41"/>
        <v>46.392076717497254</v>
      </c>
    </row>
    <row r="115" spans="1:9" x14ac:dyDescent="0.25">
      <c r="A115" s="5">
        <f t="shared" si="1"/>
        <v>39639</v>
      </c>
      <c r="B115">
        <v>832</v>
      </c>
      <c r="C115">
        <v>505.5</v>
      </c>
      <c r="D115">
        <v>148.9</v>
      </c>
      <c r="E115">
        <v>292</v>
      </c>
      <c r="F115">
        <f t="shared" ref="F115:G117" si="42">+B115+D115</f>
        <v>980.9</v>
      </c>
      <c r="G115">
        <f t="shared" si="42"/>
        <v>797.5</v>
      </c>
      <c r="H115" s="13">
        <f t="shared" si="41"/>
        <v>22.996865203761764</v>
      </c>
    </row>
    <row r="116" spans="1:9" x14ac:dyDescent="0.25">
      <c r="A116" s="5">
        <f t="shared" si="1"/>
        <v>39646</v>
      </c>
      <c r="B116">
        <v>850</v>
      </c>
      <c r="C116">
        <v>496.7</v>
      </c>
      <c r="D116">
        <v>284</v>
      </c>
      <c r="E116">
        <v>341.4</v>
      </c>
      <c r="F116">
        <f t="shared" si="42"/>
        <v>1134</v>
      </c>
      <c r="G116">
        <f t="shared" si="42"/>
        <v>838.09999999999991</v>
      </c>
      <c r="H116" s="13">
        <f t="shared" si="41"/>
        <v>35.306049397446614</v>
      </c>
    </row>
    <row r="117" spans="1:9" x14ac:dyDescent="0.25">
      <c r="A117" s="5">
        <f t="shared" si="1"/>
        <v>39653</v>
      </c>
      <c r="B117">
        <v>894.6</v>
      </c>
      <c r="C117">
        <v>533.29999999999995</v>
      </c>
      <c r="D117">
        <v>311.89999999999998</v>
      </c>
      <c r="E117">
        <v>382.7</v>
      </c>
      <c r="F117">
        <f t="shared" si="42"/>
        <v>1206.5</v>
      </c>
      <c r="G117">
        <f t="shared" si="42"/>
        <v>916</v>
      </c>
      <c r="H117" s="13">
        <f t="shared" si="41"/>
        <v>31.713973799126638</v>
      </c>
    </row>
    <row r="118" spans="1:9" x14ac:dyDescent="0.25">
      <c r="A118" s="5">
        <f t="shared" si="1"/>
        <v>39660</v>
      </c>
      <c r="B118">
        <v>947.8</v>
      </c>
      <c r="C118">
        <v>533.9</v>
      </c>
      <c r="D118">
        <v>361.2</v>
      </c>
      <c r="E118">
        <v>448</v>
      </c>
      <c r="F118">
        <f t="shared" ref="F118:G120" si="43">+B118+D118</f>
        <v>1309</v>
      </c>
      <c r="G118">
        <f t="shared" si="43"/>
        <v>981.9</v>
      </c>
      <c r="H118" s="13">
        <f t="shared" ref="H118:H123" si="44">(F118/G118-1)*100</f>
        <v>33.312964660352385</v>
      </c>
      <c r="I118">
        <v>5</v>
      </c>
    </row>
    <row r="119" spans="1:9" x14ac:dyDescent="0.25">
      <c r="A119" s="5">
        <f t="shared" si="1"/>
        <v>39667</v>
      </c>
      <c r="B119">
        <v>884.8</v>
      </c>
      <c r="C119">
        <v>529.9</v>
      </c>
      <c r="D119">
        <v>439.2</v>
      </c>
      <c r="E119">
        <v>472.4</v>
      </c>
      <c r="F119">
        <f t="shared" si="43"/>
        <v>1324</v>
      </c>
      <c r="G119">
        <f t="shared" si="43"/>
        <v>1002.3</v>
      </c>
      <c r="H119" s="13">
        <f t="shared" si="44"/>
        <v>32.096178788785792</v>
      </c>
      <c r="I119">
        <v>5</v>
      </c>
    </row>
    <row r="120" spans="1:9" x14ac:dyDescent="0.25">
      <c r="A120" s="5">
        <f t="shared" si="1"/>
        <v>39674</v>
      </c>
      <c r="B120">
        <v>880.6</v>
      </c>
      <c r="C120">
        <v>507.3</v>
      </c>
      <c r="D120">
        <v>501.9</v>
      </c>
      <c r="E120">
        <v>523.9</v>
      </c>
      <c r="F120">
        <f t="shared" si="43"/>
        <v>1382.5</v>
      </c>
      <c r="G120">
        <f t="shared" si="43"/>
        <v>1031.2</v>
      </c>
      <c r="H120" s="13">
        <f t="shared" si="44"/>
        <v>34.06710628394103</v>
      </c>
      <c r="I120">
        <v>20</v>
      </c>
    </row>
    <row r="121" spans="1:9" x14ac:dyDescent="0.25">
      <c r="A121" s="5">
        <f t="shared" si="1"/>
        <v>39681</v>
      </c>
      <c r="B121">
        <v>850</v>
      </c>
      <c r="C121">
        <v>460.3</v>
      </c>
      <c r="D121">
        <v>603.20000000000005</v>
      </c>
      <c r="E121">
        <v>558.70000000000005</v>
      </c>
      <c r="F121">
        <f t="shared" ref="F121:G123" si="45">+B121+D121</f>
        <v>1453.2</v>
      </c>
      <c r="G121">
        <f t="shared" si="45"/>
        <v>1019</v>
      </c>
      <c r="H121" s="13">
        <f t="shared" si="44"/>
        <v>42.610402355250244</v>
      </c>
      <c r="I121">
        <v>20</v>
      </c>
    </row>
    <row r="122" spans="1:9" x14ac:dyDescent="0.25">
      <c r="A122" s="5">
        <f t="shared" si="1"/>
        <v>39688</v>
      </c>
      <c r="B122">
        <v>795.9</v>
      </c>
      <c r="C122">
        <v>455.3</v>
      </c>
      <c r="D122">
        <v>658.5</v>
      </c>
      <c r="E122">
        <v>591.5</v>
      </c>
      <c r="F122">
        <f t="shared" si="45"/>
        <v>1454.4</v>
      </c>
      <c r="G122">
        <f t="shared" si="45"/>
        <v>1046.8</v>
      </c>
      <c r="H122" s="13">
        <f t="shared" si="44"/>
        <v>38.937714940771897</v>
      </c>
    </row>
    <row r="123" spans="1:9" x14ac:dyDescent="0.25">
      <c r="A123" s="5">
        <f t="shared" si="1"/>
        <v>39695</v>
      </c>
      <c r="B123">
        <v>789.3</v>
      </c>
      <c r="C123">
        <v>423.6</v>
      </c>
      <c r="D123">
        <v>706.2</v>
      </c>
      <c r="E123">
        <v>654.79999999999995</v>
      </c>
      <c r="F123">
        <f t="shared" si="45"/>
        <v>1495.5</v>
      </c>
      <c r="G123">
        <f t="shared" si="45"/>
        <v>1078.4000000000001</v>
      </c>
      <c r="H123" s="13">
        <f t="shared" si="44"/>
        <v>38.677670623145403</v>
      </c>
    </row>
    <row r="124" spans="1:9" x14ac:dyDescent="0.25">
      <c r="A124" s="5">
        <f t="shared" si="1"/>
        <v>39702</v>
      </c>
      <c r="B124">
        <v>802.3</v>
      </c>
      <c r="C124">
        <v>412.9</v>
      </c>
      <c r="D124">
        <v>758.3</v>
      </c>
      <c r="E124">
        <v>709.8</v>
      </c>
      <c r="F124">
        <f t="shared" ref="F124:G126" si="46">+B124+D124</f>
        <v>1560.6</v>
      </c>
      <c r="G124">
        <f t="shared" si="46"/>
        <v>1122.6999999999998</v>
      </c>
      <c r="H124" s="13">
        <f t="shared" ref="H124:H129" si="47">(F124/G124-1)*100</f>
        <v>39.004186336510216</v>
      </c>
    </row>
    <row r="125" spans="1:9" x14ac:dyDescent="0.25">
      <c r="A125" s="5">
        <f t="shared" si="1"/>
        <v>39709</v>
      </c>
      <c r="B125">
        <v>852.3</v>
      </c>
      <c r="C125">
        <v>493.1</v>
      </c>
      <c r="D125">
        <v>773.5</v>
      </c>
      <c r="E125">
        <v>737.2</v>
      </c>
      <c r="F125">
        <f t="shared" si="46"/>
        <v>1625.8</v>
      </c>
      <c r="G125">
        <f t="shared" si="46"/>
        <v>1230.3000000000002</v>
      </c>
      <c r="H125" s="13">
        <f t="shared" si="47"/>
        <v>32.146630903031756</v>
      </c>
    </row>
    <row r="126" spans="1:9" x14ac:dyDescent="0.25">
      <c r="A126" s="5">
        <f t="shared" si="1"/>
        <v>39716</v>
      </c>
      <c r="B126">
        <v>804</v>
      </c>
      <c r="C126">
        <v>589</v>
      </c>
      <c r="D126">
        <v>876.4</v>
      </c>
      <c r="E126">
        <v>832.2</v>
      </c>
      <c r="F126">
        <f t="shared" si="46"/>
        <v>1680.4</v>
      </c>
      <c r="G126">
        <f t="shared" si="46"/>
        <v>1421.2</v>
      </c>
      <c r="H126" s="13">
        <f t="shared" si="47"/>
        <v>18.238108640585416</v>
      </c>
    </row>
    <row r="127" spans="1:9" x14ac:dyDescent="0.25">
      <c r="A127" s="5">
        <f t="shared" si="1"/>
        <v>39723</v>
      </c>
      <c r="B127">
        <v>777.3</v>
      </c>
      <c r="C127">
        <v>801.3</v>
      </c>
      <c r="D127">
        <v>916.3</v>
      </c>
      <c r="E127">
        <v>872.8</v>
      </c>
      <c r="F127">
        <f t="shared" ref="F127:G129" si="48">+B127+D127</f>
        <v>1693.6</v>
      </c>
      <c r="G127">
        <f t="shared" si="48"/>
        <v>1674.1</v>
      </c>
      <c r="H127" s="13">
        <f t="shared" si="47"/>
        <v>1.164804969834532</v>
      </c>
    </row>
    <row r="128" spans="1:9" x14ac:dyDescent="0.25">
      <c r="A128" s="5">
        <f t="shared" si="1"/>
        <v>39730</v>
      </c>
      <c r="B128">
        <v>736.6</v>
      </c>
      <c r="C128">
        <v>802.4</v>
      </c>
      <c r="D128">
        <v>1017.8</v>
      </c>
      <c r="E128">
        <v>945.5</v>
      </c>
      <c r="F128">
        <f t="shared" si="48"/>
        <v>1754.4</v>
      </c>
      <c r="G128">
        <f t="shared" si="48"/>
        <v>1747.9</v>
      </c>
      <c r="H128" s="13">
        <f t="shared" si="47"/>
        <v>0.37187482121403548</v>
      </c>
    </row>
    <row r="129" spans="1:9" x14ac:dyDescent="0.25">
      <c r="A129" s="5">
        <f t="shared" si="1"/>
        <v>39737</v>
      </c>
      <c r="B129">
        <v>743.6</v>
      </c>
      <c r="C129">
        <v>737.3</v>
      </c>
      <c r="D129">
        <v>1060</v>
      </c>
      <c r="E129">
        <v>1028.5</v>
      </c>
      <c r="F129">
        <f t="shared" si="48"/>
        <v>1803.6</v>
      </c>
      <c r="G129">
        <f t="shared" si="48"/>
        <v>1765.8</v>
      </c>
      <c r="H129" s="13">
        <f t="shared" si="47"/>
        <v>2.1406727828746197</v>
      </c>
    </row>
    <row r="130" spans="1:9" x14ac:dyDescent="0.25">
      <c r="A130" s="5">
        <f t="shared" si="1"/>
        <v>39744</v>
      </c>
      <c r="B130">
        <v>730.9</v>
      </c>
      <c r="C130">
        <v>730</v>
      </c>
      <c r="D130">
        <v>1106</v>
      </c>
      <c r="E130">
        <v>1047.5999999999999</v>
      </c>
      <c r="F130">
        <f t="shared" ref="F130:G132" si="49">+B130+D130</f>
        <v>1836.9</v>
      </c>
      <c r="G130">
        <f t="shared" si="49"/>
        <v>1777.6</v>
      </c>
      <c r="H130" s="13">
        <f t="shared" ref="H130:H135" si="50">(F130/G130-1)*100</f>
        <v>3.3359585958596005</v>
      </c>
    </row>
    <row r="131" spans="1:9" x14ac:dyDescent="0.25">
      <c r="A131" s="5">
        <f t="shared" si="1"/>
        <v>39751</v>
      </c>
      <c r="B131">
        <v>754</v>
      </c>
      <c r="C131">
        <v>680.8</v>
      </c>
      <c r="D131">
        <v>1112.7</v>
      </c>
      <c r="E131">
        <v>1129.3</v>
      </c>
      <c r="F131">
        <f t="shared" si="49"/>
        <v>1866.7</v>
      </c>
      <c r="G131">
        <f t="shared" si="49"/>
        <v>1810.1</v>
      </c>
      <c r="H131" s="13">
        <f t="shared" si="50"/>
        <v>3.1268990663499308</v>
      </c>
    </row>
    <row r="132" spans="1:9" x14ac:dyDescent="0.25">
      <c r="A132" s="5">
        <f t="shared" si="1"/>
        <v>39758</v>
      </c>
      <c r="B132">
        <v>734.5</v>
      </c>
      <c r="C132">
        <v>662.7</v>
      </c>
      <c r="D132">
        <v>1175.8</v>
      </c>
      <c r="E132">
        <v>1177.5999999999999</v>
      </c>
      <c r="F132">
        <f t="shared" si="49"/>
        <v>1910.3</v>
      </c>
      <c r="G132">
        <f t="shared" si="49"/>
        <v>1840.3</v>
      </c>
      <c r="H132" s="13">
        <f t="shared" si="50"/>
        <v>3.8037276531000419</v>
      </c>
    </row>
    <row r="133" spans="1:9" x14ac:dyDescent="0.25">
      <c r="A133" s="5">
        <f t="shared" si="1"/>
        <v>39765</v>
      </c>
      <c r="B133">
        <v>721.6</v>
      </c>
      <c r="C133">
        <v>697.7</v>
      </c>
      <c r="D133">
        <v>1186</v>
      </c>
      <c r="E133">
        <v>1223.5</v>
      </c>
      <c r="F133">
        <f t="shared" ref="F133:G135" si="51">+B133+D133</f>
        <v>1907.6</v>
      </c>
      <c r="G133">
        <f t="shared" si="51"/>
        <v>1921.2</v>
      </c>
      <c r="H133" s="13">
        <f t="shared" si="50"/>
        <v>-0.70789090151989198</v>
      </c>
    </row>
    <row r="134" spans="1:9" x14ac:dyDescent="0.25">
      <c r="A134" s="5">
        <f t="shared" si="1"/>
        <v>39772</v>
      </c>
      <c r="B134">
        <v>664.4</v>
      </c>
      <c r="C134">
        <v>694.8</v>
      </c>
      <c r="D134">
        <v>1254.3</v>
      </c>
      <c r="E134">
        <v>1241.8</v>
      </c>
      <c r="F134">
        <f t="shared" si="51"/>
        <v>1918.6999999999998</v>
      </c>
      <c r="G134">
        <f t="shared" si="51"/>
        <v>1936.6</v>
      </c>
      <c r="H134" s="13">
        <f t="shared" si="50"/>
        <v>-0.92430032014871877</v>
      </c>
    </row>
    <row r="135" spans="1:9" x14ac:dyDescent="0.25">
      <c r="A135" s="5">
        <f t="shared" si="1"/>
        <v>39779</v>
      </c>
      <c r="B135">
        <v>609.29999999999995</v>
      </c>
      <c r="C135">
        <v>714.8</v>
      </c>
      <c r="D135">
        <v>1312.3</v>
      </c>
      <c r="E135">
        <v>1296</v>
      </c>
      <c r="F135">
        <f t="shared" si="51"/>
        <v>1921.6</v>
      </c>
      <c r="G135">
        <f t="shared" si="51"/>
        <v>2010.8</v>
      </c>
      <c r="H135" s="13">
        <f t="shared" si="50"/>
        <v>-4.4360453550825518</v>
      </c>
    </row>
    <row r="136" spans="1:9" x14ac:dyDescent="0.25">
      <c r="A136" s="5">
        <f t="shared" si="1"/>
        <v>39786</v>
      </c>
      <c r="B136">
        <v>606.4</v>
      </c>
      <c r="C136">
        <v>745.3</v>
      </c>
      <c r="D136">
        <v>1329</v>
      </c>
      <c r="E136">
        <v>1343.2</v>
      </c>
      <c r="F136">
        <f t="shared" ref="F136:G138" si="52">+B136+D136</f>
        <v>1935.4</v>
      </c>
      <c r="G136">
        <f t="shared" si="52"/>
        <v>2088.5</v>
      </c>
      <c r="H136" s="13">
        <f t="shared" ref="H136:H141" si="53">(F136/G136-1)*100</f>
        <v>-7.3306200622456297</v>
      </c>
    </row>
    <row r="137" spans="1:9" x14ac:dyDescent="0.25">
      <c r="A137" s="5">
        <f t="shared" si="1"/>
        <v>39793</v>
      </c>
      <c r="B137">
        <v>707.5</v>
      </c>
      <c r="C137">
        <v>801.3</v>
      </c>
      <c r="D137">
        <v>1346.5</v>
      </c>
      <c r="E137">
        <v>1371.8</v>
      </c>
      <c r="F137">
        <f t="shared" si="52"/>
        <v>2054</v>
      </c>
      <c r="G137">
        <f t="shared" si="52"/>
        <v>2173.1</v>
      </c>
      <c r="H137" s="13">
        <f t="shared" si="53"/>
        <v>-5.4806497630113586</v>
      </c>
      <c r="I137">
        <v>160.80000000000001</v>
      </c>
    </row>
    <row r="138" spans="1:9" x14ac:dyDescent="0.25">
      <c r="A138" s="5">
        <f t="shared" si="1"/>
        <v>39800</v>
      </c>
      <c r="B138">
        <v>669.1</v>
      </c>
      <c r="C138">
        <v>852.3</v>
      </c>
      <c r="D138">
        <v>1443.5</v>
      </c>
      <c r="E138">
        <v>1380.2</v>
      </c>
      <c r="F138">
        <f t="shared" si="52"/>
        <v>2112.6</v>
      </c>
      <c r="G138">
        <f t="shared" si="52"/>
        <v>2232.5</v>
      </c>
      <c r="H138" s="13">
        <f t="shared" si="53"/>
        <v>-5.3706606942889206</v>
      </c>
      <c r="I138">
        <v>160.80000000000001</v>
      </c>
    </row>
    <row r="139" spans="1:9" x14ac:dyDescent="0.25">
      <c r="A139" s="5">
        <f t="shared" si="1"/>
        <v>39807</v>
      </c>
      <c r="B139">
        <v>672.1</v>
      </c>
      <c r="C139">
        <v>833.9</v>
      </c>
      <c r="D139">
        <v>1449.3</v>
      </c>
      <c r="E139">
        <v>1397.5</v>
      </c>
      <c r="F139">
        <f t="shared" ref="F139:G141" si="54">+B139+D139</f>
        <v>2121.4</v>
      </c>
      <c r="G139">
        <f t="shared" si="54"/>
        <v>2231.4</v>
      </c>
      <c r="H139" s="13">
        <f t="shared" si="53"/>
        <v>-4.929640584386485</v>
      </c>
      <c r="I139">
        <v>160.80000000000001</v>
      </c>
    </row>
    <row r="140" spans="1:9" x14ac:dyDescent="0.25">
      <c r="A140" s="5">
        <f t="shared" si="1"/>
        <v>39814</v>
      </c>
      <c r="B140">
        <v>646.79999999999995</v>
      </c>
      <c r="C140">
        <v>756</v>
      </c>
      <c r="D140">
        <v>1497.6</v>
      </c>
      <c r="E140">
        <v>1483.2</v>
      </c>
      <c r="F140">
        <f t="shared" si="54"/>
        <v>2144.3999999999996</v>
      </c>
      <c r="G140">
        <f t="shared" si="54"/>
        <v>2239.1999999999998</v>
      </c>
      <c r="H140" s="13">
        <f t="shared" si="53"/>
        <v>-4.2336548767416993</v>
      </c>
      <c r="I140">
        <v>160.80000000000001</v>
      </c>
    </row>
    <row r="141" spans="1:9" x14ac:dyDescent="0.25">
      <c r="A141" s="5">
        <f t="shared" si="1"/>
        <v>39821</v>
      </c>
      <c r="B141">
        <v>605</v>
      </c>
      <c r="C141">
        <v>680.5</v>
      </c>
      <c r="D141">
        <v>1541.3</v>
      </c>
      <c r="E141">
        <v>1567.9</v>
      </c>
      <c r="F141">
        <f t="shared" si="54"/>
        <v>2146.3000000000002</v>
      </c>
      <c r="G141">
        <f t="shared" si="54"/>
        <v>2248.4</v>
      </c>
      <c r="H141" s="13">
        <f t="shared" si="53"/>
        <v>-4.5410069382672109</v>
      </c>
      <c r="I141">
        <v>160.80000000000001</v>
      </c>
    </row>
    <row r="142" spans="1:9" x14ac:dyDescent="0.25">
      <c r="A142" s="5">
        <f t="shared" si="1"/>
        <v>39828</v>
      </c>
      <c r="B142">
        <v>585.79999999999995</v>
      </c>
      <c r="C142">
        <v>693.1</v>
      </c>
      <c r="D142">
        <v>1567.2</v>
      </c>
      <c r="E142">
        <v>1587.2</v>
      </c>
      <c r="F142">
        <f t="shared" ref="F142:G144" si="55">+B142+D142</f>
        <v>2153</v>
      </c>
      <c r="G142">
        <f t="shared" si="55"/>
        <v>2280.3000000000002</v>
      </c>
      <c r="H142" s="13">
        <f t="shared" ref="H142:H147" si="56">(F142/G142-1)*100</f>
        <v>-5.5825987808621802</v>
      </c>
      <c r="I142">
        <v>160.80000000000001</v>
      </c>
    </row>
    <row r="143" spans="1:9" x14ac:dyDescent="0.25">
      <c r="A143" s="5">
        <f t="shared" si="1"/>
        <v>39835</v>
      </c>
      <c r="B143">
        <v>585.20000000000005</v>
      </c>
      <c r="C143">
        <v>740.2</v>
      </c>
      <c r="D143">
        <v>1603.2</v>
      </c>
      <c r="E143">
        <v>1622</v>
      </c>
      <c r="F143">
        <f t="shared" si="55"/>
        <v>2188.4</v>
      </c>
      <c r="G143">
        <f t="shared" si="55"/>
        <v>2362.1999999999998</v>
      </c>
      <c r="H143" s="13">
        <f t="shared" si="56"/>
        <v>-7.3575480484294182</v>
      </c>
      <c r="I143">
        <v>160.80000000000001</v>
      </c>
    </row>
    <row r="144" spans="1:9" x14ac:dyDescent="0.25">
      <c r="A144" s="5">
        <f t="shared" si="1"/>
        <v>39842</v>
      </c>
      <c r="B144">
        <v>639.79999999999995</v>
      </c>
      <c r="C144">
        <v>699.3</v>
      </c>
      <c r="D144">
        <v>1647.9</v>
      </c>
      <c r="E144">
        <v>1713.2</v>
      </c>
      <c r="F144">
        <f t="shared" si="55"/>
        <v>2287.6999999999998</v>
      </c>
      <c r="G144">
        <f t="shared" si="55"/>
        <v>2412.5</v>
      </c>
      <c r="H144" s="13">
        <f t="shared" si="56"/>
        <v>-5.1730569948186584</v>
      </c>
      <c r="I144">
        <v>160.80000000000001</v>
      </c>
    </row>
    <row r="145" spans="1:9" x14ac:dyDescent="0.25">
      <c r="A145" s="5">
        <f t="shared" si="1"/>
        <v>39849</v>
      </c>
      <c r="B145">
        <v>581.70000000000005</v>
      </c>
      <c r="C145">
        <v>609.20000000000005</v>
      </c>
      <c r="D145">
        <v>1730.8</v>
      </c>
      <c r="E145">
        <v>1801.2</v>
      </c>
      <c r="F145">
        <f t="shared" ref="F145:G147" si="57">+B145+D145</f>
        <v>2312.5</v>
      </c>
      <c r="G145">
        <f t="shared" si="57"/>
        <v>2410.4</v>
      </c>
      <c r="H145" s="13">
        <f t="shared" si="56"/>
        <v>-4.0615665449717948</v>
      </c>
    </row>
    <row r="146" spans="1:9" x14ac:dyDescent="0.25">
      <c r="A146" s="5">
        <f t="shared" si="1"/>
        <v>39856</v>
      </c>
      <c r="B146">
        <v>587</v>
      </c>
      <c r="C146">
        <v>613.6</v>
      </c>
      <c r="D146">
        <v>1765.8</v>
      </c>
      <c r="E146">
        <v>1825.6</v>
      </c>
      <c r="F146">
        <f t="shared" si="57"/>
        <v>2352.8000000000002</v>
      </c>
      <c r="G146">
        <f t="shared" si="57"/>
        <v>2439.1999999999998</v>
      </c>
      <c r="H146" s="13">
        <f t="shared" si="56"/>
        <v>-3.5421449655624659</v>
      </c>
    </row>
    <row r="147" spans="1:9" x14ac:dyDescent="0.25">
      <c r="A147" s="5">
        <f t="shared" si="1"/>
        <v>39863</v>
      </c>
      <c r="B147">
        <v>587.79999999999995</v>
      </c>
      <c r="C147">
        <v>584.20000000000005</v>
      </c>
      <c r="D147">
        <v>1793.1</v>
      </c>
      <c r="E147">
        <v>1881.6</v>
      </c>
      <c r="F147">
        <f t="shared" si="57"/>
        <v>2380.8999999999996</v>
      </c>
      <c r="G147">
        <f t="shared" si="57"/>
        <v>2465.8000000000002</v>
      </c>
      <c r="H147" s="13">
        <f t="shared" si="56"/>
        <v>-3.4431016303025586</v>
      </c>
    </row>
    <row r="148" spans="1:9" x14ac:dyDescent="0.25">
      <c r="A148" s="5">
        <f t="shared" si="1"/>
        <v>39870</v>
      </c>
      <c r="B148">
        <v>560.70000000000005</v>
      </c>
      <c r="C148">
        <v>592.9</v>
      </c>
      <c r="D148">
        <v>1866.9</v>
      </c>
      <c r="E148">
        <v>1960.5</v>
      </c>
      <c r="F148">
        <f t="shared" ref="F148:G150" si="58">+B148+D148</f>
        <v>2427.6000000000004</v>
      </c>
      <c r="G148">
        <f t="shared" si="58"/>
        <v>2553.4</v>
      </c>
      <c r="H148" s="13">
        <f t="shared" ref="H148:H153" si="59">(F148/G148-1)*100</f>
        <v>-4.9267643142476558</v>
      </c>
    </row>
    <row r="149" spans="1:9" x14ac:dyDescent="0.25">
      <c r="A149" s="5">
        <f t="shared" si="1"/>
        <v>39877</v>
      </c>
      <c r="B149">
        <v>459.5</v>
      </c>
      <c r="C149">
        <v>570.9</v>
      </c>
      <c r="D149">
        <v>1951.2</v>
      </c>
      <c r="E149">
        <v>1998.7</v>
      </c>
      <c r="F149">
        <f t="shared" si="58"/>
        <v>2410.6999999999998</v>
      </c>
      <c r="G149">
        <f t="shared" si="58"/>
        <v>2569.6</v>
      </c>
      <c r="H149" s="13">
        <f t="shared" si="59"/>
        <v>-6.1838418430884223</v>
      </c>
    </row>
    <row r="150" spans="1:9" x14ac:dyDescent="0.25">
      <c r="A150" s="5">
        <f t="shared" si="1"/>
        <v>39884</v>
      </c>
      <c r="B150">
        <v>420.5</v>
      </c>
      <c r="C150">
        <v>490.4</v>
      </c>
      <c r="D150">
        <v>1999.5</v>
      </c>
      <c r="E150">
        <v>2094.4</v>
      </c>
      <c r="F150">
        <f t="shared" si="58"/>
        <v>2420</v>
      </c>
      <c r="G150">
        <f t="shared" si="58"/>
        <v>2584.8000000000002</v>
      </c>
      <c r="H150" s="13">
        <f t="shared" si="59"/>
        <v>-6.3757350665428758</v>
      </c>
      <c r="I150">
        <v>245.3</v>
      </c>
    </row>
    <row r="151" spans="1:9" x14ac:dyDescent="0.25">
      <c r="A151" s="5">
        <f t="shared" si="1"/>
        <v>39891</v>
      </c>
      <c r="B151">
        <v>378.4</v>
      </c>
      <c r="C151">
        <v>476.3</v>
      </c>
      <c r="D151">
        <v>2056.6</v>
      </c>
      <c r="E151">
        <v>2112.4</v>
      </c>
      <c r="F151">
        <f t="shared" ref="F151:G155" si="60">+B151+D151</f>
        <v>2435</v>
      </c>
      <c r="G151">
        <f t="shared" si="60"/>
        <v>2588.7000000000003</v>
      </c>
      <c r="H151" s="13">
        <f t="shared" si="59"/>
        <v>-5.9373430679491745</v>
      </c>
    </row>
    <row r="152" spans="1:9" x14ac:dyDescent="0.25">
      <c r="A152" s="5">
        <f t="shared" si="1"/>
        <v>39898</v>
      </c>
      <c r="B152">
        <v>366.3</v>
      </c>
      <c r="C152">
        <v>419.6</v>
      </c>
      <c r="D152">
        <v>2072.4</v>
      </c>
      <c r="E152">
        <v>2181.1999999999998</v>
      </c>
      <c r="F152">
        <f t="shared" si="60"/>
        <v>2438.7000000000003</v>
      </c>
      <c r="G152">
        <f t="shared" si="60"/>
        <v>2600.7999999999997</v>
      </c>
      <c r="H152" s="13">
        <f t="shared" si="59"/>
        <v>-6.2326976314979854</v>
      </c>
    </row>
    <row r="153" spans="1:9" x14ac:dyDescent="0.25">
      <c r="A153" s="5">
        <f t="shared" si="1"/>
        <v>39905</v>
      </c>
      <c r="B153">
        <v>363.5</v>
      </c>
      <c r="C153">
        <v>387.7</v>
      </c>
      <c r="D153">
        <v>2106</v>
      </c>
      <c r="E153">
        <v>2275.1</v>
      </c>
      <c r="F153">
        <f t="shared" si="60"/>
        <v>2469.5</v>
      </c>
      <c r="G153">
        <f t="shared" si="60"/>
        <v>2662.7999999999997</v>
      </c>
      <c r="H153" s="13">
        <f t="shared" si="59"/>
        <v>-7.2592759501276749</v>
      </c>
    </row>
    <row r="154" spans="1:9" x14ac:dyDescent="0.25">
      <c r="A154" s="5">
        <f t="shared" si="1"/>
        <v>39912</v>
      </c>
      <c r="B154">
        <v>316.3</v>
      </c>
      <c r="C154">
        <v>353.5</v>
      </c>
      <c r="D154">
        <v>2128.8000000000002</v>
      </c>
      <c r="E154">
        <v>2312.1999999999998</v>
      </c>
      <c r="F154">
        <f t="shared" si="60"/>
        <v>2445.1000000000004</v>
      </c>
      <c r="G154">
        <f t="shared" si="60"/>
        <v>2665.7</v>
      </c>
      <c r="H154" s="13">
        <f t="shared" ref="H154:H159" si="61">(F154/G154-1)*100</f>
        <v>-8.2754998687023846</v>
      </c>
    </row>
    <row r="155" spans="1:9" x14ac:dyDescent="0.25">
      <c r="A155" s="5">
        <f t="shared" si="1"/>
        <v>39919</v>
      </c>
      <c r="B155">
        <v>275.60000000000002</v>
      </c>
      <c r="C155">
        <v>308.8</v>
      </c>
      <c r="D155">
        <v>2174.6</v>
      </c>
      <c r="E155">
        <v>2365.9</v>
      </c>
      <c r="F155">
        <f t="shared" si="60"/>
        <v>2450.1999999999998</v>
      </c>
      <c r="G155">
        <f t="shared" si="60"/>
        <v>2674.7000000000003</v>
      </c>
      <c r="H155" s="13">
        <f t="shared" si="61"/>
        <v>-8.393464687628537</v>
      </c>
    </row>
    <row r="156" spans="1:9" x14ac:dyDescent="0.25">
      <c r="A156" s="5">
        <f t="shared" si="1"/>
        <v>39926</v>
      </c>
      <c r="B156">
        <v>211.7</v>
      </c>
      <c r="C156">
        <v>297.10000000000002</v>
      </c>
      <c r="D156">
        <v>2241.4</v>
      </c>
      <c r="E156">
        <v>2397.1</v>
      </c>
      <c r="F156">
        <f t="shared" ref="F156:F187" si="62">+B156+D156</f>
        <v>2453.1</v>
      </c>
      <c r="G156">
        <f t="shared" ref="G156:G187" si="63">+C156+E156</f>
        <v>2694.2</v>
      </c>
      <c r="H156" s="13">
        <f t="shared" si="61"/>
        <v>-8.94885309182688</v>
      </c>
      <c r="I156">
        <v>302.8</v>
      </c>
    </row>
    <row r="157" spans="1:9" x14ac:dyDescent="0.25">
      <c r="A157" s="5">
        <f t="shared" si="1"/>
        <v>39933</v>
      </c>
      <c r="B157">
        <v>216.1</v>
      </c>
      <c r="C157">
        <v>314.89999999999998</v>
      </c>
      <c r="D157">
        <v>2259.1999999999998</v>
      </c>
      <c r="E157">
        <v>2414.1</v>
      </c>
      <c r="F157">
        <f t="shared" si="62"/>
        <v>2475.2999999999997</v>
      </c>
      <c r="G157">
        <f t="shared" si="63"/>
        <v>2729</v>
      </c>
      <c r="H157" s="13">
        <f t="shared" si="61"/>
        <v>-9.2964455844631857</v>
      </c>
      <c r="I157">
        <v>320.3</v>
      </c>
    </row>
    <row r="158" spans="1:9" x14ac:dyDescent="0.25">
      <c r="A158" s="5">
        <f t="shared" si="1"/>
        <v>39940</v>
      </c>
      <c r="B158">
        <v>201.4</v>
      </c>
      <c r="C158">
        <v>231.8</v>
      </c>
      <c r="D158">
        <v>2278.8000000000002</v>
      </c>
      <c r="E158">
        <v>2498.4</v>
      </c>
      <c r="F158">
        <f t="shared" si="62"/>
        <v>2480.2000000000003</v>
      </c>
      <c r="G158">
        <f t="shared" si="63"/>
        <v>2730.2000000000003</v>
      </c>
      <c r="H158" s="13">
        <f t="shared" si="61"/>
        <v>-9.1568383268625038</v>
      </c>
      <c r="I158">
        <v>320.3</v>
      </c>
    </row>
    <row r="159" spans="1:9" x14ac:dyDescent="0.25">
      <c r="A159" s="5">
        <f t="shared" si="1"/>
        <v>39947</v>
      </c>
      <c r="B159">
        <v>151.6</v>
      </c>
      <c r="C159">
        <v>216.5</v>
      </c>
      <c r="D159">
        <v>2330.6999999999998</v>
      </c>
      <c r="E159">
        <v>2515.1999999999998</v>
      </c>
      <c r="F159">
        <f t="shared" si="62"/>
        <v>2482.2999999999997</v>
      </c>
      <c r="G159">
        <f t="shared" si="63"/>
        <v>2731.7</v>
      </c>
      <c r="H159" s="13">
        <f t="shared" si="61"/>
        <v>-9.1298458835157632</v>
      </c>
      <c r="I159">
        <v>320.3</v>
      </c>
    </row>
    <row r="160" spans="1:9" x14ac:dyDescent="0.25">
      <c r="A160" s="5">
        <f t="shared" si="1"/>
        <v>39954</v>
      </c>
      <c r="B160">
        <v>123.6</v>
      </c>
      <c r="C160">
        <v>196.8</v>
      </c>
      <c r="D160">
        <v>2366</v>
      </c>
      <c r="E160">
        <v>2533.9</v>
      </c>
      <c r="F160">
        <f t="shared" si="62"/>
        <v>2489.6</v>
      </c>
      <c r="G160">
        <f t="shared" si="63"/>
        <v>2730.7000000000003</v>
      </c>
      <c r="H160" s="13">
        <f t="shared" ref="H160:H191" si="64">(F160/G160-1)*100</f>
        <v>-8.8292379243417596</v>
      </c>
      <c r="I160">
        <v>329.7</v>
      </c>
    </row>
    <row r="161" spans="1:9" x14ac:dyDescent="0.25">
      <c r="A161" s="5">
        <f t="shared" si="1"/>
        <v>39961</v>
      </c>
      <c r="B161">
        <v>83.4</v>
      </c>
      <c r="C161">
        <v>172.3</v>
      </c>
      <c r="D161">
        <v>2380.1</v>
      </c>
      <c r="E161">
        <v>2556.5</v>
      </c>
      <c r="F161">
        <f t="shared" si="62"/>
        <v>2463.5</v>
      </c>
      <c r="G161">
        <f t="shared" si="63"/>
        <v>2728.8</v>
      </c>
      <c r="H161" s="13">
        <f t="shared" si="64"/>
        <v>-9.7222222222222321</v>
      </c>
      <c r="I161">
        <v>363.8</v>
      </c>
    </row>
    <row r="162" spans="1:9" x14ac:dyDescent="0.25">
      <c r="A162" s="5">
        <f t="shared" si="1"/>
        <v>39968</v>
      </c>
      <c r="B162">
        <v>400.9</v>
      </c>
      <c r="C162">
        <v>709.2</v>
      </c>
      <c r="D162">
        <v>6.3</v>
      </c>
      <c r="E162">
        <v>11.6</v>
      </c>
      <c r="F162">
        <f t="shared" si="62"/>
        <v>407.2</v>
      </c>
      <c r="G162">
        <f t="shared" si="63"/>
        <v>720.80000000000007</v>
      </c>
      <c r="H162" s="13">
        <f t="shared" si="64"/>
        <v>-43.507214206437297</v>
      </c>
    </row>
    <row r="163" spans="1:9" x14ac:dyDescent="0.25">
      <c r="A163" s="5">
        <f t="shared" si="1"/>
        <v>39975</v>
      </c>
      <c r="B163">
        <v>365.6</v>
      </c>
      <c r="C163">
        <v>729.9</v>
      </c>
      <c r="D163">
        <v>53.7</v>
      </c>
      <c r="E163">
        <v>22</v>
      </c>
      <c r="F163">
        <f t="shared" si="62"/>
        <v>419.3</v>
      </c>
      <c r="G163">
        <f t="shared" si="63"/>
        <v>751.9</v>
      </c>
      <c r="H163" s="13">
        <f t="shared" si="64"/>
        <v>-44.234605665647017</v>
      </c>
    </row>
    <row r="164" spans="1:9" x14ac:dyDescent="0.25">
      <c r="A164" s="5">
        <f t="shared" si="1"/>
        <v>39982</v>
      </c>
      <c r="B164">
        <v>347.9</v>
      </c>
      <c r="C164">
        <v>810</v>
      </c>
      <c r="D164">
        <v>85.4</v>
      </c>
      <c r="E164">
        <v>50.8</v>
      </c>
      <c r="F164">
        <f t="shared" si="62"/>
        <v>433.29999999999995</v>
      </c>
      <c r="G164">
        <f t="shared" si="63"/>
        <v>860.8</v>
      </c>
      <c r="H164" s="13">
        <f t="shared" si="64"/>
        <v>-49.663104089219331</v>
      </c>
    </row>
    <row r="165" spans="1:9" x14ac:dyDescent="0.25">
      <c r="A165" s="5">
        <f t="shared" si="1"/>
        <v>39989</v>
      </c>
      <c r="B165">
        <v>393.3</v>
      </c>
      <c r="C165">
        <v>851.7</v>
      </c>
      <c r="D165">
        <v>96.4</v>
      </c>
      <c r="E165">
        <v>73.2</v>
      </c>
      <c r="F165">
        <f t="shared" si="62"/>
        <v>489.70000000000005</v>
      </c>
      <c r="G165">
        <f t="shared" si="63"/>
        <v>924.90000000000009</v>
      </c>
      <c r="H165" s="13">
        <f t="shared" si="64"/>
        <v>-47.053735538977179</v>
      </c>
    </row>
    <row r="166" spans="1:9" x14ac:dyDescent="0.25">
      <c r="A166" s="5">
        <f t="shared" si="1"/>
        <v>39996</v>
      </c>
      <c r="B166">
        <v>420.8</v>
      </c>
      <c r="C166">
        <v>804.8</v>
      </c>
      <c r="D166">
        <v>98.8</v>
      </c>
      <c r="E166">
        <v>126.4</v>
      </c>
      <c r="F166">
        <f t="shared" si="62"/>
        <v>519.6</v>
      </c>
      <c r="G166">
        <f t="shared" si="63"/>
        <v>931.19999999999993</v>
      </c>
      <c r="H166" s="13">
        <f t="shared" si="64"/>
        <v>-44.201030927835049</v>
      </c>
    </row>
    <row r="167" spans="1:9" x14ac:dyDescent="0.25">
      <c r="A167" s="5">
        <f t="shared" si="1"/>
        <v>40003</v>
      </c>
      <c r="B167">
        <v>457.2</v>
      </c>
      <c r="C167">
        <v>832</v>
      </c>
      <c r="D167">
        <v>132.69999999999999</v>
      </c>
      <c r="E167">
        <v>148.9</v>
      </c>
      <c r="F167">
        <f t="shared" si="62"/>
        <v>589.9</v>
      </c>
      <c r="G167">
        <f t="shared" si="63"/>
        <v>980.9</v>
      </c>
      <c r="H167" s="13">
        <f t="shared" si="64"/>
        <v>-39.86135181975736</v>
      </c>
    </row>
    <row r="168" spans="1:9" x14ac:dyDescent="0.25">
      <c r="A168" s="5">
        <f t="shared" si="1"/>
        <v>40010</v>
      </c>
      <c r="B168">
        <v>477.1</v>
      </c>
      <c r="C168">
        <v>850</v>
      </c>
      <c r="D168">
        <v>170</v>
      </c>
      <c r="E168">
        <v>284</v>
      </c>
      <c r="F168">
        <f t="shared" si="62"/>
        <v>647.1</v>
      </c>
      <c r="G168">
        <f t="shared" si="63"/>
        <v>1134</v>
      </c>
      <c r="H168" s="13">
        <f t="shared" si="64"/>
        <v>-42.936507936507937</v>
      </c>
    </row>
    <row r="169" spans="1:9" x14ac:dyDescent="0.25">
      <c r="A169" s="5">
        <f t="shared" si="1"/>
        <v>40017</v>
      </c>
      <c r="B169">
        <v>458</v>
      </c>
      <c r="C169">
        <v>894.6</v>
      </c>
      <c r="D169">
        <v>202.6</v>
      </c>
      <c r="E169">
        <v>311.89999999999998</v>
      </c>
      <c r="F169">
        <f t="shared" si="62"/>
        <v>660.6</v>
      </c>
      <c r="G169">
        <f t="shared" si="63"/>
        <v>1206.5</v>
      </c>
      <c r="H169" s="13">
        <f t="shared" si="64"/>
        <v>-45.24658101947783</v>
      </c>
    </row>
    <row r="170" spans="1:9" x14ac:dyDescent="0.25">
      <c r="A170" s="5">
        <f t="shared" si="1"/>
        <v>40024</v>
      </c>
      <c r="B170">
        <v>436.6</v>
      </c>
      <c r="C170">
        <v>947.8</v>
      </c>
      <c r="D170">
        <v>237.2</v>
      </c>
      <c r="E170">
        <v>361.2</v>
      </c>
      <c r="F170">
        <f t="shared" si="62"/>
        <v>673.8</v>
      </c>
      <c r="G170">
        <f t="shared" si="63"/>
        <v>1309</v>
      </c>
      <c r="H170" s="13">
        <f t="shared" si="64"/>
        <v>-48.52559205500382</v>
      </c>
    </row>
    <row r="171" spans="1:9" x14ac:dyDescent="0.25">
      <c r="A171" s="5">
        <f t="shared" si="1"/>
        <v>40031</v>
      </c>
      <c r="B171">
        <v>407.1</v>
      </c>
      <c r="C171">
        <v>884.8</v>
      </c>
      <c r="D171">
        <v>275.2</v>
      </c>
      <c r="E171">
        <v>439.2</v>
      </c>
      <c r="F171">
        <f t="shared" si="62"/>
        <v>682.3</v>
      </c>
      <c r="G171">
        <f t="shared" si="63"/>
        <v>1324</v>
      </c>
      <c r="H171" s="13">
        <f t="shared" si="64"/>
        <v>-48.466767371601215</v>
      </c>
    </row>
    <row r="172" spans="1:9" x14ac:dyDescent="0.25">
      <c r="A172" s="5">
        <f t="shared" si="1"/>
        <v>40038</v>
      </c>
      <c r="B172">
        <v>371.8</v>
      </c>
      <c r="C172">
        <v>880.6</v>
      </c>
      <c r="D172">
        <v>313</v>
      </c>
      <c r="E172">
        <v>501.9</v>
      </c>
      <c r="F172">
        <f t="shared" si="62"/>
        <v>684.8</v>
      </c>
      <c r="G172">
        <f t="shared" si="63"/>
        <v>1382.5</v>
      </c>
      <c r="H172" s="13">
        <f t="shared" si="64"/>
        <v>-50.466546112115736</v>
      </c>
    </row>
    <row r="173" spans="1:9" x14ac:dyDescent="0.25">
      <c r="A173" s="5">
        <f t="shared" si="1"/>
        <v>40045</v>
      </c>
      <c r="B173">
        <v>353.8</v>
      </c>
      <c r="C173">
        <v>850</v>
      </c>
      <c r="D173">
        <v>366.1</v>
      </c>
      <c r="E173">
        <v>603.20000000000005</v>
      </c>
      <c r="F173">
        <f t="shared" si="62"/>
        <v>719.90000000000009</v>
      </c>
      <c r="G173">
        <f t="shared" si="63"/>
        <v>1453.2</v>
      </c>
      <c r="H173" s="13">
        <f t="shared" si="64"/>
        <v>-50.461051472612162</v>
      </c>
    </row>
    <row r="174" spans="1:9" x14ac:dyDescent="0.25">
      <c r="A174" s="5">
        <f t="shared" si="1"/>
        <v>40052</v>
      </c>
      <c r="B174">
        <v>351.1</v>
      </c>
      <c r="C174">
        <v>795.9</v>
      </c>
      <c r="D174">
        <v>429.3</v>
      </c>
      <c r="E174">
        <v>658.5</v>
      </c>
      <c r="F174">
        <f t="shared" si="62"/>
        <v>780.40000000000009</v>
      </c>
      <c r="G174">
        <f t="shared" si="63"/>
        <v>1454.4</v>
      </c>
      <c r="H174" s="13">
        <f t="shared" si="64"/>
        <v>-46.342134213421339</v>
      </c>
    </row>
    <row r="175" spans="1:9" x14ac:dyDescent="0.25">
      <c r="A175" s="5">
        <f t="shared" si="1"/>
        <v>40059</v>
      </c>
      <c r="B175">
        <v>358.1</v>
      </c>
      <c r="C175">
        <v>789.3</v>
      </c>
      <c r="D175">
        <v>439.6</v>
      </c>
      <c r="E175">
        <v>713.5</v>
      </c>
      <c r="F175">
        <f t="shared" si="62"/>
        <v>797.7</v>
      </c>
      <c r="G175">
        <f t="shared" si="63"/>
        <v>1502.8</v>
      </c>
      <c r="H175" s="13">
        <f t="shared" si="64"/>
        <v>-46.91908437583178</v>
      </c>
    </row>
    <row r="176" spans="1:9" x14ac:dyDescent="0.25">
      <c r="A176" s="5">
        <f t="shared" si="1"/>
        <v>40066</v>
      </c>
      <c r="B176">
        <v>371.9</v>
      </c>
      <c r="C176">
        <v>802.3</v>
      </c>
      <c r="D176">
        <v>485.4</v>
      </c>
      <c r="E176">
        <v>765.6</v>
      </c>
      <c r="F176">
        <f t="shared" si="62"/>
        <v>857.3</v>
      </c>
      <c r="G176">
        <f t="shared" si="63"/>
        <v>1567.9</v>
      </c>
      <c r="H176" s="13">
        <f t="shared" si="64"/>
        <v>-45.321767969896044</v>
      </c>
    </row>
    <row r="177" spans="1:9" x14ac:dyDescent="0.25">
      <c r="A177" s="5">
        <f t="shared" si="1"/>
        <v>40073</v>
      </c>
      <c r="B177">
        <v>344.2</v>
      </c>
      <c r="C177">
        <v>852.3</v>
      </c>
      <c r="D177">
        <v>529.9</v>
      </c>
      <c r="E177">
        <v>780.9</v>
      </c>
      <c r="F177">
        <f t="shared" si="62"/>
        <v>874.09999999999991</v>
      </c>
      <c r="G177">
        <f t="shared" si="63"/>
        <v>1633.1999999999998</v>
      </c>
      <c r="H177" s="13">
        <f t="shared" si="64"/>
        <v>-46.479304433014931</v>
      </c>
    </row>
    <row r="178" spans="1:9" x14ac:dyDescent="0.25">
      <c r="A178" s="5">
        <f t="shared" si="1"/>
        <v>40080</v>
      </c>
      <c r="B178">
        <v>372.1</v>
      </c>
      <c r="C178">
        <v>804</v>
      </c>
      <c r="D178">
        <v>571.9</v>
      </c>
      <c r="E178">
        <v>876.4</v>
      </c>
      <c r="F178">
        <f t="shared" si="62"/>
        <v>944</v>
      </c>
      <c r="G178">
        <f t="shared" si="63"/>
        <v>1680.4</v>
      </c>
      <c r="H178" s="13">
        <f t="shared" si="64"/>
        <v>-43.822899309688168</v>
      </c>
    </row>
    <row r="179" spans="1:9" x14ac:dyDescent="0.25">
      <c r="A179" s="5">
        <f t="shared" si="1"/>
        <v>40087</v>
      </c>
      <c r="B179">
        <v>381.7</v>
      </c>
      <c r="C179">
        <v>777.3</v>
      </c>
      <c r="D179">
        <v>579.6</v>
      </c>
      <c r="E179">
        <v>916.3</v>
      </c>
      <c r="F179">
        <f t="shared" si="62"/>
        <v>961.3</v>
      </c>
      <c r="G179">
        <f t="shared" si="63"/>
        <v>1693.6</v>
      </c>
      <c r="H179" s="13">
        <f t="shared" si="64"/>
        <v>-43.239253660840816</v>
      </c>
    </row>
    <row r="180" spans="1:9" x14ac:dyDescent="0.25">
      <c r="A180" s="5">
        <f t="shared" si="1"/>
        <v>40094</v>
      </c>
      <c r="B180">
        <v>363.5</v>
      </c>
      <c r="C180">
        <v>736.6</v>
      </c>
      <c r="D180">
        <v>615.79999999999995</v>
      </c>
      <c r="E180">
        <v>1017.8</v>
      </c>
      <c r="F180">
        <f t="shared" si="62"/>
        <v>979.3</v>
      </c>
      <c r="G180">
        <f t="shared" si="63"/>
        <v>1754.4</v>
      </c>
      <c r="H180" s="13">
        <f t="shared" si="64"/>
        <v>-44.180346557227544</v>
      </c>
    </row>
    <row r="181" spans="1:9" x14ac:dyDescent="0.25">
      <c r="A181" s="5">
        <f t="shared" si="1"/>
        <v>40101</v>
      </c>
      <c r="B181">
        <v>380.4</v>
      </c>
      <c r="C181">
        <v>743.6</v>
      </c>
      <c r="D181">
        <v>673.5</v>
      </c>
      <c r="E181">
        <v>1060</v>
      </c>
      <c r="F181">
        <f t="shared" si="62"/>
        <v>1053.9000000000001</v>
      </c>
      <c r="G181">
        <f t="shared" si="63"/>
        <v>1803.6</v>
      </c>
      <c r="H181" s="13">
        <f t="shared" si="64"/>
        <v>-41.566866267465066</v>
      </c>
      <c r="I181">
        <v>40.5</v>
      </c>
    </row>
    <row r="182" spans="1:9" x14ac:dyDescent="0.25">
      <c r="A182" s="5">
        <f t="shared" si="1"/>
        <v>40108</v>
      </c>
      <c r="B182">
        <v>386.8</v>
      </c>
      <c r="C182">
        <v>730.9</v>
      </c>
      <c r="D182">
        <v>679.9</v>
      </c>
      <c r="E182">
        <v>1106</v>
      </c>
      <c r="F182">
        <f t="shared" si="62"/>
        <v>1066.7</v>
      </c>
      <c r="G182">
        <f t="shared" si="63"/>
        <v>1836.9</v>
      </c>
      <c r="H182" s="13">
        <f t="shared" si="64"/>
        <v>-41.929337470738744</v>
      </c>
      <c r="I182">
        <v>58.5</v>
      </c>
    </row>
    <row r="183" spans="1:9" x14ac:dyDescent="0.25">
      <c r="A183" s="5">
        <f t="shared" si="1"/>
        <v>40115</v>
      </c>
      <c r="B183">
        <v>451</v>
      </c>
      <c r="C183">
        <v>754</v>
      </c>
      <c r="D183">
        <v>683.6</v>
      </c>
      <c r="E183">
        <v>1112.7</v>
      </c>
      <c r="F183">
        <f t="shared" si="62"/>
        <v>1134.5999999999999</v>
      </c>
      <c r="G183">
        <f t="shared" si="63"/>
        <v>1866.7</v>
      </c>
      <c r="H183" s="13">
        <f t="shared" si="64"/>
        <v>-39.218942518883594</v>
      </c>
      <c r="I183">
        <v>58.5</v>
      </c>
    </row>
    <row r="184" spans="1:9" x14ac:dyDescent="0.25">
      <c r="A184" s="5">
        <f t="shared" si="1"/>
        <v>40122</v>
      </c>
      <c r="B184">
        <v>406.2</v>
      </c>
      <c r="C184">
        <v>721.6</v>
      </c>
      <c r="D184">
        <v>742.2</v>
      </c>
      <c r="E184">
        <v>1186</v>
      </c>
      <c r="F184">
        <f t="shared" si="62"/>
        <v>1148.4000000000001</v>
      </c>
      <c r="G184">
        <f t="shared" si="63"/>
        <v>1907.6</v>
      </c>
      <c r="H184" s="13">
        <f t="shared" si="64"/>
        <v>-39.798699937093716</v>
      </c>
      <c r="I184">
        <v>58.5</v>
      </c>
    </row>
    <row r="185" spans="1:9" x14ac:dyDescent="0.25">
      <c r="A185" s="5">
        <f t="shared" si="1"/>
        <v>40129</v>
      </c>
      <c r="B185">
        <v>391.2</v>
      </c>
      <c r="C185">
        <v>721.6</v>
      </c>
      <c r="D185">
        <v>780.7</v>
      </c>
      <c r="E185">
        <v>1186</v>
      </c>
      <c r="F185">
        <f t="shared" si="62"/>
        <v>1171.9000000000001</v>
      </c>
      <c r="G185">
        <f t="shared" si="63"/>
        <v>1907.6</v>
      </c>
      <c r="H185" s="13">
        <f t="shared" si="64"/>
        <v>-38.566785489620457</v>
      </c>
      <c r="I185">
        <v>58.5</v>
      </c>
    </row>
    <row r="186" spans="1:9" x14ac:dyDescent="0.25">
      <c r="A186" s="5">
        <f t="shared" si="1"/>
        <v>40136</v>
      </c>
      <c r="B186">
        <v>403.9</v>
      </c>
      <c r="C186">
        <v>664.4</v>
      </c>
      <c r="D186">
        <v>811.8</v>
      </c>
      <c r="E186">
        <v>1254.3</v>
      </c>
      <c r="F186">
        <f t="shared" si="62"/>
        <v>1215.6999999999998</v>
      </c>
      <c r="G186">
        <f t="shared" si="63"/>
        <v>1918.6999999999998</v>
      </c>
      <c r="H186" s="13">
        <f t="shared" si="64"/>
        <v>-36.639391254495237</v>
      </c>
      <c r="I186">
        <v>58.5</v>
      </c>
    </row>
    <row r="187" spans="1:9" x14ac:dyDescent="0.25">
      <c r="A187" s="5">
        <f t="shared" si="1"/>
        <v>40143</v>
      </c>
      <c r="B187">
        <v>407</v>
      </c>
      <c r="C187">
        <v>609.29999999999995</v>
      </c>
      <c r="D187">
        <v>834.2</v>
      </c>
      <c r="E187">
        <v>1312.3</v>
      </c>
      <c r="F187">
        <f t="shared" si="62"/>
        <v>1241.2</v>
      </c>
      <c r="G187">
        <f t="shared" si="63"/>
        <v>1921.6</v>
      </c>
      <c r="H187" s="13">
        <f t="shared" si="64"/>
        <v>-35.40799333888426</v>
      </c>
      <c r="I187">
        <v>58.5</v>
      </c>
    </row>
    <row r="188" spans="1:9" x14ac:dyDescent="0.25">
      <c r="A188" s="5">
        <f t="shared" si="1"/>
        <v>40150</v>
      </c>
      <c r="B188">
        <v>396.2</v>
      </c>
      <c r="C188">
        <v>606.4</v>
      </c>
      <c r="D188">
        <v>859.1</v>
      </c>
      <c r="E188">
        <v>1329</v>
      </c>
      <c r="F188">
        <f t="shared" ref="F188:F219" si="65">+B188+D188</f>
        <v>1255.3</v>
      </c>
      <c r="G188">
        <f t="shared" ref="G188:G219" si="66">+C188+E188</f>
        <v>1935.4</v>
      </c>
      <c r="H188" s="13">
        <f t="shared" si="64"/>
        <v>-35.140022734318485</v>
      </c>
      <c r="I188">
        <v>58.5</v>
      </c>
    </row>
    <row r="189" spans="1:9" x14ac:dyDescent="0.25">
      <c r="A189" s="5">
        <f t="shared" si="1"/>
        <v>40157</v>
      </c>
      <c r="B189">
        <v>364.1</v>
      </c>
      <c r="C189">
        <v>707.5</v>
      </c>
      <c r="D189">
        <v>912.5</v>
      </c>
      <c r="E189">
        <v>1346.5</v>
      </c>
      <c r="F189">
        <f t="shared" si="65"/>
        <v>1276.5999999999999</v>
      </c>
      <c r="G189">
        <f t="shared" si="66"/>
        <v>2054</v>
      </c>
      <c r="H189" s="13">
        <f t="shared" si="64"/>
        <v>-37.848101265822784</v>
      </c>
      <c r="I189">
        <v>58.5</v>
      </c>
    </row>
    <row r="190" spans="1:9" x14ac:dyDescent="0.25">
      <c r="A190" s="5">
        <f t="shared" si="1"/>
        <v>40164</v>
      </c>
      <c r="B190">
        <v>391.4</v>
      </c>
      <c r="C190">
        <v>669.1</v>
      </c>
      <c r="D190">
        <v>922.1</v>
      </c>
      <c r="E190">
        <v>1443.5</v>
      </c>
      <c r="F190">
        <f t="shared" si="65"/>
        <v>1313.5</v>
      </c>
      <c r="G190">
        <f t="shared" si="66"/>
        <v>2112.6</v>
      </c>
      <c r="H190" s="13">
        <f t="shared" si="64"/>
        <v>-37.825428382088418</v>
      </c>
      <c r="I190">
        <v>58.5</v>
      </c>
    </row>
    <row r="191" spans="1:9" x14ac:dyDescent="0.25">
      <c r="A191" s="5">
        <f t="shared" si="1"/>
        <v>40171</v>
      </c>
      <c r="B191">
        <v>391</v>
      </c>
      <c r="C191">
        <v>672.1</v>
      </c>
      <c r="D191">
        <v>971.8</v>
      </c>
      <c r="E191">
        <v>1449.3</v>
      </c>
      <c r="F191">
        <f t="shared" si="65"/>
        <v>1362.8</v>
      </c>
      <c r="G191">
        <f t="shared" si="66"/>
        <v>2121.4</v>
      </c>
      <c r="H191" s="13">
        <f t="shared" si="64"/>
        <v>-35.759404167059493</v>
      </c>
      <c r="I191">
        <v>58.5</v>
      </c>
    </row>
    <row r="192" spans="1:9" x14ac:dyDescent="0.25">
      <c r="A192" s="5">
        <f t="shared" si="1"/>
        <v>40178</v>
      </c>
      <c r="B192">
        <v>393.3</v>
      </c>
      <c r="C192">
        <v>646.79999999999995</v>
      </c>
      <c r="D192">
        <v>977.6</v>
      </c>
      <c r="E192">
        <v>1497.6</v>
      </c>
      <c r="F192">
        <f t="shared" si="65"/>
        <v>1370.9</v>
      </c>
      <c r="G192">
        <f t="shared" si="66"/>
        <v>2144.3999999999996</v>
      </c>
      <c r="H192" s="13">
        <f t="shared" ref="H192:H223" si="67">(F192/G192-1)*100</f>
        <v>-36.070695765715335</v>
      </c>
      <c r="I192">
        <v>58.5</v>
      </c>
    </row>
    <row r="193" spans="1:9" x14ac:dyDescent="0.25">
      <c r="A193" s="5">
        <f t="shared" si="1"/>
        <v>40185</v>
      </c>
      <c r="B193">
        <v>352.8</v>
      </c>
      <c r="C193">
        <v>605</v>
      </c>
      <c r="D193">
        <v>1021.9</v>
      </c>
      <c r="E193">
        <v>1541.3</v>
      </c>
      <c r="F193">
        <f t="shared" si="65"/>
        <v>1374.7</v>
      </c>
      <c r="G193">
        <f t="shared" si="66"/>
        <v>2146.3000000000002</v>
      </c>
      <c r="H193" s="13">
        <f t="shared" si="67"/>
        <v>-35.950239947817174</v>
      </c>
      <c r="I193">
        <v>58.5</v>
      </c>
    </row>
    <row r="194" spans="1:9" x14ac:dyDescent="0.25">
      <c r="A194" s="5">
        <f t="shared" si="1"/>
        <v>40192</v>
      </c>
      <c r="B194">
        <v>368</v>
      </c>
      <c r="C194">
        <v>585.79999999999995</v>
      </c>
      <c r="D194">
        <v>1045.0999999999999</v>
      </c>
      <c r="E194">
        <v>1567.2</v>
      </c>
      <c r="F194">
        <f t="shared" si="65"/>
        <v>1413.1</v>
      </c>
      <c r="G194">
        <f t="shared" si="66"/>
        <v>2153</v>
      </c>
      <c r="H194" s="13">
        <f t="shared" si="67"/>
        <v>-34.366000928936366</v>
      </c>
      <c r="I194">
        <v>58.5</v>
      </c>
    </row>
    <row r="195" spans="1:9" x14ac:dyDescent="0.25">
      <c r="A195" s="5">
        <f t="shared" si="1"/>
        <v>40199</v>
      </c>
      <c r="B195">
        <v>412.5</v>
      </c>
      <c r="C195">
        <v>585.20000000000005</v>
      </c>
      <c r="D195">
        <v>1078.7</v>
      </c>
      <c r="E195">
        <v>1603.2</v>
      </c>
      <c r="F195">
        <f t="shared" si="65"/>
        <v>1491.2</v>
      </c>
      <c r="G195">
        <f t="shared" si="66"/>
        <v>2188.4</v>
      </c>
      <c r="H195" s="13">
        <f t="shared" si="67"/>
        <v>-31.858892341436661</v>
      </c>
      <c r="I195">
        <v>61</v>
      </c>
    </row>
    <row r="196" spans="1:9" x14ac:dyDescent="0.25">
      <c r="A196" s="5">
        <f t="shared" si="1"/>
        <v>40206</v>
      </c>
      <c r="B196">
        <v>543.79999999999995</v>
      </c>
      <c r="C196">
        <v>639.79999999999995</v>
      </c>
      <c r="D196">
        <v>1143.5999999999999</v>
      </c>
      <c r="E196">
        <v>1647.9</v>
      </c>
      <c r="F196">
        <f t="shared" si="65"/>
        <v>1687.3999999999999</v>
      </c>
      <c r="G196">
        <f t="shared" si="66"/>
        <v>2287.6999999999998</v>
      </c>
      <c r="H196" s="13">
        <f t="shared" si="67"/>
        <v>-26.240328714429339</v>
      </c>
      <c r="I196">
        <v>113.5</v>
      </c>
    </row>
    <row r="197" spans="1:9" x14ac:dyDescent="0.25">
      <c r="A197" s="5">
        <f t="shared" si="1"/>
        <v>40213</v>
      </c>
      <c r="B197">
        <v>526.29999999999995</v>
      </c>
      <c r="C197">
        <v>581.70000000000005</v>
      </c>
      <c r="D197">
        <v>1194.5</v>
      </c>
      <c r="E197">
        <v>1730.8</v>
      </c>
      <c r="F197">
        <f t="shared" si="65"/>
        <v>1720.8</v>
      </c>
      <c r="G197">
        <f t="shared" si="66"/>
        <v>2312.5</v>
      </c>
      <c r="H197" s="13">
        <f t="shared" si="67"/>
        <v>-25.58702702702703</v>
      </c>
      <c r="I197">
        <v>118.5</v>
      </c>
    </row>
    <row r="198" spans="1:9" x14ac:dyDescent="0.25">
      <c r="A198" s="5">
        <f t="shared" si="1"/>
        <v>40220</v>
      </c>
      <c r="B198">
        <v>556.70000000000005</v>
      </c>
      <c r="C198">
        <v>587</v>
      </c>
      <c r="D198">
        <v>1227.4000000000001</v>
      </c>
      <c r="E198">
        <v>1765.8</v>
      </c>
      <c r="F198">
        <f t="shared" si="65"/>
        <v>1784.1000000000001</v>
      </c>
      <c r="G198">
        <f t="shared" si="66"/>
        <v>2352.8000000000002</v>
      </c>
      <c r="H198" s="13">
        <f t="shared" si="67"/>
        <v>-24.171200272016325</v>
      </c>
      <c r="I198">
        <v>118.5</v>
      </c>
    </row>
    <row r="199" spans="1:9" x14ac:dyDescent="0.25">
      <c r="A199" s="5">
        <f t="shared" si="1"/>
        <v>40227</v>
      </c>
      <c r="B199">
        <v>497.8</v>
      </c>
      <c r="C199">
        <v>587.79999999999995</v>
      </c>
      <c r="D199">
        <v>1281</v>
      </c>
      <c r="E199">
        <v>1793.1</v>
      </c>
      <c r="F199">
        <f t="shared" si="65"/>
        <v>1778.8</v>
      </c>
      <c r="G199">
        <f t="shared" si="66"/>
        <v>2380.8999999999996</v>
      </c>
      <c r="H199" s="13">
        <f t="shared" si="67"/>
        <v>-25.288756352639751</v>
      </c>
      <c r="I199">
        <v>147.69999999999999</v>
      </c>
    </row>
    <row r="200" spans="1:9" x14ac:dyDescent="0.25">
      <c r="A200" s="5">
        <f t="shared" si="1"/>
        <v>40234</v>
      </c>
      <c r="B200">
        <v>448.5</v>
      </c>
      <c r="C200">
        <v>560.70000000000005</v>
      </c>
      <c r="D200">
        <v>1329.4</v>
      </c>
      <c r="E200">
        <v>1866.9</v>
      </c>
      <c r="F200">
        <f t="shared" si="65"/>
        <v>1777.9</v>
      </c>
      <c r="G200">
        <f t="shared" si="66"/>
        <v>2427.6000000000004</v>
      </c>
      <c r="H200" s="13">
        <f t="shared" si="67"/>
        <v>-26.763058164442256</v>
      </c>
      <c r="I200">
        <v>150.19999999999999</v>
      </c>
    </row>
    <row r="201" spans="1:9" x14ac:dyDescent="0.25">
      <c r="A201" s="5">
        <f t="shared" si="1"/>
        <v>40241</v>
      </c>
      <c r="B201">
        <v>446.6</v>
      </c>
      <c r="C201">
        <v>459.5</v>
      </c>
      <c r="D201">
        <v>1365</v>
      </c>
      <c r="E201">
        <v>1951.2</v>
      </c>
      <c r="F201">
        <f t="shared" si="65"/>
        <v>1811.6</v>
      </c>
      <c r="G201">
        <f t="shared" si="66"/>
        <v>2410.6999999999998</v>
      </c>
      <c r="H201" s="13">
        <f t="shared" si="67"/>
        <v>-24.85170282490563</v>
      </c>
      <c r="I201">
        <v>150.19999999999999</v>
      </c>
    </row>
    <row r="202" spans="1:9" x14ac:dyDescent="0.25">
      <c r="A202" s="5">
        <f t="shared" si="1"/>
        <v>40248</v>
      </c>
      <c r="B202">
        <v>425.7</v>
      </c>
      <c r="C202">
        <v>420.5</v>
      </c>
      <c r="D202">
        <v>1388</v>
      </c>
      <c r="E202">
        <v>1999.5</v>
      </c>
      <c r="F202">
        <f t="shared" si="65"/>
        <v>1813.7</v>
      </c>
      <c r="G202">
        <f t="shared" si="66"/>
        <v>2420</v>
      </c>
      <c r="H202" s="13">
        <f t="shared" si="67"/>
        <v>-25.053719008264462</v>
      </c>
      <c r="I202">
        <v>173.2</v>
      </c>
    </row>
    <row r="203" spans="1:9" x14ac:dyDescent="0.25">
      <c r="A203" s="5">
        <f t="shared" si="1"/>
        <v>40255</v>
      </c>
      <c r="B203">
        <v>355.6</v>
      </c>
      <c r="C203">
        <v>378.4</v>
      </c>
      <c r="D203">
        <v>1460.6</v>
      </c>
      <c r="E203">
        <v>2056.6</v>
      </c>
      <c r="F203">
        <f t="shared" si="65"/>
        <v>1816.1999999999998</v>
      </c>
      <c r="G203">
        <f t="shared" si="66"/>
        <v>2435</v>
      </c>
      <c r="H203" s="13">
        <f t="shared" si="67"/>
        <v>-25.412731006160172</v>
      </c>
      <c r="I203">
        <v>173.2</v>
      </c>
    </row>
    <row r="204" spans="1:9" x14ac:dyDescent="0.25">
      <c r="A204" s="5">
        <f t="shared" si="1"/>
        <v>40262</v>
      </c>
      <c r="B204">
        <v>311.2</v>
      </c>
      <c r="C204">
        <v>366.3</v>
      </c>
      <c r="D204">
        <v>1540.9</v>
      </c>
      <c r="E204">
        <v>2072.4</v>
      </c>
      <c r="F204">
        <f t="shared" si="65"/>
        <v>1852.1000000000001</v>
      </c>
      <c r="G204">
        <f t="shared" si="66"/>
        <v>2438.7000000000003</v>
      </c>
      <c r="H204" s="13">
        <f t="shared" si="67"/>
        <v>-24.05379915528766</v>
      </c>
      <c r="I204">
        <v>173.2</v>
      </c>
    </row>
    <row r="205" spans="1:9" x14ac:dyDescent="0.25">
      <c r="A205" s="5">
        <f t="shared" si="1"/>
        <v>40269</v>
      </c>
      <c r="B205">
        <v>297.89999999999998</v>
      </c>
      <c r="C205">
        <v>363.5</v>
      </c>
      <c r="D205">
        <v>1581.2</v>
      </c>
      <c r="E205">
        <v>2106</v>
      </c>
      <c r="F205">
        <f t="shared" si="65"/>
        <v>1879.1</v>
      </c>
      <c r="G205">
        <f t="shared" si="66"/>
        <v>2469.5</v>
      </c>
      <c r="H205" s="13">
        <f t="shared" si="67"/>
        <v>-23.907673618141324</v>
      </c>
      <c r="I205">
        <v>182.2</v>
      </c>
    </row>
    <row r="206" spans="1:9" x14ac:dyDescent="0.25">
      <c r="A206" s="5">
        <f t="shared" si="1"/>
        <v>40276</v>
      </c>
      <c r="B206">
        <v>242.3</v>
      </c>
      <c r="C206">
        <v>316.3</v>
      </c>
      <c r="D206">
        <v>1642.1</v>
      </c>
      <c r="E206">
        <v>2128.8000000000002</v>
      </c>
      <c r="F206">
        <f t="shared" si="65"/>
        <v>1884.3999999999999</v>
      </c>
      <c r="G206">
        <f t="shared" si="66"/>
        <v>2445.1000000000004</v>
      </c>
      <c r="H206" s="13">
        <f t="shared" si="67"/>
        <v>-22.931577440595497</v>
      </c>
      <c r="I206">
        <v>182.2</v>
      </c>
    </row>
    <row r="207" spans="1:9" x14ac:dyDescent="0.25">
      <c r="A207" s="5">
        <f t="shared" si="1"/>
        <v>40283</v>
      </c>
      <c r="B207">
        <v>210</v>
      </c>
      <c r="C207">
        <v>275.60000000000002</v>
      </c>
      <c r="D207">
        <v>1707</v>
      </c>
      <c r="E207">
        <v>2174.6</v>
      </c>
      <c r="F207">
        <f t="shared" si="65"/>
        <v>1917</v>
      </c>
      <c r="G207">
        <f t="shared" si="66"/>
        <v>2450.1999999999998</v>
      </c>
      <c r="H207" s="13">
        <f t="shared" si="67"/>
        <v>-21.761488858052402</v>
      </c>
      <c r="I207">
        <v>182.2</v>
      </c>
    </row>
    <row r="208" spans="1:9" x14ac:dyDescent="0.25">
      <c r="A208" s="5">
        <f t="shared" si="1"/>
        <v>40290</v>
      </c>
      <c r="B208">
        <v>175.1</v>
      </c>
      <c r="C208">
        <v>211.7</v>
      </c>
      <c r="D208">
        <v>1752.2</v>
      </c>
      <c r="E208">
        <v>2241.4</v>
      </c>
      <c r="F208">
        <f t="shared" si="65"/>
        <v>1927.3</v>
      </c>
      <c r="G208">
        <f t="shared" si="66"/>
        <v>2453.1</v>
      </c>
      <c r="H208" s="13">
        <f t="shared" si="67"/>
        <v>-21.434103787044968</v>
      </c>
      <c r="I208">
        <v>197.5</v>
      </c>
    </row>
    <row r="209" spans="1:9" x14ac:dyDescent="0.25">
      <c r="A209" s="5">
        <f t="shared" si="1"/>
        <v>40297</v>
      </c>
      <c r="B209">
        <v>153.69999999999999</v>
      </c>
      <c r="C209">
        <v>216.1</v>
      </c>
      <c r="D209">
        <v>1787.7</v>
      </c>
      <c r="E209">
        <v>2259.1999999999998</v>
      </c>
      <c r="F209">
        <f t="shared" si="65"/>
        <v>1941.4</v>
      </c>
      <c r="G209">
        <f t="shared" si="66"/>
        <v>2475.2999999999997</v>
      </c>
      <c r="H209" s="13">
        <f t="shared" si="67"/>
        <v>-21.569102735022007</v>
      </c>
      <c r="I209">
        <v>197.5</v>
      </c>
    </row>
    <row r="210" spans="1:9" x14ac:dyDescent="0.25">
      <c r="A210" s="5">
        <f t="shared" si="1"/>
        <v>40304</v>
      </c>
      <c r="B210">
        <v>151.9</v>
      </c>
      <c r="C210">
        <v>201.4</v>
      </c>
      <c r="D210">
        <v>1804.2</v>
      </c>
      <c r="E210">
        <v>2278.8000000000002</v>
      </c>
      <c r="F210">
        <f t="shared" si="65"/>
        <v>1956.1000000000001</v>
      </c>
      <c r="G210">
        <f t="shared" si="66"/>
        <v>2480.2000000000003</v>
      </c>
      <c r="H210" s="13">
        <f t="shared" si="67"/>
        <v>-21.131360374163378</v>
      </c>
      <c r="I210">
        <v>225.6</v>
      </c>
    </row>
    <row r="211" spans="1:9" x14ac:dyDescent="0.25">
      <c r="A211" s="5">
        <f t="shared" si="1"/>
        <v>40311</v>
      </c>
      <c r="B211">
        <v>109.8</v>
      </c>
      <c r="C211">
        <v>151.6</v>
      </c>
      <c r="D211">
        <v>1863.4</v>
      </c>
      <c r="E211">
        <v>2330.6999999999998</v>
      </c>
      <c r="F211">
        <f t="shared" si="65"/>
        <v>1973.2</v>
      </c>
      <c r="G211">
        <f t="shared" si="66"/>
        <v>2482.2999999999997</v>
      </c>
      <c r="H211" s="13">
        <f t="shared" si="67"/>
        <v>-20.50920517262216</v>
      </c>
      <c r="I211">
        <v>232.5</v>
      </c>
    </row>
    <row r="212" spans="1:9" x14ac:dyDescent="0.25">
      <c r="A212" s="5">
        <f t="shared" si="1"/>
        <v>40318</v>
      </c>
      <c r="B212">
        <v>70.2</v>
      </c>
      <c r="C212">
        <v>123.6</v>
      </c>
      <c r="D212">
        <v>1911.1</v>
      </c>
      <c r="E212">
        <v>2366</v>
      </c>
      <c r="F212">
        <f t="shared" si="65"/>
        <v>1981.3</v>
      </c>
      <c r="G212">
        <f t="shared" si="66"/>
        <v>2489.6</v>
      </c>
      <c r="H212" s="13">
        <f t="shared" si="67"/>
        <v>-20.416934447300772</v>
      </c>
      <c r="I212">
        <v>277.5</v>
      </c>
    </row>
    <row r="213" spans="1:9" x14ac:dyDescent="0.25">
      <c r="A213" s="5">
        <f t="shared" si="1"/>
        <v>40325</v>
      </c>
      <c r="B213">
        <v>44.2</v>
      </c>
      <c r="C213">
        <v>83.4</v>
      </c>
      <c r="D213">
        <v>1969.9</v>
      </c>
      <c r="E213">
        <v>2380.1</v>
      </c>
      <c r="F213">
        <f t="shared" si="65"/>
        <v>2014.1000000000001</v>
      </c>
      <c r="G213">
        <f t="shared" si="66"/>
        <v>2463.5</v>
      </c>
      <c r="H213" s="13">
        <f t="shared" si="67"/>
        <v>-18.24233813679723</v>
      </c>
      <c r="I213">
        <v>364</v>
      </c>
    </row>
    <row r="214" spans="1:9" x14ac:dyDescent="0.25">
      <c r="A214" s="5">
        <f t="shared" si="1"/>
        <v>40332</v>
      </c>
      <c r="B214">
        <v>434.7</v>
      </c>
      <c r="C214">
        <v>400.9</v>
      </c>
      <c r="D214">
        <v>9.4</v>
      </c>
      <c r="E214">
        <v>6.3</v>
      </c>
      <c r="F214">
        <f t="shared" si="65"/>
        <v>444.09999999999997</v>
      </c>
      <c r="G214">
        <f t="shared" si="66"/>
        <v>407.2</v>
      </c>
      <c r="H214" s="13">
        <f t="shared" si="67"/>
        <v>9.0618860510805366</v>
      </c>
    </row>
    <row r="215" spans="1:9" x14ac:dyDescent="0.25">
      <c r="A215" s="5">
        <f t="shared" si="1"/>
        <v>40339</v>
      </c>
      <c r="B215">
        <v>581.29999999999995</v>
      </c>
      <c r="C215">
        <v>365.6</v>
      </c>
      <c r="D215">
        <v>59.1</v>
      </c>
      <c r="E215">
        <v>53.7</v>
      </c>
      <c r="F215">
        <f t="shared" si="65"/>
        <v>640.4</v>
      </c>
      <c r="G215">
        <f t="shared" si="66"/>
        <v>419.3</v>
      </c>
      <c r="H215" s="13">
        <f t="shared" si="67"/>
        <v>52.730741712377771</v>
      </c>
    </row>
    <row r="216" spans="1:9" x14ac:dyDescent="0.25">
      <c r="A216" s="5">
        <f t="shared" si="1"/>
        <v>40346</v>
      </c>
      <c r="B216">
        <v>561.70000000000005</v>
      </c>
      <c r="C216">
        <v>347.9</v>
      </c>
      <c r="D216">
        <v>97.4</v>
      </c>
      <c r="E216">
        <v>85.4</v>
      </c>
      <c r="F216">
        <f t="shared" si="65"/>
        <v>659.1</v>
      </c>
      <c r="G216">
        <f t="shared" si="66"/>
        <v>433.29999999999995</v>
      </c>
      <c r="H216" s="13">
        <f t="shared" si="67"/>
        <v>52.111700900069245</v>
      </c>
    </row>
    <row r="217" spans="1:9" x14ac:dyDescent="0.25">
      <c r="A217" s="5">
        <f t="shared" si="1"/>
        <v>40353</v>
      </c>
      <c r="B217">
        <v>671.1</v>
      </c>
      <c r="C217">
        <v>393.3</v>
      </c>
      <c r="D217">
        <v>131.80000000000001</v>
      </c>
      <c r="E217">
        <v>96.4</v>
      </c>
      <c r="F217">
        <f t="shared" si="65"/>
        <v>802.90000000000009</v>
      </c>
      <c r="G217">
        <f t="shared" si="66"/>
        <v>489.70000000000005</v>
      </c>
      <c r="H217" s="13">
        <f t="shared" si="67"/>
        <v>63.957525015315511</v>
      </c>
    </row>
    <row r="218" spans="1:9" x14ac:dyDescent="0.25">
      <c r="A218" s="5">
        <f t="shared" si="1"/>
        <v>40360</v>
      </c>
      <c r="B218">
        <v>620.9</v>
      </c>
      <c r="C218">
        <v>420.8</v>
      </c>
      <c r="D218">
        <v>214</v>
      </c>
      <c r="E218">
        <v>98.8</v>
      </c>
      <c r="F218">
        <f t="shared" si="65"/>
        <v>834.9</v>
      </c>
      <c r="G218">
        <f t="shared" si="66"/>
        <v>519.6</v>
      </c>
      <c r="H218" s="13">
        <f t="shared" si="67"/>
        <v>60.681293302540396</v>
      </c>
    </row>
    <row r="219" spans="1:9" x14ac:dyDescent="0.25">
      <c r="A219" s="5">
        <f t="shared" si="1"/>
        <v>40367</v>
      </c>
      <c r="B219">
        <v>643.79999999999995</v>
      </c>
      <c r="C219">
        <v>457.2</v>
      </c>
      <c r="D219">
        <v>247.8</v>
      </c>
      <c r="E219">
        <v>132.69999999999999</v>
      </c>
      <c r="F219">
        <f t="shared" si="65"/>
        <v>891.59999999999991</v>
      </c>
      <c r="G219">
        <f t="shared" si="66"/>
        <v>589.9</v>
      </c>
      <c r="H219" s="13">
        <f t="shared" si="67"/>
        <v>51.144261739277837</v>
      </c>
    </row>
    <row r="220" spans="1:9" x14ac:dyDescent="0.25">
      <c r="A220" s="5">
        <f t="shared" si="1"/>
        <v>40374</v>
      </c>
      <c r="B220">
        <v>663.4</v>
      </c>
      <c r="C220">
        <v>477.1</v>
      </c>
      <c r="D220">
        <v>287.10000000000002</v>
      </c>
      <c r="E220">
        <v>170</v>
      </c>
      <c r="F220">
        <f t="shared" ref="F220:F251" si="68">+B220+D220</f>
        <v>950.5</v>
      </c>
      <c r="G220">
        <f t="shared" ref="G220:G251" si="69">+C220+E220</f>
        <v>647.1</v>
      </c>
      <c r="H220" s="13">
        <f t="shared" si="67"/>
        <v>46.886107247720602</v>
      </c>
    </row>
    <row r="221" spans="1:9" x14ac:dyDescent="0.25">
      <c r="A221" s="5">
        <f t="shared" si="1"/>
        <v>40381</v>
      </c>
      <c r="B221">
        <v>648.70000000000005</v>
      </c>
      <c r="C221">
        <v>458</v>
      </c>
      <c r="D221">
        <v>333.5</v>
      </c>
      <c r="E221">
        <v>202.6</v>
      </c>
      <c r="F221">
        <f t="shared" si="68"/>
        <v>982.2</v>
      </c>
      <c r="G221">
        <f t="shared" si="69"/>
        <v>660.6</v>
      </c>
      <c r="H221" s="13">
        <f t="shared" si="67"/>
        <v>48.68301544050864</v>
      </c>
    </row>
    <row r="222" spans="1:9" x14ac:dyDescent="0.25">
      <c r="A222" s="5">
        <f t="shared" si="1"/>
        <v>40388</v>
      </c>
      <c r="B222">
        <v>582.1</v>
      </c>
      <c r="C222">
        <v>436.6</v>
      </c>
      <c r="D222">
        <v>416.6</v>
      </c>
      <c r="E222">
        <v>237.2</v>
      </c>
      <c r="F222">
        <f t="shared" si="68"/>
        <v>998.7</v>
      </c>
      <c r="G222">
        <f t="shared" si="69"/>
        <v>673.8</v>
      </c>
      <c r="H222" s="13">
        <f t="shared" si="67"/>
        <v>48.219056099732867</v>
      </c>
    </row>
    <row r="223" spans="1:9" x14ac:dyDescent="0.25">
      <c r="A223" s="5">
        <f t="shared" si="1"/>
        <v>40395</v>
      </c>
      <c r="B223">
        <v>529.9</v>
      </c>
      <c r="C223">
        <v>407.1</v>
      </c>
      <c r="D223">
        <v>480.5</v>
      </c>
      <c r="E223">
        <v>275.2</v>
      </c>
      <c r="F223">
        <f t="shared" si="68"/>
        <v>1010.4</v>
      </c>
      <c r="G223">
        <f t="shared" si="69"/>
        <v>682.3</v>
      </c>
      <c r="H223" s="13">
        <f t="shared" si="67"/>
        <v>48.087351604865901</v>
      </c>
    </row>
    <row r="224" spans="1:9" x14ac:dyDescent="0.25">
      <c r="A224" s="5">
        <f t="shared" si="1"/>
        <v>40402</v>
      </c>
      <c r="B224">
        <v>642.79999999999995</v>
      </c>
      <c r="C224">
        <v>371.8</v>
      </c>
      <c r="D224">
        <v>541.5</v>
      </c>
      <c r="E224">
        <v>313</v>
      </c>
      <c r="F224">
        <f t="shared" si="68"/>
        <v>1184.3</v>
      </c>
      <c r="G224">
        <f t="shared" si="69"/>
        <v>684.8</v>
      </c>
      <c r="H224" s="13">
        <f t="shared" ref="H224:H255" si="70">(F224/G224-1)*100</f>
        <v>72.941004672897193</v>
      </c>
    </row>
    <row r="225" spans="1:9" x14ac:dyDescent="0.25">
      <c r="A225" s="5">
        <f t="shared" si="1"/>
        <v>40409</v>
      </c>
      <c r="B225">
        <v>638.79999999999995</v>
      </c>
      <c r="C225">
        <v>353.8</v>
      </c>
      <c r="D225">
        <v>592.79999999999995</v>
      </c>
      <c r="E225">
        <v>366.1</v>
      </c>
      <c r="F225">
        <f t="shared" si="68"/>
        <v>1231.5999999999999</v>
      </c>
      <c r="G225">
        <f t="shared" si="69"/>
        <v>719.90000000000009</v>
      </c>
      <c r="H225" s="13">
        <f t="shared" si="70"/>
        <v>71.079316571746048</v>
      </c>
    </row>
    <row r="226" spans="1:9" x14ac:dyDescent="0.25">
      <c r="A226" s="5">
        <f t="shared" si="1"/>
        <v>40416</v>
      </c>
      <c r="B226">
        <v>655.29999999999995</v>
      </c>
      <c r="C226">
        <v>351.1</v>
      </c>
      <c r="D226">
        <v>667.6</v>
      </c>
      <c r="E226">
        <v>429.3</v>
      </c>
      <c r="F226">
        <f t="shared" si="68"/>
        <v>1322.9</v>
      </c>
      <c r="G226">
        <f t="shared" si="69"/>
        <v>780.40000000000009</v>
      </c>
      <c r="H226" s="13">
        <f t="shared" si="70"/>
        <v>69.515633008713465</v>
      </c>
    </row>
    <row r="227" spans="1:9" x14ac:dyDescent="0.25">
      <c r="A227" s="5">
        <f t="shared" si="1"/>
        <v>40423</v>
      </c>
      <c r="B227">
        <v>668.4</v>
      </c>
      <c r="C227">
        <v>358.1</v>
      </c>
      <c r="D227">
        <v>674.8</v>
      </c>
      <c r="E227">
        <v>439.6</v>
      </c>
      <c r="F227">
        <f t="shared" si="68"/>
        <v>1343.1999999999998</v>
      </c>
      <c r="G227">
        <f t="shared" si="69"/>
        <v>797.7</v>
      </c>
      <c r="H227" s="13">
        <f t="shared" si="70"/>
        <v>68.384104299862088</v>
      </c>
    </row>
    <row r="228" spans="1:9" x14ac:dyDescent="0.25">
      <c r="A228" s="5">
        <f t="shared" si="1"/>
        <v>40430</v>
      </c>
      <c r="B228">
        <v>635.79999999999995</v>
      </c>
      <c r="C228">
        <v>371.9</v>
      </c>
      <c r="D228">
        <v>709.1</v>
      </c>
      <c r="E228">
        <v>485.4</v>
      </c>
      <c r="F228">
        <f t="shared" si="68"/>
        <v>1344.9</v>
      </c>
      <c r="G228">
        <f t="shared" si="69"/>
        <v>857.3</v>
      </c>
      <c r="H228" s="13">
        <f t="shared" si="70"/>
        <v>56.876239356118077</v>
      </c>
    </row>
    <row r="229" spans="1:9" x14ac:dyDescent="0.25">
      <c r="A229" s="5">
        <f t="shared" si="1"/>
        <v>40437</v>
      </c>
      <c r="B229">
        <v>593.9</v>
      </c>
      <c r="C229">
        <v>344.2</v>
      </c>
      <c r="D229">
        <v>769.9</v>
      </c>
      <c r="E229">
        <v>529.9</v>
      </c>
      <c r="F229">
        <f t="shared" si="68"/>
        <v>1363.8</v>
      </c>
      <c r="G229">
        <f t="shared" si="69"/>
        <v>874.09999999999991</v>
      </c>
      <c r="H229" s="13">
        <f t="shared" si="70"/>
        <v>56.023338290813427</v>
      </c>
    </row>
    <row r="230" spans="1:9" x14ac:dyDescent="0.25">
      <c r="A230" s="5">
        <f t="shared" si="1"/>
        <v>40444</v>
      </c>
      <c r="B230">
        <v>556.4</v>
      </c>
      <c r="C230">
        <v>372.1</v>
      </c>
      <c r="D230">
        <v>816.8</v>
      </c>
      <c r="E230">
        <v>571.9</v>
      </c>
      <c r="F230">
        <f t="shared" si="68"/>
        <v>1373.1999999999998</v>
      </c>
      <c r="G230">
        <f t="shared" si="69"/>
        <v>944</v>
      </c>
      <c r="H230" s="13">
        <f t="shared" si="70"/>
        <v>45.466101694915231</v>
      </c>
    </row>
    <row r="231" spans="1:9" x14ac:dyDescent="0.25">
      <c r="A231" s="5">
        <f t="shared" si="1"/>
        <v>40451</v>
      </c>
      <c r="B231">
        <v>587.5</v>
      </c>
      <c r="C231">
        <v>381.7</v>
      </c>
      <c r="D231">
        <v>823.9</v>
      </c>
      <c r="E231">
        <v>579.6</v>
      </c>
      <c r="F231">
        <f t="shared" si="68"/>
        <v>1411.4</v>
      </c>
      <c r="G231">
        <f t="shared" si="69"/>
        <v>961.3</v>
      </c>
      <c r="H231" s="13">
        <f t="shared" si="70"/>
        <v>46.822011858941039</v>
      </c>
    </row>
    <row r="232" spans="1:9" x14ac:dyDescent="0.25">
      <c r="A232" s="5">
        <f t="shared" si="1"/>
        <v>40458</v>
      </c>
      <c r="B232">
        <v>555.4</v>
      </c>
      <c r="C232">
        <v>363.5</v>
      </c>
      <c r="D232">
        <v>865.3</v>
      </c>
      <c r="E232">
        <v>615.79999999999995</v>
      </c>
      <c r="F232">
        <f t="shared" si="68"/>
        <v>1420.6999999999998</v>
      </c>
      <c r="G232">
        <f t="shared" si="69"/>
        <v>979.3</v>
      </c>
      <c r="H232" s="13">
        <f t="shared" si="70"/>
        <v>45.073011334626756</v>
      </c>
    </row>
    <row r="233" spans="1:9" x14ac:dyDescent="0.25">
      <c r="A233" s="5">
        <f t="shared" si="1"/>
        <v>40465</v>
      </c>
      <c r="B233">
        <v>521.5</v>
      </c>
      <c r="C233">
        <v>380.4</v>
      </c>
      <c r="D233">
        <v>940.1</v>
      </c>
      <c r="E233">
        <v>673.5</v>
      </c>
      <c r="F233">
        <f t="shared" si="68"/>
        <v>1461.6</v>
      </c>
      <c r="G233">
        <f t="shared" si="69"/>
        <v>1053.9000000000001</v>
      </c>
      <c r="H233" s="13">
        <f t="shared" si="70"/>
        <v>38.684884713919708</v>
      </c>
    </row>
    <row r="234" spans="1:9" x14ac:dyDescent="0.25">
      <c r="A234" s="5">
        <f t="shared" si="1"/>
        <v>40472</v>
      </c>
      <c r="B234">
        <v>550.29999999999995</v>
      </c>
      <c r="C234">
        <v>386.8</v>
      </c>
      <c r="D234">
        <v>951.5</v>
      </c>
      <c r="E234">
        <v>679.9</v>
      </c>
      <c r="F234">
        <f t="shared" si="68"/>
        <v>1501.8</v>
      </c>
      <c r="G234">
        <f t="shared" si="69"/>
        <v>1066.7</v>
      </c>
      <c r="H234" s="13">
        <f t="shared" si="70"/>
        <v>40.789350332802087</v>
      </c>
    </row>
    <row r="235" spans="1:9" x14ac:dyDescent="0.25">
      <c r="A235" s="5">
        <f t="shared" si="1"/>
        <v>40479</v>
      </c>
      <c r="B235">
        <v>579.79999999999995</v>
      </c>
      <c r="C235">
        <v>451</v>
      </c>
      <c r="D235">
        <v>1005.9</v>
      </c>
      <c r="E235">
        <v>683.6</v>
      </c>
      <c r="F235">
        <f t="shared" si="68"/>
        <v>1585.6999999999998</v>
      </c>
      <c r="G235">
        <f t="shared" si="69"/>
        <v>1134.5999999999999</v>
      </c>
      <c r="H235" s="13">
        <f t="shared" si="70"/>
        <v>39.758505200070516</v>
      </c>
    </row>
    <row r="236" spans="1:9" x14ac:dyDescent="0.25">
      <c r="A236" s="5">
        <f t="shared" si="1"/>
        <v>40486</v>
      </c>
      <c r="B236">
        <v>668</v>
      </c>
      <c r="C236">
        <v>406.2</v>
      </c>
      <c r="D236">
        <v>1031.0999999999999</v>
      </c>
      <c r="E236">
        <v>742.2</v>
      </c>
      <c r="F236">
        <f t="shared" si="68"/>
        <v>1699.1</v>
      </c>
      <c r="G236">
        <f t="shared" si="69"/>
        <v>1148.4000000000001</v>
      </c>
      <c r="H236" s="13">
        <f t="shared" si="70"/>
        <v>47.9536746778126</v>
      </c>
    </row>
    <row r="237" spans="1:9" x14ac:dyDescent="0.25">
      <c r="A237" s="5">
        <f t="shared" si="1"/>
        <v>40493</v>
      </c>
      <c r="B237">
        <v>769.5</v>
      </c>
      <c r="C237">
        <v>391.2</v>
      </c>
      <c r="D237">
        <v>1079.5999999999999</v>
      </c>
      <c r="E237">
        <v>780.7</v>
      </c>
      <c r="F237">
        <f t="shared" si="68"/>
        <v>1849.1</v>
      </c>
      <c r="G237">
        <f t="shared" si="69"/>
        <v>1171.9000000000001</v>
      </c>
      <c r="H237" s="13">
        <f t="shared" si="70"/>
        <v>57.786500554654822</v>
      </c>
      <c r="I237">
        <v>28.5</v>
      </c>
    </row>
    <row r="238" spans="1:9" x14ac:dyDescent="0.25">
      <c r="A238" s="5">
        <f t="shared" si="1"/>
        <v>40500</v>
      </c>
      <c r="B238">
        <v>821.8</v>
      </c>
      <c r="C238">
        <v>403.9</v>
      </c>
      <c r="D238">
        <v>1135</v>
      </c>
      <c r="E238">
        <v>811.8</v>
      </c>
      <c r="F238">
        <f t="shared" si="68"/>
        <v>1956.8</v>
      </c>
      <c r="G238">
        <f t="shared" si="69"/>
        <v>1215.6999999999998</v>
      </c>
      <c r="H238" s="13">
        <f t="shared" si="70"/>
        <v>60.960763346220318</v>
      </c>
      <c r="I238">
        <v>28.5</v>
      </c>
    </row>
    <row r="239" spans="1:9" x14ac:dyDescent="0.25">
      <c r="A239" s="5">
        <f t="shared" si="1"/>
        <v>40507</v>
      </c>
      <c r="B239">
        <v>810.5</v>
      </c>
      <c r="C239">
        <v>407</v>
      </c>
      <c r="D239">
        <v>1146.3</v>
      </c>
      <c r="E239">
        <v>834.2</v>
      </c>
      <c r="F239">
        <f t="shared" si="68"/>
        <v>1956.8</v>
      </c>
      <c r="G239">
        <f t="shared" si="69"/>
        <v>1241.2</v>
      </c>
      <c r="H239" s="13">
        <f t="shared" si="70"/>
        <v>57.653883338704468</v>
      </c>
      <c r="I239">
        <v>28.5</v>
      </c>
    </row>
    <row r="240" spans="1:9" x14ac:dyDescent="0.25">
      <c r="A240" s="5">
        <f t="shared" si="1"/>
        <v>40514</v>
      </c>
      <c r="B240">
        <v>800</v>
      </c>
      <c r="C240">
        <v>396.2</v>
      </c>
      <c r="D240">
        <v>1230.8</v>
      </c>
      <c r="E240">
        <v>859.1</v>
      </c>
      <c r="F240">
        <f t="shared" si="68"/>
        <v>2030.8</v>
      </c>
      <c r="G240">
        <f t="shared" si="69"/>
        <v>1255.3</v>
      </c>
      <c r="H240" s="13">
        <f t="shared" si="70"/>
        <v>61.778061021269814</v>
      </c>
      <c r="I240">
        <v>38.5</v>
      </c>
    </row>
    <row r="241" spans="1:9" x14ac:dyDescent="0.25">
      <c r="A241" s="5">
        <f t="shared" si="1"/>
        <v>40521</v>
      </c>
      <c r="B241">
        <v>846.3</v>
      </c>
      <c r="C241">
        <v>364.1</v>
      </c>
      <c r="D241">
        <v>1293.9000000000001</v>
      </c>
      <c r="E241">
        <v>912.5</v>
      </c>
      <c r="F241">
        <f t="shared" si="68"/>
        <v>2140.1999999999998</v>
      </c>
      <c r="G241">
        <f t="shared" si="69"/>
        <v>1276.5999999999999</v>
      </c>
      <c r="H241" s="13">
        <f t="shared" si="70"/>
        <v>67.648441171862743</v>
      </c>
      <c r="I241">
        <v>83.5</v>
      </c>
    </row>
    <row r="242" spans="1:9" x14ac:dyDescent="0.25">
      <c r="A242" s="5">
        <f t="shared" si="1"/>
        <v>40528</v>
      </c>
      <c r="B242">
        <v>849.6</v>
      </c>
      <c r="C242">
        <v>391.4</v>
      </c>
      <c r="D242">
        <v>1348</v>
      </c>
      <c r="E242">
        <v>922.1</v>
      </c>
      <c r="F242">
        <f t="shared" si="68"/>
        <v>2197.6</v>
      </c>
      <c r="G242">
        <f t="shared" si="69"/>
        <v>1313.5</v>
      </c>
      <c r="H242" s="13">
        <f t="shared" si="70"/>
        <v>67.308717167872103</v>
      </c>
      <c r="I242">
        <v>86</v>
      </c>
    </row>
    <row r="243" spans="1:9" x14ac:dyDescent="0.25">
      <c r="A243" s="5">
        <f t="shared" si="1"/>
        <v>40535</v>
      </c>
      <c r="B243">
        <v>841.4</v>
      </c>
      <c r="C243">
        <v>391</v>
      </c>
      <c r="D243">
        <v>1400.2</v>
      </c>
      <c r="E243">
        <v>971.8</v>
      </c>
      <c r="F243">
        <f t="shared" si="68"/>
        <v>2241.6</v>
      </c>
      <c r="G243">
        <f t="shared" si="69"/>
        <v>1362.8</v>
      </c>
      <c r="H243" s="13">
        <f t="shared" si="70"/>
        <v>64.484884062224836</v>
      </c>
      <c r="I243">
        <v>93.1</v>
      </c>
    </row>
    <row r="244" spans="1:9" x14ac:dyDescent="0.25">
      <c r="A244" s="5">
        <f t="shared" si="1"/>
        <v>40542</v>
      </c>
      <c r="B244">
        <v>808.3</v>
      </c>
      <c r="C244">
        <v>393.3</v>
      </c>
      <c r="D244">
        <v>1434.2</v>
      </c>
      <c r="E244">
        <v>977.6</v>
      </c>
      <c r="F244">
        <f t="shared" si="68"/>
        <v>2242.5</v>
      </c>
      <c r="G244">
        <f t="shared" si="69"/>
        <v>1370.9</v>
      </c>
      <c r="H244" s="13">
        <f t="shared" si="70"/>
        <v>63.578670946093794</v>
      </c>
      <c r="I244">
        <v>93.1</v>
      </c>
    </row>
    <row r="245" spans="1:9" x14ac:dyDescent="0.25">
      <c r="A245" s="5">
        <f t="shared" si="1"/>
        <v>40549</v>
      </c>
      <c r="B245">
        <v>740.3</v>
      </c>
      <c r="C245">
        <v>352.8</v>
      </c>
      <c r="D245">
        <v>1531.2</v>
      </c>
      <c r="E245">
        <v>1021.9</v>
      </c>
      <c r="F245">
        <f t="shared" si="68"/>
        <v>2271.5</v>
      </c>
      <c r="G245">
        <f t="shared" si="69"/>
        <v>1374.7</v>
      </c>
      <c r="H245" s="13">
        <f t="shared" si="70"/>
        <v>65.236051502145912</v>
      </c>
      <c r="I245">
        <v>93.1</v>
      </c>
    </row>
    <row r="246" spans="1:9" x14ac:dyDescent="0.25">
      <c r="A246" s="5">
        <f t="shared" si="1"/>
        <v>40556</v>
      </c>
      <c r="B246">
        <v>698.4</v>
      </c>
      <c r="C246">
        <v>368</v>
      </c>
      <c r="D246">
        <v>1609.2</v>
      </c>
      <c r="E246">
        <v>1045.0999999999999</v>
      </c>
      <c r="F246">
        <f t="shared" si="68"/>
        <v>2307.6</v>
      </c>
      <c r="G246">
        <f t="shared" si="69"/>
        <v>1413.1</v>
      </c>
      <c r="H246" s="13">
        <f t="shared" si="70"/>
        <v>63.300544901280873</v>
      </c>
      <c r="I246">
        <v>93.1</v>
      </c>
    </row>
    <row r="247" spans="1:9" x14ac:dyDescent="0.25">
      <c r="A247" s="5">
        <f t="shared" si="1"/>
        <v>40563</v>
      </c>
      <c r="B247">
        <v>653.5</v>
      </c>
      <c r="C247">
        <v>412.5</v>
      </c>
      <c r="D247">
        <v>1696</v>
      </c>
      <c r="E247">
        <v>1078.7</v>
      </c>
      <c r="F247">
        <f t="shared" si="68"/>
        <v>2349.5</v>
      </c>
      <c r="G247">
        <f t="shared" si="69"/>
        <v>1491.2</v>
      </c>
      <c r="H247" s="13">
        <f t="shared" si="70"/>
        <v>57.557671673819733</v>
      </c>
      <c r="I247">
        <v>99.8</v>
      </c>
    </row>
    <row r="248" spans="1:9" x14ac:dyDescent="0.25">
      <c r="A248" s="5">
        <f t="shared" si="1"/>
        <v>40570</v>
      </c>
      <c r="B248">
        <v>703.9</v>
      </c>
      <c r="C248">
        <v>543.79999999999995</v>
      </c>
      <c r="D248">
        <v>1713.8</v>
      </c>
      <c r="E248">
        <v>1143.5999999999999</v>
      </c>
      <c r="F248">
        <f t="shared" si="68"/>
        <v>2417.6999999999998</v>
      </c>
      <c r="G248">
        <f t="shared" si="69"/>
        <v>1687.3999999999999</v>
      </c>
      <c r="H248" s="13">
        <f t="shared" si="70"/>
        <v>43.279601754178017</v>
      </c>
      <c r="I248">
        <v>125.8</v>
      </c>
    </row>
    <row r="249" spans="1:9" x14ac:dyDescent="0.25">
      <c r="A249" s="5">
        <f t="shared" si="1"/>
        <v>40577</v>
      </c>
      <c r="B249">
        <v>751.5</v>
      </c>
      <c r="C249">
        <v>526.29999999999995</v>
      </c>
      <c r="D249">
        <v>1772.8</v>
      </c>
      <c r="E249">
        <v>1194.5</v>
      </c>
      <c r="F249">
        <f t="shared" si="68"/>
        <v>2524.3000000000002</v>
      </c>
      <c r="G249">
        <f t="shared" si="69"/>
        <v>1720.8</v>
      </c>
      <c r="H249" s="13">
        <f t="shared" si="70"/>
        <v>46.693398419339857</v>
      </c>
      <c r="I249">
        <v>206.6</v>
      </c>
    </row>
    <row r="250" spans="1:9" x14ac:dyDescent="0.25">
      <c r="A250" s="5">
        <f t="shared" si="1"/>
        <v>40584</v>
      </c>
      <c r="B250">
        <v>699.8</v>
      </c>
      <c r="C250">
        <v>556.70000000000005</v>
      </c>
      <c r="D250">
        <v>1825.6</v>
      </c>
      <c r="E250">
        <v>1227.4000000000001</v>
      </c>
      <c r="F250">
        <f t="shared" si="68"/>
        <v>2525.3999999999996</v>
      </c>
      <c r="G250">
        <f t="shared" si="69"/>
        <v>1784.1000000000001</v>
      </c>
      <c r="H250" s="13">
        <f t="shared" si="70"/>
        <v>41.550361526820211</v>
      </c>
      <c r="I250">
        <v>206.6</v>
      </c>
    </row>
    <row r="251" spans="1:9" x14ac:dyDescent="0.25">
      <c r="A251" s="5">
        <f t="shared" si="1"/>
        <v>40591</v>
      </c>
      <c r="B251">
        <v>666.8</v>
      </c>
      <c r="C251">
        <v>497.8</v>
      </c>
      <c r="D251">
        <v>1878.8</v>
      </c>
      <c r="E251">
        <v>1281</v>
      </c>
      <c r="F251">
        <f t="shared" si="68"/>
        <v>2545.6</v>
      </c>
      <c r="G251">
        <f t="shared" si="69"/>
        <v>1778.8</v>
      </c>
      <c r="H251" s="13">
        <f t="shared" si="70"/>
        <v>43.107713064987642</v>
      </c>
      <c r="I251">
        <v>214.1</v>
      </c>
    </row>
    <row r="252" spans="1:9" x14ac:dyDescent="0.25">
      <c r="A252" s="5">
        <f t="shared" si="1"/>
        <v>40598</v>
      </c>
      <c r="B252">
        <v>621.4</v>
      </c>
      <c r="C252">
        <v>448.5</v>
      </c>
      <c r="D252">
        <v>1918.5</v>
      </c>
      <c r="E252">
        <v>1329.4</v>
      </c>
      <c r="F252">
        <f t="shared" ref="F252:F265" si="71">+B252+D252</f>
        <v>2539.9</v>
      </c>
      <c r="G252">
        <f t="shared" ref="G252:G265" si="72">+C252+E252</f>
        <v>1777.9</v>
      </c>
      <c r="H252" s="13">
        <f t="shared" si="70"/>
        <v>42.859553405703352</v>
      </c>
      <c r="I252">
        <v>214.1</v>
      </c>
    </row>
    <row r="253" spans="1:9" x14ac:dyDescent="0.25">
      <c r="A253" s="5">
        <f t="shared" ref="A253:A316" si="73">+A252+7</f>
        <v>40605</v>
      </c>
      <c r="B253">
        <v>608.29999999999995</v>
      </c>
      <c r="C253">
        <v>446.6</v>
      </c>
      <c r="D253">
        <v>1936.2</v>
      </c>
      <c r="E253">
        <v>1365</v>
      </c>
      <c r="F253">
        <f t="shared" si="71"/>
        <v>2544.5</v>
      </c>
      <c r="G253">
        <f t="shared" si="72"/>
        <v>1811.6</v>
      </c>
      <c r="H253" s="13">
        <f t="shared" si="70"/>
        <v>40.455950540958277</v>
      </c>
      <c r="I253">
        <v>217.1</v>
      </c>
    </row>
    <row r="254" spans="1:9" x14ac:dyDescent="0.25">
      <c r="A254" s="5">
        <f t="shared" si="73"/>
        <v>40612</v>
      </c>
      <c r="B254">
        <v>560.29999999999995</v>
      </c>
      <c r="C254">
        <v>425.7</v>
      </c>
      <c r="D254">
        <v>1989.6</v>
      </c>
      <c r="E254">
        <v>1388</v>
      </c>
      <c r="F254">
        <f t="shared" si="71"/>
        <v>2549.8999999999996</v>
      </c>
      <c r="G254">
        <f t="shared" si="72"/>
        <v>1813.7</v>
      </c>
      <c r="H254" s="13">
        <f t="shared" si="70"/>
        <v>40.591056955395018</v>
      </c>
      <c r="I254">
        <v>217.1</v>
      </c>
    </row>
    <row r="255" spans="1:9" x14ac:dyDescent="0.25">
      <c r="A255" s="5">
        <f t="shared" si="73"/>
        <v>40619</v>
      </c>
      <c r="B255">
        <v>536.5</v>
      </c>
      <c r="C255">
        <v>355.6</v>
      </c>
      <c r="D255">
        <v>2058.3000000000002</v>
      </c>
      <c r="E255">
        <v>1460.6</v>
      </c>
      <c r="F255">
        <f t="shared" si="71"/>
        <v>2594.8000000000002</v>
      </c>
      <c r="G255">
        <f t="shared" si="72"/>
        <v>1816.1999999999998</v>
      </c>
      <c r="H255" s="13">
        <f t="shared" si="70"/>
        <v>42.869728003523868</v>
      </c>
      <c r="I255">
        <v>232.7</v>
      </c>
    </row>
    <row r="256" spans="1:9" x14ac:dyDescent="0.25">
      <c r="A256" s="5">
        <f t="shared" si="73"/>
        <v>40626</v>
      </c>
      <c r="B256">
        <v>495.2</v>
      </c>
      <c r="C256">
        <v>311.2</v>
      </c>
      <c r="D256">
        <v>2098.1999999999998</v>
      </c>
      <c r="E256">
        <v>1540.9</v>
      </c>
      <c r="F256">
        <f t="shared" si="71"/>
        <v>2593.3999999999996</v>
      </c>
      <c r="G256">
        <f t="shared" si="72"/>
        <v>1852.1000000000001</v>
      </c>
      <c r="H256" s="13">
        <f t="shared" ref="H256:H265" si="74">(F256/G256-1)*100</f>
        <v>40.024836671885943</v>
      </c>
      <c r="I256">
        <v>232.7</v>
      </c>
    </row>
    <row r="257" spans="1:9" x14ac:dyDescent="0.25">
      <c r="A257" s="5">
        <f t="shared" si="73"/>
        <v>40633</v>
      </c>
      <c r="B257">
        <v>404.3</v>
      </c>
      <c r="C257">
        <v>297.89999999999998</v>
      </c>
      <c r="D257">
        <v>2190.9</v>
      </c>
      <c r="E257">
        <v>1581.2</v>
      </c>
      <c r="F257">
        <f t="shared" si="71"/>
        <v>2595.2000000000003</v>
      </c>
      <c r="G257">
        <f t="shared" si="72"/>
        <v>1879.1</v>
      </c>
      <c r="H257" s="13">
        <f t="shared" si="74"/>
        <v>38.108669043691144</v>
      </c>
      <c r="I257">
        <v>253.5</v>
      </c>
    </row>
    <row r="258" spans="1:9" x14ac:dyDescent="0.25">
      <c r="A258" s="5">
        <f t="shared" si="73"/>
        <v>40640</v>
      </c>
      <c r="B258">
        <v>365.5</v>
      </c>
      <c r="C258">
        <v>242.3</v>
      </c>
      <c r="D258">
        <v>2250.6</v>
      </c>
      <c r="E258">
        <v>1642.1</v>
      </c>
      <c r="F258">
        <f t="shared" si="71"/>
        <v>2616.1</v>
      </c>
      <c r="G258">
        <f t="shared" si="72"/>
        <v>1884.3999999999999</v>
      </c>
      <c r="H258" s="13">
        <f t="shared" si="74"/>
        <v>38.829335597537671</v>
      </c>
      <c r="I258">
        <v>271.5</v>
      </c>
    </row>
    <row r="259" spans="1:9" x14ac:dyDescent="0.25">
      <c r="A259" s="5">
        <f t="shared" si="73"/>
        <v>40647</v>
      </c>
      <c r="B259">
        <v>285.2</v>
      </c>
      <c r="C259">
        <v>210</v>
      </c>
      <c r="D259">
        <v>2337.6999999999998</v>
      </c>
      <c r="E259">
        <v>1707</v>
      </c>
      <c r="F259">
        <f t="shared" si="71"/>
        <v>2622.8999999999996</v>
      </c>
      <c r="G259">
        <f t="shared" si="72"/>
        <v>1917</v>
      </c>
      <c r="H259" s="13">
        <f t="shared" si="74"/>
        <v>36.823161189358359</v>
      </c>
      <c r="I259">
        <v>271.5</v>
      </c>
    </row>
    <row r="260" spans="1:9" x14ac:dyDescent="0.25">
      <c r="A260" s="5">
        <f t="shared" si="73"/>
        <v>40654</v>
      </c>
      <c r="B260">
        <v>282.39999999999998</v>
      </c>
      <c r="C260">
        <v>175.1</v>
      </c>
      <c r="D260">
        <v>2364.6999999999998</v>
      </c>
      <c r="E260">
        <v>1752.2</v>
      </c>
      <c r="F260">
        <f t="shared" si="71"/>
        <v>2647.1</v>
      </c>
      <c r="G260">
        <f t="shared" si="72"/>
        <v>1927.3</v>
      </c>
      <c r="H260" s="13">
        <f t="shared" si="74"/>
        <v>37.347584703990044</v>
      </c>
      <c r="I260">
        <v>279</v>
      </c>
    </row>
    <row r="261" spans="1:9" x14ac:dyDescent="0.25">
      <c r="A261" s="5">
        <f t="shared" si="73"/>
        <v>40661</v>
      </c>
      <c r="B261">
        <v>216.4</v>
      </c>
      <c r="C261">
        <v>153.69999999999999</v>
      </c>
      <c r="D261">
        <v>2421.4</v>
      </c>
      <c r="E261">
        <v>1787.7</v>
      </c>
      <c r="F261">
        <f t="shared" si="71"/>
        <v>2637.8</v>
      </c>
      <c r="G261">
        <f t="shared" si="72"/>
        <v>1941.4</v>
      </c>
      <c r="H261" s="13">
        <f t="shared" si="74"/>
        <v>35.87102091274339</v>
      </c>
      <c r="I261">
        <v>285</v>
      </c>
    </row>
    <row r="262" spans="1:9" x14ac:dyDescent="0.25">
      <c r="A262" s="5">
        <f t="shared" si="73"/>
        <v>40668</v>
      </c>
      <c r="B262">
        <v>170.8</v>
      </c>
      <c r="C262">
        <v>151.9</v>
      </c>
      <c r="D262">
        <v>2473.9</v>
      </c>
      <c r="E262">
        <v>1804.2</v>
      </c>
      <c r="F262">
        <f t="shared" si="71"/>
        <v>2644.7000000000003</v>
      </c>
      <c r="G262">
        <f t="shared" si="72"/>
        <v>1956.1000000000001</v>
      </c>
      <c r="H262" s="13">
        <f t="shared" si="74"/>
        <v>35.202699248504679</v>
      </c>
      <c r="I262">
        <v>288</v>
      </c>
    </row>
    <row r="263" spans="1:9" x14ac:dyDescent="0.25">
      <c r="A263" s="5">
        <f t="shared" si="73"/>
        <v>40675</v>
      </c>
      <c r="B263">
        <v>144.69999999999999</v>
      </c>
      <c r="C263">
        <v>109.8</v>
      </c>
      <c r="D263">
        <v>2493.3000000000002</v>
      </c>
      <c r="E263">
        <v>1863.4</v>
      </c>
      <c r="F263">
        <f t="shared" si="71"/>
        <v>2638</v>
      </c>
      <c r="G263">
        <f t="shared" si="72"/>
        <v>1973.2</v>
      </c>
      <c r="H263" s="13">
        <f t="shared" si="74"/>
        <v>33.691465639570239</v>
      </c>
      <c r="I263">
        <v>288</v>
      </c>
    </row>
    <row r="264" spans="1:9" x14ac:dyDescent="0.25">
      <c r="A264" s="5">
        <f t="shared" si="73"/>
        <v>40682</v>
      </c>
      <c r="B264">
        <v>125.1</v>
      </c>
      <c r="C264">
        <v>70.2</v>
      </c>
      <c r="D264">
        <v>2536.9</v>
      </c>
      <c r="E264">
        <v>1911.1</v>
      </c>
      <c r="F264">
        <f t="shared" si="71"/>
        <v>2662</v>
      </c>
      <c r="G264">
        <f t="shared" si="72"/>
        <v>1981.3</v>
      </c>
      <c r="H264" s="13">
        <f t="shared" si="74"/>
        <v>34.356230757583404</v>
      </c>
      <c r="I264">
        <v>459.9</v>
      </c>
    </row>
    <row r="265" spans="1:9" x14ac:dyDescent="0.25">
      <c r="A265" s="5">
        <f t="shared" si="73"/>
        <v>40689</v>
      </c>
      <c r="B265">
        <v>76.900000000000006</v>
      </c>
      <c r="C265">
        <v>44.2</v>
      </c>
      <c r="D265">
        <v>2589.3000000000002</v>
      </c>
      <c r="E265">
        <v>1969.9</v>
      </c>
      <c r="F265">
        <f t="shared" si="71"/>
        <v>2666.2000000000003</v>
      </c>
      <c r="G265">
        <f t="shared" si="72"/>
        <v>2014.1000000000001</v>
      </c>
      <c r="H265" s="13">
        <f t="shared" si="74"/>
        <v>32.376743955116424</v>
      </c>
      <c r="I265">
        <v>542.20000000000005</v>
      </c>
    </row>
    <row r="266" spans="1:9" x14ac:dyDescent="0.25">
      <c r="A266" s="5">
        <f t="shared" si="73"/>
        <v>40696</v>
      </c>
      <c r="B266">
        <v>617.79999999999995</v>
      </c>
      <c r="C266">
        <v>434.7</v>
      </c>
      <c r="D266">
        <v>0.9</v>
      </c>
      <c r="E266">
        <v>9.4</v>
      </c>
      <c r="F266">
        <f t="shared" ref="F266:F274" si="75">+B266+D266</f>
        <v>618.69999999999993</v>
      </c>
      <c r="G266">
        <f t="shared" ref="G266:G274" si="76">+C266+E266</f>
        <v>444.09999999999997</v>
      </c>
      <c r="H266" s="13">
        <f t="shared" ref="H266:H274" si="77">(F266/G266-1)*100</f>
        <v>39.31546948885385</v>
      </c>
    </row>
    <row r="267" spans="1:9" x14ac:dyDescent="0.25">
      <c r="A267" s="5">
        <f t="shared" si="73"/>
        <v>40703</v>
      </c>
      <c r="B267">
        <v>567.29999999999995</v>
      </c>
      <c r="C267">
        <v>581.29999999999995</v>
      </c>
      <c r="D267">
        <v>92.3</v>
      </c>
      <c r="E267">
        <v>59.1</v>
      </c>
      <c r="F267">
        <f t="shared" si="75"/>
        <v>659.59999999999991</v>
      </c>
      <c r="G267">
        <f t="shared" si="76"/>
        <v>640.4</v>
      </c>
      <c r="H267" s="13">
        <f t="shared" si="77"/>
        <v>2.998126171143034</v>
      </c>
    </row>
    <row r="268" spans="1:9" x14ac:dyDescent="0.25">
      <c r="A268" s="5">
        <f t="shared" si="73"/>
        <v>40710</v>
      </c>
      <c r="B268">
        <v>607</v>
      </c>
      <c r="C268">
        <v>561.70000000000005</v>
      </c>
      <c r="D268">
        <v>121.1</v>
      </c>
      <c r="E268">
        <v>97.4</v>
      </c>
      <c r="F268">
        <f t="shared" si="75"/>
        <v>728.1</v>
      </c>
      <c r="G268">
        <f t="shared" si="76"/>
        <v>659.1</v>
      </c>
      <c r="H268" s="13">
        <f t="shared" si="77"/>
        <v>10.468821119708682</v>
      </c>
    </row>
    <row r="269" spans="1:9" x14ac:dyDescent="0.25">
      <c r="A269" s="5">
        <f t="shared" si="73"/>
        <v>40717</v>
      </c>
      <c r="B269">
        <v>591.5</v>
      </c>
      <c r="C269">
        <v>671.1</v>
      </c>
      <c r="D269">
        <v>173.2</v>
      </c>
      <c r="E269">
        <v>131.80000000000001</v>
      </c>
      <c r="F269">
        <f t="shared" si="75"/>
        <v>764.7</v>
      </c>
      <c r="G269">
        <f t="shared" si="76"/>
        <v>802.90000000000009</v>
      </c>
      <c r="H269" s="13">
        <f t="shared" si="77"/>
        <v>-4.7577531448499188</v>
      </c>
    </row>
    <row r="270" spans="1:9" x14ac:dyDescent="0.25">
      <c r="A270" s="5">
        <f t="shared" si="73"/>
        <v>40724</v>
      </c>
      <c r="B270">
        <v>635.29999999999995</v>
      </c>
      <c r="C270">
        <v>620.9</v>
      </c>
      <c r="D270">
        <v>194.5</v>
      </c>
      <c r="E270">
        <v>214</v>
      </c>
      <c r="F270">
        <f t="shared" si="75"/>
        <v>829.8</v>
      </c>
      <c r="G270">
        <f t="shared" si="76"/>
        <v>834.9</v>
      </c>
      <c r="H270" s="13">
        <f t="shared" si="77"/>
        <v>-0.61085159899388897</v>
      </c>
    </row>
    <row r="271" spans="1:9" x14ac:dyDescent="0.25">
      <c r="A271" s="5">
        <f t="shared" si="73"/>
        <v>40731</v>
      </c>
      <c r="B271">
        <v>711.2</v>
      </c>
      <c r="C271">
        <v>643.79999999999995</v>
      </c>
      <c r="D271">
        <v>240.4</v>
      </c>
      <c r="E271">
        <v>247.8</v>
      </c>
      <c r="F271">
        <f t="shared" si="75"/>
        <v>951.6</v>
      </c>
      <c r="G271">
        <f t="shared" si="76"/>
        <v>891.59999999999991</v>
      </c>
      <c r="H271" s="13">
        <f t="shared" si="77"/>
        <v>6.7294751009421505</v>
      </c>
    </row>
    <row r="272" spans="1:9" x14ac:dyDescent="0.25">
      <c r="A272" s="5">
        <f t="shared" si="73"/>
        <v>40738</v>
      </c>
      <c r="B272">
        <v>783.2</v>
      </c>
      <c r="C272">
        <v>663.4</v>
      </c>
      <c r="D272">
        <v>272.39999999999998</v>
      </c>
      <c r="E272">
        <v>287.10000000000002</v>
      </c>
      <c r="F272">
        <f t="shared" si="75"/>
        <v>1055.5999999999999</v>
      </c>
      <c r="G272">
        <f t="shared" si="76"/>
        <v>950.5</v>
      </c>
      <c r="H272" s="13">
        <f t="shared" si="77"/>
        <v>11.057338243029967</v>
      </c>
      <c r="I272">
        <v>59.1</v>
      </c>
    </row>
    <row r="273" spans="1:9" x14ac:dyDescent="0.25">
      <c r="A273" s="5">
        <f t="shared" si="73"/>
        <v>40745</v>
      </c>
      <c r="B273">
        <v>796</v>
      </c>
      <c r="C273">
        <v>648.70000000000005</v>
      </c>
      <c r="D273">
        <v>353.1</v>
      </c>
      <c r="E273">
        <v>333.5</v>
      </c>
      <c r="F273">
        <f t="shared" si="75"/>
        <v>1149.0999999999999</v>
      </c>
      <c r="G273">
        <f t="shared" si="76"/>
        <v>982.2</v>
      </c>
      <c r="H273" s="13">
        <f t="shared" si="77"/>
        <v>16.992465892893492</v>
      </c>
      <c r="I273">
        <v>59.1</v>
      </c>
    </row>
    <row r="274" spans="1:9" x14ac:dyDescent="0.25">
      <c r="A274" s="5">
        <f t="shared" si="73"/>
        <v>40752</v>
      </c>
      <c r="B274">
        <v>854.1</v>
      </c>
      <c r="C274">
        <v>582.1</v>
      </c>
      <c r="D274">
        <v>398.4</v>
      </c>
      <c r="E274">
        <v>416.7</v>
      </c>
      <c r="F274">
        <f t="shared" si="75"/>
        <v>1252.5</v>
      </c>
      <c r="G274">
        <f t="shared" si="76"/>
        <v>998.8</v>
      </c>
      <c r="H274" s="13">
        <f t="shared" si="77"/>
        <v>25.40048057669204</v>
      </c>
      <c r="I274">
        <v>59.1</v>
      </c>
    </row>
    <row r="275" spans="1:9" x14ac:dyDescent="0.25">
      <c r="A275" s="5">
        <f t="shared" si="73"/>
        <v>40759</v>
      </c>
      <c r="B275">
        <v>826.3</v>
      </c>
      <c r="C275">
        <v>529.9</v>
      </c>
      <c r="D275">
        <v>463.3</v>
      </c>
      <c r="E275">
        <v>480.5</v>
      </c>
      <c r="F275">
        <f t="shared" ref="F275:G293" si="78">+B275+D275</f>
        <v>1289.5999999999999</v>
      </c>
      <c r="G275">
        <f t="shared" si="78"/>
        <v>1010.4</v>
      </c>
      <c r="H275" s="13">
        <f t="shared" ref="H275:H285" si="79">(F275/G275-1)*100</f>
        <v>27.632620744259697</v>
      </c>
      <c r="I275">
        <v>59.1</v>
      </c>
    </row>
    <row r="276" spans="1:9" x14ac:dyDescent="0.25">
      <c r="A276" s="5">
        <f t="shared" si="73"/>
        <v>40766</v>
      </c>
      <c r="B276">
        <v>855.5</v>
      </c>
      <c r="C276">
        <v>642.79999999999995</v>
      </c>
      <c r="D276">
        <v>494.9</v>
      </c>
      <c r="E276">
        <v>541.5</v>
      </c>
      <c r="F276">
        <f t="shared" si="78"/>
        <v>1350.4</v>
      </c>
      <c r="G276">
        <f t="shared" si="78"/>
        <v>1184.3</v>
      </c>
      <c r="H276" s="13">
        <f t="shared" si="79"/>
        <v>14.025162543274527</v>
      </c>
      <c r="I276">
        <v>59.1</v>
      </c>
    </row>
    <row r="277" spans="1:9" x14ac:dyDescent="0.25">
      <c r="A277" s="5">
        <f t="shared" si="73"/>
        <v>40773</v>
      </c>
      <c r="B277">
        <v>817.1</v>
      </c>
      <c r="C277">
        <v>638.79999999999995</v>
      </c>
      <c r="D277">
        <v>605.6</v>
      </c>
      <c r="E277">
        <v>592.79999999999995</v>
      </c>
      <c r="F277">
        <f t="shared" si="78"/>
        <v>1422.7</v>
      </c>
      <c r="G277">
        <f t="shared" si="78"/>
        <v>1231.5999999999999</v>
      </c>
      <c r="H277" s="13">
        <f t="shared" si="79"/>
        <v>15.516401429035408</v>
      </c>
      <c r="I277">
        <v>59.1</v>
      </c>
    </row>
    <row r="278" spans="1:9" x14ac:dyDescent="0.25">
      <c r="A278" s="5">
        <f t="shared" si="73"/>
        <v>40780</v>
      </c>
      <c r="B278">
        <v>809.8</v>
      </c>
      <c r="C278">
        <v>655.29999999999995</v>
      </c>
      <c r="D278">
        <v>677</v>
      </c>
      <c r="E278">
        <v>667.6</v>
      </c>
      <c r="F278">
        <f t="shared" si="78"/>
        <v>1486.8</v>
      </c>
      <c r="G278">
        <f t="shared" si="78"/>
        <v>1322.9</v>
      </c>
      <c r="H278" s="13">
        <f t="shared" si="79"/>
        <v>12.389447426109301</v>
      </c>
      <c r="I278">
        <v>59.1</v>
      </c>
    </row>
    <row r="279" spans="1:9" x14ac:dyDescent="0.25">
      <c r="A279" s="5">
        <f t="shared" si="73"/>
        <v>40787</v>
      </c>
      <c r="B279">
        <v>855.7</v>
      </c>
      <c r="C279">
        <v>668.4</v>
      </c>
      <c r="D279">
        <v>700</v>
      </c>
      <c r="E279">
        <v>674.8</v>
      </c>
      <c r="F279">
        <f t="shared" si="78"/>
        <v>1555.7</v>
      </c>
      <c r="G279">
        <f t="shared" si="78"/>
        <v>1343.1999999999998</v>
      </c>
      <c r="H279" s="13">
        <f t="shared" si="79"/>
        <v>15.820428826682576</v>
      </c>
      <c r="I279">
        <v>59.1</v>
      </c>
    </row>
    <row r="280" spans="1:9" x14ac:dyDescent="0.25">
      <c r="A280" s="5">
        <f t="shared" si="73"/>
        <v>40794</v>
      </c>
      <c r="B280">
        <v>837</v>
      </c>
      <c r="C280">
        <v>635.79999999999995</v>
      </c>
      <c r="D280">
        <v>756.1</v>
      </c>
      <c r="E280">
        <v>709.1</v>
      </c>
      <c r="F280">
        <f t="shared" si="78"/>
        <v>1593.1</v>
      </c>
      <c r="G280">
        <f t="shared" si="78"/>
        <v>1344.9</v>
      </c>
      <c r="H280" s="13">
        <f t="shared" si="79"/>
        <v>18.454903710313019</v>
      </c>
      <c r="I280">
        <v>59.1</v>
      </c>
    </row>
    <row r="281" spans="1:9" x14ac:dyDescent="0.25">
      <c r="A281" s="5">
        <f t="shared" si="73"/>
        <v>40801</v>
      </c>
      <c r="B281" s="272">
        <v>788</v>
      </c>
      <c r="C281" s="272">
        <v>593.9</v>
      </c>
      <c r="D281" s="272">
        <v>845</v>
      </c>
      <c r="E281" s="272">
        <v>769.9</v>
      </c>
      <c r="F281" s="272">
        <f t="shared" si="78"/>
        <v>1633</v>
      </c>
      <c r="G281" s="272">
        <f t="shared" si="78"/>
        <v>1363.8</v>
      </c>
      <c r="H281" s="51">
        <f t="shared" si="79"/>
        <v>19.738964657574432</v>
      </c>
      <c r="I281">
        <v>59.1</v>
      </c>
    </row>
    <row r="282" spans="1:9" x14ac:dyDescent="0.25">
      <c r="A282" s="5">
        <f t="shared" si="73"/>
        <v>40808</v>
      </c>
      <c r="B282" s="272">
        <v>845.1</v>
      </c>
      <c r="C282" s="272">
        <v>556.4</v>
      </c>
      <c r="D282" s="272">
        <v>903.9</v>
      </c>
      <c r="E282" s="272">
        <v>816.8</v>
      </c>
      <c r="F282" s="272">
        <f t="shared" si="78"/>
        <v>1749</v>
      </c>
      <c r="G282" s="272">
        <f t="shared" si="78"/>
        <v>1373.1999999999998</v>
      </c>
      <c r="H282" s="51">
        <f t="shared" si="79"/>
        <v>27.366734634430536</v>
      </c>
    </row>
    <row r="283" spans="1:9" x14ac:dyDescent="0.25">
      <c r="A283" s="5">
        <f t="shared" si="73"/>
        <v>40815</v>
      </c>
      <c r="B283" s="272">
        <v>860.3</v>
      </c>
      <c r="C283" s="272">
        <v>587.5</v>
      </c>
      <c r="D283" s="272">
        <v>1004.3</v>
      </c>
      <c r="E283" s="272">
        <v>823.9</v>
      </c>
      <c r="F283" s="272">
        <f t="shared" si="78"/>
        <v>1864.6</v>
      </c>
      <c r="G283" s="272">
        <f t="shared" si="78"/>
        <v>1411.4</v>
      </c>
      <c r="H283" s="51">
        <f t="shared" si="79"/>
        <v>32.109961740116177</v>
      </c>
    </row>
    <row r="284" spans="1:9" x14ac:dyDescent="0.25">
      <c r="A284" s="5">
        <f t="shared" si="73"/>
        <v>40822</v>
      </c>
      <c r="B284" s="272">
        <v>869</v>
      </c>
      <c r="C284" s="272">
        <v>555.4</v>
      </c>
      <c r="D284" s="272">
        <v>1033.5</v>
      </c>
      <c r="E284" s="272">
        <v>865.4</v>
      </c>
      <c r="F284" s="272">
        <f t="shared" si="78"/>
        <v>1902.5</v>
      </c>
      <c r="G284" s="272">
        <f t="shared" si="78"/>
        <v>1420.8</v>
      </c>
      <c r="H284" s="51">
        <f t="shared" si="79"/>
        <v>33.903434684684683</v>
      </c>
    </row>
    <row r="285" spans="1:9" x14ac:dyDescent="0.25">
      <c r="A285" s="5">
        <f t="shared" si="73"/>
        <v>40829</v>
      </c>
      <c r="B285" s="272">
        <v>847.2</v>
      </c>
      <c r="C285" s="272">
        <v>521.5</v>
      </c>
      <c r="D285" s="272">
        <v>1129.5999999999999</v>
      </c>
      <c r="E285" s="272">
        <v>940.1</v>
      </c>
      <c r="F285" s="272">
        <f t="shared" si="78"/>
        <v>1976.8</v>
      </c>
      <c r="G285" s="272">
        <f t="shared" si="78"/>
        <v>1461.6</v>
      </c>
      <c r="H285" s="51">
        <f t="shared" si="79"/>
        <v>35.249042145593876</v>
      </c>
    </row>
    <row r="286" spans="1:9" x14ac:dyDescent="0.25">
      <c r="A286" s="5">
        <f t="shared" si="73"/>
        <v>40836</v>
      </c>
      <c r="B286" s="272">
        <v>812.6</v>
      </c>
      <c r="C286" s="272">
        <v>550.29999999999995</v>
      </c>
      <c r="D286" s="272">
        <v>1260.7</v>
      </c>
      <c r="E286" s="272">
        <v>951.5</v>
      </c>
      <c r="F286" s="272">
        <f t="shared" si="78"/>
        <v>2073.3000000000002</v>
      </c>
      <c r="G286" s="272">
        <f t="shared" ref="G286:G293" si="80">+C286+E286</f>
        <v>1501.8</v>
      </c>
      <c r="H286" s="51">
        <f t="shared" ref="H286:H293" si="81">(F286/G286-1)*100</f>
        <v>38.054334798242117</v>
      </c>
    </row>
    <row r="287" spans="1:9" x14ac:dyDescent="0.25">
      <c r="A287" s="5">
        <f t="shared" si="73"/>
        <v>40843</v>
      </c>
      <c r="B287" s="272">
        <v>807.7</v>
      </c>
      <c r="C287" s="272">
        <v>579.79999999999995</v>
      </c>
      <c r="D287" s="272">
        <v>1299.5999999999999</v>
      </c>
      <c r="E287" s="272">
        <v>1005.9</v>
      </c>
      <c r="F287" s="272">
        <f t="shared" si="78"/>
        <v>2107.3000000000002</v>
      </c>
      <c r="G287" s="272">
        <f t="shared" si="80"/>
        <v>1585.6999999999998</v>
      </c>
      <c r="H287" s="51">
        <f t="shared" si="81"/>
        <v>32.893990035946288</v>
      </c>
      <c r="I287">
        <v>76.099999999999994</v>
      </c>
    </row>
    <row r="288" spans="1:9" x14ac:dyDescent="0.25">
      <c r="A288" s="5">
        <f t="shared" si="73"/>
        <v>40850</v>
      </c>
      <c r="B288" s="272">
        <v>822.4</v>
      </c>
      <c r="C288" s="272">
        <v>668</v>
      </c>
      <c r="D288" s="272">
        <v>134.6</v>
      </c>
      <c r="E288" s="272">
        <v>1031.0999999999999</v>
      </c>
      <c r="F288" s="52">
        <f t="shared" si="78"/>
        <v>957</v>
      </c>
      <c r="G288" s="272">
        <f t="shared" si="80"/>
        <v>1699.1</v>
      </c>
      <c r="H288" s="51">
        <f t="shared" si="81"/>
        <v>-43.676063798481543</v>
      </c>
    </row>
    <row r="289" spans="1:9" x14ac:dyDescent="0.25">
      <c r="A289" s="5">
        <f t="shared" si="73"/>
        <v>40857</v>
      </c>
      <c r="B289" s="272">
        <v>850.1</v>
      </c>
      <c r="C289" s="272">
        <v>769.5</v>
      </c>
      <c r="D289" s="272">
        <v>1403.6</v>
      </c>
      <c r="E289" s="272">
        <v>1079.5999999999999</v>
      </c>
      <c r="F289" s="272">
        <f t="shared" si="78"/>
        <v>2253.6999999999998</v>
      </c>
      <c r="G289" s="272">
        <f t="shared" si="80"/>
        <v>1849.1</v>
      </c>
      <c r="H289" s="51">
        <f t="shared" si="81"/>
        <v>21.88091503974907</v>
      </c>
    </row>
    <row r="290" spans="1:9" x14ac:dyDescent="0.25">
      <c r="A290" s="5">
        <f t="shared" si="73"/>
        <v>40864</v>
      </c>
      <c r="B290" s="272">
        <v>878.2</v>
      </c>
      <c r="C290" s="272">
        <v>821.8</v>
      </c>
      <c r="D290" s="272">
        <v>1468</v>
      </c>
      <c r="E290" s="272">
        <v>1135</v>
      </c>
      <c r="F290" s="272">
        <f t="shared" si="78"/>
        <v>2346.1999999999998</v>
      </c>
      <c r="G290" s="272">
        <f t="shared" si="80"/>
        <v>1956.8</v>
      </c>
      <c r="H290" s="51">
        <f t="shared" si="81"/>
        <v>19.899836467702372</v>
      </c>
    </row>
    <row r="291" spans="1:9" x14ac:dyDescent="0.25">
      <c r="A291" s="5">
        <f t="shared" si="73"/>
        <v>40871</v>
      </c>
      <c r="B291" s="272">
        <v>871.8</v>
      </c>
      <c r="C291" s="272">
        <v>810.5</v>
      </c>
      <c r="D291" s="272">
        <v>1541.4</v>
      </c>
      <c r="E291" s="272">
        <v>1146.3</v>
      </c>
      <c r="F291" s="272">
        <f t="shared" si="78"/>
        <v>2413.1999999999998</v>
      </c>
      <c r="G291" s="272">
        <f t="shared" si="80"/>
        <v>1956.8</v>
      </c>
      <c r="H291" s="51">
        <f t="shared" si="81"/>
        <v>23.323793949304971</v>
      </c>
    </row>
    <row r="292" spans="1:9" x14ac:dyDescent="0.25">
      <c r="A292" s="5">
        <f t="shared" si="73"/>
        <v>40878</v>
      </c>
      <c r="B292" s="272">
        <v>915.5</v>
      </c>
      <c r="C292" s="272">
        <v>800</v>
      </c>
      <c r="D292" s="272">
        <v>1564.5</v>
      </c>
      <c r="E292" s="272">
        <v>1230.8</v>
      </c>
      <c r="F292" s="272">
        <f t="shared" si="78"/>
        <v>2480</v>
      </c>
      <c r="G292" s="272">
        <f t="shared" si="80"/>
        <v>2030.8</v>
      </c>
      <c r="H292" s="51">
        <f t="shared" si="81"/>
        <v>22.119361827851101</v>
      </c>
      <c r="I292">
        <v>93.6</v>
      </c>
    </row>
    <row r="293" spans="1:9" x14ac:dyDescent="0.25">
      <c r="A293" s="5">
        <f t="shared" si="73"/>
        <v>40885</v>
      </c>
      <c r="B293" s="272">
        <v>949.8</v>
      </c>
      <c r="C293" s="272">
        <v>846.4</v>
      </c>
      <c r="D293" s="272">
        <v>1588.5</v>
      </c>
      <c r="E293" s="272">
        <v>1293.9000000000001</v>
      </c>
      <c r="F293" s="272">
        <f t="shared" si="78"/>
        <v>2538.3000000000002</v>
      </c>
      <c r="G293" s="272">
        <f t="shared" si="80"/>
        <v>2140.3000000000002</v>
      </c>
      <c r="H293" s="51">
        <f t="shared" si="81"/>
        <v>18.595523991963738</v>
      </c>
      <c r="I293">
        <v>93.6</v>
      </c>
    </row>
    <row r="294" spans="1:9" x14ac:dyDescent="0.25">
      <c r="A294" s="5">
        <f t="shared" si="73"/>
        <v>40892</v>
      </c>
      <c r="B294">
        <v>874.9</v>
      </c>
      <c r="C294">
        <v>849.6</v>
      </c>
      <c r="D294">
        <v>1678.2</v>
      </c>
      <c r="E294">
        <v>1348</v>
      </c>
      <c r="F294" s="272">
        <f t="shared" ref="F294:G296" si="82">+B294+D294</f>
        <v>2553.1</v>
      </c>
      <c r="G294" s="272">
        <f t="shared" si="82"/>
        <v>2197.6</v>
      </c>
      <c r="H294" s="51">
        <f t="shared" ref="H294:H299" si="83">(F294/G294-1)*100</f>
        <v>16.176738259919922</v>
      </c>
      <c r="I294">
        <v>93.6</v>
      </c>
    </row>
    <row r="295" spans="1:9" x14ac:dyDescent="0.25">
      <c r="A295" s="5">
        <f t="shared" si="73"/>
        <v>40899</v>
      </c>
      <c r="B295" s="272">
        <v>904</v>
      </c>
      <c r="C295" s="272">
        <v>841.4</v>
      </c>
      <c r="D295" s="272">
        <v>1724.7</v>
      </c>
      <c r="E295" s="272">
        <v>1400.2</v>
      </c>
      <c r="F295" s="272">
        <f t="shared" si="82"/>
        <v>2628.7</v>
      </c>
      <c r="G295" s="272">
        <f t="shared" si="82"/>
        <v>2241.6</v>
      </c>
      <c r="H295" s="51">
        <f t="shared" si="83"/>
        <v>17.268915060670942</v>
      </c>
    </row>
    <row r="296" spans="1:9" x14ac:dyDescent="0.25">
      <c r="A296" s="5">
        <f t="shared" si="73"/>
        <v>40906</v>
      </c>
      <c r="B296" s="272">
        <v>819.1</v>
      </c>
      <c r="C296" s="272">
        <v>808.3</v>
      </c>
      <c r="D296" s="272">
        <v>1843</v>
      </c>
      <c r="E296" s="272">
        <v>1434.2</v>
      </c>
      <c r="F296" s="272">
        <f t="shared" si="82"/>
        <v>2662.1</v>
      </c>
      <c r="G296" s="272">
        <f t="shared" si="82"/>
        <v>2242.5</v>
      </c>
      <c r="H296" s="51">
        <f t="shared" si="83"/>
        <v>18.71125975473802</v>
      </c>
      <c r="I296">
        <v>106.3</v>
      </c>
    </row>
    <row r="297" spans="1:9" x14ac:dyDescent="0.25">
      <c r="A297" s="5">
        <f t="shared" si="73"/>
        <v>40913</v>
      </c>
      <c r="B297">
        <v>835.5</v>
      </c>
      <c r="C297">
        <v>740.3</v>
      </c>
      <c r="D297">
        <v>1870.9</v>
      </c>
      <c r="E297">
        <v>1531.2</v>
      </c>
      <c r="F297" s="272">
        <f t="shared" ref="F297:F328" si="84">+B297+D297</f>
        <v>2706.4</v>
      </c>
      <c r="G297" s="272">
        <f t="shared" ref="G297:G328" si="85">+C297+E297</f>
        <v>2271.5</v>
      </c>
      <c r="H297" s="51">
        <f t="shared" si="83"/>
        <v>19.145938806955765</v>
      </c>
      <c r="I297">
        <v>109.3</v>
      </c>
    </row>
    <row r="298" spans="1:9" x14ac:dyDescent="0.25">
      <c r="A298" s="5">
        <f t="shared" si="73"/>
        <v>40920</v>
      </c>
      <c r="B298">
        <v>810.7</v>
      </c>
      <c r="C298">
        <v>698.4</v>
      </c>
      <c r="D298">
        <v>1951.9</v>
      </c>
      <c r="E298">
        <v>1609.2</v>
      </c>
      <c r="F298" s="272">
        <f t="shared" si="84"/>
        <v>2762.6000000000004</v>
      </c>
      <c r="G298" s="272">
        <f t="shared" si="85"/>
        <v>2307.6</v>
      </c>
      <c r="H298" s="51">
        <f t="shared" si="83"/>
        <v>19.717455364881275</v>
      </c>
      <c r="I298">
        <v>109.3</v>
      </c>
    </row>
    <row r="299" spans="1:9" x14ac:dyDescent="0.25">
      <c r="A299" s="5">
        <f t="shared" si="73"/>
        <v>40927</v>
      </c>
      <c r="B299">
        <v>859.9</v>
      </c>
      <c r="C299">
        <v>653.5</v>
      </c>
      <c r="D299">
        <v>2029.5</v>
      </c>
      <c r="E299">
        <v>1696</v>
      </c>
      <c r="F299" s="272">
        <f t="shared" si="84"/>
        <v>2889.4</v>
      </c>
      <c r="G299" s="272">
        <f t="shared" si="85"/>
        <v>2349.5</v>
      </c>
      <c r="H299" s="51">
        <f t="shared" si="83"/>
        <v>22.979357310065971</v>
      </c>
      <c r="I299">
        <v>114.3</v>
      </c>
    </row>
    <row r="300" spans="1:9" x14ac:dyDescent="0.25">
      <c r="A300" s="5">
        <f t="shared" si="73"/>
        <v>40934</v>
      </c>
      <c r="B300">
        <v>738</v>
      </c>
      <c r="C300">
        <v>703.9</v>
      </c>
      <c r="D300">
        <v>2174.6999999999998</v>
      </c>
      <c r="E300">
        <v>1713.8</v>
      </c>
      <c r="F300" s="272">
        <f t="shared" si="84"/>
        <v>2912.7</v>
      </c>
      <c r="G300" s="272">
        <f t="shared" si="85"/>
        <v>2417.6999999999998</v>
      </c>
      <c r="H300" s="51">
        <f t="shared" ref="H300:H331" si="86">(F300/G300-1)*100</f>
        <v>20.474004218885721</v>
      </c>
      <c r="I300">
        <v>142.69999999999999</v>
      </c>
    </row>
    <row r="301" spans="1:9" x14ac:dyDescent="0.25">
      <c r="A301" s="5">
        <f t="shared" si="73"/>
        <v>40941</v>
      </c>
      <c r="B301">
        <v>809.4</v>
      </c>
      <c r="C301">
        <v>751.5</v>
      </c>
      <c r="D301">
        <v>2232.8000000000002</v>
      </c>
      <c r="E301">
        <v>1772.8</v>
      </c>
      <c r="F301" s="272">
        <f t="shared" si="84"/>
        <v>3042.2000000000003</v>
      </c>
      <c r="G301" s="272">
        <f t="shared" si="85"/>
        <v>2524.3000000000002</v>
      </c>
      <c r="H301" s="51">
        <f t="shared" si="86"/>
        <v>20.516578853543564</v>
      </c>
      <c r="I301">
        <v>142.69999999999999</v>
      </c>
    </row>
    <row r="302" spans="1:9" x14ac:dyDescent="0.25">
      <c r="A302" s="5">
        <f t="shared" si="73"/>
        <v>40948</v>
      </c>
      <c r="B302">
        <v>749.7</v>
      </c>
      <c r="C302">
        <v>699.8</v>
      </c>
      <c r="D302">
        <v>2321.6</v>
      </c>
      <c r="E302">
        <v>1825.6</v>
      </c>
      <c r="F302" s="272">
        <f t="shared" si="84"/>
        <v>3071.3</v>
      </c>
      <c r="G302" s="272">
        <f t="shared" si="85"/>
        <v>2525.3999999999996</v>
      </c>
      <c r="H302" s="51">
        <f t="shared" si="86"/>
        <v>21.616377603547974</v>
      </c>
      <c r="I302">
        <v>147.69999999999999</v>
      </c>
    </row>
    <row r="303" spans="1:9" x14ac:dyDescent="0.25">
      <c r="A303" s="5">
        <f t="shared" si="73"/>
        <v>40955</v>
      </c>
      <c r="B303">
        <v>696.9</v>
      </c>
      <c r="C303">
        <v>666.9</v>
      </c>
      <c r="D303">
        <v>2386.1</v>
      </c>
      <c r="E303">
        <v>1878.8</v>
      </c>
      <c r="F303" s="272">
        <f t="shared" si="84"/>
        <v>3083</v>
      </c>
      <c r="G303" s="272">
        <f t="shared" si="85"/>
        <v>2545.6999999999998</v>
      </c>
      <c r="H303" s="51">
        <f t="shared" si="86"/>
        <v>21.106179047020479</v>
      </c>
      <c r="I303">
        <v>175.4</v>
      </c>
    </row>
    <row r="304" spans="1:9" x14ac:dyDescent="0.25">
      <c r="A304" s="5">
        <f t="shared" si="73"/>
        <v>40962</v>
      </c>
      <c r="B304">
        <v>726.9</v>
      </c>
      <c r="C304">
        <v>621.4</v>
      </c>
      <c r="D304">
        <v>2400.1</v>
      </c>
      <c r="E304">
        <v>1918.5</v>
      </c>
      <c r="F304" s="272">
        <f t="shared" si="84"/>
        <v>3127</v>
      </c>
      <c r="G304" s="272">
        <f t="shared" si="85"/>
        <v>2539.9</v>
      </c>
      <c r="H304" s="51">
        <f t="shared" si="86"/>
        <v>23.115083270994919</v>
      </c>
      <c r="I304">
        <v>230.4</v>
      </c>
    </row>
    <row r="305" spans="1:9" x14ac:dyDescent="0.25">
      <c r="A305" s="5">
        <f t="shared" si="73"/>
        <v>40969</v>
      </c>
      <c r="B305">
        <v>720.7</v>
      </c>
      <c r="C305">
        <v>608.4</v>
      </c>
      <c r="D305">
        <v>2501.9</v>
      </c>
      <c r="E305">
        <v>1936.2</v>
      </c>
      <c r="F305" s="272">
        <f t="shared" si="84"/>
        <v>3222.6000000000004</v>
      </c>
      <c r="G305" s="272">
        <f t="shared" si="85"/>
        <v>2544.6</v>
      </c>
      <c r="H305" s="51">
        <f t="shared" si="86"/>
        <v>26.644659278472083</v>
      </c>
      <c r="I305">
        <v>230.4</v>
      </c>
    </row>
    <row r="306" spans="1:9" x14ac:dyDescent="0.25">
      <c r="A306" s="5">
        <f t="shared" si="73"/>
        <v>40976</v>
      </c>
      <c r="B306">
        <v>584</v>
      </c>
      <c r="C306">
        <v>560.29999999999995</v>
      </c>
      <c r="D306">
        <v>2658</v>
      </c>
      <c r="E306">
        <v>1989.6</v>
      </c>
      <c r="F306" s="272">
        <f t="shared" si="84"/>
        <v>3242</v>
      </c>
      <c r="G306" s="272">
        <f t="shared" si="85"/>
        <v>2549.8999999999996</v>
      </c>
      <c r="H306" s="51">
        <f t="shared" si="86"/>
        <v>27.142240872191081</v>
      </c>
      <c r="I306">
        <v>230.4</v>
      </c>
    </row>
    <row r="307" spans="1:9" x14ac:dyDescent="0.25">
      <c r="A307" s="5">
        <f t="shared" si="73"/>
        <v>40983</v>
      </c>
      <c r="B307">
        <v>438.7</v>
      </c>
      <c r="C307">
        <v>536.5</v>
      </c>
      <c r="D307">
        <v>2810.7</v>
      </c>
      <c r="E307">
        <v>2058.3000000000002</v>
      </c>
      <c r="F307" s="272">
        <f t="shared" si="84"/>
        <v>3249.3999999999996</v>
      </c>
      <c r="G307" s="272">
        <f t="shared" si="85"/>
        <v>2594.8000000000002</v>
      </c>
      <c r="H307" s="51">
        <f t="shared" si="86"/>
        <v>25.227377832588239</v>
      </c>
      <c r="I307">
        <v>230.4</v>
      </c>
    </row>
    <row r="308" spans="1:9" x14ac:dyDescent="0.25">
      <c r="A308" s="5">
        <f t="shared" si="73"/>
        <v>40990</v>
      </c>
      <c r="B308">
        <v>463.3</v>
      </c>
      <c r="C308">
        <v>495.2</v>
      </c>
      <c r="D308">
        <v>2838</v>
      </c>
      <c r="E308">
        <v>2098.1999999999998</v>
      </c>
      <c r="F308" s="272">
        <f t="shared" si="84"/>
        <v>3301.3</v>
      </c>
      <c r="G308" s="272">
        <f t="shared" si="85"/>
        <v>2593.3999999999996</v>
      </c>
      <c r="H308" s="51">
        <f t="shared" si="86"/>
        <v>27.296213464949503</v>
      </c>
      <c r="I308">
        <v>230.4</v>
      </c>
    </row>
    <row r="309" spans="1:9" x14ac:dyDescent="0.25">
      <c r="A309" s="5">
        <f t="shared" si="73"/>
        <v>40997</v>
      </c>
      <c r="B309">
        <v>446</v>
      </c>
      <c r="C309">
        <v>404.3</v>
      </c>
      <c r="D309">
        <v>2898.7</v>
      </c>
      <c r="E309">
        <v>2190.9</v>
      </c>
      <c r="F309" s="272">
        <f t="shared" si="84"/>
        <v>3344.7</v>
      </c>
      <c r="G309" s="272">
        <f t="shared" si="85"/>
        <v>2595.2000000000003</v>
      </c>
      <c r="H309" s="51">
        <f t="shared" si="86"/>
        <v>28.880240443896412</v>
      </c>
      <c r="I309">
        <v>240.5</v>
      </c>
    </row>
    <row r="310" spans="1:9" x14ac:dyDescent="0.25">
      <c r="A310" s="5">
        <f t="shared" si="73"/>
        <v>41004</v>
      </c>
      <c r="B310">
        <v>404.9</v>
      </c>
      <c r="C310">
        <v>365.5</v>
      </c>
      <c r="D310">
        <v>2990.4</v>
      </c>
      <c r="E310">
        <v>2250.6</v>
      </c>
      <c r="F310" s="272">
        <f t="shared" si="84"/>
        <v>3395.3</v>
      </c>
      <c r="G310" s="272">
        <f t="shared" si="85"/>
        <v>2616.1</v>
      </c>
      <c r="H310" s="51">
        <f t="shared" si="86"/>
        <v>29.784794159244687</v>
      </c>
      <c r="I310">
        <v>248.5</v>
      </c>
    </row>
    <row r="311" spans="1:9" x14ac:dyDescent="0.25">
      <c r="A311" s="5">
        <f t="shared" si="73"/>
        <v>41011</v>
      </c>
      <c r="B311">
        <v>367.2</v>
      </c>
      <c r="C311">
        <v>285.2</v>
      </c>
      <c r="D311">
        <v>3044</v>
      </c>
      <c r="E311">
        <v>2337.6999999999998</v>
      </c>
      <c r="F311" s="272">
        <f t="shared" si="84"/>
        <v>3411.2</v>
      </c>
      <c r="G311" s="272">
        <f t="shared" si="85"/>
        <v>2622.8999999999996</v>
      </c>
      <c r="H311" s="51">
        <f t="shared" si="86"/>
        <v>30.054519806321256</v>
      </c>
      <c r="I311">
        <v>248.5</v>
      </c>
    </row>
    <row r="312" spans="1:9" x14ac:dyDescent="0.25">
      <c r="A312" s="5">
        <f t="shared" si="73"/>
        <v>41018</v>
      </c>
      <c r="B312">
        <v>341.7</v>
      </c>
      <c r="C312">
        <v>282.39999999999998</v>
      </c>
      <c r="D312">
        <v>3124</v>
      </c>
      <c r="E312">
        <v>2364.6999999999998</v>
      </c>
      <c r="F312" s="272">
        <f t="shared" si="84"/>
        <v>3465.7</v>
      </c>
      <c r="G312" s="272">
        <f t="shared" si="85"/>
        <v>2647.1</v>
      </c>
      <c r="H312" s="51">
        <f t="shared" si="86"/>
        <v>30.924407842544667</v>
      </c>
      <c r="I312">
        <v>304.39999999999998</v>
      </c>
    </row>
    <row r="313" spans="1:9" x14ac:dyDescent="0.25">
      <c r="A313" s="5">
        <f t="shared" si="73"/>
        <v>41025</v>
      </c>
      <c r="B313">
        <v>298.89999999999998</v>
      </c>
      <c r="C313">
        <v>216.4</v>
      </c>
      <c r="D313">
        <v>3185.8</v>
      </c>
      <c r="E313">
        <v>2421.4</v>
      </c>
      <c r="F313" s="272">
        <f t="shared" si="84"/>
        <v>3484.7000000000003</v>
      </c>
      <c r="G313" s="272">
        <f t="shared" si="85"/>
        <v>2637.8</v>
      </c>
      <c r="H313" s="51">
        <f t="shared" si="86"/>
        <v>32.106300705133073</v>
      </c>
      <c r="I313">
        <v>519.9</v>
      </c>
    </row>
    <row r="314" spans="1:9" x14ac:dyDescent="0.25">
      <c r="A314" s="5">
        <f t="shared" si="73"/>
        <v>41032</v>
      </c>
      <c r="B314">
        <v>227.1</v>
      </c>
      <c r="C314">
        <v>170.8</v>
      </c>
      <c r="D314">
        <v>3271</v>
      </c>
      <c r="E314">
        <v>2473.9</v>
      </c>
      <c r="F314" s="272">
        <f t="shared" si="84"/>
        <v>3498.1</v>
      </c>
      <c r="G314" s="272">
        <f t="shared" si="85"/>
        <v>2644.7000000000003</v>
      </c>
      <c r="H314" s="51">
        <f t="shared" si="86"/>
        <v>32.268310205316283</v>
      </c>
      <c r="I314">
        <v>606.20000000000005</v>
      </c>
    </row>
    <row r="315" spans="1:9" x14ac:dyDescent="0.25">
      <c r="A315" s="5">
        <f t="shared" si="73"/>
        <v>41039</v>
      </c>
      <c r="B315">
        <v>175.9</v>
      </c>
      <c r="C315">
        <v>144.69999999999999</v>
      </c>
      <c r="D315">
        <v>3341.8</v>
      </c>
      <c r="E315">
        <v>2493.3000000000002</v>
      </c>
      <c r="F315" s="272">
        <f t="shared" si="84"/>
        <v>3517.7000000000003</v>
      </c>
      <c r="G315" s="272">
        <f t="shared" si="85"/>
        <v>2638</v>
      </c>
      <c r="H315" s="51">
        <f t="shared" si="86"/>
        <v>33.347232752084935</v>
      </c>
      <c r="I315">
        <v>643.70000000000005</v>
      </c>
    </row>
    <row r="316" spans="1:9" x14ac:dyDescent="0.25">
      <c r="A316" s="5">
        <f t="shared" si="73"/>
        <v>41046</v>
      </c>
      <c r="B316">
        <v>149.4</v>
      </c>
      <c r="C316">
        <v>125.1</v>
      </c>
      <c r="D316">
        <v>3366.3</v>
      </c>
      <c r="E316">
        <v>2536.9</v>
      </c>
      <c r="F316" s="272">
        <f t="shared" si="84"/>
        <v>3515.7000000000003</v>
      </c>
      <c r="G316" s="272">
        <f t="shared" si="85"/>
        <v>2662</v>
      </c>
      <c r="H316" s="51">
        <f t="shared" si="86"/>
        <v>32.069872276483856</v>
      </c>
      <c r="I316">
        <v>716.2</v>
      </c>
    </row>
    <row r="317" spans="1:9" x14ac:dyDescent="0.25">
      <c r="A317" s="5">
        <f t="shared" ref="A317:A380" si="87">+A316+7</f>
        <v>41053</v>
      </c>
      <c r="B317">
        <v>118.3</v>
      </c>
      <c r="C317">
        <v>76.900000000000006</v>
      </c>
      <c r="D317">
        <v>3419.6</v>
      </c>
      <c r="E317">
        <v>2589.3000000000002</v>
      </c>
      <c r="F317" s="272">
        <f t="shared" si="84"/>
        <v>3537.9</v>
      </c>
      <c r="G317" s="272">
        <f t="shared" si="85"/>
        <v>2666.2000000000003</v>
      </c>
      <c r="H317" s="51">
        <f t="shared" si="86"/>
        <v>32.694471532518186</v>
      </c>
      <c r="I317">
        <v>700.2</v>
      </c>
    </row>
    <row r="318" spans="1:9" x14ac:dyDescent="0.25">
      <c r="A318" s="5">
        <f t="shared" si="87"/>
        <v>41060</v>
      </c>
      <c r="B318">
        <v>67.099999999999994</v>
      </c>
      <c r="C318">
        <v>66.3</v>
      </c>
      <c r="D318">
        <v>3495.9</v>
      </c>
      <c r="E318">
        <v>2601</v>
      </c>
      <c r="F318" s="272">
        <f t="shared" si="84"/>
        <v>3563</v>
      </c>
      <c r="G318" s="272">
        <f t="shared" si="85"/>
        <v>2667.3</v>
      </c>
      <c r="H318" s="51">
        <f t="shared" si="86"/>
        <v>33.58077456604056</v>
      </c>
    </row>
    <row r="319" spans="1:9" x14ac:dyDescent="0.25">
      <c r="A319" s="5">
        <f t="shared" si="87"/>
        <v>41067</v>
      </c>
      <c r="B319">
        <v>713</v>
      </c>
      <c r="C319">
        <v>567.29999999999995</v>
      </c>
      <c r="D319">
        <v>132.5</v>
      </c>
      <c r="E319">
        <v>92.3</v>
      </c>
      <c r="F319" s="272">
        <f t="shared" si="84"/>
        <v>845.5</v>
      </c>
      <c r="G319" s="272">
        <f t="shared" si="85"/>
        <v>659.59999999999991</v>
      </c>
      <c r="H319" s="51">
        <f t="shared" si="86"/>
        <v>28.183747725894492</v>
      </c>
    </row>
    <row r="320" spans="1:9" x14ac:dyDescent="0.25">
      <c r="A320" s="5">
        <f t="shared" si="87"/>
        <v>41074</v>
      </c>
      <c r="B320">
        <v>685.7</v>
      </c>
      <c r="C320">
        <v>607</v>
      </c>
      <c r="D320">
        <v>175.9</v>
      </c>
      <c r="E320">
        <v>121.1</v>
      </c>
      <c r="F320" s="272">
        <f t="shared" si="84"/>
        <v>861.6</v>
      </c>
      <c r="G320" s="272">
        <f t="shared" si="85"/>
        <v>728.1</v>
      </c>
      <c r="H320" s="51">
        <f t="shared" si="86"/>
        <v>18.335393489905229</v>
      </c>
    </row>
    <row r="321" spans="1:9" x14ac:dyDescent="0.25">
      <c r="A321" s="5">
        <f t="shared" si="87"/>
        <v>41081</v>
      </c>
      <c r="B321">
        <v>660.1</v>
      </c>
      <c r="C321">
        <v>591.5</v>
      </c>
      <c r="D321">
        <v>201</v>
      </c>
      <c r="E321">
        <v>173.2</v>
      </c>
      <c r="F321" s="272">
        <f t="shared" si="84"/>
        <v>861.1</v>
      </c>
      <c r="G321" s="272">
        <f t="shared" si="85"/>
        <v>764.7</v>
      </c>
      <c r="H321" s="51">
        <f t="shared" si="86"/>
        <v>12.606250817313969</v>
      </c>
    </row>
    <row r="322" spans="1:9" x14ac:dyDescent="0.25">
      <c r="A322" s="5">
        <f t="shared" si="87"/>
        <v>41088</v>
      </c>
      <c r="B322">
        <v>745.3</v>
      </c>
      <c r="C322">
        <v>635.29999999999995</v>
      </c>
      <c r="D322">
        <v>278.10000000000002</v>
      </c>
      <c r="E322">
        <v>194.5</v>
      </c>
      <c r="F322" s="272">
        <f t="shared" si="84"/>
        <v>1023.4</v>
      </c>
      <c r="G322" s="272">
        <f t="shared" si="85"/>
        <v>829.8</v>
      </c>
      <c r="H322" s="51">
        <f t="shared" si="86"/>
        <v>23.330923114003376</v>
      </c>
    </row>
    <row r="323" spans="1:9" x14ac:dyDescent="0.25">
      <c r="A323" s="5">
        <f t="shared" si="87"/>
        <v>41095</v>
      </c>
      <c r="B323">
        <v>751.1</v>
      </c>
      <c r="C323">
        <v>711.2</v>
      </c>
      <c r="D323">
        <v>297.8</v>
      </c>
      <c r="E323">
        <v>240.4</v>
      </c>
      <c r="F323" s="272">
        <f t="shared" si="84"/>
        <v>1048.9000000000001</v>
      </c>
      <c r="G323" s="272">
        <f t="shared" si="85"/>
        <v>951.6</v>
      </c>
      <c r="H323" s="51">
        <f t="shared" si="86"/>
        <v>10.224884405212276</v>
      </c>
    </row>
    <row r="324" spans="1:9" x14ac:dyDescent="0.25">
      <c r="A324" s="5">
        <f t="shared" si="87"/>
        <v>41102</v>
      </c>
      <c r="B324">
        <v>825.9</v>
      </c>
      <c r="C324">
        <v>783.2</v>
      </c>
      <c r="D324">
        <v>323.5</v>
      </c>
      <c r="E324">
        <v>272.39999999999998</v>
      </c>
      <c r="F324" s="272">
        <f t="shared" si="84"/>
        <v>1149.4000000000001</v>
      </c>
      <c r="G324" s="272">
        <f t="shared" si="85"/>
        <v>1055.5999999999999</v>
      </c>
      <c r="H324" s="51">
        <f t="shared" si="86"/>
        <v>8.8859416445623562</v>
      </c>
    </row>
    <row r="325" spans="1:9" x14ac:dyDescent="0.25">
      <c r="A325" s="5">
        <f t="shared" si="87"/>
        <v>41109</v>
      </c>
      <c r="B325">
        <v>818.6</v>
      </c>
      <c r="C325">
        <v>796</v>
      </c>
      <c r="D325">
        <v>364.3</v>
      </c>
      <c r="E325">
        <v>353.1</v>
      </c>
      <c r="F325" s="272">
        <f t="shared" si="84"/>
        <v>1182.9000000000001</v>
      </c>
      <c r="G325" s="272">
        <f t="shared" si="85"/>
        <v>1149.0999999999999</v>
      </c>
      <c r="H325" s="51">
        <f t="shared" si="86"/>
        <v>2.941432425376389</v>
      </c>
    </row>
    <row r="326" spans="1:9" x14ac:dyDescent="0.25">
      <c r="A326" s="5">
        <f t="shared" si="87"/>
        <v>41116</v>
      </c>
      <c r="B326">
        <v>769.3</v>
      </c>
      <c r="C326">
        <v>854.1</v>
      </c>
      <c r="D326">
        <v>435.3</v>
      </c>
      <c r="E326">
        <v>398.4</v>
      </c>
      <c r="F326" s="272">
        <f t="shared" si="84"/>
        <v>1204.5999999999999</v>
      </c>
      <c r="G326" s="272">
        <f t="shared" si="85"/>
        <v>1252.5</v>
      </c>
      <c r="H326" s="51">
        <f t="shared" si="86"/>
        <v>-3.824351297405193</v>
      </c>
    </row>
    <row r="327" spans="1:9" x14ac:dyDescent="0.25">
      <c r="A327" s="5">
        <f t="shared" si="87"/>
        <v>41123</v>
      </c>
      <c r="B327">
        <v>733.3</v>
      </c>
      <c r="C327">
        <v>826.3</v>
      </c>
      <c r="D327">
        <v>520.79999999999995</v>
      </c>
      <c r="E327">
        <v>463.3</v>
      </c>
      <c r="F327" s="272">
        <f t="shared" si="84"/>
        <v>1254.0999999999999</v>
      </c>
      <c r="G327" s="272">
        <f t="shared" si="85"/>
        <v>1289.5999999999999</v>
      </c>
      <c r="H327" s="51">
        <f t="shared" si="86"/>
        <v>-2.7527915632754363</v>
      </c>
    </row>
    <row r="328" spans="1:9" x14ac:dyDescent="0.25">
      <c r="A328" s="5">
        <f t="shared" si="87"/>
        <v>41130</v>
      </c>
      <c r="B328">
        <v>683.9</v>
      </c>
      <c r="C328">
        <v>855.5</v>
      </c>
      <c r="D328">
        <v>612.29999999999995</v>
      </c>
      <c r="E328">
        <v>494.9</v>
      </c>
      <c r="F328" s="272">
        <f t="shared" si="84"/>
        <v>1296.1999999999998</v>
      </c>
      <c r="G328" s="272">
        <f t="shared" si="85"/>
        <v>1350.4</v>
      </c>
      <c r="H328" s="51">
        <f t="shared" si="86"/>
        <v>-4.0136255924170801</v>
      </c>
    </row>
    <row r="329" spans="1:9" x14ac:dyDescent="0.25">
      <c r="A329" s="5">
        <f t="shared" si="87"/>
        <v>41137</v>
      </c>
      <c r="B329">
        <v>676.7</v>
      </c>
      <c r="C329">
        <v>817.1</v>
      </c>
      <c r="D329">
        <v>671.7</v>
      </c>
      <c r="E329">
        <v>605.6</v>
      </c>
      <c r="F329" s="272">
        <f t="shared" ref="F329:F360" si="88">+B329+D329</f>
        <v>1348.4</v>
      </c>
      <c r="G329" s="272">
        <f t="shared" ref="G329:G360" si="89">+C329+E329</f>
        <v>1422.7</v>
      </c>
      <c r="H329" s="51">
        <f t="shared" si="86"/>
        <v>-5.222464328389675</v>
      </c>
    </row>
    <row r="330" spans="1:9" x14ac:dyDescent="0.25">
      <c r="A330" s="5">
        <f t="shared" si="87"/>
        <v>41144</v>
      </c>
      <c r="B330">
        <v>756.7</v>
      </c>
      <c r="C330">
        <v>809.8</v>
      </c>
      <c r="D330">
        <v>700.1</v>
      </c>
      <c r="E330">
        <v>677</v>
      </c>
      <c r="F330" s="272">
        <f t="shared" si="88"/>
        <v>1456.8000000000002</v>
      </c>
      <c r="G330" s="272">
        <f t="shared" si="89"/>
        <v>1486.8</v>
      </c>
      <c r="H330" s="51">
        <f t="shared" si="86"/>
        <v>-2.0177562550443784</v>
      </c>
      <c r="I330">
        <v>0.9</v>
      </c>
    </row>
    <row r="331" spans="1:9" x14ac:dyDescent="0.25">
      <c r="A331" s="5">
        <f t="shared" si="87"/>
        <v>41151</v>
      </c>
      <c r="B331">
        <v>842.3</v>
      </c>
      <c r="C331">
        <v>855.7</v>
      </c>
      <c r="D331">
        <v>724.2</v>
      </c>
      <c r="E331">
        <v>700</v>
      </c>
      <c r="F331" s="272">
        <f t="shared" si="88"/>
        <v>1566.5</v>
      </c>
      <c r="G331" s="272">
        <f t="shared" si="89"/>
        <v>1555.7</v>
      </c>
      <c r="H331" s="51">
        <f t="shared" si="86"/>
        <v>0.694221250883853</v>
      </c>
      <c r="I331">
        <v>7.9</v>
      </c>
    </row>
    <row r="332" spans="1:9" x14ac:dyDescent="0.25">
      <c r="A332" s="5">
        <f t="shared" si="87"/>
        <v>41158</v>
      </c>
      <c r="B332">
        <v>851.5</v>
      </c>
      <c r="C332">
        <v>855.7</v>
      </c>
      <c r="D332">
        <v>801.6</v>
      </c>
      <c r="E332">
        <v>700</v>
      </c>
      <c r="F332" s="272">
        <f t="shared" si="88"/>
        <v>1653.1</v>
      </c>
      <c r="G332" s="272">
        <f t="shared" si="89"/>
        <v>1555.7</v>
      </c>
      <c r="H332" s="51">
        <f t="shared" ref="H332:H363" si="90">(F332/G332-1)*100</f>
        <v>6.2608472070450505</v>
      </c>
    </row>
    <row r="333" spans="1:9" x14ac:dyDescent="0.25">
      <c r="A333" s="5">
        <f t="shared" si="87"/>
        <v>41165</v>
      </c>
      <c r="B333">
        <v>848.4</v>
      </c>
      <c r="C333">
        <v>788</v>
      </c>
      <c r="D333">
        <v>933</v>
      </c>
      <c r="E333">
        <v>845</v>
      </c>
      <c r="F333" s="272">
        <f t="shared" si="88"/>
        <v>1781.4</v>
      </c>
      <c r="G333" s="272">
        <f t="shared" si="89"/>
        <v>1633</v>
      </c>
      <c r="H333" s="51">
        <f t="shared" si="90"/>
        <v>9.0875688916105304</v>
      </c>
      <c r="I333">
        <v>7.9</v>
      </c>
    </row>
    <row r="334" spans="1:9" x14ac:dyDescent="0.25">
      <c r="A334" s="5">
        <f t="shared" si="87"/>
        <v>41172</v>
      </c>
      <c r="B334">
        <v>800.2</v>
      </c>
      <c r="C334">
        <v>845.1</v>
      </c>
      <c r="D334">
        <v>1018.4</v>
      </c>
      <c r="E334">
        <v>903.9</v>
      </c>
      <c r="F334" s="272">
        <f t="shared" si="88"/>
        <v>1818.6</v>
      </c>
      <c r="G334" s="272">
        <f t="shared" si="89"/>
        <v>1749</v>
      </c>
      <c r="H334" s="51">
        <f t="shared" si="90"/>
        <v>3.9794168096054738</v>
      </c>
    </row>
    <row r="335" spans="1:9" x14ac:dyDescent="0.25">
      <c r="A335" s="5">
        <f t="shared" si="87"/>
        <v>41179</v>
      </c>
      <c r="B335">
        <v>799.9</v>
      </c>
      <c r="C335">
        <v>860.3</v>
      </c>
      <c r="D335">
        <v>1038.2</v>
      </c>
      <c r="E335">
        <v>1004.3</v>
      </c>
      <c r="F335" s="272">
        <f t="shared" si="88"/>
        <v>1838.1</v>
      </c>
      <c r="G335" s="272">
        <f t="shared" si="89"/>
        <v>1864.6</v>
      </c>
      <c r="H335" s="51">
        <f t="shared" si="90"/>
        <v>-1.4212163466695293</v>
      </c>
      <c r="I335">
        <v>7.9</v>
      </c>
    </row>
    <row r="336" spans="1:9" x14ac:dyDescent="0.25">
      <c r="A336" s="5">
        <f t="shared" si="87"/>
        <v>41186</v>
      </c>
      <c r="B336">
        <v>756.8</v>
      </c>
      <c r="C336">
        <v>869</v>
      </c>
      <c r="D336">
        <v>1103.8</v>
      </c>
      <c r="E336">
        <v>1033.5</v>
      </c>
      <c r="F336" s="272">
        <f t="shared" si="88"/>
        <v>1860.6</v>
      </c>
      <c r="G336" s="272">
        <f t="shared" si="89"/>
        <v>1902.5</v>
      </c>
      <c r="H336" s="51">
        <f t="shared" si="90"/>
        <v>-2.2023653088042106</v>
      </c>
      <c r="I336">
        <v>7.9</v>
      </c>
    </row>
    <row r="337" spans="1:9" x14ac:dyDescent="0.25">
      <c r="A337" s="5">
        <f t="shared" si="87"/>
        <v>41193</v>
      </c>
      <c r="B337">
        <v>760.3</v>
      </c>
      <c r="C337">
        <v>847.2</v>
      </c>
      <c r="D337">
        <v>1140.4000000000001</v>
      </c>
      <c r="E337">
        <v>1129.5999999999999</v>
      </c>
      <c r="F337" s="272">
        <f t="shared" si="88"/>
        <v>1900.7</v>
      </c>
      <c r="G337" s="272">
        <f t="shared" si="89"/>
        <v>1976.8</v>
      </c>
      <c r="H337" s="51">
        <f t="shared" si="90"/>
        <v>-3.8496560097126653</v>
      </c>
      <c r="I337">
        <v>7.9</v>
      </c>
    </row>
    <row r="338" spans="1:9" x14ac:dyDescent="0.25">
      <c r="A338" s="5">
        <f t="shared" si="87"/>
        <v>41200</v>
      </c>
      <c r="B338">
        <v>739.5</v>
      </c>
      <c r="C338">
        <v>812.6</v>
      </c>
      <c r="D338">
        <v>1215.0999999999999</v>
      </c>
      <c r="E338">
        <v>1260.7</v>
      </c>
      <c r="F338" s="272">
        <f t="shared" si="88"/>
        <v>1954.6</v>
      </c>
      <c r="G338" s="272">
        <f t="shared" si="89"/>
        <v>2073.3000000000002</v>
      </c>
      <c r="H338" s="51">
        <f t="shared" si="90"/>
        <v>-5.7251724304249407</v>
      </c>
      <c r="I338">
        <v>7.9</v>
      </c>
    </row>
    <row r="339" spans="1:9" x14ac:dyDescent="0.25">
      <c r="A339" s="5">
        <f t="shared" si="87"/>
        <v>41207</v>
      </c>
      <c r="B339">
        <v>713.9</v>
      </c>
      <c r="C339">
        <v>807.7</v>
      </c>
      <c r="D339">
        <v>1255</v>
      </c>
      <c r="E339">
        <v>1299.5999999999999</v>
      </c>
      <c r="F339" s="272">
        <f t="shared" si="88"/>
        <v>1968.9</v>
      </c>
      <c r="G339" s="272">
        <f t="shared" si="89"/>
        <v>2107.3000000000002</v>
      </c>
      <c r="H339" s="51">
        <f t="shared" si="90"/>
        <v>-6.5676458026859059</v>
      </c>
      <c r="I339">
        <v>7.9</v>
      </c>
    </row>
    <row r="340" spans="1:9" x14ac:dyDescent="0.25">
      <c r="A340" s="5">
        <f t="shared" si="87"/>
        <v>41214</v>
      </c>
      <c r="B340">
        <v>725.7</v>
      </c>
      <c r="C340">
        <v>822.4</v>
      </c>
      <c r="D340">
        <v>1297.0999999999999</v>
      </c>
      <c r="E340">
        <v>1340.6</v>
      </c>
      <c r="F340" s="272">
        <f t="shared" si="88"/>
        <v>2022.8</v>
      </c>
      <c r="G340" s="272">
        <f t="shared" si="89"/>
        <v>2163</v>
      </c>
      <c r="H340" s="51">
        <f t="shared" si="90"/>
        <v>-6.4817383263985224</v>
      </c>
      <c r="I340">
        <v>19.399999999999999</v>
      </c>
    </row>
    <row r="341" spans="1:9" x14ac:dyDescent="0.25">
      <c r="A341" s="5">
        <f t="shared" si="87"/>
        <v>41221</v>
      </c>
      <c r="B341">
        <v>722.7</v>
      </c>
      <c r="C341">
        <v>850.1</v>
      </c>
      <c r="D341">
        <v>1346.2</v>
      </c>
      <c r="E341">
        <v>1403.6</v>
      </c>
      <c r="F341" s="272">
        <f t="shared" si="88"/>
        <v>2068.9</v>
      </c>
      <c r="G341" s="272">
        <f t="shared" si="89"/>
        <v>2253.6999999999998</v>
      </c>
      <c r="H341" s="51">
        <f t="shared" si="90"/>
        <v>-8.1998491369747466</v>
      </c>
      <c r="I341">
        <v>19.399999999999999</v>
      </c>
    </row>
    <row r="342" spans="1:9" x14ac:dyDescent="0.25">
      <c r="A342" s="5">
        <f t="shared" si="87"/>
        <v>41228</v>
      </c>
      <c r="B342">
        <v>759.4</v>
      </c>
      <c r="C342">
        <v>878.2</v>
      </c>
      <c r="D342">
        <v>1424.5</v>
      </c>
      <c r="E342">
        <v>1468</v>
      </c>
      <c r="F342" s="272">
        <f t="shared" si="88"/>
        <v>2183.9</v>
      </c>
      <c r="G342" s="272">
        <f t="shared" si="89"/>
        <v>2346.1999999999998</v>
      </c>
      <c r="H342" s="51">
        <f t="shared" si="90"/>
        <v>-6.9175688347114406</v>
      </c>
      <c r="I342">
        <v>41.4</v>
      </c>
    </row>
    <row r="343" spans="1:9" x14ac:dyDescent="0.25">
      <c r="A343" s="5">
        <f t="shared" si="87"/>
        <v>41235</v>
      </c>
      <c r="B343">
        <v>759.6</v>
      </c>
      <c r="C343">
        <v>871.8</v>
      </c>
      <c r="D343">
        <v>1431.1</v>
      </c>
      <c r="E343">
        <v>1541.4</v>
      </c>
      <c r="F343" s="272">
        <f t="shared" si="88"/>
        <v>2190.6999999999998</v>
      </c>
      <c r="G343" s="272">
        <f t="shared" si="89"/>
        <v>2413.1999999999998</v>
      </c>
      <c r="H343" s="51">
        <f t="shared" si="90"/>
        <v>-9.2201226587104284</v>
      </c>
      <c r="I343">
        <v>41.4</v>
      </c>
    </row>
    <row r="344" spans="1:9" x14ac:dyDescent="0.25">
      <c r="A344" s="5">
        <f t="shared" si="87"/>
        <v>41242</v>
      </c>
      <c r="B344">
        <v>718.1</v>
      </c>
      <c r="C344">
        <v>915.5</v>
      </c>
      <c r="D344">
        <v>1512.4</v>
      </c>
      <c r="E344">
        <v>1564.5</v>
      </c>
      <c r="F344" s="272">
        <f t="shared" si="88"/>
        <v>2230.5</v>
      </c>
      <c r="G344" s="272">
        <f t="shared" si="89"/>
        <v>2480</v>
      </c>
      <c r="H344" s="51">
        <f t="shared" si="90"/>
        <v>-10.06048387096774</v>
      </c>
      <c r="I344">
        <v>41.4</v>
      </c>
    </row>
    <row r="345" spans="1:9" x14ac:dyDescent="0.25">
      <c r="A345" s="5">
        <f t="shared" si="87"/>
        <v>41249</v>
      </c>
      <c r="B345">
        <v>670.6</v>
      </c>
      <c r="C345">
        <v>949.8</v>
      </c>
      <c r="D345">
        <v>1578</v>
      </c>
      <c r="E345">
        <v>1588.5</v>
      </c>
      <c r="F345" s="272">
        <f t="shared" si="88"/>
        <v>2248.6</v>
      </c>
      <c r="G345" s="272">
        <f t="shared" si="89"/>
        <v>2538.3000000000002</v>
      </c>
      <c r="H345" s="51">
        <f t="shared" si="90"/>
        <v>-11.41315053382186</v>
      </c>
      <c r="I345">
        <v>96.2</v>
      </c>
    </row>
    <row r="346" spans="1:9" x14ac:dyDescent="0.25">
      <c r="A346" s="5">
        <f t="shared" si="87"/>
        <v>41256</v>
      </c>
      <c r="B346">
        <v>676.7</v>
      </c>
      <c r="C346">
        <v>874.9</v>
      </c>
      <c r="D346">
        <v>1592</v>
      </c>
      <c r="E346">
        <v>1678.2</v>
      </c>
      <c r="F346" s="272">
        <f t="shared" si="88"/>
        <v>2268.6999999999998</v>
      </c>
      <c r="G346" s="272">
        <f t="shared" si="89"/>
        <v>2553.1</v>
      </c>
      <c r="H346" s="51">
        <f t="shared" si="90"/>
        <v>-11.139399161803299</v>
      </c>
      <c r="I346">
        <v>96.2</v>
      </c>
    </row>
    <row r="347" spans="1:9" x14ac:dyDescent="0.25">
      <c r="A347" s="5">
        <f t="shared" si="87"/>
        <v>41263</v>
      </c>
      <c r="B347">
        <v>642.9</v>
      </c>
      <c r="C347">
        <v>904</v>
      </c>
      <c r="D347">
        <v>1641.9</v>
      </c>
      <c r="E347">
        <v>1724.7</v>
      </c>
      <c r="F347" s="272">
        <f t="shared" si="88"/>
        <v>2284.8000000000002</v>
      </c>
      <c r="G347" s="272">
        <f t="shared" si="89"/>
        <v>2628.7</v>
      </c>
      <c r="H347" s="51">
        <f t="shared" si="90"/>
        <v>-13.082512268421642</v>
      </c>
      <c r="I347">
        <v>96.2</v>
      </c>
    </row>
    <row r="348" spans="1:9" x14ac:dyDescent="0.25">
      <c r="A348" s="5">
        <f t="shared" si="87"/>
        <v>41270</v>
      </c>
      <c r="B348">
        <v>608.6</v>
      </c>
      <c r="C348">
        <v>819.1</v>
      </c>
      <c r="D348">
        <v>1702.2</v>
      </c>
      <c r="E348">
        <v>1843</v>
      </c>
      <c r="F348" s="272">
        <f t="shared" si="88"/>
        <v>2310.8000000000002</v>
      </c>
      <c r="G348" s="272">
        <f t="shared" si="89"/>
        <v>2662.1</v>
      </c>
      <c r="H348" s="51">
        <f t="shared" si="90"/>
        <v>-13.196348747229624</v>
      </c>
      <c r="I348">
        <v>98.3</v>
      </c>
    </row>
    <row r="349" spans="1:9" x14ac:dyDescent="0.25">
      <c r="A349" s="5">
        <f t="shared" si="87"/>
        <v>41277</v>
      </c>
      <c r="B349">
        <v>604.70000000000005</v>
      </c>
      <c r="C349">
        <v>835.5</v>
      </c>
      <c r="D349">
        <v>1713</v>
      </c>
      <c r="E349">
        <v>1870.9</v>
      </c>
      <c r="F349" s="272">
        <f t="shared" si="88"/>
        <v>2317.6999999999998</v>
      </c>
      <c r="G349" s="272">
        <f t="shared" si="89"/>
        <v>2706.4</v>
      </c>
      <c r="H349" s="51">
        <f t="shared" si="90"/>
        <v>-14.362252438663914</v>
      </c>
      <c r="I349">
        <v>98.3</v>
      </c>
    </row>
    <row r="350" spans="1:9" x14ac:dyDescent="0.25">
      <c r="A350" s="5">
        <f t="shared" si="87"/>
        <v>41284</v>
      </c>
      <c r="B350">
        <v>602.6</v>
      </c>
      <c r="C350">
        <v>810.7</v>
      </c>
      <c r="D350">
        <v>1769.6</v>
      </c>
      <c r="E350">
        <v>1951.9</v>
      </c>
      <c r="F350" s="272">
        <f t="shared" si="88"/>
        <v>2372.1999999999998</v>
      </c>
      <c r="G350" s="272">
        <f t="shared" si="89"/>
        <v>2762.6000000000004</v>
      </c>
      <c r="H350" s="51">
        <f t="shared" si="90"/>
        <v>-14.13161514515313</v>
      </c>
      <c r="I350">
        <v>98.3</v>
      </c>
    </row>
    <row r="351" spans="1:9" x14ac:dyDescent="0.25">
      <c r="A351" s="5">
        <f t="shared" si="87"/>
        <v>41291</v>
      </c>
      <c r="B351">
        <v>578</v>
      </c>
      <c r="C351">
        <v>859.9</v>
      </c>
      <c r="D351">
        <v>1833.8</v>
      </c>
      <c r="E351">
        <v>2029.5</v>
      </c>
      <c r="F351" s="272">
        <f t="shared" si="88"/>
        <v>2411.8000000000002</v>
      </c>
      <c r="G351" s="272">
        <f t="shared" si="89"/>
        <v>2889.4</v>
      </c>
      <c r="H351" s="51">
        <f t="shared" si="90"/>
        <v>-16.529383262961161</v>
      </c>
      <c r="I351">
        <v>98.3</v>
      </c>
    </row>
    <row r="352" spans="1:9" x14ac:dyDescent="0.25">
      <c r="A352" s="5">
        <f t="shared" si="87"/>
        <v>41298</v>
      </c>
      <c r="B352">
        <v>539.5</v>
      </c>
      <c r="C352">
        <v>738</v>
      </c>
      <c r="D352">
        <v>1899.7</v>
      </c>
      <c r="E352">
        <v>2174.6999999999998</v>
      </c>
      <c r="F352" s="272">
        <f t="shared" si="88"/>
        <v>2439.1999999999998</v>
      </c>
      <c r="G352" s="272">
        <f t="shared" si="89"/>
        <v>2912.7</v>
      </c>
      <c r="H352" s="51">
        <f t="shared" si="90"/>
        <v>-16.256394410684251</v>
      </c>
      <c r="I352">
        <v>100.5</v>
      </c>
    </row>
    <row r="353" spans="1:9" x14ac:dyDescent="0.25">
      <c r="A353" s="5">
        <f t="shared" si="87"/>
        <v>41305</v>
      </c>
      <c r="B353">
        <v>509.1</v>
      </c>
      <c r="C353">
        <v>809.4</v>
      </c>
      <c r="D353">
        <v>1965.5</v>
      </c>
      <c r="E353">
        <v>2232.8000000000002</v>
      </c>
      <c r="F353" s="272">
        <f t="shared" si="88"/>
        <v>2474.6</v>
      </c>
      <c r="G353" s="272">
        <f t="shared" si="89"/>
        <v>3042.2000000000003</v>
      </c>
      <c r="H353" s="51">
        <f t="shared" si="90"/>
        <v>-18.65755045690619</v>
      </c>
      <c r="I353">
        <v>100.5</v>
      </c>
    </row>
    <row r="354" spans="1:9" x14ac:dyDescent="0.25">
      <c r="A354" s="5">
        <f t="shared" si="87"/>
        <v>41312</v>
      </c>
      <c r="B354">
        <v>536.5</v>
      </c>
      <c r="C354">
        <v>749.7</v>
      </c>
      <c r="D354">
        <v>1975.1</v>
      </c>
      <c r="E354">
        <v>2321.6</v>
      </c>
      <c r="F354" s="272">
        <f t="shared" si="88"/>
        <v>2511.6</v>
      </c>
      <c r="G354" s="272">
        <f t="shared" si="89"/>
        <v>3071.3</v>
      </c>
      <c r="H354" s="51">
        <f t="shared" si="90"/>
        <v>-18.223553544101854</v>
      </c>
      <c r="I354">
        <v>132.1</v>
      </c>
    </row>
    <row r="355" spans="1:9" x14ac:dyDescent="0.25">
      <c r="A355" s="5">
        <f t="shared" si="87"/>
        <v>41319</v>
      </c>
      <c r="B355">
        <v>529.9</v>
      </c>
      <c r="C355">
        <v>696.9</v>
      </c>
      <c r="D355">
        <v>2021</v>
      </c>
      <c r="E355">
        <v>2386.1</v>
      </c>
      <c r="F355" s="272">
        <f t="shared" si="88"/>
        <v>2550.9</v>
      </c>
      <c r="G355" s="272">
        <f t="shared" si="89"/>
        <v>3083</v>
      </c>
      <c r="H355" s="51">
        <f t="shared" si="90"/>
        <v>-17.259163152773272</v>
      </c>
      <c r="I355">
        <v>132.1</v>
      </c>
    </row>
    <row r="356" spans="1:9" x14ac:dyDescent="0.25">
      <c r="A356" s="5">
        <f t="shared" si="87"/>
        <v>41326</v>
      </c>
      <c r="B356">
        <v>509.8</v>
      </c>
      <c r="C356">
        <v>726.9</v>
      </c>
      <c r="D356">
        <v>2046.9</v>
      </c>
      <c r="E356">
        <v>2400.1</v>
      </c>
      <c r="F356" s="272">
        <f t="shared" si="88"/>
        <v>2556.7000000000003</v>
      </c>
      <c r="G356" s="272">
        <f t="shared" si="89"/>
        <v>3127</v>
      </c>
      <c r="H356" s="51">
        <f t="shared" si="90"/>
        <v>-18.237927726255187</v>
      </c>
      <c r="I356">
        <v>142.1</v>
      </c>
    </row>
    <row r="357" spans="1:9" x14ac:dyDescent="0.25">
      <c r="A357" s="5">
        <f t="shared" si="87"/>
        <v>41333</v>
      </c>
      <c r="B357">
        <v>480.8</v>
      </c>
      <c r="C357">
        <v>720.7</v>
      </c>
      <c r="D357">
        <v>2095.6</v>
      </c>
      <c r="E357">
        <v>2501.9</v>
      </c>
      <c r="F357" s="272">
        <f t="shared" si="88"/>
        <v>2576.4</v>
      </c>
      <c r="G357" s="272">
        <f t="shared" si="89"/>
        <v>3222.6000000000004</v>
      </c>
      <c r="H357" s="51">
        <f t="shared" si="90"/>
        <v>-20.052131819028119</v>
      </c>
      <c r="I357">
        <v>147.1</v>
      </c>
    </row>
    <row r="358" spans="1:9" x14ac:dyDescent="0.25">
      <c r="A358" s="5">
        <f t="shared" si="87"/>
        <v>41340</v>
      </c>
      <c r="B358">
        <v>431.2</v>
      </c>
      <c r="C358">
        <v>584</v>
      </c>
      <c r="D358">
        <v>2186.9</v>
      </c>
      <c r="E358">
        <v>2658</v>
      </c>
      <c r="F358" s="272">
        <f t="shared" si="88"/>
        <v>2618.1</v>
      </c>
      <c r="G358" s="272">
        <f t="shared" si="89"/>
        <v>3242</v>
      </c>
      <c r="H358" s="51">
        <f t="shared" si="90"/>
        <v>-19.244293645897592</v>
      </c>
      <c r="I358">
        <v>155.1</v>
      </c>
    </row>
    <row r="359" spans="1:9" x14ac:dyDescent="0.25">
      <c r="A359" s="5">
        <f t="shared" si="87"/>
        <v>41347</v>
      </c>
      <c r="B359">
        <v>447</v>
      </c>
      <c r="C359">
        <v>438.7</v>
      </c>
      <c r="D359">
        <v>2217.1</v>
      </c>
      <c r="E359">
        <v>2810.7</v>
      </c>
      <c r="F359" s="272">
        <f t="shared" si="88"/>
        <v>2664.1</v>
      </c>
      <c r="G359" s="272">
        <f t="shared" si="89"/>
        <v>3249.3999999999996</v>
      </c>
      <c r="H359" s="51">
        <f t="shared" si="90"/>
        <v>-18.012556164214921</v>
      </c>
      <c r="I359">
        <v>184.1</v>
      </c>
    </row>
    <row r="360" spans="1:9" x14ac:dyDescent="0.25">
      <c r="A360" s="5">
        <f t="shared" si="87"/>
        <v>41354</v>
      </c>
      <c r="B360">
        <v>390.9</v>
      </c>
      <c r="C360">
        <v>463.3</v>
      </c>
      <c r="D360">
        <v>2280.3000000000002</v>
      </c>
      <c r="E360">
        <v>2838</v>
      </c>
      <c r="F360" s="272">
        <f t="shared" si="88"/>
        <v>2671.2000000000003</v>
      </c>
      <c r="G360" s="272">
        <f t="shared" si="89"/>
        <v>3301.3</v>
      </c>
      <c r="H360" s="51">
        <f t="shared" si="90"/>
        <v>-19.086420501014743</v>
      </c>
      <c r="I360">
        <v>189.1</v>
      </c>
    </row>
    <row r="361" spans="1:9" x14ac:dyDescent="0.25">
      <c r="A361" s="5">
        <f t="shared" si="87"/>
        <v>41361</v>
      </c>
      <c r="B361">
        <v>437.3</v>
      </c>
      <c r="C361">
        <v>446</v>
      </c>
      <c r="D361">
        <v>2311.5</v>
      </c>
      <c r="E361">
        <v>2898.7</v>
      </c>
      <c r="F361" s="272">
        <f t="shared" ref="F361:F373" si="91">+B361+D361</f>
        <v>2748.8</v>
      </c>
      <c r="G361" s="272">
        <f t="shared" ref="G361:G373" si="92">+C361+E361</f>
        <v>3344.7</v>
      </c>
      <c r="H361" s="51">
        <f t="shared" si="90"/>
        <v>-17.816246599097074</v>
      </c>
      <c r="I361">
        <v>233.3</v>
      </c>
    </row>
    <row r="362" spans="1:9" x14ac:dyDescent="0.25">
      <c r="A362" s="5">
        <f t="shared" si="87"/>
        <v>41368</v>
      </c>
      <c r="B362">
        <v>437.5</v>
      </c>
      <c r="C362">
        <v>404.9</v>
      </c>
      <c r="D362">
        <v>2322.8000000000002</v>
      </c>
      <c r="E362">
        <v>2990.4</v>
      </c>
      <c r="F362" s="272">
        <f t="shared" si="91"/>
        <v>2760.3</v>
      </c>
      <c r="G362" s="272">
        <f t="shared" si="92"/>
        <v>3395.3</v>
      </c>
      <c r="H362" s="51">
        <f t="shared" si="90"/>
        <v>-18.702323800547816</v>
      </c>
      <c r="I362">
        <v>272.39999999999998</v>
      </c>
    </row>
    <row r="363" spans="1:9" x14ac:dyDescent="0.25">
      <c r="A363" s="5">
        <f t="shared" si="87"/>
        <v>41375</v>
      </c>
      <c r="B363">
        <v>344.8</v>
      </c>
      <c r="C363">
        <v>367.2</v>
      </c>
      <c r="D363">
        <v>2374.4</v>
      </c>
      <c r="E363">
        <v>3044</v>
      </c>
      <c r="F363" s="272">
        <f t="shared" si="91"/>
        <v>2719.2000000000003</v>
      </c>
      <c r="G363" s="272">
        <f t="shared" si="92"/>
        <v>3411.2</v>
      </c>
      <c r="H363" s="51">
        <f t="shared" si="90"/>
        <v>-20.286116322701673</v>
      </c>
      <c r="I363">
        <v>357.2</v>
      </c>
    </row>
    <row r="364" spans="1:9" x14ac:dyDescent="0.25">
      <c r="A364" s="5">
        <f t="shared" si="87"/>
        <v>41382</v>
      </c>
      <c r="B364">
        <v>306.7</v>
      </c>
      <c r="C364">
        <v>341.7</v>
      </c>
      <c r="D364">
        <v>2413.4</v>
      </c>
      <c r="E364">
        <v>3124</v>
      </c>
      <c r="F364" s="272">
        <f t="shared" si="91"/>
        <v>2720.1</v>
      </c>
      <c r="G364" s="272">
        <f t="shared" si="92"/>
        <v>3465.7</v>
      </c>
      <c r="H364" s="51">
        <f t="shared" ref="H364:H373" si="93">(F364/G364-1)*100</f>
        <v>-21.513691317771301</v>
      </c>
      <c r="I364">
        <v>364.7</v>
      </c>
    </row>
    <row r="365" spans="1:9" x14ac:dyDescent="0.25">
      <c r="A365" s="5">
        <f t="shared" si="87"/>
        <v>41389</v>
      </c>
      <c r="B365">
        <v>235.9</v>
      </c>
      <c r="C365">
        <v>298.89999999999998</v>
      </c>
      <c r="D365">
        <v>2504</v>
      </c>
      <c r="E365">
        <v>3185.8</v>
      </c>
      <c r="F365" s="272">
        <f t="shared" si="91"/>
        <v>2739.9</v>
      </c>
      <c r="G365" s="272">
        <f t="shared" si="92"/>
        <v>3484.7000000000003</v>
      </c>
      <c r="H365" s="51">
        <f t="shared" si="93"/>
        <v>-21.373432433208027</v>
      </c>
      <c r="I365">
        <v>417.7</v>
      </c>
    </row>
    <row r="366" spans="1:9" x14ac:dyDescent="0.25">
      <c r="A366" s="5">
        <f t="shared" si="87"/>
        <v>41396</v>
      </c>
      <c r="B366">
        <v>228.9</v>
      </c>
      <c r="C366">
        <v>227.1</v>
      </c>
      <c r="D366">
        <v>2574</v>
      </c>
      <c r="E366">
        <v>3271</v>
      </c>
      <c r="F366" s="272">
        <f t="shared" si="91"/>
        <v>2802.9</v>
      </c>
      <c r="G366" s="272">
        <f t="shared" si="92"/>
        <v>3498.1</v>
      </c>
      <c r="H366" s="51">
        <f t="shared" si="93"/>
        <v>-19.873645693376396</v>
      </c>
      <c r="I366">
        <v>449.7</v>
      </c>
    </row>
    <row r="367" spans="1:9" x14ac:dyDescent="0.25">
      <c r="A367" s="5">
        <f t="shared" si="87"/>
        <v>41403</v>
      </c>
      <c r="B367">
        <v>167.3</v>
      </c>
      <c r="C367">
        <v>175.9</v>
      </c>
      <c r="D367">
        <v>2656.4</v>
      </c>
      <c r="E367">
        <v>3341.8</v>
      </c>
      <c r="F367" s="272">
        <f t="shared" si="91"/>
        <v>2823.7000000000003</v>
      </c>
      <c r="G367" s="272">
        <f t="shared" si="92"/>
        <v>3517.7000000000003</v>
      </c>
      <c r="H367" s="51">
        <f t="shared" si="93"/>
        <v>-19.728800068226391</v>
      </c>
      <c r="I367">
        <v>488.3</v>
      </c>
    </row>
    <row r="368" spans="1:9" x14ac:dyDescent="0.25">
      <c r="A368" s="5">
        <f t="shared" si="87"/>
        <v>41410</v>
      </c>
      <c r="B368">
        <v>185.2</v>
      </c>
      <c r="C368">
        <v>149.4</v>
      </c>
      <c r="D368">
        <v>2685</v>
      </c>
      <c r="E368">
        <v>3366.3</v>
      </c>
      <c r="F368" s="272">
        <f t="shared" si="91"/>
        <v>2870.2</v>
      </c>
      <c r="G368" s="272">
        <f t="shared" si="92"/>
        <v>3515.7000000000003</v>
      </c>
      <c r="H368" s="51">
        <f t="shared" si="93"/>
        <v>-18.360497198282001</v>
      </c>
      <c r="I368">
        <v>521.29999999999995</v>
      </c>
    </row>
    <row r="369" spans="1:9" x14ac:dyDescent="0.25">
      <c r="A369" s="5">
        <f t="shared" si="87"/>
        <v>41417</v>
      </c>
      <c r="B369">
        <v>126.4</v>
      </c>
      <c r="C369">
        <v>118.3</v>
      </c>
      <c r="D369">
        <v>2699.8</v>
      </c>
      <c r="E369">
        <v>3419.6</v>
      </c>
      <c r="F369" s="272">
        <f t="shared" si="91"/>
        <v>2826.2000000000003</v>
      </c>
      <c r="G369" s="272">
        <f t="shared" si="92"/>
        <v>3537.9</v>
      </c>
      <c r="H369" s="51">
        <f t="shared" si="93"/>
        <v>-20.116453263235247</v>
      </c>
      <c r="I369">
        <v>629.1</v>
      </c>
    </row>
    <row r="370" spans="1:9" x14ac:dyDescent="0.25">
      <c r="A370" s="5">
        <f t="shared" si="87"/>
        <v>41424</v>
      </c>
      <c r="B370">
        <v>44.6</v>
      </c>
      <c r="C370">
        <v>67.099999999999994</v>
      </c>
      <c r="D370">
        <v>2758.6</v>
      </c>
      <c r="E370">
        <v>3495.9</v>
      </c>
      <c r="F370" s="272">
        <f t="shared" si="91"/>
        <v>2803.2</v>
      </c>
      <c r="G370" s="272">
        <f t="shared" si="92"/>
        <v>3563</v>
      </c>
      <c r="H370" s="51">
        <f t="shared" si="93"/>
        <v>-21.32472635419591</v>
      </c>
      <c r="I370">
        <v>746.7</v>
      </c>
    </row>
    <row r="371" spans="1:9" x14ac:dyDescent="0.25">
      <c r="A371" s="5">
        <f t="shared" si="87"/>
        <v>41431</v>
      </c>
      <c r="B371">
        <v>779.7</v>
      </c>
      <c r="C371">
        <v>713</v>
      </c>
      <c r="D371">
        <v>32.700000000000003</v>
      </c>
      <c r="E371">
        <v>132.5</v>
      </c>
      <c r="F371" s="272">
        <f t="shared" si="91"/>
        <v>812.40000000000009</v>
      </c>
      <c r="G371" s="272">
        <f t="shared" si="92"/>
        <v>845.5</v>
      </c>
      <c r="H371" s="51">
        <f t="shared" si="93"/>
        <v>-3.9148432879952622</v>
      </c>
    </row>
    <row r="372" spans="1:9" x14ac:dyDescent="0.25">
      <c r="A372" s="5">
        <f t="shared" si="87"/>
        <v>41438</v>
      </c>
      <c r="B372">
        <v>709.1</v>
      </c>
      <c r="C372">
        <v>685.7</v>
      </c>
      <c r="D372">
        <v>122</v>
      </c>
      <c r="E372">
        <v>175.9</v>
      </c>
      <c r="F372" s="272">
        <f t="shared" si="91"/>
        <v>831.1</v>
      </c>
      <c r="G372" s="272">
        <f t="shared" si="92"/>
        <v>861.6</v>
      </c>
      <c r="H372" s="51">
        <f t="shared" si="93"/>
        <v>-3.5399257195914524</v>
      </c>
    </row>
    <row r="373" spans="1:9" x14ac:dyDescent="0.25">
      <c r="A373" s="5">
        <f t="shared" si="87"/>
        <v>41445</v>
      </c>
      <c r="B373">
        <v>685.8</v>
      </c>
      <c r="C373">
        <v>660.1</v>
      </c>
      <c r="D373">
        <v>180.3</v>
      </c>
      <c r="E373">
        <v>201</v>
      </c>
      <c r="F373" s="272">
        <f t="shared" si="91"/>
        <v>866.09999999999991</v>
      </c>
      <c r="G373" s="272">
        <f t="shared" si="92"/>
        <v>861.1</v>
      </c>
      <c r="H373" s="51">
        <f t="shared" si="93"/>
        <v>0.58065265358260287</v>
      </c>
    </row>
    <row r="374" spans="1:9" x14ac:dyDescent="0.25">
      <c r="A374" s="5">
        <f t="shared" si="87"/>
        <v>41452</v>
      </c>
      <c r="B374">
        <v>754.7</v>
      </c>
      <c r="C374">
        <v>745.3</v>
      </c>
      <c r="D374">
        <v>234.3</v>
      </c>
      <c r="E374">
        <v>278.10000000000002</v>
      </c>
      <c r="F374" s="272">
        <f t="shared" ref="F374:G377" si="94">+B374+D374</f>
        <v>989</v>
      </c>
      <c r="G374" s="272">
        <f t="shared" si="94"/>
        <v>1023.4</v>
      </c>
      <c r="H374" s="51">
        <f t="shared" ref="H374:H379" si="95">(F374/G374-1)*100</f>
        <v>-3.3613445378151252</v>
      </c>
    </row>
    <row r="375" spans="1:9" x14ac:dyDescent="0.25">
      <c r="A375" s="5">
        <f t="shared" si="87"/>
        <v>41459</v>
      </c>
      <c r="B375">
        <v>748.9</v>
      </c>
      <c r="C375">
        <v>751.1</v>
      </c>
      <c r="D375">
        <v>298.8</v>
      </c>
      <c r="E375">
        <v>297.8</v>
      </c>
      <c r="F375" s="272">
        <f t="shared" si="94"/>
        <v>1047.7</v>
      </c>
      <c r="G375" s="272">
        <f t="shared" si="94"/>
        <v>1048.9000000000001</v>
      </c>
      <c r="H375" s="51">
        <f t="shared" si="95"/>
        <v>-0.11440556773762989</v>
      </c>
    </row>
    <row r="376" spans="1:9" x14ac:dyDescent="0.25">
      <c r="A376" s="5">
        <f t="shared" si="87"/>
        <v>41466</v>
      </c>
      <c r="B376">
        <v>700.9</v>
      </c>
      <c r="C376">
        <v>825.9</v>
      </c>
      <c r="D376">
        <v>389.1</v>
      </c>
      <c r="E376">
        <v>323.5</v>
      </c>
      <c r="F376" s="272">
        <f t="shared" si="94"/>
        <v>1090</v>
      </c>
      <c r="G376" s="272">
        <f t="shared" si="94"/>
        <v>1149.4000000000001</v>
      </c>
      <c r="H376" s="51">
        <f t="shared" si="95"/>
        <v>-5.1679136941012782</v>
      </c>
    </row>
    <row r="377" spans="1:9" x14ac:dyDescent="0.25">
      <c r="A377" s="5">
        <f t="shared" si="87"/>
        <v>41473</v>
      </c>
      <c r="B377">
        <v>718.2</v>
      </c>
      <c r="C377">
        <v>818.6</v>
      </c>
      <c r="D377">
        <v>436.1</v>
      </c>
      <c r="E377">
        <v>364.3</v>
      </c>
      <c r="F377" s="272">
        <f t="shared" si="94"/>
        <v>1154.3000000000002</v>
      </c>
      <c r="G377" s="272">
        <f t="shared" si="94"/>
        <v>1182.9000000000001</v>
      </c>
      <c r="H377" s="51">
        <f t="shared" si="95"/>
        <v>-2.4177867951644227</v>
      </c>
    </row>
    <row r="378" spans="1:9" x14ac:dyDescent="0.25">
      <c r="A378" s="5">
        <f t="shared" si="87"/>
        <v>41480</v>
      </c>
      <c r="B378">
        <v>680.8</v>
      </c>
      <c r="C378">
        <v>769.3</v>
      </c>
      <c r="D378">
        <v>554.29999999999995</v>
      </c>
      <c r="E378">
        <v>435.3</v>
      </c>
      <c r="F378" s="272">
        <f t="shared" ref="F378:F388" si="96">+B378+D378</f>
        <v>1235.0999999999999</v>
      </c>
      <c r="G378" s="272">
        <f t="shared" ref="G378:G388" si="97">+C378+E378</f>
        <v>1204.5999999999999</v>
      </c>
      <c r="H378" s="51">
        <f t="shared" si="95"/>
        <v>2.5319608168686614</v>
      </c>
    </row>
    <row r="379" spans="1:9" x14ac:dyDescent="0.25">
      <c r="A379" s="5">
        <f t="shared" si="87"/>
        <v>41487</v>
      </c>
      <c r="B379">
        <v>606.5</v>
      </c>
      <c r="C379">
        <v>733.3</v>
      </c>
      <c r="D379">
        <v>654.6</v>
      </c>
      <c r="E379">
        <v>520.79999999999995</v>
      </c>
      <c r="F379" s="272">
        <f t="shared" si="96"/>
        <v>1261.0999999999999</v>
      </c>
      <c r="G379" s="272">
        <f t="shared" si="97"/>
        <v>1254.0999999999999</v>
      </c>
      <c r="H379" s="51">
        <f t="shared" si="95"/>
        <v>0.55816920500757483</v>
      </c>
    </row>
    <row r="380" spans="1:9" x14ac:dyDescent="0.25">
      <c r="A380" s="5">
        <f t="shared" si="87"/>
        <v>41494</v>
      </c>
      <c r="B380">
        <v>535</v>
      </c>
      <c r="C380">
        <v>683.9</v>
      </c>
      <c r="D380">
        <v>764.4</v>
      </c>
      <c r="E380">
        <v>612.29999999999995</v>
      </c>
      <c r="F380" s="272">
        <f t="shared" si="96"/>
        <v>1299.4000000000001</v>
      </c>
      <c r="G380" s="272">
        <f t="shared" si="97"/>
        <v>1296.1999999999998</v>
      </c>
      <c r="H380" s="51">
        <f t="shared" ref="H380:H388" si="98">(F380/G380-1)*100</f>
        <v>0.24687548217869892</v>
      </c>
    </row>
    <row r="381" spans="1:9" x14ac:dyDescent="0.25">
      <c r="A381" s="5">
        <f t="shared" ref="A381:A448" si="99">+A380+7</f>
        <v>41501</v>
      </c>
      <c r="B381">
        <v>518.4</v>
      </c>
      <c r="C381">
        <v>676.7</v>
      </c>
      <c r="D381">
        <v>801.3</v>
      </c>
      <c r="E381">
        <v>671.7</v>
      </c>
      <c r="F381" s="272">
        <f t="shared" si="96"/>
        <v>1319.6999999999998</v>
      </c>
      <c r="G381" s="272">
        <f t="shared" si="97"/>
        <v>1348.4</v>
      </c>
      <c r="H381" s="51">
        <f t="shared" si="98"/>
        <v>-2.1284485315930191</v>
      </c>
    </row>
    <row r="382" spans="1:9" x14ac:dyDescent="0.25">
      <c r="A382" s="5">
        <f t="shared" si="99"/>
        <v>41508</v>
      </c>
      <c r="B382">
        <v>565.4</v>
      </c>
      <c r="C382">
        <v>756.7</v>
      </c>
      <c r="D382">
        <v>892.1</v>
      </c>
      <c r="E382">
        <v>700.1</v>
      </c>
      <c r="F382" s="272">
        <f t="shared" si="96"/>
        <v>1457.5</v>
      </c>
      <c r="G382" s="272">
        <f t="shared" si="97"/>
        <v>1456.8000000000002</v>
      </c>
      <c r="H382" s="51">
        <f t="shared" si="98"/>
        <v>4.8050521691367365E-2</v>
      </c>
    </row>
    <row r="383" spans="1:9" x14ac:dyDescent="0.25">
      <c r="A383" s="5">
        <f t="shared" si="99"/>
        <v>41515</v>
      </c>
      <c r="B383">
        <v>584.79999999999995</v>
      </c>
      <c r="C383">
        <v>842.3</v>
      </c>
      <c r="D383">
        <v>965.8</v>
      </c>
      <c r="E383">
        <v>724.2</v>
      </c>
      <c r="F383" s="272">
        <f t="shared" si="96"/>
        <v>1550.6</v>
      </c>
      <c r="G383" s="272">
        <f t="shared" si="97"/>
        <v>1566.5</v>
      </c>
      <c r="H383" s="51">
        <f t="shared" si="98"/>
        <v>-1.0150015959144665</v>
      </c>
    </row>
    <row r="384" spans="1:9" x14ac:dyDescent="0.25">
      <c r="A384" s="5">
        <f t="shared" si="99"/>
        <v>41522</v>
      </c>
      <c r="B384">
        <v>573.29999999999995</v>
      </c>
      <c r="C384">
        <v>851.5</v>
      </c>
      <c r="D384">
        <v>1013.6</v>
      </c>
      <c r="E384">
        <v>801.6</v>
      </c>
      <c r="F384" s="272">
        <f t="shared" si="96"/>
        <v>1586.9</v>
      </c>
      <c r="G384" s="272">
        <f t="shared" si="97"/>
        <v>1653.1</v>
      </c>
      <c r="H384" s="51">
        <f t="shared" si="98"/>
        <v>-4.0045974230234034</v>
      </c>
    </row>
    <row r="385" spans="1:11" x14ac:dyDescent="0.25">
      <c r="A385" s="5">
        <f t="shared" si="99"/>
        <v>41529</v>
      </c>
      <c r="B385">
        <v>598.20000000000005</v>
      </c>
      <c r="C385">
        <v>848.4</v>
      </c>
      <c r="D385">
        <v>1082.5</v>
      </c>
      <c r="E385">
        <v>933</v>
      </c>
      <c r="F385" s="272">
        <f t="shared" si="96"/>
        <v>1680.7</v>
      </c>
      <c r="G385" s="272">
        <f t="shared" si="97"/>
        <v>1781.4</v>
      </c>
      <c r="H385" s="51">
        <f t="shared" si="98"/>
        <v>-5.652857303244641</v>
      </c>
    </row>
    <row r="386" spans="1:11" x14ac:dyDescent="0.25">
      <c r="A386" s="5">
        <f t="shared" si="99"/>
        <v>41536</v>
      </c>
      <c r="B386">
        <v>607.29999999999995</v>
      </c>
      <c r="C386">
        <v>800.2</v>
      </c>
      <c r="D386">
        <v>1179.5</v>
      </c>
      <c r="E386">
        <v>1018.4</v>
      </c>
      <c r="F386" s="272">
        <f t="shared" si="96"/>
        <v>1786.8</v>
      </c>
      <c r="G386" s="272">
        <f t="shared" si="97"/>
        <v>1818.6</v>
      </c>
      <c r="H386" s="51">
        <f t="shared" si="98"/>
        <v>-1.7485978225008192</v>
      </c>
    </row>
    <row r="387" spans="1:11" ht="15" x14ac:dyDescent="0.25">
      <c r="A387" s="5">
        <f t="shared" si="99"/>
        <v>41543</v>
      </c>
      <c r="B387">
        <v>585.9</v>
      </c>
      <c r="C387">
        <v>799.9</v>
      </c>
      <c r="D387">
        <v>1223.5</v>
      </c>
      <c r="E387">
        <v>1038.2</v>
      </c>
      <c r="F387" s="272">
        <f t="shared" si="96"/>
        <v>1809.4</v>
      </c>
      <c r="G387" s="272">
        <f t="shared" si="97"/>
        <v>1838.1</v>
      </c>
      <c r="H387" s="51">
        <f t="shared" si="98"/>
        <v>-1.5613949186660037</v>
      </c>
      <c r="K387" s="271"/>
    </row>
    <row r="388" spans="1:11" x14ac:dyDescent="0.25">
      <c r="A388" s="5">
        <f t="shared" si="99"/>
        <v>41550</v>
      </c>
      <c r="B388">
        <v>496.9</v>
      </c>
      <c r="C388">
        <v>756.8</v>
      </c>
      <c r="D388">
        <v>1349.8</v>
      </c>
      <c r="E388">
        <v>1103.8</v>
      </c>
      <c r="F388" s="272">
        <f t="shared" si="96"/>
        <v>1846.6999999999998</v>
      </c>
      <c r="G388" s="272">
        <f t="shared" si="97"/>
        <v>1860.6</v>
      </c>
      <c r="H388" s="51">
        <f t="shared" si="98"/>
        <v>-0.74707083736429425</v>
      </c>
    </row>
    <row r="389" spans="1:11" x14ac:dyDescent="0.25">
      <c r="A389" s="5">
        <f t="shared" si="99"/>
        <v>41557</v>
      </c>
      <c r="B389">
        <v>805.7</v>
      </c>
      <c r="C389">
        <v>700.9</v>
      </c>
      <c r="D389">
        <v>240.4</v>
      </c>
      <c r="E389">
        <v>389.1</v>
      </c>
      <c r="F389" s="272">
        <f>+B389+D389</f>
        <v>1046.1000000000001</v>
      </c>
      <c r="G389" s="272">
        <f>+C389+E389</f>
        <v>1090</v>
      </c>
      <c r="H389" s="51">
        <f>(F389/G389-1)*100</f>
        <v>-4.0275229357798032</v>
      </c>
    </row>
    <row r="390" spans="1:11" x14ac:dyDescent="0.25">
      <c r="A390" s="5">
        <f t="shared" si="99"/>
        <v>41564</v>
      </c>
    </row>
    <row r="391" spans="1:11" x14ac:dyDescent="0.25">
      <c r="A391" s="5">
        <f t="shared" si="99"/>
        <v>41571</v>
      </c>
      <c r="B391">
        <v>498.6</v>
      </c>
      <c r="C391">
        <v>713.9</v>
      </c>
      <c r="D391">
        <v>1414.3</v>
      </c>
      <c r="E391">
        <v>1255</v>
      </c>
      <c r="F391" s="272">
        <f t="shared" ref="F391:G393" si="100">+B391+D391</f>
        <v>1912.9</v>
      </c>
      <c r="G391" s="272">
        <f t="shared" si="100"/>
        <v>1968.9</v>
      </c>
      <c r="H391" s="51">
        <f t="shared" ref="H391:H417" si="101">(F391/G391-1)*100</f>
        <v>-2.8442277413784356</v>
      </c>
    </row>
    <row r="392" spans="1:11" ht="15" x14ac:dyDescent="0.25">
      <c r="A392" s="5">
        <f t="shared" si="99"/>
        <v>41578</v>
      </c>
      <c r="B392">
        <v>563.20000000000005</v>
      </c>
      <c r="C392">
        <v>725.7</v>
      </c>
      <c r="D392">
        <v>1430.5</v>
      </c>
      <c r="E392">
        <v>1277.0999999999999</v>
      </c>
      <c r="F392" s="272">
        <f t="shared" si="100"/>
        <v>1993.7</v>
      </c>
      <c r="G392" s="272">
        <f t="shared" si="100"/>
        <v>2002.8</v>
      </c>
      <c r="H392" s="51">
        <f t="shared" si="101"/>
        <v>-0.45436389055322213</v>
      </c>
      <c r="K392" s="271"/>
    </row>
    <row r="393" spans="1:11" x14ac:dyDescent="0.25">
      <c r="A393" s="5">
        <f t="shared" si="99"/>
        <v>41585</v>
      </c>
      <c r="B393">
        <v>557.29999999999995</v>
      </c>
      <c r="C393">
        <v>72.7</v>
      </c>
      <c r="D393">
        <v>1455.9</v>
      </c>
      <c r="E393">
        <v>1346.2</v>
      </c>
      <c r="F393" s="272">
        <f t="shared" si="100"/>
        <v>2013.2</v>
      </c>
      <c r="G393" s="272">
        <f t="shared" si="100"/>
        <v>1418.9</v>
      </c>
      <c r="H393" s="51">
        <f t="shared" si="101"/>
        <v>41.884558460779473</v>
      </c>
    </row>
    <row r="394" spans="1:11" x14ac:dyDescent="0.25">
      <c r="A394" s="5">
        <f t="shared" si="99"/>
        <v>41592</v>
      </c>
      <c r="B394">
        <v>588.70000000000005</v>
      </c>
      <c r="C394">
        <v>759.4</v>
      </c>
      <c r="D394">
        <v>1464.9</v>
      </c>
      <c r="E394">
        <v>1424.5</v>
      </c>
      <c r="F394" s="272">
        <f t="shared" ref="F394:G417" si="102">+B394+D394</f>
        <v>2053.6000000000004</v>
      </c>
      <c r="G394" s="272">
        <f t="shared" si="102"/>
        <v>2183.9</v>
      </c>
      <c r="H394" s="51">
        <f t="shared" si="101"/>
        <v>-5.9663904024909398</v>
      </c>
    </row>
    <row r="395" spans="1:11" x14ac:dyDescent="0.25">
      <c r="A395" s="5">
        <f t="shared" si="99"/>
        <v>41599</v>
      </c>
      <c r="B395">
        <v>596.70000000000005</v>
      </c>
      <c r="C395">
        <v>759.6</v>
      </c>
      <c r="D395">
        <v>1505.5</v>
      </c>
      <c r="E395">
        <v>1431.1</v>
      </c>
      <c r="F395" s="272">
        <f t="shared" si="102"/>
        <v>2102.1999999999998</v>
      </c>
      <c r="G395" s="272">
        <f t="shared" si="102"/>
        <v>2190.6999999999998</v>
      </c>
      <c r="H395" s="51">
        <f t="shared" si="101"/>
        <v>-4.0398046286575067</v>
      </c>
    </row>
    <row r="396" spans="1:11" x14ac:dyDescent="0.25">
      <c r="A396" s="5">
        <f t="shared" si="99"/>
        <v>41606</v>
      </c>
      <c r="B396">
        <v>629.4</v>
      </c>
      <c r="C396">
        <v>718.1</v>
      </c>
      <c r="D396">
        <v>1511.5</v>
      </c>
      <c r="E396">
        <v>1512.4</v>
      </c>
      <c r="F396" s="272">
        <f t="shared" si="102"/>
        <v>2140.9</v>
      </c>
      <c r="G396" s="272">
        <f t="shared" si="102"/>
        <v>2230.5</v>
      </c>
      <c r="H396" s="51">
        <f t="shared" si="101"/>
        <v>-4.017036538892615</v>
      </c>
    </row>
    <row r="397" spans="1:11" x14ac:dyDescent="0.25">
      <c r="A397" s="5">
        <f t="shared" si="99"/>
        <v>41613</v>
      </c>
      <c r="B397">
        <v>637.4</v>
      </c>
      <c r="C397">
        <v>670.6</v>
      </c>
      <c r="D397">
        <v>1555.2</v>
      </c>
      <c r="E397">
        <v>1578</v>
      </c>
      <c r="F397" s="272">
        <f t="shared" si="102"/>
        <v>2192.6</v>
      </c>
      <c r="G397" s="272">
        <f t="shared" si="102"/>
        <v>2248.6</v>
      </c>
      <c r="H397" s="51">
        <f t="shared" si="101"/>
        <v>-2.490438495063596</v>
      </c>
    </row>
    <row r="398" spans="1:11" x14ac:dyDescent="0.25">
      <c r="A398" s="5">
        <f t="shared" si="99"/>
        <v>41620</v>
      </c>
      <c r="B398">
        <v>711.7</v>
      </c>
      <c r="C398">
        <v>676.7</v>
      </c>
      <c r="D398">
        <v>1584.8</v>
      </c>
      <c r="E398">
        <v>1592</v>
      </c>
      <c r="F398" s="272">
        <f t="shared" si="102"/>
        <v>2296.5</v>
      </c>
      <c r="G398" s="272">
        <f t="shared" si="102"/>
        <v>2268.6999999999998</v>
      </c>
      <c r="H398" s="51">
        <f t="shared" si="101"/>
        <v>1.2253713580464565</v>
      </c>
    </row>
    <row r="399" spans="1:11" x14ac:dyDescent="0.25">
      <c r="A399" s="5">
        <f t="shared" si="99"/>
        <v>41627</v>
      </c>
      <c r="B399">
        <v>692.2</v>
      </c>
      <c r="C399">
        <v>642.9</v>
      </c>
      <c r="D399">
        <v>1606.6</v>
      </c>
      <c r="E399">
        <v>1641.9</v>
      </c>
      <c r="F399" s="272">
        <f t="shared" si="102"/>
        <v>2298.8000000000002</v>
      </c>
      <c r="G399" s="272">
        <f t="shared" si="102"/>
        <v>2284.8000000000002</v>
      </c>
      <c r="H399" s="51">
        <f t="shared" si="101"/>
        <v>0.61274509803921351</v>
      </c>
    </row>
    <row r="400" spans="1:11" x14ac:dyDescent="0.25">
      <c r="A400" s="5">
        <f t="shared" si="99"/>
        <v>41634</v>
      </c>
      <c r="B400">
        <v>617.29999999999995</v>
      </c>
      <c r="C400">
        <v>608.6</v>
      </c>
      <c r="D400">
        <v>1679.1</v>
      </c>
      <c r="E400">
        <v>1702.2</v>
      </c>
      <c r="F400" s="272">
        <f t="shared" si="102"/>
        <v>2296.3999999999996</v>
      </c>
      <c r="G400" s="272">
        <f t="shared" si="102"/>
        <v>2310.8000000000002</v>
      </c>
      <c r="H400" s="51">
        <f t="shared" si="101"/>
        <v>-0.6231608101090802</v>
      </c>
    </row>
    <row r="401" spans="1:13" x14ac:dyDescent="0.25">
      <c r="A401" s="5">
        <f t="shared" si="99"/>
        <v>41641</v>
      </c>
      <c r="B401">
        <v>603.5</v>
      </c>
      <c r="C401">
        <v>604.70000000000005</v>
      </c>
      <c r="D401">
        <v>1704.2</v>
      </c>
      <c r="E401">
        <v>1713</v>
      </c>
      <c r="F401" s="272">
        <f t="shared" si="102"/>
        <v>2307.6999999999998</v>
      </c>
      <c r="G401" s="272">
        <f t="shared" si="102"/>
        <v>2317.6999999999998</v>
      </c>
      <c r="H401" s="51">
        <f t="shared" si="101"/>
        <v>-0.43146222548215984</v>
      </c>
    </row>
    <row r="402" spans="1:13" ht="15" x14ac:dyDescent="0.25">
      <c r="A402" s="5">
        <f t="shared" si="99"/>
        <v>41648</v>
      </c>
      <c r="B402" s="16">
        <v>603</v>
      </c>
      <c r="C402">
        <v>602.6</v>
      </c>
      <c r="D402">
        <v>1765.8</v>
      </c>
      <c r="E402">
        <v>1769.6</v>
      </c>
      <c r="F402" s="272">
        <f t="shared" si="102"/>
        <v>2368.8000000000002</v>
      </c>
      <c r="G402" s="272">
        <f t="shared" si="102"/>
        <v>2372.1999999999998</v>
      </c>
      <c r="H402" s="51">
        <f t="shared" si="101"/>
        <v>-0.14332686957253538</v>
      </c>
      <c r="J402" s="271"/>
    </row>
    <row r="403" spans="1:13" x14ac:dyDescent="0.25">
      <c r="A403" s="5">
        <f t="shared" si="99"/>
        <v>41655</v>
      </c>
      <c r="B403" s="16">
        <v>593</v>
      </c>
      <c r="C403">
        <v>578</v>
      </c>
      <c r="D403">
        <v>1803.7</v>
      </c>
      <c r="E403">
        <v>1833.8</v>
      </c>
      <c r="F403" s="272">
        <f t="shared" si="102"/>
        <v>2396.6999999999998</v>
      </c>
      <c r="G403" s="272">
        <f t="shared" si="102"/>
        <v>2411.8000000000002</v>
      </c>
      <c r="H403" s="51">
        <f t="shared" si="101"/>
        <v>-0.62608839870637034</v>
      </c>
    </row>
    <row r="404" spans="1:13" x14ac:dyDescent="0.25">
      <c r="A404" s="5">
        <f t="shared" si="99"/>
        <v>41662</v>
      </c>
      <c r="B404">
        <v>564.1</v>
      </c>
      <c r="C404">
        <v>539.5</v>
      </c>
      <c r="D404">
        <v>1861</v>
      </c>
      <c r="E404">
        <v>1899.7</v>
      </c>
      <c r="F404" s="272">
        <f t="shared" si="102"/>
        <v>2425.1</v>
      </c>
      <c r="G404" s="272">
        <f t="shared" si="102"/>
        <v>2439.1999999999998</v>
      </c>
      <c r="H404" s="51">
        <f t="shared" si="101"/>
        <v>-0.5780583797966532</v>
      </c>
    </row>
    <row r="405" spans="1:13" ht="15" x14ac:dyDescent="0.25">
      <c r="A405" s="5">
        <f t="shared" si="99"/>
        <v>41669</v>
      </c>
      <c r="B405">
        <v>551.5</v>
      </c>
      <c r="C405">
        <v>509.1</v>
      </c>
      <c r="D405">
        <v>1924.9</v>
      </c>
      <c r="E405">
        <v>1965.5</v>
      </c>
      <c r="F405" s="272">
        <f t="shared" si="102"/>
        <v>2476.4</v>
      </c>
      <c r="G405" s="272">
        <f t="shared" si="102"/>
        <v>2474.6</v>
      </c>
      <c r="H405" s="51">
        <f t="shared" si="101"/>
        <v>7.27390285298668E-2</v>
      </c>
      <c r="J405" s="271"/>
      <c r="M405" s="271"/>
    </row>
    <row r="406" spans="1:13" ht="15" x14ac:dyDescent="0.25">
      <c r="A406" s="5">
        <f t="shared" si="99"/>
        <v>41676</v>
      </c>
      <c r="B406">
        <v>509.2</v>
      </c>
      <c r="C406">
        <v>536.5</v>
      </c>
      <c r="D406">
        <v>2000.6</v>
      </c>
      <c r="E406">
        <v>1975.1</v>
      </c>
      <c r="F406" s="272">
        <f t="shared" si="102"/>
        <v>2509.7999999999997</v>
      </c>
      <c r="G406" s="272">
        <f t="shared" si="102"/>
        <v>2511.6</v>
      </c>
      <c r="H406" s="51">
        <f t="shared" si="101"/>
        <v>-7.1667462971813922E-2</v>
      </c>
      <c r="J406" s="271"/>
    </row>
    <row r="407" spans="1:13" x14ac:dyDescent="0.25">
      <c r="A407" s="5">
        <f t="shared" si="99"/>
        <v>41683</v>
      </c>
      <c r="B407">
        <v>499.1</v>
      </c>
      <c r="C407">
        <v>529.9</v>
      </c>
      <c r="D407">
        <v>2033.1</v>
      </c>
      <c r="E407" s="16">
        <v>2021</v>
      </c>
      <c r="F407" s="272">
        <f t="shared" si="102"/>
        <v>2532.1999999999998</v>
      </c>
      <c r="G407" s="272">
        <f t="shared" si="102"/>
        <v>2550.9</v>
      </c>
      <c r="H407" s="51">
        <f t="shared" si="101"/>
        <v>-0.73307460112118639</v>
      </c>
    </row>
    <row r="408" spans="1:13" x14ac:dyDescent="0.25">
      <c r="A408" s="5">
        <f t="shared" si="99"/>
        <v>41690</v>
      </c>
      <c r="B408">
        <v>498.7</v>
      </c>
      <c r="C408">
        <v>509.8</v>
      </c>
      <c r="D408">
        <v>2072.3000000000002</v>
      </c>
      <c r="E408">
        <v>2046.9</v>
      </c>
      <c r="F408" s="272">
        <f t="shared" si="102"/>
        <v>2571</v>
      </c>
      <c r="G408" s="272">
        <f t="shared" si="102"/>
        <v>2556.7000000000003</v>
      </c>
      <c r="H408" s="51">
        <f t="shared" si="101"/>
        <v>0.55931474165915596</v>
      </c>
    </row>
    <row r="409" spans="1:13" ht="15" x14ac:dyDescent="0.25">
      <c r="A409" s="5">
        <f t="shared" si="99"/>
        <v>41697</v>
      </c>
      <c r="B409">
        <v>663.5</v>
      </c>
      <c r="C409">
        <v>480.8</v>
      </c>
      <c r="D409">
        <v>2120.5</v>
      </c>
      <c r="E409">
        <v>2095.6</v>
      </c>
      <c r="F409" s="272">
        <f t="shared" si="102"/>
        <v>2784</v>
      </c>
      <c r="G409" s="272">
        <f t="shared" si="102"/>
        <v>2576.4</v>
      </c>
      <c r="H409" s="51">
        <f t="shared" si="101"/>
        <v>8.0577550069864898</v>
      </c>
      <c r="J409" s="271"/>
    </row>
    <row r="410" spans="1:13" x14ac:dyDescent="0.25">
      <c r="A410" s="5">
        <f t="shared" si="99"/>
        <v>41704</v>
      </c>
      <c r="B410">
        <v>631.4</v>
      </c>
      <c r="C410">
        <v>431.2</v>
      </c>
      <c r="D410">
        <v>2199.1999999999998</v>
      </c>
      <c r="E410">
        <v>2186.9</v>
      </c>
      <c r="F410" s="272">
        <f t="shared" si="102"/>
        <v>2830.6</v>
      </c>
      <c r="G410" s="272">
        <f t="shared" si="102"/>
        <v>2618.1</v>
      </c>
      <c r="H410" s="51">
        <f t="shared" si="101"/>
        <v>8.1165730873534301</v>
      </c>
    </row>
    <row r="411" spans="1:13" x14ac:dyDescent="0.25">
      <c r="A411" s="5">
        <f t="shared" si="99"/>
        <v>41711</v>
      </c>
      <c r="B411">
        <v>632.20000000000005</v>
      </c>
      <c r="C411" s="16">
        <v>447</v>
      </c>
      <c r="D411">
        <v>2224.8000000000002</v>
      </c>
      <c r="E411">
        <v>2217.1</v>
      </c>
      <c r="F411" s="272">
        <f t="shared" si="102"/>
        <v>2857</v>
      </c>
      <c r="G411" s="272">
        <f t="shared" si="102"/>
        <v>2664.1</v>
      </c>
      <c r="H411" s="51">
        <f t="shared" si="101"/>
        <v>7.2407191922225111</v>
      </c>
    </row>
    <row r="412" spans="1:13" x14ac:dyDescent="0.25">
      <c r="A412" s="5">
        <f t="shared" si="99"/>
        <v>41718</v>
      </c>
      <c r="B412">
        <v>584.29999999999995</v>
      </c>
      <c r="C412">
        <v>390.9</v>
      </c>
      <c r="D412">
        <v>2274.1999999999998</v>
      </c>
      <c r="E412">
        <v>2280.3000000000002</v>
      </c>
      <c r="F412" s="272">
        <f t="shared" si="102"/>
        <v>2858.5</v>
      </c>
      <c r="G412" s="272">
        <f t="shared" si="102"/>
        <v>2671.2000000000003</v>
      </c>
      <c r="H412" s="51">
        <f t="shared" si="101"/>
        <v>7.011829889188359</v>
      </c>
    </row>
    <row r="413" spans="1:13" x14ac:dyDescent="0.25">
      <c r="A413" s="5">
        <f t="shared" si="99"/>
        <v>41725</v>
      </c>
      <c r="B413">
        <v>532.5</v>
      </c>
      <c r="C413">
        <v>437.3</v>
      </c>
      <c r="D413">
        <v>2346.9</v>
      </c>
      <c r="E413">
        <v>2311.5</v>
      </c>
      <c r="F413" s="272">
        <f t="shared" si="102"/>
        <v>2879.4</v>
      </c>
      <c r="G413" s="272">
        <f t="shared" si="102"/>
        <v>2748.8</v>
      </c>
      <c r="H413" s="51">
        <f t="shared" si="101"/>
        <v>4.7511641443539032</v>
      </c>
    </row>
    <row r="414" spans="1:13" x14ac:dyDescent="0.25">
      <c r="A414" s="5">
        <f t="shared" si="99"/>
        <v>41732</v>
      </c>
      <c r="B414">
        <v>504.5</v>
      </c>
      <c r="C414">
        <v>437.5</v>
      </c>
      <c r="D414">
        <v>2418.6999999999998</v>
      </c>
      <c r="E414">
        <v>2322.8000000000002</v>
      </c>
      <c r="F414" s="272">
        <f t="shared" si="102"/>
        <v>2923.2</v>
      </c>
      <c r="G414" s="272">
        <f t="shared" si="102"/>
        <v>2760.3</v>
      </c>
      <c r="H414" s="51">
        <f t="shared" si="101"/>
        <v>5.9015324421258342</v>
      </c>
    </row>
    <row r="415" spans="1:13" x14ac:dyDescent="0.25">
      <c r="A415" s="5">
        <f t="shared" si="99"/>
        <v>41739</v>
      </c>
      <c r="B415">
        <v>490.9</v>
      </c>
      <c r="C415">
        <v>344.8</v>
      </c>
      <c r="D415">
        <v>2495.3000000000002</v>
      </c>
      <c r="E415">
        <v>2374.4</v>
      </c>
      <c r="F415" s="272">
        <f t="shared" si="102"/>
        <v>2986.2000000000003</v>
      </c>
      <c r="G415" s="272">
        <f t="shared" si="102"/>
        <v>2719.2000000000003</v>
      </c>
      <c r="H415" s="51">
        <f t="shared" si="101"/>
        <v>9.8190644307149189</v>
      </c>
    </row>
    <row r="416" spans="1:13" x14ac:dyDescent="0.25">
      <c r="A416" s="5">
        <f t="shared" si="99"/>
        <v>41746</v>
      </c>
      <c r="B416" s="16">
        <v>500</v>
      </c>
      <c r="C416">
        <v>306.7</v>
      </c>
      <c r="D416">
        <v>2543.3000000000002</v>
      </c>
      <c r="E416">
        <v>2413.4</v>
      </c>
      <c r="F416" s="272">
        <f t="shared" si="102"/>
        <v>3043.3</v>
      </c>
      <c r="G416" s="272">
        <f t="shared" si="102"/>
        <v>2720.1</v>
      </c>
      <c r="H416" s="51">
        <f t="shared" si="101"/>
        <v>11.881916106025514</v>
      </c>
    </row>
    <row r="417" spans="1:9" x14ac:dyDescent="0.25">
      <c r="A417" s="5">
        <f t="shared" si="99"/>
        <v>41753</v>
      </c>
      <c r="B417">
        <v>462.9</v>
      </c>
      <c r="C417">
        <v>235.9</v>
      </c>
      <c r="D417">
        <v>2583.9</v>
      </c>
      <c r="E417" s="16">
        <v>2504</v>
      </c>
      <c r="F417" s="272">
        <f t="shared" si="102"/>
        <v>3046.8</v>
      </c>
      <c r="G417" s="272">
        <f t="shared" si="102"/>
        <v>2739.9</v>
      </c>
      <c r="H417" s="51">
        <f t="shared" si="101"/>
        <v>11.201138727690797</v>
      </c>
    </row>
    <row r="418" spans="1:9" x14ac:dyDescent="0.25">
      <c r="A418" s="5">
        <f t="shared" si="99"/>
        <v>41760</v>
      </c>
      <c r="B418">
        <v>414.9</v>
      </c>
      <c r="C418">
        <v>228.9</v>
      </c>
      <c r="D418">
        <v>2674.7</v>
      </c>
      <c r="E418">
        <v>2574</v>
      </c>
      <c r="F418" s="272">
        <f t="shared" ref="F418:F449" si="103">+B418+D418</f>
        <v>3089.6</v>
      </c>
      <c r="G418" s="272">
        <f t="shared" ref="G418:G449" si="104">+C418+E418</f>
        <v>2802.9</v>
      </c>
      <c r="H418" s="51">
        <f t="shared" ref="H418:H449" si="105">(F418/G418-1)*100</f>
        <v>10.228691712155257</v>
      </c>
      <c r="I418">
        <v>448.2</v>
      </c>
    </row>
    <row r="419" spans="1:9" x14ac:dyDescent="0.25">
      <c r="A419" s="5">
        <f t="shared" si="99"/>
        <v>41767</v>
      </c>
      <c r="B419">
        <v>375.2</v>
      </c>
      <c r="C419">
        <v>167.3</v>
      </c>
      <c r="D419">
        <v>2716.6</v>
      </c>
      <c r="E419">
        <v>2656.4</v>
      </c>
      <c r="F419" s="272">
        <f t="shared" si="103"/>
        <v>3091.7999999999997</v>
      </c>
      <c r="G419" s="272">
        <f t="shared" si="104"/>
        <v>2823.7000000000003</v>
      </c>
      <c r="H419" s="51">
        <f t="shared" si="105"/>
        <v>9.4946346991535702</v>
      </c>
      <c r="I419">
        <v>448.2</v>
      </c>
    </row>
    <row r="420" spans="1:9" x14ac:dyDescent="0.25">
      <c r="A420" s="5">
        <f t="shared" si="99"/>
        <v>41774</v>
      </c>
      <c r="B420">
        <v>271.3</v>
      </c>
      <c r="C420">
        <v>185.2</v>
      </c>
      <c r="D420">
        <v>2828.8</v>
      </c>
      <c r="E420">
        <v>2685</v>
      </c>
      <c r="F420" s="272">
        <f t="shared" si="103"/>
        <v>3100.1000000000004</v>
      </c>
      <c r="G420" s="272">
        <f t="shared" si="104"/>
        <v>2870.2</v>
      </c>
      <c r="H420" s="51">
        <f t="shared" si="105"/>
        <v>8.0098947808515231</v>
      </c>
      <c r="I420">
        <v>476.8</v>
      </c>
    </row>
    <row r="421" spans="1:9" x14ac:dyDescent="0.25">
      <c r="A421" s="5">
        <f t="shared" si="99"/>
        <v>41781</v>
      </c>
      <c r="B421">
        <v>225.6</v>
      </c>
      <c r="C421">
        <v>126.4</v>
      </c>
      <c r="D421">
        <v>2870</v>
      </c>
      <c r="E421">
        <v>2699.8</v>
      </c>
      <c r="F421" s="272">
        <f t="shared" si="103"/>
        <v>3095.6</v>
      </c>
      <c r="G421" s="272">
        <f t="shared" si="104"/>
        <v>2826.2000000000003</v>
      </c>
      <c r="H421" s="51">
        <f t="shared" si="105"/>
        <v>9.5322340952515674</v>
      </c>
      <c r="I421">
        <v>514.1</v>
      </c>
    </row>
    <row r="422" spans="1:9" x14ac:dyDescent="0.25">
      <c r="A422" s="5">
        <f t="shared" si="99"/>
        <v>41788</v>
      </c>
      <c r="B422">
        <v>183</v>
      </c>
      <c r="C422">
        <v>44.6</v>
      </c>
      <c r="D422">
        <v>2912.4</v>
      </c>
      <c r="E422">
        <v>2758.6</v>
      </c>
      <c r="F422" s="272">
        <f t="shared" si="103"/>
        <v>3095.4</v>
      </c>
      <c r="G422" s="272">
        <f t="shared" si="104"/>
        <v>2803.2</v>
      </c>
      <c r="H422" s="51">
        <f t="shared" si="105"/>
        <v>10.423801369863028</v>
      </c>
      <c r="I422">
        <v>536.29999999999995</v>
      </c>
    </row>
    <row r="423" spans="1:9" x14ac:dyDescent="0.25">
      <c r="A423" s="5">
        <f t="shared" si="99"/>
        <v>41795</v>
      </c>
      <c r="B423">
        <v>776.2</v>
      </c>
      <c r="C423">
        <v>779.7</v>
      </c>
      <c r="D423">
        <v>10.199999999999999</v>
      </c>
      <c r="E423">
        <v>32.700000000000003</v>
      </c>
      <c r="F423" s="272">
        <f t="shared" si="103"/>
        <v>786.40000000000009</v>
      </c>
      <c r="G423" s="272">
        <f t="shared" si="104"/>
        <v>812.40000000000009</v>
      </c>
      <c r="H423" s="51">
        <f t="shared" si="105"/>
        <v>-3.20039389463318</v>
      </c>
    </row>
    <row r="424" spans="1:9" x14ac:dyDescent="0.25">
      <c r="A424" s="5">
        <f t="shared" si="99"/>
        <v>41802</v>
      </c>
      <c r="B424">
        <v>780</v>
      </c>
      <c r="C424">
        <v>709.1</v>
      </c>
      <c r="D424">
        <v>91.6</v>
      </c>
      <c r="E424">
        <v>122</v>
      </c>
      <c r="F424" s="272">
        <f t="shared" si="103"/>
        <v>871.6</v>
      </c>
      <c r="G424" s="272">
        <f t="shared" si="104"/>
        <v>831.1</v>
      </c>
      <c r="H424" s="51">
        <f t="shared" si="105"/>
        <v>4.8730598002647119</v>
      </c>
    </row>
    <row r="425" spans="1:9" x14ac:dyDescent="0.25">
      <c r="A425" s="5">
        <f t="shared" si="99"/>
        <v>41809</v>
      </c>
      <c r="B425">
        <v>776.1</v>
      </c>
      <c r="C425">
        <v>685.8</v>
      </c>
      <c r="D425">
        <v>122.5</v>
      </c>
      <c r="E425">
        <v>180.3</v>
      </c>
      <c r="F425" s="272">
        <f t="shared" si="103"/>
        <v>898.6</v>
      </c>
      <c r="G425" s="272">
        <f t="shared" si="104"/>
        <v>866.09999999999991</v>
      </c>
      <c r="H425" s="51">
        <f t="shared" si="105"/>
        <v>3.752453527306332</v>
      </c>
    </row>
    <row r="426" spans="1:9" x14ac:dyDescent="0.25">
      <c r="A426" s="5">
        <f t="shared" si="99"/>
        <v>41816</v>
      </c>
      <c r="B426">
        <v>822.8</v>
      </c>
      <c r="C426">
        <v>754.7</v>
      </c>
      <c r="D426">
        <v>155.69999999999999</v>
      </c>
      <c r="E426">
        <v>234.3</v>
      </c>
      <c r="F426" s="272">
        <f t="shared" si="103"/>
        <v>978.5</v>
      </c>
      <c r="G426" s="272">
        <f t="shared" si="104"/>
        <v>989</v>
      </c>
      <c r="H426" s="51">
        <f t="shared" si="105"/>
        <v>-1.061678463094029</v>
      </c>
    </row>
    <row r="427" spans="1:9" x14ac:dyDescent="0.25">
      <c r="A427" s="5">
        <f t="shared" si="99"/>
        <v>41823</v>
      </c>
      <c r="B427">
        <v>856.4</v>
      </c>
      <c r="C427">
        <v>748.9</v>
      </c>
      <c r="D427">
        <v>176.2</v>
      </c>
      <c r="E427">
        <v>298.8</v>
      </c>
      <c r="F427" s="272">
        <f t="shared" si="103"/>
        <v>1032.5999999999999</v>
      </c>
      <c r="G427" s="272">
        <f t="shared" si="104"/>
        <v>1047.7</v>
      </c>
      <c r="H427" s="51">
        <f t="shared" si="105"/>
        <v>-1.4412522668702965</v>
      </c>
    </row>
    <row r="428" spans="1:9" x14ac:dyDescent="0.25">
      <c r="A428" s="5">
        <f t="shared" si="99"/>
        <v>41830</v>
      </c>
      <c r="B428">
        <v>805.7</v>
      </c>
      <c r="C428">
        <v>700.9</v>
      </c>
      <c r="D428">
        <v>240.4</v>
      </c>
      <c r="E428">
        <v>389.1</v>
      </c>
      <c r="F428" s="272">
        <f t="shared" si="103"/>
        <v>1046.1000000000001</v>
      </c>
      <c r="G428" s="272">
        <f t="shared" si="104"/>
        <v>1090</v>
      </c>
      <c r="H428" s="51">
        <f t="shared" si="105"/>
        <v>-4.0275229357798032</v>
      </c>
    </row>
    <row r="429" spans="1:9" x14ac:dyDescent="0.25">
      <c r="A429" s="5">
        <f t="shared" si="99"/>
        <v>41837</v>
      </c>
      <c r="B429">
        <v>801.4</v>
      </c>
      <c r="C429">
        <v>718.2</v>
      </c>
      <c r="D429">
        <v>281.60000000000002</v>
      </c>
      <c r="E429">
        <v>436.1</v>
      </c>
      <c r="F429" s="272">
        <f t="shared" si="103"/>
        <v>1083</v>
      </c>
      <c r="G429" s="272">
        <f t="shared" si="104"/>
        <v>1154.3000000000002</v>
      </c>
      <c r="H429" s="51">
        <f t="shared" si="105"/>
        <v>-6.1769037511912099</v>
      </c>
    </row>
    <row r="430" spans="1:9" x14ac:dyDescent="0.25">
      <c r="A430" s="5">
        <f t="shared" si="99"/>
        <v>41844</v>
      </c>
      <c r="B430">
        <v>799.7</v>
      </c>
      <c r="C430">
        <v>680.8</v>
      </c>
      <c r="D430">
        <v>372.2</v>
      </c>
      <c r="E430">
        <v>554.29999999999995</v>
      </c>
      <c r="F430" s="272">
        <f t="shared" si="103"/>
        <v>1171.9000000000001</v>
      </c>
      <c r="G430" s="272">
        <f t="shared" si="104"/>
        <v>1235.0999999999999</v>
      </c>
      <c r="H430" s="51">
        <f t="shared" si="105"/>
        <v>-5.116994575338019</v>
      </c>
    </row>
    <row r="431" spans="1:9" x14ac:dyDescent="0.25">
      <c r="A431" s="5">
        <f t="shared" si="99"/>
        <v>41851</v>
      </c>
      <c r="B431">
        <v>800.5</v>
      </c>
      <c r="C431">
        <v>606.5</v>
      </c>
      <c r="D431">
        <v>439.6</v>
      </c>
      <c r="E431">
        <v>654.6</v>
      </c>
      <c r="F431" s="272">
        <f t="shared" si="103"/>
        <v>1240.0999999999999</v>
      </c>
      <c r="G431" s="272">
        <f t="shared" si="104"/>
        <v>1261.0999999999999</v>
      </c>
      <c r="H431" s="51">
        <f t="shared" si="105"/>
        <v>-1.6652129093648438</v>
      </c>
    </row>
    <row r="432" spans="1:9" x14ac:dyDescent="0.25">
      <c r="A432" s="5">
        <f t="shared" si="99"/>
        <v>41858</v>
      </c>
      <c r="B432">
        <v>761.2</v>
      </c>
      <c r="C432">
        <v>535</v>
      </c>
      <c r="D432">
        <v>530.79999999999995</v>
      </c>
      <c r="E432">
        <v>764.4</v>
      </c>
      <c r="F432" s="272">
        <f t="shared" si="103"/>
        <v>1292</v>
      </c>
      <c r="G432" s="272">
        <f t="shared" si="104"/>
        <v>1299.4000000000001</v>
      </c>
      <c r="H432" s="51">
        <f t="shared" si="105"/>
        <v>-0.56949361243651131</v>
      </c>
    </row>
    <row r="433" spans="1:9" x14ac:dyDescent="0.25">
      <c r="A433" s="5">
        <f t="shared" si="99"/>
        <v>41865</v>
      </c>
      <c r="B433">
        <v>741.9</v>
      </c>
      <c r="C433">
        <v>518.4</v>
      </c>
      <c r="D433">
        <v>576.79999999999995</v>
      </c>
      <c r="E433">
        <v>801.3</v>
      </c>
      <c r="F433" s="272">
        <f t="shared" si="103"/>
        <v>1318.6999999999998</v>
      </c>
      <c r="G433" s="272">
        <f t="shared" si="104"/>
        <v>1319.6999999999998</v>
      </c>
      <c r="H433" s="51">
        <f t="shared" si="105"/>
        <v>-7.5774797302419206E-2</v>
      </c>
    </row>
    <row r="434" spans="1:9" x14ac:dyDescent="0.25">
      <c r="A434" s="5">
        <f t="shared" si="99"/>
        <v>41872</v>
      </c>
      <c r="B434">
        <v>678.5</v>
      </c>
      <c r="C434">
        <v>565.4</v>
      </c>
      <c r="D434">
        <v>646.70000000000005</v>
      </c>
      <c r="E434">
        <v>892.1</v>
      </c>
      <c r="F434" s="272">
        <f t="shared" si="103"/>
        <v>1325.2</v>
      </c>
      <c r="G434" s="272">
        <f t="shared" si="104"/>
        <v>1457.5</v>
      </c>
      <c r="H434" s="51">
        <f t="shared" si="105"/>
        <v>-9.0771869639794112</v>
      </c>
      <c r="I434">
        <v>8.1999999999999993</v>
      </c>
    </row>
    <row r="435" spans="1:9" x14ac:dyDescent="0.25">
      <c r="A435" s="5">
        <f t="shared" si="99"/>
        <v>41879</v>
      </c>
      <c r="B435">
        <v>648.1</v>
      </c>
      <c r="C435">
        <v>584.79999999999995</v>
      </c>
      <c r="D435">
        <v>767.8</v>
      </c>
      <c r="E435">
        <v>965.8</v>
      </c>
      <c r="F435" s="272">
        <f t="shared" si="103"/>
        <v>1415.9</v>
      </c>
      <c r="G435" s="272">
        <f t="shared" si="104"/>
        <v>1550.6</v>
      </c>
      <c r="H435" s="51">
        <f t="shared" si="105"/>
        <v>-8.6869598864955382</v>
      </c>
      <c r="I435">
        <v>8.1999999999999993</v>
      </c>
    </row>
    <row r="436" spans="1:9" x14ac:dyDescent="0.25">
      <c r="A436" s="5">
        <f t="shared" si="99"/>
        <v>41886</v>
      </c>
      <c r="B436">
        <v>605.4</v>
      </c>
      <c r="C436">
        <v>573.29999999999995</v>
      </c>
      <c r="D436">
        <v>850.1</v>
      </c>
      <c r="E436">
        <v>1013.6</v>
      </c>
      <c r="F436" s="272">
        <f t="shared" si="103"/>
        <v>1455.5</v>
      </c>
      <c r="G436" s="272">
        <f t="shared" si="104"/>
        <v>1586.9</v>
      </c>
      <c r="H436" s="51">
        <f t="shared" si="105"/>
        <v>-8.2802949146134068</v>
      </c>
      <c r="I436">
        <v>8.1999999999999993</v>
      </c>
    </row>
    <row r="437" spans="1:9" x14ac:dyDescent="0.25">
      <c r="A437" s="5">
        <f t="shared" si="99"/>
        <v>41893</v>
      </c>
      <c r="B437">
        <v>532.20000000000005</v>
      </c>
      <c r="C437">
        <v>598.20000000000005</v>
      </c>
      <c r="D437">
        <v>943.2</v>
      </c>
      <c r="E437">
        <v>1082.5</v>
      </c>
      <c r="F437" s="272">
        <f t="shared" si="103"/>
        <v>1475.4</v>
      </c>
      <c r="G437" s="272">
        <f t="shared" si="104"/>
        <v>1680.7</v>
      </c>
      <c r="H437" s="51">
        <f t="shared" si="105"/>
        <v>-12.215148450050572</v>
      </c>
      <c r="I437">
        <v>8.1999999999999993</v>
      </c>
    </row>
    <row r="438" spans="1:9" x14ac:dyDescent="0.25">
      <c r="A438" s="5">
        <f t="shared" si="99"/>
        <v>41900</v>
      </c>
      <c r="B438">
        <v>525</v>
      </c>
      <c r="C438">
        <v>607.29999999999995</v>
      </c>
      <c r="D438">
        <v>1019</v>
      </c>
      <c r="E438">
        <v>1179.5</v>
      </c>
      <c r="F438" s="272">
        <f t="shared" si="103"/>
        <v>1544</v>
      </c>
      <c r="G438" s="272">
        <f t="shared" si="104"/>
        <v>1786.8</v>
      </c>
      <c r="H438" s="51">
        <f t="shared" si="105"/>
        <v>-13.588538168793374</v>
      </c>
      <c r="I438">
        <v>8.1999999999999993</v>
      </c>
    </row>
    <row r="439" spans="1:9" x14ac:dyDescent="0.25">
      <c r="A439" s="5">
        <f t="shared" si="99"/>
        <v>41907</v>
      </c>
      <c r="B439">
        <v>488.8</v>
      </c>
      <c r="C439">
        <v>585.9</v>
      </c>
      <c r="D439">
        <v>1085.8</v>
      </c>
      <c r="E439">
        <v>1223.5</v>
      </c>
      <c r="F439" s="272">
        <f t="shared" si="103"/>
        <v>1574.6</v>
      </c>
      <c r="G439" s="272">
        <f t="shared" si="104"/>
        <v>1809.4</v>
      </c>
      <c r="H439" s="51">
        <f t="shared" si="105"/>
        <v>-12.976677351608279</v>
      </c>
      <c r="I439">
        <v>8.1999999999999993</v>
      </c>
    </row>
    <row r="440" spans="1:9" x14ac:dyDescent="0.25">
      <c r="A440" s="5">
        <f t="shared" si="99"/>
        <v>41914</v>
      </c>
      <c r="B440">
        <v>405</v>
      </c>
      <c r="C440">
        <v>496.9</v>
      </c>
      <c r="D440">
        <v>1159.9000000000001</v>
      </c>
      <c r="E440">
        <v>1349.8</v>
      </c>
      <c r="F440" s="272">
        <f t="shared" si="103"/>
        <v>1564.9</v>
      </c>
      <c r="G440" s="272">
        <f t="shared" si="104"/>
        <v>1846.6999999999998</v>
      </c>
      <c r="H440" s="51">
        <f t="shared" si="105"/>
        <v>-15.259652352845599</v>
      </c>
      <c r="I440">
        <v>8.1999999999999993</v>
      </c>
    </row>
    <row r="441" spans="1:9" x14ac:dyDescent="0.25">
      <c r="A441" s="5">
        <f t="shared" si="99"/>
        <v>41921</v>
      </c>
      <c r="B441">
        <v>412.6</v>
      </c>
      <c r="C441">
        <v>496.9</v>
      </c>
      <c r="D441">
        <v>1173.2</v>
      </c>
      <c r="E441">
        <v>1349.8</v>
      </c>
      <c r="F441" s="272">
        <f t="shared" si="103"/>
        <v>1585.8000000000002</v>
      </c>
      <c r="G441" s="272">
        <f t="shared" si="104"/>
        <v>1846.6999999999998</v>
      </c>
      <c r="H441" s="51">
        <f t="shared" si="105"/>
        <v>-14.127903828450727</v>
      </c>
      <c r="I441">
        <v>8.1999999999999993</v>
      </c>
    </row>
    <row r="442" spans="1:9" x14ac:dyDescent="0.25">
      <c r="A442" s="5">
        <f t="shared" si="99"/>
        <v>41928</v>
      </c>
      <c r="B442">
        <v>380</v>
      </c>
      <c r="C442">
        <v>496.9</v>
      </c>
      <c r="D442">
        <v>1212.5</v>
      </c>
      <c r="E442">
        <v>1349.8</v>
      </c>
      <c r="F442" s="272">
        <f t="shared" si="103"/>
        <v>1592.5</v>
      </c>
      <c r="G442" s="272">
        <f t="shared" si="104"/>
        <v>1846.6999999999998</v>
      </c>
      <c r="H442" s="51">
        <f t="shared" si="105"/>
        <v>-13.765094492879182</v>
      </c>
      <c r="I442">
        <v>8.1999999999999993</v>
      </c>
    </row>
    <row r="443" spans="1:9" x14ac:dyDescent="0.25">
      <c r="A443" s="5">
        <f t="shared" si="99"/>
        <v>41935</v>
      </c>
      <c r="B443">
        <v>394.7</v>
      </c>
      <c r="C443">
        <v>498.6</v>
      </c>
      <c r="D443">
        <v>1255.0999999999999</v>
      </c>
      <c r="E443">
        <v>1414.3</v>
      </c>
      <c r="F443" s="272">
        <f t="shared" si="103"/>
        <v>1649.8</v>
      </c>
      <c r="G443" s="272">
        <f t="shared" si="104"/>
        <v>1912.9</v>
      </c>
      <c r="H443" s="51">
        <f t="shared" si="105"/>
        <v>-13.75398609441163</v>
      </c>
      <c r="I443">
        <v>8.1999999999999993</v>
      </c>
    </row>
    <row r="444" spans="1:9" x14ac:dyDescent="0.25">
      <c r="A444" s="5">
        <f t="shared" si="99"/>
        <v>41942</v>
      </c>
      <c r="B444">
        <v>417.8</v>
      </c>
      <c r="C444">
        <v>563.20000000000005</v>
      </c>
      <c r="D444">
        <v>1284.2</v>
      </c>
      <c r="E444">
        <v>1430.5</v>
      </c>
      <c r="F444" s="272">
        <f t="shared" si="103"/>
        <v>1702</v>
      </c>
      <c r="G444" s="272">
        <f t="shared" si="104"/>
        <v>1993.7</v>
      </c>
      <c r="H444" s="51">
        <f t="shared" si="105"/>
        <v>-14.631087926969954</v>
      </c>
      <c r="I444">
        <v>8.1999999999999993</v>
      </c>
    </row>
    <row r="445" spans="1:9" x14ac:dyDescent="0.25">
      <c r="A445" s="5">
        <f t="shared" si="99"/>
        <v>41949</v>
      </c>
      <c r="B445">
        <v>413.4</v>
      </c>
      <c r="C445">
        <v>557.29999999999995</v>
      </c>
      <c r="D445">
        <v>1325.5</v>
      </c>
      <c r="E445">
        <v>1455.9</v>
      </c>
      <c r="F445" s="272">
        <f t="shared" si="103"/>
        <v>1738.9</v>
      </c>
      <c r="G445" s="272">
        <f t="shared" si="104"/>
        <v>2013.2</v>
      </c>
      <c r="H445" s="51">
        <f t="shared" si="105"/>
        <v>-13.625074508245572</v>
      </c>
      <c r="I445">
        <v>8.1999999999999993</v>
      </c>
    </row>
    <row r="446" spans="1:9" x14ac:dyDescent="0.25">
      <c r="A446" s="5">
        <f t="shared" si="99"/>
        <v>41956</v>
      </c>
      <c r="B446">
        <v>387.2</v>
      </c>
      <c r="C446">
        <v>588.70000000000005</v>
      </c>
      <c r="D446">
        <v>1348</v>
      </c>
      <c r="E446">
        <v>1464.9</v>
      </c>
      <c r="F446" s="272">
        <f t="shared" si="103"/>
        <v>1735.2</v>
      </c>
      <c r="G446" s="272">
        <f t="shared" si="104"/>
        <v>2053.6000000000004</v>
      </c>
      <c r="H446" s="51">
        <f t="shared" si="105"/>
        <v>-15.504479937670446</v>
      </c>
      <c r="I446">
        <v>8.1999999999999993</v>
      </c>
    </row>
    <row r="447" spans="1:9" x14ac:dyDescent="0.25">
      <c r="A447" s="5">
        <f t="shared" si="99"/>
        <v>41963</v>
      </c>
      <c r="B447">
        <v>414.9</v>
      </c>
      <c r="C447">
        <v>596.70000000000005</v>
      </c>
      <c r="D447">
        <v>1370.5</v>
      </c>
      <c r="E447">
        <v>1505.5</v>
      </c>
      <c r="F447" s="272">
        <f t="shared" si="103"/>
        <v>1785.4</v>
      </c>
      <c r="G447" s="272">
        <f t="shared" si="104"/>
        <v>2102.1999999999998</v>
      </c>
      <c r="H447" s="51">
        <f t="shared" si="105"/>
        <v>-15.069926743411655</v>
      </c>
      <c r="I447">
        <v>8.1999999999999993</v>
      </c>
    </row>
    <row r="448" spans="1:9" x14ac:dyDescent="0.25">
      <c r="A448" s="5">
        <f t="shared" si="99"/>
        <v>41970</v>
      </c>
      <c r="B448">
        <v>451.6</v>
      </c>
      <c r="C448">
        <v>629.4</v>
      </c>
      <c r="D448">
        <v>1374.6</v>
      </c>
      <c r="E448">
        <v>1511.5</v>
      </c>
      <c r="F448" s="272">
        <f t="shared" si="103"/>
        <v>1826.1999999999998</v>
      </c>
      <c r="G448" s="272">
        <f t="shared" si="104"/>
        <v>2140.9</v>
      </c>
      <c r="H448" s="51">
        <f t="shared" si="105"/>
        <v>-14.699425475267425</v>
      </c>
      <c r="I448">
        <v>8.1999999999999993</v>
      </c>
    </row>
    <row r="449" spans="1:9" x14ac:dyDescent="0.25">
      <c r="A449" s="5">
        <f t="shared" ref="A449:A512" si="106">+A448+7</f>
        <v>41977</v>
      </c>
      <c r="B449">
        <v>443.7</v>
      </c>
      <c r="C449">
        <v>637.4</v>
      </c>
      <c r="D449">
        <v>1433.1</v>
      </c>
      <c r="E449">
        <v>1555.2</v>
      </c>
      <c r="F449" s="272">
        <f t="shared" si="103"/>
        <v>1876.8</v>
      </c>
      <c r="G449" s="272">
        <f t="shared" si="104"/>
        <v>2192.6</v>
      </c>
      <c r="H449" s="51">
        <f t="shared" si="105"/>
        <v>-14.402991881784178</v>
      </c>
      <c r="I449">
        <v>8.1999999999999993</v>
      </c>
    </row>
    <row r="450" spans="1:9" x14ac:dyDescent="0.25">
      <c r="A450" s="5">
        <f t="shared" si="106"/>
        <v>41984</v>
      </c>
      <c r="B450">
        <v>468.6</v>
      </c>
      <c r="C450">
        <v>711.7</v>
      </c>
      <c r="D450">
        <v>1492.8</v>
      </c>
      <c r="E450">
        <v>1584.8</v>
      </c>
      <c r="F450" s="272">
        <f t="shared" ref="F450:F478" si="107">+B450+D450</f>
        <v>1961.4</v>
      </c>
      <c r="G450" s="272">
        <f t="shared" ref="G450:G478" si="108">+C450+E450</f>
        <v>2296.5</v>
      </c>
      <c r="H450" s="51">
        <f t="shared" ref="H450:H478" si="109">(F450/G450-1)*100</f>
        <v>-14.591770084911815</v>
      </c>
      <c r="I450">
        <v>8.1999999999999993</v>
      </c>
    </row>
    <row r="451" spans="1:9" x14ac:dyDescent="0.25">
      <c r="A451" s="5">
        <f t="shared" si="106"/>
        <v>41991</v>
      </c>
      <c r="B451">
        <v>550.79999999999995</v>
      </c>
      <c r="C451">
        <v>692.2</v>
      </c>
      <c r="D451">
        <v>1512.4</v>
      </c>
      <c r="E451">
        <v>1606.6</v>
      </c>
      <c r="F451" s="272">
        <f t="shared" si="107"/>
        <v>2063.1999999999998</v>
      </c>
      <c r="G451" s="272">
        <f t="shared" si="108"/>
        <v>2298.8000000000002</v>
      </c>
      <c r="H451" s="51">
        <f t="shared" si="109"/>
        <v>-10.24882547416045</v>
      </c>
      <c r="I451">
        <v>30.5</v>
      </c>
    </row>
    <row r="452" spans="1:9" x14ac:dyDescent="0.25">
      <c r="A452" s="5">
        <f t="shared" si="106"/>
        <v>41998</v>
      </c>
      <c r="B452">
        <v>529.20000000000005</v>
      </c>
      <c r="C452">
        <v>617.29999999999995</v>
      </c>
      <c r="D452">
        <v>1562.1</v>
      </c>
      <c r="E452">
        <v>1679.1</v>
      </c>
      <c r="F452" s="272">
        <f t="shared" si="107"/>
        <v>2091.3000000000002</v>
      </c>
      <c r="G452" s="272">
        <f t="shared" si="108"/>
        <v>2296.3999999999996</v>
      </c>
      <c r="H452" s="51">
        <f t="shared" si="109"/>
        <v>-8.9313708413168218</v>
      </c>
      <c r="I452">
        <v>30.5</v>
      </c>
    </row>
    <row r="453" spans="1:9" x14ac:dyDescent="0.25">
      <c r="A453" s="5">
        <f t="shared" si="106"/>
        <v>42005</v>
      </c>
      <c r="B453">
        <v>503.5</v>
      </c>
      <c r="C453">
        <v>603.5</v>
      </c>
      <c r="D453">
        <v>1601.2</v>
      </c>
      <c r="E453">
        <v>1704.2</v>
      </c>
      <c r="F453" s="272">
        <f t="shared" si="107"/>
        <v>2104.6999999999998</v>
      </c>
      <c r="G453" s="272">
        <f t="shared" si="108"/>
        <v>2307.6999999999998</v>
      </c>
      <c r="H453" s="51">
        <f t="shared" si="109"/>
        <v>-8.7966373445421908</v>
      </c>
      <c r="I453">
        <v>30.5</v>
      </c>
    </row>
    <row r="454" spans="1:9" x14ac:dyDescent="0.25">
      <c r="A454" s="5">
        <f t="shared" si="106"/>
        <v>42012</v>
      </c>
      <c r="B454">
        <v>546.79999999999995</v>
      </c>
      <c r="C454">
        <v>603</v>
      </c>
      <c r="D454">
        <v>1630.7</v>
      </c>
      <c r="E454">
        <v>1765.8</v>
      </c>
      <c r="F454" s="272">
        <f t="shared" si="107"/>
        <v>2177.5</v>
      </c>
      <c r="G454" s="272">
        <f t="shared" si="108"/>
        <v>2368.8000000000002</v>
      </c>
      <c r="H454" s="51">
        <f t="shared" si="109"/>
        <v>-8.0758189800743008</v>
      </c>
      <c r="I454">
        <v>30.5</v>
      </c>
    </row>
    <row r="455" spans="1:9" x14ac:dyDescent="0.25">
      <c r="A455" s="5">
        <f t="shared" si="106"/>
        <v>42019</v>
      </c>
      <c r="B455">
        <v>509.1</v>
      </c>
      <c r="C455">
        <v>593</v>
      </c>
      <c r="D455">
        <v>1689.3</v>
      </c>
      <c r="E455">
        <v>1803.7</v>
      </c>
      <c r="F455" s="272">
        <f t="shared" si="107"/>
        <v>2198.4</v>
      </c>
      <c r="G455" s="272">
        <f t="shared" si="108"/>
        <v>2396.6999999999998</v>
      </c>
      <c r="H455" s="51">
        <f t="shared" si="109"/>
        <v>-8.2738765802979017</v>
      </c>
      <c r="I455">
        <v>30.5</v>
      </c>
    </row>
    <row r="456" spans="1:9" x14ac:dyDescent="0.25">
      <c r="A456" s="5">
        <f t="shared" si="106"/>
        <v>42026</v>
      </c>
      <c r="B456">
        <v>510.8</v>
      </c>
      <c r="C456">
        <v>564.1</v>
      </c>
      <c r="D456">
        <v>1745.7</v>
      </c>
      <c r="E456">
        <v>1861</v>
      </c>
      <c r="F456" s="272">
        <f t="shared" si="107"/>
        <v>2256.5</v>
      </c>
      <c r="G456" s="272">
        <f t="shared" si="108"/>
        <v>2425.1</v>
      </c>
      <c r="H456" s="51">
        <f t="shared" si="109"/>
        <v>-6.9522906271906271</v>
      </c>
      <c r="I456">
        <v>30.5</v>
      </c>
    </row>
    <row r="457" spans="1:9" x14ac:dyDescent="0.25">
      <c r="A457" s="5">
        <f t="shared" si="106"/>
        <v>42033</v>
      </c>
      <c r="B457">
        <v>598.4</v>
      </c>
      <c r="C457">
        <v>551.5</v>
      </c>
      <c r="D457">
        <v>1765.2</v>
      </c>
      <c r="E457">
        <v>1924.9</v>
      </c>
      <c r="F457" s="272">
        <f t="shared" si="107"/>
        <v>2363.6</v>
      </c>
      <c r="G457" s="272">
        <f t="shared" si="108"/>
        <v>2476.4</v>
      </c>
      <c r="H457" s="51">
        <f t="shared" si="109"/>
        <v>-4.5549991923760409</v>
      </c>
      <c r="I457">
        <v>61.8</v>
      </c>
    </row>
    <row r="458" spans="1:9" x14ac:dyDescent="0.25">
      <c r="A458" s="5">
        <f t="shared" si="106"/>
        <v>42040</v>
      </c>
      <c r="B458">
        <v>538.5</v>
      </c>
      <c r="C458">
        <v>509.2</v>
      </c>
      <c r="D458">
        <v>1833.4</v>
      </c>
      <c r="E458">
        <v>2000.6</v>
      </c>
      <c r="F458" s="272">
        <f t="shared" si="107"/>
        <v>2371.9</v>
      </c>
      <c r="G458" s="272">
        <f t="shared" si="108"/>
        <v>2509.7999999999997</v>
      </c>
      <c r="H458" s="51">
        <f t="shared" si="109"/>
        <v>-5.4944617100964095</v>
      </c>
      <c r="I458">
        <v>61.8</v>
      </c>
    </row>
    <row r="459" spans="1:9" x14ac:dyDescent="0.25">
      <c r="A459" s="5">
        <f t="shared" si="106"/>
        <v>42047</v>
      </c>
      <c r="B459">
        <v>537.70000000000005</v>
      </c>
      <c r="C459">
        <v>499.1</v>
      </c>
      <c r="D459">
        <v>1872.6</v>
      </c>
      <c r="E459">
        <v>2033.1</v>
      </c>
      <c r="F459" s="272">
        <f t="shared" si="107"/>
        <v>2410.3000000000002</v>
      </c>
      <c r="G459" s="272">
        <f t="shared" si="108"/>
        <v>2532.1999999999998</v>
      </c>
      <c r="H459" s="51">
        <f t="shared" si="109"/>
        <v>-4.8139957349340401</v>
      </c>
      <c r="I459">
        <v>61.8</v>
      </c>
    </row>
    <row r="460" spans="1:9" x14ac:dyDescent="0.25">
      <c r="A460" s="5">
        <f t="shared" si="106"/>
        <v>42054</v>
      </c>
      <c r="B460">
        <v>541.5</v>
      </c>
      <c r="C460">
        <v>498.7</v>
      </c>
      <c r="D460">
        <v>1899.1</v>
      </c>
      <c r="E460">
        <v>2072.3000000000002</v>
      </c>
      <c r="F460" s="272">
        <f t="shared" si="107"/>
        <v>2440.6</v>
      </c>
      <c r="G460" s="272">
        <f t="shared" si="108"/>
        <v>2571</v>
      </c>
      <c r="H460" s="51">
        <f t="shared" si="109"/>
        <v>-5.071956437183978</v>
      </c>
      <c r="I460">
        <v>61.8</v>
      </c>
    </row>
    <row r="461" spans="1:9" x14ac:dyDescent="0.25">
      <c r="A461" s="5">
        <f t="shared" si="106"/>
        <v>42061</v>
      </c>
      <c r="B461">
        <v>550.29999999999995</v>
      </c>
      <c r="C461">
        <v>663.5</v>
      </c>
      <c r="D461">
        <v>1945.9</v>
      </c>
      <c r="E461">
        <v>2120.5</v>
      </c>
      <c r="F461" s="272">
        <f t="shared" si="107"/>
        <v>2496.1999999999998</v>
      </c>
      <c r="G461" s="272">
        <f t="shared" si="108"/>
        <v>2784</v>
      </c>
      <c r="H461" s="51">
        <f t="shared" si="109"/>
        <v>-10.337643678160923</v>
      </c>
      <c r="I461">
        <v>61.8</v>
      </c>
    </row>
    <row r="462" spans="1:9" x14ac:dyDescent="0.25">
      <c r="A462" s="5">
        <f t="shared" si="106"/>
        <v>42068</v>
      </c>
      <c r="B462">
        <v>564.70000000000005</v>
      </c>
      <c r="C462">
        <v>631.4</v>
      </c>
      <c r="D462">
        <v>2043.9</v>
      </c>
      <c r="E462">
        <v>2199.1999999999998</v>
      </c>
      <c r="F462" s="272">
        <f t="shared" si="107"/>
        <v>2608.6000000000004</v>
      </c>
      <c r="G462" s="272">
        <f t="shared" si="108"/>
        <v>2830.6</v>
      </c>
      <c r="H462" s="51">
        <f t="shared" si="109"/>
        <v>-7.8428601709884642</v>
      </c>
      <c r="I462">
        <v>73.7</v>
      </c>
    </row>
    <row r="463" spans="1:9" x14ac:dyDescent="0.25">
      <c r="A463" s="5">
        <f t="shared" si="106"/>
        <v>42075</v>
      </c>
      <c r="B463">
        <v>554.29999999999995</v>
      </c>
      <c r="C463">
        <v>632.29999999999995</v>
      </c>
      <c r="D463">
        <v>2087.1999999999998</v>
      </c>
      <c r="E463">
        <v>2224.8000000000002</v>
      </c>
      <c r="F463" s="272">
        <f t="shared" si="107"/>
        <v>2641.5</v>
      </c>
      <c r="G463" s="272">
        <f t="shared" si="108"/>
        <v>2857.1000000000004</v>
      </c>
      <c r="H463" s="51">
        <f t="shared" si="109"/>
        <v>-7.5461131916978896</v>
      </c>
      <c r="I463">
        <v>73.7</v>
      </c>
    </row>
    <row r="464" spans="1:9" x14ac:dyDescent="0.25">
      <c r="A464" s="5">
        <f t="shared" si="106"/>
        <v>42082</v>
      </c>
      <c r="B464">
        <v>530.5</v>
      </c>
      <c r="C464">
        <v>584.29999999999995</v>
      </c>
      <c r="D464">
        <v>2122.3000000000002</v>
      </c>
      <c r="E464">
        <v>2274.1999999999998</v>
      </c>
      <c r="F464" s="272">
        <f t="shared" si="107"/>
        <v>2652.8</v>
      </c>
      <c r="G464" s="272">
        <f t="shared" si="108"/>
        <v>2858.5</v>
      </c>
      <c r="H464" s="51">
        <f t="shared" si="109"/>
        <v>-7.1960818611159656</v>
      </c>
      <c r="I464">
        <v>101.7</v>
      </c>
    </row>
    <row r="465" spans="1:9" x14ac:dyDescent="0.25">
      <c r="A465" s="5">
        <f t="shared" si="106"/>
        <v>42089</v>
      </c>
      <c r="B465">
        <v>538.70000000000005</v>
      </c>
      <c r="C465">
        <v>532.5</v>
      </c>
      <c r="D465">
        <v>2162.1999999999998</v>
      </c>
      <c r="E465">
        <v>2346.9</v>
      </c>
      <c r="F465" s="272">
        <f t="shared" si="107"/>
        <v>2700.8999999999996</v>
      </c>
      <c r="G465" s="272">
        <f t="shared" si="108"/>
        <v>2879.4</v>
      </c>
      <c r="H465" s="51">
        <f t="shared" si="109"/>
        <v>-6.1992081683684308</v>
      </c>
      <c r="I465">
        <v>104</v>
      </c>
    </row>
    <row r="466" spans="1:9" x14ac:dyDescent="0.25">
      <c r="A466" s="5">
        <f t="shared" si="106"/>
        <v>42096</v>
      </c>
      <c r="B466">
        <v>473.7</v>
      </c>
      <c r="C466">
        <v>504.5</v>
      </c>
      <c r="D466">
        <v>2241.9</v>
      </c>
      <c r="E466">
        <v>2418.6999999999998</v>
      </c>
      <c r="F466" s="272">
        <f t="shared" si="107"/>
        <v>2715.6</v>
      </c>
      <c r="G466" s="272">
        <f t="shared" si="108"/>
        <v>2923.2</v>
      </c>
      <c r="H466" s="51">
        <f t="shared" si="109"/>
        <v>-7.1018062397372734</v>
      </c>
      <c r="I466">
        <v>104</v>
      </c>
    </row>
    <row r="467" spans="1:9" x14ac:dyDescent="0.25">
      <c r="A467" s="5">
        <f t="shared" si="106"/>
        <v>42103</v>
      </c>
      <c r="B467">
        <v>461</v>
      </c>
      <c r="C467">
        <v>490.9</v>
      </c>
      <c r="D467">
        <v>2256.1</v>
      </c>
      <c r="E467">
        <v>2495.3000000000002</v>
      </c>
      <c r="F467" s="272">
        <f t="shared" si="107"/>
        <v>2717.1</v>
      </c>
      <c r="G467" s="272">
        <f t="shared" si="108"/>
        <v>2986.2000000000003</v>
      </c>
      <c r="H467" s="51">
        <f t="shared" si="109"/>
        <v>-9.0114526823387724</v>
      </c>
      <c r="I467">
        <v>146.5</v>
      </c>
    </row>
    <row r="468" spans="1:9" x14ac:dyDescent="0.25">
      <c r="A468" s="5">
        <f t="shared" si="106"/>
        <v>42110</v>
      </c>
      <c r="B468">
        <v>385.8</v>
      </c>
      <c r="C468">
        <v>500</v>
      </c>
      <c r="D468">
        <v>2376.8000000000002</v>
      </c>
      <c r="E468">
        <v>2543.3000000000002</v>
      </c>
      <c r="F468" s="272">
        <f t="shared" si="107"/>
        <v>2762.6000000000004</v>
      </c>
      <c r="G468" s="272">
        <f t="shared" si="108"/>
        <v>3043.3</v>
      </c>
      <c r="H468" s="51">
        <f t="shared" si="109"/>
        <v>-9.2235402359280965</v>
      </c>
      <c r="I468">
        <v>152.5</v>
      </c>
    </row>
    <row r="469" spans="1:9" x14ac:dyDescent="0.25">
      <c r="A469" s="5">
        <f t="shared" si="106"/>
        <v>42117</v>
      </c>
      <c r="B469">
        <v>294.3</v>
      </c>
      <c r="C469">
        <v>462.9</v>
      </c>
      <c r="D469">
        <v>2423.9</v>
      </c>
      <c r="E469">
        <v>2583.9</v>
      </c>
      <c r="F469" s="272">
        <f t="shared" si="107"/>
        <v>2718.2000000000003</v>
      </c>
      <c r="G469" s="272">
        <f t="shared" si="108"/>
        <v>3046.8</v>
      </c>
      <c r="H469" s="51">
        <f t="shared" si="109"/>
        <v>-10.78508599186031</v>
      </c>
      <c r="I469">
        <v>155.19999999999999</v>
      </c>
    </row>
    <row r="470" spans="1:9" x14ac:dyDescent="0.25">
      <c r="A470" s="5">
        <f t="shared" si="106"/>
        <v>42124</v>
      </c>
      <c r="B470">
        <v>252.7</v>
      </c>
      <c r="C470">
        <v>414.9</v>
      </c>
      <c r="D470">
        <v>2462.1999999999998</v>
      </c>
      <c r="E470">
        <v>2674.7</v>
      </c>
      <c r="F470" s="272">
        <f t="shared" si="107"/>
        <v>2714.8999999999996</v>
      </c>
      <c r="G470" s="272">
        <f t="shared" si="108"/>
        <v>3089.6</v>
      </c>
      <c r="H470" s="51">
        <f t="shared" si="109"/>
        <v>-12.12778353184879</v>
      </c>
      <c r="I470">
        <v>168.9</v>
      </c>
    </row>
    <row r="471" spans="1:9" x14ac:dyDescent="0.25">
      <c r="A471" s="5">
        <f t="shared" si="106"/>
        <v>42131</v>
      </c>
      <c r="B471">
        <v>198.9</v>
      </c>
      <c r="C471">
        <v>375.2</v>
      </c>
      <c r="D471">
        <v>2509</v>
      </c>
      <c r="E471">
        <v>2716.6</v>
      </c>
      <c r="F471" s="272">
        <f t="shared" si="107"/>
        <v>2707.9</v>
      </c>
      <c r="G471" s="272">
        <f t="shared" si="108"/>
        <v>3091.7999999999997</v>
      </c>
      <c r="H471" s="51">
        <f t="shared" si="109"/>
        <v>-12.416715182094562</v>
      </c>
      <c r="I471">
        <v>180.1</v>
      </c>
    </row>
    <row r="472" spans="1:9" x14ac:dyDescent="0.25">
      <c r="A472" s="5">
        <f t="shared" si="106"/>
        <v>42138</v>
      </c>
      <c r="B472">
        <v>162.5</v>
      </c>
      <c r="C472">
        <v>271.3</v>
      </c>
      <c r="D472">
        <v>2556.1</v>
      </c>
      <c r="E472">
        <v>2828.8</v>
      </c>
      <c r="F472" s="272">
        <f t="shared" si="107"/>
        <v>2718.6</v>
      </c>
      <c r="G472" s="272">
        <f t="shared" si="108"/>
        <v>3100.1000000000004</v>
      </c>
      <c r="H472" s="51">
        <f t="shared" si="109"/>
        <v>-12.306054643398612</v>
      </c>
      <c r="I472">
        <v>198.4</v>
      </c>
    </row>
    <row r="473" spans="1:9" x14ac:dyDescent="0.25">
      <c r="A473" s="5">
        <f t="shared" si="106"/>
        <v>42145</v>
      </c>
      <c r="B473">
        <v>114.7</v>
      </c>
      <c r="C473">
        <v>225.6</v>
      </c>
      <c r="D473">
        <v>2607.1</v>
      </c>
      <c r="E473">
        <v>2870</v>
      </c>
      <c r="F473" s="272">
        <f t="shared" si="107"/>
        <v>2721.7999999999997</v>
      </c>
      <c r="G473" s="272">
        <f t="shared" si="108"/>
        <v>3095.6</v>
      </c>
      <c r="H473" s="51">
        <f t="shared" si="109"/>
        <v>-12.075203514665988</v>
      </c>
      <c r="I473">
        <v>257.60000000000002</v>
      </c>
    </row>
    <row r="474" spans="1:9" x14ac:dyDescent="0.25">
      <c r="A474" s="5">
        <f t="shared" si="106"/>
        <v>42152</v>
      </c>
      <c r="B474" s="16">
        <v>29</v>
      </c>
      <c r="C474" s="16">
        <v>183</v>
      </c>
      <c r="D474">
        <v>2703.8</v>
      </c>
      <c r="E474">
        <v>2912.4</v>
      </c>
      <c r="F474" s="272">
        <f t="shared" si="107"/>
        <v>2732.8</v>
      </c>
      <c r="G474" s="272">
        <f t="shared" si="108"/>
        <v>3095.4</v>
      </c>
      <c r="H474" s="51">
        <f t="shared" si="109"/>
        <v>-11.714156490275895</v>
      </c>
      <c r="I474" s="16">
        <v>337</v>
      </c>
    </row>
    <row r="475" spans="1:9" x14ac:dyDescent="0.25">
      <c r="A475" s="5">
        <f t="shared" si="106"/>
        <v>42159</v>
      </c>
      <c r="B475" t="e">
        <f>+#REF!</f>
        <v>#REF!</v>
      </c>
      <c r="C475" t="e">
        <f>+#REF!</f>
        <v>#REF!</v>
      </c>
      <c r="D475" t="e">
        <f>+#REF!</f>
        <v>#REF!</v>
      </c>
      <c r="E475" t="e">
        <f>+#REF!</f>
        <v>#REF!</v>
      </c>
      <c r="F475" s="272" t="e">
        <f t="shared" si="107"/>
        <v>#REF!</v>
      </c>
      <c r="G475" s="272" t="e">
        <f t="shared" si="108"/>
        <v>#REF!</v>
      </c>
      <c r="H475" s="51" t="e">
        <f t="shared" si="109"/>
        <v>#REF!</v>
      </c>
    </row>
    <row r="476" spans="1:9" x14ac:dyDescent="0.25">
      <c r="A476" s="5">
        <f t="shared" si="106"/>
        <v>42166</v>
      </c>
      <c r="B476">
        <v>418.1</v>
      </c>
      <c r="C476">
        <v>780</v>
      </c>
      <c r="D476">
        <v>32.1</v>
      </c>
      <c r="E476">
        <v>91.6</v>
      </c>
      <c r="F476" s="272">
        <f t="shared" si="107"/>
        <v>450.20000000000005</v>
      </c>
      <c r="G476" s="272">
        <f t="shared" si="108"/>
        <v>871.6</v>
      </c>
      <c r="H476" s="51">
        <f t="shared" si="109"/>
        <v>-48.347865993575034</v>
      </c>
    </row>
    <row r="477" spans="1:9" x14ac:dyDescent="0.25">
      <c r="A477" s="5">
        <f t="shared" si="106"/>
        <v>42173</v>
      </c>
      <c r="B477" s="16">
        <v>472</v>
      </c>
      <c r="C477">
        <v>776.1</v>
      </c>
      <c r="D477">
        <v>67.599999999999994</v>
      </c>
      <c r="E477">
        <v>122.5</v>
      </c>
      <c r="F477" s="272">
        <f t="shared" si="107"/>
        <v>539.6</v>
      </c>
      <c r="G477" s="272">
        <f t="shared" si="108"/>
        <v>898.6</v>
      </c>
      <c r="H477" s="51">
        <f t="shared" si="109"/>
        <v>-39.951034943245048</v>
      </c>
    </row>
    <row r="478" spans="1:9" x14ac:dyDescent="0.25">
      <c r="A478" s="5">
        <f t="shared" si="106"/>
        <v>42180</v>
      </c>
      <c r="B478">
        <v>470.8</v>
      </c>
      <c r="C478">
        <v>822.8</v>
      </c>
      <c r="D478">
        <v>98.8</v>
      </c>
      <c r="E478">
        <v>155.69999999999999</v>
      </c>
      <c r="F478" s="272">
        <f t="shared" si="107"/>
        <v>569.6</v>
      </c>
      <c r="G478" s="272">
        <f t="shared" si="108"/>
        <v>978.5</v>
      </c>
      <c r="H478" s="51">
        <f t="shared" si="109"/>
        <v>-41.788451711803773</v>
      </c>
    </row>
    <row r="479" spans="1:9" x14ac:dyDescent="0.25">
      <c r="A479" s="5">
        <f t="shared" si="106"/>
        <v>42187</v>
      </c>
      <c r="B479" s="16">
        <v>486</v>
      </c>
      <c r="C479">
        <v>856.4</v>
      </c>
      <c r="D479">
        <v>149</v>
      </c>
      <c r="E479">
        <v>176.2</v>
      </c>
      <c r="F479" s="272">
        <f t="shared" ref="F479:G481" si="110">+B479+D479</f>
        <v>635</v>
      </c>
      <c r="G479" s="272">
        <f t="shared" si="110"/>
        <v>1032.5999999999999</v>
      </c>
      <c r="H479" s="51">
        <f t="shared" ref="H479:H487" si="111">(F479/G479-1)*100</f>
        <v>-38.504745303118341</v>
      </c>
    </row>
    <row r="480" spans="1:9" x14ac:dyDescent="0.25">
      <c r="A480" s="5">
        <f t="shared" si="106"/>
        <v>42194</v>
      </c>
      <c r="B480">
        <v>439.4</v>
      </c>
      <c r="C480">
        <v>805.7</v>
      </c>
      <c r="D480">
        <v>196</v>
      </c>
      <c r="E480">
        <v>240.4</v>
      </c>
      <c r="F480" s="272">
        <f t="shared" si="110"/>
        <v>635.4</v>
      </c>
      <c r="G480" s="272">
        <f t="shared" si="110"/>
        <v>1046.1000000000001</v>
      </c>
      <c r="H480" s="51">
        <f t="shared" si="111"/>
        <v>-39.260108976197316</v>
      </c>
    </row>
    <row r="481" spans="1:9" x14ac:dyDescent="0.25">
      <c r="A481" s="5">
        <f t="shared" si="106"/>
        <v>42201</v>
      </c>
      <c r="B481" s="16">
        <v>456.7</v>
      </c>
      <c r="C481">
        <v>801.4</v>
      </c>
      <c r="D481">
        <v>224.4</v>
      </c>
      <c r="E481">
        <v>281.60000000000002</v>
      </c>
      <c r="F481" s="272">
        <f t="shared" si="110"/>
        <v>681.1</v>
      </c>
      <c r="G481" s="272">
        <f t="shared" si="110"/>
        <v>1083</v>
      </c>
      <c r="H481" s="51">
        <f t="shared" si="111"/>
        <v>-37.109879963065559</v>
      </c>
    </row>
    <row r="482" spans="1:9" x14ac:dyDescent="0.25">
      <c r="A482" s="5">
        <f t="shared" si="106"/>
        <v>42208</v>
      </c>
      <c r="B482">
        <v>491.1</v>
      </c>
      <c r="C482">
        <v>799.7</v>
      </c>
      <c r="D482">
        <v>306.3</v>
      </c>
      <c r="E482">
        <v>372.2</v>
      </c>
      <c r="F482" s="272">
        <f t="shared" ref="F482:G487" si="112">+B482+D482</f>
        <v>797.40000000000009</v>
      </c>
      <c r="G482" s="272">
        <f t="shared" si="112"/>
        <v>1171.9000000000001</v>
      </c>
      <c r="H482" s="51">
        <f t="shared" si="111"/>
        <v>-31.956651591432717</v>
      </c>
    </row>
    <row r="483" spans="1:9" x14ac:dyDescent="0.25">
      <c r="A483" s="5">
        <f t="shared" si="106"/>
        <v>42215</v>
      </c>
      <c r="B483" s="16">
        <v>477.1</v>
      </c>
      <c r="C483">
        <v>800.5</v>
      </c>
      <c r="D483">
        <v>357.9</v>
      </c>
      <c r="E483">
        <v>439.6</v>
      </c>
      <c r="F483" s="52">
        <f t="shared" si="112"/>
        <v>835</v>
      </c>
      <c r="G483" s="272">
        <f t="shared" si="112"/>
        <v>1240.0999999999999</v>
      </c>
      <c r="H483" s="51">
        <f t="shared" si="111"/>
        <v>-32.666720425772112</v>
      </c>
    </row>
    <row r="484" spans="1:9" x14ac:dyDescent="0.25">
      <c r="A484" s="5">
        <f t="shared" si="106"/>
        <v>42222</v>
      </c>
      <c r="B484">
        <v>434.7</v>
      </c>
      <c r="C484">
        <v>761.2</v>
      </c>
      <c r="D484">
        <v>478.8</v>
      </c>
      <c r="E484">
        <v>530.79999999999995</v>
      </c>
      <c r="F484" s="272">
        <f t="shared" si="112"/>
        <v>913.5</v>
      </c>
      <c r="G484" s="272">
        <f t="shared" si="112"/>
        <v>1292</v>
      </c>
      <c r="H484" s="51">
        <f t="shared" si="111"/>
        <v>-29.295665634674929</v>
      </c>
    </row>
    <row r="485" spans="1:9" x14ac:dyDescent="0.25">
      <c r="A485" s="5">
        <f t="shared" si="106"/>
        <v>42229</v>
      </c>
      <c r="B485" s="16">
        <v>404.8</v>
      </c>
      <c r="C485">
        <v>741.9</v>
      </c>
      <c r="D485">
        <v>529.5</v>
      </c>
      <c r="E485">
        <v>576.79999999999995</v>
      </c>
      <c r="F485" s="272">
        <f t="shared" si="112"/>
        <v>934.3</v>
      </c>
      <c r="G485" s="272">
        <f t="shared" si="112"/>
        <v>1318.6999999999998</v>
      </c>
      <c r="H485" s="51">
        <f t="shared" si="111"/>
        <v>-29.149920376128001</v>
      </c>
    </row>
    <row r="486" spans="1:9" x14ac:dyDescent="0.25">
      <c r="A486" s="5">
        <f t="shared" si="106"/>
        <v>42236</v>
      </c>
      <c r="B486">
        <v>348.1</v>
      </c>
      <c r="C486">
        <v>678.5</v>
      </c>
      <c r="D486">
        <v>583.4</v>
      </c>
      <c r="E486">
        <v>646.70000000000005</v>
      </c>
      <c r="F486" s="272">
        <f t="shared" si="112"/>
        <v>931.5</v>
      </c>
      <c r="G486" s="272">
        <f t="shared" si="112"/>
        <v>1325.2</v>
      </c>
      <c r="H486" s="51">
        <f t="shared" si="111"/>
        <v>-29.708723211590705</v>
      </c>
    </row>
    <row r="487" spans="1:9" x14ac:dyDescent="0.25">
      <c r="A487" s="5">
        <f t="shared" si="106"/>
        <v>42243</v>
      </c>
      <c r="B487" s="16">
        <v>364.5</v>
      </c>
      <c r="C487">
        <v>648.1</v>
      </c>
      <c r="D487">
        <v>642.29999999999995</v>
      </c>
      <c r="E487">
        <v>767.8</v>
      </c>
      <c r="F487" s="272">
        <f t="shared" si="112"/>
        <v>1006.8</v>
      </c>
      <c r="G487" s="272">
        <f t="shared" si="112"/>
        <v>1415.9</v>
      </c>
      <c r="H487" s="51">
        <f t="shared" si="111"/>
        <v>-28.89328342397063</v>
      </c>
    </row>
    <row r="488" spans="1:9" x14ac:dyDescent="0.25">
      <c r="A488" s="5">
        <f t="shared" si="106"/>
        <v>42250</v>
      </c>
      <c r="B488">
        <v>377.6</v>
      </c>
      <c r="C488">
        <v>605.4</v>
      </c>
      <c r="D488">
        <v>676.6</v>
      </c>
      <c r="E488">
        <v>850.1</v>
      </c>
      <c r="F488" s="272">
        <f t="shared" ref="F488:G490" si="113">+B488+D488</f>
        <v>1054.2</v>
      </c>
      <c r="G488" s="272">
        <f t="shared" si="113"/>
        <v>1455.5</v>
      </c>
      <c r="H488" s="51">
        <f t="shared" ref="H488:H496" si="114">(F488/G488-1)*100</f>
        <v>-27.571281346616281</v>
      </c>
    </row>
    <row r="489" spans="1:9" x14ac:dyDescent="0.25">
      <c r="A489" s="5">
        <f t="shared" si="106"/>
        <v>42257</v>
      </c>
      <c r="B489" s="16">
        <v>362.8</v>
      </c>
      <c r="C489">
        <v>532.20000000000005</v>
      </c>
      <c r="D489">
        <v>721.8</v>
      </c>
      <c r="E489">
        <v>943.2</v>
      </c>
      <c r="F489" s="272">
        <f t="shared" si="113"/>
        <v>1084.5999999999999</v>
      </c>
      <c r="G489" s="272">
        <f t="shared" si="113"/>
        <v>1475.4</v>
      </c>
      <c r="H489" s="51">
        <f t="shared" si="114"/>
        <v>-26.487732140436503</v>
      </c>
    </row>
    <row r="490" spans="1:9" x14ac:dyDescent="0.25">
      <c r="A490" s="5">
        <f t="shared" si="106"/>
        <v>42264</v>
      </c>
      <c r="B490" s="16">
        <v>312</v>
      </c>
      <c r="C490" s="16">
        <v>525</v>
      </c>
      <c r="D490">
        <v>803.6</v>
      </c>
      <c r="E490">
        <v>1008.6</v>
      </c>
      <c r="F490" s="272">
        <f t="shared" si="113"/>
        <v>1115.5999999999999</v>
      </c>
      <c r="G490" s="272">
        <f t="shared" si="113"/>
        <v>1533.6</v>
      </c>
      <c r="H490" s="51">
        <f t="shared" si="114"/>
        <v>-27.256129368805425</v>
      </c>
    </row>
    <row r="491" spans="1:9" x14ac:dyDescent="0.25">
      <c r="A491" s="5">
        <f t="shared" si="106"/>
        <v>42271</v>
      </c>
      <c r="B491">
        <v>295.10000000000002</v>
      </c>
      <c r="C491">
        <v>488.8</v>
      </c>
      <c r="D491">
        <v>824.8</v>
      </c>
      <c r="E491">
        <v>1085.8</v>
      </c>
      <c r="F491" s="272">
        <f t="shared" ref="F491:G496" si="115">+B491+D491</f>
        <v>1119.9000000000001</v>
      </c>
      <c r="G491" s="272">
        <f t="shared" si="115"/>
        <v>1574.6</v>
      </c>
      <c r="H491" s="51">
        <f t="shared" si="114"/>
        <v>-28.877175155595058</v>
      </c>
    </row>
    <row r="492" spans="1:9" x14ac:dyDescent="0.25">
      <c r="A492" s="5">
        <f t="shared" si="106"/>
        <v>42278</v>
      </c>
      <c r="B492" s="16">
        <v>295.7</v>
      </c>
      <c r="C492">
        <v>405</v>
      </c>
      <c r="D492">
        <v>846.1</v>
      </c>
      <c r="E492">
        <v>1159</v>
      </c>
      <c r="F492" s="272">
        <f t="shared" si="115"/>
        <v>1141.8</v>
      </c>
      <c r="G492" s="52">
        <f t="shared" si="115"/>
        <v>1564</v>
      </c>
      <c r="H492" s="51">
        <f t="shared" si="114"/>
        <v>-26.99488491048594</v>
      </c>
      <c r="I492">
        <v>4.9000000000000004</v>
      </c>
    </row>
    <row r="493" spans="1:9" x14ac:dyDescent="0.25">
      <c r="A493" s="5">
        <f t="shared" si="106"/>
        <v>42285</v>
      </c>
      <c r="B493" s="16">
        <v>266.8</v>
      </c>
      <c r="C493">
        <v>412.6</v>
      </c>
      <c r="D493">
        <v>884.3</v>
      </c>
      <c r="E493">
        <v>1173.2</v>
      </c>
      <c r="F493" s="272">
        <f t="shared" si="115"/>
        <v>1151.0999999999999</v>
      </c>
      <c r="G493" s="272">
        <f t="shared" si="115"/>
        <v>1585.8000000000002</v>
      </c>
      <c r="H493" s="51">
        <f t="shared" si="114"/>
        <v>-27.412031782065849</v>
      </c>
    </row>
    <row r="494" spans="1:9" x14ac:dyDescent="0.25">
      <c r="A494" s="5">
        <f t="shared" si="106"/>
        <v>42292</v>
      </c>
      <c r="B494" s="16">
        <v>282.5</v>
      </c>
      <c r="C494" s="16">
        <v>380</v>
      </c>
      <c r="D494">
        <v>899.4</v>
      </c>
      <c r="E494">
        <v>1212.5</v>
      </c>
      <c r="F494" s="272">
        <f t="shared" si="115"/>
        <v>1181.9000000000001</v>
      </c>
      <c r="G494" s="272">
        <f t="shared" si="115"/>
        <v>1592.5</v>
      </c>
      <c r="H494" s="51">
        <f t="shared" si="114"/>
        <v>-25.783359497645208</v>
      </c>
    </row>
    <row r="495" spans="1:9" x14ac:dyDescent="0.25">
      <c r="A495" s="5">
        <f t="shared" si="106"/>
        <v>42299</v>
      </c>
      <c r="B495" s="16">
        <v>303.89999999999998</v>
      </c>
      <c r="C495">
        <v>394.7</v>
      </c>
      <c r="D495">
        <v>937.2</v>
      </c>
      <c r="E495">
        <v>1255.0999999999999</v>
      </c>
      <c r="F495" s="272">
        <f t="shared" si="115"/>
        <v>1241.0999999999999</v>
      </c>
      <c r="G495" s="272">
        <f t="shared" si="115"/>
        <v>1649.8</v>
      </c>
      <c r="H495" s="51">
        <f t="shared" si="114"/>
        <v>-24.772699721178327</v>
      </c>
      <c r="I495">
        <v>4.9000000000000004</v>
      </c>
    </row>
    <row r="496" spans="1:9" x14ac:dyDescent="0.25">
      <c r="A496" s="5">
        <f t="shared" si="106"/>
        <v>42306</v>
      </c>
      <c r="B496" s="16">
        <v>301.10000000000002</v>
      </c>
      <c r="C496">
        <v>417.8</v>
      </c>
      <c r="D496">
        <v>959.9</v>
      </c>
      <c r="E496">
        <v>1284.2</v>
      </c>
      <c r="F496" s="52">
        <f t="shared" si="115"/>
        <v>1261</v>
      </c>
      <c r="G496" s="52">
        <f t="shared" si="115"/>
        <v>1702</v>
      </c>
      <c r="H496" s="51">
        <f t="shared" si="114"/>
        <v>-25.910693301997647</v>
      </c>
      <c r="I496">
        <v>12.9</v>
      </c>
    </row>
    <row r="497" spans="1:9" x14ac:dyDescent="0.25">
      <c r="A497" s="5">
        <f t="shared" si="106"/>
        <v>42313</v>
      </c>
      <c r="B497">
        <v>293.10000000000002</v>
      </c>
      <c r="C497">
        <v>413.4</v>
      </c>
      <c r="D497">
        <v>1010.7</v>
      </c>
      <c r="E497">
        <v>1325.5</v>
      </c>
      <c r="F497" s="52">
        <f t="shared" ref="F497:G506" si="116">+B497+D497</f>
        <v>1303.8000000000002</v>
      </c>
      <c r="G497" s="52">
        <f t="shared" si="116"/>
        <v>1738.9</v>
      </c>
      <c r="H497" s="51">
        <f t="shared" ref="H497:H506" si="117">(F497/G497-1)*100</f>
        <v>-25.021565357409848</v>
      </c>
      <c r="I497">
        <v>12.9</v>
      </c>
    </row>
    <row r="498" spans="1:9" x14ac:dyDescent="0.25">
      <c r="A498" s="5">
        <f t="shared" si="106"/>
        <v>42320</v>
      </c>
      <c r="B498" s="16">
        <v>322.3</v>
      </c>
      <c r="C498">
        <v>387.2</v>
      </c>
      <c r="D498">
        <v>1032.9000000000001</v>
      </c>
      <c r="E498" s="16">
        <v>1348</v>
      </c>
      <c r="F498" s="272">
        <f t="shared" si="116"/>
        <v>1355.2</v>
      </c>
      <c r="G498" s="272">
        <f t="shared" si="116"/>
        <v>1735.2</v>
      </c>
      <c r="H498" s="51">
        <f t="shared" si="117"/>
        <v>-21.899492853849701</v>
      </c>
      <c r="I498">
        <v>12.9</v>
      </c>
    </row>
    <row r="499" spans="1:9" x14ac:dyDescent="0.25">
      <c r="A499" s="5">
        <f t="shared" si="106"/>
        <v>42327</v>
      </c>
      <c r="B499">
        <v>306.60000000000002</v>
      </c>
      <c r="C499">
        <v>414.9</v>
      </c>
      <c r="D499">
        <v>1112.3</v>
      </c>
      <c r="E499">
        <v>1370.5</v>
      </c>
      <c r="F499" s="272">
        <f t="shared" si="116"/>
        <v>1418.9</v>
      </c>
      <c r="G499" s="272">
        <f t="shared" si="116"/>
        <v>1785.4</v>
      </c>
      <c r="H499" s="51">
        <f t="shared" si="117"/>
        <v>-20.527612859863332</v>
      </c>
      <c r="I499">
        <v>12.9</v>
      </c>
    </row>
    <row r="500" spans="1:9" x14ac:dyDescent="0.25">
      <c r="A500" s="5">
        <f t="shared" si="106"/>
        <v>42334</v>
      </c>
      <c r="B500" s="16">
        <v>331.7</v>
      </c>
      <c r="C500">
        <v>451.6</v>
      </c>
      <c r="D500">
        <v>1137</v>
      </c>
      <c r="E500">
        <v>1374.6</v>
      </c>
      <c r="F500" s="272">
        <f t="shared" si="116"/>
        <v>1468.7</v>
      </c>
      <c r="G500" s="272">
        <f t="shared" si="116"/>
        <v>1826.1999999999998</v>
      </c>
      <c r="H500" s="51">
        <f t="shared" si="117"/>
        <v>-19.576169094294148</v>
      </c>
      <c r="I500">
        <v>12.9</v>
      </c>
    </row>
    <row r="501" spans="1:9" x14ac:dyDescent="0.25">
      <c r="A501" s="5">
        <f t="shared" si="106"/>
        <v>42341</v>
      </c>
      <c r="B501">
        <v>316.39999999999998</v>
      </c>
      <c r="C501">
        <v>443.7</v>
      </c>
      <c r="D501">
        <v>1177.5999999999999</v>
      </c>
      <c r="E501">
        <v>1433.1</v>
      </c>
      <c r="F501" s="52">
        <f t="shared" si="116"/>
        <v>1494</v>
      </c>
      <c r="G501" s="272">
        <f t="shared" si="116"/>
        <v>1876.8</v>
      </c>
      <c r="H501" s="51">
        <f t="shared" si="117"/>
        <v>-20.396419437340153</v>
      </c>
      <c r="I501">
        <v>12.9</v>
      </c>
    </row>
    <row r="502" spans="1:9" x14ac:dyDescent="0.25">
      <c r="A502" s="5">
        <f t="shared" si="106"/>
        <v>42348</v>
      </c>
      <c r="B502" s="16">
        <v>327.5</v>
      </c>
      <c r="C502">
        <v>468.6</v>
      </c>
      <c r="D502">
        <v>1185.3</v>
      </c>
      <c r="E502">
        <v>1492.8</v>
      </c>
      <c r="F502" s="272">
        <f t="shared" si="116"/>
        <v>1512.8</v>
      </c>
      <c r="G502" s="272">
        <f t="shared" si="116"/>
        <v>1961.4</v>
      </c>
      <c r="H502" s="51">
        <f t="shared" si="117"/>
        <v>-22.87141837463037</v>
      </c>
      <c r="I502">
        <v>12.9</v>
      </c>
    </row>
    <row r="503" spans="1:9" x14ac:dyDescent="0.25">
      <c r="A503" s="5">
        <f t="shared" si="106"/>
        <v>42355</v>
      </c>
      <c r="B503">
        <v>372.1</v>
      </c>
      <c r="C503">
        <v>550.79999999999995</v>
      </c>
      <c r="D503">
        <v>1228.5999999999999</v>
      </c>
      <c r="E503">
        <v>1512.4</v>
      </c>
      <c r="F503" s="272">
        <f t="shared" si="116"/>
        <v>1600.6999999999998</v>
      </c>
      <c r="G503" s="272">
        <f t="shared" si="116"/>
        <v>2063.1999999999998</v>
      </c>
      <c r="H503" s="51">
        <f t="shared" si="117"/>
        <v>-22.416634354400934</v>
      </c>
      <c r="I503">
        <v>12.9</v>
      </c>
    </row>
    <row r="504" spans="1:9" x14ac:dyDescent="0.25">
      <c r="A504" s="5">
        <f t="shared" si="106"/>
        <v>42362</v>
      </c>
      <c r="B504" s="16">
        <v>365.9</v>
      </c>
      <c r="C504">
        <v>529.20000000000005</v>
      </c>
      <c r="D504">
        <v>1277.3</v>
      </c>
      <c r="E504">
        <v>1562.1</v>
      </c>
      <c r="F504" s="272">
        <f t="shared" si="116"/>
        <v>1643.1999999999998</v>
      </c>
      <c r="G504" s="272">
        <f t="shared" si="116"/>
        <v>2091.3000000000002</v>
      </c>
      <c r="H504" s="51">
        <f t="shared" si="117"/>
        <v>-21.426863673313267</v>
      </c>
      <c r="I504">
        <v>12.9</v>
      </c>
    </row>
    <row r="505" spans="1:9" x14ac:dyDescent="0.25">
      <c r="A505" s="5">
        <f t="shared" si="106"/>
        <v>42369</v>
      </c>
      <c r="B505">
        <v>359.5</v>
      </c>
      <c r="C505">
        <v>503.5</v>
      </c>
      <c r="D505">
        <v>1291.3</v>
      </c>
      <c r="E505">
        <v>1601.2</v>
      </c>
      <c r="F505" s="272">
        <f t="shared" si="116"/>
        <v>1650.8</v>
      </c>
      <c r="G505" s="272">
        <f t="shared" si="116"/>
        <v>2104.6999999999998</v>
      </c>
      <c r="H505" s="51">
        <f t="shared" si="117"/>
        <v>-21.566018910058439</v>
      </c>
      <c r="I505">
        <v>12.9</v>
      </c>
    </row>
    <row r="506" spans="1:9" x14ac:dyDescent="0.25">
      <c r="A506" s="5">
        <f t="shared" si="106"/>
        <v>42376</v>
      </c>
      <c r="B506" s="16">
        <v>294</v>
      </c>
      <c r="C506">
        <v>546.79999999999995</v>
      </c>
      <c r="D506">
        <v>1353.5</v>
      </c>
      <c r="E506">
        <v>1630.7</v>
      </c>
      <c r="F506" s="272">
        <f t="shared" si="116"/>
        <v>1647.5</v>
      </c>
      <c r="G506" s="272">
        <f t="shared" si="116"/>
        <v>2177.5</v>
      </c>
      <c r="H506" s="51">
        <f t="shared" si="117"/>
        <v>-24.339839265212404</v>
      </c>
      <c r="I506">
        <v>12.9</v>
      </c>
    </row>
    <row r="507" spans="1:9" x14ac:dyDescent="0.25">
      <c r="A507" s="5">
        <f t="shared" si="106"/>
        <v>42383</v>
      </c>
      <c r="B507">
        <v>365.3</v>
      </c>
      <c r="C507">
        <v>509.1</v>
      </c>
      <c r="D507">
        <v>1382.5</v>
      </c>
      <c r="E507">
        <v>1689.3</v>
      </c>
      <c r="F507" s="272">
        <f t="shared" ref="F507:G510" si="118">+B507+D507</f>
        <v>1747.8</v>
      </c>
      <c r="G507" s="272">
        <f t="shared" si="118"/>
        <v>2198.4</v>
      </c>
      <c r="H507" s="51">
        <f t="shared" ref="H507:H513" si="119">(F507/G507-1)*100</f>
        <v>-20.496724890829697</v>
      </c>
      <c r="I507">
        <v>13.9</v>
      </c>
    </row>
    <row r="508" spans="1:9" x14ac:dyDescent="0.25">
      <c r="A508" s="5">
        <f t="shared" si="106"/>
        <v>42390</v>
      </c>
      <c r="B508">
        <v>373.7</v>
      </c>
      <c r="C508">
        <v>510.8</v>
      </c>
      <c r="D508">
        <v>1423.6</v>
      </c>
      <c r="E508">
        <v>1745.7</v>
      </c>
      <c r="F508" s="272">
        <f t="shared" si="118"/>
        <v>1797.3</v>
      </c>
      <c r="G508" s="272">
        <f t="shared" si="118"/>
        <v>2256.5</v>
      </c>
      <c r="H508" s="51">
        <f t="shared" si="119"/>
        <v>-20.35009971194328</v>
      </c>
      <c r="I508">
        <v>12.9</v>
      </c>
    </row>
    <row r="509" spans="1:9" x14ac:dyDescent="0.25">
      <c r="A509" s="5">
        <f t="shared" si="106"/>
        <v>42397</v>
      </c>
      <c r="B509">
        <v>363.4</v>
      </c>
      <c r="C509">
        <v>598.4</v>
      </c>
      <c r="D509">
        <v>1448.1</v>
      </c>
      <c r="E509">
        <v>1765.2</v>
      </c>
      <c r="F509" s="272">
        <f t="shared" si="118"/>
        <v>1811.5</v>
      </c>
      <c r="G509" s="272">
        <f t="shared" si="118"/>
        <v>2363.6</v>
      </c>
      <c r="H509" s="51">
        <f t="shared" si="119"/>
        <v>-23.358436283635132</v>
      </c>
      <c r="I509">
        <v>19.899999999999999</v>
      </c>
    </row>
    <row r="510" spans="1:9" x14ac:dyDescent="0.25">
      <c r="A510" s="5">
        <f t="shared" si="106"/>
        <v>42404</v>
      </c>
      <c r="B510">
        <v>387.2</v>
      </c>
      <c r="C510">
        <v>538.5</v>
      </c>
      <c r="D510">
        <v>1507.9</v>
      </c>
      <c r="E510">
        <v>1833.4</v>
      </c>
      <c r="F510" s="272">
        <f t="shared" si="118"/>
        <v>1895.1000000000001</v>
      </c>
      <c r="G510" s="272">
        <f t="shared" si="118"/>
        <v>2371.9</v>
      </c>
      <c r="H510" s="51">
        <f t="shared" si="119"/>
        <v>-20.102027910114252</v>
      </c>
      <c r="I510">
        <v>19.899999999999999</v>
      </c>
    </row>
    <row r="511" spans="1:9" x14ac:dyDescent="0.25">
      <c r="A511" s="5">
        <f t="shared" si="106"/>
        <v>42411</v>
      </c>
      <c r="B511">
        <v>383.4</v>
      </c>
      <c r="C511">
        <v>537.70000000000005</v>
      </c>
      <c r="D511">
        <v>1553.2</v>
      </c>
      <c r="E511">
        <v>1872.6</v>
      </c>
      <c r="F511" s="272">
        <f t="shared" ref="F511:G513" si="120">+B511+D511</f>
        <v>1936.6</v>
      </c>
      <c r="G511" s="272">
        <f t="shared" si="120"/>
        <v>2410.3000000000002</v>
      </c>
      <c r="H511" s="51">
        <f t="shared" si="119"/>
        <v>-19.653155208895168</v>
      </c>
      <c r="I511">
        <v>20.9</v>
      </c>
    </row>
    <row r="512" spans="1:9" x14ac:dyDescent="0.25">
      <c r="A512" s="5">
        <f t="shared" si="106"/>
        <v>42418</v>
      </c>
      <c r="B512">
        <v>301.89999999999998</v>
      </c>
      <c r="C512">
        <v>541.5</v>
      </c>
      <c r="D512">
        <v>1656.7</v>
      </c>
      <c r="E512">
        <v>1899.1</v>
      </c>
      <c r="F512" s="272">
        <f t="shared" si="120"/>
        <v>1958.6</v>
      </c>
      <c r="G512" s="272">
        <f t="shared" si="120"/>
        <v>2440.6</v>
      </c>
      <c r="H512" s="51">
        <f t="shared" si="119"/>
        <v>-19.749241989674672</v>
      </c>
      <c r="I512">
        <v>67.400000000000006</v>
      </c>
    </row>
    <row r="513" spans="1:9" x14ac:dyDescent="0.25">
      <c r="A513" s="5">
        <f t="shared" ref="A513:A576" si="121">+A512+7</f>
        <v>42425</v>
      </c>
      <c r="B513">
        <v>270.2</v>
      </c>
      <c r="C513">
        <v>550.29999999999995</v>
      </c>
      <c r="D513">
        <v>1734.4</v>
      </c>
      <c r="E513">
        <v>1945.9</v>
      </c>
      <c r="F513" s="272">
        <f t="shared" si="120"/>
        <v>2004.6000000000001</v>
      </c>
      <c r="G513" s="272">
        <f t="shared" si="120"/>
        <v>2496.1999999999998</v>
      </c>
      <c r="H513" s="51">
        <f t="shared" si="119"/>
        <v>-19.693934780866908</v>
      </c>
      <c r="I513">
        <v>73.400000000000006</v>
      </c>
    </row>
    <row r="514" spans="1:9" x14ac:dyDescent="0.25">
      <c r="A514" s="5">
        <f t="shared" si="121"/>
        <v>42432</v>
      </c>
      <c r="B514">
        <v>318.7</v>
      </c>
      <c r="C514">
        <v>564.70000000000005</v>
      </c>
      <c r="D514">
        <v>1769.8</v>
      </c>
      <c r="E514">
        <v>2043.9</v>
      </c>
      <c r="F514" s="272">
        <f t="shared" ref="F514:G516" si="122">+B514+D514</f>
        <v>2088.5</v>
      </c>
      <c r="G514" s="272">
        <f t="shared" si="122"/>
        <v>2608.6000000000004</v>
      </c>
      <c r="H514" s="51">
        <f t="shared" ref="H514:H519" si="123">(F514/G514-1)*100</f>
        <v>-19.937897722916521</v>
      </c>
      <c r="I514">
        <v>89.9</v>
      </c>
    </row>
    <row r="515" spans="1:9" x14ac:dyDescent="0.25">
      <c r="A515" s="5">
        <f t="shared" si="121"/>
        <v>42439</v>
      </c>
      <c r="B515">
        <v>317.2</v>
      </c>
      <c r="C515">
        <v>554.29999999999995</v>
      </c>
      <c r="D515">
        <v>1792.6</v>
      </c>
      <c r="E515">
        <v>2087.1999999999998</v>
      </c>
      <c r="F515" s="272">
        <f t="shared" si="122"/>
        <v>2109.7999999999997</v>
      </c>
      <c r="G515" s="272">
        <f t="shared" si="122"/>
        <v>2641.5</v>
      </c>
      <c r="H515" s="51">
        <f t="shared" si="123"/>
        <v>-20.128714745409816</v>
      </c>
      <c r="I515">
        <v>112.2</v>
      </c>
    </row>
    <row r="516" spans="1:9" x14ac:dyDescent="0.25">
      <c r="A516" s="5">
        <f t="shared" si="121"/>
        <v>42446</v>
      </c>
      <c r="B516" s="16">
        <v>285</v>
      </c>
      <c r="C516">
        <v>530.5</v>
      </c>
      <c r="D516">
        <v>1821.9</v>
      </c>
      <c r="E516">
        <v>2122.3000000000002</v>
      </c>
      <c r="F516" s="272">
        <f t="shared" si="122"/>
        <v>2106.9</v>
      </c>
      <c r="G516" s="272">
        <f t="shared" si="122"/>
        <v>2652.8</v>
      </c>
      <c r="H516" s="51">
        <f t="shared" si="123"/>
        <v>-20.57825693606755</v>
      </c>
      <c r="I516">
        <v>171.3</v>
      </c>
    </row>
    <row r="517" spans="1:9" x14ac:dyDescent="0.25">
      <c r="A517" s="5">
        <f t="shared" si="121"/>
        <v>42453</v>
      </c>
      <c r="B517" s="16">
        <v>300</v>
      </c>
      <c r="C517">
        <v>538.70000000000005</v>
      </c>
      <c r="D517">
        <v>1851.9</v>
      </c>
      <c r="E517">
        <v>2162.1999999999998</v>
      </c>
      <c r="F517" s="272">
        <f t="shared" ref="F517:G519" si="124">+B517+D517</f>
        <v>2151.9</v>
      </c>
      <c r="G517" s="272">
        <f t="shared" si="124"/>
        <v>2700.8999999999996</v>
      </c>
      <c r="H517" s="51">
        <f t="shared" si="123"/>
        <v>-20.326557814061964</v>
      </c>
      <c r="I517">
        <v>219.9</v>
      </c>
    </row>
    <row r="518" spans="1:9" x14ac:dyDescent="0.25">
      <c r="A518" s="5">
        <f t="shared" si="121"/>
        <v>42460</v>
      </c>
      <c r="B518">
        <v>256.7</v>
      </c>
      <c r="C518">
        <v>473.7</v>
      </c>
      <c r="D518">
        <v>1917.6</v>
      </c>
      <c r="E518">
        <v>2241.9</v>
      </c>
      <c r="F518" s="272">
        <f t="shared" si="124"/>
        <v>2174.2999999999997</v>
      </c>
      <c r="G518" s="272">
        <f t="shared" si="124"/>
        <v>2715.6</v>
      </c>
      <c r="H518" s="51">
        <f t="shared" si="123"/>
        <v>-19.932979820297547</v>
      </c>
      <c r="I518">
        <v>238.4</v>
      </c>
    </row>
    <row r="519" spans="1:9" x14ac:dyDescent="0.25">
      <c r="A519" s="5">
        <f t="shared" si="121"/>
        <v>42467</v>
      </c>
      <c r="B519">
        <v>238.4</v>
      </c>
      <c r="C519">
        <v>461</v>
      </c>
      <c r="D519">
        <v>1975.2</v>
      </c>
      <c r="E519">
        <v>2256.1</v>
      </c>
      <c r="F519" s="272">
        <f t="shared" si="124"/>
        <v>2213.6</v>
      </c>
      <c r="G519" s="272">
        <f t="shared" si="124"/>
        <v>2717.1</v>
      </c>
      <c r="H519" s="51">
        <f t="shared" si="123"/>
        <v>-18.530786500312836</v>
      </c>
      <c r="I519">
        <v>239.3</v>
      </c>
    </row>
    <row r="520" spans="1:9" x14ac:dyDescent="0.25">
      <c r="A520" s="5">
        <f t="shared" si="121"/>
        <v>42474</v>
      </c>
      <c r="B520">
        <v>206.7</v>
      </c>
      <c r="C520">
        <v>385.8</v>
      </c>
      <c r="D520">
        <v>2018.2</v>
      </c>
      <c r="E520">
        <v>2376.8000000000002</v>
      </c>
      <c r="F520" s="272">
        <f t="shared" ref="F520:G522" si="125">+B520+D520</f>
        <v>2224.9</v>
      </c>
      <c r="G520" s="272">
        <f t="shared" si="125"/>
        <v>2762.6000000000004</v>
      </c>
      <c r="H520" s="51">
        <f t="shared" ref="H520:H525" si="126">(F520/G520-1)*100</f>
        <v>-19.463548830811561</v>
      </c>
      <c r="I520">
        <v>240.3</v>
      </c>
    </row>
    <row r="521" spans="1:9" x14ac:dyDescent="0.25">
      <c r="A521" s="5">
        <f t="shared" si="121"/>
        <v>42481</v>
      </c>
      <c r="B521">
        <v>265.60000000000002</v>
      </c>
      <c r="C521">
        <v>294.3</v>
      </c>
      <c r="D521">
        <v>2078.1</v>
      </c>
      <c r="E521">
        <v>2423.9</v>
      </c>
      <c r="F521" s="272">
        <f t="shared" si="125"/>
        <v>2343.6999999999998</v>
      </c>
      <c r="G521" s="272">
        <f t="shared" si="125"/>
        <v>2718.2000000000003</v>
      </c>
      <c r="H521" s="51">
        <f t="shared" si="126"/>
        <v>-13.77749981605476</v>
      </c>
      <c r="I521" s="272">
        <v>246.3</v>
      </c>
    </row>
    <row r="522" spans="1:9" x14ac:dyDescent="0.25">
      <c r="A522" s="5">
        <f t="shared" si="121"/>
        <v>42488</v>
      </c>
      <c r="B522">
        <v>267.89999999999998</v>
      </c>
      <c r="C522">
        <v>252.7</v>
      </c>
      <c r="D522">
        <v>2111.9</v>
      </c>
      <c r="E522">
        <v>2462.1999999999998</v>
      </c>
      <c r="F522" s="272">
        <f t="shared" si="125"/>
        <v>2379.8000000000002</v>
      </c>
      <c r="G522" s="272">
        <f t="shared" si="125"/>
        <v>2714.8999999999996</v>
      </c>
      <c r="H522" s="51">
        <f t="shared" si="126"/>
        <v>-12.342996058786682</v>
      </c>
      <c r="I522" s="272">
        <v>271.89999999999998</v>
      </c>
    </row>
    <row r="523" spans="1:9" x14ac:dyDescent="0.25">
      <c r="A523" s="5">
        <f t="shared" si="121"/>
        <v>42495</v>
      </c>
      <c r="B523">
        <v>236.5</v>
      </c>
      <c r="C523">
        <v>198.9</v>
      </c>
      <c r="D523">
        <v>2130.6</v>
      </c>
      <c r="E523" s="16">
        <v>2509</v>
      </c>
      <c r="F523" s="272">
        <f t="shared" ref="F523:G525" si="127">+B523+D523</f>
        <v>2367.1</v>
      </c>
      <c r="G523" s="272">
        <f t="shared" si="127"/>
        <v>2707.9</v>
      </c>
      <c r="H523" s="51">
        <f t="shared" si="126"/>
        <v>-12.585398279109283</v>
      </c>
      <c r="I523" s="272">
        <v>306.3</v>
      </c>
    </row>
    <row r="524" spans="1:9" x14ac:dyDescent="0.25">
      <c r="A524" s="5">
        <f t="shared" si="121"/>
        <v>42502</v>
      </c>
      <c r="B524">
        <v>171.5</v>
      </c>
      <c r="C524">
        <v>162.5</v>
      </c>
      <c r="D524">
        <v>2204.6999999999998</v>
      </c>
      <c r="E524">
        <v>2556.1</v>
      </c>
      <c r="F524" s="272">
        <f t="shared" si="127"/>
        <v>2376.1999999999998</v>
      </c>
      <c r="G524" s="272">
        <f t="shared" si="127"/>
        <v>2718.6</v>
      </c>
      <c r="H524" s="51">
        <f t="shared" si="126"/>
        <v>-12.594717869491657</v>
      </c>
      <c r="I524" s="272">
        <v>334.8</v>
      </c>
    </row>
    <row r="525" spans="1:9" x14ac:dyDescent="0.25">
      <c r="A525" s="5">
        <f t="shared" si="121"/>
        <v>42509</v>
      </c>
      <c r="B525">
        <v>132.6</v>
      </c>
      <c r="C525">
        <v>114.7</v>
      </c>
      <c r="D525">
        <v>2261.5</v>
      </c>
      <c r="E525">
        <v>2607.1</v>
      </c>
      <c r="F525" s="272">
        <f t="shared" si="127"/>
        <v>2394.1</v>
      </c>
      <c r="G525" s="272">
        <f t="shared" si="127"/>
        <v>2721.7999999999997</v>
      </c>
      <c r="H525" s="51">
        <f t="shared" si="126"/>
        <v>-12.039826585347924</v>
      </c>
      <c r="I525" s="272">
        <v>353.4</v>
      </c>
    </row>
    <row r="526" spans="1:9" x14ac:dyDescent="0.25">
      <c r="A526" s="5">
        <f t="shared" si="121"/>
        <v>42516</v>
      </c>
      <c r="B526" s="16">
        <v>97</v>
      </c>
      <c r="C526" s="16">
        <v>29</v>
      </c>
      <c r="D526">
        <v>2302.3000000000002</v>
      </c>
      <c r="E526">
        <v>2703.8</v>
      </c>
      <c r="F526" s="272">
        <f t="shared" ref="F526:G528" si="128">+B526+D526</f>
        <v>2399.3000000000002</v>
      </c>
      <c r="G526" s="272">
        <f t="shared" si="128"/>
        <v>2732.8</v>
      </c>
      <c r="H526" s="51">
        <f t="shared" ref="H526:H531" si="129">(F526/G526-1)*100</f>
        <v>-12.203600702576111</v>
      </c>
      <c r="I526" s="272">
        <v>413.1</v>
      </c>
    </row>
    <row r="527" spans="1:9" x14ac:dyDescent="0.25">
      <c r="A527" s="5">
        <f t="shared" si="121"/>
        <v>42523</v>
      </c>
      <c r="B527">
        <v>564.79999999999995</v>
      </c>
      <c r="C527">
        <v>351.2</v>
      </c>
      <c r="D527">
        <v>6.5</v>
      </c>
      <c r="E527">
        <v>8.5</v>
      </c>
      <c r="F527" s="272">
        <f t="shared" si="128"/>
        <v>571.29999999999995</v>
      </c>
      <c r="G527" s="272">
        <f t="shared" si="128"/>
        <v>359.7</v>
      </c>
      <c r="H527" s="51">
        <f t="shared" si="129"/>
        <v>58.826800111203781</v>
      </c>
    </row>
    <row r="528" spans="1:9" x14ac:dyDescent="0.25">
      <c r="A528" s="5">
        <f t="shared" si="121"/>
        <v>42530</v>
      </c>
      <c r="B528">
        <v>609.5</v>
      </c>
      <c r="C528">
        <v>418.1</v>
      </c>
      <c r="D528">
        <v>52.8</v>
      </c>
      <c r="E528">
        <v>32.1</v>
      </c>
      <c r="F528" s="272">
        <f t="shared" si="128"/>
        <v>662.3</v>
      </c>
      <c r="G528" s="272">
        <f t="shared" si="128"/>
        <v>450.20000000000005</v>
      </c>
      <c r="H528" s="51">
        <f t="shared" si="129"/>
        <v>47.112394491337149</v>
      </c>
    </row>
    <row r="529" spans="1:8" x14ac:dyDescent="0.25">
      <c r="A529" s="5">
        <f t="shared" si="121"/>
        <v>42537</v>
      </c>
      <c r="B529">
        <v>599.70000000000005</v>
      </c>
      <c r="C529">
        <v>472</v>
      </c>
      <c r="D529">
        <v>85.1</v>
      </c>
      <c r="E529">
        <v>67.599999999999994</v>
      </c>
      <c r="F529" s="272">
        <f t="shared" ref="F529:G531" si="130">+B529+D529</f>
        <v>684.80000000000007</v>
      </c>
      <c r="G529" s="272">
        <f t="shared" si="130"/>
        <v>539.6</v>
      </c>
      <c r="H529" s="51">
        <f t="shared" si="129"/>
        <v>26.908821349147516</v>
      </c>
    </row>
    <row r="530" spans="1:8" x14ac:dyDescent="0.25">
      <c r="A530" s="5">
        <f t="shared" si="121"/>
        <v>42544</v>
      </c>
      <c r="B530">
        <v>568.79999999999995</v>
      </c>
      <c r="C530">
        <v>470.8</v>
      </c>
      <c r="D530">
        <v>124.8</v>
      </c>
      <c r="E530">
        <v>98.8</v>
      </c>
      <c r="F530" s="272">
        <f t="shared" si="130"/>
        <v>693.59999999999991</v>
      </c>
      <c r="G530" s="272">
        <f t="shared" si="130"/>
        <v>569.6</v>
      </c>
      <c r="H530" s="51">
        <f t="shared" si="129"/>
        <v>21.769662921348299</v>
      </c>
    </row>
    <row r="531" spans="1:8" x14ac:dyDescent="0.25">
      <c r="A531" s="5">
        <f t="shared" si="121"/>
        <v>42551</v>
      </c>
      <c r="B531">
        <v>528.9</v>
      </c>
      <c r="C531">
        <v>486</v>
      </c>
      <c r="D531">
        <v>173.4</v>
      </c>
      <c r="E531" s="16">
        <v>149</v>
      </c>
      <c r="F531" s="272">
        <f t="shared" si="130"/>
        <v>702.3</v>
      </c>
      <c r="G531" s="272">
        <f t="shared" si="130"/>
        <v>635</v>
      </c>
      <c r="H531" s="51">
        <f t="shared" si="129"/>
        <v>10.598425196850393</v>
      </c>
    </row>
    <row r="532" spans="1:8" x14ac:dyDescent="0.25">
      <c r="A532" s="5">
        <f t="shared" si="121"/>
        <v>42558</v>
      </c>
      <c r="B532">
        <v>533.70000000000005</v>
      </c>
      <c r="C532">
        <v>439.4</v>
      </c>
      <c r="D532">
        <v>235.5</v>
      </c>
      <c r="E532" s="16">
        <v>196</v>
      </c>
      <c r="F532" s="272">
        <f t="shared" ref="F532:G534" si="131">+B532+D532</f>
        <v>769.2</v>
      </c>
      <c r="G532" s="272">
        <f t="shared" si="131"/>
        <v>635.4</v>
      </c>
      <c r="H532" s="51">
        <f t="shared" ref="H532:H537" si="132">(F532/G532-1)*100</f>
        <v>21.057601510859314</v>
      </c>
    </row>
    <row r="533" spans="1:8" x14ac:dyDescent="0.25">
      <c r="A533" s="5">
        <f t="shared" si="121"/>
        <v>42565</v>
      </c>
      <c r="B533">
        <v>494.5</v>
      </c>
      <c r="C533">
        <v>456.7</v>
      </c>
      <c r="D533">
        <v>271.8</v>
      </c>
      <c r="E533">
        <v>224.4</v>
      </c>
      <c r="F533" s="272">
        <f t="shared" si="131"/>
        <v>766.3</v>
      </c>
      <c r="G533" s="272">
        <f t="shared" si="131"/>
        <v>681.1</v>
      </c>
      <c r="H533" s="51">
        <f t="shared" si="132"/>
        <v>12.509176332403449</v>
      </c>
    </row>
    <row r="534" spans="1:8" x14ac:dyDescent="0.25">
      <c r="A534" s="5">
        <f t="shared" si="121"/>
        <v>42572</v>
      </c>
      <c r="B534">
        <v>544.79999999999995</v>
      </c>
      <c r="C534">
        <v>491.1</v>
      </c>
      <c r="D534">
        <v>297.5</v>
      </c>
      <c r="E534">
        <v>306.3</v>
      </c>
      <c r="F534" s="272">
        <f t="shared" si="131"/>
        <v>842.3</v>
      </c>
      <c r="G534" s="272">
        <f t="shared" si="131"/>
        <v>797.40000000000009</v>
      </c>
      <c r="H534" s="51">
        <f t="shared" si="132"/>
        <v>5.6308001003260388</v>
      </c>
    </row>
    <row r="535" spans="1:8" x14ac:dyDescent="0.25">
      <c r="A535" s="5">
        <f t="shared" si="121"/>
        <v>42579</v>
      </c>
      <c r="B535">
        <v>505.4</v>
      </c>
      <c r="C535">
        <v>477.1</v>
      </c>
      <c r="D535">
        <v>347.9</v>
      </c>
      <c r="E535">
        <v>357.9</v>
      </c>
      <c r="F535" s="272">
        <f t="shared" ref="F535:G537" si="133">+B535+D535</f>
        <v>853.3</v>
      </c>
      <c r="G535" s="272">
        <f t="shared" si="133"/>
        <v>835</v>
      </c>
      <c r="H535" s="51">
        <f t="shared" si="132"/>
        <v>2.1916167664670638</v>
      </c>
    </row>
    <row r="536" spans="1:8" x14ac:dyDescent="0.25">
      <c r="A536" s="5">
        <f t="shared" si="121"/>
        <v>42586</v>
      </c>
      <c r="B536">
        <v>574.5</v>
      </c>
      <c r="C536">
        <v>434.7</v>
      </c>
      <c r="D536">
        <v>408.9</v>
      </c>
      <c r="E536">
        <v>478.8</v>
      </c>
      <c r="F536" s="272">
        <f t="shared" si="133"/>
        <v>983.4</v>
      </c>
      <c r="G536" s="272">
        <f t="shared" si="133"/>
        <v>913.5</v>
      </c>
      <c r="H536" s="51">
        <f t="shared" si="132"/>
        <v>7.6518883415435113</v>
      </c>
    </row>
    <row r="537" spans="1:8" x14ac:dyDescent="0.25">
      <c r="A537" s="5">
        <f t="shared" si="121"/>
        <v>42593</v>
      </c>
      <c r="B537" s="16">
        <v>567</v>
      </c>
      <c r="C537">
        <v>404.8</v>
      </c>
      <c r="D537">
        <v>472.2</v>
      </c>
      <c r="E537">
        <v>529.5</v>
      </c>
      <c r="F537" s="272">
        <f t="shared" si="133"/>
        <v>1039.2</v>
      </c>
      <c r="G537" s="272">
        <f t="shared" si="133"/>
        <v>934.3</v>
      </c>
      <c r="H537" s="51">
        <f t="shared" si="132"/>
        <v>11.227657069463781</v>
      </c>
    </row>
    <row r="538" spans="1:8" x14ac:dyDescent="0.25">
      <c r="A538" s="5">
        <f t="shared" si="121"/>
        <v>42600</v>
      </c>
      <c r="B538">
        <v>570.5</v>
      </c>
      <c r="C538">
        <v>348.1</v>
      </c>
      <c r="D538">
        <v>502.3</v>
      </c>
      <c r="E538">
        <v>583.4</v>
      </c>
      <c r="F538" s="272">
        <f t="shared" ref="F538:G540" si="134">+B538+D538</f>
        <v>1072.8</v>
      </c>
      <c r="G538" s="272">
        <f t="shared" si="134"/>
        <v>931.5</v>
      </c>
      <c r="H538" s="51">
        <f t="shared" ref="H538:H543" si="135">(F538/G538-1)*100</f>
        <v>15.169082125603861</v>
      </c>
    </row>
    <row r="539" spans="1:8" x14ac:dyDescent="0.25">
      <c r="A539" s="5">
        <f t="shared" si="121"/>
        <v>42607</v>
      </c>
      <c r="B539">
        <v>563.1</v>
      </c>
      <c r="C539">
        <v>364.5</v>
      </c>
      <c r="D539">
        <v>529.70000000000005</v>
      </c>
      <c r="E539">
        <v>642.29999999999995</v>
      </c>
      <c r="F539" s="272">
        <f t="shared" si="134"/>
        <v>1092.8000000000002</v>
      </c>
      <c r="G539" s="272">
        <f t="shared" si="134"/>
        <v>1006.8</v>
      </c>
      <c r="H539" s="51">
        <f t="shared" si="135"/>
        <v>8.5419149781486237</v>
      </c>
    </row>
    <row r="540" spans="1:8" x14ac:dyDescent="0.25">
      <c r="A540" s="5">
        <f t="shared" si="121"/>
        <v>42614</v>
      </c>
      <c r="B540" s="16">
        <v>575</v>
      </c>
      <c r="C540">
        <v>377.6</v>
      </c>
      <c r="D540">
        <v>577.4</v>
      </c>
      <c r="E540">
        <v>676.6</v>
      </c>
      <c r="F540" s="272">
        <f t="shared" si="134"/>
        <v>1152.4000000000001</v>
      </c>
      <c r="G540" s="272">
        <f t="shared" si="134"/>
        <v>1054.2</v>
      </c>
      <c r="H540" s="51">
        <f t="shared" si="135"/>
        <v>9.315120470498961</v>
      </c>
    </row>
    <row r="541" spans="1:8" x14ac:dyDescent="0.25">
      <c r="A541" s="5">
        <f t="shared" si="121"/>
        <v>42621</v>
      </c>
      <c r="B541">
        <v>514.70000000000005</v>
      </c>
      <c r="C541">
        <v>362.8</v>
      </c>
      <c r="D541">
        <v>645.9</v>
      </c>
      <c r="E541">
        <v>721.8</v>
      </c>
      <c r="F541" s="272">
        <f t="shared" ref="F541:G543" si="136">+B541+D541</f>
        <v>1160.5999999999999</v>
      </c>
      <c r="G541" s="272">
        <f t="shared" si="136"/>
        <v>1084.5999999999999</v>
      </c>
      <c r="H541" s="51">
        <f t="shared" si="135"/>
        <v>7.0071915913700877</v>
      </c>
    </row>
    <row r="542" spans="1:8" x14ac:dyDescent="0.25">
      <c r="A542" s="5">
        <f t="shared" si="121"/>
        <v>42628</v>
      </c>
      <c r="B542">
        <v>603.4</v>
      </c>
      <c r="C542">
        <v>312</v>
      </c>
      <c r="D542">
        <v>683.2</v>
      </c>
      <c r="E542">
        <v>803.6</v>
      </c>
      <c r="F542" s="272">
        <f t="shared" si="136"/>
        <v>1286.5999999999999</v>
      </c>
      <c r="G542" s="272">
        <f t="shared" si="136"/>
        <v>1115.5999999999999</v>
      </c>
      <c r="H542" s="51">
        <f t="shared" si="135"/>
        <v>15.328074578702044</v>
      </c>
    </row>
    <row r="543" spans="1:8" x14ac:dyDescent="0.25">
      <c r="A543" s="5">
        <f t="shared" si="121"/>
        <v>42635</v>
      </c>
      <c r="B543">
        <v>574.79999999999995</v>
      </c>
      <c r="C543">
        <v>295.10000000000002</v>
      </c>
      <c r="D543">
        <v>824.1</v>
      </c>
      <c r="E543">
        <v>824.8</v>
      </c>
      <c r="F543" s="272">
        <f t="shared" si="136"/>
        <v>1398.9</v>
      </c>
      <c r="G543" s="272">
        <f t="shared" si="136"/>
        <v>1119.9000000000001</v>
      </c>
      <c r="H543" s="51">
        <f t="shared" si="135"/>
        <v>24.91293865523707</v>
      </c>
    </row>
    <row r="544" spans="1:8" x14ac:dyDescent="0.25">
      <c r="A544" s="5">
        <f t="shared" si="121"/>
        <v>42642</v>
      </c>
      <c r="B544">
        <v>531.1</v>
      </c>
      <c r="C544">
        <v>295.7</v>
      </c>
      <c r="D544">
        <v>886.1</v>
      </c>
      <c r="E544">
        <v>846.1</v>
      </c>
      <c r="F544" s="272">
        <f t="shared" ref="F544:G548" si="137">+B544+D544</f>
        <v>1417.2</v>
      </c>
      <c r="G544" s="272">
        <f t="shared" si="137"/>
        <v>1141.8</v>
      </c>
      <c r="H544" s="51">
        <f t="shared" ref="H544:H549" si="138">(F544/G544-1)*100</f>
        <v>24.119810825013154</v>
      </c>
    </row>
    <row r="545" spans="1:8" x14ac:dyDescent="0.25">
      <c r="A545" s="5">
        <f t="shared" si="121"/>
        <v>42649</v>
      </c>
      <c r="B545">
        <v>489.3</v>
      </c>
      <c r="C545" s="102">
        <v>267</v>
      </c>
      <c r="D545">
        <v>951.4</v>
      </c>
      <c r="E545" s="102">
        <v>884</v>
      </c>
      <c r="F545" s="272">
        <f t="shared" si="137"/>
        <v>1440.7</v>
      </c>
      <c r="G545" s="272">
        <f t="shared" si="137"/>
        <v>1151</v>
      </c>
      <c r="H545" s="51">
        <f t="shared" si="138"/>
        <v>25.169417897480461</v>
      </c>
    </row>
    <row r="546" spans="1:8" x14ac:dyDescent="0.25">
      <c r="A546" s="5">
        <f t="shared" si="121"/>
        <v>42656</v>
      </c>
      <c r="B546">
        <v>536.70000000000005</v>
      </c>
      <c r="C546">
        <v>282.5</v>
      </c>
      <c r="D546">
        <v>1003</v>
      </c>
      <c r="E546">
        <v>899.4</v>
      </c>
      <c r="F546" s="272">
        <f t="shared" si="137"/>
        <v>1539.7</v>
      </c>
      <c r="G546" s="272">
        <f t="shared" si="137"/>
        <v>1181.9000000000001</v>
      </c>
      <c r="H546" s="51">
        <f t="shared" si="138"/>
        <v>30.273288772315766</v>
      </c>
    </row>
    <row r="547" spans="1:8" x14ac:dyDescent="0.25">
      <c r="A547" s="5">
        <f t="shared" si="121"/>
        <v>42663</v>
      </c>
      <c r="B547">
        <v>526.4</v>
      </c>
      <c r="C547">
        <v>303.89999999999998</v>
      </c>
      <c r="D547">
        <v>1027.0999999999999</v>
      </c>
      <c r="E547">
        <v>937.2</v>
      </c>
      <c r="F547" s="272">
        <f t="shared" si="137"/>
        <v>1553.5</v>
      </c>
      <c r="G547" s="272">
        <f t="shared" si="137"/>
        <v>1241.0999999999999</v>
      </c>
      <c r="H547" s="51">
        <f t="shared" si="138"/>
        <v>25.171219079848541</v>
      </c>
    </row>
    <row r="548" spans="1:8" x14ac:dyDescent="0.25">
      <c r="A548" s="5">
        <f t="shared" si="121"/>
        <v>42670</v>
      </c>
      <c r="B548">
        <v>655.20000000000005</v>
      </c>
      <c r="C548">
        <v>301.10000000000002</v>
      </c>
      <c r="D548">
        <v>1040</v>
      </c>
      <c r="E548">
        <v>959.9</v>
      </c>
      <c r="F548" s="272">
        <f t="shared" si="137"/>
        <v>1695.2</v>
      </c>
      <c r="G548" s="272">
        <f t="shared" si="137"/>
        <v>1261</v>
      </c>
      <c r="H548" s="51">
        <f t="shared" si="138"/>
        <v>34.432989690721662</v>
      </c>
    </row>
    <row r="549" spans="1:8" x14ac:dyDescent="0.25">
      <c r="A549" s="5">
        <f t="shared" si="121"/>
        <v>42677</v>
      </c>
      <c r="B549">
        <v>587.20000000000005</v>
      </c>
      <c r="C549">
        <v>293.10000000000002</v>
      </c>
      <c r="D549">
        <v>1108</v>
      </c>
      <c r="E549">
        <v>1010.7</v>
      </c>
      <c r="F549" s="272">
        <f t="shared" ref="F549:G551" si="139">+B549+D549</f>
        <v>1695.2</v>
      </c>
      <c r="G549" s="272">
        <f t="shared" si="139"/>
        <v>1303.8000000000002</v>
      </c>
      <c r="H549" s="51">
        <f t="shared" si="138"/>
        <v>30.019941708851029</v>
      </c>
    </row>
    <row r="550" spans="1:8" x14ac:dyDescent="0.25">
      <c r="A550" s="5">
        <f t="shared" si="121"/>
        <v>42684</v>
      </c>
      <c r="B550">
        <v>544.79999999999995</v>
      </c>
      <c r="C550">
        <v>322.3</v>
      </c>
      <c r="D550">
        <v>1153.3</v>
      </c>
      <c r="E550">
        <v>1032.9000000000001</v>
      </c>
      <c r="F550" s="272">
        <f t="shared" si="139"/>
        <v>1698.1</v>
      </c>
      <c r="G550" s="272">
        <f t="shared" si="139"/>
        <v>1355.2</v>
      </c>
      <c r="H550" s="51">
        <f t="shared" ref="H550:H555" si="140">(F550/G550-1)*100</f>
        <v>25.302538370720185</v>
      </c>
    </row>
    <row r="551" spans="1:8" x14ac:dyDescent="0.25">
      <c r="A551" s="5">
        <f t="shared" si="121"/>
        <v>42691</v>
      </c>
      <c r="B551">
        <v>510.5</v>
      </c>
      <c r="C551">
        <v>306.60000000000002</v>
      </c>
      <c r="D551">
        <v>1212.4000000000001</v>
      </c>
      <c r="E551">
        <v>1112.3</v>
      </c>
      <c r="F551" s="272">
        <f t="shared" si="139"/>
        <v>1722.9</v>
      </c>
      <c r="G551" s="272">
        <f t="shared" si="139"/>
        <v>1418.9</v>
      </c>
      <c r="H551" s="51">
        <f t="shared" si="140"/>
        <v>21.425047572062873</v>
      </c>
    </row>
    <row r="552" spans="1:8" x14ac:dyDescent="0.25">
      <c r="A552" s="5">
        <f t="shared" si="121"/>
        <v>42698</v>
      </c>
      <c r="B552">
        <v>575.6</v>
      </c>
      <c r="C552">
        <v>331.7</v>
      </c>
      <c r="D552">
        <v>1233.8</v>
      </c>
      <c r="E552">
        <v>1137</v>
      </c>
      <c r="F552" s="272">
        <f t="shared" ref="F552:G554" si="141">+B552+D552</f>
        <v>1809.4</v>
      </c>
      <c r="G552" s="272">
        <f t="shared" si="141"/>
        <v>1468.7</v>
      </c>
      <c r="H552" s="51">
        <f t="shared" si="140"/>
        <v>23.197385442908704</v>
      </c>
    </row>
    <row r="553" spans="1:8" x14ac:dyDescent="0.25">
      <c r="A553" s="5">
        <f t="shared" si="121"/>
        <v>42705</v>
      </c>
      <c r="B553">
        <v>596.6</v>
      </c>
      <c r="C553">
        <v>316.39999999999998</v>
      </c>
      <c r="D553">
        <v>1270.5</v>
      </c>
      <c r="E553">
        <v>1177.5999999999999</v>
      </c>
      <c r="F553" s="272">
        <f t="shared" si="141"/>
        <v>1867.1</v>
      </c>
      <c r="G553" s="272">
        <f t="shared" si="141"/>
        <v>1494</v>
      </c>
      <c r="H553" s="51">
        <f t="shared" si="140"/>
        <v>24.973226238286482</v>
      </c>
    </row>
    <row r="554" spans="1:8" x14ac:dyDescent="0.25">
      <c r="A554" s="5">
        <f t="shared" si="121"/>
        <v>42712</v>
      </c>
      <c r="B554">
        <v>588.4</v>
      </c>
      <c r="C554">
        <v>327.5</v>
      </c>
      <c r="D554">
        <v>1322</v>
      </c>
      <c r="E554">
        <v>1185.3</v>
      </c>
      <c r="F554" s="272">
        <f t="shared" si="141"/>
        <v>1910.4</v>
      </c>
      <c r="G554" s="272">
        <f t="shared" si="141"/>
        <v>1512.8</v>
      </c>
      <c r="H554" s="51">
        <f t="shared" si="140"/>
        <v>26.282390269698585</v>
      </c>
    </row>
    <row r="555" spans="1:8" x14ac:dyDescent="0.25">
      <c r="A555" s="5">
        <f t="shared" si="121"/>
        <v>42719</v>
      </c>
      <c r="B555">
        <v>602</v>
      </c>
      <c r="C555">
        <v>372.1</v>
      </c>
      <c r="D555">
        <v>1339.7</v>
      </c>
      <c r="E555">
        <v>1228.5999999999999</v>
      </c>
      <c r="F555" s="272">
        <f t="shared" ref="F555:G557" si="142">+B555+D555</f>
        <v>1941.7</v>
      </c>
      <c r="G555" s="272">
        <f t="shared" si="142"/>
        <v>1600.6999999999998</v>
      </c>
      <c r="H555" s="51">
        <f t="shared" si="140"/>
        <v>21.303179858811781</v>
      </c>
    </row>
    <row r="556" spans="1:8" x14ac:dyDescent="0.25">
      <c r="A556" s="5">
        <f t="shared" si="121"/>
        <v>42726</v>
      </c>
      <c r="B556">
        <v>634.20000000000005</v>
      </c>
      <c r="C556">
        <v>365.9</v>
      </c>
      <c r="D556">
        <v>1425.8</v>
      </c>
      <c r="E556">
        <v>1277.3</v>
      </c>
      <c r="F556" s="272">
        <f t="shared" si="142"/>
        <v>2060</v>
      </c>
      <c r="G556" s="272">
        <f t="shared" si="142"/>
        <v>1643.1999999999998</v>
      </c>
      <c r="H556" s="51">
        <f t="shared" ref="H556:H561" si="143">(F556/G556-1)*100</f>
        <v>25.36514118792601</v>
      </c>
    </row>
    <row r="557" spans="1:8" x14ac:dyDescent="0.25">
      <c r="A557" s="5">
        <f t="shared" si="121"/>
        <v>42733</v>
      </c>
      <c r="B557">
        <v>638.20000000000005</v>
      </c>
      <c r="C557">
        <v>359.5</v>
      </c>
      <c r="D557">
        <v>1470.6</v>
      </c>
      <c r="E557">
        <v>1291.3</v>
      </c>
      <c r="F557" s="272">
        <f t="shared" si="142"/>
        <v>2108.8000000000002</v>
      </c>
      <c r="G557" s="272">
        <f t="shared" si="142"/>
        <v>1650.8</v>
      </c>
      <c r="H557" s="51">
        <f t="shared" si="143"/>
        <v>27.744124061061328</v>
      </c>
    </row>
    <row r="558" spans="1:8" x14ac:dyDescent="0.25">
      <c r="A558" s="5">
        <f t="shared" si="121"/>
        <v>42740</v>
      </c>
      <c r="B558">
        <v>636.4</v>
      </c>
      <c r="C558">
        <v>359.5</v>
      </c>
      <c r="D558">
        <v>1538.5</v>
      </c>
      <c r="E558">
        <v>1291.3</v>
      </c>
      <c r="F558" s="272">
        <f t="shared" ref="F558:G560" si="144">+B558+D558</f>
        <v>2174.9</v>
      </c>
      <c r="G558" s="272">
        <f t="shared" si="144"/>
        <v>1650.8</v>
      </c>
      <c r="H558" s="51">
        <f t="shared" si="143"/>
        <v>31.74824327598742</v>
      </c>
    </row>
    <row r="559" spans="1:8" x14ac:dyDescent="0.25">
      <c r="A559" s="5">
        <f t="shared" si="121"/>
        <v>42747</v>
      </c>
      <c r="B559">
        <v>589.9</v>
      </c>
      <c r="C559">
        <v>365.3</v>
      </c>
      <c r="D559">
        <v>1651.4</v>
      </c>
      <c r="E559">
        <v>1382.5</v>
      </c>
      <c r="F559" s="272">
        <f t="shared" si="144"/>
        <v>2241.3000000000002</v>
      </c>
      <c r="G559" s="272">
        <f t="shared" si="144"/>
        <v>1747.8</v>
      </c>
      <c r="H559" s="51">
        <f t="shared" si="143"/>
        <v>28.235496052179897</v>
      </c>
    </row>
    <row r="560" spans="1:8" x14ac:dyDescent="0.25">
      <c r="A560" s="5">
        <f t="shared" si="121"/>
        <v>42754</v>
      </c>
      <c r="B560">
        <v>649.9</v>
      </c>
      <c r="C560">
        <v>373.7</v>
      </c>
      <c r="D560">
        <v>1675.8</v>
      </c>
      <c r="E560">
        <v>1423.6</v>
      </c>
      <c r="F560" s="272">
        <f t="shared" si="144"/>
        <v>2325.6999999999998</v>
      </c>
      <c r="G560" s="272">
        <f t="shared" si="144"/>
        <v>1797.3</v>
      </c>
      <c r="H560" s="51">
        <f t="shared" si="143"/>
        <v>29.399655038112726</v>
      </c>
    </row>
    <row r="561" spans="1:9" x14ac:dyDescent="0.25">
      <c r="A561" s="5">
        <f t="shared" si="121"/>
        <v>42761</v>
      </c>
      <c r="B561" s="16">
        <v>692</v>
      </c>
      <c r="C561">
        <v>363.4</v>
      </c>
      <c r="D561">
        <v>1711.6</v>
      </c>
      <c r="E561">
        <v>1448.1</v>
      </c>
      <c r="F561" s="272">
        <f>+B561+D561</f>
        <v>2403.6</v>
      </c>
      <c r="G561" s="272">
        <f>+C561+E561</f>
        <v>1811.5</v>
      </c>
      <c r="H561" s="51">
        <f t="shared" si="143"/>
        <v>32.685619652221916</v>
      </c>
    </row>
    <row r="562" spans="1:9" x14ac:dyDescent="0.25">
      <c r="A562" s="5">
        <f t="shared" si="121"/>
        <v>42768</v>
      </c>
      <c r="B562">
        <v>706.7</v>
      </c>
      <c r="C562">
        <v>387.2</v>
      </c>
      <c r="D562">
        <v>1764.2</v>
      </c>
      <c r="E562">
        <v>1507.9</v>
      </c>
      <c r="F562" s="272">
        <f t="shared" ref="F562:F609" si="145">+B562+D562</f>
        <v>2470.9</v>
      </c>
      <c r="G562" s="272">
        <f t="shared" ref="G562:G609" si="146">+C562+E562</f>
        <v>1895.1000000000001</v>
      </c>
      <c r="H562" s="51">
        <f t="shared" ref="H562:H609" si="147">(F562/G562-1)*100</f>
        <v>30.383620917102007</v>
      </c>
    </row>
    <row r="563" spans="1:9" x14ac:dyDescent="0.25">
      <c r="A563" s="5">
        <f t="shared" si="121"/>
        <v>42775</v>
      </c>
      <c r="B563">
        <v>735.5</v>
      </c>
      <c r="C563">
        <v>383.4</v>
      </c>
      <c r="D563">
        <v>1835.1</v>
      </c>
      <c r="E563">
        <v>1553.2</v>
      </c>
      <c r="F563" s="272">
        <f t="shared" si="145"/>
        <v>2570.6</v>
      </c>
      <c r="G563" s="272">
        <f t="shared" si="146"/>
        <v>1936.6</v>
      </c>
      <c r="H563" s="51">
        <f t="shared" si="147"/>
        <v>32.737787875658377</v>
      </c>
    </row>
    <row r="564" spans="1:9" x14ac:dyDescent="0.25">
      <c r="A564" s="5">
        <f t="shared" si="121"/>
        <v>42782</v>
      </c>
      <c r="B564">
        <v>724.2</v>
      </c>
      <c r="C564">
        <v>301.89999999999998</v>
      </c>
      <c r="D564">
        <v>1915.9</v>
      </c>
      <c r="E564">
        <v>1656.7</v>
      </c>
      <c r="F564" s="272">
        <f t="shared" si="145"/>
        <v>2640.1000000000004</v>
      </c>
      <c r="G564" s="272">
        <f t="shared" si="146"/>
        <v>1958.6</v>
      </c>
      <c r="H564" s="51">
        <f t="shared" si="147"/>
        <v>34.795261921780885</v>
      </c>
    </row>
    <row r="565" spans="1:9" x14ac:dyDescent="0.25">
      <c r="A565" s="5">
        <f t="shared" si="121"/>
        <v>42789</v>
      </c>
      <c r="B565">
        <v>717.2</v>
      </c>
      <c r="C565">
        <v>270.2</v>
      </c>
      <c r="D565">
        <v>1987.4</v>
      </c>
      <c r="E565">
        <v>1734.4</v>
      </c>
      <c r="F565" s="272">
        <f t="shared" si="145"/>
        <v>2704.6000000000004</v>
      </c>
      <c r="G565" s="272">
        <f t="shared" si="146"/>
        <v>2004.6000000000001</v>
      </c>
      <c r="H565" s="51">
        <f t="shared" si="147"/>
        <v>34.919684725132207</v>
      </c>
    </row>
    <row r="566" spans="1:9" x14ac:dyDescent="0.25">
      <c r="A566" s="5">
        <f t="shared" si="121"/>
        <v>42796</v>
      </c>
      <c r="B566">
        <v>694.5</v>
      </c>
      <c r="C566">
        <v>318.7</v>
      </c>
      <c r="D566">
        <v>2051.1</v>
      </c>
      <c r="E566">
        <v>1769.8</v>
      </c>
      <c r="F566" s="272">
        <f t="shared" si="145"/>
        <v>2745.6</v>
      </c>
      <c r="G566" s="272">
        <f t="shared" si="146"/>
        <v>2088.5</v>
      </c>
      <c r="H566" s="51">
        <f t="shared" si="147"/>
        <v>31.462772324634901</v>
      </c>
    </row>
    <row r="567" spans="1:9" x14ac:dyDescent="0.25">
      <c r="A567" s="5">
        <f t="shared" si="121"/>
        <v>42803</v>
      </c>
      <c r="B567">
        <v>727.3</v>
      </c>
      <c r="C567">
        <v>317.2</v>
      </c>
      <c r="D567">
        <v>2136.8000000000002</v>
      </c>
      <c r="E567">
        <v>1792.6</v>
      </c>
      <c r="F567" s="272">
        <f t="shared" si="145"/>
        <v>2864.1000000000004</v>
      </c>
      <c r="G567" s="272">
        <f t="shared" si="146"/>
        <v>2109.7999999999997</v>
      </c>
      <c r="H567" s="51">
        <f t="shared" si="147"/>
        <v>35.752204000379216</v>
      </c>
    </row>
    <row r="568" spans="1:9" x14ac:dyDescent="0.25">
      <c r="A568" s="5">
        <f t="shared" si="121"/>
        <v>42810</v>
      </c>
      <c r="B568">
        <v>694.8</v>
      </c>
      <c r="C568">
        <v>285</v>
      </c>
      <c r="D568">
        <v>2238.4</v>
      </c>
      <c r="E568">
        <v>1821.9</v>
      </c>
      <c r="F568" s="272">
        <f t="shared" si="145"/>
        <v>2933.2</v>
      </c>
      <c r="G568" s="272">
        <f t="shared" si="146"/>
        <v>2106.9</v>
      </c>
      <c r="H568" s="51">
        <f t="shared" si="147"/>
        <v>39.218757416108964</v>
      </c>
    </row>
    <row r="569" spans="1:9" x14ac:dyDescent="0.25">
      <c r="A569" s="5">
        <f t="shared" si="121"/>
        <v>42817</v>
      </c>
      <c r="B569">
        <v>685.4</v>
      </c>
      <c r="C569">
        <v>300</v>
      </c>
      <c r="D569">
        <v>2321.1999999999998</v>
      </c>
      <c r="E569">
        <v>1851.9</v>
      </c>
      <c r="F569" s="272">
        <f t="shared" si="145"/>
        <v>3006.6</v>
      </c>
      <c r="G569" s="272">
        <f t="shared" si="146"/>
        <v>2151.9</v>
      </c>
      <c r="H569" s="51">
        <f t="shared" si="147"/>
        <v>39.718388400947987</v>
      </c>
    </row>
    <row r="570" spans="1:9" x14ac:dyDescent="0.25">
      <c r="A570" s="5">
        <f t="shared" si="121"/>
        <v>42824</v>
      </c>
      <c r="B570">
        <v>613.6</v>
      </c>
      <c r="C570">
        <v>256.7</v>
      </c>
      <c r="D570">
        <v>2448.9</v>
      </c>
      <c r="E570">
        <v>1917.6</v>
      </c>
      <c r="F570" s="272">
        <f t="shared" si="145"/>
        <v>3062.5</v>
      </c>
      <c r="G570" s="272">
        <f t="shared" si="146"/>
        <v>2174.2999999999997</v>
      </c>
      <c r="H570" s="51">
        <f t="shared" si="147"/>
        <v>40.849928712689156</v>
      </c>
    </row>
    <row r="571" spans="1:9" x14ac:dyDescent="0.25">
      <c r="A571" s="5">
        <f t="shared" si="121"/>
        <v>42831</v>
      </c>
      <c r="B571">
        <v>560.1</v>
      </c>
      <c r="C571">
        <v>238.4</v>
      </c>
      <c r="D571">
        <v>2520.6999999999998</v>
      </c>
      <c r="E571">
        <v>1975.2</v>
      </c>
      <c r="F571" s="272">
        <f t="shared" si="145"/>
        <v>3080.7999999999997</v>
      </c>
      <c r="G571" s="272">
        <f t="shared" si="146"/>
        <v>2213.6</v>
      </c>
      <c r="H571" s="51">
        <f t="shared" si="147"/>
        <v>39.176002891217919</v>
      </c>
    </row>
    <row r="572" spans="1:9" x14ac:dyDescent="0.25">
      <c r="A572" s="5">
        <f t="shared" si="121"/>
        <v>42838</v>
      </c>
      <c r="B572">
        <v>524.29999999999995</v>
      </c>
      <c r="C572">
        <v>206.7</v>
      </c>
      <c r="D572">
        <v>2626.1</v>
      </c>
      <c r="E572">
        <v>2018.2</v>
      </c>
      <c r="F572" s="272">
        <f t="shared" si="145"/>
        <v>3150.3999999999996</v>
      </c>
      <c r="G572" s="272">
        <f t="shared" si="146"/>
        <v>2224.9</v>
      </c>
      <c r="H572" s="51">
        <f t="shared" si="147"/>
        <v>41.59737516292865</v>
      </c>
    </row>
    <row r="573" spans="1:9" x14ac:dyDescent="0.25">
      <c r="A573" s="5">
        <f t="shared" si="121"/>
        <v>42845</v>
      </c>
      <c r="B573">
        <v>455.1</v>
      </c>
      <c r="C573">
        <v>265.60000000000002</v>
      </c>
      <c r="D573">
        <v>2697.7</v>
      </c>
      <c r="E573">
        <v>2078.1</v>
      </c>
      <c r="F573" s="272">
        <f t="shared" si="145"/>
        <v>3152.7999999999997</v>
      </c>
      <c r="G573" s="272">
        <f t="shared" si="146"/>
        <v>2343.6999999999998</v>
      </c>
      <c r="H573" s="51">
        <f t="shared" si="147"/>
        <v>34.522336476511505</v>
      </c>
    </row>
    <row r="574" spans="1:9" x14ac:dyDescent="0.25">
      <c r="A574" s="5">
        <f t="shared" si="121"/>
        <v>42852</v>
      </c>
      <c r="B574">
        <v>386.4</v>
      </c>
      <c r="C574">
        <v>267.89999999999998</v>
      </c>
      <c r="D574">
        <v>2796.1</v>
      </c>
      <c r="E574">
        <v>2111.9</v>
      </c>
      <c r="F574" s="272">
        <f t="shared" si="145"/>
        <v>3182.5</v>
      </c>
      <c r="G574" s="272">
        <f t="shared" si="146"/>
        <v>2379.8000000000002</v>
      </c>
      <c r="H574" s="51">
        <f t="shared" si="147"/>
        <v>33.729725186990493</v>
      </c>
      <c r="I574">
        <v>174.7</v>
      </c>
    </row>
    <row r="575" spans="1:9" x14ac:dyDescent="0.25">
      <c r="A575" s="5">
        <f t="shared" si="121"/>
        <v>42859</v>
      </c>
      <c r="B575">
        <v>381.6</v>
      </c>
      <c r="C575">
        <v>236.5</v>
      </c>
      <c r="D575">
        <v>2810.3</v>
      </c>
      <c r="E575">
        <v>2130.6</v>
      </c>
      <c r="F575" s="272">
        <f t="shared" si="145"/>
        <v>3191.9</v>
      </c>
      <c r="G575" s="272">
        <f t="shared" si="146"/>
        <v>2367.1</v>
      </c>
      <c r="H575" s="51">
        <f t="shared" si="147"/>
        <v>34.844324278653204</v>
      </c>
      <c r="I575">
        <v>230.7</v>
      </c>
    </row>
    <row r="576" spans="1:9" x14ac:dyDescent="0.25">
      <c r="A576" s="5">
        <f t="shared" si="121"/>
        <v>42866</v>
      </c>
      <c r="B576" s="16">
        <v>354</v>
      </c>
      <c r="C576">
        <v>171.5</v>
      </c>
      <c r="D576">
        <v>2860.1</v>
      </c>
      <c r="E576">
        <v>2204.6999999999998</v>
      </c>
      <c r="F576" s="272">
        <f t="shared" si="145"/>
        <v>3214.1</v>
      </c>
      <c r="G576" s="272">
        <f t="shared" si="146"/>
        <v>2376.1999999999998</v>
      </c>
      <c r="H576" s="51">
        <f t="shared" si="147"/>
        <v>35.26218331790254</v>
      </c>
      <c r="I576" s="16">
        <v>286</v>
      </c>
    </row>
    <row r="577" spans="1:9" x14ac:dyDescent="0.25">
      <c r="A577" s="5">
        <f t="shared" ref="A577:A640" si="148">+A576+7</f>
        <v>42873</v>
      </c>
      <c r="B577">
        <v>377.8</v>
      </c>
      <c r="C577">
        <v>132.6</v>
      </c>
      <c r="D577">
        <v>2955.7</v>
      </c>
      <c r="E577">
        <v>2261.5</v>
      </c>
      <c r="F577" s="272">
        <f t="shared" si="145"/>
        <v>3333.5</v>
      </c>
      <c r="G577" s="272">
        <f t="shared" si="146"/>
        <v>2394.1</v>
      </c>
      <c r="H577" s="51">
        <f t="shared" si="147"/>
        <v>39.238127062361649</v>
      </c>
      <c r="I577">
        <v>517.70000000000005</v>
      </c>
    </row>
    <row r="578" spans="1:9" x14ac:dyDescent="0.25">
      <c r="A578" s="5">
        <f t="shared" si="148"/>
        <v>42880</v>
      </c>
      <c r="B578">
        <v>327.2</v>
      </c>
      <c r="C578" s="16">
        <v>97</v>
      </c>
      <c r="D578" s="16">
        <v>2988</v>
      </c>
      <c r="E578">
        <v>2302.3000000000002</v>
      </c>
      <c r="F578" s="272">
        <f t="shared" si="145"/>
        <v>3315.2</v>
      </c>
      <c r="G578" s="272">
        <f t="shared" si="146"/>
        <v>2399.3000000000002</v>
      </c>
      <c r="H578" s="51">
        <f t="shared" si="147"/>
        <v>38.173633976576497</v>
      </c>
      <c r="I578">
        <v>602.1</v>
      </c>
    </row>
    <row r="579" spans="1:9" x14ac:dyDescent="0.25">
      <c r="A579" s="5">
        <f t="shared" si="148"/>
        <v>42887</v>
      </c>
      <c r="B579">
        <v>878.8</v>
      </c>
      <c r="C579">
        <v>564.79999999999995</v>
      </c>
      <c r="D579">
        <v>2.4</v>
      </c>
      <c r="E579">
        <v>6.5</v>
      </c>
      <c r="F579" s="272">
        <f t="shared" si="145"/>
        <v>881.19999999999993</v>
      </c>
      <c r="G579" s="272">
        <f t="shared" si="146"/>
        <v>571.29999999999995</v>
      </c>
      <c r="H579" s="51">
        <f t="shared" si="147"/>
        <v>54.244705058638189</v>
      </c>
      <c r="I579">
        <v>0</v>
      </c>
    </row>
    <row r="580" spans="1:9" x14ac:dyDescent="0.25">
      <c r="A580" s="5">
        <f t="shared" si="148"/>
        <v>42894</v>
      </c>
      <c r="B580">
        <v>967.8</v>
      </c>
      <c r="C580">
        <v>609.5</v>
      </c>
      <c r="D580">
        <v>34.799999999999997</v>
      </c>
      <c r="E580">
        <v>52.8</v>
      </c>
      <c r="F580" s="272">
        <f t="shared" si="145"/>
        <v>1002.5999999999999</v>
      </c>
      <c r="G580" s="272">
        <f t="shared" si="146"/>
        <v>662.3</v>
      </c>
      <c r="H580" s="51">
        <f t="shared" si="147"/>
        <v>51.381549146912263</v>
      </c>
    </row>
    <row r="581" spans="1:9" x14ac:dyDescent="0.25">
      <c r="A581" s="5">
        <f t="shared" si="148"/>
        <v>42901</v>
      </c>
      <c r="B581">
        <v>912.8</v>
      </c>
      <c r="C581">
        <v>599.70000000000005</v>
      </c>
      <c r="D581">
        <v>92.2</v>
      </c>
      <c r="E581">
        <v>85.1</v>
      </c>
      <c r="F581" s="272">
        <f t="shared" si="145"/>
        <v>1005</v>
      </c>
      <c r="G581" s="272">
        <f t="shared" si="146"/>
        <v>684.80000000000007</v>
      </c>
      <c r="H581" s="51">
        <f t="shared" si="147"/>
        <v>46.758177570093437</v>
      </c>
    </row>
    <row r="582" spans="1:9" x14ac:dyDescent="0.25">
      <c r="A582" s="5">
        <f t="shared" si="148"/>
        <v>42908</v>
      </c>
      <c r="B582">
        <v>993.8</v>
      </c>
      <c r="C582">
        <v>528.9</v>
      </c>
      <c r="D582">
        <v>168.8</v>
      </c>
      <c r="E582">
        <v>173.4</v>
      </c>
      <c r="F582" s="272">
        <f t="shared" si="145"/>
        <v>1162.5999999999999</v>
      </c>
      <c r="G582" s="272">
        <f t="shared" si="146"/>
        <v>702.3</v>
      </c>
      <c r="H582" s="51">
        <f t="shared" si="147"/>
        <v>65.541791257297447</v>
      </c>
    </row>
    <row r="583" spans="1:9" x14ac:dyDescent="0.25">
      <c r="A583" s="5">
        <f t="shared" si="148"/>
        <v>42915</v>
      </c>
      <c r="B583">
        <v>980.8</v>
      </c>
      <c r="C583">
        <v>528.9</v>
      </c>
      <c r="D583">
        <v>255.7</v>
      </c>
      <c r="E583">
        <v>173.4</v>
      </c>
      <c r="F583" s="272">
        <f t="shared" si="145"/>
        <v>1236.5</v>
      </c>
      <c r="G583" s="272">
        <f t="shared" si="146"/>
        <v>702.3</v>
      </c>
      <c r="H583" s="51">
        <f t="shared" si="147"/>
        <v>76.064359960131014</v>
      </c>
    </row>
    <row r="584" spans="1:9" x14ac:dyDescent="0.25">
      <c r="A584" s="5">
        <f t="shared" si="148"/>
        <v>42922</v>
      </c>
      <c r="B584">
        <v>905.9</v>
      </c>
      <c r="C584">
        <v>533.70000000000005</v>
      </c>
      <c r="D584">
        <v>361.8</v>
      </c>
      <c r="E584">
        <v>235.5</v>
      </c>
      <c r="F584" s="272">
        <f t="shared" si="145"/>
        <v>1267.7</v>
      </c>
      <c r="G584" s="272">
        <f t="shared" si="146"/>
        <v>769.2</v>
      </c>
      <c r="H584" s="51">
        <f t="shared" si="147"/>
        <v>64.807592303692147</v>
      </c>
    </row>
    <row r="585" spans="1:9" x14ac:dyDescent="0.25">
      <c r="A585" s="5">
        <f t="shared" si="148"/>
        <v>42929</v>
      </c>
      <c r="B585">
        <v>844.7</v>
      </c>
      <c r="C585">
        <v>494.5</v>
      </c>
      <c r="D585">
        <v>510.9</v>
      </c>
      <c r="E585">
        <v>271.8</v>
      </c>
      <c r="F585" s="272">
        <f t="shared" si="145"/>
        <v>1355.6</v>
      </c>
      <c r="G585" s="272">
        <f t="shared" si="146"/>
        <v>766.3</v>
      </c>
      <c r="H585" s="51">
        <f t="shared" si="147"/>
        <v>76.901996607072959</v>
      </c>
    </row>
    <row r="586" spans="1:9" x14ac:dyDescent="0.25">
      <c r="A586" s="5">
        <f t="shared" si="148"/>
        <v>42936</v>
      </c>
      <c r="B586">
        <v>792.2</v>
      </c>
      <c r="C586">
        <v>544.79999999999995</v>
      </c>
      <c r="D586">
        <v>591.6</v>
      </c>
      <c r="E586">
        <v>297.5</v>
      </c>
      <c r="F586" s="272">
        <f t="shared" si="145"/>
        <v>1383.8000000000002</v>
      </c>
      <c r="G586" s="272">
        <f t="shared" si="146"/>
        <v>842.3</v>
      </c>
      <c r="H586" s="51">
        <f t="shared" si="147"/>
        <v>64.288258340258835</v>
      </c>
    </row>
    <row r="587" spans="1:9" x14ac:dyDescent="0.25">
      <c r="A587" s="5">
        <f t="shared" si="148"/>
        <v>42943</v>
      </c>
      <c r="B587">
        <v>743.6</v>
      </c>
      <c r="C587">
        <v>505.4</v>
      </c>
      <c r="D587">
        <v>660.3</v>
      </c>
      <c r="E587">
        <v>347.9</v>
      </c>
      <c r="F587" s="272">
        <f t="shared" si="145"/>
        <v>1403.9</v>
      </c>
      <c r="G587" s="272">
        <f t="shared" si="146"/>
        <v>853.3</v>
      </c>
      <c r="H587" s="51">
        <f t="shared" si="147"/>
        <v>64.525958045236152</v>
      </c>
    </row>
    <row r="588" spans="1:9" x14ac:dyDescent="0.25">
      <c r="A588" s="5">
        <f t="shared" si="148"/>
        <v>42950</v>
      </c>
      <c r="B588">
        <v>762.2</v>
      </c>
      <c r="C588">
        <v>574.5</v>
      </c>
      <c r="D588">
        <v>681.2</v>
      </c>
      <c r="E588">
        <v>408.9</v>
      </c>
      <c r="F588" s="272">
        <f t="shared" si="145"/>
        <v>1443.4</v>
      </c>
      <c r="G588" s="272">
        <f t="shared" si="146"/>
        <v>983.4</v>
      </c>
      <c r="H588" s="51">
        <f t="shared" si="147"/>
        <v>46.776489729509876</v>
      </c>
    </row>
    <row r="589" spans="1:9" x14ac:dyDescent="0.25">
      <c r="A589" s="5">
        <f t="shared" si="148"/>
        <v>42957</v>
      </c>
      <c r="B589">
        <v>772.3</v>
      </c>
      <c r="C589">
        <v>567</v>
      </c>
      <c r="D589">
        <v>761</v>
      </c>
      <c r="E589">
        <v>472.2</v>
      </c>
      <c r="F589" s="272">
        <f t="shared" si="145"/>
        <v>1533.3</v>
      </c>
      <c r="G589" s="272">
        <f t="shared" si="146"/>
        <v>1039.2</v>
      </c>
      <c r="H589" s="51">
        <f t="shared" si="147"/>
        <v>47.546189376443415</v>
      </c>
    </row>
    <row r="590" spans="1:9" x14ac:dyDescent="0.25">
      <c r="A590" s="5">
        <f t="shared" si="148"/>
        <v>42964</v>
      </c>
      <c r="B590">
        <v>718.1</v>
      </c>
      <c r="C590">
        <v>570.5</v>
      </c>
      <c r="D590">
        <v>841.7</v>
      </c>
      <c r="E590">
        <v>502.3</v>
      </c>
      <c r="F590" s="272">
        <f t="shared" si="145"/>
        <v>1559.8000000000002</v>
      </c>
      <c r="G590" s="272">
        <f t="shared" si="146"/>
        <v>1072.8</v>
      </c>
      <c r="H590" s="51">
        <f t="shared" si="147"/>
        <v>45.395227442207343</v>
      </c>
    </row>
    <row r="591" spans="1:9" x14ac:dyDescent="0.25">
      <c r="A591" s="5">
        <f t="shared" si="148"/>
        <v>42971</v>
      </c>
      <c r="B591">
        <v>747.8</v>
      </c>
      <c r="C591">
        <v>563.1</v>
      </c>
      <c r="D591">
        <v>876.8</v>
      </c>
      <c r="E591">
        <v>529.70000000000005</v>
      </c>
      <c r="F591" s="272">
        <f t="shared" si="145"/>
        <v>1624.6</v>
      </c>
      <c r="G591" s="272">
        <f t="shared" si="146"/>
        <v>1092.8000000000002</v>
      </c>
      <c r="H591" s="51">
        <f t="shared" si="147"/>
        <v>48.663982430453842</v>
      </c>
    </row>
    <row r="592" spans="1:9" x14ac:dyDescent="0.25">
      <c r="A592" s="5">
        <f t="shared" si="148"/>
        <v>42978</v>
      </c>
      <c r="B592">
        <v>718.3</v>
      </c>
      <c r="C592">
        <v>575</v>
      </c>
      <c r="D592">
        <v>899.8</v>
      </c>
      <c r="E592">
        <v>577.4</v>
      </c>
      <c r="F592" s="272">
        <f t="shared" si="145"/>
        <v>1618.1</v>
      </c>
      <c r="G592" s="272">
        <f t="shared" si="146"/>
        <v>1152.4000000000001</v>
      </c>
      <c r="H592" s="51">
        <f t="shared" si="147"/>
        <v>40.411315515446013</v>
      </c>
    </row>
    <row r="593" spans="1:8" x14ac:dyDescent="0.25">
      <c r="A593" s="5">
        <f t="shared" si="148"/>
        <v>42985</v>
      </c>
      <c r="B593">
        <v>603.4</v>
      </c>
      <c r="C593">
        <v>514.70000000000005</v>
      </c>
      <c r="D593">
        <v>983.1</v>
      </c>
      <c r="E593">
        <v>645.9</v>
      </c>
      <c r="F593" s="272">
        <f t="shared" si="145"/>
        <v>1586.5</v>
      </c>
      <c r="G593" s="272">
        <f t="shared" si="146"/>
        <v>1160.5999999999999</v>
      </c>
      <c r="H593" s="51">
        <f t="shared" si="147"/>
        <v>36.696536274340865</v>
      </c>
    </row>
    <row r="594" spans="1:8" x14ac:dyDescent="0.25">
      <c r="A594" s="5">
        <f t="shared" si="148"/>
        <v>42992</v>
      </c>
      <c r="B594" s="16">
        <v>590</v>
      </c>
      <c r="C594">
        <v>603.4</v>
      </c>
      <c r="D594">
        <v>1051.3</v>
      </c>
      <c r="E594">
        <v>683.2</v>
      </c>
      <c r="F594" s="272">
        <f t="shared" si="145"/>
        <v>1641.3</v>
      </c>
      <c r="G594" s="272">
        <f t="shared" si="146"/>
        <v>1286.5999999999999</v>
      </c>
      <c r="H594" s="51">
        <f t="shared" si="147"/>
        <v>27.568785947458419</v>
      </c>
    </row>
    <row r="595" spans="1:8" x14ac:dyDescent="0.25">
      <c r="A595" s="5">
        <f t="shared" si="148"/>
        <v>42999</v>
      </c>
      <c r="B595">
        <v>602.20000000000005</v>
      </c>
      <c r="C595">
        <v>574.79999999999995</v>
      </c>
      <c r="D595">
        <v>1084</v>
      </c>
      <c r="E595">
        <v>824.1</v>
      </c>
      <c r="F595" s="272">
        <f t="shared" si="145"/>
        <v>1686.2</v>
      </c>
      <c r="G595" s="272">
        <f t="shared" si="146"/>
        <v>1398.9</v>
      </c>
      <c r="H595" s="51">
        <f t="shared" si="147"/>
        <v>20.537565229823418</v>
      </c>
    </row>
    <row r="596" spans="1:8" x14ac:dyDescent="0.25">
      <c r="A596" s="5">
        <f t="shared" si="148"/>
        <v>43006</v>
      </c>
      <c r="B596">
        <v>538.29999999999995</v>
      </c>
      <c r="C596">
        <v>531.1</v>
      </c>
      <c r="D596">
        <v>1176.9000000000001</v>
      </c>
      <c r="E596">
        <v>886.1</v>
      </c>
      <c r="F596" s="272">
        <f t="shared" si="145"/>
        <v>1715.2</v>
      </c>
      <c r="G596" s="272">
        <f t="shared" si="146"/>
        <v>1417.2</v>
      </c>
      <c r="H596" s="51">
        <f t="shared" si="147"/>
        <v>21.027377928309331</v>
      </c>
    </row>
    <row r="597" spans="1:8" x14ac:dyDescent="0.25">
      <c r="A597" s="5">
        <f t="shared" si="148"/>
        <v>43013</v>
      </c>
      <c r="B597">
        <v>509.7</v>
      </c>
      <c r="C597">
        <v>489.3</v>
      </c>
      <c r="D597">
        <v>1209.0999999999999</v>
      </c>
      <c r="E597">
        <v>951.4</v>
      </c>
      <c r="F597" s="272">
        <f t="shared" si="145"/>
        <v>1718.8</v>
      </c>
      <c r="G597" s="272">
        <f t="shared" si="146"/>
        <v>1440.7</v>
      </c>
      <c r="H597" s="51">
        <f t="shared" si="147"/>
        <v>19.303116540570553</v>
      </c>
    </row>
    <row r="598" spans="1:8" x14ac:dyDescent="0.25">
      <c r="A598" s="5">
        <f t="shared" si="148"/>
        <v>43020</v>
      </c>
      <c r="B598">
        <v>651.4</v>
      </c>
      <c r="C598">
        <v>536.70000000000005</v>
      </c>
      <c r="D598">
        <v>1247.4000000000001</v>
      </c>
      <c r="E598">
        <v>1003</v>
      </c>
      <c r="F598" s="272">
        <f t="shared" si="145"/>
        <v>1898.8000000000002</v>
      </c>
      <c r="G598" s="272">
        <f t="shared" si="146"/>
        <v>1539.7</v>
      </c>
      <c r="H598" s="51">
        <f t="shared" si="147"/>
        <v>23.322725206209014</v>
      </c>
    </row>
    <row r="599" spans="1:8" x14ac:dyDescent="0.25">
      <c r="A599" s="5">
        <f t="shared" si="148"/>
        <v>43027</v>
      </c>
      <c r="B599">
        <v>639.29999999999995</v>
      </c>
      <c r="C599">
        <v>526.4</v>
      </c>
      <c r="D599">
        <v>1259.4000000000001</v>
      </c>
      <c r="E599">
        <v>1027.0999999999999</v>
      </c>
      <c r="F599" s="272">
        <f t="shared" si="145"/>
        <v>1898.7</v>
      </c>
      <c r="G599" s="272">
        <f t="shared" si="146"/>
        <v>1553.5</v>
      </c>
      <c r="H599" s="51">
        <f t="shared" si="147"/>
        <v>22.220791760540727</v>
      </c>
    </row>
    <row r="600" spans="1:8" x14ac:dyDescent="0.25">
      <c r="A600" s="5">
        <f t="shared" si="148"/>
        <v>43034</v>
      </c>
      <c r="B600">
        <v>685.5</v>
      </c>
      <c r="C600">
        <v>655.20000000000005</v>
      </c>
      <c r="D600">
        <v>1282.3</v>
      </c>
      <c r="E600">
        <v>1040</v>
      </c>
      <c r="F600" s="272">
        <f t="shared" si="145"/>
        <v>1967.8</v>
      </c>
      <c r="G600" s="272">
        <f t="shared" si="146"/>
        <v>1695.2</v>
      </c>
      <c r="H600" s="51">
        <f t="shared" si="147"/>
        <v>16.080698442661621</v>
      </c>
    </row>
    <row r="601" spans="1:8" x14ac:dyDescent="0.25">
      <c r="A601" s="5">
        <f t="shared" si="148"/>
        <v>43041</v>
      </c>
      <c r="B601">
        <v>658.1</v>
      </c>
      <c r="C601">
        <v>587.20000000000005</v>
      </c>
      <c r="D601">
        <v>1337.8</v>
      </c>
      <c r="E601">
        <v>1108</v>
      </c>
      <c r="F601" s="272">
        <f t="shared" si="145"/>
        <v>1995.9</v>
      </c>
      <c r="G601" s="272">
        <f t="shared" si="146"/>
        <v>1695.2</v>
      </c>
      <c r="H601" s="51">
        <f t="shared" si="147"/>
        <v>17.738319962246351</v>
      </c>
    </row>
    <row r="602" spans="1:8" x14ac:dyDescent="0.25">
      <c r="A602" s="5">
        <f t="shared" si="148"/>
        <v>43048</v>
      </c>
      <c r="B602">
        <v>584.9</v>
      </c>
      <c r="C602">
        <v>544.79999999999995</v>
      </c>
      <c r="D602">
        <v>1432</v>
      </c>
      <c r="E602">
        <v>1153.3</v>
      </c>
      <c r="F602" s="272">
        <f t="shared" si="145"/>
        <v>2016.9</v>
      </c>
      <c r="G602" s="272">
        <f t="shared" si="146"/>
        <v>1698.1</v>
      </c>
      <c r="H602" s="51">
        <f t="shared" si="147"/>
        <v>18.773923797185098</v>
      </c>
    </row>
    <row r="603" spans="1:8" x14ac:dyDescent="0.25">
      <c r="A603" s="5">
        <f t="shared" si="148"/>
        <v>43055</v>
      </c>
      <c r="B603" s="16">
        <v>602</v>
      </c>
      <c r="C603">
        <v>510.5</v>
      </c>
      <c r="D603">
        <v>1457.6</v>
      </c>
      <c r="E603">
        <v>1212.4000000000001</v>
      </c>
      <c r="F603" s="272">
        <f t="shared" si="145"/>
        <v>2059.6</v>
      </c>
      <c r="G603" s="272">
        <f t="shared" si="146"/>
        <v>1722.9</v>
      </c>
      <c r="H603" s="51">
        <f t="shared" si="147"/>
        <v>19.542631609495608</v>
      </c>
    </row>
    <row r="604" spans="1:8" x14ac:dyDescent="0.25">
      <c r="A604" s="5">
        <f t="shared" si="148"/>
        <v>43062</v>
      </c>
      <c r="B604">
        <v>608.79999999999995</v>
      </c>
      <c r="C604">
        <v>575.6</v>
      </c>
      <c r="D604">
        <v>1478.2</v>
      </c>
      <c r="E604">
        <v>1233.8</v>
      </c>
      <c r="F604" s="272">
        <f t="shared" si="145"/>
        <v>2087</v>
      </c>
      <c r="G604" s="272">
        <f t="shared" si="146"/>
        <v>1809.4</v>
      </c>
      <c r="H604" s="51">
        <f t="shared" si="147"/>
        <v>15.342102354371612</v>
      </c>
    </row>
    <row r="605" spans="1:8" x14ac:dyDescent="0.25">
      <c r="A605" s="5">
        <f t="shared" si="148"/>
        <v>43069</v>
      </c>
      <c r="B605">
        <v>596.4</v>
      </c>
      <c r="C605">
        <v>596.6</v>
      </c>
      <c r="D605">
        <v>1525.1</v>
      </c>
      <c r="E605">
        <v>1270.5</v>
      </c>
      <c r="F605" s="272">
        <f t="shared" si="145"/>
        <v>2121.5</v>
      </c>
      <c r="G605" s="272">
        <f t="shared" si="146"/>
        <v>1867.1</v>
      </c>
      <c r="H605" s="51">
        <f t="shared" si="147"/>
        <v>13.625408387338656</v>
      </c>
    </row>
    <row r="606" spans="1:8" x14ac:dyDescent="0.25">
      <c r="A606" s="5">
        <f t="shared" si="148"/>
        <v>43076</v>
      </c>
      <c r="B606" s="16">
        <v>632</v>
      </c>
      <c r="C606">
        <v>588.4</v>
      </c>
      <c r="D606">
        <v>1572.8</v>
      </c>
      <c r="E606">
        <v>1322</v>
      </c>
      <c r="F606" s="272">
        <f t="shared" si="145"/>
        <v>2204.8000000000002</v>
      </c>
      <c r="G606" s="272">
        <f t="shared" si="146"/>
        <v>1910.4</v>
      </c>
      <c r="H606" s="51">
        <f t="shared" si="147"/>
        <v>15.410385259631498</v>
      </c>
    </row>
    <row r="607" spans="1:8" x14ac:dyDescent="0.25">
      <c r="A607" s="5">
        <f t="shared" si="148"/>
        <v>43083</v>
      </c>
      <c r="B607">
        <v>576.20000000000005</v>
      </c>
      <c r="C607">
        <v>602</v>
      </c>
      <c r="D607">
        <v>1613.8</v>
      </c>
      <c r="E607">
        <v>1339.7</v>
      </c>
      <c r="F607" s="272">
        <f t="shared" si="145"/>
        <v>2190</v>
      </c>
      <c r="G607" s="272">
        <f t="shared" si="146"/>
        <v>1941.7</v>
      </c>
      <c r="H607" s="51">
        <f t="shared" si="147"/>
        <v>12.787763300200861</v>
      </c>
    </row>
    <row r="608" spans="1:8" x14ac:dyDescent="0.25">
      <c r="A608" s="5">
        <f t="shared" si="148"/>
        <v>43090</v>
      </c>
      <c r="B608">
        <v>615.4</v>
      </c>
      <c r="C608">
        <v>634.20000000000005</v>
      </c>
      <c r="D608">
        <v>1690.4</v>
      </c>
      <c r="E608">
        <v>1425.8</v>
      </c>
      <c r="F608" s="272">
        <f t="shared" si="145"/>
        <v>2305.8000000000002</v>
      </c>
      <c r="G608" s="272">
        <f t="shared" si="146"/>
        <v>2060</v>
      </c>
      <c r="H608" s="51">
        <f t="shared" si="147"/>
        <v>11.932038834951463</v>
      </c>
    </row>
    <row r="609" spans="1:8" x14ac:dyDescent="0.25">
      <c r="A609" s="5">
        <f t="shared" si="148"/>
        <v>43097</v>
      </c>
      <c r="B609">
        <v>613.6</v>
      </c>
      <c r="C609">
        <v>638.20000000000005</v>
      </c>
      <c r="D609">
        <v>1740</v>
      </c>
      <c r="E609">
        <v>1470.6</v>
      </c>
      <c r="F609" s="272">
        <f t="shared" si="145"/>
        <v>2353.6</v>
      </c>
      <c r="G609" s="272">
        <f t="shared" si="146"/>
        <v>2108.8000000000002</v>
      </c>
      <c r="H609" s="51">
        <f t="shared" si="147"/>
        <v>11.608497723823952</v>
      </c>
    </row>
    <row r="610" spans="1:8" x14ac:dyDescent="0.25">
      <c r="A610" s="5">
        <f t="shared" si="148"/>
        <v>43104</v>
      </c>
      <c r="B610">
        <v>528.29999999999995</v>
      </c>
      <c r="C610">
        <v>636.4</v>
      </c>
      <c r="D610">
        <v>1804.8</v>
      </c>
      <c r="E610">
        <v>1538.5</v>
      </c>
      <c r="F610" s="272">
        <f t="shared" ref="F610:G612" si="149">+B610+D610</f>
        <v>2333.1</v>
      </c>
      <c r="G610" s="272">
        <f t="shared" si="149"/>
        <v>2174.9</v>
      </c>
      <c r="H610" s="51">
        <f>(F610/G610-1)*100</f>
        <v>7.2738976504666875</v>
      </c>
    </row>
    <row r="611" spans="1:8" x14ac:dyDescent="0.25">
      <c r="A611" s="5">
        <f t="shared" si="148"/>
        <v>43111</v>
      </c>
      <c r="B611">
        <v>515.20000000000005</v>
      </c>
      <c r="C611">
        <v>589.9</v>
      </c>
      <c r="D611">
        <v>1863.5</v>
      </c>
      <c r="E611">
        <v>1651.4</v>
      </c>
      <c r="F611" s="272">
        <f t="shared" si="149"/>
        <v>2378.6999999999998</v>
      </c>
      <c r="G611" s="272">
        <f t="shared" si="149"/>
        <v>2241.3000000000002</v>
      </c>
      <c r="H611" s="51">
        <f>(F611/G611-1)*100</f>
        <v>6.1303707669655871</v>
      </c>
    </row>
    <row r="612" spans="1:8" x14ac:dyDescent="0.25">
      <c r="A612" s="5">
        <f t="shared" si="148"/>
        <v>43118</v>
      </c>
      <c r="B612">
        <v>498.1</v>
      </c>
      <c r="C612">
        <v>649.9</v>
      </c>
      <c r="D612">
        <v>1931.8</v>
      </c>
      <c r="E612">
        <v>1675.8</v>
      </c>
      <c r="F612" s="272">
        <f t="shared" si="149"/>
        <v>2429.9</v>
      </c>
      <c r="G612" s="272">
        <f t="shared" si="149"/>
        <v>2325.6999999999998</v>
      </c>
      <c r="H612" s="51">
        <f>(F612/G612-1)*100</f>
        <v>4.4803715010534484</v>
      </c>
    </row>
    <row r="613" spans="1:8" x14ac:dyDescent="0.25">
      <c r="A613" s="5">
        <f t="shared" si="148"/>
        <v>43125</v>
      </c>
      <c r="B613">
        <v>516.9</v>
      </c>
      <c r="C613">
        <v>692</v>
      </c>
      <c r="D613">
        <v>1978.2</v>
      </c>
      <c r="E613">
        <v>1711.6</v>
      </c>
      <c r="F613" s="272">
        <f t="shared" ref="F613:F627" si="150">+B613+D613</f>
        <v>2495.1</v>
      </c>
      <c r="G613" s="272">
        <f t="shared" ref="G613:G627" si="151">+C613+E613</f>
        <v>2403.6</v>
      </c>
      <c r="H613" s="51">
        <f t="shared" ref="H613:H627" si="152">(F613/G613-1)*100</f>
        <v>3.8067898152770896</v>
      </c>
    </row>
    <row r="614" spans="1:8" x14ac:dyDescent="0.25">
      <c r="A614" s="5">
        <f t="shared" si="148"/>
        <v>43132</v>
      </c>
      <c r="B614">
        <v>602.29999999999995</v>
      </c>
      <c r="C614">
        <v>706.7</v>
      </c>
      <c r="D614">
        <v>1999.2</v>
      </c>
      <c r="E614">
        <v>1764.2</v>
      </c>
      <c r="F614" s="272">
        <f t="shared" si="150"/>
        <v>2601.5</v>
      </c>
      <c r="G614" s="272">
        <f t="shared" si="151"/>
        <v>2470.9</v>
      </c>
      <c r="H614" s="51">
        <f t="shared" si="152"/>
        <v>5.2855234934639173</v>
      </c>
    </row>
    <row r="615" spans="1:8" x14ac:dyDescent="0.25">
      <c r="A615" s="5">
        <f t="shared" si="148"/>
        <v>43139</v>
      </c>
      <c r="B615">
        <v>562.6</v>
      </c>
      <c r="C615">
        <v>735.5</v>
      </c>
      <c r="D615">
        <v>2097.6</v>
      </c>
      <c r="E615">
        <v>1835.1</v>
      </c>
      <c r="F615" s="272">
        <f t="shared" si="150"/>
        <v>2660.2</v>
      </c>
      <c r="G615" s="272">
        <f t="shared" si="151"/>
        <v>2570.6</v>
      </c>
      <c r="H615" s="51">
        <f t="shared" si="152"/>
        <v>3.4855675717731183</v>
      </c>
    </row>
    <row r="616" spans="1:8" x14ac:dyDescent="0.25">
      <c r="A616" s="5">
        <f t="shared" si="148"/>
        <v>43146</v>
      </c>
      <c r="B616">
        <v>523.5</v>
      </c>
      <c r="C616">
        <v>724.2</v>
      </c>
      <c r="D616">
        <v>2145.1999999999998</v>
      </c>
      <c r="E616">
        <v>1915.9</v>
      </c>
      <c r="F616" s="272">
        <f t="shared" si="150"/>
        <v>2668.7</v>
      </c>
      <c r="G616" s="272">
        <f t="shared" si="151"/>
        <v>2640.1000000000004</v>
      </c>
      <c r="H616" s="51">
        <f t="shared" si="152"/>
        <v>1.0832922995340777</v>
      </c>
    </row>
    <row r="617" spans="1:8" x14ac:dyDescent="0.25">
      <c r="A617" s="5">
        <f t="shared" si="148"/>
        <v>43153</v>
      </c>
      <c r="B617">
        <v>577.5</v>
      </c>
      <c r="C617">
        <v>717.2</v>
      </c>
      <c r="D617">
        <v>2176.1</v>
      </c>
      <c r="E617">
        <v>1987.4</v>
      </c>
      <c r="F617" s="272">
        <f t="shared" si="150"/>
        <v>2753.6</v>
      </c>
      <c r="G617" s="272">
        <f t="shared" si="151"/>
        <v>2704.6000000000004</v>
      </c>
      <c r="H617" s="51">
        <f t="shared" si="152"/>
        <v>1.8117281668268648</v>
      </c>
    </row>
    <row r="618" spans="1:8" x14ac:dyDescent="0.25">
      <c r="A618" s="5">
        <f t="shared" si="148"/>
        <v>43160</v>
      </c>
      <c r="B618">
        <v>496.4</v>
      </c>
      <c r="C618">
        <v>694.5</v>
      </c>
      <c r="D618">
        <v>2247</v>
      </c>
      <c r="E618">
        <v>2051.1</v>
      </c>
      <c r="F618" s="272">
        <f t="shared" si="150"/>
        <v>2743.4</v>
      </c>
      <c r="G618" s="272">
        <f t="shared" si="151"/>
        <v>2745.6</v>
      </c>
      <c r="H618" s="51">
        <f t="shared" si="152"/>
        <v>-8.0128205128193741E-2</v>
      </c>
    </row>
    <row r="619" spans="1:8" x14ac:dyDescent="0.25">
      <c r="A619" s="5">
        <f t="shared" si="148"/>
        <v>43167</v>
      </c>
      <c r="B619">
        <v>497.1</v>
      </c>
      <c r="C619">
        <v>727.3</v>
      </c>
      <c r="D619">
        <v>2282.6</v>
      </c>
      <c r="E619">
        <v>2136.8000000000002</v>
      </c>
      <c r="F619" s="272">
        <f t="shared" si="150"/>
        <v>2779.7</v>
      </c>
      <c r="G619" s="272">
        <f t="shared" si="151"/>
        <v>2864.1000000000004</v>
      </c>
      <c r="H619" s="51">
        <f t="shared" si="152"/>
        <v>-2.9468244823854128</v>
      </c>
    </row>
    <row r="620" spans="1:8" x14ac:dyDescent="0.25">
      <c r="A620" s="5">
        <f t="shared" si="148"/>
        <v>43174</v>
      </c>
      <c r="B620">
        <v>437.3</v>
      </c>
      <c r="C620">
        <v>694.8</v>
      </c>
      <c r="D620">
        <v>2328.6999999999998</v>
      </c>
      <c r="E620">
        <v>2238.4</v>
      </c>
      <c r="F620" s="52">
        <f t="shared" si="150"/>
        <v>2766</v>
      </c>
      <c r="G620" s="272">
        <f t="shared" si="151"/>
        <v>2933.2</v>
      </c>
      <c r="H620" s="51">
        <f t="shared" si="152"/>
        <v>-5.700259102686478</v>
      </c>
    </row>
    <row r="621" spans="1:8" x14ac:dyDescent="0.25">
      <c r="A621" s="5">
        <f t="shared" si="148"/>
        <v>43181</v>
      </c>
      <c r="B621">
        <v>397.1</v>
      </c>
      <c r="C621">
        <v>685.4</v>
      </c>
      <c r="D621">
        <v>2375.5</v>
      </c>
      <c r="E621">
        <v>2321.1999999999998</v>
      </c>
      <c r="F621" s="272">
        <f t="shared" si="150"/>
        <v>2772.6</v>
      </c>
      <c r="G621" s="272">
        <f t="shared" si="151"/>
        <v>3006.6</v>
      </c>
      <c r="H621" s="51">
        <f t="shared" si="152"/>
        <v>-7.7828776691279185</v>
      </c>
    </row>
    <row r="622" spans="1:8" x14ac:dyDescent="0.25">
      <c r="A622" s="5">
        <f t="shared" si="148"/>
        <v>43188</v>
      </c>
      <c r="B622">
        <v>316.89999999999998</v>
      </c>
      <c r="C622">
        <v>613.6</v>
      </c>
      <c r="D622">
        <v>2479.6</v>
      </c>
      <c r="E622">
        <v>2448.9</v>
      </c>
      <c r="F622" s="272">
        <f t="shared" si="150"/>
        <v>2796.5</v>
      </c>
      <c r="G622" s="272">
        <f t="shared" si="151"/>
        <v>3062.5</v>
      </c>
      <c r="H622" s="51">
        <f t="shared" si="152"/>
        <v>-8.6857142857142851</v>
      </c>
    </row>
    <row r="623" spans="1:8" x14ac:dyDescent="0.25">
      <c r="A623" s="5">
        <f t="shared" si="148"/>
        <v>43195</v>
      </c>
      <c r="B623">
        <v>341.8</v>
      </c>
      <c r="C623">
        <v>560.1</v>
      </c>
      <c r="D623">
        <v>2509.1999999999998</v>
      </c>
      <c r="E623">
        <v>2520.6999999999998</v>
      </c>
      <c r="F623" s="52">
        <f t="shared" si="150"/>
        <v>2851</v>
      </c>
      <c r="G623" s="272">
        <f t="shared" si="151"/>
        <v>3080.7999999999997</v>
      </c>
      <c r="H623" s="51">
        <f t="shared" si="152"/>
        <v>-7.4591015320695782</v>
      </c>
    </row>
    <row r="624" spans="1:8" x14ac:dyDescent="0.25">
      <c r="A624" s="5">
        <f t="shared" si="148"/>
        <v>43202</v>
      </c>
      <c r="B624">
        <v>277.3</v>
      </c>
      <c r="C624">
        <v>524.29999999999995</v>
      </c>
      <c r="D624">
        <v>2579.6</v>
      </c>
      <c r="E624">
        <v>2626.1</v>
      </c>
      <c r="F624" s="272">
        <f t="shared" si="150"/>
        <v>2856.9</v>
      </c>
      <c r="G624" s="272">
        <f t="shared" si="151"/>
        <v>3150.3999999999996</v>
      </c>
      <c r="H624" s="51">
        <f t="shared" si="152"/>
        <v>-9.3162772981208555</v>
      </c>
    </row>
    <row r="625" spans="1:9" x14ac:dyDescent="0.25">
      <c r="A625" s="5">
        <f t="shared" si="148"/>
        <v>43209</v>
      </c>
      <c r="B625">
        <v>220.9</v>
      </c>
      <c r="C625">
        <v>455.1</v>
      </c>
      <c r="D625">
        <v>2654.7</v>
      </c>
      <c r="E625">
        <v>2697.7</v>
      </c>
      <c r="F625" s="272">
        <f t="shared" si="150"/>
        <v>2875.6</v>
      </c>
      <c r="G625" s="272">
        <f t="shared" si="151"/>
        <v>3152.7999999999997</v>
      </c>
      <c r="H625" s="51">
        <f t="shared" si="152"/>
        <v>-8.7921847246891556</v>
      </c>
    </row>
    <row r="626" spans="1:9" x14ac:dyDescent="0.25">
      <c r="A626" s="5">
        <f t="shared" si="148"/>
        <v>43216</v>
      </c>
      <c r="B626">
        <v>253.8</v>
      </c>
      <c r="C626">
        <v>386.4</v>
      </c>
      <c r="D626">
        <v>2691.8</v>
      </c>
      <c r="E626">
        <v>2796.1</v>
      </c>
      <c r="F626" s="272">
        <f t="shared" si="150"/>
        <v>2945.6000000000004</v>
      </c>
      <c r="G626" s="272">
        <f t="shared" si="151"/>
        <v>3182.5</v>
      </c>
      <c r="H626" s="51">
        <f t="shared" si="152"/>
        <v>-7.4438334642576436</v>
      </c>
    </row>
    <row r="627" spans="1:9" x14ac:dyDescent="0.25">
      <c r="A627" s="5">
        <f t="shared" si="148"/>
        <v>43223</v>
      </c>
      <c r="B627">
        <v>221.4</v>
      </c>
      <c r="C627">
        <v>381.6</v>
      </c>
      <c r="D627">
        <v>2730.2</v>
      </c>
      <c r="E627">
        <v>2810.3</v>
      </c>
      <c r="F627" s="272">
        <f t="shared" si="150"/>
        <v>2951.6</v>
      </c>
      <c r="G627" s="272">
        <f t="shared" si="151"/>
        <v>3191.9</v>
      </c>
      <c r="H627" s="51">
        <f t="shared" si="152"/>
        <v>-7.5284313418340183</v>
      </c>
      <c r="I627">
        <v>238.9</v>
      </c>
    </row>
    <row r="628" spans="1:9" x14ac:dyDescent="0.25">
      <c r="A628" s="5">
        <f t="shared" si="148"/>
        <v>43230</v>
      </c>
      <c r="B628">
        <v>176.2</v>
      </c>
      <c r="C628" s="16">
        <v>354</v>
      </c>
      <c r="D628">
        <v>2780.5</v>
      </c>
      <c r="E628">
        <v>2860.1</v>
      </c>
      <c r="F628" s="272">
        <f t="shared" ref="F628:F640" si="153">+B628+D628</f>
        <v>2956.7</v>
      </c>
      <c r="G628" s="272">
        <f t="shared" ref="G628:G640" si="154">+C628+E628</f>
        <v>3214.1</v>
      </c>
      <c r="H628" s="51">
        <f t="shared" ref="H628:H640" si="155">(F628/G628-1)*100</f>
        <v>-8.0084627111788755</v>
      </c>
      <c r="I628" s="16">
        <v>258</v>
      </c>
    </row>
    <row r="629" spans="1:9" x14ac:dyDescent="0.25">
      <c r="A629" s="5">
        <f t="shared" si="148"/>
        <v>43237</v>
      </c>
      <c r="B629">
        <v>137.5</v>
      </c>
      <c r="C629">
        <v>377.8</v>
      </c>
      <c r="D629">
        <v>2817.7</v>
      </c>
      <c r="E629">
        <v>2955.7</v>
      </c>
      <c r="F629" s="272">
        <f t="shared" si="153"/>
        <v>2955.2</v>
      </c>
      <c r="G629" s="272">
        <f t="shared" si="154"/>
        <v>3333.5</v>
      </c>
      <c r="H629" s="51">
        <f t="shared" si="155"/>
        <v>-11.348432578371082</v>
      </c>
      <c r="I629">
        <v>291.39999999999998</v>
      </c>
    </row>
    <row r="630" spans="1:9" x14ac:dyDescent="0.25">
      <c r="A630" s="5">
        <f t="shared" si="148"/>
        <v>43244</v>
      </c>
      <c r="B630" s="16">
        <v>100</v>
      </c>
      <c r="C630">
        <v>327.2</v>
      </c>
      <c r="D630">
        <v>2866.5</v>
      </c>
      <c r="E630" s="16">
        <v>2988</v>
      </c>
      <c r="F630" s="272">
        <f t="shared" si="153"/>
        <v>2966.5</v>
      </c>
      <c r="G630" s="272">
        <f t="shared" si="154"/>
        <v>3315.2</v>
      </c>
      <c r="H630" s="51">
        <f t="shared" si="155"/>
        <v>-10.518219111969106</v>
      </c>
      <c r="I630">
        <v>280.5</v>
      </c>
    </row>
    <row r="631" spans="1:9" x14ac:dyDescent="0.25">
      <c r="A631" s="5">
        <f t="shared" si="148"/>
        <v>43251</v>
      </c>
      <c r="B631">
        <v>37.299999999999997</v>
      </c>
      <c r="C631">
        <v>214.5</v>
      </c>
      <c r="D631">
        <v>2935</v>
      </c>
      <c r="E631">
        <v>3089.7</v>
      </c>
      <c r="F631" s="272">
        <f t="shared" si="153"/>
        <v>2972.3</v>
      </c>
      <c r="G631" s="272">
        <f t="shared" si="154"/>
        <v>3304.2</v>
      </c>
      <c r="H631" s="51">
        <f t="shared" si="155"/>
        <v>-10.04479147751346</v>
      </c>
      <c r="I631">
        <v>348.6</v>
      </c>
    </row>
    <row r="632" spans="1:9" x14ac:dyDescent="0.25">
      <c r="A632" s="5">
        <f t="shared" si="148"/>
        <v>43258</v>
      </c>
      <c r="B632" s="16">
        <v>333</v>
      </c>
      <c r="C632">
        <v>967.8</v>
      </c>
      <c r="D632">
        <v>16.3</v>
      </c>
      <c r="E632">
        <v>34.799999999999997</v>
      </c>
      <c r="F632" s="272">
        <f t="shared" si="153"/>
        <v>349.3</v>
      </c>
      <c r="G632" s="272">
        <f t="shared" si="154"/>
        <v>1002.5999999999999</v>
      </c>
      <c r="H632" s="51">
        <f t="shared" si="155"/>
        <v>-65.160582485537603</v>
      </c>
    </row>
    <row r="633" spans="1:9" x14ac:dyDescent="0.25">
      <c r="A633" s="5">
        <f t="shared" si="148"/>
        <v>43265</v>
      </c>
      <c r="B633">
        <v>365.8</v>
      </c>
      <c r="C633">
        <v>912.8</v>
      </c>
      <c r="D633">
        <v>29.8</v>
      </c>
      <c r="E633">
        <v>92.2</v>
      </c>
      <c r="F633" s="272">
        <f t="shared" si="153"/>
        <v>395.6</v>
      </c>
      <c r="G633" s="272">
        <f t="shared" si="154"/>
        <v>1005</v>
      </c>
      <c r="H633" s="51">
        <f t="shared" si="155"/>
        <v>-60.636815920398</v>
      </c>
    </row>
    <row r="634" spans="1:9" x14ac:dyDescent="0.25">
      <c r="A634" s="5">
        <f t="shared" si="148"/>
        <v>43272</v>
      </c>
      <c r="B634">
        <v>400.8</v>
      </c>
      <c r="C634">
        <v>993.8</v>
      </c>
      <c r="D634">
        <v>81.599999999999994</v>
      </c>
      <c r="E634">
        <v>168.8</v>
      </c>
      <c r="F634" s="272">
        <f t="shared" si="153"/>
        <v>482.4</v>
      </c>
      <c r="G634" s="272">
        <f t="shared" si="154"/>
        <v>1162.5999999999999</v>
      </c>
      <c r="H634" s="51">
        <f t="shared" si="155"/>
        <v>-58.506795114398756</v>
      </c>
    </row>
    <row r="635" spans="1:9" x14ac:dyDescent="0.25">
      <c r="A635" s="5">
        <f t="shared" si="148"/>
        <v>43279</v>
      </c>
      <c r="B635">
        <v>443.1</v>
      </c>
      <c r="C635">
        <v>980.8</v>
      </c>
      <c r="D635">
        <v>127.5</v>
      </c>
      <c r="E635">
        <v>255.7</v>
      </c>
      <c r="F635" s="272">
        <f t="shared" si="153"/>
        <v>570.6</v>
      </c>
      <c r="G635" s="272">
        <f t="shared" si="154"/>
        <v>1236.5</v>
      </c>
      <c r="H635" s="51">
        <f t="shared" si="155"/>
        <v>-53.853619086130202</v>
      </c>
    </row>
    <row r="636" spans="1:9" x14ac:dyDescent="0.25">
      <c r="A636" s="5">
        <f t="shared" si="148"/>
        <v>43286</v>
      </c>
      <c r="B636">
        <v>433.5</v>
      </c>
      <c r="C636">
        <v>905.9</v>
      </c>
      <c r="D636">
        <v>164.2</v>
      </c>
      <c r="E636">
        <v>361.8</v>
      </c>
      <c r="F636" s="272">
        <f t="shared" si="153"/>
        <v>597.70000000000005</v>
      </c>
      <c r="G636" s="272">
        <f t="shared" si="154"/>
        <v>1267.7</v>
      </c>
      <c r="H636" s="51">
        <f t="shared" si="155"/>
        <v>-52.851621045988793</v>
      </c>
    </row>
    <row r="637" spans="1:9" x14ac:dyDescent="0.25">
      <c r="A637" s="5">
        <f t="shared" si="148"/>
        <v>43293</v>
      </c>
      <c r="B637" s="16">
        <v>368</v>
      </c>
      <c r="C637">
        <v>844.7</v>
      </c>
      <c r="D637">
        <v>232</v>
      </c>
      <c r="E637">
        <v>510.9</v>
      </c>
      <c r="F637" s="272">
        <f t="shared" si="153"/>
        <v>600</v>
      </c>
      <c r="G637" s="272">
        <f t="shared" si="154"/>
        <v>1355.6</v>
      </c>
      <c r="H637" s="51">
        <f t="shared" si="155"/>
        <v>-55.739156093242848</v>
      </c>
    </row>
    <row r="638" spans="1:9" x14ac:dyDescent="0.25">
      <c r="A638" s="5">
        <f t="shared" si="148"/>
        <v>43300</v>
      </c>
      <c r="B638">
        <v>319.10000000000002</v>
      </c>
      <c r="C638">
        <v>792.2</v>
      </c>
      <c r="D638">
        <v>298.3</v>
      </c>
      <c r="E638">
        <v>591.6</v>
      </c>
      <c r="F638" s="272">
        <f t="shared" si="153"/>
        <v>617.40000000000009</v>
      </c>
      <c r="G638" s="272">
        <f t="shared" si="154"/>
        <v>1383.8000000000002</v>
      </c>
      <c r="H638" s="51">
        <f t="shared" si="155"/>
        <v>-55.383725971961262</v>
      </c>
    </row>
    <row r="639" spans="1:9" x14ac:dyDescent="0.25">
      <c r="A639" s="5">
        <f t="shared" si="148"/>
        <v>43307</v>
      </c>
      <c r="B639">
        <v>316.8</v>
      </c>
      <c r="C639">
        <v>743.6</v>
      </c>
      <c r="D639">
        <v>331.2</v>
      </c>
      <c r="E639">
        <v>660.3</v>
      </c>
      <c r="F639" s="272">
        <f t="shared" si="153"/>
        <v>648</v>
      </c>
      <c r="G639" s="272">
        <f t="shared" si="154"/>
        <v>1403.9</v>
      </c>
      <c r="H639" s="51">
        <f t="shared" si="155"/>
        <v>-53.842866301018603</v>
      </c>
    </row>
    <row r="640" spans="1:9" x14ac:dyDescent="0.25">
      <c r="A640" s="5">
        <f t="shared" si="148"/>
        <v>43314</v>
      </c>
      <c r="B640" s="16">
        <v>320.89999999999998</v>
      </c>
      <c r="C640" s="16">
        <v>762.2</v>
      </c>
      <c r="D640" s="16">
        <v>377.3</v>
      </c>
      <c r="E640" s="16">
        <v>681.2</v>
      </c>
      <c r="F640" s="272">
        <f t="shared" si="153"/>
        <v>698.2</v>
      </c>
      <c r="G640" s="272">
        <f t="shared" si="154"/>
        <v>1443.4</v>
      </c>
      <c r="H640" s="51">
        <f t="shared" si="155"/>
        <v>-51.628100318691985</v>
      </c>
    </row>
    <row r="641" spans="1:8" x14ac:dyDescent="0.25">
      <c r="A641" s="5">
        <f t="shared" ref="A641:A704" si="156">+A640+7</f>
        <v>43321</v>
      </c>
      <c r="B641" s="16">
        <v>467.3</v>
      </c>
      <c r="C641" s="16">
        <v>772.3</v>
      </c>
      <c r="D641" s="16">
        <v>478.6</v>
      </c>
      <c r="E641" s="16">
        <v>761</v>
      </c>
      <c r="F641" s="272">
        <f t="shared" ref="F641:F650" si="157">+B641+D641</f>
        <v>945.90000000000009</v>
      </c>
      <c r="G641" s="272">
        <f t="shared" ref="G641:G650" si="158">+C641+E641</f>
        <v>1533.3</v>
      </c>
      <c r="H641" s="51">
        <f t="shared" ref="H641:H650" si="159">(F641/G641-1)*100</f>
        <v>-38.309528468010171</v>
      </c>
    </row>
    <row r="642" spans="1:8" x14ac:dyDescent="0.25">
      <c r="A642" s="5">
        <f t="shared" si="156"/>
        <v>43328</v>
      </c>
      <c r="B642" s="16">
        <v>490.2</v>
      </c>
      <c r="C642" s="16">
        <v>718.1</v>
      </c>
      <c r="D642" s="16">
        <v>502.9</v>
      </c>
      <c r="E642" s="16">
        <v>841.7</v>
      </c>
      <c r="F642" s="272">
        <f t="shared" si="157"/>
        <v>993.09999999999991</v>
      </c>
      <c r="G642" s="272">
        <f t="shared" si="158"/>
        <v>1559.8000000000002</v>
      </c>
      <c r="H642" s="51">
        <f t="shared" si="159"/>
        <v>-36.331580971919486</v>
      </c>
    </row>
    <row r="643" spans="1:8" x14ac:dyDescent="0.25">
      <c r="A643" s="5">
        <f t="shared" si="156"/>
        <v>43335</v>
      </c>
      <c r="B643" s="16">
        <v>523.9</v>
      </c>
      <c r="C643" s="16">
        <v>747.8</v>
      </c>
      <c r="D643" s="16">
        <v>550</v>
      </c>
      <c r="E643" s="16">
        <v>876.8</v>
      </c>
      <c r="F643" s="272">
        <f t="shared" si="157"/>
        <v>1073.9000000000001</v>
      </c>
      <c r="G643" s="272">
        <f t="shared" si="158"/>
        <v>1624.6</v>
      </c>
      <c r="H643" s="51">
        <f t="shared" si="159"/>
        <v>-33.897574787640025</v>
      </c>
    </row>
    <row r="644" spans="1:8" x14ac:dyDescent="0.25">
      <c r="A644" s="5">
        <f t="shared" si="156"/>
        <v>43342</v>
      </c>
      <c r="B644" s="16">
        <v>547.9</v>
      </c>
      <c r="C644" s="16">
        <v>718.3</v>
      </c>
      <c r="D644" s="16">
        <v>604.29999999999995</v>
      </c>
      <c r="E644" s="16">
        <v>899.8</v>
      </c>
      <c r="F644" s="272">
        <f t="shared" si="157"/>
        <v>1152.1999999999998</v>
      </c>
      <c r="G644" s="272">
        <f t="shared" si="158"/>
        <v>1618.1</v>
      </c>
      <c r="H644" s="51">
        <f t="shared" si="159"/>
        <v>-28.79302886100983</v>
      </c>
    </row>
    <row r="645" spans="1:8" x14ac:dyDescent="0.25">
      <c r="A645" s="5">
        <f t="shared" si="156"/>
        <v>43349</v>
      </c>
      <c r="B645" s="16">
        <v>567.9</v>
      </c>
      <c r="C645" s="16">
        <v>603.4</v>
      </c>
      <c r="D645" s="16">
        <v>621.29999999999995</v>
      </c>
      <c r="E645" s="16">
        <v>983.1</v>
      </c>
      <c r="F645" s="272">
        <f t="shared" si="157"/>
        <v>1189.1999999999998</v>
      </c>
      <c r="G645" s="272">
        <f t="shared" si="158"/>
        <v>1586.5</v>
      </c>
      <c r="H645" s="51">
        <f t="shared" si="159"/>
        <v>-25.042546485975425</v>
      </c>
    </row>
    <row r="646" spans="1:8" x14ac:dyDescent="0.25">
      <c r="A646" s="5">
        <f t="shared" si="156"/>
        <v>43356</v>
      </c>
      <c r="B646" s="16">
        <v>542.70000000000005</v>
      </c>
      <c r="C646" s="16">
        <v>590</v>
      </c>
      <c r="D646" s="16">
        <v>671.2</v>
      </c>
      <c r="E646" s="16">
        <v>1051.3</v>
      </c>
      <c r="F646" s="272">
        <f t="shared" si="157"/>
        <v>1213.9000000000001</v>
      </c>
      <c r="G646" s="272">
        <f t="shared" si="158"/>
        <v>1641.3</v>
      </c>
      <c r="H646" s="51">
        <f t="shared" si="159"/>
        <v>-26.040333881679146</v>
      </c>
    </row>
    <row r="647" spans="1:8" x14ac:dyDescent="0.25">
      <c r="A647" s="5">
        <f t="shared" si="156"/>
        <v>43363</v>
      </c>
      <c r="B647" s="16">
        <v>554.4</v>
      </c>
      <c r="C647" s="16">
        <v>602.20000000000005</v>
      </c>
      <c r="D647" s="16">
        <v>750.6</v>
      </c>
      <c r="E647" s="16">
        <v>1084</v>
      </c>
      <c r="F647" s="52">
        <f t="shared" si="157"/>
        <v>1305</v>
      </c>
      <c r="G647" s="272">
        <f t="shared" si="158"/>
        <v>1686.2</v>
      </c>
      <c r="H647" s="51">
        <f t="shared" si="159"/>
        <v>-22.607045427588666</v>
      </c>
    </row>
    <row r="648" spans="1:8" x14ac:dyDescent="0.25">
      <c r="A648" s="5">
        <f t="shared" si="156"/>
        <v>43370</v>
      </c>
      <c r="B648">
        <v>562.29999999999995</v>
      </c>
      <c r="C648">
        <v>538.29999999999995</v>
      </c>
      <c r="D648">
        <v>769.3</v>
      </c>
      <c r="E648">
        <v>1176.9000000000001</v>
      </c>
      <c r="F648" s="272">
        <f t="shared" si="157"/>
        <v>1331.6</v>
      </c>
      <c r="G648" s="272">
        <f t="shared" si="158"/>
        <v>1715.2</v>
      </c>
      <c r="H648" s="51">
        <f t="shared" si="159"/>
        <v>-22.364738805970152</v>
      </c>
    </row>
    <row r="649" spans="1:8" x14ac:dyDescent="0.25">
      <c r="A649" s="5">
        <f t="shared" si="156"/>
        <v>43377</v>
      </c>
      <c r="B649" s="16">
        <v>565</v>
      </c>
      <c r="C649">
        <v>509.7</v>
      </c>
      <c r="D649">
        <v>819.5</v>
      </c>
      <c r="E649">
        <v>1209.0999999999999</v>
      </c>
      <c r="F649" s="272">
        <f t="shared" si="157"/>
        <v>1384.5</v>
      </c>
      <c r="G649" s="272">
        <f t="shared" si="158"/>
        <v>1718.8</v>
      </c>
      <c r="H649" s="51">
        <f t="shared" si="159"/>
        <v>-19.44961601117058</v>
      </c>
    </row>
    <row r="650" spans="1:8" x14ac:dyDescent="0.25">
      <c r="A650" s="5">
        <f t="shared" si="156"/>
        <v>43384</v>
      </c>
      <c r="B650">
        <v>455.5</v>
      </c>
      <c r="C650">
        <v>651.4</v>
      </c>
      <c r="D650">
        <v>939.7</v>
      </c>
      <c r="E650">
        <v>1247.4000000000001</v>
      </c>
      <c r="F650" s="272">
        <f t="shared" si="157"/>
        <v>1395.2</v>
      </c>
      <c r="G650" s="272">
        <f t="shared" si="158"/>
        <v>1898.8000000000002</v>
      </c>
      <c r="H650" s="51">
        <f t="shared" si="159"/>
        <v>-26.522013903518015</v>
      </c>
    </row>
    <row r="651" spans="1:8" x14ac:dyDescent="0.25">
      <c r="A651" s="5">
        <f t="shared" si="156"/>
        <v>43391</v>
      </c>
      <c r="B651">
        <v>510.3</v>
      </c>
      <c r="C651">
        <v>639.29999999999995</v>
      </c>
      <c r="D651">
        <v>969.7</v>
      </c>
      <c r="E651">
        <v>1259.4000000000001</v>
      </c>
      <c r="F651" s="272">
        <f t="shared" ref="F651:F678" si="160">+B651+D651</f>
        <v>1480</v>
      </c>
      <c r="G651" s="272">
        <f t="shared" ref="G651:G678" si="161">+C651+E651</f>
        <v>1898.7</v>
      </c>
      <c r="H651" s="51">
        <f t="shared" ref="H651:H678" si="162">(F651/G651-1)*100</f>
        <v>-22.051930268078156</v>
      </c>
    </row>
    <row r="652" spans="1:8" x14ac:dyDescent="0.25">
      <c r="A652" s="5">
        <f t="shared" si="156"/>
        <v>43398</v>
      </c>
      <c r="B652">
        <v>513.9</v>
      </c>
      <c r="C652">
        <v>685.5</v>
      </c>
      <c r="D652">
        <v>1008.3</v>
      </c>
      <c r="E652">
        <v>1282.3</v>
      </c>
      <c r="F652" s="272">
        <f t="shared" si="160"/>
        <v>1522.1999999999998</v>
      </c>
      <c r="G652" s="272">
        <f t="shared" si="161"/>
        <v>1967.8</v>
      </c>
      <c r="H652" s="51">
        <f t="shared" si="162"/>
        <v>-22.644577700985881</v>
      </c>
    </row>
    <row r="653" spans="1:8" x14ac:dyDescent="0.25">
      <c r="A653" s="5">
        <f t="shared" si="156"/>
        <v>43405</v>
      </c>
      <c r="B653">
        <v>548.1</v>
      </c>
      <c r="C653">
        <v>658.1</v>
      </c>
      <c r="D653">
        <v>1039.9000000000001</v>
      </c>
      <c r="E653">
        <v>1337.8</v>
      </c>
      <c r="F653" s="272">
        <f t="shared" si="160"/>
        <v>1588</v>
      </c>
      <c r="G653" s="272">
        <f t="shared" si="161"/>
        <v>1995.9</v>
      </c>
      <c r="H653" s="51">
        <f t="shared" si="162"/>
        <v>-20.436895636053908</v>
      </c>
    </row>
    <row r="654" spans="1:8" x14ac:dyDescent="0.25">
      <c r="A654" s="5">
        <f t="shared" si="156"/>
        <v>43412</v>
      </c>
      <c r="B654">
        <v>576.79999999999995</v>
      </c>
      <c r="C654">
        <v>584.9</v>
      </c>
      <c r="D654">
        <v>1055.9000000000001</v>
      </c>
      <c r="E654" s="16">
        <v>1432</v>
      </c>
      <c r="F654" s="272">
        <f t="shared" si="160"/>
        <v>1632.7</v>
      </c>
      <c r="G654" s="272">
        <f t="shared" si="161"/>
        <v>2016.9</v>
      </c>
      <c r="H654" s="51">
        <f t="shared" si="162"/>
        <v>-19.049035648767909</v>
      </c>
    </row>
    <row r="655" spans="1:8" x14ac:dyDescent="0.25">
      <c r="A655" s="5">
        <f t="shared" si="156"/>
        <v>43419</v>
      </c>
      <c r="B655">
        <v>578.5</v>
      </c>
      <c r="C655" s="16">
        <v>602</v>
      </c>
      <c r="D655">
        <v>1166.9000000000001</v>
      </c>
      <c r="E655">
        <v>1457.6</v>
      </c>
      <c r="F655" s="272">
        <f t="shared" si="160"/>
        <v>1745.4</v>
      </c>
      <c r="G655" s="272">
        <f t="shared" si="161"/>
        <v>2059.6</v>
      </c>
      <c r="H655" s="51">
        <f t="shared" si="162"/>
        <v>-15.25538939599922</v>
      </c>
    </row>
    <row r="656" spans="1:8" x14ac:dyDescent="0.25">
      <c r="A656" s="5">
        <f t="shared" si="156"/>
        <v>43426</v>
      </c>
      <c r="B656" s="17">
        <v>612</v>
      </c>
      <c r="C656">
        <v>608.79999999999995</v>
      </c>
      <c r="D656">
        <v>1211.5</v>
      </c>
      <c r="E656">
        <v>1478.2</v>
      </c>
      <c r="F656" s="272">
        <f t="shared" si="160"/>
        <v>1823.5</v>
      </c>
      <c r="G656" s="272">
        <f t="shared" si="161"/>
        <v>2087</v>
      </c>
      <c r="H656" s="51">
        <f t="shared" si="162"/>
        <v>-12.625778629611883</v>
      </c>
    </row>
    <row r="657" spans="1:8" x14ac:dyDescent="0.25">
      <c r="A657" s="5">
        <f t="shared" si="156"/>
        <v>43433</v>
      </c>
      <c r="B657">
        <v>678.4</v>
      </c>
      <c r="C657">
        <v>596.4</v>
      </c>
      <c r="D657">
        <v>1263.2</v>
      </c>
      <c r="E657">
        <v>1525.1</v>
      </c>
      <c r="F657" s="272">
        <f t="shared" si="160"/>
        <v>1941.6</v>
      </c>
      <c r="G657" s="272">
        <f t="shared" si="161"/>
        <v>2121.5</v>
      </c>
      <c r="H657" s="51">
        <f t="shared" si="162"/>
        <v>-8.4798491633278346</v>
      </c>
    </row>
    <row r="658" spans="1:8" x14ac:dyDescent="0.25">
      <c r="A658" s="5">
        <f t="shared" si="156"/>
        <v>43440</v>
      </c>
      <c r="B658" s="16">
        <v>654</v>
      </c>
      <c r="C658" s="16">
        <v>632</v>
      </c>
      <c r="D658">
        <v>1349.3</v>
      </c>
      <c r="E658">
        <v>1572.8</v>
      </c>
      <c r="F658" s="272">
        <f t="shared" si="160"/>
        <v>2003.3</v>
      </c>
      <c r="G658" s="272">
        <f t="shared" si="161"/>
        <v>2204.8000000000002</v>
      </c>
      <c r="H658" s="51">
        <f t="shared" si="162"/>
        <v>-9.1391509433962348</v>
      </c>
    </row>
    <row r="659" spans="1:8" x14ac:dyDescent="0.25">
      <c r="A659" s="5">
        <f t="shared" si="156"/>
        <v>43447</v>
      </c>
      <c r="B659">
        <v>606.6</v>
      </c>
      <c r="C659">
        <v>576.20000000000005</v>
      </c>
      <c r="D659">
        <v>1414.3</v>
      </c>
      <c r="E659">
        <v>1613.8</v>
      </c>
      <c r="F659" s="272">
        <f t="shared" si="160"/>
        <v>2020.9</v>
      </c>
      <c r="G659" s="272">
        <f t="shared" si="161"/>
        <v>2190</v>
      </c>
      <c r="H659" s="51">
        <f t="shared" si="162"/>
        <v>-7.7214611872146062</v>
      </c>
    </row>
    <row r="660" spans="1:8" x14ac:dyDescent="0.25">
      <c r="A660" s="5">
        <f t="shared" si="156"/>
        <v>43454</v>
      </c>
      <c r="B660">
        <v>613.6</v>
      </c>
      <c r="C660">
        <v>615.4</v>
      </c>
      <c r="D660">
        <v>1430.8</v>
      </c>
      <c r="E660">
        <v>1679.4</v>
      </c>
      <c r="F660" s="272">
        <f t="shared" si="160"/>
        <v>2044.4</v>
      </c>
      <c r="G660" s="272">
        <f t="shared" si="161"/>
        <v>2294.8000000000002</v>
      </c>
      <c r="H660" s="51">
        <f t="shared" si="162"/>
        <v>-10.911626285515085</v>
      </c>
    </row>
    <row r="661" spans="1:8" x14ac:dyDescent="0.25">
      <c r="A661" s="5">
        <f t="shared" si="156"/>
        <v>43461</v>
      </c>
      <c r="B661">
        <v>685.2</v>
      </c>
      <c r="C661">
        <v>613.6</v>
      </c>
      <c r="D661">
        <v>1494.5</v>
      </c>
      <c r="E661" s="16">
        <v>1740</v>
      </c>
      <c r="F661" s="272">
        <f t="shared" si="160"/>
        <v>2179.6999999999998</v>
      </c>
      <c r="G661" s="272">
        <f t="shared" si="161"/>
        <v>2353.6</v>
      </c>
      <c r="H661" s="51">
        <f t="shared" si="162"/>
        <v>-7.388681169272604</v>
      </c>
    </row>
    <row r="662" spans="1:8" x14ac:dyDescent="0.25">
      <c r="A662" s="5">
        <f t="shared" si="156"/>
        <v>43468</v>
      </c>
      <c r="B662">
        <v>643.9</v>
      </c>
      <c r="C662">
        <v>528.29999999999995</v>
      </c>
      <c r="D662">
        <v>1568.9</v>
      </c>
      <c r="E662">
        <v>1804.8</v>
      </c>
      <c r="F662" s="272">
        <f t="shared" si="160"/>
        <v>2212.8000000000002</v>
      </c>
      <c r="G662" s="272">
        <f t="shared" si="161"/>
        <v>2333.1</v>
      </c>
      <c r="H662" s="51">
        <f t="shared" si="162"/>
        <v>-5.1562299087051455</v>
      </c>
    </row>
    <row r="663" spans="1:8" x14ac:dyDescent="0.25">
      <c r="A663" s="5">
        <f t="shared" si="156"/>
        <v>43475</v>
      </c>
      <c r="B663">
        <v>0</v>
      </c>
      <c r="C663">
        <v>515.20000000000005</v>
      </c>
      <c r="D663">
        <v>0</v>
      </c>
      <c r="E663">
        <v>1863.5</v>
      </c>
      <c r="F663" s="272">
        <f t="shared" si="160"/>
        <v>0</v>
      </c>
      <c r="G663" s="272">
        <f t="shared" si="161"/>
        <v>2378.6999999999998</v>
      </c>
      <c r="H663" s="171">
        <f t="shared" si="162"/>
        <v>-100</v>
      </c>
    </row>
    <row r="664" spans="1:8" x14ac:dyDescent="0.25">
      <c r="A664" s="5">
        <f t="shared" si="156"/>
        <v>43482</v>
      </c>
      <c r="B664">
        <v>0</v>
      </c>
      <c r="C664">
        <v>498.1</v>
      </c>
      <c r="D664">
        <v>0</v>
      </c>
      <c r="E664">
        <v>1931.8</v>
      </c>
      <c r="F664" s="272">
        <f t="shared" si="160"/>
        <v>0</v>
      </c>
      <c r="G664" s="272">
        <f t="shared" si="161"/>
        <v>2429.9</v>
      </c>
      <c r="H664" s="171">
        <f t="shared" si="162"/>
        <v>-100</v>
      </c>
    </row>
    <row r="665" spans="1:8" x14ac:dyDescent="0.25">
      <c r="A665" s="5">
        <f t="shared" si="156"/>
        <v>43489</v>
      </c>
      <c r="B665">
        <v>0</v>
      </c>
      <c r="C665">
        <v>516.9</v>
      </c>
      <c r="D665">
        <v>0</v>
      </c>
      <c r="E665">
        <v>1978.2</v>
      </c>
      <c r="F665" s="272">
        <f t="shared" si="160"/>
        <v>0</v>
      </c>
      <c r="G665" s="272">
        <f t="shared" si="161"/>
        <v>2495.1</v>
      </c>
      <c r="H665" s="171">
        <f t="shared" si="162"/>
        <v>-100</v>
      </c>
    </row>
    <row r="666" spans="1:8" x14ac:dyDescent="0.25">
      <c r="A666" s="5">
        <f t="shared" si="156"/>
        <v>43496</v>
      </c>
      <c r="B666">
        <v>0</v>
      </c>
      <c r="C666">
        <v>602.29999999999995</v>
      </c>
      <c r="D666">
        <v>0</v>
      </c>
      <c r="E666">
        <v>1999.2</v>
      </c>
      <c r="F666" s="272">
        <f t="shared" si="160"/>
        <v>0</v>
      </c>
      <c r="G666" s="272">
        <f t="shared" si="161"/>
        <v>2601.5</v>
      </c>
      <c r="H666" s="171">
        <f t="shared" si="162"/>
        <v>-100</v>
      </c>
    </row>
    <row r="667" spans="1:8" x14ac:dyDescent="0.25">
      <c r="A667" s="5">
        <f t="shared" si="156"/>
        <v>43503</v>
      </c>
      <c r="B667">
        <v>0</v>
      </c>
      <c r="C667">
        <v>562.6</v>
      </c>
      <c r="D667">
        <v>0</v>
      </c>
      <c r="E667">
        <v>2097.6</v>
      </c>
      <c r="F667" s="272">
        <f t="shared" si="160"/>
        <v>0</v>
      </c>
      <c r="G667" s="272">
        <f t="shared" si="161"/>
        <v>2660.2</v>
      </c>
      <c r="H667" s="171">
        <f t="shared" si="162"/>
        <v>-100</v>
      </c>
    </row>
    <row r="668" spans="1:8" x14ac:dyDescent="0.25">
      <c r="A668" s="5">
        <f t="shared" si="156"/>
        <v>43510</v>
      </c>
      <c r="B668">
        <v>480.7</v>
      </c>
      <c r="C668">
        <v>523.5</v>
      </c>
      <c r="D668">
        <v>2031.6</v>
      </c>
      <c r="E668">
        <v>2145.1999999999998</v>
      </c>
      <c r="F668" s="272">
        <f t="shared" si="160"/>
        <v>2512.2999999999997</v>
      </c>
      <c r="G668" s="272">
        <f t="shared" si="161"/>
        <v>2668.7</v>
      </c>
      <c r="H668" s="171">
        <f t="shared" si="162"/>
        <v>-5.8605313448495515</v>
      </c>
    </row>
    <row r="669" spans="1:8" x14ac:dyDescent="0.25">
      <c r="A669" s="5">
        <f t="shared" si="156"/>
        <v>43517</v>
      </c>
      <c r="B669">
        <v>489.3</v>
      </c>
      <c r="C669">
        <v>577.5</v>
      </c>
      <c r="D669">
        <v>2066.6</v>
      </c>
      <c r="E669">
        <v>2176.1</v>
      </c>
      <c r="F669" s="272">
        <f t="shared" si="160"/>
        <v>2555.9</v>
      </c>
      <c r="G669" s="272">
        <f t="shared" si="161"/>
        <v>2753.6</v>
      </c>
      <c r="H669" s="51">
        <f t="shared" si="162"/>
        <v>-7.1796920395119095</v>
      </c>
    </row>
    <row r="670" spans="1:8" x14ac:dyDescent="0.25">
      <c r="A670" s="5">
        <f t="shared" si="156"/>
        <v>43524</v>
      </c>
      <c r="B670">
        <v>548.9</v>
      </c>
      <c r="C670">
        <v>496.4</v>
      </c>
      <c r="D670">
        <v>2163.6</v>
      </c>
      <c r="E670">
        <v>2247</v>
      </c>
      <c r="F670" s="272">
        <f t="shared" si="160"/>
        <v>2712.5</v>
      </c>
      <c r="G670" s="272">
        <f t="shared" si="161"/>
        <v>2743.4</v>
      </c>
      <c r="H670" s="51">
        <f t="shared" si="162"/>
        <v>-1.1263395786250685</v>
      </c>
    </row>
    <row r="671" spans="1:8" x14ac:dyDescent="0.25">
      <c r="A671" s="5">
        <f t="shared" si="156"/>
        <v>43531</v>
      </c>
      <c r="B671">
        <v>504.4</v>
      </c>
      <c r="C671">
        <v>497.1</v>
      </c>
      <c r="D671">
        <v>2218.3000000000002</v>
      </c>
      <c r="E671">
        <v>2282.6</v>
      </c>
      <c r="F671" s="272">
        <f t="shared" si="160"/>
        <v>2722.7000000000003</v>
      </c>
      <c r="G671" s="272">
        <f t="shared" si="161"/>
        <v>2779.7</v>
      </c>
      <c r="H671" s="51">
        <f t="shared" si="162"/>
        <v>-2.0505809979494027</v>
      </c>
    </row>
    <row r="672" spans="1:8" x14ac:dyDescent="0.25">
      <c r="A672" s="5">
        <f t="shared" si="156"/>
        <v>43538</v>
      </c>
      <c r="B672">
        <v>494.8</v>
      </c>
      <c r="C672">
        <v>437.3</v>
      </c>
      <c r="D672">
        <v>2263.3000000000002</v>
      </c>
      <c r="E672">
        <v>2328.6999999999998</v>
      </c>
      <c r="F672" s="272">
        <f t="shared" si="160"/>
        <v>2758.1000000000004</v>
      </c>
      <c r="G672" s="272">
        <f t="shared" si="161"/>
        <v>2766</v>
      </c>
      <c r="H672" s="51">
        <f t="shared" si="162"/>
        <v>-0.28561099060012696</v>
      </c>
    </row>
    <row r="673" spans="1:9" x14ac:dyDescent="0.25">
      <c r="A673" s="5">
        <f t="shared" si="156"/>
        <v>43545</v>
      </c>
      <c r="B673">
        <v>607.5</v>
      </c>
      <c r="C673">
        <v>397.1</v>
      </c>
      <c r="D673">
        <v>2303.8000000000002</v>
      </c>
      <c r="E673">
        <v>2375.5</v>
      </c>
      <c r="F673" s="272">
        <f t="shared" si="160"/>
        <v>2911.3</v>
      </c>
      <c r="G673" s="272">
        <f t="shared" si="161"/>
        <v>2772.6</v>
      </c>
      <c r="H673" s="51">
        <f t="shared" si="162"/>
        <v>5.0025247060520917</v>
      </c>
    </row>
    <row r="674" spans="1:9" x14ac:dyDescent="0.25">
      <c r="A674" s="5">
        <f t="shared" si="156"/>
        <v>43552</v>
      </c>
      <c r="B674">
        <v>630.5</v>
      </c>
      <c r="C674">
        <v>316.89999999999998</v>
      </c>
      <c r="D674">
        <v>2343.3000000000002</v>
      </c>
      <c r="E674">
        <v>2479.6</v>
      </c>
      <c r="F674" s="272">
        <f t="shared" si="160"/>
        <v>2973.8</v>
      </c>
      <c r="G674" s="272">
        <f t="shared" si="161"/>
        <v>2796.5</v>
      </c>
      <c r="H674" s="51">
        <f t="shared" si="162"/>
        <v>6.3400679420704487</v>
      </c>
    </row>
    <row r="675" spans="1:9" x14ac:dyDescent="0.25">
      <c r="A675" s="5">
        <f t="shared" si="156"/>
        <v>43559</v>
      </c>
      <c r="B675">
        <v>678.7</v>
      </c>
      <c r="C675">
        <v>341.8</v>
      </c>
      <c r="D675">
        <v>2384.3000000000002</v>
      </c>
      <c r="E675">
        <v>2509.1999999999998</v>
      </c>
      <c r="F675" s="272">
        <f t="shared" si="160"/>
        <v>3063</v>
      </c>
      <c r="G675" s="272">
        <f t="shared" si="161"/>
        <v>2851</v>
      </c>
      <c r="H675" s="51">
        <f t="shared" si="162"/>
        <v>7.4359873728516268</v>
      </c>
    </row>
    <row r="676" spans="1:9" x14ac:dyDescent="0.25">
      <c r="A676" s="5">
        <f t="shared" si="156"/>
        <v>43566</v>
      </c>
      <c r="B676">
        <v>604.1</v>
      </c>
      <c r="C676">
        <v>277.3</v>
      </c>
      <c r="D676">
        <v>2455.5</v>
      </c>
      <c r="E676">
        <v>2579.6</v>
      </c>
      <c r="F676" s="272">
        <f t="shared" si="160"/>
        <v>3059.6</v>
      </c>
      <c r="G676" s="272">
        <f t="shared" si="161"/>
        <v>2856.9</v>
      </c>
      <c r="H676" s="51">
        <f t="shared" si="162"/>
        <v>7.095103083762111</v>
      </c>
    </row>
    <row r="677" spans="1:9" x14ac:dyDescent="0.25">
      <c r="A677" s="5">
        <f t="shared" si="156"/>
        <v>43573</v>
      </c>
      <c r="B677">
        <v>683.5</v>
      </c>
      <c r="C677">
        <v>220.9</v>
      </c>
      <c r="D677">
        <v>2536.9</v>
      </c>
      <c r="E677">
        <v>2654.7</v>
      </c>
      <c r="F677" s="272">
        <f t="shared" si="160"/>
        <v>3220.4</v>
      </c>
      <c r="G677" s="272">
        <f t="shared" si="161"/>
        <v>2875.6</v>
      </c>
      <c r="H677" s="51">
        <f t="shared" si="162"/>
        <v>11.990541104465159</v>
      </c>
    </row>
    <row r="678" spans="1:9" x14ac:dyDescent="0.25">
      <c r="A678" s="5">
        <f t="shared" si="156"/>
        <v>43580</v>
      </c>
      <c r="B678">
        <v>575.5</v>
      </c>
      <c r="C678">
        <v>253.8</v>
      </c>
      <c r="D678">
        <v>2697</v>
      </c>
      <c r="E678">
        <v>2691.8</v>
      </c>
      <c r="F678" s="272">
        <f t="shared" si="160"/>
        <v>3272.5</v>
      </c>
      <c r="G678" s="272">
        <f t="shared" si="161"/>
        <v>2945.6000000000004</v>
      </c>
      <c r="H678" s="51">
        <f t="shared" si="162"/>
        <v>11.097908745247143</v>
      </c>
      <c r="I678">
        <v>241.2</v>
      </c>
    </row>
    <row r="679" spans="1:9" x14ac:dyDescent="0.25">
      <c r="A679" s="5">
        <f t="shared" si="156"/>
        <v>43587</v>
      </c>
      <c r="B679" s="16">
        <v>516</v>
      </c>
      <c r="C679">
        <v>221.4</v>
      </c>
      <c r="D679">
        <v>2772</v>
      </c>
      <c r="E679">
        <v>2730.2</v>
      </c>
      <c r="F679" s="272">
        <f t="shared" ref="F679:F691" si="163">+B679+D679</f>
        <v>3288</v>
      </c>
      <c r="G679" s="272">
        <f t="shared" ref="G679:G691" si="164">+C679+E679</f>
        <v>2951.6</v>
      </c>
      <c r="H679" s="51">
        <f t="shared" ref="H679:H691" si="165">(F679/G679-1)*100</f>
        <v>11.397208293806749</v>
      </c>
      <c r="I679">
        <v>253.6</v>
      </c>
    </row>
    <row r="680" spans="1:9" x14ac:dyDescent="0.25">
      <c r="A680" s="5">
        <f t="shared" si="156"/>
        <v>43594</v>
      </c>
      <c r="B680">
        <v>508.1</v>
      </c>
      <c r="C680">
        <v>176.2</v>
      </c>
      <c r="D680">
        <v>2792</v>
      </c>
      <c r="E680">
        <v>2780.5</v>
      </c>
      <c r="F680" s="272">
        <f t="shared" si="163"/>
        <v>3300.1</v>
      </c>
      <c r="G680" s="272">
        <f t="shared" si="164"/>
        <v>2956.7</v>
      </c>
      <c r="H680" s="51">
        <f t="shared" si="165"/>
        <v>11.614299726045928</v>
      </c>
      <c r="I680">
        <v>256.3</v>
      </c>
    </row>
    <row r="681" spans="1:9" x14ac:dyDescent="0.25">
      <c r="A681" s="5">
        <f t="shared" si="156"/>
        <v>43601</v>
      </c>
      <c r="B681">
        <v>439.6</v>
      </c>
      <c r="C681">
        <v>137.5</v>
      </c>
      <c r="D681">
        <v>2875.4</v>
      </c>
      <c r="E681">
        <v>2817.7</v>
      </c>
      <c r="F681" s="272">
        <f t="shared" si="163"/>
        <v>3315</v>
      </c>
      <c r="G681" s="272">
        <f t="shared" si="164"/>
        <v>2955.2</v>
      </c>
      <c r="H681" s="51">
        <f t="shared" si="165"/>
        <v>12.175148890092057</v>
      </c>
      <c r="I681">
        <v>295.60000000000002</v>
      </c>
    </row>
    <row r="682" spans="1:9" x14ac:dyDescent="0.25">
      <c r="A682" s="5">
        <f t="shared" si="156"/>
        <v>43608</v>
      </c>
      <c r="B682">
        <v>372.2</v>
      </c>
      <c r="C682">
        <v>100</v>
      </c>
      <c r="D682">
        <v>2947.1</v>
      </c>
      <c r="E682">
        <v>2866.5</v>
      </c>
      <c r="F682" s="272">
        <f t="shared" si="163"/>
        <v>3319.2999999999997</v>
      </c>
      <c r="G682" s="272">
        <f t="shared" si="164"/>
        <v>2966.5</v>
      </c>
      <c r="H682" s="51">
        <f t="shared" si="165"/>
        <v>11.892802966458781</v>
      </c>
      <c r="I682">
        <v>327.9</v>
      </c>
    </row>
    <row r="683" spans="1:9" x14ac:dyDescent="0.25">
      <c r="A683" s="5">
        <f t="shared" si="156"/>
        <v>43615</v>
      </c>
      <c r="B683">
        <v>304.10000000000002</v>
      </c>
      <c r="C683">
        <v>37.299999999999997</v>
      </c>
      <c r="D683">
        <v>3017.4</v>
      </c>
      <c r="E683">
        <v>2935</v>
      </c>
      <c r="F683" s="272">
        <f t="shared" si="163"/>
        <v>3321.5</v>
      </c>
      <c r="G683" s="272">
        <f t="shared" si="164"/>
        <v>2972.3</v>
      </c>
      <c r="H683" s="51">
        <f t="shared" si="165"/>
        <v>11.748477609931696</v>
      </c>
      <c r="I683">
        <v>396.2</v>
      </c>
    </row>
    <row r="684" spans="1:9" x14ac:dyDescent="0.25">
      <c r="A684" s="5">
        <f t="shared" si="156"/>
        <v>43622</v>
      </c>
      <c r="B684">
        <v>688.8</v>
      </c>
      <c r="C684">
        <v>333</v>
      </c>
      <c r="D684">
        <v>72</v>
      </c>
      <c r="E684">
        <v>16.3</v>
      </c>
      <c r="F684" s="272">
        <f t="shared" si="163"/>
        <v>760.8</v>
      </c>
      <c r="G684" s="272">
        <f t="shared" si="164"/>
        <v>349.3</v>
      </c>
      <c r="H684" s="51">
        <f t="shared" si="165"/>
        <v>117.80704265674204</v>
      </c>
    </row>
    <row r="685" spans="1:9" x14ac:dyDescent="0.25">
      <c r="A685" s="5">
        <f t="shared" si="156"/>
        <v>43629</v>
      </c>
      <c r="B685">
        <v>659.2</v>
      </c>
      <c r="C685">
        <v>365.8</v>
      </c>
      <c r="D685">
        <v>133.1</v>
      </c>
      <c r="E685">
        <v>29.8</v>
      </c>
      <c r="F685" s="272">
        <f t="shared" si="163"/>
        <v>792.30000000000007</v>
      </c>
      <c r="G685" s="272">
        <f t="shared" si="164"/>
        <v>395.6</v>
      </c>
      <c r="H685" s="51">
        <f t="shared" si="165"/>
        <v>100.27805864509607</v>
      </c>
    </row>
    <row r="686" spans="1:9" x14ac:dyDescent="0.25">
      <c r="A686" s="5">
        <f t="shared" si="156"/>
        <v>43636</v>
      </c>
      <c r="B686">
        <v>689.1</v>
      </c>
      <c r="C686">
        <v>400.8</v>
      </c>
      <c r="D686">
        <v>152.1</v>
      </c>
      <c r="E686">
        <v>81.599999999999994</v>
      </c>
      <c r="F686" s="272">
        <f t="shared" si="163"/>
        <v>841.2</v>
      </c>
      <c r="G686" s="272">
        <f t="shared" si="164"/>
        <v>482.4</v>
      </c>
      <c r="H686" s="51">
        <f t="shared" si="165"/>
        <v>74.378109452736325</v>
      </c>
    </row>
    <row r="687" spans="1:9" x14ac:dyDescent="0.25">
      <c r="A687" s="5">
        <f t="shared" si="156"/>
        <v>43643</v>
      </c>
      <c r="B687">
        <v>633.79999999999995</v>
      </c>
      <c r="C687">
        <v>443.1</v>
      </c>
      <c r="D687">
        <v>266.89999999999998</v>
      </c>
      <c r="E687">
        <v>127.5</v>
      </c>
      <c r="F687" s="272">
        <f t="shared" si="163"/>
        <v>900.69999999999993</v>
      </c>
      <c r="G687" s="272">
        <f t="shared" si="164"/>
        <v>570.6</v>
      </c>
      <c r="H687" s="51">
        <f t="shared" si="165"/>
        <v>57.851384507535911</v>
      </c>
    </row>
    <row r="688" spans="1:9" x14ac:dyDescent="0.25">
      <c r="A688" s="5">
        <f t="shared" si="156"/>
        <v>43650</v>
      </c>
      <c r="B688">
        <v>614.6</v>
      </c>
      <c r="C688">
        <v>433.5</v>
      </c>
      <c r="D688">
        <v>351.4</v>
      </c>
      <c r="E688">
        <v>164.2</v>
      </c>
      <c r="F688" s="272">
        <f t="shared" si="163"/>
        <v>966</v>
      </c>
      <c r="G688" s="272">
        <f t="shared" si="164"/>
        <v>597.70000000000005</v>
      </c>
      <c r="H688" s="51">
        <f t="shared" si="165"/>
        <v>61.619541576041485</v>
      </c>
    </row>
    <row r="689" spans="1:8" x14ac:dyDescent="0.25">
      <c r="A689" s="5">
        <f t="shared" si="156"/>
        <v>43657</v>
      </c>
      <c r="B689">
        <v>759.2</v>
      </c>
      <c r="C689">
        <v>368</v>
      </c>
      <c r="D689">
        <v>373.2</v>
      </c>
      <c r="E689">
        <v>232</v>
      </c>
      <c r="F689" s="272">
        <f t="shared" si="163"/>
        <v>1132.4000000000001</v>
      </c>
      <c r="G689" s="272">
        <f t="shared" si="164"/>
        <v>600</v>
      </c>
      <c r="H689" s="51">
        <f t="shared" si="165"/>
        <v>88.733333333333348</v>
      </c>
    </row>
    <row r="690" spans="1:8" x14ac:dyDescent="0.25">
      <c r="A690" s="5">
        <f t="shared" si="156"/>
        <v>43664</v>
      </c>
      <c r="B690">
        <v>751.2</v>
      </c>
      <c r="C690">
        <v>319.10000000000002</v>
      </c>
      <c r="D690">
        <v>472.6</v>
      </c>
      <c r="E690">
        <v>298.3</v>
      </c>
      <c r="F690" s="272">
        <f t="shared" si="163"/>
        <v>1223.8000000000002</v>
      </c>
      <c r="G690" s="272">
        <f t="shared" si="164"/>
        <v>617.40000000000009</v>
      </c>
      <c r="H690" s="51">
        <f t="shared" si="165"/>
        <v>98.21833495302883</v>
      </c>
    </row>
    <row r="691" spans="1:8" x14ac:dyDescent="0.25">
      <c r="A691" s="5">
        <f t="shared" si="156"/>
        <v>43671</v>
      </c>
      <c r="B691">
        <v>719.1</v>
      </c>
      <c r="C691">
        <v>316.8</v>
      </c>
      <c r="D691">
        <v>540.20000000000005</v>
      </c>
      <c r="E691">
        <v>331.2</v>
      </c>
      <c r="F691" s="272">
        <f t="shared" si="163"/>
        <v>1259.3000000000002</v>
      </c>
      <c r="G691" s="272">
        <f t="shared" si="164"/>
        <v>648</v>
      </c>
      <c r="H691" s="51">
        <f t="shared" si="165"/>
        <v>94.336419753086446</v>
      </c>
    </row>
    <row r="692" spans="1:8" x14ac:dyDescent="0.25">
      <c r="A692" s="5">
        <f t="shared" si="156"/>
        <v>43678</v>
      </c>
      <c r="B692" s="16">
        <v>716</v>
      </c>
      <c r="C692">
        <v>320.89999999999998</v>
      </c>
      <c r="D692">
        <v>614.70000000000005</v>
      </c>
      <c r="E692">
        <v>377.3</v>
      </c>
      <c r="F692" s="272">
        <f t="shared" ref="F692:F743" si="166">+B692+D692</f>
        <v>1330.7</v>
      </c>
      <c r="G692" s="272">
        <f t="shared" ref="G692:G743" si="167">+C692+E692</f>
        <v>698.2</v>
      </c>
      <c r="H692" s="51">
        <f t="shared" ref="H692:H743" si="168">(F692/G692-1)*100</f>
        <v>90.59008879977084</v>
      </c>
    </row>
    <row r="693" spans="1:8" x14ac:dyDescent="0.25">
      <c r="A693" s="5">
        <f t="shared" si="156"/>
        <v>43685</v>
      </c>
      <c r="B693">
        <v>625.1</v>
      </c>
      <c r="C693">
        <v>467.3</v>
      </c>
      <c r="D693">
        <v>735.9</v>
      </c>
      <c r="E693">
        <v>478.6</v>
      </c>
      <c r="F693" s="272">
        <f t="shared" si="166"/>
        <v>1361</v>
      </c>
      <c r="G693" s="272">
        <f t="shared" si="167"/>
        <v>945.90000000000009</v>
      </c>
      <c r="H693" s="51">
        <f t="shared" si="168"/>
        <v>43.884131514959293</v>
      </c>
    </row>
    <row r="694" spans="1:8" x14ac:dyDescent="0.25">
      <c r="A694" s="5">
        <f t="shared" si="156"/>
        <v>43692</v>
      </c>
      <c r="B694">
        <v>610.20000000000005</v>
      </c>
      <c r="C694">
        <v>490.2</v>
      </c>
      <c r="D694">
        <v>864.6</v>
      </c>
      <c r="E694">
        <v>502.9</v>
      </c>
      <c r="F694" s="272">
        <f t="shared" si="166"/>
        <v>1474.8000000000002</v>
      </c>
      <c r="G694" s="272">
        <f t="shared" si="167"/>
        <v>993.09999999999991</v>
      </c>
      <c r="H694" s="51">
        <f t="shared" si="168"/>
        <v>48.50468230792471</v>
      </c>
    </row>
    <row r="695" spans="1:8" x14ac:dyDescent="0.25">
      <c r="A695" s="5">
        <f t="shared" si="156"/>
        <v>43699</v>
      </c>
      <c r="B695">
        <v>585.5</v>
      </c>
      <c r="C695">
        <v>523.9</v>
      </c>
      <c r="D695">
        <v>980.1</v>
      </c>
      <c r="E695">
        <v>550</v>
      </c>
      <c r="F695" s="272">
        <f t="shared" si="166"/>
        <v>1565.6</v>
      </c>
      <c r="G695" s="272">
        <f t="shared" si="167"/>
        <v>1073.9000000000001</v>
      </c>
      <c r="H695" s="51">
        <f t="shared" si="168"/>
        <v>45.78638606946641</v>
      </c>
    </row>
    <row r="696" spans="1:8" x14ac:dyDescent="0.25">
      <c r="A696" s="5">
        <f t="shared" si="156"/>
        <v>43706</v>
      </c>
      <c r="B696">
        <v>518.70000000000005</v>
      </c>
      <c r="C696">
        <v>547.9</v>
      </c>
      <c r="D696">
        <v>1092</v>
      </c>
      <c r="E696">
        <v>604.29999999999995</v>
      </c>
      <c r="F696" s="272">
        <f t="shared" si="166"/>
        <v>1610.7</v>
      </c>
      <c r="G696" s="272">
        <f t="shared" si="167"/>
        <v>1152.1999999999998</v>
      </c>
      <c r="H696" s="51">
        <f t="shared" si="168"/>
        <v>39.793438639125171</v>
      </c>
    </row>
    <row r="697" spans="1:8" x14ac:dyDescent="0.25">
      <c r="A697" s="5">
        <f t="shared" si="156"/>
        <v>43713</v>
      </c>
      <c r="B697">
        <v>572.6</v>
      </c>
      <c r="C697">
        <v>567.9</v>
      </c>
      <c r="D697">
        <v>1130</v>
      </c>
      <c r="E697">
        <v>621.29999999999995</v>
      </c>
      <c r="F697" s="272">
        <f t="shared" si="166"/>
        <v>1702.6</v>
      </c>
      <c r="G697" s="272">
        <f t="shared" si="167"/>
        <v>1189.1999999999998</v>
      </c>
      <c r="H697" s="51">
        <f t="shared" si="168"/>
        <v>43.171880255634051</v>
      </c>
    </row>
    <row r="698" spans="1:8" x14ac:dyDescent="0.25">
      <c r="A698" s="5">
        <f t="shared" si="156"/>
        <v>43720</v>
      </c>
      <c r="B698">
        <v>683.8</v>
      </c>
      <c r="C698">
        <v>542.70000000000005</v>
      </c>
      <c r="D698">
        <v>1165.5999999999999</v>
      </c>
      <c r="E698">
        <v>671.2</v>
      </c>
      <c r="F698" s="272">
        <f t="shared" si="166"/>
        <v>1849.3999999999999</v>
      </c>
      <c r="G698" s="272">
        <f t="shared" si="167"/>
        <v>1213.9000000000001</v>
      </c>
      <c r="H698" s="51">
        <f t="shared" si="168"/>
        <v>52.351923552187138</v>
      </c>
    </row>
    <row r="699" spans="1:8" x14ac:dyDescent="0.25">
      <c r="A699" s="5">
        <f t="shared" si="156"/>
        <v>43727</v>
      </c>
      <c r="B699" s="16">
        <v>700</v>
      </c>
      <c r="C699">
        <v>554.4</v>
      </c>
      <c r="D699">
        <v>1208.3</v>
      </c>
      <c r="E699">
        <v>750.6</v>
      </c>
      <c r="F699" s="272">
        <f t="shared" si="166"/>
        <v>1908.3</v>
      </c>
      <c r="G699" s="272">
        <f t="shared" si="167"/>
        <v>1305</v>
      </c>
      <c r="H699" s="51">
        <f t="shared" si="168"/>
        <v>46.22988505747125</v>
      </c>
    </row>
    <row r="700" spans="1:8" x14ac:dyDescent="0.25">
      <c r="A700" s="5">
        <f t="shared" si="156"/>
        <v>43734</v>
      </c>
      <c r="B700">
        <v>671.3</v>
      </c>
      <c r="C700">
        <v>562.29999999999995</v>
      </c>
      <c r="D700">
        <v>1275.5</v>
      </c>
      <c r="E700">
        <v>769.3</v>
      </c>
      <c r="F700" s="272">
        <f t="shared" si="166"/>
        <v>1946.8</v>
      </c>
      <c r="G700" s="272">
        <f t="shared" si="167"/>
        <v>1331.6</v>
      </c>
      <c r="H700" s="51">
        <f t="shared" si="168"/>
        <v>46.200060078101536</v>
      </c>
    </row>
    <row r="701" spans="1:8" x14ac:dyDescent="0.25">
      <c r="A701" s="5">
        <f t="shared" si="156"/>
        <v>43741</v>
      </c>
      <c r="B701">
        <v>655.9</v>
      </c>
      <c r="C701">
        <v>565</v>
      </c>
      <c r="D701">
        <v>1353.8</v>
      </c>
      <c r="E701">
        <v>819.5</v>
      </c>
      <c r="F701" s="272">
        <f t="shared" si="166"/>
        <v>2009.6999999999998</v>
      </c>
      <c r="G701" s="272">
        <f t="shared" si="167"/>
        <v>1384.5</v>
      </c>
      <c r="H701" s="51">
        <f t="shared" si="168"/>
        <v>45.157096424702047</v>
      </c>
    </row>
    <row r="702" spans="1:8" x14ac:dyDescent="0.25">
      <c r="A702" s="5">
        <f t="shared" si="156"/>
        <v>43748</v>
      </c>
      <c r="B702" s="16">
        <v>634</v>
      </c>
      <c r="C702">
        <v>455.5</v>
      </c>
      <c r="D702">
        <v>1454.6</v>
      </c>
      <c r="E702">
        <v>939.7</v>
      </c>
      <c r="F702" s="272">
        <f t="shared" si="166"/>
        <v>2088.6</v>
      </c>
      <c r="G702" s="272">
        <f t="shared" si="167"/>
        <v>1395.2</v>
      </c>
      <c r="H702" s="51">
        <f t="shared" si="168"/>
        <v>49.698967889908239</v>
      </c>
    </row>
    <row r="703" spans="1:8" x14ac:dyDescent="0.25">
      <c r="A703" s="5">
        <f t="shared" si="156"/>
        <v>43755</v>
      </c>
      <c r="B703">
        <v>658.7</v>
      </c>
      <c r="C703">
        <v>510.3</v>
      </c>
      <c r="D703">
        <v>1521</v>
      </c>
      <c r="E703">
        <v>969.7</v>
      </c>
      <c r="F703" s="272">
        <f t="shared" si="166"/>
        <v>2179.6999999999998</v>
      </c>
      <c r="G703" s="272">
        <f t="shared" si="167"/>
        <v>1480</v>
      </c>
      <c r="H703" s="51">
        <f t="shared" si="168"/>
        <v>47.27702702702701</v>
      </c>
    </row>
    <row r="704" spans="1:8" x14ac:dyDescent="0.25">
      <c r="A704" s="5">
        <f t="shared" si="156"/>
        <v>43762</v>
      </c>
      <c r="B704" s="16">
        <v>624</v>
      </c>
      <c r="C704">
        <v>513.9</v>
      </c>
      <c r="D704">
        <v>1591.9</v>
      </c>
      <c r="E704">
        <v>1008.3</v>
      </c>
      <c r="F704" s="272">
        <f t="shared" si="166"/>
        <v>2215.9</v>
      </c>
      <c r="G704" s="272">
        <f t="shared" si="167"/>
        <v>1522.1999999999998</v>
      </c>
      <c r="H704" s="51">
        <f t="shared" si="168"/>
        <v>45.572198134279354</v>
      </c>
    </row>
    <row r="705" spans="1:11" x14ac:dyDescent="0.25">
      <c r="A705" s="5">
        <f t="shared" ref="A705:A768" si="169">+A704+7</f>
        <v>43769</v>
      </c>
      <c r="B705">
        <v>610.20000000000005</v>
      </c>
      <c r="C705">
        <v>548.1</v>
      </c>
      <c r="D705">
        <v>1645.7</v>
      </c>
      <c r="E705">
        <v>1039.9000000000001</v>
      </c>
      <c r="F705" s="272">
        <f t="shared" si="166"/>
        <v>2255.9</v>
      </c>
      <c r="G705" s="272">
        <f t="shared" si="167"/>
        <v>1588</v>
      </c>
      <c r="H705" s="51">
        <f t="shared" si="168"/>
        <v>42.05919395465996</v>
      </c>
    </row>
    <row r="706" spans="1:11" x14ac:dyDescent="0.25">
      <c r="A706" s="5">
        <f t="shared" si="169"/>
        <v>43776</v>
      </c>
      <c r="B706">
        <v>585.79999999999995</v>
      </c>
      <c r="C706">
        <v>576.79999999999995</v>
      </c>
      <c r="D706">
        <v>1703.7</v>
      </c>
      <c r="E706">
        <v>1055.9000000000001</v>
      </c>
      <c r="F706" s="272">
        <f t="shared" si="166"/>
        <v>2289.5</v>
      </c>
      <c r="G706" s="272">
        <f t="shared" si="167"/>
        <v>1632.7</v>
      </c>
      <c r="H706" s="51">
        <f t="shared" si="168"/>
        <v>40.227843449500831</v>
      </c>
    </row>
    <row r="707" spans="1:11" ht="15" x14ac:dyDescent="0.35">
      <c r="A707" s="5">
        <f t="shared" si="169"/>
        <v>43783</v>
      </c>
      <c r="B707" s="28">
        <v>596.1</v>
      </c>
      <c r="C707">
        <v>578.5</v>
      </c>
      <c r="D707">
        <v>1791.4</v>
      </c>
      <c r="E707">
        <v>1166.9000000000001</v>
      </c>
      <c r="F707" s="272">
        <f t="shared" si="166"/>
        <v>2387.5</v>
      </c>
      <c r="G707" s="272">
        <f t="shared" si="167"/>
        <v>1745.4</v>
      </c>
      <c r="H707" s="51">
        <f t="shared" si="168"/>
        <v>36.788128795691534</v>
      </c>
    </row>
    <row r="708" spans="1:11" x14ac:dyDescent="0.25">
      <c r="A708" s="5">
        <f t="shared" si="169"/>
        <v>43790</v>
      </c>
      <c r="B708">
        <f>'1121'!B75</f>
        <v>569.1</v>
      </c>
      <c r="C708">
        <f>'1121'!C75</f>
        <v>612</v>
      </c>
      <c r="D708">
        <f>'1121'!D75</f>
        <v>1846.4</v>
      </c>
      <c r="E708">
        <f>'1121'!E75</f>
        <v>1211.5</v>
      </c>
      <c r="F708" s="272">
        <f t="shared" si="166"/>
        <v>2415.5</v>
      </c>
      <c r="G708" s="272">
        <f t="shared" si="167"/>
        <v>1823.5</v>
      </c>
      <c r="H708" s="51">
        <f t="shared" si="168"/>
        <v>32.465039758705785</v>
      </c>
    </row>
    <row r="709" spans="1:11" x14ac:dyDescent="0.25">
      <c r="A709" s="5">
        <f t="shared" si="169"/>
        <v>43797</v>
      </c>
      <c r="B709">
        <f>'1128'!B75</f>
        <v>562.20000000000005</v>
      </c>
      <c r="C709">
        <f>'1128'!C75</f>
        <v>678.4</v>
      </c>
      <c r="D709">
        <f>'1128'!D75</f>
        <v>1898.3</v>
      </c>
      <c r="E709">
        <f>'1128'!E75</f>
        <v>1263.2</v>
      </c>
      <c r="F709" s="272">
        <f t="shared" si="166"/>
        <v>2460.5</v>
      </c>
      <c r="G709" s="272">
        <f t="shared" si="167"/>
        <v>1941.6</v>
      </c>
      <c r="H709" s="51">
        <f t="shared" si="168"/>
        <v>26.725381128965807</v>
      </c>
    </row>
    <row r="710" spans="1:11" x14ac:dyDescent="0.25">
      <c r="A710" s="5">
        <f t="shared" si="169"/>
        <v>43804</v>
      </c>
      <c r="B710">
        <f>'1205'!B75</f>
        <v>519.20000000000005</v>
      </c>
      <c r="C710">
        <f>'1205'!C75</f>
        <v>654</v>
      </c>
      <c r="D710">
        <f>'1205'!D75</f>
        <v>1955</v>
      </c>
      <c r="E710">
        <f>'1205'!E75</f>
        <v>1349.3</v>
      </c>
      <c r="F710" s="272">
        <f t="shared" si="166"/>
        <v>2474.1999999999998</v>
      </c>
      <c r="G710" s="272">
        <f t="shared" si="167"/>
        <v>2003.3</v>
      </c>
      <c r="H710" s="51">
        <f t="shared" si="168"/>
        <v>23.506214745669631</v>
      </c>
    </row>
    <row r="711" spans="1:11" x14ac:dyDescent="0.25">
      <c r="A711" s="5">
        <f t="shared" si="169"/>
        <v>43811</v>
      </c>
      <c r="B711">
        <f>'1212'!B75</f>
        <v>525.70000000000005</v>
      </c>
      <c r="C711">
        <f>'1212'!C75</f>
        <v>606.6</v>
      </c>
      <c r="D711">
        <f>'1212'!D75</f>
        <v>2073.4</v>
      </c>
      <c r="E711">
        <f>'1212'!E75</f>
        <v>1414.3</v>
      </c>
      <c r="F711" s="272">
        <f t="shared" si="166"/>
        <v>2599.1000000000004</v>
      </c>
      <c r="G711" s="272">
        <f t="shared" si="167"/>
        <v>2020.9</v>
      </c>
      <c r="H711" s="51">
        <f t="shared" si="168"/>
        <v>28.611014894354003</v>
      </c>
    </row>
    <row r="712" spans="1:11" x14ac:dyDescent="0.25">
      <c r="A712" s="5">
        <f t="shared" si="169"/>
        <v>43818</v>
      </c>
      <c r="B712">
        <f>'1219'!B75</f>
        <v>475.4</v>
      </c>
      <c r="C712">
        <f>'1219'!C75</f>
        <v>613.6</v>
      </c>
      <c r="D712">
        <f>'1219'!D75</f>
        <v>2199.8000000000002</v>
      </c>
      <c r="E712">
        <f>'1219'!E75</f>
        <v>1430.8</v>
      </c>
      <c r="F712" s="272">
        <f t="shared" si="166"/>
        <v>2675.2000000000003</v>
      </c>
      <c r="G712" s="272">
        <f t="shared" si="167"/>
        <v>2044.4</v>
      </c>
      <c r="H712" s="51">
        <f t="shared" si="168"/>
        <v>30.855018587360593</v>
      </c>
    </row>
    <row r="713" spans="1:11" x14ac:dyDescent="0.25">
      <c r="A713" s="5">
        <f t="shared" si="169"/>
        <v>43825</v>
      </c>
      <c r="B713">
        <f>'1226'!B75</f>
        <v>511</v>
      </c>
      <c r="C713">
        <f>'1226'!C75</f>
        <v>685.2</v>
      </c>
      <c r="D713">
        <f>'1226'!D75</f>
        <v>2225.4</v>
      </c>
      <c r="E713">
        <f>'1226'!E75</f>
        <v>1494.5</v>
      </c>
      <c r="F713" s="272">
        <f t="shared" si="166"/>
        <v>2736.4</v>
      </c>
      <c r="G713" s="272">
        <f t="shared" si="167"/>
        <v>2179.6999999999998</v>
      </c>
      <c r="H713" s="51">
        <f t="shared" si="168"/>
        <v>25.540211955773739</v>
      </c>
    </row>
    <row r="714" spans="1:11" x14ac:dyDescent="0.25">
      <c r="A714" s="5">
        <f t="shared" si="169"/>
        <v>43832</v>
      </c>
      <c r="B714">
        <f>'0102'!B75</f>
        <v>519.70000000000005</v>
      </c>
      <c r="C714">
        <f>'0102'!C75</f>
        <v>643.9</v>
      </c>
      <c r="D714">
        <f>'0102'!D75</f>
        <v>2236</v>
      </c>
      <c r="E714">
        <f>'0102'!E75</f>
        <v>1568.9</v>
      </c>
      <c r="F714" s="272">
        <f t="shared" si="166"/>
        <v>2755.7</v>
      </c>
      <c r="G714" s="272">
        <f t="shared" si="167"/>
        <v>2212.8000000000002</v>
      </c>
      <c r="H714" s="51">
        <f t="shared" si="168"/>
        <v>24.534526391901636</v>
      </c>
    </row>
    <row r="715" spans="1:11" x14ac:dyDescent="0.25">
      <c r="A715" s="5">
        <f t="shared" si="169"/>
        <v>43839</v>
      </c>
      <c r="B715">
        <f>'0109'!B75</f>
        <v>510.7</v>
      </c>
      <c r="C715">
        <f>'0109'!C75</f>
        <v>643.9</v>
      </c>
      <c r="D715">
        <f>'0109'!D75</f>
        <v>2308.4</v>
      </c>
      <c r="E715">
        <f>'0109'!E75</f>
        <v>1568.9</v>
      </c>
      <c r="F715" s="272">
        <f t="shared" si="166"/>
        <v>2819.1</v>
      </c>
      <c r="G715" s="272">
        <f t="shared" si="167"/>
        <v>2212.8000000000002</v>
      </c>
      <c r="H715" s="51">
        <f t="shared" si="168"/>
        <v>27.399674620390435</v>
      </c>
    </row>
    <row r="716" spans="1:11" x14ac:dyDescent="0.25">
      <c r="A716" s="5">
        <f t="shared" si="169"/>
        <v>43846</v>
      </c>
      <c r="B716">
        <f>'0116'!B75</f>
        <v>498.6</v>
      </c>
      <c r="C716">
        <f>'0116'!C75</f>
        <v>643.9</v>
      </c>
      <c r="D716">
        <f>'0116'!D75</f>
        <v>2362.1999999999998</v>
      </c>
      <c r="E716">
        <f>'0116'!E75</f>
        <v>1568.9</v>
      </c>
      <c r="F716" s="272">
        <f t="shared" si="166"/>
        <v>2860.7999999999997</v>
      </c>
      <c r="G716" s="272">
        <f t="shared" si="167"/>
        <v>2212.8000000000002</v>
      </c>
      <c r="H716" s="51">
        <f t="shared" si="168"/>
        <v>29.284164859002139</v>
      </c>
    </row>
    <row r="717" spans="1:11" ht="15" x14ac:dyDescent="0.35">
      <c r="A717" s="5">
        <f t="shared" si="169"/>
        <v>43853</v>
      </c>
      <c r="B717" s="16">
        <f>'0123'!B75</f>
        <v>523</v>
      </c>
      <c r="C717">
        <f>'0123'!C75</f>
        <v>643.9</v>
      </c>
      <c r="D717">
        <f>'0123'!D75</f>
        <v>2434.4</v>
      </c>
      <c r="E717">
        <f>'0123'!E75</f>
        <v>1568.9</v>
      </c>
      <c r="F717" s="272">
        <f t="shared" si="166"/>
        <v>2957.4</v>
      </c>
      <c r="G717" s="272">
        <f t="shared" si="167"/>
        <v>2212.8000000000002</v>
      </c>
      <c r="H717" s="51">
        <f t="shared" si="168"/>
        <v>33.649674620390456</v>
      </c>
      <c r="K717" s="28"/>
    </row>
    <row r="718" spans="1:11" x14ac:dyDescent="0.25">
      <c r="A718" s="5">
        <f t="shared" si="169"/>
        <v>43860</v>
      </c>
      <c r="B718">
        <f>'0130'!B75</f>
        <v>536.20000000000005</v>
      </c>
      <c r="C718">
        <f>'0130'!C75</f>
        <v>643.9</v>
      </c>
      <c r="D718">
        <f>'0130'!D75</f>
        <v>2473.3000000000002</v>
      </c>
      <c r="E718">
        <f>'0130'!E75</f>
        <v>1568.9</v>
      </c>
      <c r="F718" s="272">
        <f t="shared" si="166"/>
        <v>3009.5</v>
      </c>
      <c r="G718" s="272">
        <f t="shared" si="167"/>
        <v>2212.8000000000002</v>
      </c>
      <c r="H718" s="51">
        <f t="shared" si="168"/>
        <v>36.004157628344167</v>
      </c>
    </row>
    <row r="719" spans="1:11" x14ac:dyDescent="0.25">
      <c r="A719" s="5">
        <f t="shared" si="169"/>
        <v>43867</v>
      </c>
      <c r="B719">
        <f>'0206'!B75</f>
        <v>546</v>
      </c>
      <c r="C719">
        <f>'0206'!C75</f>
        <v>643.9</v>
      </c>
      <c r="D719">
        <f>'0206'!D75</f>
        <v>2542.6999999999998</v>
      </c>
      <c r="E719">
        <f>'0206'!E75</f>
        <v>1568.9</v>
      </c>
      <c r="F719" s="272">
        <f t="shared" si="166"/>
        <v>3088.7</v>
      </c>
      <c r="G719" s="272">
        <f t="shared" si="167"/>
        <v>2212.8000000000002</v>
      </c>
      <c r="H719" s="51">
        <f t="shared" si="168"/>
        <v>39.5833333333333</v>
      </c>
    </row>
    <row r="720" spans="1:11" x14ac:dyDescent="0.25">
      <c r="A720" s="5">
        <f t="shared" si="169"/>
        <v>43874</v>
      </c>
      <c r="B720">
        <f>'0213'!B78</f>
        <v>523.29999999999995</v>
      </c>
      <c r="C720">
        <f>'0213'!C78</f>
        <v>480.7</v>
      </c>
      <c r="D720">
        <f>'0213'!D78</f>
        <v>2637.8</v>
      </c>
      <c r="E720">
        <f>'0213'!E78</f>
        <v>2031.6</v>
      </c>
      <c r="F720" s="272">
        <f t="shared" si="166"/>
        <v>3161.1000000000004</v>
      </c>
      <c r="G720" s="272">
        <f t="shared" si="167"/>
        <v>2512.2999999999997</v>
      </c>
      <c r="H720" s="51">
        <f t="shared" si="168"/>
        <v>25.824941288858838</v>
      </c>
    </row>
    <row r="721" spans="1:9" x14ac:dyDescent="0.25">
      <c r="A721" s="5">
        <f t="shared" si="169"/>
        <v>43881</v>
      </c>
      <c r="B721">
        <f>'0220'!B78</f>
        <v>466.4</v>
      </c>
      <c r="C721">
        <f>'0220'!C78</f>
        <v>489.3</v>
      </c>
      <c r="D721">
        <f>'0220'!D78</f>
        <v>2726.1</v>
      </c>
      <c r="E721">
        <f>'0220'!E78</f>
        <v>2066.6</v>
      </c>
      <c r="F721" s="272">
        <f t="shared" si="166"/>
        <v>3192.5</v>
      </c>
      <c r="G721" s="272">
        <f t="shared" si="167"/>
        <v>2555.9</v>
      </c>
      <c r="H721" s="51">
        <f t="shared" si="168"/>
        <v>24.907077741695673</v>
      </c>
    </row>
    <row r="722" spans="1:9" x14ac:dyDescent="0.25">
      <c r="A722" s="5">
        <f t="shared" si="169"/>
        <v>43888</v>
      </c>
      <c r="B722">
        <f>'0227'!B79</f>
        <v>439.9</v>
      </c>
      <c r="C722">
        <f>'0227'!C79</f>
        <v>548.9</v>
      </c>
      <c r="D722">
        <f>'0227'!D79</f>
        <v>2827.6</v>
      </c>
      <c r="E722">
        <f>'0227'!E79</f>
        <v>2163.6</v>
      </c>
      <c r="F722" s="272">
        <f t="shared" si="166"/>
        <v>3267.5</v>
      </c>
      <c r="G722" s="272">
        <f t="shared" si="167"/>
        <v>2712.5</v>
      </c>
      <c r="H722" s="51">
        <f t="shared" si="168"/>
        <v>20.460829493087562</v>
      </c>
    </row>
    <row r="723" spans="1:9" x14ac:dyDescent="0.25">
      <c r="A723" s="5">
        <f t="shared" si="169"/>
        <v>43895</v>
      </c>
      <c r="B723">
        <f>'0305'!B82</f>
        <v>402.1</v>
      </c>
      <c r="C723">
        <f>'0305'!C82</f>
        <v>504.4</v>
      </c>
      <c r="D723">
        <f>'0305'!D82</f>
        <v>2908.8</v>
      </c>
      <c r="E723">
        <f>'0305'!E82</f>
        <v>2218.3000000000002</v>
      </c>
      <c r="F723" s="272">
        <f t="shared" si="166"/>
        <v>3310.9</v>
      </c>
      <c r="G723" s="272">
        <f t="shared" si="167"/>
        <v>2722.7000000000003</v>
      </c>
      <c r="H723" s="51">
        <f t="shared" si="168"/>
        <v>21.603555294376896</v>
      </c>
    </row>
    <row r="724" spans="1:9" x14ac:dyDescent="0.25">
      <c r="A724" s="5">
        <f t="shared" si="169"/>
        <v>43902</v>
      </c>
      <c r="B724">
        <f>'0312'!B83</f>
        <v>443.6</v>
      </c>
      <c r="C724">
        <f>'0312'!C83</f>
        <v>494.8</v>
      </c>
      <c r="D724">
        <f>'0312'!D83</f>
        <v>2950.6</v>
      </c>
      <c r="E724">
        <f>'0312'!E83</f>
        <v>2263.3000000000002</v>
      </c>
      <c r="F724" s="272">
        <f t="shared" si="166"/>
        <v>3394.2</v>
      </c>
      <c r="G724" s="272">
        <f t="shared" si="167"/>
        <v>2758.1000000000004</v>
      </c>
      <c r="H724" s="51">
        <f t="shared" si="168"/>
        <v>23.06297813712337</v>
      </c>
    </row>
    <row r="725" spans="1:9" x14ac:dyDescent="0.25">
      <c r="A725" s="5">
        <f t="shared" si="169"/>
        <v>43909</v>
      </c>
      <c r="B725">
        <f>'0319'!B84</f>
        <v>472.6</v>
      </c>
      <c r="C725">
        <f>'0319'!C84</f>
        <v>607.5</v>
      </c>
      <c r="D725">
        <f>'0319'!D84</f>
        <v>2985.9</v>
      </c>
      <c r="E725">
        <f>'0319'!E84</f>
        <v>2303.8000000000002</v>
      </c>
      <c r="F725" s="272">
        <f t="shared" si="166"/>
        <v>3458.5</v>
      </c>
      <c r="G725" s="272">
        <f t="shared" si="167"/>
        <v>2911.3</v>
      </c>
      <c r="H725" s="51">
        <f t="shared" si="168"/>
        <v>18.795726994813311</v>
      </c>
    </row>
    <row r="726" spans="1:9" x14ac:dyDescent="0.25">
      <c r="A726" s="5">
        <f t="shared" si="169"/>
        <v>43916</v>
      </c>
      <c r="B726">
        <f>'0326'!B87</f>
        <v>483.3</v>
      </c>
      <c r="C726">
        <f>'0326'!C87</f>
        <v>630.5</v>
      </c>
      <c r="D726">
        <f>'0326'!D87</f>
        <v>3060.2</v>
      </c>
      <c r="E726">
        <f>'0326'!E87</f>
        <v>2343.3000000000002</v>
      </c>
      <c r="F726" s="272">
        <f t="shared" si="166"/>
        <v>3543.5</v>
      </c>
      <c r="G726" s="272">
        <f t="shared" si="167"/>
        <v>2973.8</v>
      </c>
      <c r="H726" s="51">
        <f t="shared" si="168"/>
        <v>19.157307149102152</v>
      </c>
    </row>
    <row r="727" spans="1:9" x14ac:dyDescent="0.25">
      <c r="A727" s="5">
        <f t="shared" si="169"/>
        <v>43923</v>
      </c>
      <c r="B727">
        <f>'0402'!B87</f>
        <v>516.4</v>
      </c>
      <c r="C727">
        <f>'0402'!C87</f>
        <v>678.7</v>
      </c>
      <c r="D727">
        <f>'0402'!D87</f>
        <v>3111.4</v>
      </c>
      <c r="E727">
        <f>'0402'!E87</f>
        <v>2384.3000000000002</v>
      </c>
      <c r="F727" s="272">
        <f t="shared" si="166"/>
        <v>3627.8</v>
      </c>
      <c r="G727" s="272">
        <f t="shared" si="167"/>
        <v>3063</v>
      </c>
      <c r="H727" s="51">
        <f t="shared" si="168"/>
        <v>18.439438459027112</v>
      </c>
    </row>
    <row r="728" spans="1:9" x14ac:dyDescent="0.25">
      <c r="A728" s="5">
        <f t="shared" si="169"/>
        <v>43930</v>
      </c>
      <c r="B728">
        <f>'0409'!B87</f>
        <v>484.8</v>
      </c>
      <c r="C728">
        <f>'0409'!C87</f>
        <v>604.1</v>
      </c>
      <c r="D728">
        <f>'0409'!D87</f>
        <v>3227.7</v>
      </c>
      <c r="E728">
        <f>'0409'!E87</f>
        <v>2455.5</v>
      </c>
      <c r="F728" s="272">
        <f t="shared" si="166"/>
        <v>3712.5</v>
      </c>
      <c r="G728" s="272">
        <f t="shared" si="167"/>
        <v>3059.6</v>
      </c>
      <c r="H728" s="51">
        <f t="shared" si="168"/>
        <v>21.339390770035305</v>
      </c>
    </row>
    <row r="729" spans="1:9" x14ac:dyDescent="0.25">
      <c r="A729" s="5">
        <f t="shared" si="169"/>
        <v>43937</v>
      </c>
      <c r="B729">
        <f>'0416'!B87</f>
        <v>412.3</v>
      </c>
      <c r="C729">
        <f>'0416'!C87</f>
        <v>683.5</v>
      </c>
      <c r="D729">
        <f>'0416'!D87</f>
        <v>3328.3</v>
      </c>
      <c r="E729">
        <f>'0416'!E87</f>
        <v>2536.9</v>
      </c>
      <c r="F729" s="272">
        <f t="shared" si="166"/>
        <v>3740.6000000000004</v>
      </c>
      <c r="G729" s="272">
        <f t="shared" si="167"/>
        <v>3220.4</v>
      </c>
      <c r="H729" s="51">
        <f t="shared" si="168"/>
        <v>16.153272885355861</v>
      </c>
    </row>
    <row r="730" spans="1:9" x14ac:dyDescent="0.25">
      <c r="A730" s="5">
        <f t="shared" si="169"/>
        <v>43944</v>
      </c>
      <c r="B730">
        <f>'0423'!B87</f>
        <v>383.6</v>
      </c>
      <c r="C730">
        <f>'0423'!C87</f>
        <v>575.5</v>
      </c>
      <c r="D730">
        <f>'0423'!D87</f>
        <v>3401.5</v>
      </c>
      <c r="E730">
        <f>'0423'!E87</f>
        <v>2697</v>
      </c>
      <c r="F730" s="272">
        <f t="shared" si="166"/>
        <v>3785.1</v>
      </c>
      <c r="G730" s="272">
        <f t="shared" si="167"/>
        <v>3272.5</v>
      </c>
      <c r="H730" s="51">
        <f t="shared" si="168"/>
        <v>15.663865546218481</v>
      </c>
    </row>
    <row r="731" spans="1:9" x14ac:dyDescent="0.25">
      <c r="A731" s="5">
        <f t="shared" si="169"/>
        <v>43951</v>
      </c>
      <c r="B731">
        <f>'0430'!B87</f>
        <v>357.9</v>
      </c>
      <c r="C731">
        <f>'0430'!C87</f>
        <v>516</v>
      </c>
      <c r="D731">
        <f>'0430'!D87</f>
        <v>3453.3</v>
      </c>
      <c r="E731">
        <f>'0430'!E87</f>
        <v>2772</v>
      </c>
      <c r="F731" s="272">
        <f t="shared" si="166"/>
        <v>3811.2000000000003</v>
      </c>
      <c r="G731" s="272">
        <f t="shared" si="167"/>
        <v>3288</v>
      </c>
      <c r="H731" s="51">
        <f t="shared" si="168"/>
        <v>15.912408759124098</v>
      </c>
      <c r="I731">
        <f>'0430'!F87</f>
        <v>79.8</v>
      </c>
    </row>
    <row r="732" spans="1:9" x14ac:dyDescent="0.25">
      <c r="A732" s="5">
        <f t="shared" si="169"/>
        <v>43958</v>
      </c>
      <c r="B732">
        <f>'0507'!B87</f>
        <v>306.10000000000002</v>
      </c>
      <c r="C732">
        <f>'0507'!C87</f>
        <v>508.1</v>
      </c>
      <c r="D732">
        <f>'0507'!D87</f>
        <v>3513.6</v>
      </c>
      <c r="E732">
        <f>'0507'!E87</f>
        <v>2792</v>
      </c>
      <c r="F732" s="272">
        <f t="shared" si="166"/>
        <v>3819.7</v>
      </c>
      <c r="G732" s="272">
        <f t="shared" si="167"/>
        <v>3300.1</v>
      </c>
      <c r="H732" s="51">
        <f t="shared" si="168"/>
        <v>15.74497742492651</v>
      </c>
      <c r="I732">
        <f>'0507'!F87</f>
        <v>79.8</v>
      </c>
    </row>
    <row r="733" spans="1:9" x14ac:dyDescent="0.25">
      <c r="A733" s="5">
        <f t="shared" si="169"/>
        <v>43965</v>
      </c>
      <c r="B733">
        <f>'0514'!B87</f>
        <v>269.7</v>
      </c>
      <c r="C733">
        <f>'0514'!C87</f>
        <v>439.6</v>
      </c>
      <c r="D733">
        <f>'0514'!D87</f>
        <v>3567.6</v>
      </c>
      <c r="E733">
        <f>'0514'!E87</f>
        <v>2875.4</v>
      </c>
      <c r="F733" s="272">
        <f t="shared" si="166"/>
        <v>3837.2999999999997</v>
      </c>
      <c r="G733" s="272">
        <f t="shared" si="167"/>
        <v>3315</v>
      </c>
      <c r="H733" s="51">
        <f t="shared" si="168"/>
        <v>15.755656108597282</v>
      </c>
      <c r="I733">
        <f>'0514'!F87</f>
        <v>122</v>
      </c>
    </row>
    <row r="734" spans="1:9" x14ac:dyDescent="0.25">
      <c r="A734" s="5">
        <f t="shared" si="169"/>
        <v>43972</v>
      </c>
      <c r="B734">
        <f>'0521'!B87</f>
        <v>245.2</v>
      </c>
      <c r="C734">
        <f>'0521'!C87</f>
        <v>372.2</v>
      </c>
      <c r="D734">
        <f>'0521'!D87</f>
        <v>3609.2</v>
      </c>
      <c r="E734">
        <f>'0521'!E87</f>
        <v>2947.1</v>
      </c>
      <c r="F734" s="272">
        <f t="shared" si="166"/>
        <v>3854.3999999999996</v>
      </c>
      <c r="G734" s="272">
        <f t="shared" si="167"/>
        <v>3319.2999999999997</v>
      </c>
      <c r="H734" s="51">
        <f t="shared" si="168"/>
        <v>16.120868857891722</v>
      </c>
      <c r="I734">
        <f>'0521'!F87</f>
        <v>131</v>
      </c>
    </row>
    <row r="735" spans="1:9" x14ac:dyDescent="0.25">
      <c r="A735" s="5">
        <f t="shared" si="169"/>
        <v>43979</v>
      </c>
      <c r="B735">
        <f>'0528'!B90</f>
        <v>203.2</v>
      </c>
      <c r="C735">
        <f>'0528'!C90</f>
        <v>304.10000000000002</v>
      </c>
      <c r="D735">
        <f>'0528'!D90</f>
        <v>3653.8</v>
      </c>
      <c r="E735">
        <f>'0528'!E90</f>
        <v>3017.4</v>
      </c>
      <c r="F735" s="272">
        <f t="shared" si="166"/>
        <v>3857</v>
      </c>
      <c r="G735" s="272">
        <f t="shared" si="167"/>
        <v>3321.5</v>
      </c>
      <c r="H735" s="51">
        <f t="shared" si="168"/>
        <v>16.122233930453113</v>
      </c>
      <c r="I735">
        <f>'0528'!F90</f>
        <v>142.5</v>
      </c>
    </row>
    <row r="736" spans="1:9" x14ac:dyDescent="0.25">
      <c r="A736" s="5">
        <f t="shared" si="169"/>
        <v>43986</v>
      </c>
      <c r="B736">
        <f>'0604'!B60</f>
        <v>352.9</v>
      </c>
      <c r="C736">
        <f>'0604'!C60</f>
        <v>688.8</v>
      </c>
      <c r="D736">
        <f>'0604'!D60</f>
        <v>13.5</v>
      </c>
      <c r="E736">
        <f>'0604'!E60</f>
        <v>72</v>
      </c>
      <c r="F736" s="272">
        <f t="shared" si="166"/>
        <v>366.4</v>
      </c>
      <c r="G736" s="272">
        <f t="shared" si="167"/>
        <v>760.8</v>
      </c>
      <c r="H736" s="51">
        <f t="shared" si="168"/>
        <v>-51.840168243953734</v>
      </c>
      <c r="I736">
        <f>'0604'!F60</f>
        <v>0</v>
      </c>
    </row>
    <row r="737" spans="1:8" x14ac:dyDescent="0.25">
      <c r="A737" s="5">
        <f t="shared" si="169"/>
        <v>43993</v>
      </c>
      <c r="B737">
        <f>'0611'!B62</f>
        <v>389</v>
      </c>
      <c r="C737">
        <f>'0611'!C62</f>
        <v>659.2</v>
      </c>
      <c r="D737">
        <f>'0611'!D62</f>
        <v>79.599999999999994</v>
      </c>
      <c r="E737">
        <f>'0611'!E62</f>
        <v>133.1</v>
      </c>
      <c r="F737" s="272">
        <f t="shared" si="166"/>
        <v>468.6</v>
      </c>
      <c r="G737" s="272">
        <f t="shared" si="167"/>
        <v>792.30000000000007</v>
      </c>
      <c r="H737" s="51">
        <f t="shared" si="168"/>
        <v>-40.855736463460815</v>
      </c>
    </row>
    <row r="738" spans="1:8" x14ac:dyDescent="0.25">
      <c r="A738" s="5">
        <f t="shared" si="169"/>
        <v>44000</v>
      </c>
      <c r="B738">
        <f>'0618'!B63</f>
        <v>423.8</v>
      </c>
      <c r="C738">
        <f>'0618'!C63</f>
        <v>689.1</v>
      </c>
      <c r="D738">
        <f>'0618'!D63</f>
        <v>119</v>
      </c>
      <c r="E738">
        <f>'0618'!E63</f>
        <v>152.1</v>
      </c>
      <c r="F738" s="272">
        <f t="shared" si="166"/>
        <v>542.79999999999995</v>
      </c>
      <c r="G738" s="272">
        <f t="shared" si="167"/>
        <v>841.2</v>
      </c>
      <c r="H738" s="51">
        <f t="shared" si="168"/>
        <v>-35.473133618640048</v>
      </c>
    </row>
    <row r="739" spans="1:8" x14ac:dyDescent="0.25">
      <c r="A739" s="5">
        <f t="shared" si="169"/>
        <v>44007</v>
      </c>
      <c r="B739">
        <f>'0625'!B63</f>
        <v>427.4</v>
      </c>
      <c r="C739">
        <f>'0625'!C63</f>
        <v>633.79999999999995</v>
      </c>
      <c r="D739">
        <f>'0625'!D63</f>
        <v>155.5</v>
      </c>
      <c r="E739">
        <f>'0625'!E63</f>
        <v>266.89999999999998</v>
      </c>
      <c r="F739" s="272">
        <f t="shared" si="166"/>
        <v>582.9</v>
      </c>
      <c r="G739" s="272">
        <f t="shared" si="167"/>
        <v>900.69999999999993</v>
      </c>
      <c r="H739" s="51">
        <f t="shared" si="168"/>
        <v>-35.283668258021535</v>
      </c>
    </row>
    <row r="740" spans="1:8" x14ac:dyDescent="0.25">
      <c r="A740" s="5">
        <f t="shared" si="169"/>
        <v>44014</v>
      </c>
      <c r="B740">
        <f>'0702'!B64</f>
        <v>455.1</v>
      </c>
      <c r="C740">
        <f>'0702'!C64</f>
        <v>614.6</v>
      </c>
      <c r="D740">
        <f>'0702'!D64</f>
        <v>267.2</v>
      </c>
      <c r="E740">
        <f>'0702'!E64</f>
        <v>351.4</v>
      </c>
      <c r="F740" s="272">
        <f t="shared" si="166"/>
        <v>722.3</v>
      </c>
      <c r="G740" s="272">
        <f t="shared" si="167"/>
        <v>966</v>
      </c>
      <c r="H740" s="51">
        <f t="shared" si="168"/>
        <v>-25.227743271221538</v>
      </c>
    </row>
    <row r="741" spans="1:8" x14ac:dyDescent="0.25">
      <c r="A741" s="5">
        <f t="shared" si="169"/>
        <v>44021</v>
      </c>
      <c r="B741">
        <f>'0709'!B65</f>
        <v>504.1</v>
      </c>
      <c r="C741">
        <f>'0709'!C65</f>
        <v>759.2</v>
      </c>
      <c r="D741">
        <f>'0709'!D65</f>
        <v>351</v>
      </c>
      <c r="E741">
        <f>'0709'!E65</f>
        <v>373.2</v>
      </c>
      <c r="F741" s="272">
        <f t="shared" si="166"/>
        <v>855.1</v>
      </c>
      <c r="G741" s="272">
        <f t="shared" si="167"/>
        <v>1132.4000000000001</v>
      </c>
      <c r="H741" s="51">
        <f t="shared" si="168"/>
        <v>-24.487813493465215</v>
      </c>
    </row>
    <row r="742" spans="1:8" x14ac:dyDescent="0.25">
      <c r="A742" s="5">
        <f t="shared" si="169"/>
        <v>44028</v>
      </c>
      <c r="B742">
        <f>'0716'!B65</f>
        <v>501.7</v>
      </c>
      <c r="C742">
        <f>'0716'!C65</f>
        <v>751.2</v>
      </c>
      <c r="D742">
        <f>'0716'!D65</f>
        <v>387.1</v>
      </c>
      <c r="E742">
        <f>'0716'!E65</f>
        <v>472.6</v>
      </c>
      <c r="F742" s="272">
        <f t="shared" si="166"/>
        <v>888.8</v>
      </c>
      <c r="G742" s="272">
        <f t="shared" si="167"/>
        <v>1223.8000000000002</v>
      </c>
      <c r="H742" s="51">
        <f t="shared" si="168"/>
        <v>-27.373753881353181</v>
      </c>
    </row>
    <row r="743" spans="1:8" x14ac:dyDescent="0.25">
      <c r="A743" s="5">
        <f t="shared" si="169"/>
        <v>44035</v>
      </c>
      <c r="B743">
        <f>'0723'!B65</f>
        <v>499.9</v>
      </c>
      <c r="C743">
        <f>'0723'!C65</f>
        <v>719.1</v>
      </c>
      <c r="D743">
        <f>'0723'!D65</f>
        <v>449.3</v>
      </c>
      <c r="E743">
        <f>'0723'!E65</f>
        <v>540.20000000000005</v>
      </c>
      <c r="F743" s="272">
        <f t="shared" si="166"/>
        <v>949.2</v>
      </c>
      <c r="G743" s="272">
        <f t="shared" si="167"/>
        <v>1259.3000000000002</v>
      </c>
      <c r="H743" s="51">
        <f t="shared" si="168"/>
        <v>-24.624791550861602</v>
      </c>
    </row>
    <row r="744" spans="1:8" x14ac:dyDescent="0.25">
      <c r="A744" s="5">
        <f t="shared" si="169"/>
        <v>44042</v>
      </c>
      <c r="B744">
        <f>'0730'!B65</f>
        <v>477</v>
      </c>
      <c r="C744">
        <f>'0730'!C65</f>
        <v>716</v>
      </c>
      <c r="D744">
        <f>'0730'!D65</f>
        <v>509.8</v>
      </c>
      <c r="E744">
        <f>'0730'!E65</f>
        <v>614.70000000000005</v>
      </c>
      <c r="F744" s="272">
        <f t="shared" ref="F744:F807" si="170">+B744+D744</f>
        <v>986.8</v>
      </c>
      <c r="G744" s="272">
        <f t="shared" ref="G744:G807" si="171">+C744+E744</f>
        <v>1330.7</v>
      </c>
      <c r="H744" s="51">
        <f t="shared" ref="H744:H807" si="172">(F744/G744-1)*100</f>
        <v>-25.843540993462089</v>
      </c>
    </row>
    <row r="745" spans="1:8" x14ac:dyDescent="0.25">
      <c r="A745" s="5">
        <f t="shared" si="169"/>
        <v>44049</v>
      </c>
      <c r="B745">
        <f>'0806'!B66</f>
        <v>453.2</v>
      </c>
      <c r="C745">
        <f>'0806'!C66</f>
        <v>625.1</v>
      </c>
      <c r="D745">
        <f>'0806'!D66</f>
        <v>552.29999999999995</v>
      </c>
      <c r="E745">
        <f>'0806'!E66</f>
        <v>735.9</v>
      </c>
      <c r="F745" s="272">
        <f t="shared" si="170"/>
        <v>1005.5</v>
      </c>
      <c r="G745" s="272">
        <f t="shared" si="171"/>
        <v>1361</v>
      </c>
      <c r="H745" s="51">
        <f t="shared" si="172"/>
        <v>-26.120499632623073</v>
      </c>
    </row>
    <row r="746" spans="1:8" x14ac:dyDescent="0.25">
      <c r="A746" s="5">
        <f t="shared" si="169"/>
        <v>44056</v>
      </c>
      <c r="B746">
        <f>'0813'!B67</f>
        <v>434.8</v>
      </c>
      <c r="C746">
        <f>'0813'!C67</f>
        <v>610.20000000000005</v>
      </c>
      <c r="D746">
        <f>'0813'!D67</f>
        <v>650.20000000000005</v>
      </c>
      <c r="E746">
        <f>'0813'!E67</f>
        <v>864.6</v>
      </c>
      <c r="F746" s="272">
        <f t="shared" si="170"/>
        <v>1085</v>
      </c>
      <c r="G746" s="272">
        <f t="shared" si="171"/>
        <v>1474.8000000000002</v>
      </c>
      <c r="H746" s="51">
        <f t="shared" si="172"/>
        <v>-26.430702468131283</v>
      </c>
    </row>
    <row r="747" spans="1:8" x14ac:dyDescent="0.25">
      <c r="A747" s="5">
        <f t="shared" si="169"/>
        <v>44063</v>
      </c>
      <c r="B747">
        <f>'0820'!B68</f>
        <v>508.3</v>
      </c>
      <c r="C747">
        <f>'0820'!C68</f>
        <v>585.5</v>
      </c>
      <c r="D747">
        <f>'0820'!D68</f>
        <v>711</v>
      </c>
      <c r="E747">
        <f>'0820'!E68</f>
        <v>980.1</v>
      </c>
      <c r="F747" s="272">
        <f t="shared" si="170"/>
        <v>1219.3</v>
      </c>
      <c r="G747" s="272">
        <f t="shared" si="171"/>
        <v>1565.6</v>
      </c>
      <c r="H747" s="51">
        <f t="shared" si="172"/>
        <v>-22.119315278487484</v>
      </c>
    </row>
    <row r="748" spans="1:8" x14ac:dyDescent="0.25">
      <c r="A748" s="5">
        <f t="shared" si="169"/>
        <v>44070</v>
      </c>
      <c r="B748">
        <f>'0827'!B70</f>
        <v>488.1</v>
      </c>
      <c r="C748">
        <f>'0827'!C70</f>
        <v>518.70000000000005</v>
      </c>
      <c r="D748">
        <f>'0827'!D70</f>
        <v>754.3</v>
      </c>
      <c r="E748">
        <f>'0827'!E70</f>
        <v>1092</v>
      </c>
      <c r="F748" s="272">
        <f t="shared" si="170"/>
        <v>1242.4000000000001</v>
      </c>
      <c r="G748" s="272">
        <f t="shared" si="171"/>
        <v>1610.7</v>
      </c>
      <c r="H748" s="51">
        <f t="shared" si="172"/>
        <v>-22.865834730241509</v>
      </c>
    </row>
    <row r="749" spans="1:8" x14ac:dyDescent="0.25">
      <c r="A749" s="5">
        <f t="shared" si="169"/>
        <v>44077</v>
      </c>
      <c r="B749">
        <f>'0903'!B71</f>
        <v>502.9</v>
      </c>
      <c r="C749">
        <f>'0903'!C71</f>
        <v>572.6</v>
      </c>
      <c r="D749">
        <f>'0903'!D71</f>
        <v>825</v>
      </c>
      <c r="E749">
        <f>'0903'!E71</f>
        <v>1130</v>
      </c>
      <c r="F749" s="272">
        <f t="shared" si="170"/>
        <v>1327.9</v>
      </c>
      <c r="G749" s="272">
        <f t="shared" si="171"/>
        <v>1702.6</v>
      </c>
      <c r="H749" s="51">
        <f t="shared" si="172"/>
        <v>-22.007517913778919</v>
      </c>
    </row>
    <row r="750" spans="1:8" x14ac:dyDescent="0.25">
      <c r="A750" s="5">
        <f t="shared" si="169"/>
        <v>44084</v>
      </c>
      <c r="B750">
        <f>'0910'!B71</f>
        <v>508.5</v>
      </c>
      <c r="C750">
        <f>'0910'!C71</f>
        <v>683.8</v>
      </c>
      <c r="D750">
        <f>'0910'!D71</f>
        <v>874.8</v>
      </c>
      <c r="E750">
        <f>'0910'!E71</f>
        <v>1165.5999999999999</v>
      </c>
      <c r="F750" s="272">
        <f t="shared" si="170"/>
        <v>1383.3</v>
      </c>
      <c r="G750" s="272">
        <f t="shared" si="171"/>
        <v>1849.3999999999999</v>
      </c>
      <c r="H750" s="51">
        <f t="shared" si="172"/>
        <v>-25.202768465448255</v>
      </c>
    </row>
    <row r="751" spans="1:8" x14ac:dyDescent="0.25">
      <c r="A751" s="5">
        <f t="shared" si="169"/>
        <v>44091</v>
      </c>
      <c r="B751">
        <f>'0917'!B72</f>
        <v>458.5</v>
      </c>
      <c r="C751">
        <f>'0917'!C72</f>
        <v>700</v>
      </c>
      <c r="D751">
        <f>'0917'!D72</f>
        <v>933.5</v>
      </c>
      <c r="E751">
        <f>'0917'!E72</f>
        <v>1208.3</v>
      </c>
      <c r="F751" s="272">
        <f t="shared" si="170"/>
        <v>1392</v>
      </c>
      <c r="G751" s="272">
        <f t="shared" si="171"/>
        <v>1908.3</v>
      </c>
      <c r="H751" s="51">
        <f t="shared" si="172"/>
        <v>-27.055494419116489</v>
      </c>
    </row>
    <row r="752" spans="1:8" x14ac:dyDescent="0.25">
      <c r="A752" s="5">
        <f t="shared" si="169"/>
        <v>44098</v>
      </c>
      <c r="B752">
        <f>'0924'!B72</f>
        <v>567.70000000000005</v>
      </c>
      <c r="C752">
        <f>'0924'!C72</f>
        <v>671.3</v>
      </c>
      <c r="D752">
        <f>'0924'!D72</f>
        <v>1033.2</v>
      </c>
      <c r="E752">
        <f>'0924'!E72</f>
        <v>1275.5</v>
      </c>
      <c r="F752" s="272">
        <f t="shared" si="170"/>
        <v>1600.9</v>
      </c>
      <c r="G752" s="272">
        <f t="shared" si="171"/>
        <v>1946.8</v>
      </c>
      <c r="H752" s="51">
        <f t="shared" si="172"/>
        <v>-17.767618656256413</v>
      </c>
    </row>
    <row r="753" spans="1:8" x14ac:dyDescent="0.25">
      <c r="A753" s="5">
        <f t="shared" si="169"/>
        <v>44105</v>
      </c>
      <c r="B753">
        <f>'1001'!B72</f>
        <v>569</v>
      </c>
      <c r="C753">
        <f>'1001'!C72</f>
        <v>655.9</v>
      </c>
      <c r="D753">
        <f>'1001'!D72</f>
        <v>1128.0999999999999</v>
      </c>
      <c r="E753">
        <f>'1001'!E72</f>
        <v>1353.8</v>
      </c>
      <c r="F753" s="272">
        <f t="shared" si="170"/>
        <v>1697.1</v>
      </c>
      <c r="G753" s="272">
        <f t="shared" si="171"/>
        <v>2009.6999999999998</v>
      </c>
      <c r="H753" s="51">
        <f t="shared" si="172"/>
        <v>-15.554560382146587</v>
      </c>
    </row>
    <row r="754" spans="1:8" x14ac:dyDescent="0.25">
      <c r="A754" s="5">
        <f t="shared" si="169"/>
        <v>44112</v>
      </c>
      <c r="B754">
        <f>'1008'!B73</f>
        <v>761.8</v>
      </c>
      <c r="C754">
        <f>'1008'!C73</f>
        <v>634</v>
      </c>
      <c r="D754">
        <f>'1008'!D73</f>
        <v>1164.4000000000001</v>
      </c>
      <c r="E754">
        <f>'1008'!E73</f>
        <v>1454.6</v>
      </c>
      <c r="F754" s="272">
        <f t="shared" si="170"/>
        <v>1926.2</v>
      </c>
      <c r="G754" s="272">
        <f t="shared" si="171"/>
        <v>2088.6</v>
      </c>
      <c r="H754" s="51">
        <f t="shared" si="172"/>
        <v>-7.7755434262185119</v>
      </c>
    </row>
    <row r="755" spans="1:8" x14ac:dyDescent="0.25">
      <c r="A755" s="5">
        <f t="shared" si="169"/>
        <v>44119</v>
      </c>
      <c r="B755">
        <f>'1015'!B73</f>
        <v>931.6</v>
      </c>
      <c r="C755">
        <f>'1015'!C73</f>
        <v>658.7</v>
      </c>
      <c r="D755">
        <f>'1015'!D73</f>
        <v>1187.2</v>
      </c>
      <c r="E755">
        <f>'1015'!E73</f>
        <v>1521</v>
      </c>
      <c r="F755" s="272">
        <f t="shared" si="170"/>
        <v>2118.8000000000002</v>
      </c>
      <c r="G755" s="272">
        <f t="shared" si="171"/>
        <v>2179.6999999999998</v>
      </c>
      <c r="H755" s="51">
        <f t="shared" si="172"/>
        <v>-2.7939624718997913</v>
      </c>
    </row>
    <row r="756" spans="1:8" x14ac:dyDescent="0.25">
      <c r="A756" s="5">
        <f t="shared" si="169"/>
        <v>44126</v>
      </c>
      <c r="B756">
        <f>'1022'!B73</f>
        <v>1004</v>
      </c>
      <c r="C756">
        <f>'1022'!C73</f>
        <v>624</v>
      </c>
      <c r="D756">
        <f>'1022'!D73</f>
        <v>1226.4000000000001</v>
      </c>
      <c r="E756">
        <f>'1022'!E73</f>
        <v>1591.9</v>
      </c>
      <c r="F756" s="272">
        <f t="shared" si="170"/>
        <v>2230.4</v>
      </c>
      <c r="G756" s="272">
        <f t="shared" si="171"/>
        <v>2215.9</v>
      </c>
      <c r="H756" s="51">
        <f t="shared" si="172"/>
        <v>0.65436165891963327</v>
      </c>
    </row>
    <row r="757" spans="1:8" x14ac:dyDescent="0.25">
      <c r="A757" s="5">
        <f t="shared" si="169"/>
        <v>44133</v>
      </c>
      <c r="B757">
        <f>'1029'!B74</f>
        <v>1022.4</v>
      </c>
      <c r="C757">
        <f>'1029'!C74</f>
        <v>610.20000000000005</v>
      </c>
      <c r="D757">
        <f>'1029'!D74</f>
        <v>1243.8</v>
      </c>
      <c r="E757">
        <f>'1029'!E74</f>
        <v>1645.7</v>
      </c>
      <c r="F757" s="272">
        <f t="shared" si="170"/>
        <v>2266.1999999999998</v>
      </c>
      <c r="G757" s="272">
        <f t="shared" si="171"/>
        <v>2255.9</v>
      </c>
      <c r="H757" s="51">
        <f t="shared" si="172"/>
        <v>0.45658052218624512</v>
      </c>
    </row>
    <row r="758" spans="1:8" x14ac:dyDescent="0.25">
      <c r="A758" s="5">
        <f t="shared" si="169"/>
        <v>44140</v>
      </c>
      <c r="B758">
        <f>'1105'!B74</f>
        <v>916.7</v>
      </c>
      <c r="C758">
        <f>'1105'!C74</f>
        <v>585.79999999999995</v>
      </c>
      <c r="D758">
        <f>'1105'!D74</f>
        <v>1332.7</v>
      </c>
      <c r="E758">
        <f>'1105'!E74</f>
        <v>1703.7</v>
      </c>
      <c r="F758" s="272">
        <f t="shared" si="170"/>
        <v>2249.4</v>
      </c>
      <c r="G758" s="272">
        <f t="shared" si="171"/>
        <v>2289.5</v>
      </c>
      <c r="H758" s="51">
        <f t="shared" si="172"/>
        <v>-1.7514741209871065</v>
      </c>
    </row>
    <row r="759" spans="1:8" x14ac:dyDescent="0.25">
      <c r="A759" s="5">
        <f t="shared" si="169"/>
        <v>44147</v>
      </c>
      <c r="B759">
        <f>'1112'!B74</f>
        <v>923.3</v>
      </c>
      <c r="C759">
        <f>'1112'!C74</f>
        <v>596.1</v>
      </c>
      <c r="D759">
        <f>'1112'!D74</f>
        <v>1354.8</v>
      </c>
      <c r="E759">
        <f>'1112'!E74</f>
        <v>1791.4</v>
      </c>
      <c r="F759" s="272">
        <f t="shared" si="170"/>
        <v>2278.1</v>
      </c>
      <c r="G759" s="272">
        <f t="shared" si="171"/>
        <v>2387.5</v>
      </c>
      <c r="H759" s="51">
        <f t="shared" si="172"/>
        <v>-4.5821989528795903</v>
      </c>
    </row>
    <row r="760" spans="1:8" x14ac:dyDescent="0.25">
      <c r="A760" s="5">
        <f t="shared" si="169"/>
        <v>44154</v>
      </c>
      <c r="B760">
        <f>'1119'!B74</f>
        <v>866.2</v>
      </c>
      <c r="C760">
        <f>'1119'!C74</f>
        <v>569.1</v>
      </c>
      <c r="D760">
        <f>'1119'!D74</f>
        <v>1430.5</v>
      </c>
      <c r="E760">
        <f>'1119'!E74</f>
        <v>1846.4</v>
      </c>
      <c r="F760" s="272">
        <f t="shared" si="170"/>
        <v>2296.6999999999998</v>
      </c>
      <c r="G760" s="272">
        <f t="shared" si="171"/>
        <v>2415.5</v>
      </c>
      <c r="H760" s="51">
        <f t="shared" si="172"/>
        <v>-4.918236389981379</v>
      </c>
    </row>
    <row r="761" spans="1:8" x14ac:dyDescent="0.25">
      <c r="A761" s="5">
        <f t="shared" si="169"/>
        <v>44161</v>
      </c>
      <c r="B761">
        <f>'1126'!B73</f>
        <v>898</v>
      </c>
      <c r="C761">
        <f>'1126'!C73</f>
        <v>562.20000000000005</v>
      </c>
      <c r="D761">
        <f>'1126'!D73</f>
        <v>1488</v>
      </c>
      <c r="E761">
        <f>'1126'!E73</f>
        <v>1898.3</v>
      </c>
      <c r="F761" s="272">
        <f t="shared" si="170"/>
        <v>2386</v>
      </c>
      <c r="G761" s="272">
        <f t="shared" si="171"/>
        <v>2460.5</v>
      </c>
      <c r="H761" s="51">
        <f t="shared" si="172"/>
        <v>-3.027839869945137</v>
      </c>
    </row>
    <row r="762" spans="1:8" x14ac:dyDescent="0.25">
      <c r="A762" s="5">
        <f t="shared" si="169"/>
        <v>44168</v>
      </c>
      <c r="B762">
        <f>'1203'!B73</f>
        <v>932.1</v>
      </c>
      <c r="C762">
        <f>'1203'!C73</f>
        <v>519.20000000000005</v>
      </c>
      <c r="D762">
        <f>'1203'!D73</f>
        <v>1561.3</v>
      </c>
      <c r="E762">
        <f>'1203'!E73</f>
        <v>1955</v>
      </c>
      <c r="F762" s="272">
        <f t="shared" si="170"/>
        <v>2493.4</v>
      </c>
      <c r="G762" s="272">
        <f t="shared" si="171"/>
        <v>2474.1999999999998</v>
      </c>
      <c r="H762" s="51">
        <f t="shared" si="172"/>
        <v>0.77600840675775551</v>
      </c>
    </row>
    <row r="763" spans="1:8" x14ac:dyDescent="0.25">
      <c r="A763" s="5">
        <f t="shared" si="169"/>
        <v>44175</v>
      </c>
      <c r="B763">
        <f>'1210'!B73</f>
        <v>978.6</v>
      </c>
      <c r="C763">
        <f>'1210'!C73</f>
        <v>525.70000000000005</v>
      </c>
      <c r="D763">
        <f>'1210'!D73</f>
        <v>1611.5</v>
      </c>
      <c r="E763">
        <f>'1210'!E73</f>
        <v>2073.4</v>
      </c>
      <c r="F763" s="272">
        <f t="shared" si="170"/>
        <v>2590.1</v>
      </c>
      <c r="G763" s="272">
        <f t="shared" si="171"/>
        <v>2599.1000000000004</v>
      </c>
      <c r="H763" s="51">
        <f t="shared" si="172"/>
        <v>-0.34627371013045138</v>
      </c>
    </row>
    <row r="764" spans="1:8" x14ac:dyDescent="0.25">
      <c r="A764" s="5">
        <f t="shared" si="169"/>
        <v>44182</v>
      </c>
      <c r="B764">
        <f>'1217'!B74</f>
        <v>968.1</v>
      </c>
      <c r="C764">
        <f>'1217'!C74</f>
        <v>475.4</v>
      </c>
      <c r="D764">
        <f>'1217'!D74</f>
        <v>1692.3</v>
      </c>
      <c r="E764">
        <f>'1217'!E74</f>
        <v>2199.5</v>
      </c>
      <c r="F764" s="272">
        <f t="shared" si="170"/>
        <v>2660.4</v>
      </c>
      <c r="G764" s="272">
        <f t="shared" si="171"/>
        <v>2674.9</v>
      </c>
      <c r="H764" s="51">
        <f t="shared" si="172"/>
        <v>-0.54207633930239973</v>
      </c>
    </row>
    <row r="765" spans="1:8" x14ac:dyDescent="0.25">
      <c r="A765" s="5">
        <f t="shared" si="169"/>
        <v>44189</v>
      </c>
      <c r="B765">
        <f>'1224'!B74</f>
        <v>908.3</v>
      </c>
      <c r="C765">
        <f>'1224'!C74</f>
        <v>511</v>
      </c>
      <c r="D765">
        <f>'1224'!D74</f>
        <v>1768.6</v>
      </c>
      <c r="E765">
        <f>'1224'!E74</f>
        <v>2224.6</v>
      </c>
      <c r="F765" s="272">
        <f t="shared" si="170"/>
        <v>2676.8999999999996</v>
      </c>
      <c r="G765" s="272">
        <f t="shared" si="171"/>
        <v>2735.6</v>
      </c>
      <c r="H765" s="51">
        <f t="shared" si="172"/>
        <v>-2.1457815470098063</v>
      </c>
    </row>
    <row r="766" spans="1:8" x14ac:dyDescent="0.25">
      <c r="A766" s="5">
        <f t="shared" si="169"/>
        <v>44196</v>
      </c>
      <c r="B766">
        <f>'1231'!B74</f>
        <v>850.2</v>
      </c>
      <c r="C766">
        <f>'1231'!C74</f>
        <v>519.70000000000005</v>
      </c>
      <c r="D766">
        <f>'1231'!D74</f>
        <v>1860.4</v>
      </c>
      <c r="E766">
        <f>'1231'!E74</f>
        <v>2236</v>
      </c>
      <c r="F766" s="272">
        <f t="shared" si="170"/>
        <v>2710.6000000000004</v>
      </c>
      <c r="G766" s="272">
        <f t="shared" si="171"/>
        <v>2755.7</v>
      </c>
      <c r="H766" s="51">
        <f t="shared" si="172"/>
        <v>-1.6366077584642591</v>
      </c>
    </row>
    <row r="767" spans="1:8" x14ac:dyDescent="0.25">
      <c r="A767" s="5">
        <f t="shared" si="169"/>
        <v>44203</v>
      </c>
      <c r="B767">
        <f>'0107'!B74</f>
        <v>849.6</v>
      </c>
      <c r="C767">
        <f>'0107'!C74</f>
        <v>510.7</v>
      </c>
      <c r="D767">
        <f>'0107'!D74</f>
        <v>1907.3</v>
      </c>
      <c r="E767">
        <f>'0107'!E74</f>
        <v>2308.4</v>
      </c>
      <c r="F767" s="272">
        <f t="shared" si="170"/>
        <v>2756.9</v>
      </c>
      <c r="G767" s="272">
        <f t="shared" si="171"/>
        <v>2819.1</v>
      </c>
      <c r="H767" s="51">
        <f t="shared" si="172"/>
        <v>-2.2063779220318436</v>
      </c>
    </row>
    <row r="768" spans="1:8" x14ac:dyDescent="0.25">
      <c r="A768" s="5">
        <f t="shared" si="169"/>
        <v>44210</v>
      </c>
      <c r="B768">
        <f>'0114'!B74</f>
        <v>811.5</v>
      </c>
      <c r="C768">
        <f>'0114'!C74</f>
        <v>498.6</v>
      </c>
      <c r="D768">
        <f>'0114'!D74</f>
        <v>1991.5</v>
      </c>
      <c r="E768">
        <f>'0114'!E74</f>
        <v>2362.1999999999998</v>
      </c>
      <c r="F768" s="272">
        <f t="shared" si="170"/>
        <v>2803</v>
      </c>
      <c r="G768" s="272">
        <f t="shared" si="171"/>
        <v>2860.7999999999997</v>
      </c>
      <c r="H768" s="51">
        <f t="shared" si="172"/>
        <v>-2.0204138702460739</v>
      </c>
    </row>
    <row r="769" spans="1:9" x14ac:dyDescent="0.25">
      <c r="A769" s="5">
        <f t="shared" ref="A769:A832" si="173">+A768+7</f>
        <v>44217</v>
      </c>
      <c r="B769">
        <f>'0121'!B74</f>
        <v>794</v>
      </c>
      <c r="C769">
        <f>'0121'!C74</f>
        <v>523</v>
      </c>
      <c r="D769">
        <f>'0121'!D74</f>
        <v>2076.5</v>
      </c>
      <c r="E769">
        <f>'0121'!E74</f>
        <v>2434.4</v>
      </c>
      <c r="F769" s="272">
        <f t="shared" si="170"/>
        <v>2870.5</v>
      </c>
      <c r="G769" s="272">
        <f t="shared" si="171"/>
        <v>2957.4</v>
      </c>
      <c r="H769" s="51">
        <f t="shared" si="172"/>
        <v>-2.9383918306620682</v>
      </c>
    </row>
    <row r="770" spans="1:9" x14ac:dyDescent="0.25">
      <c r="A770" s="5">
        <f t="shared" si="173"/>
        <v>44224</v>
      </c>
      <c r="B770">
        <f>'0128'!B74</f>
        <v>801.3</v>
      </c>
      <c r="C770">
        <f>'0128'!C74</f>
        <v>536.20000000000005</v>
      </c>
      <c r="D770">
        <f>'0128'!D74</f>
        <v>2146.1999999999998</v>
      </c>
      <c r="E770">
        <f>'0128'!E74</f>
        <v>2473.3000000000002</v>
      </c>
      <c r="F770" s="272">
        <f t="shared" si="170"/>
        <v>2947.5</v>
      </c>
      <c r="G770" s="272">
        <f t="shared" si="171"/>
        <v>3009.5</v>
      </c>
      <c r="H770" s="51">
        <f t="shared" si="172"/>
        <v>-2.0601428808772249</v>
      </c>
    </row>
    <row r="771" spans="1:9" x14ac:dyDescent="0.25">
      <c r="A771" s="5">
        <f t="shared" si="173"/>
        <v>44231</v>
      </c>
      <c r="B771">
        <f>'0204'!B74</f>
        <v>818.1</v>
      </c>
      <c r="C771">
        <f>'0204'!C74</f>
        <v>546</v>
      </c>
      <c r="D771">
        <f>'0204'!D74</f>
        <v>2238.3000000000002</v>
      </c>
      <c r="E771">
        <f>'0204'!E74</f>
        <v>2542.6999999999998</v>
      </c>
      <c r="F771" s="272">
        <f t="shared" si="170"/>
        <v>3056.4</v>
      </c>
      <c r="G771" s="272">
        <f t="shared" si="171"/>
        <v>3088.7</v>
      </c>
      <c r="H771" s="51">
        <f t="shared" si="172"/>
        <v>-1.0457474018195301</v>
      </c>
    </row>
    <row r="772" spans="1:9" x14ac:dyDescent="0.25">
      <c r="A772" s="5">
        <f t="shared" si="173"/>
        <v>44238</v>
      </c>
      <c r="B772">
        <f>'0211'!B74</f>
        <v>696.5</v>
      </c>
      <c r="C772">
        <f>'0211'!C74</f>
        <v>523.29999999999995</v>
      </c>
      <c r="D772">
        <f>'0211'!D74</f>
        <v>2343.3000000000002</v>
      </c>
      <c r="E772">
        <f>'0211'!E74</f>
        <v>2637.8</v>
      </c>
      <c r="F772" s="272">
        <f t="shared" si="170"/>
        <v>3039.8</v>
      </c>
      <c r="G772" s="272">
        <f t="shared" si="171"/>
        <v>3161.1000000000004</v>
      </c>
      <c r="H772" s="51">
        <f t="shared" si="172"/>
        <v>-3.8372718357533864</v>
      </c>
    </row>
    <row r="773" spans="1:9" x14ac:dyDescent="0.25">
      <c r="A773" s="5">
        <f t="shared" si="173"/>
        <v>44245</v>
      </c>
      <c r="B773">
        <f>'0218'!B74</f>
        <v>684.7</v>
      </c>
      <c r="C773">
        <f>'0218'!C74</f>
        <v>466.4</v>
      </c>
      <c r="D773">
        <f>'0218'!D74</f>
        <v>2408.6</v>
      </c>
      <c r="E773">
        <f>'0218'!E74</f>
        <v>2726.1</v>
      </c>
      <c r="F773" s="272">
        <f t="shared" si="170"/>
        <v>3093.3</v>
      </c>
      <c r="G773" s="272">
        <f t="shared" si="171"/>
        <v>3192.5</v>
      </c>
      <c r="H773" s="51">
        <f t="shared" si="172"/>
        <v>-3.1072826938136178</v>
      </c>
    </row>
    <row r="774" spans="1:9" x14ac:dyDescent="0.25">
      <c r="A774" s="5">
        <f t="shared" si="173"/>
        <v>44252</v>
      </c>
      <c r="B774">
        <f>'0225'!B74</f>
        <v>606.29999999999995</v>
      </c>
      <c r="C774">
        <f>'0225'!C74</f>
        <v>439.9</v>
      </c>
      <c r="D774">
        <f>'0225'!D74</f>
        <v>2556.4</v>
      </c>
      <c r="E774">
        <f>'0225'!E74</f>
        <v>2827.6</v>
      </c>
      <c r="F774" s="272">
        <f t="shared" si="170"/>
        <v>3162.7</v>
      </c>
      <c r="G774" s="272">
        <f t="shared" si="171"/>
        <v>3267.5</v>
      </c>
      <c r="H774" s="51">
        <f t="shared" si="172"/>
        <v>-3.2073450650344393</v>
      </c>
    </row>
    <row r="775" spans="1:9" x14ac:dyDescent="0.25">
      <c r="A775" s="5">
        <f t="shared" si="173"/>
        <v>44259</v>
      </c>
      <c r="B775">
        <f>'0304'!B74</f>
        <v>701</v>
      </c>
      <c r="C775">
        <f>'0304'!C74</f>
        <v>402.1</v>
      </c>
      <c r="D775">
        <f>'0304'!D74</f>
        <v>2573.1999999999998</v>
      </c>
      <c r="E775">
        <f>'0304'!E74</f>
        <v>2908.8</v>
      </c>
      <c r="F775" s="272">
        <f t="shared" si="170"/>
        <v>3274.2</v>
      </c>
      <c r="G775" s="272">
        <f t="shared" si="171"/>
        <v>3310.9</v>
      </c>
      <c r="H775" s="51">
        <f t="shared" si="172"/>
        <v>-1.1084599353650137</v>
      </c>
    </row>
    <row r="776" spans="1:9" x14ac:dyDescent="0.25">
      <c r="A776" s="5">
        <f t="shared" si="173"/>
        <v>44266</v>
      </c>
      <c r="B776">
        <f>'0311'!B75</f>
        <v>713.4</v>
      </c>
      <c r="C776">
        <f>'0311'!C75</f>
        <v>443.6</v>
      </c>
      <c r="D776">
        <f>'0311'!D75</f>
        <v>2653.8</v>
      </c>
      <c r="E776">
        <f>'0311'!E75</f>
        <v>2950.6</v>
      </c>
      <c r="F776" s="272">
        <f t="shared" si="170"/>
        <v>3367.2000000000003</v>
      </c>
      <c r="G776" s="272">
        <f t="shared" si="171"/>
        <v>3394.2</v>
      </c>
      <c r="H776" s="51">
        <f t="shared" si="172"/>
        <v>-0.79547463319779022</v>
      </c>
    </row>
    <row r="777" spans="1:9" x14ac:dyDescent="0.25">
      <c r="A777" s="5">
        <f t="shared" si="173"/>
        <v>44273</v>
      </c>
      <c r="B777">
        <f>'0318'!B76</f>
        <v>677</v>
      </c>
      <c r="C777">
        <f>'0318'!C76</f>
        <v>472.6</v>
      </c>
      <c r="D777">
        <f>'0318'!D76</f>
        <v>2718.1</v>
      </c>
      <c r="E777">
        <f>'0318'!E76</f>
        <v>2985.9</v>
      </c>
      <c r="F777" s="272">
        <f t="shared" si="170"/>
        <v>3395.1</v>
      </c>
      <c r="G777" s="272">
        <f t="shared" si="171"/>
        <v>3458.5</v>
      </c>
      <c r="H777" s="51">
        <f t="shared" si="172"/>
        <v>-1.8331646667630541</v>
      </c>
    </row>
    <row r="778" spans="1:9" x14ac:dyDescent="0.25">
      <c r="A778" s="5">
        <f t="shared" si="173"/>
        <v>44280</v>
      </c>
      <c r="B778">
        <f>'0325'!B76</f>
        <v>688.2</v>
      </c>
      <c r="C778">
        <f>'0325'!C76</f>
        <v>483.3</v>
      </c>
      <c r="D778">
        <f>'0325'!D76</f>
        <v>2733.6</v>
      </c>
      <c r="E778">
        <f>'0325'!E76</f>
        <v>3060.2</v>
      </c>
      <c r="F778" s="272">
        <f t="shared" si="170"/>
        <v>3421.8</v>
      </c>
      <c r="G778" s="272">
        <f t="shared" si="171"/>
        <v>3543.5</v>
      </c>
      <c r="H778" s="51">
        <f t="shared" si="172"/>
        <v>-3.434457457316209</v>
      </c>
    </row>
    <row r="779" spans="1:9" x14ac:dyDescent="0.25">
      <c r="A779" s="5">
        <f t="shared" si="173"/>
        <v>44287</v>
      </c>
      <c r="B779">
        <f>'0401'!B76</f>
        <v>582.6</v>
      </c>
      <c r="C779">
        <f>'0401'!C76</f>
        <v>516.4</v>
      </c>
      <c r="D779">
        <f>'0401'!D76</f>
        <v>2862.7</v>
      </c>
      <c r="E779">
        <f>'0401'!E76</f>
        <v>3111.4</v>
      </c>
      <c r="F779" s="272">
        <f t="shared" si="170"/>
        <v>3445.2999999999997</v>
      </c>
      <c r="G779" s="272">
        <f t="shared" si="171"/>
        <v>3627.8</v>
      </c>
      <c r="H779" s="51">
        <f t="shared" si="172"/>
        <v>-5.0305970560670543</v>
      </c>
    </row>
    <row r="780" spans="1:9" x14ac:dyDescent="0.25">
      <c r="A780" s="5">
        <f t="shared" si="173"/>
        <v>44294</v>
      </c>
      <c r="B780">
        <f>'0408'!B76</f>
        <v>478.5</v>
      </c>
      <c r="C780">
        <f>'0408'!C76</f>
        <v>484.8</v>
      </c>
      <c r="D780">
        <f>'0408'!D76</f>
        <v>2938.7</v>
      </c>
      <c r="E780">
        <f>'0408'!E76</f>
        <v>3227.7</v>
      </c>
      <c r="F780" s="272">
        <f t="shared" si="170"/>
        <v>3417.2</v>
      </c>
      <c r="G780" s="272">
        <f t="shared" si="171"/>
        <v>3712.5</v>
      </c>
      <c r="H780" s="51">
        <f t="shared" si="172"/>
        <v>-7.9542087542087581</v>
      </c>
      <c r="I780">
        <f>'0408'!F76</f>
        <v>170.5</v>
      </c>
    </row>
    <row r="781" spans="1:9" x14ac:dyDescent="0.25">
      <c r="A781" s="5">
        <f t="shared" si="173"/>
        <v>44301</v>
      </c>
      <c r="B781">
        <f>'0415'!B76</f>
        <v>558.70000000000005</v>
      </c>
      <c r="C781">
        <f>'0415'!C76</f>
        <v>412.3</v>
      </c>
      <c r="D781">
        <f>'0415'!D76</f>
        <v>2996.1</v>
      </c>
      <c r="E781">
        <f>'0415'!E76</f>
        <v>3328.3</v>
      </c>
      <c r="F781" s="272">
        <f t="shared" si="170"/>
        <v>3554.8</v>
      </c>
      <c r="G781" s="272">
        <f t="shared" si="171"/>
        <v>3740.6000000000004</v>
      </c>
      <c r="H781" s="51">
        <f t="shared" si="172"/>
        <v>-4.9671175747206364</v>
      </c>
      <c r="I781">
        <f>'0415'!F76</f>
        <v>230.7</v>
      </c>
    </row>
    <row r="782" spans="1:9" x14ac:dyDescent="0.25">
      <c r="A782" s="5">
        <f t="shared" si="173"/>
        <v>44308</v>
      </c>
      <c r="B782">
        <f>'0422'!B76</f>
        <v>581.6</v>
      </c>
      <c r="C782">
        <f>'0422'!C76</f>
        <v>383.6</v>
      </c>
      <c r="D782">
        <f>'0422'!D76</f>
        <v>3038.6</v>
      </c>
      <c r="E782">
        <f>'0422'!E76</f>
        <v>3401.5</v>
      </c>
      <c r="F782" s="272">
        <f t="shared" si="170"/>
        <v>3620.2</v>
      </c>
      <c r="G782" s="272">
        <f t="shared" si="171"/>
        <v>3785.1</v>
      </c>
      <c r="H782" s="51">
        <f t="shared" si="172"/>
        <v>-4.3565559694591975</v>
      </c>
      <c r="I782">
        <f>'0422'!F76</f>
        <v>285.5</v>
      </c>
    </row>
    <row r="783" spans="1:9" x14ac:dyDescent="0.25">
      <c r="A783" s="5">
        <f t="shared" si="173"/>
        <v>44315</v>
      </c>
      <c r="B783">
        <f>'0429'!B76</f>
        <v>525</v>
      </c>
      <c r="C783">
        <f>'0429'!C76</f>
        <v>357.9</v>
      </c>
      <c r="D783">
        <f>'0429'!D76</f>
        <v>3127</v>
      </c>
      <c r="E783">
        <f>'0429'!E76</f>
        <v>3453.3</v>
      </c>
      <c r="F783" s="272">
        <f t="shared" si="170"/>
        <v>3652</v>
      </c>
      <c r="G783" s="272">
        <f t="shared" si="171"/>
        <v>3811.2000000000003</v>
      </c>
      <c r="H783" s="51">
        <f t="shared" si="172"/>
        <v>-4.1771620486985794</v>
      </c>
      <c r="I783">
        <f>'0429'!F76</f>
        <v>394.4</v>
      </c>
    </row>
    <row r="784" spans="1:9" x14ac:dyDescent="0.25">
      <c r="A784" s="5">
        <f t="shared" si="173"/>
        <v>44322</v>
      </c>
      <c r="B784">
        <f>'0506'!B76</f>
        <v>430.7</v>
      </c>
      <c r="C784">
        <f>'0506'!C76</f>
        <v>306.10000000000002</v>
      </c>
      <c r="D784">
        <f>'0506'!D76</f>
        <v>3211</v>
      </c>
      <c r="E784">
        <f>'0506'!E76</f>
        <v>3513.6</v>
      </c>
      <c r="F784" s="272">
        <f t="shared" si="170"/>
        <v>3641.7</v>
      </c>
      <c r="G784" s="272">
        <f t="shared" si="171"/>
        <v>3819.7</v>
      </c>
      <c r="H784" s="51">
        <f t="shared" si="172"/>
        <v>-4.6600518365316645</v>
      </c>
      <c r="I784">
        <f>'0506'!F76</f>
        <v>491.3</v>
      </c>
    </row>
    <row r="785" spans="1:9" x14ac:dyDescent="0.25">
      <c r="A785" s="5">
        <f t="shared" si="173"/>
        <v>44329</v>
      </c>
      <c r="B785">
        <f>'0513'!B76</f>
        <v>451.3</v>
      </c>
      <c r="C785">
        <f>'0513'!C76</f>
        <v>269.7</v>
      </c>
      <c r="D785">
        <f>'0513'!D76</f>
        <v>3245</v>
      </c>
      <c r="E785">
        <f>'0513'!E76</f>
        <v>3567.6</v>
      </c>
      <c r="F785" s="272">
        <f t="shared" si="170"/>
        <v>3696.3</v>
      </c>
      <c r="G785" s="272">
        <f t="shared" si="171"/>
        <v>3837.2999999999997</v>
      </c>
      <c r="H785" s="51">
        <f t="shared" si="172"/>
        <v>-3.6744586037057214</v>
      </c>
      <c r="I785">
        <f>'0513'!F76</f>
        <v>530.9</v>
      </c>
    </row>
    <row r="786" spans="1:9" x14ac:dyDescent="0.25">
      <c r="A786" s="5">
        <f t="shared" si="173"/>
        <v>44336</v>
      </c>
      <c r="B786">
        <f>'0520'!B76</f>
        <v>359.4</v>
      </c>
      <c r="C786">
        <f>'0520'!C76</f>
        <v>245.2</v>
      </c>
      <c r="D786">
        <f>'0520'!D76</f>
        <v>3330.8</v>
      </c>
      <c r="E786">
        <f>'0520'!E76</f>
        <v>3609.2</v>
      </c>
      <c r="F786" s="272">
        <f t="shared" si="170"/>
        <v>3690.2000000000003</v>
      </c>
      <c r="G786" s="272">
        <f t="shared" si="171"/>
        <v>3854.3999999999996</v>
      </c>
      <c r="H786" s="51">
        <f t="shared" si="172"/>
        <v>-4.2600664176006493</v>
      </c>
      <c r="I786">
        <f>'0520'!F76</f>
        <v>544.9</v>
      </c>
    </row>
    <row r="787" spans="1:9" x14ac:dyDescent="0.25">
      <c r="A787" s="5">
        <f t="shared" si="173"/>
        <v>44343</v>
      </c>
      <c r="B787">
        <f>'0527'!B77</f>
        <v>282.7</v>
      </c>
      <c r="C787">
        <f>'0527'!C77</f>
        <v>203.2</v>
      </c>
      <c r="D787">
        <f>'0527'!D77</f>
        <v>3394</v>
      </c>
      <c r="E787">
        <f>'0527'!E77</f>
        <v>3653.8</v>
      </c>
      <c r="F787" s="272">
        <f t="shared" si="170"/>
        <v>3676.7</v>
      </c>
      <c r="G787" s="272">
        <f t="shared" si="171"/>
        <v>3857</v>
      </c>
      <c r="H787" s="51">
        <f t="shared" si="172"/>
        <v>-4.6746175784288297</v>
      </c>
      <c r="I787">
        <f>'0527'!F77</f>
        <v>597.5</v>
      </c>
    </row>
    <row r="788" spans="1:9" x14ac:dyDescent="0.25">
      <c r="A788" s="5">
        <f t="shared" si="173"/>
        <v>44350</v>
      </c>
      <c r="B788">
        <f>'0603'!B57</f>
        <v>834.1</v>
      </c>
      <c r="C788">
        <f>'0603'!C57</f>
        <v>352.9</v>
      </c>
      <c r="D788">
        <f>'0603'!D57</f>
        <v>22.9</v>
      </c>
      <c r="E788">
        <f>'0603'!E57</f>
        <v>13.5</v>
      </c>
      <c r="F788" s="272">
        <f t="shared" si="170"/>
        <v>857</v>
      </c>
      <c r="G788" s="272">
        <f t="shared" si="171"/>
        <v>366.4</v>
      </c>
      <c r="H788" s="51">
        <f t="shared" si="172"/>
        <v>133.89737991266375</v>
      </c>
    </row>
    <row r="789" spans="1:9" x14ac:dyDescent="0.25">
      <c r="A789" s="5">
        <f t="shared" si="173"/>
        <v>44357</v>
      </c>
      <c r="B789">
        <f>'0610'!B57</f>
        <v>876.2</v>
      </c>
      <c r="C789">
        <f>'0610'!C57</f>
        <v>389</v>
      </c>
      <c r="D789">
        <f>'0610'!D57</f>
        <v>30.4</v>
      </c>
      <c r="E789">
        <f>'0610'!E57</f>
        <v>79.599999999999994</v>
      </c>
      <c r="F789" s="272">
        <f t="shared" si="170"/>
        <v>906.6</v>
      </c>
      <c r="G789" s="272">
        <f t="shared" si="171"/>
        <v>468.6</v>
      </c>
      <c r="H789" s="51">
        <f t="shared" si="172"/>
        <v>93.469910371318818</v>
      </c>
    </row>
    <row r="790" spans="1:9" x14ac:dyDescent="0.25">
      <c r="A790" s="5">
        <f t="shared" si="173"/>
        <v>44364</v>
      </c>
      <c r="B790">
        <f>'0617'!B59</f>
        <v>858.1</v>
      </c>
      <c r="C790">
        <f>'0617'!C59</f>
        <v>423.8</v>
      </c>
      <c r="D790">
        <f>'0617'!D59</f>
        <v>143.1</v>
      </c>
      <c r="E790">
        <f>'0617'!E59</f>
        <v>119</v>
      </c>
      <c r="F790" s="272">
        <f t="shared" si="170"/>
        <v>1001.2</v>
      </c>
      <c r="G790" s="272">
        <f t="shared" si="171"/>
        <v>542.79999999999995</v>
      </c>
      <c r="H790" s="51">
        <f t="shared" si="172"/>
        <v>84.450994841562292</v>
      </c>
    </row>
    <row r="791" spans="1:9" x14ac:dyDescent="0.25">
      <c r="A791" s="5">
        <f t="shared" si="173"/>
        <v>44371</v>
      </c>
      <c r="B791">
        <f>'0624'!B59</f>
        <v>830</v>
      </c>
      <c r="C791">
        <f>'0624'!C59</f>
        <v>427.4</v>
      </c>
      <c r="D791">
        <f>'0624'!D59</f>
        <v>202.3</v>
      </c>
      <c r="E791">
        <f>'0624'!E59</f>
        <v>155.5</v>
      </c>
      <c r="F791" s="272">
        <f t="shared" si="170"/>
        <v>1032.3</v>
      </c>
      <c r="G791" s="272">
        <f t="shared" si="171"/>
        <v>582.9</v>
      </c>
      <c r="H791" s="51">
        <f t="shared" si="172"/>
        <v>77.097272259392696</v>
      </c>
    </row>
    <row r="792" spans="1:9" x14ac:dyDescent="0.25">
      <c r="A792" s="5">
        <f t="shared" si="173"/>
        <v>44378</v>
      </c>
      <c r="B792">
        <f>'0701'!B59</f>
        <v>829.7</v>
      </c>
      <c r="C792">
        <f>'0701'!C59</f>
        <v>455.1</v>
      </c>
      <c r="D792">
        <f>'0701'!D59</f>
        <v>288</v>
      </c>
      <c r="E792">
        <f>'0701'!E59</f>
        <v>267.2</v>
      </c>
      <c r="F792" s="272">
        <f t="shared" si="170"/>
        <v>1117.7</v>
      </c>
      <c r="G792" s="272">
        <f t="shared" si="171"/>
        <v>722.3</v>
      </c>
      <c r="H792" s="51">
        <f t="shared" si="172"/>
        <v>54.741797037242158</v>
      </c>
    </row>
    <row r="793" spans="1:9" x14ac:dyDescent="0.25">
      <c r="A793" s="5">
        <f t="shared" si="173"/>
        <v>44385</v>
      </c>
      <c r="B793">
        <f>'0708'!B60</f>
        <v>808.2</v>
      </c>
      <c r="C793">
        <f>'0708'!C60</f>
        <v>504.1</v>
      </c>
      <c r="D793">
        <f>'0708'!D60</f>
        <v>344</v>
      </c>
      <c r="E793">
        <f>'0708'!E60</f>
        <v>351</v>
      </c>
      <c r="F793" s="272">
        <f t="shared" si="170"/>
        <v>1152.2</v>
      </c>
      <c r="G793" s="272">
        <f t="shared" si="171"/>
        <v>855.1</v>
      </c>
      <c r="H793" s="51">
        <f t="shared" si="172"/>
        <v>34.744474330487662</v>
      </c>
    </row>
    <row r="794" spans="1:9" x14ac:dyDescent="0.25">
      <c r="A794" s="5">
        <f t="shared" si="173"/>
        <v>44392</v>
      </c>
      <c r="B794">
        <f>'0715'!B61</f>
        <v>858.8</v>
      </c>
      <c r="C794">
        <f>'0715'!C61</f>
        <v>501.7</v>
      </c>
      <c r="D794">
        <f>'0715'!D61</f>
        <v>411.8</v>
      </c>
      <c r="E794">
        <f>'0715'!E61</f>
        <v>387.1</v>
      </c>
      <c r="F794" s="272">
        <f t="shared" si="170"/>
        <v>1270.5999999999999</v>
      </c>
      <c r="G794" s="272">
        <f t="shared" si="171"/>
        <v>888.8</v>
      </c>
      <c r="H794" s="51">
        <f t="shared" si="172"/>
        <v>42.956795679567961</v>
      </c>
    </row>
    <row r="795" spans="1:9" x14ac:dyDescent="0.25">
      <c r="A795" s="5">
        <f t="shared" si="173"/>
        <v>44399</v>
      </c>
      <c r="B795">
        <f>'0722'!B61</f>
        <v>859.9</v>
      </c>
      <c r="C795">
        <f>'0722'!C61</f>
        <v>499.9</v>
      </c>
      <c r="D795">
        <f>'0722'!D61</f>
        <v>496.3</v>
      </c>
      <c r="E795">
        <f>'0722'!E61</f>
        <v>449.3</v>
      </c>
      <c r="F795" s="272">
        <f t="shared" si="170"/>
        <v>1356.2</v>
      </c>
      <c r="G795" s="272">
        <f t="shared" si="171"/>
        <v>949.2</v>
      </c>
      <c r="H795" s="51">
        <f t="shared" si="172"/>
        <v>42.878213232195542</v>
      </c>
    </row>
    <row r="796" spans="1:9" x14ac:dyDescent="0.25">
      <c r="A796" s="5">
        <f t="shared" si="173"/>
        <v>44406</v>
      </c>
      <c r="B796">
        <f>'0729'!B62</f>
        <v>830.3</v>
      </c>
      <c r="C796">
        <f>'0729'!C62</f>
        <v>477</v>
      </c>
      <c r="D796">
        <f>'0729'!D62</f>
        <v>623.70000000000005</v>
      </c>
      <c r="E796">
        <f>'0729'!E62</f>
        <v>509.8</v>
      </c>
      <c r="F796" s="272">
        <f t="shared" si="170"/>
        <v>1454</v>
      </c>
      <c r="G796" s="272">
        <f t="shared" si="171"/>
        <v>986.8</v>
      </c>
      <c r="H796" s="51">
        <f t="shared" si="172"/>
        <v>47.344953384677744</v>
      </c>
    </row>
    <row r="797" spans="1:9" x14ac:dyDescent="0.25">
      <c r="A797" s="5">
        <f t="shared" si="173"/>
        <v>44413</v>
      </c>
      <c r="B797">
        <f>'0805'!B62</f>
        <v>742.8</v>
      </c>
      <c r="C797">
        <f>'0805'!C62</f>
        <v>453.2</v>
      </c>
      <c r="D797">
        <f>'0805'!D62</f>
        <v>713.4</v>
      </c>
      <c r="E797">
        <f>'0805'!E62</f>
        <v>552.29999999999995</v>
      </c>
      <c r="F797" s="272">
        <f t="shared" si="170"/>
        <v>1456.1999999999998</v>
      </c>
      <c r="G797" s="272">
        <f t="shared" si="171"/>
        <v>1005.5</v>
      </c>
      <c r="H797" s="51">
        <f t="shared" si="172"/>
        <v>44.823470909995009</v>
      </c>
    </row>
    <row r="798" spans="1:9" x14ac:dyDescent="0.25">
      <c r="A798" s="5">
        <f t="shared" si="173"/>
        <v>44420</v>
      </c>
      <c r="B798">
        <f>'0812'!B62</f>
        <v>712.5</v>
      </c>
      <c r="C798">
        <f>'0812'!C62</f>
        <v>434.8</v>
      </c>
      <c r="D798">
        <f>'0812'!D62</f>
        <v>760.3</v>
      </c>
      <c r="E798">
        <f>'0812'!E62</f>
        <v>650.20000000000005</v>
      </c>
      <c r="F798" s="272">
        <f t="shared" si="170"/>
        <v>1472.8</v>
      </c>
      <c r="G798" s="272">
        <f t="shared" si="171"/>
        <v>1085</v>
      </c>
      <c r="H798" s="51">
        <f t="shared" si="172"/>
        <v>35.741935483870968</v>
      </c>
    </row>
    <row r="799" spans="1:9" x14ac:dyDescent="0.25">
      <c r="A799" s="5">
        <f t="shared" si="173"/>
        <v>44427</v>
      </c>
      <c r="B799">
        <f>'0819'!B62</f>
        <v>622.29999999999995</v>
      </c>
      <c r="C799">
        <f>'0819'!C62</f>
        <v>508.3</v>
      </c>
      <c r="D799">
        <f>'0819'!D62</f>
        <v>853.6</v>
      </c>
      <c r="E799">
        <f>'0819'!E62</f>
        <v>711</v>
      </c>
      <c r="F799" s="272">
        <f t="shared" si="170"/>
        <v>1475.9</v>
      </c>
      <c r="G799" s="272">
        <f t="shared" si="171"/>
        <v>1219.3</v>
      </c>
      <c r="H799" s="51">
        <f t="shared" si="172"/>
        <v>21.044861805954241</v>
      </c>
    </row>
    <row r="800" spans="1:9" x14ac:dyDescent="0.25">
      <c r="A800" s="5">
        <f t="shared" si="173"/>
        <v>44434</v>
      </c>
      <c r="B800">
        <f>'0826'!B63</f>
        <v>579.29999999999995</v>
      </c>
      <c r="C800">
        <f>'0826'!C63</f>
        <v>488.1</v>
      </c>
      <c r="D800">
        <f>'0826'!D63</f>
        <v>1000.5</v>
      </c>
      <c r="E800">
        <f>'0826'!E63</f>
        <v>754.3</v>
      </c>
      <c r="F800" s="272">
        <f t="shared" si="170"/>
        <v>1579.8</v>
      </c>
      <c r="G800" s="272">
        <f t="shared" si="171"/>
        <v>1242.4000000000001</v>
      </c>
      <c r="H800" s="51">
        <f t="shared" si="172"/>
        <v>27.15711526078557</v>
      </c>
    </row>
    <row r="801" spans="1:8" x14ac:dyDescent="0.25">
      <c r="A801" s="5">
        <f t="shared" si="173"/>
        <v>44441</v>
      </c>
      <c r="B801">
        <f>'0902'!B63</f>
        <v>600.9</v>
      </c>
      <c r="C801">
        <f>'0902'!C63</f>
        <v>502.9</v>
      </c>
      <c r="D801">
        <f>'0902'!D63</f>
        <v>1107.0999999999999</v>
      </c>
      <c r="E801">
        <f>'0902'!E63</f>
        <v>825</v>
      </c>
      <c r="F801" s="272">
        <f t="shared" si="170"/>
        <v>1708</v>
      </c>
      <c r="G801" s="272">
        <f t="shared" si="171"/>
        <v>1327.9</v>
      </c>
      <c r="H801" s="51">
        <f t="shared" si="172"/>
        <v>28.624143384290978</v>
      </c>
    </row>
    <row r="802" spans="1:8" x14ac:dyDescent="0.25">
      <c r="A802" s="5">
        <f t="shared" si="173"/>
        <v>44448</v>
      </c>
      <c r="B802">
        <f>'0909'!B63</f>
        <v>506.4</v>
      </c>
      <c r="C802">
        <f>'0909'!C63</f>
        <v>508.5</v>
      </c>
      <c r="D802">
        <f>'0909'!D63</f>
        <v>1279.8</v>
      </c>
      <c r="E802">
        <f>'0909'!E63</f>
        <v>874.8</v>
      </c>
      <c r="F802" s="272">
        <f t="shared" si="170"/>
        <v>1786.1999999999998</v>
      </c>
      <c r="G802" s="272">
        <f t="shared" si="171"/>
        <v>1383.3</v>
      </c>
      <c r="H802" s="51">
        <f t="shared" si="172"/>
        <v>29.126003036217728</v>
      </c>
    </row>
    <row r="803" spans="1:8" x14ac:dyDescent="0.25">
      <c r="A803" s="5">
        <f t="shared" si="173"/>
        <v>44455</v>
      </c>
      <c r="B803">
        <f>'0916'!B63</f>
        <v>486.4</v>
      </c>
      <c r="C803">
        <f>'0916'!C63</f>
        <v>458.5</v>
      </c>
      <c r="D803">
        <f>'0916'!D63</f>
        <v>1371.2</v>
      </c>
      <c r="E803">
        <f>'0916'!E63</f>
        <v>933.5</v>
      </c>
      <c r="F803" s="272">
        <f t="shared" si="170"/>
        <v>1857.6</v>
      </c>
      <c r="G803" s="272">
        <f t="shared" si="171"/>
        <v>1392</v>
      </c>
      <c r="H803" s="51">
        <f t="shared" si="172"/>
        <v>33.448275862068954</v>
      </c>
    </row>
    <row r="804" spans="1:8" x14ac:dyDescent="0.25">
      <c r="A804" s="5">
        <f t="shared" si="173"/>
        <v>44462</v>
      </c>
      <c r="B804">
        <f>'0923'!B63</f>
        <v>477.7</v>
      </c>
      <c r="C804">
        <f>'0923'!C63</f>
        <v>567.70000000000005</v>
      </c>
      <c r="D804">
        <f>'0923'!D63</f>
        <v>1417.6</v>
      </c>
      <c r="E804">
        <f>'0923'!E63</f>
        <v>1033.2</v>
      </c>
      <c r="F804" s="272">
        <f t="shared" si="170"/>
        <v>1895.3</v>
      </c>
      <c r="G804" s="272">
        <f t="shared" si="171"/>
        <v>1600.9</v>
      </c>
      <c r="H804" s="51">
        <f t="shared" si="172"/>
        <v>18.389655818602037</v>
      </c>
    </row>
    <row r="805" spans="1:8" x14ac:dyDescent="0.25">
      <c r="A805" s="5">
        <f t="shared" si="173"/>
        <v>44469</v>
      </c>
      <c r="B805">
        <f>'0930'!B63</f>
        <v>554.70000000000005</v>
      </c>
      <c r="C805">
        <f>'0930'!C63</f>
        <v>569</v>
      </c>
      <c r="D805">
        <f>'0930'!D63</f>
        <v>1429.7</v>
      </c>
      <c r="E805">
        <f>'0930'!E63</f>
        <v>1128.0999999999999</v>
      </c>
      <c r="F805" s="272">
        <f t="shared" si="170"/>
        <v>1984.4</v>
      </c>
      <c r="G805" s="272">
        <f t="shared" si="171"/>
        <v>1697.1</v>
      </c>
      <c r="H805" s="51">
        <f t="shared" si="172"/>
        <v>16.928878675387438</v>
      </c>
    </row>
    <row r="806" spans="1:8" x14ac:dyDescent="0.25">
      <c r="A806" s="5">
        <f t="shared" si="173"/>
        <v>44476</v>
      </c>
      <c r="B806">
        <f>'1007'!B63</f>
        <v>662.8</v>
      </c>
      <c r="C806">
        <f>'1007'!C63</f>
        <v>761.8</v>
      </c>
      <c r="D806">
        <f>'1007'!D63</f>
        <v>1449.3</v>
      </c>
      <c r="E806">
        <f>'1007'!E63</f>
        <v>1164.4000000000001</v>
      </c>
      <c r="F806" s="272">
        <f t="shared" si="170"/>
        <v>2112.1</v>
      </c>
      <c r="G806" s="272">
        <f t="shared" si="171"/>
        <v>1926.2</v>
      </c>
      <c r="H806" s="51">
        <f t="shared" si="172"/>
        <v>9.6511265704495752</v>
      </c>
    </row>
    <row r="807" spans="1:8" x14ac:dyDescent="0.25">
      <c r="A807" s="5">
        <f t="shared" si="173"/>
        <v>44483</v>
      </c>
      <c r="B807">
        <f>'1014'!B63</f>
        <v>622.1</v>
      </c>
      <c r="C807">
        <f>'1014'!C63</f>
        <v>931.6</v>
      </c>
      <c r="D807">
        <f>'1014'!D63</f>
        <v>1491.1</v>
      </c>
      <c r="E807">
        <f>'1014'!E63</f>
        <v>1187.2</v>
      </c>
      <c r="F807" s="272">
        <f t="shared" si="170"/>
        <v>2113.1999999999998</v>
      </c>
      <c r="G807" s="272">
        <f t="shared" si="171"/>
        <v>2118.8000000000002</v>
      </c>
      <c r="H807" s="51">
        <f t="shared" si="172"/>
        <v>-0.26430054747972331</v>
      </c>
    </row>
    <row r="808" spans="1:8" x14ac:dyDescent="0.25">
      <c r="A808" s="5">
        <f t="shared" si="173"/>
        <v>44490</v>
      </c>
      <c r="B808">
        <f>'1021'!B63</f>
        <v>729</v>
      </c>
      <c r="C808">
        <f>'1021'!C63</f>
        <v>1004</v>
      </c>
      <c r="D808">
        <f>'1021'!D63</f>
        <v>1524.8</v>
      </c>
      <c r="E808">
        <f>'1021'!E63</f>
        <v>1226.4000000000001</v>
      </c>
      <c r="F808" s="272">
        <f t="shared" ref="F808:F854" si="174">+B808+D808</f>
        <v>2253.8000000000002</v>
      </c>
      <c r="G808" s="272">
        <f t="shared" ref="G808:G870" si="175">+C808+E808</f>
        <v>2230.4</v>
      </c>
      <c r="H808" s="51">
        <f t="shared" ref="H808:H853" si="176">(F808/G808-1)*100</f>
        <v>1.0491391678622675</v>
      </c>
    </row>
    <row r="809" spans="1:8" x14ac:dyDescent="0.25">
      <c r="A809" s="5">
        <f t="shared" si="173"/>
        <v>44497</v>
      </c>
      <c r="B809">
        <f>'1028'!B64</f>
        <v>803.4</v>
      </c>
      <c r="C809">
        <f>'1028'!C64</f>
        <v>1022.4</v>
      </c>
      <c r="D809">
        <f>'1028'!D64</f>
        <v>1551.8</v>
      </c>
      <c r="E809">
        <f>'1028'!E64</f>
        <v>1243.8</v>
      </c>
      <c r="F809" s="272">
        <f t="shared" si="174"/>
        <v>2355.1999999999998</v>
      </c>
      <c r="G809" s="272">
        <f t="shared" si="175"/>
        <v>2266.1999999999998</v>
      </c>
      <c r="H809" s="51">
        <f t="shared" si="176"/>
        <v>3.9272791457064748</v>
      </c>
    </row>
    <row r="810" spans="1:8" x14ac:dyDescent="0.25">
      <c r="A810" s="5">
        <f t="shared" si="173"/>
        <v>44504</v>
      </c>
      <c r="B810">
        <v>734.7</v>
      </c>
      <c r="C810">
        <v>916.7</v>
      </c>
      <c r="D810">
        <v>1657.6</v>
      </c>
      <c r="E810">
        <v>1332.7</v>
      </c>
      <c r="F810" s="272">
        <f t="shared" si="174"/>
        <v>2392.3000000000002</v>
      </c>
      <c r="G810" s="272">
        <f t="shared" si="175"/>
        <v>2249.4</v>
      </c>
      <c r="H810" s="51">
        <f t="shared" si="176"/>
        <v>6.3528051924957696</v>
      </c>
    </row>
    <row r="811" spans="1:8" x14ac:dyDescent="0.25">
      <c r="A811" s="5">
        <f t="shared" si="173"/>
        <v>44511</v>
      </c>
      <c r="B811">
        <f>'1111'!B65</f>
        <v>751.6</v>
      </c>
      <c r="C811">
        <f>'1111'!C65</f>
        <v>923.3</v>
      </c>
      <c r="D811">
        <f>'1111'!D65</f>
        <v>1679.9</v>
      </c>
      <c r="E811">
        <f>'1111'!E65</f>
        <v>1354.8</v>
      </c>
      <c r="F811" s="272">
        <f t="shared" si="174"/>
        <v>2431.5</v>
      </c>
      <c r="G811" s="272">
        <f t="shared" si="175"/>
        <v>2278.1</v>
      </c>
      <c r="H811" s="51">
        <f t="shared" si="176"/>
        <v>6.7336815767525593</v>
      </c>
    </row>
    <row r="812" spans="1:8" x14ac:dyDescent="0.25">
      <c r="A812" s="5">
        <f t="shared" si="173"/>
        <v>44518</v>
      </c>
      <c r="B812">
        <f>'1118'!B65</f>
        <v>773.6</v>
      </c>
      <c r="C812">
        <f>'1118'!C65</f>
        <v>866.2</v>
      </c>
      <c r="D812">
        <f>'1118'!D65</f>
        <v>1740</v>
      </c>
      <c r="E812">
        <f>'1118'!E65</f>
        <v>1430.5</v>
      </c>
      <c r="F812" s="272">
        <f t="shared" si="174"/>
        <v>2513.6</v>
      </c>
      <c r="G812" s="272">
        <f t="shared" si="175"/>
        <v>2296.6999999999998</v>
      </c>
      <c r="H812" s="51">
        <f t="shared" si="176"/>
        <v>9.4439848478251385</v>
      </c>
    </row>
    <row r="813" spans="1:8" x14ac:dyDescent="0.25">
      <c r="A813" s="5">
        <f t="shared" si="173"/>
        <v>44525</v>
      </c>
      <c r="B813">
        <f>'1125'!B65</f>
        <v>741.9</v>
      </c>
      <c r="C813">
        <f>'1125'!C65</f>
        <v>898</v>
      </c>
      <c r="D813">
        <f>'1125'!D65</f>
        <v>1788.4</v>
      </c>
      <c r="E813">
        <f>'1125'!E65</f>
        <v>1488</v>
      </c>
      <c r="F813" s="272">
        <f t="shared" si="174"/>
        <v>2530.3000000000002</v>
      </c>
      <c r="G813" s="272">
        <f t="shared" si="175"/>
        <v>2386</v>
      </c>
      <c r="H813" s="51">
        <f t="shared" si="176"/>
        <v>6.047778709136642</v>
      </c>
    </row>
    <row r="814" spans="1:8" x14ac:dyDescent="0.25">
      <c r="A814" s="5">
        <f t="shared" si="173"/>
        <v>44532</v>
      </c>
      <c r="B814">
        <f>'1202'!B65</f>
        <v>762.2</v>
      </c>
      <c r="C814">
        <f>'1202'!C65</f>
        <v>932.1</v>
      </c>
      <c r="D814">
        <f>'1202'!D65</f>
        <v>1820</v>
      </c>
      <c r="E814">
        <f>'1202'!E65</f>
        <v>1561.3</v>
      </c>
      <c r="F814" s="272">
        <f t="shared" si="174"/>
        <v>2582.1999999999998</v>
      </c>
      <c r="G814" s="272">
        <f t="shared" si="175"/>
        <v>2493.4</v>
      </c>
      <c r="H814" s="51">
        <f t="shared" si="176"/>
        <v>3.5614021015480724</v>
      </c>
    </row>
    <row r="815" spans="1:8" x14ac:dyDescent="0.25">
      <c r="A815" s="5">
        <f t="shared" si="173"/>
        <v>44539</v>
      </c>
      <c r="B815">
        <f>'1209'!B66</f>
        <v>879.4</v>
      </c>
      <c r="C815">
        <f>'1209'!C66</f>
        <v>978.6</v>
      </c>
      <c r="D815">
        <f>'1209'!D66</f>
        <v>1872.9</v>
      </c>
      <c r="E815">
        <f>'1209'!E66</f>
        <v>1611.5</v>
      </c>
      <c r="F815" s="272">
        <f t="shared" si="174"/>
        <v>2752.3</v>
      </c>
      <c r="G815" s="272">
        <f t="shared" si="175"/>
        <v>2590.1</v>
      </c>
      <c r="H815" s="51">
        <f t="shared" si="176"/>
        <v>6.2623064746534896</v>
      </c>
    </row>
    <row r="816" spans="1:8" x14ac:dyDescent="0.25">
      <c r="A816" s="5">
        <f t="shared" si="173"/>
        <v>44546</v>
      </c>
      <c r="B816">
        <f>'1216'!B66</f>
        <v>845.6</v>
      </c>
      <c r="C816">
        <f>'1216'!C66</f>
        <v>968.1</v>
      </c>
      <c r="D816">
        <f>'1216'!D66</f>
        <v>1941.7</v>
      </c>
      <c r="E816">
        <f>'1216'!E66</f>
        <v>1692.3</v>
      </c>
      <c r="F816" s="272">
        <f t="shared" si="174"/>
        <v>2787.3</v>
      </c>
      <c r="G816" s="272">
        <f t="shared" si="175"/>
        <v>2660.4</v>
      </c>
      <c r="H816" s="51">
        <f t="shared" si="176"/>
        <v>4.7699594046008098</v>
      </c>
    </row>
    <row r="817" spans="1:9" x14ac:dyDescent="0.25">
      <c r="A817" s="5">
        <f t="shared" si="173"/>
        <v>44553</v>
      </c>
      <c r="B817">
        <f>'1223'!B67</f>
        <v>821.4</v>
      </c>
      <c r="C817">
        <f>'1223'!C67</f>
        <v>908.3</v>
      </c>
      <c r="D817">
        <f>'1223'!D67</f>
        <v>1984.9</v>
      </c>
      <c r="E817">
        <f>'1223'!E67</f>
        <v>1768.6</v>
      </c>
      <c r="F817" s="272">
        <f t="shared" si="174"/>
        <v>2806.3</v>
      </c>
      <c r="G817" s="272">
        <f t="shared" si="175"/>
        <v>2676.8999999999996</v>
      </c>
      <c r="H817" s="51">
        <f t="shared" si="176"/>
        <v>4.8339497179573643</v>
      </c>
    </row>
    <row r="818" spans="1:9" x14ac:dyDescent="0.25">
      <c r="A818" s="5">
        <f t="shared" si="173"/>
        <v>44560</v>
      </c>
      <c r="B818">
        <f>'1230'!B67</f>
        <v>810.1</v>
      </c>
      <c r="C818">
        <f>'1230'!C67</f>
        <v>850.2</v>
      </c>
      <c r="D818">
        <f>'1230'!D67</f>
        <v>2005.8</v>
      </c>
      <c r="E818">
        <f>'1230'!E67</f>
        <v>1860.4</v>
      </c>
      <c r="F818" s="272">
        <f t="shared" si="174"/>
        <v>2815.9</v>
      </c>
      <c r="G818" s="272">
        <f t="shared" si="175"/>
        <v>2710.6000000000004</v>
      </c>
      <c r="H818" s="51">
        <f t="shared" si="176"/>
        <v>3.8847487641112455</v>
      </c>
    </row>
    <row r="819" spans="1:9" x14ac:dyDescent="0.25">
      <c r="A819" s="5">
        <f t="shared" si="173"/>
        <v>44567</v>
      </c>
      <c r="B819">
        <f>'0106'!B66</f>
        <v>796.3</v>
      </c>
      <c r="C819">
        <f>'0106'!C66</f>
        <v>849.6</v>
      </c>
      <c r="D819">
        <f>'0106'!D66</f>
        <v>2062</v>
      </c>
      <c r="E819">
        <f>'0106'!E66</f>
        <v>1907.3</v>
      </c>
      <c r="F819" s="272">
        <f t="shared" si="174"/>
        <v>2858.3</v>
      </c>
      <c r="G819" s="272">
        <f t="shared" si="175"/>
        <v>2756.9</v>
      </c>
      <c r="H819" s="51">
        <f t="shared" si="176"/>
        <v>3.6780441800573049</v>
      </c>
    </row>
    <row r="820" spans="1:9" x14ac:dyDescent="0.25">
      <c r="A820" s="5">
        <f t="shared" si="173"/>
        <v>44574</v>
      </c>
      <c r="B820">
        <f>'0113'!B66</f>
        <v>732.3</v>
      </c>
      <c r="C820">
        <f>'0113'!C66</f>
        <v>811.5</v>
      </c>
      <c r="D820">
        <f>'0113'!D66</f>
        <v>2161.4</v>
      </c>
      <c r="E820">
        <f>'0113'!E66</f>
        <v>1991.5</v>
      </c>
      <c r="F820" s="272">
        <f t="shared" si="174"/>
        <v>2893.7</v>
      </c>
      <c r="G820" s="272">
        <f t="shared" si="175"/>
        <v>2803</v>
      </c>
      <c r="H820" s="51">
        <f t="shared" si="176"/>
        <v>3.2358187656082782</v>
      </c>
    </row>
    <row r="821" spans="1:9" x14ac:dyDescent="0.25">
      <c r="A821" s="5">
        <f t="shared" si="173"/>
        <v>44581</v>
      </c>
      <c r="B821">
        <f>'0120'!B66</f>
        <v>768</v>
      </c>
      <c r="C821">
        <f>'0120'!C66</f>
        <v>794</v>
      </c>
      <c r="D821">
        <f>'0120'!D66</f>
        <v>2205.8000000000002</v>
      </c>
      <c r="E821">
        <f>'0120'!E66</f>
        <v>2076.5</v>
      </c>
      <c r="F821" s="272">
        <f t="shared" si="174"/>
        <v>2973.8</v>
      </c>
      <c r="G821" s="272">
        <f t="shared" si="175"/>
        <v>2870.5</v>
      </c>
      <c r="H821" s="51">
        <f t="shared" si="176"/>
        <v>3.5986761888172847</v>
      </c>
    </row>
    <row r="822" spans="1:9" x14ac:dyDescent="0.25">
      <c r="A822" s="5">
        <f t="shared" si="173"/>
        <v>44588</v>
      </c>
      <c r="B822">
        <f>'0127'!B66</f>
        <v>699.8</v>
      </c>
      <c r="C822">
        <f>'0127'!C66</f>
        <v>801.3</v>
      </c>
      <c r="D822">
        <f>'0127'!D66</f>
        <v>2253</v>
      </c>
      <c r="E822">
        <f>'0127'!E66</f>
        <v>2146.1999999999998</v>
      </c>
      <c r="F822" s="272">
        <f t="shared" si="174"/>
        <v>2952.8</v>
      </c>
      <c r="G822" s="272">
        <f t="shared" si="175"/>
        <v>2947.5</v>
      </c>
      <c r="H822" s="51">
        <f t="shared" si="176"/>
        <v>0.17981340118744527</v>
      </c>
    </row>
    <row r="823" spans="1:9" x14ac:dyDescent="0.25">
      <c r="A823" s="5">
        <f t="shared" si="173"/>
        <v>44595</v>
      </c>
      <c r="B823">
        <f>'0203'!B66</f>
        <v>645.5</v>
      </c>
      <c r="C823">
        <f>'0203'!C66</f>
        <v>818.1</v>
      </c>
      <c r="D823">
        <f>'0203'!D66</f>
        <v>2340.4</v>
      </c>
      <c r="E823">
        <f>'0203'!E66</f>
        <v>2238.3000000000002</v>
      </c>
      <c r="F823" s="272">
        <f t="shared" si="174"/>
        <v>2985.9</v>
      </c>
      <c r="G823" s="272">
        <f t="shared" si="175"/>
        <v>3056.4</v>
      </c>
      <c r="H823" s="51">
        <f t="shared" si="176"/>
        <v>-2.3066352571652904</v>
      </c>
    </row>
    <row r="824" spans="1:9" x14ac:dyDescent="0.25">
      <c r="A824" s="5">
        <f t="shared" si="173"/>
        <v>44602</v>
      </c>
      <c r="B824">
        <f>'0210'!B66</f>
        <v>579.79999999999995</v>
      </c>
      <c r="C824">
        <f>'0210'!C66</f>
        <v>696.5</v>
      </c>
      <c r="D824">
        <f>'0210'!D66</f>
        <v>2434.1999999999998</v>
      </c>
      <c r="E824">
        <f>'0210'!E66</f>
        <v>2343.3000000000002</v>
      </c>
      <c r="F824" s="272">
        <f t="shared" si="174"/>
        <v>3014</v>
      </c>
      <c r="G824" s="272">
        <f t="shared" si="175"/>
        <v>3039.8</v>
      </c>
      <c r="H824" s="51">
        <f t="shared" si="176"/>
        <v>-0.84874004868742414</v>
      </c>
    </row>
    <row r="825" spans="1:9" x14ac:dyDescent="0.25">
      <c r="A825" s="5">
        <f t="shared" si="173"/>
        <v>44609</v>
      </c>
      <c r="B825">
        <f>'0217'!B66</f>
        <v>649.9</v>
      </c>
      <c r="C825">
        <f>'0217'!C66</f>
        <v>684.7</v>
      </c>
      <c r="D825">
        <f>'0217'!D66</f>
        <v>2515.1</v>
      </c>
      <c r="E825">
        <f>'0217'!E66</f>
        <v>2408.6</v>
      </c>
      <c r="F825" s="272">
        <f t="shared" si="174"/>
        <v>3165</v>
      </c>
      <c r="G825" s="272">
        <f t="shared" si="175"/>
        <v>3093.3</v>
      </c>
      <c r="H825" s="51">
        <f t="shared" si="176"/>
        <v>2.3179129085442618</v>
      </c>
    </row>
    <row r="826" spans="1:9" x14ac:dyDescent="0.25">
      <c r="A826" s="5">
        <f t="shared" si="173"/>
        <v>44616</v>
      </c>
      <c r="B826">
        <f>'0224'!B66</f>
        <v>657.3</v>
      </c>
      <c r="C826">
        <f>'0224'!C66</f>
        <v>606.29999999999995</v>
      </c>
      <c r="D826">
        <f>'0224'!D66</f>
        <v>2597.8000000000002</v>
      </c>
      <c r="E826">
        <f>'0224'!E66</f>
        <v>2556.4</v>
      </c>
      <c r="F826" s="272">
        <f t="shared" si="174"/>
        <v>3255.1000000000004</v>
      </c>
      <c r="G826" s="272">
        <f t="shared" si="175"/>
        <v>3162.7</v>
      </c>
      <c r="H826" s="51">
        <f t="shared" si="176"/>
        <v>2.9215543681032186</v>
      </c>
    </row>
    <row r="827" spans="1:9" x14ac:dyDescent="0.25">
      <c r="A827" s="5">
        <f t="shared" si="173"/>
        <v>44623</v>
      </c>
      <c r="B827">
        <f>'0303'!B66</f>
        <v>680.9</v>
      </c>
      <c r="C827">
        <f>'0303'!C66</f>
        <v>701</v>
      </c>
      <c r="D827">
        <f>'0303'!D66</f>
        <v>2686</v>
      </c>
      <c r="E827">
        <f>'0303'!E66</f>
        <v>2573.1999999999998</v>
      </c>
      <c r="F827" s="272">
        <f t="shared" si="174"/>
        <v>3366.9</v>
      </c>
      <c r="G827" s="272">
        <f t="shared" si="175"/>
        <v>3274.2</v>
      </c>
      <c r="H827" s="51">
        <f t="shared" si="176"/>
        <v>2.8312259483232571</v>
      </c>
    </row>
    <row r="828" spans="1:9" x14ac:dyDescent="0.25">
      <c r="A828" s="5">
        <f t="shared" si="173"/>
        <v>44630</v>
      </c>
      <c r="B828">
        <f>'0310'!B67</f>
        <v>642.6</v>
      </c>
      <c r="C828">
        <f>'0310'!C67</f>
        <v>713.4</v>
      </c>
      <c r="D828">
        <f>'0310'!D67</f>
        <v>2766.9</v>
      </c>
      <c r="E828">
        <f>'0310'!E67</f>
        <v>2653.8</v>
      </c>
      <c r="F828" s="272">
        <f t="shared" si="174"/>
        <v>3409.5</v>
      </c>
      <c r="G828" s="272">
        <f t="shared" si="175"/>
        <v>3367.2000000000003</v>
      </c>
      <c r="H828" s="51">
        <f t="shared" si="176"/>
        <v>1.2562366357804722</v>
      </c>
    </row>
    <row r="829" spans="1:9" x14ac:dyDescent="0.25">
      <c r="A829" s="5">
        <f t="shared" si="173"/>
        <v>44637</v>
      </c>
      <c r="B829">
        <f>'0317'!B68</f>
        <v>615.5</v>
      </c>
      <c r="C829">
        <f>'0317'!C68</f>
        <v>677</v>
      </c>
      <c r="D829">
        <f>'0317'!D68</f>
        <v>2823.9</v>
      </c>
      <c r="E829">
        <f>'0317'!E68</f>
        <v>2718.1</v>
      </c>
      <c r="F829" s="272">
        <f t="shared" si="174"/>
        <v>3439.4</v>
      </c>
      <c r="G829" s="272">
        <f t="shared" si="175"/>
        <v>3395.1</v>
      </c>
      <c r="H829" s="51">
        <f t="shared" si="176"/>
        <v>1.3048216547377089</v>
      </c>
    </row>
    <row r="830" spans="1:9" x14ac:dyDescent="0.25">
      <c r="A830" s="5">
        <f t="shared" si="173"/>
        <v>44644</v>
      </c>
      <c r="B830">
        <f>'0324'!B68</f>
        <v>532.4</v>
      </c>
      <c r="C830">
        <f>'0324'!C68</f>
        <v>688.2</v>
      </c>
      <c r="D830">
        <f>'0324'!D68</f>
        <v>2937.5</v>
      </c>
      <c r="E830">
        <f>'0324'!E68</f>
        <v>2733.6</v>
      </c>
      <c r="F830" s="272">
        <f t="shared" si="174"/>
        <v>3469.9</v>
      </c>
      <c r="G830" s="272">
        <f t="shared" si="175"/>
        <v>3421.8</v>
      </c>
      <c r="H830" s="51">
        <f t="shared" si="176"/>
        <v>1.4056929101642357</v>
      </c>
    </row>
    <row r="831" spans="1:9" x14ac:dyDescent="0.25">
      <c r="A831" s="5">
        <f t="shared" si="173"/>
        <v>44651</v>
      </c>
      <c r="B831">
        <f>'0331'!B68</f>
        <v>469.5</v>
      </c>
      <c r="C831">
        <f>'0331'!C68</f>
        <v>582.6</v>
      </c>
      <c r="D831">
        <f>'0331'!D68</f>
        <v>3018.4</v>
      </c>
      <c r="E831">
        <f>'0331'!E68</f>
        <v>2862.7</v>
      </c>
      <c r="F831" s="272">
        <f t="shared" si="174"/>
        <v>3487.9</v>
      </c>
      <c r="G831" s="272">
        <f t="shared" si="175"/>
        <v>3445.2999999999997</v>
      </c>
      <c r="H831" s="51">
        <f t="shared" si="176"/>
        <v>1.2364670710823589</v>
      </c>
    </row>
    <row r="832" spans="1:9" x14ac:dyDescent="0.25">
      <c r="A832" s="5">
        <f t="shared" si="173"/>
        <v>44658</v>
      </c>
      <c r="B832">
        <f>'0407'!B68</f>
        <v>478</v>
      </c>
      <c r="C832">
        <f>'0407'!C68</f>
        <v>478.5</v>
      </c>
      <c r="D832">
        <f>'0407'!D68</f>
        <v>3066.3</v>
      </c>
      <c r="E832">
        <f>'0407'!E68</f>
        <v>2938.7</v>
      </c>
      <c r="F832" s="272">
        <f t="shared" si="174"/>
        <v>3544.3</v>
      </c>
      <c r="G832" s="272">
        <f t="shared" si="175"/>
        <v>3417.2</v>
      </c>
      <c r="H832" s="51">
        <f t="shared" si="176"/>
        <v>3.719419407702218</v>
      </c>
      <c r="I832">
        <f>'0407'!F68</f>
        <v>326</v>
      </c>
    </row>
    <row r="833" spans="1:9" x14ac:dyDescent="0.25">
      <c r="A833" s="5">
        <f t="shared" ref="A833:A899" si="177">+A832+7</f>
        <v>44665</v>
      </c>
      <c r="B833">
        <f>'0414'!B70</f>
        <v>491.3</v>
      </c>
      <c r="C833">
        <f>'0414'!C70</f>
        <v>558.70000000000005</v>
      </c>
      <c r="D833">
        <f>'0414'!D70</f>
        <v>3143.6</v>
      </c>
      <c r="E833">
        <f>'0414'!E70</f>
        <v>2996.1</v>
      </c>
      <c r="F833" s="272">
        <f t="shared" si="174"/>
        <v>3634.9</v>
      </c>
      <c r="G833" s="272">
        <f t="shared" si="175"/>
        <v>3554.8</v>
      </c>
      <c r="H833" s="51">
        <f t="shared" si="176"/>
        <v>2.2532913244064368</v>
      </c>
      <c r="I833">
        <f>'0414'!F70</f>
        <v>339</v>
      </c>
    </row>
    <row r="834" spans="1:9" x14ac:dyDescent="0.25">
      <c r="A834" s="5">
        <f t="shared" si="177"/>
        <v>44672</v>
      </c>
      <c r="B834">
        <f>'0421'!B72</f>
        <v>495.1</v>
      </c>
      <c r="C834">
        <f>'0421'!C72</f>
        <v>581.6</v>
      </c>
      <c r="D834">
        <f>'0421'!D72</f>
        <v>3182.2</v>
      </c>
      <c r="E834">
        <f>'0421'!E72</f>
        <v>3038.6</v>
      </c>
      <c r="F834" s="272">
        <f t="shared" si="174"/>
        <v>3677.2999999999997</v>
      </c>
      <c r="G834" s="272">
        <f t="shared" si="175"/>
        <v>3620.2</v>
      </c>
      <c r="H834" s="51">
        <f t="shared" si="176"/>
        <v>1.5772609248107861</v>
      </c>
      <c r="I834">
        <f>'0421'!F72</f>
        <v>339</v>
      </c>
    </row>
    <row r="835" spans="1:9" x14ac:dyDescent="0.25">
      <c r="A835" s="5">
        <f t="shared" si="177"/>
        <v>44679</v>
      </c>
      <c r="B835">
        <f>'0428'!B72</f>
        <v>495.9</v>
      </c>
      <c r="C835">
        <f>'0428'!C72</f>
        <v>525</v>
      </c>
      <c r="D835">
        <f>'0428'!D72</f>
        <v>3269.8</v>
      </c>
      <c r="E835">
        <f>'0428'!E72</f>
        <v>3127</v>
      </c>
      <c r="F835" s="272">
        <f t="shared" si="174"/>
        <v>3765.7000000000003</v>
      </c>
      <c r="G835" s="272">
        <f t="shared" si="175"/>
        <v>3652</v>
      </c>
      <c r="H835" s="51">
        <f t="shared" si="176"/>
        <v>3.1133625410733945</v>
      </c>
      <c r="I835">
        <f>'0428'!F72</f>
        <v>355</v>
      </c>
    </row>
    <row r="836" spans="1:9" x14ac:dyDescent="0.25">
      <c r="A836" s="5">
        <f t="shared" si="177"/>
        <v>44686</v>
      </c>
      <c r="B836">
        <f>'0505'!B72</f>
        <v>449.3</v>
      </c>
      <c r="C836">
        <f>'0505'!C72</f>
        <v>430.7</v>
      </c>
      <c r="D836">
        <f>'0505'!D72</f>
        <v>3317.5</v>
      </c>
      <c r="E836">
        <f>'0505'!E72</f>
        <v>3211</v>
      </c>
      <c r="F836" s="272">
        <f t="shared" si="174"/>
        <v>3766.8</v>
      </c>
      <c r="G836" s="272">
        <f t="shared" si="175"/>
        <v>3641.7</v>
      </c>
      <c r="H836" s="51">
        <f t="shared" si="176"/>
        <v>3.4352088310404483</v>
      </c>
      <c r="I836">
        <f>'0505'!F72</f>
        <v>418</v>
      </c>
    </row>
    <row r="837" spans="1:9" x14ac:dyDescent="0.25">
      <c r="A837" s="5">
        <f t="shared" si="177"/>
        <v>44693</v>
      </c>
      <c r="B837">
        <f>'0512'!B72</f>
        <v>425.4</v>
      </c>
      <c r="C837">
        <f>'0512'!C72</f>
        <v>451.3</v>
      </c>
      <c r="D837">
        <f>'0512'!D72</f>
        <v>3378.5</v>
      </c>
      <c r="E837">
        <f>'0512'!E72</f>
        <v>3245</v>
      </c>
      <c r="F837" s="272">
        <f t="shared" si="174"/>
        <v>3803.9</v>
      </c>
      <c r="G837" s="272">
        <f t="shared" si="175"/>
        <v>3696.3</v>
      </c>
      <c r="H837" s="51">
        <f t="shared" si="176"/>
        <v>2.9110191272353481</v>
      </c>
      <c r="I837">
        <f>'0512'!F72</f>
        <v>451.5</v>
      </c>
    </row>
    <row r="838" spans="1:9" x14ac:dyDescent="0.25">
      <c r="A838" s="5">
        <f t="shared" si="177"/>
        <v>44700</v>
      </c>
      <c r="B838">
        <f>'0519'!B72</f>
        <v>302.60000000000002</v>
      </c>
      <c r="C838">
        <f>'0519'!C72</f>
        <v>359.4</v>
      </c>
      <c r="D838">
        <f>'0519'!D72</f>
        <v>3463.1</v>
      </c>
      <c r="E838">
        <f>'0519'!E72</f>
        <v>3330.8</v>
      </c>
      <c r="F838" s="272">
        <f t="shared" si="174"/>
        <v>3765.7</v>
      </c>
      <c r="G838" s="272">
        <f t="shared" si="175"/>
        <v>3690.2000000000003</v>
      </c>
      <c r="H838" s="51">
        <f t="shared" si="176"/>
        <v>2.0459595685870635</v>
      </c>
      <c r="I838">
        <f>'0519'!F72</f>
        <v>488.3</v>
      </c>
    </row>
    <row r="839" spans="1:9" x14ac:dyDescent="0.25">
      <c r="A839" s="5">
        <f t="shared" si="177"/>
        <v>44707</v>
      </c>
      <c r="B839">
        <f>'0526'!B73</f>
        <v>222.7</v>
      </c>
      <c r="C839">
        <f>'0526'!C73</f>
        <v>282.7</v>
      </c>
      <c r="D839">
        <f>'0526'!D73</f>
        <v>3545.5</v>
      </c>
      <c r="E839">
        <f>'0526'!E73</f>
        <v>3394</v>
      </c>
      <c r="F839" s="272">
        <f t="shared" si="174"/>
        <v>3768.2</v>
      </c>
      <c r="G839" s="272">
        <f t="shared" si="175"/>
        <v>3676.7</v>
      </c>
      <c r="H839" s="51">
        <f t="shared" si="176"/>
        <v>2.4886447085701757</v>
      </c>
      <c r="I839">
        <f>'0526'!F73</f>
        <v>530.20000000000005</v>
      </c>
    </row>
    <row r="840" spans="1:9" x14ac:dyDescent="0.25">
      <c r="A840" s="5">
        <f t="shared" si="177"/>
        <v>44714</v>
      </c>
      <c r="B840">
        <f>'0602'!B54</f>
        <v>739</v>
      </c>
      <c r="C840">
        <f>'0602'!C54</f>
        <v>834.1</v>
      </c>
      <c r="D840">
        <f>'0602'!D54</f>
        <v>62.7</v>
      </c>
      <c r="E840">
        <f>'0602'!E54</f>
        <v>22.9</v>
      </c>
      <c r="F840" s="272">
        <f t="shared" si="174"/>
        <v>801.7</v>
      </c>
      <c r="G840" s="272">
        <f t="shared" si="175"/>
        <v>857</v>
      </c>
      <c r="H840" s="51">
        <f t="shared" si="176"/>
        <v>-6.4527421236872717</v>
      </c>
    </row>
    <row r="841" spans="1:9" x14ac:dyDescent="0.25">
      <c r="A841" s="5">
        <f t="shared" si="177"/>
        <v>44721</v>
      </c>
      <c r="B841">
        <f>'0609'!B51</f>
        <v>717.4</v>
      </c>
      <c r="C841">
        <f>'0609'!C51</f>
        <v>876.2</v>
      </c>
      <c r="D841">
        <f>'0609'!D51</f>
        <v>143.1</v>
      </c>
      <c r="E841">
        <f>'0609'!E51</f>
        <v>30.4</v>
      </c>
      <c r="F841" s="272">
        <f t="shared" si="174"/>
        <v>860.5</v>
      </c>
      <c r="G841" s="272">
        <f t="shared" si="175"/>
        <v>906.6</v>
      </c>
      <c r="H841" s="51">
        <f t="shared" si="176"/>
        <v>-5.0849327156408552</v>
      </c>
    </row>
    <row r="842" spans="1:9" x14ac:dyDescent="0.25">
      <c r="A842" s="5">
        <f t="shared" si="177"/>
        <v>44728</v>
      </c>
      <c r="B842">
        <f>'0616'!B51</f>
        <v>840</v>
      </c>
      <c r="C842">
        <f>'0616'!C51</f>
        <v>858.1</v>
      </c>
      <c r="D842">
        <f>'0616'!D51</f>
        <v>184.5</v>
      </c>
      <c r="E842">
        <f>'0616'!E51</f>
        <v>143.1</v>
      </c>
      <c r="F842" s="272">
        <f t="shared" si="174"/>
        <v>1024.5</v>
      </c>
      <c r="G842" s="272">
        <f t="shared" si="175"/>
        <v>1001.2</v>
      </c>
      <c r="H842" s="51">
        <f t="shared" si="176"/>
        <v>2.3272073511785729</v>
      </c>
    </row>
    <row r="843" spans="1:9" x14ac:dyDescent="0.25">
      <c r="A843" s="5">
        <f t="shared" si="177"/>
        <v>44735</v>
      </c>
      <c r="B843">
        <f>'0623'!B53</f>
        <v>851.7</v>
      </c>
      <c r="C843">
        <f>'0623'!C53</f>
        <v>830</v>
      </c>
      <c r="D843">
        <f>'0623'!D53</f>
        <v>227.8</v>
      </c>
      <c r="E843">
        <f>'0623'!E53</f>
        <v>202.3</v>
      </c>
      <c r="F843" s="272">
        <f t="shared" si="174"/>
        <v>1079.5</v>
      </c>
      <c r="G843" s="272">
        <f t="shared" si="175"/>
        <v>1032.3</v>
      </c>
      <c r="H843" s="51">
        <f t="shared" si="176"/>
        <v>4.5723142497336111</v>
      </c>
    </row>
    <row r="844" spans="1:9" x14ac:dyDescent="0.25">
      <c r="A844" s="5">
        <f t="shared" si="177"/>
        <v>44742</v>
      </c>
      <c r="B844">
        <f>'0630'!B53</f>
        <v>825.8</v>
      </c>
      <c r="C844">
        <f>'0630'!C53</f>
        <v>829.7</v>
      </c>
      <c r="D844">
        <f>'0630'!D53</f>
        <v>285.89999999999998</v>
      </c>
      <c r="E844">
        <f>'0630'!E53</f>
        <v>288</v>
      </c>
      <c r="F844" s="272">
        <f t="shared" si="174"/>
        <v>1111.6999999999998</v>
      </c>
      <c r="G844" s="272">
        <f t="shared" si="175"/>
        <v>1117.7</v>
      </c>
      <c r="H844" s="51">
        <f t="shared" si="176"/>
        <v>-0.53681667710478997</v>
      </c>
    </row>
    <row r="845" spans="1:9" x14ac:dyDescent="0.25">
      <c r="A845" s="5">
        <f t="shared" si="177"/>
        <v>44749</v>
      </c>
      <c r="B845">
        <f>'0707'!B54</f>
        <v>848</v>
      </c>
      <c r="C845">
        <f>'0707'!C54</f>
        <v>808.2</v>
      </c>
      <c r="D845">
        <f>'0707'!D54</f>
        <v>355.1</v>
      </c>
      <c r="E845">
        <f>'0707'!E54</f>
        <v>344</v>
      </c>
      <c r="F845" s="272">
        <f t="shared" si="174"/>
        <v>1203.0999999999999</v>
      </c>
      <c r="G845" s="272">
        <f t="shared" si="175"/>
        <v>1152.2</v>
      </c>
      <c r="H845" s="51">
        <f t="shared" si="176"/>
        <v>4.417635827113342</v>
      </c>
    </row>
    <row r="846" spans="1:9" x14ac:dyDescent="0.25">
      <c r="A846" s="5">
        <f t="shared" si="177"/>
        <v>44756</v>
      </c>
      <c r="B846">
        <f>'0714'!B55</f>
        <v>884.3</v>
      </c>
      <c r="C846">
        <f>'0714'!C55</f>
        <v>858.8</v>
      </c>
      <c r="D846">
        <f>'0714'!D55</f>
        <v>369.4</v>
      </c>
      <c r="E846">
        <f>'0714'!E55</f>
        <v>411.8</v>
      </c>
      <c r="F846" s="272">
        <f t="shared" si="174"/>
        <v>1253.6999999999998</v>
      </c>
      <c r="G846" s="272">
        <f t="shared" si="175"/>
        <v>1270.5999999999999</v>
      </c>
      <c r="H846" s="51">
        <f t="shared" si="176"/>
        <v>-1.3300802770344844</v>
      </c>
    </row>
    <row r="847" spans="1:9" x14ac:dyDescent="0.25">
      <c r="A847" s="5">
        <f t="shared" si="177"/>
        <v>44763</v>
      </c>
      <c r="B847">
        <f>'0721'!B56</f>
        <v>848.9</v>
      </c>
      <c r="C847">
        <f>'0721'!C56</f>
        <v>859.9</v>
      </c>
      <c r="D847">
        <f>'0721'!D56</f>
        <v>472.5</v>
      </c>
      <c r="E847">
        <f>'0721'!E56</f>
        <v>496.3</v>
      </c>
      <c r="F847" s="272">
        <f t="shared" si="174"/>
        <v>1321.4</v>
      </c>
      <c r="G847" s="272">
        <f t="shared" si="175"/>
        <v>1356.2</v>
      </c>
      <c r="H847" s="51">
        <f t="shared" si="176"/>
        <v>-2.5659932163397681</v>
      </c>
    </row>
    <row r="848" spans="1:9" x14ac:dyDescent="0.25">
      <c r="A848" s="5">
        <f t="shared" si="177"/>
        <v>44770</v>
      </c>
      <c r="B848">
        <f>'0728'!B57</f>
        <v>813.7</v>
      </c>
      <c r="C848">
        <f>'0728'!C57</f>
        <v>830.3</v>
      </c>
      <c r="D848">
        <f>'0728'!D57</f>
        <v>572.70000000000005</v>
      </c>
      <c r="E848">
        <f>'0728'!E57</f>
        <v>623.70000000000005</v>
      </c>
      <c r="F848" s="272">
        <f t="shared" si="174"/>
        <v>1386.4</v>
      </c>
      <c r="G848" s="272">
        <f t="shared" si="175"/>
        <v>1454</v>
      </c>
      <c r="H848" s="51">
        <f t="shared" si="176"/>
        <v>-4.6492434662998576</v>
      </c>
    </row>
    <row r="849" spans="1:8" x14ac:dyDescent="0.25">
      <c r="A849" s="5">
        <f t="shared" si="177"/>
        <v>44777</v>
      </c>
      <c r="B849">
        <f>'0804'!B57</f>
        <v>768.4</v>
      </c>
      <c r="C849">
        <f>'0804'!C57</f>
        <v>742.8</v>
      </c>
      <c r="D849">
        <f>'0804'!D57</f>
        <v>717.4</v>
      </c>
      <c r="E849">
        <f>'0804'!E57</f>
        <v>713.4</v>
      </c>
      <c r="F849" s="272">
        <f t="shared" si="174"/>
        <v>1485.8</v>
      </c>
      <c r="G849" s="272">
        <f t="shared" si="175"/>
        <v>1456.1999999999998</v>
      </c>
      <c r="H849" s="51">
        <f t="shared" si="176"/>
        <v>2.0326878176074814</v>
      </c>
    </row>
    <row r="850" spans="1:8" x14ac:dyDescent="0.25">
      <c r="A850" s="5">
        <f t="shared" si="177"/>
        <v>44784</v>
      </c>
      <c r="B850">
        <f>'0811'!B58</f>
        <v>789</v>
      </c>
      <c r="C850">
        <f>'0811'!C58</f>
        <v>712.5</v>
      </c>
      <c r="D850">
        <f>'0811'!D58</f>
        <v>782.1</v>
      </c>
      <c r="E850">
        <f>'0811'!E58</f>
        <v>760.3</v>
      </c>
      <c r="F850" s="272">
        <f t="shared" si="174"/>
        <v>1571.1</v>
      </c>
      <c r="G850" s="272">
        <f t="shared" si="175"/>
        <v>1472.8</v>
      </c>
      <c r="H850" s="51">
        <f t="shared" si="176"/>
        <v>6.6743617599130944</v>
      </c>
    </row>
    <row r="851" spans="1:8" x14ac:dyDescent="0.25">
      <c r="A851" s="5">
        <f t="shared" si="177"/>
        <v>44791</v>
      </c>
      <c r="C851">
        <v>622.29999999999995</v>
      </c>
      <c r="E851">
        <v>853.6</v>
      </c>
      <c r="F851" s="272">
        <f t="shared" si="174"/>
        <v>0</v>
      </c>
      <c r="G851" s="272">
        <f t="shared" si="175"/>
        <v>1475.9</v>
      </c>
      <c r="H851" s="51">
        <f t="shared" si="176"/>
        <v>-100</v>
      </c>
    </row>
    <row r="852" spans="1:8" x14ac:dyDescent="0.25">
      <c r="A852" s="5">
        <f t="shared" si="177"/>
        <v>44798</v>
      </c>
      <c r="B852">
        <f>'0825'!B59</f>
        <v>677.4</v>
      </c>
      <c r="C852">
        <f>'0825'!C59</f>
        <v>579.29999999999995</v>
      </c>
      <c r="D852">
        <f>'0825'!D59</f>
        <v>975.3</v>
      </c>
      <c r="E852">
        <f>'0825'!E59</f>
        <v>1000.5</v>
      </c>
      <c r="F852" s="272">
        <f t="shared" si="174"/>
        <v>1652.6999999999998</v>
      </c>
      <c r="G852" s="272">
        <f t="shared" si="175"/>
        <v>1579.8</v>
      </c>
      <c r="H852" s="51">
        <f t="shared" si="176"/>
        <v>4.6145081655905695</v>
      </c>
    </row>
    <row r="853" spans="1:8" x14ac:dyDescent="0.25">
      <c r="A853" s="5">
        <f t="shared" si="177"/>
        <v>44805</v>
      </c>
      <c r="B853">
        <f>'0901'!B59</f>
        <v>765.8</v>
      </c>
      <c r="C853">
        <f>'0901'!C59</f>
        <v>600.9</v>
      </c>
      <c r="D853">
        <f>'0901'!B59</f>
        <v>765.8</v>
      </c>
      <c r="E853">
        <f>'0901'!E59</f>
        <v>1107.0999999999999</v>
      </c>
      <c r="F853" s="272">
        <f t="shared" si="174"/>
        <v>1531.6</v>
      </c>
      <c r="G853" s="272">
        <f t="shared" si="175"/>
        <v>1708</v>
      </c>
      <c r="H853" s="51">
        <f t="shared" si="176"/>
        <v>-10.327868852459021</v>
      </c>
    </row>
    <row r="854" spans="1:8" x14ac:dyDescent="0.25">
      <c r="A854" s="5">
        <f t="shared" si="177"/>
        <v>44812</v>
      </c>
      <c r="B854">
        <f>'0908'!B60</f>
        <v>645.79999999999995</v>
      </c>
      <c r="C854">
        <f>'0908'!C60</f>
        <v>506.4</v>
      </c>
      <c r="D854">
        <f>'0908'!D60</f>
        <v>1227.0999999999999</v>
      </c>
      <c r="E854">
        <f>'0908'!E60</f>
        <v>1279.8</v>
      </c>
      <c r="F854" s="272">
        <f t="shared" si="174"/>
        <v>1872.8999999999999</v>
      </c>
      <c r="G854" s="272">
        <f t="shared" si="175"/>
        <v>1786.1999999999998</v>
      </c>
      <c r="H854" s="51">
        <f t="shared" ref="H854:H893" si="178">(F855/G854-1)*100</f>
        <v>1.5787705744037872</v>
      </c>
    </row>
    <row r="855" spans="1:8" x14ac:dyDescent="0.25">
      <c r="A855" s="5">
        <f t="shared" si="177"/>
        <v>44819</v>
      </c>
      <c r="B855">
        <f>'0915'!B61</f>
        <v>542.5</v>
      </c>
      <c r="C855">
        <f>'0915'!C61</f>
        <v>486.4</v>
      </c>
      <c r="D855">
        <f>'0915'!D61</f>
        <v>1271.9000000000001</v>
      </c>
      <c r="E855">
        <f>'0915'!E61</f>
        <v>1371.1</v>
      </c>
      <c r="F855" s="272">
        <f t="shared" ref="F855" si="179">+B855+D855</f>
        <v>1814.4</v>
      </c>
      <c r="G855" s="272">
        <f t="shared" ref="G855" si="180">+C855+E855</f>
        <v>1857.5</v>
      </c>
      <c r="H855" s="51">
        <f t="shared" si="178"/>
        <v>0.12920592193810254</v>
      </c>
    </row>
    <row r="856" spans="1:8" x14ac:dyDescent="0.25">
      <c r="A856" s="5">
        <f t="shared" si="177"/>
        <v>44826</v>
      </c>
      <c r="B856">
        <f>'0922'!B61</f>
        <v>538</v>
      </c>
      <c r="C856">
        <f>'0922'!C61</f>
        <v>477.7</v>
      </c>
      <c r="D856">
        <f>'0922'!D61</f>
        <v>1321.9</v>
      </c>
      <c r="E856">
        <f>'0922'!E61</f>
        <v>1417.5</v>
      </c>
      <c r="F856" s="272">
        <f t="shared" ref="F856:F857" si="181">+B856+D856</f>
        <v>1859.9</v>
      </c>
      <c r="G856" s="272">
        <f t="shared" ref="G856" si="182">+C856+E856</f>
        <v>1895.2</v>
      </c>
      <c r="H856" s="51">
        <f t="shared" si="178"/>
        <v>-0.36935415787251458</v>
      </c>
    </row>
    <row r="857" spans="1:8" x14ac:dyDescent="0.25">
      <c r="A857" s="5">
        <f t="shared" si="177"/>
        <v>44833</v>
      </c>
      <c r="B857">
        <f>'0929'!B62</f>
        <v>531</v>
      </c>
      <c r="C857">
        <f>'0929'!C62</f>
        <v>554.70000000000005</v>
      </c>
      <c r="D857">
        <f>'0929'!D62</f>
        <v>1357.2</v>
      </c>
      <c r="E857">
        <f>'0929'!E62</f>
        <v>1429.6</v>
      </c>
      <c r="F857" s="272">
        <f t="shared" si="181"/>
        <v>1888.2</v>
      </c>
      <c r="G857" s="272">
        <f t="shared" si="175"/>
        <v>1984.3</v>
      </c>
      <c r="H857" s="51">
        <f t="shared" si="178"/>
        <v>-2.9027868769843312</v>
      </c>
    </row>
    <row r="858" spans="1:8" x14ac:dyDescent="0.25">
      <c r="A858" s="5">
        <f t="shared" si="177"/>
        <v>44840</v>
      </c>
      <c r="B858">
        <f>'1006'!B62</f>
        <v>538.1</v>
      </c>
      <c r="C858">
        <f>'1006'!C62</f>
        <v>662.8</v>
      </c>
      <c r="D858">
        <f>'1006'!D62</f>
        <v>1388.6</v>
      </c>
      <c r="E858">
        <f>'1006'!E62</f>
        <v>1449.2</v>
      </c>
      <c r="F858" s="272">
        <f>+B858+D858</f>
        <v>1926.6999999999998</v>
      </c>
      <c r="G858" s="272">
        <f t="shared" si="175"/>
        <v>2112</v>
      </c>
      <c r="H858" s="51">
        <f t="shared" si="178"/>
        <v>-4.3513257575757525</v>
      </c>
    </row>
    <row r="859" spans="1:8" x14ac:dyDescent="0.25">
      <c r="A859" s="5">
        <f t="shared" si="177"/>
        <v>44847</v>
      </c>
      <c r="B859">
        <f>'1013'!B63</f>
        <v>604.70000000000005</v>
      </c>
      <c r="C859">
        <f>'1013'!C63</f>
        <v>622.1</v>
      </c>
      <c r="D859">
        <f>'1013'!D63</f>
        <v>1415.4</v>
      </c>
      <c r="E859">
        <f>'1013'!E63</f>
        <v>1491</v>
      </c>
      <c r="F859" s="272">
        <f>+B859+D859</f>
        <v>2020.1000000000001</v>
      </c>
      <c r="G859" s="272">
        <f t="shared" ref="G859" si="183">+C859+E859</f>
        <v>2113.1</v>
      </c>
      <c r="H859" s="51">
        <f t="shared" si="178"/>
        <v>-2.0727840613316784</v>
      </c>
    </row>
    <row r="860" spans="1:8" x14ac:dyDescent="0.25">
      <c r="A860" s="5">
        <f t="shared" si="177"/>
        <v>44854</v>
      </c>
      <c r="B860">
        <f>'1020'!B63</f>
        <v>611.20000000000005</v>
      </c>
      <c r="C860">
        <f>'1020'!C63</f>
        <v>729</v>
      </c>
      <c r="D860">
        <f>'1020'!D63</f>
        <v>1458.1</v>
      </c>
      <c r="E860">
        <f>'1020'!E63</f>
        <v>1524.8</v>
      </c>
      <c r="F860" s="272">
        <f>+B860+D860</f>
        <v>2069.3000000000002</v>
      </c>
      <c r="G860" s="272">
        <f t="shared" ref="G860" si="184">+C860+E860</f>
        <v>2253.8000000000002</v>
      </c>
      <c r="H860" s="51">
        <f t="shared" si="178"/>
        <v>-5.4885082970982495</v>
      </c>
    </row>
    <row r="861" spans="1:8" x14ac:dyDescent="0.25">
      <c r="A861" s="5">
        <f t="shared" si="177"/>
        <v>44861</v>
      </c>
      <c r="B861">
        <f>'1027'!B64</f>
        <v>612.29999999999995</v>
      </c>
      <c r="C861">
        <f>'1027'!C64</f>
        <v>803.4</v>
      </c>
      <c r="D861">
        <f>'1027'!D64</f>
        <v>1517.8</v>
      </c>
      <c r="E861">
        <f>'1027'!E64</f>
        <v>1551.8</v>
      </c>
      <c r="F861" s="272">
        <f>+B861+D861</f>
        <v>2130.1</v>
      </c>
      <c r="G861" s="272">
        <f t="shared" ref="G861" si="185">+C861+E861</f>
        <v>2355.1999999999998</v>
      </c>
      <c r="H861" s="51">
        <f t="shared" si="178"/>
        <v>-9.0056046195651991</v>
      </c>
    </row>
    <row r="862" spans="1:8" x14ac:dyDescent="0.25">
      <c r="A862" s="5">
        <f t="shared" si="177"/>
        <v>44868</v>
      </c>
      <c r="B862">
        <f>'1103'!B65</f>
        <v>607.20000000000005</v>
      </c>
      <c r="C862">
        <f>'1103'!C65</f>
        <v>734.7</v>
      </c>
      <c r="D862">
        <f>'1103'!D65</f>
        <v>1535.9</v>
      </c>
      <c r="E862">
        <f>'1103'!E65</f>
        <v>1657.6</v>
      </c>
      <c r="F862" s="272">
        <f>+B862+D862</f>
        <v>2143.1000000000004</v>
      </c>
      <c r="G862" s="272">
        <f t="shared" ref="G862" si="186">+C862+E862</f>
        <v>2392.3000000000002</v>
      </c>
      <c r="H862" s="51">
        <f t="shared" si="178"/>
        <v>-7.5617606487480842</v>
      </c>
    </row>
    <row r="863" spans="1:8" x14ac:dyDescent="0.25">
      <c r="A863" s="5">
        <f t="shared" si="177"/>
        <v>44875</v>
      </c>
      <c r="B863">
        <f>'1110'!B65</f>
        <v>632.29999999999995</v>
      </c>
      <c r="C863">
        <f>'1110'!C65</f>
        <v>751.6</v>
      </c>
      <c r="D863">
        <f>'1110'!D65</f>
        <v>1579.1</v>
      </c>
      <c r="E863">
        <f>'1110'!E65</f>
        <v>1679.9</v>
      </c>
      <c r="F863" s="272">
        <f t="shared" ref="F863:F866" si="187">+B863+D863</f>
        <v>2211.3999999999996</v>
      </c>
      <c r="G863" s="272">
        <f t="shared" ref="G863:G866" si="188">+C863+E863</f>
        <v>2431.5</v>
      </c>
      <c r="H863" s="51">
        <f t="shared" si="178"/>
        <v>-6.8887517993008407</v>
      </c>
    </row>
    <row r="864" spans="1:8" x14ac:dyDescent="0.25">
      <c r="A864" s="5">
        <f t="shared" si="177"/>
        <v>44882</v>
      </c>
      <c r="B864">
        <f>'1117'!B65</f>
        <v>661.5</v>
      </c>
      <c r="C864">
        <f>'1117'!C65</f>
        <v>773.6</v>
      </c>
      <c r="D864">
        <f>'1117'!D65</f>
        <v>1602.5</v>
      </c>
      <c r="E864">
        <f>'1117'!E65</f>
        <v>1740</v>
      </c>
      <c r="F864" s="272">
        <f t="shared" si="187"/>
        <v>2264</v>
      </c>
      <c r="G864" s="272">
        <f t="shared" si="188"/>
        <v>2513.6</v>
      </c>
      <c r="H864" s="51">
        <f t="shared" si="178"/>
        <v>-8.6250795671546694</v>
      </c>
    </row>
    <row r="865" spans="1:8" x14ac:dyDescent="0.25">
      <c r="A865" s="5">
        <f t="shared" si="177"/>
        <v>44889</v>
      </c>
      <c r="B865">
        <f>'1124'!B65</f>
        <v>620.70000000000005</v>
      </c>
      <c r="C865">
        <f>'1124'!C65</f>
        <v>741.9</v>
      </c>
      <c r="D865">
        <f>'1124'!D65</f>
        <v>1676.1</v>
      </c>
      <c r="E865">
        <f>'1124'!E65</f>
        <v>1788.4</v>
      </c>
      <c r="F865" s="272">
        <f t="shared" si="187"/>
        <v>2296.8000000000002</v>
      </c>
      <c r="G865" s="272">
        <f t="shared" si="188"/>
        <v>2530.3000000000002</v>
      </c>
      <c r="H865" s="51">
        <f t="shared" si="178"/>
        <v>-7.8804884796269237</v>
      </c>
    </row>
    <row r="866" spans="1:8" x14ac:dyDescent="0.25">
      <c r="A866" s="5">
        <f t="shared" si="177"/>
        <v>44896</v>
      </c>
      <c r="B866">
        <f>'1201'!B66</f>
        <v>623.20000000000005</v>
      </c>
      <c r="C866">
        <f>'1201'!C66</f>
        <v>762.2</v>
      </c>
      <c r="D866">
        <f>'1201'!D66</f>
        <v>1707.7</v>
      </c>
      <c r="E866">
        <f>'1201'!E66</f>
        <v>1820</v>
      </c>
      <c r="F866" s="272">
        <f t="shared" si="187"/>
        <v>2330.9</v>
      </c>
      <c r="G866" s="272">
        <f t="shared" si="188"/>
        <v>2582.1999999999998</v>
      </c>
      <c r="H866" s="51">
        <f t="shared" si="178"/>
        <v>-7.5981721013089532</v>
      </c>
    </row>
    <row r="867" spans="1:8" x14ac:dyDescent="0.25">
      <c r="A867" s="5">
        <f t="shared" si="177"/>
        <v>44903</v>
      </c>
      <c r="B867">
        <f>'1208'!B66</f>
        <v>615.9</v>
      </c>
      <c r="C867">
        <f>'1208'!C66</f>
        <v>879.4</v>
      </c>
      <c r="D867">
        <f>'1208'!D66</f>
        <v>1770.1</v>
      </c>
      <c r="E867">
        <f>'1208'!E66</f>
        <v>1872.9</v>
      </c>
      <c r="F867" s="272">
        <f t="shared" ref="F867:G869" si="189">+B867+D867</f>
        <v>2386</v>
      </c>
      <c r="G867" s="272">
        <f t="shared" si="189"/>
        <v>2752.3</v>
      </c>
      <c r="H867" s="51">
        <f t="shared" si="178"/>
        <v>-12.069905170221261</v>
      </c>
    </row>
    <row r="868" spans="1:8" x14ac:dyDescent="0.25">
      <c r="A868" s="5">
        <f t="shared" si="177"/>
        <v>44910</v>
      </c>
      <c r="B868">
        <f>'1215'!B66</f>
        <v>610.20000000000005</v>
      </c>
      <c r="C868">
        <f>'1215'!C66</f>
        <v>845.6</v>
      </c>
      <c r="D868">
        <f>'1215'!D66</f>
        <v>1809.9</v>
      </c>
      <c r="E868">
        <f>'1215'!E66</f>
        <v>1941.7</v>
      </c>
      <c r="F868" s="272">
        <f t="shared" si="189"/>
        <v>2420.1000000000004</v>
      </c>
      <c r="G868" s="272">
        <f t="shared" si="189"/>
        <v>2787.3</v>
      </c>
      <c r="H868" s="51">
        <f t="shared" si="178"/>
        <v>-9.5217594087468207</v>
      </c>
    </row>
    <row r="869" spans="1:8" x14ac:dyDescent="0.25">
      <c r="A869" s="5">
        <f t="shared" si="177"/>
        <v>44917</v>
      </c>
      <c r="B869">
        <f>'1222'!B66</f>
        <v>619.20000000000005</v>
      </c>
      <c r="C869">
        <f>'1222'!C66</f>
        <v>821.4</v>
      </c>
      <c r="D869">
        <f>'1222'!D66</f>
        <v>1902.7</v>
      </c>
      <c r="E869">
        <f>'1222'!E66</f>
        <v>1984.9</v>
      </c>
      <c r="F869" s="272">
        <f t="shared" si="189"/>
        <v>2521.9</v>
      </c>
      <c r="G869" s="272">
        <f t="shared" si="189"/>
        <v>2806.3</v>
      </c>
      <c r="H869" s="51">
        <f t="shared" si="178"/>
        <v>-10.355272066421994</v>
      </c>
    </row>
    <row r="870" spans="1:8" x14ac:dyDescent="0.25">
      <c r="A870" s="5">
        <f t="shared" si="177"/>
        <v>44924</v>
      </c>
      <c r="B870">
        <f>'1229'!B66</f>
        <v>531.70000000000005</v>
      </c>
      <c r="C870">
        <f>'1229'!C66</f>
        <v>810.1</v>
      </c>
      <c r="D870">
        <f>'1229'!D66</f>
        <v>1984</v>
      </c>
      <c r="E870">
        <f>'1229'!E66</f>
        <v>2005.8</v>
      </c>
      <c r="F870" s="272">
        <f>+B870+D870</f>
        <v>2515.6999999999998</v>
      </c>
      <c r="G870" s="272">
        <f t="shared" si="175"/>
        <v>2815.9</v>
      </c>
      <c r="H870" s="51">
        <f t="shared" si="178"/>
        <v>-10.462019247842601</v>
      </c>
    </row>
    <row r="871" spans="1:8" x14ac:dyDescent="0.25">
      <c r="A871" s="5">
        <f t="shared" si="177"/>
        <v>44931</v>
      </c>
      <c r="B871">
        <f>'0105'!B65</f>
        <v>512.9</v>
      </c>
      <c r="C871">
        <f>'0105'!C65</f>
        <v>796.3</v>
      </c>
      <c r="D871">
        <f>'0105'!D65</f>
        <v>2008.4</v>
      </c>
      <c r="E871">
        <f>'0105'!E65</f>
        <v>2062</v>
      </c>
      <c r="F871" s="272">
        <f>+B871+D871</f>
        <v>2521.3000000000002</v>
      </c>
      <c r="G871" s="272">
        <f t="shared" ref="G871" si="190">+C871+E871</f>
        <v>2858.3</v>
      </c>
      <c r="H871" s="51">
        <f t="shared" si="178"/>
        <v>-7.4484833642374904</v>
      </c>
    </row>
    <row r="872" spans="1:8" x14ac:dyDescent="0.25">
      <c r="A872" s="5">
        <f t="shared" si="177"/>
        <v>44938</v>
      </c>
      <c r="B872">
        <f>'0112'!C65</f>
        <v>616.6</v>
      </c>
      <c r="C872">
        <f>'0112'!D65</f>
        <v>732.3</v>
      </c>
      <c r="D872">
        <f>'0112'!E65</f>
        <v>2028.8</v>
      </c>
      <c r="E872">
        <f>'0112'!F65</f>
        <v>2161.4</v>
      </c>
      <c r="F872" s="272">
        <f>+B872+D872</f>
        <v>2645.4</v>
      </c>
      <c r="G872" s="272">
        <f t="shared" ref="G872" si="191">+C872+E872</f>
        <v>2893.7</v>
      </c>
      <c r="H872" s="51">
        <f t="shared" si="178"/>
        <v>-5.4324912741472779</v>
      </c>
    </row>
    <row r="873" spans="1:8" x14ac:dyDescent="0.25">
      <c r="A873" s="5">
        <f t="shared" si="177"/>
        <v>44945</v>
      </c>
      <c r="B873">
        <f>'0119'!B65</f>
        <v>672.7</v>
      </c>
      <c r="C873">
        <f>'0119'!C65</f>
        <v>768</v>
      </c>
      <c r="D873">
        <f>'0119'!D65</f>
        <v>2063.8000000000002</v>
      </c>
      <c r="E873">
        <f>'0119'!E65</f>
        <v>2205.8000000000002</v>
      </c>
      <c r="F873" s="272">
        <f>+B873+D873</f>
        <v>2736.5</v>
      </c>
      <c r="G873" s="272">
        <f t="shared" ref="G873" si="192">+C873+E873</f>
        <v>2973.8</v>
      </c>
      <c r="H873" s="51">
        <f t="shared" si="178"/>
        <v>-8.0738449122335183</v>
      </c>
    </row>
    <row r="874" spans="1:8" x14ac:dyDescent="0.25">
      <c r="A874" s="5">
        <f t="shared" si="177"/>
        <v>44952</v>
      </c>
      <c r="B874">
        <f>'0126'!B65</f>
        <v>584</v>
      </c>
      <c r="C874">
        <f>'0126'!C65</f>
        <v>699.8</v>
      </c>
      <c r="D874">
        <f>'0126'!D65</f>
        <v>2149.6999999999998</v>
      </c>
      <c r="E874">
        <f>'0126'!E65</f>
        <v>2253</v>
      </c>
      <c r="F874" s="272">
        <f t="shared" ref="F874:F876" si="193">+B874+D874</f>
        <v>2733.7</v>
      </c>
      <c r="G874" s="272">
        <f t="shared" ref="G874:G875" si="194">+C874+E874</f>
        <v>2952.8</v>
      </c>
      <c r="H874" s="51">
        <f t="shared" si="178"/>
        <v>-4.8428610132755345</v>
      </c>
    </row>
    <row r="875" spans="1:8" x14ac:dyDescent="0.25">
      <c r="A875" s="5">
        <f t="shared" si="177"/>
        <v>44959</v>
      </c>
      <c r="B875">
        <f>'0202'!B65</f>
        <v>578.79999999999995</v>
      </c>
      <c r="C875">
        <f>'0202'!C65</f>
        <v>645.5</v>
      </c>
      <c r="D875">
        <f>'0202'!D65</f>
        <v>2231</v>
      </c>
      <c r="E875">
        <f>'0202'!E65</f>
        <v>2340.4</v>
      </c>
      <c r="F875" s="272">
        <f t="shared" si="193"/>
        <v>2809.8</v>
      </c>
      <c r="G875" s="272">
        <f t="shared" si="194"/>
        <v>2985.9</v>
      </c>
      <c r="H875" s="51">
        <f t="shared" si="178"/>
        <v>-5.1408285609029107</v>
      </c>
    </row>
    <row r="876" spans="1:8" x14ac:dyDescent="0.25">
      <c r="A876" s="5">
        <f t="shared" si="177"/>
        <v>44966</v>
      </c>
      <c r="B876">
        <f>'0209'!B65</f>
        <v>537.6</v>
      </c>
      <c r="C876">
        <f>'0209'!C65</f>
        <v>579.79999999999995</v>
      </c>
      <c r="D876">
        <f>'0209'!D65</f>
        <v>2294.8000000000002</v>
      </c>
      <c r="E876">
        <f>'0209'!E65</f>
        <v>2434.1999999999998</v>
      </c>
      <c r="F876" s="272">
        <f t="shared" si="193"/>
        <v>2832.4</v>
      </c>
      <c r="G876" s="272">
        <f t="shared" ref="G876:G891" si="195">+C876+E876</f>
        <v>3014</v>
      </c>
      <c r="H876" s="51">
        <f t="shared" si="178"/>
        <v>-3.7392169873921688</v>
      </c>
    </row>
    <row r="877" spans="1:8" x14ac:dyDescent="0.25">
      <c r="A877" s="5">
        <f t="shared" si="177"/>
        <v>44973</v>
      </c>
      <c r="B877">
        <f>'0216'!B66</f>
        <v>551.29999999999995</v>
      </c>
      <c r="C877">
        <f>'0216'!C66</f>
        <v>649.9</v>
      </c>
      <c r="D877">
        <f>'0216'!D66</f>
        <v>2350</v>
      </c>
      <c r="E877">
        <f>'0216'!E66</f>
        <v>2515.1</v>
      </c>
      <c r="F877" s="272">
        <f t="shared" ref="F877" si="196">+B877+D877</f>
        <v>2901.3</v>
      </c>
      <c r="G877" s="272">
        <f t="shared" ref="G877" si="197">+C877+E877</f>
        <v>3165</v>
      </c>
      <c r="H877" s="51">
        <f t="shared" si="178"/>
        <v>-6.9731437598736123</v>
      </c>
    </row>
    <row r="878" spans="1:8" x14ac:dyDescent="0.25">
      <c r="A878" s="5">
        <f t="shared" si="177"/>
        <v>44980</v>
      </c>
      <c r="B878">
        <f>'0223'!B66</f>
        <v>515.70000000000005</v>
      </c>
      <c r="C878">
        <f>'0223'!C66</f>
        <v>657.3</v>
      </c>
      <c r="D878">
        <f>'0223'!D66</f>
        <v>2428.6</v>
      </c>
      <c r="E878">
        <f>'0223'!E66</f>
        <v>2597.8000000000002</v>
      </c>
      <c r="F878" s="272">
        <f t="shared" ref="F878:F879" si="198">+B878+D878</f>
        <v>2944.3</v>
      </c>
      <c r="G878" s="272">
        <f t="shared" ref="G878:G879" si="199">+C878+E878</f>
        <v>3255.1000000000004</v>
      </c>
      <c r="H878" s="51">
        <f t="shared" si="178"/>
        <v>-9.3238302970723002</v>
      </c>
    </row>
    <row r="879" spans="1:8" x14ac:dyDescent="0.25">
      <c r="A879" s="5">
        <f t="shared" si="177"/>
        <v>44987</v>
      </c>
      <c r="B879">
        <f>'0302'!B67</f>
        <v>457.5</v>
      </c>
      <c r="C879">
        <f>'0302'!C67</f>
        <v>680.9</v>
      </c>
      <c r="D879">
        <f>'0302'!D67</f>
        <v>2494.1</v>
      </c>
      <c r="E879">
        <f>'0302'!E67</f>
        <v>2686</v>
      </c>
      <c r="F879" s="272">
        <f t="shared" si="198"/>
        <v>2951.6</v>
      </c>
      <c r="G879" s="272">
        <f t="shared" si="199"/>
        <v>3366.9</v>
      </c>
      <c r="H879" s="51">
        <f t="shared" si="178"/>
        <v>-10.876473907748974</v>
      </c>
    </row>
    <row r="880" spans="1:8" x14ac:dyDescent="0.25">
      <c r="A880" s="5">
        <f t="shared" si="177"/>
        <v>44994</v>
      </c>
      <c r="B880">
        <f>'0309'!B67</f>
        <v>458.5</v>
      </c>
      <c r="C880">
        <f>'0309'!C67</f>
        <v>642.6</v>
      </c>
      <c r="D880">
        <f>'0309'!D67</f>
        <v>2542.1999999999998</v>
      </c>
      <c r="E880">
        <f>'0309'!E67</f>
        <v>2766.9</v>
      </c>
      <c r="F880" s="272">
        <f t="shared" ref="F880" si="200">+B880+D880</f>
        <v>3000.7</v>
      </c>
      <c r="G880" s="272">
        <f t="shared" ref="G880" si="201">+C880+E880</f>
        <v>3409.5</v>
      </c>
      <c r="H880" s="51">
        <f t="shared" si="178"/>
        <v>-9.7932248130224266</v>
      </c>
    </row>
    <row r="881" spans="1:9" x14ac:dyDescent="0.25">
      <c r="A881" s="5">
        <f t="shared" si="177"/>
        <v>45001</v>
      </c>
      <c r="B881">
        <f>'0316'!B67</f>
        <v>480.8</v>
      </c>
      <c r="C881">
        <f>'0316'!C67</f>
        <v>615.5</v>
      </c>
      <c r="D881">
        <f>'0316'!D67</f>
        <v>2594.8000000000002</v>
      </c>
      <c r="E881">
        <f>'0316'!E67</f>
        <v>2823.9</v>
      </c>
      <c r="F881" s="272">
        <f t="shared" ref="F881" si="202">+B881+D881</f>
        <v>3075.6000000000004</v>
      </c>
      <c r="G881" s="272">
        <f t="shared" ref="G881" si="203">+C881+E881</f>
        <v>3439.4</v>
      </c>
      <c r="H881" s="51">
        <f t="shared" si="178"/>
        <v>-8.6206896551724093</v>
      </c>
    </row>
    <row r="882" spans="1:9" x14ac:dyDescent="0.25">
      <c r="A882" s="5">
        <f t="shared" si="177"/>
        <v>45008</v>
      </c>
      <c r="B882">
        <f>'0323'!B67</f>
        <v>476.5</v>
      </c>
      <c r="C882">
        <f>'0323'!C67</f>
        <v>532.4</v>
      </c>
      <c r="D882">
        <f>'0323'!D67</f>
        <v>2666.4</v>
      </c>
      <c r="E882">
        <f>'0323'!E67</f>
        <v>2937.5</v>
      </c>
      <c r="F882" s="272">
        <f t="shared" ref="F882:F883" si="204">+B882+D882</f>
        <v>3142.9</v>
      </c>
      <c r="G882" s="272">
        <f t="shared" ref="G882:G883" si="205">+C882+E882</f>
        <v>3469.9</v>
      </c>
      <c r="H882" s="51">
        <f t="shared" si="178"/>
        <v>-9.0204328655004495</v>
      </c>
      <c r="I882">
        <f>'0323'!F67</f>
        <v>238.2</v>
      </c>
    </row>
    <row r="883" spans="1:9" x14ac:dyDescent="0.25">
      <c r="A883" s="5">
        <f t="shared" si="177"/>
        <v>45015</v>
      </c>
      <c r="B883">
        <f>'0330'!B67</f>
        <v>463.4</v>
      </c>
      <c r="C883">
        <f>'0330'!C67</f>
        <v>469.5</v>
      </c>
      <c r="D883">
        <f>'0330'!D67</f>
        <v>2693.5</v>
      </c>
      <c r="E883">
        <f>'0330'!E67</f>
        <v>3018.4</v>
      </c>
      <c r="F883" s="272">
        <f t="shared" si="204"/>
        <v>3156.9</v>
      </c>
      <c r="G883" s="272">
        <f t="shared" si="205"/>
        <v>3487.9</v>
      </c>
      <c r="H883" s="51">
        <f t="shared" si="178"/>
        <v>-8.5753605321253428</v>
      </c>
      <c r="I883">
        <f>'0330'!F67</f>
        <v>238.2</v>
      </c>
    </row>
    <row r="884" spans="1:9" x14ac:dyDescent="0.25">
      <c r="A884" s="5">
        <f t="shared" si="177"/>
        <v>45022</v>
      </c>
      <c r="B884">
        <f>'0406'!B68</f>
        <v>467</v>
      </c>
      <c r="C884">
        <f>'0406'!C68</f>
        <v>478</v>
      </c>
      <c r="D884">
        <f>'0406'!D68</f>
        <v>2721.8</v>
      </c>
      <c r="E884">
        <f>'0406'!E68</f>
        <v>3066.3</v>
      </c>
      <c r="F884" s="272">
        <f t="shared" ref="F884" si="206">+B884+D884</f>
        <v>3188.8</v>
      </c>
      <c r="G884" s="272">
        <f t="shared" ref="G884" si="207">+C884+E884</f>
        <v>3544.3</v>
      </c>
      <c r="H884" s="51">
        <f t="shared" si="178"/>
        <v>-10.061225065598279</v>
      </c>
      <c r="I884">
        <f>'0406'!F68</f>
        <v>238.2</v>
      </c>
    </row>
    <row r="885" spans="1:9" x14ac:dyDescent="0.25">
      <c r="A885" s="5">
        <f t="shared" si="177"/>
        <v>45029</v>
      </c>
      <c r="B885">
        <f>'0413'!B69</f>
        <v>406.8</v>
      </c>
      <c r="C885">
        <f>'0413'!C69</f>
        <v>491.3</v>
      </c>
      <c r="D885">
        <f>'0413'!D69</f>
        <v>2780.9</v>
      </c>
      <c r="E885">
        <f>'0413'!E69</f>
        <v>3143.6</v>
      </c>
      <c r="F885" s="272">
        <f t="shared" ref="F885" si="208">+B885+D885</f>
        <v>3187.7000000000003</v>
      </c>
      <c r="G885" s="272">
        <f t="shared" ref="G885" si="209">+C885+E885</f>
        <v>3634.9</v>
      </c>
      <c r="H885" s="51">
        <f t="shared" si="178"/>
        <v>-12.291947508872314</v>
      </c>
      <c r="I885">
        <f>'0413'!F69</f>
        <v>248.2</v>
      </c>
    </row>
    <row r="886" spans="1:9" x14ac:dyDescent="0.25">
      <c r="A886" s="5">
        <f t="shared" si="177"/>
        <v>45036</v>
      </c>
      <c r="B886">
        <f>'0420'!B71</f>
        <v>349.3</v>
      </c>
      <c r="C886">
        <f>'0420'!C71</f>
        <v>495.1</v>
      </c>
      <c r="D886">
        <f>'0420'!D71</f>
        <v>2838.8</v>
      </c>
      <c r="E886">
        <f>'0420'!E71</f>
        <v>3182.2</v>
      </c>
      <c r="F886" s="272">
        <f t="shared" ref="F886" si="210">+B886+D886</f>
        <v>3188.1000000000004</v>
      </c>
      <c r="G886" s="272">
        <f t="shared" ref="G886" si="211">+C886+E886</f>
        <v>3677.2999999999997</v>
      </c>
      <c r="H886" s="51">
        <f t="shared" si="178"/>
        <v>-11.328964185679702</v>
      </c>
      <c r="I886">
        <f>'0420'!F71</f>
        <v>243.2</v>
      </c>
    </row>
    <row r="887" spans="1:9" x14ac:dyDescent="0.25">
      <c r="A887" s="5">
        <f t="shared" si="177"/>
        <v>45043</v>
      </c>
      <c r="B887">
        <f>'0427'!B71</f>
        <v>385.4</v>
      </c>
      <c r="C887">
        <f>'0427'!C71</f>
        <v>495.9</v>
      </c>
      <c r="D887">
        <f>'0427'!D71</f>
        <v>2875.3</v>
      </c>
      <c r="E887">
        <f>'0427'!E71</f>
        <v>3269.8</v>
      </c>
      <c r="F887" s="272">
        <f t="shared" ref="F887" si="212">+B887+D887</f>
        <v>3260.7000000000003</v>
      </c>
      <c r="G887" s="272">
        <f t="shared" ref="G887" si="213">+C887+E887</f>
        <v>3765.7000000000003</v>
      </c>
      <c r="H887" s="51">
        <f t="shared" si="178"/>
        <v>-13.131688663462304</v>
      </c>
      <c r="I887">
        <f>'0427'!F71</f>
        <v>257.60000000000002</v>
      </c>
    </row>
    <row r="888" spans="1:9" x14ac:dyDescent="0.25">
      <c r="A888" s="5">
        <f t="shared" si="177"/>
        <v>45050</v>
      </c>
      <c r="B888">
        <f>'0504'!B71</f>
        <v>276.39999999999998</v>
      </c>
      <c r="C888">
        <f>'0504'!C71</f>
        <v>449.3</v>
      </c>
      <c r="D888">
        <f>'0504'!D71</f>
        <v>2994.8</v>
      </c>
      <c r="E888">
        <f>'0504'!E71</f>
        <v>3317.5</v>
      </c>
      <c r="F888" s="272">
        <f t="shared" ref="F888" si="214">+B888+D888</f>
        <v>3271.2000000000003</v>
      </c>
      <c r="G888" s="272">
        <f t="shared" ref="G888" si="215">+C888+E888</f>
        <v>3766.8</v>
      </c>
      <c r="H888" s="51">
        <f t="shared" si="178"/>
        <v>-13.624296485080178</v>
      </c>
      <c r="I888">
        <f>'0504'!F71</f>
        <v>348.7</v>
      </c>
    </row>
    <row r="889" spans="1:9" x14ac:dyDescent="0.25">
      <c r="A889" s="5">
        <f t="shared" si="177"/>
        <v>45057</v>
      </c>
      <c r="B889">
        <f>'0511'!B71</f>
        <v>215.9</v>
      </c>
      <c r="C889">
        <f>'0511'!C71</f>
        <v>425.4</v>
      </c>
      <c r="D889">
        <f>'0511'!D71</f>
        <v>3037.7</v>
      </c>
      <c r="E889">
        <f>'0511'!E71</f>
        <v>3378.5</v>
      </c>
      <c r="F889" s="272">
        <f>+B889+D889</f>
        <v>3253.6</v>
      </c>
      <c r="G889" s="272">
        <f t="shared" ref="G889:G890" si="216">+C889+E889</f>
        <v>3803.9</v>
      </c>
      <c r="H889" s="51">
        <f t="shared" si="178"/>
        <v>-14.466731512395182</v>
      </c>
      <c r="I889">
        <f>'0511'!F71</f>
        <v>412.9</v>
      </c>
    </row>
    <row r="890" spans="1:9" x14ac:dyDescent="0.25">
      <c r="A890" s="5">
        <f t="shared" si="177"/>
        <v>45064</v>
      </c>
      <c r="B890">
        <f>'0518'!B71</f>
        <v>147.19999999999999</v>
      </c>
      <c r="C890">
        <f>'0518'!C71</f>
        <v>302.60000000000002</v>
      </c>
      <c r="D890">
        <f>'0518'!D71</f>
        <v>3106.4</v>
      </c>
      <c r="E890">
        <f>'0518'!E71</f>
        <v>3463.1</v>
      </c>
      <c r="F890" s="272">
        <f t="shared" ref="F890:F891" si="217">+B890+D890</f>
        <v>3253.6</v>
      </c>
      <c r="G890" s="272">
        <f t="shared" si="216"/>
        <v>3765.7</v>
      </c>
      <c r="H890" s="51">
        <f t="shared" si="178"/>
        <v>-14.693151339724352</v>
      </c>
      <c r="I890">
        <f>'0518'!F71</f>
        <v>423</v>
      </c>
    </row>
    <row r="891" spans="1:9" x14ac:dyDescent="0.25">
      <c r="A891" s="5">
        <f t="shared" si="177"/>
        <v>45071</v>
      </c>
      <c r="B891">
        <f>'0525'!B71</f>
        <v>66.3</v>
      </c>
      <c r="C891">
        <f>'0525'!C71</f>
        <v>222.7</v>
      </c>
      <c r="D891">
        <f>'0525'!D71</f>
        <v>3146.1</v>
      </c>
      <c r="E891">
        <f>'0525'!E71</f>
        <v>3545.5</v>
      </c>
      <c r="F891" s="272">
        <f t="shared" si="217"/>
        <v>3212.4</v>
      </c>
      <c r="G891" s="272">
        <f t="shared" si="195"/>
        <v>3768.2</v>
      </c>
      <c r="H891" s="51">
        <f t="shared" si="178"/>
        <v>-84.103816145639826</v>
      </c>
      <c r="I891">
        <f>'0525'!F71</f>
        <v>496.7</v>
      </c>
    </row>
    <row r="892" spans="1:9" x14ac:dyDescent="0.25">
      <c r="A892" s="5">
        <f t="shared" si="177"/>
        <v>45078</v>
      </c>
      <c r="B892">
        <f>'0601'!B54</f>
        <v>554.4</v>
      </c>
      <c r="C892">
        <f>'0601'!C54</f>
        <v>739</v>
      </c>
      <c r="D892">
        <f>'0601'!D54</f>
        <v>44.6</v>
      </c>
      <c r="E892">
        <f>'0601'!E54</f>
        <v>62.7</v>
      </c>
      <c r="F892" s="272">
        <f t="shared" ref="F892" si="218">+B892+D892</f>
        <v>599</v>
      </c>
      <c r="G892" s="272">
        <f t="shared" ref="G892" si="219">+C892+E892</f>
        <v>801.7</v>
      </c>
      <c r="H892" s="51">
        <f t="shared" si="178"/>
        <v>-19.346388923537493</v>
      </c>
    </row>
    <row r="893" spans="1:9" x14ac:dyDescent="0.25">
      <c r="A893" s="5">
        <f t="shared" si="177"/>
        <v>45085</v>
      </c>
      <c r="B893">
        <f>'0608'!B52</f>
        <v>541.79999999999995</v>
      </c>
      <c r="C893">
        <f>'0608'!C52</f>
        <v>717.4</v>
      </c>
      <c r="D893">
        <f>'0608'!D52</f>
        <v>104.8</v>
      </c>
      <c r="E893">
        <f>'0608'!E52</f>
        <v>143.1</v>
      </c>
      <c r="F893" s="272">
        <f t="shared" ref="F893" si="220">+B893+D893</f>
        <v>646.59999999999991</v>
      </c>
      <c r="G893" s="272">
        <f t="shared" ref="G893" si="221">+C893+E893</f>
        <v>860.5</v>
      </c>
      <c r="H893" s="51">
        <f t="shared" si="178"/>
        <v>-21.719930273097031</v>
      </c>
    </row>
    <row r="894" spans="1:9" x14ac:dyDescent="0.25">
      <c r="A894" s="5">
        <f t="shared" si="177"/>
        <v>45092</v>
      </c>
      <c r="B894">
        <f>'0615'!B52</f>
        <v>547.6</v>
      </c>
      <c r="C894">
        <f>'0615'!C52</f>
        <v>840</v>
      </c>
      <c r="D894">
        <f>'0615'!D52</f>
        <v>126</v>
      </c>
      <c r="E894">
        <f>'0615'!E52</f>
        <v>184.5</v>
      </c>
      <c r="F894" s="272">
        <f t="shared" ref="F894" si="222">+B894+D894</f>
        <v>673.6</v>
      </c>
      <c r="G894" s="272">
        <f t="shared" ref="G894" si="223">+C894+E894</f>
        <v>1024.5</v>
      </c>
      <c r="H894" s="51">
        <f t="shared" ref="H894" si="224">(F895/G894-1)*100</f>
        <v>-29.536359199609553</v>
      </c>
    </row>
    <row r="895" spans="1:9" x14ac:dyDescent="0.25">
      <c r="A895" s="5">
        <f t="shared" si="177"/>
        <v>45099</v>
      </c>
      <c r="B895">
        <f>'0622'!B53</f>
        <v>570.70000000000005</v>
      </c>
      <c r="C895">
        <f>'0622'!C53</f>
        <v>851.7</v>
      </c>
      <c r="D895">
        <f>'0622'!D53</f>
        <v>151.19999999999999</v>
      </c>
      <c r="E895">
        <f>'0622'!E53</f>
        <v>227.8</v>
      </c>
      <c r="F895" s="272">
        <f t="shared" ref="F895" si="225">+B895+D895</f>
        <v>721.90000000000009</v>
      </c>
      <c r="G895" s="272">
        <f t="shared" ref="G895" si="226">+C895+E895</f>
        <v>1079.5</v>
      </c>
      <c r="H895" s="51">
        <f t="shared" ref="H895" si="227">(F896/G895-1)*100</f>
        <v>-22.797591477535896</v>
      </c>
    </row>
    <row r="896" spans="1:9" x14ac:dyDescent="0.25">
      <c r="A896" s="5">
        <f t="shared" si="177"/>
        <v>45106</v>
      </c>
      <c r="B896">
        <f>'0629'!B53</f>
        <v>661.9</v>
      </c>
      <c r="C896">
        <f>'0629'!C53</f>
        <v>825.8</v>
      </c>
      <c r="D896">
        <f>'0629'!D53</f>
        <v>171.5</v>
      </c>
      <c r="E896">
        <f>'0629'!E53</f>
        <v>285.89999999999998</v>
      </c>
      <c r="F896" s="272">
        <f t="shared" ref="F896" si="228">+B896+D896</f>
        <v>833.4</v>
      </c>
      <c r="G896" s="272">
        <f t="shared" ref="G896" si="229">+C896+E896</f>
        <v>1111.6999999999998</v>
      </c>
      <c r="H896" s="51">
        <f t="shared" ref="H896" si="230">(F897/G896-1)*100</f>
        <v>-11.846721237743985</v>
      </c>
    </row>
    <row r="897" spans="1:8" x14ac:dyDescent="0.25">
      <c r="A897" s="5">
        <f t="shared" si="177"/>
        <v>45113</v>
      </c>
      <c r="B897">
        <f>'0706'!B55</f>
        <v>791.1</v>
      </c>
      <c r="C897">
        <f>'0706'!C55</f>
        <v>848</v>
      </c>
      <c r="D897">
        <f>'0706'!D55</f>
        <v>188.9</v>
      </c>
      <c r="E897">
        <f>'0706'!E55</f>
        <v>355.1</v>
      </c>
      <c r="F897" s="272">
        <f t="shared" ref="F897" si="231">+B897+D897</f>
        <v>980</v>
      </c>
      <c r="G897" s="272">
        <f t="shared" ref="G897" si="232">+C897+E897</f>
        <v>1203.0999999999999</v>
      </c>
      <c r="H897" s="51">
        <f t="shared" ref="H897" si="233">(F898/G897-1)*100</f>
        <v>-15.617986867259571</v>
      </c>
    </row>
    <row r="898" spans="1:8" x14ac:dyDescent="0.25">
      <c r="A898" s="5">
        <f t="shared" si="177"/>
        <v>45120</v>
      </c>
      <c r="B898">
        <f>'0713'!B56</f>
        <v>795.1</v>
      </c>
      <c r="C898">
        <f>'0713'!C56</f>
        <v>884.3</v>
      </c>
      <c r="D898">
        <f>'0713'!D56</f>
        <v>220.1</v>
      </c>
      <c r="E898">
        <f>'0713'!E56</f>
        <v>369.4</v>
      </c>
      <c r="F898" s="272">
        <f t="shared" ref="F898" si="234">+B898+D898</f>
        <v>1015.2</v>
      </c>
      <c r="G898" s="272">
        <f t="shared" ref="G898" si="235">+C898+E898</f>
        <v>1253.6999999999998</v>
      </c>
      <c r="H898" s="51">
        <f t="shared" ref="H898" si="236">(F899/G898-1)*100</f>
        <v>-18.624870383664337</v>
      </c>
    </row>
    <row r="899" spans="1:8" x14ac:dyDescent="0.25">
      <c r="A899" s="5">
        <f t="shared" si="177"/>
        <v>45127</v>
      </c>
      <c r="B899">
        <f>'0720'!B57</f>
        <v>750</v>
      </c>
      <c r="C899">
        <f>'0720'!C57</f>
        <v>848.9</v>
      </c>
      <c r="D899">
        <f>'0720'!D57</f>
        <v>270.2</v>
      </c>
      <c r="E899">
        <f>'0720'!E57</f>
        <v>472.5</v>
      </c>
      <c r="F899" s="272">
        <f t="shared" ref="F899" si="237">+B899+D899</f>
        <v>1020.2</v>
      </c>
      <c r="G899" s="272">
        <f t="shared" ref="G899" si="238">+C899+E899</f>
        <v>1321.4</v>
      </c>
      <c r="H899" s="51">
        <f t="shared" ref="H899" si="239">(F900/G899-1)*100</f>
        <v>-13.319206901770853</v>
      </c>
    </row>
    <row r="900" spans="1:8" x14ac:dyDescent="0.25">
      <c r="A900" s="5">
        <f t="shared" ref="A900:A1006" si="240">+A899+7</f>
        <v>45134</v>
      </c>
      <c r="B900">
        <f>'0727'!B57</f>
        <v>769.9</v>
      </c>
      <c r="C900">
        <f>'0727'!C57</f>
        <v>813.7</v>
      </c>
      <c r="D900">
        <f>'0727'!D57</f>
        <v>375.5</v>
      </c>
      <c r="E900">
        <f>'0727'!E57</f>
        <v>572.70000000000005</v>
      </c>
      <c r="F900" s="272">
        <f t="shared" ref="F900" si="241">+B900+D900</f>
        <v>1145.4000000000001</v>
      </c>
      <c r="G900" s="272">
        <f t="shared" ref="G900" si="242">+C900+E900</f>
        <v>1386.4</v>
      </c>
      <c r="H900" s="51">
        <f t="shared" ref="H900" si="243">(F901/G900-1)*100</f>
        <v>-14.613387189844197</v>
      </c>
    </row>
    <row r="901" spans="1:8" x14ac:dyDescent="0.25">
      <c r="A901" s="5">
        <f t="shared" si="240"/>
        <v>45141</v>
      </c>
      <c r="B901">
        <f>'0803'!B57</f>
        <v>706.7</v>
      </c>
      <c r="C901">
        <f>'0803'!C57</f>
        <v>768.4</v>
      </c>
      <c r="D901">
        <f>'0803'!D57</f>
        <v>477.1</v>
      </c>
      <c r="E901">
        <f>'0803'!E57</f>
        <v>717.4</v>
      </c>
      <c r="F901" s="272">
        <f t="shared" ref="F901" si="244">+B901+D901</f>
        <v>1183.8000000000002</v>
      </c>
      <c r="G901" s="272">
        <f t="shared" ref="G901" si="245">+C901+E901</f>
        <v>1485.8</v>
      </c>
      <c r="H901" s="51">
        <f t="shared" ref="H901" si="246">(F902/G901-1)*100</f>
        <v>-10.734957598600081</v>
      </c>
    </row>
    <row r="902" spans="1:8" x14ac:dyDescent="0.25">
      <c r="A902" s="5">
        <f t="shared" si="240"/>
        <v>45148</v>
      </c>
      <c r="B902">
        <f>'0810'!B59</f>
        <v>821.4</v>
      </c>
      <c r="C902">
        <f>'0810'!C59</f>
        <v>789</v>
      </c>
      <c r="D902">
        <f>'0810'!D59</f>
        <v>504.9</v>
      </c>
      <c r="E902">
        <f>'0810'!E59</f>
        <v>782.1</v>
      </c>
      <c r="F902" s="272">
        <f t="shared" ref="F902" si="247">+B902+D902</f>
        <v>1326.3</v>
      </c>
      <c r="G902" s="272">
        <f t="shared" ref="G902" si="248">+C902+E902</f>
        <v>1571.1</v>
      </c>
      <c r="H902" s="51">
        <f t="shared" ref="H902" si="249">(F903/G902-1)*100</f>
        <v>-12.208007128763265</v>
      </c>
    </row>
    <row r="903" spans="1:8" x14ac:dyDescent="0.25">
      <c r="A903" s="5">
        <f t="shared" si="240"/>
        <v>45155</v>
      </c>
      <c r="B903">
        <f>'0817'!B60</f>
        <v>782.6</v>
      </c>
      <c r="C903">
        <f>'0817'!C60</f>
        <v>789</v>
      </c>
      <c r="D903">
        <f>'0817'!D60</f>
        <v>596.70000000000005</v>
      </c>
      <c r="E903">
        <f>'0817'!E60</f>
        <v>782.1</v>
      </c>
      <c r="F903" s="272">
        <f t="shared" ref="F903" si="250">+B903+D903</f>
        <v>1379.3000000000002</v>
      </c>
      <c r="G903" s="272">
        <f t="shared" ref="G903" si="251">+C903+E903</f>
        <v>1571.1</v>
      </c>
      <c r="H903" s="51">
        <f t="shared" ref="H903" si="252">(F904/G903-1)*100</f>
        <v>-11.367831455667998</v>
      </c>
    </row>
    <row r="904" spans="1:8" x14ac:dyDescent="0.25">
      <c r="A904" s="5">
        <f t="shared" si="240"/>
        <v>45162</v>
      </c>
      <c r="B904">
        <f>'0824'!B61</f>
        <v>742.6</v>
      </c>
      <c r="C904">
        <f>'0824'!C61</f>
        <v>686.6</v>
      </c>
      <c r="D904">
        <f>'0824'!D61</f>
        <v>649.9</v>
      </c>
      <c r="E904">
        <f>'0824'!E61</f>
        <v>975.3</v>
      </c>
      <c r="F904" s="272">
        <f t="shared" ref="F904" si="253">+B904+D904</f>
        <v>1392.5</v>
      </c>
      <c r="G904" s="272">
        <f t="shared" ref="G904" si="254">+C904+E904</f>
        <v>1661.9</v>
      </c>
      <c r="H904" s="51">
        <f t="shared" ref="H904" si="255">(F905/G904-1)*100</f>
        <v>-13.436428184607985</v>
      </c>
    </row>
    <row r="905" spans="1:8" x14ac:dyDescent="0.25">
      <c r="A905" s="5">
        <f t="shared" si="240"/>
        <v>45169</v>
      </c>
      <c r="B905">
        <f>'0831'!B61</f>
        <v>735.9</v>
      </c>
      <c r="C905">
        <f>'0831'!C61</f>
        <v>765.8</v>
      </c>
      <c r="D905">
        <f>'0831'!D61</f>
        <v>702.7</v>
      </c>
      <c r="E905">
        <f>'0831'!E61</f>
        <v>1028.8</v>
      </c>
      <c r="F905" s="272">
        <f t="shared" ref="F905" si="256">+B905+D905</f>
        <v>1438.6</v>
      </c>
      <c r="G905" s="272">
        <f t="shared" ref="G905" si="257">+C905+E905</f>
        <v>1794.6</v>
      </c>
      <c r="H905" s="51">
        <f t="shared" ref="H905" si="258">(F906/G905-1)*100</f>
        <v>-13.557338682714814</v>
      </c>
    </row>
    <row r="906" spans="1:8" x14ac:dyDescent="0.25">
      <c r="A906" s="5">
        <f t="shared" si="240"/>
        <v>45176</v>
      </c>
      <c r="B906">
        <f>'0907'!B62</f>
        <v>773.4</v>
      </c>
      <c r="C906">
        <f>'0907'!C62</f>
        <v>645.79999999999995</v>
      </c>
      <c r="D906">
        <f>'0907'!D62</f>
        <v>777.9</v>
      </c>
      <c r="E906">
        <f>'0907'!E62</f>
        <v>1227.0999999999999</v>
      </c>
      <c r="F906" s="272">
        <f t="shared" ref="F906" si="259">+B906+D906</f>
        <v>1551.3</v>
      </c>
      <c r="G906" s="272">
        <f t="shared" ref="G906" si="260">+C906+E906</f>
        <v>1872.8999999999999</v>
      </c>
      <c r="H906" s="51">
        <f t="shared" ref="H906" si="261">(F907/G906-1)*100</f>
        <v>-16.413049281862346</v>
      </c>
    </row>
    <row r="907" spans="1:8" x14ac:dyDescent="0.25">
      <c r="A907" s="5">
        <f t="shared" si="240"/>
        <v>45183</v>
      </c>
      <c r="B907">
        <f>'0914'!B63</f>
        <v>700.9</v>
      </c>
      <c r="C907">
        <f>'0914'!C63</f>
        <v>542.5</v>
      </c>
      <c r="D907">
        <f>'0914'!D63</f>
        <v>864.6</v>
      </c>
      <c r="E907">
        <f>'0914'!E63</f>
        <v>1271.9000000000001</v>
      </c>
      <c r="F907" s="272">
        <f t="shared" ref="F907" si="262">+B907+D907</f>
        <v>1565.5</v>
      </c>
      <c r="G907" s="272">
        <f t="shared" ref="G907" si="263">+C907+E907</f>
        <v>1814.4</v>
      </c>
      <c r="H907" s="51">
        <f t="shared" ref="H907" si="264">(F908/G907-1)*100</f>
        <v>-11.155202821869493</v>
      </c>
    </row>
    <row r="908" spans="1:8" x14ac:dyDescent="0.25">
      <c r="A908" s="5">
        <f t="shared" si="240"/>
        <v>45190</v>
      </c>
      <c r="B908">
        <f>'0921'!B64</f>
        <v>699.9</v>
      </c>
      <c r="C908">
        <f>'0921'!C64</f>
        <v>538</v>
      </c>
      <c r="D908">
        <f>'0921'!D64</f>
        <v>912.1</v>
      </c>
      <c r="E908">
        <f>'0921'!E64</f>
        <v>1321.9</v>
      </c>
      <c r="F908" s="272">
        <f t="shared" ref="F908" si="265">+B908+D908</f>
        <v>1612</v>
      </c>
      <c r="G908" s="272">
        <f t="shared" ref="G908" si="266">+C908+E908</f>
        <v>1859.9</v>
      </c>
      <c r="H908" s="51">
        <f t="shared" ref="H908" si="267">(F909/G908-1)*100</f>
        <v>-11.054357761169953</v>
      </c>
    </row>
    <row r="909" spans="1:8" x14ac:dyDescent="0.25">
      <c r="A909" s="5">
        <f t="shared" si="240"/>
        <v>45197</v>
      </c>
      <c r="B909">
        <f>'0928'!B66</f>
        <v>711.6</v>
      </c>
      <c r="C909">
        <f>'0928'!C66</f>
        <v>531</v>
      </c>
      <c r="D909">
        <f>'0928'!D66</f>
        <v>942.7</v>
      </c>
      <c r="E909">
        <f>'0928'!E66</f>
        <v>1357.2</v>
      </c>
      <c r="F909" s="272">
        <f t="shared" ref="F909" si="268">+B909+D909</f>
        <v>1654.3000000000002</v>
      </c>
      <c r="G909" s="272">
        <f t="shared" ref="G909" si="269">+C909+E909</f>
        <v>1888.2</v>
      </c>
      <c r="H909" s="51">
        <f t="shared" ref="H909" si="270">(F910/G909-1)*100</f>
        <v>-11.550683190340017</v>
      </c>
    </row>
    <row r="910" spans="1:8" x14ac:dyDescent="0.25">
      <c r="A910" s="5">
        <f t="shared" si="240"/>
        <v>45204</v>
      </c>
      <c r="B910">
        <f>'1005'!B66</f>
        <v>580.6</v>
      </c>
      <c r="C910">
        <f>'1005'!C66</f>
        <v>538.1</v>
      </c>
      <c r="D910">
        <f>'1005'!D66</f>
        <v>1089.5</v>
      </c>
      <c r="E910">
        <f>'1005'!E66</f>
        <v>1388.6</v>
      </c>
      <c r="F910" s="272">
        <f t="shared" ref="F910" si="271">+B910+D910</f>
        <v>1670.1</v>
      </c>
      <c r="G910" s="272">
        <f t="shared" ref="G910" si="272">+C910+E910</f>
        <v>1926.6999999999998</v>
      </c>
      <c r="H910" s="51">
        <f t="shared" ref="H910" si="273">(F911/G910-1)*100</f>
        <v>-9.6538122177816987</v>
      </c>
    </row>
    <row r="911" spans="1:8" x14ac:dyDescent="0.25">
      <c r="A911" s="5">
        <f t="shared" si="240"/>
        <v>45211</v>
      </c>
      <c r="B911">
        <f>'1012'!B67</f>
        <v>623.4</v>
      </c>
      <c r="C911">
        <f>'1012'!C67</f>
        <v>604.70000000000005</v>
      </c>
      <c r="D911">
        <f>'1012'!D67</f>
        <v>1117.3</v>
      </c>
      <c r="E911">
        <f>'1012'!E67</f>
        <v>1415.4</v>
      </c>
      <c r="F911" s="272">
        <f t="shared" ref="F911" si="274">+B911+D911</f>
        <v>1740.6999999999998</v>
      </c>
      <c r="G911" s="272">
        <f t="shared" ref="G911" si="275">+C911+E911</f>
        <v>2020.1000000000001</v>
      </c>
      <c r="H911" s="51">
        <f t="shared" ref="H911" si="276">(F912/G911-1)*100</f>
        <v>-7.3956734815108227</v>
      </c>
    </row>
    <row r="912" spans="1:8" x14ac:dyDescent="0.25">
      <c r="A912" s="5">
        <f t="shared" si="240"/>
        <v>45218</v>
      </c>
      <c r="B912">
        <f>'1019'!B67</f>
        <v>722.7</v>
      </c>
      <c r="C912">
        <f>'1019'!C67</f>
        <v>611.20000000000005</v>
      </c>
      <c r="D912">
        <f>'1019'!D67</f>
        <v>1148</v>
      </c>
      <c r="E912">
        <f>'1019'!E67</f>
        <v>1458.1</v>
      </c>
      <c r="F912" s="272">
        <f t="shared" ref="F912" si="277">+B912+D912</f>
        <v>1870.7</v>
      </c>
      <c r="G912" s="272">
        <f t="shared" ref="G912" si="278">+C912+E912</f>
        <v>2069.3000000000002</v>
      </c>
      <c r="H912" s="51">
        <f t="shared" ref="H912" si="279">(F913/G912-1)*100</f>
        <v>-8.4569661238099947</v>
      </c>
    </row>
    <row r="913" spans="1:8" x14ac:dyDescent="0.25">
      <c r="A913" s="5">
        <f t="shared" si="240"/>
        <v>45225</v>
      </c>
      <c r="B913">
        <f>'1026'!B68</f>
        <v>722.5</v>
      </c>
      <c r="C913">
        <f>'1026'!C68</f>
        <v>612.29999999999995</v>
      </c>
      <c r="D913">
        <f>'1026'!D68</f>
        <v>1171.8</v>
      </c>
      <c r="E913">
        <f>'1026'!E68</f>
        <v>1517.8</v>
      </c>
      <c r="F913" s="272">
        <f t="shared" ref="F913" si="280">+B913+D913</f>
        <v>1894.3</v>
      </c>
      <c r="G913" s="272">
        <f t="shared" ref="G913" si="281">+C913+E913</f>
        <v>2130.1</v>
      </c>
      <c r="H913" s="51">
        <f t="shared" ref="H913" si="282">(F914/G913-1)*100</f>
        <v>-9.544152856673394</v>
      </c>
    </row>
    <row r="914" spans="1:8" x14ac:dyDescent="0.25">
      <c r="A914" s="5">
        <f t="shared" si="240"/>
        <v>45232</v>
      </c>
      <c r="B914">
        <f>'1102'!B69</f>
        <v>715.8</v>
      </c>
      <c r="C914">
        <f>'1102'!C69</f>
        <v>607.20000000000005</v>
      </c>
      <c r="D914">
        <f>'1102'!D69</f>
        <v>1211</v>
      </c>
      <c r="E914">
        <f>'1102'!E69</f>
        <v>1535.9</v>
      </c>
      <c r="F914" s="272">
        <f t="shared" ref="F914" si="283">+B914+D914</f>
        <v>1926.8</v>
      </c>
      <c r="G914" s="272">
        <f t="shared" ref="G914" si="284">+C914+E914</f>
        <v>2143.1000000000004</v>
      </c>
      <c r="H914" s="51">
        <f t="shared" ref="H914" si="285">(F915/G914-1)*100</f>
        <v>-9.6029116700107391</v>
      </c>
    </row>
    <row r="915" spans="1:8" x14ac:dyDescent="0.25">
      <c r="A915" s="5">
        <f t="shared" si="240"/>
        <v>45239</v>
      </c>
      <c r="B915">
        <f>'1109'!B68</f>
        <v>670.6</v>
      </c>
      <c r="C915">
        <f>'1109'!C68</f>
        <v>632.29999999999995</v>
      </c>
      <c r="D915">
        <f>'1109'!D68</f>
        <v>1266.7</v>
      </c>
      <c r="E915">
        <f>'1109'!E68</f>
        <v>1579.1</v>
      </c>
      <c r="F915" s="272">
        <f t="shared" ref="F915" si="286">+B915+D915</f>
        <v>1937.3000000000002</v>
      </c>
      <c r="G915" s="272">
        <f t="shared" ref="G915" si="287">+C915+E915</f>
        <v>2211.3999999999996</v>
      </c>
      <c r="H915" s="51">
        <f t="shared" ref="H915" si="288">(F916/G915-1)*100</f>
        <v>-10.852853396038686</v>
      </c>
    </row>
    <row r="916" spans="1:8" x14ac:dyDescent="0.25">
      <c r="A916" s="5">
        <f t="shared" si="240"/>
        <v>45246</v>
      </c>
      <c r="B916">
        <f>'1116'!B68</f>
        <v>669.5</v>
      </c>
      <c r="C916">
        <f>'1116'!C68</f>
        <v>661.5</v>
      </c>
      <c r="D916">
        <f>'1116'!D68</f>
        <v>1301.9000000000001</v>
      </c>
      <c r="E916">
        <f>'1116'!E68</f>
        <v>1602.5</v>
      </c>
      <c r="F916" s="272">
        <f t="shared" ref="F916" si="289">+B916+D916</f>
        <v>1971.4</v>
      </c>
      <c r="G916" s="272">
        <f t="shared" ref="G916" si="290">+C916+E916</f>
        <v>2264</v>
      </c>
      <c r="H916" s="51">
        <f t="shared" ref="H916" si="291">(F917/G916-1)*100</f>
        <v>-19.412544169611312</v>
      </c>
    </row>
    <row r="917" spans="1:8" x14ac:dyDescent="0.25">
      <c r="A917" s="5">
        <f t="shared" si="240"/>
        <v>45253</v>
      </c>
      <c r="B917">
        <f>'1123'!B35</f>
        <v>584</v>
      </c>
      <c r="C917">
        <f>'1123'!C35</f>
        <v>543.5</v>
      </c>
      <c r="D917">
        <f>'1123'!D35</f>
        <v>1240.5</v>
      </c>
      <c r="E917">
        <f>'1123'!E35</f>
        <v>1137.0999999999999</v>
      </c>
      <c r="F917" s="272">
        <f t="shared" ref="F917" si="292">+B917+D917</f>
        <v>1824.5</v>
      </c>
      <c r="G917" s="272">
        <f t="shared" ref="G917" si="293">+C917+E917</f>
        <v>1680.6</v>
      </c>
      <c r="H917" s="51">
        <f t="shared" ref="H917" si="294">(F918/G917-1)*100</f>
        <v>23.461858859930974</v>
      </c>
    </row>
    <row r="918" spans="1:8" x14ac:dyDescent="0.25">
      <c r="A918" s="5">
        <f t="shared" si="240"/>
        <v>45260</v>
      </c>
      <c r="B918">
        <f>'1130'!B69</f>
        <v>698.3</v>
      </c>
      <c r="C918">
        <f>'1130'!C69</f>
        <v>623.20000000000005</v>
      </c>
      <c r="D918">
        <f>'1130'!D69</f>
        <v>1376.6</v>
      </c>
      <c r="E918">
        <f>'1130'!E69</f>
        <v>1707.7</v>
      </c>
      <c r="F918" s="272">
        <f t="shared" ref="F918" si="295">+B918+D918</f>
        <v>2074.8999999999996</v>
      </c>
      <c r="G918" s="272">
        <f t="shared" ref="G918" si="296">+C918+E918</f>
        <v>2330.9</v>
      </c>
      <c r="H918" s="51">
        <f t="shared" ref="H918" si="297">(F919/G918-1)*100</f>
        <v>-7.2375477283452838</v>
      </c>
    </row>
    <row r="919" spans="1:8" x14ac:dyDescent="0.25">
      <c r="A919" s="5">
        <f t="shared" si="240"/>
        <v>45267</v>
      </c>
      <c r="B919">
        <f>'1207'!B69</f>
        <v>735.5</v>
      </c>
      <c r="C919">
        <f>'1207'!C69</f>
        <v>615.9</v>
      </c>
      <c r="D919">
        <f>'1207'!D69</f>
        <v>1426.7</v>
      </c>
      <c r="E919">
        <f>'1207'!E69</f>
        <v>1770.1</v>
      </c>
      <c r="F919" s="272">
        <f t="shared" ref="F919" si="298">+B919+D919</f>
        <v>2162.1999999999998</v>
      </c>
      <c r="G919" s="272">
        <f t="shared" ref="G919" si="299">+C919+E919</f>
        <v>2386</v>
      </c>
      <c r="H919" s="51">
        <f t="shared" ref="H919" si="300">(F920/G919-1)*100</f>
        <v>-5.276613579212075</v>
      </c>
    </row>
    <row r="920" spans="1:8" x14ac:dyDescent="0.25">
      <c r="A920" s="5">
        <f t="shared" si="240"/>
        <v>45274</v>
      </c>
      <c r="B920">
        <f>'1214'!B70</f>
        <v>734.8</v>
      </c>
      <c r="C920">
        <f>'1214'!C70</f>
        <v>610.20000000000005</v>
      </c>
      <c r="D920">
        <f>'1214'!D70</f>
        <v>1525.3</v>
      </c>
      <c r="E920">
        <f>'1214'!E70</f>
        <v>1809.9</v>
      </c>
      <c r="F920" s="272">
        <f t="shared" ref="F920" si="301">+B920+D920</f>
        <v>2260.1</v>
      </c>
      <c r="G920" s="272">
        <f t="shared" ref="G920" si="302">+C920+E920</f>
        <v>2420.1000000000004</v>
      </c>
      <c r="H920" s="51">
        <f t="shared" ref="H920" si="303">(F921/G920-1)*100</f>
        <v>-1.1197884384942958</v>
      </c>
    </row>
    <row r="921" spans="1:8" x14ac:dyDescent="0.25">
      <c r="A921" s="5">
        <f t="shared" si="240"/>
        <v>45281</v>
      </c>
      <c r="B921">
        <f>'1221'!B70</f>
        <v>859</v>
      </c>
      <c r="C921">
        <f>'1221'!C70</f>
        <v>619.20000000000005</v>
      </c>
      <c r="D921">
        <f>'1221'!D70</f>
        <v>1534</v>
      </c>
      <c r="E921">
        <f>'1221'!E70</f>
        <v>1902.7</v>
      </c>
      <c r="F921" s="272">
        <f t="shared" ref="F921" si="304">+B921+D921</f>
        <v>2393</v>
      </c>
      <c r="G921" s="272">
        <f t="shared" ref="G921" si="305">+C921+E921</f>
        <v>2521.9</v>
      </c>
      <c r="H921" s="51">
        <f t="shared" ref="H921" si="306">(F922/G921-1)*100</f>
        <v>-3.6242515563662314</v>
      </c>
    </row>
    <row r="922" spans="1:8" x14ac:dyDescent="0.25">
      <c r="A922" s="5">
        <f t="shared" si="240"/>
        <v>45288</v>
      </c>
      <c r="B922">
        <f>'1228'!B70</f>
        <v>839.4</v>
      </c>
      <c r="C922">
        <f>'1228'!C70</f>
        <v>531.70000000000005</v>
      </c>
      <c r="D922">
        <f>'1228'!D70</f>
        <v>1591.1</v>
      </c>
      <c r="E922">
        <f>'1228'!E70</f>
        <v>1984</v>
      </c>
      <c r="F922" s="272">
        <f t="shared" ref="F922" si="307">+B922+D922</f>
        <v>2430.5</v>
      </c>
      <c r="G922" s="272">
        <f t="shared" ref="G922" si="308">+C922+E922</f>
        <v>2515.6999999999998</v>
      </c>
      <c r="H922" s="51">
        <f t="shared" ref="H922" si="309">(F923/G922-1)*100</f>
        <v>-3.1045037166593792</v>
      </c>
    </row>
    <row r="923" spans="1:8" x14ac:dyDescent="0.25">
      <c r="A923" s="5">
        <f t="shared" si="240"/>
        <v>45295</v>
      </c>
      <c r="B923">
        <f>'0104'!B70</f>
        <v>782.4</v>
      </c>
      <c r="C923">
        <f>'0104'!C70</f>
        <v>512.9</v>
      </c>
      <c r="D923">
        <f>'0104'!D70</f>
        <v>1655.2</v>
      </c>
      <c r="E923">
        <f>'0104'!E70</f>
        <v>2008.4</v>
      </c>
      <c r="F923" s="272">
        <f t="shared" ref="F923" si="310">+B923+D923</f>
        <v>2437.6</v>
      </c>
      <c r="G923" s="272">
        <f t="shared" ref="G923" si="311">+C923+E923</f>
        <v>2521.3000000000002</v>
      </c>
      <c r="H923" s="51">
        <f t="shared" ref="H923" si="312">(F924/G923-1)*100</f>
        <v>-1.7371990639749368</v>
      </c>
    </row>
    <row r="924" spans="1:8" x14ac:dyDescent="0.25">
      <c r="A924" s="5">
        <f t="shared" si="240"/>
        <v>45302</v>
      </c>
      <c r="B924">
        <f>'0111'!B70</f>
        <v>766.7</v>
      </c>
      <c r="C924">
        <f>'0111'!C70</f>
        <v>616.6</v>
      </c>
      <c r="D924">
        <f>'0111'!D70</f>
        <v>1710.8</v>
      </c>
      <c r="E924">
        <f>'0111'!E70</f>
        <v>2028.8</v>
      </c>
      <c r="F924" s="272">
        <f t="shared" ref="F924" si="313">+B924+D924</f>
        <v>2477.5</v>
      </c>
      <c r="G924" s="272">
        <f t="shared" ref="G924" si="314">+C924+E924</f>
        <v>2645.4</v>
      </c>
      <c r="H924" s="51">
        <f t="shared" ref="H924" si="315">(F925/G924-1)*100</f>
        <v>0.11718454676041823</v>
      </c>
    </row>
    <row r="925" spans="1:8" x14ac:dyDescent="0.25">
      <c r="A925" s="5">
        <f t="shared" si="240"/>
        <v>45309</v>
      </c>
      <c r="B925">
        <f>'0118'!B70</f>
        <v>870.8</v>
      </c>
      <c r="C925">
        <f>'0118'!C70</f>
        <v>672.7</v>
      </c>
      <c r="D925">
        <f>'0118'!D70</f>
        <v>1777.7</v>
      </c>
      <c r="E925">
        <f>'0118'!E70</f>
        <v>2063.8000000000002</v>
      </c>
      <c r="F925" s="272">
        <f t="shared" ref="F925" si="316">+B925+D925</f>
        <v>2648.5</v>
      </c>
      <c r="G925" s="272">
        <f t="shared" ref="G925" si="317">+C925+E925</f>
        <v>2736.5</v>
      </c>
      <c r="H925" s="51">
        <f t="shared" ref="H925" si="318">(F926/G925-1)*100</f>
        <v>-1.6773250502466697</v>
      </c>
    </row>
    <row r="926" spans="1:8" x14ac:dyDescent="0.25">
      <c r="A926" s="5">
        <f t="shared" si="240"/>
        <v>45316</v>
      </c>
      <c r="B926">
        <f>'0125'!B70</f>
        <v>839.3</v>
      </c>
      <c r="C926">
        <f>'0125'!C70</f>
        <v>584</v>
      </c>
      <c r="D926">
        <f>'0125'!D70</f>
        <v>1851.3</v>
      </c>
      <c r="E926">
        <f>'0125'!E70</f>
        <v>2149.6999999999998</v>
      </c>
      <c r="F926" s="272">
        <f t="shared" ref="F926" si="319">+B926+D926</f>
        <v>2690.6</v>
      </c>
      <c r="G926" s="272">
        <f t="shared" ref="G926" si="320">+C926+E926</f>
        <v>2733.7</v>
      </c>
      <c r="H926" s="51">
        <f t="shared" ref="H926" si="321">(F927/G926-1)*100</f>
        <v>1.1303361744156248</v>
      </c>
    </row>
    <row r="927" spans="1:8" x14ac:dyDescent="0.25">
      <c r="A927" s="5">
        <f t="shared" si="240"/>
        <v>45323</v>
      </c>
      <c r="B927">
        <f>'0201'!B70</f>
        <v>891.6</v>
      </c>
      <c r="C927">
        <f>'0201'!C70</f>
        <v>578.79999999999995</v>
      </c>
      <c r="D927">
        <f>'0201'!D70</f>
        <v>1873</v>
      </c>
      <c r="E927">
        <f>'0201'!E70</f>
        <v>2231</v>
      </c>
      <c r="F927" s="272">
        <f t="shared" ref="F927" si="322">+B927+D927</f>
        <v>2764.6</v>
      </c>
      <c r="G927" s="272">
        <f t="shared" ref="G927" si="323">+C927+E927</f>
        <v>2809.8</v>
      </c>
      <c r="H927" s="51">
        <f t="shared" ref="H927" si="324">(F928/G927-1)*100</f>
        <v>-0.21353833013025847</v>
      </c>
    </row>
    <row r="928" spans="1:8" x14ac:dyDescent="0.25">
      <c r="A928" s="5">
        <f t="shared" si="240"/>
        <v>45330</v>
      </c>
      <c r="B928">
        <f>'0208'!B70</f>
        <v>846.6</v>
      </c>
      <c r="C928">
        <f>'0208'!C70</f>
        <v>537.6</v>
      </c>
      <c r="D928">
        <f>'0208'!D70</f>
        <v>1957.2</v>
      </c>
      <c r="E928">
        <f>'0208'!E70</f>
        <v>2294.8000000000002</v>
      </c>
      <c r="F928" s="272">
        <f t="shared" ref="F928" si="325">+B928+D928</f>
        <v>2803.8</v>
      </c>
      <c r="G928" s="272">
        <f t="shared" ref="G928" si="326">+C928+E928</f>
        <v>2832.4</v>
      </c>
      <c r="H928" s="51">
        <f t="shared" ref="H928" si="327">(F929/G928-1)*100</f>
        <v>0.46956644541731318</v>
      </c>
    </row>
    <row r="929" spans="1:9" x14ac:dyDescent="0.25">
      <c r="A929" s="5">
        <f t="shared" si="240"/>
        <v>45337</v>
      </c>
      <c r="B929">
        <f>'0215'!B71</f>
        <v>836.4</v>
      </c>
      <c r="C929">
        <f>'0215'!C71</f>
        <v>551.29999999999995</v>
      </c>
      <c r="D929">
        <f>'0215'!D71</f>
        <v>2009.3</v>
      </c>
      <c r="E929">
        <f>'0215'!E71</f>
        <v>2350</v>
      </c>
      <c r="F929" s="272">
        <f t="shared" ref="F929" si="328">+B929+D929</f>
        <v>2845.7</v>
      </c>
      <c r="G929" s="272">
        <f t="shared" ref="G929" si="329">+C929+E929</f>
        <v>2901.3</v>
      </c>
      <c r="H929" s="51">
        <f t="shared" ref="H929" si="330">(F930/G929-1)*100</f>
        <v>-0.30331230827560507</v>
      </c>
    </row>
    <row r="930" spans="1:9" x14ac:dyDescent="0.25">
      <c r="A930" s="5">
        <f t="shared" si="240"/>
        <v>45344</v>
      </c>
      <c r="B930">
        <f>'0222'!B71</f>
        <v>831.3</v>
      </c>
      <c r="C930">
        <f>'0222'!C71</f>
        <v>515.70000000000005</v>
      </c>
      <c r="D930">
        <f>'0222'!D71</f>
        <v>2061.1999999999998</v>
      </c>
      <c r="E930">
        <f>'0222'!E71</f>
        <v>2428.6</v>
      </c>
      <c r="F930" s="272">
        <f t="shared" ref="F930" si="331">+B930+D930</f>
        <v>2892.5</v>
      </c>
      <c r="G930" s="272">
        <f t="shared" ref="G930" si="332">+C930+E930</f>
        <v>2944.3</v>
      </c>
      <c r="H930" s="51">
        <f t="shared" ref="H930" si="333">(F931/G930-1)*100</f>
        <v>-0.47549502428421153</v>
      </c>
    </row>
    <row r="931" spans="1:9" x14ac:dyDescent="0.25">
      <c r="A931" s="5">
        <f t="shared" si="240"/>
        <v>45351</v>
      </c>
      <c r="B931">
        <f>'0229'!B72</f>
        <v>766</v>
      </c>
      <c r="C931">
        <f>'0229'!C72</f>
        <v>457.5</v>
      </c>
      <c r="D931">
        <f>'0229'!D72</f>
        <v>2164.3000000000002</v>
      </c>
      <c r="E931">
        <f>'0229'!E72</f>
        <v>2494.1</v>
      </c>
      <c r="F931" s="272">
        <f t="shared" ref="F931" si="334">+B931+D931</f>
        <v>2930.3</v>
      </c>
      <c r="G931" s="272">
        <f t="shared" ref="G931" si="335">+C931+E931</f>
        <v>2951.6</v>
      </c>
      <c r="H931" s="51">
        <f t="shared" ref="H931" si="336">(F932/G931-1)*100</f>
        <v>4.6686542891990701</v>
      </c>
    </row>
    <row r="932" spans="1:9" x14ac:dyDescent="0.25">
      <c r="A932" s="5">
        <f t="shared" si="240"/>
        <v>45358</v>
      </c>
      <c r="B932">
        <f>'0307'!B72</f>
        <v>833.2</v>
      </c>
      <c r="C932">
        <f>'0307'!C72</f>
        <v>458.5</v>
      </c>
      <c r="D932">
        <f>'0307'!D72</f>
        <v>2256.1999999999998</v>
      </c>
      <c r="E932">
        <f>'0307'!E72</f>
        <v>2542.1999999999998</v>
      </c>
      <c r="F932" s="272">
        <f t="shared" ref="F932" si="337">+B932+D932</f>
        <v>3089.3999999999996</v>
      </c>
      <c r="G932" s="272">
        <f t="shared" ref="G932" si="338">+C932+E932</f>
        <v>3000.7</v>
      </c>
      <c r="H932" s="51">
        <f t="shared" ref="H932" si="339">(F933/G932-1)*100</f>
        <v>4.6255873629486466</v>
      </c>
    </row>
    <row r="933" spans="1:9" x14ac:dyDescent="0.25">
      <c r="A933" s="5">
        <f t="shared" si="240"/>
        <v>45365</v>
      </c>
      <c r="B933">
        <f>'0314'!B72</f>
        <v>741.8</v>
      </c>
      <c r="C933">
        <f>'0314'!C72</f>
        <v>480.8</v>
      </c>
      <c r="D933">
        <f>'0314'!D72</f>
        <v>2397.6999999999998</v>
      </c>
      <c r="E933">
        <f>'0314'!E72</f>
        <v>2594.8000000000002</v>
      </c>
      <c r="F933" s="272">
        <f t="shared" ref="F933" si="340">+B933+D933</f>
        <v>3139.5</v>
      </c>
      <c r="G933" s="272">
        <f t="shared" ref="G933" si="341">+C933+E933</f>
        <v>3075.6000000000004</v>
      </c>
      <c r="H933" s="51">
        <f t="shared" ref="H933" si="342">(F934/G933-1)*100</f>
        <v>3.4789959682663296</v>
      </c>
    </row>
    <row r="934" spans="1:9" x14ac:dyDescent="0.25">
      <c r="A934" s="5">
        <f t="shared" si="240"/>
        <v>45372</v>
      </c>
      <c r="B934">
        <f>'321'!B72</f>
        <v>717.5</v>
      </c>
      <c r="C934">
        <f>'321'!C72</f>
        <v>476.5</v>
      </c>
      <c r="D934">
        <f>'321'!D72</f>
        <v>2465.1</v>
      </c>
      <c r="E934">
        <f>'321'!E72</f>
        <v>2666.4</v>
      </c>
      <c r="F934" s="272">
        <f t="shared" ref="F934" si="343">+B934+D934</f>
        <v>3182.6</v>
      </c>
      <c r="G934" s="272">
        <f t="shared" ref="G934" si="344">+C934+E934</f>
        <v>3142.9</v>
      </c>
      <c r="H934" s="51">
        <f t="shared" ref="H934" si="345">(F935/G934-1)*100</f>
        <v>1.8836106780362183</v>
      </c>
    </row>
    <row r="935" spans="1:9" x14ac:dyDescent="0.25">
      <c r="A935" s="5">
        <f t="shared" si="240"/>
        <v>45379</v>
      </c>
      <c r="B935">
        <f>'0328'!B72</f>
        <v>700.8</v>
      </c>
      <c r="C935">
        <f>'0328'!C72</f>
        <v>463.4</v>
      </c>
      <c r="D935">
        <f>'0328'!D72</f>
        <v>2501.3000000000002</v>
      </c>
      <c r="E935">
        <f>'0328'!E72</f>
        <v>2693.5</v>
      </c>
      <c r="F935" s="272">
        <f t="shared" ref="F935" si="346">+B935+D935</f>
        <v>3202.1000000000004</v>
      </c>
      <c r="G935" s="272">
        <f t="shared" ref="G935" si="347">+C935+E935</f>
        <v>3156.9</v>
      </c>
      <c r="H935" s="51">
        <f t="shared" ref="H935" si="348">(F936/G935-1)*100</f>
        <v>1.5648262536032131</v>
      </c>
      <c r="I935">
        <f>'0328'!F72</f>
        <v>179.3</v>
      </c>
    </row>
    <row r="936" spans="1:9" x14ac:dyDescent="0.25">
      <c r="A936" s="5">
        <f t="shared" si="240"/>
        <v>45386</v>
      </c>
      <c r="B936">
        <f>'0404'!B73</f>
        <v>626.70000000000005</v>
      </c>
      <c r="C936">
        <f>'0404'!C73</f>
        <v>467</v>
      </c>
      <c r="D936">
        <f>'0404'!D73</f>
        <v>2579.6</v>
      </c>
      <c r="E936">
        <f>'0404'!E73</f>
        <v>2721.8</v>
      </c>
      <c r="F936" s="272">
        <f t="shared" ref="F936" si="349">+B936+D936</f>
        <v>3206.3</v>
      </c>
      <c r="G936" s="272">
        <f t="shared" ref="G936" si="350">+C936+E936</f>
        <v>3188.8</v>
      </c>
      <c r="H936" s="51">
        <f t="shared" ref="H936" si="351">(F937/G936-1)*100</f>
        <v>0.8247616658303869</v>
      </c>
      <c r="I936">
        <f>'0404'!F73</f>
        <v>206.3</v>
      </c>
    </row>
    <row r="937" spans="1:9" x14ac:dyDescent="0.25">
      <c r="A937" s="5">
        <f t="shared" si="240"/>
        <v>45393</v>
      </c>
      <c r="B937">
        <f>'0411'!B73</f>
        <v>576.6</v>
      </c>
      <c r="C937">
        <f>'0411'!C73</f>
        <v>406.8</v>
      </c>
      <c r="D937">
        <f>'0411'!D73</f>
        <v>2638.5</v>
      </c>
      <c r="E937">
        <f>'0411'!E73</f>
        <v>2780.9</v>
      </c>
      <c r="F937" s="272">
        <f t="shared" ref="F937" si="352">+B937+D937</f>
        <v>3215.1</v>
      </c>
      <c r="G937" s="272">
        <f t="shared" ref="G937" si="353">+C937+E937</f>
        <v>3187.7000000000003</v>
      </c>
      <c r="H937" s="51">
        <f t="shared" ref="H937" si="354">(F938/G937-1)*100</f>
        <v>1.18267089123818</v>
      </c>
      <c r="I937">
        <f>'0411'!F73</f>
        <v>280.39999999999998</v>
      </c>
    </row>
    <row r="938" spans="1:9" x14ac:dyDescent="0.25">
      <c r="A938" s="5">
        <f t="shared" si="240"/>
        <v>45400</v>
      </c>
      <c r="B938">
        <f>'0418'!B73</f>
        <v>521</v>
      </c>
      <c r="C938">
        <f>'0418'!C73</f>
        <v>349.3</v>
      </c>
      <c r="D938">
        <f>'0418'!D73</f>
        <v>2704.4</v>
      </c>
      <c r="E938">
        <f>'0418'!E73</f>
        <v>2838.8</v>
      </c>
      <c r="F938" s="272">
        <f t="shared" ref="F938" si="355">+B938+D938</f>
        <v>3225.4</v>
      </c>
      <c r="G938" s="272">
        <f t="shared" ref="G938" si="356">+C938+E938</f>
        <v>3188.1000000000004</v>
      </c>
      <c r="H938" s="51">
        <f t="shared" ref="H938" si="357">(F939/G938-1)*100</f>
        <v>1.3707223738276708</v>
      </c>
      <c r="I938">
        <f>'0418'!F73</f>
        <v>315.5</v>
      </c>
    </row>
    <row r="939" spans="1:9" x14ac:dyDescent="0.25">
      <c r="A939" s="5">
        <f t="shared" si="240"/>
        <v>45407</v>
      </c>
      <c r="B939">
        <f>'0425'!B73</f>
        <v>475.4</v>
      </c>
      <c r="C939">
        <f>'0425'!C73</f>
        <v>385.4</v>
      </c>
      <c r="D939">
        <f>'0425'!D73</f>
        <v>2756.4</v>
      </c>
      <c r="E939">
        <f>'0425'!E73</f>
        <v>2875.3</v>
      </c>
      <c r="F939" s="272">
        <f t="shared" ref="F939" si="358">+B939+D939</f>
        <v>3231.8</v>
      </c>
      <c r="G939" s="272">
        <f t="shared" ref="G939" si="359">+C939+E939</f>
        <v>3260.7000000000003</v>
      </c>
      <c r="H939" s="51">
        <f t="shared" ref="H939" si="360">(F940/G939-1)*100</f>
        <v>-0.71763731714049595</v>
      </c>
      <c r="I939">
        <f>'0425'!F73</f>
        <v>337.6</v>
      </c>
    </row>
    <row r="940" spans="1:9" x14ac:dyDescent="0.25">
      <c r="A940" s="5">
        <f t="shared" si="240"/>
        <v>45414</v>
      </c>
      <c r="B940">
        <f>'0502'!B73</f>
        <v>383.4</v>
      </c>
      <c r="C940">
        <f>'0502'!C73</f>
        <v>276.39999999999998</v>
      </c>
      <c r="D940">
        <f>'0502'!D73</f>
        <v>2853.9</v>
      </c>
      <c r="E940">
        <f>'0502'!E73</f>
        <v>2994.8</v>
      </c>
      <c r="F940" s="272">
        <f t="shared" ref="F940:F941" si="361">+B940+D940</f>
        <v>3237.3</v>
      </c>
      <c r="G940" s="272">
        <f t="shared" ref="G940:G941" si="362">+C940+E940</f>
        <v>3271.2000000000003</v>
      </c>
      <c r="H940" s="51">
        <f t="shared" ref="H940:H941" si="363">(F941/G940-1)*100</f>
        <v>0.81010026901442433</v>
      </c>
      <c r="I940">
        <f>'0502'!F73</f>
        <v>460.8</v>
      </c>
    </row>
    <row r="941" spans="1:9" x14ac:dyDescent="0.25">
      <c r="A941" s="5">
        <f t="shared" si="240"/>
        <v>45421</v>
      </c>
      <c r="B941">
        <f>'0509'!B73</f>
        <v>334</v>
      </c>
      <c r="C941">
        <f>'0509'!C73</f>
        <v>215.9</v>
      </c>
      <c r="D941">
        <f>'0509'!D73</f>
        <v>2963.7</v>
      </c>
      <c r="E941">
        <f>'0509'!E73</f>
        <v>3037.7</v>
      </c>
      <c r="F941" s="272">
        <f t="shared" si="361"/>
        <v>3297.7</v>
      </c>
      <c r="G941" s="272">
        <f t="shared" si="362"/>
        <v>3253.6</v>
      </c>
      <c r="H941" s="51">
        <f t="shared" si="363"/>
        <v>1.3492746496188923</v>
      </c>
      <c r="I941">
        <f>'0509'!F73</f>
        <v>491.9</v>
      </c>
    </row>
    <row r="942" spans="1:9" x14ac:dyDescent="0.25">
      <c r="A942" s="5">
        <f t="shared" si="240"/>
        <v>45428</v>
      </c>
      <c r="B942">
        <f>'0516'!B73</f>
        <v>305.89999999999998</v>
      </c>
      <c r="C942">
        <f>'0516'!C73</f>
        <v>147.19999999999999</v>
      </c>
      <c r="D942">
        <f>'0516'!D73</f>
        <v>2991.6</v>
      </c>
      <c r="E942">
        <f>'0516'!E73</f>
        <v>3106.4</v>
      </c>
      <c r="F942" s="272">
        <f t="shared" ref="F942" si="364">+B942+D942</f>
        <v>3297.5</v>
      </c>
      <c r="G942" s="272">
        <f t="shared" ref="G942" si="365">+C942+E942</f>
        <v>3253.6</v>
      </c>
      <c r="H942" s="51">
        <f t="shared" ref="H942:H946" si="366">(F942/G942-1)*100</f>
        <v>1.3492746496188923</v>
      </c>
      <c r="I942">
        <f>'0516'!F73</f>
        <v>621.20000000000005</v>
      </c>
    </row>
    <row r="943" spans="1:9" x14ac:dyDescent="0.25">
      <c r="A943" s="5">
        <f t="shared" si="240"/>
        <v>45435</v>
      </c>
      <c r="B943">
        <f>'0523'!B73</f>
        <v>243.2</v>
      </c>
      <c r="C943">
        <f>'0523'!C73</f>
        <v>66.3</v>
      </c>
      <c r="D943">
        <f>'0523'!D73</f>
        <v>3046.4</v>
      </c>
      <c r="E943">
        <f>'0523'!E73</f>
        <v>3146.1</v>
      </c>
      <c r="F943" s="272">
        <f t="shared" ref="F943" si="367">+B943+D943</f>
        <v>3289.6</v>
      </c>
      <c r="G943" s="272">
        <f t="shared" ref="G943" si="368">+C943+E943</f>
        <v>3212.4</v>
      </c>
      <c r="H943" s="51">
        <f t="shared" si="366"/>
        <v>2.4031876478645131</v>
      </c>
      <c r="I943">
        <f>'0523'!F73</f>
        <v>668.1</v>
      </c>
    </row>
    <row r="944" spans="1:9" x14ac:dyDescent="0.25">
      <c r="A944" s="5">
        <f t="shared" si="240"/>
        <v>45442</v>
      </c>
      <c r="B944">
        <f>'0530'!B67</f>
        <v>63.4</v>
      </c>
      <c r="C944">
        <f>'0530'!C67</f>
        <v>554.4</v>
      </c>
      <c r="D944">
        <f>'0530'!D67</f>
        <v>3154</v>
      </c>
      <c r="E944">
        <f>'0530'!E67</f>
        <v>44.6</v>
      </c>
      <c r="F944" s="272">
        <f t="shared" ref="F944" si="369">+B944+D944</f>
        <v>3217.4</v>
      </c>
      <c r="G944" s="272">
        <f t="shared" ref="G944" si="370">+C944+E944</f>
        <v>599</v>
      </c>
      <c r="H944" s="51">
        <f t="shared" si="366"/>
        <v>437.12854757929887</v>
      </c>
      <c r="I944">
        <f>'0530'!F67</f>
        <v>769.1</v>
      </c>
    </row>
    <row r="945" spans="1:8" x14ac:dyDescent="0.25">
      <c r="A945" s="5">
        <f t="shared" si="240"/>
        <v>45449</v>
      </c>
      <c r="B945">
        <f>'0606'!B55</f>
        <v>883.2</v>
      </c>
      <c r="C945">
        <f>'0606'!C55</f>
        <v>554.4</v>
      </c>
      <c r="D945">
        <f>'0606'!D55</f>
        <v>39.5</v>
      </c>
      <c r="E945">
        <f>'0606'!E55</f>
        <v>44.6</v>
      </c>
      <c r="F945" s="272">
        <f t="shared" ref="F945" si="371">+B945+D945</f>
        <v>922.7</v>
      </c>
      <c r="G945" s="272">
        <f t="shared" ref="G945" si="372">+C945+E945</f>
        <v>599</v>
      </c>
      <c r="H945" s="51">
        <f t="shared" si="366"/>
        <v>54.040066777963268</v>
      </c>
    </row>
    <row r="946" spans="1:8" x14ac:dyDescent="0.25">
      <c r="A946" s="5">
        <f t="shared" si="240"/>
        <v>45456</v>
      </c>
      <c r="B946">
        <f>'0613'!B56</f>
        <v>881.6</v>
      </c>
      <c r="C946">
        <f>'0613'!C56</f>
        <v>547.6</v>
      </c>
      <c r="D946">
        <f>'0613'!D56</f>
        <v>61.7</v>
      </c>
      <c r="E946">
        <f>'0613'!E56</f>
        <v>126</v>
      </c>
      <c r="F946" s="272">
        <f t="shared" ref="F946" si="373">+B946+D946</f>
        <v>943.30000000000007</v>
      </c>
      <c r="G946" s="272">
        <f t="shared" ref="G946" si="374">+C946+E946</f>
        <v>673.6</v>
      </c>
      <c r="H946" s="51">
        <f t="shared" si="366"/>
        <v>40.038598574821862</v>
      </c>
    </row>
    <row r="947" spans="1:8" x14ac:dyDescent="0.25">
      <c r="A947" s="5">
        <f t="shared" si="240"/>
        <v>45463</v>
      </c>
      <c r="B947">
        <f>'0620'!B57</f>
        <v>869.4</v>
      </c>
      <c r="C947">
        <f>'0620'!C57</f>
        <v>570.70000000000005</v>
      </c>
      <c r="D947">
        <f>'0620'!D57</f>
        <v>160.69999999999999</v>
      </c>
      <c r="E947">
        <f>'0620'!E57</f>
        <v>151.19999999999999</v>
      </c>
      <c r="F947" s="272">
        <f t="shared" ref="F947" si="375">+B947+D947</f>
        <v>1030.0999999999999</v>
      </c>
      <c r="G947" s="272">
        <f t="shared" ref="G947" si="376">+C947+E947</f>
        <v>721.90000000000009</v>
      </c>
      <c r="H947" s="51">
        <f t="shared" ref="H947:H952" si="377">(F947/G947-1)*100</f>
        <v>42.692893752597286</v>
      </c>
    </row>
    <row r="948" spans="1:8" x14ac:dyDescent="0.25">
      <c r="A948" s="5">
        <f t="shared" si="240"/>
        <v>45470</v>
      </c>
      <c r="B948">
        <f>'0627'!B57</f>
        <v>1020</v>
      </c>
      <c r="C948">
        <f>'0627'!C57</f>
        <v>661.9</v>
      </c>
      <c r="D948">
        <f>'0627'!D57</f>
        <v>164.8</v>
      </c>
      <c r="E948">
        <f>'0627'!E57</f>
        <v>171.5</v>
      </c>
      <c r="F948" s="272">
        <f t="shared" ref="F948" si="378">+B948+D948</f>
        <v>1184.8</v>
      </c>
      <c r="G948" s="272">
        <f t="shared" ref="G948" si="379">+C948+E948</f>
        <v>833.4</v>
      </c>
      <c r="H948" s="51">
        <f t="shared" si="377"/>
        <v>42.164626829853603</v>
      </c>
    </row>
    <row r="949" spans="1:8" x14ac:dyDescent="0.25">
      <c r="A949" s="5">
        <f t="shared" si="240"/>
        <v>45477</v>
      </c>
      <c r="B949">
        <f>'0704'!B57</f>
        <v>1014.5</v>
      </c>
      <c r="C949">
        <f>'0704'!C57</f>
        <v>791.1</v>
      </c>
      <c r="D949">
        <f>'0704'!D57</f>
        <v>201</v>
      </c>
      <c r="E949">
        <f>'0704'!E57</f>
        <v>188.9</v>
      </c>
      <c r="F949" s="272">
        <f t="shared" ref="F949" si="380">+B949+D949</f>
        <v>1215.5</v>
      </c>
      <c r="G949" s="272">
        <f t="shared" ref="G949" si="381">+C949+E949</f>
        <v>980</v>
      </c>
      <c r="H949" s="51">
        <f t="shared" si="377"/>
        <v>24.030612244897952</v>
      </c>
    </row>
    <row r="950" spans="1:8" x14ac:dyDescent="0.25">
      <c r="A950" s="5">
        <f t="shared" si="240"/>
        <v>45484</v>
      </c>
      <c r="B950">
        <f>'0711'!B58</f>
        <v>967.1</v>
      </c>
      <c r="C950">
        <f>'0711'!C58</f>
        <v>795.1</v>
      </c>
      <c r="D950">
        <f>'0711'!D58</f>
        <v>341.1</v>
      </c>
      <c r="E950">
        <f>'0711'!E58</f>
        <v>220.1</v>
      </c>
      <c r="F950" s="272">
        <f t="shared" ref="F950" si="382">+B950+D950</f>
        <v>1308.2</v>
      </c>
      <c r="G950" s="272">
        <f t="shared" ref="G950" si="383">+C950+E950</f>
        <v>1015.2</v>
      </c>
      <c r="H950" s="51">
        <f t="shared" si="377"/>
        <v>28.86130811662726</v>
      </c>
    </row>
    <row r="951" spans="1:8" x14ac:dyDescent="0.25">
      <c r="A951" s="5">
        <f t="shared" si="240"/>
        <v>45491</v>
      </c>
      <c r="B951">
        <f>'0718'!B59</f>
        <v>922.3</v>
      </c>
      <c r="C951">
        <f>'0718'!C59</f>
        <v>750</v>
      </c>
      <c r="D951">
        <f>'0718'!D59</f>
        <v>405.8</v>
      </c>
      <c r="E951">
        <f>'0718'!E59</f>
        <v>270.2</v>
      </c>
      <c r="F951" s="272">
        <f t="shared" ref="F951" si="384">+B951+D951</f>
        <v>1328.1</v>
      </c>
      <c r="G951" s="272">
        <f t="shared" ref="G951" si="385">+C951+E951</f>
        <v>1020.2</v>
      </c>
      <c r="H951" s="51">
        <f t="shared" si="377"/>
        <v>30.180356792785723</v>
      </c>
    </row>
    <row r="952" spans="1:8" x14ac:dyDescent="0.25">
      <c r="A952" s="5">
        <f t="shared" si="240"/>
        <v>45498</v>
      </c>
      <c r="B952">
        <f>'0725'!B59</f>
        <v>853.5</v>
      </c>
      <c r="C952">
        <f>'0725'!C59</f>
        <v>769.9</v>
      </c>
      <c r="D952">
        <f>'0725'!D59</f>
        <v>495.8</v>
      </c>
      <c r="E952">
        <f>'0725'!E59</f>
        <v>375.5</v>
      </c>
      <c r="F952" s="272">
        <f t="shared" ref="F952" si="386">+B952+D952</f>
        <v>1349.3</v>
      </c>
      <c r="G952" s="272">
        <f t="shared" ref="G952" si="387">+C952+E952</f>
        <v>1145.4000000000001</v>
      </c>
      <c r="H952" s="51">
        <f t="shared" si="377"/>
        <v>17.801641348000686</v>
      </c>
    </row>
    <row r="953" spans="1:8" x14ac:dyDescent="0.25">
      <c r="A953" s="5">
        <f t="shared" si="240"/>
        <v>45505</v>
      </c>
      <c r="B953">
        <f>'0801'!B60</f>
        <v>801.4</v>
      </c>
      <c r="C953">
        <f>'0801'!C60</f>
        <v>706.7</v>
      </c>
      <c r="D953">
        <f>'0801'!D60</f>
        <v>576.70000000000005</v>
      </c>
      <c r="E953">
        <f>'0801'!E60</f>
        <v>477.1</v>
      </c>
      <c r="F953" s="272">
        <f t="shared" ref="F953" si="388">+B953+D953</f>
        <v>1378.1</v>
      </c>
      <c r="G953" s="272">
        <f t="shared" ref="G953" si="389">+C953+E953</f>
        <v>1183.8000000000002</v>
      </c>
      <c r="H953" s="51">
        <f t="shared" ref="H953" si="390">(F953/G953-1)*100</f>
        <v>16.41324548065548</v>
      </c>
    </row>
    <row r="954" spans="1:8" x14ac:dyDescent="0.25">
      <c r="A954" s="5">
        <f t="shared" si="240"/>
        <v>45512</v>
      </c>
      <c r="B954">
        <f>'0808'!B62</f>
        <v>874.4</v>
      </c>
      <c r="C954">
        <f>'0808'!C62</f>
        <v>821.4</v>
      </c>
      <c r="D954">
        <f>'0808'!D62</f>
        <v>629.70000000000005</v>
      </c>
      <c r="E954">
        <f>'0808'!E62</f>
        <v>504.9</v>
      </c>
      <c r="F954" s="272">
        <f t="shared" ref="F954" si="391">+B954+D954</f>
        <v>1504.1</v>
      </c>
      <c r="G954" s="272">
        <f t="shared" ref="G954" si="392">+C954+E954</f>
        <v>1326.3</v>
      </c>
      <c r="H954" s="51">
        <f t="shared" ref="H954" si="393">(F954/G954-1)*100</f>
        <v>13.405715147402542</v>
      </c>
    </row>
    <row r="955" spans="1:8" x14ac:dyDescent="0.25">
      <c r="A955" s="5">
        <f t="shared" si="240"/>
        <v>45519</v>
      </c>
      <c r="B955">
        <f>'0815'!B63</f>
        <v>897.1</v>
      </c>
      <c r="C955">
        <f>'0815'!C63</f>
        <v>782.6</v>
      </c>
      <c r="D955">
        <f>'0815'!D63</f>
        <v>717.5</v>
      </c>
      <c r="E955">
        <f>'0815'!E63</f>
        <v>596.70000000000005</v>
      </c>
      <c r="F955" s="272">
        <f t="shared" ref="F955" si="394">+B955+D955</f>
        <v>1614.6</v>
      </c>
      <c r="G955" s="272">
        <f t="shared" ref="G955" si="395">+C955+E955</f>
        <v>1379.3000000000002</v>
      </c>
      <c r="H955" s="51">
        <f t="shared" ref="H955" si="396">(F955/G955-1)*100</f>
        <v>17.059377945334564</v>
      </c>
    </row>
    <row r="956" spans="1:8" x14ac:dyDescent="0.25">
      <c r="A956" s="5">
        <f t="shared" si="240"/>
        <v>45526</v>
      </c>
      <c r="B956">
        <f>'0822'!B63</f>
        <v>870.8</v>
      </c>
      <c r="C956">
        <f>'0822'!C63</f>
        <v>742.6</v>
      </c>
      <c r="D956">
        <f>'0822'!D63</f>
        <v>795</v>
      </c>
      <c r="E956">
        <f>'0822'!E63</f>
        <v>649.9</v>
      </c>
      <c r="F956" s="272">
        <f t="shared" ref="F956" si="397">+B956+D956</f>
        <v>1665.8</v>
      </c>
      <c r="G956" s="272">
        <f t="shared" ref="G956" si="398">+C956+E956</f>
        <v>1392.5</v>
      </c>
      <c r="H956" s="51">
        <f t="shared" ref="H956" si="399">(F956/G956-1)*100</f>
        <v>19.626570915619389</v>
      </c>
    </row>
    <row r="957" spans="1:8" x14ac:dyDescent="0.25">
      <c r="A957" s="5">
        <f t="shared" si="240"/>
        <v>45533</v>
      </c>
      <c r="B957">
        <f>'0829'!B64</f>
        <v>802.2</v>
      </c>
      <c r="C957">
        <f>'0829'!C64</f>
        <v>735.9</v>
      </c>
      <c r="D957">
        <f>'0829'!D64</f>
        <v>915.5</v>
      </c>
      <c r="E957">
        <f>'0829'!E64</f>
        <v>702.7</v>
      </c>
      <c r="F957" s="272">
        <f t="shared" ref="F957" si="400">+B957+D957</f>
        <v>1717.7</v>
      </c>
      <c r="G957" s="272">
        <f t="shared" ref="G957" si="401">+C957+E957</f>
        <v>1438.6</v>
      </c>
      <c r="H957" s="51">
        <f t="shared" ref="H957" si="402">(F957/G957-1)*100</f>
        <v>19.400806339496746</v>
      </c>
    </row>
    <row r="958" spans="1:8" x14ac:dyDescent="0.25">
      <c r="A958" s="5">
        <f t="shared" si="240"/>
        <v>45540</v>
      </c>
      <c r="B958">
        <f>'090524'!B63</f>
        <v>757.6</v>
      </c>
      <c r="C958">
        <f>'090524'!C63</f>
        <v>735.9</v>
      </c>
      <c r="D958">
        <f>'090524'!D63</f>
        <v>1014.1</v>
      </c>
      <c r="E958">
        <f>'090524'!E63</f>
        <v>702.7</v>
      </c>
      <c r="F958" s="272">
        <f t="shared" ref="F958" si="403">+B958+D958</f>
        <v>1771.7</v>
      </c>
      <c r="G958" s="272">
        <f t="shared" ref="G958" si="404">+C958+E958</f>
        <v>1438.6</v>
      </c>
      <c r="H958" s="51">
        <f t="shared" ref="H958" si="405">(F958/G958-1)*100</f>
        <v>23.154455720839717</v>
      </c>
    </row>
    <row r="959" spans="1:8" x14ac:dyDescent="0.25">
      <c r="A959" s="5">
        <f t="shared" si="240"/>
        <v>45547</v>
      </c>
      <c r="B959">
        <f>'0912'!B63</f>
        <v>702.8</v>
      </c>
      <c r="C959">
        <f>'0912'!C63</f>
        <v>700.9</v>
      </c>
      <c r="D959">
        <f>'0912'!D63</f>
        <v>1128.4000000000001</v>
      </c>
      <c r="E959">
        <f>'0912'!E63</f>
        <v>864.6</v>
      </c>
      <c r="F959" s="272">
        <f t="shared" ref="F959" si="406">+B959+D959</f>
        <v>1831.2</v>
      </c>
      <c r="G959" s="272">
        <f t="shared" ref="G959" si="407">+C959+E959</f>
        <v>1565.5</v>
      </c>
      <c r="H959" s="51">
        <f t="shared" ref="H959" si="408">(F959/G959-1)*100</f>
        <v>16.972213350367294</v>
      </c>
    </row>
    <row r="960" spans="1:8" x14ac:dyDescent="0.25">
      <c r="A960" s="5">
        <f t="shared" si="240"/>
        <v>45554</v>
      </c>
      <c r="B960">
        <f>'0919'!B64</f>
        <v>665</v>
      </c>
      <c r="C960">
        <f>'0919'!C64</f>
        <v>699.9</v>
      </c>
      <c r="D960">
        <f>'0919'!D64</f>
        <v>1183.5</v>
      </c>
      <c r="E960">
        <f>'0919'!E64</f>
        <v>912.1</v>
      </c>
      <c r="F960" s="272">
        <f t="shared" ref="F960" si="409">+B960+D960</f>
        <v>1848.5</v>
      </c>
      <c r="G960" s="272">
        <f t="shared" ref="G960" si="410">+C960+E960</f>
        <v>1612</v>
      </c>
      <c r="H960" s="51">
        <f t="shared" ref="H960" si="411">(F960/G960-1)*100</f>
        <v>14.671215880893307</v>
      </c>
    </row>
    <row r="961" spans="1:8" x14ac:dyDescent="0.25">
      <c r="A961" s="5">
        <f t="shared" si="240"/>
        <v>45561</v>
      </c>
      <c r="B961">
        <f>'926'!B65</f>
        <v>685.6</v>
      </c>
      <c r="C961">
        <f>'926'!C65</f>
        <v>711.6</v>
      </c>
      <c r="D961">
        <f>'926'!D65</f>
        <v>1209.9000000000001</v>
      </c>
      <c r="E961">
        <f>'926'!E65</f>
        <v>942.7</v>
      </c>
      <c r="F961" s="272">
        <f t="shared" ref="F961" si="412">+B961+D961</f>
        <v>1895.5</v>
      </c>
      <c r="G961" s="272">
        <f t="shared" ref="G961" si="413">+C961+E961</f>
        <v>1654.3000000000002</v>
      </c>
      <c r="H961" s="51">
        <f t="shared" ref="H961" si="414">(F961/G961-1)*100</f>
        <v>14.580184972495914</v>
      </c>
    </row>
    <row r="962" spans="1:8" x14ac:dyDescent="0.25">
      <c r="A962" s="5">
        <f t="shared" si="240"/>
        <v>45568</v>
      </c>
      <c r="B962">
        <f>'103'!B66</f>
        <v>718.7</v>
      </c>
      <c r="C962">
        <f>'103'!C66</f>
        <v>580.6</v>
      </c>
      <c r="D962">
        <f>'103'!D66</f>
        <v>1278.3</v>
      </c>
      <c r="E962">
        <f>'103'!E66</f>
        <v>1089.5</v>
      </c>
      <c r="F962" s="272">
        <f t="shared" ref="F962" si="415">+B962+D962</f>
        <v>1997</v>
      </c>
      <c r="G962" s="272">
        <f t="shared" ref="G962" si="416">+C962+E962</f>
        <v>1670.1</v>
      </c>
      <c r="H962" s="51">
        <f t="shared" ref="H962" si="417">(F962/G962-1)*100</f>
        <v>19.573678222860913</v>
      </c>
    </row>
    <row r="963" spans="1:8" x14ac:dyDescent="0.25">
      <c r="A963" s="5">
        <f t="shared" si="240"/>
        <v>45575</v>
      </c>
      <c r="B963">
        <f>'101024'!B68</f>
        <v>773</v>
      </c>
      <c r="C963">
        <f>'101024'!C68</f>
        <v>623.4</v>
      </c>
      <c r="D963">
        <f>'101024'!D68</f>
        <v>1359</v>
      </c>
      <c r="E963">
        <f>'101024'!E68</f>
        <v>1117.3</v>
      </c>
      <c r="F963" s="272">
        <f t="shared" ref="F963" si="418">+B963+D963</f>
        <v>2132</v>
      </c>
      <c r="G963" s="272">
        <f t="shared" ref="G963" si="419">+C963+E963</f>
        <v>1740.6999999999998</v>
      </c>
      <c r="H963" s="51">
        <f t="shared" ref="H963" si="420">(F963/G963-1)*100</f>
        <v>22.479462285287543</v>
      </c>
    </row>
    <row r="964" spans="1:8" x14ac:dyDescent="0.25">
      <c r="A964" s="5">
        <f t="shared" si="240"/>
        <v>45582</v>
      </c>
      <c r="B964">
        <f>'101724'!B67</f>
        <v>883.5</v>
      </c>
      <c r="C964">
        <f>'101724'!C67</f>
        <v>722.7</v>
      </c>
      <c r="D964">
        <f>'101724'!D67</f>
        <v>1418.1</v>
      </c>
      <c r="E964">
        <f>'101724'!E67</f>
        <v>1148</v>
      </c>
      <c r="F964" s="272">
        <f t="shared" ref="F964" si="421">+B964+D964</f>
        <v>2301.6</v>
      </c>
      <c r="G964" s="272">
        <f t="shared" ref="G964" si="422">+C964+E964</f>
        <v>1870.7</v>
      </c>
      <c r="H964" s="51">
        <f t="shared" ref="H964" si="423">(F964/G964-1)*100</f>
        <v>23.034158336451593</v>
      </c>
    </row>
    <row r="965" spans="1:8" x14ac:dyDescent="0.25">
      <c r="A965" s="5">
        <f t="shared" si="240"/>
        <v>45589</v>
      </c>
      <c r="B965">
        <f>'102424'!B69</f>
        <v>1025.5999999999999</v>
      </c>
      <c r="C965">
        <f>'102424'!C69</f>
        <v>722.5</v>
      </c>
      <c r="D965">
        <f>'102424'!D69</f>
        <v>1445.9</v>
      </c>
      <c r="E965">
        <f>'102424'!E69</f>
        <v>1171.8</v>
      </c>
      <c r="F965" s="272">
        <f t="shared" ref="F965" si="424">+B965+D965</f>
        <v>2471.5</v>
      </c>
      <c r="G965" s="272">
        <f t="shared" ref="G965" si="425">+C965+E965</f>
        <v>1894.3</v>
      </c>
      <c r="H965" s="51">
        <f t="shared" ref="H965" si="426">(F965/G965-1)*100</f>
        <v>30.470358443752321</v>
      </c>
    </row>
    <row r="966" spans="1:8" x14ac:dyDescent="0.25">
      <c r="A966" s="5">
        <f t="shared" si="240"/>
        <v>45596</v>
      </c>
      <c r="B966">
        <f>'103124'!B69</f>
        <v>1057.4000000000001</v>
      </c>
      <c r="C966">
        <f>'103124'!C69</f>
        <v>715.8</v>
      </c>
      <c r="D966">
        <f>'103124'!D69</f>
        <v>1519.9</v>
      </c>
      <c r="E966">
        <f>'103124'!E69</f>
        <v>1211</v>
      </c>
      <c r="F966" s="272">
        <f t="shared" ref="F966" si="427">+B966+D966</f>
        <v>2577.3000000000002</v>
      </c>
      <c r="G966" s="272">
        <f t="shared" ref="G966" si="428">+C966+E966</f>
        <v>1926.8</v>
      </c>
      <c r="H966" s="51">
        <f t="shared" ref="H966" si="429">(F966/G966-1)*100</f>
        <v>33.760639402117512</v>
      </c>
    </row>
    <row r="967" spans="1:8" x14ac:dyDescent="0.25">
      <c r="A967" s="5">
        <f t="shared" si="240"/>
        <v>45603</v>
      </c>
      <c r="B967">
        <f>'110724'!B68</f>
        <v>1071</v>
      </c>
      <c r="C967">
        <f>'110724'!C68</f>
        <v>670.6</v>
      </c>
      <c r="D967">
        <f>'110724'!D68</f>
        <v>1564.8</v>
      </c>
      <c r="E967">
        <f>'110724'!E68</f>
        <v>1266.7</v>
      </c>
      <c r="F967" s="272">
        <f t="shared" ref="F967" si="430">+B967+D967</f>
        <v>2635.8</v>
      </c>
      <c r="G967" s="272">
        <f t="shared" ref="G967" si="431">+C967+E967</f>
        <v>1937.3000000000002</v>
      </c>
      <c r="H967" s="51">
        <f t="shared" ref="H967" si="432">(F967/G967-1)*100</f>
        <v>36.055334744231658</v>
      </c>
    </row>
    <row r="968" spans="1:8" x14ac:dyDescent="0.25">
      <c r="A968" s="5">
        <f t="shared" si="240"/>
        <v>45610</v>
      </c>
      <c r="B968">
        <f>'111424'!B68</f>
        <v>1139.9000000000001</v>
      </c>
      <c r="C968">
        <f>'111424'!C68</f>
        <v>669.5</v>
      </c>
      <c r="D968">
        <f>'111424'!D68</f>
        <v>1586.9</v>
      </c>
      <c r="E968">
        <f>'111424'!E68</f>
        <v>1301.9000000000001</v>
      </c>
      <c r="F968" s="272">
        <f t="shared" ref="F968" si="433">+B968+D968</f>
        <v>2726.8</v>
      </c>
      <c r="G968" s="272">
        <f t="shared" ref="G968" si="434">+C968+E968</f>
        <v>1971.4</v>
      </c>
      <c r="H968" s="51">
        <f t="shared" ref="H968" si="435">(F968/G968-1)*100</f>
        <v>38.317946636907777</v>
      </c>
    </row>
    <row r="969" spans="1:8" x14ac:dyDescent="0.25">
      <c r="A969" s="5">
        <f t="shared" si="240"/>
        <v>45617</v>
      </c>
      <c r="B969">
        <f>'112124'!B69</f>
        <v>1115.7</v>
      </c>
      <c r="C969">
        <f>'112124'!C69</f>
        <v>685.5</v>
      </c>
      <c r="D969">
        <f>'112124'!D69</f>
        <v>1646.8</v>
      </c>
      <c r="E969">
        <f>'112124'!E69</f>
        <v>1351.7</v>
      </c>
      <c r="F969" s="272">
        <f t="shared" ref="F969" si="436">+B969+D969</f>
        <v>2762.5</v>
      </c>
      <c r="G969" s="272">
        <f t="shared" ref="G969" si="437">+C969+E969</f>
        <v>2037.2</v>
      </c>
      <c r="H969" s="51">
        <f t="shared" ref="H969" si="438">(F969/G969-1)*100</f>
        <v>35.602788140585105</v>
      </c>
    </row>
    <row r="970" spans="1:8" x14ac:dyDescent="0.25">
      <c r="A970" s="5">
        <f t="shared" si="240"/>
        <v>45624</v>
      </c>
      <c r="B970">
        <f>'112824'!B68</f>
        <v>1180.5</v>
      </c>
      <c r="C970">
        <f>'112824'!C68</f>
        <v>698.3</v>
      </c>
      <c r="D970">
        <f>'112824'!D68</f>
        <v>1733.9</v>
      </c>
      <c r="E970">
        <f>'112824'!E68</f>
        <v>1376.6</v>
      </c>
      <c r="F970" s="272">
        <f t="shared" ref="F970" si="439">+B970+D970</f>
        <v>2914.4</v>
      </c>
      <c r="G970" s="272">
        <f t="shared" ref="G970" si="440">+C970+E970</f>
        <v>2074.8999999999996</v>
      </c>
      <c r="H970" s="51">
        <f t="shared" ref="H970" si="441">(F970/G970-1)*100</f>
        <v>40.459781194274449</v>
      </c>
    </row>
    <row r="971" spans="1:8" x14ac:dyDescent="0.25">
      <c r="A971" s="5">
        <f t="shared" si="240"/>
        <v>45631</v>
      </c>
      <c r="B971">
        <f>'120524'!B68</f>
        <v>1225.3</v>
      </c>
      <c r="C971">
        <f>'120524'!C68</f>
        <v>735.5</v>
      </c>
      <c r="D971">
        <f>'120524'!D68</f>
        <v>1762.8</v>
      </c>
      <c r="E971">
        <f>'120524'!E68</f>
        <v>1426.7</v>
      </c>
      <c r="F971" s="272">
        <f t="shared" ref="F971" si="442">+B971+D971</f>
        <v>2988.1</v>
      </c>
      <c r="G971" s="272">
        <f t="shared" ref="G971" si="443">+C971+E971</f>
        <v>2162.1999999999998</v>
      </c>
      <c r="H971" s="51">
        <f t="shared" ref="H971" si="444">(F971/G971-1)*100</f>
        <v>38.197206548885411</v>
      </c>
    </row>
    <row r="972" spans="1:8" x14ac:dyDescent="0.25">
      <c r="A972" s="5">
        <f t="shared" si="240"/>
        <v>45638</v>
      </c>
      <c r="B972">
        <f>'121224'!B68</f>
        <v>1195.0999999999999</v>
      </c>
      <c r="C972">
        <f>'121224'!C68</f>
        <v>734.8</v>
      </c>
      <c r="D972">
        <f>'121224'!D68</f>
        <v>1822.9</v>
      </c>
      <c r="E972">
        <f>'121224'!E68</f>
        <v>1525.3</v>
      </c>
      <c r="F972" s="272">
        <f t="shared" ref="F972" si="445">+B972+D972</f>
        <v>3018</v>
      </c>
      <c r="G972" s="272">
        <f t="shared" ref="G972" si="446">+C972+E972</f>
        <v>2260.1</v>
      </c>
      <c r="H972" s="51">
        <f t="shared" ref="H972" si="447">(F972/G972-1)*100</f>
        <v>33.533914428565105</v>
      </c>
    </row>
    <row r="973" spans="1:8" x14ac:dyDescent="0.25">
      <c r="A973" s="5">
        <f t="shared" si="240"/>
        <v>45645</v>
      </c>
      <c r="B973">
        <f>'121924'!B68</f>
        <v>1297.8</v>
      </c>
      <c r="C973">
        <f>'121924'!C68</f>
        <v>859</v>
      </c>
      <c r="D973">
        <f>'121924'!D68</f>
        <v>1852.7</v>
      </c>
      <c r="E973">
        <f>'121924'!E68</f>
        <v>1534</v>
      </c>
      <c r="F973" s="272">
        <f t="shared" ref="F973" si="448">+B973+D973</f>
        <v>3150.5</v>
      </c>
      <c r="G973" s="272">
        <f t="shared" ref="G973" si="449">+C973+E973</f>
        <v>2393</v>
      </c>
      <c r="H973" s="51">
        <f t="shared" ref="H973" si="450">(F973/G973-1)*100</f>
        <v>31.65482657751777</v>
      </c>
    </row>
    <row r="974" spans="1:8" x14ac:dyDescent="0.25">
      <c r="A974" s="5">
        <f t="shared" si="240"/>
        <v>45652</v>
      </c>
      <c r="B974" s="16">
        <f>'122624'!B68</f>
        <v>1202.9000000000001</v>
      </c>
      <c r="C974" s="16">
        <f>'122624'!C68</f>
        <v>839.4</v>
      </c>
      <c r="D974" s="16">
        <f>'122624'!D68</f>
        <v>1929.5</v>
      </c>
      <c r="E974" s="16">
        <f>'122624'!E68</f>
        <v>1591.1</v>
      </c>
      <c r="F974" s="272">
        <f t="shared" ref="F974" si="451">+B974+D974</f>
        <v>3132.4</v>
      </c>
      <c r="G974" s="272">
        <f t="shared" ref="G974" si="452">+C974+E974</f>
        <v>2430.5</v>
      </c>
      <c r="H974" s="51">
        <f t="shared" ref="H974" si="453">(F974/G974-1)*100</f>
        <v>28.878831516148939</v>
      </c>
    </row>
    <row r="975" spans="1:8" x14ac:dyDescent="0.25">
      <c r="A975" s="5">
        <f t="shared" ref="A975:A1009" si="454">+A974+7</f>
        <v>45659</v>
      </c>
      <c r="B975" s="16">
        <f>'010225'!B68</f>
        <v>1072.4000000000001</v>
      </c>
      <c r="C975" s="16">
        <f>'010225'!C68</f>
        <v>782.4</v>
      </c>
      <c r="D975" s="16">
        <f>'010225'!D68</f>
        <v>2079</v>
      </c>
      <c r="E975" s="16">
        <f>'010225'!E68</f>
        <v>1655.2</v>
      </c>
      <c r="F975" s="272">
        <f t="shared" ref="F975" si="455">+B975+D975</f>
        <v>3151.4</v>
      </c>
      <c r="G975" s="272">
        <f t="shared" ref="G975" si="456">+C975+E975</f>
        <v>2437.6</v>
      </c>
      <c r="H975" s="51">
        <f t="shared" ref="H975" si="457">(F975/G975-1)*100</f>
        <v>29.282901214309163</v>
      </c>
    </row>
    <row r="976" spans="1:8" x14ac:dyDescent="0.25">
      <c r="A976" s="5">
        <f t="shared" si="240"/>
        <v>45666</v>
      </c>
      <c r="B976" s="16">
        <f>'010925'!B68</f>
        <v>1036.5</v>
      </c>
      <c r="C976" s="16">
        <f>'010925'!C68</f>
        <v>766.7</v>
      </c>
      <c r="D976" s="16">
        <f>'010925'!D68</f>
        <v>2158.3000000000002</v>
      </c>
      <c r="E976" s="16">
        <f>'010925'!E68</f>
        <v>1710.8</v>
      </c>
      <c r="F976" s="272">
        <f t="shared" ref="F976" si="458">+B976+D976</f>
        <v>3194.8</v>
      </c>
      <c r="G976" s="272">
        <f t="shared" ref="G976" si="459">+C976+E976</f>
        <v>2477.5</v>
      </c>
      <c r="H976" s="51">
        <f t="shared" ref="H976" si="460">(F976/G976-1)*100</f>
        <v>28.952573158425832</v>
      </c>
    </row>
    <row r="977" spans="1:9" x14ac:dyDescent="0.25">
      <c r="A977" s="5">
        <f t="shared" si="454"/>
        <v>45673</v>
      </c>
      <c r="B977" s="16">
        <f>'011625'!B68</f>
        <v>1047.9000000000001</v>
      </c>
      <c r="C977" s="16">
        <f>'011625'!C68</f>
        <v>870.8</v>
      </c>
      <c r="D977" s="16">
        <f>'011625'!D68</f>
        <v>2204.5</v>
      </c>
      <c r="E977" s="16">
        <f>'011625'!E68</f>
        <v>1777.7</v>
      </c>
      <c r="F977" s="272">
        <f t="shared" ref="F977" si="461">+B977+D977</f>
        <v>3252.4</v>
      </c>
      <c r="G977" s="272">
        <f t="shared" ref="G977" si="462">+C977+E977</f>
        <v>2648.5</v>
      </c>
      <c r="H977" s="51">
        <f t="shared" ref="H977" si="463">(F977/G977-1)*100</f>
        <v>22.801585803284887</v>
      </c>
    </row>
    <row r="978" spans="1:9" x14ac:dyDescent="0.25">
      <c r="A978" s="5">
        <f t="shared" si="240"/>
        <v>45680</v>
      </c>
      <c r="B978" s="16">
        <f>'012325'!B68</f>
        <v>1022</v>
      </c>
      <c r="C978" s="16">
        <f>'012325'!C68</f>
        <v>839.3</v>
      </c>
      <c r="D978" s="16">
        <f>'012325'!D68</f>
        <v>2283.1</v>
      </c>
      <c r="E978" s="16">
        <f>'012325'!E68</f>
        <v>1851.3</v>
      </c>
      <c r="F978" s="272">
        <f t="shared" ref="F978" si="464">+B978+D978</f>
        <v>3305.1</v>
      </c>
      <c r="G978" s="272">
        <f t="shared" ref="G978" si="465">+C978+E978</f>
        <v>2690.6</v>
      </c>
      <c r="H978" s="51">
        <f t="shared" ref="H978" si="466">(F978/G978-1)*100</f>
        <v>22.838772021110533</v>
      </c>
    </row>
    <row r="979" spans="1:9" x14ac:dyDescent="0.25">
      <c r="A979" s="5">
        <f t="shared" si="454"/>
        <v>45687</v>
      </c>
      <c r="B979">
        <f>'013025'!B68</f>
        <v>1112.5</v>
      </c>
      <c r="C979">
        <f>'013025'!C68</f>
        <v>891.6</v>
      </c>
      <c r="D979">
        <f>'013025'!D68</f>
        <v>2314.6</v>
      </c>
      <c r="E979">
        <f>'013025'!E68</f>
        <v>1873</v>
      </c>
      <c r="F979" s="272">
        <f t="shared" ref="F979" si="467">+B979+D979</f>
        <v>3427.1</v>
      </c>
      <c r="G979" s="272">
        <f t="shared" ref="G979" si="468">+C979+E979</f>
        <v>2764.6</v>
      </c>
      <c r="H979" s="51">
        <f t="shared" ref="H979" si="469">(F979/G979-1)*100</f>
        <v>23.963683715546559</v>
      </c>
    </row>
    <row r="980" spans="1:9" x14ac:dyDescent="0.25">
      <c r="A980" s="5">
        <f t="shared" si="240"/>
        <v>45694</v>
      </c>
      <c r="B980">
        <f>'020625'!B68</f>
        <v>1144.7</v>
      </c>
      <c r="C980">
        <f>'020625'!C68</f>
        <v>846.6</v>
      </c>
      <c r="D980">
        <f>'020625'!D68</f>
        <v>2410</v>
      </c>
      <c r="E980">
        <f>'020625'!E68</f>
        <v>1957.2</v>
      </c>
      <c r="F980" s="272">
        <f t="shared" ref="F980:F981" si="470">+B980+D980</f>
        <v>3554.7</v>
      </c>
      <c r="G980" s="272">
        <f t="shared" ref="G980" si="471">+C980+E980</f>
        <v>2803.8</v>
      </c>
      <c r="H980" s="51">
        <f t="shared" ref="H980" si="472">(F980/G980-1)*100</f>
        <v>26.781510806762231</v>
      </c>
    </row>
    <row r="981" spans="1:9" x14ac:dyDescent="0.25">
      <c r="A981" s="5">
        <f t="shared" si="454"/>
        <v>45701</v>
      </c>
      <c r="B981">
        <f>'021325'!B68</f>
        <v>1227.2</v>
      </c>
      <c r="C981">
        <f>'021325'!C68</f>
        <v>836.4</v>
      </c>
      <c r="D981">
        <f>'021325'!D68</f>
        <v>2474.8000000000002</v>
      </c>
      <c r="E981">
        <f>'021325'!E68</f>
        <v>2009.3</v>
      </c>
      <c r="F981" s="272">
        <f t="shared" si="470"/>
        <v>3702</v>
      </c>
      <c r="G981" s="272">
        <f t="shared" ref="G981" si="473">+C981+E981</f>
        <v>2845.7</v>
      </c>
      <c r="H981" s="51">
        <f t="shared" ref="H981" si="474">(F981/G981-1)*100</f>
        <v>30.091014513125081</v>
      </c>
    </row>
    <row r="982" spans="1:9" x14ac:dyDescent="0.25">
      <c r="A982" s="5">
        <f t="shared" si="240"/>
        <v>45708</v>
      </c>
      <c r="B982">
        <f>'022025'!B68</f>
        <v>1220.2</v>
      </c>
      <c r="C982">
        <f>'022025'!C68</f>
        <v>831.3</v>
      </c>
      <c r="D982">
        <f>'022025'!D68</f>
        <v>2577.3000000000002</v>
      </c>
      <c r="E982">
        <f>'022025'!E68</f>
        <v>2061.1999999999998</v>
      </c>
      <c r="F982" s="272">
        <f t="shared" ref="F982" si="475">+B982+D982</f>
        <v>3797.5</v>
      </c>
      <c r="G982" s="272">
        <f t="shared" ref="G982" si="476">+C982+E982</f>
        <v>2892.5</v>
      </c>
      <c r="H982" s="51">
        <f t="shared" ref="H982" si="477">(F982/G982-1)*100</f>
        <v>31.28781331028523</v>
      </c>
    </row>
    <row r="983" spans="1:9" x14ac:dyDescent="0.25">
      <c r="A983" s="5">
        <f t="shared" si="454"/>
        <v>45715</v>
      </c>
      <c r="B983">
        <f>'022725'!B68</f>
        <v>1237.2</v>
      </c>
      <c r="C983">
        <f>'022725'!C68</f>
        <v>766</v>
      </c>
      <c r="D983">
        <f>'022725'!D68</f>
        <v>2652.2</v>
      </c>
      <c r="E983">
        <f>'022725'!E68</f>
        <v>2164.3000000000002</v>
      </c>
      <c r="F983" s="272">
        <f t="shared" ref="F983" si="478">+B983+D983</f>
        <v>3889.3999999999996</v>
      </c>
      <c r="G983" s="272">
        <f t="shared" ref="G983" si="479">+C983+E983</f>
        <v>2930.3</v>
      </c>
      <c r="H983" s="51">
        <f t="shared" ref="H983" si="480">(F983/G983-1)*100</f>
        <v>32.730437156605106</v>
      </c>
    </row>
    <row r="984" spans="1:9" x14ac:dyDescent="0.25">
      <c r="A984" s="5">
        <f t="shared" si="240"/>
        <v>45722</v>
      </c>
      <c r="B984">
        <f>'030625'!B68</f>
        <v>1146.5</v>
      </c>
      <c r="C984">
        <f>'030625'!C68</f>
        <v>833.2</v>
      </c>
      <c r="D984">
        <f>'030625'!D68</f>
        <v>2797.5</v>
      </c>
      <c r="E984">
        <f>'030625'!E68</f>
        <v>2256.1999999999998</v>
      </c>
      <c r="F984" s="272">
        <f t="shared" ref="F984" si="481">+B984+D984</f>
        <v>3944</v>
      </c>
      <c r="G984" s="272">
        <f t="shared" ref="G984" si="482">+C984+E984</f>
        <v>3089.3999999999996</v>
      </c>
      <c r="H984" s="51">
        <f t="shared" ref="H984" si="483">(F984/G984-1)*100</f>
        <v>27.662329254871509</v>
      </c>
    </row>
    <row r="985" spans="1:9" x14ac:dyDescent="0.25">
      <c r="A985" s="5">
        <f t="shared" si="454"/>
        <v>45729</v>
      </c>
      <c r="B985">
        <f>'031325'!B68</f>
        <v>1051.7</v>
      </c>
      <c r="C985">
        <f>'031325'!C68</f>
        <v>741.8</v>
      </c>
      <c r="D985">
        <f>'031325'!D68</f>
        <v>2858</v>
      </c>
      <c r="E985">
        <f>'031325'!E68</f>
        <v>2397.6999999999998</v>
      </c>
      <c r="F985" s="272">
        <f t="shared" ref="F985" si="484">+B985+D985</f>
        <v>3909.7</v>
      </c>
      <c r="G985" s="272">
        <f t="shared" ref="G985" si="485">+C985+E985</f>
        <v>3139.5</v>
      </c>
      <c r="H985" s="51">
        <f t="shared" ref="H985" si="486">(F985/G985-1)*100</f>
        <v>24.532568880394969</v>
      </c>
    </row>
    <row r="986" spans="1:9" x14ac:dyDescent="0.25">
      <c r="A986" s="5">
        <f t="shared" si="240"/>
        <v>45736</v>
      </c>
      <c r="B986">
        <f>'032025'!B68</f>
        <v>994</v>
      </c>
      <c r="C986">
        <f>'032025'!C68</f>
        <v>717.5</v>
      </c>
      <c r="D986">
        <f>'032025'!D68</f>
        <v>2929.6</v>
      </c>
      <c r="E986">
        <f>'032025'!E68</f>
        <v>2465.1</v>
      </c>
      <c r="F986" s="272">
        <f t="shared" ref="F986" si="487">+B986+D986</f>
        <v>3923.6</v>
      </c>
      <c r="G986" s="272">
        <f t="shared" ref="G986" si="488">+C986+E986</f>
        <v>3182.6</v>
      </c>
      <c r="H986" s="51">
        <f t="shared" ref="H986" si="489">(F986/G986-1)*100</f>
        <v>23.282850499591532</v>
      </c>
    </row>
    <row r="987" spans="1:9" x14ac:dyDescent="0.25">
      <c r="A987" s="5">
        <f t="shared" si="454"/>
        <v>45743</v>
      </c>
      <c r="B987">
        <f>'032725'!B68</f>
        <v>964.6</v>
      </c>
      <c r="C987">
        <f>'032725'!C68</f>
        <v>700.8</v>
      </c>
      <c r="D987">
        <f>'032725'!D68</f>
        <v>2985.2</v>
      </c>
      <c r="E987">
        <f>'032725'!E68</f>
        <v>2501.3000000000002</v>
      </c>
      <c r="F987" s="272">
        <f t="shared" ref="F987" si="490">+B987+D987</f>
        <v>3949.7999999999997</v>
      </c>
      <c r="G987" s="272">
        <f t="shared" ref="G987" si="491">+C987+E987</f>
        <v>3202.1000000000004</v>
      </c>
      <c r="H987" s="51">
        <f t="shared" ref="H987" si="492">(F987/G987-1)*100</f>
        <v>23.350301364729376</v>
      </c>
      <c r="I987">
        <f>'032725'!F68</f>
        <v>190.8</v>
      </c>
    </row>
    <row r="988" spans="1:9" x14ac:dyDescent="0.25">
      <c r="A988" s="5">
        <f t="shared" si="240"/>
        <v>45750</v>
      </c>
      <c r="B988">
        <f>'040325'!B68</f>
        <v>913.4</v>
      </c>
      <c r="C988">
        <f>'040325'!C68</f>
        <v>626.70000000000005</v>
      </c>
      <c r="D988">
        <f>'040325'!D68</f>
        <v>3068.1</v>
      </c>
      <c r="E988">
        <f>'040325'!E68</f>
        <v>2579.6</v>
      </c>
      <c r="F988" s="272">
        <f t="shared" ref="F988" si="493">+B988+D988</f>
        <v>3981.5</v>
      </c>
      <c r="G988" s="272">
        <f t="shared" ref="G988" si="494">+C988+E988</f>
        <v>3206.3</v>
      </c>
      <c r="H988" s="51">
        <f t="shared" ref="H988" si="495">(F988/G988-1)*100</f>
        <v>24.177400742288601</v>
      </c>
      <c r="I988">
        <f>'040325'!F68</f>
        <v>213.3</v>
      </c>
    </row>
    <row r="989" spans="1:9" x14ac:dyDescent="0.25">
      <c r="A989" s="5">
        <f t="shared" si="454"/>
        <v>45757</v>
      </c>
      <c r="B989">
        <f>'041025'!B68</f>
        <v>832.8</v>
      </c>
      <c r="C989">
        <f>'041025'!C68</f>
        <v>576.6</v>
      </c>
      <c r="D989">
        <f>'041025'!D68</f>
        <v>3161.8</v>
      </c>
      <c r="E989">
        <f>'041025'!E68</f>
        <v>2638.5</v>
      </c>
      <c r="F989" s="272">
        <f t="shared" ref="F989" si="496">+B989+D989</f>
        <v>3994.6000000000004</v>
      </c>
      <c r="G989" s="272">
        <f t="shared" ref="G989" si="497">+C989+E989</f>
        <v>3215.1</v>
      </c>
      <c r="H989" s="51">
        <f t="shared" ref="H989" si="498">(F989/G989-1)*100</f>
        <v>24.244969052284549</v>
      </c>
      <c r="I989">
        <f>'041025'!F68</f>
        <v>355.7</v>
      </c>
    </row>
    <row r="990" spans="1:9" x14ac:dyDescent="0.25">
      <c r="A990" s="5">
        <f t="shared" si="240"/>
        <v>45764</v>
      </c>
      <c r="B990">
        <f>'041725'!B68</f>
        <v>660.7</v>
      </c>
      <c r="C990">
        <f>'041725'!C68</f>
        <v>521</v>
      </c>
      <c r="D990">
        <f>'041725'!D68</f>
        <v>3258.2</v>
      </c>
      <c r="E990">
        <f>'041725'!E68</f>
        <v>2704.4</v>
      </c>
      <c r="F990" s="272">
        <f t="shared" ref="F990" si="499">+B990+D990</f>
        <v>3918.8999999999996</v>
      </c>
      <c r="G990" s="272">
        <f t="shared" ref="G990" si="500">+C990+E990</f>
        <v>3225.4</v>
      </c>
      <c r="H990" s="51">
        <f t="shared" ref="H990" si="501">(F990/G990-1)*100</f>
        <v>21.501209152353184</v>
      </c>
      <c r="I990">
        <f>'041725'!F68</f>
        <v>467.7</v>
      </c>
    </row>
    <row r="991" spans="1:9" x14ac:dyDescent="0.25">
      <c r="A991" s="5">
        <f t="shared" si="454"/>
        <v>45771</v>
      </c>
      <c r="B991">
        <f>'042425'!B68</f>
        <v>574.6</v>
      </c>
      <c r="C991">
        <f>'042425'!C68</f>
        <v>475.4</v>
      </c>
      <c r="D991">
        <f>'042425'!D68</f>
        <v>3327.9</v>
      </c>
      <c r="E991">
        <f>'042425'!E68</f>
        <v>2756.4</v>
      </c>
      <c r="F991" s="272">
        <f t="shared" ref="F991" si="502">+B991+D991</f>
        <v>3902.5</v>
      </c>
      <c r="G991" s="272">
        <f t="shared" ref="G991" si="503">+C991+E991</f>
        <v>3231.8</v>
      </c>
      <c r="H991" s="51">
        <f t="shared" ref="H991" si="504">(F991/G991-1)*100</f>
        <v>20.753140664645088</v>
      </c>
      <c r="I991">
        <f>'042425'!F68</f>
        <v>486.4</v>
      </c>
    </row>
    <row r="992" spans="1:9" x14ac:dyDescent="0.25">
      <c r="A992" s="5">
        <f t="shared" si="240"/>
        <v>45778</v>
      </c>
      <c r="B992">
        <f>'050125'!B69</f>
        <v>453.5</v>
      </c>
      <c r="C992">
        <f>'050125'!C69</f>
        <v>383.4</v>
      </c>
      <c r="D992">
        <f>'050125'!D69</f>
        <v>3486.3</v>
      </c>
      <c r="E992">
        <f>'050125'!E69</f>
        <v>2853.9</v>
      </c>
      <c r="F992" s="272">
        <f t="shared" ref="F992" si="505">+B992+D992</f>
        <v>3939.8</v>
      </c>
      <c r="G992" s="272">
        <f t="shared" ref="G992" si="506">+C992+E992</f>
        <v>3237.3</v>
      </c>
      <c r="H992" s="51">
        <f t="shared" ref="H992" si="507">(F992/G992-1)*100</f>
        <v>21.700182250640964</v>
      </c>
      <c r="I992">
        <f>'050125'!F69</f>
        <v>532.1</v>
      </c>
    </row>
    <row r="993" spans="1:9" x14ac:dyDescent="0.25">
      <c r="A993" s="5">
        <f t="shared" si="454"/>
        <v>45785</v>
      </c>
      <c r="B993">
        <f>'050825'!B69</f>
        <v>400.9</v>
      </c>
      <c r="C993">
        <f>'050825'!C69</f>
        <v>334</v>
      </c>
      <c r="D993">
        <f>'050825'!D69</f>
        <v>3540.9</v>
      </c>
      <c r="E993">
        <f>'050825'!E69</f>
        <v>2963.7</v>
      </c>
      <c r="F993" s="272">
        <f t="shared" ref="F993" si="508">+B993+D993</f>
        <v>3941.8</v>
      </c>
      <c r="G993" s="272">
        <f t="shared" ref="G993" si="509">+C993+E993</f>
        <v>3297.7</v>
      </c>
      <c r="H993" s="51">
        <f t="shared" ref="H993" si="510">(F993/G993-1)*100</f>
        <v>19.531794887345733</v>
      </c>
      <c r="I993">
        <f>'050825'!F69</f>
        <v>613.20000000000005</v>
      </c>
    </row>
    <row r="994" spans="1:9" x14ac:dyDescent="0.25">
      <c r="A994" s="5">
        <f t="shared" si="240"/>
        <v>45792</v>
      </c>
      <c r="B994">
        <f>'051525'!B69</f>
        <v>280.39999999999998</v>
      </c>
      <c r="C994">
        <f>'051525'!C69</f>
        <v>305.89999999999998</v>
      </c>
      <c r="D994">
        <f>'051525'!D69</f>
        <v>3624.7</v>
      </c>
      <c r="E994">
        <f>'051525'!E69</f>
        <v>2991.6</v>
      </c>
      <c r="F994" s="272">
        <f t="shared" ref="F994" si="511">+B994+D994</f>
        <v>3905.1</v>
      </c>
      <c r="G994" s="272">
        <f t="shared" ref="G994" si="512">+C994+E994</f>
        <v>3297.5</v>
      </c>
      <c r="H994" s="51">
        <f t="shared" ref="H994" si="513">(F994/G994-1)*100</f>
        <v>18.426080363912046</v>
      </c>
      <c r="I994">
        <f>'051525'!F69</f>
        <v>688.4</v>
      </c>
    </row>
    <row r="995" spans="1:9" x14ac:dyDescent="0.25">
      <c r="A995" s="5">
        <f t="shared" si="454"/>
        <v>45799</v>
      </c>
      <c r="B995">
        <f>'052225'!B69</f>
        <v>254.8</v>
      </c>
      <c r="C995">
        <f>'052225'!C69</f>
        <v>243.2</v>
      </c>
      <c r="D995">
        <f>'052225'!D69</f>
        <v>3654.5</v>
      </c>
      <c r="E995">
        <f>'052225'!E69</f>
        <v>3046.4</v>
      </c>
      <c r="F995" s="272">
        <f t="shared" ref="F995" si="514">+B995+D995</f>
        <v>3909.3</v>
      </c>
      <c r="G995" s="272">
        <f t="shared" ref="G995" si="515">+C995+E995</f>
        <v>3289.6</v>
      </c>
      <c r="H995" s="51">
        <f t="shared" ref="H995" si="516">(F995/G995-1)*100</f>
        <v>18.838156614786005</v>
      </c>
      <c r="I995">
        <f>'052225'!F69</f>
        <v>828.4</v>
      </c>
    </row>
    <row r="996" spans="1:9" x14ac:dyDescent="0.25">
      <c r="A996" s="5">
        <f t="shared" si="240"/>
        <v>45806</v>
      </c>
      <c r="B996">
        <f>'052925'!B69</f>
        <v>124.9</v>
      </c>
      <c r="C996">
        <f>'052925'!C69</f>
        <v>63.4</v>
      </c>
      <c r="D996">
        <f>'052925'!D69</f>
        <v>3717.5</v>
      </c>
      <c r="E996">
        <f>'052925'!E69</f>
        <v>3154</v>
      </c>
      <c r="F996" s="272">
        <f t="shared" ref="F996" si="517">+B996+D996</f>
        <v>3842.4</v>
      </c>
      <c r="G996" s="272">
        <f t="shared" ref="G996" si="518">+C996+E996</f>
        <v>3217.4</v>
      </c>
      <c r="H996" s="51">
        <f t="shared" ref="H996" si="519">(F996/G996-1)*100</f>
        <v>19.425623173991411</v>
      </c>
      <c r="I996">
        <f>'052925'!F69</f>
        <v>936.8</v>
      </c>
    </row>
    <row r="997" spans="1:9" x14ac:dyDescent="0.25">
      <c r="A997" s="5">
        <f t="shared" si="454"/>
        <v>45813</v>
      </c>
      <c r="B997">
        <f>'060525'!B59</f>
        <v>1108.8</v>
      </c>
      <c r="C997">
        <f>'060525'!C59</f>
        <v>883.2</v>
      </c>
      <c r="D997">
        <f>'060525'!D59</f>
        <v>19</v>
      </c>
      <c r="E997">
        <f>'060525'!E59</f>
        <v>39.5</v>
      </c>
      <c r="F997" s="272">
        <f t="shared" ref="F997" si="520">+B997+D997</f>
        <v>1127.8</v>
      </c>
      <c r="G997" s="272">
        <f t="shared" ref="G997" si="521">+C997+E997</f>
        <v>922.7</v>
      </c>
      <c r="H997" s="51">
        <f t="shared" ref="H997" si="522">(F997/G997-1)*100</f>
        <v>22.228243199306362</v>
      </c>
    </row>
    <row r="998" spans="1:9" x14ac:dyDescent="0.25">
      <c r="A998" s="5">
        <f t="shared" si="240"/>
        <v>45820</v>
      </c>
      <c r="B998">
        <f>'061225'!B58</f>
        <v>1118.7</v>
      </c>
      <c r="C998">
        <f>'061225'!C58</f>
        <v>881.6</v>
      </c>
      <c r="D998">
        <f>'061225'!D58</f>
        <v>45.6</v>
      </c>
      <c r="E998">
        <f>'061225'!E58</f>
        <v>61.7</v>
      </c>
      <c r="F998" s="272">
        <f t="shared" ref="F998" si="523">+B998+D998</f>
        <v>1164.3</v>
      </c>
      <c r="G998" s="272">
        <f t="shared" ref="G998" si="524">+C998+E998</f>
        <v>943.30000000000007</v>
      </c>
      <c r="H998" s="51">
        <f t="shared" ref="H998" si="525">(F998/G998-1)*100</f>
        <v>23.428389695748962</v>
      </c>
    </row>
    <row r="999" spans="1:9" x14ac:dyDescent="0.25">
      <c r="A999" s="5">
        <f t="shared" si="454"/>
        <v>45827</v>
      </c>
      <c r="B999">
        <f>'061925'!B58</f>
        <v>1147</v>
      </c>
      <c r="C999">
        <f>'061925'!C58</f>
        <v>869.4</v>
      </c>
      <c r="D999">
        <f>'061925'!D58</f>
        <v>100.5</v>
      </c>
      <c r="E999">
        <f>'061925'!E58</f>
        <v>160.69999999999999</v>
      </c>
      <c r="F999" s="272">
        <f t="shared" ref="F999" si="526">+B999+D999</f>
        <v>1247.5</v>
      </c>
      <c r="G999" s="272">
        <f t="shared" ref="G999" si="527">+C999+E999</f>
        <v>1030.0999999999999</v>
      </c>
      <c r="H999" s="51">
        <f t="shared" ref="H999" si="528">(F999/G999-1)*100</f>
        <v>21.104747111930887</v>
      </c>
    </row>
    <row r="1000" spans="1:9" x14ac:dyDescent="0.25">
      <c r="A1000" s="5">
        <f t="shared" si="240"/>
        <v>45834</v>
      </c>
      <c r="B1000">
        <f>'062625'!B61</f>
        <v>1062.8</v>
      </c>
      <c r="C1000">
        <f>'062625'!C61</f>
        <v>1020</v>
      </c>
      <c r="D1000">
        <f>'062625'!D61</f>
        <v>241.6</v>
      </c>
      <c r="E1000">
        <f>'062625'!E61</f>
        <v>164.8</v>
      </c>
      <c r="F1000" s="272">
        <f t="shared" ref="F1000" si="529">+B1000+D1000</f>
        <v>1304.3999999999999</v>
      </c>
      <c r="G1000" s="272">
        <f t="shared" ref="G1000" si="530">+C1000+E1000</f>
        <v>1184.8</v>
      </c>
      <c r="H1000" s="51">
        <f t="shared" ref="H1000" si="531">(F1000/G1000-1)*100</f>
        <v>10.094530722484807</v>
      </c>
    </row>
    <row r="1001" spans="1:9" x14ac:dyDescent="0.25">
      <c r="A1001" s="5">
        <f t="shared" si="454"/>
        <v>45841</v>
      </c>
      <c r="B1001">
        <f>'070325'!B62</f>
        <v>1084.5999999999999</v>
      </c>
      <c r="C1001">
        <f>'070325'!C62</f>
        <v>1014.5</v>
      </c>
      <c r="D1001">
        <f>'070325'!D62</f>
        <v>275.7</v>
      </c>
      <c r="E1001">
        <f>'070325'!E62</f>
        <v>201</v>
      </c>
      <c r="F1001" s="272">
        <f t="shared" ref="F1001" si="532">+B1001+D1001</f>
        <v>1360.3</v>
      </c>
      <c r="G1001" s="272">
        <f t="shared" ref="G1001" si="533">+C1001+E1001</f>
        <v>1215.5</v>
      </c>
      <c r="H1001" s="51">
        <f t="shared" ref="H1001" si="534">(F1001/G1001-1)*100</f>
        <v>11.912793089263673</v>
      </c>
    </row>
    <row r="1002" spans="1:9" x14ac:dyDescent="0.25">
      <c r="A1002" s="5">
        <f t="shared" si="240"/>
        <v>45848</v>
      </c>
      <c r="B1002">
        <f>'071025'!B62</f>
        <v>1014.4</v>
      </c>
      <c r="C1002">
        <f>'071025'!C62</f>
        <v>967.1</v>
      </c>
      <c r="D1002">
        <f>'071025'!D62</f>
        <v>429.4</v>
      </c>
      <c r="E1002">
        <f>'071025'!E62</f>
        <v>341.1</v>
      </c>
      <c r="F1002" s="272">
        <f t="shared" ref="F1002" si="535">+B1002+D1002</f>
        <v>1443.8</v>
      </c>
      <c r="G1002" s="272">
        <f t="shared" ref="G1002" si="536">+C1002+E1002</f>
        <v>1308.2</v>
      </c>
      <c r="H1002" s="51">
        <f t="shared" ref="H1002" si="537">(F1002/G1002-1)*100</f>
        <v>10.365387555419648</v>
      </c>
    </row>
    <row r="1003" spans="1:9" x14ac:dyDescent="0.25">
      <c r="A1003" s="5">
        <f t="shared" si="454"/>
        <v>45855</v>
      </c>
      <c r="B1003">
        <f>'071725'!B62</f>
        <v>952.9</v>
      </c>
      <c r="C1003">
        <f>'071725'!C62</f>
        <v>922.3</v>
      </c>
      <c r="D1003">
        <f>'071725'!D62</f>
        <v>577.4</v>
      </c>
      <c r="E1003">
        <f>'071725'!E62</f>
        <v>405.8</v>
      </c>
      <c r="F1003" s="272">
        <f t="shared" ref="F1003" si="538">+B1003+D1003</f>
        <v>1530.3</v>
      </c>
      <c r="G1003" s="272">
        <f t="shared" ref="G1003" si="539">+C1003+E1003</f>
        <v>1328.1</v>
      </c>
      <c r="H1003" s="51">
        <f t="shared" ref="H1003" si="540">(F1003/G1003-1)*100</f>
        <v>15.224757171899705</v>
      </c>
    </row>
    <row r="1004" spans="1:9" x14ac:dyDescent="0.25">
      <c r="A1004" s="5">
        <f t="shared" si="240"/>
        <v>45862</v>
      </c>
      <c r="B1004">
        <f>'072425'!B63</f>
        <v>966.3</v>
      </c>
      <c r="C1004">
        <f>'072425'!C63</f>
        <v>853.5</v>
      </c>
      <c r="D1004">
        <f>'072425'!D63</f>
        <v>633.29999999999995</v>
      </c>
      <c r="E1004">
        <f>'072425'!E63</f>
        <v>495.8</v>
      </c>
      <c r="F1004" s="272">
        <f t="shared" ref="F1004" si="541">+B1004+D1004</f>
        <v>1599.6</v>
      </c>
      <c r="G1004" s="272">
        <f t="shared" ref="G1004" si="542">+C1004+E1004</f>
        <v>1349.3</v>
      </c>
      <c r="H1004" s="51">
        <f t="shared" ref="H1004" si="543">(F1004/G1004-1)*100</f>
        <v>18.550359445638477</v>
      </c>
    </row>
    <row r="1005" spans="1:9" x14ac:dyDescent="0.25">
      <c r="A1005" s="5">
        <f t="shared" si="454"/>
        <v>45869</v>
      </c>
      <c r="B1005">
        <f>'073125'!B65</f>
        <v>992.1</v>
      </c>
      <c r="C1005">
        <f>'073125'!C65</f>
        <v>801.4</v>
      </c>
      <c r="D1005">
        <f>'073125'!D65</f>
        <v>713.4</v>
      </c>
      <c r="E1005">
        <f>'073125'!E65</f>
        <v>576.70000000000005</v>
      </c>
      <c r="F1005" s="272">
        <f t="shared" ref="F1005:G1007" si="544">+B1005+D1005</f>
        <v>1705.5</v>
      </c>
      <c r="G1005" s="272">
        <f t="shared" si="544"/>
        <v>1378.1</v>
      </c>
      <c r="H1005" s="51">
        <f t="shared" ref="H1005" si="545">(F1005/G1005-1)*100</f>
        <v>23.757347072055744</v>
      </c>
    </row>
    <row r="1006" spans="1:9" x14ac:dyDescent="0.25">
      <c r="A1006" s="5">
        <f t="shared" si="240"/>
        <v>45876</v>
      </c>
      <c r="B1006">
        <f>'080725'!B66</f>
        <v>1033</v>
      </c>
      <c r="C1006">
        <f>'080725'!C66</f>
        <v>874.4</v>
      </c>
      <c r="D1006">
        <f>'080725'!D66</f>
        <v>787.3</v>
      </c>
      <c r="E1006">
        <f>'080725'!E66</f>
        <v>629.70000000000005</v>
      </c>
      <c r="F1006" s="272">
        <f t="shared" si="544"/>
        <v>1820.3</v>
      </c>
      <c r="G1006" s="272">
        <f t="shared" si="544"/>
        <v>1504.1</v>
      </c>
      <c r="H1006" s="51">
        <f t="shared" ref="H1006" si="546">(F1006/G1006-1)*100</f>
        <v>21.022538395053523</v>
      </c>
    </row>
    <row r="1007" spans="1:9" x14ac:dyDescent="0.25">
      <c r="A1007" s="5">
        <f t="shared" si="454"/>
        <v>45883</v>
      </c>
      <c r="B1007">
        <f>'081425'!B67</f>
        <v>1122.7</v>
      </c>
      <c r="C1007">
        <f>'081425'!C67</f>
        <v>897.1</v>
      </c>
      <c r="D1007">
        <f>'081425'!D67</f>
        <v>817.2</v>
      </c>
      <c r="E1007">
        <f>'081425'!E67</f>
        <v>717.5</v>
      </c>
      <c r="F1007" s="272">
        <f t="shared" si="544"/>
        <v>1939.9</v>
      </c>
      <c r="G1007" s="272">
        <f t="shared" si="544"/>
        <v>1614.6</v>
      </c>
      <c r="H1007" s="51">
        <f t="shared" ref="H1007" si="547">(F1007/G1007-1)*100</f>
        <v>20.147404930013636</v>
      </c>
    </row>
    <row r="1008" spans="1:9" x14ac:dyDescent="0.25">
      <c r="A1008" s="5">
        <f>+A1007+7</f>
        <v>45890</v>
      </c>
      <c r="B1008">
        <f>'082125'!B70</f>
        <v>1104.9000000000001</v>
      </c>
      <c r="C1008">
        <f>'082125'!C70</f>
        <v>870.8</v>
      </c>
      <c r="D1008">
        <f>'082125'!D70</f>
        <v>929.2</v>
      </c>
      <c r="E1008">
        <f>'082125'!E70</f>
        <v>795</v>
      </c>
      <c r="F1008">
        <f>+B1008+D1008</f>
        <v>2034.1000000000001</v>
      </c>
      <c r="G1008">
        <f>+C1008+E1008</f>
        <v>1665.8</v>
      </c>
      <c r="H1008" s="13">
        <f>(F1008/G1008-1)*100</f>
        <v>22.109496938407979</v>
      </c>
    </row>
    <row r="1009" spans="1:8" x14ac:dyDescent="0.25">
      <c r="A1009" s="5">
        <f t="shared" si="454"/>
        <v>45897</v>
      </c>
      <c r="B1009">
        <f>'082825'!B69</f>
        <v>986.7</v>
      </c>
      <c r="C1009">
        <f>'082825'!C69</f>
        <v>802.2</v>
      </c>
      <c r="D1009">
        <f>'082825'!D69</f>
        <v>1137.7</v>
      </c>
      <c r="E1009">
        <f>'082825'!E69</f>
        <v>915.5</v>
      </c>
      <c r="F1009">
        <f t="shared" ref="F1009" si="548">+B1009+D1009</f>
        <v>2124.4</v>
      </c>
      <c r="G1009">
        <f t="shared" ref="G1009" si="549">+C1009+E1009</f>
        <v>1717.7</v>
      </c>
      <c r="H1009" s="13">
        <f t="shared" ref="H1009" si="550">(F1009/G1009-1)*100</f>
        <v>23.677009955172611</v>
      </c>
    </row>
    <row r="1010" spans="1:8" x14ac:dyDescent="0.25">
      <c r="A1010" s="5">
        <f t="shared" ref="A1010:A1032" si="551">+A1009+7</f>
        <v>45904</v>
      </c>
      <c r="B1010">
        <f>'090425'!B81</f>
        <v>5874.4</v>
      </c>
      <c r="C1010">
        <f>'090425'!C81</f>
        <v>4624.1000000000004</v>
      </c>
      <c r="D1010">
        <f>'090425'!D81</f>
        <v>6848.7</v>
      </c>
      <c r="E1010">
        <f>'090425'!E81</f>
        <v>6028.3</v>
      </c>
      <c r="F1010">
        <f t="shared" ref="F1010:F1012" si="552">+B1010+D1010</f>
        <v>12723.099999999999</v>
      </c>
      <c r="G1010">
        <f t="shared" ref="G1010:G1012" si="553">+C1010+E1010</f>
        <v>10652.400000000001</v>
      </c>
      <c r="H1010" s="13">
        <f t="shared" ref="H1010:H1012" si="554">(F1010/G1010-1)*100</f>
        <v>19.438811910930841</v>
      </c>
    </row>
    <row r="1011" spans="1:8" x14ac:dyDescent="0.25">
      <c r="A1011" s="5">
        <f t="shared" si="551"/>
        <v>45911</v>
      </c>
      <c r="B1011">
        <f>'091125'!B69</f>
        <v>857.7</v>
      </c>
      <c r="C1011">
        <f>'091125'!C69</f>
        <v>702.8</v>
      </c>
      <c r="D1011">
        <f>'091125'!D69</f>
        <v>1390</v>
      </c>
      <c r="E1011">
        <f>'091125'!E69</f>
        <v>1128.4000000000001</v>
      </c>
      <c r="F1011">
        <f t="shared" si="552"/>
        <v>2247.6999999999998</v>
      </c>
      <c r="G1011">
        <f t="shared" si="553"/>
        <v>1831.2</v>
      </c>
      <c r="H1011" s="13">
        <f t="shared" si="554"/>
        <v>22.744648318042792</v>
      </c>
    </row>
    <row r="1012" spans="1:8" x14ac:dyDescent="0.25">
      <c r="A1012" s="5">
        <f t="shared" si="551"/>
        <v>45918</v>
      </c>
      <c r="B1012">
        <f>'091825'!B69</f>
        <v>800</v>
      </c>
      <c r="C1012">
        <f>'091825'!C69</f>
        <v>665</v>
      </c>
      <c r="D1012">
        <f>'091825'!D69</f>
        <v>1472.7</v>
      </c>
      <c r="E1012">
        <f>'091825'!E69</f>
        <v>1183.5</v>
      </c>
      <c r="F1012">
        <f t="shared" si="552"/>
        <v>2272.6999999999998</v>
      </c>
      <c r="G1012">
        <f t="shared" si="553"/>
        <v>1848.5</v>
      </c>
      <c r="H1012" s="13">
        <f t="shared" si="554"/>
        <v>22.94833648904515</v>
      </c>
    </row>
    <row r="1013" spans="1:8" x14ac:dyDescent="0.25">
      <c r="A1013" s="5">
        <f t="shared" si="551"/>
        <v>45925</v>
      </c>
      <c r="B1013">
        <f>'092525'!I69</f>
        <v>709.3</v>
      </c>
      <c r="C1013">
        <f>'092525'!J69</f>
        <v>685.6</v>
      </c>
      <c r="D1013">
        <f>'092525'!K69</f>
        <v>1585.7</v>
      </c>
      <c r="E1013">
        <f>'092525'!L69</f>
        <v>1209.9000000000001</v>
      </c>
      <c r="F1013">
        <f t="shared" ref="F1013" si="555">+B1013+D1013</f>
        <v>2295</v>
      </c>
      <c r="G1013">
        <f t="shared" ref="G1013" si="556">+C1013+E1013</f>
        <v>1895.5</v>
      </c>
      <c r="H1013" s="13">
        <f t="shared" ref="H1013" si="557">(F1013/G1013-1)*100</f>
        <v>21.076233183856495</v>
      </c>
    </row>
    <row r="1014" spans="1:8" x14ac:dyDescent="0.25">
      <c r="A1014" s="5">
        <f t="shared" si="551"/>
        <v>45932</v>
      </c>
      <c r="B1014">
        <f>'100225'!B70</f>
        <v>736.8</v>
      </c>
      <c r="C1014">
        <f>'100225'!C70</f>
        <v>718.7</v>
      </c>
      <c r="D1014">
        <f>'100225'!D70</f>
        <v>1664.2</v>
      </c>
      <c r="E1014">
        <f>'100225'!E70</f>
        <v>1278.3</v>
      </c>
      <c r="F1014">
        <f t="shared" ref="F1014" si="558">+B1014+D1014</f>
        <v>2401</v>
      </c>
      <c r="G1014">
        <f t="shared" ref="G1014" si="559">+C1014+E1014</f>
        <v>1997</v>
      </c>
      <c r="H1014" s="13">
        <f t="shared" ref="H1014" si="560">(F1014/G1014-1)*100</f>
        <v>20.230345518277424</v>
      </c>
    </row>
    <row r="1015" spans="1:8" x14ac:dyDescent="0.25">
      <c r="A1015" s="5">
        <f t="shared" si="551"/>
        <v>45939</v>
      </c>
      <c r="B1015">
        <f>'100925'!B71</f>
        <v>778</v>
      </c>
      <c r="C1015">
        <f>'100925'!C71</f>
        <v>773</v>
      </c>
      <c r="D1015">
        <f>'100925'!D71</f>
        <v>1719</v>
      </c>
      <c r="E1015">
        <f>'100925'!E71</f>
        <v>1359</v>
      </c>
      <c r="F1015">
        <f t="shared" ref="F1015" si="561">+B1015+D1015</f>
        <v>2497</v>
      </c>
      <c r="G1015">
        <f t="shared" ref="G1015" si="562">+C1015+E1015</f>
        <v>2132</v>
      </c>
      <c r="H1015" s="13">
        <f t="shared" ref="H1015" si="563">(F1015/G1015-1)*100</f>
        <v>17.120075046904315</v>
      </c>
    </row>
    <row r="1016" spans="1:8" x14ac:dyDescent="0.25">
      <c r="A1016" s="5">
        <f t="shared" si="551"/>
        <v>45946</v>
      </c>
      <c r="B1016">
        <f>'101625'!D71</f>
        <v>750.3</v>
      </c>
      <c r="C1016">
        <f>'101625'!E71</f>
        <v>883.5</v>
      </c>
      <c r="D1016">
        <f>'101625'!F71</f>
        <v>1776.1</v>
      </c>
      <c r="E1016">
        <f>'101625'!G71</f>
        <v>1418.1</v>
      </c>
      <c r="F1016">
        <f t="shared" ref="F1016:F1024" si="564">+B1016+D1016</f>
        <v>2526.3999999999996</v>
      </c>
      <c r="G1016">
        <f t="shared" ref="G1016:G1024" si="565">+C1016+E1016</f>
        <v>2301.6</v>
      </c>
      <c r="H1016" s="13">
        <f t="shared" ref="H1016:H1024" si="566">(F1016/G1016-1)*100</f>
        <v>9.7671185262426121</v>
      </c>
    </row>
    <row r="1017" spans="1:8" x14ac:dyDescent="0.25">
      <c r="A1017" s="5">
        <f t="shared" si="551"/>
        <v>45953</v>
      </c>
      <c r="B1017">
        <f>'102325'!B72</f>
        <v>849.7</v>
      </c>
      <c r="C1017">
        <f>'102325'!C72</f>
        <v>1025.5999999999999</v>
      </c>
      <c r="D1017">
        <f>'102325'!D72</f>
        <v>1822.8</v>
      </c>
      <c r="E1017">
        <f>'102325'!E72</f>
        <v>1445.9</v>
      </c>
      <c r="F1017">
        <f t="shared" si="564"/>
        <v>2672.5</v>
      </c>
      <c r="G1017">
        <f t="shared" si="565"/>
        <v>2471.5</v>
      </c>
      <c r="H1017" s="13">
        <f t="shared" si="566"/>
        <v>8.1327129273720331</v>
      </c>
    </row>
    <row r="1018" spans="1:8" x14ac:dyDescent="0.25">
      <c r="A1018" s="5">
        <f t="shared" si="551"/>
        <v>45960</v>
      </c>
      <c r="B1018">
        <f>'103025'!C72</f>
        <v>946.2</v>
      </c>
      <c r="C1018">
        <f>'103025'!D72</f>
        <v>1057.4000000000001</v>
      </c>
      <c r="D1018">
        <f>'103025'!E72</f>
        <v>1866</v>
      </c>
      <c r="E1018">
        <f>'103025'!F72</f>
        <v>1519.9</v>
      </c>
      <c r="F1018">
        <f t="shared" si="564"/>
        <v>2812.2</v>
      </c>
      <c r="G1018">
        <f t="shared" si="565"/>
        <v>2577.3000000000002</v>
      </c>
      <c r="H1018" s="13">
        <f t="shared" si="566"/>
        <v>9.1141892678384231</v>
      </c>
    </row>
    <row r="1019" spans="1:8" x14ac:dyDescent="0.25">
      <c r="A1019" s="5">
        <f t="shared" si="551"/>
        <v>45967</v>
      </c>
      <c r="B1019">
        <f>'110625'!B72</f>
        <v>879.1</v>
      </c>
      <c r="C1019">
        <f>'110625'!C72</f>
        <v>1071</v>
      </c>
      <c r="D1019">
        <f>'110625'!D72</f>
        <v>1959.3</v>
      </c>
      <c r="E1019">
        <f>'110625'!E72</f>
        <v>1564.8</v>
      </c>
      <c r="F1019">
        <f t="shared" si="564"/>
        <v>2838.4</v>
      </c>
      <c r="G1019">
        <f t="shared" si="565"/>
        <v>2635.8</v>
      </c>
      <c r="H1019" s="13">
        <f t="shared" si="566"/>
        <v>7.6864709006753129</v>
      </c>
    </row>
    <row r="1020" spans="1:8" x14ac:dyDescent="0.25">
      <c r="A1020" s="5">
        <f t="shared" si="551"/>
        <v>45974</v>
      </c>
      <c r="B1020">
        <f>'111325'!B72</f>
        <v>891.1</v>
      </c>
      <c r="C1020">
        <f>'111325'!C72</f>
        <v>1139.9000000000001</v>
      </c>
      <c r="D1020">
        <f>'111325'!D72</f>
        <v>2021.2</v>
      </c>
      <c r="E1020">
        <f>'111325'!E72</f>
        <v>1586.9</v>
      </c>
      <c r="F1020">
        <f t="shared" si="564"/>
        <v>2912.3</v>
      </c>
      <c r="G1020">
        <f t="shared" si="565"/>
        <v>2726.8</v>
      </c>
      <c r="H1020" s="13">
        <f t="shared" si="566"/>
        <v>6.802845826609949</v>
      </c>
    </row>
    <row r="1021" spans="1:8" x14ac:dyDescent="0.25">
      <c r="A1021" s="5">
        <f t="shared" si="551"/>
        <v>45981</v>
      </c>
      <c r="B1021">
        <f>'112025'!B72</f>
        <v>934.7</v>
      </c>
      <c r="C1021">
        <f>'112025'!C72</f>
        <v>1115.7</v>
      </c>
      <c r="D1021">
        <f>'112025'!D72</f>
        <v>2057.1</v>
      </c>
      <c r="E1021">
        <f>'112025'!E72</f>
        <v>1646.8</v>
      </c>
      <c r="F1021">
        <f t="shared" si="564"/>
        <v>2991.8</v>
      </c>
      <c r="G1021">
        <f t="shared" si="565"/>
        <v>2762.5</v>
      </c>
      <c r="H1021" s="13">
        <f t="shared" si="566"/>
        <v>8.3004524886877817</v>
      </c>
    </row>
    <row r="1022" spans="1:8" x14ac:dyDescent="0.25">
      <c r="A1022" s="5">
        <f t="shared" si="551"/>
        <v>45988</v>
      </c>
      <c r="B1022">
        <f>'112725'!B72</f>
        <v>889.8</v>
      </c>
      <c r="C1022">
        <f>'112725'!C72</f>
        <v>1180.5</v>
      </c>
      <c r="D1022">
        <f>'112725'!D72</f>
        <v>2150.5</v>
      </c>
      <c r="E1022">
        <f>'112725'!E72</f>
        <v>1733.9</v>
      </c>
      <c r="F1022">
        <f t="shared" si="564"/>
        <v>3040.3</v>
      </c>
      <c r="G1022">
        <f t="shared" si="565"/>
        <v>2914.4</v>
      </c>
      <c r="H1022" s="13">
        <f t="shared" si="566"/>
        <v>4.3199286302497919</v>
      </c>
    </row>
    <row r="1023" spans="1:8" x14ac:dyDescent="0.25">
      <c r="A1023" s="5">
        <f t="shared" si="551"/>
        <v>45995</v>
      </c>
      <c r="B1023">
        <f>'120425'!B72</f>
        <v>893.1</v>
      </c>
      <c r="C1023">
        <f>'120425'!C72</f>
        <v>1225.3</v>
      </c>
      <c r="D1023">
        <f>'120425'!D72</f>
        <v>2225.1999999999998</v>
      </c>
      <c r="E1023">
        <f>'120425'!E72</f>
        <v>1762.8</v>
      </c>
      <c r="F1023">
        <f t="shared" si="564"/>
        <v>3118.2999999999997</v>
      </c>
      <c r="G1023">
        <f t="shared" si="565"/>
        <v>2988.1</v>
      </c>
      <c r="H1023" s="13">
        <f t="shared" si="566"/>
        <v>4.3572838927746771</v>
      </c>
    </row>
    <row r="1024" spans="1:8" x14ac:dyDescent="0.25">
      <c r="A1024" s="5">
        <f t="shared" si="551"/>
        <v>46002</v>
      </c>
      <c r="B1024">
        <f>'121125'!B72</f>
        <v>925.5</v>
      </c>
      <c r="C1024">
        <f>'121125'!C72</f>
        <v>1195.0999999999999</v>
      </c>
      <c r="D1024">
        <f>'121125'!D72</f>
        <v>2354.1999999999998</v>
      </c>
      <c r="E1024">
        <f>'121125'!E72</f>
        <v>1822.9</v>
      </c>
      <c r="F1024">
        <f t="shared" si="564"/>
        <v>3279.7</v>
      </c>
      <c r="G1024">
        <f t="shared" si="565"/>
        <v>3018</v>
      </c>
      <c r="H1024" s="13">
        <f t="shared" si="566"/>
        <v>8.6713055003313499</v>
      </c>
    </row>
    <row r="1025" spans="1:9" x14ac:dyDescent="0.25">
      <c r="A1025" s="5">
        <f t="shared" si="551"/>
        <v>46009</v>
      </c>
      <c r="B1025">
        <f>'121825'!B72</f>
        <v>950.5</v>
      </c>
      <c r="C1025">
        <f>'121825'!C72</f>
        <v>1297.8</v>
      </c>
      <c r="D1025">
        <f>'121825'!D72</f>
        <v>2408.5</v>
      </c>
      <c r="E1025">
        <f>'121825'!E72</f>
        <v>1852.7</v>
      </c>
      <c r="F1025">
        <f t="shared" ref="F1025" si="567">+B1025+D1025</f>
        <v>3359</v>
      </c>
      <c r="G1025">
        <f t="shared" ref="G1025" si="568">+C1025+E1025</f>
        <v>3150.5</v>
      </c>
      <c r="H1025" s="13">
        <f t="shared" ref="H1025" si="569">(F1025/G1025-1)*100</f>
        <v>6.6179971433105944</v>
      </c>
    </row>
    <row r="1026" spans="1:9" x14ac:dyDescent="0.25">
      <c r="A1026" s="5">
        <f t="shared" si="551"/>
        <v>46016</v>
      </c>
      <c r="B1026">
        <f>'122525'!B72</f>
        <v>894.6</v>
      </c>
      <c r="C1026">
        <f>'122525'!C72</f>
        <v>1202.9000000000001</v>
      </c>
      <c r="D1026">
        <f>'122525'!D72</f>
        <v>2478.8000000000002</v>
      </c>
      <c r="E1026">
        <f>'122525'!E72</f>
        <v>1929.5</v>
      </c>
      <c r="F1026">
        <f t="shared" ref="F1026:F1035" si="570">+B1026+D1026</f>
        <v>3373.4</v>
      </c>
      <c r="G1026">
        <f t="shared" ref="G1026:G1035" si="571">+C1026+E1026</f>
        <v>3132.4</v>
      </c>
      <c r="H1026" s="13">
        <f t="shared" ref="H1026:H1035" si="572">(F1026/G1026-1)*100</f>
        <v>7.6937811262929312</v>
      </c>
    </row>
    <row r="1027" spans="1:9" x14ac:dyDescent="0.25">
      <c r="A1027" s="5">
        <f t="shared" si="551"/>
        <v>46023</v>
      </c>
      <c r="B1027">
        <f>'010126'!B72</f>
        <v>853.2</v>
      </c>
      <c r="C1027">
        <f>'010126'!C72</f>
        <v>1072.4000000000001</v>
      </c>
      <c r="D1027">
        <f>'010126'!D72</f>
        <v>2537.3000000000002</v>
      </c>
      <c r="E1027">
        <f>'010126'!E72</f>
        <v>2079</v>
      </c>
      <c r="F1027">
        <f t="shared" si="570"/>
        <v>3390.5</v>
      </c>
      <c r="G1027">
        <f t="shared" si="571"/>
        <v>3151.4</v>
      </c>
      <c r="H1027" s="13">
        <f t="shared" si="572"/>
        <v>7.5871041441898823</v>
      </c>
    </row>
    <row r="1028" spans="1:9" x14ac:dyDescent="0.25">
      <c r="A1028" s="5">
        <f t="shared" si="551"/>
        <v>46030</v>
      </c>
      <c r="B1028">
        <f>'010826'!B72</f>
        <v>768.9</v>
      </c>
      <c r="C1028">
        <f>'010826'!C72</f>
        <v>1036.5</v>
      </c>
      <c r="D1028">
        <f>'010826'!D72</f>
        <v>2624.9</v>
      </c>
      <c r="E1028">
        <f>'010826'!E72</f>
        <v>2158.3000000000002</v>
      </c>
      <c r="F1028">
        <f t="shared" si="570"/>
        <v>3393.8</v>
      </c>
      <c r="G1028">
        <f t="shared" si="571"/>
        <v>3194.8</v>
      </c>
      <c r="H1028" s="13">
        <f t="shared" si="572"/>
        <v>6.2288719168648976</v>
      </c>
    </row>
    <row r="1029" spans="1:9" x14ac:dyDescent="0.25">
      <c r="A1029" s="5">
        <f t="shared" si="551"/>
        <v>46037</v>
      </c>
      <c r="B1029">
        <f>'011526'!B72</f>
        <v>770.9</v>
      </c>
      <c r="C1029">
        <f>'011526'!C72</f>
        <v>1047.9000000000001</v>
      </c>
      <c r="D1029">
        <f>'011526'!D72</f>
        <v>2738.8</v>
      </c>
      <c r="E1029">
        <f>'011526'!E72</f>
        <v>2204.5</v>
      </c>
      <c r="F1029">
        <f t="shared" si="570"/>
        <v>3509.7000000000003</v>
      </c>
      <c r="G1029">
        <f t="shared" si="571"/>
        <v>3252.4</v>
      </c>
      <c r="H1029" s="13">
        <f t="shared" si="572"/>
        <v>7.9110810478415949</v>
      </c>
    </row>
    <row r="1030" spans="1:9" x14ac:dyDescent="0.25">
      <c r="A1030" s="5">
        <f t="shared" si="551"/>
        <v>46044</v>
      </c>
      <c r="B1030">
        <f>'012226'!B72</f>
        <v>762</v>
      </c>
      <c r="C1030">
        <f>'012226'!C72</f>
        <v>1022</v>
      </c>
      <c r="D1030">
        <f>'012226'!D72</f>
        <v>2844.4</v>
      </c>
      <c r="E1030">
        <f>'012226'!E72</f>
        <v>2283.1</v>
      </c>
      <c r="F1030">
        <f t="shared" si="570"/>
        <v>3606.4</v>
      </c>
      <c r="G1030">
        <f t="shared" si="571"/>
        <v>3305.1</v>
      </c>
      <c r="H1030" s="13">
        <f t="shared" si="572"/>
        <v>9.1162143354210237</v>
      </c>
    </row>
    <row r="1031" spans="1:9" x14ac:dyDescent="0.25">
      <c r="A1031" s="5">
        <f t="shared" si="551"/>
        <v>46051</v>
      </c>
      <c r="B1031">
        <f>'012926'!B72</f>
        <v>772.4</v>
      </c>
      <c r="C1031">
        <f>'012926'!C72</f>
        <v>1112.5</v>
      </c>
      <c r="D1031">
        <f>'012926'!D72</f>
        <v>2902</v>
      </c>
      <c r="E1031">
        <f>'012926'!E72</f>
        <v>2314.6</v>
      </c>
      <c r="F1031">
        <f t="shared" si="570"/>
        <v>3674.4</v>
      </c>
      <c r="G1031">
        <f t="shared" si="571"/>
        <v>3427.1</v>
      </c>
      <c r="H1031" s="13">
        <f t="shared" si="572"/>
        <v>7.2160135391438951</v>
      </c>
    </row>
    <row r="1032" spans="1:9" x14ac:dyDescent="0.25">
      <c r="A1032" s="5">
        <f t="shared" si="551"/>
        <v>46058</v>
      </c>
      <c r="B1032">
        <f>'020526'!B72</f>
        <v>809.4</v>
      </c>
      <c r="C1032">
        <f>'020526'!C72</f>
        <v>1144.7</v>
      </c>
      <c r="D1032">
        <f>'020526'!D72</f>
        <v>2975.8</v>
      </c>
      <c r="E1032">
        <f>'020526'!E72</f>
        <v>2410</v>
      </c>
      <c r="F1032">
        <f t="shared" si="570"/>
        <v>3785.2000000000003</v>
      </c>
      <c r="G1032">
        <f t="shared" si="571"/>
        <v>3554.7</v>
      </c>
      <c r="H1032" s="13">
        <f t="shared" si="572"/>
        <v>6.4843728022055513</v>
      </c>
    </row>
    <row r="1033" spans="1:9" x14ac:dyDescent="0.25">
      <c r="A1033" s="5">
        <v>46065</v>
      </c>
      <c r="B1033">
        <f>'021226'!B72</f>
        <v>831.3</v>
      </c>
      <c r="C1033">
        <f>'021226'!C72</f>
        <v>1227.2</v>
      </c>
      <c r="D1033">
        <f>'021226'!D72</f>
        <v>3012.9</v>
      </c>
      <c r="E1033">
        <f>'021226'!E72</f>
        <v>2474.8000000000002</v>
      </c>
      <c r="F1033">
        <f t="shared" si="570"/>
        <v>3844.2</v>
      </c>
      <c r="G1033">
        <f t="shared" si="571"/>
        <v>3702</v>
      </c>
      <c r="H1033" s="13">
        <f t="shared" si="572"/>
        <v>3.8411669367909296</v>
      </c>
    </row>
    <row r="1034" spans="1:9" x14ac:dyDescent="0.25">
      <c r="A1034" s="5">
        <v>46072</v>
      </c>
      <c r="B1034">
        <f>'021926'!B72</f>
        <v>912.5</v>
      </c>
      <c r="C1034">
        <f>'021926'!C72</f>
        <v>1220.2</v>
      </c>
      <c r="D1034">
        <f>'021926'!D72</f>
        <v>3067</v>
      </c>
      <c r="E1034">
        <f>'021926'!E72</f>
        <v>2577.3000000000002</v>
      </c>
      <c r="F1034">
        <f t="shared" si="570"/>
        <v>3979.5</v>
      </c>
      <c r="G1034">
        <f t="shared" si="571"/>
        <v>3797.5</v>
      </c>
      <c r="H1034" s="13">
        <f t="shared" si="572"/>
        <v>4.792626728110605</v>
      </c>
    </row>
    <row r="1035" spans="1:9" x14ac:dyDescent="0.25">
      <c r="A1035" s="5">
        <v>46079</v>
      </c>
      <c r="B1035">
        <f>'022626'!B72</f>
        <v>918.2</v>
      </c>
      <c r="C1035">
        <f>'022626'!C72</f>
        <v>1237.2</v>
      </c>
      <c r="D1035">
        <f>'022626'!D72</f>
        <v>3135.8</v>
      </c>
      <c r="E1035">
        <f>'022626'!E72</f>
        <v>2652.2</v>
      </c>
      <c r="F1035">
        <f t="shared" si="570"/>
        <v>4054</v>
      </c>
      <c r="G1035">
        <f t="shared" si="571"/>
        <v>3889.3999999999996</v>
      </c>
      <c r="H1035" s="13">
        <f t="shared" si="572"/>
        <v>4.2320152208566997</v>
      </c>
    </row>
    <row r="1036" spans="1:9" x14ac:dyDescent="0.25">
      <c r="A1036" s="5">
        <v>46086</v>
      </c>
      <c r="B1036">
        <f>'030526'!B72</f>
        <v>1091.9000000000001</v>
      </c>
      <c r="C1036">
        <f>'030526'!C72</f>
        <v>1146.5</v>
      </c>
      <c r="D1036">
        <f>'030526'!D72</f>
        <v>3200.7</v>
      </c>
      <c r="E1036">
        <f>'030526'!E72</f>
        <v>2797.5</v>
      </c>
      <c r="F1036">
        <f t="shared" ref="F1036" si="573">+B1036+D1036</f>
        <v>4292.6000000000004</v>
      </c>
      <c r="G1036">
        <f t="shared" ref="G1036" si="574">+C1036+E1036</f>
        <v>3944</v>
      </c>
      <c r="H1036" s="13">
        <f t="shared" ref="H1036" si="575">(F1036/G1036-1)*100</f>
        <v>8.8387423935091469</v>
      </c>
    </row>
    <row r="1037" spans="1:9" x14ac:dyDescent="0.25">
      <c r="A1037" s="5">
        <v>46093</v>
      </c>
      <c r="B1037">
        <f>'031226'!B72</f>
        <v>1152.9000000000001</v>
      </c>
      <c r="C1037">
        <f>'031226'!C72</f>
        <v>1051.7</v>
      </c>
      <c r="D1037">
        <f>'031226'!D72</f>
        <v>3292.8</v>
      </c>
      <c r="E1037">
        <f>'031226'!E72</f>
        <v>2858</v>
      </c>
      <c r="F1037">
        <f t="shared" ref="F1037:F1038" si="576">+B1037+D1037</f>
        <v>4445.7000000000007</v>
      </c>
      <c r="G1037">
        <f t="shared" ref="G1037:G1038" si="577">+C1037+E1037</f>
        <v>3909.7</v>
      </c>
      <c r="H1037" s="13">
        <f t="shared" ref="H1037:H1038" si="578">(F1037/G1037-1)*100</f>
        <v>13.709491776862691</v>
      </c>
    </row>
    <row r="1038" spans="1:9" x14ac:dyDescent="0.25">
      <c r="A1038" s="5">
        <v>46100</v>
      </c>
      <c r="B1038">
        <f>'031926'!B72</f>
        <v>1113.4000000000001</v>
      </c>
      <c r="C1038">
        <f>'031926'!C72</f>
        <v>994</v>
      </c>
      <c r="D1038">
        <f>'031926'!D72</f>
        <v>3396</v>
      </c>
      <c r="E1038">
        <f>'031926'!E72</f>
        <v>2929.6</v>
      </c>
      <c r="F1038">
        <f t="shared" si="576"/>
        <v>4509.3999999999996</v>
      </c>
      <c r="G1038">
        <f t="shared" si="577"/>
        <v>3923.6</v>
      </c>
      <c r="H1038" s="13">
        <f t="shared" si="578"/>
        <v>14.930166173921911</v>
      </c>
    </row>
    <row r="1039" spans="1:9" x14ac:dyDescent="0.25">
      <c r="A1039" s="5">
        <v>46107</v>
      </c>
      <c r="B1039" s="16">
        <v>960.50699999999995</v>
      </c>
      <c r="C1039" s="16">
        <v>964.60400000000004</v>
      </c>
      <c r="D1039" s="16">
        <v>3492.694</v>
      </c>
      <c r="E1039" s="16">
        <v>2974.64</v>
      </c>
      <c r="F1039" s="16">
        <v>4453.201</v>
      </c>
      <c r="G1039" s="16">
        <f t="shared" ref="G1039:G1044" si="579">+C1039+E1039</f>
        <v>3939.2439999999997</v>
      </c>
      <c r="H1039" s="13">
        <f t="shared" ref="H1039:H1044" si="580">(F1039/G1039-1)*100</f>
        <v>13.047097361828829</v>
      </c>
      <c r="I1039" s="16">
        <v>309.30700000000002</v>
      </c>
    </row>
    <row r="1040" spans="1:9" x14ac:dyDescent="0.25">
      <c r="A1040" s="5">
        <v>46114</v>
      </c>
      <c r="B1040" s="16">
        <v>871.03899999999999</v>
      </c>
      <c r="C1040" s="16">
        <v>913.39</v>
      </c>
      <c r="D1040" s="16">
        <v>3584.9450000000002</v>
      </c>
      <c r="E1040" s="16">
        <v>3057.5120000000002</v>
      </c>
      <c r="F1040" s="16">
        <f t="shared" ref="F1040:F1044" si="581">+B1040+D1040</f>
        <v>4455.9840000000004</v>
      </c>
      <c r="G1040" s="16">
        <f t="shared" si="579"/>
        <v>3970.902</v>
      </c>
      <c r="H1040" s="317">
        <f t="shared" si="580"/>
        <v>12.215914671276206</v>
      </c>
      <c r="I1040" s="16">
        <v>343.1</v>
      </c>
    </row>
    <row r="1041" spans="1:9" x14ac:dyDescent="0.25">
      <c r="A1041" s="5">
        <v>46121</v>
      </c>
      <c r="B1041" s="16">
        <v>805.43799999999999</v>
      </c>
      <c r="C1041" s="16">
        <v>832.84299999999996</v>
      </c>
      <c r="D1041" s="16">
        <v>3675.6860000000001</v>
      </c>
      <c r="E1041" s="16">
        <v>3151.2020000000002</v>
      </c>
      <c r="F1041" s="16">
        <f t="shared" si="581"/>
        <v>4481.1239999999998</v>
      </c>
      <c r="G1041" s="16">
        <f t="shared" si="579"/>
        <v>3984.0450000000001</v>
      </c>
      <c r="H1041" s="317">
        <f t="shared" si="580"/>
        <v>12.476741603069241</v>
      </c>
      <c r="I1041" s="16">
        <f>INDEX(Sheet1!$A$2:$W$134,6,22)</f>
        <v>0</v>
      </c>
    </row>
    <row r="1042" spans="1:9" ht="15" x14ac:dyDescent="0.35">
      <c r="A1042" s="329" t="s">
        <v>1567</v>
      </c>
      <c r="B1042" s="52">
        <v>755.67200000000003</v>
      </c>
      <c r="C1042" s="52">
        <v>660.71199999999999</v>
      </c>
      <c r="D1042" s="52">
        <v>3766.4070000000002</v>
      </c>
      <c r="E1042" s="52">
        <v>3247.5610000000001</v>
      </c>
      <c r="F1042" s="16">
        <f t="shared" si="581"/>
        <v>4522.0789999999997</v>
      </c>
      <c r="G1042" s="16">
        <f t="shared" si="579"/>
        <v>3908.2730000000001</v>
      </c>
      <c r="H1042" s="317">
        <f t="shared" si="580"/>
        <v>15.705300013586543</v>
      </c>
      <c r="I1042" s="16">
        <v>365.125</v>
      </c>
    </row>
    <row r="1043" spans="1:9" ht="15" x14ac:dyDescent="0.35">
      <c r="A1043" s="333" t="s">
        <v>1574</v>
      </c>
      <c r="B1043" s="52">
        <v>676.85299999999995</v>
      </c>
      <c r="C1043" s="52">
        <v>574.62800000000004</v>
      </c>
      <c r="D1043" s="52">
        <v>3855.7730000000001</v>
      </c>
      <c r="E1043" s="52">
        <v>3317.2559999999999</v>
      </c>
      <c r="F1043" s="16">
        <f t="shared" si="581"/>
        <v>4532.6260000000002</v>
      </c>
      <c r="G1043" s="16">
        <f t="shared" si="579"/>
        <v>3891.884</v>
      </c>
      <c r="H1043" s="317">
        <f t="shared" si="580"/>
        <v>16.463543106629075</v>
      </c>
      <c r="I1043" s="52">
        <v>379.125</v>
      </c>
    </row>
    <row r="1044" spans="1:9" ht="15" x14ac:dyDescent="0.25">
      <c r="A1044" s="296" t="s">
        <v>1575</v>
      </c>
      <c r="B1044" s="52">
        <v>533.98699999999997</v>
      </c>
      <c r="C1044" s="52">
        <v>453.49</v>
      </c>
      <c r="D1044" s="52">
        <v>4038.598</v>
      </c>
      <c r="E1044" s="52">
        <v>3475.7289999999998</v>
      </c>
      <c r="F1044" s="16">
        <f t="shared" si="581"/>
        <v>4572.585</v>
      </c>
      <c r="G1044" s="16">
        <f t="shared" si="579"/>
        <v>3929.2190000000001</v>
      </c>
      <c r="H1044" s="317">
        <f t="shared" si="580"/>
        <v>16.373890078409993</v>
      </c>
      <c r="I1044" s="52">
        <v>392.78300000000002</v>
      </c>
    </row>
    <row r="1045" spans="1:9" ht="15" x14ac:dyDescent="0.25">
      <c r="A1045" s="338" t="s">
        <v>1578</v>
      </c>
      <c r="B1045" s="52">
        <v>497.26900000000001</v>
      </c>
      <c r="C1045" s="52">
        <v>400.94400000000002</v>
      </c>
      <c r="D1045" s="52">
        <v>4095.828</v>
      </c>
      <c r="E1045" s="52">
        <v>3530.317</v>
      </c>
      <c r="F1045" s="16">
        <f t="shared" ref="F1045" si="582">+B1045+D1045</f>
        <v>4593.0969999999998</v>
      </c>
      <c r="G1045" s="16">
        <f t="shared" ref="G1045" si="583">+C1045+E1045</f>
        <v>3931.261</v>
      </c>
      <c r="H1045" s="317">
        <f t="shared" ref="H1045" si="584">(F1045/G1045-1)*100</f>
        <v>16.835208855377438</v>
      </c>
      <c r="I1045" s="52">
        <v>471.96600000000001</v>
      </c>
    </row>
    <row r="1046" spans="1:9" ht="15" x14ac:dyDescent="0.25">
      <c r="A1046" s="296" t="s">
        <v>1579</v>
      </c>
      <c r="B1046" s="52">
        <v>460.65899999999999</v>
      </c>
      <c r="C1046" s="52">
        <v>280.36099999999999</v>
      </c>
      <c r="D1046" s="52">
        <v>4154.4799999999996</v>
      </c>
      <c r="E1046" s="52">
        <v>3614.0680000000002</v>
      </c>
      <c r="F1046" s="16">
        <f t="shared" ref="F1046" si="585">+B1046+D1046</f>
        <v>4615.1389999999992</v>
      </c>
      <c r="G1046" s="16">
        <f t="shared" ref="G1046" si="586">+C1046+E1046</f>
        <v>3894.4290000000001</v>
      </c>
      <c r="H1046" s="317">
        <f t="shared" ref="H1046" si="587">(F1046/G1046-1)*100</f>
        <v>18.506178954604113</v>
      </c>
      <c r="I1046" s="52">
        <v>510.76600000000002</v>
      </c>
    </row>
    <row r="1047" spans="1:9" ht="15" x14ac:dyDescent="0.25">
      <c r="A1047" s="342" t="s">
        <v>1580</v>
      </c>
      <c r="B1047" s="52">
        <v>317.89100000000002</v>
      </c>
      <c r="C1047" s="52">
        <v>254.78399999999999</v>
      </c>
      <c r="D1047" s="52">
        <v>4193.9070000000002</v>
      </c>
      <c r="E1047" s="52">
        <v>3643.9250000000002</v>
      </c>
      <c r="F1047" s="16">
        <f t="shared" ref="F1047" si="588">+B1047+D1047</f>
        <v>4511.7979999999998</v>
      </c>
      <c r="G1047" s="16">
        <f t="shared" ref="G1047" si="589">+C1047+E1047</f>
        <v>3898.7090000000003</v>
      </c>
      <c r="H1047" s="317">
        <f t="shared" ref="H1047:H1048" si="590">(F1047/G1047-1)*100</f>
        <v>15.725436291859673</v>
      </c>
      <c r="I1047" s="52">
        <v>636.29999999999995</v>
      </c>
    </row>
    <row r="1048" spans="1:9" ht="15" x14ac:dyDescent="0.25">
      <c r="A1048" s="296" t="s">
        <v>1581</v>
      </c>
      <c r="B1048" s="52">
        <v>182.79300000000001</v>
      </c>
      <c r="C1048" s="52">
        <v>124.91500000000001</v>
      </c>
      <c r="D1048" s="52">
        <v>4256.7830000000004</v>
      </c>
      <c r="E1048" s="52">
        <v>3706.9459999999999</v>
      </c>
      <c r="F1048" s="16">
        <f t="shared" ref="F1048" si="591">+B1048+D1048</f>
        <v>4439.576</v>
      </c>
      <c r="G1048" s="16">
        <f t="shared" ref="G1048" si="592">+C1048+E1048</f>
        <v>3831.8609999999999</v>
      </c>
      <c r="H1048" s="317">
        <f t="shared" si="590"/>
        <v>15.859526219766318</v>
      </c>
      <c r="I1048" s="52">
        <v>741.66</v>
      </c>
    </row>
    <row r="1049" spans="1:9" ht="15" x14ac:dyDescent="0.25">
      <c r="A1049" s="301" t="s">
        <v>1617</v>
      </c>
      <c r="B1049" s="52">
        <v>151.83600000000001</v>
      </c>
      <c r="C1049" s="52">
        <v>93.793999999999997</v>
      </c>
      <c r="D1049" s="52">
        <v>4328.4309999999996</v>
      </c>
      <c r="E1049" s="52">
        <v>3738.2170000000001</v>
      </c>
      <c r="F1049" s="16">
        <f t="shared" ref="F1049:F1055" si="593">+B1049+D1049</f>
        <v>4480.2669999999998</v>
      </c>
      <c r="G1049" s="16">
        <f t="shared" ref="G1049:G1055" si="594">+C1049+E1049</f>
        <v>3832.011</v>
      </c>
      <c r="H1049" s="317">
        <f t="shared" ref="H1049:H1055" si="595">(F1049/G1049-1)*100</f>
        <v>16.916861668716511</v>
      </c>
      <c r="I1049">
        <v>817.447</v>
      </c>
    </row>
    <row r="1050" spans="1:9" x14ac:dyDescent="0.25">
      <c r="A1050" s="335">
        <v>46177</v>
      </c>
      <c r="B1050" s="16">
        <v>817.447</v>
      </c>
      <c r="C1050" s="16">
        <v>1108.7739999999999</v>
      </c>
      <c r="D1050" s="16">
        <v>67.361999999999995</v>
      </c>
      <c r="E1050" s="16">
        <v>19.004000000000001</v>
      </c>
      <c r="F1050" s="16">
        <f t="shared" si="593"/>
        <v>884.80899999999997</v>
      </c>
      <c r="G1050" s="16">
        <f t="shared" si="594"/>
        <v>1127.7779999999998</v>
      </c>
      <c r="H1050" s="317">
        <f t="shared" si="595"/>
        <v>-21.544045015951706</v>
      </c>
    </row>
    <row r="1051" spans="1:9" ht="15" x14ac:dyDescent="0.25">
      <c r="A1051" s="301" t="s">
        <v>1623</v>
      </c>
      <c r="B1051" s="52">
        <v>831.36400000000003</v>
      </c>
      <c r="C1051" s="52">
        <v>1118.72</v>
      </c>
      <c r="D1051" s="52">
        <v>133.727</v>
      </c>
      <c r="E1051" s="52">
        <v>45.603000000000002</v>
      </c>
      <c r="F1051" s="16">
        <f t="shared" si="593"/>
        <v>965.09100000000001</v>
      </c>
      <c r="G1051" s="16">
        <f t="shared" si="594"/>
        <v>1164.3230000000001</v>
      </c>
      <c r="H1051" s="317">
        <f t="shared" si="595"/>
        <v>-17.111402935439745</v>
      </c>
    </row>
    <row r="1052" spans="1:9" ht="15" x14ac:dyDescent="0.25">
      <c r="A1052" s="296" t="s">
        <v>1624</v>
      </c>
      <c r="B1052" s="52">
        <v>1004.248</v>
      </c>
      <c r="C1052" s="52">
        <v>1146.98</v>
      </c>
      <c r="D1052" s="52">
        <v>165.209</v>
      </c>
      <c r="E1052" s="52">
        <v>100.514</v>
      </c>
      <c r="F1052" s="16">
        <f t="shared" si="593"/>
        <v>1169.4570000000001</v>
      </c>
      <c r="G1052" s="16">
        <f t="shared" si="594"/>
        <v>1247.4939999999999</v>
      </c>
      <c r="H1052" s="317">
        <f t="shared" si="595"/>
        <v>-6.2555010284618406</v>
      </c>
    </row>
    <row r="1053" spans="1:9" ht="15" x14ac:dyDescent="0.25">
      <c r="A1053" s="296" t="s">
        <v>1627</v>
      </c>
      <c r="B1053" s="52">
        <v>1011.155</v>
      </c>
      <c r="C1053" s="52">
        <v>1062.749</v>
      </c>
      <c r="D1053" s="52">
        <v>237.994</v>
      </c>
      <c r="E1053" s="52">
        <v>241.559</v>
      </c>
      <c r="F1053" s="16">
        <f t="shared" si="593"/>
        <v>1249.1489999999999</v>
      </c>
      <c r="G1053" s="16">
        <f t="shared" si="594"/>
        <v>1304.308</v>
      </c>
      <c r="H1053" s="317">
        <f t="shared" si="595"/>
        <v>-4.2289857916995128</v>
      </c>
    </row>
    <row r="1054" spans="1:9" ht="15" x14ac:dyDescent="0.25">
      <c r="A1054" s="352" t="s">
        <v>1628</v>
      </c>
      <c r="B1054" s="52">
        <v>981.24300000000005</v>
      </c>
      <c r="C1054" s="52">
        <v>1084.586</v>
      </c>
      <c r="D1054" s="52">
        <v>336.49</v>
      </c>
      <c r="E1054" s="52">
        <v>275.66300000000001</v>
      </c>
      <c r="F1054" s="16">
        <f t="shared" si="593"/>
        <v>1317.7330000000002</v>
      </c>
      <c r="G1054" s="16">
        <f t="shared" si="594"/>
        <v>1360.249</v>
      </c>
      <c r="H1054" s="317">
        <f t="shared" si="595"/>
        <v>-3.1256042092293268</v>
      </c>
    </row>
    <row r="1055" spans="1:9" ht="15" x14ac:dyDescent="0.25">
      <c r="A1055" s="296" t="s">
        <v>1632</v>
      </c>
      <c r="B1055" s="52" cm="1">
        <f t="array" ref="B1055">INDEX(Sheet1!$N:$N,MATCH(1,(Sheet1!$B:$B=Mexico!$A$1)*(Sheet1!$C:$C=Mexico!$A1055),0))</f>
        <v>873.62</v>
      </c>
      <c r="C1055" s="52" cm="1">
        <f t="array" ref="C1055">INDEX(Sheet1!$U:$U,MATCH(1,(Sheet1!$B:$B=Mexico!$A$1)*(Sheet1!$C:$C=Mexico!$A1055),0))</f>
        <v>1014.347</v>
      </c>
      <c r="D1055" s="52" cm="1">
        <f t="array" ref="D1055">INDEX(Sheet1!$Q:$Q,MATCH(1,(Sheet1!$B:$B=Mexico!$A$1)*(Sheet1!$C:$C=Mexico!$A1055),0))</f>
        <v>489.22300000000001</v>
      </c>
      <c r="E1055" s="52" cm="1">
        <f t="array" ref="E1055">INDEX(Sheet1!$T:$T,MATCH(1,(Sheet1!$B:$B=Mexico!$A$1)*(Sheet1!$C:$C=Mexico!$A1055),0))</f>
        <v>429.40800000000002</v>
      </c>
      <c r="F1055" s="16">
        <f t="shared" si="593"/>
        <v>1362.8430000000001</v>
      </c>
      <c r="G1055" s="16">
        <f t="shared" si="594"/>
        <v>1443.7550000000001</v>
      </c>
      <c r="H1055" s="317">
        <f t="shared" si="595"/>
        <v>-5.6042749635499156</v>
      </c>
    </row>
    <row r="1056" spans="1:9" ht="15" x14ac:dyDescent="0.25">
      <c r="A1056" s="352"/>
    </row>
    <row r="1057" spans="1:2" x14ac:dyDescent="0.25">
      <c r="A1057" s="332"/>
    </row>
    <row r="1060" spans="1:2" ht="15" x14ac:dyDescent="0.25">
      <c r="B1060" s="296" t="s">
        <v>1627</v>
      </c>
    </row>
  </sheetData>
  <mergeCells count="2">
    <mergeCell ref="D1:E1"/>
    <mergeCell ref="F1:G1"/>
  </mergeCells>
  <phoneticPr fontId="7" type="noConversion"/>
  <pageMargins left="0.75" right="0.75" top="1" bottom="1" header="0.5" footer="0.5"/>
  <headerFooter alignWithMargins="0"/>
  <ignoredErrors>
    <ignoredError sqref="H622:H627 H628:H640 H685:H696 H702:H711" evalError="1"/>
    <ignoredError sqref="C853" formula="1"/>
  </ignoredErrors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8">
    <tabColor indexed="44"/>
  </sheetPr>
  <dimension ref="A1:M65525"/>
  <sheetViews>
    <sheetView zoomScale="130" zoomScaleNormal="130" workbookViewId="0">
      <pane xSplit="1" ySplit="2" topLeftCell="B1042" activePane="bottomRight" state="frozen"/>
      <selection pane="topRight" activeCell="B1" sqref="B1"/>
      <selection pane="bottomLeft" activeCell="A3" sqref="A3"/>
      <selection pane="bottomRight" activeCell="A1055" sqref="A1055"/>
    </sheetView>
  </sheetViews>
  <sheetFormatPr defaultRowHeight="13.2" x14ac:dyDescent="0.25"/>
  <cols>
    <col min="1" max="1" width="17.5546875" customWidth="1"/>
    <col min="2" max="2" width="10.33203125" customWidth="1"/>
    <col min="3" max="3" width="13.109375" customWidth="1"/>
    <col min="5" max="5" width="13" customWidth="1"/>
    <col min="7" max="7" width="11.5546875" customWidth="1"/>
    <col min="8" max="8" width="10.44140625" customWidth="1"/>
    <col min="9" max="9" width="10.109375" customWidth="1"/>
  </cols>
  <sheetData>
    <row r="1" spans="1:9" ht="15.6" x14ac:dyDescent="0.3">
      <c r="A1" s="322" t="s">
        <v>1496</v>
      </c>
      <c r="B1" s="103" t="s">
        <v>608</v>
      </c>
      <c r="C1" s="103"/>
      <c r="D1" s="395" t="s">
        <v>609</v>
      </c>
      <c r="E1" s="396"/>
      <c r="F1" s="395" t="s">
        <v>610</v>
      </c>
      <c r="G1" s="396"/>
      <c r="H1" s="111"/>
      <c r="I1" s="35" t="s">
        <v>640</v>
      </c>
    </row>
    <row r="2" spans="1:9" ht="15.6" x14ac:dyDescent="0.3">
      <c r="A2" s="35" t="s">
        <v>644</v>
      </c>
      <c r="B2" s="104" t="s">
        <v>613</v>
      </c>
      <c r="C2" s="104" t="s">
        <v>614</v>
      </c>
      <c r="D2" s="107" t="s">
        <v>613</v>
      </c>
      <c r="E2" s="108" t="s">
        <v>614</v>
      </c>
      <c r="F2" s="107" t="s">
        <v>642</v>
      </c>
      <c r="G2" s="108" t="s">
        <v>614</v>
      </c>
      <c r="H2" s="105" t="s">
        <v>4</v>
      </c>
      <c r="I2" s="103" t="s">
        <v>643</v>
      </c>
    </row>
    <row r="3" spans="1:9" x14ac:dyDescent="0.25">
      <c r="A3" s="5">
        <f>Japan!A3</f>
        <v>38855</v>
      </c>
      <c r="B3">
        <v>174.9</v>
      </c>
      <c r="C3">
        <v>223.5</v>
      </c>
      <c r="D3">
        <v>1538</v>
      </c>
      <c r="E3">
        <v>1653.7</v>
      </c>
      <c r="F3" s="6">
        <f>+B3+D3</f>
        <v>1712.9</v>
      </c>
      <c r="G3" s="7">
        <f>+C3+E3</f>
        <v>1877.2</v>
      </c>
      <c r="H3" s="14">
        <f>+(F3/G3-1)*100</f>
        <v>-8.7523971873002324</v>
      </c>
      <c r="I3">
        <v>500.1</v>
      </c>
    </row>
    <row r="4" spans="1:9" x14ac:dyDescent="0.25">
      <c r="A4" s="5">
        <f>Japan!A4</f>
        <v>38862</v>
      </c>
      <c r="B4">
        <v>131.80000000000001</v>
      </c>
      <c r="C4">
        <v>92.1</v>
      </c>
      <c r="D4">
        <v>1585.2</v>
      </c>
      <c r="E4">
        <v>1786.2</v>
      </c>
      <c r="F4" s="6">
        <f>+B4+D4</f>
        <v>1717</v>
      </c>
      <c r="G4" s="7">
        <f>+C4+E4</f>
        <v>1878.3</v>
      </c>
      <c r="H4" s="14">
        <f>+(F4/G4-1)*100</f>
        <v>-8.5875525741361809</v>
      </c>
      <c r="I4">
        <v>530.1</v>
      </c>
    </row>
    <row r="5" spans="1:9" x14ac:dyDescent="0.25">
      <c r="A5" s="5">
        <f>+A4+7</f>
        <v>38869</v>
      </c>
      <c r="B5">
        <v>627.29999999999995</v>
      </c>
      <c r="C5">
        <v>298.10000000000002</v>
      </c>
      <c r="D5">
        <v>0</v>
      </c>
      <c r="E5">
        <v>0</v>
      </c>
      <c r="F5">
        <f t="shared" ref="F5:G7" si="0">+B5+D5</f>
        <v>627.29999999999995</v>
      </c>
      <c r="G5">
        <f t="shared" si="0"/>
        <v>298.10000000000002</v>
      </c>
      <c r="H5" s="13">
        <f t="shared" ref="H5:H38" si="1">+(F5/G5-1)*100</f>
        <v>110.43274069104325</v>
      </c>
    </row>
    <row r="6" spans="1:9" x14ac:dyDescent="0.25">
      <c r="A6" s="5">
        <f t="shared" ref="A6:A260" si="2">+A5+7</f>
        <v>38876</v>
      </c>
      <c r="B6">
        <v>578.1</v>
      </c>
      <c r="C6">
        <v>296.10000000000002</v>
      </c>
      <c r="D6">
        <v>51.5</v>
      </c>
      <c r="E6">
        <v>0</v>
      </c>
      <c r="F6">
        <f t="shared" si="0"/>
        <v>629.6</v>
      </c>
      <c r="G6">
        <f t="shared" si="0"/>
        <v>296.10000000000002</v>
      </c>
      <c r="H6" s="13">
        <f t="shared" si="1"/>
        <v>112.63086795001689</v>
      </c>
    </row>
    <row r="7" spans="1:9" x14ac:dyDescent="0.25">
      <c r="A7" s="5">
        <f t="shared" si="2"/>
        <v>38883</v>
      </c>
      <c r="B7">
        <v>556.1</v>
      </c>
      <c r="C7">
        <v>281.60000000000002</v>
      </c>
      <c r="D7">
        <v>75.7</v>
      </c>
      <c r="E7">
        <v>14.3</v>
      </c>
      <c r="F7">
        <f t="shared" si="0"/>
        <v>631.80000000000007</v>
      </c>
      <c r="G7">
        <f t="shared" si="0"/>
        <v>295.90000000000003</v>
      </c>
      <c r="H7" s="13">
        <f t="shared" si="1"/>
        <v>113.51808043257856</v>
      </c>
    </row>
    <row r="8" spans="1:9" x14ac:dyDescent="0.25">
      <c r="A8" s="5">
        <f t="shared" si="2"/>
        <v>38890</v>
      </c>
      <c r="B8">
        <v>563.6</v>
      </c>
      <c r="C8">
        <v>297.10000000000002</v>
      </c>
      <c r="D8">
        <v>109.3</v>
      </c>
      <c r="E8">
        <v>41.6</v>
      </c>
      <c r="F8">
        <f t="shared" ref="F8:G38" si="3">+B8+D8</f>
        <v>672.9</v>
      </c>
      <c r="G8">
        <f t="shared" si="3"/>
        <v>338.70000000000005</v>
      </c>
      <c r="H8" s="13">
        <f t="shared" si="1"/>
        <v>98.671390611160277</v>
      </c>
    </row>
    <row r="9" spans="1:9" x14ac:dyDescent="0.25">
      <c r="A9" s="5">
        <f t="shared" si="2"/>
        <v>38897</v>
      </c>
      <c r="B9">
        <v>520.6</v>
      </c>
      <c r="C9">
        <v>286.8</v>
      </c>
      <c r="D9">
        <v>151.80000000000001</v>
      </c>
      <c r="E9">
        <v>79.3</v>
      </c>
      <c r="F9">
        <f t="shared" si="3"/>
        <v>672.40000000000009</v>
      </c>
      <c r="G9">
        <f t="shared" si="3"/>
        <v>366.1</v>
      </c>
      <c r="H9" s="20">
        <f t="shared" si="1"/>
        <v>83.665665118820016</v>
      </c>
    </row>
    <row r="10" spans="1:9" x14ac:dyDescent="0.25">
      <c r="A10" s="5">
        <f t="shared" si="2"/>
        <v>38904</v>
      </c>
      <c r="B10">
        <v>571.6</v>
      </c>
      <c r="C10">
        <v>336.8</v>
      </c>
      <c r="D10">
        <v>151.80000000000001</v>
      </c>
      <c r="E10">
        <v>79.3</v>
      </c>
      <c r="F10">
        <f t="shared" si="3"/>
        <v>723.40000000000009</v>
      </c>
      <c r="G10">
        <f t="shared" si="3"/>
        <v>416.1</v>
      </c>
      <c r="H10" s="20">
        <f t="shared" si="1"/>
        <v>73.852439317471763</v>
      </c>
    </row>
    <row r="11" spans="1:9" x14ac:dyDescent="0.25">
      <c r="A11" s="5">
        <f t="shared" si="2"/>
        <v>38911</v>
      </c>
      <c r="B11">
        <v>606.1</v>
      </c>
      <c r="C11">
        <v>279.3</v>
      </c>
      <c r="D11">
        <v>197.3</v>
      </c>
      <c r="E11">
        <v>139.5</v>
      </c>
      <c r="F11">
        <f t="shared" si="3"/>
        <v>803.40000000000009</v>
      </c>
      <c r="G11">
        <f t="shared" si="3"/>
        <v>418.8</v>
      </c>
      <c r="H11" s="20">
        <f t="shared" si="1"/>
        <v>91.833810888252174</v>
      </c>
    </row>
    <row r="12" spans="1:9" x14ac:dyDescent="0.25">
      <c r="A12" s="5">
        <f t="shared" si="2"/>
        <v>38918</v>
      </c>
      <c r="B12">
        <v>588.1</v>
      </c>
      <c r="C12">
        <v>286.3</v>
      </c>
      <c r="D12">
        <v>241</v>
      </c>
      <c r="E12">
        <v>139.5</v>
      </c>
      <c r="F12">
        <f t="shared" si="3"/>
        <v>829.1</v>
      </c>
      <c r="G12">
        <f t="shared" si="3"/>
        <v>425.8</v>
      </c>
      <c r="H12" s="20">
        <f t="shared" si="1"/>
        <v>94.715829027712545</v>
      </c>
    </row>
    <row r="13" spans="1:9" x14ac:dyDescent="0.25">
      <c r="A13" s="5">
        <f t="shared" si="2"/>
        <v>38925</v>
      </c>
      <c r="B13">
        <v>609.9</v>
      </c>
      <c r="C13">
        <v>262.3</v>
      </c>
      <c r="D13">
        <v>241</v>
      </c>
      <c r="E13">
        <v>188.1</v>
      </c>
      <c r="F13">
        <f t="shared" si="3"/>
        <v>850.9</v>
      </c>
      <c r="G13">
        <f t="shared" si="3"/>
        <v>450.4</v>
      </c>
      <c r="H13" s="20">
        <f t="shared" si="1"/>
        <v>88.920959147424512</v>
      </c>
    </row>
    <row r="14" spans="1:9" x14ac:dyDescent="0.25">
      <c r="A14" s="5">
        <f t="shared" si="2"/>
        <v>38932</v>
      </c>
      <c r="B14">
        <v>609.5</v>
      </c>
      <c r="C14">
        <v>292.3</v>
      </c>
      <c r="D14">
        <v>291.2</v>
      </c>
      <c r="E14">
        <v>188.1</v>
      </c>
      <c r="F14">
        <f t="shared" si="3"/>
        <v>900.7</v>
      </c>
      <c r="G14">
        <f t="shared" si="3"/>
        <v>480.4</v>
      </c>
      <c r="H14" s="20">
        <f t="shared" si="1"/>
        <v>87.489592006661127</v>
      </c>
    </row>
    <row r="15" spans="1:9" x14ac:dyDescent="0.25">
      <c r="A15" s="5">
        <f t="shared" si="2"/>
        <v>38939</v>
      </c>
      <c r="B15">
        <v>567.4</v>
      </c>
      <c r="C15">
        <v>305.8</v>
      </c>
      <c r="D15">
        <v>332.3</v>
      </c>
      <c r="E15">
        <v>209.1</v>
      </c>
      <c r="F15">
        <f t="shared" si="3"/>
        <v>899.7</v>
      </c>
      <c r="G15">
        <f t="shared" si="3"/>
        <v>514.9</v>
      </c>
      <c r="H15" s="20">
        <f t="shared" si="1"/>
        <v>74.732957855894355</v>
      </c>
    </row>
    <row r="16" spans="1:9" x14ac:dyDescent="0.25">
      <c r="A16" s="5">
        <f t="shared" si="2"/>
        <v>38946</v>
      </c>
      <c r="B16">
        <v>571.79999999999995</v>
      </c>
      <c r="C16">
        <v>353.9</v>
      </c>
      <c r="D16">
        <v>377.8</v>
      </c>
      <c r="E16">
        <v>258.3</v>
      </c>
      <c r="F16">
        <f t="shared" si="3"/>
        <v>949.59999999999991</v>
      </c>
      <c r="G16">
        <f t="shared" si="3"/>
        <v>612.20000000000005</v>
      </c>
      <c r="H16" s="20">
        <f t="shared" si="1"/>
        <v>55.112708265272772</v>
      </c>
    </row>
    <row r="17" spans="1:9" x14ac:dyDescent="0.25">
      <c r="A17" s="5">
        <f t="shared" si="2"/>
        <v>38953</v>
      </c>
      <c r="B17">
        <v>507.1</v>
      </c>
      <c r="C17">
        <v>340</v>
      </c>
      <c r="D17">
        <v>450.6</v>
      </c>
      <c r="E17">
        <v>282.60000000000002</v>
      </c>
      <c r="F17">
        <f t="shared" si="3"/>
        <v>957.7</v>
      </c>
      <c r="G17">
        <f t="shared" si="3"/>
        <v>622.6</v>
      </c>
      <c r="H17" s="20">
        <f t="shared" si="1"/>
        <v>53.822679087696756</v>
      </c>
    </row>
    <row r="18" spans="1:9" x14ac:dyDescent="0.25">
      <c r="A18" s="5">
        <f t="shared" si="2"/>
        <v>38960</v>
      </c>
      <c r="B18">
        <v>495.2</v>
      </c>
      <c r="C18">
        <v>341.5</v>
      </c>
      <c r="D18">
        <v>499.1</v>
      </c>
      <c r="E18">
        <v>282.60000000000002</v>
      </c>
      <c r="F18">
        <f t="shared" si="3"/>
        <v>994.3</v>
      </c>
      <c r="G18">
        <f t="shared" si="3"/>
        <v>624.1</v>
      </c>
      <c r="H18" s="20">
        <f t="shared" si="1"/>
        <v>59.317417080596037</v>
      </c>
    </row>
    <row r="19" spans="1:9" x14ac:dyDescent="0.25">
      <c r="A19" s="5">
        <f t="shared" si="2"/>
        <v>38967</v>
      </c>
      <c r="B19">
        <v>495.2</v>
      </c>
      <c r="C19">
        <v>384.5</v>
      </c>
      <c r="D19">
        <v>499.1</v>
      </c>
      <c r="E19">
        <v>338.5</v>
      </c>
      <c r="F19">
        <f t="shared" si="3"/>
        <v>994.3</v>
      </c>
      <c r="G19">
        <f t="shared" si="3"/>
        <v>723</v>
      </c>
      <c r="H19" s="20">
        <f t="shared" si="1"/>
        <v>37.524204702627941</v>
      </c>
    </row>
    <row r="20" spans="1:9" x14ac:dyDescent="0.25">
      <c r="A20" s="5">
        <f t="shared" si="2"/>
        <v>38974</v>
      </c>
      <c r="B20">
        <v>485.4</v>
      </c>
      <c r="C20">
        <v>386</v>
      </c>
      <c r="D20">
        <v>535.20000000000005</v>
      </c>
      <c r="E20">
        <v>338.5</v>
      </c>
      <c r="F20">
        <f t="shared" si="3"/>
        <v>1020.6</v>
      </c>
      <c r="G20">
        <f t="shared" si="3"/>
        <v>724.5</v>
      </c>
      <c r="H20" s="20">
        <f t="shared" si="1"/>
        <v>40.869565217391312</v>
      </c>
    </row>
    <row r="21" spans="1:9" x14ac:dyDescent="0.25">
      <c r="A21" s="5">
        <f t="shared" si="2"/>
        <v>38981</v>
      </c>
      <c r="B21">
        <v>499.4</v>
      </c>
      <c r="C21">
        <v>327</v>
      </c>
      <c r="D21">
        <v>535.20000000000005</v>
      </c>
      <c r="E21">
        <v>411.5</v>
      </c>
      <c r="F21">
        <f t="shared" si="3"/>
        <v>1034.5999999999999</v>
      </c>
      <c r="G21">
        <f t="shared" si="3"/>
        <v>738.5</v>
      </c>
      <c r="H21" s="20">
        <f t="shared" si="1"/>
        <v>40.094786729857802</v>
      </c>
    </row>
    <row r="22" spans="1:9" x14ac:dyDescent="0.25">
      <c r="A22" s="5">
        <f t="shared" si="2"/>
        <v>38988</v>
      </c>
      <c r="B22">
        <v>499.4</v>
      </c>
      <c r="C22">
        <v>263</v>
      </c>
      <c r="D22">
        <v>535.20000000000005</v>
      </c>
      <c r="E22">
        <v>521.20000000000005</v>
      </c>
      <c r="F22">
        <f t="shared" si="3"/>
        <v>1034.5999999999999</v>
      </c>
      <c r="G22">
        <f t="shared" si="3"/>
        <v>784.2</v>
      </c>
      <c r="H22" s="20">
        <f t="shared" si="1"/>
        <v>31.930629941341483</v>
      </c>
      <c r="I22">
        <v>42</v>
      </c>
    </row>
    <row r="23" spans="1:9" x14ac:dyDescent="0.25">
      <c r="A23" s="5">
        <f t="shared" si="2"/>
        <v>38995</v>
      </c>
      <c r="B23">
        <v>463.4</v>
      </c>
      <c r="C23">
        <v>280.10000000000002</v>
      </c>
      <c r="D23">
        <v>623.5</v>
      </c>
      <c r="E23">
        <v>521.20000000000005</v>
      </c>
      <c r="F23">
        <f t="shared" si="3"/>
        <v>1086.9000000000001</v>
      </c>
      <c r="G23">
        <f t="shared" si="3"/>
        <v>801.30000000000007</v>
      </c>
      <c r="H23" s="20">
        <f t="shared" si="1"/>
        <v>35.642081617371765</v>
      </c>
    </row>
    <row r="24" spans="1:9" x14ac:dyDescent="0.25">
      <c r="A24" s="5">
        <f t="shared" si="2"/>
        <v>39002</v>
      </c>
      <c r="B24">
        <v>410.9</v>
      </c>
      <c r="C24">
        <v>310.60000000000002</v>
      </c>
      <c r="D24">
        <v>716.3</v>
      </c>
      <c r="E24">
        <v>579.5</v>
      </c>
      <c r="F24">
        <f t="shared" si="3"/>
        <v>1127.1999999999998</v>
      </c>
      <c r="G24">
        <f t="shared" si="3"/>
        <v>890.1</v>
      </c>
      <c r="H24" s="20">
        <f t="shared" si="1"/>
        <v>26.637456465565634</v>
      </c>
      <c r="I24">
        <v>42</v>
      </c>
    </row>
    <row r="25" spans="1:9" x14ac:dyDescent="0.25">
      <c r="A25" s="5">
        <f t="shared" si="2"/>
        <v>39009</v>
      </c>
      <c r="B25">
        <v>418.4</v>
      </c>
      <c r="C25">
        <v>372.1</v>
      </c>
      <c r="D25">
        <v>756.9</v>
      </c>
      <c r="E25">
        <v>604.1</v>
      </c>
      <c r="F25">
        <f t="shared" si="3"/>
        <v>1175.3</v>
      </c>
      <c r="G25">
        <f t="shared" si="3"/>
        <v>976.2</v>
      </c>
      <c r="H25" s="20">
        <f t="shared" si="1"/>
        <v>20.395410776480215</v>
      </c>
    </row>
    <row r="26" spans="1:9" x14ac:dyDescent="0.25">
      <c r="A26" s="5">
        <f t="shared" si="2"/>
        <v>39016</v>
      </c>
      <c r="B26">
        <v>523.4</v>
      </c>
      <c r="C26">
        <v>457.1</v>
      </c>
      <c r="D26">
        <v>773.7</v>
      </c>
      <c r="E26">
        <v>604.1</v>
      </c>
      <c r="F26">
        <f t="shared" si="3"/>
        <v>1297.0999999999999</v>
      </c>
      <c r="G26">
        <f t="shared" si="3"/>
        <v>1061.2</v>
      </c>
      <c r="H26" s="20">
        <f t="shared" si="1"/>
        <v>22.229551451187323</v>
      </c>
      <c r="I26">
        <v>42</v>
      </c>
    </row>
    <row r="27" spans="1:9" x14ac:dyDescent="0.25">
      <c r="A27" s="5">
        <f t="shared" si="2"/>
        <v>39023</v>
      </c>
      <c r="B27">
        <v>530.9</v>
      </c>
      <c r="C27">
        <v>407.2</v>
      </c>
      <c r="D27">
        <v>773.7</v>
      </c>
      <c r="E27">
        <v>651.5</v>
      </c>
      <c r="F27">
        <f t="shared" si="3"/>
        <v>1304.5999999999999</v>
      </c>
      <c r="G27">
        <f t="shared" si="3"/>
        <v>1058.7</v>
      </c>
      <c r="H27" s="20">
        <f t="shared" si="1"/>
        <v>23.226598658732399</v>
      </c>
      <c r="I27">
        <v>42</v>
      </c>
    </row>
    <row r="28" spans="1:9" x14ac:dyDescent="0.25">
      <c r="A28" s="5">
        <f t="shared" si="2"/>
        <v>39030</v>
      </c>
      <c r="B28">
        <v>488.1</v>
      </c>
      <c r="C28">
        <v>438.2</v>
      </c>
      <c r="D28">
        <v>819.2</v>
      </c>
      <c r="E28">
        <v>651.5</v>
      </c>
      <c r="F28">
        <f t="shared" si="3"/>
        <v>1307.3000000000002</v>
      </c>
      <c r="G28">
        <f t="shared" si="3"/>
        <v>1089.7</v>
      </c>
      <c r="H28" s="20">
        <f t="shared" si="1"/>
        <v>19.968798751950079</v>
      </c>
      <c r="I28">
        <v>42</v>
      </c>
    </row>
    <row r="29" spans="1:9" x14ac:dyDescent="0.25">
      <c r="A29" s="5">
        <f t="shared" si="2"/>
        <v>39037</v>
      </c>
      <c r="B29">
        <v>474.6</v>
      </c>
      <c r="C29">
        <v>438.2</v>
      </c>
      <c r="D29">
        <v>856</v>
      </c>
      <c r="E29">
        <v>651.5</v>
      </c>
      <c r="F29">
        <f t="shared" si="3"/>
        <v>1330.6</v>
      </c>
      <c r="G29">
        <f t="shared" si="3"/>
        <v>1089.7</v>
      </c>
      <c r="H29" s="20">
        <f t="shared" si="1"/>
        <v>22.107001927135904</v>
      </c>
    </row>
    <row r="30" spans="1:9" x14ac:dyDescent="0.25">
      <c r="A30" s="5">
        <f t="shared" si="2"/>
        <v>39044</v>
      </c>
      <c r="B30">
        <v>524.6</v>
      </c>
      <c r="C30">
        <v>395.7</v>
      </c>
      <c r="D30">
        <v>856</v>
      </c>
      <c r="E30">
        <v>705.6</v>
      </c>
      <c r="F30">
        <f t="shared" si="3"/>
        <v>1380.6</v>
      </c>
      <c r="G30">
        <f t="shared" si="3"/>
        <v>1101.3</v>
      </c>
      <c r="H30" s="20">
        <f t="shared" si="1"/>
        <v>25.360937074366664</v>
      </c>
    </row>
    <row r="31" spans="1:9" x14ac:dyDescent="0.25">
      <c r="A31" s="5">
        <f t="shared" si="2"/>
        <v>39051</v>
      </c>
      <c r="B31">
        <v>498.2</v>
      </c>
      <c r="C31">
        <v>428.3</v>
      </c>
      <c r="D31">
        <v>905.8</v>
      </c>
      <c r="E31">
        <v>753.2</v>
      </c>
      <c r="F31">
        <f t="shared" si="3"/>
        <v>1404</v>
      </c>
      <c r="G31">
        <f t="shared" si="3"/>
        <v>1181.5</v>
      </c>
      <c r="H31" s="20">
        <f t="shared" si="1"/>
        <v>18.831993228946263</v>
      </c>
    </row>
    <row r="32" spans="1:9" x14ac:dyDescent="0.25">
      <c r="A32" s="5">
        <f t="shared" si="2"/>
        <v>39058</v>
      </c>
      <c r="B32">
        <v>481.2</v>
      </c>
      <c r="C32">
        <v>442.3</v>
      </c>
      <c r="D32">
        <v>929.3</v>
      </c>
      <c r="E32">
        <v>820.3</v>
      </c>
      <c r="F32">
        <f t="shared" si="3"/>
        <v>1410.5</v>
      </c>
      <c r="G32">
        <f t="shared" si="3"/>
        <v>1262.5999999999999</v>
      </c>
      <c r="H32" s="20">
        <f t="shared" si="1"/>
        <v>11.713923649611925</v>
      </c>
    </row>
    <row r="33" spans="1:9" x14ac:dyDescent="0.25">
      <c r="A33" s="5">
        <f t="shared" si="2"/>
        <v>39065</v>
      </c>
      <c r="B33">
        <v>473.7</v>
      </c>
      <c r="C33">
        <v>445.7</v>
      </c>
      <c r="D33">
        <v>935.6</v>
      </c>
      <c r="E33">
        <v>837.2</v>
      </c>
      <c r="F33">
        <f t="shared" si="3"/>
        <v>1409.3</v>
      </c>
      <c r="G33">
        <f t="shared" si="3"/>
        <v>1282.9000000000001</v>
      </c>
      <c r="H33" s="20">
        <f t="shared" si="1"/>
        <v>9.8526775274768053</v>
      </c>
    </row>
    <row r="34" spans="1:9" x14ac:dyDescent="0.25">
      <c r="A34" s="5">
        <f t="shared" si="2"/>
        <v>39072</v>
      </c>
      <c r="B34">
        <v>449.7</v>
      </c>
      <c r="C34">
        <v>455.7</v>
      </c>
      <c r="D34">
        <v>960.8</v>
      </c>
      <c r="E34">
        <v>837.2</v>
      </c>
      <c r="F34">
        <f t="shared" si="3"/>
        <v>1410.5</v>
      </c>
      <c r="G34">
        <f t="shared" si="3"/>
        <v>1292.9000000000001</v>
      </c>
      <c r="H34" s="20">
        <f t="shared" si="1"/>
        <v>9.0958310774228437</v>
      </c>
      <c r="I34">
        <v>49.5</v>
      </c>
    </row>
    <row r="35" spans="1:9" x14ac:dyDescent="0.25">
      <c r="A35" s="5">
        <f t="shared" si="2"/>
        <v>39079</v>
      </c>
      <c r="B35">
        <v>396.3</v>
      </c>
      <c r="C35">
        <v>455.7</v>
      </c>
      <c r="D35">
        <v>1015</v>
      </c>
      <c r="E35">
        <v>837.2</v>
      </c>
      <c r="F35">
        <f t="shared" si="3"/>
        <v>1411.3</v>
      </c>
      <c r="G35">
        <f t="shared" si="3"/>
        <v>1292.9000000000001</v>
      </c>
      <c r="H35" s="20">
        <f t="shared" si="1"/>
        <v>9.1577074793100621</v>
      </c>
      <c r="I35">
        <v>49.5</v>
      </c>
    </row>
    <row r="36" spans="1:9" x14ac:dyDescent="0.25">
      <c r="A36" s="5">
        <f t="shared" si="2"/>
        <v>39086</v>
      </c>
      <c r="B36">
        <v>325</v>
      </c>
      <c r="C36">
        <v>485</v>
      </c>
      <c r="D36">
        <v>1088.3</v>
      </c>
      <c r="E36">
        <v>879.9</v>
      </c>
      <c r="F36">
        <f t="shared" si="3"/>
        <v>1413.3</v>
      </c>
      <c r="G36">
        <f t="shared" si="3"/>
        <v>1364.9</v>
      </c>
      <c r="H36" s="20">
        <f t="shared" si="1"/>
        <v>3.5460473294746775</v>
      </c>
      <c r="I36">
        <v>49.5</v>
      </c>
    </row>
    <row r="37" spans="1:9" x14ac:dyDescent="0.25">
      <c r="A37" s="5">
        <f t="shared" si="2"/>
        <v>39093</v>
      </c>
      <c r="B37">
        <v>400.7</v>
      </c>
      <c r="C37">
        <v>536</v>
      </c>
      <c r="D37">
        <v>1088.5999999999999</v>
      </c>
      <c r="E37">
        <v>879.9</v>
      </c>
      <c r="F37">
        <f t="shared" si="3"/>
        <v>1489.3</v>
      </c>
      <c r="G37">
        <f t="shared" si="3"/>
        <v>1415.9</v>
      </c>
      <c r="H37" s="20">
        <f t="shared" si="1"/>
        <v>5.1839819196270787</v>
      </c>
    </row>
    <row r="38" spans="1:9" x14ac:dyDescent="0.25">
      <c r="A38" s="5">
        <f t="shared" si="2"/>
        <v>39100</v>
      </c>
      <c r="B38">
        <v>369.7</v>
      </c>
      <c r="C38">
        <v>614</v>
      </c>
      <c r="D38">
        <v>1120.0999999999999</v>
      </c>
      <c r="E38">
        <v>879.9</v>
      </c>
      <c r="F38">
        <f t="shared" si="3"/>
        <v>1489.8</v>
      </c>
      <c r="G38">
        <f t="shared" si="3"/>
        <v>1493.9</v>
      </c>
      <c r="H38" s="20">
        <f t="shared" si="1"/>
        <v>-0.27444942767254066</v>
      </c>
    </row>
    <row r="39" spans="1:9" x14ac:dyDescent="0.25">
      <c r="A39" s="5">
        <f t="shared" si="2"/>
        <v>39107</v>
      </c>
      <c r="B39">
        <v>325.2</v>
      </c>
      <c r="C39">
        <v>387.6</v>
      </c>
      <c r="D39">
        <v>1168.0999999999999</v>
      </c>
      <c r="E39">
        <v>1041.5999999999999</v>
      </c>
      <c r="F39">
        <f t="shared" ref="F39:G43" si="4">+B39+D39</f>
        <v>1493.3</v>
      </c>
      <c r="G39">
        <f t="shared" si="4"/>
        <v>1429.1999999999998</v>
      </c>
      <c r="H39" s="20">
        <f t="shared" ref="H39:H44" si="5">+(F39/G39-1)*100</f>
        <v>4.4850265883011664</v>
      </c>
    </row>
    <row r="40" spans="1:9" x14ac:dyDescent="0.25">
      <c r="A40" s="5">
        <f t="shared" si="2"/>
        <v>39114</v>
      </c>
      <c r="B40">
        <v>267.2</v>
      </c>
      <c r="C40">
        <v>436.6</v>
      </c>
      <c r="D40">
        <v>1236.4000000000001</v>
      </c>
      <c r="E40">
        <v>1061.5</v>
      </c>
      <c r="F40">
        <f t="shared" si="4"/>
        <v>1503.6000000000001</v>
      </c>
      <c r="G40">
        <f t="shared" si="4"/>
        <v>1498.1</v>
      </c>
      <c r="H40" s="20">
        <f t="shared" si="5"/>
        <v>0.36713170015354457</v>
      </c>
    </row>
    <row r="41" spans="1:9" x14ac:dyDescent="0.25">
      <c r="A41" s="5">
        <f t="shared" si="2"/>
        <v>39121</v>
      </c>
      <c r="B41">
        <v>338</v>
      </c>
      <c r="C41">
        <v>550.5</v>
      </c>
      <c r="D41">
        <v>1237</v>
      </c>
      <c r="E41">
        <v>1085.7</v>
      </c>
      <c r="F41">
        <f t="shared" si="4"/>
        <v>1575</v>
      </c>
      <c r="G41">
        <f t="shared" si="4"/>
        <v>1636.2</v>
      </c>
      <c r="H41" s="20">
        <f t="shared" si="5"/>
        <v>-3.7403740374037375</v>
      </c>
    </row>
    <row r="42" spans="1:9" x14ac:dyDescent="0.25">
      <c r="A42" s="5">
        <f t="shared" si="2"/>
        <v>39128</v>
      </c>
      <c r="B42">
        <v>362.7</v>
      </c>
      <c r="C42">
        <v>438.9</v>
      </c>
      <c r="D42">
        <v>1237.7</v>
      </c>
      <c r="E42">
        <v>1164.4000000000001</v>
      </c>
      <c r="F42">
        <f t="shared" si="4"/>
        <v>1600.4</v>
      </c>
      <c r="G42">
        <f t="shared" si="4"/>
        <v>1603.3000000000002</v>
      </c>
      <c r="H42" s="20">
        <f t="shared" si="5"/>
        <v>-0.18087694130856091</v>
      </c>
    </row>
    <row r="43" spans="1:9" x14ac:dyDescent="0.25">
      <c r="A43" s="5">
        <f t="shared" si="2"/>
        <v>39135</v>
      </c>
      <c r="B43">
        <v>305.89999999999998</v>
      </c>
      <c r="C43">
        <v>433.9</v>
      </c>
      <c r="D43">
        <v>1293.0999999999999</v>
      </c>
      <c r="E43">
        <v>1164.4000000000001</v>
      </c>
      <c r="F43">
        <f t="shared" si="4"/>
        <v>1599</v>
      </c>
      <c r="G43">
        <f t="shared" si="4"/>
        <v>1598.3000000000002</v>
      </c>
      <c r="H43" s="20">
        <f t="shared" si="5"/>
        <v>4.3796533817164196E-2</v>
      </c>
    </row>
    <row r="44" spans="1:9" x14ac:dyDescent="0.25">
      <c r="A44" s="5">
        <f t="shared" si="2"/>
        <v>39142</v>
      </c>
      <c r="B44">
        <v>285.8</v>
      </c>
      <c r="C44">
        <v>416.8</v>
      </c>
      <c r="D44">
        <v>1329.3</v>
      </c>
      <c r="E44">
        <v>1182.0999999999999</v>
      </c>
      <c r="F44">
        <f t="shared" ref="F44:G46" si="6">+B44+D44</f>
        <v>1615.1</v>
      </c>
      <c r="G44">
        <f t="shared" si="6"/>
        <v>1598.8999999999999</v>
      </c>
      <c r="H44" s="20">
        <f t="shared" si="5"/>
        <v>1.0131965726436931</v>
      </c>
    </row>
    <row r="45" spans="1:9" x14ac:dyDescent="0.25">
      <c r="A45" s="5">
        <f t="shared" si="2"/>
        <v>39149</v>
      </c>
      <c r="B45">
        <v>210.2</v>
      </c>
      <c r="C45">
        <v>328.1</v>
      </c>
      <c r="D45">
        <v>1406.6</v>
      </c>
      <c r="E45">
        <v>1275.4000000000001</v>
      </c>
      <c r="F45">
        <f t="shared" si="6"/>
        <v>1616.8</v>
      </c>
      <c r="G45">
        <f t="shared" si="6"/>
        <v>1603.5</v>
      </c>
      <c r="H45" s="20">
        <f t="shared" ref="H45:H50" si="7">+(F45/G45-1)*100</f>
        <v>0.829435609603979</v>
      </c>
    </row>
    <row r="46" spans="1:9" x14ac:dyDescent="0.25">
      <c r="A46" s="5">
        <f t="shared" si="2"/>
        <v>39156</v>
      </c>
      <c r="B46">
        <v>280.2</v>
      </c>
      <c r="C46">
        <v>332.6</v>
      </c>
      <c r="D46">
        <v>1406.8</v>
      </c>
      <c r="E46">
        <v>1322.7</v>
      </c>
      <c r="F46">
        <f t="shared" si="6"/>
        <v>1687</v>
      </c>
      <c r="G46">
        <f t="shared" si="6"/>
        <v>1655.3000000000002</v>
      </c>
      <c r="H46" s="20">
        <f t="shared" si="7"/>
        <v>1.9150607140699494</v>
      </c>
    </row>
    <row r="47" spans="1:9" x14ac:dyDescent="0.25">
      <c r="A47" s="5">
        <f t="shared" si="2"/>
        <v>39163</v>
      </c>
      <c r="B47">
        <v>323.7</v>
      </c>
      <c r="C47">
        <v>332.6</v>
      </c>
      <c r="D47">
        <v>1408.1</v>
      </c>
      <c r="E47">
        <v>1322.7</v>
      </c>
      <c r="F47">
        <f t="shared" ref="F47:G49" si="8">+B47+D47</f>
        <v>1731.8</v>
      </c>
      <c r="G47">
        <f t="shared" si="8"/>
        <v>1655.3000000000002</v>
      </c>
      <c r="H47" s="20">
        <f t="shared" si="7"/>
        <v>4.6215187579290662</v>
      </c>
    </row>
    <row r="48" spans="1:9" x14ac:dyDescent="0.25">
      <c r="A48" s="5">
        <f t="shared" si="2"/>
        <v>39170</v>
      </c>
      <c r="B48">
        <v>301</v>
      </c>
      <c r="C48">
        <v>272.8</v>
      </c>
      <c r="D48">
        <v>1433.6</v>
      </c>
      <c r="E48">
        <v>1366.8</v>
      </c>
      <c r="F48">
        <f t="shared" si="8"/>
        <v>1734.6</v>
      </c>
      <c r="G48">
        <f t="shared" si="8"/>
        <v>1639.6</v>
      </c>
      <c r="H48" s="20">
        <f t="shared" si="7"/>
        <v>5.7940961210051212</v>
      </c>
    </row>
    <row r="49" spans="1:9" x14ac:dyDescent="0.25">
      <c r="A49" s="5">
        <f t="shared" si="2"/>
        <v>39177</v>
      </c>
      <c r="B49">
        <v>351.2</v>
      </c>
      <c r="C49">
        <v>232</v>
      </c>
      <c r="D49">
        <v>1434.2</v>
      </c>
      <c r="E49">
        <v>1411.4</v>
      </c>
      <c r="F49">
        <f t="shared" si="8"/>
        <v>1785.4</v>
      </c>
      <c r="G49">
        <f t="shared" si="8"/>
        <v>1643.4</v>
      </c>
      <c r="H49" s="20">
        <f t="shared" si="7"/>
        <v>8.6406230984544141</v>
      </c>
    </row>
    <row r="50" spans="1:9" x14ac:dyDescent="0.25">
      <c r="A50" s="5">
        <f t="shared" si="2"/>
        <v>39184</v>
      </c>
      <c r="B50">
        <v>224.9</v>
      </c>
      <c r="C50">
        <v>232</v>
      </c>
      <c r="D50">
        <v>1560.9</v>
      </c>
      <c r="E50">
        <v>1411.4</v>
      </c>
      <c r="F50">
        <f t="shared" ref="F50:G52" si="9">+B50+D50</f>
        <v>1785.8000000000002</v>
      </c>
      <c r="G50">
        <f t="shared" si="9"/>
        <v>1643.4</v>
      </c>
      <c r="H50" s="20">
        <f t="shared" si="7"/>
        <v>8.6649628818303626</v>
      </c>
    </row>
    <row r="51" spans="1:9" x14ac:dyDescent="0.25">
      <c r="A51" s="5">
        <f t="shared" si="2"/>
        <v>39191</v>
      </c>
      <c r="B51">
        <v>199.6</v>
      </c>
      <c r="C51">
        <v>182</v>
      </c>
      <c r="D51">
        <v>1589.1</v>
      </c>
      <c r="E51">
        <v>1459.4</v>
      </c>
      <c r="F51">
        <f t="shared" si="9"/>
        <v>1788.6999999999998</v>
      </c>
      <c r="G51">
        <f t="shared" si="9"/>
        <v>1641.4</v>
      </c>
      <c r="H51" s="20">
        <f t="shared" ref="H51:H57" si="10">+(F51/G51-1)*100</f>
        <v>8.9740465456317651</v>
      </c>
    </row>
    <row r="52" spans="1:9" x14ac:dyDescent="0.25">
      <c r="A52" s="5">
        <f t="shared" si="2"/>
        <v>39198</v>
      </c>
      <c r="B52">
        <v>180.6</v>
      </c>
      <c r="C52">
        <v>216</v>
      </c>
      <c r="D52">
        <v>1609.8</v>
      </c>
      <c r="E52">
        <v>1476.2</v>
      </c>
      <c r="F52">
        <f t="shared" si="9"/>
        <v>1790.3999999999999</v>
      </c>
      <c r="G52">
        <f t="shared" si="9"/>
        <v>1692.2</v>
      </c>
      <c r="H52" s="20">
        <f t="shared" si="10"/>
        <v>5.8030965606902241</v>
      </c>
    </row>
    <row r="53" spans="1:9" x14ac:dyDescent="0.25">
      <c r="A53" s="5">
        <f t="shared" si="2"/>
        <v>39205</v>
      </c>
      <c r="B53">
        <v>186.6</v>
      </c>
      <c r="C53">
        <v>218</v>
      </c>
      <c r="D53">
        <v>1611.8</v>
      </c>
      <c r="E53">
        <v>1493</v>
      </c>
      <c r="F53">
        <f t="shared" ref="F53:G55" si="11">+B53+D53</f>
        <v>1798.3999999999999</v>
      </c>
      <c r="G53">
        <f t="shared" si="11"/>
        <v>1711</v>
      </c>
      <c r="H53" s="20">
        <f t="shared" si="10"/>
        <v>5.1081239041496085</v>
      </c>
      <c r="I53">
        <v>291</v>
      </c>
    </row>
    <row r="54" spans="1:9" x14ac:dyDescent="0.25">
      <c r="A54" s="5">
        <f t="shared" si="2"/>
        <v>39212</v>
      </c>
      <c r="B54">
        <v>143.1</v>
      </c>
      <c r="C54">
        <v>174.9</v>
      </c>
      <c r="D54">
        <v>1657.4</v>
      </c>
      <c r="E54">
        <v>1538</v>
      </c>
      <c r="F54">
        <f t="shared" si="11"/>
        <v>1800.5</v>
      </c>
      <c r="G54">
        <f t="shared" si="11"/>
        <v>1712.9</v>
      </c>
      <c r="H54" s="20">
        <f t="shared" si="10"/>
        <v>5.114133924922637</v>
      </c>
      <c r="I54">
        <v>323</v>
      </c>
    </row>
    <row r="55" spans="1:9" x14ac:dyDescent="0.25">
      <c r="A55" s="5">
        <f t="shared" si="2"/>
        <v>39219</v>
      </c>
      <c r="B55">
        <v>136.5</v>
      </c>
      <c r="C55">
        <v>174.9</v>
      </c>
      <c r="D55">
        <v>1658.9</v>
      </c>
      <c r="E55">
        <v>1538</v>
      </c>
      <c r="F55">
        <f t="shared" si="11"/>
        <v>1795.4</v>
      </c>
      <c r="G55">
        <f t="shared" si="11"/>
        <v>1712.9</v>
      </c>
      <c r="H55" s="20">
        <f t="shared" si="10"/>
        <v>4.8163932512113927</v>
      </c>
      <c r="I55">
        <v>397.5</v>
      </c>
    </row>
    <row r="56" spans="1:9" x14ac:dyDescent="0.25">
      <c r="A56" s="5">
        <f t="shared" si="2"/>
        <v>39226</v>
      </c>
      <c r="B56">
        <v>27.4</v>
      </c>
      <c r="C56">
        <v>131.80000000000001</v>
      </c>
      <c r="D56">
        <v>1739.2</v>
      </c>
      <c r="E56">
        <v>1585.2</v>
      </c>
      <c r="F56">
        <f>+B56+D56</f>
        <v>1766.6000000000001</v>
      </c>
      <c r="G56">
        <f>+C56+E56</f>
        <v>1717</v>
      </c>
      <c r="H56" s="20">
        <f t="shared" si="10"/>
        <v>2.8887594641817227</v>
      </c>
      <c r="I56">
        <v>477.5</v>
      </c>
    </row>
    <row r="57" spans="1:9" x14ac:dyDescent="0.25">
      <c r="A57" s="5">
        <f t="shared" si="2"/>
        <v>39233</v>
      </c>
      <c r="F57">
        <v>1739.2</v>
      </c>
      <c r="G57">
        <v>1676.3</v>
      </c>
      <c r="H57" s="20">
        <f t="shared" si="10"/>
        <v>3.7523116387281563</v>
      </c>
    </row>
    <row r="58" spans="1:9" x14ac:dyDescent="0.25">
      <c r="A58" s="5">
        <f t="shared" si="2"/>
        <v>39240</v>
      </c>
      <c r="B58">
        <v>527.79999999999995</v>
      </c>
      <c r="C58">
        <v>578.1</v>
      </c>
      <c r="D58">
        <v>0.7</v>
      </c>
      <c r="E58">
        <v>51.5</v>
      </c>
      <c r="F58">
        <f t="shared" ref="F58:G60" si="12">+B58+D58</f>
        <v>528.5</v>
      </c>
      <c r="G58">
        <f t="shared" si="12"/>
        <v>629.6</v>
      </c>
      <c r="H58" s="20">
        <f t="shared" ref="H58:H63" si="13">+(F58/G58-1)*100</f>
        <v>-16.057814485387556</v>
      </c>
    </row>
    <row r="59" spans="1:9" x14ac:dyDescent="0.25">
      <c r="A59" s="5">
        <f t="shared" si="2"/>
        <v>39247</v>
      </c>
      <c r="B59">
        <v>541.79999999999995</v>
      </c>
      <c r="C59">
        <v>556.1</v>
      </c>
      <c r="D59">
        <v>18.100000000000001</v>
      </c>
      <c r="E59">
        <v>75.7</v>
      </c>
      <c r="F59">
        <f t="shared" si="12"/>
        <v>559.9</v>
      </c>
      <c r="G59">
        <f t="shared" si="12"/>
        <v>631.80000000000007</v>
      </c>
      <c r="H59" s="20">
        <f t="shared" si="13"/>
        <v>-11.380183602405836</v>
      </c>
    </row>
    <row r="60" spans="1:9" x14ac:dyDescent="0.25">
      <c r="A60" s="5">
        <f t="shared" si="2"/>
        <v>39254</v>
      </c>
      <c r="B60">
        <v>540.5</v>
      </c>
      <c r="C60">
        <v>563.6</v>
      </c>
      <c r="D60">
        <v>19.8</v>
      </c>
      <c r="E60">
        <v>109.3</v>
      </c>
      <c r="F60">
        <f t="shared" si="12"/>
        <v>560.29999999999995</v>
      </c>
      <c r="G60">
        <f t="shared" si="12"/>
        <v>672.9</v>
      </c>
      <c r="H60" s="20">
        <f t="shared" si="13"/>
        <v>-16.733541388022001</v>
      </c>
    </row>
    <row r="61" spans="1:9" x14ac:dyDescent="0.25">
      <c r="A61" s="5">
        <f t="shared" si="2"/>
        <v>39261</v>
      </c>
      <c r="B61">
        <v>478.5</v>
      </c>
      <c r="C61">
        <v>520.6</v>
      </c>
      <c r="D61">
        <v>86.8</v>
      </c>
      <c r="E61">
        <v>151.80000000000001</v>
      </c>
      <c r="F61">
        <f t="shared" ref="F61:G63" si="14">+B61+D61</f>
        <v>565.29999999999995</v>
      </c>
      <c r="G61">
        <f t="shared" si="14"/>
        <v>672.40000000000009</v>
      </c>
      <c r="H61" s="20">
        <f t="shared" si="13"/>
        <v>-15.928019036287944</v>
      </c>
    </row>
    <row r="62" spans="1:9" x14ac:dyDescent="0.25">
      <c r="A62" s="5">
        <f t="shared" si="2"/>
        <v>39268</v>
      </c>
      <c r="B62">
        <v>477.9</v>
      </c>
      <c r="C62">
        <v>571.6</v>
      </c>
      <c r="D62">
        <v>87.4</v>
      </c>
      <c r="E62">
        <v>151.80000000000001</v>
      </c>
      <c r="F62">
        <f t="shared" si="14"/>
        <v>565.29999999999995</v>
      </c>
      <c r="G62">
        <f t="shared" si="14"/>
        <v>723.40000000000009</v>
      </c>
      <c r="H62" s="20">
        <f t="shared" si="13"/>
        <v>-21.855128559579772</v>
      </c>
    </row>
    <row r="63" spans="1:9" x14ac:dyDescent="0.25">
      <c r="A63" s="5">
        <f t="shared" si="2"/>
        <v>39275</v>
      </c>
      <c r="B63">
        <v>535</v>
      </c>
      <c r="C63">
        <v>606.1</v>
      </c>
      <c r="D63">
        <v>88.3</v>
      </c>
      <c r="E63">
        <v>197.3</v>
      </c>
      <c r="F63">
        <f t="shared" si="14"/>
        <v>623.29999999999995</v>
      </c>
      <c r="G63">
        <f t="shared" si="14"/>
        <v>803.40000000000009</v>
      </c>
      <c r="H63" s="20">
        <f t="shared" si="13"/>
        <v>-22.417226786158839</v>
      </c>
    </row>
    <row r="64" spans="1:9" x14ac:dyDescent="0.25">
      <c r="A64" s="5">
        <f t="shared" si="2"/>
        <v>39282</v>
      </c>
      <c r="B64">
        <v>518.1</v>
      </c>
      <c r="C64">
        <v>588.1</v>
      </c>
      <c r="D64">
        <v>106.8</v>
      </c>
      <c r="E64">
        <v>241</v>
      </c>
      <c r="F64">
        <f t="shared" ref="F64:G66" si="15">+B64+D64</f>
        <v>624.9</v>
      </c>
      <c r="G64">
        <f t="shared" si="15"/>
        <v>829.1</v>
      </c>
      <c r="H64" s="20">
        <f t="shared" ref="H64:H69" si="16">+(F64/G64-1)*100</f>
        <v>-24.629115908816789</v>
      </c>
    </row>
    <row r="65" spans="1:9" x14ac:dyDescent="0.25">
      <c r="A65" s="5">
        <f t="shared" si="2"/>
        <v>39289</v>
      </c>
      <c r="B65">
        <v>758.4</v>
      </c>
      <c r="C65">
        <v>609.9</v>
      </c>
      <c r="D65">
        <v>107.5</v>
      </c>
      <c r="E65">
        <v>241</v>
      </c>
      <c r="F65">
        <f t="shared" si="15"/>
        <v>865.9</v>
      </c>
      <c r="G65">
        <f t="shared" si="15"/>
        <v>850.9</v>
      </c>
      <c r="H65" s="20">
        <f t="shared" si="16"/>
        <v>1.7628393465742187</v>
      </c>
    </row>
    <row r="66" spans="1:9" x14ac:dyDescent="0.25">
      <c r="A66" s="5">
        <f t="shared" si="2"/>
        <v>39296</v>
      </c>
      <c r="B66">
        <v>708</v>
      </c>
      <c r="C66">
        <v>609.5</v>
      </c>
      <c r="D66">
        <v>159.69999999999999</v>
      </c>
      <c r="E66">
        <v>291.2</v>
      </c>
      <c r="F66">
        <f t="shared" si="15"/>
        <v>867.7</v>
      </c>
      <c r="G66">
        <f t="shared" si="15"/>
        <v>900.7</v>
      </c>
      <c r="H66" s="20">
        <f t="shared" si="16"/>
        <v>-3.6638170311979579</v>
      </c>
    </row>
    <row r="67" spans="1:9" x14ac:dyDescent="0.25">
      <c r="A67" s="5">
        <f t="shared" si="2"/>
        <v>39303</v>
      </c>
      <c r="B67">
        <v>751.5</v>
      </c>
      <c r="C67">
        <v>567.4</v>
      </c>
      <c r="D67">
        <v>213.1</v>
      </c>
      <c r="E67">
        <v>332.3</v>
      </c>
      <c r="F67">
        <f t="shared" ref="F67:G69" si="17">+B67+D67</f>
        <v>964.6</v>
      </c>
      <c r="G67">
        <f t="shared" si="17"/>
        <v>899.7</v>
      </c>
      <c r="H67" s="20">
        <f t="shared" si="16"/>
        <v>7.213515616316557</v>
      </c>
    </row>
    <row r="68" spans="1:9" x14ac:dyDescent="0.25">
      <c r="A68" s="5">
        <f t="shared" si="2"/>
        <v>39310</v>
      </c>
      <c r="B68">
        <v>708.2</v>
      </c>
      <c r="C68">
        <v>571.79999999999995</v>
      </c>
      <c r="D68">
        <v>258.7</v>
      </c>
      <c r="E68">
        <v>377.8</v>
      </c>
      <c r="F68">
        <f t="shared" si="17"/>
        <v>966.90000000000009</v>
      </c>
      <c r="G68">
        <f t="shared" si="17"/>
        <v>949.59999999999991</v>
      </c>
      <c r="H68" s="20">
        <f t="shared" si="16"/>
        <v>1.8218197135636327</v>
      </c>
    </row>
    <row r="69" spans="1:9" x14ac:dyDescent="0.25">
      <c r="A69" s="5">
        <f t="shared" si="2"/>
        <v>39317</v>
      </c>
      <c r="B69">
        <v>692.8</v>
      </c>
      <c r="C69">
        <v>507.1</v>
      </c>
      <c r="D69">
        <v>281</v>
      </c>
      <c r="E69">
        <v>450.6</v>
      </c>
      <c r="F69">
        <f t="shared" si="17"/>
        <v>973.8</v>
      </c>
      <c r="G69">
        <f t="shared" si="17"/>
        <v>957.7</v>
      </c>
      <c r="H69" s="20">
        <f t="shared" si="16"/>
        <v>1.6811109950924052</v>
      </c>
    </row>
    <row r="70" spans="1:9" x14ac:dyDescent="0.25">
      <c r="A70" s="5">
        <f t="shared" si="2"/>
        <v>39324</v>
      </c>
      <c r="B70">
        <v>774.6</v>
      </c>
      <c r="C70">
        <v>495.2</v>
      </c>
      <c r="D70">
        <v>328.3</v>
      </c>
      <c r="E70">
        <v>499.1</v>
      </c>
      <c r="F70">
        <f t="shared" ref="F70:G72" si="18">+B70+D70</f>
        <v>1102.9000000000001</v>
      </c>
      <c r="G70">
        <f t="shared" si="18"/>
        <v>994.3</v>
      </c>
      <c r="H70" s="20">
        <f t="shared" ref="H70:H75" si="19">+(F70/G70-1)*100</f>
        <v>10.922256864125535</v>
      </c>
    </row>
    <row r="71" spans="1:9" x14ac:dyDescent="0.25">
      <c r="A71" s="5">
        <f t="shared" si="2"/>
        <v>39331</v>
      </c>
      <c r="B71">
        <v>729.3</v>
      </c>
      <c r="C71">
        <v>495.2</v>
      </c>
      <c r="D71">
        <v>370.4</v>
      </c>
      <c r="E71">
        <v>499.1</v>
      </c>
      <c r="F71">
        <f t="shared" si="18"/>
        <v>1099.6999999999998</v>
      </c>
      <c r="G71">
        <f t="shared" si="18"/>
        <v>994.3</v>
      </c>
      <c r="H71" s="20">
        <f t="shared" si="19"/>
        <v>10.600422407724007</v>
      </c>
    </row>
    <row r="72" spans="1:9" x14ac:dyDescent="0.25">
      <c r="A72" s="5">
        <f t="shared" si="2"/>
        <v>39338</v>
      </c>
      <c r="B72">
        <v>779.3</v>
      </c>
      <c r="C72">
        <v>485.4</v>
      </c>
      <c r="D72">
        <v>370.4</v>
      </c>
      <c r="E72">
        <v>535.20000000000005</v>
      </c>
      <c r="F72">
        <f t="shared" si="18"/>
        <v>1149.6999999999998</v>
      </c>
      <c r="G72">
        <f t="shared" si="18"/>
        <v>1020.6</v>
      </c>
      <c r="H72" s="20">
        <f t="shared" si="19"/>
        <v>12.649421908681147</v>
      </c>
    </row>
    <row r="73" spans="1:9" x14ac:dyDescent="0.25">
      <c r="A73" s="5">
        <f t="shared" si="2"/>
        <v>39345</v>
      </c>
      <c r="B73">
        <v>727.3</v>
      </c>
      <c r="C73">
        <v>499.4</v>
      </c>
      <c r="D73">
        <v>418.7</v>
      </c>
      <c r="E73">
        <v>535.20000000000005</v>
      </c>
      <c r="F73">
        <f t="shared" ref="F73:G75" si="20">+B73+D73</f>
        <v>1146</v>
      </c>
      <c r="G73">
        <f t="shared" si="20"/>
        <v>1034.5999999999999</v>
      </c>
      <c r="H73" s="20">
        <f t="shared" si="19"/>
        <v>10.767446356079645</v>
      </c>
    </row>
    <row r="74" spans="1:9" x14ac:dyDescent="0.25">
      <c r="A74" s="5">
        <f t="shared" si="2"/>
        <v>39352</v>
      </c>
      <c r="B74">
        <v>727.3</v>
      </c>
      <c r="C74">
        <v>499.4</v>
      </c>
      <c r="D74">
        <v>418.7</v>
      </c>
      <c r="E74">
        <v>535.20000000000005</v>
      </c>
      <c r="F74">
        <f t="shared" si="20"/>
        <v>1146</v>
      </c>
      <c r="G74">
        <f t="shared" si="20"/>
        <v>1034.5999999999999</v>
      </c>
      <c r="H74" s="20">
        <f t="shared" si="19"/>
        <v>10.767446356079645</v>
      </c>
    </row>
    <row r="75" spans="1:9" x14ac:dyDescent="0.25">
      <c r="A75" s="5">
        <f t="shared" si="2"/>
        <v>39359</v>
      </c>
      <c r="B75">
        <v>724.3</v>
      </c>
      <c r="C75">
        <v>463.4</v>
      </c>
      <c r="D75">
        <v>438.5</v>
      </c>
      <c r="E75">
        <v>623.5</v>
      </c>
      <c r="F75">
        <f t="shared" si="20"/>
        <v>1162.8</v>
      </c>
      <c r="G75">
        <f t="shared" si="20"/>
        <v>1086.9000000000001</v>
      </c>
      <c r="H75" s="20">
        <f t="shared" si="19"/>
        <v>6.983163124482461</v>
      </c>
    </row>
    <row r="76" spans="1:9" x14ac:dyDescent="0.25">
      <c r="A76" s="5">
        <f t="shared" si="2"/>
        <v>39366</v>
      </c>
      <c r="B76">
        <v>950.8</v>
      </c>
      <c r="C76">
        <v>410.9</v>
      </c>
      <c r="D76">
        <v>438.5</v>
      </c>
      <c r="E76">
        <v>716.3</v>
      </c>
      <c r="F76">
        <f t="shared" ref="F76:G78" si="21">+B76+D76</f>
        <v>1389.3</v>
      </c>
      <c r="G76">
        <f t="shared" si="21"/>
        <v>1127.1999999999998</v>
      </c>
      <c r="H76" s="20">
        <f t="shared" ref="H76:H81" si="22">+(F76/G76-1)*100</f>
        <v>23.252306600425854</v>
      </c>
    </row>
    <row r="77" spans="1:9" x14ac:dyDescent="0.25">
      <c r="A77" s="5">
        <f t="shared" si="2"/>
        <v>39373</v>
      </c>
      <c r="B77">
        <v>1049.8</v>
      </c>
      <c r="C77">
        <v>418.4</v>
      </c>
      <c r="D77">
        <v>438.5</v>
      </c>
      <c r="E77">
        <v>756.9</v>
      </c>
      <c r="F77">
        <f t="shared" si="21"/>
        <v>1488.3</v>
      </c>
      <c r="G77">
        <f t="shared" si="21"/>
        <v>1175.3</v>
      </c>
      <c r="H77" s="20">
        <f t="shared" si="22"/>
        <v>26.631498340849149</v>
      </c>
    </row>
    <row r="78" spans="1:9" x14ac:dyDescent="0.25">
      <c r="A78" s="5">
        <f t="shared" si="2"/>
        <v>39380</v>
      </c>
      <c r="B78">
        <v>1004.8</v>
      </c>
      <c r="C78">
        <v>523.4</v>
      </c>
      <c r="D78">
        <v>482.2</v>
      </c>
      <c r="E78">
        <v>773.7</v>
      </c>
      <c r="F78">
        <f t="shared" si="21"/>
        <v>1487</v>
      </c>
      <c r="G78">
        <f t="shared" si="21"/>
        <v>1297.0999999999999</v>
      </c>
      <c r="H78" s="20">
        <f t="shared" si="22"/>
        <v>14.640351553465436</v>
      </c>
      <c r="I78">
        <v>79.5</v>
      </c>
    </row>
    <row r="79" spans="1:9" x14ac:dyDescent="0.25">
      <c r="A79" s="5">
        <f t="shared" si="2"/>
        <v>39387</v>
      </c>
      <c r="B79">
        <v>959.8</v>
      </c>
      <c r="C79">
        <v>530.9</v>
      </c>
      <c r="D79">
        <v>572.9</v>
      </c>
      <c r="E79">
        <v>773.7</v>
      </c>
      <c r="F79">
        <f t="shared" ref="F79:G81" si="23">+B79+D79</f>
        <v>1532.6999999999998</v>
      </c>
      <c r="G79">
        <f t="shared" si="23"/>
        <v>1304.5999999999999</v>
      </c>
      <c r="H79" s="20">
        <f t="shared" si="22"/>
        <v>17.48428637130155</v>
      </c>
    </row>
    <row r="80" spans="1:9" x14ac:dyDescent="0.25">
      <c r="A80" s="5">
        <f t="shared" si="2"/>
        <v>39394</v>
      </c>
      <c r="B80">
        <v>940.8</v>
      </c>
      <c r="C80">
        <v>488.1</v>
      </c>
      <c r="D80">
        <v>592.29999999999995</v>
      </c>
      <c r="E80">
        <v>819.2</v>
      </c>
      <c r="F80">
        <f t="shared" si="23"/>
        <v>1533.1</v>
      </c>
      <c r="G80">
        <f t="shared" si="23"/>
        <v>1307.3000000000002</v>
      </c>
      <c r="H80" s="20">
        <f t="shared" si="22"/>
        <v>17.272240495678084</v>
      </c>
    </row>
    <row r="81" spans="1:9" x14ac:dyDescent="0.25">
      <c r="A81" s="5">
        <f t="shared" si="2"/>
        <v>39401</v>
      </c>
      <c r="B81">
        <v>949.5</v>
      </c>
      <c r="C81">
        <v>474.6</v>
      </c>
      <c r="D81">
        <v>635.79999999999995</v>
      </c>
      <c r="E81">
        <v>856</v>
      </c>
      <c r="F81">
        <f t="shared" si="23"/>
        <v>1585.3</v>
      </c>
      <c r="G81">
        <f t="shared" si="23"/>
        <v>1330.6</v>
      </c>
      <c r="H81" s="20">
        <f t="shared" si="22"/>
        <v>19.141740568164735</v>
      </c>
    </row>
    <row r="82" spans="1:9" x14ac:dyDescent="0.25">
      <c r="A82" s="5">
        <f t="shared" si="2"/>
        <v>39408</v>
      </c>
      <c r="B82">
        <v>951.5</v>
      </c>
      <c r="C82">
        <v>524.6</v>
      </c>
      <c r="D82">
        <v>635.79999999999995</v>
      </c>
      <c r="E82">
        <v>856</v>
      </c>
      <c r="F82">
        <f t="shared" ref="F82:G84" si="24">+B82+D82</f>
        <v>1587.3</v>
      </c>
      <c r="G82">
        <f t="shared" si="24"/>
        <v>1380.6</v>
      </c>
      <c r="H82" s="20">
        <f t="shared" ref="H82:H87" si="25">+(F82/G82-1)*100</f>
        <v>14.971751412429391</v>
      </c>
    </row>
    <row r="83" spans="1:9" x14ac:dyDescent="0.25">
      <c r="A83" s="5">
        <f t="shared" si="2"/>
        <v>39415</v>
      </c>
      <c r="B83">
        <v>959.5</v>
      </c>
      <c r="C83">
        <v>498.2</v>
      </c>
      <c r="D83">
        <v>637.29999999999995</v>
      </c>
      <c r="E83">
        <v>905.8</v>
      </c>
      <c r="F83">
        <f t="shared" si="24"/>
        <v>1596.8</v>
      </c>
      <c r="G83">
        <f t="shared" si="24"/>
        <v>1404</v>
      </c>
      <c r="H83" s="20">
        <f t="shared" si="25"/>
        <v>13.732193732193721</v>
      </c>
    </row>
    <row r="84" spans="1:9" x14ac:dyDescent="0.25">
      <c r="A84" s="5">
        <f t="shared" si="2"/>
        <v>39422</v>
      </c>
      <c r="B84">
        <v>914.1</v>
      </c>
      <c r="C84">
        <v>481.2</v>
      </c>
      <c r="D84">
        <v>688.6</v>
      </c>
      <c r="E84">
        <v>929.3</v>
      </c>
      <c r="F84">
        <f t="shared" si="24"/>
        <v>1602.7</v>
      </c>
      <c r="G84">
        <f t="shared" si="24"/>
        <v>1410.5</v>
      </c>
      <c r="H84" s="20">
        <f t="shared" si="25"/>
        <v>13.626373626373622</v>
      </c>
    </row>
    <row r="85" spans="1:9" x14ac:dyDescent="0.25">
      <c r="A85" s="5">
        <f t="shared" si="2"/>
        <v>39429</v>
      </c>
      <c r="B85">
        <v>850.3</v>
      </c>
      <c r="C85">
        <v>473.7</v>
      </c>
      <c r="D85">
        <v>758.2</v>
      </c>
      <c r="E85">
        <v>935.6</v>
      </c>
      <c r="F85">
        <f t="shared" ref="F85:G87" si="26">+B85+D85</f>
        <v>1608.5</v>
      </c>
      <c r="G85">
        <f t="shared" si="26"/>
        <v>1409.3</v>
      </c>
      <c r="H85" s="20">
        <f t="shared" si="25"/>
        <v>14.134676789895707</v>
      </c>
    </row>
    <row r="86" spans="1:9" x14ac:dyDescent="0.25">
      <c r="A86" s="5">
        <f t="shared" si="2"/>
        <v>39436</v>
      </c>
      <c r="B86">
        <v>850.3</v>
      </c>
      <c r="C86">
        <v>449.7</v>
      </c>
      <c r="D86">
        <v>758.2</v>
      </c>
      <c r="E86">
        <v>960.8</v>
      </c>
      <c r="F86">
        <f t="shared" si="26"/>
        <v>1608.5</v>
      </c>
      <c r="G86">
        <f t="shared" si="26"/>
        <v>1410.5</v>
      </c>
      <c r="H86" s="20">
        <f t="shared" si="25"/>
        <v>14.037575327897912</v>
      </c>
    </row>
    <row r="87" spans="1:9" x14ac:dyDescent="0.25">
      <c r="A87" s="5">
        <f t="shared" si="2"/>
        <v>39443</v>
      </c>
      <c r="B87">
        <v>869</v>
      </c>
      <c r="C87">
        <v>396.3</v>
      </c>
      <c r="D87">
        <v>759.5</v>
      </c>
      <c r="E87">
        <v>1015</v>
      </c>
      <c r="F87">
        <f t="shared" si="26"/>
        <v>1628.5</v>
      </c>
      <c r="G87">
        <f t="shared" si="26"/>
        <v>1411.3</v>
      </c>
      <c r="H87" s="20">
        <f t="shared" si="25"/>
        <v>15.390065896691008</v>
      </c>
    </row>
    <row r="88" spans="1:9" x14ac:dyDescent="0.25">
      <c r="A88" s="5">
        <f t="shared" si="2"/>
        <v>39450</v>
      </c>
      <c r="B88">
        <v>852</v>
      </c>
      <c r="C88">
        <v>325</v>
      </c>
      <c r="D88">
        <v>777.9</v>
      </c>
      <c r="E88">
        <v>1088.3</v>
      </c>
      <c r="F88">
        <f t="shared" ref="F88:G90" si="27">+B88+D88</f>
        <v>1629.9</v>
      </c>
      <c r="G88">
        <f t="shared" si="27"/>
        <v>1413.3</v>
      </c>
      <c r="H88" s="20">
        <f t="shared" ref="H88:H93" si="28">+(F88/G88-1)*100</f>
        <v>15.325833156442382</v>
      </c>
      <c r="I88">
        <v>169</v>
      </c>
    </row>
    <row r="89" spans="1:9" x14ac:dyDescent="0.25">
      <c r="A89" s="5">
        <f t="shared" si="2"/>
        <v>39457</v>
      </c>
      <c r="B89">
        <v>800.7</v>
      </c>
      <c r="C89">
        <v>400.7</v>
      </c>
      <c r="D89">
        <v>829.3</v>
      </c>
      <c r="E89">
        <v>1088.5999999999999</v>
      </c>
      <c r="F89">
        <f t="shared" si="27"/>
        <v>1630</v>
      </c>
      <c r="G89">
        <f t="shared" si="27"/>
        <v>1489.3</v>
      </c>
      <c r="H89" s="20">
        <f t="shared" si="28"/>
        <v>9.4473913919290951</v>
      </c>
    </row>
    <row r="90" spans="1:9" x14ac:dyDescent="0.25">
      <c r="A90" s="5">
        <f t="shared" si="2"/>
        <v>39464</v>
      </c>
      <c r="B90">
        <v>780.7</v>
      </c>
      <c r="C90">
        <v>369.7</v>
      </c>
      <c r="D90">
        <v>849.5</v>
      </c>
      <c r="E90">
        <v>1120.0999999999999</v>
      </c>
      <c r="F90">
        <f t="shared" si="27"/>
        <v>1630.2</v>
      </c>
      <c r="G90">
        <f t="shared" si="27"/>
        <v>1489.8</v>
      </c>
      <c r="H90" s="20">
        <f t="shared" si="28"/>
        <v>9.4240837696335067</v>
      </c>
    </row>
    <row r="91" spans="1:9" x14ac:dyDescent="0.25">
      <c r="A91" s="5">
        <f t="shared" si="2"/>
        <v>39471</v>
      </c>
      <c r="B91">
        <v>767.3</v>
      </c>
      <c r="C91">
        <v>325.2</v>
      </c>
      <c r="D91">
        <v>915</v>
      </c>
      <c r="E91">
        <v>1168.0999999999999</v>
      </c>
      <c r="F91">
        <f t="shared" ref="F91:G93" si="29">+B91+D91</f>
        <v>1682.3</v>
      </c>
      <c r="G91">
        <f t="shared" si="29"/>
        <v>1493.3</v>
      </c>
      <c r="H91" s="20">
        <f t="shared" si="28"/>
        <v>12.656532511886432</v>
      </c>
      <c r="I91">
        <v>374</v>
      </c>
    </row>
    <row r="92" spans="1:9" x14ac:dyDescent="0.25">
      <c r="A92" s="5">
        <f t="shared" si="2"/>
        <v>39478</v>
      </c>
      <c r="B92">
        <v>777</v>
      </c>
      <c r="C92">
        <v>267.2</v>
      </c>
      <c r="D92">
        <v>915</v>
      </c>
      <c r="E92">
        <v>1236.4000000000001</v>
      </c>
      <c r="F92">
        <f t="shared" si="29"/>
        <v>1692</v>
      </c>
      <c r="G92">
        <f t="shared" si="29"/>
        <v>1503.6000000000001</v>
      </c>
      <c r="H92" s="20">
        <f t="shared" si="28"/>
        <v>12.529928172386274</v>
      </c>
      <c r="I92">
        <v>434.1</v>
      </c>
    </row>
    <row r="93" spans="1:9" x14ac:dyDescent="0.25">
      <c r="A93" s="5">
        <f t="shared" si="2"/>
        <v>39485</v>
      </c>
      <c r="B93">
        <v>683.2</v>
      </c>
      <c r="C93">
        <v>338</v>
      </c>
      <c r="D93">
        <v>987.3</v>
      </c>
      <c r="E93">
        <v>1237</v>
      </c>
      <c r="F93">
        <f t="shared" si="29"/>
        <v>1670.5</v>
      </c>
      <c r="G93">
        <f t="shared" si="29"/>
        <v>1575</v>
      </c>
      <c r="H93" s="20">
        <f t="shared" si="28"/>
        <v>6.0634920634920597</v>
      </c>
      <c r="I93">
        <v>475.9</v>
      </c>
    </row>
    <row r="94" spans="1:9" x14ac:dyDescent="0.25">
      <c r="A94" s="5">
        <f t="shared" si="2"/>
        <v>39492</v>
      </c>
      <c r="B94">
        <v>628</v>
      </c>
      <c r="C94">
        <v>362.7</v>
      </c>
      <c r="D94">
        <v>1042.5999999999999</v>
      </c>
      <c r="E94">
        <v>1237.7</v>
      </c>
      <c r="F94">
        <f t="shared" ref="F94:G98" si="30">+B94+D94</f>
        <v>1670.6</v>
      </c>
      <c r="G94">
        <f t="shared" si="30"/>
        <v>1600.4</v>
      </c>
      <c r="H94" s="20">
        <f t="shared" ref="H94:H99" si="31">+(F94/G94-1)*100</f>
        <v>4.3864033991501961</v>
      </c>
      <c r="I94">
        <v>468.9</v>
      </c>
    </row>
    <row r="95" spans="1:9" x14ac:dyDescent="0.25">
      <c r="A95" s="5">
        <f t="shared" si="2"/>
        <v>39499</v>
      </c>
      <c r="B95">
        <v>628</v>
      </c>
      <c r="C95">
        <v>305.89999999999998</v>
      </c>
      <c r="D95">
        <v>1042.5999999999999</v>
      </c>
      <c r="E95">
        <v>1293.0999999999999</v>
      </c>
      <c r="F95">
        <f t="shared" si="30"/>
        <v>1670.6</v>
      </c>
      <c r="G95">
        <f t="shared" si="30"/>
        <v>1599</v>
      </c>
      <c r="H95" s="20">
        <f t="shared" si="31"/>
        <v>4.4777986241400836</v>
      </c>
      <c r="I95">
        <v>468.9</v>
      </c>
    </row>
    <row r="96" spans="1:9" x14ac:dyDescent="0.25">
      <c r="A96" s="5">
        <f t="shared" si="2"/>
        <v>39506</v>
      </c>
      <c r="B96">
        <v>628</v>
      </c>
      <c r="C96">
        <v>285.8</v>
      </c>
      <c r="D96">
        <v>1042.5999999999999</v>
      </c>
      <c r="E96">
        <v>1329.3</v>
      </c>
      <c r="F96">
        <f t="shared" si="30"/>
        <v>1670.6</v>
      </c>
      <c r="G96">
        <f t="shared" si="30"/>
        <v>1615.1</v>
      </c>
      <c r="H96" s="20">
        <f t="shared" si="31"/>
        <v>3.4363197325242956</v>
      </c>
      <c r="I96">
        <v>468.9</v>
      </c>
    </row>
    <row r="97" spans="1:9" x14ac:dyDescent="0.25">
      <c r="A97" s="5">
        <f t="shared" si="2"/>
        <v>39513</v>
      </c>
      <c r="B97">
        <v>563.6</v>
      </c>
      <c r="C97">
        <v>210.2</v>
      </c>
      <c r="D97">
        <v>1106.8</v>
      </c>
      <c r="E97">
        <v>1406.6</v>
      </c>
      <c r="F97">
        <f t="shared" si="30"/>
        <v>1670.4</v>
      </c>
      <c r="G97">
        <f t="shared" si="30"/>
        <v>1616.8</v>
      </c>
      <c r="H97" s="20">
        <f t="shared" si="31"/>
        <v>3.3151904997525961</v>
      </c>
      <c r="I97" s="20">
        <v>515.1</v>
      </c>
    </row>
    <row r="98" spans="1:9" x14ac:dyDescent="0.25">
      <c r="A98" s="5">
        <f t="shared" si="2"/>
        <v>39520</v>
      </c>
      <c r="B98">
        <v>538.6</v>
      </c>
      <c r="C98">
        <v>280.2</v>
      </c>
      <c r="D98">
        <v>1132</v>
      </c>
      <c r="E98">
        <v>1406.8</v>
      </c>
      <c r="F98">
        <f t="shared" si="30"/>
        <v>1670.6</v>
      </c>
      <c r="G98">
        <f t="shared" si="30"/>
        <v>1687</v>
      </c>
      <c r="H98" s="20">
        <f t="shared" si="31"/>
        <v>-0.97213989330172668</v>
      </c>
      <c r="I98" s="20">
        <v>594.29999999999995</v>
      </c>
    </row>
    <row r="99" spans="1:9" x14ac:dyDescent="0.25">
      <c r="A99" s="5">
        <f t="shared" si="2"/>
        <v>39527</v>
      </c>
      <c r="B99">
        <v>493.6</v>
      </c>
      <c r="C99">
        <v>323.7</v>
      </c>
      <c r="D99">
        <v>1177</v>
      </c>
      <c r="E99">
        <v>1408.1</v>
      </c>
      <c r="F99">
        <f t="shared" ref="F99:G101" si="32">+B99+D99</f>
        <v>1670.6</v>
      </c>
      <c r="G99">
        <f t="shared" si="32"/>
        <v>1731.8</v>
      </c>
      <c r="H99" s="20">
        <f t="shared" si="31"/>
        <v>-3.5338953689802555</v>
      </c>
      <c r="I99" s="20">
        <v>594.29999999999995</v>
      </c>
    </row>
    <row r="100" spans="1:9" x14ac:dyDescent="0.25">
      <c r="A100" s="5">
        <f t="shared" si="2"/>
        <v>39534</v>
      </c>
      <c r="B100">
        <v>413.8</v>
      </c>
      <c r="C100">
        <v>301</v>
      </c>
      <c r="D100">
        <v>1272</v>
      </c>
      <c r="E100">
        <v>1433.6</v>
      </c>
      <c r="F100">
        <f t="shared" si="32"/>
        <v>1685.8</v>
      </c>
      <c r="G100">
        <f t="shared" si="32"/>
        <v>1734.6</v>
      </c>
      <c r="H100" s="20">
        <f t="shared" ref="H100:H105" si="33">+(F100/G100-1)*100</f>
        <v>-2.8133287213190306</v>
      </c>
      <c r="I100" s="20">
        <v>594.29999999999995</v>
      </c>
    </row>
    <row r="101" spans="1:9" x14ac:dyDescent="0.25">
      <c r="A101" s="5">
        <f t="shared" si="2"/>
        <v>39541</v>
      </c>
      <c r="B101">
        <v>354</v>
      </c>
      <c r="C101">
        <v>351.2</v>
      </c>
      <c r="D101">
        <v>1316.4</v>
      </c>
      <c r="E101">
        <v>1434.2</v>
      </c>
      <c r="F101">
        <f t="shared" si="32"/>
        <v>1670.4</v>
      </c>
      <c r="G101">
        <f t="shared" si="32"/>
        <v>1785.4</v>
      </c>
      <c r="H101" s="20">
        <f t="shared" si="33"/>
        <v>-6.4411336395205581</v>
      </c>
      <c r="I101" s="20">
        <v>624.29999999999995</v>
      </c>
    </row>
    <row r="102" spans="1:9" x14ac:dyDescent="0.25">
      <c r="A102" s="5">
        <f t="shared" si="2"/>
        <v>39548</v>
      </c>
      <c r="B102">
        <v>355.3</v>
      </c>
      <c r="C102">
        <v>224.9</v>
      </c>
      <c r="D102">
        <v>1316.7</v>
      </c>
      <c r="E102">
        <v>1560.9</v>
      </c>
      <c r="F102">
        <f t="shared" ref="F102:G104" si="34">+B102+D102</f>
        <v>1672</v>
      </c>
      <c r="G102">
        <f t="shared" si="34"/>
        <v>1785.8000000000002</v>
      </c>
      <c r="H102" s="20">
        <f t="shared" si="33"/>
        <v>-6.3724941202822354</v>
      </c>
      <c r="I102" s="20">
        <v>624.29999999999995</v>
      </c>
    </row>
    <row r="103" spans="1:9" x14ac:dyDescent="0.25">
      <c r="A103" s="5">
        <f t="shared" si="2"/>
        <v>39555</v>
      </c>
      <c r="B103">
        <v>309.5</v>
      </c>
      <c r="C103">
        <v>199.6</v>
      </c>
      <c r="D103">
        <v>1366.1</v>
      </c>
      <c r="E103">
        <v>1589.1</v>
      </c>
      <c r="F103">
        <f t="shared" si="34"/>
        <v>1675.6</v>
      </c>
      <c r="G103">
        <f t="shared" si="34"/>
        <v>1788.6999999999998</v>
      </c>
      <c r="H103" s="20">
        <f t="shared" si="33"/>
        <v>-6.3230278973556153</v>
      </c>
      <c r="I103" s="20">
        <v>624.29999999999995</v>
      </c>
    </row>
    <row r="104" spans="1:9" x14ac:dyDescent="0.25">
      <c r="A104" s="5">
        <f t="shared" si="2"/>
        <v>39562</v>
      </c>
      <c r="B104">
        <v>310.39999999999998</v>
      </c>
      <c r="C104">
        <v>180.6</v>
      </c>
      <c r="D104">
        <v>1366.4</v>
      </c>
      <c r="E104">
        <v>1609.8</v>
      </c>
      <c r="F104">
        <f t="shared" si="34"/>
        <v>1676.8000000000002</v>
      </c>
      <c r="G104">
        <f t="shared" si="34"/>
        <v>1790.3999999999999</v>
      </c>
      <c r="H104" s="20">
        <f t="shared" si="33"/>
        <v>-6.3449508489722746</v>
      </c>
      <c r="I104" s="20">
        <v>624.29999999999995</v>
      </c>
    </row>
    <row r="105" spans="1:9" x14ac:dyDescent="0.25">
      <c r="A105" s="5">
        <f t="shared" si="2"/>
        <v>39569</v>
      </c>
      <c r="B105">
        <v>314.60000000000002</v>
      </c>
      <c r="C105">
        <v>186.6</v>
      </c>
      <c r="D105">
        <v>1366.5</v>
      </c>
      <c r="E105">
        <v>1611.8</v>
      </c>
      <c r="F105">
        <f t="shared" ref="F105:G107" si="35">+B105+D105</f>
        <v>1681.1</v>
      </c>
      <c r="G105">
        <f t="shared" si="35"/>
        <v>1798.3999999999999</v>
      </c>
      <c r="H105" s="20">
        <f t="shared" si="33"/>
        <v>-6.5224644128113907</v>
      </c>
      <c r="I105" s="20">
        <v>625.29999999999995</v>
      </c>
    </row>
    <row r="106" spans="1:9" x14ac:dyDescent="0.25">
      <c r="A106" s="5">
        <f t="shared" si="2"/>
        <v>39576</v>
      </c>
      <c r="B106">
        <v>219.6</v>
      </c>
      <c r="C106">
        <v>143.1</v>
      </c>
      <c r="D106">
        <v>1456.2</v>
      </c>
      <c r="E106">
        <v>1657.4</v>
      </c>
      <c r="F106">
        <f t="shared" si="35"/>
        <v>1675.8</v>
      </c>
      <c r="G106">
        <f t="shared" si="35"/>
        <v>1800.5</v>
      </c>
      <c r="H106" s="20">
        <f t="shared" ref="H106:H111" si="36">+(F106/G106-1)*100</f>
        <v>-6.9258539294640435</v>
      </c>
      <c r="I106" s="20">
        <v>625.29999999999995</v>
      </c>
    </row>
    <row r="107" spans="1:9" x14ac:dyDescent="0.25">
      <c r="A107" s="5">
        <f t="shared" si="2"/>
        <v>39583</v>
      </c>
      <c r="B107">
        <v>220.1</v>
      </c>
      <c r="C107">
        <v>136.5</v>
      </c>
      <c r="D107">
        <v>1456.2</v>
      </c>
      <c r="E107">
        <v>1658.9</v>
      </c>
      <c r="F107">
        <f t="shared" si="35"/>
        <v>1676.3</v>
      </c>
      <c r="G107">
        <f t="shared" si="35"/>
        <v>1795.4</v>
      </c>
      <c r="H107" s="20">
        <f t="shared" si="36"/>
        <v>-6.6336192491923907</v>
      </c>
      <c r="I107" s="20">
        <v>625.29999999999995</v>
      </c>
    </row>
    <row r="108" spans="1:9" x14ac:dyDescent="0.25">
      <c r="A108" s="5">
        <f t="shared" si="2"/>
        <v>39590</v>
      </c>
      <c r="B108">
        <v>169.1</v>
      </c>
      <c r="C108">
        <v>27.4</v>
      </c>
      <c r="D108">
        <v>1503.1</v>
      </c>
      <c r="E108">
        <v>1739.2</v>
      </c>
      <c r="F108">
        <f t="shared" ref="F108:G110" si="37">+B108+D108</f>
        <v>1672.1999999999998</v>
      </c>
      <c r="G108">
        <f t="shared" si="37"/>
        <v>1766.6000000000001</v>
      </c>
      <c r="H108" s="20">
        <f t="shared" si="36"/>
        <v>-5.3435978716178116</v>
      </c>
      <c r="I108" s="20">
        <v>634.1</v>
      </c>
    </row>
    <row r="109" spans="1:9" x14ac:dyDescent="0.25">
      <c r="A109" s="5">
        <f t="shared" si="2"/>
        <v>39597</v>
      </c>
      <c r="B109">
        <v>134.6</v>
      </c>
      <c r="C109">
        <v>27.3</v>
      </c>
      <c r="D109">
        <v>1538</v>
      </c>
      <c r="E109">
        <v>1739.2</v>
      </c>
      <c r="F109">
        <f t="shared" si="37"/>
        <v>1672.6</v>
      </c>
      <c r="G109">
        <f t="shared" si="37"/>
        <v>1766.5</v>
      </c>
      <c r="H109" s="20">
        <f t="shared" si="36"/>
        <v>-5.3155958109255668</v>
      </c>
      <c r="I109" s="20">
        <v>638.1</v>
      </c>
    </row>
    <row r="110" spans="1:9" x14ac:dyDescent="0.25">
      <c r="A110" s="5">
        <f t="shared" si="2"/>
        <v>39604</v>
      </c>
      <c r="B110">
        <v>774.6</v>
      </c>
      <c r="C110">
        <v>527.79999999999995</v>
      </c>
      <c r="D110">
        <v>0.1</v>
      </c>
      <c r="E110">
        <v>0.7</v>
      </c>
      <c r="F110">
        <f t="shared" si="37"/>
        <v>774.7</v>
      </c>
      <c r="G110">
        <f t="shared" si="37"/>
        <v>528.5</v>
      </c>
      <c r="H110" s="20">
        <f t="shared" si="36"/>
        <v>46.584673604541173</v>
      </c>
      <c r="I110" s="20"/>
    </row>
    <row r="111" spans="1:9" x14ac:dyDescent="0.25">
      <c r="A111" s="5">
        <f t="shared" si="2"/>
        <v>39611</v>
      </c>
      <c r="B111">
        <v>774.6</v>
      </c>
      <c r="C111">
        <v>527.79999999999995</v>
      </c>
      <c r="D111">
        <v>0.1</v>
      </c>
      <c r="E111">
        <v>0.7</v>
      </c>
      <c r="F111">
        <f t="shared" ref="F111:G113" si="38">+B111+D111</f>
        <v>774.7</v>
      </c>
      <c r="G111">
        <f t="shared" si="38"/>
        <v>528.5</v>
      </c>
      <c r="H111" s="20">
        <f t="shared" si="36"/>
        <v>46.584673604541173</v>
      </c>
    </row>
    <row r="112" spans="1:9" x14ac:dyDescent="0.25">
      <c r="A112" s="5">
        <f t="shared" si="2"/>
        <v>39618</v>
      </c>
      <c r="B112">
        <v>677.7</v>
      </c>
      <c r="C112">
        <v>540.5</v>
      </c>
      <c r="D112">
        <v>84.9</v>
      </c>
      <c r="E112">
        <v>19.8</v>
      </c>
      <c r="F112">
        <f t="shared" si="38"/>
        <v>762.6</v>
      </c>
      <c r="G112">
        <f t="shared" si="38"/>
        <v>560.29999999999995</v>
      </c>
      <c r="H112" s="20">
        <f t="shared" ref="H112:H117" si="39">+(F112/G112-1)*100</f>
        <v>36.105657683383917</v>
      </c>
    </row>
    <row r="113" spans="1:8" x14ac:dyDescent="0.25">
      <c r="A113" s="5">
        <f t="shared" si="2"/>
        <v>39625</v>
      </c>
      <c r="B113">
        <v>674.7</v>
      </c>
      <c r="C113">
        <v>478.5</v>
      </c>
      <c r="D113">
        <v>86.4</v>
      </c>
      <c r="E113">
        <v>86.8</v>
      </c>
      <c r="F113">
        <f t="shared" si="38"/>
        <v>761.1</v>
      </c>
      <c r="G113">
        <f t="shared" si="38"/>
        <v>565.29999999999995</v>
      </c>
      <c r="H113" s="20">
        <f t="shared" si="39"/>
        <v>34.636476207323554</v>
      </c>
    </row>
    <row r="114" spans="1:8" x14ac:dyDescent="0.25">
      <c r="A114" s="5">
        <f t="shared" si="2"/>
        <v>39632</v>
      </c>
      <c r="B114">
        <v>679.6</v>
      </c>
      <c r="C114">
        <v>477.9</v>
      </c>
      <c r="D114">
        <v>131</v>
      </c>
      <c r="E114">
        <v>87.4</v>
      </c>
      <c r="F114">
        <f t="shared" ref="F114:G116" si="40">+B114+D114</f>
        <v>810.6</v>
      </c>
      <c r="G114">
        <f t="shared" si="40"/>
        <v>565.29999999999995</v>
      </c>
      <c r="H114" s="20">
        <f t="shared" si="39"/>
        <v>43.392888731646927</v>
      </c>
    </row>
    <row r="115" spans="1:8" x14ac:dyDescent="0.25">
      <c r="A115" s="5">
        <f t="shared" si="2"/>
        <v>39639</v>
      </c>
      <c r="B115">
        <v>639.1</v>
      </c>
      <c r="C115">
        <v>535</v>
      </c>
      <c r="D115">
        <v>182.7</v>
      </c>
      <c r="E115">
        <v>88.3</v>
      </c>
      <c r="F115">
        <f t="shared" si="40"/>
        <v>821.8</v>
      </c>
      <c r="G115">
        <f t="shared" si="40"/>
        <v>623.29999999999995</v>
      </c>
      <c r="H115" s="20">
        <f t="shared" si="39"/>
        <v>31.846622814054236</v>
      </c>
    </row>
    <row r="116" spans="1:8" x14ac:dyDescent="0.25">
      <c r="A116" s="5">
        <f t="shared" si="2"/>
        <v>39646</v>
      </c>
      <c r="B116">
        <v>640.5</v>
      </c>
      <c r="C116">
        <v>518.1</v>
      </c>
      <c r="D116">
        <v>183.7</v>
      </c>
      <c r="E116">
        <v>106.8</v>
      </c>
      <c r="F116">
        <f t="shared" si="40"/>
        <v>824.2</v>
      </c>
      <c r="G116">
        <f t="shared" si="40"/>
        <v>624.9</v>
      </c>
      <c r="H116" s="20">
        <f t="shared" si="39"/>
        <v>31.893102896463454</v>
      </c>
    </row>
    <row r="117" spans="1:8" x14ac:dyDescent="0.25">
      <c r="A117" s="5">
        <f t="shared" si="2"/>
        <v>39653</v>
      </c>
      <c r="B117">
        <v>641.5</v>
      </c>
      <c r="C117">
        <v>758.4</v>
      </c>
      <c r="D117">
        <v>185.6</v>
      </c>
      <c r="E117">
        <v>107.5</v>
      </c>
      <c r="F117">
        <f t="shared" ref="F117:G119" si="41">+B117+D117</f>
        <v>827.1</v>
      </c>
      <c r="G117">
        <f t="shared" si="41"/>
        <v>865.9</v>
      </c>
      <c r="H117" s="20">
        <f t="shared" si="39"/>
        <v>-4.4808869384455381</v>
      </c>
    </row>
    <row r="118" spans="1:8" x14ac:dyDescent="0.25">
      <c r="A118" s="5">
        <f t="shared" si="2"/>
        <v>39660</v>
      </c>
      <c r="B118">
        <v>641.6</v>
      </c>
      <c r="C118">
        <v>708</v>
      </c>
      <c r="D118">
        <v>186</v>
      </c>
      <c r="E118">
        <v>159.69999999999999</v>
      </c>
      <c r="F118">
        <f t="shared" si="41"/>
        <v>827.6</v>
      </c>
      <c r="G118">
        <f t="shared" si="41"/>
        <v>867.7</v>
      </c>
      <c r="H118" s="20">
        <f t="shared" ref="H118:H123" si="42">+(F118/G118-1)*100</f>
        <v>-4.6214129307364349</v>
      </c>
    </row>
    <row r="119" spans="1:8" x14ac:dyDescent="0.25">
      <c r="A119" s="5">
        <f t="shared" si="2"/>
        <v>39667</v>
      </c>
      <c r="B119">
        <v>689.9</v>
      </c>
      <c r="C119">
        <v>751.5</v>
      </c>
      <c r="D119">
        <v>187.7</v>
      </c>
      <c r="E119">
        <v>213.1</v>
      </c>
      <c r="F119">
        <f t="shared" si="41"/>
        <v>877.59999999999991</v>
      </c>
      <c r="G119">
        <f t="shared" si="41"/>
        <v>964.6</v>
      </c>
      <c r="H119" s="20">
        <f t="shared" si="42"/>
        <v>-9.0192826041882732</v>
      </c>
    </row>
    <row r="120" spans="1:8" x14ac:dyDescent="0.25">
      <c r="A120" s="5">
        <f t="shared" si="2"/>
        <v>39674</v>
      </c>
      <c r="B120">
        <v>688</v>
      </c>
      <c r="C120">
        <v>708.2</v>
      </c>
      <c r="D120">
        <v>188.8</v>
      </c>
      <c r="E120">
        <v>258.7</v>
      </c>
      <c r="F120">
        <f t="shared" ref="F120:G122" si="43">+B120+D120</f>
        <v>876.8</v>
      </c>
      <c r="G120">
        <f t="shared" si="43"/>
        <v>966.90000000000009</v>
      </c>
      <c r="H120" s="20">
        <f t="shared" si="42"/>
        <v>-9.3184403764608685</v>
      </c>
    </row>
    <row r="121" spans="1:8" x14ac:dyDescent="0.25">
      <c r="A121" s="5">
        <f t="shared" si="2"/>
        <v>39681</v>
      </c>
      <c r="B121">
        <v>642.5</v>
      </c>
      <c r="C121">
        <v>692.8</v>
      </c>
      <c r="D121">
        <v>237.9</v>
      </c>
      <c r="E121">
        <v>281</v>
      </c>
      <c r="F121">
        <f t="shared" si="43"/>
        <v>880.4</v>
      </c>
      <c r="G121">
        <f t="shared" si="43"/>
        <v>973.8</v>
      </c>
      <c r="H121" s="20">
        <f t="shared" si="42"/>
        <v>-9.591291846375027</v>
      </c>
    </row>
    <row r="122" spans="1:8" x14ac:dyDescent="0.25">
      <c r="A122" s="5">
        <f t="shared" si="2"/>
        <v>39688</v>
      </c>
      <c r="B122">
        <v>649.5</v>
      </c>
      <c r="C122">
        <v>774.6</v>
      </c>
      <c r="D122">
        <v>301.60000000000002</v>
      </c>
      <c r="E122">
        <v>328.3</v>
      </c>
      <c r="F122">
        <f t="shared" si="43"/>
        <v>951.1</v>
      </c>
      <c r="G122">
        <f t="shared" si="43"/>
        <v>1102.9000000000001</v>
      </c>
      <c r="H122" s="20">
        <f t="shared" si="42"/>
        <v>-13.763713845316893</v>
      </c>
    </row>
    <row r="123" spans="1:8" x14ac:dyDescent="0.25">
      <c r="A123" s="5">
        <f t="shared" si="2"/>
        <v>39695</v>
      </c>
      <c r="B123">
        <v>651.5</v>
      </c>
      <c r="C123">
        <v>729.3</v>
      </c>
      <c r="D123">
        <v>379.2</v>
      </c>
      <c r="E123">
        <v>370.4</v>
      </c>
      <c r="F123">
        <f t="shared" ref="F123:G125" si="44">+B123+D123</f>
        <v>1030.7</v>
      </c>
      <c r="G123">
        <f t="shared" si="44"/>
        <v>1099.6999999999998</v>
      </c>
      <c r="H123" s="20">
        <f t="shared" si="42"/>
        <v>-6.2744384832226778</v>
      </c>
    </row>
    <row r="124" spans="1:8" x14ac:dyDescent="0.25">
      <c r="A124" s="5">
        <f t="shared" si="2"/>
        <v>39702</v>
      </c>
      <c r="B124">
        <v>749.4</v>
      </c>
      <c r="C124">
        <v>779.3</v>
      </c>
      <c r="D124">
        <v>380.8</v>
      </c>
      <c r="E124">
        <v>370.4</v>
      </c>
      <c r="F124">
        <f t="shared" si="44"/>
        <v>1130.2</v>
      </c>
      <c r="G124">
        <f t="shared" si="44"/>
        <v>1149.6999999999998</v>
      </c>
      <c r="H124" s="20">
        <f t="shared" ref="H124:H129" si="45">+(F124/G124-1)*100</f>
        <v>-1.6960946333826055</v>
      </c>
    </row>
    <row r="125" spans="1:8" x14ac:dyDescent="0.25">
      <c r="A125" s="5">
        <f t="shared" si="2"/>
        <v>39709</v>
      </c>
      <c r="B125">
        <v>656.8</v>
      </c>
      <c r="C125">
        <v>727.3</v>
      </c>
      <c r="D125">
        <v>476.7</v>
      </c>
      <c r="E125">
        <v>418.7</v>
      </c>
      <c r="F125">
        <f t="shared" si="44"/>
        <v>1133.5</v>
      </c>
      <c r="G125">
        <f t="shared" si="44"/>
        <v>1146</v>
      </c>
      <c r="H125" s="20">
        <f t="shared" si="45"/>
        <v>-1.0907504363001697</v>
      </c>
    </row>
    <row r="126" spans="1:8" x14ac:dyDescent="0.25">
      <c r="A126" s="5">
        <f t="shared" si="2"/>
        <v>39716</v>
      </c>
      <c r="B126">
        <v>678.8</v>
      </c>
      <c r="C126">
        <v>727.3</v>
      </c>
      <c r="D126">
        <v>476.7</v>
      </c>
      <c r="E126">
        <v>418.7</v>
      </c>
      <c r="F126">
        <f t="shared" ref="F126:G128" si="46">+B126+D126</f>
        <v>1155.5</v>
      </c>
      <c r="G126">
        <f t="shared" si="46"/>
        <v>1146</v>
      </c>
      <c r="H126" s="20">
        <f t="shared" si="45"/>
        <v>0.82897033158813027</v>
      </c>
    </row>
    <row r="127" spans="1:8" x14ac:dyDescent="0.25">
      <c r="A127" s="5">
        <f t="shared" si="2"/>
        <v>39723</v>
      </c>
      <c r="B127">
        <v>633.4</v>
      </c>
      <c r="C127">
        <v>724.3</v>
      </c>
      <c r="D127">
        <v>525.70000000000005</v>
      </c>
      <c r="E127">
        <v>438.5</v>
      </c>
      <c r="F127">
        <f t="shared" si="46"/>
        <v>1159.0999999999999</v>
      </c>
      <c r="G127">
        <f t="shared" si="46"/>
        <v>1162.8</v>
      </c>
      <c r="H127" s="20">
        <f t="shared" si="45"/>
        <v>-0.31819745442036584</v>
      </c>
    </row>
    <row r="128" spans="1:8" x14ac:dyDescent="0.25">
      <c r="A128" s="5">
        <f t="shared" si="2"/>
        <v>39730</v>
      </c>
      <c r="B128">
        <v>633.20000000000005</v>
      </c>
      <c r="C128">
        <v>950.8</v>
      </c>
      <c r="D128">
        <v>526</v>
      </c>
      <c r="E128">
        <v>438.5</v>
      </c>
      <c r="F128">
        <f t="shared" si="46"/>
        <v>1159.2</v>
      </c>
      <c r="G128">
        <f t="shared" si="46"/>
        <v>1389.3</v>
      </c>
      <c r="H128" s="20">
        <f t="shared" si="45"/>
        <v>-16.562297559922257</v>
      </c>
    </row>
    <row r="129" spans="1:8" x14ac:dyDescent="0.25">
      <c r="A129" s="5">
        <f t="shared" si="2"/>
        <v>39737</v>
      </c>
      <c r="B129">
        <v>658.2</v>
      </c>
      <c r="C129">
        <v>1049.8</v>
      </c>
      <c r="D129">
        <v>526</v>
      </c>
      <c r="E129">
        <v>438.5</v>
      </c>
      <c r="F129">
        <f t="shared" ref="F129:G131" si="47">+B129+D129</f>
        <v>1184.2</v>
      </c>
      <c r="G129">
        <f t="shared" si="47"/>
        <v>1488.3</v>
      </c>
      <c r="H129" s="20">
        <f t="shared" si="45"/>
        <v>-20.432708459315997</v>
      </c>
    </row>
    <row r="130" spans="1:8" x14ac:dyDescent="0.25">
      <c r="A130" s="5">
        <f t="shared" si="2"/>
        <v>39744</v>
      </c>
      <c r="B130">
        <v>602.20000000000005</v>
      </c>
      <c r="C130">
        <v>1004.8</v>
      </c>
      <c r="D130">
        <v>584.5</v>
      </c>
      <c r="E130">
        <v>482.2</v>
      </c>
      <c r="F130">
        <f t="shared" si="47"/>
        <v>1186.7</v>
      </c>
      <c r="G130">
        <f t="shared" si="47"/>
        <v>1487</v>
      </c>
      <c r="H130" s="20">
        <f t="shared" ref="H130:H135" si="48">+(F130/G130-1)*100</f>
        <v>-20.195023537323465</v>
      </c>
    </row>
    <row r="131" spans="1:8" x14ac:dyDescent="0.25">
      <c r="A131" s="5">
        <f t="shared" si="2"/>
        <v>39751</v>
      </c>
      <c r="B131">
        <v>510.3</v>
      </c>
      <c r="C131">
        <v>959.8</v>
      </c>
      <c r="D131">
        <v>634.20000000000005</v>
      </c>
      <c r="E131">
        <v>572.9</v>
      </c>
      <c r="F131">
        <f t="shared" si="47"/>
        <v>1144.5</v>
      </c>
      <c r="G131">
        <f t="shared" si="47"/>
        <v>1532.6999999999998</v>
      </c>
      <c r="H131" s="20">
        <f t="shared" si="48"/>
        <v>-25.327852808768835</v>
      </c>
    </row>
    <row r="132" spans="1:8" x14ac:dyDescent="0.25">
      <c r="A132" s="5">
        <f t="shared" si="2"/>
        <v>39758</v>
      </c>
      <c r="B132">
        <v>463.2</v>
      </c>
      <c r="C132">
        <v>940.8</v>
      </c>
      <c r="D132">
        <v>676.7</v>
      </c>
      <c r="E132">
        <v>592.29999999999995</v>
      </c>
      <c r="F132">
        <f t="shared" ref="F132:G134" si="49">+B132+D132</f>
        <v>1139.9000000000001</v>
      </c>
      <c r="G132">
        <f t="shared" si="49"/>
        <v>1533.1</v>
      </c>
      <c r="H132" s="20">
        <f t="shared" si="48"/>
        <v>-25.647381123214398</v>
      </c>
    </row>
    <row r="133" spans="1:8" x14ac:dyDescent="0.25">
      <c r="A133" s="5">
        <f t="shared" si="2"/>
        <v>39765</v>
      </c>
      <c r="B133">
        <v>413.2</v>
      </c>
      <c r="C133">
        <v>949.5</v>
      </c>
      <c r="D133">
        <v>727</v>
      </c>
      <c r="E133">
        <v>635.79999999999995</v>
      </c>
      <c r="F133">
        <f t="shared" si="49"/>
        <v>1140.2</v>
      </c>
      <c r="G133">
        <f t="shared" si="49"/>
        <v>1585.3</v>
      </c>
      <c r="H133" s="20">
        <f t="shared" si="48"/>
        <v>-28.076704724657787</v>
      </c>
    </row>
    <row r="134" spans="1:8" x14ac:dyDescent="0.25">
      <c r="A134" s="5">
        <f t="shared" si="2"/>
        <v>39772</v>
      </c>
      <c r="B134">
        <v>381.2</v>
      </c>
      <c r="C134">
        <v>951.5</v>
      </c>
      <c r="D134">
        <v>776</v>
      </c>
      <c r="E134">
        <v>635.79999999999995</v>
      </c>
      <c r="F134">
        <f t="shared" si="49"/>
        <v>1157.2</v>
      </c>
      <c r="G134">
        <f t="shared" si="49"/>
        <v>1587.3</v>
      </c>
      <c r="H134" s="20">
        <f t="shared" si="48"/>
        <v>-27.096327096327087</v>
      </c>
    </row>
    <row r="135" spans="1:8" x14ac:dyDescent="0.25">
      <c r="A135" s="5">
        <f t="shared" si="2"/>
        <v>39779</v>
      </c>
      <c r="B135">
        <v>358.1</v>
      </c>
      <c r="C135">
        <v>959.5</v>
      </c>
      <c r="D135">
        <v>852.8</v>
      </c>
      <c r="E135">
        <v>637.29999999999995</v>
      </c>
      <c r="F135">
        <f t="shared" ref="F135:G137" si="50">+B135+D135</f>
        <v>1210.9000000000001</v>
      </c>
      <c r="G135">
        <f t="shared" si="50"/>
        <v>1596.8</v>
      </c>
      <c r="H135" s="20">
        <f t="shared" si="48"/>
        <v>-24.167084168336661</v>
      </c>
    </row>
    <row r="136" spans="1:8" x14ac:dyDescent="0.25">
      <c r="A136" s="5">
        <f t="shared" si="2"/>
        <v>39786</v>
      </c>
      <c r="B136">
        <v>339</v>
      </c>
      <c r="C136">
        <v>914.1</v>
      </c>
      <c r="D136">
        <v>872.9</v>
      </c>
      <c r="E136">
        <v>688.6</v>
      </c>
      <c r="F136">
        <f t="shared" si="50"/>
        <v>1211.9000000000001</v>
      </c>
      <c r="G136">
        <f t="shared" si="50"/>
        <v>1602.7</v>
      </c>
      <c r="H136" s="20">
        <f t="shared" ref="H136:H141" si="51">+(F136/G136-1)*100</f>
        <v>-24.383852249329252</v>
      </c>
    </row>
    <row r="137" spans="1:8" x14ac:dyDescent="0.25">
      <c r="A137" s="5">
        <f t="shared" si="2"/>
        <v>39793</v>
      </c>
      <c r="B137">
        <v>306.5</v>
      </c>
      <c r="C137">
        <v>850.3</v>
      </c>
      <c r="D137">
        <v>926</v>
      </c>
      <c r="E137">
        <v>758.2</v>
      </c>
      <c r="F137">
        <f t="shared" si="50"/>
        <v>1232.5</v>
      </c>
      <c r="G137">
        <f t="shared" si="50"/>
        <v>1608.5</v>
      </c>
      <c r="H137" s="20">
        <f t="shared" si="51"/>
        <v>-23.375815977618895</v>
      </c>
    </row>
    <row r="138" spans="1:8" x14ac:dyDescent="0.25">
      <c r="A138" s="5">
        <f t="shared" si="2"/>
        <v>39800</v>
      </c>
      <c r="B138">
        <v>306.5</v>
      </c>
      <c r="C138">
        <v>850.3</v>
      </c>
      <c r="D138">
        <v>926</v>
      </c>
      <c r="E138">
        <v>758.2</v>
      </c>
      <c r="F138">
        <f t="shared" ref="F138:G140" si="52">+B138+D138</f>
        <v>1232.5</v>
      </c>
      <c r="G138">
        <f t="shared" si="52"/>
        <v>1608.5</v>
      </c>
      <c r="H138" s="20">
        <f t="shared" si="51"/>
        <v>-23.375815977618895</v>
      </c>
    </row>
    <row r="139" spans="1:8" x14ac:dyDescent="0.25">
      <c r="A139" s="5">
        <f t="shared" si="2"/>
        <v>39807</v>
      </c>
      <c r="B139">
        <v>300.5</v>
      </c>
      <c r="C139">
        <v>869</v>
      </c>
      <c r="D139">
        <v>969.5</v>
      </c>
      <c r="E139">
        <v>759.5</v>
      </c>
      <c r="F139">
        <f t="shared" si="52"/>
        <v>1270</v>
      </c>
      <c r="G139">
        <f t="shared" si="52"/>
        <v>1628.5</v>
      </c>
      <c r="H139" s="20">
        <f t="shared" si="51"/>
        <v>-22.014123426466071</v>
      </c>
    </row>
    <row r="140" spans="1:8" x14ac:dyDescent="0.25">
      <c r="A140" s="5">
        <f t="shared" si="2"/>
        <v>39814</v>
      </c>
      <c r="B140">
        <v>252.5</v>
      </c>
      <c r="C140">
        <v>852</v>
      </c>
      <c r="D140">
        <v>1019</v>
      </c>
      <c r="E140">
        <v>777.9</v>
      </c>
      <c r="F140">
        <f t="shared" si="52"/>
        <v>1271.5</v>
      </c>
      <c r="G140">
        <f t="shared" si="52"/>
        <v>1629.9</v>
      </c>
      <c r="H140" s="20">
        <f t="shared" si="51"/>
        <v>-21.989079084606423</v>
      </c>
    </row>
    <row r="141" spans="1:8" x14ac:dyDescent="0.25">
      <c r="A141" s="5">
        <f t="shared" si="2"/>
        <v>39821</v>
      </c>
      <c r="B141">
        <v>256.5</v>
      </c>
      <c r="C141">
        <v>800.7</v>
      </c>
      <c r="D141">
        <v>1019</v>
      </c>
      <c r="E141">
        <v>829.3</v>
      </c>
      <c r="F141">
        <f t="shared" ref="F141:G143" si="53">+B141+D141</f>
        <v>1275.5</v>
      </c>
      <c r="G141">
        <f t="shared" si="53"/>
        <v>1630</v>
      </c>
      <c r="H141" s="20">
        <f t="shared" si="51"/>
        <v>-21.74846625766871</v>
      </c>
    </row>
    <row r="142" spans="1:8" x14ac:dyDescent="0.25">
      <c r="A142" s="5">
        <f t="shared" si="2"/>
        <v>39828</v>
      </c>
      <c r="B142">
        <v>317.5</v>
      </c>
      <c r="C142">
        <v>780.7</v>
      </c>
      <c r="D142">
        <v>1034</v>
      </c>
      <c r="E142">
        <v>849.5</v>
      </c>
      <c r="F142">
        <f t="shared" si="53"/>
        <v>1351.5</v>
      </c>
      <c r="G142">
        <f t="shared" si="53"/>
        <v>1630.2</v>
      </c>
      <c r="H142" s="20">
        <f t="shared" ref="H142:H147" si="54">+(F142/G142-1)*100</f>
        <v>-17.096061832903942</v>
      </c>
    </row>
    <row r="143" spans="1:8" x14ac:dyDescent="0.25">
      <c r="A143" s="5">
        <f t="shared" si="2"/>
        <v>39835</v>
      </c>
      <c r="B143">
        <v>349</v>
      </c>
      <c r="C143">
        <v>767.3</v>
      </c>
      <c r="D143">
        <v>1034</v>
      </c>
      <c r="E143">
        <v>915</v>
      </c>
      <c r="F143">
        <f t="shared" si="53"/>
        <v>1383</v>
      </c>
      <c r="G143">
        <f t="shared" si="53"/>
        <v>1682.3</v>
      </c>
      <c r="H143" s="20">
        <f t="shared" si="54"/>
        <v>-17.791119300957025</v>
      </c>
    </row>
    <row r="144" spans="1:8" x14ac:dyDescent="0.25">
      <c r="A144" s="5">
        <f t="shared" si="2"/>
        <v>39842</v>
      </c>
      <c r="B144">
        <v>305</v>
      </c>
      <c r="C144">
        <v>777</v>
      </c>
      <c r="D144">
        <v>1080.2</v>
      </c>
      <c r="E144">
        <v>915</v>
      </c>
      <c r="F144">
        <f t="shared" ref="F144:G146" si="55">+B144+D144</f>
        <v>1385.2</v>
      </c>
      <c r="G144">
        <f t="shared" si="55"/>
        <v>1692</v>
      </c>
      <c r="H144" s="20">
        <f t="shared" si="54"/>
        <v>-18.132387706855791</v>
      </c>
    </row>
    <row r="145" spans="1:9" x14ac:dyDescent="0.25">
      <c r="A145" s="5">
        <f t="shared" si="2"/>
        <v>39849</v>
      </c>
      <c r="B145">
        <v>310</v>
      </c>
      <c r="C145">
        <v>683.2</v>
      </c>
      <c r="D145">
        <v>1080.2</v>
      </c>
      <c r="E145">
        <v>987.3</v>
      </c>
      <c r="F145">
        <f t="shared" si="55"/>
        <v>1390.2</v>
      </c>
      <c r="G145">
        <f t="shared" si="55"/>
        <v>1670.5</v>
      </c>
      <c r="H145" s="20">
        <f t="shared" si="54"/>
        <v>-16.779407363064948</v>
      </c>
    </row>
    <row r="146" spans="1:9" x14ac:dyDescent="0.25">
      <c r="A146" s="5">
        <f t="shared" si="2"/>
        <v>39856</v>
      </c>
      <c r="B146">
        <v>316.5</v>
      </c>
      <c r="C146">
        <v>628</v>
      </c>
      <c r="D146">
        <v>1080.2</v>
      </c>
      <c r="E146">
        <v>1042.5999999999999</v>
      </c>
      <c r="F146">
        <f t="shared" si="55"/>
        <v>1396.7</v>
      </c>
      <c r="G146">
        <f t="shared" si="55"/>
        <v>1670.6</v>
      </c>
      <c r="H146" s="20">
        <f t="shared" si="54"/>
        <v>-16.395307075302277</v>
      </c>
    </row>
    <row r="147" spans="1:9" x14ac:dyDescent="0.25">
      <c r="A147" s="5">
        <f t="shared" si="2"/>
        <v>39863</v>
      </c>
      <c r="B147">
        <v>336.5</v>
      </c>
      <c r="C147">
        <v>628</v>
      </c>
      <c r="D147">
        <v>1080.2</v>
      </c>
      <c r="E147">
        <v>1042.5999999999999</v>
      </c>
      <c r="F147">
        <f t="shared" ref="F147:G149" si="56">+B147+D147</f>
        <v>1416.7</v>
      </c>
      <c r="G147">
        <f t="shared" si="56"/>
        <v>1670.6</v>
      </c>
      <c r="H147" s="20">
        <f t="shared" si="54"/>
        <v>-15.19813240751825</v>
      </c>
    </row>
    <row r="148" spans="1:9" x14ac:dyDescent="0.25">
      <c r="A148" s="5">
        <f t="shared" si="2"/>
        <v>39870</v>
      </c>
      <c r="B148">
        <v>336.5</v>
      </c>
      <c r="C148">
        <v>628</v>
      </c>
      <c r="D148">
        <v>1080.2</v>
      </c>
      <c r="E148">
        <v>1042.5999999999999</v>
      </c>
      <c r="F148">
        <f t="shared" si="56"/>
        <v>1416.7</v>
      </c>
      <c r="G148">
        <f t="shared" si="56"/>
        <v>1670.6</v>
      </c>
      <c r="H148" s="20">
        <f t="shared" ref="H148:H153" si="57">+(F148/G148-1)*100</f>
        <v>-15.19813240751825</v>
      </c>
    </row>
    <row r="149" spans="1:9" x14ac:dyDescent="0.25">
      <c r="A149" s="5">
        <f t="shared" si="2"/>
        <v>39877</v>
      </c>
      <c r="B149">
        <v>243.2</v>
      </c>
      <c r="C149">
        <v>563.6</v>
      </c>
      <c r="D149">
        <v>1178</v>
      </c>
      <c r="E149">
        <v>1106.8</v>
      </c>
      <c r="F149">
        <f t="shared" si="56"/>
        <v>1421.2</v>
      </c>
      <c r="G149">
        <f t="shared" si="56"/>
        <v>1670.4</v>
      </c>
      <c r="H149" s="20">
        <f t="shared" si="57"/>
        <v>-14.918582375478929</v>
      </c>
    </row>
    <row r="150" spans="1:9" x14ac:dyDescent="0.25">
      <c r="A150" s="5">
        <f t="shared" si="2"/>
        <v>39884</v>
      </c>
      <c r="B150">
        <v>243.2</v>
      </c>
      <c r="C150">
        <v>538.6</v>
      </c>
      <c r="D150">
        <v>1178</v>
      </c>
      <c r="E150">
        <v>1132</v>
      </c>
      <c r="F150">
        <f t="shared" ref="F150:G152" si="58">+B150+D150</f>
        <v>1421.2</v>
      </c>
      <c r="G150">
        <f t="shared" si="58"/>
        <v>1670.6</v>
      </c>
      <c r="H150" s="20">
        <f t="shared" si="57"/>
        <v>-14.928768107266844</v>
      </c>
    </row>
    <row r="151" spans="1:9" x14ac:dyDescent="0.25">
      <c r="A151" s="5">
        <f t="shared" si="2"/>
        <v>39891</v>
      </c>
      <c r="B151">
        <v>254.7</v>
      </c>
      <c r="C151">
        <v>493.6</v>
      </c>
      <c r="D151">
        <v>1178</v>
      </c>
      <c r="E151">
        <v>1177</v>
      </c>
      <c r="F151">
        <f t="shared" si="58"/>
        <v>1432.7</v>
      </c>
      <c r="G151">
        <f t="shared" si="58"/>
        <v>1670.6</v>
      </c>
      <c r="H151" s="20">
        <f t="shared" si="57"/>
        <v>-14.240392673291025</v>
      </c>
    </row>
    <row r="152" spans="1:9" x14ac:dyDescent="0.25">
      <c r="A152" s="5">
        <f t="shared" si="2"/>
        <v>39898</v>
      </c>
      <c r="B152">
        <v>260.7</v>
      </c>
      <c r="C152">
        <v>413.8</v>
      </c>
      <c r="D152">
        <v>1197.7</v>
      </c>
      <c r="E152">
        <v>1272</v>
      </c>
      <c r="F152">
        <f t="shared" si="58"/>
        <v>1458.4</v>
      </c>
      <c r="G152">
        <f t="shared" si="58"/>
        <v>1685.8</v>
      </c>
      <c r="H152" s="20">
        <f t="shared" si="57"/>
        <v>-13.489144619765092</v>
      </c>
    </row>
    <row r="153" spans="1:9" x14ac:dyDescent="0.25">
      <c r="A153" s="5">
        <f t="shared" si="2"/>
        <v>39905</v>
      </c>
      <c r="B153">
        <v>247.2</v>
      </c>
      <c r="C153">
        <v>354</v>
      </c>
      <c r="D153">
        <v>1237.3</v>
      </c>
      <c r="E153">
        <v>1316.4</v>
      </c>
      <c r="F153">
        <f t="shared" ref="F153:G155" si="59">+B153+D153</f>
        <v>1484.5</v>
      </c>
      <c r="G153">
        <f t="shared" si="59"/>
        <v>1670.4</v>
      </c>
      <c r="H153" s="20">
        <f t="shared" si="57"/>
        <v>-11.129070881226056</v>
      </c>
    </row>
    <row r="154" spans="1:9" x14ac:dyDescent="0.25">
      <c r="A154" s="5">
        <f t="shared" si="2"/>
        <v>39912</v>
      </c>
      <c r="B154">
        <v>213</v>
      </c>
      <c r="C154">
        <v>355.3</v>
      </c>
      <c r="D154">
        <v>1264</v>
      </c>
      <c r="E154">
        <v>1316.7</v>
      </c>
      <c r="F154">
        <f t="shared" si="59"/>
        <v>1477</v>
      </c>
      <c r="G154">
        <f t="shared" si="59"/>
        <v>1672</v>
      </c>
      <c r="H154" s="20">
        <f t="shared" ref="H154:H159" si="60">+(F154/G154-1)*100</f>
        <v>-11.662679425837318</v>
      </c>
    </row>
    <row r="155" spans="1:9" x14ac:dyDescent="0.25">
      <c r="A155" s="5">
        <f t="shared" si="2"/>
        <v>39919</v>
      </c>
      <c r="B155">
        <v>168</v>
      </c>
      <c r="C155">
        <v>309.5</v>
      </c>
      <c r="D155">
        <v>1310</v>
      </c>
      <c r="E155">
        <v>1366.1</v>
      </c>
      <c r="F155">
        <f t="shared" si="59"/>
        <v>1478</v>
      </c>
      <c r="G155">
        <f t="shared" si="59"/>
        <v>1675.6</v>
      </c>
      <c r="H155" s="20">
        <f t="shared" si="60"/>
        <v>-11.792790642158025</v>
      </c>
    </row>
    <row r="156" spans="1:9" x14ac:dyDescent="0.25">
      <c r="A156" s="5">
        <f t="shared" si="2"/>
        <v>39926</v>
      </c>
      <c r="B156">
        <v>168</v>
      </c>
      <c r="C156">
        <v>310.39999999999998</v>
      </c>
      <c r="D156">
        <v>1310</v>
      </c>
      <c r="E156">
        <v>1366.4</v>
      </c>
      <c r="F156">
        <f t="shared" ref="F156:F187" si="61">+B156+D156</f>
        <v>1478</v>
      </c>
      <c r="G156">
        <f t="shared" ref="G156:G187" si="62">+C156+E156</f>
        <v>1676.8000000000002</v>
      </c>
      <c r="H156" s="20">
        <f t="shared" si="60"/>
        <v>-11.855916030534363</v>
      </c>
      <c r="I156">
        <v>186</v>
      </c>
    </row>
    <row r="157" spans="1:9" x14ac:dyDescent="0.25">
      <c r="A157" s="5">
        <f t="shared" si="2"/>
        <v>39933</v>
      </c>
      <c r="B157">
        <v>212</v>
      </c>
      <c r="C157">
        <v>314.60000000000002</v>
      </c>
      <c r="D157">
        <v>1319.4</v>
      </c>
      <c r="E157">
        <v>1366.5</v>
      </c>
      <c r="F157">
        <f t="shared" si="61"/>
        <v>1531.4</v>
      </c>
      <c r="G157">
        <f t="shared" si="62"/>
        <v>1681.1</v>
      </c>
      <c r="H157" s="20">
        <f t="shared" si="60"/>
        <v>-8.9048837070965341</v>
      </c>
      <c r="I157">
        <v>264.10000000000002</v>
      </c>
    </row>
    <row r="158" spans="1:9" x14ac:dyDescent="0.25">
      <c r="A158" s="5">
        <f t="shared" si="2"/>
        <v>39940</v>
      </c>
      <c r="B158">
        <v>171</v>
      </c>
      <c r="C158">
        <v>219.6</v>
      </c>
      <c r="D158">
        <v>1360.4</v>
      </c>
      <c r="E158">
        <v>1456.2</v>
      </c>
      <c r="F158">
        <f t="shared" si="61"/>
        <v>1531.4</v>
      </c>
      <c r="G158">
        <f t="shared" si="62"/>
        <v>1675.8</v>
      </c>
      <c r="H158" s="20">
        <f t="shared" si="60"/>
        <v>-8.6167800453514687</v>
      </c>
      <c r="I158">
        <v>288.10000000000002</v>
      </c>
    </row>
    <row r="159" spans="1:9" x14ac:dyDescent="0.25">
      <c r="A159" s="5">
        <f t="shared" si="2"/>
        <v>39947</v>
      </c>
      <c r="B159">
        <v>109</v>
      </c>
      <c r="C159">
        <v>220.1</v>
      </c>
      <c r="D159">
        <v>1423.2</v>
      </c>
      <c r="E159">
        <v>1456.2</v>
      </c>
      <c r="F159">
        <f t="shared" si="61"/>
        <v>1532.2</v>
      </c>
      <c r="G159">
        <f t="shared" si="62"/>
        <v>1676.3</v>
      </c>
      <c r="H159" s="20">
        <f t="shared" si="60"/>
        <v>-8.596313309073544</v>
      </c>
      <c r="I159">
        <v>314.10000000000002</v>
      </c>
    </row>
    <row r="160" spans="1:9" x14ac:dyDescent="0.25">
      <c r="A160" s="5">
        <f t="shared" si="2"/>
        <v>39954</v>
      </c>
      <c r="B160">
        <v>109</v>
      </c>
      <c r="C160">
        <v>169.1</v>
      </c>
      <c r="D160">
        <v>1423.2</v>
      </c>
      <c r="E160">
        <v>1503.1</v>
      </c>
      <c r="F160">
        <f t="shared" si="61"/>
        <v>1532.2</v>
      </c>
      <c r="G160">
        <f t="shared" si="62"/>
        <v>1672.1999999999998</v>
      </c>
      <c r="H160" s="20">
        <f t="shared" ref="H160:H191" si="63">+(F160/G160-1)*100</f>
        <v>-8.3722042817844677</v>
      </c>
      <c r="I160">
        <v>317.10000000000002</v>
      </c>
    </row>
    <row r="161" spans="1:9" x14ac:dyDescent="0.25">
      <c r="A161" s="5">
        <f t="shared" si="2"/>
        <v>39961</v>
      </c>
      <c r="B161">
        <v>109</v>
      </c>
      <c r="C161">
        <v>134.6</v>
      </c>
      <c r="D161">
        <v>1423.2</v>
      </c>
      <c r="E161">
        <v>1538</v>
      </c>
      <c r="F161">
        <f t="shared" si="61"/>
        <v>1532.2</v>
      </c>
      <c r="G161">
        <f t="shared" si="62"/>
        <v>1672.6</v>
      </c>
      <c r="H161" s="20">
        <f t="shared" si="63"/>
        <v>-8.3941169436804852</v>
      </c>
      <c r="I161">
        <v>317.10000000000002</v>
      </c>
    </row>
    <row r="162" spans="1:9" x14ac:dyDescent="0.25">
      <c r="A162" s="5">
        <f t="shared" si="2"/>
        <v>39968</v>
      </c>
      <c r="B162">
        <v>438.5</v>
      </c>
      <c r="C162">
        <v>774.6</v>
      </c>
      <c r="D162">
        <v>0</v>
      </c>
      <c r="E162">
        <v>0.1</v>
      </c>
      <c r="F162">
        <f t="shared" si="61"/>
        <v>438.5</v>
      </c>
      <c r="G162">
        <f t="shared" si="62"/>
        <v>774.7</v>
      </c>
      <c r="H162" s="20">
        <f t="shared" si="63"/>
        <v>-43.397444171937529</v>
      </c>
    </row>
    <row r="163" spans="1:9" x14ac:dyDescent="0.25">
      <c r="A163" s="5">
        <f t="shared" si="2"/>
        <v>39975</v>
      </c>
      <c r="B163">
        <v>386.5</v>
      </c>
      <c r="C163">
        <v>797.7</v>
      </c>
      <c r="D163">
        <v>50</v>
      </c>
      <c r="E163">
        <v>0.2</v>
      </c>
      <c r="F163">
        <f t="shared" si="61"/>
        <v>436.5</v>
      </c>
      <c r="G163">
        <f t="shared" si="62"/>
        <v>797.90000000000009</v>
      </c>
      <c r="H163" s="20">
        <f t="shared" si="63"/>
        <v>-45.293896478255427</v>
      </c>
    </row>
    <row r="164" spans="1:9" x14ac:dyDescent="0.25">
      <c r="A164" s="5">
        <f t="shared" si="2"/>
        <v>39982</v>
      </c>
      <c r="B164">
        <v>407.4</v>
      </c>
      <c r="C164">
        <v>677.7</v>
      </c>
      <c r="D164">
        <v>50</v>
      </c>
      <c r="E164">
        <v>84.9</v>
      </c>
      <c r="F164">
        <f t="shared" si="61"/>
        <v>457.4</v>
      </c>
      <c r="G164">
        <f t="shared" si="62"/>
        <v>762.6</v>
      </c>
      <c r="H164" s="20">
        <f t="shared" si="63"/>
        <v>-40.020980854969842</v>
      </c>
    </row>
    <row r="165" spans="1:9" x14ac:dyDescent="0.25">
      <c r="A165" s="5">
        <f t="shared" si="2"/>
        <v>39989</v>
      </c>
      <c r="B165">
        <v>439.9</v>
      </c>
      <c r="C165">
        <v>674.7</v>
      </c>
      <c r="D165">
        <v>50</v>
      </c>
      <c r="E165">
        <v>86.4</v>
      </c>
      <c r="F165">
        <f t="shared" si="61"/>
        <v>489.9</v>
      </c>
      <c r="G165">
        <f t="shared" si="62"/>
        <v>761.1</v>
      </c>
      <c r="H165" s="20">
        <f t="shared" si="63"/>
        <v>-35.632636972802523</v>
      </c>
    </row>
    <row r="166" spans="1:9" x14ac:dyDescent="0.25">
      <c r="A166" s="5">
        <f t="shared" si="2"/>
        <v>39996</v>
      </c>
      <c r="B166">
        <v>493.1</v>
      </c>
      <c r="C166">
        <v>679.6</v>
      </c>
      <c r="D166">
        <v>50</v>
      </c>
      <c r="E166">
        <v>131</v>
      </c>
      <c r="F166">
        <f t="shared" si="61"/>
        <v>543.1</v>
      </c>
      <c r="G166">
        <f t="shared" si="62"/>
        <v>810.6</v>
      </c>
      <c r="H166" s="20">
        <f t="shared" si="63"/>
        <v>-33.00024673081667</v>
      </c>
    </row>
    <row r="167" spans="1:9" x14ac:dyDescent="0.25">
      <c r="A167" s="5">
        <f t="shared" si="2"/>
        <v>40003</v>
      </c>
      <c r="B167">
        <v>495.4</v>
      </c>
      <c r="C167">
        <v>639.1</v>
      </c>
      <c r="D167">
        <v>52.5</v>
      </c>
      <c r="E167">
        <v>182.7</v>
      </c>
      <c r="F167">
        <f t="shared" si="61"/>
        <v>547.9</v>
      </c>
      <c r="G167">
        <f t="shared" si="62"/>
        <v>821.8</v>
      </c>
      <c r="H167" s="20">
        <f t="shared" si="63"/>
        <v>-33.329277196398152</v>
      </c>
    </row>
    <row r="168" spans="1:9" x14ac:dyDescent="0.25">
      <c r="A168" s="5">
        <f t="shared" si="2"/>
        <v>40010</v>
      </c>
      <c r="B168">
        <v>411.7</v>
      </c>
      <c r="C168">
        <v>640.5</v>
      </c>
      <c r="D168">
        <v>141.69999999999999</v>
      </c>
      <c r="E168">
        <v>183.7</v>
      </c>
      <c r="F168">
        <f t="shared" si="61"/>
        <v>553.4</v>
      </c>
      <c r="G168">
        <f t="shared" si="62"/>
        <v>824.2</v>
      </c>
      <c r="H168" s="20">
        <f t="shared" si="63"/>
        <v>-32.856102887648632</v>
      </c>
    </row>
    <row r="169" spans="1:9" x14ac:dyDescent="0.25">
      <c r="A169" s="5">
        <f t="shared" si="2"/>
        <v>40017</v>
      </c>
      <c r="B169">
        <v>453.7</v>
      </c>
      <c r="C169">
        <v>641.5</v>
      </c>
      <c r="D169">
        <v>153.4</v>
      </c>
      <c r="E169">
        <v>185.6</v>
      </c>
      <c r="F169">
        <f t="shared" si="61"/>
        <v>607.1</v>
      </c>
      <c r="G169">
        <f t="shared" si="62"/>
        <v>827.1</v>
      </c>
      <c r="H169" s="20">
        <f t="shared" si="63"/>
        <v>-26.598960222464029</v>
      </c>
    </row>
    <row r="170" spans="1:9" x14ac:dyDescent="0.25">
      <c r="A170" s="5">
        <f t="shared" si="2"/>
        <v>40024</v>
      </c>
      <c r="B170">
        <v>453.7</v>
      </c>
      <c r="C170">
        <v>641.6</v>
      </c>
      <c r="D170">
        <v>153.4</v>
      </c>
      <c r="E170">
        <v>186</v>
      </c>
      <c r="F170">
        <f t="shared" si="61"/>
        <v>607.1</v>
      </c>
      <c r="G170">
        <f t="shared" si="62"/>
        <v>827.6</v>
      </c>
      <c r="H170" s="20">
        <f t="shared" si="63"/>
        <v>-26.64330594490092</v>
      </c>
    </row>
    <row r="171" spans="1:9" x14ac:dyDescent="0.25">
      <c r="A171" s="5">
        <f t="shared" si="2"/>
        <v>40031</v>
      </c>
      <c r="B171">
        <v>440.6</v>
      </c>
      <c r="C171">
        <v>689.9</v>
      </c>
      <c r="D171">
        <v>199.4</v>
      </c>
      <c r="E171">
        <v>187.7</v>
      </c>
      <c r="F171">
        <f t="shared" si="61"/>
        <v>640</v>
      </c>
      <c r="G171">
        <f t="shared" si="62"/>
        <v>877.59999999999991</v>
      </c>
      <c r="H171" s="20">
        <f t="shared" si="63"/>
        <v>-27.073837739288965</v>
      </c>
    </row>
    <row r="172" spans="1:9" x14ac:dyDescent="0.25">
      <c r="A172" s="5">
        <f t="shared" si="2"/>
        <v>40038</v>
      </c>
      <c r="B172">
        <v>339.1</v>
      </c>
      <c r="C172">
        <v>688</v>
      </c>
      <c r="D172">
        <v>298.5</v>
      </c>
      <c r="E172">
        <v>188.8</v>
      </c>
      <c r="F172">
        <f t="shared" si="61"/>
        <v>637.6</v>
      </c>
      <c r="G172">
        <f t="shared" si="62"/>
        <v>876.8</v>
      </c>
      <c r="H172" s="20">
        <f t="shared" si="63"/>
        <v>-27.281021897810209</v>
      </c>
    </row>
    <row r="173" spans="1:9" x14ac:dyDescent="0.25">
      <c r="A173" s="5">
        <f t="shared" si="2"/>
        <v>40045</v>
      </c>
      <c r="B173">
        <v>285.10000000000002</v>
      </c>
      <c r="C173">
        <v>642.5</v>
      </c>
      <c r="D173">
        <v>368.8</v>
      </c>
      <c r="E173">
        <v>237.9</v>
      </c>
      <c r="F173">
        <f t="shared" si="61"/>
        <v>653.90000000000009</v>
      </c>
      <c r="G173">
        <f t="shared" si="62"/>
        <v>880.4</v>
      </c>
      <c r="H173" s="20">
        <f t="shared" si="63"/>
        <v>-25.726942298955013</v>
      </c>
    </row>
    <row r="174" spans="1:9" x14ac:dyDescent="0.25">
      <c r="A174" s="5">
        <f t="shared" si="2"/>
        <v>40052</v>
      </c>
      <c r="B174">
        <v>284.60000000000002</v>
      </c>
      <c r="C174">
        <v>649.5</v>
      </c>
      <c r="D174">
        <v>368.8</v>
      </c>
      <c r="E174">
        <v>301.60000000000002</v>
      </c>
      <c r="F174">
        <f t="shared" si="61"/>
        <v>653.40000000000009</v>
      </c>
      <c r="G174">
        <f t="shared" si="62"/>
        <v>951.1</v>
      </c>
      <c r="H174" s="20">
        <f t="shared" si="63"/>
        <v>-31.300599306066658</v>
      </c>
    </row>
    <row r="175" spans="1:9" x14ac:dyDescent="0.25">
      <c r="A175" s="5">
        <f t="shared" si="2"/>
        <v>40059</v>
      </c>
      <c r="B175">
        <v>327.10000000000002</v>
      </c>
      <c r="C175">
        <v>651.5</v>
      </c>
      <c r="D175">
        <v>368.8</v>
      </c>
      <c r="E175">
        <v>379.2</v>
      </c>
      <c r="F175">
        <f t="shared" si="61"/>
        <v>695.90000000000009</v>
      </c>
      <c r="G175">
        <f t="shared" si="62"/>
        <v>1030.7</v>
      </c>
      <c r="H175" s="20">
        <f t="shared" si="63"/>
        <v>-32.482778694091387</v>
      </c>
    </row>
    <row r="176" spans="1:9" x14ac:dyDescent="0.25">
      <c r="A176" s="5">
        <f t="shared" si="2"/>
        <v>40066</v>
      </c>
      <c r="B176">
        <v>327.10000000000002</v>
      </c>
      <c r="C176">
        <v>749.4</v>
      </c>
      <c r="D176">
        <v>417.6</v>
      </c>
      <c r="E176">
        <v>380.8</v>
      </c>
      <c r="F176">
        <f t="shared" si="61"/>
        <v>744.7</v>
      </c>
      <c r="G176">
        <f t="shared" si="62"/>
        <v>1130.2</v>
      </c>
      <c r="H176" s="20">
        <f t="shared" si="63"/>
        <v>-34.109007255353028</v>
      </c>
    </row>
    <row r="177" spans="1:9" x14ac:dyDescent="0.25">
      <c r="A177" s="5">
        <f t="shared" si="2"/>
        <v>40073</v>
      </c>
      <c r="B177">
        <v>396.1</v>
      </c>
      <c r="C177">
        <v>656.8</v>
      </c>
      <c r="D177">
        <v>417.6</v>
      </c>
      <c r="E177">
        <v>476.7</v>
      </c>
      <c r="F177">
        <f t="shared" si="61"/>
        <v>813.7</v>
      </c>
      <c r="G177">
        <f t="shared" si="62"/>
        <v>1133.5</v>
      </c>
      <c r="H177" s="20">
        <f t="shared" si="63"/>
        <v>-28.213498014997796</v>
      </c>
    </row>
    <row r="178" spans="1:9" x14ac:dyDescent="0.25">
      <c r="A178" s="5">
        <f t="shared" si="2"/>
        <v>40080</v>
      </c>
      <c r="B178">
        <v>415.1</v>
      </c>
      <c r="C178">
        <v>678.8</v>
      </c>
      <c r="D178">
        <v>462.9</v>
      </c>
      <c r="E178">
        <v>476.7</v>
      </c>
      <c r="F178">
        <f t="shared" si="61"/>
        <v>878</v>
      </c>
      <c r="G178">
        <f t="shared" si="62"/>
        <v>1155.5</v>
      </c>
      <c r="H178" s="20">
        <f t="shared" si="63"/>
        <v>-24.015577672003463</v>
      </c>
    </row>
    <row r="179" spans="1:9" x14ac:dyDescent="0.25">
      <c r="A179" s="5">
        <f t="shared" si="2"/>
        <v>40087</v>
      </c>
      <c r="B179">
        <v>419.1</v>
      </c>
      <c r="C179">
        <v>633.4</v>
      </c>
      <c r="D179">
        <v>506.9</v>
      </c>
      <c r="E179">
        <v>525.70000000000005</v>
      </c>
      <c r="F179">
        <f t="shared" si="61"/>
        <v>926</v>
      </c>
      <c r="G179">
        <f t="shared" si="62"/>
        <v>1159.0999999999999</v>
      </c>
      <c r="H179" s="20">
        <f t="shared" si="63"/>
        <v>-20.110430506427392</v>
      </c>
    </row>
    <row r="180" spans="1:9" x14ac:dyDescent="0.25">
      <c r="A180" s="5">
        <f t="shared" si="2"/>
        <v>40094</v>
      </c>
      <c r="B180">
        <v>439.1</v>
      </c>
      <c r="C180">
        <v>633.20000000000005</v>
      </c>
      <c r="D180">
        <v>525</v>
      </c>
      <c r="E180">
        <v>526</v>
      </c>
      <c r="F180">
        <f t="shared" si="61"/>
        <v>964.1</v>
      </c>
      <c r="G180">
        <f t="shared" si="62"/>
        <v>1159.2</v>
      </c>
      <c r="H180" s="20">
        <f t="shared" si="63"/>
        <v>-16.830572808833676</v>
      </c>
    </row>
    <row r="181" spans="1:9" x14ac:dyDescent="0.25">
      <c r="A181" s="5">
        <f t="shared" si="2"/>
        <v>40101</v>
      </c>
      <c r="B181">
        <v>382.3</v>
      </c>
      <c r="C181">
        <v>658.2</v>
      </c>
      <c r="D181">
        <v>621.20000000000005</v>
      </c>
      <c r="E181">
        <v>526</v>
      </c>
      <c r="F181">
        <f t="shared" si="61"/>
        <v>1003.5</v>
      </c>
      <c r="G181">
        <f t="shared" si="62"/>
        <v>1184.2</v>
      </c>
      <c r="H181" s="20">
        <f t="shared" si="63"/>
        <v>-15.25924674885999</v>
      </c>
      <c r="I181">
        <v>17</v>
      </c>
    </row>
    <row r="182" spans="1:9" x14ac:dyDescent="0.25">
      <c r="A182" s="5">
        <f t="shared" si="2"/>
        <v>40108</v>
      </c>
      <c r="B182">
        <v>360</v>
      </c>
      <c r="C182">
        <v>602.20000000000005</v>
      </c>
      <c r="D182">
        <v>667.7</v>
      </c>
      <c r="E182">
        <v>584.5</v>
      </c>
      <c r="F182">
        <f t="shared" si="61"/>
        <v>1027.7</v>
      </c>
      <c r="G182">
        <f t="shared" si="62"/>
        <v>1186.7</v>
      </c>
      <c r="H182" s="20">
        <f t="shared" si="63"/>
        <v>-13.398500042133643</v>
      </c>
      <c r="I182">
        <v>17</v>
      </c>
    </row>
    <row r="183" spans="1:9" x14ac:dyDescent="0.25">
      <c r="A183" s="5">
        <f t="shared" si="2"/>
        <v>40115</v>
      </c>
      <c r="B183">
        <v>375.6</v>
      </c>
      <c r="C183">
        <v>510.3</v>
      </c>
      <c r="D183">
        <v>667.7</v>
      </c>
      <c r="E183">
        <v>634.20000000000005</v>
      </c>
      <c r="F183">
        <f t="shared" si="61"/>
        <v>1043.3000000000002</v>
      </c>
      <c r="G183">
        <f t="shared" si="62"/>
        <v>1144.5</v>
      </c>
      <c r="H183" s="20">
        <f t="shared" si="63"/>
        <v>-8.8422892092616667</v>
      </c>
      <c r="I183">
        <v>17</v>
      </c>
    </row>
    <row r="184" spans="1:9" x14ac:dyDescent="0.25">
      <c r="A184" s="5">
        <f t="shared" si="2"/>
        <v>40122</v>
      </c>
      <c r="B184">
        <v>380.6</v>
      </c>
      <c r="C184">
        <v>413.2</v>
      </c>
      <c r="D184">
        <v>667.7</v>
      </c>
      <c r="E184">
        <v>727</v>
      </c>
      <c r="F184">
        <f t="shared" si="61"/>
        <v>1048.3000000000002</v>
      </c>
      <c r="G184">
        <f t="shared" si="62"/>
        <v>1140.2</v>
      </c>
      <c r="H184" s="20">
        <f t="shared" si="63"/>
        <v>-8.0599894755305925</v>
      </c>
      <c r="I184">
        <v>17</v>
      </c>
    </row>
    <row r="185" spans="1:9" x14ac:dyDescent="0.25">
      <c r="A185" s="5">
        <f t="shared" si="2"/>
        <v>40129</v>
      </c>
      <c r="B185">
        <v>438.6</v>
      </c>
      <c r="C185">
        <v>413.2</v>
      </c>
      <c r="D185">
        <v>708.3</v>
      </c>
      <c r="E185">
        <v>727</v>
      </c>
      <c r="F185">
        <f t="shared" si="61"/>
        <v>1146.9000000000001</v>
      </c>
      <c r="G185">
        <f t="shared" si="62"/>
        <v>1140.2</v>
      </c>
      <c r="H185" s="20">
        <f t="shared" si="63"/>
        <v>0.58761620768286171</v>
      </c>
      <c r="I185">
        <v>17</v>
      </c>
    </row>
    <row r="186" spans="1:9" x14ac:dyDescent="0.25">
      <c r="A186" s="5">
        <f t="shared" si="2"/>
        <v>40136</v>
      </c>
      <c r="B186">
        <v>527.6</v>
      </c>
      <c r="C186">
        <v>381.2</v>
      </c>
      <c r="D186">
        <v>719.4</v>
      </c>
      <c r="E186">
        <v>776</v>
      </c>
      <c r="F186">
        <f t="shared" si="61"/>
        <v>1247</v>
      </c>
      <c r="G186">
        <f t="shared" si="62"/>
        <v>1157.2</v>
      </c>
      <c r="H186" s="20">
        <f t="shared" si="63"/>
        <v>7.7601106118216245</v>
      </c>
      <c r="I186">
        <v>59.4</v>
      </c>
    </row>
    <row r="187" spans="1:9" x14ac:dyDescent="0.25">
      <c r="A187" s="5">
        <f t="shared" si="2"/>
        <v>40143</v>
      </c>
      <c r="B187">
        <v>489.3</v>
      </c>
      <c r="C187">
        <v>358.1</v>
      </c>
      <c r="D187">
        <v>757.8</v>
      </c>
      <c r="E187">
        <v>852.8</v>
      </c>
      <c r="F187">
        <f t="shared" si="61"/>
        <v>1247.0999999999999</v>
      </c>
      <c r="G187">
        <f t="shared" si="62"/>
        <v>1210.9000000000001</v>
      </c>
      <c r="H187" s="20">
        <f t="shared" si="63"/>
        <v>2.9895119332727482</v>
      </c>
      <c r="I187">
        <v>59.4</v>
      </c>
    </row>
    <row r="188" spans="1:9" x14ac:dyDescent="0.25">
      <c r="A188" s="5">
        <f t="shared" si="2"/>
        <v>40150</v>
      </c>
      <c r="B188">
        <v>489.7</v>
      </c>
      <c r="C188">
        <v>339</v>
      </c>
      <c r="D188">
        <v>757.8</v>
      </c>
      <c r="E188">
        <v>872.9</v>
      </c>
      <c r="F188">
        <f t="shared" ref="F188:F219" si="64">+B188+D188</f>
        <v>1247.5</v>
      </c>
      <c r="G188">
        <f t="shared" ref="G188:G219" si="65">+C188+E188</f>
        <v>1211.9000000000001</v>
      </c>
      <c r="H188" s="20">
        <f t="shared" si="63"/>
        <v>2.9375361003383116</v>
      </c>
      <c r="I188">
        <v>59.4</v>
      </c>
    </row>
    <row r="189" spans="1:9" x14ac:dyDescent="0.25">
      <c r="A189" s="5">
        <f t="shared" si="2"/>
        <v>40157</v>
      </c>
      <c r="B189">
        <v>470.7</v>
      </c>
      <c r="C189">
        <v>306.5</v>
      </c>
      <c r="D189">
        <v>776.6</v>
      </c>
      <c r="E189">
        <v>926</v>
      </c>
      <c r="F189">
        <f t="shared" si="64"/>
        <v>1247.3</v>
      </c>
      <c r="G189">
        <f t="shared" si="65"/>
        <v>1232.5</v>
      </c>
      <c r="H189" s="20">
        <f t="shared" si="63"/>
        <v>1.2008113590263658</v>
      </c>
      <c r="I189">
        <v>59.4</v>
      </c>
    </row>
    <row r="190" spans="1:9" x14ac:dyDescent="0.25">
      <c r="A190" s="5">
        <f t="shared" si="2"/>
        <v>40164</v>
      </c>
      <c r="B190">
        <v>467.6</v>
      </c>
      <c r="C190">
        <v>306.5</v>
      </c>
      <c r="D190">
        <v>797.6</v>
      </c>
      <c r="E190">
        <v>926</v>
      </c>
      <c r="F190">
        <f t="shared" si="64"/>
        <v>1265.2</v>
      </c>
      <c r="G190">
        <f t="shared" si="65"/>
        <v>1232.5</v>
      </c>
      <c r="H190" s="20">
        <f t="shared" si="63"/>
        <v>2.6531440162271824</v>
      </c>
      <c r="I190">
        <v>59.4</v>
      </c>
    </row>
    <row r="191" spans="1:9" x14ac:dyDescent="0.25">
      <c r="A191" s="5">
        <f t="shared" si="2"/>
        <v>40171</v>
      </c>
      <c r="B191">
        <v>520.20000000000005</v>
      </c>
      <c r="C191">
        <v>300.5</v>
      </c>
      <c r="D191">
        <v>797.6</v>
      </c>
      <c r="E191">
        <v>969.5</v>
      </c>
      <c r="F191">
        <f t="shared" si="64"/>
        <v>1317.8000000000002</v>
      </c>
      <c r="G191">
        <f t="shared" si="65"/>
        <v>1270</v>
      </c>
      <c r="H191" s="20">
        <f t="shared" si="63"/>
        <v>3.7637795275590635</v>
      </c>
      <c r="I191">
        <v>59.4</v>
      </c>
    </row>
    <row r="192" spans="1:9" x14ac:dyDescent="0.25">
      <c r="A192" s="5">
        <f t="shared" si="2"/>
        <v>40178</v>
      </c>
      <c r="B192">
        <v>521.20000000000005</v>
      </c>
      <c r="C192">
        <v>252.5</v>
      </c>
      <c r="D192">
        <v>797.6</v>
      </c>
      <c r="E192">
        <v>1019</v>
      </c>
      <c r="F192">
        <f t="shared" si="64"/>
        <v>1318.8000000000002</v>
      </c>
      <c r="G192">
        <f t="shared" si="65"/>
        <v>1271.5</v>
      </c>
      <c r="H192" s="20">
        <f t="shared" ref="H192:H223" si="66">+(F192/G192-1)*100</f>
        <v>3.7200157294534186</v>
      </c>
      <c r="I192">
        <v>59.4</v>
      </c>
    </row>
    <row r="193" spans="1:9" x14ac:dyDescent="0.25">
      <c r="A193" s="5">
        <f t="shared" si="2"/>
        <v>40185</v>
      </c>
      <c r="B193">
        <v>521.20000000000005</v>
      </c>
      <c r="C193">
        <v>256.5</v>
      </c>
      <c r="D193">
        <v>797.6</v>
      </c>
      <c r="E193">
        <v>1019</v>
      </c>
      <c r="F193">
        <f t="shared" si="64"/>
        <v>1318.8000000000002</v>
      </c>
      <c r="G193">
        <f t="shared" si="65"/>
        <v>1275.5</v>
      </c>
      <c r="H193" s="20">
        <f t="shared" si="66"/>
        <v>3.3947471579772737</v>
      </c>
      <c r="I193">
        <v>59.4</v>
      </c>
    </row>
    <row r="194" spans="1:9" x14ac:dyDescent="0.25">
      <c r="A194" s="5">
        <f t="shared" si="2"/>
        <v>40192</v>
      </c>
      <c r="B194">
        <v>708.8</v>
      </c>
      <c r="C194">
        <v>317.5</v>
      </c>
      <c r="D194">
        <v>797.6</v>
      </c>
      <c r="E194">
        <v>1034</v>
      </c>
      <c r="F194">
        <f t="shared" si="64"/>
        <v>1506.4</v>
      </c>
      <c r="G194">
        <f t="shared" si="65"/>
        <v>1351.5</v>
      </c>
      <c r="H194" s="20">
        <f t="shared" si="66"/>
        <v>11.461339252682201</v>
      </c>
      <c r="I194">
        <v>119.9</v>
      </c>
    </row>
    <row r="195" spans="1:9" x14ac:dyDescent="0.25">
      <c r="A195" s="5">
        <f t="shared" si="2"/>
        <v>40199</v>
      </c>
      <c r="B195">
        <v>658.8</v>
      </c>
      <c r="C195">
        <v>349</v>
      </c>
      <c r="D195">
        <v>847.7</v>
      </c>
      <c r="E195">
        <v>1034</v>
      </c>
      <c r="F195">
        <f t="shared" si="64"/>
        <v>1506.5</v>
      </c>
      <c r="G195">
        <f t="shared" si="65"/>
        <v>1383</v>
      </c>
      <c r="H195" s="20">
        <f t="shared" si="66"/>
        <v>8.9298626174981965</v>
      </c>
      <c r="I195">
        <v>119.9</v>
      </c>
    </row>
    <row r="196" spans="1:9" x14ac:dyDescent="0.25">
      <c r="A196" s="5">
        <f t="shared" si="2"/>
        <v>40206</v>
      </c>
      <c r="B196">
        <v>613.79999999999995</v>
      </c>
      <c r="C196">
        <v>305</v>
      </c>
      <c r="D196">
        <v>889.8</v>
      </c>
      <c r="E196">
        <v>1080.2</v>
      </c>
      <c r="F196">
        <f t="shared" si="64"/>
        <v>1503.6</v>
      </c>
      <c r="G196">
        <f t="shared" si="65"/>
        <v>1385.2</v>
      </c>
      <c r="H196" s="20">
        <f t="shared" si="66"/>
        <v>8.5475021657522188</v>
      </c>
      <c r="I196">
        <v>119.9</v>
      </c>
    </row>
    <row r="197" spans="1:9" x14ac:dyDescent="0.25">
      <c r="A197" s="5">
        <f t="shared" si="2"/>
        <v>40213</v>
      </c>
      <c r="B197">
        <v>544.79999999999995</v>
      </c>
      <c r="C197">
        <v>310</v>
      </c>
      <c r="D197">
        <v>957</v>
      </c>
      <c r="E197">
        <v>1080.2</v>
      </c>
      <c r="F197">
        <f t="shared" si="64"/>
        <v>1501.8</v>
      </c>
      <c r="G197">
        <f t="shared" si="65"/>
        <v>1390.2</v>
      </c>
      <c r="H197" s="20">
        <f t="shared" si="66"/>
        <v>8.0276219249028955</v>
      </c>
      <c r="I197">
        <v>119.9</v>
      </c>
    </row>
    <row r="198" spans="1:9" x14ac:dyDescent="0.25">
      <c r="A198" s="5">
        <f t="shared" si="2"/>
        <v>40220</v>
      </c>
      <c r="B198">
        <v>562.79999999999995</v>
      </c>
      <c r="C198">
        <v>316.5</v>
      </c>
      <c r="D198">
        <v>969.9</v>
      </c>
      <c r="E198">
        <v>1080.2</v>
      </c>
      <c r="F198">
        <f t="shared" si="64"/>
        <v>1532.6999999999998</v>
      </c>
      <c r="G198">
        <f t="shared" si="65"/>
        <v>1396.7</v>
      </c>
      <c r="H198" s="20">
        <f t="shared" si="66"/>
        <v>9.7372377747547709</v>
      </c>
      <c r="I198">
        <v>169.4</v>
      </c>
    </row>
    <row r="199" spans="1:9" x14ac:dyDescent="0.25">
      <c r="A199" s="5">
        <f t="shared" si="2"/>
        <v>40227</v>
      </c>
      <c r="B199">
        <v>512.79999999999995</v>
      </c>
      <c r="C199">
        <v>336.5</v>
      </c>
      <c r="D199">
        <v>1046.5</v>
      </c>
      <c r="E199">
        <v>1080.2</v>
      </c>
      <c r="F199">
        <f t="shared" si="64"/>
        <v>1559.3</v>
      </c>
      <c r="G199">
        <f t="shared" si="65"/>
        <v>1416.7</v>
      </c>
      <c r="H199" s="20">
        <f t="shared" si="66"/>
        <v>10.065645514223199</v>
      </c>
      <c r="I199">
        <v>169.4</v>
      </c>
    </row>
    <row r="200" spans="1:9" x14ac:dyDescent="0.25">
      <c r="A200" s="5">
        <f t="shared" si="2"/>
        <v>40234</v>
      </c>
      <c r="B200">
        <v>453.2</v>
      </c>
      <c r="C200">
        <v>336.5</v>
      </c>
      <c r="D200">
        <v>1107.0999999999999</v>
      </c>
      <c r="E200">
        <v>1080.2</v>
      </c>
      <c r="F200">
        <f t="shared" si="64"/>
        <v>1560.3</v>
      </c>
      <c r="G200">
        <f t="shared" si="65"/>
        <v>1416.7</v>
      </c>
      <c r="H200" s="20">
        <f t="shared" si="66"/>
        <v>10.136232088656726</v>
      </c>
      <c r="I200">
        <v>169.4</v>
      </c>
    </row>
    <row r="201" spans="1:9" x14ac:dyDescent="0.25">
      <c r="A201" s="5">
        <f t="shared" si="2"/>
        <v>40241</v>
      </c>
      <c r="B201">
        <v>408.2</v>
      </c>
      <c r="C201">
        <v>243.2</v>
      </c>
      <c r="D201">
        <v>1156</v>
      </c>
      <c r="E201">
        <v>1178</v>
      </c>
      <c r="F201">
        <f t="shared" si="64"/>
        <v>1564.2</v>
      </c>
      <c r="G201">
        <f t="shared" si="65"/>
        <v>1421.2</v>
      </c>
      <c r="H201" s="20">
        <f t="shared" si="66"/>
        <v>10.061919504643967</v>
      </c>
      <c r="I201">
        <v>185.4</v>
      </c>
    </row>
    <row r="202" spans="1:9" x14ac:dyDescent="0.25">
      <c r="A202" s="5">
        <f t="shared" si="2"/>
        <v>40248</v>
      </c>
      <c r="B202">
        <v>458.2</v>
      </c>
      <c r="C202">
        <v>243.2</v>
      </c>
      <c r="D202">
        <v>1156</v>
      </c>
      <c r="E202">
        <v>1178</v>
      </c>
      <c r="F202">
        <f t="shared" si="64"/>
        <v>1614.2</v>
      </c>
      <c r="G202">
        <f t="shared" si="65"/>
        <v>1421.2</v>
      </c>
      <c r="H202" s="20">
        <f t="shared" si="66"/>
        <v>13.580073177596397</v>
      </c>
      <c r="I202">
        <v>200.4</v>
      </c>
    </row>
    <row r="203" spans="1:9" x14ac:dyDescent="0.25">
      <c r="A203" s="5">
        <f t="shared" si="2"/>
        <v>40255</v>
      </c>
      <c r="B203">
        <v>407.2</v>
      </c>
      <c r="C203">
        <v>254.7</v>
      </c>
      <c r="D203">
        <v>1204.7</v>
      </c>
      <c r="E203">
        <v>1178</v>
      </c>
      <c r="F203">
        <f t="shared" si="64"/>
        <v>1611.9</v>
      </c>
      <c r="G203">
        <f t="shared" si="65"/>
        <v>1432.7</v>
      </c>
      <c r="H203" s="20">
        <f t="shared" si="66"/>
        <v>12.507852306833245</v>
      </c>
      <c r="I203">
        <v>200.4</v>
      </c>
    </row>
    <row r="204" spans="1:9" x14ac:dyDescent="0.25">
      <c r="A204" s="5">
        <f t="shared" si="2"/>
        <v>40262</v>
      </c>
      <c r="B204">
        <v>373.2</v>
      </c>
      <c r="C204">
        <v>260.7</v>
      </c>
      <c r="D204">
        <v>1240</v>
      </c>
      <c r="E204">
        <v>1197.7</v>
      </c>
      <c r="F204">
        <f t="shared" si="64"/>
        <v>1613.2</v>
      </c>
      <c r="G204">
        <f t="shared" si="65"/>
        <v>1458.4</v>
      </c>
      <c r="H204" s="20">
        <f t="shared" si="66"/>
        <v>10.614371914426757</v>
      </c>
      <c r="I204">
        <v>200.4</v>
      </c>
    </row>
    <row r="205" spans="1:9" x14ac:dyDescent="0.25">
      <c r="A205" s="5">
        <f t="shared" si="2"/>
        <v>40269</v>
      </c>
      <c r="B205">
        <v>439.3</v>
      </c>
      <c r="C205">
        <v>247.2</v>
      </c>
      <c r="D205">
        <v>1240</v>
      </c>
      <c r="E205">
        <v>1237.3</v>
      </c>
      <c r="F205">
        <f t="shared" si="64"/>
        <v>1679.3</v>
      </c>
      <c r="G205">
        <f t="shared" si="65"/>
        <v>1484.5</v>
      </c>
      <c r="H205" s="20">
        <f t="shared" si="66"/>
        <v>13.122263388346234</v>
      </c>
      <c r="I205">
        <v>200.4</v>
      </c>
    </row>
    <row r="206" spans="1:9" x14ac:dyDescent="0.25">
      <c r="A206" s="5">
        <f t="shared" si="2"/>
        <v>40276</v>
      </c>
      <c r="B206">
        <v>414.3</v>
      </c>
      <c r="C206">
        <v>213</v>
      </c>
      <c r="D206">
        <v>1266.7</v>
      </c>
      <c r="E206">
        <v>1264</v>
      </c>
      <c r="F206">
        <f t="shared" si="64"/>
        <v>1681</v>
      </c>
      <c r="G206">
        <f t="shared" si="65"/>
        <v>1477</v>
      </c>
      <c r="H206" s="20">
        <f t="shared" si="66"/>
        <v>13.811780636425187</v>
      </c>
      <c r="I206">
        <v>200.4</v>
      </c>
    </row>
    <row r="207" spans="1:9" x14ac:dyDescent="0.25">
      <c r="A207" s="5">
        <f t="shared" si="2"/>
        <v>40283</v>
      </c>
      <c r="B207">
        <v>273.10000000000002</v>
      </c>
      <c r="C207">
        <v>168</v>
      </c>
      <c r="D207">
        <v>1288.9000000000001</v>
      </c>
      <c r="E207">
        <v>1310</v>
      </c>
      <c r="F207">
        <f t="shared" si="64"/>
        <v>1562</v>
      </c>
      <c r="G207">
        <f t="shared" si="65"/>
        <v>1478</v>
      </c>
      <c r="H207" s="20">
        <f t="shared" si="66"/>
        <v>5.6833558863328859</v>
      </c>
      <c r="I207">
        <v>390</v>
      </c>
    </row>
    <row r="208" spans="1:9" x14ac:dyDescent="0.25">
      <c r="A208" s="5">
        <f t="shared" si="2"/>
        <v>40290</v>
      </c>
      <c r="B208">
        <v>213.5</v>
      </c>
      <c r="C208">
        <v>168</v>
      </c>
      <c r="D208">
        <v>1352.9</v>
      </c>
      <c r="E208">
        <v>1310</v>
      </c>
      <c r="F208">
        <f t="shared" si="64"/>
        <v>1566.4</v>
      </c>
      <c r="G208">
        <f t="shared" si="65"/>
        <v>1478</v>
      </c>
      <c r="H208" s="20">
        <f t="shared" si="66"/>
        <v>5.9810554803789051</v>
      </c>
      <c r="I208">
        <v>475.5</v>
      </c>
    </row>
    <row r="209" spans="1:9" x14ac:dyDescent="0.25">
      <c r="A209" s="5">
        <f t="shared" si="2"/>
        <v>40297</v>
      </c>
      <c r="B209">
        <v>192</v>
      </c>
      <c r="C209">
        <v>212</v>
      </c>
      <c r="D209">
        <v>1375.5</v>
      </c>
      <c r="E209">
        <v>1319.4</v>
      </c>
      <c r="F209">
        <f t="shared" si="64"/>
        <v>1567.5</v>
      </c>
      <c r="G209">
        <f t="shared" si="65"/>
        <v>1531.4</v>
      </c>
      <c r="H209" s="20">
        <f t="shared" si="66"/>
        <v>2.3573200992555776</v>
      </c>
      <c r="I209">
        <v>475.5</v>
      </c>
    </row>
    <row r="210" spans="1:9" x14ac:dyDescent="0.25">
      <c r="A210" s="5">
        <f t="shared" si="2"/>
        <v>40304</v>
      </c>
      <c r="B210">
        <v>142</v>
      </c>
      <c r="C210">
        <v>171</v>
      </c>
      <c r="D210">
        <v>1426</v>
      </c>
      <c r="E210">
        <v>1360.4</v>
      </c>
      <c r="F210">
        <f t="shared" si="64"/>
        <v>1568</v>
      </c>
      <c r="G210">
        <f t="shared" si="65"/>
        <v>1531.4</v>
      </c>
      <c r="H210" s="20">
        <f t="shared" si="66"/>
        <v>2.3899699621261483</v>
      </c>
      <c r="I210">
        <v>475.5</v>
      </c>
    </row>
    <row r="211" spans="1:9" x14ac:dyDescent="0.25">
      <c r="A211" s="5">
        <f t="shared" si="2"/>
        <v>40311</v>
      </c>
      <c r="B211">
        <v>134</v>
      </c>
      <c r="C211">
        <v>109</v>
      </c>
      <c r="D211">
        <v>1434</v>
      </c>
      <c r="E211">
        <v>1423.2</v>
      </c>
      <c r="F211">
        <f t="shared" si="64"/>
        <v>1568</v>
      </c>
      <c r="G211">
        <f t="shared" si="65"/>
        <v>1532.2</v>
      </c>
      <c r="H211" s="20">
        <f t="shared" si="66"/>
        <v>2.3365095940477643</v>
      </c>
      <c r="I211">
        <v>513.5</v>
      </c>
    </row>
    <row r="212" spans="1:9" x14ac:dyDescent="0.25">
      <c r="A212" s="5">
        <f t="shared" si="2"/>
        <v>40318</v>
      </c>
      <c r="B212">
        <v>98</v>
      </c>
      <c r="C212">
        <v>109</v>
      </c>
      <c r="D212">
        <v>1472.5</v>
      </c>
      <c r="E212">
        <v>1423.2</v>
      </c>
      <c r="F212">
        <f t="shared" si="64"/>
        <v>1570.5</v>
      </c>
      <c r="G212">
        <f t="shared" si="65"/>
        <v>1532.2</v>
      </c>
      <c r="H212" s="20">
        <f t="shared" si="66"/>
        <v>2.4996736718444046</v>
      </c>
      <c r="I212">
        <v>529.5</v>
      </c>
    </row>
    <row r="213" spans="1:9" x14ac:dyDescent="0.25">
      <c r="A213" s="5">
        <f t="shared" si="2"/>
        <v>40325</v>
      </c>
      <c r="B213">
        <v>98</v>
      </c>
      <c r="C213">
        <v>109</v>
      </c>
      <c r="D213">
        <v>1472.5</v>
      </c>
      <c r="E213">
        <v>1423.2</v>
      </c>
      <c r="F213">
        <f t="shared" si="64"/>
        <v>1570.5</v>
      </c>
      <c r="G213">
        <f t="shared" si="65"/>
        <v>1532.2</v>
      </c>
      <c r="H213" s="20">
        <f t="shared" si="66"/>
        <v>2.4996736718444046</v>
      </c>
      <c r="I213">
        <v>538.9</v>
      </c>
    </row>
    <row r="214" spans="1:9" x14ac:dyDescent="0.25">
      <c r="A214" s="5">
        <f t="shared" si="2"/>
        <v>40332</v>
      </c>
      <c r="B214">
        <v>636.9</v>
      </c>
      <c r="C214">
        <v>438.5</v>
      </c>
      <c r="D214">
        <v>0</v>
      </c>
      <c r="E214">
        <v>0</v>
      </c>
      <c r="F214">
        <f t="shared" si="64"/>
        <v>636.9</v>
      </c>
      <c r="G214">
        <f t="shared" si="65"/>
        <v>438.5</v>
      </c>
      <c r="H214" s="20">
        <f t="shared" si="66"/>
        <v>45.245153933865453</v>
      </c>
    </row>
    <row r="215" spans="1:9" x14ac:dyDescent="0.25">
      <c r="A215" s="5">
        <f t="shared" si="2"/>
        <v>40339</v>
      </c>
      <c r="B215">
        <v>615.5</v>
      </c>
      <c r="C215">
        <v>386.5</v>
      </c>
      <c r="D215">
        <v>67.8</v>
      </c>
      <c r="E215">
        <v>50</v>
      </c>
      <c r="F215">
        <f t="shared" si="64"/>
        <v>683.3</v>
      </c>
      <c r="G215">
        <f t="shared" si="65"/>
        <v>436.5</v>
      </c>
      <c r="H215" s="20">
        <f t="shared" si="66"/>
        <v>56.54066437571592</v>
      </c>
    </row>
    <row r="216" spans="1:9" x14ac:dyDescent="0.25">
      <c r="A216" s="5">
        <f t="shared" si="2"/>
        <v>40346</v>
      </c>
      <c r="B216">
        <v>621.5</v>
      </c>
      <c r="C216">
        <v>407.4</v>
      </c>
      <c r="D216">
        <v>93.4</v>
      </c>
      <c r="E216">
        <v>50</v>
      </c>
      <c r="F216">
        <f t="shared" si="64"/>
        <v>714.9</v>
      </c>
      <c r="G216">
        <f t="shared" si="65"/>
        <v>457.4</v>
      </c>
      <c r="H216" s="20">
        <f t="shared" si="66"/>
        <v>56.296458242238742</v>
      </c>
    </row>
    <row r="217" spans="1:9" x14ac:dyDescent="0.25">
      <c r="A217" s="5">
        <f t="shared" si="2"/>
        <v>40353</v>
      </c>
      <c r="B217">
        <v>548</v>
      </c>
      <c r="C217">
        <v>439.9</v>
      </c>
      <c r="D217">
        <v>172.6</v>
      </c>
      <c r="E217">
        <v>50</v>
      </c>
      <c r="F217">
        <f t="shared" si="64"/>
        <v>720.6</v>
      </c>
      <c r="G217">
        <f t="shared" si="65"/>
        <v>489.9</v>
      </c>
      <c r="H217" s="20">
        <f t="shared" si="66"/>
        <v>47.091243110838967</v>
      </c>
    </row>
    <row r="218" spans="1:9" x14ac:dyDescent="0.25">
      <c r="A218" s="5">
        <f t="shared" si="2"/>
        <v>40360</v>
      </c>
      <c r="B218">
        <v>588</v>
      </c>
      <c r="C218">
        <v>493.1</v>
      </c>
      <c r="D218">
        <v>213.2</v>
      </c>
      <c r="E218">
        <v>50</v>
      </c>
      <c r="F218">
        <f t="shared" si="64"/>
        <v>801.2</v>
      </c>
      <c r="G218">
        <f t="shared" si="65"/>
        <v>543.1</v>
      </c>
      <c r="H218" s="20">
        <f t="shared" si="66"/>
        <v>47.523476339532309</v>
      </c>
    </row>
    <row r="219" spans="1:9" x14ac:dyDescent="0.25">
      <c r="A219" s="5">
        <f t="shared" si="2"/>
        <v>40367</v>
      </c>
      <c r="B219">
        <v>629.5</v>
      </c>
      <c r="C219">
        <v>495.4</v>
      </c>
      <c r="D219">
        <v>213.2</v>
      </c>
      <c r="E219">
        <v>52.5</v>
      </c>
      <c r="F219">
        <f t="shared" si="64"/>
        <v>842.7</v>
      </c>
      <c r="G219">
        <f t="shared" si="65"/>
        <v>547.9</v>
      </c>
      <c r="H219" s="20">
        <f t="shared" si="66"/>
        <v>53.805438948713281</v>
      </c>
    </row>
    <row r="220" spans="1:9" x14ac:dyDescent="0.25">
      <c r="A220" s="5">
        <f t="shared" si="2"/>
        <v>40374</v>
      </c>
      <c r="B220">
        <v>629.5</v>
      </c>
      <c r="C220">
        <v>411.7</v>
      </c>
      <c r="D220">
        <v>213.2</v>
      </c>
      <c r="E220">
        <v>141.69999999999999</v>
      </c>
      <c r="F220">
        <f t="shared" ref="F220:F251" si="67">+B220+D220</f>
        <v>842.7</v>
      </c>
      <c r="G220">
        <f t="shared" ref="G220:G251" si="68">+C220+E220</f>
        <v>553.4</v>
      </c>
      <c r="H220" s="20">
        <f t="shared" si="66"/>
        <v>52.276834116371539</v>
      </c>
    </row>
    <row r="221" spans="1:9" x14ac:dyDescent="0.25">
      <c r="A221" s="5">
        <f t="shared" si="2"/>
        <v>40381</v>
      </c>
      <c r="B221">
        <v>689.5</v>
      </c>
      <c r="C221">
        <v>453.7</v>
      </c>
      <c r="D221">
        <v>258.89999999999998</v>
      </c>
      <c r="E221">
        <v>153.4</v>
      </c>
      <c r="F221">
        <f t="shared" si="67"/>
        <v>948.4</v>
      </c>
      <c r="G221">
        <f t="shared" si="68"/>
        <v>607.1</v>
      </c>
      <c r="H221" s="20">
        <f t="shared" si="66"/>
        <v>56.218085982539947</v>
      </c>
    </row>
    <row r="222" spans="1:9" x14ac:dyDescent="0.25">
      <c r="A222" s="5">
        <f t="shared" si="2"/>
        <v>40388</v>
      </c>
      <c r="B222">
        <v>733.5</v>
      </c>
      <c r="C222">
        <v>453.7</v>
      </c>
      <c r="D222">
        <v>308.7</v>
      </c>
      <c r="E222">
        <v>153.4</v>
      </c>
      <c r="F222">
        <f t="shared" si="67"/>
        <v>1042.2</v>
      </c>
      <c r="G222">
        <f t="shared" si="68"/>
        <v>607.1</v>
      </c>
      <c r="H222" s="20">
        <f t="shared" si="66"/>
        <v>71.668588370943837</v>
      </c>
    </row>
    <row r="223" spans="1:9" x14ac:dyDescent="0.25">
      <c r="A223" s="5">
        <f t="shared" si="2"/>
        <v>40395</v>
      </c>
      <c r="B223">
        <v>723.5</v>
      </c>
      <c r="C223">
        <v>440.6</v>
      </c>
      <c r="D223">
        <v>370.9</v>
      </c>
      <c r="E223">
        <v>199.4</v>
      </c>
      <c r="F223">
        <f t="shared" si="67"/>
        <v>1094.4000000000001</v>
      </c>
      <c r="G223">
        <f t="shared" si="68"/>
        <v>640</v>
      </c>
      <c r="H223" s="20">
        <f t="shared" si="66"/>
        <v>71.000000000000014</v>
      </c>
    </row>
    <row r="224" spans="1:9" x14ac:dyDescent="0.25">
      <c r="A224" s="5">
        <f t="shared" si="2"/>
        <v>40402</v>
      </c>
      <c r="B224">
        <v>674.5</v>
      </c>
      <c r="C224">
        <v>339.1</v>
      </c>
      <c r="D224">
        <v>424.6</v>
      </c>
      <c r="E224">
        <v>298.5</v>
      </c>
      <c r="F224">
        <f t="shared" si="67"/>
        <v>1099.0999999999999</v>
      </c>
      <c r="G224">
        <f t="shared" si="68"/>
        <v>637.6</v>
      </c>
      <c r="H224" s="20">
        <f t="shared" ref="H224:H255" si="69">+(F224/G224-1)*100</f>
        <v>72.380803011292329</v>
      </c>
    </row>
    <row r="225" spans="1:9" x14ac:dyDescent="0.25">
      <c r="A225" s="5">
        <f t="shared" si="2"/>
        <v>40409</v>
      </c>
      <c r="B225">
        <v>666.5</v>
      </c>
      <c r="C225">
        <v>285.10000000000002</v>
      </c>
      <c r="D225">
        <v>433.1</v>
      </c>
      <c r="E225">
        <v>368.8</v>
      </c>
      <c r="F225">
        <f t="shared" si="67"/>
        <v>1099.5999999999999</v>
      </c>
      <c r="G225">
        <f t="shared" si="68"/>
        <v>653.90000000000009</v>
      </c>
      <c r="H225" s="20">
        <f t="shared" si="69"/>
        <v>68.160269154304913</v>
      </c>
    </row>
    <row r="226" spans="1:9" x14ac:dyDescent="0.25">
      <c r="A226" s="5">
        <f t="shared" si="2"/>
        <v>40416</v>
      </c>
      <c r="B226">
        <v>699</v>
      </c>
      <c r="C226">
        <v>284.60000000000002</v>
      </c>
      <c r="D226">
        <v>451.5</v>
      </c>
      <c r="E226">
        <v>368.8</v>
      </c>
      <c r="F226">
        <f t="shared" si="67"/>
        <v>1150.5</v>
      </c>
      <c r="G226">
        <f t="shared" si="68"/>
        <v>653.40000000000009</v>
      </c>
      <c r="H226" s="20">
        <f t="shared" si="69"/>
        <v>76.078971533516977</v>
      </c>
    </row>
    <row r="227" spans="1:9" x14ac:dyDescent="0.25">
      <c r="A227" s="5">
        <f t="shared" si="2"/>
        <v>40423</v>
      </c>
      <c r="B227">
        <v>644</v>
      </c>
      <c r="C227">
        <v>327.10000000000002</v>
      </c>
      <c r="D227">
        <v>521.5</v>
      </c>
      <c r="E227">
        <v>368.8</v>
      </c>
      <c r="F227">
        <f t="shared" si="67"/>
        <v>1165.5</v>
      </c>
      <c r="G227">
        <f t="shared" si="68"/>
        <v>695.90000000000009</v>
      </c>
      <c r="H227" s="20">
        <f t="shared" si="69"/>
        <v>67.48095990803273</v>
      </c>
    </row>
    <row r="228" spans="1:9" x14ac:dyDescent="0.25">
      <c r="A228" s="5">
        <f t="shared" si="2"/>
        <v>40430</v>
      </c>
      <c r="B228">
        <v>644</v>
      </c>
      <c r="C228">
        <v>327.10000000000002</v>
      </c>
      <c r="D228">
        <v>521.5</v>
      </c>
      <c r="E228">
        <v>417.6</v>
      </c>
      <c r="F228">
        <f t="shared" si="67"/>
        <v>1165.5</v>
      </c>
      <c r="G228">
        <f t="shared" si="68"/>
        <v>744.7</v>
      </c>
      <c r="H228" s="20">
        <f t="shared" si="69"/>
        <v>56.505975560628443</v>
      </c>
    </row>
    <row r="229" spans="1:9" x14ac:dyDescent="0.25">
      <c r="A229" s="5">
        <f t="shared" si="2"/>
        <v>40437</v>
      </c>
      <c r="B229">
        <v>667.6</v>
      </c>
      <c r="C229">
        <v>396.1</v>
      </c>
      <c r="D229">
        <v>521.5</v>
      </c>
      <c r="E229">
        <v>417.6</v>
      </c>
      <c r="F229">
        <f t="shared" si="67"/>
        <v>1189.0999999999999</v>
      </c>
      <c r="G229">
        <f t="shared" si="68"/>
        <v>813.7</v>
      </c>
      <c r="H229" s="20">
        <f t="shared" si="69"/>
        <v>46.134939166769051</v>
      </c>
    </row>
    <row r="230" spans="1:9" x14ac:dyDescent="0.25">
      <c r="A230" s="5">
        <f t="shared" si="2"/>
        <v>40444</v>
      </c>
      <c r="B230">
        <v>644</v>
      </c>
      <c r="C230">
        <v>415.1</v>
      </c>
      <c r="D230">
        <v>622.6</v>
      </c>
      <c r="E230">
        <v>462.9</v>
      </c>
      <c r="F230">
        <f t="shared" si="67"/>
        <v>1266.5999999999999</v>
      </c>
      <c r="G230">
        <f t="shared" si="68"/>
        <v>878</v>
      </c>
      <c r="H230" s="20">
        <f t="shared" si="69"/>
        <v>44.259681093394065</v>
      </c>
    </row>
    <row r="231" spans="1:9" x14ac:dyDescent="0.25">
      <c r="A231" s="5">
        <f t="shared" si="2"/>
        <v>40451</v>
      </c>
      <c r="B231">
        <v>730.5</v>
      </c>
      <c r="C231">
        <v>419.1</v>
      </c>
      <c r="D231">
        <v>622.6</v>
      </c>
      <c r="E231">
        <v>506.9</v>
      </c>
      <c r="F231">
        <f t="shared" si="67"/>
        <v>1353.1</v>
      </c>
      <c r="G231">
        <f t="shared" si="68"/>
        <v>926</v>
      </c>
      <c r="H231" s="20">
        <f t="shared" si="69"/>
        <v>46.123110151187888</v>
      </c>
    </row>
    <row r="232" spans="1:9" x14ac:dyDescent="0.25">
      <c r="A232" s="5">
        <f t="shared" si="2"/>
        <v>40458</v>
      </c>
      <c r="B232">
        <v>786.8</v>
      </c>
      <c r="C232">
        <v>439.1</v>
      </c>
      <c r="D232">
        <v>649.9</v>
      </c>
      <c r="E232">
        <v>525</v>
      </c>
      <c r="F232">
        <f t="shared" si="67"/>
        <v>1436.6999999999998</v>
      </c>
      <c r="G232">
        <f t="shared" si="68"/>
        <v>964.1</v>
      </c>
      <c r="H232" s="20">
        <f t="shared" si="69"/>
        <v>49.019811222902177</v>
      </c>
    </row>
    <row r="233" spans="1:9" x14ac:dyDescent="0.25">
      <c r="A233" s="5">
        <f t="shared" si="2"/>
        <v>40465</v>
      </c>
      <c r="B233">
        <v>774.3</v>
      </c>
      <c r="C233">
        <v>382.3</v>
      </c>
      <c r="D233">
        <v>686.3</v>
      </c>
      <c r="E233">
        <v>621.20000000000005</v>
      </c>
      <c r="F233">
        <f t="shared" si="67"/>
        <v>1460.6</v>
      </c>
      <c r="G233">
        <f t="shared" si="68"/>
        <v>1003.5</v>
      </c>
      <c r="H233" s="20">
        <f t="shared" si="69"/>
        <v>45.550572994519165</v>
      </c>
    </row>
    <row r="234" spans="1:9" x14ac:dyDescent="0.25">
      <c r="A234" s="5">
        <f t="shared" si="2"/>
        <v>40472</v>
      </c>
      <c r="B234">
        <v>792.3</v>
      </c>
      <c r="C234">
        <v>360</v>
      </c>
      <c r="D234">
        <v>735.8</v>
      </c>
      <c r="E234">
        <v>667.7</v>
      </c>
      <c r="F234">
        <f t="shared" si="67"/>
        <v>1528.1</v>
      </c>
      <c r="G234">
        <f t="shared" si="68"/>
        <v>1027.7</v>
      </c>
      <c r="H234" s="20">
        <f t="shared" si="69"/>
        <v>48.691252310985675</v>
      </c>
    </row>
    <row r="235" spans="1:9" x14ac:dyDescent="0.25">
      <c r="A235" s="5">
        <f t="shared" si="2"/>
        <v>40479</v>
      </c>
      <c r="B235">
        <v>825</v>
      </c>
      <c r="C235">
        <v>375.6</v>
      </c>
      <c r="D235">
        <v>736.1</v>
      </c>
      <c r="E235">
        <v>667.7</v>
      </c>
      <c r="F235">
        <f t="shared" si="67"/>
        <v>1561.1</v>
      </c>
      <c r="G235">
        <f t="shared" si="68"/>
        <v>1043.3000000000002</v>
      </c>
      <c r="H235" s="20">
        <f t="shared" si="69"/>
        <v>49.630978625515155</v>
      </c>
      <c r="I235">
        <v>44</v>
      </c>
    </row>
    <row r="236" spans="1:9" x14ac:dyDescent="0.25">
      <c r="A236" s="5">
        <f t="shared" si="2"/>
        <v>40486</v>
      </c>
      <c r="B236">
        <v>927</v>
      </c>
      <c r="C236">
        <v>380.6</v>
      </c>
      <c r="D236">
        <v>736.1</v>
      </c>
      <c r="E236">
        <v>667.7</v>
      </c>
      <c r="F236">
        <f t="shared" si="67"/>
        <v>1663.1</v>
      </c>
      <c r="G236">
        <f t="shared" si="68"/>
        <v>1048.3000000000002</v>
      </c>
      <c r="H236" s="20">
        <f t="shared" si="69"/>
        <v>58.647333778498492</v>
      </c>
      <c r="I236">
        <v>44</v>
      </c>
    </row>
    <row r="237" spans="1:9" x14ac:dyDescent="0.25">
      <c r="A237" s="5">
        <f t="shared" si="2"/>
        <v>40493</v>
      </c>
      <c r="B237">
        <v>920.8</v>
      </c>
      <c r="C237">
        <v>438.6</v>
      </c>
      <c r="D237">
        <v>742.3</v>
      </c>
      <c r="E237">
        <v>708.3</v>
      </c>
      <c r="F237">
        <f t="shared" si="67"/>
        <v>1663.1</v>
      </c>
      <c r="G237">
        <f t="shared" si="68"/>
        <v>1146.9000000000001</v>
      </c>
      <c r="H237" s="20">
        <f t="shared" si="69"/>
        <v>45.00828319818639</v>
      </c>
      <c r="I237">
        <v>87.5</v>
      </c>
    </row>
    <row r="238" spans="1:9" x14ac:dyDescent="0.25">
      <c r="A238" s="5">
        <f t="shared" si="2"/>
        <v>40500</v>
      </c>
      <c r="B238">
        <v>885</v>
      </c>
      <c r="C238">
        <v>527.6</v>
      </c>
      <c r="D238">
        <v>779.4</v>
      </c>
      <c r="E238">
        <v>719.4</v>
      </c>
      <c r="F238">
        <f t="shared" si="67"/>
        <v>1664.4</v>
      </c>
      <c r="G238">
        <f t="shared" si="68"/>
        <v>1247</v>
      </c>
      <c r="H238" s="20">
        <f t="shared" si="69"/>
        <v>33.472333600641548</v>
      </c>
      <c r="I238">
        <v>87.5</v>
      </c>
    </row>
    <row r="239" spans="1:9" x14ac:dyDescent="0.25">
      <c r="A239" s="5">
        <f t="shared" si="2"/>
        <v>40507</v>
      </c>
      <c r="B239">
        <v>835.6</v>
      </c>
      <c r="C239">
        <v>489.3</v>
      </c>
      <c r="D239">
        <v>830.9</v>
      </c>
      <c r="E239">
        <v>757.8</v>
      </c>
      <c r="F239">
        <f t="shared" si="67"/>
        <v>1666.5</v>
      </c>
      <c r="G239">
        <f t="shared" si="68"/>
        <v>1247.0999999999999</v>
      </c>
      <c r="H239" s="20">
        <f t="shared" si="69"/>
        <v>33.630021650228549</v>
      </c>
    </row>
    <row r="240" spans="1:9" x14ac:dyDescent="0.25">
      <c r="A240" s="5">
        <f t="shared" si="2"/>
        <v>40514</v>
      </c>
      <c r="B240">
        <v>829.1</v>
      </c>
      <c r="C240">
        <v>489.7</v>
      </c>
      <c r="D240">
        <v>889.6</v>
      </c>
      <c r="E240">
        <v>757.8</v>
      </c>
      <c r="F240">
        <f t="shared" si="67"/>
        <v>1718.7</v>
      </c>
      <c r="G240">
        <f t="shared" si="68"/>
        <v>1247.5</v>
      </c>
      <c r="H240" s="20">
        <f t="shared" si="69"/>
        <v>37.771543086172343</v>
      </c>
      <c r="I240">
        <v>188.5</v>
      </c>
    </row>
    <row r="241" spans="1:9" x14ac:dyDescent="0.25">
      <c r="A241" s="5">
        <f t="shared" si="2"/>
        <v>40521</v>
      </c>
      <c r="B241">
        <v>829.5</v>
      </c>
      <c r="C241">
        <v>470.7</v>
      </c>
      <c r="D241">
        <v>889.6</v>
      </c>
      <c r="E241">
        <v>776.6</v>
      </c>
      <c r="F241">
        <f t="shared" si="67"/>
        <v>1719.1</v>
      </c>
      <c r="G241">
        <f t="shared" si="68"/>
        <v>1247.3</v>
      </c>
      <c r="H241" s="20">
        <f t="shared" si="69"/>
        <v>37.825703519602349</v>
      </c>
      <c r="I241">
        <v>189</v>
      </c>
    </row>
    <row r="242" spans="1:9" x14ac:dyDescent="0.25">
      <c r="A242" s="5">
        <f t="shared" si="2"/>
        <v>40528</v>
      </c>
      <c r="B242">
        <v>797.5</v>
      </c>
      <c r="C242">
        <v>467.6</v>
      </c>
      <c r="D242">
        <v>924.8</v>
      </c>
      <c r="E242">
        <v>797.6</v>
      </c>
      <c r="F242">
        <f t="shared" si="67"/>
        <v>1722.3</v>
      </c>
      <c r="G242">
        <f t="shared" si="68"/>
        <v>1265.2</v>
      </c>
      <c r="H242" s="20">
        <f t="shared" si="69"/>
        <v>36.128675308251658</v>
      </c>
      <c r="I242">
        <v>189</v>
      </c>
    </row>
    <row r="243" spans="1:9" x14ac:dyDescent="0.25">
      <c r="A243" s="5">
        <f t="shared" si="2"/>
        <v>40535</v>
      </c>
      <c r="B243">
        <v>697.4</v>
      </c>
      <c r="C243">
        <v>520.20000000000005</v>
      </c>
      <c r="D243">
        <v>1022.3</v>
      </c>
      <c r="E243">
        <v>797.6</v>
      </c>
      <c r="F243">
        <f t="shared" si="67"/>
        <v>1719.6999999999998</v>
      </c>
      <c r="G243">
        <f t="shared" si="68"/>
        <v>1317.8000000000002</v>
      </c>
      <c r="H243" s="20">
        <f t="shared" si="69"/>
        <v>30.49779936257395</v>
      </c>
      <c r="I243">
        <v>189</v>
      </c>
    </row>
    <row r="244" spans="1:9" x14ac:dyDescent="0.25">
      <c r="A244" s="5">
        <f t="shared" si="2"/>
        <v>40542</v>
      </c>
      <c r="B244">
        <v>696.8</v>
      </c>
      <c r="C244">
        <v>521.20000000000005</v>
      </c>
      <c r="D244">
        <v>1022.9</v>
      </c>
      <c r="E244">
        <v>797.6</v>
      </c>
      <c r="F244">
        <f t="shared" si="67"/>
        <v>1719.6999999999998</v>
      </c>
      <c r="G244">
        <f t="shared" si="68"/>
        <v>1318.8000000000002</v>
      </c>
      <c r="H244" s="20">
        <f t="shared" si="69"/>
        <v>30.398847437063957</v>
      </c>
      <c r="I244">
        <v>189</v>
      </c>
    </row>
    <row r="245" spans="1:9" x14ac:dyDescent="0.25">
      <c r="A245" s="5">
        <f t="shared" si="2"/>
        <v>40549</v>
      </c>
      <c r="B245">
        <v>662.3</v>
      </c>
      <c r="C245">
        <v>521.20000000000005</v>
      </c>
      <c r="D245">
        <v>1059.0999999999999</v>
      </c>
      <c r="E245">
        <v>797.6</v>
      </c>
      <c r="F245">
        <f t="shared" si="67"/>
        <v>1721.3999999999999</v>
      </c>
      <c r="G245">
        <f t="shared" si="68"/>
        <v>1318.8000000000002</v>
      </c>
      <c r="H245" s="20">
        <f t="shared" si="69"/>
        <v>30.527752502274772</v>
      </c>
      <c r="I245">
        <v>216.9</v>
      </c>
    </row>
    <row r="246" spans="1:9" x14ac:dyDescent="0.25">
      <c r="A246" s="5">
        <f t="shared" si="2"/>
        <v>40556</v>
      </c>
      <c r="B246">
        <v>663</v>
      </c>
      <c r="C246">
        <v>708.8</v>
      </c>
      <c r="D246">
        <v>1059.0999999999999</v>
      </c>
      <c r="E246">
        <v>797.6</v>
      </c>
      <c r="F246">
        <f t="shared" si="67"/>
        <v>1722.1</v>
      </c>
      <c r="G246">
        <f t="shared" si="68"/>
        <v>1506.4</v>
      </c>
      <c r="H246" s="20">
        <f t="shared" si="69"/>
        <v>14.318906001062114</v>
      </c>
      <c r="I246">
        <v>305.89999999999998</v>
      </c>
    </row>
    <row r="247" spans="1:9" x14ac:dyDescent="0.25">
      <c r="A247" s="5">
        <f t="shared" si="2"/>
        <v>40563</v>
      </c>
      <c r="B247">
        <v>664</v>
      </c>
      <c r="C247">
        <v>658.8</v>
      </c>
      <c r="D247">
        <v>1059.0999999999999</v>
      </c>
      <c r="E247">
        <v>847.7</v>
      </c>
      <c r="F247">
        <f t="shared" si="67"/>
        <v>1723.1</v>
      </c>
      <c r="G247">
        <f t="shared" si="68"/>
        <v>1506.5</v>
      </c>
      <c r="H247" s="20">
        <f t="shared" si="69"/>
        <v>14.377696647859262</v>
      </c>
      <c r="I247">
        <v>340.4</v>
      </c>
    </row>
    <row r="248" spans="1:9" x14ac:dyDescent="0.25">
      <c r="A248" s="5">
        <f t="shared" si="2"/>
        <v>40570</v>
      </c>
      <c r="B248">
        <v>702.5</v>
      </c>
      <c r="C248">
        <v>613.79999999999995</v>
      </c>
      <c r="D248">
        <v>1059.0999999999999</v>
      </c>
      <c r="E248">
        <v>889.8</v>
      </c>
      <c r="F248">
        <f t="shared" si="67"/>
        <v>1761.6</v>
      </c>
      <c r="G248">
        <f t="shared" si="68"/>
        <v>1503.6</v>
      </c>
      <c r="H248" s="20">
        <f t="shared" si="69"/>
        <v>17.158818834796485</v>
      </c>
      <c r="I248">
        <v>340.4</v>
      </c>
    </row>
    <row r="249" spans="1:9" x14ac:dyDescent="0.25">
      <c r="A249" s="5">
        <f t="shared" si="2"/>
        <v>40577</v>
      </c>
      <c r="B249">
        <v>618.5</v>
      </c>
      <c r="C249">
        <v>544.79999999999995</v>
      </c>
      <c r="D249">
        <v>1150.5999999999999</v>
      </c>
      <c r="E249">
        <v>957</v>
      </c>
      <c r="F249">
        <f t="shared" si="67"/>
        <v>1769.1</v>
      </c>
      <c r="G249">
        <f t="shared" si="68"/>
        <v>1501.8</v>
      </c>
      <c r="H249" s="20">
        <f t="shared" si="69"/>
        <v>17.798641630043942</v>
      </c>
      <c r="I249">
        <v>340.4</v>
      </c>
    </row>
    <row r="250" spans="1:9" x14ac:dyDescent="0.25">
      <c r="A250" s="5">
        <f t="shared" si="2"/>
        <v>40584</v>
      </c>
      <c r="B250">
        <v>623.1</v>
      </c>
      <c r="C250">
        <v>562.79999999999995</v>
      </c>
      <c r="D250">
        <v>1150.5999999999999</v>
      </c>
      <c r="E250">
        <v>969.9</v>
      </c>
      <c r="F250">
        <f t="shared" si="67"/>
        <v>1773.6999999999998</v>
      </c>
      <c r="G250">
        <f t="shared" si="68"/>
        <v>1532.6999999999998</v>
      </c>
      <c r="H250" s="20">
        <f t="shared" si="69"/>
        <v>15.723885952893578</v>
      </c>
      <c r="I250">
        <v>356.4</v>
      </c>
    </row>
    <row r="251" spans="1:9" x14ac:dyDescent="0.25">
      <c r="A251" s="5">
        <f t="shared" si="2"/>
        <v>40591</v>
      </c>
      <c r="B251">
        <v>661.1</v>
      </c>
      <c r="C251">
        <v>512.79999999999995</v>
      </c>
      <c r="D251">
        <v>1169.3</v>
      </c>
      <c r="E251">
        <v>1046.5</v>
      </c>
      <c r="F251">
        <f t="shared" si="67"/>
        <v>1830.4</v>
      </c>
      <c r="G251">
        <f t="shared" si="68"/>
        <v>1559.3</v>
      </c>
      <c r="H251" s="20">
        <f t="shared" si="69"/>
        <v>17.386006541396792</v>
      </c>
      <c r="I251">
        <v>430</v>
      </c>
    </row>
    <row r="252" spans="1:9" x14ac:dyDescent="0.25">
      <c r="A252" s="5">
        <f t="shared" si="2"/>
        <v>40598</v>
      </c>
      <c r="B252">
        <v>545.1</v>
      </c>
      <c r="C252">
        <v>453.2</v>
      </c>
      <c r="D252">
        <v>1318.4</v>
      </c>
      <c r="E252">
        <v>1107.0999999999999</v>
      </c>
      <c r="F252">
        <f t="shared" ref="F252:F265" si="70">+B252+D252</f>
        <v>1863.5</v>
      </c>
      <c r="G252">
        <f t="shared" ref="G252:G265" si="71">+C252+E252</f>
        <v>1560.3</v>
      </c>
      <c r="H252" s="20">
        <f t="shared" si="69"/>
        <v>19.432160481958594</v>
      </c>
      <c r="I252">
        <v>438</v>
      </c>
    </row>
    <row r="253" spans="1:9" x14ac:dyDescent="0.25">
      <c r="A253" s="5">
        <f t="shared" si="2"/>
        <v>40605</v>
      </c>
      <c r="B253">
        <v>545.1</v>
      </c>
      <c r="C253">
        <v>408.2</v>
      </c>
      <c r="D253">
        <v>1318.4</v>
      </c>
      <c r="E253">
        <v>1156</v>
      </c>
      <c r="F253">
        <f t="shared" si="70"/>
        <v>1863.5</v>
      </c>
      <c r="G253">
        <f t="shared" si="71"/>
        <v>1564.2</v>
      </c>
      <c r="H253" s="20">
        <f t="shared" si="69"/>
        <v>19.134381792609645</v>
      </c>
      <c r="I253">
        <v>438</v>
      </c>
    </row>
    <row r="254" spans="1:9" x14ac:dyDescent="0.25">
      <c r="A254" s="5">
        <f t="shared" si="2"/>
        <v>40612</v>
      </c>
      <c r="B254">
        <v>545.1</v>
      </c>
      <c r="C254">
        <v>458.2</v>
      </c>
      <c r="D254">
        <v>1318.5</v>
      </c>
      <c r="E254">
        <v>1156</v>
      </c>
      <c r="F254">
        <f t="shared" si="70"/>
        <v>1863.6</v>
      </c>
      <c r="G254">
        <f t="shared" si="71"/>
        <v>1614.2</v>
      </c>
      <c r="H254" s="20">
        <f t="shared" si="69"/>
        <v>15.450377896171474</v>
      </c>
      <c r="I254">
        <v>501</v>
      </c>
    </row>
    <row r="255" spans="1:9" x14ac:dyDescent="0.25">
      <c r="A255" s="5">
        <f t="shared" si="2"/>
        <v>40619</v>
      </c>
      <c r="B255">
        <v>545.1</v>
      </c>
      <c r="C255">
        <v>407.2</v>
      </c>
      <c r="D255">
        <v>1318.4</v>
      </c>
      <c r="E255">
        <v>1204.7</v>
      </c>
      <c r="F255">
        <f t="shared" si="70"/>
        <v>1863.5</v>
      </c>
      <c r="G255">
        <f t="shared" si="71"/>
        <v>1611.9</v>
      </c>
      <c r="H255" s="20">
        <f t="shared" si="69"/>
        <v>15.608908741237038</v>
      </c>
      <c r="I255">
        <v>501</v>
      </c>
    </row>
    <row r="256" spans="1:9" x14ac:dyDescent="0.25">
      <c r="A256" s="5">
        <f t="shared" si="2"/>
        <v>40626</v>
      </c>
      <c r="B256">
        <v>449.5</v>
      </c>
      <c r="C256">
        <v>373.2</v>
      </c>
      <c r="D256">
        <v>1422.2</v>
      </c>
      <c r="E256">
        <v>1240</v>
      </c>
      <c r="F256">
        <f t="shared" si="70"/>
        <v>1871.7</v>
      </c>
      <c r="G256">
        <f t="shared" si="71"/>
        <v>1613.2</v>
      </c>
      <c r="H256" s="20">
        <f t="shared" ref="H256:H265" si="72">+(F256/G256-1)*100</f>
        <v>16.024051574510302</v>
      </c>
      <c r="I256">
        <v>525</v>
      </c>
    </row>
    <row r="257" spans="1:9" x14ac:dyDescent="0.25">
      <c r="A257" s="5">
        <f t="shared" si="2"/>
        <v>40633</v>
      </c>
      <c r="B257">
        <v>449.5</v>
      </c>
      <c r="C257">
        <v>439.3</v>
      </c>
      <c r="D257">
        <v>1422.2</v>
      </c>
      <c r="E257">
        <v>1240</v>
      </c>
      <c r="F257">
        <f t="shared" si="70"/>
        <v>1871.7</v>
      </c>
      <c r="G257">
        <f t="shared" si="71"/>
        <v>1679.3</v>
      </c>
      <c r="H257" s="20">
        <f t="shared" si="72"/>
        <v>11.45715476686715</v>
      </c>
      <c r="I257">
        <v>525</v>
      </c>
    </row>
    <row r="258" spans="1:9" x14ac:dyDescent="0.25">
      <c r="A258" s="5">
        <f t="shared" si="2"/>
        <v>40640</v>
      </c>
      <c r="B258">
        <v>449.5</v>
      </c>
      <c r="C258">
        <v>414.3</v>
      </c>
      <c r="D258">
        <v>1422.2</v>
      </c>
      <c r="E258">
        <v>1266.7</v>
      </c>
      <c r="F258">
        <f t="shared" si="70"/>
        <v>1871.7</v>
      </c>
      <c r="G258">
        <f t="shared" si="71"/>
        <v>1681</v>
      </c>
      <c r="H258" s="20">
        <f t="shared" si="72"/>
        <v>11.344437834622244</v>
      </c>
      <c r="I258">
        <v>570</v>
      </c>
    </row>
    <row r="259" spans="1:9" x14ac:dyDescent="0.25">
      <c r="A259" s="5">
        <f t="shared" si="2"/>
        <v>40647</v>
      </c>
      <c r="B259">
        <v>353</v>
      </c>
      <c r="C259">
        <v>273.10000000000002</v>
      </c>
      <c r="D259">
        <v>1522.3</v>
      </c>
      <c r="E259">
        <v>1289</v>
      </c>
      <c r="F259">
        <f t="shared" si="70"/>
        <v>1875.3</v>
      </c>
      <c r="G259">
        <f t="shared" si="71"/>
        <v>1562.1</v>
      </c>
      <c r="H259" s="20">
        <f t="shared" si="72"/>
        <v>20.049932782792389</v>
      </c>
      <c r="I259">
        <v>570</v>
      </c>
    </row>
    <row r="260" spans="1:9" x14ac:dyDescent="0.25">
      <c r="A260" s="5">
        <f t="shared" si="2"/>
        <v>40654</v>
      </c>
      <c r="B260">
        <v>353</v>
      </c>
      <c r="C260">
        <v>213.5</v>
      </c>
      <c r="D260">
        <v>1522.3</v>
      </c>
      <c r="E260">
        <v>1352.9</v>
      </c>
      <c r="F260">
        <f t="shared" si="70"/>
        <v>1875.3</v>
      </c>
      <c r="G260">
        <f t="shared" si="71"/>
        <v>1566.4</v>
      </c>
      <c r="H260" s="20">
        <f t="shared" si="72"/>
        <v>19.720377936670054</v>
      </c>
      <c r="I260">
        <v>570</v>
      </c>
    </row>
    <row r="261" spans="1:9" x14ac:dyDescent="0.25">
      <c r="A261" s="5">
        <f t="shared" ref="A261:A324" si="73">+A260+7</f>
        <v>40661</v>
      </c>
      <c r="B261">
        <v>231</v>
      </c>
      <c r="C261">
        <v>192</v>
      </c>
      <c r="D261">
        <v>1652.8</v>
      </c>
      <c r="E261">
        <v>1375.5</v>
      </c>
      <c r="F261">
        <f t="shared" si="70"/>
        <v>1883.8</v>
      </c>
      <c r="G261">
        <f t="shared" si="71"/>
        <v>1567.5</v>
      </c>
      <c r="H261" s="20">
        <f t="shared" si="72"/>
        <v>20.178628389154696</v>
      </c>
      <c r="I261">
        <v>611</v>
      </c>
    </row>
    <row r="262" spans="1:9" x14ac:dyDescent="0.25">
      <c r="A262" s="5">
        <f t="shared" si="73"/>
        <v>40668</v>
      </c>
      <c r="B262">
        <v>187.8</v>
      </c>
      <c r="C262">
        <v>142</v>
      </c>
      <c r="D262">
        <v>1702.3</v>
      </c>
      <c r="E262">
        <v>1426</v>
      </c>
      <c r="F262">
        <f t="shared" si="70"/>
        <v>1890.1</v>
      </c>
      <c r="G262">
        <f t="shared" si="71"/>
        <v>1568</v>
      </c>
      <c r="H262" s="20">
        <f t="shared" si="72"/>
        <v>20.542091836734677</v>
      </c>
      <c r="I262">
        <v>650</v>
      </c>
    </row>
    <row r="263" spans="1:9" x14ac:dyDescent="0.25">
      <c r="A263" s="5">
        <f t="shared" si="73"/>
        <v>40675</v>
      </c>
      <c r="B263">
        <v>187.8</v>
      </c>
      <c r="C263">
        <v>134</v>
      </c>
      <c r="D263">
        <v>1702.3</v>
      </c>
      <c r="E263">
        <v>1434</v>
      </c>
      <c r="F263">
        <f t="shared" si="70"/>
        <v>1890.1</v>
      </c>
      <c r="G263">
        <f t="shared" si="71"/>
        <v>1568</v>
      </c>
      <c r="H263" s="20">
        <f t="shared" si="72"/>
        <v>20.542091836734677</v>
      </c>
      <c r="I263">
        <v>650</v>
      </c>
    </row>
    <row r="264" spans="1:9" x14ac:dyDescent="0.25">
      <c r="A264" s="5">
        <f t="shared" si="73"/>
        <v>40682</v>
      </c>
      <c r="B264">
        <v>134</v>
      </c>
      <c r="C264">
        <v>98</v>
      </c>
      <c r="D264">
        <v>1762.2</v>
      </c>
      <c r="E264">
        <v>1472.5</v>
      </c>
      <c r="F264">
        <f t="shared" si="70"/>
        <v>1896.2</v>
      </c>
      <c r="G264">
        <f t="shared" si="71"/>
        <v>1570.5</v>
      </c>
      <c r="H264" s="20">
        <f t="shared" si="72"/>
        <v>20.738618274434906</v>
      </c>
      <c r="I264">
        <v>686</v>
      </c>
    </row>
    <row r="265" spans="1:9" x14ac:dyDescent="0.25">
      <c r="A265" s="5">
        <f t="shared" si="73"/>
        <v>40689</v>
      </c>
      <c r="B265">
        <v>65</v>
      </c>
      <c r="C265">
        <v>98</v>
      </c>
      <c r="D265">
        <v>1806.3</v>
      </c>
      <c r="E265">
        <v>1472.5</v>
      </c>
      <c r="F265">
        <f t="shared" si="70"/>
        <v>1871.3</v>
      </c>
      <c r="G265">
        <f t="shared" si="71"/>
        <v>1570.5</v>
      </c>
      <c r="H265" s="20">
        <f t="shared" si="72"/>
        <v>19.15313594396688</v>
      </c>
      <c r="I265">
        <v>741</v>
      </c>
    </row>
    <row r="266" spans="1:9" x14ac:dyDescent="0.25">
      <c r="A266" s="5">
        <f t="shared" si="73"/>
        <v>40696</v>
      </c>
      <c r="B266">
        <v>883.5</v>
      </c>
      <c r="C266">
        <v>636.9</v>
      </c>
      <c r="D266">
        <v>0</v>
      </c>
      <c r="E266">
        <v>0</v>
      </c>
      <c r="F266">
        <f t="shared" ref="F266:F274" si="74">+B266+D266</f>
        <v>883.5</v>
      </c>
      <c r="G266">
        <f t="shared" ref="G266:G274" si="75">+C266+E266</f>
        <v>636.9</v>
      </c>
      <c r="H266" s="20">
        <f t="shared" ref="H266:H274" si="76">+(F266/G266-1)*100</f>
        <v>38.71879415920867</v>
      </c>
    </row>
    <row r="267" spans="1:9" x14ac:dyDescent="0.25">
      <c r="A267" s="5">
        <v>40703</v>
      </c>
      <c r="B267">
        <v>818.5</v>
      </c>
      <c r="C267">
        <v>615.5</v>
      </c>
      <c r="D267">
        <v>67.8</v>
      </c>
      <c r="E267">
        <v>67.8</v>
      </c>
      <c r="F267">
        <f t="shared" si="74"/>
        <v>886.3</v>
      </c>
      <c r="G267">
        <f t="shared" si="75"/>
        <v>683.3</v>
      </c>
      <c r="H267" s="20">
        <f t="shared" si="76"/>
        <v>29.708766281282006</v>
      </c>
    </row>
    <row r="268" spans="1:9" x14ac:dyDescent="0.25">
      <c r="A268" s="5">
        <f t="shared" si="73"/>
        <v>40710</v>
      </c>
      <c r="B268">
        <v>773.5</v>
      </c>
      <c r="C268">
        <v>621.5</v>
      </c>
      <c r="D268">
        <v>117</v>
      </c>
      <c r="E268">
        <v>93.4</v>
      </c>
      <c r="F268">
        <f t="shared" si="74"/>
        <v>890.5</v>
      </c>
      <c r="G268">
        <f t="shared" si="75"/>
        <v>714.9</v>
      </c>
      <c r="H268" s="20">
        <f t="shared" si="76"/>
        <v>24.562875926703033</v>
      </c>
    </row>
    <row r="269" spans="1:9" x14ac:dyDescent="0.25">
      <c r="A269" s="5">
        <f t="shared" si="73"/>
        <v>40717</v>
      </c>
      <c r="B269">
        <v>818.5</v>
      </c>
      <c r="C269">
        <v>548</v>
      </c>
      <c r="D269">
        <v>117</v>
      </c>
      <c r="E269">
        <v>172.6</v>
      </c>
      <c r="F269">
        <f t="shared" si="74"/>
        <v>935.5</v>
      </c>
      <c r="G269">
        <f t="shared" si="75"/>
        <v>720.6</v>
      </c>
      <c r="H269" s="20">
        <f t="shared" si="76"/>
        <v>29.822370247016373</v>
      </c>
    </row>
    <row r="270" spans="1:9" x14ac:dyDescent="0.25">
      <c r="A270" s="5">
        <f t="shared" si="73"/>
        <v>40724</v>
      </c>
      <c r="B270">
        <v>866.5</v>
      </c>
      <c r="C270">
        <v>588</v>
      </c>
      <c r="D270">
        <v>161.69999999999999</v>
      </c>
      <c r="E270">
        <v>213.2</v>
      </c>
      <c r="F270">
        <f t="shared" si="74"/>
        <v>1028.2</v>
      </c>
      <c r="G270">
        <f t="shared" si="75"/>
        <v>801.2</v>
      </c>
      <c r="H270" s="20">
        <f t="shared" si="76"/>
        <v>28.332501248127805</v>
      </c>
    </row>
    <row r="271" spans="1:9" x14ac:dyDescent="0.25">
      <c r="A271" s="5">
        <f t="shared" si="73"/>
        <v>40731</v>
      </c>
      <c r="B271">
        <v>818</v>
      </c>
      <c r="C271">
        <v>629.5</v>
      </c>
      <c r="D271">
        <v>234.9</v>
      </c>
      <c r="E271">
        <v>213.2</v>
      </c>
      <c r="F271">
        <f t="shared" si="74"/>
        <v>1052.9000000000001</v>
      </c>
      <c r="G271">
        <f t="shared" si="75"/>
        <v>842.7</v>
      </c>
      <c r="H271" s="20">
        <f t="shared" si="76"/>
        <v>24.943633558799092</v>
      </c>
    </row>
    <row r="272" spans="1:9" x14ac:dyDescent="0.25">
      <c r="A272" s="5">
        <f t="shared" si="73"/>
        <v>40738</v>
      </c>
      <c r="B272">
        <v>826</v>
      </c>
      <c r="C272">
        <v>629.5</v>
      </c>
      <c r="D272">
        <v>234.9</v>
      </c>
      <c r="E272">
        <v>213.2</v>
      </c>
      <c r="F272">
        <f t="shared" si="74"/>
        <v>1060.9000000000001</v>
      </c>
      <c r="G272">
        <f t="shared" si="75"/>
        <v>842.7</v>
      </c>
      <c r="H272" s="20">
        <f t="shared" si="76"/>
        <v>25.892963094814281</v>
      </c>
    </row>
    <row r="273" spans="1:9" x14ac:dyDescent="0.25">
      <c r="A273" s="5">
        <f t="shared" si="73"/>
        <v>40745</v>
      </c>
      <c r="B273">
        <v>782</v>
      </c>
      <c r="C273">
        <v>689.5</v>
      </c>
      <c r="D273">
        <v>283.3</v>
      </c>
      <c r="E273">
        <v>258.89999999999998</v>
      </c>
      <c r="F273">
        <f t="shared" si="74"/>
        <v>1065.3</v>
      </c>
      <c r="G273">
        <f t="shared" si="75"/>
        <v>948.4</v>
      </c>
      <c r="H273" s="20">
        <f t="shared" si="76"/>
        <v>12.32602277520034</v>
      </c>
    </row>
    <row r="274" spans="1:9" x14ac:dyDescent="0.25">
      <c r="A274" s="5">
        <f t="shared" si="73"/>
        <v>40752</v>
      </c>
      <c r="B274">
        <v>782</v>
      </c>
      <c r="C274">
        <v>733.5</v>
      </c>
      <c r="D274">
        <v>284</v>
      </c>
      <c r="E274">
        <v>308.7</v>
      </c>
      <c r="F274">
        <f t="shared" si="74"/>
        <v>1066</v>
      </c>
      <c r="G274">
        <f t="shared" si="75"/>
        <v>1042.2</v>
      </c>
      <c r="H274" s="20">
        <f t="shared" si="76"/>
        <v>2.2836307810401024</v>
      </c>
    </row>
    <row r="275" spans="1:9" x14ac:dyDescent="0.25">
      <c r="A275" s="5">
        <f t="shared" si="73"/>
        <v>40759</v>
      </c>
      <c r="B275">
        <v>727</v>
      </c>
      <c r="C275">
        <v>723.5</v>
      </c>
      <c r="D275">
        <v>340.5</v>
      </c>
      <c r="E275">
        <v>370.9</v>
      </c>
      <c r="F275">
        <f>+B275+D275</f>
        <v>1067.5</v>
      </c>
      <c r="G275">
        <f>+C275+E275</f>
        <v>1094.4000000000001</v>
      </c>
      <c r="H275" s="20">
        <f>+(F275/G275-1)*100</f>
        <v>-2.4579678362573132</v>
      </c>
    </row>
    <row r="276" spans="1:9" x14ac:dyDescent="0.25">
      <c r="A276" s="5">
        <f t="shared" si="73"/>
        <v>40766</v>
      </c>
      <c r="B276">
        <v>682</v>
      </c>
      <c r="C276">
        <v>674.5</v>
      </c>
      <c r="D276">
        <v>389.9</v>
      </c>
      <c r="E276">
        <v>424.6</v>
      </c>
      <c r="F276">
        <f t="shared" ref="F276:F300" si="77">+B276+D276</f>
        <v>1071.9000000000001</v>
      </c>
      <c r="G276">
        <f t="shared" ref="G276:G300" si="78">+C276+E276</f>
        <v>1099.0999999999999</v>
      </c>
      <c r="H276" s="20">
        <f t="shared" ref="H276:H300" si="79">+(F276/G276-1)*100</f>
        <v>-2.4747520698753411</v>
      </c>
    </row>
    <row r="277" spans="1:9" x14ac:dyDescent="0.25">
      <c r="A277" s="5">
        <f t="shared" si="73"/>
        <v>40773</v>
      </c>
      <c r="B277">
        <v>637</v>
      </c>
      <c r="C277">
        <v>666.5</v>
      </c>
      <c r="D277">
        <v>437</v>
      </c>
      <c r="E277">
        <v>433.1</v>
      </c>
      <c r="F277">
        <f t="shared" si="77"/>
        <v>1074</v>
      </c>
      <c r="G277">
        <f t="shared" si="78"/>
        <v>1099.5999999999999</v>
      </c>
      <c r="H277" s="20">
        <f t="shared" si="79"/>
        <v>-2.3281193161149405</v>
      </c>
    </row>
    <row r="278" spans="1:9" x14ac:dyDescent="0.25">
      <c r="A278" s="5">
        <f t="shared" si="73"/>
        <v>40780</v>
      </c>
      <c r="B278">
        <v>596</v>
      </c>
      <c r="C278">
        <v>699</v>
      </c>
      <c r="D278">
        <v>508.2</v>
      </c>
      <c r="E278">
        <v>451.5</v>
      </c>
      <c r="F278">
        <f t="shared" si="77"/>
        <v>1104.2</v>
      </c>
      <c r="G278">
        <f t="shared" si="78"/>
        <v>1150.5</v>
      </c>
      <c r="H278" s="20">
        <f t="shared" si="79"/>
        <v>-4.0243372446762233</v>
      </c>
    </row>
    <row r="279" spans="1:9" x14ac:dyDescent="0.25">
      <c r="A279" s="5">
        <f t="shared" si="73"/>
        <v>40787</v>
      </c>
      <c r="B279">
        <v>576</v>
      </c>
      <c r="C279">
        <v>644</v>
      </c>
      <c r="D279">
        <v>559.6</v>
      </c>
      <c r="E279">
        <v>521.5</v>
      </c>
      <c r="F279">
        <f t="shared" si="77"/>
        <v>1135.5999999999999</v>
      </c>
      <c r="G279">
        <f t="shared" si="78"/>
        <v>1165.5</v>
      </c>
      <c r="H279" s="20">
        <f t="shared" si="79"/>
        <v>-2.5654225654225704</v>
      </c>
    </row>
    <row r="280" spans="1:9" x14ac:dyDescent="0.25">
      <c r="A280" s="5">
        <f t="shared" si="73"/>
        <v>40794</v>
      </c>
      <c r="B280">
        <v>598</v>
      </c>
      <c r="C280">
        <v>644</v>
      </c>
      <c r="D280">
        <v>559.6</v>
      </c>
      <c r="E280">
        <v>521.5</v>
      </c>
      <c r="F280">
        <f t="shared" si="77"/>
        <v>1157.5999999999999</v>
      </c>
      <c r="G280">
        <f t="shared" si="78"/>
        <v>1165.5</v>
      </c>
      <c r="H280" s="20">
        <f t="shared" si="79"/>
        <v>-0.67782067782068411</v>
      </c>
    </row>
    <row r="281" spans="1:9" x14ac:dyDescent="0.25">
      <c r="A281" s="5">
        <f t="shared" si="73"/>
        <v>40801</v>
      </c>
      <c r="B281">
        <v>611.20000000000005</v>
      </c>
      <c r="C281">
        <v>667.6</v>
      </c>
      <c r="D281">
        <v>609.79999999999995</v>
      </c>
      <c r="E281">
        <v>521.5</v>
      </c>
      <c r="F281">
        <f t="shared" si="77"/>
        <v>1221</v>
      </c>
      <c r="G281">
        <f t="shared" si="78"/>
        <v>1189.0999999999999</v>
      </c>
      <c r="H281" s="20">
        <f t="shared" si="79"/>
        <v>2.6827012025901986</v>
      </c>
    </row>
    <row r="282" spans="1:9" x14ac:dyDescent="0.25">
      <c r="A282" s="5">
        <f t="shared" si="73"/>
        <v>40808</v>
      </c>
      <c r="B282">
        <v>531.5</v>
      </c>
      <c r="C282">
        <v>644</v>
      </c>
      <c r="D282">
        <v>693.2</v>
      </c>
      <c r="E282">
        <v>622.6</v>
      </c>
      <c r="F282">
        <f t="shared" si="77"/>
        <v>1224.7</v>
      </c>
      <c r="G282">
        <f t="shared" si="78"/>
        <v>1266.5999999999999</v>
      </c>
      <c r="H282" s="20">
        <f t="shared" si="79"/>
        <v>-3.3080688457287066</v>
      </c>
    </row>
    <row r="283" spans="1:9" x14ac:dyDescent="0.25">
      <c r="A283" s="5">
        <f t="shared" si="73"/>
        <v>40815</v>
      </c>
      <c r="B283">
        <v>486.5</v>
      </c>
      <c r="C283">
        <v>730.5</v>
      </c>
      <c r="D283">
        <v>737.5</v>
      </c>
      <c r="E283">
        <v>622.6</v>
      </c>
      <c r="F283">
        <f t="shared" si="77"/>
        <v>1224</v>
      </c>
      <c r="G283">
        <f t="shared" si="78"/>
        <v>1353.1</v>
      </c>
      <c r="H283" s="20">
        <f t="shared" si="79"/>
        <v>-9.541053876284078</v>
      </c>
    </row>
    <row r="284" spans="1:9" x14ac:dyDescent="0.25">
      <c r="A284" s="5">
        <f t="shared" si="73"/>
        <v>40822</v>
      </c>
      <c r="B284">
        <v>522.5</v>
      </c>
      <c r="C284">
        <v>786.8</v>
      </c>
      <c r="D284">
        <v>737.5</v>
      </c>
      <c r="E284">
        <v>649.9</v>
      </c>
      <c r="F284">
        <f t="shared" si="77"/>
        <v>1260</v>
      </c>
      <c r="G284">
        <f t="shared" si="78"/>
        <v>1436.6999999999998</v>
      </c>
      <c r="H284" s="20">
        <f t="shared" si="79"/>
        <v>-12.299018584255572</v>
      </c>
      <c r="I284" s="50"/>
    </row>
    <row r="285" spans="1:9" x14ac:dyDescent="0.25">
      <c r="A285" s="5">
        <f t="shared" si="73"/>
        <v>40829</v>
      </c>
      <c r="B285">
        <v>591.5</v>
      </c>
      <c r="C285">
        <v>774.3</v>
      </c>
      <c r="D285">
        <v>737.5</v>
      </c>
      <c r="E285">
        <v>686.3</v>
      </c>
      <c r="F285">
        <f t="shared" si="77"/>
        <v>1329</v>
      </c>
      <c r="G285">
        <f t="shared" si="78"/>
        <v>1460.6</v>
      </c>
      <c r="H285" s="20">
        <f t="shared" si="79"/>
        <v>-9.0099958920991323</v>
      </c>
      <c r="I285" s="50"/>
    </row>
    <row r="286" spans="1:9" x14ac:dyDescent="0.25">
      <c r="A286" s="5">
        <f t="shared" si="73"/>
        <v>40836</v>
      </c>
      <c r="B286">
        <v>577.5</v>
      </c>
      <c r="C286">
        <v>792.3</v>
      </c>
      <c r="D286">
        <v>783.9</v>
      </c>
      <c r="E286">
        <v>735.8</v>
      </c>
      <c r="F286">
        <f t="shared" si="77"/>
        <v>1361.4</v>
      </c>
      <c r="G286">
        <f t="shared" si="78"/>
        <v>1528.1</v>
      </c>
      <c r="H286" s="20">
        <f t="shared" si="79"/>
        <v>-10.908971925921062</v>
      </c>
    </row>
    <row r="287" spans="1:9" x14ac:dyDescent="0.25">
      <c r="A287" s="5">
        <f t="shared" si="73"/>
        <v>40843</v>
      </c>
      <c r="B287">
        <v>535.5</v>
      </c>
      <c r="C287">
        <v>825</v>
      </c>
      <c r="D287">
        <v>875.4</v>
      </c>
      <c r="E287">
        <v>736.1</v>
      </c>
      <c r="F287">
        <f t="shared" si="77"/>
        <v>1410.9</v>
      </c>
      <c r="G287">
        <f t="shared" si="78"/>
        <v>1561.1</v>
      </c>
      <c r="H287" s="20">
        <f t="shared" si="79"/>
        <v>-9.6214207930305449</v>
      </c>
    </row>
    <row r="288" spans="1:9" x14ac:dyDescent="0.25">
      <c r="A288" s="5">
        <f t="shared" si="73"/>
        <v>40850</v>
      </c>
      <c r="B288">
        <v>565.5</v>
      </c>
      <c r="C288">
        <v>927</v>
      </c>
      <c r="D288">
        <v>927.5</v>
      </c>
      <c r="E288">
        <v>736.1</v>
      </c>
      <c r="F288">
        <f t="shared" si="77"/>
        <v>1493</v>
      </c>
      <c r="G288">
        <f t="shared" si="78"/>
        <v>1663.1</v>
      </c>
      <c r="H288" s="20">
        <f t="shared" si="79"/>
        <v>-10.227887679634417</v>
      </c>
    </row>
    <row r="289" spans="1:9" x14ac:dyDescent="0.25">
      <c r="A289" s="5">
        <f t="shared" si="73"/>
        <v>40857</v>
      </c>
      <c r="B289">
        <v>565.5</v>
      </c>
      <c r="C289">
        <v>920.8</v>
      </c>
      <c r="D289">
        <v>927.5</v>
      </c>
      <c r="E289">
        <v>742.3</v>
      </c>
      <c r="F289">
        <f t="shared" si="77"/>
        <v>1493</v>
      </c>
      <c r="G289">
        <f t="shared" si="78"/>
        <v>1663.1</v>
      </c>
      <c r="H289" s="20">
        <f t="shared" si="79"/>
        <v>-10.227887679634417</v>
      </c>
    </row>
    <row r="290" spans="1:9" x14ac:dyDescent="0.25">
      <c r="A290" s="5">
        <f t="shared" si="73"/>
        <v>40864</v>
      </c>
      <c r="B290">
        <v>489.5</v>
      </c>
      <c r="C290">
        <v>885</v>
      </c>
      <c r="D290">
        <v>1035.5</v>
      </c>
      <c r="E290">
        <v>779.4</v>
      </c>
      <c r="F290">
        <f t="shared" si="77"/>
        <v>1525</v>
      </c>
      <c r="G290">
        <f t="shared" si="78"/>
        <v>1664.4</v>
      </c>
      <c r="H290" s="20">
        <f t="shared" si="79"/>
        <v>-8.3753905311223278</v>
      </c>
    </row>
    <row r="291" spans="1:9" x14ac:dyDescent="0.25">
      <c r="A291" s="5">
        <f t="shared" si="73"/>
        <v>40871</v>
      </c>
      <c r="B291">
        <v>553.5</v>
      </c>
      <c r="C291">
        <v>835.6</v>
      </c>
      <c r="D291">
        <v>1084.7</v>
      </c>
      <c r="E291">
        <v>830.9</v>
      </c>
      <c r="F291">
        <f t="shared" si="77"/>
        <v>1638.2</v>
      </c>
      <c r="G291">
        <f t="shared" si="78"/>
        <v>1666.5</v>
      </c>
      <c r="H291" s="20">
        <f t="shared" si="79"/>
        <v>-1.6981698169816983</v>
      </c>
    </row>
    <row r="292" spans="1:9" x14ac:dyDescent="0.25">
      <c r="A292" s="5">
        <f t="shared" si="73"/>
        <v>40878</v>
      </c>
      <c r="B292">
        <v>469.5</v>
      </c>
      <c r="C292">
        <v>829.1</v>
      </c>
      <c r="D292">
        <v>1185.2</v>
      </c>
      <c r="E292">
        <v>889.6</v>
      </c>
      <c r="F292">
        <f t="shared" si="77"/>
        <v>1654.7</v>
      </c>
      <c r="G292">
        <f t="shared" si="78"/>
        <v>1718.7</v>
      </c>
      <c r="H292" s="20">
        <f t="shared" si="79"/>
        <v>-3.7237446907546379</v>
      </c>
    </row>
    <row r="293" spans="1:9" x14ac:dyDescent="0.25">
      <c r="A293" s="5">
        <f t="shared" si="73"/>
        <v>40885</v>
      </c>
      <c r="B293">
        <v>469.5</v>
      </c>
      <c r="C293">
        <v>829.5</v>
      </c>
      <c r="D293">
        <v>1185.2</v>
      </c>
      <c r="E293">
        <v>889.6</v>
      </c>
      <c r="F293">
        <f t="shared" si="77"/>
        <v>1654.7</v>
      </c>
      <c r="G293">
        <f t="shared" si="78"/>
        <v>1719.1</v>
      </c>
      <c r="H293" s="20">
        <f t="shared" si="79"/>
        <v>-3.7461462393112543</v>
      </c>
    </row>
    <row r="294" spans="1:9" x14ac:dyDescent="0.25">
      <c r="A294" s="5">
        <f t="shared" si="73"/>
        <v>40892</v>
      </c>
      <c r="B294">
        <v>472</v>
      </c>
      <c r="C294">
        <v>797.5</v>
      </c>
      <c r="D294">
        <v>1185.2</v>
      </c>
      <c r="E294">
        <v>924.8</v>
      </c>
      <c r="F294">
        <f t="shared" si="77"/>
        <v>1657.2</v>
      </c>
      <c r="G294">
        <f t="shared" si="78"/>
        <v>1722.3</v>
      </c>
      <c r="H294" s="20">
        <f t="shared" si="79"/>
        <v>-3.7798292980317005</v>
      </c>
    </row>
    <row r="295" spans="1:9" x14ac:dyDescent="0.25">
      <c r="A295" s="5">
        <f t="shared" si="73"/>
        <v>40899</v>
      </c>
      <c r="B295">
        <v>476</v>
      </c>
      <c r="C295">
        <v>697.4</v>
      </c>
      <c r="D295">
        <v>1237.4000000000001</v>
      </c>
      <c r="E295">
        <v>1022.3</v>
      </c>
      <c r="F295">
        <f t="shared" si="77"/>
        <v>1713.4</v>
      </c>
      <c r="G295">
        <f t="shared" si="78"/>
        <v>1719.6999999999998</v>
      </c>
      <c r="H295" s="20">
        <f t="shared" si="79"/>
        <v>-0.3663429667965179</v>
      </c>
    </row>
    <row r="296" spans="1:9" x14ac:dyDescent="0.25">
      <c r="A296" s="5">
        <f t="shared" si="73"/>
        <v>40906</v>
      </c>
      <c r="B296">
        <v>459.5</v>
      </c>
      <c r="C296">
        <v>696.8</v>
      </c>
      <c r="D296">
        <v>1273.5999999999999</v>
      </c>
      <c r="E296">
        <v>1022.9</v>
      </c>
      <c r="F296">
        <f t="shared" si="77"/>
        <v>1733.1</v>
      </c>
      <c r="G296">
        <f t="shared" si="78"/>
        <v>1719.6999999999998</v>
      </c>
      <c r="H296" s="20">
        <f t="shared" si="79"/>
        <v>0.77920567540850083</v>
      </c>
    </row>
    <row r="297" spans="1:9" x14ac:dyDescent="0.25">
      <c r="A297" s="5">
        <f t="shared" si="73"/>
        <v>40913</v>
      </c>
      <c r="B297">
        <v>460.5</v>
      </c>
      <c r="C297">
        <v>662.3</v>
      </c>
      <c r="D297">
        <v>1303.3</v>
      </c>
      <c r="E297">
        <v>1059.0999999999999</v>
      </c>
      <c r="F297">
        <f t="shared" si="77"/>
        <v>1763.8</v>
      </c>
      <c r="G297">
        <f t="shared" si="78"/>
        <v>1721.3999999999999</v>
      </c>
      <c r="H297" s="20">
        <f t="shared" si="79"/>
        <v>2.463111420936448</v>
      </c>
    </row>
    <row r="298" spans="1:9" x14ac:dyDescent="0.25">
      <c r="A298" s="5">
        <f t="shared" si="73"/>
        <v>40920</v>
      </c>
      <c r="B298">
        <v>451.5</v>
      </c>
      <c r="C298">
        <v>663</v>
      </c>
      <c r="D298">
        <v>1323.1</v>
      </c>
      <c r="E298">
        <v>1059.0999999999999</v>
      </c>
      <c r="F298">
        <f t="shared" si="77"/>
        <v>1774.6</v>
      </c>
      <c r="G298">
        <f t="shared" si="78"/>
        <v>1722.1</v>
      </c>
      <c r="H298" s="20">
        <f t="shared" si="79"/>
        <v>3.0486034492770431</v>
      </c>
      <c r="I298">
        <v>48</v>
      </c>
    </row>
    <row r="299" spans="1:9" x14ac:dyDescent="0.25">
      <c r="A299" s="5">
        <f t="shared" si="73"/>
        <v>40927</v>
      </c>
      <c r="B299">
        <v>475.5</v>
      </c>
      <c r="C299">
        <v>664</v>
      </c>
      <c r="D299">
        <v>1323.1</v>
      </c>
      <c r="E299">
        <v>1059.0999999999999</v>
      </c>
      <c r="F299">
        <f t="shared" si="77"/>
        <v>1798.6</v>
      </c>
      <c r="G299">
        <f t="shared" si="78"/>
        <v>1723.1</v>
      </c>
      <c r="H299" s="20">
        <f t="shared" si="79"/>
        <v>4.3816377459230393</v>
      </c>
      <c r="I299">
        <v>48</v>
      </c>
    </row>
    <row r="300" spans="1:9" x14ac:dyDescent="0.25">
      <c r="A300" s="5">
        <f t="shared" si="73"/>
        <v>40934</v>
      </c>
      <c r="B300">
        <v>477</v>
      </c>
      <c r="C300">
        <v>702.5</v>
      </c>
      <c r="D300">
        <v>1323.1</v>
      </c>
      <c r="E300">
        <v>1059.0999999999999</v>
      </c>
      <c r="F300">
        <f t="shared" si="77"/>
        <v>1800.1</v>
      </c>
      <c r="G300">
        <f t="shared" si="78"/>
        <v>1761.6</v>
      </c>
      <c r="H300" s="20">
        <f t="shared" si="79"/>
        <v>2.1855131698455876</v>
      </c>
      <c r="I300">
        <v>48</v>
      </c>
    </row>
    <row r="301" spans="1:9" x14ac:dyDescent="0.25">
      <c r="A301" s="5">
        <f t="shared" si="73"/>
        <v>40941</v>
      </c>
      <c r="B301">
        <v>477</v>
      </c>
      <c r="C301">
        <v>618.5</v>
      </c>
      <c r="D301">
        <v>1323.1</v>
      </c>
      <c r="E301">
        <v>1150.5999999999999</v>
      </c>
      <c r="F301">
        <f t="shared" ref="F301:F332" si="80">+B301+D301</f>
        <v>1800.1</v>
      </c>
      <c r="G301">
        <f t="shared" ref="G301:G332" si="81">+C301+E301</f>
        <v>1769.1</v>
      </c>
      <c r="H301" s="20">
        <f t="shared" ref="H301:H332" si="82">+(F301/G301-1)*100</f>
        <v>1.7523034311231811</v>
      </c>
      <c r="I301">
        <v>48</v>
      </c>
    </row>
    <row r="302" spans="1:9" x14ac:dyDescent="0.25">
      <c r="A302" s="5">
        <f t="shared" si="73"/>
        <v>40948</v>
      </c>
      <c r="B302">
        <v>366.5</v>
      </c>
      <c r="C302">
        <v>623.1</v>
      </c>
      <c r="D302">
        <v>1433.7</v>
      </c>
      <c r="E302">
        <v>1150.5999999999999</v>
      </c>
      <c r="F302">
        <f t="shared" si="80"/>
        <v>1800.2</v>
      </c>
      <c r="G302">
        <f t="shared" si="81"/>
        <v>1773.6999999999998</v>
      </c>
      <c r="H302" s="20">
        <f t="shared" si="82"/>
        <v>1.4940519817331133</v>
      </c>
      <c r="I302">
        <v>48</v>
      </c>
    </row>
    <row r="303" spans="1:9" x14ac:dyDescent="0.25">
      <c r="A303" s="5">
        <f t="shared" si="73"/>
        <v>40955</v>
      </c>
      <c r="B303">
        <v>435.7</v>
      </c>
      <c r="C303">
        <v>661.1</v>
      </c>
      <c r="D303">
        <v>1433.7</v>
      </c>
      <c r="E303">
        <v>1169.3</v>
      </c>
      <c r="F303">
        <f t="shared" si="80"/>
        <v>1869.4</v>
      </c>
      <c r="G303">
        <f t="shared" si="81"/>
        <v>1830.4</v>
      </c>
      <c r="H303" s="20">
        <f t="shared" si="82"/>
        <v>2.1306818181818121</v>
      </c>
      <c r="I303">
        <v>48</v>
      </c>
    </row>
    <row r="304" spans="1:9" x14ac:dyDescent="0.25">
      <c r="A304" s="5">
        <f t="shared" si="73"/>
        <v>40962</v>
      </c>
      <c r="B304">
        <v>376.7</v>
      </c>
      <c r="C304">
        <v>545.1</v>
      </c>
      <c r="D304">
        <v>1494.8</v>
      </c>
      <c r="E304">
        <v>1318.5</v>
      </c>
      <c r="F304">
        <f t="shared" si="80"/>
        <v>1871.5</v>
      </c>
      <c r="G304">
        <f t="shared" si="81"/>
        <v>1863.6</v>
      </c>
      <c r="H304" s="20">
        <f t="shared" si="82"/>
        <v>0.42391071045289053</v>
      </c>
      <c r="I304">
        <v>48</v>
      </c>
    </row>
    <row r="305" spans="1:9" x14ac:dyDescent="0.25">
      <c r="A305" s="5">
        <f t="shared" si="73"/>
        <v>40969</v>
      </c>
      <c r="B305">
        <v>357.2</v>
      </c>
      <c r="C305">
        <v>545.1</v>
      </c>
      <c r="D305">
        <v>1513.3</v>
      </c>
      <c r="E305">
        <v>1318.5</v>
      </c>
      <c r="F305">
        <f t="shared" si="80"/>
        <v>1870.5</v>
      </c>
      <c r="G305">
        <f t="shared" si="81"/>
        <v>1863.6</v>
      </c>
      <c r="H305" s="20">
        <f t="shared" si="82"/>
        <v>0.37025112685125094</v>
      </c>
      <c r="I305">
        <v>144</v>
      </c>
    </row>
    <row r="306" spans="1:9" x14ac:dyDescent="0.25">
      <c r="A306" s="5">
        <f t="shared" si="73"/>
        <v>40976</v>
      </c>
      <c r="B306">
        <v>261.10000000000002</v>
      </c>
      <c r="C306">
        <v>545.1</v>
      </c>
      <c r="D306">
        <v>1667.7</v>
      </c>
      <c r="E306">
        <v>1318.5</v>
      </c>
      <c r="F306">
        <f t="shared" si="80"/>
        <v>1928.8000000000002</v>
      </c>
      <c r="G306">
        <f t="shared" si="81"/>
        <v>1863.6</v>
      </c>
      <c r="H306" s="20">
        <f t="shared" si="82"/>
        <v>3.4986048508263812</v>
      </c>
    </row>
    <row r="307" spans="1:9" x14ac:dyDescent="0.25">
      <c r="A307" s="5">
        <f t="shared" si="73"/>
        <v>40983</v>
      </c>
      <c r="B307">
        <v>272.10000000000002</v>
      </c>
      <c r="C307">
        <v>545.1</v>
      </c>
      <c r="D307">
        <v>1722.3</v>
      </c>
      <c r="E307">
        <v>1318.5</v>
      </c>
      <c r="F307">
        <f t="shared" si="80"/>
        <v>1994.4</v>
      </c>
      <c r="G307">
        <f t="shared" si="81"/>
        <v>1863.6</v>
      </c>
      <c r="H307" s="20">
        <f t="shared" si="82"/>
        <v>7.0186735350933782</v>
      </c>
      <c r="I307">
        <v>163</v>
      </c>
    </row>
    <row r="308" spans="1:9" x14ac:dyDescent="0.25">
      <c r="A308" s="5">
        <f t="shared" si="73"/>
        <v>40990</v>
      </c>
      <c r="B308">
        <v>254.1</v>
      </c>
      <c r="C308">
        <v>449.5</v>
      </c>
      <c r="D308">
        <v>1722.3</v>
      </c>
      <c r="E308">
        <v>1422.2</v>
      </c>
      <c r="F308">
        <f t="shared" si="80"/>
        <v>1976.3999999999999</v>
      </c>
      <c r="G308">
        <f t="shared" si="81"/>
        <v>1871.7</v>
      </c>
      <c r="H308" s="20">
        <f t="shared" si="82"/>
        <v>5.5938451674947709</v>
      </c>
      <c r="I308">
        <v>204</v>
      </c>
    </row>
    <row r="309" spans="1:9" x14ac:dyDescent="0.25">
      <c r="A309" s="5">
        <f t="shared" si="73"/>
        <v>40997</v>
      </c>
      <c r="B309">
        <v>254.1</v>
      </c>
      <c r="C309">
        <v>449.5</v>
      </c>
      <c r="D309">
        <v>1722.3</v>
      </c>
      <c r="E309">
        <v>1422.2</v>
      </c>
      <c r="F309">
        <f t="shared" si="80"/>
        <v>1976.3999999999999</v>
      </c>
      <c r="G309">
        <f t="shared" si="81"/>
        <v>1871.7</v>
      </c>
      <c r="H309" s="20">
        <f t="shared" si="82"/>
        <v>5.5938451674947709</v>
      </c>
      <c r="I309">
        <v>204</v>
      </c>
    </row>
    <row r="310" spans="1:9" x14ac:dyDescent="0.25">
      <c r="A310" s="5">
        <f t="shared" si="73"/>
        <v>41004</v>
      </c>
      <c r="B310">
        <v>254.1</v>
      </c>
      <c r="C310">
        <v>449.5</v>
      </c>
      <c r="D310">
        <v>1722.3</v>
      </c>
      <c r="E310">
        <v>1422.2</v>
      </c>
      <c r="F310">
        <f t="shared" si="80"/>
        <v>1976.3999999999999</v>
      </c>
      <c r="G310">
        <f t="shared" si="81"/>
        <v>1871.7</v>
      </c>
      <c r="H310" s="20">
        <f t="shared" si="82"/>
        <v>5.5938451674947709</v>
      </c>
      <c r="I310">
        <v>204</v>
      </c>
    </row>
    <row r="311" spans="1:9" x14ac:dyDescent="0.25">
      <c r="A311" s="5">
        <f t="shared" si="73"/>
        <v>41011</v>
      </c>
      <c r="B311">
        <v>254</v>
      </c>
      <c r="C311">
        <v>353</v>
      </c>
      <c r="D311">
        <v>1722.4</v>
      </c>
      <c r="E311">
        <v>1522.3</v>
      </c>
      <c r="F311">
        <f t="shared" si="80"/>
        <v>1976.4</v>
      </c>
      <c r="G311">
        <f t="shared" si="81"/>
        <v>1875.3</v>
      </c>
      <c r="H311" s="20">
        <f t="shared" si="82"/>
        <v>5.3911374180131144</v>
      </c>
      <c r="I311">
        <v>204</v>
      </c>
    </row>
    <row r="312" spans="1:9" x14ac:dyDescent="0.25">
      <c r="A312" s="5">
        <f t="shared" si="73"/>
        <v>41018</v>
      </c>
      <c r="B312">
        <v>184</v>
      </c>
      <c r="C312">
        <v>353</v>
      </c>
      <c r="D312">
        <v>1797.9</v>
      </c>
      <c r="E312">
        <v>1522.3</v>
      </c>
      <c r="F312">
        <f t="shared" si="80"/>
        <v>1981.9</v>
      </c>
      <c r="G312">
        <f t="shared" si="81"/>
        <v>1875.3</v>
      </c>
      <c r="H312" s="20">
        <f t="shared" si="82"/>
        <v>5.6844238255212565</v>
      </c>
      <c r="I312">
        <v>204</v>
      </c>
    </row>
    <row r="313" spans="1:9" x14ac:dyDescent="0.25">
      <c r="A313" s="5">
        <f t="shared" si="73"/>
        <v>41025</v>
      </c>
      <c r="B313">
        <v>0</v>
      </c>
      <c r="C313">
        <v>231</v>
      </c>
      <c r="D313">
        <v>1989.1</v>
      </c>
      <c r="E313">
        <v>1652.8</v>
      </c>
      <c r="F313">
        <f t="shared" si="80"/>
        <v>1989.1</v>
      </c>
      <c r="G313">
        <f t="shared" si="81"/>
        <v>1883.8</v>
      </c>
      <c r="H313" s="20">
        <f t="shared" si="82"/>
        <v>5.589765367873456</v>
      </c>
      <c r="I313">
        <v>249.5</v>
      </c>
    </row>
    <row r="314" spans="1:9" x14ac:dyDescent="0.25">
      <c r="A314" s="5">
        <f t="shared" si="73"/>
        <v>41032</v>
      </c>
      <c r="B314">
        <v>95</v>
      </c>
      <c r="C314">
        <v>187.8</v>
      </c>
      <c r="D314">
        <v>1989.1</v>
      </c>
      <c r="E314">
        <v>1702.3</v>
      </c>
      <c r="F314">
        <f t="shared" si="80"/>
        <v>2084.1</v>
      </c>
      <c r="G314">
        <f t="shared" si="81"/>
        <v>1890.1</v>
      </c>
      <c r="H314" s="20">
        <f t="shared" si="82"/>
        <v>10.264007195386494</v>
      </c>
      <c r="I314">
        <v>266</v>
      </c>
    </row>
    <row r="315" spans="1:9" x14ac:dyDescent="0.25">
      <c r="A315" s="5">
        <f t="shared" si="73"/>
        <v>41039</v>
      </c>
      <c r="B315">
        <v>95</v>
      </c>
      <c r="C315">
        <v>187.8</v>
      </c>
      <c r="D315">
        <v>1989.1</v>
      </c>
      <c r="E315">
        <v>1702.3</v>
      </c>
      <c r="F315">
        <f t="shared" si="80"/>
        <v>2084.1</v>
      </c>
      <c r="G315">
        <f t="shared" si="81"/>
        <v>1890.1</v>
      </c>
      <c r="H315" s="20">
        <f t="shared" si="82"/>
        <v>10.264007195386494</v>
      </c>
      <c r="I315">
        <v>310.5</v>
      </c>
    </row>
    <row r="316" spans="1:9" x14ac:dyDescent="0.25">
      <c r="A316" s="5">
        <f t="shared" si="73"/>
        <v>41046</v>
      </c>
      <c r="B316">
        <v>50.6</v>
      </c>
      <c r="C316">
        <v>134</v>
      </c>
      <c r="D316">
        <v>2038.6</v>
      </c>
      <c r="E316">
        <v>1762.2</v>
      </c>
      <c r="F316">
        <f t="shared" si="80"/>
        <v>2089.1999999999998</v>
      </c>
      <c r="G316">
        <f t="shared" si="81"/>
        <v>1896.2</v>
      </c>
      <c r="H316" s="20">
        <f t="shared" si="82"/>
        <v>10.178251239320723</v>
      </c>
      <c r="I316">
        <v>310.5</v>
      </c>
    </row>
    <row r="317" spans="1:9" x14ac:dyDescent="0.25">
      <c r="A317" s="5">
        <f t="shared" si="73"/>
        <v>41053</v>
      </c>
      <c r="B317">
        <v>50.6</v>
      </c>
      <c r="C317">
        <v>65</v>
      </c>
      <c r="D317">
        <v>2038.6</v>
      </c>
      <c r="E317">
        <v>1806.3</v>
      </c>
      <c r="F317">
        <f t="shared" si="80"/>
        <v>2089.1999999999998</v>
      </c>
      <c r="G317">
        <f t="shared" si="81"/>
        <v>1871.3</v>
      </c>
      <c r="H317" s="20">
        <f t="shared" si="82"/>
        <v>11.644311441244049</v>
      </c>
      <c r="I317">
        <v>340</v>
      </c>
    </row>
    <row r="318" spans="1:9" x14ac:dyDescent="0.25">
      <c r="A318" s="5">
        <f t="shared" si="73"/>
        <v>41060</v>
      </c>
      <c r="B318">
        <v>50.6</v>
      </c>
      <c r="C318">
        <v>65</v>
      </c>
      <c r="D318">
        <v>2038.6</v>
      </c>
      <c r="E318">
        <v>1806.3</v>
      </c>
      <c r="F318">
        <f t="shared" si="80"/>
        <v>2089.1999999999998</v>
      </c>
      <c r="G318">
        <f t="shared" si="81"/>
        <v>1871.3</v>
      </c>
      <c r="H318" s="20">
        <f t="shared" si="82"/>
        <v>11.644311441244049</v>
      </c>
    </row>
    <row r="319" spans="1:9" x14ac:dyDescent="0.25">
      <c r="A319" s="5">
        <f t="shared" si="73"/>
        <v>41067</v>
      </c>
      <c r="B319">
        <v>363.5</v>
      </c>
      <c r="C319">
        <v>818.5</v>
      </c>
      <c r="D319">
        <v>55</v>
      </c>
      <c r="E319">
        <v>67.8</v>
      </c>
      <c r="F319">
        <f t="shared" si="80"/>
        <v>418.5</v>
      </c>
      <c r="G319">
        <f t="shared" si="81"/>
        <v>886.3</v>
      </c>
      <c r="H319" s="20">
        <f t="shared" si="82"/>
        <v>-52.78122531874083</v>
      </c>
    </row>
    <row r="320" spans="1:9" x14ac:dyDescent="0.25">
      <c r="A320" s="5">
        <f t="shared" si="73"/>
        <v>41074</v>
      </c>
      <c r="B320">
        <v>273.5</v>
      </c>
      <c r="C320">
        <v>773.5</v>
      </c>
      <c r="D320">
        <v>149.5</v>
      </c>
      <c r="E320">
        <v>117</v>
      </c>
      <c r="F320">
        <f t="shared" si="80"/>
        <v>423</v>
      </c>
      <c r="G320">
        <f t="shared" si="81"/>
        <v>890.5</v>
      </c>
      <c r="H320" s="20">
        <f t="shared" si="82"/>
        <v>-52.498596294216739</v>
      </c>
    </row>
    <row r="321" spans="1:8" x14ac:dyDescent="0.25">
      <c r="A321" s="5">
        <f t="shared" si="73"/>
        <v>41081</v>
      </c>
      <c r="B321">
        <v>255.9</v>
      </c>
      <c r="C321">
        <v>818.5</v>
      </c>
      <c r="D321">
        <v>174.6</v>
      </c>
      <c r="E321">
        <v>117</v>
      </c>
      <c r="F321">
        <f t="shared" si="80"/>
        <v>430.5</v>
      </c>
      <c r="G321">
        <f t="shared" si="81"/>
        <v>935.5</v>
      </c>
      <c r="H321" s="20">
        <f t="shared" si="82"/>
        <v>-53.981827899518976</v>
      </c>
    </row>
    <row r="322" spans="1:8" x14ac:dyDescent="0.25">
      <c r="A322" s="5">
        <f t="shared" si="73"/>
        <v>41088</v>
      </c>
      <c r="B322">
        <v>301.39999999999998</v>
      </c>
      <c r="C322">
        <v>866.5</v>
      </c>
      <c r="D322">
        <v>216.5</v>
      </c>
      <c r="E322">
        <v>161.69999999999999</v>
      </c>
      <c r="F322">
        <f t="shared" si="80"/>
        <v>517.9</v>
      </c>
      <c r="G322">
        <f t="shared" si="81"/>
        <v>1028.2</v>
      </c>
      <c r="H322" s="20">
        <f t="shared" si="82"/>
        <v>-49.630422096868323</v>
      </c>
    </row>
    <row r="323" spans="1:8" x14ac:dyDescent="0.25">
      <c r="A323" s="5">
        <f t="shared" si="73"/>
        <v>41095</v>
      </c>
      <c r="B323">
        <v>376.9</v>
      </c>
      <c r="C323">
        <v>818</v>
      </c>
      <c r="D323">
        <v>253.6</v>
      </c>
      <c r="E323">
        <v>234.9</v>
      </c>
      <c r="F323">
        <f t="shared" si="80"/>
        <v>630.5</v>
      </c>
      <c r="G323">
        <f t="shared" si="81"/>
        <v>1052.9000000000001</v>
      </c>
      <c r="H323" s="20">
        <f t="shared" si="82"/>
        <v>-40.117769968658003</v>
      </c>
    </row>
    <row r="324" spans="1:8" x14ac:dyDescent="0.25">
      <c r="A324" s="5">
        <f t="shared" si="73"/>
        <v>41102</v>
      </c>
      <c r="B324">
        <v>399.9</v>
      </c>
      <c r="C324">
        <v>826</v>
      </c>
      <c r="D324">
        <v>275.2</v>
      </c>
      <c r="E324">
        <v>234.9</v>
      </c>
      <c r="F324">
        <f t="shared" si="80"/>
        <v>675.09999999999991</v>
      </c>
      <c r="G324">
        <f t="shared" si="81"/>
        <v>1060.9000000000001</v>
      </c>
      <c r="H324" s="20">
        <f t="shared" si="82"/>
        <v>-36.365350174380261</v>
      </c>
    </row>
    <row r="325" spans="1:8" x14ac:dyDescent="0.25">
      <c r="A325" s="5">
        <f t="shared" ref="A325:A388" si="83">+A324+7</f>
        <v>41109</v>
      </c>
      <c r="B325">
        <v>412.9</v>
      </c>
      <c r="C325">
        <v>782</v>
      </c>
      <c r="D325">
        <v>275.2</v>
      </c>
      <c r="E325">
        <v>283.3</v>
      </c>
      <c r="F325">
        <f t="shared" si="80"/>
        <v>688.09999999999991</v>
      </c>
      <c r="G325">
        <f t="shared" si="81"/>
        <v>1065.3</v>
      </c>
      <c r="H325" s="20">
        <f t="shared" si="82"/>
        <v>-35.407866328733697</v>
      </c>
    </row>
    <row r="326" spans="1:8" x14ac:dyDescent="0.25">
      <c r="A326" s="5">
        <f t="shared" si="83"/>
        <v>41116</v>
      </c>
      <c r="B326">
        <v>459.9</v>
      </c>
      <c r="C326">
        <v>782</v>
      </c>
      <c r="D326">
        <v>283.60000000000002</v>
      </c>
      <c r="E326">
        <v>284</v>
      </c>
      <c r="F326">
        <f t="shared" si="80"/>
        <v>743.5</v>
      </c>
      <c r="G326">
        <f t="shared" si="81"/>
        <v>1066</v>
      </c>
      <c r="H326" s="20">
        <f t="shared" si="82"/>
        <v>-30.253283302063792</v>
      </c>
    </row>
    <row r="327" spans="1:8" x14ac:dyDescent="0.25">
      <c r="A327" s="5">
        <f t="shared" si="83"/>
        <v>41123</v>
      </c>
      <c r="B327">
        <v>413.4</v>
      </c>
      <c r="C327">
        <v>727</v>
      </c>
      <c r="D327">
        <v>376.7</v>
      </c>
      <c r="E327">
        <v>340.5</v>
      </c>
      <c r="F327">
        <f t="shared" si="80"/>
        <v>790.09999999999991</v>
      </c>
      <c r="G327">
        <f t="shared" si="81"/>
        <v>1067.5</v>
      </c>
      <c r="H327" s="20">
        <f t="shared" si="82"/>
        <v>-25.985948477751762</v>
      </c>
    </row>
    <row r="328" spans="1:8" x14ac:dyDescent="0.25">
      <c r="A328" s="5">
        <f t="shared" si="83"/>
        <v>41130</v>
      </c>
      <c r="B328">
        <v>362.4</v>
      </c>
      <c r="C328">
        <v>682</v>
      </c>
      <c r="D328">
        <v>449.8</v>
      </c>
      <c r="E328">
        <v>389.9</v>
      </c>
      <c r="F328">
        <f t="shared" si="80"/>
        <v>812.2</v>
      </c>
      <c r="G328">
        <f t="shared" si="81"/>
        <v>1071.9000000000001</v>
      </c>
      <c r="H328" s="20">
        <f t="shared" si="82"/>
        <v>-24.228006343875364</v>
      </c>
    </row>
    <row r="329" spans="1:8" x14ac:dyDescent="0.25">
      <c r="A329" s="5">
        <f t="shared" si="83"/>
        <v>41137</v>
      </c>
      <c r="B329">
        <v>416.4</v>
      </c>
      <c r="C329">
        <v>637</v>
      </c>
      <c r="D329">
        <v>449.8</v>
      </c>
      <c r="E329">
        <v>437</v>
      </c>
      <c r="F329">
        <f t="shared" si="80"/>
        <v>866.2</v>
      </c>
      <c r="G329">
        <f t="shared" si="81"/>
        <v>1074</v>
      </c>
      <c r="H329" s="20">
        <f t="shared" si="82"/>
        <v>-19.348230912476716</v>
      </c>
    </row>
    <row r="330" spans="1:8" x14ac:dyDescent="0.25">
      <c r="A330" s="5">
        <f t="shared" si="83"/>
        <v>41144</v>
      </c>
      <c r="B330">
        <v>366.4</v>
      </c>
      <c r="C330">
        <v>596</v>
      </c>
      <c r="D330">
        <v>527.79999999999995</v>
      </c>
      <c r="E330">
        <v>508.2</v>
      </c>
      <c r="F330">
        <f t="shared" si="80"/>
        <v>894.19999999999993</v>
      </c>
      <c r="G330">
        <f t="shared" si="81"/>
        <v>1104.2</v>
      </c>
      <c r="H330" s="20">
        <f t="shared" si="82"/>
        <v>-19.018293787357376</v>
      </c>
    </row>
    <row r="331" spans="1:8" x14ac:dyDescent="0.25">
      <c r="A331" s="5">
        <f t="shared" si="83"/>
        <v>41151</v>
      </c>
      <c r="B331">
        <v>409.4</v>
      </c>
      <c r="C331">
        <v>576</v>
      </c>
      <c r="D331">
        <v>554.20000000000005</v>
      </c>
      <c r="E331">
        <v>559.6</v>
      </c>
      <c r="F331">
        <f t="shared" si="80"/>
        <v>963.6</v>
      </c>
      <c r="G331">
        <f t="shared" si="81"/>
        <v>1135.5999999999999</v>
      </c>
      <c r="H331" s="20">
        <f t="shared" si="82"/>
        <v>-15.146178231771746</v>
      </c>
    </row>
    <row r="332" spans="1:8" x14ac:dyDescent="0.25">
      <c r="A332" s="5">
        <f t="shared" si="83"/>
        <v>41158</v>
      </c>
      <c r="B332">
        <v>401.4</v>
      </c>
      <c r="C332">
        <v>576</v>
      </c>
      <c r="D332">
        <v>603.29999999999995</v>
      </c>
      <c r="E332">
        <v>559.6</v>
      </c>
      <c r="F332">
        <f t="shared" si="80"/>
        <v>1004.6999999999999</v>
      </c>
      <c r="G332">
        <f t="shared" si="81"/>
        <v>1135.5999999999999</v>
      </c>
      <c r="H332" s="20">
        <f t="shared" si="82"/>
        <v>-11.526946107784431</v>
      </c>
    </row>
    <row r="333" spans="1:8" x14ac:dyDescent="0.25">
      <c r="A333" s="5">
        <f t="shared" si="83"/>
        <v>41165</v>
      </c>
      <c r="B333">
        <v>374.9</v>
      </c>
      <c r="C333">
        <v>611.20000000000005</v>
      </c>
      <c r="D333">
        <v>654.5</v>
      </c>
      <c r="E333">
        <v>609.79999999999995</v>
      </c>
      <c r="F333">
        <f t="shared" ref="F333:F364" si="84">+B333+D333</f>
        <v>1029.4000000000001</v>
      </c>
      <c r="G333">
        <f t="shared" ref="G333:G364" si="85">+C333+E333</f>
        <v>1221</v>
      </c>
      <c r="H333" s="20">
        <f t="shared" ref="H333:H364" si="86">+(F333/G333-1)*100</f>
        <v>-15.692055692055684</v>
      </c>
    </row>
    <row r="334" spans="1:8" x14ac:dyDescent="0.25">
      <c r="A334" s="5">
        <f t="shared" si="83"/>
        <v>41172</v>
      </c>
      <c r="B334">
        <v>406.1</v>
      </c>
      <c r="C334">
        <v>531.5</v>
      </c>
      <c r="D334">
        <v>714.6</v>
      </c>
      <c r="E334">
        <v>693.2</v>
      </c>
      <c r="F334">
        <f t="shared" si="84"/>
        <v>1120.7</v>
      </c>
      <c r="G334">
        <f t="shared" si="85"/>
        <v>1224.7</v>
      </c>
      <c r="H334" s="20">
        <f t="shared" si="86"/>
        <v>-8.4918755613619616</v>
      </c>
    </row>
    <row r="335" spans="1:8" x14ac:dyDescent="0.25">
      <c r="A335" s="5">
        <f t="shared" si="83"/>
        <v>41179</v>
      </c>
      <c r="B335">
        <v>355.1</v>
      </c>
      <c r="C335">
        <v>486.5</v>
      </c>
      <c r="D335">
        <v>869</v>
      </c>
      <c r="E335">
        <v>737.5</v>
      </c>
      <c r="F335">
        <f t="shared" si="84"/>
        <v>1224.0999999999999</v>
      </c>
      <c r="G335">
        <f t="shared" si="85"/>
        <v>1224</v>
      </c>
      <c r="H335" s="20">
        <f t="shared" si="86"/>
        <v>8.1699346405228468E-3</v>
      </c>
    </row>
    <row r="336" spans="1:8" x14ac:dyDescent="0.25">
      <c r="A336" s="5">
        <f t="shared" si="83"/>
        <v>41186</v>
      </c>
      <c r="B336">
        <v>355.1</v>
      </c>
      <c r="C336">
        <v>522.5</v>
      </c>
      <c r="D336">
        <v>876.7</v>
      </c>
      <c r="E336">
        <v>737.5</v>
      </c>
      <c r="F336">
        <f t="shared" si="84"/>
        <v>1231.8000000000002</v>
      </c>
      <c r="G336">
        <f t="shared" si="85"/>
        <v>1260</v>
      </c>
      <c r="H336" s="20">
        <f t="shared" si="86"/>
        <v>-2.2380952380952279</v>
      </c>
    </row>
    <row r="337" spans="1:8" x14ac:dyDescent="0.25">
      <c r="A337" s="5">
        <f t="shared" si="83"/>
        <v>41193</v>
      </c>
      <c r="B337">
        <v>422.1</v>
      </c>
      <c r="C337">
        <v>591.5</v>
      </c>
      <c r="D337">
        <v>897.6</v>
      </c>
      <c r="E337">
        <v>737.5</v>
      </c>
      <c r="F337">
        <f t="shared" si="84"/>
        <v>1319.7</v>
      </c>
      <c r="G337">
        <f t="shared" si="85"/>
        <v>1329</v>
      </c>
      <c r="H337" s="20">
        <f t="shared" si="86"/>
        <v>-0.69977426636568252</v>
      </c>
    </row>
    <row r="338" spans="1:8" x14ac:dyDescent="0.25">
      <c r="A338" s="5">
        <f t="shared" si="83"/>
        <v>41200</v>
      </c>
      <c r="B338">
        <v>422.1</v>
      </c>
      <c r="C338">
        <v>577.5</v>
      </c>
      <c r="D338">
        <v>897.6</v>
      </c>
      <c r="E338">
        <v>783.9</v>
      </c>
      <c r="F338">
        <f t="shared" si="84"/>
        <v>1319.7</v>
      </c>
      <c r="G338">
        <f t="shared" si="85"/>
        <v>1361.4</v>
      </c>
      <c r="H338" s="20">
        <f t="shared" si="86"/>
        <v>-3.0630233583076261</v>
      </c>
    </row>
    <row r="339" spans="1:8" x14ac:dyDescent="0.25">
      <c r="A339" s="5">
        <f t="shared" si="83"/>
        <v>41207</v>
      </c>
      <c r="B339">
        <v>422.1</v>
      </c>
      <c r="C339">
        <v>535.5</v>
      </c>
      <c r="D339">
        <v>918.5</v>
      </c>
      <c r="E339">
        <v>875.4</v>
      </c>
      <c r="F339">
        <f t="shared" si="84"/>
        <v>1340.6</v>
      </c>
      <c r="G339">
        <f t="shared" si="85"/>
        <v>1410.9</v>
      </c>
      <c r="H339" s="20">
        <f t="shared" si="86"/>
        <v>-4.9826351973917493</v>
      </c>
    </row>
    <row r="340" spans="1:8" x14ac:dyDescent="0.25">
      <c r="A340" s="5">
        <f t="shared" si="83"/>
        <v>41214</v>
      </c>
      <c r="B340">
        <v>367</v>
      </c>
      <c r="C340">
        <v>565.5</v>
      </c>
      <c r="D340">
        <v>918.5</v>
      </c>
      <c r="E340">
        <v>927.5</v>
      </c>
      <c r="F340">
        <f t="shared" si="84"/>
        <v>1285.5</v>
      </c>
      <c r="G340">
        <f t="shared" si="85"/>
        <v>1493</v>
      </c>
      <c r="H340" s="20">
        <f t="shared" si="86"/>
        <v>-13.898191560616214</v>
      </c>
    </row>
    <row r="341" spans="1:8" x14ac:dyDescent="0.25">
      <c r="A341" s="5">
        <f t="shared" si="83"/>
        <v>41221</v>
      </c>
      <c r="B341">
        <v>447</v>
      </c>
      <c r="C341">
        <v>565.5</v>
      </c>
      <c r="D341">
        <v>938.2</v>
      </c>
      <c r="E341">
        <v>927.5</v>
      </c>
      <c r="F341">
        <f t="shared" si="84"/>
        <v>1385.2</v>
      </c>
      <c r="G341">
        <f t="shared" si="85"/>
        <v>1493</v>
      </c>
      <c r="H341" s="20">
        <f t="shared" si="86"/>
        <v>-7.2203616878767534</v>
      </c>
    </row>
    <row r="342" spans="1:8" x14ac:dyDescent="0.25">
      <c r="A342" s="5">
        <f t="shared" si="83"/>
        <v>41228</v>
      </c>
      <c r="B342">
        <v>399</v>
      </c>
      <c r="C342">
        <v>489.5</v>
      </c>
      <c r="D342">
        <v>1011.8</v>
      </c>
      <c r="E342">
        <v>1035.5</v>
      </c>
      <c r="F342">
        <f t="shared" si="84"/>
        <v>1410.8</v>
      </c>
      <c r="G342">
        <f t="shared" si="85"/>
        <v>1525</v>
      </c>
      <c r="H342" s="20">
        <f t="shared" si="86"/>
        <v>-7.4885245901639363</v>
      </c>
    </row>
    <row r="343" spans="1:8" x14ac:dyDescent="0.25">
      <c r="A343" s="5">
        <f t="shared" si="83"/>
        <v>41235</v>
      </c>
      <c r="B343">
        <v>422</v>
      </c>
      <c r="C343">
        <v>553.5</v>
      </c>
      <c r="D343">
        <v>1011.8</v>
      </c>
      <c r="E343">
        <v>1084.7</v>
      </c>
      <c r="F343">
        <f t="shared" si="84"/>
        <v>1433.8</v>
      </c>
      <c r="G343">
        <f t="shared" si="85"/>
        <v>1638.2</v>
      </c>
      <c r="H343" s="20">
        <f t="shared" si="86"/>
        <v>-12.477109022097432</v>
      </c>
    </row>
    <row r="344" spans="1:8" x14ac:dyDescent="0.25">
      <c r="A344" s="5">
        <f t="shared" si="83"/>
        <v>41242</v>
      </c>
      <c r="B344">
        <v>400.5</v>
      </c>
      <c r="C344">
        <v>469.5</v>
      </c>
      <c r="D344">
        <v>1036.5999999999999</v>
      </c>
      <c r="E344">
        <v>1185.2</v>
      </c>
      <c r="F344">
        <f t="shared" si="84"/>
        <v>1437.1</v>
      </c>
      <c r="G344">
        <f t="shared" si="85"/>
        <v>1654.7</v>
      </c>
      <c r="H344" s="20">
        <f t="shared" si="86"/>
        <v>-13.150420015712827</v>
      </c>
    </row>
    <row r="345" spans="1:8" x14ac:dyDescent="0.25">
      <c r="A345" s="5">
        <f t="shared" si="83"/>
        <v>41249</v>
      </c>
      <c r="B345">
        <v>400.5</v>
      </c>
      <c r="C345">
        <v>469.5</v>
      </c>
      <c r="D345">
        <v>1036.5999999999999</v>
      </c>
      <c r="E345">
        <v>1185.2</v>
      </c>
      <c r="F345">
        <f t="shared" si="84"/>
        <v>1437.1</v>
      </c>
      <c r="G345">
        <f t="shared" si="85"/>
        <v>1654.7</v>
      </c>
      <c r="H345" s="20">
        <f t="shared" si="86"/>
        <v>-13.150420015712827</v>
      </c>
    </row>
    <row r="346" spans="1:8" x14ac:dyDescent="0.25">
      <c r="A346" s="5">
        <f t="shared" si="83"/>
        <v>41256</v>
      </c>
      <c r="B346">
        <v>455.5</v>
      </c>
      <c r="C346">
        <v>472</v>
      </c>
      <c r="D346">
        <v>1089.2</v>
      </c>
      <c r="E346">
        <v>1185.2</v>
      </c>
      <c r="F346">
        <f t="shared" si="84"/>
        <v>1544.7</v>
      </c>
      <c r="G346">
        <f t="shared" si="85"/>
        <v>1657.2</v>
      </c>
      <c r="H346" s="20">
        <f t="shared" si="86"/>
        <v>-6.7885590152063742</v>
      </c>
    </row>
    <row r="347" spans="1:8" x14ac:dyDescent="0.25">
      <c r="A347" s="5">
        <f t="shared" si="83"/>
        <v>41263</v>
      </c>
      <c r="B347">
        <v>473.5</v>
      </c>
      <c r="C347">
        <v>476</v>
      </c>
      <c r="D347">
        <v>1089.2</v>
      </c>
      <c r="E347">
        <v>1237.4000000000001</v>
      </c>
      <c r="F347">
        <f t="shared" si="84"/>
        <v>1562.7</v>
      </c>
      <c r="G347">
        <f t="shared" si="85"/>
        <v>1713.4</v>
      </c>
      <c r="H347" s="20">
        <f t="shared" si="86"/>
        <v>-8.7953776117660869</v>
      </c>
    </row>
    <row r="348" spans="1:8" x14ac:dyDescent="0.25">
      <c r="A348" s="5">
        <f t="shared" si="83"/>
        <v>41270</v>
      </c>
      <c r="B348">
        <v>473.5</v>
      </c>
      <c r="C348">
        <v>459.5</v>
      </c>
      <c r="D348">
        <v>1089.2</v>
      </c>
      <c r="E348">
        <v>1273.5999999999999</v>
      </c>
      <c r="F348">
        <f t="shared" si="84"/>
        <v>1562.7</v>
      </c>
      <c r="G348">
        <f t="shared" si="85"/>
        <v>1733.1</v>
      </c>
      <c r="H348" s="20">
        <f t="shared" si="86"/>
        <v>-9.8320927817206147</v>
      </c>
    </row>
    <row r="349" spans="1:8" x14ac:dyDescent="0.25">
      <c r="A349" s="5">
        <f t="shared" si="83"/>
        <v>41277</v>
      </c>
      <c r="B349">
        <v>460.5</v>
      </c>
      <c r="C349">
        <v>460.5</v>
      </c>
      <c r="D349">
        <v>1152.0999999999999</v>
      </c>
      <c r="E349">
        <v>1303.3</v>
      </c>
      <c r="F349">
        <f t="shared" si="84"/>
        <v>1612.6</v>
      </c>
      <c r="G349">
        <f t="shared" si="85"/>
        <v>1763.8</v>
      </c>
      <c r="H349" s="20">
        <f t="shared" si="86"/>
        <v>-8.5724004989227822</v>
      </c>
    </row>
    <row r="350" spans="1:8" x14ac:dyDescent="0.25">
      <c r="A350" s="5">
        <f t="shared" si="83"/>
        <v>41284</v>
      </c>
      <c r="B350">
        <v>408</v>
      </c>
      <c r="C350">
        <v>451.5</v>
      </c>
      <c r="D350">
        <v>1226.3</v>
      </c>
      <c r="E350">
        <v>1323.1</v>
      </c>
      <c r="F350">
        <f t="shared" si="84"/>
        <v>1634.3</v>
      </c>
      <c r="G350">
        <f t="shared" si="85"/>
        <v>1774.6</v>
      </c>
      <c r="H350" s="20">
        <f t="shared" si="86"/>
        <v>-7.9060069874901329</v>
      </c>
    </row>
    <row r="351" spans="1:8" x14ac:dyDescent="0.25">
      <c r="A351" s="5">
        <f t="shared" si="83"/>
        <v>41291</v>
      </c>
      <c r="B351">
        <v>474.5</v>
      </c>
      <c r="C351">
        <v>475.5</v>
      </c>
      <c r="D351">
        <v>1226.3</v>
      </c>
      <c r="E351">
        <v>1323.1</v>
      </c>
      <c r="F351">
        <f t="shared" si="84"/>
        <v>1700.8</v>
      </c>
      <c r="G351">
        <f t="shared" si="85"/>
        <v>1798.6</v>
      </c>
      <c r="H351" s="20">
        <f t="shared" si="86"/>
        <v>-5.4375625486489447</v>
      </c>
    </row>
    <row r="352" spans="1:8" x14ac:dyDescent="0.25">
      <c r="A352" s="5">
        <f t="shared" si="83"/>
        <v>41298</v>
      </c>
      <c r="B352">
        <v>419.5</v>
      </c>
      <c r="C352">
        <v>477</v>
      </c>
      <c r="D352">
        <v>1286.8</v>
      </c>
      <c r="E352">
        <v>1323.1</v>
      </c>
      <c r="F352">
        <f t="shared" si="84"/>
        <v>1706.3</v>
      </c>
      <c r="G352">
        <f t="shared" si="85"/>
        <v>1800.1</v>
      </c>
      <c r="H352" s="20">
        <f t="shared" si="86"/>
        <v>-5.2108216210210561</v>
      </c>
    </row>
    <row r="353" spans="1:9" x14ac:dyDescent="0.25">
      <c r="A353" s="5">
        <f t="shared" si="83"/>
        <v>41305</v>
      </c>
      <c r="B353">
        <v>421.5</v>
      </c>
      <c r="C353">
        <v>477</v>
      </c>
      <c r="D353">
        <v>1286.8</v>
      </c>
      <c r="E353">
        <v>1323.1</v>
      </c>
      <c r="F353">
        <f t="shared" si="84"/>
        <v>1708.3</v>
      </c>
      <c r="G353">
        <f t="shared" si="85"/>
        <v>1800.1</v>
      </c>
      <c r="H353" s="20">
        <f t="shared" si="86"/>
        <v>-5.0997166824065303</v>
      </c>
    </row>
    <row r="354" spans="1:9" x14ac:dyDescent="0.25">
      <c r="A354" s="5">
        <f t="shared" si="83"/>
        <v>41312</v>
      </c>
      <c r="B354">
        <v>346.5</v>
      </c>
      <c r="C354">
        <v>366.5</v>
      </c>
      <c r="D354">
        <v>1384.6</v>
      </c>
      <c r="E354">
        <v>1433.7</v>
      </c>
      <c r="F354">
        <f t="shared" si="84"/>
        <v>1731.1</v>
      </c>
      <c r="G354">
        <f t="shared" si="85"/>
        <v>1800.2</v>
      </c>
      <c r="H354" s="20">
        <f t="shared" si="86"/>
        <v>-3.8384623930674433</v>
      </c>
    </row>
    <row r="355" spans="1:9" x14ac:dyDescent="0.25">
      <c r="A355" s="5">
        <f t="shared" si="83"/>
        <v>41319</v>
      </c>
      <c r="B355">
        <v>401</v>
      </c>
      <c r="C355">
        <v>435.7</v>
      </c>
      <c r="D355">
        <v>1384.6</v>
      </c>
      <c r="E355">
        <v>1433.7</v>
      </c>
      <c r="F355">
        <f t="shared" si="84"/>
        <v>1785.6</v>
      </c>
      <c r="G355">
        <f t="shared" si="85"/>
        <v>1869.4</v>
      </c>
      <c r="H355" s="20">
        <f t="shared" si="86"/>
        <v>-4.4827217288969763</v>
      </c>
    </row>
    <row r="356" spans="1:9" x14ac:dyDescent="0.25">
      <c r="A356" s="5">
        <f t="shared" si="83"/>
        <v>41326</v>
      </c>
      <c r="B356">
        <v>401</v>
      </c>
      <c r="C356">
        <v>376.7</v>
      </c>
      <c r="D356">
        <v>1411</v>
      </c>
      <c r="E356">
        <v>1494.8</v>
      </c>
      <c r="F356">
        <f t="shared" si="84"/>
        <v>1812</v>
      </c>
      <c r="G356">
        <f t="shared" si="85"/>
        <v>1871.5</v>
      </c>
      <c r="H356" s="20">
        <f t="shared" si="86"/>
        <v>-3.1792679668714907</v>
      </c>
    </row>
    <row r="357" spans="1:9" x14ac:dyDescent="0.25">
      <c r="A357" s="5">
        <f t="shared" si="83"/>
        <v>41333</v>
      </c>
      <c r="B357">
        <v>334</v>
      </c>
      <c r="C357">
        <v>357.2</v>
      </c>
      <c r="D357">
        <v>1455.1</v>
      </c>
      <c r="E357">
        <v>1513.3</v>
      </c>
      <c r="F357">
        <f t="shared" si="84"/>
        <v>1789.1</v>
      </c>
      <c r="G357">
        <f t="shared" si="85"/>
        <v>1870.5</v>
      </c>
      <c r="H357" s="20">
        <f t="shared" si="86"/>
        <v>-4.3517775995723156</v>
      </c>
      <c r="I357">
        <v>70</v>
      </c>
    </row>
    <row r="358" spans="1:9" x14ac:dyDescent="0.25">
      <c r="A358" s="5">
        <f t="shared" si="83"/>
        <v>41340</v>
      </c>
      <c r="B358">
        <v>334</v>
      </c>
      <c r="C358">
        <v>261.10000000000002</v>
      </c>
      <c r="D358">
        <v>1455.1</v>
      </c>
      <c r="E358">
        <v>1667.7</v>
      </c>
      <c r="F358">
        <f t="shared" si="84"/>
        <v>1789.1</v>
      </c>
      <c r="G358">
        <f t="shared" si="85"/>
        <v>1928.8000000000002</v>
      </c>
      <c r="H358" s="20">
        <f t="shared" si="86"/>
        <v>-7.2428452924098057</v>
      </c>
      <c r="I358">
        <v>70</v>
      </c>
    </row>
    <row r="359" spans="1:9" x14ac:dyDescent="0.25">
      <c r="A359" s="5">
        <f t="shared" si="83"/>
        <v>41347</v>
      </c>
      <c r="B359">
        <v>284</v>
      </c>
      <c r="C359">
        <v>272.10000000000002</v>
      </c>
      <c r="D359">
        <v>1510.1</v>
      </c>
      <c r="E359">
        <v>1722.3</v>
      </c>
      <c r="F359">
        <f t="shared" si="84"/>
        <v>1794.1</v>
      </c>
      <c r="G359">
        <f t="shared" si="85"/>
        <v>1994.4</v>
      </c>
      <c r="H359" s="20">
        <f t="shared" si="86"/>
        <v>-10.043120738066591</v>
      </c>
      <c r="I359">
        <v>70</v>
      </c>
    </row>
    <row r="360" spans="1:9" x14ac:dyDescent="0.25">
      <c r="A360" s="5">
        <f t="shared" si="83"/>
        <v>41354</v>
      </c>
      <c r="B360">
        <v>261</v>
      </c>
      <c r="C360">
        <v>254.1</v>
      </c>
      <c r="D360">
        <v>1557.9</v>
      </c>
      <c r="E360">
        <v>1722.3</v>
      </c>
      <c r="F360">
        <f t="shared" si="84"/>
        <v>1818.9</v>
      </c>
      <c r="G360">
        <f t="shared" si="85"/>
        <v>1976.3999999999999</v>
      </c>
      <c r="H360" s="20">
        <f t="shared" si="86"/>
        <v>-7.9690346083788555</v>
      </c>
      <c r="I360">
        <v>70</v>
      </c>
    </row>
    <row r="361" spans="1:9" x14ac:dyDescent="0.25">
      <c r="A361" s="5">
        <f t="shared" si="83"/>
        <v>41361</v>
      </c>
      <c r="B361">
        <v>241</v>
      </c>
      <c r="C361">
        <v>254.1</v>
      </c>
      <c r="D361">
        <v>1579.9</v>
      </c>
      <c r="E361">
        <v>1722.3</v>
      </c>
      <c r="F361">
        <f t="shared" si="84"/>
        <v>1820.9</v>
      </c>
      <c r="G361">
        <f t="shared" si="85"/>
        <v>1976.3999999999999</v>
      </c>
      <c r="H361" s="20">
        <f t="shared" si="86"/>
        <v>-7.8678405181137334</v>
      </c>
      <c r="I361">
        <v>170</v>
      </c>
    </row>
    <row r="362" spans="1:9" x14ac:dyDescent="0.25">
      <c r="A362" s="5">
        <f t="shared" si="83"/>
        <v>41368</v>
      </c>
      <c r="B362">
        <v>190</v>
      </c>
      <c r="C362">
        <v>254.1</v>
      </c>
      <c r="D362">
        <v>1680.9</v>
      </c>
      <c r="E362">
        <v>1722.3</v>
      </c>
      <c r="F362">
        <f t="shared" si="84"/>
        <v>1870.9</v>
      </c>
      <c r="G362">
        <f t="shared" si="85"/>
        <v>1976.3999999999999</v>
      </c>
      <c r="H362" s="20">
        <f t="shared" si="86"/>
        <v>-5.3379882614855152</v>
      </c>
      <c r="I362">
        <v>170</v>
      </c>
    </row>
    <row r="363" spans="1:9" x14ac:dyDescent="0.25">
      <c r="A363" s="5">
        <f t="shared" si="83"/>
        <v>41375</v>
      </c>
      <c r="B363">
        <v>145</v>
      </c>
      <c r="C363">
        <v>254</v>
      </c>
      <c r="D363">
        <v>1730.4</v>
      </c>
      <c r="E363">
        <v>1722.4</v>
      </c>
      <c r="F363">
        <f t="shared" si="84"/>
        <v>1875.4</v>
      </c>
      <c r="G363">
        <f t="shared" si="85"/>
        <v>1976.4</v>
      </c>
      <c r="H363" s="20">
        <f t="shared" si="86"/>
        <v>-5.1103015583889855</v>
      </c>
      <c r="I363">
        <v>170</v>
      </c>
    </row>
    <row r="364" spans="1:9" x14ac:dyDescent="0.25">
      <c r="A364" s="5">
        <f t="shared" si="83"/>
        <v>41382</v>
      </c>
      <c r="B364">
        <v>103</v>
      </c>
      <c r="C364">
        <v>184</v>
      </c>
      <c r="D364">
        <v>1730.4</v>
      </c>
      <c r="E364">
        <v>1797.9</v>
      </c>
      <c r="F364">
        <f t="shared" si="84"/>
        <v>1833.4</v>
      </c>
      <c r="G364">
        <f t="shared" si="85"/>
        <v>1981.9</v>
      </c>
      <c r="H364" s="20">
        <f t="shared" si="86"/>
        <v>-7.4928099298652846</v>
      </c>
      <c r="I364">
        <v>222</v>
      </c>
    </row>
    <row r="365" spans="1:9" x14ac:dyDescent="0.25">
      <c r="A365" s="5">
        <f t="shared" si="83"/>
        <v>41389</v>
      </c>
      <c r="B365">
        <v>61</v>
      </c>
      <c r="C365">
        <v>0</v>
      </c>
      <c r="D365">
        <v>1773.6</v>
      </c>
      <c r="E365">
        <v>1989.1</v>
      </c>
      <c r="F365">
        <f t="shared" ref="F365:F373" si="87">+B365+D365</f>
        <v>1834.6</v>
      </c>
      <c r="G365">
        <f t="shared" ref="G365:G373" si="88">+C365+E365</f>
        <v>1989.1</v>
      </c>
      <c r="H365" s="20">
        <f t="shared" ref="H365:H373" si="89">+(F365/G365-1)*100</f>
        <v>-7.7673319591775147</v>
      </c>
      <c r="I365">
        <v>222</v>
      </c>
    </row>
    <row r="366" spans="1:9" x14ac:dyDescent="0.25">
      <c r="A366" s="5">
        <f t="shared" si="83"/>
        <v>41396</v>
      </c>
      <c r="B366">
        <v>106</v>
      </c>
      <c r="C366">
        <v>95</v>
      </c>
      <c r="D366">
        <v>1773.6</v>
      </c>
      <c r="E366">
        <v>1989.1</v>
      </c>
      <c r="F366">
        <f t="shared" si="87"/>
        <v>1879.6</v>
      </c>
      <c r="G366">
        <f t="shared" si="88"/>
        <v>2084.1</v>
      </c>
      <c r="H366" s="20">
        <f t="shared" si="89"/>
        <v>-9.8123890408329686</v>
      </c>
      <c r="I366">
        <v>222</v>
      </c>
    </row>
    <row r="367" spans="1:9" x14ac:dyDescent="0.25">
      <c r="A367" s="5">
        <f t="shared" si="83"/>
        <v>41403</v>
      </c>
      <c r="B367">
        <v>106</v>
      </c>
      <c r="C367">
        <v>95</v>
      </c>
      <c r="D367">
        <v>1838.6</v>
      </c>
      <c r="E367">
        <v>1989.1</v>
      </c>
      <c r="F367">
        <f t="shared" si="87"/>
        <v>1944.6</v>
      </c>
      <c r="G367">
        <f t="shared" si="88"/>
        <v>2084.1</v>
      </c>
      <c r="H367" s="20">
        <f t="shared" si="89"/>
        <v>-6.6935367784655249</v>
      </c>
      <c r="I367">
        <v>222</v>
      </c>
    </row>
    <row r="368" spans="1:9" x14ac:dyDescent="0.25">
      <c r="A368" s="5">
        <f t="shared" si="83"/>
        <v>41410</v>
      </c>
      <c r="B368">
        <v>106</v>
      </c>
      <c r="C368">
        <v>50.6</v>
      </c>
      <c r="D368">
        <v>1838.6</v>
      </c>
      <c r="E368">
        <v>2038.6</v>
      </c>
      <c r="F368">
        <f t="shared" si="87"/>
        <v>1944.6</v>
      </c>
      <c r="G368">
        <f t="shared" si="88"/>
        <v>2089.1999999999998</v>
      </c>
      <c r="H368" s="20">
        <f t="shared" si="89"/>
        <v>-6.921309592188396</v>
      </c>
      <c r="I368">
        <v>264</v>
      </c>
    </row>
    <row r="369" spans="1:9" x14ac:dyDescent="0.25">
      <c r="A369" s="5">
        <f t="shared" si="83"/>
        <v>41417</v>
      </c>
      <c r="B369">
        <v>106</v>
      </c>
      <c r="C369">
        <v>50.6</v>
      </c>
      <c r="D369">
        <v>1838.6</v>
      </c>
      <c r="E369">
        <v>2038.6</v>
      </c>
      <c r="F369">
        <f t="shared" si="87"/>
        <v>1944.6</v>
      </c>
      <c r="G369">
        <f t="shared" si="88"/>
        <v>2089.1999999999998</v>
      </c>
      <c r="H369" s="20">
        <f t="shared" si="89"/>
        <v>-6.921309592188396</v>
      </c>
      <c r="I369">
        <v>264</v>
      </c>
    </row>
    <row r="370" spans="1:9" x14ac:dyDescent="0.25">
      <c r="A370" s="5">
        <f t="shared" si="83"/>
        <v>41424</v>
      </c>
      <c r="B370">
        <v>90</v>
      </c>
      <c r="C370">
        <v>50.6</v>
      </c>
      <c r="D370">
        <v>1867.2</v>
      </c>
      <c r="E370">
        <v>2038.6</v>
      </c>
      <c r="F370">
        <f t="shared" si="87"/>
        <v>1957.2</v>
      </c>
      <c r="G370">
        <f t="shared" si="88"/>
        <v>2089.1999999999998</v>
      </c>
      <c r="H370" s="20">
        <f t="shared" si="89"/>
        <v>-6.3182079264790243</v>
      </c>
      <c r="I370">
        <v>269</v>
      </c>
    </row>
    <row r="371" spans="1:9" x14ac:dyDescent="0.25">
      <c r="A371" s="5">
        <f t="shared" si="83"/>
        <v>41431</v>
      </c>
      <c r="B371">
        <v>293</v>
      </c>
      <c r="C371">
        <v>363.5</v>
      </c>
      <c r="D371">
        <v>0</v>
      </c>
      <c r="E371">
        <v>55</v>
      </c>
      <c r="F371">
        <f t="shared" si="87"/>
        <v>293</v>
      </c>
      <c r="G371">
        <f t="shared" si="88"/>
        <v>418.5</v>
      </c>
      <c r="H371" s="20">
        <f t="shared" si="89"/>
        <v>-29.988052568697732</v>
      </c>
    </row>
    <row r="372" spans="1:9" x14ac:dyDescent="0.25">
      <c r="A372" s="5">
        <f t="shared" si="83"/>
        <v>41438</v>
      </c>
      <c r="B372">
        <v>369.5</v>
      </c>
      <c r="C372">
        <v>273.5</v>
      </c>
      <c r="D372">
        <v>44.1</v>
      </c>
      <c r="E372">
        <v>149.5</v>
      </c>
      <c r="F372">
        <f t="shared" si="87"/>
        <v>413.6</v>
      </c>
      <c r="G372">
        <f t="shared" si="88"/>
        <v>423</v>
      </c>
      <c r="H372" s="20">
        <f t="shared" si="89"/>
        <v>-2.2222222222222143</v>
      </c>
    </row>
    <row r="373" spans="1:9" x14ac:dyDescent="0.25">
      <c r="A373" s="5">
        <f t="shared" si="83"/>
        <v>41445</v>
      </c>
      <c r="B373">
        <v>404</v>
      </c>
      <c r="C373">
        <v>255.9</v>
      </c>
      <c r="D373">
        <v>44.1</v>
      </c>
      <c r="E373">
        <v>174.6</v>
      </c>
      <c r="F373">
        <f t="shared" si="87"/>
        <v>448.1</v>
      </c>
      <c r="G373">
        <f t="shared" si="88"/>
        <v>430.5</v>
      </c>
      <c r="H373" s="20">
        <f t="shared" si="89"/>
        <v>4.0882694541231279</v>
      </c>
    </row>
    <row r="374" spans="1:9" x14ac:dyDescent="0.25">
      <c r="A374" s="5">
        <f t="shared" si="83"/>
        <v>41452</v>
      </c>
      <c r="B374">
        <v>402.5</v>
      </c>
      <c r="C374">
        <v>301.39999999999998</v>
      </c>
      <c r="D374">
        <v>72.599999999999994</v>
      </c>
      <c r="E374">
        <v>216.5</v>
      </c>
      <c r="F374">
        <f t="shared" ref="F374:G377" si="90">+B374+D374</f>
        <v>475.1</v>
      </c>
      <c r="G374">
        <f t="shared" si="90"/>
        <v>517.9</v>
      </c>
      <c r="H374" s="20">
        <f t="shared" ref="H374:H379" si="91">+(F374/G374-1)*100</f>
        <v>-8.2641436570766498</v>
      </c>
    </row>
    <row r="375" spans="1:9" x14ac:dyDescent="0.25">
      <c r="A375" s="5">
        <f t="shared" si="83"/>
        <v>41459</v>
      </c>
      <c r="B375">
        <v>402.5</v>
      </c>
      <c r="C375">
        <v>376.9</v>
      </c>
      <c r="D375">
        <v>72.599999999999994</v>
      </c>
      <c r="E375">
        <v>253.6</v>
      </c>
      <c r="F375">
        <f t="shared" si="90"/>
        <v>475.1</v>
      </c>
      <c r="G375">
        <f t="shared" si="90"/>
        <v>630.5</v>
      </c>
      <c r="H375" s="20">
        <f t="shared" si="91"/>
        <v>-24.647105471847741</v>
      </c>
    </row>
    <row r="376" spans="1:9" x14ac:dyDescent="0.25">
      <c r="A376" s="5">
        <f t="shared" si="83"/>
        <v>41466</v>
      </c>
      <c r="B376">
        <v>401.4</v>
      </c>
      <c r="C376">
        <v>399.9</v>
      </c>
      <c r="D376">
        <v>72.599999999999994</v>
      </c>
      <c r="E376">
        <v>275.2</v>
      </c>
      <c r="F376">
        <f t="shared" si="90"/>
        <v>474</v>
      </c>
      <c r="G376">
        <f t="shared" si="90"/>
        <v>675.09999999999991</v>
      </c>
      <c r="H376" s="20">
        <f t="shared" si="91"/>
        <v>-29.788179528958658</v>
      </c>
    </row>
    <row r="377" spans="1:9" x14ac:dyDescent="0.25">
      <c r="A377" s="5">
        <f t="shared" si="83"/>
        <v>41473</v>
      </c>
      <c r="B377">
        <v>417.4</v>
      </c>
      <c r="C377">
        <v>412.9</v>
      </c>
      <c r="D377">
        <v>121.4</v>
      </c>
      <c r="E377">
        <v>275.2</v>
      </c>
      <c r="F377">
        <f t="shared" si="90"/>
        <v>538.79999999999995</v>
      </c>
      <c r="G377">
        <f t="shared" si="90"/>
        <v>688.09999999999991</v>
      </c>
      <c r="H377" s="20">
        <f t="shared" si="91"/>
        <v>-21.697427699462281</v>
      </c>
    </row>
    <row r="378" spans="1:9" x14ac:dyDescent="0.25">
      <c r="A378" s="5">
        <f t="shared" si="83"/>
        <v>41480</v>
      </c>
      <c r="B378">
        <v>397.4</v>
      </c>
      <c r="C378">
        <v>459.9</v>
      </c>
      <c r="D378">
        <v>176.4</v>
      </c>
      <c r="E378">
        <v>283.60000000000002</v>
      </c>
      <c r="F378">
        <f t="shared" ref="F378:F388" si="92">+B378+D378</f>
        <v>573.79999999999995</v>
      </c>
      <c r="G378">
        <f t="shared" ref="G378:G388" si="93">+C378+E378</f>
        <v>743.5</v>
      </c>
      <c r="H378" s="20">
        <f t="shared" si="91"/>
        <v>-22.824478816408888</v>
      </c>
    </row>
    <row r="379" spans="1:9" x14ac:dyDescent="0.25">
      <c r="A379" s="5">
        <f t="shared" si="83"/>
        <v>41487</v>
      </c>
      <c r="B379">
        <v>401.5</v>
      </c>
      <c r="C379">
        <v>413.4</v>
      </c>
      <c r="D379">
        <v>220</v>
      </c>
      <c r="E379">
        <v>376.7</v>
      </c>
      <c r="F379">
        <f t="shared" si="92"/>
        <v>621.5</v>
      </c>
      <c r="G379">
        <f t="shared" si="93"/>
        <v>790.09999999999991</v>
      </c>
      <c r="H379" s="20">
        <f t="shared" si="91"/>
        <v>-21.339071003670419</v>
      </c>
    </row>
    <row r="380" spans="1:9" x14ac:dyDescent="0.25">
      <c r="A380" s="5">
        <f t="shared" si="83"/>
        <v>41494</v>
      </c>
      <c r="B380">
        <v>446.5</v>
      </c>
      <c r="C380">
        <v>362.4</v>
      </c>
      <c r="D380">
        <v>220</v>
      </c>
      <c r="E380">
        <v>449.8</v>
      </c>
      <c r="F380">
        <f t="shared" si="92"/>
        <v>666.5</v>
      </c>
      <c r="G380">
        <f t="shared" si="93"/>
        <v>812.2</v>
      </c>
      <c r="H380" s="20">
        <f t="shared" ref="H380:H388" si="94">+(F380/G380-1)*100</f>
        <v>-17.938931297709924</v>
      </c>
    </row>
    <row r="381" spans="1:9" x14ac:dyDescent="0.25">
      <c r="A381" s="5">
        <f t="shared" si="83"/>
        <v>41501</v>
      </c>
      <c r="B381">
        <v>401.5</v>
      </c>
      <c r="C381">
        <v>416.4</v>
      </c>
      <c r="D381">
        <v>265.3</v>
      </c>
      <c r="E381">
        <v>449.8</v>
      </c>
      <c r="F381">
        <f t="shared" si="92"/>
        <v>666.8</v>
      </c>
      <c r="G381">
        <f t="shared" si="93"/>
        <v>866.2</v>
      </c>
      <c r="H381" s="20">
        <f t="shared" si="94"/>
        <v>-23.020087739552075</v>
      </c>
    </row>
    <row r="382" spans="1:9" x14ac:dyDescent="0.25">
      <c r="A382" s="5">
        <f t="shared" si="83"/>
        <v>41508</v>
      </c>
      <c r="B382">
        <v>405.5</v>
      </c>
      <c r="C382">
        <v>366.4</v>
      </c>
      <c r="D382">
        <v>265.3</v>
      </c>
      <c r="E382">
        <v>522.29999999999995</v>
      </c>
      <c r="F382">
        <f t="shared" si="92"/>
        <v>670.8</v>
      </c>
      <c r="G382">
        <f t="shared" si="93"/>
        <v>888.69999999999993</v>
      </c>
      <c r="H382" s="20">
        <f t="shared" si="94"/>
        <v>-24.5189602790593</v>
      </c>
    </row>
    <row r="383" spans="1:9" x14ac:dyDescent="0.25">
      <c r="A383" s="5">
        <f t="shared" si="83"/>
        <v>41515</v>
      </c>
      <c r="B383">
        <v>333.5</v>
      </c>
      <c r="C383">
        <v>409.4</v>
      </c>
      <c r="D383">
        <v>340.9</v>
      </c>
      <c r="E383">
        <v>548.70000000000005</v>
      </c>
      <c r="F383">
        <f t="shared" si="92"/>
        <v>674.4</v>
      </c>
      <c r="G383">
        <f t="shared" si="93"/>
        <v>958.1</v>
      </c>
      <c r="H383" s="20">
        <f t="shared" si="94"/>
        <v>-29.610687819643044</v>
      </c>
    </row>
    <row r="384" spans="1:9" x14ac:dyDescent="0.25">
      <c r="A384" s="5">
        <f t="shared" si="83"/>
        <v>41522</v>
      </c>
      <c r="B384">
        <v>308.5</v>
      </c>
      <c r="C384">
        <v>401.4</v>
      </c>
      <c r="D384">
        <v>469.4</v>
      </c>
      <c r="E384">
        <v>603.29999999999995</v>
      </c>
      <c r="F384">
        <f t="shared" si="92"/>
        <v>777.9</v>
      </c>
      <c r="G384">
        <f t="shared" si="93"/>
        <v>1004.6999999999999</v>
      </c>
      <c r="H384" s="20">
        <f t="shared" si="94"/>
        <v>-22.573902657509702</v>
      </c>
    </row>
    <row r="385" spans="1:11" x14ac:dyDescent="0.25">
      <c r="A385" s="5">
        <f t="shared" si="83"/>
        <v>41529</v>
      </c>
      <c r="B385">
        <v>309.2</v>
      </c>
      <c r="C385">
        <v>374.9</v>
      </c>
      <c r="D385">
        <v>513.5</v>
      </c>
      <c r="E385">
        <v>654.5</v>
      </c>
      <c r="F385">
        <f t="shared" si="92"/>
        <v>822.7</v>
      </c>
      <c r="G385">
        <f t="shared" si="93"/>
        <v>1029.4000000000001</v>
      </c>
      <c r="H385" s="20">
        <f t="shared" si="94"/>
        <v>-20.079658053234894</v>
      </c>
    </row>
    <row r="386" spans="1:11" x14ac:dyDescent="0.25">
      <c r="A386" s="5">
        <f t="shared" si="83"/>
        <v>41536</v>
      </c>
      <c r="B386">
        <v>263.5</v>
      </c>
      <c r="C386">
        <v>406.1</v>
      </c>
      <c r="D386">
        <v>590.1</v>
      </c>
      <c r="E386">
        <v>714.6</v>
      </c>
      <c r="F386">
        <f t="shared" si="92"/>
        <v>853.6</v>
      </c>
      <c r="G386">
        <f t="shared" si="93"/>
        <v>1120.7</v>
      </c>
      <c r="H386" s="20">
        <f t="shared" si="94"/>
        <v>-23.833318461675734</v>
      </c>
    </row>
    <row r="387" spans="1:11" ht="15" x14ac:dyDescent="0.25">
      <c r="A387" s="5">
        <f t="shared" si="83"/>
        <v>41543</v>
      </c>
      <c r="B387">
        <v>320.60000000000002</v>
      </c>
      <c r="C387">
        <v>355.1</v>
      </c>
      <c r="D387">
        <v>606.70000000000005</v>
      </c>
      <c r="E387">
        <v>869</v>
      </c>
      <c r="F387">
        <f t="shared" si="92"/>
        <v>927.30000000000007</v>
      </c>
      <c r="G387">
        <f t="shared" si="93"/>
        <v>1224.0999999999999</v>
      </c>
      <c r="H387" s="20">
        <f t="shared" si="94"/>
        <v>-24.246385099256585</v>
      </c>
      <c r="K387" s="271"/>
    </row>
    <row r="388" spans="1:11" x14ac:dyDescent="0.25">
      <c r="A388" s="5">
        <f t="shared" si="83"/>
        <v>41550</v>
      </c>
      <c r="B388">
        <v>301.39999999999998</v>
      </c>
      <c r="C388">
        <v>355.1</v>
      </c>
      <c r="D388">
        <v>687.9</v>
      </c>
      <c r="E388">
        <v>876.7</v>
      </c>
      <c r="F388">
        <f t="shared" si="92"/>
        <v>989.3</v>
      </c>
      <c r="G388">
        <f t="shared" si="93"/>
        <v>1231.8000000000002</v>
      </c>
      <c r="H388" s="20">
        <f t="shared" si="94"/>
        <v>-19.686637441143063</v>
      </c>
    </row>
    <row r="389" spans="1:11" x14ac:dyDescent="0.25">
      <c r="A389" s="5">
        <f t="shared" ref="A389:A452" si="95">+A388+7</f>
        <v>41557</v>
      </c>
    </row>
    <row r="390" spans="1:11" x14ac:dyDescent="0.25">
      <c r="A390" s="5">
        <f t="shared" si="95"/>
        <v>41564</v>
      </c>
    </row>
    <row r="391" spans="1:11" x14ac:dyDescent="0.25">
      <c r="A391" s="5">
        <f t="shared" si="95"/>
        <v>41571</v>
      </c>
      <c r="B391">
        <v>327</v>
      </c>
      <c r="C391">
        <v>422.1</v>
      </c>
      <c r="D391">
        <v>794.6</v>
      </c>
      <c r="E391">
        <v>918.5</v>
      </c>
      <c r="F391">
        <f t="shared" ref="F391:G393" si="96">+B391+D391</f>
        <v>1121.5999999999999</v>
      </c>
      <c r="G391">
        <f t="shared" si="96"/>
        <v>1340.6</v>
      </c>
      <c r="H391" s="20">
        <f t="shared" ref="H391:H409" si="97">+(F391/G391-1)*100</f>
        <v>-16.335968969118309</v>
      </c>
    </row>
    <row r="392" spans="1:11" ht="15" x14ac:dyDescent="0.25">
      <c r="A392" s="5">
        <f t="shared" si="95"/>
        <v>41578</v>
      </c>
      <c r="B392">
        <v>381.2</v>
      </c>
      <c r="C392">
        <v>367</v>
      </c>
      <c r="D392">
        <v>795.9</v>
      </c>
      <c r="E392">
        <v>918.5</v>
      </c>
      <c r="F392">
        <f t="shared" si="96"/>
        <v>1177.0999999999999</v>
      </c>
      <c r="G392">
        <f t="shared" si="96"/>
        <v>1285.5</v>
      </c>
      <c r="H392" s="20">
        <f t="shared" si="97"/>
        <v>-8.4325165305328742</v>
      </c>
      <c r="K392" s="271"/>
    </row>
    <row r="393" spans="1:11" x14ac:dyDescent="0.25">
      <c r="A393" s="5">
        <f t="shared" si="95"/>
        <v>41585</v>
      </c>
      <c r="B393">
        <v>346.5</v>
      </c>
      <c r="C393">
        <v>447</v>
      </c>
      <c r="D393">
        <v>831.6</v>
      </c>
      <c r="E393">
        <v>938.2</v>
      </c>
      <c r="F393">
        <f t="shared" si="96"/>
        <v>1178.0999999999999</v>
      </c>
      <c r="G393">
        <f t="shared" si="96"/>
        <v>1385.2</v>
      </c>
      <c r="H393" s="20">
        <f t="shared" si="97"/>
        <v>-14.950909615939945</v>
      </c>
    </row>
    <row r="394" spans="1:11" x14ac:dyDescent="0.25">
      <c r="A394" s="5">
        <f t="shared" si="95"/>
        <v>41592</v>
      </c>
      <c r="B394">
        <v>378.5</v>
      </c>
      <c r="C394">
        <v>399</v>
      </c>
      <c r="D394">
        <v>841.6</v>
      </c>
      <c r="E394">
        <v>1011.8</v>
      </c>
      <c r="F394">
        <f t="shared" ref="F394:G409" si="98">+B394+D394</f>
        <v>1220.0999999999999</v>
      </c>
      <c r="G394">
        <f t="shared" si="98"/>
        <v>1410.8</v>
      </c>
      <c r="H394" s="20">
        <f t="shared" si="97"/>
        <v>-13.517153388148573</v>
      </c>
    </row>
    <row r="395" spans="1:11" x14ac:dyDescent="0.25">
      <c r="A395" s="5">
        <f t="shared" si="95"/>
        <v>41599</v>
      </c>
      <c r="B395">
        <v>391.5</v>
      </c>
      <c r="C395">
        <v>422</v>
      </c>
      <c r="D395">
        <v>861.5</v>
      </c>
      <c r="E395">
        <v>1011.8</v>
      </c>
      <c r="F395">
        <f t="shared" si="98"/>
        <v>1253</v>
      </c>
      <c r="G395">
        <f t="shared" si="98"/>
        <v>1433.8</v>
      </c>
      <c r="H395" s="20">
        <f t="shared" si="97"/>
        <v>-12.609847956479282</v>
      </c>
    </row>
    <row r="396" spans="1:11" x14ac:dyDescent="0.25">
      <c r="A396" s="5">
        <f t="shared" si="95"/>
        <v>41606</v>
      </c>
      <c r="B396">
        <v>422.5</v>
      </c>
      <c r="C396">
        <v>400.5</v>
      </c>
      <c r="D396">
        <v>861.5</v>
      </c>
      <c r="E396">
        <v>1036.5999999999999</v>
      </c>
      <c r="F396">
        <f t="shared" si="98"/>
        <v>1284</v>
      </c>
      <c r="G396">
        <f t="shared" si="98"/>
        <v>1437.1</v>
      </c>
      <c r="H396" s="20">
        <f t="shared" si="97"/>
        <v>-10.653399206735781</v>
      </c>
    </row>
    <row r="397" spans="1:11" x14ac:dyDescent="0.25">
      <c r="A397" s="5">
        <f t="shared" si="95"/>
        <v>41613</v>
      </c>
      <c r="B397">
        <v>380.5</v>
      </c>
      <c r="C397">
        <v>400.5</v>
      </c>
      <c r="D397">
        <v>941.2</v>
      </c>
      <c r="E397">
        <v>1036.5999999999999</v>
      </c>
      <c r="F397">
        <f t="shared" si="98"/>
        <v>1321.7</v>
      </c>
      <c r="G397">
        <f t="shared" si="98"/>
        <v>1437.1</v>
      </c>
      <c r="H397" s="20">
        <f t="shared" si="97"/>
        <v>-8.0300605385846389</v>
      </c>
    </row>
    <row r="398" spans="1:11" x14ac:dyDescent="0.25">
      <c r="A398" s="5">
        <f t="shared" si="95"/>
        <v>41620</v>
      </c>
      <c r="B398">
        <v>403.7</v>
      </c>
      <c r="C398">
        <v>455.5</v>
      </c>
      <c r="D398">
        <v>941.2</v>
      </c>
      <c r="E398">
        <v>1089.2</v>
      </c>
      <c r="F398">
        <f t="shared" si="98"/>
        <v>1344.9</v>
      </c>
      <c r="G398">
        <f t="shared" si="98"/>
        <v>1544.7</v>
      </c>
      <c r="H398" s="20">
        <f t="shared" si="97"/>
        <v>-12.934550398135558</v>
      </c>
    </row>
    <row r="399" spans="1:11" x14ac:dyDescent="0.25">
      <c r="A399" s="5">
        <f t="shared" si="95"/>
        <v>41627</v>
      </c>
      <c r="B399">
        <v>317.7</v>
      </c>
      <c r="C399">
        <v>473.5</v>
      </c>
      <c r="D399">
        <v>1037.8</v>
      </c>
      <c r="E399">
        <v>1089.2</v>
      </c>
      <c r="F399">
        <f t="shared" si="98"/>
        <v>1355.5</v>
      </c>
      <c r="G399">
        <f t="shared" si="98"/>
        <v>1562.7</v>
      </c>
      <c r="H399" s="20">
        <f t="shared" si="97"/>
        <v>-13.259102834837144</v>
      </c>
    </row>
    <row r="400" spans="1:11" x14ac:dyDescent="0.25">
      <c r="A400" s="5">
        <f t="shared" si="95"/>
        <v>41634</v>
      </c>
      <c r="B400">
        <v>317.7</v>
      </c>
      <c r="C400">
        <v>473.5</v>
      </c>
      <c r="D400">
        <v>1037.8</v>
      </c>
      <c r="E400">
        <v>1089.2</v>
      </c>
      <c r="F400">
        <f t="shared" si="98"/>
        <v>1355.5</v>
      </c>
      <c r="G400">
        <f t="shared" si="98"/>
        <v>1562.7</v>
      </c>
      <c r="H400" s="20">
        <f t="shared" si="97"/>
        <v>-13.259102834837144</v>
      </c>
    </row>
    <row r="401" spans="1:13" x14ac:dyDescent="0.25">
      <c r="A401" s="5">
        <f t="shared" si="95"/>
        <v>41641</v>
      </c>
      <c r="B401">
        <v>271.5</v>
      </c>
      <c r="C401">
        <v>460.5</v>
      </c>
      <c r="D401">
        <v>1146.2</v>
      </c>
      <c r="E401">
        <v>1152.0999999999999</v>
      </c>
      <c r="F401">
        <f t="shared" si="98"/>
        <v>1417.7</v>
      </c>
      <c r="G401">
        <f t="shared" si="98"/>
        <v>1612.6</v>
      </c>
      <c r="H401" s="20">
        <f t="shared" si="97"/>
        <v>-12.086072181570129</v>
      </c>
    </row>
    <row r="402" spans="1:13" ht="15" x14ac:dyDescent="0.25">
      <c r="A402" s="5">
        <f t="shared" si="95"/>
        <v>41648</v>
      </c>
      <c r="B402" s="16">
        <v>233</v>
      </c>
      <c r="C402" s="16">
        <v>498</v>
      </c>
      <c r="D402">
        <v>1186.7</v>
      </c>
      <c r="E402">
        <v>1226.3</v>
      </c>
      <c r="F402">
        <f t="shared" si="98"/>
        <v>1419.7</v>
      </c>
      <c r="G402">
        <f t="shared" si="98"/>
        <v>1724.3</v>
      </c>
      <c r="H402" s="20">
        <f t="shared" si="97"/>
        <v>-17.66513947688917</v>
      </c>
      <c r="J402" s="271"/>
    </row>
    <row r="403" spans="1:13" x14ac:dyDescent="0.25">
      <c r="A403" s="5">
        <f t="shared" si="95"/>
        <v>41655</v>
      </c>
      <c r="B403">
        <v>267.5</v>
      </c>
      <c r="C403">
        <v>474.5</v>
      </c>
      <c r="D403">
        <v>1186.7</v>
      </c>
      <c r="E403">
        <v>1226.3</v>
      </c>
      <c r="F403">
        <f t="shared" si="98"/>
        <v>1454.2</v>
      </c>
      <c r="G403">
        <f t="shared" si="98"/>
        <v>1700.8</v>
      </c>
      <c r="H403" s="20">
        <f t="shared" si="97"/>
        <v>-14.499059266227654</v>
      </c>
    </row>
    <row r="404" spans="1:13" x14ac:dyDescent="0.25">
      <c r="A404" s="5">
        <f t="shared" si="95"/>
        <v>41662</v>
      </c>
      <c r="B404">
        <v>340.2</v>
      </c>
      <c r="C404">
        <v>419.5</v>
      </c>
      <c r="D404" s="16">
        <v>1212</v>
      </c>
      <c r="E404">
        <v>1286.8</v>
      </c>
      <c r="F404">
        <f t="shared" si="98"/>
        <v>1552.2</v>
      </c>
      <c r="G404">
        <f t="shared" si="98"/>
        <v>1706.3</v>
      </c>
      <c r="H404" s="20">
        <f t="shared" si="97"/>
        <v>-9.0312371798628615</v>
      </c>
    </row>
    <row r="405" spans="1:13" ht="15" x14ac:dyDescent="0.25">
      <c r="A405" s="5">
        <f t="shared" si="95"/>
        <v>41669</v>
      </c>
      <c r="B405">
        <v>292.2</v>
      </c>
      <c r="C405">
        <v>421.5</v>
      </c>
      <c r="D405">
        <v>1313.3</v>
      </c>
      <c r="E405">
        <v>1286.8</v>
      </c>
      <c r="F405">
        <f t="shared" si="98"/>
        <v>1605.5</v>
      </c>
      <c r="G405">
        <f t="shared" si="98"/>
        <v>1708.3</v>
      </c>
      <c r="H405" s="20">
        <f t="shared" si="97"/>
        <v>-6.0176783937247569</v>
      </c>
      <c r="J405" s="271"/>
      <c r="M405" s="271"/>
    </row>
    <row r="406" spans="1:13" ht="15" x14ac:dyDescent="0.25">
      <c r="A406" s="5">
        <f t="shared" si="95"/>
        <v>41676</v>
      </c>
      <c r="B406">
        <v>291.2</v>
      </c>
      <c r="C406">
        <v>346.5</v>
      </c>
      <c r="D406" s="16">
        <v>1344</v>
      </c>
      <c r="E406">
        <v>1384.6</v>
      </c>
      <c r="F406">
        <f t="shared" si="98"/>
        <v>1635.2</v>
      </c>
      <c r="G406">
        <f t="shared" si="98"/>
        <v>1731.1</v>
      </c>
      <c r="H406" s="20">
        <f t="shared" si="97"/>
        <v>-5.5398301657905265</v>
      </c>
      <c r="J406" s="271"/>
    </row>
    <row r="407" spans="1:13" x14ac:dyDescent="0.25">
      <c r="A407" s="5">
        <f t="shared" si="95"/>
        <v>41683</v>
      </c>
      <c r="B407">
        <v>368.3</v>
      </c>
      <c r="C407">
        <v>401</v>
      </c>
      <c r="D407">
        <v>1344.9</v>
      </c>
      <c r="E407">
        <v>1384.6</v>
      </c>
      <c r="F407">
        <f t="shared" si="98"/>
        <v>1713.2</v>
      </c>
      <c r="G407">
        <f>+C407+E407</f>
        <v>1785.6</v>
      </c>
      <c r="H407" s="20">
        <f t="shared" si="97"/>
        <v>-4.0546594982078794</v>
      </c>
    </row>
    <row r="408" spans="1:13" x14ac:dyDescent="0.25">
      <c r="A408" s="5">
        <f t="shared" si="95"/>
        <v>41690</v>
      </c>
      <c r="B408">
        <v>370.1</v>
      </c>
      <c r="C408">
        <v>401</v>
      </c>
      <c r="D408" s="16">
        <v>1394.1</v>
      </c>
      <c r="E408">
        <v>14111</v>
      </c>
      <c r="F408">
        <f t="shared" si="98"/>
        <v>1764.1999999999998</v>
      </c>
      <c r="G408">
        <f t="shared" si="98"/>
        <v>14512</v>
      </c>
      <c r="H408" s="20">
        <f t="shared" si="97"/>
        <v>-87.843164277839023</v>
      </c>
    </row>
    <row r="409" spans="1:13" x14ac:dyDescent="0.25">
      <c r="A409" s="5">
        <f t="shared" si="95"/>
        <v>41697</v>
      </c>
      <c r="B409">
        <v>305.60000000000002</v>
      </c>
      <c r="C409">
        <v>334</v>
      </c>
      <c r="D409">
        <v>1462.9</v>
      </c>
      <c r="E409">
        <v>1455.1</v>
      </c>
      <c r="F409">
        <f t="shared" si="98"/>
        <v>1768.5</v>
      </c>
      <c r="G409">
        <f t="shared" si="98"/>
        <v>1789.1</v>
      </c>
      <c r="H409" s="20">
        <f t="shared" si="97"/>
        <v>-1.151416913531933</v>
      </c>
    </row>
    <row r="410" spans="1:13" ht="15" x14ac:dyDescent="0.25">
      <c r="A410" s="5">
        <f t="shared" si="95"/>
        <v>41704</v>
      </c>
      <c r="B410">
        <v>267.60000000000002</v>
      </c>
      <c r="C410">
        <v>334</v>
      </c>
      <c r="D410" s="16">
        <v>1508.3</v>
      </c>
      <c r="E410">
        <v>1455.1</v>
      </c>
      <c r="F410">
        <f t="shared" ref="F410:G417" si="99">+B410+D410</f>
        <v>1775.9</v>
      </c>
      <c r="G410">
        <f t="shared" si="99"/>
        <v>1789.1</v>
      </c>
      <c r="H410" s="20">
        <f t="shared" ref="H410:H415" si="100">+(F410/G410-1)*100</f>
        <v>-0.73780112905929007</v>
      </c>
      <c r="J410" s="271"/>
    </row>
    <row r="411" spans="1:13" x14ac:dyDescent="0.25">
      <c r="A411" s="5">
        <f t="shared" si="95"/>
        <v>41711</v>
      </c>
      <c r="B411">
        <v>279.8</v>
      </c>
      <c r="C411">
        <v>284</v>
      </c>
      <c r="D411">
        <v>1539.5</v>
      </c>
      <c r="E411">
        <v>1510.1</v>
      </c>
      <c r="F411">
        <f t="shared" si="99"/>
        <v>1819.3</v>
      </c>
      <c r="G411">
        <f t="shared" si="99"/>
        <v>1794.1</v>
      </c>
      <c r="H411" s="20">
        <f t="shared" si="100"/>
        <v>1.4046039797112719</v>
      </c>
    </row>
    <row r="412" spans="1:13" x14ac:dyDescent="0.25">
      <c r="A412" s="5">
        <f t="shared" si="95"/>
        <v>41718</v>
      </c>
      <c r="B412">
        <v>337.8</v>
      </c>
      <c r="C412">
        <v>261</v>
      </c>
      <c r="D412" s="16">
        <v>1593</v>
      </c>
      <c r="E412">
        <v>1557.9</v>
      </c>
      <c r="F412">
        <f t="shared" si="99"/>
        <v>1930.8</v>
      </c>
      <c r="G412">
        <f t="shared" si="99"/>
        <v>1818.9</v>
      </c>
      <c r="H412" s="20">
        <f t="shared" si="100"/>
        <v>6.1520699323767136</v>
      </c>
    </row>
    <row r="413" spans="1:13" x14ac:dyDescent="0.25">
      <c r="A413" s="5">
        <f t="shared" si="95"/>
        <v>41725</v>
      </c>
      <c r="B413">
        <v>309.8</v>
      </c>
      <c r="C413">
        <v>241</v>
      </c>
      <c r="D413" s="16">
        <v>1626</v>
      </c>
      <c r="E413">
        <v>1579.9</v>
      </c>
      <c r="F413">
        <f t="shared" si="99"/>
        <v>1935.8</v>
      </c>
      <c r="G413">
        <f t="shared" si="99"/>
        <v>1820.9</v>
      </c>
      <c r="H413" s="20">
        <f t="shared" si="100"/>
        <v>6.3100664506562598</v>
      </c>
    </row>
    <row r="414" spans="1:13" x14ac:dyDescent="0.25">
      <c r="A414" s="5">
        <f t="shared" si="95"/>
        <v>41732</v>
      </c>
      <c r="B414">
        <v>327.60000000000002</v>
      </c>
      <c r="C414">
        <v>190</v>
      </c>
      <c r="D414" s="16">
        <v>1668.4</v>
      </c>
      <c r="E414">
        <v>1680.9</v>
      </c>
      <c r="F414" s="16">
        <f t="shared" si="99"/>
        <v>1996</v>
      </c>
      <c r="G414">
        <f t="shared" si="99"/>
        <v>1870.9</v>
      </c>
      <c r="H414" s="20">
        <f t="shared" si="100"/>
        <v>6.6866214121545697</v>
      </c>
    </row>
    <row r="415" spans="1:13" x14ac:dyDescent="0.25">
      <c r="A415" s="5">
        <f t="shared" si="95"/>
        <v>41739</v>
      </c>
      <c r="B415" s="16">
        <v>290</v>
      </c>
      <c r="C415">
        <v>145</v>
      </c>
      <c r="D415" s="16">
        <v>1713.2</v>
      </c>
      <c r="E415">
        <v>1730.4</v>
      </c>
      <c r="F415">
        <f t="shared" si="99"/>
        <v>2003.2</v>
      </c>
      <c r="G415">
        <f t="shared" si="99"/>
        <v>1875.4</v>
      </c>
      <c r="H415" s="20">
        <f t="shared" si="100"/>
        <v>6.8145462301375748</v>
      </c>
    </row>
    <row r="416" spans="1:13" x14ac:dyDescent="0.25">
      <c r="A416" s="5">
        <f t="shared" si="95"/>
        <v>41746</v>
      </c>
      <c r="B416" s="16">
        <v>273</v>
      </c>
      <c r="C416">
        <v>103</v>
      </c>
      <c r="D416" s="16">
        <v>1761.5</v>
      </c>
      <c r="E416">
        <v>1730.4</v>
      </c>
      <c r="F416">
        <f t="shared" si="99"/>
        <v>2034.5</v>
      </c>
      <c r="G416">
        <f t="shared" ref="G416:G421" si="101">+C416+E416</f>
        <v>1833.4</v>
      </c>
      <c r="H416" s="20">
        <f t="shared" ref="H416:H421" si="102">+(F416/G416-1)*100</f>
        <v>10.968692047561902</v>
      </c>
    </row>
    <row r="417" spans="1:9" x14ac:dyDescent="0.25">
      <c r="A417" s="5">
        <f t="shared" si="95"/>
        <v>41753</v>
      </c>
      <c r="B417" s="16">
        <v>322</v>
      </c>
      <c r="C417">
        <v>61</v>
      </c>
      <c r="D417" s="16">
        <v>1784.9</v>
      </c>
      <c r="E417">
        <v>1773.6</v>
      </c>
      <c r="F417">
        <f t="shared" si="99"/>
        <v>2106.9</v>
      </c>
      <c r="G417">
        <f t="shared" si="101"/>
        <v>1834.6</v>
      </c>
      <c r="H417" s="20">
        <f t="shared" si="102"/>
        <v>14.842472473563738</v>
      </c>
    </row>
    <row r="418" spans="1:9" x14ac:dyDescent="0.25">
      <c r="A418" s="5">
        <f t="shared" si="95"/>
        <v>41760</v>
      </c>
      <c r="B418">
        <v>322</v>
      </c>
      <c r="C418">
        <v>106</v>
      </c>
      <c r="D418">
        <v>1784.9</v>
      </c>
      <c r="E418">
        <v>1773.6</v>
      </c>
      <c r="F418">
        <f t="shared" ref="F418:F449" si="103">+B418+D418</f>
        <v>2106.9</v>
      </c>
      <c r="G418">
        <f t="shared" si="101"/>
        <v>1879.6</v>
      </c>
      <c r="H418" s="20">
        <f t="shared" si="102"/>
        <v>12.092998510321351</v>
      </c>
      <c r="I418">
        <v>262</v>
      </c>
    </row>
    <row r="419" spans="1:9" x14ac:dyDescent="0.25">
      <c r="A419" s="5">
        <f t="shared" si="95"/>
        <v>41767</v>
      </c>
      <c r="B419">
        <v>234.5</v>
      </c>
      <c r="C419">
        <v>106</v>
      </c>
      <c r="D419">
        <v>1923.4</v>
      </c>
      <c r="E419">
        <v>1838.6</v>
      </c>
      <c r="F419">
        <f t="shared" si="103"/>
        <v>2157.9</v>
      </c>
      <c r="G419">
        <f t="shared" si="101"/>
        <v>1944.6</v>
      </c>
      <c r="H419" s="20">
        <f t="shared" si="102"/>
        <v>10.968836778771983</v>
      </c>
      <c r="I419">
        <v>282</v>
      </c>
    </row>
    <row r="420" spans="1:9" x14ac:dyDescent="0.25">
      <c r="A420" s="5">
        <f t="shared" si="95"/>
        <v>41774</v>
      </c>
      <c r="B420">
        <v>172.3</v>
      </c>
      <c r="C420">
        <v>106</v>
      </c>
      <c r="D420">
        <v>1989</v>
      </c>
      <c r="E420">
        <v>1838.6</v>
      </c>
      <c r="F420">
        <f t="shared" si="103"/>
        <v>2161.3000000000002</v>
      </c>
      <c r="G420">
        <f t="shared" si="101"/>
        <v>1944.6</v>
      </c>
      <c r="H420" s="20">
        <f t="shared" si="102"/>
        <v>11.14367993417671</v>
      </c>
      <c r="I420">
        <v>300.5</v>
      </c>
    </row>
    <row r="421" spans="1:9" x14ac:dyDescent="0.25">
      <c r="A421" s="5">
        <f t="shared" si="95"/>
        <v>41781</v>
      </c>
      <c r="B421">
        <v>172.3</v>
      </c>
      <c r="C421">
        <v>106</v>
      </c>
      <c r="D421">
        <v>1989</v>
      </c>
      <c r="E421">
        <v>1838.6</v>
      </c>
      <c r="F421">
        <f t="shared" si="103"/>
        <v>2161.3000000000002</v>
      </c>
      <c r="G421">
        <f t="shared" si="101"/>
        <v>1944.6</v>
      </c>
      <c r="H421" s="20">
        <f t="shared" si="102"/>
        <v>11.14367993417671</v>
      </c>
      <c r="I421">
        <v>324.5</v>
      </c>
    </row>
    <row r="422" spans="1:9" x14ac:dyDescent="0.25">
      <c r="A422" s="5">
        <f t="shared" si="95"/>
        <v>41788</v>
      </c>
      <c r="B422">
        <v>150.19999999999999</v>
      </c>
      <c r="C422">
        <v>90</v>
      </c>
      <c r="D422">
        <v>2013.1</v>
      </c>
      <c r="E422">
        <v>1867.2</v>
      </c>
      <c r="F422">
        <f t="shared" si="103"/>
        <v>2163.2999999999997</v>
      </c>
      <c r="G422">
        <f t="shared" ref="G422:G453" si="104">+C422+E422</f>
        <v>1957.2</v>
      </c>
      <c r="H422" s="20">
        <f t="shared" ref="H422:H453" si="105">+(F422/G422-1)*100</f>
        <v>10.530349478847324</v>
      </c>
      <c r="I422">
        <v>324.5</v>
      </c>
    </row>
    <row r="423" spans="1:9" x14ac:dyDescent="0.25">
      <c r="A423" s="5">
        <f t="shared" si="95"/>
        <v>41795</v>
      </c>
      <c r="B423">
        <v>489.9</v>
      </c>
      <c r="C423">
        <v>293</v>
      </c>
      <c r="D423">
        <v>8.8000000000000007</v>
      </c>
      <c r="E423">
        <v>0</v>
      </c>
      <c r="F423">
        <f t="shared" si="103"/>
        <v>498.7</v>
      </c>
      <c r="G423">
        <f t="shared" si="104"/>
        <v>293</v>
      </c>
      <c r="H423" s="20">
        <f t="shared" si="105"/>
        <v>70.204778156996568</v>
      </c>
    </row>
    <row r="424" spans="1:9" x14ac:dyDescent="0.25">
      <c r="A424" s="5">
        <f t="shared" si="95"/>
        <v>41802</v>
      </c>
      <c r="B424">
        <v>441.1</v>
      </c>
      <c r="C424">
        <v>369.5</v>
      </c>
      <c r="D424">
        <v>95.4</v>
      </c>
      <c r="E424">
        <v>44.1</v>
      </c>
      <c r="F424">
        <f t="shared" si="103"/>
        <v>536.5</v>
      </c>
      <c r="G424">
        <f t="shared" si="104"/>
        <v>413.6</v>
      </c>
      <c r="H424" s="20">
        <f t="shared" si="105"/>
        <v>29.714700193423592</v>
      </c>
    </row>
    <row r="425" spans="1:9" x14ac:dyDescent="0.25">
      <c r="A425" s="5">
        <f t="shared" si="95"/>
        <v>41809</v>
      </c>
      <c r="B425">
        <v>490.1</v>
      </c>
      <c r="C425">
        <v>404</v>
      </c>
      <c r="D425">
        <v>95.4</v>
      </c>
      <c r="E425">
        <v>44.1</v>
      </c>
      <c r="F425">
        <f t="shared" si="103"/>
        <v>585.5</v>
      </c>
      <c r="G425">
        <f t="shared" si="104"/>
        <v>448.1</v>
      </c>
      <c r="H425" s="20">
        <f t="shared" si="105"/>
        <v>30.662798482481591</v>
      </c>
    </row>
    <row r="426" spans="1:9" x14ac:dyDescent="0.25">
      <c r="A426" s="5">
        <f t="shared" si="95"/>
        <v>41816</v>
      </c>
      <c r="B426">
        <v>418.9</v>
      </c>
      <c r="C426">
        <v>402.5</v>
      </c>
      <c r="D426">
        <v>172.3</v>
      </c>
      <c r="E426">
        <v>72.599999999999994</v>
      </c>
      <c r="F426">
        <f t="shared" si="103"/>
        <v>591.20000000000005</v>
      </c>
      <c r="G426">
        <f t="shared" si="104"/>
        <v>475.1</v>
      </c>
      <c r="H426" s="20">
        <f t="shared" si="105"/>
        <v>24.436960639865291</v>
      </c>
    </row>
    <row r="427" spans="1:9" x14ac:dyDescent="0.25">
      <c r="A427" s="5">
        <f t="shared" si="95"/>
        <v>41823</v>
      </c>
      <c r="B427">
        <v>427.7</v>
      </c>
      <c r="C427">
        <v>402.5</v>
      </c>
      <c r="D427">
        <v>270.60000000000002</v>
      </c>
      <c r="E427">
        <v>72.599999999999994</v>
      </c>
      <c r="F427">
        <f t="shared" si="103"/>
        <v>698.3</v>
      </c>
      <c r="G427">
        <f t="shared" si="104"/>
        <v>475.1</v>
      </c>
      <c r="H427" s="20">
        <f t="shared" si="105"/>
        <v>46.979583245632469</v>
      </c>
    </row>
    <row r="428" spans="1:9" x14ac:dyDescent="0.25">
      <c r="A428" s="5">
        <f t="shared" si="95"/>
        <v>41830</v>
      </c>
      <c r="B428">
        <v>438.5</v>
      </c>
      <c r="C428">
        <v>401.4</v>
      </c>
      <c r="D428">
        <v>270.60000000000002</v>
      </c>
      <c r="E428">
        <v>72.599999999999994</v>
      </c>
      <c r="F428">
        <f t="shared" si="103"/>
        <v>709.1</v>
      </c>
      <c r="G428">
        <f t="shared" si="104"/>
        <v>474</v>
      </c>
      <c r="H428" s="20">
        <f t="shared" si="105"/>
        <v>49.599156118143469</v>
      </c>
    </row>
    <row r="429" spans="1:9" x14ac:dyDescent="0.25">
      <c r="A429" s="5">
        <f t="shared" si="95"/>
        <v>41837</v>
      </c>
      <c r="B429">
        <v>392.2</v>
      </c>
      <c r="C429">
        <v>417.4</v>
      </c>
      <c r="D429">
        <v>272</v>
      </c>
      <c r="E429">
        <v>121.4</v>
      </c>
      <c r="F429">
        <f t="shared" si="103"/>
        <v>664.2</v>
      </c>
      <c r="G429">
        <f t="shared" si="104"/>
        <v>538.79999999999995</v>
      </c>
      <c r="H429" s="20">
        <f t="shared" si="105"/>
        <v>23.273942093541212</v>
      </c>
    </row>
    <row r="430" spans="1:9" x14ac:dyDescent="0.25">
      <c r="A430" s="5">
        <f t="shared" si="95"/>
        <v>41844</v>
      </c>
      <c r="B430">
        <v>439.1</v>
      </c>
      <c r="C430">
        <v>397.4</v>
      </c>
      <c r="D430">
        <v>275</v>
      </c>
      <c r="E430">
        <v>176.4</v>
      </c>
      <c r="F430">
        <f t="shared" si="103"/>
        <v>714.1</v>
      </c>
      <c r="G430">
        <f t="shared" si="104"/>
        <v>573.79999999999995</v>
      </c>
      <c r="H430" s="20">
        <f t="shared" si="105"/>
        <v>24.45102823283376</v>
      </c>
    </row>
    <row r="431" spans="1:9" x14ac:dyDescent="0.25">
      <c r="A431" s="5">
        <f t="shared" si="95"/>
        <v>41851</v>
      </c>
      <c r="B431">
        <v>449.4</v>
      </c>
      <c r="C431">
        <v>401.5</v>
      </c>
      <c r="D431">
        <v>279.7</v>
      </c>
      <c r="E431">
        <v>220</v>
      </c>
      <c r="F431">
        <f t="shared" si="103"/>
        <v>729.09999999999991</v>
      </c>
      <c r="G431">
        <f t="shared" si="104"/>
        <v>621.5</v>
      </c>
      <c r="H431" s="20">
        <f t="shared" si="105"/>
        <v>17.312952534191449</v>
      </c>
    </row>
    <row r="432" spans="1:9" x14ac:dyDescent="0.25">
      <c r="A432" s="5">
        <f t="shared" si="95"/>
        <v>41858</v>
      </c>
      <c r="B432">
        <v>360.2</v>
      </c>
      <c r="C432">
        <v>446.5</v>
      </c>
      <c r="D432">
        <v>338.4</v>
      </c>
      <c r="E432">
        <v>220</v>
      </c>
      <c r="F432">
        <f t="shared" si="103"/>
        <v>698.59999999999991</v>
      </c>
      <c r="G432">
        <f t="shared" si="104"/>
        <v>666.5</v>
      </c>
      <c r="H432" s="20">
        <f t="shared" si="105"/>
        <v>4.8162040510127291</v>
      </c>
    </row>
    <row r="433" spans="1:8" x14ac:dyDescent="0.25">
      <c r="A433" s="5">
        <f t="shared" si="95"/>
        <v>41865</v>
      </c>
      <c r="B433">
        <v>331.7</v>
      </c>
      <c r="C433">
        <v>401.5</v>
      </c>
      <c r="D433">
        <v>450.4</v>
      </c>
      <c r="E433">
        <v>265.3</v>
      </c>
      <c r="F433">
        <f t="shared" si="103"/>
        <v>782.09999999999991</v>
      </c>
      <c r="G433">
        <f t="shared" si="104"/>
        <v>666.8</v>
      </c>
      <c r="H433" s="20">
        <f t="shared" si="105"/>
        <v>17.291541691661671</v>
      </c>
    </row>
    <row r="434" spans="1:8" x14ac:dyDescent="0.25">
      <c r="A434" s="5">
        <f t="shared" si="95"/>
        <v>41872</v>
      </c>
      <c r="B434">
        <v>239.7</v>
      </c>
      <c r="C434">
        <v>405.5</v>
      </c>
      <c r="D434">
        <v>565.5</v>
      </c>
      <c r="E434">
        <v>265.3</v>
      </c>
      <c r="F434">
        <f t="shared" si="103"/>
        <v>805.2</v>
      </c>
      <c r="G434">
        <f t="shared" si="104"/>
        <v>670.8</v>
      </c>
      <c r="H434" s="20">
        <f t="shared" si="105"/>
        <v>20.03577817531308</v>
      </c>
    </row>
    <row r="435" spans="1:8" x14ac:dyDescent="0.25">
      <c r="A435" s="5">
        <f t="shared" si="95"/>
        <v>41879</v>
      </c>
      <c r="B435">
        <v>196.7</v>
      </c>
      <c r="C435">
        <v>333.5</v>
      </c>
      <c r="D435">
        <v>686.2</v>
      </c>
      <c r="E435">
        <v>340.9</v>
      </c>
      <c r="F435">
        <f t="shared" si="103"/>
        <v>882.90000000000009</v>
      </c>
      <c r="G435">
        <f t="shared" si="104"/>
        <v>674.4</v>
      </c>
      <c r="H435" s="20">
        <f t="shared" si="105"/>
        <v>30.916370106761583</v>
      </c>
    </row>
    <row r="436" spans="1:8" x14ac:dyDescent="0.25">
      <c r="A436" s="5">
        <f t="shared" si="95"/>
        <v>41886</v>
      </c>
      <c r="B436">
        <v>287.7</v>
      </c>
      <c r="C436">
        <v>308.5</v>
      </c>
      <c r="D436">
        <v>686.7</v>
      </c>
      <c r="E436">
        <v>469.4</v>
      </c>
      <c r="F436">
        <f t="shared" si="103"/>
        <v>974.40000000000009</v>
      </c>
      <c r="G436">
        <f t="shared" si="104"/>
        <v>777.9</v>
      </c>
      <c r="H436" s="20">
        <f t="shared" si="105"/>
        <v>25.260316236020074</v>
      </c>
    </row>
    <row r="437" spans="1:8" x14ac:dyDescent="0.25">
      <c r="A437" s="5">
        <f t="shared" si="95"/>
        <v>41893</v>
      </c>
      <c r="B437">
        <v>241.6</v>
      </c>
      <c r="C437">
        <v>309.2</v>
      </c>
      <c r="D437">
        <v>736.5</v>
      </c>
      <c r="E437">
        <v>513.5</v>
      </c>
      <c r="F437">
        <f t="shared" si="103"/>
        <v>978.1</v>
      </c>
      <c r="G437">
        <f t="shared" si="104"/>
        <v>822.7</v>
      </c>
      <c r="H437" s="20">
        <f t="shared" si="105"/>
        <v>18.889023945545148</v>
      </c>
    </row>
    <row r="438" spans="1:8" x14ac:dyDescent="0.25">
      <c r="A438" s="5">
        <f t="shared" si="95"/>
        <v>41900</v>
      </c>
      <c r="B438">
        <v>193.6</v>
      </c>
      <c r="C438">
        <v>263.5</v>
      </c>
      <c r="D438">
        <v>817.8</v>
      </c>
      <c r="E438">
        <v>590.1</v>
      </c>
      <c r="F438">
        <f t="shared" si="103"/>
        <v>1011.4</v>
      </c>
      <c r="G438">
        <f t="shared" si="104"/>
        <v>853.6</v>
      </c>
      <c r="H438" s="20">
        <f t="shared" si="105"/>
        <v>18.486410496719774</v>
      </c>
    </row>
    <row r="439" spans="1:8" x14ac:dyDescent="0.25">
      <c r="A439" s="5">
        <f t="shared" si="95"/>
        <v>41907</v>
      </c>
      <c r="B439">
        <v>202.6</v>
      </c>
      <c r="C439">
        <v>320.60000000000002</v>
      </c>
      <c r="D439">
        <v>818.6</v>
      </c>
      <c r="E439">
        <v>606.70000000000005</v>
      </c>
      <c r="F439">
        <f t="shared" si="103"/>
        <v>1021.2</v>
      </c>
      <c r="G439">
        <f t="shared" si="104"/>
        <v>927.30000000000007</v>
      </c>
      <c r="H439" s="20">
        <f t="shared" si="105"/>
        <v>10.126172759624708</v>
      </c>
    </row>
    <row r="440" spans="1:8" x14ac:dyDescent="0.25">
      <c r="A440" s="5">
        <f t="shared" si="95"/>
        <v>41914</v>
      </c>
      <c r="B440">
        <v>249.6</v>
      </c>
      <c r="C440">
        <v>301.39999999999998</v>
      </c>
      <c r="D440">
        <v>872.6</v>
      </c>
      <c r="E440">
        <v>687.9</v>
      </c>
      <c r="F440">
        <f t="shared" si="103"/>
        <v>1122.2</v>
      </c>
      <c r="G440">
        <f t="shared" si="104"/>
        <v>989.3</v>
      </c>
      <c r="H440" s="20">
        <f t="shared" si="105"/>
        <v>13.433741029010427</v>
      </c>
    </row>
    <row r="441" spans="1:8" x14ac:dyDescent="0.25">
      <c r="A441" s="5">
        <f t="shared" si="95"/>
        <v>41921</v>
      </c>
      <c r="B441">
        <v>278.39999999999998</v>
      </c>
      <c r="C441">
        <v>301.39999999999998</v>
      </c>
      <c r="D441">
        <v>904.5</v>
      </c>
      <c r="E441">
        <v>687.9</v>
      </c>
      <c r="F441">
        <f t="shared" si="103"/>
        <v>1182.9000000000001</v>
      </c>
      <c r="G441">
        <f t="shared" si="104"/>
        <v>989.3</v>
      </c>
      <c r="H441" s="20">
        <f t="shared" si="105"/>
        <v>19.569392499747316</v>
      </c>
    </row>
    <row r="442" spans="1:8" x14ac:dyDescent="0.25">
      <c r="A442" s="5">
        <f t="shared" si="95"/>
        <v>41928</v>
      </c>
      <c r="B442">
        <v>218.9</v>
      </c>
      <c r="C442">
        <v>301.39999999999998</v>
      </c>
      <c r="D442">
        <v>1032.7</v>
      </c>
      <c r="E442">
        <v>687.9</v>
      </c>
      <c r="F442">
        <f t="shared" si="103"/>
        <v>1251.6000000000001</v>
      </c>
      <c r="G442">
        <f t="shared" si="104"/>
        <v>989.3</v>
      </c>
      <c r="H442" s="20">
        <f t="shared" si="105"/>
        <v>26.513696553118393</v>
      </c>
    </row>
    <row r="443" spans="1:8" x14ac:dyDescent="0.25">
      <c r="A443" s="5">
        <f t="shared" si="95"/>
        <v>41935</v>
      </c>
      <c r="B443">
        <v>240.2</v>
      </c>
      <c r="C443">
        <v>327</v>
      </c>
      <c r="D443">
        <v>1065.5</v>
      </c>
      <c r="E443">
        <v>794.6</v>
      </c>
      <c r="F443">
        <f t="shared" si="103"/>
        <v>1305.7</v>
      </c>
      <c r="G443">
        <f t="shared" si="104"/>
        <v>1121.5999999999999</v>
      </c>
      <c r="H443" s="20">
        <f t="shared" si="105"/>
        <v>16.414051355206858</v>
      </c>
    </row>
    <row r="444" spans="1:8" x14ac:dyDescent="0.25">
      <c r="A444" s="5">
        <f t="shared" si="95"/>
        <v>41942</v>
      </c>
      <c r="B444">
        <v>289.2</v>
      </c>
      <c r="C444">
        <v>381.2</v>
      </c>
      <c r="D444">
        <v>1066.5</v>
      </c>
      <c r="E444">
        <v>795.9</v>
      </c>
      <c r="F444">
        <f t="shared" si="103"/>
        <v>1355.7</v>
      </c>
      <c r="G444">
        <f t="shared" si="104"/>
        <v>1177.0999999999999</v>
      </c>
      <c r="H444" s="20">
        <f t="shared" si="105"/>
        <v>15.17288250785831</v>
      </c>
    </row>
    <row r="445" spans="1:8" x14ac:dyDescent="0.25">
      <c r="A445" s="5">
        <f t="shared" si="95"/>
        <v>41949</v>
      </c>
      <c r="B445">
        <v>287.5</v>
      </c>
      <c r="C445">
        <v>346.5</v>
      </c>
      <c r="D445">
        <v>1068.2</v>
      </c>
      <c r="E445">
        <v>831.6</v>
      </c>
      <c r="F445">
        <f t="shared" si="103"/>
        <v>1355.7</v>
      </c>
      <c r="G445">
        <f t="shared" si="104"/>
        <v>1178.0999999999999</v>
      </c>
      <c r="H445" s="20">
        <f t="shared" si="105"/>
        <v>15.075120957473921</v>
      </c>
    </row>
    <row r="446" spans="1:8" x14ac:dyDescent="0.25">
      <c r="A446" s="5">
        <f t="shared" si="95"/>
        <v>41956</v>
      </c>
      <c r="B446">
        <v>285.3</v>
      </c>
      <c r="C446">
        <v>378.5</v>
      </c>
      <c r="D446">
        <v>1121.5999999999999</v>
      </c>
      <c r="E446">
        <v>841.6</v>
      </c>
      <c r="F446">
        <f t="shared" si="103"/>
        <v>1406.8999999999999</v>
      </c>
      <c r="G446">
        <f t="shared" si="104"/>
        <v>1220.0999999999999</v>
      </c>
      <c r="H446" s="20">
        <f t="shared" si="105"/>
        <v>15.310220473731651</v>
      </c>
    </row>
    <row r="447" spans="1:8" x14ac:dyDescent="0.25">
      <c r="A447" s="5">
        <f t="shared" si="95"/>
        <v>41963</v>
      </c>
      <c r="B447">
        <v>225.3</v>
      </c>
      <c r="C447">
        <v>391.5</v>
      </c>
      <c r="D447">
        <v>1204.4000000000001</v>
      </c>
      <c r="E447">
        <v>861.5</v>
      </c>
      <c r="F447">
        <f t="shared" si="103"/>
        <v>1429.7</v>
      </c>
      <c r="G447">
        <f t="shared" si="104"/>
        <v>1253</v>
      </c>
      <c r="H447" s="20">
        <f t="shared" si="105"/>
        <v>14.102154828411816</v>
      </c>
    </row>
    <row r="448" spans="1:8" x14ac:dyDescent="0.25">
      <c r="A448" s="5">
        <f t="shared" si="95"/>
        <v>41970</v>
      </c>
      <c r="B448">
        <v>230.5</v>
      </c>
      <c r="C448">
        <v>422.5</v>
      </c>
      <c r="D448">
        <v>1227.4000000000001</v>
      </c>
      <c r="E448">
        <v>861.5</v>
      </c>
      <c r="F448">
        <f t="shared" si="103"/>
        <v>1457.9</v>
      </c>
      <c r="G448">
        <f t="shared" si="104"/>
        <v>1284</v>
      </c>
      <c r="H448" s="20">
        <f t="shared" si="105"/>
        <v>13.543613707165125</v>
      </c>
    </row>
    <row r="449" spans="1:9" x14ac:dyDescent="0.25">
      <c r="A449" s="5">
        <f t="shared" si="95"/>
        <v>41977</v>
      </c>
      <c r="B449">
        <v>269</v>
      </c>
      <c r="C449">
        <v>380.5</v>
      </c>
      <c r="D449">
        <v>1253.5999999999999</v>
      </c>
      <c r="E449">
        <v>941.2</v>
      </c>
      <c r="F449">
        <f t="shared" si="103"/>
        <v>1522.6</v>
      </c>
      <c r="G449">
        <f t="shared" si="104"/>
        <v>1321.7</v>
      </c>
      <c r="H449" s="20">
        <f t="shared" si="105"/>
        <v>15.200121056215465</v>
      </c>
    </row>
    <row r="450" spans="1:9" x14ac:dyDescent="0.25">
      <c r="A450" s="5">
        <f t="shared" si="95"/>
        <v>41984</v>
      </c>
      <c r="B450">
        <v>211.5</v>
      </c>
      <c r="C450">
        <v>403.7</v>
      </c>
      <c r="D450">
        <v>1309.9000000000001</v>
      </c>
      <c r="E450">
        <v>941.2</v>
      </c>
      <c r="F450">
        <f t="shared" ref="F450:F478" si="106">+B450+D450</f>
        <v>1521.4</v>
      </c>
      <c r="G450">
        <f t="shared" si="104"/>
        <v>1344.9</v>
      </c>
      <c r="H450" s="20">
        <f t="shared" si="105"/>
        <v>13.12365231615733</v>
      </c>
    </row>
    <row r="451" spans="1:9" x14ac:dyDescent="0.25">
      <c r="A451" s="5">
        <f t="shared" si="95"/>
        <v>41991</v>
      </c>
      <c r="B451">
        <v>188.5</v>
      </c>
      <c r="C451">
        <v>317.7</v>
      </c>
      <c r="D451">
        <v>1333.3</v>
      </c>
      <c r="E451">
        <v>1037.8</v>
      </c>
      <c r="F451">
        <f t="shared" si="106"/>
        <v>1521.8</v>
      </c>
      <c r="G451">
        <f t="shared" si="104"/>
        <v>1355.5</v>
      </c>
      <c r="H451" s="20">
        <f t="shared" si="105"/>
        <v>12.268535595721142</v>
      </c>
    </row>
    <row r="452" spans="1:9" x14ac:dyDescent="0.25">
      <c r="A452" s="5">
        <f t="shared" si="95"/>
        <v>41998</v>
      </c>
      <c r="B452">
        <v>188.4</v>
      </c>
      <c r="C452">
        <v>317.7</v>
      </c>
      <c r="D452">
        <v>1333.4</v>
      </c>
      <c r="E452">
        <v>1037.8</v>
      </c>
      <c r="F452">
        <f t="shared" si="106"/>
        <v>1521.8000000000002</v>
      </c>
      <c r="G452">
        <f t="shared" si="104"/>
        <v>1355.5</v>
      </c>
      <c r="H452" s="20">
        <f t="shared" si="105"/>
        <v>12.268535595721142</v>
      </c>
    </row>
    <row r="453" spans="1:9" x14ac:dyDescent="0.25">
      <c r="A453" s="5">
        <f t="shared" ref="A453:A516" si="107">+A452+7</f>
        <v>42005</v>
      </c>
      <c r="B453">
        <v>188.4</v>
      </c>
      <c r="C453">
        <v>271.5</v>
      </c>
      <c r="D453">
        <v>1534.8</v>
      </c>
      <c r="E453">
        <v>1146.2</v>
      </c>
      <c r="F453">
        <f t="shared" si="106"/>
        <v>1723.2</v>
      </c>
      <c r="G453">
        <f t="shared" si="104"/>
        <v>1417.7</v>
      </c>
      <c r="H453" s="20">
        <f t="shared" si="105"/>
        <v>21.54898779713621</v>
      </c>
    </row>
    <row r="454" spans="1:9" x14ac:dyDescent="0.25">
      <c r="A454" s="5">
        <f t="shared" si="107"/>
        <v>42012</v>
      </c>
      <c r="B454">
        <v>257.8</v>
      </c>
      <c r="C454">
        <v>233</v>
      </c>
      <c r="D454">
        <v>1578.1</v>
      </c>
      <c r="E454">
        <v>1186.7</v>
      </c>
      <c r="F454">
        <f t="shared" si="106"/>
        <v>1835.8999999999999</v>
      </c>
      <c r="G454">
        <f t="shared" ref="G454:G478" si="108">+C454+E454</f>
        <v>1419.7</v>
      </c>
      <c r="H454" s="20">
        <f t="shared" ref="H454:H478" si="109">+(F454/G454-1)*100</f>
        <v>29.316052687187423</v>
      </c>
    </row>
    <row r="455" spans="1:9" x14ac:dyDescent="0.25">
      <c r="A455" s="5">
        <f t="shared" si="107"/>
        <v>42019</v>
      </c>
      <c r="B455">
        <v>269.8</v>
      </c>
      <c r="C455">
        <v>267.5</v>
      </c>
      <c r="D455">
        <v>1646.7</v>
      </c>
      <c r="E455">
        <v>1186.7</v>
      </c>
      <c r="F455">
        <f t="shared" si="106"/>
        <v>1916.5</v>
      </c>
      <c r="G455">
        <f t="shared" si="108"/>
        <v>1454.2</v>
      </c>
      <c r="H455" s="20">
        <f t="shared" si="109"/>
        <v>31.790675285380267</v>
      </c>
    </row>
    <row r="456" spans="1:9" x14ac:dyDescent="0.25">
      <c r="A456" s="5">
        <f t="shared" si="107"/>
        <v>42026</v>
      </c>
      <c r="B456">
        <v>315.5</v>
      </c>
      <c r="C456">
        <v>340.2</v>
      </c>
      <c r="D456">
        <v>1696.5</v>
      </c>
      <c r="E456">
        <v>1212</v>
      </c>
      <c r="F456">
        <f t="shared" si="106"/>
        <v>2012</v>
      </c>
      <c r="G456">
        <f t="shared" si="108"/>
        <v>1552.2</v>
      </c>
      <c r="H456" s="20">
        <f t="shared" si="109"/>
        <v>29.622471331014033</v>
      </c>
    </row>
    <row r="457" spans="1:9" x14ac:dyDescent="0.25">
      <c r="A457" s="5">
        <f t="shared" si="107"/>
        <v>42033</v>
      </c>
      <c r="B457">
        <v>318.7</v>
      </c>
      <c r="C457">
        <v>292.2</v>
      </c>
      <c r="D457">
        <v>1724.3</v>
      </c>
      <c r="E457">
        <v>1313.3</v>
      </c>
      <c r="F457">
        <f t="shared" si="106"/>
        <v>2043</v>
      </c>
      <c r="G457">
        <f t="shared" si="108"/>
        <v>1605.5</v>
      </c>
      <c r="H457" s="20">
        <f t="shared" si="109"/>
        <v>27.250077857365305</v>
      </c>
    </row>
    <row r="458" spans="1:9" x14ac:dyDescent="0.25">
      <c r="A458" s="5">
        <f t="shared" si="107"/>
        <v>42040</v>
      </c>
      <c r="B458">
        <v>303.5</v>
      </c>
      <c r="C458">
        <v>291.2</v>
      </c>
      <c r="D458">
        <v>1740.7</v>
      </c>
      <c r="E458">
        <v>1344</v>
      </c>
      <c r="F458">
        <f t="shared" si="106"/>
        <v>2044.2</v>
      </c>
      <c r="G458">
        <f t="shared" si="108"/>
        <v>1635.2</v>
      </c>
      <c r="H458" s="20">
        <f t="shared" si="109"/>
        <v>25.012230919765166</v>
      </c>
      <c r="I458">
        <v>60</v>
      </c>
    </row>
    <row r="459" spans="1:9" x14ac:dyDescent="0.25">
      <c r="A459" s="5">
        <f t="shared" si="107"/>
        <v>42047</v>
      </c>
      <c r="B459">
        <v>303.5</v>
      </c>
      <c r="C459">
        <v>368.3</v>
      </c>
      <c r="D459">
        <v>1740.7</v>
      </c>
      <c r="E459">
        <v>1344.9</v>
      </c>
      <c r="F459">
        <f t="shared" si="106"/>
        <v>2044.2</v>
      </c>
      <c r="G459">
        <f t="shared" si="108"/>
        <v>1713.2</v>
      </c>
      <c r="H459" s="20">
        <f t="shared" si="109"/>
        <v>19.320569694139621</v>
      </c>
      <c r="I459">
        <v>69</v>
      </c>
    </row>
    <row r="460" spans="1:9" x14ac:dyDescent="0.25">
      <c r="A460" s="5">
        <f t="shared" si="107"/>
        <v>42054</v>
      </c>
      <c r="B460">
        <v>303.5</v>
      </c>
      <c r="C460">
        <v>370.1</v>
      </c>
      <c r="D460">
        <v>1740.7</v>
      </c>
      <c r="E460">
        <v>1394.1</v>
      </c>
      <c r="F460">
        <f t="shared" si="106"/>
        <v>2044.2</v>
      </c>
      <c r="G460">
        <f t="shared" si="108"/>
        <v>1764.1999999999998</v>
      </c>
      <c r="H460" s="20">
        <f t="shared" si="109"/>
        <v>15.871216415372412</v>
      </c>
      <c r="I460">
        <v>69</v>
      </c>
    </row>
    <row r="461" spans="1:9" x14ac:dyDescent="0.25">
      <c r="A461" s="5">
        <f t="shared" si="107"/>
        <v>42061</v>
      </c>
      <c r="B461" s="52">
        <v>343.5</v>
      </c>
      <c r="C461">
        <v>305.60000000000002</v>
      </c>
      <c r="D461">
        <v>1751.6</v>
      </c>
      <c r="E461">
        <v>1462.9</v>
      </c>
      <c r="F461">
        <f t="shared" si="106"/>
        <v>2095.1</v>
      </c>
      <c r="G461">
        <f t="shared" si="108"/>
        <v>1768.5</v>
      </c>
      <c r="H461" s="20">
        <f t="shared" si="109"/>
        <v>18.467627933276788</v>
      </c>
      <c r="I461">
        <v>69</v>
      </c>
    </row>
    <row r="462" spans="1:9" x14ac:dyDescent="0.25">
      <c r="A462" s="5">
        <f t="shared" si="107"/>
        <v>42068</v>
      </c>
      <c r="B462" s="52">
        <v>353</v>
      </c>
      <c r="C462">
        <v>267.60000000000002</v>
      </c>
      <c r="D462">
        <v>1840.1</v>
      </c>
      <c r="E462">
        <v>1508.3</v>
      </c>
      <c r="F462">
        <f t="shared" si="106"/>
        <v>2193.1</v>
      </c>
      <c r="G462">
        <f t="shared" si="108"/>
        <v>1775.9</v>
      </c>
      <c r="H462" s="20">
        <f t="shared" si="109"/>
        <v>23.492313756405192</v>
      </c>
      <c r="I462">
        <v>69</v>
      </c>
    </row>
    <row r="463" spans="1:9" x14ac:dyDescent="0.25">
      <c r="A463" s="5">
        <f t="shared" si="107"/>
        <v>42075</v>
      </c>
      <c r="B463" s="52">
        <v>323</v>
      </c>
      <c r="C463">
        <v>279.8</v>
      </c>
      <c r="D463">
        <v>1870.9</v>
      </c>
      <c r="E463">
        <v>1539.5</v>
      </c>
      <c r="F463">
        <f t="shared" si="106"/>
        <v>2193.9</v>
      </c>
      <c r="G463">
        <f t="shared" si="108"/>
        <v>1819.3</v>
      </c>
      <c r="H463" s="20">
        <f t="shared" si="109"/>
        <v>20.590336942780208</v>
      </c>
      <c r="I463">
        <v>119</v>
      </c>
    </row>
    <row r="464" spans="1:9" x14ac:dyDescent="0.25">
      <c r="A464" s="5">
        <f t="shared" si="107"/>
        <v>42082</v>
      </c>
      <c r="B464" s="52">
        <v>288</v>
      </c>
      <c r="C464">
        <v>337.8</v>
      </c>
      <c r="D464">
        <v>1921.9</v>
      </c>
      <c r="E464">
        <v>1593</v>
      </c>
      <c r="F464">
        <f t="shared" si="106"/>
        <v>2209.9</v>
      </c>
      <c r="G464">
        <f t="shared" si="108"/>
        <v>1930.8</v>
      </c>
      <c r="H464" s="20">
        <f t="shared" si="109"/>
        <v>14.45514812512949</v>
      </c>
      <c r="I464">
        <v>144</v>
      </c>
    </row>
    <row r="465" spans="1:9" x14ac:dyDescent="0.25">
      <c r="A465" s="5">
        <f t="shared" si="107"/>
        <v>42089</v>
      </c>
      <c r="B465" s="52">
        <v>328</v>
      </c>
      <c r="C465">
        <v>309.8</v>
      </c>
      <c r="D465">
        <v>1976.9</v>
      </c>
      <c r="E465">
        <v>1626</v>
      </c>
      <c r="F465">
        <f t="shared" si="106"/>
        <v>2304.9</v>
      </c>
      <c r="G465">
        <f t="shared" si="108"/>
        <v>1935.8</v>
      </c>
      <c r="H465" s="20">
        <f t="shared" si="109"/>
        <v>19.06705238144437</v>
      </c>
      <c r="I465">
        <v>168</v>
      </c>
    </row>
    <row r="466" spans="1:9" x14ac:dyDescent="0.25">
      <c r="A466" s="5">
        <f t="shared" si="107"/>
        <v>42096</v>
      </c>
      <c r="B466" s="52">
        <v>328</v>
      </c>
      <c r="C466">
        <v>327.60000000000002</v>
      </c>
      <c r="D466">
        <v>1976.9</v>
      </c>
      <c r="E466">
        <v>1668.4</v>
      </c>
      <c r="F466">
        <f t="shared" si="106"/>
        <v>2304.9</v>
      </c>
      <c r="G466">
        <f t="shared" si="108"/>
        <v>1996</v>
      </c>
      <c r="H466" s="20">
        <f t="shared" si="109"/>
        <v>15.475951903807616</v>
      </c>
      <c r="I466">
        <v>168</v>
      </c>
    </row>
    <row r="467" spans="1:9" x14ac:dyDescent="0.25">
      <c r="A467" s="5">
        <f t="shared" si="107"/>
        <v>42103</v>
      </c>
      <c r="B467" s="52">
        <v>328</v>
      </c>
      <c r="C467">
        <v>290</v>
      </c>
      <c r="D467">
        <v>1976.9</v>
      </c>
      <c r="E467">
        <v>1713.2</v>
      </c>
      <c r="F467">
        <f t="shared" si="106"/>
        <v>2304.9</v>
      </c>
      <c r="G467">
        <f t="shared" si="108"/>
        <v>2003.2</v>
      </c>
      <c r="H467" s="20">
        <f t="shared" si="109"/>
        <v>15.060902555910548</v>
      </c>
      <c r="I467">
        <v>214</v>
      </c>
    </row>
    <row r="468" spans="1:9" x14ac:dyDescent="0.25">
      <c r="A468" s="5">
        <f t="shared" si="107"/>
        <v>42110</v>
      </c>
      <c r="B468" s="52">
        <v>338</v>
      </c>
      <c r="C468">
        <v>273</v>
      </c>
      <c r="D468">
        <v>2026.2</v>
      </c>
      <c r="E468">
        <v>1761.5</v>
      </c>
      <c r="F468">
        <f t="shared" si="106"/>
        <v>2364.1999999999998</v>
      </c>
      <c r="G468">
        <f t="shared" si="108"/>
        <v>2034.5</v>
      </c>
      <c r="H468" s="20">
        <f t="shared" si="109"/>
        <v>16.205455885967069</v>
      </c>
      <c r="I468">
        <v>260</v>
      </c>
    </row>
    <row r="469" spans="1:9" x14ac:dyDescent="0.25">
      <c r="A469" s="5">
        <f t="shared" si="107"/>
        <v>42117</v>
      </c>
      <c r="B469" s="52">
        <v>300.5</v>
      </c>
      <c r="C469">
        <v>322</v>
      </c>
      <c r="D469">
        <v>2116.6999999999998</v>
      </c>
      <c r="E469">
        <v>1784.9</v>
      </c>
      <c r="F469">
        <f t="shared" si="106"/>
        <v>2417.1999999999998</v>
      </c>
      <c r="G469">
        <f t="shared" si="108"/>
        <v>2106.9</v>
      </c>
      <c r="H469" s="20">
        <f t="shared" si="109"/>
        <v>14.727799136171615</v>
      </c>
      <c r="I469">
        <v>260</v>
      </c>
    </row>
    <row r="470" spans="1:9" x14ac:dyDescent="0.25">
      <c r="A470" s="5">
        <f t="shared" si="107"/>
        <v>42124</v>
      </c>
      <c r="B470" s="52">
        <v>275.5</v>
      </c>
      <c r="C470">
        <v>322</v>
      </c>
      <c r="D470">
        <v>2143.1</v>
      </c>
      <c r="E470">
        <v>1784.9</v>
      </c>
      <c r="F470">
        <f t="shared" si="106"/>
        <v>2418.6</v>
      </c>
      <c r="G470">
        <f t="shared" si="108"/>
        <v>2106.9</v>
      </c>
      <c r="H470" s="20">
        <f t="shared" si="109"/>
        <v>14.794247472590062</v>
      </c>
      <c r="I470">
        <v>260</v>
      </c>
    </row>
    <row r="471" spans="1:9" x14ac:dyDescent="0.25">
      <c r="A471" s="5">
        <f t="shared" si="107"/>
        <v>42131</v>
      </c>
      <c r="B471" s="52">
        <v>277.7</v>
      </c>
      <c r="C471">
        <v>234.5</v>
      </c>
      <c r="D471">
        <v>2143.1</v>
      </c>
      <c r="E471">
        <v>1923.4</v>
      </c>
      <c r="F471">
        <f t="shared" si="106"/>
        <v>2420.7999999999997</v>
      </c>
      <c r="G471">
        <f t="shared" si="108"/>
        <v>2157.9</v>
      </c>
      <c r="H471" s="20">
        <f t="shared" si="109"/>
        <v>12.183141016729216</v>
      </c>
      <c r="I471">
        <v>260</v>
      </c>
    </row>
    <row r="472" spans="1:9" x14ac:dyDescent="0.25">
      <c r="A472" s="5">
        <f t="shared" si="107"/>
        <v>42138</v>
      </c>
      <c r="B472" s="52">
        <v>245</v>
      </c>
      <c r="C472">
        <v>172.3</v>
      </c>
      <c r="D472">
        <v>2178.8000000000002</v>
      </c>
      <c r="E472">
        <v>1989</v>
      </c>
      <c r="F472">
        <f t="shared" si="106"/>
        <v>2423.8000000000002</v>
      </c>
      <c r="G472">
        <f t="shared" si="108"/>
        <v>2161.3000000000002</v>
      </c>
      <c r="H472" s="20">
        <f t="shared" si="109"/>
        <v>12.145468005367132</v>
      </c>
      <c r="I472">
        <v>284</v>
      </c>
    </row>
    <row r="473" spans="1:9" x14ac:dyDescent="0.25">
      <c r="A473" s="5">
        <f t="shared" si="107"/>
        <v>42145</v>
      </c>
      <c r="B473" s="52">
        <v>185</v>
      </c>
      <c r="C473">
        <v>172.3</v>
      </c>
      <c r="D473">
        <v>2266.1</v>
      </c>
      <c r="E473">
        <v>1989</v>
      </c>
      <c r="F473">
        <f t="shared" si="106"/>
        <v>2451.1</v>
      </c>
      <c r="G473">
        <f t="shared" si="108"/>
        <v>2161.3000000000002</v>
      </c>
      <c r="H473" s="20">
        <f t="shared" si="109"/>
        <v>13.40859667792531</v>
      </c>
      <c r="I473">
        <v>284</v>
      </c>
    </row>
    <row r="474" spans="1:9" x14ac:dyDescent="0.25">
      <c r="A474" s="5">
        <f t="shared" si="107"/>
        <v>42152</v>
      </c>
      <c r="B474" s="52">
        <v>135</v>
      </c>
      <c r="C474">
        <v>150.19999999999999</v>
      </c>
      <c r="D474">
        <v>2318.6999999999998</v>
      </c>
      <c r="E474">
        <v>2013.1</v>
      </c>
      <c r="F474">
        <f t="shared" si="106"/>
        <v>2453.6999999999998</v>
      </c>
      <c r="G474">
        <f t="shared" si="108"/>
        <v>2163.2999999999997</v>
      </c>
      <c r="H474" s="20">
        <f t="shared" si="109"/>
        <v>13.423935653862152</v>
      </c>
      <c r="I474">
        <v>284</v>
      </c>
    </row>
    <row r="475" spans="1:9" x14ac:dyDescent="0.25">
      <c r="A475" s="5">
        <f t="shared" si="107"/>
        <v>42159</v>
      </c>
      <c r="B475" s="52">
        <v>334</v>
      </c>
      <c r="C475">
        <v>489.9</v>
      </c>
      <c r="D475">
        <v>9.9</v>
      </c>
      <c r="E475">
        <v>8.8000000000000007</v>
      </c>
      <c r="F475">
        <f t="shared" si="106"/>
        <v>343.9</v>
      </c>
      <c r="G475">
        <f t="shared" si="108"/>
        <v>498.7</v>
      </c>
      <c r="H475" s="20">
        <f t="shared" si="109"/>
        <v>-31.040705835171444</v>
      </c>
      <c r="I475">
        <v>284</v>
      </c>
    </row>
    <row r="476" spans="1:9" x14ac:dyDescent="0.25">
      <c r="A476" s="5">
        <f t="shared" si="107"/>
        <v>42166</v>
      </c>
      <c r="B476" s="52">
        <v>309</v>
      </c>
      <c r="C476">
        <v>441.1</v>
      </c>
      <c r="D476">
        <v>37.4</v>
      </c>
      <c r="E476">
        <v>95.4</v>
      </c>
      <c r="F476">
        <f t="shared" si="106"/>
        <v>346.4</v>
      </c>
      <c r="G476">
        <f t="shared" si="108"/>
        <v>536.5</v>
      </c>
      <c r="H476" s="20">
        <f t="shared" si="109"/>
        <v>-35.433364398881636</v>
      </c>
    </row>
    <row r="477" spans="1:9" x14ac:dyDescent="0.25">
      <c r="A477" s="5">
        <f t="shared" si="107"/>
        <v>42173</v>
      </c>
      <c r="B477" s="52">
        <v>286</v>
      </c>
      <c r="C477">
        <v>490.1</v>
      </c>
      <c r="D477">
        <v>62.7</v>
      </c>
      <c r="E477">
        <v>95.4</v>
      </c>
      <c r="F477">
        <f t="shared" si="106"/>
        <v>348.7</v>
      </c>
      <c r="G477">
        <f t="shared" si="108"/>
        <v>585.5</v>
      </c>
      <c r="H477" s="20">
        <f t="shared" si="109"/>
        <v>-40.44406490179334</v>
      </c>
    </row>
    <row r="478" spans="1:9" x14ac:dyDescent="0.25">
      <c r="A478" s="5">
        <f t="shared" si="107"/>
        <v>42180</v>
      </c>
      <c r="B478" s="52">
        <v>284</v>
      </c>
      <c r="C478">
        <v>418.9</v>
      </c>
      <c r="D478">
        <v>128.4</v>
      </c>
      <c r="E478">
        <v>172.3</v>
      </c>
      <c r="F478">
        <f t="shared" si="106"/>
        <v>412.4</v>
      </c>
      <c r="G478">
        <f t="shared" si="108"/>
        <v>591.20000000000005</v>
      </c>
      <c r="H478" s="20">
        <f t="shared" si="109"/>
        <v>-30.24357239512856</v>
      </c>
    </row>
    <row r="479" spans="1:9" x14ac:dyDescent="0.25">
      <c r="A479" s="5">
        <f t="shared" si="107"/>
        <v>42187</v>
      </c>
      <c r="B479" s="16">
        <v>309</v>
      </c>
      <c r="C479" s="16">
        <v>427.7</v>
      </c>
      <c r="D479" s="16">
        <v>128.4</v>
      </c>
      <c r="E479" s="16">
        <v>270.60000000000002</v>
      </c>
      <c r="F479">
        <f t="shared" ref="F479:G481" si="110">+B479+D479</f>
        <v>437.4</v>
      </c>
      <c r="G479">
        <f t="shared" si="110"/>
        <v>698.3</v>
      </c>
      <c r="H479" s="20">
        <f t="shared" ref="H479:H487" si="111">+(F479/G479-1)*100</f>
        <v>-37.362165258484893</v>
      </c>
    </row>
    <row r="480" spans="1:9" x14ac:dyDescent="0.25">
      <c r="A480" s="5">
        <f t="shared" si="107"/>
        <v>42194</v>
      </c>
      <c r="B480" s="16">
        <v>301</v>
      </c>
      <c r="C480">
        <v>438.5</v>
      </c>
      <c r="D480">
        <v>193.4</v>
      </c>
      <c r="E480">
        <v>270.60000000000002</v>
      </c>
      <c r="F480">
        <f t="shared" si="110"/>
        <v>494.4</v>
      </c>
      <c r="G480">
        <f t="shared" si="110"/>
        <v>709.1</v>
      </c>
      <c r="H480" s="20">
        <f t="shared" si="111"/>
        <v>-30.277816951064739</v>
      </c>
    </row>
    <row r="481" spans="1:8" x14ac:dyDescent="0.25">
      <c r="A481" s="5">
        <f t="shared" si="107"/>
        <v>42201</v>
      </c>
      <c r="B481" s="16">
        <v>301</v>
      </c>
      <c r="C481">
        <v>392.2</v>
      </c>
      <c r="D481">
        <v>250.6</v>
      </c>
      <c r="E481">
        <v>272</v>
      </c>
      <c r="F481">
        <f t="shared" si="110"/>
        <v>551.6</v>
      </c>
      <c r="G481">
        <f t="shared" si="110"/>
        <v>664.2</v>
      </c>
      <c r="H481" s="20">
        <f t="shared" si="111"/>
        <v>-16.952725082806385</v>
      </c>
    </row>
    <row r="482" spans="1:8" x14ac:dyDescent="0.25">
      <c r="A482" s="5">
        <f t="shared" si="107"/>
        <v>42208</v>
      </c>
      <c r="B482" s="16">
        <v>278</v>
      </c>
      <c r="C482">
        <v>439.1</v>
      </c>
      <c r="D482" s="16">
        <v>274</v>
      </c>
      <c r="E482" s="16">
        <v>275</v>
      </c>
      <c r="F482" s="16">
        <f t="shared" ref="F482:G487" si="112">+B482+D482</f>
        <v>552</v>
      </c>
      <c r="G482">
        <f t="shared" si="112"/>
        <v>714.1</v>
      </c>
      <c r="H482" s="20">
        <f t="shared" si="111"/>
        <v>-22.699901974513381</v>
      </c>
    </row>
    <row r="483" spans="1:8" x14ac:dyDescent="0.25">
      <c r="A483" s="5">
        <f t="shared" si="107"/>
        <v>42215</v>
      </c>
      <c r="B483" s="16">
        <v>328</v>
      </c>
      <c r="C483">
        <v>449.4</v>
      </c>
      <c r="D483" s="16">
        <v>285</v>
      </c>
      <c r="E483">
        <v>279.7</v>
      </c>
      <c r="F483" s="16">
        <f t="shared" si="112"/>
        <v>613</v>
      </c>
      <c r="G483">
        <f t="shared" si="112"/>
        <v>729.09999999999991</v>
      </c>
      <c r="H483" s="20">
        <f t="shared" si="111"/>
        <v>-15.923741599231922</v>
      </c>
    </row>
    <row r="484" spans="1:8" x14ac:dyDescent="0.25">
      <c r="A484" s="5">
        <f t="shared" si="107"/>
        <v>42222</v>
      </c>
      <c r="B484" s="16">
        <v>438</v>
      </c>
      <c r="C484">
        <v>360.2</v>
      </c>
      <c r="D484" s="16">
        <v>285</v>
      </c>
      <c r="E484">
        <v>338.4</v>
      </c>
      <c r="F484" s="16">
        <f t="shared" si="112"/>
        <v>723</v>
      </c>
      <c r="G484">
        <f t="shared" si="112"/>
        <v>698.59999999999991</v>
      </c>
      <c r="H484" s="20">
        <f t="shared" si="111"/>
        <v>3.4926996850844771</v>
      </c>
    </row>
    <row r="485" spans="1:8" x14ac:dyDescent="0.25">
      <c r="A485" s="5">
        <f t="shared" si="107"/>
        <v>42229</v>
      </c>
      <c r="B485" s="16">
        <v>438</v>
      </c>
      <c r="C485">
        <v>331.7</v>
      </c>
      <c r="D485" s="16">
        <v>285</v>
      </c>
      <c r="E485">
        <v>450.4</v>
      </c>
      <c r="F485" s="16">
        <f t="shared" si="112"/>
        <v>723</v>
      </c>
      <c r="G485">
        <f t="shared" si="112"/>
        <v>782.09999999999991</v>
      </c>
      <c r="H485" s="20">
        <f t="shared" si="111"/>
        <v>-7.5565784426543825</v>
      </c>
    </row>
    <row r="486" spans="1:8" x14ac:dyDescent="0.25">
      <c r="A486" s="5">
        <f t="shared" si="107"/>
        <v>42236</v>
      </c>
      <c r="B486" s="16">
        <v>446</v>
      </c>
      <c r="C486">
        <v>239.7</v>
      </c>
      <c r="D486" s="16">
        <v>337</v>
      </c>
      <c r="E486">
        <v>565.5</v>
      </c>
      <c r="F486" s="16">
        <f t="shared" si="112"/>
        <v>783</v>
      </c>
      <c r="G486">
        <f t="shared" si="112"/>
        <v>805.2</v>
      </c>
      <c r="H486" s="20">
        <f t="shared" si="111"/>
        <v>-2.7570789865871914</v>
      </c>
    </row>
    <row r="487" spans="1:8" x14ac:dyDescent="0.25">
      <c r="A487" s="5">
        <f t="shared" si="107"/>
        <v>42243</v>
      </c>
      <c r="B487" s="16">
        <v>386</v>
      </c>
      <c r="C487">
        <v>196.7</v>
      </c>
      <c r="D487" s="16">
        <v>453.8</v>
      </c>
      <c r="E487">
        <v>686.2</v>
      </c>
      <c r="F487" s="16">
        <f t="shared" si="112"/>
        <v>839.8</v>
      </c>
      <c r="G487">
        <f t="shared" si="112"/>
        <v>882.90000000000009</v>
      </c>
      <c r="H487" s="20">
        <f t="shared" si="111"/>
        <v>-4.8816400498357782</v>
      </c>
    </row>
    <row r="488" spans="1:8" x14ac:dyDescent="0.25">
      <c r="A488" s="5">
        <f t="shared" si="107"/>
        <v>42250</v>
      </c>
      <c r="B488" s="16">
        <v>413</v>
      </c>
      <c r="C488">
        <v>287.7</v>
      </c>
      <c r="D488">
        <v>453.8</v>
      </c>
      <c r="E488">
        <v>686.7</v>
      </c>
      <c r="F488" s="16">
        <f t="shared" ref="F488:G490" si="113">+B488+D488</f>
        <v>866.8</v>
      </c>
      <c r="G488">
        <f t="shared" si="113"/>
        <v>974.40000000000009</v>
      </c>
      <c r="H488" s="20">
        <f t="shared" ref="H488:H496" si="114">+(F488/G488-1)*100</f>
        <v>-11.042692939244681</v>
      </c>
    </row>
    <row r="489" spans="1:8" x14ac:dyDescent="0.25">
      <c r="A489" s="5">
        <f t="shared" si="107"/>
        <v>42257</v>
      </c>
      <c r="B489" s="16">
        <v>427</v>
      </c>
      <c r="C489">
        <v>241.6</v>
      </c>
      <c r="D489" s="16">
        <v>528.79999999999995</v>
      </c>
      <c r="E489">
        <v>736.5</v>
      </c>
      <c r="F489" s="16">
        <f t="shared" si="113"/>
        <v>955.8</v>
      </c>
      <c r="G489">
        <f t="shared" si="113"/>
        <v>978.1</v>
      </c>
      <c r="H489" s="20">
        <f t="shared" si="114"/>
        <v>-2.2799304774563045</v>
      </c>
    </row>
    <row r="490" spans="1:8" x14ac:dyDescent="0.25">
      <c r="A490" s="5">
        <f t="shared" si="107"/>
        <v>42264</v>
      </c>
      <c r="B490" s="16">
        <v>477</v>
      </c>
      <c r="C490">
        <v>193.6</v>
      </c>
      <c r="D490">
        <v>594.4</v>
      </c>
      <c r="E490">
        <v>817.8</v>
      </c>
      <c r="F490" s="16">
        <f t="shared" si="113"/>
        <v>1071.4000000000001</v>
      </c>
      <c r="G490">
        <f t="shared" si="113"/>
        <v>1011.4</v>
      </c>
      <c r="H490" s="20">
        <f t="shared" si="114"/>
        <v>5.9323709709313999</v>
      </c>
    </row>
    <row r="491" spans="1:8" x14ac:dyDescent="0.25">
      <c r="A491" s="5">
        <f t="shared" si="107"/>
        <v>42271</v>
      </c>
      <c r="B491" s="16">
        <v>477</v>
      </c>
      <c r="C491">
        <v>202.6</v>
      </c>
      <c r="D491">
        <v>594.4</v>
      </c>
      <c r="E491">
        <v>818.6</v>
      </c>
      <c r="F491" s="16">
        <f t="shared" ref="F491:G496" si="115">+B491+D491</f>
        <v>1071.4000000000001</v>
      </c>
      <c r="G491">
        <f t="shared" si="115"/>
        <v>1021.2</v>
      </c>
      <c r="H491" s="20">
        <f t="shared" si="114"/>
        <v>4.9157853505679583</v>
      </c>
    </row>
    <row r="492" spans="1:8" x14ac:dyDescent="0.25">
      <c r="A492" s="5">
        <f t="shared" si="107"/>
        <v>42278</v>
      </c>
      <c r="B492" s="16">
        <v>437</v>
      </c>
      <c r="C492">
        <v>249.6</v>
      </c>
      <c r="D492">
        <v>671.1</v>
      </c>
      <c r="E492">
        <v>872.6</v>
      </c>
      <c r="F492" s="16">
        <f t="shared" si="115"/>
        <v>1108.0999999999999</v>
      </c>
      <c r="G492">
        <f t="shared" si="115"/>
        <v>1122.2</v>
      </c>
      <c r="H492" s="20">
        <f t="shared" si="114"/>
        <v>-1.2564605239707816</v>
      </c>
    </row>
    <row r="493" spans="1:8" x14ac:dyDescent="0.25">
      <c r="A493" s="5">
        <f t="shared" si="107"/>
        <v>42285</v>
      </c>
      <c r="B493" s="16">
        <v>341</v>
      </c>
      <c r="C493">
        <v>278.39999999999998</v>
      </c>
      <c r="D493">
        <v>783.8</v>
      </c>
      <c r="E493">
        <v>904.5</v>
      </c>
      <c r="F493" s="16">
        <f t="shared" si="115"/>
        <v>1124.8</v>
      </c>
      <c r="G493">
        <f t="shared" si="115"/>
        <v>1182.9000000000001</v>
      </c>
      <c r="H493" s="20">
        <f t="shared" si="114"/>
        <v>-4.9116577901766938</v>
      </c>
    </row>
    <row r="494" spans="1:8" x14ac:dyDescent="0.25">
      <c r="A494" s="5">
        <f t="shared" si="107"/>
        <v>42292</v>
      </c>
      <c r="B494" s="16">
        <v>394.1</v>
      </c>
      <c r="C494">
        <v>218.9</v>
      </c>
      <c r="D494">
        <v>864.6</v>
      </c>
      <c r="E494">
        <v>1032.7</v>
      </c>
      <c r="F494" s="16">
        <f t="shared" si="115"/>
        <v>1258.7</v>
      </c>
      <c r="G494">
        <f t="shared" si="115"/>
        <v>1251.6000000000001</v>
      </c>
      <c r="H494" s="20">
        <f t="shared" si="114"/>
        <v>0.56727388942152679</v>
      </c>
    </row>
    <row r="495" spans="1:8" x14ac:dyDescent="0.25">
      <c r="A495" s="5">
        <f t="shared" si="107"/>
        <v>42299</v>
      </c>
      <c r="B495" s="16">
        <v>439.1</v>
      </c>
      <c r="C495">
        <v>240.2</v>
      </c>
      <c r="D495">
        <v>911.1</v>
      </c>
      <c r="E495">
        <v>1065.3499999999999</v>
      </c>
      <c r="F495" s="16">
        <f t="shared" si="115"/>
        <v>1350.2</v>
      </c>
      <c r="G495">
        <f t="shared" si="115"/>
        <v>1305.55</v>
      </c>
      <c r="H495" s="20">
        <f t="shared" si="114"/>
        <v>3.4200145532534254</v>
      </c>
    </row>
    <row r="496" spans="1:8" x14ac:dyDescent="0.25">
      <c r="A496" s="5">
        <f t="shared" si="107"/>
        <v>42306</v>
      </c>
      <c r="B496" s="16">
        <v>439.1</v>
      </c>
      <c r="C496">
        <v>289.2</v>
      </c>
      <c r="D496">
        <v>911.1</v>
      </c>
      <c r="E496">
        <v>1066.5</v>
      </c>
      <c r="F496" s="16">
        <f t="shared" si="115"/>
        <v>1350.2</v>
      </c>
      <c r="G496">
        <f t="shared" si="115"/>
        <v>1355.7</v>
      </c>
      <c r="H496" s="20">
        <f t="shared" si="114"/>
        <v>-0.40569447517887491</v>
      </c>
    </row>
    <row r="497" spans="1:9" x14ac:dyDescent="0.25">
      <c r="A497" s="5">
        <f t="shared" si="107"/>
        <v>42313</v>
      </c>
      <c r="B497">
        <v>505.6</v>
      </c>
      <c r="C497">
        <v>287.5</v>
      </c>
      <c r="D497">
        <v>911.1</v>
      </c>
      <c r="E497">
        <v>1067.2</v>
      </c>
      <c r="F497" s="16">
        <f t="shared" ref="F497:G502" si="116">+B497+D497</f>
        <v>1416.7</v>
      </c>
      <c r="G497">
        <f t="shared" si="116"/>
        <v>1354.7</v>
      </c>
      <c r="H497" s="20">
        <f t="shared" ref="H497:H502" si="117">+(F497/G497-1)*100</f>
        <v>4.5766590389016093</v>
      </c>
    </row>
    <row r="498" spans="1:9" x14ac:dyDescent="0.25">
      <c r="A498" s="5">
        <f t="shared" si="107"/>
        <v>42320</v>
      </c>
      <c r="B498" s="16">
        <v>505.6</v>
      </c>
      <c r="C498">
        <v>285.3</v>
      </c>
      <c r="D498">
        <v>990.9</v>
      </c>
      <c r="E498">
        <v>1121.5999999999999</v>
      </c>
      <c r="F498" s="16">
        <f t="shared" si="116"/>
        <v>1496.5</v>
      </c>
      <c r="G498">
        <f t="shared" si="116"/>
        <v>1406.8999999999999</v>
      </c>
      <c r="H498" s="20">
        <f t="shared" si="117"/>
        <v>6.3686118416376614</v>
      </c>
    </row>
    <row r="499" spans="1:9" x14ac:dyDescent="0.25">
      <c r="A499" s="5">
        <f t="shared" si="107"/>
        <v>42327</v>
      </c>
      <c r="B499">
        <v>493.1</v>
      </c>
      <c r="C499">
        <v>225.3</v>
      </c>
      <c r="D499">
        <v>1006.4</v>
      </c>
      <c r="E499">
        <v>1204.4000000000001</v>
      </c>
      <c r="F499" s="16">
        <f t="shared" si="116"/>
        <v>1499.5</v>
      </c>
      <c r="G499">
        <f t="shared" si="116"/>
        <v>1429.7</v>
      </c>
      <c r="H499" s="20">
        <f t="shared" si="117"/>
        <v>4.8821431069455024</v>
      </c>
    </row>
    <row r="500" spans="1:9" x14ac:dyDescent="0.25">
      <c r="A500" s="5">
        <f t="shared" si="107"/>
        <v>42334</v>
      </c>
      <c r="B500" s="16">
        <v>473.1</v>
      </c>
      <c r="C500">
        <v>230.5</v>
      </c>
      <c r="D500">
        <v>1056.8</v>
      </c>
      <c r="E500">
        <v>1227.4000000000001</v>
      </c>
      <c r="F500" s="16">
        <f t="shared" si="116"/>
        <v>1529.9</v>
      </c>
      <c r="G500">
        <f t="shared" si="116"/>
        <v>1457.9</v>
      </c>
      <c r="H500" s="20">
        <f t="shared" si="117"/>
        <v>4.938610329926596</v>
      </c>
    </row>
    <row r="501" spans="1:9" x14ac:dyDescent="0.25">
      <c r="A501" s="5">
        <f t="shared" si="107"/>
        <v>42341</v>
      </c>
      <c r="B501" s="16">
        <v>473.1</v>
      </c>
      <c r="C501">
        <v>269</v>
      </c>
      <c r="D501">
        <v>1056.8</v>
      </c>
      <c r="E501">
        <v>1253.5999999999999</v>
      </c>
      <c r="F501" s="16">
        <f t="shared" si="116"/>
        <v>1529.9</v>
      </c>
      <c r="G501">
        <f t="shared" si="116"/>
        <v>1522.6</v>
      </c>
      <c r="H501" s="20">
        <f t="shared" si="117"/>
        <v>0.4794430579272424</v>
      </c>
    </row>
    <row r="502" spans="1:9" x14ac:dyDescent="0.25">
      <c r="A502" s="5">
        <f t="shared" si="107"/>
        <v>42348</v>
      </c>
      <c r="B502" s="16">
        <v>479.6</v>
      </c>
      <c r="C502">
        <v>211.5</v>
      </c>
      <c r="D502">
        <v>1056.8</v>
      </c>
      <c r="E502">
        <v>1309.9000000000001</v>
      </c>
      <c r="F502" s="16">
        <f t="shared" si="116"/>
        <v>1536.4</v>
      </c>
      <c r="G502">
        <f t="shared" si="116"/>
        <v>1521.4</v>
      </c>
      <c r="H502" s="20">
        <f t="shared" si="117"/>
        <v>0.98593400815039089</v>
      </c>
      <c r="I502">
        <v>26.5</v>
      </c>
    </row>
    <row r="503" spans="1:9" x14ac:dyDescent="0.25">
      <c r="A503" s="5">
        <f t="shared" si="107"/>
        <v>42355</v>
      </c>
      <c r="B503" s="16">
        <v>479.6</v>
      </c>
      <c r="C503">
        <v>188.5</v>
      </c>
      <c r="D503">
        <v>1056.8</v>
      </c>
      <c r="E503">
        <v>1333.3</v>
      </c>
      <c r="F503" s="16">
        <f t="shared" ref="F503:G506" si="118">+B503+D503</f>
        <v>1536.4</v>
      </c>
      <c r="G503">
        <f t="shared" si="118"/>
        <v>1521.8</v>
      </c>
      <c r="H503" s="20">
        <f t="shared" ref="H503:H510" si="119">+(F503/G503-1)*100</f>
        <v>0.95939019582074181</v>
      </c>
      <c r="I503">
        <v>26.5</v>
      </c>
    </row>
    <row r="504" spans="1:9" x14ac:dyDescent="0.25">
      <c r="A504" s="5">
        <f t="shared" si="107"/>
        <v>42362</v>
      </c>
      <c r="B504" s="16">
        <v>479.6</v>
      </c>
      <c r="C504">
        <v>188.4</v>
      </c>
      <c r="D504">
        <v>1056.8</v>
      </c>
      <c r="E504">
        <v>1333.4</v>
      </c>
      <c r="F504" s="16">
        <f t="shared" si="118"/>
        <v>1536.4</v>
      </c>
      <c r="G504">
        <f t="shared" si="118"/>
        <v>1521.8000000000002</v>
      </c>
      <c r="H504" s="20">
        <f t="shared" si="119"/>
        <v>0.95939019582074181</v>
      </c>
      <c r="I504">
        <v>26.5</v>
      </c>
    </row>
    <row r="505" spans="1:9" x14ac:dyDescent="0.25">
      <c r="A505" s="5">
        <f t="shared" si="107"/>
        <v>42369</v>
      </c>
      <c r="B505" s="16">
        <v>455.6</v>
      </c>
      <c r="C505">
        <v>188.4</v>
      </c>
      <c r="D505">
        <v>1111.8</v>
      </c>
      <c r="E505">
        <v>1534.8</v>
      </c>
      <c r="F505" s="16">
        <f t="shared" si="118"/>
        <v>1567.4</v>
      </c>
      <c r="G505">
        <f t="shared" si="118"/>
        <v>1723.2</v>
      </c>
      <c r="H505" s="20">
        <f t="shared" si="119"/>
        <v>-9.0413184772516253</v>
      </c>
      <c r="I505">
        <v>26.5</v>
      </c>
    </row>
    <row r="506" spans="1:9" x14ac:dyDescent="0.25">
      <c r="A506" s="5">
        <f t="shared" si="107"/>
        <v>42376</v>
      </c>
      <c r="B506" s="16">
        <v>381.6</v>
      </c>
      <c r="C506">
        <v>257.8</v>
      </c>
      <c r="D506">
        <v>1344.7</v>
      </c>
      <c r="E506">
        <v>1578.1</v>
      </c>
      <c r="F506" s="16">
        <f t="shared" si="118"/>
        <v>1726.3000000000002</v>
      </c>
      <c r="G506">
        <f t="shared" si="118"/>
        <v>1835.8999999999999</v>
      </c>
      <c r="H506" s="20">
        <f t="shared" si="119"/>
        <v>-5.9698240644915135</v>
      </c>
      <c r="I506">
        <v>42.5</v>
      </c>
    </row>
    <row r="507" spans="1:9" x14ac:dyDescent="0.25">
      <c r="A507" s="5">
        <f t="shared" si="107"/>
        <v>42383</v>
      </c>
      <c r="B507">
        <v>431.1</v>
      </c>
      <c r="C507">
        <v>269.8</v>
      </c>
      <c r="D507">
        <v>1345.2</v>
      </c>
      <c r="E507">
        <v>1646.7</v>
      </c>
      <c r="F507" s="16">
        <f t="shared" ref="F507:G510" si="120">+B507+D507</f>
        <v>1776.3000000000002</v>
      </c>
      <c r="G507">
        <f t="shared" si="120"/>
        <v>1916.5</v>
      </c>
      <c r="H507" s="20">
        <f t="shared" si="119"/>
        <v>-7.3154187320636499</v>
      </c>
      <c r="I507" s="16">
        <v>49</v>
      </c>
    </row>
    <row r="508" spans="1:9" x14ac:dyDescent="0.25">
      <c r="A508" s="5">
        <f t="shared" si="107"/>
        <v>42390</v>
      </c>
      <c r="B508">
        <v>403.1</v>
      </c>
      <c r="C508">
        <v>315.5</v>
      </c>
      <c r="D508">
        <v>1373.7</v>
      </c>
      <c r="E508">
        <v>1696.5</v>
      </c>
      <c r="F508" s="16">
        <f t="shared" si="120"/>
        <v>1776.8000000000002</v>
      </c>
      <c r="G508">
        <f t="shared" si="120"/>
        <v>2012</v>
      </c>
      <c r="H508" s="20">
        <f t="shared" si="119"/>
        <v>-11.689860834990052</v>
      </c>
      <c r="I508" s="16">
        <v>50</v>
      </c>
    </row>
    <row r="509" spans="1:9" x14ac:dyDescent="0.25">
      <c r="A509" s="5">
        <f t="shared" si="107"/>
        <v>42397</v>
      </c>
      <c r="B509" s="16">
        <v>365.1</v>
      </c>
      <c r="C509">
        <v>318.7</v>
      </c>
      <c r="D509">
        <v>1410.3</v>
      </c>
      <c r="E509">
        <v>1724.3</v>
      </c>
      <c r="F509" s="16">
        <f t="shared" si="120"/>
        <v>1775.4</v>
      </c>
      <c r="G509">
        <f t="shared" si="120"/>
        <v>2043</v>
      </c>
      <c r="H509" s="20">
        <f t="shared" si="119"/>
        <v>-13.098384728340672</v>
      </c>
      <c r="I509" s="16">
        <v>99</v>
      </c>
    </row>
    <row r="510" spans="1:9" x14ac:dyDescent="0.25">
      <c r="A510" s="5">
        <f t="shared" si="107"/>
        <v>42404</v>
      </c>
      <c r="B510" s="16">
        <v>365.1</v>
      </c>
      <c r="C510">
        <v>303.5</v>
      </c>
      <c r="D510">
        <v>1437.8</v>
      </c>
      <c r="E510">
        <v>1740.7</v>
      </c>
      <c r="F510" s="16">
        <f t="shared" si="120"/>
        <v>1802.9</v>
      </c>
      <c r="G510">
        <f t="shared" si="120"/>
        <v>2044.2</v>
      </c>
      <c r="H510" s="20">
        <f t="shared" si="119"/>
        <v>-11.804128754524989</v>
      </c>
      <c r="I510" s="16">
        <v>99</v>
      </c>
    </row>
    <row r="511" spans="1:9" x14ac:dyDescent="0.25">
      <c r="A511" s="5">
        <f t="shared" si="107"/>
        <v>42411</v>
      </c>
      <c r="B511">
        <v>365.1</v>
      </c>
      <c r="C511">
        <v>303.5</v>
      </c>
      <c r="D511">
        <v>1490.4</v>
      </c>
      <c r="E511">
        <v>1740.7</v>
      </c>
      <c r="F511" s="16">
        <f t="shared" ref="F511:G513" si="121">+B511+D511</f>
        <v>1855.5</v>
      </c>
      <c r="G511">
        <f t="shared" si="121"/>
        <v>2044.2</v>
      </c>
      <c r="H511" s="20">
        <f t="shared" ref="H511:H516" si="122">+(F511/G511-1)*100</f>
        <v>-9.2309950102729683</v>
      </c>
      <c r="I511" s="16">
        <v>100</v>
      </c>
    </row>
    <row r="512" spans="1:9" x14ac:dyDescent="0.25">
      <c r="A512" s="5">
        <f t="shared" si="107"/>
        <v>42418</v>
      </c>
      <c r="B512">
        <v>365.1</v>
      </c>
      <c r="C512">
        <v>303.5</v>
      </c>
      <c r="D512">
        <v>1490.4</v>
      </c>
      <c r="E512">
        <v>1740.7</v>
      </c>
      <c r="F512" s="16">
        <f t="shared" si="121"/>
        <v>1855.5</v>
      </c>
      <c r="G512">
        <f t="shared" si="121"/>
        <v>2044.2</v>
      </c>
      <c r="H512" s="20">
        <f t="shared" si="122"/>
        <v>-9.2309950102729683</v>
      </c>
      <c r="I512" s="16">
        <v>99</v>
      </c>
    </row>
    <row r="513" spans="1:9" x14ac:dyDescent="0.25">
      <c r="A513" s="5">
        <f t="shared" si="107"/>
        <v>42425</v>
      </c>
      <c r="B513">
        <v>323.10000000000002</v>
      </c>
      <c r="C513">
        <v>343.5</v>
      </c>
      <c r="D513">
        <v>1537.1</v>
      </c>
      <c r="E513">
        <v>1751.6</v>
      </c>
      <c r="F513" s="16">
        <f t="shared" si="121"/>
        <v>1860.1999999999998</v>
      </c>
      <c r="G513">
        <f t="shared" si="121"/>
        <v>2095.1</v>
      </c>
      <c r="H513" s="20">
        <f t="shared" si="122"/>
        <v>-11.211875328146636</v>
      </c>
      <c r="I513" s="16">
        <v>129</v>
      </c>
    </row>
    <row r="514" spans="1:9" x14ac:dyDescent="0.25">
      <c r="A514" s="5">
        <f t="shared" si="107"/>
        <v>42432</v>
      </c>
      <c r="B514">
        <v>251.1</v>
      </c>
      <c r="C514" s="16">
        <v>353</v>
      </c>
      <c r="D514">
        <v>1615.6</v>
      </c>
      <c r="E514">
        <v>1840.1</v>
      </c>
      <c r="F514" s="16">
        <f t="shared" ref="F514:G516" si="123">+B514+D514</f>
        <v>1866.6999999999998</v>
      </c>
      <c r="G514">
        <f t="shared" si="123"/>
        <v>2193.1</v>
      </c>
      <c r="H514" s="20">
        <f t="shared" si="122"/>
        <v>-14.883042268934387</v>
      </c>
      <c r="I514" s="16">
        <v>130</v>
      </c>
    </row>
    <row r="515" spans="1:9" x14ac:dyDescent="0.25">
      <c r="A515" s="5">
        <f t="shared" si="107"/>
        <v>42439</v>
      </c>
      <c r="B515">
        <v>241.1</v>
      </c>
      <c r="C515" s="16">
        <v>323</v>
      </c>
      <c r="D515">
        <v>1692.6</v>
      </c>
      <c r="E515">
        <v>1870.9</v>
      </c>
      <c r="F515" s="16">
        <f t="shared" si="123"/>
        <v>1933.6999999999998</v>
      </c>
      <c r="G515">
        <f t="shared" si="123"/>
        <v>2193.9</v>
      </c>
      <c r="H515" s="20">
        <f t="shared" si="122"/>
        <v>-11.860157710014141</v>
      </c>
      <c r="I515" s="16">
        <v>184</v>
      </c>
    </row>
    <row r="516" spans="1:9" x14ac:dyDescent="0.25">
      <c r="A516" s="5">
        <f t="shared" si="107"/>
        <v>42446</v>
      </c>
      <c r="B516">
        <v>241.1</v>
      </c>
      <c r="C516">
        <v>288</v>
      </c>
      <c r="D516">
        <v>1799.8</v>
      </c>
      <c r="E516">
        <v>1921.9</v>
      </c>
      <c r="F516" s="16">
        <f t="shared" si="123"/>
        <v>2040.8999999999999</v>
      </c>
      <c r="G516">
        <f t="shared" si="123"/>
        <v>2209.9</v>
      </c>
      <c r="H516" s="20">
        <f t="shared" si="122"/>
        <v>-7.6474048599484252</v>
      </c>
      <c r="I516" s="16">
        <v>185</v>
      </c>
    </row>
    <row r="517" spans="1:9" x14ac:dyDescent="0.25">
      <c r="A517" s="5">
        <f>+A516+7</f>
        <v>42453</v>
      </c>
      <c r="B517" s="16">
        <v>296.10000000000002</v>
      </c>
      <c r="C517" s="16">
        <v>328</v>
      </c>
      <c r="D517">
        <v>1799.8</v>
      </c>
      <c r="E517">
        <v>1976.9</v>
      </c>
      <c r="F517" s="16">
        <f t="shared" ref="F517:G519" si="124">+B517+D517</f>
        <v>2095.9</v>
      </c>
      <c r="G517">
        <f t="shared" si="124"/>
        <v>2304.9</v>
      </c>
      <c r="H517" s="20">
        <f t="shared" ref="H517:H522" si="125">+(F517/G517-1)*100</f>
        <v>-9.067638509262876</v>
      </c>
      <c r="I517" s="16">
        <v>174</v>
      </c>
    </row>
    <row r="518" spans="1:9" x14ac:dyDescent="0.25">
      <c r="A518" s="5">
        <f>+A517+7</f>
        <v>42460</v>
      </c>
      <c r="B518" s="16">
        <v>197</v>
      </c>
      <c r="C518" s="16">
        <v>328</v>
      </c>
      <c r="D518" s="16">
        <v>1826.2</v>
      </c>
      <c r="E518" s="16">
        <v>1976.9</v>
      </c>
      <c r="F518" s="16">
        <f t="shared" si="124"/>
        <v>2023.2</v>
      </c>
      <c r="G518">
        <f t="shared" si="124"/>
        <v>2304.9</v>
      </c>
      <c r="H518" s="20">
        <f t="shared" si="125"/>
        <v>-12.22178836392035</v>
      </c>
      <c r="I518" s="16">
        <v>252</v>
      </c>
    </row>
    <row r="519" spans="1:9" x14ac:dyDescent="0.25">
      <c r="A519" s="5">
        <f>+A518+7</f>
        <v>42467</v>
      </c>
      <c r="B519" s="16">
        <v>197</v>
      </c>
      <c r="C519" s="16">
        <v>328</v>
      </c>
      <c r="D519">
        <v>1892.2</v>
      </c>
      <c r="E519">
        <v>1976.9</v>
      </c>
      <c r="F519" s="16">
        <f t="shared" si="124"/>
        <v>2089.1999999999998</v>
      </c>
      <c r="G519">
        <f t="shared" si="124"/>
        <v>2304.9</v>
      </c>
      <c r="H519" s="20">
        <f t="shared" si="125"/>
        <v>-9.358323571521554</v>
      </c>
      <c r="I519" s="16">
        <v>317</v>
      </c>
    </row>
    <row r="520" spans="1:9" x14ac:dyDescent="0.25">
      <c r="A520" s="5">
        <f>+A519+7</f>
        <v>42474</v>
      </c>
      <c r="B520">
        <v>192.7</v>
      </c>
      <c r="C520">
        <v>338</v>
      </c>
      <c r="D520">
        <v>1953.3</v>
      </c>
      <c r="E520">
        <v>2026.2</v>
      </c>
      <c r="F520" s="16">
        <f t="shared" ref="F520:G522" si="126">+B520+D520</f>
        <v>2146</v>
      </c>
      <c r="G520">
        <f t="shared" si="126"/>
        <v>2364.1999999999998</v>
      </c>
      <c r="H520" s="20">
        <f t="shared" si="125"/>
        <v>-9.2293376194907299</v>
      </c>
      <c r="I520" s="16">
        <v>319</v>
      </c>
    </row>
    <row r="521" spans="1:9" x14ac:dyDescent="0.25">
      <c r="A521" s="5">
        <f>+A520+7</f>
        <v>42481</v>
      </c>
      <c r="B521">
        <v>151.19999999999999</v>
      </c>
      <c r="C521">
        <v>300.5</v>
      </c>
      <c r="D521" s="16">
        <v>1996</v>
      </c>
      <c r="E521">
        <v>2116.6999999999998</v>
      </c>
      <c r="F521" s="16">
        <f t="shared" si="126"/>
        <v>2147.1999999999998</v>
      </c>
      <c r="G521">
        <f t="shared" si="126"/>
        <v>2417.1999999999998</v>
      </c>
      <c r="H521" s="20">
        <f t="shared" si="125"/>
        <v>-11.16994870097634</v>
      </c>
      <c r="I521" s="16">
        <v>315</v>
      </c>
    </row>
    <row r="522" spans="1:9" x14ac:dyDescent="0.25">
      <c r="A522" s="5">
        <f t="shared" ref="A522:A585" si="127">+A521+7</f>
        <v>42488</v>
      </c>
      <c r="B522">
        <v>152.5</v>
      </c>
      <c r="C522">
        <v>275.5</v>
      </c>
      <c r="D522" s="16">
        <v>1996</v>
      </c>
      <c r="E522">
        <v>2143.1</v>
      </c>
      <c r="F522" s="16">
        <f t="shared" si="126"/>
        <v>2148.5</v>
      </c>
      <c r="G522">
        <f t="shared" si="126"/>
        <v>2418.6</v>
      </c>
      <c r="H522" s="20">
        <f t="shared" si="125"/>
        <v>-11.167617630033899</v>
      </c>
      <c r="I522" s="16">
        <v>315</v>
      </c>
    </row>
    <row r="523" spans="1:9" x14ac:dyDescent="0.25">
      <c r="A523" s="5">
        <f t="shared" si="127"/>
        <v>42495</v>
      </c>
      <c r="B523" s="16">
        <v>46</v>
      </c>
      <c r="C523">
        <v>277.7</v>
      </c>
      <c r="D523">
        <v>2108.1</v>
      </c>
      <c r="E523">
        <v>2143.1</v>
      </c>
      <c r="F523" s="16">
        <f t="shared" ref="F523:G525" si="128">+B523+D523</f>
        <v>2154.1</v>
      </c>
      <c r="G523">
        <f t="shared" si="128"/>
        <v>2420.7999999999997</v>
      </c>
      <c r="H523" s="20">
        <f t="shared" ref="H523:H528" si="129">+(F523/G523-1)*100</f>
        <v>-11.017019167217445</v>
      </c>
      <c r="I523" s="16">
        <v>337</v>
      </c>
    </row>
    <row r="524" spans="1:9" x14ac:dyDescent="0.25">
      <c r="A524" s="5">
        <f t="shared" si="127"/>
        <v>42502</v>
      </c>
      <c r="B524" s="16">
        <v>46</v>
      </c>
      <c r="C524" s="16">
        <v>245</v>
      </c>
      <c r="D524">
        <v>2118.4</v>
      </c>
      <c r="E524">
        <v>2178.8000000000002</v>
      </c>
      <c r="F524" s="16">
        <f t="shared" si="128"/>
        <v>2164.4</v>
      </c>
      <c r="G524">
        <f t="shared" si="128"/>
        <v>2423.8000000000002</v>
      </c>
      <c r="H524" s="20">
        <f t="shared" si="129"/>
        <v>-10.702203152075251</v>
      </c>
      <c r="I524" s="16">
        <v>388</v>
      </c>
    </row>
    <row r="525" spans="1:9" x14ac:dyDescent="0.25">
      <c r="A525" s="5">
        <f t="shared" si="127"/>
        <v>42509</v>
      </c>
      <c r="B525" s="16">
        <v>185</v>
      </c>
      <c r="C525">
        <v>2118.4</v>
      </c>
      <c r="D525">
        <v>2266.1</v>
      </c>
      <c r="E525">
        <v>2179.8000000000002</v>
      </c>
      <c r="F525" s="16">
        <f t="shared" si="128"/>
        <v>2451.1</v>
      </c>
      <c r="G525">
        <f t="shared" si="128"/>
        <v>4298.2000000000007</v>
      </c>
      <c r="H525" s="20">
        <f t="shared" si="129"/>
        <v>-42.973802987297013</v>
      </c>
      <c r="I525" s="16">
        <v>463</v>
      </c>
    </row>
    <row r="526" spans="1:9" x14ac:dyDescent="0.25">
      <c r="A526" s="5">
        <f t="shared" si="127"/>
        <v>42516</v>
      </c>
      <c r="B526" s="16">
        <v>46</v>
      </c>
      <c r="C526" s="16">
        <v>135</v>
      </c>
      <c r="D526" s="16">
        <v>2118.4</v>
      </c>
      <c r="E526">
        <v>2318.6999999999998</v>
      </c>
      <c r="F526" s="16">
        <f t="shared" ref="F526:G528" si="130">+B526+D526</f>
        <v>2164.4</v>
      </c>
      <c r="G526">
        <f t="shared" si="130"/>
        <v>2453.6999999999998</v>
      </c>
      <c r="H526" s="20">
        <f t="shared" si="129"/>
        <v>-11.790357419407416</v>
      </c>
      <c r="I526" s="16">
        <v>504</v>
      </c>
    </row>
    <row r="527" spans="1:9" x14ac:dyDescent="0.25">
      <c r="A527" s="5">
        <f t="shared" si="127"/>
        <v>42523</v>
      </c>
      <c r="B527" s="16">
        <v>550</v>
      </c>
      <c r="C527" s="16">
        <v>334</v>
      </c>
      <c r="D527">
        <v>0</v>
      </c>
      <c r="E527">
        <v>9.9</v>
      </c>
      <c r="F527" s="16">
        <f t="shared" si="130"/>
        <v>550</v>
      </c>
      <c r="G527">
        <f t="shared" si="130"/>
        <v>343.9</v>
      </c>
      <c r="H527" s="20">
        <f t="shared" si="129"/>
        <v>59.930212271009033</v>
      </c>
    </row>
    <row r="528" spans="1:9" x14ac:dyDescent="0.25">
      <c r="A528" s="5">
        <f t="shared" si="127"/>
        <v>42530</v>
      </c>
      <c r="B528" s="16">
        <v>504</v>
      </c>
      <c r="C528" s="16">
        <v>309</v>
      </c>
      <c r="D528">
        <v>50.5</v>
      </c>
      <c r="E528">
        <v>37.4</v>
      </c>
      <c r="F528" s="16">
        <f t="shared" si="130"/>
        <v>554.5</v>
      </c>
      <c r="G528">
        <f t="shared" si="130"/>
        <v>346.4</v>
      </c>
      <c r="H528" s="20">
        <f t="shared" si="129"/>
        <v>60.075057736720574</v>
      </c>
    </row>
    <row r="529" spans="1:8" x14ac:dyDescent="0.25">
      <c r="A529" s="5">
        <f t="shared" si="127"/>
        <v>42537</v>
      </c>
      <c r="B529" s="16">
        <v>554</v>
      </c>
      <c r="C529" s="16">
        <v>286</v>
      </c>
      <c r="D529">
        <v>124.9</v>
      </c>
      <c r="E529">
        <v>62.7</v>
      </c>
      <c r="F529" s="16">
        <f t="shared" ref="F529:G531" si="131">+B529+D529</f>
        <v>678.9</v>
      </c>
      <c r="G529">
        <f t="shared" si="131"/>
        <v>348.7</v>
      </c>
      <c r="H529" s="20">
        <f t="shared" ref="H529:H534" si="132">+(F529/G529-1)*100</f>
        <v>94.694579868081448</v>
      </c>
    </row>
    <row r="530" spans="1:8" x14ac:dyDescent="0.25">
      <c r="A530" s="5">
        <f t="shared" si="127"/>
        <v>42544</v>
      </c>
      <c r="B530" s="16">
        <v>516</v>
      </c>
      <c r="C530" s="16">
        <v>284</v>
      </c>
      <c r="D530">
        <v>223.5</v>
      </c>
      <c r="E530">
        <v>128.4</v>
      </c>
      <c r="F530" s="16">
        <f t="shared" si="131"/>
        <v>739.5</v>
      </c>
      <c r="G530">
        <f t="shared" si="131"/>
        <v>412.4</v>
      </c>
      <c r="H530" s="20">
        <f t="shared" si="132"/>
        <v>79.316197866149381</v>
      </c>
    </row>
    <row r="531" spans="1:8" x14ac:dyDescent="0.25">
      <c r="A531" s="5">
        <f t="shared" si="127"/>
        <v>42551</v>
      </c>
      <c r="B531" s="16">
        <v>475</v>
      </c>
      <c r="C531" s="16">
        <v>309</v>
      </c>
      <c r="D531">
        <v>351.8</v>
      </c>
      <c r="E531">
        <v>128.4</v>
      </c>
      <c r="F531" s="16">
        <f t="shared" si="131"/>
        <v>826.8</v>
      </c>
      <c r="G531">
        <f t="shared" si="131"/>
        <v>437.4</v>
      </c>
      <c r="H531" s="20">
        <f t="shared" si="132"/>
        <v>89.026063100137165</v>
      </c>
    </row>
    <row r="532" spans="1:8" x14ac:dyDescent="0.25">
      <c r="A532" s="5">
        <f t="shared" si="127"/>
        <v>42558</v>
      </c>
      <c r="B532" s="16">
        <v>475</v>
      </c>
      <c r="C532" s="16">
        <v>301</v>
      </c>
      <c r="D532">
        <v>351.8</v>
      </c>
      <c r="E532">
        <v>193.4</v>
      </c>
      <c r="F532" s="16">
        <f t="shared" ref="F532:G534" si="133">+B532+D532</f>
        <v>826.8</v>
      </c>
      <c r="G532">
        <f t="shared" si="133"/>
        <v>494.4</v>
      </c>
      <c r="H532" s="20">
        <f t="shared" si="132"/>
        <v>67.233009708737868</v>
      </c>
    </row>
    <row r="533" spans="1:8" x14ac:dyDescent="0.25">
      <c r="A533" s="5">
        <f t="shared" si="127"/>
        <v>42565</v>
      </c>
      <c r="B533" s="16">
        <v>487</v>
      </c>
      <c r="C533" s="16">
        <v>301</v>
      </c>
      <c r="D533">
        <v>351.8</v>
      </c>
      <c r="E533">
        <v>250.6</v>
      </c>
      <c r="F533" s="16">
        <f t="shared" si="133"/>
        <v>838.8</v>
      </c>
      <c r="G533">
        <f t="shared" si="133"/>
        <v>551.6</v>
      </c>
      <c r="H533" s="20">
        <f t="shared" si="132"/>
        <v>52.066715010877431</v>
      </c>
    </row>
    <row r="534" spans="1:8" x14ac:dyDescent="0.25">
      <c r="A534" s="5">
        <f t="shared" si="127"/>
        <v>42572</v>
      </c>
      <c r="B534">
        <v>489.8</v>
      </c>
      <c r="C534" s="16">
        <v>278</v>
      </c>
      <c r="D534">
        <v>351.8</v>
      </c>
      <c r="E534" s="16">
        <v>274</v>
      </c>
      <c r="F534" s="16">
        <f t="shared" si="133"/>
        <v>841.6</v>
      </c>
      <c r="G534">
        <f t="shared" si="133"/>
        <v>552</v>
      </c>
      <c r="H534" s="20">
        <f t="shared" si="132"/>
        <v>52.463768115942024</v>
      </c>
    </row>
    <row r="535" spans="1:8" x14ac:dyDescent="0.25">
      <c r="A535" s="5">
        <f t="shared" si="127"/>
        <v>42579</v>
      </c>
      <c r="B535">
        <v>390.8</v>
      </c>
      <c r="C535" s="16">
        <v>328</v>
      </c>
      <c r="D535">
        <v>485.3</v>
      </c>
      <c r="E535" s="16">
        <v>285</v>
      </c>
      <c r="F535" s="16">
        <f t="shared" ref="F535:G537" si="134">+B535+D535</f>
        <v>876.1</v>
      </c>
      <c r="G535">
        <f t="shared" si="134"/>
        <v>613</v>
      </c>
      <c r="H535" s="20">
        <f t="shared" ref="H535:H540" si="135">+(F535/G535-1)*100</f>
        <v>42.920065252854812</v>
      </c>
    </row>
    <row r="536" spans="1:8" x14ac:dyDescent="0.25">
      <c r="A536" s="5">
        <f t="shared" si="127"/>
        <v>42586</v>
      </c>
      <c r="B536">
        <v>385.3</v>
      </c>
      <c r="C536" s="16">
        <v>438</v>
      </c>
      <c r="D536" s="16">
        <v>517.79999999999995</v>
      </c>
      <c r="E536" s="16">
        <v>285</v>
      </c>
      <c r="F536" s="16">
        <f t="shared" si="134"/>
        <v>903.09999999999991</v>
      </c>
      <c r="G536">
        <f t="shared" si="134"/>
        <v>723</v>
      </c>
      <c r="H536" s="20">
        <f t="shared" si="135"/>
        <v>24.910096818810491</v>
      </c>
    </row>
    <row r="537" spans="1:8" x14ac:dyDescent="0.25">
      <c r="A537" s="5">
        <f t="shared" si="127"/>
        <v>42593</v>
      </c>
      <c r="B537">
        <v>411.3</v>
      </c>
      <c r="C537" s="16">
        <v>438</v>
      </c>
      <c r="D537" s="16">
        <v>544.20000000000005</v>
      </c>
      <c r="E537" s="16">
        <v>285</v>
      </c>
      <c r="F537" s="16">
        <f t="shared" si="134"/>
        <v>955.5</v>
      </c>
      <c r="G537">
        <f t="shared" si="134"/>
        <v>723</v>
      </c>
      <c r="H537" s="20">
        <f t="shared" si="135"/>
        <v>32.157676348547717</v>
      </c>
    </row>
    <row r="538" spans="1:8" x14ac:dyDescent="0.25">
      <c r="A538" s="5">
        <f t="shared" si="127"/>
        <v>42600</v>
      </c>
      <c r="B538">
        <v>426.3</v>
      </c>
      <c r="C538" s="16">
        <v>446</v>
      </c>
      <c r="D538" s="16">
        <v>568.70000000000005</v>
      </c>
      <c r="E538" s="16">
        <v>337</v>
      </c>
      <c r="F538" s="16">
        <f t="shared" ref="F538:G540" si="136">+B538+D538</f>
        <v>995</v>
      </c>
      <c r="G538">
        <f t="shared" si="136"/>
        <v>783</v>
      </c>
      <c r="H538" s="20">
        <f t="shared" si="135"/>
        <v>27.075351213282239</v>
      </c>
    </row>
    <row r="539" spans="1:8" x14ac:dyDescent="0.25">
      <c r="A539" s="5">
        <f t="shared" si="127"/>
        <v>42607</v>
      </c>
      <c r="B539">
        <v>426.3</v>
      </c>
      <c r="C539" s="16">
        <v>446</v>
      </c>
      <c r="D539" s="16">
        <v>568.70000000000005</v>
      </c>
      <c r="E539" s="16">
        <v>337</v>
      </c>
      <c r="F539" s="16">
        <f t="shared" si="136"/>
        <v>995</v>
      </c>
      <c r="G539">
        <f t="shared" si="136"/>
        <v>783</v>
      </c>
      <c r="H539" s="20">
        <f t="shared" si="135"/>
        <v>27.075351213282239</v>
      </c>
    </row>
    <row r="540" spans="1:8" x14ac:dyDescent="0.25">
      <c r="A540" s="5">
        <f t="shared" si="127"/>
        <v>42614</v>
      </c>
      <c r="B540">
        <v>511.3</v>
      </c>
      <c r="C540" s="16">
        <v>413</v>
      </c>
      <c r="D540">
        <v>765.3</v>
      </c>
      <c r="E540">
        <v>453.8</v>
      </c>
      <c r="F540" s="16">
        <f t="shared" si="136"/>
        <v>1276.5999999999999</v>
      </c>
      <c r="G540">
        <f t="shared" si="136"/>
        <v>866.8</v>
      </c>
      <c r="H540" s="20">
        <f t="shared" si="135"/>
        <v>47.277341947392706</v>
      </c>
    </row>
    <row r="541" spans="1:8" x14ac:dyDescent="0.25">
      <c r="A541" s="5">
        <f t="shared" si="127"/>
        <v>42621</v>
      </c>
      <c r="B541">
        <v>464.3</v>
      </c>
      <c r="C541" s="16">
        <v>427</v>
      </c>
      <c r="D541">
        <v>880.7</v>
      </c>
      <c r="E541">
        <v>528.79999999999995</v>
      </c>
      <c r="F541" s="16">
        <f t="shared" ref="F541:G543" si="137">+B541+D541</f>
        <v>1345</v>
      </c>
      <c r="G541">
        <f t="shared" si="137"/>
        <v>955.8</v>
      </c>
      <c r="H541" s="20">
        <f t="shared" ref="H541:H546" si="138">+(F541/G541-1)*100</f>
        <v>40.719815861058791</v>
      </c>
    </row>
    <row r="542" spans="1:8" x14ac:dyDescent="0.25">
      <c r="A542" s="5">
        <f t="shared" si="127"/>
        <v>42628</v>
      </c>
      <c r="B542">
        <v>464.3</v>
      </c>
      <c r="C542" s="16">
        <v>477</v>
      </c>
      <c r="D542">
        <v>913.4</v>
      </c>
      <c r="E542">
        <v>594.4</v>
      </c>
      <c r="F542" s="16">
        <f t="shared" si="137"/>
        <v>1377.7</v>
      </c>
      <c r="G542">
        <f t="shared" si="137"/>
        <v>1071.4000000000001</v>
      </c>
      <c r="H542" s="20">
        <f t="shared" si="138"/>
        <v>28.588762366996455</v>
      </c>
    </row>
    <row r="543" spans="1:8" x14ac:dyDescent="0.25">
      <c r="A543" s="5">
        <f t="shared" si="127"/>
        <v>42635</v>
      </c>
      <c r="B543" s="16">
        <v>464</v>
      </c>
      <c r="C543" s="16">
        <v>477</v>
      </c>
      <c r="D543">
        <v>1021.5</v>
      </c>
      <c r="E543">
        <v>594.4</v>
      </c>
      <c r="F543" s="16">
        <f t="shared" si="137"/>
        <v>1485.5</v>
      </c>
      <c r="G543">
        <f t="shared" si="137"/>
        <v>1071.4000000000001</v>
      </c>
      <c r="H543" s="20">
        <f t="shared" si="138"/>
        <v>38.650364009706919</v>
      </c>
    </row>
    <row r="544" spans="1:8" x14ac:dyDescent="0.25">
      <c r="A544" s="5">
        <f t="shared" si="127"/>
        <v>42642</v>
      </c>
      <c r="B544">
        <v>513.9</v>
      </c>
      <c r="C544" s="16">
        <v>437</v>
      </c>
      <c r="D544">
        <v>1075.5999999999999</v>
      </c>
      <c r="E544">
        <v>671.1</v>
      </c>
      <c r="F544" s="16">
        <f t="shared" ref="F544:G546" si="139">+B544+D544</f>
        <v>1589.5</v>
      </c>
      <c r="G544">
        <f t="shared" si="139"/>
        <v>1108.0999999999999</v>
      </c>
      <c r="H544" s="20">
        <f t="shared" si="138"/>
        <v>43.443732515115975</v>
      </c>
    </row>
    <row r="545" spans="1:8" x14ac:dyDescent="0.25">
      <c r="A545" s="5">
        <f t="shared" si="127"/>
        <v>42649</v>
      </c>
      <c r="B545">
        <v>513.9</v>
      </c>
      <c r="C545" s="102">
        <v>371</v>
      </c>
      <c r="D545">
        <v>1075.5999999999999</v>
      </c>
      <c r="E545" s="102">
        <v>784</v>
      </c>
      <c r="F545" s="16">
        <f t="shared" si="139"/>
        <v>1589.5</v>
      </c>
      <c r="G545">
        <f t="shared" si="139"/>
        <v>1155</v>
      </c>
      <c r="H545" s="20">
        <f t="shared" si="138"/>
        <v>37.61904761904762</v>
      </c>
    </row>
    <row r="546" spans="1:8" x14ac:dyDescent="0.25">
      <c r="A546" s="5">
        <f t="shared" si="127"/>
        <v>42656</v>
      </c>
      <c r="B546">
        <v>564.9</v>
      </c>
      <c r="C546">
        <v>394.1</v>
      </c>
      <c r="D546">
        <v>1075.5999999999999</v>
      </c>
      <c r="E546">
        <v>864.6</v>
      </c>
      <c r="F546" s="16">
        <f t="shared" si="139"/>
        <v>1640.5</v>
      </c>
      <c r="G546">
        <f t="shared" si="139"/>
        <v>1258.7</v>
      </c>
      <c r="H546" s="20">
        <f t="shared" si="138"/>
        <v>30.332883133391597</v>
      </c>
    </row>
    <row r="547" spans="1:8" x14ac:dyDescent="0.25">
      <c r="A547" s="5">
        <f t="shared" si="127"/>
        <v>42663</v>
      </c>
      <c r="B547">
        <v>609.9</v>
      </c>
      <c r="C547">
        <v>439.1</v>
      </c>
      <c r="D547">
        <v>1075.5999999999999</v>
      </c>
      <c r="E547">
        <v>911.1</v>
      </c>
      <c r="F547" s="16">
        <f t="shared" ref="F547:G549" si="140">+B547+D547</f>
        <v>1685.5</v>
      </c>
      <c r="G547">
        <f t="shared" si="140"/>
        <v>1350.2</v>
      </c>
      <c r="H547" s="20">
        <f t="shared" ref="H547:H552" si="141">+(F547/G547-1)*100</f>
        <v>24.833358021033924</v>
      </c>
    </row>
    <row r="548" spans="1:8" x14ac:dyDescent="0.25">
      <c r="A548" s="5">
        <f t="shared" si="127"/>
        <v>42670</v>
      </c>
      <c r="B548">
        <v>517.9</v>
      </c>
      <c r="C548">
        <v>439.1</v>
      </c>
      <c r="D548">
        <v>1245.5</v>
      </c>
      <c r="E548">
        <v>911.1</v>
      </c>
      <c r="F548" s="16">
        <f t="shared" si="140"/>
        <v>1763.4</v>
      </c>
      <c r="G548">
        <f t="shared" si="140"/>
        <v>1350.2</v>
      </c>
      <c r="H548" s="20">
        <f t="shared" si="141"/>
        <v>30.602873648348393</v>
      </c>
    </row>
    <row r="549" spans="1:8" x14ac:dyDescent="0.25">
      <c r="A549" s="5">
        <f t="shared" si="127"/>
        <v>42677</v>
      </c>
      <c r="B549">
        <v>522.9</v>
      </c>
      <c r="C549">
        <v>505.6</v>
      </c>
      <c r="D549">
        <v>1278.5</v>
      </c>
      <c r="E549">
        <v>911.1</v>
      </c>
      <c r="F549" s="16">
        <f t="shared" si="140"/>
        <v>1801.4</v>
      </c>
      <c r="G549">
        <f t="shared" si="140"/>
        <v>1416.7</v>
      </c>
      <c r="H549" s="20">
        <f t="shared" si="141"/>
        <v>27.154655184583888</v>
      </c>
    </row>
    <row r="550" spans="1:8" x14ac:dyDescent="0.25">
      <c r="A550" s="5">
        <f t="shared" si="127"/>
        <v>42684</v>
      </c>
      <c r="B550">
        <v>574.9</v>
      </c>
      <c r="C550">
        <v>505.6</v>
      </c>
      <c r="D550">
        <v>1309.3</v>
      </c>
      <c r="E550">
        <v>990.9</v>
      </c>
      <c r="F550" s="16">
        <f t="shared" ref="F550:G552" si="142">+B550+D550</f>
        <v>1884.1999999999998</v>
      </c>
      <c r="G550">
        <f t="shared" si="142"/>
        <v>1496.5</v>
      </c>
      <c r="H550" s="20">
        <f t="shared" si="141"/>
        <v>25.907116605412629</v>
      </c>
    </row>
    <row r="551" spans="1:8" x14ac:dyDescent="0.25">
      <c r="A551" s="5">
        <f t="shared" si="127"/>
        <v>42691</v>
      </c>
      <c r="B551">
        <v>574.9</v>
      </c>
      <c r="C551">
        <v>493.1</v>
      </c>
      <c r="D551">
        <v>1309.3</v>
      </c>
      <c r="E551">
        <v>1006.4</v>
      </c>
      <c r="F551" s="16">
        <f t="shared" si="142"/>
        <v>1884.1999999999998</v>
      </c>
      <c r="G551">
        <f t="shared" si="142"/>
        <v>1499.5</v>
      </c>
      <c r="H551" s="20">
        <f t="shared" si="141"/>
        <v>25.655218406135361</v>
      </c>
    </row>
    <row r="552" spans="1:8" x14ac:dyDescent="0.25">
      <c r="A552" s="5">
        <f t="shared" si="127"/>
        <v>42698</v>
      </c>
      <c r="B552">
        <v>484.9</v>
      </c>
      <c r="C552">
        <v>473.1</v>
      </c>
      <c r="D552">
        <v>1453</v>
      </c>
      <c r="E552">
        <v>1056.8</v>
      </c>
      <c r="F552" s="16">
        <f t="shared" si="142"/>
        <v>1937.9</v>
      </c>
      <c r="G552">
        <f t="shared" si="142"/>
        <v>1529.9</v>
      </c>
      <c r="H552" s="20">
        <f t="shared" si="141"/>
        <v>26.668409699980387</v>
      </c>
    </row>
    <row r="553" spans="1:8" x14ac:dyDescent="0.25">
      <c r="A553" s="5">
        <f t="shared" si="127"/>
        <v>42705</v>
      </c>
      <c r="B553">
        <v>443.9</v>
      </c>
      <c r="C553">
        <v>473.1</v>
      </c>
      <c r="D553">
        <v>1502.5</v>
      </c>
      <c r="E553">
        <v>1056.8</v>
      </c>
      <c r="F553" s="16">
        <f t="shared" ref="F553:G555" si="143">+B553+D553</f>
        <v>1946.4</v>
      </c>
      <c r="G553">
        <f t="shared" si="143"/>
        <v>1529.9</v>
      </c>
      <c r="H553" s="20">
        <f t="shared" ref="H553:H558" si="144">+(F553/G553-1)*100</f>
        <v>27.224001568729971</v>
      </c>
    </row>
    <row r="554" spans="1:8" x14ac:dyDescent="0.25">
      <c r="A554" s="5">
        <f t="shared" si="127"/>
        <v>42712</v>
      </c>
      <c r="B554">
        <v>443.9</v>
      </c>
      <c r="C554">
        <v>479.6</v>
      </c>
      <c r="D554">
        <v>1502.5</v>
      </c>
      <c r="E554">
        <v>1056.8</v>
      </c>
      <c r="F554" s="16">
        <f t="shared" si="143"/>
        <v>1946.4</v>
      </c>
      <c r="G554">
        <f t="shared" si="143"/>
        <v>1536.4</v>
      </c>
      <c r="H554" s="20">
        <f t="shared" si="144"/>
        <v>26.685758916948711</v>
      </c>
    </row>
    <row r="555" spans="1:8" x14ac:dyDescent="0.25">
      <c r="A555" s="5">
        <f t="shared" si="127"/>
        <v>42719</v>
      </c>
      <c r="B555">
        <v>443.9</v>
      </c>
      <c r="C555">
        <v>479.6</v>
      </c>
      <c r="D555">
        <v>1502.5</v>
      </c>
      <c r="E555">
        <v>1056.8</v>
      </c>
      <c r="F555" s="16">
        <f t="shared" si="143"/>
        <v>1946.4</v>
      </c>
      <c r="G555">
        <f t="shared" si="143"/>
        <v>1536.4</v>
      </c>
      <c r="H555" s="20">
        <f t="shared" si="144"/>
        <v>26.685758916948711</v>
      </c>
    </row>
    <row r="556" spans="1:8" x14ac:dyDescent="0.25">
      <c r="A556" s="5">
        <f t="shared" si="127"/>
        <v>42726</v>
      </c>
      <c r="B556">
        <v>443.9</v>
      </c>
      <c r="C556">
        <v>479.6</v>
      </c>
      <c r="D556">
        <v>1502.5</v>
      </c>
      <c r="E556">
        <v>1056.8</v>
      </c>
      <c r="F556" s="16">
        <f t="shared" ref="F556:G558" si="145">+B556+D556</f>
        <v>1946.4</v>
      </c>
      <c r="G556">
        <f t="shared" si="145"/>
        <v>1536.4</v>
      </c>
      <c r="H556" s="20">
        <f t="shared" si="144"/>
        <v>26.685758916948711</v>
      </c>
    </row>
    <row r="557" spans="1:8" x14ac:dyDescent="0.25">
      <c r="A557" s="5">
        <f t="shared" si="127"/>
        <v>42733</v>
      </c>
      <c r="B557">
        <v>393.9</v>
      </c>
      <c r="C557">
        <v>455.6</v>
      </c>
      <c r="D557">
        <v>1650.7</v>
      </c>
      <c r="E557">
        <v>1111.8</v>
      </c>
      <c r="F557" s="16">
        <f t="shared" si="145"/>
        <v>2044.6</v>
      </c>
      <c r="G557">
        <f t="shared" si="145"/>
        <v>1567.4</v>
      </c>
      <c r="H557" s="20">
        <f t="shared" si="144"/>
        <v>30.445323465611818</v>
      </c>
    </row>
    <row r="558" spans="1:8" x14ac:dyDescent="0.25">
      <c r="A558" s="5">
        <f t="shared" si="127"/>
        <v>42740</v>
      </c>
      <c r="B558">
        <v>393.9</v>
      </c>
      <c r="C558">
        <v>455.6</v>
      </c>
      <c r="D558">
        <v>1650.7</v>
      </c>
      <c r="E558">
        <v>1111.8</v>
      </c>
      <c r="F558" s="16">
        <f t="shared" si="145"/>
        <v>2044.6</v>
      </c>
      <c r="G558">
        <f t="shared" si="145"/>
        <v>1567.4</v>
      </c>
      <c r="H558" s="20">
        <f t="shared" si="144"/>
        <v>30.445323465611818</v>
      </c>
    </row>
    <row r="559" spans="1:8" x14ac:dyDescent="0.25">
      <c r="A559" s="5">
        <f t="shared" si="127"/>
        <v>42747</v>
      </c>
      <c r="B559">
        <v>336.8</v>
      </c>
      <c r="C559">
        <v>431.1</v>
      </c>
      <c r="D559">
        <v>1708.9</v>
      </c>
      <c r="E559">
        <v>1345.2</v>
      </c>
      <c r="F559" s="16">
        <f t="shared" ref="F559:G561" si="146">+B559+D559</f>
        <v>2045.7</v>
      </c>
      <c r="G559">
        <f t="shared" si="146"/>
        <v>1776.3000000000002</v>
      </c>
      <c r="H559" s="20">
        <f>+(F559/G559-1)*100</f>
        <v>15.166357034284751</v>
      </c>
    </row>
    <row r="560" spans="1:8" x14ac:dyDescent="0.25">
      <c r="A560" s="5">
        <f t="shared" si="127"/>
        <v>42754</v>
      </c>
      <c r="B560">
        <v>356.8</v>
      </c>
      <c r="C560">
        <v>403.1</v>
      </c>
      <c r="D560">
        <v>1741.9</v>
      </c>
      <c r="E560">
        <v>1373.7</v>
      </c>
      <c r="F560" s="16">
        <f t="shared" si="146"/>
        <v>2098.7000000000003</v>
      </c>
      <c r="G560">
        <f t="shared" si="146"/>
        <v>1776.8000000000002</v>
      </c>
      <c r="H560" s="20">
        <f>+(F560/G560-1)*100</f>
        <v>18.116839261593888</v>
      </c>
    </row>
    <row r="561" spans="1:9" x14ac:dyDescent="0.25">
      <c r="A561" s="5">
        <f t="shared" si="127"/>
        <v>42761</v>
      </c>
      <c r="B561">
        <v>406.8</v>
      </c>
      <c r="C561">
        <v>365.1</v>
      </c>
      <c r="D561">
        <v>1741.9</v>
      </c>
      <c r="E561">
        <v>1410.3</v>
      </c>
      <c r="F561" s="16">
        <f t="shared" si="146"/>
        <v>2148.7000000000003</v>
      </c>
      <c r="G561">
        <f t="shared" si="146"/>
        <v>1775.4</v>
      </c>
      <c r="H561" s="20">
        <f>+(F561/G561-1)*100</f>
        <v>21.026247606173264</v>
      </c>
    </row>
    <row r="562" spans="1:9" x14ac:dyDescent="0.25">
      <c r="A562" s="5">
        <f t="shared" si="127"/>
        <v>42768</v>
      </c>
      <c r="B562">
        <v>356.8</v>
      </c>
      <c r="C562">
        <v>365.1</v>
      </c>
      <c r="D562">
        <v>1856.5</v>
      </c>
      <c r="E562">
        <v>1437.8</v>
      </c>
      <c r="F562" s="16">
        <f>+B562+D562</f>
        <v>2213.3000000000002</v>
      </c>
      <c r="G562">
        <f>+C562+E562</f>
        <v>1802.9</v>
      </c>
      <c r="H562" s="20">
        <f>+(F562/G562-1)*100</f>
        <v>22.763325752953591</v>
      </c>
    </row>
    <row r="563" spans="1:9" x14ac:dyDescent="0.25">
      <c r="A563" s="5">
        <f t="shared" si="127"/>
        <v>42775</v>
      </c>
      <c r="B563">
        <v>356.8</v>
      </c>
      <c r="C563">
        <v>365.1</v>
      </c>
      <c r="D563">
        <v>1856.5</v>
      </c>
      <c r="E563">
        <v>1490.4</v>
      </c>
      <c r="F563" s="16">
        <f t="shared" ref="F563:F613" si="147">+B563+D563</f>
        <v>2213.3000000000002</v>
      </c>
      <c r="G563">
        <f t="shared" ref="G563:G613" si="148">+C563+E563</f>
        <v>1855.5</v>
      </c>
      <c r="H563" s="20">
        <f t="shared" ref="H563:H613" si="149">+(F563/G563-1)*100</f>
        <v>19.283212072217747</v>
      </c>
    </row>
    <row r="564" spans="1:9" x14ac:dyDescent="0.25">
      <c r="A564" s="5">
        <f t="shared" si="127"/>
        <v>42782</v>
      </c>
      <c r="B564">
        <v>340.8</v>
      </c>
      <c r="C564">
        <v>365.1</v>
      </c>
      <c r="D564">
        <v>1929.3</v>
      </c>
      <c r="E564">
        <v>1490.4</v>
      </c>
      <c r="F564" s="16">
        <f t="shared" si="147"/>
        <v>2270.1</v>
      </c>
      <c r="G564">
        <f t="shared" si="148"/>
        <v>1855.5</v>
      </c>
      <c r="H564" s="20">
        <f t="shared" si="149"/>
        <v>22.344381568310425</v>
      </c>
    </row>
    <row r="565" spans="1:9" x14ac:dyDescent="0.25">
      <c r="A565" s="5">
        <f t="shared" si="127"/>
        <v>42789</v>
      </c>
      <c r="B565">
        <v>313.3</v>
      </c>
      <c r="C565">
        <v>323.10000000000002</v>
      </c>
      <c r="D565">
        <v>2014.9</v>
      </c>
      <c r="E565">
        <v>1537.1</v>
      </c>
      <c r="F565" s="16">
        <f t="shared" si="147"/>
        <v>2328.2000000000003</v>
      </c>
      <c r="G565">
        <f t="shared" si="148"/>
        <v>1860.1999999999998</v>
      </c>
      <c r="H565" s="20">
        <f t="shared" si="149"/>
        <v>25.158585098376541</v>
      </c>
    </row>
    <row r="566" spans="1:9" x14ac:dyDescent="0.25">
      <c r="A566" s="5">
        <f t="shared" si="127"/>
        <v>42796</v>
      </c>
      <c r="B566">
        <v>315.3</v>
      </c>
      <c r="C566">
        <v>251.1</v>
      </c>
      <c r="D566">
        <v>2049.6</v>
      </c>
      <c r="E566">
        <v>1615.6</v>
      </c>
      <c r="F566" s="16">
        <f t="shared" si="147"/>
        <v>2364.9</v>
      </c>
      <c r="G566">
        <f t="shared" si="148"/>
        <v>1866.6999999999998</v>
      </c>
      <c r="H566" s="20">
        <f t="shared" si="149"/>
        <v>26.68880912840843</v>
      </c>
    </row>
    <row r="567" spans="1:9" x14ac:dyDescent="0.25">
      <c r="A567" s="5">
        <f t="shared" si="127"/>
        <v>42803</v>
      </c>
      <c r="B567" s="16">
        <v>312</v>
      </c>
      <c r="C567">
        <v>241.1</v>
      </c>
      <c r="D567">
        <v>2049.6</v>
      </c>
      <c r="E567">
        <v>1692.6</v>
      </c>
      <c r="F567" s="16">
        <f t="shared" si="147"/>
        <v>2361.6</v>
      </c>
      <c r="G567">
        <f t="shared" si="148"/>
        <v>1933.6999999999998</v>
      </c>
      <c r="H567" s="20">
        <f t="shared" si="149"/>
        <v>22.128561824481572</v>
      </c>
    </row>
    <row r="568" spans="1:9" x14ac:dyDescent="0.25">
      <c r="A568" s="5">
        <f t="shared" si="127"/>
        <v>42810</v>
      </c>
      <c r="B568" s="16">
        <v>312</v>
      </c>
      <c r="C568">
        <v>241.1</v>
      </c>
      <c r="D568">
        <v>2103.4</v>
      </c>
      <c r="E568">
        <v>1799.8</v>
      </c>
      <c r="F568" s="16">
        <f t="shared" si="147"/>
        <v>2415.4</v>
      </c>
      <c r="G568">
        <f t="shared" si="148"/>
        <v>2040.8999999999999</v>
      </c>
      <c r="H568" s="20">
        <f t="shared" si="149"/>
        <v>18.34974766034594</v>
      </c>
    </row>
    <row r="569" spans="1:9" x14ac:dyDescent="0.25">
      <c r="A569" s="5">
        <f t="shared" si="127"/>
        <v>42817</v>
      </c>
      <c r="B569" s="16">
        <v>323</v>
      </c>
      <c r="C569" s="16">
        <v>296.10000000000002</v>
      </c>
      <c r="D569">
        <v>2210.9</v>
      </c>
      <c r="E569">
        <v>1799.8</v>
      </c>
      <c r="F569" s="16">
        <f t="shared" si="147"/>
        <v>2533.9</v>
      </c>
      <c r="G569">
        <f t="shared" si="148"/>
        <v>2095.9</v>
      </c>
      <c r="H569" s="20">
        <f t="shared" si="149"/>
        <v>20.897943604179581</v>
      </c>
    </row>
    <row r="570" spans="1:9" x14ac:dyDescent="0.25">
      <c r="A570" s="5">
        <f t="shared" si="127"/>
        <v>42824</v>
      </c>
      <c r="B570" s="16">
        <v>323</v>
      </c>
      <c r="C570" s="16">
        <v>197</v>
      </c>
      <c r="D570">
        <v>2210.9</v>
      </c>
      <c r="E570">
        <v>1826.2</v>
      </c>
      <c r="F570" s="16">
        <f t="shared" si="147"/>
        <v>2533.9</v>
      </c>
      <c r="G570">
        <f t="shared" si="148"/>
        <v>2023.2</v>
      </c>
      <c r="H570" s="20">
        <f t="shared" si="149"/>
        <v>25.242190589165681</v>
      </c>
    </row>
    <row r="571" spans="1:9" x14ac:dyDescent="0.25">
      <c r="A571" s="5">
        <f t="shared" si="127"/>
        <v>42831</v>
      </c>
      <c r="B571" s="16">
        <v>278</v>
      </c>
      <c r="C571" s="16">
        <v>197</v>
      </c>
      <c r="D571" s="16">
        <v>2260.4</v>
      </c>
      <c r="E571" s="16">
        <v>1892.2</v>
      </c>
      <c r="F571" s="16">
        <f t="shared" si="147"/>
        <v>2538.4</v>
      </c>
      <c r="G571">
        <f t="shared" si="148"/>
        <v>2089.1999999999998</v>
      </c>
      <c r="H571" s="20">
        <f t="shared" si="149"/>
        <v>21.50105303465444</v>
      </c>
    </row>
    <row r="572" spans="1:9" x14ac:dyDescent="0.25">
      <c r="A572" s="5">
        <f t="shared" si="127"/>
        <v>42838</v>
      </c>
      <c r="B572" s="16">
        <v>255</v>
      </c>
      <c r="C572" s="16">
        <v>192.7</v>
      </c>
      <c r="D572" s="16">
        <v>2285.4</v>
      </c>
      <c r="E572" s="16">
        <v>1953.3</v>
      </c>
      <c r="F572" s="16">
        <f t="shared" si="147"/>
        <v>2540.4</v>
      </c>
      <c r="G572">
        <f t="shared" si="148"/>
        <v>2146</v>
      </c>
      <c r="H572" s="20">
        <f t="shared" si="149"/>
        <v>18.37837837837839</v>
      </c>
    </row>
    <row r="573" spans="1:9" x14ac:dyDescent="0.25">
      <c r="A573" s="5">
        <f t="shared" si="127"/>
        <v>42845</v>
      </c>
      <c r="B573" s="16">
        <v>205</v>
      </c>
      <c r="C573" s="16">
        <v>151.19999999999999</v>
      </c>
      <c r="D573" s="16">
        <v>2391.9</v>
      </c>
      <c r="E573" s="16">
        <v>1996</v>
      </c>
      <c r="F573" s="16">
        <f t="shared" si="147"/>
        <v>2596.9</v>
      </c>
      <c r="G573">
        <f t="shared" si="148"/>
        <v>2147.1999999999998</v>
      </c>
      <c r="H573" s="20">
        <f t="shared" si="149"/>
        <v>20.943554396423259</v>
      </c>
    </row>
    <row r="574" spans="1:9" x14ac:dyDescent="0.25">
      <c r="A574" s="5">
        <f t="shared" si="127"/>
        <v>42852</v>
      </c>
      <c r="B574" s="16">
        <v>107</v>
      </c>
      <c r="C574" s="16">
        <v>152.5</v>
      </c>
      <c r="D574" s="16">
        <v>2556.8000000000002</v>
      </c>
      <c r="E574" s="16">
        <v>1996</v>
      </c>
      <c r="F574" s="16">
        <f t="shared" si="147"/>
        <v>2663.8</v>
      </c>
      <c r="G574">
        <f t="shared" si="148"/>
        <v>2148.5</v>
      </c>
      <c r="H574" s="20">
        <f t="shared" si="149"/>
        <v>23.98417500581802</v>
      </c>
      <c r="I574">
        <v>397</v>
      </c>
    </row>
    <row r="575" spans="1:9" x14ac:dyDescent="0.25">
      <c r="A575" s="5">
        <f t="shared" si="127"/>
        <v>42859</v>
      </c>
      <c r="B575" s="16">
        <v>107</v>
      </c>
      <c r="C575" s="16">
        <v>46</v>
      </c>
      <c r="D575" s="16">
        <v>2556.8000000000002</v>
      </c>
      <c r="E575" s="16">
        <v>2108.1</v>
      </c>
      <c r="F575" s="16">
        <f t="shared" si="147"/>
        <v>2663.8</v>
      </c>
      <c r="G575">
        <f t="shared" si="148"/>
        <v>2154.1</v>
      </c>
      <c r="H575" s="20">
        <f t="shared" si="149"/>
        <v>23.661854138619386</v>
      </c>
      <c r="I575">
        <v>442</v>
      </c>
    </row>
    <row r="576" spans="1:9" x14ac:dyDescent="0.25">
      <c r="A576" s="5">
        <f t="shared" si="127"/>
        <v>42866</v>
      </c>
      <c r="B576" s="16">
        <v>107</v>
      </c>
      <c r="C576" s="16">
        <v>46</v>
      </c>
      <c r="D576">
        <v>2556.8000000000002</v>
      </c>
      <c r="E576">
        <v>2118.4</v>
      </c>
      <c r="F576" s="16">
        <f t="shared" si="147"/>
        <v>2663.8</v>
      </c>
      <c r="G576">
        <f t="shared" si="148"/>
        <v>2164.4</v>
      </c>
      <c r="H576" s="20">
        <f t="shared" si="149"/>
        <v>23.073369063019776</v>
      </c>
      <c r="I576">
        <v>492</v>
      </c>
    </row>
    <row r="577" spans="1:9" x14ac:dyDescent="0.25">
      <c r="A577" s="5">
        <f t="shared" si="127"/>
        <v>42873</v>
      </c>
      <c r="B577" s="16">
        <v>107</v>
      </c>
      <c r="C577" s="16">
        <v>46</v>
      </c>
      <c r="D577">
        <v>2579.6999999999998</v>
      </c>
      <c r="E577">
        <v>2118.4</v>
      </c>
      <c r="F577" s="16">
        <f t="shared" si="147"/>
        <v>2686.7</v>
      </c>
      <c r="G577">
        <f t="shared" si="148"/>
        <v>2164.4</v>
      </c>
      <c r="H577" s="20">
        <f t="shared" si="149"/>
        <v>24.131399002032872</v>
      </c>
      <c r="I577">
        <v>492</v>
      </c>
    </row>
    <row r="578" spans="1:9" x14ac:dyDescent="0.25">
      <c r="A578" s="5">
        <f t="shared" si="127"/>
        <v>42880</v>
      </c>
      <c r="B578" s="16">
        <v>57</v>
      </c>
      <c r="C578" s="16">
        <v>46</v>
      </c>
      <c r="D578" s="16">
        <v>2679.7</v>
      </c>
      <c r="E578" s="16">
        <v>2118.4</v>
      </c>
      <c r="F578" s="16">
        <f t="shared" si="147"/>
        <v>2736.7</v>
      </c>
      <c r="G578">
        <f t="shared" si="148"/>
        <v>2164.4</v>
      </c>
      <c r="H578" s="20">
        <f t="shared" si="149"/>
        <v>26.441508039179439</v>
      </c>
      <c r="I578">
        <v>497</v>
      </c>
    </row>
    <row r="579" spans="1:9" x14ac:dyDescent="0.25">
      <c r="A579" s="5">
        <f t="shared" si="127"/>
        <v>42887</v>
      </c>
      <c r="B579" s="16">
        <v>554</v>
      </c>
      <c r="C579" s="16">
        <v>550</v>
      </c>
      <c r="D579" s="16">
        <v>0</v>
      </c>
      <c r="E579" s="16">
        <v>0</v>
      </c>
      <c r="F579" s="16">
        <f t="shared" si="147"/>
        <v>554</v>
      </c>
      <c r="G579" s="16">
        <f t="shared" si="148"/>
        <v>550</v>
      </c>
      <c r="H579" s="20">
        <f t="shared" si="149"/>
        <v>0.72727272727273196</v>
      </c>
      <c r="I579">
        <v>0</v>
      </c>
    </row>
    <row r="580" spans="1:9" x14ac:dyDescent="0.25">
      <c r="A580" s="5">
        <f t="shared" si="127"/>
        <v>42894</v>
      </c>
      <c r="B580" s="16">
        <v>554.79999999999995</v>
      </c>
      <c r="C580" s="16">
        <v>504</v>
      </c>
      <c r="D580" s="16">
        <v>0</v>
      </c>
      <c r="E580" s="16">
        <v>50.5</v>
      </c>
      <c r="F580" s="16">
        <f t="shared" si="147"/>
        <v>554.79999999999995</v>
      </c>
      <c r="G580">
        <f t="shared" si="148"/>
        <v>554.5</v>
      </c>
      <c r="H580" s="20">
        <f t="shared" si="149"/>
        <v>5.4102795311083973E-2</v>
      </c>
    </row>
    <row r="581" spans="1:9" x14ac:dyDescent="0.25">
      <c r="A581" s="5">
        <f t="shared" si="127"/>
        <v>42901</v>
      </c>
      <c r="B581">
        <v>522.79999999999995</v>
      </c>
      <c r="C581" s="16">
        <v>554</v>
      </c>
      <c r="D581">
        <v>113</v>
      </c>
      <c r="E581">
        <v>124.9</v>
      </c>
      <c r="F581" s="16">
        <f t="shared" si="147"/>
        <v>635.79999999999995</v>
      </c>
      <c r="G581">
        <f t="shared" si="148"/>
        <v>678.9</v>
      </c>
      <c r="H581" s="20">
        <f t="shared" si="149"/>
        <v>-6.3485049344527926</v>
      </c>
    </row>
    <row r="582" spans="1:9" x14ac:dyDescent="0.25">
      <c r="A582" s="5">
        <f t="shared" si="127"/>
        <v>42908</v>
      </c>
      <c r="B582">
        <v>583.79999999999995</v>
      </c>
      <c r="C582" s="16">
        <v>475</v>
      </c>
      <c r="D582">
        <v>149.69999999999999</v>
      </c>
      <c r="E582">
        <v>351.8</v>
      </c>
      <c r="F582" s="16">
        <f t="shared" si="147"/>
        <v>733.5</v>
      </c>
      <c r="G582">
        <f t="shared" si="148"/>
        <v>826.8</v>
      </c>
      <c r="H582" s="20">
        <f t="shared" si="149"/>
        <v>-11.28447024673439</v>
      </c>
    </row>
    <row r="583" spans="1:9" x14ac:dyDescent="0.25">
      <c r="A583" s="5">
        <f t="shared" si="127"/>
        <v>42915</v>
      </c>
      <c r="B583">
        <v>577.4</v>
      </c>
      <c r="C583" s="16">
        <v>475</v>
      </c>
      <c r="D583">
        <v>261</v>
      </c>
      <c r="E583">
        <v>351.8</v>
      </c>
      <c r="F583" s="16">
        <f t="shared" si="147"/>
        <v>838.4</v>
      </c>
      <c r="G583">
        <f t="shared" si="148"/>
        <v>826.8</v>
      </c>
      <c r="H583" s="20">
        <f t="shared" si="149"/>
        <v>1.4029995162070596</v>
      </c>
    </row>
    <row r="584" spans="1:9" x14ac:dyDescent="0.25">
      <c r="A584" s="5">
        <f t="shared" si="127"/>
        <v>42922</v>
      </c>
      <c r="B584">
        <v>610.79999999999995</v>
      </c>
      <c r="C584" s="16">
        <v>475</v>
      </c>
      <c r="D584">
        <v>286.8</v>
      </c>
      <c r="E584">
        <v>351.8</v>
      </c>
      <c r="F584" s="16">
        <f t="shared" si="147"/>
        <v>897.59999999999991</v>
      </c>
      <c r="G584">
        <f t="shared" si="148"/>
        <v>826.8</v>
      </c>
      <c r="H584" s="20">
        <f t="shared" si="149"/>
        <v>8.5631349782293142</v>
      </c>
    </row>
    <row r="585" spans="1:9" x14ac:dyDescent="0.25">
      <c r="A585" s="5">
        <f t="shared" si="127"/>
        <v>42929</v>
      </c>
      <c r="B585">
        <v>687.5</v>
      </c>
      <c r="C585" s="16">
        <v>487</v>
      </c>
      <c r="D585">
        <v>375.1</v>
      </c>
      <c r="E585">
        <v>351.8</v>
      </c>
      <c r="F585" s="16">
        <f t="shared" si="147"/>
        <v>1062.5999999999999</v>
      </c>
      <c r="G585">
        <f t="shared" si="148"/>
        <v>838.8</v>
      </c>
      <c r="H585" s="20">
        <f t="shared" si="149"/>
        <v>26.680972818311876</v>
      </c>
    </row>
    <row r="586" spans="1:9" x14ac:dyDescent="0.25">
      <c r="A586" s="5">
        <f t="shared" ref="A586:A649" si="150">+A585+7</f>
        <v>42936</v>
      </c>
      <c r="B586" s="16">
        <v>722</v>
      </c>
      <c r="C586">
        <v>489.8</v>
      </c>
      <c r="D586">
        <v>375.5</v>
      </c>
      <c r="E586">
        <v>351.8</v>
      </c>
      <c r="F586" s="16">
        <f t="shared" si="147"/>
        <v>1097.5</v>
      </c>
      <c r="G586">
        <f t="shared" si="148"/>
        <v>841.6</v>
      </c>
      <c r="H586" s="20">
        <f t="shared" si="149"/>
        <v>30.406368821292773</v>
      </c>
    </row>
    <row r="587" spans="1:9" x14ac:dyDescent="0.25">
      <c r="A587" s="5">
        <f t="shared" si="150"/>
        <v>42943</v>
      </c>
      <c r="B587" s="16">
        <v>692.4</v>
      </c>
      <c r="C587">
        <v>390.8</v>
      </c>
      <c r="D587">
        <v>439.6</v>
      </c>
      <c r="E587">
        <v>485.3</v>
      </c>
      <c r="F587" s="16">
        <f t="shared" si="147"/>
        <v>1132</v>
      </c>
      <c r="G587">
        <f t="shared" si="148"/>
        <v>876.1</v>
      </c>
      <c r="H587" s="20">
        <f t="shared" si="149"/>
        <v>29.208994407031152</v>
      </c>
    </row>
    <row r="588" spans="1:9" x14ac:dyDescent="0.25">
      <c r="A588" s="5">
        <f t="shared" si="150"/>
        <v>42950</v>
      </c>
      <c r="B588" s="16">
        <v>672.4</v>
      </c>
      <c r="C588">
        <v>385.3</v>
      </c>
      <c r="D588">
        <v>511.1</v>
      </c>
      <c r="E588">
        <v>517.79999999999995</v>
      </c>
      <c r="F588" s="16">
        <f t="shared" si="147"/>
        <v>1183.5</v>
      </c>
      <c r="G588">
        <f t="shared" si="148"/>
        <v>903.09999999999991</v>
      </c>
      <c r="H588" s="20">
        <f t="shared" si="149"/>
        <v>31.048610342154802</v>
      </c>
    </row>
    <row r="589" spans="1:9" x14ac:dyDescent="0.25">
      <c r="A589" s="5">
        <f t="shared" si="150"/>
        <v>42957</v>
      </c>
      <c r="B589" s="16">
        <v>606</v>
      </c>
      <c r="C589">
        <v>411.3</v>
      </c>
      <c r="D589">
        <v>641.29999999999995</v>
      </c>
      <c r="E589">
        <v>544.20000000000005</v>
      </c>
      <c r="F589" s="16">
        <f t="shared" si="147"/>
        <v>1247.3</v>
      </c>
      <c r="G589">
        <f t="shared" si="148"/>
        <v>955.5</v>
      </c>
      <c r="H589" s="20">
        <f t="shared" si="149"/>
        <v>30.538984824699099</v>
      </c>
    </row>
    <row r="590" spans="1:9" x14ac:dyDescent="0.25">
      <c r="A590" s="5">
        <f t="shared" si="150"/>
        <v>42964</v>
      </c>
      <c r="B590" s="16">
        <v>572</v>
      </c>
      <c r="C590">
        <v>426.3</v>
      </c>
      <c r="D590">
        <v>745.6</v>
      </c>
      <c r="E590">
        <v>568.70000000000005</v>
      </c>
      <c r="F590" s="16">
        <f t="shared" si="147"/>
        <v>1317.6</v>
      </c>
      <c r="G590" s="16">
        <f t="shared" si="148"/>
        <v>995</v>
      </c>
      <c r="H590" s="20">
        <f t="shared" si="149"/>
        <v>32.422110552763804</v>
      </c>
    </row>
    <row r="591" spans="1:9" x14ac:dyDescent="0.25">
      <c r="A591" s="5">
        <f t="shared" si="150"/>
        <v>42971</v>
      </c>
      <c r="B591">
        <v>564.4</v>
      </c>
      <c r="C591">
        <v>389.3</v>
      </c>
      <c r="D591">
        <v>836.7</v>
      </c>
      <c r="E591">
        <v>709.2</v>
      </c>
      <c r="F591" s="16">
        <f t="shared" si="147"/>
        <v>1401.1</v>
      </c>
      <c r="G591">
        <f t="shared" si="148"/>
        <v>1098.5</v>
      </c>
      <c r="H591" s="20">
        <f t="shared" si="149"/>
        <v>27.546654528903037</v>
      </c>
    </row>
    <row r="592" spans="1:9" x14ac:dyDescent="0.25">
      <c r="A592" s="5">
        <f t="shared" si="150"/>
        <v>42978</v>
      </c>
      <c r="B592">
        <v>620.4</v>
      </c>
      <c r="C592">
        <v>511.3</v>
      </c>
      <c r="D592">
        <v>843.3</v>
      </c>
      <c r="E592">
        <v>765.3</v>
      </c>
      <c r="F592" s="16">
        <f t="shared" si="147"/>
        <v>1463.6999999999998</v>
      </c>
      <c r="G592">
        <f t="shared" si="148"/>
        <v>1276.5999999999999</v>
      </c>
      <c r="H592" s="20">
        <f t="shared" si="149"/>
        <v>14.656117812940629</v>
      </c>
    </row>
    <row r="593" spans="1:8" x14ac:dyDescent="0.25">
      <c r="A593" s="5">
        <f t="shared" si="150"/>
        <v>42985</v>
      </c>
      <c r="B593">
        <v>610.4</v>
      </c>
      <c r="C593">
        <v>464.3</v>
      </c>
      <c r="D593">
        <v>871</v>
      </c>
      <c r="E593">
        <v>880.7</v>
      </c>
      <c r="F593" s="16">
        <f t="shared" si="147"/>
        <v>1481.4</v>
      </c>
      <c r="G593">
        <f t="shared" si="148"/>
        <v>1345</v>
      </c>
      <c r="H593" s="20">
        <f t="shared" si="149"/>
        <v>10.141263940520462</v>
      </c>
    </row>
    <row r="594" spans="1:8" x14ac:dyDescent="0.25">
      <c r="A594" s="5">
        <f t="shared" si="150"/>
        <v>42992</v>
      </c>
      <c r="B594">
        <v>568.4</v>
      </c>
      <c r="C594">
        <v>464.3</v>
      </c>
      <c r="D594">
        <v>990.9</v>
      </c>
      <c r="E594">
        <v>913.4</v>
      </c>
      <c r="F594" s="16">
        <f t="shared" si="147"/>
        <v>1559.3</v>
      </c>
      <c r="G594">
        <f t="shared" si="148"/>
        <v>1377.7</v>
      </c>
      <c r="H594" s="20">
        <f t="shared" si="149"/>
        <v>13.18138927197503</v>
      </c>
    </row>
    <row r="595" spans="1:8" x14ac:dyDescent="0.25">
      <c r="A595" s="5">
        <f t="shared" si="150"/>
        <v>42999</v>
      </c>
      <c r="B595">
        <v>624.4</v>
      </c>
      <c r="C595">
        <v>464</v>
      </c>
      <c r="D595">
        <v>1029.4000000000001</v>
      </c>
      <c r="E595">
        <v>1021.5</v>
      </c>
      <c r="F595" s="16">
        <f t="shared" si="147"/>
        <v>1653.8000000000002</v>
      </c>
      <c r="G595">
        <f t="shared" si="148"/>
        <v>1485.5</v>
      </c>
      <c r="H595" s="20">
        <f t="shared" si="149"/>
        <v>11.329518680578943</v>
      </c>
    </row>
    <row r="596" spans="1:8" x14ac:dyDescent="0.25">
      <c r="A596" s="5">
        <f t="shared" si="150"/>
        <v>43006</v>
      </c>
      <c r="B596">
        <v>596.70000000000005</v>
      </c>
      <c r="C596">
        <v>513.9</v>
      </c>
      <c r="D596">
        <v>1144.9000000000001</v>
      </c>
      <c r="E596">
        <v>1075.5999999999999</v>
      </c>
      <c r="F596" s="16">
        <f t="shared" si="147"/>
        <v>1741.6000000000001</v>
      </c>
      <c r="G596">
        <f t="shared" si="148"/>
        <v>1589.5</v>
      </c>
      <c r="H596" s="20">
        <f t="shared" si="149"/>
        <v>9.5690468700849518</v>
      </c>
    </row>
    <row r="597" spans="1:8" x14ac:dyDescent="0.25">
      <c r="A597" s="5">
        <f t="shared" si="150"/>
        <v>43013</v>
      </c>
      <c r="B597">
        <v>601.70000000000005</v>
      </c>
      <c r="C597">
        <v>513.9</v>
      </c>
      <c r="D597">
        <v>1191.9000000000001</v>
      </c>
      <c r="E597">
        <v>1075.5999999999999</v>
      </c>
      <c r="F597" s="16">
        <f t="shared" si="147"/>
        <v>1793.6000000000001</v>
      </c>
      <c r="G597">
        <f t="shared" si="148"/>
        <v>1589.5</v>
      </c>
      <c r="H597" s="20">
        <f t="shared" si="149"/>
        <v>12.840515885498593</v>
      </c>
    </row>
    <row r="598" spans="1:8" x14ac:dyDescent="0.25">
      <c r="A598" s="5">
        <f t="shared" si="150"/>
        <v>43020</v>
      </c>
      <c r="B598">
        <v>612.70000000000005</v>
      </c>
      <c r="C598">
        <v>564.9</v>
      </c>
      <c r="D598">
        <v>1191.9000000000001</v>
      </c>
      <c r="E598">
        <v>1075.5999999999999</v>
      </c>
      <c r="F598" s="16">
        <f t="shared" si="147"/>
        <v>1804.6000000000001</v>
      </c>
      <c r="G598">
        <f t="shared" si="148"/>
        <v>1640.5</v>
      </c>
      <c r="H598" s="20">
        <f t="shared" si="149"/>
        <v>10.003047851264867</v>
      </c>
    </row>
    <row r="599" spans="1:8" x14ac:dyDescent="0.25">
      <c r="A599" s="5">
        <f t="shared" si="150"/>
        <v>43027</v>
      </c>
      <c r="B599">
        <v>642.4</v>
      </c>
      <c r="C599">
        <v>609.9</v>
      </c>
      <c r="D599">
        <v>1224</v>
      </c>
      <c r="E599">
        <v>1075.5999999999999</v>
      </c>
      <c r="F599" s="16">
        <f t="shared" si="147"/>
        <v>1866.4</v>
      </c>
      <c r="G599">
        <f t="shared" si="148"/>
        <v>1685.5</v>
      </c>
      <c r="H599" s="20">
        <f t="shared" si="149"/>
        <v>10.732720261050144</v>
      </c>
    </row>
    <row r="600" spans="1:8" x14ac:dyDescent="0.25">
      <c r="A600" s="5">
        <f t="shared" si="150"/>
        <v>43034</v>
      </c>
      <c r="B600">
        <v>696.8</v>
      </c>
      <c r="C600">
        <v>517.9</v>
      </c>
      <c r="D600">
        <v>1224.5</v>
      </c>
      <c r="E600">
        <v>1245.5</v>
      </c>
      <c r="F600" s="16">
        <f t="shared" si="147"/>
        <v>1921.3</v>
      </c>
      <c r="G600">
        <f t="shared" si="148"/>
        <v>1763.4</v>
      </c>
      <c r="H600" s="20">
        <f t="shared" si="149"/>
        <v>8.954292843370748</v>
      </c>
    </row>
    <row r="601" spans="1:8" x14ac:dyDescent="0.25">
      <c r="A601" s="5">
        <f t="shared" si="150"/>
        <v>43041</v>
      </c>
      <c r="B601">
        <v>712.1</v>
      </c>
      <c r="C601">
        <v>522.9</v>
      </c>
      <c r="D601">
        <v>1264.8</v>
      </c>
      <c r="E601">
        <v>1278.5</v>
      </c>
      <c r="F601" s="16">
        <f t="shared" si="147"/>
        <v>1976.9</v>
      </c>
      <c r="G601">
        <f t="shared" si="148"/>
        <v>1801.4</v>
      </c>
      <c r="H601" s="20">
        <f t="shared" si="149"/>
        <v>9.7424225602309242</v>
      </c>
    </row>
    <row r="602" spans="1:8" x14ac:dyDescent="0.25">
      <c r="A602" s="5">
        <f t="shared" si="150"/>
        <v>43048</v>
      </c>
      <c r="B602">
        <v>692.1</v>
      </c>
      <c r="C602">
        <v>574.9</v>
      </c>
      <c r="D602">
        <v>1264.8</v>
      </c>
      <c r="E602">
        <v>1309.3</v>
      </c>
      <c r="F602" s="16">
        <f t="shared" si="147"/>
        <v>1956.9</v>
      </c>
      <c r="G602">
        <f t="shared" si="148"/>
        <v>1884.1999999999998</v>
      </c>
      <c r="H602" s="20">
        <f t="shared" si="149"/>
        <v>3.8584014435834924</v>
      </c>
    </row>
    <row r="603" spans="1:8" x14ac:dyDescent="0.25">
      <c r="A603" s="5">
        <f t="shared" si="150"/>
        <v>43055</v>
      </c>
      <c r="B603">
        <v>652.1</v>
      </c>
      <c r="C603">
        <v>574.9</v>
      </c>
      <c r="D603">
        <v>1318.5</v>
      </c>
      <c r="E603">
        <v>1309.3</v>
      </c>
      <c r="F603" s="16">
        <f t="shared" si="147"/>
        <v>1970.6</v>
      </c>
      <c r="G603">
        <f t="shared" si="148"/>
        <v>1884.1999999999998</v>
      </c>
      <c r="H603" s="20">
        <f t="shared" si="149"/>
        <v>4.5855004776563124</v>
      </c>
    </row>
    <row r="604" spans="1:8" x14ac:dyDescent="0.25">
      <c r="A604" s="5">
        <f t="shared" si="150"/>
        <v>43062</v>
      </c>
      <c r="B604">
        <v>600.6</v>
      </c>
      <c r="C604">
        <v>484.9</v>
      </c>
      <c r="D604">
        <v>1414.2</v>
      </c>
      <c r="E604">
        <v>1453</v>
      </c>
      <c r="F604" s="16">
        <f t="shared" si="147"/>
        <v>2014.8000000000002</v>
      </c>
      <c r="G604">
        <f t="shared" si="148"/>
        <v>1937.9</v>
      </c>
      <c r="H604" s="20">
        <f t="shared" si="149"/>
        <v>3.9682130140874294</v>
      </c>
    </row>
    <row r="605" spans="1:8" x14ac:dyDescent="0.25">
      <c r="A605" s="5">
        <f t="shared" si="150"/>
        <v>43069</v>
      </c>
      <c r="B605">
        <v>600.6</v>
      </c>
      <c r="C605">
        <v>443.9</v>
      </c>
      <c r="D605">
        <v>1414.2</v>
      </c>
      <c r="E605">
        <v>1502.5</v>
      </c>
      <c r="F605" s="16">
        <f t="shared" si="147"/>
        <v>2014.8000000000002</v>
      </c>
      <c r="G605">
        <f t="shared" si="148"/>
        <v>1946.4</v>
      </c>
      <c r="H605" s="20">
        <f t="shared" si="149"/>
        <v>3.5141800246609067</v>
      </c>
    </row>
    <row r="606" spans="1:8" x14ac:dyDescent="0.25">
      <c r="A606" s="5">
        <f t="shared" si="150"/>
        <v>43076</v>
      </c>
      <c r="B606" s="16">
        <v>585</v>
      </c>
      <c r="C606">
        <v>443.9</v>
      </c>
      <c r="D606">
        <v>1484.6</v>
      </c>
      <c r="E606">
        <v>1502.5</v>
      </c>
      <c r="F606" s="16">
        <f t="shared" si="147"/>
        <v>2069.6</v>
      </c>
      <c r="G606">
        <f t="shared" si="148"/>
        <v>1946.4</v>
      </c>
      <c r="H606" s="20">
        <f t="shared" si="149"/>
        <v>6.3296341964652614</v>
      </c>
    </row>
    <row r="607" spans="1:8" x14ac:dyDescent="0.25">
      <c r="A607" s="5">
        <f t="shared" si="150"/>
        <v>43083</v>
      </c>
      <c r="B607" s="16">
        <v>585</v>
      </c>
      <c r="C607">
        <v>443.9</v>
      </c>
      <c r="D607" s="16">
        <v>1515</v>
      </c>
      <c r="E607">
        <v>1502.5</v>
      </c>
      <c r="F607" s="16">
        <f t="shared" si="147"/>
        <v>2100</v>
      </c>
      <c r="G607">
        <f t="shared" si="148"/>
        <v>1946.4</v>
      </c>
      <c r="H607" s="20">
        <f t="shared" si="149"/>
        <v>7.8914919852034471</v>
      </c>
    </row>
    <row r="608" spans="1:8" x14ac:dyDescent="0.25">
      <c r="A608" s="5">
        <f t="shared" si="150"/>
        <v>43090</v>
      </c>
      <c r="B608" s="16">
        <v>585</v>
      </c>
      <c r="C608">
        <v>443.9</v>
      </c>
      <c r="D608" s="16">
        <v>1515</v>
      </c>
      <c r="E608">
        <v>1502.5</v>
      </c>
      <c r="F608" s="16">
        <f t="shared" si="147"/>
        <v>2100</v>
      </c>
      <c r="G608">
        <f t="shared" si="148"/>
        <v>1946.4</v>
      </c>
      <c r="H608" s="20">
        <f t="shared" si="149"/>
        <v>7.8914919852034471</v>
      </c>
    </row>
    <row r="609" spans="1:8" x14ac:dyDescent="0.25">
      <c r="A609" s="5">
        <f t="shared" si="150"/>
        <v>43097</v>
      </c>
      <c r="B609" s="16">
        <v>644</v>
      </c>
      <c r="C609">
        <v>393.9</v>
      </c>
      <c r="D609" s="16">
        <v>1515</v>
      </c>
      <c r="E609">
        <v>1650.7</v>
      </c>
      <c r="F609" s="16">
        <f t="shared" si="147"/>
        <v>2159</v>
      </c>
      <c r="G609">
        <f t="shared" si="148"/>
        <v>2044.6</v>
      </c>
      <c r="H609" s="20">
        <f t="shared" si="149"/>
        <v>5.5952264501613946</v>
      </c>
    </row>
    <row r="610" spans="1:8" x14ac:dyDescent="0.25">
      <c r="A610" s="5">
        <f t="shared" si="150"/>
        <v>43104</v>
      </c>
      <c r="B610" s="16">
        <v>619</v>
      </c>
      <c r="C610" s="16">
        <v>393.9</v>
      </c>
      <c r="D610" s="16">
        <v>1540</v>
      </c>
      <c r="E610">
        <v>1650.7</v>
      </c>
      <c r="F610" s="16">
        <f t="shared" si="147"/>
        <v>2159</v>
      </c>
      <c r="G610">
        <f t="shared" si="148"/>
        <v>2044.6</v>
      </c>
      <c r="H610" s="20">
        <f t="shared" si="149"/>
        <v>5.5952264501613946</v>
      </c>
    </row>
    <row r="611" spans="1:8" x14ac:dyDescent="0.25">
      <c r="A611" s="5">
        <f t="shared" si="150"/>
        <v>43111</v>
      </c>
      <c r="B611" s="16">
        <v>535</v>
      </c>
      <c r="C611" s="16">
        <v>336.8</v>
      </c>
      <c r="D611" s="16">
        <v>1650.2</v>
      </c>
      <c r="E611">
        <v>1708.9</v>
      </c>
      <c r="F611" s="16">
        <f t="shared" si="147"/>
        <v>2185.1999999999998</v>
      </c>
      <c r="G611">
        <f t="shared" si="148"/>
        <v>2045.7</v>
      </c>
      <c r="H611" s="20">
        <f t="shared" si="149"/>
        <v>6.8191816981961972</v>
      </c>
    </row>
    <row r="612" spans="1:8" x14ac:dyDescent="0.25">
      <c r="A612" s="5">
        <f t="shared" si="150"/>
        <v>43118</v>
      </c>
      <c r="B612" s="16">
        <v>460</v>
      </c>
      <c r="C612">
        <v>356.8</v>
      </c>
      <c r="D612">
        <v>1759.7</v>
      </c>
      <c r="E612">
        <v>1741.9</v>
      </c>
      <c r="F612" s="16">
        <f t="shared" si="147"/>
        <v>2219.6999999999998</v>
      </c>
      <c r="G612">
        <f t="shared" si="148"/>
        <v>2098.7000000000003</v>
      </c>
      <c r="H612" s="20">
        <f t="shared" si="149"/>
        <v>5.7654738647734183</v>
      </c>
    </row>
    <row r="613" spans="1:8" x14ac:dyDescent="0.25">
      <c r="A613" s="5">
        <f t="shared" si="150"/>
        <v>43125</v>
      </c>
      <c r="B613" s="16">
        <v>420</v>
      </c>
      <c r="C613">
        <v>406.8</v>
      </c>
      <c r="D613">
        <v>1838.1</v>
      </c>
      <c r="E613">
        <v>1741.9</v>
      </c>
      <c r="F613" s="16">
        <f t="shared" si="147"/>
        <v>2258.1</v>
      </c>
      <c r="G613">
        <f t="shared" si="148"/>
        <v>2148.7000000000003</v>
      </c>
      <c r="H613" s="20">
        <f t="shared" si="149"/>
        <v>5.0914506445757679</v>
      </c>
    </row>
    <row r="614" spans="1:8" x14ac:dyDescent="0.25">
      <c r="A614" s="5">
        <f t="shared" si="150"/>
        <v>43132</v>
      </c>
      <c r="B614" s="16">
        <v>420</v>
      </c>
      <c r="C614">
        <v>356.8</v>
      </c>
      <c r="D614">
        <v>1838.1</v>
      </c>
      <c r="E614">
        <v>1856.5</v>
      </c>
      <c r="F614" s="16">
        <f>+B614+D614</f>
        <v>2258.1</v>
      </c>
      <c r="G614">
        <f>+C614+E614</f>
        <v>2213.3000000000002</v>
      </c>
      <c r="H614" s="20">
        <f>+(F614/G614-1)*100</f>
        <v>2.0241268693805603</v>
      </c>
    </row>
    <row r="615" spans="1:8" x14ac:dyDescent="0.25">
      <c r="A615" s="5">
        <f t="shared" si="150"/>
        <v>43139</v>
      </c>
      <c r="B615">
        <v>434.2</v>
      </c>
      <c r="C615">
        <v>356.8</v>
      </c>
      <c r="D615">
        <v>1838.1</v>
      </c>
      <c r="E615">
        <v>1856.5</v>
      </c>
      <c r="F615" s="16">
        <f t="shared" ref="F615:F627" si="151">+B615+D615</f>
        <v>2272.2999999999997</v>
      </c>
      <c r="G615">
        <f t="shared" ref="G615:G627" si="152">+C615+E615</f>
        <v>2213.3000000000002</v>
      </c>
      <c r="H615" s="20">
        <f t="shared" ref="H615:H627" si="153">+(F615/G615-1)*100</f>
        <v>2.6657027967288416</v>
      </c>
    </row>
    <row r="616" spans="1:8" x14ac:dyDescent="0.25">
      <c r="A616" s="5">
        <f t="shared" si="150"/>
        <v>43146</v>
      </c>
      <c r="B616">
        <v>551.20000000000005</v>
      </c>
      <c r="C616">
        <v>340.8</v>
      </c>
      <c r="D616">
        <v>1871.1</v>
      </c>
      <c r="E616">
        <v>1929.3</v>
      </c>
      <c r="F616" s="16">
        <f t="shared" si="151"/>
        <v>2422.3000000000002</v>
      </c>
      <c r="G616">
        <f t="shared" si="152"/>
        <v>2270.1</v>
      </c>
      <c r="H616" s="20">
        <f t="shared" si="153"/>
        <v>6.7045504603321593</v>
      </c>
    </row>
    <row r="617" spans="1:8" x14ac:dyDescent="0.25">
      <c r="A617" s="5">
        <f t="shared" si="150"/>
        <v>43153</v>
      </c>
      <c r="B617">
        <v>509.2</v>
      </c>
      <c r="C617">
        <v>313.3</v>
      </c>
      <c r="D617">
        <v>1871.1</v>
      </c>
      <c r="E617">
        <v>2014.9</v>
      </c>
      <c r="F617" s="16">
        <f t="shared" si="151"/>
        <v>2380.2999999999997</v>
      </c>
      <c r="G617">
        <f t="shared" si="152"/>
        <v>2328.2000000000003</v>
      </c>
      <c r="H617" s="20">
        <f t="shared" si="153"/>
        <v>2.2377802594278684</v>
      </c>
    </row>
    <row r="618" spans="1:8" x14ac:dyDescent="0.25">
      <c r="A618" s="5">
        <f t="shared" si="150"/>
        <v>43160</v>
      </c>
      <c r="B618">
        <v>561.20000000000005</v>
      </c>
      <c r="C618">
        <v>315.3</v>
      </c>
      <c r="D618">
        <v>1871.1</v>
      </c>
      <c r="E618">
        <v>2049.6</v>
      </c>
      <c r="F618" s="16">
        <f t="shared" si="151"/>
        <v>2432.3000000000002</v>
      </c>
      <c r="G618">
        <f t="shared" si="152"/>
        <v>2364.9</v>
      </c>
      <c r="H618" s="20">
        <f t="shared" si="153"/>
        <v>2.8500147997801317</v>
      </c>
    </row>
    <row r="619" spans="1:8" x14ac:dyDescent="0.25">
      <c r="A619" s="5">
        <f t="shared" si="150"/>
        <v>43167</v>
      </c>
      <c r="B619" s="16">
        <v>491</v>
      </c>
      <c r="C619" s="16">
        <v>312</v>
      </c>
      <c r="D619">
        <v>1970.2</v>
      </c>
      <c r="E619">
        <v>2049.6</v>
      </c>
      <c r="F619" s="16">
        <f t="shared" si="151"/>
        <v>2461.1999999999998</v>
      </c>
      <c r="G619">
        <f t="shared" si="152"/>
        <v>2361.6</v>
      </c>
      <c r="H619" s="20">
        <f t="shared" si="153"/>
        <v>4.2174796747967536</v>
      </c>
    </row>
    <row r="620" spans="1:8" x14ac:dyDescent="0.25">
      <c r="A620" s="5">
        <f t="shared" si="150"/>
        <v>43174</v>
      </c>
      <c r="B620" s="16">
        <v>474</v>
      </c>
      <c r="C620" s="16">
        <v>312</v>
      </c>
      <c r="D620">
        <v>2006.6</v>
      </c>
      <c r="E620">
        <v>2103.4</v>
      </c>
      <c r="F620" s="16">
        <f t="shared" si="151"/>
        <v>2480.6</v>
      </c>
      <c r="G620">
        <f t="shared" si="152"/>
        <v>2415.4</v>
      </c>
      <c r="H620" s="20">
        <f t="shared" si="153"/>
        <v>2.6993458640390822</v>
      </c>
    </row>
    <row r="621" spans="1:8" x14ac:dyDescent="0.25">
      <c r="A621" s="5">
        <f t="shared" si="150"/>
        <v>43181</v>
      </c>
      <c r="B621" s="16">
        <v>504</v>
      </c>
      <c r="C621" s="16">
        <v>323</v>
      </c>
      <c r="D621">
        <v>2006.6</v>
      </c>
      <c r="E621">
        <v>2210.9</v>
      </c>
      <c r="F621" s="16">
        <f t="shared" si="151"/>
        <v>2510.6</v>
      </c>
      <c r="G621">
        <f t="shared" si="152"/>
        <v>2533.9</v>
      </c>
      <c r="H621" s="20">
        <f t="shared" si="153"/>
        <v>-0.91953115750424974</v>
      </c>
    </row>
    <row r="622" spans="1:8" x14ac:dyDescent="0.25">
      <c r="A622" s="5">
        <f t="shared" si="150"/>
        <v>43188</v>
      </c>
      <c r="B622" s="16">
        <v>504</v>
      </c>
      <c r="C622" s="16">
        <v>323</v>
      </c>
      <c r="D622">
        <v>2006.6</v>
      </c>
      <c r="E622">
        <v>2210.9</v>
      </c>
      <c r="F622" s="16">
        <f t="shared" si="151"/>
        <v>2510.6</v>
      </c>
      <c r="G622">
        <f t="shared" si="152"/>
        <v>2533.9</v>
      </c>
      <c r="H622" s="20">
        <f t="shared" si="153"/>
        <v>-0.91953115750424974</v>
      </c>
    </row>
    <row r="623" spans="1:8" x14ac:dyDescent="0.25">
      <c r="A623" s="5">
        <f t="shared" si="150"/>
        <v>43195</v>
      </c>
      <c r="B623">
        <v>450.5</v>
      </c>
      <c r="C623" s="16">
        <v>278</v>
      </c>
      <c r="D623">
        <v>2061.1</v>
      </c>
      <c r="E623">
        <v>2260.4</v>
      </c>
      <c r="F623" s="16">
        <f t="shared" si="151"/>
        <v>2511.6</v>
      </c>
      <c r="G623">
        <f t="shared" si="152"/>
        <v>2538.4</v>
      </c>
      <c r="H623" s="20">
        <f t="shared" si="153"/>
        <v>-1.0557831705011123</v>
      </c>
    </row>
    <row r="624" spans="1:8" x14ac:dyDescent="0.25">
      <c r="A624" s="5">
        <f t="shared" si="150"/>
        <v>43202</v>
      </c>
      <c r="B624">
        <v>353.4</v>
      </c>
      <c r="C624" s="16">
        <v>255</v>
      </c>
      <c r="D624">
        <v>2206.5</v>
      </c>
      <c r="E624">
        <v>2285.4</v>
      </c>
      <c r="F624" s="16">
        <f t="shared" si="151"/>
        <v>2559.9</v>
      </c>
      <c r="G624">
        <f t="shared" si="152"/>
        <v>2540.4</v>
      </c>
      <c r="H624" s="20">
        <f t="shared" si="153"/>
        <v>0.76759565422768183</v>
      </c>
    </row>
    <row r="625" spans="1:9" x14ac:dyDescent="0.25">
      <c r="A625" s="5">
        <f t="shared" si="150"/>
        <v>43209</v>
      </c>
      <c r="B625" s="16">
        <v>304.3</v>
      </c>
      <c r="C625" s="16">
        <v>205</v>
      </c>
      <c r="D625" s="16">
        <v>2278</v>
      </c>
      <c r="E625">
        <v>2391.9</v>
      </c>
      <c r="F625" s="16">
        <f t="shared" si="151"/>
        <v>2582.3000000000002</v>
      </c>
      <c r="G625">
        <f t="shared" si="152"/>
        <v>2596.9</v>
      </c>
      <c r="H625" s="20">
        <f t="shared" si="153"/>
        <v>-0.5622087874003534</v>
      </c>
    </row>
    <row r="626" spans="1:9" x14ac:dyDescent="0.25">
      <c r="A626" s="5">
        <f t="shared" si="150"/>
        <v>43216</v>
      </c>
      <c r="B626" s="16">
        <v>224.3</v>
      </c>
      <c r="C626" s="16">
        <v>107</v>
      </c>
      <c r="D626" s="16">
        <v>2311</v>
      </c>
      <c r="E626">
        <v>2556.8000000000002</v>
      </c>
      <c r="F626" s="16">
        <f t="shared" si="151"/>
        <v>2535.3000000000002</v>
      </c>
      <c r="G626">
        <f t="shared" si="152"/>
        <v>2663.8</v>
      </c>
      <c r="H626" s="20">
        <f t="shared" si="153"/>
        <v>-4.8239357309107334</v>
      </c>
    </row>
    <row r="627" spans="1:9" x14ac:dyDescent="0.25">
      <c r="A627" s="5">
        <f t="shared" si="150"/>
        <v>43223</v>
      </c>
      <c r="B627" s="16">
        <v>172</v>
      </c>
      <c r="C627" s="16">
        <v>107</v>
      </c>
      <c r="D627" s="16">
        <v>2373</v>
      </c>
      <c r="E627">
        <v>2556.8000000000002</v>
      </c>
      <c r="F627" s="16">
        <f t="shared" si="151"/>
        <v>2545</v>
      </c>
      <c r="G627">
        <f t="shared" si="152"/>
        <v>2663.8</v>
      </c>
      <c r="H627" s="20">
        <f t="shared" si="153"/>
        <v>-4.4597942788497713</v>
      </c>
      <c r="I627">
        <v>236</v>
      </c>
    </row>
    <row r="628" spans="1:9" x14ac:dyDescent="0.25">
      <c r="A628" s="5">
        <f t="shared" si="150"/>
        <v>43230</v>
      </c>
      <c r="B628" s="16">
        <v>202</v>
      </c>
      <c r="C628" s="16">
        <v>107</v>
      </c>
      <c r="D628" s="16">
        <v>2395</v>
      </c>
      <c r="E628">
        <v>2556.8000000000002</v>
      </c>
      <c r="F628" s="16">
        <f t="shared" ref="F628:F633" si="154">+B628+D628</f>
        <v>2597</v>
      </c>
      <c r="G628">
        <f t="shared" ref="G628:G633" si="155">+C628+E628</f>
        <v>2663.8</v>
      </c>
      <c r="H628" s="20">
        <f t="shared" ref="H628:H633" si="156">+(F628/G628-1)*100</f>
        <v>-2.5076957729559313</v>
      </c>
      <c r="I628">
        <v>236</v>
      </c>
    </row>
    <row r="629" spans="1:9" x14ac:dyDescent="0.25">
      <c r="A629" s="5">
        <f t="shared" si="150"/>
        <v>43237</v>
      </c>
      <c r="B629" s="16">
        <v>130</v>
      </c>
      <c r="C629" s="16">
        <v>107</v>
      </c>
      <c r="D629">
        <v>2474.1999999999998</v>
      </c>
      <c r="E629">
        <v>2579.6999999999998</v>
      </c>
      <c r="F629" s="16">
        <f t="shared" si="154"/>
        <v>2604.1999999999998</v>
      </c>
      <c r="G629">
        <f t="shared" si="155"/>
        <v>2686.7</v>
      </c>
      <c r="H629" s="20">
        <f t="shared" si="156"/>
        <v>-3.0706815051922409</v>
      </c>
      <c r="I629">
        <v>264</v>
      </c>
    </row>
    <row r="630" spans="1:9" x14ac:dyDescent="0.25">
      <c r="A630" s="5">
        <f t="shared" si="150"/>
        <v>43244</v>
      </c>
      <c r="B630" s="16">
        <v>130</v>
      </c>
      <c r="C630" s="16">
        <v>57</v>
      </c>
      <c r="D630">
        <v>2474.1999999999998</v>
      </c>
      <c r="E630">
        <v>2679.7</v>
      </c>
      <c r="F630" s="16">
        <f t="shared" si="154"/>
        <v>2604.1999999999998</v>
      </c>
      <c r="G630">
        <f t="shared" si="155"/>
        <v>2736.7</v>
      </c>
      <c r="H630" s="20">
        <f t="shared" si="156"/>
        <v>-4.841597544487886</v>
      </c>
      <c r="I630">
        <v>264</v>
      </c>
    </row>
    <row r="631" spans="1:9" x14ac:dyDescent="0.25">
      <c r="A631" s="5">
        <f t="shared" si="150"/>
        <v>43251</v>
      </c>
      <c r="B631" s="16">
        <v>130</v>
      </c>
      <c r="C631">
        <v>57</v>
      </c>
      <c r="D631">
        <v>2474.1999999999998</v>
      </c>
      <c r="E631">
        <v>2729.2</v>
      </c>
      <c r="F631" s="16">
        <f t="shared" si="154"/>
        <v>2604.1999999999998</v>
      </c>
      <c r="G631">
        <f t="shared" si="155"/>
        <v>2786.2</v>
      </c>
      <c r="H631" s="20">
        <f t="shared" si="156"/>
        <v>-6.5321943866197714</v>
      </c>
      <c r="I631">
        <v>445</v>
      </c>
    </row>
    <row r="632" spans="1:9" x14ac:dyDescent="0.25">
      <c r="A632" s="5">
        <f t="shared" si="150"/>
        <v>43258</v>
      </c>
      <c r="B632">
        <v>481.5</v>
      </c>
      <c r="C632">
        <v>554.79999999999995</v>
      </c>
      <c r="D632">
        <v>58.1</v>
      </c>
      <c r="E632">
        <v>0</v>
      </c>
      <c r="F632" s="16">
        <f t="shared" si="154"/>
        <v>539.6</v>
      </c>
      <c r="G632">
        <f t="shared" si="155"/>
        <v>554.79999999999995</v>
      </c>
      <c r="H632" s="20">
        <f t="shared" si="156"/>
        <v>-2.739726027397249</v>
      </c>
    </row>
    <row r="633" spans="1:9" x14ac:dyDescent="0.25">
      <c r="A633" s="5">
        <f t="shared" si="150"/>
        <v>43265</v>
      </c>
      <c r="B633">
        <v>563.5</v>
      </c>
      <c r="C633">
        <v>522.79999999999995</v>
      </c>
      <c r="D633">
        <v>113.1</v>
      </c>
      <c r="E633">
        <v>113</v>
      </c>
      <c r="F633" s="16">
        <f t="shared" si="154"/>
        <v>676.6</v>
      </c>
      <c r="G633">
        <f t="shared" si="155"/>
        <v>635.79999999999995</v>
      </c>
      <c r="H633" s="20">
        <f t="shared" si="156"/>
        <v>6.4171122994652441</v>
      </c>
    </row>
    <row r="634" spans="1:9" x14ac:dyDescent="0.25">
      <c r="A634" s="5">
        <f t="shared" si="150"/>
        <v>43272</v>
      </c>
      <c r="B634">
        <v>507.5</v>
      </c>
      <c r="C634">
        <v>583.79999999999995</v>
      </c>
      <c r="D634">
        <v>214.3</v>
      </c>
      <c r="E634">
        <v>149.69999999999999</v>
      </c>
      <c r="F634" s="16">
        <f>+B634+D634</f>
        <v>721.8</v>
      </c>
      <c r="G634">
        <f>+C634+E634</f>
        <v>733.5</v>
      </c>
      <c r="H634" s="20">
        <f>+(F634/G634-1)*100</f>
        <v>-1.5950920245398792</v>
      </c>
    </row>
    <row r="635" spans="1:9" x14ac:dyDescent="0.25">
      <c r="A635" s="5">
        <f t="shared" si="150"/>
        <v>43279</v>
      </c>
      <c r="B635">
        <v>462.5</v>
      </c>
      <c r="C635">
        <v>577.4</v>
      </c>
      <c r="D635">
        <v>263.8</v>
      </c>
      <c r="E635">
        <v>261</v>
      </c>
      <c r="F635" s="16">
        <f>+B635+D635</f>
        <v>726.3</v>
      </c>
      <c r="G635">
        <f>+C635+E635</f>
        <v>838.4</v>
      </c>
      <c r="H635" s="20">
        <f>+(F635/G635-1)*100</f>
        <v>-13.370706106870234</v>
      </c>
    </row>
    <row r="636" spans="1:9" x14ac:dyDescent="0.25">
      <c r="A636" s="5">
        <f t="shared" si="150"/>
        <v>43286</v>
      </c>
      <c r="B636">
        <v>496.5</v>
      </c>
      <c r="C636">
        <v>610.79999999999995</v>
      </c>
      <c r="D636">
        <v>305.60000000000002</v>
      </c>
      <c r="E636">
        <v>286.8</v>
      </c>
      <c r="F636" s="16">
        <f t="shared" ref="F636:F643" si="157">+B636+D636</f>
        <v>802.1</v>
      </c>
      <c r="G636">
        <f t="shared" ref="G636:G643" si="158">+C636+E636</f>
        <v>897.59999999999991</v>
      </c>
      <c r="H636" s="20">
        <f t="shared" ref="H636:H643" si="159">+(F636/G636-1)*100</f>
        <v>-10.639483065953648</v>
      </c>
    </row>
    <row r="637" spans="1:9" x14ac:dyDescent="0.25">
      <c r="A637" s="5">
        <f t="shared" si="150"/>
        <v>43293</v>
      </c>
      <c r="B637">
        <v>510.4</v>
      </c>
      <c r="C637">
        <v>687.5</v>
      </c>
      <c r="D637">
        <v>427.9</v>
      </c>
      <c r="E637">
        <v>375.1</v>
      </c>
      <c r="F637" s="16">
        <f t="shared" si="157"/>
        <v>938.3</v>
      </c>
      <c r="G637">
        <f t="shared" si="158"/>
        <v>1062.5999999999999</v>
      </c>
      <c r="H637" s="20">
        <f t="shared" si="159"/>
        <v>-11.697722567287784</v>
      </c>
    </row>
    <row r="638" spans="1:9" x14ac:dyDescent="0.25">
      <c r="A638" s="5">
        <f t="shared" si="150"/>
        <v>43300</v>
      </c>
      <c r="B638">
        <v>462.4</v>
      </c>
      <c r="C638">
        <v>722</v>
      </c>
      <c r="D638">
        <v>472.9</v>
      </c>
      <c r="E638">
        <v>375.5</v>
      </c>
      <c r="F638" s="16">
        <f t="shared" si="157"/>
        <v>935.3</v>
      </c>
      <c r="G638">
        <f t="shared" si="158"/>
        <v>1097.5</v>
      </c>
      <c r="H638" s="20">
        <f t="shared" si="159"/>
        <v>-14.779043280182236</v>
      </c>
    </row>
    <row r="639" spans="1:9" x14ac:dyDescent="0.25">
      <c r="A639" s="5">
        <f t="shared" si="150"/>
        <v>43307</v>
      </c>
      <c r="B639">
        <v>445.5</v>
      </c>
      <c r="C639">
        <v>692.4</v>
      </c>
      <c r="D639">
        <v>594.29999999999995</v>
      </c>
      <c r="E639">
        <v>439.6</v>
      </c>
      <c r="F639" s="16">
        <f t="shared" si="157"/>
        <v>1039.8</v>
      </c>
      <c r="G639">
        <f t="shared" si="158"/>
        <v>1132</v>
      </c>
      <c r="H639" s="20">
        <f t="shared" si="159"/>
        <v>-8.1448763250883456</v>
      </c>
    </row>
    <row r="640" spans="1:9" x14ac:dyDescent="0.25">
      <c r="A640" s="5">
        <f t="shared" si="150"/>
        <v>43314</v>
      </c>
      <c r="B640">
        <v>449.5</v>
      </c>
      <c r="C640">
        <v>672.4</v>
      </c>
      <c r="D640">
        <v>649.29999999999995</v>
      </c>
      <c r="E640">
        <v>511.1</v>
      </c>
      <c r="F640" s="16">
        <f t="shared" si="157"/>
        <v>1098.8</v>
      </c>
      <c r="G640">
        <f t="shared" si="158"/>
        <v>1183.5</v>
      </c>
      <c r="H640" s="20">
        <f t="shared" si="159"/>
        <v>-7.1567384875369733</v>
      </c>
    </row>
    <row r="641" spans="1:8" x14ac:dyDescent="0.25">
      <c r="A641" s="5">
        <f t="shared" si="150"/>
        <v>43321</v>
      </c>
      <c r="B641">
        <v>561.5</v>
      </c>
      <c r="C641">
        <v>606</v>
      </c>
      <c r="D641">
        <v>715.1</v>
      </c>
      <c r="E641">
        <v>641.29999999999995</v>
      </c>
      <c r="F641" s="16">
        <f t="shared" si="157"/>
        <v>1276.5999999999999</v>
      </c>
      <c r="G641">
        <f t="shared" si="158"/>
        <v>1247.3</v>
      </c>
      <c r="H641" s="20">
        <f t="shared" si="159"/>
        <v>2.349073999839657</v>
      </c>
    </row>
    <row r="642" spans="1:8" x14ac:dyDescent="0.25">
      <c r="A642" s="5">
        <f t="shared" si="150"/>
        <v>43328</v>
      </c>
      <c r="B642">
        <v>585.5</v>
      </c>
      <c r="C642">
        <v>572</v>
      </c>
      <c r="D642">
        <v>715.1</v>
      </c>
      <c r="E642">
        <v>745.6</v>
      </c>
      <c r="F642" s="16">
        <f t="shared" si="157"/>
        <v>1300.5999999999999</v>
      </c>
      <c r="G642">
        <f t="shared" si="158"/>
        <v>1317.6</v>
      </c>
      <c r="H642" s="20">
        <f t="shared" si="159"/>
        <v>-1.2902246508803894</v>
      </c>
    </row>
    <row r="643" spans="1:8" x14ac:dyDescent="0.25">
      <c r="A643" s="5">
        <f t="shared" si="150"/>
        <v>43335</v>
      </c>
      <c r="B643">
        <v>548.5</v>
      </c>
      <c r="C643">
        <v>564.4</v>
      </c>
      <c r="D643">
        <v>854.8</v>
      </c>
      <c r="E643">
        <v>836.7</v>
      </c>
      <c r="F643" s="16">
        <f t="shared" si="157"/>
        <v>1403.3</v>
      </c>
      <c r="G643">
        <f t="shared" si="158"/>
        <v>1401.1</v>
      </c>
      <c r="H643" s="20">
        <f t="shared" si="159"/>
        <v>0.15701948469060145</v>
      </c>
    </row>
    <row r="644" spans="1:8" x14ac:dyDescent="0.25">
      <c r="A644" s="5">
        <f t="shared" si="150"/>
        <v>43342</v>
      </c>
      <c r="B644">
        <v>553.5</v>
      </c>
      <c r="C644">
        <v>620.4</v>
      </c>
      <c r="D644">
        <v>965.7</v>
      </c>
      <c r="E644">
        <v>843.3</v>
      </c>
      <c r="F644" s="16">
        <f t="shared" ref="F644:F650" si="160">+B644+D644</f>
        <v>1519.2</v>
      </c>
      <c r="G644">
        <f t="shared" ref="G644:G650" si="161">+C644+E644</f>
        <v>1463.6999999999998</v>
      </c>
      <c r="H644" s="20">
        <f t="shared" ref="H644:H650" si="162">+(F644/G644-1)*100</f>
        <v>3.7917606066817156</v>
      </c>
    </row>
    <row r="645" spans="1:8" x14ac:dyDescent="0.25">
      <c r="A645" s="5">
        <f t="shared" si="150"/>
        <v>43349</v>
      </c>
      <c r="B645">
        <v>555.5</v>
      </c>
      <c r="C645">
        <v>610.4</v>
      </c>
      <c r="D645">
        <v>965.7</v>
      </c>
      <c r="E645" s="16">
        <v>871</v>
      </c>
      <c r="F645" s="16">
        <f t="shared" si="160"/>
        <v>1521.2</v>
      </c>
      <c r="G645">
        <f t="shared" si="161"/>
        <v>1481.4</v>
      </c>
      <c r="H645" s="20">
        <f t="shared" si="162"/>
        <v>2.6866477656271037</v>
      </c>
    </row>
    <row r="646" spans="1:8" x14ac:dyDescent="0.25">
      <c r="A646" s="5">
        <f t="shared" si="150"/>
        <v>43356</v>
      </c>
      <c r="B646">
        <v>635.5</v>
      </c>
      <c r="C646">
        <v>568.4</v>
      </c>
      <c r="D646">
        <v>965.7</v>
      </c>
      <c r="E646">
        <v>990.9</v>
      </c>
      <c r="F646" s="16">
        <f t="shared" si="160"/>
        <v>1601.2</v>
      </c>
      <c r="G646">
        <f t="shared" si="161"/>
        <v>1559.3</v>
      </c>
      <c r="H646" s="20">
        <f t="shared" si="162"/>
        <v>2.6871031873276552</v>
      </c>
    </row>
    <row r="647" spans="1:8" x14ac:dyDescent="0.25">
      <c r="A647" s="5">
        <f t="shared" si="150"/>
        <v>43363</v>
      </c>
      <c r="B647" s="16">
        <v>697</v>
      </c>
      <c r="C647">
        <v>624.4</v>
      </c>
      <c r="D647">
        <v>998.5</v>
      </c>
      <c r="E647">
        <v>1029.4000000000001</v>
      </c>
      <c r="F647" s="16">
        <f t="shared" si="160"/>
        <v>1695.5</v>
      </c>
      <c r="G647">
        <f t="shared" si="161"/>
        <v>1653.8000000000002</v>
      </c>
      <c r="H647" s="20">
        <f t="shared" si="162"/>
        <v>2.5214657153222797</v>
      </c>
    </row>
    <row r="648" spans="1:8" x14ac:dyDescent="0.25">
      <c r="A648" s="5">
        <f t="shared" si="150"/>
        <v>43370</v>
      </c>
      <c r="B648" s="16">
        <v>680</v>
      </c>
      <c r="C648">
        <v>596.70000000000005</v>
      </c>
      <c r="D648">
        <v>1038.0999999999999</v>
      </c>
      <c r="E648">
        <v>1144.9000000000001</v>
      </c>
      <c r="F648" s="16">
        <f t="shared" si="160"/>
        <v>1718.1</v>
      </c>
      <c r="G648">
        <f t="shared" si="161"/>
        <v>1741.6000000000001</v>
      </c>
      <c r="H648" s="20">
        <f t="shared" si="162"/>
        <v>-1.3493339457969822</v>
      </c>
    </row>
    <row r="649" spans="1:8" x14ac:dyDescent="0.25">
      <c r="A649" s="5">
        <f t="shared" si="150"/>
        <v>43377</v>
      </c>
      <c r="B649" s="16">
        <v>658</v>
      </c>
      <c r="C649">
        <v>601.70000000000005</v>
      </c>
      <c r="D649">
        <v>1113.8</v>
      </c>
      <c r="E649">
        <v>1191.9000000000001</v>
      </c>
      <c r="F649" s="16">
        <f t="shared" si="160"/>
        <v>1771.8</v>
      </c>
      <c r="G649">
        <f t="shared" si="161"/>
        <v>1793.6000000000001</v>
      </c>
      <c r="H649" s="20">
        <f t="shared" si="162"/>
        <v>-1.2154326494201673</v>
      </c>
    </row>
    <row r="650" spans="1:8" x14ac:dyDescent="0.25">
      <c r="A650" s="5">
        <f t="shared" ref="A650:A713" si="163">+A649+7</f>
        <v>43384</v>
      </c>
      <c r="B650" s="16">
        <v>586</v>
      </c>
      <c r="C650">
        <v>612.70000000000005</v>
      </c>
      <c r="D650">
        <v>1217.5999999999999</v>
      </c>
      <c r="E650">
        <v>1191.9000000000001</v>
      </c>
      <c r="F650" s="16">
        <f t="shared" si="160"/>
        <v>1803.6</v>
      </c>
      <c r="G650">
        <f t="shared" si="161"/>
        <v>1804.6000000000001</v>
      </c>
      <c r="H650" s="20">
        <f t="shared" si="162"/>
        <v>-5.5413942147852779E-2</v>
      </c>
    </row>
    <row r="651" spans="1:8" x14ac:dyDescent="0.25">
      <c r="A651" s="5">
        <f t="shared" si="163"/>
        <v>43391</v>
      </c>
      <c r="B651" s="16">
        <v>540</v>
      </c>
      <c r="C651">
        <v>642.4</v>
      </c>
      <c r="D651">
        <v>1282.5999999999999</v>
      </c>
      <c r="E651">
        <v>1224</v>
      </c>
      <c r="F651" s="16">
        <f t="shared" ref="F651:F672" si="164">+B651+D651</f>
        <v>1822.6</v>
      </c>
      <c r="G651">
        <f t="shared" ref="G651:G672" si="165">+C651+E651</f>
        <v>1866.4</v>
      </c>
      <c r="H651" s="20">
        <f t="shared" ref="H651:H672" si="166">+(F651/G651-1)*100</f>
        <v>-2.3467638234033528</v>
      </c>
    </row>
    <row r="652" spans="1:8" x14ac:dyDescent="0.25">
      <c r="A652" s="5">
        <f t="shared" si="163"/>
        <v>43398</v>
      </c>
      <c r="B652" s="16">
        <v>499</v>
      </c>
      <c r="C652">
        <v>696.8</v>
      </c>
      <c r="D652">
        <v>1325.3</v>
      </c>
      <c r="E652">
        <v>1224.5</v>
      </c>
      <c r="F652" s="16">
        <f t="shared" si="164"/>
        <v>1824.3</v>
      </c>
      <c r="G652">
        <f t="shared" si="165"/>
        <v>1921.3</v>
      </c>
      <c r="H652" s="20">
        <f t="shared" si="166"/>
        <v>-5.0486649664289835</v>
      </c>
    </row>
    <row r="653" spans="1:8" x14ac:dyDescent="0.25">
      <c r="A653" s="5">
        <f t="shared" si="163"/>
        <v>43405</v>
      </c>
      <c r="B653">
        <v>805.1</v>
      </c>
      <c r="C653">
        <v>712.1</v>
      </c>
      <c r="D653">
        <v>1325.3</v>
      </c>
      <c r="E653">
        <v>1264.8</v>
      </c>
      <c r="F653" s="16">
        <f t="shared" si="164"/>
        <v>2130.4</v>
      </c>
      <c r="G653">
        <f t="shared" si="165"/>
        <v>1976.9</v>
      </c>
      <c r="H653" s="20">
        <f t="shared" si="166"/>
        <v>7.7646820780009174</v>
      </c>
    </row>
    <row r="654" spans="1:8" x14ac:dyDescent="0.25">
      <c r="A654" s="5">
        <f t="shared" si="163"/>
        <v>43412</v>
      </c>
      <c r="B654" s="16">
        <v>714</v>
      </c>
      <c r="C654">
        <v>692.1</v>
      </c>
      <c r="D654">
        <v>1420.2</v>
      </c>
      <c r="E654">
        <v>1264.8</v>
      </c>
      <c r="F654" s="16">
        <f t="shared" si="164"/>
        <v>2134.1999999999998</v>
      </c>
      <c r="G654">
        <f t="shared" si="165"/>
        <v>1956.9</v>
      </c>
      <c r="H654" s="20">
        <f t="shared" si="166"/>
        <v>9.0602483519852672</v>
      </c>
    </row>
    <row r="655" spans="1:8" x14ac:dyDescent="0.25">
      <c r="A655" s="5">
        <f t="shared" si="163"/>
        <v>43419</v>
      </c>
      <c r="B655" s="16">
        <v>714</v>
      </c>
      <c r="C655">
        <v>652.1</v>
      </c>
      <c r="D655">
        <v>1477.7</v>
      </c>
      <c r="E655">
        <v>1318.5</v>
      </c>
      <c r="F655" s="16">
        <f t="shared" si="164"/>
        <v>2191.6999999999998</v>
      </c>
      <c r="G655">
        <f t="shared" si="165"/>
        <v>1970.6</v>
      </c>
      <c r="H655" s="20">
        <f t="shared" si="166"/>
        <v>11.219933015325267</v>
      </c>
    </row>
    <row r="656" spans="1:8" x14ac:dyDescent="0.25">
      <c r="A656" s="5">
        <f t="shared" si="163"/>
        <v>43426</v>
      </c>
      <c r="B656" s="16">
        <v>774</v>
      </c>
      <c r="C656">
        <v>600.6</v>
      </c>
      <c r="D656">
        <v>1477.7</v>
      </c>
      <c r="E656">
        <v>1414.2</v>
      </c>
      <c r="F656" s="16">
        <f t="shared" si="164"/>
        <v>2251.6999999999998</v>
      </c>
      <c r="G656">
        <f t="shared" si="165"/>
        <v>2014.8000000000002</v>
      </c>
      <c r="H656" s="20">
        <f t="shared" si="166"/>
        <v>11.757990867579892</v>
      </c>
    </row>
    <row r="657" spans="1:8" x14ac:dyDescent="0.25">
      <c r="A657" s="5">
        <f t="shared" si="163"/>
        <v>43433</v>
      </c>
      <c r="B657" s="16">
        <v>736</v>
      </c>
      <c r="C657">
        <v>600.6</v>
      </c>
      <c r="D657">
        <v>1529.5</v>
      </c>
      <c r="E657">
        <v>1414.2</v>
      </c>
      <c r="F657" s="16">
        <f t="shared" si="164"/>
        <v>2265.5</v>
      </c>
      <c r="G657">
        <f t="shared" si="165"/>
        <v>2014.8000000000002</v>
      </c>
      <c r="H657" s="20">
        <f t="shared" si="166"/>
        <v>12.442922374429211</v>
      </c>
    </row>
    <row r="658" spans="1:8" x14ac:dyDescent="0.25">
      <c r="A658" s="5">
        <f t="shared" si="163"/>
        <v>43440</v>
      </c>
      <c r="B658" s="16">
        <v>684</v>
      </c>
      <c r="C658" s="16">
        <v>585</v>
      </c>
      <c r="D658">
        <v>1584.8</v>
      </c>
      <c r="E658">
        <v>1484.6</v>
      </c>
      <c r="F658" s="16">
        <f t="shared" si="164"/>
        <v>2268.8000000000002</v>
      </c>
      <c r="G658">
        <f t="shared" si="165"/>
        <v>2069.6</v>
      </c>
      <c r="H658" s="20">
        <f t="shared" si="166"/>
        <v>9.6250483185156721</v>
      </c>
    </row>
    <row r="659" spans="1:8" x14ac:dyDescent="0.25">
      <c r="A659" s="5">
        <f t="shared" si="163"/>
        <v>43447</v>
      </c>
      <c r="B659" s="16">
        <v>644</v>
      </c>
      <c r="C659" s="16">
        <v>585</v>
      </c>
      <c r="D659">
        <v>1649.8</v>
      </c>
      <c r="E659" s="16">
        <v>1515</v>
      </c>
      <c r="F659" s="16">
        <f t="shared" si="164"/>
        <v>2293.8000000000002</v>
      </c>
      <c r="G659">
        <f t="shared" si="165"/>
        <v>2100</v>
      </c>
      <c r="H659" s="20">
        <f t="shared" si="166"/>
        <v>9.2285714285714313</v>
      </c>
    </row>
    <row r="660" spans="1:8" x14ac:dyDescent="0.25">
      <c r="A660" s="5">
        <f t="shared" si="163"/>
        <v>43454</v>
      </c>
      <c r="B660" s="16">
        <v>660</v>
      </c>
      <c r="C660" s="16">
        <v>585</v>
      </c>
      <c r="D660">
        <v>1649.8</v>
      </c>
      <c r="E660" s="16">
        <v>1515</v>
      </c>
      <c r="F660" s="16">
        <f t="shared" si="164"/>
        <v>2309.8000000000002</v>
      </c>
      <c r="G660">
        <f t="shared" si="165"/>
        <v>2100</v>
      </c>
      <c r="H660" s="20">
        <f t="shared" si="166"/>
        <v>9.9904761904761941</v>
      </c>
    </row>
    <row r="661" spans="1:8" x14ac:dyDescent="0.25">
      <c r="A661" s="5">
        <f t="shared" si="163"/>
        <v>43461</v>
      </c>
      <c r="B661" s="16">
        <v>706</v>
      </c>
      <c r="C661" s="16">
        <v>644</v>
      </c>
      <c r="D661">
        <v>1679.5</v>
      </c>
      <c r="E661" s="16">
        <v>1515</v>
      </c>
      <c r="F661" s="16">
        <f t="shared" si="164"/>
        <v>2385.5</v>
      </c>
      <c r="G661">
        <f t="shared" si="165"/>
        <v>2159</v>
      </c>
      <c r="H661" s="20">
        <f t="shared" si="166"/>
        <v>10.490968040759618</v>
      </c>
    </row>
    <row r="662" spans="1:8" x14ac:dyDescent="0.25">
      <c r="A662" s="5">
        <f t="shared" si="163"/>
        <v>43468</v>
      </c>
      <c r="B662" s="16">
        <v>653</v>
      </c>
      <c r="C662" s="16">
        <v>619</v>
      </c>
      <c r="D662">
        <v>1761.5</v>
      </c>
      <c r="E662" s="16">
        <v>1540</v>
      </c>
      <c r="F662" s="16">
        <f t="shared" si="164"/>
        <v>2414.5</v>
      </c>
      <c r="G662">
        <f t="shared" si="165"/>
        <v>2159</v>
      </c>
      <c r="H662" s="20">
        <f t="shared" si="166"/>
        <v>11.834182491894385</v>
      </c>
    </row>
    <row r="663" spans="1:8" x14ac:dyDescent="0.25">
      <c r="A663" s="5">
        <f t="shared" si="163"/>
        <v>43475</v>
      </c>
      <c r="B663">
        <v>0</v>
      </c>
      <c r="C663" s="16">
        <v>535</v>
      </c>
      <c r="D663">
        <v>0</v>
      </c>
      <c r="E663" s="16">
        <v>1650.2</v>
      </c>
      <c r="F663" s="16">
        <f t="shared" si="164"/>
        <v>0</v>
      </c>
      <c r="G663">
        <f t="shared" si="165"/>
        <v>2185.1999999999998</v>
      </c>
      <c r="H663" s="20">
        <f t="shared" si="166"/>
        <v>-100</v>
      </c>
    </row>
    <row r="664" spans="1:8" x14ac:dyDescent="0.25">
      <c r="A664" s="5">
        <f t="shared" si="163"/>
        <v>43482</v>
      </c>
      <c r="B664">
        <v>0</v>
      </c>
      <c r="C664" s="16">
        <v>460</v>
      </c>
      <c r="D664">
        <v>0</v>
      </c>
      <c r="E664">
        <v>1759.7</v>
      </c>
      <c r="F664" s="16">
        <f t="shared" si="164"/>
        <v>0</v>
      </c>
      <c r="G664">
        <f t="shared" si="165"/>
        <v>2219.6999999999998</v>
      </c>
      <c r="H664" s="20">
        <f t="shared" si="166"/>
        <v>-100</v>
      </c>
    </row>
    <row r="665" spans="1:8" x14ac:dyDescent="0.25">
      <c r="A665" s="5">
        <f t="shared" si="163"/>
        <v>43489</v>
      </c>
      <c r="B665">
        <v>0</v>
      </c>
      <c r="C665" s="16">
        <v>420</v>
      </c>
      <c r="D665">
        <v>0</v>
      </c>
      <c r="E665">
        <v>1838.1</v>
      </c>
      <c r="F665" s="16">
        <f t="shared" si="164"/>
        <v>0</v>
      </c>
      <c r="G665">
        <f t="shared" si="165"/>
        <v>2258.1</v>
      </c>
      <c r="H665" s="20">
        <f t="shared" si="166"/>
        <v>-100</v>
      </c>
    </row>
    <row r="666" spans="1:8" x14ac:dyDescent="0.25">
      <c r="A666" s="5">
        <f t="shared" si="163"/>
        <v>43496</v>
      </c>
      <c r="B666">
        <v>0</v>
      </c>
      <c r="C666" s="16">
        <v>420</v>
      </c>
      <c r="D666">
        <v>0</v>
      </c>
      <c r="E666">
        <v>1838.1</v>
      </c>
      <c r="F666" s="16">
        <f t="shared" si="164"/>
        <v>0</v>
      </c>
      <c r="G666">
        <f t="shared" si="165"/>
        <v>2258.1</v>
      </c>
      <c r="H666" s="20">
        <f t="shared" si="166"/>
        <v>-100</v>
      </c>
    </row>
    <row r="667" spans="1:8" x14ac:dyDescent="0.25">
      <c r="A667" s="5">
        <f t="shared" si="163"/>
        <v>43503</v>
      </c>
      <c r="B667">
        <v>0</v>
      </c>
      <c r="C667">
        <v>434.2</v>
      </c>
      <c r="D667">
        <v>0</v>
      </c>
      <c r="E667">
        <v>1838.1</v>
      </c>
      <c r="F667" s="16">
        <f t="shared" si="164"/>
        <v>0</v>
      </c>
      <c r="G667">
        <f t="shared" si="165"/>
        <v>2272.2999999999997</v>
      </c>
      <c r="H667" s="20">
        <f t="shared" si="166"/>
        <v>-100</v>
      </c>
    </row>
    <row r="668" spans="1:8" x14ac:dyDescent="0.25">
      <c r="A668" s="5">
        <f t="shared" si="163"/>
        <v>43510</v>
      </c>
      <c r="B668">
        <v>673.9</v>
      </c>
      <c r="C668">
        <v>551.20000000000005</v>
      </c>
      <c r="D668">
        <v>2044.3</v>
      </c>
      <c r="E668">
        <v>1871.1</v>
      </c>
      <c r="F668" s="16">
        <f t="shared" si="164"/>
        <v>2718.2</v>
      </c>
      <c r="G668">
        <f t="shared" si="165"/>
        <v>2422.3000000000002</v>
      </c>
      <c r="H668" s="20">
        <f t="shared" si="166"/>
        <v>12.21566279981834</v>
      </c>
    </row>
    <row r="669" spans="1:8" x14ac:dyDescent="0.25">
      <c r="A669" s="5">
        <f t="shared" si="163"/>
        <v>43517</v>
      </c>
      <c r="B669">
        <v>637.5</v>
      </c>
      <c r="C669">
        <v>509.2</v>
      </c>
      <c r="D669">
        <v>2154.8000000000002</v>
      </c>
      <c r="E669">
        <v>1871.1</v>
      </c>
      <c r="F669" s="16">
        <f t="shared" si="164"/>
        <v>2792.3</v>
      </c>
      <c r="G669">
        <f t="shared" si="165"/>
        <v>2380.2999999999997</v>
      </c>
      <c r="H669" s="20">
        <f t="shared" si="166"/>
        <v>17.308742595471173</v>
      </c>
    </row>
    <row r="670" spans="1:8" x14ac:dyDescent="0.25">
      <c r="A670" s="5">
        <f t="shared" si="163"/>
        <v>43524</v>
      </c>
      <c r="B670">
        <v>580.5</v>
      </c>
      <c r="C670">
        <v>561.20000000000005</v>
      </c>
      <c r="D670">
        <v>2297.6</v>
      </c>
      <c r="E670">
        <v>1871.1</v>
      </c>
      <c r="F670" s="16">
        <f t="shared" si="164"/>
        <v>2878.1</v>
      </c>
      <c r="G670">
        <f t="shared" si="165"/>
        <v>2432.3000000000002</v>
      </c>
      <c r="H670" s="20">
        <f t="shared" si="166"/>
        <v>18.328331209143588</v>
      </c>
    </row>
    <row r="671" spans="1:8" x14ac:dyDescent="0.25">
      <c r="A671" s="5">
        <f t="shared" si="163"/>
        <v>43531</v>
      </c>
      <c r="B671" s="16">
        <v>592.5</v>
      </c>
      <c r="C671" s="16">
        <v>491</v>
      </c>
      <c r="D671">
        <v>2297.6</v>
      </c>
      <c r="E671">
        <v>1970.2</v>
      </c>
      <c r="F671" s="16">
        <f t="shared" si="164"/>
        <v>2890.1</v>
      </c>
      <c r="G671">
        <f t="shared" si="165"/>
        <v>2461.1999999999998</v>
      </c>
      <c r="H671" s="20">
        <f t="shared" si="166"/>
        <v>17.426458638062737</v>
      </c>
    </row>
    <row r="672" spans="1:8" x14ac:dyDescent="0.25">
      <c r="A672" s="5">
        <f t="shared" si="163"/>
        <v>43538</v>
      </c>
      <c r="B672" s="16">
        <v>519</v>
      </c>
      <c r="C672" s="16">
        <v>474</v>
      </c>
      <c r="D672">
        <v>2361.3000000000002</v>
      </c>
      <c r="E672">
        <v>2006.6</v>
      </c>
      <c r="F672" s="16">
        <f t="shared" si="164"/>
        <v>2880.3</v>
      </c>
      <c r="G672">
        <f t="shared" si="165"/>
        <v>2480.6</v>
      </c>
      <c r="H672" s="20">
        <f t="shared" si="166"/>
        <v>16.113037168427002</v>
      </c>
    </row>
    <row r="673" spans="1:9" x14ac:dyDescent="0.25">
      <c r="A673" s="5">
        <f t="shared" si="163"/>
        <v>43545</v>
      </c>
      <c r="B673" s="16">
        <v>569</v>
      </c>
      <c r="C673" s="16">
        <v>504</v>
      </c>
      <c r="D673">
        <v>2361.3000000000002</v>
      </c>
      <c r="E673">
        <v>2006.6</v>
      </c>
      <c r="F673" s="16">
        <f t="shared" ref="F673:F708" si="167">+B673+D673</f>
        <v>2930.3</v>
      </c>
      <c r="G673">
        <f t="shared" ref="G673:G708" si="168">+C673+E673</f>
        <v>2510.6</v>
      </c>
      <c r="H673" s="20">
        <f t="shared" ref="H673:H708" si="169">+(F673/G673-1)*100</f>
        <v>16.717119413685989</v>
      </c>
    </row>
    <row r="674" spans="1:9" x14ac:dyDescent="0.25">
      <c r="A674" s="5">
        <f t="shared" si="163"/>
        <v>43552</v>
      </c>
      <c r="B674" s="16">
        <v>639</v>
      </c>
      <c r="C674" s="16">
        <v>504</v>
      </c>
      <c r="D674">
        <v>2361.3000000000002</v>
      </c>
      <c r="E674">
        <v>2006.6</v>
      </c>
      <c r="F674" s="16">
        <f t="shared" si="167"/>
        <v>3000.3</v>
      </c>
      <c r="G674">
        <f t="shared" si="168"/>
        <v>2510.6</v>
      </c>
      <c r="H674" s="20">
        <f t="shared" si="169"/>
        <v>19.505297538437038</v>
      </c>
    </row>
    <row r="675" spans="1:9" x14ac:dyDescent="0.25">
      <c r="A675" s="5">
        <f t="shared" si="163"/>
        <v>43559</v>
      </c>
      <c r="B675" s="16">
        <v>576</v>
      </c>
      <c r="C675">
        <v>450.5</v>
      </c>
      <c r="D675">
        <v>2464.6999999999998</v>
      </c>
      <c r="E675">
        <v>2061.1</v>
      </c>
      <c r="F675" s="16">
        <f t="shared" si="167"/>
        <v>3040.7</v>
      </c>
      <c r="G675">
        <f t="shared" si="168"/>
        <v>2511.6</v>
      </c>
      <c r="H675" s="20">
        <f t="shared" si="169"/>
        <v>21.066252587991706</v>
      </c>
    </row>
    <row r="676" spans="1:9" x14ac:dyDescent="0.25">
      <c r="A676" s="5">
        <f t="shared" si="163"/>
        <v>43566</v>
      </c>
      <c r="B676" s="16">
        <v>432</v>
      </c>
      <c r="C676">
        <v>353.4</v>
      </c>
      <c r="D676">
        <v>2617.6</v>
      </c>
      <c r="E676">
        <v>2206.5</v>
      </c>
      <c r="F676" s="16">
        <f t="shared" si="167"/>
        <v>3049.6</v>
      </c>
      <c r="G676">
        <f t="shared" si="168"/>
        <v>2559.9</v>
      </c>
      <c r="H676" s="20">
        <f t="shared" si="169"/>
        <v>19.129653502089926</v>
      </c>
    </row>
    <row r="677" spans="1:9" x14ac:dyDescent="0.25">
      <c r="A677" s="5">
        <f t="shared" si="163"/>
        <v>43573</v>
      </c>
      <c r="B677" s="16">
        <v>419.2</v>
      </c>
      <c r="C677" s="16">
        <v>304.3</v>
      </c>
      <c r="D677" s="16">
        <v>2668.2</v>
      </c>
      <c r="E677" s="16">
        <v>2278</v>
      </c>
      <c r="F677" s="16">
        <f t="shared" si="167"/>
        <v>3087.3999999999996</v>
      </c>
      <c r="G677">
        <f t="shared" si="168"/>
        <v>2582.3000000000002</v>
      </c>
      <c r="H677" s="20">
        <f t="shared" si="169"/>
        <v>19.560082097355046</v>
      </c>
    </row>
    <row r="678" spans="1:9" x14ac:dyDescent="0.25">
      <c r="A678" s="5">
        <f t="shared" si="163"/>
        <v>43580</v>
      </c>
      <c r="B678" s="16">
        <v>402</v>
      </c>
      <c r="C678" s="16">
        <v>224.3</v>
      </c>
      <c r="D678" s="16">
        <v>2725.5</v>
      </c>
      <c r="E678" s="16">
        <v>2311</v>
      </c>
      <c r="F678" s="16">
        <f t="shared" si="167"/>
        <v>3127.5</v>
      </c>
      <c r="G678">
        <f t="shared" si="168"/>
        <v>2535.3000000000002</v>
      </c>
      <c r="H678" s="20">
        <f t="shared" si="169"/>
        <v>23.358182463613765</v>
      </c>
      <c r="I678">
        <v>404</v>
      </c>
    </row>
    <row r="679" spans="1:9" x14ac:dyDescent="0.25">
      <c r="A679" s="5">
        <f t="shared" si="163"/>
        <v>43587</v>
      </c>
      <c r="B679" s="16">
        <v>432</v>
      </c>
      <c r="C679" s="16">
        <v>172</v>
      </c>
      <c r="D679" s="16">
        <v>2725.5</v>
      </c>
      <c r="E679" s="16">
        <v>2373</v>
      </c>
      <c r="F679" s="16">
        <f t="shared" si="167"/>
        <v>3157.5</v>
      </c>
      <c r="G679">
        <f t="shared" si="168"/>
        <v>2545</v>
      </c>
      <c r="H679" s="20">
        <f t="shared" si="169"/>
        <v>24.066797642436157</v>
      </c>
      <c r="I679">
        <v>467</v>
      </c>
    </row>
    <row r="680" spans="1:9" x14ac:dyDescent="0.25">
      <c r="A680" s="5">
        <f t="shared" si="163"/>
        <v>43594</v>
      </c>
      <c r="B680" s="16">
        <v>372</v>
      </c>
      <c r="C680" s="16">
        <v>202</v>
      </c>
      <c r="D680" s="16">
        <v>2837</v>
      </c>
      <c r="E680" s="16">
        <v>2395</v>
      </c>
      <c r="F680" s="16">
        <f t="shared" si="167"/>
        <v>3209</v>
      </c>
      <c r="G680">
        <f t="shared" si="168"/>
        <v>2597</v>
      </c>
      <c r="H680" s="20">
        <f t="shared" si="169"/>
        <v>23.565652676164817</v>
      </c>
      <c r="I680">
        <v>491</v>
      </c>
    </row>
    <row r="681" spans="1:9" x14ac:dyDescent="0.25">
      <c r="A681" s="5">
        <f t="shared" si="163"/>
        <v>43601</v>
      </c>
      <c r="B681" s="16">
        <v>262</v>
      </c>
      <c r="C681" s="16">
        <v>130</v>
      </c>
      <c r="D681">
        <v>2955.1</v>
      </c>
      <c r="E681">
        <v>2474.1999999999998</v>
      </c>
      <c r="F681" s="16">
        <f t="shared" si="167"/>
        <v>3217.1</v>
      </c>
      <c r="G681">
        <f t="shared" si="168"/>
        <v>2604.1999999999998</v>
      </c>
      <c r="H681" s="20">
        <f t="shared" si="169"/>
        <v>23.535058751247995</v>
      </c>
      <c r="I681">
        <v>491</v>
      </c>
    </row>
    <row r="682" spans="1:9" x14ac:dyDescent="0.25">
      <c r="A682" s="5">
        <f t="shared" si="163"/>
        <v>43608</v>
      </c>
      <c r="B682" s="16">
        <v>247</v>
      </c>
      <c r="C682" s="16">
        <v>130</v>
      </c>
      <c r="D682">
        <v>2989.7</v>
      </c>
      <c r="E682">
        <v>2474.1999999999998</v>
      </c>
      <c r="F682" s="16">
        <f t="shared" si="167"/>
        <v>3236.7</v>
      </c>
      <c r="G682">
        <f t="shared" si="168"/>
        <v>2604.1999999999998</v>
      </c>
      <c r="H682" s="20">
        <f t="shared" si="169"/>
        <v>24.287689117579305</v>
      </c>
      <c r="I682">
        <v>456</v>
      </c>
    </row>
    <row r="683" spans="1:9" x14ac:dyDescent="0.25">
      <c r="A683" s="5">
        <f t="shared" si="163"/>
        <v>43615</v>
      </c>
      <c r="B683" s="16">
        <v>187</v>
      </c>
      <c r="C683" s="16">
        <v>130</v>
      </c>
      <c r="D683">
        <v>3046.7</v>
      </c>
      <c r="E683">
        <v>2474.1999999999998</v>
      </c>
      <c r="F683" s="16">
        <f t="shared" si="167"/>
        <v>3233.7</v>
      </c>
      <c r="G683">
        <f t="shared" si="168"/>
        <v>2604.1999999999998</v>
      </c>
      <c r="H683" s="20">
        <f t="shared" si="169"/>
        <v>24.172490592120432</v>
      </c>
      <c r="I683">
        <v>550</v>
      </c>
    </row>
    <row r="684" spans="1:9" x14ac:dyDescent="0.25">
      <c r="A684" s="5">
        <f t="shared" si="163"/>
        <v>43622</v>
      </c>
      <c r="B684" s="16">
        <v>737</v>
      </c>
      <c r="C684">
        <v>481.5</v>
      </c>
      <c r="D684">
        <v>0</v>
      </c>
      <c r="E684">
        <v>58.1</v>
      </c>
      <c r="F684" s="16">
        <f t="shared" si="167"/>
        <v>737</v>
      </c>
      <c r="G684">
        <f t="shared" si="168"/>
        <v>539.6</v>
      </c>
      <c r="H684" s="20">
        <f t="shared" si="169"/>
        <v>36.582653817642694</v>
      </c>
    </row>
    <row r="685" spans="1:9" x14ac:dyDescent="0.25">
      <c r="A685" s="5">
        <f t="shared" si="163"/>
        <v>43629</v>
      </c>
      <c r="B685" s="16">
        <v>677</v>
      </c>
      <c r="C685">
        <v>563.5</v>
      </c>
      <c r="D685">
        <v>65.900000000000006</v>
      </c>
      <c r="E685">
        <v>113.1</v>
      </c>
      <c r="F685" s="16">
        <f t="shared" si="167"/>
        <v>742.9</v>
      </c>
      <c r="G685">
        <f t="shared" si="168"/>
        <v>676.6</v>
      </c>
      <c r="H685" s="20">
        <f t="shared" si="169"/>
        <v>9.7989949748743754</v>
      </c>
    </row>
    <row r="686" spans="1:9" x14ac:dyDescent="0.25">
      <c r="A686" s="5">
        <f t="shared" si="163"/>
        <v>43636</v>
      </c>
      <c r="B686" s="16">
        <v>793</v>
      </c>
      <c r="C686">
        <v>507.5</v>
      </c>
      <c r="D686">
        <v>65.900000000000006</v>
      </c>
      <c r="E686">
        <v>214.3</v>
      </c>
      <c r="F686" s="16">
        <f t="shared" si="167"/>
        <v>858.9</v>
      </c>
      <c r="G686">
        <f t="shared" si="168"/>
        <v>721.8</v>
      </c>
      <c r="H686" s="20">
        <f t="shared" si="169"/>
        <v>18.994181213632586</v>
      </c>
    </row>
    <row r="687" spans="1:9" x14ac:dyDescent="0.25">
      <c r="A687" s="5">
        <f t="shared" si="163"/>
        <v>43643</v>
      </c>
      <c r="B687">
        <v>741.5</v>
      </c>
      <c r="C687">
        <v>462.5</v>
      </c>
      <c r="D687">
        <v>151.30000000000001</v>
      </c>
      <c r="E687">
        <v>263.8</v>
      </c>
      <c r="F687" s="16">
        <f t="shared" si="167"/>
        <v>892.8</v>
      </c>
      <c r="G687">
        <f t="shared" si="168"/>
        <v>726.3</v>
      </c>
      <c r="H687" s="20">
        <f t="shared" si="169"/>
        <v>22.924411400247834</v>
      </c>
    </row>
    <row r="688" spans="1:9" x14ac:dyDescent="0.25">
      <c r="A688" s="5">
        <f t="shared" si="163"/>
        <v>43650</v>
      </c>
      <c r="B688" s="16">
        <v>701</v>
      </c>
      <c r="C688">
        <v>496.5</v>
      </c>
      <c r="D688">
        <v>315.5</v>
      </c>
      <c r="E688">
        <v>305.60000000000002</v>
      </c>
      <c r="F688" s="16">
        <f t="shared" si="167"/>
        <v>1016.5</v>
      </c>
      <c r="G688">
        <f t="shared" si="168"/>
        <v>802.1</v>
      </c>
      <c r="H688" s="20">
        <f t="shared" si="169"/>
        <v>26.729834185263691</v>
      </c>
    </row>
    <row r="689" spans="1:8" x14ac:dyDescent="0.25">
      <c r="A689" s="5">
        <f t="shared" si="163"/>
        <v>43657</v>
      </c>
      <c r="B689" s="16">
        <v>717</v>
      </c>
      <c r="C689">
        <v>510.4</v>
      </c>
      <c r="D689">
        <v>315.5</v>
      </c>
      <c r="E689">
        <v>427.9</v>
      </c>
      <c r="F689" s="16">
        <f t="shared" si="167"/>
        <v>1032.5</v>
      </c>
      <c r="G689">
        <f t="shared" si="168"/>
        <v>938.3</v>
      </c>
      <c r="H689" s="20">
        <f t="shared" si="169"/>
        <v>10.039433017158705</v>
      </c>
    </row>
    <row r="690" spans="1:8" x14ac:dyDescent="0.25">
      <c r="A690" s="5">
        <f t="shared" si="163"/>
        <v>43664</v>
      </c>
      <c r="B690" s="16">
        <v>657</v>
      </c>
      <c r="C690">
        <v>462.4</v>
      </c>
      <c r="D690">
        <v>381.5</v>
      </c>
      <c r="E690">
        <v>472.9</v>
      </c>
      <c r="F690" s="16">
        <f t="shared" si="167"/>
        <v>1038.5</v>
      </c>
      <c r="G690">
        <f t="shared" si="168"/>
        <v>935.3</v>
      </c>
      <c r="H690" s="20">
        <f t="shared" si="169"/>
        <v>11.033892868598304</v>
      </c>
    </row>
    <row r="691" spans="1:8" x14ac:dyDescent="0.25">
      <c r="A691" s="5">
        <f t="shared" si="163"/>
        <v>43671</v>
      </c>
      <c r="B691" s="16">
        <v>695</v>
      </c>
      <c r="C691">
        <v>445.5</v>
      </c>
      <c r="D691">
        <v>415.4</v>
      </c>
      <c r="E691">
        <v>594.29999999999995</v>
      </c>
      <c r="F691" s="16">
        <f t="shared" si="167"/>
        <v>1110.4000000000001</v>
      </c>
      <c r="G691">
        <f t="shared" si="168"/>
        <v>1039.8</v>
      </c>
      <c r="H691" s="20">
        <f t="shared" si="169"/>
        <v>6.7897672629351868</v>
      </c>
    </row>
    <row r="692" spans="1:8" x14ac:dyDescent="0.25">
      <c r="A692" s="5">
        <f t="shared" si="163"/>
        <v>43678</v>
      </c>
      <c r="B692" s="16">
        <v>715</v>
      </c>
      <c r="C692">
        <v>449.5</v>
      </c>
      <c r="D692">
        <v>472</v>
      </c>
      <c r="E692">
        <v>649.29999999999995</v>
      </c>
      <c r="F692" s="16">
        <f t="shared" si="167"/>
        <v>1187</v>
      </c>
      <c r="G692">
        <f t="shared" si="168"/>
        <v>1098.8</v>
      </c>
      <c r="H692" s="20">
        <f t="shared" si="169"/>
        <v>8.0269384783400177</v>
      </c>
    </row>
    <row r="693" spans="1:8" x14ac:dyDescent="0.25">
      <c r="A693" s="5">
        <f t="shared" si="163"/>
        <v>43685</v>
      </c>
      <c r="B693">
        <v>691.5</v>
      </c>
      <c r="C693">
        <v>561.5</v>
      </c>
      <c r="D693">
        <v>523.5</v>
      </c>
      <c r="E693">
        <v>715.1</v>
      </c>
      <c r="F693" s="16">
        <f t="shared" si="167"/>
        <v>1215</v>
      </c>
      <c r="G693">
        <f t="shared" si="168"/>
        <v>1276.5999999999999</v>
      </c>
      <c r="H693" s="20">
        <f t="shared" si="169"/>
        <v>-4.8253172489424951</v>
      </c>
    </row>
    <row r="694" spans="1:8" x14ac:dyDescent="0.25">
      <c r="A694" s="5">
        <f t="shared" si="163"/>
        <v>43692</v>
      </c>
      <c r="B694" s="16">
        <v>615</v>
      </c>
      <c r="C694">
        <v>585.5</v>
      </c>
      <c r="D694">
        <v>636.6</v>
      </c>
      <c r="E694">
        <v>715.1</v>
      </c>
      <c r="F694" s="16">
        <f t="shared" si="167"/>
        <v>1251.5999999999999</v>
      </c>
      <c r="G694">
        <f t="shared" si="168"/>
        <v>1300.5999999999999</v>
      </c>
      <c r="H694" s="20">
        <f t="shared" si="169"/>
        <v>-3.7674919268030127</v>
      </c>
    </row>
    <row r="695" spans="1:8" x14ac:dyDescent="0.25">
      <c r="A695" s="5">
        <f t="shared" si="163"/>
        <v>43699</v>
      </c>
      <c r="B695" s="16">
        <v>615</v>
      </c>
      <c r="C695">
        <v>548.5</v>
      </c>
      <c r="D695">
        <v>636.6</v>
      </c>
      <c r="E695">
        <v>854.8</v>
      </c>
      <c r="F695" s="16">
        <f t="shared" si="167"/>
        <v>1251.5999999999999</v>
      </c>
      <c r="G695">
        <f t="shared" si="168"/>
        <v>1403.3</v>
      </c>
      <c r="H695" s="20">
        <f t="shared" si="169"/>
        <v>-10.810233022162052</v>
      </c>
    </row>
    <row r="696" spans="1:8" x14ac:dyDescent="0.25">
      <c r="A696" s="5">
        <f t="shared" si="163"/>
        <v>43706</v>
      </c>
      <c r="B696">
        <v>544.5</v>
      </c>
      <c r="C696">
        <v>553.5</v>
      </c>
      <c r="D696">
        <v>793.3</v>
      </c>
      <c r="E696">
        <v>965.7</v>
      </c>
      <c r="F696" s="16">
        <f t="shared" si="167"/>
        <v>1337.8</v>
      </c>
      <c r="G696">
        <f t="shared" si="168"/>
        <v>1519.2</v>
      </c>
      <c r="H696" s="20">
        <f t="shared" si="169"/>
        <v>-11.940494997367047</v>
      </c>
    </row>
    <row r="697" spans="1:8" x14ac:dyDescent="0.25">
      <c r="A697" s="5">
        <f t="shared" si="163"/>
        <v>43713</v>
      </c>
      <c r="B697">
        <v>653.5</v>
      </c>
      <c r="C697">
        <v>555.5</v>
      </c>
      <c r="D697">
        <v>793.3</v>
      </c>
      <c r="E697">
        <v>965.7</v>
      </c>
      <c r="F697" s="16">
        <f t="shared" si="167"/>
        <v>1446.8</v>
      </c>
      <c r="G697">
        <f t="shared" si="168"/>
        <v>1521.2</v>
      </c>
      <c r="H697" s="20">
        <f t="shared" si="169"/>
        <v>-4.8908756245069736</v>
      </c>
    </row>
    <row r="698" spans="1:8" x14ac:dyDescent="0.25">
      <c r="A698" s="5">
        <f t="shared" si="163"/>
        <v>43720</v>
      </c>
      <c r="B698">
        <v>633.5</v>
      </c>
      <c r="C698">
        <v>635.5</v>
      </c>
      <c r="D698">
        <v>793.3</v>
      </c>
      <c r="E698">
        <v>965.7</v>
      </c>
      <c r="F698" s="16">
        <f t="shared" si="167"/>
        <v>1426.8</v>
      </c>
      <c r="G698">
        <f t="shared" si="168"/>
        <v>1601.2</v>
      </c>
      <c r="H698" s="20">
        <f t="shared" si="169"/>
        <v>-10.891831126655017</v>
      </c>
    </row>
    <row r="699" spans="1:8" x14ac:dyDescent="0.25">
      <c r="A699" s="5">
        <f t="shared" si="163"/>
        <v>43727</v>
      </c>
      <c r="B699" s="16">
        <v>650.5</v>
      </c>
      <c r="C699" s="16">
        <v>697</v>
      </c>
      <c r="D699">
        <v>838.2</v>
      </c>
      <c r="E699">
        <v>998.5</v>
      </c>
      <c r="F699" s="16">
        <f t="shared" si="167"/>
        <v>1488.7</v>
      </c>
      <c r="G699">
        <f t="shared" si="168"/>
        <v>1695.5</v>
      </c>
      <c r="H699" s="20">
        <f t="shared" si="169"/>
        <v>-12.196992037746979</v>
      </c>
    </row>
    <row r="700" spans="1:8" x14ac:dyDescent="0.25">
      <c r="A700" s="5">
        <f t="shared" si="163"/>
        <v>43734</v>
      </c>
      <c r="B700" s="16">
        <v>653.5</v>
      </c>
      <c r="C700" s="16">
        <v>680</v>
      </c>
      <c r="D700">
        <v>896.6</v>
      </c>
      <c r="E700">
        <v>1038.0999999999999</v>
      </c>
      <c r="F700" s="16">
        <f t="shared" si="167"/>
        <v>1550.1</v>
      </c>
      <c r="G700">
        <f t="shared" si="168"/>
        <v>1718.1</v>
      </c>
      <c r="H700" s="20">
        <f t="shared" si="169"/>
        <v>-9.7782434084162766</v>
      </c>
    </row>
    <row r="701" spans="1:8" x14ac:dyDescent="0.25">
      <c r="A701" s="5">
        <f t="shared" si="163"/>
        <v>43741</v>
      </c>
      <c r="B701" s="16">
        <v>600.5</v>
      </c>
      <c r="C701" s="16">
        <v>658</v>
      </c>
      <c r="D701">
        <v>1006.3</v>
      </c>
      <c r="E701">
        <v>1113.8</v>
      </c>
      <c r="F701" s="16">
        <f t="shared" si="167"/>
        <v>1606.8</v>
      </c>
      <c r="G701">
        <f t="shared" si="168"/>
        <v>1771.8</v>
      </c>
      <c r="H701" s="20">
        <f t="shared" si="169"/>
        <v>-9.3125634947511031</v>
      </c>
    </row>
    <row r="702" spans="1:8" x14ac:dyDescent="0.25">
      <c r="A702" s="5">
        <f t="shared" si="163"/>
        <v>43748</v>
      </c>
      <c r="B702" s="16">
        <v>601.5</v>
      </c>
      <c r="C702" s="16">
        <v>586</v>
      </c>
      <c r="D702">
        <v>1006.3</v>
      </c>
      <c r="E702">
        <v>1217.5999999999999</v>
      </c>
      <c r="F702" s="16">
        <f t="shared" si="167"/>
        <v>1607.8</v>
      </c>
      <c r="G702">
        <f t="shared" si="168"/>
        <v>1803.6</v>
      </c>
      <c r="H702" s="20">
        <f t="shared" si="169"/>
        <v>-10.856065646484803</v>
      </c>
    </row>
    <row r="703" spans="1:8" x14ac:dyDescent="0.25">
      <c r="A703" s="5">
        <f t="shared" si="163"/>
        <v>43755</v>
      </c>
      <c r="B703" s="16">
        <v>421</v>
      </c>
      <c r="C703" s="16">
        <v>540</v>
      </c>
      <c r="D703">
        <v>1193.7</v>
      </c>
      <c r="E703">
        <v>1282.5999999999999</v>
      </c>
      <c r="F703" s="16">
        <f t="shared" si="167"/>
        <v>1614.7</v>
      </c>
      <c r="G703">
        <f t="shared" si="168"/>
        <v>1822.6</v>
      </c>
      <c r="H703" s="20">
        <f t="shared" si="169"/>
        <v>-11.406781520904197</v>
      </c>
    </row>
    <row r="704" spans="1:8" x14ac:dyDescent="0.25">
      <c r="A704" s="5">
        <f t="shared" si="163"/>
        <v>43762</v>
      </c>
      <c r="B704" s="16">
        <v>533</v>
      </c>
      <c r="C704" s="16">
        <v>499</v>
      </c>
      <c r="D704">
        <v>1193.7</v>
      </c>
      <c r="E704">
        <v>1325.3</v>
      </c>
      <c r="F704" s="16">
        <f t="shared" si="167"/>
        <v>1726.7</v>
      </c>
      <c r="G704">
        <f t="shared" si="168"/>
        <v>1824.3</v>
      </c>
      <c r="H704" s="20">
        <f t="shared" si="169"/>
        <v>-5.3499972592227056</v>
      </c>
    </row>
    <row r="705" spans="1:10" x14ac:dyDescent="0.25">
      <c r="A705" s="5">
        <f t="shared" si="163"/>
        <v>43769</v>
      </c>
      <c r="B705" s="16">
        <v>532</v>
      </c>
      <c r="C705">
        <v>805.1</v>
      </c>
      <c r="D705">
        <v>1258.7</v>
      </c>
      <c r="E705">
        <v>1325.3</v>
      </c>
      <c r="F705" s="16">
        <f t="shared" si="167"/>
        <v>1790.7</v>
      </c>
      <c r="G705">
        <f t="shared" si="168"/>
        <v>2130.4</v>
      </c>
      <c r="H705" s="20">
        <f t="shared" si="169"/>
        <v>-15.945362373263238</v>
      </c>
    </row>
    <row r="706" spans="1:10" x14ac:dyDescent="0.25">
      <c r="A706" s="5">
        <f t="shared" si="163"/>
        <v>43776</v>
      </c>
      <c r="B706" s="16">
        <v>502</v>
      </c>
      <c r="C706">
        <v>714</v>
      </c>
      <c r="D706">
        <v>1324.6</v>
      </c>
      <c r="E706">
        <v>1420.2</v>
      </c>
      <c r="F706" s="16">
        <f t="shared" si="167"/>
        <v>1826.6</v>
      </c>
      <c r="G706">
        <f t="shared" si="168"/>
        <v>2134.1999999999998</v>
      </c>
      <c r="H706" s="20">
        <f t="shared" si="169"/>
        <v>-14.412894761503136</v>
      </c>
    </row>
    <row r="707" spans="1:10" ht="15" x14ac:dyDescent="0.35">
      <c r="A707" s="5">
        <f t="shared" si="163"/>
        <v>43783</v>
      </c>
      <c r="B707" s="28">
        <v>452</v>
      </c>
      <c r="C707">
        <v>714</v>
      </c>
      <c r="D707">
        <v>1378.3</v>
      </c>
      <c r="E707">
        <v>1477.7</v>
      </c>
      <c r="F707" s="16">
        <f t="shared" si="167"/>
        <v>1830.3</v>
      </c>
      <c r="G707">
        <f t="shared" si="168"/>
        <v>2191.6999999999998</v>
      </c>
      <c r="H707" s="20">
        <f t="shared" si="169"/>
        <v>-16.489483049687447</v>
      </c>
    </row>
    <row r="708" spans="1:10" x14ac:dyDescent="0.25">
      <c r="A708" s="5">
        <f t="shared" si="163"/>
        <v>43790</v>
      </c>
      <c r="B708">
        <f>'1121'!B36</f>
        <v>527</v>
      </c>
      <c r="C708">
        <f>'1121'!C36</f>
        <v>774</v>
      </c>
      <c r="D708">
        <f>'1121'!D36</f>
        <v>1497.9</v>
      </c>
      <c r="E708">
        <f>'1121'!E36</f>
        <v>1477.7</v>
      </c>
      <c r="F708" s="16">
        <f t="shared" si="167"/>
        <v>2024.9</v>
      </c>
      <c r="G708">
        <f t="shared" si="168"/>
        <v>2251.6999999999998</v>
      </c>
      <c r="H708" s="20">
        <f t="shared" si="169"/>
        <v>-10.072389749966682</v>
      </c>
    </row>
    <row r="709" spans="1:10" x14ac:dyDescent="0.25">
      <c r="A709" s="5">
        <f t="shared" si="163"/>
        <v>43797</v>
      </c>
      <c r="B709">
        <f>'1128'!B36</f>
        <v>554</v>
      </c>
      <c r="C709">
        <f>'1128'!C36</f>
        <v>736</v>
      </c>
      <c r="D709">
        <f>'1128'!D36</f>
        <v>1497.9</v>
      </c>
      <c r="E709">
        <f>'1128'!E36</f>
        <v>1529.5</v>
      </c>
      <c r="F709" s="16">
        <f t="shared" ref="F709:F772" si="170">+B709+D709</f>
        <v>2051.9</v>
      </c>
      <c r="G709">
        <f t="shared" ref="G709:G772" si="171">+C709+E709</f>
        <v>2265.5</v>
      </c>
      <c r="H709" s="20">
        <f t="shared" ref="H709:H772" si="172">+(F709/G709-1)*100</f>
        <v>-9.4283822555727212</v>
      </c>
    </row>
    <row r="710" spans="1:10" x14ac:dyDescent="0.25">
      <c r="A710" s="5">
        <f t="shared" si="163"/>
        <v>43804</v>
      </c>
      <c r="B710">
        <f>'1205'!B36</f>
        <v>585</v>
      </c>
      <c r="C710">
        <f>'1205'!C36</f>
        <v>684</v>
      </c>
      <c r="D710">
        <f>'1205'!D36</f>
        <v>1552.8</v>
      </c>
      <c r="E710">
        <f>'1205'!E36</f>
        <v>1584.8</v>
      </c>
      <c r="F710" s="16">
        <f t="shared" si="170"/>
        <v>2137.8000000000002</v>
      </c>
      <c r="G710">
        <f t="shared" si="171"/>
        <v>2268.8000000000002</v>
      </c>
      <c r="H710" s="20">
        <f t="shared" si="172"/>
        <v>-5.7739774330042293</v>
      </c>
    </row>
    <row r="711" spans="1:10" x14ac:dyDescent="0.25">
      <c r="A711" s="5">
        <f t="shared" si="163"/>
        <v>43811</v>
      </c>
      <c r="B711">
        <f>'1212'!B36</f>
        <v>679</v>
      </c>
      <c r="C711">
        <f>'1212'!C36</f>
        <v>644</v>
      </c>
      <c r="D711">
        <f>'1212'!D36</f>
        <v>1585.2</v>
      </c>
      <c r="E711">
        <f>'1212'!E36</f>
        <v>1649.8</v>
      </c>
      <c r="F711" s="16">
        <f t="shared" si="170"/>
        <v>2264.1999999999998</v>
      </c>
      <c r="G711">
        <f t="shared" si="171"/>
        <v>2293.8000000000002</v>
      </c>
      <c r="H711" s="20">
        <f t="shared" si="172"/>
        <v>-1.290435085883701</v>
      </c>
    </row>
    <row r="712" spans="1:10" x14ac:dyDescent="0.25">
      <c r="A712" s="5">
        <f t="shared" si="163"/>
        <v>43818</v>
      </c>
      <c r="B712">
        <f>'1219'!B36</f>
        <v>725</v>
      </c>
      <c r="C712">
        <f>'1219'!C36</f>
        <v>660</v>
      </c>
      <c r="D712">
        <f>'1219'!D36</f>
        <v>1686.6</v>
      </c>
      <c r="E712">
        <f>'1219'!E36</f>
        <v>1649.8</v>
      </c>
      <c r="F712" s="16">
        <f t="shared" si="170"/>
        <v>2411.6</v>
      </c>
      <c r="G712">
        <f t="shared" si="171"/>
        <v>2309.8000000000002</v>
      </c>
      <c r="H712" s="20">
        <f t="shared" si="172"/>
        <v>4.4073079920339264</v>
      </c>
    </row>
    <row r="713" spans="1:10" x14ac:dyDescent="0.25">
      <c r="A713" s="5">
        <f t="shared" si="163"/>
        <v>43825</v>
      </c>
      <c r="B713">
        <f>'1226'!B36</f>
        <v>725</v>
      </c>
      <c r="C713">
        <f>'1226'!C36</f>
        <v>706</v>
      </c>
      <c r="D713">
        <f>'1226'!D36</f>
        <v>1686.6</v>
      </c>
      <c r="E713">
        <f>'1226'!E36</f>
        <v>1679.5</v>
      </c>
      <c r="F713" s="16">
        <f t="shared" si="170"/>
        <v>2411.6</v>
      </c>
      <c r="G713">
        <f t="shared" si="171"/>
        <v>2385.5</v>
      </c>
      <c r="H713" s="20">
        <f t="shared" si="172"/>
        <v>1.0941102494236077</v>
      </c>
    </row>
    <row r="714" spans="1:10" ht="15" x14ac:dyDescent="0.35">
      <c r="A714" s="5">
        <f t="shared" ref="A714:A777" si="173">+A713+7</f>
        <v>43832</v>
      </c>
      <c r="B714">
        <f>'0102'!B36</f>
        <v>671</v>
      </c>
      <c r="C714">
        <f>'0102'!C36</f>
        <v>653</v>
      </c>
      <c r="D714">
        <f>'0102'!D36</f>
        <v>1750.8</v>
      </c>
      <c r="E714">
        <f>'0102'!E36</f>
        <v>1761.5</v>
      </c>
      <c r="F714" s="16">
        <f t="shared" si="170"/>
        <v>2421.8000000000002</v>
      </c>
      <c r="G714">
        <f t="shared" si="171"/>
        <v>2414.5</v>
      </c>
      <c r="H714" s="20">
        <f t="shared" si="172"/>
        <v>0.30234002899152124</v>
      </c>
      <c r="J714" s="28"/>
    </row>
    <row r="715" spans="1:10" x14ac:dyDescent="0.25">
      <c r="A715" s="5">
        <f t="shared" si="173"/>
        <v>43839</v>
      </c>
      <c r="B715">
        <f>'0109'!B36</f>
        <v>714</v>
      </c>
      <c r="C715">
        <f>'0109'!C36</f>
        <v>653</v>
      </c>
      <c r="D715">
        <f>'0109'!D36</f>
        <v>1835.8</v>
      </c>
      <c r="E715">
        <f>'0109'!E36</f>
        <v>1761.5</v>
      </c>
      <c r="F715" s="16">
        <f t="shared" si="170"/>
        <v>2549.8000000000002</v>
      </c>
      <c r="G715">
        <f t="shared" si="171"/>
        <v>2414.5</v>
      </c>
      <c r="H715" s="20">
        <f t="shared" si="172"/>
        <v>5.6036446469248435</v>
      </c>
    </row>
    <row r="716" spans="1:10" x14ac:dyDescent="0.25">
      <c r="A716" s="5">
        <f t="shared" si="173"/>
        <v>43846</v>
      </c>
      <c r="B716">
        <f>'0116'!B36</f>
        <v>654</v>
      </c>
      <c r="C716">
        <f>'0116'!C36</f>
        <v>653</v>
      </c>
      <c r="D716">
        <f>'0116'!D36</f>
        <v>1899.8</v>
      </c>
      <c r="E716">
        <f>'0116'!E36</f>
        <v>1761.5</v>
      </c>
      <c r="F716" s="16">
        <f t="shared" si="170"/>
        <v>2553.8000000000002</v>
      </c>
      <c r="G716">
        <f t="shared" si="171"/>
        <v>2414.5</v>
      </c>
      <c r="H716" s="20">
        <f t="shared" si="172"/>
        <v>5.7693104162352515</v>
      </c>
    </row>
    <row r="717" spans="1:10" x14ac:dyDescent="0.25">
      <c r="A717" s="5">
        <f t="shared" si="173"/>
        <v>43853</v>
      </c>
      <c r="B717">
        <f>'0123'!B36</f>
        <v>703</v>
      </c>
      <c r="C717">
        <f>'0123'!C36</f>
        <v>653</v>
      </c>
      <c r="D717">
        <f>'0123'!D36</f>
        <v>1899.8</v>
      </c>
      <c r="E717">
        <f>'0123'!E36</f>
        <v>1761.5</v>
      </c>
      <c r="F717" s="16">
        <f t="shared" si="170"/>
        <v>2602.8000000000002</v>
      </c>
      <c r="G717">
        <f t="shared" si="171"/>
        <v>2414.5</v>
      </c>
      <c r="H717" s="20">
        <f t="shared" si="172"/>
        <v>7.7987160902878605</v>
      </c>
    </row>
    <row r="718" spans="1:10" x14ac:dyDescent="0.25">
      <c r="A718" s="5">
        <f t="shared" si="173"/>
        <v>43860</v>
      </c>
      <c r="B718">
        <f>'0130'!B36</f>
        <v>665</v>
      </c>
      <c r="C718">
        <f>'0130'!C36</f>
        <v>653</v>
      </c>
      <c r="D718">
        <f>'0130'!D36</f>
        <v>2032.1</v>
      </c>
      <c r="E718">
        <f>'0130'!E36</f>
        <v>1761.5</v>
      </c>
      <c r="F718" s="16">
        <f t="shared" si="170"/>
        <v>2697.1</v>
      </c>
      <c r="G718">
        <f t="shared" si="171"/>
        <v>2414.5</v>
      </c>
      <c r="H718" s="20">
        <f t="shared" si="172"/>
        <v>11.704286601780911</v>
      </c>
    </row>
    <row r="719" spans="1:10" x14ac:dyDescent="0.25">
      <c r="A719" s="5">
        <f t="shared" si="173"/>
        <v>43867</v>
      </c>
      <c r="B719">
        <f>'0206'!B36</f>
        <v>704</v>
      </c>
      <c r="C719">
        <f>'0206'!C36</f>
        <v>653</v>
      </c>
      <c r="D719">
        <f>'0206'!D36</f>
        <v>2097.9</v>
      </c>
      <c r="E719">
        <f>'0206'!E36</f>
        <v>1761.5</v>
      </c>
      <c r="F719" s="16">
        <f t="shared" si="170"/>
        <v>2801.9</v>
      </c>
      <c r="G719">
        <f t="shared" si="171"/>
        <v>2414.5</v>
      </c>
      <c r="H719" s="20">
        <f t="shared" si="172"/>
        <v>16.044729757713828</v>
      </c>
    </row>
    <row r="720" spans="1:10" x14ac:dyDescent="0.25">
      <c r="A720" s="5">
        <f t="shared" si="173"/>
        <v>43874</v>
      </c>
      <c r="B720">
        <f>'0213'!B37</f>
        <v>681</v>
      </c>
      <c r="C720">
        <f>'0213'!C37</f>
        <v>673.9</v>
      </c>
      <c r="D720">
        <f>'0213'!D37</f>
        <v>2155.1</v>
      </c>
      <c r="E720">
        <f>'0213'!E37</f>
        <v>2044.3</v>
      </c>
      <c r="F720" s="16">
        <f t="shared" si="170"/>
        <v>2836.1</v>
      </c>
      <c r="G720">
        <f t="shared" si="171"/>
        <v>2718.2</v>
      </c>
      <c r="H720" s="20">
        <f t="shared" si="172"/>
        <v>4.3374291810757137</v>
      </c>
    </row>
    <row r="721" spans="1:9" x14ac:dyDescent="0.25">
      <c r="A721" s="5">
        <f t="shared" si="173"/>
        <v>43881</v>
      </c>
      <c r="B721">
        <f>'0220'!B37</f>
        <v>692</v>
      </c>
      <c r="C721">
        <f>'0220'!C37</f>
        <v>637.5</v>
      </c>
      <c r="D721">
        <f>'0220'!D37</f>
        <v>2220.1</v>
      </c>
      <c r="E721">
        <f>'0220'!E37</f>
        <v>2154.8000000000002</v>
      </c>
      <c r="F721" s="16">
        <f t="shared" si="170"/>
        <v>2912.1</v>
      </c>
      <c r="G721">
        <f t="shared" si="171"/>
        <v>2792.3</v>
      </c>
      <c r="H721" s="20">
        <f t="shared" si="172"/>
        <v>4.2903699459227118</v>
      </c>
    </row>
    <row r="722" spans="1:9" x14ac:dyDescent="0.25">
      <c r="A722" s="5">
        <f t="shared" si="173"/>
        <v>43888</v>
      </c>
      <c r="B722">
        <f>'0227'!B37</f>
        <v>660</v>
      </c>
      <c r="C722">
        <f>'0227'!C37</f>
        <v>580.5</v>
      </c>
      <c r="D722">
        <f>'0227'!D37</f>
        <v>2319.8000000000002</v>
      </c>
      <c r="E722">
        <f>'0227'!E37</f>
        <v>2297.6</v>
      </c>
      <c r="F722" s="16">
        <f t="shared" si="170"/>
        <v>2979.8</v>
      </c>
      <c r="G722">
        <f t="shared" si="171"/>
        <v>2878.1</v>
      </c>
      <c r="H722" s="20">
        <f t="shared" si="172"/>
        <v>3.5335811820298213</v>
      </c>
    </row>
    <row r="723" spans="1:9" x14ac:dyDescent="0.25">
      <c r="A723" s="5">
        <f t="shared" si="173"/>
        <v>43895</v>
      </c>
      <c r="B723">
        <f>'0305'!B38</f>
        <v>714</v>
      </c>
      <c r="C723">
        <f>'0305'!C38</f>
        <v>592.5</v>
      </c>
      <c r="D723">
        <f>'0305'!D38</f>
        <v>2377.6999999999998</v>
      </c>
      <c r="E723">
        <f>'0305'!E38</f>
        <v>2297.6</v>
      </c>
      <c r="F723" s="16">
        <f t="shared" si="170"/>
        <v>3091.7</v>
      </c>
      <c r="G723">
        <f t="shared" si="171"/>
        <v>2890.1</v>
      </c>
      <c r="H723" s="20">
        <f t="shared" si="172"/>
        <v>6.9755371786443421</v>
      </c>
    </row>
    <row r="724" spans="1:9" x14ac:dyDescent="0.25">
      <c r="A724" s="5">
        <f t="shared" si="173"/>
        <v>43902</v>
      </c>
      <c r="B724">
        <f>'0312'!B38</f>
        <v>725</v>
      </c>
      <c r="C724">
        <f>'0312'!C38</f>
        <v>519</v>
      </c>
      <c r="D724">
        <f>'0312'!D38</f>
        <v>2420.6999999999998</v>
      </c>
      <c r="E724">
        <f>'0312'!E38</f>
        <v>2361.3000000000002</v>
      </c>
      <c r="F724" s="16">
        <f t="shared" si="170"/>
        <v>3145.7</v>
      </c>
      <c r="G724">
        <f t="shared" si="171"/>
        <v>2880.3</v>
      </c>
      <c r="H724" s="20">
        <f t="shared" si="172"/>
        <v>9.2143179529909922</v>
      </c>
    </row>
    <row r="725" spans="1:9" x14ac:dyDescent="0.25">
      <c r="A725" s="5">
        <f t="shared" si="173"/>
        <v>43909</v>
      </c>
      <c r="B725">
        <f>'0319'!B38</f>
        <v>660</v>
      </c>
      <c r="C725">
        <f>'0319'!C38</f>
        <v>569</v>
      </c>
      <c r="D725">
        <f>'0319'!D38</f>
        <v>2485.9</v>
      </c>
      <c r="E725">
        <f>'0319'!E38</f>
        <v>2361.3000000000002</v>
      </c>
      <c r="F725" s="16">
        <f t="shared" si="170"/>
        <v>3145.9</v>
      </c>
      <c r="G725">
        <f t="shared" si="171"/>
        <v>2930.3</v>
      </c>
      <c r="H725" s="20">
        <f t="shared" si="172"/>
        <v>7.3576084359963101</v>
      </c>
    </row>
    <row r="726" spans="1:9" x14ac:dyDescent="0.25">
      <c r="A726" s="5">
        <f t="shared" si="173"/>
        <v>43916</v>
      </c>
      <c r="B726">
        <f>'0326'!B38</f>
        <v>720</v>
      </c>
      <c r="C726">
        <f>'0326'!C38</f>
        <v>639</v>
      </c>
      <c r="D726">
        <f>'0326'!D38</f>
        <v>2485.9</v>
      </c>
      <c r="E726">
        <f>'0326'!E38</f>
        <v>2361.3000000000002</v>
      </c>
      <c r="F726" s="16">
        <f t="shared" si="170"/>
        <v>3205.9</v>
      </c>
      <c r="G726">
        <f t="shared" si="171"/>
        <v>3000.3</v>
      </c>
      <c r="H726" s="20">
        <f t="shared" si="172"/>
        <v>6.852648068526479</v>
      </c>
    </row>
    <row r="727" spans="1:9" x14ac:dyDescent="0.25">
      <c r="A727" s="5">
        <f t="shared" si="173"/>
        <v>43923</v>
      </c>
      <c r="B727">
        <f>'0402'!B38</f>
        <v>723.8</v>
      </c>
      <c r="C727">
        <f>'0402'!C38</f>
        <v>576</v>
      </c>
      <c r="D727">
        <f>'0402'!D38</f>
        <v>2485.9</v>
      </c>
      <c r="E727">
        <f>'0402'!E38</f>
        <v>2464.6999999999998</v>
      </c>
      <c r="F727" s="16">
        <f t="shared" si="170"/>
        <v>3209.7</v>
      </c>
      <c r="G727">
        <f t="shared" si="171"/>
        <v>3040.7</v>
      </c>
      <c r="H727" s="20">
        <f t="shared" si="172"/>
        <v>5.5579307396323108</v>
      </c>
    </row>
    <row r="728" spans="1:9" x14ac:dyDescent="0.25">
      <c r="A728" s="5">
        <f t="shared" si="173"/>
        <v>43930</v>
      </c>
      <c r="B728">
        <f>'0409'!B38</f>
        <v>603.79999999999995</v>
      </c>
      <c r="C728">
        <f>'0409'!C38</f>
        <v>432</v>
      </c>
      <c r="D728">
        <f>'0409'!D38</f>
        <v>2606.5</v>
      </c>
      <c r="E728">
        <f>'0409'!E38</f>
        <v>2617.6</v>
      </c>
      <c r="F728" s="16">
        <f t="shared" si="170"/>
        <v>3210.3</v>
      </c>
      <c r="G728">
        <f t="shared" si="171"/>
        <v>3049.6</v>
      </c>
      <c r="H728" s="20">
        <f t="shared" si="172"/>
        <v>5.2695435466946661</v>
      </c>
    </row>
    <row r="729" spans="1:9" x14ac:dyDescent="0.25">
      <c r="A729" s="5">
        <f t="shared" si="173"/>
        <v>43937</v>
      </c>
      <c r="B729">
        <f>'0416'!B38</f>
        <v>611.79999999999995</v>
      </c>
      <c r="C729">
        <f>'0416'!C38</f>
        <v>419.2</v>
      </c>
      <c r="D729">
        <f>'0416'!D38</f>
        <v>2663.5</v>
      </c>
      <c r="E729">
        <f>'0416'!E38</f>
        <v>2668.2</v>
      </c>
      <c r="F729" s="16">
        <f t="shared" si="170"/>
        <v>3275.3</v>
      </c>
      <c r="G729">
        <f t="shared" si="171"/>
        <v>3087.3999999999996</v>
      </c>
      <c r="H729" s="20">
        <f t="shared" si="172"/>
        <v>6.0860270778001047</v>
      </c>
    </row>
    <row r="730" spans="1:9" x14ac:dyDescent="0.25">
      <c r="A730" s="5">
        <f t="shared" si="173"/>
        <v>43944</v>
      </c>
      <c r="B730">
        <f>'0423'!B38</f>
        <v>686.8</v>
      </c>
      <c r="C730">
        <f>'0423'!C38</f>
        <v>402</v>
      </c>
      <c r="D730">
        <f>'0423'!D38</f>
        <v>2698.7</v>
      </c>
      <c r="E730">
        <f>'0423'!E38</f>
        <v>2725.5</v>
      </c>
      <c r="F730" s="16">
        <f t="shared" si="170"/>
        <v>3385.5</v>
      </c>
      <c r="G730">
        <f t="shared" si="171"/>
        <v>3127.5</v>
      </c>
      <c r="H730" s="20">
        <f t="shared" si="172"/>
        <v>8.249400479616309</v>
      </c>
    </row>
    <row r="731" spans="1:9" x14ac:dyDescent="0.25">
      <c r="A731" s="5">
        <f t="shared" si="173"/>
        <v>43951</v>
      </c>
      <c r="B731">
        <f>'0430'!B38</f>
        <v>633.20000000000005</v>
      </c>
      <c r="C731">
        <f>'0430'!C38</f>
        <v>432</v>
      </c>
      <c r="D731">
        <f>'0430'!D38</f>
        <v>2821.2</v>
      </c>
      <c r="E731">
        <f>'0430'!E38</f>
        <v>2725.5</v>
      </c>
      <c r="F731" s="16">
        <f t="shared" si="170"/>
        <v>3454.3999999999996</v>
      </c>
      <c r="G731">
        <f t="shared" si="171"/>
        <v>3157.5</v>
      </c>
      <c r="H731" s="20">
        <f t="shared" si="172"/>
        <v>9.4030087094219894</v>
      </c>
      <c r="I731">
        <f>'0430'!F38</f>
        <v>240</v>
      </c>
    </row>
    <row r="732" spans="1:9" x14ac:dyDescent="0.25">
      <c r="A732" s="5">
        <f t="shared" si="173"/>
        <v>43958</v>
      </c>
      <c r="B732">
        <f>'0507'!B38</f>
        <v>652.20000000000005</v>
      </c>
      <c r="C732">
        <f>'0507'!C38</f>
        <v>372</v>
      </c>
      <c r="D732">
        <f>'0507'!D38</f>
        <v>2864</v>
      </c>
      <c r="E732">
        <f>'0507'!E38</f>
        <v>2837</v>
      </c>
      <c r="F732" s="16">
        <f t="shared" si="170"/>
        <v>3516.2</v>
      </c>
      <c r="G732">
        <f t="shared" si="171"/>
        <v>3209</v>
      </c>
      <c r="H732" s="20">
        <f t="shared" si="172"/>
        <v>9.5730757245247702</v>
      </c>
      <c r="I732">
        <f>'0507'!F38</f>
        <v>240</v>
      </c>
    </row>
    <row r="733" spans="1:9" x14ac:dyDescent="0.25">
      <c r="A733" s="5">
        <f t="shared" si="173"/>
        <v>43965</v>
      </c>
      <c r="B733">
        <f>'0514'!B38</f>
        <v>647</v>
      </c>
      <c r="C733">
        <f>'0514'!C38</f>
        <v>262</v>
      </c>
      <c r="D733">
        <f>'0514'!D38</f>
        <v>2928.3</v>
      </c>
      <c r="E733">
        <f>'0514'!E38</f>
        <v>2955.1</v>
      </c>
      <c r="F733" s="16">
        <f t="shared" si="170"/>
        <v>3575.3</v>
      </c>
      <c r="G733">
        <f t="shared" si="171"/>
        <v>3217.1</v>
      </c>
      <c r="H733" s="20">
        <f t="shared" si="172"/>
        <v>11.134251344378487</v>
      </c>
      <c r="I733">
        <f>'0514'!F38</f>
        <v>290</v>
      </c>
    </row>
    <row r="734" spans="1:9" x14ac:dyDescent="0.25">
      <c r="A734" s="5">
        <f t="shared" si="173"/>
        <v>43972</v>
      </c>
      <c r="B734">
        <f>'0521'!B38</f>
        <v>592</v>
      </c>
      <c r="C734">
        <f>'0521'!C38</f>
        <v>247</v>
      </c>
      <c r="D734">
        <f>'0521'!D38</f>
        <v>2986.1</v>
      </c>
      <c r="E734">
        <f>'0521'!E38</f>
        <v>2989.7</v>
      </c>
      <c r="F734" s="16">
        <f t="shared" si="170"/>
        <v>3578.1</v>
      </c>
      <c r="G734">
        <f t="shared" si="171"/>
        <v>3236.7</v>
      </c>
      <c r="H734" s="20">
        <f t="shared" si="172"/>
        <v>10.547780146445461</v>
      </c>
      <c r="I734">
        <f>'0521'!F38</f>
        <v>352</v>
      </c>
    </row>
    <row r="735" spans="1:9" x14ac:dyDescent="0.25">
      <c r="A735" s="5">
        <f t="shared" si="173"/>
        <v>43979</v>
      </c>
      <c r="B735">
        <f>'0528'!B38</f>
        <v>518.1</v>
      </c>
      <c r="C735">
        <f>'0528'!C38</f>
        <v>187</v>
      </c>
      <c r="D735">
        <f>'0528'!D38</f>
        <v>3065.8</v>
      </c>
      <c r="E735">
        <f>'0528'!E38</f>
        <v>3046.7</v>
      </c>
      <c r="F735" s="16">
        <f t="shared" si="170"/>
        <v>3583.9</v>
      </c>
      <c r="G735">
        <f t="shared" si="171"/>
        <v>3233.7</v>
      </c>
      <c r="H735" s="20">
        <f t="shared" si="172"/>
        <v>10.829699724773478</v>
      </c>
      <c r="I735">
        <f>'0528'!F38</f>
        <v>462</v>
      </c>
    </row>
    <row r="736" spans="1:9" x14ac:dyDescent="0.25">
      <c r="A736" s="5">
        <f t="shared" si="173"/>
        <v>43986</v>
      </c>
      <c r="B736">
        <f>'0604'!B30</f>
        <v>975.5</v>
      </c>
      <c r="C736">
        <f>'0604'!C30</f>
        <v>737</v>
      </c>
      <c r="D736">
        <f>'0604'!D30</f>
        <v>0</v>
      </c>
      <c r="E736">
        <f>'0604'!E30</f>
        <v>0</v>
      </c>
      <c r="F736" s="16">
        <f t="shared" si="170"/>
        <v>975.5</v>
      </c>
      <c r="G736">
        <f t="shared" si="171"/>
        <v>737</v>
      </c>
      <c r="H736" s="20">
        <f t="shared" si="172"/>
        <v>32.360922659430116</v>
      </c>
      <c r="I736">
        <f>'0604'!F30</f>
        <v>0</v>
      </c>
    </row>
    <row r="737" spans="1:8" x14ac:dyDescent="0.25">
      <c r="A737" s="5">
        <f t="shared" si="173"/>
        <v>43993</v>
      </c>
      <c r="B737">
        <f>'0611'!B31</f>
        <v>890.5</v>
      </c>
      <c r="C737">
        <f>'0611'!C31</f>
        <v>677</v>
      </c>
      <c r="D737">
        <f>'0611'!D31</f>
        <v>118.1</v>
      </c>
      <c r="E737">
        <f>'0611'!E31</f>
        <v>65.900000000000006</v>
      </c>
      <c r="F737" s="16">
        <f t="shared" si="170"/>
        <v>1008.6</v>
      </c>
      <c r="G737">
        <f t="shared" si="171"/>
        <v>742.9</v>
      </c>
      <c r="H737" s="20">
        <f t="shared" si="172"/>
        <v>35.765244312828102</v>
      </c>
    </row>
    <row r="738" spans="1:8" x14ac:dyDescent="0.25">
      <c r="A738" s="5">
        <f t="shared" si="173"/>
        <v>44000</v>
      </c>
      <c r="B738">
        <f>'0618'!B31</f>
        <v>856.5</v>
      </c>
      <c r="C738">
        <f>'0618'!C31</f>
        <v>793</v>
      </c>
      <c r="D738">
        <f>'0618'!D31</f>
        <v>154.9</v>
      </c>
      <c r="E738">
        <f>'0618'!E31</f>
        <v>65.900000000000006</v>
      </c>
      <c r="F738" s="16">
        <f t="shared" si="170"/>
        <v>1011.4</v>
      </c>
      <c r="G738">
        <f t="shared" si="171"/>
        <v>858.9</v>
      </c>
      <c r="H738" s="20">
        <f t="shared" si="172"/>
        <v>17.75526836651531</v>
      </c>
    </row>
    <row r="739" spans="1:8" x14ac:dyDescent="0.25">
      <c r="A739" s="5">
        <f t="shared" si="173"/>
        <v>44007</v>
      </c>
      <c r="B739">
        <f>'0625'!B31</f>
        <v>724.5</v>
      </c>
      <c r="C739">
        <f>'0625'!C31</f>
        <v>741.5</v>
      </c>
      <c r="D739">
        <f>'0625'!D31</f>
        <v>321.10000000000002</v>
      </c>
      <c r="E739">
        <f>'0625'!E31</f>
        <v>151.30000000000001</v>
      </c>
      <c r="F739" s="16">
        <f t="shared" si="170"/>
        <v>1045.5999999999999</v>
      </c>
      <c r="G739">
        <f t="shared" si="171"/>
        <v>892.8</v>
      </c>
      <c r="H739" s="20">
        <f t="shared" si="172"/>
        <v>17.114695340501783</v>
      </c>
    </row>
    <row r="740" spans="1:8" x14ac:dyDescent="0.25">
      <c r="A740" s="5">
        <f t="shared" si="173"/>
        <v>44014</v>
      </c>
      <c r="B740">
        <f>'0702'!B31</f>
        <v>797.5</v>
      </c>
      <c r="C740">
        <f>'0702'!C31</f>
        <v>701</v>
      </c>
      <c r="D740">
        <f>'0702'!D31</f>
        <v>321.10000000000002</v>
      </c>
      <c r="E740">
        <f>'0702'!E31</f>
        <v>315.5</v>
      </c>
      <c r="F740" s="16">
        <f t="shared" si="170"/>
        <v>1118.5999999999999</v>
      </c>
      <c r="G740">
        <f t="shared" si="171"/>
        <v>1016.5</v>
      </c>
      <c r="H740" s="20">
        <f t="shared" si="172"/>
        <v>10.044269552385622</v>
      </c>
    </row>
    <row r="741" spans="1:8" x14ac:dyDescent="0.25">
      <c r="A741" s="5">
        <f t="shared" si="173"/>
        <v>44021</v>
      </c>
      <c r="B741">
        <f>'0709'!B32</f>
        <v>797.5</v>
      </c>
      <c r="C741">
        <f>'0709'!C32</f>
        <v>717</v>
      </c>
      <c r="D741">
        <f>'0709'!D32</f>
        <v>387.1</v>
      </c>
      <c r="E741">
        <f>'0709'!E32</f>
        <v>315.5</v>
      </c>
      <c r="F741" s="16">
        <f t="shared" si="170"/>
        <v>1184.5999999999999</v>
      </c>
      <c r="G741">
        <f t="shared" si="171"/>
        <v>1032.5</v>
      </c>
      <c r="H741" s="20">
        <f t="shared" si="172"/>
        <v>14.73123486682808</v>
      </c>
    </row>
    <row r="742" spans="1:8" x14ac:dyDescent="0.25">
      <c r="A742" s="5">
        <f t="shared" si="173"/>
        <v>44028</v>
      </c>
      <c r="B742">
        <f>'0716'!B32</f>
        <v>825</v>
      </c>
      <c r="C742">
        <f>'0716'!C32</f>
        <v>657</v>
      </c>
      <c r="D742">
        <f>'0716'!D32</f>
        <v>387.1</v>
      </c>
      <c r="E742">
        <f>'0716'!E32</f>
        <v>381.5</v>
      </c>
      <c r="F742" s="16">
        <f t="shared" si="170"/>
        <v>1212.0999999999999</v>
      </c>
      <c r="G742">
        <f t="shared" si="171"/>
        <v>1038.5</v>
      </c>
      <c r="H742" s="20">
        <f t="shared" si="172"/>
        <v>16.716417910447756</v>
      </c>
    </row>
    <row r="743" spans="1:8" x14ac:dyDescent="0.25">
      <c r="A743" s="5">
        <f t="shared" si="173"/>
        <v>44035</v>
      </c>
      <c r="B743">
        <f>'0723'!B32</f>
        <v>864</v>
      </c>
      <c r="C743">
        <f>'0723'!C32</f>
        <v>695</v>
      </c>
      <c r="D743">
        <f>'0723'!D32</f>
        <v>480.6</v>
      </c>
      <c r="E743">
        <f>'0723'!E32</f>
        <v>415.4</v>
      </c>
      <c r="F743" s="16">
        <f t="shared" si="170"/>
        <v>1344.6</v>
      </c>
      <c r="G743">
        <f t="shared" si="171"/>
        <v>1110.4000000000001</v>
      </c>
      <c r="H743" s="20">
        <f t="shared" si="172"/>
        <v>21.091498559077792</v>
      </c>
    </row>
    <row r="744" spans="1:8" x14ac:dyDescent="0.25">
      <c r="A744" s="5">
        <f t="shared" si="173"/>
        <v>44042</v>
      </c>
      <c r="B744">
        <f>'0730'!B32</f>
        <v>763</v>
      </c>
      <c r="C744">
        <f>'0730'!C32</f>
        <v>715</v>
      </c>
      <c r="D744">
        <f>'0730'!D32</f>
        <v>583.4</v>
      </c>
      <c r="E744">
        <f>'0730'!E32</f>
        <v>472</v>
      </c>
      <c r="F744" s="16">
        <f t="shared" si="170"/>
        <v>1346.4</v>
      </c>
      <c r="G744">
        <f t="shared" si="171"/>
        <v>1187</v>
      </c>
      <c r="H744" s="20">
        <f t="shared" si="172"/>
        <v>13.428812131423772</v>
      </c>
    </row>
    <row r="745" spans="1:8" x14ac:dyDescent="0.25">
      <c r="A745" s="5">
        <f t="shared" si="173"/>
        <v>44049</v>
      </c>
      <c r="B745">
        <f>'0806'!B33</f>
        <v>739</v>
      </c>
      <c r="C745">
        <f>'0806'!C33</f>
        <v>691.5</v>
      </c>
      <c r="D745">
        <f>'0806'!D33</f>
        <v>674.2</v>
      </c>
      <c r="E745">
        <f>'0806'!E33</f>
        <v>523.5</v>
      </c>
      <c r="F745" s="16">
        <f t="shared" si="170"/>
        <v>1413.2</v>
      </c>
      <c r="G745">
        <f t="shared" si="171"/>
        <v>1215</v>
      </c>
      <c r="H745" s="20">
        <f t="shared" si="172"/>
        <v>16.31275720164609</v>
      </c>
    </row>
    <row r="746" spans="1:8" x14ac:dyDescent="0.25">
      <c r="A746" s="5">
        <f t="shared" si="173"/>
        <v>44056</v>
      </c>
      <c r="B746">
        <f>'0813'!B33</f>
        <v>902.3</v>
      </c>
      <c r="C746">
        <f>'0813'!C33</f>
        <v>615</v>
      </c>
      <c r="D746">
        <f>'0813'!D33</f>
        <v>693.8</v>
      </c>
      <c r="E746">
        <f>'0813'!E33</f>
        <v>636.6</v>
      </c>
      <c r="F746" s="16">
        <f t="shared" si="170"/>
        <v>1596.1</v>
      </c>
      <c r="G746">
        <f t="shared" si="171"/>
        <v>1251.5999999999999</v>
      </c>
      <c r="H746" s="20">
        <f t="shared" si="172"/>
        <v>27.524768296580369</v>
      </c>
    </row>
    <row r="747" spans="1:8" x14ac:dyDescent="0.25">
      <c r="A747" s="5">
        <f t="shared" si="173"/>
        <v>44063</v>
      </c>
      <c r="B747">
        <f>'0820'!B33</f>
        <v>864.3</v>
      </c>
      <c r="C747">
        <f>'0820'!C33</f>
        <v>615</v>
      </c>
      <c r="D747">
        <f>'0820'!D33</f>
        <v>785.4</v>
      </c>
      <c r="E747">
        <f>'0820'!E33</f>
        <v>636.6</v>
      </c>
      <c r="F747" s="16">
        <f t="shared" si="170"/>
        <v>1649.6999999999998</v>
      </c>
      <c r="G747">
        <f t="shared" si="171"/>
        <v>1251.5999999999999</v>
      </c>
      <c r="H747" s="20">
        <f t="shared" si="172"/>
        <v>31.807286673058478</v>
      </c>
    </row>
    <row r="748" spans="1:8" x14ac:dyDescent="0.25">
      <c r="A748" s="5">
        <f t="shared" si="173"/>
        <v>44070</v>
      </c>
      <c r="B748">
        <f>'0827'!B34</f>
        <v>917.8</v>
      </c>
      <c r="C748">
        <f>'0827'!C34</f>
        <v>544.5</v>
      </c>
      <c r="D748">
        <f>'0827'!D34</f>
        <v>848.3</v>
      </c>
      <c r="E748">
        <f>'0827'!E34</f>
        <v>793.3</v>
      </c>
      <c r="F748" s="16">
        <f t="shared" si="170"/>
        <v>1766.1</v>
      </c>
      <c r="G748">
        <f t="shared" si="171"/>
        <v>1337.8</v>
      </c>
      <c r="H748" s="20">
        <f t="shared" si="172"/>
        <v>32.015248916130965</v>
      </c>
    </row>
    <row r="749" spans="1:8" x14ac:dyDescent="0.25">
      <c r="A749" s="5">
        <f t="shared" si="173"/>
        <v>44077</v>
      </c>
      <c r="B749">
        <f>'0903'!B35</f>
        <v>985</v>
      </c>
      <c r="C749">
        <f>'0903'!C35</f>
        <v>653.5</v>
      </c>
      <c r="D749">
        <f>'0903'!D35</f>
        <v>904.2</v>
      </c>
      <c r="E749">
        <f>'0903'!E35</f>
        <v>793.3</v>
      </c>
      <c r="F749" s="16">
        <f t="shared" si="170"/>
        <v>1889.2</v>
      </c>
      <c r="G749">
        <f t="shared" si="171"/>
        <v>1446.8</v>
      </c>
      <c r="H749" s="20">
        <f t="shared" si="172"/>
        <v>30.577826928393705</v>
      </c>
    </row>
    <row r="750" spans="1:8" x14ac:dyDescent="0.25">
      <c r="A750" s="5">
        <f t="shared" si="173"/>
        <v>44084</v>
      </c>
      <c r="B750">
        <f>'0910'!B35</f>
        <v>965.1</v>
      </c>
      <c r="C750">
        <f>'0910'!C35</f>
        <v>633.5</v>
      </c>
      <c r="D750">
        <f>'0910'!D35</f>
        <v>980.7</v>
      </c>
      <c r="E750">
        <f>'0910'!E35</f>
        <v>793.3</v>
      </c>
      <c r="F750" s="16">
        <f t="shared" si="170"/>
        <v>1945.8000000000002</v>
      </c>
      <c r="G750">
        <f t="shared" si="171"/>
        <v>1426.8</v>
      </c>
      <c r="H750" s="20">
        <f t="shared" si="172"/>
        <v>36.375105130361661</v>
      </c>
    </row>
    <row r="751" spans="1:8" x14ac:dyDescent="0.25">
      <c r="A751" s="5">
        <f t="shared" si="173"/>
        <v>44091</v>
      </c>
      <c r="B751">
        <f>'0917'!B35</f>
        <v>1006.1</v>
      </c>
      <c r="C751">
        <f>'0917'!C35</f>
        <v>650.5</v>
      </c>
      <c r="D751">
        <f>'0917'!D35</f>
        <v>980.7</v>
      </c>
      <c r="E751">
        <f>'0917'!E35</f>
        <v>838.2</v>
      </c>
      <c r="F751" s="16">
        <f t="shared" si="170"/>
        <v>1986.8000000000002</v>
      </c>
      <c r="G751">
        <f t="shared" si="171"/>
        <v>1488.7</v>
      </c>
      <c r="H751" s="20">
        <f t="shared" si="172"/>
        <v>33.458722375226714</v>
      </c>
    </row>
    <row r="752" spans="1:8" x14ac:dyDescent="0.25">
      <c r="A752" s="5">
        <f t="shared" si="173"/>
        <v>44098</v>
      </c>
      <c r="B752">
        <f>'0924'!B35</f>
        <v>939.5</v>
      </c>
      <c r="C752">
        <f>'0924'!C35</f>
        <v>653.5</v>
      </c>
      <c r="D752">
        <f>'0924'!D35</f>
        <v>1053.5</v>
      </c>
      <c r="E752">
        <f>'0924'!E35</f>
        <v>896.6</v>
      </c>
      <c r="F752" s="16">
        <f t="shared" si="170"/>
        <v>1993</v>
      </c>
      <c r="G752">
        <f t="shared" si="171"/>
        <v>1550.1</v>
      </c>
      <c r="H752" s="20">
        <f t="shared" si="172"/>
        <v>28.572350170956717</v>
      </c>
    </row>
    <row r="753" spans="1:8" x14ac:dyDescent="0.25">
      <c r="A753" s="5">
        <f t="shared" si="173"/>
        <v>44105</v>
      </c>
      <c r="B753">
        <f>'1001'!B35</f>
        <v>967.2</v>
      </c>
      <c r="C753">
        <f>'1001'!C35</f>
        <v>600.5</v>
      </c>
      <c r="D753">
        <f>'1001'!D35</f>
        <v>1228.7</v>
      </c>
      <c r="E753">
        <f>'1001'!E35</f>
        <v>1006.3</v>
      </c>
      <c r="F753" s="16">
        <f t="shared" si="170"/>
        <v>2195.9</v>
      </c>
      <c r="G753">
        <f t="shared" si="171"/>
        <v>1606.8</v>
      </c>
      <c r="H753" s="20">
        <f t="shared" si="172"/>
        <v>36.662932536718948</v>
      </c>
    </row>
    <row r="754" spans="1:8" x14ac:dyDescent="0.25">
      <c r="A754" s="5">
        <f t="shared" si="173"/>
        <v>44112</v>
      </c>
      <c r="B754">
        <f>'1008'!B36</f>
        <v>884.5</v>
      </c>
      <c r="C754">
        <f>'1008'!C36</f>
        <v>601.5</v>
      </c>
      <c r="D754">
        <f>'1008'!D36</f>
        <v>1283</v>
      </c>
      <c r="E754">
        <f>'1008'!E36</f>
        <v>1006.3</v>
      </c>
      <c r="F754" s="16">
        <f t="shared" si="170"/>
        <v>2167.5</v>
      </c>
      <c r="G754">
        <f t="shared" si="171"/>
        <v>1607.8</v>
      </c>
      <c r="H754" s="20">
        <f t="shared" si="172"/>
        <v>34.811543724343828</v>
      </c>
    </row>
    <row r="755" spans="1:8" x14ac:dyDescent="0.25">
      <c r="A755" s="5">
        <f t="shared" si="173"/>
        <v>44119</v>
      </c>
      <c r="B755">
        <f>'1015'!B36</f>
        <v>944.5</v>
      </c>
      <c r="C755">
        <f>'1015'!C36</f>
        <v>421</v>
      </c>
      <c r="D755">
        <f>'1015'!D36</f>
        <v>1283</v>
      </c>
      <c r="E755">
        <f>'1015'!E36</f>
        <v>1193.7</v>
      </c>
      <c r="F755" s="16">
        <f t="shared" si="170"/>
        <v>2227.5</v>
      </c>
      <c r="G755">
        <f t="shared" si="171"/>
        <v>1614.7</v>
      </c>
      <c r="H755" s="20">
        <f t="shared" si="172"/>
        <v>37.951322227039071</v>
      </c>
    </row>
    <row r="756" spans="1:8" x14ac:dyDescent="0.25">
      <c r="A756" s="5">
        <f t="shared" si="173"/>
        <v>44126</v>
      </c>
      <c r="B756">
        <f>'1022'!B36</f>
        <v>1004.5</v>
      </c>
      <c r="C756">
        <f>'1022'!C36</f>
        <v>533</v>
      </c>
      <c r="D756">
        <f>'1022'!D36</f>
        <v>1283</v>
      </c>
      <c r="E756">
        <f>'1022'!E36</f>
        <v>1193.7</v>
      </c>
      <c r="F756" s="16">
        <f t="shared" si="170"/>
        <v>2287.5</v>
      </c>
      <c r="G756">
        <f t="shared" si="171"/>
        <v>1726.7</v>
      </c>
      <c r="H756" s="20">
        <f t="shared" si="172"/>
        <v>32.478137487693282</v>
      </c>
    </row>
    <row r="757" spans="1:8" x14ac:dyDescent="0.25">
      <c r="A757" s="5">
        <f t="shared" si="173"/>
        <v>44133</v>
      </c>
      <c r="B757">
        <f>'1029'!B36</f>
        <v>1063.5</v>
      </c>
      <c r="C757">
        <f>'1029'!C36</f>
        <v>532</v>
      </c>
      <c r="D757">
        <f>'1029'!D36</f>
        <v>1283</v>
      </c>
      <c r="E757">
        <f>'1029'!E36</f>
        <v>1258.7</v>
      </c>
      <c r="F757" s="16">
        <f t="shared" si="170"/>
        <v>2346.5</v>
      </c>
      <c r="G757">
        <f t="shared" si="171"/>
        <v>1790.7</v>
      </c>
      <c r="H757" s="20">
        <f t="shared" si="172"/>
        <v>31.038141508907135</v>
      </c>
    </row>
    <row r="758" spans="1:8" x14ac:dyDescent="0.25">
      <c r="A758" s="5">
        <f t="shared" si="173"/>
        <v>44140</v>
      </c>
      <c r="B758">
        <f>'1105'!B36</f>
        <v>968.5</v>
      </c>
      <c r="C758">
        <f>'1105'!C36</f>
        <v>502</v>
      </c>
      <c r="D758">
        <f>'1105'!D36</f>
        <v>1404.1</v>
      </c>
      <c r="E758">
        <f>'1105'!E36</f>
        <v>1324.6</v>
      </c>
      <c r="F758" s="16">
        <f t="shared" si="170"/>
        <v>2372.6</v>
      </c>
      <c r="G758">
        <f t="shared" si="171"/>
        <v>1826.6</v>
      </c>
      <c r="H758" s="20">
        <f t="shared" si="172"/>
        <v>29.891601883280416</v>
      </c>
    </row>
    <row r="759" spans="1:8" x14ac:dyDescent="0.25">
      <c r="A759" s="5">
        <f t="shared" si="173"/>
        <v>44147</v>
      </c>
      <c r="B759">
        <f>'1112'!B36</f>
        <v>888.5</v>
      </c>
      <c r="C759">
        <f>'1112'!C36</f>
        <v>452</v>
      </c>
      <c r="D759">
        <f>'1112'!D36</f>
        <v>1483</v>
      </c>
      <c r="E759">
        <f>'1112'!E36</f>
        <v>1378.3</v>
      </c>
      <c r="F759" s="16">
        <f t="shared" si="170"/>
        <v>2371.5</v>
      </c>
      <c r="G759">
        <f t="shared" si="171"/>
        <v>1830.3</v>
      </c>
      <c r="H759" s="20">
        <f t="shared" si="172"/>
        <v>29.568923127356172</v>
      </c>
    </row>
    <row r="760" spans="1:8" x14ac:dyDescent="0.25">
      <c r="A760" s="5">
        <f t="shared" si="173"/>
        <v>44154</v>
      </c>
      <c r="B760">
        <f>'1119'!B36</f>
        <v>918.5</v>
      </c>
      <c r="C760">
        <f>'1119'!C36</f>
        <v>527</v>
      </c>
      <c r="D760">
        <f>'1119'!D36</f>
        <v>1515.4</v>
      </c>
      <c r="E760">
        <f>'1119'!E36</f>
        <v>1497.9</v>
      </c>
      <c r="F760" s="16">
        <f t="shared" si="170"/>
        <v>2433.9</v>
      </c>
      <c r="G760">
        <f t="shared" si="171"/>
        <v>2024.9</v>
      </c>
      <c r="H760" s="20">
        <f t="shared" si="172"/>
        <v>20.198528322386288</v>
      </c>
    </row>
    <row r="761" spans="1:8" x14ac:dyDescent="0.25">
      <c r="A761" s="5">
        <f t="shared" si="173"/>
        <v>44161</v>
      </c>
      <c r="B761">
        <f>'1126'!B36</f>
        <v>806.5</v>
      </c>
      <c r="C761">
        <f>'1126'!C36</f>
        <v>554</v>
      </c>
      <c r="D761">
        <f>'1126'!D36</f>
        <v>1636.1</v>
      </c>
      <c r="E761">
        <f>'1126'!E36</f>
        <v>1497.9</v>
      </c>
      <c r="F761" s="16">
        <f t="shared" si="170"/>
        <v>2442.6</v>
      </c>
      <c r="G761">
        <f t="shared" si="171"/>
        <v>2051.9</v>
      </c>
      <c r="H761" s="20">
        <f t="shared" si="172"/>
        <v>19.040888932209164</v>
      </c>
    </row>
    <row r="762" spans="1:8" x14ac:dyDescent="0.25">
      <c r="A762" s="5">
        <f t="shared" si="173"/>
        <v>44168</v>
      </c>
      <c r="B762">
        <f>'1203'!B36</f>
        <v>746.5</v>
      </c>
      <c r="C762">
        <f>'1203'!C36</f>
        <v>585</v>
      </c>
      <c r="D762">
        <f>'1203'!D36</f>
        <v>1702.1</v>
      </c>
      <c r="E762">
        <f>'1203'!E36</f>
        <v>1552.8</v>
      </c>
      <c r="F762" s="16">
        <f t="shared" si="170"/>
        <v>2448.6</v>
      </c>
      <c r="G762">
        <f t="shared" si="171"/>
        <v>2137.8000000000002</v>
      </c>
      <c r="H762" s="20">
        <f t="shared" si="172"/>
        <v>14.538310412573651</v>
      </c>
    </row>
    <row r="763" spans="1:8" x14ac:dyDescent="0.25">
      <c r="A763" s="5">
        <f t="shared" si="173"/>
        <v>44175</v>
      </c>
      <c r="B763">
        <f>'1210'!B36</f>
        <v>798.5</v>
      </c>
      <c r="C763">
        <f>'1210'!C36</f>
        <v>679</v>
      </c>
      <c r="D763">
        <f>'1210'!D36</f>
        <v>1702.1</v>
      </c>
      <c r="E763">
        <f>'1210'!E36</f>
        <v>1585.2</v>
      </c>
      <c r="F763" s="16">
        <f t="shared" si="170"/>
        <v>2500.6</v>
      </c>
      <c r="G763">
        <f t="shared" si="171"/>
        <v>2264.1999999999998</v>
      </c>
      <c r="H763" s="20">
        <f t="shared" si="172"/>
        <v>10.440773783234691</v>
      </c>
    </row>
    <row r="764" spans="1:8" x14ac:dyDescent="0.25">
      <c r="A764" s="5">
        <f t="shared" si="173"/>
        <v>44182</v>
      </c>
      <c r="B764">
        <f>'1217'!B36</f>
        <v>828.5</v>
      </c>
      <c r="C764">
        <f>'1217'!C36</f>
        <v>725</v>
      </c>
      <c r="D764">
        <f>'1217'!D36</f>
        <v>1702.1</v>
      </c>
      <c r="E764">
        <f>'1217'!E36</f>
        <v>1686.6</v>
      </c>
      <c r="F764" s="16">
        <f t="shared" si="170"/>
        <v>2530.6</v>
      </c>
      <c r="G764">
        <f t="shared" si="171"/>
        <v>2411.6</v>
      </c>
      <c r="H764" s="20">
        <f t="shared" si="172"/>
        <v>4.9344833305689173</v>
      </c>
    </row>
    <row r="765" spans="1:8" x14ac:dyDescent="0.25">
      <c r="A765" s="5">
        <f t="shared" si="173"/>
        <v>44189</v>
      </c>
      <c r="B765">
        <f>'1224'!B36</f>
        <v>804.5</v>
      </c>
      <c r="C765">
        <f>'1224'!C36</f>
        <v>725</v>
      </c>
      <c r="D765">
        <f>'1224'!D36</f>
        <v>1807.1</v>
      </c>
      <c r="E765">
        <f>'1224'!E36</f>
        <v>1686.6</v>
      </c>
      <c r="F765" s="16">
        <f t="shared" si="170"/>
        <v>2611.6</v>
      </c>
      <c r="G765">
        <f t="shared" si="171"/>
        <v>2411.6</v>
      </c>
      <c r="H765" s="20">
        <f t="shared" si="172"/>
        <v>8.2932492950738013</v>
      </c>
    </row>
    <row r="766" spans="1:8" x14ac:dyDescent="0.25">
      <c r="A766" s="5">
        <f t="shared" si="173"/>
        <v>44196</v>
      </c>
      <c r="B766">
        <f>'1231'!B36</f>
        <v>710.5</v>
      </c>
      <c r="C766">
        <f>'1231'!C36</f>
        <v>671</v>
      </c>
      <c r="D766">
        <f>'1231'!D36</f>
        <v>1934.4</v>
      </c>
      <c r="E766">
        <f>'1231'!E36</f>
        <v>1750.8</v>
      </c>
      <c r="F766" s="16">
        <f t="shared" si="170"/>
        <v>2644.9</v>
      </c>
      <c r="G766">
        <f t="shared" si="171"/>
        <v>2421.8000000000002</v>
      </c>
      <c r="H766" s="20">
        <f t="shared" si="172"/>
        <v>9.2121562474192675</v>
      </c>
    </row>
    <row r="767" spans="1:8" x14ac:dyDescent="0.25">
      <c r="A767" s="5">
        <f t="shared" si="173"/>
        <v>44203</v>
      </c>
      <c r="B767">
        <f>'0107'!B36</f>
        <v>657.8</v>
      </c>
      <c r="C767">
        <f>'0107'!C36</f>
        <v>714</v>
      </c>
      <c r="D767">
        <f>'0107'!D36</f>
        <v>1991.3</v>
      </c>
      <c r="E767">
        <f>'0107'!E36</f>
        <v>1835.8</v>
      </c>
      <c r="F767" s="16">
        <f t="shared" si="170"/>
        <v>2649.1</v>
      </c>
      <c r="G767">
        <f t="shared" si="171"/>
        <v>2549.8000000000002</v>
      </c>
      <c r="H767" s="20">
        <f t="shared" si="172"/>
        <v>3.8944230920072043</v>
      </c>
    </row>
    <row r="768" spans="1:8" x14ac:dyDescent="0.25">
      <c r="A768" s="5">
        <f t="shared" si="173"/>
        <v>44210</v>
      </c>
      <c r="B768">
        <f>'0114'!B36</f>
        <v>657.8</v>
      </c>
      <c r="C768">
        <f>'0114'!C36</f>
        <v>654</v>
      </c>
      <c r="D768">
        <f>'0114'!D36</f>
        <v>1991.3</v>
      </c>
      <c r="E768">
        <f>'0114'!E36</f>
        <v>1899.8</v>
      </c>
      <c r="F768" s="16">
        <f t="shared" si="170"/>
        <v>2649.1</v>
      </c>
      <c r="G768">
        <f t="shared" si="171"/>
        <v>2553.8000000000002</v>
      </c>
      <c r="H768" s="20">
        <f t="shared" si="172"/>
        <v>3.7316939462761267</v>
      </c>
    </row>
    <row r="769" spans="1:9" x14ac:dyDescent="0.25">
      <c r="A769" s="5">
        <f t="shared" si="173"/>
        <v>44217</v>
      </c>
      <c r="B769">
        <f>'0121'!B36</f>
        <v>653.79999999999995</v>
      </c>
      <c r="C769">
        <f>'0121'!C36</f>
        <v>703</v>
      </c>
      <c r="D769">
        <f>'0121'!D36</f>
        <v>2048.6</v>
      </c>
      <c r="E769">
        <f>'0121'!E36</f>
        <v>1899.8</v>
      </c>
      <c r="F769" s="16">
        <f t="shared" si="170"/>
        <v>2702.3999999999996</v>
      </c>
      <c r="G769">
        <f t="shared" si="171"/>
        <v>2602.8000000000002</v>
      </c>
      <c r="H769" s="20">
        <f t="shared" si="172"/>
        <v>3.8266482249884604</v>
      </c>
    </row>
    <row r="770" spans="1:9" x14ac:dyDescent="0.25">
      <c r="A770" s="5">
        <f t="shared" si="173"/>
        <v>44224</v>
      </c>
      <c r="B770">
        <f>'0128'!B36</f>
        <v>664</v>
      </c>
      <c r="C770">
        <f>'0128'!C36</f>
        <v>665</v>
      </c>
      <c r="D770">
        <f>'0128'!D36</f>
        <v>2107</v>
      </c>
      <c r="E770">
        <f>'0128'!E36</f>
        <v>2032.1</v>
      </c>
      <c r="F770" s="16">
        <f t="shared" si="170"/>
        <v>2771</v>
      </c>
      <c r="G770">
        <f t="shared" si="171"/>
        <v>2697.1</v>
      </c>
      <c r="H770" s="20">
        <f t="shared" si="172"/>
        <v>2.7399799784954215</v>
      </c>
    </row>
    <row r="771" spans="1:9" x14ac:dyDescent="0.25">
      <c r="A771" s="5">
        <f t="shared" si="173"/>
        <v>44231</v>
      </c>
      <c r="B771">
        <f>'0204'!B36</f>
        <v>647.5</v>
      </c>
      <c r="C771">
        <f>'0204'!C36</f>
        <v>704</v>
      </c>
      <c r="D771">
        <f>'0204'!D36</f>
        <v>2222.6</v>
      </c>
      <c r="E771">
        <f>'0204'!E36</f>
        <v>2097.9</v>
      </c>
      <c r="F771" s="16">
        <f t="shared" si="170"/>
        <v>2870.1</v>
      </c>
      <c r="G771">
        <f t="shared" si="171"/>
        <v>2801.9</v>
      </c>
      <c r="H771" s="20">
        <f t="shared" si="172"/>
        <v>2.4340626003783061</v>
      </c>
    </row>
    <row r="772" spans="1:9" x14ac:dyDescent="0.25">
      <c r="A772" s="5">
        <f t="shared" si="173"/>
        <v>44238</v>
      </c>
      <c r="B772">
        <f>'0211'!B36</f>
        <v>648.5</v>
      </c>
      <c r="C772">
        <f>'0211'!C36</f>
        <v>681</v>
      </c>
      <c r="D772">
        <f>'0211'!D36</f>
        <v>2222.6</v>
      </c>
      <c r="E772">
        <f>'0211'!E36</f>
        <v>2155.1</v>
      </c>
      <c r="F772" s="16">
        <f t="shared" si="170"/>
        <v>2871.1</v>
      </c>
      <c r="G772">
        <f t="shared" si="171"/>
        <v>2836.1</v>
      </c>
      <c r="H772" s="20">
        <f t="shared" si="172"/>
        <v>1.234089065970867</v>
      </c>
    </row>
    <row r="773" spans="1:9" x14ac:dyDescent="0.25">
      <c r="A773" s="5">
        <f t="shared" si="173"/>
        <v>44245</v>
      </c>
      <c r="B773">
        <f>'0218'!B36</f>
        <v>698.5</v>
      </c>
      <c r="C773">
        <f>'0218'!C36</f>
        <v>692</v>
      </c>
      <c r="D773">
        <f>'0218'!D36</f>
        <v>2222.6</v>
      </c>
      <c r="E773">
        <f>'0218'!E36</f>
        <v>2220.1</v>
      </c>
      <c r="F773" s="16">
        <f t="shared" ref="F773:F836" si="174">+B773+D773</f>
        <v>2921.1</v>
      </c>
      <c r="G773">
        <f t="shared" ref="G773:G836" si="175">+C773+E773</f>
        <v>2912.1</v>
      </c>
      <c r="H773" s="20">
        <f t="shared" ref="H773:H836" si="176">+(F773/G773-1)*100</f>
        <v>0.30905532090244048</v>
      </c>
    </row>
    <row r="774" spans="1:9" x14ac:dyDescent="0.25">
      <c r="A774" s="5">
        <f t="shared" si="173"/>
        <v>44252</v>
      </c>
      <c r="B774">
        <f>'0225'!B36</f>
        <v>711.5</v>
      </c>
      <c r="C774">
        <f>'0225'!C36</f>
        <v>660</v>
      </c>
      <c r="D774">
        <f>'0225'!D36</f>
        <v>2222.6</v>
      </c>
      <c r="E774">
        <f>'0225'!E36</f>
        <v>2319.8000000000002</v>
      </c>
      <c r="F774" s="16">
        <f t="shared" si="174"/>
        <v>2934.1</v>
      </c>
      <c r="G774">
        <f t="shared" si="175"/>
        <v>2979.8</v>
      </c>
      <c r="H774" s="20">
        <f t="shared" si="176"/>
        <v>-1.533659977179691</v>
      </c>
    </row>
    <row r="775" spans="1:9" x14ac:dyDescent="0.25">
      <c r="A775" s="5">
        <f t="shared" si="173"/>
        <v>44259</v>
      </c>
      <c r="B775">
        <f>'0304'!B36</f>
        <v>671.5</v>
      </c>
      <c r="C775">
        <f>'0304'!C36</f>
        <v>714</v>
      </c>
      <c r="D775">
        <f>'0304'!D36</f>
        <v>2285.4</v>
      </c>
      <c r="E775">
        <f>'0304'!E36</f>
        <v>2377.6999999999998</v>
      </c>
      <c r="F775" s="16">
        <f t="shared" si="174"/>
        <v>2956.9</v>
      </c>
      <c r="G775">
        <f t="shared" si="175"/>
        <v>3091.7</v>
      </c>
      <c r="H775" s="20">
        <f t="shared" si="176"/>
        <v>-4.3600608079697123</v>
      </c>
    </row>
    <row r="776" spans="1:9" x14ac:dyDescent="0.25">
      <c r="A776" s="5">
        <f t="shared" si="173"/>
        <v>44266</v>
      </c>
      <c r="B776">
        <f>'0311'!B36</f>
        <v>568.9</v>
      </c>
      <c r="C776">
        <f>'0311'!C36</f>
        <v>725</v>
      </c>
      <c r="D776">
        <f>'0311'!D36</f>
        <v>2463.4</v>
      </c>
      <c r="E776">
        <f>'0311'!E36</f>
        <v>2420.6999999999998</v>
      </c>
      <c r="F776" s="16">
        <f t="shared" si="174"/>
        <v>3032.3</v>
      </c>
      <c r="G776">
        <f t="shared" si="175"/>
        <v>3145.7</v>
      </c>
      <c r="H776" s="20">
        <f t="shared" si="176"/>
        <v>-3.6049210032742973</v>
      </c>
    </row>
    <row r="777" spans="1:9" x14ac:dyDescent="0.25">
      <c r="A777" s="5">
        <f t="shared" si="173"/>
        <v>44273</v>
      </c>
      <c r="B777">
        <f>'0318'!B36</f>
        <v>557.9</v>
      </c>
      <c r="C777">
        <f>'0318'!C36</f>
        <v>660</v>
      </c>
      <c r="D777">
        <f>'0318'!D36</f>
        <v>2463.4</v>
      </c>
      <c r="E777">
        <f>'0318'!E36</f>
        <v>2485.9</v>
      </c>
      <c r="F777" s="16">
        <f t="shared" si="174"/>
        <v>3021.3</v>
      </c>
      <c r="G777">
        <f t="shared" si="175"/>
        <v>3145.9</v>
      </c>
      <c r="H777" s="20">
        <f t="shared" si="176"/>
        <v>-3.9607107663943486</v>
      </c>
    </row>
    <row r="778" spans="1:9" x14ac:dyDescent="0.25">
      <c r="A778" s="5">
        <f t="shared" ref="A778:A841" si="177">+A777+7</f>
        <v>44280</v>
      </c>
      <c r="B778">
        <f>'0325'!B36</f>
        <v>622.9</v>
      </c>
      <c r="C778">
        <f>'0325'!C36</f>
        <v>720</v>
      </c>
      <c r="D778">
        <f>'0325'!D36</f>
        <v>2521.6999999999998</v>
      </c>
      <c r="E778">
        <f>'0325'!E36</f>
        <v>2485.9</v>
      </c>
      <c r="F778" s="16">
        <f t="shared" si="174"/>
        <v>3144.6</v>
      </c>
      <c r="G778">
        <f t="shared" si="175"/>
        <v>3205.9</v>
      </c>
      <c r="H778" s="20">
        <f t="shared" si="176"/>
        <v>-1.9120995664244078</v>
      </c>
    </row>
    <row r="779" spans="1:9" x14ac:dyDescent="0.25">
      <c r="A779" s="5">
        <f t="shared" si="177"/>
        <v>44287</v>
      </c>
      <c r="B779">
        <f>'0401'!B36</f>
        <v>595</v>
      </c>
      <c r="C779">
        <f>'0401'!C36</f>
        <v>723.8</v>
      </c>
      <c r="D779">
        <f>'0401'!D36</f>
        <v>2578.9</v>
      </c>
      <c r="E779">
        <f>'0401'!E36</f>
        <v>2485.9</v>
      </c>
      <c r="F779" s="16">
        <f t="shared" si="174"/>
        <v>3173.9</v>
      </c>
      <c r="G779">
        <f t="shared" si="175"/>
        <v>3209.7</v>
      </c>
      <c r="H779" s="20">
        <f t="shared" si="176"/>
        <v>-1.115369037604752</v>
      </c>
    </row>
    <row r="780" spans="1:9" x14ac:dyDescent="0.25">
      <c r="A780" s="5">
        <f t="shared" si="177"/>
        <v>44294</v>
      </c>
      <c r="B780">
        <f>'0408'!B36</f>
        <v>506</v>
      </c>
      <c r="C780">
        <f>'0408'!C36</f>
        <v>603.79999999999995</v>
      </c>
      <c r="D780">
        <f>'0408'!D36</f>
        <v>2687.1</v>
      </c>
      <c r="E780">
        <f>'0408'!E36</f>
        <v>2606.5</v>
      </c>
      <c r="F780" s="16">
        <f t="shared" si="174"/>
        <v>3193.1</v>
      </c>
      <c r="G780">
        <f t="shared" si="175"/>
        <v>3210.3</v>
      </c>
      <c r="H780" s="20">
        <f t="shared" si="176"/>
        <v>-0.53577547269726411</v>
      </c>
      <c r="I780">
        <f>'0408'!F36</f>
        <v>450.5</v>
      </c>
    </row>
    <row r="781" spans="1:9" x14ac:dyDescent="0.25">
      <c r="A781" s="5">
        <f t="shared" si="177"/>
        <v>44301</v>
      </c>
      <c r="B781">
        <f>'0415'!B36</f>
        <v>386</v>
      </c>
      <c r="C781">
        <f>'0415'!C36</f>
        <v>611.79999999999995</v>
      </c>
      <c r="D781">
        <f>'0415'!D36</f>
        <v>2818.1</v>
      </c>
      <c r="E781">
        <f>'0415'!E36</f>
        <v>2663.5</v>
      </c>
      <c r="F781" s="16">
        <f t="shared" si="174"/>
        <v>3204.1</v>
      </c>
      <c r="G781">
        <f t="shared" si="175"/>
        <v>3275.3</v>
      </c>
      <c r="H781" s="20">
        <f t="shared" si="176"/>
        <v>-2.1738466705340076</v>
      </c>
      <c r="I781">
        <f>'0415'!F36</f>
        <v>450.5</v>
      </c>
    </row>
    <row r="782" spans="1:9" x14ac:dyDescent="0.25">
      <c r="A782" s="5">
        <f t="shared" si="177"/>
        <v>44308</v>
      </c>
      <c r="B782">
        <f>'0422'!B36</f>
        <v>387.2</v>
      </c>
      <c r="C782">
        <f>'0422'!C36</f>
        <v>686.8</v>
      </c>
      <c r="D782">
        <f>'0422'!D36</f>
        <v>2818.1</v>
      </c>
      <c r="E782">
        <f>'0422'!E36</f>
        <v>2698.7</v>
      </c>
      <c r="F782" s="16">
        <f t="shared" si="174"/>
        <v>3205.2999999999997</v>
      </c>
      <c r="G782">
        <f t="shared" si="175"/>
        <v>3385.5</v>
      </c>
      <c r="H782" s="20">
        <f t="shared" si="176"/>
        <v>-5.32269974892926</v>
      </c>
      <c r="I782">
        <f>'0422'!F36</f>
        <v>543</v>
      </c>
    </row>
    <row r="783" spans="1:9" x14ac:dyDescent="0.25">
      <c r="A783" s="5">
        <f t="shared" si="177"/>
        <v>44315</v>
      </c>
      <c r="B783">
        <f>'0429'!B36</f>
        <v>390.5</v>
      </c>
      <c r="C783">
        <f>'0429'!C36</f>
        <v>633.20000000000005</v>
      </c>
      <c r="D783">
        <f>'0429'!D36</f>
        <v>2818.1</v>
      </c>
      <c r="E783">
        <f>'0429'!E36</f>
        <v>2821.2</v>
      </c>
      <c r="F783" s="16">
        <f t="shared" si="174"/>
        <v>3208.6</v>
      </c>
      <c r="G783">
        <f t="shared" si="175"/>
        <v>3454.3999999999996</v>
      </c>
      <c r="H783" s="20">
        <f t="shared" si="176"/>
        <v>-7.1155627605372747</v>
      </c>
      <c r="I783">
        <f>'0429'!F36</f>
        <v>603</v>
      </c>
    </row>
    <row r="784" spans="1:9" x14ac:dyDescent="0.25">
      <c r="A784" s="5">
        <f t="shared" si="177"/>
        <v>44322</v>
      </c>
      <c r="B784">
        <f>'0506'!B36</f>
        <v>388.5</v>
      </c>
      <c r="C784">
        <f>'0506'!C36</f>
        <v>652.20000000000005</v>
      </c>
      <c r="D784">
        <f>'0506'!D36</f>
        <v>2818.1</v>
      </c>
      <c r="E784">
        <f>'0506'!E36</f>
        <v>2864</v>
      </c>
      <c r="F784" s="16">
        <f t="shared" si="174"/>
        <v>3206.6</v>
      </c>
      <c r="G784">
        <f t="shared" si="175"/>
        <v>3516.2</v>
      </c>
      <c r="H784" s="20">
        <f t="shared" si="176"/>
        <v>-8.8049598998919283</v>
      </c>
      <c r="I784">
        <f>'0506'!F36</f>
        <v>604.5</v>
      </c>
    </row>
    <row r="785" spans="1:9" x14ac:dyDescent="0.25">
      <c r="A785" s="5">
        <f t="shared" si="177"/>
        <v>44329</v>
      </c>
      <c r="B785">
        <f>'0513'!B36</f>
        <v>254.5</v>
      </c>
      <c r="C785">
        <f>'0513'!C36</f>
        <v>647</v>
      </c>
      <c r="D785">
        <f>'0513'!D36</f>
        <v>2929</v>
      </c>
      <c r="E785">
        <f>'0513'!E36</f>
        <v>2928.3</v>
      </c>
      <c r="F785" s="16">
        <f t="shared" si="174"/>
        <v>3183.5</v>
      </c>
      <c r="G785">
        <f t="shared" si="175"/>
        <v>3575.3</v>
      </c>
      <c r="H785" s="20">
        <f t="shared" si="176"/>
        <v>-10.958520963275809</v>
      </c>
      <c r="I785">
        <f>'0513'!F36</f>
        <v>637.5</v>
      </c>
    </row>
    <row r="786" spans="1:9" x14ac:dyDescent="0.25">
      <c r="A786" s="5">
        <f t="shared" si="177"/>
        <v>44336</v>
      </c>
      <c r="B786">
        <f>'0520'!B36</f>
        <v>191</v>
      </c>
      <c r="C786">
        <f>'0520'!C36</f>
        <v>592</v>
      </c>
      <c r="D786">
        <f>'0520'!D36</f>
        <v>2997.1</v>
      </c>
      <c r="E786">
        <f>'0520'!E36</f>
        <v>2986.1</v>
      </c>
      <c r="F786" s="16">
        <f t="shared" si="174"/>
        <v>3188.1</v>
      </c>
      <c r="G786">
        <f t="shared" si="175"/>
        <v>3578.1</v>
      </c>
      <c r="H786" s="20">
        <f t="shared" si="176"/>
        <v>-10.899639473463573</v>
      </c>
      <c r="I786">
        <f>'0520'!F36</f>
        <v>697.5</v>
      </c>
    </row>
    <row r="787" spans="1:9" x14ac:dyDescent="0.25">
      <c r="A787" s="5">
        <f t="shared" si="177"/>
        <v>44343</v>
      </c>
      <c r="B787">
        <f>'0527'!B36</f>
        <v>191</v>
      </c>
      <c r="C787">
        <f>'0527'!C36</f>
        <v>518.1</v>
      </c>
      <c r="D787">
        <f>'0527'!D36</f>
        <v>2997.1</v>
      </c>
      <c r="E787">
        <f>'0527'!E36</f>
        <v>3065.8</v>
      </c>
      <c r="F787" s="16">
        <f t="shared" si="174"/>
        <v>3188.1</v>
      </c>
      <c r="G787">
        <f t="shared" si="175"/>
        <v>3583.9</v>
      </c>
      <c r="H787" s="20">
        <f t="shared" si="176"/>
        <v>-11.043834928429931</v>
      </c>
      <c r="I787">
        <f>'0527'!F36</f>
        <v>803</v>
      </c>
    </row>
    <row r="788" spans="1:9" x14ac:dyDescent="0.25">
      <c r="A788" s="5">
        <f t="shared" si="177"/>
        <v>44350</v>
      </c>
      <c r="B788">
        <f>'0603'!B29</f>
        <v>869</v>
      </c>
      <c r="C788">
        <f>'0603'!C29</f>
        <v>975.5</v>
      </c>
      <c r="D788">
        <f>'0603'!D29</f>
        <v>16.600000000000001</v>
      </c>
      <c r="E788">
        <f>'0603'!E29</f>
        <v>0</v>
      </c>
      <c r="F788" s="16">
        <f t="shared" si="174"/>
        <v>885.6</v>
      </c>
      <c r="G788">
        <f t="shared" si="175"/>
        <v>975.5</v>
      </c>
      <c r="H788" s="20">
        <f t="shared" si="176"/>
        <v>-9.2157867760123029</v>
      </c>
      <c r="I788" s="272"/>
    </row>
    <row r="789" spans="1:9" x14ac:dyDescent="0.25">
      <c r="A789" s="5">
        <f t="shared" si="177"/>
        <v>44357</v>
      </c>
      <c r="B789">
        <f>'0610'!B29</f>
        <v>837</v>
      </c>
      <c r="C789">
        <f>'0610'!C29</f>
        <v>890.5</v>
      </c>
      <c r="D789">
        <f>'0610'!D29</f>
        <v>51.1</v>
      </c>
      <c r="E789">
        <f>'0610'!E29</f>
        <v>118.1</v>
      </c>
      <c r="F789" s="16">
        <f t="shared" si="174"/>
        <v>888.1</v>
      </c>
      <c r="G789">
        <f t="shared" si="175"/>
        <v>1008.6</v>
      </c>
      <c r="H789" s="20">
        <f t="shared" si="176"/>
        <v>-11.947253618877651</v>
      </c>
    </row>
    <row r="790" spans="1:9" x14ac:dyDescent="0.25">
      <c r="A790" s="5">
        <f t="shared" si="177"/>
        <v>44364</v>
      </c>
      <c r="B790">
        <f>'0617'!B29</f>
        <v>675</v>
      </c>
      <c r="C790">
        <f>'0617'!C29</f>
        <v>856.5</v>
      </c>
      <c r="D790">
        <f>'0617'!D29</f>
        <v>205.7</v>
      </c>
      <c r="E790">
        <f>'0617'!E29</f>
        <v>154.9</v>
      </c>
      <c r="F790" s="16">
        <f t="shared" si="174"/>
        <v>880.7</v>
      </c>
      <c r="G790">
        <f t="shared" si="175"/>
        <v>1011.4</v>
      </c>
      <c r="H790" s="20">
        <f t="shared" si="176"/>
        <v>-12.92268143167885</v>
      </c>
    </row>
    <row r="791" spans="1:9" x14ac:dyDescent="0.25">
      <c r="A791" s="5">
        <f t="shared" si="177"/>
        <v>44371</v>
      </c>
      <c r="B791">
        <f>'0624'!B29</f>
        <v>675</v>
      </c>
      <c r="C791">
        <f>'0624'!C29</f>
        <v>724.5</v>
      </c>
      <c r="D791">
        <f>'0624'!D29</f>
        <v>205.7</v>
      </c>
      <c r="E791">
        <f>'0624'!E29</f>
        <v>321.10000000000002</v>
      </c>
      <c r="F791" s="16">
        <f t="shared" si="174"/>
        <v>880.7</v>
      </c>
      <c r="G791">
        <f t="shared" si="175"/>
        <v>1045.5999999999999</v>
      </c>
      <c r="H791" s="20">
        <f t="shared" si="176"/>
        <v>-15.770849273144593</v>
      </c>
    </row>
    <row r="792" spans="1:9" x14ac:dyDescent="0.25">
      <c r="A792" s="5">
        <f t="shared" si="177"/>
        <v>44378</v>
      </c>
      <c r="B792">
        <f>'0701'!B29</f>
        <v>795</v>
      </c>
      <c r="C792">
        <f>'0701'!C29</f>
        <v>797.5</v>
      </c>
      <c r="D792">
        <f>'0701'!D29</f>
        <v>205.7</v>
      </c>
      <c r="E792">
        <f>'0701'!E29</f>
        <v>321.10000000000002</v>
      </c>
      <c r="F792" s="16">
        <f t="shared" si="174"/>
        <v>1000.7</v>
      </c>
      <c r="G792">
        <f t="shared" si="175"/>
        <v>1118.5999999999999</v>
      </c>
      <c r="H792" s="20">
        <f t="shared" si="176"/>
        <v>-10.539960665117098</v>
      </c>
    </row>
    <row r="793" spans="1:9" x14ac:dyDescent="0.25">
      <c r="A793" s="5">
        <f t="shared" si="177"/>
        <v>44385</v>
      </c>
      <c r="B793">
        <f>'0708'!B30</f>
        <v>811</v>
      </c>
      <c r="C793">
        <f>'0708'!C30</f>
        <v>797.5</v>
      </c>
      <c r="D793">
        <f>'0708'!D30</f>
        <v>269.8</v>
      </c>
      <c r="E793">
        <f>'0708'!E30</f>
        <v>387.1</v>
      </c>
      <c r="F793" s="16">
        <f t="shared" si="174"/>
        <v>1080.8</v>
      </c>
      <c r="G793">
        <f t="shared" si="175"/>
        <v>1184.5999999999999</v>
      </c>
      <c r="H793" s="20">
        <f t="shared" si="176"/>
        <v>-8.7624514604085704</v>
      </c>
    </row>
    <row r="794" spans="1:9" x14ac:dyDescent="0.25">
      <c r="A794" s="5">
        <f t="shared" si="177"/>
        <v>44392</v>
      </c>
      <c r="B794">
        <f>'0715'!B31</f>
        <v>815</v>
      </c>
      <c r="C794">
        <f>'0715'!C31</f>
        <v>825</v>
      </c>
      <c r="D794">
        <f>'0715'!D31</f>
        <v>388.6</v>
      </c>
      <c r="E794">
        <f>'0715'!E31</f>
        <v>387.1</v>
      </c>
      <c r="F794" s="16">
        <f t="shared" si="174"/>
        <v>1203.5999999999999</v>
      </c>
      <c r="G794">
        <f t="shared" si="175"/>
        <v>1212.0999999999999</v>
      </c>
      <c r="H794" s="20">
        <f t="shared" si="176"/>
        <v>-0.70126227208976433</v>
      </c>
    </row>
    <row r="795" spans="1:9" x14ac:dyDescent="0.25">
      <c r="A795" s="5">
        <f t="shared" si="177"/>
        <v>44399</v>
      </c>
      <c r="B795">
        <f>'0722'!B31</f>
        <v>816.9</v>
      </c>
      <c r="C795">
        <f>'0722'!C31</f>
        <v>864</v>
      </c>
      <c r="D795">
        <f>'0722'!D31</f>
        <v>445.8</v>
      </c>
      <c r="E795">
        <f>'0722'!E31</f>
        <v>480.6</v>
      </c>
      <c r="F795" s="16">
        <f t="shared" si="174"/>
        <v>1262.7</v>
      </c>
      <c r="G795">
        <f t="shared" si="175"/>
        <v>1344.6</v>
      </c>
      <c r="H795" s="20">
        <f t="shared" si="176"/>
        <v>-6.0910307898259575</v>
      </c>
    </row>
    <row r="796" spans="1:9" x14ac:dyDescent="0.25">
      <c r="A796" s="5">
        <f t="shared" si="177"/>
        <v>44406</v>
      </c>
      <c r="B796">
        <f>'0729'!B31</f>
        <v>752.9</v>
      </c>
      <c r="C796">
        <f>'0729'!C31</f>
        <v>763</v>
      </c>
      <c r="D796">
        <f>'0729'!D31</f>
        <v>536.79999999999995</v>
      </c>
      <c r="E796">
        <f>'0729'!E31</f>
        <v>583.4</v>
      </c>
      <c r="F796" s="16">
        <f t="shared" si="174"/>
        <v>1289.6999999999998</v>
      </c>
      <c r="G796">
        <f t="shared" si="175"/>
        <v>1346.4</v>
      </c>
      <c r="H796" s="20">
        <f t="shared" si="176"/>
        <v>-4.211229946524087</v>
      </c>
    </row>
    <row r="797" spans="1:9" x14ac:dyDescent="0.25">
      <c r="A797" s="5">
        <f t="shared" si="177"/>
        <v>44413</v>
      </c>
      <c r="B797">
        <f>'0805'!B31</f>
        <v>755.2</v>
      </c>
      <c r="C797">
        <f>'0805'!C31</f>
        <v>739</v>
      </c>
      <c r="D797">
        <f>'0805'!D31</f>
        <v>536.79999999999995</v>
      </c>
      <c r="E797">
        <f>'0805'!E31</f>
        <v>674.2</v>
      </c>
      <c r="F797" s="16">
        <f t="shared" si="174"/>
        <v>1292</v>
      </c>
      <c r="G797">
        <f t="shared" si="175"/>
        <v>1413.2</v>
      </c>
      <c r="H797" s="20">
        <f t="shared" si="176"/>
        <v>-8.5762807812057815</v>
      </c>
    </row>
    <row r="798" spans="1:9" x14ac:dyDescent="0.25">
      <c r="A798" s="5">
        <f t="shared" si="177"/>
        <v>44420</v>
      </c>
      <c r="B798">
        <f>'0812'!B31</f>
        <v>666.4</v>
      </c>
      <c r="C798">
        <f>'0812'!C31</f>
        <v>902.3</v>
      </c>
      <c r="D798">
        <f>'0812'!D31</f>
        <v>659</v>
      </c>
      <c r="E798">
        <f>'0812'!E31</f>
        <v>693.8</v>
      </c>
      <c r="F798" s="16">
        <f t="shared" si="174"/>
        <v>1325.4</v>
      </c>
      <c r="G798">
        <f t="shared" si="175"/>
        <v>1596.1</v>
      </c>
      <c r="H798" s="20">
        <f t="shared" si="176"/>
        <v>-16.960090219911027</v>
      </c>
    </row>
    <row r="799" spans="1:9" x14ac:dyDescent="0.25">
      <c r="A799" s="5">
        <f t="shared" si="177"/>
        <v>44427</v>
      </c>
      <c r="B799">
        <f>'0819'!B31</f>
        <v>606.4</v>
      </c>
      <c r="C799">
        <f>'0819'!C31</f>
        <v>864.3</v>
      </c>
      <c r="D799">
        <f>'0819'!D31</f>
        <v>766.8</v>
      </c>
      <c r="E799">
        <f>'0819'!E31</f>
        <v>785.4</v>
      </c>
      <c r="F799" s="16">
        <f t="shared" si="174"/>
        <v>1373.1999999999998</v>
      </c>
      <c r="G799">
        <f t="shared" si="175"/>
        <v>1649.6999999999998</v>
      </c>
      <c r="H799" s="20">
        <f t="shared" si="176"/>
        <v>-16.760623143601872</v>
      </c>
    </row>
    <row r="800" spans="1:9" x14ac:dyDescent="0.25">
      <c r="A800" s="5">
        <f t="shared" si="177"/>
        <v>44434</v>
      </c>
      <c r="B800">
        <f>'0826'!B32</f>
        <v>588.4</v>
      </c>
      <c r="C800">
        <f>'0826'!C32</f>
        <v>917.8</v>
      </c>
      <c r="D800">
        <f>'0826'!D32</f>
        <v>830.6</v>
      </c>
      <c r="E800">
        <f>'0826'!E32</f>
        <v>848.3</v>
      </c>
      <c r="F800" s="16">
        <f t="shared" si="174"/>
        <v>1419</v>
      </c>
      <c r="G800">
        <f t="shared" si="175"/>
        <v>1766.1</v>
      </c>
      <c r="H800" s="20">
        <f t="shared" si="176"/>
        <v>-19.653473755732964</v>
      </c>
    </row>
    <row r="801" spans="1:8" x14ac:dyDescent="0.25">
      <c r="A801" s="5">
        <f t="shared" si="177"/>
        <v>44441</v>
      </c>
      <c r="B801">
        <f>'0902'!B32</f>
        <v>588.4</v>
      </c>
      <c r="C801">
        <f>'0902'!C32</f>
        <v>985</v>
      </c>
      <c r="D801">
        <f>'0902'!D32</f>
        <v>893.6</v>
      </c>
      <c r="E801">
        <f>'0902'!E32</f>
        <v>904.2</v>
      </c>
      <c r="F801" s="16">
        <f t="shared" si="174"/>
        <v>1482</v>
      </c>
      <c r="G801">
        <f t="shared" si="175"/>
        <v>1889.2</v>
      </c>
      <c r="H801" s="20">
        <f t="shared" si="176"/>
        <v>-21.554096972263391</v>
      </c>
    </row>
    <row r="802" spans="1:8" x14ac:dyDescent="0.25">
      <c r="A802" s="5">
        <f t="shared" si="177"/>
        <v>44448</v>
      </c>
      <c r="B802">
        <f>'0909'!B32</f>
        <v>495.5</v>
      </c>
      <c r="C802">
        <f>'0909'!C32</f>
        <v>965.1</v>
      </c>
      <c r="D802">
        <f>'0909'!D32</f>
        <v>1004.7</v>
      </c>
      <c r="E802">
        <f>'0909'!E32</f>
        <v>980.7</v>
      </c>
      <c r="F802" s="16">
        <f t="shared" si="174"/>
        <v>1500.2</v>
      </c>
      <c r="G802">
        <f t="shared" si="175"/>
        <v>1945.8000000000002</v>
      </c>
      <c r="H802" s="20">
        <f t="shared" si="176"/>
        <v>-22.900606434371472</v>
      </c>
    </row>
    <row r="803" spans="1:8" x14ac:dyDescent="0.25">
      <c r="A803" s="5">
        <f t="shared" si="177"/>
        <v>44455</v>
      </c>
      <c r="B803">
        <f>'0916'!B32</f>
        <v>535.5</v>
      </c>
      <c r="C803">
        <f>'0916'!C32</f>
        <v>1006.1</v>
      </c>
      <c r="D803">
        <f>'0916'!D32</f>
        <v>1091.3</v>
      </c>
      <c r="E803">
        <f>'0916'!E32</f>
        <v>980.7</v>
      </c>
      <c r="F803" s="16">
        <f t="shared" si="174"/>
        <v>1626.8</v>
      </c>
      <c r="G803">
        <f t="shared" si="175"/>
        <v>1986.8000000000002</v>
      </c>
      <c r="H803" s="20">
        <f t="shared" si="176"/>
        <v>-18.119589289309456</v>
      </c>
    </row>
    <row r="804" spans="1:8" x14ac:dyDescent="0.25">
      <c r="A804" s="5">
        <f t="shared" si="177"/>
        <v>44462</v>
      </c>
      <c r="B804">
        <f>'0923'!B32</f>
        <v>577</v>
      </c>
      <c r="C804">
        <f>'0923'!C32</f>
        <v>939.5</v>
      </c>
      <c r="D804">
        <f>'0923'!D32</f>
        <v>1091.3</v>
      </c>
      <c r="E804">
        <f>'0923'!E32</f>
        <v>1053.5</v>
      </c>
      <c r="F804" s="16">
        <f t="shared" si="174"/>
        <v>1668.3</v>
      </c>
      <c r="G804">
        <f t="shared" si="175"/>
        <v>1993</v>
      </c>
      <c r="H804" s="20">
        <f t="shared" si="176"/>
        <v>-16.292022077270452</v>
      </c>
    </row>
    <row r="805" spans="1:8" x14ac:dyDescent="0.25">
      <c r="A805" s="5">
        <f t="shared" si="177"/>
        <v>44469</v>
      </c>
      <c r="B805">
        <f>'0930'!B32</f>
        <v>404</v>
      </c>
      <c r="C805">
        <f>'0930'!C32</f>
        <v>967.2</v>
      </c>
      <c r="D805">
        <f>'0930'!D32</f>
        <v>1333.6</v>
      </c>
      <c r="E805">
        <f>'0930'!E32</f>
        <v>1228.7</v>
      </c>
      <c r="F805" s="16">
        <f t="shared" si="174"/>
        <v>1737.6</v>
      </c>
      <c r="G805">
        <f t="shared" si="175"/>
        <v>2195.9</v>
      </c>
      <c r="H805" s="20">
        <f t="shared" si="176"/>
        <v>-20.870713602623081</v>
      </c>
    </row>
    <row r="806" spans="1:8" x14ac:dyDescent="0.25">
      <c r="A806" s="5">
        <f t="shared" si="177"/>
        <v>44476</v>
      </c>
      <c r="B806">
        <f>'1007'!B32</f>
        <v>546</v>
      </c>
      <c r="C806">
        <f>'1007'!C32</f>
        <v>884.5</v>
      </c>
      <c r="D806">
        <f>'1007'!D32</f>
        <v>1333.6</v>
      </c>
      <c r="E806">
        <f>'1007'!E32</f>
        <v>1283</v>
      </c>
      <c r="F806" s="16">
        <f t="shared" si="174"/>
        <v>1879.6</v>
      </c>
      <c r="G806">
        <f t="shared" si="175"/>
        <v>2167.5</v>
      </c>
      <c r="H806" s="20">
        <f t="shared" si="176"/>
        <v>-13.282583621683974</v>
      </c>
    </row>
    <row r="807" spans="1:8" x14ac:dyDescent="0.25">
      <c r="A807" s="5">
        <f t="shared" si="177"/>
        <v>44483</v>
      </c>
      <c r="B807">
        <f>'1014'!B32</f>
        <v>546</v>
      </c>
      <c r="C807">
        <f>'1014'!C32</f>
        <v>944.5</v>
      </c>
      <c r="D807">
        <f>'1014'!D32</f>
        <v>1333.6</v>
      </c>
      <c r="E807">
        <f>'1014'!E32</f>
        <v>1283</v>
      </c>
      <c r="F807" s="16">
        <f t="shared" si="174"/>
        <v>1879.6</v>
      </c>
      <c r="G807">
        <f t="shared" si="175"/>
        <v>2227.5</v>
      </c>
      <c r="H807" s="20">
        <f t="shared" si="176"/>
        <v>-15.618406285072961</v>
      </c>
    </row>
    <row r="808" spans="1:8" x14ac:dyDescent="0.25">
      <c r="A808" s="5">
        <f t="shared" si="177"/>
        <v>44490</v>
      </c>
      <c r="B808">
        <f>'1021'!B32</f>
        <v>546</v>
      </c>
      <c r="C808">
        <f>'1021'!C32</f>
        <v>1004.5</v>
      </c>
      <c r="D808">
        <f>'1021'!D32</f>
        <v>1333.6</v>
      </c>
      <c r="E808">
        <f>'1021'!E32</f>
        <v>1283</v>
      </c>
      <c r="F808" s="16">
        <f t="shared" si="174"/>
        <v>1879.6</v>
      </c>
      <c r="G808">
        <f t="shared" si="175"/>
        <v>2287.5</v>
      </c>
      <c r="H808" s="20">
        <f t="shared" si="176"/>
        <v>-17.831693989071042</v>
      </c>
    </row>
    <row r="809" spans="1:8" x14ac:dyDescent="0.25">
      <c r="A809" s="5">
        <f t="shared" si="177"/>
        <v>44497</v>
      </c>
      <c r="B809">
        <f>'1028'!B32</f>
        <v>553</v>
      </c>
      <c r="C809">
        <f>'1028'!C32</f>
        <v>1063.5</v>
      </c>
      <c r="D809">
        <f>'1028'!D32</f>
        <v>1333.6</v>
      </c>
      <c r="E809">
        <f>'1028'!E32</f>
        <v>1283</v>
      </c>
      <c r="F809" s="16">
        <f t="shared" si="174"/>
        <v>1886.6</v>
      </c>
      <c r="G809">
        <f t="shared" si="175"/>
        <v>2346.5</v>
      </c>
      <c r="H809" s="20">
        <f t="shared" si="176"/>
        <v>-19.599403366716395</v>
      </c>
    </row>
    <row r="810" spans="1:8" x14ac:dyDescent="0.25">
      <c r="A810" s="5">
        <f t="shared" si="177"/>
        <v>44504</v>
      </c>
      <c r="B810">
        <v>705</v>
      </c>
      <c r="C810">
        <v>968.5</v>
      </c>
      <c r="D810">
        <v>1333.6</v>
      </c>
      <c r="E810">
        <v>1404.1</v>
      </c>
      <c r="F810" s="16">
        <f t="shared" si="174"/>
        <v>2038.6</v>
      </c>
      <c r="G810">
        <f t="shared" si="175"/>
        <v>2372.6</v>
      </c>
      <c r="H810" s="20">
        <f t="shared" si="176"/>
        <v>-14.077383461181824</v>
      </c>
    </row>
    <row r="811" spans="1:8" x14ac:dyDescent="0.25">
      <c r="A811" s="5">
        <f t="shared" si="177"/>
        <v>44511</v>
      </c>
      <c r="B811">
        <f>'1111'!B32</f>
        <v>750</v>
      </c>
      <c r="C811">
        <f>'1111'!C32</f>
        <v>888.5</v>
      </c>
      <c r="D811">
        <f>'1111'!D32</f>
        <v>1350.1</v>
      </c>
      <c r="E811">
        <f>'1111'!E32</f>
        <v>1483</v>
      </c>
      <c r="F811" s="16">
        <f t="shared" si="174"/>
        <v>2100.1</v>
      </c>
      <c r="G811">
        <f t="shared" si="175"/>
        <v>2371.5</v>
      </c>
      <c r="H811" s="20">
        <f t="shared" si="176"/>
        <v>-11.444233607421472</v>
      </c>
    </row>
    <row r="812" spans="1:8" x14ac:dyDescent="0.25">
      <c r="A812" s="5">
        <f t="shared" si="177"/>
        <v>44518</v>
      </c>
      <c r="B812">
        <f>'1118'!B32</f>
        <v>787</v>
      </c>
      <c r="C812">
        <f>'1118'!C32</f>
        <v>918.5</v>
      </c>
      <c r="D812">
        <f>'1118'!D32</f>
        <v>1363.9</v>
      </c>
      <c r="E812">
        <f>'1118'!E32</f>
        <v>1515.4</v>
      </c>
      <c r="F812" s="16">
        <f t="shared" si="174"/>
        <v>2150.9</v>
      </c>
      <c r="G812">
        <f t="shared" si="175"/>
        <v>2433.9</v>
      </c>
      <c r="H812" s="20">
        <f t="shared" si="176"/>
        <v>-11.627429228809728</v>
      </c>
    </row>
    <row r="813" spans="1:8" x14ac:dyDescent="0.25">
      <c r="A813" s="5">
        <f t="shared" si="177"/>
        <v>44525</v>
      </c>
      <c r="B813">
        <f>'1125'!B32</f>
        <v>602</v>
      </c>
      <c r="C813">
        <f>'1125'!C32</f>
        <v>806.5</v>
      </c>
      <c r="D813">
        <f>'1125'!D32</f>
        <v>1548.3</v>
      </c>
      <c r="E813">
        <f>'1125'!E32</f>
        <v>1636.1</v>
      </c>
      <c r="F813" s="16">
        <f t="shared" si="174"/>
        <v>2150.3000000000002</v>
      </c>
      <c r="G813">
        <f t="shared" si="175"/>
        <v>2442.6</v>
      </c>
      <c r="H813" s="20">
        <f t="shared" si="176"/>
        <v>-11.966756734627026</v>
      </c>
    </row>
    <row r="814" spans="1:8" x14ac:dyDescent="0.25">
      <c r="A814" s="5">
        <f t="shared" si="177"/>
        <v>44532</v>
      </c>
      <c r="B814">
        <f>'1202'!B32</f>
        <v>658</v>
      </c>
      <c r="C814">
        <f>'1202'!C32</f>
        <v>746.5</v>
      </c>
      <c r="D814">
        <f>'1202'!D32</f>
        <v>1548.3</v>
      </c>
      <c r="E814">
        <f>'1202'!E32</f>
        <v>1702.1</v>
      </c>
      <c r="F814" s="16">
        <f t="shared" si="174"/>
        <v>2206.3000000000002</v>
      </c>
      <c r="G814">
        <f t="shared" si="175"/>
        <v>2448.6</v>
      </c>
      <c r="H814" s="20">
        <f t="shared" si="176"/>
        <v>-9.8954504614881866</v>
      </c>
    </row>
    <row r="815" spans="1:8" x14ac:dyDescent="0.25">
      <c r="A815" s="5">
        <f t="shared" si="177"/>
        <v>44539</v>
      </c>
      <c r="B815">
        <f>'1209'!B32</f>
        <v>707</v>
      </c>
      <c r="C815">
        <f>'1209'!C32</f>
        <v>798.5</v>
      </c>
      <c r="D815">
        <f>'1209'!D32</f>
        <v>1571.4</v>
      </c>
      <c r="E815">
        <f>'1209'!E32</f>
        <v>1702.1</v>
      </c>
      <c r="F815" s="16">
        <f t="shared" si="174"/>
        <v>2278.4</v>
      </c>
      <c r="G815">
        <f t="shared" si="175"/>
        <v>2500.6</v>
      </c>
      <c r="H815" s="20">
        <f t="shared" si="176"/>
        <v>-8.8858673918259523</v>
      </c>
    </row>
    <row r="816" spans="1:8" x14ac:dyDescent="0.25">
      <c r="A816" s="5">
        <f t="shared" si="177"/>
        <v>44546</v>
      </c>
      <c r="B816">
        <f>'1216'!B32</f>
        <v>812.5</v>
      </c>
      <c r="C816">
        <f>'1216'!C32</f>
        <v>828.5</v>
      </c>
      <c r="D816">
        <f>'1216'!D32</f>
        <v>1571.4</v>
      </c>
      <c r="E816">
        <f>'1216'!E32</f>
        <v>1702.1</v>
      </c>
      <c r="F816" s="16">
        <f t="shared" si="174"/>
        <v>2383.9</v>
      </c>
      <c r="G816">
        <f t="shared" si="175"/>
        <v>2530.6</v>
      </c>
      <c r="H816" s="20">
        <f t="shared" si="176"/>
        <v>-5.7970441792460248</v>
      </c>
    </row>
    <row r="817" spans="1:9" x14ac:dyDescent="0.25">
      <c r="A817" s="5">
        <f t="shared" si="177"/>
        <v>44553</v>
      </c>
      <c r="B817">
        <f>'1223'!B33</f>
        <v>800.5</v>
      </c>
      <c r="C817">
        <f>'1223'!C33</f>
        <v>804.5</v>
      </c>
      <c r="D817">
        <f>'1223'!D33</f>
        <v>1594.7</v>
      </c>
      <c r="E817">
        <f>'1223'!E33</f>
        <v>1807.1</v>
      </c>
      <c r="F817" s="16">
        <f t="shared" si="174"/>
        <v>2395.1999999999998</v>
      </c>
      <c r="G817">
        <f t="shared" si="175"/>
        <v>2611.6</v>
      </c>
      <c r="H817" s="20">
        <f t="shared" si="176"/>
        <v>-8.2861081329453246</v>
      </c>
    </row>
    <row r="818" spans="1:9" x14ac:dyDescent="0.25">
      <c r="A818" s="5">
        <f t="shared" si="177"/>
        <v>44560</v>
      </c>
      <c r="B818">
        <f>'1230'!B33</f>
        <v>759</v>
      </c>
      <c r="C818">
        <f>'1230'!C33</f>
        <v>710.5</v>
      </c>
      <c r="D818">
        <f>'1230'!D33</f>
        <v>1638.3</v>
      </c>
      <c r="E818">
        <f>'1230'!E33</f>
        <v>1934.4</v>
      </c>
      <c r="F818" s="16">
        <f t="shared" si="174"/>
        <v>2397.3000000000002</v>
      </c>
      <c r="G818">
        <f t="shared" si="175"/>
        <v>2644.9</v>
      </c>
      <c r="H818" s="20">
        <f t="shared" si="176"/>
        <v>-9.3614125297742827</v>
      </c>
    </row>
    <row r="819" spans="1:9" x14ac:dyDescent="0.25">
      <c r="A819" s="5">
        <f t="shared" si="177"/>
        <v>44567</v>
      </c>
      <c r="B819">
        <f>'0106'!B33</f>
        <v>809</v>
      </c>
      <c r="C819">
        <f>'0106'!C33</f>
        <v>657.8</v>
      </c>
      <c r="D819">
        <f>'0106'!D33</f>
        <v>1638.3</v>
      </c>
      <c r="E819">
        <f>'0106'!E33</f>
        <v>1991.3</v>
      </c>
      <c r="F819" s="16">
        <f>+B819+D819</f>
        <v>2447.3000000000002</v>
      </c>
      <c r="G819">
        <f t="shared" si="175"/>
        <v>2649.1</v>
      </c>
      <c r="H819" s="20">
        <f t="shared" si="176"/>
        <v>-7.6176814767279328</v>
      </c>
    </row>
    <row r="820" spans="1:9" x14ac:dyDescent="0.25">
      <c r="A820" s="5">
        <f t="shared" si="177"/>
        <v>44574</v>
      </c>
      <c r="B820">
        <f>'0113'!B33</f>
        <v>749</v>
      </c>
      <c r="C820">
        <f>'0113'!C33</f>
        <v>657.8</v>
      </c>
      <c r="D820">
        <f>'0113'!D33</f>
        <v>1696.7</v>
      </c>
      <c r="E820">
        <f>'0113'!E33</f>
        <v>1991.3</v>
      </c>
      <c r="F820" s="16">
        <f t="shared" si="174"/>
        <v>2445.6999999999998</v>
      </c>
      <c r="G820">
        <f>+C820+E820</f>
        <v>2649.1</v>
      </c>
      <c r="H820" s="20">
        <f t="shared" si="176"/>
        <v>-7.6780793477029929</v>
      </c>
    </row>
    <row r="821" spans="1:9" x14ac:dyDescent="0.25">
      <c r="A821" s="5">
        <f t="shared" si="177"/>
        <v>44581</v>
      </c>
      <c r="B821">
        <f>'0120'!B33</f>
        <v>737</v>
      </c>
      <c r="C821">
        <f>'0120'!C33</f>
        <v>653.79999999999995</v>
      </c>
      <c r="D821">
        <f>'0120'!D33</f>
        <v>1819.8</v>
      </c>
      <c r="E821">
        <f>'0120'!E33</f>
        <v>2048.6</v>
      </c>
      <c r="F821" s="16">
        <f t="shared" si="174"/>
        <v>2556.8000000000002</v>
      </c>
      <c r="G821">
        <f t="shared" si="175"/>
        <v>2702.3999999999996</v>
      </c>
      <c r="H821" s="20">
        <f t="shared" si="176"/>
        <v>-5.3878034339845833</v>
      </c>
    </row>
    <row r="822" spans="1:9" x14ac:dyDescent="0.25">
      <c r="A822" s="5">
        <f t="shared" si="177"/>
        <v>44588</v>
      </c>
      <c r="B822">
        <f>'0127'!B33</f>
        <v>660.4</v>
      </c>
      <c r="C822">
        <f>'0127'!C33</f>
        <v>664</v>
      </c>
      <c r="D822">
        <f>'0127'!D33</f>
        <v>1849.5</v>
      </c>
      <c r="E822">
        <f>'0127'!E33</f>
        <v>2107</v>
      </c>
      <c r="F822" s="16">
        <f t="shared" si="174"/>
        <v>2509.9</v>
      </c>
      <c r="G822">
        <f t="shared" si="175"/>
        <v>2771</v>
      </c>
      <c r="H822" s="20">
        <f t="shared" si="176"/>
        <v>-9.4225911223384973</v>
      </c>
    </row>
    <row r="823" spans="1:9" x14ac:dyDescent="0.25">
      <c r="A823" s="5">
        <f t="shared" si="177"/>
        <v>44595</v>
      </c>
      <c r="B823">
        <f>'0203'!B33</f>
        <v>695</v>
      </c>
      <c r="C823">
        <f>'0203'!C33</f>
        <v>647.5</v>
      </c>
      <c r="D823">
        <f>'0203'!D33</f>
        <v>1849.5</v>
      </c>
      <c r="E823">
        <f>'0203'!E33</f>
        <v>2222.6</v>
      </c>
      <c r="F823" s="16">
        <f t="shared" si="174"/>
        <v>2544.5</v>
      </c>
      <c r="G823">
        <f t="shared" si="175"/>
        <v>2870.1</v>
      </c>
      <c r="H823" s="20">
        <f t="shared" si="176"/>
        <v>-11.344552454618306</v>
      </c>
    </row>
    <row r="824" spans="1:9" x14ac:dyDescent="0.25">
      <c r="A824" s="5">
        <f t="shared" si="177"/>
        <v>44602</v>
      </c>
      <c r="B824">
        <f>'0210'!B33</f>
        <v>635</v>
      </c>
      <c r="C824">
        <f>'0210'!C33</f>
        <v>648.5</v>
      </c>
      <c r="D824">
        <f>'0210'!D33</f>
        <v>1912.5</v>
      </c>
      <c r="E824">
        <f>'0210'!E33</f>
        <v>2222.6</v>
      </c>
      <c r="F824" s="16">
        <f t="shared" si="174"/>
        <v>2547.5</v>
      </c>
      <c r="G824">
        <f t="shared" si="175"/>
        <v>2871.1</v>
      </c>
      <c r="H824" s="20">
        <f t="shared" si="176"/>
        <v>-11.270941451011806</v>
      </c>
    </row>
    <row r="825" spans="1:9" x14ac:dyDescent="0.25">
      <c r="A825" s="5">
        <f t="shared" si="177"/>
        <v>44609</v>
      </c>
      <c r="B825">
        <f>'0217'!B33</f>
        <v>607</v>
      </c>
      <c r="C825">
        <f>'0217'!C33</f>
        <v>698.5</v>
      </c>
      <c r="D825">
        <f>'0217'!D33</f>
        <v>1942.3</v>
      </c>
      <c r="E825">
        <f>'0217'!E33</f>
        <v>2222.6</v>
      </c>
      <c r="F825" s="16">
        <f t="shared" si="174"/>
        <v>2549.3000000000002</v>
      </c>
      <c r="G825">
        <f t="shared" si="175"/>
        <v>2921.1</v>
      </c>
      <c r="H825" s="20">
        <f t="shared" si="176"/>
        <v>-12.728081886960386</v>
      </c>
    </row>
    <row r="826" spans="1:9" x14ac:dyDescent="0.25">
      <c r="A826" s="5">
        <f t="shared" si="177"/>
        <v>44616</v>
      </c>
      <c r="B826">
        <f>'0224'!B33</f>
        <v>576</v>
      </c>
      <c r="C826">
        <f>'0224'!C33</f>
        <v>711.5</v>
      </c>
      <c r="D826">
        <f>'0224'!D33</f>
        <v>2010</v>
      </c>
      <c r="E826">
        <f>'0224'!E33</f>
        <v>2222.6</v>
      </c>
      <c r="F826" s="16">
        <f t="shared" si="174"/>
        <v>2586</v>
      </c>
      <c r="G826">
        <f t="shared" si="175"/>
        <v>2934.1</v>
      </c>
      <c r="H826" s="20">
        <f t="shared" si="176"/>
        <v>-11.863944650829893</v>
      </c>
    </row>
    <row r="827" spans="1:9" x14ac:dyDescent="0.25">
      <c r="A827" s="5">
        <f t="shared" si="177"/>
        <v>44623</v>
      </c>
      <c r="B827">
        <f>'0303'!B33</f>
        <v>644</v>
      </c>
      <c r="C827">
        <f>'0303'!C33</f>
        <v>671.5</v>
      </c>
      <c r="D827">
        <f>'0303'!D33</f>
        <v>2075.1</v>
      </c>
      <c r="E827">
        <f>'0303'!E33</f>
        <v>2285.4</v>
      </c>
      <c r="F827" s="16">
        <f t="shared" si="174"/>
        <v>2719.1</v>
      </c>
      <c r="G827">
        <f t="shared" si="175"/>
        <v>2956.9</v>
      </c>
      <c r="H827" s="20">
        <f t="shared" si="176"/>
        <v>-8.0422063647739286</v>
      </c>
    </row>
    <row r="828" spans="1:9" x14ac:dyDescent="0.25">
      <c r="A828" s="5">
        <f t="shared" si="177"/>
        <v>44630</v>
      </c>
      <c r="B828">
        <f>'0310'!B33</f>
        <v>612</v>
      </c>
      <c r="C828">
        <f>'0310'!C33</f>
        <v>568.9</v>
      </c>
      <c r="D828">
        <f>'0310'!D33</f>
        <v>2110.3000000000002</v>
      </c>
      <c r="E828">
        <f>'0310'!E33</f>
        <v>2463.4</v>
      </c>
      <c r="F828" s="16">
        <f t="shared" si="174"/>
        <v>2722.3</v>
      </c>
      <c r="G828">
        <f t="shared" si="175"/>
        <v>3032.3</v>
      </c>
      <c r="H828" s="20">
        <f t="shared" si="176"/>
        <v>-10.223262869768824</v>
      </c>
    </row>
    <row r="829" spans="1:9" x14ac:dyDescent="0.25">
      <c r="A829" s="5">
        <f t="shared" si="177"/>
        <v>44637</v>
      </c>
      <c r="B829">
        <f>'0317'!B33</f>
        <v>552</v>
      </c>
      <c r="C829">
        <f>'0317'!C33</f>
        <v>557.9</v>
      </c>
      <c r="D829">
        <f>'0317'!D33</f>
        <v>2167.8000000000002</v>
      </c>
      <c r="E829">
        <f>'0317'!E33</f>
        <v>2463.4</v>
      </c>
      <c r="F829" s="16">
        <f t="shared" si="174"/>
        <v>2719.8</v>
      </c>
      <c r="G829">
        <f t="shared" si="175"/>
        <v>3021.3</v>
      </c>
      <c r="H829" s="20">
        <f t="shared" si="176"/>
        <v>-9.979148048853137</v>
      </c>
    </row>
    <row r="830" spans="1:9" x14ac:dyDescent="0.25">
      <c r="A830" s="5">
        <f t="shared" si="177"/>
        <v>44644</v>
      </c>
      <c r="B830">
        <f>'0324'!B33</f>
        <v>492</v>
      </c>
      <c r="C830">
        <f>'0324'!C33</f>
        <v>622.9</v>
      </c>
      <c r="D830">
        <f>'0324'!D33</f>
        <v>2233.3000000000002</v>
      </c>
      <c r="E830">
        <f>'0324'!E33</f>
        <v>2521.6999999999998</v>
      </c>
      <c r="F830" s="16">
        <f t="shared" si="174"/>
        <v>2725.3</v>
      </c>
      <c r="G830">
        <f t="shared" si="175"/>
        <v>3144.6</v>
      </c>
      <c r="H830" s="20">
        <f t="shared" si="176"/>
        <v>-13.333969344272711</v>
      </c>
    </row>
    <row r="831" spans="1:9" x14ac:dyDescent="0.25">
      <c r="A831" s="5">
        <f t="shared" si="177"/>
        <v>44651</v>
      </c>
      <c r="B831">
        <f>'0331'!B33</f>
        <v>394</v>
      </c>
      <c r="C831">
        <f>'0331'!C33</f>
        <v>595</v>
      </c>
      <c r="D831">
        <f>'0331'!D33</f>
        <v>2321.6</v>
      </c>
      <c r="E831">
        <f>'0331'!E33</f>
        <v>2578.9</v>
      </c>
      <c r="F831" s="16">
        <f t="shared" si="174"/>
        <v>2715.6</v>
      </c>
      <c r="G831">
        <f t="shared" si="175"/>
        <v>3173.9</v>
      </c>
      <c r="H831" s="20">
        <f t="shared" si="176"/>
        <v>-14.439648382116644</v>
      </c>
    </row>
    <row r="832" spans="1:9" x14ac:dyDescent="0.25">
      <c r="A832" s="5">
        <f t="shared" si="177"/>
        <v>44658</v>
      </c>
      <c r="B832">
        <f>'0407'!B33</f>
        <v>331</v>
      </c>
      <c r="C832">
        <f>'0407'!C33</f>
        <v>506</v>
      </c>
      <c r="D832">
        <f>'0407'!D33</f>
        <v>2386.9</v>
      </c>
      <c r="E832">
        <f>'0407'!E33</f>
        <v>2687.1</v>
      </c>
      <c r="F832" s="16">
        <f t="shared" si="174"/>
        <v>2717.9</v>
      </c>
      <c r="G832">
        <f t="shared" si="175"/>
        <v>3193.1</v>
      </c>
      <c r="H832" s="20">
        <f t="shared" si="176"/>
        <v>-14.882089505496221</v>
      </c>
      <c r="I832">
        <f>'0407'!F33</f>
        <v>472</v>
      </c>
    </row>
    <row r="833" spans="1:9" x14ac:dyDescent="0.25">
      <c r="A833" s="5">
        <f t="shared" si="177"/>
        <v>44665</v>
      </c>
      <c r="B833">
        <f>'0414'!B33</f>
        <v>307</v>
      </c>
      <c r="C833">
        <f>'0414'!C33</f>
        <v>386</v>
      </c>
      <c r="D833">
        <f>'0414'!D33</f>
        <v>2413.3000000000002</v>
      </c>
      <c r="E833">
        <f>'0414'!E33</f>
        <v>2818.1</v>
      </c>
      <c r="F833" s="16">
        <f t="shared" si="174"/>
        <v>2720.3</v>
      </c>
      <c r="G833">
        <f t="shared" si="175"/>
        <v>3204.1</v>
      </c>
      <c r="H833" s="20">
        <f t="shared" si="176"/>
        <v>-15.099403888767505</v>
      </c>
      <c r="I833">
        <f>'0414'!F33</f>
        <v>472</v>
      </c>
    </row>
    <row r="834" spans="1:9" x14ac:dyDescent="0.25">
      <c r="A834" s="5">
        <f t="shared" si="177"/>
        <v>44672</v>
      </c>
      <c r="B834">
        <f>'0421'!B33</f>
        <v>266</v>
      </c>
      <c r="C834">
        <f>'0421'!C33</f>
        <v>387.2</v>
      </c>
      <c r="D834">
        <f>'0421'!D33</f>
        <v>2457.9</v>
      </c>
      <c r="E834">
        <f>'0421'!E33</f>
        <v>2818.1</v>
      </c>
      <c r="F834" s="16">
        <f t="shared" si="174"/>
        <v>2723.9</v>
      </c>
      <c r="G834">
        <f t="shared" si="175"/>
        <v>3205.2999999999997</v>
      </c>
      <c r="H834" s="20">
        <f t="shared" si="176"/>
        <v>-15.018874988300613</v>
      </c>
      <c r="I834">
        <f>'0421'!F33</f>
        <v>532</v>
      </c>
    </row>
    <row r="835" spans="1:9" x14ac:dyDescent="0.25">
      <c r="A835" s="5">
        <f t="shared" si="177"/>
        <v>44679</v>
      </c>
      <c r="B835">
        <f>'0428'!B33</f>
        <v>269</v>
      </c>
      <c r="C835">
        <f>'0428'!C33</f>
        <v>390.5</v>
      </c>
      <c r="D835">
        <f>'0428'!D33</f>
        <v>2513.1999999999998</v>
      </c>
      <c r="E835">
        <f>'0428'!E33</f>
        <v>2818.1</v>
      </c>
      <c r="F835" s="16">
        <f t="shared" si="174"/>
        <v>2782.2</v>
      </c>
      <c r="G835">
        <f t="shared" si="175"/>
        <v>3208.6</v>
      </c>
      <c r="H835" s="20">
        <f t="shared" si="176"/>
        <v>-13.289285046437705</v>
      </c>
      <c r="I835">
        <f>'0428'!F33</f>
        <v>532</v>
      </c>
    </row>
    <row r="836" spans="1:9" x14ac:dyDescent="0.25">
      <c r="A836" s="5">
        <f t="shared" si="177"/>
        <v>44686</v>
      </c>
      <c r="B836">
        <f>'0505'!B33</f>
        <v>269</v>
      </c>
      <c r="C836">
        <f>'0505'!C33</f>
        <v>388.5</v>
      </c>
      <c r="D836">
        <f>'0505'!D33</f>
        <v>2513.1999999999998</v>
      </c>
      <c r="E836">
        <f>'0505'!E33</f>
        <v>2818.1</v>
      </c>
      <c r="F836" s="16">
        <f t="shared" si="174"/>
        <v>2782.2</v>
      </c>
      <c r="G836">
        <f t="shared" si="175"/>
        <v>3206.6</v>
      </c>
      <c r="H836" s="20">
        <f t="shared" si="176"/>
        <v>-13.235202395060186</v>
      </c>
      <c r="I836">
        <f>'0505'!F33</f>
        <v>532</v>
      </c>
    </row>
    <row r="837" spans="1:9" x14ac:dyDescent="0.25">
      <c r="A837" s="5">
        <f t="shared" si="177"/>
        <v>44693</v>
      </c>
      <c r="B837">
        <f>'0512'!B33</f>
        <v>269</v>
      </c>
      <c r="C837">
        <f>'0512'!C33</f>
        <v>254.5</v>
      </c>
      <c r="D837">
        <f>'0512'!D33</f>
        <v>2513.1999999999998</v>
      </c>
      <c r="E837">
        <f>'0512'!E33</f>
        <v>2929</v>
      </c>
      <c r="F837" s="16">
        <f t="shared" ref="F837:F900" si="178">+B837+D837</f>
        <v>2782.2</v>
      </c>
      <c r="G837">
        <f t="shared" ref="G837:G900" si="179">+C837+E837</f>
        <v>3183.5</v>
      </c>
      <c r="H837" s="20">
        <f t="shared" ref="H837:H900" si="180">+(F837/G837-1)*100</f>
        <v>-12.60562274226481</v>
      </c>
      <c r="I837">
        <f>'0512'!F33</f>
        <v>532</v>
      </c>
    </row>
    <row r="838" spans="1:9" x14ac:dyDescent="0.25">
      <c r="A838" s="5">
        <f t="shared" si="177"/>
        <v>44700</v>
      </c>
      <c r="B838">
        <f>'0519'!B33</f>
        <v>214</v>
      </c>
      <c r="C838">
        <f>'0519'!C33</f>
        <v>191</v>
      </c>
      <c r="D838">
        <f>'0519'!D33</f>
        <v>2573.6999999999998</v>
      </c>
      <c r="E838">
        <f>'0519'!E33</f>
        <v>2997.1</v>
      </c>
      <c r="F838" s="16">
        <f t="shared" si="178"/>
        <v>2787.7</v>
      </c>
      <c r="G838">
        <f t="shared" si="179"/>
        <v>3188.1</v>
      </c>
      <c r="H838" s="20">
        <f t="shared" si="180"/>
        <v>-12.559204541890157</v>
      </c>
      <c r="I838">
        <f>'0519'!F33</f>
        <v>592</v>
      </c>
    </row>
    <row r="839" spans="1:9" x14ac:dyDescent="0.25">
      <c r="A839" s="5">
        <f t="shared" si="177"/>
        <v>44707</v>
      </c>
      <c r="B839">
        <f>'0526'!B33</f>
        <v>152</v>
      </c>
      <c r="C839">
        <f>'0526'!C33</f>
        <v>191</v>
      </c>
      <c r="D839">
        <f>'0526'!D33</f>
        <v>2638.7</v>
      </c>
      <c r="E839">
        <f>'0526'!E33</f>
        <v>2997.1</v>
      </c>
      <c r="F839" s="16">
        <f t="shared" si="178"/>
        <v>2790.7</v>
      </c>
      <c r="G839">
        <f t="shared" si="179"/>
        <v>3188.1</v>
      </c>
      <c r="H839" s="20">
        <f t="shared" si="180"/>
        <v>-12.465104607760114</v>
      </c>
      <c r="I839">
        <f>'0526'!F33</f>
        <v>623</v>
      </c>
    </row>
    <row r="840" spans="1:9" x14ac:dyDescent="0.25">
      <c r="A840" s="5">
        <f t="shared" si="177"/>
        <v>44714</v>
      </c>
      <c r="B840">
        <f>'0602'!B29</f>
        <v>746.4</v>
      </c>
      <c r="C840">
        <f>'0602'!C29</f>
        <v>869</v>
      </c>
      <c r="D840">
        <f>'0602'!D29</f>
        <v>57.9</v>
      </c>
      <c r="E840">
        <f>'0602'!E29</f>
        <v>16.600000000000001</v>
      </c>
      <c r="F840" s="16">
        <f t="shared" si="178"/>
        <v>804.3</v>
      </c>
      <c r="G840">
        <f t="shared" si="179"/>
        <v>885.6</v>
      </c>
      <c r="H840" s="20">
        <f t="shared" si="180"/>
        <v>-9.1802168021680295</v>
      </c>
    </row>
    <row r="841" spans="1:9" x14ac:dyDescent="0.25">
      <c r="A841" s="5">
        <f t="shared" si="177"/>
        <v>44721</v>
      </c>
      <c r="B841">
        <f>'0609'!B26</f>
        <v>746.4</v>
      </c>
      <c r="C841">
        <f>'0609'!C26</f>
        <v>837</v>
      </c>
      <c r="D841">
        <f>'0609'!D26</f>
        <v>57.9</v>
      </c>
      <c r="E841">
        <f>'0609'!E26</f>
        <v>51.1</v>
      </c>
      <c r="F841" s="16">
        <f t="shared" si="178"/>
        <v>804.3</v>
      </c>
      <c r="G841">
        <f t="shared" si="179"/>
        <v>888.1</v>
      </c>
      <c r="H841" s="20">
        <f t="shared" si="180"/>
        <v>-9.4358743384754025</v>
      </c>
    </row>
    <row r="842" spans="1:9" x14ac:dyDescent="0.25">
      <c r="A842" s="5">
        <f t="shared" ref="A842:A905" si="181">+A841+7</f>
        <v>44728</v>
      </c>
      <c r="B842">
        <f>'0616'!B26</f>
        <v>642.5</v>
      </c>
      <c r="C842">
        <f>'0616'!C26</f>
        <v>675</v>
      </c>
      <c r="D842">
        <f>'0616'!D26</f>
        <v>190.5</v>
      </c>
      <c r="E842">
        <f>'0616'!E26</f>
        <v>205.7</v>
      </c>
      <c r="F842" s="16">
        <f t="shared" si="178"/>
        <v>833</v>
      </c>
      <c r="G842">
        <f t="shared" si="179"/>
        <v>880.7</v>
      </c>
      <c r="H842" s="20">
        <f t="shared" si="180"/>
        <v>-5.4161462473032884</v>
      </c>
    </row>
    <row r="843" spans="1:9" x14ac:dyDescent="0.25">
      <c r="A843" s="5">
        <f t="shared" si="181"/>
        <v>44735</v>
      </c>
      <c r="B843">
        <f>'0623'!B26</f>
        <v>645</v>
      </c>
      <c r="C843">
        <f>'0623'!C26</f>
        <v>675</v>
      </c>
      <c r="D843">
        <f>'0623'!D26</f>
        <v>256</v>
      </c>
      <c r="E843">
        <f>'0623'!E26</f>
        <v>205.7</v>
      </c>
      <c r="F843" s="16">
        <f t="shared" si="178"/>
        <v>901</v>
      </c>
      <c r="G843">
        <f t="shared" si="179"/>
        <v>880.7</v>
      </c>
      <c r="H843" s="20">
        <f t="shared" si="180"/>
        <v>2.3049846712841937</v>
      </c>
    </row>
    <row r="844" spans="1:9" x14ac:dyDescent="0.25">
      <c r="A844" s="5">
        <f t="shared" si="181"/>
        <v>44742</v>
      </c>
      <c r="B844">
        <f>'0630'!B26</f>
        <v>679</v>
      </c>
      <c r="C844">
        <f>'0630'!C26</f>
        <v>795</v>
      </c>
      <c r="D844">
        <f>'0630'!D26</f>
        <v>256</v>
      </c>
      <c r="E844">
        <f>'0630'!E26</f>
        <v>205.7</v>
      </c>
      <c r="F844" s="16">
        <f t="shared" si="178"/>
        <v>935</v>
      </c>
      <c r="G844">
        <f t="shared" si="179"/>
        <v>1000.7</v>
      </c>
      <c r="H844" s="20">
        <f t="shared" si="180"/>
        <v>-6.5654042170480658</v>
      </c>
    </row>
    <row r="845" spans="1:9" x14ac:dyDescent="0.25">
      <c r="A845" s="5">
        <f t="shared" si="181"/>
        <v>44749</v>
      </c>
      <c r="B845">
        <f>'0707'!B27</f>
        <v>710</v>
      </c>
      <c r="C845">
        <f>'0707'!C27</f>
        <v>811</v>
      </c>
      <c r="D845">
        <f>'0707'!D27</f>
        <v>256</v>
      </c>
      <c r="E845">
        <f>'0707'!E27</f>
        <v>269.8</v>
      </c>
      <c r="F845" s="16">
        <f t="shared" si="178"/>
        <v>966</v>
      </c>
      <c r="G845">
        <f t="shared" si="179"/>
        <v>1080.8</v>
      </c>
      <c r="H845" s="20">
        <f t="shared" si="180"/>
        <v>-10.621761658031081</v>
      </c>
    </row>
    <row r="846" spans="1:9" x14ac:dyDescent="0.25">
      <c r="A846" s="5">
        <f t="shared" si="181"/>
        <v>44756</v>
      </c>
      <c r="B846">
        <f>'0714'!B28</f>
        <v>797.5</v>
      </c>
      <c r="C846">
        <f>'0714'!C28</f>
        <v>815</v>
      </c>
      <c r="D846">
        <f>'0714'!D28</f>
        <v>278.60000000000002</v>
      </c>
      <c r="E846">
        <f>'0714'!E28</f>
        <v>388.6</v>
      </c>
      <c r="F846" s="16">
        <f t="shared" si="178"/>
        <v>1076.0999999999999</v>
      </c>
      <c r="G846">
        <f t="shared" si="179"/>
        <v>1203.5999999999999</v>
      </c>
      <c r="H846" s="20">
        <f t="shared" si="180"/>
        <v>-10.593220338983055</v>
      </c>
    </row>
    <row r="847" spans="1:9" x14ac:dyDescent="0.25">
      <c r="A847" s="5">
        <f t="shared" si="181"/>
        <v>44763</v>
      </c>
      <c r="B847">
        <f>'0721'!B28</f>
        <v>830.5</v>
      </c>
      <c r="C847">
        <f>'0721'!C28</f>
        <v>816.9</v>
      </c>
      <c r="D847">
        <f>'0721'!D28</f>
        <v>343.7</v>
      </c>
      <c r="E847">
        <f>'0721'!E28</f>
        <v>445.8</v>
      </c>
      <c r="F847" s="16">
        <f t="shared" si="178"/>
        <v>1174.2</v>
      </c>
      <c r="G847">
        <f t="shared" si="179"/>
        <v>1262.7</v>
      </c>
      <c r="H847" s="20">
        <f t="shared" si="180"/>
        <v>-7.0087906866239003</v>
      </c>
    </row>
    <row r="848" spans="1:9" x14ac:dyDescent="0.25">
      <c r="A848" s="5">
        <f t="shared" si="181"/>
        <v>44770</v>
      </c>
      <c r="B848">
        <f>'0728'!B28</f>
        <v>830.5</v>
      </c>
      <c r="C848">
        <f>'0728'!C28</f>
        <v>752.9</v>
      </c>
      <c r="D848">
        <f>'0728'!D28</f>
        <v>343.7</v>
      </c>
      <c r="E848">
        <f>'0728'!E28</f>
        <v>536.79999999999995</v>
      </c>
      <c r="F848" s="16">
        <f t="shared" si="178"/>
        <v>1174.2</v>
      </c>
      <c r="G848">
        <f t="shared" si="179"/>
        <v>1289.6999999999998</v>
      </c>
      <c r="H848" s="20">
        <f t="shared" si="180"/>
        <v>-8.9555710630379046</v>
      </c>
    </row>
    <row r="849" spans="1:8" x14ac:dyDescent="0.25">
      <c r="A849" s="5">
        <f t="shared" si="181"/>
        <v>44777</v>
      </c>
      <c r="B849">
        <f>'0804'!B28</f>
        <v>770.5</v>
      </c>
      <c r="C849">
        <f>'0804'!C28</f>
        <v>755.2</v>
      </c>
      <c r="D849">
        <f>'0804'!D28</f>
        <v>400.7</v>
      </c>
      <c r="E849">
        <f>'0804'!E28</f>
        <v>536.79999999999995</v>
      </c>
      <c r="F849" s="16">
        <f t="shared" si="178"/>
        <v>1171.2</v>
      </c>
      <c r="G849">
        <f t="shared" si="179"/>
        <v>1292</v>
      </c>
      <c r="H849" s="20">
        <f t="shared" si="180"/>
        <v>-9.3498452012383826</v>
      </c>
    </row>
    <row r="850" spans="1:8" x14ac:dyDescent="0.25">
      <c r="A850" s="5">
        <f t="shared" si="181"/>
        <v>44784</v>
      </c>
      <c r="B850">
        <f>'0811'!B28</f>
        <v>747.5</v>
      </c>
      <c r="C850">
        <f>'0811'!C28</f>
        <v>666.4</v>
      </c>
      <c r="D850">
        <f>'0811'!D28</f>
        <v>488.4</v>
      </c>
      <c r="E850">
        <f>'0811'!E28</f>
        <v>659</v>
      </c>
      <c r="F850" s="16">
        <f t="shared" si="178"/>
        <v>1235.9000000000001</v>
      </c>
      <c r="G850">
        <f t="shared" si="179"/>
        <v>1325.4</v>
      </c>
      <c r="H850" s="20">
        <f t="shared" si="180"/>
        <v>-6.7526784366983561</v>
      </c>
    </row>
    <row r="851" spans="1:8" x14ac:dyDescent="0.25">
      <c r="A851" s="5">
        <f t="shared" si="181"/>
        <v>44791</v>
      </c>
      <c r="C851">
        <v>606.4</v>
      </c>
      <c r="E851">
        <v>766.8</v>
      </c>
      <c r="F851" s="16">
        <f t="shared" si="178"/>
        <v>0</v>
      </c>
      <c r="G851">
        <f t="shared" si="179"/>
        <v>1373.1999999999998</v>
      </c>
      <c r="H851" s="20">
        <f t="shared" si="180"/>
        <v>-100</v>
      </c>
    </row>
    <row r="852" spans="1:8" x14ac:dyDescent="0.25">
      <c r="A852" s="5">
        <f t="shared" si="181"/>
        <v>44798</v>
      </c>
      <c r="B852">
        <f>'0825'!B28</f>
        <v>725.5</v>
      </c>
      <c r="C852">
        <f>'0825'!C28</f>
        <v>588.4</v>
      </c>
      <c r="D852">
        <f>'0825'!D28</f>
        <v>610.5</v>
      </c>
      <c r="E852">
        <f>'0825'!E28</f>
        <v>830.6</v>
      </c>
      <c r="F852" s="16">
        <f t="shared" si="178"/>
        <v>1336</v>
      </c>
      <c r="G852">
        <f t="shared" si="179"/>
        <v>1419</v>
      </c>
      <c r="H852" s="20">
        <f t="shared" si="180"/>
        <v>-5.8491895701198064</v>
      </c>
    </row>
    <row r="853" spans="1:8" x14ac:dyDescent="0.25">
      <c r="A853" s="5">
        <f t="shared" si="181"/>
        <v>44805</v>
      </c>
      <c r="B853">
        <f>'0901'!B28</f>
        <v>605.5</v>
      </c>
      <c r="C853">
        <f>'0901'!C28</f>
        <v>588.4</v>
      </c>
      <c r="D853">
        <f>'0901'!D28</f>
        <v>732.6</v>
      </c>
      <c r="E853">
        <f>'0901'!E28</f>
        <v>893.6</v>
      </c>
      <c r="F853" s="16">
        <f t="shared" si="178"/>
        <v>1338.1</v>
      </c>
      <c r="G853">
        <f t="shared" si="179"/>
        <v>1482</v>
      </c>
      <c r="H853" s="20">
        <f t="shared" si="180"/>
        <v>-9.7098515519568167</v>
      </c>
    </row>
    <row r="854" spans="1:8" x14ac:dyDescent="0.25">
      <c r="A854" s="5">
        <f t="shared" si="181"/>
        <v>44812</v>
      </c>
      <c r="B854">
        <f>'0908'!B29</f>
        <v>579</v>
      </c>
      <c r="C854">
        <f>'0908'!C29</f>
        <v>495.5</v>
      </c>
      <c r="D854">
        <f>'0908'!D29</f>
        <v>784</v>
      </c>
      <c r="E854">
        <f>'0908'!E29</f>
        <v>1004.7</v>
      </c>
      <c r="F854" s="16">
        <f t="shared" si="178"/>
        <v>1363</v>
      </c>
      <c r="G854">
        <f t="shared" si="179"/>
        <v>1500.2</v>
      </c>
      <c r="H854" s="20">
        <f t="shared" si="180"/>
        <v>-9.1454472736968384</v>
      </c>
    </row>
    <row r="855" spans="1:8" x14ac:dyDescent="0.25">
      <c r="A855" s="5">
        <f t="shared" si="181"/>
        <v>44819</v>
      </c>
      <c r="B855">
        <f>'0915'!B30</f>
        <v>579</v>
      </c>
      <c r="C855">
        <f>'0915'!C30</f>
        <v>535.5</v>
      </c>
      <c r="D855">
        <f>'0915'!D30</f>
        <v>784</v>
      </c>
      <c r="E855">
        <f>'0915'!E30</f>
        <v>1091.3</v>
      </c>
      <c r="F855" s="16">
        <f t="shared" si="178"/>
        <v>1363</v>
      </c>
      <c r="G855">
        <f t="shared" si="179"/>
        <v>1626.8</v>
      </c>
      <c r="H855" s="20">
        <f t="shared" si="180"/>
        <v>-16.215883943939026</v>
      </c>
    </row>
    <row r="856" spans="1:8" x14ac:dyDescent="0.25">
      <c r="A856" s="5">
        <f t="shared" si="181"/>
        <v>44826</v>
      </c>
      <c r="B856">
        <f>'0922'!B30</f>
        <v>545</v>
      </c>
      <c r="C856">
        <f>'0922'!C30</f>
        <v>577</v>
      </c>
      <c r="D856">
        <f>'0922'!D30</f>
        <v>819</v>
      </c>
      <c r="E856">
        <f>'0922'!E30</f>
        <v>1091.3</v>
      </c>
      <c r="F856" s="16">
        <f t="shared" si="178"/>
        <v>1364</v>
      </c>
      <c r="G856">
        <f t="shared" si="179"/>
        <v>1668.3</v>
      </c>
      <c r="H856" s="20">
        <f t="shared" si="180"/>
        <v>-18.240124677815739</v>
      </c>
    </row>
    <row r="857" spans="1:8" x14ac:dyDescent="0.25">
      <c r="A857" s="5">
        <f t="shared" si="181"/>
        <v>44833</v>
      </c>
      <c r="B857">
        <f>'0929'!B31</f>
        <v>503</v>
      </c>
      <c r="C857">
        <f>'0929'!C31</f>
        <v>404</v>
      </c>
      <c r="D857">
        <f>'0929'!D31</f>
        <v>946.3</v>
      </c>
      <c r="E857">
        <f>'0929'!E31</f>
        <v>1333.6</v>
      </c>
      <c r="F857" s="16">
        <f t="shared" si="178"/>
        <v>1449.3</v>
      </c>
      <c r="G857">
        <f t="shared" si="179"/>
        <v>1737.6</v>
      </c>
      <c r="H857" s="20">
        <f t="shared" si="180"/>
        <v>-16.591850828729282</v>
      </c>
    </row>
    <row r="858" spans="1:8" x14ac:dyDescent="0.25">
      <c r="A858" s="5">
        <f t="shared" si="181"/>
        <v>44840</v>
      </c>
      <c r="B858">
        <f>'1006'!B31</f>
        <v>474.5</v>
      </c>
      <c r="C858">
        <f>'1006'!C31</f>
        <v>546</v>
      </c>
      <c r="D858">
        <f>'1006'!D31</f>
        <v>1009.9</v>
      </c>
      <c r="E858">
        <f>'1006'!E31</f>
        <v>1333.6</v>
      </c>
      <c r="F858" s="16">
        <f t="shared" si="178"/>
        <v>1484.4</v>
      </c>
      <c r="G858">
        <f t="shared" si="179"/>
        <v>1879.6</v>
      </c>
      <c r="H858" s="20">
        <f t="shared" si="180"/>
        <v>-21.025750159608414</v>
      </c>
    </row>
    <row r="859" spans="1:8" x14ac:dyDescent="0.25">
      <c r="A859" s="5">
        <f t="shared" si="181"/>
        <v>44847</v>
      </c>
      <c r="B859">
        <f>'1013'!B31</f>
        <v>484.5</v>
      </c>
      <c r="C859">
        <f>'1013'!C31</f>
        <v>546</v>
      </c>
      <c r="D859">
        <f>'1013'!D31</f>
        <v>1009.9</v>
      </c>
      <c r="E859">
        <f>'1013'!E31</f>
        <v>1333.6</v>
      </c>
      <c r="F859" s="16">
        <f t="shared" si="178"/>
        <v>1494.4</v>
      </c>
      <c r="G859">
        <f t="shared" si="179"/>
        <v>1879.6</v>
      </c>
      <c r="H859" s="20">
        <f t="shared" si="180"/>
        <v>-20.493722068525212</v>
      </c>
    </row>
    <row r="860" spans="1:8" x14ac:dyDescent="0.25">
      <c r="A860" s="5">
        <f t="shared" si="181"/>
        <v>44854</v>
      </c>
      <c r="B860">
        <f>'1020'!B31</f>
        <v>551</v>
      </c>
      <c r="C860">
        <f>'1020'!C31</f>
        <v>546</v>
      </c>
      <c r="D860">
        <f>'1020'!D31</f>
        <v>1009.9</v>
      </c>
      <c r="E860">
        <f>'1020'!E31</f>
        <v>1333.6</v>
      </c>
      <c r="F860" s="16">
        <f t="shared" si="178"/>
        <v>1560.9</v>
      </c>
      <c r="G860">
        <f t="shared" si="179"/>
        <v>1879.6</v>
      </c>
      <c r="H860" s="20">
        <f t="shared" si="180"/>
        <v>-16.955735262821868</v>
      </c>
    </row>
    <row r="861" spans="1:8" x14ac:dyDescent="0.25">
      <c r="A861" s="5">
        <f t="shared" si="181"/>
        <v>44861</v>
      </c>
      <c r="B861">
        <f>'1027'!B31</f>
        <v>574.5</v>
      </c>
      <c r="C861">
        <f>'1027'!C31</f>
        <v>553</v>
      </c>
      <c r="D861">
        <f>'1027'!D31</f>
        <v>1009.9</v>
      </c>
      <c r="E861">
        <f>'1027'!E31</f>
        <v>1333.6</v>
      </c>
      <c r="F861" s="16">
        <f t="shared" si="178"/>
        <v>1584.4</v>
      </c>
      <c r="G861">
        <f t="shared" si="179"/>
        <v>1886.6</v>
      </c>
      <c r="H861" s="20">
        <f t="shared" si="180"/>
        <v>-16.018233859853691</v>
      </c>
    </row>
    <row r="862" spans="1:8" x14ac:dyDescent="0.25">
      <c r="A862" s="5">
        <f t="shared" si="181"/>
        <v>44868</v>
      </c>
      <c r="B862">
        <f>'1103'!B32</f>
        <v>514.5</v>
      </c>
      <c r="C862">
        <f>'1103'!C32</f>
        <v>705</v>
      </c>
      <c r="D862">
        <f>'1103'!D32</f>
        <v>1075</v>
      </c>
      <c r="E862">
        <f>'1103'!E32</f>
        <v>1333.6</v>
      </c>
      <c r="F862" s="16">
        <f t="shared" si="178"/>
        <v>1589.5</v>
      </c>
      <c r="G862">
        <f t="shared" si="179"/>
        <v>2038.6</v>
      </c>
      <c r="H862" s="20">
        <f t="shared" si="180"/>
        <v>-22.029824389286766</v>
      </c>
    </row>
    <row r="863" spans="1:8" x14ac:dyDescent="0.25">
      <c r="A863" s="5">
        <f t="shared" si="181"/>
        <v>44875</v>
      </c>
      <c r="B863">
        <f>'1110'!B32</f>
        <v>485.5</v>
      </c>
      <c r="C863">
        <f>'1110'!C32</f>
        <v>750</v>
      </c>
      <c r="D863">
        <f>'1110'!D32</f>
        <v>1137.0999999999999</v>
      </c>
      <c r="E863">
        <f>'1110'!E32</f>
        <v>1350.1</v>
      </c>
      <c r="F863" s="16">
        <f t="shared" si="178"/>
        <v>1622.6</v>
      </c>
      <c r="G863">
        <f t="shared" si="179"/>
        <v>2100.1</v>
      </c>
      <c r="H863" s="20">
        <f t="shared" si="180"/>
        <v>-22.737012523213185</v>
      </c>
    </row>
    <row r="864" spans="1:8" x14ac:dyDescent="0.25">
      <c r="A864" s="5">
        <f t="shared" si="181"/>
        <v>44882</v>
      </c>
      <c r="B864">
        <f>'1117'!B32</f>
        <v>543.5</v>
      </c>
      <c r="C864">
        <f>'1117'!C32</f>
        <v>787</v>
      </c>
      <c r="D864">
        <f>'1117'!D32</f>
        <v>1137.0999999999999</v>
      </c>
      <c r="E864">
        <f>'1117'!E32</f>
        <v>1363.9</v>
      </c>
      <c r="F864" s="16">
        <f t="shared" si="178"/>
        <v>1680.6</v>
      </c>
      <c r="G864">
        <f t="shared" si="179"/>
        <v>2150.9</v>
      </c>
      <c r="H864" s="20">
        <f t="shared" si="180"/>
        <v>-21.865265702729097</v>
      </c>
    </row>
    <row r="865" spans="1:8" x14ac:dyDescent="0.25">
      <c r="A865" s="5">
        <f t="shared" si="181"/>
        <v>44889</v>
      </c>
      <c r="B865">
        <f>'1124'!B32</f>
        <v>543.5</v>
      </c>
      <c r="C865">
        <f>'1124'!C32</f>
        <v>602</v>
      </c>
      <c r="D865">
        <f>'1124'!D32</f>
        <v>1137.0999999999999</v>
      </c>
      <c r="E865">
        <f>'1124'!E32</f>
        <v>1548.3</v>
      </c>
      <c r="F865" s="16">
        <f t="shared" si="178"/>
        <v>1680.6</v>
      </c>
      <c r="G865">
        <f t="shared" si="179"/>
        <v>2150.3000000000002</v>
      </c>
      <c r="H865" s="20">
        <f t="shared" si="180"/>
        <v>-21.843463702739164</v>
      </c>
    </row>
    <row r="866" spans="1:8" x14ac:dyDescent="0.25">
      <c r="A866" s="5">
        <f t="shared" si="181"/>
        <v>44896</v>
      </c>
      <c r="B866">
        <f>'1201'!B33</f>
        <v>438.5</v>
      </c>
      <c r="C866">
        <f>'1201'!C33</f>
        <v>658</v>
      </c>
      <c r="D866">
        <f>'1201'!D33</f>
        <v>1247.0999999999999</v>
      </c>
      <c r="E866">
        <f>'1201'!E33</f>
        <v>1548.3</v>
      </c>
      <c r="F866" s="16">
        <f t="shared" si="178"/>
        <v>1685.6</v>
      </c>
      <c r="G866">
        <f t="shared" si="179"/>
        <v>2206.3000000000002</v>
      </c>
      <c r="H866" s="20">
        <f t="shared" si="180"/>
        <v>-23.600598286724395</v>
      </c>
    </row>
    <row r="867" spans="1:8" x14ac:dyDescent="0.25">
      <c r="A867" s="5">
        <f t="shared" si="181"/>
        <v>44903</v>
      </c>
      <c r="B867">
        <f>'1208'!B33</f>
        <v>438.5</v>
      </c>
      <c r="C867">
        <f>'1208'!C33</f>
        <v>707</v>
      </c>
      <c r="D867">
        <f>'1208'!D33</f>
        <v>1247.0999999999999</v>
      </c>
      <c r="E867">
        <f>'1208'!E33</f>
        <v>1571.4</v>
      </c>
      <c r="F867" s="16">
        <f t="shared" si="178"/>
        <v>1685.6</v>
      </c>
      <c r="G867">
        <f t="shared" si="179"/>
        <v>2278.4</v>
      </c>
      <c r="H867" s="20">
        <f t="shared" si="180"/>
        <v>-26.018258426966302</v>
      </c>
    </row>
    <row r="868" spans="1:8" x14ac:dyDescent="0.25">
      <c r="A868" s="5">
        <f t="shared" si="181"/>
        <v>44910</v>
      </c>
      <c r="B868">
        <f>'1215'!B33</f>
        <v>467.5</v>
      </c>
      <c r="C868">
        <f>'1215'!C33</f>
        <v>812.5</v>
      </c>
      <c r="D868">
        <f>'1215'!D33</f>
        <v>1247.0999999999999</v>
      </c>
      <c r="E868">
        <f>'1215'!E33</f>
        <v>1571.4</v>
      </c>
      <c r="F868" s="16">
        <f t="shared" si="178"/>
        <v>1714.6</v>
      </c>
      <c r="G868">
        <f t="shared" si="179"/>
        <v>2383.9</v>
      </c>
      <c r="H868" s="20">
        <f t="shared" si="180"/>
        <v>-28.075842107470962</v>
      </c>
    </row>
    <row r="869" spans="1:8" x14ac:dyDescent="0.25">
      <c r="A869" s="5">
        <f t="shared" si="181"/>
        <v>44917</v>
      </c>
      <c r="B869">
        <f>'1222'!B33</f>
        <v>467.5</v>
      </c>
      <c r="C869">
        <f>'1222'!C33</f>
        <v>800.5</v>
      </c>
      <c r="D869">
        <f>'1222'!D33</f>
        <v>1247.0999999999999</v>
      </c>
      <c r="E869">
        <f>'1222'!E33</f>
        <v>1594.7</v>
      </c>
      <c r="F869" s="16">
        <f t="shared" si="178"/>
        <v>1714.6</v>
      </c>
      <c r="G869">
        <f t="shared" si="179"/>
        <v>2395.1999999999998</v>
      </c>
      <c r="H869" s="20">
        <f t="shared" si="180"/>
        <v>-28.415163660654642</v>
      </c>
    </row>
    <row r="870" spans="1:8" x14ac:dyDescent="0.25">
      <c r="A870" s="5">
        <f t="shared" si="181"/>
        <v>44924</v>
      </c>
      <c r="B870">
        <f>'1229'!B33</f>
        <v>424.5</v>
      </c>
      <c r="C870">
        <f>'1229'!C33</f>
        <v>759</v>
      </c>
      <c r="D870">
        <f>'1229'!D33</f>
        <v>1247.0999999999999</v>
      </c>
      <c r="E870">
        <f>'1229'!E33</f>
        <v>1638.3</v>
      </c>
      <c r="F870" s="16">
        <f t="shared" si="178"/>
        <v>1671.6</v>
      </c>
      <c r="G870">
        <f t="shared" si="179"/>
        <v>2397.3000000000002</v>
      </c>
      <c r="H870" s="20">
        <f t="shared" si="180"/>
        <v>-30.271555499937442</v>
      </c>
    </row>
    <row r="871" spans="1:8" x14ac:dyDescent="0.25">
      <c r="A871" s="5">
        <f t="shared" si="181"/>
        <v>44931</v>
      </c>
      <c r="B871">
        <f>'0105'!B33</f>
        <v>412.5</v>
      </c>
      <c r="C871">
        <f>'0105'!C33</f>
        <v>809</v>
      </c>
      <c r="D871">
        <f>'0105'!D33</f>
        <v>1282.3</v>
      </c>
      <c r="E871">
        <f>'0105'!E33</f>
        <v>1638.3</v>
      </c>
      <c r="F871" s="16">
        <f t="shared" si="178"/>
        <v>1694.8</v>
      </c>
      <c r="G871">
        <f t="shared" si="179"/>
        <v>2447.3000000000002</v>
      </c>
      <c r="H871" s="20">
        <f t="shared" si="180"/>
        <v>-30.748171454255711</v>
      </c>
    </row>
    <row r="872" spans="1:8" x14ac:dyDescent="0.25">
      <c r="A872" s="5">
        <f t="shared" si="181"/>
        <v>44938</v>
      </c>
      <c r="B872">
        <f>'0112'!C33</f>
        <v>401</v>
      </c>
      <c r="C872">
        <f>'0112'!D33</f>
        <v>749</v>
      </c>
      <c r="D872">
        <f>'0112'!E33</f>
        <v>1364</v>
      </c>
      <c r="E872">
        <f>'0112'!F33</f>
        <v>1696.7</v>
      </c>
      <c r="F872" s="16">
        <f t="shared" si="178"/>
        <v>1765</v>
      </c>
      <c r="G872">
        <f t="shared" si="179"/>
        <v>2445.6999999999998</v>
      </c>
      <c r="H872" s="20">
        <f t="shared" si="180"/>
        <v>-27.832522386228888</v>
      </c>
    </row>
    <row r="873" spans="1:8" x14ac:dyDescent="0.25">
      <c r="A873" s="5">
        <f t="shared" si="181"/>
        <v>44945</v>
      </c>
      <c r="B873">
        <f>'0119'!B33</f>
        <v>421</v>
      </c>
      <c r="C873">
        <f>'0119'!C33</f>
        <v>737</v>
      </c>
      <c r="D873">
        <f>'0119'!D33</f>
        <v>1364</v>
      </c>
      <c r="E873">
        <f>'0119'!E33</f>
        <v>1819.8</v>
      </c>
      <c r="F873" s="16">
        <f t="shared" si="178"/>
        <v>1785</v>
      </c>
      <c r="G873">
        <f t="shared" si="179"/>
        <v>2556.8000000000002</v>
      </c>
      <c r="H873" s="20">
        <f t="shared" si="180"/>
        <v>-30.186170212765962</v>
      </c>
    </row>
    <row r="874" spans="1:8" x14ac:dyDescent="0.25">
      <c r="A874" s="5">
        <f t="shared" si="181"/>
        <v>44952</v>
      </c>
      <c r="B874">
        <f>'0126'!B33</f>
        <v>422</v>
      </c>
      <c r="C874">
        <f>'0126'!C33</f>
        <v>660.4</v>
      </c>
      <c r="D874">
        <f>'0126'!D33</f>
        <v>1364</v>
      </c>
      <c r="E874">
        <f>'0126'!E33</f>
        <v>1849.5</v>
      </c>
      <c r="F874" s="16">
        <f t="shared" si="178"/>
        <v>1786</v>
      </c>
      <c r="G874">
        <f t="shared" si="179"/>
        <v>2509.9</v>
      </c>
      <c r="H874" s="20">
        <f t="shared" si="180"/>
        <v>-28.841786525359581</v>
      </c>
    </row>
    <row r="875" spans="1:8" x14ac:dyDescent="0.25">
      <c r="A875" s="5">
        <f t="shared" si="181"/>
        <v>44959</v>
      </c>
      <c r="B875">
        <f>'0202'!B33</f>
        <v>307</v>
      </c>
      <c r="C875">
        <f>'0202'!C33</f>
        <v>695</v>
      </c>
      <c r="D875">
        <f>'0202'!D33</f>
        <v>1485.1</v>
      </c>
      <c r="E875">
        <f>'0202'!E33</f>
        <v>1849.5</v>
      </c>
      <c r="F875" s="16">
        <f t="shared" si="178"/>
        <v>1792.1</v>
      </c>
      <c r="G875">
        <f t="shared" si="179"/>
        <v>2544.5</v>
      </c>
      <c r="H875" s="20">
        <f t="shared" si="180"/>
        <v>-29.569660051090597</v>
      </c>
    </row>
    <row r="876" spans="1:8" x14ac:dyDescent="0.25">
      <c r="A876" s="5">
        <f t="shared" si="181"/>
        <v>44966</v>
      </c>
      <c r="B876">
        <f>'0209'!B33</f>
        <v>261.3</v>
      </c>
      <c r="C876">
        <f>'0209'!C33</f>
        <v>635</v>
      </c>
      <c r="D876">
        <f>'0209'!D33</f>
        <v>1543.6</v>
      </c>
      <c r="E876">
        <f>'0209'!E33</f>
        <v>1912.5</v>
      </c>
      <c r="F876" s="16">
        <f t="shared" si="178"/>
        <v>1804.8999999999999</v>
      </c>
      <c r="G876">
        <f t="shared" si="179"/>
        <v>2547.5</v>
      </c>
      <c r="H876" s="20">
        <f t="shared" si="180"/>
        <v>-29.150147203140342</v>
      </c>
    </row>
    <row r="877" spans="1:8" x14ac:dyDescent="0.25">
      <c r="A877" s="5">
        <f t="shared" si="181"/>
        <v>44973</v>
      </c>
      <c r="B877">
        <f>'0216'!B33</f>
        <v>366.3</v>
      </c>
      <c r="C877">
        <f>'0216'!C33</f>
        <v>607</v>
      </c>
      <c r="D877">
        <f>'0216'!D33</f>
        <v>1543.6</v>
      </c>
      <c r="E877">
        <f>'0216'!E33</f>
        <v>1942.3</v>
      </c>
      <c r="F877" s="16">
        <f t="shared" si="178"/>
        <v>1909.8999999999999</v>
      </c>
      <c r="G877">
        <f t="shared" si="179"/>
        <v>2549.3000000000002</v>
      </c>
      <c r="H877" s="20">
        <f t="shared" si="180"/>
        <v>-25.081394892715657</v>
      </c>
    </row>
    <row r="878" spans="1:8" x14ac:dyDescent="0.25">
      <c r="A878" s="5">
        <f t="shared" si="181"/>
        <v>44980</v>
      </c>
      <c r="B878">
        <f>'0223'!B33</f>
        <v>337</v>
      </c>
      <c r="C878">
        <f>'0223'!C33</f>
        <v>576</v>
      </c>
      <c r="D878">
        <f>'0223'!D33</f>
        <v>1605.7</v>
      </c>
      <c r="E878">
        <f>'0223'!E33</f>
        <v>2010</v>
      </c>
      <c r="F878" s="16">
        <f t="shared" si="178"/>
        <v>1942.7</v>
      </c>
      <c r="G878">
        <f t="shared" si="179"/>
        <v>2586</v>
      </c>
      <c r="H878" s="20">
        <f t="shared" si="180"/>
        <v>-24.876256767208037</v>
      </c>
    </row>
    <row r="879" spans="1:8" x14ac:dyDescent="0.25">
      <c r="A879" s="5">
        <f t="shared" si="181"/>
        <v>44987</v>
      </c>
      <c r="B879">
        <f>'0302'!B33</f>
        <v>356</v>
      </c>
      <c r="C879">
        <f>'0302'!C33</f>
        <v>644</v>
      </c>
      <c r="D879">
        <f>'0302'!D33</f>
        <v>1664</v>
      </c>
      <c r="E879">
        <f>'0302'!E33</f>
        <v>2075.1</v>
      </c>
      <c r="F879" s="16">
        <f t="shared" si="178"/>
        <v>2020</v>
      </c>
      <c r="G879">
        <f t="shared" si="179"/>
        <v>2719.1</v>
      </c>
      <c r="H879" s="20">
        <f t="shared" si="180"/>
        <v>-25.710713103600458</v>
      </c>
    </row>
    <row r="880" spans="1:8" x14ac:dyDescent="0.25">
      <c r="A880" s="5">
        <f t="shared" si="181"/>
        <v>44994</v>
      </c>
      <c r="B880">
        <f>'0309'!B33</f>
        <v>445</v>
      </c>
      <c r="C880">
        <f>'0309'!C33</f>
        <v>612</v>
      </c>
      <c r="D880">
        <f>'0309'!D33</f>
        <v>1696.9</v>
      </c>
      <c r="E880">
        <f>'0309'!E33</f>
        <v>2110.3000000000002</v>
      </c>
      <c r="F880" s="16">
        <f t="shared" si="178"/>
        <v>2141.9</v>
      </c>
      <c r="G880">
        <f t="shared" si="179"/>
        <v>2722.3</v>
      </c>
      <c r="H880" s="20">
        <f t="shared" si="180"/>
        <v>-21.320207177754103</v>
      </c>
    </row>
    <row r="881" spans="1:9" x14ac:dyDescent="0.25">
      <c r="A881" s="5">
        <f t="shared" si="181"/>
        <v>45001</v>
      </c>
      <c r="B881">
        <f>'0316'!B33</f>
        <v>423</v>
      </c>
      <c r="C881">
        <f>'0316'!C33</f>
        <v>552</v>
      </c>
      <c r="D881">
        <f>'0316'!D33</f>
        <v>1745.5</v>
      </c>
      <c r="E881">
        <f>'0316'!E33</f>
        <v>2167.8000000000002</v>
      </c>
      <c r="F881" s="16">
        <f t="shared" si="178"/>
        <v>2168.5</v>
      </c>
      <c r="G881">
        <f t="shared" si="179"/>
        <v>2719.8</v>
      </c>
      <c r="H881" s="20">
        <f t="shared" si="180"/>
        <v>-20.269872784763589</v>
      </c>
    </row>
    <row r="882" spans="1:9" x14ac:dyDescent="0.25">
      <c r="A882" s="5">
        <f t="shared" si="181"/>
        <v>45008</v>
      </c>
      <c r="B882">
        <f>'0323'!B33</f>
        <v>426</v>
      </c>
      <c r="C882">
        <f>'0323'!C33</f>
        <v>492</v>
      </c>
      <c r="D882">
        <f>'0323'!D33</f>
        <v>1776.9</v>
      </c>
      <c r="E882">
        <f>'0323'!E33</f>
        <v>2233.3000000000002</v>
      </c>
      <c r="F882" s="16">
        <f t="shared" si="178"/>
        <v>2202.9</v>
      </c>
      <c r="G882">
        <f t="shared" si="179"/>
        <v>2725.3</v>
      </c>
      <c r="H882" s="20">
        <f t="shared" si="180"/>
        <v>-19.168531904744434</v>
      </c>
      <c r="I882">
        <f>'0323'!F33</f>
        <v>0</v>
      </c>
    </row>
    <row r="883" spans="1:9" x14ac:dyDescent="0.25">
      <c r="A883" s="5">
        <f t="shared" si="181"/>
        <v>45015</v>
      </c>
      <c r="B883">
        <f>'0330'!B33</f>
        <v>366</v>
      </c>
      <c r="C883">
        <f>'0330'!C33</f>
        <v>394</v>
      </c>
      <c r="D883">
        <f>'0330'!D33</f>
        <v>1841.8</v>
      </c>
      <c r="E883">
        <f>'0330'!E33</f>
        <v>2321.6</v>
      </c>
      <c r="F883" s="16">
        <f t="shared" si="178"/>
        <v>2207.8000000000002</v>
      </c>
      <c r="G883">
        <f t="shared" si="179"/>
        <v>2715.6</v>
      </c>
      <c r="H883" s="20">
        <f t="shared" si="180"/>
        <v>-18.69936662247753</v>
      </c>
      <c r="I883">
        <f>'0330'!F33</f>
        <v>0</v>
      </c>
    </row>
    <row r="884" spans="1:9" x14ac:dyDescent="0.25">
      <c r="A884" s="5">
        <f t="shared" si="181"/>
        <v>45022</v>
      </c>
      <c r="B884">
        <f>'0406'!B33</f>
        <v>409</v>
      </c>
      <c r="C884">
        <f>'0406'!C33</f>
        <v>331</v>
      </c>
      <c r="D884">
        <f>'0406'!D33</f>
        <v>1841.8</v>
      </c>
      <c r="E884">
        <f>'0406'!E33</f>
        <v>2386.9</v>
      </c>
      <c r="F884" s="16">
        <f t="shared" si="178"/>
        <v>2250.8000000000002</v>
      </c>
      <c r="G884">
        <f t="shared" si="179"/>
        <v>2717.9</v>
      </c>
      <c r="H884" s="20">
        <f t="shared" si="180"/>
        <v>-17.186062769049627</v>
      </c>
      <c r="I884">
        <f>'0406'!F33</f>
        <v>0</v>
      </c>
    </row>
    <row r="885" spans="1:9" x14ac:dyDescent="0.25">
      <c r="A885" s="5">
        <f t="shared" si="181"/>
        <v>45029</v>
      </c>
      <c r="B885">
        <f>'0413'!B33</f>
        <v>447</v>
      </c>
      <c r="C885">
        <f>'0413'!C33</f>
        <v>307</v>
      </c>
      <c r="D885">
        <f>'0413'!D33</f>
        <v>1841.8</v>
      </c>
      <c r="E885">
        <f>'0413'!E33</f>
        <v>2413.3000000000002</v>
      </c>
      <c r="F885" s="16">
        <f t="shared" si="178"/>
        <v>2288.8000000000002</v>
      </c>
      <c r="G885">
        <f t="shared" si="179"/>
        <v>2720.3</v>
      </c>
      <c r="H885" s="20">
        <f t="shared" si="180"/>
        <v>-15.862221078557514</v>
      </c>
      <c r="I885">
        <f>'0413'!F33</f>
        <v>0</v>
      </c>
    </row>
    <row r="886" spans="1:9" x14ac:dyDescent="0.25">
      <c r="A886" s="5">
        <f t="shared" si="181"/>
        <v>45036</v>
      </c>
      <c r="B886">
        <f>'0420'!B33</f>
        <v>335</v>
      </c>
      <c r="C886">
        <f>'0420'!C33</f>
        <v>266</v>
      </c>
      <c r="D886">
        <f>'0420'!D33</f>
        <v>1899.7</v>
      </c>
      <c r="E886">
        <f>'0420'!E33</f>
        <v>2457.9</v>
      </c>
      <c r="F886" s="16">
        <f t="shared" si="178"/>
        <v>2234.6999999999998</v>
      </c>
      <c r="G886">
        <f t="shared" si="179"/>
        <v>2723.9</v>
      </c>
      <c r="H886" s="20">
        <f t="shared" si="180"/>
        <v>-17.95954330188334</v>
      </c>
      <c r="I886">
        <f>'0420'!F33</f>
        <v>82</v>
      </c>
    </row>
    <row r="887" spans="1:9" x14ac:dyDescent="0.25">
      <c r="A887" s="5">
        <f t="shared" si="181"/>
        <v>45043</v>
      </c>
      <c r="B887">
        <f>'0427'!B33</f>
        <v>335</v>
      </c>
      <c r="C887">
        <f>'0427'!C33</f>
        <v>269</v>
      </c>
      <c r="D887">
        <f>'0427'!D33</f>
        <v>1899.7</v>
      </c>
      <c r="E887">
        <f>'0427'!E33</f>
        <v>2513.1999999999998</v>
      </c>
      <c r="F887" s="16">
        <f t="shared" si="178"/>
        <v>2234.6999999999998</v>
      </c>
      <c r="G887">
        <f t="shared" si="179"/>
        <v>2782.2</v>
      </c>
      <c r="H887" s="20">
        <f t="shared" si="180"/>
        <v>-19.67867155488463</v>
      </c>
      <c r="I887">
        <f>'0427'!F33</f>
        <v>82</v>
      </c>
    </row>
    <row r="888" spans="1:9" x14ac:dyDescent="0.25">
      <c r="A888" s="5">
        <f t="shared" si="181"/>
        <v>45050</v>
      </c>
      <c r="B888">
        <f>'0504'!B33</f>
        <v>335</v>
      </c>
      <c r="C888">
        <f>'0504'!C33</f>
        <v>269</v>
      </c>
      <c r="D888">
        <f>'0504'!D33</f>
        <v>1899.7</v>
      </c>
      <c r="E888">
        <f>'0504'!E33</f>
        <v>2513.1999999999998</v>
      </c>
      <c r="F888" s="16">
        <f t="shared" si="178"/>
        <v>2234.6999999999998</v>
      </c>
      <c r="G888">
        <f t="shared" si="179"/>
        <v>2782.2</v>
      </c>
      <c r="H888" s="20">
        <f t="shared" si="180"/>
        <v>-19.67867155488463</v>
      </c>
      <c r="I888">
        <f>'0504'!F33</f>
        <v>221</v>
      </c>
    </row>
    <row r="889" spans="1:9" x14ac:dyDescent="0.25">
      <c r="A889" s="5">
        <f t="shared" si="181"/>
        <v>45057</v>
      </c>
      <c r="B889">
        <f>'0511'!B33</f>
        <v>290</v>
      </c>
      <c r="C889">
        <f>'0511'!C33</f>
        <v>269</v>
      </c>
      <c r="D889">
        <f>'0511'!D33</f>
        <v>1946.9</v>
      </c>
      <c r="E889">
        <f>'0511'!E33</f>
        <v>2513.1999999999998</v>
      </c>
      <c r="F889" s="16">
        <f t="shared" si="178"/>
        <v>2236.9</v>
      </c>
      <c r="G889">
        <f t="shared" si="179"/>
        <v>2782.2</v>
      </c>
      <c r="H889" s="20">
        <f t="shared" si="180"/>
        <v>-19.599597440874117</v>
      </c>
      <c r="I889">
        <f>'0511'!F33</f>
        <v>301</v>
      </c>
    </row>
    <row r="890" spans="1:9" x14ac:dyDescent="0.25">
      <c r="A890" s="5">
        <f t="shared" si="181"/>
        <v>45064</v>
      </c>
      <c r="B890">
        <f>'0518'!B33</f>
        <v>208</v>
      </c>
      <c r="C890">
        <f>'0518'!C33</f>
        <v>214</v>
      </c>
      <c r="D890">
        <f>'0518'!D33</f>
        <v>2012.9</v>
      </c>
      <c r="E890">
        <f>'0518'!E33</f>
        <v>2573.6999999999998</v>
      </c>
      <c r="F890" s="16">
        <f t="shared" si="178"/>
        <v>2220.9</v>
      </c>
      <c r="G890">
        <f t="shared" si="179"/>
        <v>2787.7</v>
      </c>
      <c r="H890" s="20">
        <f t="shared" si="180"/>
        <v>-20.332173476342497</v>
      </c>
      <c r="I890">
        <f>'0518'!F33</f>
        <v>323</v>
      </c>
    </row>
    <row r="891" spans="1:9" x14ac:dyDescent="0.25">
      <c r="A891" s="5">
        <f t="shared" si="181"/>
        <v>45071</v>
      </c>
      <c r="B891">
        <f>'0525'!B33</f>
        <v>163</v>
      </c>
      <c r="C891">
        <f>'0525'!C33</f>
        <v>152</v>
      </c>
      <c r="D891">
        <f>'0525'!D33</f>
        <v>2032.7</v>
      </c>
      <c r="E891">
        <f>'0525'!E33</f>
        <v>2638.7</v>
      </c>
      <c r="F891" s="16">
        <f t="shared" si="178"/>
        <v>2195.6999999999998</v>
      </c>
      <c r="G891">
        <f t="shared" si="179"/>
        <v>2790.7</v>
      </c>
      <c r="H891" s="20">
        <f t="shared" si="180"/>
        <v>-21.320815565987029</v>
      </c>
      <c r="I891">
        <f>'0525'!F33</f>
        <v>382</v>
      </c>
    </row>
    <row r="892" spans="1:9" x14ac:dyDescent="0.25">
      <c r="A892" s="5">
        <f t="shared" si="181"/>
        <v>45078</v>
      </c>
      <c r="B892">
        <f>'0601'!B29</f>
        <v>495</v>
      </c>
      <c r="C892">
        <f>'0601'!C29</f>
        <v>746.4</v>
      </c>
      <c r="D892">
        <f>'0601'!D29</f>
        <v>71.5</v>
      </c>
      <c r="E892">
        <f>'0601'!E29</f>
        <v>57.9</v>
      </c>
      <c r="F892" s="16">
        <f t="shared" si="178"/>
        <v>566.5</v>
      </c>
      <c r="G892">
        <f t="shared" si="179"/>
        <v>804.3</v>
      </c>
      <c r="H892" s="20">
        <f t="shared" si="180"/>
        <v>-29.566082307596663</v>
      </c>
    </row>
    <row r="893" spans="1:9" x14ac:dyDescent="0.25">
      <c r="A893" s="5">
        <f t="shared" si="181"/>
        <v>45085</v>
      </c>
      <c r="B893">
        <f>'0608'!B26</f>
        <v>464.7</v>
      </c>
      <c r="C893">
        <f>'0608'!C26</f>
        <v>746.4</v>
      </c>
      <c r="D893">
        <f>'0608'!D26</f>
        <v>128.1</v>
      </c>
      <c r="E893">
        <f>'0608'!E26</f>
        <v>57.9</v>
      </c>
      <c r="F893" s="16">
        <f t="shared" si="178"/>
        <v>592.79999999999995</v>
      </c>
      <c r="G893">
        <f t="shared" si="179"/>
        <v>804.3</v>
      </c>
      <c r="H893" s="20">
        <f t="shared" si="180"/>
        <v>-26.296158149944048</v>
      </c>
    </row>
    <row r="894" spans="1:9" x14ac:dyDescent="0.25">
      <c r="A894" s="5">
        <f t="shared" si="181"/>
        <v>45092</v>
      </c>
      <c r="B894">
        <f>'0615'!B26</f>
        <v>444</v>
      </c>
      <c r="C894">
        <f>'0615'!C26</f>
        <v>642.5</v>
      </c>
      <c r="D894">
        <f>'0615'!D26</f>
        <v>128.1</v>
      </c>
      <c r="E894">
        <f>'0615'!E26</f>
        <v>190.5</v>
      </c>
      <c r="F894" s="16">
        <f t="shared" si="178"/>
        <v>572.1</v>
      </c>
      <c r="G894">
        <f t="shared" si="179"/>
        <v>833</v>
      </c>
      <c r="H894" s="20">
        <f t="shared" si="180"/>
        <v>-31.320528211284515</v>
      </c>
    </row>
    <row r="895" spans="1:9" x14ac:dyDescent="0.25">
      <c r="A895" s="5">
        <f t="shared" si="181"/>
        <v>45099</v>
      </c>
      <c r="B895">
        <f>'0622'!B26</f>
        <v>444</v>
      </c>
      <c r="C895">
        <f>'0622'!C26</f>
        <v>645</v>
      </c>
      <c r="D895">
        <f>'0622'!D26</f>
        <v>128.1</v>
      </c>
      <c r="E895">
        <f>'0622'!E26</f>
        <v>256</v>
      </c>
      <c r="F895" s="16">
        <f t="shared" si="178"/>
        <v>572.1</v>
      </c>
      <c r="G895">
        <f t="shared" si="179"/>
        <v>901</v>
      </c>
      <c r="H895" s="20">
        <f t="shared" si="180"/>
        <v>-36.503884572696997</v>
      </c>
    </row>
    <row r="896" spans="1:9" x14ac:dyDescent="0.25">
      <c r="A896" s="5">
        <f t="shared" si="181"/>
        <v>45106</v>
      </c>
      <c r="B896">
        <f>'0629'!B26</f>
        <v>526</v>
      </c>
      <c r="C896">
        <f>'0629'!C26</f>
        <v>679</v>
      </c>
      <c r="D896">
        <f>'0629'!D26</f>
        <v>154.5</v>
      </c>
      <c r="E896">
        <f>'0629'!E26</f>
        <v>256</v>
      </c>
      <c r="F896" s="16">
        <f t="shared" si="178"/>
        <v>680.5</v>
      </c>
      <c r="G896">
        <f t="shared" si="179"/>
        <v>935</v>
      </c>
      <c r="H896" s="20">
        <f t="shared" si="180"/>
        <v>-27.219251336898399</v>
      </c>
    </row>
    <row r="897" spans="1:8" x14ac:dyDescent="0.25">
      <c r="A897" s="5">
        <f t="shared" si="181"/>
        <v>45113</v>
      </c>
      <c r="B897">
        <f>'0706'!B27</f>
        <v>399</v>
      </c>
      <c r="C897">
        <f>'0706'!C27</f>
        <v>710</v>
      </c>
      <c r="D897">
        <f>'0706'!D27</f>
        <v>248.3</v>
      </c>
      <c r="E897">
        <f>'0706'!E27</f>
        <v>256</v>
      </c>
      <c r="F897" s="16">
        <f t="shared" si="178"/>
        <v>647.29999999999995</v>
      </c>
      <c r="G897">
        <f t="shared" si="179"/>
        <v>966</v>
      </c>
      <c r="H897" s="20">
        <f t="shared" si="180"/>
        <v>-32.991718426501038</v>
      </c>
    </row>
    <row r="898" spans="1:8" x14ac:dyDescent="0.25">
      <c r="A898" s="5">
        <f t="shared" si="181"/>
        <v>45120</v>
      </c>
      <c r="B898">
        <f>'0713'!B27</f>
        <v>399</v>
      </c>
      <c r="C898">
        <f>'0713'!C27</f>
        <v>797.5</v>
      </c>
      <c r="D898">
        <f>'0713'!D27</f>
        <v>248.3</v>
      </c>
      <c r="E898">
        <f>'0713'!E27</f>
        <v>278.60000000000002</v>
      </c>
      <c r="F898" s="16">
        <f t="shared" si="178"/>
        <v>647.29999999999995</v>
      </c>
      <c r="G898">
        <f t="shared" si="179"/>
        <v>1076.0999999999999</v>
      </c>
      <c r="H898" s="20">
        <f t="shared" si="180"/>
        <v>-39.847597806895273</v>
      </c>
    </row>
    <row r="899" spans="1:8" x14ac:dyDescent="0.25">
      <c r="A899" s="5">
        <f t="shared" si="181"/>
        <v>45127</v>
      </c>
      <c r="B899">
        <f>'0720'!B28</f>
        <v>317</v>
      </c>
      <c r="C899">
        <f>'0720'!C28</f>
        <v>830.5</v>
      </c>
      <c r="D899">
        <f>'0720'!D28</f>
        <v>402.7</v>
      </c>
      <c r="E899">
        <f>'0720'!E28</f>
        <v>343.7</v>
      </c>
      <c r="F899" s="16">
        <f t="shared" si="178"/>
        <v>719.7</v>
      </c>
      <c r="G899">
        <f t="shared" si="179"/>
        <v>1174.2</v>
      </c>
      <c r="H899" s="20">
        <f t="shared" si="180"/>
        <v>-38.707204905467549</v>
      </c>
    </row>
    <row r="900" spans="1:8" x14ac:dyDescent="0.25">
      <c r="A900" s="5">
        <f t="shared" si="181"/>
        <v>45134</v>
      </c>
      <c r="B900">
        <f>'0727'!B28</f>
        <v>392</v>
      </c>
      <c r="C900">
        <f>'0727'!C28</f>
        <v>830.5</v>
      </c>
      <c r="D900">
        <f>'0727'!D28</f>
        <v>448.5</v>
      </c>
      <c r="E900">
        <f>'0727'!E28</f>
        <v>343.7</v>
      </c>
      <c r="F900" s="16">
        <f t="shared" si="178"/>
        <v>840.5</v>
      </c>
      <c r="G900">
        <f t="shared" si="179"/>
        <v>1174.2</v>
      </c>
      <c r="H900" s="20">
        <f t="shared" si="180"/>
        <v>-28.41934934423438</v>
      </c>
    </row>
    <row r="901" spans="1:8" x14ac:dyDescent="0.25">
      <c r="A901" s="5">
        <f t="shared" si="181"/>
        <v>45141</v>
      </c>
      <c r="B901">
        <f>'0803'!B28</f>
        <v>495</v>
      </c>
      <c r="C901">
        <f>'0803'!C28</f>
        <v>770.5</v>
      </c>
      <c r="D901">
        <f>'0803'!D28</f>
        <v>506.4</v>
      </c>
      <c r="E901">
        <f>'0803'!E28</f>
        <v>400.7</v>
      </c>
      <c r="F901" s="16">
        <f>+B901+D901</f>
        <v>1001.4</v>
      </c>
      <c r="G901">
        <f>+C901+E901</f>
        <v>1171.2</v>
      </c>
      <c r="H901" s="20">
        <f>+(F901/G901-1)*100</f>
        <v>-14.497950819672134</v>
      </c>
    </row>
    <row r="902" spans="1:8" x14ac:dyDescent="0.25">
      <c r="A902" s="5">
        <f t="shared" si="181"/>
        <v>45148</v>
      </c>
      <c r="B902">
        <f>'0810'!B28</f>
        <v>495</v>
      </c>
      <c r="C902">
        <f>'0810'!C28</f>
        <v>747.5</v>
      </c>
      <c r="D902">
        <f>'0810'!D28</f>
        <v>506.4</v>
      </c>
      <c r="E902">
        <f>'0810'!E28</f>
        <v>488.4</v>
      </c>
      <c r="F902" s="16">
        <f>+B902+D902</f>
        <v>1001.4</v>
      </c>
      <c r="G902">
        <f>+C902+E902</f>
        <v>1235.9000000000001</v>
      </c>
      <c r="H902" s="20">
        <f>+(F902/G902-1)*100</f>
        <v>-18.974027024840201</v>
      </c>
    </row>
    <row r="903" spans="1:8" x14ac:dyDescent="0.25">
      <c r="A903" s="5">
        <f t="shared" si="181"/>
        <v>45155</v>
      </c>
      <c r="B903">
        <f>'0817'!B29</f>
        <v>566.5</v>
      </c>
      <c r="C903">
        <f>'0817'!C29</f>
        <v>747.5</v>
      </c>
      <c r="D903">
        <f>'0817'!D29</f>
        <v>506.4</v>
      </c>
      <c r="E903">
        <f>'0817'!E29</f>
        <v>488.4</v>
      </c>
      <c r="F903" s="16">
        <f t="shared" ref="F903:F909" si="182">+B903+D903</f>
        <v>1072.9000000000001</v>
      </c>
      <c r="G903">
        <f t="shared" ref="G903:G909" si="183">+C903+E903</f>
        <v>1235.9000000000001</v>
      </c>
      <c r="H903" s="20">
        <f t="shared" ref="H903:H909" si="184">+(F903/G903-1)*100</f>
        <v>-13.18876931790598</v>
      </c>
    </row>
    <row r="904" spans="1:8" x14ac:dyDescent="0.25">
      <c r="A904" s="5">
        <f t="shared" si="181"/>
        <v>45162</v>
      </c>
      <c r="B904">
        <f>'0824'!B29</f>
        <v>517.5</v>
      </c>
      <c r="C904">
        <f>'0824'!C29</f>
        <v>725.5</v>
      </c>
      <c r="D904">
        <f>'0824'!D29</f>
        <v>632.9</v>
      </c>
      <c r="E904">
        <f>'0824'!E29</f>
        <v>610.5</v>
      </c>
      <c r="F904" s="16">
        <f t="shared" si="182"/>
        <v>1150.4000000000001</v>
      </c>
      <c r="G904">
        <f t="shared" si="183"/>
        <v>1336</v>
      </c>
      <c r="H904" s="20">
        <f t="shared" si="184"/>
        <v>-13.892215568862266</v>
      </c>
    </row>
    <row r="905" spans="1:8" x14ac:dyDescent="0.25">
      <c r="A905" s="5">
        <f t="shared" si="181"/>
        <v>45169</v>
      </c>
      <c r="B905">
        <f>'0831'!B29</f>
        <v>517.5</v>
      </c>
      <c r="C905">
        <f>'0831'!C29</f>
        <v>605.5</v>
      </c>
      <c r="D905">
        <f>'0831'!D29</f>
        <v>632.9</v>
      </c>
      <c r="E905">
        <f>'0831'!E29</f>
        <v>732.6</v>
      </c>
      <c r="F905" s="16">
        <f t="shared" si="182"/>
        <v>1150.4000000000001</v>
      </c>
      <c r="G905">
        <f t="shared" si="183"/>
        <v>1338.1</v>
      </c>
      <c r="H905" s="20">
        <f t="shared" si="184"/>
        <v>-14.027352215828405</v>
      </c>
    </row>
    <row r="906" spans="1:8" x14ac:dyDescent="0.25">
      <c r="A906" s="5">
        <f t="shared" ref="A906:A1009" si="185">+A905+7</f>
        <v>45176</v>
      </c>
      <c r="B906">
        <f>'0907'!B30</f>
        <v>462.5</v>
      </c>
      <c r="C906">
        <f>'0907'!C30</f>
        <v>579</v>
      </c>
      <c r="D906">
        <f>'0907'!D30</f>
        <v>691.1</v>
      </c>
      <c r="E906">
        <f>'0907'!E30</f>
        <v>784</v>
      </c>
      <c r="F906" s="16">
        <f t="shared" si="182"/>
        <v>1153.5999999999999</v>
      </c>
      <c r="G906">
        <f t="shared" si="183"/>
        <v>1363</v>
      </c>
      <c r="H906" s="20">
        <f t="shared" si="184"/>
        <v>-15.363169479090244</v>
      </c>
    </row>
    <row r="907" spans="1:8" x14ac:dyDescent="0.25">
      <c r="A907" s="5">
        <f t="shared" si="185"/>
        <v>45183</v>
      </c>
      <c r="B907">
        <f>'0914'!B31</f>
        <v>513</v>
      </c>
      <c r="C907">
        <f>'0914'!C31</f>
        <v>579</v>
      </c>
      <c r="D907">
        <f>'0914'!D31</f>
        <v>714.1</v>
      </c>
      <c r="E907">
        <f>'0914'!E31</f>
        <v>784</v>
      </c>
      <c r="F907" s="16">
        <f t="shared" si="182"/>
        <v>1227.0999999999999</v>
      </c>
      <c r="G907">
        <f t="shared" si="183"/>
        <v>1363</v>
      </c>
      <c r="H907" s="20">
        <f t="shared" si="184"/>
        <v>-9.9706529713866505</v>
      </c>
    </row>
    <row r="908" spans="1:8" x14ac:dyDescent="0.25">
      <c r="A908" s="5">
        <f t="shared" si="185"/>
        <v>45190</v>
      </c>
      <c r="B908">
        <f>'0921'!B32</f>
        <v>515</v>
      </c>
      <c r="C908">
        <f>'0921'!C32</f>
        <v>545</v>
      </c>
      <c r="D908">
        <f>'0921'!D32</f>
        <v>827.1</v>
      </c>
      <c r="E908">
        <f>'0921'!E32</f>
        <v>819</v>
      </c>
      <c r="F908" s="16">
        <f t="shared" si="182"/>
        <v>1342.1</v>
      </c>
      <c r="G908">
        <f t="shared" si="183"/>
        <v>1364</v>
      </c>
      <c r="H908" s="20">
        <f t="shared" si="184"/>
        <v>-1.6055718475073366</v>
      </c>
    </row>
    <row r="909" spans="1:8" x14ac:dyDescent="0.25">
      <c r="A909" s="5">
        <f t="shared" si="185"/>
        <v>45197</v>
      </c>
      <c r="B909">
        <f>'0928'!B34</f>
        <v>545</v>
      </c>
      <c r="C909">
        <f>'0928'!C34</f>
        <v>503</v>
      </c>
      <c r="D909">
        <f>'0928'!D34</f>
        <v>891.1</v>
      </c>
      <c r="E909">
        <f>'0928'!E34</f>
        <v>946.3</v>
      </c>
      <c r="F909" s="16">
        <f t="shared" si="182"/>
        <v>1436.1</v>
      </c>
      <c r="G909">
        <f t="shared" si="183"/>
        <v>1449.3</v>
      </c>
      <c r="H909" s="20">
        <f t="shared" si="184"/>
        <v>-0.91078451666322113</v>
      </c>
    </row>
    <row r="910" spans="1:8" x14ac:dyDescent="0.25">
      <c r="A910" s="5">
        <f t="shared" si="185"/>
        <v>45204</v>
      </c>
      <c r="B910">
        <f>'1005'!B34</f>
        <v>626</v>
      </c>
      <c r="C910">
        <f>'1005'!C34</f>
        <v>474.5</v>
      </c>
      <c r="D910">
        <f>'1005'!D34</f>
        <v>891.1</v>
      </c>
      <c r="E910">
        <f>'1005'!E34</f>
        <v>1009.9</v>
      </c>
      <c r="F910" s="16">
        <f t="shared" ref="F910" si="186">+B910+D910</f>
        <v>1517.1</v>
      </c>
      <c r="G910">
        <f t="shared" ref="G910" si="187">+C910+E910</f>
        <v>1484.4</v>
      </c>
      <c r="H910" s="20">
        <f t="shared" ref="H910" si="188">+(F910/G910-1)*100</f>
        <v>2.2029102667744382</v>
      </c>
    </row>
    <row r="911" spans="1:8" x14ac:dyDescent="0.25">
      <c r="A911" s="5">
        <f t="shared" si="185"/>
        <v>45211</v>
      </c>
      <c r="B911">
        <f>'1012'!B34</f>
        <v>751</v>
      </c>
      <c r="C911">
        <f>'1012'!C34</f>
        <v>484.5</v>
      </c>
      <c r="D911">
        <f>'1012'!D34</f>
        <v>891.1</v>
      </c>
      <c r="E911">
        <f>'1012'!E34</f>
        <v>1009.9</v>
      </c>
      <c r="F911" s="16">
        <f t="shared" ref="F911" si="189">+B911+D911</f>
        <v>1642.1</v>
      </c>
      <c r="G911">
        <f t="shared" ref="G911" si="190">+C911+E911</f>
        <v>1494.4</v>
      </c>
      <c r="H911" s="20">
        <f t="shared" ref="H911" si="191">+(F911/G911-1)*100</f>
        <v>9.8835653104925036</v>
      </c>
    </row>
    <row r="912" spans="1:8" x14ac:dyDescent="0.25">
      <c r="A912" s="5">
        <f t="shared" si="185"/>
        <v>45218</v>
      </c>
      <c r="B912">
        <f>'1019'!B35</f>
        <v>781</v>
      </c>
      <c r="C912">
        <f>'1019'!C35</f>
        <v>551</v>
      </c>
      <c r="D912">
        <f>'1019'!D35</f>
        <v>891.1</v>
      </c>
      <c r="E912">
        <f>'1019'!E35</f>
        <v>1009.9</v>
      </c>
      <c r="F912" s="16">
        <f t="shared" ref="F912" si="192">+B912+D912</f>
        <v>1672.1</v>
      </c>
      <c r="G912">
        <f t="shared" ref="G912" si="193">+C912+E912</f>
        <v>1560.9</v>
      </c>
      <c r="H912" s="20">
        <f t="shared" ref="H912" si="194">+(F912/G912-1)*100</f>
        <v>7.1240950733550967</v>
      </c>
    </row>
    <row r="913" spans="1:8" x14ac:dyDescent="0.25">
      <c r="A913" s="5">
        <f t="shared" si="185"/>
        <v>45225</v>
      </c>
      <c r="B913">
        <f>'1026'!B36</f>
        <v>806</v>
      </c>
      <c r="C913">
        <f>'1026'!C36</f>
        <v>574.5</v>
      </c>
      <c r="D913">
        <f>'1026'!D36</f>
        <v>891.1</v>
      </c>
      <c r="E913">
        <f>'1026'!E36</f>
        <v>1009.9</v>
      </c>
      <c r="F913" s="16">
        <f t="shared" ref="F913" si="195">+B913+D913</f>
        <v>1697.1</v>
      </c>
      <c r="G913">
        <f t="shared" ref="G913" si="196">+C913+E913</f>
        <v>1584.4</v>
      </c>
      <c r="H913" s="20">
        <f t="shared" ref="H913" si="197">+(F913/G913-1)*100</f>
        <v>7.1131027518303247</v>
      </c>
    </row>
    <row r="914" spans="1:8" x14ac:dyDescent="0.25">
      <c r="A914" s="5">
        <f t="shared" si="185"/>
        <v>45232</v>
      </c>
      <c r="B914">
        <f>'1102'!B36</f>
        <v>866.4</v>
      </c>
      <c r="C914">
        <f>'1102'!C36</f>
        <v>514.5</v>
      </c>
      <c r="D914">
        <f>'1102'!D36</f>
        <v>891.1</v>
      </c>
      <c r="E914">
        <f>'1102'!E36</f>
        <v>1075</v>
      </c>
      <c r="F914" s="16">
        <f t="shared" ref="F914" si="198">+B914+D914</f>
        <v>1757.5</v>
      </c>
      <c r="G914">
        <f t="shared" ref="G914" si="199">+C914+E914</f>
        <v>1589.5</v>
      </c>
      <c r="H914" s="20">
        <f t="shared" ref="H914" si="200">+(F914/G914-1)*100</f>
        <v>10.569361434413338</v>
      </c>
    </row>
    <row r="915" spans="1:8" x14ac:dyDescent="0.25">
      <c r="A915" s="5">
        <f t="shared" si="185"/>
        <v>45239</v>
      </c>
      <c r="B915">
        <f>'1109'!B35</f>
        <v>744.4</v>
      </c>
      <c r="C915">
        <f>'1109'!C35</f>
        <v>485.5</v>
      </c>
      <c r="D915">
        <f>'1109'!D35</f>
        <v>1014.4</v>
      </c>
      <c r="E915">
        <f>'1109'!E35</f>
        <v>1137.0999999999999</v>
      </c>
      <c r="F915" s="16">
        <f t="shared" ref="F915" si="201">+B915+D915</f>
        <v>1758.8</v>
      </c>
      <c r="G915">
        <f t="shared" ref="G915" si="202">+C915+E915</f>
        <v>1622.6</v>
      </c>
      <c r="H915" s="20">
        <f t="shared" ref="H915" si="203">+(F915/G915-1)*100</f>
        <v>8.3939356588191849</v>
      </c>
    </row>
    <row r="916" spans="1:8" x14ac:dyDescent="0.25">
      <c r="A916" s="5">
        <f t="shared" si="185"/>
        <v>45246</v>
      </c>
      <c r="B916">
        <f>'1116'!B35</f>
        <v>654.4</v>
      </c>
      <c r="C916">
        <f>'1116'!C35</f>
        <v>543.5</v>
      </c>
      <c r="D916">
        <f>'1116'!D35</f>
        <v>1110</v>
      </c>
      <c r="E916">
        <f>'1116'!E35</f>
        <v>1137.0999999999999</v>
      </c>
      <c r="F916" s="16">
        <f t="shared" ref="F916" si="204">+B916+D916</f>
        <v>1764.4</v>
      </c>
      <c r="G916">
        <f t="shared" ref="G916" si="205">+C916+E916</f>
        <v>1680.6</v>
      </c>
      <c r="H916" s="20">
        <f t="shared" ref="H916" si="206">+(F916/G916-1)*100</f>
        <v>4.98631441151971</v>
      </c>
    </row>
    <row r="917" spans="1:8" x14ac:dyDescent="0.25">
      <c r="A917" s="5">
        <f t="shared" si="185"/>
        <v>45253</v>
      </c>
      <c r="B917">
        <f>'1123'!B35</f>
        <v>584</v>
      </c>
      <c r="C917">
        <f>'1123'!C35</f>
        <v>543.5</v>
      </c>
      <c r="D917">
        <f>'1123'!D35</f>
        <v>1240.5</v>
      </c>
      <c r="E917">
        <f>'1123'!E35</f>
        <v>1137.0999999999999</v>
      </c>
      <c r="F917" s="16">
        <f t="shared" ref="F917" si="207">+B917+D917</f>
        <v>1824.5</v>
      </c>
      <c r="G917">
        <f t="shared" ref="G917" si="208">+C917+E917</f>
        <v>1680.6</v>
      </c>
      <c r="H917" s="20">
        <f t="shared" ref="H917" si="209">+(F917/G917-1)*100</f>
        <v>8.5624181839819116</v>
      </c>
    </row>
    <row r="918" spans="1:8" x14ac:dyDescent="0.25">
      <c r="A918" s="5">
        <f t="shared" si="185"/>
        <v>45260</v>
      </c>
      <c r="B918">
        <f>'1130'!B36</f>
        <v>586</v>
      </c>
      <c r="C918">
        <f>'1130'!C36</f>
        <v>438.5</v>
      </c>
      <c r="D918">
        <f>'1130'!D36</f>
        <v>1293.2</v>
      </c>
      <c r="E918">
        <f>'1130'!E36</f>
        <v>1247.0999999999999</v>
      </c>
      <c r="F918" s="16">
        <f t="shared" ref="F918" si="210">+B918+D918</f>
        <v>1879.2</v>
      </c>
      <c r="G918">
        <f t="shared" ref="G918" si="211">+C918+E918</f>
        <v>1685.6</v>
      </c>
      <c r="H918" s="20">
        <f t="shared" ref="H918" si="212">+(F918/G918-1)*100</f>
        <v>11.485524442335082</v>
      </c>
    </row>
    <row r="919" spans="1:8" x14ac:dyDescent="0.25">
      <c r="A919" s="5">
        <f t="shared" si="185"/>
        <v>45267</v>
      </c>
      <c r="B919">
        <f>'1207'!B36</f>
        <v>663.5</v>
      </c>
      <c r="C919">
        <f>'1207'!C36</f>
        <v>438.5</v>
      </c>
      <c r="D919">
        <f>'1207'!D36</f>
        <v>1339.8</v>
      </c>
      <c r="E919">
        <f>'1207'!E36</f>
        <v>1247.0999999999999</v>
      </c>
      <c r="F919" s="16">
        <f t="shared" ref="F919" si="213">+B919+D919</f>
        <v>2003.3</v>
      </c>
      <c r="G919">
        <f t="shared" ref="G919" si="214">+C919+E919</f>
        <v>1685.6</v>
      </c>
      <c r="H919" s="20">
        <f t="shared" ref="H919" si="215">+(F919/G919-1)*100</f>
        <v>18.847887992406264</v>
      </c>
    </row>
    <row r="920" spans="1:8" x14ac:dyDescent="0.25">
      <c r="A920" s="5">
        <f t="shared" si="185"/>
        <v>45274</v>
      </c>
      <c r="B920">
        <f>'1214'!B37</f>
        <v>663.5</v>
      </c>
      <c r="C920">
        <f>'1214'!C37</f>
        <v>467.5</v>
      </c>
      <c r="D920">
        <f>'1214'!D37</f>
        <v>1339.8</v>
      </c>
      <c r="E920">
        <f>'1214'!E37</f>
        <v>1247.0999999999999</v>
      </c>
      <c r="F920" s="16">
        <f t="shared" ref="F920" si="216">+B920+D920</f>
        <v>2003.3</v>
      </c>
      <c r="G920">
        <f t="shared" ref="G920" si="217">+C920+E920</f>
        <v>1714.6</v>
      </c>
      <c r="H920" s="20">
        <f t="shared" ref="H920" si="218">+(F920/G920-1)*100</f>
        <v>16.837746413157582</v>
      </c>
    </row>
    <row r="921" spans="1:8" x14ac:dyDescent="0.25">
      <c r="A921" s="5">
        <f t="shared" si="185"/>
        <v>45281</v>
      </c>
      <c r="B921">
        <f>'1221'!B37</f>
        <v>642.5</v>
      </c>
      <c r="C921">
        <f>'1221'!C37</f>
        <v>467.5</v>
      </c>
      <c r="D921">
        <f>'1221'!D37</f>
        <v>1359.7</v>
      </c>
      <c r="E921">
        <f>'1221'!E37</f>
        <v>1247.0999999999999</v>
      </c>
      <c r="F921" s="16">
        <f t="shared" ref="F921" si="219">+B921+D921</f>
        <v>2002.2</v>
      </c>
      <c r="G921">
        <f t="shared" ref="G921" si="220">+C921+E921</f>
        <v>1714.6</v>
      </c>
      <c r="H921" s="20">
        <f t="shared" ref="H921" si="221">+(F921/G921-1)*100</f>
        <v>16.773591508223507</v>
      </c>
    </row>
    <row r="922" spans="1:8" x14ac:dyDescent="0.25">
      <c r="A922" s="5">
        <f t="shared" si="185"/>
        <v>45288</v>
      </c>
      <c r="B922">
        <f>'1228'!B37</f>
        <v>577.5</v>
      </c>
      <c r="C922">
        <f>'1228'!C37</f>
        <v>424.5</v>
      </c>
      <c r="D922">
        <f>'1228'!D37</f>
        <v>1427.4</v>
      </c>
      <c r="E922">
        <f>'1228'!E37</f>
        <v>1247.0999999999999</v>
      </c>
      <c r="F922" s="16">
        <f t="shared" ref="F922" si="222">+B922+D922</f>
        <v>2004.9</v>
      </c>
      <c r="G922">
        <f t="shared" ref="G922" si="223">+C922+E922</f>
        <v>1671.6</v>
      </c>
      <c r="H922" s="20">
        <f t="shared" ref="H922" si="224">+(F922/G922-1)*100</f>
        <v>19.938980617372582</v>
      </c>
    </row>
    <row r="923" spans="1:8" x14ac:dyDescent="0.25">
      <c r="A923" s="5">
        <f t="shared" si="185"/>
        <v>45295</v>
      </c>
      <c r="B923">
        <f>'0104'!B37</f>
        <v>457.5</v>
      </c>
      <c r="C923">
        <f>'0104'!C37</f>
        <v>412.5</v>
      </c>
      <c r="D923">
        <f>'0104'!D37</f>
        <v>1550.2</v>
      </c>
      <c r="E923">
        <f>'0104'!E37</f>
        <v>1282.3</v>
      </c>
      <c r="F923" s="16">
        <f t="shared" ref="F923" si="225">+B923+D923</f>
        <v>2007.7</v>
      </c>
      <c r="G923">
        <f t="shared" ref="G923" si="226">+C923+E923</f>
        <v>1694.8</v>
      </c>
      <c r="H923" s="20">
        <f t="shared" ref="H923" si="227">+(F923/G923-1)*100</f>
        <v>18.462355440169944</v>
      </c>
    </row>
    <row r="924" spans="1:8" x14ac:dyDescent="0.25">
      <c r="A924" s="5">
        <f t="shared" si="185"/>
        <v>45302</v>
      </c>
      <c r="B924">
        <f>'0111'!B37</f>
        <v>612</v>
      </c>
      <c r="C924">
        <f>'0111'!C37</f>
        <v>401</v>
      </c>
      <c r="D924">
        <f>'0111'!D37</f>
        <v>1550.2</v>
      </c>
      <c r="E924">
        <f>'0111'!E37</f>
        <v>1364</v>
      </c>
      <c r="F924" s="16">
        <f t="shared" ref="F924" si="228">+B924+D924</f>
        <v>2162.1999999999998</v>
      </c>
      <c r="G924">
        <f t="shared" ref="G924" si="229">+C924+E924</f>
        <v>1765</v>
      </c>
      <c r="H924" s="20">
        <f t="shared" ref="H924" si="230">+(F924/G924-1)*100</f>
        <v>22.504249291784696</v>
      </c>
    </row>
    <row r="925" spans="1:8" x14ac:dyDescent="0.25">
      <c r="A925" s="5">
        <f t="shared" si="185"/>
        <v>45309</v>
      </c>
      <c r="B925">
        <f>'0118'!B37</f>
        <v>707.5</v>
      </c>
      <c r="C925">
        <f>'0118'!C37</f>
        <v>421</v>
      </c>
      <c r="D925">
        <f>'0118'!D37</f>
        <v>1550.2</v>
      </c>
      <c r="E925">
        <f>'0118'!E37</f>
        <v>1364</v>
      </c>
      <c r="F925" s="16">
        <f t="shared" ref="F925" si="231">+B925+D925</f>
        <v>2257.6999999999998</v>
      </c>
      <c r="G925">
        <f t="shared" ref="G925" si="232">+C925+E925</f>
        <v>1785</v>
      </c>
      <c r="H925" s="20">
        <f t="shared" ref="H925" si="233">+(F925/G925-1)*100</f>
        <v>26.481792717086815</v>
      </c>
    </row>
    <row r="926" spans="1:8" x14ac:dyDescent="0.25">
      <c r="A926" s="5">
        <f t="shared" si="185"/>
        <v>45316</v>
      </c>
      <c r="B926">
        <f>'0125'!B37</f>
        <v>746.5</v>
      </c>
      <c r="C926">
        <f>'0125'!C37</f>
        <v>422</v>
      </c>
      <c r="D926">
        <f>'0125'!D37</f>
        <v>1608.2</v>
      </c>
      <c r="E926">
        <f>'0125'!E37</f>
        <v>1364</v>
      </c>
      <c r="F926" s="16">
        <f t="shared" ref="F926" si="234">+B926+D926</f>
        <v>2354.6999999999998</v>
      </c>
      <c r="G926">
        <f t="shared" ref="G926" si="235">+C926+E926</f>
        <v>1786</v>
      </c>
      <c r="H926" s="20">
        <f t="shared" ref="H926" si="236">+(F926/G926-1)*100</f>
        <v>31.842105263157894</v>
      </c>
    </row>
    <row r="927" spans="1:8" x14ac:dyDescent="0.25">
      <c r="A927" s="5">
        <f t="shared" si="185"/>
        <v>45323</v>
      </c>
      <c r="B927">
        <f>'0201'!B37</f>
        <v>797.5</v>
      </c>
      <c r="C927">
        <f>'0201'!C37</f>
        <v>307</v>
      </c>
      <c r="D927">
        <f>'0201'!D37</f>
        <v>1641.2</v>
      </c>
      <c r="E927">
        <f>'0201'!E37</f>
        <v>1485.1</v>
      </c>
      <c r="F927" s="16">
        <f t="shared" ref="F927" si="237">+B927+D927</f>
        <v>2438.6999999999998</v>
      </c>
      <c r="G927">
        <f t="shared" ref="G927" si="238">+C927+E927</f>
        <v>1792.1</v>
      </c>
      <c r="H927" s="20">
        <f t="shared" ref="H927" si="239">+(F927/G927-1)*100</f>
        <v>36.080575860722064</v>
      </c>
    </row>
    <row r="928" spans="1:8" x14ac:dyDescent="0.25">
      <c r="A928" s="5">
        <f t="shared" si="185"/>
        <v>45330</v>
      </c>
      <c r="B928">
        <f>'0208'!B37</f>
        <v>915.7</v>
      </c>
      <c r="C928">
        <f>'0208'!C37</f>
        <v>261.3</v>
      </c>
      <c r="D928">
        <f>'0208'!D37</f>
        <v>1641.2</v>
      </c>
      <c r="E928">
        <f>'0208'!E37</f>
        <v>1543.6</v>
      </c>
      <c r="F928" s="16">
        <f t="shared" ref="F928" si="240">+B928+D928</f>
        <v>2556.9</v>
      </c>
      <c r="G928">
        <f t="shared" ref="G928" si="241">+C928+E928</f>
        <v>1804.8999999999999</v>
      </c>
      <c r="H928" s="20">
        <f t="shared" ref="H928" si="242">+(F928/G928-1)*100</f>
        <v>41.664358136184852</v>
      </c>
    </row>
    <row r="929" spans="1:9" x14ac:dyDescent="0.25">
      <c r="A929" s="5">
        <f t="shared" si="185"/>
        <v>45337</v>
      </c>
      <c r="B929">
        <f>'0215'!B37</f>
        <v>858.7</v>
      </c>
      <c r="C929">
        <f>'0215'!C37</f>
        <v>366.3</v>
      </c>
      <c r="D929">
        <f>'0215'!D37</f>
        <v>1697.9</v>
      </c>
      <c r="E929">
        <f>'0215'!E37</f>
        <v>1543.6</v>
      </c>
      <c r="F929" s="16">
        <f t="shared" ref="F929" si="243">+B929+D929</f>
        <v>2556.6000000000004</v>
      </c>
      <c r="G929">
        <f t="shared" ref="G929" si="244">+C929+E929</f>
        <v>1909.8999999999999</v>
      </c>
      <c r="H929" s="20">
        <f t="shared" ref="H929" si="245">+(F929/G929-1)*100</f>
        <v>33.86041153987123</v>
      </c>
    </row>
    <row r="930" spans="1:9" x14ac:dyDescent="0.25">
      <c r="A930" s="5">
        <f t="shared" si="185"/>
        <v>45344</v>
      </c>
      <c r="B930">
        <f>'0222'!B37</f>
        <v>805.1</v>
      </c>
      <c r="C930">
        <f>'0222'!C37</f>
        <v>337</v>
      </c>
      <c r="D930">
        <f>'0222'!D37</f>
        <v>1810.2</v>
      </c>
      <c r="E930">
        <f>'0222'!E37</f>
        <v>1605.7</v>
      </c>
      <c r="F930" s="16">
        <f t="shared" ref="F930:G932" si="246">+B930+D930</f>
        <v>2615.3000000000002</v>
      </c>
      <c r="G930">
        <f t="shared" si="246"/>
        <v>1942.7</v>
      </c>
      <c r="H930" s="20">
        <f t="shared" ref="H930" si="247">+(F930/G930-1)*100</f>
        <v>34.621917949245898</v>
      </c>
    </row>
    <row r="931" spans="1:9" x14ac:dyDescent="0.25">
      <c r="A931" s="5">
        <f t="shared" si="185"/>
        <v>45351</v>
      </c>
      <c r="B931">
        <f>'0229'!B37</f>
        <v>912.1</v>
      </c>
      <c r="C931">
        <f>'0229'!C37</f>
        <v>356</v>
      </c>
      <c r="D931">
        <f>'0229'!D37</f>
        <v>1810.2</v>
      </c>
      <c r="E931">
        <f>'0229'!E37</f>
        <v>1664</v>
      </c>
      <c r="F931" s="16">
        <f t="shared" si="246"/>
        <v>2722.3</v>
      </c>
      <c r="G931">
        <f t="shared" si="246"/>
        <v>2020</v>
      </c>
      <c r="H931" s="20">
        <f t="shared" ref="H931" si="248">+(F931/G931-1)*100</f>
        <v>34.76732673267329</v>
      </c>
    </row>
    <row r="932" spans="1:9" x14ac:dyDescent="0.25">
      <c r="A932" s="5">
        <f t="shared" si="185"/>
        <v>45358</v>
      </c>
      <c r="B932">
        <f>'0307'!B37</f>
        <v>828.1</v>
      </c>
      <c r="C932">
        <f>'0307'!C37</f>
        <v>445</v>
      </c>
      <c r="D932">
        <f>'0307'!D37</f>
        <v>1943.3</v>
      </c>
      <c r="E932">
        <f>'0307'!E37</f>
        <v>1696.9</v>
      </c>
      <c r="F932" s="16">
        <f t="shared" si="246"/>
        <v>2771.4</v>
      </c>
      <c r="G932">
        <f t="shared" si="246"/>
        <v>2141.9</v>
      </c>
      <c r="H932" s="20">
        <f t="shared" ref="H932" si="249">+(F932/G932-1)*100</f>
        <v>29.389794108034927</v>
      </c>
    </row>
    <row r="933" spans="1:9" x14ac:dyDescent="0.25">
      <c r="A933" s="5">
        <f t="shared" si="185"/>
        <v>45365</v>
      </c>
      <c r="B933">
        <f>'0314'!B37</f>
        <v>794.1</v>
      </c>
      <c r="C933">
        <f>'0314'!C37</f>
        <v>423</v>
      </c>
      <c r="D933">
        <f>'0314'!D37</f>
        <v>1943.3</v>
      </c>
      <c r="E933">
        <f>'0314'!E37</f>
        <v>1745.5</v>
      </c>
      <c r="F933" s="16">
        <f t="shared" ref="F933" si="250">+B933+D933</f>
        <v>2737.4</v>
      </c>
      <c r="G933">
        <f t="shared" ref="G933" si="251">+C933+E933</f>
        <v>2168.5</v>
      </c>
      <c r="H933" s="20">
        <f t="shared" ref="H933" si="252">+(F933/G933-1)*100</f>
        <v>26.23472446391515</v>
      </c>
    </row>
    <row r="934" spans="1:9" x14ac:dyDescent="0.25">
      <c r="A934" s="5">
        <f t="shared" si="185"/>
        <v>45372</v>
      </c>
      <c r="B934">
        <f>'321'!B37</f>
        <v>816.1</v>
      </c>
      <c r="C934">
        <f>'321'!C37</f>
        <v>426</v>
      </c>
      <c r="D934">
        <f>'321'!D37</f>
        <v>1943.3</v>
      </c>
      <c r="E934">
        <f>'321'!E37</f>
        <v>1776.9</v>
      </c>
      <c r="F934" s="16">
        <f t="shared" ref="F934" si="253">+B934+D934</f>
        <v>2759.4</v>
      </c>
      <c r="G934">
        <f t="shared" ref="G934" si="254">+C934+E934</f>
        <v>2202.9</v>
      </c>
      <c r="H934" s="20">
        <f t="shared" ref="H934" si="255">+(F934/G934-1)*100</f>
        <v>25.262154432793139</v>
      </c>
    </row>
    <row r="935" spans="1:9" x14ac:dyDescent="0.25">
      <c r="A935" s="5">
        <f t="shared" si="185"/>
        <v>45379</v>
      </c>
      <c r="B935">
        <f>'0328'!B37</f>
        <v>781.6</v>
      </c>
      <c r="C935">
        <f>'0328'!C37</f>
        <v>366</v>
      </c>
      <c r="D935">
        <f>'0328'!D37</f>
        <v>1980.1</v>
      </c>
      <c r="E935">
        <f>'0328'!E37</f>
        <v>1841.8</v>
      </c>
      <c r="F935" s="16">
        <f t="shared" ref="F935" si="256">+B935+D935</f>
        <v>2761.7</v>
      </c>
      <c r="G935">
        <f t="shared" ref="G935" si="257">+C935+E935</f>
        <v>2207.8000000000002</v>
      </c>
      <c r="H935" s="20">
        <f t="shared" ref="H935" si="258">+(F935/G935-1)*100</f>
        <v>25.088323217682749</v>
      </c>
      <c r="I935">
        <f>'0328'!F37</f>
        <v>258</v>
      </c>
    </row>
    <row r="936" spans="1:9" x14ac:dyDescent="0.25">
      <c r="A936" s="5">
        <f t="shared" si="185"/>
        <v>45386</v>
      </c>
      <c r="B936">
        <f>'0404'!B37</f>
        <v>727</v>
      </c>
      <c r="C936">
        <f>'0404'!C37</f>
        <v>409</v>
      </c>
      <c r="D936">
        <f>'0404'!D37</f>
        <v>2097.3000000000002</v>
      </c>
      <c r="E936">
        <f>'0404'!E37</f>
        <v>1841.8</v>
      </c>
      <c r="F936" s="16">
        <f t="shared" ref="F936" si="259">+B936+D936</f>
        <v>2824.3</v>
      </c>
      <c r="G936">
        <f t="shared" ref="G936" si="260">+C936+E936</f>
        <v>2250.8000000000002</v>
      </c>
      <c r="H936" s="20">
        <f t="shared" ref="H936" si="261">+(F936/G936-1)*100</f>
        <v>25.479829393993249</v>
      </c>
      <c r="I936">
        <f>'0404'!F37</f>
        <v>285</v>
      </c>
    </row>
    <row r="937" spans="1:9" x14ac:dyDescent="0.25">
      <c r="A937" s="5">
        <f t="shared" si="185"/>
        <v>45393</v>
      </c>
      <c r="B937">
        <f>'0411'!B37</f>
        <v>575</v>
      </c>
      <c r="C937">
        <f>'0411'!C37</f>
        <v>447</v>
      </c>
      <c r="D937">
        <f>'0411'!D37</f>
        <v>2259.1999999999998</v>
      </c>
      <c r="E937">
        <f>'0411'!E37</f>
        <v>1841.8</v>
      </c>
      <c r="F937" s="16">
        <f t="shared" ref="F937" si="262">+B937+D937</f>
        <v>2834.2</v>
      </c>
      <c r="G937">
        <f t="shared" ref="G937" si="263">+C937+E937</f>
        <v>2288.8000000000002</v>
      </c>
      <c r="H937" s="20">
        <f t="shared" ref="H937" si="264">+(F937/G937-1)*100</f>
        <v>23.829080740999629</v>
      </c>
      <c r="I937">
        <f>'0411'!F37</f>
        <v>285</v>
      </c>
    </row>
    <row r="938" spans="1:9" x14ac:dyDescent="0.25">
      <c r="A938" s="5">
        <f t="shared" si="185"/>
        <v>45400</v>
      </c>
      <c r="B938">
        <f>'0418'!B37</f>
        <v>455</v>
      </c>
      <c r="C938">
        <f>'0418'!C37</f>
        <v>335</v>
      </c>
      <c r="D938">
        <f>'0418'!D37</f>
        <v>2390.4</v>
      </c>
      <c r="E938">
        <f>'0418'!E37</f>
        <v>1899.7</v>
      </c>
      <c r="F938" s="16">
        <f t="shared" ref="F938" si="265">+B938+D938</f>
        <v>2845.4</v>
      </c>
      <c r="G938">
        <f t="shared" ref="G938" si="266">+C938+E938</f>
        <v>2234.6999999999998</v>
      </c>
      <c r="H938" s="20">
        <f t="shared" ref="H938" si="267">+(F938/G938-1)*100</f>
        <v>27.328052982503248</v>
      </c>
      <c r="I938">
        <f>'0418'!F37</f>
        <v>367</v>
      </c>
    </row>
    <row r="939" spans="1:9" x14ac:dyDescent="0.25">
      <c r="A939" s="5">
        <f t="shared" si="185"/>
        <v>45407</v>
      </c>
      <c r="B939">
        <f>'0425'!B37</f>
        <v>424</v>
      </c>
      <c r="C939">
        <f>'0425'!C37</f>
        <v>335</v>
      </c>
      <c r="D939">
        <f>'0425'!D37</f>
        <v>2421.3000000000002</v>
      </c>
      <c r="E939">
        <f>'0425'!E37</f>
        <v>1899.7</v>
      </c>
      <c r="F939" s="16">
        <f t="shared" ref="F939" si="268">+B939+D939</f>
        <v>2845.3</v>
      </c>
      <c r="G939">
        <f t="shared" ref="G939" si="269">+C939+E939</f>
        <v>2234.6999999999998</v>
      </c>
      <c r="H939" s="20">
        <f t="shared" ref="H939" si="270">+(F939/G939-1)*100</f>
        <v>27.323578108918433</v>
      </c>
      <c r="I939">
        <f>'0425'!F37</f>
        <v>367</v>
      </c>
    </row>
    <row r="940" spans="1:9" x14ac:dyDescent="0.25">
      <c r="A940" s="5">
        <f t="shared" si="185"/>
        <v>45414</v>
      </c>
      <c r="B940">
        <f>'0502'!B37</f>
        <v>304</v>
      </c>
      <c r="C940">
        <f>'0502'!C37</f>
        <v>335</v>
      </c>
      <c r="D940">
        <f>'0502'!D37</f>
        <v>2549.9</v>
      </c>
      <c r="E940">
        <f>'0502'!E37</f>
        <v>1899.7</v>
      </c>
      <c r="F940" s="16">
        <f t="shared" ref="F940" si="271">+B940+D940</f>
        <v>2853.9</v>
      </c>
      <c r="G940">
        <f t="shared" ref="G940" si="272">+C940+E940</f>
        <v>2234.6999999999998</v>
      </c>
      <c r="H940" s="20">
        <f t="shared" ref="H940" si="273">+(F940/G940-1)*100</f>
        <v>27.708417237213069</v>
      </c>
      <c r="I940">
        <f>'0502'!F37</f>
        <v>377</v>
      </c>
    </row>
    <row r="941" spans="1:9" x14ac:dyDescent="0.25">
      <c r="A941" s="5">
        <f t="shared" si="185"/>
        <v>45421</v>
      </c>
      <c r="B941">
        <f>'0509'!B37</f>
        <v>304</v>
      </c>
      <c r="C941">
        <f>'0509'!C37</f>
        <v>290</v>
      </c>
      <c r="D941">
        <f>'0509'!D37</f>
        <v>2549.9</v>
      </c>
      <c r="E941">
        <f>'0509'!E37</f>
        <v>1946.9</v>
      </c>
      <c r="F941" s="16">
        <f t="shared" ref="F941" si="274">+B941+D941</f>
        <v>2853.9</v>
      </c>
      <c r="G941">
        <f t="shared" ref="G941" si="275">+C941+E941</f>
        <v>2236.9</v>
      </c>
      <c r="H941" s="20">
        <f t="shared" ref="H941" si="276">+(F941/G941-1)*100</f>
        <v>27.582815503598734</v>
      </c>
      <c r="I941">
        <f>'0509'!F37</f>
        <v>499</v>
      </c>
    </row>
    <row r="942" spans="1:9" x14ac:dyDescent="0.25">
      <c r="A942" s="5">
        <f t="shared" si="185"/>
        <v>45428</v>
      </c>
      <c r="B942">
        <f>'0516'!B37</f>
        <v>241</v>
      </c>
      <c r="C942">
        <f>'0516'!C37</f>
        <v>208</v>
      </c>
      <c r="D942">
        <f>'0516'!D37</f>
        <v>2614</v>
      </c>
      <c r="E942">
        <f>'0516'!E37</f>
        <v>2012.9</v>
      </c>
      <c r="F942" s="16">
        <f t="shared" ref="F942" si="277">+B942+D942</f>
        <v>2855</v>
      </c>
      <c r="G942">
        <f t="shared" ref="G942" si="278">+C942+E942</f>
        <v>2220.9</v>
      </c>
      <c r="H942" s="20">
        <f t="shared" ref="H942" si="279">+(F942/G942-1)*100</f>
        <v>28.551488135440572</v>
      </c>
      <c r="I942">
        <f>'0516'!F37</f>
        <v>497</v>
      </c>
    </row>
    <row r="943" spans="1:9" x14ac:dyDescent="0.25">
      <c r="A943" s="5">
        <f t="shared" si="185"/>
        <v>45435</v>
      </c>
      <c r="B943">
        <f>'0523'!B37</f>
        <v>153</v>
      </c>
      <c r="C943">
        <f>'0523'!C37</f>
        <v>163</v>
      </c>
      <c r="D943">
        <f>'0523'!D37</f>
        <v>2710.8</v>
      </c>
      <c r="E943">
        <f>'0523'!E37</f>
        <v>2032.7</v>
      </c>
      <c r="F943" s="16">
        <f t="shared" ref="F943" si="280">+B943+D943</f>
        <v>2863.8</v>
      </c>
      <c r="G943">
        <f t="shared" ref="G943" si="281">+C943+E943</f>
        <v>2195.6999999999998</v>
      </c>
      <c r="H943" s="20">
        <f t="shared" ref="H943" si="282">+(F943/G943-1)*100</f>
        <v>30.427654051099907</v>
      </c>
      <c r="I943">
        <f>'0523'!F37</f>
        <v>497</v>
      </c>
    </row>
    <row r="944" spans="1:9" x14ac:dyDescent="0.25">
      <c r="A944" s="5">
        <f t="shared" si="185"/>
        <v>45442</v>
      </c>
      <c r="B944">
        <f>'0530'!B34</f>
        <v>0</v>
      </c>
      <c r="C944">
        <f>'0530'!C34</f>
        <v>495</v>
      </c>
      <c r="D944">
        <f>'0530'!D34</f>
        <v>2809.3</v>
      </c>
      <c r="E944">
        <f>'0530'!E34</f>
        <v>71.5</v>
      </c>
      <c r="F944" s="16">
        <f t="shared" ref="F944" si="283">+B944+D944</f>
        <v>2809.3</v>
      </c>
      <c r="G944">
        <f t="shared" ref="G944" si="284">+C944+E944</f>
        <v>566.5</v>
      </c>
      <c r="H944" s="20">
        <f t="shared" ref="H944" si="285">+(F944/G944-1)*100</f>
        <v>395.90467784642544</v>
      </c>
      <c r="I944">
        <f>'0530'!F34</f>
        <v>612</v>
      </c>
    </row>
    <row r="945" spans="1:8" x14ac:dyDescent="0.25">
      <c r="A945" s="5">
        <f t="shared" si="185"/>
        <v>45449</v>
      </c>
      <c r="B945">
        <f>'0606'!B27</f>
        <v>592</v>
      </c>
      <c r="C945">
        <f>'0606'!C27</f>
        <v>495</v>
      </c>
      <c r="D945">
        <f>'0606'!D27</f>
        <v>74.900000000000006</v>
      </c>
      <c r="E945">
        <f>'0606'!E27</f>
        <v>71.5</v>
      </c>
      <c r="F945" s="16">
        <f t="shared" ref="F945" si="286">+B945+D945</f>
        <v>666.9</v>
      </c>
      <c r="G945">
        <f t="shared" ref="G945" si="287">+C945+E945</f>
        <v>566.5</v>
      </c>
      <c r="H945" s="20">
        <f t="shared" ref="H945" si="288">+(F945/G945-1)*100</f>
        <v>17.722859664607228</v>
      </c>
    </row>
    <row r="946" spans="1:8" x14ac:dyDescent="0.25">
      <c r="A946" s="5">
        <f t="shared" si="185"/>
        <v>45456</v>
      </c>
      <c r="B946">
        <f>'0613'!B28</f>
        <v>652</v>
      </c>
      <c r="C946">
        <f>'0613'!C28</f>
        <v>444</v>
      </c>
      <c r="D946">
        <f>'0613'!D28</f>
        <v>123.1</v>
      </c>
      <c r="E946">
        <f>'0613'!E28</f>
        <v>128.1</v>
      </c>
      <c r="F946" s="16">
        <f t="shared" ref="F946" si="289">+B946+D946</f>
        <v>775.1</v>
      </c>
      <c r="G946">
        <f t="shared" ref="G946" si="290">+C946+E946</f>
        <v>572.1</v>
      </c>
      <c r="H946" s="20">
        <f t="shared" ref="H946" si="291">+(F946/G946-1)*100</f>
        <v>35.483307114140892</v>
      </c>
    </row>
    <row r="947" spans="1:8" x14ac:dyDescent="0.25">
      <c r="A947" s="5">
        <f t="shared" si="185"/>
        <v>45463</v>
      </c>
      <c r="B947">
        <f>'0620'!B27</f>
        <v>754</v>
      </c>
      <c r="C947">
        <f>'0620'!C27</f>
        <v>444</v>
      </c>
      <c r="D947">
        <f>'0620'!D27</f>
        <v>123.1</v>
      </c>
      <c r="E947">
        <f>'0620'!E27</f>
        <v>128.1</v>
      </c>
      <c r="F947" s="16">
        <f t="shared" ref="F947" si="292">+B947+D947</f>
        <v>877.1</v>
      </c>
      <c r="G947">
        <f t="shared" ref="G947" si="293">+C947+E947</f>
        <v>572.1</v>
      </c>
      <c r="H947" s="20">
        <f t="shared" ref="H947" si="294">+(F947/G947-1)*100</f>
        <v>53.312357979374234</v>
      </c>
    </row>
    <row r="948" spans="1:8" x14ac:dyDescent="0.25">
      <c r="A948" s="5">
        <f t="shared" si="185"/>
        <v>45470</v>
      </c>
      <c r="B948">
        <f>'0627'!B27</f>
        <v>844</v>
      </c>
      <c r="C948">
        <f>'0627'!C27</f>
        <v>526</v>
      </c>
      <c r="D948">
        <f>'0627'!D27</f>
        <v>187.5</v>
      </c>
      <c r="E948">
        <f>'0627'!E27</f>
        <v>154.5</v>
      </c>
      <c r="F948" s="16">
        <f t="shared" ref="F948" si="295">+B948+D948</f>
        <v>1031.5</v>
      </c>
      <c r="G948">
        <f t="shared" ref="G948" si="296">+C948+E948</f>
        <v>680.5</v>
      </c>
      <c r="H948" s="20">
        <f t="shared" ref="H948" si="297">+(F948/G948-1)*100</f>
        <v>51.579720793534165</v>
      </c>
    </row>
    <row r="949" spans="1:8" x14ac:dyDescent="0.25">
      <c r="A949" s="5">
        <f t="shared" si="185"/>
        <v>45477</v>
      </c>
      <c r="B949">
        <f>'0704'!B27</f>
        <v>844</v>
      </c>
      <c r="C949">
        <f>'0704'!C27</f>
        <v>399</v>
      </c>
      <c r="D949">
        <f>'0704'!D27</f>
        <v>187.5</v>
      </c>
      <c r="E949">
        <f>'0704'!E27</f>
        <v>248.3</v>
      </c>
      <c r="F949" s="16">
        <f t="shared" ref="F949" si="298">+B949+D949</f>
        <v>1031.5</v>
      </c>
      <c r="G949">
        <f t="shared" ref="G949" si="299">+C949+E949</f>
        <v>647.29999999999995</v>
      </c>
      <c r="H949" s="20">
        <f t="shared" ref="H949" si="300">+(F949/G949-1)*100</f>
        <v>59.354240692105684</v>
      </c>
    </row>
    <row r="950" spans="1:8" x14ac:dyDescent="0.25">
      <c r="A950" s="5">
        <f t="shared" si="185"/>
        <v>45484</v>
      </c>
      <c r="B950">
        <f>'0711'!B27</f>
        <v>832</v>
      </c>
      <c r="C950">
        <f>'0711'!C27</f>
        <v>399</v>
      </c>
      <c r="D950">
        <f>'0711'!D27</f>
        <v>200.7</v>
      </c>
      <c r="E950">
        <f>'0711'!E27</f>
        <v>248.3</v>
      </c>
      <c r="F950" s="16">
        <f t="shared" ref="F950" si="301">+B950+D950</f>
        <v>1032.7</v>
      </c>
      <c r="G950">
        <f t="shared" ref="G950" si="302">+C950+E950</f>
        <v>647.29999999999995</v>
      </c>
      <c r="H950" s="20">
        <f t="shared" ref="H950" si="303">+(F950/G950-1)*100</f>
        <v>59.539626139348087</v>
      </c>
    </row>
    <row r="951" spans="1:8" x14ac:dyDescent="0.25">
      <c r="A951" s="5">
        <f t="shared" si="185"/>
        <v>45491</v>
      </c>
      <c r="B951">
        <f>'0718'!B28</f>
        <v>854</v>
      </c>
      <c r="C951">
        <f>'0718'!C28</f>
        <v>317</v>
      </c>
      <c r="D951">
        <f>'0718'!D28</f>
        <v>200.7</v>
      </c>
      <c r="E951">
        <f>'0718'!E28</f>
        <v>402.7</v>
      </c>
      <c r="F951" s="16">
        <f t="shared" ref="F951" si="304">+B951+D951</f>
        <v>1054.7</v>
      </c>
      <c r="G951">
        <f t="shared" ref="G951" si="305">+C951+E951</f>
        <v>719.7</v>
      </c>
      <c r="H951" s="20">
        <f t="shared" ref="H951" si="306">+(F951/G951-1)*100</f>
        <v>46.547172432958185</v>
      </c>
    </row>
    <row r="952" spans="1:8" x14ac:dyDescent="0.25">
      <c r="A952" s="5">
        <f t="shared" si="185"/>
        <v>45498</v>
      </c>
      <c r="B952">
        <f>'0725'!B28</f>
        <v>789</v>
      </c>
      <c r="C952">
        <f>'0725'!C28</f>
        <v>392</v>
      </c>
      <c r="D952">
        <f>'0725'!D28</f>
        <v>324.3</v>
      </c>
      <c r="E952">
        <f>'0725'!E28</f>
        <v>448.5</v>
      </c>
      <c r="F952" s="16">
        <f t="shared" ref="F952" si="307">+B952+D952</f>
        <v>1113.3</v>
      </c>
      <c r="G952">
        <f t="shared" ref="G952" si="308">+C952+E952</f>
        <v>840.5</v>
      </c>
      <c r="H952" s="20">
        <f t="shared" ref="H952" si="309">+(F952/G952-1)*100</f>
        <v>32.456870910172512</v>
      </c>
    </row>
    <row r="953" spans="1:8" x14ac:dyDescent="0.25">
      <c r="A953" s="5">
        <f t="shared" si="185"/>
        <v>45505</v>
      </c>
      <c r="B953">
        <f>'0801'!B29</f>
        <v>727</v>
      </c>
      <c r="C953">
        <f>'0801'!C29</f>
        <v>495</v>
      </c>
      <c r="D953">
        <f>'0801'!D29</f>
        <v>324.3</v>
      </c>
      <c r="E953">
        <f>'0801'!E29</f>
        <v>506.4</v>
      </c>
      <c r="F953" s="16">
        <f t="shared" ref="F953" si="310">+B953+D953</f>
        <v>1051.3</v>
      </c>
      <c r="G953">
        <f t="shared" ref="G953" si="311">+C953+E953</f>
        <v>1001.4</v>
      </c>
      <c r="H953" s="20">
        <f t="shared" ref="H953" si="312">+(F953/G953-1)*100</f>
        <v>4.9830237667265909</v>
      </c>
    </row>
    <row r="954" spans="1:8" x14ac:dyDescent="0.25">
      <c r="A954" s="5">
        <f t="shared" si="185"/>
        <v>45512</v>
      </c>
      <c r="B954">
        <f>'0808'!B29</f>
        <v>707</v>
      </c>
      <c r="C954">
        <f>'0808'!C29</f>
        <v>495</v>
      </c>
      <c r="D954">
        <f>'0808'!D29</f>
        <v>371.2</v>
      </c>
      <c r="E954">
        <f>'0808'!E29</f>
        <v>506.4</v>
      </c>
      <c r="F954" s="16">
        <f t="shared" ref="F954" si="313">+B954+D954</f>
        <v>1078.2</v>
      </c>
      <c r="G954">
        <f t="shared" ref="G954" si="314">+C954+E954</f>
        <v>1001.4</v>
      </c>
      <c r="H954" s="20">
        <f t="shared" ref="H954" si="315">+(F954/G954-1)*100</f>
        <v>7.6692630317555466</v>
      </c>
    </row>
    <row r="955" spans="1:8" x14ac:dyDescent="0.25">
      <c r="A955" s="5">
        <f t="shared" si="185"/>
        <v>45519</v>
      </c>
      <c r="B955">
        <f>'0815'!B30</f>
        <v>757</v>
      </c>
      <c r="C955">
        <f>'0815'!C30</f>
        <v>566.5</v>
      </c>
      <c r="D955">
        <f>'0815'!D30</f>
        <v>437.2</v>
      </c>
      <c r="E955">
        <f>'0815'!E30</f>
        <v>506.4</v>
      </c>
      <c r="F955" s="16">
        <f t="shared" ref="F955" si="316">+B955+D955</f>
        <v>1194.2</v>
      </c>
      <c r="G955">
        <f t="shared" ref="G955" si="317">+C955+E955</f>
        <v>1072.9000000000001</v>
      </c>
      <c r="H955" s="20">
        <f t="shared" ref="H955" si="318">+(F955/G955-1)*100</f>
        <v>11.305806692142784</v>
      </c>
    </row>
    <row r="956" spans="1:8" x14ac:dyDescent="0.25">
      <c r="A956" s="5">
        <f t="shared" si="185"/>
        <v>45526</v>
      </c>
      <c r="B956">
        <f>'0822'!B30</f>
        <v>854</v>
      </c>
      <c r="C956">
        <f>'0822'!C30</f>
        <v>517.5</v>
      </c>
      <c r="D956">
        <f>'0822'!D30</f>
        <v>437.2</v>
      </c>
      <c r="E956">
        <f>'0822'!E30</f>
        <v>632.9</v>
      </c>
      <c r="F956" s="16">
        <f t="shared" ref="F956" si="319">+B956+D956</f>
        <v>1291.2</v>
      </c>
      <c r="G956">
        <f t="shared" ref="G956" si="320">+C956+E956</f>
        <v>1150.4000000000001</v>
      </c>
      <c r="H956" s="20">
        <f t="shared" ref="H956" si="321">+(F956/G956-1)*100</f>
        <v>12.239221140472868</v>
      </c>
    </row>
    <row r="957" spans="1:8" x14ac:dyDescent="0.25">
      <c r="A957" s="5">
        <f t="shared" si="185"/>
        <v>45533</v>
      </c>
      <c r="B957">
        <f>'0829'!B31</f>
        <v>748</v>
      </c>
      <c r="C957">
        <f>'0829'!C31</f>
        <v>517.5</v>
      </c>
      <c r="D957">
        <f>'0829'!D31</f>
        <v>577.1</v>
      </c>
      <c r="E957">
        <f>'0829'!E31</f>
        <v>632.9</v>
      </c>
      <c r="F957" s="16">
        <f t="shared" ref="F957" si="322">+B957+D957</f>
        <v>1325.1</v>
      </c>
      <c r="G957">
        <f t="shared" ref="G957" si="323">+C957+E957</f>
        <v>1150.4000000000001</v>
      </c>
      <c r="H957" s="20">
        <f t="shared" ref="H957" si="324">+(F957/G957-1)*100</f>
        <v>15.186022253129327</v>
      </c>
    </row>
    <row r="958" spans="1:8" x14ac:dyDescent="0.25">
      <c r="A958" s="5">
        <f t="shared" si="185"/>
        <v>45540</v>
      </c>
      <c r="B958">
        <f>'090524'!B30</f>
        <v>743</v>
      </c>
      <c r="C958">
        <f>'090524'!C30</f>
        <v>517.5</v>
      </c>
      <c r="D958">
        <f>'090524'!D30</f>
        <v>681</v>
      </c>
      <c r="E958">
        <f>'090524'!E30</f>
        <v>632.9</v>
      </c>
      <c r="F958" s="16">
        <f t="shared" ref="F958" si="325">+B958+D958</f>
        <v>1424</v>
      </c>
      <c r="G958">
        <f t="shared" ref="G958" si="326">+C958+E958</f>
        <v>1150.4000000000001</v>
      </c>
      <c r="H958" s="20">
        <f t="shared" ref="H958" si="327">+(F958/G958-1)*100</f>
        <v>23.783031988873415</v>
      </c>
    </row>
    <row r="959" spans="1:8" x14ac:dyDescent="0.25">
      <c r="A959" s="5">
        <f t="shared" si="185"/>
        <v>45547</v>
      </c>
      <c r="B959">
        <f>'0912'!B30</f>
        <v>677</v>
      </c>
      <c r="C959">
        <f>'0912'!C30</f>
        <v>513</v>
      </c>
      <c r="D959">
        <f>'0912'!D30</f>
        <v>804.6</v>
      </c>
      <c r="E959">
        <f>'0912'!E30</f>
        <v>714.1</v>
      </c>
      <c r="F959" s="16">
        <f t="shared" ref="F959" si="328">+B959+D959</f>
        <v>1481.6</v>
      </c>
      <c r="G959">
        <f t="shared" ref="G959" si="329">+C959+E959</f>
        <v>1227.0999999999999</v>
      </c>
      <c r="H959" s="20">
        <f t="shared" ref="H959" si="330">+(F959/G959-1)*100</f>
        <v>20.739955993806536</v>
      </c>
    </row>
    <row r="960" spans="1:8" x14ac:dyDescent="0.25">
      <c r="A960" s="5">
        <f t="shared" si="185"/>
        <v>45554</v>
      </c>
      <c r="B960">
        <f>'0919'!B31</f>
        <v>669.2</v>
      </c>
      <c r="C960">
        <f>'0919'!C31</f>
        <v>515</v>
      </c>
      <c r="D960">
        <f>'0919'!D31</f>
        <v>862.1</v>
      </c>
      <c r="E960">
        <f>'0919'!E31</f>
        <v>827.1</v>
      </c>
      <c r="F960" s="16">
        <f t="shared" ref="F960" si="331">+B960+D960</f>
        <v>1531.3000000000002</v>
      </c>
      <c r="G960">
        <f t="shared" ref="G960" si="332">+C960+E960</f>
        <v>1342.1</v>
      </c>
      <c r="H960" s="20">
        <f t="shared" ref="H960" si="333">+(F960/G960-1)*100</f>
        <v>14.097310185530155</v>
      </c>
    </row>
    <row r="961" spans="1:8" x14ac:dyDescent="0.25">
      <c r="A961" s="5">
        <f t="shared" si="185"/>
        <v>45561</v>
      </c>
      <c r="B961">
        <f>'926'!B32</f>
        <v>443</v>
      </c>
      <c r="C961">
        <f>'926'!C32</f>
        <v>545</v>
      </c>
      <c r="D961">
        <f>'926'!D32</f>
        <v>1102.2</v>
      </c>
      <c r="E961">
        <f>'926'!E32</f>
        <v>891.1</v>
      </c>
      <c r="F961" s="16">
        <f t="shared" ref="F961" si="334">+B961+D961</f>
        <v>1545.2</v>
      </c>
      <c r="G961">
        <f t="shared" ref="G961" si="335">+C961+E961</f>
        <v>1436.1</v>
      </c>
      <c r="H961" s="20">
        <f t="shared" ref="H961" si="336">+(F961/G961-1)*100</f>
        <v>7.5969639997214733</v>
      </c>
    </row>
    <row r="962" spans="1:8" x14ac:dyDescent="0.25">
      <c r="A962" s="5">
        <f t="shared" si="185"/>
        <v>45568</v>
      </c>
      <c r="B962">
        <f>'103'!B33</f>
        <v>503</v>
      </c>
      <c r="C962">
        <f>'103'!C33</f>
        <v>626</v>
      </c>
      <c r="D962">
        <f>'103'!D33</f>
        <v>1102.2</v>
      </c>
      <c r="E962">
        <f>'103'!E33</f>
        <v>891.1</v>
      </c>
      <c r="F962" s="16">
        <f t="shared" ref="F962" si="337">+B962+D962</f>
        <v>1605.2</v>
      </c>
      <c r="G962">
        <f t="shared" ref="G962" si="338">+C962+E962</f>
        <v>1517.1</v>
      </c>
      <c r="H962" s="20">
        <f t="shared" ref="H962" si="339">+(F962/G962-1)*100</f>
        <v>5.8071320282117256</v>
      </c>
    </row>
    <row r="963" spans="1:8" x14ac:dyDescent="0.25">
      <c r="A963" s="5">
        <f t="shared" si="185"/>
        <v>45575</v>
      </c>
      <c r="B963">
        <f>'101024'!B34</f>
        <v>573</v>
      </c>
      <c r="C963">
        <f>'101024'!C34</f>
        <v>751</v>
      </c>
      <c r="D963">
        <f>'101024'!D34</f>
        <v>1102.2</v>
      </c>
      <c r="E963">
        <f>'101024'!E34</f>
        <v>891.1</v>
      </c>
      <c r="F963" s="16">
        <f t="shared" ref="F963" si="340">+B963+D963</f>
        <v>1675.2</v>
      </c>
      <c r="G963">
        <f t="shared" ref="G963" si="341">+C963+E963</f>
        <v>1642.1</v>
      </c>
      <c r="H963" s="20">
        <f t="shared" ref="H963" si="342">+(F963/G963-1)*100</f>
        <v>2.0157115888192134</v>
      </c>
    </row>
    <row r="964" spans="1:8" x14ac:dyDescent="0.25">
      <c r="A964" s="5">
        <f t="shared" si="185"/>
        <v>45582</v>
      </c>
      <c r="B964">
        <f>'101724'!B34</f>
        <v>543</v>
      </c>
      <c r="C964">
        <f>'101724'!C34</f>
        <v>781</v>
      </c>
      <c r="D964">
        <f>'101724'!D34</f>
        <v>1132.9000000000001</v>
      </c>
      <c r="E964">
        <f>'101724'!E34</f>
        <v>891.1</v>
      </c>
      <c r="F964" s="16">
        <f t="shared" ref="F964" si="343">+B964+D964</f>
        <v>1675.9</v>
      </c>
      <c r="G964">
        <f t="shared" ref="G964" si="344">+C964+E964</f>
        <v>1672.1</v>
      </c>
      <c r="H964" s="20">
        <f t="shared" ref="H964" si="345">+(F964/G964-1)*100</f>
        <v>0.22725913521919328</v>
      </c>
    </row>
    <row r="965" spans="1:8" x14ac:dyDescent="0.25">
      <c r="A965" s="5">
        <f t="shared" si="185"/>
        <v>45589</v>
      </c>
      <c r="B965">
        <f>'102424'!B36</f>
        <v>573</v>
      </c>
      <c r="C965">
        <f>'102424'!C36</f>
        <v>806</v>
      </c>
      <c r="D965">
        <f>'102424'!D36</f>
        <v>1182.4000000000001</v>
      </c>
      <c r="E965">
        <f>'102424'!E36</f>
        <v>891.1</v>
      </c>
      <c r="F965" s="16">
        <f t="shared" ref="F965" si="346">+B965+D965</f>
        <v>1755.4</v>
      </c>
      <c r="G965">
        <f t="shared" ref="G965" si="347">+C965+E965</f>
        <v>1697.1</v>
      </c>
      <c r="H965" s="20">
        <f t="shared" ref="H965" si="348">+(F965/G965-1)*100</f>
        <v>3.4352719344764804</v>
      </c>
    </row>
    <row r="966" spans="1:8" x14ac:dyDescent="0.25">
      <c r="A966" s="5">
        <f t="shared" si="185"/>
        <v>45596</v>
      </c>
      <c r="B966">
        <f>'103124'!B36</f>
        <v>571</v>
      </c>
      <c r="C966">
        <f>'103124'!C36</f>
        <v>866.4</v>
      </c>
      <c r="D966">
        <f>'103124'!D36</f>
        <v>1237.4000000000001</v>
      </c>
      <c r="E966">
        <f>'103124'!E36</f>
        <v>891.1</v>
      </c>
      <c r="F966" s="16">
        <f t="shared" ref="F966" si="349">+B966+D966</f>
        <v>1808.4</v>
      </c>
      <c r="G966">
        <f t="shared" ref="G966" si="350">+C966+E966</f>
        <v>1757.5</v>
      </c>
      <c r="H966" s="20">
        <f t="shared" ref="H966" si="351">+(F966/G966-1)*100</f>
        <v>2.8961593172119438</v>
      </c>
    </row>
    <row r="967" spans="1:8" x14ac:dyDescent="0.25">
      <c r="A967" s="5">
        <f t="shared" si="185"/>
        <v>45603</v>
      </c>
      <c r="B967">
        <f>'110724'!B35</f>
        <v>580</v>
      </c>
      <c r="C967">
        <f>'110724'!C35</f>
        <v>744.4</v>
      </c>
      <c r="D967">
        <f>'110724'!D35</f>
        <v>1294.9000000000001</v>
      </c>
      <c r="E967">
        <f>'110724'!E35</f>
        <v>1014.4</v>
      </c>
      <c r="F967" s="16">
        <f t="shared" ref="F967" si="352">+B967+D967</f>
        <v>1874.9</v>
      </c>
      <c r="G967">
        <f t="shared" ref="G967" si="353">+C967+E967</f>
        <v>1758.8</v>
      </c>
      <c r="H967" s="20">
        <f t="shared" ref="H967" si="354">+(F967/G967-1)*100</f>
        <v>6.6010916534000597</v>
      </c>
    </row>
    <row r="968" spans="1:8" x14ac:dyDescent="0.25">
      <c r="A968" s="5">
        <f t="shared" si="185"/>
        <v>45610</v>
      </c>
      <c r="B968">
        <f>'111424'!B35</f>
        <v>628</v>
      </c>
      <c r="C968">
        <f>'111424'!C35</f>
        <v>654.4</v>
      </c>
      <c r="D968">
        <f>'111424'!D35</f>
        <v>1294.9000000000001</v>
      </c>
      <c r="E968">
        <f>'111424'!E35</f>
        <v>1110</v>
      </c>
      <c r="F968" s="16">
        <f t="shared" ref="F968" si="355">+B968+D968</f>
        <v>1922.9</v>
      </c>
      <c r="G968">
        <f t="shared" ref="G968" si="356">+C968+E968</f>
        <v>1764.4</v>
      </c>
      <c r="H968" s="20">
        <f t="shared" ref="H968" si="357">+(F968/G968-1)*100</f>
        <v>8.9832237587848631</v>
      </c>
    </row>
    <row r="969" spans="1:8" x14ac:dyDescent="0.25">
      <c r="A969" s="5">
        <f t="shared" si="185"/>
        <v>45617</v>
      </c>
      <c r="B969">
        <f>'112124'!B36</f>
        <v>593</v>
      </c>
      <c r="C969">
        <f>'112124'!C36</f>
        <v>584</v>
      </c>
      <c r="D969">
        <f>'112124'!D36</f>
        <v>1352.4</v>
      </c>
      <c r="E969">
        <f>'112124'!E36</f>
        <v>1240.5</v>
      </c>
      <c r="F969" s="16">
        <f t="shared" ref="F969" si="358">+B969+D969</f>
        <v>1945.4</v>
      </c>
      <c r="G969">
        <f t="shared" ref="G969" si="359">+C969+E969</f>
        <v>1824.5</v>
      </c>
      <c r="H969" s="20">
        <f t="shared" ref="H969" si="360">+(F969/G969-1)*100</f>
        <v>6.6264730063031019</v>
      </c>
    </row>
    <row r="970" spans="1:8" x14ac:dyDescent="0.25">
      <c r="A970" s="5">
        <f t="shared" si="185"/>
        <v>45624</v>
      </c>
      <c r="B970">
        <f>'112824'!B35</f>
        <v>495</v>
      </c>
      <c r="C970">
        <f>'112824'!C35</f>
        <v>586</v>
      </c>
      <c r="D970">
        <f>'112824'!D35</f>
        <v>1439.1</v>
      </c>
      <c r="E970">
        <f>'112824'!E35</f>
        <v>1293.2</v>
      </c>
      <c r="F970" s="16">
        <f t="shared" ref="F970" si="361">+B970+D970</f>
        <v>1934.1</v>
      </c>
      <c r="G970">
        <f t="shared" ref="G970" si="362">+C970+E970</f>
        <v>1879.2</v>
      </c>
      <c r="H970" s="20">
        <f t="shared" ref="H970" si="363">+(F970/G970-1)*100</f>
        <v>2.9214559386973038</v>
      </c>
    </row>
    <row r="971" spans="1:8" x14ac:dyDescent="0.25">
      <c r="A971" s="5">
        <f t="shared" si="185"/>
        <v>45631</v>
      </c>
      <c r="B971">
        <f>'120524'!B35</f>
        <v>587</v>
      </c>
      <c r="C971">
        <f>'120524'!C35</f>
        <v>663.5</v>
      </c>
      <c r="D971">
        <f>'120524'!D35</f>
        <v>1439.1</v>
      </c>
      <c r="E971">
        <f>'120524'!E35</f>
        <v>1339.8</v>
      </c>
      <c r="F971" s="16">
        <f t="shared" ref="F971" si="364">+B971+D971</f>
        <v>2026.1</v>
      </c>
      <c r="G971">
        <f t="shared" ref="G971" si="365">+C971+E971</f>
        <v>2003.3</v>
      </c>
      <c r="H971" s="20">
        <f t="shared" ref="H971" si="366">+(F971/G971-1)*100</f>
        <v>1.1381220985374085</v>
      </c>
    </row>
    <row r="972" spans="1:8" x14ac:dyDescent="0.25">
      <c r="A972" s="5">
        <f t="shared" si="185"/>
        <v>45638</v>
      </c>
      <c r="B972">
        <f>'121224'!B35</f>
        <v>670</v>
      </c>
      <c r="C972">
        <f>'121224'!C35</f>
        <v>663.5</v>
      </c>
      <c r="D972">
        <f>'121224'!D35</f>
        <v>1439.1</v>
      </c>
      <c r="E972">
        <f>'121224'!E35</f>
        <v>1339.8</v>
      </c>
      <c r="F972" s="16">
        <f t="shared" ref="F972" si="367">+B972+D972</f>
        <v>2109.1</v>
      </c>
      <c r="G972">
        <f t="shared" ref="G972" si="368">+C972+E972</f>
        <v>2003.3</v>
      </c>
      <c r="H972" s="20">
        <f t="shared" ref="H972" si="369">+(F972/G972-1)*100</f>
        <v>5.2812858783008121</v>
      </c>
    </row>
    <row r="973" spans="1:8" x14ac:dyDescent="0.25">
      <c r="A973" s="5">
        <f t="shared" si="185"/>
        <v>45645</v>
      </c>
      <c r="B973">
        <f>'121924'!B35</f>
        <v>615</v>
      </c>
      <c r="C973">
        <f>'121924'!C35</f>
        <v>642.5</v>
      </c>
      <c r="D973">
        <f>'121924'!D35</f>
        <v>1546.2</v>
      </c>
      <c r="E973">
        <f>'121924'!E35</f>
        <v>1359.7</v>
      </c>
      <c r="F973" s="16">
        <f t="shared" ref="F973" si="370">+B973+D973</f>
        <v>2161.1999999999998</v>
      </c>
      <c r="G973">
        <f t="shared" ref="G973" si="371">+C973+E973</f>
        <v>2002.2</v>
      </c>
      <c r="H973" s="20">
        <f t="shared" ref="H973" si="372">+(F973/G973-1)*100</f>
        <v>7.9412646089301653</v>
      </c>
    </row>
    <row r="974" spans="1:8" x14ac:dyDescent="0.25">
      <c r="A974" s="5">
        <f t="shared" si="185"/>
        <v>45652</v>
      </c>
      <c r="B974">
        <f>'122624'!B35</f>
        <v>615</v>
      </c>
      <c r="C974">
        <f>'122624'!C35</f>
        <v>577.5</v>
      </c>
      <c r="D974">
        <f>'122624'!D35</f>
        <v>1546.2</v>
      </c>
      <c r="E974">
        <f>'122624'!E35</f>
        <v>1427.4</v>
      </c>
      <c r="F974" s="16">
        <f t="shared" ref="F974" si="373">+B974+D974</f>
        <v>2161.1999999999998</v>
      </c>
      <c r="G974">
        <f t="shared" ref="G974" si="374">+C974+E974</f>
        <v>2004.9</v>
      </c>
      <c r="H974" s="20">
        <f t="shared" ref="H974" si="375">+(F974/G974-1)*100</f>
        <v>7.795900044890014</v>
      </c>
    </row>
    <row r="975" spans="1:8" x14ac:dyDescent="0.25">
      <c r="A975" s="5">
        <f t="shared" si="185"/>
        <v>45659</v>
      </c>
      <c r="B975">
        <f>'010225'!B35</f>
        <v>615</v>
      </c>
      <c r="C975">
        <f>'010225'!C35</f>
        <v>457.5</v>
      </c>
      <c r="D975">
        <f>'010225'!D35</f>
        <v>1581.5</v>
      </c>
      <c r="E975">
        <f>'010225'!E35</f>
        <v>1550.2</v>
      </c>
      <c r="F975" s="16">
        <f t="shared" ref="F975" si="376">+B975+D975</f>
        <v>2196.5</v>
      </c>
      <c r="G975">
        <f t="shared" ref="G975" si="377">+C975+E975</f>
        <v>2007.7</v>
      </c>
      <c r="H975" s="20">
        <f t="shared" ref="H975" si="378">+(F975/G975-1)*100</f>
        <v>9.4037953877571301</v>
      </c>
    </row>
    <row r="976" spans="1:8" x14ac:dyDescent="0.25">
      <c r="A976" s="5">
        <f t="shared" si="185"/>
        <v>45666</v>
      </c>
      <c r="B976">
        <f>'010925'!B35</f>
        <v>635.5</v>
      </c>
      <c r="C976">
        <f>'010925'!C35</f>
        <v>612</v>
      </c>
      <c r="D976">
        <f>'010925'!D35</f>
        <v>1594.7</v>
      </c>
      <c r="E976">
        <f>'010925'!E35</f>
        <v>1550.2</v>
      </c>
      <c r="F976" s="16">
        <f t="shared" ref="F976" si="379">+B976+D976</f>
        <v>2230.1999999999998</v>
      </c>
      <c r="G976">
        <f t="shared" ref="G976" si="380">+C976+E976</f>
        <v>2162.1999999999998</v>
      </c>
      <c r="H976" s="20">
        <f t="shared" ref="H976" si="381">+(F976/G976-1)*100</f>
        <v>3.1449449634631366</v>
      </c>
    </row>
    <row r="977" spans="1:9" x14ac:dyDescent="0.25">
      <c r="A977" s="5">
        <f t="shared" si="185"/>
        <v>45673</v>
      </c>
      <c r="B977">
        <f>'011625'!B35</f>
        <v>650.5</v>
      </c>
      <c r="C977">
        <f>'011625'!C35</f>
        <v>707.5</v>
      </c>
      <c r="D977">
        <f>'011625'!D35</f>
        <v>1594.7</v>
      </c>
      <c r="E977">
        <f>'011625'!E35</f>
        <v>1550.2</v>
      </c>
      <c r="F977" s="16">
        <f t="shared" ref="F977" si="382">+B977+D977</f>
        <v>2245.1999999999998</v>
      </c>
      <c r="G977">
        <f t="shared" ref="G977" si="383">+C977+E977</f>
        <v>2257.6999999999998</v>
      </c>
      <c r="H977" s="20">
        <f t="shared" ref="H977" si="384">+(F977/G977-1)*100</f>
        <v>-0.55366080524427153</v>
      </c>
    </row>
    <row r="978" spans="1:9" x14ac:dyDescent="0.25">
      <c r="A978" s="5">
        <f t="shared" si="185"/>
        <v>45680</v>
      </c>
      <c r="B978">
        <f>'012325'!B35</f>
        <v>678.5</v>
      </c>
      <c r="C978">
        <f>'012325'!C35</f>
        <v>746.5</v>
      </c>
      <c r="D978">
        <f>'012325'!D35</f>
        <v>1652.9</v>
      </c>
      <c r="E978">
        <f>'012325'!E35</f>
        <v>1608.2</v>
      </c>
      <c r="F978" s="16">
        <f t="shared" ref="F978" si="385">+B978+D978</f>
        <v>2331.4</v>
      </c>
      <c r="G978">
        <f t="shared" ref="G978" si="386">+C978+E978</f>
        <v>2354.6999999999998</v>
      </c>
      <c r="H978" s="20">
        <f t="shared" ref="H978" si="387">+(F978/G978-1)*100</f>
        <v>-0.98951034102007229</v>
      </c>
    </row>
    <row r="979" spans="1:9" x14ac:dyDescent="0.25">
      <c r="A979" s="5">
        <f t="shared" si="185"/>
        <v>45687</v>
      </c>
      <c r="B979">
        <f>'013025'!B35</f>
        <v>633</v>
      </c>
      <c r="C979">
        <f>'013025'!C35</f>
        <v>797.5</v>
      </c>
      <c r="D979">
        <f>'013025'!D35</f>
        <v>1707.9</v>
      </c>
      <c r="E979">
        <f>'013025'!E35</f>
        <v>1641.2</v>
      </c>
      <c r="F979" s="16">
        <f t="shared" ref="F979" si="388">+B979+D979</f>
        <v>2340.9</v>
      </c>
      <c r="G979">
        <f t="shared" ref="G979" si="389">+C979+E979</f>
        <v>2438.6999999999998</v>
      </c>
      <c r="H979" s="20">
        <f t="shared" ref="H979" si="390">+(F979/G979-1)*100</f>
        <v>-4.0103333743387815</v>
      </c>
    </row>
    <row r="980" spans="1:9" x14ac:dyDescent="0.25">
      <c r="A980" s="5">
        <f t="shared" si="185"/>
        <v>45694</v>
      </c>
      <c r="B980">
        <f>'020625'!B35</f>
        <v>525.5</v>
      </c>
      <c r="C980">
        <f>'020625'!C35</f>
        <v>915.7</v>
      </c>
      <c r="D980">
        <f>'020625'!D35</f>
        <v>1894.5</v>
      </c>
      <c r="E980">
        <f>'020625'!E35</f>
        <v>1641.2</v>
      </c>
      <c r="F980" s="16">
        <f t="shared" ref="F980" si="391">+B980+D980</f>
        <v>2420</v>
      </c>
      <c r="G980">
        <f t="shared" ref="G980" si="392">+C980+E980</f>
        <v>2556.9</v>
      </c>
      <c r="H980" s="20">
        <f t="shared" ref="H980" si="393">+(F980/G980-1)*100</f>
        <v>-5.354139778638201</v>
      </c>
    </row>
    <row r="981" spans="1:9" x14ac:dyDescent="0.25">
      <c r="A981" s="5">
        <f t="shared" si="185"/>
        <v>45701</v>
      </c>
      <c r="B981">
        <f>'021325'!B35</f>
        <v>551</v>
      </c>
      <c r="C981">
        <f>'021325'!C35</f>
        <v>858.7</v>
      </c>
      <c r="D981">
        <f>'021325'!D35</f>
        <v>1894.5</v>
      </c>
      <c r="E981">
        <f>'021325'!E35</f>
        <v>1697.9</v>
      </c>
      <c r="F981" s="16">
        <f t="shared" ref="F981" si="394">+B981+D981</f>
        <v>2445.5</v>
      </c>
      <c r="G981">
        <f t="shared" ref="G981" si="395">+C981+E981</f>
        <v>2556.6000000000004</v>
      </c>
      <c r="H981" s="20">
        <f t="shared" ref="H981" si="396">+(F981/G981-1)*100</f>
        <v>-4.3456152702808559</v>
      </c>
    </row>
    <row r="982" spans="1:9" x14ac:dyDescent="0.25">
      <c r="A982" s="5">
        <f t="shared" si="185"/>
        <v>45708</v>
      </c>
      <c r="B982">
        <f>'022025'!B35</f>
        <v>551</v>
      </c>
      <c r="C982">
        <f>'022025'!C35</f>
        <v>805.1</v>
      </c>
      <c r="D982">
        <f>'022025'!D35</f>
        <v>1894.5</v>
      </c>
      <c r="E982">
        <f>'022025'!E35</f>
        <v>1810.2</v>
      </c>
      <c r="F982" s="16">
        <f t="shared" ref="F982" si="397">+B982+D982</f>
        <v>2445.5</v>
      </c>
      <c r="G982">
        <f t="shared" ref="G982" si="398">+C982+E982</f>
        <v>2615.3000000000002</v>
      </c>
      <c r="H982" s="20">
        <f t="shared" ref="H982" si="399">+(F982/G982-1)*100</f>
        <v>-6.4925629946851249</v>
      </c>
    </row>
    <row r="983" spans="1:9" x14ac:dyDescent="0.25">
      <c r="A983" s="5">
        <f t="shared" si="185"/>
        <v>45715</v>
      </c>
      <c r="B983">
        <f>'022725'!B35</f>
        <v>545</v>
      </c>
      <c r="C983">
        <f>'022725'!C35</f>
        <v>912.1</v>
      </c>
      <c r="D983">
        <f>'022725'!D35</f>
        <v>1967.1</v>
      </c>
      <c r="E983">
        <f>'022725'!E35</f>
        <v>1810.2</v>
      </c>
      <c r="F983" s="16">
        <f t="shared" ref="F983" si="400">+B983+D983</f>
        <v>2512.1</v>
      </c>
      <c r="G983">
        <f t="shared" ref="G983" si="401">+C983+E983</f>
        <v>2722.3</v>
      </c>
      <c r="H983" s="20">
        <f t="shared" ref="H983" si="402">+(F983/G983-1)*100</f>
        <v>-7.7214120412886222</v>
      </c>
    </row>
    <row r="984" spans="1:9" x14ac:dyDescent="0.25">
      <c r="A984" s="5">
        <f t="shared" si="185"/>
        <v>45722</v>
      </c>
      <c r="B984">
        <f>'030625'!B35</f>
        <v>626</v>
      </c>
      <c r="C984">
        <f>'030625'!C35</f>
        <v>828.1</v>
      </c>
      <c r="D984">
        <f>'030625'!D35</f>
        <v>1980.3</v>
      </c>
      <c r="E984">
        <f>'030625'!E35</f>
        <v>1943.3</v>
      </c>
      <c r="F984" s="16">
        <f t="shared" ref="F984" si="403">+B984+D984</f>
        <v>2606.3000000000002</v>
      </c>
      <c r="G984">
        <f t="shared" ref="G984" si="404">+C984+E984</f>
        <v>2771.4</v>
      </c>
      <c r="H984" s="20">
        <f t="shared" ref="H984" si="405">+(F984/G984-1)*100</f>
        <v>-5.9572779100815492</v>
      </c>
    </row>
    <row r="985" spans="1:9" x14ac:dyDescent="0.25">
      <c r="A985" s="5">
        <f t="shared" si="185"/>
        <v>45729</v>
      </c>
      <c r="B985">
        <f>'031325'!B35</f>
        <v>598</v>
      </c>
      <c r="C985">
        <f>'031325'!C35</f>
        <v>794.1</v>
      </c>
      <c r="D985">
        <f>'031325'!D35</f>
        <v>1980.3</v>
      </c>
      <c r="E985">
        <f>'031325'!E35</f>
        <v>1943.3</v>
      </c>
      <c r="F985" s="16">
        <f t="shared" ref="F985" si="406">+B985+D985</f>
        <v>2578.3000000000002</v>
      </c>
      <c r="G985">
        <f t="shared" ref="G985" si="407">+C985+E985</f>
        <v>2737.4</v>
      </c>
      <c r="H985" s="20">
        <f t="shared" ref="H985" si="408">+(F985/G985-1)*100</f>
        <v>-5.8120844597062904</v>
      </c>
    </row>
    <row r="986" spans="1:9" x14ac:dyDescent="0.25">
      <c r="A986" s="5">
        <f t="shared" si="185"/>
        <v>45736</v>
      </c>
      <c r="B986">
        <f>'032025'!B35</f>
        <v>570</v>
      </c>
      <c r="C986">
        <f>'032025'!C35</f>
        <v>816.1</v>
      </c>
      <c r="D986">
        <f>'032025'!D35</f>
        <v>2038.2</v>
      </c>
      <c r="E986">
        <f>'032025'!E35</f>
        <v>1943.3</v>
      </c>
      <c r="F986" s="16">
        <f t="shared" ref="F986" si="409">+B986+D986</f>
        <v>2608.1999999999998</v>
      </c>
      <c r="G986">
        <f t="shared" ref="G986" si="410">+C986+E986</f>
        <v>2759.4</v>
      </c>
      <c r="H986" s="20">
        <f t="shared" ref="H986" si="411">+(F986/G986-1)*100</f>
        <v>-5.4794520547945318</v>
      </c>
    </row>
    <row r="987" spans="1:9" x14ac:dyDescent="0.25">
      <c r="A987" s="5">
        <f t="shared" si="185"/>
        <v>45743</v>
      </c>
      <c r="B987">
        <f>'032725'!B35</f>
        <v>433</v>
      </c>
      <c r="C987">
        <f>'032725'!C35</f>
        <v>781.6</v>
      </c>
      <c r="D987">
        <f>'032725'!D35</f>
        <v>2162</v>
      </c>
      <c r="E987">
        <f>'032725'!E35</f>
        <v>1980.1</v>
      </c>
      <c r="F987" s="16">
        <f t="shared" ref="F987" si="412">+B987+D987</f>
        <v>2595</v>
      </c>
      <c r="G987">
        <f t="shared" ref="G987" si="413">+C987+E987</f>
        <v>2761.7</v>
      </c>
      <c r="H987" s="20">
        <f t="shared" ref="H987" si="414">+(F987/G987-1)*100</f>
        <v>-6.0361371618930288</v>
      </c>
      <c r="I987">
        <f>'032725'!F35</f>
        <v>144</v>
      </c>
    </row>
    <row r="988" spans="1:9" x14ac:dyDescent="0.25">
      <c r="A988" s="5">
        <f t="shared" si="185"/>
        <v>45750</v>
      </c>
      <c r="B988">
        <f>'040325'!B35</f>
        <v>413</v>
      </c>
      <c r="C988">
        <f>'040325'!C35</f>
        <v>727</v>
      </c>
      <c r="D988">
        <f>'040325'!D35</f>
        <v>2184</v>
      </c>
      <c r="E988">
        <f>'040325'!E35</f>
        <v>2097.3000000000002</v>
      </c>
      <c r="F988" s="16">
        <f t="shared" ref="F988" si="415">+B988+D988</f>
        <v>2597</v>
      </c>
      <c r="G988">
        <f t="shared" ref="G988" si="416">+C988+E988</f>
        <v>2824.3</v>
      </c>
      <c r="H988" s="20">
        <f t="shared" ref="H988" si="417">+(F988/G988-1)*100</f>
        <v>-8.0480118967531826</v>
      </c>
      <c r="I988">
        <f>'040325'!F35</f>
        <v>144</v>
      </c>
    </row>
    <row r="989" spans="1:9" x14ac:dyDescent="0.25">
      <c r="A989" s="5">
        <f t="shared" si="185"/>
        <v>45757</v>
      </c>
      <c r="B989">
        <f>'041025'!B35</f>
        <v>413</v>
      </c>
      <c r="C989">
        <f>'041025'!C35</f>
        <v>575</v>
      </c>
      <c r="D989">
        <f>'041025'!D35</f>
        <v>2184</v>
      </c>
      <c r="E989">
        <f>'041025'!E35</f>
        <v>2259.1999999999998</v>
      </c>
      <c r="F989" s="16">
        <f t="shared" ref="F989" si="418">+B989+D989</f>
        <v>2597</v>
      </c>
      <c r="G989">
        <f t="shared" ref="G989" si="419">+C989+E989</f>
        <v>2834.2</v>
      </c>
      <c r="H989" s="20">
        <f t="shared" ref="H989" si="420">+(F989/G989-1)*100</f>
        <v>-8.3692047138522305</v>
      </c>
      <c r="I989">
        <f>'041025'!F35</f>
        <v>144</v>
      </c>
    </row>
    <row r="990" spans="1:9" x14ac:dyDescent="0.25">
      <c r="A990" s="5">
        <f t="shared" si="185"/>
        <v>45764</v>
      </c>
      <c r="B990">
        <f>'041725'!B35</f>
        <v>353</v>
      </c>
      <c r="C990">
        <f>'041725'!C35</f>
        <v>455</v>
      </c>
      <c r="D990">
        <f>'041725'!D35</f>
        <v>2248.6999999999998</v>
      </c>
      <c r="E990">
        <f>'041725'!E35</f>
        <v>2390.4</v>
      </c>
      <c r="F990" s="16">
        <f t="shared" ref="F990" si="421">+B990+D990</f>
        <v>2601.6999999999998</v>
      </c>
      <c r="G990">
        <f t="shared" ref="G990" si="422">+C990+E990</f>
        <v>2845.4</v>
      </c>
      <c r="H990" s="20">
        <f t="shared" ref="H990" si="423">+(F990/G990-1)*100</f>
        <v>-8.5647009207844285</v>
      </c>
      <c r="I990">
        <f>'041725'!F35</f>
        <v>144</v>
      </c>
    </row>
    <row r="991" spans="1:9" x14ac:dyDescent="0.25">
      <c r="A991" s="5">
        <f t="shared" si="185"/>
        <v>45771</v>
      </c>
      <c r="B991">
        <f>'042425'!B35</f>
        <v>364</v>
      </c>
      <c r="C991">
        <f>'042425'!C35</f>
        <v>424</v>
      </c>
      <c r="D991">
        <f>'042425'!D35</f>
        <v>2248.6999999999998</v>
      </c>
      <c r="E991">
        <f>'042425'!E35</f>
        <v>2421.3000000000002</v>
      </c>
      <c r="F991" s="16">
        <f t="shared" ref="F991" si="424">+B991+D991</f>
        <v>2612.6999999999998</v>
      </c>
      <c r="G991">
        <f t="shared" ref="G991" si="425">+C991+E991</f>
        <v>2845.3</v>
      </c>
      <c r="H991" s="20">
        <f t="shared" ref="H991" si="426">+(F991/G991-1)*100</f>
        <v>-8.1748848979018121</v>
      </c>
      <c r="I991">
        <f>'042425'!F35</f>
        <v>144</v>
      </c>
    </row>
    <row r="992" spans="1:9" x14ac:dyDescent="0.25">
      <c r="A992" s="5">
        <f t="shared" si="185"/>
        <v>45778</v>
      </c>
      <c r="B992">
        <f>'050125'!B35</f>
        <v>270</v>
      </c>
      <c r="C992">
        <f>'050125'!C35</f>
        <v>304</v>
      </c>
      <c r="D992">
        <f>'050125'!D35</f>
        <v>2367.1999999999998</v>
      </c>
      <c r="E992">
        <f>'050125'!E35</f>
        <v>2549.9</v>
      </c>
      <c r="F992" s="16">
        <f t="shared" ref="F992" si="427">+B992+D992</f>
        <v>2637.2</v>
      </c>
      <c r="G992">
        <f t="shared" ref="G992" si="428">+C992+E992</f>
        <v>2853.9</v>
      </c>
      <c r="H992" s="20">
        <f t="shared" ref="H992" si="429">+(F992/G992-1)*100</f>
        <v>-7.5931181891446879</v>
      </c>
      <c r="I992">
        <f>'050125'!F35</f>
        <v>174</v>
      </c>
    </row>
    <row r="993" spans="1:9" x14ac:dyDescent="0.25">
      <c r="A993" s="5">
        <f t="shared" si="185"/>
        <v>45785</v>
      </c>
      <c r="B993">
        <f>'050825'!B35</f>
        <v>145</v>
      </c>
      <c r="C993">
        <f>'050825'!C35</f>
        <v>304</v>
      </c>
      <c r="D993">
        <f>'050825'!D35</f>
        <v>2506.6</v>
      </c>
      <c r="E993">
        <f>'050825'!E35</f>
        <v>2549.9</v>
      </c>
      <c r="F993" s="16">
        <f t="shared" ref="F993" si="430">+B993+D993</f>
        <v>2651.6</v>
      </c>
      <c r="G993">
        <f t="shared" ref="G993" si="431">+C993+E993</f>
        <v>2853.9</v>
      </c>
      <c r="H993" s="20">
        <f t="shared" ref="H993" si="432">+(F993/G993-1)*100</f>
        <v>-7.0885454991415298</v>
      </c>
      <c r="I993">
        <f>'050825'!F35</f>
        <v>300</v>
      </c>
    </row>
    <row r="994" spans="1:9" x14ac:dyDescent="0.25">
      <c r="A994" s="5">
        <f t="shared" si="185"/>
        <v>45792</v>
      </c>
      <c r="B994">
        <f>'051525'!B35</f>
        <v>133</v>
      </c>
      <c r="C994">
        <f>'051525'!C35</f>
        <v>241</v>
      </c>
      <c r="D994">
        <f>'051525'!D35</f>
        <v>2519.6</v>
      </c>
      <c r="E994">
        <f>'051525'!E35</f>
        <v>2614</v>
      </c>
      <c r="F994" s="16">
        <f t="shared" ref="F994" si="433">+B994+D994</f>
        <v>2652.6</v>
      </c>
      <c r="G994">
        <f t="shared" ref="G994" si="434">+C994+E994</f>
        <v>2855</v>
      </c>
      <c r="H994" s="20">
        <f t="shared" ref="H994" si="435">+(F994/G994-1)*100</f>
        <v>-7.089316987740812</v>
      </c>
      <c r="I994">
        <f>'051525'!F35</f>
        <v>437</v>
      </c>
    </row>
    <row r="995" spans="1:9" x14ac:dyDescent="0.25">
      <c r="A995" s="5">
        <f t="shared" si="185"/>
        <v>45799</v>
      </c>
      <c r="B995">
        <f>'052225'!B35</f>
        <v>68</v>
      </c>
      <c r="C995">
        <f>'052225'!C35</f>
        <v>153</v>
      </c>
      <c r="D995">
        <f>'052225'!D35</f>
        <v>2519.6</v>
      </c>
      <c r="E995">
        <f>'052225'!E35</f>
        <v>2710.8</v>
      </c>
      <c r="F995" s="16">
        <f t="shared" ref="F995" si="436">+B995+D995</f>
        <v>2587.6</v>
      </c>
      <c r="G995">
        <f t="shared" ref="G995" si="437">+C995+E995</f>
        <v>2863.8</v>
      </c>
      <c r="H995" s="20">
        <f t="shared" ref="H995" si="438">+(F995/G995-1)*100</f>
        <v>-9.6445282491794178</v>
      </c>
      <c r="I995">
        <f>'052225'!F35</f>
        <v>502</v>
      </c>
    </row>
    <row r="996" spans="1:9" x14ac:dyDescent="0.25">
      <c r="A996" s="5">
        <f t="shared" si="185"/>
        <v>45806</v>
      </c>
      <c r="B996">
        <f>'052925'!B35</f>
        <v>0</v>
      </c>
      <c r="C996">
        <f>'052925'!C35</f>
        <v>0</v>
      </c>
      <c r="D996">
        <f>'052925'!D35</f>
        <v>2575.6</v>
      </c>
      <c r="E996">
        <f>'052925'!E35</f>
        <v>2809.3</v>
      </c>
      <c r="F996" s="16">
        <f t="shared" ref="F996" si="439">+B996+D996</f>
        <v>2575.6</v>
      </c>
      <c r="G996">
        <f t="shared" ref="G996" si="440">+C996+E996</f>
        <v>2809.3</v>
      </c>
      <c r="H996" s="20">
        <f t="shared" ref="H996" si="441">+(F996/G996-1)*100</f>
        <v>-8.318798277150897</v>
      </c>
      <c r="I996">
        <f>'052925'!F35</f>
        <v>502</v>
      </c>
    </row>
    <row r="997" spans="1:9" x14ac:dyDescent="0.25">
      <c r="A997" s="5">
        <f t="shared" si="185"/>
        <v>45813</v>
      </c>
      <c r="B997">
        <f>'060525'!B29</f>
        <v>447</v>
      </c>
      <c r="C997">
        <f>'060525'!C29</f>
        <v>592</v>
      </c>
      <c r="D997">
        <f>'060525'!D29</f>
        <v>57.5</v>
      </c>
      <c r="E997">
        <f>'060525'!E29</f>
        <v>74.900000000000006</v>
      </c>
      <c r="F997" s="16">
        <f t="shared" ref="F997" si="442">+B997+D997</f>
        <v>504.5</v>
      </c>
      <c r="G997">
        <f t="shared" ref="G997" si="443">+C997+E997</f>
        <v>666.9</v>
      </c>
      <c r="H997" s="20">
        <f t="shared" ref="H997" si="444">+(F997/G997-1)*100</f>
        <v>-24.351476983055932</v>
      </c>
    </row>
    <row r="998" spans="1:9" x14ac:dyDescent="0.25">
      <c r="A998" s="5">
        <f t="shared" si="185"/>
        <v>45820</v>
      </c>
      <c r="B998">
        <f>'061225'!B28</f>
        <v>470.6</v>
      </c>
      <c r="C998">
        <f>'061225'!C28</f>
        <v>652</v>
      </c>
      <c r="D998">
        <f>'061225'!D28</f>
        <v>123.5</v>
      </c>
      <c r="E998">
        <f>'061225'!E28</f>
        <v>123.1</v>
      </c>
      <c r="F998" s="16">
        <f t="shared" ref="F998" si="445">+B998+D998</f>
        <v>594.1</v>
      </c>
      <c r="G998">
        <f t="shared" ref="G998" si="446">+C998+E998</f>
        <v>775.1</v>
      </c>
      <c r="H998" s="20">
        <f t="shared" ref="H998" si="447">+(F998/G998-1)*100</f>
        <v>-23.351825570894079</v>
      </c>
    </row>
    <row r="999" spans="1:9" x14ac:dyDescent="0.25">
      <c r="A999" s="5">
        <f t="shared" si="185"/>
        <v>45827</v>
      </c>
      <c r="B999">
        <f>'061925'!B28</f>
        <v>435.6</v>
      </c>
      <c r="C999">
        <f>'061925'!C28</f>
        <v>754</v>
      </c>
      <c r="D999">
        <f>'061925'!D28</f>
        <v>160.1</v>
      </c>
      <c r="E999">
        <f>'061925'!E28</f>
        <v>123.1</v>
      </c>
      <c r="F999" s="16">
        <f t="shared" ref="F999" si="448">+B999+D999</f>
        <v>595.70000000000005</v>
      </c>
      <c r="G999">
        <f t="shared" ref="G999" si="449">+C999+E999</f>
        <v>877.1</v>
      </c>
      <c r="H999" s="20">
        <f t="shared" ref="H999" si="450">+(F999/G999-1)*100</f>
        <v>-32.083000798084591</v>
      </c>
    </row>
    <row r="1000" spans="1:9" x14ac:dyDescent="0.25">
      <c r="A1000" s="5">
        <f t="shared" si="185"/>
        <v>45834</v>
      </c>
      <c r="B1000">
        <f>'062625'!B28</f>
        <v>542.6</v>
      </c>
      <c r="C1000">
        <f>'062625'!C28</f>
        <v>844</v>
      </c>
      <c r="D1000">
        <f>'062625'!D28</f>
        <v>215.1</v>
      </c>
      <c r="E1000">
        <f>'062625'!E28</f>
        <v>187.5</v>
      </c>
      <c r="F1000" s="16">
        <f t="shared" ref="F1000" si="451">+B1000+D1000</f>
        <v>757.7</v>
      </c>
      <c r="G1000">
        <f t="shared" ref="G1000" si="452">+C1000+E1000</f>
        <v>1031.5</v>
      </c>
      <c r="H1000" s="20">
        <f t="shared" ref="H1000" si="453">+(F1000/G1000-1)*100</f>
        <v>-26.543868153174987</v>
      </c>
    </row>
    <row r="1001" spans="1:9" x14ac:dyDescent="0.25">
      <c r="A1001" s="5">
        <f t="shared" si="185"/>
        <v>45841</v>
      </c>
      <c r="B1001">
        <f>'070325'!B28</f>
        <v>539</v>
      </c>
      <c r="C1001">
        <f>'070325'!C28</f>
        <v>844</v>
      </c>
      <c r="D1001">
        <f>'070325'!D28</f>
        <v>273.10000000000002</v>
      </c>
      <c r="E1001">
        <f>'070325'!E28</f>
        <v>187.5</v>
      </c>
      <c r="F1001" s="16">
        <f t="shared" ref="F1001" si="454">+B1001+D1001</f>
        <v>812.1</v>
      </c>
      <c r="G1001">
        <f t="shared" ref="G1001" si="455">+C1001+E1001</f>
        <v>1031.5</v>
      </c>
      <c r="H1001" s="20">
        <f t="shared" ref="H1001" si="456">+(F1001/G1001-1)*100</f>
        <v>-21.269995152690257</v>
      </c>
    </row>
    <row r="1002" spans="1:9" x14ac:dyDescent="0.25">
      <c r="A1002" s="5">
        <f t="shared" si="185"/>
        <v>45848</v>
      </c>
      <c r="B1002">
        <f>'071025'!B28</f>
        <v>479</v>
      </c>
      <c r="C1002">
        <f>'071025'!C28</f>
        <v>832</v>
      </c>
      <c r="D1002">
        <f>'071025'!D28</f>
        <v>339.1</v>
      </c>
      <c r="E1002">
        <f>'071025'!E28</f>
        <v>200.7</v>
      </c>
      <c r="F1002" s="16">
        <f t="shared" ref="F1002" si="457">+B1002+D1002</f>
        <v>818.1</v>
      </c>
      <c r="G1002">
        <f t="shared" ref="G1002" si="458">+C1002+E1002</f>
        <v>1032.7</v>
      </c>
      <c r="H1002" s="20">
        <f t="shared" ref="H1002" si="459">+(F1002/G1002-1)*100</f>
        <v>-20.780478357703114</v>
      </c>
    </row>
    <row r="1003" spans="1:9" x14ac:dyDescent="0.25">
      <c r="A1003" s="5">
        <f t="shared" si="185"/>
        <v>45855</v>
      </c>
      <c r="B1003">
        <f>'071725'!B28</f>
        <v>546</v>
      </c>
      <c r="C1003">
        <f>'071725'!C28</f>
        <v>854</v>
      </c>
      <c r="D1003">
        <f>'071725'!D28</f>
        <v>352.3</v>
      </c>
      <c r="E1003">
        <f>'071725'!E28</f>
        <v>200.7</v>
      </c>
      <c r="F1003" s="16">
        <f t="shared" ref="F1003" si="460">+B1003+D1003</f>
        <v>898.3</v>
      </c>
      <c r="G1003">
        <f t="shared" ref="G1003" si="461">+C1003+E1003</f>
        <v>1054.7</v>
      </c>
      <c r="H1003" s="20">
        <f t="shared" ref="H1003" si="462">+(F1003/G1003-1)*100</f>
        <v>-14.828861287569929</v>
      </c>
    </row>
    <row r="1004" spans="1:9" x14ac:dyDescent="0.25">
      <c r="A1004" s="5">
        <f t="shared" si="185"/>
        <v>45862</v>
      </c>
      <c r="B1004">
        <f>'072425'!B28</f>
        <v>628</v>
      </c>
      <c r="C1004">
        <f>'072425'!C28</f>
        <v>789</v>
      </c>
      <c r="D1004">
        <f>'072425'!D28</f>
        <v>352.3</v>
      </c>
      <c r="E1004">
        <f>'072425'!E28</f>
        <v>324.3</v>
      </c>
      <c r="F1004" s="16">
        <f t="shared" ref="F1004" si="463">+B1004+D1004</f>
        <v>980.3</v>
      </c>
      <c r="G1004">
        <f t="shared" ref="G1004" si="464">+C1004+E1004</f>
        <v>1113.3</v>
      </c>
      <c r="H1004" s="20">
        <f t="shared" ref="H1004" si="465">+(F1004/G1004-1)*100</f>
        <v>-11.946465463037814</v>
      </c>
    </row>
    <row r="1005" spans="1:9" x14ac:dyDescent="0.25">
      <c r="A1005" s="5">
        <f t="shared" si="185"/>
        <v>45869</v>
      </c>
      <c r="B1005">
        <f>'073125'!B30</f>
        <v>578</v>
      </c>
      <c r="C1005">
        <f>'073125'!C30</f>
        <v>727</v>
      </c>
      <c r="D1005">
        <f>'073125'!D30</f>
        <v>470.7</v>
      </c>
      <c r="E1005">
        <f>'073125'!E30</f>
        <v>324.3</v>
      </c>
      <c r="F1005" s="16">
        <f t="shared" ref="F1005" si="466">+B1005+D1005</f>
        <v>1048.7</v>
      </c>
      <c r="G1005">
        <f t="shared" ref="G1005" si="467">+C1005+E1005</f>
        <v>1051.3</v>
      </c>
      <c r="H1005" s="20">
        <f t="shared" ref="H1005" si="468">+(F1005/G1005-1)*100</f>
        <v>-0.24731285075619835</v>
      </c>
    </row>
    <row r="1006" spans="1:9" x14ac:dyDescent="0.25">
      <c r="A1006" s="5">
        <f t="shared" si="185"/>
        <v>45876</v>
      </c>
      <c r="B1006">
        <f>'080725'!B30</f>
        <v>677.5</v>
      </c>
      <c r="C1006">
        <f>'080725'!C30</f>
        <v>707</v>
      </c>
      <c r="D1006">
        <f>'080725'!D30</f>
        <v>470.7</v>
      </c>
      <c r="E1006">
        <f>'080725'!E30</f>
        <v>371.2</v>
      </c>
      <c r="F1006" s="16">
        <f t="shared" ref="F1006" si="469">+B1006+D1006</f>
        <v>1148.2</v>
      </c>
      <c r="G1006">
        <f t="shared" ref="G1006" si="470">+C1006+E1006</f>
        <v>1078.2</v>
      </c>
      <c r="H1006" s="20">
        <f t="shared" ref="H1006" si="471">+(F1006/G1006-1)*100</f>
        <v>6.4923019847894725</v>
      </c>
    </row>
    <row r="1007" spans="1:9" x14ac:dyDescent="0.25">
      <c r="A1007" s="5">
        <f t="shared" si="185"/>
        <v>45883</v>
      </c>
      <c r="B1007">
        <f>'081425'!B31</f>
        <v>639</v>
      </c>
      <c r="C1007">
        <f>'081425'!C31</f>
        <v>757</v>
      </c>
      <c r="D1007">
        <f>'081425'!D31</f>
        <v>509.2</v>
      </c>
      <c r="E1007">
        <f>'081425'!E31</f>
        <v>437.2</v>
      </c>
      <c r="F1007" s="16">
        <f t="shared" ref="F1007" si="472">+B1007+D1007</f>
        <v>1148.2</v>
      </c>
      <c r="G1007">
        <f t="shared" ref="G1007" si="473">+C1007+E1007</f>
        <v>1194.2</v>
      </c>
      <c r="H1007" s="20">
        <f t="shared" ref="H1007" si="474">+(F1007/G1007-1)*100</f>
        <v>-3.8519510969686865</v>
      </c>
    </row>
    <row r="1008" spans="1:9" x14ac:dyDescent="0.25">
      <c r="A1008" s="5">
        <f>+A1007+7</f>
        <v>45890</v>
      </c>
      <c r="B1008">
        <f>'082125'!B32</f>
        <v>499</v>
      </c>
      <c r="C1008">
        <f>'082125'!C32</f>
        <v>854</v>
      </c>
      <c r="D1008">
        <f>'082125'!D32</f>
        <v>655.6</v>
      </c>
      <c r="E1008">
        <f>'082125'!E32</f>
        <v>437.2</v>
      </c>
      <c r="F1008" s="16">
        <f t="shared" ref="F1008:G1012" si="475">+B1008+D1008</f>
        <v>1154.5999999999999</v>
      </c>
      <c r="G1008">
        <f t="shared" si="475"/>
        <v>1291.2</v>
      </c>
      <c r="H1008" s="13">
        <f t="shared" ref="H1008:H1013" si="476">+(F1008/G1008-1)*100</f>
        <v>-10.579306071871141</v>
      </c>
    </row>
    <row r="1009" spans="1:8" x14ac:dyDescent="0.25">
      <c r="A1009" s="5">
        <f t="shared" si="185"/>
        <v>45897</v>
      </c>
      <c r="B1009">
        <f>'082825'!B31</f>
        <v>507.3</v>
      </c>
      <c r="C1009">
        <f>'082825'!C31</f>
        <v>748</v>
      </c>
      <c r="D1009">
        <f>'082825'!D31</f>
        <v>713.2</v>
      </c>
      <c r="E1009">
        <f>'082825'!E31</f>
        <v>577.1</v>
      </c>
      <c r="F1009" s="16">
        <f t="shared" si="475"/>
        <v>1220.5</v>
      </c>
      <c r="G1009">
        <f t="shared" si="475"/>
        <v>1325.1</v>
      </c>
      <c r="H1009" s="13">
        <f t="shared" si="476"/>
        <v>-7.8937438683872818</v>
      </c>
    </row>
    <row r="1010" spans="1:8" x14ac:dyDescent="0.25">
      <c r="A1010" s="5">
        <f t="shared" ref="A1010:A1015" si="477">+A1009+7</f>
        <v>45904</v>
      </c>
      <c r="B1010">
        <f>'090425'!B30</f>
        <v>482.3</v>
      </c>
      <c r="C1010">
        <f>'090425'!C30</f>
        <v>743</v>
      </c>
      <c r="D1010">
        <f>'090425'!D30</f>
        <v>779.2</v>
      </c>
      <c r="E1010">
        <f>'090425'!E30</f>
        <v>681</v>
      </c>
      <c r="F1010" s="16">
        <f t="shared" si="475"/>
        <v>1261.5</v>
      </c>
      <c r="G1010">
        <f t="shared" si="475"/>
        <v>1424</v>
      </c>
      <c r="H1010" s="13">
        <f t="shared" si="476"/>
        <v>-11.411516853932579</v>
      </c>
    </row>
    <row r="1011" spans="1:8" x14ac:dyDescent="0.25">
      <c r="A1011" s="5">
        <f t="shared" si="477"/>
        <v>45911</v>
      </c>
      <c r="B1011" cm="1">
        <f t="array" ref="B1011:E1011">'091125'!B31:E31</f>
        <v>668.3</v>
      </c>
      <c r="C1011">
        <v>677</v>
      </c>
      <c r="D1011">
        <v>779.2</v>
      </c>
      <c r="E1011">
        <v>804.6</v>
      </c>
      <c r="F1011" s="16">
        <f t="shared" si="475"/>
        <v>1447.5</v>
      </c>
      <c r="G1011">
        <f t="shared" si="475"/>
        <v>1481.6</v>
      </c>
      <c r="H1011" s="13">
        <f t="shared" si="476"/>
        <v>-2.3015658747300161</v>
      </c>
    </row>
    <row r="1012" spans="1:8" x14ac:dyDescent="0.25">
      <c r="A1012" s="5">
        <f t="shared" si="477"/>
        <v>45918</v>
      </c>
      <c r="B1012">
        <f>'091825'!B31</f>
        <v>652.29999999999995</v>
      </c>
      <c r="C1012">
        <f>'091825'!C31</f>
        <v>669.2</v>
      </c>
      <c r="D1012">
        <f>'091825'!D31</f>
        <v>911.2</v>
      </c>
      <c r="E1012">
        <f>'091825'!E31</f>
        <v>862.1</v>
      </c>
      <c r="F1012" s="16">
        <f t="shared" si="475"/>
        <v>1563.5</v>
      </c>
      <c r="G1012">
        <f t="shared" si="475"/>
        <v>1531.3000000000002</v>
      </c>
      <c r="H1012" s="13">
        <f t="shared" si="476"/>
        <v>2.1027884803761498</v>
      </c>
    </row>
    <row r="1013" spans="1:8" x14ac:dyDescent="0.25">
      <c r="A1013" s="5">
        <f t="shared" si="477"/>
        <v>45925</v>
      </c>
      <c r="B1013">
        <f>'092525'!I31</f>
        <v>653.29999999999995</v>
      </c>
      <c r="C1013">
        <f>'092525'!J31</f>
        <v>443</v>
      </c>
      <c r="D1013">
        <f>'092525'!K31</f>
        <v>935.4</v>
      </c>
      <c r="E1013">
        <f>'092525'!L31</f>
        <v>1102.2</v>
      </c>
      <c r="F1013" s="16">
        <f t="shared" ref="F1013" si="478">+B1013+D1013</f>
        <v>1588.6999999999998</v>
      </c>
      <c r="G1013">
        <f t="shared" ref="G1013" si="479">+C1013+E1013</f>
        <v>1545.2</v>
      </c>
      <c r="H1013" s="13">
        <f t="shared" si="476"/>
        <v>2.815169557338848</v>
      </c>
    </row>
    <row r="1014" spans="1:8" x14ac:dyDescent="0.25">
      <c r="A1014" s="5">
        <f t="shared" si="477"/>
        <v>45932</v>
      </c>
      <c r="B1014">
        <f>'100225'!B32</f>
        <v>623</v>
      </c>
      <c r="C1014">
        <f>'100225'!C32</f>
        <v>503</v>
      </c>
      <c r="D1014">
        <f>'100225'!D32</f>
        <v>989.4</v>
      </c>
      <c r="E1014">
        <f>'100225'!E32</f>
        <v>1102.2</v>
      </c>
      <c r="F1014" s="16">
        <f t="shared" ref="F1014" si="480">+B1014+D1014</f>
        <v>1612.4</v>
      </c>
      <c r="G1014">
        <f t="shared" ref="G1014" si="481">+C1014+E1014</f>
        <v>1605.2</v>
      </c>
      <c r="H1014" s="13">
        <f t="shared" ref="H1014" si="482">+(F1014/G1014-1)*100</f>
        <v>0.44854223772738955</v>
      </c>
    </row>
    <row r="1015" spans="1:8" x14ac:dyDescent="0.25">
      <c r="A1015" s="5">
        <f t="shared" si="477"/>
        <v>45939</v>
      </c>
      <c r="B1015">
        <f>'100925'!B33</f>
        <v>681</v>
      </c>
      <c r="C1015">
        <f>'100925'!C33</f>
        <v>573</v>
      </c>
      <c r="D1015">
        <f>'100925'!D33</f>
        <v>1047.4000000000001</v>
      </c>
      <c r="E1015">
        <f>'100925'!E33</f>
        <v>1102.2</v>
      </c>
      <c r="F1015" s="16">
        <f t="shared" ref="F1015:F1031" si="483">+B1015+D1015</f>
        <v>1728.4</v>
      </c>
      <c r="G1015">
        <f t="shared" ref="G1015:G1031" si="484">+C1015+E1015</f>
        <v>1675.2</v>
      </c>
      <c r="H1015" s="13">
        <f t="shared" ref="H1015:H1031" si="485">+(F1015/G1015-1)*100</f>
        <v>3.1757402101241672</v>
      </c>
    </row>
    <row r="1016" spans="1:8" x14ac:dyDescent="0.25">
      <c r="A1016" s="5">
        <f t="shared" ref="A1016:A1029" si="486">+A1015+7</f>
        <v>45946</v>
      </c>
      <c r="B1016">
        <f>'101625'!D33</f>
        <v>806</v>
      </c>
      <c r="C1016">
        <f>'101625'!E33</f>
        <v>543</v>
      </c>
      <c r="D1016">
        <f>'101625'!F33</f>
        <v>1047.4000000000001</v>
      </c>
      <c r="E1016">
        <f>'101625'!G33</f>
        <v>1132.9000000000001</v>
      </c>
      <c r="F1016" s="16">
        <f t="shared" si="483"/>
        <v>1853.4</v>
      </c>
      <c r="G1016">
        <f t="shared" si="484"/>
        <v>1675.9</v>
      </c>
      <c r="H1016" s="13">
        <f t="shared" si="485"/>
        <v>10.591324064681661</v>
      </c>
    </row>
    <row r="1017" spans="1:8" x14ac:dyDescent="0.25">
      <c r="A1017" s="5">
        <f t="shared" si="486"/>
        <v>45953</v>
      </c>
      <c r="B1017">
        <f>'102325'!B33</f>
        <v>807</v>
      </c>
      <c r="C1017">
        <f>'102325'!C33</f>
        <v>573</v>
      </c>
      <c r="D1017">
        <f>'102325'!D33</f>
        <v>1047.4000000000001</v>
      </c>
      <c r="E1017">
        <f>'102325'!E33</f>
        <v>1182.4000000000001</v>
      </c>
      <c r="F1017" s="16">
        <f t="shared" si="483"/>
        <v>1854.4</v>
      </c>
      <c r="G1017">
        <f t="shared" si="484"/>
        <v>1755.4</v>
      </c>
      <c r="H1017" s="13">
        <f t="shared" si="485"/>
        <v>5.6397402301469723</v>
      </c>
    </row>
    <row r="1018" spans="1:8" x14ac:dyDescent="0.25">
      <c r="A1018" s="5">
        <f t="shared" si="486"/>
        <v>45960</v>
      </c>
      <c r="B1018">
        <f>'103025'!C33</f>
        <v>829.2</v>
      </c>
      <c r="C1018">
        <f>'103025'!D33</f>
        <v>571</v>
      </c>
      <c r="D1018">
        <f>'103025'!E33</f>
        <v>1105</v>
      </c>
      <c r="E1018">
        <f>'103025'!F33</f>
        <v>1237.4000000000001</v>
      </c>
      <c r="F1018" s="16">
        <f t="shared" si="483"/>
        <v>1934.2</v>
      </c>
      <c r="G1018">
        <f t="shared" si="484"/>
        <v>1808.4</v>
      </c>
      <c r="H1018" s="13">
        <f t="shared" si="485"/>
        <v>6.9564255695642618</v>
      </c>
    </row>
    <row r="1019" spans="1:8" x14ac:dyDescent="0.25">
      <c r="A1019" s="5">
        <f t="shared" si="486"/>
        <v>45967</v>
      </c>
      <c r="B1019">
        <f>'110625'!B33</f>
        <v>803.2</v>
      </c>
      <c r="C1019">
        <f>'110625'!C33</f>
        <v>580</v>
      </c>
      <c r="D1019">
        <f>'110625'!D33</f>
        <v>1167.9000000000001</v>
      </c>
      <c r="E1019">
        <f>'110625'!E33</f>
        <v>1294.9000000000001</v>
      </c>
      <c r="F1019" s="16">
        <f t="shared" si="483"/>
        <v>1971.1000000000001</v>
      </c>
      <c r="G1019">
        <f t="shared" si="484"/>
        <v>1874.9</v>
      </c>
      <c r="H1019" s="13">
        <f t="shared" si="485"/>
        <v>5.1309403168168899</v>
      </c>
    </row>
    <row r="1020" spans="1:8" x14ac:dyDescent="0.25">
      <c r="A1020" s="5">
        <f t="shared" si="486"/>
        <v>45974</v>
      </c>
      <c r="B1020">
        <f>'111325'!B33</f>
        <v>813.7</v>
      </c>
      <c r="C1020">
        <f>'111325'!C33</f>
        <v>628</v>
      </c>
      <c r="D1020">
        <f>'111325'!D33</f>
        <v>1167.9000000000001</v>
      </c>
      <c r="E1020">
        <f>'111325'!E33</f>
        <v>1294.9000000000001</v>
      </c>
      <c r="F1020" s="16">
        <f t="shared" si="483"/>
        <v>1981.6000000000001</v>
      </c>
      <c r="G1020">
        <f t="shared" si="484"/>
        <v>1922.9</v>
      </c>
      <c r="H1020" s="13">
        <f t="shared" si="485"/>
        <v>3.0526808466379007</v>
      </c>
    </row>
    <row r="1021" spans="1:8" x14ac:dyDescent="0.25">
      <c r="A1021" s="5">
        <f t="shared" si="486"/>
        <v>45981</v>
      </c>
      <c r="B1021">
        <f>'112025'!B33</f>
        <v>716.7</v>
      </c>
      <c r="C1021">
        <f>'112025'!C33</f>
        <v>593</v>
      </c>
      <c r="D1021">
        <f>'112025'!D33</f>
        <v>1266.9000000000001</v>
      </c>
      <c r="E1021">
        <f>'112025'!E33</f>
        <v>1352.4</v>
      </c>
      <c r="F1021" s="16">
        <f t="shared" si="483"/>
        <v>1983.6000000000001</v>
      </c>
      <c r="G1021">
        <f t="shared" si="484"/>
        <v>1945.4</v>
      </c>
      <c r="H1021" s="13">
        <f t="shared" si="485"/>
        <v>1.9636064562557953</v>
      </c>
    </row>
    <row r="1022" spans="1:8" x14ac:dyDescent="0.25">
      <c r="A1022" s="5">
        <f t="shared" si="486"/>
        <v>45988</v>
      </c>
      <c r="B1022">
        <f>'112725'!B33</f>
        <v>838.9</v>
      </c>
      <c r="C1022">
        <f>'112725'!C33</f>
        <v>495</v>
      </c>
      <c r="D1022">
        <f>'112725'!D33</f>
        <v>1266.9000000000001</v>
      </c>
      <c r="E1022">
        <f>'112725'!E33</f>
        <v>1439.1</v>
      </c>
      <c r="F1022" s="16">
        <f t="shared" si="483"/>
        <v>2105.8000000000002</v>
      </c>
      <c r="G1022">
        <f t="shared" si="484"/>
        <v>1934.1</v>
      </c>
      <c r="H1022" s="13">
        <f t="shared" si="485"/>
        <v>8.8775140892404902</v>
      </c>
    </row>
    <row r="1023" spans="1:8" x14ac:dyDescent="0.25">
      <c r="A1023" s="5">
        <f t="shared" si="486"/>
        <v>45995</v>
      </c>
      <c r="B1023">
        <f>'120425'!B33</f>
        <v>793.9</v>
      </c>
      <c r="C1023">
        <f>'120425'!C33</f>
        <v>587</v>
      </c>
      <c r="D1023">
        <f>'120425'!D33</f>
        <v>1331.6</v>
      </c>
      <c r="E1023">
        <f>'120425'!E33</f>
        <v>1439.1</v>
      </c>
      <c r="F1023" s="16">
        <f t="shared" si="483"/>
        <v>2125.5</v>
      </c>
      <c r="G1023">
        <f t="shared" si="484"/>
        <v>2026.1</v>
      </c>
      <c r="H1023" s="13">
        <f t="shared" si="485"/>
        <v>4.9059770001480763</v>
      </c>
    </row>
    <row r="1024" spans="1:8" x14ac:dyDescent="0.25">
      <c r="A1024" s="5">
        <f t="shared" si="486"/>
        <v>46002</v>
      </c>
      <c r="B1024">
        <f>'121125'!B33</f>
        <v>660.9</v>
      </c>
      <c r="C1024">
        <f>'121125'!C33</f>
        <v>670</v>
      </c>
      <c r="D1024">
        <f>'121125'!D33</f>
        <v>1489.3</v>
      </c>
      <c r="E1024">
        <f>'121125'!E33</f>
        <v>1439.1</v>
      </c>
      <c r="F1024" s="16">
        <f t="shared" si="483"/>
        <v>2150.1999999999998</v>
      </c>
      <c r="G1024">
        <f t="shared" si="484"/>
        <v>2109.1</v>
      </c>
      <c r="H1024" s="13">
        <f t="shared" si="485"/>
        <v>1.9486984969892429</v>
      </c>
    </row>
    <row r="1025" spans="1:9" x14ac:dyDescent="0.25">
      <c r="A1025" s="5">
        <f t="shared" si="486"/>
        <v>46009</v>
      </c>
      <c r="B1025">
        <f>'121825'!B33</f>
        <v>673.9</v>
      </c>
      <c r="C1025">
        <f>'121825'!C33</f>
        <v>615</v>
      </c>
      <c r="D1025">
        <f>'121825'!D33</f>
        <v>1513.5</v>
      </c>
      <c r="E1025">
        <f>'121825'!E33</f>
        <v>1546.2</v>
      </c>
      <c r="F1025" s="16">
        <f t="shared" si="483"/>
        <v>2187.4</v>
      </c>
      <c r="G1025">
        <f t="shared" si="484"/>
        <v>2161.1999999999998</v>
      </c>
      <c r="H1025" s="13">
        <f t="shared" si="485"/>
        <v>1.2122894688136432</v>
      </c>
    </row>
    <row r="1026" spans="1:9" x14ac:dyDescent="0.25">
      <c r="A1026" s="5">
        <f t="shared" si="486"/>
        <v>46016</v>
      </c>
      <c r="B1026">
        <f>'122525'!B33</f>
        <v>728.9</v>
      </c>
      <c r="C1026">
        <f>'122525'!C33</f>
        <v>615</v>
      </c>
      <c r="D1026">
        <f>'122525'!D33</f>
        <v>1513.5</v>
      </c>
      <c r="E1026">
        <f>'122525'!E33</f>
        <v>1546.2</v>
      </c>
      <c r="F1026" s="16">
        <f t="shared" si="483"/>
        <v>2242.4</v>
      </c>
      <c r="G1026">
        <f t="shared" si="484"/>
        <v>2161.1999999999998</v>
      </c>
      <c r="H1026" s="13">
        <f t="shared" si="485"/>
        <v>3.7571719415139926</v>
      </c>
    </row>
    <row r="1027" spans="1:9" x14ac:dyDescent="0.25">
      <c r="A1027" s="5">
        <f t="shared" si="486"/>
        <v>46023</v>
      </c>
      <c r="B1027">
        <f>'010126'!B33</f>
        <v>723.9</v>
      </c>
      <c r="C1027">
        <f>'010126'!C33</f>
        <v>615</v>
      </c>
      <c r="D1027">
        <f>'010126'!D33</f>
        <v>1579.5</v>
      </c>
      <c r="E1027">
        <f>'010126'!E33</f>
        <v>1581.5</v>
      </c>
      <c r="F1027" s="16">
        <f t="shared" si="483"/>
        <v>2303.4</v>
      </c>
      <c r="G1027">
        <f t="shared" si="484"/>
        <v>2196.5</v>
      </c>
      <c r="H1027" s="13">
        <f t="shared" si="485"/>
        <v>4.8668335989073608</v>
      </c>
    </row>
    <row r="1028" spans="1:9" x14ac:dyDescent="0.25">
      <c r="A1028" s="5">
        <f t="shared" si="486"/>
        <v>46030</v>
      </c>
      <c r="B1028">
        <f>'010826'!B33</f>
        <v>684.9</v>
      </c>
      <c r="C1028">
        <f>'010826'!C33</f>
        <v>635.5</v>
      </c>
      <c r="D1028">
        <f>'010826'!D33</f>
        <v>1679.9</v>
      </c>
      <c r="E1028">
        <f>'010826'!E33</f>
        <v>1594.7</v>
      </c>
      <c r="F1028" s="16">
        <f t="shared" si="483"/>
        <v>2364.8000000000002</v>
      </c>
      <c r="G1028">
        <f t="shared" si="484"/>
        <v>2230.1999999999998</v>
      </c>
      <c r="H1028" s="13">
        <f t="shared" si="485"/>
        <v>6.0353331539772404</v>
      </c>
    </row>
    <row r="1029" spans="1:9" x14ac:dyDescent="0.25">
      <c r="A1029" s="5">
        <f t="shared" si="486"/>
        <v>46037</v>
      </c>
      <c r="B1029">
        <f>'011526'!B33</f>
        <v>690.9</v>
      </c>
      <c r="C1029">
        <f>'011526'!C33</f>
        <v>650.5</v>
      </c>
      <c r="D1029">
        <f>'011526'!D33</f>
        <v>1679.9</v>
      </c>
      <c r="E1029">
        <f>'011526'!E33</f>
        <v>1594.7</v>
      </c>
      <c r="F1029" s="16">
        <f t="shared" si="483"/>
        <v>2370.8000000000002</v>
      </c>
      <c r="G1029">
        <f t="shared" si="484"/>
        <v>2245.1999999999998</v>
      </c>
      <c r="H1029" s="13">
        <f t="shared" si="485"/>
        <v>5.5941564225904239</v>
      </c>
    </row>
    <row r="1030" spans="1:9" x14ac:dyDescent="0.25">
      <c r="A1030" s="5">
        <v>46044</v>
      </c>
      <c r="B1030">
        <f>'012226'!B33</f>
        <v>743.9</v>
      </c>
      <c r="C1030">
        <f>'012226'!C33</f>
        <v>678.5</v>
      </c>
      <c r="D1030">
        <f>'012226'!D33</f>
        <v>1686.9</v>
      </c>
      <c r="E1030">
        <f>'012226'!E33</f>
        <v>1652.9</v>
      </c>
      <c r="F1030" s="16">
        <f t="shared" si="483"/>
        <v>2430.8000000000002</v>
      </c>
      <c r="G1030">
        <f t="shared" si="484"/>
        <v>2331.4</v>
      </c>
      <c r="H1030" s="13">
        <f t="shared" si="485"/>
        <v>4.2635326413313912</v>
      </c>
    </row>
    <row r="1031" spans="1:9" x14ac:dyDescent="0.25">
      <c r="A1031" s="5">
        <v>46051</v>
      </c>
      <c r="B1031">
        <f>'012926'!B33</f>
        <v>783.9</v>
      </c>
      <c r="C1031">
        <f>'012926'!C33</f>
        <v>633</v>
      </c>
      <c r="D1031">
        <f>'012926'!D33</f>
        <v>1737.8</v>
      </c>
      <c r="E1031">
        <f>'012926'!E33</f>
        <v>1707.9</v>
      </c>
      <c r="F1031" s="16">
        <f t="shared" si="483"/>
        <v>2521.6999999999998</v>
      </c>
      <c r="G1031">
        <f t="shared" si="484"/>
        <v>2340.9</v>
      </c>
      <c r="H1031" s="13">
        <f t="shared" si="485"/>
        <v>7.7235251399034421</v>
      </c>
    </row>
    <row r="1032" spans="1:9" x14ac:dyDescent="0.25">
      <c r="A1032" s="5">
        <v>46058</v>
      </c>
      <c r="B1032">
        <f>'020526'!B33</f>
        <v>730.9</v>
      </c>
      <c r="C1032">
        <f>'020526'!C33</f>
        <v>525.5</v>
      </c>
      <c r="D1032">
        <f>'020526'!D33</f>
        <v>1917.7</v>
      </c>
      <c r="E1032">
        <f>'020526'!E33</f>
        <v>1894.5</v>
      </c>
      <c r="F1032" s="16">
        <f t="shared" ref="F1032" si="487">+B1032+D1032</f>
        <v>2648.6</v>
      </c>
      <c r="G1032">
        <f t="shared" ref="G1032" si="488">+C1032+E1032</f>
        <v>2420</v>
      </c>
      <c r="H1032" s="13">
        <f t="shared" ref="H1032" si="489">+(F1032/G1032-1)*100</f>
        <v>9.4462809917355237</v>
      </c>
    </row>
    <row r="1033" spans="1:9" x14ac:dyDescent="0.25">
      <c r="A1033" s="5">
        <v>46065</v>
      </c>
      <c r="B1033">
        <f>'021226'!B33</f>
        <v>785.9</v>
      </c>
      <c r="C1033">
        <f>'021226'!C33</f>
        <v>551</v>
      </c>
      <c r="D1033">
        <f>'021226'!D33</f>
        <v>1917.7</v>
      </c>
      <c r="E1033">
        <f>'021226'!E33</f>
        <v>1894.5</v>
      </c>
      <c r="F1033" s="16">
        <f t="shared" ref="F1033:F1035" si="490">+B1033+D1033</f>
        <v>2703.6</v>
      </c>
      <c r="G1033">
        <f t="shared" ref="G1033:G1035" si="491">+C1033+E1033</f>
        <v>2445.5</v>
      </c>
      <c r="H1033" s="13">
        <f t="shared" ref="H1033:H1035" si="492">+(F1033/G1033-1)*100</f>
        <v>10.554078920466159</v>
      </c>
    </row>
    <row r="1034" spans="1:9" x14ac:dyDescent="0.25">
      <c r="A1034" s="5">
        <v>46072</v>
      </c>
      <c r="B1034">
        <f>'021926'!B33</f>
        <v>703.9</v>
      </c>
      <c r="C1034">
        <f>'021926'!C33</f>
        <v>551</v>
      </c>
      <c r="D1034">
        <f>'021926'!D33</f>
        <v>2007</v>
      </c>
      <c r="E1034">
        <f>'021926'!E33</f>
        <v>1894.5</v>
      </c>
      <c r="F1034" s="16">
        <f t="shared" si="490"/>
        <v>2710.9</v>
      </c>
      <c r="G1034">
        <f t="shared" si="491"/>
        <v>2445.5</v>
      </c>
      <c r="H1034" s="13">
        <f t="shared" si="492"/>
        <v>10.85258638315274</v>
      </c>
    </row>
    <row r="1035" spans="1:9" x14ac:dyDescent="0.25">
      <c r="A1035" s="5">
        <v>46079</v>
      </c>
      <c r="B1035">
        <f>'022626'!B33</f>
        <v>633.9</v>
      </c>
      <c r="C1035">
        <f>'022626'!C33</f>
        <v>545</v>
      </c>
      <c r="D1035">
        <f>'022626'!D33</f>
        <v>2095.1999999999998</v>
      </c>
      <c r="E1035">
        <f>'022626'!E33</f>
        <v>1967.1</v>
      </c>
      <c r="F1035" s="16">
        <f t="shared" si="490"/>
        <v>2729.1</v>
      </c>
      <c r="G1035">
        <f t="shared" si="491"/>
        <v>2512.1</v>
      </c>
      <c r="H1035" s="13">
        <f t="shared" si="492"/>
        <v>8.6381911548107269</v>
      </c>
    </row>
    <row r="1036" spans="1:9" x14ac:dyDescent="0.25">
      <c r="A1036" s="5">
        <v>46086</v>
      </c>
      <c r="B1036">
        <f>'030526'!B33</f>
        <v>693.9</v>
      </c>
      <c r="C1036">
        <f>'030526'!C33</f>
        <v>626</v>
      </c>
      <c r="D1036">
        <f>'030526'!D33</f>
        <v>2095.1999999999998</v>
      </c>
      <c r="E1036">
        <f>'030526'!E33</f>
        <v>1980.3</v>
      </c>
      <c r="F1036" s="16">
        <f t="shared" ref="F1036:F1038" si="493">+B1036+D1036</f>
        <v>2789.1</v>
      </c>
      <c r="G1036">
        <f t="shared" ref="G1036:G1038" si="494">+C1036+E1036</f>
        <v>2606.3000000000002</v>
      </c>
      <c r="H1036" s="13">
        <f t="shared" ref="H1036:H1038" si="495">+(F1036/G1036-1)*100</f>
        <v>7.0137743160802568</v>
      </c>
    </row>
    <row r="1037" spans="1:9" x14ac:dyDescent="0.25">
      <c r="A1037" s="5">
        <v>46093</v>
      </c>
      <c r="B1037">
        <f>'031226'!B33</f>
        <v>678.9</v>
      </c>
      <c r="C1037">
        <f>'031226'!C33</f>
        <v>598</v>
      </c>
      <c r="D1037">
        <f>'031226'!D33</f>
        <v>2157.8000000000002</v>
      </c>
      <c r="E1037">
        <f>'031226'!E33</f>
        <v>1980.3</v>
      </c>
      <c r="F1037" s="16">
        <f t="shared" si="493"/>
        <v>2836.7000000000003</v>
      </c>
      <c r="G1037">
        <f t="shared" si="494"/>
        <v>2578.3000000000002</v>
      </c>
      <c r="H1037" s="13">
        <f t="shared" si="495"/>
        <v>10.022107590272666</v>
      </c>
    </row>
    <row r="1038" spans="1:9" x14ac:dyDescent="0.25">
      <c r="A1038" s="5">
        <v>46100</v>
      </c>
      <c r="B1038">
        <f>'031926'!B33</f>
        <v>710.9</v>
      </c>
      <c r="C1038">
        <f>'031926'!C33</f>
        <v>570</v>
      </c>
      <c r="D1038">
        <f>'031926'!D33</f>
        <v>2195.5</v>
      </c>
      <c r="E1038">
        <f>'031926'!E33</f>
        <v>2038.2</v>
      </c>
      <c r="F1038" s="16">
        <f t="shared" si="493"/>
        <v>2906.4</v>
      </c>
      <c r="G1038">
        <f t="shared" si="494"/>
        <v>2608.1999999999998</v>
      </c>
      <c r="H1038" s="13">
        <f t="shared" si="495"/>
        <v>11.433172302737526</v>
      </c>
    </row>
    <row r="1039" spans="1:9" x14ac:dyDescent="0.25">
      <c r="A1039" s="5">
        <v>46107</v>
      </c>
      <c r="B1039" s="16">
        <v>655.9</v>
      </c>
      <c r="C1039" s="16">
        <v>433</v>
      </c>
      <c r="D1039" s="16">
        <v>2254.34</v>
      </c>
      <c r="E1039" s="16">
        <v>2162.0309999999999</v>
      </c>
      <c r="F1039" s="16">
        <f t="shared" ref="F1039:F1042" si="496">+B1039+D1039</f>
        <v>2910.2400000000002</v>
      </c>
      <c r="G1039">
        <f t="shared" ref="G1039:G1042" si="497">+C1039+E1039</f>
        <v>2595.0309999999999</v>
      </c>
      <c r="H1039" s="13">
        <f t="shared" ref="H1039:H1042" si="498">+(F1039/G1039-1)*100</f>
        <v>12.14663716926696</v>
      </c>
      <c r="I1039" s="16">
        <v>209.8</v>
      </c>
    </row>
    <row r="1040" spans="1:9" x14ac:dyDescent="0.25">
      <c r="A1040" s="5">
        <v>46114</v>
      </c>
      <c r="B1040" s="16">
        <v>675.9</v>
      </c>
      <c r="C1040" s="16">
        <v>413</v>
      </c>
      <c r="D1040" s="16">
        <v>2254.34</v>
      </c>
      <c r="E1040" s="16">
        <v>2184.0309999999999</v>
      </c>
      <c r="F1040" s="16">
        <f t="shared" si="496"/>
        <v>2930.2400000000002</v>
      </c>
      <c r="G1040">
        <f t="shared" si="497"/>
        <v>2597.0309999999999</v>
      </c>
      <c r="H1040" s="13">
        <f t="shared" si="498"/>
        <v>12.830382078612089</v>
      </c>
      <c r="I1040" s="16">
        <v>227.8</v>
      </c>
    </row>
    <row r="1041" spans="1:9" x14ac:dyDescent="0.25">
      <c r="A1041" s="5">
        <v>46121</v>
      </c>
      <c r="B1041" s="16">
        <v>620.9</v>
      </c>
      <c r="C1041" s="16">
        <v>413</v>
      </c>
      <c r="D1041" s="16">
        <v>2272.34</v>
      </c>
      <c r="E1041" s="16">
        <v>2184.0309999999999</v>
      </c>
      <c r="F1041" s="16">
        <f t="shared" si="496"/>
        <v>2893.2400000000002</v>
      </c>
      <c r="G1041">
        <f t="shared" si="497"/>
        <v>2597.0309999999999</v>
      </c>
      <c r="H1041" s="13">
        <f t="shared" si="498"/>
        <v>11.405678253359319</v>
      </c>
      <c r="I1041" s="16">
        <v>246.8</v>
      </c>
    </row>
    <row r="1042" spans="1:9" ht="15" x14ac:dyDescent="0.35">
      <c r="A1042" s="329" t="s">
        <v>1567</v>
      </c>
      <c r="B1042" s="330">
        <v>525.9</v>
      </c>
      <c r="C1042" s="330">
        <v>353</v>
      </c>
      <c r="D1042" s="330">
        <v>2368.34</v>
      </c>
      <c r="E1042" s="330">
        <v>2248.7150000000001</v>
      </c>
      <c r="F1042" s="16">
        <f t="shared" si="496"/>
        <v>2894.2400000000002</v>
      </c>
      <c r="G1042">
        <f t="shared" si="497"/>
        <v>2601.7150000000001</v>
      </c>
      <c r="H1042" s="13">
        <f t="shared" si="498"/>
        <v>11.243545123120713</v>
      </c>
      <c r="I1042" s="16">
        <v>246.8</v>
      </c>
    </row>
    <row r="1043" spans="1:9" ht="15" x14ac:dyDescent="0.35">
      <c r="A1043" s="333" t="s">
        <v>1574</v>
      </c>
      <c r="B1043" s="330">
        <v>444.56700000000001</v>
      </c>
      <c r="C1043" s="330">
        <v>364</v>
      </c>
      <c r="D1043" s="330">
        <v>2453.2399999999998</v>
      </c>
      <c r="E1043" s="330">
        <v>2248.7150000000001</v>
      </c>
      <c r="F1043" s="16">
        <f t="shared" ref="F1043" si="499">+B1043+D1043</f>
        <v>2897.8069999999998</v>
      </c>
      <c r="G1043">
        <f t="shared" ref="G1043" si="500">+C1043+E1043</f>
        <v>2612.7150000000001</v>
      </c>
      <c r="H1043" s="13">
        <f t="shared" ref="H1043" si="501">+(F1043/G1043-1)*100</f>
        <v>10.911714442639164</v>
      </c>
      <c r="I1043" s="330">
        <v>246.8</v>
      </c>
    </row>
    <row r="1044" spans="1:9" ht="15" x14ac:dyDescent="0.25">
      <c r="A1044" s="296" t="s">
        <v>1575</v>
      </c>
      <c r="B1044" s="330">
        <v>443.56700000000001</v>
      </c>
      <c r="C1044" s="330">
        <v>270</v>
      </c>
      <c r="D1044" s="330">
        <v>2453.2399999999998</v>
      </c>
      <c r="E1044" s="330">
        <v>2367.1889999999999</v>
      </c>
      <c r="F1044" s="16">
        <f t="shared" ref="F1044" si="502">+B1044+D1044</f>
        <v>2896.8069999999998</v>
      </c>
      <c r="G1044">
        <f t="shared" ref="G1044" si="503">+C1044+E1044</f>
        <v>2637.1889999999999</v>
      </c>
      <c r="H1044" s="13">
        <f t="shared" ref="H1044" si="504">+(F1044/G1044-1)*100</f>
        <v>9.844497303757894</v>
      </c>
      <c r="I1044" s="330">
        <v>246.8</v>
      </c>
    </row>
    <row r="1045" spans="1:9" ht="15" x14ac:dyDescent="0.25">
      <c r="A1045" s="338" t="s">
        <v>1578</v>
      </c>
      <c r="B1045" s="330">
        <v>499.56700000000001</v>
      </c>
      <c r="C1045" s="330">
        <v>145</v>
      </c>
      <c r="D1045" s="330">
        <v>2453.2399999999998</v>
      </c>
      <c r="E1045" s="330">
        <v>2506.59</v>
      </c>
      <c r="F1045" s="16">
        <f t="shared" ref="F1045" si="505">+B1045+D1045</f>
        <v>2952.8069999999998</v>
      </c>
      <c r="G1045">
        <f t="shared" ref="G1045" si="506">+C1045+E1045</f>
        <v>2651.59</v>
      </c>
      <c r="H1045" s="13">
        <f t="shared" ref="H1045" si="507">+(F1045/G1045-1)*100</f>
        <v>11.359863327286623</v>
      </c>
      <c r="I1045" s="330">
        <v>313.3</v>
      </c>
    </row>
    <row r="1046" spans="1:9" ht="15" x14ac:dyDescent="0.25">
      <c r="A1046" s="296" t="s">
        <v>1579</v>
      </c>
      <c r="B1046" s="330">
        <v>439.56700000000001</v>
      </c>
      <c r="C1046" s="330">
        <v>133</v>
      </c>
      <c r="D1046" s="330">
        <v>2519.2399999999998</v>
      </c>
      <c r="E1046" s="330">
        <v>2519.6260000000002</v>
      </c>
      <c r="F1046" s="16">
        <f t="shared" ref="F1046" si="508">+B1046+D1046</f>
        <v>2958.8069999999998</v>
      </c>
      <c r="G1046">
        <f t="shared" ref="G1046" si="509">+C1046+E1046</f>
        <v>2652.6260000000002</v>
      </c>
      <c r="H1046" s="13">
        <f t="shared" ref="H1046" si="510">+(F1046/G1046-1)*100</f>
        <v>11.542561974435884</v>
      </c>
      <c r="I1046" s="330">
        <v>313.3</v>
      </c>
    </row>
    <row r="1047" spans="1:9" ht="15" x14ac:dyDescent="0.25">
      <c r="A1047" s="342" t="s">
        <v>1580</v>
      </c>
      <c r="B1047" s="330">
        <v>326.06700000000001</v>
      </c>
      <c r="C1047" s="330">
        <v>68</v>
      </c>
      <c r="D1047" s="330">
        <v>2544.4140000000002</v>
      </c>
      <c r="E1047" s="330">
        <v>2519.6260000000002</v>
      </c>
      <c r="F1047" s="16">
        <f t="shared" ref="F1047" si="511">+B1047+D1047</f>
        <v>2870.4810000000002</v>
      </c>
      <c r="G1047">
        <f t="shared" ref="G1047" si="512">+C1047+E1047</f>
        <v>2587.6260000000002</v>
      </c>
      <c r="H1047" s="13">
        <f t="shared" ref="H1047" si="513">+(F1047/G1047-1)*100</f>
        <v>10.931061907710005</v>
      </c>
      <c r="I1047" s="330">
        <v>480.2</v>
      </c>
    </row>
    <row r="1048" spans="1:9" ht="15" x14ac:dyDescent="0.25">
      <c r="A1048" s="296" t="s">
        <v>1581</v>
      </c>
      <c r="B1048" s="330">
        <v>0</v>
      </c>
      <c r="C1048" s="330">
        <v>0</v>
      </c>
      <c r="D1048" s="330">
        <v>2646.4160000000002</v>
      </c>
      <c r="E1048" s="330">
        <v>2575.5929999999998</v>
      </c>
      <c r="F1048" s="16">
        <f t="shared" ref="F1048" si="514">+B1048+D1048</f>
        <v>2646.4160000000002</v>
      </c>
      <c r="G1048">
        <f t="shared" ref="G1048" si="515">+C1048+E1048</f>
        <v>2575.5929999999998</v>
      </c>
      <c r="H1048" s="13">
        <f t="shared" ref="H1048" si="516">+(F1048/G1048-1)*100</f>
        <v>2.7497745179459798</v>
      </c>
      <c r="I1048" s="330">
        <v>636.20000000000005</v>
      </c>
    </row>
    <row r="1049" spans="1:9" ht="15" x14ac:dyDescent="0.25">
      <c r="A1049" s="301" t="s">
        <v>1617</v>
      </c>
      <c r="B1049" s="330">
        <v>0</v>
      </c>
      <c r="C1049" s="330">
        <v>0</v>
      </c>
      <c r="D1049" s="330">
        <v>2646.4160000000002</v>
      </c>
      <c r="E1049" s="330">
        <v>2575.5929999999998</v>
      </c>
      <c r="F1049" s="16">
        <f t="shared" ref="F1049:F1050" si="517">+B1049+D1049</f>
        <v>2646.4160000000002</v>
      </c>
      <c r="G1049">
        <f t="shared" ref="G1049:G1050" si="518">+C1049+E1049</f>
        <v>2575.5929999999998</v>
      </c>
      <c r="H1049" s="13">
        <f t="shared" ref="H1049:H1052" si="519">+(F1049/G1049-1)*100</f>
        <v>2.7497745179459798</v>
      </c>
    </row>
    <row r="1050" spans="1:9" x14ac:dyDescent="0.25">
      <c r="A1050" s="332">
        <v>46177</v>
      </c>
      <c r="B1050" s="16">
        <v>717.2</v>
      </c>
      <c r="C1050" s="16">
        <v>447</v>
      </c>
      <c r="D1050" s="16">
        <v>35.94</v>
      </c>
      <c r="E1050" s="16">
        <v>57.521000000000001</v>
      </c>
      <c r="F1050" s="16">
        <f t="shared" si="517"/>
        <v>753.1400000000001</v>
      </c>
      <c r="G1050">
        <f t="shared" si="518"/>
        <v>504.52100000000002</v>
      </c>
      <c r="H1050" s="13">
        <f t="shared" si="519"/>
        <v>49.278226277994385</v>
      </c>
    </row>
    <row r="1051" spans="1:9" ht="15" x14ac:dyDescent="0.25">
      <c r="A1051" s="301" t="s">
        <v>1623</v>
      </c>
      <c r="B1051" s="330">
        <v>698.3</v>
      </c>
      <c r="C1051" s="330">
        <v>470.55</v>
      </c>
      <c r="D1051" s="330">
        <v>89.242000000000004</v>
      </c>
      <c r="E1051" s="330">
        <v>123.52200000000001</v>
      </c>
      <c r="F1051" s="16">
        <f t="shared" ref="F1051" si="520">+B1051+D1051</f>
        <v>787.54199999999992</v>
      </c>
      <c r="G1051">
        <f t="shared" ref="G1051" si="521">+C1051+E1051</f>
        <v>594.072</v>
      </c>
      <c r="H1051" s="13">
        <f t="shared" si="519"/>
        <v>32.56675958469679</v>
      </c>
    </row>
    <row r="1052" spans="1:9" ht="15" x14ac:dyDescent="0.25">
      <c r="A1052" s="296" t="s">
        <v>1624</v>
      </c>
      <c r="B1052" s="330">
        <v>587.4</v>
      </c>
      <c r="C1052" s="330">
        <v>435.55</v>
      </c>
      <c r="D1052" s="330">
        <v>205.17500000000001</v>
      </c>
      <c r="E1052" s="330">
        <v>160.06</v>
      </c>
      <c r="F1052" s="16">
        <f t="shared" ref="F1052" si="522">+B1052+D1052</f>
        <v>792.57500000000005</v>
      </c>
      <c r="G1052">
        <f t="shared" ref="G1052" si="523">+C1052+E1052</f>
        <v>595.61</v>
      </c>
      <c r="H1052" s="13">
        <f t="shared" si="519"/>
        <v>33.069458202515079</v>
      </c>
    </row>
    <row r="1053" spans="1:9" ht="15" x14ac:dyDescent="0.25">
      <c r="A1053" s="296" t="s">
        <v>1627</v>
      </c>
      <c r="B1053" s="330">
        <v>527.4</v>
      </c>
      <c r="C1053" s="330">
        <v>542.54999999999995</v>
      </c>
      <c r="D1053" s="330">
        <v>271.15199999999999</v>
      </c>
      <c r="E1053" s="330">
        <v>215.06</v>
      </c>
      <c r="F1053" s="16">
        <f t="shared" ref="F1053" si="524">+B1053+D1053</f>
        <v>798.55199999999991</v>
      </c>
      <c r="G1053">
        <f t="shared" ref="G1053" si="525">+C1053+E1053</f>
        <v>757.6099999999999</v>
      </c>
      <c r="H1053" s="13">
        <f t="shared" ref="H1053" si="526">+(F1053/G1053-1)*100</f>
        <v>5.4040997346920028</v>
      </c>
    </row>
    <row r="1054" spans="1:9" ht="15" x14ac:dyDescent="0.25">
      <c r="A1054" s="352" t="s">
        <v>1628</v>
      </c>
      <c r="B1054" s="330">
        <v>527.4</v>
      </c>
      <c r="C1054" s="330">
        <v>539</v>
      </c>
      <c r="D1054" s="330">
        <v>271.15199999999999</v>
      </c>
      <c r="E1054" s="330">
        <v>273.05399999999997</v>
      </c>
      <c r="F1054" s="16">
        <f t="shared" ref="F1054" si="527">+B1054+D1054</f>
        <v>798.55199999999991</v>
      </c>
      <c r="G1054">
        <f t="shared" ref="G1054" si="528">+C1054+E1054</f>
        <v>812.05399999999997</v>
      </c>
      <c r="H1054" s="13">
        <f t="shared" ref="H1054" si="529">+(F1054/G1054-1)*100</f>
        <v>-1.6626973083070928</v>
      </c>
    </row>
    <row r="1055" spans="1:9" ht="15" x14ac:dyDescent="0.25">
      <c r="A1055" s="296" t="s">
        <v>1632</v>
      </c>
      <c r="B1055" s="330" cm="1">
        <f t="array" ref="B1055">INDEX(Sheet1!$N:$N, MATCH(1, (Sheet1!$B:$B=Phil!$A$1) * (Sheet1!$C:$C=Phil!$A1055), 0))</f>
        <v>455.4</v>
      </c>
      <c r="C1055" s="330" cm="1">
        <f t="array" ref="C1055">INDEX(Sheet1!$U:$U, MATCH(1, (Sheet1!$B:$B=Phil!$A$1) * (Sheet1!$C:$C=Phil!$A1055), 0))</f>
        <v>479</v>
      </c>
      <c r="D1055" s="330" cm="1">
        <f t="array" ref="D1055">INDEX(Sheet1!$Q:$Q, MATCH(1, (Sheet1!$B:$B=Phil!$A$1) * (Sheet1!$C:$C=Phil!$A1055), 0))</f>
        <v>350.28100000000001</v>
      </c>
      <c r="E1055" s="330" cm="1">
        <f t="array" ref="E1055">INDEX(Sheet1!$T:$T, MATCH(1, (Sheet1!$B:$B=Phil!$A$1) * (Sheet1!$C:$C=Phil!$A1055), 0))</f>
        <v>339.05399999999997</v>
      </c>
      <c r="F1055" s="16">
        <f t="shared" ref="F1055:F1060" si="530">+B1055+D1055</f>
        <v>805.68100000000004</v>
      </c>
      <c r="G1055">
        <f t="shared" ref="G1055:G1060" si="531">+C1055+E1055</f>
        <v>818.05399999999997</v>
      </c>
      <c r="H1055" s="13">
        <f t="shared" ref="H1055:H1060" si="532">+(F1055/G1055-1)*100</f>
        <v>-1.5124918403919496</v>
      </c>
    </row>
    <row r="1056" spans="1:9" x14ac:dyDescent="0.25">
      <c r="F1056" s="16">
        <f t="shared" si="530"/>
        <v>0</v>
      </c>
      <c r="G1056">
        <f t="shared" si="531"/>
        <v>0</v>
      </c>
      <c r="H1056" s="13" t="e">
        <f t="shared" si="532"/>
        <v>#DIV/0!</v>
      </c>
    </row>
    <row r="1057" spans="6:8" x14ac:dyDescent="0.25">
      <c r="F1057" s="16">
        <f t="shared" si="530"/>
        <v>0</v>
      </c>
      <c r="G1057">
        <f t="shared" si="531"/>
        <v>0</v>
      </c>
      <c r="H1057" s="13" t="e">
        <f t="shared" si="532"/>
        <v>#DIV/0!</v>
      </c>
    </row>
    <row r="1058" spans="6:8" x14ac:dyDescent="0.25">
      <c r="F1058" s="16">
        <f t="shared" si="530"/>
        <v>0</v>
      </c>
      <c r="G1058">
        <f t="shared" si="531"/>
        <v>0</v>
      </c>
      <c r="H1058" s="13" t="e">
        <f t="shared" si="532"/>
        <v>#DIV/0!</v>
      </c>
    </row>
    <row r="1059" spans="6:8" x14ac:dyDescent="0.25">
      <c r="F1059" s="16">
        <f t="shared" si="530"/>
        <v>0</v>
      </c>
      <c r="G1059">
        <f t="shared" si="531"/>
        <v>0</v>
      </c>
      <c r="H1059" s="13" t="e">
        <f t="shared" si="532"/>
        <v>#DIV/0!</v>
      </c>
    </row>
    <row r="1060" spans="6:8" x14ac:dyDescent="0.25">
      <c r="F1060" s="16">
        <f t="shared" si="530"/>
        <v>0</v>
      </c>
      <c r="G1060">
        <f t="shared" si="531"/>
        <v>0</v>
      </c>
      <c r="H1060" s="13" t="e">
        <f t="shared" si="532"/>
        <v>#DIV/0!</v>
      </c>
    </row>
    <row r="65525" spans="1:1" x14ac:dyDescent="0.25">
      <c r="A65525" s="5"/>
    </row>
  </sheetData>
  <mergeCells count="2">
    <mergeCell ref="D1:E1"/>
    <mergeCell ref="F1:G1"/>
  </mergeCells>
  <phoneticPr fontId="7" type="noConversion"/>
  <pageMargins left="0.75" right="0.75" top="1" bottom="1" header="0.5" footer="0.5"/>
  <pageSetup orientation="portrait" r:id="rId1"/>
  <headerFooter alignWithMargins="0"/>
  <ignoredErrors>
    <ignoredError sqref="H294:H300 H624:H633 H641:H650 H663:H672 H673:H694" evalError="1"/>
  </ignoredErrors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6">
    <tabColor indexed="45"/>
  </sheetPr>
  <dimension ref="A1:M1064"/>
  <sheetViews>
    <sheetView zoomScale="145" zoomScaleNormal="145" workbookViewId="0">
      <pane xSplit="1" ySplit="2" topLeftCell="B1043" activePane="bottomRight" state="frozen"/>
      <selection pane="topRight" activeCell="B1" sqref="B1"/>
      <selection pane="bottomLeft" activeCell="A3" sqref="A3"/>
      <selection pane="bottomRight" activeCell="A1055" sqref="A1055"/>
    </sheetView>
  </sheetViews>
  <sheetFormatPr defaultRowHeight="13.2" x14ac:dyDescent="0.25"/>
  <cols>
    <col min="1" max="1" width="17.109375" customWidth="1"/>
    <col min="2" max="2" width="14.88671875" customWidth="1"/>
    <col min="3" max="3" width="12.88671875" customWidth="1"/>
    <col min="4" max="4" width="11.33203125" customWidth="1"/>
    <col min="5" max="5" width="11" customWidth="1"/>
    <col min="7" max="7" width="11.88671875" customWidth="1"/>
    <col min="8" max="8" width="10.5546875" customWidth="1"/>
    <col min="9" max="9" width="11.109375" customWidth="1"/>
  </cols>
  <sheetData>
    <row r="1" spans="1:9" ht="15.6" x14ac:dyDescent="0.3">
      <c r="A1" s="322" t="s">
        <v>1506</v>
      </c>
      <c r="B1" s="109" t="s">
        <v>608</v>
      </c>
      <c r="C1" s="109"/>
      <c r="D1" s="358" t="s">
        <v>609</v>
      </c>
      <c r="E1" s="397"/>
      <c r="F1" s="358" t="s">
        <v>610</v>
      </c>
      <c r="G1" s="397"/>
      <c r="H1" s="110"/>
      <c r="I1" s="35" t="s">
        <v>640</v>
      </c>
    </row>
    <row r="2" spans="1:9" ht="15.6" x14ac:dyDescent="0.3">
      <c r="A2" s="103" t="s">
        <v>645</v>
      </c>
      <c r="B2" s="104" t="s">
        <v>613</v>
      </c>
      <c r="C2" s="104" t="s">
        <v>614</v>
      </c>
      <c r="D2" s="107" t="s">
        <v>613</v>
      </c>
      <c r="E2" s="108" t="s">
        <v>614</v>
      </c>
      <c r="F2" s="107" t="s">
        <v>642</v>
      </c>
      <c r="G2" s="108" t="s">
        <v>614</v>
      </c>
      <c r="H2" s="105" t="s">
        <v>4</v>
      </c>
      <c r="I2" s="103" t="s">
        <v>643</v>
      </c>
    </row>
    <row r="3" spans="1:9" x14ac:dyDescent="0.25">
      <c r="A3" s="5">
        <v>38855</v>
      </c>
      <c r="B3">
        <v>193.7</v>
      </c>
      <c r="C3">
        <v>207.1</v>
      </c>
      <c r="D3">
        <v>2907.4</v>
      </c>
      <c r="E3">
        <v>2957.3</v>
      </c>
      <c r="F3" s="6">
        <f>+B3+D3</f>
        <v>3101.1</v>
      </c>
      <c r="G3" s="7">
        <f>+C3+E3</f>
        <v>3164.4</v>
      </c>
      <c r="H3" s="13">
        <f>+(F3/G3-1)*100</f>
        <v>-2.0003792188092562</v>
      </c>
      <c r="I3">
        <v>314.89999999999998</v>
      </c>
    </row>
    <row r="4" spans="1:9" x14ac:dyDescent="0.25">
      <c r="A4" s="5">
        <f>+A3+7</f>
        <v>38862</v>
      </c>
      <c r="B4">
        <v>131.9</v>
      </c>
      <c r="C4">
        <v>139.30000000000001</v>
      </c>
      <c r="D4">
        <v>2928</v>
      </c>
      <c r="E4">
        <v>3067.4</v>
      </c>
      <c r="F4" s="6">
        <f>+B4+D4</f>
        <v>3059.9</v>
      </c>
      <c r="G4" s="17">
        <f>+C4+E4</f>
        <v>3206.7000000000003</v>
      </c>
      <c r="H4" s="13">
        <f>+(F4/G4-1)*100</f>
        <v>-4.577914990488674</v>
      </c>
      <c r="I4">
        <v>452.9</v>
      </c>
    </row>
    <row r="5" spans="1:9" x14ac:dyDescent="0.25">
      <c r="A5" s="5">
        <f>+A4+7</f>
        <v>38869</v>
      </c>
      <c r="B5">
        <v>548.29999999999995</v>
      </c>
      <c r="C5">
        <v>387.3</v>
      </c>
      <c r="D5">
        <v>0</v>
      </c>
      <c r="E5">
        <v>20.6</v>
      </c>
      <c r="F5">
        <f t="shared" ref="F5:G7" si="0">+B5+D5</f>
        <v>548.29999999999995</v>
      </c>
      <c r="G5">
        <f t="shared" si="0"/>
        <v>407.90000000000003</v>
      </c>
      <c r="H5" s="13">
        <f t="shared" ref="H5:H38" si="1">+(F5/G5-1)*100</f>
        <v>34.420201029664121</v>
      </c>
    </row>
    <row r="6" spans="1:9" x14ac:dyDescent="0.25">
      <c r="A6" s="5">
        <f t="shared" ref="A6:A68" si="2">+A5+7</f>
        <v>38876</v>
      </c>
      <c r="B6">
        <v>604.70000000000005</v>
      </c>
      <c r="C6">
        <v>500.4</v>
      </c>
      <c r="D6">
        <v>35</v>
      </c>
      <c r="E6">
        <v>49.1</v>
      </c>
      <c r="F6">
        <f t="shared" si="0"/>
        <v>639.70000000000005</v>
      </c>
      <c r="G6">
        <f t="shared" si="0"/>
        <v>549.5</v>
      </c>
      <c r="H6" s="13">
        <f t="shared" si="1"/>
        <v>16.414922656960872</v>
      </c>
    </row>
    <row r="7" spans="1:9" x14ac:dyDescent="0.25">
      <c r="A7" s="5">
        <f t="shared" si="2"/>
        <v>38883</v>
      </c>
      <c r="B7">
        <v>586.1</v>
      </c>
      <c r="C7">
        <v>520.70000000000005</v>
      </c>
      <c r="D7">
        <v>84.9</v>
      </c>
      <c r="E7">
        <v>95.3</v>
      </c>
      <c r="F7">
        <f t="shared" si="0"/>
        <v>671</v>
      </c>
      <c r="G7">
        <f t="shared" si="0"/>
        <v>616</v>
      </c>
      <c r="H7" s="13">
        <f t="shared" si="1"/>
        <v>8.9285714285714199</v>
      </c>
    </row>
    <row r="8" spans="1:9" x14ac:dyDescent="0.25">
      <c r="A8" s="5">
        <f t="shared" si="2"/>
        <v>38890</v>
      </c>
      <c r="B8">
        <v>534.20000000000005</v>
      </c>
      <c r="C8">
        <v>520.70000000000005</v>
      </c>
      <c r="D8">
        <v>202.1</v>
      </c>
      <c r="E8">
        <v>115.8</v>
      </c>
      <c r="F8">
        <f t="shared" ref="F8:G38" si="3">+B8+D8</f>
        <v>736.30000000000007</v>
      </c>
      <c r="G8">
        <f t="shared" si="3"/>
        <v>636.5</v>
      </c>
      <c r="H8" s="13">
        <f t="shared" si="1"/>
        <v>15.679497250589169</v>
      </c>
    </row>
    <row r="9" spans="1:9" x14ac:dyDescent="0.25">
      <c r="A9" s="5">
        <f t="shared" si="2"/>
        <v>38897</v>
      </c>
      <c r="B9">
        <v>537.4</v>
      </c>
      <c r="C9">
        <v>580.70000000000005</v>
      </c>
      <c r="D9">
        <v>263.2</v>
      </c>
      <c r="E9">
        <v>136.4</v>
      </c>
      <c r="F9">
        <f t="shared" si="3"/>
        <v>800.59999999999991</v>
      </c>
      <c r="G9">
        <f t="shared" si="3"/>
        <v>717.1</v>
      </c>
      <c r="H9" s="20">
        <f t="shared" si="1"/>
        <v>11.644122158694724</v>
      </c>
    </row>
    <row r="10" spans="1:9" x14ac:dyDescent="0.25">
      <c r="A10" s="5">
        <f t="shared" si="2"/>
        <v>38904</v>
      </c>
      <c r="B10">
        <v>505.8</v>
      </c>
      <c r="C10">
        <v>514.9</v>
      </c>
      <c r="D10">
        <v>341.3</v>
      </c>
      <c r="E10">
        <v>244.3</v>
      </c>
      <c r="F10">
        <f t="shared" si="3"/>
        <v>847.1</v>
      </c>
      <c r="G10">
        <f t="shared" si="3"/>
        <v>759.2</v>
      </c>
      <c r="H10" s="20">
        <f t="shared" si="1"/>
        <v>11.577976817702851</v>
      </c>
    </row>
    <row r="11" spans="1:9" x14ac:dyDescent="0.25">
      <c r="A11" s="5">
        <f t="shared" si="2"/>
        <v>38911</v>
      </c>
      <c r="B11">
        <v>517.1</v>
      </c>
      <c r="C11">
        <v>468.9</v>
      </c>
      <c r="D11">
        <v>392.1</v>
      </c>
      <c r="E11">
        <v>290.5</v>
      </c>
      <c r="F11">
        <f t="shared" si="3"/>
        <v>909.2</v>
      </c>
      <c r="G11">
        <f t="shared" si="3"/>
        <v>759.4</v>
      </c>
      <c r="H11" s="20">
        <f t="shared" si="1"/>
        <v>19.726099552278132</v>
      </c>
    </row>
    <row r="12" spans="1:9" x14ac:dyDescent="0.25">
      <c r="A12" s="5">
        <f t="shared" si="2"/>
        <v>38918</v>
      </c>
      <c r="B12">
        <v>495.5</v>
      </c>
      <c r="C12">
        <v>473.6</v>
      </c>
      <c r="D12">
        <v>464.2</v>
      </c>
      <c r="E12">
        <v>336.9</v>
      </c>
      <c r="F12">
        <f t="shared" si="3"/>
        <v>959.7</v>
      </c>
      <c r="G12">
        <f t="shared" si="3"/>
        <v>810.5</v>
      </c>
      <c r="H12" s="20">
        <f t="shared" si="1"/>
        <v>18.408389882788413</v>
      </c>
    </row>
    <row r="13" spans="1:9" x14ac:dyDescent="0.25">
      <c r="A13" s="5">
        <f t="shared" si="2"/>
        <v>38925</v>
      </c>
      <c r="B13">
        <v>495.5</v>
      </c>
      <c r="C13">
        <v>588.29999999999995</v>
      </c>
      <c r="D13">
        <v>485.6</v>
      </c>
      <c r="E13">
        <v>365.6</v>
      </c>
      <c r="F13">
        <f t="shared" si="3"/>
        <v>981.1</v>
      </c>
      <c r="G13">
        <f t="shared" si="3"/>
        <v>953.9</v>
      </c>
      <c r="H13" s="20">
        <f t="shared" si="1"/>
        <v>2.8514519341650058</v>
      </c>
    </row>
    <row r="14" spans="1:9" x14ac:dyDescent="0.25">
      <c r="A14" s="5">
        <f t="shared" si="2"/>
        <v>38932</v>
      </c>
      <c r="B14">
        <v>494.8</v>
      </c>
      <c r="C14">
        <v>542.70000000000005</v>
      </c>
      <c r="D14">
        <v>545.9</v>
      </c>
      <c r="E14">
        <v>453.2</v>
      </c>
      <c r="F14">
        <f t="shared" si="3"/>
        <v>1040.7</v>
      </c>
      <c r="G14">
        <f t="shared" si="3"/>
        <v>995.90000000000009</v>
      </c>
      <c r="H14" s="20">
        <f t="shared" si="1"/>
        <v>4.4984436188372223</v>
      </c>
    </row>
    <row r="15" spans="1:9" x14ac:dyDescent="0.25">
      <c r="A15" s="5">
        <f t="shared" si="2"/>
        <v>38939</v>
      </c>
      <c r="B15">
        <v>575.70000000000005</v>
      </c>
      <c r="C15">
        <v>506.4</v>
      </c>
      <c r="D15">
        <v>587.6</v>
      </c>
      <c r="E15">
        <v>561.20000000000005</v>
      </c>
      <c r="F15">
        <f t="shared" si="3"/>
        <v>1163.3000000000002</v>
      </c>
      <c r="G15">
        <f t="shared" si="3"/>
        <v>1067.5999999999999</v>
      </c>
      <c r="H15" s="20">
        <f t="shared" si="1"/>
        <v>8.964031472461631</v>
      </c>
    </row>
    <row r="16" spans="1:9" x14ac:dyDescent="0.25">
      <c r="A16" s="5">
        <f t="shared" si="2"/>
        <v>38946</v>
      </c>
      <c r="B16">
        <v>532.9</v>
      </c>
      <c r="C16">
        <v>487.4</v>
      </c>
      <c r="D16">
        <v>608.20000000000005</v>
      </c>
      <c r="E16">
        <v>602.4</v>
      </c>
      <c r="F16">
        <f t="shared" si="3"/>
        <v>1141.0999999999999</v>
      </c>
      <c r="G16">
        <f t="shared" si="3"/>
        <v>1089.8</v>
      </c>
      <c r="H16" s="20">
        <f t="shared" si="1"/>
        <v>4.7072857405028312</v>
      </c>
    </row>
    <row r="17" spans="1:8" x14ac:dyDescent="0.25">
      <c r="A17" s="5">
        <f t="shared" si="2"/>
        <v>38953</v>
      </c>
      <c r="B17">
        <v>536.70000000000005</v>
      </c>
      <c r="C17">
        <v>463.7</v>
      </c>
      <c r="D17">
        <v>649.4</v>
      </c>
      <c r="E17">
        <v>670.7</v>
      </c>
      <c r="F17">
        <f t="shared" si="3"/>
        <v>1186.0999999999999</v>
      </c>
      <c r="G17">
        <f t="shared" si="3"/>
        <v>1134.4000000000001</v>
      </c>
      <c r="H17" s="20">
        <f t="shared" si="1"/>
        <v>4.5574753173483584</v>
      </c>
    </row>
    <row r="18" spans="1:8" x14ac:dyDescent="0.25">
      <c r="A18" s="5">
        <f t="shared" si="2"/>
        <v>38960</v>
      </c>
      <c r="B18">
        <v>470.5</v>
      </c>
      <c r="C18">
        <v>470.6</v>
      </c>
      <c r="D18">
        <v>770.4</v>
      </c>
      <c r="E18">
        <v>773.4</v>
      </c>
      <c r="F18">
        <f t="shared" si="3"/>
        <v>1240.9000000000001</v>
      </c>
      <c r="G18">
        <f t="shared" si="3"/>
        <v>1244</v>
      </c>
      <c r="H18" s="20">
        <f t="shared" si="1"/>
        <v>-0.24919614147909108</v>
      </c>
    </row>
    <row r="19" spans="1:8" x14ac:dyDescent="0.25">
      <c r="A19" s="5">
        <f t="shared" si="2"/>
        <v>38967</v>
      </c>
      <c r="B19">
        <v>404.8</v>
      </c>
      <c r="C19">
        <v>539.79999999999995</v>
      </c>
      <c r="D19">
        <v>868.9</v>
      </c>
      <c r="E19">
        <v>782.8</v>
      </c>
      <c r="F19">
        <f t="shared" si="3"/>
        <v>1273.7</v>
      </c>
      <c r="G19">
        <f t="shared" si="3"/>
        <v>1322.6</v>
      </c>
      <c r="H19" s="20">
        <f t="shared" si="1"/>
        <v>-3.6972629668833967</v>
      </c>
    </row>
    <row r="20" spans="1:8" x14ac:dyDescent="0.25">
      <c r="A20" s="5">
        <f t="shared" si="2"/>
        <v>38974</v>
      </c>
      <c r="B20">
        <v>457.3</v>
      </c>
      <c r="C20">
        <v>548.5</v>
      </c>
      <c r="D20">
        <v>926</v>
      </c>
      <c r="E20">
        <v>857.9</v>
      </c>
      <c r="F20">
        <f t="shared" si="3"/>
        <v>1383.3</v>
      </c>
      <c r="G20">
        <f t="shared" si="3"/>
        <v>1406.4</v>
      </c>
      <c r="H20" s="20">
        <f t="shared" si="1"/>
        <v>-1.642491467576801</v>
      </c>
    </row>
    <row r="21" spans="1:8" x14ac:dyDescent="0.25">
      <c r="A21" s="5">
        <f t="shared" si="2"/>
        <v>38981</v>
      </c>
      <c r="B21">
        <v>487.8</v>
      </c>
      <c r="C21">
        <v>617.6</v>
      </c>
      <c r="D21">
        <v>977.5</v>
      </c>
      <c r="E21">
        <v>878.5</v>
      </c>
      <c r="F21">
        <f t="shared" si="3"/>
        <v>1465.3</v>
      </c>
      <c r="G21">
        <f t="shared" si="3"/>
        <v>1496.1</v>
      </c>
      <c r="H21" s="20">
        <f t="shared" si="1"/>
        <v>-2.0586859167167959</v>
      </c>
    </row>
    <row r="22" spans="1:8" x14ac:dyDescent="0.25">
      <c r="A22" s="5">
        <f t="shared" si="2"/>
        <v>38988</v>
      </c>
      <c r="B22">
        <v>488.1</v>
      </c>
      <c r="C22">
        <v>553.9</v>
      </c>
      <c r="D22">
        <v>1042.7</v>
      </c>
      <c r="E22">
        <v>948.1</v>
      </c>
      <c r="F22">
        <f t="shared" si="3"/>
        <v>1530.8000000000002</v>
      </c>
      <c r="G22">
        <f t="shared" si="3"/>
        <v>1502</v>
      </c>
      <c r="H22" s="20">
        <f t="shared" si="1"/>
        <v>1.9174434087882997</v>
      </c>
    </row>
    <row r="23" spans="1:8" x14ac:dyDescent="0.25">
      <c r="A23" s="5">
        <f t="shared" si="2"/>
        <v>38995</v>
      </c>
      <c r="B23">
        <v>471.2</v>
      </c>
      <c r="C23">
        <v>466.3</v>
      </c>
      <c r="D23">
        <v>1109.7</v>
      </c>
      <c r="E23">
        <v>1057</v>
      </c>
      <c r="F23">
        <f t="shared" si="3"/>
        <v>1580.9</v>
      </c>
      <c r="G23">
        <f t="shared" si="3"/>
        <v>1523.3</v>
      </c>
      <c r="H23" s="20">
        <f t="shared" si="1"/>
        <v>3.7812643602704643</v>
      </c>
    </row>
    <row r="24" spans="1:8" x14ac:dyDescent="0.25">
      <c r="A24" s="5">
        <f t="shared" si="2"/>
        <v>39002</v>
      </c>
      <c r="B24">
        <v>451.3</v>
      </c>
      <c r="C24">
        <v>456.3</v>
      </c>
      <c r="D24">
        <v>1151.9000000000001</v>
      </c>
      <c r="E24">
        <v>1077.5999999999999</v>
      </c>
      <c r="F24">
        <f t="shared" si="3"/>
        <v>1603.2</v>
      </c>
      <c r="G24">
        <f t="shared" si="3"/>
        <v>1533.8999999999999</v>
      </c>
      <c r="H24" s="20">
        <f t="shared" si="1"/>
        <v>4.5178955603364157</v>
      </c>
    </row>
    <row r="25" spans="1:8" x14ac:dyDescent="0.25">
      <c r="A25" s="5">
        <f t="shared" si="2"/>
        <v>39009</v>
      </c>
      <c r="B25">
        <v>475.6</v>
      </c>
      <c r="C25">
        <v>528.79999999999995</v>
      </c>
      <c r="D25">
        <v>1228.8</v>
      </c>
      <c r="E25">
        <v>1099.2</v>
      </c>
      <c r="F25">
        <f t="shared" si="3"/>
        <v>1704.4</v>
      </c>
      <c r="G25">
        <f t="shared" si="3"/>
        <v>1628</v>
      </c>
      <c r="H25" s="20">
        <f t="shared" si="1"/>
        <v>4.6928746928746934</v>
      </c>
    </row>
    <row r="26" spans="1:8" x14ac:dyDescent="0.25">
      <c r="A26" s="5">
        <f t="shared" si="2"/>
        <v>39016</v>
      </c>
      <c r="B26">
        <v>510.4</v>
      </c>
      <c r="C26">
        <v>551.5</v>
      </c>
      <c r="D26">
        <v>1270.0999999999999</v>
      </c>
      <c r="E26">
        <v>1167.5</v>
      </c>
      <c r="F26">
        <f t="shared" si="3"/>
        <v>1780.5</v>
      </c>
      <c r="G26">
        <f t="shared" si="3"/>
        <v>1719</v>
      </c>
      <c r="H26" s="20">
        <f t="shared" si="1"/>
        <v>3.5776614310645716</v>
      </c>
    </row>
    <row r="27" spans="1:8" x14ac:dyDescent="0.25">
      <c r="A27" s="5">
        <f t="shared" si="2"/>
        <v>39023</v>
      </c>
      <c r="B27">
        <v>468.4</v>
      </c>
      <c r="C27">
        <v>592.5</v>
      </c>
      <c r="D27">
        <v>1312.4</v>
      </c>
      <c r="E27">
        <v>1234.3</v>
      </c>
      <c r="F27">
        <f t="shared" si="3"/>
        <v>1780.8000000000002</v>
      </c>
      <c r="G27">
        <f t="shared" si="3"/>
        <v>1826.8</v>
      </c>
      <c r="H27" s="20">
        <f t="shared" si="1"/>
        <v>-2.5180643748631382</v>
      </c>
    </row>
    <row r="28" spans="1:8" x14ac:dyDescent="0.25">
      <c r="A28" s="5">
        <f t="shared" si="2"/>
        <v>39030</v>
      </c>
      <c r="B28">
        <v>421</v>
      </c>
      <c r="C28">
        <v>662.7</v>
      </c>
      <c r="D28">
        <v>1364.6</v>
      </c>
      <c r="E28">
        <v>1255.8</v>
      </c>
      <c r="F28">
        <f t="shared" si="3"/>
        <v>1785.6</v>
      </c>
      <c r="G28">
        <f t="shared" si="3"/>
        <v>1918.5</v>
      </c>
      <c r="H28" s="20">
        <f t="shared" si="1"/>
        <v>-6.9272869429241606</v>
      </c>
    </row>
    <row r="29" spans="1:8" x14ac:dyDescent="0.25">
      <c r="A29" s="5">
        <f t="shared" si="2"/>
        <v>39037</v>
      </c>
      <c r="B29">
        <v>488</v>
      </c>
      <c r="C29">
        <v>664.6</v>
      </c>
      <c r="D29">
        <v>1364.6</v>
      </c>
      <c r="E29">
        <v>1327.2</v>
      </c>
      <c r="F29">
        <f t="shared" si="3"/>
        <v>1852.6</v>
      </c>
      <c r="G29">
        <f t="shared" si="3"/>
        <v>1991.8000000000002</v>
      </c>
      <c r="H29" s="20">
        <f t="shared" si="1"/>
        <v>-6.988653479264995</v>
      </c>
    </row>
    <row r="30" spans="1:8" x14ac:dyDescent="0.25">
      <c r="A30" s="5">
        <f t="shared" si="2"/>
        <v>39044</v>
      </c>
      <c r="B30">
        <v>507.2</v>
      </c>
      <c r="C30">
        <v>541.5</v>
      </c>
      <c r="D30">
        <v>1437</v>
      </c>
      <c r="E30">
        <v>1450.8</v>
      </c>
      <c r="F30">
        <f t="shared" si="3"/>
        <v>1944.2</v>
      </c>
      <c r="G30">
        <f t="shared" si="3"/>
        <v>1992.3</v>
      </c>
      <c r="H30" s="20">
        <f t="shared" si="1"/>
        <v>-2.4142950358881698</v>
      </c>
    </row>
    <row r="31" spans="1:8" x14ac:dyDescent="0.25">
      <c r="A31" s="5">
        <f t="shared" si="2"/>
        <v>39051</v>
      </c>
      <c r="B31">
        <v>491.8</v>
      </c>
      <c r="C31">
        <v>557.20000000000005</v>
      </c>
      <c r="D31">
        <v>1544.5</v>
      </c>
      <c r="E31">
        <v>1471.5</v>
      </c>
      <c r="F31">
        <f t="shared" si="3"/>
        <v>2036.3</v>
      </c>
      <c r="G31">
        <f t="shared" si="3"/>
        <v>2028.7</v>
      </c>
      <c r="H31" s="20">
        <f t="shared" si="1"/>
        <v>0.37462414354019202</v>
      </c>
    </row>
    <row r="32" spans="1:8" x14ac:dyDescent="0.25">
      <c r="A32" s="5">
        <f t="shared" si="2"/>
        <v>39058</v>
      </c>
      <c r="B32">
        <v>549.4</v>
      </c>
      <c r="C32">
        <v>537.20000000000005</v>
      </c>
      <c r="D32">
        <v>1565.1</v>
      </c>
      <c r="E32">
        <v>1544.6</v>
      </c>
      <c r="F32">
        <f t="shared" si="3"/>
        <v>2114.5</v>
      </c>
      <c r="G32">
        <f t="shared" si="3"/>
        <v>2081.8000000000002</v>
      </c>
      <c r="H32" s="20">
        <f t="shared" si="1"/>
        <v>1.5707560764722794</v>
      </c>
    </row>
    <row r="33" spans="1:8" x14ac:dyDescent="0.25">
      <c r="A33" s="5">
        <f t="shared" si="2"/>
        <v>39065</v>
      </c>
      <c r="B33">
        <v>659.8</v>
      </c>
      <c r="C33">
        <v>599.29999999999995</v>
      </c>
      <c r="D33">
        <v>1585.7</v>
      </c>
      <c r="E33">
        <v>1565.2</v>
      </c>
      <c r="F33">
        <f t="shared" si="3"/>
        <v>2245.5</v>
      </c>
      <c r="G33">
        <f t="shared" si="3"/>
        <v>2164.5</v>
      </c>
      <c r="H33" s="20">
        <f t="shared" si="1"/>
        <v>3.7422037422037313</v>
      </c>
    </row>
    <row r="34" spans="1:8" x14ac:dyDescent="0.25">
      <c r="A34" s="5">
        <f t="shared" si="2"/>
        <v>39072</v>
      </c>
      <c r="B34">
        <v>691</v>
      </c>
      <c r="C34">
        <v>656.3</v>
      </c>
      <c r="D34">
        <v>1647.5</v>
      </c>
      <c r="E34">
        <v>1590.8</v>
      </c>
      <c r="F34">
        <f t="shared" si="3"/>
        <v>2338.5</v>
      </c>
      <c r="G34">
        <f t="shared" si="3"/>
        <v>2247.1</v>
      </c>
      <c r="H34" s="20">
        <f t="shared" si="1"/>
        <v>4.0674647323216684</v>
      </c>
    </row>
    <row r="35" spans="1:8" x14ac:dyDescent="0.25">
      <c r="A35" s="5">
        <f t="shared" si="2"/>
        <v>39079</v>
      </c>
      <c r="B35">
        <v>645.79999999999995</v>
      </c>
      <c r="C35">
        <v>540.9</v>
      </c>
      <c r="D35">
        <v>1693.9</v>
      </c>
      <c r="E35">
        <v>1710.2</v>
      </c>
      <c r="F35">
        <f t="shared" si="3"/>
        <v>2339.6999999999998</v>
      </c>
      <c r="G35">
        <f t="shared" si="3"/>
        <v>2251.1</v>
      </c>
      <c r="H35" s="20">
        <f t="shared" si="1"/>
        <v>3.9358535826929053</v>
      </c>
    </row>
    <row r="36" spans="1:8" x14ac:dyDescent="0.25">
      <c r="A36" s="5">
        <f t="shared" si="2"/>
        <v>39086</v>
      </c>
      <c r="B36">
        <v>581.1</v>
      </c>
      <c r="C36">
        <v>515.1</v>
      </c>
      <c r="D36">
        <v>1759.3</v>
      </c>
      <c r="E36">
        <v>1736</v>
      </c>
      <c r="F36">
        <f t="shared" si="3"/>
        <v>2340.4</v>
      </c>
      <c r="G36">
        <f t="shared" si="3"/>
        <v>2251.1</v>
      </c>
      <c r="H36" s="20">
        <f t="shared" si="1"/>
        <v>3.9669494913597836</v>
      </c>
    </row>
    <row r="37" spans="1:8" x14ac:dyDescent="0.25">
      <c r="A37" s="5">
        <f t="shared" si="2"/>
        <v>39093</v>
      </c>
      <c r="B37">
        <v>652.29999999999995</v>
      </c>
      <c r="C37">
        <v>521.70000000000005</v>
      </c>
      <c r="D37">
        <v>1827.3</v>
      </c>
      <c r="E37">
        <v>1797.8</v>
      </c>
      <c r="F37">
        <f t="shared" si="3"/>
        <v>2479.6</v>
      </c>
      <c r="G37">
        <f t="shared" si="3"/>
        <v>2319.5</v>
      </c>
      <c r="H37" s="20">
        <f t="shared" si="1"/>
        <v>6.9023496443198828</v>
      </c>
    </row>
    <row r="38" spans="1:8" x14ac:dyDescent="0.25">
      <c r="A38" s="5">
        <f t="shared" si="2"/>
        <v>39100</v>
      </c>
      <c r="B38">
        <v>637.20000000000005</v>
      </c>
      <c r="C38">
        <v>505.9</v>
      </c>
      <c r="D38">
        <v>1903.8</v>
      </c>
      <c r="E38">
        <v>1853.4</v>
      </c>
      <c r="F38">
        <f t="shared" si="3"/>
        <v>2541</v>
      </c>
      <c r="G38">
        <f t="shared" si="3"/>
        <v>2359.3000000000002</v>
      </c>
      <c r="H38" s="20">
        <f t="shared" si="1"/>
        <v>7.7014368668672839</v>
      </c>
    </row>
    <row r="39" spans="1:8" x14ac:dyDescent="0.25">
      <c r="A39" s="5">
        <f t="shared" si="2"/>
        <v>39107</v>
      </c>
      <c r="B39">
        <v>621.5</v>
      </c>
      <c r="C39">
        <v>627.29999999999995</v>
      </c>
      <c r="D39">
        <v>1992</v>
      </c>
      <c r="E39">
        <v>1865.8</v>
      </c>
      <c r="F39">
        <f t="shared" ref="F39:G41" si="4">+B39+D39</f>
        <v>2613.5</v>
      </c>
      <c r="G39">
        <f t="shared" si="4"/>
        <v>2493.1</v>
      </c>
      <c r="H39" s="20">
        <f t="shared" ref="H39:H44" si="5">+(F39/G39-1)*100</f>
        <v>4.8293289478962054</v>
      </c>
    </row>
    <row r="40" spans="1:8" x14ac:dyDescent="0.25">
      <c r="A40" s="5">
        <f t="shared" si="2"/>
        <v>39114</v>
      </c>
      <c r="B40">
        <v>572.6</v>
      </c>
      <c r="C40">
        <v>571.6</v>
      </c>
      <c r="D40">
        <v>2053.8000000000002</v>
      </c>
      <c r="E40">
        <v>1985.6</v>
      </c>
      <c r="F40">
        <f t="shared" si="4"/>
        <v>2626.4</v>
      </c>
      <c r="G40">
        <f t="shared" si="4"/>
        <v>2557.1999999999998</v>
      </c>
      <c r="H40" s="20">
        <f t="shared" si="5"/>
        <v>2.7060847802283794</v>
      </c>
    </row>
    <row r="41" spans="1:8" x14ac:dyDescent="0.25">
      <c r="A41" s="5">
        <f t="shared" si="2"/>
        <v>39121</v>
      </c>
      <c r="B41">
        <v>500.9</v>
      </c>
      <c r="C41">
        <v>539</v>
      </c>
      <c r="D41">
        <v>2188</v>
      </c>
      <c r="E41">
        <v>2074.9</v>
      </c>
      <c r="F41">
        <f t="shared" si="4"/>
        <v>2688.9</v>
      </c>
      <c r="G41">
        <f t="shared" si="4"/>
        <v>2613.9</v>
      </c>
      <c r="H41" s="20">
        <f t="shared" si="5"/>
        <v>2.8692757947893943</v>
      </c>
    </row>
    <row r="42" spans="1:8" x14ac:dyDescent="0.25">
      <c r="A42" s="5">
        <f t="shared" si="2"/>
        <v>39128</v>
      </c>
      <c r="B42">
        <v>568.6</v>
      </c>
      <c r="C42">
        <v>506.8</v>
      </c>
      <c r="D42">
        <v>2234.4</v>
      </c>
      <c r="E42">
        <v>2168.5</v>
      </c>
      <c r="F42">
        <f t="shared" ref="F42:G44" si="6">+B42+D42</f>
        <v>2803</v>
      </c>
      <c r="G42">
        <f t="shared" si="6"/>
        <v>2675.3</v>
      </c>
      <c r="H42" s="20">
        <f t="shared" si="5"/>
        <v>4.7732964527342547</v>
      </c>
    </row>
    <row r="43" spans="1:8" x14ac:dyDescent="0.25">
      <c r="A43" s="5">
        <f t="shared" si="2"/>
        <v>39135</v>
      </c>
      <c r="B43">
        <v>526.79999999999995</v>
      </c>
      <c r="C43">
        <v>433</v>
      </c>
      <c r="D43">
        <v>2356.1999999999998</v>
      </c>
      <c r="E43">
        <v>2263.9</v>
      </c>
      <c r="F43">
        <f t="shared" si="6"/>
        <v>2883</v>
      </c>
      <c r="G43">
        <f t="shared" si="6"/>
        <v>2696.9</v>
      </c>
      <c r="H43" s="20">
        <f t="shared" si="5"/>
        <v>6.9005154065779228</v>
      </c>
    </row>
    <row r="44" spans="1:8" x14ac:dyDescent="0.25">
      <c r="A44" s="5">
        <f t="shared" si="2"/>
        <v>39142</v>
      </c>
      <c r="B44">
        <v>595.6</v>
      </c>
      <c r="C44">
        <v>572.5</v>
      </c>
      <c r="D44">
        <v>2384.1999999999998</v>
      </c>
      <c r="E44">
        <v>2263.9</v>
      </c>
      <c r="F44">
        <f t="shared" si="6"/>
        <v>2979.7999999999997</v>
      </c>
      <c r="G44">
        <f t="shared" si="6"/>
        <v>2836.4</v>
      </c>
      <c r="H44" s="20">
        <f t="shared" si="5"/>
        <v>5.0557044140459695</v>
      </c>
    </row>
    <row r="45" spans="1:8" x14ac:dyDescent="0.25">
      <c r="A45" s="5">
        <f t="shared" si="2"/>
        <v>39149</v>
      </c>
      <c r="B45">
        <v>616.9</v>
      </c>
      <c r="C45">
        <v>660.6</v>
      </c>
      <c r="D45">
        <v>2384.6</v>
      </c>
      <c r="E45">
        <v>2263.9</v>
      </c>
      <c r="F45">
        <f t="shared" ref="F45:G47" si="7">+B45+D45</f>
        <v>3001.5</v>
      </c>
      <c r="G45">
        <f t="shared" si="7"/>
        <v>2924.5</v>
      </c>
      <c r="H45" s="20">
        <f t="shared" ref="H45:H50" si="8">+(F45/G45-1)*100</f>
        <v>2.6329287057616613</v>
      </c>
    </row>
    <row r="46" spans="1:8" x14ac:dyDescent="0.25">
      <c r="A46" s="5">
        <f t="shared" si="2"/>
        <v>39156</v>
      </c>
      <c r="B46">
        <v>687.1</v>
      </c>
      <c r="C46">
        <v>752.8</v>
      </c>
      <c r="D46">
        <v>2387.3000000000002</v>
      </c>
      <c r="E46">
        <v>2263.9</v>
      </c>
      <c r="F46">
        <f t="shared" si="7"/>
        <v>3074.4</v>
      </c>
      <c r="G46">
        <f t="shared" si="7"/>
        <v>3016.7</v>
      </c>
      <c r="H46" s="20">
        <f t="shared" si="8"/>
        <v>1.9126860476679886</v>
      </c>
    </row>
    <row r="47" spans="1:8" x14ac:dyDescent="0.25">
      <c r="A47" s="5">
        <f t="shared" si="2"/>
        <v>39163</v>
      </c>
      <c r="B47">
        <v>583.1</v>
      </c>
      <c r="C47">
        <v>655.1</v>
      </c>
      <c r="D47">
        <v>2505.8000000000002</v>
      </c>
      <c r="E47">
        <v>2362.6999999999998</v>
      </c>
      <c r="F47">
        <f t="shared" si="7"/>
        <v>3088.9</v>
      </c>
      <c r="G47">
        <f t="shared" si="7"/>
        <v>3017.7999999999997</v>
      </c>
      <c r="H47" s="20">
        <f t="shared" si="8"/>
        <v>2.3560209424083878</v>
      </c>
    </row>
    <row r="48" spans="1:8" x14ac:dyDescent="0.25">
      <c r="A48" s="5">
        <f t="shared" si="2"/>
        <v>39170</v>
      </c>
      <c r="B48">
        <v>601.79999999999995</v>
      </c>
      <c r="C48">
        <v>649.20000000000005</v>
      </c>
      <c r="D48">
        <v>2526.6</v>
      </c>
      <c r="E48">
        <v>2404</v>
      </c>
      <c r="F48">
        <f t="shared" ref="F48:G50" si="9">+B48+D48</f>
        <v>3128.3999999999996</v>
      </c>
      <c r="G48">
        <f t="shared" si="9"/>
        <v>3053.2</v>
      </c>
      <c r="H48" s="20">
        <f t="shared" si="8"/>
        <v>2.4629896502030624</v>
      </c>
    </row>
    <row r="49" spans="1:9" x14ac:dyDescent="0.25">
      <c r="A49" s="5">
        <f t="shared" si="2"/>
        <v>39177</v>
      </c>
      <c r="B49">
        <v>632.70000000000005</v>
      </c>
      <c r="C49">
        <v>587.20000000000005</v>
      </c>
      <c r="D49">
        <v>2639.9</v>
      </c>
      <c r="E49">
        <v>2465.8000000000002</v>
      </c>
      <c r="F49">
        <f t="shared" si="9"/>
        <v>3272.6000000000004</v>
      </c>
      <c r="G49">
        <f t="shared" si="9"/>
        <v>3053</v>
      </c>
      <c r="H49" s="20">
        <f t="shared" si="8"/>
        <v>7.1929249918113447</v>
      </c>
    </row>
    <row r="50" spans="1:9" x14ac:dyDescent="0.25">
      <c r="A50" s="5">
        <f t="shared" si="2"/>
        <v>39184</v>
      </c>
      <c r="B50">
        <v>627</v>
      </c>
      <c r="C50">
        <v>601.4</v>
      </c>
      <c r="D50">
        <v>2716.2</v>
      </c>
      <c r="E50">
        <v>2512.5</v>
      </c>
      <c r="F50">
        <f t="shared" si="9"/>
        <v>3343.2</v>
      </c>
      <c r="G50">
        <f t="shared" si="9"/>
        <v>3113.9</v>
      </c>
      <c r="H50" s="20">
        <f t="shared" si="8"/>
        <v>7.3637560615305464</v>
      </c>
    </row>
    <row r="51" spans="1:9" x14ac:dyDescent="0.25">
      <c r="A51" s="5">
        <f t="shared" si="2"/>
        <v>39191</v>
      </c>
      <c r="B51">
        <v>712.7</v>
      </c>
      <c r="C51">
        <v>632</v>
      </c>
      <c r="D51">
        <v>2736.8</v>
      </c>
      <c r="E51">
        <v>2533.1</v>
      </c>
      <c r="F51">
        <f t="shared" ref="F51:G53" si="10">+B51+D51</f>
        <v>3449.5</v>
      </c>
      <c r="G51">
        <f t="shared" si="10"/>
        <v>3165.1</v>
      </c>
      <c r="H51" s="20">
        <f t="shared" ref="H51:H57" si="11">+(F51/G51-1)*100</f>
        <v>8.985498088528022</v>
      </c>
    </row>
    <row r="52" spans="1:9" x14ac:dyDescent="0.25">
      <c r="A52" s="5">
        <f t="shared" si="2"/>
        <v>39198</v>
      </c>
      <c r="B52">
        <v>635.6</v>
      </c>
      <c r="C52">
        <v>662.8</v>
      </c>
      <c r="D52">
        <v>2817.9</v>
      </c>
      <c r="E52">
        <v>2576.1</v>
      </c>
      <c r="F52">
        <f t="shared" si="10"/>
        <v>3453.5</v>
      </c>
      <c r="G52">
        <f t="shared" si="10"/>
        <v>3238.8999999999996</v>
      </c>
      <c r="H52" s="20">
        <f t="shared" si="11"/>
        <v>6.6257062582975923</v>
      </c>
    </row>
    <row r="53" spans="1:9" x14ac:dyDescent="0.25">
      <c r="A53" s="5">
        <f t="shared" si="2"/>
        <v>39205</v>
      </c>
      <c r="B53">
        <v>569.6</v>
      </c>
      <c r="C53">
        <v>508.8</v>
      </c>
      <c r="D53">
        <v>2884.4</v>
      </c>
      <c r="E53">
        <v>2643.9</v>
      </c>
      <c r="F53">
        <f t="shared" si="10"/>
        <v>3454</v>
      </c>
      <c r="G53">
        <f t="shared" si="10"/>
        <v>3152.7000000000003</v>
      </c>
      <c r="H53" s="20">
        <f t="shared" si="11"/>
        <v>9.5568877470104887</v>
      </c>
    </row>
    <row r="54" spans="1:9" x14ac:dyDescent="0.25">
      <c r="A54" s="5">
        <f t="shared" si="2"/>
        <v>39212</v>
      </c>
      <c r="B54">
        <v>451.4</v>
      </c>
      <c r="C54">
        <v>358.3</v>
      </c>
      <c r="D54">
        <v>3052.3</v>
      </c>
      <c r="E54">
        <v>2791.2</v>
      </c>
      <c r="F54">
        <f t="shared" ref="F54:G56" si="12">+B54+D54</f>
        <v>3503.7000000000003</v>
      </c>
      <c r="G54">
        <f t="shared" si="12"/>
        <v>3149.5</v>
      </c>
      <c r="H54" s="20">
        <f t="shared" si="11"/>
        <v>11.246229560247677</v>
      </c>
      <c r="I54">
        <v>20</v>
      </c>
    </row>
    <row r="55" spans="1:9" x14ac:dyDescent="0.25">
      <c r="A55" s="5">
        <f t="shared" si="2"/>
        <v>39219</v>
      </c>
      <c r="B55">
        <v>399.5</v>
      </c>
      <c r="C55">
        <v>193.7</v>
      </c>
      <c r="D55">
        <v>3130.3</v>
      </c>
      <c r="E55">
        <v>2907.4</v>
      </c>
      <c r="F55">
        <f t="shared" si="12"/>
        <v>3529.8</v>
      </c>
      <c r="G55">
        <f t="shared" si="12"/>
        <v>3101.1</v>
      </c>
      <c r="H55" s="20">
        <f t="shared" si="11"/>
        <v>13.824126922704849</v>
      </c>
      <c r="I55">
        <v>70.900000000000006</v>
      </c>
    </row>
    <row r="56" spans="1:9" x14ac:dyDescent="0.25">
      <c r="A56" s="5">
        <f t="shared" si="2"/>
        <v>39226</v>
      </c>
      <c r="B56">
        <v>250.8</v>
      </c>
      <c r="C56">
        <v>131.9</v>
      </c>
      <c r="D56">
        <v>3181.3</v>
      </c>
      <c r="E56">
        <v>2928</v>
      </c>
      <c r="F56">
        <f t="shared" si="12"/>
        <v>3432.1000000000004</v>
      </c>
      <c r="G56">
        <f t="shared" si="12"/>
        <v>3059.9</v>
      </c>
      <c r="H56" s="20">
        <f t="shared" si="11"/>
        <v>12.163796202490285</v>
      </c>
      <c r="I56">
        <v>204.3</v>
      </c>
    </row>
    <row r="57" spans="1:9" x14ac:dyDescent="0.25">
      <c r="A57" s="5">
        <f t="shared" si="2"/>
        <v>39233</v>
      </c>
      <c r="F57">
        <v>3227.7</v>
      </c>
      <c r="G57">
        <v>2965.7</v>
      </c>
      <c r="H57" s="20">
        <f t="shared" si="11"/>
        <v>8.8343392790909405</v>
      </c>
    </row>
    <row r="58" spans="1:9" x14ac:dyDescent="0.25">
      <c r="A58" s="5">
        <f t="shared" si="2"/>
        <v>39240</v>
      </c>
      <c r="B58">
        <v>449.2</v>
      </c>
      <c r="C58">
        <v>604.70000000000005</v>
      </c>
      <c r="D58">
        <v>57</v>
      </c>
      <c r="E58">
        <v>35</v>
      </c>
      <c r="F58">
        <f t="shared" ref="F58:G60" si="13">+B58+D58</f>
        <v>506.2</v>
      </c>
      <c r="G58">
        <f t="shared" si="13"/>
        <v>639.70000000000005</v>
      </c>
      <c r="H58" s="20">
        <f t="shared" ref="H58:H63" si="14">+(F58/G58-1)*100</f>
        <v>-20.869157417539476</v>
      </c>
    </row>
    <row r="59" spans="1:9" x14ac:dyDescent="0.25">
      <c r="A59" s="5">
        <f t="shared" si="2"/>
        <v>39247</v>
      </c>
      <c r="B59">
        <v>419.9</v>
      </c>
      <c r="C59">
        <v>586.1</v>
      </c>
      <c r="D59">
        <v>132.9</v>
      </c>
      <c r="E59">
        <v>84.9</v>
      </c>
      <c r="F59">
        <f t="shared" si="13"/>
        <v>552.79999999999995</v>
      </c>
      <c r="G59">
        <f t="shared" si="13"/>
        <v>671</v>
      </c>
      <c r="H59" s="20">
        <f t="shared" si="14"/>
        <v>-17.615499254843524</v>
      </c>
    </row>
    <row r="60" spans="1:9" x14ac:dyDescent="0.25">
      <c r="A60" s="5">
        <f t="shared" si="2"/>
        <v>39254</v>
      </c>
      <c r="B60">
        <v>424.9</v>
      </c>
      <c r="C60">
        <v>534.20000000000005</v>
      </c>
      <c r="D60">
        <v>153.5</v>
      </c>
      <c r="E60">
        <v>202.1</v>
      </c>
      <c r="F60">
        <f t="shared" si="13"/>
        <v>578.4</v>
      </c>
      <c r="G60">
        <f t="shared" si="13"/>
        <v>736.30000000000007</v>
      </c>
      <c r="H60" s="20">
        <f t="shared" si="14"/>
        <v>-21.445063153605879</v>
      </c>
    </row>
    <row r="61" spans="1:9" x14ac:dyDescent="0.25">
      <c r="A61" s="5">
        <f t="shared" si="2"/>
        <v>39261</v>
      </c>
      <c r="B61">
        <v>393.1</v>
      </c>
      <c r="C61">
        <v>537.4</v>
      </c>
      <c r="D61">
        <v>214.6</v>
      </c>
      <c r="E61">
        <v>263.2</v>
      </c>
      <c r="F61">
        <f t="shared" ref="F61:G63" si="15">+B61+D61</f>
        <v>607.70000000000005</v>
      </c>
      <c r="G61">
        <f t="shared" si="15"/>
        <v>800.59999999999991</v>
      </c>
      <c r="H61" s="20">
        <f t="shared" si="14"/>
        <v>-24.094429178116393</v>
      </c>
    </row>
    <row r="62" spans="1:9" x14ac:dyDescent="0.25">
      <c r="A62" s="5">
        <f t="shared" si="2"/>
        <v>39268</v>
      </c>
      <c r="B62">
        <v>363</v>
      </c>
      <c r="C62">
        <v>505.8</v>
      </c>
      <c r="D62">
        <v>245.6</v>
      </c>
      <c r="E62">
        <v>341.3</v>
      </c>
      <c r="F62">
        <f t="shared" si="15"/>
        <v>608.6</v>
      </c>
      <c r="G62">
        <f t="shared" si="15"/>
        <v>847.1</v>
      </c>
      <c r="H62" s="20">
        <f t="shared" si="14"/>
        <v>-28.154881359933892</v>
      </c>
    </row>
    <row r="63" spans="1:9" x14ac:dyDescent="0.25">
      <c r="A63" s="5">
        <f t="shared" si="2"/>
        <v>39275</v>
      </c>
      <c r="B63">
        <v>404.2</v>
      </c>
      <c r="C63">
        <v>517.1</v>
      </c>
      <c r="D63">
        <v>286.8</v>
      </c>
      <c r="E63">
        <v>392.1</v>
      </c>
      <c r="F63">
        <f t="shared" si="15"/>
        <v>691</v>
      </c>
      <c r="G63">
        <f t="shared" si="15"/>
        <v>909.2</v>
      </c>
      <c r="H63" s="20">
        <f t="shared" si="14"/>
        <v>-23.999120105587334</v>
      </c>
    </row>
    <row r="64" spans="1:9" x14ac:dyDescent="0.25">
      <c r="A64" s="5">
        <f t="shared" si="2"/>
        <v>39282</v>
      </c>
      <c r="B64">
        <v>438.7</v>
      </c>
      <c r="C64">
        <v>495.5</v>
      </c>
      <c r="D64">
        <v>340.3</v>
      </c>
      <c r="E64">
        <v>464.2</v>
      </c>
      <c r="F64">
        <f t="shared" ref="F64:G66" si="16">+B64+D64</f>
        <v>779</v>
      </c>
      <c r="G64">
        <f t="shared" si="16"/>
        <v>959.7</v>
      </c>
      <c r="H64" s="20">
        <f t="shared" ref="H64:H69" si="17">+(F64/G64-1)*100</f>
        <v>-18.828800666875068</v>
      </c>
    </row>
    <row r="65" spans="1:8" x14ac:dyDescent="0.25">
      <c r="A65" s="5">
        <f t="shared" si="2"/>
        <v>39289</v>
      </c>
      <c r="B65">
        <v>357.6</v>
      </c>
      <c r="C65">
        <v>495.8</v>
      </c>
      <c r="D65">
        <v>428.4</v>
      </c>
      <c r="E65">
        <v>485.6</v>
      </c>
      <c r="F65">
        <f t="shared" si="16"/>
        <v>786</v>
      </c>
      <c r="G65">
        <f t="shared" si="16"/>
        <v>981.40000000000009</v>
      </c>
      <c r="H65" s="20">
        <f t="shared" si="17"/>
        <v>-19.910332178520484</v>
      </c>
    </row>
    <row r="66" spans="1:8" x14ac:dyDescent="0.25">
      <c r="A66" s="5">
        <f t="shared" si="2"/>
        <v>39296</v>
      </c>
      <c r="B66">
        <v>387.6</v>
      </c>
      <c r="C66">
        <v>494.8</v>
      </c>
      <c r="D66">
        <v>495.3</v>
      </c>
      <c r="E66">
        <v>545.9</v>
      </c>
      <c r="F66">
        <f t="shared" si="16"/>
        <v>882.90000000000009</v>
      </c>
      <c r="G66">
        <f t="shared" si="16"/>
        <v>1040.7</v>
      </c>
      <c r="H66" s="20">
        <f t="shared" si="17"/>
        <v>-15.162871144422018</v>
      </c>
    </row>
    <row r="67" spans="1:8" x14ac:dyDescent="0.25">
      <c r="A67" s="5">
        <f t="shared" si="2"/>
        <v>39303</v>
      </c>
      <c r="B67">
        <v>431.4</v>
      </c>
      <c r="C67">
        <v>575.70000000000005</v>
      </c>
      <c r="D67">
        <v>583.5</v>
      </c>
      <c r="E67">
        <v>587.6</v>
      </c>
      <c r="F67">
        <f t="shared" ref="F67:G69" si="18">+B67+D67</f>
        <v>1014.9</v>
      </c>
      <c r="G67">
        <f t="shared" si="18"/>
        <v>1163.3000000000002</v>
      </c>
      <c r="H67" s="20">
        <f t="shared" si="17"/>
        <v>-12.756812516117954</v>
      </c>
    </row>
    <row r="68" spans="1:8" x14ac:dyDescent="0.25">
      <c r="A68" s="5">
        <f t="shared" si="2"/>
        <v>39310</v>
      </c>
      <c r="B68">
        <v>445.8</v>
      </c>
      <c r="C68">
        <v>532.9</v>
      </c>
      <c r="D68">
        <v>614.5</v>
      </c>
      <c r="E68">
        <v>608.20000000000005</v>
      </c>
      <c r="F68">
        <f t="shared" si="18"/>
        <v>1060.3</v>
      </c>
      <c r="G68">
        <f t="shared" si="18"/>
        <v>1141.0999999999999</v>
      </c>
      <c r="H68" s="20">
        <f t="shared" si="17"/>
        <v>-7.0808868635527045</v>
      </c>
    </row>
    <row r="69" spans="1:8" x14ac:dyDescent="0.25">
      <c r="A69" s="5">
        <f t="shared" ref="A69:A255" si="19">+A68+7</f>
        <v>39317</v>
      </c>
      <c r="B69">
        <v>404.6</v>
      </c>
      <c r="C69">
        <v>536.70000000000005</v>
      </c>
      <c r="D69">
        <v>676.3</v>
      </c>
      <c r="E69">
        <v>649.4</v>
      </c>
      <c r="F69">
        <f t="shared" si="18"/>
        <v>1080.9000000000001</v>
      </c>
      <c r="G69">
        <f t="shared" si="18"/>
        <v>1186.0999999999999</v>
      </c>
      <c r="H69" s="20">
        <f t="shared" si="17"/>
        <v>-8.8694039288424129</v>
      </c>
    </row>
    <row r="70" spans="1:8" x14ac:dyDescent="0.25">
      <c r="A70" s="5">
        <f t="shared" si="19"/>
        <v>39324</v>
      </c>
      <c r="B70">
        <v>379.6</v>
      </c>
      <c r="C70">
        <v>470.5</v>
      </c>
      <c r="D70">
        <v>722.7</v>
      </c>
      <c r="E70">
        <v>770.4</v>
      </c>
      <c r="F70">
        <f t="shared" ref="F70:G72" si="20">+B70+D70</f>
        <v>1102.3000000000002</v>
      </c>
      <c r="G70">
        <f t="shared" si="20"/>
        <v>1240.9000000000001</v>
      </c>
      <c r="H70" s="20">
        <f t="shared" ref="H70:H75" si="21">+(F70/G70-1)*100</f>
        <v>-11.169312595696667</v>
      </c>
    </row>
    <row r="71" spans="1:8" x14ac:dyDescent="0.25">
      <c r="A71" s="29">
        <f t="shared" si="19"/>
        <v>39331</v>
      </c>
      <c r="B71">
        <v>499.5</v>
      </c>
      <c r="C71">
        <v>404.8</v>
      </c>
      <c r="D71">
        <v>763.9</v>
      </c>
      <c r="E71">
        <v>868.9</v>
      </c>
      <c r="F71">
        <f t="shared" si="20"/>
        <v>1263.4000000000001</v>
      </c>
      <c r="G71">
        <f t="shared" si="20"/>
        <v>1273.7</v>
      </c>
      <c r="H71" s="20">
        <f t="shared" si="21"/>
        <v>-0.8086676611446908</v>
      </c>
    </row>
    <row r="72" spans="1:8" x14ac:dyDescent="0.25">
      <c r="A72" s="5">
        <f t="shared" si="19"/>
        <v>39338</v>
      </c>
      <c r="B72">
        <v>541.79999999999995</v>
      </c>
      <c r="C72">
        <v>457.3</v>
      </c>
      <c r="D72">
        <v>815.5</v>
      </c>
      <c r="E72">
        <v>926</v>
      </c>
      <c r="F72">
        <f t="shared" si="20"/>
        <v>1357.3</v>
      </c>
      <c r="G72">
        <f t="shared" si="20"/>
        <v>1383.3</v>
      </c>
      <c r="H72" s="20">
        <f t="shared" si="21"/>
        <v>-1.8795633629726027</v>
      </c>
    </row>
    <row r="73" spans="1:8" x14ac:dyDescent="0.25">
      <c r="A73" s="5">
        <f t="shared" si="19"/>
        <v>39345</v>
      </c>
      <c r="B73">
        <v>615.70000000000005</v>
      </c>
      <c r="C73">
        <v>487.8</v>
      </c>
      <c r="D73">
        <v>856.6</v>
      </c>
      <c r="E73">
        <v>977.5</v>
      </c>
      <c r="F73">
        <f t="shared" ref="F73:G75" si="22">+B73+D73</f>
        <v>1472.3000000000002</v>
      </c>
      <c r="G73">
        <f t="shared" si="22"/>
        <v>1465.3</v>
      </c>
      <c r="H73" s="20">
        <f t="shared" si="21"/>
        <v>0.47771787347301586</v>
      </c>
    </row>
    <row r="74" spans="1:8" x14ac:dyDescent="0.25">
      <c r="A74" s="5">
        <f t="shared" si="19"/>
        <v>39352</v>
      </c>
      <c r="B74">
        <v>538.29999999999995</v>
      </c>
      <c r="C74">
        <v>488.1</v>
      </c>
      <c r="D74">
        <v>935.5</v>
      </c>
      <c r="E74">
        <v>1042.7</v>
      </c>
      <c r="F74">
        <f t="shared" si="22"/>
        <v>1473.8</v>
      </c>
      <c r="G74">
        <f t="shared" si="22"/>
        <v>1530.8000000000002</v>
      </c>
      <c r="H74" s="20">
        <f t="shared" si="21"/>
        <v>-3.7235432453619155</v>
      </c>
    </row>
    <row r="75" spans="1:8" x14ac:dyDescent="0.25">
      <c r="A75" s="5">
        <f t="shared" si="19"/>
        <v>39359</v>
      </c>
      <c r="B75">
        <v>634</v>
      </c>
      <c r="C75">
        <v>471.2</v>
      </c>
      <c r="D75">
        <v>956.2</v>
      </c>
      <c r="E75">
        <v>1109.7</v>
      </c>
      <c r="F75">
        <f t="shared" si="22"/>
        <v>1590.2</v>
      </c>
      <c r="G75">
        <f t="shared" si="22"/>
        <v>1580.9</v>
      </c>
      <c r="H75" s="20">
        <f t="shared" si="21"/>
        <v>0.58827250300461653</v>
      </c>
    </row>
    <row r="76" spans="1:8" x14ac:dyDescent="0.25">
      <c r="A76" s="5">
        <f t="shared" si="19"/>
        <v>39366</v>
      </c>
      <c r="B76">
        <v>684.5</v>
      </c>
      <c r="C76">
        <v>451.3</v>
      </c>
      <c r="D76">
        <v>998.4</v>
      </c>
      <c r="E76">
        <v>1151.9000000000001</v>
      </c>
      <c r="F76">
        <f t="shared" ref="F76:G78" si="23">+B76+D76</f>
        <v>1682.9</v>
      </c>
      <c r="G76">
        <f t="shared" si="23"/>
        <v>1603.2</v>
      </c>
      <c r="H76" s="20">
        <f t="shared" ref="H76:H81" si="24">+(F76/G76-1)*100</f>
        <v>4.9713073852295508</v>
      </c>
    </row>
    <row r="77" spans="1:8" x14ac:dyDescent="0.25">
      <c r="A77" s="5">
        <f t="shared" si="19"/>
        <v>39373</v>
      </c>
      <c r="B77">
        <v>705.9</v>
      </c>
      <c r="C77">
        <v>475.6</v>
      </c>
      <c r="D77">
        <v>1054.7</v>
      </c>
      <c r="E77">
        <v>1228.8</v>
      </c>
      <c r="F77">
        <f t="shared" si="23"/>
        <v>1760.6</v>
      </c>
      <c r="G77">
        <f t="shared" si="23"/>
        <v>1704.4</v>
      </c>
      <c r="H77" s="20">
        <f t="shared" si="24"/>
        <v>3.2973480403660993</v>
      </c>
    </row>
    <row r="78" spans="1:8" x14ac:dyDescent="0.25">
      <c r="A78" s="5">
        <f t="shared" si="19"/>
        <v>39380</v>
      </c>
      <c r="B78">
        <v>617.20000000000005</v>
      </c>
      <c r="C78">
        <v>510.4</v>
      </c>
      <c r="D78">
        <v>1147.3</v>
      </c>
      <c r="E78">
        <v>1270.0999999999999</v>
      </c>
      <c r="F78">
        <f t="shared" si="23"/>
        <v>1764.5</v>
      </c>
      <c r="G78">
        <f t="shared" si="23"/>
        <v>1780.5</v>
      </c>
      <c r="H78" s="20">
        <f t="shared" si="24"/>
        <v>-0.89862398202752436</v>
      </c>
    </row>
    <row r="79" spans="1:8" x14ac:dyDescent="0.25">
      <c r="A79" s="5">
        <f t="shared" si="19"/>
        <v>39387</v>
      </c>
      <c r="B79">
        <v>556.79999999999995</v>
      </c>
      <c r="C79">
        <v>468.4</v>
      </c>
      <c r="D79">
        <v>1209.2</v>
      </c>
      <c r="E79">
        <v>1312.4</v>
      </c>
      <c r="F79">
        <f t="shared" ref="F79:G81" si="25">+B79+D79</f>
        <v>1766</v>
      </c>
      <c r="G79">
        <f t="shared" si="25"/>
        <v>1780.8000000000002</v>
      </c>
      <c r="H79" s="20">
        <f t="shared" si="24"/>
        <v>-0.83108715184188053</v>
      </c>
    </row>
    <row r="80" spans="1:8" x14ac:dyDescent="0.25">
      <c r="A80" s="5">
        <f t="shared" si="19"/>
        <v>39394</v>
      </c>
      <c r="B80">
        <v>530.6</v>
      </c>
      <c r="C80">
        <v>421</v>
      </c>
      <c r="D80">
        <v>1314.4</v>
      </c>
      <c r="E80">
        <v>1364.1</v>
      </c>
      <c r="F80">
        <f t="shared" si="25"/>
        <v>1845</v>
      </c>
      <c r="G80">
        <f t="shared" si="25"/>
        <v>1785.1</v>
      </c>
      <c r="H80" s="20">
        <f t="shared" si="24"/>
        <v>3.3555543106828845</v>
      </c>
    </row>
    <row r="81" spans="1:8" x14ac:dyDescent="0.25">
      <c r="A81" s="5">
        <f t="shared" si="19"/>
        <v>39401</v>
      </c>
      <c r="B81">
        <v>585.29999999999995</v>
      </c>
      <c r="C81">
        <v>488</v>
      </c>
      <c r="D81">
        <v>1340.2</v>
      </c>
      <c r="E81">
        <v>1364.1</v>
      </c>
      <c r="F81">
        <f t="shared" si="25"/>
        <v>1925.5</v>
      </c>
      <c r="G81">
        <f t="shared" si="25"/>
        <v>1852.1</v>
      </c>
      <c r="H81" s="20">
        <f t="shared" si="24"/>
        <v>3.9630689487608617</v>
      </c>
    </row>
    <row r="82" spans="1:8" x14ac:dyDescent="0.25">
      <c r="A82" s="5">
        <f t="shared" si="19"/>
        <v>39408</v>
      </c>
      <c r="B82">
        <v>669.8</v>
      </c>
      <c r="C82">
        <v>507.2</v>
      </c>
      <c r="D82">
        <v>1345.4</v>
      </c>
      <c r="E82">
        <v>1436.5</v>
      </c>
      <c r="F82">
        <f t="shared" ref="F82:G84" si="26">+B82+D82</f>
        <v>2015.2</v>
      </c>
      <c r="G82">
        <f t="shared" si="26"/>
        <v>1943.7</v>
      </c>
      <c r="H82" s="20">
        <f t="shared" ref="H82:H87" si="27">+(F82/G82-1)*100</f>
        <v>3.6785512167515577</v>
      </c>
    </row>
    <row r="83" spans="1:8" x14ac:dyDescent="0.25">
      <c r="A83" s="5">
        <f t="shared" si="19"/>
        <v>39415</v>
      </c>
      <c r="B83">
        <v>638.9</v>
      </c>
      <c r="C83">
        <v>491.8</v>
      </c>
      <c r="D83">
        <v>1396.9</v>
      </c>
      <c r="E83">
        <v>1544.5</v>
      </c>
      <c r="F83">
        <f t="shared" si="26"/>
        <v>2035.8000000000002</v>
      </c>
      <c r="G83">
        <f t="shared" si="26"/>
        <v>2036.3</v>
      </c>
      <c r="H83" s="20">
        <f t="shared" si="27"/>
        <v>-2.4554338751647808E-2</v>
      </c>
    </row>
    <row r="84" spans="1:8" x14ac:dyDescent="0.25">
      <c r="A84" s="5">
        <f t="shared" si="19"/>
        <v>39422</v>
      </c>
      <c r="B84">
        <v>660.8</v>
      </c>
      <c r="C84">
        <v>549.4</v>
      </c>
      <c r="D84">
        <v>1510</v>
      </c>
      <c r="E84">
        <v>1565.1</v>
      </c>
      <c r="F84">
        <f t="shared" si="26"/>
        <v>2170.8000000000002</v>
      </c>
      <c r="G84">
        <f t="shared" si="26"/>
        <v>2114.5</v>
      </c>
      <c r="H84" s="20">
        <f t="shared" si="27"/>
        <v>2.6625679829747062</v>
      </c>
    </row>
    <row r="85" spans="1:8" x14ac:dyDescent="0.25">
      <c r="A85" s="5">
        <f t="shared" si="19"/>
        <v>39429</v>
      </c>
      <c r="B85">
        <v>705.8</v>
      </c>
      <c r="C85">
        <v>659.8</v>
      </c>
      <c r="D85">
        <v>1583.8</v>
      </c>
      <c r="E85">
        <v>1585.7</v>
      </c>
      <c r="F85">
        <f t="shared" ref="F85:G87" si="28">+B85+D85</f>
        <v>2289.6</v>
      </c>
      <c r="G85">
        <f t="shared" si="28"/>
        <v>2245.5</v>
      </c>
      <c r="H85" s="20">
        <f t="shared" si="27"/>
        <v>1.9639278557114226</v>
      </c>
    </row>
    <row r="86" spans="1:8" x14ac:dyDescent="0.25">
      <c r="A86" s="5">
        <f t="shared" si="19"/>
        <v>39436</v>
      </c>
      <c r="B86">
        <v>920.1</v>
      </c>
      <c r="C86">
        <v>691</v>
      </c>
      <c r="D86">
        <v>1604.4</v>
      </c>
      <c r="E86">
        <v>1647.5</v>
      </c>
      <c r="F86">
        <f t="shared" si="28"/>
        <v>2524.5</v>
      </c>
      <c r="G86">
        <f t="shared" si="28"/>
        <v>2338.5</v>
      </c>
      <c r="H86" s="20">
        <f t="shared" si="27"/>
        <v>7.9538165490699253</v>
      </c>
    </row>
    <row r="87" spans="1:8" x14ac:dyDescent="0.25">
      <c r="A87" s="5">
        <f t="shared" si="19"/>
        <v>39443</v>
      </c>
      <c r="B87">
        <v>897.2</v>
      </c>
      <c r="C87">
        <v>645.79999999999995</v>
      </c>
      <c r="D87">
        <v>1627.4</v>
      </c>
      <c r="E87">
        <v>1693.9</v>
      </c>
      <c r="F87">
        <f t="shared" si="28"/>
        <v>2524.6000000000004</v>
      </c>
      <c r="G87">
        <f t="shared" si="28"/>
        <v>2339.6999999999998</v>
      </c>
      <c r="H87" s="20">
        <f t="shared" si="27"/>
        <v>7.902722571269849</v>
      </c>
    </row>
    <row r="88" spans="1:8" x14ac:dyDescent="0.25">
      <c r="A88" s="5">
        <f t="shared" si="19"/>
        <v>39450</v>
      </c>
      <c r="B88">
        <v>867.2</v>
      </c>
      <c r="C88">
        <v>581.1</v>
      </c>
      <c r="D88">
        <v>1672.8</v>
      </c>
      <c r="E88">
        <v>1759.3</v>
      </c>
      <c r="F88">
        <f t="shared" ref="F88:G90" si="29">+B88+D88</f>
        <v>2540</v>
      </c>
      <c r="G88">
        <f t="shared" si="29"/>
        <v>2340.4</v>
      </c>
      <c r="H88" s="20">
        <f t="shared" ref="H88:H93" si="30">+(F88/G88-1)*100</f>
        <v>8.5284566740728032</v>
      </c>
    </row>
    <row r="89" spans="1:8" x14ac:dyDescent="0.25">
      <c r="A89" s="5">
        <f t="shared" si="19"/>
        <v>39457</v>
      </c>
      <c r="B89">
        <v>420.5</v>
      </c>
      <c r="C89">
        <v>401.1</v>
      </c>
      <c r="D89">
        <v>1650.9</v>
      </c>
      <c r="E89">
        <v>1363.5</v>
      </c>
      <c r="F89">
        <f t="shared" si="29"/>
        <v>2071.4</v>
      </c>
      <c r="G89">
        <f t="shared" si="29"/>
        <v>1764.6</v>
      </c>
      <c r="H89" s="20">
        <f t="shared" si="30"/>
        <v>17.386376515924297</v>
      </c>
    </row>
    <row r="90" spans="1:8" x14ac:dyDescent="0.25">
      <c r="A90" s="5">
        <f t="shared" si="19"/>
        <v>39464</v>
      </c>
      <c r="B90">
        <v>837.3</v>
      </c>
      <c r="C90">
        <v>637.20000000000005</v>
      </c>
      <c r="D90">
        <v>1922.9</v>
      </c>
      <c r="E90">
        <v>1903.8</v>
      </c>
      <c r="F90">
        <f t="shared" si="29"/>
        <v>2760.2</v>
      </c>
      <c r="G90">
        <f t="shared" si="29"/>
        <v>2541</v>
      </c>
      <c r="H90" s="20">
        <f t="shared" si="30"/>
        <v>8.626524990161343</v>
      </c>
    </row>
    <row r="91" spans="1:8" x14ac:dyDescent="0.25">
      <c r="A91" s="5">
        <f t="shared" si="19"/>
        <v>39471</v>
      </c>
      <c r="B91">
        <v>929.1</v>
      </c>
      <c r="C91">
        <v>621.5</v>
      </c>
      <c r="D91">
        <v>1969.3</v>
      </c>
      <c r="E91">
        <v>1992</v>
      </c>
      <c r="F91">
        <f t="shared" ref="F91:G93" si="31">+B91+D91</f>
        <v>2898.4</v>
      </c>
      <c r="G91">
        <f t="shared" si="31"/>
        <v>2613.5</v>
      </c>
      <c r="H91" s="20">
        <f t="shared" si="30"/>
        <v>10.901090491677824</v>
      </c>
    </row>
    <row r="92" spans="1:8" x14ac:dyDescent="0.25">
      <c r="A92" s="5">
        <f t="shared" si="19"/>
        <v>39478</v>
      </c>
      <c r="B92">
        <v>853.4</v>
      </c>
      <c r="C92">
        <v>572.6</v>
      </c>
      <c r="D92">
        <v>2046.4</v>
      </c>
      <c r="E92">
        <v>2053.8000000000002</v>
      </c>
      <c r="F92">
        <f t="shared" si="31"/>
        <v>2899.8</v>
      </c>
      <c r="G92">
        <f t="shared" si="31"/>
        <v>2626.4</v>
      </c>
      <c r="H92" s="20">
        <f t="shared" si="30"/>
        <v>10.409686262564733</v>
      </c>
    </row>
    <row r="93" spans="1:8" x14ac:dyDescent="0.25">
      <c r="A93" s="5">
        <f t="shared" si="19"/>
        <v>39485</v>
      </c>
      <c r="B93">
        <v>904.4</v>
      </c>
      <c r="C93">
        <v>500.9</v>
      </c>
      <c r="D93">
        <v>2087.6</v>
      </c>
      <c r="E93">
        <v>2188</v>
      </c>
      <c r="F93">
        <f t="shared" si="31"/>
        <v>2992</v>
      </c>
      <c r="G93">
        <f t="shared" si="31"/>
        <v>2688.9</v>
      </c>
      <c r="H93" s="20">
        <f t="shared" si="30"/>
        <v>11.272267469969123</v>
      </c>
    </row>
    <row r="94" spans="1:8" x14ac:dyDescent="0.25">
      <c r="A94" s="5">
        <f t="shared" si="19"/>
        <v>39492</v>
      </c>
      <c r="B94">
        <v>865.5</v>
      </c>
      <c r="C94">
        <v>568.6</v>
      </c>
      <c r="D94">
        <v>2190.6</v>
      </c>
      <c r="E94">
        <v>2234.4</v>
      </c>
      <c r="F94">
        <f t="shared" ref="F94:G96" si="32">+B94+D94</f>
        <v>3056.1</v>
      </c>
      <c r="G94">
        <f t="shared" si="32"/>
        <v>2803</v>
      </c>
      <c r="H94" s="20">
        <f t="shared" ref="H94:H99" si="33">+(F94/G94-1)*100</f>
        <v>9.0296111309311478</v>
      </c>
    </row>
    <row r="95" spans="1:8" x14ac:dyDescent="0.25">
      <c r="A95" s="5">
        <f t="shared" si="19"/>
        <v>39499</v>
      </c>
      <c r="B95">
        <v>853.4</v>
      </c>
      <c r="C95">
        <v>526.79999999999995</v>
      </c>
      <c r="D95">
        <v>2313.1999999999998</v>
      </c>
      <c r="E95">
        <v>2356.1999999999998</v>
      </c>
      <c r="F95">
        <f t="shared" si="32"/>
        <v>3166.6</v>
      </c>
      <c r="G95">
        <f t="shared" si="32"/>
        <v>2883</v>
      </c>
      <c r="H95" s="20">
        <f t="shared" si="33"/>
        <v>9.8369753728754681</v>
      </c>
    </row>
    <row r="96" spans="1:8" x14ac:dyDescent="0.25">
      <c r="A96" s="5">
        <f t="shared" si="19"/>
        <v>39506</v>
      </c>
      <c r="B96">
        <v>782</v>
      </c>
      <c r="C96">
        <v>595.6</v>
      </c>
      <c r="D96">
        <v>2384.9</v>
      </c>
      <c r="E96">
        <v>2384.1999999999998</v>
      </c>
      <c r="F96">
        <f t="shared" si="32"/>
        <v>3166.9</v>
      </c>
      <c r="G96">
        <f t="shared" si="32"/>
        <v>2979.7999999999997</v>
      </c>
      <c r="H96" s="20">
        <f t="shared" si="33"/>
        <v>6.2789448956305893</v>
      </c>
    </row>
    <row r="97" spans="1:9" x14ac:dyDescent="0.25">
      <c r="A97" s="5">
        <f t="shared" si="19"/>
        <v>39513</v>
      </c>
      <c r="B97">
        <v>836.1</v>
      </c>
      <c r="C97">
        <v>616.9</v>
      </c>
      <c r="D97">
        <v>2405.5</v>
      </c>
      <c r="E97">
        <v>2384.6</v>
      </c>
      <c r="F97">
        <f t="shared" ref="F97:G99" si="34">+B97+D97</f>
        <v>3241.6</v>
      </c>
      <c r="G97">
        <f t="shared" si="34"/>
        <v>3001.5</v>
      </c>
      <c r="H97" s="20">
        <f t="shared" si="33"/>
        <v>7.9993336665000747</v>
      </c>
    </row>
    <row r="98" spans="1:9" x14ac:dyDescent="0.25">
      <c r="A98" s="5">
        <f t="shared" si="19"/>
        <v>39520</v>
      </c>
      <c r="B98">
        <v>879.3</v>
      </c>
      <c r="C98">
        <v>687.1</v>
      </c>
      <c r="D98">
        <v>2405.6</v>
      </c>
      <c r="E98">
        <v>2387.3000000000002</v>
      </c>
      <c r="F98">
        <f t="shared" si="34"/>
        <v>3284.8999999999996</v>
      </c>
      <c r="G98">
        <f t="shared" si="34"/>
        <v>3074.4</v>
      </c>
      <c r="H98" s="20">
        <f t="shared" si="33"/>
        <v>6.8468644288316227</v>
      </c>
    </row>
    <row r="99" spans="1:9" x14ac:dyDescent="0.25">
      <c r="A99" s="5">
        <f t="shared" si="19"/>
        <v>39527</v>
      </c>
      <c r="B99">
        <v>805.6</v>
      </c>
      <c r="C99">
        <v>583.1</v>
      </c>
      <c r="D99">
        <v>2534.4</v>
      </c>
      <c r="E99">
        <v>2505.4</v>
      </c>
      <c r="F99">
        <f t="shared" si="34"/>
        <v>3340</v>
      </c>
      <c r="G99">
        <f t="shared" si="34"/>
        <v>3088.5</v>
      </c>
      <c r="H99" s="20">
        <f t="shared" si="33"/>
        <v>8.1431115428201473</v>
      </c>
    </row>
    <row r="100" spans="1:9" x14ac:dyDescent="0.25">
      <c r="A100" s="5">
        <f t="shared" si="19"/>
        <v>39534</v>
      </c>
      <c r="B100">
        <v>687.7</v>
      </c>
      <c r="C100">
        <v>601.79999999999995</v>
      </c>
      <c r="D100">
        <v>2652.8</v>
      </c>
      <c r="E100">
        <v>2526.1999999999998</v>
      </c>
      <c r="F100">
        <f t="shared" ref="F100:G102" si="35">+B100+D100</f>
        <v>3340.5</v>
      </c>
      <c r="G100">
        <f t="shared" si="35"/>
        <v>3128</v>
      </c>
      <c r="H100" s="20">
        <f t="shared" ref="H100:H105" si="36">+(F100/G100-1)*100</f>
        <v>6.7934782608695565</v>
      </c>
    </row>
    <row r="101" spans="1:9" x14ac:dyDescent="0.25">
      <c r="A101" s="5">
        <f t="shared" si="19"/>
        <v>39541</v>
      </c>
      <c r="B101">
        <v>640.6</v>
      </c>
      <c r="C101">
        <v>632.70000000000005</v>
      </c>
      <c r="D101">
        <v>2704.3</v>
      </c>
      <c r="E101">
        <v>2639.5</v>
      </c>
      <c r="F101">
        <f t="shared" si="35"/>
        <v>3344.9</v>
      </c>
      <c r="G101">
        <f t="shared" si="35"/>
        <v>3272.2</v>
      </c>
      <c r="H101" s="20">
        <f t="shared" si="36"/>
        <v>2.2217468369904125</v>
      </c>
    </row>
    <row r="102" spans="1:9" x14ac:dyDescent="0.25">
      <c r="A102" s="5">
        <f t="shared" si="19"/>
        <v>39548</v>
      </c>
      <c r="B102">
        <v>595.1</v>
      </c>
      <c r="C102">
        <v>627</v>
      </c>
      <c r="D102">
        <v>2750.7</v>
      </c>
      <c r="E102">
        <v>2715.8</v>
      </c>
      <c r="F102">
        <f t="shared" si="35"/>
        <v>3345.7999999999997</v>
      </c>
      <c r="G102">
        <f t="shared" si="35"/>
        <v>3342.8</v>
      </c>
      <c r="H102" s="20">
        <f t="shared" si="36"/>
        <v>8.9745123848250508E-2</v>
      </c>
    </row>
    <row r="103" spans="1:9" x14ac:dyDescent="0.25">
      <c r="A103" s="5">
        <f t="shared" si="19"/>
        <v>39555</v>
      </c>
      <c r="B103">
        <v>567.9</v>
      </c>
      <c r="C103">
        <v>712.7</v>
      </c>
      <c r="D103">
        <v>2779.1</v>
      </c>
      <c r="E103">
        <v>2736.4</v>
      </c>
      <c r="F103">
        <f t="shared" ref="F103:G105" si="37">+B103+D103</f>
        <v>3347</v>
      </c>
      <c r="G103">
        <f t="shared" si="37"/>
        <v>3449.1000000000004</v>
      </c>
      <c r="H103" s="20">
        <f t="shared" si="36"/>
        <v>-2.9601925139891683</v>
      </c>
    </row>
    <row r="104" spans="1:9" x14ac:dyDescent="0.25">
      <c r="A104" s="5">
        <f t="shared" si="19"/>
        <v>39562</v>
      </c>
      <c r="B104">
        <v>560.9</v>
      </c>
      <c r="C104">
        <v>635.6</v>
      </c>
      <c r="D104">
        <v>2811.9</v>
      </c>
      <c r="E104">
        <v>2817.5</v>
      </c>
      <c r="F104">
        <f t="shared" si="37"/>
        <v>3372.8</v>
      </c>
      <c r="G104">
        <f t="shared" si="37"/>
        <v>3453.1</v>
      </c>
      <c r="H104" s="20">
        <f t="shared" si="36"/>
        <v>-2.3254467000666024</v>
      </c>
    </row>
    <row r="105" spans="1:9" x14ac:dyDescent="0.25">
      <c r="A105" s="5">
        <f t="shared" si="19"/>
        <v>39569</v>
      </c>
      <c r="B105">
        <v>452.6</v>
      </c>
      <c r="C105">
        <v>569.6</v>
      </c>
      <c r="D105">
        <v>2949.6</v>
      </c>
      <c r="E105">
        <v>2884.4</v>
      </c>
      <c r="F105">
        <f t="shared" si="37"/>
        <v>3402.2</v>
      </c>
      <c r="G105">
        <f t="shared" si="37"/>
        <v>3454</v>
      </c>
      <c r="H105" s="20">
        <f t="shared" si="36"/>
        <v>-1.499710480602201</v>
      </c>
      <c r="I105">
        <v>187.5</v>
      </c>
    </row>
    <row r="106" spans="1:9" x14ac:dyDescent="0.25">
      <c r="A106" s="5">
        <f t="shared" si="19"/>
        <v>39576</v>
      </c>
      <c r="B106">
        <v>383.4</v>
      </c>
      <c r="C106">
        <v>451.4</v>
      </c>
      <c r="D106">
        <v>3040.7</v>
      </c>
      <c r="E106">
        <v>3052.3</v>
      </c>
      <c r="F106">
        <f t="shared" ref="F106:G108" si="38">+B106+D106</f>
        <v>3424.1</v>
      </c>
      <c r="G106">
        <f t="shared" si="38"/>
        <v>3503.7000000000003</v>
      </c>
      <c r="H106" s="20">
        <f t="shared" ref="H106:H111" si="39">+(F106/G106-1)*100</f>
        <v>-2.2718840083340575</v>
      </c>
      <c r="I106">
        <v>187.5</v>
      </c>
    </row>
    <row r="107" spans="1:9" x14ac:dyDescent="0.25">
      <c r="A107" s="5">
        <f t="shared" si="19"/>
        <v>39583</v>
      </c>
      <c r="B107">
        <v>354.4</v>
      </c>
      <c r="C107">
        <v>399.5</v>
      </c>
      <c r="D107">
        <v>3112.6</v>
      </c>
      <c r="E107">
        <v>3130.3</v>
      </c>
      <c r="F107">
        <f t="shared" si="38"/>
        <v>3467</v>
      </c>
      <c r="G107">
        <f t="shared" si="38"/>
        <v>3529.8</v>
      </c>
      <c r="H107" s="20">
        <f t="shared" si="39"/>
        <v>-1.7791376281942384</v>
      </c>
      <c r="I107">
        <v>216.3</v>
      </c>
    </row>
    <row r="108" spans="1:9" x14ac:dyDescent="0.25">
      <c r="A108" s="5">
        <f t="shared" si="19"/>
        <v>39590</v>
      </c>
      <c r="B108">
        <v>284.8</v>
      </c>
      <c r="C108">
        <v>250.8</v>
      </c>
      <c r="D108">
        <v>3180.3</v>
      </c>
      <c r="E108">
        <v>3181.3</v>
      </c>
      <c r="F108">
        <f t="shared" si="38"/>
        <v>3465.1000000000004</v>
      </c>
      <c r="G108">
        <f t="shared" si="38"/>
        <v>3432.1000000000004</v>
      </c>
      <c r="H108" s="20">
        <f t="shared" si="39"/>
        <v>0.96151044549983578</v>
      </c>
      <c r="I108">
        <v>242.9</v>
      </c>
    </row>
    <row r="109" spans="1:9" x14ac:dyDescent="0.25">
      <c r="A109" s="5">
        <f t="shared" si="19"/>
        <v>39597</v>
      </c>
      <c r="B109">
        <v>177.6</v>
      </c>
      <c r="C109">
        <v>205.2</v>
      </c>
      <c r="D109">
        <v>3319.4</v>
      </c>
      <c r="E109">
        <v>3227.7</v>
      </c>
      <c r="F109">
        <f t="shared" ref="F109:G111" si="40">+B109+D109</f>
        <v>3497</v>
      </c>
      <c r="G109">
        <f t="shared" si="40"/>
        <v>3432.8999999999996</v>
      </c>
      <c r="H109" s="20">
        <f t="shared" si="39"/>
        <v>1.8672259605581498</v>
      </c>
      <c r="I109">
        <v>262.8</v>
      </c>
    </row>
    <row r="110" spans="1:9" x14ac:dyDescent="0.25">
      <c r="A110" s="5">
        <f t="shared" si="19"/>
        <v>39604</v>
      </c>
      <c r="B110">
        <v>501.5</v>
      </c>
      <c r="C110">
        <v>449.2</v>
      </c>
      <c r="D110">
        <v>97.8</v>
      </c>
      <c r="E110">
        <v>57</v>
      </c>
      <c r="F110">
        <f t="shared" si="40"/>
        <v>599.29999999999995</v>
      </c>
      <c r="G110">
        <f t="shared" si="40"/>
        <v>506.2</v>
      </c>
      <c r="H110" s="20">
        <f t="shared" si="39"/>
        <v>18.391939944685888</v>
      </c>
    </row>
    <row r="111" spans="1:9" x14ac:dyDescent="0.25">
      <c r="A111" s="5">
        <f t="shared" si="19"/>
        <v>39611</v>
      </c>
      <c r="B111">
        <v>501.5</v>
      </c>
      <c r="C111">
        <v>449.2</v>
      </c>
      <c r="D111">
        <v>97.8</v>
      </c>
      <c r="E111">
        <v>57</v>
      </c>
      <c r="F111">
        <f t="shared" si="40"/>
        <v>599.29999999999995</v>
      </c>
      <c r="G111">
        <f t="shared" si="40"/>
        <v>506.2</v>
      </c>
      <c r="H111" s="20">
        <f t="shared" si="39"/>
        <v>18.391939944685888</v>
      </c>
    </row>
    <row r="112" spans="1:9" x14ac:dyDescent="0.25">
      <c r="A112" s="5">
        <f t="shared" si="19"/>
        <v>39618</v>
      </c>
      <c r="B112">
        <v>756.8</v>
      </c>
      <c r="C112">
        <v>424.9</v>
      </c>
      <c r="D112">
        <v>162.69999999999999</v>
      </c>
      <c r="E112">
        <v>153.5</v>
      </c>
      <c r="F112">
        <f t="shared" ref="F112:G114" si="41">+B112+D112</f>
        <v>919.5</v>
      </c>
      <c r="G112">
        <f t="shared" si="41"/>
        <v>578.4</v>
      </c>
      <c r="H112" s="20">
        <f t="shared" ref="H112:H117" si="42">+(F112/G112-1)*100</f>
        <v>58.973029045643166</v>
      </c>
    </row>
    <row r="113" spans="1:8" x14ac:dyDescent="0.25">
      <c r="A113" s="5">
        <f t="shared" si="19"/>
        <v>39625</v>
      </c>
      <c r="B113">
        <v>879.5</v>
      </c>
      <c r="C113">
        <v>393.1</v>
      </c>
      <c r="D113">
        <v>189.5</v>
      </c>
      <c r="E113">
        <v>214.6</v>
      </c>
      <c r="F113">
        <f t="shared" si="41"/>
        <v>1069</v>
      </c>
      <c r="G113">
        <f t="shared" si="41"/>
        <v>607.70000000000005</v>
      </c>
      <c r="H113" s="20">
        <f t="shared" si="42"/>
        <v>75.909165706763176</v>
      </c>
    </row>
    <row r="114" spans="1:8" x14ac:dyDescent="0.25">
      <c r="A114" s="5">
        <f t="shared" si="19"/>
        <v>39632</v>
      </c>
      <c r="B114">
        <v>942.1</v>
      </c>
      <c r="C114">
        <v>363</v>
      </c>
      <c r="D114">
        <v>211.1</v>
      </c>
      <c r="E114">
        <v>245.6</v>
      </c>
      <c r="F114">
        <f t="shared" si="41"/>
        <v>1153.2</v>
      </c>
      <c r="G114">
        <f t="shared" si="41"/>
        <v>608.6</v>
      </c>
      <c r="H114" s="20">
        <f t="shared" si="42"/>
        <v>89.484061781137029</v>
      </c>
    </row>
    <row r="115" spans="1:8" x14ac:dyDescent="0.25">
      <c r="A115" s="5">
        <f t="shared" si="19"/>
        <v>39639</v>
      </c>
      <c r="B115">
        <v>1078.2</v>
      </c>
      <c r="C115">
        <v>404.2</v>
      </c>
      <c r="D115">
        <v>211.1</v>
      </c>
      <c r="E115">
        <v>286.8</v>
      </c>
      <c r="F115">
        <f t="shared" ref="F115:G117" si="43">+B115+D115</f>
        <v>1289.3</v>
      </c>
      <c r="G115">
        <f t="shared" si="43"/>
        <v>691</v>
      </c>
      <c r="H115" s="20">
        <f t="shared" si="42"/>
        <v>86.584659913169304</v>
      </c>
    </row>
    <row r="116" spans="1:8" x14ac:dyDescent="0.25">
      <c r="A116" s="5">
        <f t="shared" si="19"/>
        <v>39646</v>
      </c>
      <c r="B116">
        <v>1057.7</v>
      </c>
      <c r="C116">
        <v>438.7</v>
      </c>
      <c r="D116">
        <v>239.9</v>
      </c>
      <c r="E116">
        <v>340.3</v>
      </c>
      <c r="F116">
        <f t="shared" si="43"/>
        <v>1297.6000000000001</v>
      </c>
      <c r="G116">
        <f t="shared" si="43"/>
        <v>779</v>
      </c>
      <c r="H116" s="20">
        <f t="shared" si="42"/>
        <v>66.572528883183594</v>
      </c>
    </row>
    <row r="117" spans="1:8" x14ac:dyDescent="0.25">
      <c r="A117" s="5">
        <f t="shared" si="19"/>
        <v>39653</v>
      </c>
      <c r="B117">
        <v>1048.5999999999999</v>
      </c>
      <c r="C117">
        <v>357.6</v>
      </c>
      <c r="D117">
        <v>280.7</v>
      </c>
      <c r="E117">
        <v>428.4</v>
      </c>
      <c r="F117">
        <f t="shared" si="43"/>
        <v>1329.3</v>
      </c>
      <c r="G117">
        <f t="shared" si="43"/>
        <v>786</v>
      </c>
      <c r="H117" s="20">
        <f t="shared" si="42"/>
        <v>69.122137404580158</v>
      </c>
    </row>
    <row r="118" spans="1:8" x14ac:dyDescent="0.25">
      <c r="A118" s="5">
        <f t="shared" si="19"/>
        <v>39660</v>
      </c>
      <c r="B118">
        <v>964.8</v>
      </c>
      <c r="C118">
        <v>387.6</v>
      </c>
      <c r="D118">
        <v>407.7</v>
      </c>
      <c r="E118">
        <v>495.3</v>
      </c>
      <c r="F118">
        <f t="shared" ref="F118:G120" si="44">+B118+D118</f>
        <v>1372.5</v>
      </c>
      <c r="G118">
        <f t="shared" si="44"/>
        <v>882.90000000000009</v>
      </c>
      <c r="H118" s="20">
        <f t="shared" ref="H118:H123" si="45">+(F118/G118-1)*100</f>
        <v>55.453618756371029</v>
      </c>
    </row>
    <row r="119" spans="1:8" x14ac:dyDescent="0.25">
      <c r="A119" s="5">
        <f t="shared" si="19"/>
        <v>39667</v>
      </c>
      <c r="B119">
        <v>989.8</v>
      </c>
      <c r="C119">
        <v>431.4</v>
      </c>
      <c r="D119">
        <v>450</v>
      </c>
      <c r="E119">
        <v>583.5</v>
      </c>
      <c r="F119">
        <f t="shared" si="44"/>
        <v>1439.8</v>
      </c>
      <c r="G119">
        <f t="shared" si="44"/>
        <v>1014.9</v>
      </c>
      <c r="H119" s="20">
        <f t="shared" si="45"/>
        <v>41.866193713666377</v>
      </c>
    </row>
    <row r="120" spans="1:8" x14ac:dyDescent="0.25">
      <c r="A120" s="5">
        <f t="shared" si="19"/>
        <v>39674</v>
      </c>
      <c r="B120">
        <v>891.6</v>
      </c>
      <c r="C120">
        <v>445.8</v>
      </c>
      <c r="D120">
        <v>549</v>
      </c>
      <c r="E120">
        <v>614.5</v>
      </c>
      <c r="F120">
        <f t="shared" si="44"/>
        <v>1440.6</v>
      </c>
      <c r="G120">
        <f t="shared" si="44"/>
        <v>1060.3</v>
      </c>
      <c r="H120" s="20">
        <f t="shared" si="45"/>
        <v>35.867207394133736</v>
      </c>
    </row>
    <row r="121" spans="1:8" x14ac:dyDescent="0.25">
      <c r="A121" s="5">
        <f t="shared" si="19"/>
        <v>39681</v>
      </c>
      <c r="B121">
        <v>817.6</v>
      </c>
      <c r="C121">
        <v>404.6</v>
      </c>
      <c r="D121">
        <v>644.20000000000005</v>
      </c>
      <c r="E121">
        <v>676.3</v>
      </c>
      <c r="F121">
        <f t="shared" ref="F121:G123" si="46">+B121+D121</f>
        <v>1461.8000000000002</v>
      </c>
      <c r="G121">
        <f t="shared" si="46"/>
        <v>1080.9000000000001</v>
      </c>
      <c r="H121" s="20">
        <f t="shared" si="45"/>
        <v>35.239152558053476</v>
      </c>
    </row>
    <row r="122" spans="1:8" x14ac:dyDescent="0.25">
      <c r="A122" s="5">
        <f t="shared" si="19"/>
        <v>39688</v>
      </c>
      <c r="B122">
        <v>879.7</v>
      </c>
      <c r="C122">
        <v>379.6</v>
      </c>
      <c r="D122">
        <v>669.5</v>
      </c>
      <c r="E122">
        <v>722.7</v>
      </c>
      <c r="F122">
        <f t="shared" si="46"/>
        <v>1549.2</v>
      </c>
      <c r="G122">
        <f t="shared" si="46"/>
        <v>1102.3000000000002</v>
      </c>
      <c r="H122" s="20">
        <f t="shared" si="45"/>
        <v>40.542502041186587</v>
      </c>
    </row>
    <row r="123" spans="1:8" x14ac:dyDescent="0.25">
      <c r="A123" s="5">
        <f t="shared" si="19"/>
        <v>39695</v>
      </c>
      <c r="B123">
        <v>810.1</v>
      </c>
      <c r="C123">
        <v>499.5</v>
      </c>
      <c r="D123">
        <v>846.5</v>
      </c>
      <c r="E123">
        <v>763.9</v>
      </c>
      <c r="F123">
        <f t="shared" si="46"/>
        <v>1656.6</v>
      </c>
      <c r="G123">
        <f t="shared" si="46"/>
        <v>1263.4000000000001</v>
      </c>
      <c r="H123" s="20">
        <f t="shared" si="45"/>
        <v>31.122368212759199</v>
      </c>
    </row>
    <row r="124" spans="1:8" x14ac:dyDescent="0.25">
      <c r="A124" s="5">
        <f t="shared" si="19"/>
        <v>39702</v>
      </c>
      <c r="B124">
        <v>841.2</v>
      </c>
      <c r="C124">
        <v>541.79999999999995</v>
      </c>
      <c r="D124">
        <v>931.1</v>
      </c>
      <c r="E124">
        <v>815.5</v>
      </c>
      <c r="F124">
        <f t="shared" ref="F124:G126" si="47">+B124+D124</f>
        <v>1772.3000000000002</v>
      </c>
      <c r="G124">
        <f t="shared" si="47"/>
        <v>1357.3</v>
      </c>
      <c r="H124" s="20">
        <f t="shared" ref="H124:H129" si="48">+(F124/G124-1)*100</f>
        <v>30.575407058130132</v>
      </c>
    </row>
    <row r="125" spans="1:8" x14ac:dyDescent="0.25">
      <c r="A125" s="5">
        <f t="shared" si="19"/>
        <v>39709</v>
      </c>
      <c r="B125">
        <v>727.3</v>
      </c>
      <c r="C125">
        <v>615.70000000000005</v>
      </c>
      <c r="D125">
        <v>1081.3</v>
      </c>
      <c r="E125">
        <v>856.6</v>
      </c>
      <c r="F125">
        <f t="shared" si="47"/>
        <v>1808.6</v>
      </c>
      <c r="G125">
        <f t="shared" si="47"/>
        <v>1472.3000000000002</v>
      </c>
      <c r="H125" s="20">
        <f t="shared" si="48"/>
        <v>22.841812130679862</v>
      </c>
    </row>
    <row r="126" spans="1:8" x14ac:dyDescent="0.25">
      <c r="A126" s="5">
        <f t="shared" si="19"/>
        <v>39716</v>
      </c>
      <c r="B126">
        <v>650.5</v>
      </c>
      <c r="C126">
        <v>538.29999999999995</v>
      </c>
      <c r="D126">
        <v>1206.9000000000001</v>
      </c>
      <c r="E126">
        <v>935.5</v>
      </c>
      <c r="F126">
        <f t="shared" si="47"/>
        <v>1857.4</v>
      </c>
      <c r="G126">
        <f t="shared" si="47"/>
        <v>1473.8</v>
      </c>
      <c r="H126" s="20">
        <f t="shared" si="48"/>
        <v>26.02795494639707</v>
      </c>
    </row>
    <row r="127" spans="1:8" x14ac:dyDescent="0.25">
      <c r="A127" s="5">
        <f t="shared" si="19"/>
        <v>39723</v>
      </c>
      <c r="B127">
        <v>626.70000000000005</v>
      </c>
      <c r="C127">
        <v>634</v>
      </c>
      <c r="D127">
        <v>1231.0999999999999</v>
      </c>
      <c r="E127">
        <v>956.2</v>
      </c>
      <c r="F127">
        <f t="shared" ref="F127:G129" si="49">+B127+D127</f>
        <v>1857.8</v>
      </c>
      <c r="G127">
        <f t="shared" si="49"/>
        <v>1590.2</v>
      </c>
      <c r="H127" s="20">
        <f t="shared" si="48"/>
        <v>16.828071940636402</v>
      </c>
    </row>
    <row r="128" spans="1:8" x14ac:dyDescent="0.25">
      <c r="A128" s="5">
        <f t="shared" si="19"/>
        <v>39730</v>
      </c>
      <c r="B128">
        <v>605.1</v>
      </c>
      <c r="C128">
        <v>684.5</v>
      </c>
      <c r="D128">
        <v>1273.4000000000001</v>
      </c>
      <c r="E128">
        <v>998.4</v>
      </c>
      <c r="F128">
        <f t="shared" si="49"/>
        <v>1878.5</v>
      </c>
      <c r="G128">
        <f t="shared" si="49"/>
        <v>1682.9</v>
      </c>
      <c r="H128" s="20">
        <f t="shared" si="48"/>
        <v>11.622793986570802</v>
      </c>
    </row>
    <row r="129" spans="1:8" x14ac:dyDescent="0.25">
      <c r="A129" s="5">
        <f t="shared" si="19"/>
        <v>39737</v>
      </c>
      <c r="B129">
        <v>491.7</v>
      </c>
      <c r="C129">
        <v>705.9</v>
      </c>
      <c r="D129">
        <v>1386.8</v>
      </c>
      <c r="E129">
        <v>1054.7</v>
      </c>
      <c r="F129">
        <f t="shared" si="49"/>
        <v>1878.5</v>
      </c>
      <c r="G129">
        <f t="shared" si="49"/>
        <v>1760.6</v>
      </c>
      <c r="H129" s="20">
        <f t="shared" si="48"/>
        <v>6.696580711121225</v>
      </c>
    </row>
    <row r="130" spans="1:8" x14ac:dyDescent="0.25">
      <c r="A130" s="5">
        <f t="shared" si="19"/>
        <v>39744</v>
      </c>
      <c r="B130">
        <v>446</v>
      </c>
      <c r="C130">
        <v>617.20000000000005</v>
      </c>
      <c r="D130">
        <v>1462.5</v>
      </c>
      <c r="E130">
        <v>1147.3</v>
      </c>
      <c r="F130">
        <f t="shared" ref="F130:G132" si="50">+B130+D130</f>
        <v>1908.5</v>
      </c>
      <c r="G130">
        <f t="shared" si="50"/>
        <v>1764.5</v>
      </c>
      <c r="H130" s="20">
        <f t="shared" ref="H130:H135" si="51">+(F130/G130-1)*100</f>
        <v>8.1609521110796344</v>
      </c>
    </row>
    <row r="131" spans="1:8" x14ac:dyDescent="0.25">
      <c r="A131" s="5">
        <f t="shared" si="19"/>
        <v>39751</v>
      </c>
      <c r="B131">
        <v>435.7</v>
      </c>
      <c r="C131">
        <v>556.79999999999995</v>
      </c>
      <c r="D131">
        <v>1483.1</v>
      </c>
      <c r="E131">
        <v>1209.2</v>
      </c>
      <c r="F131">
        <f t="shared" si="50"/>
        <v>1918.8</v>
      </c>
      <c r="G131">
        <f t="shared" si="50"/>
        <v>1766</v>
      </c>
      <c r="H131" s="20">
        <f t="shared" si="51"/>
        <v>8.6523216308040709</v>
      </c>
    </row>
    <row r="132" spans="1:8" x14ac:dyDescent="0.25">
      <c r="A132" s="5">
        <f t="shared" si="19"/>
        <v>39758</v>
      </c>
      <c r="B132">
        <v>394.9</v>
      </c>
      <c r="C132">
        <v>530.6</v>
      </c>
      <c r="D132">
        <v>1524.5</v>
      </c>
      <c r="E132">
        <v>1314.4</v>
      </c>
      <c r="F132">
        <f t="shared" si="50"/>
        <v>1919.4</v>
      </c>
      <c r="G132">
        <f t="shared" si="50"/>
        <v>1845</v>
      </c>
      <c r="H132" s="20">
        <f t="shared" si="51"/>
        <v>4.0325203252032482</v>
      </c>
    </row>
    <row r="133" spans="1:8" x14ac:dyDescent="0.25">
      <c r="A133" s="5">
        <f t="shared" si="19"/>
        <v>39765</v>
      </c>
      <c r="B133">
        <v>441.2</v>
      </c>
      <c r="C133">
        <v>585.29999999999995</v>
      </c>
      <c r="D133">
        <v>1581.6</v>
      </c>
      <c r="E133">
        <v>1340.2</v>
      </c>
      <c r="F133">
        <f t="shared" ref="F133:G135" si="52">+B133+D133</f>
        <v>2022.8</v>
      </c>
      <c r="G133">
        <f t="shared" si="52"/>
        <v>1925.5</v>
      </c>
      <c r="H133" s="20">
        <f t="shared" si="51"/>
        <v>5.0532329265125853</v>
      </c>
    </row>
    <row r="134" spans="1:8" x14ac:dyDescent="0.25">
      <c r="A134" s="5">
        <f t="shared" si="19"/>
        <v>39772</v>
      </c>
      <c r="B134">
        <v>461.6</v>
      </c>
      <c r="C134">
        <v>669.8</v>
      </c>
      <c r="D134">
        <v>1653.7</v>
      </c>
      <c r="E134">
        <v>1345.4</v>
      </c>
      <c r="F134">
        <f t="shared" si="52"/>
        <v>2115.3000000000002</v>
      </c>
      <c r="G134">
        <f t="shared" si="52"/>
        <v>2015.2</v>
      </c>
      <c r="H134" s="20">
        <f t="shared" si="51"/>
        <v>4.9672489082969395</v>
      </c>
    </row>
    <row r="135" spans="1:8" x14ac:dyDescent="0.25">
      <c r="A135" s="5">
        <f t="shared" si="19"/>
        <v>39779</v>
      </c>
      <c r="B135">
        <v>396.2</v>
      </c>
      <c r="C135">
        <v>638.9</v>
      </c>
      <c r="D135">
        <v>1720.9</v>
      </c>
      <c r="E135">
        <v>1396.9</v>
      </c>
      <c r="F135">
        <f t="shared" si="52"/>
        <v>2117.1</v>
      </c>
      <c r="G135">
        <f t="shared" si="52"/>
        <v>2035.8000000000002</v>
      </c>
      <c r="H135" s="20">
        <f t="shared" si="51"/>
        <v>3.9935160624815724</v>
      </c>
    </row>
    <row r="136" spans="1:8" x14ac:dyDescent="0.25">
      <c r="A136" s="5">
        <f t="shared" si="19"/>
        <v>39786</v>
      </c>
      <c r="B136">
        <v>480.4</v>
      </c>
      <c r="C136">
        <v>660.8</v>
      </c>
      <c r="D136">
        <v>1721.2</v>
      </c>
      <c r="E136">
        <v>1510</v>
      </c>
      <c r="F136">
        <f t="shared" ref="F136:G138" si="53">+B136+D136</f>
        <v>2201.6</v>
      </c>
      <c r="G136">
        <f t="shared" si="53"/>
        <v>2170.8000000000002</v>
      </c>
      <c r="H136" s="20">
        <f t="shared" ref="H136:H141" si="54">+(F136/G136-1)*100</f>
        <v>1.418831767090456</v>
      </c>
    </row>
    <row r="137" spans="1:8" x14ac:dyDescent="0.25">
      <c r="A137" s="5">
        <f t="shared" si="19"/>
        <v>39793</v>
      </c>
      <c r="B137">
        <v>459.9</v>
      </c>
      <c r="C137">
        <v>705.8</v>
      </c>
      <c r="D137">
        <v>1763.4</v>
      </c>
      <c r="E137">
        <v>1583.8</v>
      </c>
      <c r="F137">
        <f t="shared" si="53"/>
        <v>2223.3000000000002</v>
      </c>
      <c r="G137">
        <f t="shared" si="53"/>
        <v>2289.6</v>
      </c>
      <c r="H137" s="20">
        <f t="shared" si="54"/>
        <v>-2.8957023060796505</v>
      </c>
    </row>
    <row r="138" spans="1:8" x14ac:dyDescent="0.25">
      <c r="A138" s="5">
        <f t="shared" si="19"/>
        <v>39800</v>
      </c>
      <c r="B138">
        <v>467.1</v>
      </c>
      <c r="C138">
        <v>920.1</v>
      </c>
      <c r="D138">
        <v>1809.9</v>
      </c>
      <c r="E138">
        <v>1604.4</v>
      </c>
      <c r="F138">
        <f t="shared" si="53"/>
        <v>2277</v>
      </c>
      <c r="G138">
        <f t="shared" si="53"/>
        <v>2524.5</v>
      </c>
      <c r="H138" s="20">
        <f t="shared" si="54"/>
        <v>-9.8039215686274499</v>
      </c>
    </row>
    <row r="139" spans="1:8" x14ac:dyDescent="0.25">
      <c r="A139" s="5">
        <f t="shared" si="19"/>
        <v>39807</v>
      </c>
      <c r="B139">
        <v>467.4</v>
      </c>
      <c r="C139">
        <v>897.2</v>
      </c>
      <c r="D139">
        <v>1809.9</v>
      </c>
      <c r="E139">
        <v>1627.4</v>
      </c>
      <c r="F139">
        <f t="shared" ref="F139:G141" si="55">+B139+D139</f>
        <v>2277.3000000000002</v>
      </c>
      <c r="G139">
        <f t="shared" si="55"/>
        <v>2524.6000000000004</v>
      </c>
      <c r="H139" s="20">
        <f t="shared" si="54"/>
        <v>-9.7956111859304524</v>
      </c>
    </row>
    <row r="140" spans="1:8" x14ac:dyDescent="0.25">
      <c r="A140" s="5">
        <f t="shared" si="19"/>
        <v>39814</v>
      </c>
      <c r="B140">
        <v>447.9</v>
      </c>
      <c r="C140">
        <v>867.2</v>
      </c>
      <c r="D140">
        <v>1830.1</v>
      </c>
      <c r="E140">
        <v>1672.8</v>
      </c>
      <c r="F140">
        <f t="shared" si="55"/>
        <v>2278</v>
      </c>
      <c r="G140">
        <f t="shared" si="55"/>
        <v>2540</v>
      </c>
      <c r="H140" s="20">
        <f t="shared" si="54"/>
        <v>-10.314960629921256</v>
      </c>
    </row>
    <row r="141" spans="1:8" x14ac:dyDescent="0.25">
      <c r="A141" s="5">
        <f t="shared" si="19"/>
        <v>39821</v>
      </c>
      <c r="B141">
        <v>431.4</v>
      </c>
      <c r="C141">
        <v>802.8</v>
      </c>
      <c r="D141">
        <v>1908.4</v>
      </c>
      <c r="E141">
        <v>1672.8</v>
      </c>
      <c r="F141">
        <f t="shared" si="55"/>
        <v>2339.8000000000002</v>
      </c>
      <c r="G141">
        <f t="shared" si="55"/>
        <v>2475.6</v>
      </c>
      <c r="H141" s="20">
        <f t="shared" si="54"/>
        <v>-5.4855388592664251</v>
      </c>
    </row>
    <row r="142" spans="1:8" x14ac:dyDescent="0.25">
      <c r="A142" s="5">
        <f t="shared" si="19"/>
        <v>39828</v>
      </c>
      <c r="B142">
        <v>506.9</v>
      </c>
      <c r="C142">
        <v>837.3</v>
      </c>
      <c r="D142">
        <v>1930.2</v>
      </c>
      <c r="E142">
        <v>1922.9</v>
      </c>
      <c r="F142">
        <f t="shared" ref="F142:G144" si="56">+B142+D142</f>
        <v>2437.1</v>
      </c>
      <c r="G142">
        <f t="shared" si="56"/>
        <v>2760.2</v>
      </c>
      <c r="H142" s="20">
        <f t="shared" ref="H142:H147" si="57">+(F142/G142-1)*100</f>
        <v>-11.705673501920144</v>
      </c>
    </row>
    <row r="143" spans="1:8" x14ac:dyDescent="0.25">
      <c r="A143" s="5">
        <f t="shared" si="19"/>
        <v>39835</v>
      </c>
      <c r="B143">
        <v>430.3</v>
      </c>
      <c r="C143">
        <v>929.1</v>
      </c>
      <c r="D143">
        <v>2008.9</v>
      </c>
      <c r="E143">
        <v>1969.3</v>
      </c>
      <c r="F143">
        <f t="shared" si="56"/>
        <v>2439.2000000000003</v>
      </c>
      <c r="G143">
        <f t="shared" si="56"/>
        <v>2898.4</v>
      </c>
      <c r="H143" s="20">
        <f t="shared" si="57"/>
        <v>-15.843223847640076</v>
      </c>
    </row>
    <row r="144" spans="1:8" x14ac:dyDescent="0.25">
      <c r="A144" s="5">
        <f t="shared" si="19"/>
        <v>39842</v>
      </c>
      <c r="B144">
        <v>367.9</v>
      </c>
      <c r="C144">
        <v>853.4</v>
      </c>
      <c r="D144">
        <v>2072.9</v>
      </c>
      <c r="E144">
        <v>2046.4</v>
      </c>
      <c r="F144">
        <f t="shared" si="56"/>
        <v>2440.8000000000002</v>
      </c>
      <c r="G144">
        <f t="shared" si="56"/>
        <v>2899.8</v>
      </c>
      <c r="H144" s="20">
        <f t="shared" si="57"/>
        <v>-15.828677839851025</v>
      </c>
    </row>
    <row r="145" spans="1:9" x14ac:dyDescent="0.25">
      <c r="A145" s="5">
        <f t="shared" si="19"/>
        <v>39849</v>
      </c>
      <c r="B145">
        <v>331.5</v>
      </c>
      <c r="C145">
        <v>904.4</v>
      </c>
      <c r="D145">
        <v>2175</v>
      </c>
      <c r="E145">
        <v>2087.6</v>
      </c>
      <c r="F145">
        <f t="shared" ref="F145:G147" si="58">+B145+D145</f>
        <v>2506.5</v>
      </c>
      <c r="G145">
        <f t="shared" si="58"/>
        <v>2992</v>
      </c>
      <c r="H145" s="20">
        <f t="shared" si="57"/>
        <v>-16.226604278074863</v>
      </c>
    </row>
    <row r="146" spans="1:9" x14ac:dyDescent="0.25">
      <c r="A146" s="5">
        <f t="shared" si="19"/>
        <v>39856</v>
      </c>
      <c r="B146">
        <v>359.6</v>
      </c>
      <c r="C146">
        <v>865.5</v>
      </c>
      <c r="D146">
        <v>2236.5</v>
      </c>
      <c r="E146">
        <v>2190.6</v>
      </c>
      <c r="F146">
        <f t="shared" si="58"/>
        <v>2596.1</v>
      </c>
      <c r="G146">
        <f t="shared" si="58"/>
        <v>3056.1</v>
      </c>
      <c r="H146" s="20">
        <f t="shared" si="57"/>
        <v>-15.051863486142469</v>
      </c>
    </row>
    <row r="147" spans="1:9" x14ac:dyDescent="0.25">
      <c r="A147" s="5">
        <f t="shared" si="19"/>
        <v>39863</v>
      </c>
      <c r="B147">
        <v>363.3</v>
      </c>
      <c r="C147">
        <v>853.4</v>
      </c>
      <c r="D147">
        <v>2258.1</v>
      </c>
      <c r="E147">
        <v>2313.1999999999998</v>
      </c>
      <c r="F147">
        <f t="shared" si="58"/>
        <v>2621.4</v>
      </c>
      <c r="G147">
        <f t="shared" si="58"/>
        <v>3166.6</v>
      </c>
      <c r="H147" s="20">
        <f t="shared" si="57"/>
        <v>-17.217204572727841</v>
      </c>
    </row>
    <row r="148" spans="1:9" x14ac:dyDescent="0.25">
      <c r="A148" s="5">
        <f t="shared" si="19"/>
        <v>39870</v>
      </c>
      <c r="B148">
        <v>388.8</v>
      </c>
      <c r="C148">
        <v>782</v>
      </c>
      <c r="D148">
        <v>2258.1</v>
      </c>
      <c r="E148">
        <v>2384.9</v>
      </c>
      <c r="F148">
        <f t="shared" ref="F148:G150" si="59">+B148+D148</f>
        <v>2646.9</v>
      </c>
      <c r="G148">
        <f t="shared" si="59"/>
        <v>3166.9</v>
      </c>
      <c r="H148" s="20">
        <f t="shared" ref="H148:H153" si="60">+(F148/G148-1)*100</f>
        <v>-16.419842748429058</v>
      </c>
    </row>
    <row r="149" spans="1:9" x14ac:dyDescent="0.25">
      <c r="A149" s="5">
        <f t="shared" si="19"/>
        <v>39877</v>
      </c>
      <c r="B149">
        <v>482.4</v>
      </c>
      <c r="C149">
        <v>836.1</v>
      </c>
      <c r="D149">
        <v>2300.3000000000002</v>
      </c>
      <c r="E149">
        <v>2405.5</v>
      </c>
      <c r="F149">
        <f t="shared" si="59"/>
        <v>2782.7000000000003</v>
      </c>
      <c r="G149">
        <f t="shared" si="59"/>
        <v>3241.6</v>
      </c>
      <c r="H149" s="20">
        <f t="shared" si="60"/>
        <v>-14.156589338598213</v>
      </c>
    </row>
    <row r="150" spans="1:9" x14ac:dyDescent="0.25">
      <c r="A150" s="5">
        <f t="shared" si="19"/>
        <v>39884</v>
      </c>
      <c r="B150">
        <v>553.70000000000005</v>
      </c>
      <c r="C150">
        <v>879.3</v>
      </c>
      <c r="D150">
        <v>2300.3000000000002</v>
      </c>
      <c r="E150">
        <v>2405.6</v>
      </c>
      <c r="F150">
        <f t="shared" si="59"/>
        <v>2854</v>
      </c>
      <c r="G150">
        <f t="shared" si="59"/>
        <v>3284.8999999999996</v>
      </c>
      <c r="H150" s="20">
        <f t="shared" si="60"/>
        <v>-13.117598709245327</v>
      </c>
    </row>
    <row r="151" spans="1:9" x14ac:dyDescent="0.25">
      <c r="A151" s="5">
        <f t="shared" si="19"/>
        <v>39891</v>
      </c>
      <c r="B151">
        <v>598.79999999999995</v>
      </c>
      <c r="C151">
        <v>805.6</v>
      </c>
      <c r="D151">
        <v>2351.3000000000002</v>
      </c>
      <c r="E151">
        <v>2534.4</v>
      </c>
      <c r="F151">
        <f t="shared" ref="F151:G155" si="61">+B151+D151</f>
        <v>2950.1000000000004</v>
      </c>
      <c r="G151">
        <f t="shared" si="61"/>
        <v>3340</v>
      </c>
      <c r="H151" s="20">
        <f t="shared" si="60"/>
        <v>-11.673652694610769</v>
      </c>
    </row>
    <row r="152" spans="1:9" x14ac:dyDescent="0.25">
      <c r="A152" s="5">
        <f t="shared" si="19"/>
        <v>39898</v>
      </c>
      <c r="B152">
        <v>514.6</v>
      </c>
      <c r="C152">
        <v>687.7</v>
      </c>
      <c r="D152">
        <v>2469.3000000000002</v>
      </c>
      <c r="E152">
        <v>2652.8</v>
      </c>
      <c r="F152">
        <f t="shared" si="61"/>
        <v>2983.9</v>
      </c>
      <c r="G152">
        <f t="shared" si="61"/>
        <v>3340.5</v>
      </c>
      <c r="H152" s="20">
        <f t="shared" si="60"/>
        <v>-10.675048645412366</v>
      </c>
    </row>
    <row r="153" spans="1:9" x14ac:dyDescent="0.25">
      <c r="A153" s="5">
        <f t="shared" si="19"/>
        <v>39905</v>
      </c>
      <c r="B153">
        <v>432.9</v>
      </c>
      <c r="C153">
        <v>640.6</v>
      </c>
      <c r="D153">
        <v>2565.1999999999998</v>
      </c>
      <c r="E153">
        <v>2704.3</v>
      </c>
      <c r="F153">
        <f t="shared" si="61"/>
        <v>2998.1</v>
      </c>
      <c r="G153">
        <f t="shared" si="61"/>
        <v>3344.9</v>
      </c>
      <c r="H153" s="20">
        <f t="shared" si="60"/>
        <v>-10.368022960327671</v>
      </c>
    </row>
    <row r="154" spans="1:9" x14ac:dyDescent="0.25">
      <c r="A154" s="5">
        <f t="shared" si="19"/>
        <v>39912</v>
      </c>
      <c r="B154">
        <v>340.3</v>
      </c>
      <c r="C154">
        <v>595.1</v>
      </c>
      <c r="D154">
        <v>2658.9</v>
      </c>
      <c r="E154">
        <v>2750.7</v>
      </c>
      <c r="F154">
        <f t="shared" si="61"/>
        <v>2999.2000000000003</v>
      </c>
      <c r="G154">
        <f t="shared" si="61"/>
        <v>3345.7999999999997</v>
      </c>
      <c r="H154" s="20">
        <f t="shared" ref="H154:H159" si="62">+(F154/G154-1)*100</f>
        <v>-10.359256381134541</v>
      </c>
    </row>
    <row r="155" spans="1:9" x14ac:dyDescent="0.25">
      <c r="A155" s="5">
        <f t="shared" si="19"/>
        <v>39919</v>
      </c>
      <c r="B155">
        <v>311.39999999999998</v>
      </c>
      <c r="C155">
        <v>567.9</v>
      </c>
      <c r="D155">
        <v>2731.6</v>
      </c>
      <c r="E155">
        <v>2779.1</v>
      </c>
      <c r="F155">
        <f t="shared" si="61"/>
        <v>3043</v>
      </c>
      <c r="G155">
        <f t="shared" si="61"/>
        <v>3347</v>
      </c>
      <c r="H155" s="20">
        <f t="shared" si="62"/>
        <v>-9.0827606812070467</v>
      </c>
    </row>
    <row r="156" spans="1:9" x14ac:dyDescent="0.25">
      <c r="A156" s="5">
        <f t="shared" si="19"/>
        <v>39926</v>
      </c>
      <c r="B156">
        <v>298.10000000000002</v>
      </c>
      <c r="C156">
        <v>560.9</v>
      </c>
      <c r="D156">
        <v>2791.3</v>
      </c>
      <c r="E156">
        <v>2811.9</v>
      </c>
      <c r="F156">
        <f t="shared" ref="F156:F187" si="63">+B156+D156</f>
        <v>3089.4</v>
      </c>
      <c r="G156">
        <f t="shared" ref="G156:G187" si="64">+C156+E156</f>
        <v>3372.8</v>
      </c>
      <c r="H156" s="20">
        <f t="shared" si="62"/>
        <v>-8.4025142314990582</v>
      </c>
    </row>
    <row r="157" spans="1:9" x14ac:dyDescent="0.25">
      <c r="A157" s="5">
        <f t="shared" si="19"/>
        <v>39933</v>
      </c>
      <c r="B157">
        <v>339.3</v>
      </c>
      <c r="C157">
        <v>452.6</v>
      </c>
      <c r="D157">
        <v>2821.8</v>
      </c>
      <c r="E157">
        <v>2949.6</v>
      </c>
      <c r="F157">
        <f t="shared" si="63"/>
        <v>3161.1000000000004</v>
      </c>
      <c r="G157">
        <f t="shared" si="64"/>
        <v>3402.2</v>
      </c>
      <c r="H157" s="20">
        <f t="shared" si="62"/>
        <v>-7.0865910293339436</v>
      </c>
      <c r="I157">
        <v>0.3</v>
      </c>
    </row>
    <row r="158" spans="1:9" x14ac:dyDescent="0.25">
      <c r="A158" s="5">
        <f t="shared" si="19"/>
        <v>39940</v>
      </c>
      <c r="B158">
        <v>303.10000000000002</v>
      </c>
      <c r="C158">
        <v>383.4</v>
      </c>
      <c r="D158">
        <v>2916.3</v>
      </c>
      <c r="E158">
        <v>3040.7</v>
      </c>
      <c r="F158">
        <f t="shared" si="63"/>
        <v>3219.4</v>
      </c>
      <c r="G158">
        <f t="shared" si="64"/>
        <v>3424.1</v>
      </c>
      <c r="H158" s="20">
        <f t="shared" si="62"/>
        <v>-5.9782132531176035</v>
      </c>
      <c r="I158">
        <v>0.3</v>
      </c>
    </row>
    <row r="159" spans="1:9" x14ac:dyDescent="0.25">
      <c r="A159" s="5">
        <f t="shared" si="19"/>
        <v>39947</v>
      </c>
      <c r="B159">
        <v>211.7</v>
      </c>
      <c r="C159">
        <v>354.4</v>
      </c>
      <c r="D159">
        <v>2993</v>
      </c>
      <c r="E159">
        <v>3112.6</v>
      </c>
      <c r="F159">
        <f t="shared" si="63"/>
        <v>3204.7</v>
      </c>
      <c r="G159">
        <f t="shared" si="64"/>
        <v>3467</v>
      </c>
      <c r="H159" s="20">
        <f t="shared" si="62"/>
        <v>-7.5656186905105338</v>
      </c>
      <c r="I159">
        <v>41.5</v>
      </c>
    </row>
    <row r="160" spans="1:9" x14ac:dyDescent="0.25">
      <c r="A160" s="5">
        <f t="shared" si="19"/>
        <v>39954</v>
      </c>
      <c r="B160">
        <v>257.3</v>
      </c>
      <c r="C160">
        <v>284.8</v>
      </c>
      <c r="D160">
        <v>3013.6</v>
      </c>
      <c r="E160">
        <v>3180.3</v>
      </c>
      <c r="F160">
        <f t="shared" si="63"/>
        <v>3270.9</v>
      </c>
      <c r="G160">
        <f t="shared" si="64"/>
        <v>3465.1000000000004</v>
      </c>
      <c r="H160" s="20">
        <f t="shared" ref="H160:H191" si="65">+(F160/G160-1)*100</f>
        <v>-5.6044558598597476</v>
      </c>
      <c r="I160">
        <v>41.5</v>
      </c>
    </row>
    <row r="161" spans="1:9" x14ac:dyDescent="0.25">
      <c r="A161" s="5">
        <f t="shared" si="19"/>
        <v>39961</v>
      </c>
      <c r="B161">
        <v>231.5</v>
      </c>
      <c r="C161">
        <v>177.6</v>
      </c>
      <c r="D161">
        <v>3060</v>
      </c>
      <c r="E161">
        <v>3319.4</v>
      </c>
      <c r="F161">
        <f t="shared" si="63"/>
        <v>3291.5</v>
      </c>
      <c r="G161">
        <f t="shared" si="64"/>
        <v>3497</v>
      </c>
      <c r="H161" s="20">
        <f t="shared" si="65"/>
        <v>-5.87646554189305</v>
      </c>
      <c r="I161">
        <v>41.5</v>
      </c>
    </row>
    <row r="162" spans="1:9" x14ac:dyDescent="0.25">
      <c r="A162" s="5">
        <f t="shared" si="19"/>
        <v>39968</v>
      </c>
      <c r="B162">
        <v>227.9</v>
      </c>
      <c r="C162">
        <v>501.5</v>
      </c>
      <c r="D162">
        <v>8.1999999999999993</v>
      </c>
      <c r="E162">
        <v>97.8</v>
      </c>
      <c r="F162">
        <f t="shared" si="63"/>
        <v>236.1</v>
      </c>
      <c r="G162">
        <f t="shared" si="64"/>
        <v>599.29999999999995</v>
      </c>
      <c r="H162" s="20">
        <f t="shared" si="65"/>
        <v>-60.604038044385113</v>
      </c>
    </row>
    <row r="163" spans="1:9" x14ac:dyDescent="0.25">
      <c r="A163" s="5">
        <f t="shared" si="19"/>
        <v>39975</v>
      </c>
      <c r="B163">
        <v>289.60000000000002</v>
      </c>
      <c r="C163">
        <v>555.5</v>
      </c>
      <c r="D163">
        <v>8.1999999999999993</v>
      </c>
      <c r="E163">
        <v>141.1</v>
      </c>
      <c r="F163">
        <f t="shared" si="63"/>
        <v>297.8</v>
      </c>
      <c r="G163">
        <f t="shared" si="64"/>
        <v>696.6</v>
      </c>
      <c r="H163" s="20">
        <f t="shared" si="65"/>
        <v>-57.249497559575083</v>
      </c>
    </row>
    <row r="164" spans="1:9" x14ac:dyDescent="0.25">
      <c r="A164" s="5">
        <f t="shared" si="19"/>
        <v>39982</v>
      </c>
      <c r="B164">
        <v>310.39999999999998</v>
      </c>
      <c r="C164">
        <v>756.8</v>
      </c>
      <c r="D164">
        <v>70.2</v>
      </c>
      <c r="E164">
        <v>162.69999999999999</v>
      </c>
      <c r="F164">
        <f t="shared" si="63"/>
        <v>380.59999999999997</v>
      </c>
      <c r="G164">
        <f t="shared" si="64"/>
        <v>919.5</v>
      </c>
      <c r="H164" s="20">
        <f t="shared" si="65"/>
        <v>-58.607939097335503</v>
      </c>
    </row>
    <row r="165" spans="1:9" x14ac:dyDescent="0.25">
      <c r="A165" s="5">
        <f t="shared" si="19"/>
        <v>39989</v>
      </c>
      <c r="B165">
        <v>284.7</v>
      </c>
      <c r="C165">
        <v>879.5</v>
      </c>
      <c r="D165">
        <v>97.4</v>
      </c>
      <c r="E165">
        <v>189.5</v>
      </c>
      <c r="F165">
        <f t="shared" si="63"/>
        <v>382.1</v>
      </c>
      <c r="G165">
        <f t="shared" si="64"/>
        <v>1069</v>
      </c>
      <c r="H165" s="20">
        <f t="shared" si="65"/>
        <v>-64.256314312441532</v>
      </c>
    </row>
    <row r="166" spans="1:9" x14ac:dyDescent="0.25">
      <c r="A166" s="5">
        <f t="shared" si="19"/>
        <v>39996</v>
      </c>
      <c r="B166">
        <v>350.2</v>
      </c>
      <c r="C166">
        <v>942.1</v>
      </c>
      <c r="D166">
        <v>119.3</v>
      </c>
      <c r="E166">
        <v>211.1</v>
      </c>
      <c r="F166">
        <f t="shared" si="63"/>
        <v>469.5</v>
      </c>
      <c r="G166">
        <f t="shared" si="64"/>
        <v>1153.2</v>
      </c>
      <c r="H166" s="20">
        <f t="shared" si="65"/>
        <v>-59.287200832466183</v>
      </c>
    </row>
    <row r="167" spans="1:9" x14ac:dyDescent="0.25">
      <c r="A167" s="5">
        <f t="shared" si="19"/>
        <v>40003</v>
      </c>
      <c r="B167">
        <v>354.5</v>
      </c>
      <c r="C167">
        <v>1078.2</v>
      </c>
      <c r="D167">
        <v>119.7</v>
      </c>
      <c r="E167">
        <v>211.1</v>
      </c>
      <c r="F167">
        <f t="shared" si="63"/>
        <v>474.2</v>
      </c>
      <c r="G167">
        <f t="shared" si="64"/>
        <v>1289.3</v>
      </c>
      <c r="H167" s="20">
        <f t="shared" si="65"/>
        <v>-63.220352129062277</v>
      </c>
    </row>
    <row r="168" spans="1:9" x14ac:dyDescent="0.25">
      <c r="A168" s="5">
        <f t="shared" si="19"/>
        <v>40010</v>
      </c>
      <c r="B168">
        <v>407.3</v>
      </c>
      <c r="C168">
        <v>1057.7</v>
      </c>
      <c r="D168">
        <v>161.5</v>
      </c>
      <c r="E168">
        <v>239.9</v>
      </c>
      <c r="F168">
        <f t="shared" si="63"/>
        <v>568.79999999999995</v>
      </c>
      <c r="G168">
        <f t="shared" si="64"/>
        <v>1297.6000000000001</v>
      </c>
      <c r="H168" s="20">
        <f t="shared" si="65"/>
        <v>-56.1652281134402</v>
      </c>
    </row>
    <row r="169" spans="1:9" x14ac:dyDescent="0.25">
      <c r="A169" s="5">
        <f t="shared" si="19"/>
        <v>40017</v>
      </c>
      <c r="B169">
        <v>500.1</v>
      </c>
      <c r="C169">
        <v>1048.5999999999999</v>
      </c>
      <c r="D169">
        <v>161.5</v>
      </c>
      <c r="E169">
        <v>280.7</v>
      </c>
      <c r="F169">
        <f t="shared" si="63"/>
        <v>661.6</v>
      </c>
      <c r="G169">
        <f t="shared" si="64"/>
        <v>1329.3</v>
      </c>
      <c r="H169" s="20">
        <f t="shared" si="65"/>
        <v>-50.229444068306627</v>
      </c>
    </row>
    <row r="170" spans="1:9" x14ac:dyDescent="0.25">
      <c r="A170" s="5">
        <f t="shared" si="19"/>
        <v>40024</v>
      </c>
      <c r="B170">
        <v>546.70000000000005</v>
      </c>
      <c r="C170">
        <v>964.8</v>
      </c>
      <c r="D170">
        <v>202.7</v>
      </c>
      <c r="E170">
        <v>407.7</v>
      </c>
      <c r="F170">
        <f t="shared" si="63"/>
        <v>749.40000000000009</v>
      </c>
      <c r="G170">
        <f t="shared" si="64"/>
        <v>1372.5</v>
      </c>
      <c r="H170" s="20">
        <f t="shared" si="65"/>
        <v>-45.398907103825124</v>
      </c>
    </row>
    <row r="171" spans="1:9" x14ac:dyDescent="0.25">
      <c r="A171" s="5">
        <f t="shared" si="19"/>
        <v>40031</v>
      </c>
      <c r="B171">
        <v>562.70000000000005</v>
      </c>
      <c r="C171">
        <v>989.8</v>
      </c>
      <c r="D171">
        <v>270.3</v>
      </c>
      <c r="E171">
        <v>450</v>
      </c>
      <c r="F171">
        <f t="shared" si="63"/>
        <v>833</v>
      </c>
      <c r="G171">
        <f t="shared" si="64"/>
        <v>1439.8</v>
      </c>
      <c r="H171" s="20">
        <f t="shared" si="65"/>
        <v>-42.144742325322959</v>
      </c>
    </row>
    <row r="172" spans="1:9" x14ac:dyDescent="0.25">
      <c r="A172" s="5">
        <f t="shared" si="19"/>
        <v>40038</v>
      </c>
      <c r="B172">
        <v>581.5</v>
      </c>
      <c r="C172">
        <v>891.6</v>
      </c>
      <c r="D172">
        <v>301.3</v>
      </c>
      <c r="E172">
        <v>549</v>
      </c>
      <c r="F172">
        <f t="shared" si="63"/>
        <v>882.8</v>
      </c>
      <c r="G172">
        <f t="shared" si="64"/>
        <v>1440.6</v>
      </c>
      <c r="H172" s="20">
        <f t="shared" si="65"/>
        <v>-38.71997778703318</v>
      </c>
    </row>
    <row r="173" spans="1:9" x14ac:dyDescent="0.25">
      <c r="A173" s="5">
        <f t="shared" si="19"/>
        <v>40045</v>
      </c>
      <c r="B173">
        <v>624.6</v>
      </c>
      <c r="C173">
        <v>817.6</v>
      </c>
      <c r="D173">
        <v>347.6</v>
      </c>
      <c r="E173">
        <v>644.20000000000005</v>
      </c>
      <c r="F173">
        <f t="shared" si="63"/>
        <v>972.2</v>
      </c>
      <c r="G173">
        <f t="shared" si="64"/>
        <v>1461.8000000000002</v>
      </c>
      <c r="H173" s="20">
        <f t="shared" si="65"/>
        <v>-33.492953892461351</v>
      </c>
    </row>
    <row r="174" spans="1:9" x14ac:dyDescent="0.25">
      <c r="A174" s="5">
        <f t="shared" si="19"/>
        <v>40052</v>
      </c>
      <c r="B174">
        <v>646.6</v>
      </c>
      <c r="C174">
        <v>879.7</v>
      </c>
      <c r="D174">
        <v>408.1</v>
      </c>
      <c r="E174">
        <v>669.5</v>
      </c>
      <c r="F174">
        <f t="shared" si="63"/>
        <v>1054.7</v>
      </c>
      <c r="G174">
        <f t="shared" si="64"/>
        <v>1549.2</v>
      </c>
      <c r="H174" s="20">
        <f t="shared" si="65"/>
        <v>-31.919700490575774</v>
      </c>
    </row>
    <row r="175" spans="1:9" x14ac:dyDescent="0.25">
      <c r="A175" s="5">
        <f t="shared" si="19"/>
        <v>40059</v>
      </c>
      <c r="B175">
        <v>716.3</v>
      </c>
      <c r="C175">
        <v>810.1</v>
      </c>
      <c r="D175">
        <v>455.6</v>
      </c>
      <c r="E175">
        <v>846.5</v>
      </c>
      <c r="F175">
        <f t="shared" si="63"/>
        <v>1171.9000000000001</v>
      </c>
      <c r="G175">
        <f t="shared" si="64"/>
        <v>1656.6</v>
      </c>
      <c r="H175" s="20">
        <f t="shared" si="65"/>
        <v>-29.258722685017492</v>
      </c>
    </row>
    <row r="176" spans="1:9" x14ac:dyDescent="0.25">
      <c r="A176" s="5">
        <f t="shared" si="19"/>
        <v>40066</v>
      </c>
      <c r="B176">
        <v>637.5</v>
      </c>
      <c r="C176">
        <v>841.2</v>
      </c>
      <c r="D176">
        <v>564.70000000000005</v>
      </c>
      <c r="E176">
        <v>931.1</v>
      </c>
      <c r="F176">
        <f t="shared" si="63"/>
        <v>1202.2</v>
      </c>
      <c r="G176">
        <f t="shared" si="64"/>
        <v>1772.3000000000002</v>
      </c>
      <c r="H176" s="20">
        <f t="shared" si="65"/>
        <v>-32.167240309202739</v>
      </c>
    </row>
    <row r="177" spans="1:8" x14ac:dyDescent="0.25">
      <c r="A177" s="5">
        <f t="shared" si="19"/>
        <v>40073</v>
      </c>
      <c r="B177">
        <v>583.5</v>
      </c>
      <c r="C177">
        <v>727.3</v>
      </c>
      <c r="D177">
        <v>680.1</v>
      </c>
      <c r="E177">
        <v>1081.3</v>
      </c>
      <c r="F177">
        <f t="shared" si="63"/>
        <v>1263.5999999999999</v>
      </c>
      <c r="G177">
        <f t="shared" si="64"/>
        <v>1808.6</v>
      </c>
      <c r="H177" s="20">
        <f t="shared" si="65"/>
        <v>-30.133805153157144</v>
      </c>
    </row>
    <row r="178" spans="1:8" x14ac:dyDescent="0.25">
      <c r="A178" s="5">
        <f t="shared" si="19"/>
        <v>40080</v>
      </c>
      <c r="B178">
        <v>532</v>
      </c>
      <c r="C178">
        <v>650.5</v>
      </c>
      <c r="D178">
        <v>763.5</v>
      </c>
      <c r="E178">
        <v>1206.9000000000001</v>
      </c>
      <c r="F178">
        <f t="shared" si="63"/>
        <v>1295.5</v>
      </c>
      <c r="G178">
        <f t="shared" si="64"/>
        <v>1857.4</v>
      </c>
      <c r="H178" s="20">
        <f t="shared" si="65"/>
        <v>-30.251965112522882</v>
      </c>
    </row>
    <row r="179" spans="1:8" x14ac:dyDescent="0.25">
      <c r="A179" s="5">
        <f t="shared" si="19"/>
        <v>40087</v>
      </c>
      <c r="B179">
        <v>500.7</v>
      </c>
      <c r="C179">
        <v>626.70000000000005</v>
      </c>
      <c r="D179">
        <v>881.6</v>
      </c>
      <c r="E179">
        <v>1231.0999999999999</v>
      </c>
      <c r="F179">
        <f t="shared" si="63"/>
        <v>1382.3</v>
      </c>
      <c r="G179">
        <f t="shared" si="64"/>
        <v>1857.8</v>
      </c>
      <c r="H179" s="20">
        <f t="shared" si="65"/>
        <v>-25.594789536010332</v>
      </c>
    </row>
    <row r="180" spans="1:8" x14ac:dyDescent="0.25">
      <c r="A180" s="5">
        <f t="shared" si="19"/>
        <v>40094</v>
      </c>
      <c r="B180">
        <v>586.4</v>
      </c>
      <c r="C180">
        <v>605.1</v>
      </c>
      <c r="D180">
        <v>922.8</v>
      </c>
      <c r="E180">
        <v>1273.4000000000001</v>
      </c>
      <c r="F180">
        <f t="shared" si="63"/>
        <v>1509.1999999999998</v>
      </c>
      <c r="G180">
        <f t="shared" si="64"/>
        <v>1878.5</v>
      </c>
      <c r="H180" s="20">
        <f t="shared" si="65"/>
        <v>-19.65930263508119</v>
      </c>
    </row>
    <row r="181" spans="1:8" x14ac:dyDescent="0.25">
      <c r="A181" s="5">
        <f t="shared" si="19"/>
        <v>40101</v>
      </c>
      <c r="B181">
        <v>569.1</v>
      </c>
      <c r="C181">
        <v>491.7</v>
      </c>
      <c r="D181">
        <v>1011.3</v>
      </c>
      <c r="E181">
        <v>1386.8</v>
      </c>
      <c r="F181">
        <f t="shared" si="63"/>
        <v>1580.4</v>
      </c>
      <c r="G181">
        <f t="shared" si="64"/>
        <v>1878.5</v>
      </c>
      <c r="H181" s="20">
        <f t="shared" si="65"/>
        <v>-15.869044450359326</v>
      </c>
    </row>
    <row r="182" spans="1:8" x14ac:dyDescent="0.25">
      <c r="A182" s="5">
        <f t="shared" si="19"/>
        <v>40108</v>
      </c>
      <c r="B182">
        <v>531.70000000000005</v>
      </c>
      <c r="C182">
        <v>446</v>
      </c>
      <c r="D182">
        <v>1121.5999999999999</v>
      </c>
      <c r="E182">
        <v>1462.5</v>
      </c>
      <c r="F182">
        <f t="shared" si="63"/>
        <v>1653.3</v>
      </c>
      <c r="G182">
        <f t="shared" si="64"/>
        <v>1908.5</v>
      </c>
      <c r="H182" s="20">
        <f t="shared" si="65"/>
        <v>-13.371757925072048</v>
      </c>
    </row>
    <row r="183" spans="1:8" x14ac:dyDescent="0.25">
      <c r="A183" s="5">
        <f t="shared" si="19"/>
        <v>40115</v>
      </c>
      <c r="B183">
        <v>507.1</v>
      </c>
      <c r="C183">
        <v>435.7</v>
      </c>
      <c r="D183">
        <v>1168.9000000000001</v>
      </c>
      <c r="E183">
        <v>1483.1</v>
      </c>
      <c r="F183">
        <f t="shared" si="63"/>
        <v>1676</v>
      </c>
      <c r="G183">
        <f t="shared" si="64"/>
        <v>1918.8</v>
      </c>
      <c r="H183" s="20">
        <f t="shared" si="65"/>
        <v>-12.6537419220346</v>
      </c>
    </row>
    <row r="184" spans="1:8" x14ac:dyDescent="0.25">
      <c r="A184" s="5">
        <f t="shared" si="19"/>
        <v>40122</v>
      </c>
      <c r="B184">
        <v>456.5</v>
      </c>
      <c r="C184">
        <v>441.2</v>
      </c>
      <c r="D184">
        <v>1219.5999999999999</v>
      </c>
      <c r="E184">
        <v>1581.6</v>
      </c>
      <c r="F184">
        <f t="shared" si="63"/>
        <v>1676.1</v>
      </c>
      <c r="G184">
        <f t="shared" si="64"/>
        <v>2022.8</v>
      </c>
      <c r="H184" s="20">
        <f t="shared" si="65"/>
        <v>-17.13960846351592</v>
      </c>
    </row>
    <row r="185" spans="1:8" x14ac:dyDescent="0.25">
      <c r="A185" s="5">
        <f t="shared" si="19"/>
        <v>40129</v>
      </c>
      <c r="B185">
        <v>420</v>
      </c>
      <c r="C185">
        <v>441.2</v>
      </c>
      <c r="D185">
        <v>1291.2</v>
      </c>
      <c r="E185">
        <v>1581.6</v>
      </c>
      <c r="F185">
        <f t="shared" si="63"/>
        <v>1711.2</v>
      </c>
      <c r="G185">
        <f t="shared" si="64"/>
        <v>2022.8</v>
      </c>
      <c r="H185" s="20">
        <f t="shared" si="65"/>
        <v>-15.404389954518482</v>
      </c>
    </row>
    <row r="186" spans="1:8" x14ac:dyDescent="0.25">
      <c r="A186" s="5">
        <f t="shared" si="19"/>
        <v>40136</v>
      </c>
      <c r="B186">
        <v>494.4</v>
      </c>
      <c r="C186">
        <v>461.6</v>
      </c>
      <c r="D186">
        <v>1302.5999999999999</v>
      </c>
      <c r="E186">
        <v>1653.7</v>
      </c>
      <c r="F186">
        <f t="shared" si="63"/>
        <v>1797</v>
      </c>
      <c r="G186">
        <f t="shared" si="64"/>
        <v>2115.3000000000002</v>
      </c>
      <c r="H186" s="20">
        <f t="shared" si="65"/>
        <v>-15.047510991348755</v>
      </c>
    </row>
    <row r="187" spans="1:8" x14ac:dyDescent="0.25">
      <c r="A187" s="5">
        <f t="shared" si="19"/>
        <v>40143</v>
      </c>
      <c r="B187">
        <v>547.29999999999995</v>
      </c>
      <c r="C187">
        <v>396.2</v>
      </c>
      <c r="D187">
        <v>1363.3</v>
      </c>
      <c r="E187">
        <v>1720.9</v>
      </c>
      <c r="F187">
        <f t="shared" si="63"/>
        <v>1910.6</v>
      </c>
      <c r="G187">
        <f t="shared" si="64"/>
        <v>2117.1</v>
      </c>
      <c r="H187" s="20">
        <f t="shared" si="65"/>
        <v>-9.7539086486231223</v>
      </c>
    </row>
    <row r="188" spans="1:8" x14ac:dyDescent="0.25">
      <c r="A188" s="5">
        <f t="shared" si="19"/>
        <v>40150</v>
      </c>
      <c r="B188">
        <v>561.20000000000005</v>
      </c>
      <c r="C188">
        <v>480.4</v>
      </c>
      <c r="D188">
        <v>1407.3</v>
      </c>
      <c r="E188">
        <v>1721.2</v>
      </c>
      <c r="F188">
        <f t="shared" ref="F188:F219" si="66">+B188+D188</f>
        <v>1968.5</v>
      </c>
      <c r="G188">
        <f t="shared" ref="G188:G219" si="67">+C188+E188</f>
        <v>2201.6</v>
      </c>
      <c r="H188" s="20">
        <f t="shared" si="65"/>
        <v>-10.587754360465118</v>
      </c>
    </row>
    <row r="189" spans="1:8" x14ac:dyDescent="0.25">
      <c r="A189" s="5">
        <f t="shared" si="19"/>
        <v>40157</v>
      </c>
      <c r="B189">
        <v>670.7</v>
      </c>
      <c r="C189">
        <v>459.9</v>
      </c>
      <c r="D189">
        <v>1435.8</v>
      </c>
      <c r="E189">
        <v>1763.4</v>
      </c>
      <c r="F189">
        <f t="shared" si="66"/>
        <v>2106.5</v>
      </c>
      <c r="G189">
        <f t="shared" si="67"/>
        <v>2223.3000000000002</v>
      </c>
      <c r="H189" s="20">
        <f t="shared" si="65"/>
        <v>-5.2534520757432706</v>
      </c>
    </row>
    <row r="190" spans="1:8" x14ac:dyDescent="0.25">
      <c r="A190" s="5">
        <f t="shared" si="19"/>
        <v>40164</v>
      </c>
      <c r="B190">
        <v>672.3</v>
      </c>
      <c r="C190">
        <v>467.1</v>
      </c>
      <c r="D190">
        <v>1500.3</v>
      </c>
      <c r="E190">
        <v>1809.9</v>
      </c>
      <c r="F190">
        <f t="shared" si="66"/>
        <v>2172.6</v>
      </c>
      <c r="G190">
        <f t="shared" si="67"/>
        <v>2277</v>
      </c>
      <c r="H190" s="20">
        <f t="shared" si="65"/>
        <v>-4.5849802371541575</v>
      </c>
    </row>
    <row r="191" spans="1:8" x14ac:dyDescent="0.25">
      <c r="A191" s="5">
        <f t="shared" si="19"/>
        <v>40171</v>
      </c>
      <c r="B191">
        <v>560.70000000000005</v>
      </c>
      <c r="C191">
        <v>467.4</v>
      </c>
      <c r="D191">
        <v>1614.6</v>
      </c>
      <c r="E191">
        <v>1809.9</v>
      </c>
      <c r="F191">
        <f t="shared" si="66"/>
        <v>2175.3000000000002</v>
      </c>
      <c r="G191">
        <f t="shared" si="67"/>
        <v>2277.3000000000002</v>
      </c>
      <c r="H191" s="20">
        <f t="shared" si="65"/>
        <v>-4.4789882755895132</v>
      </c>
    </row>
    <row r="192" spans="1:8" x14ac:dyDescent="0.25">
      <c r="A192" s="5">
        <f t="shared" si="19"/>
        <v>40178</v>
      </c>
      <c r="B192">
        <v>540.70000000000005</v>
      </c>
      <c r="C192">
        <v>447.9</v>
      </c>
      <c r="D192">
        <v>1634.4</v>
      </c>
      <c r="E192">
        <v>1830.1</v>
      </c>
      <c r="F192">
        <f t="shared" si="66"/>
        <v>2175.1000000000004</v>
      </c>
      <c r="G192">
        <f t="shared" si="67"/>
        <v>2278</v>
      </c>
      <c r="H192" s="20">
        <f t="shared" ref="H192:H223" si="68">+(F192/G192-1)*100</f>
        <v>-4.5171202809481841</v>
      </c>
    </row>
    <row r="193" spans="1:9" x14ac:dyDescent="0.25">
      <c r="A193" s="5">
        <f t="shared" si="19"/>
        <v>40185</v>
      </c>
      <c r="B193">
        <v>493.3</v>
      </c>
      <c r="C193">
        <v>431.4</v>
      </c>
      <c r="D193">
        <v>1707.6</v>
      </c>
      <c r="E193">
        <v>1908.4</v>
      </c>
      <c r="F193">
        <f t="shared" si="66"/>
        <v>2200.9</v>
      </c>
      <c r="G193">
        <f t="shared" si="67"/>
        <v>2339.8000000000002</v>
      </c>
      <c r="H193" s="20">
        <f t="shared" si="68"/>
        <v>-5.9364048209248672</v>
      </c>
    </row>
    <row r="194" spans="1:9" x14ac:dyDescent="0.25">
      <c r="A194" s="5">
        <f t="shared" si="19"/>
        <v>40192</v>
      </c>
      <c r="B194">
        <v>483.7</v>
      </c>
      <c r="C194">
        <v>506.9</v>
      </c>
      <c r="D194">
        <v>1794.5</v>
      </c>
      <c r="E194">
        <v>1930.2</v>
      </c>
      <c r="F194">
        <f t="shared" si="66"/>
        <v>2278.1999999999998</v>
      </c>
      <c r="G194">
        <f t="shared" si="67"/>
        <v>2437.1</v>
      </c>
      <c r="H194" s="20">
        <f t="shared" si="68"/>
        <v>-6.5200443149645126</v>
      </c>
    </row>
    <row r="195" spans="1:9" x14ac:dyDescent="0.25">
      <c r="A195" s="5">
        <f t="shared" si="19"/>
        <v>40199</v>
      </c>
      <c r="B195">
        <v>502.8</v>
      </c>
      <c r="C195">
        <v>430.3</v>
      </c>
      <c r="D195">
        <v>1854.2</v>
      </c>
      <c r="E195">
        <v>2008.9</v>
      </c>
      <c r="F195">
        <f t="shared" si="66"/>
        <v>2357</v>
      </c>
      <c r="G195">
        <f t="shared" si="67"/>
        <v>2439.2000000000003</v>
      </c>
      <c r="H195" s="20">
        <f t="shared" si="68"/>
        <v>-3.3699573630698643</v>
      </c>
    </row>
    <row r="196" spans="1:9" x14ac:dyDescent="0.25">
      <c r="A196" s="5">
        <f t="shared" si="19"/>
        <v>40206</v>
      </c>
      <c r="B196">
        <v>481.4</v>
      </c>
      <c r="C196">
        <v>367.9</v>
      </c>
      <c r="D196">
        <v>1945.8</v>
      </c>
      <c r="E196">
        <v>2072.9</v>
      </c>
      <c r="F196">
        <f t="shared" si="66"/>
        <v>2427.1999999999998</v>
      </c>
      <c r="G196">
        <f t="shared" si="67"/>
        <v>2440.8000000000002</v>
      </c>
      <c r="H196" s="20">
        <f t="shared" si="68"/>
        <v>-0.55719436250410981</v>
      </c>
    </row>
    <row r="197" spans="1:9" x14ac:dyDescent="0.25">
      <c r="A197" s="5">
        <f t="shared" si="19"/>
        <v>40213</v>
      </c>
      <c r="B197">
        <v>521.29999999999995</v>
      </c>
      <c r="C197">
        <v>331.5</v>
      </c>
      <c r="D197">
        <v>1971.6</v>
      </c>
      <c r="E197">
        <v>2175</v>
      </c>
      <c r="F197">
        <f t="shared" si="66"/>
        <v>2492.8999999999996</v>
      </c>
      <c r="G197">
        <f t="shared" si="67"/>
        <v>2506.5</v>
      </c>
      <c r="H197" s="20">
        <f t="shared" si="68"/>
        <v>-0.54258926790347051</v>
      </c>
    </row>
    <row r="198" spans="1:9" x14ac:dyDescent="0.25">
      <c r="A198" s="5">
        <f t="shared" si="19"/>
        <v>40220</v>
      </c>
      <c r="B198">
        <v>515.4</v>
      </c>
      <c r="C198">
        <v>359.6</v>
      </c>
      <c r="D198">
        <v>2060.6</v>
      </c>
      <c r="E198">
        <v>2236.5</v>
      </c>
      <c r="F198">
        <f t="shared" si="66"/>
        <v>2576</v>
      </c>
      <c r="G198">
        <f t="shared" si="67"/>
        <v>2596.1</v>
      </c>
      <c r="H198" s="20">
        <f t="shared" si="68"/>
        <v>-0.7742382804976633</v>
      </c>
    </row>
    <row r="199" spans="1:9" x14ac:dyDescent="0.25">
      <c r="A199" s="5">
        <f t="shared" si="19"/>
        <v>40227</v>
      </c>
      <c r="B199">
        <v>492.4</v>
      </c>
      <c r="C199">
        <v>363.3</v>
      </c>
      <c r="D199">
        <v>2127.6</v>
      </c>
      <c r="E199">
        <v>2258.1</v>
      </c>
      <c r="F199">
        <f t="shared" si="66"/>
        <v>2620</v>
      </c>
      <c r="G199">
        <f t="shared" si="67"/>
        <v>2621.4</v>
      </c>
      <c r="H199" s="20">
        <f t="shared" si="68"/>
        <v>-5.3406576638437286E-2</v>
      </c>
      <c r="I199">
        <v>4</v>
      </c>
    </row>
    <row r="200" spans="1:9" x14ac:dyDescent="0.25">
      <c r="A200" s="5">
        <f t="shared" si="19"/>
        <v>40234</v>
      </c>
      <c r="B200">
        <v>409.7</v>
      </c>
      <c r="C200">
        <v>388.8</v>
      </c>
      <c r="D200">
        <v>2212.3000000000002</v>
      </c>
      <c r="E200">
        <v>2258.1</v>
      </c>
      <c r="F200">
        <f t="shared" si="66"/>
        <v>2622</v>
      </c>
      <c r="G200">
        <f t="shared" si="67"/>
        <v>2646.9</v>
      </c>
      <c r="H200" s="20">
        <f t="shared" si="68"/>
        <v>-0.94072311005327647</v>
      </c>
      <c r="I200">
        <v>4</v>
      </c>
    </row>
    <row r="201" spans="1:9" x14ac:dyDescent="0.25">
      <c r="A201" s="5">
        <f t="shared" si="19"/>
        <v>40241</v>
      </c>
      <c r="B201">
        <v>456</v>
      </c>
      <c r="C201">
        <v>482.4</v>
      </c>
      <c r="D201">
        <v>2212.3000000000002</v>
      </c>
      <c r="E201">
        <v>2300.3000000000002</v>
      </c>
      <c r="F201">
        <f t="shared" si="66"/>
        <v>2668.3</v>
      </c>
      <c r="G201">
        <f t="shared" si="67"/>
        <v>2782.7000000000003</v>
      </c>
      <c r="H201" s="20">
        <f t="shared" si="68"/>
        <v>-4.1111151040356564</v>
      </c>
      <c r="I201">
        <v>8.4</v>
      </c>
    </row>
    <row r="202" spans="1:9" x14ac:dyDescent="0.25">
      <c r="A202" s="5">
        <f t="shared" si="19"/>
        <v>40248</v>
      </c>
      <c r="B202">
        <v>537.79999999999995</v>
      </c>
      <c r="C202">
        <v>553.70000000000005</v>
      </c>
      <c r="D202">
        <v>2212.4</v>
      </c>
      <c r="E202">
        <v>2300.3000000000002</v>
      </c>
      <c r="F202">
        <f t="shared" si="66"/>
        <v>2750.2</v>
      </c>
      <c r="G202">
        <f t="shared" si="67"/>
        <v>2854</v>
      </c>
      <c r="H202" s="20">
        <f t="shared" si="68"/>
        <v>-3.6370007007708538</v>
      </c>
      <c r="I202">
        <v>8.4</v>
      </c>
    </row>
    <row r="203" spans="1:9" x14ac:dyDescent="0.25">
      <c r="A203" s="5">
        <f t="shared" si="19"/>
        <v>40255</v>
      </c>
      <c r="B203">
        <v>499.8</v>
      </c>
      <c r="C203">
        <v>598.79999999999995</v>
      </c>
      <c r="D203">
        <v>2301</v>
      </c>
      <c r="E203">
        <v>2351.3000000000002</v>
      </c>
      <c r="F203">
        <f t="shared" si="66"/>
        <v>2800.8</v>
      </c>
      <c r="G203">
        <f t="shared" si="67"/>
        <v>2950.1000000000004</v>
      </c>
      <c r="H203" s="20">
        <f t="shared" si="68"/>
        <v>-5.0608453950713557</v>
      </c>
      <c r="I203">
        <v>8.4</v>
      </c>
    </row>
    <row r="204" spans="1:9" x14ac:dyDescent="0.25">
      <c r="A204" s="5">
        <f t="shared" si="19"/>
        <v>40262</v>
      </c>
      <c r="B204">
        <v>467.1</v>
      </c>
      <c r="C204">
        <v>514.6</v>
      </c>
      <c r="D204">
        <v>2504.3000000000002</v>
      </c>
      <c r="E204">
        <v>2469.3000000000002</v>
      </c>
      <c r="F204">
        <f t="shared" si="66"/>
        <v>2971.4</v>
      </c>
      <c r="G204">
        <f t="shared" si="67"/>
        <v>2983.9</v>
      </c>
      <c r="H204" s="20">
        <f t="shared" si="68"/>
        <v>-0.41891484299071413</v>
      </c>
      <c r="I204">
        <v>10.4</v>
      </c>
    </row>
    <row r="205" spans="1:9" x14ac:dyDescent="0.25">
      <c r="A205" s="5">
        <f t="shared" si="19"/>
        <v>40269</v>
      </c>
      <c r="B205">
        <v>423.9</v>
      </c>
      <c r="C205">
        <v>432.9</v>
      </c>
      <c r="D205">
        <v>2592.9</v>
      </c>
      <c r="E205">
        <v>2565.1999999999998</v>
      </c>
      <c r="F205">
        <f t="shared" si="66"/>
        <v>3016.8</v>
      </c>
      <c r="G205">
        <f t="shared" si="67"/>
        <v>2998.1</v>
      </c>
      <c r="H205" s="20">
        <f t="shared" si="68"/>
        <v>0.62372836129549469</v>
      </c>
      <c r="I205">
        <v>10.4</v>
      </c>
    </row>
    <row r="206" spans="1:9" x14ac:dyDescent="0.25">
      <c r="A206" s="5">
        <f t="shared" si="19"/>
        <v>40276</v>
      </c>
      <c r="B206">
        <v>408.9</v>
      </c>
      <c r="C206">
        <v>340.3</v>
      </c>
      <c r="D206">
        <v>2634.1</v>
      </c>
      <c r="E206">
        <v>2658.9</v>
      </c>
      <c r="F206">
        <f t="shared" si="66"/>
        <v>3043</v>
      </c>
      <c r="G206">
        <f t="shared" si="67"/>
        <v>2999.2000000000003</v>
      </c>
      <c r="H206" s="20">
        <f t="shared" si="68"/>
        <v>1.4603894371832293</v>
      </c>
      <c r="I206">
        <v>60.2</v>
      </c>
    </row>
    <row r="207" spans="1:9" x14ac:dyDescent="0.25">
      <c r="A207" s="5">
        <f t="shared" si="19"/>
        <v>40283</v>
      </c>
      <c r="B207">
        <v>475.6</v>
      </c>
      <c r="C207">
        <v>311.39999999999998</v>
      </c>
      <c r="D207">
        <v>2659.9</v>
      </c>
      <c r="E207">
        <v>2731.6</v>
      </c>
      <c r="F207">
        <f t="shared" si="66"/>
        <v>3135.5</v>
      </c>
      <c r="G207">
        <f t="shared" si="67"/>
        <v>3043</v>
      </c>
      <c r="H207" s="20">
        <f t="shared" si="68"/>
        <v>3.0397633913900712</v>
      </c>
      <c r="I207">
        <v>60.2</v>
      </c>
    </row>
    <row r="208" spans="1:9" x14ac:dyDescent="0.25">
      <c r="A208" s="5">
        <f t="shared" si="19"/>
        <v>40290</v>
      </c>
      <c r="B208">
        <v>497.1</v>
      </c>
      <c r="C208">
        <v>298.10000000000002</v>
      </c>
      <c r="D208">
        <v>2685.6</v>
      </c>
      <c r="E208">
        <v>2791.3</v>
      </c>
      <c r="F208">
        <f t="shared" si="66"/>
        <v>3182.7</v>
      </c>
      <c r="G208">
        <f t="shared" si="67"/>
        <v>3089.4</v>
      </c>
      <c r="H208" s="20">
        <f t="shared" si="68"/>
        <v>3.0200038842493671</v>
      </c>
      <c r="I208">
        <v>131.69999999999999</v>
      </c>
    </row>
    <row r="209" spans="1:9" x14ac:dyDescent="0.25">
      <c r="A209" s="5">
        <f t="shared" si="19"/>
        <v>40297</v>
      </c>
      <c r="B209">
        <v>453.7</v>
      </c>
      <c r="C209">
        <v>339.3</v>
      </c>
      <c r="D209">
        <v>2811.2</v>
      </c>
      <c r="E209">
        <v>2821.8</v>
      </c>
      <c r="F209">
        <f t="shared" si="66"/>
        <v>3264.8999999999996</v>
      </c>
      <c r="G209">
        <f t="shared" si="67"/>
        <v>3161.1000000000004</v>
      </c>
      <c r="H209" s="20">
        <f t="shared" si="68"/>
        <v>3.2836670779158972</v>
      </c>
      <c r="I209">
        <v>133.69999999999999</v>
      </c>
    </row>
    <row r="210" spans="1:9" x14ac:dyDescent="0.25">
      <c r="A210" s="5">
        <f t="shared" si="19"/>
        <v>40304</v>
      </c>
      <c r="B210">
        <v>362.6</v>
      </c>
      <c r="C210">
        <v>303.10000000000002</v>
      </c>
      <c r="D210">
        <v>2881.7</v>
      </c>
      <c r="E210">
        <v>2916.3</v>
      </c>
      <c r="F210">
        <f t="shared" si="66"/>
        <v>3244.2999999999997</v>
      </c>
      <c r="G210">
        <f t="shared" si="67"/>
        <v>3219.4</v>
      </c>
      <c r="H210" s="20">
        <f t="shared" si="68"/>
        <v>0.77343604398334431</v>
      </c>
      <c r="I210">
        <v>163.6</v>
      </c>
    </row>
    <row r="211" spans="1:9" x14ac:dyDescent="0.25">
      <c r="A211" s="5">
        <f t="shared" si="19"/>
        <v>40311</v>
      </c>
      <c r="B211">
        <v>424.6</v>
      </c>
      <c r="C211">
        <v>211.7</v>
      </c>
      <c r="D211">
        <v>2969.2</v>
      </c>
      <c r="E211">
        <v>2993</v>
      </c>
      <c r="F211">
        <f t="shared" si="66"/>
        <v>3393.7999999999997</v>
      </c>
      <c r="G211">
        <f t="shared" si="67"/>
        <v>3204.7</v>
      </c>
      <c r="H211" s="20">
        <f t="shared" si="68"/>
        <v>5.9007083346334976</v>
      </c>
      <c r="I211">
        <v>163.6</v>
      </c>
    </row>
    <row r="212" spans="1:9" x14ac:dyDescent="0.25">
      <c r="A212" s="5">
        <f t="shared" si="19"/>
        <v>40318</v>
      </c>
      <c r="B212">
        <v>317.7</v>
      </c>
      <c r="C212">
        <v>257.3</v>
      </c>
      <c r="D212">
        <v>3029.7</v>
      </c>
      <c r="E212">
        <v>3013.6</v>
      </c>
      <c r="F212">
        <f t="shared" si="66"/>
        <v>3347.3999999999996</v>
      </c>
      <c r="G212">
        <f t="shared" si="67"/>
        <v>3270.9</v>
      </c>
      <c r="H212" s="20">
        <f t="shared" si="68"/>
        <v>2.3388058332568962</v>
      </c>
      <c r="I212">
        <v>249.1</v>
      </c>
    </row>
    <row r="213" spans="1:9" x14ac:dyDescent="0.25">
      <c r="A213" s="5">
        <f t="shared" si="19"/>
        <v>40325</v>
      </c>
      <c r="B213">
        <v>261.3</v>
      </c>
      <c r="C213">
        <v>231.5</v>
      </c>
      <c r="D213">
        <v>3101.8</v>
      </c>
      <c r="E213">
        <v>3060</v>
      </c>
      <c r="F213">
        <f t="shared" si="66"/>
        <v>3363.1000000000004</v>
      </c>
      <c r="G213">
        <f t="shared" si="67"/>
        <v>3291.5</v>
      </c>
      <c r="H213" s="20">
        <f t="shared" si="68"/>
        <v>2.1753000151906621</v>
      </c>
      <c r="I213">
        <v>250.9</v>
      </c>
    </row>
    <row r="214" spans="1:9" x14ac:dyDescent="0.25">
      <c r="A214" s="5">
        <f t="shared" si="19"/>
        <v>40332</v>
      </c>
      <c r="B214">
        <v>461</v>
      </c>
      <c r="C214">
        <v>227.9</v>
      </c>
      <c r="D214">
        <v>25.8</v>
      </c>
      <c r="E214">
        <v>8.1999999999999993</v>
      </c>
      <c r="F214">
        <f t="shared" si="66"/>
        <v>486.8</v>
      </c>
      <c r="G214">
        <f t="shared" si="67"/>
        <v>236.1</v>
      </c>
      <c r="H214" s="20">
        <f t="shared" si="68"/>
        <v>106.18382041507837</v>
      </c>
    </row>
    <row r="215" spans="1:9" x14ac:dyDescent="0.25">
      <c r="A215" s="5">
        <f t="shared" si="19"/>
        <v>40339</v>
      </c>
      <c r="B215">
        <v>492.7</v>
      </c>
      <c r="C215">
        <v>289.60000000000002</v>
      </c>
      <c r="D215">
        <v>92.7</v>
      </c>
      <c r="E215">
        <v>8.1999999999999993</v>
      </c>
      <c r="F215">
        <f t="shared" si="66"/>
        <v>585.4</v>
      </c>
      <c r="G215">
        <f t="shared" si="67"/>
        <v>297.8</v>
      </c>
      <c r="H215" s="20">
        <f t="shared" si="68"/>
        <v>96.574882471457329</v>
      </c>
    </row>
    <row r="216" spans="1:9" x14ac:dyDescent="0.25">
      <c r="A216" s="5">
        <f t="shared" si="19"/>
        <v>40346</v>
      </c>
      <c r="B216">
        <v>471.6</v>
      </c>
      <c r="C216">
        <v>310.39999999999998</v>
      </c>
      <c r="D216">
        <v>177.2</v>
      </c>
      <c r="E216">
        <v>70.2</v>
      </c>
      <c r="F216">
        <f t="shared" si="66"/>
        <v>648.79999999999995</v>
      </c>
      <c r="G216">
        <f t="shared" si="67"/>
        <v>380.59999999999997</v>
      </c>
      <c r="H216" s="20">
        <f t="shared" si="68"/>
        <v>70.467682606410946</v>
      </c>
    </row>
    <row r="217" spans="1:9" x14ac:dyDescent="0.25">
      <c r="A217" s="5">
        <f t="shared" si="19"/>
        <v>40353</v>
      </c>
      <c r="B217">
        <v>494.4</v>
      </c>
      <c r="C217">
        <v>284.7</v>
      </c>
      <c r="D217">
        <v>273</v>
      </c>
      <c r="E217">
        <v>97.4</v>
      </c>
      <c r="F217">
        <f t="shared" si="66"/>
        <v>767.4</v>
      </c>
      <c r="G217">
        <f t="shared" si="67"/>
        <v>382.1</v>
      </c>
      <c r="H217" s="20">
        <f t="shared" si="68"/>
        <v>100.83747710023552</v>
      </c>
    </row>
    <row r="218" spans="1:9" x14ac:dyDescent="0.25">
      <c r="A218" s="5">
        <f t="shared" si="19"/>
        <v>40360</v>
      </c>
      <c r="B218">
        <v>443.9</v>
      </c>
      <c r="C218">
        <v>350.2</v>
      </c>
      <c r="D218">
        <v>326</v>
      </c>
      <c r="E218">
        <v>119.3</v>
      </c>
      <c r="F218">
        <f t="shared" si="66"/>
        <v>769.9</v>
      </c>
      <c r="G218">
        <f t="shared" si="67"/>
        <v>469.5</v>
      </c>
      <c r="H218" s="20">
        <f t="shared" si="68"/>
        <v>63.982960596379115</v>
      </c>
    </row>
    <row r="219" spans="1:9" x14ac:dyDescent="0.25">
      <c r="A219" s="5">
        <f t="shared" si="19"/>
        <v>40367</v>
      </c>
      <c r="B219">
        <v>349.6</v>
      </c>
      <c r="C219">
        <v>354.5</v>
      </c>
      <c r="D219">
        <v>420.8</v>
      </c>
      <c r="E219">
        <v>119.7</v>
      </c>
      <c r="F219">
        <f t="shared" si="66"/>
        <v>770.40000000000009</v>
      </c>
      <c r="G219">
        <f t="shared" si="67"/>
        <v>474.2</v>
      </c>
      <c r="H219" s="20">
        <f t="shared" si="68"/>
        <v>62.463095740194042</v>
      </c>
    </row>
    <row r="220" spans="1:9" x14ac:dyDescent="0.25">
      <c r="A220" s="5">
        <f t="shared" si="19"/>
        <v>40374</v>
      </c>
      <c r="B220">
        <v>277.8</v>
      </c>
      <c r="C220">
        <v>407.3</v>
      </c>
      <c r="D220">
        <v>496.1</v>
      </c>
      <c r="E220">
        <v>161.5</v>
      </c>
      <c r="F220">
        <f t="shared" ref="F220:F251" si="69">+B220+D220</f>
        <v>773.90000000000009</v>
      </c>
      <c r="G220">
        <f t="shared" ref="G220:G251" si="70">+C220+E220</f>
        <v>568.79999999999995</v>
      </c>
      <c r="H220" s="20">
        <f t="shared" si="68"/>
        <v>36.058368495077374</v>
      </c>
    </row>
    <row r="221" spans="1:9" x14ac:dyDescent="0.25">
      <c r="A221" s="5">
        <f t="shared" si="19"/>
        <v>40381</v>
      </c>
      <c r="B221">
        <v>402.1</v>
      </c>
      <c r="C221">
        <v>500.1</v>
      </c>
      <c r="D221">
        <v>533.5</v>
      </c>
      <c r="E221">
        <v>161.5</v>
      </c>
      <c r="F221">
        <f t="shared" si="69"/>
        <v>935.6</v>
      </c>
      <c r="G221">
        <f t="shared" si="70"/>
        <v>661.6</v>
      </c>
      <c r="H221" s="20">
        <f t="shared" si="68"/>
        <v>41.414752116082234</v>
      </c>
    </row>
    <row r="222" spans="1:9" x14ac:dyDescent="0.25">
      <c r="A222" s="5">
        <f t="shared" si="19"/>
        <v>40388</v>
      </c>
      <c r="B222">
        <v>474</v>
      </c>
      <c r="C222">
        <v>546.70000000000005</v>
      </c>
      <c r="D222">
        <v>622.29999999999995</v>
      </c>
      <c r="E222">
        <v>202.7</v>
      </c>
      <c r="F222">
        <f t="shared" si="69"/>
        <v>1096.3</v>
      </c>
      <c r="G222">
        <f t="shared" si="70"/>
        <v>749.40000000000009</v>
      </c>
      <c r="H222" s="20">
        <f t="shared" si="68"/>
        <v>46.290365625833971</v>
      </c>
    </row>
    <row r="223" spans="1:9" x14ac:dyDescent="0.25">
      <c r="A223" s="5">
        <f t="shared" si="19"/>
        <v>40395</v>
      </c>
      <c r="B223">
        <v>577.6</v>
      </c>
      <c r="C223">
        <v>562.70000000000005</v>
      </c>
      <c r="D223">
        <v>685.4</v>
      </c>
      <c r="E223">
        <v>270.3</v>
      </c>
      <c r="F223">
        <f t="shared" si="69"/>
        <v>1263</v>
      </c>
      <c r="G223">
        <f t="shared" si="70"/>
        <v>833</v>
      </c>
      <c r="H223" s="20">
        <f t="shared" si="68"/>
        <v>51.620648259303728</v>
      </c>
    </row>
    <row r="224" spans="1:9" x14ac:dyDescent="0.25">
      <c r="A224" s="5">
        <f t="shared" si="19"/>
        <v>40402</v>
      </c>
      <c r="B224">
        <v>591.79999999999995</v>
      </c>
      <c r="C224">
        <v>581.5</v>
      </c>
      <c r="D224">
        <v>747.1</v>
      </c>
      <c r="E224">
        <v>301.3</v>
      </c>
      <c r="F224">
        <f t="shared" si="69"/>
        <v>1338.9</v>
      </c>
      <c r="G224">
        <f t="shared" si="70"/>
        <v>882.8</v>
      </c>
      <c r="H224" s="20">
        <f t="shared" ref="H224:H255" si="71">+(F224/G224-1)*100</f>
        <v>51.665156320797493</v>
      </c>
    </row>
    <row r="225" spans="1:8" x14ac:dyDescent="0.25">
      <c r="A225" s="5">
        <f t="shared" si="19"/>
        <v>40409</v>
      </c>
      <c r="B225">
        <v>550.29999999999995</v>
      </c>
      <c r="C225">
        <v>624.6</v>
      </c>
      <c r="D225">
        <v>793.7</v>
      </c>
      <c r="E225">
        <v>347.6</v>
      </c>
      <c r="F225">
        <f t="shared" si="69"/>
        <v>1344</v>
      </c>
      <c r="G225">
        <f t="shared" si="70"/>
        <v>972.2</v>
      </c>
      <c r="H225" s="20">
        <f t="shared" si="71"/>
        <v>38.243159843653565</v>
      </c>
    </row>
    <row r="226" spans="1:8" x14ac:dyDescent="0.25">
      <c r="A226" s="5">
        <f t="shared" si="19"/>
        <v>40416</v>
      </c>
      <c r="B226">
        <v>576.29999999999995</v>
      </c>
      <c r="C226">
        <v>646.6</v>
      </c>
      <c r="D226">
        <v>819.4</v>
      </c>
      <c r="E226">
        <v>408.1</v>
      </c>
      <c r="F226">
        <f t="shared" si="69"/>
        <v>1395.6999999999998</v>
      </c>
      <c r="G226">
        <f t="shared" si="70"/>
        <v>1054.7</v>
      </c>
      <c r="H226" s="20">
        <f t="shared" si="71"/>
        <v>32.331468664075082</v>
      </c>
    </row>
    <row r="227" spans="1:8" x14ac:dyDescent="0.25">
      <c r="A227" s="5">
        <f t="shared" si="19"/>
        <v>40423</v>
      </c>
      <c r="B227">
        <v>699.5</v>
      </c>
      <c r="C227">
        <v>716.3</v>
      </c>
      <c r="D227">
        <v>845.2</v>
      </c>
      <c r="E227">
        <v>455.6</v>
      </c>
      <c r="F227">
        <f t="shared" si="69"/>
        <v>1544.7</v>
      </c>
      <c r="G227">
        <f t="shared" si="70"/>
        <v>1171.9000000000001</v>
      </c>
      <c r="H227" s="20">
        <f t="shared" si="71"/>
        <v>31.811588019455584</v>
      </c>
    </row>
    <row r="228" spans="1:8" x14ac:dyDescent="0.25">
      <c r="A228" s="5">
        <f t="shared" si="19"/>
        <v>40430</v>
      </c>
      <c r="B228">
        <v>698.4</v>
      </c>
      <c r="C228">
        <v>637.5</v>
      </c>
      <c r="D228">
        <v>914.3</v>
      </c>
      <c r="E228">
        <v>564.70000000000005</v>
      </c>
      <c r="F228">
        <f t="shared" si="69"/>
        <v>1612.6999999999998</v>
      </c>
      <c r="G228">
        <f t="shared" si="70"/>
        <v>1202.2</v>
      </c>
      <c r="H228" s="20">
        <f t="shared" si="71"/>
        <v>34.145732823157516</v>
      </c>
    </row>
    <row r="229" spans="1:8" x14ac:dyDescent="0.25">
      <c r="A229" s="5">
        <f t="shared" si="19"/>
        <v>40437</v>
      </c>
      <c r="B229">
        <v>695</v>
      </c>
      <c r="C229">
        <v>583.5</v>
      </c>
      <c r="D229">
        <v>986.4</v>
      </c>
      <c r="E229">
        <v>680.1</v>
      </c>
      <c r="F229">
        <f t="shared" si="69"/>
        <v>1681.4</v>
      </c>
      <c r="G229">
        <f t="shared" si="70"/>
        <v>1263.5999999999999</v>
      </c>
      <c r="H229" s="20">
        <f t="shared" si="71"/>
        <v>33.064260842038642</v>
      </c>
    </row>
    <row r="230" spans="1:8" x14ac:dyDescent="0.25">
      <c r="A230" s="5">
        <f t="shared" si="19"/>
        <v>40444</v>
      </c>
      <c r="B230">
        <v>633.79999999999995</v>
      </c>
      <c r="C230">
        <v>532</v>
      </c>
      <c r="D230">
        <v>1056.7</v>
      </c>
      <c r="E230">
        <v>763.5</v>
      </c>
      <c r="F230">
        <f t="shared" si="69"/>
        <v>1690.5</v>
      </c>
      <c r="G230">
        <f t="shared" si="70"/>
        <v>1295.5</v>
      </c>
      <c r="H230" s="20">
        <f t="shared" si="71"/>
        <v>30.49015824006176</v>
      </c>
    </row>
    <row r="231" spans="1:8" x14ac:dyDescent="0.25">
      <c r="A231" s="5">
        <f t="shared" si="19"/>
        <v>40451</v>
      </c>
      <c r="B231">
        <v>566.70000000000005</v>
      </c>
      <c r="C231">
        <v>500.7</v>
      </c>
      <c r="D231">
        <v>1120.7</v>
      </c>
      <c r="E231">
        <v>881.6</v>
      </c>
      <c r="F231">
        <f t="shared" si="69"/>
        <v>1687.4</v>
      </c>
      <c r="G231">
        <f t="shared" si="70"/>
        <v>1382.3</v>
      </c>
      <c r="H231" s="20">
        <f t="shared" si="71"/>
        <v>22.071909136945678</v>
      </c>
    </row>
    <row r="232" spans="1:8" x14ac:dyDescent="0.25">
      <c r="A232" s="5">
        <f t="shared" si="19"/>
        <v>40458</v>
      </c>
      <c r="B232">
        <v>632.70000000000005</v>
      </c>
      <c r="C232">
        <v>586.4</v>
      </c>
      <c r="D232">
        <v>1196.3</v>
      </c>
      <c r="E232">
        <v>922.8</v>
      </c>
      <c r="F232">
        <f t="shared" si="69"/>
        <v>1829</v>
      </c>
      <c r="G232">
        <f t="shared" si="70"/>
        <v>1509.1999999999998</v>
      </c>
      <c r="H232" s="20">
        <f t="shared" si="71"/>
        <v>21.190034455340601</v>
      </c>
    </row>
    <row r="233" spans="1:8" x14ac:dyDescent="0.25">
      <c r="A233" s="5">
        <f t="shared" si="19"/>
        <v>40465</v>
      </c>
      <c r="B233">
        <v>608.79999999999995</v>
      </c>
      <c r="C233">
        <v>569.1</v>
      </c>
      <c r="D233">
        <v>1222.3</v>
      </c>
      <c r="E233">
        <v>1011.3</v>
      </c>
      <c r="F233">
        <f t="shared" si="69"/>
        <v>1831.1</v>
      </c>
      <c r="G233">
        <f t="shared" si="70"/>
        <v>1580.4</v>
      </c>
      <c r="H233" s="20">
        <f t="shared" si="71"/>
        <v>15.863072639837995</v>
      </c>
    </row>
    <row r="234" spans="1:8" x14ac:dyDescent="0.25">
      <c r="A234" s="5">
        <f t="shared" si="19"/>
        <v>40472</v>
      </c>
      <c r="B234">
        <v>631.70000000000005</v>
      </c>
      <c r="C234">
        <v>531.70000000000005</v>
      </c>
      <c r="D234">
        <v>1275.5</v>
      </c>
      <c r="E234">
        <v>1121.5999999999999</v>
      </c>
      <c r="F234">
        <f t="shared" si="69"/>
        <v>1907.2</v>
      </c>
      <c r="G234">
        <f t="shared" si="70"/>
        <v>1653.3</v>
      </c>
      <c r="H234" s="20">
        <f t="shared" si="71"/>
        <v>15.35716445896087</v>
      </c>
    </row>
    <row r="235" spans="1:8" x14ac:dyDescent="0.25">
      <c r="A235" s="5">
        <f t="shared" si="19"/>
        <v>40479</v>
      </c>
      <c r="B235">
        <v>671.9</v>
      </c>
      <c r="C235">
        <v>507.1</v>
      </c>
      <c r="D235">
        <v>1296.8</v>
      </c>
      <c r="E235">
        <v>1168.9000000000001</v>
      </c>
      <c r="F235">
        <f t="shared" si="69"/>
        <v>1968.6999999999998</v>
      </c>
      <c r="G235">
        <f t="shared" si="70"/>
        <v>1676</v>
      </c>
      <c r="H235" s="20">
        <f t="shared" si="71"/>
        <v>17.464200477326951</v>
      </c>
    </row>
    <row r="236" spans="1:8" x14ac:dyDescent="0.25">
      <c r="A236" s="5">
        <f t="shared" si="19"/>
        <v>40486</v>
      </c>
      <c r="B236">
        <v>661.7</v>
      </c>
      <c r="C236">
        <v>456.5</v>
      </c>
      <c r="D236">
        <v>1470.1</v>
      </c>
      <c r="E236">
        <v>1219.5999999999999</v>
      </c>
      <c r="F236">
        <f t="shared" si="69"/>
        <v>2131.8000000000002</v>
      </c>
      <c r="G236">
        <f t="shared" si="70"/>
        <v>1676.1</v>
      </c>
      <c r="H236" s="20">
        <f t="shared" si="71"/>
        <v>27.188115267585488</v>
      </c>
    </row>
    <row r="237" spans="1:8" x14ac:dyDescent="0.25">
      <c r="A237" s="5">
        <f t="shared" si="19"/>
        <v>40493</v>
      </c>
      <c r="B237">
        <v>709.5</v>
      </c>
      <c r="C237">
        <v>420</v>
      </c>
      <c r="D237">
        <v>1490.8</v>
      </c>
      <c r="E237">
        <v>1291.2</v>
      </c>
      <c r="F237">
        <f t="shared" si="69"/>
        <v>2200.3000000000002</v>
      </c>
      <c r="G237">
        <f t="shared" si="70"/>
        <v>1711.2</v>
      </c>
      <c r="H237" s="20">
        <f t="shared" si="71"/>
        <v>28.582281439925204</v>
      </c>
    </row>
    <row r="238" spans="1:8" x14ac:dyDescent="0.25">
      <c r="A238" s="5">
        <f t="shared" si="19"/>
        <v>40500</v>
      </c>
      <c r="B238">
        <v>693.4</v>
      </c>
      <c r="C238">
        <v>494.4</v>
      </c>
      <c r="D238">
        <v>1510</v>
      </c>
      <c r="E238">
        <v>1302.5999999999999</v>
      </c>
      <c r="F238">
        <f t="shared" si="69"/>
        <v>2203.4</v>
      </c>
      <c r="G238">
        <f t="shared" si="70"/>
        <v>1797</v>
      </c>
      <c r="H238" s="20">
        <f t="shared" si="71"/>
        <v>22.615470228158042</v>
      </c>
    </row>
    <row r="239" spans="1:8" x14ac:dyDescent="0.25">
      <c r="A239" s="5">
        <f t="shared" si="19"/>
        <v>40507</v>
      </c>
      <c r="B239">
        <v>735.2</v>
      </c>
      <c r="C239">
        <v>547.29999999999995</v>
      </c>
      <c r="D239">
        <v>1536.8</v>
      </c>
      <c r="E239">
        <v>1363.3</v>
      </c>
      <c r="F239">
        <f t="shared" si="69"/>
        <v>2272</v>
      </c>
      <c r="G239">
        <f t="shared" si="70"/>
        <v>1910.6</v>
      </c>
      <c r="H239" s="20">
        <f t="shared" si="71"/>
        <v>18.915523919187692</v>
      </c>
    </row>
    <row r="240" spans="1:8" x14ac:dyDescent="0.25">
      <c r="A240" s="5">
        <f t="shared" si="19"/>
        <v>40514</v>
      </c>
      <c r="B240">
        <v>859.7</v>
      </c>
      <c r="C240">
        <v>561.20000000000005</v>
      </c>
      <c r="D240">
        <v>1583.6</v>
      </c>
      <c r="E240">
        <v>1407.3</v>
      </c>
      <c r="F240">
        <f t="shared" si="69"/>
        <v>2443.3000000000002</v>
      </c>
      <c r="G240">
        <f t="shared" si="70"/>
        <v>1968.5</v>
      </c>
      <c r="H240" s="20">
        <f t="shared" si="71"/>
        <v>24.119888239776486</v>
      </c>
    </row>
    <row r="241" spans="1:9" x14ac:dyDescent="0.25">
      <c r="A241" s="5">
        <f t="shared" si="19"/>
        <v>40521</v>
      </c>
      <c r="B241">
        <v>946.6</v>
      </c>
      <c r="C241">
        <v>670.7</v>
      </c>
      <c r="D241">
        <v>1638</v>
      </c>
      <c r="E241">
        <v>1435.8</v>
      </c>
      <c r="F241">
        <f t="shared" si="69"/>
        <v>2584.6</v>
      </c>
      <c r="G241">
        <f t="shared" si="70"/>
        <v>2106.5</v>
      </c>
      <c r="H241" s="20">
        <f t="shared" si="71"/>
        <v>22.696415855684783</v>
      </c>
    </row>
    <row r="242" spans="1:9" x14ac:dyDescent="0.25">
      <c r="A242" s="5">
        <f t="shared" si="19"/>
        <v>40528</v>
      </c>
      <c r="B242">
        <v>898.6</v>
      </c>
      <c r="C242">
        <v>672.3</v>
      </c>
      <c r="D242">
        <v>1687.8</v>
      </c>
      <c r="E242">
        <v>1500.3</v>
      </c>
      <c r="F242">
        <f t="shared" si="69"/>
        <v>2586.4</v>
      </c>
      <c r="G242">
        <f t="shared" si="70"/>
        <v>2172.6</v>
      </c>
      <c r="H242" s="20">
        <f t="shared" si="71"/>
        <v>19.046303967596433</v>
      </c>
    </row>
    <row r="243" spans="1:9" x14ac:dyDescent="0.25">
      <c r="A243" s="5">
        <f t="shared" si="19"/>
        <v>40535</v>
      </c>
      <c r="B243">
        <v>802.3</v>
      </c>
      <c r="C243">
        <v>560.70000000000005</v>
      </c>
      <c r="D243">
        <v>1783.5</v>
      </c>
      <c r="E243">
        <v>1614.6</v>
      </c>
      <c r="F243">
        <f t="shared" si="69"/>
        <v>2585.8000000000002</v>
      </c>
      <c r="G243">
        <f t="shared" si="70"/>
        <v>2175.3000000000002</v>
      </c>
      <c r="H243" s="20">
        <f t="shared" si="71"/>
        <v>18.87096032731117</v>
      </c>
    </row>
    <row r="244" spans="1:9" x14ac:dyDescent="0.25">
      <c r="A244" s="5">
        <f t="shared" si="19"/>
        <v>40542</v>
      </c>
      <c r="B244">
        <v>802.3</v>
      </c>
      <c r="C244">
        <v>540.70000000000005</v>
      </c>
      <c r="D244">
        <v>1783.5</v>
      </c>
      <c r="E244">
        <v>1634.4</v>
      </c>
      <c r="F244">
        <f t="shared" si="69"/>
        <v>2585.8000000000002</v>
      </c>
      <c r="G244">
        <f t="shared" si="70"/>
        <v>2175.1000000000004</v>
      </c>
      <c r="H244" s="20">
        <f t="shared" si="71"/>
        <v>18.881890487793651</v>
      </c>
    </row>
    <row r="245" spans="1:9" x14ac:dyDescent="0.25">
      <c r="A245" s="5">
        <f t="shared" si="19"/>
        <v>40549</v>
      </c>
      <c r="B245">
        <v>744.7</v>
      </c>
      <c r="C245">
        <v>493.3</v>
      </c>
      <c r="D245">
        <v>1841.4</v>
      </c>
      <c r="E245">
        <v>1707.6</v>
      </c>
      <c r="F245">
        <f t="shared" si="69"/>
        <v>2586.1000000000004</v>
      </c>
      <c r="G245">
        <f t="shared" si="70"/>
        <v>2200.9</v>
      </c>
      <c r="H245" s="20">
        <f t="shared" si="71"/>
        <v>17.501931028215733</v>
      </c>
    </row>
    <row r="246" spans="1:9" x14ac:dyDescent="0.25">
      <c r="A246" s="5">
        <f t="shared" si="19"/>
        <v>40556</v>
      </c>
      <c r="B246">
        <v>722.7</v>
      </c>
      <c r="C246">
        <v>483.7</v>
      </c>
      <c r="D246">
        <v>2004.3</v>
      </c>
      <c r="E246">
        <v>1794.5</v>
      </c>
      <c r="F246">
        <f t="shared" si="69"/>
        <v>2727</v>
      </c>
      <c r="G246">
        <f t="shared" si="70"/>
        <v>2278.1999999999998</v>
      </c>
      <c r="H246" s="20">
        <f t="shared" si="71"/>
        <v>19.699762970766411</v>
      </c>
    </row>
    <row r="247" spans="1:9" x14ac:dyDescent="0.25">
      <c r="A247" s="5">
        <f t="shared" si="19"/>
        <v>40563</v>
      </c>
      <c r="B247">
        <v>843.2</v>
      </c>
      <c r="C247">
        <v>502.8</v>
      </c>
      <c r="D247">
        <v>2004.3</v>
      </c>
      <c r="E247">
        <v>1854.2</v>
      </c>
      <c r="F247">
        <f t="shared" si="69"/>
        <v>2847.5</v>
      </c>
      <c r="G247">
        <f t="shared" si="70"/>
        <v>2357</v>
      </c>
      <c r="H247" s="20">
        <f t="shared" si="71"/>
        <v>20.810352142554088</v>
      </c>
    </row>
    <row r="248" spans="1:9" x14ac:dyDescent="0.25">
      <c r="A248" s="5">
        <f t="shared" si="19"/>
        <v>40570</v>
      </c>
      <c r="B248">
        <v>755.6</v>
      </c>
      <c r="C248">
        <v>481.4</v>
      </c>
      <c r="D248">
        <v>2139.1</v>
      </c>
      <c r="E248">
        <v>1945.8</v>
      </c>
      <c r="F248">
        <f t="shared" si="69"/>
        <v>2894.7</v>
      </c>
      <c r="G248">
        <f t="shared" si="70"/>
        <v>2427.1999999999998</v>
      </c>
      <c r="H248" s="20">
        <f t="shared" si="71"/>
        <v>19.260876730388922</v>
      </c>
    </row>
    <row r="249" spans="1:9" x14ac:dyDescent="0.25">
      <c r="A249" s="5">
        <f t="shared" si="19"/>
        <v>40577</v>
      </c>
      <c r="B249">
        <v>783.5</v>
      </c>
      <c r="C249">
        <v>521.29999999999995</v>
      </c>
      <c r="D249">
        <v>2203.9</v>
      </c>
      <c r="E249">
        <v>1971.6</v>
      </c>
      <c r="F249">
        <f t="shared" si="69"/>
        <v>2987.4</v>
      </c>
      <c r="G249">
        <f t="shared" si="70"/>
        <v>2492.8999999999996</v>
      </c>
      <c r="H249" s="20">
        <f t="shared" si="71"/>
        <v>19.836335191945142</v>
      </c>
    </row>
    <row r="250" spans="1:9" x14ac:dyDescent="0.25">
      <c r="A250" s="5">
        <f t="shared" si="19"/>
        <v>40584</v>
      </c>
      <c r="B250">
        <v>896.3</v>
      </c>
      <c r="C250">
        <v>515.4</v>
      </c>
      <c r="D250">
        <v>2226.1</v>
      </c>
      <c r="E250">
        <v>2060.6</v>
      </c>
      <c r="F250">
        <f t="shared" si="69"/>
        <v>3122.3999999999996</v>
      </c>
      <c r="G250">
        <f t="shared" si="70"/>
        <v>2576</v>
      </c>
      <c r="H250" s="20">
        <f t="shared" si="71"/>
        <v>21.211180124223581</v>
      </c>
    </row>
    <row r="251" spans="1:9" x14ac:dyDescent="0.25">
      <c r="A251" s="5">
        <f t="shared" si="19"/>
        <v>40591</v>
      </c>
      <c r="B251">
        <v>965.2</v>
      </c>
      <c r="C251">
        <v>492.4</v>
      </c>
      <c r="D251">
        <v>2268.1999999999998</v>
      </c>
      <c r="E251">
        <v>2127.6</v>
      </c>
      <c r="F251">
        <f t="shared" si="69"/>
        <v>3233.3999999999996</v>
      </c>
      <c r="G251">
        <f t="shared" si="70"/>
        <v>2620</v>
      </c>
      <c r="H251" s="20">
        <f t="shared" si="71"/>
        <v>23.412213740458011</v>
      </c>
    </row>
    <row r="252" spans="1:9" x14ac:dyDescent="0.25">
      <c r="A252" s="5">
        <f t="shared" si="19"/>
        <v>40598</v>
      </c>
      <c r="B252">
        <v>917.3</v>
      </c>
      <c r="C252">
        <v>409.7</v>
      </c>
      <c r="D252">
        <v>2317.5</v>
      </c>
      <c r="E252">
        <v>2212.3000000000002</v>
      </c>
      <c r="F252">
        <f t="shared" ref="F252:F265" si="72">+B252+D252</f>
        <v>3234.8</v>
      </c>
      <c r="G252">
        <f t="shared" ref="G252:G265" si="73">+C252+E252</f>
        <v>2622</v>
      </c>
      <c r="H252" s="20">
        <f t="shared" si="71"/>
        <v>23.371472158657514</v>
      </c>
    </row>
    <row r="253" spans="1:9" x14ac:dyDescent="0.25">
      <c r="A253" s="5">
        <f t="shared" si="19"/>
        <v>40605</v>
      </c>
      <c r="B253">
        <v>988.8</v>
      </c>
      <c r="C253">
        <v>456</v>
      </c>
      <c r="D253">
        <v>2398.4</v>
      </c>
      <c r="E253">
        <v>2212.3000000000002</v>
      </c>
      <c r="F253">
        <f t="shared" si="72"/>
        <v>3387.2</v>
      </c>
      <c r="G253">
        <f t="shared" si="73"/>
        <v>2668.3</v>
      </c>
      <c r="H253" s="20">
        <f t="shared" si="71"/>
        <v>26.942247873177671</v>
      </c>
    </row>
    <row r="254" spans="1:9" x14ac:dyDescent="0.25">
      <c r="A254" s="5">
        <f t="shared" si="19"/>
        <v>40612</v>
      </c>
      <c r="B254">
        <v>1006.3</v>
      </c>
      <c r="C254">
        <v>537.79999999999995</v>
      </c>
      <c r="D254">
        <v>2444.6999999999998</v>
      </c>
      <c r="E254">
        <v>2212.5</v>
      </c>
      <c r="F254">
        <f t="shared" si="72"/>
        <v>3451</v>
      </c>
      <c r="G254">
        <f t="shared" si="73"/>
        <v>2750.3</v>
      </c>
      <c r="H254" s="20">
        <f t="shared" si="71"/>
        <v>25.477220666836331</v>
      </c>
    </row>
    <row r="255" spans="1:9" x14ac:dyDescent="0.25">
      <c r="A255" s="5">
        <f t="shared" si="19"/>
        <v>40619</v>
      </c>
      <c r="B255">
        <v>953.9</v>
      </c>
      <c r="C255">
        <v>499.8</v>
      </c>
      <c r="D255">
        <v>2502.6</v>
      </c>
      <c r="E255">
        <v>2301</v>
      </c>
      <c r="F255">
        <f t="shared" si="72"/>
        <v>3456.5</v>
      </c>
      <c r="G255">
        <f t="shared" si="73"/>
        <v>2800.8</v>
      </c>
      <c r="H255" s="20">
        <f t="shared" si="71"/>
        <v>23.411168237646372</v>
      </c>
      <c r="I255">
        <v>32</v>
      </c>
    </row>
    <row r="256" spans="1:9" x14ac:dyDescent="0.25">
      <c r="A256" s="5">
        <f t="shared" ref="A256:A319" si="74">+A255+7</f>
        <v>40626</v>
      </c>
      <c r="B256">
        <v>977.8</v>
      </c>
      <c r="C256">
        <v>467.1</v>
      </c>
      <c r="D256">
        <v>2545.1999999999998</v>
      </c>
      <c r="E256">
        <v>2504.3000000000002</v>
      </c>
      <c r="F256">
        <f t="shared" si="72"/>
        <v>3523</v>
      </c>
      <c r="G256">
        <f t="shared" si="73"/>
        <v>2971.4</v>
      </c>
      <c r="H256" s="20">
        <f t="shared" ref="H256:H265" si="75">+(F256/G256-1)*100</f>
        <v>18.563640035000329</v>
      </c>
      <c r="I256">
        <v>32</v>
      </c>
    </row>
    <row r="257" spans="1:9" x14ac:dyDescent="0.25">
      <c r="A257" s="5">
        <f t="shared" si="74"/>
        <v>40633</v>
      </c>
      <c r="B257">
        <v>925.9</v>
      </c>
      <c r="C257">
        <v>423.9</v>
      </c>
      <c r="D257">
        <v>2598.6999999999998</v>
      </c>
      <c r="E257">
        <v>2592.9</v>
      </c>
      <c r="F257">
        <f t="shared" si="72"/>
        <v>3524.6</v>
      </c>
      <c r="G257">
        <f t="shared" si="73"/>
        <v>3016.8</v>
      </c>
      <c r="H257" s="20">
        <f t="shared" si="75"/>
        <v>16.83240519756033</v>
      </c>
      <c r="I257">
        <v>32</v>
      </c>
    </row>
    <row r="258" spans="1:9" x14ac:dyDescent="0.25">
      <c r="A258" s="5">
        <f t="shared" si="74"/>
        <v>40640</v>
      </c>
      <c r="B258">
        <v>979.5</v>
      </c>
      <c r="C258">
        <v>408.9</v>
      </c>
      <c r="D258">
        <v>2625.3</v>
      </c>
      <c r="E258">
        <v>2634.1</v>
      </c>
      <c r="F258">
        <f t="shared" si="72"/>
        <v>3604.8</v>
      </c>
      <c r="G258">
        <f t="shared" si="73"/>
        <v>3043</v>
      </c>
      <c r="H258" s="20">
        <f t="shared" si="75"/>
        <v>18.462044035491299</v>
      </c>
      <c r="I258">
        <v>37</v>
      </c>
    </row>
    <row r="259" spans="1:9" x14ac:dyDescent="0.25">
      <c r="A259" s="5">
        <f t="shared" si="74"/>
        <v>40647</v>
      </c>
      <c r="B259">
        <v>868.3</v>
      </c>
      <c r="C259">
        <v>475.6</v>
      </c>
      <c r="D259">
        <v>2664.2</v>
      </c>
      <c r="E259">
        <v>2659.9</v>
      </c>
      <c r="F259">
        <f t="shared" si="72"/>
        <v>3532.5</v>
      </c>
      <c r="G259">
        <f t="shared" si="73"/>
        <v>3135.5</v>
      </c>
      <c r="H259" s="20">
        <f t="shared" si="75"/>
        <v>12.661457502790618</v>
      </c>
      <c r="I259">
        <v>51</v>
      </c>
    </row>
    <row r="260" spans="1:9" x14ac:dyDescent="0.25">
      <c r="A260" s="5">
        <f t="shared" si="74"/>
        <v>40654</v>
      </c>
      <c r="B260">
        <v>723.8</v>
      </c>
      <c r="C260">
        <v>497.2</v>
      </c>
      <c r="D260">
        <v>2809.5</v>
      </c>
      <c r="E260">
        <v>2685.6</v>
      </c>
      <c r="F260">
        <f t="shared" si="72"/>
        <v>3533.3</v>
      </c>
      <c r="G260">
        <f t="shared" si="73"/>
        <v>3182.7999999999997</v>
      </c>
      <c r="H260" s="20">
        <f t="shared" si="75"/>
        <v>11.012316199572725</v>
      </c>
      <c r="I260">
        <v>51</v>
      </c>
    </row>
    <row r="261" spans="1:9" x14ac:dyDescent="0.25">
      <c r="A261" s="5">
        <f t="shared" si="74"/>
        <v>40661</v>
      </c>
      <c r="B261">
        <v>751.2</v>
      </c>
      <c r="C261">
        <v>453.7</v>
      </c>
      <c r="D261">
        <v>2858.4</v>
      </c>
      <c r="E261">
        <v>2811.2</v>
      </c>
      <c r="F261">
        <f t="shared" si="72"/>
        <v>3609.6000000000004</v>
      </c>
      <c r="G261">
        <f t="shared" si="73"/>
        <v>3264.8999999999996</v>
      </c>
      <c r="H261" s="20">
        <f t="shared" si="75"/>
        <v>10.557750620233408</v>
      </c>
      <c r="I261">
        <v>145.69999999999999</v>
      </c>
    </row>
    <row r="262" spans="1:9" x14ac:dyDescent="0.25">
      <c r="A262" s="5">
        <f t="shared" si="74"/>
        <v>40668</v>
      </c>
      <c r="B262">
        <v>649.1</v>
      </c>
      <c r="C262">
        <v>362.6</v>
      </c>
      <c r="D262">
        <v>2961.5</v>
      </c>
      <c r="E262">
        <v>2881.7</v>
      </c>
      <c r="F262">
        <f t="shared" si="72"/>
        <v>3610.6</v>
      </c>
      <c r="G262">
        <f t="shared" si="73"/>
        <v>3244.2999999999997</v>
      </c>
      <c r="H262" s="20">
        <f t="shared" si="75"/>
        <v>11.290571155565154</v>
      </c>
      <c r="I262">
        <v>145.69999999999999</v>
      </c>
    </row>
    <row r="263" spans="1:9" x14ac:dyDescent="0.25">
      <c r="A263" s="5">
        <f t="shared" si="74"/>
        <v>40675</v>
      </c>
      <c r="B263">
        <v>531.5</v>
      </c>
      <c r="C263">
        <v>424.6</v>
      </c>
      <c r="D263">
        <v>3082.3</v>
      </c>
      <c r="E263">
        <v>2969.2</v>
      </c>
      <c r="F263">
        <f t="shared" si="72"/>
        <v>3613.8</v>
      </c>
      <c r="G263">
        <f t="shared" si="73"/>
        <v>3393.7999999999997</v>
      </c>
      <c r="H263" s="20">
        <f t="shared" si="75"/>
        <v>6.4824090989451522</v>
      </c>
      <c r="I263">
        <v>145.69999999999999</v>
      </c>
    </row>
    <row r="264" spans="1:9" x14ac:dyDescent="0.25">
      <c r="A264" s="5">
        <f t="shared" si="74"/>
        <v>40682</v>
      </c>
      <c r="B264">
        <v>531.5</v>
      </c>
      <c r="C264">
        <v>317.7</v>
      </c>
      <c r="D264">
        <v>3082.3</v>
      </c>
      <c r="E264">
        <v>3029.7</v>
      </c>
      <c r="F264">
        <f t="shared" si="72"/>
        <v>3613.8</v>
      </c>
      <c r="G264">
        <f t="shared" si="73"/>
        <v>3347.3999999999996</v>
      </c>
      <c r="H264" s="20">
        <f t="shared" si="75"/>
        <v>7.9584154866463752</v>
      </c>
      <c r="I264">
        <v>113.4</v>
      </c>
    </row>
    <row r="265" spans="1:9" x14ac:dyDescent="0.25">
      <c r="A265" s="5">
        <f t="shared" si="74"/>
        <v>40689</v>
      </c>
      <c r="B265">
        <v>459.3</v>
      </c>
      <c r="C265">
        <v>261.3</v>
      </c>
      <c r="D265">
        <v>3139.5</v>
      </c>
      <c r="E265">
        <v>3101.8</v>
      </c>
      <c r="F265">
        <f t="shared" si="72"/>
        <v>3598.8</v>
      </c>
      <c r="G265">
        <f t="shared" si="73"/>
        <v>3363.1000000000004</v>
      </c>
      <c r="H265" s="20">
        <f t="shared" si="75"/>
        <v>7.0084148553417824</v>
      </c>
      <c r="I265">
        <v>303.5</v>
      </c>
    </row>
    <row r="266" spans="1:9" x14ac:dyDescent="0.25">
      <c r="A266" s="5">
        <f t="shared" si="74"/>
        <v>40696</v>
      </c>
      <c r="B266">
        <v>814.5</v>
      </c>
      <c r="C266">
        <v>461</v>
      </c>
      <c r="D266">
        <v>0</v>
      </c>
      <c r="E266">
        <v>25.8</v>
      </c>
      <c r="F266">
        <f t="shared" ref="F266:F274" si="76">+B266+D266</f>
        <v>814.5</v>
      </c>
      <c r="G266">
        <f t="shared" ref="G266:G274" si="77">+C266+E266</f>
        <v>486.8</v>
      </c>
      <c r="H266" s="20">
        <f t="shared" ref="H266:H274" si="78">+(F266/G266-1)*100</f>
        <v>67.317173377156948</v>
      </c>
    </row>
    <row r="267" spans="1:9" x14ac:dyDescent="0.25">
      <c r="A267" s="5">
        <f t="shared" si="74"/>
        <v>40703</v>
      </c>
      <c r="B267">
        <v>867.9</v>
      </c>
      <c r="C267">
        <v>492.7</v>
      </c>
      <c r="D267">
        <v>106</v>
      </c>
      <c r="E267">
        <v>92.7</v>
      </c>
      <c r="F267">
        <f t="shared" si="76"/>
        <v>973.9</v>
      </c>
      <c r="G267">
        <f t="shared" si="77"/>
        <v>585.4</v>
      </c>
      <c r="H267" s="20">
        <f t="shared" si="78"/>
        <v>66.364878715408253</v>
      </c>
    </row>
    <row r="268" spans="1:9" x14ac:dyDescent="0.25">
      <c r="A268" s="5">
        <f t="shared" si="74"/>
        <v>40710</v>
      </c>
      <c r="B268">
        <v>913.9</v>
      </c>
      <c r="C268">
        <v>471.6</v>
      </c>
      <c r="D268">
        <v>227.6</v>
      </c>
      <c r="E268">
        <v>177.2</v>
      </c>
      <c r="F268">
        <f t="shared" si="76"/>
        <v>1141.5</v>
      </c>
      <c r="G268">
        <f t="shared" si="77"/>
        <v>648.79999999999995</v>
      </c>
      <c r="H268" s="20">
        <f t="shared" si="78"/>
        <v>75.94019728729964</v>
      </c>
    </row>
    <row r="269" spans="1:9" x14ac:dyDescent="0.25">
      <c r="A269" s="5">
        <f t="shared" si="74"/>
        <v>40717</v>
      </c>
      <c r="B269">
        <v>885.6</v>
      </c>
      <c r="C269">
        <v>494.4</v>
      </c>
      <c r="D269">
        <v>257.3</v>
      </c>
      <c r="E269">
        <v>273</v>
      </c>
      <c r="F269">
        <f t="shared" si="76"/>
        <v>1142.9000000000001</v>
      </c>
      <c r="G269">
        <f t="shared" si="77"/>
        <v>767.4</v>
      </c>
      <c r="H269" s="20">
        <f t="shared" si="78"/>
        <v>48.931456867344302</v>
      </c>
    </row>
    <row r="270" spans="1:9" x14ac:dyDescent="0.25">
      <c r="A270" s="5">
        <f t="shared" si="74"/>
        <v>40724</v>
      </c>
      <c r="B270">
        <v>720.3</v>
      </c>
      <c r="C270">
        <v>443.9</v>
      </c>
      <c r="D270">
        <v>423.3</v>
      </c>
      <c r="E270">
        <v>326</v>
      </c>
      <c r="F270">
        <f t="shared" si="76"/>
        <v>1143.5999999999999</v>
      </c>
      <c r="G270">
        <f t="shared" si="77"/>
        <v>769.9</v>
      </c>
      <c r="H270" s="20">
        <f t="shared" si="78"/>
        <v>48.538771268995973</v>
      </c>
    </row>
    <row r="271" spans="1:9" x14ac:dyDescent="0.25">
      <c r="A271" s="5">
        <f t="shared" si="74"/>
        <v>40731</v>
      </c>
      <c r="B271">
        <v>813.3</v>
      </c>
      <c r="C271">
        <v>349.6</v>
      </c>
      <c r="D271">
        <v>458.6</v>
      </c>
      <c r="E271">
        <v>420.8</v>
      </c>
      <c r="F271">
        <f t="shared" si="76"/>
        <v>1271.9000000000001</v>
      </c>
      <c r="G271">
        <f t="shared" si="77"/>
        <v>770.40000000000009</v>
      </c>
      <c r="H271" s="20">
        <f t="shared" si="78"/>
        <v>65.09605399792315</v>
      </c>
    </row>
    <row r="272" spans="1:9" x14ac:dyDescent="0.25">
      <c r="A272" s="5">
        <f t="shared" si="74"/>
        <v>40738</v>
      </c>
      <c r="B272">
        <v>822.8</v>
      </c>
      <c r="C272">
        <v>277.8</v>
      </c>
      <c r="D272">
        <v>458.6</v>
      </c>
      <c r="E272">
        <v>496.1</v>
      </c>
      <c r="F272">
        <f t="shared" si="76"/>
        <v>1281.4000000000001</v>
      </c>
      <c r="G272">
        <f t="shared" si="77"/>
        <v>773.90000000000009</v>
      </c>
      <c r="H272" s="20">
        <f t="shared" si="78"/>
        <v>65.576947926088636</v>
      </c>
    </row>
    <row r="273" spans="1:10" x14ac:dyDescent="0.25">
      <c r="A273" s="5">
        <f t="shared" si="74"/>
        <v>40745</v>
      </c>
      <c r="B273">
        <v>857.1</v>
      </c>
      <c r="C273">
        <v>402.1</v>
      </c>
      <c r="D273">
        <v>489.4</v>
      </c>
      <c r="E273">
        <v>533.5</v>
      </c>
      <c r="F273">
        <f t="shared" si="76"/>
        <v>1346.5</v>
      </c>
      <c r="G273">
        <f t="shared" si="77"/>
        <v>935.6</v>
      </c>
      <c r="H273" s="20">
        <f t="shared" si="78"/>
        <v>43.91834117144078</v>
      </c>
    </row>
    <row r="274" spans="1:10" x14ac:dyDescent="0.25">
      <c r="A274" s="5">
        <f t="shared" si="74"/>
        <v>40752</v>
      </c>
      <c r="B274">
        <v>886.7</v>
      </c>
      <c r="C274">
        <v>474</v>
      </c>
      <c r="D274">
        <v>577.1</v>
      </c>
      <c r="E274">
        <v>622.29999999999995</v>
      </c>
      <c r="F274">
        <f t="shared" si="76"/>
        <v>1463.8000000000002</v>
      </c>
      <c r="G274">
        <f t="shared" si="77"/>
        <v>1096.3</v>
      </c>
      <c r="H274" s="20">
        <f t="shared" si="78"/>
        <v>33.521846209979046</v>
      </c>
    </row>
    <row r="275" spans="1:10" x14ac:dyDescent="0.25">
      <c r="A275" s="5">
        <f t="shared" si="74"/>
        <v>40759</v>
      </c>
      <c r="B275">
        <v>890.9</v>
      </c>
      <c r="C275">
        <v>577.6</v>
      </c>
      <c r="D275">
        <v>608.20000000000005</v>
      </c>
      <c r="E275">
        <v>685.4</v>
      </c>
      <c r="F275">
        <f t="shared" ref="F275:F338" si="79">+B275+D275</f>
        <v>1499.1</v>
      </c>
      <c r="G275">
        <f t="shared" ref="G275:G338" si="80">+C275+E275</f>
        <v>1263</v>
      </c>
      <c r="H275" s="20">
        <f t="shared" ref="H275:H338" si="81">+(F275/G275-1)*100</f>
        <v>18.693586698337295</v>
      </c>
    </row>
    <row r="276" spans="1:10" x14ac:dyDescent="0.25">
      <c r="A276" s="5">
        <f t="shared" si="74"/>
        <v>40766</v>
      </c>
      <c r="B276">
        <v>823.1</v>
      </c>
      <c r="C276">
        <v>591.79999999999995</v>
      </c>
      <c r="D276">
        <v>814.5</v>
      </c>
      <c r="E276">
        <v>747.1</v>
      </c>
      <c r="F276">
        <f t="shared" si="79"/>
        <v>1637.6</v>
      </c>
      <c r="G276">
        <f t="shared" si="80"/>
        <v>1338.9</v>
      </c>
      <c r="H276" s="20">
        <f t="shared" si="81"/>
        <v>22.309358428560742</v>
      </c>
    </row>
    <row r="277" spans="1:10" x14ac:dyDescent="0.25">
      <c r="A277" s="5">
        <f t="shared" si="74"/>
        <v>40773</v>
      </c>
      <c r="B277">
        <v>865.3</v>
      </c>
      <c r="C277">
        <v>550.29999999999995</v>
      </c>
      <c r="D277">
        <v>859.4</v>
      </c>
      <c r="E277">
        <v>793.7</v>
      </c>
      <c r="F277">
        <f t="shared" si="79"/>
        <v>1724.6999999999998</v>
      </c>
      <c r="G277">
        <f t="shared" si="80"/>
        <v>1344</v>
      </c>
      <c r="H277" s="20">
        <f t="shared" si="81"/>
        <v>28.325892857142843</v>
      </c>
    </row>
    <row r="278" spans="1:10" x14ac:dyDescent="0.25">
      <c r="A278" s="5">
        <f t="shared" si="74"/>
        <v>40780</v>
      </c>
      <c r="B278">
        <v>684</v>
      </c>
      <c r="C278">
        <v>576.29999999999995</v>
      </c>
      <c r="D278">
        <v>1044.5999999999999</v>
      </c>
      <c r="E278">
        <v>819.4</v>
      </c>
      <c r="F278">
        <f t="shared" si="79"/>
        <v>1728.6</v>
      </c>
      <c r="G278">
        <f t="shared" si="80"/>
        <v>1395.6999999999998</v>
      </c>
      <c r="H278" s="20">
        <f t="shared" si="81"/>
        <v>23.851830622626657</v>
      </c>
    </row>
    <row r="279" spans="1:10" x14ac:dyDescent="0.25">
      <c r="A279" s="5">
        <f t="shared" si="74"/>
        <v>40787</v>
      </c>
      <c r="B279">
        <v>592.6</v>
      </c>
      <c r="C279">
        <v>699.5</v>
      </c>
      <c r="D279">
        <v>1138.7</v>
      </c>
      <c r="E279">
        <v>845.2</v>
      </c>
      <c r="F279">
        <f t="shared" si="79"/>
        <v>1731.3000000000002</v>
      </c>
      <c r="G279">
        <f t="shared" si="80"/>
        <v>1544.7</v>
      </c>
      <c r="H279" s="20">
        <f t="shared" si="81"/>
        <v>12.08001553699749</v>
      </c>
    </row>
    <row r="280" spans="1:10" x14ac:dyDescent="0.25">
      <c r="A280" s="5">
        <f t="shared" si="74"/>
        <v>40794</v>
      </c>
      <c r="B280">
        <v>538.70000000000005</v>
      </c>
      <c r="C280">
        <v>698.4</v>
      </c>
      <c r="D280">
        <v>1237.4000000000001</v>
      </c>
      <c r="E280">
        <v>914.3</v>
      </c>
      <c r="F280">
        <f t="shared" si="79"/>
        <v>1776.1000000000001</v>
      </c>
      <c r="G280">
        <f t="shared" si="80"/>
        <v>1612.6999999999998</v>
      </c>
      <c r="H280" s="20">
        <f t="shared" si="81"/>
        <v>10.132076641656873</v>
      </c>
    </row>
    <row r="281" spans="1:10" x14ac:dyDescent="0.25">
      <c r="A281" s="5">
        <f t="shared" si="74"/>
        <v>40801</v>
      </c>
      <c r="B281">
        <v>561.4</v>
      </c>
      <c r="C281">
        <v>695</v>
      </c>
      <c r="D281">
        <v>1281.7</v>
      </c>
      <c r="E281">
        <v>986.4</v>
      </c>
      <c r="F281">
        <f t="shared" si="79"/>
        <v>1843.1</v>
      </c>
      <c r="G281">
        <f t="shared" si="80"/>
        <v>1681.4</v>
      </c>
      <c r="H281" s="20">
        <f t="shared" si="81"/>
        <v>9.6169858451290438</v>
      </c>
    </row>
    <row r="282" spans="1:10" x14ac:dyDescent="0.25">
      <c r="A282" s="5">
        <f t="shared" si="74"/>
        <v>40808</v>
      </c>
      <c r="B282">
        <v>535.70000000000005</v>
      </c>
      <c r="C282">
        <v>633.79999999999995</v>
      </c>
      <c r="D282">
        <v>1341.8</v>
      </c>
      <c r="E282">
        <v>1056.7</v>
      </c>
      <c r="F282">
        <f t="shared" si="79"/>
        <v>1877.5</v>
      </c>
      <c r="G282">
        <f t="shared" si="80"/>
        <v>1690.5</v>
      </c>
      <c r="H282" s="20">
        <f t="shared" si="81"/>
        <v>11.061816030760131</v>
      </c>
      <c r="I282" s="50"/>
    </row>
    <row r="283" spans="1:10" x14ac:dyDescent="0.25">
      <c r="A283" s="5">
        <f t="shared" si="74"/>
        <v>40815</v>
      </c>
      <c r="B283">
        <v>486.8</v>
      </c>
      <c r="C283">
        <v>566.70000000000005</v>
      </c>
      <c r="D283">
        <v>1392.2</v>
      </c>
      <c r="E283">
        <v>1120.7</v>
      </c>
      <c r="F283">
        <f t="shared" si="79"/>
        <v>1879</v>
      </c>
      <c r="G283">
        <f t="shared" si="80"/>
        <v>1687.4</v>
      </c>
      <c r="H283" s="20">
        <f t="shared" si="81"/>
        <v>11.354746947967275</v>
      </c>
    </row>
    <row r="284" spans="1:10" x14ac:dyDescent="0.25">
      <c r="A284" s="5">
        <f t="shared" si="74"/>
        <v>40822</v>
      </c>
      <c r="B284">
        <v>630.4</v>
      </c>
      <c r="C284">
        <v>632.70000000000005</v>
      </c>
      <c r="D284">
        <v>1461.3</v>
      </c>
      <c r="E284">
        <v>1196.3</v>
      </c>
      <c r="F284">
        <f t="shared" si="79"/>
        <v>2091.6999999999998</v>
      </c>
      <c r="G284">
        <f t="shared" si="80"/>
        <v>1829</v>
      </c>
      <c r="H284" s="20">
        <f t="shared" si="81"/>
        <v>14.363039912520502</v>
      </c>
    </row>
    <row r="285" spans="1:10" x14ac:dyDescent="0.25">
      <c r="A285" s="5">
        <f t="shared" si="74"/>
        <v>40829</v>
      </c>
      <c r="B285">
        <v>576.1</v>
      </c>
      <c r="C285">
        <v>608.79999999999995</v>
      </c>
      <c r="D285">
        <v>1516.2</v>
      </c>
      <c r="E285">
        <v>122.3</v>
      </c>
      <c r="F285">
        <f t="shared" si="79"/>
        <v>2092.3000000000002</v>
      </c>
      <c r="G285">
        <f t="shared" si="80"/>
        <v>731.09999999999991</v>
      </c>
      <c r="H285" s="20">
        <f t="shared" si="81"/>
        <v>186.18520038298462</v>
      </c>
      <c r="J285" s="50"/>
    </row>
    <row r="286" spans="1:10" x14ac:dyDescent="0.25">
      <c r="A286" s="5">
        <f t="shared" si="74"/>
        <v>40836</v>
      </c>
      <c r="B286">
        <v>557.1</v>
      </c>
      <c r="C286">
        <v>631.70000000000005</v>
      </c>
      <c r="D286">
        <v>1556.6</v>
      </c>
      <c r="E286">
        <v>1275.5</v>
      </c>
      <c r="F286">
        <f t="shared" si="79"/>
        <v>2113.6999999999998</v>
      </c>
      <c r="G286">
        <f t="shared" si="80"/>
        <v>1907.2</v>
      </c>
      <c r="H286" s="20">
        <f t="shared" si="81"/>
        <v>10.827390939597304</v>
      </c>
    </row>
    <row r="287" spans="1:10" x14ac:dyDescent="0.25">
      <c r="A287" s="5">
        <f t="shared" si="74"/>
        <v>40843</v>
      </c>
      <c r="B287" s="16">
        <v>414</v>
      </c>
      <c r="C287">
        <v>671.9</v>
      </c>
      <c r="D287">
        <v>1728.6</v>
      </c>
      <c r="E287">
        <v>1296.8</v>
      </c>
      <c r="F287">
        <f t="shared" si="79"/>
        <v>2142.6</v>
      </c>
      <c r="G287">
        <f t="shared" si="80"/>
        <v>1968.6999999999998</v>
      </c>
      <c r="H287" s="20">
        <f t="shared" si="81"/>
        <v>8.8332402092751607</v>
      </c>
    </row>
    <row r="288" spans="1:10" x14ac:dyDescent="0.25">
      <c r="A288" s="5">
        <f t="shared" si="74"/>
        <v>40850</v>
      </c>
      <c r="B288">
        <v>398.6</v>
      </c>
      <c r="C288">
        <v>661.7</v>
      </c>
      <c r="D288">
        <v>1754.9</v>
      </c>
      <c r="E288">
        <v>1470.1</v>
      </c>
      <c r="F288">
        <f t="shared" si="79"/>
        <v>2153.5</v>
      </c>
      <c r="G288">
        <f t="shared" si="80"/>
        <v>2131.8000000000002</v>
      </c>
      <c r="H288" s="20">
        <f t="shared" si="81"/>
        <v>1.017919129374234</v>
      </c>
    </row>
    <row r="289" spans="1:8" x14ac:dyDescent="0.25">
      <c r="A289" s="5">
        <f t="shared" si="74"/>
        <v>40857</v>
      </c>
      <c r="B289">
        <v>455.4</v>
      </c>
      <c r="C289">
        <v>709.5</v>
      </c>
      <c r="D289">
        <v>1755.5</v>
      </c>
      <c r="E289">
        <v>1490.8</v>
      </c>
      <c r="F289">
        <f t="shared" si="79"/>
        <v>2210.9</v>
      </c>
      <c r="G289">
        <f t="shared" si="80"/>
        <v>2200.3000000000002</v>
      </c>
      <c r="H289" s="20">
        <f t="shared" si="81"/>
        <v>0.4817524882970492</v>
      </c>
    </row>
    <row r="290" spans="1:8" x14ac:dyDescent="0.25">
      <c r="A290" s="5">
        <f t="shared" si="74"/>
        <v>40864</v>
      </c>
      <c r="B290">
        <v>426.5</v>
      </c>
      <c r="C290">
        <v>693.4</v>
      </c>
      <c r="D290">
        <v>1815.1</v>
      </c>
      <c r="E290">
        <v>1510</v>
      </c>
      <c r="F290">
        <f t="shared" si="79"/>
        <v>2241.6</v>
      </c>
      <c r="G290">
        <f t="shared" si="80"/>
        <v>2203.4</v>
      </c>
      <c r="H290" s="20">
        <f t="shared" si="81"/>
        <v>1.7336843060724361</v>
      </c>
    </row>
    <row r="291" spans="1:8" x14ac:dyDescent="0.25">
      <c r="A291" s="5">
        <f t="shared" si="74"/>
        <v>40871</v>
      </c>
      <c r="B291">
        <v>423.8</v>
      </c>
      <c r="C291">
        <v>735.2</v>
      </c>
      <c r="D291">
        <v>1817.8</v>
      </c>
      <c r="E291">
        <v>1536.8</v>
      </c>
      <c r="F291">
        <f t="shared" si="79"/>
        <v>2241.6</v>
      </c>
      <c r="G291">
        <f t="shared" si="80"/>
        <v>2272</v>
      </c>
      <c r="H291" s="20">
        <f t="shared" si="81"/>
        <v>-1.3380281690140938</v>
      </c>
    </row>
    <row r="292" spans="1:8" x14ac:dyDescent="0.25">
      <c r="A292" s="5">
        <f t="shared" si="74"/>
        <v>40878</v>
      </c>
      <c r="B292">
        <v>383.9</v>
      </c>
      <c r="C292">
        <v>859.7</v>
      </c>
      <c r="D292">
        <v>1927.4</v>
      </c>
      <c r="E292">
        <v>1583.6</v>
      </c>
      <c r="F292">
        <f t="shared" si="79"/>
        <v>2311.3000000000002</v>
      </c>
      <c r="G292">
        <f t="shared" si="80"/>
        <v>2443.3000000000002</v>
      </c>
      <c r="H292" s="20">
        <f t="shared" si="81"/>
        <v>-5.4025293660213691</v>
      </c>
    </row>
    <row r="293" spans="1:8" x14ac:dyDescent="0.25">
      <c r="A293" s="5">
        <f t="shared" si="74"/>
        <v>40885</v>
      </c>
      <c r="B293">
        <v>436.4</v>
      </c>
      <c r="C293">
        <v>946.6</v>
      </c>
      <c r="D293">
        <v>1953.6</v>
      </c>
      <c r="E293" s="16">
        <v>1638</v>
      </c>
      <c r="F293" s="16">
        <f t="shared" si="79"/>
        <v>2390</v>
      </c>
      <c r="G293">
        <f t="shared" si="80"/>
        <v>2584.6</v>
      </c>
      <c r="H293" s="20">
        <f t="shared" si="81"/>
        <v>-7.5292114834016877</v>
      </c>
    </row>
    <row r="294" spans="1:8" x14ac:dyDescent="0.25">
      <c r="A294" s="5">
        <f t="shared" si="74"/>
        <v>40892</v>
      </c>
      <c r="B294">
        <v>490</v>
      </c>
      <c r="C294">
        <v>898.6</v>
      </c>
      <c r="D294">
        <v>1963.8</v>
      </c>
      <c r="E294">
        <v>1687.8</v>
      </c>
      <c r="F294">
        <f t="shared" si="79"/>
        <v>2453.8000000000002</v>
      </c>
      <c r="G294">
        <f t="shared" si="80"/>
        <v>2586.4</v>
      </c>
      <c r="H294" s="20">
        <f t="shared" si="81"/>
        <v>-5.1268171976492365</v>
      </c>
    </row>
    <row r="295" spans="1:8" x14ac:dyDescent="0.25">
      <c r="A295" s="5">
        <f t="shared" si="74"/>
        <v>40899</v>
      </c>
      <c r="B295">
        <v>416.8</v>
      </c>
      <c r="C295">
        <v>802.3</v>
      </c>
      <c r="D295">
        <v>2043.7</v>
      </c>
      <c r="E295">
        <v>1783.5</v>
      </c>
      <c r="F295">
        <f t="shared" si="79"/>
        <v>2460.5</v>
      </c>
      <c r="G295">
        <f t="shared" si="80"/>
        <v>2585.8000000000002</v>
      </c>
      <c r="H295" s="20">
        <f t="shared" si="81"/>
        <v>-4.8456957227937298</v>
      </c>
    </row>
    <row r="296" spans="1:8" x14ac:dyDescent="0.25">
      <c r="A296" s="5">
        <f t="shared" si="74"/>
        <v>40906</v>
      </c>
      <c r="B296">
        <v>412.5</v>
      </c>
      <c r="C296">
        <v>802.3</v>
      </c>
      <c r="D296">
        <v>2132.8000000000002</v>
      </c>
      <c r="E296">
        <v>1783.5</v>
      </c>
      <c r="F296">
        <f t="shared" si="79"/>
        <v>2545.3000000000002</v>
      </c>
      <c r="G296">
        <f t="shared" si="80"/>
        <v>2585.8000000000002</v>
      </c>
      <c r="H296" s="20">
        <f t="shared" si="81"/>
        <v>-1.566246422770512</v>
      </c>
    </row>
    <row r="297" spans="1:8" x14ac:dyDescent="0.25">
      <c r="A297" s="5">
        <f t="shared" si="74"/>
        <v>40913</v>
      </c>
      <c r="B297">
        <v>509.1</v>
      </c>
      <c r="C297">
        <v>744.7</v>
      </c>
      <c r="D297">
        <v>2190.5</v>
      </c>
      <c r="E297">
        <v>1841.4</v>
      </c>
      <c r="F297">
        <f t="shared" si="79"/>
        <v>2699.6</v>
      </c>
      <c r="G297">
        <f t="shared" si="80"/>
        <v>2586.1000000000004</v>
      </c>
      <c r="H297" s="20">
        <f t="shared" si="81"/>
        <v>4.3888480723869749</v>
      </c>
    </row>
    <row r="298" spans="1:8" x14ac:dyDescent="0.25">
      <c r="A298" s="5">
        <f t="shared" si="74"/>
        <v>40920</v>
      </c>
      <c r="B298">
        <v>577.1</v>
      </c>
      <c r="C298">
        <v>722.7</v>
      </c>
      <c r="D298">
        <v>2263.4</v>
      </c>
      <c r="E298">
        <v>2004.4</v>
      </c>
      <c r="F298">
        <f t="shared" si="79"/>
        <v>2840.5</v>
      </c>
      <c r="G298">
        <f t="shared" si="80"/>
        <v>2727.1000000000004</v>
      </c>
      <c r="H298" s="20">
        <f t="shared" si="81"/>
        <v>4.1582633566792371</v>
      </c>
    </row>
    <row r="299" spans="1:8" x14ac:dyDescent="0.25">
      <c r="A299" s="5">
        <f t="shared" si="74"/>
        <v>40927</v>
      </c>
      <c r="B299">
        <v>604.1</v>
      </c>
      <c r="C299">
        <v>843.2</v>
      </c>
      <c r="D299">
        <v>2322</v>
      </c>
      <c r="E299">
        <v>2004.4</v>
      </c>
      <c r="F299">
        <f t="shared" si="79"/>
        <v>2926.1</v>
      </c>
      <c r="G299">
        <f t="shared" si="80"/>
        <v>2847.6000000000004</v>
      </c>
      <c r="H299" s="20">
        <f t="shared" si="81"/>
        <v>2.7567074027250893</v>
      </c>
    </row>
    <row r="300" spans="1:8" x14ac:dyDescent="0.25">
      <c r="A300" s="5">
        <f t="shared" si="74"/>
        <v>40934</v>
      </c>
      <c r="B300">
        <v>609.5</v>
      </c>
      <c r="C300">
        <v>755.6</v>
      </c>
      <c r="D300">
        <v>2348.5</v>
      </c>
      <c r="E300">
        <v>2139.1</v>
      </c>
      <c r="F300">
        <f t="shared" si="79"/>
        <v>2958</v>
      </c>
      <c r="G300">
        <f t="shared" si="80"/>
        <v>2894.7</v>
      </c>
      <c r="H300" s="20">
        <f t="shared" si="81"/>
        <v>2.1867551041558686</v>
      </c>
    </row>
    <row r="301" spans="1:8" x14ac:dyDescent="0.25">
      <c r="A301" s="5">
        <f t="shared" si="74"/>
        <v>40941</v>
      </c>
      <c r="B301">
        <v>694.9</v>
      </c>
      <c r="C301">
        <v>783.5</v>
      </c>
      <c r="D301">
        <v>2437.4</v>
      </c>
      <c r="E301">
        <v>2204</v>
      </c>
      <c r="F301">
        <f t="shared" si="79"/>
        <v>3132.3</v>
      </c>
      <c r="G301">
        <f t="shared" si="80"/>
        <v>2987.5</v>
      </c>
      <c r="H301" s="20">
        <f t="shared" si="81"/>
        <v>4.8468619246861966</v>
      </c>
    </row>
    <row r="302" spans="1:8" x14ac:dyDescent="0.25">
      <c r="A302" s="5">
        <f t="shared" si="74"/>
        <v>40948</v>
      </c>
      <c r="B302">
        <v>680.2</v>
      </c>
      <c r="C302">
        <v>896.3</v>
      </c>
      <c r="D302">
        <v>2540</v>
      </c>
      <c r="E302">
        <v>2226.1999999999998</v>
      </c>
      <c r="F302">
        <f t="shared" si="79"/>
        <v>3220.2</v>
      </c>
      <c r="G302">
        <f t="shared" si="80"/>
        <v>3122.5</v>
      </c>
      <c r="H302" s="20">
        <f t="shared" si="81"/>
        <v>3.1289031224979835</v>
      </c>
    </row>
    <row r="303" spans="1:8" x14ac:dyDescent="0.25">
      <c r="A303" s="5">
        <f t="shared" si="74"/>
        <v>40955</v>
      </c>
      <c r="B303">
        <v>603.1</v>
      </c>
      <c r="C303">
        <v>965.2</v>
      </c>
      <c r="D303">
        <v>2690.4</v>
      </c>
      <c r="E303">
        <v>2268.1999999999998</v>
      </c>
      <c r="F303">
        <f t="shared" si="79"/>
        <v>3293.5</v>
      </c>
      <c r="G303">
        <f t="shared" si="80"/>
        <v>3233.3999999999996</v>
      </c>
      <c r="H303" s="20">
        <f t="shared" si="81"/>
        <v>1.8587245623801651</v>
      </c>
    </row>
    <row r="304" spans="1:8" x14ac:dyDescent="0.25">
      <c r="A304" s="5">
        <f t="shared" si="74"/>
        <v>40962</v>
      </c>
      <c r="B304">
        <v>619.79999999999995</v>
      </c>
      <c r="C304">
        <v>917.3</v>
      </c>
      <c r="D304">
        <v>2690.4</v>
      </c>
      <c r="E304">
        <v>2317.5</v>
      </c>
      <c r="F304">
        <f t="shared" si="79"/>
        <v>3310.2</v>
      </c>
      <c r="G304">
        <f t="shared" si="80"/>
        <v>3234.8</v>
      </c>
      <c r="H304" s="20">
        <f t="shared" si="81"/>
        <v>2.330901446766398</v>
      </c>
    </row>
    <row r="305" spans="1:9" x14ac:dyDescent="0.25">
      <c r="A305" s="5">
        <f t="shared" si="74"/>
        <v>40969</v>
      </c>
      <c r="B305">
        <v>592.79999999999995</v>
      </c>
      <c r="C305">
        <v>988.8</v>
      </c>
      <c r="D305">
        <v>2716.5</v>
      </c>
      <c r="E305">
        <v>2398.4</v>
      </c>
      <c r="F305">
        <f t="shared" si="79"/>
        <v>3309.3</v>
      </c>
      <c r="G305">
        <f t="shared" si="80"/>
        <v>3387.2</v>
      </c>
      <c r="H305" s="20">
        <f t="shared" si="81"/>
        <v>-2.2998346717052365</v>
      </c>
    </row>
    <row r="306" spans="1:9" x14ac:dyDescent="0.25">
      <c r="A306" s="5">
        <f t="shared" si="74"/>
        <v>40976</v>
      </c>
      <c r="B306">
        <v>602.79999999999995</v>
      </c>
      <c r="C306">
        <v>1006.3</v>
      </c>
      <c r="D306">
        <v>2750.1</v>
      </c>
      <c r="E306">
        <v>2444.6999999999998</v>
      </c>
      <c r="F306">
        <f t="shared" si="79"/>
        <v>3352.8999999999996</v>
      </c>
      <c r="G306">
        <f t="shared" si="80"/>
        <v>3451</v>
      </c>
      <c r="H306" s="20">
        <f t="shared" si="81"/>
        <v>-2.8426543031005558</v>
      </c>
    </row>
    <row r="307" spans="1:9" x14ac:dyDescent="0.25">
      <c r="A307" s="5">
        <f t="shared" si="74"/>
        <v>40983</v>
      </c>
      <c r="B307">
        <v>603.6</v>
      </c>
      <c r="C307">
        <v>953.9</v>
      </c>
      <c r="D307">
        <v>2848.9</v>
      </c>
      <c r="E307">
        <v>2502.6</v>
      </c>
      <c r="F307">
        <f t="shared" si="79"/>
        <v>3452.5</v>
      </c>
      <c r="G307">
        <f t="shared" si="80"/>
        <v>3456.5</v>
      </c>
      <c r="H307" s="20">
        <f t="shared" si="81"/>
        <v>-0.11572399826413893</v>
      </c>
    </row>
    <row r="308" spans="1:9" x14ac:dyDescent="0.25">
      <c r="A308" s="5">
        <f t="shared" si="74"/>
        <v>40990</v>
      </c>
      <c r="B308">
        <v>570.9</v>
      </c>
      <c r="C308">
        <v>977.8</v>
      </c>
      <c r="D308">
        <v>2881.9</v>
      </c>
      <c r="E308">
        <v>2545.1999999999998</v>
      </c>
      <c r="F308">
        <f t="shared" si="79"/>
        <v>3452.8</v>
      </c>
      <c r="G308">
        <f t="shared" si="80"/>
        <v>3523</v>
      </c>
      <c r="H308" s="20">
        <f t="shared" si="81"/>
        <v>-1.9926199261992572</v>
      </c>
    </row>
    <row r="309" spans="1:9" x14ac:dyDescent="0.25">
      <c r="A309" s="5">
        <f t="shared" si="74"/>
        <v>40997</v>
      </c>
      <c r="B309">
        <v>522.4</v>
      </c>
      <c r="C309">
        <v>925.9</v>
      </c>
      <c r="D309">
        <v>2964.5</v>
      </c>
      <c r="E309">
        <v>2598.6999999999998</v>
      </c>
      <c r="F309">
        <f t="shared" si="79"/>
        <v>3486.9</v>
      </c>
      <c r="G309">
        <f t="shared" si="80"/>
        <v>3524.6</v>
      </c>
      <c r="H309" s="20">
        <f t="shared" si="81"/>
        <v>-1.0696249219769527</v>
      </c>
    </row>
    <row r="310" spans="1:9" x14ac:dyDescent="0.25">
      <c r="A310" s="5">
        <f t="shared" si="74"/>
        <v>41004</v>
      </c>
      <c r="B310">
        <v>562.6</v>
      </c>
      <c r="C310">
        <v>979.5</v>
      </c>
      <c r="D310">
        <v>2964.5</v>
      </c>
      <c r="E310">
        <v>2625.3</v>
      </c>
      <c r="F310">
        <f t="shared" si="79"/>
        <v>3527.1</v>
      </c>
      <c r="G310">
        <f t="shared" si="80"/>
        <v>3604.8</v>
      </c>
      <c r="H310" s="20">
        <f t="shared" si="81"/>
        <v>-2.1554593874833605</v>
      </c>
    </row>
    <row r="311" spans="1:9" x14ac:dyDescent="0.25">
      <c r="A311" s="5">
        <f t="shared" si="74"/>
        <v>41011</v>
      </c>
      <c r="B311">
        <v>609.1</v>
      </c>
      <c r="C311">
        <v>868.3</v>
      </c>
      <c r="D311">
        <v>2998.1</v>
      </c>
      <c r="E311">
        <v>2664.2</v>
      </c>
      <c r="F311">
        <f t="shared" si="79"/>
        <v>3607.2</v>
      </c>
      <c r="G311">
        <f t="shared" si="80"/>
        <v>3532.5</v>
      </c>
      <c r="H311" s="20">
        <f t="shared" si="81"/>
        <v>2.1146496815286575</v>
      </c>
    </row>
    <row r="312" spans="1:9" x14ac:dyDescent="0.25">
      <c r="A312" s="5">
        <f t="shared" si="74"/>
        <v>41018</v>
      </c>
      <c r="B312">
        <v>631.9</v>
      </c>
      <c r="C312">
        <v>723.8</v>
      </c>
      <c r="D312">
        <v>3040.6</v>
      </c>
      <c r="E312">
        <v>2809.5</v>
      </c>
      <c r="F312">
        <f t="shared" si="79"/>
        <v>3672.5</v>
      </c>
      <c r="G312">
        <f t="shared" si="80"/>
        <v>3533.3</v>
      </c>
      <c r="H312" s="20">
        <f t="shared" si="81"/>
        <v>3.9396598081113954</v>
      </c>
    </row>
    <row r="313" spans="1:9" x14ac:dyDescent="0.25">
      <c r="A313" s="5">
        <f t="shared" si="74"/>
        <v>41025</v>
      </c>
      <c r="B313">
        <v>580.6</v>
      </c>
      <c r="C313">
        <v>751.2</v>
      </c>
      <c r="D313">
        <v>3128.8</v>
      </c>
      <c r="E313">
        <v>2858.4</v>
      </c>
      <c r="F313">
        <f t="shared" si="79"/>
        <v>3709.4</v>
      </c>
      <c r="G313">
        <f t="shared" si="80"/>
        <v>3609.6000000000004</v>
      </c>
      <c r="H313" s="20">
        <f t="shared" si="81"/>
        <v>2.7648492907801359</v>
      </c>
    </row>
    <row r="314" spans="1:9" x14ac:dyDescent="0.25">
      <c r="A314" s="5">
        <f t="shared" si="74"/>
        <v>41032</v>
      </c>
      <c r="B314">
        <v>455.7</v>
      </c>
      <c r="C314">
        <v>649.1</v>
      </c>
      <c r="D314">
        <v>3258</v>
      </c>
      <c r="E314">
        <v>2961.5</v>
      </c>
      <c r="F314">
        <f t="shared" si="79"/>
        <v>3713.7</v>
      </c>
      <c r="G314">
        <f t="shared" si="80"/>
        <v>3610.6</v>
      </c>
      <c r="H314" s="20">
        <f t="shared" si="81"/>
        <v>2.8554810834764188</v>
      </c>
      <c r="I314">
        <v>43.3</v>
      </c>
    </row>
    <row r="315" spans="1:9" x14ac:dyDescent="0.25">
      <c r="A315" s="5">
        <f t="shared" si="74"/>
        <v>41039</v>
      </c>
      <c r="B315">
        <v>422.5</v>
      </c>
      <c r="C315">
        <v>531.5</v>
      </c>
      <c r="D315">
        <v>3339.8</v>
      </c>
      <c r="E315">
        <v>3082.3</v>
      </c>
      <c r="F315">
        <f t="shared" si="79"/>
        <v>3762.3</v>
      </c>
      <c r="G315">
        <f t="shared" si="80"/>
        <v>3613.8</v>
      </c>
      <c r="H315" s="20">
        <f t="shared" si="81"/>
        <v>4.1092478831147305</v>
      </c>
      <c r="I315">
        <v>48.4</v>
      </c>
    </row>
    <row r="316" spans="1:9" x14ac:dyDescent="0.25">
      <c r="A316" s="5">
        <f t="shared" si="74"/>
        <v>41046</v>
      </c>
      <c r="B316">
        <v>443.7</v>
      </c>
      <c r="C316">
        <v>531.5</v>
      </c>
      <c r="D316">
        <v>3376.8</v>
      </c>
      <c r="E316">
        <v>3082.3</v>
      </c>
      <c r="F316">
        <f t="shared" si="79"/>
        <v>3820.5</v>
      </c>
      <c r="G316">
        <f t="shared" si="80"/>
        <v>3613.8</v>
      </c>
      <c r="H316" s="20">
        <f t="shared" si="81"/>
        <v>5.7197409928607001</v>
      </c>
      <c r="I316">
        <v>124.7</v>
      </c>
    </row>
    <row r="317" spans="1:9" x14ac:dyDescent="0.25">
      <c r="A317" s="5">
        <f t="shared" si="74"/>
        <v>41053</v>
      </c>
      <c r="B317">
        <v>384.1</v>
      </c>
      <c r="C317">
        <v>459.3</v>
      </c>
      <c r="D317">
        <v>3457.9</v>
      </c>
      <c r="E317">
        <v>3139.5</v>
      </c>
      <c r="F317">
        <f t="shared" si="79"/>
        <v>3842</v>
      </c>
      <c r="G317">
        <f t="shared" si="80"/>
        <v>3598.8</v>
      </c>
      <c r="H317" s="20">
        <f t="shared" si="81"/>
        <v>6.7578081582749805</v>
      </c>
      <c r="I317">
        <v>204.7</v>
      </c>
    </row>
    <row r="318" spans="1:9" x14ac:dyDescent="0.25">
      <c r="A318" s="5">
        <f t="shared" si="74"/>
        <v>41060</v>
      </c>
      <c r="B318">
        <v>332.6</v>
      </c>
      <c r="C318">
        <v>259.60000000000002</v>
      </c>
      <c r="D318">
        <v>3512.1</v>
      </c>
      <c r="E318">
        <v>3273</v>
      </c>
      <c r="F318">
        <f t="shared" si="79"/>
        <v>3844.7</v>
      </c>
      <c r="G318">
        <f t="shared" si="80"/>
        <v>3532.6</v>
      </c>
      <c r="H318" s="20">
        <f t="shared" si="81"/>
        <v>8.8348525165600442</v>
      </c>
    </row>
    <row r="319" spans="1:9" x14ac:dyDescent="0.25">
      <c r="A319" s="5">
        <f t="shared" si="74"/>
        <v>41067</v>
      </c>
      <c r="B319">
        <v>600</v>
      </c>
      <c r="C319">
        <v>867.9</v>
      </c>
      <c r="D319">
        <v>3.1</v>
      </c>
      <c r="E319">
        <v>106</v>
      </c>
      <c r="F319">
        <f t="shared" si="79"/>
        <v>603.1</v>
      </c>
      <c r="G319">
        <f t="shared" si="80"/>
        <v>973.9</v>
      </c>
      <c r="H319" s="20">
        <f t="shared" si="81"/>
        <v>-38.073724201663403</v>
      </c>
    </row>
    <row r="320" spans="1:9" x14ac:dyDescent="0.25">
      <c r="A320" s="5">
        <f t="shared" ref="A320:A383" si="82">+A319+7</f>
        <v>41074</v>
      </c>
      <c r="B320">
        <v>571.4</v>
      </c>
      <c r="C320">
        <v>913.9</v>
      </c>
      <c r="D320">
        <v>175.1</v>
      </c>
      <c r="E320">
        <v>227.6</v>
      </c>
      <c r="F320">
        <f t="shared" si="79"/>
        <v>746.5</v>
      </c>
      <c r="G320">
        <f t="shared" si="80"/>
        <v>1141.5</v>
      </c>
      <c r="H320" s="20">
        <f t="shared" si="81"/>
        <v>-34.603591765221196</v>
      </c>
    </row>
    <row r="321" spans="1:8" x14ac:dyDescent="0.25">
      <c r="A321" s="5">
        <f t="shared" si="82"/>
        <v>41081</v>
      </c>
      <c r="B321">
        <v>575.20000000000005</v>
      </c>
      <c r="C321">
        <v>885.6</v>
      </c>
      <c r="D321">
        <v>245.8</v>
      </c>
      <c r="E321">
        <v>257.3</v>
      </c>
      <c r="F321">
        <f t="shared" si="79"/>
        <v>821</v>
      </c>
      <c r="G321">
        <f t="shared" si="80"/>
        <v>1142.9000000000001</v>
      </c>
      <c r="H321" s="20">
        <f t="shared" si="81"/>
        <v>-28.165193805232313</v>
      </c>
    </row>
    <row r="322" spans="1:8" x14ac:dyDescent="0.25">
      <c r="A322" s="5">
        <f t="shared" si="82"/>
        <v>41088</v>
      </c>
      <c r="B322">
        <v>559</v>
      </c>
      <c r="C322">
        <v>720.3</v>
      </c>
      <c r="D322">
        <v>262.2</v>
      </c>
      <c r="E322">
        <v>423.3</v>
      </c>
      <c r="F322">
        <f t="shared" si="79"/>
        <v>821.2</v>
      </c>
      <c r="G322">
        <f t="shared" si="80"/>
        <v>1143.5999999999999</v>
      </c>
      <c r="H322" s="20">
        <f t="shared" si="81"/>
        <v>-28.191675410982853</v>
      </c>
    </row>
    <row r="323" spans="1:8" x14ac:dyDescent="0.25">
      <c r="A323" s="5">
        <f t="shared" si="82"/>
        <v>41095</v>
      </c>
      <c r="B323">
        <v>549.29999999999995</v>
      </c>
      <c r="C323">
        <v>813.3</v>
      </c>
      <c r="D323">
        <v>310.8</v>
      </c>
      <c r="E323">
        <v>458.6</v>
      </c>
      <c r="F323">
        <f t="shared" si="79"/>
        <v>860.09999999999991</v>
      </c>
      <c r="G323">
        <f t="shared" si="80"/>
        <v>1271.9000000000001</v>
      </c>
      <c r="H323" s="20">
        <f t="shared" si="81"/>
        <v>-32.376759179180766</v>
      </c>
    </row>
    <row r="324" spans="1:8" x14ac:dyDescent="0.25">
      <c r="A324" s="5">
        <f t="shared" si="82"/>
        <v>41102</v>
      </c>
      <c r="B324">
        <v>681.9</v>
      </c>
      <c r="C324">
        <v>822.8</v>
      </c>
      <c r="D324">
        <v>310.8</v>
      </c>
      <c r="E324">
        <v>458.6</v>
      </c>
      <c r="F324">
        <f t="shared" si="79"/>
        <v>992.7</v>
      </c>
      <c r="G324">
        <f t="shared" si="80"/>
        <v>1281.4000000000001</v>
      </c>
      <c r="H324" s="20">
        <f t="shared" si="81"/>
        <v>-22.530045262993603</v>
      </c>
    </row>
    <row r="325" spans="1:8" x14ac:dyDescent="0.25">
      <c r="A325" s="5">
        <f t="shared" si="82"/>
        <v>41109</v>
      </c>
      <c r="B325">
        <v>676.2</v>
      </c>
      <c r="C325">
        <v>857.1</v>
      </c>
      <c r="D325">
        <v>395</v>
      </c>
      <c r="E325">
        <v>489.4</v>
      </c>
      <c r="F325">
        <f t="shared" si="79"/>
        <v>1071.2</v>
      </c>
      <c r="G325">
        <f t="shared" si="80"/>
        <v>1346.5</v>
      </c>
      <c r="H325" s="20">
        <f t="shared" si="81"/>
        <v>-20.445599702933524</v>
      </c>
    </row>
    <row r="326" spans="1:8" x14ac:dyDescent="0.25">
      <c r="A326" s="5">
        <f t="shared" si="82"/>
        <v>41116</v>
      </c>
      <c r="B326">
        <v>645.4</v>
      </c>
      <c r="C326">
        <v>886.7</v>
      </c>
      <c r="D326">
        <v>477.5</v>
      </c>
      <c r="E326">
        <v>577.1</v>
      </c>
      <c r="F326">
        <f t="shared" si="79"/>
        <v>1122.9000000000001</v>
      </c>
      <c r="G326">
        <f t="shared" si="80"/>
        <v>1463.8000000000002</v>
      </c>
      <c r="H326" s="20">
        <f t="shared" si="81"/>
        <v>-23.28870064216423</v>
      </c>
    </row>
    <row r="327" spans="1:8" x14ac:dyDescent="0.25">
      <c r="A327" s="5">
        <f t="shared" si="82"/>
        <v>41123</v>
      </c>
      <c r="B327">
        <v>682.9</v>
      </c>
      <c r="C327">
        <v>890.9</v>
      </c>
      <c r="D327">
        <v>529.4</v>
      </c>
      <c r="E327">
        <v>608.20000000000005</v>
      </c>
      <c r="F327">
        <f t="shared" si="79"/>
        <v>1212.3</v>
      </c>
      <c r="G327">
        <f t="shared" si="80"/>
        <v>1499.1</v>
      </c>
      <c r="H327" s="20">
        <f t="shared" si="81"/>
        <v>-19.131478887332399</v>
      </c>
    </row>
    <row r="328" spans="1:8" x14ac:dyDescent="0.25">
      <c r="A328" s="5">
        <f t="shared" si="82"/>
        <v>41130</v>
      </c>
      <c r="B328">
        <v>779.6</v>
      </c>
      <c r="C328">
        <v>823.1</v>
      </c>
      <c r="D328">
        <v>555.20000000000005</v>
      </c>
      <c r="E328">
        <v>814.5</v>
      </c>
      <c r="F328">
        <f t="shared" si="79"/>
        <v>1334.8000000000002</v>
      </c>
      <c r="G328">
        <f t="shared" si="80"/>
        <v>1637.6</v>
      </c>
      <c r="H328" s="20">
        <f t="shared" si="81"/>
        <v>-18.490473864191483</v>
      </c>
    </row>
    <row r="329" spans="1:8" x14ac:dyDescent="0.25">
      <c r="A329" s="5">
        <f t="shared" si="82"/>
        <v>41137</v>
      </c>
      <c r="B329">
        <v>808.8</v>
      </c>
      <c r="C329">
        <v>865.3</v>
      </c>
      <c r="D329">
        <v>614.5</v>
      </c>
      <c r="E329">
        <v>859.4</v>
      </c>
      <c r="F329">
        <f t="shared" si="79"/>
        <v>1423.3</v>
      </c>
      <c r="G329">
        <f t="shared" si="80"/>
        <v>1724.6999999999998</v>
      </c>
      <c r="H329" s="20">
        <f t="shared" si="81"/>
        <v>-17.475502986026548</v>
      </c>
    </row>
    <row r="330" spans="1:8" x14ac:dyDescent="0.25">
      <c r="A330" s="5">
        <f t="shared" si="82"/>
        <v>41144</v>
      </c>
      <c r="B330">
        <v>642.1</v>
      </c>
      <c r="C330">
        <v>684</v>
      </c>
      <c r="D330">
        <v>787.5</v>
      </c>
      <c r="E330">
        <v>1044.5999999999999</v>
      </c>
      <c r="F330">
        <f t="shared" si="79"/>
        <v>1429.6</v>
      </c>
      <c r="G330">
        <f t="shared" si="80"/>
        <v>1728.6</v>
      </c>
      <c r="H330" s="20">
        <f t="shared" si="81"/>
        <v>-17.297234756450308</v>
      </c>
    </row>
    <row r="331" spans="1:8" x14ac:dyDescent="0.25">
      <c r="A331" s="5">
        <f t="shared" si="82"/>
        <v>41151</v>
      </c>
      <c r="B331">
        <v>491.7</v>
      </c>
      <c r="C331">
        <v>592.6</v>
      </c>
      <c r="D331">
        <v>964.8</v>
      </c>
      <c r="E331">
        <v>1138.7</v>
      </c>
      <c r="F331">
        <f t="shared" si="79"/>
        <v>1456.5</v>
      </c>
      <c r="G331">
        <f t="shared" si="80"/>
        <v>1731.3000000000002</v>
      </c>
      <c r="H331" s="20">
        <f t="shared" si="81"/>
        <v>-15.872465777161683</v>
      </c>
    </row>
    <row r="332" spans="1:8" x14ac:dyDescent="0.25">
      <c r="A332" s="5">
        <f t="shared" si="82"/>
        <v>41158</v>
      </c>
      <c r="B332">
        <v>464.4</v>
      </c>
      <c r="C332">
        <v>592.6</v>
      </c>
      <c r="D332">
        <v>1030.2</v>
      </c>
      <c r="E332">
        <v>1138.7</v>
      </c>
      <c r="F332">
        <f t="shared" si="79"/>
        <v>1494.6</v>
      </c>
      <c r="G332">
        <f t="shared" si="80"/>
        <v>1731.3000000000002</v>
      </c>
      <c r="H332" s="20">
        <f t="shared" si="81"/>
        <v>-13.6718073124242</v>
      </c>
    </row>
    <row r="333" spans="1:8" x14ac:dyDescent="0.25">
      <c r="A333" s="5">
        <f t="shared" si="82"/>
        <v>41165</v>
      </c>
      <c r="B333">
        <v>406.2</v>
      </c>
      <c r="C333">
        <v>561.4</v>
      </c>
      <c r="D333">
        <v>1175.5999999999999</v>
      </c>
      <c r="E333">
        <v>1281.7</v>
      </c>
      <c r="F333">
        <f t="shared" si="79"/>
        <v>1581.8</v>
      </c>
      <c r="G333">
        <f t="shared" si="80"/>
        <v>1843.1</v>
      </c>
      <c r="H333" s="20">
        <f t="shared" si="81"/>
        <v>-14.177201454071941</v>
      </c>
    </row>
    <row r="334" spans="1:8" x14ac:dyDescent="0.25">
      <c r="A334" s="5">
        <f t="shared" si="82"/>
        <v>41172</v>
      </c>
      <c r="B334">
        <v>432.1</v>
      </c>
      <c r="C334">
        <v>535.70000000000005</v>
      </c>
      <c r="D334">
        <v>1232.5</v>
      </c>
      <c r="E334">
        <v>1341.8</v>
      </c>
      <c r="F334">
        <f t="shared" si="79"/>
        <v>1664.6</v>
      </c>
      <c r="G334">
        <f t="shared" si="80"/>
        <v>1877.5</v>
      </c>
      <c r="H334" s="20">
        <f t="shared" si="81"/>
        <v>-11.339547270306261</v>
      </c>
    </row>
    <row r="335" spans="1:8" x14ac:dyDescent="0.25">
      <c r="A335" s="5">
        <f t="shared" si="82"/>
        <v>41179</v>
      </c>
      <c r="B335">
        <v>338</v>
      </c>
      <c r="C335">
        <v>486.8</v>
      </c>
      <c r="D335">
        <v>1365.2</v>
      </c>
      <c r="E335">
        <v>1392.2</v>
      </c>
      <c r="F335">
        <f t="shared" si="79"/>
        <v>1703.2</v>
      </c>
      <c r="G335">
        <f t="shared" si="80"/>
        <v>1879</v>
      </c>
      <c r="H335" s="20">
        <f t="shared" si="81"/>
        <v>-9.3560404470462988</v>
      </c>
    </row>
    <row r="336" spans="1:8" x14ac:dyDescent="0.25">
      <c r="A336" s="5">
        <f t="shared" si="82"/>
        <v>41186</v>
      </c>
      <c r="B336">
        <v>359.9</v>
      </c>
      <c r="C336">
        <v>630.4</v>
      </c>
      <c r="D336">
        <v>1408.4</v>
      </c>
      <c r="E336">
        <v>1461.3</v>
      </c>
      <c r="F336">
        <f t="shared" si="79"/>
        <v>1768.3000000000002</v>
      </c>
      <c r="G336">
        <f t="shared" si="80"/>
        <v>2091.6999999999998</v>
      </c>
      <c r="H336" s="20">
        <f t="shared" si="81"/>
        <v>-15.461108189510908</v>
      </c>
    </row>
    <row r="337" spans="1:8" x14ac:dyDescent="0.25">
      <c r="A337" s="5">
        <f t="shared" si="82"/>
        <v>41193</v>
      </c>
      <c r="B337">
        <v>405.9</v>
      </c>
      <c r="C337">
        <v>576.1</v>
      </c>
      <c r="D337">
        <v>1408.8</v>
      </c>
      <c r="E337">
        <v>1516.2</v>
      </c>
      <c r="F337">
        <f t="shared" si="79"/>
        <v>1814.6999999999998</v>
      </c>
      <c r="G337">
        <f t="shared" si="80"/>
        <v>2092.3000000000002</v>
      </c>
      <c r="H337" s="20">
        <f t="shared" si="81"/>
        <v>-13.267695837117067</v>
      </c>
    </row>
    <row r="338" spans="1:8" x14ac:dyDescent="0.25">
      <c r="A338" s="5">
        <f t="shared" si="82"/>
        <v>41200</v>
      </c>
      <c r="B338">
        <v>505.7</v>
      </c>
      <c r="C338">
        <v>557.1</v>
      </c>
      <c r="D338">
        <v>1409.1</v>
      </c>
      <c r="E338">
        <v>1556.6</v>
      </c>
      <c r="F338">
        <f t="shared" si="79"/>
        <v>1914.8</v>
      </c>
      <c r="G338">
        <f t="shared" si="80"/>
        <v>2113.6999999999998</v>
      </c>
      <c r="H338" s="20">
        <f t="shared" si="81"/>
        <v>-9.41003926763495</v>
      </c>
    </row>
    <row r="339" spans="1:8" x14ac:dyDescent="0.25">
      <c r="A339" s="5">
        <f t="shared" si="82"/>
        <v>41207</v>
      </c>
      <c r="B339">
        <v>508</v>
      </c>
      <c r="C339">
        <v>414</v>
      </c>
      <c r="D339">
        <v>1448.1</v>
      </c>
      <c r="E339">
        <v>1728.6</v>
      </c>
      <c r="F339">
        <f t="shared" ref="F339:F402" si="83">+B339+D339</f>
        <v>1956.1</v>
      </c>
      <c r="G339">
        <f t="shared" ref="G339:G402" si="84">+C339+E339</f>
        <v>2142.6</v>
      </c>
      <c r="H339" s="20">
        <f t="shared" ref="H339:H402" si="85">+(F339/G339-1)*100</f>
        <v>-8.70437785867637</v>
      </c>
    </row>
    <row r="340" spans="1:8" x14ac:dyDescent="0.25">
      <c r="A340" s="5">
        <f t="shared" si="82"/>
        <v>41214</v>
      </c>
      <c r="B340">
        <v>514.5</v>
      </c>
      <c r="C340">
        <v>398.6</v>
      </c>
      <c r="D340">
        <v>1448.1</v>
      </c>
      <c r="E340">
        <v>1754.9</v>
      </c>
      <c r="F340">
        <f t="shared" si="83"/>
        <v>1962.6</v>
      </c>
      <c r="G340">
        <f t="shared" si="84"/>
        <v>2153.5</v>
      </c>
      <c r="H340" s="20">
        <f t="shared" si="85"/>
        <v>-8.8646389598328383</v>
      </c>
    </row>
    <row r="341" spans="1:8" x14ac:dyDescent="0.25">
      <c r="A341" s="5">
        <f t="shared" si="82"/>
        <v>41221</v>
      </c>
      <c r="B341">
        <v>477.5</v>
      </c>
      <c r="C341">
        <v>455.4</v>
      </c>
      <c r="D341">
        <v>1485.3</v>
      </c>
      <c r="E341">
        <v>1755.5</v>
      </c>
      <c r="F341">
        <f t="shared" si="83"/>
        <v>1962.8</v>
      </c>
      <c r="G341">
        <f t="shared" si="84"/>
        <v>2210.9</v>
      </c>
      <c r="H341" s="20">
        <f t="shared" si="85"/>
        <v>-11.221674431227113</v>
      </c>
    </row>
    <row r="342" spans="1:8" x14ac:dyDescent="0.25">
      <c r="A342" s="5">
        <f t="shared" si="82"/>
        <v>41228</v>
      </c>
      <c r="B342">
        <v>596.4</v>
      </c>
      <c r="C342">
        <v>426.5</v>
      </c>
      <c r="D342">
        <v>1485.3</v>
      </c>
      <c r="E342">
        <v>1815.1</v>
      </c>
      <c r="F342">
        <f t="shared" si="83"/>
        <v>2081.6999999999998</v>
      </c>
      <c r="G342">
        <f t="shared" si="84"/>
        <v>2241.6</v>
      </c>
      <c r="H342" s="20">
        <f t="shared" si="85"/>
        <v>-7.1332976445396152</v>
      </c>
    </row>
    <row r="343" spans="1:8" x14ac:dyDescent="0.25">
      <c r="A343" s="5">
        <f t="shared" si="82"/>
        <v>41235</v>
      </c>
      <c r="B343">
        <v>565.6</v>
      </c>
      <c r="C343">
        <v>423.8</v>
      </c>
      <c r="D343">
        <v>1593.1</v>
      </c>
      <c r="E343">
        <v>1817.8</v>
      </c>
      <c r="F343">
        <f t="shared" si="83"/>
        <v>2158.6999999999998</v>
      </c>
      <c r="G343">
        <f t="shared" si="84"/>
        <v>2241.6</v>
      </c>
      <c r="H343" s="20">
        <f t="shared" si="85"/>
        <v>-3.6982512491077868</v>
      </c>
    </row>
    <row r="344" spans="1:8" x14ac:dyDescent="0.25">
      <c r="A344" s="5">
        <f t="shared" si="82"/>
        <v>41242</v>
      </c>
      <c r="B344">
        <v>604.70000000000005</v>
      </c>
      <c r="C344">
        <v>383.9</v>
      </c>
      <c r="D344">
        <v>1643.7</v>
      </c>
      <c r="E344">
        <v>1927.4</v>
      </c>
      <c r="F344">
        <f t="shared" si="83"/>
        <v>2248.4</v>
      </c>
      <c r="G344">
        <f t="shared" si="84"/>
        <v>2311.3000000000002</v>
      </c>
      <c r="H344" s="20">
        <f t="shared" si="85"/>
        <v>-2.7214121922727541</v>
      </c>
    </row>
    <row r="345" spans="1:8" x14ac:dyDescent="0.25">
      <c r="A345" s="5">
        <f t="shared" si="82"/>
        <v>41249</v>
      </c>
      <c r="B345">
        <v>748.6</v>
      </c>
      <c r="C345">
        <v>436.4</v>
      </c>
      <c r="D345">
        <v>1662.4</v>
      </c>
      <c r="E345">
        <v>1953.6</v>
      </c>
      <c r="F345">
        <f t="shared" si="83"/>
        <v>2411</v>
      </c>
      <c r="G345">
        <f t="shared" si="84"/>
        <v>2390</v>
      </c>
      <c r="H345" s="20">
        <f t="shared" si="85"/>
        <v>0.87866108786611719</v>
      </c>
    </row>
    <row r="346" spans="1:8" x14ac:dyDescent="0.25">
      <c r="A346" s="5">
        <f t="shared" si="82"/>
        <v>41256</v>
      </c>
      <c r="B346">
        <v>782.1</v>
      </c>
      <c r="C346">
        <v>490</v>
      </c>
      <c r="D346">
        <v>1752.3</v>
      </c>
      <c r="E346">
        <v>1963.8</v>
      </c>
      <c r="F346">
        <f t="shared" si="83"/>
        <v>2534.4</v>
      </c>
      <c r="G346">
        <f t="shared" si="84"/>
        <v>2453.8000000000002</v>
      </c>
      <c r="H346" s="20">
        <f t="shared" si="85"/>
        <v>3.2847012796478836</v>
      </c>
    </row>
    <row r="347" spans="1:8" x14ac:dyDescent="0.25">
      <c r="A347" s="5">
        <f t="shared" si="82"/>
        <v>41263</v>
      </c>
      <c r="B347">
        <v>760.6</v>
      </c>
      <c r="C347">
        <v>416.8</v>
      </c>
      <c r="D347">
        <v>1882.3</v>
      </c>
      <c r="E347">
        <v>2043.7</v>
      </c>
      <c r="F347">
        <f t="shared" si="83"/>
        <v>2642.9</v>
      </c>
      <c r="G347">
        <f t="shared" si="84"/>
        <v>2460.5</v>
      </c>
      <c r="H347" s="20">
        <f t="shared" si="85"/>
        <v>7.4131274131274072</v>
      </c>
    </row>
    <row r="348" spans="1:8" x14ac:dyDescent="0.25">
      <c r="A348" s="5">
        <f t="shared" si="82"/>
        <v>41270</v>
      </c>
      <c r="B348">
        <v>760.6</v>
      </c>
      <c r="C348">
        <v>412.5</v>
      </c>
      <c r="D348">
        <v>1882.3</v>
      </c>
      <c r="E348">
        <v>2132.8000000000002</v>
      </c>
      <c r="F348">
        <f t="shared" si="83"/>
        <v>2642.9</v>
      </c>
      <c r="G348">
        <f t="shared" si="84"/>
        <v>2545.3000000000002</v>
      </c>
      <c r="H348" s="20">
        <f t="shared" si="85"/>
        <v>3.8345185243389812</v>
      </c>
    </row>
    <row r="349" spans="1:8" x14ac:dyDescent="0.25">
      <c r="A349" s="5">
        <f t="shared" si="82"/>
        <v>41277</v>
      </c>
      <c r="B349">
        <v>728.5</v>
      </c>
      <c r="C349">
        <v>509.1</v>
      </c>
      <c r="D349">
        <v>1916.9</v>
      </c>
      <c r="E349">
        <v>2190.5</v>
      </c>
      <c r="F349">
        <f t="shared" si="83"/>
        <v>2645.4</v>
      </c>
      <c r="G349">
        <f t="shared" si="84"/>
        <v>2699.6</v>
      </c>
      <c r="H349" s="20">
        <f t="shared" si="85"/>
        <v>-2.0077048451622392</v>
      </c>
    </row>
    <row r="350" spans="1:8" x14ac:dyDescent="0.25">
      <c r="A350" s="5">
        <f t="shared" si="82"/>
        <v>41284</v>
      </c>
      <c r="B350">
        <v>730.2</v>
      </c>
      <c r="C350">
        <v>577.1</v>
      </c>
      <c r="D350">
        <v>1917.2</v>
      </c>
      <c r="E350">
        <v>2263.4</v>
      </c>
      <c r="F350">
        <f t="shared" si="83"/>
        <v>2647.4</v>
      </c>
      <c r="G350">
        <f t="shared" si="84"/>
        <v>2840.5</v>
      </c>
      <c r="H350" s="20">
        <f t="shared" si="85"/>
        <v>-6.7980989262453768</v>
      </c>
    </row>
    <row r="351" spans="1:8" x14ac:dyDescent="0.25">
      <c r="A351" s="5">
        <f t="shared" si="82"/>
        <v>41291</v>
      </c>
      <c r="B351">
        <v>622.79999999999995</v>
      </c>
      <c r="C351">
        <v>604.1</v>
      </c>
      <c r="D351">
        <v>2128.1999999999998</v>
      </c>
      <c r="E351">
        <v>2322</v>
      </c>
      <c r="F351">
        <f t="shared" si="83"/>
        <v>2751</v>
      </c>
      <c r="G351">
        <f t="shared" si="84"/>
        <v>2926.1</v>
      </c>
      <c r="H351" s="20">
        <f t="shared" si="85"/>
        <v>-5.9840743651959905</v>
      </c>
    </row>
    <row r="352" spans="1:8" x14ac:dyDescent="0.25">
      <c r="A352" s="5">
        <f t="shared" si="82"/>
        <v>41298</v>
      </c>
      <c r="B352">
        <v>549.1</v>
      </c>
      <c r="C352">
        <v>609.5</v>
      </c>
      <c r="D352">
        <v>2258.1</v>
      </c>
      <c r="E352">
        <v>2348.5</v>
      </c>
      <c r="F352">
        <f t="shared" si="83"/>
        <v>2807.2</v>
      </c>
      <c r="G352">
        <f t="shared" si="84"/>
        <v>2958</v>
      </c>
      <c r="H352" s="20">
        <f t="shared" si="85"/>
        <v>-5.0980392156862786</v>
      </c>
    </row>
    <row r="353" spans="1:9" x14ac:dyDescent="0.25">
      <c r="A353" s="5">
        <f t="shared" si="82"/>
        <v>41305</v>
      </c>
      <c r="B353">
        <v>569.79999999999995</v>
      </c>
      <c r="C353">
        <v>694.9</v>
      </c>
      <c r="D353">
        <v>2283.1</v>
      </c>
      <c r="E353">
        <v>2437.4</v>
      </c>
      <c r="F353">
        <f t="shared" si="83"/>
        <v>2852.8999999999996</v>
      </c>
      <c r="G353">
        <f t="shared" si="84"/>
        <v>3132.3</v>
      </c>
      <c r="H353" s="20">
        <f t="shared" si="85"/>
        <v>-8.9199629665102531</v>
      </c>
    </row>
    <row r="354" spans="1:9" x14ac:dyDescent="0.25">
      <c r="A354" s="5">
        <f t="shared" si="82"/>
        <v>41312</v>
      </c>
      <c r="B354">
        <v>540.1</v>
      </c>
      <c r="C354">
        <v>680.2</v>
      </c>
      <c r="D354">
        <v>2373.1999999999998</v>
      </c>
      <c r="E354">
        <v>2540</v>
      </c>
      <c r="F354">
        <f t="shared" si="83"/>
        <v>2913.2999999999997</v>
      </c>
      <c r="G354">
        <f t="shared" si="84"/>
        <v>3220.2</v>
      </c>
      <c r="H354" s="20">
        <f t="shared" si="85"/>
        <v>-9.5304639463387417</v>
      </c>
    </row>
    <row r="355" spans="1:9" x14ac:dyDescent="0.25">
      <c r="A355" s="5">
        <f t="shared" si="82"/>
        <v>41319</v>
      </c>
      <c r="B355">
        <v>600.6</v>
      </c>
      <c r="C355">
        <v>603.1</v>
      </c>
      <c r="D355">
        <v>2429.9</v>
      </c>
      <c r="E355">
        <v>2690.4</v>
      </c>
      <c r="F355">
        <f t="shared" si="83"/>
        <v>3030.5</v>
      </c>
      <c r="G355">
        <f t="shared" si="84"/>
        <v>3293.5</v>
      </c>
      <c r="H355" s="20">
        <f t="shared" si="85"/>
        <v>-7.9854258387733417</v>
      </c>
    </row>
    <row r="356" spans="1:9" x14ac:dyDescent="0.25">
      <c r="A356" s="5">
        <f t="shared" si="82"/>
        <v>41326</v>
      </c>
      <c r="B356">
        <v>460.4</v>
      </c>
      <c r="C356">
        <v>619.79999999999995</v>
      </c>
      <c r="D356">
        <v>2616.6</v>
      </c>
      <c r="E356">
        <v>2690.4</v>
      </c>
      <c r="F356">
        <f t="shared" si="83"/>
        <v>3077</v>
      </c>
      <c r="G356">
        <f t="shared" si="84"/>
        <v>3310.2</v>
      </c>
      <c r="H356" s="20">
        <f t="shared" si="85"/>
        <v>-7.0448915473385281</v>
      </c>
    </row>
    <row r="357" spans="1:9" x14ac:dyDescent="0.25">
      <c r="A357" s="5">
        <f t="shared" si="82"/>
        <v>41333</v>
      </c>
      <c r="B357">
        <v>534.6</v>
      </c>
      <c r="C357">
        <v>592.79999999999995</v>
      </c>
      <c r="D357">
        <v>2616.6999999999998</v>
      </c>
      <c r="E357">
        <v>2716.5</v>
      </c>
      <c r="F357">
        <f t="shared" si="83"/>
        <v>3151.2999999999997</v>
      </c>
      <c r="G357">
        <f t="shared" si="84"/>
        <v>3309.3</v>
      </c>
      <c r="H357" s="20">
        <f t="shared" si="85"/>
        <v>-4.7744235941135749</v>
      </c>
    </row>
    <row r="358" spans="1:9" x14ac:dyDescent="0.25">
      <c r="A358" s="5">
        <f t="shared" si="82"/>
        <v>41340</v>
      </c>
      <c r="B358">
        <v>537.9</v>
      </c>
      <c r="C358">
        <v>602.79999999999995</v>
      </c>
      <c r="D358">
        <v>2710</v>
      </c>
      <c r="E358">
        <v>2750.1</v>
      </c>
      <c r="F358">
        <f t="shared" si="83"/>
        <v>3247.9</v>
      </c>
      <c r="G358">
        <f t="shared" si="84"/>
        <v>3352.8999999999996</v>
      </c>
      <c r="H358" s="20">
        <f t="shared" si="85"/>
        <v>-3.1316174058277801</v>
      </c>
      <c r="I358">
        <v>4</v>
      </c>
    </row>
    <row r="359" spans="1:9" x14ac:dyDescent="0.25">
      <c r="A359" s="5">
        <f t="shared" si="82"/>
        <v>41347</v>
      </c>
      <c r="B359">
        <v>543.9</v>
      </c>
      <c r="C359">
        <v>603.6</v>
      </c>
      <c r="D359">
        <v>2769.4</v>
      </c>
      <c r="E359">
        <v>2848.9</v>
      </c>
      <c r="F359">
        <f t="shared" si="83"/>
        <v>3313.3</v>
      </c>
      <c r="G359">
        <f t="shared" si="84"/>
        <v>3452.5</v>
      </c>
      <c r="H359" s="20">
        <f t="shared" si="85"/>
        <v>-4.0318609703113628</v>
      </c>
    </row>
    <row r="360" spans="1:9" x14ac:dyDescent="0.25">
      <c r="A360" s="5">
        <f t="shared" si="82"/>
        <v>41354</v>
      </c>
      <c r="B360">
        <v>593.29999999999995</v>
      </c>
      <c r="C360">
        <v>570.9</v>
      </c>
      <c r="D360">
        <v>2869.5</v>
      </c>
      <c r="E360">
        <v>2881.9</v>
      </c>
      <c r="F360">
        <f t="shared" si="83"/>
        <v>3462.8</v>
      </c>
      <c r="G360">
        <f t="shared" si="84"/>
        <v>3452.8</v>
      </c>
      <c r="H360" s="20">
        <f t="shared" si="85"/>
        <v>0.28962001853567454</v>
      </c>
    </row>
    <row r="361" spans="1:9" x14ac:dyDescent="0.25">
      <c r="A361" s="5">
        <f t="shared" si="82"/>
        <v>41361</v>
      </c>
      <c r="B361">
        <v>593.29999999999995</v>
      </c>
      <c r="C361">
        <v>522.4</v>
      </c>
      <c r="D361">
        <v>2869.5</v>
      </c>
      <c r="E361">
        <v>2964.5</v>
      </c>
      <c r="F361">
        <f t="shared" si="83"/>
        <v>3462.8</v>
      </c>
      <c r="G361">
        <f t="shared" si="84"/>
        <v>3486.9</v>
      </c>
      <c r="H361" s="20">
        <f t="shared" si="85"/>
        <v>-0.69115833548424321</v>
      </c>
    </row>
    <row r="362" spans="1:9" x14ac:dyDescent="0.25">
      <c r="A362" s="5">
        <f t="shared" si="82"/>
        <v>41368</v>
      </c>
      <c r="B362">
        <v>476</v>
      </c>
      <c r="C362">
        <v>562.6</v>
      </c>
      <c r="D362">
        <v>3007</v>
      </c>
      <c r="E362">
        <v>2964.5</v>
      </c>
      <c r="F362">
        <f t="shared" si="83"/>
        <v>3483</v>
      </c>
      <c r="G362">
        <f t="shared" si="84"/>
        <v>3527.1</v>
      </c>
      <c r="H362" s="20">
        <f t="shared" si="85"/>
        <v>-1.2503189589180841</v>
      </c>
      <c r="I362">
        <v>24</v>
      </c>
    </row>
    <row r="363" spans="1:9" x14ac:dyDescent="0.25">
      <c r="A363" s="5">
        <f t="shared" si="82"/>
        <v>41375</v>
      </c>
      <c r="B363">
        <v>532.79999999999995</v>
      </c>
      <c r="C363">
        <v>609.1</v>
      </c>
      <c r="D363">
        <v>3039.8</v>
      </c>
      <c r="E363">
        <v>2998.1</v>
      </c>
      <c r="F363">
        <f t="shared" si="83"/>
        <v>3572.6000000000004</v>
      </c>
      <c r="G363">
        <f t="shared" si="84"/>
        <v>3607.2</v>
      </c>
      <c r="H363" s="20">
        <f t="shared" si="85"/>
        <v>-0.95919272565977431</v>
      </c>
      <c r="I363">
        <v>24</v>
      </c>
    </row>
    <row r="364" spans="1:9" x14ac:dyDescent="0.25">
      <c r="A364" s="5">
        <f t="shared" si="82"/>
        <v>41382</v>
      </c>
      <c r="B364">
        <v>540.20000000000005</v>
      </c>
      <c r="C364">
        <v>631.9</v>
      </c>
      <c r="D364">
        <v>3091.5</v>
      </c>
      <c r="E364">
        <v>3040.6</v>
      </c>
      <c r="F364">
        <f t="shared" si="83"/>
        <v>3631.7</v>
      </c>
      <c r="G364">
        <f t="shared" si="84"/>
        <v>3672.5</v>
      </c>
      <c r="H364" s="20">
        <f t="shared" si="85"/>
        <v>-1.1109598366235596</v>
      </c>
      <c r="I364">
        <v>24</v>
      </c>
    </row>
    <row r="365" spans="1:9" x14ac:dyDescent="0.25">
      <c r="A365" s="5">
        <f t="shared" si="82"/>
        <v>41389</v>
      </c>
      <c r="B365">
        <v>531.4</v>
      </c>
      <c r="C365">
        <v>580.6</v>
      </c>
      <c r="D365">
        <v>3145.7</v>
      </c>
      <c r="E365">
        <v>3128.8</v>
      </c>
      <c r="F365">
        <f t="shared" si="83"/>
        <v>3677.1</v>
      </c>
      <c r="G365">
        <f t="shared" si="84"/>
        <v>3709.4</v>
      </c>
      <c r="H365" s="20">
        <f t="shared" si="85"/>
        <v>-0.87076076993584106</v>
      </c>
      <c r="I365">
        <v>47.5</v>
      </c>
    </row>
    <row r="366" spans="1:9" x14ac:dyDescent="0.25">
      <c r="A366" s="5">
        <f t="shared" si="82"/>
        <v>41396</v>
      </c>
      <c r="B366">
        <v>479.7</v>
      </c>
      <c r="C366">
        <v>455.7</v>
      </c>
      <c r="D366">
        <v>3209</v>
      </c>
      <c r="E366">
        <v>3258</v>
      </c>
      <c r="F366">
        <f t="shared" si="83"/>
        <v>3688.7</v>
      </c>
      <c r="G366">
        <f t="shared" si="84"/>
        <v>3713.7</v>
      </c>
      <c r="H366" s="20">
        <f t="shared" si="85"/>
        <v>-0.67318307887013207</v>
      </c>
      <c r="I366">
        <v>69.900000000000006</v>
      </c>
    </row>
    <row r="367" spans="1:9" x14ac:dyDescent="0.25">
      <c r="A367" s="5">
        <f t="shared" si="82"/>
        <v>41403</v>
      </c>
      <c r="B367">
        <v>271.60000000000002</v>
      </c>
      <c r="C367">
        <v>422.5</v>
      </c>
      <c r="D367">
        <v>3357.1</v>
      </c>
      <c r="E367">
        <v>3339.8</v>
      </c>
      <c r="F367">
        <f t="shared" si="83"/>
        <v>3628.7</v>
      </c>
      <c r="G367">
        <f t="shared" si="84"/>
        <v>3762.3</v>
      </c>
      <c r="H367" s="20">
        <f t="shared" si="85"/>
        <v>-3.5510193232862974</v>
      </c>
      <c r="I367">
        <v>134.69999999999999</v>
      </c>
    </row>
    <row r="368" spans="1:9" x14ac:dyDescent="0.25">
      <c r="A368" s="5">
        <f t="shared" si="82"/>
        <v>41410</v>
      </c>
      <c r="B368">
        <v>241.5</v>
      </c>
      <c r="C368">
        <v>443.7</v>
      </c>
      <c r="D368">
        <v>3388.2</v>
      </c>
      <c r="E368">
        <v>3376.8</v>
      </c>
      <c r="F368">
        <f t="shared" si="83"/>
        <v>3629.7</v>
      </c>
      <c r="G368">
        <f t="shared" si="84"/>
        <v>3820.5</v>
      </c>
      <c r="H368" s="20">
        <f t="shared" si="85"/>
        <v>-4.994110718492351</v>
      </c>
      <c r="I368">
        <v>188.4</v>
      </c>
    </row>
    <row r="369" spans="1:9" x14ac:dyDescent="0.25">
      <c r="A369" s="5">
        <f t="shared" si="82"/>
        <v>41417</v>
      </c>
      <c r="B369">
        <v>171.4</v>
      </c>
      <c r="C369">
        <v>384.1</v>
      </c>
      <c r="D369">
        <v>3476.8</v>
      </c>
      <c r="E369">
        <v>3457.9</v>
      </c>
      <c r="F369">
        <f t="shared" si="83"/>
        <v>3648.2000000000003</v>
      </c>
      <c r="G369">
        <f t="shared" si="84"/>
        <v>3842</v>
      </c>
      <c r="H369" s="20">
        <f t="shared" si="85"/>
        <v>-5.0442477876106118</v>
      </c>
      <c r="I369">
        <v>292.3</v>
      </c>
    </row>
    <row r="370" spans="1:9" x14ac:dyDescent="0.25">
      <c r="A370" s="5">
        <f t="shared" si="82"/>
        <v>41424</v>
      </c>
      <c r="B370">
        <v>105.2</v>
      </c>
      <c r="C370">
        <v>332.6</v>
      </c>
      <c r="D370">
        <v>3544</v>
      </c>
      <c r="E370">
        <v>3512.1</v>
      </c>
      <c r="F370">
        <f t="shared" si="83"/>
        <v>3649.2</v>
      </c>
      <c r="G370">
        <f t="shared" si="84"/>
        <v>3844.7</v>
      </c>
      <c r="H370" s="20">
        <f t="shared" si="85"/>
        <v>-5.0849221005540119</v>
      </c>
      <c r="I370">
        <v>370.7</v>
      </c>
    </row>
    <row r="371" spans="1:9" x14ac:dyDescent="0.25">
      <c r="A371" s="5">
        <f t="shared" si="82"/>
        <v>41431</v>
      </c>
      <c r="B371">
        <v>570.6</v>
      </c>
      <c r="C371">
        <v>600</v>
      </c>
      <c r="D371">
        <v>0</v>
      </c>
      <c r="E371">
        <v>3.1</v>
      </c>
      <c r="F371">
        <f t="shared" si="83"/>
        <v>570.6</v>
      </c>
      <c r="G371">
        <f t="shared" si="84"/>
        <v>603.1</v>
      </c>
      <c r="H371" s="20">
        <f t="shared" si="85"/>
        <v>-5.3888244072293201</v>
      </c>
    </row>
    <row r="372" spans="1:9" x14ac:dyDescent="0.25">
      <c r="A372" s="5">
        <f t="shared" si="82"/>
        <v>41438</v>
      </c>
      <c r="B372">
        <v>585.70000000000005</v>
      </c>
      <c r="C372">
        <v>571.4</v>
      </c>
      <c r="D372">
        <v>56.9</v>
      </c>
      <c r="E372">
        <v>175.1</v>
      </c>
      <c r="F372">
        <f t="shared" si="83"/>
        <v>642.6</v>
      </c>
      <c r="G372">
        <f t="shared" si="84"/>
        <v>746.5</v>
      </c>
      <c r="H372" s="20">
        <f t="shared" si="85"/>
        <v>-13.918285331547221</v>
      </c>
    </row>
    <row r="373" spans="1:9" x14ac:dyDescent="0.25">
      <c r="A373" s="5">
        <f t="shared" si="82"/>
        <v>41445</v>
      </c>
      <c r="B373">
        <v>649.5</v>
      </c>
      <c r="C373">
        <v>575.20000000000005</v>
      </c>
      <c r="D373">
        <v>82.6</v>
      </c>
      <c r="E373">
        <v>245.8</v>
      </c>
      <c r="F373">
        <f t="shared" si="83"/>
        <v>732.1</v>
      </c>
      <c r="G373">
        <f t="shared" si="84"/>
        <v>821</v>
      </c>
      <c r="H373" s="20">
        <f t="shared" si="85"/>
        <v>-10.828258221680876</v>
      </c>
    </row>
    <row r="374" spans="1:9" x14ac:dyDescent="0.25">
      <c r="A374" s="5">
        <f t="shared" si="82"/>
        <v>41452</v>
      </c>
      <c r="B374">
        <v>582.9</v>
      </c>
      <c r="C374">
        <v>559</v>
      </c>
      <c r="D374">
        <v>149.6</v>
      </c>
      <c r="E374">
        <v>262.2</v>
      </c>
      <c r="F374">
        <f>+B374+D374</f>
        <v>732.5</v>
      </c>
      <c r="G374">
        <f>+C374+E374</f>
        <v>821.2</v>
      </c>
      <c r="H374" s="20">
        <f>+(F374/G374-1)*100</f>
        <v>-10.801266439357038</v>
      </c>
    </row>
    <row r="375" spans="1:9" x14ac:dyDescent="0.25">
      <c r="A375" s="5">
        <f t="shared" si="82"/>
        <v>41459</v>
      </c>
      <c r="B375">
        <v>554.4</v>
      </c>
      <c r="C375">
        <v>549.29999999999995</v>
      </c>
      <c r="D375">
        <v>159.6</v>
      </c>
      <c r="E375">
        <v>310.8</v>
      </c>
      <c r="F375">
        <f>+B375+D375</f>
        <v>714</v>
      </c>
      <c r="G375">
        <f>+C375+E375</f>
        <v>860.09999999999991</v>
      </c>
      <c r="H375" s="20">
        <f>+(F375/G375-1)*100</f>
        <v>-16.986396930589454</v>
      </c>
    </row>
    <row r="376" spans="1:9" x14ac:dyDescent="0.25">
      <c r="A376" s="5">
        <f t="shared" si="82"/>
        <v>41466</v>
      </c>
      <c r="B376">
        <v>522.79999999999995</v>
      </c>
      <c r="C376">
        <v>681.9</v>
      </c>
      <c r="D376">
        <v>207.6</v>
      </c>
      <c r="E376">
        <v>310.8</v>
      </c>
      <c r="F376">
        <f t="shared" si="83"/>
        <v>730.4</v>
      </c>
      <c r="G376">
        <f t="shared" si="84"/>
        <v>992.7</v>
      </c>
      <c r="H376" s="20">
        <f t="shared" si="85"/>
        <v>-26.42288707565227</v>
      </c>
    </row>
    <row r="377" spans="1:9" x14ac:dyDescent="0.25">
      <c r="A377" s="5">
        <f t="shared" si="82"/>
        <v>41473</v>
      </c>
      <c r="B377">
        <v>505.3</v>
      </c>
      <c r="C377">
        <v>676.2</v>
      </c>
      <c r="D377">
        <v>256.3</v>
      </c>
      <c r="E377">
        <v>395</v>
      </c>
      <c r="F377">
        <f t="shared" si="83"/>
        <v>761.6</v>
      </c>
      <c r="G377">
        <f t="shared" si="84"/>
        <v>1071.2</v>
      </c>
      <c r="H377" s="20">
        <f t="shared" si="85"/>
        <v>-28.902165795369683</v>
      </c>
    </row>
    <row r="378" spans="1:9" x14ac:dyDescent="0.25">
      <c r="A378" s="5">
        <f t="shared" si="82"/>
        <v>41480</v>
      </c>
      <c r="B378">
        <v>522.1</v>
      </c>
      <c r="C378">
        <v>645.4</v>
      </c>
      <c r="D378">
        <v>302.2</v>
      </c>
      <c r="E378">
        <v>477.5</v>
      </c>
      <c r="F378">
        <f t="shared" si="83"/>
        <v>824.3</v>
      </c>
      <c r="G378">
        <f t="shared" si="84"/>
        <v>1122.9000000000001</v>
      </c>
      <c r="H378" s="20">
        <f t="shared" si="85"/>
        <v>-26.591860361563814</v>
      </c>
    </row>
    <row r="379" spans="1:9" x14ac:dyDescent="0.25">
      <c r="A379" s="5">
        <f t="shared" si="82"/>
        <v>41487</v>
      </c>
      <c r="B379" s="272">
        <v>590.29999999999995</v>
      </c>
      <c r="C379">
        <v>682.9</v>
      </c>
      <c r="D379">
        <v>356.5</v>
      </c>
      <c r="E379">
        <v>529.4</v>
      </c>
      <c r="F379">
        <f t="shared" si="83"/>
        <v>946.8</v>
      </c>
      <c r="G379">
        <f t="shared" si="84"/>
        <v>1212.3</v>
      </c>
      <c r="H379" s="20">
        <f t="shared" si="85"/>
        <v>-21.900519673348185</v>
      </c>
    </row>
    <row r="380" spans="1:9" x14ac:dyDescent="0.25">
      <c r="A380" s="5">
        <f t="shared" si="82"/>
        <v>41494</v>
      </c>
      <c r="B380" s="272">
        <v>649.9</v>
      </c>
      <c r="C380">
        <v>779.6</v>
      </c>
      <c r="D380">
        <v>356.5</v>
      </c>
      <c r="E380">
        <v>555.20000000000005</v>
      </c>
      <c r="F380">
        <f t="shared" si="83"/>
        <v>1006.4</v>
      </c>
      <c r="G380">
        <f t="shared" si="84"/>
        <v>1334.8000000000002</v>
      </c>
      <c r="H380" s="20">
        <f t="shared" si="85"/>
        <v>-24.602936769553509</v>
      </c>
    </row>
    <row r="381" spans="1:9" x14ac:dyDescent="0.25">
      <c r="A381" s="5">
        <f t="shared" si="82"/>
        <v>41501</v>
      </c>
      <c r="B381" s="272">
        <v>601</v>
      </c>
      <c r="C381">
        <v>808.8</v>
      </c>
      <c r="D381">
        <v>431.4</v>
      </c>
      <c r="E381">
        <v>614.5</v>
      </c>
      <c r="F381">
        <f t="shared" si="83"/>
        <v>1032.4000000000001</v>
      </c>
      <c r="G381">
        <f t="shared" si="84"/>
        <v>1423.3</v>
      </c>
      <c r="H381" s="20">
        <f t="shared" si="85"/>
        <v>-27.464343427246529</v>
      </c>
    </row>
    <row r="382" spans="1:9" x14ac:dyDescent="0.25">
      <c r="A382" s="5">
        <f t="shared" si="82"/>
        <v>41508</v>
      </c>
      <c r="B382" s="272">
        <v>633.9</v>
      </c>
      <c r="C382">
        <v>642.1</v>
      </c>
      <c r="D382">
        <v>529.5</v>
      </c>
      <c r="E382">
        <v>787.5</v>
      </c>
      <c r="F382">
        <f t="shared" si="83"/>
        <v>1163.4000000000001</v>
      </c>
      <c r="G382">
        <f t="shared" si="84"/>
        <v>1429.6</v>
      </c>
      <c r="H382" s="20">
        <f t="shared" si="85"/>
        <v>-18.620593172915491</v>
      </c>
    </row>
    <row r="383" spans="1:9" x14ac:dyDescent="0.25">
      <c r="A383" s="5">
        <f t="shared" si="82"/>
        <v>41515</v>
      </c>
      <c r="B383" s="272">
        <v>533</v>
      </c>
      <c r="C383">
        <v>491.7</v>
      </c>
      <c r="D383">
        <v>631.9</v>
      </c>
      <c r="E383">
        <v>964.8</v>
      </c>
      <c r="F383">
        <f t="shared" si="83"/>
        <v>1164.9000000000001</v>
      </c>
      <c r="G383">
        <f t="shared" si="84"/>
        <v>1456.5</v>
      </c>
      <c r="H383" s="20">
        <f t="shared" si="85"/>
        <v>-20.020597322348088</v>
      </c>
    </row>
    <row r="384" spans="1:9" x14ac:dyDescent="0.25">
      <c r="A384" s="5">
        <f t="shared" ref="A384:A447" si="86">+A383+7</f>
        <v>41522</v>
      </c>
      <c r="B384" s="272">
        <v>517.29999999999995</v>
      </c>
      <c r="C384">
        <v>464.4</v>
      </c>
      <c r="D384">
        <v>674</v>
      </c>
      <c r="E384">
        <v>1030.2</v>
      </c>
      <c r="F384">
        <f t="shared" si="83"/>
        <v>1191.3</v>
      </c>
      <c r="G384">
        <f t="shared" si="84"/>
        <v>1494.6</v>
      </c>
      <c r="H384" s="20">
        <f t="shared" si="85"/>
        <v>-20.293054997992776</v>
      </c>
    </row>
    <row r="385" spans="1:11" x14ac:dyDescent="0.25">
      <c r="A385" s="5">
        <f t="shared" si="86"/>
        <v>41529</v>
      </c>
      <c r="B385" s="272">
        <v>433</v>
      </c>
      <c r="C385">
        <v>406.2</v>
      </c>
      <c r="D385">
        <v>802.8</v>
      </c>
      <c r="E385">
        <v>1175.5999999999999</v>
      </c>
      <c r="F385">
        <f t="shared" si="83"/>
        <v>1235.8</v>
      </c>
      <c r="G385">
        <f t="shared" si="84"/>
        <v>1581.8</v>
      </c>
      <c r="H385" s="20">
        <f t="shared" si="85"/>
        <v>-21.873814641547607</v>
      </c>
    </row>
    <row r="386" spans="1:11" x14ac:dyDescent="0.25">
      <c r="A386" s="5">
        <f t="shared" si="86"/>
        <v>41536</v>
      </c>
      <c r="B386" s="272">
        <v>504.9</v>
      </c>
      <c r="C386">
        <v>432.1</v>
      </c>
      <c r="D386">
        <v>802.8</v>
      </c>
      <c r="E386">
        <v>1232.5</v>
      </c>
      <c r="F386">
        <f t="shared" si="83"/>
        <v>1307.6999999999998</v>
      </c>
      <c r="G386">
        <f t="shared" si="84"/>
        <v>1664.6</v>
      </c>
      <c r="H386" s="20">
        <f t="shared" si="85"/>
        <v>-21.440586327045541</v>
      </c>
    </row>
    <row r="387" spans="1:11" ht="15" x14ac:dyDescent="0.25">
      <c r="A387" s="5">
        <f t="shared" si="86"/>
        <v>41543</v>
      </c>
      <c r="B387" s="272">
        <v>382.4</v>
      </c>
      <c r="C387">
        <v>338</v>
      </c>
      <c r="D387">
        <v>949.2</v>
      </c>
      <c r="E387">
        <v>1365.2</v>
      </c>
      <c r="F387">
        <f t="shared" si="83"/>
        <v>1331.6</v>
      </c>
      <c r="G387">
        <f t="shared" si="84"/>
        <v>1703.2</v>
      </c>
      <c r="H387" s="20">
        <f t="shared" si="85"/>
        <v>-21.817754814466895</v>
      </c>
      <c r="K387" s="271"/>
    </row>
    <row r="388" spans="1:11" x14ac:dyDescent="0.25">
      <c r="A388" s="5">
        <f t="shared" si="86"/>
        <v>41550</v>
      </c>
      <c r="B388" s="272">
        <v>376.9</v>
      </c>
      <c r="C388">
        <v>359.9</v>
      </c>
      <c r="D388">
        <v>979.7</v>
      </c>
      <c r="E388">
        <v>1408.4</v>
      </c>
      <c r="F388">
        <v>304.60000000000002</v>
      </c>
      <c r="G388">
        <f t="shared" si="84"/>
        <v>1768.3000000000002</v>
      </c>
      <c r="H388" s="20">
        <f t="shared" si="85"/>
        <v>-82.77441610586439</v>
      </c>
    </row>
    <row r="389" spans="1:11" x14ac:dyDescent="0.25">
      <c r="A389" s="5">
        <f t="shared" si="86"/>
        <v>41557</v>
      </c>
      <c r="F389">
        <f t="shared" si="83"/>
        <v>0</v>
      </c>
      <c r="G389">
        <f t="shared" si="84"/>
        <v>0</v>
      </c>
      <c r="H389" s="20" t="e">
        <f t="shared" si="85"/>
        <v>#DIV/0!</v>
      </c>
    </row>
    <row r="390" spans="1:11" x14ac:dyDescent="0.25">
      <c r="A390" s="5">
        <f t="shared" si="86"/>
        <v>41564</v>
      </c>
      <c r="F390">
        <f t="shared" si="83"/>
        <v>0</v>
      </c>
      <c r="G390">
        <f t="shared" si="84"/>
        <v>0</v>
      </c>
      <c r="H390" s="20" t="e">
        <f t="shared" si="85"/>
        <v>#DIV/0!</v>
      </c>
    </row>
    <row r="391" spans="1:11" x14ac:dyDescent="0.25">
      <c r="A391" s="5">
        <f t="shared" si="86"/>
        <v>41571</v>
      </c>
      <c r="B391">
        <v>304.60000000000002</v>
      </c>
      <c r="C391">
        <v>508</v>
      </c>
      <c r="D391">
        <v>1149.4000000000001</v>
      </c>
      <c r="E391">
        <v>1448.1</v>
      </c>
      <c r="F391">
        <f t="shared" si="83"/>
        <v>1454</v>
      </c>
      <c r="G391">
        <f t="shared" si="84"/>
        <v>1956.1</v>
      </c>
      <c r="H391" s="20">
        <f t="shared" si="85"/>
        <v>-25.668421859823109</v>
      </c>
    </row>
    <row r="392" spans="1:11" ht="15" x14ac:dyDescent="0.25">
      <c r="A392" s="5">
        <f t="shared" si="86"/>
        <v>41578</v>
      </c>
      <c r="B392">
        <v>238.3</v>
      </c>
      <c r="C392">
        <v>514.5</v>
      </c>
      <c r="D392">
        <v>1195.7</v>
      </c>
      <c r="E392">
        <v>1448.1</v>
      </c>
      <c r="F392">
        <f t="shared" si="83"/>
        <v>1434</v>
      </c>
      <c r="G392">
        <f t="shared" si="84"/>
        <v>1962.6</v>
      </c>
      <c r="H392" s="20">
        <f t="shared" si="85"/>
        <v>-26.933659431366554</v>
      </c>
      <c r="K392" s="271"/>
    </row>
    <row r="393" spans="1:11" x14ac:dyDescent="0.25">
      <c r="A393" s="5">
        <f t="shared" si="86"/>
        <v>41585</v>
      </c>
      <c r="B393">
        <v>238.3</v>
      </c>
      <c r="C393">
        <v>477.5</v>
      </c>
      <c r="D393">
        <v>1195.7</v>
      </c>
      <c r="E393">
        <v>1485.3</v>
      </c>
      <c r="F393">
        <f t="shared" si="83"/>
        <v>1434</v>
      </c>
      <c r="G393">
        <f t="shared" si="84"/>
        <v>1962.8</v>
      </c>
      <c r="H393" s="20">
        <f t="shared" si="85"/>
        <v>-26.941104544528226</v>
      </c>
    </row>
    <row r="394" spans="1:11" x14ac:dyDescent="0.25">
      <c r="A394" s="5">
        <f t="shared" si="86"/>
        <v>41592</v>
      </c>
      <c r="B394">
        <v>364.6</v>
      </c>
      <c r="C394">
        <v>596.4</v>
      </c>
      <c r="D394">
        <v>1242.3</v>
      </c>
      <c r="E394">
        <v>1485.3</v>
      </c>
      <c r="F394">
        <f t="shared" si="83"/>
        <v>1606.9</v>
      </c>
      <c r="G394">
        <f t="shared" si="84"/>
        <v>2081.6999999999998</v>
      </c>
      <c r="H394" s="20">
        <f t="shared" si="85"/>
        <v>-22.808281692847178</v>
      </c>
    </row>
    <row r="395" spans="1:11" x14ac:dyDescent="0.25">
      <c r="A395" s="5">
        <f t="shared" si="86"/>
        <v>41599</v>
      </c>
      <c r="B395">
        <v>331.8</v>
      </c>
      <c r="C395">
        <v>565.6</v>
      </c>
      <c r="D395">
        <v>1286.0999999999999</v>
      </c>
      <c r="E395">
        <v>1593.1</v>
      </c>
      <c r="F395">
        <f t="shared" si="83"/>
        <v>1617.8999999999999</v>
      </c>
      <c r="G395">
        <f t="shared" si="84"/>
        <v>2158.6999999999998</v>
      </c>
      <c r="H395" s="20">
        <f t="shared" si="85"/>
        <v>-25.052114698661232</v>
      </c>
    </row>
    <row r="396" spans="1:11" x14ac:dyDescent="0.25">
      <c r="A396" s="5">
        <f t="shared" si="86"/>
        <v>41606</v>
      </c>
      <c r="B396">
        <v>376</v>
      </c>
      <c r="C396">
        <v>604.70000000000005</v>
      </c>
      <c r="D396">
        <v>1286.0999999999999</v>
      </c>
      <c r="E396">
        <v>1643.7</v>
      </c>
      <c r="F396">
        <f t="shared" si="83"/>
        <v>1662.1</v>
      </c>
      <c r="G396">
        <f t="shared" si="84"/>
        <v>2248.4</v>
      </c>
      <c r="H396" s="20">
        <f t="shared" si="85"/>
        <v>-26.076320939334639</v>
      </c>
    </row>
    <row r="397" spans="1:11" x14ac:dyDescent="0.25">
      <c r="A397" s="5">
        <f t="shared" si="86"/>
        <v>41613</v>
      </c>
      <c r="B397">
        <v>357.9</v>
      </c>
      <c r="C397">
        <v>748.6</v>
      </c>
      <c r="D397">
        <v>1351.4</v>
      </c>
      <c r="E397">
        <v>1662.4</v>
      </c>
      <c r="F397">
        <f t="shared" si="83"/>
        <v>1709.3000000000002</v>
      </c>
      <c r="G397">
        <f t="shared" si="84"/>
        <v>2411</v>
      </c>
      <c r="H397" s="20">
        <f t="shared" si="85"/>
        <v>-29.104106180008284</v>
      </c>
    </row>
    <row r="398" spans="1:11" x14ac:dyDescent="0.25">
      <c r="A398" s="5">
        <f t="shared" si="86"/>
        <v>41620</v>
      </c>
      <c r="B398">
        <v>413.3</v>
      </c>
      <c r="C398">
        <v>782.1</v>
      </c>
      <c r="D398">
        <v>1425.5</v>
      </c>
      <c r="E398">
        <v>1752.3</v>
      </c>
      <c r="F398">
        <f t="shared" si="83"/>
        <v>1838.8</v>
      </c>
      <c r="G398">
        <f t="shared" si="84"/>
        <v>2534.4</v>
      </c>
      <c r="H398" s="20">
        <f t="shared" si="85"/>
        <v>-27.446338383838388</v>
      </c>
    </row>
    <row r="399" spans="1:11" x14ac:dyDescent="0.25">
      <c r="A399" s="5">
        <f t="shared" si="86"/>
        <v>41627</v>
      </c>
      <c r="B399">
        <v>434.2</v>
      </c>
      <c r="C399">
        <v>760.6</v>
      </c>
      <c r="D399">
        <v>1425.6</v>
      </c>
      <c r="E399">
        <v>1882.3</v>
      </c>
      <c r="F399">
        <f t="shared" si="83"/>
        <v>1859.8</v>
      </c>
      <c r="G399">
        <f t="shared" si="84"/>
        <v>2642.9</v>
      </c>
      <c r="H399" s="20">
        <f t="shared" si="85"/>
        <v>-29.6303303189678</v>
      </c>
    </row>
    <row r="400" spans="1:11" x14ac:dyDescent="0.25">
      <c r="A400" s="5">
        <f t="shared" si="86"/>
        <v>41634</v>
      </c>
      <c r="B400">
        <v>369.1</v>
      </c>
      <c r="C400">
        <v>760.6</v>
      </c>
      <c r="D400">
        <v>1504.7</v>
      </c>
      <c r="E400">
        <v>1882.3</v>
      </c>
      <c r="F400">
        <f t="shared" si="83"/>
        <v>1873.8000000000002</v>
      </c>
      <c r="G400">
        <f t="shared" si="84"/>
        <v>2642.9</v>
      </c>
      <c r="H400" s="20">
        <f t="shared" si="85"/>
        <v>-29.100609179310599</v>
      </c>
    </row>
    <row r="401" spans="1:13" x14ac:dyDescent="0.25">
      <c r="A401" s="5">
        <f t="shared" si="86"/>
        <v>41641</v>
      </c>
      <c r="B401" s="16">
        <v>292</v>
      </c>
      <c r="C401">
        <v>728.5</v>
      </c>
      <c r="D401">
        <v>1603.5</v>
      </c>
      <c r="E401">
        <v>1912.7</v>
      </c>
      <c r="F401">
        <f t="shared" si="83"/>
        <v>1895.5</v>
      </c>
      <c r="G401">
        <f t="shared" si="84"/>
        <v>2641.2</v>
      </c>
      <c r="H401" s="20">
        <f t="shared" si="85"/>
        <v>-28.233378767227013</v>
      </c>
    </row>
    <row r="402" spans="1:13" x14ac:dyDescent="0.25">
      <c r="A402" s="5">
        <f t="shared" si="86"/>
        <v>41648</v>
      </c>
      <c r="B402">
        <v>260.8</v>
      </c>
      <c r="C402">
        <v>730.2</v>
      </c>
      <c r="D402">
        <v>1635.5</v>
      </c>
      <c r="E402">
        <v>1912.9</v>
      </c>
      <c r="F402">
        <f t="shared" si="83"/>
        <v>1896.3</v>
      </c>
      <c r="G402">
        <f t="shared" si="84"/>
        <v>2643.1000000000004</v>
      </c>
      <c r="H402" s="20">
        <f t="shared" si="85"/>
        <v>-28.254700919374987</v>
      </c>
    </row>
    <row r="403" spans="1:13" ht="15" x14ac:dyDescent="0.25">
      <c r="A403" s="5">
        <f t="shared" si="86"/>
        <v>41655</v>
      </c>
      <c r="B403">
        <v>303.2</v>
      </c>
      <c r="C403">
        <v>622.79999999999995</v>
      </c>
      <c r="D403">
        <v>1676.6</v>
      </c>
      <c r="E403">
        <v>2128.1999999999998</v>
      </c>
      <c r="F403">
        <f t="shared" ref="F403:F466" si="87">+B403+D403</f>
        <v>1979.8</v>
      </c>
      <c r="G403">
        <f t="shared" ref="G403:G466" si="88">+C403+E403</f>
        <v>2751</v>
      </c>
      <c r="H403" s="20">
        <f t="shared" ref="H403:H466" si="89">+(F403/G403-1)*100</f>
        <v>-28.033442384587424</v>
      </c>
      <c r="K403" s="271"/>
    </row>
    <row r="404" spans="1:13" x14ac:dyDescent="0.25">
      <c r="A404" s="5">
        <f t="shared" si="86"/>
        <v>41662</v>
      </c>
      <c r="B404">
        <v>429.3</v>
      </c>
      <c r="C404">
        <v>549.1</v>
      </c>
      <c r="D404">
        <v>1725.4</v>
      </c>
      <c r="E404">
        <v>2258.1</v>
      </c>
      <c r="F404">
        <f t="shared" si="87"/>
        <v>2154.7000000000003</v>
      </c>
      <c r="G404">
        <f t="shared" si="88"/>
        <v>2807.2</v>
      </c>
      <c r="H404" s="20">
        <f t="shared" si="89"/>
        <v>-23.24380165289255</v>
      </c>
    </row>
    <row r="405" spans="1:13" ht="15" x14ac:dyDescent="0.25">
      <c r="A405" s="5">
        <f t="shared" si="86"/>
        <v>41669</v>
      </c>
      <c r="B405">
        <v>524.29999999999995</v>
      </c>
      <c r="C405">
        <v>569.79999999999995</v>
      </c>
      <c r="D405">
        <v>1706.5</v>
      </c>
      <c r="E405">
        <v>2283.1</v>
      </c>
      <c r="F405">
        <f t="shared" si="87"/>
        <v>2230.8000000000002</v>
      </c>
      <c r="G405">
        <f t="shared" si="88"/>
        <v>2852.8999999999996</v>
      </c>
      <c r="H405" s="20">
        <f t="shared" si="89"/>
        <v>-21.805881734375532</v>
      </c>
      <c r="J405" s="271"/>
      <c r="M405" s="271"/>
    </row>
    <row r="406" spans="1:13" ht="15" x14ac:dyDescent="0.25">
      <c r="A406" s="5">
        <f t="shared" si="86"/>
        <v>41676</v>
      </c>
      <c r="B406">
        <v>673.6</v>
      </c>
      <c r="C406">
        <v>540.1</v>
      </c>
      <c r="D406">
        <v>1751.7</v>
      </c>
      <c r="E406">
        <v>2373.1999999999998</v>
      </c>
      <c r="F406">
        <f t="shared" si="87"/>
        <v>2425.3000000000002</v>
      </c>
      <c r="G406">
        <f t="shared" si="88"/>
        <v>2913.2999999999997</v>
      </c>
      <c r="H406" s="20">
        <f t="shared" si="89"/>
        <v>-16.750763738715534</v>
      </c>
      <c r="J406" s="271"/>
    </row>
    <row r="407" spans="1:13" x14ac:dyDescent="0.25">
      <c r="A407" s="5">
        <f t="shared" si="86"/>
        <v>41683</v>
      </c>
      <c r="B407">
        <v>766.2</v>
      </c>
      <c r="C407">
        <v>606.6</v>
      </c>
      <c r="D407">
        <v>1807.5</v>
      </c>
      <c r="E407">
        <v>2429.9</v>
      </c>
      <c r="F407">
        <f t="shared" si="87"/>
        <v>2573.6999999999998</v>
      </c>
      <c r="G407">
        <f t="shared" si="88"/>
        <v>3036.5</v>
      </c>
      <c r="H407" s="20">
        <f t="shared" si="89"/>
        <v>-15.24123168121193</v>
      </c>
    </row>
    <row r="408" spans="1:13" x14ac:dyDescent="0.25">
      <c r="A408" s="5">
        <f t="shared" si="86"/>
        <v>41690</v>
      </c>
      <c r="B408">
        <v>779.3</v>
      </c>
      <c r="C408">
        <v>460.4</v>
      </c>
      <c r="D408" s="16">
        <v>1831</v>
      </c>
      <c r="E408" s="16">
        <v>2616.6</v>
      </c>
      <c r="F408">
        <f t="shared" si="87"/>
        <v>2610.3000000000002</v>
      </c>
      <c r="G408" s="16">
        <f t="shared" si="88"/>
        <v>3077</v>
      </c>
      <c r="H408" s="20">
        <f t="shared" si="89"/>
        <v>-15.167370815729598</v>
      </c>
    </row>
    <row r="409" spans="1:13" x14ac:dyDescent="0.25">
      <c r="A409" s="5">
        <f t="shared" si="86"/>
        <v>41697</v>
      </c>
      <c r="B409">
        <v>739.1</v>
      </c>
      <c r="C409">
        <v>534.6</v>
      </c>
      <c r="D409">
        <v>1873.5</v>
      </c>
      <c r="E409">
        <v>2616.6999999999998</v>
      </c>
      <c r="F409">
        <f t="shared" si="87"/>
        <v>2612.6</v>
      </c>
      <c r="G409">
        <f t="shared" si="88"/>
        <v>3151.2999999999997</v>
      </c>
      <c r="H409" s="20">
        <f t="shared" si="89"/>
        <v>-17.094532415193729</v>
      </c>
    </row>
    <row r="410" spans="1:13" ht="15" x14ac:dyDescent="0.25">
      <c r="A410" s="5">
        <f t="shared" si="86"/>
        <v>41704</v>
      </c>
      <c r="B410">
        <v>701.9</v>
      </c>
      <c r="C410">
        <v>537.9</v>
      </c>
      <c r="D410">
        <v>1935.8</v>
      </c>
      <c r="E410">
        <v>2710</v>
      </c>
      <c r="F410">
        <f t="shared" si="87"/>
        <v>2637.7</v>
      </c>
      <c r="G410">
        <f t="shared" si="88"/>
        <v>3247.9</v>
      </c>
      <c r="H410" s="20">
        <f t="shared" si="89"/>
        <v>-18.78752424643617</v>
      </c>
      <c r="J410" s="271"/>
    </row>
    <row r="411" spans="1:13" x14ac:dyDescent="0.25">
      <c r="A411" s="5">
        <f t="shared" si="86"/>
        <v>41711</v>
      </c>
      <c r="B411">
        <v>679.2</v>
      </c>
      <c r="C411">
        <v>543.9</v>
      </c>
      <c r="D411">
        <v>2002.9</v>
      </c>
      <c r="E411">
        <v>2769.4</v>
      </c>
      <c r="F411">
        <f t="shared" si="87"/>
        <v>2682.1000000000004</v>
      </c>
      <c r="G411">
        <f t="shared" si="88"/>
        <v>3313.3</v>
      </c>
      <c r="H411" s="20">
        <f t="shared" si="89"/>
        <v>-19.050493465729023</v>
      </c>
    </row>
    <row r="412" spans="1:13" x14ac:dyDescent="0.25">
      <c r="A412" s="5">
        <f t="shared" si="86"/>
        <v>41718</v>
      </c>
      <c r="B412">
        <v>761.6</v>
      </c>
      <c r="C412">
        <v>593.29999999999995</v>
      </c>
      <c r="D412">
        <v>2049.1999999999998</v>
      </c>
      <c r="E412">
        <v>2869.5</v>
      </c>
      <c r="F412">
        <f t="shared" si="87"/>
        <v>2810.7999999999997</v>
      </c>
      <c r="G412">
        <f t="shared" si="88"/>
        <v>3462.8</v>
      </c>
      <c r="H412" s="20">
        <f t="shared" si="89"/>
        <v>-18.828693542797748</v>
      </c>
    </row>
    <row r="413" spans="1:13" x14ac:dyDescent="0.25">
      <c r="A413" s="5">
        <f t="shared" si="86"/>
        <v>41725</v>
      </c>
      <c r="B413">
        <v>662.4</v>
      </c>
      <c r="C413">
        <v>593.29999999999995</v>
      </c>
      <c r="D413">
        <v>2154.4</v>
      </c>
      <c r="E413">
        <v>2869.5</v>
      </c>
      <c r="F413">
        <f t="shared" si="87"/>
        <v>2816.8</v>
      </c>
      <c r="G413">
        <f t="shared" si="88"/>
        <v>3462.8</v>
      </c>
      <c r="H413" s="20">
        <f t="shared" si="89"/>
        <v>-18.655423356821068</v>
      </c>
    </row>
    <row r="414" spans="1:13" x14ac:dyDescent="0.25">
      <c r="A414" s="5">
        <f t="shared" si="86"/>
        <v>41732</v>
      </c>
      <c r="B414">
        <v>662.4</v>
      </c>
      <c r="C414" s="16">
        <v>476</v>
      </c>
      <c r="D414" s="16">
        <v>2154.4</v>
      </c>
      <c r="E414" s="16">
        <v>3007</v>
      </c>
      <c r="F414">
        <f t="shared" si="87"/>
        <v>2816.8</v>
      </c>
      <c r="G414">
        <f t="shared" si="88"/>
        <v>3483</v>
      </c>
      <c r="H414" s="20">
        <f t="shared" si="89"/>
        <v>-19.127189204708582</v>
      </c>
    </row>
    <row r="415" spans="1:13" x14ac:dyDescent="0.25">
      <c r="A415" s="5">
        <f t="shared" si="86"/>
        <v>41739</v>
      </c>
      <c r="B415">
        <v>594.9</v>
      </c>
      <c r="C415">
        <v>532.79999999999995</v>
      </c>
      <c r="D415">
        <v>2251.3000000000002</v>
      </c>
      <c r="E415">
        <v>3039.8</v>
      </c>
      <c r="F415">
        <f t="shared" si="87"/>
        <v>2846.2000000000003</v>
      </c>
      <c r="G415">
        <f t="shared" si="88"/>
        <v>3572.6000000000004</v>
      </c>
      <c r="H415" s="20">
        <f t="shared" si="89"/>
        <v>-20.332530929855007</v>
      </c>
    </row>
    <row r="416" spans="1:13" x14ac:dyDescent="0.25">
      <c r="A416" s="5">
        <f t="shared" si="86"/>
        <v>41746</v>
      </c>
      <c r="B416">
        <v>637.79999999999995</v>
      </c>
      <c r="C416">
        <v>540.20000000000005</v>
      </c>
      <c r="D416">
        <v>2355.6999999999998</v>
      </c>
      <c r="E416">
        <v>3091.5</v>
      </c>
      <c r="F416">
        <f t="shared" si="87"/>
        <v>2993.5</v>
      </c>
      <c r="G416">
        <f t="shared" si="88"/>
        <v>3631.7</v>
      </c>
      <c r="H416" s="20">
        <f t="shared" si="89"/>
        <v>-17.573037420491776</v>
      </c>
    </row>
    <row r="417" spans="1:9" x14ac:dyDescent="0.25">
      <c r="A417" s="5">
        <f t="shared" si="86"/>
        <v>41753</v>
      </c>
      <c r="B417">
        <v>632.6</v>
      </c>
      <c r="C417">
        <v>531.4</v>
      </c>
      <c r="D417">
        <v>2421.6</v>
      </c>
      <c r="E417">
        <v>3145.7</v>
      </c>
      <c r="F417">
        <f t="shared" si="87"/>
        <v>3054.2</v>
      </c>
      <c r="G417">
        <f t="shared" si="88"/>
        <v>3677.1</v>
      </c>
      <c r="H417" s="20">
        <f t="shared" si="89"/>
        <v>-16.939979875445321</v>
      </c>
    </row>
    <row r="418" spans="1:9" x14ac:dyDescent="0.25">
      <c r="A418" s="5">
        <f t="shared" si="86"/>
        <v>41760</v>
      </c>
      <c r="B418">
        <v>573.5</v>
      </c>
      <c r="C418">
        <v>479.7</v>
      </c>
      <c r="D418">
        <v>2502.4</v>
      </c>
      <c r="E418">
        <v>3209</v>
      </c>
      <c r="F418">
        <f t="shared" si="87"/>
        <v>3075.9</v>
      </c>
      <c r="G418">
        <f t="shared" si="88"/>
        <v>3688.7</v>
      </c>
      <c r="H418" s="20">
        <f t="shared" si="89"/>
        <v>-16.612898853254531</v>
      </c>
      <c r="I418">
        <v>79.900000000000006</v>
      </c>
    </row>
    <row r="419" spans="1:9" x14ac:dyDescent="0.25">
      <c r="A419" s="5">
        <f t="shared" si="86"/>
        <v>41767</v>
      </c>
      <c r="B419">
        <v>531.5</v>
      </c>
      <c r="C419">
        <v>271.60000000000002</v>
      </c>
      <c r="D419">
        <v>2545.4</v>
      </c>
      <c r="E419">
        <v>3357.1</v>
      </c>
      <c r="F419">
        <f t="shared" si="87"/>
        <v>3076.9</v>
      </c>
      <c r="G419">
        <f t="shared" si="88"/>
        <v>3628.7</v>
      </c>
      <c r="H419" s="20">
        <f t="shared" si="89"/>
        <v>-15.206547799487414</v>
      </c>
      <c r="I419">
        <v>79.900000000000006</v>
      </c>
    </row>
    <row r="420" spans="1:9" x14ac:dyDescent="0.25">
      <c r="A420" s="5">
        <f t="shared" si="86"/>
        <v>41774</v>
      </c>
      <c r="B420">
        <v>501.9</v>
      </c>
      <c r="C420">
        <v>241.5</v>
      </c>
      <c r="D420">
        <v>2575.9</v>
      </c>
      <c r="E420">
        <v>3388.2</v>
      </c>
      <c r="F420">
        <f t="shared" si="87"/>
        <v>3077.8</v>
      </c>
      <c r="G420">
        <f t="shared" si="88"/>
        <v>3629.7</v>
      </c>
      <c r="H420" s="20">
        <f t="shared" si="89"/>
        <v>-15.205113370250977</v>
      </c>
      <c r="I420">
        <v>79.900000000000006</v>
      </c>
    </row>
    <row r="421" spans="1:9" x14ac:dyDescent="0.25">
      <c r="A421" s="5">
        <f t="shared" si="86"/>
        <v>41781</v>
      </c>
      <c r="B421" s="40">
        <v>405</v>
      </c>
      <c r="C421" s="40">
        <v>171.4</v>
      </c>
      <c r="D421" s="40">
        <v>2674.3</v>
      </c>
      <c r="E421" s="40">
        <v>3476.8</v>
      </c>
      <c r="F421">
        <f t="shared" si="87"/>
        <v>3079.3</v>
      </c>
      <c r="G421">
        <f t="shared" si="88"/>
        <v>3648.2000000000003</v>
      </c>
      <c r="H421" s="20">
        <f t="shared" si="89"/>
        <v>-15.593991557480402</v>
      </c>
      <c r="I421">
        <v>163.9</v>
      </c>
    </row>
    <row r="422" spans="1:9" x14ac:dyDescent="0.25">
      <c r="A422" s="5">
        <f t="shared" si="86"/>
        <v>41788</v>
      </c>
      <c r="B422" s="40">
        <v>405</v>
      </c>
      <c r="C422" s="40">
        <v>105.2</v>
      </c>
      <c r="D422" s="40">
        <v>2674.3</v>
      </c>
      <c r="E422" s="40">
        <v>3544</v>
      </c>
      <c r="F422">
        <f t="shared" si="87"/>
        <v>3079.3</v>
      </c>
      <c r="G422">
        <f t="shared" si="88"/>
        <v>3649.2</v>
      </c>
      <c r="H422" s="20">
        <f t="shared" si="89"/>
        <v>-15.617121560890046</v>
      </c>
      <c r="I422">
        <v>212.8</v>
      </c>
    </row>
    <row r="423" spans="1:9" x14ac:dyDescent="0.25">
      <c r="A423" s="5">
        <f t="shared" si="86"/>
        <v>41795</v>
      </c>
      <c r="B423">
        <v>616.6</v>
      </c>
      <c r="C423">
        <v>570.6</v>
      </c>
      <c r="D423">
        <v>55.1</v>
      </c>
      <c r="E423">
        <v>0</v>
      </c>
      <c r="F423">
        <f t="shared" si="87"/>
        <v>671.7</v>
      </c>
      <c r="G423">
        <f t="shared" si="88"/>
        <v>570.6</v>
      </c>
      <c r="H423" s="20">
        <f t="shared" si="89"/>
        <v>17.718191377497373</v>
      </c>
    </row>
    <row r="424" spans="1:9" x14ac:dyDescent="0.25">
      <c r="A424" s="5">
        <f t="shared" si="86"/>
        <v>41802</v>
      </c>
      <c r="B424">
        <v>621.6</v>
      </c>
      <c r="C424">
        <v>585.70000000000005</v>
      </c>
      <c r="D424">
        <v>83</v>
      </c>
      <c r="E424">
        <v>56.9</v>
      </c>
      <c r="F424">
        <f t="shared" si="87"/>
        <v>704.6</v>
      </c>
      <c r="G424">
        <f t="shared" si="88"/>
        <v>642.6</v>
      </c>
      <c r="H424" s="20">
        <f t="shared" si="89"/>
        <v>9.6483037659508284</v>
      </c>
    </row>
    <row r="425" spans="1:9" x14ac:dyDescent="0.25">
      <c r="A425" s="5">
        <f t="shared" si="86"/>
        <v>41809</v>
      </c>
      <c r="B425">
        <v>544.20000000000005</v>
      </c>
      <c r="C425">
        <v>649.5</v>
      </c>
      <c r="D425">
        <v>189.5</v>
      </c>
      <c r="E425">
        <v>82.6</v>
      </c>
      <c r="F425">
        <f t="shared" si="87"/>
        <v>733.7</v>
      </c>
      <c r="G425">
        <f t="shared" si="88"/>
        <v>732.1</v>
      </c>
      <c r="H425" s="20">
        <f t="shared" si="89"/>
        <v>0.21854937850021017</v>
      </c>
    </row>
    <row r="426" spans="1:9" x14ac:dyDescent="0.25">
      <c r="A426" s="5">
        <f t="shared" si="86"/>
        <v>41816</v>
      </c>
      <c r="B426">
        <v>535</v>
      </c>
      <c r="C426">
        <v>582.9</v>
      </c>
      <c r="D426">
        <v>247.6</v>
      </c>
      <c r="E426">
        <v>149.6</v>
      </c>
      <c r="F426">
        <f t="shared" si="87"/>
        <v>782.6</v>
      </c>
      <c r="G426">
        <f t="shared" si="88"/>
        <v>732.5</v>
      </c>
      <c r="H426" s="20">
        <f t="shared" si="89"/>
        <v>6.8395904436860055</v>
      </c>
    </row>
    <row r="427" spans="1:9" x14ac:dyDescent="0.25">
      <c r="A427" s="5">
        <f t="shared" si="86"/>
        <v>41823</v>
      </c>
      <c r="B427">
        <v>496.6</v>
      </c>
      <c r="C427">
        <v>554.4</v>
      </c>
      <c r="D427">
        <v>288</v>
      </c>
      <c r="E427">
        <v>159.6</v>
      </c>
      <c r="F427">
        <f t="shared" si="87"/>
        <v>784.6</v>
      </c>
      <c r="G427">
        <f t="shared" si="88"/>
        <v>714</v>
      </c>
      <c r="H427" s="20">
        <f t="shared" si="89"/>
        <v>9.8879551820728384</v>
      </c>
    </row>
    <row r="428" spans="1:9" x14ac:dyDescent="0.25">
      <c r="A428" s="5">
        <f t="shared" si="86"/>
        <v>41830</v>
      </c>
      <c r="B428">
        <v>553.6</v>
      </c>
      <c r="C428">
        <v>522.79999999999995</v>
      </c>
      <c r="D428">
        <v>346.2</v>
      </c>
      <c r="E428">
        <v>207.6</v>
      </c>
      <c r="F428">
        <f t="shared" si="87"/>
        <v>899.8</v>
      </c>
      <c r="G428">
        <f t="shared" si="88"/>
        <v>730.4</v>
      </c>
      <c r="H428" s="20">
        <f t="shared" si="89"/>
        <v>23.192771084337348</v>
      </c>
    </row>
    <row r="429" spans="1:9" x14ac:dyDescent="0.25">
      <c r="A429" s="5">
        <f t="shared" si="86"/>
        <v>41837</v>
      </c>
      <c r="B429">
        <v>609.1</v>
      </c>
      <c r="C429">
        <v>505.3</v>
      </c>
      <c r="D429">
        <v>383.4</v>
      </c>
      <c r="E429">
        <v>256.3</v>
      </c>
      <c r="F429">
        <f t="shared" si="87"/>
        <v>992.5</v>
      </c>
      <c r="G429">
        <f t="shared" si="88"/>
        <v>761.6</v>
      </c>
      <c r="H429" s="20">
        <f t="shared" si="89"/>
        <v>30.317752100840334</v>
      </c>
    </row>
    <row r="430" spans="1:9" x14ac:dyDescent="0.25">
      <c r="A430" s="5">
        <f t="shared" si="86"/>
        <v>41844</v>
      </c>
      <c r="B430">
        <v>613.20000000000005</v>
      </c>
      <c r="C430">
        <v>522.1</v>
      </c>
      <c r="D430">
        <v>453.9</v>
      </c>
      <c r="E430">
        <v>302.2</v>
      </c>
      <c r="F430">
        <f t="shared" si="87"/>
        <v>1067.0999999999999</v>
      </c>
      <c r="G430">
        <f t="shared" si="88"/>
        <v>824.3</v>
      </c>
      <c r="H430" s="20">
        <f t="shared" si="89"/>
        <v>29.455295402159408</v>
      </c>
    </row>
    <row r="431" spans="1:9" x14ac:dyDescent="0.25">
      <c r="A431" s="5">
        <f t="shared" si="86"/>
        <v>41851</v>
      </c>
      <c r="B431">
        <v>565.20000000000005</v>
      </c>
      <c r="C431">
        <v>590.29999999999995</v>
      </c>
      <c r="D431">
        <v>504.6</v>
      </c>
      <c r="E431">
        <v>356.5</v>
      </c>
      <c r="F431">
        <f t="shared" si="87"/>
        <v>1069.8000000000002</v>
      </c>
      <c r="G431">
        <f t="shared" si="88"/>
        <v>946.8</v>
      </c>
      <c r="H431" s="20">
        <f t="shared" si="89"/>
        <v>12.991128010139441</v>
      </c>
    </row>
    <row r="432" spans="1:9" x14ac:dyDescent="0.25">
      <c r="A432" s="5">
        <f t="shared" si="86"/>
        <v>41858</v>
      </c>
      <c r="B432">
        <v>572.29999999999995</v>
      </c>
      <c r="C432">
        <v>649.9</v>
      </c>
      <c r="D432">
        <v>529.6</v>
      </c>
      <c r="E432">
        <v>356.5</v>
      </c>
      <c r="F432">
        <f t="shared" si="87"/>
        <v>1101.9000000000001</v>
      </c>
      <c r="G432">
        <f t="shared" si="88"/>
        <v>1006.4</v>
      </c>
      <c r="H432" s="20">
        <f t="shared" si="89"/>
        <v>9.4892686804451731</v>
      </c>
    </row>
    <row r="433" spans="1:8" x14ac:dyDescent="0.25">
      <c r="A433" s="5">
        <f t="shared" si="86"/>
        <v>41865</v>
      </c>
      <c r="B433">
        <v>543.1</v>
      </c>
      <c r="C433">
        <v>601</v>
      </c>
      <c r="D433">
        <v>593.4</v>
      </c>
      <c r="E433">
        <v>431.4</v>
      </c>
      <c r="F433">
        <f t="shared" si="87"/>
        <v>1136.5</v>
      </c>
      <c r="G433">
        <f t="shared" si="88"/>
        <v>1032.4000000000001</v>
      </c>
      <c r="H433" s="20">
        <f t="shared" si="89"/>
        <v>10.083301046106152</v>
      </c>
    </row>
    <row r="434" spans="1:8" x14ac:dyDescent="0.25">
      <c r="A434" s="5">
        <f t="shared" si="86"/>
        <v>41872</v>
      </c>
      <c r="B434">
        <v>632.79999999999995</v>
      </c>
      <c r="C434">
        <v>633.9</v>
      </c>
      <c r="D434">
        <v>593.5</v>
      </c>
      <c r="E434">
        <v>529.5</v>
      </c>
      <c r="F434">
        <f t="shared" si="87"/>
        <v>1226.3</v>
      </c>
      <c r="G434">
        <f t="shared" si="88"/>
        <v>1163.4000000000001</v>
      </c>
      <c r="H434" s="20">
        <f t="shared" si="89"/>
        <v>5.4065669589135279</v>
      </c>
    </row>
    <row r="435" spans="1:8" x14ac:dyDescent="0.25">
      <c r="A435" s="5">
        <f t="shared" si="86"/>
        <v>41879</v>
      </c>
      <c r="B435">
        <v>584.70000000000005</v>
      </c>
      <c r="C435">
        <v>533</v>
      </c>
      <c r="D435">
        <v>643.1</v>
      </c>
      <c r="E435">
        <v>631.9</v>
      </c>
      <c r="F435">
        <f t="shared" si="87"/>
        <v>1227.8000000000002</v>
      </c>
      <c r="G435">
        <f t="shared" si="88"/>
        <v>1164.9000000000001</v>
      </c>
      <c r="H435" s="20">
        <f t="shared" si="89"/>
        <v>5.3996051163190062</v>
      </c>
    </row>
    <row r="436" spans="1:8" x14ac:dyDescent="0.25">
      <c r="A436" s="5">
        <f t="shared" si="86"/>
        <v>41886</v>
      </c>
      <c r="B436">
        <v>570.29999999999995</v>
      </c>
      <c r="C436">
        <v>517.29999999999995</v>
      </c>
      <c r="D436">
        <v>694.7</v>
      </c>
      <c r="E436">
        <v>674</v>
      </c>
      <c r="F436">
        <f t="shared" si="87"/>
        <v>1265</v>
      </c>
      <c r="G436">
        <f t="shared" si="88"/>
        <v>1191.3</v>
      </c>
      <c r="H436" s="20">
        <f t="shared" si="89"/>
        <v>6.1865189289012079</v>
      </c>
    </row>
    <row r="437" spans="1:8" x14ac:dyDescent="0.25">
      <c r="A437" s="5">
        <f t="shared" si="86"/>
        <v>41893</v>
      </c>
      <c r="B437">
        <v>525.70000000000005</v>
      </c>
      <c r="C437">
        <v>433</v>
      </c>
      <c r="D437">
        <v>858.7</v>
      </c>
      <c r="E437">
        <v>802.8</v>
      </c>
      <c r="F437">
        <f t="shared" si="87"/>
        <v>1384.4</v>
      </c>
      <c r="G437">
        <f t="shared" si="88"/>
        <v>1235.8</v>
      </c>
      <c r="H437" s="20">
        <f t="shared" si="89"/>
        <v>12.024599449749163</v>
      </c>
    </row>
    <row r="438" spans="1:8" x14ac:dyDescent="0.25">
      <c r="A438" s="5">
        <f t="shared" si="86"/>
        <v>41900</v>
      </c>
      <c r="B438">
        <v>581.79999999999995</v>
      </c>
      <c r="C438">
        <v>504.9</v>
      </c>
      <c r="D438">
        <v>858.7</v>
      </c>
      <c r="E438">
        <v>802.8</v>
      </c>
      <c r="F438">
        <f t="shared" si="87"/>
        <v>1440.5</v>
      </c>
      <c r="G438">
        <f t="shared" si="88"/>
        <v>1307.6999999999998</v>
      </c>
      <c r="H438" s="20">
        <f t="shared" si="89"/>
        <v>10.155234380974253</v>
      </c>
    </row>
    <row r="439" spans="1:8" x14ac:dyDescent="0.25">
      <c r="A439" s="5">
        <f t="shared" si="86"/>
        <v>41907</v>
      </c>
      <c r="B439">
        <v>517.9</v>
      </c>
      <c r="C439">
        <v>382.4</v>
      </c>
      <c r="D439">
        <v>925.3</v>
      </c>
      <c r="E439">
        <v>949.2</v>
      </c>
      <c r="F439">
        <f t="shared" si="87"/>
        <v>1443.1999999999998</v>
      </c>
      <c r="G439">
        <f t="shared" si="88"/>
        <v>1331.6</v>
      </c>
      <c r="H439" s="20">
        <f t="shared" si="89"/>
        <v>8.3808951637128324</v>
      </c>
    </row>
    <row r="440" spans="1:8" x14ac:dyDescent="0.25">
      <c r="A440" s="5">
        <f t="shared" si="86"/>
        <v>41914</v>
      </c>
      <c r="B440">
        <v>389.5</v>
      </c>
      <c r="C440">
        <v>376.9</v>
      </c>
      <c r="D440">
        <v>1045.4000000000001</v>
      </c>
      <c r="E440">
        <v>979.7</v>
      </c>
      <c r="F440">
        <f t="shared" si="87"/>
        <v>1434.9</v>
      </c>
      <c r="G440">
        <f t="shared" si="88"/>
        <v>1356.6</v>
      </c>
      <c r="H440" s="20">
        <f t="shared" si="89"/>
        <v>5.7717823971694004</v>
      </c>
    </row>
    <row r="441" spans="1:8" x14ac:dyDescent="0.25">
      <c r="A441" s="5">
        <f t="shared" si="86"/>
        <v>41921</v>
      </c>
      <c r="B441">
        <v>451.5</v>
      </c>
      <c r="C441">
        <v>376.9</v>
      </c>
      <c r="D441">
        <v>1068.5</v>
      </c>
      <c r="E441">
        <v>979.7</v>
      </c>
      <c r="F441">
        <f t="shared" si="87"/>
        <v>1520</v>
      </c>
      <c r="G441">
        <f t="shared" si="88"/>
        <v>1356.6</v>
      </c>
      <c r="H441" s="20">
        <f t="shared" si="89"/>
        <v>12.04481792717087</v>
      </c>
    </row>
    <row r="442" spans="1:8" x14ac:dyDescent="0.25">
      <c r="A442" s="5">
        <f t="shared" si="86"/>
        <v>41928</v>
      </c>
      <c r="B442">
        <v>435.8</v>
      </c>
      <c r="C442">
        <v>376.9</v>
      </c>
      <c r="D442">
        <v>1176.5</v>
      </c>
      <c r="E442">
        <v>979.7</v>
      </c>
      <c r="F442">
        <f t="shared" si="87"/>
        <v>1612.3</v>
      </c>
      <c r="G442">
        <f t="shared" si="88"/>
        <v>1356.6</v>
      </c>
      <c r="H442" s="20">
        <f t="shared" si="89"/>
        <v>18.848592068406322</v>
      </c>
    </row>
    <row r="443" spans="1:8" x14ac:dyDescent="0.25">
      <c r="A443" s="5">
        <f t="shared" si="86"/>
        <v>41935</v>
      </c>
      <c r="B443">
        <v>498.8</v>
      </c>
      <c r="C443">
        <v>304.60000000000002</v>
      </c>
      <c r="D443">
        <v>1201.7</v>
      </c>
      <c r="E443">
        <v>1149.4000000000001</v>
      </c>
      <c r="F443">
        <f t="shared" si="87"/>
        <v>1700.5</v>
      </c>
      <c r="G443">
        <f t="shared" si="88"/>
        <v>1454</v>
      </c>
      <c r="H443" s="20">
        <f t="shared" si="89"/>
        <v>16.953232462173307</v>
      </c>
    </row>
    <row r="444" spans="1:8" x14ac:dyDescent="0.25">
      <c r="A444" s="5">
        <f t="shared" si="86"/>
        <v>41942</v>
      </c>
      <c r="B444">
        <v>524</v>
      </c>
      <c r="C444">
        <v>238.3</v>
      </c>
      <c r="D444">
        <v>1201.7</v>
      </c>
      <c r="E444">
        <v>1195.7</v>
      </c>
      <c r="F444">
        <f t="shared" si="87"/>
        <v>1725.7</v>
      </c>
      <c r="G444">
        <f t="shared" si="88"/>
        <v>1434</v>
      </c>
      <c r="H444" s="20">
        <f t="shared" si="89"/>
        <v>20.341701534170163</v>
      </c>
    </row>
    <row r="445" spans="1:8" x14ac:dyDescent="0.25">
      <c r="A445" s="5">
        <f t="shared" si="86"/>
        <v>41949</v>
      </c>
      <c r="B445">
        <v>548.9</v>
      </c>
      <c r="C445">
        <v>238.3</v>
      </c>
      <c r="D445">
        <v>1201.7</v>
      </c>
      <c r="E445">
        <v>1195.7</v>
      </c>
      <c r="F445">
        <f t="shared" si="87"/>
        <v>1750.6</v>
      </c>
      <c r="G445">
        <f t="shared" si="88"/>
        <v>1434</v>
      </c>
      <c r="H445" s="20">
        <f t="shared" si="89"/>
        <v>22.078103207810319</v>
      </c>
    </row>
    <row r="446" spans="1:8" x14ac:dyDescent="0.25">
      <c r="A446" s="5">
        <f t="shared" si="86"/>
        <v>41956</v>
      </c>
      <c r="B446">
        <v>601</v>
      </c>
      <c r="C446">
        <v>364.6</v>
      </c>
      <c r="D446">
        <v>1201.7</v>
      </c>
      <c r="E446">
        <v>1242.3</v>
      </c>
      <c r="F446">
        <f t="shared" si="87"/>
        <v>1802.7</v>
      </c>
      <c r="G446">
        <f t="shared" si="88"/>
        <v>1606.9</v>
      </c>
      <c r="H446" s="20">
        <f t="shared" si="89"/>
        <v>12.184952392806014</v>
      </c>
    </row>
    <row r="447" spans="1:8" x14ac:dyDescent="0.25">
      <c r="A447" s="5">
        <f t="shared" si="86"/>
        <v>41963</v>
      </c>
      <c r="B447">
        <v>643</v>
      </c>
      <c r="C447">
        <v>331.8</v>
      </c>
      <c r="D447">
        <v>1291.5</v>
      </c>
      <c r="E447">
        <v>1286.0999999999999</v>
      </c>
      <c r="F447">
        <f t="shared" si="87"/>
        <v>1934.5</v>
      </c>
      <c r="G447">
        <f t="shared" si="88"/>
        <v>1617.8999999999999</v>
      </c>
      <c r="H447" s="20">
        <f t="shared" si="89"/>
        <v>19.568576549848583</v>
      </c>
    </row>
    <row r="448" spans="1:8" x14ac:dyDescent="0.25">
      <c r="A448" s="5">
        <f t="shared" ref="A448:A511" si="90">+A447+7</f>
        <v>41970</v>
      </c>
      <c r="B448">
        <v>607.29999999999995</v>
      </c>
      <c r="C448">
        <v>376</v>
      </c>
      <c r="D448">
        <v>1550.3</v>
      </c>
      <c r="E448">
        <v>1286.0999999999999</v>
      </c>
      <c r="F448">
        <f t="shared" si="87"/>
        <v>2157.6</v>
      </c>
      <c r="G448">
        <f t="shared" si="88"/>
        <v>1662.1</v>
      </c>
      <c r="H448" s="20">
        <f t="shared" si="89"/>
        <v>29.811684014198914</v>
      </c>
    </row>
    <row r="449" spans="1:8" x14ac:dyDescent="0.25">
      <c r="A449" s="5">
        <f t="shared" si="90"/>
        <v>41977</v>
      </c>
      <c r="B449">
        <v>673.2</v>
      </c>
      <c r="C449">
        <v>357.9</v>
      </c>
      <c r="D449">
        <v>1606.7</v>
      </c>
      <c r="E449">
        <v>1351.4</v>
      </c>
      <c r="F449">
        <f t="shared" si="87"/>
        <v>2279.9</v>
      </c>
      <c r="G449">
        <f t="shared" si="88"/>
        <v>1709.3000000000002</v>
      </c>
      <c r="H449" s="20">
        <f t="shared" si="89"/>
        <v>33.382086234130924</v>
      </c>
    </row>
    <row r="450" spans="1:8" x14ac:dyDescent="0.25">
      <c r="A450" s="5">
        <f t="shared" si="90"/>
        <v>41984</v>
      </c>
      <c r="B450">
        <v>691.4</v>
      </c>
      <c r="C450">
        <v>413.3</v>
      </c>
      <c r="D450">
        <v>1700.8</v>
      </c>
      <c r="E450">
        <v>1425.5</v>
      </c>
      <c r="F450">
        <f t="shared" si="87"/>
        <v>2392.1999999999998</v>
      </c>
      <c r="G450">
        <f t="shared" si="88"/>
        <v>1838.8</v>
      </c>
      <c r="H450" s="20">
        <f t="shared" si="89"/>
        <v>30.095714596475954</v>
      </c>
    </row>
    <row r="451" spans="1:8" x14ac:dyDescent="0.25">
      <c r="A451" s="5">
        <f t="shared" si="90"/>
        <v>41991</v>
      </c>
      <c r="B451">
        <v>673.3</v>
      </c>
      <c r="C451">
        <v>434.2</v>
      </c>
      <c r="D451">
        <v>1757.5</v>
      </c>
      <c r="E451">
        <v>1425.6</v>
      </c>
      <c r="F451">
        <f t="shared" si="87"/>
        <v>2430.8000000000002</v>
      </c>
      <c r="G451">
        <f t="shared" si="88"/>
        <v>1859.8</v>
      </c>
      <c r="H451" s="20">
        <f t="shared" si="89"/>
        <v>30.702226045811386</v>
      </c>
    </row>
    <row r="452" spans="1:8" x14ac:dyDescent="0.25">
      <c r="A452" s="5">
        <f t="shared" si="90"/>
        <v>41998</v>
      </c>
      <c r="B452">
        <v>673.3</v>
      </c>
      <c r="C452">
        <v>369.1</v>
      </c>
      <c r="D452">
        <v>1757.5</v>
      </c>
      <c r="E452">
        <v>1504.7</v>
      </c>
      <c r="F452">
        <f t="shared" si="87"/>
        <v>2430.8000000000002</v>
      </c>
      <c r="G452">
        <f t="shared" si="88"/>
        <v>1873.8000000000002</v>
      </c>
      <c r="H452" s="20">
        <f t="shared" si="89"/>
        <v>29.725691108976406</v>
      </c>
    </row>
    <row r="453" spans="1:8" x14ac:dyDescent="0.25">
      <c r="A453" s="5">
        <f t="shared" si="90"/>
        <v>42005</v>
      </c>
      <c r="B453">
        <v>670.8</v>
      </c>
      <c r="C453">
        <v>292</v>
      </c>
      <c r="D453">
        <v>1788.3</v>
      </c>
      <c r="E453">
        <v>1582.9</v>
      </c>
      <c r="F453">
        <f t="shared" si="87"/>
        <v>2459.1</v>
      </c>
      <c r="G453">
        <f t="shared" si="88"/>
        <v>1874.9</v>
      </c>
      <c r="H453" s="20">
        <f t="shared" si="89"/>
        <v>31.158995146407786</v>
      </c>
    </row>
    <row r="454" spans="1:8" x14ac:dyDescent="0.25">
      <c r="A454" s="5">
        <f t="shared" si="90"/>
        <v>42012</v>
      </c>
      <c r="B454">
        <v>705.7</v>
      </c>
      <c r="C454">
        <v>260.8</v>
      </c>
      <c r="D454">
        <v>1849.6</v>
      </c>
      <c r="E454">
        <v>1635.5</v>
      </c>
      <c r="F454">
        <f t="shared" si="87"/>
        <v>2555.3000000000002</v>
      </c>
      <c r="G454">
        <f t="shared" si="88"/>
        <v>1896.3</v>
      </c>
      <c r="H454" s="20">
        <f t="shared" si="89"/>
        <v>34.75188525022412</v>
      </c>
    </row>
    <row r="455" spans="1:8" x14ac:dyDescent="0.25">
      <c r="A455" s="5">
        <f t="shared" si="90"/>
        <v>42019</v>
      </c>
      <c r="B455">
        <v>698.3</v>
      </c>
      <c r="C455">
        <v>303.2</v>
      </c>
      <c r="D455">
        <v>1887.1</v>
      </c>
      <c r="E455">
        <v>1676.6</v>
      </c>
      <c r="F455">
        <f t="shared" si="87"/>
        <v>2585.3999999999996</v>
      </c>
      <c r="G455">
        <f t="shared" si="88"/>
        <v>1979.8</v>
      </c>
      <c r="H455" s="20">
        <f t="shared" si="89"/>
        <v>30.588948378624092</v>
      </c>
    </row>
    <row r="456" spans="1:8" x14ac:dyDescent="0.25">
      <c r="A456" s="5">
        <f t="shared" si="90"/>
        <v>42026</v>
      </c>
      <c r="B456">
        <v>637.70000000000005</v>
      </c>
      <c r="C456">
        <v>429.3</v>
      </c>
      <c r="D456">
        <v>1977.4</v>
      </c>
      <c r="E456">
        <v>1704.8</v>
      </c>
      <c r="F456">
        <f t="shared" si="87"/>
        <v>2615.1000000000004</v>
      </c>
      <c r="G456">
        <f t="shared" si="88"/>
        <v>2134.1</v>
      </c>
      <c r="H456" s="20">
        <f t="shared" si="89"/>
        <v>22.538775127688517</v>
      </c>
    </row>
    <row r="457" spans="1:8" x14ac:dyDescent="0.25">
      <c r="A457" s="5">
        <f t="shared" si="90"/>
        <v>42033</v>
      </c>
      <c r="B457">
        <v>538.9</v>
      </c>
      <c r="C457">
        <v>524.29999999999995</v>
      </c>
      <c r="D457">
        <v>2127.9</v>
      </c>
      <c r="E457">
        <v>1706.5</v>
      </c>
      <c r="F457">
        <f t="shared" si="87"/>
        <v>2666.8</v>
      </c>
      <c r="G457">
        <f t="shared" si="88"/>
        <v>2230.8000000000002</v>
      </c>
      <c r="H457" s="20">
        <f t="shared" si="89"/>
        <v>19.544558006096469</v>
      </c>
    </row>
    <row r="458" spans="1:8" x14ac:dyDescent="0.25">
      <c r="A458" s="5">
        <f t="shared" si="90"/>
        <v>42040</v>
      </c>
      <c r="B458">
        <v>556.1</v>
      </c>
      <c r="C458">
        <v>673.6</v>
      </c>
      <c r="D458">
        <v>2161.8000000000002</v>
      </c>
      <c r="E458">
        <v>1751.7</v>
      </c>
      <c r="F458">
        <f t="shared" si="87"/>
        <v>2717.9</v>
      </c>
      <c r="G458">
        <f t="shared" si="88"/>
        <v>2425.3000000000002</v>
      </c>
      <c r="H458" s="20">
        <f t="shared" si="89"/>
        <v>12.064486867603996</v>
      </c>
    </row>
    <row r="459" spans="1:8" x14ac:dyDescent="0.25">
      <c r="A459" s="5">
        <f t="shared" si="90"/>
        <v>42047</v>
      </c>
      <c r="B459">
        <v>564.79999999999995</v>
      </c>
      <c r="C459">
        <v>766.2</v>
      </c>
      <c r="D459">
        <v>2196.1</v>
      </c>
      <c r="E459">
        <v>1807.5</v>
      </c>
      <c r="F459">
        <f t="shared" si="87"/>
        <v>2760.8999999999996</v>
      </c>
      <c r="G459">
        <f t="shared" si="88"/>
        <v>2573.6999999999998</v>
      </c>
      <c r="H459" s="20">
        <f t="shared" si="89"/>
        <v>7.2735750087422613</v>
      </c>
    </row>
    <row r="460" spans="1:8" x14ac:dyDescent="0.25">
      <c r="A460" s="5">
        <f t="shared" si="90"/>
        <v>42054</v>
      </c>
      <c r="B460">
        <v>458.9</v>
      </c>
      <c r="C460">
        <v>779.3</v>
      </c>
      <c r="D460">
        <v>2370.1</v>
      </c>
      <c r="E460">
        <v>1831</v>
      </c>
      <c r="F460">
        <f t="shared" si="87"/>
        <v>2829</v>
      </c>
      <c r="G460">
        <f t="shared" si="88"/>
        <v>2610.3000000000002</v>
      </c>
      <c r="H460" s="20">
        <f t="shared" si="89"/>
        <v>8.378347316400415</v>
      </c>
    </row>
    <row r="461" spans="1:8" x14ac:dyDescent="0.25">
      <c r="A461" s="5">
        <f t="shared" si="90"/>
        <v>42061</v>
      </c>
      <c r="B461">
        <v>384.3</v>
      </c>
      <c r="C461">
        <v>739.1</v>
      </c>
      <c r="D461">
        <v>2487.4</v>
      </c>
      <c r="E461">
        <v>1873.5</v>
      </c>
      <c r="F461">
        <f t="shared" si="87"/>
        <v>2871.7000000000003</v>
      </c>
      <c r="G461">
        <f t="shared" si="88"/>
        <v>2612.6</v>
      </c>
      <c r="H461" s="20">
        <f t="shared" si="89"/>
        <v>9.9173237388042743</v>
      </c>
    </row>
    <row r="462" spans="1:8" x14ac:dyDescent="0.25">
      <c r="A462" s="5">
        <f t="shared" si="90"/>
        <v>42068</v>
      </c>
      <c r="B462">
        <v>315.60000000000002</v>
      </c>
      <c r="C462">
        <v>701.9</v>
      </c>
      <c r="D462">
        <v>2592.1</v>
      </c>
      <c r="E462">
        <v>1935.8</v>
      </c>
      <c r="F462">
        <f t="shared" si="87"/>
        <v>2907.7</v>
      </c>
      <c r="G462">
        <f t="shared" si="88"/>
        <v>2637.7</v>
      </c>
      <c r="H462" s="20">
        <f t="shared" si="89"/>
        <v>10.236190620616448</v>
      </c>
    </row>
    <row r="463" spans="1:8" x14ac:dyDescent="0.25">
      <c r="A463" s="5">
        <f t="shared" si="90"/>
        <v>42075</v>
      </c>
      <c r="B463">
        <v>329.1</v>
      </c>
      <c r="C463">
        <v>679.2</v>
      </c>
      <c r="D463">
        <v>2610.6999999999998</v>
      </c>
      <c r="E463">
        <v>2002.9</v>
      </c>
      <c r="F463">
        <f t="shared" si="87"/>
        <v>2939.7999999999997</v>
      </c>
      <c r="G463">
        <f t="shared" si="88"/>
        <v>2682.1000000000004</v>
      </c>
      <c r="H463" s="20">
        <f t="shared" si="89"/>
        <v>9.6081428731217713</v>
      </c>
    </row>
    <row r="464" spans="1:8" x14ac:dyDescent="0.25">
      <c r="A464" s="5">
        <f t="shared" si="90"/>
        <v>42082</v>
      </c>
      <c r="B464">
        <v>309.8</v>
      </c>
      <c r="C464">
        <v>761.6</v>
      </c>
      <c r="D464">
        <v>2653.1</v>
      </c>
      <c r="E464">
        <v>2049.1999999999998</v>
      </c>
      <c r="F464">
        <f t="shared" si="87"/>
        <v>2962.9</v>
      </c>
      <c r="G464">
        <f t="shared" si="88"/>
        <v>2810.7999999999997</v>
      </c>
      <c r="H464" s="20">
        <f t="shared" si="89"/>
        <v>5.4112708125800602</v>
      </c>
    </row>
    <row r="465" spans="1:9" x14ac:dyDescent="0.25">
      <c r="A465" s="5">
        <f t="shared" si="90"/>
        <v>42089</v>
      </c>
      <c r="B465">
        <v>281.2</v>
      </c>
      <c r="C465">
        <v>662.4</v>
      </c>
      <c r="D465">
        <v>2682.6</v>
      </c>
      <c r="E465">
        <v>2154.4</v>
      </c>
      <c r="F465">
        <f t="shared" si="87"/>
        <v>2963.7999999999997</v>
      </c>
      <c r="G465">
        <f t="shared" si="88"/>
        <v>2816.8</v>
      </c>
      <c r="H465" s="20">
        <f t="shared" si="89"/>
        <v>5.2186878727634056</v>
      </c>
    </row>
    <row r="466" spans="1:9" x14ac:dyDescent="0.25">
      <c r="A466" s="5">
        <f t="shared" si="90"/>
        <v>42096</v>
      </c>
      <c r="B466">
        <v>280.8</v>
      </c>
      <c r="C466">
        <v>662.4</v>
      </c>
      <c r="D466">
        <v>2682.9</v>
      </c>
      <c r="E466">
        <v>2154.4</v>
      </c>
      <c r="F466">
        <f t="shared" si="87"/>
        <v>2963.7000000000003</v>
      </c>
      <c r="G466">
        <f t="shared" si="88"/>
        <v>2816.8</v>
      </c>
      <c r="H466" s="20">
        <f t="shared" si="89"/>
        <v>5.215137744958831</v>
      </c>
    </row>
    <row r="467" spans="1:9" x14ac:dyDescent="0.25">
      <c r="A467" s="5">
        <f t="shared" si="90"/>
        <v>42103</v>
      </c>
      <c r="B467">
        <v>255.9</v>
      </c>
      <c r="C467">
        <v>594.9</v>
      </c>
      <c r="D467">
        <v>2708.2</v>
      </c>
      <c r="E467">
        <v>2251.3000000000002</v>
      </c>
      <c r="F467">
        <f t="shared" ref="F467:F478" si="91">+B467+D467</f>
        <v>2964.1</v>
      </c>
      <c r="G467">
        <f t="shared" ref="G467:G478" si="92">+C467+E467</f>
        <v>2846.2000000000003</v>
      </c>
      <c r="H467" s="20">
        <f t="shared" ref="H467:H478" si="93">+(F467/G467-1)*100</f>
        <v>4.1423652589417381</v>
      </c>
      <c r="I467">
        <v>25.1</v>
      </c>
    </row>
    <row r="468" spans="1:9" x14ac:dyDescent="0.25">
      <c r="A468" s="5">
        <f t="shared" si="90"/>
        <v>42110</v>
      </c>
      <c r="B468">
        <v>227.2</v>
      </c>
      <c r="C468">
        <v>637.79999999999995</v>
      </c>
      <c r="D468">
        <v>2809.5</v>
      </c>
      <c r="E468">
        <v>2355.6999999999998</v>
      </c>
      <c r="F468">
        <f t="shared" si="91"/>
        <v>3036.7</v>
      </c>
      <c r="G468">
        <f t="shared" si="92"/>
        <v>2993.5</v>
      </c>
      <c r="H468" s="20">
        <f t="shared" si="93"/>
        <v>1.4431267746784604</v>
      </c>
      <c r="I468">
        <v>25.1</v>
      </c>
    </row>
    <row r="469" spans="1:9" x14ac:dyDescent="0.25">
      <c r="A469" s="5">
        <f t="shared" si="90"/>
        <v>42117</v>
      </c>
      <c r="B469">
        <v>184.3</v>
      </c>
      <c r="C469">
        <v>632.6</v>
      </c>
      <c r="D469">
        <v>2887.2</v>
      </c>
      <c r="E469">
        <v>2421.6</v>
      </c>
      <c r="F469">
        <f t="shared" si="91"/>
        <v>3071.5</v>
      </c>
      <c r="G469">
        <f t="shared" si="92"/>
        <v>3054.2</v>
      </c>
      <c r="H469" s="20">
        <f t="shared" si="93"/>
        <v>0.56643310850632567</v>
      </c>
      <c r="I469">
        <v>25.4</v>
      </c>
    </row>
    <row r="470" spans="1:9" x14ac:dyDescent="0.25">
      <c r="A470" s="5">
        <f t="shared" si="90"/>
        <v>42124</v>
      </c>
      <c r="B470">
        <v>149.30000000000001</v>
      </c>
      <c r="C470">
        <v>573.5</v>
      </c>
      <c r="D470">
        <v>2935.9</v>
      </c>
      <c r="E470">
        <v>2502.4</v>
      </c>
      <c r="F470">
        <f t="shared" si="91"/>
        <v>3085.2000000000003</v>
      </c>
      <c r="G470">
        <f t="shared" si="92"/>
        <v>3075.9</v>
      </c>
      <c r="H470" s="20">
        <f t="shared" si="93"/>
        <v>0.30235053155174274</v>
      </c>
      <c r="I470">
        <v>50.4</v>
      </c>
    </row>
    <row r="471" spans="1:9" x14ac:dyDescent="0.25">
      <c r="A471" s="5">
        <f t="shared" si="90"/>
        <v>42131</v>
      </c>
      <c r="B471">
        <v>121.5</v>
      </c>
      <c r="C471">
        <v>531.5</v>
      </c>
      <c r="D471">
        <v>2996.8</v>
      </c>
      <c r="E471">
        <v>2545.4</v>
      </c>
      <c r="F471">
        <f t="shared" si="91"/>
        <v>3118.3</v>
      </c>
      <c r="G471">
        <f t="shared" si="92"/>
        <v>3076.9</v>
      </c>
      <c r="H471" s="20">
        <f t="shared" si="93"/>
        <v>1.3455100913256857</v>
      </c>
      <c r="I471">
        <v>50.4</v>
      </c>
    </row>
    <row r="472" spans="1:9" x14ac:dyDescent="0.25">
      <c r="A472" s="5">
        <f t="shared" si="90"/>
        <v>42138</v>
      </c>
      <c r="B472">
        <v>121</v>
      </c>
      <c r="C472">
        <v>501.9</v>
      </c>
      <c r="D472">
        <v>3019.7</v>
      </c>
      <c r="E472">
        <v>2575.9</v>
      </c>
      <c r="F472">
        <f t="shared" si="91"/>
        <v>3140.7</v>
      </c>
      <c r="G472">
        <f t="shared" si="92"/>
        <v>3077.8</v>
      </c>
      <c r="H472" s="20">
        <f t="shared" si="93"/>
        <v>2.0436675547468752</v>
      </c>
      <c r="I472">
        <v>50.4</v>
      </c>
    </row>
    <row r="473" spans="1:9" x14ac:dyDescent="0.25">
      <c r="A473" s="5">
        <f t="shared" si="90"/>
        <v>42145</v>
      </c>
      <c r="B473" s="16">
        <v>76</v>
      </c>
      <c r="C473">
        <v>405</v>
      </c>
      <c r="D473">
        <v>3066.5</v>
      </c>
      <c r="E473">
        <v>2674.3</v>
      </c>
      <c r="F473">
        <f t="shared" si="91"/>
        <v>3142.5</v>
      </c>
      <c r="G473">
        <f t="shared" si="92"/>
        <v>3079.3</v>
      </c>
      <c r="H473" s="20">
        <f t="shared" si="93"/>
        <v>2.0524145097911894</v>
      </c>
      <c r="I473">
        <v>105.3</v>
      </c>
    </row>
    <row r="474" spans="1:9" x14ac:dyDescent="0.25">
      <c r="A474" s="5">
        <f t="shared" si="90"/>
        <v>42152</v>
      </c>
      <c r="B474">
        <v>63.6</v>
      </c>
      <c r="C474">
        <v>405</v>
      </c>
      <c r="D474">
        <v>3079.1</v>
      </c>
      <c r="E474">
        <v>2674.3</v>
      </c>
      <c r="F474">
        <f t="shared" si="91"/>
        <v>3142.7</v>
      </c>
      <c r="G474">
        <f t="shared" si="92"/>
        <v>3079.3</v>
      </c>
      <c r="H474" s="20">
        <f t="shared" si="93"/>
        <v>2.0589094924170936</v>
      </c>
      <c r="I474">
        <v>140.6</v>
      </c>
    </row>
    <row r="475" spans="1:9" x14ac:dyDescent="0.25">
      <c r="A475" s="5">
        <f t="shared" si="90"/>
        <v>42159</v>
      </c>
      <c r="B475">
        <v>163.9</v>
      </c>
      <c r="C475">
        <v>616.6</v>
      </c>
      <c r="D475">
        <v>0</v>
      </c>
      <c r="E475">
        <v>55.1</v>
      </c>
      <c r="F475">
        <f t="shared" si="91"/>
        <v>163.9</v>
      </c>
      <c r="G475">
        <f t="shared" si="92"/>
        <v>671.7</v>
      </c>
      <c r="H475" s="20">
        <f t="shared" si="93"/>
        <v>-75.599225844871228</v>
      </c>
    </row>
    <row r="476" spans="1:9" x14ac:dyDescent="0.25">
      <c r="A476" s="5">
        <f t="shared" si="90"/>
        <v>42166</v>
      </c>
      <c r="B476">
        <v>178.5</v>
      </c>
      <c r="C476">
        <v>621.6</v>
      </c>
      <c r="D476">
        <v>83.1</v>
      </c>
      <c r="E476" s="16">
        <v>83</v>
      </c>
      <c r="F476">
        <f t="shared" si="91"/>
        <v>261.60000000000002</v>
      </c>
      <c r="G476">
        <f t="shared" si="92"/>
        <v>704.6</v>
      </c>
      <c r="H476" s="20">
        <f t="shared" si="93"/>
        <v>-62.872551802441102</v>
      </c>
    </row>
    <row r="477" spans="1:9" x14ac:dyDescent="0.25">
      <c r="A477" s="5">
        <f t="shared" si="90"/>
        <v>42173</v>
      </c>
      <c r="B477">
        <v>239.9</v>
      </c>
      <c r="C477">
        <v>544.20000000000005</v>
      </c>
      <c r="D477">
        <v>108.8</v>
      </c>
      <c r="E477">
        <v>189.5</v>
      </c>
      <c r="F477">
        <f t="shared" si="91"/>
        <v>348.7</v>
      </c>
      <c r="G477">
        <f t="shared" si="92"/>
        <v>733.7</v>
      </c>
      <c r="H477" s="20">
        <f t="shared" si="93"/>
        <v>-52.473763118440786</v>
      </c>
    </row>
    <row r="478" spans="1:9" x14ac:dyDescent="0.25">
      <c r="A478" s="5">
        <f t="shared" si="90"/>
        <v>42180</v>
      </c>
      <c r="B478">
        <v>327.3</v>
      </c>
      <c r="C478" s="16">
        <v>535</v>
      </c>
      <c r="D478">
        <v>108.8</v>
      </c>
      <c r="E478">
        <v>247.6</v>
      </c>
      <c r="F478">
        <f t="shared" si="91"/>
        <v>436.1</v>
      </c>
      <c r="G478">
        <f t="shared" si="92"/>
        <v>782.6</v>
      </c>
      <c r="H478" s="20">
        <f t="shared" si="93"/>
        <v>-44.275491949910553</v>
      </c>
    </row>
    <row r="479" spans="1:9" x14ac:dyDescent="0.25">
      <c r="A479" s="5">
        <f t="shared" si="90"/>
        <v>42187</v>
      </c>
      <c r="B479">
        <v>318.89999999999998</v>
      </c>
      <c r="C479">
        <v>496.6</v>
      </c>
      <c r="D479">
        <v>139.19999999999999</v>
      </c>
      <c r="E479" s="16">
        <v>288</v>
      </c>
      <c r="F479">
        <f t="shared" ref="F479:G481" si="94">+B479+D479</f>
        <v>458.09999999999997</v>
      </c>
      <c r="G479">
        <f t="shared" si="94"/>
        <v>784.6</v>
      </c>
      <c r="H479" s="20">
        <f t="shared" ref="H479:H487" si="95">+(F479/G479-1)*100</f>
        <v>-41.613561050216674</v>
      </c>
    </row>
    <row r="480" spans="1:9" x14ac:dyDescent="0.25">
      <c r="A480" s="5">
        <f t="shared" si="90"/>
        <v>42194</v>
      </c>
      <c r="B480">
        <v>370.6</v>
      </c>
      <c r="C480">
        <v>553.6</v>
      </c>
      <c r="D480">
        <v>144.4</v>
      </c>
      <c r="E480">
        <v>346.2</v>
      </c>
      <c r="F480" s="16">
        <f t="shared" si="94"/>
        <v>515</v>
      </c>
      <c r="G480">
        <f t="shared" si="94"/>
        <v>899.8</v>
      </c>
      <c r="H480" s="20">
        <f t="shared" si="95"/>
        <v>-42.765058901978215</v>
      </c>
    </row>
    <row r="481" spans="1:8" x14ac:dyDescent="0.25">
      <c r="A481" s="5">
        <f t="shared" si="90"/>
        <v>42201</v>
      </c>
      <c r="B481">
        <v>393.8</v>
      </c>
      <c r="C481">
        <v>609.1</v>
      </c>
      <c r="D481">
        <v>170.5</v>
      </c>
      <c r="E481">
        <v>383.4</v>
      </c>
      <c r="F481">
        <f t="shared" si="94"/>
        <v>564.29999999999995</v>
      </c>
      <c r="G481">
        <f t="shared" si="94"/>
        <v>992.5</v>
      </c>
      <c r="H481" s="20">
        <f t="shared" si="95"/>
        <v>-43.143576826196487</v>
      </c>
    </row>
    <row r="482" spans="1:8" x14ac:dyDescent="0.25">
      <c r="A482" s="5">
        <f t="shared" si="90"/>
        <v>42208</v>
      </c>
      <c r="B482">
        <v>389.5</v>
      </c>
      <c r="C482">
        <v>613.20000000000005</v>
      </c>
      <c r="D482">
        <v>231.6</v>
      </c>
      <c r="E482">
        <v>453.9</v>
      </c>
      <c r="F482">
        <f t="shared" ref="F482:G487" si="96">+B482+D482</f>
        <v>621.1</v>
      </c>
      <c r="G482">
        <f t="shared" si="96"/>
        <v>1067.0999999999999</v>
      </c>
      <c r="H482" s="20">
        <f t="shared" si="95"/>
        <v>-41.795520569768527</v>
      </c>
    </row>
    <row r="483" spans="1:8" x14ac:dyDescent="0.25">
      <c r="A483" s="5">
        <f t="shared" si="90"/>
        <v>42215</v>
      </c>
      <c r="B483">
        <v>390.3</v>
      </c>
      <c r="C483">
        <v>565.20000000000005</v>
      </c>
      <c r="D483">
        <v>301.7</v>
      </c>
      <c r="E483">
        <v>504.6</v>
      </c>
      <c r="F483" s="16">
        <f t="shared" si="96"/>
        <v>692</v>
      </c>
      <c r="G483">
        <f t="shared" si="96"/>
        <v>1069.8000000000002</v>
      </c>
      <c r="H483" s="20">
        <f t="shared" si="95"/>
        <v>-35.315012151804083</v>
      </c>
    </row>
    <row r="484" spans="1:8" x14ac:dyDescent="0.25">
      <c r="A484" s="5">
        <f t="shared" si="90"/>
        <v>42222</v>
      </c>
      <c r="B484">
        <v>385.4</v>
      </c>
      <c r="C484">
        <v>572.29999999999995</v>
      </c>
      <c r="D484">
        <v>330.4</v>
      </c>
      <c r="E484">
        <v>529.6</v>
      </c>
      <c r="F484">
        <f t="shared" si="96"/>
        <v>715.8</v>
      </c>
      <c r="G484">
        <f t="shared" si="96"/>
        <v>1101.9000000000001</v>
      </c>
      <c r="H484" s="20">
        <f t="shared" si="95"/>
        <v>-35.03947726653962</v>
      </c>
    </row>
    <row r="485" spans="1:8" x14ac:dyDescent="0.25">
      <c r="A485" s="5">
        <f t="shared" si="90"/>
        <v>42229</v>
      </c>
      <c r="B485">
        <v>413.9</v>
      </c>
      <c r="C485">
        <v>543.1</v>
      </c>
      <c r="D485">
        <v>424.8</v>
      </c>
      <c r="E485">
        <v>593.4</v>
      </c>
      <c r="F485">
        <f t="shared" si="96"/>
        <v>838.7</v>
      </c>
      <c r="G485">
        <f t="shared" si="96"/>
        <v>1136.5</v>
      </c>
      <c r="H485" s="20">
        <f t="shared" si="95"/>
        <v>-26.203255609326881</v>
      </c>
    </row>
    <row r="486" spans="1:8" x14ac:dyDescent="0.25">
      <c r="A486" s="5">
        <f t="shared" si="90"/>
        <v>42236</v>
      </c>
      <c r="B486">
        <v>461.7</v>
      </c>
      <c r="C486">
        <v>632.79999999999995</v>
      </c>
      <c r="D486">
        <v>460.4</v>
      </c>
      <c r="E486">
        <v>593.5</v>
      </c>
      <c r="F486">
        <f t="shared" si="96"/>
        <v>922.09999999999991</v>
      </c>
      <c r="G486">
        <f t="shared" si="96"/>
        <v>1226.3</v>
      </c>
      <c r="H486" s="20">
        <f t="shared" si="95"/>
        <v>-24.806327978471831</v>
      </c>
    </row>
    <row r="487" spans="1:8" x14ac:dyDescent="0.25">
      <c r="A487" s="5">
        <f t="shared" si="90"/>
        <v>42243</v>
      </c>
      <c r="B487">
        <v>356.4</v>
      </c>
      <c r="C487">
        <v>584.70000000000005</v>
      </c>
      <c r="D487">
        <v>593.20000000000005</v>
      </c>
      <c r="E487">
        <v>643.1</v>
      </c>
      <c r="F487">
        <f t="shared" si="96"/>
        <v>949.6</v>
      </c>
      <c r="G487">
        <f t="shared" si="96"/>
        <v>1227.8000000000002</v>
      </c>
      <c r="H487" s="20">
        <f t="shared" si="95"/>
        <v>-22.658413422381507</v>
      </c>
    </row>
    <row r="488" spans="1:8" x14ac:dyDescent="0.25">
      <c r="A488" s="5">
        <f t="shared" si="90"/>
        <v>42250</v>
      </c>
      <c r="B488">
        <v>361.9</v>
      </c>
      <c r="C488">
        <v>570.29999999999995</v>
      </c>
      <c r="D488">
        <v>623.70000000000005</v>
      </c>
      <c r="E488">
        <v>694.7</v>
      </c>
      <c r="F488">
        <f t="shared" ref="F488:G490" si="97">+B488+D488</f>
        <v>985.6</v>
      </c>
      <c r="G488">
        <f t="shared" si="97"/>
        <v>1265</v>
      </c>
      <c r="H488" s="20">
        <f t="shared" ref="H488:H496" si="98">+(F488/G488-1)*100</f>
        <v>-22.086956521739133</v>
      </c>
    </row>
    <row r="489" spans="1:8" x14ac:dyDescent="0.25">
      <c r="A489" s="5">
        <f t="shared" si="90"/>
        <v>42257</v>
      </c>
      <c r="B489">
        <v>361.9</v>
      </c>
      <c r="C489">
        <v>525.70000000000005</v>
      </c>
      <c r="D489" s="16">
        <v>651</v>
      </c>
      <c r="E489">
        <v>858.47</v>
      </c>
      <c r="F489">
        <f t="shared" si="97"/>
        <v>1012.9</v>
      </c>
      <c r="G489">
        <f t="shared" si="97"/>
        <v>1384.17</v>
      </c>
      <c r="H489" s="20">
        <f t="shared" si="98"/>
        <v>-26.82257237189074</v>
      </c>
    </row>
    <row r="490" spans="1:8" x14ac:dyDescent="0.25">
      <c r="A490" s="5">
        <f t="shared" si="90"/>
        <v>42264</v>
      </c>
      <c r="B490">
        <v>421.4</v>
      </c>
      <c r="C490">
        <v>581.79999999999995</v>
      </c>
      <c r="D490">
        <v>686.4</v>
      </c>
      <c r="E490">
        <v>858.7</v>
      </c>
      <c r="F490">
        <f t="shared" si="97"/>
        <v>1107.8</v>
      </c>
      <c r="G490">
        <f t="shared" si="97"/>
        <v>1440.5</v>
      </c>
      <c r="H490" s="20">
        <f t="shared" si="98"/>
        <v>-23.096147171121139</v>
      </c>
    </row>
    <row r="491" spans="1:8" x14ac:dyDescent="0.25">
      <c r="A491" s="5">
        <f t="shared" si="90"/>
        <v>42271</v>
      </c>
      <c r="B491">
        <v>370.2</v>
      </c>
      <c r="C491">
        <v>517.9</v>
      </c>
      <c r="D491">
        <v>739.1</v>
      </c>
      <c r="E491">
        <v>925.3</v>
      </c>
      <c r="F491">
        <f t="shared" ref="F491:G496" si="99">+B491+D491</f>
        <v>1109.3</v>
      </c>
      <c r="G491">
        <f t="shared" si="99"/>
        <v>1443.1999999999998</v>
      </c>
      <c r="H491" s="20">
        <f t="shared" si="98"/>
        <v>-23.136086474501106</v>
      </c>
    </row>
    <row r="492" spans="1:8" x14ac:dyDescent="0.25">
      <c r="A492" s="5">
        <f t="shared" si="90"/>
        <v>42278</v>
      </c>
      <c r="B492" s="16">
        <v>301</v>
      </c>
      <c r="C492">
        <v>389.5</v>
      </c>
      <c r="D492">
        <v>837.3</v>
      </c>
      <c r="E492">
        <v>1045.4000000000001</v>
      </c>
      <c r="F492">
        <f t="shared" si="99"/>
        <v>1138.3</v>
      </c>
      <c r="G492">
        <f t="shared" si="99"/>
        <v>1434.9</v>
      </c>
      <c r="H492" s="20">
        <f t="shared" si="98"/>
        <v>-20.670429995121619</v>
      </c>
    </row>
    <row r="493" spans="1:8" x14ac:dyDescent="0.25">
      <c r="A493" s="5">
        <f t="shared" si="90"/>
        <v>42285</v>
      </c>
      <c r="B493">
        <v>264.7</v>
      </c>
      <c r="C493">
        <v>451.5</v>
      </c>
      <c r="D493">
        <v>930.8</v>
      </c>
      <c r="E493">
        <v>1068.5</v>
      </c>
      <c r="F493">
        <f t="shared" si="99"/>
        <v>1195.5</v>
      </c>
      <c r="G493">
        <f t="shared" si="99"/>
        <v>1520</v>
      </c>
      <c r="H493" s="20">
        <f t="shared" si="98"/>
        <v>-21.348684210526315</v>
      </c>
    </row>
    <row r="494" spans="1:8" x14ac:dyDescent="0.25">
      <c r="A494" s="5">
        <f t="shared" si="90"/>
        <v>42292</v>
      </c>
      <c r="B494">
        <v>264.8</v>
      </c>
      <c r="C494">
        <v>435.8</v>
      </c>
      <c r="D494">
        <v>956.3</v>
      </c>
      <c r="E494">
        <v>1176.5</v>
      </c>
      <c r="F494">
        <f t="shared" si="99"/>
        <v>1221.0999999999999</v>
      </c>
      <c r="G494">
        <f t="shared" si="99"/>
        <v>1612.3</v>
      </c>
      <c r="H494" s="20">
        <f t="shared" si="98"/>
        <v>-24.26347453947777</v>
      </c>
    </row>
    <row r="495" spans="1:8" x14ac:dyDescent="0.25">
      <c r="A495" s="5">
        <f t="shared" si="90"/>
        <v>42299</v>
      </c>
      <c r="B495">
        <v>277.89999999999998</v>
      </c>
      <c r="C495">
        <v>498.8</v>
      </c>
      <c r="D495">
        <v>980.3</v>
      </c>
      <c r="E495">
        <v>1201.7</v>
      </c>
      <c r="F495">
        <f t="shared" si="99"/>
        <v>1258.1999999999998</v>
      </c>
      <c r="G495">
        <f t="shared" si="99"/>
        <v>1700.5</v>
      </c>
      <c r="H495" s="20">
        <f t="shared" si="98"/>
        <v>-26.009997059688338</v>
      </c>
    </row>
    <row r="496" spans="1:8" x14ac:dyDescent="0.25">
      <c r="A496" s="5">
        <f t="shared" si="90"/>
        <v>42306</v>
      </c>
      <c r="B496">
        <v>239.4</v>
      </c>
      <c r="C496" s="16">
        <v>524</v>
      </c>
      <c r="D496">
        <v>1020.3</v>
      </c>
      <c r="E496">
        <v>1201.7</v>
      </c>
      <c r="F496">
        <f t="shared" si="99"/>
        <v>1259.7</v>
      </c>
      <c r="G496">
        <f t="shared" si="99"/>
        <v>1725.7</v>
      </c>
      <c r="H496" s="20">
        <f t="shared" si="98"/>
        <v>-27.003534797473485</v>
      </c>
    </row>
    <row r="497" spans="1:8" x14ac:dyDescent="0.25">
      <c r="A497" s="5">
        <f t="shared" si="90"/>
        <v>42313</v>
      </c>
      <c r="B497">
        <v>239.4</v>
      </c>
      <c r="C497">
        <v>548.9</v>
      </c>
      <c r="D497">
        <v>1020.3</v>
      </c>
      <c r="E497">
        <v>1201.7</v>
      </c>
      <c r="F497">
        <f t="shared" ref="F497:G506" si="100">+B497+D497</f>
        <v>1259.7</v>
      </c>
      <c r="G497">
        <f t="shared" si="100"/>
        <v>1750.6</v>
      </c>
      <c r="H497" s="20">
        <f t="shared" ref="H497:H506" si="101">+(F497/G497-1)*100</f>
        <v>-28.041814235119379</v>
      </c>
    </row>
    <row r="498" spans="1:8" x14ac:dyDescent="0.25">
      <c r="A498" s="5">
        <f t="shared" si="90"/>
        <v>42320</v>
      </c>
      <c r="B498">
        <v>290.5</v>
      </c>
      <c r="C498" s="16">
        <v>601</v>
      </c>
      <c r="D498">
        <v>1059.8</v>
      </c>
      <c r="E498">
        <v>1201.7</v>
      </c>
      <c r="F498">
        <f t="shared" si="100"/>
        <v>1350.3</v>
      </c>
      <c r="G498">
        <f t="shared" si="100"/>
        <v>1802.7</v>
      </c>
      <c r="H498" s="20">
        <f t="shared" si="101"/>
        <v>-25.095689798635391</v>
      </c>
    </row>
    <row r="499" spans="1:8" x14ac:dyDescent="0.25">
      <c r="A499" s="5">
        <f t="shared" si="90"/>
        <v>42327</v>
      </c>
      <c r="B499">
        <v>297.39999999999998</v>
      </c>
      <c r="C499" s="16">
        <v>643</v>
      </c>
      <c r="D499">
        <v>1103.2</v>
      </c>
      <c r="E499">
        <v>1291.5</v>
      </c>
      <c r="F499">
        <f t="shared" si="100"/>
        <v>1400.6</v>
      </c>
      <c r="G499">
        <f t="shared" si="100"/>
        <v>1934.5</v>
      </c>
      <c r="H499" s="20">
        <f t="shared" si="101"/>
        <v>-27.59886275523391</v>
      </c>
    </row>
    <row r="500" spans="1:8" x14ac:dyDescent="0.25">
      <c r="A500" s="5">
        <f t="shared" si="90"/>
        <v>42334</v>
      </c>
      <c r="B500">
        <v>286.10000000000002</v>
      </c>
      <c r="C500">
        <v>607.29999999999995</v>
      </c>
      <c r="D500">
        <v>1114.4000000000001</v>
      </c>
      <c r="E500">
        <v>1550.3</v>
      </c>
      <c r="F500">
        <f t="shared" si="100"/>
        <v>1400.5</v>
      </c>
      <c r="G500">
        <f t="shared" si="100"/>
        <v>2157.6</v>
      </c>
      <c r="H500" s="20">
        <f t="shared" si="101"/>
        <v>-35.089914720059326</v>
      </c>
    </row>
    <row r="501" spans="1:8" x14ac:dyDescent="0.25">
      <c r="A501" s="5">
        <f t="shared" si="90"/>
        <v>42341</v>
      </c>
      <c r="B501">
        <v>330.7</v>
      </c>
      <c r="C501" s="16">
        <v>673.2</v>
      </c>
      <c r="D501">
        <v>1138.4000000000001</v>
      </c>
      <c r="E501">
        <v>1606.7</v>
      </c>
      <c r="F501">
        <f t="shared" si="100"/>
        <v>1469.1000000000001</v>
      </c>
      <c r="G501">
        <f t="shared" si="100"/>
        <v>2279.9</v>
      </c>
      <c r="H501" s="20">
        <f t="shared" si="101"/>
        <v>-35.562963287863504</v>
      </c>
    </row>
    <row r="502" spans="1:8" x14ac:dyDescent="0.25">
      <c r="A502" s="5">
        <f t="shared" si="90"/>
        <v>42348</v>
      </c>
      <c r="B502">
        <v>379.7</v>
      </c>
      <c r="C502" s="16">
        <v>691.4</v>
      </c>
      <c r="D502">
        <v>1174.2</v>
      </c>
      <c r="E502">
        <v>1700.8</v>
      </c>
      <c r="F502">
        <f t="shared" si="100"/>
        <v>1553.9</v>
      </c>
      <c r="G502">
        <f t="shared" si="100"/>
        <v>2392.1999999999998</v>
      </c>
      <c r="H502" s="20">
        <f t="shared" si="101"/>
        <v>-35.043056600618669</v>
      </c>
    </row>
    <row r="503" spans="1:8" x14ac:dyDescent="0.25">
      <c r="A503" s="5">
        <f t="shared" si="90"/>
        <v>42355</v>
      </c>
      <c r="B503">
        <v>446.1</v>
      </c>
      <c r="C503" s="16">
        <v>673.3</v>
      </c>
      <c r="D503">
        <v>1202.5</v>
      </c>
      <c r="E503">
        <v>1757.5</v>
      </c>
      <c r="F503">
        <f t="shared" si="100"/>
        <v>1648.6</v>
      </c>
      <c r="G503">
        <f t="shared" si="100"/>
        <v>2430.8000000000002</v>
      </c>
      <c r="H503" s="20">
        <f t="shared" si="101"/>
        <v>-32.178706598650663</v>
      </c>
    </row>
    <row r="504" spans="1:8" x14ac:dyDescent="0.25">
      <c r="A504" s="5">
        <f t="shared" si="90"/>
        <v>42362</v>
      </c>
      <c r="B504">
        <v>441.1</v>
      </c>
      <c r="C504" s="16">
        <v>673.3</v>
      </c>
      <c r="D504">
        <v>1234.5</v>
      </c>
      <c r="E504">
        <v>1757.5</v>
      </c>
      <c r="F504">
        <f t="shared" si="100"/>
        <v>1675.6</v>
      </c>
      <c r="G504">
        <f t="shared" si="100"/>
        <v>2430.8000000000002</v>
      </c>
      <c r="H504" s="20">
        <f t="shared" si="101"/>
        <v>-31.067961165048551</v>
      </c>
    </row>
    <row r="505" spans="1:8" x14ac:dyDescent="0.25">
      <c r="A505" s="5">
        <f t="shared" si="90"/>
        <v>42369</v>
      </c>
      <c r="B505">
        <v>404.9</v>
      </c>
      <c r="C505" s="16">
        <v>670.8</v>
      </c>
      <c r="D505">
        <v>1335.9</v>
      </c>
      <c r="E505">
        <v>1788.3</v>
      </c>
      <c r="F505">
        <f t="shared" si="100"/>
        <v>1740.8000000000002</v>
      </c>
      <c r="G505">
        <f t="shared" si="100"/>
        <v>2459.1</v>
      </c>
      <c r="H505" s="20">
        <f t="shared" si="101"/>
        <v>-29.2098735309666</v>
      </c>
    </row>
    <row r="506" spans="1:8" x14ac:dyDescent="0.25">
      <c r="A506" s="5">
        <f>+A505+7</f>
        <v>42376</v>
      </c>
      <c r="B506">
        <v>378.8</v>
      </c>
      <c r="C506" s="16">
        <v>705.7</v>
      </c>
      <c r="D506">
        <v>1362.2</v>
      </c>
      <c r="E506">
        <v>1849.6</v>
      </c>
      <c r="F506" s="16">
        <f t="shared" si="100"/>
        <v>1741</v>
      </c>
      <c r="G506">
        <f t="shared" si="100"/>
        <v>2555.3000000000002</v>
      </c>
      <c r="H506" s="20">
        <f t="shared" si="101"/>
        <v>-31.867099753453608</v>
      </c>
    </row>
    <row r="507" spans="1:8" x14ac:dyDescent="0.25">
      <c r="A507" s="5">
        <f t="shared" si="90"/>
        <v>42383</v>
      </c>
      <c r="B507">
        <v>313.3</v>
      </c>
      <c r="C507">
        <v>698.3</v>
      </c>
      <c r="D507">
        <v>1480.2</v>
      </c>
      <c r="E507">
        <v>1887.1</v>
      </c>
      <c r="F507" s="16">
        <f t="shared" ref="F507:G510" si="102">+B507+D507</f>
        <v>1793.5</v>
      </c>
      <c r="G507">
        <f t="shared" si="102"/>
        <v>2585.3999999999996</v>
      </c>
      <c r="H507" s="20">
        <f t="shared" ref="H507:H512" si="103">+(F507/G507-1)*100</f>
        <v>-30.62968979654984</v>
      </c>
    </row>
    <row r="508" spans="1:8" x14ac:dyDescent="0.25">
      <c r="A508" s="5">
        <f t="shared" si="90"/>
        <v>42390</v>
      </c>
      <c r="B508">
        <v>376.6</v>
      </c>
      <c r="C508">
        <v>637.70000000000005</v>
      </c>
      <c r="D508">
        <v>1570.6</v>
      </c>
      <c r="E508">
        <v>1977.4</v>
      </c>
      <c r="F508" s="16">
        <f t="shared" si="102"/>
        <v>1947.1999999999998</v>
      </c>
      <c r="G508">
        <f t="shared" si="102"/>
        <v>2615.1000000000004</v>
      </c>
      <c r="H508" s="20">
        <f t="shared" si="103"/>
        <v>-25.54013230851594</v>
      </c>
    </row>
    <row r="509" spans="1:8" x14ac:dyDescent="0.25">
      <c r="A509" s="5">
        <f t="shared" si="90"/>
        <v>42397</v>
      </c>
      <c r="B509">
        <v>344.5</v>
      </c>
      <c r="C509" s="16">
        <v>538.9</v>
      </c>
      <c r="D509">
        <v>1603.6</v>
      </c>
      <c r="E509">
        <v>2127.9</v>
      </c>
      <c r="F509" s="16">
        <f t="shared" si="102"/>
        <v>1948.1</v>
      </c>
      <c r="G509">
        <f t="shared" si="102"/>
        <v>2666.8</v>
      </c>
      <c r="H509" s="20">
        <f t="shared" si="103"/>
        <v>-26.949902504874768</v>
      </c>
    </row>
    <row r="510" spans="1:8" x14ac:dyDescent="0.25">
      <c r="A510" s="5">
        <f>+A509+7</f>
        <v>42404</v>
      </c>
      <c r="B510">
        <v>313.89999999999998</v>
      </c>
      <c r="C510" s="16">
        <v>556.1</v>
      </c>
      <c r="D510">
        <v>1674.6</v>
      </c>
      <c r="E510">
        <v>2161.8000000000002</v>
      </c>
      <c r="F510" s="16">
        <f t="shared" si="102"/>
        <v>1988.5</v>
      </c>
      <c r="G510">
        <f t="shared" si="102"/>
        <v>2717.9</v>
      </c>
      <c r="H510" s="20">
        <f t="shared" si="103"/>
        <v>-26.836896133043897</v>
      </c>
    </row>
    <row r="511" spans="1:8" x14ac:dyDescent="0.25">
      <c r="A511" s="5">
        <f t="shared" si="90"/>
        <v>42411</v>
      </c>
      <c r="B511">
        <v>342.1</v>
      </c>
      <c r="C511">
        <v>564.79999999999995</v>
      </c>
      <c r="D511">
        <v>1703.1</v>
      </c>
      <c r="E511">
        <v>2196.1</v>
      </c>
      <c r="F511" s="16">
        <f t="shared" ref="F511:G513" si="104">+B511+D511</f>
        <v>2045.1999999999998</v>
      </c>
      <c r="G511">
        <f t="shared" si="104"/>
        <v>2760.8999999999996</v>
      </c>
      <c r="H511" s="20">
        <f t="shared" si="103"/>
        <v>-25.922706363866855</v>
      </c>
    </row>
    <row r="512" spans="1:8" x14ac:dyDescent="0.25">
      <c r="A512" s="5">
        <f t="shared" ref="A512:A575" si="105">+A511+7</f>
        <v>42418</v>
      </c>
      <c r="B512">
        <v>350.4</v>
      </c>
      <c r="C512">
        <v>458.9</v>
      </c>
      <c r="D512">
        <v>1792.9</v>
      </c>
      <c r="E512">
        <v>2370.1</v>
      </c>
      <c r="F512" s="16">
        <f t="shared" si="104"/>
        <v>2143.3000000000002</v>
      </c>
      <c r="G512" s="16">
        <f t="shared" si="104"/>
        <v>2829</v>
      </c>
      <c r="H512" s="20">
        <f t="shared" si="103"/>
        <v>-24.238246730293376</v>
      </c>
    </row>
    <row r="513" spans="1:9" x14ac:dyDescent="0.25">
      <c r="A513" s="5">
        <f t="shared" si="105"/>
        <v>42425</v>
      </c>
      <c r="B513">
        <v>350.3</v>
      </c>
      <c r="C513">
        <v>384.3</v>
      </c>
      <c r="D513">
        <v>1792.9</v>
      </c>
      <c r="E513">
        <v>2487.4</v>
      </c>
      <c r="F513" s="16">
        <f t="shared" si="104"/>
        <v>2143.2000000000003</v>
      </c>
      <c r="G513" s="16">
        <f t="shared" si="104"/>
        <v>2871.7000000000003</v>
      </c>
      <c r="H513" s="20">
        <f t="shared" ref="H513:H518" si="106">+(F513/G513-1)*100</f>
        <v>-25.368248772504089</v>
      </c>
      <c r="I513" s="16">
        <v>25</v>
      </c>
    </row>
    <row r="514" spans="1:9" x14ac:dyDescent="0.25">
      <c r="A514" s="5">
        <f t="shared" si="105"/>
        <v>42432</v>
      </c>
      <c r="B514">
        <v>409.6</v>
      </c>
      <c r="C514">
        <v>315.60000000000002</v>
      </c>
      <c r="D514">
        <v>1860.9</v>
      </c>
      <c r="E514">
        <v>2592.1</v>
      </c>
      <c r="F514" s="16">
        <f t="shared" ref="F514:G516" si="107">+B514+D514</f>
        <v>2270.5</v>
      </c>
      <c r="G514" s="16">
        <f t="shared" si="107"/>
        <v>2907.7</v>
      </c>
      <c r="H514" s="20">
        <f t="shared" si="106"/>
        <v>-21.914227740138248</v>
      </c>
      <c r="I514" s="16">
        <v>25</v>
      </c>
    </row>
    <row r="515" spans="1:9" x14ac:dyDescent="0.25">
      <c r="A515" s="5">
        <f t="shared" si="105"/>
        <v>42439</v>
      </c>
      <c r="B515">
        <v>354.6</v>
      </c>
      <c r="C515">
        <v>329.1</v>
      </c>
      <c r="D515">
        <v>1916.6</v>
      </c>
      <c r="E515">
        <v>2610.6999999999998</v>
      </c>
      <c r="F515" s="16">
        <f t="shared" si="107"/>
        <v>2271.1999999999998</v>
      </c>
      <c r="G515" s="16">
        <f t="shared" si="107"/>
        <v>2939.7999999999997</v>
      </c>
      <c r="H515" s="20">
        <f t="shared" si="106"/>
        <v>-22.743043744472413</v>
      </c>
      <c r="I515" s="16">
        <v>25</v>
      </c>
    </row>
    <row r="516" spans="1:9" x14ac:dyDescent="0.25">
      <c r="A516" s="5">
        <f t="shared" si="105"/>
        <v>42446</v>
      </c>
      <c r="B516">
        <v>360.9</v>
      </c>
      <c r="C516">
        <v>309.8</v>
      </c>
      <c r="D516">
        <v>1949.1</v>
      </c>
      <c r="E516">
        <v>2653.1</v>
      </c>
      <c r="F516" s="16">
        <f t="shared" si="107"/>
        <v>2310</v>
      </c>
      <c r="G516" s="16">
        <f t="shared" si="107"/>
        <v>2962.9</v>
      </c>
      <c r="H516" s="20">
        <f t="shared" si="106"/>
        <v>-22.035843261669307</v>
      </c>
      <c r="I516" s="16">
        <v>26</v>
      </c>
    </row>
    <row r="517" spans="1:9" x14ac:dyDescent="0.25">
      <c r="A517" s="5">
        <f t="shared" si="105"/>
        <v>42453</v>
      </c>
      <c r="B517">
        <v>318.10000000000002</v>
      </c>
      <c r="C517">
        <v>281.2</v>
      </c>
      <c r="D517">
        <v>2032.6</v>
      </c>
      <c r="E517">
        <v>2682.6</v>
      </c>
      <c r="F517" s="16">
        <f t="shared" ref="F517:G519" si="108">+B517+D517</f>
        <v>2350.6999999999998</v>
      </c>
      <c r="G517" s="16">
        <f t="shared" si="108"/>
        <v>2963.7999999999997</v>
      </c>
      <c r="H517" s="20">
        <f t="shared" si="106"/>
        <v>-20.686281125582017</v>
      </c>
      <c r="I517" s="16">
        <v>27</v>
      </c>
    </row>
    <row r="518" spans="1:9" x14ac:dyDescent="0.25">
      <c r="A518" s="5">
        <f t="shared" si="105"/>
        <v>42460</v>
      </c>
      <c r="B518">
        <v>288.2</v>
      </c>
      <c r="C518">
        <v>280.8</v>
      </c>
      <c r="D518">
        <v>2033.2</v>
      </c>
      <c r="E518">
        <v>2682.9</v>
      </c>
      <c r="F518" s="16">
        <f t="shared" si="108"/>
        <v>2321.4</v>
      </c>
      <c r="G518" s="16">
        <f t="shared" si="108"/>
        <v>2963.7000000000003</v>
      </c>
      <c r="H518" s="20">
        <f t="shared" si="106"/>
        <v>-21.672234031784598</v>
      </c>
      <c r="I518" s="16">
        <v>26</v>
      </c>
    </row>
    <row r="519" spans="1:9" x14ac:dyDescent="0.25">
      <c r="A519" s="5">
        <f t="shared" si="105"/>
        <v>42467</v>
      </c>
      <c r="B519">
        <v>288.3</v>
      </c>
      <c r="C519">
        <v>255.9</v>
      </c>
      <c r="D519">
        <v>2034.8</v>
      </c>
      <c r="E519">
        <v>2708.2</v>
      </c>
      <c r="F519" s="16">
        <f t="shared" si="108"/>
        <v>2323.1</v>
      </c>
      <c r="G519" s="16">
        <f t="shared" si="108"/>
        <v>2964.1</v>
      </c>
      <c r="H519" s="20">
        <f t="shared" ref="H519:H524" si="109">+(F519/G519-1)*100</f>
        <v>-21.625451233089301</v>
      </c>
      <c r="I519" s="16">
        <v>27</v>
      </c>
    </row>
    <row r="520" spans="1:9" x14ac:dyDescent="0.25">
      <c r="A520" s="5">
        <f t="shared" si="105"/>
        <v>42474</v>
      </c>
      <c r="B520">
        <v>351.6</v>
      </c>
      <c r="C520">
        <v>227.2</v>
      </c>
      <c r="D520">
        <v>2069.3000000000002</v>
      </c>
      <c r="E520">
        <v>2809.5</v>
      </c>
      <c r="F520" s="16">
        <f t="shared" ref="F520:G522" si="110">+B520+D520</f>
        <v>2420.9</v>
      </c>
      <c r="G520" s="16">
        <f t="shared" si="110"/>
        <v>3036.7</v>
      </c>
      <c r="H520" s="20">
        <f t="shared" si="109"/>
        <v>-20.278591892514896</v>
      </c>
      <c r="I520">
        <v>57.1</v>
      </c>
    </row>
    <row r="521" spans="1:9" x14ac:dyDescent="0.25">
      <c r="A521" s="5">
        <f t="shared" si="105"/>
        <v>42481</v>
      </c>
      <c r="B521">
        <v>298.60000000000002</v>
      </c>
      <c r="C521">
        <v>184.3</v>
      </c>
      <c r="D521">
        <v>2159.5</v>
      </c>
      <c r="E521">
        <v>2887.2</v>
      </c>
      <c r="F521" s="16">
        <f t="shared" si="110"/>
        <v>2458.1</v>
      </c>
      <c r="G521" s="16">
        <f t="shared" si="110"/>
        <v>3071.5</v>
      </c>
      <c r="H521" s="20">
        <f t="shared" si="109"/>
        <v>-19.970698355852189</v>
      </c>
      <c r="I521">
        <v>57.1</v>
      </c>
    </row>
    <row r="522" spans="1:9" x14ac:dyDescent="0.25">
      <c r="A522" s="5">
        <f t="shared" si="105"/>
        <v>42488</v>
      </c>
      <c r="B522">
        <v>262.60000000000002</v>
      </c>
      <c r="C522">
        <v>149.30000000000001</v>
      </c>
      <c r="D522">
        <v>2222.1</v>
      </c>
      <c r="E522">
        <v>2935.9</v>
      </c>
      <c r="F522" s="16">
        <f t="shared" si="110"/>
        <v>2484.6999999999998</v>
      </c>
      <c r="G522" s="16">
        <f t="shared" si="110"/>
        <v>3085.2000000000003</v>
      </c>
      <c r="H522" s="20">
        <f t="shared" si="109"/>
        <v>-19.463892130169857</v>
      </c>
      <c r="I522" s="272">
        <v>77.099999999999994</v>
      </c>
    </row>
    <row r="523" spans="1:9" x14ac:dyDescent="0.25">
      <c r="A523" s="5">
        <f t="shared" si="105"/>
        <v>42495</v>
      </c>
      <c r="B523">
        <v>196.4</v>
      </c>
      <c r="C523">
        <v>121.5</v>
      </c>
      <c r="D523">
        <v>2253.1999999999998</v>
      </c>
      <c r="E523">
        <v>2996.8</v>
      </c>
      <c r="F523" s="16">
        <f t="shared" ref="F523:G525" si="111">+B523+D523</f>
        <v>2449.6</v>
      </c>
      <c r="G523" s="16">
        <f t="shared" si="111"/>
        <v>3118.3</v>
      </c>
      <c r="H523" s="20">
        <f t="shared" si="109"/>
        <v>-21.44437674373858</v>
      </c>
      <c r="I523" s="52">
        <v>114</v>
      </c>
    </row>
    <row r="524" spans="1:9" x14ac:dyDescent="0.25">
      <c r="A524" s="5">
        <f t="shared" si="105"/>
        <v>42502</v>
      </c>
      <c r="B524">
        <v>128.80000000000001</v>
      </c>
      <c r="C524" s="16">
        <v>121</v>
      </c>
      <c r="D524">
        <v>2355.3000000000002</v>
      </c>
      <c r="E524">
        <v>3019.7</v>
      </c>
      <c r="F524" s="16">
        <f t="shared" si="111"/>
        <v>2484.1000000000004</v>
      </c>
      <c r="G524" s="16">
        <f t="shared" si="111"/>
        <v>3140.7</v>
      </c>
      <c r="H524" s="20">
        <f t="shared" si="109"/>
        <v>-20.906167414907483</v>
      </c>
      <c r="I524" s="272">
        <v>148.30000000000001</v>
      </c>
    </row>
    <row r="525" spans="1:9" x14ac:dyDescent="0.25">
      <c r="A525" s="5">
        <f t="shared" si="105"/>
        <v>42509</v>
      </c>
      <c r="B525">
        <v>128.80000000000001</v>
      </c>
      <c r="C525" s="115">
        <v>76</v>
      </c>
      <c r="D525">
        <v>2390.1999999999998</v>
      </c>
      <c r="E525">
        <v>3066.5</v>
      </c>
      <c r="F525" s="16">
        <f t="shared" si="111"/>
        <v>2519</v>
      </c>
      <c r="G525" s="16">
        <f t="shared" si="111"/>
        <v>3142.5</v>
      </c>
      <c r="H525" s="20">
        <f t="shared" ref="H525:H530" si="112">+(F525/G525-1)*100</f>
        <v>-19.840891010342087</v>
      </c>
      <c r="I525" s="272">
        <v>188.1</v>
      </c>
    </row>
    <row r="526" spans="1:9" x14ac:dyDescent="0.25">
      <c r="A526" s="5">
        <f t="shared" si="105"/>
        <v>42516</v>
      </c>
      <c r="B526" s="16">
        <v>128</v>
      </c>
      <c r="C526">
        <v>63.6</v>
      </c>
      <c r="D526">
        <v>2424.6</v>
      </c>
      <c r="E526">
        <v>3079.1</v>
      </c>
      <c r="F526" s="16">
        <f t="shared" ref="F526:G528" si="113">+B526+D526</f>
        <v>2552.6</v>
      </c>
      <c r="G526" s="16">
        <f t="shared" si="113"/>
        <v>3142.7</v>
      </c>
      <c r="H526" s="20">
        <f t="shared" si="112"/>
        <v>-18.776847933305753</v>
      </c>
      <c r="I526" s="272">
        <v>188.1</v>
      </c>
    </row>
    <row r="527" spans="1:9" x14ac:dyDescent="0.25">
      <c r="A527" s="5">
        <f t="shared" si="105"/>
        <v>42523</v>
      </c>
      <c r="B527">
        <v>307.2</v>
      </c>
      <c r="C527">
        <v>163.9</v>
      </c>
      <c r="D527">
        <v>0</v>
      </c>
      <c r="E527">
        <v>0</v>
      </c>
      <c r="F527" s="16">
        <f t="shared" si="113"/>
        <v>307.2</v>
      </c>
      <c r="G527" s="16">
        <f t="shared" si="113"/>
        <v>163.9</v>
      </c>
      <c r="H527" s="20">
        <f t="shared" si="112"/>
        <v>87.431360585722985</v>
      </c>
      <c r="I527" s="272"/>
    </row>
    <row r="528" spans="1:9" x14ac:dyDescent="0.25">
      <c r="A528" s="5">
        <f t="shared" si="105"/>
        <v>42530</v>
      </c>
      <c r="B528">
        <v>299.5</v>
      </c>
      <c r="C528">
        <v>178.5</v>
      </c>
      <c r="D528">
        <v>74.3</v>
      </c>
      <c r="E528">
        <v>83.1</v>
      </c>
      <c r="F528" s="16">
        <f t="shared" si="113"/>
        <v>373.8</v>
      </c>
      <c r="G528" s="16">
        <f t="shared" si="113"/>
        <v>261.60000000000002</v>
      </c>
      <c r="H528" s="20">
        <f t="shared" si="112"/>
        <v>42.88990825688073</v>
      </c>
      <c r="I528" s="272"/>
    </row>
    <row r="529" spans="1:8" x14ac:dyDescent="0.25">
      <c r="A529" s="5">
        <f t="shared" si="105"/>
        <v>42537</v>
      </c>
      <c r="B529">
        <v>261.3</v>
      </c>
      <c r="C529">
        <v>239.9</v>
      </c>
      <c r="D529">
        <v>167.1</v>
      </c>
      <c r="E529">
        <v>108.8</v>
      </c>
      <c r="F529" s="16">
        <f t="shared" ref="F529:G531" si="114">+B529+D529</f>
        <v>428.4</v>
      </c>
      <c r="G529" s="16">
        <f t="shared" si="114"/>
        <v>348.7</v>
      </c>
      <c r="H529" s="20">
        <f t="shared" si="112"/>
        <v>22.856323487238317</v>
      </c>
    </row>
    <row r="530" spans="1:8" x14ac:dyDescent="0.25">
      <c r="A530" s="5">
        <f t="shared" si="105"/>
        <v>42544</v>
      </c>
      <c r="B530">
        <v>285.8</v>
      </c>
      <c r="C530">
        <v>327.3</v>
      </c>
      <c r="D530">
        <v>201.8</v>
      </c>
      <c r="E530">
        <v>108.8</v>
      </c>
      <c r="F530" s="16">
        <f t="shared" si="114"/>
        <v>487.6</v>
      </c>
      <c r="G530" s="16">
        <f t="shared" si="114"/>
        <v>436.1</v>
      </c>
      <c r="H530" s="20">
        <f t="shared" si="112"/>
        <v>11.809218069250171</v>
      </c>
    </row>
    <row r="531" spans="1:8" x14ac:dyDescent="0.25">
      <c r="A531" s="5">
        <f t="shared" si="105"/>
        <v>42551</v>
      </c>
      <c r="B531" s="16">
        <v>352</v>
      </c>
      <c r="C531">
        <v>318.89999999999998</v>
      </c>
      <c r="D531">
        <v>201.9</v>
      </c>
      <c r="E531">
        <v>139.19999999999999</v>
      </c>
      <c r="F531" s="16">
        <f t="shared" si="114"/>
        <v>553.9</v>
      </c>
      <c r="G531" s="16">
        <f t="shared" si="114"/>
        <v>458.09999999999997</v>
      </c>
      <c r="H531" s="20">
        <f t="shared" ref="H531:H536" si="115">+(F531/G531-1)*100</f>
        <v>20.91246452739577</v>
      </c>
    </row>
    <row r="532" spans="1:8" x14ac:dyDescent="0.25">
      <c r="A532" s="5">
        <f t="shared" si="105"/>
        <v>42558</v>
      </c>
      <c r="B532">
        <v>358.9</v>
      </c>
      <c r="C532">
        <v>370.6</v>
      </c>
      <c r="D532">
        <v>227.9</v>
      </c>
      <c r="E532">
        <v>144.4</v>
      </c>
      <c r="F532" s="16">
        <f t="shared" ref="F532:G534" si="116">+B532+D532</f>
        <v>586.79999999999995</v>
      </c>
      <c r="G532" s="16">
        <f t="shared" si="116"/>
        <v>515</v>
      </c>
      <c r="H532" s="20">
        <f t="shared" si="115"/>
        <v>13.941747572815522</v>
      </c>
    </row>
    <row r="533" spans="1:8" x14ac:dyDescent="0.25">
      <c r="A533" s="5">
        <f t="shared" si="105"/>
        <v>42565</v>
      </c>
      <c r="B533">
        <v>408.8</v>
      </c>
      <c r="C533">
        <v>393.8</v>
      </c>
      <c r="D533">
        <v>261.89999999999998</v>
      </c>
      <c r="E533">
        <v>170.5</v>
      </c>
      <c r="F533" s="16">
        <f t="shared" si="116"/>
        <v>670.7</v>
      </c>
      <c r="G533" s="16">
        <f t="shared" si="116"/>
        <v>564.29999999999995</v>
      </c>
      <c r="H533" s="20">
        <f t="shared" si="115"/>
        <v>18.85521885521888</v>
      </c>
    </row>
    <row r="534" spans="1:8" x14ac:dyDescent="0.25">
      <c r="A534" s="5">
        <f t="shared" si="105"/>
        <v>42572</v>
      </c>
      <c r="B534">
        <v>388.8</v>
      </c>
      <c r="C534">
        <v>389.5</v>
      </c>
      <c r="D534">
        <v>440.1</v>
      </c>
      <c r="E534">
        <v>231.6</v>
      </c>
      <c r="F534" s="16">
        <f t="shared" si="116"/>
        <v>828.90000000000009</v>
      </c>
      <c r="G534" s="16">
        <f t="shared" si="116"/>
        <v>621.1</v>
      </c>
      <c r="H534" s="20">
        <f t="shared" si="115"/>
        <v>33.45677024633715</v>
      </c>
    </row>
    <row r="535" spans="1:8" x14ac:dyDescent="0.25">
      <c r="A535" s="5">
        <f t="shared" si="105"/>
        <v>42579</v>
      </c>
      <c r="B535">
        <v>389.7</v>
      </c>
      <c r="C535">
        <v>390.3</v>
      </c>
      <c r="D535">
        <v>440.4</v>
      </c>
      <c r="E535">
        <v>301.7</v>
      </c>
      <c r="F535" s="16">
        <f t="shared" ref="F535:G537" si="117">+B535+D535</f>
        <v>830.09999999999991</v>
      </c>
      <c r="G535" s="16">
        <f t="shared" si="117"/>
        <v>692</v>
      </c>
      <c r="H535" s="20">
        <f t="shared" si="115"/>
        <v>19.956647398843906</v>
      </c>
    </row>
    <row r="536" spans="1:8" x14ac:dyDescent="0.25">
      <c r="A536" s="5">
        <f t="shared" si="105"/>
        <v>42586</v>
      </c>
      <c r="B536">
        <v>385.4</v>
      </c>
      <c r="C536">
        <v>440.4</v>
      </c>
      <c r="D536">
        <v>330.4</v>
      </c>
      <c r="E536">
        <v>302.7</v>
      </c>
      <c r="F536" s="16">
        <f t="shared" si="117"/>
        <v>715.8</v>
      </c>
      <c r="G536" s="16">
        <f t="shared" si="117"/>
        <v>743.09999999999991</v>
      </c>
      <c r="H536" s="20">
        <f t="shared" si="115"/>
        <v>-3.6737989503431545</v>
      </c>
    </row>
    <row r="537" spans="1:8" x14ac:dyDescent="0.25">
      <c r="A537" s="5">
        <f t="shared" si="105"/>
        <v>42593</v>
      </c>
      <c r="B537">
        <v>354.7</v>
      </c>
      <c r="C537">
        <v>413.9</v>
      </c>
      <c r="D537">
        <v>567.9</v>
      </c>
      <c r="E537">
        <v>424.8</v>
      </c>
      <c r="F537" s="16">
        <f t="shared" si="117"/>
        <v>922.59999999999991</v>
      </c>
      <c r="G537" s="16">
        <f t="shared" si="117"/>
        <v>838.7</v>
      </c>
      <c r="H537" s="20">
        <f t="shared" ref="H537:H542" si="118">+(F537/G537-1)*100</f>
        <v>10.00357696434957</v>
      </c>
    </row>
    <row r="538" spans="1:8" x14ac:dyDescent="0.25">
      <c r="A538" s="5">
        <f t="shared" si="105"/>
        <v>42600</v>
      </c>
      <c r="B538" s="16">
        <v>398</v>
      </c>
      <c r="C538">
        <v>461.7</v>
      </c>
      <c r="D538">
        <v>598.9</v>
      </c>
      <c r="E538">
        <v>460.4</v>
      </c>
      <c r="F538" s="16">
        <f t="shared" ref="F538:G540" si="119">+B538+D538</f>
        <v>996.9</v>
      </c>
      <c r="G538" s="16">
        <f t="shared" si="119"/>
        <v>922.09999999999991</v>
      </c>
      <c r="H538" s="20">
        <f t="shared" si="118"/>
        <v>8.1119184470231041</v>
      </c>
    </row>
    <row r="539" spans="1:8" x14ac:dyDescent="0.25">
      <c r="A539" s="5">
        <f t="shared" si="105"/>
        <v>42607</v>
      </c>
      <c r="B539" s="16">
        <v>398</v>
      </c>
      <c r="C539">
        <v>356.4</v>
      </c>
      <c r="D539">
        <v>598.9</v>
      </c>
      <c r="E539">
        <v>593.20000000000005</v>
      </c>
      <c r="F539" s="16">
        <f t="shared" si="119"/>
        <v>996.9</v>
      </c>
      <c r="G539" s="16">
        <f t="shared" si="119"/>
        <v>949.6</v>
      </c>
      <c r="H539" s="20">
        <f t="shared" si="118"/>
        <v>4.9810446503790962</v>
      </c>
    </row>
    <row r="540" spans="1:8" x14ac:dyDescent="0.25">
      <c r="A540" s="5">
        <f t="shared" si="105"/>
        <v>42614</v>
      </c>
      <c r="B540">
        <v>422.6</v>
      </c>
      <c r="C540">
        <v>361.9</v>
      </c>
      <c r="D540">
        <v>599.5</v>
      </c>
      <c r="E540">
        <v>623.70000000000005</v>
      </c>
      <c r="F540" s="16">
        <f t="shared" si="119"/>
        <v>1022.1</v>
      </c>
      <c r="G540" s="16">
        <f t="shared" si="119"/>
        <v>985.6</v>
      </c>
      <c r="H540" s="20">
        <f t="shared" si="118"/>
        <v>3.7033279220779258</v>
      </c>
    </row>
    <row r="541" spans="1:8" x14ac:dyDescent="0.25">
      <c r="A541" s="5">
        <f t="shared" si="105"/>
        <v>42621</v>
      </c>
      <c r="B541">
        <v>481.5</v>
      </c>
      <c r="C541">
        <v>361.9</v>
      </c>
      <c r="D541">
        <v>631.9</v>
      </c>
      <c r="E541">
        <v>651</v>
      </c>
      <c r="F541" s="16">
        <f t="shared" ref="F541:G543" si="120">+B541+D541</f>
        <v>1113.4000000000001</v>
      </c>
      <c r="G541" s="16">
        <f t="shared" si="120"/>
        <v>1012.9</v>
      </c>
      <c r="H541" s="20">
        <f t="shared" si="118"/>
        <v>9.922006121038617</v>
      </c>
    </row>
    <row r="542" spans="1:8" x14ac:dyDescent="0.25">
      <c r="A542" s="5">
        <f t="shared" si="105"/>
        <v>42628</v>
      </c>
      <c r="B542" s="16">
        <v>493</v>
      </c>
      <c r="C542">
        <v>421.4</v>
      </c>
      <c r="D542">
        <v>684.4</v>
      </c>
      <c r="E542">
        <v>686.4</v>
      </c>
      <c r="F542" s="16">
        <f t="shared" si="120"/>
        <v>1177.4000000000001</v>
      </c>
      <c r="G542" s="16">
        <f t="shared" si="120"/>
        <v>1107.8</v>
      </c>
      <c r="H542" s="20">
        <f t="shared" si="118"/>
        <v>6.2827225130890119</v>
      </c>
    </row>
    <row r="543" spans="1:8" x14ac:dyDescent="0.25">
      <c r="A543" s="5">
        <f t="shared" si="105"/>
        <v>42635</v>
      </c>
      <c r="B543">
        <v>434.7</v>
      </c>
      <c r="C543">
        <v>370.2</v>
      </c>
      <c r="D543">
        <v>744.5</v>
      </c>
      <c r="E543">
        <v>739.1</v>
      </c>
      <c r="F543" s="16">
        <f t="shared" si="120"/>
        <v>1179.2</v>
      </c>
      <c r="G543" s="16">
        <f t="shared" si="120"/>
        <v>1109.3</v>
      </c>
      <c r="H543" s="20">
        <f t="shared" ref="H543:H548" si="121">+(F543/G543-1)*100</f>
        <v>6.3012710718471254</v>
      </c>
    </row>
    <row r="544" spans="1:8" x14ac:dyDescent="0.25">
      <c r="A544" s="5">
        <f t="shared" si="105"/>
        <v>42642</v>
      </c>
      <c r="B544">
        <v>462.5</v>
      </c>
      <c r="C544" s="16">
        <v>301</v>
      </c>
      <c r="D544">
        <v>814.5</v>
      </c>
      <c r="E544">
        <v>837.3</v>
      </c>
      <c r="F544" s="16">
        <f t="shared" ref="F544:G546" si="122">+B544+D544</f>
        <v>1277</v>
      </c>
      <c r="G544" s="16">
        <f t="shared" si="122"/>
        <v>1138.3</v>
      </c>
      <c r="H544" s="20">
        <f t="shared" si="121"/>
        <v>12.184837037687778</v>
      </c>
    </row>
    <row r="545" spans="1:8" x14ac:dyDescent="0.25">
      <c r="A545" s="5">
        <f t="shared" si="105"/>
        <v>42649</v>
      </c>
      <c r="B545">
        <v>380.6</v>
      </c>
      <c r="C545" s="102">
        <v>265</v>
      </c>
      <c r="D545">
        <v>935.7</v>
      </c>
      <c r="E545" s="102">
        <v>931</v>
      </c>
      <c r="F545" s="16">
        <f t="shared" si="122"/>
        <v>1316.3000000000002</v>
      </c>
      <c r="G545" s="16">
        <f t="shared" si="122"/>
        <v>1196</v>
      </c>
      <c r="H545" s="20">
        <f t="shared" si="121"/>
        <v>10.058528428093672</v>
      </c>
    </row>
    <row r="546" spans="1:8" x14ac:dyDescent="0.25">
      <c r="A546" s="5">
        <f t="shared" si="105"/>
        <v>42656</v>
      </c>
      <c r="B546">
        <v>398.7</v>
      </c>
      <c r="C546">
        <v>264.8</v>
      </c>
      <c r="D546">
        <v>998.1</v>
      </c>
      <c r="E546">
        <v>956.3</v>
      </c>
      <c r="F546" s="16">
        <f t="shared" si="122"/>
        <v>1396.8</v>
      </c>
      <c r="G546" s="16">
        <f t="shared" si="122"/>
        <v>1221.0999999999999</v>
      </c>
      <c r="H546" s="20">
        <f t="shared" si="121"/>
        <v>14.388665956924097</v>
      </c>
    </row>
    <row r="547" spans="1:8" x14ac:dyDescent="0.25">
      <c r="A547" s="5">
        <f t="shared" si="105"/>
        <v>42663</v>
      </c>
      <c r="B547">
        <v>440.1</v>
      </c>
      <c r="C547">
        <v>277.89999999999998</v>
      </c>
      <c r="D547">
        <v>1031.9000000000001</v>
      </c>
      <c r="E547">
        <v>980.3</v>
      </c>
      <c r="F547" s="16">
        <f t="shared" ref="F547:G549" si="123">+B547+D547</f>
        <v>1472</v>
      </c>
      <c r="G547" s="16">
        <f t="shared" si="123"/>
        <v>1258.1999999999998</v>
      </c>
      <c r="H547" s="20">
        <f t="shared" si="121"/>
        <v>16.992529009696412</v>
      </c>
    </row>
    <row r="548" spans="1:8" x14ac:dyDescent="0.25">
      <c r="A548" s="5">
        <f t="shared" si="105"/>
        <v>42670</v>
      </c>
      <c r="B548">
        <v>407.6</v>
      </c>
      <c r="C548">
        <v>239.4</v>
      </c>
      <c r="D548">
        <v>1063.5999999999999</v>
      </c>
      <c r="E548">
        <v>1020.3</v>
      </c>
      <c r="F548" s="16">
        <f t="shared" si="123"/>
        <v>1471.1999999999998</v>
      </c>
      <c r="G548" s="16">
        <f t="shared" si="123"/>
        <v>1259.7</v>
      </c>
      <c r="H548" s="20">
        <f t="shared" si="121"/>
        <v>16.789711836151454</v>
      </c>
    </row>
    <row r="549" spans="1:8" x14ac:dyDescent="0.25">
      <c r="A549" s="5">
        <f t="shared" si="105"/>
        <v>42677</v>
      </c>
      <c r="B549">
        <v>338.5</v>
      </c>
      <c r="C549">
        <v>239.4</v>
      </c>
      <c r="D549">
        <v>1161.9000000000001</v>
      </c>
      <c r="E549">
        <v>1020.3</v>
      </c>
      <c r="F549" s="16">
        <f t="shared" si="123"/>
        <v>1500.4</v>
      </c>
      <c r="G549" s="16">
        <f t="shared" si="123"/>
        <v>1259.7</v>
      </c>
      <c r="H549" s="20">
        <f t="shared" ref="H549:H554" si="124">+(F549/G549-1)*100</f>
        <v>19.107724061284426</v>
      </c>
    </row>
    <row r="550" spans="1:8" x14ac:dyDescent="0.25">
      <c r="A550" s="5">
        <f t="shared" si="105"/>
        <v>42684</v>
      </c>
      <c r="B550">
        <v>387.6</v>
      </c>
      <c r="C550">
        <v>290.5</v>
      </c>
      <c r="D550">
        <v>1161.9000000000001</v>
      </c>
      <c r="E550">
        <v>1059.8</v>
      </c>
      <c r="F550" s="16">
        <f t="shared" ref="F550:G552" si="125">+B550+D550</f>
        <v>1549.5</v>
      </c>
      <c r="G550" s="16">
        <f t="shared" si="125"/>
        <v>1350.3</v>
      </c>
      <c r="H550" s="20">
        <f t="shared" si="124"/>
        <v>14.752277271717396</v>
      </c>
    </row>
    <row r="551" spans="1:8" x14ac:dyDescent="0.25">
      <c r="A551" s="5">
        <f t="shared" si="105"/>
        <v>42691</v>
      </c>
      <c r="B551">
        <v>489.8</v>
      </c>
      <c r="C551">
        <v>297.39999999999998</v>
      </c>
      <c r="D551">
        <v>1195.8</v>
      </c>
      <c r="E551">
        <v>1103.2</v>
      </c>
      <c r="F551" s="16">
        <f t="shared" si="125"/>
        <v>1685.6</v>
      </c>
      <c r="G551" s="16">
        <f t="shared" si="125"/>
        <v>1400.6</v>
      </c>
      <c r="H551" s="20">
        <f t="shared" si="124"/>
        <v>20.348422104812226</v>
      </c>
    </row>
    <row r="552" spans="1:8" x14ac:dyDescent="0.25">
      <c r="A552" s="5">
        <f t="shared" si="105"/>
        <v>42698</v>
      </c>
      <c r="B552">
        <v>509.8</v>
      </c>
      <c r="C552">
        <v>286.10000000000002</v>
      </c>
      <c r="D552">
        <v>1195.8</v>
      </c>
      <c r="E552">
        <v>1114.4000000000001</v>
      </c>
      <c r="F552" s="16">
        <f t="shared" si="125"/>
        <v>1705.6</v>
      </c>
      <c r="G552" s="16">
        <f t="shared" si="125"/>
        <v>1400.5</v>
      </c>
      <c r="H552" s="20">
        <f t="shared" si="124"/>
        <v>21.78507675830059</v>
      </c>
    </row>
    <row r="553" spans="1:8" x14ac:dyDescent="0.25">
      <c r="A553" s="5">
        <f t="shared" si="105"/>
        <v>42705</v>
      </c>
      <c r="B553">
        <v>523.4</v>
      </c>
      <c r="C553">
        <v>330.7</v>
      </c>
      <c r="D553">
        <v>1285.5</v>
      </c>
      <c r="E553">
        <v>1138.4000000000001</v>
      </c>
      <c r="F553" s="16">
        <f t="shared" ref="F553:G555" si="126">+B553+D553</f>
        <v>1808.9</v>
      </c>
      <c r="G553" s="16">
        <f t="shared" si="126"/>
        <v>1469.1000000000001</v>
      </c>
      <c r="H553" s="20">
        <f t="shared" si="124"/>
        <v>23.129807365053434</v>
      </c>
    </row>
    <row r="554" spans="1:8" x14ac:dyDescent="0.25">
      <c r="A554" s="5">
        <f t="shared" si="105"/>
        <v>42712</v>
      </c>
      <c r="B554">
        <v>561.6</v>
      </c>
      <c r="C554">
        <v>379.7</v>
      </c>
      <c r="D554">
        <v>1285.5</v>
      </c>
      <c r="E554">
        <v>1174.2</v>
      </c>
      <c r="F554" s="16">
        <f t="shared" si="126"/>
        <v>1847.1</v>
      </c>
      <c r="G554" s="16">
        <f t="shared" si="126"/>
        <v>1553.9</v>
      </c>
      <c r="H554" s="20">
        <f t="shared" si="124"/>
        <v>18.86865306647789</v>
      </c>
    </row>
    <row r="555" spans="1:8" x14ac:dyDescent="0.25">
      <c r="A555" s="5">
        <f t="shared" si="105"/>
        <v>42719</v>
      </c>
      <c r="B555">
        <v>447.5</v>
      </c>
      <c r="C555">
        <v>446.1</v>
      </c>
      <c r="D555">
        <v>1441.4</v>
      </c>
      <c r="E555">
        <v>1202.5</v>
      </c>
      <c r="F555" s="16">
        <f t="shared" si="126"/>
        <v>1888.9</v>
      </c>
      <c r="G555" s="16">
        <f t="shared" si="126"/>
        <v>1648.6</v>
      </c>
      <c r="H555" s="20">
        <f t="shared" ref="H555:H560" si="127">+(F555/G555-1)*100</f>
        <v>14.576003882081778</v>
      </c>
    </row>
    <row r="556" spans="1:8" x14ac:dyDescent="0.25">
      <c r="A556" s="5">
        <f t="shared" si="105"/>
        <v>42726</v>
      </c>
      <c r="B556">
        <v>457.5</v>
      </c>
      <c r="C556">
        <v>441.1</v>
      </c>
      <c r="D556">
        <v>1488.4</v>
      </c>
      <c r="E556">
        <v>1234.5</v>
      </c>
      <c r="F556" s="16">
        <f t="shared" ref="F556:G558" si="128">+B556+D556</f>
        <v>1945.9</v>
      </c>
      <c r="G556" s="16">
        <f t="shared" si="128"/>
        <v>1675.6</v>
      </c>
      <c r="H556" s="20">
        <f t="shared" si="127"/>
        <v>16.131534972547158</v>
      </c>
    </row>
    <row r="557" spans="1:8" x14ac:dyDescent="0.25">
      <c r="A557" s="5">
        <f t="shared" si="105"/>
        <v>42733</v>
      </c>
      <c r="B557">
        <v>431.4</v>
      </c>
      <c r="C557">
        <v>404.9</v>
      </c>
      <c r="D557">
        <v>1552.6</v>
      </c>
      <c r="E557">
        <v>1335.9</v>
      </c>
      <c r="F557" s="16">
        <f t="shared" si="128"/>
        <v>1984</v>
      </c>
      <c r="G557" s="16">
        <f t="shared" si="128"/>
        <v>1740.8000000000002</v>
      </c>
      <c r="H557" s="20">
        <f t="shared" si="127"/>
        <v>13.970588235294112</v>
      </c>
    </row>
    <row r="558" spans="1:8" x14ac:dyDescent="0.25">
      <c r="A558" s="5">
        <f t="shared" si="105"/>
        <v>42740</v>
      </c>
      <c r="B558">
        <v>431.4</v>
      </c>
      <c r="C558">
        <v>404.9</v>
      </c>
      <c r="D558">
        <v>1552.6</v>
      </c>
      <c r="E558">
        <v>1335.9</v>
      </c>
      <c r="F558" s="16">
        <f t="shared" si="128"/>
        <v>1984</v>
      </c>
      <c r="G558" s="16">
        <f t="shared" si="128"/>
        <v>1740.8000000000002</v>
      </c>
      <c r="H558" s="20">
        <f t="shared" si="127"/>
        <v>13.970588235294112</v>
      </c>
    </row>
    <row r="559" spans="1:8" x14ac:dyDescent="0.25">
      <c r="A559" s="5">
        <f t="shared" si="105"/>
        <v>42747</v>
      </c>
      <c r="B559">
        <v>481.4</v>
      </c>
      <c r="C559">
        <v>313.3</v>
      </c>
      <c r="D559">
        <v>1552.6</v>
      </c>
      <c r="E559">
        <v>1480.2</v>
      </c>
      <c r="F559" s="16">
        <f t="shared" ref="F559:G561" si="129">+B559+D559</f>
        <v>2034</v>
      </c>
      <c r="G559" s="16">
        <f t="shared" si="129"/>
        <v>1793.5</v>
      </c>
      <c r="H559" s="20">
        <f t="shared" si="127"/>
        <v>13.409534429885706</v>
      </c>
    </row>
    <row r="560" spans="1:8" x14ac:dyDescent="0.25">
      <c r="A560" s="5">
        <f t="shared" si="105"/>
        <v>42754</v>
      </c>
      <c r="B560">
        <v>481.3</v>
      </c>
      <c r="C560">
        <v>376.6</v>
      </c>
      <c r="D560">
        <v>1552.7</v>
      </c>
      <c r="E560">
        <v>1570.6</v>
      </c>
      <c r="F560" s="16">
        <f t="shared" si="129"/>
        <v>2034</v>
      </c>
      <c r="G560" s="16">
        <f t="shared" si="129"/>
        <v>1947.1999999999998</v>
      </c>
      <c r="H560" s="20">
        <f t="shared" si="127"/>
        <v>4.4576828266228441</v>
      </c>
    </row>
    <row r="561" spans="1:9" x14ac:dyDescent="0.25">
      <c r="A561" s="5">
        <f t="shared" si="105"/>
        <v>42761</v>
      </c>
      <c r="B561">
        <v>420.7</v>
      </c>
      <c r="C561">
        <v>344.5</v>
      </c>
      <c r="D561">
        <v>1615.1</v>
      </c>
      <c r="E561">
        <v>1603.6</v>
      </c>
      <c r="F561" s="16">
        <f t="shared" si="129"/>
        <v>2035.8</v>
      </c>
      <c r="G561" s="16">
        <f t="shared" si="129"/>
        <v>1948.1</v>
      </c>
      <c r="H561" s="20">
        <f>+(F561/G561-1)*100</f>
        <v>4.5018222883835612</v>
      </c>
    </row>
    <row r="562" spans="1:9" x14ac:dyDescent="0.25">
      <c r="A562" s="5">
        <f t="shared" si="105"/>
        <v>42768</v>
      </c>
      <c r="B562">
        <v>511.3</v>
      </c>
      <c r="C562">
        <v>313.89999999999998</v>
      </c>
      <c r="D562">
        <v>1615.1</v>
      </c>
      <c r="E562">
        <v>1674.6</v>
      </c>
      <c r="F562" s="16">
        <f>+B562+D562</f>
        <v>2126.4</v>
      </c>
      <c r="G562" s="16">
        <f>+C562+E562</f>
        <v>1988.5</v>
      </c>
      <c r="H562" s="20">
        <f>+(F562/G562-1)*100</f>
        <v>6.9348755343223489</v>
      </c>
    </row>
    <row r="563" spans="1:9" x14ac:dyDescent="0.25">
      <c r="A563" s="5">
        <f t="shared" si="105"/>
        <v>42775</v>
      </c>
      <c r="B563">
        <v>511.3</v>
      </c>
      <c r="C563">
        <v>342.1</v>
      </c>
      <c r="D563">
        <v>1655.4</v>
      </c>
      <c r="E563">
        <v>1703.1</v>
      </c>
      <c r="F563" s="16">
        <f t="shared" ref="F563:F626" si="130">+B563+D563</f>
        <v>2166.7000000000003</v>
      </c>
      <c r="G563" s="16">
        <f t="shared" ref="G563:G626" si="131">+C563+E563</f>
        <v>2045.1999999999998</v>
      </c>
      <c r="H563" s="20">
        <f t="shared" ref="H563:H626" si="132">+(F563/G563-1)*100</f>
        <v>5.9407392920008073</v>
      </c>
    </row>
    <row r="564" spans="1:9" x14ac:dyDescent="0.25">
      <c r="A564" s="5">
        <f t="shared" si="105"/>
        <v>42782</v>
      </c>
      <c r="B564">
        <v>514.79999999999995</v>
      </c>
      <c r="C564">
        <v>350.4</v>
      </c>
      <c r="D564">
        <v>1750.8</v>
      </c>
      <c r="E564">
        <v>1792.9</v>
      </c>
      <c r="F564" s="16">
        <f t="shared" si="130"/>
        <v>2265.6</v>
      </c>
      <c r="G564" s="16">
        <f t="shared" si="131"/>
        <v>2143.3000000000002</v>
      </c>
      <c r="H564" s="20">
        <f t="shared" si="132"/>
        <v>5.706154061493951</v>
      </c>
    </row>
    <row r="565" spans="1:9" x14ac:dyDescent="0.25">
      <c r="A565" s="5">
        <f t="shared" si="105"/>
        <v>42789</v>
      </c>
      <c r="B565">
        <v>503.3</v>
      </c>
      <c r="C565">
        <v>350.3</v>
      </c>
      <c r="D565">
        <v>1818.2</v>
      </c>
      <c r="E565">
        <v>1792.9</v>
      </c>
      <c r="F565" s="16">
        <f t="shared" si="130"/>
        <v>2321.5</v>
      </c>
      <c r="G565" s="16">
        <f t="shared" si="131"/>
        <v>2143.2000000000003</v>
      </c>
      <c r="H565" s="20">
        <f t="shared" si="132"/>
        <v>8.3193355729749729</v>
      </c>
    </row>
    <row r="566" spans="1:9" x14ac:dyDescent="0.25">
      <c r="A566" s="5">
        <f t="shared" si="105"/>
        <v>42796</v>
      </c>
      <c r="B566">
        <v>559.70000000000005</v>
      </c>
      <c r="C566">
        <v>409.6</v>
      </c>
      <c r="D566">
        <v>1818.2</v>
      </c>
      <c r="E566">
        <v>1860.9</v>
      </c>
      <c r="F566" s="16">
        <f t="shared" si="130"/>
        <v>2377.9</v>
      </c>
      <c r="G566" s="16">
        <f t="shared" si="131"/>
        <v>2270.5</v>
      </c>
      <c r="H566" s="20">
        <f t="shared" si="132"/>
        <v>4.7302356309183002</v>
      </c>
    </row>
    <row r="567" spans="1:9" x14ac:dyDescent="0.25">
      <c r="A567" s="5">
        <f t="shared" si="105"/>
        <v>42803</v>
      </c>
      <c r="B567">
        <v>521.29999999999995</v>
      </c>
      <c r="C567">
        <v>354.6</v>
      </c>
      <c r="D567">
        <v>1852.4</v>
      </c>
      <c r="E567">
        <v>1916.6</v>
      </c>
      <c r="F567" s="16">
        <f t="shared" si="130"/>
        <v>2373.6999999999998</v>
      </c>
      <c r="G567" s="16">
        <f t="shared" si="131"/>
        <v>2271.1999999999998</v>
      </c>
      <c r="H567" s="20">
        <f t="shared" si="132"/>
        <v>4.51303275801338</v>
      </c>
    </row>
    <row r="568" spans="1:9" x14ac:dyDescent="0.25">
      <c r="A568" s="5">
        <f t="shared" si="105"/>
        <v>42810</v>
      </c>
      <c r="B568">
        <v>496.5</v>
      </c>
      <c r="C568">
        <v>360.9</v>
      </c>
      <c r="D568">
        <v>1999.5</v>
      </c>
      <c r="E568">
        <v>1949.1</v>
      </c>
      <c r="F568" s="16">
        <f t="shared" si="130"/>
        <v>2496</v>
      </c>
      <c r="G568" s="16">
        <f t="shared" si="131"/>
        <v>2310</v>
      </c>
      <c r="H568" s="20">
        <f t="shared" si="132"/>
        <v>8.0519480519480435</v>
      </c>
    </row>
    <row r="569" spans="1:9" x14ac:dyDescent="0.25">
      <c r="A569" s="5">
        <f t="shared" si="105"/>
        <v>42817</v>
      </c>
      <c r="B569">
        <v>473.1</v>
      </c>
      <c r="C569">
        <v>318.10000000000002</v>
      </c>
      <c r="D569">
        <v>2024</v>
      </c>
      <c r="E569">
        <v>2032.6</v>
      </c>
      <c r="F569" s="16">
        <f t="shared" si="130"/>
        <v>2497.1</v>
      </c>
      <c r="G569" s="16">
        <f t="shared" si="131"/>
        <v>2350.6999999999998</v>
      </c>
      <c r="H569" s="20">
        <f t="shared" si="132"/>
        <v>6.2279321053303249</v>
      </c>
    </row>
    <row r="570" spans="1:9" x14ac:dyDescent="0.25">
      <c r="A570" s="5">
        <f t="shared" si="105"/>
        <v>42824</v>
      </c>
      <c r="B570">
        <v>404.9</v>
      </c>
      <c r="C570">
        <v>288.2</v>
      </c>
      <c r="D570">
        <v>2138.4</v>
      </c>
      <c r="E570">
        <v>2033.2</v>
      </c>
      <c r="F570" s="16">
        <f t="shared" si="130"/>
        <v>2543.3000000000002</v>
      </c>
      <c r="G570" s="16">
        <f t="shared" si="131"/>
        <v>2321.4</v>
      </c>
      <c r="H570" s="20">
        <f t="shared" si="132"/>
        <v>9.5588868786077299</v>
      </c>
    </row>
    <row r="571" spans="1:9" x14ac:dyDescent="0.25">
      <c r="A571" s="5">
        <f t="shared" si="105"/>
        <v>42831</v>
      </c>
      <c r="B571">
        <v>408.4</v>
      </c>
      <c r="C571">
        <v>288.3</v>
      </c>
      <c r="D571">
        <v>2198.8000000000002</v>
      </c>
      <c r="E571">
        <v>2033.2</v>
      </c>
      <c r="F571" s="16">
        <f t="shared" si="130"/>
        <v>2607.2000000000003</v>
      </c>
      <c r="G571" s="16">
        <f t="shared" si="131"/>
        <v>2321.5</v>
      </c>
      <c r="H571" s="20">
        <f t="shared" si="132"/>
        <v>12.30669825543831</v>
      </c>
    </row>
    <row r="572" spans="1:9" x14ac:dyDescent="0.25">
      <c r="A572" s="5">
        <f t="shared" si="105"/>
        <v>42838</v>
      </c>
      <c r="B572" s="16">
        <v>411</v>
      </c>
      <c r="C572">
        <v>351.6</v>
      </c>
      <c r="D572">
        <v>2268.1</v>
      </c>
      <c r="E572">
        <v>2067.8000000000002</v>
      </c>
      <c r="F572" s="16">
        <f t="shared" si="130"/>
        <v>2679.1</v>
      </c>
      <c r="G572" s="16">
        <f t="shared" si="131"/>
        <v>2419.4</v>
      </c>
      <c r="H572" s="20">
        <f t="shared" si="132"/>
        <v>10.734066297429102</v>
      </c>
    </row>
    <row r="573" spans="1:9" x14ac:dyDescent="0.25">
      <c r="A573" s="5">
        <f t="shared" si="105"/>
        <v>42845</v>
      </c>
      <c r="B573">
        <v>425.8</v>
      </c>
      <c r="C573">
        <v>298.60000000000002</v>
      </c>
      <c r="D573">
        <v>2335.4</v>
      </c>
      <c r="E573">
        <v>2158</v>
      </c>
      <c r="F573" s="16">
        <f t="shared" si="130"/>
        <v>2761.2000000000003</v>
      </c>
      <c r="G573" s="16">
        <f t="shared" si="131"/>
        <v>2456.6</v>
      </c>
      <c r="H573" s="20">
        <f t="shared" si="132"/>
        <v>12.399250997313382</v>
      </c>
    </row>
    <row r="574" spans="1:9" x14ac:dyDescent="0.25">
      <c r="A574" s="5">
        <f t="shared" si="105"/>
        <v>42852</v>
      </c>
      <c r="B574">
        <v>311.10000000000002</v>
      </c>
      <c r="C574">
        <v>262.60000000000002</v>
      </c>
      <c r="D574">
        <v>2451.1</v>
      </c>
      <c r="E574">
        <v>2222.1</v>
      </c>
      <c r="F574" s="16">
        <f t="shared" si="130"/>
        <v>2762.2</v>
      </c>
      <c r="G574" s="16">
        <f t="shared" si="131"/>
        <v>2484.6999999999998</v>
      </c>
      <c r="H574" s="20">
        <f t="shared" si="132"/>
        <v>11.168350303859631</v>
      </c>
      <c r="I574">
        <v>130.9</v>
      </c>
    </row>
    <row r="575" spans="1:9" x14ac:dyDescent="0.25">
      <c r="A575" s="5">
        <f t="shared" si="105"/>
        <v>42859</v>
      </c>
      <c r="B575">
        <v>239.6</v>
      </c>
      <c r="C575">
        <v>196.4</v>
      </c>
      <c r="D575">
        <v>2487.9</v>
      </c>
      <c r="E575">
        <v>2253.1999999999998</v>
      </c>
      <c r="F575" s="16">
        <f t="shared" si="130"/>
        <v>2727.5</v>
      </c>
      <c r="G575" s="16">
        <f t="shared" si="131"/>
        <v>2449.6</v>
      </c>
      <c r="H575" s="20">
        <f t="shared" si="132"/>
        <v>11.344709340300451</v>
      </c>
      <c r="I575">
        <v>166.3</v>
      </c>
    </row>
    <row r="576" spans="1:9" x14ac:dyDescent="0.25">
      <c r="A576" s="5">
        <f t="shared" ref="A576:A639" si="133">+A575+7</f>
        <v>42866</v>
      </c>
      <c r="B576">
        <v>239.6</v>
      </c>
      <c r="C576">
        <v>128.80000000000001</v>
      </c>
      <c r="D576">
        <v>2535.5</v>
      </c>
      <c r="E576">
        <v>2355.3000000000002</v>
      </c>
      <c r="F576" s="16">
        <f t="shared" si="130"/>
        <v>2775.1</v>
      </c>
      <c r="G576" s="16">
        <f t="shared" si="131"/>
        <v>2484.1000000000004</v>
      </c>
      <c r="H576" s="20">
        <f t="shared" si="132"/>
        <v>11.714504247010971</v>
      </c>
      <c r="I576">
        <v>242.6</v>
      </c>
    </row>
    <row r="577" spans="1:9" x14ac:dyDescent="0.25">
      <c r="A577" s="5">
        <f t="shared" si="133"/>
        <v>42873</v>
      </c>
      <c r="B577">
        <v>203.1</v>
      </c>
      <c r="C577">
        <v>128.80000000000001</v>
      </c>
      <c r="D577">
        <v>2628.3</v>
      </c>
      <c r="E577">
        <v>2390.1999999999998</v>
      </c>
      <c r="F577" s="16">
        <f t="shared" si="130"/>
        <v>2831.4</v>
      </c>
      <c r="G577" s="16">
        <f t="shared" si="131"/>
        <v>2519</v>
      </c>
      <c r="H577" s="20">
        <f t="shared" si="132"/>
        <v>12.401746724890828</v>
      </c>
      <c r="I577">
        <v>256.7</v>
      </c>
    </row>
    <row r="578" spans="1:9" x14ac:dyDescent="0.25">
      <c r="A578" s="5">
        <f t="shared" si="133"/>
        <v>42880</v>
      </c>
      <c r="B578">
        <v>127.3</v>
      </c>
      <c r="C578" s="16">
        <v>128</v>
      </c>
      <c r="D578">
        <v>2704.7</v>
      </c>
      <c r="E578">
        <v>2424.6</v>
      </c>
      <c r="F578" s="16">
        <f t="shared" si="130"/>
        <v>2832</v>
      </c>
      <c r="G578" s="16">
        <f t="shared" si="131"/>
        <v>2552.6</v>
      </c>
      <c r="H578" s="20">
        <f t="shared" si="132"/>
        <v>10.945702421060876</v>
      </c>
      <c r="I578">
        <v>360.8</v>
      </c>
    </row>
    <row r="579" spans="1:9" x14ac:dyDescent="0.25">
      <c r="A579" s="5">
        <f t="shared" si="133"/>
        <v>42887</v>
      </c>
      <c r="B579">
        <v>460.4</v>
      </c>
      <c r="C579">
        <v>307.2</v>
      </c>
      <c r="D579">
        <v>0</v>
      </c>
      <c r="E579">
        <v>0</v>
      </c>
      <c r="F579" s="16">
        <f t="shared" si="130"/>
        <v>460.4</v>
      </c>
      <c r="G579" s="16">
        <f t="shared" si="131"/>
        <v>307.2</v>
      </c>
      <c r="H579" s="20">
        <f t="shared" si="132"/>
        <v>49.869791666666671</v>
      </c>
      <c r="I579">
        <v>0</v>
      </c>
    </row>
    <row r="580" spans="1:9" x14ac:dyDescent="0.25">
      <c r="A580" s="5">
        <f t="shared" si="133"/>
        <v>42894</v>
      </c>
      <c r="B580">
        <v>430.4</v>
      </c>
      <c r="C580">
        <v>299.5</v>
      </c>
      <c r="D580">
        <v>30.9</v>
      </c>
      <c r="E580">
        <v>74.3</v>
      </c>
      <c r="F580" s="16">
        <f t="shared" si="130"/>
        <v>461.29999999999995</v>
      </c>
      <c r="G580" s="16">
        <f t="shared" si="131"/>
        <v>373.8</v>
      </c>
      <c r="H580" s="20">
        <f t="shared" si="132"/>
        <v>23.408239700374512</v>
      </c>
    </row>
    <row r="581" spans="1:9" x14ac:dyDescent="0.25">
      <c r="A581" s="5">
        <f t="shared" si="133"/>
        <v>42901</v>
      </c>
      <c r="B581">
        <v>553.79999999999995</v>
      </c>
      <c r="C581">
        <v>261.3</v>
      </c>
      <c r="D581">
        <v>104</v>
      </c>
      <c r="E581">
        <v>167.1</v>
      </c>
      <c r="F581" s="16">
        <f t="shared" si="130"/>
        <v>657.8</v>
      </c>
      <c r="G581" s="16">
        <f t="shared" si="131"/>
        <v>428.4</v>
      </c>
      <c r="H581" s="20">
        <f t="shared" si="132"/>
        <v>53.548085901027065</v>
      </c>
    </row>
    <row r="582" spans="1:9" x14ac:dyDescent="0.25">
      <c r="A582" s="5">
        <f t="shared" si="133"/>
        <v>42908</v>
      </c>
      <c r="B582">
        <v>553.4</v>
      </c>
      <c r="C582">
        <v>352</v>
      </c>
      <c r="D582">
        <v>175.8</v>
      </c>
      <c r="E582">
        <v>201.9</v>
      </c>
      <c r="F582" s="16">
        <f t="shared" si="130"/>
        <v>729.2</v>
      </c>
      <c r="G582" s="16">
        <f t="shared" si="131"/>
        <v>553.9</v>
      </c>
      <c r="H582" s="20">
        <f t="shared" si="132"/>
        <v>31.648311969669617</v>
      </c>
    </row>
    <row r="583" spans="1:9" x14ac:dyDescent="0.25">
      <c r="A583" s="5">
        <f t="shared" si="133"/>
        <v>42915</v>
      </c>
      <c r="B583">
        <v>554.6</v>
      </c>
      <c r="C583">
        <v>352</v>
      </c>
      <c r="D583">
        <v>188.2</v>
      </c>
      <c r="E583">
        <v>201.9</v>
      </c>
      <c r="F583" s="16">
        <f t="shared" si="130"/>
        <v>742.8</v>
      </c>
      <c r="G583" s="16">
        <f t="shared" si="131"/>
        <v>553.9</v>
      </c>
      <c r="H583" s="20">
        <f t="shared" si="132"/>
        <v>34.103628813865306</v>
      </c>
    </row>
    <row r="584" spans="1:9" x14ac:dyDescent="0.25">
      <c r="A584" s="5">
        <f t="shared" si="133"/>
        <v>42922</v>
      </c>
      <c r="B584">
        <v>666.3</v>
      </c>
      <c r="C584">
        <v>358.9</v>
      </c>
      <c r="D584">
        <v>188.2</v>
      </c>
      <c r="E584">
        <v>227.9</v>
      </c>
      <c r="F584" s="16">
        <f t="shared" si="130"/>
        <v>854.5</v>
      </c>
      <c r="G584" s="16">
        <f t="shared" si="131"/>
        <v>586.79999999999995</v>
      </c>
      <c r="H584" s="20">
        <f t="shared" si="132"/>
        <v>45.620313565098854</v>
      </c>
    </row>
    <row r="585" spans="1:9" x14ac:dyDescent="0.25">
      <c r="A585" s="5">
        <f t="shared" si="133"/>
        <v>42929</v>
      </c>
      <c r="B585">
        <v>640.1</v>
      </c>
      <c r="C585">
        <v>408.8</v>
      </c>
      <c r="D585">
        <v>261.5</v>
      </c>
      <c r="E585">
        <v>261.89999999999998</v>
      </c>
      <c r="F585" s="16">
        <f t="shared" si="130"/>
        <v>901.6</v>
      </c>
      <c r="G585" s="16">
        <f t="shared" si="131"/>
        <v>670.7</v>
      </c>
      <c r="H585" s="20">
        <f t="shared" si="132"/>
        <v>34.426718353958542</v>
      </c>
    </row>
    <row r="586" spans="1:9" x14ac:dyDescent="0.25">
      <c r="A586" s="5">
        <f t="shared" si="133"/>
        <v>42936</v>
      </c>
      <c r="B586">
        <v>580.70000000000005</v>
      </c>
      <c r="C586">
        <v>388.8</v>
      </c>
      <c r="D586">
        <v>347.9</v>
      </c>
      <c r="E586">
        <v>440.1</v>
      </c>
      <c r="F586" s="16">
        <f t="shared" si="130"/>
        <v>928.6</v>
      </c>
      <c r="G586" s="16">
        <f t="shared" si="131"/>
        <v>828.90000000000009</v>
      </c>
      <c r="H586" s="20">
        <f t="shared" si="132"/>
        <v>12.027988900953069</v>
      </c>
    </row>
    <row r="587" spans="1:9" x14ac:dyDescent="0.25">
      <c r="A587" s="5">
        <f t="shared" si="133"/>
        <v>42943</v>
      </c>
      <c r="B587">
        <v>516.1</v>
      </c>
      <c r="C587">
        <v>389.7</v>
      </c>
      <c r="D587">
        <v>394.3</v>
      </c>
      <c r="E587">
        <v>440.4</v>
      </c>
      <c r="F587" s="16">
        <f t="shared" si="130"/>
        <v>910.40000000000009</v>
      </c>
      <c r="G587" s="16">
        <f t="shared" si="131"/>
        <v>830.09999999999991</v>
      </c>
      <c r="H587" s="20">
        <f t="shared" si="132"/>
        <v>9.673533309239879</v>
      </c>
    </row>
    <row r="588" spans="1:9" x14ac:dyDescent="0.25">
      <c r="A588" s="5">
        <f t="shared" si="133"/>
        <v>42950</v>
      </c>
      <c r="B588">
        <v>362.7</v>
      </c>
      <c r="C588">
        <v>452.9</v>
      </c>
      <c r="D588">
        <v>549.6</v>
      </c>
      <c r="E588">
        <v>440.4</v>
      </c>
      <c r="F588" s="16">
        <f t="shared" si="130"/>
        <v>912.3</v>
      </c>
      <c r="G588" s="16">
        <f t="shared" si="131"/>
        <v>893.3</v>
      </c>
      <c r="H588" s="20">
        <f t="shared" si="132"/>
        <v>2.1269450352625174</v>
      </c>
    </row>
    <row r="589" spans="1:9" x14ac:dyDescent="0.25">
      <c r="A589" s="5">
        <f t="shared" si="133"/>
        <v>42957</v>
      </c>
      <c r="B589">
        <v>271.8</v>
      </c>
      <c r="C589">
        <v>354.7</v>
      </c>
      <c r="D589">
        <v>713.2</v>
      </c>
      <c r="E589">
        <v>567.9</v>
      </c>
      <c r="F589" s="16">
        <f t="shared" si="130"/>
        <v>985</v>
      </c>
      <c r="G589" s="16">
        <f t="shared" si="131"/>
        <v>922.59999999999991</v>
      </c>
      <c r="H589" s="20">
        <f t="shared" si="132"/>
        <v>6.7634944721439494</v>
      </c>
    </row>
    <row r="590" spans="1:9" x14ac:dyDescent="0.25">
      <c r="A590" s="5">
        <f t="shared" si="133"/>
        <v>42964</v>
      </c>
      <c r="B590" s="16">
        <v>307.39999999999998</v>
      </c>
      <c r="C590" s="16">
        <v>398</v>
      </c>
      <c r="D590">
        <v>713.9</v>
      </c>
      <c r="E590">
        <v>598.9</v>
      </c>
      <c r="F590" s="16">
        <f t="shared" si="130"/>
        <v>1021.3</v>
      </c>
      <c r="G590" s="16">
        <f t="shared" si="131"/>
        <v>996.9</v>
      </c>
      <c r="H590" s="20">
        <f t="shared" si="132"/>
        <v>2.4475875213160858</v>
      </c>
    </row>
    <row r="591" spans="1:9" x14ac:dyDescent="0.25">
      <c r="A591" s="5">
        <f t="shared" si="133"/>
        <v>42971</v>
      </c>
      <c r="B591" s="16">
        <v>382</v>
      </c>
      <c r="C591" s="16">
        <v>398</v>
      </c>
      <c r="D591">
        <v>738.9</v>
      </c>
      <c r="E591">
        <v>598.9</v>
      </c>
      <c r="F591" s="16">
        <f t="shared" si="130"/>
        <v>1120.9000000000001</v>
      </c>
      <c r="G591" s="16">
        <f t="shared" si="131"/>
        <v>996.9</v>
      </c>
      <c r="H591" s="20">
        <f t="shared" si="132"/>
        <v>12.438559534557147</v>
      </c>
    </row>
    <row r="592" spans="1:9" x14ac:dyDescent="0.25">
      <c r="A592" s="5">
        <f t="shared" si="133"/>
        <v>42978</v>
      </c>
      <c r="B592">
        <v>386.3</v>
      </c>
      <c r="C592">
        <v>422.6</v>
      </c>
      <c r="D592">
        <v>804</v>
      </c>
      <c r="E592">
        <v>599.5</v>
      </c>
      <c r="F592" s="16">
        <f t="shared" si="130"/>
        <v>1190.3</v>
      </c>
      <c r="G592" s="16">
        <f t="shared" si="131"/>
        <v>1022.1</v>
      </c>
      <c r="H592" s="20">
        <f t="shared" si="132"/>
        <v>16.456315429018687</v>
      </c>
    </row>
    <row r="593" spans="1:8" x14ac:dyDescent="0.25">
      <c r="A593" s="5">
        <f t="shared" si="133"/>
        <v>42985</v>
      </c>
      <c r="B593">
        <v>233.8</v>
      </c>
      <c r="C593">
        <v>481.5</v>
      </c>
      <c r="D593">
        <v>958</v>
      </c>
      <c r="E593">
        <v>631.9</v>
      </c>
      <c r="F593" s="16">
        <f t="shared" si="130"/>
        <v>1191.8</v>
      </c>
      <c r="G593" s="16">
        <f t="shared" si="131"/>
        <v>1113.4000000000001</v>
      </c>
      <c r="H593" s="20">
        <f t="shared" si="132"/>
        <v>7.0414945212861291</v>
      </c>
    </row>
    <row r="594" spans="1:8" x14ac:dyDescent="0.25">
      <c r="A594" s="5">
        <f t="shared" si="133"/>
        <v>42992</v>
      </c>
      <c r="B594">
        <v>266.3</v>
      </c>
      <c r="C594" s="16">
        <v>493</v>
      </c>
      <c r="D594">
        <v>958.2</v>
      </c>
      <c r="E594">
        <v>684.4</v>
      </c>
      <c r="F594" s="16">
        <f t="shared" si="130"/>
        <v>1224.5</v>
      </c>
      <c r="G594" s="16">
        <f t="shared" si="131"/>
        <v>1177.4000000000001</v>
      </c>
      <c r="H594" s="20">
        <f t="shared" si="132"/>
        <v>4.0003397316120237</v>
      </c>
    </row>
    <row r="595" spans="1:8" x14ac:dyDescent="0.25">
      <c r="A595" s="5">
        <f t="shared" si="133"/>
        <v>42999</v>
      </c>
      <c r="B595">
        <v>293.3</v>
      </c>
      <c r="C595">
        <v>434.7</v>
      </c>
      <c r="D595">
        <v>991.6</v>
      </c>
      <c r="E595">
        <v>744.5</v>
      </c>
      <c r="F595" s="16">
        <f t="shared" si="130"/>
        <v>1284.9000000000001</v>
      </c>
      <c r="G595" s="16">
        <f t="shared" si="131"/>
        <v>1179.2</v>
      </c>
      <c r="H595" s="20">
        <f t="shared" si="132"/>
        <v>8.9637042062415304</v>
      </c>
    </row>
    <row r="596" spans="1:8" x14ac:dyDescent="0.25">
      <c r="A596" s="5">
        <f t="shared" si="133"/>
        <v>43006</v>
      </c>
      <c r="B596">
        <v>287.89999999999998</v>
      </c>
      <c r="C596">
        <v>462.5</v>
      </c>
      <c r="D596">
        <v>1058.7</v>
      </c>
      <c r="E596">
        <v>814.5</v>
      </c>
      <c r="F596" s="16">
        <f t="shared" si="130"/>
        <v>1346.6</v>
      </c>
      <c r="G596" s="16">
        <f t="shared" si="131"/>
        <v>1277</v>
      </c>
      <c r="H596" s="20">
        <f t="shared" si="132"/>
        <v>5.4502740798747062</v>
      </c>
    </row>
    <row r="597" spans="1:8" x14ac:dyDescent="0.25">
      <c r="A597" s="5">
        <f t="shared" si="133"/>
        <v>43013</v>
      </c>
      <c r="B597">
        <v>281.2</v>
      </c>
      <c r="C597">
        <v>380.6</v>
      </c>
      <c r="D597">
        <v>1153.5</v>
      </c>
      <c r="E597">
        <v>935.7</v>
      </c>
      <c r="F597" s="16">
        <f t="shared" si="130"/>
        <v>1434.7</v>
      </c>
      <c r="G597" s="16">
        <f t="shared" si="131"/>
        <v>1316.3000000000002</v>
      </c>
      <c r="H597" s="20">
        <f t="shared" si="132"/>
        <v>8.9949099749297101</v>
      </c>
    </row>
    <row r="598" spans="1:8" x14ac:dyDescent="0.25">
      <c r="A598" s="5">
        <f t="shared" si="133"/>
        <v>43020</v>
      </c>
      <c r="B598">
        <v>312.10000000000002</v>
      </c>
      <c r="C598">
        <v>398.7</v>
      </c>
      <c r="D598">
        <v>1187.7</v>
      </c>
      <c r="E598">
        <v>998.1</v>
      </c>
      <c r="F598" s="16">
        <f t="shared" si="130"/>
        <v>1499.8000000000002</v>
      </c>
      <c r="G598" s="16">
        <f t="shared" si="131"/>
        <v>1396.8</v>
      </c>
      <c r="H598" s="20">
        <f t="shared" si="132"/>
        <v>7.3739977090492737</v>
      </c>
    </row>
    <row r="599" spans="1:8" x14ac:dyDescent="0.25">
      <c r="A599" s="5">
        <f t="shared" si="133"/>
        <v>43027</v>
      </c>
      <c r="B599">
        <v>449.5</v>
      </c>
      <c r="C599">
        <v>440.1</v>
      </c>
      <c r="D599">
        <v>1187.7</v>
      </c>
      <c r="E599">
        <v>1031.9000000000001</v>
      </c>
      <c r="F599" s="16">
        <f t="shared" si="130"/>
        <v>1637.2</v>
      </c>
      <c r="G599" s="16">
        <f t="shared" si="131"/>
        <v>1472</v>
      </c>
      <c r="H599" s="20">
        <f t="shared" si="132"/>
        <v>11.222826086956527</v>
      </c>
    </row>
    <row r="600" spans="1:8" x14ac:dyDescent="0.25">
      <c r="A600" s="5">
        <f t="shared" si="133"/>
        <v>43034</v>
      </c>
      <c r="B600">
        <v>449.5</v>
      </c>
      <c r="C600">
        <v>407.6</v>
      </c>
      <c r="D600">
        <v>1187.7</v>
      </c>
      <c r="E600">
        <v>1063.5999999999999</v>
      </c>
      <c r="F600" s="16">
        <f t="shared" si="130"/>
        <v>1637.2</v>
      </c>
      <c r="G600" s="16">
        <f t="shared" si="131"/>
        <v>1471.1999999999998</v>
      </c>
      <c r="H600" s="20">
        <f t="shared" si="132"/>
        <v>11.283306144643834</v>
      </c>
    </row>
    <row r="601" spans="1:8" x14ac:dyDescent="0.25">
      <c r="A601" s="5">
        <f t="shared" si="133"/>
        <v>43041</v>
      </c>
      <c r="B601">
        <v>450.2</v>
      </c>
      <c r="C601">
        <v>338.5</v>
      </c>
      <c r="D601">
        <v>1212.9000000000001</v>
      </c>
      <c r="E601">
        <v>1161.9000000000001</v>
      </c>
      <c r="F601" s="16">
        <f t="shared" si="130"/>
        <v>1663.1000000000001</v>
      </c>
      <c r="G601" s="16">
        <f t="shared" si="131"/>
        <v>1500.4</v>
      </c>
      <c r="H601" s="20">
        <f t="shared" si="132"/>
        <v>10.84377499333511</v>
      </c>
    </row>
    <row r="602" spans="1:8" x14ac:dyDescent="0.25">
      <c r="A602" s="5">
        <f t="shared" si="133"/>
        <v>43048</v>
      </c>
      <c r="B602">
        <v>551.9</v>
      </c>
      <c r="C602">
        <v>387.6</v>
      </c>
      <c r="D602">
        <v>1248</v>
      </c>
      <c r="E602">
        <v>1161.9000000000001</v>
      </c>
      <c r="F602" s="16">
        <f t="shared" si="130"/>
        <v>1799.9</v>
      </c>
      <c r="G602" s="16">
        <f t="shared" si="131"/>
        <v>1549.5</v>
      </c>
      <c r="H602" s="20">
        <f t="shared" si="132"/>
        <v>16.160051629557938</v>
      </c>
    </row>
    <row r="603" spans="1:8" x14ac:dyDescent="0.25">
      <c r="A603" s="5">
        <f t="shared" si="133"/>
        <v>43055</v>
      </c>
      <c r="B603">
        <v>620.20000000000005</v>
      </c>
      <c r="C603">
        <v>489.8</v>
      </c>
      <c r="D603">
        <v>1248</v>
      </c>
      <c r="E603">
        <v>1195.8</v>
      </c>
      <c r="F603" s="16">
        <f t="shared" si="130"/>
        <v>1868.2</v>
      </c>
      <c r="G603" s="16">
        <f t="shared" si="131"/>
        <v>1685.6</v>
      </c>
      <c r="H603" s="20">
        <f t="shared" si="132"/>
        <v>10.83293782629331</v>
      </c>
    </row>
    <row r="604" spans="1:8" x14ac:dyDescent="0.25">
      <c r="A604" s="5">
        <f t="shared" si="133"/>
        <v>43062</v>
      </c>
      <c r="B604">
        <v>591.4</v>
      </c>
      <c r="C604">
        <v>509.8</v>
      </c>
      <c r="D604">
        <v>1321.4</v>
      </c>
      <c r="E604">
        <v>1195.8</v>
      </c>
      <c r="F604" s="16">
        <f t="shared" si="130"/>
        <v>1912.8000000000002</v>
      </c>
      <c r="G604" s="16">
        <f t="shared" si="131"/>
        <v>1705.6</v>
      </c>
      <c r="H604" s="20">
        <f t="shared" si="132"/>
        <v>12.14821763602254</v>
      </c>
    </row>
    <row r="605" spans="1:8" x14ac:dyDescent="0.25">
      <c r="A605" s="5">
        <f t="shared" si="133"/>
        <v>43069</v>
      </c>
      <c r="B605">
        <v>618.4</v>
      </c>
      <c r="C605">
        <v>523.4</v>
      </c>
      <c r="D605">
        <v>1357.5</v>
      </c>
      <c r="E605">
        <v>1285.5</v>
      </c>
      <c r="F605" s="16">
        <f t="shared" si="130"/>
        <v>1975.9</v>
      </c>
      <c r="G605" s="16">
        <f t="shared" si="131"/>
        <v>1808.9</v>
      </c>
      <c r="H605" s="20">
        <f t="shared" si="132"/>
        <v>9.2321300237713455</v>
      </c>
    </row>
    <row r="606" spans="1:8" x14ac:dyDescent="0.25">
      <c r="A606" s="5">
        <f t="shared" si="133"/>
        <v>43076</v>
      </c>
      <c r="B606">
        <v>648.6</v>
      </c>
      <c r="C606">
        <v>561.6</v>
      </c>
      <c r="D606">
        <v>1357.5</v>
      </c>
      <c r="E606">
        <v>1285.5</v>
      </c>
      <c r="F606" s="16">
        <f t="shared" si="130"/>
        <v>2006.1</v>
      </c>
      <c r="G606" s="16">
        <f t="shared" si="131"/>
        <v>1847.1</v>
      </c>
      <c r="H606" s="20">
        <f t="shared" si="132"/>
        <v>8.6080883547182019</v>
      </c>
    </row>
    <row r="607" spans="1:8" x14ac:dyDescent="0.25">
      <c r="A607" s="5">
        <f t="shared" si="133"/>
        <v>43083</v>
      </c>
      <c r="B607">
        <v>749.5</v>
      </c>
      <c r="C607">
        <v>447.5</v>
      </c>
      <c r="D607">
        <v>1388.6</v>
      </c>
      <c r="E607">
        <v>1441.4</v>
      </c>
      <c r="F607" s="16">
        <f t="shared" si="130"/>
        <v>2138.1</v>
      </c>
      <c r="G607" s="16">
        <f t="shared" si="131"/>
        <v>1888.9</v>
      </c>
      <c r="H607" s="20">
        <f t="shared" si="132"/>
        <v>13.192863571390756</v>
      </c>
    </row>
    <row r="608" spans="1:8" x14ac:dyDescent="0.25">
      <c r="A608" s="5">
        <f t="shared" si="133"/>
        <v>43090</v>
      </c>
      <c r="B608">
        <v>648.79999999999995</v>
      </c>
      <c r="C608">
        <v>457.5</v>
      </c>
      <c r="D608">
        <v>1491</v>
      </c>
      <c r="E608">
        <v>1488.4</v>
      </c>
      <c r="F608" s="16">
        <f>+B608+D608</f>
        <v>2139.8000000000002</v>
      </c>
      <c r="G608" s="16">
        <f t="shared" si="131"/>
        <v>1945.9</v>
      </c>
      <c r="H608" s="20">
        <f t="shared" si="132"/>
        <v>9.9645408294362525</v>
      </c>
    </row>
    <row r="609" spans="1:8" x14ac:dyDescent="0.25">
      <c r="A609" s="5">
        <f t="shared" si="133"/>
        <v>43097</v>
      </c>
      <c r="B609" s="16">
        <v>616</v>
      </c>
      <c r="C609">
        <v>431.4</v>
      </c>
      <c r="D609">
        <v>1525.1</v>
      </c>
      <c r="E609">
        <v>1552.6</v>
      </c>
      <c r="F609" s="16">
        <f t="shared" si="130"/>
        <v>2141.1</v>
      </c>
      <c r="G609" s="16">
        <f t="shared" si="131"/>
        <v>1984</v>
      </c>
      <c r="H609" s="20">
        <f t="shared" si="132"/>
        <v>7.9183467741935409</v>
      </c>
    </row>
    <row r="610" spans="1:8" x14ac:dyDescent="0.25">
      <c r="A610" s="5">
        <f t="shared" si="133"/>
        <v>43104</v>
      </c>
      <c r="B610">
        <v>584.6</v>
      </c>
      <c r="C610">
        <v>431.4</v>
      </c>
      <c r="D610">
        <v>1557.5</v>
      </c>
      <c r="E610">
        <v>1552.6</v>
      </c>
      <c r="F610" s="16">
        <f t="shared" si="130"/>
        <v>2142.1</v>
      </c>
      <c r="G610" s="16">
        <f t="shared" si="131"/>
        <v>1984</v>
      </c>
      <c r="H610" s="20">
        <f t="shared" si="132"/>
        <v>7.9687499999999911</v>
      </c>
    </row>
    <row r="611" spans="1:8" x14ac:dyDescent="0.25">
      <c r="A611" s="5">
        <f t="shared" si="133"/>
        <v>43111</v>
      </c>
      <c r="B611">
        <v>617.1</v>
      </c>
      <c r="C611">
        <v>481.4</v>
      </c>
      <c r="D611">
        <v>1622.2</v>
      </c>
      <c r="E611">
        <v>1552.6</v>
      </c>
      <c r="F611" s="16">
        <f t="shared" si="130"/>
        <v>2239.3000000000002</v>
      </c>
      <c r="G611" s="16">
        <f t="shared" si="131"/>
        <v>2034</v>
      </c>
      <c r="H611" s="20">
        <f t="shared" si="132"/>
        <v>10.09341199606688</v>
      </c>
    </row>
    <row r="612" spans="1:8" x14ac:dyDescent="0.25">
      <c r="A612" s="5">
        <f t="shared" si="133"/>
        <v>43118</v>
      </c>
      <c r="B612">
        <v>662.1</v>
      </c>
      <c r="C612">
        <v>481.3</v>
      </c>
      <c r="D612">
        <v>1622.2</v>
      </c>
      <c r="E612">
        <v>1552.7</v>
      </c>
      <c r="F612" s="16">
        <f t="shared" si="130"/>
        <v>2284.3000000000002</v>
      </c>
      <c r="G612" s="16">
        <f t="shared" si="131"/>
        <v>2034</v>
      </c>
      <c r="H612" s="20">
        <f t="shared" si="132"/>
        <v>12.305801376597847</v>
      </c>
    </row>
    <row r="613" spans="1:8" x14ac:dyDescent="0.25">
      <c r="A613" s="5">
        <f t="shared" si="133"/>
        <v>43125</v>
      </c>
      <c r="B613">
        <v>652.20000000000005</v>
      </c>
      <c r="C613">
        <v>420.7</v>
      </c>
      <c r="D613">
        <v>1723.3</v>
      </c>
      <c r="E613">
        <v>1615.1</v>
      </c>
      <c r="F613" s="16">
        <f t="shared" si="130"/>
        <v>2375.5</v>
      </c>
      <c r="G613" s="16">
        <f t="shared" si="131"/>
        <v>2035.8</v>
      </c>
      <c r="H613" s="20">
        <f t="shared" si="132"/>
        <v>16.686314962177029</v>
      </c>
    </row>
    <row r="614" spans="1:8" x14ac:dyDescent="0.25">
      <c r="A614" s="5">
        <f t="shared" si="133"/>
        <v>43132</v>
      </c>
      <c r="B614">
        <v>577.6</v>
      </c>
      <c r="C614">
        <v>511.3</v>
      </c>
      <c r="D614">
        <v>1831.4</v>
      </c>
      <c r="E614">
        <v>1615.1</v>
      </c>
      <c r="F614" s="16">
        <f t="shared" si="130"/>
        <v>2409</v>
      </c>
      <c r="G614" s="16">
        <f t="shared" si="131"/>
        <v>2126.4</v>
      </c>
      <c r="H614" s="20">
        <f t="shared" si="132"/>
        <v>13.290067720090292</v>
      </c>
    </row>
    <row r="615" spans="1:8" x14ac:dyDescent="0.25">
      <c r="A615" s="5">
        <f t="shared" si="133"/>
        <v>43139</v>
      </c>
      <c r="B615">
        <v>557.9</v>
      </c>
      <c r="C615">
        <v>511.3</v>
      </c>
      <c r="D615">
        <v>1936</v>
      </c>
      <c r="E615">
        <v>1655.4</v>
      </c>
      <c r="F615" s="16">
        <f t="shared" si="130"/>
        <v>2493.9</v>
      </c>
      <c r="G615" s="16">
        <f t="shared" si="131"/>
        <v>2166.7000000000003</v>
      </c>
      <c r="H615" s="20">
        <f t="shared" si="132"/>
        <v>15.10130613375178</v>
      </c>
    </row>
    <row r="616" spans="1:8" x14ac:dyDescent="0.25">
      <c r="A616" s="5">
        <f t="shared" si="133"/>
        <v>43146</v>
      </c>
      <c r="B616">
        <v>545.5</v>
      </c>
      <c r="C616">
        <v>514.79999999999995</v>
      </c>
      <c r="D616">
        <v>2017</v>
      </c>
      <c r="E616">
        <v>1750.8</v>
      </c>
      <c r="F616" s="16">
        <f t="shared" si="130"/>
        <v>2562.5</v>
      </c>
      <c r="G616" s="16">
        <f t="shared" si="131"/>
        <v>2265.6</v>
      </c>
      <c r="H616" s="20">
        <f t="shared" si="132"/>
        <v>13.10469632768363</v>
      </c>
    </row>
    <row r="617" spans="1:8" x14ac:dyDescent="0.25">
      <c r="A617" s="5">
        <f t="shared" si="133"/>
        <v>43153</v>
      </c>
      <c r="B617">
        <v>540.5</v>
      </c>
      <c r="C617">
        <v>503.3</v>
      </c>
      <c r="D617">
        <v>2024.2</v>
      </c>
      <c r="E617">
        <v>1818.2</v>
      </c>
      <c r="F617" s="16">
        <f t="shared" si="130"/>
        <v>2564.6999999999998</v>
      </c>
      <c r="G617" s="16">
        <f t="shared" si="131"/>
        <v>2321.5</v>
      </c>
      <c r="H617" s="20">
        <f t="shared" si="132"/>
        <v>10.475985354296791</v>
      </c>
    </row>
    <row r="618" spans="1:8" x14ac:dyDescent="0.25">
      <c r="A618" s="5">
        <f t="shared" si="133"/>
        <v>43160</v>
      </c>
      <c r="B618">
        <v>540.5</v>
      </c>
      <c r="C618">
        <v>503.3</v>
      </c>
      <c r="D618">
        <v>2024.2</v>
      </c>
      <c r="E618">
        <v>1818.2</v>
      </c>
      <c r="F618" s="16">
        <f t="shared" si="130"/>
        <v>2564.6999999999998</v>
      </c>
      <c r="G618" s="16">
        <f t="shared" si="131"/>
        <v>2321.5</v>
      </c>
      <c r="H618" s="20">
        <f t="shared" si="132"/>
        <v>10.475985354296791</v>
      </c>
    </row>
    <row r="619" spans="1:8" x14ac:dyDescent="0.25">
      <c r="A619" s="5">
        <f t="shared" si="133"/>
        <v>43167</v>
      </c>
      <c r="B619">
        <v>565.29999999999995</v>
      </c>
      <c r="C619">
        <v>521.29999999999995</v>
      </c>
      <c r="D619">
        <v>2065.8000000000002</v>
      </c>
      <c r="E619">
        <v>1852.4</v>
      </c>
      <c r="F619" s="16">
        <f t="shared" si="130"/>
        <v>2631.1000000000004</v>
      </c>
      <c r="G619" s="16">
        <f t="shared" si="131"/>
        <v>2373.6999999999998</v>
      </c>
      <c r="H619" s="20">
        <f t="shared" si="132"/>
        <v>10.843830307115487</v>
      </c>
    </row>
    <row r="620" spans="1:8" x14ac:dyDescent="0.25">
      <c r="A620" s="5">
        <f t="shared" si="133"/>
        <v>43174</v>
      </c>
      <c r="B620">
        <v>550.29999999999995</v>
      </c>
      <c r="C620">
        <v>496.5</v>
      </c>
      <c r="D620">
        <v>2114.4</v>
      </c>
      <c r="E620">
        <v>1999.5</v>
      </c>
      <c r="F620" s="16">
        <f t="shared" si="130"/>
        <v>2664.7</v>
      </c>
      <c r="G620" s="16">
        <f t="shared" si="131"/>
        <v>2496</v>
      </c>
      <c r="H620" s="20">
        <f t="shared" si="132"/>
        <v>6.7588141025640924</v>
      </c>
    </row>
    <row r="621" spans="1:8" x14ac:dyDescent="0.25">
      <c r="A621" s="5">
        <f t="shared" si="133"/>
        <v>43181</v>
      </c>
      <c r="B621">
        <v>596.20000000000005</v>
      </c>
      <c r="C621">
        <v>473.1</v>
      </c>
      <c r="D621">
        <v>2174.3000000000002</v>
      </c>
      <c r="E621">
        <v>2024</v>
      </c>
      <c r="F621" s="16">
        <f t="shared" si="130"/>
        <v>2770.5</v>
      </c>
      <c r="G621" s="16">
        <f t="shared" si="131"/>
        <v>2497.1</v>
      </c>
      <c r="H621" s="20">
        <f t="shared" si="132"/>
        <v>10.948700492571394</v>
      </c>
    </row>
    <row r="622" spans="1:8" x14ac:dyDescent="0.25">
      <c r="A622" s="5">
        <f t="shared" si="133"/>
        <v>43188</v>
      </c>
      <c r="B622">
        <v>537.9</v>
      </c>
      <c r="C622">
        <v>404.9</v>
      </c>
      <c r="D622">
        <v>2233.9</v>
      </c>
      <c r="E622">
        <v>2138.4</v>
      </c>
      <c r="F622" s="16">
        <f t="shared" si="130"/>
        <v>2771.8</v>
      </c>
      <c r="G622" s="16">
        <f t="shared" si="131"/>
        <v>2543.3000000000002</v>
      </c>
      <c r="H622" s="20">
        <f t="shared" si="132"/>
        <v>8.9843903589824201</v>
      </c>
    </row>
    <row r="623" spans="1:8" x14ac:dyDescent="0.25">
      <c r="A623" s="5">
        <f t="shared" si="133"/>
        <v>43195</v>
      </c>
      <c r="B623">
        <v>556.79999999999995</v>
      </c>
      <c r="C623">
        <v>408.4</v>
      </c>
      <c r="D623">
        <v>2250.6</v>
      </c>
      <c r="E623">
        <v>2198.8000000000002</v>
      </c>
      <c r="F623" s="16">
        <f t="shared" si="130"/>
        <v>2807.3999999999996</v>
      </c>
      <c r="G623" s="16">
        <f t="shared" si="131"/>
        <v>2607.2000000000003</v>
      </c>
      <c r="H623" s="20">
        <f t="shared" si="132"/>
        <v>7.6787358085302015</v>
      </c>
    </row>
    <row r="624" spans="1:8" x14ac:dyDescent="0.25">
      <c r="A624" s="5">
        <f t="shared" si="133"/>
        <v>43202</v>
      </c>
      <c r="B624">
        <v>432.8</v>
      </c>
      <c r="C624" s="16">
        <v>411</v>
      </c>
      <c r="D624">
        <v>2309.6</v>
      </c>
      <c r="E624">
        <v>2268.1</v>
      </c>
      <c r="F624" s="16">
        <f t="shared" si="130"/>
        <v>2742.4</v>
      </c>
      <c r="G624" s="16">
        <f t="shared" si="131"/>
        <v>2679.1</v>
      </c>
      <c r="H624" s="20">
        <f t="shared" si="132"/>
        <v>2.3627337538725701</v>
      </c>
    </row>
    <row r="625" spans="1:9" x14ac:dyDescent="0.25">
      <c r="A625" s="5">
        <f t="shared" si="133"/>
        <v>43209</v>
      </c>
      <c r="B625">
        <v>537.5</v>
      </c>
      <c r="C625">
        <v>425.8</v>
      </c>
      <c r="D625">
        <v>2360.6</v>
      </c>
      <c r="E625">
        <v>2335.4</v>
      </c>
      <c r="F625" s="16">
        <f t="shared" si="130"/>
        <v>2898.1</v>
      </c>
      <c r="G625" s="16">
        <f t="shared" si="131"/>
        <v>2761.2000000000003</v>
      </c>
      <c r="H625" s="20">
        <f t="shared" si="132"/>
        <v>4.9579892800231562</v>
      </c>
    </row>
    <row r="626" spans="1:9" x14ac:dyDescent="0.25">
      <c r="A626" s="5">
        <f t="shared" si="133"/>
        <v>43216</v>
      </c>
      <c r="B626">
        <v>538.1</v>
      </c>
      <c r="C626">
        <v>311.10000000000002</v>
      </c>
      <c r="D626">
        <v>2360.6</v>
      </c>
      <c r="E626">
        <v>2451.1</v>
      </c>
      <c r="F626" s="16">
        <f t="shared" si="130"/>
        <v>2898.7</v>
      </c>
      <c r="G626" s="16">
        <f t="shared" si="131"/>
        <v>2762.2</v>
      </c>
      <c r="H626" s="20">
        <f t="shared" si="132"/>
        <v>4.9417131272174286</v>
      </c>
    </row>
    <row r="627" spans="1:9" x14ac:dyDescent="0.25">
      <c r="A627" s="5">
        <f t="shared" si="133"/>
        <v>43223</v>
      </c>
      <c r="B627">
        <v>449.1</v>
      </c>
      <c r="C627">
        <v>239.6</v>
      </c>
      <c r="D627">
        <v>2450.1</v>
      </c>
      <c r="E627">
        <v>2487.9</v>
      </c>
      <c r="F627" s="16">
        <f t="shared" ref="F627:F635" si="134">+B627+D627</f>
        <v>2899.2</v>
      </c>
      <c r="G627" s="16">
        <f t="shared" ref="G627:G635" si="135">+C627+E627</f>
        <v>2727.5</v>
      </c>
      <c r="H627" s="20">
        <f t="shared" ref="H627:H635" si="136">+(F627/G627-1)*100</f>
        <v>6.295142071494042</v>
      </c>
      <c r="I627">
        <v>176.6</v>
      </c>
    </row>
    <row r="628" spans="1:9" x14ac:dyDescent="0.25">
      <c r="A628" s="5">
        <f t="shared" si="133"/>
        <v>43230</v>
      </c>
      <c r="B628">
        <v>382.3</v>
      </c>
      <c r="C628">
        <v>239.6</v>
      </c>
      <c r="D628">
        <v>2545.6999999999998</v>
      </c>
      <c r="E628">
        <v>2535.5</v>
      </c>
      <c r="F628" s="16">
        <f t="shared" si="134"/>
        <v>2928</v>
      </c>
      <c r="G628" s="16">
        <f t="shared" si="135"/>
        <v>2775.1</v>
      </c>
      <c r="H628" s="20">
        <f t="shared" si="136"/>
        <v>5.5097113617527338</v>
      </c>
      <c r="I628">
        <v>224.6</v>
      </c>
    </row>
    <row r="629" spans="1:9" x14ac:dyDescent="0.25">
      <c r="A629" s="5">
        <f t="shared" si="133"/>
        <v>43237</v>
      </c>
      <c r="B629">
        <v>380.3</v>
      </c>
      <c r="C629">
        <v>203.1</v>
      </c>
      <c r="D629">
        <v>2547.8000000000002</v>
      </c>
      <c r="E629">
        <v>2628.3</v>
      </c>
      <c r="F629" s="16">
        <f t="shared" si="134"/>
        <v>2928.1000000000004</v>
      </c>
      <c r="G629" s="16">
        <f t="shared" si="135"/>
        <v>2831.4</v>
      </c>
      <c r="H629" s="20">
        <f t="shared" si="136"/>
        <v>3.4152715970897862</v>
      </c>
      <c r="I629" s="16">
        <v>280</v>
      </c>
    </row>
    <row r="630" spans="1:9" x14ac:dyDescent="0.25">
      <c r="A630" s="5">
        <f t="shared" si="133"/>
        <v>43244</v>
      </c>
      <c r="B630">
        <v>269.8</v>
      </c>
      <c r="C630">
        <v>127.3</v>
      </c>
      <c r="D630">
        <v>2660.8</v>
      </c>
      <c r="E630">
        <v>2704.7</v>
      </c>
      <c r="F630" s="16">
        <f t="shared" si="134"/>
        <v>2930.6000000000004</v>
      </c>
      <c r="G630" s="16">
        <f t="shared" si="135"/>
        <v>2832</v>
      </c>
      <c r="H630" s="20">
        <f t="shared" si="136"/>
        <v>3.4816384180791138</v>
      </c>
      <c r="I630">
        <v>360.4</v>
      </c>
    </row>
    <row r="631" spans="1:9" x14ac:dyDescent="0.25">
      <c r="A631" s="5">
        <f t="shared" si="133"/>
        <v>43251</v>
      </c>
      <c r="B631">
        <v>237.9</v>
      </c>
      <c r="C631">
        <v>44.2</v>
      </c>
      <c r="D631">
        <v>2692.7</v>
      </c>
      <c r="E631">
        <v>2819.7</v>
      </c>
      <c r="F631" s="16">
        <f t="shared" si="134"/>
        <v>2930.6</v>
      </c>
      <c r="G631" s="16">
        <f t="shared" si="135"/>
        <v>2863.8999999999996</v>
      </c>
      <c r="H631" s="20">
        <f t="shared" si="136"/>
        <v>2.3289919340759191</v>
      </c>
      <c r="I631">
        <v>602.79999999999995</v>
      </c>
    </row>
    <row r="632" spans="1:9" x14ac:dyDescent="0.25">
      <c r="A632" s="5">
        <f t="shared" si="133"/>
        <v>43258</v>
      </c>
      <c r="B632">
        <v>619.79999999999995</v>
      </c>
      <c r="C632">
        <v>430.4</v>
      </c>
      <c r="D632">
        <v>31.8</v>
      </c>
      <c r="E632">
        <v>30.9</v>
      </c>
      <c r="F632" s="16">
        <f t="shared" si="134"/>
        <v>651.59999999999991</v>
      </c>
      <c r="G632" s="16">
        <f t="shared" si="135"/>
        <v>461.29999999999995</v>
      </c>
      <c r="H632" s="20">
        <f t="shared" si="136"/>
        <v>41.252980706698452</v>
      </c>
    </row>
    <row r="633" spans="1:9" x14ac:dyDescent="0.25">
      <c r="A633" s="5">
        <f t="shared" si="133"/>
        <v>43265</v>
      </c>
      <c r="B633">
        <v>659.1</v>
      </c>
      <c r="C633">
        <v>553.79999999999995</v>
      </c>
      <c r="D633">
        <v>110.8</v>
      </c>
      <c r="E633">
        <v>104</v>
      </c>
      <c r="F633" s="16">
        <f t="shared" si="134"/>
        <v>769.9</v>
      </c>
      <c r="G633" s="16">
        <f t="shared" si="135"/>
        <v>657.8</v>
      </c>
      <c r="H633" s="20">
        <f t="shared" si="136"/>
        <v>17.041653998175743</v>
      </c>
    </row>
    <row r="634" spans="1:9" x14ac:dyDescent="0.25">
      <c r="A634" s="5">
        <f t="shared" si="133"/>
        <v>43272</v>
      </c>
      <c r="B634">
        <v>621.6</v>
      </c>
      <c r="C634">
        <v>553.4</v>
      </c>
      <c r="D634">
        <v>146.5</v>
      </c>
      <c r="E634">
        <v>175.8</v>
      </c>
      <c r="F634" s="16">
        <f t="shared" si="134"/>
        <v>768.1</v>
      </c>
      <c r="G634" s="16">
        <f t="shared" si="135"/>
        <v>729.2</v>
      </c>
      <c r="H634" s="20">
        <f t="shared" si="136"/>
        <v>5.3346132748217201</v>
      </c>
    </row>
    <row r="635" spans="1:9" x14ac:dyDescent="0.25">
      <c r="A635" s="5">
        <f t="shared" si="133"/>
        <v>43279</v>
      </c>
      <c r="B635">
        <v>645.9</v>
      </c>
      <c r="C635">
        <v>554.6</v>
      </c>
      <c r="D635">
        <v>175.5</v>
      </c>
      <c r="E635">
        <v>188.2</v>
      </c>
      <c r="F635" s="16">
        <f t="shared" si="134"/>
        <v>821.4</v>
      </c>
      <c r="G635" s="16">
        <f t="shared" si="135"/>
        <v>742.8</v>
      </c>
      <c r="H635" s="20">
        <f t="shared" si="136"/>
        <v>10.581583198707589</v>
      </c>
    </row>
    <row r="636" spans="1:9" x14ac:dyDescent="0.25">
      <c r="A636" s="5">
        <f t="shared" si="133"/>
        <v>43286</v>
      </c>
      <c r="B636">
        <v>612.20000000000005</v>
      </c>
      <c r="C636">
        <v>666.3</v>
      </c>
      <c r="D636">
        <v>208.7</v>
      </c>
      <c r="E636">
        <v>188.2</v>
      </c>
      <c r="F636" s="16">
        <f t="shared" ref="F636:F651" si="137">+B636+D636</f>
        <v>820.90000000000009</v>
      </c>
      <c r="G636" s="16">
        <f t="shared" ref="G636:G651" si="138">+C636+E636</f>
        <v>854.5</v>
      </c>
      <c r="H636" s="20">
        <f t="shared" ref="H636:H651" si="139">+(F636/G636-1)*100</f>
        <v>-3.9321240491515419</v>
      </c>
    </row>
    <row r="637" spans="1:9" x14ac:dyDescent="0.25">
      <c r="A637" s="5">
        <f t="shared" si="133"/>
        <v>43293</v>
      </c>
      <c r="B637">
        <v>531.29999999999995</v>
      </c>
      <c r="C637">
        <v>640.1</v>
      </c>
      <c r="D637">
        <v>309.60000000000002</v>
      </c>
      <c r="E637">
        <v>261.5</v>
      </c>
      <c r="F637" s="16">
        <f t="shared" si="137"/>
        <v>840.9</v>
      </c>
      <c r="G637" s="16">
        <f t="shared" si="138"/>
        <v>901.6</v>
      </c>
      <c r="H637" s="20">
        <f t="shared" si="139"/>
        <v>-6.7324755989352276</v>
      </c>
    </row>
    <row r="638" spans="1:9" x14ac:dyDescent="0.25">
      <c r="A638" s="5">
        <f t="shared" si="133"/>
        <v>43300</v>
      </c>
      <c r="B638" s="16">
        <v>503</v>
      </c>
      <c r="C638">
        <v>580.70000000000005</v>
      </c>
      <c r="D638">
        <v>389.9</v>
      </c>
      <c r="E638">
        <v>347.9</v>
      </c>
      <c r="F638" s="16">
        <f t="shared" si="137"/>
        <v>892.9</v>
      </c>
      <c r="G638" s="16">
        <f t="shared" si="138"/>
        <v>928.6</v>
      </c>
      <c r="H638" s="20">
        <f t="shared" si="139"/>
        <v>-3.8444970923971589</v>
      </c>
    </row>
    <row r="639" spans="1:9" x14ac:dyDescent="0.25">
      <c r="A639" s="5">
        <f t="shared" si="133"/>
        <v>43307</v>
      </c>
      <c r="B639">
        <v>479.4</v>
      </c>
      <c r="C639">
        <v>516.1</v>
      </c>
      <c r="D639">
        <v>403.6</v>
      </c>
      <c r="E639">
        <v>394.3</v>
      </c>
      <c r="F639" s="16">
        <f t="shared" si="137"/>
        <v>883</v>
      </c>
      <c r="G639" s="16">
        <f t="shared" si="138"/>
        <v>910.40000000000009</v>
      </c>
      <c r="H639" s="20">
        <f t="shared" si="139"/>
        <v>-3.0096660808435982</v>
      </c>
    </row>
    <row r="640" spans="1:9" x14ac:dyDescent="0.25">
      <c r="A640" s="5">
        <f t="shared" ref="A640:A703" si="140">+A639+7</f>
        <v>43314</v>
      </c>
      <c r="B640">
        <v>534.9</v>
      </c>
      <c r="C640">
        <v>362.7</v>
      </c>
      <c r="D640">
        <v>424.6</v>
      </c>
      <c r="E640">
        <v>549.6</v>
      </c>
      <c r="F640" s="16">
        <f t="shared" si="137"/>
        <v>959.5</v>
      </c>
      <c r="G640" s="16">
        <f t="shared" si="138"/>
        <v>912.3</v>
      </c>
      <c r="H640" s="20">
        <f t="shared" si="139"/>
        <v>5.173736709415766</v>
      </c>
    </row>
    <row r="641" spans="1:8" x14ac:dyDescent="0.25">
      <c r="A641" s="5">
        <f t="shared" si="140"/>
        <v>43321</v>
      </c>
      <c r="B641">
        <v>511.3</v>
      </c>
      <c r="C641">
        <v>271.8</v>
      </c>
      <c r="D641">
        <v>508.7</v>
      </c>
      <c r="E641">
        <v>713.2</v>
      </c>
      <c r="F641" s="16">
        <f t="shared" si="137"/>
        <v>1020</v>
      </c>
      <c r="G641" s="16">
        <f t="shared" si="138"/>
        <v>985</v>
      </c>
      <c r="H641" s="20">
        <f t="shared" si="139"/>
        <v>3.5532994923857864</v>
      </c>
    </row>
    <row r="642" spans="1:8" x14ac:dyDescent="0.25">
      <c r="A642" s="5">
        <f t="shared" si="140"/>
        <v>43328</v>
      </c>
      <c r="B642">
        <v>388.7</v>
      </c>
      <c r="C642">
        <v>307.39999999999998</v>
      </c>
      <c r="D642">
        <v>650.79999999999995</v>
      </c>
      <c r="E642">
        <v>713.9</v>
      </c>
      <c r="F642" s="16">
        <f t="shared" si="137"/>
        <v>1039.5</v>
      </c>
      <c r="G642" s="16">
        <f t="shared" si="138"/>
        <v>1021.3</v>
      </c>
      <c r="H642" s="20">
        <f t="shared" si="139"/>
        <v>1.7820424948594926</v>
      </c>
    </row>
    <row r="643" spans="1:8" x14ac:dyDescent="0.25">
      <c r="A643" s="5">
        <f t="shared" si="140"/>
        <v>43335</v>
      </c>
      <c r="B643">
        <v>417.8</v>
      </c>
      <c r="C643">
        <v>382</v>
      </c>
      <c r="D643">
        <v>712</v>
      </c>
      <c r="E643">
        <v>738.9</v>
      </c>
      <c r="F643" s="16">
        <f t="shared" si="137"/>
        <v>1129.8</v>
      </c>
      <c r="G643" s="16">
        <f t="shared" si="138"/>
        <v>1120.9000000000001</v>
      </c>
      <c r="H643" s="20">
        <f t="shared" si="139"/>
        <v>0.79400481755731445</v>
      </c>
    </row>
    <row r="644" spans="1:8" x14ac:dyDescent="0.25">
      <c r="A644" s="5">
        <f t="shared" si="140"/>
        <v>43342</v>
      </c>
      <c r="B644">
        <v>406.3</v>
      </c>
      <c r="C644">
        <v>386.3</v>
      </c>
      <c r="D644">
        <v>712</v>
      </c>
      <c r="E644">
        <v>804</v>
      </c>
      <c r="F644" s="16">
        <f t="shared" si="137"/>
        <v>1118.3</v>
      </c>
      <c r="G644" s="16">
        <f t="shared" si="138"/>
        <v>1190.3</v>
      </c>
      <c r="H644" s="20">
        <f t="shared" si="139"/>
        <v>-6.0488952364949995</v>
      </c>
    </row>
    <row r="645" spans="1:8" x14ac:dyDescent="0.25">
      <c r="A645" s="5">
        <f t="shared" si="140"/>
        <v>43349</v>
      </c>
      <c r="B645">
        <v>387.2</v>
      </c>
      <c r="C645">
        <v>233.8</v>
      </c>
      <c r="D645">
        <v>757.7</v>
      </c>
      <c r="E645">
        <v>958</v>
      </c>
      <c r="F645" s="16">
        <f t="shared" si="137"/>
        <v>1144.9000000000001</v>
      </c>
      <c r="G645" s="16">
        <f t="shared" si="138"/>
        <v>1191.8</v>
      </c>
      <c r="H645" s="20">
        <f t="shared" si="139"/>
        <v>-3.9352240308776487</v>
      </c>
    </row>
    <row r="646" spans="1:8" x14ac:dyDescent="0.25">
      <c r="A646" s="5">
        <f t="shared" si="140"/>
        <v>43356</v>
      </c>
      <c r="B646">
        <v>282.39999999999998</v>
      </c>
      <c r="C646">
        <v>266.3</v>
      </c>
      <c r="D646">
        <v>908.3</v>
      </c>
      <c r="E646">
        <v>958.2</v>
      </c>
      <c r="F646" s="16">
        <f t="shared" si="137"/>
        <v>1190.6999999999998</v>
      </c>
      <c r="G646" s="16">
        <f t="shared" si="138"/>
        <v>1224.5</v>
      </c>
      <c r="H646" s="20">
        <f t="shared" si="139"/>
        <v>-2.7603103307472621</v>
      </c>
    </row>
    <row r="647" spans="1:8" x14ac:dyDescent="0.25">
      <c r="A647" s="5">
        <f t="shared" si="140"/>
        <v>43363</v>
      </c>
      <c r="B647" s="16">
        <v>423</v>
      </c>
      <c r="C647">
        <v>293.3</v>
      </c>
      <c r="D647">
        <v>908.3</v>
      </c>
      <c r="E647">
        <v>991.6</v>
      </c>
      <c r="F647" s="16">
        <f t="shared" si="137"/>
        <v>1331.3</v>
      </c>
      <c r="G647" s="16">
        <f t="shared" si="138"/>
        <v>1284.9000000000001</v>
      </c>
      <c r="H647" s="20">
        <f t="shared" si="139"/>
        <v>3.6111759670013122</v>
      </c>
    </row>
    <row r="648" spans="1:8" x14ac:dyDescent="0.25">
      <c r="A648" s="5">
        <f t="shared" si="140"/>
        <v>43370</v>
      </c>
      <c r="B648">
        <v>412.7</v>
      </c>
      <c r="C648">
        <v>287.89999999999998</v>
      </c>
      <c r="D648">
        <v>949.6</v>
      </c>
      <c r="E648">
        <v>1058.7</v>
      </c>
      <c r="F648" s="16">
        <f t="shared" si="137"/>
        <v>1362.3</v>
      </c>
      <c r="G648" s="16">
        <f t="shared" si="138"/>
        <v>1346.6</v>
      </c>
      <c r="H648" s="20">
        <f t="shared" si="139"/>
        <v>1.1658993019456387</v>
      </c>
    </row>
    <row r="649" spans="1:8" x14ac:dyDescent="0.25">
      <c r="A649" s="5">
        <f t="shared" si="140"/>
        <v>43377</v>
      </c>
      <c r="B649">
        <v>382.6</v>
      </c>
      <c r="C649">
        <v>281.2</v>
      </c>
      <c r="D649">
        <v>979.9</v>
      </c>
      <c r="E649">
        <v>1153.5</v>
      </c>
      <c r="F649" s="16">
        <f t="shared" si="137"/>
        <v>1362.5</v>
      </c>
      <c r="G649" s="16">
        <f t="shared" si="138"/>
        <v>1434.7</v>
      </c>
      <c r="H649" s="20">
        <f t="shared" si="139"/>
        <v>-5.032410956994493</v>
      </c>
    </row>
    <row r="650" spans="1:8" x14ac:dyDescent="0.25">
      <c r="A650" s="5">
        <f t="shared" si="140"/>
        <v>43384</v>
      </c>
      <c r="B650" s="16">
        <v>409</v>
      </c>
      <c r="C650">
        <v>312.10000000000002</v>
      </c>
      <c r="D650">
        <v>1032.2</v>
      </c>
      <c r="E650">
        <v>1187.7</v>
      </c>
      <c r="F650" s="16">
        <f t="shared" si="137"/>
        <v>1441.2</v>
      </c>
      <c r="G650" s="16">
        <f t="shared" si="138"/>
        <v>1499.8000000000002</v>
      </c>
      <c r="H650" s="20">
        <f t="shared" si="139"/>
        <v>-3.9071876250166726</v>
      </c>
    </row>
    <row r="651" spans="1:8" x14ac:dyDescent="0.25">
      <c r="A651" s="5">
        <f t="shared" si="140"/>
        <v>43391</v>
      </c>
      <c r="B651">
        <v>430.8</v>
      </c>
      <c r="C651">
        <v>449.5</v>
      </c>
      <c r="D651">
        <v>1057.4000000000001</v>
      </c>
      <c r="E651">
        <v>1187.7</v>
      </c>
      <c r="F651" s="16">
        <f t="shared" si="137"/>
        <v>1488.2</v>
      </c>
      <c r="G651" s="16">
        <f t="shared" si="138"/>
        <v>1637.2</v>
      </c>
      <c r="H651" s="20">
        <f t="shared" si="139"/>
        <v>-9.1009039824089921</v>
      </c>
    </row>
    <row r="652" spans="1:8" x14ac:dyDescent="0.25">
      <c r="A652" s="5">
        <f t="shared" si="140"/>
        <v>43398</v>
      </c>
      <c r="B652" s="16">
        <v>448</v>
      </c>
      <c r="C652">
        <v>449.5</v>
      </c>
      <c r="D652">
        <v>1160.9000000000001</v>
      </c>
      <c r="E652">
        <v>1187.7</v>
      </c>
      <c r="F652" s="16">
        <f t="shared" ref="F652:F667" si="141">+B652+D652</f>
        <v>1608.9</v>
      </c>
      <c r="G652" s="16">
        <f t="shared" ref="G652:G667" si="142">+C652+E652</f>
        <v>1637.2</v>
      </c>
      <c r="H652" s="20">
        <f t="shared" ref="H652:H667" si="143">+(F652/G652-1)*100</f>
        <v>-1.7285609577327166</v>
      </c>
    </row>
    <row r="653" spans="1:8" x14ac:dyDescent="0.25">
      <c r="A653" s="5">
        <f t="shared" si="140"/>
        <v>43405</v>
      </c>
      <c r="B653">
        <v>522.1</v>
      </c>
      <c r="C653">
        <v>450.2</v>
      </c>
      <c r="D653">
        <v>1186.5</v>
      </c>
      <c r="E653">
        <v>1212.9000000000001</v>
      </c>
      <c r="F653" s="16">
        <f t="shared" si="141"/>
        <v>1708.6</v>
      </c>
      <c r="G653" s="16">
        <f t="shared" si="142"/>
        <v>1663.1000000000001</v>
      </c>
      <c r="H653" s="20">
        <f t="shared" si="143"/>
        <v>2.7358547291203017</v>
      </c>
    </row>
    <row r="654" spans="1:8" x14ac:dyDescent="0.25">
      <c r="A654" s="5">
        <f t="shared" si="140"/>
        <v>43412</v>
      </c>
      <c r="B654">
        <v>552.29999999999995</v>
      </c>
      <c r="C654">
        <v>551.9</v>
      </c>
      <c r="D654">
        <v>1217.0999999999999</v>
      </c>
      <c r="E654">
        <v>1248</v>
      </c>
      <c r="F654" s="16">
        <f t="shared" si="141"/>
        <v>1769.3999999999999</v>
      </c>
      <c r="G654" s="16">
        <f t="shared" si="142"/>
        <v>1799.9</v>
      </c>
      <c r="H654" s="20">
        <f t="shared" si="143"/>
        <v>-1.694538585476979</v>
      </c>
    </row>
    <row r="655" spans="1:8" x14ac:dyDescent="0.25">
      <c r="A655" s="5">
        <f t="shared" si="140"/>
        <v>43419</v>
      </c>
      <c r="B655">
        <v>479.6</v>
      </c>
      <c r="C655">
        <v>620.20000000000005</v>
      </c>
      <c r="D655">
        <v>1317.2</v>
      </c>
      <c r="E655">
        <v>1248</v>
      </c>
      <c r="F655" s="16">
        <f t="shared" si="141"/>
        <v>1796.8000000000002</v>
      </c>
      <c r="G655" s="16">
        <f t="shared" si="142"/>
        <v>1868.2</v>
      </c>
      <c r="H655" s="20">
        <f t="shared" si="143"/>
        <v>-3.8218606144952316</v>
      </c>
    </row>
    <row r="656" spans="1:8" x14ac:dyDescent="0.25">
      <c r="A656" s="5">
        <f t="shared" si="140"/>
        <v>43426</v>
      </c>
      <c r="B656">
        <v>485.4</v>
      </c>
      <c r="C656">
        <v>591.4</v>
      </c>
      <c r="D656">
        <v>1367.4</v>
      </c>
      <c r="E656">
        <v>1321.4</v>
      </c>
      <c r="F656" s="16">
        <f t="shared" si="141"/>
        <v>1852.8000000000002</v>
      </c>
      <c r="G656" s="16">
        <f t="shared" si="142"/>
        <v>1912.8000000000002</v>
      </c>
      <c r="H656" s="20">
        <f t="shared" si="143"/>
        <v>-3.1367628607277265</v>
      </c>
    </row>
    <row r="657" spans="1:8" x14ac:dyDescent="0.25">
      <c r="A657" s="5">
        <f t="shared" si="140"/>
        <v>43433</v>
      </c>
      <c r="B657">
        <v>444.1</v>
      </c>
      <c r="C657">
        <v>618.4</v>
      </c>
      <c r="D657">
        <v>1392.6</v>
      </c>
      <c r="E657">
        <v>1357.5</v>
      </c>
      <c r="F657" s="16">
        <f t="shared" si="141"/>
        <v>1836.6999999999998</v>
      </c>
      <c r="G657" s="16">
        <f t="shared" si="142"/>
        <v>1975.9</v>
      </c>
      <c r="H657" s="20">
        <f t="shared" si="143"/>
        <v>-7.0448909357761158</v>
      </c>
    </row>
    <row r="658" spans="1:8" x14ac:dyDescent="0.25">
      <c r="A658" s="5">
        <f t="shared" si="140"/>
        <v>43440</v>
      </c>
      <c r="B658">
        <v>514.70000000000005</v>
      </c>
      <c r="C658">
        <v>648.6</v>
      </c>
      <c r="D658">
        <v>1433.9</v>
      </c>
      <c r="E658">
        <v>1357.5</v>
      </c>
      <c r="F658" s="16">
        <f t="shared" si="141"/>
        <v>1948.6000000000001</v>
      </c>
      <c r="G658" s="16">
        <f t="shared" si="142"/>
        <v>2006.1</v>
      </c>
      <c r="H658" s="20">
        <f t="shared" si="143"/>
        <v>-2.866257913364223</v>
      </c>
    </row>
    <row r="659" spans="1:8" x14ac:dyDescent="0.25">
      <c r="A659" s="5">
        <f t="shared" si="140"/>
        <v>43447</v>
      </c>
      <c r="B659">
        <v>513.29999999999995</v>
      </c>
      <c r="C659">
        <v>749.5</v>
      </c>
      <c r="D659">
        <v>1506.6</v>
      </c>
      <c r="E659">
        <v>1388.6</v>
      </c>
      <c r="F659" s="16">
        <f t="shared" si="141"/>
        <v>2019.8999999999999</v>
      </c>
      <c r="G659" s="16">
        <f t="shared" si="142"/>
        <v>2138.1</v>
      </c>
      <c r="H659" s="20">
        <f t="shared" si="143"/>
        <v>-5.5282727655394996</v>
      </c>
    </row>
    <row r="660" spans="1:8" x14ac:dyDescent="0.25">
      <c r="A660" s="5">
        <f t="shared" si="140"/>
        <v>43454</v>
      </c>
      <c r="B660">
        <v>652.79999999999995</v>
      </c>
      <c r="C660">
        <v>648.79999999999995</v>
      </c>
      <c r="D660">
        <v>1506.6</v>
      </c>
      <c r="E660" s="16">
        <v>1491</v>
      </c>
      <c r="F660" s="16">
        <f t="shared" si="141"/>
        <v>2159.3999999999996</v>
      </c>
      <c r="G660" s="16">
        <f t="shared" si="142"/>
        <v>2139.8000000000002</v>
      </c>
      <c r="H660" s="20">
        <f t="shared" si="143"/>
        <v>0.91597345546310383</v>
      </c>
    </row>
    <row r="661" spans="1:8" x14ac:dyDescent="0.25">
      <c r="A661" s="5">
        <f t="shared" si="140"/>
        <v>43461</v>
      </c>
      <c r="B661" s="16">
        <v>589.29999999999995</v>
      </c>
      <c r="C661" s="16">
        <v>616</v>
      </c>
      <c r="D661" s="16">
        <v>1571</v>
      </c>
      <c r="E661">
        <v>1525.1</v>
      </c>
      <c r="F661" s="16">
        <f t="shared" si="141"/>
        <v>2160.3000000000002</v>
      </c>
      <c r="G661" s="16">
        <f t="shared" si="142"/>
        <v>2141.1</v>
      </c>
      <c r="H661" s="20">
        <f t="shared" si="143"/>
        <v>0.89673532296483671</v>
      </c>
    </row>
    <row r="662" spans="1:8" x14ac:dyDescent="0.25">
      <c r="A662" s="5">
        <f t="shared" si="140"/>
        <v>43468</v>
      </c>
      <c r="B662" s="16">
        <v>594</v>
      </c>
      <c r="C662" s="16">
        <v>584.6</v>
      </c>
      <c r="D662">
        <v>1571.9</v>
      </c>
      <c r="E662">
        <v>1557.5</v>
      </c>
      <c r="F662" s="16">
        <f t="shared" si="141"/>
        <v>2165.9</v>
      </c>
      <c r="G662" s="16">
        <f t="shared" si="142"/>
        <v>2142.1</v>
      </c>
      <c r="H662" s="20">
        <f t="shared" si="143"/>
        <v>1.1110592409317999</v>
      </c>
    </row>
    <row r="663" spans="1:8" x14ac:dyDescent="0.25">
      <c r="A663" s="5">
        <f t="shared" si="140"/>
        <v>43475</v>
      </c>
      <c r="B663" s="157">
        <v>0</v>
      </c>
      <c r="C663" s="157">
        <v>617.1</v>
      </c>
      <c r="D663" s="157">
        <v>0</v>
      </c>
      <c r="E663" s="157">
        <v>1622.2</v>
      </c>
      <c r="F663" s="170">
        <f t="shared" si="141"/>
        <v>0</v>
      </c>
      <c r="G663" s="16">
        <f t="shared" si="142"/>
        <v>2239.3000000000002</v>
      </c>
      <c r="H663" s="20">
        <f t="shared" si="143"/>
        <v>-100</v>
      </c>
    </row>
    <row r="664" spans="1:8" x14ac:dyDescent="0.25">
      <c r="A664" s="5">
        <f t="shared" si="140"/>
        <v>43482</v>
      </c>
      <c r="B664" s="157">
        <v>0</v>
      </c>
      <c r="C664" s="157">
        <v>662.1</v>
      </c>
      <c r="D664" s="157">
        <v>0</v>
      </c>
      <c r="E664" s="157">
        <v>1622.2</v>
      </c>
      <c r="F664" s="170">
        <f t="shared" si="141"/>
        <v>0</v>
      </c>
      <c r="G664" s="16">
        <f t="shared" si="142"/>
        <v>2284.3000000000002</v>
      </c>
      <c r="H664" s="20">
        <f t="shared" si="143"/>
        <v>-100</v>
      </c>
    </row>
    <row r="665" spans="1:8" x14ac:dyDescent="0.25">
      <c r="A665" s="5">
        <f t="shared" si="140"/>
        <v>43489</v>
      </c>
      <c r="B665" s="157">
        <v>0</v>
      </c>
      <c r="C665" s="157">
        <v>652.20000000000005</v>
      </c>
      <c r="D665" s="157">
        <v>0</v>
      </c>
      <c r="E665" s="157">
        <v>1723.3</v>
      </c>
      <c r="F665" s="170">
        <f t="shared" si="141"/>
        <v>0</v>
      </c>
      <c r="G665" s="16">
        <f t="shared" si="142"/>
        <v>2375.5</v>
      </c>
      <c r="H665" s="20">
        <f t="shared" si="143"/>
        <v>-100</v>
      </c>
    </row>
    <row r="666" spans="1:8" x14ac:dyDescent="0.25">
      <c r="A666" s="5">
        <f t="shared" si="140"/>
        <v>43496</v>
      </c>
      <c r="B666" s="157">
        <v>0</v>
      </c>
      <c r="C666" s="157">
        <v>577.6</v>
      </c>
      <c r="D666" s="157">
        <v>0</v>
      </c>
      <c r="E666" s="157">
        <v>1831.4</v>
      </c>
      <c r="F666" s="170">
        <f t="shared" si="141"/>
        <v>0</v>
      </c>
      <c r="G666" s="16">
        <f t="shared" si="142"/>
        <v>2409</v>
      </c>
      <c r="H666" s="20">
        <f t="shared" si="143"/>
        <v>-100</v>
      </c>
    </row>
    <row r="667" spans="1:8" x14ac:dyDescent="0.25">
      <c r="A667" s="5">
        <f t="shared" si="140"/>
        <v>43503</v>
      </c>
      <c r="B667" s="157">
        <v>0</v>
      </c>
      <c r="C667" s="157">
        <v>557.9</v>
      </c>
      <c r="D667" s="157">
        <v>0</v>
      </c>
      <c r="E667" s="170">
        <v>1936</v>
      </c>
      <c r="F667" s="170">
        <f t="shared" si="141"/>
        <v>0</v>
      </c>
      <c r="G667" s="16">
        <f t="shared" si="142"/>
        <v>2493.9</v>
      </c>
      <c r="H667" s="20">
        <f t="shared" si="143"/>
        <v>-100</v>
      </c>
    </row>
    <row r="668" spans="1:8" x14ac:dyDescent="0.25">
      <c r="A668" s="5">
        <f t="shared" si="140"/>
        <v>43510</v>
      </c>
      <c r="B668">
        <v>419.5</v>
      </c>
      <c r="C668">
        <v>545.5</v>
      </c>
      <c r="D668">
        <v>1993.7</v>
      </c>
      <c r="E668" s="16">
        <v>2017</v>
      </c>
      <c r="F668" s="16">
        <f t="shared" ref="F668:F675" si="144">+B668+D668</f>
        <v>2413.1999999999998</v>
      </c>
      <c r="G668" s="16">
        <f t="shared" ref="G668:G675" si="145">+C668+E668</f>
        <v>2562.5</v>
      </c>
      <c r="H668" s="20">
        <f t="shared" ref="H668:H675" si="146">+(F668/G668-1)*100</f>
        <v>-5.8263414634146411</v>
      </c>
    </row>
    <row r="669" spans="1:8" x14ac:dyDescent="0.25">
      <c r="A669" s="5">
        <f t="shared" si="140"/>
        <v>43517</v>
      </c>
      <c r="B669">
        <v>481.2</v>
      </c>
      <c r="C669">
        <v>540.5</v>
      </c>
      <c r="D669">
        <v>2004.2</v>
      </c>
      <c r="E669">
        <v>2024.2</v>
      </c>
      <c r="F669" s="16">
        <f t="shared" si="144"/>
        <v>2485.4</v>
      </c>
      <c r="G669" s="16">
        <f t="shared" si="145"/>
        <v>2564.6999999999998</v>
      </c>
      <c r="H669" s="20">
        <f t="shared" si="146"/>
        <v>-3.0919795687604723</v>
      </c>
    </row>
    <row r="670" spans="1:8" x14ac:dyDescent="0.25">
      <c r="A670" s="5">
        <f t="shared" si="140"/>
        <v>43524</v>
      </c>
      <c r="B670">
        <v>448.8</v>
      </c>
      <c r="C670">
        <v>574.20000000000005</v>
      </c>
      <c r="D670">
        <v>2030.5</v>
      </c>
      <c r="E670">
        <v>2056.6</v>
      </c>
      <c r="F670" s="16">
        <f t="shared" si="144"/>
        <v>2479.3000000000002</v>
      </c>
      <c r="G670" s="16">
        <f t="shared" si="145"/>
        <v>2630.8</v>
      </c>
      <c r="H670" s="20">
        <f t="shared" si="146"/>
        <v>-5.7587045765546634</v>
      </c>
    </row>
    <row r="671" spans="1:8" x14ac:dyDescent="0.25">
      <c r="A671" s="5">
        <f t="shared" si="140"/>
        <v>43531</v>
      </c>
      <c r="B671">
        <v>472.5</v>
      </c>
      <c r="C671">
        <v>565.29999999999995</v>
      </c>
      <c r="D671">
        <v>2069.1999999999998</v>
      </c>
      <c r="E671">
        <v>2065.8000000000002</v>
      </c>
      <c r="F671" s="16">
        <f t="shared" si="144"/>
        <v>2541.6999999999998</v>
      </c>
      <c r="G671" s="16">
        <f t="shared" si="145"/>
        <v>2631.1000000000004</v>
      </c>
      <c r="H671" s="20">
        <f t="shared" si="146"/>
        <v>-3.3978184029493597</v>
      </c>
    </row>
    <row r="672" spans="1:8" x14ac:dyDescent="0.25">
      <c r="A672" s="5">
        <f t="shared" si="140"/>
        <v>43538</v>
      </c>
      <c r="B672">
        <v>456.3</v>
      </c>
      <c r="C672">
        <v>550.29999999999995</v>
      </c>
      <c r="D672">
        <v>2123.9</v>
      </c>
      <c r="E672">
        <v>2114.4</v>
      </c>
      <c r="F672" s="16">
        <f t="shared" si="144"/>
        <v>2580.2000000000003</v>
      </c>
      <c r="G672" s="16">
        <f t="shared" si="145"/>
        <v>2664.7</v>
      </c>
      <c r="H672" s="20">
        <f t="shared" si="146"/>
        <v>-3.1710886778999359</v>
      </c>
    </row>
    <row r="673" spans="1:9" x14ac:dyDescent="0.25">
      <c r="A673" s="5">
        <f t="shared" si="140"/>
        <v>43545</v>
      </c>
      <c r="B673">
        <v>480.7</v>
      </c>
      <c r="C673">
        <v>596.20000000000005</v>
      </c>
      <c r="D673">
        <v>2175.1</v>
      </c>
      <c r="E673">
        <v>2174.3000000000002</v>
      </c>
      <c r="F673" s="16">
        <f t="shared" si="144"/>
        <v>2655.7999999999997</v>
      </c>
      <c r="G673" s="16">
        <f t="shared" si="145"/>
        <v>2770.5</v>
      </c>
      <c r="H673" s="20">
        <f t="shared" si="146"/>
        <v>-4.1400469229381116</v>
      </c>
    </row>
    <row r="674" spans="1:9" x14ac:dyDescent="0.25">
      <c r="A674" s="5">
        <f t="shared" si="140"/>
        <v>43552</v>
      </c>
      <c r="B674">
        <v>434.7</v>
      </c>
      <c r="C674">
        <v>537.9</v>
      </c>
      <c r="D674">
        <v>2222.8000000000002</v>
      </c>
      <c r="E674">
        <v>2233.9</v>
      </c>
      <c r="F674" s="16">
        <f t="shared" si="144"/>
        <v>2657.5</v>
      </c>
      <c r="G674" s="16">
        <f t="shared" si="145"/>
        <v>2771.8</v>
      </c>
      <c r="H674" s="20">
        <f t="shared" si="146"/>
        <v>-4.1236741467638449</v>
      </c>
    </row>
    <row r="675" spans="1:9" x14ac:dyDescent="0.25">
      <c r="A675" s="5">
        <f t="shared" si="140"/>
        <v>43559</v>
      </c>
      <c r="B675">
        <v>442.8</v>
      </c>
      <c r="C675">
        <v>556.79999999999995</v>
      </c>
      <c r="D675">
        <v>2264</v>
      </c>
      <c r="E675">
        <v>2250.6</v>
      </c>
      <c r="F675" s="16">
        <f t="shared" si="144"/>
        <v>2706.8</v>
      </c>
      <c r="G675" s="16">
        <f t="shared" si="145"/>
        <v>2807.3999999999996</v>
      </c>
      <c r="H675" s="20">
        <f t="shared" si="146"/>
        <v>-3.5833867635534422</v>
      </c>
    </row>
    <row r="676" spans="1:9" x14ac:dyDescent="0.25">
      <c r="A676" s="5">
        <f t="shared" si="140"/>
        <v>43566</v>
      </c>
      <c r="B676">
        <v>471.3</v>
      </c>
      <c r="C676">
        <v>432.8</v>
      </c>
      <c r="D676">
        <v>2266.9</v>
      </c>
      <c r="E676">
        <v>2309.6</v>
      </c>
      <c r="F676" s="16">
        <f t="shared" ref="F676:F704" si="147">+B676+D676</f>
        <v>2738.2000000000003</v>
      </c>
      <c r="G676" s="16">
        <f t="shared" ref="G676:G704" si="148">+C676+E676</f>
        <v>2742.4</v>
      </c>
      <c r="H676" s="20">
        <f t="shared" ref="H676:H704" si="149">+(F676/G676-1)*100</f>
        <v>-0.1531505250875087</v>
      </c>
    </row>
    <row r="677" spans="1:9" x14ac:dyDescent="0.25">
      <c r="A677" s="5">
        <f t="shared" si="140"/>
        <v>43573</v>
      </c>
      <c r="B677" s="16">
        <v>442</v>
      </c>
      <c r="C677">
        <v>537.5</v>
      </c>
      <c r="D677">
        <v>2297.8000000000002</v>
      </c>
      <c r="E677">
        <v>2360.6</v>
      </c>
      <c r="F677" s="16">
        <f t="shared" si="147"/>
        <v>2739.8</v>
      </c>
      <c r="G677" s="16">
        <f t="shared" si="148"/>
        <v>2898.1</v>
      </c>
      <c r="H677" s="20">
        <f t="shared" si="149"/>
        <v>-5.462199372002341</v>
      </c>
    </row>
    <row r="678" spans="1:9" x14ac:dyDescent="0.25">
      <c r="A678" s="5">
        <f t="shared" si="140"/>
        <v>43580</v>
      </c>
      <c r="B678">
        <v>392.6</v>
      </c>
      <c r="C678">
        <v>538.1</v>
      </c>
      <c r="D678">
        <v>2348</v>
      </c>
      <c r="E678">
        <v>2360.6</v>
      </c>
      <c r="F678" s="16">
        <f t="shared" si="147"/>
        <v>2740.6</v>
      </c>
      <c r="G678" s="16">
        <f t="shared" si="148"/>
        <v>2898.7</v>
      </c>
      <c r="H678" s="20">
        <f t="shared" si="149"/>
        <v>-5.4541691102908185</v>
      </c>
      <c r="I678">
        <v>133.4</v>
      </c>
    </row>
    <row r="679" spans="1:9" x14ac:dyDescent="0.25">
      <c r="A679" s="5">
        <f t="shared" si="140"/>
        <v>43587</v>
      </c>
      <c r="B679">
        <v>314.2</v>
      </c>
      <c r="C679">
        <v>449.1</v>
      </c>
      <c r="D679">
        <v>2427.3000000000002</v>
      </c>
      <c r="E679">
        <v>2450.1</v>
      </c>
      <c r="F679" s="16">
        <f t="shared" si="147"/>
        <v>2741.5</v>
      </c>
      <c r="G679" s="16">
        <f t="shared" si="148"/>
        <v>2899.2</v>
      </c>
      <c r="H679" s="20">
        <f t="shared" si="149"/>
        <v>-5.4394315673289118</v>
      </c>
      <c r="I679">
        <v>133.4</v>
      </c>
    </row>
    <row r="680" spans="1:9" x14ac:dyDescent="0.25">
      <c r="A680" s="5">
        <f t="shared" si="140"/>
        <v>43594</v>
      </c>
      <c r="B680">
        <v>210.1</v>
      </c>
      <c r="C680">
        <v>382.3</v>
      </c>
      <c r="D680">
        <v>2542.9</v>
      </c>
      <c r="E680">
        <v>2545.6999999999998</v>
      </c>
      <c r="F680" s="16">
        <f t="shared" si="147"/>
        <v>2753</v>
      </c>
      <c r="G680" s="16">
        <f t="shared" si="148"/>
        <v>2928</v>
      </c>
      <c r="H680" s="20">
        <f t="shared" si="149"/>
        <v>-5.9767759562841523</v>
      </c>
      <c r="I680">
        <v>165.8</v>
      </c>
    </row>
    <row r="681" spans="1:9" x14ac:dyDescent="0.25">
      <c r="A681" s="5">
        <f t="shared" si="140"/>
        <v>43601</v>
      </c>
      <c r="B681">
        <v>123.3</v>
      </c>
      <c r="C681">
        <v>380.3</v>
      </c>
      <c r="D681">
        <v>2630.4</v>
      </c>
      <c r="E681">
        <v>2547.8000000000002</v>
      </c>
      <c r="F681" s="16">
        <f t="shared" si="147"/>
        <v>2753.7000000000003</v>
      </c>
      <c r="G681" s="16">
        <f t="shared" si="148"/>
        <v>2928.1000000000004</v>
      </c>
      <c r="H681" s="20">
        <f t="shared" si="149"/>
        <v>-5.9560807349475775</v>
      </c>
      <c r="I681">
        <v>227.8</v>
      </c>
    </row>
    <row r="682" spans="1:9" x14ac:dyDescent="0.25">
      <c r="A682" s="5">
        <f t="shared" si="140"/>
        <v>43608</v>
      </c>
      <c r="B682">
        <v>123.3</v>
      </c>
      <c r="C682">
        <v>269.8</v>
      </c>
      <c r="D682">
        <v>2659.4</v>
      </c>
      <c r="E682">
        <v>2660.8</v>
      </c>
      <c r="F682" s="16">
        <f t="shared" si="147"/>
        <v>2782.7000000000003</v>
      </c>
      <c r="G682" s="16">
        <f t="shared" si="148"/>
        <v>2930.6000000000004</v>
      </c>
      <c r="H682" s="20">
        <f t="shared" si="149"/>
        <v>-5.0467481061898578</v>
      </c>
      <c r="I682">
        <v>310.39999999999998</v>
      </c>
    </row>
    <row r="683" spans="1:9" x14ac:dyDescent="0.25">
      <c r="A683" s="5">
        <f t="shared" si="140"/>
        <v>43615</v>
      </c>
      <c r="B683">
        <v>89.3</v>
      </c>
      <c r="C683">
        <v>237.9</v>
      </c>
      <c r="D683">
        <v>2695.4</v>
      </c>
      <c r="E683">
        <v>2692.7</v>
      </c>
      <c r="F683" s="16">
        <f t="shared" si="147"/>
        <v>2784.7000000000003</v>
      </c>
      <c r="G683" s="16">
        <f t="shared" si="148"/>
        <v>2930.6</v>
      </c>
      <c r="H683" s="20">
        <f t="shared" si="149"/>
        <v>-4.9785026956936989</v>
      </c>
      <c r="I683">
        <v>324.10000000000002</v>
      </c>
    </row>
    <row r="684" spans="1:9" x14ac:dyDescent="0.25">
      <c r="A684" s="5">
        <f t="shared" si="140"/>
        <v>43622</v>
      </c>
      <c r="B684">
        <v>478.1</v>
      </c>
      <c r="C684">
        <v>619.79999999999995</v>
      </c>
      <c r="D684">
        <v>46.4</v>
      </c>
      <c r="E684">
        <v>31.8</v>
      </c>
      <c r="F684" s="16">
        <f t="shared" si="147"/>
        <v>524.5</v>
      </c>
      <c r="G684" s="16">
        <f t="shared" si="148"/>
        <v>651.59999999999991</v>
      </c>
      <c r="H684" s="20">
        <f t="shared" si="149"/>
        <v>-19.505831798649464</v>
      </c>
    </row>
    <row r="685" spans="1:9" x14ac:dyDescent="0.25">
      <c r="A685" s="5">
        <f t="shared" si="140"/>
        <v>43629</v>
      </c>
      <c r="B685">
        <v>516.79999999999995</v>
      </c>
      <c r="C685">
        <v>659.1</v>
      </c>
      <c r="D685">
        <v>46.4</v>
      </c>
      <c r="E685">
        <v>110.8</v>
      </c>
      <c r="F685" s="16">
        <f t="shared" si="147"/>
        <v>563.19999999999993</v>
      </c>
      <c r="G685" s="16">
        <f t="shared" si="148"/>
        <v>769.9</v>
      </c>
      <c r="H685" s="20">
        <f t="shared" si="149"/>
        <v>-26.847642550980655</v>
      </c>
    </row>
    <row r="686" spans="1:9" x14ac:dyDescent="0.25">
      <c r="A686" s="5">
        <f t="shared" si="140"/>
        <v>43636</v>
      </c>
      <c r="B686">
        <v>541.29999999999995</v>
      </c>
      <c r="C686">
        <v>621.6</v>
      </c>
      <c r="D686">
        <v>103.4</v>
      </c>
      <c r="E686">
        <v>146.5</v>
      </c>
      <c r="F686" s="16">
        <f t="shared" si="147"/>
        <v>644.69999999999993</v>
      </c>
      <c r="G686" s="16">
        <f t="shared" si="148"/>
        <v>768.1</v>
      </c>
      <c r="H686" s="20">
        <f t="shared" si="149"/>
        <v>-16.065616456190611</v>
      </c>
    </row>
    <row r="687" spans="1:9" x14ac:dyDescent="0.25">
      <c r="A687" s="5">
        <f t="shared" si="140"/>
        <v>43643</v>
      </c>
      <c r="B687">
        <v>507.3</v>
      </c>
      <c r="C687">
        <v>645.9</v>
      </c>
      <c r="D687">
        <v>139.19999999999999</v>
      </c>
      <c r="E687">
        <v>175.5</v>
      </c>
      <c r="F687" s="16">
        <f t="shared" si="147"/>
        <v>646.5</v>
      </c>
      <c r="G687" s="16">
        <f t="shared" si="148"/>
        <v>821.4</v>
      </c>
      <c r="H687" s="20">
        <f t="shared" si="149"/>
        <v>-21.292914536157781</v>
      </c>
    </row>
    <row r="688" spans="1:9" x14ac:dyDescent="0.25">
      <c r="A688" s="5">
        <f t="shared" si="140"/>
        <v>43650</v>
      </c>
      <c r="B688">
        <v>434.8</v>
      </c>
      <c r="C688">
        <v>612.20000000000005</v>
      </c>
      <c r="D688">
        <v>198.8</v>
      </c>
      <c r="E688">
        <v>208.7</v>
      </c>
      <c r="F688" s="16">
        <f t="shared" si="147"/>
        <v>633.6</v>
      </c>
      <c r="G688" s="16">
        <f t="shared" si="148"/>
        <v>820.90000000000009</v>
      </c>
      <c r="H688" s="20">
        <f t="shared" si="149"/>
        <v>-22.816421001340004</v>
      </c>
    </row>
    <row r="689" spans="1:8" x14ac:dyDescent="0.25">
      <c r="A689" s="5">
        <f t="shared" si="140"/>
        <v>43657</v>
      </c>
      <c r="B689">
        <v>394.1</v>
      </c>
      <c r="C689">
        <v>531.29999999999995</v>
      </c>
      <c r="D689">
        <v>241.4</v>
      </c>
      <c r="E689">
        <v>309.60000000000002</v>
      </c>
      <c r="F689" s="16">
        <f t="shared" si="147"/>
        <v>635.5</v>
      </c>
      <c r="G689" s="16">
        <f t="shared" si="148"/>
        <v>840.9</v>
      </c>
      <c r="H689" s="20">
        <f t="shared" si="149"/>
        <v>-24.426210013081217</v>
      </c>
    </row>
    <row r="690" spans="1:8" x14ac:dyDescent="0.25">
      <c r="A690" s="5">
        <f t="shared" si="140"/>
        <v>43664</v>
      </c>
      <c r="B690">
        <v>537.29999999999995</v>
      </c>
      <c r="C690">
        <v>503</v>
      </c>
      <c r="D690">
        <v>241.4</v>
      </c>
      <c r="E690">
        <v>389.9</v>
      </c>
      <c r="F690" s="16">
        <f t="shared" si="147"/>
        <v>778.69999999999993</v>
      </c>
      <c r="G690" s="16">
        <f t="shared" si="148"/>
        <v>892.9</v>
      </c>
      <c r="H690" s="20">
        <f t="shared" si="149"/>
        <v>-12.789786090267674</v>
      </c>
    </row>
    <row r="691" spans="1:8" x14ac:dyDescent="0.25">
      <c r="A691" s="5">
        <f t="shared" si="140"/>
        <v>43671</v>
      </c>
      <c r="B691">
        <v>555.5</v>
      </c>
      <c r="C691">
        <v>479.4</v>
      </c>
      <c r="D691">
        <v>274.5</v>
      </c>
      <c r="E691">
        <v>403.6</v>
      </c>
      <c r="F691" s="16">
        <f t="shared" si="147"/>
        <v>830</v>
      </c>
      <c r="G691" s="16">
        <f t="shared" si="148"/>
        <v>883</v>
      </c>
      <c r="H691" s="20">
        <f t="shared" si="149"/>
        <v>-6.00226500566251</v>
      </c>
    </row>
    <row r="692" spans="1:8" x14ac:dyDescent="0.25">
      <c r="A692" s="5">
        <f t="shared" si="140"/>
        <v>43678</v>
      </c>
      <c r="B692">
        <v>615.9</v>
      </c>
      <c r="C692">
        <v>534.9</v>
      </c>
      <c r="D692">
        <v>282.60000000000002</v>
      </c>
      <c r="E692">
        <v>424.6</v>
      </c>
      <c r="F692" s="16">
        <f t="shared" si="147"/>
        <v>898.5</v>
      </c>
      <c r="G692" s="16">
        <f t="shared" si="148"/>
        <v>959.5</v>
      </c>
      <c r="H692" s="20">
        <f t="shared" si="149"/>
        <v>-6.357477853048465</v>
      </c>
    </row>
    <row r="693" spans="1:8" x14ac:dyDescent="0.25">
      <c r="A693" s="5">
        <f t="shared" si="140"/>
        <v>43685</v>
      </c>
      <c r="B693">
        <v>619.1</v>
      </c>
      <c r="C693">
        <v>511.3</v>
      </c>
      <c r="D693">
        <v>386.2</v>
      </c>
      <c r="E693">
        <v>508.7</v>
      </c>
      <c r="F693" s="16">
        <f t="shared" si="147"/>
        <v>1005.3</v>
      </c>
      <c r="G693" s="16">
        <f t="shared" si="148"/>
        <v>1020</v>
      </c>
      <c r="H693" s="20">
        <f t="shared" si="149"/>
        <v>-1.4411764705882346</v>
      </c>
    </row>
    <row r="694" spans="1:8" x14ac:dyDescent="0.25">
      <c r="A694" s="5">
        <f t="shared" si="140"/>
        <v>43692</v>
      </c>
      <c r="B694">
        <v>506.1</v>
      </c>
      <c r="C694">
        <v>388.7</v>
      </c>
      <c r="D694">
        <v>500.9</v>
      </c>
      <c r="E694">
        <v>650.79999999999995</v>
      </c>
      <c r="F694" s="16">
        <f t="shared" si="147"/>
        <v>1007</v>
      </c>
      <c r="G694" s="16">
        <f t="shared" si="148"/>
        <v>1039.5</v>
      </c>
      <c r="H694" s="20">
        <f t="shared" si="149"/>
        <v>-3.1265031265031218</v>
      </c>
    </row>
    <row r="695" spans="1:8" x14ac:dyDescent="0.25">
      <c r="A695" s="5">
        <f t="shared" si="140"/>
        <v>43699</v>
      </c>
      <c r="B695">
        <v>498.7</v>
      </c>
      <c r="C695">
        <v>417.8</v>
      </c>
      <c r="D695">
        <v>577.5</v>
      </c>
      <c r="E695">
        <v>712</v>
      </c>
      <c r="F695" s="16">
        <f t="shared" si="147"/>
        <v>1076.2</v>
      </c>
      <c r="G695" s="16">
        <f t="shared" si="148"/>
        <v>1129.8</v>
      </c>
      <c r="H695" s="20">
        <f t="shared" si="149"/>
        <v>-4.7442025137192312</v>
      </c>
    </row>
    <row r="696" spans="1:8" x14ac:dyDescent="0.25">
      <c r="A696" s="5">
        <f t="shared" si="140"/>
        <v>43706</v>
      </c>
      <c r="B696">
        <v>526.70000000000005</v>
      </c>
      <c r="C696">
        <v>406.3</v>
      </c>
      <c r="D696">
        <v>577.5</v>
      </c>
      <c r="E696">
        <v>712</v>
      </c>
      <c r="F696" s="16">
        <f t="shared" si="147"/>
        <v>1104.2</v>
      </c>
      <c r="G696" s="16">
        <f t="shared" si="148"/>
        <v>1118.3</v>
      </c>
      <c r="H696" s="20">
        <f t="shared" si="149"/>
        <v>-1.2608423499955168</v>
      </c>
    </row>
    <row r="697" spans="1:8" x14ac:dyDescent="0.25">
      <c r="A697" s="5">
        <f t="shared" si="140"/>
        <v>43713</v>
      </c>
      <c r="B697">
        <v>540.1</v>
      </c>
      <c r="C697">
        <v>387.2</v>
      </c>
      <c r="D697">
        <v>615.1</v>
      </c>
      <c r="E697">
        <v>757.7</v>
      </c>
      <c r="F697" s="16">
        <f t="shared" si="147"/>
        <v>1155.2</v>
      </c>
      <c r="G697" s="16">
        <f t="shared" si="148"/>
        <v>1144.9000000000001</v>
      </c>
      <c r="H697" s="20">
        <f t="shared" si="149"/>
        <v>0.89964189012139428</v>
      </c>
    </row>
    <row r="698" spans="1:8" x14ac:dyDescent="0.25">
      <c r="A698" s="5">
        <f t="shared" si="140"/>
        <v>43720</v>
      </c>
      <c r="B698">
        <v>509.1</v>
      </c>
      <c r="C698">
        <v>282.39999999999998</v>
      </c>
      <c r="D698">
        <v>647.20000000000005</v>
      </c>
      <c r="E698">
        <v>908.3</v>
      </c>
      <c r="F698" s="16">
        <f t="shared" si="147"/>
        <v>1156.3000000000002</v>
      </c>
      <c r="G698" s="16">
        <f t="shared" si="148"/>
        <v>1190.6999999999998</v>
      </c>
      <c r="H698" s="20">
        <f t="shared" si="149"/>
        <v>-2.88905685731079</v>
      </c>
    </row>
    <row r="699" spans="1:8" x14ac:dyDescent="0.25">
      <c r="A699" s="5">
        <f t="shared" si="140"/>
        <v>43727</v>
      </c>
      <c r="B699">
        <v>553.29999999999995</v>
      </c>
      <c r="C699">
        <v>423</v>
      </c>
      <c r="D699">
        <v>706.5</v>
      </c>
      <c r="E699">
        <v>908.3</v>
      </c>
      <c r="F699" s="16">
        <f t="shared" si="147"/>
        <v>1259.8</v>
      </c>
      <c r="G699" s="16">
        <f t="shared" si="148"/>
        <v>1331.3</v>
      </c>
      <c r="H699" s="20">
        <f t="shared" si="149"/>
        <v>-5.3706903027116333</v>
      </c>
    </row>
    <row r="700" spans="1:8" x14ac:dyDescent="0.25">
      <c r="A700" s="5">
        <f t="shared" si="140"/>
        <v>43734</v>
      </c>
      <c r="B700">
        <v>569.70000000000005</v>
      </c>
      <c r="C700">
        <v>412.7</v>
      </c>
      <c r="D700">
        <v>746.9</v>
      </c>
      <c r="E700">
        <v>949.6</v>
      </c>
      <c r="F700" s="16">
        <f t="shared" si="147"/>
        <v>1316.6</v>
      </c>
      <c r="G700" s="16">
        <f t="shared" si="148"/>
        <v>1362.3</v>
      </c>
      <c r="H700" s="20">
        <f t="shared" si="149"/>
        <v>-3.3546208617778794</v>
      </c>
    </row>
    <row r="701" spans="1:8" x14ac:dyDescent="0.25">
      <c r="A701" s="5">
        <f t="shared" si="140"/>
        <v>43741</v>
      </c>
      <c r="B701">
        <v>535.5</v>
      </c>
      <c r="C701">
        <v>382.6</v>
      </c>
      <c r="D701">
        <v>782.6</v>
      </c>
      <c r="E701">
        <v>979.9</v>
      </c>
      <c r="F701" s="16">
        <f t="shared" si="147"/>
        <v>1318.1</v>
      </c>
      <c r="G701" s="16">
        <f t="shared" si="148"/>
        <v>1362.5</v>
      </c>
      <c r="H701" s="20">
        <f t="shared" si="149"/>
        <v>-3.2587155963302861</v>
      </c>
    </row>
    <row r="702" spans="1:8" x14ac:dyDescent="0.25">
      <c r="A702" s="5">
        <f t="shared" si="140"/>
        <v>43748</v>
      </c>
      <c r="B702">
        <v>458.8</v>
      </c>
      <c r="C702">
        <v>409</v>
      </c>
      <c r="D702">
        <v>901.4</v>
      </c>
      <c r="E702">
        <v>1032.2</v>
      </c>
      <c r="F702" s="16">
        <f t="shared" si="147"/>
        <v>1360.2</v>
      </c>
      <c r="G702" s="16">
        <f t="shared" si="148"/>
        <v>1441.2</v>
      </c>
      <c r="H702" s="20">
        <f t="shared" si="149"/>
        <v>-5.6203164029975046</v>
      </c>
    </row>
    <row r="703" spans="1:8" x14ac:dyDescent="0.25">
      <c r="A703" s="5">
        <f t="shared" si="140"/>
        <v>43755</v>
      </c>
      <c r="B703">
        <v>420.1</v>
      </c>
      <c r="C703">
        <v>430.8</v>
      </c>
      <c r="D703">
        <v>978.7</v>
      </c>
      <c r="E703">
        <v>1057.4000000000001</v>
      </c>
      <c r="F703" s="16">
        <f t="shared" si="147"/>
        <v>1398.8000000000002</v>
      </c>
      <c r="G703" s="16">
        <f t="shared" si="148"/>
        <v>1488.2</v>
      </c>
      <c r="H703" s="20">
        <f t="shared" si="149"/>
        <v>-6.0072570891009143</v>
      </c>
    </row>
    <row r="704" spans="1:8" x14ac:dyDescent="0.25">
      <c r="A704" s="5">
        <f t="shared" ref="A704:A767" si="150">+A703+7</f>
        <v>43762</v>
      </c>
      <c r="B704">
        <v>469.8</v>
      </c>
      <c r="C704">
        <v>448</v>
      </c>
      <c r="D704">
        <v>1046.8</v>
      </c>
      <c r="E704">
        <v>1160.9000000000001</v>
      </c>
      <c r="F704" s="16">
        <f t="shared" si="147"/>
        <v>1516.6</v>
      </c>
      <c r="G704" s="16">
        <f t="shared" si="148"/>
        <v>1608.9</v>
      </c>
      <c r="H704" s="20">
        <f t="shared" si="149"/>
        <v>-5.7368388339859688</v>
      </c>
    </row>
    <row r="705" spans="1:10" x14ac:dyDescent="0.25">
      <c r="A705" s="5">
        <f t="shared" si="150"/>
        <v>43769</v>
      </c>
      <c r="B705" s="16">
        <v>414</v>
      </c>
      <c r="C705">
        <v>522.1</v>
      </c>
      <c r="D705">
        <v>1132.4000000000001</v>
      </c>
      <c r="E705">
        <v>1186.5</v>
      </c>
      <c r="F705" s="16">
        <f t="shared" ref="F705:F768" si="151">+B705+D705</f>
        <v>1546.4</v>
      </c>
      <c r="G705" s="16">
        <f t="shared" ref="G705:G768" si="152">+C705+E705</f>
        <v>1708.6</v>
      </c>
      <c r="H705" s="20">
        <f t="shared" ref="H705:H768" si="153">+(F705/G705-1)*100</f>
        <v>-9.4931522884232571</v>
      </c>
    </row>
    <row r="706" spans="1:10" x14ac:dyDescent="0.25">
      <c r="A706" s="5">
        <f t="shared" si="150"/>
        <v>43776</v>
      </c>
      <c r="B706">
        <v>408.6</v>
      </c>
      <c r="C706">
        <v>552.29999999999995</v>
      </c>
      <c r="D706">
        <v>1165</v>
      </c>
      <c r="E706">
        <v>1217.0999999999999</v>
      </c>
      <c r="F706" s="16">
        <f t="shared" si="151"/>
        <v>1573.6</v>
      </c>
      <c r="G706" s="16">
        <f t="shared" si="152"/>
        <v>1769.3999999999999</v>
      </c>
      <c r="H706" s="20">
        <f t="shared" si="153"/>
        <v>-11.065898044534872</v>
      </c>
    </row>
    <row r="707" spans="1:10" ht="15" x14ac:dyDescent="0.35">
      <c r="A707" s="5">
        <f t="shared" si="150"/>
        <v>43783</v>
      </c>
      <c r="B707" s="28">
        <v>466.8</v>
      </c>
      <c r="C707">
        <v>479.6</v>
      </c>
      <c r="D707">
        <v>1165.0999999999999</v>
      </c>
      <c r="E707">
        <v>1317.2</v>
      </c>
      <c r="F707" s="16">
        <f t="shared" si="151"/>
        <v>1631.8999999999999</v>
      </c>
      <c r="G707" s="16">
        <f t="shared" si="152"/>
        <v>1796.8000000000002</v>
      </c>
      <c r="H707" s="20">
        <f t="shared" si="153"/>
        <v>-9.1774265360641252</v>
      </c>
    </row>
    <row r="708" spans="1:10" x14ac:dyDescent="0.25">
      <c r="A708" s="5">
        <f t="shared" si="150"/>
        <v>43790</v>
      </c>
      <c r="B708">
        <f>'1121'!B20</f>
        <v>459.3</v>
      </c>
      <c r="C708">
        <f>'1121'!C20</f>
        <v>485.4</v>
      </c>
      <c r="D708">
        <f>'1121'!D20</f>
        <v>1238.3</v>
      </c>
      <c r="E708">
        <f>'1121'!E20</f>
        <v>1367.4</v>
      </c>
      <c r="F708" s="16">
        <f t="shared" si="151"/>
        <v>1697.6</v>
      </c>
      <c r="G708" s="16">
        <f t="shared" si="152"/>
        <v>1852.8000000000002</v>
      </c>
      <c r="H708" s="20">
        <f t="shared" si="153"/>
        <v>-8.3765112262521697</v>
      </c>
    </row>
    <row r="709" spans="1:10" x14ac:dyDescent="0.25">
      <c r="A709" s="5">
        <f t="shared" si="150"/>
        <v>43797</v>
      </c>
      <c r="B709">
        <f>'1128'!B20</f>
        <v>428.7</v>
      </c>
      <c r="C709">
        <f>'1128'!C20</f>
        <v>444.1</v>
      </c>
      <c r="D709">
        <f>'1128'!D20</f>
        <v>1269.2</v>
      </c>
      <c r="E709">
        <f>'1128'!E20</f>
        <v>1392.6</v>
      </c>
      <c r="F709" s="16">
        <f>+B709+D709</f>
        <v>1697.9</v>
      </c>
      <c r="G709" s="16">
        <f t="shared" si="152"/>
        <v>1836.6999999999998</v>
      </c>
      <c r="H709" s="20">
        <f t="shared" si="153"/>
        <v>-7.5570316328197222</v>
      </c>
    </row>
    <row r="710" spans="1:10" x14ac:dyDescent="0.25">
      <c r="A710" s="5">
        <f t="shared" si="150"/>
        <v>43804</v>
      </c>
      <c r="B710">
        <f>'1205'!B20</f>
        <v>456.9</v>
      </c>
      <c r="C710">
        <f>'1205'!C20</f>
        <v>514.70000000000005</v>
      </c>
      <c r="D710">
        <f>'1205'!D20</f>
        <v>1341.1</v>
      </c>
      <c r="E710">
        <f>'1205'!E20</f>
        <v>1433.9</v>
      </c>
      <c r="F710" s="16">
        <f t="shared" si="151"/>
        <v>1798</v>
      </c>
      <c r="G710" s="16">
        <f t="shared" si="152"/>
        <v>1948.6000000000001</v>
      </c>
      <c r="H710" s="20">
        <f t="shared" si="153"/>
        <v>-7.7286256799753765</v>
      </c>
    </row>
    <row r="711" spans="1:10" x14ac:dyDescent="0.25">
      <c r="A711" s="5">
        <f t="shared" si="150"/>
        <v>43811</v>
      </c>
      <c r="B711">
        <f>'1212'!B20</f>
        <v>487.2</v>
      </c>
      <c r="C711">
        <f>'1212'!C20</f>
        <v>513.29999999999995</v>
      </c>
      <c r="D711">
        <f>'1212'!D20</f>
        <v>1396.9</v>
      </c>
      <c r="E711">
        <f>'1212'!E20</f>
        <v>1506.6</v>
      </c>
      <c r="F711" s="16">
        <f t="shared" si="151"/>
        <v>1884.1000000000001</v>
      </c>
      <c r="G711" s="16">
        <f t="shared" si="152"/>
        <v>2019.8999999999999</v>
      </c>
      <c r="H711" s="20">
        <f t="shared" si="153"/>
        <v>-6.723105104213067</v>
      </c>
    </row>
    <row r="712" spans="1:10" x14ac:dyDescent="0.25">
      <c r="A712" s="5">
        <f t="shared" si="150"/>
        <v>43818</v>
      </c>
      <c r="B712">
        <f>'1219'!B20</f>
        <v>520.9</v>
      </c>
      <c r="C712">
        <f>'1219'!C20</f>
        <v>652.79999999999995</v>
      </c>
      <c r="D712">
        <f>'1219'!D20</f>
        <v>1396.9</v>
      </c>
      <c r="E712">
        <f>'1219'!E20</f>
        <v>1506.6</v>
      </c>
      <c r="F712" s="16">
        <f t="shared" si="151"/>
        <v>1917.8000000000002</v>
      </c>
      <c r="G712" s="16">
        <f t="shared" si="152"/>
        <v>2159.3999999999996</v>
      </c>
      <c r="H712" s="20">
        <f t="shared" si="153"/>
        <v>-11.188293044364151</v>
      </c>
    </row>
    <row r="713" spans="1:10" x14ac:dyDescent="0.25">
      <c r="A713" s="5">
        <f t="shared" si="150"/>
        <v>43825</v>
      </c>
      <c r="B713">
        <f>'1226'!B20</f>
        <v>442.9</v>
      </c>
      <c r="C713">
        <f>'1226'!C20</f>
        <v>589.29999999999995</v>
      </c>
      <c r="D713">
        <f>'1226'!D20</f>
        <v>1477.8</v>
      </c>
      <c r="E713">
        <f>'1226'!E20</f>
        <v>1571</v>
      </c>
      <c r="F713" s="16">
        <f t="shared" si="151"/>
        <v>1920.6999999999998</v>
      </c>
      <c r="G713" s="16">
        <f t="shared" si="152"/>
        <v>2160.3000000000002</v>
      </c>
      <c r="H713" s="20">
        <f t="shared" si="153"/>
        <v>-11.091052168680292</v>
      </c>
    </row>
    <row r="714" spans="1:10" x14ac:dyDescent="0.25">
      <c r="A714" s="5">
        <f t="shared" si="150"/>
        <v>43832</v>
      </c>
      <c r="B714">
        <f>'0102'!B20</f>
        <v>442.9</v>
      </c>
      <c r="C714">
        <f>'0102'!C20</f>
        <v>594</v>
      </c>
      <c r="D714">
        <f>'0102'!D20</f>
        <v>1477.8</v>
      </c>
      <c r="E714">
        <f>'0102'!E20</f>
        <v>1571.9</v>
      </c>
      <c r="F714" s="16">
        <f t="shared" si="151"/>
        <v>1920.6999999999998</v>
      </c>
      <c r="G714" s="16">
        <f t="shared" si="152"/>
        <v>2165.9</v>
      </c>
      <c r="H714" s="20">
        <f t="shared" si="153"/>
        <v>-11.320928944087916</v>
      </c>
    </row>
    <row r="715" spans="1:10" x14ac:dyDescent="0.25">
      <c r="A715" s="5">
        <f t="shared" si="150"/>
        <v>43839</v>
      </c>
      <c r="B715">
        <f>'0109'!B20</f>
        <v>434.4</v>
      </c>
      <c r="C715">
        <f>'0109'!C20</f>
        <v>594</v>
      </c>
      <c r="D715">
        <f>'0109'!D20</f>
        <v>1512</v>
      </c>
      <c r="E715">
        <f>'0109'!E20</f>
        <v>1571.9</v>
      </c>
      <c r="F715" s="16">
        <f t="shared" si="151"/>
        <v>1946.4</v>
      </c>
      <c r="G715" s="16">
        <f t="shared" si="152"/>
        <v>2165.9</v>
      </c>
      <c r="H715" s="20">
        <f t="shared" si="153"/>
        <v>-10.134355233390281</v>
      </c>
    </row>
    <row r="716" spans="1:10" x14ac:dyDescent="0.25">
      <c r="A716" s="5">
        <f t="shared" si="150"/>
        <v>43846</v>
      </c>
      <c r="B716">
        <f>'0116'!B20</f>
        <v>493.6</v>
      </c>
      <c r="C716">
        <f>'0116'!C20</f>
        <v>594</v>
      </c>
      <c r="D716">
        <f>'0116'!D20</f>
        <v>1548.9</v>
      </c>
      <c r="E716">
        <f>'0116'!E20</f>
        <v>1571.9</v>
      </c>
      <c r="F716" s="16">
        <f t="shared" si="151"/>
        <v>2042.5</v>
      </c>
      <c r="G716" s="16">
        <f t="shared" si="152"/>
        <v>2165.9</v>
      </c>
      <c r="H716" s="20">
        <f t="shared" si="153"/>
        <v>-5.6974006186804598</v>
      </c>
    </row>
    <row r="717" spans="1:10" x14ac:dyDescent="0.25">
      <c r="A717" s="5">
        <f t="shared" si="150"/>
        <v>43853</v>
      </c>
      <c r="B717">
        <f>'0123'!B20</f>
        <v>532.1</v>
      </c>
      <c r="C717">
        <f>'0123'!C20</f>
        <v>594</v>
      </c>
      <c r="D717">
        <f>'0123'!D20</f>
        <v>1608.3</v>
      </c>
      <c r="E717">
        <f>'0123'!E20</f>
        <v>1571.9</v>
      </c>
      <c r="F717" s="16">
        <f t="shared" si="151"/>
        <v>2140.4</v>
      </c>
      <c r="G717" s="16">
        <f t="shared" si="152"/>
        <v>2165.9</v>
      </c>
      <c r="H717" s="20">
        <f t="shared" si="153"/>
        <v>-1.1773396740385023</v>
      </c>
    </row>
    <row r="718" spans="1:10" ht="15" x14ac:dyDescent="0.35">
      <c r="A718" s="5">
        <f t="shared" si="150"/>
        <v>43860</v>
      </c>
      <c r="B718">
        <f>'0130'!B20</f>
        <v>427.6</v>
      </c>
      <c r="C718">
        <f>'0130'!C20</f>
        <v>594</v>
      </c>
      <c r="D718">
        <f>'0130'!D20</f>
        <v>1699.2</v>
      </c>
      <c r="E718">
        <f>'0130'!E20</f>
        <v>1571.9</v>
      </c>
      <c r="F718" s="16">
        <f t="shared" si="151"/>
        <v>2126.8000000000002</v>
      </c>
      <c r="G718" s="16">
        <f t="shared" si="152"/>
        <v>2165.9</v>
      </c>
      <c r="H718" s="20">
        <f t="shared" si="153"/>
        <v>-1.8052541668590383</v>
      </c>
      <c r="J718" s="28"/>
    </row>
    <row r="719" spans="1:10" x14ac:dyDescent="0.25">
      <c r="A719" s="5">
        <f t="shared" si="150"/>
        <v>43867</v>
      </c>
      <c r="B719">
        <f>'0206'!B20</f>
        <v>442.2</v>
      </c>
      <c r="C719">
        <f>'0206'!C20</f>
        <v>594</v>
      </c>
      <c r="D719">
        <f>'0206'!D20</f>
        <v>1759.1</v>
      </c>
      <c r="E719">
        <f>'0206'!E20</f>
        <v>1571.9</v>
      </c>
      <c r="F719" s="16">
        <f t="shared" si="151"/>
        <v>2201.2999999999997</v>
      </c>
      <c r="G719" s="16">
        <f t="shared" si="152"/>
        <v>2165.9</v>
      </c>
      <c r="H719" s="20">
        <f t="shared" si="153"/>
        <v>1.6344244886651982</v>
      </c>
    </row>
    <row r="720" spans="1:10" x14ac:dyDescent="0.25">
      <c r="A720" s="5">
        <f t="shared" si="150"/>
        <v>43874</v>
      </c>
      <c r="B720">
        <f>'0213'!B20</f>
        <v>433.2</v>
      </c>
      <c r="C720">
        <f>'0213'!C20</f>
        <v>419.5</v>
      </c>
      <c r="D720">
        <f>'0213'!D20</f>
        <v>1811.1</v>
      </c>
      <c r="E720">
        <f>'0213'!E20</f>
        <v>1993.7</v>
      </c>
      <c r="F720" s="16">
        <f t="shared" si="151"/>
        <v>2244.2999999999997</v>
      </c>
      <c r="G720" s="16">
        <f t="shared" si="152"/>
        <v>2413.1999999999998</v>
      </c>
      <c r="H720" s="20">
        <f t="shared" si="153"/>
        <v>-6.9990054699154651</v>
      </c>
    </row>
    <row r="721" spans="1:9" x14ac:dyDescent="0.25">
      <c r="A721" s="5">
        <f t="shared" si="150"/>
        <v>43881</v>
      </c>
      <c r="B721">
        <f>'0220'!B20</f>
        <v>462.2</v>
      </c>
      <c r="C721">
        <f>'0220'!C20</f>
        <v>481.2</v>
      </c>
      <c r="D721">
        <f>'0220'!D20</f>
        <v>1898.9</v>
      </c>
      <c r="E721">
        <f>'0220'!E20</f>
        <v>2004.2</v>
      </c>
      <c r="F721" s="16">
        <f t="shared" si="151"/>
        <v>2361.1</v>
      </c>
      <c r="G721" s="16">
        <f t="shared" si="152"/>
        <v>2485.4</v>
      </c>
      <c r="H721" s="20">
        <f t="shared" si="153"/>
        <v>-5.0012070491671441</v>
      </c>
    </row>
    <row r="722" spans="1:9" x14ac:dyDescent="0.25">
      <c r="A722" s="5">
        <f t="shared" si="150"/>
        <v>43888</v>
      </c>
      <c r="B722">
        <f>'0227'!B20</f>
        <v>496.5</v>
      </c>
      <c r="C722">
        <f>'0227'!C20</f>
        <v>448.8</v>
      </c>
      <c r="D722">
        <f>'0227'!D20</f>
        <v>1898.9</v>
      </c>
      <c r="E722">
        <f>'0227'!E20</f>
        <v>2030.5</v>
      </c>
      <c r="F722" s="16">
        <f t="shared" si="151"/>
        <v>2395.4</v>
      </c>
      <c r="G722" s="16">
        <f t="shared" si="152"/>
        <v>2479.3000000000002</v>
      </c>
      <c r="H722" s="20">
        <f t="shared" si="153"/>
        <v>-3.3840196829750369</v>
      </c>
    </row>
    <row r="723" spans="1:9" x14ac:dyDescent="0.25">
      <c r="A723" s="5">
        <f t="shared" si="150"/>
        <v>43895</v>
      </c>
      <c r="B723">
        <f>'0305'!B20</f>
        <v>477.5</v>
      </c>
      <c r="C723">
        <f>'0305'!C20</f>
        <v>472.5</v>
      </c>
      <c r="D723">
        <f>'0305'!D20</f>
        <v>1995.3</v>
      </c>
      <c r="E723">
        <f>'0305'!E20</f>
        <v>2069.1999999999998</v>
      </c>
      <c r="F723" s="16">
        <f t="shared" si="151"/>
        <v>2472.8000000000002</v>
      </c>
      <c r="G723" s="16">
        <f t="shared" si="152"/>
        <v>2541.6999999999998</v>
      </c>
      <c r="H723" s="20">
        <f t="shared" si="153"/>
        <v>-2.7107841208639738</v>
      </c>
    </row>
    <row r="724" spans="1:9" x14ac:dyDescent="0.25">
      <c r="A724" s="5">
        <f t="shared" si="150"/>
        <v>43902</v>
      </c>
      <c r="B724">
        <f>'0312'!B20</f>
        <v>481.2</v>
      </c>
      <c r="C724">
        <f>'0312'!C20</f>
        <v>456.3</v>
      </c>
      <c r="D724">
        <f>'0312'!D20</f>
        <v>2053.6</v>
      </c>
      <c r="E724">
        <f>'0312'!E20</f>
        <v>2123.9</v>
      </c>
      <c r="F724" s="16">
        <f t="shared" si="151"/>
        <v>2534.7999999999997</v>
      </c>
      <c r="G724" s="16">
        <f t="shared" si="152"/>
        <v>2580.2000000000003</v>
      </c>
      <c r="H724" s="20">
        <f t="shared" si="153"/>
        <v>-1.7595535229827375</v>
      </c>
    </row>
    <row r="725" spans="1:9" x14ac:dyDescent="0.25">
      <c r="A725" s="5">
        <f t="shared" si="150"/>
        <v>43909</v>
      </c>
      <c r="B725">
        <f>'0319'!B20</f>
        <v>625.20000000000005</v>
      </c>
      <c r="C725">
        <f>'0319'!C20</f>
        <v>480.7</v>
      </c>
      <c r="D725">
        <f>'0319'!D20</f>
        <v>2053.6</v>
      </c>
      <c r="E725">
        <f>'0319'!E20</f>
        <v>2175.1</v>
      </c>
      <c r="F725" s="16">
        <f t="shared" si="151"/>
        <v>2678.8</v>
      </c>
      <c r="G725" s="16">
        <f t="shared" si="152"/>
        <v>2655.7999999999997</v>
      </c>
      <c r="H725" s="20">
        <f t="shared" si="153"/>
        <v>0.86602906845396621</v>
      </c>
    </row>
    <row r="726" spans="1:9" x14ac:dyDescent="0.25">
      <c r="A726" s="5">
        <f t="shared" si="150"/>
        <v>43916</v>
      </c>
      <c r="B726">
        <f>'0326'!B20</f>
        <v>591</v>
      </c>
      <c r="C726">
        <f>'0326'!C20</f>
        <v>434.7</v>
      </c>
      <c r="D726">
        <f>'0326'!D20</f>
        <v>2087.9</v>
      </c>
      <c r="E726">
        <f>'0326'!E20</f>
        <v>2222.8000000000002</v>
      </c>
      <c r="F726" s="16">
        <f t="shared" si="151"/>
        <v>2678.9</v>
      </c>
      <c r="G726" s="16">
        <f t="shared" si="152"/>
        <v>2657.5</v>
      </c>
      <c r="H726" s="20">
        <f t="shared" si="153"/>
        <v>0.80526810912511237</v>
      </c>
    </row>
    <row r="727" spans="1:9" x14ac:dyDescent="0.25">
      <c r="A727" s="5">
        <f t="shared" si="150"/>
        <v>43923</v>
      </c>
      <c r="B727">
        <f>'0402'!B20</f>
        <v>521.79999999999995</v>
      </c>
      <c r="C727">
        <f>'0402'!C20</f>
        <v>442.8</v>
      </c>
      <c r="D727">
        <f>'0402'!D20</f>
        <v>2157.9</v>
      </c>
      <c r="E727">
        <f>'0402'!E20</f>
        <v>2264</v>
      </c>
      <c r="F727" s="16">
        <f t="shared" si="151"/>
        <v>2679.7</v>
      </c>
      <c r="G727" s="16">
        <f t="shared" si="152"/>
        <v>2706.8</v>
      </c>
      <c r="H727" s="20">
        <f t="shared" si="153"/>
        <v>-1.0011822077730326</v>
      </c>
    </row>
    <row r="728" spans="1:9" x14ac:dyDescent="0.25">
      <c r="A728" s="5">
        <f t="shared" si="150"/>
        <v>43930</v>
      </c>
      <c r="B728">
        <f>'0409'!B20</f>
        <v>463.1</v>
      </c>
      <c r="C728">
        <f>'0409'!C20</f>
        <v>471.3</v>
      </c>
      <c r="D728">
        <f>'0409'!D20</f>
        <v>2217.9</v>
      </c>
      <c r="E728">
        <f>'0409'!E20</f>
        <v>2266.9</v>
      </c>
      <c r="F728" s="16">
        <f t="shared" si="151"/>
        <v>2681</v>
      </c>
      <c r="G728" s="16">
        <f t="shared" si="152"/>
        <v>2738.2000000000003</v>
      </c>
      <c r="H728" s="20">
        <f t="shared" si="153"/>
        <v>-2.0889635526988637</v>
      </c>
    </row>
    <row r="729" spans="1:9" x14ac:dyDescent="0.25">
      <c r="A729" s="5">
        <f t="shared" si="150"/>
        <v>43937</v>
      </c>
      <c r="B729">
        <f>'0416'!B20</f>
        <v>380</v>
      </c>
      <c r="C729">
        <f>'0416'!C20</f>
        <v>442</v>
      </c>
      <c r="D729">
        <f>'0416'!D20</f>
        <v>2303.3000000000002</v>
      </c>
      <c r="E729">
        <f>'0416'!E20</f>
        <v>2297.8000000000002</v>
      </c>
      <c r="F729" s="16">
        <f t="shared" si="151"/>
        <v>2683.3</v>
      </c>
      <c r="G729" s="16">
        <f t="shared" si="152"/>
        <v>2739.8</v>
      </c>
      <c r="H729" s="20">
        <f t="shared" si="153"/>
        <v>-2.0621943207533411</v>
      </c>
    </row>
    <row r="730" spans="1:9" x14ac:dyDescent="0.25">
      <c r="A730" s="5">
        <f t="shared" si="150"/>
        <v>43944</v>
      </c>
      <c r="B730">
        <f>'0423'!B20</f>
        <v>439.1</v>
      </c>
      <c r="C730">
        <f>'0423'!C20</f>
        <v>392.6</v>
      </c>
      <c r="D730">
        <f>'0423'!D20</f>
        <v>2303.3000000000002</v>
      </c>
      <c r="E730">
        <f>'0423'!E20</f>
        <v>2348</v>
      </c>
      <c r="F730" s="16">
        <f t="shared" si="151"/>
        <v>2742.4</v>
      </c>
      <c r="G730" s="16">
        <f t="shared" si="152"/>
        <v>2740.6</v>
      </c>
      <c r="H730" s="20">
        <f t="shared" si="153"/>
        <v>6.5679048383571192E-2</v>
      </c>
    </row>
    <row r="731" spans="1:9" x14ac:dyDescent="0.25">
      <c r="A731" s="5">
        <f t="shared" si="150"/>
        <v>43951</v>
      </c>
      <c r="B731">
        <f>'0430'!B20</f>
        <v>414.1</v>
      </c>
      <c r="C731">
        <f>'0430'!C20</f>
        <v>314.2</v>
      </c>
      <c r="D731">
        <f>'0430'!D20</f>
        <v>2330.6</v>
      </c>
      <c r="E731">
        <f>'0430'!E20</f>
        <v>2427.3000000000002</v>
      </c>
      <c r="F731" s="16">
        <f t="shared" si="151"/>
        <v>2744.7</v>
      </c>
      <c r="G731" s="16">
        <f t="shared" si="152"/>
        <v>2741.5</v>
      </c>
      <c r="H731" s="20">
        <f t="shared" si="153"/>
        <v>0.11672442093744184</v>
      </c>
      <c r="I731">
        <f>'0430'!F20</f>
        <v>200.2</v>
      </c>
    </row>
    <row r="732" spans="1:9" x14ac:dyDescent="0.25">
      <c r="A732" s="5">
        <f t="shared" si="150"/>
        <v>43958</v>
      </c>
      <c r="B732">
        <f>'0507'!B20</f>
        <v>347.9</v>
      </c>
      <c r="C732">
        <f>'0507'!C20</f>
        <v>210.1</v>
      </c>
      <c r="D732">
        <f>'0507'!D20</f>
        <v>2398.4</v>
      </c>
      <c r="E732">
        <f>'0507'!E20</f>
        <v>2542.9</v>
      </c>
      <c r="F732" s="16">
        <f t="shared" si="151"/>
        <v>2746.3</v>
      </c>
      <c r="G732" s="16">
        <f t="shared" si="152"/>
        <v>2753</v>
      </c>
      <c r="H732" s="20">
        <f t="shared" si="153"/>
        <v>-0.24337086814383291</v>
      </c>
      <c r="I732">
        <f>'0507'!F20</f>
        <v>200.2</v>
      </c>
    </row>
    <row r="733" spans="1:9" x14ac:dyDescent="0.25">
      <c r="A733" s="5">
        <f t="shared" si="150"/>
        <v>43965</v>
      </c>
      <c r="B733">
        <f>'0514'!B20</f>
        <v>280.60000000000002</v>
      </c>
      <c r="C733">
        <f>'0514'!C20</f>
        <v>123.3</v>
      </c>
      <c r="D733">
        <f>'0514'!D20</f>
        <v>2467.6999999999998</v>
      </c>
      <c r="E733">
        <f>'0514'!E20</f>
        <v>2630.4</v>
      </c>
      <c r="F733" s="16">
        <f t="shared" si="151"/>
        <v>2748.2999999999997</v>
      </c>
      <c r="G733" s="16">
        <f t="shared" si="152"/>
        <v>2753.7000000000003</v>
      </c>
      <c r="H733" s="20">
        <f t="shared" si="153"/>
        <v>-0.19609979300578839</v>
      </c>
      <c r="I733">
        <f>'0514'!F20</f>
        <v>200.2</v>
      </c>
    </row>
    <row r="734" spans="1:9" x14ac:dyDescent="0.25">
      <c r="A734" s="5">
        <f t="shared" si="150"/>
        <v>43972</v>
      </c>
      <c r="B734">
        <f>'0521'!B20</f>
        <v>219.5</v>
      </c>
      <c r="C734">
        <f>'0521'!C20</f>
        <v>123.3</v>
      </c>
      <c r="D734">
        <f>'0521'!D20</f>
        <v>2560.1</v>
      </c>
      <c r="E734">
        <f>'0521'!E20</f>
        <v>2659.4</v>
      </c>
      <c r="F734" s="16">
        <f t="shared" si="151"/>
        <v>2779.6</v>
      </c>
      <c r="G734" s="16">
        <f t="shared" si="152"/>
        <v>2782.7000000000003</v>
      </c>
      <c r="H734" s="20">
        <f t="shared" si="153"/>
        <v>-0.11140259460237223</v>
      </c>
      <c r="I734">
        <f>'0521'!F20</f>
        <v>296.89999999999998</v>
      </c>
    </row>
    <row r="735" spans="1:9" x14ac:dyDescent="0.25">
      <c r="A735" s="5">
        <f t="shared" si="150"/>
        <v>43979</v>
      </c>
      <c r="B735">
        <f>'0528'!B20</f>
        <v>204.8</v>
      </c>
      <c r="C735">
        <f>'0528'!C20</f>
        <v>89.3</v>
      </c>
      <c r="D735">
        <f>'0528'!D20</f>
        <v>2575.4</v>
      </c>
      <c r="E735">
        <f>'0528'!E20</f>
        <v>2695.4</v>
      </c>
      <c r="F735" s="16">
        <f t="shared" si="151"/>
        <v>2780.2000000000003</v>
      </c>
      <c r="G735" s="16">
        <f t="shared" si="152"/>
        <v>2784.7000000000003</v>
      </c>
      <c r="H735" s="20">
        <f t="shared" si="153"/>
        <v>-0.16159729952957003</v>
      </c>
      <c r="I735">
        <f>'0528'!F20</f>
        <v>362.6</v>
      </c>
    </row>
    <row r="736" spans="1:9" x14ac:dyDescent="0.25">
      <c r="A736" s="5">
        <f t="shared" si="150"/>
        <v>43986</v>
      </c>
      <c r="B736">
        <f>'0604'!B16</f>
        <v>592.29999999999995</v>
      </c>
      <c r="C736">
        <f>'0604'!C16</f>
        <v>478.1</v>
      </c>
      <c r="D736">
        <f>'0604'!D16</f>
        <v>0</v>
      </c>
      <c r="E736">
        <f>'0604'!E16</f>
        <v>46.4</v>
      </c>
      <c r="F736" s="16">
        <f t="shared" si="151"/>
        <v>592.29999999999995</v>
      </c>
      <c r="G736" s="16">
        <f t="shared" si="152"/>
        <v>524.5</v>
      </c>
      <c r="H736" s="20">
        <f t="shared" si="153"/>
        <v>12.92659675881791</v>
      </c>
      <c r="I736">
        <f>'0604'!F16</f>
        <v>0</v>
      </c>
    </row>
    <row r="737" spans="1:8" x14ac:dyDescent="0.25">
      <c r="A737" s="5">
        <f t="shared" si="150"/>
        <v>43993</v>
      </c>
      <c r="B737">
        <f>'0611'!B17</f>
        <v>542.5</v>
      </c>
      <c r="C737">
        <f>'0611'!C17</f>
        <v>516.79999999999995</v>
      </c>
      <c r="D737">
        <f>'0611'!D17</f>
        <v>51.9</v>
      </c>
      <c r="E737">
        <f>'0611'!E17</f>
        <v>46.4</v>
      </c>
      <c r="F737" s="16">
        <f t="shared" si="151"/>
        <v>594.4</v>
      </c>
      <c r="G737" s="16">
        <f t="shared" si="152"/>
        <v>563.19999999999993</v>
      </c>
      <c r="H737" s="20">
        <f t="shared" si="153"/>
        <v>5.5397727272727293</v>
      </c>
    </row>
    <row r="738" spans="1:8" x14ac:dyDescent="0.25">
      <c r="A738" s="5">
        <f t="shared" si="150"/>
        <v>44000</v>
      </c>
      <c r="B738">
        <f>'0618'!B17</f>
        <v>550.5</v>
      </c>
      <c r="C738">
        <f>'0618'!C17</f>
        <v>541.29999999999995</v>
      </c>
      <c r="D738">
        <f>'0618'!D17</f>
        <v>131.9</v>
      </c>
      <c r="E738">
        <f>'0618'!E17</f>
        <v>103.4</v>
      </c>
      <c r="F738" s="16">
        <f t="shared" si="151"/>
        <v>682.4</v>
      </c>
      <c r="G738" s="16">
        <f t="shared" si="152"/>
        <v>644.69999999999993</v>
      </c>
      <c r="H738" s="20">
        <f t="shared" si="153"/>
        <v>5.847681091980772</v>
      </c>
    </row>
    <row r="739" spans="1:8" x14ac:dyDescent="0.25">
      <c r="A739" s="5">
        <f t="shared" si="150"/>
        <v>44007</v>
      </c>
      <c r="B739">
        <f>'0625'!B17</f>
        <v>526.70000000000005</v>
      </c>
      <c r="C739">
        <f>'0625'!C17</f>
        <v>507.3</v>
      </c>
      <c r="D739">
        <f>'0625'!D17</f>
        <v>210.7</v>
      </c>
      <c r="E739">
        <f>'0625'!E17</f>
        <v>139.19999999999999</v>
      </c>
      <c r="F739" s="16">
        <f t="shared" si="151"/>
        <v>737.40000000000009</v>
      </c>
      <c r="G739" s="16">
        <f t="shared" si="152"/>
        <v>646.5</v>
      </c>
      <c r="H739" s="20">
        <f t="shared" si="153"/>
        <v>14.060324825986093</v>
      </c>
    </row>
    <row r="740" spans="1:8" x14ac:dyDescent="0.25">
      <c r="A740" s="5">
        <f t="shared" si="150"/>
        <v>44014</v>
      </c>
      <c r="B740">
        <f>'0702'!B17</f>
        <v>526.70000000000005</v>
      </c>
      <c r="C740">
        <f>'0702'!C17</f>
        <v>434.8</v>
      </c>
      <c r="D740">
        <f>'0702'!D17</f>
        <v>210.7</v>
      </c>
      <c r="E740">
        <f>'0702'!E17</f>
        <v>198.8</v>
      </c>
      <c r="F740" s="16">
        <f t="shared" si="151"/>
        <v>737.40000000000009</v>
      </c>
      <c r="G740" s="16">
        <f t="shared" si="152"/>
        <v>633.6</v>
      </c>
      <c r="H740" s="20">
        <f t="shared" si="153"/>
        <v>16.382575757575758</v>
      </c>
    </row>
    <row r="741" spans="1:8" x14ac:dyDescent="0.25">
      <c r="A741" s="5">
        <f t="shared" si="150"/>
        <v>44021</v>
      </c>
      <c r="B741">
        <f>'0709'!B18</f>
        <v>502</v>
      </c>
      <c r="C741">
        <f>'0709'!C18</f>
        <v>394.1</v>
      </c>
      <c r="D741">
        <f>'0709'!D18</f>
        <v>302.7</v>
      </c>
      <c r="E741">
        <f>'0709'!E18</f>
        <v>241.4</v>
      </c>
      <c r="F741" s="16">
        <f t="shared" si="151"/>
        <v>804.7</v>
      </c>
      <c r="G741" s="16">
        <f t="shared" si="152"/>
        <v>635.5</v>
      </c>
      <c r="H741" s="20">
        <f t="shared" si="153"/>
        <v>26.624704956726998</v>
      </c>
    </row>
    <row r="742" spans="1:8" x14ac:dyDescent="0.25">
      <c r="A742" s="5">
        <f t="shared" si="150"/>
        <v>44028</v>
      </c>
      <c r="B742">
        <f>'0716'!B18</f>
        <v>582.70000000000005</v>
      </c>
      <c r="C742">
        <f>'0716'!C18</f>
        <v>537.29999999999995</v>
      </c>
      <c r="D742">
        <f>'0716'!D18</f>
        <v>302.7</v>
      </c>
      <c r="E742">
        <f>'0716'!E18</f>
        <v>241.4</v>
      </c>
      <c r="F742" s="16">
        <f t="shared" si="151"/>
        <v>885.40000000000009</v>
      </c>
      <c r="G742" s="16">
        <f t="shared" si="152"/>
        <v>778.69999999999993</v>
      </c>
      <c r="H742" s="20">
        <f t="shared" si="153"/>
        <v>13.702324386798526</v>
      </c>
    </row>
    <row r="743" spans="1:8" x14ac:dyDescent="0.25">
      <c r="A743" s="5">
        <f t="shared" si="150"/>
        <v>44035</v>
      </c>
      <c r="B743">
        <f>'0723'!B18</f>
        <v>632.6</v>
      </c>
      <c r="C743">
        <f>'0723'!C18</f>
        <v>555.5</v>
      </c>
      <c r="D743">
        <f>'0723'!D18</f>
        <v>313</v>
      </c>
      <c r="E743">
        <f>'0723'!E18</f>
        <v>274.5</v>
      </c>
      <c r="F743" s="16">
        <f t="shared" si="151"/>
        <v>945.6</v>
      </c>
      <c r="G743" s="16">
        <f t="shared" si="152"/>
        <v>830</v>
      </c>
      <c r="H743" s="20">
        <f t="shared" si="153"/>
        <v>13.927710843373497</v>
      </c>
    </row>
    <row r="744" spans="1:8" x14ac:dyDescent="0.25">
      <c r="A744" s="5">
        <f t="shared" si="150"/>
        <v>44042</v>
      </c>
      <c r="B744">
        <f>'0730'!B18</f>
        <v>544</v>
      </c>
      <c r="C744">
        <f>'0730'!C18</f>
        <v>615.9</v>
      </c>
      <c r="D744">
        <f>'0730'!D18</f>
        <v>404.2</v>
      </c>
      <c r="E744">
        <f>'0730'!E18</f>
        <v>282.60000000000002</v>
      </c>
      <c r="F744" s="16">
        <f t="shared" si="151"/>
        <v>948.2</v>
      </c>
      <c r="G744" s="16">
        <f t="shared" si="152"/>
        <v>898.5</v>
      </c>
      <c r="H744" s="20">
        <f t="shared" si="153"/>
        <v>5.5314412910406174</v>
      </c>
    </row>
    <row r="745" spans="1:8" x14ac:dyDescent="0.25">
      <c r="A745" s="5">
        <f t="shared" si="150"/>
        <v>44049</v>
      </c>
      <c r="B745">
        <f>'0806'!B18</f>
        <v>526.6</v>
      </c>
      <c r="C745">
        <f>'0806'!C18</f>
        <v>619.1</v>
      </c>
      <c r="D745">
        <f>'0806'!D18</f>
        <v>490.2</v>
      </c>
      <c r="E745">
        <f>'0806'!E18</f>
        <v>386.2</v>
      </c>
      <c r="F745" s="16">
        <f t="shared" si="151"/>
        <v>1016.8</v>
      </c>
      <c r="G745" s="16">
        <f t="shared" si="152"/>
        <v>1005.3</v>
      </c>
      <c r="H745" s="20">
        <f t="shared" si="153"/>
        <v>1.1439371331940729</v>
      </c>
    </row>
    <row r="746" spans="1:8" x14ac:dyDescent="0.25">
      <c r="A746" s="5">
        <f t="shared" si="150"/>
        <v>44056</v>
      </c>
      <c r="B746">
        <f>'0813'!B18</f>
        <v>402.2</v>
      </c>
      <c r="C746">
        <f>'0813'!C18</f>
        <v>506.1</v>
      </c>
      <c r="D746">
        <f>'0813'!D18</f>
        <v>623.20000000000005</v>
      </c>
      <c r="E746">
        <f>'0813'!E18</f>
        <v>500.9</v>
      </c>
      <c r="F746" s="16">
        <f t="shared" si="151"/>
        <v>1025.4000000000001</v>
      </c>
      <c r="G746" s="16">
        <f t="shared" si="152"/>
        <v>1007</v>
      </c>
      <c r="H746" s="20">
        <f t="shared" si="153"/>
        <v>1.8272095332671379</v>
      </c>
    </row>
    <row r="747" spans="1:8" x14ac:dyDescent="0.25">
      <c r="A747" s="5">
        <f t="shared" si="150"/>
        <v>44063</v>
      </c>
      <c r="B747">
        <f>'0820'!B18</f>
        <v>424.7</v>
      </c>
      <c r="C747">
        <f>'0820'!C18</f>
        <v>498.7</v>
      </c>
      <c r="D747">
        <f>'0820'!D18</f>
        <v>636</v>
      </c>
      <c r="E747">
        <f>'0820'!E18</f>
        <v>577.5</v>
      </c>
      <c r="F747" s="16">
        <f t="shared" si="151"/>
        <v>1060.7</v>
      </c>
      <c r="G747" s="16">
        <f t="shared" si="152"/>
        <v>1076.2</v>
      </c>
      <c r="H747" s="20">
        <f t="shared" si="153"/>
        <v>-1.4402527411261801</v>
      </c>
    </row>
    <row r="748" spans="1:8" x14ac:dyDescent="0.25">
      <c r="A748" s="5">
        <f t="shared" si="150"/>
        <v>44070</v>
      </c>
      <c r="B748">
        <f>'0827'!B19</f>
        <v>423.6</v>
      </c>
      <c r="C748">
        <f>'0827'!C19</f>
        <v>526.70000000000005</v>
      </c>
      <c r="D748">
        <f>'0827'!D19</f>
        <v>697</v>
      </c>
      <c r="E748">
        <f>'0827'!E19</f>
        <v>577.5</v>
      </c>
      <c r="F748" s="16">
        <f t="shared" si="151"/>
        <v>1120.5999999999999</v>
      </c>
      <c r="G748" s="16">
        <f t="shared" si="152"/>
        <v>1104.2</v>
      </c>
      <c r="H748" s="20">
        <f t="shared" si="153"/>
        <v>1.485238181488846</v>
      </c>
    </row>
    <row r="749" spans="1:8" x14ac:dyDescent="0.25">
      <c r="A749" s="5">
        <f t="shared" si="150"/>
        <v>44077</v>
      </c>
      <c r="B749">
        <f>'0903'!B20</f>
        <v>514.1</v>
      </c>
      <c r="C749">
        <f>'0903'!C20</f>
        <v>540.1</v>
      </c>
      <c r="D749">
        <f>'0903'!D20</f>
        <v>723</v>
      </c>
      <c r="E749">
        <f>'0903'!E20</f>
        <v>615.1</v>
      </c>
      <c r="F749" s="16">
        <f t="shared" si="151"/>
        <v>1237.0999999999999</v>
      </c>
      <c r="G749" s="16">
        <f t="shared" si="152"/>
        <v>1155.2</v>
      </c>
      <c r="H749" s="20">
        <f t="shared" si="153"/>
        <v>7.0896814404431963</v>
      </c>
    </row>
    <row r="750" spans="1:8" x14ac:dyDescent="0.25">
      <c r="A750" s="5">
        <f t="shared" si="150"/>
        <v>44084</v>
      </c>
      <c r="B750">
        <f>'0910'!B20</f>
        <v>449.4</v>
      </c>
      <c r="C750">
        <f>'0910'!C20</f>
        <v>509.1</v>
      </c>
      <c r="D750">
        <f>'0910'!D20</f>
        <v>790.1</v>
      </c>
      <c r="E750">
        <f>'0910'!E20</f>
        <v>647.20000000000005</v>
      </c>
      <c r="F750" s="16">
        <f t="shared" si="151"/>
        <v>1239.5</v>
      </c>
      <c r="G750" s="16">
        <f t="shared" si="152"/>
        <v>1156.3000000000002</v>
      </c>
      <c r="H750" s="20">
        <f t="shared" si="153"/>
        <v>7.1953645247772924</v>
      </c>
    </row>
    <row r="751" spans="1:8" x14ac:dyDescent="0.25">
      <c r="A751" s="5">
        <f t="shared" si="150"/>
        <v>44091</v>
      </c>
      <c r="B751">
        <f>'0917'!B20</f>
        <v>410.8</v>
      </c>
      <c r="C751">
        <f>'0917'!C20</f>
        <v>553.29999999999995</v>
      </c>
      <c r="D751">
        <f>'0917'!D20</f>
        <v>885.8</v>
      </c>
      <c r="E751">
        <f>'0917'!E20</f>
        <v>706.5</v>
      </c>
      <c r="F751" s="16">
        <f t="shared" si="151"/>
        <v>1296.5999999999999</v>
      </c>
      <c r="G751" s="16">
        <f t="shared" si="152"/>
        <v>1259.8</v>
      </c>
      <c r="H751" s="20">
        <f t="shared" si="153"/>
        <v>2.9210985870773198</v>
      </c>
    </row>
    <row r="752" spans="1:8" x14ac:dyDescent="0.25">
      <c r="A752" s="5">
        <f t="shared" si="150"/>
        <v>44098</v>
      </c>
      <c r="B752">
        <f>'0924'!B20</f>
        <v>469.2</v>
      </c>
      <c r="C752">
        <f>'0924'!C20</f>
        <v>569.70000000000005</v>
      </c>
      <c r="D752">
        <f>'0924'!D20</f>
        <v>885.8</v>
      </c>
      <c r="E752">
        <f>'0924'!E20</f>
        <v>746.9</v>
      </c>
      <c r="F752" s="16">
        <f t="shared" si="151"/>
        <v>1355</v>
      </c>
      <c r="G752" s="16">
        <f t="shared" si="152"/>
        <v>1316.6</v>
      </c>
      <c r="H752" s="20">
        <f t="shared" si="153"/>
        <v>2.9166033723226459</v>
      </c>
    </row>
    <row r="753" spans="1:8" x14ac:dyDescent="0.25">
      <c r="A753" s="5">
        <f t="shared" si="150"/>
        <v>44105</v>
      </c>
      <c r="B753">
        <f>'1001'!B20</f>
        <v>428.1</v>
      </c>
      <c r="C753">
        <f>'1001'!C20</f>
        <v>535.5</v>
      </c>
      <c r="D753">
        <f>'1001'!D20</f>
        <v>927.2</v>
      </c>
      <c r="E753">
        <f>'1001'!E20</f>
        <v>782.6</v>
      </c>
      <c r="F753" s="16">
        <f t="shared" si="151"/>
        <v>1355.3000000000002</v>
      </c>
      <c r="G753" s="16">
        <f t="shared" si="152"/>
        <v>1318.1</v>
      </c>
      <c r="H753" s="20">
        <f t="shared" si="153"/>
        <v>2.8222441392914188</v>
      </c>
    </row>
    <row r="754" spans="1:8" x14ac:dyDescent="0.25">
      <c r="A754" s="5">
        <f t="shared" si="150"/>
        <v>44112</v>
      </c>
      <c r="B754">
        <f>'1008'!B20</f>
        <v>490.3</v>
      </c>
      <c r="C754">
        <f>'1008'!C20</f>
        <v>458.8</v>
      </c>
      <c r="D754">
        <f>'1008'!D20</f>
        <v>927.2</v>
      </c>
      <c r="E754">
        <f>'1008'!E20</f>
        <v>901.4</v>
      </c>
      <c r="F754" s="16">
        <f t="shared" si="151"/>
        <v>1417.5</v>
      </c>
      <c r="G754" s="16">
        <f t="shared" si="152"/>
        <v>1360.2</v>
      </c>
      <c r="H754" s="20">
        <f t="shared" si="153"/>
        <v>4.2126157917953266</v>
      </c>
    </row>
    <row r="755" spans="1:8" x14ac:dyDescent="0.25">
      <c r="A755" s="5">
        <f t="shared" si="150"/>
        <v>44119</v>
      </c>
      <c r="B755">
        <f>'1015'!B20</f>
        <v>491.9</v>
      </c>
      <c r="C755">
        <f>'1015'!C20</f>
        <v>420.1</v>
      </c>
      <c r="D755">
        <f>'1015'!D20</f>
        <v>960.1</v>
      </c>
      <c r="E755">
        <f>'1015'!E20</f>
        <v>978.7</v>
      </c>
      <c r="F755" s="16">
        <f t="shared" si="151"/>
        <v>1452</v>
      </c>
      <c r="G755" s="16">
        <f t="shared" si="152"/>
        <v>1398.8000000000002</v>
      </c>
      <c r="H755" s="20">
        <f t="shared" si="153"/>
        <v>3.8032599370889209</v>
      </c>
    </row>
    <row r="756" spans="1:8" x14ac:dyDescent="0.25">
      <c r="A756" s="5">
        <f t="shared" si="150"/>
        <v>44126</v>
      </c>
      <c r="B756">
        <f>'1022'!B20</f>
        <v>448.2</v>
      </c>
      <c r="C756">
        <f>'1022'!C20</f>
        <v>469.8</v>
      </c>
      <c r="D756">
        <f>'1022'!D20</f>
        <v>1065.5</v>
      </c>
      <c r="E756">
        <f>'1022'!E20</f>
        <v>1046.8</v>
      </c>
      <c r="F756" s="16">
        <f t="shared" si="151"/>
        <v>1513.7</v>
      </c>
      <c r="G756" s="16">
        <f t="shared" si="152"/>
        <v>1516.6</v>
      </c>
      <c r="H756" s="20">
        <f t="shared" si="153"/>
        <v>-0.19121719636027157</v>
      </c>
    </row>
    <row r="757" spans="1:8" x14ac:dyDescent="0.25">
      <c r="A757" s="5">
        <f t="shared" si="150"/>
        <v>44133</v>
      </c>
      <c r="B757">
        <f>'1029'!B20</f>
        <v>383.3</v>
      </c>
      <c r="C757">
        <f>'1029'!C20</f>
        <v>414</v>
      </c>
      <c r="D757">
        <f>'1029'!D20</f>
        <v>1131.4000000000001</v>
      </c>
      <c r="E757">
        <f>'1029'!E20</f>
        <v>1132.4000000000001</v>
      </c>
      <c r="F757" s="16">
        <f t="shared" si="151"/>
        <v>1514.7</v>
      </c>
      <c r="G757" s="16">
        <f t="shared" si="152"/>
        <v>1546.4</v>
      </c>
      <c r="H757" s="20">
        <f t="shared" si="153"/>
        <v>-2.0499224004138727</v>
      </c>
    </row>
    <row r="758" spans="1:8" x14ac:dyDescent="0.25">
      <c r="A758" s="5">
        <f t="shared" si="150"/>
        <v>44140</v>
      </c>
      <c r="B758">
        <f>'1105'!B20</f>
        <v>379.6</v>
      </c>
      <c r="C758">
        <f>'1105'!C20</f>
        <v>408.6</v>
      </c>
      <c r="D758">
        <f>'1105'!D20</f>
        <v>1190.9000000000001</v>
      </c>
      <c r="E758">
        <f>'1105'!E20</f>
        <v>1165</v>
      </c>
      <c r="F758" s="16">
        <f t="shared" si="151"/>
        <v>1570.5</v>
      </c>
      <c r="G758" s="16">
        <f t="shared" si="152"/>
        <v>1573.6</v>
      </c>
      <c r="H758" s="20">
        <f t="shared" si="153"/>
        <v>-0.19700050838840077</v>
      </c>
    </row>
    <row r="759" spans="1:8" x14ac:dyDescent="0.25">
      <c r="A759" s="5">
        <f t="shared" si="150"/>
        <v>44147</v>
      </c>
      <c r="B759">
        <f>'1112'!B20</f>
        <v>348</v>
      </c>
      <c r="C759">
        <f>'1112'!C20</f>
        <v>466.8</v>
      </c>
      <c r="D759">
        <f>'1112'!D20</f>
        <v>1247.9000000000001</v>
      </c>
      <c r="E759">
        <f>'1112'!E20</f>
        <v>1165.0999999999999</v>
      </c>
      <c r="F759" s="16">
        <f t="shared" si="151"/>
        <v>1595.9</v>
      </c>
      <c r="G759" s="16">
        <f t="shared" si="152"/>
        <v>1631.8999999999999</v>
      </c>
      <c r="H759" s="20">
        <f t="shared" si="153"/>
        <v>-2.2060175255836589</v>
      </c>
    </row>
    <row r="760" spans="1:8" x14ac:dyDescent="0.25">
      <c r="A760" s="5">
        <f t="shared" si="150"/>
        <v>44154</v>
      </c>
      <c r="B760">
        <f>'1119'!B20</f>
        <v>430.7</v>
      </c>
      <c r="C760">
        <f>'1119'!C20</f>
        <v>459.3</v>
      </c>
      <c r="D760">
        <f>'1119'!D20</f>
        <v>1275.0999999999999</v>
      </c>
      <c r="E760">
        <f>'1119'!E20</f>
        <v>1238.3</v>
      </c>
      <c r="F760" s="16">
        <f t="shared" si="151"/>
        <v>1705.8</v>
      </c>
      <c r="G760" s="16">
        <f t="shared" si="152"/>
        <v>1697.6</v>
      </c>
      <c r="H760" s="20">
        <f t="shared" si="153"/>
        <v>0.48303487276155632</v>
      </c>
    </row>
    <row r="761" spans="1:8" x14ac:dyDescent="0.25">
      <c r="A761" s="5">
        <f t="shared" si="150"/>
        <v>44161</v>
      </c>
      <c r="B761">
        <f>'1126'!B20</f>
        <v>430.7</v>
      </c>
      <c r="C761">
        <f>'1126'!C20</f>
        <v>428.7</v>
      </c>
      <c r="D761">
        <f>'1126'!D20</f>
        <v>1275.0999999999999</v>
      </c>
      <c r="E761">
        <f>'1126'!E20</f>
        <v>1269.2</v>
      </c>
      <c r="F761" s="16">
        <f t="shared" si="151"/>
        <v>1705.8</v>
      </c>
      <c r="G761" s="16">
        <f t="shared" si="152"/>
        <v>1697.9</v>
      </c>
      <c r="H761" s="20">
        <f t="shared" si="153"/>
        <v>0.4652806407915655</v>
      </c>
    </row>
    <row r="762" spans="1:8" x14ac:dyDescent="0.25">
      <c r="A762" s="5">
        <f t="shared" si="150"/>
        <v>44168</v>
      </c>
      <c r="B762">
        <f>'1203'!B20</f>
        <v>428.8</v>
      </c>
      <c r="C762">
        <f>'1203'!C20</f>
        <v>456.9</v>
      </c>
      <c r="D762">
        <f>'1203'!D20</f>
        <v>1365.8</v>
      </c>
      <c r="E762">
        <f>'1203'!E20</f>
        <v>1341.1</v>
      </c>
      <c r="F762" s="16">
        <f t="shared" si="151"/>
        <v>1794.6</v>
      </c>
      <c r="G762" s="16">
        <f t="shared" si="152"/>
        <v>1798</v>
      </c>
      <c r="H762" s="20">
        <f t="shared" si="153"/>
        <v>-0.18909899888766013</v>
      </c>
    </row>
    <row r="763" spans="1:8" x14ac:dyDescent="0.25">
      <c r="A763" s="5">
        <f t="shared" si="150"/>
        <v>44175</v>
      </c>
      <c r="B763">
        <f>'1210'!B20</f>
        <v>513.9</v>
      </c>
      <c r="C763">
        <f>'1210'!C20</f>
        <v>487.2</v>
      </c>
      <c r="D763">
        <f>'1210'!D20</f>
        <v>1365.8</v>
      </c>
      <c r="E763">
        <f>'1210'!E20</f>
        <v>1396.9</v>
      </c>
      <c r="F763" s="16">
        <f t="shared" si="151"/>
        <v>1879.6999999999998</v>
      </c>
      <c r="G763" s="16">
        <f t="shared" si="152"/>
        <v>1884.1000000000001</v>
      </c>
      <c r="H763" s="20">
        <f t="shared" si="153"/>
        <v>-0.23353325195054619</v>
      </c>
    </row>
    <row r="764" spans="1:8" x14ac:dyDescent="0.25">
      <c r="A764" s="5">
        <f t="shared" si="150"/>
        <v>44182</v>
      </c>
      <c r="B764">
        <f>'1217'!B20</f>
        <v>536.5</v>
      </c>
      <c r="C764">
        <f>'1217'!C20</f>
        <v>520.9</v>
      </c>
      <c r="D764">
        <f>'1217'!D20</f>
        <v>1396.1</v>
      </c>
      <c r="E764">
        <f>'1217'!E20</f>
        <v>1396.9</v>
      </c>
      <c r="F764" s="16">
        <f t="shared" si="151"/>
        <v>1932.6</v>
      </c>
      <c r="G764" s="16">
        <f t="shared" si="152"/>
        <v>1917.8000000000002</v>
      </c>
      <c r="H764" s="20">
        <f t="shared" si="153"/>
        <v>0.77171759307539389</v>
      </c>
    </row>
    <row r="765" spans="1:8" x14ac:dyDescent="0.25">
      <c r="A765" s="5">
        <f t="shared" si="150"/>
        <v>44189</v>
      </c>
      <c r="B765">
        <f>'1224'!B20</f>
        <v>540.20000000000005</v>
      </c>
      <c r="C765">
        <f>'1224'!C20</f>
        <v>442.9</v>
      </c>
      <c r="D765">
        <f>'1224'!D20</f>
        <v>1396.1</v>
      </c>
      <c r="E765">
        <f>'1224'!E20</f>
        <v>1477.8</v>
      </c>
      <c r="F765" s="16">
        <f t="shared" si="151"/>
        <v>1936.3</v>
      </c>
      <c r="G765" s="16">
        <f t="shared" si="152"/>
        <v>1920.6999999999998</v>
      </c>
      <c r="H765" s="20">
        <f t="shared" si="153"/>
        <v>0.81220388400062848</v>
      </c>
    </row>
    <row r="766" spans="1:8" x14ac:dyDescent="0.25">
      <c r="A766" s="5">
        <f t="shared" si="150"/>
        <v>44196</v>
      </c>
      <c r="B766">
        <f>'1231'!B20</f>
        <v>479.9</v>
      </c>
      <c r="C766">
        <f>'1231'!C20</f>
        <v>442.9</v>
      </c>
      <c r="D766">
        <f>'1231'!D20</f>
        <v>1456.9</v>
      </c>
      <c r="E766">
        <f>'1231'!E20</f>
        <v>1477.8</v>
      </c>
      <c r="F766" s="16">
        <f t="shared" si="151"/>
        <v>1936.8000000000002</v>
      </c>
      <c r="G766" s="16">
        <f t="shared" si="152"/>
        <v>1920.6999999999998</v>
      </c>
      <c r="H766" s="20">
        <f t="shared" si="153"/>
        <v>0.83823605976989235</v>
      </c>
    </row>
    <row r="767" spans="1:8" x14ac:dyDescent="0.25">
      <c r="A767" s="5">
        <f t="shared" si="150"/>
        <v>44203</v>
      </c>
      <c r="B767">
        <f>'0107'!B20</f>
        <v>416.5</v>
      </c>
      <c r="C767">
        <f>'0107'!C20</f>
        <v>434.4</v>
      </c>
      <c r="D767">
        <f>'0107'!D20</f>
        <v>1522.7</v>
      </c>
      <c r="E767">
        <f>'0107'!E20</f>
        <v>1512</v>
      </c>
      <c r="F767" s="16">
        <f t="shared" si="151"/>
        <v>1939.2</v>
      </c>
      <c r="G767" s="16">
        <f t="shared" si="152"/>
        <v>1946.4</v>
      </c>
      <c r="H767" s="20">
        <f t="shared" si="153"/>
        <v>-0.36991368680641123</v>
      </c>
    </row>
    <row r="768" spans="1:8" x14ac:dyDescent="0.25">
      <c r="A768" s="5">
        <f t="shared" ref="A768:A833" si="154">+A767+7</f>
        <v>44210</v>
      </c>
      <c r="B768">
        <f>'0114'!B20</f>
        <v>466</v>
      </c>
      <c r="C768">
        <f>'0114'!C20</f>
        <v>493.6</v>
      </c>
      <c r="D768">
        <f>'0114'!D20</f>
        <v>1550.1</v>
      </c>
      <c r="E768">
        <f>'0114'!E20</f>
        <v>1548.9</v>
      </c>
      <c r="F768" s="16">
        <f t="shared" si="151"/>
        <v>2016.1</v>
      </c>
      <c r="G768" s="16">
        <f t="shared" si="152"/>
        <v>2042.5</v>
      </c>
      <c r="H768" s="20">
        <f t="shared" si="153"/>
        <v>-1.2925336597307213</v>
      </c>
    </row>
    <row r="769" spans="1:9" x14ac:dyDescent="0.25">
      <c r="A769" s="5">
        <f t="shared" si="154"/>
        <v>44217</v>
      </c>
      <c r="B769">
        <f>'0121'!B20</f>
        <v>413.6</v>
      </c>
      <c r="C769">
        <f>'0121'!C20</f>
        <v>532.1</v>
      </c>
      <c r="D769">
        <f>'0121'!D20</f>
        <v>1663</v>
      </c>
      <c r="E769">
        <f>'0121'!E20</f>
        <v>1608.3</v>
      </c>
      <c r="F769" s="16">
        <f t="shared" ref="F769:F818" si="155">+B769+D769</f>
        <v>2076.6</v>
      </c>
      <c r="G769" s="16">
        <f t="shared" ref="G769:G818" si="156">+C769+E769</f>
        <v>2140.4</v>
      </c>
      <c r="H769" s="20">
        <f t="shared" ref="H769:H818" si="157">+(F769/G769-1)*100</f>
        <v>-2.9807512614464682</v>
      </c>
    </row>
    <row r="770" spans="1:9" x14ac:dyDescent="0.25">
      <c r="A770" s="5">
        <f t="shared" si="154"/>
        <v>44224</v>
      </c>
      <c r="B770">
        <f>'0128'!B20</f>
        <v>354.8</v>
      </c>
      <c r="C770">
        <f>'0128'!C20</f>
        <v>427.6</v>
      </c>
      <c r="D770">
        <f>'0128'!D20</f>
        <v>1723.6</v>
      </c>
      <c r="E770">
        <f>'0128'!E20</f>
        <v>1699.2</v>
      </c>
      <c r="F770" s="16">
        <f t="shared" si="155"/>
        <v>2078.4</v>
      </c>
      <c r="G770" s="16">
        <f t="shared" si="156"/>
        <v>2126.8000000000002</v>
      </c>
      <c r="H770" s="20">
        <f t="shared" si="157"/>
        <v>-2.2757193906338236</v>
      </c>
    </row>
    <row r="771" spans="1:9" x14ac:dyDescent="0.25">
      <c r="A771" s="5">
        <f t="shared" si="154"/>
        <v>44231</v>
      </c>
      <c r="B771">
        <f>'0204'!B20</f>
        <v>411.8</v>
      </c>
      <c r="C771">
        <f>'0204'!C20</f>
        <v>442.2</v>
      </c>
      <c r="D771">
        <f>'0204'!D20</f>
        <v>1723.6</v>
      </c>
      <c r="E771">
        <f>'0204'!E20</f>
        <v>1759.1</v>
      </c>
      <c r="F771" s="16">
        <f t="shared" si="155"/>
        <v>2135.4</v>
      </c>
      <c r="G771" s="16">
        <f t="shared" si="156"/>
        <v>2201.2999999999997</v>
      </c>
      <c r="H771" s="20">
        <f t="shared" si="157"/>
        <v>-2.993685549448033</v>
      </c>
    </row>
    <row r="772" spans="1:9" x14ac:dyDescent="0.25">
      <c r="A772" s="5">
        <f t="shared" si="154"/>
        <v>44238</v>
      </c>
      <c r="B772">
        <f>'0211'!B20</f>
        <v>345.6</v>
      </c>
      <c r="C772">
        <f>'0211'!C20</f>
        <v>433.2</v>
      </c>
      <c r="D772">
        <f>'0211'!D20</f>
        <v>1851.1</v>
      </c>
      <c r="E772">
        <f>'0211'!E20</f>
        <v>1811.1</v>
      </c>
      <c r="F772" s="16">
        <f t="shared" si="155"/>
        <v>2196.6999999999998</v>
      </c>
      <c r="G772" s="16">
        <f t="shared" si="156"/>
        <v>2244.2999999999997</v>
      </c>
      <c r="H772" s="20">
        <f t="shared" si="157"/>
        <v>-2.1209285746112361</v>
      </c>
    </row>
    <row r="773" spans="1:9" x14ac:dyDescent="0.25">
      <c r="A773" s="5">
        <f t="shared" si="154"/>
        <v>44245</v>
      </c>
      <c r="B773">
        <f>'0218'!B20</f>
        <v>369.1</v>
      </c>
      <c r="C773">
        <f>'0218'!C20</f>
        <v>462.2</v>
      </c>
      <c r="D773">
        <f>'0218'!D20</f>
        <v>1880</v>
      </c>
      <c r="E773">
        <f>'0218'!E20</f>
        <v>1898.9</v>
      </c>
      <c r="F773" s="16">
        <f t="shared" si="155"/>
        <v>2249.1</v>
      </c>
      <c r="G773" s="16">
        <f t="shared" si="156"/>
        <v>2361.1</v>
      </c>
      <c r="H773" s="20">
        <f t="shared" si="157"/>
        <v>-4.7435517343611071</v>
      </c>
    </row>
    <row r="774" spans="1:9" x14ac:dyDescent="0.25">
      <c r="A774" s="5">
        <f t="shared" si="154"/>
        <v>44252</v>
      </c>
      <c r="B774">
        <f>'0225'!B20</f>
        <v>388.6</v>
      </c>
      <c r="C774">
        <f>'0225'!C20</f>
        <v>496.5</v>
      </c>
      <c r="D774">
        <f>'0225'!D20</f>
        <v>1891.1</v>
      </c>
      <c r="E774">
        <f>'0225'!E20</f>
        <v>1898.9</v>
      </c>
      <c r="F774" s="16">
        <f t="shared" si="155"/>
        <v>2279.6999999999998</v>
      </c>
      <c r="G774" s="16">
        <f t="shared" si="156"/>
        <v>2395.4</v>
      </c>
      <c r="H774" s="20">
        <f t="shared" si="157"/>
        <v>-4.8300910077648922</v>
      </c>
    </row>
    <row r="775" spans="1:9" x14ac:dyDescent="0.25">
      <c r="A775" s="5">
        <f t="shared" si="154"/>
        <v>44259</v>
      </c>
      <c r="B775">
        <f>'0304'!B20</f>
        <v>373.6</v>
      </c>
      <c r="C775">
        <f>'0304'!C20</f>
        <v>477.5</v>
      </c>
      <c r="D775">
        <f>'0304'!D20</f>
        <v>1962.2</v>
      </c>
      <c r="E775">
        <f>'0304'!E20</f>
        <v>1995.3</v>
      </c>
      <c r="F775" s="16">
        <f t="shared" si="155"/>
        <v>2335.8000000000002</v>
      </c>
      <c r="G775" s="16">
        <f t="shared" si="156"/>
        <v>2472.8000000000002</v>
      </c>
      <c r="H775" s="20">
        <f t="shared" si="157"/>
        <v>-5.5402782271109619</v>
      </c>
    </row>
    <row r="776" spans="1:9" x14ac:dyDescent="0.25">
      <c r="A776" s="5">
        <f t="shared" si="154"/>
        <v>44266</v>
      </c>
      <c r="B776">
        <f>'0311'!B20</f>
        <v>364.3</v>
      </c>
      <c r="C776">
        <f>'0311'!C20</f>
        <v>481.2</v>
      </c>
      <c r="D776">
        <f>'0311'!D20</f>
        <v>1971.8</v>
      </c>
      <c r="E776">
        <f>'0311'!E20</f>
        <v>2053.6</v>
      </c>
      <c r="F776" s="16">
        <f t="shared" si="155"/>
        <v>2336.1</v>
      </c>
      <c r="G776" s="16">
        <f t="shared" si="156"/>
        <v>2534.7999999999997</v>
      </c>
      <c r="H776" s="20">
        <f t="shared" si="157"/>
        <v>-7.8388827520908926</v>
      </c>
    </row>
    <row r="777" spans="1:9" x14ac:dyDescent="0.25">
      <c r="A777" s="5">
        <f t="shared" si="154"/>
        <v>44273</v>
      </c>
      <c r="B777">
        <f>'0318'!B20</f>
        <v>401.7</v>
      </c>
      <c r="C777">
        <f>'0318'!C20</f>
        <v>625.20000000000005</v>
      </c>
      <c r="D777">
        <f>'0318'!D20</f>
        <v>2053.1999999999998</v>
      </c>
      <c r="E777">
        <f>'0318'!E20</f>
        <v>2053.6</v>
      </c>
      <c r="F777" s="16">
        <f t="shared" si="155"/>
        <v>2454.8999999999996</v>
      </c>
      <c r="G777" s="16">
        <f t="shared" si="156"/>
        <v>2678.8</v>
      </c>
      <c r="H777" s="20">
        <f t="shared" si="157"/>
        <v>-8.3582200985516053</v>
      </c>
    </row>
    <row r="778" spans="1:9" x14ac:dyDescent="0.25">
      <c r="A778" s="5">
        <f t="shared" si="154"/>
        <v>44280</v>
      </c>
      <c r="B778">
        <f>'0325'!B20</f>
        <v>372</v>
      </c>
      <c r="C778">
        <f>'0325'!C20</f>
        <v>591</v>
      </c>
      <c r="D778">
        <f>'0325'!D20</f>
        <v>2083.8000000000002</v>
      </c>
      <c r="E778">
        <f>'0325'!E20</f>
        <v>2087.9</v>
      </c>
      <c r="F778" s="16">
        <f t="shared" si="155"/>
        <v>2455.8000000000002</v>
      </c>
      <c r="G778" s="16">
        <f t="shared" si="156"/>
        <v>2678.9</v>
      </c>
      <c r="H778" s="20">
        <f t="shared" si="157"/>
        <v>-8.3280450931352394</v>
      </c>
    </row>
    <row r="779" spans="1:9" x14ac:dyDescent="0.25">
      <c r="A779" s="5">
        <f t="shared" si="154"/>
        <v>44287</v>
      </c>
      <c r="B779">
        <f>'0401'!B20</f>
        <v>371.7</v>
      </c>
      <c r="C779">
        <f>'0401'!C20</f>
        <v>521.79999999999995</v>
      </c>
      <c r="D779">
        <f>'0401'!D20</f>
        <v>2113</v>
      </c>
      <c r="E779">
        <f>'0401'!E20</f>
        <v>2157.9</v>
      </c>
      <c r="F779" s="16">
        <f t="shared" si="155"/>
        <v>2484.6999999999998</v>
      </c>
      <c r="G779" s="16">
        <f t="shared" si="156"/>
        <v>2679.7</v>
      </c>
      <c r="H779" s="20">
        <f t="shared" si="157"/>
        <v>-7.2769339851475934</v>
      </c>
    </row>
    <row r="780" spans="1:9" x14ac:dyDescent="0.25">
      <c r="A780" s="5">
        <f t="shared" si="154"/>
        <v>44294</v>
      </c>
      <c r="B780">
        <f>'0408'!B20</f>
        <v>318.39999999999998</v>
      </c>
      <c r="C780">
        <f>'0408'!C20</f>
        <v>463.1</v>
      </c>
      <c r="D780">
        <f>'0408'!D20</f>
        <v>2139.8000000000002</v>
      </c>
      <c r="E780">
        <f>'0408'!E20</f>
        <v>2217.9</v>
      </c>
      <c r="F780" s="16">
        <f t="shared" si="155"/>
        <v>2458.2000000000003</v>
      </c>
      <c r="G780" s="16">
        <f t="shared" si="156"/>
        <v>2681</v>
      </c>
      <c r="H780" s="20">
        <f t="shared" si="157"/>
        <v>-8.310331965684437</v>
      </c>
      <c r="I780">
        <f>'0408'!F20</f>
        <v>53.2</v>
      </c>
    </row>
    <row r="781" spans="1:9" x14ac:dyDescent="0.25">
      <c r="A781" s="5">
        <f t="shared" si="154"/>
        <v>44301</v>
      </c>
      <c r="B781">
        <f>'0415'!B20</f>
        <v>335.7</v>
      </c>
      <c r="C781">
        <f>'0415'!C20</f>
        <v>380</v>
      </c>
      <c r="D781">
        <f>'0415'!D20</f>
        <v>2152.6999999999998</v>
      </c>
      <c r="E781">
        <f>'0415'!E20</f>
        <v>2303.3000000000002</v>
      </c>
      <c r="F781" s="16">
        <f t="shared" si="155"/>
        <v>2488.3999999999996</v>
      </c>
      <c r="G781" s="16">
        <f t="shared" si="156"/>
        <v>2683.3</v>
      </c>
      <c r="H781" s="20">
        <f t="shared" si="157"/>
        <v>-7.2634442663884187</v>
      </c>
      <c r="I781">
        <f>'0415'!F20</f>
        <v>120.7</v>
      </c>
    </row>
    <row r="782" spans="1:9" x14ac:dyDescent="0.25">
      <c r="A782" s="5">
        <f t="shared" si="154"/>
        <v>44308</v>
      </c>
      <c r="B782">
        <f>'0422'!B20</f>
        <v>265.7</v>
      </c>
      <c r="C782">
        <f>'0422'!C20</f>
        <v>439.1</v>
      </c>
      <c r="D782">
        <f>'0422'!D20</f>
        <v>2224.1</v>
      </c>
      <c r="E782">
        <f>'0422'!E20</f>
        <v>2303.3000000000002</v>
      </c>
      <c r="F782" s="16">
        <f t="shared" si="155"/>
        <v>2489.7999999999997</v>
      </c>
      <c r="G782" s="16">
        <f t="shared" si="156"/>
        <v>2742.4</v>
      </c>
      <c r="H782" s="20">
        <f t="shared" si="157"/>
        <v>-9.210910151691964</v>
      </c>
      <c r="I782">
        <f>'0422'!F20</f>
        <v>147.1</v>
      </c>
    </row>
    <row r="783" spans="1:9" x14ac:dyDescent="0.25">
      <c r="A783" s="5">
        <f t="shared" si="154"/>
        <v>44315</v>
      </c>
      <c r="B783">
        <f>'0429'!B20</f>
        <v>208.2</v>
      </c>
      <c r="C783">
        <f>'0429'!C20</f>
        <v>414.1</v>
      </c>
      <c r="D783">
        <f>'0429'!D20</f>
        <v>2283.4</v>
      </c>
      <c r="E783">
        <f>'0429'!E20</f>
        <v>2330.6</v>
      </c>
      <c r="F783" s="16">
        <f t="shared" si="155"/>
        <v>2491.6</v>
      </c>
      <c r="G783" s="16">
        <f t="shared" si="156"/>
        <v>2744.7</v>
      </c>
      <c r="H783" s="20">
        <f t="shared" si="157"/>
        <v>-9.2214085328086846</v>
      </c>
      <c r="I783">
        <f>'0429'!F20</f>
        <v>180.3</v>
      </c>
    </row>
    <row r="784" spans="1:9" x14ac:dyDescent="0.25">
      <c r="A784" s="5">
        <f t="shared" si="154"/>
        <v>44322</v>
      </c>
      <c r="B784">
        <f>'0506'!B20</f>
        <v>208.2</v>
      </c>
      <c r="C784">
        <f>'0506'!C20</f>
        <v>347.9</v>
      </c>
      <c r="D784">
        <f>'0506'!D20</f>
        <v>2283.4</v>
      </c>
      <c r="E784">
        <f>'0506'!E20</f>
        <v>2398.4</v>
      </c>
      <c r="F784" s="16">
        <f t="shared" si="155"/>
        <v>2491.6</v>
      </c>
      <c r="G784" s="16">
        <f t="shared" si="156"/>
        <v>2746.3</v>
      </c>
      <c r="H784" s="20">
        <f t="shared" si="157"/>
        <v>-9.2742963259658584</v>
      </c>
      <c r="I784">
        <f>'0506'!F20</f>
        <v>180.3</v>
      </c>
    </row>
    <row r="785" spans="1:9" x14ac:dyDescent="0.25">
      <c r="A785" s="5">
        <f t="shared" si="154"/>
        <v>44329</v>
      </c>
      <c r="B785">
        <f>'0513'!B20</f>
        <v>153.5</v>
      </c>
      <c r="C785">
        <f>'0513'!C20</f>
        <v>280.60000000000002</v>
      </c>
      <c r="D785">
        <f>'0513'!D20</f>
        <v>2338.6</v>
      </c>
      <c r="E785">
        <f>'0513'!E20</f>
        <v>2467.6999999999998</v>
      </c>
      <c r="F785" s="16">
        <f t="shared" si="155"/>
        <v>2492.1</v>
      </c>
      <c r="G785" s="16">
        <f t="shared" si="156"/>
        <v>2748.2999999999997</v>
      </c>
      <c r="H785" s="20">
        <f t="shared" si="157"/>
        <v>-9.3221264054142559</v>
      </c>
      <c r="I785">
        <f>'0513'!F20</f>
        <v>241.1</v>
      </c>
    </row>
    <row r="786" spans="1:9" x14ac:dyDescent="0.25">
      <c r="A786" s="5">
        <f t="shared" si="154"/>
        <v>44336</v>
      </c>
      <c r="B786">
        <f>'0520'!B20</f>
        <v>63.9</v>
      </c>
      <c r="C786">
        <f>'0520'!C20</f>
        <v>219.5</v>
      </c>
      <c r="D786">
        <f>'0520'!D20</f>
        <v>2430.9</v>
      </c>
      <c r="E786">
        <f>'0520'!E20</f>
        <v>2560.1</v>
      </c>
      <c r="F786" s="16">
        <f t="shared" si="155"/>
        <v>2494.8000000000002</v>
      </c>
      <c r="G786" s="16">
        <f t="shared" si="156"/>
        <v>2779.6</v>
      </c>
      <c r="H786" s="20">
        <f t="shared" si="157"/>
        <v>-10.246078572456463</v>
      </c>
      <c r="I786">
        <f>'0520'!F20</f>
        <v>306.10000000000002</v>
      </c>
    </row>
    <row r="787" spans="1:9" x14ac:dyDescent="0.25">
      <c r="A787" s="5">
        <f t="shared" si="154"/>
        <v>44343</v>
      </c>
      <c r="B787">
        <f>'0527'!B20</f>
        <v>63.9</v>
      </c>
      <c r="C787">
        <f>'0527'!C20</f>
        <v>204.8</v>
      </c>
      <c r="D787">
        <f>'0527'!D20</f>
        <v>2430.9</v>
      </c>
      <c r="E787">
        <f>'0527'!E20</f>
        <v>2575.4</v>
      </c>
      <c r="F787" s="16">
        <f t="shared" si="155"/>
        <v>2494.8000000000002</v>
      </c>
      <c r="G787" s="16">
        <f t="shared" si="156"/>
        <v>2780.2000000000003</v>
      </c>
      <c r="H787" s="20">
        <f t="shared" si="157"/>
        <v>-10.265448528882814</v>
      </c>
      <c r="I787">
        <f>'0527'!F20</f>
        <v>371.7</v>
      </c>
    </row>
    <row r="788" spans="1:9" x14ac:dyDescent="0.25">
      <c r="A788" s="5">
        <f t="shared" si="154"/>
        <v>44350</v>
      </c>
      <c r="B788">
        <f>'0603'!B16</f>
        <v>400.9</v>
      </c>
      <c r="C788">
        <f>'0603'!C16</f>
        <v>592.29999999999995</v>
      </c>
      <c r="D788">
        <f>'0603'!D16</f>
        <v>34.9</v>
      </c>
      <c r="E788">
        <f>'0603'!E16</f>
        <v>0</v>
      </c>
      <c r="F788" s="16">
        <f t="shared" si="155"/>
        <v>435.79999999999995</v>
      </c>
      <c r="G788" s="16">
        <f t="shared" si="156"/>
        <v>592.29999999999995</v>
      </c>
      <c r="H788" s="20">
        <f t="shared" si="157"/>
        <v>-26.422421070403512</v>
      </c>
    </row>
    <row r="789" spans="1:9" x14ac:dyDescent="0.25">
      <c r="A789" s="5">
        <f t="shared" si="154"/>
        <v>44357</v>
      </c>
      <c r="B789">
        <f>'0610'!B16</f>
        <v>461.8</v>
      </c>
      <c r="C789">
        <f>'0610'!C16</f>
        <v>542.5</v>
      </c>
      <c r="D789">
        <f>'0610'!D16</f>
        <v>69.099999999999994</v>
      </c>
      <c r="E789">
        <f>'0610'!E16</f>
        <v>51.9</v>
      </c>
      <c r="F789" s="16">
        <f t="shared" si="155"/>
        <v>530.9</v>
      </c>
      <c r="G789" s="16">
        <f t="shared" si="156"/>
        <v>594.4</v>
      </c>
      <c r="H789" s="20">
        <f t="shared" si="157"/>
        <v>-10.683041722745623</v>
      </c>
    </row>
    <row r="790" spans="1:9" x14ac:dyDescent="0.25">
      <c r="A790" s="5">
        <f t="shared" si="154"/>
        <v>44364</v>
      </c>
      <c r="B790">
        <f>'0617'!B16</f>
        <v>467.6</v>
      </c>
      <c r="C790">
        <f>'0617'!C16</f>
        <v>550.5</v>
      </c>
      <c r="D790">
        <f>'0617'!D16</f>
        <v>136.30000000000001</v>
      </c>
      <c r="E790">
        <f>'0617'!E16</f>
        <v>131.9</v>
      </c>
      <c r="F790" s="16">
        <f t="shared" si="155"/>
        <v>603.90000000000009</v>
      </c>
      <c r="G790" s="16">
        <f t="shared" si="156"/>
        <v>682.4</v>
      </c>
      <c r="H790" s="20">
        <f t="shared" si="157"/>
        <v>-11.503516998827646</v>
      </c>
    </row>
    <row r="791" spans="1:9" x14ac:dyDescent="0.25">
      <c r="A791" s="5">
        <f t="shared" si="154"/>
        <v>44371</v>
      </c>
      <c r="B791">
        <f>'0624'!B16</f>
        <v>589.1</v>
      </c>
      <c r="C791">
        <f>'0624'!C16</f>
        <v>526.70000000000005</v>
      </c>
      <c r="D791">
        <f>'0624'!D16</f>
        <v>163.5</v>
      </c>
      <c r="E791">
        <f>'0624'!E16</f>
        <v>210.7</v>
      </c>
      <c r="F791" s="16">
        <f t="shared" si="155"/>
        <v>752.6</v>
      </c>
      <c r="G791" s="16">
        <f t="shared" si="156"/>
        <v>737.40000000000009</v>
      </c>
      <c r="H791" s="20">
        <f t="shared" si="157"/>
        <v>2.0612964469758577</v>
      </c>
    </row>
    <row r="792" spans="1:9" x14ac:dyDescent="0.25">
      <c r="A792" s="5">
        <f t="shared" si="154"/>
        <v>44378</v>
      </c>
      <c r="B792">
        <f>'0701'!B16</f>
        <v>555.9</v>
      </c>
      <c r="C792">
        <f>'0701'!C16</f>
        <v>526.70000000000005</v>
      </c>
      <c r="D792">
        <f>'0701'!D16</f>
        <v>196.7</v>
      </c>
      <c r="E792">
        <f>'0701'!E16</f>
        <v>210.7</v>
      </c>
      <c r="F792" s="16">
        <f t="shared" si="155"/>
        <v>752.59999999999991</v>
      </c>
      <c r="G792" s="16">
        <f t="shared" si="156"/>
        <v>737.40000000000009</v>
      </c>
      <c r="H792" s="20">
        <f t="shared" si="157"/>
        <v>2.0612964469758355</v>
      </c>
    </row>
    <row r="793" spans="1:9" x14ac:dyDescent="0.25">
      <c r="A793" s="5">
        <f t="shared" si="154"/>
        <v>44385</v>
      </c>
      <c r="B793">
        <f>'0708'!B17</f>
        <v>543</v>
      </c>
      <c r="C793">
        <f>'0708'!C17</f>
        <v>502</v>
      </c>
      <c r="D793">
        <f>'0708'!D17</f>
        <v>268.5</v>
      </c>
      <c r="E793">
        <f>'0708'!E17</f>
        <v>302.7</v>
      </c>
      <c r="F793" s="16">
        <f t="shared" si="155"/>
        <v>811.5</v>
      </c>
      <c r="G793" s="16">
        <f t="shared" si="156"/>
        <v>804.7</v>
      </c>
      <c r="H793" s="20">
        <f t="shared" si="157"/>
        <v>0.84503541692555473</v>
      </c>
    </row>
    <row r="794" spans="1:9" x14ac:dyDescent="0.25">
      <c r="A794" s="5">
        <f t="shared" si="154"/>
        <v>44392</v>
      </c>
      <c r="B794">
        <f>'0715'!B18</f>
        <v>512.79999999999995</v>
      </c>
      <c r="C794">
        <f>'0715'!C18</f>
        <v>582.70000000000005</v>
      </c>
      <c r="D794">
        <f>'0715'!D18</f>
        <v>299.89999999999998</v>
      </c>
      <c r="E794">
        <f>'0715'!E18</f>
        <v>302.7</v>
      </c>
      <c r="F794" s="16">
        <f t="shared" si="155"/>
        <v>812.69999999999993</v>
      </c>
      <c r="G794" s="16">
        <f t="shared" si="156"/>
        <v>885.40000000000009</v>
      </c>
      <c r="H794" s="20">
        <f t="shared" si="157"/>
        <v>-8.2109780889993438</v>
      </c>
    </row>
    <row r="795" spans="1:9" x14ac:dyDescent="0.25">
      <c r="A795" s="5">
        <f t="shared" si="154"/>
        <v>44399</v>
      </c>
      <c r="B795">
        <f>'0722'!B18</f>
        <v>553.9</v>
      </c>
      <c r="C795">
        <f>'0722'!C18</f>
        <v>632.6</v>
      </c>
      <c r="D795">
        <f>'0722'!D18</f>
        <v>299.89999999999998</v>
      </c>
      <c r="E795">
        <f>'0722'!E18</f>
        <v>313</v>
      </c>
      <c r="F795" s="16">
        <f t="shared" si="155"/>
        <v>853.8</v>
      </c>
      <c r="G795" s="16">
        <f t="shared" si="156"/>
        <v>945.6</v>
      </c>
      <c r="H795" s="20">
        <f t="shared" si="157"/>
        <v>-9.7081218274111762</v>
      </c>
    </row>
    <row r="796" spans="1:9" x14ac:dyDescent="0.25">
      <c r="A796" s="5">
        <f t="shared" si="154"/>
        <v>44406</v>
      </c>
      <c r="B796">
        <f>'0729'!B18</f>
        <v>523.6</v>
      </c>
      <c r="C796">
        <f>'0729'!C18</f>
        <v>544</v>
      </c>
      <c r="D796">
        <f>'0729'!D18</f>
        <v>330.1</v>
      </c>
      <c r="E796">
        <f>'0729'!E18</f>
        <v>404.2</v>
      </c>
      <c r="F796" s="16">
        <f t="shared" si="155"/>
        <v>853.7</v>
      </c>
      <c r="G796" s="16">
        <f t="shared" si="156"/>
        <v>948.2</v>
      </c>
      <c r="H796" s="20">
        <f t="shared" si="157"/>
        <v>-9.9662518456021925</v>
      </c>
    </row>
    <row r="797" spans="1:9" x14ac:dyDescent="0.25">
      <c r="A797" s="5">
        <f t="shared" si="154"/>
        <v>44413</v>
      </c>
      <c r="B797">
        <f>'0805'!B18</f>
        <v>427.5</v>
      </c>
      <c r="C797">
        <f>'0805'!C18</f>
        <v>526.6</v>
      </c>
      <c r="D797">
        <f>'0805'!D18</f>
        <v>460.5</v>
      </c>
      <c r="E797">
        <f>'0805'!E18</f>
        <v>490.2</v>
      </c>
      <c r="F797" s="16">
        <f t="shared" si="155"/>
        <v>888</v>
      </c>
      <c r="G797" s="16">
        <f t="shared" si="156"/>
        <v>1016.8</v>
      </c>
      <c r="H797" s="20">
        <f t="shared" si="157"/>
        <v>-12.667191188040904</v>
      </c>
    </row>
    <row r="798" spans="1:9" x14ac:dyDescent="0.25">
      <c r="A798" s="5">
        <f t="shared" si="154"/>
        <v>44420</v>
      </c>
      <c r="B798">
        <f>'0812'!B18</f>
        <v>303.89999999999998</v>
      </c>
      <c r="C798">
        <f>'0812'!C18</f>
        <v>402.2</v>
      </c>
      <c r="D798">
        <f>'0812'!D18</f>
        <v>585.29999999999995</v>
      </c>
      <c r="E798">
        <f>'0812'!E18</f>
        <v>623.20000000000005</v>
      </c>
      <c r="F798" s="16">
        <f t="shared" si="155"/>
        <v>889.19999999999993</v>
      </c>
      <c r="G798" s="16">
        <f t="shared" si="156"/>
        <v>1025.4000000000001</v>
      </c>
      <c r="H798" s="20">
        <f t="shared" si="157"/>
        <v>-13.28262141603278</v>
      </c>
    </row>
    <row r="799" spans="1:9" x14ac:dyDescent="0.25">
      <c r="A799" s="5">
        <f t="shared" si="154"/>
        <v>44427</v>
      </c>
      <c r="B799">
        <f>'0819'!B18</f>
        <v>241.2</v>
      </c>
      <c r="C799">
        <f>'0819'!C18</f>
        <v>424.7</v>
      </c>
      <c r="D799">
        <f>'0819'!D18</f>
        <v>648.79999999999995</v>
      </c>
      <c r="E799">
        <f>'0819'!E18</f>
        <v>636</v>
      </c>
      <c r="F799" s="16">
        <f t="shared" si="155"/>
        <v>890</v>
      </c>
      <c r="G799" s="16">
        <f t="shared" si="156"/>
        <v>1060.7</v>
      </c>
      <c r="H799" s="20">
        <f t="shared" si="157"/>
        <v>-16.093146035636853</v>
      </c>
    </row>
    <row r="800" spans="1:9" x14ac:dyDescent="0.25">
      <c r="A800" s="5">
        <f t="shared" si="154"/>
        <v>44434</v>
      </c>
      <c r="B800">
        <f>'0826'!B19</f>
        <v>312.8</v>
      </c>
      <c r="C800">
        <f>'0826'!C19</f>
        <v>423.6</v>
      </c>
      <c r="D800">
        <f>'0826'!D19</f>
        <v>669.7</v>
      </c>
      <c r="E800">
        <f>'0826'!E19</f>
        <v>697</v>
      </c>
      <c r="F800" s="16">
        <f t="shared" si="155"/>
        <v>982.5</v>
      </c>
      <c r="G800" s="16">
        <f t="shared" si="156"/>
        <v>1120.5999999999999</v>
      </c>
      <c r="H800" s="20">
        <f t="shared" si="157"/>
        <v>-12.323755131179714</v>
      </c>
    </row>
    <row r="801" spans="1:8" x14ac:dyDescent="0.25">
      <c r="A801" s="5">
        <f t="shared" si="154"/>
        <v>44441</v>
      </c>
      <c r="B801">
        <f>'0902'!B19</f>
        <v>340.6</v>
      </c>
      <c r="C801">
        <f>'0902'!C19</f>
        <v>514.1</v>
      </c>
      <c r="D801">
        <f>'0902'!D19</f>
        <v>696.6</v>
      </c>
      <c r="E801">
        <f>'0902'!E19</f>
        <v>723</v>
      </c>
      <c r="F801" s="16">
        <f t="shared" si="155"/>
        <v>1037.2</v>
      </c>
      <c r="G801" s="16">
        <f t="shared" si="156"/>
        <v>1237.0999999999999</v>
      </c>
      <c r="H801" s="20">
        <f t="shared" si="157"/>
        <v>-16.158758386549177</v>
      </c>
    </row>
    <row r="802" spans="1:8" x14ac:dyDescent="0.25">
      <c r="A802" s="5">
        <f t="shared" si="154"/>
        <v>44448</v>
      </c>
      <c r="B802">
        <f>'0909'!B19</f>
        <v>311.10000000000002</v>
      </c>
      <c r="C802">
        <f>'0909'!C19</f>
        <v>449.4</v>
      </c>
      <c r="D802">
        <f>'0909'!D19</f>
        <v>726.1</v>
      </c>
      <c r="E802">
        <f>'0909'!E19</f>
        <v>790.1</v>
      </c>
      <c r="F802" s="16">
        <f t="shared" si="155"/>
        <v>1037.2</v>
      </c>
      <c r="G802" s="16">
        <f t="shared" si="156"/>
        <v>1239.5</v>
      </c>
      <c r="H802" s="20">
        <f t="shared" si="157"/>
        <v>-16.321097216619595</v>
      </c>
    </row>
    <row r="803" spans="1:8" x14ac:dyDescent="0.25">
      <c r="A803" s="5">
        <f t="shared" si="154"/>
        <v>44455</v>
      </c>
      <c r="B803">
        <f>'0916'!B19</f>
        <v>285.3</v>
      </c>
      <c r="C803">
        <f>'0916'!C19</f>
        <v>410.8</v>
      </c>
      <c r="D803">
        <f>'0916'!D19</f>
        <v>812.5</v>
      </c>
      <c r="E803">
        <f>'0916'!E19</f>
        <v>885.8</v>
      </c>
      <c r="F803" s="16">
        <f t="shared" si="155"/>
        <v>1097.8</v>
      </c>
      <c r="G803" s="16">
        <f t="shared" si="156"/>
        <v>1296.5999999999999</v>
      </c>
      <c r="H803" s="20">
        <f t="shared" si="157"/>
        <v>-15.332407835878447</v>
      </c>
    </row>
    <row r="804" spans="1:8" x14ac:dyDescent="0.25">
      <c r="A804" s="5">
        <f t="shared" si="154"/>
        <v>44462</v>
      </c>
      <c r="B804">
        <f>'0923'!B19</f>
        <v>302.10000000000002</v>
      </c>
      <c r="C804">
        <f>'0923'!C19</f>
        <v>469.2</v>
      </c>
      <c r="D804">
        <f>'0923'!D19</f>
        <v>847.2</v>
      </c>
      <c r="E804">
        <f>'0923'!E19</f>
        <v>885.8</v>
      </c>
      <c r="F804" s="16">
        <f t="shared" si="155"/>
        <v>1149.3000000000002</v>
      </c>
      <c r="G804" s="16">
        <f t="shared" si="156"/>
        <v>1355</v>
      </c>
      <c r="H804" s="20">
        <f t="shared" si="157"/>
        <v>-15.180811808118067</v>
      </c>
    </row>
    <row r="805" spans="1:8" x14ac:dyDescent="0.25">
      <c r="A805" s="5">
        <f t="shared" si="154"/>
        <v>44469</v>
      </c>
      <c r="B805">
        <f>'0930'!B19</f>
        <v>295.8</v>
      </c>
      <c r="C805">
        <f>'0930'!C19</f>
        <v>428.1</v>
      </c>
      <c r="D805">
        <f>'0930'!D19</f>
        <v>882.8</v>
      </c>
      <c r="E805">
        <f>'0930'!E19</f>
        <v>927.2</v>
      </c>
      <c r="F805" s="16">
        <f t="shared" si="155"/>
        <v>1178.5999999999999</v>
      </c>
      <c r="G805" s="16">
        <f t="shared" si="156"/>
        <v>1355.3000000000002</v>
      </c>
      <c r="H805" s="20">
        <f t="shared" si="157"/>
        <v>-13.037703829410486</v>
      </c>
    </row>
    <row r="806" spans="1:8" x14ac:dyDescent="0.25">
      <c r="A806" s="5">
        <f t="shared" si="154"/>
        <v>44476</v>
      </c>
      <c r="B806">
        <f>'1007'!B19</f>
        <v>170.5</v>
      </c>
      <c r="C806">
        <f>'1007'!C19</f>
        <v>490.3</v>
      </c>
      <c r="D806">
        <f>'1007'!D19</f>
        <v>1008.6</v>
      </c>
      <c r="E806">
        <f>'1007'!E19</f>
        <v>927.2</v>
      </c>
      <c r="F806" s="16">
        <f t="shared" si="155"/>
        <v>1179.0999999999999</v>
      </c>
      <c r="G806" s="16">
        <f t="shared" si="156"/>
        <v>1417.5</v>
      </c>
      <c r="H806" s="20">
        <f t="shared" si="157"/>
        <v>-16.818342151675491</v>
      </c>
    </row>
    <row r="807" spans="1:8" x14ac:dyDescent="0.25">
      <c r="A807" s="5">
        <f t="shared" si="154"/>
        <v>44483</v>
      </c>
      <c r="B807">
        <f>'1014'!B19</f>
        <v>262.7</v>
      </c>
      <c r="C807">
        <f>'1014'!C19</f>
        <v>491.9</v>
      </c>
      <c r="D807">
        <f>'1014'!D19</f>
        <v>1008.6</v>
      </c>
      <c r="E807">
        <f>'1014'!E19</f>
        <v>960.1</v>
      </c>
      <c r="F807" s="16">
        <f t="shared" si="155"/>
        <v>1271.3</v>
      </c>
      <c r="G807" s="16">
        <f t="shared" si="156"/>
        <v>1452</v>
      </c>
      <c r="H807" s="20">
        <f t="shared" si="157"/>
        <v>-12.444903581267219</v>
      </c>
    </row>
    <row r="808" spans="1:8" x14ac:dyDescent="0.25">
      <c r="A808" s="5">
        <f t="shared" si="154"/>
        <v>44490</v>
      </c>
      <c r="B808">
        <f>'1021'!B19</f>
        <v>228.8</v>
      </c>
      <c r="C808">
        <f>'1021'!C19</f>
        <v>448.2</v>
      </c>
      <c r="D808">
        <f>'1021'!D19</f>
        <v>1043.4000000000001</v>
      </c>
      <c r="E808">
        <f>'1021'!E19</f>
        <v>1065.5</v>
      </c>
      <c r="F808" s="16">
        <f t="shared" si="155"/>
        <v>1272.2</v>
      </c>
      <c r="G808" s="16">
        <f t="shared" si="156"/>
        <v>1513.7</v>
      </c>
      <c r="H808" s="20">
        <f t="shared" si="157"/>
        <v>-15.954284204267688</v>
      </c>
    </row>
    <row r="809" spans="1:8" x14ac:dyDescent="0.25">
      <c r="A809" s="5">
        <f t="shared" si="154"/>
        <v>44497</v>
      </c>
      <c r="B809">
        <f>'1028'!B19</f>
        <v>259.10000000000002</v>
      </c>
      <c r="C809">
        <f>'1028'!C19</f>
        <v>383.3</v>
      </c>
      <c r="D809">
        <f>'1028'!D19</f>
        <v>1043.4000000000001</v>
      </c>
      <c r="E809">
        <f>'1028'!E19</f>
        <v>1131.4000000000001</v>
      </c>
      <c r="F809" s="16">
        <f t="shared" si="155"/>
        <v>1302.5</v>
      </c>
      <c r="G809" s="16">
        <f t="shared" si="156"/>
        <v>1514.7</v>
      </c>
      <c r="H809" s="20">
        <f t="shared" si="157"/>
        <v>-14.009374793688522</v>
      </c>
    </row>
    <row r="810" spans="1:8" x14ac:dyDescent="0.25">
      <c r="A810" s="5">
        <f t="shared" si="154"/>
        <v>44504</v>
      </c>
      <c r="B810">
        <v>285.60000000000002</v>
      </c>
      <c r="C810">
        <v>379.6</v>
      </c>
      <c r="D810">
        <v>1074.3</v>
      </c>
      <c r="E810">
        <v>1190.9000000000001</v>
      </c>
      <c r="F810" s="16">
        <f t="shared" si="155"/>
        <v>1359.9</v>
      </c>
      <c r="G810" s="16">
        <f t="shared" si="156"/>
        <v>1570.5</v>
      </c>
      <c r="H810" s="20">
        <f t="shared" si="157"/>
        <v>-13.409742120343838</v>
      </c>
    </row>
    <row r="811" spans="1:8" x14ac:dyDescent="0.25">
      <c r="A811" s="5">
        <f t="shared" si="154"/>
        <v>44511</v>
      </c>
      <c r="B811">
        <f>'1111'!B19</f>
        <v>320.8</v>
      </c>
      <c r="C811">
        <f>'1111'!C19</f>
        <v>348</v>
      </c>
      <c r="D811">
        <f>'1111'!D19</f>
        <v>1101.7</v>
      </c>
      <c r="E811">
        <f>'1111'!E19</f>
        <v>1247.9000000000001</v>
      </c>
      <c r="F811" s="16">
        <f t="shared" si="155"/>
        <v>1422.5</v>
      </c>
      <c r="G811" s="16">
        <f t="shared" si="156"/>
        <v>1595.9</v>
      </c>
      <c r="H811" s="20">
        <f t="shared" si="157"/>
        <v>-10.865342440002513</v>
      </c>
    </row>
    <row r="812" spans="1:8" x14ac:dyDescent="0.25">
      <c r="A812" s="5">
        <f t="shared" si="154"/>
        <v>44518</v>
      </c>
      <c r="B812">
        <f>'1118'!B19</f>
        <v>442.2</v>
      </c>
      <c r="C812">
        <f>'1118'!C19</f>
        <v>430.7</v>
      </c>
      <c r="D812">
        <f>'1118'!D19</f>
        <v>1134.5</v>
      </c>
      <c r="E812">
        <f>'1118'!E19</f>
        <v>1275.0999999999999</v>
      </c>
      <c r="F812" s="16">
        <f t="shared" si="155"/>
        <v>1576.7</v>
      </c>
      <c r="G812" s="16">
        <f t="shared" si="156"/>
        <v>1705.8</v>
      </c>
      <c r="H812" s="20">
        <f t="shared" si="157"/>
        <v>-7.5682964005158837</v>
      </c>
    </row>
    <row r="813" spans="1:8" x14ac:dyDescent="0.25">
      <c r="A813" s="5">
        <f t="shared" si="154"/>
        <v>44525</v>
      </c>
      <c r="B813">
        <f>'1125'!B19</f>
        <v>442.7</v>
      </c>
      <c r="C813">
        <f>'1125'!C19</f>
        <v>430.7</v>
      </c>
      <c r="D813">
        <f>'1125'!D19</f>
        <v>1134.5999999999999</v>
      </c>
      <c r="E813">
        <f>'1125'!E19</f>
        <v>1275.0999999999999</v>
      </c>
      <c r="F813" s="16">
        <f t="shared" si="155"/>
        <v>1577.3</v>
      </c>
      <c r="G813" s="16">
        <f t="shared" si="156"/>
        <v>1705.8</v>
      </c>
      <c r="H813" s="20">
        <f t="shared" si="157"/>
        <v>-7.5331222886622085</v>
      </c>
    </row>
    <row r="814" spans="1:8" x14ac:dyDescent="0.25">
      <c r="A814" s="5">
        <f t="shared" si="154"/>
        <v>44532</v>
      </c>
      <c r="B814">
        <f>'1202'!B19</f>
        <v>442.6</v>
      </c>
      <c r="C814">
        <f>'1202'!C19</f>
        <v>428.8</v>
      </c>
      <c r="D814">
        <f>'1202'!D19</f>
        <v>1135.0999999999999</v>
      </c>
      <c r="E814">
        <f>'1202'!E19</f>
        <v>1365.8</v>
      </c>
      <c r="F814" s="16">
        <f t="shared" si="155"/>
        <v>1577.6999999999998</v>
      </c>
      <c r="G814" s="16">
        <f t="shared" si="156"/>
        <v>1794.6</v>
      </c>
      <c r="H814" s="20">
        <f t="shared" si="157"/>
        <v>-12.086258776328995</v>
      </c>
    </row>
    <row r="815" spans="1:8" x14ac:dyDescent="0.25">
      <c r="A815" s="5">
        <f t="shared" si="154"/>
        <v>44539</v>
      </c>
      <c r="B815">
        <f>'1209'!B19</f>
        <v>526.6</v>
      </c>
      <c r="C815">
        <f>'1209'!C19</f>
        <v>513.9</v>
      </c>
      <c r="D815">
        <f>'1209'!D19</f>
        <v>1213.5999999999999</v>
      </c>
      <c r="E815">
        <f>'1209'!E19</f>
        <v>1365.8</v>
      </c>
      <c r="F815" s="16">
        <f t="shared" si="155"/>
        <v>1740.1999999999998</v>
      </c>
      <c r="G815" s="16">
        <f t="shared" si="156"/>
        <v>1879.6999999999998</v>
      </c>
      <c r="H815" s="20">
        <f t="shared" si="157"/>
        <v>-7.4213970314411899</v>
      </c>
    </row>
    <row r="816" spans="1:8" x14ac:dyDescent="0.25">
      <c r="A816" s="5">
        <f t="shared" si="154"/>
        <v>44546</v>
      </c>
      <c r="B816">
        <f>'1216'!B19</f>
        <v>647.79999999999995</v>
      </c>
      <c r="C816">
        <f>'1216'!C19</f>
        <v>536.5</v>
      </c>
      <c r="D816">
        <f>'1216'!D19</f>
        <v>1222.9000000000001</v>
      </c>
      <c r="E816">
        <f>'1216'!E19</f>
        <v>1396.1</v>
      </c>
      <c r="F816" s="16">
        <f t="shared" si="155"/>
        <v>1870.7</v>
      </c>
      <c r="G816" s="16">
        <f t="shared" si="156"/>
        <v>1932.6</v>
      </c>
      <c r="H816" s="20">
        <f t="shared" si="157"/>
        <v>-3.2029390458449658</v>
      </c>
    </row>
    <row r="817" spans="1:9" x14ac:dyDescent="0.25">
      <c r="A817" s="5">
        <f t="shared" si="154"/>
        <v>44553</v>
      </c>
      <c r="B817">
        <f>'1223'!B19</f>
        <v>559.20000000000005</v>
      </c>
      <c r="C817">
        <f>'1223'!C19</f>
        <v>540.20000000000005</v>
      </c>
      <c r="D817">
        <f>'1223'!D19</f>
        <v>1313.2</v>
      </c>
      <c r="E817">
        <f>'1223'!E19</f>
        <v>1396.1</v>
      </c>
      <c r="F817" s="16">
        <f t="shared" si="155"/>
        <v>1872.4</v>
      </c>
      <c r="G817" s="16">
        <f t="shared" si="156"/>
        <v>1936.3</v>
      </c>
      <c r="H817" s="20">
        <f t="shared" si="157"/>
        <v>-3.3001084542684467</v>
      </c>
    </row>
    <row r="818" spans="1:9" x14ac:dyDescent="0.25">
      <c r="A818" s="5">
        <f t="shared" si="154"/>
        <v>44560</v>
      </c>
      <c r="B818">
        <f>'1230'!B19</f>
        <v>527.4</v>
      </c>
      <c r="C818">
        <f>'1230'!C19</f>
        <v>479.9</v>
      </c>
      <c r="D818">
        <f>'1230'!D19</f>
        <v>1345.3</v>
      </c>
      <c r="E818">
        <f>'1230'!E19</f>
        <v>1456.9</v>
      </c>
      <c r="F818" s="16">
        <f t="shared" si="155"/>
        <v>1872.6999999999998</v>
      </c>
      <c r="G818" s="16">
        <f t="shared" si="156"/>
        <v>1936.8000000000002</v>
      </c>
      <c r="H818" s="20">
        <f t="shared" si="157"/>
        <v>-3.3095828170177755</v>
      </c>
    </row>
    <row r="819" spans="1:9" x14ac:dyDescent="0.25">
      <c r="A819" s="5">
        <f t="shared" si="154"/>
        <v>44567</v>
      </c>
      <c r="B819">
        <f>'0106'!B19</f>
        <v>493.8</v>
      </c>
      <c r="C819">
        <f>'0106'!C19</f>
        <v>416.5</v>
      </c>
      <c r="D819">
        <f>'0106'!D19</f>
        <v>1405.6</v>
      </c>
      <c r="E819">
        <f>'0106'!E19</f>
        <v>1522.7</v>
      </c>
      <c r="F819" s="16">
        <f t="shared" ref="F819:F824" si="158">+B819+D819</f>
        <v>1899.3999999999999</v>
      </c>
      <c r="G819" s="16">
        <f t="shared" ref="G819:G824" si="159">+C819+E819</f>
        <v>1939.2</v>
      </c>
      <c r="H819" s="20">
        <f t="shared" ref="H819:H824" si="160">+(F819/G819-1)*100</f>
        <v>-2.0523927392739338</v>
      </c>
    </row>
    <row r="820" spans="1:9" x14ac:dyDescent="0.25">
      <c r="A820" s="5">
        <f t="shared" si="154"/>
        <v>44574</v>
      </c>
      <c r="B820">
        <f>'0113'!B19</f>
        <v>549.79999999999995</v>
      </c>
      <c r="C820">
        <f>'0113'!C19</f>
        <v>466</v>
      </c>
      <c r="D820">
        <f>'0113'!D19</f>
        <v>1405.7</v>
      </c>
      <c r="E820">
        <f>'0113'!E19</f>
        <v>1550.1</v>
      </c>
      <c r="F820" s="16">
        <f t="shared" si="158"/>
        <v>1955.5</v>
      </c>
      <c r="G820" s="16">
        <f t="shared" si="159"/>
        <v>2016.1</v>
      </c>
      <c r="H820" s="20">
        <f t="shared" si="160"/>
        <v>-3.0058032835672766</v>
      </c>
    </row>
    <row r="821" spans="1:9" x14ac:dyDescent="0.25">
      <c r="A821" s="5">
        <f t="shared" si="154"/>
        <v>44581</v>
      </c>
      <c r="B821">
        <f>'0120'!B19</f>
        <v>623.20000000000005</v>
      </c>
      <c r="C821">
        <f>'0120'!C19</f>
        <v>413.6</v>
      </c>
      <c r="D821">
        <f>'0120'!D19</f>
        <v>1435</v>
      </c>
      <c r="E821">
        <f>'0120'!E19</f>
        <v>1663</v>
      </c>
      <c r="F821" s="16">
        <f t="shared" si="158"/>
        <v>2058.1999999999998</v>
      </c>
      <c r="G821" s="16">
        <f t="shared" si="159"/>
        <v>2076.6</v>
      </c>
      <c r="H821" s="20">
        <f t="shared" si="160"/>
        <v>-0.88606375806606907</v>
      </c>
    </row>
    <row r="822" spans="1:9" x14ac:dyDescent="0.25">
      <c r="A822" s="5">
        <f t="shared" si="154"/>
        <v>44588</v>
      </c>
      <c r="B822">
        <f>'0127'!B19</f>
        <v>505.7</v>
      </c>
      <c r="C822">
        <f>'0127'!C19</f>
        <v>354.8</v>
      </c>
      <c r="D822">
        <f>'0127'!D19</f>
        <v>1554.5</v>
      </c>
      <c r="E822">
        <f>'0127'!E19</f>
        <v>1723.6</v>
      </c>
      <c r="F822" s="16">
        <f t="shared" si="158"/>
        <v>2060.1999999999998</v>
      </c>
      <c r="G822" s="16">
        <f t="shared" si="159"/>
        <v>2078.4</v>
      </c>
      <c r="H822" s="20">
        <f t="shared" si="160"/>
        <v>-0.87567359507314535</v>
      </c>
    </row>
    <row r="823" spans="1:9" x14ac:dyDescent="0.25">
      <c r="A823" s="5">
        <f t="shared" si="154"/>
        <v>44595</v>
      </c>
      <c r="B823">
        <f>'0203'!B19</f>
        <v>386</v>
      </c>
      <c r="C823">
        <f>'0203'!C19</f>
        <v>411.8</v>
      </c>
      <c r="D823">
        <f>'0203'!D19</f>
        <v>1650.7</v>
      </c>
      <c r="E823">
        <f>'0203'!E19</f>
        <v>1723.6</v>
      </c>
      <c r="F823" s="16">
        <f t="shared" si="158"/>
        <v>2036.7</v>
      </c>
      <c r="G823" s="16">
        <f t="shared" si="159"/>
        <v>2135.4</v>
      </c>
      <c r="H823" s="20">
        <f t="shared" si="160"/>
        <v>-4.6220848552964373</v>
      </c>
    </row>
    <row r="824" spans="1:9" x14ac:dyDescent="0.25">
      <c r="A824" s="5">
        <f t="shared" si="154"/>
        <v>44602</v>
      </c>
      <c r="B824">
        <f>'0210'!B19</f>
        <v>368.5</v>
      </c>
      <c r="C824">
        <f>'0210'!C19</f>
        <v>345.6</v>
      </c>
      <c r="D824">
        <f>'0210'!D19</f>
        <v>1694.1</v>
      </c>
      <c r="E824">
        <f>'0210'!E19</f>
        <v>1851.1</v>
      </c>
      <c r="F824" s="16">
        <f t="shared" si="158"/>
        <v>2062.6</v>
      </c>
      <c r="G824" s="16">
        <f t="shared" si="159"/>
        <v>2196.6999999999998</v>
      </c>
      <c r="H824" s="20">
        <f t="shared" si="160"/>
        <v>-6.1046114626485126</v>
      </c>
    </row>
    <row r="825" spans="1:9" x14ac:dyDescent="0.25">
      <c r="A825" s="5">
        <f t="shared" si="154"/>
        <v>44609</v>
      </c>
      <c r="B825">
        <f>'0217'!B19</f>
        <v>365.2</v>
      </c>
      <c r="C825">
        <f>'0217'!C19</f>
        <v>369.1</v>
      </c>
      <c r="D825">
        <f>'0217'!D19</f>
        <v>1784.8</v>
      </c>
      <c r="E825">
        <f>'0217'!E19</f>
        <v>1880</v>
      </c>
      <c r="F825" s="16">
        <f t="shared" ref="F825:F828" si="161">+B825+D825</f>
        <v>2150</v>
      </c>
      <c r="G825" s="16">
        <f t="shared" ref="G825:G828" si="162">+C825+E825</f>
        <v>2249.1</v>
      </c>
      <c r="H825" s="20">
        <f t="shared" ref="H825:H828" si="163">+(F825/G825-1)*100</f>
        <v>-4.4062069272153277</v>
      </c>
    </row>
    <row r="826" spans="1:9" x14ac:dyDescent="0.25">
      <c r="A826" s="5">
        <f t="shared" si="154"/>
        <v>44616</v>
      </c>
      <c r="B826">
        <f>'0224'!B19</f>
        <v>398</v>
      </c>
      <c r="C826">
        <f>'0224'!C19</f>
        <v>388.6</v>
      </c>
      <c r="D826">
        <f>'0224'!D19</f>
        <v>1818.8</v>
      </c>
      <c r="E826">
        <f>'0224'!E19</f>
        <v>1891.1</v>
      </c>
      <c r="F826" s="16">
        <f t="shared" si="161"/>
        <v>2216.8000000000002</v>
      </c>
      <c r="G826" s="16">
        <f t="shared" si="162"/>
        <v>2279.6999999999998</v>
      </c>
      <c r="H826" s="20">
        <f t="shared" si="163"/>
        <v>-2.759134973900057</v>
      </c>
    </row>
    <row r="827" spans="1:9" x14ac:dyDescent="0.25">
      <c r="A827" s="5">
        <f t="shared" si="154"/>
        <v>44623</v>
      </c>
      <c r="B827">
        <f>'0303'!B19</f>
        <v>357.6</v>
      </c>
      <c r="C827">
        <f>'0303'!C19</f>
        <v>373.6</v>
      </c>
      <c r="D827">
        <f>'0303'!D19</f>
        <v>1885.4</v>
      </c>
      <c r="E827">
        <f>'0303'!E19</f>
        <v>1962.2</v>
      </c>
      <c r="F827" s="16">
        <f t="shared" si="161"/>
        <v>2243</v>
      </c>
      <c r="G827" s="16">
        <f t="shared" si="162"/>
        <v>2335.8000000000002</v>
      </c>
      <c r="H827" s="20">
        <f t="shared" si="163"/>
        <v>-3.9729428889459739</v>
      </c>
    </row>
    <row r="828" spans="1:9" x14ac:dyDescent="0.25">
      <c r="A828" s="5">
        <f t="shared" si="154"/>
        <v>44630</v>
      </c>
      <c r="B828">
        <f>'0310'!B19</f>
        <v>357.6</v>
      </c>
      <c r="C828">
        <f>'0310'!C19</f>
        <v>364.3</v>
      </c>
      <c r="D828">
        <f>'0310'!D19</f>
        <v>1885.4</v>
      </c>
      <c r="E828">
        <f>'0310'!E19</f>
        <v>1971.8</v>
      </c>
      <c r="F828" s="16">
        <f t="shared" si="161"/>
        <v>2243</v>
      </c>
      <c r="G828" s="16">
        <f t="shared" si="162"/>
        <v>2336.1</v>
      </c>
      <c r="H828" s="20">
        <f t="shared" si="163"/>
        <v>-3.9852746029707564</v>
      </c>
    </row>
    <row r="829" spans="1:9" x14ac:dyDescent="0.25">
      <c r="A829" s="5">
        <f t="shared" si="154"/>
        <v>44637</v>
      </c>
      <c r="B829">
        <f>'0317'!B19</f>
        <v>467.4</v>
      </c>
      <c r="C829">
        <f>'0317'!C19</f>
        <v>401.7</v>
      </c>
      <c r="D829">
        <f>'0317'!D19</f>
        <v>1885.5</v>
      </c>
      <c r="E829">
        <f>'0317'!E19</f>
        <v>2053.1999999999998</v>
      </c>
      <c r="F829" s="16">
        <f t="shared" ref="F829:F832" si="164">+B829+D829</f>
        <v>2352.9</v>
      </c>
      <c r="G829" s="16">
        <f t="shared" ref="G829:G832" si="165">+C829+E829</f>
        <v>2454.8999999999996</v>
      </c>
      <c r="H829" s="20">
        <f t="shared" ref="H829:H832" si="166">+(F829/G829-1)*100</f>
        <v>-4.1549553953317719</v>
      </c>
    </row>
    <row r="830" spans="1:9" x14ac:dyDescent="0.25">
      <c r="A830" s="5">
        <f t="shared" si="154"/>
        <v>44644</v>
      </c>
      <c r="B830">
        <f>'0324'!B19</f>
        <v>386.3</v>
      </c>
      <c r="C830">
        <f>'0324'!C19</f>
        <v>372</v>
      </c>
      <c r="D830">
        <f>'0324'!D19</f>
        <v>1968.5</v>
      </c>
      <c r="E830">
        <f>'0324'!E19</f>
        <v>2083.8000000000002</v>
      </c>
      <c r="F830" s="16">
        <f t="shared" si="164"/>
        <v>2354.8000000000002</v>
      </c>
      <c r="G830" s="16">
        <f t="shared" si="165"/>
        <v>2455.8000000000002</v>
      </c>
      <c r="H830" s="20">
        <f t="shared" si="166"/>
        <v>-4.1127127616255361</v>
      </c>
    </row>
    <row r="831" spans="1:9" x14ac:dyDescent="0.25">
      <c r="A831" s="5">
        <f t="shared" si="154"/>
        <v>44651</v>
      </c>
      <c r="B831">
        <f>'0331'!B19</f>
        <v>386.3</v>
      </c>
      <c r="C831">
        <f>'0331'!C19</f>
        <v>371.7</v>
      </c>
      <c r="D831">
        <f>'0331'!D19</f>
        <v>1968.9</v>
      </c>
      <c r="E831">
        <f>'0331'!E19</f>
        <v>2113</v>
      </c>
      <c r="F831" s="16">
        <f t="shared" si="164"/>
        <v>2355.2000000000003</v>
      </c>
      <c r="G831" s="16">
        <f t="shared" si="165"/>
        <v>2484.6999999999998</v>
      </c>
      <c r="H831" s="20">
        <f t="shared" si="166"/>
        <v>-5.2118968084678086</v>
      </c>
    </row>
    <row r="832" spans="1:9" x14ac:dyDescent="0.25">
      <c r="A832" s="5">
        <f t="shared" ref="A832" si="167">+A831+7</f>
        <v>44658</v>
      </c>
      <c r="B832">
        <f>'0407'!B19</f>
        <v>330.6</v>
      </c>
      <c r="C832">
        <f>'0407'!C19</f>
        <v>318.39999999999998</v>
      </c>
      <c r="D832">
        <f>'0407'!D19</f>
        <v>2028.4</v>
      </c>
      <c r="E832">
        <f>'0407'!E19</f>
        <v>2139.8000000000002</v>
      </c>
      <c r="F832" s="16">
        <f t="shared" si="164"/>
        <v>2359</v>
      </c>
      <c r="G832" s="16">
        <f t="shared" si="165"/>
        <v>2458.2000000000003</v>
      </c>
      <c r="H832" s="20">
        <f t="shared" si="166"/>
        <v>-4.035473110405996</v>
      </c>
      <c r="I832">
        <f>'0407'!F19</f>
        <v>106</v>
      </c>
    </row>
    <row r="833" spans="1:9" x14ac:dyDescent="0.25">
      <c r="A833" s="5">
        <f t="shared" si="154"/>
        <v>44665</v>
      </c>
      <c r="B833">
        <f>'0414'!B19</f>
        <v>285.89999999999998</v>
      </c>
      <c r="C833">
        <f>'0414'!C19</f>
        <v>335.7</v>
      </c>
      <c r="D833">
        <f>'0414'!D19</f>
        <v>2064.3000000000002</v>
      </c>
      <c r="E833">
        <f>'0414'!E19</f>
        <v>2152.6999999999998</v>
      </c>
      <c r="F833" s="16">
        <f t="shared" ref="F833:F837" si="168">+B833+D833</f>
        <v>2350.2000000000003</v>
      </c>
      <c r="G833" s="16">
        <f t="shared" ref="G833:G837" si="169">+C833+E833</f>
        <v>2488.3999999999996</v>
      </c>
      <c r="H833" s="20">
        <f t="shared" ref="H833:H837" si="170">+(F833/G833-1)*100</f>
        <v>-5.5537694904356005</v>
      </c>
      <c r="I833">
        <f>'0414'!F19</f>
        <v>151.9</v>
      </c>
    </row>
    <row r="834" spans="1:9" x14ac:dyDescent="0.25">
      <c r="A834" s="5">
        <f t="shared" ref="A834:A899" si="171">+A833+7</f>
        <v>44672</v>
      </c>
      <c r="B834">
        <f>'0421'!B19</f>
        <v>256</v>
      </c>
      <c r="C834">
        <f>'0421'!C19</f>
        <v>265.7</v>
      </c>
      <c r="D834">
        <f>'0421'!D19</f>
        <v>2095.1</v>
      </c>
      <c r="E834">
        <f>'0421'!E19</f>
        <v>2224.1</v>
      </c>
      <c r="F834" s="16">
        <f t="shared" si="168"/>
        <v>2351.1</v>
      </c>
      <c r="G834" s="16">
        <f t="shared" si="169"/>
        <v>2489.7999999999997</v>
      </c>
      <c r="H834" s="20">
        <f t="shared" si="170"/>
        <v>-5.5707285725761002</v>
      </c>
      <c r="I834">
        <f>'0421'!F19</f>
        <v>185.5</v>
      </c>
    </row>
    <row r="835" spans="1:9" x14ac:dyDescent="0.25">
      <c r="A835" s="5">
        <f t="shared" si="171"/>
        <v>44679</v>
      </c>
      <c r="B835">
        <f>'0428'!B19</f>
        <v>214.7</v>
      </c>
      <c r="C835">
        <f>'0428'!C19</f>
        <v>208.2</v>
      </c>
      <c r="D835">
        <f>'0428'!D19</f>
        <v>2136.1999999999998</v>
      </c>
      <c r="E835">
        <f>'0428'!E19</f>
        <v>2283.4</v>
      </c>
      <c r="F835" s="16">
        <f t="shared" si="168"/>
        <v>2350.8999999999996</v>
      </c>
      <c r="G835" s="16">
        <f t="shared" si="169"/>
        <v>2491.6</v>
      </c>
      <c r="H835" s="20">
        <f t="shared" si="170"/>
        <v>-5.6469738320757852</v>
      </c>
      <c r="I835">
        <f>'0428'!F19</f>
        <v>185.5</v>
      </c>
    </row>
    <row r="836" spans="1:9" x14ac:dyDescent="0.25">
      <c r="A836" s="5">
        <f t="shared" si="171"/>
        <v>44686</v>
      </c>
      <c r="B836">
        <f>'0505'!B19</f>
        <v>161.5</v>
      </c>
      <c r="C836">
        <f>'0505'!C19</f>
        <v>208.2</v>
      </c>
      <c r="D836">
        <f>'0505'!D19</f>
        <v>2187.8000000000002</v>
      </c>
      <c r="E836">
        <f>'0505'!E19</f>
        <v>2283.4</v>
      </c>
      <c r="F836" s="16">
        <f t="shared" si="168"/>
        <v>2349.3000000000002</v>
      </c>
      <c r="G836" s="16">
        <f t="shared" si="169"/>
        <v>2491.6</v>
      </c>
      <c r="H836" s="20">
        <f t="shared" si="170"/>
        <v>-5.7111895970460624</v>
      </c>
      <c r="I836">
        <f>'0505'!F19</f>
        <v>185.5</v>
      </c>
    </row>
    <row r="837" spans="1:9" x14ac:dyDescent="0.25">
      <c r="A837" s="5">
        <f t="shared" si="171"/>
        <v>44693</v>
      </c>
      <c r="B837">
        <f>'0512'!B19</f>
        <v>135.5</v>
      </c>
      <c r="C837">
        <f>'0512'!C19</f>
        <v>153.5</v>
      </c>
      <c r="D837">
        <f>'0512'!D19</f>
        <v>2214.6</v>
      </c>
      <c r="E837">
        <f>'0512'!E19</f>
        <v>2338.6</v>
      </c>
      <c r="F837" s="16">
        <f t="shared" si="168"/>
        <v>2350.1</v>
      </c>
      <c r="G837" s="16">
        <f t="shared" si="169"/>
        <v>2492.1</v>
      </c>
      <c r="H837" s="20">
        <f t="shared" si="170"/>
        <v>-5.6980056980057032</v>
      </c>
      <c r="I837">
        <f>'0512'!F19</f>
        <v>273.2</v>
      </c>
    </row>
    <row r="838" spans="1:9" x14ac:dyDescent="0.25">
      <c r="A838" s="5">
        <f t="shared" si="171"/>
        <v>44700</v>
      </c>
      <c r="B838">
        <f>'0519'!B19</f>
        <v>27.2</v>
      </c>
      <c r="C838">
        <f>'0519'!C19</f>
        <v>63.9</v>
      </c>
      <c r="D838">
        <f>'0519'!D19</f>
        <v>2324.6</v>
      </c>
      <c r="E838">
        <f>'0519'!E19</f>
        <v>2430.9</v>
      </c>
      <c r="F838" s="16">
        <f t="shared" ref="F838:F843" si="172">+B838+D838</f>
        <v>2351.7999999999997</v>
      </c>
      <c r="G838" s="16">
        <f t="shared" ref="G838:G843" si="173">+C838+E838</f>
        <v>2494.8000000000002</v>
      </c>
      <c r="H838" s="20">
        <f t="shared" ref="H838:H843" si="174">+(F838/G838-1)*100</f>
        <v>-5.7319223985890844</v>
      </c>
      <c r="I838">
        <f>'0519'!F19</f>
        <v>332.7</v>
      </c>
    </row>
    <row r="839" spans="1:9" x14ac:dyDescent="0.25">
      <c r="A839" s="5">
        <f t="shared" si="171"/>
        <v>44707</v>
      </c>
      <c r="B839">
        <f>'0526'!B19</f>
        <v>0.1</v>
      </c>
      <c r="C839">
        <f>'0526'!C19</f>
        <v>63.9</v>
      </c>
      <c r="D839">
        <f>'0526'!D19</f>
        <v>2353</v>
      </c>
      <c r="E839">
        <f>'0526'!E19</f>
        <v>2430.9</v>
      </c>
      <c r="F839" s="16">
        <f t="shared" si="172"/>
        <v>2353.1</v>
      </c>
      <c r="G839" s="16">
        <f t="shared" si="173"/>
        <v>2494.8000000000002</v>
      </c>
      <c r="H839" s="20">
        <f t="shared" si="174"/>
        <v>-5.6798140131473556</v>
      </c>
      <c r="I839">
        <f>'0526'!F19</f>
        <v>332.7</v>
      </c>
    </row>
    <row r="840" spans="1:9" x14ac:dyDescent="0.25">
      <c r="A840" s="5">
        <f t="shared" si="171"/>
        <v>44714</v>
      </c>
      <c r="B840">
        <f>'0602'!B18</f>
        <v>326.2</v>
      </c>
      <c r="C840">
        <f>'0602'!C18</f>
        <v>400.9</v>
      </c>
      <c r="D840">
        <f>'0602'!D18</f>
        <v>34.700000000000003</v>
      </c>
      <c r="E840">
        <f>'0602'!E18</f>
        <v>34.9</v>
      </c>
      <c r="F840" s="16">
        <f t="shared" si="172"/>
        <v>360.9</v>
      </c>
      <c r="G840" s="16">
        <f t="shared" si="173"/>
        <v>435.79999999999995</v>
      </c>
      <c r="H840" s="20">
        <f t="shared" si="174"/>
        <v>-17.186782927948595</v>
      </c>
    </row>
    <row r="841" spans="1:9" x14ac:dyDescent="0.25">
      <c r="A841" s="5">
        <f t="shared" si="171"/>
        <v>44721</v>
      </c>
      <c r="B841">
        <f>'0609'!B15</f>
        <v>295.39999999999998</v>
      </c>
      <c r="C841">
        <f>'0609'!C15</f>
        <v>461.8</v>
      </c>
      <c r="D841">
        <f>'0609'!D15</f>
        <v>93.2</v>
      </c>
      <c r="E841">
        <f>'0609'!E15</f>
        <v>69.099999999999994</v>
      </c>
      <c r="F841" s="16">
        <f t="shared" si="172"/>
        <v>388.59999999999997</v>
      </c>
      <c r="G841" s="16">
        <f t="shared" si="173"/>
        <v>530.9</v>
      </c>
      <c r="H841" s="20">
        <f t="shared" si="174"/>
        <v>-26.803541156526656</v>
      </c>
    </row>
    <row r="842" spans="1:9" x14ac:dyDescent="0.25">
      <c r="A842" s="5">
        <f t="shared" si="171"/>
        <v>44728</v>
      </c>
      <c r="B842">
        <f>'0616'!B15</f>
        <v>459.3</v>
      </c>
      <c r="C842">
        <f>'0616'!C15</f>
        <v>467.6</v>
      </c>
      <c r="D842">
        <f>'0616'!D15</f>
        <v>93.2</v>
      </c>
      <c r="E842">
        <f>'0616'!E15</f>
        <v>136.30000000000001</v>
      </c>
      <c r="F842" s="16">
        <f t="shared" si="172"/>
        <v>552.5</v>
      </c>
      <c r="G842" s="16">
        <f t="shared" si="173"/>
        <v>603.90000000000009</v>
      </c>
      <c r="H842" s="20">
        <f t="shared" si="174"/>
        <v>-8.5113429375724632</v>
      </c>
    </row>
    <row r="843" spans="1:9" x14ac:dyDescent="0.25">
      <c r="A843" s="5">
        <f t="shared" si="171"/>
        <v>44735</v>
      </c>
      <c r="B843">
        <f>'0623'!B15</f>
        <v>471.2</v>
      </c>
      <c r="C843">
        <f>'0623'!C15</f>
        <v>589.1</v>
      </c>
      <c r="D843">
        <f>'0623'!D15</f>
        <v>103.6</v>
      </c>
      <c r="E843">
        <f>'0623'!E15</f>
        <v>163.5</v>
      </c>
      <c r="F843" s="16">
        <f t="shared" si="172"/>
        <v>574.79999999999995</v>
      </c>
      <c r="G843" s="16">
        <f t="shared" si="173"/>
        <v>752.6</v>
      </c>
      <c r="H843" s="20">
        <f t="shared" si="174"/>
        <v>-23.6247674727611</v>
      </c>
    </row>
    <row r="844" spans="1:9" x14ac:dyDescent="0.25">
      <c r="A844" s="5">
        <f t="shared" si="171"/>
        <v>44742</v>
      </c>
      <c r="B844">
        <f>'0630'!B15</f>
        <v>478.9</v>
      </c>
      <c r="C844">
        <f>'0630'!C15</f>
        <v>555.9</v>
      </c>
      <c r="D844">
        <f>'0630'!D15</f>
        <v>135.4</v>
      </c>
      <c r="E844">
        <f>'0630'!E15</f>
        <v>196.7</v>
      </c>
      <c r="F844" s="16">
        <f t="shared" ref="F844:F848" si="175">+B844+D844</f>
        <v>614.29999999999995</v>
      </c>
      <c r="G844" s="16">
        <f t="shared" ref="G844:G848" si="176">+C844+E844</f>
        <v>752.59999999999991</v>
      </c>
      <c r="H844" s="20">
        <f t="shared" ref="H844:H848" si="177">+(F844/G844-1)*100</f>
        <v>-18.376295508902462</v>
      </c>
    </row>
    <row r="845" spans="1:9" x14ac:dyDescent="0.25">
      <c r="A845" s="5">
        <f t="shared" si="171"/>
        <v>44749</v>
      </c>
      <c r="B845">
        <f>'0707'!B16</f>
        <v>545.29999999999995</v>
      </c>
      <c r="C845">
        <f>'0707'!C16</f>
        <v>543</v>
      </c>
      <c r="D845">
        <f>'0707'!D16</f>
        <v>135.4</v>
      </c>
      <c r="E845">
        <f>'0707'!E16</f>
        <v>268.5</v>
      </c>
      <c r="F845" s="16">
        <f t="shared" si="175"/>
        <v>680.69999999999993</v>
      </c>
      <c r="G845" s="16">
        <f t="shared" si="176"/>
        <v>811.5</v>
      </c>
      <c r="H845" s="20">
        <f t="shared" si="177"/>
        <v>-16.118299445471362</v>
      </c>
    </row>
    <row r="846" spans="1:9" x14ac:dyDescent="0.25">
      <c r="A846" s="5">
        <f t="shared" si="171"/>
        <v>44756</v>
      </c>
      <c r="B846">
        <f>'0714'!B17</f>
        <v>571.4</v>
      </c>
      <c r="C846">
        <f>'0714'!C17</f>
        <v>512.79999999999995</v>
      </c>
      <c r="D846">
        <f>'0714'!D17</f>
        <v>135.4</v>
      </c>
      <c r="E846">
        <f>'0714'!E17</f>
        <v>299.89999999999998</v>
      </c>
      <c r="F846" s="16">
        <f t="shared" si="175"/>
        <v>706.8</v>
      </c>
      <c r="G846" s="16">
        <f t="shared" si="176"/>
        <v>812.69999999999993</v>
      </c>
      <c r="H846" s="20">
        <f t="shared" si="177"/>
        <v>-13.030638612033963</v>
      </c>
    </row>
    <row r="847" spans="1:9" x14ac:dyDescent="0.25">
      <c r="A847" s="5">
        <f t="shared" si="171"/>
        <v>44763</v>
      </c>
      <c r="B847">
        <f>'0721'!B17</f>
        <v>571.9</v>
      </c>
      <c r="C847">
        <f>'0721'!C17</f>
        <v>553.9</v>
      </c>
      <c r="D847">
        <f>'0721'!D17</f>
        <v>169.8</v>
      </c>
      <c r="E847">
        <f>'0721'!E17</f>
        <v>299.89999999999998</v>
      </c>
      <c r="F847" s="16">
        <f t="shared" si="175"/>
        <v>741.7</v>
      </c>
      <c r="G847" s="16">
        <f t="shared" si="176"/>
        <v>853.8</v>
      </c>
      <c r="H847" s="20">
        <f t="shared" si="177"/>
        <v>-13.129538533614415</v>
      </c>
    </row>
    <row r="848" spans="1:9" x14ac:dyDescent="0.25">
      <c r="A848" s="5">
        <f t="shared" si="171"/>
        <v>44770</v>
      </c>
      <c r="B848">
        <f>'0728'!B17</f>
        <v>572.29999999999995</v>
      </c>
      <c r="C848">
        <f>'0728'!C17</f>
        <v>523.6</v>
      </c>
      <c r="D848">
        <f>'0728'!D17</f>
        <v>170.3</v>
      </c>
      <c r="E848">
        <f>'0728'!E17</f>
        <v>330.1</v>
      </c>
      <c r="F848" s="16">
        <f t="shared" si="175"/>
        <v>742.59999999999991</v>
      </c>
      <c r="G848" s="16">
        <f t="shared" si="176"/>
        <v>853.7</v>
      </c>
      <c r="H848" s="20">
        <f t="shared" si="177"/>
        <v>-13.013939322947188</v>
      </c>
    </row>
    <row r="849" spans="1:8" x14ac:dyDescent="0.25">
      <c r="A849" s="5">
        <f t="shared" si="171"/>
        <v>44777</v>
      </c>
      <c r="B849">
        <f>'0804'!B17</f>
        <v>531</v>
      </c>
      <c r="C849">
        <f>'0804'!C17</f>
        <v>427.5</v>
      </c>
      <c r="D849">
        <f>'0804'!D17</f>
        <v>252.8</v>
      </c>
      <c r="E849">
        <f>'0804'!E17</f>
        <v>460.5</v>
      </c>
      <c r="F849" s="16">
        <f t="shared" ref="F849:F851" si="178">+B849+D849</f>
        <v>783.8</v>
      </c>
      <c r="G849" s="16">
        <f t="shared" ref="G849:G851" si="179">+C849+E849</f>
        <v>888</v>
      </c>
      <c r="H849" s="20">
        <f t="shared" ref="H849:H851" si="180">+(F849/G849-1)*100</f>
        <v>-11.734234234234242</v>
      </c>
    </row>
    <row r="850" spans="1:8" x14ac:dyDescent="0.25">
      <c r="A850" s="5">
        <f t="shared" si="171"/>
        <v>44784</v>
      </c>
      <c r="B850">
        <f>'0811'!B17</f>
        <v>521</v>
      </c>
      <c r="C850">
        <f>'0811'!C17</f>
        <v>303.89999999999998</v>
      </c>
      <c r="D850">
        <f>'0811'!D17</f>
        <v>289</v>
      </c>
      <c r="E850">
        <f>'0811'!E17</f>
        <v>585.29999999999995</v>
      </c>
      <c r="F850" s="16">
        <f t="shared" si="178"/>
        <v>810</v>
      </c>
      <c r="G850" s="16">
        <f t="shared" si="179"/>
        <v>889.19999999999993</v>
      </c>
      <c r="H850" s="20">
        <f t="shared" si="180"/>
        <v>-8.9068825910931118</v>
      </c>
    </row>
    <row r="851" spans="1:8" x14ac:dyDescent="0.25">
      <c r="A851" s="5">
        <f t="shared" si="171"/>
        <v>44791</v>
      </c>
      <c r="C851">
        <v>241.2</v>
      </c>
      <c r="E851">
        <v>648.79999999999995</v>
      </c>
      <c r="F851" s="16">
        <f t="shared" si="178"/>
        <v>0</v>
      </c>
      <c r="G851" s="16">
        <f t="shared" si="179"/>
        <v>890</v>
      </c>
      <c r="H851" s="20">
        <f t="shared" si="180"/>
        <v>-100</v>
      </c>
    </row>
    <row r="852" spans="1:8" x14ac:dyDescent="0.25">
      <c r="A852" s="5">
        <f t="shared" si="171"/>
        <v>44798</v>
      </c>
      <c r="B852">
        <f>'0825'!B17</f>
        <v>397.6</v>
      </c>
      <c r="C852">
        <f>'0825'!C17</f>
        <v>312.8</v>
      </c>
      <c r="D852">
        <f>'0825'!D17</f>
        <v>454.2</v>
      </c>
      <c r="E852">
        <f>'0825'!E17</f>
        <v>669.7</v>
      </c>
      <c r="F852" s="16">
        <f t="shared" ref="F852:F853" si="181">+B852+D852</f>
        <v>851.8</v>
      </c>
      <c r="G852" s="16">
        <f t="shared" ref="G852:G853" si="182">+C852+E852</f>
        <v>982.5</v>
      </c>
      <c r="H852" s="20">
        <f t="shared" ref="H852:H853" si="183">+(F852/G852-1)*100</f>
        <v>-13.302798982188301</v>
      </c>
    </row>
    <row r="853" spans="1:8" x14ac:dyDescent="0.25">
      <c r="A853" s="5">
        <f t="shared" si="171"/>
        <v>44805</v>
      </c>
      <c r="B853">
        <f>'0901'!B17</f>
        <v>488.3</v>
      </c>
      <c r="C853">
        <f>'0901'!C17</f>
        <v>340.6</v>
      </c>
      <c r="D853">
        <f>'0901'!D17</f>
        <v>514.1</v>
      </c>
      <c r="E853">
        <f>'0901'!E17</f>
        <v>696.6</v>
      </c>
      <c r="F853" s="16">
        <f t="shared" si="181"/>
        <v>1002.4000000000001</v>
      </c>
      <c r="G853" s="16">
        <f t="shared" si="182"/>
        <v>1037.2</v>
      </c>
      <c r="H853" s="20">
        <f t="shared" si="183"/>
        <v>-3.3551870420362451</v>
      </c>
    </row>
    <row r="854" spans="1:8" x14ac:dyDescent="0.25">
      <c r="A854" s="5">
        <f t="shared" si="171"/>
        <v>44812</v>
      </c>
      <c r="B854">
        <f>'0908'!B17</f>
        <v>400.6</v>
      </c>
      <c r="C854">
        <f>'0908'!C17</f>
        <v>311.10000000000002</v>
      </c>
      <c r="D854">
        <f>'0908'!D17</f>
        <v>602.1</v>
      </c>
      <c r="E854">
        <f>'0908'!E17</f>
        <v>726.1</v>
      </c>
      <c r="F854" s="16">
        <f t="shared" ref="F854" si="184">+B854+D854</f>
        <v>1002.7</v>
      </c>
      <c r="G854" s="16">
        <f t="shared" ref="G854" si="185">+C854+E854</f>
        <v>1037.2</v>
      </c>
      <c r="H854" s="20">
        <f t="shared" ref="H854" si="186">+(F854/G854-1)*100</f>
        <v>-3.3262630158118034</v>
      </c>
    </row>
    <row r="855" spans="1:8" x14ac:dyDescent="0.25">
      <c r="A855" s="5">
        <f t="shared" si="171"/>
        <v>44819</v>
      </c>
      <c r="B855">
        <f>'0915'!B18</f>
        <v>353.5</v>
      </c>
      <c r="C855">
        <f>'0915'!C18</f>
        <v>285.3</v>
      </c>
      <c r="D855">
        <f>'0915'!D18</f>
        <v>693</v>
      </c>
      <c r="E855">
        <f>'0915'!E18</f>
        <v>812.5</v>
      </c>
      <c r="F855" s="16">
        <f t="shared" ref="F855:F861" si="187">+B855+D855</f>
        <v>1046.5</v>
      </c>
      <c r="G855" s="16">
        <f t="shared" ref="G855:G861" si="188">+C855+E855</f>
        <v>1097.8</v>
      </c>
      <c r="H855" s="20">
        <f t="shared" ref="H855:H861" si="189">+(F855/G855-1)*100</f>
        <v>-4.6729823282929406</v>
      </c>
    </row>
    <row r="856" spans="1:8" x14ac:dyDescent="0.25">
      <c r="A856" s="5">
        <f t="shared" si="171"/>
        <v>44826</v>
      </c>
      <c r="B856">
        <f>'0922'!B18</f>
        <v>307.39999999999998</v>
      </c>
      <c r="C856">
        <f>'0922'!C18</f>
        <v>302.10000000000002</v>
      </c>
      <c r="D856">
        <f>'0922'!D18</f>
        <v>741.2</v>
      </c>
      <c r="E856">
        <f>'0922'!E18</f>
        <v>847.2</v>
      </c>
      <c r="F856" s="16">
        <f t="shared" si="187"/>
        <v>1048.5999999999999</v>
      </c>
      <c r="G856" s="16">
        <f t="shared" si="188"/>
        <v>1149.3000000000002</v>
      </c>
      <c r="H856" s="20">
        <f t="shared" si="189"/>
        <v>-8.7618550421996169</v>
      </c>
    </row>
    <row r="857" spans="1:8" x14ac:dyDescent="0.25">
      <c r="A857" s="5">
        <f t="shared" si="171"/>
        <v>44833</v>
      </c>
      <c r="B857">
        <f>'0929'!B18</f>
        <v>335.9</v>
      </c>
      <c r="C857">
        <f>'0929'!C18</f>
        <v>295.8</v>
      </c>
      <c r="D857">
        <f>'0929'!D18</f>
        <v>741.2</v>
      </c>
      <c r="E857">
        <f>'0929'!E18</f>
        <v>882.8</v>
      </c>
      <c r="F857" s="16">
        <f t="shared" si="187"/>
        <v>1077.0999999999999</v>
      </c>
      <c r="G857" s="16">
        <f t="shared" si="188"/>
        <v>1178.5999999999999</v>
      </c>
      <c r="H857" s="20">
        <f t="shared" si="189"/>
        <v>-8.6119124384863355</v>
      </c>
    </row>
    <row r="858" spans="1:8" x14ac:dyDescent="0.25">
      <c r="A858" s="5">
        <f t="shared" si="171"/>
        <v>44840</v>
      </c>
      <c r="B858">
        <f>'1006'!B18</f>
        <v>367.3</v>
      </c>
      <c r="C858">
        <f>'1006'!C18</f>
        <v>170.5</v>
      </c>
      <c r="D858">
        <f>'1006'!D18</f>
        <v>775</v>
      </c>
      <c r="E858">
        <f>'1006'!E18</f>
        <v>1008.6</v>
      </c>
      <c r="F858" s="16">
        <f t="shared" si="187"/>
        <v>1142.3</v>
      </c>
      <c r="G858" s="16">
        <f t="shared" si="188"/>
        <v>1179.0999999999999</v>
      </c>
      <c r="H858" s="20">
        <f t="shared" si="189"/>
        <v>-3.121024510219661</v>
      </c>
    </row>
    <row r="859" spans="1:8" x14ac:dyDescent="0.25">
      <c r="A859" s="5">
        <f t="shared" si="171"/>
        <v>44847</v>
      </c>
      <c r="B859">
        <f>'1013'!B18</f>
        <v>332.9</v>
      </c>
      <c r="C859">
        <f>'1013'!C18</f>
        <v>262.7</v>
      </c>
      <c r="D859">
        <f>'1013'!D18</f>
        <v>836.6</v>
      </c>
      <c r="E859">
        <f>'1013'!E18</f>
        <v>1008.6</v>
      </c>
      <c r="F859" s="16">
        <f t="shared" si="187"/>
        <v>1169.5</v>
      </c>
      <c r="G859" s="16">
        <f t="shared" si="188"/>
        <v>1271.3</v>
      </c>
      <c r="H859" s="20">
        <f t="shared" si="189"/>
        <v>-8.00755132541493</v>
      </c>
    </row>
    <row r="860" spans="1:8" x14ac:dyDescent="0.25">
      <c r="A860" s="5">
        <f t="shared" si="171"/>
        <v>44854</v>
      </c>
      <c r="B860">
        <f>'1020'!B18</f>
        <v>364.8</v>
      </c>
      <c r="C860">
        <f>'1020'!C18</f>
        <v>228.8</v>
      </c>
      <c r="D860">
        <f>'1020'!D18</f>
        <v>858.8</v>
      </c>
      <c r="E860">
        <f>'1020'!E18</f>
        <v>1043.4000000000001</v>
      </c>
      <c r="F860" s="16">
        <f t="shared" si="187"/>
        <v>1223.5999999999999</v>
      </c>
      <c r="G860" s="16">
        <f t="shared" si="188"/>
        <v>1272.2</v>
      </c>
      <c r="H860" s="20">
        <f t="shared" si="189"/>
        <v>-3.8201540638264531</v>
      </c>
    </row>
    <row r="861" spans="1:8" x14ac:dyDescent="0.25">
      <c r="A861" s="5">
        <f t="shared" si="171"/>
        <v>44861</v>
      </c>
      <c r="B861">
        <f>'1027'!B18</f>
        <v>391</v>
      </c>
      <c r="C861">
        <f>'1027'!C18</f>
        <v>259.10000000000002</v>
      </c>
      <c r="D861">
        <f>'1027'!D18</f>
        <v>859</v>
      </c>
      <c r="E861">
        <f>'1027'!E18</f>
        <v>1043.4000000000001</v>
      </c>
      <c r="F861" s="16">
        <f t="shared" si="187"/>
        <v>1250</v>
      </c>
      <c r="G861" s="16">
        <f t="shared" si="188"/>
        <v>1302.5</v>
      </c>
      <c r="H861" s="20">
        <f t="shared" si="189"/>
        <v>-4.0307101727447225</v>
      </c>
    </row>
    <row r="862" spans="1:8" x14ac:dyDescent="0.25">
      <c r="A862" s="5">
        <f t="shared" si="171"/>
        <v>44868</v>
      </c>
      <c r="B862">
        <f>'1103'!B19</f>
        <v>413.6</v>
      </c>
      <c r="C862">
        <f>'1103'!C19</f>
        <v>285.60000000000002</v>
      </c>
      <c r="D862">
        <f>'1103'!D19</f>
        <v>896.9</v>
      </c>
      <c r="E862">
        <f>'1103'!E19</f>
        <v>1074.3</v>
      </c>
      <c r="F862" s="16">
        <f t="shared" ref="F862:F868" si="190">+B862+D862</f>
        <v>1310.5</v>
      </c>
      <c r="G862" s="16">
        <f t="shared" ref="G862:G868" si="191">+C862+E862</f>
        <v>1359.9</v>
      </c>
      <c r="H862" s="20">
        <f t="shared" ref="H862:H868" si="192">+(F862/G862-1)*100</f>
        <v>-3.6326200455915947</v>
      </c>
    </row>
    <row r="863" spans="1:8" x14ac:dyDescent="0.25">
      <c r="A863" s="5">
        <f t="shared" si="171"/>
        <v>44875</v>
      </c>
      <c r="B863">
        <f>'1110'!B19</f>
        <v>476.2</v>
      </c>
      <c r="C863">
        <f>'1110'!C19</f>
        <v>320.8</v>
      </c>
      <c r="D863">
        <f>'1110'!D19</f>
        <v>896.9</v>
      </c>
      <c r="E863">
        <f>'1110'!E19</f>
        <v>1101.7</v>
      </c>
      <c r="F863" s="16">
        <f t="shared" si="190"/>
        <v>1373.1</v>
      </c>
      <c r="G863" s="16">
        <f t="shared" si="191"/>
        <v>1422.5</v>
      </c>
      <c r="H863" s="20">
        <f t="shared" si="192"/>
        <v>-3.4727592267135399</v>
      </c>
    </row>
    <row r="864" spans="1:8" x14ac:dyDescent="0.25">
      <c r="A864" s="5">
        <f t="shared" si="171"/>
        <v>44882</v>
      </c>
      <c r="B864">
        <f>'1117'!B19</f>
        <v>497.1</v>
      </c>
      <c r="C864">
        <f>'1117'!C19</f>
        <v>442.2</v>
      </c>
      <c r="D864">
        <f>'1117'!D19</f>
        <v>926</v>
      </c>
      <c r="E864">
        <f>'1117'!E19</f>
        <v>1134.5</v>
      </c>
      <c r="F864" s="16">
        <f t="shared" si="190"/>
        <v>1423.1</v>
      </c>
      <c r="G864" s="16">
        <f t="shared" si="191"/>
        <v>1576.7</v>
      </c>
      <c r="H864" s="20">
        <f t="shared" si="192"/>
        <v>-9.7418659224963626</v>
      </c>
    </row>
    <row r="865" spans="1:8" x14ac:dyDescent="0.25">
      <c r="A865" s="5">
        <f t="shared" si="171"/>
        <v>44889</v>
      </c>
      <c r="B865">
        <f>'1124'!B19</f>
        <v>523.79999999999995</v>
      </c>
      <c r="C865">
        <f>'1124'!C19</f>
        <v>442.7</v>
      </c>
      <c r="D865">
        <f>'1124'!D19</f>
        <v>926</v>
      </c>
      <c r="E865">
        <f>'1124'!E19</f>
        <v>1134.5999999999999</v>
      </c>
      <c r="F865" s="16">
        <f t="shared" si="190"/>
        <v>1449.8</v>
      </c>
      <c r="G865" s="16">
        <f t="shared" si="191"/>
        <v>1577.3</v>
      </c>
      <c r="H865" s="20">
        <f t="shared" si="192"/>
        <v>-8.083433715843535</v>
      </c>
    </row>
    <row r="866" spans="1:8" x14ac:dyDescent="0.25">
      <c r="A866" s="5">
        <f t="shared" si="171"/>
        <v>44896</v>
      </c>
      <c r="B866">
        <f>'1201'!B20</f>
        <v>489.2</v>
      </c>
      <c r="C866">
        <f>'1201'!C20</f>
        <v>442.6</v>
      </c>
      <c r="D866">
        <f>'1201'!D20</f>
        <v>961</v>
      </c>
      <c r="E866">
        <f>'1201'!E20</f>
        <v>1135.0999999999999</v>
      </c>
      <c r="F866" s="16">
        <f t="shared" si="190"/>
        <v>1450.2</v>
      </c>
      <c r="G866" s="16">
        <f t="shared" si="191"/>
        <v>1577.6999999999998</v>
      </c>
      <c r="H866" s="20">
        <f t="shared" si="192"/>
        <v>-8.0813842935919205</v>
      </c>
    </row>
    <row r="867" spans="1:8" x14ac:dyDescent="0.25">
      <c r="A867" s="5">
        <f t="shared" si="171"/>
        <v>44903</v>
      </c>
      <c r="B867">
        <f>'1208'!B20</f>
        <v>491</v>
      </c>
      <c r="C867">
        <f>'1208'!C20</f>
        <v>526.6</v>
      </c>
      <c r="D867">
        <f>'1208'!D20</f>
        <v>1023.5</v>
      </c>
      <c r="E867">
        <f>'1208'!E20</f>
        <v>1213.5999999999999</v>
      </c>
      <c r="F867" s="16">
        <f t="shared" si="190"/>
        <v>1514.5</v>
      </c>
      <c r="G867" s="16">
        <f t="shared" si="191"/>
        <v>1740.1999999999998</v>
      </c>
      <c r="H867" s="20">
        <f t="shared" si="192"/>
        <v>-12.969773589242607</v>
      </c>
    </row>
    <row r="868" spans="1:8" x14ac:dyDescent="0.25">
      <c r="A868" s="5">
        <f t="shared" si="171"/>
        <v>44910</v>
      </c>
      <c r="B868">
        <f>'1215'!B20</f>
        <v>491.1</v>
      </c>
      <c r="C868">
        <f>'1215'!C20</f>
        <v>647.79999999999995</v>
      </c>
      <c r="D868">
        <f>'1215'!D20</f>
        <v>1089.3</v>
      </c>
      <c r="E868">
        <f>'1215'!E20</f>
        <v>1222.9000000000001</v>
      </c>
      <c r="F868" s="16">
        <f t="shared" si="190"/>
        <v>1580.4</v>
      </c>
      <c r="G868" s="16">
        <f t="shared" si="191"/>
        <v>1870.7</v>
      </c>
      <c r="H868" s="20">
        <f t="shared" si="192"/>
        <v>-15.51825519858876</v>
      </c>
    </row>
    <row r="869" spans="1:8" x14ac:dyDescent="0.25">
      <c r="A869" s="5">
        <f t="shared" si="171"/>
        <v>44917</v>
      </c>
      <c r="B869">
        <f>'1222'!B20</f>
        <v>594.5</v>
      </c>
      <c r="C869">
        <f>'1222'!C20</f>
        <v>559.20000000000005</v>
      </c>
      <c r="D869">
        <f>'1222'!D20</f>
        <v>1124.8</v>
      </c>
      <c r="E869">
        <f>'1222'!E20</f>
        <v>1313.2</v>
      </c>
      <c r="F869" s="16">
        <f t="shared" ref="F869:F873" si="193">+B869+D869</f>
        <v>1719.3</v>
      </c>
      <c r="G869" s="16">
        <f t="shared" ref="G869:G873" si="194">+C869+E869</f>
        <v>1872.4</v>
      </c>
      <c r="H869" s="20">
        <f t="shared" ref="H869:H873" si="195">+(F869/G869-1)*100</f>
        <v>-8.1766716513565605</v>
      </c>
    </row>
    <row r="870" spans="1:8" x14ac:dyDescent="0.25">
      <c r="A870" s="5">
        <f t="shared" si="171"/>
        <v>44924</v>
      </c>
      <c r="B870">
        <f>'1229'!B20</f>
        <v>594.5</v>
      </c>
      <c r="C870">
        <f>'1229'!C20</f>
        <v>527.4</v>
      </c>
      <c r="D870">
        <f>'1229'!D20</f>
        <v>1124.8</v>
      </c>
      <c r="E870">
        <f>'1229'!E20</f>
        <v>1345.3</v>
      </c>
      <c r="F870" s="16">
        <f t="shared" si="193"/>
        <v>1719.3</v>
      </c>
      <c r="G870" s="16">
        <f t="shared" si="194"/>
        <v>1872.6999999999998</v>
      </c>
      <c r="H870" s="20">
        <f t="shared" si="195"/>
        <v>-8.1913814278848704</v>
      </c>
    </row>
    <row r="871" spans="1:8" x14ac:dyDescent="0.25">
      <c r="A871" s="5">
        <f t="shared" si="171"/>
        <v>44931</v>
      </c>
      <c r="B871">
        <f>'0105'!B20</f>
        <v>569.1</v>
      </c>
      <c r="C871">
        <f>'0105'!C20</f>
        <v>493.8</v>
      </c>
      <c r="D871">
        <f>'0105'!D20</f>
        <v>1151</v>
      </c>
      <c r="E871">
        <f>'0105'!E20</f>
        <v>1405.6</v>
      </c>
      <c r="F871" s="16">
        <f t="shared" si="193"/>
        <v>1720.1</v>
      </c>
      <c r="G871" s="16">
        <f t="shared" si="194"/>
        <v>1899.3999999999999</v>
      </c>
      <c r="H871" s="20">
        <f t="shared" si="195"/>
        <v>-9.4398231020322179</v>
      </c>
    </row>
    <row r="872" spans="1:8" x14ac:dyDescent="0.25">
      <c r="A872" s="5">
        <f t="shared" si="171"/>
        <v>44938</v>
      </c>
      <c r="B872">
        <f>'0112'!C20</f>
        <v>581.29999999999995</v>
      </c>
      <c r="C872">
        <f>'0112'!D20</f>
        <v>549.79999999999995</v>
      </c>
      <c r="D872">
        <f>'0112'!E20</f>
        <v>1186.4000000000001</v>
      </c>
      <c r="E872">
        <f>'0112'!F20</f>
        <v>1405.7</v>
      </c>
      <c r="F872" s="16">
        <f t="shared" si="193"/>
        <v>1767.7</v>
      </c>
      <c r="G872" s="16">
        <f t="shared" si="194"/>
        <v>1955.5</v>
      </c>
      <c r="H872" s="20">
        <f t="shared" si="195"/>
        <v>-9.6036819227818917</v>
      </c>
    </row>
    <row r="873" spans="1:8" x14ac:dyDescent="0.25">
      <c r="A873" s="5">
        <f t="shared" si="171"/>
        <v>44945</v>
      </c>
      <c r="B873">
        <f>'0119'!B20</f>
        <v>633.29999999999995</v>
      </c>
      <c r="C873">
        <f>'0119'!C20</f>
        <v>623.20000000000005</v>
      </c>
      <c r="D873">
        <f>'0119'!D20</f>
        <v>1242.4000000000001</v>
      </c>
      <c r="E873">
        <f>'0119'!E20</f>
        <v>1435</v>
      </c>
      <c r="F873" s="16">
        <f t="shared" si="193"/>
        <v>1875.7</v>
      </c>
      <c r="G873" s="16">
        <f t="shared" si="194"/>
        <v>2058.1999999999998</v>
      </c>
      <c r="H873" s="20">
        <f t="shared" si="195"/>
        <v>-8.8669711398309143</v>
      </c>
    </row>
    <row r="874" spans="1:8" x14ac:dyDescent="0.25">
      <c r="A874" s="5">
        <f t="shared" si="171"/>
        <v>44952</v>
      </c>
      <c r="B874">
        <f>'0126'!B20</f>
        <v>527.9</v>
      </c>
      <c r="C874">
        <f>'0126'!C20</f>
        <v>505.7</v>
      </c>
      <c r="D874">
        <f>'0126'!D20</f>
        <v>1340.9</v>
      </c>
      <c r="E874">
        <f>'0126'!E20</f>
        <v>1554.5</v>
      </c>
      <c r="F874" s="16">
        <f t="shared" ref="F874:F878" si="196">+B874+D874</f>
        <v>1868.8000000000002</v>
      </c>
      <c r="G874" s="16">
        <f t="shared" ref="G874:G878" si="197">+C874+E874</f>
        <v>2060.1999999999998</v>
      </c>
      <c r="H874" s="20">
        <f t="shared" ref="H874:H878" si="198">+(F874/G874-1)*100</f>
        <v>-9.2903601592078218</v>
      </c>
    </row>
    <row r="875" spans="1:8" x14ac:dyDescent="0.25">
      <c r="A875" s="5">
        <f t="shared" si="171"/>
        <v>44959</v>
      </c>
      <c r="B875">
        <f>'0202'!B20</f>
        <v>519.79999999999995</v>
      </c>
      <c r="C875">
        <f>'0202'!C20</f>
        <v>386</v>
      </c>
      <c r="D875">
        <f>'0202'!D20</f>
        <v>1375</v>
      </c>
      <c r="E875">
        <f>'0202'!E20</f>
        <v>1650.7</v>
      </c>
      <c r="F875" s="16">
        <f t="shared" si="196"/>
        <v>1894.8</v>
      </c>
      <c r="G875" s="16">
        <f t="shared" si="197"/>
        <v>2036.7</v>
      </c>
      <c r="H875" s="20">
        <f t="shared" si="198"/>
        <v>-6.9671527470908874</v>
      </c>
    </row>
    <row r="876" spans="1:8" x14ac:dyDescent="0.25">
      <c r="A876" s="5">
        <f t="shared" si="171"/>
        <v>44966</v>
      </c>
      <c r="B876">
        <f>'0209'!B20</f>
        <v>437.5</v>
      </c>
      <c r="C876">
        <f>'0209'!C20</f>
        <v>368.5</v>
      </c>
      <c r="D876">
        <f>'0209'!D20</f>
        <v>1492.9</v>
      </c>
      <c r="E876">
        <f>'0209'!E20</f>
        <v>1694.1</v>
      </c>
      <c r="F876" s="16">
        <f t="shared" si="196"/>
        <v>1930.4</v>
      </c>
      <c r="G876" s="16">
        <f t="shared" si="197"/>
        <v>2062.6</v>
      </c>
      <c r="H876" s="20">
        <f t="shared" si="198"/>
        <v>-6.4093862115776172</v>
      </c>
    </row>
    <row r="877" spans="1:8" x14ac:dyDescent="0.25">
      <c r="A877" s="5">
        <f t="shared" si="171"/>
        <v>44973</v>
      </c>
      <c r="B877">
        <f>'0216'!B20</f>
        <v>374.8</v>
      </c>
      <c r="C877">
        <f>'0216'!C20</f>
        <v>365.2</v>
      </c>
      <c r="D877">
        <f>'0216'!D20</f>
        <v>1556.8</v>
      </c>
      <c r="E877">
        <f>'0216'!E20</f>
        <v>1784.8</v>
      </c>
      <c r="F877" s="16">
        <f t="shared" si="196"/>
        <v>1931.6</v>
      </c>
      <c r="G877" s="16">
        <f t="shared" si="197"/>
        <v>2150</v>
      </c>
      <c r="H877" s="20">
        <f t="shared" si="198"/>
        <v>-10.158139534883725</v>
      </c>
    </row>
    <row r="878" spans="1:8" x14ac:dyDescent="0.25">
      <c r="A878" s="5">
        <f t="shared" si="171"/>
        <v>44980</v>
      </c>
      <c r="B878">
        <f>'0223'!B20</f>
        <v>371.7</v>
      </c>
      <c r="C878">
        <f>'0223'!C20</f>
        <v>398</v>
      </c>
      <c r="D878">
        <f>'0223'!D20</f>
        <v>1630.7</v>
      </c>
      <c r="E878">
        <f>'0223'!E20</f>
        <v>1818.8</v>
      </c>
      <c r="F878" s="16">
        <f t="shared" si="196"/>
        <v>2002.4</v>
      </c>
      <c r="G878" s="16">
        <f t="shared" si="197"/>
        <v>2216.8000000000002</v>
      </c>
      <c r="H878" s="20">
        <f t="shared" si="198"/>
        <v>-9.6715987008300317</v>
      </c>
    </row>
    <row r="879" spans="1:8" x14ac:dyDescent="0.25">
      <c r="A879" s="5">
        <f t="shared" si="171"/>
        <v>44987</v>
      </c>
      <c r="B879">
        <f>'0302'!B20</f>
        <v>378.1</v>
      </c>
      <c r="C879">
        <f>'0302'!C20</f>
        <v>357.6</v>
      </c>
      <c r="D879">
        <f>'0302'!D20</f>
        <v>1630.8</v>
      </c>
      <c r="E879">
        <f>'0302'!E20</f>
        <v>1885.4</v>
      </c>
      <c r="F879" s="16">
        <f t="shared" ref="F879:F881" si="199">+B879+D879</f>
        <v>2008.9</v>
      </c>
      <c r="G879" s="16">
        <f t="shared" ref="G879:G881" si="200">+C879+E879</f>
        <v>2243</v>
      </c>
      <c r="H879" s="20">
        <f t="shared" ref="H879:H881" si="201">+(F879/G879-1)*100</f>
        <v>-10.436914846188138</v>
      </c>
    </row>
    <row r="880" spans="1:8" x14ac:dyDescent="0.25">
      <c r="A880" s="5">
        <f t="shared" si="171"/>
        <v>44994</v>
      </c>
      <c r="B880">
        <f>'0309'!B20</f>
        <v>434.3</v>
      </c>
      <c r="C880">
        <f>'0309'!C20</f>
        <v>357.6</v>
      </c>
      <c r="D880">
        <f>'0309'!D20</f>
        <v>1656</v>
      </c>
      <c r="E880">
        <f>'0309'!E20</f>
        <v>1885.4</v>
      </c>
      <c r="F880" s="16">
        <f t="shared" si="199"/>
        <v>2090.3000000000002</v>
      </c>
      <c r="G880" s="16">
        <f t="shared" si="200"/>
        <v>2243</v>
      </c>
      <c r="H880" s="20">
        <f t="shared" si="201"/>
        <v>-6.807846633972348</v>
      </c>
    </row>
    <row r="881" spans="1:9" x14ac:dyDescent="0.25">
      <c r="A881" s="5">
        <f t="shared" si="171"/>
        <v>45001</v>
      </c>
      <c r="B881">
        <f>'0316'!B20</f>
        <v>410.4</v>
      </c>
      <c r="C881">
        <f>'0316'!C20</f>
        <v>467.4</v>
      </c>
      <c r="D881">
        <f>'0316'!D20</f>
        <v>1680.8</v>
      </c>
      <c r="E881">
        <f>'0316'!E20</f>
        <v>1885.5</v>
      </c>
      <c r="F881" s="16">
        <f t="shared" si="199"/>
        <v>2091.1999999999998</v>
      </c>
      <c r="G881" s="16">
        <f t="shared" si="200"/>
        <v>2352.9</v>
      </c>
      <c r="H881" s="20">
        <f t="shared" si="201"/>
        <v>-11.122444642781259</v>
      </c>
    </row>
    <row r="882" spans="1:9" x14ac:dyDescent="0.25">
      <c r="A882" s="5">
        <f t="shared" si="171"/>
        <v>45008</v>
      </c>
      <c r="B882">
        <f>'0323'!B20</f>
        <v>385.6</v>
      </c>
      <c r="C882">
        <f>'0323'!C20</f>
        <v>386.3</v>
      </c>
      <c r="D882">
        <f>'0323'!D20</f>
        <v>1709.7</v>
      </c>
      <c r="E882">
        <f>'0323'!E20</f>
        <v>1968.5</v>
      </c>
      <c r="F882" s="16">
        <f t="shared" ref="F882:F884" si="202">+B882+D882</f>
        <v>2095.3000000000002</v>
      </c>
      <c r="G882" s="16">
        <f t="shared" ref="G882:G884" si="203">+C882+E882</f>
        <v>2354.8000000000002</v>
      </c>
      <c r="H882" s="20">
        <f t="shared" ref="H882:H884" si="204">+(F882/G882-1)*100</f>
        <v>-11.020044165109566</v>
      </c>
      <c r="I882">
        <f>'0323'!F20</f>
        <v>23.9</v>
      </c>
    </row>
    <row r="883" spans="1:9" x14ac:dyDescent="0.25">
      <c r="A883" s="5">
        <f t="shared" si="171"/>
        <v>45015</v>
      </c>
      <c r="B883">
        <f>'0330'!B20</f>
        <v>390.5</v>
      </c>
      <c r="C883">
        <f>'0330'!C20</f>
        <v>386.3</v>
      </c>
      <c r="D883">
        <f>'0330'!D20</f>
        <v>1709.8</v>
      </c>
      <c r="E883">
        <f>'0330'!E20</f>
        <v>1968.9</v>
      </c>
      <c r="F883" s="16">
        <f t="shared" si="202"/>
        <v>2100.3000000000002</v>
      </c>
      <c r="G883" s="16">
        <f t="shared" si="203"/>
        <v>2355.2000000000003</v>
      </c>
      <c r="H883" s="20">
        <f t="shared" si="204"/>
        <v>-10.822860054347828</v>
      </c>
      <c r="I883">
        <f>'0330'!F20</f>
        <v>23.9</v>
      </c>
    </row>
    <row r="884" spans="1:9" x14ac:dyDescent="0.25">
      <c r="A884" s="5">
        <f t="shared" si="171"/>
        <v>45022</v>
      </c>
      <c r="B884">
        <f>'0406'!B20</f>
        <v>324.2</v>
      </c>
      <c r="C884">
        <f>'0406'!C20</f>
        <v>330.6</v>
      </c>
      <c r="D884">
        <f>'0406'!D20</f>
        <v>1776.4</v>
      </c>
      <c r="E884">
        <f>'0406'!E20</f>
        <v>2028.4</v>
      </c>
      <c r="F884" s="16">
        <f t="shared" si="202"/>
        <v>2100.6</v>
      </c>
      <c r="G884" s="16">
        <f t="shared" si="203"/>
        <v>2359</v>
      </c>
      <c r="H884" s="20">
        <f t="shared" si="204"/>
        <v>-10.953793980500215</v>
      </c>
      <c r="I884">
        <f>'0406'!F20</f>
        <v>51.7</v>
      </c>
    </row>
    <row r="885" spans="1:9" x14ac:dyDescent="0.25">
      <c r="A885" s="5">
        <f t="shared" si="171"/>
        <v>45029</v>
      </c>
      <c r="B885">
        <f>'0413'!B20</f>
        <v>324.2</v>
      </c>
      <c r="C885">
        <f>'0413'!C20</f>
        <v>285.89999999999998</v>
      </c>
      <c r="D885">
        <f>'0413'!D20</f>
        <v>1776.4</v>
      </c>
      <c r="E885">
        <f>'0413'!E20</f>
        <v>2064.3000000000002</v>
      </c>
      <c r="F885" s="16">
        <f t="shared" ref="F885" si="205">+B885+D885</f>
        <v>2100.6</v>
      </c>
      <c r="G885" s="16">
        <f t="shared" ref="G885" si="206">+C885+E885</f>
        <v>2350.2000000000003</v>
      </c>
      <c r="H885" s="20">
        <f t="shared" ref="H885" si="207">+(F885/G885-1)*100</f>
        <v>-10.620372734235396</v>
      </c>
      <c r="I885">
        <f>'0413'!F20</f>
        <v>58.7</v>
      </c>
    </row>
    <row r="886" spans="1:9" x14ac:dyDescent="0.25">
      <c r="A886" s="5">
        <f t="shared" si="171"/>
        <v>45036</v>
      </c>
      <c r="B886">
        <f>'0420'!B20</f>
        <v>359.8</v>
      </c>
      <c r="C886">
        <f>'0420'!C20</f>
        <v>256</v>
      </c>
      <c r="D886">
        <f>'0420'!D20</f>
        <v>1860.1</v>
      </c>
      <c r="E886">
        <f>'0420'!E20</f>
        <v>2095.1</v>
      </c>
      <c r="F886" s="16">
        <f t="shared" ref="F886:F888" si="208">+B886+D886</f>
        <v>2219.9</v>
      </c>
      <c r="G886" s="16">
        <f t="shared" ref="G886:G888" si="209">+C886+E886</f>
        <v>2351.1</v>
      </c>
      <c r="H886" s="20">
        <f t="shared" ref="H886:H888" si="210">+(F886/G886-1)*100</f>
        <v>-5.5803666368933635</v>
      </c>
      <c r="I886">
        <f>'0420'!F20</f>
        <v>91.5</v>
      </c>
    </row>
    <row r="887" spans="1:9" x14ac:dyDescent="0.25">
      <c r="A887" s="5">
        <f t="shared" si="171"/>
        <v>45043</v>
      </c>
      <c r="B887">
        <f>'0427'!B20</f>
        <v>343.2</v>
      </c>
      <c r="C887">
        <f>'0427'!C20</f>
        <v>214.7</v>
      </c>
      <c r="D887">
        <f>'0427'!D20</f>
        <v>1903.7</v>
      </c>
      <c r="E887">
        <f>'0427'!E20</f>
        <v>2136.1999999999998</v>
      </c>
      <c r="F887" s="16">
        <f t="shared" si="208"/>
        <v>2246.9</v>
      </c>
      <c r="G887" s="16">
        <f t="shared" si="209"/>
        <v>2350.8999999999996</v>
      </c>
      <c r="H887" s="20">
        <f t="shared" si="210"/>
        <v>-4.4238376791866703</v>
      </c>
      <c r="I887">
        <f>'0427'!F20</f>
        <v>91.5</v>
      </c>
    </row>
    <row r="888" spans="1:9" x14ac:dyDescent="0.25">
      <c r="A888" s="5">
        <f t="shared" si="171"/>
        <v>45050</v>
      </c>
      <c r="B888">
        <f>'0504'!B20</f>
        <v>308.89999999999998</v>
      </c>
      <c r="C888">
        <f>'0504'!C20</f>
        <v>161.5</v>
      </c>
      <c r="D888">
        <f>'0504'!D20</f>
        <v>1938.9</v>
      </c>
      <c r="E888">
        <f>'0504'!E20</f>
        <v>2187.8000000000002</v>
      </c>
      <c r="F888" s="16">
        <f t="shared" si="208"/>
        <v>2247.8000000000002</v>
      </c>
      <c r="G888" s="16">
        <f t="shared" si="209"/>
        <v>2349.3000000000002</v>
      </c>
      <c r="H888" s="20">
        <f t="shared" si="210"/>
        <v>-4.320435874515816</v>
      </c>
      <c r="I888">
        <f>'0504'!F20</f>
        <v>91.5</v>
      </c>
    </row>
    <row r="889" spans="1:9" x14ac:dyDescent="0.25">
      <c r="A889" s="5">
        <f t="shared" si="171"/>
        <v>45057</v>
      </c>
      <c r="B889">
        <f>'0511'!B20</f>
        <v>261.39999999999998</v>
      </c>
      <c r="C889">
        <f>'0511'!C20</f>
        <v>135.5</v>
      </c>
      <c r="D889">
        <f>'0511'!D20</f>
        <v>1986.3</v>
      </c>
      <c r="E889">
        <f>'0511'!E20</f>
        <v>2214.6</v>
      </c>
      <c r="F889" s="16">
        <f t="shared" ref="F889:F892" si="211">+B889+D889</f>
        <v>2247.6999999999998</v>
      </c>
      <c r="G889" s="16">
        <f t="shared" ref="G889:G892" si="212">+C889+E889</f>
        <v>2350.1</v>
      </c>
      <c r="H889" s="20">
        <f t="shared" ref="H889:H892" si="213">+(F889/G889-1)*100</f>
        <v>-4.3572613931322053</v>
      </c>
      <c r="I889">
        <f>'0511'!F20</f>
        <v>112.6</v>
      </c>
    </row>
    <row r="890" spans="1:9" x14ac:dyDescent="0.25">
      <c r="A890" s="5">
        <f t="shared" si="171"/>
        <v>45064</v>
      </c>
      <c r="B890">
        <f>'0518'!B20</f>
        <v>162</v>
      </c>
      <c r="C890">
        <f>'0518'!C20</f>
        <v>27.2</v>
      </c>
      <c r="D890">
        <f>'0518'!D20</f>
        <v>2022.5</v>
      </c>
      <c r="E890">
        <f>'0518'!E20</f>
        <v>2324.6</v>
      </c>
      <c r="F890" s="16">
        <f t="shared" si="211"/>
        <v>2184.5</v>
      </c>
      <c r="G890" s="16">
        <f t="shared" si="212"/>
        <v>2351.7999999999997</v>
      </c>
      <c r="H890" s="20">
        <f t="shared" si="213"/>
        <v>-7.1137001445701014</v>
      </c>
      <c r="I890">
        <f>'0518'!F20</f>
        <v>256.5</v>
      </c>
    </row>
    <row r="891" spans="1:9" x14ac:dyDescent="0.25">
      <c r="A891" s="5">
        <f t="shared" si="171"/>
        <v>45071</v>
      </c>
      <c r="B891">
        <f>'0525'!B20</f>
        <v>126.4</v>
      </c>
      <c r="C891">
        <f>'0525'!C20</f>
        <v>0.1</v>
      </c>
      <c r="D891">
        <f>'0525'!D20</f>
        <v>2058.4</v>
      </c>
      <c r="E891">
        <f>'0525'!E20</f>
        <v>2353</v>
      </c>
      <c r="F891" s="16">
        <f t="shared" si="211"/>
        <v>2184.8000000000002</v>
      </c>
      <c r="G891" s="16">
        <f t="shared" si="212"/>
        <v>2353.1</v>
      </c>
      <c r="H891" s="20">
        <f t="shared" si="213"/>
        <v>-7.1522672219625054</v>
      </c>
      <c r="I891">
        <f>'0525'!F20</f>
        <v>270.7</v>
      </c>
    </row>
    <row r="892" spans="1:9" x14ac:dyDescent="0.25">
      <c r="A892" s="5">
        <f t="shared" si="171"/>
        <v>45078</v>
      </c>
      <c r="B892">
        <f>'0601'!B18</f>
        <v>397.1</v>
      </c>
      <c r="C892">
        <f>'0601'!C18</f>
        <v>326.2</v>
      </c>
      <c r="D892">
        <f>'0601'!D18</f>
        <v>0</v>
      </c>
      <c r="E892">
        <f>'0601'!E18</f>
        <v>34.700000000000003</v>
      </c>
      <c r="F892" s="16">
        <f t="shared" si="211"/>
        <v>397.1</v>
      </c>
      <c r="G892" s="16">
        <f t="shared" si="212"/>
        <v>360.9</v>
      </c>
      <c r="H892" s="20">
        <f t="shared" si="213"/>
        <v>10.030479357162658</v>
      </c>
    </row>
    <row r="893" spans="1:9" x14ac:dyDescent="0.25">
      <c r="A893" s="5">
        <f t="shared" si="171"/>
        <v>45085</v>
      </c>
      <c r="B893">
        <f>'0608'!B15</f>
        <v>397.6</v>
      </c>
      <c r="C893">
        <f>'0608'!C15</f>
        <v>295.39999999999998</v>
      </c>
      <c r="D893">
        <f>'0608'!D15</f>
        <v>0</v>
      </c>
      <c r="E893">
        <f>'0608'!E15</f>
        <v>93.2</v>
      </c>
      <c r="F893" s="16">
        <f t="shared" ref="F893" si="214">+B893+D893</f>
        <v>397.6</v>
      </c>
      <c r="G893" s="16">
        <f t="shared" ref="G893" si="215">+C893+E893</f>
        <v>388.59999999999997</v>
      </c>
      <c r="H893" s="20">
        <f t="shared" ref="H893" si="216">+(F893/G893-1)*100</f>
        <v>2.316006176016483</v>
      </c>
    </row>
    <row r="894" spans="1:9" x14ac:dyDescent="0.25">
      <c r="A894" s="5">
        <f t="shared" si="171"/>
        <v>45092</v>
      </c>
      <c r="B894">
        <f>'0615'!B15</f>
        <v>397.9</v>
      </c>
      <c r="C894">
        <f>'0615'!C15</f>
        <v>459.3</v>
      </c>
      <c r="D894">
        <f>'0615'!D15</f>
        <v>0</v>
      </c>
      <c r="E894">
        <f>'0615'!E15</f>
        <v>93.2</v>
      </c>
      <c r="F894" s="16">
        <f t="shared" ref="F894" si="217">+B894+D894</f>
        <v>397.9</v>
      </c>
      <c r="G894" s="16">
        <f t="shared" ref="G894" si="218">+C894+E894</f>
        <v>552.5</v>
      </c>
      <c r="H894" s="20">
        <f t="shared" ref="H894" si="219">+(F894/G894-1)*100</f>
        <v>-27.981900452488695</v>
      </c>
    </row>
    <row r="895" spans="1:9" x14ac:dyDescent="0.25">
      <c r="A895" s="5">
        <f t="shared" si="171"/>
        <v>45099</v>
      </c>
      <c r="B895">
        <f>'0622'!B15</f>
        <v>426.8</v>
      </c>
      <c r="C895">
        <f>'0622'!C15</f>
        <v>471.2</v>
      </c>
      <c r="D895">
        <f>'0622'!D15</f>
        <v>49.4</v>
      </c>
      <c r="E895">
        <f>'0622'!E15</f>
        <v>103.6</v>
      </c>
      <c r="F895" s="16">
        <f t="shared" ref="F895" si="220">+B895+D895</f>
        <v>476.2</v>
      </c>
      <c r="G895" s="16">
        <f t="shared" ref="G895" si="221">+C895+E895</f>
        <v>574.79999999999995</v>
      </c>
      <c r="H895" s="20">
        <f t="shared" ref="H895" si="222">+(F895/G895-1)*100</f>
        <v>-17.153792623521223</v>
      </c>
    </row>
    <row r="896" spans="1:9" x14ac:dyDescent="0.25">
      <c r="A896" s="5">
        <f t="shared" si="171"/>
        <v>45106</v>
      </c>
      <c r="B896">
        <f>'0629'!B15</f>
        <v>427.1</v>
      </c>
      <c r="C896">
        <f>'0629'!C15</f>
        <v>478.9</v>
      </c>
      <c r="D896">
        <f>'0629'!D15</f>
        <v>120.9</v>
      </c>
      <c r="E896">
        <f>'0629'!E15</f>
        <v>135.4</v>
      </c>
      <c r="F896" s="16">
        <f t="shared" ref="F896" si="223">+B896+D896</f>
        <v>548</v>
      </c>
      <c r="G896" s="16">
        <f t="shared" ref="G896" si="224">+C896+E896</f>
        <v>614.29999999999995</v>
      </c>
      <c r="H896" s="20">
        <f t="shared" ref="H896" si="225">+(F896/G896-1)*100</f>
        <v>-10.792772261110194</v>
      </c>
    </row>
    <row r="897" spans="1:8" x14ac:dyDescent="0.25">
      <c r="A897" s="5">
        <f t="shared" si="171"/>
        <v>45113</v>
      </c>
      <c r="B897">
        <f>'0706'!B16</f>
        <v>453.7</v>
      </c>
      <c r="C897">
        <f>'0706'!C16</f>
        <v>545.29999999999995</v>
      </c>
      <c r="D897">
        <f>'0706'!D16</f>
        <v>153</v>
      </c>
      <c r="E897">
        <f>'0706'!E16</f>
        <v>135.4</v>
      </c>
      <c r="F897" s="16">
        <f t="shared" ref="F897" si="226">+B897+D897</f>
        <v>606.70000000000005</v>
      </c>
      <c r="G897" s="16">
        <f t="shared" ref="G897" si="227">+C897+E897</f>
        <v>680.69999999999993</v>
      </c>
      <c r="H897" s="20">
        <f t="shared" ref="H897" si="228">+(F897/G897-1)*100</f>
        <v>-10.871162039077408</v>
      </c>
    </row>
    <row r="898" spans="1:8" x14ac:dyDescent="0.25">
      <c r="A898" s="5">
        <f t="shared" si="171"/>
        <v>45120</v>
      </c>
      <c r="B898">
        <f>'0713'!B16</f>
        <v>503</v>
      </c>
      <c r="C898">
        <f>'0713'!C16</f>
        <v>571.4</v>
      </c>
      <c r="D898">
        <f>'0713'!D16</f>
        <v>153</v>
      </c>
      <c r="E898">
        <f>'0713'!E16</f>
        <v>135.4</v>
      </c>
      <c r="F898" s="16">
        <f t="shared" ref="F898" si="229">+B898+D898</f>
        <v>656</v>
      </c>
      <c r="G898" s="16">
        <f t="shared" ref="G898" si="230">+C898+E898</f>
        <v>706.8</v>
      </c>
      <c r="H898" s="20">
        <f t="shared" ref="H898" si="231">+(F898/G898-1)*100</f>
        <v>-7.1873231465761078</v>
      </c>
    </row>
    <row r="899" spans="1:8" x14ac:dyDescent="0.25">
      <c r="A899" s="5">
        <f t="shared" si="171"/>
        <v>45127</v>
      </c>
      <c r="B899">
        <f>'0720'!B16</f>
        <v>514.6</v>
      </c>
      <c r="C899">
        <f>'0720'!C16</f>
        <v>571.9</v>
      </c>
      <c r="D899">
        <f>'0720'!D16</f>
        <v>153</v>
      </c>
      <c r="E899">
        <f>'0720'!E16</f>
        <v>169.8</v>
      </c>
      <c r="F899" s="16">
        <f t="shared" ref="F899:F901" si="232">+B899+D899</f>
        <v>667.6</v>
      </c>
      <c r="G899" s="16">
        <f t="shared" ref="G899:G901" si="233">+C899+E899</f>
        <v>741.7</v>
      </c>
      <c r="H899" s="20">
        <f t="shared" ref="H899:H901" si="234">+(F899/G899-1)*100</f>
        <v>-9.990562221922616</v>
      </c>
    </row>
    <row r="900" spans="1:8" x14ac:dyDescent="0.25">
      <c r="A900" s="5">
        <f t="shared" ref="A900:A1009" si="235">+A899+7</f>
        <v>45134</v>
      </c>
      <c r="B900">
        <f>'0727'!B16</f>
        <v>481.3</v>
      </c>
      <c r="C900">
        <f>'0727'!C16</f>
        <v>572.29999999999995</v>
      </c>
      <c r="D900">
        <f>'0727'!D16</f>
        <v>187.2</v>
      </c>
      <c r="E900">
        <f>'0727'!E16</f>
        <v>170.3</v>
      </c>
      <c r="F900" s="16">
        <f t="shared" si="232"/>
        <v>668.5</v>
      </c>
      <c r="G900" s="16">
        <f t="shared" si="233"/>
        <v>742.59999999999991</v>
      </c>
      <c r="H900" s="20">
        <f t="shared" si="234"/>
        <v>-9.9784540802585369</v>
      </c>
    </row>
    <row r="901" spans="1:8" x14ac:dyDescent="0.25">
      <c r="A901" s="5">
        <f t="shared" si="235"/>
        <v>45141</v>
      </c>
      <c r="B901">
        <f>'0803'!B16</f>
        <v>640.4</v>
      </c>
      <c r="C901">
        <f>'0803'!C16</f>
        <v>531</v>
      </c>
      <c r="D901">
        <f>'0803'!D16</f>
        <v>187.2</v>
      </c>
      <c r="E901">
        <f>'0803'!E16</f>
        <v>252.8</v>
      </c>
      <c r="F901" s="16">
        <f t="shared" si="232"/>
        <v>827.59999999999991</v>
      </c>
      <c r="G901" s="16">
        <f t="shared" si="233"/>
        <v>783.8</v>
      </c>
      <c r="H901" s="20">
        <f t="shared" si="234"/>
        <v>5.5881602449604495</v>
      </c>
    </row>
    <row r="902" spans="1:8" x14ac:dyDescent="0.25">
      <c r="A902" s="5">
        <f t="shared" si="235"/>
        <v>45148</v>
      </c>
      <c r="B902">
        <f>'0810'!B16</f>
        <v>622.79999999999995</v>
      </c>
      <c r="C902">
        <f>'0810'!C16</f>
        <v>521</v>
      </c>
      <c r="D902">
        <f>'0810'!D16</f>
        <v>187.2</v>
      </c>
      <c r="E902">
        <f>'0810'!E16</f>
        <v>289</v>
      </c>
      <c r="F902" s="16">
        <f t="shared" ref="F902" si="236">+B902+D902</f>
        <v>810</v>
      </c>
      <c r="G902" s="16">
        <f>+C902+E902</f>
        <v>810</v>
      </c>
      <c r="H902" s="20">
        <f t="shared" ref="H902" si="237">+(F902/G902-1)*100</f>
        <v>0</v>
      </c>
    </row>
    <row r="903" spans="1:8" x14ac:dyDescent="0.25">
      <c r="A903" s="5">
        <f t="shared" si="235"/>
        <v>45155</v>
      </c>
      <c r="B903">
        <f>'0817'!B16</f>
        <v>567.79999999999995</v>
      </c>
      <c r="C903">
        <f>'0817'!C16</f>
        <v>521</v>
      </c>
      <c r="D903">
        <f>'0817'!D16</f>
        <v>287.5</v>
      </c>
      <c r="E903">
        <f>'0817'!E16</f>
        <v>289</v>
      </c>
      <c r="F903" s="16">
        <f t="shared" ref="F903" si="238">+B903+D903</f>
        <v>855.3</v>
      </c>
      <c r="G903" s="16">
        <f>+C903+E903</f>
        <v>810</v>
      </c>
      <c r="H903" s="20">
        <f t="shared" ref="H903" si="239">+(F903/G903-1)*100</f>
        <v>5.5925925925925934</v>
      </c>
    </row>
    <row r="904" spans="1:8" x14ac:dyDescent="0.25">
      <c r="A904" s="5">
        <f t="shared" si="235"/>
        <v>45162</v>
      </c>
      <c r="B904">
        <f>'0824'!B16</f>
        <v>509.9</v>
      </c>
      <c r="C904">
        <f>'0824'!C16</f>
        <v>456.9</v>
      </c>
      <c r="D904">
        <f>'0824'!D16</f>
        <v>372.7</v>
      </c>
      <c r="E904">
        <f>'0824'!E16</f>
        <v>454.2</v>
      </c>
      <c r="F904" s="16">
        <f>+B904+D904</f>
        <v>882.59999999999991</v>
      </c>
      <c r="G904" s="16">
        <f>+C904+E904</f>
        <v>911.09999999999991</v>
      </c>
      <c r="H904" s="20">
        <f t="shared" ref="H904" si="240">+(F904/G904-1)*100</f>
        <v>-3.1280869278893619</v>
      </c>
    </row>
    <row r="905" spans="1:8" x14ac:dyDescent="0.25">
      <c r="A905" s="5">
        <f t="shared" si="235"/>
        <v>45169</v>
      </c>
      <c r="B905">
        <f>'0831'!B16</f>
        <v>482.9</v>
      </c>
      <c r="C905">
        <f>'0831'!C16</f>
        <v>488.3</v>
      </c>
      <c r="D905">
        <f>'0831'!D16</f>
        <v>401</v>
      </c>
      <c r="E905">
        <f>'0831'!E16</f>
        <v>514.1</v>
      </c>
      <c r="F905" s="16">
        <f t="shared" ref="F905:F906" si="241">+B905+D905</f>
        <v>883.9</v>
      </c>
      <c r="G905" s="16">
        <f t="shared" ref="G905:G906" si="242">+C905+E905</f>
        <v>1002.4000000000001</v>
      </c>
      <c r="H905" s="20">
        <f t="shared" ref="H905:H906" si="243">+(F905/G905-1)*100</f>
        <v>-11.821628092577818</v>
      </c>
    </row>
    <row r="906" spans="1:8" x14ac:dyDescent="0.25">
      <c r="A906" s="5">
        <f t="shared" si="235"/>
        <v>45176</v>
      </c>
      <c r="B906">
        <f>'0907'!B16</f>
        <v>447.1</v>
      </c>
      <c r="C906">
        <f>'0907'!C16</f>
        <v>400.6</v>
      </c>
      <c r="D906">
        <f>'0907'!D16</f>
        <v>488.3</v>
      </c>
      <c r="E906">
        <f>'0907'!E16</f>
        <v>602.1</v>
      </c>
      <c r="F906" s="16">
        <f t="shared" si="241"/>
        <v>935.40000000000009</v>
      </c>
      <c r="G906" s="16">
        <f t="shared" si="242"/>
        <v>1002.7</v>
      </c>
      <c r="H906" s="20">
        <f t="shared" si="243"/>
        <v>-6.7118779295901039</v>
      </c>
    </row>
    <row r="907" spans="1:8" x14ac:dyDescent="0.25">
      <c r="A907" s="5">
        <f t="shared" si="235"/>
        <v>45183</v>
      </c>
      <c r="B907">
        <f>'0914'!B17</f>
        <v>467.6</v>
      </c>
      <c r="C907">
        <f>'0914'!C17</f>
        <v>353.5</v>
      </c>
      <c r="D907">
        <f>'0914'!D17</f>
        <v>488.3</v>
      </c>
      <c r="E907">
        <f>'0914'!E17</f>
        <v>693</v>
      </c>
      <c r="F907" s="16">
        <f t="shared" ref="F907" si="244">+B907+D907</f>
        <v>955.90000000000009</v>
      </c>
      <c r="G907" s="16">
        <f t="shared" ref="G907" si="245">+C907+E907</f>
        <v>1046.5</v>
      </c>
      <c r="H907" s="20">
        <f t="shared" ref="H907" si="246">+(F907/G907-1)*100</f>
        <v>-8.657429526994731</v>
      </c>
    </row>
    <row r="908" spans="1:8" x14ac:dyDescent="0.25">
      <c r="A908" s="5">
        <f t="shared" si="235"/>
        <v>45190</v>
      </c>
      <c r="B908">
        <f>'0921'!B18</f>
        <v>522.5</v>
      </c>
      <c r="C908">
        <f>'0921'!C18</f>
        <v>307.39999999999998</v>
      </c>
      <c r="D908">
        <f>'0921'!D18</f>
        <v>523.5</v>
      </c>
      <c r="E908">
        <f>'0921'!E18</f>
        <v>741.2</v>
      </c>
      <c r="F908" s="16">
        <f t="shared" ref="F908" si="247">+B908+D908</f>
        <v>1046</v>
      </c>
      <c r="G908" s="16">
        <f t="shared" ref="G908" si="248">+C908+E908</f>
        <v>1048.5999999999999</v>
      </c>
      <c r="H908" s="20">
        <f t="shared" ref="H908" si="249">+(F908/G908-1)*100</f>
        <v>-0.24794964714857093</v>
      </c>
    </row>
    <row r="909" spans="1:8" x14ac:dyDescent="0.25">
      <c r="A909" s="5">
        <f t="shared" si="235"/>
        <v>45197</v>
      </c>
      <c r="B909">
        <f>'0928'!B19</f>
        <v>478.4</v>
      </c>
      <c r="C909">
        <f>'0928'!C19</f>
        <v>335.9</v>
      </c>
      <c r="D909">
        <f>'0928'!D19</f>
        <v>568.70000000000005</v>
      </c>
      <c r="E909">
        <f>'0928'!E19</f>
        <v>741.2</v>
      </c>
      <c r="F909" s="16">
        <f t="shared" ref="F909" si="250">+B909+D909</f>
        <v>1047.0999999999999</v>
      </c>
      <c r="G909" s="16">
        <f t="shared" ref="G909" si="251">+C909+E909</f>
        <v>1077.0999999999999</v>
      </c>
      <c r="H909" s="20">
        <f t="shared" ref="H909" si="252">+(F909/G909-1)*100</f>
        <v>-2.7852567078265666</v>
      </c>
    </row>
    <row r="910" spans="1:8" x14ac:dyDescent="0.25">
      <c r="A910" s="5">
        <f t="shared" si="235"/>
        <v>45204</v>
      </c>
      <c r="B910">
        <f>'1005'!B19</f>
        <v>475.7</v>
      </c>
      <c r="C910">
        <f>'1005'!C19</f>
        <v>367.3</v>
      </c>
      <c r="D910">
        <f>'1005'!D19</f>
        <v>602.29999999999995</v>
      </c>
      <c r="E910">
        <f>'1005'!E19</f>
        <v>775</v>
      </c>
      <c r="F910" s="16">
        <f t="shared" ref="F910" si="253">+B910+D910</f>
        <v>1078</v>
      </c>
      <c r="G910" s="16">
        <f t="shared" ref="G910" si="254">+C910+E910</f>
        <v>1142.3</v>
      </c>
      <c r="H910" s="20">
        <f t="shared" ref="H910" si="255">+(F910/G910-1)*100</f>
        <v>-5.6289941346406298</v>
      </c>
    </row>
    <row r="911" spans="1:8" x14ac:dyDescent="0.25">
      <c r="A911" s="5">
        <f t="shared" si="235"/>
        <v>45211</v>
      </c>
      <c r="B911">
        <f>'1012'!B19</f>
        <v>319.2</v>
      </c>
      <c r="C911">
        <f>'1012'!C19</f>
        <v>332.9</v>
      </c>
      <c r="D911">
        <f>'1012'!D19</f>
        <v>777.4</v>
      </c>
      <c r="E911">
        <f>'1012'!E19</f>
        <v>836.6</v>
      </c>
      <c r="F911" s="16">
        <f t="shared" ref="F911" si="256">+B911+D911</f>
        <v>1096.5999999999999</v>
      </c>
      <c r="G911" s="16">
        <f t="shared" ref="G911" si="257">+C911+E911</f>
        <v>1169.5</v>
      </c>
      <c r="H911" s="20">
        <f t="shared" ref="H911" si="258">+(F911/G911-1)*100</f>
        <v>-6.2334330910645663</v>
      </c>
    </row>
    <row r="912" spans="1:8" x14ac:dyDescent="0.25">
      <c r="A912" s="5">
        <f t="shared" si="235"/>
        <v>45218</v>
      </c>
      <c r="B912">
        <f>'1019'!B20</f>
        <v>388.7</v>
      </c>
      <c r="C912">
        <f>'1019'!C20</f>
        <v>364.8</v>
      </c>
      <c r="D912">
        <f>'1019'!D20</f>
        <v>777.4</v>
      </c>
      <c r="E912">
        <f>'1019'!E20</f>
        <v>858.8</v>
      </c>
      <c r="F912" s="16">
        <f t="shared" ref="F912" si="259">+B912+D912</f>
        <v>1166.0999999999999</v>
      </c>
      <c r="G912" s="16">
        <f t="shared" ref="G912" si="260">+C912+E912</f>
        <v>1223.5999999999999</v>
      </c>
      <c r="H912" s="20">
        <f t="shared" ref="H912" si="261">+(F912/G912-1)*100</f>
        <v>-4.6992481203007479</v>
      </c>
    </row>
    <row r="913" spans="1:8" x14ac:dyDescent="0.25">
      <c r="A913" s="5">
        <f t="shared" si="235"/>
        <v>45225</v>
      </c>
      <c r="B913">
        <f>'1026'!B20</f>
        <v>388.9</v>
      </c>
      <c r="C913">
        <f>'1026'!C20</f>
        <v>391</v>
      </c>
      <c r="D913">
        <f>'1026'!D20</f>
        <v>777.4</v>
      </c>
      <c r="E913">
        <f>'1026'!E20</f>
        <v>859</v>
      </c>
      <c r="F913" s="16">
        <f t="shared" ref="F913" si="262">+B913+D913</f>
        <v>1166.3</v>
      </c>
      <c r="G913" s="16">
        <f t="shared" ref="G913" si="263">+C913+E913</f>
        <v>1250</v>
      </c>
      <c r="H913" s="20">
        <f t="shared" ref="H913" si="264">+(F913/G913-1)*100</f>
        <v>-6.6960000000000015</v>
      </c>
    </row>
    <row r="914" spans="1:8" x14ac:dyDescent="0.25">
      <c r="A914" s="5">
        <f t="shared" si="235"/>
        <v>45232</v>
      </c>
      <c r="B914">
        <f>'1102'!B20</f>
        <v>414.6</v>
      </c>
      <c r="C914">
        <f>'1102'!C20</f>
        <v>413.6</v>
      </c>
      <c r="D914">
        <f>'1102'!D20</f>
        <v>777.4</v>
      </c>
      <c r="E914">
        <f>'1102'!E20</f>
        <v>896.9</v>
      </c>
      <c r="F914" s="16">
        <f t="shared" ref="F914" si="265">+B914+D914</f>
        <v>1192</v>
      </c>
      <c r="G914" s="16">
        <f t="shared" ref="G914" si="266">+C914+E914</f>
        <v>1310.5</v>
      </c>
      <c r="H914" s="20">
        <f t="shared" ref="H914" si="267">+(F914/G914-1)*100</f>
        <v>-9.0423502479969446</v>
      </c>
    </row>
    <row r="915" spans="1:8" x14ac:dyDescent="0.25">
      <c r="A915" s="5">
        <f t="shared" si="235"/>
        <v>45239</v>
      </c>
      <c r="B915">
        <f>'1109'!B19</f>
        <v>419.2</v>
      </c>
      <c r="C915">
        <f>'1109'!C19</f>
        <v>476.2</v>
      </c>
      <c r="D915">
        <f>'1109'!D19</f>
        <v>777.4</v>
      </c>
      <c r="E915">
        <f>'1109'!E19</f>
        <v>896.9</v>
      </c>
      <c r="F915" s="16">
        <f t="shared" ref="F915" si="268">+B915+D915</f>
        <v>1196.5999999999999</v>
      </c>
      <c r="G915" s="16">
        <f t="shared" ref="G915" si="269">+C915+E915</f>
        <v>1373.1</v>
      </c>
      <c r="H915" s="20">
        <f t="shared" ref="H915" si="270">+(F915/G915-1)*100</f>
        <v>-12.854125700968611</v>
      </c>
    </row>
    <row r="916" spans="1:8" x14ac:dyDescent="0.25">
      <c r="A916" s="5">
        <f t="shared" si="235"/>
        <v>45246</v>
      </c>
      <c r="B916">
        <f>'1116'!B19</f>
        <v>478</v>
      </c>
      <c r="C916">
        <f>'1116'!C19</f>
        <v>497.1</v>
      </c>
      <c r="D916">
        <f>'1116'!D19</f>
        <v>777.4</v>
      </c>
      <c r="E916">
        <f>'1116'!E19</f>
        <v>926</v>
      </c>
      <c r="F916" s="16">
        <f t="shared" ref="F916" si="271">+B916+D916</f>
        <v>1255.4000000000001</v>
      </c>
      <c r="G916" s="16">
        <f t="shared" ref="G916" si="272">+C916+E916</f>
        <v>1423.1</v>
      </c>
      <c r="H916" s="20">
        <f t="shared" ref="H916" si="273">+(F916/G916-1)*100</f>
        <v>-11.784133230271932</v>
      </c>
    </row>
    <row r="917" spans="1:8" x14ac:dyDescent="0.25">
      <c r="A917" s="5">
        <f t="shared" si="235"/>
        <v>45253</v>
      </c>
      <c r="B917">
        <f>'1130'!B20</f>
        <v>444.9</v>
      </c>
      <c r="C917">
        <f>'1123'!C19</f>
        <v>523.79999999999995</v>
      </c>
      <c r="D917">
        <f>'1123'!D19</f>
        <v>804.8</v>
      </c>
      <c r="E917">
        <f>'1123'!E19</f>
        <v>926</v>
      </c>
      <c r="F917" s="16">
        <f t="shared" ref="F917" si="274">+B917+D917</f>
        <v>1249.6999999999998</v>
      </c>
      <c r="G917" s="16">
        <f t="shared" ref="G917" si="275">+C917+E917</f>
        <v>1449.8</v>
      </c>
      <c r="H917" s="20">
        <f t="shared" ref="H917" si="276">+(F917/G917-1)*100</f>
        <v>-13.801903710856678</v>
      </c>
    </row>
    <row r="918" spans="1:8" x14ac:dyDescent="0.25">
      <c r="A918" s="5">
        <f t="shared" si="235"/>
        <v>45260</v>
      </c>
      <c r="B918">
        <f>'1130'!B20</f>
        <v>444.9</v>
      </c>
      <c r="C918">
        <f>'1130'!C20</f>
        <v>489.2</v>
      </c>
      <c r="D918">
        <f>'1130'!D20</f>
        <v>855.3</v>
      </c>
      <c r="E918">
        <f>'1130'!E20</f>
        <v>961</v>
      </c>
      <c r="F918" s="16">
        <f t="shared" ref="F918" si="277">+B918+D918</f>
        <v>1300.1999999999998</v>
      </c>
      <c r="G918" s="16">
        <f t="shared" ref="G918" si="278">+C918+E918</f>
        <v>1450.2</v>
      </c>
      <c r="H918" s="20">
        <f t="shared" ref="H918" si="279">+(F918/G918-1)*100</f>
        <v>-10.343400910219291</v>
      </c>
    </row>
    <row r="919" spans="1:8" x14ac:dyDescent="0.25">
      <c r="A919" s="5">
        <f t="shared" si="235"/>
        <v>45267</v>
      </c>
      <c r="B919">
        <f>'1207'!B20</f>
        <v>427.6</v>
      </c>
      <c r="C919">
        <f>'1207'!C20</f>
        <v>491</v>
      </c>
      <c r="D919">
        <f>'1207'!D20</f>
        <v>935.2</v>
      </c>
      <c r="E919">
        <f>'1207'!E20</f>
        <v>1023.5</v>
      </c>
      <c r="F919" s="16">
        <f t="shared" ref="F919" si="280">+B919+D919</f>
        <v>1362.8000000000002</v>
      </c>
      <c r="G919" s="16">
        <f t="shared" ref="G919" si="281">+C919+E919</f>
        <v>1514.5</v>
      </c>
      <c r="H919" s="20">
        <f t="shared" ref="H919" si="282">+(F919/G919-1)*100</f>
        <v>-10.016507098052152</v>
      </c>
    </row>
    <row r="920" spans="1:8" x14ac:dyDescent="0.25">
      <c r="A920" s="5">
        <f t="shared" si="235"/>
        <v>45274</v>
      </c>
      <c r="B920">
        <f>'1214'!B20</f>
        <v>443.8</v>
      </c>
      <c r="C920">
        <f>'1214'!C20</f>
        <v>491.1</v>
      </c>
      <c r="D920">
        <f>'1214'!D20</f>
        <v>988.8</v>
      </c>
      <c r="E920">
        <f>'1214'!E20</f>
        <v>1089.3</v>
      </c>
      <c r="F920" s="16">
        <f t="shared" ref="F920" si="283">+B920+D920</f>
        <v>1432.6</v>
      </c>
      <c r="G920" s="16">
        <f t="shared" ref="G920" si="284">+C920+E920</f>
        <v>1580.4</v>
      </c>
      <c r="H920" s="20">
        <f t="shared" ref="H920" si="285">+(F920/G920-1)*100</f>
        <v>-9.3520627689192679</v>
      </c>
    </row>
    <row r="921" spans="1:8" x14ac:dyDescent="0.25">
      <c r="A921" s="5">
        <f t="shared" si="235"/>
        <v>45281</v>
      </c>
      <c r="B921">
        <f>'1221'!B20</f>
        <v>384.8</v>
      </c>
      <c r="C921">
        <f>'1221'!C20</f>
        <v>594.5</v>
      </c>
      <c r="D921">
        <f>'1221'!D20</f>
        <v>1049.7</v>
      </c>
      <c r="E921">
        <f>'1221'!E20</f>
        <v>1124.8</v>
      </c>
      <c r="F921" s="16">
        <f t="shared" ref="F921" si="286">+B921+D921</f>
        <v>1434.5</v>
      </c>
      <c r="G921" s="16">
        <f t="shared" ref="G921" si="287">+C921+E921</f>
        <v>1719.3</v>
      </c>
      <c r="H921" s="20">
        <f t="shared" ref="H921" si="288">+(F921/G921-1)*100</f>
        <v>-16.56488105624382</v>
      </c>
    </row>
    <row r="922" spans="1:8" x14ac:dyDescent="0.25">
      <c r="A922" s="5">
        <f t="shared" si="235"/>
        <v>45288</v>
      </c>
      <c r="B922">
        <f>'1228'!B20</f>
        <v>384.8</v>
      </c>
      <c r="C922">
        <f>'1228'!C20</f>
        <v>594.5</v>
      </c>
      <c r="D922">
        <f>'1228'!D20</f>
        <v>1049.7</v>
      </c>
      <c r="E922">
        <f>'1228'!E20</f>
        <v>1124.8</v>
      </c>
      <c r="F922" s="16">
        <f t="shared" ref="F922" si="289">+B922+D922</f>
        <v>1434.5</v>
      </c>
      <c r="G922" s="16">
        <f t="shared" ref="G922" si="290">+C922+E922</f>
        <v>1719.3</v>
      </c>
      <c r="H922" s="20">
        <f t="shared" ref="H922" si="291">+(F922/G922-1)*100</f>
        <v>-16.56488105624382</v>
      </c>
    </row>
    <row r="923" spans="1:8" x14ac:dyDescent="0.25">
      <c r="A923" s="5">
        <f t="shared" si="235"/>
        <v>45295</v>
      </c>
      <c r="B923">
        <f>'0104'!B20</f>
        <v>384.8</v>
      </c>
      <c r="C923">
        <f>'0104'!C20</f>
        <v>569.1</v>
      </c>
      <c r="D923">
        <f>'0104'!D20</f>
        <v>1049.7</v>
      </c>
      <c r="E923">
        <f>'0104'!E20</f>
        <v>1151</v>
      </c>
      <c r="F923" s="16">
        <f t="shared" ref="F923" si="292">+B923+D923</f>
        <v>1434.5</v>
      </c>
      <c r="G923" s="16">
        <f t="shared" ref="G923" si="293">+C923+E923</f>
        <v>1720.1</v>
      </c>
      <c r="H923" s="20">
        <f t="shared" ref="H923" si="294">+(F923/G923-1)*100</f>
        <v>-16.60368583221905</v>
      </c>
    </row>
    <row r="924" spans="1:8" x14ac:dyDescent="0.25">
      <c r="A924" s="5">
        <f t="shared" si="235"/>
        <v>45302</v>
      </c>
      <c r="B924">
        <f>'0111'!B20</f>
        <v>385</v>
      </c>
      <c r="C924">
        <f>'0111'!C20</f>
        <v>581.29999999999995</v>
      </c>
      <c r="D924">
        <f>'0111'!D20</f>
        <v>1112.5999999999999</v>
      </c>
      <c r="E924">
        <f>'0111'!E20</f>
        <v>1186.4000000000001</v>
      </c>
      <c r="F924" s="16">
        <f t="shared" ref="F924" si="295">+B924+D924</f>
        <v>1497.6</v>
      </c>
      <c r="G924" s="16">
        <f t="shared" ref="G924" si="296">+C924+E924</f>
        <v>1767.7</v>
      </c>
      <c r="H924" s="20">
        <f t="shared" ref="H924" si="297">+(F924/G924-1)*100</f>
        <v>-15.27974203767608</v>
      </c>
    </row>
    <row r="925" spans="1:8" x14ac:dyDescent="0.25">
      <c r="A925" s="5">
        <f t="shared" si="235"/>
        <v>45309</v>
      </c>
      <c r="B925">
        <f>'0118'!B20</f>
        <v>429.7</v>
      </c>
      <c r="C925">
        <f>'0118'!C20</f>
        <v>633.29999999999995</v>
      </c>
      <c r="D925">
        <f>'0118'!D20</f>
        <v>1137.3</v>
      </c>
      <c r="E925">
        <f>'0118'!E20</f>
        <v>1242.4000000000001</v>
      </c>
      <c r="F925" s="16">
        <f t="shared" ref="F925" si="298">+B925+D925</f>
        <v>1567</v>
      </c>
      <c r="G925" s="16">
        <f t="shared" ref="G925" si="299">+C925+E925</f>
        <v>1875.7</v>
      </c>
      <c r="H925" s="20">
        <f t="shared" ref="H925" si="300">+(F925/G925-1)*100</f>
        <v>-16.457855733859361</v>
      </c>
    </row>
    <row r="926" spans="1:8" x14ac:dyDescent="0.25">
      <c r="A926" s="5">
        <f t="shared" si="235"/>
        <v>45316</v>
      </c>
      <c r="B926">
        <f>'0125'!B20</f>
        <v>487.2</v>
      </c>
      <c r="C926">
        <f>'0125'!C20</f>
        <v>527.9</v>
      </c>
      <c r="D926">
        <f>'0125'!D20</f>
        <v>1139.3</v>
      </c>
      <c r="E926">
        <f>'0125'!E20</f>
        <v>1340.9</v>
      </c>
      <c r="F926" s="16">
        <f t="shared" ref="F926" si="301">+B926+D926</f>
        <v>1626.5</v>
      </c>
      <c r="G926" s="16">
        <f t="shared" ref="G926" si="302">+C926+E926</f>
        <v>1868.8000000000002</v>
      </c>
      <c r="H926" s="20">
        <f t="shared" ref="H926" si="303">+(F926/G926-1)*100</f>
        <v>-12.965539383561653</v>
      </c>
    </row>
    <row r="927" spans="1:8" x14ac:dyDescent="0.25">
      <c r="A927" s="5">
        <f t="shared" si="235"/>
        <v>45323</v>
      </c>
      <c r="B927">
        <f>'0201'!B20</f>
        <v>459.3</v>
      </c>
      <c r="C927">
        <f>'0201'!C20</f>
        <v>519.79999999999995</v>
      </c>
      <c r="D927">
        <f>'0201'!D20</f>
        <v>1168</v>
      </c>
      <c r="E927">
        <f>'0201'!E20</f>
        <v>1375</v>
      </c>
      <c r="F927" s="16">
        <f t="shared" ref="F927" si="304">+B927+D927</f>
        <v>1627.3</v>
      </c>
      <c r="G927" s="16">
        <f t="shared" ref="G927" si="305">+C927+E927</f>
        <v>1894.8</v>
      </c>
      <c r="H927" s="20">
        <f t="shared" ref="H927" si="306">+(F927/G927-1)*100</f>
        <v>-14.117584969389906</v>
      </c>
    </row>
    <row r="928" spans="1:8" x14ac:dyDescent="0.25">
      <c r="A928" s="5">
        <f t="shared" si="235"/>
        <v>45330</v>
      </c>
      <c r="B928">
        <f>'0208'!B20</f>
        <v>444.6</v>
      </c>
      <c r="C928">
        <f>'0208'!C20</f>
        <v>437.5</v>
      </c>
      <c r="D928">
        <f>'0208'!D20</f>
        <v>1236.9000000000001</v>
      </c>
      <c r="E928">
        <f>'0208'!E20</f>
        <v>1492.9</v>
      </c>
      <c r="F928" s="16">
        <f t="shared" ref="F928" si="307">+B928+D928</f>
        <v>1681.5</v>
      </c>
      <c r="G928" s="16">
        <f t="shared" ref="G928" si="308">+C928+E928</f>
        <v>1930.4</v>
      </c>
      <c r="H928" s="20">
        <f t="shared" ref="H928" si="309">+(F928/G928-1)*100</f>
        <v>-12.893700787401574</v>
      </c>
    </row>
    <row r="929" spans="1:9" x14ac:dyDescent="0.25">
      <c r="A929" s="5">
        <f t="shared" si="235"/>
        <v>45337</v>
      </c>
      <c r="B929">
        <f>'0215'!B20</f>
        <v>407</v>
      </c>
      <c r="C929">
        <f>'0215'!C20</f>
        <v>374.8</v>
      </c>
      <c r="D929">
        <f>'0215'!D20</f>
        <v>1330.9</v>
      </c>
      <c r="E929">
        <f>'0215'!E20</f>
        <v>1556.8</v>
      </c>
      <c r="F929" s="16">
        <f t="shared" ref="F929" si="310">+B929+D929</f>
        <v>1737.9</v>
      </c>
      <c r="G929" s="16">
        <f t="shared" ref="G929" si="311">+C929+E929</f>
        <v>1931.6</v>
      </c>
      <c r="H929" s="20">
        <f t="shared" ref="H929" si="312">+(F929/G929-1)*100</f>
        <v>-10.027956098571122</v>
      </c>
    </row>
    <row r="930" spans="1:9" x14ac:dyDescent="0.25">
      <c r="A930" s="5">
        <f t="shared" si="235"/>
        <v>45344</v>
      </c>
      <c r="B930">
        <f>'0222'!B20</f>
        <v>358</v>
      </c>
      <c r="C930">
        <f>'0222'!C20</f>
        <v>371.7</v>
      </c>
      <c r="D930">
        <f>'0222'!D20</f>
        <v>1468.5</v>
      </c>
      <c r="E930">
        <f>'0222'!E20</f>
        <v>1630.7</v>
      </c>
      <c r="F930" s="16">
        <f t="shared" ref="F930" si="313">+B930+D930</f>
        <v>1826.5</v>
      </c>
      <c r="G930" s="16">
        <f t="shared" ref="G930" si="314">+C930+E930</f>
        <v>2002.4</v>
      </c>
      <c r="H930" s="20">
        <f t="shared" ref="H930" si="315">+(F930/G930-1)*100</f>
        <v>-8.7844586496204631</v>
      </c>
    </row>
    <row r="931" spans="1:9" x14ac:dyDescent="0.25">
      <c r="A931" s="5">
        <f t="shared" si="235"/>
        <v>45351</v>
      </c>
      <c r="B931">
        <f>'0229'!B20</f>
        <v>326.7</v>
      </c>
      <c r="C931">
        <f>'0229'!C20</f>
        <v>378.1</v>
      </c>
      <c r="D931">
        <f>'0229'!D20</f>
        <v>1500.1</v>
      </c>
      <c r="E931">
        <f>'0229'!E20</f>
        <v>1630.8</v>
      </c>
      <c r="F931" s="16">
        <f t="shared" ref="F931" si="316">+B931+D931</f>
        <v>1826.8</v>
      </c>
      <c r="G931" s="16">
        <f t="shared" ref="G931" si="317">+C931+E931</f>
        <v>2008.9</v>
      </c>
      <c r="H931" s="20">
        <f t="shared" ref="H931" si="318">+(F931/G931-1)*100</f>
        <v>-9.0646622529742764</v>
      </c>
    </row>
    <row r="932" spans="1:9" x14ac:dyDescent="0.25">
      <c r="A932" s="5">
        <f t="shared" si="235"/>
        <v>45358</v>
      </c>
      <c r="B932">
        <f>'0307'!B20</f>
        <v>351.3</v>
      </c>
      <c r="C932">
        <f>'0307'!C20</f>
        <v>434.3</v>
      </c>
      <c r="D932">
        <f>'0307'!D20</f>
        <v>1500.1</v>
      </c>
      <c r="E932">
        <f>'0307'!E20</f>
        <v>1656</v>
      </c>
      <c r="F932" s="16">
        <f t="shared" ref="F932" si="319">+B932+D932</f>
        <v>1851.3999999999999</v>
      </c>
      <c r="G932" s="16">
        <f t="shared" ref="G932" si="320">+C932+E932</f>
        <v>2090.3000000000002</v>
      </c>
      <c r="H932" s="20">
        <f t="shared" ref="H932" si="321">+(F932/G932-1)*100</f>
        <v>-11.428981485911127</v>
      </c>
    </row>
    <row r="933" spans="1:9" x14ac:dyDescent="0.25">
      <c r="A933" s="5">
        <f t="shared" si="235"/>
        <v>45365</v>
      </c>
      <c r="B933">
        <f>'0314'!B20</f>
        <v>380.7</v>
      </c>
      <c r="C933">
        <f>'0314'!C20</f>
        <v>410.4</v>
      </c>
      <c r="D933">
        <f>'0314'!D20</f>
        <v>1532.9</v>
      </c>
      <c r="E933">
        <f>'0314'!E20</f>
        <v>1680.8</v>
      </c>
      <c r="F933" s="16">
        <f t="shared" ref="F933" si="322">+B933+D933</f>
        <v>1913.6000000000001</v>
      </c>
      <c r="G933" s="16">
        <f t="shared" ref="G933" si="323">+C933+E933</f>
        <v>2091.1999999999998</v>
      </c>
      <c r="H933" s="20">
        <f t="shared" ref="H933" si="324">+(F933/G933-1)*100</f>
        <v>-8.4927314460596648</v>
      </c>
    </row>
    <row r="934" spans="1:9" x14ac:dyDescent="0.25">
      <c r="A934" s="5">
        <f t="shared" si="235"/>
        <v>45372</v>
      </c>
      <c r="B934">
        <f>'321'!B20</f>
        <v>416</v>
      </c>
      <c r="C934">
        <f>'321'!C20</f>
        <v>385.6</v>
      </c>
      <c r="D934">
        <f>'321'!D20</f>
        <v>1567.8</v>
      </c>
      <c r="E934">
        <f>'321'!E20</f>
        <v>1709.7</v>
      </c>
      <c r="F934" s="16">
        <f t="shared" ref="F934" si="325">+B934+D934</f>
        <v>1983.8</v>
      </c>
      <c r="G934" s="16">
        <f t="shared" ref="G934" si="326">+C934+E934</f>
        <v>2095.3000000000002</v>
      </c>
      <c r="H934" s="20">
        <f t="shared" ref="H934" si="327">+(F934/G934-1)*100</f>
        <v>-5.3214336849138677</v>
      </c>
    </row>
    <row r="935" spans="1:9" x14ac:dyDescent="0.25">
      <c r="A935" s="5">
        <f t="shared" si="235"/>
        <v>45379</v>
      </c>
      <c r="B935">
        <f>'0328'!B20</f>
        <v>386.6</v>
      </c>
      <c r="C935">
        <f>'0328'!C20</f>
        <v>390.5</v>
      </c>
      <c r="D935">
        <f>'0328'!D20</f>
        <v>1598.4</v>
      </c>
      <c r="E935">
        <f>'0328'!E20</f>
        <v>1709.8</v>
      </c>
      <c r="F935" s="16">
        <f t="shared" ref="F935" si="328">+B935+D935</f>
        <v>1985</v>
      </c>
      <c r="G935" s="16">
        <f t="shared" ref="G935" si="329">+C935+E935</f>
        <v>2100.3000000000002</v>
      </c>
      <c r="H935" s="20">
        <f t="shared" ref="H935" si="330">+(F935/G935-1)*100</f>
        <v>-5.4896919487692264</v>
      </c>
      <c r="I935">
        <f>'0328'!F20</f>
        <v>14.7</v>
      </c>
    </row>
    <row r="936" spans="1:9" x14ac:dyDescent="0.25">
      <c r="A936" s="5">
        <f t="shared" si="235"/>
        <v>45386</v>
      </c>
      <c r="B936">
        <f>'0404'!B20</f>
        <v>297.89999999999998</v>
      </c>
      <c r="C936">
        <f>'0404'!C20</f>
        <v>324.2</v>
      </c>
      <c r="D936">
        <f>'0404'!D20</f>
        <v>1655.3</v>
      </c>
      <c r="E936">
        <f>'0404'!E20</f>
        <v>1776.4</v>
      </c>
      <c r="F936" s="16">
        <f t="shared" ref="F936" si="331">+B936+D936</f>
        <v>1953.1999999999998</v>
      </c>
      <c r="G936" s="16">
        <f t="shared" ref="G936" si="332">+C936+E936</f>
        <v>2100.6</v>
      </c>
      <c r="H936" s="20">
        <f t="shared" ref="H936" si="333">+(F936/G936-1)*100</f>
        <v>-7.0170427496905718</v>
      </c>
      <c r="I936">
        <f>'0404'!F20</f>
        <v>105.5</v>
      </c>
    </row>
    <row r="937" spans="1:9" x14ac:dyDescent="0.25">
      <c r="A937" s="5">
        <f t="shared" si="235"/>
        <v>45393</v>
      </c>
      <c r="B937">
        <f>'0411'!B20</f>
        <v>297.89999999999998</v>
      </c>
      <c r="C937">
        <f>'0411'!C20</f>
        <v>324.2</v>
      </c>
      <c r="D937">
        <f>'0411'!D20</f>
        <v>1655.3</v>
      </c>
      <c r="E937">
        <f>'0411'!E20</f>
        <v>1776.4</v>
      </c>
      <c r="F937" s="16">
        <f t="shared" ref="F937" si="334">+B937+D937</f>
        <v>1953.1999999999998</v>
      </c>
      <c r="G937" s="16">
        <f t="shared" ref="G937" si="335">+C937+E937</f>
        <v>2100.6</v>
      </c>
      <c r="H937" s="20">
        <f t="shared" ref="H937" si="336">+(F937/G937-1)*100</f>
        <v>-7.0170427496905718</v>
      </c>
      <c r="I937">
        <f>'0411'!F20</f>
        <v>133</v>
      </c>
    </row>
    <row r="938" spans="1:9" x14ac:dyDescent="0.25">
      <c r="A938" s="5">
        <f t="shared" si="235"/>
        <v>45400</v>
      </c>
      <c r="B938">
        <f>'0418'!B20</f>
        <v>208.6</v>
      </c>
      <c r="C938">
        <f>'0418'!C20</f>
        <v>359.8</v>
      </c>
      <c r="D938">
        <f>'0418'!D20</f>
        <v>1747.2</v>
      </c>
      <c r="E938">
        <f>'0418'!E20</f>
        <v>1860.1</v>
      </c>
      <c r="F938" s="16">
        <f t="shared" ref="F938" si="337">+B938+D938</f>
        <v>1955.8</v>
      </c>
      <c r="G938" s="16">
        <f t="shared" ref="G938" si="338">+C938+E938</f>
        <v>2219.9</v>
      </c>
      <c r="H938" s="20">
        <f t="shared" ref="H938" si="339">+(F938/G938-1)*100</f>
        <v>-11.896932294247497</v>
      </c>
      <c r="I938">
        <f>'0418'!F20</f>
        <v>167.3</v>
      </c>
    </row>
    <row r="939" spans="1:9" x14ac:dyDescent="0.25">
      <c r="A939" s="5">
        <f t="shared" si="235"/>
        <v>45407</v>
      </c>
      <c r="B939">
        <f>'0425'!B20</f>
        <v>159.6</v>
      </c>
      <c r="C939">
        <f>'0425'!C20</f>
        <v>343.2</v>
      </c>
      <c r="D939">
        <f>'0425'!D20</f>
        <v>1798</v>
      </c>
      <c r="E939">
        <f>'0425'!E20</f>
        <v>1903.7</v>
      </c>
      <c r="F939" s="16">
        <f t="shared" ref="F939" si="340">+B939+D939</f>
        <v>1957.6</v>
      </c>
      <c r="G939" s="16">
        <f t="shared" ref="G939" si="341">+C939+E939</f>
        <v>2246.9</v>
      </c>
      <c r="H939" s="20">
        <f t="shared" ref="H939" si="342">+(F939/G939-1)*100</f>
        <v>-12.875517379500657</v>
      </c>
      <c r="I939">
        <f>'0425'!F20</f>
        <v>194.2</v>
      </c>
    </row>
    <row r="940" spans="1:9" x14ac:dyDescent="0.25">
      <c r="A940" s="5">
        <f t="shared" si="235"/>
        <v>45414</v>
      </c>
      <c r="B940">
        <f>'0502'!B20</f>
        <v>159</v>
      </c>
      <c r="C940">
        <f>'0502'!C20</f>
        <v>308.89999999999998</v>
      </c>
      <c r="D940">
        <f>'0502'!D20</f>
        <v>1798.5</v>
      </c>
      <c r="E940">
        <f>'0502'!E20</f>
        <v>1938.9</v>
      </c>
      <c r="F940" s="16">
        <f t="shared" ref="F940" si="343">+B940+D940</f>
        <v>1957.5</v>
      </c>
      <c r="G940" s="16">
        <f t="shared" ref="G940" si="344">+C940+E940</f>
        <v>2247.8000000000002</v>
      </c>
      <c r="H940" s="20">
        <f t="shared" ref="H940" si="345">+(F940/G940-1)*100</f>
        <v>-12.914850075629513</v>
      </c>
      <c r="I940">
        <f>'0502'!F20</f>
        <v>248.9</v>
      </c>
    </row>
    <row r="941" spans="1:9" x14ac:dyDescent="0.25">
      <c r="A941" s="5">
        <f t="shared" si="235"/>
        <v>45421</v>
      </c>
      <c r="B941">
        <f>'0509'!B20</f>
        <v>125.5</v>
      </c>
      <c r="C941">
        <f>'0509'!C20</f>
        <v>261.39999999999998</v>
      </c>
      <c r="D941">
        <f>'0509'!D20</f>
        <v>1833.4</v>
      </c>
      <c r="E941">
        <f>'0509'!E20</f>
        <v>1986.3</v>
      </c>
      <c r="F941" s="16">
        <f t="shared" ref="F941" si="346">+B941+D941</f>
        <v>1958.9</v>
      </c>
      <c r="G941" s="16">
        <f t="shared" ref="G941" si="347">+C941+E941</f>
        <v>2247.6999999999998</v>
      </c>
      <c r="H941" s="20">
        <f t="shared" ref="H941" si="348">+(F941/G941-1)*100</f>
        <v>-12.848689771766686</v>
      </c>
      <c r="I941">
        <f>'0509'!F20</f>
        <v>295.5</v>
      </c>
    </row>
    <row r="942" spans="1:9" x14ac:dyDescent="0.25">
      <c r="A942" s="5">
        <f t="shared" si="235"/>
        <v>45428</v>
      </c>
      <c r="B942">
        <f>'0516'!B20</f>
        <v>100.4</v>
      </c>
      <c r="C942">
        <f>'0516'!C20</f>
        <v>162</v>
      </c>
      <c r="D942">
        <f>'0516'!D20</f>
        <v>1859.3</v>
      </c>
      <c r="E942">
        <f>'0516'!E20</f>
        <v>2022.5</v>
      </c>
      <c r="F942" s="16">
        <f t="shared" ref="F942" si="349">+B942+D942</f>
        <v>1959.7</v>
      </c>
      <c r="G942" s="16">
        <f t="shared" ref="G942" si="350">+C942+E942</f>
        <v>2184.5</v>
      </c>
      <c r="H942" s="20">
        <f t="shared" ref="H942" si="351">+(F942/G942-1)*100</f>
        <v>-10.290684367132064</v>
      </c>
      <c r="I942">
        <f>'0516'!F20</f>
        <v>295.5</v>
      </c>
    </row>
    <row r="943" spans="1:9" x14ac:dyDescent="0.25">
      <c r="A943" s="5">
        <f t="shared" si="235"/>
        <v>45435</v>
      </c>
      <c r="B943">
        <f>'0523'!B20</f>
        <v>37.299999999999997</v>
      </c>
      <c r="C943">
        <f>'0523'!C20</f>
        <v>126.4</v>
      </c>
      <c r="D943">
        <f>'0523'!D20</f>
        <v>1924.2</v>
      </c>
      <c r="E943">
        <f>'0523'!E20</f>
        <v>2058.4</v>
      </c>
      <c r="F943" s="16">
        <f t="shared" ref="F943" si="352">+B943+D943</f>
        <v>1961.5</v>
      </c>
      <c r="G943" s="16">
        <f t="shared" ref="G943" si="353">+C943+E943</f>
        <v>2184.8000000000002</v>
      </c>
      <c r="H943" s="20">
        <f t="shared" ref="H943" si="354">+(F943/G943-1)*100</f>
        <v>-10.220615159282321</v>
      </c>
      <c r="I943">
        <f>'0523'!F20</f>
        <v>343.5</v>
      </c>
    </row>
    <row r="944" spans="1:9" x14ac:dyDescent="0.25">
      <c r="A944" s="5">
        <f t="shared" si="235"/>
        <v>45442</v>
      </c>
      <c r="B944">
        <f>'0530'!B18</f>
        <v>0</v>
      </c>
      <c r="C944">
        <f>'0530'!C18</f>
        <v>397.1</v>
      </c>
      <c r="D944">
        <f>'0530'!D18</f>
        <v>1961.7</v>
      </c>
      <c r="E944">
        <f>'0530'!E18</f>
        <v>0</v>
      </c>
      <c r="F944" s="16">
        <f t="shared" ref="F944" si="355">+B944+D944</f>
        <v>1961.7</v>
      </c>
      <c r="G944" s="16">
        <f t="shared" ref="G944" si="356">+C944+E944</f>
        <v>397.1</v>
      </c>
      <c r="H944" s="20">
        <f t="shared" ref="H944" si="357">+(F944/G944-1)*100</f>
        <v>394.00654746915131</v>
      </c>
      <c r="I944">
        <f>'0530'!F18</f>
        <v>349.3</v>
      </c>
    </row>
    <row r="945" spans="1:8" x14ac:dyDescent="0.25">
      <c r="A945" s="5">
        <f t="shared" si="235"/>
        <v>45449</v>
      </c>
      <c r="B945">
        <f>'0606'!B16</f>
        <v>381.4</v>
      </c>
      <c r="C945">
        <f>'0606'!C16</f>
        <v>397.1</v>
      </c>
      <c r="D945">
        <f>'0606'!D16</f>
        <v>0</v>
      </c>
      <c r="E945">
        <f>'0606'!E16</f>
        <v>0</v>
      </c>
      <c r="F945" s="16">
        <f t="shared" ref="F945" si="358">+B945+D945</f>
        <v>381.4</v>
      </c>
      <c r="G945" s="16">
        <f t="shared" ref="G945" si="359">+C945+E945</f>
        <v>397.1</v>
      </c>
      <c r="H945" s="20">
        <f t="shared" ref="H945" si="360">+(F945/G945-1)*100</f>
        <v>-3.9536640644673993</v>
      </c>
    </row>
    <row r="946" spans="1:8" x14ac:dyDescent="0.25">
      <c r="A946" s="5">
        <f t="shared" si="235"/>
        <v>45456</v>
      </c>
      <c r="B946">
        <f>'0613'!B17</f>
        <v>438.2</v>
      </c>
      <c r="C946">
        <f>'0613'!C17</f>
        <v>397.9</v>
      </c>
      <c r="D946">
        <f>'0613'!D17</f>
        <v>0.4</v>
      </c>
      <c r="E946">
        <f>'0613'!E17</f>
        <v>0</v>
      </c>
      <c r="F946" s="16">
        <f t="shared" ref="F946" si="361">+B946+D946</f>
        <v>438.59999999999997</v>
      </c>
      <c r="G946" s="16">
        <f t="shared" ref="G946" si="362">+C946+E946</f>
        <v>397.9</v>
      </c>
      <c r="H946" s="20">
        <f t="shared" ref="H946" si="363">+(F946/G946-1)*100</f>
        <v>10.228700678562452</v>
      </c>
    </row>
    <row r="947" spans="1:8" x14ac:dyDescent="0.25">
      <c r="A947" s="5">
        <f t="shared" si="235"/>
        <v>45463</v>
      </c>
      <c r="B947">
        <f>'0620'!B16</f>
        <v>436.6</v>
      </c>
      <c r="C947">
        <f>'0620'!C16</f>
        <v>426.8</v>
      </c>
      <c r="D947">
        <f>'0620'!D16</f>
        <v>73.5</v>
      </c>
      <c r="E947">
        <f>'0620'!E16</f>
        <v>49.4</v>
      </c>
      <c r="F947" s="16">
        <f t="shared" ref="F947" si="364">+B947+D947</f>
        <v>510.1</v>
      </c>
      <c r="G947" s="16">
        <f t="shared" ref="G947" si="365">+C947+E947</f>
        <v>476.2</v>
      </c>
      <c r="H947" s="20">
        <f t="shared" ref="H947" si="366">+(F947/G947-1)*100</f>
        <v>7.1188576228475409</v>
      </c>
    </row>
    <row r="948" spans="1:8" x14ac:dyDescent="0.25">
      <c r="A948" s="5">
        <f t="shared" si="235"/>
        <v>45470</v>
      </c>
      <c r="B948">
        <f>'0627'!B16</f>
        <v>417.7</v>
      </c>
      <c r="C948">
        <f>'0627'!C16</f>
        <v>427.1</v>
      </c>
      <c r="D948">
        <f>'0627'!D16</f>
        <v>92.9</v>
      </c>
      <c r="E948">
        <f>'0627'!E16</f>
        <v>120.9</v>
      </c>
      <c r="F948" s="16">
        <f t="shared" ref="F948" si="367">+B948+D948</f>
        <v>510.6</v>
      </c>
      <c r="G948" s="16">
        <f t="shared" ref="G948" si="368">+C948+E948</f>
        <v>548</v>
      </c>
      <c r="H948" s="20">
        <f t="shared" ref="H948" si="369">+(F948/G948-1)*100</f>
        <v>-6.8248175182481718</v>
      </c>
    </row>
    <row r="949" spans="1:8" x14ac:dyDescent="0.25">
      <c r="A949" s="5">
        <f t="shared" si="235"/>
        <v>45477</v>
      </c>
      <c r="B949">
        <f>'0704'!B16</f>
        <v>384.4</v>
      </c>
      <c r="C949">
        <f>'0704'!C16</f>
        <v>453.7</v>
      </c>
      <c r="D949">
        <f>'0704'!D16</f>
        <v>184.6</v>
      </c>
      <c r="E949">
        <f>'0704'!E16</f>
        <v>153</v>
      </c>
      <c r="F949" s="16">
        <f t="shared" ref="F949" si="370">+B949+D949</f>
        <v>569</v>
      </c>
      <c r="G949" s="16">
        <f t="shared" ref="G949" si="371">+C949+E949</f>
        <v>606.70000000000005</v>
      </c>
      <c r="H949" s="20">
        <f t="shared" ref="H949" si="372">+(F949/G949-1)*100</f>
        <v>-6.2139442887753527</v>
      </c>
    </row>
    <row r="950" spans="1:8" x14ac:dyDescent="0.25">
      <c r="A950" s="5">
        <f t="shared" si="235"/>
        <v>45484</v>
      </c>
      <c r="B950">
        <f>'0711'!B16</f>
        <v>434.5</v>
      </c>
      <c r="C950">
        <f>'0711'!C16</f>
        <v>503</v>
      </c>
      <c r="D950">
        <f>'0711'!D16</f>
        <v>185</v>
      </c>
      <c r="E950">
        <f>'0711'!E16</f>
        <v>153</v>
      </c>
      <c r="F950" s="16">
        <f t="shared" ref="F950" si="373">+B950+D950</f>
        <v>619.5</v>
      </c>
      <c r="G950" s="16">
        <f t="shared" ref="G950" si="374">+C950+E950</f>
        <v>656</v>
      </c>
      <c r="H950" s="20">
        <f t="shared" ref="H950" si="375">+(F950/G950-1)*100</f>
        <v>-5.5640243902439046</v>
      </c>
    </row>
    <row r="951" spans="1:8" x14ac:dyDescent="0.25">
      <c r="A951" s="5">
        <f t="shared" si="235"/>
        <v>45491</v>
      </c>
      <c r="B951">
        <f>'0718'!B16</f>
        <v>437.6</v>
      </c>
      <c r="C951">
        <f>'0718'!C16</f>
        <v>514.6</v>
      </c>
      <c r="D951">
        <f>'0718'!D16</f>
        <v>232.3</v>
      </c>
      <c r="E951">
        <f>'0718'!E16</f>
        <v>153</v>
      </c>
      <c r="F951" s="16">
        <f t="shared" ref="F951" si="376">+B951+D951</f>
        <v>669.90000000000009</v>
      </c>
      <c r="G951" s="16">
        <f t="shared" ref="G951" si="377">+C951+E951</f>
        <v>667.6</v>
      </c>
      <c r="H951" s="20">
        <f t="shared" ref="H951" si="378">+(F951/G951-1)*100</f>
        <v>0.34451767525465193</v>
      </c>
    </row>
    <row r="952" spans="1:8" x14ac:dyDescent="0.25">
      <c r="A952" s="5">
        <f t="shared" si="235"/>
        <v>45498</v>
      </c>
      <c r="B952">
        <f>'0725'!B16</f>
        <v>433.4</v>
      </c>
      <c r="C952">
        <f>'0725'!C16</f>
        <v>481.3</v>
      </c>
      <c r="D952">
        <f>'0725'!D16</f>
        <v>236.6</v>
      </c>
      <c r="E952">
        <f>'0725'!E16</f>
        <v>187.2</v>
      </c>
      <c r="F952" s="16">
        <f t="shared" ref="F952" si="379">+B952+D952</f>
        <v>670</v>
      </c>
      <c r="G952" s="16">
        <f t="shared" ref="G952" si="380">+C952+E952</f>
        <v>668.5</v>
      </c>
      <c r="H952" s="20">
        <f t="shared" ref="H952" si="381">+(F952/G952-1)*100</f>
        <v>0.2243829468960401</v>
      </c>
    </row>
    <row r="953" spans="1:8" x14ac:dyDescent="0.25">
      <c r="A953" s="5">
        <f t="shared" si="235"/>
        <v>45505</v>
      </c>
      <c r="B953">
        <f>'0801'!B17</f>
        <v>444.5</v>
      </c>
      <c r="C953">
        <f>'0801'!C17</f>
        <v>640.4</v>
      </c>
      <c r="D953">
        <f>'0801'!D17</f>
        <v>288.60000000000002</v>
      </c>
      <c r="E953">
        <f>'0801'!E17</f>
        <v>187.2</v>
      </c>
      <c r="F953" s="16">
        <f t="shared" ref="F953" si="382">+B953+D953</f>
        <v>733.1</v>
      </c>
      <c r="G953" s="16">
        <f t="shared" ref="G953" si="383">+C953+E953</f>
        <v>827.59999999999991</v>
      </c>
      <c r="H953" s="20">
        <f t="shared" ref="H953" si="384">+(F953/G953-1)*100</f>
        <v>-11.418559690671815</v>
      </c>
    </row>
    <row r="954" spans="1:8" x14ac:dyDescent="0.25">
      <c r="A954" s="5">
        <f t="shared" si="235"/>
        <v>45512</v>
      </c>
      <c r="B954">
        <f>'0808'!B17</f>
        <v>427.4</v>
      </c>
      <c r="C954">
        <f>'0808'!C17</f>
        <v>622.79999999999995</v>
      </c>
      <c r="D954">
        <f>'0808'!D17</f>
        <v>324</v>
      </c>
      <c r="E954">
        <f>'0808'!E17</f>
        <v>187.2</v>
      </c>
      <c r="F954" s="16">
        <f t="shared" ref="F954" si="385">+B954+D954</f>
        <v>751.4</v>
      </c>
      <c r="G954" s="16">
        <f t="shared" ref="G954" si="386">+C954+E954</f>
        <v>810</v>
      </c>
      <c r="H954" s="20">
        <f t="shared" ref="H954" si="387">+(F954/G954-1)*100</f>
        <v>-7.2345679012345681</v>
      </c>
    </row>
    <row r="955" spans="1:8" x14ac:dyDescent="0.25">
      <c r="A955" s="5">
        <f t="shared" si="235"/>
        <v>45519</v>
      </c>
      <c r="B955">
        <f>'0815'!B17</f>
        <v>373.9</v>
      </c>
      <c r="C955">
        <f>'0815'!C17</f>
        <v>567.79999999999995</v>
      </c>
      <c r="D955">
        <f>'0815'!D17</f>
        <v>410.9</v>
      </c>
      <c r="E955">
        <f>'0815'!E17</f>
        <v>287.5</v>
      </c>
      <c r="F955" s="16">
        <f t="shared" ref="F955" si="388">+B955+D955</f>
        <v>784.8</v>
      </c>
      <c r="G955" s="16">
        <f t="shared" ref="G955" si="389">+C955+E955</f>
        <v>855.3</v>
      </c>
      <c r="H955" s="20">
        <f t="shared" ref="H955" si="390">+(F955/G955-1)*100</f>
        <v>-8.2427218519817593</v>
      </c>
    </row>
    <row r="956" spans="1:8" x14ac:dyDescent="0.25">
      <c r="A956" s="5">
        <f t="shared" si="235"/>
        <v>45526</v>
      </c>
      <c r="B956">
        <f>'0822'!B17</f>
        <v>332.8</v>
      </c>
      <c r="C956">
        <f>'0822'!C17</f>
        <v>509.9</v>
      </c>
      <c r="D956">
        <f>'0822'!D17</f>
        <v>511.6</v>
      </c>
      <c r="E956">
        <f>'0822'!E17</f>
        <v>372.7</v>
      </c>
      <c r="F956" s="16">
        <f t="shared" ref="F956" si="391">+B956+D956</f>
        <v>844.40000000000009</v>
      </c>
      <c r="G956" s="16">
        <f t="shared" ref="G956" si="392">+C956+E956</f>
        <v>882.59999999999991</v>
      </c>
      <c r="H956" s="20">
        <f t="shared" ref="H956:H957" si="393">+(F956/G956-1)*100</f>
        <v>-4.3281214593247075</v>
      </c>
    </row>
    <row r="957" spans="1:8" x14ac:dyDescent="0.25">
      <c r="A957" s="5">
        <f t="shared" si="235"/>
        <v>45533</v>
      </c>
      <c r="B957">
        <f>'0829'!B18</f>
        <v>332.8</v>
      </c>
      <c r="C957">
        <f>'0829'!C18</f>
        <v>482.9</v>
      </c>
      <c r="D957">
        <f>'0829'!D18</f>
        <v>511.6</v>
      </c>
      <c r="E957">
        <f>'0829'!E18</f>
        <v>401</v>
      </c>
      <c r="F957" s="16">
        <f t="shared" ref="F957" si="394">+B957+D957</f>
        <v>844.40000000000009</v>
      </c>
      <c r="G957" s="16">
        <f t="shared" ref="G957" si="395">+C957+E957</f>
        <v>883.9</v>
      </c>
      <c r="H957" s="20">
        <f t="shared" si="393"/>
        <v>-4.4688313157596919</v>
      </c>
    </row>
    <row r="958" spans="1:8" x14ac:dyDescent="0.25">
      <c r="A958" s="5">
        <f t="shared" si="235"/>
        <v>45540</v>
      </c>
      <c r="B958">
        <f>'090524'!B17</f>
        <v>396.5</v>
      </c>
      <c r="C958">
        <f>'090524'!C17</f>
        <v>482.9</v>
      </c>
      <c r="D958">
        <f>'090524'!D17</f>
        <v>511.6</v>
      </c>
      <c r="E958">
        <f>'090524'!E17</f>
        <v>401</v>
      </c>
      <c r="F958" s="16">
        <f t="shared" ref="F958" si="396">+B958+D958</f>
        <v>908.1</v>
      </c>
      <c r="G958" s="16">
        <f t="shared" ref="G958" si="397">+C958+E958</f>
        <v>883.9</v>
      </c>
      <c r="H958" s="20">
        <f t="shared" ref="H958" si="398">+(F958/G958-1)*100</f>
        <v>2.7378662744654392</v>
      </c>
    </row>
    <row r="959" spans="1:8" x14ac:dyDescent="0.25">
      <c r="A959" s="5">
        <f t="shared" si="235"/>
        <v>45547</v>
      </c>
      <c r="B959">
        <f>'0912'!B17</f>
        <v>336.7</v>
      </c>
      <c r="C959">
        <f>'0912'!C17</f>
        <v>467.6</v>
      </c>
      <c r="D959">
        <f>'0912'!D17</f>
        <v>573.20000000000005</v>
      </c>
      <c r="E959">
        <f>'0912'!E17</f>
        <v>488.3</v>
      </c>
      <c r="F959" s="16">
        <f t="shared" ref="F959" si="399">+B959+D959</f>
        <v>909.90000000000009</v>
      </c>
      <c r="G959" s="16">
        <f t="shared" ref="G959" si="400">+C959+E959</f>
        <v>955.90000000000009</v>
      </c>
      <c r="H959" s="20">
        <f t="shared" ref="H959" si="401">+(F959/G959-1)*100</f>
        <v>-4.8122188513442854</v>
      </c>
    </row>
    <row r="960" spans="1:8" x14ac:dyDescent="0.25">
      <c r="A960" s="5">
        <f t="shared" si="235"/>
        <v>45554</v>
      </c>
      <c r="B960">
        <f>'0919'!B18</f>
        <v>328.2</v>
      </c>
      <c r="C960">
        <f>'0919'!C18</f>
        <v>522.5</v>
      </c>
      <c r="D960">
        <f>'0919'!D18</f>
        <v>625.79999999999995</v>
      </c>
      <c r="E960">
        <f>'0919'!E18</f>
        <v>523.5</v>
      </c>
      <c r="F960" s="16">
        <f t="shared" ref="F960" si="402">+B960+D960</f>
        <v>954</v>
      </c>
      <c r="G960" s="16">
        <f t="shared" ref="G960" si="403">+C960+E960</f>
        <v>1046</v>
      </c>
      <c r="H960" s="20">
        <f t="shared" ref="H960" si="404">+(F960/G960-1)*100</f>
        <v>-8.7954110898661568</v>
      </c>
    </row>
    <row r="961" spans="1:8" x14ac:dyDescent="0.25">
      <c r="A961" s="5">
        <f t="shared" si="235"/>
        <v>45561</v>
      </c>
      <c r="B961">
        <f>'926'!B18</f>
        <v>498.4</v>
      </c>
      <c r="C961">
        <f>'926'!C18</f>
        <v>478.4</v>
      </c>
      <c r="D961">
        <f>'926'!D18</f>
        <v>625.79999999999995</v>
      </c>
      <c r="E961">
        <f>'926'!E18</f>
        <v>568.70000000000005</v>
      </c>
      <c r="F961" s="16">
        <f t="shared" ref="F961" si="405">+B961+D961</f>
        <v>1124.1999999999998</v>
      </c>
      <c r="G961" s="16">
        <f t="shared" ref="G961" si="406">+C961+E961</f>
        <v>1047.0999999999999</v>
      </c>
      <c r="H961" s="20">
        <f t="shared" ref="H961" si="407">+(F961/G961-1)*100</f>
        <v>7.3631935822748407</v>
      </c>
    </row>
    <row r="962" spans="1:8" x14ac:dyDescent="0.25">
      <c r="A962" s="5">
        <f t="shared" si="235"/>
        <v>45568</v>
      </c>
      <c r="B962">
        <f>'103'!B18</f>
        <v>441.9</v>
      </c>
      <c r="C962">
        <f>'103'!C18</f>
        <v>475.7</v>
      </c>
      <c r="D962">
        <f>'103'!D18</f>
        <v>704.5</v>
      </c>
      <c r="E962">
        <f>'103'!E18</f>
        <v>602.29999999999995</v>
      </c>
      <c r="F962" s="16">
        <f t="shared" ref="F962" si="408">+B962+D962</f>
        <v>1146.4000000000001</v>
      </c>
      <c r="G962" s="16">
        <f t="shared" ref="G962" si="409">+C962+E962</f>
        <v>1078</v>
      </c>
      <c r="H962" s="20">
        <f t="shared" ref="H962" si="410">+(F962/G962-1)*100</f>
        <v>6.3450834879406282</v>
      </c>
    </row>
    <row r="963" spans="1:8" x14ac:dyDescent="0.25">
      <c r="A963" s="5">
        <f t="shared" si="235"/>
        <v>45575</v>
      </c>
      <c r="B963">
        <f>'101024'!B19</f>
        <v>439.8</v>
      </c>
      <c r="C963">
        <f>'101024'!C19</f>
        <v>319.2</v>
      </c>
      <c r="D963">
        <f>'101024'!D19</f>
        <v>764.7</v>
      </c>
      <c r="E963">
        <f>'101024'!E19</f>
        <v>777.4</v>
      </c>
      <c r="F963" s="16">
        <f t="shared" ref="F963" si="411">+B963+D963</f>
        <v>1204.5</v>
      </c>
      <c r="G963" s="16">
        <f t="shared" ref="G963" si="412">+C963+E963</f>
        <v>1096.5999999999999</v>
      </c>
      <c r="H963" s="20">
        <f t="shared" ref="H963" si="413">+(F963/G963-1)*100</f>
        <v>9.8395039212110227</v>
      </c>
    </row>
    <row r="964" spans="1:8" x14ac:dyDescent="0.25">
      <c r="A964" s="5">
        <f t="shared" si="235"/>
        <v>45582</v>
      </c>
      <c r="B964">
        <f>'101724'!B19</f>
        <v>370</v>
      </c>
      <c r="C964">
        <f>'101724'!C19</f>
        <v>388.7</v>
      </c>
      <c r="D964">
        <f>'101724'!D19</f>
        <v>861.3</v>
      </c>
      <c r="E964">
        <f>'101724'!E19</f>
        <v>777.4</v>
      </c>
      <c r="F964" s="16">
        <f t="shared" ref="F964" si="414">+B964+D964</f>
        <v>1231.3</v>
      </c>
      <c r="G964" s="16">
        <f t="shared" ref="G964" si="415">+C964+E964</f>
        <v>1166.0999999999999</v>
      </c>
      <c r="H964" s="20">
        <f t="shared" ref="H964" si="416">+(F964/G964-1)*100</f>
        <v>5.5912871966383726</v>
      </c>
    </row>
    <row r="965" spans="1:8" x14ac:dyDescent="0.25">
      <c r="A965" s="5">
        <f t="shared" si="235"/>
        <v>45589</v>
      </c>
      <c r="B965">
        <f>'102424'!B20</f>
        <v>410.8</v>
      </c>
      <c r="C965">
        <f>'102424'!C20</f>
        <v>388.9</v>
      </c>
      <c r="D965">
        <f>'102424'!D20</f>
        <v>861.3</v>
      </c>
      <c r="E965">
        <f>'102424'!E20</f>
        <v>777.4</v>
      </c>
      <c r="F965" s="16">
        <f t="shared" ref="F965" si="417">+B965+D965</f>
        <v>1272.0999999999999</v>
      </c>
      <c r="G965" s="16">
        <f t="shared" ref="G965" si="418">+C965+E965</f>
        <v>1166.3</v>
      </c>
      <c r="H965" s="20">
        <f t="shared" ref="H965" si="419">+(F965/G965-1)*100</f>
        <v>9.0714224470547897</v>
      </c>
    </row>
    <row r="966" spans="1:8" x14ac:dyDescent="0.25">
      <c r="A966" s="5">
        <f t="shared" si="235"/>
        <v>45596</v>
      </c>
      <c r="B966">
        <f>'103124'!B20</f>
        <v>410.2</v>
      </c>
      <c r="C966">
        <f>'103124'!C20</f>
        <v>414.6</v>
      </c>
      <c r="D966">
        <f>'103124'!D20</f>
        <v>861.9</v>
      </c>
      <c r="E966">
        <f>'103124'!E20</f>
        <v>777.4</v>
      </c>
      <c r="F966" s="16">
        <f t="shared" ref="F966" si="420">+B966+D966</f>
        <v>1272.0999999999999</v>
      </c>
      <c r="G966" s="16">
        <f t="shared" ref="G966" si="421">+C966+E966</f>
        <v>1192</v>
      </c>
      <c r="H966" s="20">
        <f t="shared" ref="H966" si="422">+(F966/G966-1)*100</f>
        <v>6.7197986577181235</v>
      </c>
    </row>
    <row r="967" spans="1:8" x14ac:dyDescent="0.25">
      <c r="A967" s="5">
        <f t="shared" si="235"/>
        <v>45603</v>
      </c>
      <c r="B967">
        <f>'110724'!B19</f>
        <v>448.4</v>
      </c>
      <c r="C967">
        <f>'110724'!C19</f>
        <v>419.2</v>
      </c>
      <c r="D967">
        <f>'110724'!D19</f>
        <v>894.3</v>
      </c>
      <c r="E967">
        <f>'110724'!E19</f>
        <v>777.4</v>
      </c>
      <c r="F967" s="16">
        <f t="shared" ref="F967" si="423">+B967+D967</f>
        <v>1342.6999999999998</v>
      </c>
      <c r="G967" s="16">
        <f t="shared" ref="G967" si="424">+C967+E967</f>
        <v>1196.5999999999999</v>
      </c>
      <c r="H967" s="20">
        <f t="shared" ref="H967" si="425">+(F967/G967-1)*100</f>
        <v>12.209593849239496</v>
      </c>
    </row>
    <row r="968" spans="1:8" x14ac:dyDescent="0.25">
      <c r="A968" s="5">
        <f t="shared" si="235"/>
        <v>45610</v>
      </c>
      <c r="B968">
        <f>'111424'!B19</f>
        <v>513.1</v>
      </c>
      <c r="C968">
        <f>'111424'!C19</f>
        <v>478</v>
      </c>
      <c r="D968">
        <f>'111424'!D19</f>
        <v>894.3</v>
      </c>
      <c r="E968">
        <f>'111424'!E19</f>
        <v>777.4</v>
      </c>
      <c r="F968" s="16">
        <f t="shared" ref="F968" si="426">+B968+D968</f>
        <v>1407.4</v>
      </c>
      <c r="G968" s="16">
        <f t="shared" ref="G968" si="427">+C968+E968</f>
        <v>1255.4000000000001</v>
      </c>
      <c r="H968" s="20">
        <f t="shared" ref="H968" si="428">+(F968/G968-1)*100</f>
        <v>12.107694758642662</v>
      </c>
    </row>
    <row r="969" spans="1:8" x14ac:dyDescent="0.25">
      <c r="A969" s="5">
        <f t="shared" si="235"/>
        <v>45617</v>
      </c>
      <c r="B969">
        <f>'112124'!B20</f>
        <v>395.1</v>
      </c>
      <c r="C969">
        <f>'112124'!C20</f>
        <v>494</v>
      </c>
      <c r="D969">
        <f>'112124'!D20</f>
        <v>1032.9000000000001</v>
      </c>
      <c r="E969">
        <f>'112124'!E20</f>
        <v>804.8</v>
      </c>
      <c r="F969" s="16">
        <f t="shared" ref="F969" si="429">+B969+D969</f>
        <v>1428</v>
      </c>
      <c r="G969" s="16">
        <f t="shared" ref="G969" si="430">+C969+E969</f>
        <v>1298.8</v>
      </c>
      <c r="H969" s="20">
        <f t="shared" ref="H969" si="431">+(F969/G969-1)*100</f>
        <v>9.9476439790575846</v>
      </c>
    </row>
    <row r="970" spans="1:8" x14ac:dyDescent="0.25">
      <c r="A970" s="5">
        <f t="shared" si="235"/>
        <v>45624</v>
      </c>
      <c r="B970">
        <f>'112824'!B19</f>
        <v>395.1</v>
      </c>
      <c r="C970">
        <f>'112824'!C19</f>
        <v>444.9</v>
      </c>
      <c r="D970">
        <f>'112824'!D19</f>
        <v>1032.9000000000001</v>
      </c>
      <c r="E970">
        <f>'112824'!E19</f>
        <v>855.3</v>
      </c>
      <c r="F970" s="16">
        <f t="shared" ref="F970" si="432">+B970+D970</f>
        <v>1428</v>
      </c>
      <c r="G970" s="16">
        <f t="shared" ref="G970" si="433">+C970+E970</f>
        <v>1300.1999999999998</v>
      </c>
      <c r="H970" s="20">
        <f t="shared" ref="H970" si="434">+(F970/G970-1)*100</f>
        <v>9.8292570373788912</v>
      </c>
    </row>
    <row r="971" spans="1:8" x14ac:dyDescent="0.25">
      <c r="A971" s="5">
        <f t="shared" si="235"/>
        <v>45631</v>
      </c>
      <c r="B971">
        <f>'120524'!B19</f>
        <v>452.1</v>
      </c>
      <c r="C971">
        <f>'120524'!C19</f>
        <v>427.6</v>
      </c>
      <c r="D971">
        <f>'120524'!D19</f>
        <v>1032.9000000000001</v>
      </c>
      <c r="E971">
        <f>'120524'!E19</f>
        <v>935.2</v>
      </c>
      <c r="F971" s="16">
        <f t="shared" ref="F971" si="435">+B971+D971</f>
        <v>1485</v>
      </c>
      <c r="G971" s="16">
        <f t="shared" ref="G971" si="436">+C971+E971</f>
        <v>1362.8000000000002</v>
      </c>
      <c r="H971" s="20">
        <f t="shared" ref="H971" si="437">+(F971/G971-1)*100</f>
        <v>8.9668329909010644</v>
      </c>
    </row>
    <row r="972" spans="1:8" x14ac:dyDescent="0.25">
      <c r="A972" s="5">
        <f t="shared" si="235"/>
        <v>45638</v>
      </c>
      <c r="B972">
        <f>'121224'!B19</f>
        <v>445.3</v>
      </c>
      <c r="C972">
        <f>'121224'!C19</f>
        <v>443.8</v>
      </c>
      <c r="D972">
        <f>'121224'!D19</f>
        <v>1099</v>
      </c>
      <c r="E972">
        <f>'121224'!E19</f>
        <v>988.8</v>
      </c>
      <c r="F972" s="16">
        <f t="shared" ref="F972" si="438">+B972+D972</f>
        <v>1544.3</v>
      </c>
      <c r="G972" s="16">
        <f t="shared" ref="G972" si="439">+C972+E972</f>
        <v>1432.6</v>
      </c>
      <c r="H972" s="20">
        <f t="shared" ref="H972" si="440">+(F972/G972-1)*100</f>
        <v>7.7970124249616024</v>
      </c>
    </row>
    <row r="973" spans="1:8" x14ac:dyDescent="0.25">
      <c r="A973" s="5">
        <f t="shared" si="235"/>
        <v>45645</v>
      </c>
      <c r="B973">
        <f>'121924'!B19</f>
        <v>535.4</v>
      </c>
      <c r="C973">
        <f>'121924'!C19</f>
        <v>384.8</v>
      </c>
      <c r="D973">
        <f>'121924'!D19</f>
        <v>1129.4000000000001</v>
      </c>
      <c r="E973">
        <f>'121924'!E19</f>
        <v>1049.7</v>
      </c>
      <c r="F973" s="16">
        <f t="shared" ref="F973" si="441">+B973+D973</f>
        <v>1664.8000000000002</v>
      </c>
      <c r="G973" s="16">
        <f t="shared" ref="G973" si="442">+C973+E973</f>
        <v>1434.5</v>
      </c>
      <c r="H973" s="20">
        <f t="shared" ref="H973" si="443">+(F973/G973-1)*100</f>
        <v>16.054374346462197</v>
      </c>
    </row>
    <row r="974" spans="1:8" x14ac:dyDescent="0.25">
      <c r="A974" s="5">
        <f t="shared" si="235"/>
        <v>45652</v>
      </c>
      <c r="B974">
        <f>'122624'!B19</f>
        <v>521.20000000000005</v>
      </c>
      <c r="C974">
        <f>'122624'!C19</f>
        <v>384.8</v>
      </c>
      <c r="D974">
        <f>'122624'!D19</f>
        <v>1144</v>
      </c>
      <c r="E974">
        <f>'122624'!E19</f>
        <v>1049.7</v>
      </c>
      <c r="F974" s="16">
        <f t="shared" ref="F974" si="444">+B974+D974</f>
        <v>1665.2</v>
      </c>
      <c r="G974" s="16">
        <f t="shared" ref="G974" si="445">+C974+E974</f>
        <v>1434.5</v>
      </c>
      <c r="H974" s="20">
        <f t="shared" ref="H974" si="446">+(F974/G974-1)*100</f>
        <v>16.082258626699208</v>
      </c>
    </row>
    <row r="975" spans="1:8" x14ac:dyDescent="0.25">
      <c r="A975" s="5">
        <f t="shared" si="235"/>
        <v>45659</v>
      </c>
      <c r="B975">
        <f>'010225'!B19</f>
        <v>503.6</v>
      </c>
      <c r="C975">
        <f>'010225'!C19</f>
        <v>384.8</v>
      </c>
      <c r="D975">
        <f>'010225'!D19</f>
        <v>1162.0999999999999</v>
      </c>
      <c r="E975">
        <f>'010225'!E19</f>
        <v>1049.7</v>
      </c>
      <c r="F975" s="16">
        <f t="shared" ref="F975" si="447">+B975+D975</f>
        <v>1665.6999999999998</v>
      </c>
      <c r="G975" s="16">
        <f t="shared" ref="G975" si="448">+C975+E975</f>
        <v>1434.5</v>
      </c>
      <c r="H975" s="20">
        <f t="shared" ref="H975" si="449">+(F975/G975-1)*100</f>
        <v>16.117113976995444</v>
      </c>
    </row>
    <row r="976" spans="1:8" x14ac:dyDescent="0.25">
      <c r="A976" s="5">
        <f t="shared" si="235"/>
        <v>45666</v>
      </c>
      <c r="B976">
        <f>'010925'!B19</f>
        <v>451.3</v>
      </c>
      <c r="C976">
        <f>'010925'!C19</f>
        <v>385</v>
      </c>
      <c r="D976">
        <f>'010925'!D19</f>
        <v>1216.0999999999999</v>
      </c>
      <c r="E976">
        <f>'010925'!E19</f>
        <v>1112.5999999999999</v>
      </c>
      <c r="F976" s="16">
        <f t="shared" ref="F976" si="450">+B976+D976</f>
        <v>1667.3999999999999</v>
      </c>
      <c r="G976" s="16">
        <f t="shared" ref="G976" si="451">+C976+E976</f>
        <v>1497.6</v>
      </c>
      <c r="H976" s="20">
        <f t="shared" ref="H976" si="452">+(F976/G976-1)*100</f>
        <v>11.338141025641013</v>
      </c>
    </row>
    <row r="977" spans="1:9" x14ac:dyDescent="0.25">
      <c r="A977" s="5">
        <f t="shared" si="235"/>
        <v>45673</v>
      </c>
      <c r="B977">
        <f>'011625'!B19</f>
        <v>464.8</v>
      </c>
      <c r="C977">
        <f>'011625'!C19</f>
        <v>429.7</v>
      </c>
      <c r="D977">
        <f>'011625'!D19</f>
        <v>1251.7</v>
      </c>
      <c r="E977">
        <f>'011625'!E19</f>
        <v>1137.3</v>
      </c>
      <c r="F977" s="16">
        <f t="shared" ref="F977" si="453">+B977+D977</f>
        <v>1716.5</v>
      </c>
      <c r="G977" s="16">
        <f t="shared" ref="G977" si="454">+C977+E977</f>
        <v>1567</v>
      </c>
      <c r="H977" s="20">
        <f t="shared" ref="H977" si="455">+(F977/G977-1)*100</f>
        <v>9.5405232929163919</v>
      </c>
    </row>
    <row r="978" spans="1:9" x14ac:dyDescent="0.25">
      <c r="A978" s="5">
        <f t="shared" si="235"/>
        <v>45680</v>
      </c>
      <c r="B978">
        <f>'012325'!B19</f>
        <v>353.6</v>
      </c>
      <c r="C978">
        <f>'012325'!C19</f>
        <v>487.2</v>
      </c>
      <c r="D978">
        <f>'012325'!D19</f>
        <v>1395.6</v>
      </c>
      <c r="E978">
        <f>'012325'!E19</f>
        <v>1139.3</v>
      </c>
      <c r="F978" s="16">
        <f t="shared" ref="F978" si="456">+B978+D978</f>
        <v>1749.1999999999998</v>
      </c>
      <c r="G978" s="16">
        <f t="shared" ref="G978" si="457">+C978+E978</f>
        <v>1626.5</v>
      </c>
      <c r="H978" s="20">
        <f t="shared" ref="H978" si="458">+(F978/G978-1)*100</f>
        <v>7.5438057177989348</v>
      </c>
    </row>
    <row r="979" spans="1:9" x14ac:dyDescent="0.25">
      <c r="A979" s="5">
        <f t="shared" si="235"/>
        <v>45687</v>
      </c>
      <c r="B979">
        <f>'013025'!B19</f>
        <v>334.2</v>
      </c>
      <c r="C979">
        <f>'013025'!C19</f>
        <v>459.3</v>
      </c>
      <c r="D979">
        <f>'013025'!D19</f>
        <v>1433.8</v>
      </c>
      <c r="E979">
        <f>'013025'!E19</f>
        <v>1168</v>
      </c>
      <c r="F979" s="16">
        <f t="shared" ref="F979" si="459">+B979+D979</f>
        <v>1768</v>
      </c>
      <c r="G979" s="16">
        <f t="shared" ref="G979" si="460">+C979+E979</f>
        <v>1627.3</v>
      </c>
      <c r="H979" s="20">
        <f t="shared" ref="H979" si="461">+(F979/G979-1)*100</f>
        <v>8.6462238063049313</v>
      </c>
    </row>
    <row r="980" spans="1:9" x14ac:dyDescent="0.25">
      <c r="A980" s="5">
        <f t="shared" si="235"/>
        <v>45694</v>
      </c>
      <c r="B980">
        <f>'020625'!B19</f>
        <v>318.3</v>
      </c>
      <c r="C980">
        <f>'020625'!C19</f>
        <v>444.6</v>
      </c>
      <c r="D980">
        <f>'020625'!D19</f>
        <v>1496</v>
      </c>
      <c r="E980">
        <f>'020625'!E19</f>
        <v>1236.9000000000001</v>
      </c>
      <c r="F980" s="16">
        <f t="shared" ref="F980" si="462">+B980+D980</f>
        <v>1814.3</v>
      </c>
      <c r="G980" s="16">
        <f t="shared" ref="G980" si="463">+C980+E980</f>
        <v>1681.5</v>
      </c>
      <c r="H980" s="20">
        <f t="shared" ref="H980" si="464">+(F980/G980-1)*100</f>
        <v>7.8977103776390001</v>
      </c>
    </row>
    <row r="981" spans="1:9" x14ac:dyDescent="0.25">
      <c r="A981" s="5">
        <f t="shared" si="235"/>
        <v>45701</v>
      </c>
      <c r="B981">
        <f>'021325'!B19</f>
        <v>361.4</v>
      </c>
      <c r="C981">
        <f>'021325'!C19</f>
        <v>407</v>
      </c>
      <c r="D981">
        <f>'021325'!D19</f>
        <v>1522.8</v>
      </c>
      <c r="E981">
        <f>'021325'!E19</f>
        <v>1330.9</v>
      </c>
      <c r="F981" s="16">
        <f t="shared" ref="F981" si="465">+B981+D981</f>
        <v>1884.1999999999998</v>
      </c>
      <c r="G981" s="16">
        <f t="shared" ref="G981" si="466">+C981+E981</f>
        <v>1737.9</v>
      </c>
      <c r="H981" s="20">
        <f t="shared" ref="H981" si="467">+(F981/G981-1)*100</f>
        <v>8.4182058806605564</v>
      </c>
    </row>
    <row r="982" spans="1:9" x14ac:dyDescent="0.25">
      <c r="A982" s="5">
        <f t="shared" si="235"/>
        <v>45708</v>
      </c>
      <c r="B982">
        <f>'022025'!B19</f>
        <v>367.4</v>
      </c>
      <c r="C982">
        <f>'022025'!C19</f>
        <v>358</v>
      </c>
      <c r="D982">
        <f>'022025'!D19</f>
        <v>1554.2</v>
      </c>
      <c r="E982">
        <f>'022025'!E19</f>
        <v>1468.5</v>
      </c>
      <c r="F982" s="16">
        <f t="shared" ref="F982" si="468">+B982+D982</f>
        <v>1921.6</v>
      </c>
      <c r="G982" s="16">
        <f t="shared" ref="G982" si="469">+C982+E982</f>
        <v>1826.5</v>
      </c>
      <c r="H982" s="20">
        <f t="shared" ref="H982" si="470">+(F982/G982-1)*100</f>
        <v>5.2066794415548845</v>
      </c>
    </row>
    <row r="983" spans="1:9" x14ac:dyDescent="0.25">
      <c r="A983" s="5">
        <f t="shared" si="235"/>
        <v>45715</v>
      </c>
      <c r="B983">
        <f>'022725'!B19</f>
        <v>360.6</v>
      </c>
      <c r="C983">
        <f>'022725'!C19</f>
        <v>326.7</v>
      </c>
      <c r="D983">
        <f>'022725'!D19</f>
        <v>1588</v>
      </c>
      <c r="E983">
        <f>'022725'!E19</f>
        <v>1500.1</v>
      </c>
      <c r="F983" s="16">
        <f t="shared" ref="F983" si="471">+B983+D983</f>
        <v>1948.6</v>
      </c>
      <c r="G983" s="16">
        <f t="shared" ref="G983" si="472">+C983+E983</f>
        <v>1826.8</v>
      </c>
      <c r="H983" s="20">
        <f t="shared" ref="H983" si="473">+(F983/G983-1)*100</f>
        <v>6.667396540398518</v>
      </c>
    </row>
    <row r="984" spans="1:9" x14ac:dyDescent="0.25">
      <c r="A984" s="5">
        <f t="shared" si="235"/>
        <v>45722</v>
      </c>
      <c r="B984">
        <f>'030625'!B19</f>
        <v>396.5</v>
      </c>
      <c r="C984">
        <f>'030625'!C19</f>
        <v>351.3</v>
      </c>
      <c r="D984">
        <f>'030625'!D19</f>
        <v>1588</v>
      </c>
      <c r="E984">
        <f>'030625'!E19</f>
        <v>1500.1</v>
      </c>
      <c r="F984" s="16">
        <f t="shared" ref="F984" si="474">+B984+D984</f>
        <v>1984.5</v>
      </c>
      <c r="G984" s="16">
        <f t="shared" ref="G984" si="475">+C984+E984</f>
        <v>1851.3999999999999</v>
      </c>
      <c r="H984" s="20">
        <f t="shared" ref="H984" si="476">+(F984/G984-1)*100</f>
        <v>7.1891541536134973</v>
      </c>
    </row>
    <row r="985" spans="1:9" x14ac:dyDescent="0.25">
      <c r="A985" s="5">
        <f t="shared" si="235"/>
        <v>45729</v>
      </c>
      <c r="B985">
        <f>'031325'!B19</f>
        <v>335.8</v>
      </c>
      <c r="C985">
        <f>'031325'!C19</f>
        <v>380.7</v>
      </c>
      <c r="D985">
        <f>'031325'!D19</f>
        <v>1673.9</v>
      </c>
      <c r="E985">
        <f>'031325'!E19</f>
        <v>1532.9</v>
      </c>
      <c r="F985" s="16">
        <f t="shared" ref="F985" si="477">+B985+D985</f>
        <v>2009.7</v>
      </c>
      <c r="G985" s="16">
        <f t="shared" ref="G985" si="478">+C985+E985</f>
        <v>1913.6000000000001</v>
      </c>
      <c r="H985" s="20">
        <f t="shared" ref="H985" si="479">+(F985/G985-1)*100</f>
        <v>5.0219481605351168</v>
      </c>
    </row>
    <row r="986" spans="1:9" x14ac:dyDescent="0.25">
      <c r="A986" s="5">
        <f t="shared" si="235"/>
        <v>45736</v>
      </c>
      <c r="B986">
        <f>'032025'!B19</f>
        <v>363</v>
      </c>
      <c r="C986">
        <f>'032025'!C19</f>
        <v>416</v>
      </c>
      <c r="D986">
        <f>'032025'!D19</f>
        <v>1684.1</v>
      </c>
      <c r="E986">
        <f>'032025'!E19</f>
        <v>1567.8</v>
      </c>
      <c r="F986" s="16">
        <f t="shared" ref="F986" si="480">+B986+D986</f>
        <v>2047.1</v>
      </c>
      <c r="G986" s="16">
        <f t="shared" ref="G986" si="481">+C986+E986</f>
        <v>1983.8</v>
      </c>
      <c r="H986" s="20">
        <f t="shared" ref="H986" si="482">+(F986/G986-1)*100</f>
        <v>3.1908458513963067</v>
      </c>
    </row>
    <row r="987" spans="1:9" x14ac:dyDescent="0.25">
      <c r="A987" s="5">
        <f t="shared" si="235"/>
        <v>45743</v>
      </c>
      <c r="B987">
        <f>'032725'!B19</f>
        <v>422.3</v>
      </c>
      <c r="C987">
        <f>'032725'!C19</f>
        <v>386.6</v>
      </c>
      <c r="D987">
        <f>'032725'!D19</f>
        <v>1684.1</v>
      </c>
      <c r="E987">
        <f>'032725'!E19</f>
        <v>1598.4</v>
      </c>
      <c r="F987" s="16">
        <f t="shared" ref="F987" si="483">+B987+D987</f>
        <v>2106.4</v>
      </c>
      <c r="G987" s="16">
        <f t="shared" ref="G987" si="484">+C987+E987</f>
        <v>1985</v>
      </c>
      <c r="H987" s="20">
        <f t="shared" ref="H987" si="485">+(F987/G987-1)*100</f>
        <v>6.1158690176322361</v>
      </c>
      <c r="I987">
        <f>'032725'!F19</f>
        <v>39</v>
      </c>
    </row>
    <row r="988" spans="1:9" x14ac:dyDescent="0.25">
      <c r="A988" s="5">
        <f t="shared" si="235"/>
        <v>45750</v>
      </c>
      <c r="B988">
        <f>'040325'!B19</f>
        <v>363.2</v>
      </c>
      <c r="C988">
        <f>'040325'!C19</f>
        <v>297.89999999999998</v>
      </c>
      <c r="D988">
        <f>'040325'!D19</f>
        <v>1744.9</v>
      </c>
      <c r="E988">
        <f>'040325'!E19</f>
        <v>1655.3</v>
      </c>
      <c r="F988" s="16">
        <f t="shared" ref="F988" si="486">+B988+D988</f>
        <v>2108.1</v>
      </c>
      <c r="G988" s="16">
        <f t="shared" ref="G988" si="487">+C988+E988</f>
        <v>1953.1999999999998</v>
      </c>
      <c r="H988" s="20">
        <f t="shared" ref="H988" si="488">+(F988/G988-1)*100</f>
        <v>7.9305754659021233</v>
      </c>
      <c r="I988">
        <f>'040325'!F19</f>
        <v>103.2</v>
      </c>
    </row>
    <row r="989" spans="1:9" x14ac:dyDescent="0.25">
      <c r="A989" s="5">
        <f t="shared" si="235"/>
        <v>45757</v>
      </c>
      <c r="B989">
        <f>'041025'!B19</f>
        <v>279.7</v>
      </c>
      <c r="C989">
        <f>'041025'!C19</f>
        <v>297.89999999999998</v>
      </c>
      <c r="D989">
        <f>'041025'!D19</f>
        <v>1829</v>
      </c>
      <c r="E989">
        <f>'041025'!E19</f>
        <v>1655.3</v>
      </c>
      <c r="F989" s="16">
        <f t="shared" ref="F989" si="489">+B989+D989</f>
        <v>2108.6999999999998</v>
      </c>
      <c r="G989" s="16">
        <f t="shared" ref="G989" si="490">+C989+E989</f>
        <v>1953.1999999999998</v>
      </c>
      <c r="H989" s="20">
        <f t="shared" ref="H989" si="491">+(F989/G989-1)*100</f>
        <v>7.961294286299414</v>
      </c>
      <c r="I989">
        <f>'041025'!F19</f>
        <v>162.1</v>
      </c>
    </row>
    <row r="990" spans="1:9" x14ac:dyDescent="0.25">
      <c r="A990" s="5">
        <f t="shared" si="235"/>
        <v>45764</v>
      </c>
      <c r="B990">
        <f>'041725'!B19</f>
        <v>260.3</v>
      </c>
      <c r="C990">
        <f>'041725'!C19</f>
        <v>208.6</v>
      </c>
      <c r="D990">
        <f>'041725'!D19</f>
        <v>1849.1</v>
      </c>
      <c r="E990">
        <f>'041725'!E19</f>
        <v>1747.2</v>
      </c>
      <c r="F990" s="16">
        <f t="shared" ref="F990" si="492">+B990+D990</f>
        <v>2109.4</v>
      </c>
      <c r="G990" s="16">
        <f t="shared" ref="G990" si="493">+C990+E990</f>
        <v>1955.8</v>
      </c>
      <c r="H990" s="20">
        <f t="shared" ref="H990" si="494">+(F990/G990-1)*100</f>
        <v>7.8535637590755769</v>
      </c>
      <c r="I990">
        <f>'041725'!F19</f>
        <v>255.3</v>
      </c>
    </row>
    <row r="991" spans="1:9" x14ac:dyDescent="0.25">
      <c r="A991" s="5">
        <f t="shared" si="235"/>
        <v>45771</v>
      </c>
      <c r="B991">
        <f>'042425'!B19</f>
        <v>226.3</v>
      </c>
      <c r="C991">
        <f>'042425'!C19</f>
        <v>159.6</v>
      </c>
      <c r="D991">
        <f>'042425'!D19</f>
        <v>1884</v>
      </c>
      <c r="E991">
        <f>'042425'!E19</f>
        <v>1798</v>
      </c>
      <c r="F991" s="16">
        <f t="shared" ref="F991" si="495">+B991+D991</f>
        <v>2110.3000000000002</v>
      </c>
      <c r="G991" s="16">
        <f t="shared" ref="G991" si="496">+C991+E991</f>
        <v>1957.6</v>
      </c>
      <c r="H991" s="20">
        <f t="shared" ref="H991" si="497">+(F991/G991-1)*100</f>
        <v>7.8003677973028429</v>
      </c>
      <c r="I991">
        <f>'042425'!F19</f>
        <v>255.3</v>
      </c>
    </row>
    <row r="992" spans="1:9" x14ac:dyDescent="0.25">
      <c r="A992" s="5">
        <f t="shared" si="235"/>
        <v>45778</v>
      </c>
      <c r="B992">
        <f>'050125'!B19</f>
        <v>191.4</v>
      </c>
      <c r="C992">
        <f>'050125'!C19</f>
        <v>159</v>
      </c>
      <c r="D992">
        <f>'050125'!D19</f>
        <v>1919.9</v>
      </c>
      <c r="E992">
        <f>'050125'!E19</f>
        <v>1798.5</v>
      </c>
      <c r="F992" s="16">
        <f t="shared" ref="F992" si="498">+B992+D992</f>
        <v>2111.3000000000002</v>
      </c>
      <c r="G992" s="16">
        <f t="shared" ref="G992" si="499">+C992+E992</f>
        <v>1957.5</v>
      </c>
      <c r="H992" s="20">
        <f t="shared" ref="H992" si="500">+(F992/G992-1)*100</f>
        <v>7.8569604086845546</v>
      </c>
      <c r="I992">
        <f>'050125'!F19</f>
        <v>255.3</v>
      </c>
    </row>
    <row r="993" spans="1:9" x14ac:dyDescent="0.25">
      <c r="A993" s="5">
        <f t="shared" si="235"/>
        <v>45785</v>
      </c>
      <c r="B993">
        <f>'050825'!B19</f>
        <v>166.6</v>
      </c>
      <c r="C993">
        <f>'050825'!C19</f>
        <v>125.5</v>
      </c>
      <c r="D993">
        <f>'050825'!D19</f>
        <v>1945.1</v>
      </c>
      <c r="E993">
        <f>'050825'!E19</f>
        <v>1833.4</v>
      </c>
      <c r="F993" s="16">
        <f t="shared" ref="F993" si="501">+B993+D993</f>
        <v>2111.6999999999998</v>
      </c>
      <c r="G993" s="16">
        <f t="shared" ref="G993" si="502">+C993+E993</f>
        <v>1958.9</v>
      </c>
      <c r="H993" s="20">
        <f t="shared" ref="H993" si="503">+(F993/G993-1)*100</f>
        <v>7.8002960845372282</v>
      </c>
      <c r="I993">
        <f>'050825'!F19</f>
        <v>255.4</v>
      </c>
    </row>
    <row r="994" spans="1:9" x14ac:dyDescent="0.25">
      <c r="A994" s="5">
        <f t="shared" si="235"/>
        <v>45792</v>
      </c>
      <c r="B994">
        <f>'051525'!B19</f>
        <v>35.1</v>
      </c>
      <c r="C994">
        <f>'051525'!C19</f>
        <v>100.4</v>
      </c>
      <c r="D994">
        <f>'051525'!D19</f>
        <v>2080</v>
      </c>
      <c r="E994">
        <f>'051525'!E19</f>
        <v>1859.3</v>
      </c>
      <c r="F994" s="16">
        <f t="shared" ref="F994" si="504">+B994+D994</f>
        <v>2115.1</v>
      </c>
      <c r="G994" s="16">
        <f t="shared" ref="G994" si="505">+C994+E994</f>
        <v>1959.7</v>
      </c>
      <c r="H994" s="20">
        <f t="shared" ref="H994" si="506">+(F994/G994-1)*100</f>
        <v>7.9297851711996659</v>
      </c>
      <c r="I994">
        <f>'051525'!F19</f>
        <v>357.8</v>
      </c>
    </row>
    <row r="995" spans="1:9" x14ac:dyDescent="0.25">
      <c r="A995" s="5">
        <f t="shared" si="235"/>
        <v>45799</v>
      </c>
      <c r="B995">
        <f>'052225'!B19</f>
        <v>35.1</v>
      </c>
      <c r="C995">
        <f>'052225'!C19</f>
        <v>37.299999999999997</v>
      </c>
      <c r="D995">
        <f>'052225'!D19</f>
        <v>2080</v>
      </c>
      <c r="E995">
        <f>'052225'!E19</f>
        <v>1924.2</v>
      </c>
      <c r="F995" s="16">
        <f t="shared" ref="F995" si="507">+B995+D995</f>
        <v>2115.1</v>
      </c>
      <c r="G995" s="16">
        <f t="shared" ref="G995" si="508">+C995+E995</f>
        <v>1961.5</v>
      </c>
      <c r="H995" s="20">
        <f t="shared" ref="H995" si="509">+(F995/G995-1)*100</f>
        <v>7.8307417792505607</v>
      </c>
      <c r="I995">
        <f>'052225'!F19</f>
        <v>422.4</v>
      </c>
    </row>
    <row r="996" spans="1:9" x14ac:dyDescent="0.25">
      <c r="A996" s="5">
        <f t="shared" si="235"/>
        <v>45806</v>
      </c>
      <c r="B996">
        <f>'052925'!B19</f>
        <v>35.1</v>
      </c>
      <c r="C996">
        <f>'052925'!C19</f>
        <v>0</v>
      </c>
      <c r="D996">
        <f>'052925'!D19</f>
        <v>2080</v>
      </c>
      <c r="E996">
        <f>'052925'!E19</f>
        <v>1961.7</v>
      </c>
      <c r="F996" s="16">
        <f t="shared" ref="F996" si="510">+B996+D996</f>
        <v>2115.1</v>
      </c>
      <c r="G996" s="16">
        <f t="shared" ref="G996" si="511">+C996+E996</f>
        <v>1961.7</v>
      </c>
      <c r="H996" s="20">
        <f t="shared" ref="H996" si="512">+(F996/G996-1)*100</f>
        <v>7.8197481776010491</v>
      </c>
      <c r="I996">
        <f>'052925'!F19</f>
        <v>422.4</v>
      </c>
    </row>
    <row r="997" spans="1:9" x14ac:dyDescent="0.25">
      <c r="A997" s="5">
        <f t="shared" si="235"/>
        <v>45813</v>
      </c>
      <c r="B997">
        <f>'060525'!B18</f>
        <v>483.1</v>
      </c>
      <c r="C997">
        <f>'060525'!C18</f>
        <v>381.4</v>
      </c>
      <c r="D997">
        <f>'060525'!D18</f>
        <v>0</v>
      </c>
      <c r="E997">
        <f>'060525'!E18</f>
        <v>0</v>
      </c>
      <c r="F997" s="16">
        <f t="shared" ref="F997" si="513">+B997+D997</f>
        <v>483.1</v>
      </c>
      <c r="G997" s="16">
        <f t="shared" ref="G997" si="514">+C997+E997</f>
        <v>381.4</v>
      </c>
      <c r="H997" s="20">
        <f t="shared" ref="H997" si="515">+(F997/G997-1)*100</f>
        <v>26.664918720503429</v>
      </c>
    </row>
    <row r="998" spans="1:9" x14ac:dyDescent="0.25">
      <c r="A998" s="5">
        <f t="shared" si="235"/>
        <v>45820</v>
      </c>
      <c r="B998">
        <f>'061225'!B17</f>
        <v>511.9</v>
      </c>
      <c r="C998">
        <f>'061225'!C17</f>
        <v>438.2</v>
      </c>
      <c r="D998">
        <v>0</v>
      </c>
      <c r="E998">
        <f>'061225'!E17</f>
        <v>0.4</v>
      </c>
      <c r="F998" s="16">
        <f t="shared" ref="F998" si="516">+B998+D998</f>
        <v>511.9</v>
      </c>
      <c r="G998" s="16">
        <f t="shared" ref="G998" si="517">+C998+E998</f>
        <v>438.59999999999997</v>
      </c>
      <c r="H998" s="20">
        <f t="shared" ref="H998" si="518">+(F998/G998-1)*100</f>
        <v>16.712266301869594</v>
      </c>
    </row>
    <row r="999" spans="1:9" x14ac:dyDescent="0.25">
      <c r="A999" s="5">
        <f t="shared" si="235"/>
        <v>45827</v>
      </c>
      <c r="B999">
        <f>'061925'!B17</f>
        <v>525.4</v>
      </c>
      <c r="C999">
        <f>'061925'!C17</f>
        <v>436.6</v>
      </c>
      <c r="D999">
        <f>'061925'!D17</f>
        <v>80.2</v>
      </c>
      <c r="E999">
        <f>'061925'!E17</f>
        <v>73.5</v>
      </c>
      <c r="F999" s="16">
        <f t="shared" ref="F999" si="519">+B999+D999</f>
        <v>605.6</v>
      </c>
      <c r="G999" s="16">
        <f t="shared" ref="G999" si="520">+C999+E999</f>
        <v>510.1</v>
      </c>
      <c r="H999" s="20">
        <f t="shared" ref="H999" si="521">+(F999/G999-1)*100</f>
        <v>18.721819251127236</v>
      </c>
    </row>
    <row r="1000" spans="1:9" x14ac:dyDescent="0.25">
      <c r="A1000" s="5">
        <f t="shared" si="235"/>
        <v>45834</v>
      </c>
      <c r="B1000">
        <f>'062625'!B17</f>
        <v>511.3</v>
      </c>
      <c r="C1000">
        <f>'062625'!C17</f>
        <v>417.7</v>
      </c>
      <c r="D1000">
        <f>'062625'!D17</f>
        <v>94.7</v>
      </c>
      <c r="E1000">
        <f>'062625'!E17</f>
        <v>92.9</v>
      </c>
      <c r="F1000" s="16">
        <f t="shared" ref="F1000" si="522">+B1000+D1000</f>
        <v>606</v>
      </c>
      <c r="G1000" s="16">
        <f t="shared" ref="G1000" si="523">+C1000+E1000</f>
        <v>510.6</v>
      </c>
      <c r="H1000" s="20">
        <f t="shared" ref="H1000" si="524">+(F1000/G1000-1)*100</f>
        <v>18.683901292596939</v>
      </c>
    </row>
    <row r="1001" spans="1:9" x14ac:dyDescent="0.25">
      <c r="A1001" s="5">
        <f t="shared" si="235"/>
        <v>45841</v>
      </c>
      <c r="B1001">
        <f>'070325'!B17</f>
        <v>546</v>
      </c>
      <c r="C1001">
        <f>'070325'!C17</f>
        <v>384.4</v>
      </c>
      <c r="D1001">
        <f>'070325'!D17</f>
        <v>130</v>
      </c>
      <c r="E1001">
        <f>'070325'!E17</f>
        <v>184.6</v>
      </c>
      <c r="F1001" s="16">
        <f t="shared" ref="F1001" si="525">+B1001+D1001</f>
        <v>676</v>
      </c>
      <c r="G1001" s="16">
        <f t="shared" ref="G1001" si="526">+C1001+E1001</f>
        <v>569</v>
      </c>
      <c r="H1001" s="20">
        <f t="shared" ref="H1001" si="527">+(F1001/G1001-1)*100</f>
        <v>18.804920913884015</v>
      </c>
    </row>
    <row r="1002" spans="1:9" x14ac:dyDescent="0.25">
      <c r="A1002" s="5">
        <f t="shared" si="235"/>
        <v>45848</v>
      </c>
      <c r="B1002">
        <f>'071025'!B17</f>
        <v>560.1</v>
      </c>
      <c r="C1002">
        <f>'071025'!C17</f>
        <v>434.5</v>
      </c>
      <c r="D1002">
        <f>'071025'!D17</f>
        <v>165.1</v>
      </c>
      <c r="E1002">
        <f>'071025'!E17</f>
        <v>185</v>
      </c>
      <c r="F1002" s="16">
        <f t="shared" ref="F1002" si="528">+B1002+D1002</f>
        <v>725.2</v>
      </c>
      <c r="G1002" s="16">
        <f t="shared" ref="G1002" si="529">+C1002+E1002</f>
        <v>619.5</v>
      </c>
      <c r="H1002" s="20">
        <f t="shared" ref="H1002" si="530">+(F1002/G1002-1)*100</f>
        <v>17.06214689265537</v>
      </c>
    </row>
    <row r="1003" spans="1:9" x14ac:dyDescent="0.25">
      <c r="A1003" s="5">
        <f t="shared" si="235"/>
        <v>45855</v>
      </c>
      <c r="B1003">
        <f>'071725'!B17</f>
        <v>561.29999999999995</v>
      </c>
      <c r="C1003">
        <f>'071725'!C17</f>
        <v>437.6</v>
      </c>
      <c r="D1003">
        <f>'071725'!D17</f>
        <v>165.3</v>
      </c>
      <c r="E1003">
        <f>'071725'!E17</f>
        <v>232.3</v>
      </c>
      <c r="F1003" s="16">
        <f t="shared" ref="F1003" si="531">+B1003+D1003</f>
        <v>726.59999999999991</v>
      </c>
      <c r="G1003" s="16">
        <f t="shared" ref="G1003" si="532">+C1003+E1003</f>
        <v>669.90000000000009</v>
      </c>
      <c r="H1003" s="20">
        <f t="shared" ref="H1003" si="533">+(F1003/G1003-1)*100</f>
        <v>8.4639498432601545</v>
      </c>
    </row>
    <row r="1004" spans="1:9" x14ac:dyDescent="0.25">
      <c r="A1004" s="5">
        <f t="shared" si="235"/>
        <v>45862</v>
      </c>
      <c r="B1004">
        <f>'072425'!B17</f>
        <v>511.7</v>
      </c>
      <c r="C1004">
        <f>'072425'!C17</f>
        <v>433.4</v>
      </c>
      <c r="D1004">
        <f>'072425'!D17</f>
        <v>216.5</v>
      </c>
      <c r="E1004">
        <f>'072425'!E17</f>
        <v>236.6</v>
      </c>
      <c r="F1004" s="16">
        <f t="shared" ref="F1004" si="534">+B1004+D1004</f>
        <v>728.2</v>
      </c>
      <c r="G1004" s="16">
        <f t="shared" ref="G1004" si="535">+C1004+E1004</f>
        <v>670</v>
      </c>
      <c r="H1004" s="20">
        <f t="shared" ref="H1004" si="536">+(F1004/G1004-1)*100</f>
        <v>8.6865671641791042</v>
      </c>
    </row>
    <row r="1005" spans="1:9" x14ac:dyDescent="0.25">
      <c r="A1005" s="5">
        <f t="shared" si="235"/>
        <v>45869</v>
      </c>
      <c r="B1005">
        <f>'073125'!B18</f>
        <v>412.3</v>
      </c>
      <c r="C1005">
        <f>'073125'!C18</f>
        <v>444.5</v>
      </c>
      <c r="D1005">
        <f>'073125'!D18</f>
        <v>332.1</v>
      </c>
      <c r="E1005">
        <f>'073125'!E18</f>
        <v>288.60000000000002</v>
      </c>
      <c r="F1005" s="16">
        <f t="shared" ref="F1005" si="537">+B1005+D1005</f>
        <v>744.40000000000009</v>
      </c>
      <c r="G1005" s="16">
        <f t="shared" ref="G1005" si="538">+C1005+E1005</f>
        <v>733.1</v>
      </c>
      <c r="H1005" s="20">
        <f t="shared" ref="H1005" si="539">+(F1005/G1005-1)*100</f>
        <v>1.5413995362160815</v>
      </c>
    </row>
    <row r="1006" spans="1:9" x14ac:dyDescent="0.25">
      <c r="A1006" s="5">
        <f t="shared" si="235"/>
        <v>45876</v>
      </c>
      <c r="B1006">
        <f>'080725'!B18</f>
        <v>472.9</v>
      </c>
      <c r="C1006">
        <f>'080725'!C18</f>
        <v>427.4</v>
      </c>
      <c r="D1006">
        <f>'080725'!D18</f>
        <v>332.1</v>
      </c>
      <c r="E1006">
        <f>'080725'!E18</f>
        <v>324</v>
      </c>
      <c r="F1006" s="16">
        <f t="shared" ref="F1006" si="540">+B1006+D1006</f>
        <v>805</v>
      </c>
      <c r="G1006" s="16">
        <f t="shared" ref="G1006" si="541">+C1006+E1006</f>
        <v>751.4</v>
      </c>
      <c r="H1006" s="20">
        <f t="shared" ref="H1006" si="542">+(F1006/G1006-1)*100</f>
        <v>7.1333510779877596</v>
      </c>
    </row>
    <row r="1007" spans="1:9" x14ac:dyDescent="0.25">
      <c r="A1007" s="5">
        <f t="shared" si="235"/>
        <v>45883</v>
      </c>
      <c r="B1007">
        <f>'081425'!B19</f>
        <v>417.6</v>
      </c>
      <c r="C1007">
        <f>'081425'!C19</f>
        <v>373.9</v>
      </c>
      <c r="D1007">
        <f>'081425'!D19</f>
        <v>389</v>
      </c>
      <c r="E1007">
        <f>'081425'!E19</f>
        <v>410.9</v>
      </c>
      <c r="F1007" s="16">
        <f t="shared" ref="F1007" si="543">+B1007+D1007</f>
        <v>806.6</v>
      </c>
      <c r="G1007" s="16">
        <f t="shared" ref="G1007" si="544">+C1007+E1007</f>
        <v>784.8</v>
      </c>
      <c r="H1007" s="20">
        <f t="shared" ref="H1007" si="545">+(F1007/G1007-1)*100</f>
        <v>2.7777777777777901</v>
      </c>
    </row>
    <row r="1008" spans="1:9" x14ac:dyDescent="0.25">
      <c r="A1008" s="5">
        <f>+A1007+7</f>
        <v>45890</v>
      </c>
      <c r="B1008">
        <f>'082125'!B19</f>
        <v>476.6</v>
      </c>
      <c r="C1008">
        <f>'082125'!C19</f>
        <v>332.8</v>
      </c>
      <c r="D1008">
        <f>'082125'!D19</f>
        <v>389</v>
      </c>
      <c r="E1008">
        <f>'082125'!E19</f>
        <v>511.6</v>
      </c>
      <c r="F1008" s="16">
        <f t="shared" ref="F1008:G1012" si="546">+B1008+D1008</f>
        <v>865.6</v>
      </c>
      <c r="G1008" s="16">
        <f t="shared" si="546"/>
        <v>844.40000000000009</v>
      </c>
      <c r="H1008" s="13">
        <f t="shared" ref="H1008:H1013" si="547">+(F1008/G1008-1)*100</f>
        <v>2.5106584557081923</v>
      </c>
    </row>
    <row r="1009" spans="1:8" x14ac:dyDescent="0.25">
      <c r="A1009" s="5">
        <f t="shared" si="235"/>
        <v>45897</v>
      </c>
      <c r="B1009">
        <f>'082825'!B19</f>
        <v>424</v>
      </c>
      <c r="C1009">
        <f>'082825'!C19</f>
        <v>332.8</v>
      </c>
      <c r="D1009">
        <f>'082825'!D19</f>
        <v>464</v>
      </c>
      <c r="E1009">
        <f>'082825'!E19</f>
        <v>511.6</v>
      </c>
      <c r="F1009" s="16">
        <f t="shared" si="546"/>
        <v>888</v>
      </c>
      <c r="G1009" s="16">
        <f t="shared" si="546"/>
        <v>844.40000000000009</v>
      </c>
      <c r="H1009" s="13">
        <f t="shared" si="547"/>
        <v>5.1634296541923197</v>
      </c>
    </row>
    <row r="1010" spans="1:8" x14ac:dyDescent="0.25">
      <c r="A1010" s="5">
        <f>+A1009+7</f>
        <v>45904</v>
      </c>
      <c r="B1010">
        <f>'090425'!B18</f>
        <v>483.8</v>
      </c>
      <c r="C1010">
        <f>'090425'!C18</f>
        <v>396.5</v>
      </c>
      <c r="D1010">
        <f>'090425'!D18</f>
        <v>482.8</v>
      </c>
      <c r="E1010">
        <f>'090425'!E18</f>
        <v>511.6</v>
      </c>
      <c r="F1010" s="16">
        <f t="shared" si="546"/>
        <v>966.6</v>
      </c>
      <c r="G1010" s="16">
        <f t="shared" si="546"/>
        <v>908.1</v>
      </c>
      <c r="H1010" s="13">
        <f t="shared" si="547"/>
        <v>6.4420218037660959</v>
      </c>
    </row>
    <row r="1011" spans="1:8" x14ac:dyDescent="0.25">
      <c r="A1011" s="5">
        <f>+A1010+7</f>
        <v>45911</v>
      </c>
      <c r="B1011" cm="1">
        <f t="array" ref="B1011:E1011">'091125'!B18:E18</f>
        <v>409.7</v>
      </c>
      <c r="C1011">
        <v>336.7</v>
      </c>
      <c r="D1011">
        <v>543.20000000000005</v>
      </c>
      <c r="E1011">
        <v>573.20000000000005</v>
      </c>
      <c r="F1011" s="16">
        <f>+B1011+D1011</f>
        <v>952.90000000000009</v>
      </c>
      <c r="G1011" s="16">
        <f t="shared" si="546"/>
        <v>909.90000000000009</v>
      </c>
      <c r="H1011" s="13">
        <f t="shared" si="547"/>
        <v>4.7257940433014678</v>
      </c>
    </row>
    <row r="1012" spans="1:8" x14ac:dyDescent="0.25">
      <c r="A1012" s="5">
        <f>+A1011+7</f>
        <v>45918</v>
      </c>
      <c r="B1012">
        <f>'091825'!B18</f>
        <v>467.8</v>
      </c>
      <c r="C1012">
        <f>'091825'!C18</f>
        <v>328.2</v>
      </c>
      <c r="D1012">
        <f>'091825'!D18</f>
        <v>543.20000000000005</v>
      </c>
      <c r="E1012">
        <f>'091825'!E18</f>
        <v>625.79999999999995</v>
      </c>
      <c r="F1012" s="16">
        <f>+B1012+D1012</f>
        <v>1011</v>
      </c>
      <c r="G1012" s="16">
        <f t="shared" si="546"/>
        <v>954</v>
      </c>
      <c r="H1012" s="13">
        <f t="shared" si="547"/>
        <v>5.9748427672956073</v>
      </c>
    </row>
    <row r="1013" spans="1:8" x14ac:dyDescent="0.25">
      <c r="A1013" s="5">
        <f>+A1012+7</f>
        <v>45925</v>
      </c>
      <c r="B1013">
        <f>'092525'!I18</f>
        <v>371.1</v>
      </c>
      <c r="C1013">
        <f>'092525'!J18</f>
        <v>498.4</v>
      </c>
      <c r="D1013">
        <f>'092525'!K18</f>
        <v>674</v>
      </c>
      <c r="E1013">
        <f>'092525'!L18</f>
        <v>625.79999999999995</v>
      </c>
      <c r="F1013" s="16">
        <f>+B1013+D1013</f>
        <v>1045.0999999999999</v>
      </c>
      <c r="G1013" s="16">
        <f t="shared" ref="G1013" si="548">+C1013+E1013</f>
        <v>1124.1999999999998</v>
      </c>
      <c r="H1013" s="13">
        <f t="shared" si="547"/>
        <v>-7.036114570361141</v>
      </c>
    </row>
    <row r="1014" spans="1:8" x14ac:dyDescent="0.25">
      <c r="A1014" s="5">
        <f>+A1013+7</f>
        <v>45932</v>
      </c>
      <c r="B1014">
        <f>'100225'!B18</f>
        <v>381.6</v>
      </c>
      <c r="C1014">
        <f>'100225'!C18</f>
        <v>441.9</v>
      </c>
      <c r="D1014">
        <f>'100225'!D18</f>
        <v>734.9</v>
      </c>
      <c r="E1014">
        <f>'100225'!E18</f>
        <v>704.5</v>
      </c>
      <c r="F1014" s="16">
        <f>+B1014+D1014</f>
        <v>1116.5</v>
      </c>
      <c r="G1014" s="16">
        <f t="shared" ref="G1014" si="549">+C1014+E1014</f>
        <v>1146.4000000000001</v>
      </c>
      <c r="H1014" s="13">
        <f t="shared" ref="H1014" si="550">+(F1014/G1014-1)*100</f>
        <v>-2.6081646894626775</v>
      </c>
    </row>
    <row r="1015" spans="1:8" x14ac:dyDescent="0.25">
      <c r="A1015" s="5">
        <f t="shared" ref="A1015:A1032" si="551">+A1014+7</f>
        <v>45939</v>
      </c>
      <c r="B1015">
        <f>'100925'!B19</f>
        <v>413</v>
      </c>
      <c r="C1015">
        <f>'100925'!C19</f>
        <v>439.8</v>
      </c>
      <c r="D1015">
        <f>'100925'!D19</f>
        <v>774.1</v>
      </c>
      <c r="E1015">
        <f>'100925'!E19</f>
        <v>764.7</v>
      </c>
      <c r="F1015" s="16">
        <f t="shared" ref="F1015:F1018" si="552">+B1015+D1015</f>
        <v>1187.0999999999999</v>
      </c>
      <c r="G1015" s="16">
        <f t="shared" ref="G1015:G1018" si="553">+C1015+E1015</f>
        <v>1204.5</v>
      </c>
      <c r="H1015" s="13">
        <f t="shared" ref="H1015:H1018" si="554">+(F1015/G1015-1)*100</f>
        <v>-1.4445828144458384</v>
      </c>
    </row>
    <row r="1016" spans="1:8" x14ac:dyDescent="0.25">
      <c r="A1016" s="5">
        <f t="shared" si="551"/>
        <v>45946</v>
      </c>
      <c r="B1016">
        <f>'101625'!D19</f>
        <v>350.8</v>
      </c>
      <c r="C1016">
        <f>'101625'!E19</f>
        <v>370</v>
      </c>
      <c r="D1016">
        <f>'101625'!F19</f>
        <v>836.2</v>
      </c>
      <c r="E1016">
        <f>'101625'!G19</f>
        <v>861.3</v>
      </c>
      <c r="F1016" s="16">
        <f t="shared" si="552"/>
        <v>1187</v>
      </c>
      <c r="G1016" s="16">
        <f t="shared" si="553"/>
        <v>1231.3</v>
      </c>
      <c r="H1016" s="13">
        <f t="shared" si="554"/>
        <v>-3.5978234386420782</v>
      </c>
    </row>
    <row r="1017" spans="1:8" x14ac:dyDescent="0.25">
      <c r="A1017" s="5">
        <f t="shared" si="551"/>
        <v>45953</v>
      </c>
      <c r="B1017">
        <f>'102325'!B19</f>
        <v>371.7</v>
      </c>
      <c r="C1017">
        <f>'102325'!C19</f>
        <v>410.8</v>
      </c>
      <c r="D1017">
        <f>'102325'!D19</f>
        <v>870.1</v>
      </c>
      <c r="E1017">
        <f>'102325'!E19</f>
        <v>861.3</v>
      </c>
      <c r="F1017" s="16">
        <f t="shared" si="552"/>
        <v>1241.8</v>
      </c>
      <c r="G1017" s="16">
        <f t="shared" si="553"/>
        <v>1272.0999999999999</v>
      </c>
      <c r="H1017" s="13">
        <f t="shared" si="554"/>
        <v>-2.3818882163351929</v>
      </c>
    </row>
    <row r="1018" spans="1:8" x14ac:dyDescent="0.25">
      <c r="A1018" s="5">
        <f t="shared" si="551"/>
        <v>45960</v>
      </c>
      <c r="B1018">
        <f>'103025'!C19</f>
        <v>399.7</v>
      </c>
      <c r="C1018">
        <f>'103025'!D19</f>
        <v>410.2</v>
      </c>
      <c r="D1018">
        <f>'103025'!E19</f>
        <v>870.1</v>
      </c>
      <c r="E1018">
        <f>'103025'!F19</f>
        <v>861.9</v>
      </c>
      <c r="F1018" s="16">
        <f t="shared" si="552"/>
        <v>1269.8</v>
      </c>
      <c r="G1018" s="16">
        <f t="shared" si="553"/>
        <v>1272.0999999999999</v>
      </c>
      <c r="H1018" s="13">
        <f t="shared" si="554"/>
        <v>-0.18080339595943906</v>
      </c>
    </row>
    <row r="1019" spans="1:8" x14ac:dyDescent="0.25">
      <c r="A1019" s="5">
        <f t="shared" si="551"/>
        <v>45967</v>
      </c>
      <c r="B1019">
        <f>'110625'!B19</f>
        <v>468.7</v>
      </c>
      <c r="C1019">
        <f>'110625'!C19</f>
        <v>448.4</v>
      </c>
      <c r="D1019">
        <f>'110625'!D19</f>
        <v>870.7</v>
      </c>
      <c r="E1019">
        <f>'110625'!E19</f>
        <v>894.3</v>
      </c>
      <c r="F1019" s="16">
        <f t="shared" ref="F1019:F1025" si="555">+B1019+D1019</f>
        <v>1339.4</v>
      </c>
      <c r="G1019" s="16">
        <f t="shared" ref="G1019:G1025" si="556">+C1019+E1019</f>
        <v>1342.6999999999998</v>
      </c>
      <c r="H1019" s="13">
        <f t="shared" ref="H1019:H1025" si="557">+(F1019/G1019-1)*100</f>
        <v>-0.24577344157292735</v>
      </c>
    </row>
    <row r="1020" spans="1:8" x14ac:dyDescent="0.25">
      <c r="A1020" s="5">
        <f t="shared" si="551"/>
        <v>45974</v>
      </c>
      <c r="B1020">
        <f>'111325'!B19</f>
        <v>444.4</v>
      </c>
      <c r="C1020">
        <f>'111325'!C19</f>
        <v>513.1</v>
      </c>
      <c r="D1020">
        <f>'111325'!D19</f>
        <v>958.1</v>
      </c>
      <c r="E1020">
        <f>'111325'!E19</f>
        <v>894.3</v>
      </c>
      <c r="F1020" s="16">
        <f t="shared" si="555"/>
        <v>1402.5</v>
      </c>
      <c r="G1020" s="16">
        <f t="shared" si="556"/>
        <v>1407.4</v>
      </c>
      <c r="H1020" s="13">
        <f t="shared" si="557"/>
        <v>-0.34815972715646071</v>
      </c>
    </row>
    <row r="1021" spans="1:8" x14ac:dyDescent="0.25">
      <c r="A1021" s="5">
        <f t="shared" si="551"/>
        <v>45981</v>
      </c>
      <c r="B1021">
        <f>'112025'!B19</f>
        <v>411.4</v>
      </c>
      <c r="C1021">
        <f>'112025'!C19</f>
        <v>395.1</v>
      </c>
      <c r="D1021">
        <f>'112025'!D19</f>
        <v>992.1</v>
      </c>
      <c r="E1021">
        <f>'112025'!E19</f>
        <v>1032.9000000000001</v>
      </c>
      <c r="F1021" s="16">
        <f t="shared" si="555"/>
        <v>1403.5</v>
      </c>
      <c r="G1021" s="16">
        <f t="shared" si="556"/>
        <v>1428</v>
      </c>
      <c r="H1021" s="13">
        <f t="shared" si="557"/>
        <v>-1.7156862745098089</v>
      </c>
    </row>
    <row r="1022" spans="1:8" x14ac:dyDescent="0.25">
      <c r="A1022" s="5">
        <f t="shared" si="551"/>
        <v>45988</v>
      </c>
      <c r="B1022">
        <f>'112725'!B19</f>
        <v>375.7</v>
      </c>
      <c r="C1022">
        <f>'112725'!C19</f>
        <v>395.1</v>
      </c>
      <c r="D1022">
        <f>'112725'!D19</f>
        <v>1028.3</v>
      </c>
      <c r="E1022">
        <f>'112725'!E19</f>
        <v>1032.9000000000001</v>
      </c>
      <c r="F1022" s="16">
        <f t="shared" si="555"/>
        <v>1404</v>
      </c>
      <c r="G1022" s="16">
        <f t="shared" si="556"/>
        <v>1428</v>
      </c>
      <c r="H1022" s="13">
        <f t="shared" si="557"/>
        <v>-1.6806722689075682</v>
      </c>
    </row>
    <row r="1023" spans="1:8" x14ac:dyDescent="0.25">
      <c r="A1023" s="5">
        <f t="shared" si="551"/>
        <v>45995</v>
      </c>
      <c r="B1023">
        <f>'120425'!B19</f>
        <v>473.9</v>
      </c>
      <c r="C1023">
        <f>'120425'!C19</f>
        <v>452.1</v>
      </c>
      <c r="D1023">
        <f>'120425'!D19</f>
        <v>1028.5</v>
      </c>
      <c r="E1023">
        <f>'120425'!E19</f>
        <v>1032.9000000000001</v>
      </c>
      <c r="F1023" s="16">
        <f t="shared" si="555"/>
        <v>1502.4</v>
      </c>
      <c r="G1023" s="16">
        <f t="shared" si="556"/>
        <v>1485</v>
      </c>
      <c r="H1023" s="13">
        <f t="shared" si="557"/>
        <v>1.1717171717171793</v>
      </c>
    </row>
    <row r="1024" spans="1:8" x14ac:dyDescent="0.25">
      <c r="A1024" s="5">
        <f t="shared" si="551"/>
        <v>46002</v>
      </c>
      <c r="B1024">
        <f>'121125'!B19</f>
        <v>535.9</v>
      </c>
      <c r="C1024">
        <f>'121125'!C19</f>
        <v>445.3</v>
      </c>
      <c r="D1024">
        <f>'121125'!D19</f>
        <v>1064.3</v>
      </c>
      <c r="E1024">
        <f>'121125'!E19</f>
        <v>1099</v>
      </c>
      <c r="F1024" s="16">
        <f t="shared" si="555"/>
        <v>1600.1999999999998</v>
      </c>
      <c r="G1024" s="16">
        <f t="shared" si="556"/>
        <v>1544.3</v>
      </c>
      <c r="H1024" s="13">
        <f t="shared" si="557"/>
        <v>3.6197629994171976</v>
      </c>
    </row>
    <row r="1025" spans="1:9" x14ac:dyDescent="0.25">
      <c r="A1025" s="5">
        <f t="shared" si="551"/>
        <v>46009</v>
      </c>
      <c r="B1025">
        <f>'121825'!B19</f>
        <v>527.70000000000005</v>
      </c>
      <c r="C1025">
        <f>'121825'!C19</f>
        <v>535.4</v>
      </c>
      <c r="D1025">
        <f>'121825'!D19</f>
        <v>1138.5</v>
      </c>
      <c r="E1025">
        <f>'121825'!E19</f>
        <v>1129.4000000000001</v>
      </c>
      <c r="F1025" s="16">
        <f t="shared" si="555"/>
        <v>1666.2</v>
      </c>
      <c r="G1025" s="16">
        <f t="shared" si="556"/>
        <v>1664.8000000000002</v>
      </c>
      <c r="H1025" s="13">
        <f t="shared" si="557"/>
        <v>8.4094185487737505E-2</v>
      </c>
    </row>
    <row r="1026" spans="1:9" x14ac:dyDescent="0.25">
      <c r="A1026" s="5">
        <f t="shared" si="551"/>
        <v>46016</v>
      </c>
      <c r="B1026">
        <f>'122525'!B19</f>
        <v>527.70000000000005</v>
      </c>
      <c r="C1026">
        <f>'122525'!C19</f>
        <v>521.20000000000005</v>
      </c>
      <c r="D1026">
        <f>'122525'!D19</f>
        <v>1138.5</v>
      </c>
      <c r="E1026">
        <f>'122525'!E19</f>
        <v>1144</v>
      </c>
      <c r="F1026" s="16">
        <f t="shared" ref="F1026:F1034" si="558">+B1026+D1026</f>
        <v>1666.2</v>
      </c>
      <c r="G1026" s="16">
        <f t="shared" ref="G1026:G1034" si="559">+C1026+E1026</f>
        <v>1665.2</v>
      </c>
      <c r="H1026" s="13">
        <f t="shared" ref="H1026:H1034" si="560">+(F1026/G1026-1)*100</f>
        <v>6.0052846504921042E-2</v>
      </c>
    </row>
    <row r="1027" spans="1:9" x14ac:dyDescent="0.25">
      <c r="A1027" s="5">
        <f t="shared" si="551"/>
        <v>46023</v>
      </c>
      <c r="B1027">
        <f>'010126'!B19</f>
        <v>493.9</v>
      </c>
      <c r="C1027">
        <f>'010126'!C19</f>
        <v>503.6</v>
      </c>
      <c r="D1027">
        <f>'010126'!D19</f>
        <v>1172.2</v>
      </c>
      <c r="E1027">
        <f>'010126'!E19</f>
        <v>1162.0999999999999</v>
      </c>
      <c r="F1027" s="16">
        <f>+B1027+D1027</f>
        <v>1666.1</v>
      </c>
      <c r="G1027" s="16">
        <f t="shared" si="559"/>
        <v>1665.6999999999998</v>
      </c>
      <c r="H1027" s="13">
        <f t="shared" si="560"/>
        <v>2.4013928078292501E-2</v>
      </c>
    </row>
    <row r="1028" spans="1:9" x14ac:dyDescent="0.25">
      <c r="A1028" s="5">
        <f t="shared" si="551"/>
        <v>46030</v>
      </c>
      <c r="B1028">
        <f>'010826'!B19</f>
        <v>499.9</v>
      </c>
      <c r="C1028">
        <f>'010826'!C19</f>
        <v>451.3</v>
      </c>
      <c r="D1028">
        <f>'010826'!D19</f>
        <v>1172.2</v>
      </c>
      <c r="E1028">
        <f>'010826'!E19</f>
        <v>1216.0999999999999</v>
      </c>
      <c r="F1028" s="16">
        <f t="shared" si="558"/>
        <v>1672.1</v>
      </c>
      <c r="G1028" s="16">
        <f t="shared" si="559"/>
        <v>1667.3999999999999</v>
      </c>
      <c r="H1028" s="13">
        <f t="shared" si="560"/>
        <v>0.28187597457118851</v>
      </c>
    </row>
    <row r="1029" spans="1:9" x14ac:dyDescent="0.25">
      <c r="A1029" s="5">
        <f t="shared" si="551"/>
        <v>46037</v>
      </c>
      <c r="B1029">
        <f>'011526'!B19</f>
        <v>454.8</v>
      </c>
      <c r="C1029">
        <f>'011526'!C19</f>
        <v>464.8</v>
      </c>
      <c r="D1029">
        <f>'011526'!D19</f>
        <v>1277.2</v>
      </c>
      <c r="E1029">
        <f>'011526'!E19</f>
        <v>1251.7</v>
      </c>
      <c r="F1029" s="16">
        <f t="shared" si="558"/>
        <v>1732</v>
      </c>
      <c r="G1029" s="16">
        <f t="shared" si="559"/>
        <v>1716.5</v>
      </c>
      <c r="H1029" s="13">
        <f t="shared" si="560"/>
        <v>0.90300029129042336</v>
      </c>
    </row>
    <row r="1030" spans="1:9" x14ac:dyDescent="0.25">
      <c r="A1030" s="5">
        <f t="shared" si="551"/>
        <v>46044</v>
      </c>
      <c r="B1030">
        <f>'012226'!B19</f>
        <v>545.6</v>
      </c>
      <c r="C1030">
        <f>'012226'!C19</f>
        <v>353.6</v>
      </c>
      <c r="D1030">
        <f>'012226'!D19</f>
        <v>1327.7</v>
      </c>
      <c r="E1030">
        <f>'012226'!E19</f>
        <v>1361.1</v>
      </c>
      <c r="F1030" s="16">
        <f t="shared" si="558"/>
        <v>1873.3000000000002</v>
      </c>
      <c r="G1030" s="16">
        <f t="shared" si="559"/>
        <v>1714.6999999999998</v>
      </c>
      <c r="H1030" s="13">
        <f t="shared" si="560"/>
        <v>9.2494313874147203</v>
      </c>
    </row>
    <row r="1031" spans="1:9" x14ac:dyDescent="0.25">
      <c r="A1031" s="5">
        <f t="shared" si="551"/>
        <v>46051</v>
      </c>
      <c r="B1031">
        <f>'012926'!B19</f>
        <v>518</v>
      </c>
      <c r="C1031">
        <f>'012926'!C19</f>
        <v>334.2</v>
      </c>
      <c r="D1031">
        <f>'012926'!D19</f>
        <v>1362</v>
      </c>
      <c r="E1031">
        <f>'012926'!E19</f>
        <v>1399.2</v>
      </c>
      <c r="F1031" s="16">
        <f t="shared" si="558"/>
        <v>1880</v>
      </c>
      <c r="G1031" s="16">
        <f t="shared" si="559"/>
        <v>1733.4</v>
      </c>
      <c r="H1031" s="13">
        <f t="shared" si="560"/>
        <v>8.4573670243452082</v>
      </c>
    </row>
    <row r="1032" spans="1:9" x14ac:dyDescent="0.25">
      <c r="A1032" s="5">
        <f t="shared" si="551"/>
        <v>46058</v>
      </c>
      <c r="B1032">
        <f>'020526'!B19</f>
        <v>546.9</v>
      </c>
      <c r="C1032">
        <f>'020526'!C19</f>
        <v>318.3</v>
      </c>
      <c r="D1032">
        <f>'020526'!D19</f>
        <v>1398.3</v>
      </c>
      <c r="E1032">
        <f>'020526'!E19</f>
        <v>1461.5</v>
      </c>
      <c r="F1032" s="16">
        <f t="shared" si="558"/>
        <v>1945.1999999999998</v>
      </c>
      <c r="G1032" s="16">
        <f t="shared" si="559"/>
        <v>1779.8</v>
      </c>
      <c r="H1032" s="13">
        <f t="shared" si="560"/>
        <v>9.2931790088773845</v>
      </c>
    </row>
    <row r="1033" spans="1:9" x14ac:dyDescent="0.25">
      <c r="A1033" s="5">
        <v>46065</v>
      </c>
      <c r="B1033">
        <f>'021226'!B19</f>
        <v>402.5</v>
      </c>
      <c r="C1033">
        <f>'021226'!C19</f>
        <v>361.4</v>
      </c>
      <c r="D1033">
        <f>'021226'!D19</f>
        <v>1570</v>
      </c>
      <c r="E1033">
        <f>'021226'!E19</f>
        <v>1488.2</v>
      </c>
      <c r="F1033" s="16">
        <f t="shared" si="558"/>
        <v>1972.5</v>
      </c>
      <c r="G1033" s="16">
        <f t="shared" si="559"/>
        <v>1849.6</v>
      </c>
      <c r="H1033" s="13">
        <f t="shared" si="560"/>
        <v>6.6446799307958493</v>
      </c>
    </row>
    <row r="1034" spans="1:9" x14ac:dyDescent="0.25">
      <c r="A1034" s="5">
        <v>46072</v>
      </c>
      <c r="B1034">
        <f>'021926'!B19</f>
        <v>391.1</v>
      </c>
      <c r="C1034">
        <f>'021926'!C19</f>
        <v>367.4</v>
      </c>
      <c r="D1034">
        <f>'021926'!D19</f>
        <v>1598.4</v>
      </c>
      <c r="E1034">
        <f>'021926'!E19</f>
        <v>1519.6</v>
      </c>
      <c r="F1034" s="16">
        <f t="shared" si="558"/>
        <v>1989.5</v>
      </c>
      <c r="G1034" s="16">
        <f t="shared" si="559"/>
        <v>1887</v>
      </c>
      <c r="H1034" s="13">
        <f t="shared" si="560"/>
        <v>5.431902490726026</v>
      </c>
    </row>
    <row r="1035" spans="1:9" x14ac:dyDescent="0.25">
      <c r="A1035" s="5">
        <v>46079</v>
      </c>
      <c r="B1035">
        <f>'022626'!B19</f>
        <v>360.3</v>
      </c>
      <c r="C1035">
        <f>'022626'!C19</f>
        <v>360.6</v>
      </c>
      <c r="D1035">
        <f>'022626'!D19</f>
        <v>1630.1</v>
      </c>
      <c r="E1035">
        <f>'022626'!E19</f>
        <v>1553.4</v>
      </c>
      <c r="F1035" s="16">
        <f t="shared" ref="F1035:F1037" si="561">+B1035+D1035</f>
        <v>1990.3999999999999</v>
      </c>
      <c r="G1035" s="16">
        <f t="shared" ref="G1035:G1037" si="562">+C1035+E1035</f>
        <v>1914</v>
      </c>
      <c r="H1035" s="13">
        <f t="shared" ref="H1035:H1037" si="563">+(F1035/G1035-1)*100</f>
        <v>3.9916405433646718</v>
      </c>
    </row>
    <row r="1036" spans="1:9" x14ac:dyDescent="0.25">
      <c r="A1036" s="5">
        <v>46086</v>
      </c>
      <c r="B1036">
        <f>'030526'!B19</f>
        <v>426.6</v>
      </c>
      <c r="C1036">
        <f>'030526'!C19</f>
        <v>396.5</v>
      </c>
      <c r="D1036">
        <f>'030526'!D19</f>
        <v>1630.5</v>
      </c>
      <c r="E1036">
        <f>'030526'!E19</f>
        <v>1553.4</v>
      </c>
      <c r="F1036" s="16">
        <f t="shared" si="561"/>
        <v>2057.1</v>
      </c>
      <c r="G1036" s="16">
        <f t="shared" si="562"/>
        <v>1949.9</v>
      </c>
      <c r="H1036" s="13">
        <f t="shared" si="563"/>
        <v>5.4977178316836683</v>
      </c>
    </row>
    <row r="1037" spans="1:9" x14ac:dyDescent="0.25">
      <c r="A1037" s="5">
        <v>46093</v>
      </c>
      <c r="B1037">
        <f>'031226'!B19</f>
        <v>426.2</v>
      </c>
      <c r="C1037">
        <f>'031226'!C19</f>
        <v>335.8</v>
      </c>
      <c r="D1037">
        <f>'031226'!D19</f>
        <v>1630.9</v>
      </c>
      <c r="E1037">
        <f>'031226'!E19</f>
        <v>1639.3</v>
      </c>
      <c r="F1037" s="16">
        <f t="shared" si="561"/>
        <v>2057.1</v>
      </c>
      <c r="G1037" s="16">
        <f t="shared" si="562"/>
        <v>1975.1</v>
      </c>
      <c r="H1037" s="13">
        <f t="shared" si="563"/>
        <v>4.1516885221001498</v>
      </c>
    </row>
    <row r="1038" spans="1:9" x14ac:dyDescent="0.25">
      <c r="A1038" s="5">
        <v>46100</v>
      </c>
      <c r="B1038">
        <f>'031926'!B19</f>
        <v>425.9</v>
      </c>
      <c r="C1038">
        <f>'031926'!C19</f>
        <v>363</v>
      </c>
      <c r="D1038">
        <f>'031926'!D19</f>
        <v>1666.9</v>
      </c>
      <c r="E1038">
        <f>'031926'!E19</f>
        <v>1684.1</v>
      </c>
      <c r="F1038" s="16">
        <f t="shared" ref="F1038" si="564">+B1038+D1038</f>
        <v>2092.8000000000002</v>
      </c>
      <c r="G1038" s="16">
        <f t="shared" ref="G1038" si="565">+C1038+E1038</f>
        <v>2047.1</v>
      </c>
      <c r="H1038" s="13">
        <f t="shared" ref="H1038" si="566">+(F1038/G1038-1)*100</f>
        <v>2.232426359239903</v>
      </c>
    </row>
    <row r="1039" spans="1:9" x14ac:dyDescent="0.25">
      <c r="A1039" s="5">
        <v>46107</v>
      </c>
      <c r="B1039" s="16">
        <v>327.67399999999998</v>
      </c>
      <c r="C1039" s="16">
        <v>422.28199999999998</v>
      </c>
      <c r="D1039" s="16">
        <v>1774.463</v>
      </c>
      <c r="E1039" s="16">
        <v>1684.0540000000001</v>
      </c>
      <c r="F1039" s="16">
        <f t="shared" ref="F1039:F1043" si="567">+B1039+D1039</f>
        <v>2102.1369999999997</v>
      </c>
      <c r="G1039" s="16">
        <f t="shared" ref="G1039:G1043" si="568">+C1039+E1039</f>
        <v>2106.3360000000002</v>
      </c>
      <c r="H1039" s="13">
        <f t="shared" ref="H1039:H1043" si="569">+(F1039/G1039-1)*100</f>
        <v>-0.19935091077589728</v>
      </c>
      <c r="I1039" s="16">
        <v>53.9</v>
      </c>
    </row>
    <row r="1040" spans="1:9" x14ac:dyDescent="0.25">
      <c r="A1040" s="5">
        <v>46114</v>
      </c>
      <c r="B1040" s="16">
        <v>378.70400000000001</v>
      </c>
      <c r="C1040" s="16">
        <v>363.15199999999999</v>
      </c>
      <c r="D1040" s="16">
        <v>1774.463</v>
      </c>
      <c r="E1040" s="16">
        <v>1744.8510000000001</v>
      </c>
      <c r="F1040" s="16">
        <f t="shared" si="567"/>
        <v>2153.1669999999999</v>
      </c>
      <c r="G1040" s="16">
        <f t="shared" si="568"/>
        <v>2108.0030000000002</v>
      </c>
      <c r="H1040" s="13">
        <f t="shared" si="569"/>
        <v>2.1425016947319131</v>
      </c>
      <c r="I1040" s="16">
        <v>68.73</v>
      </c>
    </row>
    <row r="1041" spans="1:9" x14ac:dyDescent="0.25">
      <c r="A1041" s="5">
        <v>46121</v>
      </c>
      <c r="B1041" s="16">
        <v>408.38099999999997</v>
      </c>
      <c r="C1041" s="16">
        <v>279.68900000000002</v>
      </c>
      <c r="D1041" s="16">
        <v>1774.463</v>
      </c>
      <c r="E1041" s="16">
        <v>1828.954</v>
      </c>
      <c r="F1041" s="16">
        <f t="shared" si="567"/>
        <v>2182.8440000000001</v>
      </c>
      <c r="G1041" s="16">
        <f t="shared" si="568"/>
        <v>2108.643</v>
      </c>
      <c r="H1041" s="13">
        <f t="shared" si="569"/>
        <v>3.518898172900764</v>
      </c>
      <c r="I1041" s="16">
        <v>68.73</v>
      </c>
    </row>
    <row r="1042" spans="1:9" x14ac:dyDescent="0.25">
      <c r="A1042" s="5">
        <v>46128</v>
      </c>
      <c r="B1042" s="16">
        <v>467.76100000000002</v>
      </c>
      <c r="C1042" s="16">
        <v>260.28699999999998</v>
      </c>
      <c r="D1042" s="16">
        <v>1774.463</v>
      </c>
      <c r="E1042" s="16">
        <v>1849.098</v>
      </c>
      <c r="F1042" s="16">
        <f t="shared" si="567"/>
        <v>2242.2240000000002</v>
      </c>
      <c r="G1042" s="16">
        <f t="shared" si="568"/>
        <v>2109.3849999999998</v>
      </c>
      <c r="H1042" s="13">
        <f t="shared" si="569"/>
        <v>6.2975227376700138</v>
      </c>
      <c r="I1042" s="16">
        <v>68.73</v>
      </c>
    </row>
    <row r="1043" spans="1:9" ht="15" x14ac:dyDescent="0.35">
      <c r="A1043" s="336" t="s">
        <v>1574</v>
      </c>
      <c r="B1043" s="16">
        <v>400.04300000000001</v>
      </c>
      <c r="C1043" s="16">
        <v>226.261</v>
      </c>
      <c r="D1043" s="16">
        <v>1843.578</v>
      </c>
      <c r="E1043" s="16">
        <v>1884.0070000000001</v>
      </c>
      <c r="F1043" s="16">
        <f t="shared" si="567"/>
        <v>2243.6210000000001</v>
      </c>
      <c r="G1043" s="16">
        <f t="shared" si="568"/>
        <v>2110.268</v>
      </c>
      <c r="H1043" s="13">
        <f t="shared" si="569"/>
        <v>6.3192447594333956</v>
      </c>
      <c r="I1043" s="16">
        <v>69.03</v>
      </c>
    </row>
    <row r="1044" spans="1:9" ht="15" x14ac:dyDescent="0.25">
      <c r="A1044" s="296" t="s">
        <v>1575</v>
      </c>
      <c r="B1044" s="16">
        <v>356.75599999999997</v>
      </c>
      <c r="C1044" s="16">
        <v>191.374</v>
      </c>
      <c r="D1044" s="16">
        <v>1890.8109999999999</v>
      </c>
      <c r="E1044" s="16">
        <v>1919.9190000000001</v>
      </c>
      <c r="F1044" s="16">
        <f t="shared" ref="F1044" si="570">+B1044+D1044</f>
        <v>2247.567</v>
      </c>
      <c r="G1044" s="16">
        <f t="shared" ref="G1044" si="571">+C1044+E1044</f>
        <v>2111.2930000000001</v>
      </c>
      <c r="H1044" s="13">
        <f t="shared" ref="H1044" si="572">+(F1044/G1044-1)*100</f>
        <v>6.4545281019735334</v>
      </c>
      <c r="I1044" s="16">
        <v>69</v>
      </c>
    </row>
    <row r="1045" spans="1:9" ht="15" x14ac:dyDescent="0.25">
      <c r="A1045" s="338" t="s">
        <v>1578</v>
      </c>
      <c r="B1045" s="16">
        <v>286.87599999999998</v>
      </c>
      <c r="C1045" s="16">
        <v>166.613</v>
      </c>
      <c r="D1045" s="16">
        <v>1963.5239999999999</v>
      </c>
      <c r="E1045" s="16">
        <v>1945.0530000000001</v>
      </c>
      <c r="F1045" s="16">
        <f t="shared" ref="F1045" si="573">+B1045+D1045</f>
        <v>2250.3999999999996</v>
      </c>
      <c r="G1045" s="16">
        <f t="shared" ref="G1045" si="574">+C1045+E1045</f>
        <v>2111.6660000000002</v>
      </c>
      <c r="H1045" s="13">
        <f t="shared" ref="H1045" si="575">+(F1045/G1045-1)*100</f>
        <v>6.5698836842568609</v>
      </c>
      <c r="I1045" s="16">
        <v>69</v>
      </c>
    </row>
    <row r="1046" spans="1:9" ht="15" x14ac:dyDescent="0.25">
      <c r="A1046" s="296" t="s">
        <v>1579</v>
      </c>
      <c r="B1046" s="16">
        <v>350.351</v>
      </c>
      <c r="C1046" s="16">
        <v>35.055</v>
      </c>
      <c r="D1046" s="16">
        <v>1998.3330000000001</v>
      </c>
      <c r="E1046" s="16">
        <v>2079.9679999999998</v>
      </c>
      <c r="F1046" s="16">
        <f t="shared" ref="F1046" si="576">+B1046+D1046</f>
        <v>2348.6840000000002</v>
      </c>
      <c r="G1046" s="16">
        <f t="shared" ref="G1046" si="577">+C1046+E1046</f>
        <v>2115.0229999999997</v>
      </c>
      <c r="H1046" s="13">
        <f t="shared" ref="H1046" si="578">+(F1046/G1046-1)*100</f>
        <v>11.047681278170529</v>
      </c>
      <c r="I1046" s="16">
        <v>69</v>
      </c>
    </row>
    <row r="1047" spans="1:9" ht="15" x14ac:dyDescent="0.25">
      <c r="A1047" s="342" t="s">
        <v>1580</v>
      </c>
      <c r="B1047" s="16">
        <v>104.904</v>
      </c>
      <c r="C1047" s="16">
        <v>35.055</v>
      </c>
      <c r="D1047" s="16">
        <v>2072.2269999999999</v>
      </c>
      <c r="E1047" s="16">
        <v>2079.9679999999998</v>
      </c>
      <c r="F1047" s="16">
        <f t="shared" ref="F1047" si="579">+B1047+D1047</f>
        <v>2177.1309999999999</v>
      </c>
      <c r="G1047" s="16">
        <f t="shared" ref="G1047" si="580">+C1047+E1047</f>
        <v>2115.0229999999997</v>
      </c>
      <c r="H1047" s="13">
        <f t="shared" ref="H1047:H1048" si="581">+(F1047/G1047-1)*100</f>
        <v>2.9365165296074913</v>
      </c>
      <c r="I1047" s="16">
        <v>321.09699999999998</v>
      </c>
    </row>
    <row r="1048" spans="1:9" ht="15" x14ac:dyDescent="0.25">
      <c r="A1048" s="296" t="s">
        <v>1581</v>
      </c>
      <c r="B1048" s="16">
        <v>0</v>
      </c>
      <c r="C1048" s="16">
        <v>35.055</v>
      </c>
      <c r="D1048" s="16">
        <v>2072.2269999999999</v>
      </c>
      <c r="E1048" s="16">
        <v>2079.9679999999998</v>
      </c>
      <c r="F1048" s="16">
        <f t="shared" ref="F1048" si="582">+B1048+D1048</f>
        <v>2072.2269999999999</v>
      </c>
      <c r="G1048" s="16">
        <f t="shared" ref="G1048" si="583">+C1048+E1048</f>
        <v>2115.0229999999997</v>
      </c>
      <c r="H1048" s="13">
        <f t="shared" si="581"/>
        <v>-2.0234295324447982</v>
      </c>
      <c r="I1048" s="16">
        <v>424.714</v>
      </c>
    </row>
    <row r="1049" spans="1:9" ht="15" x14ac:dyDescent="0.25">
      <c r="A1049" s="301" t="s">
        <v>1617</v>
      </c>
      <c r="B1049" s="16">
        <v>0</v>
      </c>
      <c r="C1049" s="16">
        <v>0.56499999999999995</v>
      </c>
      <c r="D1049" s="16">
        <v>2072.2269999999999</v>
      </c>
      <c r="E1049" s="16">
        <v>2115.4929999999999</v>
      </c>
      <c r="F1049" s="16">
        <f t="shared" ref="F1049:F1050" si="584">+B1049+D1049</f>
        <v>2072.2269999999999</v>
      </c>
      <c r="G1049" s="16">
        <f t="shared" ref="G1049:G1050" si="585">+C1049+E1049</f>
        <v>2116.058</v>
      </c>
      <c r="H1049" s="13">
        <f t="shared" ref="H1049:H1052" si="586">+(F1049/G1049-1)*100</f>
        <v>-2.0713515414038763</v>
      </c>
    </row>
    <row r="1050" spans="1:9" ht="15" x14ac:dyDescent="0.25">
      <c r="A1050" s="331">
        <v>46177</v>
      </c>
      <c r="B1050" s="16">
        <v>495.745</v>
      </c>
      <c r="C1050" s="16">
        <v>483.14100000000002</v>
      </c>
      <c r="D1050">
        <v>0</v>
      </c>
      <c r="E1050">
        <v>0</v>
      </c>
      <c r="F1050" s="16">
        <f t="shared" si="584"/>
        <v>495.745</v>
      </c>
      <c r="G1050" s="16">
        <f t="shared" si="585"/>
        <v>483.14100000000002</v>
      </c>
      <c r="H1050" s="13">
        <f t="shared" si="586"/>
        <v>2.6087622453900616</v>
      </c>
    </row>
    <row r="1051" spans="1:9" ht="15" x14ac:dyDescent="0.25">
      <c r="A1051" s="301" t="s">
        <v>1623</v>
      </c>
      <c r="B1051" s="16">
        <v>663.11</v>
      </c>
      <c r="C1051" s="16">
        <v>511.92099999999999</v>
      </c>
      <c r="D1051" s="16">
        <v>0</v>
      </c>
      <c r="E1051" s="16">
        <v>0.02</v>
      </c>
      <c r="F1051" s="16">
        <f t="shared" ref="F1051" si="587">+B1051+D1051</f>
        <v>663.11</v>
      </c>
      <c r="G1051" s="16">
        <f t="shared" ref="G1051" si="588">+C1051+E1051</f>
        <v>511.94099999999997</v>
      </c>
      <c r="H1051" s="13">
        <f t="shared" si="586"/>
        <v>29.528598022037713</v>
      </c>
    </row>
    <row r="1052" spans="1:9" ht="15" x14ac:dyDescent="0.25">
      <c r="A1052" s="296" t="s">
        <v>1624</v>
      </c>
      <c r="B1052" s="16">
        <v>653.09</v>
      </c>
      <c r="C1052" s="16">
        <v>525.38599999999997</v>
      </c>
      <c r="D1052" s="16">
        <v>128.75800000000001</v>
      </c>
      <c r="E1052" s="16">
        <v>80.188999999999993</v>
      </c>
      <c r="F1052" s="16">
        <f t="shared" ref="F1052" si="589">+B1052+D1052</f>
        <v>781.84800000000007</v>
      </c>
      <c r="G1052" s="16">
        <f t="shared" ref="G1052" si="590">+C1052+E1052</f>
        <v>605.57499999999993</v>
      </c>
      <c r="H1052" s="13">
        <f t="shared" si="586"/>
        <v>29.108368079924073</v>
      </c>
    </row>
    <row r="1053" spans="1:9" ht="15" x14ac:dyDescent="0.25">
      <c r="A1053" s="296" t="s">
        <v>1627</v>
      </c>
      <c r="B1053" s="16">
        <v>610.09100000000001</v>
      </c>
      <c r="C1053" s="16">
        <v>511.31599999999997</v>
      </c>
      <c r="D1053" s="16">
        <v>172.44300000000001</v>
      </c>
      <c r="E1053" s="16">
        <v>94.680999999999997</v>
      </c>
      <c r="F1053" s="16">
        <f t="shared" ref="F1053" si="591">+B1053+D1053</f>
        <v>782.53399999999999</v>
      </c>
      <c r="G1053" s="16">
        <f t="shared" ref="G1053" si="592">+C1053+E1053</f>
        <v>605.99699999999996</v>
      </c>
      <c r="H1053" s="13">
        <f t="shared" ref="H1053" si="593">+(F1053/G1053-1)*100</f>
        <v>29.131662367965518</v>
      </c>
    </row>
    <row r="1054" spans="1:9" ht="15" x14ac:dyDescent="0.25">
      <c r="A1054" s="352" t="s">
        <v>1628</v>
      </c>
      <c r="B1054" s="16">
        <v>657.96100000000001</v>
      </c>
      <c r="C1054" s="16">
        <v>546.00900000000001</v>
      </c>
      <c r="D1054" s="16">
        <v>172.44300000000001</v>
      </c>
      <c r="E1054" s="16">
        <v>129.97300000000001</v>
      </c>
      <c r="F1054" s="16">
        <f t="shared" ref="F1054" si="594">+B1054+D1054</f>
        <v>830.404</v>
      </c>
      <c r="G1054" s="16">
        <f t="shared" ref="G1054" si="595">+C1054+E1054</f>
        <v>675.98199999999997</v>
      </c>
      <c r="H1054" s="13">
        <f t="shared" ref="H1054" si="596">+(F1054/G1054-1)*100</f>
        <v>22.844099399096439</v>
      </c>
    </row>
    <row r="1055" spans="1:9" ht="15" x14ac:dyDescent="0.25">
      <c r="A1055" s="296" t="s">
        <v>1632</v>
      </c>
      <c r="B1055" s="16" cm="1">
        <f t="array" ref="B1055">INDEX(Sheet1!$N:$N, MATCH(1, (Sheet1!$B:$B=Japan!$A$1) * (Sheet1!$C:$C=Japan!$A1055), 0))</f>
        <v>662.33199999999999</v>
      </c>
      <c r="C1055" s="16" cm="1">
        <f t="array" ref="C1055">INDEX(Sheet1!$U:$U, MATCH(1, (Sheet1!$B:$B=Japan!$A$1) * (Sheet1!$C:$C=Japan!$A1055), 0))</f>
        <v>560.05200000000002</v>
      </c>
      <c r="D1055" s="16" cm="1">
        <f t="array" ref="D1055">INDEX(Sheet1!$Q:$Q, MATCH(1, (Sheet1!$B:$B=Japan!$A$1) * (Sheet1!$C:$C=Japan!$A1055), 0))</f>
        <v>234.66399999999999</v>
      </c>
      <c r="E1055" s="16" cm="1">
        <f t="array" ref="E1055">INDEX(Sheet1!$T:$T, MATCH(1, (Sheet1!$B:$B=Japan!$A$1) * (Sheet1!$C:$C=Japan!$A1055), 0))</f>
        <v>165.071</v>
      </c>
      <c r="F1055" s="16">
        <f t="shared" ref="F1055" si="597">+B1055+D1055</f>
        <v>896.99599999999998</v>
      </c>
      <c r="G1055" s="16">
        <f t="shared" ref="G1055" si="598">+C1055+E1055</f>
        <v>725.12300000000005</v>
      </c>
      <c r="H1055" s="13">
        <f t="shared" ref="H1055" si="599">+(F1055/G1055-1)*100</f>
        <v>23.70259942106372</v>
      </c>
    </row>
    <row r="1056" spans="1:9" x14ac:dyDescent="0.25">
      <c r="A1056" s="332"/>
    </row>
    <row r="1057" spans="1:1" x14ac:dyDescent="0.25">
      <c r="A1057" s="332"/>
    </row>
    <row r="1058" spans="1:1" x14ac:dyDescent="0.25">
      <c r="A1058" s="332"/>
    </row>
    <row r="1059" spans="1:1" x14ac:dyDescent="0.25">
      <c r="A1059" s="332"/>
    </row>
    <row r="1060" spans="1:1" x14ac:dyDescent="0.25">
      <c r="A1060" s="332"/>
    </row>
    <row r="1061" spans="1:1" x14ac:dyDescent="0.25">
      <c r="A1061" s="332"/>
    </row>
    <row r="1062" spans="1:1" x14ac:dyDescent="0.25">
      <c r="A1062" s="332"/>
    </row>
    <row r="1063" spans="1:1" x14ac:dyDescent="0.25">
      <c r="A1063" s="332"/>
    </row>
    <row r="1064" spans="1:1" x14ac:dyDescent="0.25">
      <c r="A1064" s="332"/>
    </row>
  </sheetData>
  <mergeCells count="2">
    <mergeCell ref="D1:E1"/>
    <mergeCell ref="F1:G1"/>
  </mergeCells>
  <phoneticPr fontId="7" type="noConversion"/>
  <pageMargins left="0.75" right="0.75" top="1" bottom="1" header="0.5" footer="0.5"/>
  <pageSetup orientation="portrait" r:id="rId1"/>
  <headerFooter alignWithMargins="0"/>
  <ignoredErrors>
    <ignoredError sqref="H624:H642" evalError="1"/>
  </ignoredErrors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9">
    <tabColor indexed="46"/>
  </sheetPr>
  <dimension ref="A1:M65525"/>
  <sheetViews>
    <sheetView zoomScale="130" zoomScaleNormal="130" workbookViewId="0">
      <pane xSplit="1" ySplit="2" topLeftCell="B1044" activePane="bottomRight" state="frozen"/>
      <selection pane="topRight" activeCell="B1" sqref="B1"/>
      <selection pane="bottomLeft" activeCell="A3" sqref="A3"/>
      <selection pane="bottomRight" activeCell="A1055" sqref="A1055"/>
    </sheetView>
  </sheetViews>
  <sheetFormatPr defaultRowHeight="13.2" x14ac:dyDescent="0.25"/>
  <cols>
    <col min="1" max="1" width="29.88671875" customWidth="1"/>
    <col min="2" max="2" width="11.5546875" bestFit="1" customWidth="1"/>
    <col min="3" max="3" width="10.5546875" customWidth="1"/>
    <col min="4" max="4" width="11.33203125" customWidth="1"/>
    <col min="5" max="5" width="11.88671875" customWidth="1"/>
    <col min="6" max="6" width="10.5546875" customWidth="1"/>
    <col min="7" max="7" width="10.44140625" customWidth="1"/>
    <col min="8" max="8" width="10.88671875" customWidth="1"/>
  </cols>
  <sheetData>
    <row r="1" spans="1:9" ht="15.6" x14ac:dyDescent="0.3">
      <c r="A1" s="325" t="s">
        <v>1500</v>
      </c>
      <c r="B1" s="103" t="s">
        <v>608</v>
      </c>
      <c r="C1" s="103"/>
      <c r="D1" s="395" t="s">
        <v>609</v>
      </c>
      <c r="E1" s="396"/>
      <c r="F1" s="395" t="s">
        <v>610</v>
      </c>
      <c r="G1" s="396"/>
      <c r="H1" s="111"/>
      <c r="I1" s="35" t="s">
        <v>640</v>
      </c>
    </row>
    <row r="2" spans="1:9" ht="15.6" x14ac:dyDescent="0.3">
      <c r="A2" t="s">
        <v>648</v>
      </c>
      <c r="B2" s="104" t="s">
        <v>613</v>
      </c>
      <c r="C2" s="104" t="s">
        <v>614</v>
      </c>
      <c r="D2" s="107" t="s">
        <v>613</v>
      </c>
      <c r="E2" s="108" t="s">
        <v>614</v>
      </c>
      <c r="F2" s="107" t="s">
        <v>642</v>
      </c>
      <c r="G2" s="108" t="s">
        <v>614</v>
      </c>
      <c r="H2" s="105" t="s">
        <v>4</v>
      </c>
      <c r="I2" s="103" t="s">
        <v>643</v>
      </c>
    </row>
    <row r="3" spans="1:9" x14ac:dyDescent="0.25">
      <c r="A3" s="5">
        <f>Japan!A3</f>
        <v>38855</v>
      </c>
      <c r="B3">
        <v>73</v>
      </c>
      <c r="C3">
        <v>104.3</v>
      </c>
      <c r="D3">
        <v>1107.7</v>
      </c>
      <c r="E3">
        <v>1258.5</v>
      </c>
      <c r="F3" s="6">
        <f>+B3+D3</f>
        <v>1180.7</v>
      </c>
      <c r="G3" s="7">
        <f>+C3+E3</f>
        <v>1362.8</v>
      </c>
      <c r="H3" s="14">
        <f>+(F3/G3-1)*100</f>
        <v>-13.362195479894334</v>
      </c>
      <c r="I3">
        <v>46.1</v>
      </c>
    </row>
    <row r="4" spans="1:9" x14ac:dyDescent="0.25">
      <c r="A4" s="5">
        <f>Japan!A4</f>
        <v>38862</v>
      </c>
      <c r="B4">
        <v>51.5</v>
      </c>
      <c r="C4">
        <v>87.5</v>
      </c>
      <c r="D4">
        <v>1130.0999999999999</v>
      </c>
      <c r="E4">
        <v>1275.9000000000001</v>
      </c>
      <c r="F4" s="6">
        <f>+B4+D4</f>
        <v>1181.5999999999999</v>
      </c>
      <c r="G4" s="7">
        <f>+C4+E4</f>
        <v>1363.4</v>
      </c>
      <c r="H4" s="14">
        <f>+(F4/G4-1)*100</f>
        <v>-13.334311280621991</v>
      </c>
      <c r="I4">
        <v>90</v>
      </c>
    </row>
    <row r="5" spans="1:9" x14ac:dyDescent="0.25">
      <c r="A5" s="5">
        <f>+A4+7</f>
        <v>38869</v>
      </c>
      <c r="B5">
        <v>155.5</v>
      </c>
      <c r="C5">
        <v>162.1</v>
      </c>
      <c r="D5">
        <v>3.8</v>
      </c>
      <c r="E5">
        <v>0.3</v>
      </c>
      <c r="F5">
        <f t="shared" ref="F5:G7" si="0">+B5+D5</f>
        <v>159.30000000000001</v>
      </c>
      <c r="G5">
        <f t="shared" si="0"/>
        <v>162.4</v>
      </c>
      <c r="H5" s="13">
        <f t="shared" ref="H5:H38" si="1">+(F5/G5-1)*100</f>
        <v>-1.9088669950738879</v>
      </c>
    </row>
    <row r="6" spans="1:9" x14ac:dyDescent="0.25">
      <c r="A6" s="5">
        <f t="shared" ref="A6:A42" si="2">+A5+7</f>
        <v>38876</v>
      </c>
      <c r="B6">
        <v>131.9</v>
      </c>
      <c r="C6">
        <v>167.5</v>
      </c>
      <c r="D6">
        <v>44.1</v>
      </c>
      <c r="E6">
        <v>22.4</v>
      </c>
      <c r="F6">
        <f t="shared" si="0"/>
        <v>176</v>
      </c>
      <c r="G6">
        <f t="shared" si="0"/>
        <v>189.9</v>
      </c>
      <c r="H6" s="13">
        <f t="shared" si="1"/>
        <v>-7.3196419167983144</v>
      </c>
    </row>
    <row r="7" spans="1:9" x14ac:dyDescent="0.25">
      <c r="A7" s="5">
        <f t="shared" si="2"/>
        <v>38883</v>
      </c>
      <c r="B7">
        <v>158.9</v>
      </c>
      <c r="C7">
        <v>177.9</v>
      </c>
      <c r="D7">
        <v>56.4</v>
      </c>
      <c r="E7">
        <v>34.299999999999997</v>
      </c>
      <c r="F7">
        <f t="shared" si="0"/>
        <v>215.3</v>
      </c>
      <c r="G7">
        <f t="shared" si="0"/>
        <v>212.2</v>
      </c>
      <c r="H7" s="13">
        <f t="shared" si="1"/>
        <v>1.4608859566446863</v>
      </c>
    </row>
    <row r="8" spans="1:9" x14ac:dyDescent="0.25">
      <c r="A8" s="5">
        <f t="shared" si="2"/>
        <v>38890</v>
      </c>
      <c r="B8">
        <v>180.4</v>
      </c>
      <c r="C8">
        <v>141.4</v>
      </c>
      <c r="D8">
        <v>68.099999999999994</v>
      </c>
      <c r="E8">
        <v>82.1</v>
      </c>
      <c r="F8">
        <f t="shared" ref="F8:G38" si="3">+B8+D8</f>
        <v>248.5</v>
      </c>
      <c r="G8">
        <f t="shared" si="3"/>
        <v>223.5</v>
      </c>
      <c r="H8" s="13">
        <f t="shared" si="1"/>
        <v>11.185682326621915</v>
      </c>
    </row>
    <row r="9" spans="1:9" x14ac:dyDescent="0.25">
      <c r="A9" s="5">
        <f t="shared" si="2"/>
        <v>38897</v>
      </c>
      <c r="B9">
        <v>146.9</v>
      </c>
      <c r="C9">
        <v>157.19999999999999</v>
      </c>
      <c r="D9">
        <v>105.5</v>
      </c>
      <c r="E9">
        <v>103</v>
      </c>
      <c r="F9">
        <f t="shared" si="3"/>
        <v>252.4</v>
      </c>
      <c r="G9">
        <f t="shared" si="3"/>
        <v>260.2</v>
      </c>
      <c r="H9" s="20">
        <f t="shared" si="1"/>
        <v>-2.9976940814757769</v>
      </c>
    </row>
    <row r="10" spans="1:9" x14ac:dyDescent="0.25">
      <c r="A10" s="5">
        <f t="shared" si="2"/>
        <v>38904</v>
      </c>
      <c r="B10">
        <v>139</v>
      </c>
      <c r="C10">
        <v>180.7</v>
      </c>
      <c r="D10">
        <v>114.2</v>
      </c>
      <c r="E10">
        <v>103.2</v>
      </c>
      <c r="F10">
        <f t="shared" si="3"/>
        <v>253.2</v>
      </c>
      <c r="G10">
        <f t="shared" si="3"/>
        <v>283.89999999999998</v>
      </c>
      <c r="H10" s="20">
        <f t="shared" si="1"/>
        <v>-10.813666784078901</v>
      </c>
    </row>
    <row r="11" spans="1:9" x14ac:dyDescent="0.25">
      <c r="A11" s="5">
        <f t="shared" si="2"/>
        <v>38911</v>
      </c>
      <c r="B11">
        <v>138.30000000000001</v>
      </c>
      <c r="C11">
        <v>240.4</v>
      </c>
      <c r="D11">
        <v>114.9</v>
      </c>
      <c r="E11">
        <v>106.5</v>
      </c>
      <c r="F11">
        <f t="shared" si="3"/>
        <v>253.20000000000002</v>
      </c>
      <c r="G11">
        <f t="shared" si="3"/>
        <v>346.9</v>
      </c>
      <c r="H11" s="20">
        <f t="shared" si="1"/>
        <v>-27.010665897953288</v>
      </c>
    </row>
    <row r="12" spans="1:9" x14ac:dyDescent="0.25">
      <c r="A12" s="5">
        <f t="shared" si="2"/>
        <v>38918</v>
      </c>
      <c r="B12">
        <v>125.1</v>
      </c>
      <c r="C12">
        <v>196</v>
      </c>
      <c r="D12">
        <v>163.30000000000001</v>
      </c>
      <c r="E12">
        <v>151.6</v>
      </c>
      <c r="F12">
        <f t="shared" si="3"/>
        <v>288.39999999999998</v>
      </c>
      <c r="G12">
        <f t="shared" si="3"/>
        <v>347.6</v>
      </c>
      <c r="H12" s="20">
        <f t="shared" si="1"/>
        <v>-17.031070195627173</v>
      </c>
    </row>
    <row r="13" spans="1:9" x14ac:dyDescent="0.25">
      <c r="A13" s="5">
        <f t="shared" si="2"/>
        <v>38925</v>
      </c>
      <c r="B13">
        <v>144.69999999999999</v>
      </c>
      <c r="C13">
        <v>173.6</v>
      </c>
      <c r="D13">
        <v>189.1</v>
      </c>
      <c r="E13">
        <v>196.6</v>
      </c>
      <c r="F13">
        <f t="shared" si="3"/>
        <v>333.79999999999995</v>
      </c>
      <c r="G13">
        <f t="shared" si="3"/>
        <v>370.2</v>
      </c>
      <c r="H13" s="20">
        <f t="shared" si="1"/>
        <v>-9.832522960561862</v>
      </c>
    </row>
    <row r="14" spans="1:9" x14ac:dyDescent="0.25">
      <c r="A14" s="5">
        <f t="shared" si="2"/>
        <v>38932</v>
      </c>
      <c r="B14">
        <v>154.5</v>
      </c>
      <c r="C14">
        <v>194.4</v>
      </c>
      <c r="D14">
        <v>204.6</v>
      </c>
      <c r="E14">
        <v>222.6</v>
      </c>
      <c r="F14">
        <f t="shared" si="3"/>
        <v>359.1</v>
      </c>
      <c r="G14">
        <f t="shared" si="3"/>
        <v>417</v>
      </c>
      <c r="H14" s="20">
        <f t="shared" si="1"/>
        <v>-13.884892086330925</v>
      </c>
    </row>
    <row r="15" spans="1:9" x14ac:dyDescent="0.25">
      <c r="A15" s="5">
        <f t="shared" si="2"/>
        <v>38939</v>
      </c>
      <c r="B15">
        <v>212.1</v>
      </c>
      <c r="C15">
        <v>195.5</v>
      </c>
      <c r="D15">
        <v>246.9</v>
      </c>
      <c r="E15">
        <v>222.9</v>
      </c>
      <c r="F15">
        <f t="shared" si="3"/>
        <v>459</v>
      </c>
      <c r="G15">
        <f t="shared" si="3"/>
        <v>418.4</v>
      </c>
      <c r="H15" s="20">
        <f t="shared" si="1"/>
        <v>9.7036328871892952</v>
      </c>
    </row>
    <row r="16" spans="1:9" x14ac:dyDescent="0.25">
      <c r="A16" s="5">
        <f t="shared" si="2"/>
        <v>38946</v>
      </c>
      <c r="B16">
        <v>214.3</v>
      </c>
      <c r="C16">
        <v>196.5</v>
      </c>
      <c r="D16">
        <v>247.8</v>
      </c>
      <c r="E16">
        <v>222.9</v>
      </c>
      <c r="F16">
        <f t="shared" si="3"/>
        <v>462.1</v>
      </c>
      <c r="G16">
        <f t="shared" si="3"/>
        <v>419.4</v>
      </c>
      <c r="H16" s="20">
        <f t="shared" si="1"/>
        <v>10.18121125417264</v>
      </c>
    </row>
    <row r="17" spans="1:8" x14ac:dyDescent="0.25">
      <c r="A17" s="5">
        <f t="shared" si="2"/>
        <v>38953</v>
      </c>
      <c r="B17">
        <v>232.4</v>
      </c>
      <c r="C17">
        <v>184</v>
      </c>
      <c r="D17">
        <v>249.1</v>
      </c>
      <c r="E17">
        <v>245.4</v>
      </c>
      <c r="F17">
        <f t="shared" si="3"/>
        <v>481.5</v>
      </c>
      <c r="G17">
        <f t="shared" si="3"/>
        <v>429.4</v>
      </c>
      <c r="H17" s="20">
        <f t="shared" si="1"/>
        <v>12.133209129017231</v>
      </c>
    </row>
    <row r="18" spans="1:8" x14ac:dyDescent="0.25">
      <c r="A18" s="5">
        <f t="shared" si="2"/>
        <v>38960</v>
      </c>
      <c r="B18">
        <v>177.1</v>
      </c>
      <c r="C18">
        <v>224.8</v>
      </c>
      <c r="D18">
        <v>306.7</v>
      </c>
      <c r="E18">
        <v>245.8</v>
      </c>
      <c r="F18">
        <f t="shared" si="3"/>
        <v>483.79999999999995</v>
      </c>
      <c r="G18">
        <f t="shared" si="3"/>
        <v>470.6</v>
      </c>
      <c r="H18" s="20">
        <f t="shared" si="1"/>
        <v>2.8049298767530706</v>
      </c>
    </row>
    <row r="19" spans="1:8" x14ac:dyDescent="0.25">
      <c r="A19" s="5">
        <f t="shared" si="2"/>
        <v>38967</v>
      </c>
      <c r="B19">
        <v>201.1</v>
      </c>
      <c r="C19">
        <v>224.1</v>
      </c>
      <c r="D19">
        <v>307.10000000000002</v>
      </c>
      <c r="E19">
        <v>271.8</v>
      </c>
      <c r="F19">
        <f t="shared" si="3"/>
        <v>508.20000000000005</v>
      </c>
      <c r="G19">
        <f t="shared" si="3"/>
        <v>495.9</v>
      </c>
      <c r="H19" s="20">
        <f t="shared" si="1"/>
        <v>2.4803387779794406</v>
      </c>
    </row>
    <row r="20" spans="1:8" x14ac:dyDescent="0.25">
      <c r="A20" s="5">
        <f t="shared" si="2"/>
        <v>38974</v>
      </c>
      <c r="B20">
        <v>156.19999999999999</v>
      </c>
      <c r="C20">
        <v>182.7</v>
      </c>
      <c r="D20">
        <v>355.6</v>
      </c>
      <c r="E20">
        <v>337.2</v>
      </c>
      <c r="F20">
        <f t="shared" si="3"/>
        <v>511.8</v>
      </c>
      <c r="G20">
        <f t="shared" si="3"/>
        <v>519.9</v>
      </c>
      <c r="H20" s="20">
        <f t="shared" si="1"/>
        <v>-1.5579919215233606</v>
      </c>
    </row>
    <row r="21" spans="1:8" x14ac:dyDescent="0.25">
      <c r="A21" s="5">
        <f t="shared" si="2"/>
        <v>38981</v>
      </c>
      <c r="B21">
        <v>179</v>
      </c>
      <c r="C21">
        <v>184.2</v>
      </c>
      <c r="D21">
        <v>356.5</v>
      </c>
      <c r="E21">
        <v>360.3</v>
      </c>
      <c r="F21">
        <f t="shared" si="3"/>
        <v>535.5</v>
      </c>
      <c r="G21">
        <f t="shared" si="3"/>
        <v>544.5</v>
      </c>
      <c r="H21" s="20">
        <f t="shared" si="1"/>
        <v>-1.6528925619834656</v>
      </c>
    </row>
    <row r="22" spans="1:8" x14ac:dyDescent="0.25">
      <c r="A22" s="5">
        <f t="shared" si="2"/>
        <v>38988</v>
      </c>
      <c r="B22">
        <v>219.7</v>
      </c>
      <c r="C22">
        <v>160.5</v>
      </c>
      <c r="D22">
        <v>379.6</v>
      </c>
      <c r="E22">
        <v>385.8</v>
      </c>
      <c r="F22">
        <f t="shared" si="3"/>
        <v>599.29999999999995</v>
      </c>
      <c r="G22">
        <f t="shared" si="3"/>
        <v>546.29999999999995</v>
      </c>
      <c r="H22" s="20">
        <f t="shared" si="1"/>
        <v>9.7016291414973477</v>
      </c>
    </row>
    <row r="23" spans="1:8" x14ac:dyDescent="0.25">
      <c r="A23" s="5">
        <f t="shared" si="2"/>
        <v>38995</v>
      </c>
      <c r="B23">
        <v>197.6</v>
      </c>
      <c r="C23">
        <v>160.5</v>
      </c>
      <c r="D23">
        <v>402.5</v>
      </c>
      <c r="E23">
        <v>385.8</v>
      </c>
      <c r="F23">
        <f t="shared" si="3"/>
        <v>600.1</v>
      </c>
      <c r="G23">
        <f t="shared" si="3"/>
        <v>546.29999999999995</v>
      </c>
      <c r="H23" s="20">
        <f t="shared" si="1"/>
        <v>9.8480688266520353</v>
      </c>
    </row>
    <row r="24" spans="1:8" x14ac:dyDescent="0.25">
      <c r="A24" s="5">
        <f t="shared" si="2"/>
        <v>39002</v>
      </c>
      <c r="B24">
        <v>177.7</v>
      </c>
      <c r="C24">
        <v>175.9</v>
      </c>
      <c r="D24">
        <v>425.8</v>
      </c>
      <c r="E24">
        <v>408.6</v>
      </c>
      <c r="F24">
        <f t="shared" si="3"/>
        <v>603.5</v>
      </c>
      <c r="G24">
        <f t="shared" si="3"/>
        <v>584.5</v>
      </c>
      <c r="H24" s="20">
        <f t="shared" si="1"/>
        <v>3.2506415739948613</v>
      </c>
    </row>
    <row r="25" spans="1:8" x14ac:dyDescent="0.25">
      <c r="A25" s="5">
        <f t="shared" si="2"/>
        <v>39009</v>
      </c>
      <c r="B25">
        <v>157.1</v>
      </c>
      <c r="C25">
        <v>183.9</v>
      </c>
      <c r="D25">
        <v>470.8</v>
      </c>
      <c r="E25">
        <v>430.1</v>
      </c>
      <c r="F25">
        <f t="shared" si="3"/>
        <v>627.9</v>
      </c>
      <c r="G25">
        <f t="shared" si="3"/>
        <v>614</v>
      </c>
      <c r="H25" s="20">
        <f t="shared" si="1"/>
        <v>2.2638436482084634</v>
      </c>
    </row>
    <row r="26" spans="1:8" x14ac:dyDescent="0.25">
      <c r="A26" s="5">
        <f t="shared" si="2"/>
        <v>39016</v>
      </c>
      <c r="B26">
        <v>179.6</v>
      </c>
      <c r="C26">
        <v>185.3</v>
      </c>
      <c r="D26">
        <v>496.3</v>
      </c>
      <c r="E26">
        <v>455.5</v>
      </c>
      <c r="F26">
        <f t="shared" si="3"/>
        <v>675.9</v>
      </c>
      <c r="G26">
        <f t="shared" si="3"/>
        <v>640.79999999999995</v>
      </c>
      <c r="H26" s="20">
        <f t="shared" si="1"/>
        <v>5.47752808988764</v>
      </c>
    </row>
    <row r="27" spans="1:8" x14ac:dyDescent="0.25">
      <c r="A27" s="5">
        <f t="shared" si="2"/>
        <v>39023</v>
      </c>
      <c r="B27">
        <v>198.9</v>
      </c>
      <c r="C27">
        <v>193.3</v>
      </c>
      <c r="D27">
        <v>519.5</v>
      </c>
      <c r="E27">
        <v>466.7</v>
      </c>
      <c r="F27">
        <f t="shared" si="3"/>
        <v>718.4</v>
      </c>
      <c r="G27">
        <f t="shared" si="3"/>
        <v>660</v>
      </c>
      <c r="H27" s="20">
        <f t="shared" si="1"/>
        <v>8.8484848484848388</v>
      </c>
    </row>
    <row r="28" spans="1:8" x14ac:dyDescent="0.25">
      <c r="A28" s="5">
        <f t="shared" si="2"/>
        <v>39030</v>
      </c>
      <c r="B28">
        <v>200.5</v>
      </c>
      <c r="C28">
        <v>198.8</v>
      </c>
      <c r="D28">
        <v>519.79999999999995</v>
      </c>
      <c r="E28">
        <v>483.8</v>
      </c>
      <c r="F28">
        <f t="shared" si="3"/>
        <v>720.3</v>
      </c>
      <c r="G28">
        <f t="shared" si="3"/>
        <v>682.6</v>
      </c>
      <c r="H28" s="20">
        <f t="shared" si="1"/>
        <v>5.5230002929973487</v>
      </c>
    </row>
    <row r="29" spans="1:8" x14ac:dyDescent="0.25">
      <c r="A29" s="5">
        <f t="shared" si="2"/>
        <v>39037</v>
      </c>
      <c r="B29">
        <v>243.3</v>
      </c>
      <c r="C29">
        <v>168.3</v>
      </c>
      <c r="D29">
        <v>520.29999999999995</v>
      </c>
      <c r="E29">
        <v>530.1</v>
      </c>
      <c r="F29">
        <f t="shared" si="3"/>
        <v>763.59999999999991</v>
      </c>
      <c r="G29">
        <f t="shared" si="3"/>
        <v>698.40000000000009</v>
      </c>
      <c r="H29" s="20">
        <f t="shared" si="1"/>
        <v>9.3356242840778592</v>
      </c>
    </row>
    <row r="30" spans="1:8" x14ac:dyDescent="0.25">
      <c r="A30" s="5">
        <f t="shared" si="2"/>
        <v>39044</v>
      </c>
      <c r="B30">
        <v>258.60000000000002</v>
      </c>
      <c r="C30">
        <v>194.7</v>
      </c>
      <c r="D30">
        <v>545.1</v>
      </c>
      <c r="E30">
        <v>571.29999999999995</v>
      </c>
      <c r="F30">
        <f t="shared" si="3"/>
        <v>803.7</v>
      </c>
      <c r="G30">
        <f t="shared" si="3"/>
        <v>766</v>
      </c>
      <c r="H30" s="20">
        <f t="shared" si="1"/>
        <v>4.9216710182767631</v>
      </c>
    </row>
    <row r="31" spans="1:8" x14ac:dyDescent="0.25">
      <c r="A31" s="5">
        <f t="shared" si="2"/>
        <v>39051</v>
      </c>
      <c r="B31">
        <v>258.39999999999998</v>
      </c>
      <c r="C31">
        <v>194.4</v>
      </c>
      <c r="D31">
        <v>546.29999999999995</v>
      </c>
      <c r="E31">
        <v>571.5</v>
      </c>
      <c r="F31">
        <f t="shared" si="3"/>
        <v>804.69999999999993</v>
      </c>
      <c r="G31">
        <f t="shared" si="3"/>
        <v>765.9</v>
      </c>
      <c r="H31" s="20">
        <f t="shared" si="1"/>
        <v>5.0659355007180995</v>
      </c>
    </row>
    <row r="32" spans="1:8" x14ac:dyDescent="0.25">
      <c r="A32" s="5">
        <f t="shared" si="2"/>
        <v>39058</v>
      </c>
      <c r="B32">
        <v>171.1</v>
      </c>
      <c r="C32">
        <v>191.2</v>
      </c>
      <c r="D32">
        <v>636.79999999999995</v>
      </c>
      <c r="E32">
        <v>597.29999999999995</v>
      </c>
      <c r="F32">
        <f t="shared" si="3"/>
        <v>807.9</v>
      </c>
      <c r="G32">
        <f t="shared" si="3"/>
        <v>788.5</v>
      </c>
      <c r="H32" s="20">
        <f t="shared" si="1"/>
        <v>2.460367786937212</v>
      </c>
    </row>
    <row r="33" spans="1:8" x14ac:dyDescent="0.25">
      <c r="A33" s="5">
        <f t="shared" si="2"/>
        <v>39065</v>
      </c>
      <c r="B33">
        <v>217.9</v>
      </c>
      <c r="C33">
        <v>171.7</v>
      </c>
      <c r="D33">
        <v>637.1</v>
      </c>
      <c r="E33">
        <v>642</v>
      </c>
      <c r="F33">
        <f t="shared" si="3"/>
        <v>855</v>
      </c>
      <c r="G33">
        <f t="shared" si="3"/>
        <v>813.7</v>
      </c>
      <c r="H33" s="20">
        <f t="shared" si="1"/>
        <v>5.0755806808405968</v>
      </c>
    </row>
    <row r="34" spans="1:8" x14ac:dyDescent="0.25">
      <c r="A34" s="5">
        <f t="shared" si="2"/>
        <v>39072</v>
      </c>
      <c r="B34">
        <v>194.9</v>
      </c>
      <c r="C34">
        <v>171.7</v>
      </c>
      <c r="D34">
        <v>659.6</v>
      </c>
      <c r="E34">
        <v>642</v>
      </c>
      <c r="F34">
        <f t="shared" si="3"/>
        <v>854.5</v>
      </c>
      <c r="G34">
        <f t="shared" si="3"/>
        <v>813.7</v>
      </c>
      <c r="H34" s="20">
        <f t="shared" si="1"/>
        <v>5.0141329728401018</v>
      </c>
    </row>
    <row r="35" spans="1:8" x14ac:dyDescent="0.25">
      <c r="A35" s="5">
        <f t="shared" si="2"/>
        <v>39079</v>
      </c>
      <c r="B35">
        <v>194.9</v>
      </c>
      <c r="C35">
        <v>185.4</v>
      </c>
      <c r="D35">
        <v>659.6</v>
      </c>
      <c r="E35">
        <v>650</v>
      </c>
      <c r="F35">
        <f t="shared" si="3"/>
        <v>854.5</v>
      </c>
      <c r="G35">
        <f t="shared" si="3"/>
        <v>835.4</v>
      </c>
      <c r="H35" s="20">
        <f t="shared" si="1"/>
        <v>2.2863299018434313</v>
      </c>
    </row>
    <row r="36" spans="1:8" x14ac:dyDescent="0.25">
      <c r="A36" s="5">
        <f t="shared" si="2"/>
        <v>39086</v>
      </c>
      <c r="B36">
        <v>149.5</v>
      </c>
      <c r="C36">
        <v>161.30000000000001</v>
      </c>
      <c r="D36">
        <v>706.2</v>
      </c>
      <c r="E36">
        <v>680.9</v>
      </c>
      <c r="F36">
        <f t="shared" si="3"/>
        <v>855.7</v>
      </c>
      <c r="G36">
        <f t="shared" si="3"/>
        <v>842.2</v>
      </c>
      <c r="H36" s="20">
        <f t="shared" si="1"/>
        <v>1.6029446687247706</v>
      </c>
    </row>
    <row r="37" spans="1:8" x14ac:dyDescent="0.25">
      <c r="A37" s="5">
        <f t="shared" si="2"/>
        <v>39093</v>
      </c>
      <c r="B37">
        <v>196.7</v>
      </c>
      <c r="C37">
        <v>176.4</v>
      </c>
      <c r="D37">
        <v>751.6</v>
      </c>
      <c r="E37">
        <v>681.4</v>
      </c>
      <c r="F37">
        <f t="shared" si="3"/>
        <v>948.3</v>
      </c>
      <c r="G37">
        <f t="shared" si="3"/>
        <v>857.8</v>
      </c>
      <c r="H37" s="20">
        <f t="shared" si="1"/>
        <v>10.550244812310572</v>
      </c>
    </row>
    <row r="38" spans="1:8" x14ac:dyDescent="0.25">
      <c r="A38" s="5">
        <f t="shared" si="2"/>
        <v>39100</v>
      </c>
      <c r="B38">
        <v>196.7</v>
      </c>
      <c r="C38">
        <v>146</v>
      </c>
      <c r="D38">
        <v>751.6</v>
      </c>
      <c r="E38">
        <v>737.1</v>
      </c>
      <c r="F38">
        <f t="shared" si="3"/>
        <v>948.3</v>
      </c>
      <c r="G38">
        <f t="shared" si="3"/>
        <v>883.1</v>
      </c>
      <c r="H38" s="20">
        <f t="shared" si="1"/>
        <v>7.3830823236326504</v>
      </c>
    </row>
    <row r="39" spans="1:8" x14ac:dyDescent="0.25">
      <c r="A39" s="5">
        <f t="shared" si="2"/>
        <v>39107</v>
      </c>
      <c r="B39">
        <v>175.8</v>
      </c>
      <c r="C39">
        <v>206.6</v>
      </c>
      <c r="D39">
        <v>774.5</v>
      </c>
      <c r="E39">
        <v>758</v>
      </c>
      <c r="F39">
        <f t="shared" ref="F39:G41" si="4">+B39+D39</f>
        <v>950.3</v>
      </c>
      <c r="G39">
        <f t="shared" si="4"/>
        <v>964.6</v>
      </c>
      <c r="H39" s="20">
        <f t="shared" ref="H39:H44" si="5">+(F39/G39-1)*100</f>
        <v>-1.482479784366586</v>
      </c>
    </row>
    <row r="40" spans="1:8" x14ac:dyDescent="0.25">
      <c r="A40" s="5">
        <f t="shared" si="2"/>
        <v>39114</v>
      </c>
      <c r="B40">
        <v>197</v>
      </c>
      <c r="C40">
        <v>161.5</v>
      </c>
      <c r="D40">
        <v>774.8</v>
      </c>
      <c r="E40">
        <v>806.5</v>
      </c>
      <c r="F40">
        <f t="shared" si="4"/>
        <v>971.8</v>
      </c>
      <c r="G40">
        <f t="shared" si="4"/>
        <v>968</v>
      </c>
      <c r="H40" s="20">
        <f t="shared" si="5"/>
        <v>0.39256198347106253</v>
      </c>
    </row>
    <row r="41" spans="1:8" x14ac:dyDescent="0.25">
      <c r="A41" s="5">
        <f t="shared" si="2"/>
        <v>39121</v>
      </c>
      <c r="B41">
        <v>180.6</v>
      </c>
      <c r="C41">
        <v>158.6</v>
      </c>
      <c r="D41">
        <v>793.5</v>
      </c>
      <c r="E41">
        <v>829.2</v>
      </c>
      <c r="F41">
        <f t="shared" si="4"/>
        <v>974.1</v>
      </c>
      <c r="G41">
        <f t="shared" si="4"/>
        <v>987.80000000000007</v>
      </c>
      <c r="H41" s="20">
        <f t="shared" si="5"/>
        <v>-1.3869204292366932</v>
      </c>
    </row>
    <row r="42" spans="1:8" x14ac:dyDescent="0.25">
      <c r="A42" s="5">
        <f t="shared" si="2"/>
        <v>39128</v>
      </c>
      <c r="B42">
        <v>156.5</v>
      </c>
      <c r="C42">
        <v>203.3</v>
      </c>
      <c r="D42">
        <v>818.5</v>
      </c>
      <c r="E42">
        <v>829.7</v>
      </c>
      <c r="F42">
        <f t="shared" ref="F42:G44" si="6">+B42+D42</f>
        <v>975</v>
      </c>
      <c r="G42">
        <f t="shared" si="6"/>
        <v>1033</v>
      </c>
      <c r="H42" s="20">
        <f t="shared" si="5"/>
        <v>-5.6147144240077491</v>
      </c>
    </row>
    <row r="43" spans="1:8" x14ac:dyDescent="0.25">
      <c r="A43" s="5">
        <f t="shared" ref="A43:A269" si="7">+A42+7</f>
        <v>39135</v>
      </c>
      <c r="B43">
        <v>156.6</v>
      </c>
      <c r="C43">
        <v>181.6</v>
      </c>
      <c r="D43">
        <v>818.3</v>
      </c>
      <c r="E43">
        <v>876.8</v>
      </c>
      <c r="F43">
        <f t="shared" si="6"/>
        <v>974.9</v>
      </c>
      <c r="G43">
        <f t="shared" si="6"/>
        <v>1058.3999999999999</v>
      </c>
      <c r="H43" s="20">
        <f t="shared" si="5"/>
        <v>-7.8892668178382364</v>
      </c>
    </row>
    <row r="44" spans="1:8" x14ac:dyDescent="0.25">
      <c r="A44" s="5">
        <f t="shared" si="7"/>
        <v>39142</v>
      </c>
      <c r="B44">
        <v>116.6</v>
      </c>
      <c r="C44">
        <v>160.1</v>
      </c>
      <c r="D44">
        <v>885.3</v>
      </c>
      <c r="E44">
        <v>898.3</v>
      </c>
      <c r="F44">
        <f t="shared" si="6"/>
        <v>1001.9</v>
      </c>
      <c r="G44">
        <f t="shared" si="6"/>
        <v>1058.3999999999999</v>
      </c>
      <c r="H44" s="20">
        <f t="shared" si="5"/>
        <v>-5.3382464096749738</v>
      </c>
    </row>
    <row r="45" spans="1:8" x14ac:dyDescent="0.25">
      <c r="A45" s="5">
        <f t="shared" si="7"/>
        <v>39149</v>
      </c>
      <c r="B45">
        <v>135.30000000000001</v>
      </c>
      <c r="C45">
        <v>151.4</v>
      </c>
      <c r="D45">
        <v>908.2</v>
      </c>
      <c r="E45">
        <v>907.3</v>
      </c>
      <c r="F45">
        <f t="shared" ref="F45:G49" si="8">+B45+D45</f>
        <v>1043.5</v>
      </c>
      <c r="G45">
        <f t="shared" si="8"/>
        <v>1058.7</v>
      </c>
      <c r="H45" s="20">
        <f t="shared" ref="H45:H50" si="9">+(F45/G45-1)*100</f>
        <v>-1.4357230565788304</v>
      </c>
    </row>
    <row r="46" spans="1:8" x14ac:dyDescent="0.25">
      <c r="A46" s="5">
        <f t="shared" si="7"/>
        <v>39156</v>
      </c>
      <c r="B46">
        <v>225.5</v>
      </c>
      <c r="C46">
        <v>154.80000000000001</v>
      </c>
      <c r="D46">
        <v>908.2</v>
      </c>
      <c r="E46">
        <v>928.8</v>
      </c>
      <c r="F46">
        <f t="shared" si="8"/>
        <v>1133.7</v>
      </c>
      <c r="G46">
        <f t="shared" si="8"/>
        <v>1083.5999999999999</v>
      </c>
      <c r="H46" s="20">
        <f t="shared" si="9"/>
        <v>4.6234772978959171</v>
      </c>
    </row>
    <row r="47" spans="1:8" x14ac:dyDescent="0.25">
      <c r="A47" s="5">
        <f t="shared" si="7"/>
        <v>39163</v>
      </c>
      <c r="B47">
        <v>224.1</v>
      </c>
      <c r="C47">
        <v>188</v>
      </c>
      <c r="D47">
        <v>933.4</v>
      </c>
      <c r="E47">
        <v>949.7</v>
      </c>
      <c r="F47">
        <f t="shared" si="8"/>
        <v>1157.5</v>
      </c>
      <c r="G47">
        <f t="shared" si="8"/>
        <v>1137.7</v>
      </c>
      <c r="H47" s="20">
        <f t="shared" si="9"/>
        <v>1.7403533444668939</v>
      </c>
    </row>
    <row r="48" spans="1:8" x14ac:dyDescent="0.25">
      <c r="A48" s="5">
        <f t="shared" si="7"/>
        <v>39170</v>
      </c>
      <c r="B48">
        <v>221.1</v>
      </c>
      <c r="C48">
        <v>198</v>
      </c>
      <c r="D48">
        <v>958.2</v>
      </c>
      <c r="E48">
        <v>972.5</v>
      </c>
      <c r="F48">
        <f t="shared" si="8"/>
        <v>1179.3</v>
      </c>
      <c r="G48">
        <f t="shared" si="8"/>
        <v>1170.5</v>
      </c>
      <c r="H48" s="20">
        <f t="shared" si="9"/>
        <v>0.75181546347713457</v>
      </c>
    </row>
    <row r="49" spans="1:9" x14ac:dyDescent="0.25">
      <c r="A49" s="5">
        <f t="shared" si="7"/>
        <v>39177</v>
      </c>
      <c r="B49">
        <v>199.1</v>
      </c>
      <c r="C49">
        <v>197.4</v>
      </c>
      <c r="D49">
        <v>981.1</v>
      </c>
      <c r="E49">
        <v>973</v>
      </c>
      <c r="F49">
        <f t="shared" si="8"/>
        <v>1180.2</v>
      </c>
      <c r="G49">
        <f t="shared" si="8"/>
        <v>1170.4000000000001</v>
      </c>
      <c r="H49" s="20">
        <f t="shared" si="9"/>
        <v>0.83732057416268102</v>
      </c>
    </row>
    <row r="50" spans="1:9" x14ac:dyDescent="0.25">
      <c r="A50" s="5">
        <f t="shared" si="7"/>
        <v>39184</v>
      </c>
      <c r="B50">
        <v>133.80000000000001</v>
      </c>
      <c r="C50">
        <v>197.4</v>
      </c>
      <c r="D50">
        <v>1051.3</v>
      </c>
      <c r="E50">
        <v>973</v>
      </c>
      <c r="F50">
        <f t="shared" ref="F50:G52" si="10">+B50+D50</f>
        <v>1185.0999999999999</v>
      </c>
      <c r="G50">
        <f t="shared" si="10"/>
        <v>1170.4000000000001</v>
      </c>
      <c r="H50" s="20">
        <f t="shared" si="9"/>
        <v>1.2559808612440104</v>
      </c>
    </row>
    <row r="51" spans="1:9" x14ac:dyDescent="0.25">
      <c r="A51" s="5">
        <f t="shared" si="7"/>
        <v>39191</v>
      </c>
      <c r="B51">
        <v>133</v>
      </c>
      <c r="C51">
        <v>155.19999999999999</v>
      </c>
      <c r="D51">
        <v>1051.9000000000001</v>
      </c>
      <c r="E51">
        <v>1019.3</v>
      </c>
      <c r="F51">
        <f t="shared" si="10"/>
        <v>1184.9000000000001</v>
      </c>
      <c r="G51">
        <f t="shared" si="10"/>
        <v>1174.5</v>
      </c>
      <c r="H51" s="20">
        <f t="shared" ref="H51:H57" si="11">+(F51/G51-1)*100</f>
        <v>0.88548318433376849</v>
      </c>
    </row>
    <row r="52" spans="1:9" x14ac:dyDescent="0.25">
      <c r="A52" s="5">
        <f t="shared" si="7"/>
        <v>39198</v>
      </c>
      <c r="B52">
        <v>155.30000000000001</v>
      </c>
      <c r="C52">
        <v>129.9</v>
      </c>
      <c r="D52">
        <v>1052.0999999999999</v>
      </c>
      <c r="E52">
        <v>1045.4000000000001</v>
      </c>
      <c r="F52">
        <f t="shared" si="10"/>
        <v>1207.3999999999999</v>
      </c>
      <c r="G52">
        <f t="shared" si="10"/>
        <v>1175.3000000000002</v>
      </c>
      <c r="H52" s="20">
        <f t="shared" si="11"/>
        <v>2.7312175614736312</v>
      </c>
    </row>
    <row r="53" spans="1:9" x14ac:dyDescent="0.25">
      <c r="A53" s="5">
        <f t="shared" si="7"/>
        <v>39205</v>
      </c>
      <c r="B53">
        <v>111.6</v>
      </c>
      <c r="C53">
        <v>107.6</v>
      </c>
      <c r="D53">
        <v>1098.9000000000001</v>
      </c>
      <c r="E53">
        <v>1069.0999999999999</v>
      </c>
      <c r="F53">
        <f t="shared" ref="F53:G55" si="12">+B53+D53</f>
        <v>1210.5</v>
      </c>
      <c r="G53">
        <f t="shared" si="12"/>
        <v>1176.6999999999998</v>
      </c>
      <c r="H53" s="20">
        <f t="shared" si="11"/>
        <v>2.8724398742245416</v>
      </c>
      <c r="I53">
        <v>21.8</v>
      </c>
    </row>
    <row r="54" spans="1:9" x14ac:dyDescent="0.25">
      <c r="A54" s="5">
        <f t="shared" si="7"/>
        <v>39212</v>
      </c>
      <c r="B54">
        <v>94.4</v>
      </c>
      <c r="C54">
        <v>86</v>
      </c>
      <c r="D54">
        <v>1117.9000000000001</v>
      </c>
      <c r="E54">
        <v>1092</v>
      </c>
      <c r="F54">
        <f t="shared" si="12"/>
        <v>1212.3000000000002</v>
      </c>
      <c r="G54">
        <f t="shared" si="12"/>
        <v>1178</v>
      </c>
      <c r="H54" s="20">
        <f t="shared" si="11"/>
        <v>2.9117147707979685</v>
      </c>
      <c r="I54">
        <v>22.3</v>
      </c>
    </row>
    <row r="55" spans="1:9" x14ac:dyDescent="0.25">
      <c r="A55" s="5">
        <f t="shared" si="7"/>
        <v>39219</v>
      </c>
      <c r="B55">
        <v>45.9</v>
      </c>
      <c r="C55">
        <v>73</v>
      </c>
      <c r="D55">
        <v>1144.8</v>
      </c>
      <c r="E55">
        <v>1107.7</v>
      </c>
      <c r="F55">
        <f t="shared" si="12"/>
        <v>1190.7</v>
      </c>
      <c r="G55">
        <f t="shared" si="12"/>
        <v>1180.7</v>
      </c>
      <c r="H55" s="20">
        <f t="shared" si="11"/>
        <v>0.84695519607012049</v>
      </c>
      <c r="I55">
        <v>64.2</v>
      </c>
    </row>
    <row r="56" spans="1:9" x14ac:dyDescent="0.25">
      <c r="A56" s="5">
        <f t="shared" si="7"/>
        <v>39226</v>
      </c>
      <c r="B56">
        <v>47.3</v>
      </c>
      <c r="C56">
        <v>51.5</v>
      </c>
      <c r="D56">
        <v>1145</v>
      </c>
      <c r="E56">
        <v>1130.0999999999999</v>
      </c>
      <c r="F56">
        <f>+B56+D56</f>
        <v>1192.3</v>
      </c>
      <c r="G56">
        <f>+C56+E56</f>
        <v>1181.5999999999999</v>
      </c>
      <c r="H56" s="20">
        <f t="shared" si="11"/>
        <v>0.90555179417739495</v>
      </c>
      <c r="I56">
        <v>91.5</v>
      </c>
    </row>
    <row r="57" spans="1:9" x14ac:dyDescent="0.25">
      <c r="A57" s="5">
        <f t="shared" si="7"/>
        <v>39233</v>
      </c>
      <c r="F57">
        <v>1191.4000000000001</v>
      </c>
      <c r="G57">
        <v>1142.5</v>
      </c>
      <c r="H57" s="20">
        <f t="shared" si="11"/>
        <v>4.2800875273523165</v>
      </c>
    </row>
    <row r="58" spans="1:9" x14ac:dyDescent="0.25">
      <c r="A58" s="5">
        <f t="shared" si="7"/>
        <v>39240</v>
      </c>
      <c r="B58">
        <v>118.2</v>
      </c>
      <c r="C58">
        <v>131.9</v>
      </c>
      <c r="D58">
        <v>0</v>
      </c>
      <c r="E58">
        <v>44.1</v>
      </c>
      <c r="F58">
        <f t="shared" ref="F58:G60" si="13">+B58+D58</f>
        <v>118.2</v>
      </c>
      <c r="G58">
        <f t="shared" si="13"/>
        <v>176</v>
      </c>
      <c r="H58" s="20">
        <f t="shared" ref="H58:H63" si="14">+(F58/G58-1)*100</f>
        <v>-32.840909090909086</v>
      </c>
    </row>
    <row r="59" spans="1:9" x14ac:dyDescent="0.25">
      <c r="A59" s="5">
        <f t="shared" si="7"/>
        <v>39247</v>
      </c>
      <c r="B59">
        <v>117</v>
      </c>
      <c r="C59">
        <v>158.9</v>
      </c>
      <c r="D59">
        <v>26.6</v>
      </c>
      <c r="E59">
        <v>56.4</v>
      </c>
      <c r="F59">
        <f t="shared" si="13"/>
        <v>143.6</v>
      </c>
      <c r="G59">
        <f t="shared" si="13"/>
        <v>215.3</v>
      </c>
      <c r="H59" s="20">
        <f t="shared" si="14"/>
        <v>-33.302368787738047</v>
      </c>
    </row>
    <row r="60" spans="1:9" x14ac:dyDescent="0.25">
      <c r="A60" s="5">
        <f t="shared" si="7"/>
        <v>39254</v>
      </c>
      <c r="B60">
        <v>148.9</v>
      </c>
      <c r="C60">
        <v>180.4</v>
      </c>
      <c r="D60">
        <v>38.6</v>
      </c>
      <c r="E60">
        <v>68.099999999999994</v>
      </c>
      <c r="F60">
        <f t="shared" si="13"/>
        <v>187.5</v>
      </c>
      <c r="G60">
        <f t="shared" si="13"/>
        <v>248.5</v>
      </c>
      <c r="H60" s="20">
        <f t="shared" si="14"/>
        <v>-24.547283702213285</v>
      </c>
    </row>
    <row r="61" spans="1:9" x14ac:dyDescent="0.25">
      <c r="A61" s="5">
        <f t="shared" si="7"/>
        <v>39261</v>
      </c>
      <c r="B61">
        <v>139.6</v>
      </c>
      <c r="C61">
        <v>146.9</v>
      </c>
      <c r="D61">
        <v>50.8</v>
      </c>
      <c r="E61">
        <v>105.5</v>
      </c>
      <c r="F61">
        <f t="shared" ref="F61:G63" si="15">+B61+D61</f>
        <v>190.39999999999998</v>
      </c>
      <c r="G61">
        <f t="shared" si="15"/>
        <v>252.4</v>
      </c>
      <c r="H61" s="20">
        <f t="shared" si="14"/>
        <v>-24.564183835182263</v>
      </c>
    </row>
    <row r="62" spans="1:9" x14ac:dyDescent="0.25">
      <c r="A62" s="5">
        <f t="shared" si="7"/>
        <v>39268</v>
      </c>
      <c r="B62">
        <v>205.7</v>
      </c>
      <c r="C62">
        <v>139</v>
      </c>
      <c r="D62">
        <v>72.3</v>
      </c>
      <c r="E62">
        <v>114.2</v>
      </c>
      <c r="F62">
        <f t="shared" si="15"/>
        <v>278</v>
      </c>
      <c r="G62">
        <f t="shared" si="15"/>
        <v>253.2</v>
      </c>
      <c r="H62" s="20">
        <f t="shared" si="14"/>
        <v>9.7946287519747202</v>
      </c>
    </row>
    <row r="63" spans="1:9" x14ac:dyDescent="0.25">
      <c r="A63" s="5">
        <f t="shared" si="7"/>
        <v>39275</v>
      </c>
      <c r="B63">
        <v>183.2</v>
      </c>
      <c r="C63">
        <v>138.30000000000001</v>
      </c>
      <c r="D63">
        <v>95.3</v>
      </c>
      <c r="E63">
        <v>114.9</v>
      </c>
      <c r="F63">
        <f t="shared" si="15"/>
        <v>278.5</v>
      </c>
      <c r="G63">
        <f t="shared" si="15"/>
        <v>253.20000000000002</v>
      </c>
      <c r="H63" s="20">
        <f t="shared" si="14"/>
        <v>9.9921011058451636</v>
      </c>
    </row>
    <row r="64" spans="1:9" x14ac:dyDescent="0.25">
      <c r="A64" s="5">
        <f t="shared" si="7"/>
        <v>39282</v>
      </c>
      <c r="B64">
        <v>183.4</v>
      </c>
      <c r="C64">
        <v>125.1</v>
      </c>
      <c r="D64">
        <v>95.7</v>
      </c>
      <c r="E64">
        <v>163.30000000000001</v>
      </c>
      <c r="F64">
        <f t="shared" ref="F64:G66" si="16">+B64+D64</f>
        <v>279.10000000000002</v>
      </c>
      <c r="G64">
        <f t="shared" si="16"/>
        <v>288.39999999999998</v>
      </c>
      <c r="H64" s="20">
        <f t="shared" ref="H64:H69" si="17">+(F64/G64-1)*100</f>
        <v>-3.224687933425785</v>
      </c>
    </row>
    <row r="65" spans="1:8" x14ac:dyDescent="0.25">
      <c r="A65" s="5">
        <f t="shared" si="7"/>
        <v>39289</v>
      </c>
      <c r="B65">
        <v>158.9</v>
      </c>
      <c r="C65">
        <v>144.69999999999999</v>
      </c>
      <c r="D65">
        <v>119.9</v>
      </c>
      <c r="E65">
        <v>189.1</v>
      </c>
      <c r="F65">
        <f t="shared" si="16"/>
        <v>278.8</v>
      </c>
      <c r="G65">
        <f t="shared" si="16"/>
        <v>333.79999999999995</v>
      </c>
      <c r="H65" s="20">
        <f t="shared" si="17"/>
        <v>-16.476932294787282</v>
      </c>
    </row>
    <row r="66" spans="1:8" x14ac:dyDescent="0.25">
      <c r="A66" s="5">
        <f t="shared" si="7"/>
        <v>39296</v>
      </c>
      <c r="B66">
        <v>183.2</v>
      </c>
      <c r="C66">
        <v>154.5</v>
      </c>
      <c r="D66">
        <v>147.19999999999999</v>
      </c>
      <c r="E66">
        <v>204.6</v>
      </c>
      <c r="F66">
        <f t="shared" si="16"/>
        <v>330.4</v>
      </c>
      <c r="G66">
        <f t="shared" si="16"/>
        <v>359.1</v>
      </c>
      <c r="H66" s="20">
        <f t="shared" si="17"/>
        <v>-7.9922027290448501</v>
      </c>
    </row>
    <row r="67" spans="1:8" x14ac:dyDescent="0.25">
      <c r="A67" s="5">
        <f t="shared" si="7"/>
        <v>39303</v>
      </c>
      <c r="B67">
        <v>183</v>
      </c>
      <c r="C67">
        <v>212.1</v>
      </c>
      <c r="D67">
        <v>169.8</v>
      </c>
      <c r="E67">
        <v>246.9</v>
      </c>
      <c r="F67">
        <f>+B67+D67</f>
        <v>352.8</v>
      </c>
      <c r="G67">
        <f>+C67+E67</f>
        <v>459</v>
      </c>
      <c r="H67" s="20">
        <f t="shared" si="17"/>
        <v>-23.13725490196078</v>
      </c>
    </row>
    <row r="68" spans="1:8" x14ac:dyDescent="0.25">
      <c r="A68" s="5">
        <f t="shared" si="7"/>
        <v>39310</v>
      </c>
      <c r="B68">
        <v>178.9</v>
      </c>
      <c r="C68">
        <v>214.3</v>
      </c>
      <c r="D68">
        <v>219</v>
      </c>
      <c r="E68">
        <v>249.1</v>
      </c>
      <c r="F68">
        <v>377.8</v>
      </c>
      <c r="G68">
        <f t="shared" ref="G68:G73" si="18">+C68+E68</f>
        <v>463.4</v>
      </c>
      <c r="H68" s="20">
        <f t="shared" si="17"/>
        <v>-18.472162278808803</v>
      </c>
    </row>
    <row r="69" spans="1:8" x14ac:dyDescent="0.25">
      <c r="A69" s="5">
        <f t="shared" si="7"/>
        <v>39317</v>
      </c>
      <c r="B69">
        <v>157.4</v>
      </c>
      <c r="C69">
        <v>232.4</v>
      </c>
      <c r="D69">
        <v>243.6</v>
      </c>
      <c r="E69">
        <v>249.1</v>
      </c>
      <c r="F69">
        <f t="shared" ref="F69:F74" si="19">+B69+D69</f>
        <v>401</v>
      </c>
      <c r="G69">
        <f t="shared" si="18"/>
        <v>481.5</v>
      </c>
      <c r="H69" s="20">
        <f t="shared" si="17"/>
        <v>-16.718587746625126</v>
      </c>
    </row>
    <row r="70" spans="1:8" x14ac:dyDescent="0.25">
      <c r="A70" s="5">
        <f t="shared" si="7"/>
        <v>39324</v>
      </c>
      <c r="B70">
        <v>115.3</v>
      </c>
      <c r="C70">
        <v>177.1</v>
      </c>
      <c r="D70">
        <v>289.5</v>
      </c>
      <c r="E70">
        <v>306.7</v>
      </c>
      <c r="F70">
        <f t="shared" si="19"/>
        <v>404.8</v>
      </c>
      <c r="G70">
        <f t="shared" si="18"/>
        <v>483.79999999999995</v>
      </c>
      <c r="H70" s="20">
        <f t="shared" ref="H70:H75" si="20">+(F70/G70-1)*100</f>
        <v>-16.32906159570069</v>
      </c>
    </row>
    <row r="71" spans="1:8" x14ac:dyDescent="0.25">
      <c r="A71" s="5">
        <f t="shared" si="7"/>
        <v>39331</v>
      </c>
      <c r="B71">
        <v>202.7</v>
      </c>
      <c r="C71">
        <v>201.1</v>
      </c>
      <c r="D71">
        <v>290</v>
      </c>
      <c r="E71">
        <v>307.10000000000002</v>
      </c>
      <c r="F71">
        <f t="shared" si="19"/>
        <v>492.7</v>
      </c>
      <c r="G71">
        <f t="shared" si="18"/>
        <v>508.20000000000005</v>
      </c>
      <c r="H71" s="20">
        <f t="shared" si="20"/>
        <v>-3.0499803227076017</v>
      </c>
    </row>
    <row r="72" spans="1:8" x14ac:dyDescent="0.25">
      <c r="A72" s="5">
        <f t="shared" si="7"/>
        <v>39338</v>
      </c>
      <c r="B72">
        <v>236.9</v>
      </c>
      <c r="C72">
        <v>156.19999999999999</v>
      </c>
      <c r="D72">
        <v>290</v>
      </c>
      <c r="E72">
        <v>355.6</v>
      </c>
      <c r="F72">
        <f t="shared" si="19"/>
        <v>526.9</v>
      </c>
      <c r="G72">
        <f t="shared" si="18"/>
        <v>511.8</v>
      </c>
      <c r="H72" s="20">
        <f t="shared" si="20"/>
        <v>2.9503712387651371</v>
      </c>
    </row>
    <row r="73" spans="1:8" x14ac:dyDescent="0.25">
      <c r="A73" s="5">
        <f t="shared" si="7"/>
        <v>39345</v>
      </c>
      <c r="B73">
        <v>270.89999999999998</v>
      </c>
      <c r="C73">
        <v>179</v>
      </c>
      <c r="D73">
        <v>341.7</v>
      </c>
      <c r="E73">
        <v>356.5</v>
      </c>
      <c r="F73">
        <f t="shared" si="19"/>
        <v>612.59999999999991</v>
      </c>
      <c r="G73">
        <f t="shared" si="18"/>
        <v>535.5</v>
      </c>
      <c r="H73" s="20">
        <f t="shared" si="20"/>
        <v>14.39775910364145</v>
      </c>
    </row>
    <row r="74" spans="1:8" x14ac:dyDescent="0.25">
      <c r="A74" s="5">
        <f t="shared" si="7"/>
        <v>39352</v>
      </c>
      <c r="B74">
        <v>251.7</v>
      </c>
      <c r="C74">
        <v>219.7</v>
      </c>
      <c r="D74">
        <v>363.9</v>
      </c>
      <c r="E74">
        <v>379.6</v>
      </c>
      <c r="F74">
        <f t="shared" si="19"/>
        <v>615.59999999999991</v>
      </c>
      <c r="G74">
        <f t="shared" ref="G74:G79" si="21">+C74+E74</f>
        <v>599.29999999999995</v>
      </c>
      <c r="H74" s="20">
        <f t="shared" si="20"/>
        <v>2.719839813115299</v>
      </c>
    </row>
    <row r="75" spans="1:8" x14ac:dyDescent="0.25">
      <c r="A75" s="5">
        <f t="shared" si="7"/>
        <v>39359</v>
      </c>
      <c r="B75">
        <v>301.8</v>
      </c>
      <c r="C75">
        <v>197.6</v>
      </c>
      <c r="D75">
        <v>386.6</v>
      </c>
      <c r="E75">
        <v>402.5</v>
      </c>
      <c r="F75">
        <f t="shared" ref="F75:F80" si="22">+B75+D75</f>
        <v>688.40000000000009</v>
      </c>
      <c r="G75">
        <f t="shared" si="21"/>
        <v>600.1</v>
      </c>
      <c r="H75" s="20">
        <f t="shared" si="20"/>
        <v>14.71421429761708</v>
      </c>
    </row>
    <row r="76" spans="1:8" x14ac:dyDescent="0.25">
      <c r="A76" s="5">
        <f t="shared" si="7"/>
        <v>39366</v>
      </c>
      <c r="B76">
        <v>411.9</v>
      </c>
      <c r="C76">
        <v>177.7</v>
      </c>
      <c r="D76">
        <v>435.4</v>
      </c>
      <c r="E76">
        <v>425.8</v>
      </c>
      <c r="F76">
        <f t="shared" si="22"/>
        <v>847.3</v>
      </c>
      <c r="G76">
        <f t="shared" si="21"/>
        <v>603.5</v>
      </c>
      <c r="H76" s="20">
        <f t="shared" ref="H76:H81" si="23">+(F76/G76-1)*100</f>
        <v>40.397680198840092</v>
      </c>
    </row>
    <row r="77" spans="1:8" x14ac:dyDescent="0.25">
      <c r="A77" s="5">
        <f t="shared" si="7"/>
        <v>39373</v>
      </c>
      <c r="B77">
        <v>394.7</v>
      </c>
      <c r="C77">
        <v>157.1</v>
      </c>
      <c r="D77">
        <v>455.1</v>
      </c>
      <c r="E77">
        <v>470.8</v>
      </c>
      <c r="F77">
        <f t="shared" si="22"/>
        <v>849.8</v>
      </c>
      <c r="G77">
        <f t="shared" si="21"/>
        <v>627.9</v>
      </c>
      <c r="H77" s="20">
        <f t="shared" si="23"/>
        <v>35.340022296544028</v>
      </c>
    </row>
    <row r="78" spans="1:8" x14ac:dyDescent="0.25">
      <c r="A78" s="5">
        <f t="shared" si="7"/>
        <v>39380</v>
      </c>
      <c r="B78">
        <v>442.1</v>
      </c>
      <c r="C78">
        <v>179.6</v>
      </c>
      <c r="D78">
        <v>455.8</v>
      </c>
      <c r="E78">
        <v>496.3</v>
      </c>
      <c r="F78">
        <f t="shared" si="22"/>
        <v>897.90000000000009</v>
      </c>
      <c r="G78">
        <f t="shared" si="21"/>
        <v>675.9</v>
      </c>
      <c r="H78" s="20">
        <f t="shared" si="23"/>
        <v>32.845095428317819</v>
      </c>
    </row>
    <row r="79" spans="1:8" x14ac:dyDescent="0.25">
      <c r="A79" s="5">
        <f t="shared" si="7"/>
        <v>39387</v>
      </c>
      <c r="B79">
        <v>444.4</v>
      </c>
      <c r="C79">
        <v>198.9</v>
      </c>
      <c r="D79">
        <v>508.9</v>
      </c>
      <c r="E79">
        <v>519.5</v>
      </c>
      <c r="F79">
        <f t="shared" si="22"/>
        <v>953.3</v>
      </c>
      <c r="G79">
        <f t="shared" si="21"/>
        <v>718.4</v>
      </c>
      <c r="H79" s="20">
        <f t="shared" si="23"/>
        <v>32.69766146993318</v>
      </c>
    </row>
    <row r="80" spans="1:8" x14ac:dyDescent="0.25">
      <c r="A80" s="5">
        <f t="shared" si="7"/>
        <v>39394</v>
      </c>
      <c r="B80">
        <v>450.9</v>
      </c>
      <c r="C80">
        <v>200.5</v>
      </c>
      <c r="D80">
        <v>556.6</v>
      </c>
      <c r="E80">
        <v>519.79999999999995</v>
      </c>
      <c r="F80">
        <f t="shared" si="22"/>
        <v>1007.5</v>
      </c>
      <c r="G80">
        <f t="shared" ref="G80:G85" si="24">+C80+E80</f>
        <v>720.3</v>
      </c>
      <c r="H80" s="20">
        <f t="shared" si="23"/>
        <v>39.87227544078857</v>
      </c>
    </row>
    <row r="81" spans="1:9" x14ac:dyDescent="0.25">
      <c r="A81" s="5">
        <f t="shared" si="7"/>
        <v>39401</v>
      </c>
      <c r="B81">
        <v>483.6</v>
      </c>
      <c r="C81">
        <v>243.3</v>
      </c>
      <c r="D81">
        <v>578.29999999999995</v>
      </c>
      <c r="E81">
        <v>520.29999999999995</v>
      </c>
      <c r="F81">
        <f t="shared" ref="F81:F86" si="25">+B81+D81</f>
        <v>1061.9000000000001</v>
      </c>
      <c r="G81">
        <f t="shared" si="24"/>
        <v>763.59999999999991</v>
      </c>
      <c r="H81" s="20">
        <f t="shared" si="23"/>
        <v>39.064955474070231</v>
      </c>
    </row>
    <row r="82" spans="1:9" x14ac:dyDescent="0.25">
      <c r="A82" s="5">
        <f t="shared" si="7"/>
        <v>39408</v>
      </c>
      <c r="B82">
        <v>558</v>
      </c>
      <c r="C82">
        <v>258.60000000000002</v>
      </c>
      <c r="D82">
        <v>578.79999999999995</v>
      </c>
      <c r="E82">
        <v>545.1</v>
      </c>
      <c r="F82">
        <f t="shared" si="25"/>
        <v>1136.8</v>
      </c>
      <c r="G82">
        <f t="shared" si="24"/>
        <v>803.7</v>
      </c>
      <c r="H82" s="20">
        <f t="shared" ref="H82:H87" si="26">+(F82/G82-1)*100</f>
        <v>41.445813114346144</v>
      </c>
    </row>
    <row r="83" spans="1:9" x14ac:dyDescent="0.25">
      <c r="A83" s="5">
        <f t="shared" si="7"/>
        <v>39415</v>
      </c>
      <c r="B83">
        <v>556.70000000000005</v>
      </c>
      <c r="C83">
        <v>258.39999999999998</v>
      </c>
      <c r="D83">
        <v>602.20000000000005</v>
      </c>
      <c r="E83">
        <v>546.29999999999995</v>
      </c>
      <c r="F83">
        <f t="shared" si="25"/>
        <v>1158.9000000000001</v>
      </c>
      <c r="G83">
        <f t="shared" si="24"/>
        <v>804.69999999999993</v>
      </c>
      <c r="H83" s="20">
        <f t="shared" si="26"/>
        <v>44.016403628681509</v>
      </c>
    </row>
    <row r="84" spans="1:9" x14ac:dyDescent="0.25">
      <c r="A84" s="5">
        <f t="shared" si="7"/>
        <v>39422</v>
      </c>
      <c r="B84">
        <v>721</v>
      </c>
      <c r="C84">
        <v>171.1</v>
      </c>
      <c r="D84">
        <v>624.6</v>
      </c>
      <c r="E84">
        <v>636.79999999999995</v>
      </c>
      <c r="F84">
        <f t="shared" si="25"/>
        <v>1345.6</v>
      </c>
      <c r="G84">
        <f t="shared" si="24"/>
        <v>807.9</v>
      </c>
      <c r="H84" s="20">
        <f t="shared" si="26"/>
        <v>66.555266740933277</v>
      </c>
    </row>
    <row r="85" spans="1:9" x14ac:dyDescent="0.25">
      <c r="A85" s="5">
        <f t="shared" si="7"/>
        <v>39429</v>
      </c>
      <c r="B85">
        <v>682.8</v>
      </c>
      <c r="C85">
        <v>217.9</v>
      </c>
      <c r="D85">
        <v>679.7</v>
      </c>
      <c r="E85">
        <v>637.1</v>
      </c>
      <c r="F85">
        <f t="shared" si="25"/>
        <v>1362.5</v>
      </c>
      <c r="G85">
        <f t="shared" si="24"/>
        <v>855</v>
      </c>
      <c r="H85" s="20">
        <f t="shared" si="26"/>
        <v>59.356725146198826</v>
      </c>
    </row>
    <row r="86" spans="1:9" x14ac:dyDescent="0.25">
      <c r="A86" s="5">
        <f t="shared" si="7"/>
        <v>39436</v>
      </c>
      <c r="B86">
        <v>676.6</v>
      </c>
      <c r="C86">
        <v>194.9</v>
      </c>
      <c r="D86">
        <v>705.4</v>
      </c>
      <c r="E86">
        <v>659.6</v>
      </c>
      <c r="F86">
        <f t="shared" si="25"/>
        <v>1382</v>
      </c>
      <c r="G86">
        <f t="shared" ref="G86:G91" si="27">+C86+E86</f>
        <v>854.5</v>
      </c>
      <c r="H86" s="20">
        <f t="shared" si="26"/>
        <v>61.732007021650091</v>
      </c>
    </row>
    <row r="87" spans="1:9" x14ac:dyDescent="0.25">
      <c r="A87" s="5">
        <f t="shared" si="7"/>
        <v>39443</v>
      </c>
      <c r="B87">
        <v>607.1</v>
      </c>
      <c r="C87">
        <v>194.9</v>
      </c>
      <c r="D87">
        <v>773.9</v>
      </c>
      <c r="E87">
        <v>659.6</v>
      </c>
      <c r="F87">
        <f t="shared" ref="F87:F92" si="28">+B87+D87</f>
        <v>1381</v>
      </c>
      <c r="G87">
        <f t="shared" si="27"/>
        <v>854.5</v>
      </c>
      <c r="H87" s="20">
        <f t="shared" si="26"/>
        <v>61.614979520187241</v>
      </c>
    </row>
    <row r="88" spans="1:9" x14ac:dyDescent="0.25">
      <c r="A88" s="5">
        <f t="shared" si="7"/>
        <v>39450</v>
      </c>
      <c r="B88">
        <v>559.29999999999995</v>
      </c>
      <c r="C88">
        <v>149.5</v>
      </c>
      <c r="D88">
        <v>799</v>
      </c>
      <c r="E88">
        <v>706.2</v>
      </c>
      <c r="F88">
        <f t="shared" si="28"/>
        <v>1358.3</v>
      </c>
      <c r="G88">
        <f t="shared" si="27"/>
        <v>855.7</v>
      </c>
      <c r="H88" s="20">
        <f t="shared" ref="H88:H93" si="29">+(F88/G88-1)*100</f>
        <v>58.735538155895739</v>
      </c>
    </row>
    <row r="89" spans="1:9" x14ac:dyDescent="0.25">
      <c r="A89" s="5">
        <f t="shared" si="7"/>
        <v>39457</v>
      </c>
      <c r="B89">
        <v>580.4</v>
      </c>
      <c r="C89">
        <v>196.7</v>
      </c>
      <c r="D89">
        <v>820.8</v>
      </c>
      <c r="E89">
        <v>751.6</v>
      </c>
      <c r="F89">
        <f t="shared" si="28"/>
        <v>1401.1999999999998</v>
      </c>
      <c r="G89">
        <f t="shared" si="27"/>
        <v>948.3</v>
      </c>
      <c r="H89" s="20">
        <f t="shared" si="29"/>
        <v>47.759147948961278</v>
      </c>
    </row>
    <row r="90" spans="1:9" x14ac:dyDescent="0.25">
      <c r="A90" s="5">
        <f t="shared" si="7"/>
        <v>39464</v>
      </c>
      <c r="B90">
        <v>586.70000000000005</v>
      </c>
      <c r="C90">
        <v>196.7</v>
      </c>
      <c r="D90">
        <v>862.9</v>
      </c>
      <c r="E90">
        <v>751.6</v>
      </c>
      <c r="F90">
        <f t="shared" si="28"/>
        <v>1449.6</v>
      </c>
      <c r="G90">
        <f t="shared" si="27"/>
        <v>948.3</v>
      </c>
      <c r="H90" s="20">
        <f t="shared" si="29"/>
        <v>52.863018032268272</v>
      </c>
    </row>
    <row r="91" spans="1:9" x14ac:dyDescent="0.25">
      <c r="A91" s="5">
        <f t="shared" si="7"/>
        <v>39471</v>
      </c>
      <c r="B91">
        <v>550.70000000000005</v>
      </c>
      <c r="C91">
        <v>175.8</v>
      </c>
      <c r="D91">
        <v>949.5</v>
      </c>
      <c r="E91">
        <v>774.5</v>
      </c>
      <c r="F91">
        <f t="shared" si="28"/>
        <v>1500.2</v>
      </c>
      <c r="G91">
        <f t="shared" si="27"/>
        <v>950.3</v>
      </c>
      <c r="H91" s="20">
        <f t="shared" si="29"/>
        <v>57.865937072503428</v>
      </c>
    </row>
    <row r="92" spans="1:9" x14ac:dyDescent="0.25">
      <c r="A92" s="5">
        <f t="shared" si="7"/>
        <v>39478</v>
      </c>
      <c r="B92">
        <v>543.29999999999995</v>
      </c>
      <c r="C92">
        <v>197</v>
      </c>
      <c r="D92">
        <v>960.6</v>
      </c>
      <c r="E92">
        <v>774.8</v>
      </c>
      <c r="F92">
        <f t="shared" si="28"/>
        <v>1503.9</v>
      </c>
      <c r="G92">
        <f t="shared" ref="G92:G97" si="30">+C92+E92</f>
        <v>971.8</v>
      </c>
      <c r="H92" s="20">
        <f t="shared" si="29"/>
        <v>54.754064622350285</v>
      </c>
      <c r="I92">
        <v>41.7</v>
      </c>
    </row>
    <row r="93" spans="1:9" x14ac:dyDescent="0.25">
      <c r="A93" s="5">
        <f t="shared" si="7"/>
        <v>39485</v>
      </c>
      <c r="B93">
        <v>544</v>
      </c>
      <c r="C93">
        <v>180.6</v>
      </c>
      <c r="D93">
        <v>961.3</v>
      </c>
      <c r="E93">
        <v>793.5</v>
      </c>
      <c r="F93">
        <f t="shared" ref="F93:F98" si="31">+B93+D93</f>
        <v>1505.3</v>
      </c>
      <c r="G93">
        <f t="shared" si="30"/>
        <v>974.1</v>
      </c>
      <c r="H93" s="20">
        <f t="shared" si="29"/>
        <v>54.532388871779069</v>
      </c>
      <c r="I93">
        <v>41.7</v>
      </c>
    </row>
    <row r="94" spans="1:9" x14ac:dyDescent="0.25">
      <c r="A94" s="5">
        <f t="shared" si="7"/>
        <v>39492</v>
      </c>
      <c r="B94">
        <v>494.8</v>
      </c>
      <c r="C94">
        <v>156.5</v>
      </c>
      <c r="D94">
        <v>1012.3</v>
      </c>
      <c r="E94">
        <v>818.3</v>
      </c>
      <c r="F94">
        <f t="shared" si="31"/>
        <v>1507.1</v>
      </c>
      <c r="G94">
        <f t="shared" si="30"/>
        <v>974.8</v>
      </c>
      <c r="H94" s="20">
        <f t="shared" ref="H94:H99" si="32">+(F94/G94-1)*100</f>
        <v>54.606073040623727</v>
      </c>
      <c r="I94">
        <v>41.7</v>
      </c>
    </row>
    <row r="95" spans="1:9" x14ac:dyDescent="0.25">
      <c r="A95" s="5">
        <f t="shared" si="7"/>
        <v>39499</v>
      </c>
      <c r="B95">
        <v>446.4</v>
      </c>
      <c r="C95">
        <v>156.6</v>
      </c>
      <c r="D95">
        <v>1086.9000000000001</v>
      </c>
      <c r="E95">
        <v>818.3</v>
      </c>
      <c r="F95">
        <f t="shared" si="31"/>
        <v>1533.3000000000002</v>
      </c>
      <c r="G95">
        <f t="shared" si="30"/>
        <v>974.9</v>
      </c>
      <c r="H95" s="20">
        <f t="shared" si="32"/>
        <v>57.277669504564585</v>
      </c>
      <c r="I95">
        <v>41.7</v>
      </c>
    </row>
    <row r="96" spans="1:9" x14ac:dyDescent="0.25">
      <c r="A96" s="5">
        <f t="shared" si="7"/>
        <v>39506</v>
      </c>
      <c r="B96">
        <v>371.1</v>
      </c>
      <c r="C96">
        <v>116.6</v>
      </c>
      <c r="D96">
        <v>1165.3</v>
      </c>
      <c r="E96">
        <v>885.3</v>
      </c>
      <c r="F96">
        <f t="shared" si="31"/>
        <v>1536.4</v>
      </c>
      <c r="G96">
        <f t="shared" si="30"/>
        <v>1001.9</v>
      </c>
      <c r="H96" s="20">
        <f t="shared" si="32"/>
        <v>53.348637588581703</v>
      </c>
      <c r="I96">
        <v>41.7</v>
      </c>
    </row>
    <row r="97" spans="1:9" x14ac:dyDescent="0.25">
      <c r="A97" s="5">
        <f t="shared" si="7"/>
        <v>39513</v>
      </c>
      <c r="B97">
        <v>390.6</v>
      </c>
      <c r="C97">
        <v>135.30000000000001</v>
      </c>
      <c r="D97">
        <v>1187.9000000000001</v>
      </c>
      <c r="E97">
        <v>908.2</v>
      </c>
      <c r="F97">
        <f t="shared" si="31"/>
        <v>1578.5</v>
      </c>
      <c r="G97">
        <f t="shared" si="30"/>
        <v>1043.5</v>
      </c>
      <c r="H97" s="20">
        <f t="shared" si="32"/>
        <v>51.26976521322473</v>
      </c>
      <c r="I97">
        <v>41.7</v>
      </c>
    </row>
    <row r="98" spans="1:9" x14ac:dyDescent="0.25">
      <c r="A98" s="5">
        <f t="shared" si="7"/>
        <v>39520</v>
      </c>
      <c r="B98">
        <v>369.1</v>
      </c>
      <c r="C98">
        <v>225.5</v>
      </c>
      <c r="D98">
        <v>1210.5999999999999</v>
      </c>
      <c r="E98">
        <v>908.2</v>
      </c>
      <c r="F98">
        <f t="shared" si="31"/>
        <v>1579.6999999999998</v>
      </c>
      <c r="G98">
        <f t="shared" ref="G98:G103" si="33">+C98+E98</f>
        <v>1133.7</v>
      </c>
      <c r="H98" s="20">
        <f t="shared" si="32"/>
        <v>39.340213460351038</v>
      </c>
      <c r="I98">
        <v>41.7</v>
      </c>
    </row>
    <row r="99" spans="1:9" x14ac:dyDescent="0.25">
      <c r="A99" s="5">
        <f t="shared" si="7"/>
        <v>39527</v>
      </c>
      <c r="B99">
        <v>351.8</v>
      </c>
      <c r="C99">
        <v>224.1</v>
      </c>
      <c r="D99">
        <v>1235.3</v>
      </c>
      <c r="E99">
        <v>933.4</v>
      </c>
      <c r="F99">
        <f t="shared" ref="F99:F104" si="34">+B99+D99</f>
        <v>1587.1</v>
      </c>
      <c r="G99">
        <f t="shared" si="33"/>
        <v>1157.5</v>
      </c>
      <c r="H99" s="20">
        <f t="shared" si="32"/>
        <v>37.114470842332615</v>
      </c>
      <c r="I99">
        <v>41.7</v>
      </c>
    </row>
    <row r="100" spans="1:9" x14ac:dyDescent="0.25">
      <c r="A100" s="5">
        <f t="shared" si="7"/>
        <v>39534</v>
      </c>
      <c r="B100">
        <v>360.5</v>
      </c>
      <c r="C100">
        <v>221.1</v>
      </c>
      <c r="D100">
        <v>1235.5</v>
      </c>
      <c r="E100">
        <v>958.2</v>
      </c>
      <c r="F100">
        <f t="shared" si="34"/>
        <v>1596</v>
      </c>
      <c r="G100">
        <f t="shared" si="33"/>
        <v>1179.3</v>
      </c>
      <c r="H100" s="20">
        <f t="shared" ref="H100:H105" si="35">+(F100/G100-1)*100</f>
        <v>35.334520478249807</v>
      </c>
      <c r="I100">
        <v>41.7</v>
      </c>
    </row>
    <row r="101" spans="1:9" x14ac:dyDescent="0.25">
      <c r="A101" s="5">
        <f t="shared" si="7"/>
        <v>39541</v>
      </c>
      <c r="B101">
        <v>333.4</v>
      </c>
      <c r="C101">
        <v>199.1</v>
      </c>
      <c r="D101">
        <v>1264.5999999999999</v>
      </c>
      <c r="E101">
        <v>981.1</v>
      </c>
      <c r="F101">
        <f t="shared" si="34"/>
        <v>1598</v>
      </c>
      <c r="G101">
        <f t="shared" si="33"/>
        <v>1180.2</v>
      </c>
      <c r="H101" s="20">
        <f t="shared" si="35"/>
        <v>35.400779528893402</v>
      </c>
      <c r="I101">
        <v>41.7</v>
      </c>
    </row>
    <row r="102" spans="1:9" x14ac:dyDescent="0.25">
      <c r="A102" s="5">
        <f t="shared" si="7"/>
        <v>39548</v>
      </c>
      <c r="B102">
        <v>310.2</v>
      </c>
      <c r="C102">
        <v>133.80000000000001</v>
      </c>
      <c r="D102">
        <v>1290.4000000000001</v>
      </c>
      <c r="E102">
        <v>1051.3</v>
      </c>
      <c r="F102">
        <f t="shared" si="34"/>
        <v>1600.6000000000001</v>
      </c>
      <c r="G102">
        <f t="shared" si="33"/>
        <v>1185.0999999999999</v>
      </c>
      <c r="H102" s="20">
        <f t="shared" si="35"/>
        <v>35.060332461395681</v>
      </c>
      <c r="I102">
        <v>41.7</v>
      </c>
    </row>
    <row r="103" spans="1:9" x14ac:dyDescent="0.25">
      <c r="A103" s="5">
        <f t="shared" si="7"/>
        <v>39555</v>
      </c>
      <c r="B103">
        <v>289.8</v>
      </c>
      <c r="C103">
        <v>133</v>
      </c>
      <c r="D103">
        <v>1312.6</v>
      </c>
      <c r="E103">
        <v>1051.9000000000001</v>
      </c>
      <c r="F103">
        <f t="shared" si="34"/>
        <v>1602.3999999999999</v>
      </c>
      <c r="G103">
        <f t="shared" si="33"/>
        <v>1184.9000000000001</v>
      </c>
      <c r="H103" s="20">
        <f t="shared" si="35"/>
        <v>35.235040931724185</v>
      </c>
      <c r="I103">
        <v>64</v>
      </c>
    </row>
    <row r="104" spans="1:9" x14ac:dyDescent="0.25">
      <c r="A104" s="5">
        <f t="shared" si="7"/>
        <v>39562</v>
      </c>
      <c r="B104">
        <v>267.5</v>
      </c>
      <c r="C104">
        <v>155.30000000000001</v>
      </c>
      <c r="D104">
        <v>1338.2</v>
      </c>
      <c r="E104">
        <v>1052.0999999999999</v>
      </c>
      <c r="F104">
        <f t="shared" si="34"/>
        <v>1605.7</v>
      </c>
      <c r="G104">
        <f t="shared" ref="G104:G109" si="36">+C104+E104</f>
        <v>1207.3999999999999</v>
      </c>
      <c r="H104" s="20">
        <f t="shared" si="35"/>
        <v>32.988239191651502</v>
      </c>
      <c r="I104">
        <v>64</v>
      </c>
    </row>
    <row r="105" spans="1:9" x14ac:dyDescent="0.25">
      <c r="A105" s="5">
        <f t="shared" si="7"/>
        <v>39569</v>
      </c>
      <c r="B105">
        <v>222.1</v>
      </c>
      <c r="C105">
        <v>111.6</v>
      </c>
      <c r="D105">
        <v>1384.6</v>
      </c>
      <c r="E105">
        <v>1098.9000000000001</v>
      </c>
      <c r="F105">
        <f t="shared" ref="F105:F110" si="37">+B105+D105</f>
        <v>1606.6999999999998</v>
      </c>
      <c r="G105">
        <f t="shared" si="36"/>
        <v>1210.5</v>
      </c>
      <c r="H105" s="20">
        <f t="shared" si="35"/>
        <v>32.730276745146611</v>
      </c>
      <c r="I105">
        <v>84.8</v>
      </c>
    </row>
    <row r="106" spans="1:9" x14ac:dyDescent="0.25">
      <c r="A106" s="5">
        <f t="shared" si="7"/>
        <v>39576</v>
      </c>
      <c r="B106">
        <v>221.8</v>
      </c>
      <c r="C106">
        <v>94.4</v>
      </c>
      <c r="D106">
        <v>1384.8</v>
      </c>
      <c r="E106">
        <v>1117.9000000000001</v>
      </c>
      <c r="F106">
        <f t="shared" si="37"/>
        <v>1606.6</v>
      </c>
      <c r="G106">
        <f t="shared" si="36"/>
        <v>1212.3000000000002</v>
      </c>
      <c r="H106" s="20">
        <f t="shared" ref="H106:H111" si="38">+(F106/G106-1)*100</f>
        <v>32.524952569495966</v>
      </c>
      <c r="I106">
        <v>102.8</v>
      </c>
    </row>
    <row r="107" spans="1:9" x14ac:dyDescent="0.25">
      <c r="A107" s="5">
        <f t="shared" si="7"/>
        <v>39583</v>
      </c>
      <c r="B107">
        <v>172.5</v>
      </c>
      <c r="C107">
        <v>45.9</v>
      </c>
      <c r="D107">
        <v>1434.7</v>
      </c>
      <c r="E107">
        <v>1144.8</v>
      </c>
      <c r="F107">
        <f t="shared" si="37"/>
        <v>1607.2</v>
      </c>
      <c r="G107">
        <f t="shared" si="36"/>
        <v>1190.7</v>
      </c>
      <c r="H107" s="20">
        <f t="shared" si="38"/>
        <v>34.979423868312765</v>
      </c>
      <c r="I107">
        <v>124.6</v>
      </c>
    </row>
    <row r="108" spans="1:9" x14ac:dyDescent="0.25">
      <c r="A108" s="5">
        <f t="shared" si="7"/>
        <v>39590</v>
      </c>
      <c r="B108">
        <v>147.69999999999999</v>
      </c>
      <c r="C108">
        <v>47.3</v>
      </c>
      <c r="D108">
        <v>1460.3</v>
      </c>
      <c r="E108">
        <v>1145</v>
      </c>
      <c r="F108">
        <f t="shared" si="37"/>
        <v>1608</v>
      </c>
      <c r="G108">
        <f t="shared" si="36"/>
        <v>1192.3</v>
      </c>
      <c r="H108" s="20">
        <f t="shared" si="38"/>
        <v>34.865386228298249</v>
      </c>
      <c r="I108">
        <v>124.6</v>
      </c>
    </row>
    <row r="109" spans="1:9" x14ac:dyDescent="0.25">
      <c r="A109" s="5">
        <f t="shared" si="7"/>
        <v>39597</v>
      </c>
      <c r="B109">
        <v>101.1</v>
      </c>
      <c r="C109">
        <v>3.1</v>
      </c>
      <c r="D109">
        <v>1509.4</v>
      </c>
      <c r="E109">
        <v>1191.4000000000001</v>
      </c>
      <c r="F109">
        <f t="shared" si="37"/>
        <v>1610.5</v>
      </c>
      <c r="G109">
        <f t="shared" si="36"/>
        <v>1194.5</v>
      </c>
      <c r="H109" s="20">
        <f t="shared" si="38"/>
        <v>34.826287149434918</v>
      </c>
      <c r="I109">
        <v>169.1</v>
      </c>
    </row>
    <row r="110" spans="1:9" x14ac:dyDescent="0.25">
      <c r="A110" s="5">
        <f t="shared" si="7"/>
        <v>39604</v>
      </c>
      <c r="B110">
        <v>295.3</v>
      </c>
      <c r="C110">
        <v>118.2</v>
      </c>
      <c r="D110">
        <v>0.3</v>
      </c>
      <c r="E110">
        <v>0</v>
      </c>
      <c r="F110">
        <f t="shared" si="37"/>
        <v>295.60000000000002</v>
      </c>
      <c r="G110">
        <f t="shared" ref="G110:G115" si="39">+C110+E110</f>
        <v>118.2</v>
      </c>
      <c r="H110" s="20">
        <f t="shared" si="38"/>
        <v>150.08460236886637</v>
      </c>
    </row>
    <row r="111" spans="1:9" x14ac:dyDescent="0.25">
      <c r="A111" s="5">
        <f t="shared" si="7"/>
        <v>39611</v>
      </c>
      <c r="B111">
        <v>295.3</v>
      </c>
      <c r="C111">
        <v>118.2</v>
      </c>
      <c r="D111">
        <v>0.3</v>
      </c>
      <c r="E111">
        <v>0</v>
      </c>
      <c r="F111">
        <f t="shared" ref="F111:F116" si="40">+B111+D111</f>
        <v>295.60000000000002</v>
      </c>
      <c r="G111">
        <f t="shared" si="39"/>
        <v>118.2</v>
      </c>
      <c r="H111" s="20">
        <f t="shared" si="38"/>
        <v>150.08460236886637</v>
      </c>
    </row>
    <row r="112" spans="1:9" x14ac:dyDescent="0.25">
      <c r="A112" s="5">
        <f t="shared" si="7"/>
        <v>39618</v>
      </c>
      <c r="B112">
        <v>264.39999999999998</v>
      </c>
      <c r="C112">
        <v>148.9</v>
      </c>
      <c r="D112">
        <v>75.2</v>
      </c>
      <c r="E112">
        <v>38.6</v>
      </c>
      <c r="F112">
        <f t="shared" si="40"/>
        <v>339.59999999999997</v>
      </c>
      <c r="G112">
        <f t="shared" si="39"/>
        <v>187.5</v>
      </c>
      <c r="H112" s="20">
        <f t="shared" ref="H112:H117" si="41">+(F112/G112-1)*100</f>
        <v>81.11999999999999</v>
      </c>
    </row>
    <row r="113" spans="1:8" x14ac:dyDescent="0.25">
      <c r="A113" s="5">
        <f t="shared" si="7"/>
        <v>39625</v>
      </c>
      <c r="B113">
        <v>287.60000000000002</v>
      </c>
      <c r="C113">
        <v>139.6</v>
      </c>
      <c r="D113">
        <v>76.8</v>
      </c>
      <c r="E113">
        <v>50.8</v>
      </c>
      <c r="F113">
        <f t="shared" si="40"/>
        <v>364.40000000000003</v>
      </c>
      <c r="G113">
        <f t="shared" si="39"/>
        <v>190.39999999999998</v>
      </c>
      <c r="H113" s="20">
        <f t="shared" si="41"/>
        <v>91.386554621848774</v>
      </c>
    </row>
    <row r="114" spans="1:8" x14ac:dyDescent="0.25">
      <c r="A114" s="5">
        <f t="shared" si="7"/>
        <v>39632</v>
      </c>
      <c r="B114">
        <v>298.3</v>
      </c>
      <c r="C114">
        <v>205.7</v>
      </c>
      <c r="D114">
        <v>77.400000000000006</v>
      </c>
      <c r="E114">
        <v>72.3</v>
      </c>
      <c r="F114">
        <f t="shared" si="40"/>
        <v>375.70000000000005</v>
      </c>
      <c r="G114">
        <f t="shared" si="39"/>
        <v>278</v>
      </c>
      <c r="H114" s="20">
        <f t="shared" si="41"/>
        <v>35.143884892086355</v>
      </c>
    </row>
    <row r="115" spans="1:8" x14ac:dyDescent="0.25">
      <c r="A115" s="5">
        <f t="shared" si="7"/>
        <v>39639</v>
      </c>
      <c r="B115">
        <v>274.89999999999998</v>
      </c>
      <c r="C115">
        <v>183.2</v>
      </c>
      <c r="D115">
        <v>102.9</v>
      </c>
      <c r="E115">
        <v>95.3</v>
      </c>
      <c r="F115">
        <f t="shared" si="40"/>
        <v>377.79999999999995</v>
      </c>
      <c r="G115">
        <f t="shared" si="39"/>
        <v>278.5</v>
      </c>
      <c r="H115" s="20">
        <f t="shared" si="41"/>
        <v>35.655296229802502</v>
      </c>
    </row>
    <row r="116" spans="1:8" x14ac:dyDescent="0.25">
      <c r="A116" s="5">
        <f t="shared" si="7"/>
        <v>39646</v>
      </c>
      <c r="B116">
        <v>327.8</v>
      </c>
      <c r="C116">
        <v>183.4</v>
      </c>
      <c r="D116">
        <v>103.5</v>
      </c>
      <c r="E116">
        <v>95.7</v>
      </c>
      <c r="F116">
        <f t="shared" si="40"/>
        <v>431.3</v>
      </c>
      <c r="G116">
        <f t="shared" ref="G116:G121" si="42">+C116+E116</f>
        <v>279.10000000000002</v>
      </c>
      <c r="H116" s="20">
        <f t="shared" si="41"/>
        <v>54.532425653887493</v>
      </c>
    </row>
    <row r="117" spans="1:8" x14ac:dyDescent="0.25">
      <c r="A117" s="5">
        <f t="shared" si="7"/>
        <v>39653</v>
      </c>
      <c r="B117">
        <v>306.2</v>
      </c>
      <c r="C117">
        <v>158.9</v>
      </c>
      <c r="D117">
        <v>127.2</v>
      </c>
      <c r="E117">
        <v>119.9</v>
      </c>
      <c r="F117">
        <f t="shared" ref="F117:F122" si="43">+B117+D117</f>
        <v>433.4</v>
      </c>
      <c r="G117">
        <f t="shared" si="42"/>
        <v>278.8</v>
      </c>
      <c r="H117" s="20">
        <f t="shared" si="41"/>
        <v>55.451936872309894</v>
      </c>
    </row>
    <row r="118" spans="1:8" x14ac:dyDescent="0.25">
      <c r="A118" s="5">
        <f t="shared" si="7"/>
        <v>39660</v>
      </c>
      <c r="B118">
        <v>286.3</v>
      </c>
      <c r="C118">
        <v>183.2</v>
      </c>
      <c r="D118">
        <v>173.1</v>
      </c>
      <c r="E118">
        <v>147.19999999999999</v>
      </c>
      <c r="F118">
        <f t="shared" si="43"/>
        <v>459.4</v>
      </c>
      <c r="G118">
        <f t="shared" si="42"/>
        <v>330.4</v>
      </c>
      <c r="H118" s="20">
        <f t="shared" ref="H118:H123" si="44">+(F118/G118-1)*100</f>
        <v>39.043583535108972</v>
      </c>
    </row>
    <row r="119" spans="1:8" x14ac:dyDescent="0.25">
      <c r="A119" s="5">
        <f t="shared" si="7"/>
        <v>39667</v>
      </c>
      <c r="B119">
        <v>287.10000000000002</v>
      </c>
      <c r="C119">
        <v>183</v>
      </c>
      <c r="D119">
        <v>173.1</v>
      </c>
      <c r="E119">
        <v>169.8</v>
      </c>
      <c r="F119">
        <f t="shared" si="43"/>
        <v>460.20000000000005</v>
      </c>
      <c r="G119">
        <f t="shared" si="42"/>
        <v>352.8</v>
      </c>
      <c r="H119" s="20">
        <f t="shared" si="44"/>
        <v>30.442176870748305</v>
      </c>
    </row>
    <row r="120" spans="1:8" x14ac:dyDescent="0.25">
      <c r="A120" s="5">
        <f t="shared" si="7"/>
        <v>39674</v>
      </c>
      <c r="B120">
        <v>265.60000000000002</v>
      </c>
      <c r="C120">
        <v>178.9</v>
      </c>
      <c r="D120">
        <v>196.3</v>
      </c>
      <c r="E120">
        <v>219</v>
      </c>
      <c r="F120">
        <f t="shared" si="43"/>
        <v>461.90000000000003</v>
      </c>
      <c r="G120">
        <f t="shared" si="42"/>
        <v>397.9</v>
      </c>
      <c r="H120" s="20">
        <f t="shared" si="44"/>
        <v>16.084443327469234</v>
      </c>
    </row>
    <row r="121" spans="1:8" x14ac:dyDescent="0.25">
      <c r="A121" s="5">
        <f t="shared" si="7"/>
        <v>39681</v>
      </c>
      <c r="B121">
        <v>221.4</v>
      </c>
      <c r="C121">
        <v>157.4</v>
      </c>
      <c r="D121">
        <v>244.5</v>
      </c>
      <c r="E121">
        <v>243.6</v>
      </c>
      <c r="F121">
        <f t="shared" si="43"/>
        <v>465.9</v>
      </c>
      <c r="G121">
        <f t="shared" si="42"/>
        <v>401</v>
      </c>
      <c r="H121" s="20">
        <f t="shared" si="44"/>
        <v>16.184538653366577</v>
      </c>
    </row>
    <row r="122" spans="1:8" x14ac:dyDescent="0.25">
      <c r="A122" s="5">
        <f t="shared" si="7"/>
        <v>39688</v>
      </c>
      <c r="B122">
        <v>284.8</v>
      </c>
      <c r="C122">
        <v>115.3</v>
      </c>
      <c r="D122">
        <v>245.3</v>
      </c>
      <c r="E122">
        <v>289.5</v>
      </c>
      <c r="F122">
        <f t="shared" si="43"/>
        <v>530.1</v>
      </c>
      <c r="G122">
        <f t="shared" ref="G122:G127" si="45">+C122+E122</f>
        <v>404.8</v>
      </c>
      <c r="H122" s="20">
        <f t="shared" si="44"/>
        <v>30.953557312252975</v>
      </c>
    </row>
    <row r="123" spans="1:8" x14ac:dyDescent="0.25">
      <c r="A123" s="5">
        <f t="shared" si="7"/>
        <v>39695</v>
      </c>
      <c r="B123">
        <v>287.89999999999998</v>
      </c>
      <c r="C123">
        <v>202.7</v>
      </c>
      <c r="D123">
        <v>245.5</v>
      </c>
      <c r="E123">
        <v>290</v>
      </c>
      <c r="F123">
        <f t="shared" ref="F123:F128" si="46">+B123+D123</f>
        <v>533.4</v>
      </c>
      <c r="G123">
        <f t="shared" si="45"/>
        <v>492.7</v>
      </c>
      <c r="H123" s="20">
        <f t="shared" si="44"/>
        <v>8.260604830525665</v>
      </c>
    </row>
    <row r="124" spans="1:8" x14ac:dyDescent="0.25">
      <c r="A124" s="5">
        <f t="shared" si="7"/>
        <v>39702</v>
      </c>
      <c r="B124">
        <v>308.8</v>
      </c>
      <c r="C124">
        <v>236.9</v>
      </c>
      <c r="D124">
        <v>271.10000000000002</v>
      </c>
      <c r="E124">
        <v>290</v>
      </c>
      <c r="F124">
        <f t="shared" si="46"/>
        <v>579.90000000000009</v>
      </c>
      <c r="G124">
        <f t="shared" si="45"/>
        <v>526.9</v>
      </c>
      <c r="H124" s="20">
        <f t="shared" ref="H124:H129" si="47">+(F124/G124-1)*100</f>
        <v>10.058834693490248</v>
      </c>
    </row>
    <row r="125" spans="1:8" x14ac:dyDescent="0.25">
      <c r="A125" s="5">
        <f t="shared" si="7"/>
        <v>39709</v>
      </c>
      <c r="B125">
        <v>311.89999999999998</v>
      </c>
      <c r="C125">
        <v>270.89999999999998</v>
      </c>
      <c r="D125">
        <v>293</v>
      </c>
      <c r="E125">
        <v>341.7</v>
      </c>
      <c r="F125">
        <f t="shared" si="46"/>
        <v>604.9</v>
      </c>
      <c r="G125">
        <f t="shared" si="45"/>
        <v>612.59999999999991</v>
      </c>
      <c r="H125" s="20">
        <f t="shared" si="47"/>
        <v>-1.2569376428338108</v>
      </c>
    </row>
    <row r="126" spans="1:8" x14ac:dyDescent="0.25">
      <c r="A126" s="5">
        <f t="shared" si="7"/>
        <v>39716</v>
      </c>
      <c r="B126">
        <v>288.7</v>
      </c>
      <c r="C126">
        <v>251.7</v>
      </c>
      <c r="D126">
        <v>317.39999999999998</v>
      </c>
      <c r="E126">
        <v>363.9</v>
      </c>
      <c r="F126">
        <f t="shared" si="46"/>
        <v>606.09999999999991</v>
      </c>
      <c r="G126">
        <f t="shared" si="45"/>
        <v>615.59999999999991</v>
      </c>
      <c r="H126" s="20">
        <f t="shared" si="47"/>
        <v>-1.5432098765432056</v>
      </c>
    </row>
    <row r="127" spans="1:8" x14ac:dyDescent="0.25">
      <c r="A127" s="5">
        <f t="shared" si="7"/>
        <v>39723</v>
      </c>
      <c r="B127">
        <v>265.10000000000002</v>
      </c>
      <c r="C127">
        <v>301.8</v>
      </c>
      <c r="D127">
        <v>367.9</v>
      </c>
      <c r="E127">
        <v>386.6</v>
      </c>
      <c r="F127">
        <f t="shared" si="46"/>
        <v>633</v>
      </c>
      <c r="G127">
        <f t="shared" si="45"/>
        <v>688.40000000000009</v>
      </c>
      <c r="H127" s="20">
        <f t="shared" si="47"/>
        <v>-8.0476467170249926</v>
      </c>
    </row>
    <row r="128" spans="1:8" x14ac:dyDescent="0.25">
      <c r="A128" s="5">
        <f t="shared" si="7"/>
        <v>39730</v>
      </c>
      <c r="B128">
        <v>291.60000000000002</v>
      </c>
      <c r="C128">
        <v>411.9</v>
      </c>
      <c r="D128">
        <v>391.4</v>
      </c>
      <c r="E128">
        <v>435.4</v>
      </c>
      <c r="F128">
        <f t="shared" si="46"/>
        <v>683</v>
      </c>
      <c r="G128">
        <f t="shared" ref="G128:G133" si="48">+C128+E128</f>
        <v>847.3</v>
      </c>
      <c r="H128" s="20">
        <f t="shared" si="47"/>
        <v>-19.39100672725127</v>
      </c>
    </row>
    <row r="129" spans="1:8" x14ac:dyDescent="0.25">
      <c r="A129" s="5">
        <f t="shared" si="7"/>
        <v>39737</v>
      </c>
      <c r="B129">
        <v>291.2</v>
      </c>
      <c r="C129">
        <v>394.7</v>
      </c>
      <c r="D129">
        <v>392.4</v>
      </c>
      <c r="E129">
        <v>455.1</v>
      </c>
      <c r="F129">
        <f t="shared" ref="F129:F134" si="49">+B129+D129</f>
        <v>683.59999999999991</v>
      </c>
      <c r="G129">
        <f t="shared" si="48"/>
        <v>849.8</v>
      </c>
      <c r="H129" s="20">
        <f t="shared" si="47"/>
        <v>-19.55754295128266</v>
      </c>
    </row>
    <row r="130" spans="1:8" x14ac:dyDescent="0.25">
      <c r="A130" s="5">
        <f t="shared" si="7"/>
        <v>39744</v>
      </c>
      <c r="B130">
        <v>248.4</v>
      </c>
      <c r="C130">
        <v>442.1</v>
      </c>
      <c r="D130">
        <v>439.4</v>
      </c>
      <c r="E130">
        <v>455.8</v>
      </c>
      <c r="F130">
        <f t="shared" si="49"/>
        <v>687.8</v>
      </c>
      <c r="G130">
        <f t="shared" si="48"/>
        <v>897.90000000000009</v>
      </c>
      <c r="H130" s="20">
        <f t="shared" ref="H130:H135" si="50">+(F130/G130-1)*100</f>
        <v>-23.399042209600196</v>
      </c>
    </row>
    <row r="131" spans="1:8" x14ac:dyDescent="0.25">
      <c r="A131" s="5">
        <f t="shared" si="7"/>
        <v>39751</v>
      </c>
      <c r="B131">
        <v>272.7</v>
      </c>
      <c r="C131">
        <v>444.4</v>
      </c>
      <c r="D131">
        <v>439.7</v>
      </c>
      <c r="E131">
        <v>508.9</v>
      </c>
      <c r="F131">
        <f t="shared" si="49"/>
        <v>712.4</v>
      </c>
      <c r="G131">
        <f t="shared" si="48"/>
        <v>953.3</v>
      </c>
      <c r="H131" s="20">
        <f t="shared" si="50"/>
        <v>-25.270114339662221</v>
      </c>
    </row>
    <row r="132" spans="1:8" x14ac:dyDescent="0.25">
      <c r="A132" s="5">
        <f t="shared" si="7"/>
        <v>39758</v>
      </c>
      <c r="B132">
        <v>241.2</v>
      </c>
      <c r="C132">
        <v>450.9</v>
      </c>
      <c r="D132">
        <v>471.5</v>
      </c>
      <c r="E132">
        <v>556.6</v>
      </c>
      <c r="F132">
        <f t="shared" si="49"/>
        <v>712.7</v>
      </c>
      <c r="G132">
        <f t="shared" si="48"/>
        <v>1007.5</v>
      </c>
      <c r="H132" s="20">
        <f t="shared" si="50"/>
        <v>-29.26054590570719</v>
      </c>
    </row>
    <row r="133" spans="1:8" x14ac:dyDescent="0.25">
      <c r="A133" s="5">
        <f t="shared" si="7"/>
        <v>39765</v>
      </c>
      <c r="B133">
        <v>320</v>
      </c>
      <c r="C133">
        <v>483.6</v>
      </c>
      <c r="D133">
        <v>482</v>
      </c>
      <c r="E133">
        <v>578.29999999999995</v>
      </c>
      <c r="F133">
        <f t="shared" si="49"/>
        <v>802</v>
      </c>
      <c r="G133">
        <f t="shared" si="48"/>
        <v>1061.9000000000001</v>
      </c>
      <c r="H133" s="20">
        <f t="shared" si="50"/>
        <v>-24.474997645729356</v>
      </c>
    </row>
    <row r="134" spans="1:8" x14ac:dyDescent="0.25">
      <c r="A134" s="5">
        <f t="shared" si="7"/>
        <v>39772</v>
      </c>
      <c r="B134">
        <v>275.7</v>
      </c>
      <c r="C134">
        <v>558</v>
      </c>
      <c r="D134">
        <v>526</v>
      </c>
      <c r="E134">
        <v>578.79999999999995</v>
      </c>
      <c r="F134">
        <f t="shared" si="49"/>
        <v>801.7</v>
      </c>
      <c r="G134">
        <f t="shared" ref="G134:G139" si="51">+C134+E134</f>
        <v>1136.8</v>
      </c>
      <c r="H134" s="20">
        <f t="shared" si="50"/>
        <v>-29.477480647431374</v>
      </c>
    </row>
    <row r="135" spans="1:8" x14ac:dyDescent="0.25">
      <c r="A135" s="5">
        <f t="shared" si="7"/>
        <v>39779</v>
      </c>
      <c r="B135">
        <v>255.9</v>
      </c>
      <c r="C135">
        <v>556.70000000000005</v>
      </c>
      <c r="D135">
        <v>547.5</v>
      </c>
      <c r="E135">
        <v>602.20000000000005</v>
      </c>
      <c r="F135">
        <f t="shared" ref="F135:F140" si="52">+B135+D135</f>
        <v>803.4</v>
      </c>
      <c r="G135">
        <f t="shared" si="51"/>
        <v>1158.9000000000001</v>
      </c>
      <c r="H135" s="20">
        <f t="shared" si="50"/>
        <v>-30.675640693761331</v>
      </c>
    </row>
    <row r="136" spans="1:8" x14ac:dyDescent="0.25">
      <c r="A136" s="5">
        <f t="shared" si="7"/>
        <v>39786</v>
      </c>
      <c r="B136">
        <v>235.9</v>
      </c>
      <c r="C136">
        <v>721</v>
      </c>
      <c r="D136">
        <v>571</v>
      </c>
      <c r="E136">
        <v>624.6</v>
      </c>
      <c r="F136">
        <f t="shared" si="52"/>
        <v>806.9</v>
      </c>
      <c r="G136">
        <f t="shared" si="51"/>
        <v>1345.6</v>
      </c>
      <c r="H136" s="20">
        <f t="shared" ref="H136:H141" si="53">+(F136/G136-1)*100</f>
        <v>-40.034185493460164</v>
      </c>
    </row>
    <row r="137" spans="1:8" x14ac:dyDescent="0.25">
      <c r="A137" s="5">
        <f t="shared" si="7"/>
        <v>39793</v>
      </c>
      <c r="B137">
        <v>212.9</v>
      </c>
      <c r="C137">
        <v>682.8</v>
      </c>
      <c r="D137">
        <v>596.1</v>
      </c>
      <c r="E137">
        <v>679.7</v>
      </c>
      <c r="F137">
        <f t="shared" si="52"/>
        <v>809</v>
      </c>
      <c r="G137">
        <f t="shared" si="51"/>
        <v>1362.5</v>
      </c>
      <c r="H137" s="20">
        <f t="shared" si="53"/>
        <v>-40.623853211009177</v>
      </c>
    </row>
    <row r="138" spans="1:8" x14ac:dyDescent="0.25">
      <c r="A138" s="5">
        <f t="shared" si="7"/>
        <v>39800</v>
      </c>
      <c r="B138">
        <v>236.3</v>
      </c>
      <c r="C138">
        <v>676.6</v>
      </c>
      <c r="D138">
        <v>596.6</v>
      </c>
      <c r="E138">
        <v>705.4</v>
      </c>
      <c r="F138">
        <f t="shared" si="52"/>
        <v>832.90000000000009</v>
      </c>
      <c r="G138">
        <f t="shared" si="51"/>
        <v>1382</v>
      </c>
      <c r="H138" s="20">
        <f t="shared" si="53"/>
        <v>-39.732272069464535</v>
      </c>
    </row>
    <row r="139" spans="1:8" x14ac:dyDescent="0.25">
      <c r="A139" s="5">
        <f t="shared" si="7"/>
        <v>39807</v>
      </c>
      <c r="B139">
        <v>274.3</v>
      </c>
      <c r="C139">
        <v>607.1</v>
      </c>
      <c r="D139">
        <v>597</v>
      </c>
      <c r="E139">
        <v>773.9</v>
      </c>
      <c r="F139">
        <f t="shared" si="52"/>
        <v>871.3</v>
      </c>
      <c r="G139">
        <f t="shared" si="51"/>
        <v>1381</v>
      </c>
      <c r="H139" s="20">
        <f t="shared" si="53"/>
        <v>-36.908037653874004</v>
      </c>
    </row>
    <row r="140" spans="1:8" x14ac:dyDescent="0.25">
      <c r="A140" s="5">
        <f t="shared" si="7"/>
        <v>39814</v>
      </c>
      <c r="B140">
        <v>252.3</v>
      </c>
      <c r="C140">
        <v>559.29999999999995</v>
      </c>
      <c r="D140">
        <v>618.79999999999995</v>
      </c>
      <c r="E140">
        <v>799</v>
      </c>
      <c r="F140">
        <f t="shared" si="52"/>
        <v>871.09999999999991</v>
      </c>
      <c r="G140">
        <f t="shared" ref="G140:G145" si="54">+C140+E140</f>
        <v>1358.3</v>
      </c>
      <c r="H140" s="20">
        <f t="shared" si="53"/>
        <v>-35.868364867849522</v>
      </c>
    </row>
    <row r="141" spans="1:8" x14ac:dyDescent="0.25">
      <c r="A141" s="5">
        <f t="shared" si="7"/>
        <v>39821</v>
      </c>
      <c r="B141">
        <v>182.8</v>
      </c>
      <c r="C141">
        <v>580.4</v>
      </c>
      <c r="D141">
        <v>668.3</v>
      </c>
      <c r="E141">
        <v>820.8</v>
      </c>
      <c r="F141">
        <f t="shared" ref="F141:F146" si="55">+B141+D141</f>
        <v>851.09999999999991</v>
      </c>
      <c r="G141">
        <f t="shared" si="54"/>
        <v>1401.1999999999998</v>
      </c>
      <c r="H141" s="20">
        <f t="shared" si="53"/>
        <v>-39.259206394518984</v>
      </c>
    </row>
    <row r="142" spans="1:8" x14ac:dyDescent="0.25">
      <c r="A142" s="5">
        <f t="shared" si="7"/>
        <v>39828</v>
      </c>
      <c r="B142">
        <v>161.80000000000001</v>
      </c>
      <c r="C142">
        <v>586.70000000000005</v>
      </c>
      <c r="D142">
        <v>714.1</v>
      </c>
      <c r="E142">
        <v>862.9</v>
      </c>
      <c r="F142">
        <f t="shared" si="55"/>
        <v>875.90000000000009</v>
      </c>
      <c r="G142">
        <f t="shared" si="54"/>
        <v>1449.6</v>
      </c>
      <c r="H142" s="20">
        <f t="shared" ref="H142:H147" si="56">+(F142/G142-1)*100</f>
        <v>-39.576434878587186</v>
      </c>
    </row>
    <row r="143" spans="1:8" x14ac:dyDescent="0.25">
      <c r="A143" s="5">
        <f t="shared" si="7"/>
        <v>39835</v>
      </c>
      <c r="B143">
        <v>185.9</v>
      </c>
      <c r="C143">
        <v>550.70000000000005</v>
      </c>
      <c r="D143">
        <v>739.7</v>
      </c>
      <c r="E143">
        <v>949.5</v>
      </c>
      <c r="F143">
        <f t="shared" si="55"/>
        <v>925.6</v>
      </c>
      <c r="G143">
        <f t="shared" si="54"/>
        <v>1500.2</v>
      </c>
      <c r="H143" s="20">
        <f t="shared" si="56"/>
        <v>-38.301559792027732</v>
      </c>
    </row>
    <row r="144" spans="1:8" x14ac:dyDescent="0.25">
      <c r="A144" s="5">
        <f t="shared" si="7"/>
        <v>39842</v>
      </c>
      <c r="B144">
        <v>183.7</v>
      </c>
      <c r="C144">
        <v>543.29999999999995</v>
      </c>
      <c r="D144">
        <v>742</v>
      </c>
      <c r="E144">
        <v>960.6</v>
      </c>
      <c r="F144">
        <f t="shared" si="55"/>
        <v>925.7</v>
      </c>
      <c r="G144">
        <f t="shared" si="54"/>
        <v>1503.9</v>
      </c>
      <c r="H144" s="20">
        <f t="shared" si="56"/>
        <v>-38.446705233060705</v>
      </c>
    </row>
    <row r="145" spans="1:9" x14ac:dyDescent="0.25">
      <c r="A145" s="5">
        <f t="shared" si="7"/>
        <v>39849</v>
      </c>
      <c r="B145">
        <v>180.5</v>
      </c>
      <c r="C145">
        <v>544</v>
      </c>
      <c r="D145">
        <v>767.4</v>
      </c>
      <c r="E145">
        <v>961.3</v>
      </c>
      <c r="F145">
        <f t="shared" si="55"/>
        <v>947.9</v>
      </c>
      <c r="G145">
        <f t="shared" si="54"/>
        <v>1505.3</v>
      </c>
      <c r="H145" s="20">
        <f t="shared" si="56"/>
        <v>-37.029163621869401</v>
      </c>
    </row>
    <row r="146" spans="1:9" x14ac:dyDescent="0.25">
      <c r="A146" s="5">
        <f t="shared" si="7"/>
        <v>39856</v>
      </c>
      <c r="B146">
        <v>222</v>
      </c>
      <c r="C146">
        <v>494.8</v>
      </c>
      <c r="D146">
        <v>795.4</v>
      </c>
      <c r="E146">
        <v>1012.3</v>
      </c>
      <c r="F146">
        <f t="shared" si="55"/>
        <v>1017.4</v>
      </c>
      <c r="G146">
        <f t="shared" ref="G146:G151" si="57">+C146+E146</f>
        <v>1507.1</v>
      </c>
      <c r="H146" s="20">
        <f t="shared" si="56"/>
        <v>-32.492867095746789</v>
      </c>
    </row>
    <row r="147" spans="1:9" x14ac:dyDescent="0.25">
      <c r="A147" s="5">
        <f t="shared" si="7"/>
        <v>39863</v>
      </c>
      <c r="B147">
        <v>197.6</v>
      </c>
      <c r="C147">
        <v>446.4</v>
      </c>
      <c r="D147">
        <v>818.7</v>
      </c>
      <c r="E147">
        <v>1086.9000000000001</v>
      </c>
      <c r="F147">
        <f t="shared" ref="F147:F152" si="58">+B147+D147</f>
        <v>1016.3000000000001</v>
      </c>
      <c r="G147">
        <f t="shared" si="57"/>
        <v>1533.3000000000002</v>
      </c>
      <c r="H147" s="20">
        <f t="shared" si="56"/>
        <v>-33.718124307050154</v>
      </c>
    </row>
    <row r="148" spans="1:9" x14ac:dyDescent="0.25">
      <c r="A148" s="5">
        <f t="shared" si="7"/>
        <v>39870</v>
      </c>
      <c r="B148">
        <v>243.4</v>
      </c>
      <c r="C148">
        <v>371.1</v>
      </c>
      <c r="D148">
        <v>841.9</v>
      </c>
      <c r="E148">
        <v>1165.3</v>
      </c>
      <c r="F148">
        <f t="shared" si="58"/>
        <v>1085.3</v>
      </c>
      <c r="G148">
        <f t="shared" si="57"/>
        <v>1536.4</v>
      </c>
      <c r="H148" s="20">
        <f t="shared" ref="H148:H153" si="59">+(F148/G148-1)*100</f>
        <v>-29.360843530330648</v>
      </c>
    </row>
    <row r="149" spans="1:9" x14ac:dyDescent="0.25">
      <c r="A149" s="5">
        <f t="shared" si="7"/>
        <v>39877</v>
      </c>
      <c r="B149">
        <v>204.5</v>
      </c>
      <c r="C149">
        <v>390.6</v>
      </c>
      <c r="D149">
        <v>886.1</v>
      </c>
      <c r="E149">
        <v>1187.9000000000001</v>
      </c>
      <c r="F149">
        <f t="shared" si="58"/>
        <v>1090.5999999999999</v>
      </c>
      <c r="G149">
        <f t="shared" si="57"/>
        <v>1578.5</v>
      </c>
      <c r="H149" s="20">
        <f t="shared" si="59"/>
        <v>-30.909090909090921</v>
      </c>
    </row>
    <row r="150" spans="1:9" x14ac:dyDescent="0.25">
      <c r="A150" s="5">
        <f t="shared" si="7"/>
        <v>39884</v>
      </c>
      <c r="B150">
        <v>226.1</v>
      </c>
      <c r="C150">
        <v>369.1</v>
      </c>
      <c r="D150">
        <v>886.1</v>
      </c>
      <c r="E150">
        <v>1210.5999999999999</v>
      </c>
      <c r="F150">
        <f t="shared" si="58"/>
        <v>1112.2</v>
      </c>
      <c r="G150">
        <f t="shared" si="57"/>
        <v>1579.6999999999998</v>
      </c>
      <c r="H150" s="20">
        <f t="shared" si="59"/>
        <v>-29.59422675191491</v>
      </c>
    </row>
    <row r="151" spans="1:9" x14ac:dyDescent="0.25">
      <c r="A151" s="5">
        <f t="shared" si="7"/>
        <v>39891</v>
      </c>
      <c r="B151">
        <v>223.9</v>
      </c>
      <c r="C151">
        <v>351.8</v>
      </c>
      <c r="D151">
        <v>911.2</v>
      </c>
      <c r="E151">
        <v>1235.3</v>
      </c>
      <c r="F151">
        <f t="shared" si="58"/>
        <v>1135.1000000000001</v>
      </c>
      <c r="G151">
        <f t="shared" si="57"/>
        <v>1587.1</v>
      </c>
      <c r="H151" s="20">
        <f t="shared" si="59"/>
        <v>-28.479616911347726</v>
      </c>
    </row>
    <row r="152" spans="1:9" x14ac:dyDescent="0.25">
      <c r="A152" s="5">
        <f t="shared" si="7"/>
        <v>39898</v>
      </c>
      <c r="B152">
        <v>223.8</v>
      </c>
      <c r="C152">
        <v>360.5</v>
      </c>
      <c r="D152">
        <v>911.7</v>
      </c>
      <c r="E152">
        <v>1235.5</v>
      </c>
      <c r="F152">
        <f t="shared" si="58"/>
        <v>1135.5</v>
      </c>
      <c r="G152">
        <f t="shared" ref="G152:G157" si="60">+C152+E152</f>
        <v>1596</v>
      </c>
      <c r="H152" s="20">
        <f t="shared" si="59"/>
        <v>-28.853383458646618</v>
      </c>
    </row>
    <row r="153" spans="1:9" x14ac:dyDescent="0.25">
      <c r="A153" s="5">
        <f t="shared" si="7"/>
        <v>39905</v>
      </c>
      <c r="B153">
        <v>201.1</v>
      </c>
      <c r="C153">
        <v>333.4</v>
      </c>
      <c r="D153">
        <v>936</v>
      </c>
      <c r="E153">
        <v>1264.5999999999999</v>
      </c>
      <c r="F153">
        <f t="shared" ref="F153:F158" si="61">+B153+D153</f>
        <v>1137.0999999999999</v>
      </c>
      <c r="G153">
        <f t="shared" si="60"/>
        <v>1598</v>
      </c>
      <c r="H153" s="20">
        <f t="shared" si="59"/>
        <v>-28.842302878598257</v>
      </c>
      <c r="I153">
        <v>88.4</v>
      </c>
    </row>
    <row r="154" spans="1:9" x14ac:dyDescent="0.25">
      <c r="A154" s="5">
        <f t="shared" si="7"/>
        <v>39912</v>
      </c>
      <c r="B154">
        <v>199.8</v>
      </c>
      <c r="C154">
        <v>310.2</v>
      </c>
      <c r="D154">
        <v>936.6</v>
      </c>
      <c r="E154">
        <v>1290.4000000000001</v>
      </c>
      <c r="F154">
        <f t="shared" si="61"/>
        <v>1136.4000000000001</v>
      </c>
      <c r="G154">
        <f t="shared" si="60"/>
        <v>1600.6000000000001</v>
      </c>
      <c r="H154" s="20">
        <f t="shared" ref="H154:H159" si="62">+(F154/G154-1)*100</f>
        <v>-29.001624390853429</v>
      </c>
    </row>
    <row r="155" spans="1:9" x14ac:dyDescent="0.25">
      <c r="A155" s="5">
        <f t="shared" si="7"/>
        <v>39919</v>
      </c>
      <c r="B155">
        <v>178.3</v>
      </c>
      <c r="C155">
        <v>289.8</v>
      </c>
      <c r="D155">
        <v>959.9</v>
      </c>
      <c r="E155">
        <v>1312.6</v>
      </c>
      <c r="F155">
        <f t="shared" si="61"/>
        <v>1138.2</v>
      </c>
      <c r="G155">
        <f t="shared" si="60"/>
        <v>1602.3999999999999</v>
      </c>
      <c r="H155" s="20">
        <f t="shared" si="62"/>
        <v>-28.96904643035446</v>
      </c>
    </row>
    <row r="156" spans="1:9" x14ac:dyDescent="0.25">
      <c r="A156" s="5">
        <f t="shared" si="7"/>
        <v>39926</v>
      </c>
      <c r="B156">
        <v>156.9</v>
      </c>
      <c r="C156">
        <v>267.5</v>
      </c>
      <c r="D156">
        <v>983.5</v>
      </c>
      <c r="E156">
        <v>1338.2</v>
      </c>
      <c r="F156">
        <f t="shared" si="61"/>
        <v>1140.4000000000001</v>
      </c>
      <c r="G156">
        <f t="shared" si="60"/>
        <v>1605.7</v>
      </c>
      <c r="H156" s="20">
        <f t="shared" si="62"/>
        <v>-28.978015818646075</v>
      </c>
      <c r="I156">
        <v>157.19999999999999</v>
      </c>
    </row>
    <row r="157" spans="1:9" x14ac:dyDescent="0.25">
      <c r="A157" s="5">
        <f t="shared" si="7"/>
        <v>39933</v>
      </c>
      <c r="B157">
        <v>134.1</v>
      </c>
      <c r="C157">
        <v>222.1</v>
      </c>
      <c r="D157">
        <v>1008.5</v>
      </c>
      <c r="E157">
        <v>1384.6</v>
      </c>
      <c r="F157">
        <f t="shared" si="61"/>
        <v>1142.5999999999999</v>
      </c>
      <c r="G157">
        <f t="shared" si="60"/>
        <v>1606.6999999999998</v>
      </c>
      <c r="H157" s="20">
        <f t="shared" si="62"/>
        <v>-28.885292836248212</v>
      </c>
      <c r="I157">
        <v>156.19999999999999</v>
      </c>
    </row>
    <row r="158" spans="1:9" x14ac:dyDescent="0.25">
      <c r="A158" s="5">
        <f t="shared" si="7"/>
        <v>39940</v>
      </c>
      <c r="B158">
        <v>110.1</v>
      </c>
      <c r="C158">
        <v>221.8</v>
      </c>
      <c r="D158">
        <v>1034</v>
      </c>
      <c r="E158">
        <v>1384.8</v>
      </c>
      <c r="F158">
        <f t="shared" si="61"/>
        <v>1144.0999999999999</v>
      </c>
      <c r="G158">
        <f t="shared" ref="G158:G189" si="63">+C158+E158</f>
        <v>1606.6</v>
      </c>
      <c r="H158" s="20">
        <f t="shared" si="62"/>
        <v>-28.787501556081164</v>
      </c>
      <c r="I158">
        <v>158.19999999999999</v>
      </c>
    </row>
    <row r="159" spans="1:9" x14ac:dyDescent="0.25">
      <c r="A159" s="5">
        <f t="shared" si="7"/>
        <v>39947</v>
      </c>
      <c r="B159">
        <v>104.1</v>
      </c>
      <c r="C159">
        <v>172.5</v>
      </c>
      <c r="D159">
        <v>1041.4000000000001</v>
      </c>
      <c r="E159">
        <v>1434.7</v>
      </c>
      <c r="F159">
        <f t="shared" ref="F159:F190" si="64">+B159+D159</f>
        <v>1145.5</v>
      </c>
      <c r="G159">
        <f t="shared" si="63"/>
        <v>1607.2</v>
      </c>
      <c r="H159" s="20">
        <f t="shared" si="62"/>
        <v>-28.726978596316577</v>
      </c>
      <c r="I159">
        <v>223.9</v>
      </c>
    </row>
    <row r="160" spans="1:9" x14ac:dyDescent="0.25">
      <c r="A160" s="5">
        <f t="shared" si="7"/>
        <v>39954</v>
      </c>
      <c r="B160">
        <v>89.2</v>
      </c>
      <c r="C160">
        <v>147.69999999999999</v>
      </c>
      <c r="D160">
        <v>1056.7</v>
      </c>
      <c r="E160">
        <v>1460.3</v>
      </c>
      <c r="F160">
        <f t="shared" si="64"/>
        <v>1145.9000000000001</v>
      </c>
      <c r="G160">
        <f t="shared" si="63"/>
        <v>1608</v>
      </c>
      <c r="H160" s="20">
        <f t="shared" ref="H160:H191" si="65">+(F160/G160-1)*100</f>
        <v>-28.737562189054721</v>
      </c>
      <c r="I160">
        <v>244.6</v>
      </c>
    </row>
    <row r="161" spans="1:9" x14ac:dyDescent="0.25">
      <c r="A161" s="5">
        <f t="shared" si="7"/>
        <v>39961</v>
      </c>
      <c r="B161">
        <v>64</v>
      </c>
      <c r="C161">
        <v>101.1</v>
      </c>
      <c r="D161">
        <v>1082.5</v>
      </c>
      <c r="E161">
        <v>1509.4</v>
      </c>
      <c r="F161">
        <f t="shared" si="64"/>
        <v>1146.5</v>
      </c>
      <c r="G161">
        <f t="shared" si="63"/>
        <v>1610.5</v>
      </c>
      <c r="H161" s="20">
        <f t="shared" si="65"/>
        <v>-28.81092828314188</v>
      </c>
      <c r="I161">
        <v>245.2</v>
      </c>
    </row>
    <row r="162" spans="1:9" x14ac:dyDescent="0.25">
      <c r="A162" s="5">
        <f t="shared" si="7"/>
        <v>39968</v>
      </c>
      <c r="B162">
        <v>305.7</v>
      </c>
      <c r="C162">
        <v>295.3</v>
      </c>
      <c r="D162">
        <v>0</v>
      </c>
      <c r="E162">
        <v>0.3</v>
      </c>
      <c r="F162">
        <f t="shared" si="64"/>
        <v>305.7</v>
      </c>
      <c r="G162">
        <f t="shared" si="63"/>
        <v>295.60000000000002</v>
      </c>
      <c r="H162" s="20">
        <f t="shared" si="65"/>
        <v>3.4167794316644073</v>
      </c>
    </row>
    <row r="163" spans="1:9" x14ac:dyDescent="0.25">
      <c r="A163" s="5">
        <f t="shared" si="7"/>
        <v>39975</v>
      </c>
      <c r="B163">
        <v>316.89999999999998</v>
      </c>
      <c r="C163">
        <v>287.39999999999998</v>
      </c>
      <c r="D163">
        <v>0</v>
      </c>
      <c r="E163">
        <v>51.4</v>
      </c>
      <c r="F163">
        <f t="shared" si="64"/>
        <v>316.89999999999998</v>
      </c>
      <c r="G163">
        <f t="shared" si="63"/>
        <v>338.79999999999995</v>
      </c>
      <c r="H163" s="20">
        <f t="shared" si="65"/>
        <v>-6.4639905548996346</v>
      </c>
    </row>
    <row r="164" spans="1:9" x14ac:dyDescent="0.25">
      <c r="A164" s="5">
        <f t="shared" si="7"/>
        <v>39982</v>
      </c>
      <c r="B164">
        <v>340.5</v>
      </c>
      <c r="C164">
        <v>264.39999999999998</v>
      </c>
      <c r="D164">
        <v>24.5</v>
      </c>
      <c r="E164">
        <v>75.2</v>
      </c>
      <c r="F164">
        <f t="shared" si="64"/>
        <v>365</v>
      </c>
      <c r="G164">
        <f t="shared" si="63"/>
        <v>339.59999999999997</v>
      </c>
      <c r="H164" s="20">
        <f t="shared" si="65"/>
        <v>7.4793875147232125</v>
      </c>
    </row>
    <row r="165" spans="1:9" x14ac:dyDescent="0.25">
      <c r="A165" s="5">
        <f t="shared" si="7"/>
        <v>39989</v>
      </c>
      <c r="B165">
        <v>294.3</v>
      </c>
      <c r="C165">
        <v>287.60000000000002</v>
      </c>
      <c r="D165">
        <v>72.900000000000006</v>
      </c>
      <c r="E165">
        <v>76.8</v>
      </c>
      <c r="F165">
        <f t="shared" si="64"/>
        <v>367.20000000000005</v>
      </c>
      <c r="G165">
        <f t="shared" si="63"/>
        <v>364.40000000000003</v>
      </c>
      <c r="H165" s="20">
        <f t="shared" si="65"/>
        <v>0.76838638858398589</v>
      </c>
    </row>
    <row r="166" spans="1:9" x14ac:dyDescent="0.25">
      <c r="A166" s="5">
        <f t="shared" si="7"/>
        <v>39996</v>
      </c>
      <c r="B166">
        <v>358.9</v>
      </c>
      <c r="C166">
        <v>298.3</v>
      </c>
      <c r="D166">
        <v>73.099999999999994</v>
      </c>
      <c r="E166">
        <v>77.400000000000006</v>
      </c>
      <c r="F166">
        <f t="shared" si="64"/>
        <v>432</v>
      </c>
      <c r="G166">
        <f t="shared" si="63"/>
        <v>375.70000000000005</v>
      </c>
      <c r="H166" s="20">
        <f t="shared" si="65"/>
        <v>14.985360660101122</v>
      </c>
    </row>
    <row r="167" spans="1:9" x14ac:dyDescent="0.25">
      <c r="A167" s="5">
        <f t="shared" si="7"/>
        <v>40003</v>
      </c>
      <c r="B167">
        <v>330.5</v>
      </c>
      <c r="C167">
        <v>274.89999999999998</v>
      </c>
      <c r="D167">
        <v>106.9</v>
      </c>
      <c r="E167">
        <v>102.9</v>
      </c>
      <c r="F167">
        <f t="shared" si="64"/>
        <v>437.4</v>
      </c>
      <c r="G167">
        <f t="shared" si="63"/>
        <v>377.79999999999995</v>
      </c>
      <c r="H167" s="20">
        <f t="shared" si="65"/>
        <v>15.775542615140292</v>
      </c>
    </row>
    <row r="168" spans="1:9" x14ac:dyDescent="0.25">
      <c r="A168" s="5">
        <f t="shared" si="7"/>
        <v>40010</v>
      </c>
      <c r="B168">
        <v>339.8</v>
      </c>
      <c r="C168">
        <v>327.8</v>
      </c>
      <c r="D168">
        <v>123.1</v>
      </c>
      <c r="E168">
        <v>103.5</v>
      </c>
      <c r="F168">
        <f t="shared" si="64"/>
        <v>462.9</v>
      </c>
      <c r="G168">
        <f t="shared" si="63"/>
        <v>431.3</v>
      </c>
      <c r="H168" s="20">
        <f t="shared" si="65"/>
        <v>7.3266867609552477</v>
      </c>
    </row>
    <row r="169" spans="1:9" x14ac:dyDescent="0.25">
      <c r="A169" s="5">
        <f t="shared" si="7"/>
        <v>40017</v>
      </c>
      <c r="B169">
        <v>339.8</v>
      </c>
      <c r="C169">
        <v>306.2</v>
      </c>
      <c r="D169">
        <v>123.1</v>
      </c>
      <c r="E169">
        <v>127.2</v>
      </c>
      <c r="F169">
        <f t="shared" si="64"/>
        <v>462.9</v>
      </c>
      <c r="G169">
        <f t="shared" si="63"/>
        <v>433.4</v>
      </c>
      <c r="H169" s="20">
        <f t="shared" si="65"/>
        <v>6.8066451315182297</v>
      </c>
    </row>
    <row r="170" spans="1:9" x14ac:dyDescent="0.25">
      <c r="A170" s="5">
        <f t="shared" si="7"/>
        <v>40024</v>
      </c>
      <c r="B170">
        <v>315.3</v>
      </c>
      <c r="C170">
        <v>286.3</v>
      </c>
      <c r="D170">
        <v>148.9</v>
      </c>
      <c r="E170">
        <v>173.1</v>
      </c>
      <c r="F170">
        <f t="shared" si="64"/>
        <v>464.20000000000005</v>
      </c>
      <c r="G170">
        <f t="shared" si="63"/>
        <v>459.4</v>
      </c>
      <c r="H170" s="20">
        <f t="shared" si="65"/>
        <v>1.0448410970831601</v>
      </c>
    </row>
    <row r="171" spans="1:9" x14ac:dyDescent="0.25">
      <c r="A171" s="5">
        <f t="shared" si="7"/>
        <v>40031</v>
      </c>
      <c r="B171">
        <v>293.8</v>
      </c>
      <c r="C171">
        <v>287.10000000000002</v>
      </c>
      <c r="D171">
        <v>171.7</v>
      </c>
      <c r="E171">
        <v>173.1</v>
      </c>
      <c r="F171">
        <f t="shared" si="64"/>
        <v>465.5</v>
      </c>
      <c r="G171">
        <f t="shared" si="63"/>
        <v>460.20000000000005</v>
      </c>
      <c r="H171" s="20">
        <f t="shared" si="65"/>
        <v>1.1516731855714779</v>
      </c>
    </row>
    <row r="172" spans="1:9" x14ac:dyDescent="0.25">
      <c r="A172" s="5">
        <f t="shared" si="7"/>
        <v>40038</v>
      </c>
      <c r="B172">
        <v>294.10000000000002</v>
      </c>
      <c r="C172">
        <v>265.60000000000002</v>
      </c>
      <c r="D172">
        <v>171.7</v>
      </c>
      <c r="E172">
        <v>196.3</v>
      </c>
      <c r="F172">
        <f t="shared" si="64"/>
        <v>465.8</v>
      </c>
      <c r="G172">
        <f t="shared" si="63"/>
        <v>461.90000000000003</v>
      </c>
      <c r="H172" s="20">
        <f t="shared" si="65"/>
        <v>0.8443386014288734</v>
      </c>
    </row>
    <row r="173" spans="1:9" x14ac:dyDescent="0.25">
      <c r="A173" s="5">
        <f t="shared" si="7"/>
        <v>40045</v>
      </c>
      <c r="B173">
        <v>304.2</v>
      </c>
      <c r="C173">
        <v>221.4</v>
      </c>
      <c r="D173">
        <v>216.2</v>
      </c>
      <c r="E173">
        <v>244.5</v>
      </c>
      <c r="F173">
        <f t="shared" si="64"/>
        <v>520.4</v>
      </c>
      <c r="G173">
        <f t="shared" si="63"/>
        <v>465.9</v>
      </c>
      <c r="H173" s="20">
        <f t="shared" si="65"/>
        <v>11.697789225155608</v>
      </c>
    </row>
    <row r="174" spans="1:9" x14ac:dyDescent="0.25">
      <c r="A174" s="5">
        <f t="shared" si="7"/>
        <v>40052</v>
      </c>
      <c r="B174">
        <v>282.10000000000002</v>
      </c>
      <c r="C174">
        <v>284.8</v>
      </c>
      <c r="D174">
        <v>241.6</v>
      </c>
      <c r="E174">
        <v>245.3</v>
      </c>
      <c r="F174">
        <f t="shared" si="64"/>
        <v>523.70000000000005</v>
      </c>
      <c r="G174">
        <f t="shared" si="63"/>
        <v>530.1</v>
      </c>
      <c r="H174" s="20">
        <f t="shared" si="65"/>
        <v>-1.2073193737030752</v>
      </c>
    </row>
    <row r="175" spans="1:9" x14ac:dyDescent="0.25">
      <c r="A175" s="5">
        <f t="shared" si="7"/>
        <v>40059</v>
      </c>
      <c r="B175">
        <v>282.10000000000002</v>
      </c>
      <c r="C175">
        <v>287.89999999999998</v>
      </c>
      <c r="D175">
        <v>241.7</v>
      </c>
      <c r="E175">
        <v>245.5</v>
      </c>
      <c r="F175">
        <f t="shared" si="64"/>
        <v>523.79999999999995</v>
      </c>
      <c r="G175">
        <f t="shared" si="63"/>
        <v>533.4</v>
      </c>
      <c r="H175" s="20">
        <f t="shared" si="65"/>
        <v>-1.7997750281214864</v>
      </c>
    </row>
    <row r="176" spans="1:9" x14ac:dyDescent="0.25">
      <c r="A176" s="5">
        <f t="shared" si="7"/>
        <v>40066</v>
      </c>
      <c r="B176">
        <v>236.7</v>
      </c>
      <c r="C176">
        <v>308.8</v>
      </c>
      <c r="D176">
        <v>292.89999999999998</v>
      </c>
      <c r="E176">
        <v>271.10000000000002</v>
      </c>
      <c r="F176">
        <f t="shared" si="64"/>
        <v>529.59999999999991</v>
      </c>
      <c r="G176">
        <f t="shared" si="63"/>
        <v>579.90000000000009</v>
      </c>
      <c r="H176" s="20">
        <f t="shared" si="65"/>
        <v>-8.6739092947060179</v>
      </c>
    </row>
    <row r="177" spans="1:8" x14ac:dyDescent="0.25">
      <c r="A177" s="5">
        <f t="shared" si="7"/>
        <v>40073</v>
      </c>
      <c r="B177">
        <v>259.2</v>
      </c>
      <c r="C177">
        <v>311.89999999999998</v>
      </c>
      <c r="D177">
        <v>293.60000000000002</v>
      </c>
      <c r="E177">
        <v>293</v>
      </c>
      <c r="F177">
        <f t="shared" si="64"/>
        <v>552.79999999999995</v>
      </c>
      <c r="G177">
        <f t="shared" si="63"/>
        <v>604.9</v>
      </c>
      <c r="H177" s="20">
        <f t="shared" si="65"/>
        <v>-8.6129938832865012</v>
      </c>
    </row>
    <row r="178" spans="1:8" x14ac:dyDescent="0.25">
      <c r="A178" s="5">
        <f t="shared" si="7"/>
        <v>40080</v>
      </c>
      <c r="B178">
        <v>229.3</v>
      </c>
      <c r="C178">
        <v>288.7</v>
      </c>
      <c r="D178">
        <v>345.4</v>
      </c>
      <c r="E178">
        <v>317.39999999999998</v>
      </c>
      <c r="F178">
        <f t="shared" si="64"/>
        <v>574.70000000000005</v>
      </c>
      <c r="G178">
        <f t="shared" si="63"/>
        <v>606.09999999999991</v>
      </c>
      <c r="H178" s="20">
        <f t="shared" si="65"/>
        <v>-5.1806632568882849</v>
      </c>
    </row>
    <row r="179" spans="1:8" x14ac:dyDescent="0.25">
      <c r="A179" s="5">
        <f t="shared" si="7"/>
        <v>40087</v>
      </c>
      <c r="B179">
        <v>265.7</v>
      </c>
      <c r="C179">
        <v>265.10000000000002</v>
      </c>
      <c r="D179">
        <v>345.7</v>
      </c>
      <c r="E179">
        <v>367.9</v>
      </c>
      <c r="F179">
        <f t="shared" si="64"/>
        <v>611.4</v>
      </c>
      <c r="G179">
        <f t="shared" si="63"/>
        <v>633</v>
      </c>
      <c r="H179" s="20">
        <f t="shared" si="65"/>
        <v>-3.4123222748815185</v>
      </c>
    </row>
    <row r="180" spans="1:8" x14ac:dyDescent="0.25">
      <c r="A180" s="5">
        <f t="shared" si="7"/>
        <v>40094</v>
      </c>
      <c r="B180">
        <v>242.7</v>
      </c>
      <c r="C180">
        <v>291.60000000000002</v>
      </c>
      <c r="D180">
        <v>370.9</v>
      </c>
      <c r="E180">
        <v>391.4</v>
      </c>
      <c r="F180">
        <f t="shared" si="64"/>
        <v>613.59999999999991</v>
      </c>
      <c r="G180">
        <f t="shared" si="63"/>
        <v>683</v>
      </c>
      <c r="H180" s="20">
        <f t="shared" si="65"/>
        <v>-10.161054172767214</v>
      </c>
    </row>
    <row r="181" spans="1:8" x14ac:dyDescent="0.25">
      <c r="A181" s="5">
        <f t="shared" si="7"/>
        <v>40101</v>
      </c>
      <c r="B181">
        <v>255.4</v>
      </c>
      <c r="C181">
        <v>291.2</v>
      </c>
      <c r="D181">
        <v>396.5</v>
      </c>
      <c r="E181">
        <v>392.4</v>
      </c>
      <c r="F181">
        <f t="shared" si="64"/>
        <v>651.9</v>
      </c>
      <c r="G181">
        <f t="shared" si="63"/>
        <v>683.59999999999991</v>
      </c>
      <c r="H181" s="20">
        <f t="shared" si="65"/>
        <v>-4.6372147454651795</v>
      </c>
    </row>
    <row r="182" spans="1:8" x14ac:dyDescent="0.25">
      <c r="A182" s="5">
        <f t="shared" si="7"/>
        <v>40108</v>
      </c>
      <c r="B182">
        <v>256.10000000000002</v>
      </c>
      <c r="C182">
        <v>248.4</v>
      </c>
      <c r="D182">
        <v>397</v>
      </c>
      <c r="E182">
        <v>439.4</v>
      </c>
      <c r="F182">
        <f t="shared" si="64"/>
        <v>653.1</v>
      </c>
      <c r="G182">
        <f t="shared" si="63"/>
        <v>687.8</v>
      </c>
      <c r="H182" s="20">
        <f t="shared" si="65"/>
        <v>-5.0450712416399979</v>
      </c>
    </row>
    <row r="183" spans="1:8" x14ac:dyDescent="0.25">
      <c r="A183" s="5">
        <f t="shared" si="7"/>
        <v>40115</v>
      </c>
      <c r="B183">
        <v>254.1</v>
      </c>
      <c r="C183">
        <v>272.7</v>
      </c>
      <c r="D183">
        <v>422.2</v>
      </c>
      <c r="E183">
        <v>439.7</v>
      </c>
      <c r="F183">
        <f t="shared" si="64"/>
        <v>676.3</v>
      </c>
      <c r="G183">
        <f t="shared" si="63"/>
        <v>712.4</v>
      </c>
      <c r="H183" s="20">
        <f t="shared" si="65"/>
        <v>-5.067377877596857</v>
      </c>
    </row>
    <row r="184" spans="1:8" x14ac:dyDescent="0.25">
      <c r="A184" s="5">
        <f t="shared" si="7"/>
        <v>40122</v>
      </c>
      <c r="B184">
        <v>256.89999999999998</v>
      </c>
      <c r="C184">
        <v>320</v>
      </c>
      <c r="D184">
        <v>443.8</v>
      </c>
      <c r="E184">
        <v>482</v>
      </c>
      <c r="F184">
        <f t="shared" si="64"/>
        <v>700.7</v>
      </c>
      <c r="G184">
        <f t="shared" si="63"/>
        <v>802</v>
      </c>
      <c r="H184" s="20">
        <f t="shared" si="65"/>
        <v>-12.630922693266822</v>
      </c>
    </row>
    <row r="185" spans="1:8" x14ac:dyDescent="0.25">
      <c r="A185" s="5">
        <f t="shared" si="7"/>
        <v>40129</v>
      </c>
      <c r="B185">
        <v>224.7</v>
      </c>
      <c r="C185">
        <v>320</v>
      </c>
      <c r="D185">
        <v>479.2</v>
      </c>
      <c r="E185">
        <v>482</v>
      </c>
      <c r="F185">
        <f t="shared" si="64"/>
        <v>703.9</v>
      </c>
      <c r="G185">
        <f t="shared" si="63"/>
        <v>802</v>
      </c>
      <c r="H185" s="20">
        <f t="shared" si="65"/>
        <v>-12.231920199501245</v>
      </c>
    </row>
    <row r="186" spans="1:8" x14ac:dyDescent="0.25">
      <c r="A186" s="5">
        <f t="shared" si="7"/>
        <v>40136</v>
      </c>
      <c r="B186">
        <v>212.7</v>
      </c>
      <c r="C186">
        <v>275.7</v>
      </c>
      <c r="D186">
        <v>520.1</v>
      </c>
      <c r="E186">
        <v>526</v>
      </c>
      <c r="F186">
        <f t="shared" si="64"/>
        <v>732.8</v>
      </c>
      <c r="G186">
        <f t="shared" si="63"/>
        <v>801.7</v>
      </c>
      <c r="H186" s="20">
        <f t="shared" si="65"/>
        <v>-8.5942372458525753</v>
      </c>
    </row>
    <row r="187" spans="1:8" x14ac:dyDescent="0.25">
      <c r="A187" s="5">
        <f t="shared" si="7"/>
        <v>40143</v>
      </c>
      <c r="B187">
        <v>210.4</v>
      </c>
      <c r="C187">
        <v>255.9</v>
      </c>
      <c r="D187">
        <v>547.1</v>
      </c>
      <c r="E187">
        <v>547.5</v>
      </c>
      <c r="F187">
        <f t="shared" si="64"/>
        <v>757.5</v>
      </c>
      <c r="G187">
        <f t="shared" si="63"/>
        <v>803.4</v>
      </c>
      <c r="H187" s="20">
        <f t="shared" si="65"/>
        <v>-5.7132188200149319</v>
      </c>
    </row>
    <row r="188" spans="1:8" x14ac:dyDescent="0.25">
      <c r="A188" s="5">
        <f t="shared" si="7"/>
        <v>40150</v>
      </c>
      <c r="B188">
        <v>234.2</v>
      </c>
      <c r="C188">
        <v>235.9</v>
      </c>
      <c r="D188">
        <v>547.79999999999995</v>
      </c>
      <c r="E188">
        <v>571</v>
      </c>
      <c r="F188">
        <f t="shared" si="64"/>
        <v>782</v>
      </c>
      <c r="G188">
        <f t="shared" si="63"/>
        <v>806.9</v>
      </c>
      <c r="H188" s="20">
        <f t="shared" si="65"/>
        <v>-3.0858842483579063</v>
      </c>
    </row>
    <row r="189" spans="1:8" x14ac:dyDescent="0.25">
      <c r="A189" s="5">
        <f t="shared" si="7"/>
        <v>40157</v>
      </c>
      <c r="B189">
        <v>257.39999999999998</v>
      </c>
      <c r="C189">
        <v>212.9</v>
      </c>
      <c r="D189">
        <v>548</v>
      </c>
      <c r="E189">
        <v>596.1</v>
      </c>
      <c r="F189">
        <f t="shared" si="64"/>
        <v>805.4</v>
      </c>
      <c r="G189">
        <f t="shared" si="63"/>
        <v>809</v>
      </c>
      <c r="H189" s="20">
        <f t="shared" si="65"/>
        <v>-0.44499381953028161</v>
      </c>
    </row>
    <row r="190" spans="1:8" x14ac:dyDescent="0.25">
      <c r="A190" s="5">
        <f t="shared" si="7"/>
        <v>40164</v>
      </c>
      <c r="B190">
        <v>254.1</v>
      </c>
      <c r="C190">
        <v>236.3</v>
      </c>
      <c r="D190">
        <v>573.4</v>
      </c>
      <c r="E190">
        <v>596.6</v>
      </c>
      <c r="F190">
        <f t="shared" si="64"/>
        <v>827.5</v>
      </c>
      <c r="G190">
        <f t="shared" ref="G190:G221" si="66">+C190+E190</f>
        <v>832.90000000000009</v>
      </c>
      <c r="H190" s="20">
        <f t="shared" si="65"/>
        <v>-0.64833713531037285</v>
      </c>
    </row>
    <row r="191" spans="1:8" x14ac:dyDescent="0.25">
      <c r="A191" s="5">
        <f t="shared" si="7"/>
        <v>40171</v>
      </c>
      <c r="B191">
        <v>275.7</v>
      </c>
      <c r="C191">
        <v>274.3</v>
      </c>
      <c r="D191">
        <v>603</v>
      </c>
      <c r="E191">
        <v>597</v>
      </c>
      <c r="F191">
        <f t="shared" ref="F191:F222" si="67">+B191+D191</f>
        <v>878.7</v>
      </c>
      <c r="G191">
        <f t="shared" si="66"/>
        <v>871.3</v>
      </c>
      <c r="H191" s="20">
        <f t="shared" si="65"/>
        <v>0.84930563525766889</v>
      </c>
    </row>
    <row r="192" spans="1:8" x14ac:dyDescent="0.25">
      <c r="A192" s="5">
        <f t="shared" si="7"/>
        <v>40178</v>
      </c>
      <c r="B192">
        <v>275.2</v>
      </c>
      <c r="C192">
        <v>252.3</v>
      </c>
      <c r="D192">
        <v>603.70000000000005</v>
      </c>
      <c r="E192">
        <v>618.79999999999995</v>
      </c>
      <c r="F192">
        <f t="shared" si="67"/>
        <v>878.90000000000009</v>
      </c>
      <c r="G192">
        <f t="shared" si="66"/>
        <v>871.09999999999991</v>
      </c>
      <c r="H192" s="20">
        <f t="shared" ref="H192:H223" si="68">+(F192/G192-1)*100</f>
        <v>0.89541958443348779</v>
      </c>
    </row>
    <row r="193" spans="1:9" x14ac:dyDescent="0.25">
      <c r="A193" s="5">
        <f t="shared" si="7"/>
        <v>40185</v>
      </c>
      <c r="B193">
        <v>230.8</v>
      </c>
      <c r="C193">
        <v>182.8</v>
      </c>
      <c r="D193">
        <v>652.20000000000005</v>
      </c>
      <c r="E193">
        <v>668.3</v>
      </c>
      <c r="F193">
        <f t="shared" si="67"/>
        <v>883</v>
      </c>
      <c r="G193">
        <f t="shared" si="66"/>
        <v>851.09999999999991</v>
      </c>
      <c r="H193" s="20">
        <f t="shared" si="68"/>
        <v>3.7480907061449908</v>
      </c>
    </row>
    <row r="194" spans="1:9" x14ac:dyDescent="0.25">
      <c r="A194" s="5">
        <f t="shared" si="7"/>
        <v>40192</v>
      </c>
      <c r="B194">
        <v>226.6</v>
      </c>
      <c r="C194">
        <v>161.80000000000001</v>
      </c>
      <c r="D194">
        <v>676.9</v>
      </c>
      <c r="E194">
        <v>714.1</v>
      </c>
      <c r="F194">
        <f t="shared" si="67"/>
        <v>903.5</v>
      </c>
      <c r="G194">
        <f t="shared" si="66"/>
        <v>875.90000000000009</v>
      </c>
      <c r="H194" s="20">
        <f t="shared" si="68"/>
        <v>3.1510446397990499</v>
      </c>
    </row>
    <row r="195" spans="1:9" x14ac:dyDescent="0.25">
      <c r="A195" s="5">
        <f t="shared" si="7"/>
        <v>40199</v>
      </c>
      <c r="B195">
        <v>279.2</v>
      </c>
      <c r="C195">
        <v>185.9</v>
      </c>
      <c r="D195">
        <v>699.9</v>
      </c>
      <c r="E195">
        <v>739.7</v>
      </c>
      <c r="F195">
        <f t="shared" si="67"/>
        <v>979.09999999999991</v>
      </c>
      <c r="G195">
        <f t="shared" si="66"/>
        <v>925.6</v>
      </c>
      <c r="H195" s="20">
        <f t="shared" si="68"/>
        <v>5.7800345721694013</v>
      </c>
    </row>
    <row r="196" spans="1:9" x14ac:dyDescent="0.25">
      <c r="A196" s="5">
        <f t="shared" si="7"/>
        <v>40206</v>
      </c>
      <c r="B196">
        <v>280.10000000000002</v>
      </c>
      <c r="C196">
        <v>183.7</v>
      </c>
      <c r="D196">
        <v>700.3</v>
      </c>
      <c r="E196">
        <v>742</v>
      </c>
      <c r="F196">
        <f t="shared" si="67"/>
        <v>980.4</v>
      </c>
      <c r="G196">
        <f t="shared" si="66"/>
        <v>925.7</v>
      </c>
      <c r="H196" s="20">
        <f t="shared" si="68"/>
        <v>5.90904180620071</v>
      </c>
    </row>
    <row r="197" spans="1:9" x14ac:dyDescent="0.25">
      <c r="A197" s="5">
        <f t="shared" si="7"/>
        <v>40213</v>
      </c>
      <c r="B197">
        <v>284</v>
      </c>
      <c r="C197">
        <v>180.5</v>
      </c>
      <c r="D197">
        <v>725.7</v>
      </c>
      <c r="E197">
        <v>767.4</v>
      </c>
      <c r="F197">
        <f t="shared" si="67"/>
        <v>1009.7</v>
      </c>
      <c r="G197">
        <f t="shared" si="66"/>
        <v>947.9</v>
      </c>
      <c r="H197" s="20">
        <f t="shared" si="68"/>
        <v>6.5196750712100515</v>
      </c>
    </row>
    <row r="198" spans="1:9" x14ac:dyDescent="0.25">
      <c r="A198" s="5">
        <f t="shared" si="7"/>
        <v>40220</v>
      </c>
      <c r="B198">
        <v>291.39999999999998</v>
      </c>
      <c r="C198">
        <v>222</v>
      </c>
      <c r="D198">
        <v>750.4</v>
      </c>
      <c r="E198">
        <v>795.4</v>
      </c>
      <c r="F198">
        <f t="shared" si="67"/>
        <v>1041.8</v>
      </c>
      <c r="G198">
        <f t="shared" si="66"/>
        <v>1017.4</v>
      </c>
      <c r="H198" s="20">
        <f t="shared" si="68"/>
        <v>2.3982701002555507</v>
      </c>
    </row>
    <row r="199" spans="1:9" x14ac:dyDescent="0.25">
      <c r="A199" s="5">
        <f t="shared" si="7"/>
        <v>40227</v>
      </c>
      <c r="B199">
        <v>290.8</v>
      </c>
      <c r="C199">
        <v>197.6</v>
      </c>
      <c r="D199">
        <v>750.9</v>
      </c>
      <c r="E199">
        <v>818.7</v>
      </c>
      <c r="F199">
        <f t="shared" si="67"/>
        <v>1041.7</v>
      </c>
      <c r="G199">
        <f t="shared" si="66"/>
        <v>1016.3000000000001</v>
      </c>
      <c r="H199" s="20">
        <f t="shared" si="68"/>
        <v>2.4992620289284728</v>
      </c>
    </row>
    <row r="200" spans="1:9" x14ac:dyDescent="0.25">
      <c r="A200" s="5">
        <f t="shared" si="7"/>
        <v>40234</v>
      </c>
      <c r="B200">
        <v>290.7</v>
      </c>
      <c r="C200">
        <v>243.4</v>
      </c>
      <c r="D200">
        <v>751.5</v>
      </c>
      <c r="E200">
        <v>841.9</v>
      </c>
      <c r="F200">
        <f t="shared" si="67"/>
        <v>1042.2</v>
      </c>
      <c r="G200">
        <f t="shared" si="66"/>
        <v>1085.3</v>
      </c>
      <c r="H200" s="20">
        <f t="shared" si="68"/>
        <v>-3.9712521883350171</v>
      </c>
    </row>
    <row r="201" spans="1:9" x14ac:dyDescent="0.25">
      <c r="A201" s="5">
        <f t="shared" si="7"/>
        <v>40241</v>
      </c>
      <c r="B201">
        <v>219.8</v>
      </c>
      <c r="C201">
        <v>204.5</v>
      </c>
      <c r="D201">
        <v>824.8</v>
      </c>
      <c r="E201">
        <v>886.1</v>
      </c>
      <c r="F201">
        <f t="shared" si="67"/>
        <v>1044.5999999999999</v>
      </c>
      <c r="G201">
        <f t="shared" si="66"/>
        <v>1090.5999999999999</v>
      </c>
      <c r="H201" s="20">
        <f t="shared" si="68"/>
        <v>-4.2178617274894581</v>
      </c>
    </row>
    <row r="202" spans="1:9" x14ac:dyDescent="0.25">
      <c r="A202" s="5">
        <f t="shared" si="7"/>
        <v>40248</v>
      </c>
      <c r="B202">
        <v>220.9</v>
      </c>
      <c r="C202">
        <v>226.1</v>
      </c>
      <c r="D202">
        <v>825.1</v>
      </c>
      <c r="E202">
        <v>886.1</v>
      </c>
      <c r="F202">
        <f t="shared" si="67"/>
        <v>1046</v>
      </c>
      <c r="G202">
        <f t="shared" si="66"/>
        <v>1112.2</v>
      </c>
      <c r="H202" s="20">
        <f t="shared" si="68"/>
        <v>-5.9521668764610736</v>
      </c>
    </row>
    <row r="203" spans="1:9" x14ac:dyDescent="0.25">
      <c r="A203" s="5">
        <f t="shared" si="7"/>
        <v>40255</v>
      </c>
      <c r="B203">
        <v>269.60000000000002</v>
      </c>
      <c r="C203">
        <v>223.9</v>
      </c>
      <c r="D203">
        <v>825.8</v>
      </c>
      <c r="E203">
        <v>911.2</v>
      </c>
      <c r="F203">
        <f t="shared" si="67"/>
        <v>1095.4000000000001</v>
      </c>
      <c r="G203">
        <f t="shared" si="66"/>
        <v>1135.1000000000001</v>
      </c>
      <c r="H203" s="20">
        <f t="shared" si="68"/>
        <v>-3.4974892079992936</v>
      </c>
      <c r="I203">
        <v>23</v>
      </c>
    </row>
    <row r="204" spans="1:9" x14ac:dyDescent="0.25">
      <c r="A204" s="5">
        <f t="shared" si="7"/>
        <v>40262</v>
      </c>
      <c r="B204">
        <v>323.8</v>
      </c>
      <c r="C204">
        <v>223.8</v>
      </c>
      <c r="D204">
        <v>826.8</v>
      </c>
      <c r="E204">
        <v>911.7</v>
      </c>
      <c r="F204">
        <f t="shared" si="67"/>
        <v>1150.5999999999999</v>
      </c>
      <c r="G204">
        <f t="shared" si="66"/>
        <v>1135.5</v>
      </c>
      <c r="H204" s="20">
        <f t="shared" si="68"/>
        <v>1.3298106560986289</v>
      </c>
    </row>
    <row r="205" spans="1:9" x14ac:dyDescent="0.25">
      <c r="A205" s="5">
        <f t="shared" si="7"/>
        <v>40269</v>
      </c>
      <c r="B205">
        <v>316.60000000000002</v>
      </c>
      <c r="C205">
        <v>201.1</v>
      </c>
      <c r="D205">
        <v>852.3</v>
      </c>
      <c r="E205">
        <v>936</v>
      </c>
      <c r="F205">
        <f t="shared" si="67"/>
        <v>1168.9000000000001</v>
      </c>
      <c r="G205">
        <f t="shared" si="66"/>
        <v>1137.0999999999999</v>
      </c>
      <c r="H205" s="20">
        <f t="shared" si="68"/>
        <v>2.7965878110984166</v>
      </c>
      <c r="I205">
        <v>46</v>
      </c>
    </row>
    <row r="206" spans="1:9" x14ac:dyDescent="0.25">
      <c r="A206" s="5">
        <f t="shared" si="7"/>
        <v>40276</v>
      </c>
      <c r="B206">
        <v>297.39999999999998</v>
      </c>
      <c r="C206">
        <v>199.8</v>
      </c>
      <c r="D206">
        <v>873.5</v>
      </c>
      <c r="E206">
        <v>936.6</v>
      </c>
      <c r="F206">
        <f t="shared" si="67"/>
        <v>1170.9000000000001</v>
      </c>
      <c r="G206">
        <f t="shared" si="66"/>
        <v>1136.4000000000001</v>
      </c>
      <c r="H206" s="20">
        <f t="shared" si="68"/>
        <v>3.0359028511087738</v>
      </c>
      <c r="I206">
        <v>46</v>
      </c>
    </row>
    <row r="207" spans="1:9" x14ac:dyDescent="0.25">
      <c r="A207" s="5">
        <f t="shared" si="7"/>
        <v>40283</v>
      </c>
      <c r="B207">
        <v>248.3</v>
      </c>
      <c r="C207">
        <v>178.3</v>
      </c>
      <c r="D207">
        <v>927.2</v>
      </c>
      <c r="E207">
        <v>959.9</v>
      </c>
      <c r="F207">
        <f t="shared" si="67"/>
        <v>1175.5</v>
      </c>
      <c r="G207">
        <f t="shared" si="66"/>
        <v>1138.2</v>
      </c>
      <c r="H207" s="20">
        <f t="shared" si="68"/>
        <v>3.2771041996134231</v>
      </c>
      <c r="I207">
        <v>101</v>
      </c>
    </row>
    <row r="208" spans="1:9" x14ac:dyDescent="0.25">
      <c r="A208" s="5">
        <f t="shared" si="7"/>
        <v>40290</v>
      </c>
      <c r="B208">
        <v>253.4</v>
      </c>
      <c r="C208">
        <v>156.9</v>
      </c>
      <c r="D208">
        <v>947.2</v>
      </c>
      <c r="E208">
        <v>983.5</v>
      </c>
      <c r="F208">
        <f t="shared" si="67"/>
        <v>1200.6000000000001</v>
      </c>
      <c r="G208">
        <f t="shared" si="66"/>
        <v>1140.4000000000001</v>
      </c>
      <c r="H208" s="20">
        <f t="shared" si="68"/>
        <v>5.2788495264819435</v>
      </c>
      <c r="I208">
        <v>124</v>
      </c>
    </row>
    <row r="209" spans="1:9" x14ac:dyDescent="0.25">
      <c r="A209" s="5">
        <f t="shared" si="7"/>
        <v>40297</v>
      </c>
      <c r="B209">
        <v>245.8</v>
      </c>
      <c r="C209">
        <v>134.1</v>
      </c>
      <c r="D209">
        <v>956.4</v>
      </c>
      <c r="E209">
        <v>1008.5</v>
      </c>
      <c r="F209">
        <f t="shared" si="67"/>
        <v>1202.2</v>
      </c>
      <c r="G209">
        <f t="shared" si="66"/>
        <v>1142.5999999999999</v>
      </c>
      <c r="H209" s="20">
        <f t="shared" si="68"/>
        <v>5.2161736390688107</v>
      </c>
      <c r="I209">
        <v>124</v>
      </c>
    </row>
    <row r="210" spans="1:9" x14ac:dyDescent="0.25">
      <c r="A210" s="5">
        <f t="shared" si="7"/>
        <v>40304</v>
      </c>
      <c r="B210">
        <v>246.4</v>
      </c>
      <c r="C210">
        <v>110.1</v>
      </c>
      <c r="D210">
        <v>956.5</v>
      </c>
      <c r="E210">
        <v>1034</v>
      </c>
      <c r="F210">
        <f t="shared" si="67"/>
        <v>1202.9000000000001</v>
      </c>
      <c r="G210">
        <f t="shared" si="66"/>
        <v>1144.0999999999999</v>
      </c>
      <c r="H210" s="20">
        <f t="shared" si="68"/>
        <v>5.1394108906564373</v>
      </c>
      <c r="I210">
        <v>124</v>
      </c>
    </row>
    <row r="211" spans="1:9" x14ac:dyDescent="0.25">
      <c r="A211" s="5">
        <f t="shared" si="7"/>
        <v>40311</v>
      </c>
      <c r="B211">
        <v>221.6</v>
      </c>
      <c r="C211">
        <v>104.1</v>
      </c>
      <c r="D211">
        <v>982.5</v>
      </c>
      <c r="E211">
        <v>1041.4000000000001</v>
      </c>
      <c r="F211">
        <f t="shared" si="67"/>
        <v>1204.0999999999999</v>
      </c>
      <c r="G211">
        <f t="shared" si="66"/>
        <v>1145.5</v>
      </c>
      <c r="H211" s="20">
        <f t="shared" si="68"/>
        <v>5.1156700130947197</v>
      </c>
      <c r="I211">
        <v>124</v>
      </c>
    </row>
    <row r="212" spans="1:9" x14ac:dyDescent="0.25">
      <c r="A212" s="5">
        <f t="shared" si="7"/>
        <v>40318</v>
      </c>
      <c r="B212">
        <v>123</v>
      </c>
      <c r="C212">
        <v>89.2</v>
      </c>
      <c r="D212">
        <v>1085.8</v>
      </c>
      <c r="E212">
        <v>1056.7</v>
      </c>
      <c r="F212">
        <f t="shared" si="67"/>
        <v>1208.8</v>
      </c>
      <c r="G212">
        <f t="shared" si="66"/>
        <v>1145.9000000000001</v>
      </c>
      <c r="H212" s="20">
        <f t="shared" si="68"/>
        <v>5.4891351775896657</v>
      </c>
      <c r="I212">
        <v>216.2</v>
      </c>
    </row>
    <row r="213" spans="1:9" x14ac:dyDescent="0.25">
      <c r="A213" s="5">
        <f t="shared" si="7"/>
        <v>40325</v>
      </c>
      <c r="B213">
        <v>115.8</v>
      </c>
      <c r="C213">
        <v>64</v>
      </c>
      <c r="D213">
        <v>1093.4000000000001</v>
      </c>
      <c r="E213">
        <v>1082.5</v>
      </c>
      <c r="F213">
        <f t="shared" si="67"/>
        <v>1209.2</v>
      </c>
      <c r="G213">
        <f t="shared" si="66"/>
        <v>1146.5</v>
      </c>
      <c r="H213" s="20">
        <f t="shared" si="68"/>
        <v>5.4688181421718385</v>
      </c>
      <c r="I213">
        <v>226.2</v>
      </c>
    </row>
    <row r="214" spans="1:9" x14ac:dyDescent="0.25">
      <c r="A214" s="5">
        <f t="shared" si="7"/>
        <v>40332</v>
      </c>
      <c r="B214">
        <v>325</v>
      </c>
      <c r="C214">
        <v>305.7</v>
      </c>
      <c r="D214">
        <v>0.4</v>
      </c>
      <c r="E214">
        <v>0</v>
      </c>
      <c r="F214">
        <f t="shared" si="67"/>
        <v>325.39999999999998</v>
      </c>
      <c r="G214">
        <f t="shared" si="66"/>
        <v>305.7</v>
      </c>
      <c r="H214" s="20">
        <f t="shared" si="68"/>
        <v>6.4442263657180199</v>
      </c>
    </row>
    <row r="215" spans="1:9" x14ac:dyDescent="0.25">
      <c r="A215" s="5">
        <f t="shared" si="7"/>
        <v>40339</v>
      </c>
      <c r="B215">
        <v>359.6</v>
      </c>
      <c r="C215">
        <v>316.89999999999998</v>
      </c>
      <c r="D215">
        <v>51.6</v>
      </c>
      <c r="E215">
        <v>0</v>
      </c>
      <c r="F215">
        <f t="shared" si="67"/>
        <v>411.20000000000005</v>
      </c>
      <c r="G215">
        <f t="shared" si="66"/>
        <v>316.89999999999998</v>
      </c>
      <c r="H215" s="20">
        <f t="shared" si="68"/>
        <v>29.757021142316219</v>
      </c>
    </row>
    <row r="216" spans="1:9" x14ac:dyDescent="0.25">
      <c r="A216" s="5">
        <f t="shared" si="7"/>
        <v>40346</v>
      </c>
      <c r="B216">
        <v>336</v>
      </c>
      <c r="C216">
        <v>340.5</v>
      </c>
      <c r="D216">
        <v>74.5</v>
      </c>
      <c r="E216">
        <v>24.5</v>
      </c>
      <c r="F216">
        <f t="shared" si="67"/>
        <v>410.5</v>
      </c>
      <c r="G216">
        <f t="shared" si="66"/>
        <v>365</v>
      </c>
      <c r="H216" s="20">
        <f t="shared" si="68"/>
        <v>12.465753424657544</v>
      </c>
    </row>
    <row r="217" spans="1:9" x14ac:dyDescent="0.25">
      <c r="A217" s="5">
        <f t="shared" si="7"/>
        <v>40353</v>
      </c>
      <c r="B217">
        <v>336.2</v>
      </c>
      <c r="C217">
        <v>294.3</v>
      </c>
      <c r="D217">
        <v>99.9</v>
      </c>
      <c r="E217">
        <v>72.900000000000006</v>
      </c>
      <c r="F217">
        <f t="shared" si="67"/>
        <v>436.1</v>
      </c>
      <c r="G217">
        <f t="shared" si="66"/>
        <v>367.20000000000005</v>
      </c>
      <c r="H217" s="20">
        <f t="shared" si="68"/>
        <v>18.763616557734196</v>
      </c>
    </row>
    <row r="218" spans="1:9" x14ac:dyDescent="0.25">
      <c r="A218" s="5">
        <f t="shared" si="7"/>
        <v>40360</v>
      </c>
      <c r="B218">
        <v>244.9</v>
      </c>
      <c r="C218">
        <v>358.9</v>
      </c>
      <c r="D218">
        <v>212.5</v>
      </c>
      <c r="E218">
        <v>73.099999999999994</v>
      </c>
      <c r="F218">
        <f t="shared" si="67"/>
        <v>457.4</v>
      </c>
      <c r="G218">
        <f t="shared" si="66"/>
        <v>432</v>
      </c>
      <c r="H218" s="20">
        <f t="shared" si="68"/>
        <v>5.8796296296296235</v>
      </c>
    </row>
    <row r="219" spans="1:9" x14ac:dyDescent="0.25">
      <c r="A219" s="5">
        <f t="shared" si="7"/>
        <v>40367</v>
      </c>
      <c r="B219">
        <v>271</v>
      </c>
      <c r="C219">
        <v>330.5</v>
      </c>
      <c r="D219">
        <v>212.5</v>
      </c>
      <c r="E219">
        <v>106.9</v>
      </c>
      <c r="F219">
        <f t="shared" si="67"/>
        <v>483.5</v>
      </c>
      <c r="G219">
        <f t="shared" si="66"/>
        <v>437.4</v>
      </c>
      <c r="H219" s="20">
        <f t="shared" si="68"/>
        <v>10.539551897576604</v>
      </c>
    </row>
    <row r="220" spans="1:9" x14ac:dyDescent="0.25">
      <c r="A220" s="5">
        <f t="shared" si="7"/>
        <v>40374</v>
      </c>
      <c r="B220">
        <v>217.6</v>
      </c>
      <c r="C220">
        <v>339.8</v>
      </c>
      <c r="D220">
        <v>271.39999999999998</v>
      </c>
      <c r="E220">
        <v>123.1</v>
      </c>
      <c r="F220">
        <f t="shared" si="67"/>
        <v>489</v>
      </c>
      <c r="G220">
        <f t="shared" si="66"/>
        <v>462.9</v>
      </c>
      <c r="H220" s="20">
        <f t="shared" si="68"/>
        <v>5.6383668178872304</v>
      </c>
    </row>
    <row r="221" spans="1:9" x14ac:dyDescent="0.25">
      <c r="A221" s="5">
        <f t="shared" si="7"/>
        <v>40381</v>
      </c>
      <c r="B221">
        <v>217.3</v>
      </c>
      <c r="C221">
        <v>339.8</v>
      </c>
      <c r="D221">
        <v>271.7</v>
      </c>
      <c r="E221">
        <v>123.1</v>
      </c>
      <c r="F221">
        <f t="shared" si="67"/>
        <v>489</v>
      </c>
      <c r="G221">
        <f t="shared" si="66"/>
        <v>462.9</v>
      </c>
      <c r="H221" s="20">
        <f t="shared" si="68"/>
        <v>5.6383668178872304</v>
      </c>
    </row>
    <row r="222" spans="1:9" x14ac:dyDescent="0.25">
      <c r="A222" s="5">
        <f t="shared" si="7"/>
        <v>40388</v>
      </c>
      <c r="B222">
        <v>272.3</v>
      </c>
      <c r="C222">
        <v>315.3</v>
      </c>
      <c r="D222">
        <v>298.60000000000002</v>
      </c>
      <c r="E222">
        <v>148.9</v>
      </c>
      <c r="F222">
        <f t="shared" si="67"/>
        <v>570.90000000000009</v>
      </c>
      <c r="G222">
        <f t="shared" ref="G222:G253" si="69">+C222+E222</f>
        <v>464.20000000000005</v>
      </c>
      <c r="H222" s="20">
        <f t="shared" si="68"/>
        <v>22.985781990521325</v>
      </c>
    </row>
    <row r="223" spans="1:9" x14ac:dyDescent="0.25">
      <c r="A223" s="5">
        <f t="shared" si="7"/>
        <v>40395</v>
      </c>
      <c r="B223">
        <v>322.2</v>
      </c>
      <c r="C223">
        <v>293.8</v>
      </c>
      <c r="D223">
        <v>298.7</v>
      </c>
      <c r="E223">
        <v>171.7</v>
      </c>
      <c r="F223">
        <f t="shared" ref="F223:F254" si="70">+B223+D223</f>
        <v>620.9</v>
      </c>
      <c r="G223">
        <f t="shared" si="69"/>
        <v>465.5</v>
      </c>
      <c r="H223" s="20">
        <f t="shared" si="68"/>
        <v>33.383458646616539</v>
      </c>
    </row>
    <row r="224" spans="1:9" x14ac:dyDescent="0.25">
      <c r="A224" s="5">
        <f t="shared" si="7"/>
        <v>40402</v>
      </c>
      <c r="B224">
        <v>319.3</v>
      </c>
      <c r="C224">
        <v>294.10000000000002</v>
      </c>
      <c r="D224">
        <v>327</v>
      </c>
      <c r="E224">
        <v>171.7</v>
      </c>
      <c r="F224">
        <f t="shared" si="70"/>
        <v>646.29999999999995</v>
      </c>
      <c r="G224">
        <f t="shared" si="69"/>
        <v>465.8</v>
      </c>
      <c r="H224" s="20">
        <f t="shared" ref="H224:H255" si="71">+(F224/G224-1)*100</f>
        <v>38.750536711034769</v>
      </c>
    </row>
    <row r="225" spans="1:8" x14ac:dyDescent="0.25">
      <c r="A225" s="5">
        <f t="shared" si="7"/>
        <v>40409</v>
      </c>
      <c r="B225">
        <v>357.2</v>
      </c>
      <c r="C225">
        <v>304.2</v>
      </c>
      <c r="D225">
        <v>370.5</v>
      </c>
      <c r="E225">
        <v>216.2</v>
      </c>
      <c r="F225">
        <f t="shared" si="70"/>
        <v>727.7</v>
      </c>
      <c r="G225">
        <f t="shared" si="69"/>
        <v>520.4</v>
      </c>
      <c r="H225" s="20">
        <f t="shared" si="71"/>
        <v>39.834742505764822</v>
      </c>
    </row>
    <row r="226" spans="1:8" x14ac:dyDescent="0.25">
      <c r="A226" s="5">
        <f t="shared" si="7"/>
        <v>40416</v>
      </c>
      <c r="B226">
        <v>381.2</v>
      </c>
      <c r="C226">
        <v>282.10000000000002</v>
      </c>
      <c r="D226">
        <v>370.5</v>
      </c>
      <c r="E226">
        <v>241.6</v>
      </c>
      <c r="F226">
        <f t="shared" si="70"/>
        <v>751.7</v>
      </c>
      <c r="G226">
        <f t="shared" si="69"/>
        <v>523.70000000000005</v>
      </c>
      <c r="H226" s="20">
        <f t="shared" si="71"/>
        <v>43.536375787664696</v>
      </c>
    </row>
    <row r="227" spans="1:8" x14ac:dyDescent="0.25">
      <c r="A227" s="5">
        <f t="shared" si="7"/>
        <v>40423</v>
      </c>
      <c r="B227">
        <v>425.2</v>
      </c>
      <c r="C227">
        <v>282.10000000000002</v>
      </c>
      <c r="D227">
        <v>449.1</v>
      </c>
      <c r="E227">
        <v>241.7</v>
      </c>
      <c r="F227">
        <f t="shared" si="70"/>
        <v>874.3</v>
      </c>
      <c r="G227">
        <f t="shared" si="69"/>
        <v>523.79999999999995</v>
      </c>
      <c r="H227" s="20">
        <f t="shared" si="71"/>
        <v>66.914852997327216</v>
      </c>
    </row>
    <row r="228" spans="1:8" x14ac:dyDescent="0.25">
      <c r="A228" s="5">
        <f t="shared" si="7"/>
        <v>40430</v>
      </c>
      <c r="B228">
        <v>482.6</v>
      </c>
      <c r="C228">
        <v>236.7</v>
      </c>
      <c r="D228">
        <v>449.1</v>
      </c>
      <c r="E228">
        <v>292.89999999999998</v>
      </c>
      <c r="F228">
        <f t="shared" si="70"/>
        <v>931.7</v>
      </c>
      <c r="G228">
        <f t="shared" si="69"/>
        <v>529.59999999999991</v>
      </c>
      <c r="H228" s="20">
        <f t="shared" si="71"/>
        <v>75.925226586102767</v>
      </c>
    </row>
    <row r="229" spans="1:8" x14ac:dyDescent="0.25">
      <c r="A229" s="5">
        <f t="shared" si="7"/>
        <v>40437</v>
      </c>
      <c r="B229">
        <v>437.6</v>
      </c>
      <c r="C229">
        <v>259.2</v>
      </c>
      <c r="D229">
        <v>558.4</v>
      </c>
      <c r="E229">
        <v>293.60000000000002</v>
      </c>
      <c r="F229">
        <f t="shared" si="70"/>
        <v>996</v>
      </c>
      <c r="G229">
        <f t="shared" si="69"/>
        <v>552.79999999999995</v>
      </c>
      <c r="H229" s="20">
        <f t="shared" si="71"/>
        <v>80.173661360347339</v>
      </c>
    </row>
    <row r="230" spans="1:8" x14ac:dyDescent="0.25">
      <c r="A230" s="5">
        <f t="shared" si="7"/>
        <v>40444</v>
      </c>
      <c r="B230">
        <v>422</v>
      </c>
      <c r="C230">
        <v>229.3</v>
      </c>
      <c r="D230">
        <v>578.9</v>
      </c>
      <c r="E230">
        <v>345.4</v>
      </c>
      <c r="F230">
        <f t="shared" si="70"/>
        <v>1000.9</v>
      </c>
      <c r="G230">
        <f t="shared" si="69"/>
        <v>574.70000000000005</v>
      </c>
      <c r="H230" s="20">
        <f t="shared" si="71"/>
        <v>74.160431529493636</v>
      </c>
    </row>
    <row r="231" spans="1:8" x14ac:dyDescent="0.25">
      <c r="A231" s="5">
        <f t="shared" si="7"/>
        <v>40451</v>
      </c>
      <c r="B231">
        <v>340.3</v>
      </c>
      <c r="C231">
        <v>265.7</v>
      </c>
      <c r="D231">
        <v>667.9</v>
      </c>
      <c r="E231">
        <v>345.7</v>
      </c>
      <c r="F231">
        <f t="shared" si="70"/>
        <v>1008.2</v>
      </c>
      <c r="G231">
        <f t="shared" si="69"/>
        <v>611.4</v>
      </c>
      <c r="H231" s="20">
        <f t="shared" si="71"/>
        <v>64.900228982662739</v>
      </c>
    </row>
    <row r="232" spans="1:8" x14ac:dyDescent="0.25">
      <c r="A232" s="5">
        <f t="shared" si="7"/>
        <v>40458</v>
      </c>
      <c r="B232">
        <v>318.7</v>
      </c>
      <c r="C232">
        <v>242.7</v>
      </c>
      <c r="D232">
        <v>695.8</v>
      </c>
      <c r="E232">
        <v>370.9</v>
      </c>
      <c r="F232">
        <f t="shared" si="70"/>
        <v>1014.5</v>
      </c>
      <c r="G232">
        <f t="shared" si="69"/>
        <v>613.59999999999991</v>
      </c>
      <c r="H232" s="20">
        <f t="shared" si="71"/>
        <v>65.335723598435493</v>
      </c>
    </row>
    <row r="233" spans="1:8" x14ac:dyDescent="0.25">
      <c r="A233" s="5">
        <f t="shared" si="7"/>
        <v>40465</v>
      </c>
      <c r="B233">
        <v>291.7</v>
      </c>
      <c r="C233">
        <v>255.4</v>
      </c>
      <c r="D233">
        <v>720.9</v>
      </c>
      <c r="E233">
        <v>396.5</v>
      </c>
      <c r="F233">
        <f t="shared" si="70"/>
        <v>1012.5999999999999</v>
      </c>
      <c r="G233">
        <f t="shared" si="69"/>
        <v>651.9</v>
      </c>
      <c r="H233" s="20">
        <f t="shared" si="71"/>
        <v>55.330572173646253</v>
      </c>
    </row>
    <row r="234" spans="1:8" x14ac:dyDescent="0.25">
      <c r="A234" s="5">
        <f t="shared" si="7"/>
        <v>40472</v>
      </c>
      <c r="B234">
        <v>347.5</v>
      </c>
      <c r="C234">
        <v>256.10000000000002</v>
      </c>
      <c r="D234">
        <v>742.9</v>
      </c>
      <c r="E234">
        <v>397</v>
      </c>
      <c r="F234">
        <f t="shared" si="70"/>
        <v>1090.4000000000001</v>
      </c>
      <c r="G234">
        <f t="shared" si="69"/>
        <v>653.1</v>
      </c>
      <c r="H234" s="20">
        <f t="shared" si="71"/>
        <v>66.957586893278219</v>
      </c>
    </row>
    <row r="235" spans="1:8" x14ac:dyDescent="0.25">
      <c r="A235" s="5">
        <f t="shared" si="7"/>
        <v>40479</v>
      </c>
      <c r="B235">
        <v>321.8</v>
      </c>
      <c r="C235">
        <v>254.1</v>
      </c>
      <c r="D235">
        <v>768.2</v>
      </c>
      <c r="E235">
        <v>422.2</v>
      </c>
      <c r="F235">
        <f t="shared" si="70"/>
        <v>1090</v>
      </c>
      <c r="G235">
        <f t="shared" si="69"/>
        <v>676.3</v>
      </c>
      <c r="H235" s="20">
        <f t="shared" si="71"/>
        <v>61.171077923998226</v>
      </c>
    </row>
    <row r="236" spans="1:8" x14ac:dyDescent="0.25">
      <c r="A236" s="5">
        <f t="shared" si="7"/>
        <v>40486</v>
      </c>
      <c r="B236">
        <v>295.3</v>
      </c>
      <c r="C236">
        <v>256.89999999999998</v>
      </c>
      <c r="D236">
        <v>795.9</v>
      </c>
      <c r="E236">
        <v>443.8</v>
      </c>
      <c r="F236">
        <f t="shared" si="70"/>
        <v>1091.2</v>
      </c>
      <c r="G236">
        <f t="shared" si="69"/>
        <v>700.7</v>
      </c>
      <c r="H236" s="20">
        <f t="shared" si="71"/>
        <v>55.72998430141287</v>
      </c>
    </row>
    <row r="237" spans="1:8" x14ac:dyDescent="0.25">
      <c r="A237" s="5">
        <f t="shared" si="7"/>
        <v>40493</v>
      </c>
      <c r="B237">
        <v>267.60000000000002</v>
      </c>
      <c r="C237">
        <v>224.7</v>
      </c>
      <c r="D237">
        <v>825.8</v>
      </c>
      <c r="E237">
        <v>479.2</v>
      </c>
      <c r="F237">
        <f t="shared" si="70"/>
        <v>1093.4000000000001</v>
      </c>
      <c r="G237">
        <f t="shared" si="69"/>
        <v>703.9</v>
      </c>
      <c r="H237" s="20">
        <f t="shared" si="71"/>
        <v>55.334564568830814</v>
      </c>
    </row>
    <row r="238" spans="1:8" x14ac:dyDescent="0.25">
      <c r="A238" s="5">
        <f t="shared" si="7"/>
        <v>40500</v>
      </c>
      <c r="B238">
        <v>336.5</v>
      </c>
      <c r="C238">
        <v>212.7</v>
      </c>
      <c r="D238">
        <v>850.9</v>
      </c>
      <c r="E238">
        <v>520.1</v>
      </c>
      <c r="F238">
        <f t="shared" si="70"/>
        <v>1187.4000000000001</v>
      </c>
      <c r="G238">
        <f t="shared" si="69"/>
        <v>732.8</v>
      </c>
      <c r="H238" s="20">
        <f t="shared" si="71"/>
        <v>62.036026200873387</v>
      </c>
    </row>
    <row r="239" spans="1:8" x14ac:dyDescent="0.25">
      <c r="A239" s="5">
        <f t="shared" si="7"/>
        <v>40507</v>
      </c>
      <c r="B239">
        <v>359.5</v>
      </c>
      <c r="C239">
        <v>210.4</v>
      </c>
      <c r="D239">
        <v>850.9</v>
      </c>
      <c r="E239">
        <v>547.1</v>
      </c>
      <c r="F239">
        <f t="shared" si="70"/>
        <v>1210.4000000000001</v>
      </c>
      <c r="G239">
        <f t="shared" si="69"/>
        <v>757.5</v>
      </c>
      <c r="H239" s="20">
        <f t="shared" si="71"/>
        <v>59.788778877887808</v>
      </c>
    </row>
    <row r="240" spans="1:8" x14ac:dyDescent="0.25">
      <c r="A240" s="5">
        <f t="shared" si="7"/>
        <v>40514</v>
      </c>
      <c r="B240">
        <v>364.5</v>
      </c>
      <c r="C240">
        <v>234.2</v>
      </c>
      <c r="D240">
        <v>868.8</v>
      </c>
      <c r="E240">
        <v>547.79999999999995</v>
      </c>
      <c r="F240">
        <f t="shared" si="70"/>
        <v>1233.3</v>
      </c>
      <c r="G240">
        <f t="shared" si="69"/>
        <v>782</v>
      </c>
      <c r="H240" s="20">
        <f t="shared" si="71"/>
        <v>57.710997442455245</v>
      </c>
    </row>
    <row r="241" spans="1:9" x14ac:dyDescent="0.25">
      <c r="A241" s="5">
        <f t="shared" si="7"/>
        <v>40521</v>
      </c>
      <c r="B241">
        <v>361.7</v>
      </c>
      <c r="C241">
        <v>257.39999999999998</v>
      </c>
      <c r="D241">
        <v>872.3</v>
      </c>
      <c r="E241">
        <v>548</v>
      </c>
      <c r="F241">
        <f t="shared" si="70"/>
        <v>1234</v>
      </c>
      <c r="G241">
        <f t="shared" si="69"/>
        <v>805.4</v>
      </c>
      <c r="H241" s="20">
        <f t="shared" si="71"/>
        <v>53.215793394586555</v>
      </c>
    </row>
    <row r="242" spans="1:9" x14ac:dyDescent="0.25">
      <c r="A242" s="5">
        <f t="shared" si="7"/>
        <v>40528</v>
      </c>
      <c r="B242">
        <v>322.8</v>
      </c>
      <c r="C242">
        <v>254.1</v>
      </c>
      <c r="D242">
        <v>940.2</v>
      </c>
      <c r="E242">
        <v>573.4</v>
      </c>
      <c r="F242">
        <f t="shared" si="70"/>
        <v>1263</v>
      </c>
      <c r="G242">
        <f t="shared" si="69"/>
        <v>827.5</v>
      </c>
      <c r="H242" s="20">
        <f t="shared" si="71"/>
        <v>52.628398791540775</v>
      </c>
    </row>
    <row r="243" spans="1:9" x14ac:dyDescent="0.25">
      <c r="A243" s="5">
        <f t="shared" si="7"/>
        <v>40535</v>
      </c>
      <c r="B243">
        <v>324.3</v>
      </c>
      <c r="C243">
        <v>275.7</v>
      </c>
      <c r="D243">
        <v>940.2</v>
      </c>
      <c r="E243">
        <v>603</v>
      </c>
      <c r="F243">
        <f t="shared" si="70"/>
        <v>1264.5</v>
      </c>
      <c r="G243">
        <f t="shared" si="69"/>
        <v>878.7</v>
      </c>
      <c r="H243" s="20">
        <f t="shared" si="71"/>
        <v>43.905769887333548</v>
      </c>
    </row>
    <row r="244" spans="1:9" x14ac:dyDescent="0.25">
      <c r="A244" s="5">
        <f t="shared" si="7"/>
        <v>40542</v>
      </c>
      <c r="B244">
        <v>270.10000000000002</v>
      </c>
      <c r="C244">
        <v>275.2</v>
      </c>
      <c r="D244">
        <v>1002</v>
      </c>
      <c r="E244">
        <v>603.70000000000005</v>
      </c>
      <c r="F244">
        <f t="shared" si="70"/>
        <v>1272.0999999999999</v>
      </c>
      <c r="G244">
        <f t="shared" si="69"/>
        <v>878.90000000000009</v>
      </c>
      <c r="H244" s="20">
        <f t="shared" si="71"/>
        <v>44.737740357264741</v>
      </c>
    </row>
    <row r="245" spans="1:9" x14ac:dyDescent="0.25">
      <c r="A245" s="5">
        <f t="shared" si="7"/>
        <v>40549</v>
      </c>
      <c r="B245">
        <v>271.10000000000002</v>
      </c>
      <c r="C245">
        <v>230.8</v>
      </c>
      <c r="D245">
        <v>1002</v>
      </c>
      <c r="E245">
        <v>652.20000000000005</v>
      </c>
      <c r="F245">
        <f t="shared" si="70"/>
        <v>1273.0999999999999</v>
      </c>
      <c r="G245">
        <f t="shared" si="69"/>
        <v>883</v>
      </c>
      <c r="H245" s="20">
        <f t="shared" si="71"/>
        <v>44.178935447338617</v>
      </c>
    </row>
    <row r="246" spans="1:9" x14ac:dyDescent="0.25">
      <c r="A246" s="5">
        <f t="shared" si="7"/>
        <v>40556</v>
      </c>
      <c r="B246">
        <v>296.10000000000002</v>
      </c>
      <c r="C246">
        <v>226.6</v>
      </c>
      <c r="D246">
        <v>1027.0999999999999</v>
      </c>
      <c r="E246">
        <v>676.9</v>
      </c>
      <c r="F246">
        <f t="shared" si="70"/>
        <v>1323.1999999999998</v>
      </c>
      <c r="G246">
        <f t="shared" si="69"/>
        <v>903.5</v>
      </c>
      <c r="H246" s="20">
        <f t="shared" si="71"/>
        <v>46.452684006640823</v>
      </c>
    </row>
    <row r="247" spans="1:9" x14ac:dyDescent="0.25">
      <c r="A247" s="5">
        <f t="shared" si="7"/>
        <v>40563</v>
      </c>
      <c r="B247">
        <v>303.5</v>
      </c>
      <c r="C247">
        <v>279.2</v>
      </c>
      <c r="D247">
        <v>1059.8</v>
      </c>
      <c r="E247">
        <v>699.9</v>
      </c>
      <c r="F247">
        <f t="shared" si="70"/>
        <v>1363.3</v>
      </c>
      <c r="G247">
        <f t="shared" si="69"/>
        <v>979.09999999999991</v>
      </c>
      <c r="H247" s="20">
        <f t="shared" si="71"/>
        <v>39.240118476151586</v>
      </c>
    </row>
    <row r="248" spans="1:9" x14ac:dyDescent="0.25">
      <c r="A248" s="5">
        <f t="shared" si="7"/>
        <v>40570</v>
      </c>
      <c r="B248">
        <v>302.7</v>
      </c>
      <c r="C248">
        <v>280.10000000000002</v>
      </c>
      <c r="D248">
        <v>1060.5999999999999</v>
      </c>
      <c r="E248">
        <v>700.3</v>
      </c>
      <c r="F248">
        <f t="shared" si="70"/>
        <v>1363.3</v>
      </c>
      <c r="G248">
        <f t="shared" si="69"/>
        <v>980.4</v>
      </c>
      <c r="H248" s="20">
        <f t="shared" si="71"/>
        <v>39.055487556099557</v>
      </c>
    </row>
    <row r="249" spans="1:9" x14ac:dyDescent="0.25">
      <c r="A249" s="5">
        <f t="shared" si="7"/>
        <v>40577</v>
      </c>
      <c r="B249">
        <v>288.2</v>
      </c>
      <c r="C249">
        <v>284</v>
      </c>
      <c r="D249">
        <v>1085.5</v>
      </c>
      <c r="E249">
        <v>725.7</v>
      </c>
      <c r="F249">
        <f t="shared" si="70"/>
        <v>1373.7</v>
      </c>
      <c r="G249">
        <f t="shared" si="69"/>
        <v>1009.7</v>
      </c>
      <c r="H249" s="20">
        <f t="shared" si="71"/>
        <v>36.050311973853624</v>
      </c>
    </row>
    <row r="250" spans="1:9" x14ac:dyDescent="0.25">
      <c r="A250" s="5">
        <f t="shared" si="7"/>
        <v>40584</v>
      </c>
      <c r="B250">
        <v>290</v>
      </c>
      <c r="C250">
        <v>291.39999999999998</v>
      </c>
      <c r="D250">
        <v>1134.5999999999999</v>
      </c>
      <c r="E250">
        <v>750.4</v>
      </c>
      <c r="F250">
        <f t="shared" si="70"/>
        <v>1424.6</v>
      </c>
      <c r="G250">
        <f t="shared" si="69"/>
        <v>1041.8</v>
      </c>
      <c r="H250" s="20">
        <f t="shared" si="71"/>
        <v>36.744096755615274</v>
      </c>
    </row>
    <row r="251" spans="1:9" x14ac:dyDescent="0.25">
      <c r="A251" s="5">
        <f t="shared" si="7"/>
        <v>40591</v>
      </c>
      <c r="B251">
        <v>369.7</v>
      </c>
      <c r="C251">
        <v>290.8</v>
      </c>
      <c r="D251">
        <v>1134.5999999999999</v>
      </c>
      <c r="E251">
        <v>750.9</v>
      </c>
      <c r="F251">
        <f t="shared" si="70"/>
        <v>1504.3</v>
      </c>
      <c r="G251">
        <f t="shared" si="69"/>
        <v>1041.7</v>
      </c>
      <c r="H251" s="20">
        <f t="shared" si="71"/>
        <v>44.408178938273956</v>
      </c>
    </row>
    <row r="252" spans="1:9" x14ac:dyDescent="0.25">
      <c r="A252" s="5">
        <f t="shared" si="7"/>
        <v>40598</v>
      </c>
      <c r="B252">
        <v>400.5</v>
      </c>
      <c r="C252">
        <v>290.7</v>
      </c>
      <c r="D252">
        <v>1134.5999999999999</v>
      </c>
      <c r="E252">
        <v>751.5</v>
      </c>
      <c r="F252">
        <f t="shared" si="70"/>
        <v>1535.1</v>
      </c>
      <c r="G252">
        <f t="shared" si="69"/>
        <v>1042.2</v>
      </c>
      <c r="H252" s="20">
        <f t="shared" si="71"/>
        <v>47.294185377086919</v>
      </c>
    </row>
    <row r="253" spans="1:9" x14ac:dyDescent="0.25">
      <c r="A253" s="5">
        <f t="shared" si="7"/>
        <v>40605</v>
      </c>
      <c r="B253">
        <v>400.3</v>
      </c>
      <c r="C253">
        <v>219.8</v>
      </c>
      <c r="D253">
        <v>1134.7</v>
      </c>
      <c r="E253">
        <v>824.8</v>
      </c>
      <c r="F253">
        <f t="shared" si="70"/>
        <v>1535</v>
      </c>
      <c r="G253">
        <f t="shared" si="69"/>
        <v>1044.5999999999999</v>
      </c>
      <c r="H253" s="20">
        <f t="shared" si="71"/>
        <v>46.9461995022018</v>
      </c>
    </row>
    <row r="254" spans="1:9" x14ac:dyDescent="0.25">
      <c r="A254" s="5">
        <f t="shared" si="7"/>
        <v>40612</v>
      </c>
      <c r="B254">
        <v>373.1</v>
      </c>
      <c r="C254">
        <v>220.9</v>
      </c>
      <c r="D254">
        <v>1163.5</v>
      </c>
      <c r="E254">
        <v>825.1</v>
      </c>
      <c r="F254">
        <f t="shared" si="70"/>
        <v>1536.6</v>
      </c>
      <c r="G254">
        <f t="shared" ref="G254:G265" si="72">+C254+E254</f>
        <v>1046</v>
      </c>
      <c r="H254" s="20">
        <f t="shared" si="71"/>
        <v>46.902485659655824</v>
      </c>
    </row>
    <row r="255" spans="1:9" x14ac:dyDescent="0.25">
      <c r="A255" s="5">
        <f t="shared" si="7"/>
        <v>40619</v>
      </c>
      <c r="B255">
        <v>426.3</v>
      </c>
      <c r="C255">
        <v>269.60000000000002</v>
      </c>
      <c r="D255">
        <v>1188.9000000000001</v>
      </c>
      <c r="E255">
        <v>825.8</v>
      </c>
      <c r="F255">
        <f t="shared" ref="F255:F265" si="73">+B255+D255</f>
        <v>1615.2</v>
      </c>
      <c r="G255">
        <f t="shared" si="72"/>
        <v>1095.4000000000001</v>
      </c>
      <c r="H255" s="20">
        <f t="shared" si="71"/>
        <v>47.452985210881863</v>
      </c>
      <c r="I255">
        <v>23</v>
      </c>
    </row>
    <row r="256" spans="1:9" x14ac:dyDescent="0.25">
      <c r="A256" s="5">
        <f t="shared" si="7"/>
        <v>40626</v>
      </c>
      <c r="B256">
        <v>425.9</v>
      </c>
      <c r="C256">
        <v>323.8</v>
      </c>
      <c r="D256">
        <v>1190.2</v>
      </c>
      <c r="E256">
        <v>826.8</v>
      </c>
      <c r="F256">
        <f t="shared" si="73"/>
        <v>1616.1</v>
      </c>
      <c r="G256">
        <f t="shared" si="72"/>
        <v>1150.5999999999999</v>
      </c>
      <c r="H256" s="20">
        <f t="shared" ref="H256:H265" si="74">+(F256/G256-1)*100</f>
        <v>40.457152789848784</v>
      </c>
      <c r="I256">
        <v>23</v>
      </c>
    </row>
    <row r="257" spans="1:9" x14ac:dyDescent="0.25">
      <c r="A257" s="5">
        <f t="shared" si="7"/>
        <v>40633</v>
      </c>
      <c r="B257">
        <v>406.5</v>
      </c>
      <c r="C257">
        <v>316.60000000000002</v>
      </c>
      <c r="D257">
        <v>1216</v>
      </c>
      <c r="E257">
        <v>852.3</v>
      </c>
      <c r="F257">
        <f t="shared" si="73"/>
        <v>1622.5</v>
      </c>
      <c r="G257">
        <f t="shared" si="72"/>
        <v>1168.9000000000001</v>
      </c>
      <c r="H257" s="20">
        <f t="shared" si="74"/>
        <v>38.805714774574376</v>
      </c>
      <c r="I257">
        <v>47</v>
      </c>
    </row>
    <row r="258" spans="1:9" x14ac:dyDescent="0.25">
      <c r="A258" s="5">
        <f t="shared" si="7"/>
        <v>40640</v>
      </c>
      <c r="B258">
        <v>363.1</v>
      </c>
      <c r="C258">
        <v>297.39999999999998</v>
      </c>
      <c r="D258">
        <v>1263.3</v>
      </c>
      <c r="E258">
        <v>873.5</v>
      </c>
      <c r="F258">
        <f t="shared" si="73"/>
        <v>1626.4</v>
      </c>
      <c r="G258">
        <f t="shared" si="72"/>
        <v>1170.9000000000001</v>
      </c>
      <c r="H258" s="20">
        <f t="shared" si="74"/>
        <v>38.901699547356742</v>
      </c>
      <c r="I258">
        <v>47</v>
      </c>
    </row>
    <row r="259" spans="1:9" x14ac:dyDescent="0.25">
      <c r="A259" s="5">
        <f t="shared" si="7"/>
        <v>40647</v>
      </c>
      <c r="B259">
        <v>350.5</v>
      </c>
      <c r="C259">
        <v>248.3</v>
      </c>
      <c r="D259">
        <v>1294.4000000000001</v>
      </c>
      <c r="E259">
        <v>927.2</v>
      </c>
      <c r="F259">
        <f t="shared" si="73"/>
        <v>1644.9</v>
      </c>
      <c r="G259">
        <f t="shared" si="72"/>
        <v>1175.5</v>
      </c>
      <c r="H259" s="20">
        <f t="shared" si="74"/>
        <v>39.931943853679286</v>
      </c>
      <c r="I259">
        <v>47</v>
      </c>
    </row>
    <row r="260" spans="1:9" x14ac:dyDescent="0.25">
      <c r="A260" s="5">
        <f t="shared" si="7"/>
        <v>40654</v>
      </c>
      <c r="B260">
        <v>322.39999999999998</v>
      </c>
      <c r="C260">
        <v>253.4</v>
      </c>
      <c r="D260">
        <v>1324.7</v>
      </c>
      <c r="E260">
        <v>947.2</v>
      </c>
      <c r="F260">
        <f t="shared" si="73"/>
        <v>1647.1</v>
      </c>
      <c r="G260">
        <f t="shared" si="72"/>
        <v>1200.6000000000001</v>
      </c>
      <c r="H260" s="20">
        <f t="shared" si="74"/>
        <v>37.189738464101254</v>
      </c>
      <c r="I260">
        <v>47</v>
      </c>
    </row>
    <row r="261" spans="1:9" x14ac:dyDescent="0.25">
      <c r="A261" s="5">
        <f t="shared" si="7"/>
        <v>40661</v>
      </c>
      <c r="B261">
        <v>274.7</v>
      </c>
      <c r="C261">
        <v>245.8</v>
      </c>
      <c r="D261">
        <v>1378.8</v>
      </c>
      <c r="E261">
        <v>956.4</v>
      </c>
      <c r="F261">
        <f t="shared" si="73"/>
        <v>1653.5</v>
      </c>
      <c r="G261">
        <f t="shared" si="72"/>
        <v>1202.2</v>
      </c>
      <c r="H261" s="20">
        <f t="shared" si="74"/>
        <v>37.539510896689386</v>
      </c>
      <c r="I261">
        <v>47</v>
      </c>
    </row>
    <row r="262" spans="1:9" x14ac:dyDescent="0.25">
      <c r="A262" s="5">
        <f t="shared" si="7"/>
        <v>40668</v>
      </c>
      <c r="B262">
        <v>210.1</v>
      </c>
      <c r="C262">
        <v>246.4</v>
      </c>
      <c r="D262">
        <v>1448.1</v>
      </c>
      <c r="E262">
        <v>956.5</v>
      </c>
      <c r="F262">
        <f t="shared" si="73"/>
        <v>1658.1999999999998</v>
      </c>
      <c r="G262">
        <f t="shared" si="72"/>
        <v>1202.9000000000001</v>
      </c>
      <c r="H262" s="20">
        <f t="shared" si="74"/>
        <v>37.850195361210396</v>
      </c>
      <c r="I262">
        <v>73.900000000000006</v>
      </c>
    </row>
    <row r="263" spans="1:9" x14ac:dyDescent="0.25">
      <c r="A263" s="5">
        <f t="shared" si="7"/>
        <v>40675</v>
      </c>
      <c r="B263">
        <v>167.7</v>
      </c>
      <c r="C263">
        <v>221.6</v>
      </c>
      <c r="D263">
        <v>1491.6</v>
      </c>
      <c r="E263">
        <v>982.5</v>
      </c>
      <c r="F263">
        <f t="shared" si="73"/>
        <v>1659.3</v>
      </c>
      <c r="G263">
        <f t="shared" si="72"/>
        <v>1204.0999999999999</v>
      </c>
      <c r="H263" s="20">
        <f t="shared" si="74"/>
        <v>37.804169088946104</v>
      </c>
      <c r="I263">
        <v>73.900000000000006</v>
      </c>
    </row>
    <row r="264" spans="1:9" x14ac:dyDescent="0.25">
      <c r="A264" s="5">
        <f t="shared" si="7"/>
        <v>40682</v>
      </c>
      <c r="B264">
        <v>51.8</v>
      </c>
      <c r="C264">
        <v>123</v>
      </c>
      <c r="D264">
        <v>1614.3</v>
      </c>
      <c r="E264">
        <v>1085.8</v>
      </c>
      <c r="F264">
        <f t="shared" si="73"/>
        <v>1666.1</v>
      </c>
      <c r="G264">
        <f t="shared" si="72"/>
        <v>1208.8</v>
      </c>
      <c r="H264" s="20">
        <f t="shared" si="74"/>
        <v>37.830906684315011</v>
      </c>
      <c r="I264">
        <v>73.900000000000006</v>
      </c>
    </row>
    <row r="265" spans="1:9" x14ac:dyDescent="0.25">
      <c r="A265" s="5">
        <f t="shared" si="7"/>
        <v>40689</v>
      </c>
      <c r="B265">
        <v>52.9</v>
      </c>
      <c r="C265">
        <v>115.8</v>
      </c>
      <c r="D265">
        <v>1640.1</v>
      </c>
      <c r="E265">
        <v>1093.5</v>
      </c>
      <c r="F265">
        <f t="shared" si="73"/>
        <v>1693</v>
      </c>
      <c r="G265">
        <f t="shared" si="72"/>
        <v>1209.3</v>
      </c>
      <c r="H265" s="20">
        <f t="shared" si="74"/>
        <v>39.998346150665689</v>
      </c>
      <c r="I265">
        <v>101.4</v>
      </c>
    </row>
    <row r="266" spans="1:9" x14ac:dyDescent="0.25">
      <c r="A266" s="5">
        <f t="shared" si="7"/>
        <v>40696</v>
      </c>
      <c r="B266">
        <v>154.69999999999999</v>
      </c>
      <c r="C266">
        <v>325</v>
      </c>
      <c r="D266">
        <v>0</v>
      </c>
      <c r="E266">
        <v>0.4</v>
      </c>
      <c r="F266">
        <f t="shared" ref="F266:F274" si="75">+B266+D266</f>
        <v>154.69999999999999</v>
      </c>
      <c r="G266">
        <f t="shared" ref="G266:G274" si="76">+C266+E266</f>
        <v>325.39999999999998</v>
      </c>
      <c r="H266" s="20">
        <f t="shared" ref="H266:H274" si="77">+(F266/G266-1)*100</f>
        <v>-52.458512599877075</v>
      </c>
    </row>
    <row r="267" spans="1:9" x14ac:dyDescent="0.25">
      <c r="A267" s="5">
        <v>40703</v>
      </c>
      <c r="B267">
        <v>154.69999999999999</v>
      </c>
      <c r="C267">
        <v>359.6</v>
      </c>
      <c r="D267">
        <v>0</v>
      </c>
      <c r="E267">
        <v>51.6</v>
      </c>
      <c r="F267">
        <f t="shared" si="75"/>
        <v>154.69999999999999</v>
      </c>
      <c r="G267">
        <f t="shared" si="76"/>
        <v>411.20000000000005</v>
      </c>
      <c r="H267" s="20">
        <f t="shared" si="77"/>
        <v>-62.378404669260703</v>
      </c>
    </row>
    <row r="268" spans="1:9" x14ac:dyDescent="0.25">
      <c r="A268" s="5">
        <f t="shared" si="7"/>
        <v>40710</v>
      </c>
      <c r="B268">
        <v>227.3</v>
      </c>
      <c r="C268">
        <v>336</v>
      </c>
      <c r="D268">
        <v>0</v>
      </c>
      <c r="E268">
        <v>74.5</v>
      </c>
      <c r="F268">
        <f t="shared" si="75"/>
        <v>227.3</v>
      </c>
      <c r="G268">
        <f t="shared" si="76"/>
        <v>410.5</v>
      </c>
      <c r="H268" s="20">
        <f t="shared" si="77"/>
        <v>-44.628501827040189</v>
      </c>
    </row>
    <row r="269" spans="1:9" x14ac:dyDescent="0.25">
      <c r="A269" s="5">
        <f t="shared" si="7"/>
        <v>40717</v>
      </c>
      <c r="B269">
        <v>178</v>
      </c>
      <c r="C269">
        <v>336.2</v>
      </c>
      <c r="D269">
        <v>52.9</v>
      </c>
      <c r="E269">
        <v>99.9</v>
      </c>
      <c r="F269">
        <f t="shared" si="75"/>
        <v>230.9</v>
      </c>
      <c r="G269">
        <f t="shared" si="76"/>
        <v>436.1</v>
      </c>
      <c r="H269" s="20">
        <f t="shared" si="77"/>
        <v>-47.05342811281816</v>
      </c>
    </row>
    <row r="270" spans="1:9" x14ac:dyDescent="0.25">
      <c r="A270" s="5">
        <f t="shared" ref="A270:A333" si="78">+A269+7</f>
        <v>40724</v>
      </c>
      <c r="B270">
        <v>201.3</v>
      </c>
      <c r="C270">
        <v>244.9</v>
      </c>
      <c r="D270">
        <v>53.1</v>
      </c>
      <c r="E270">
        <v>212.5</v>
      </c>
      <c r="F270">
        <f t="shared" si="75"/>
        <v>254.4</v>
      </c>
      <c r="G270">
        <f t="shared" si="76"/>
        <v>457.4</v>
      </c>
      <c r="H270" s="20">
        <f t="shared" si="77"/>
        <v>-44.381285526891126</v>
      </c>
    </row>
    <row r="271" spans="1:9" x14ac:dyDescent="0.25">
      <c r="A271" s="5">
        <f t="shared" si="78"/>
        <v>40731</v>
      </c>
      <c r="B271">
        <v>214.8</v>
      </c>
      <c r="C271">
        <v>271</v>
      </c>
      <c r="D271">
        <v>78.400000000000006</v>
      </c>
      <c r="E271">
        <v>212.5</v>
      </c>
      <c r="F271">
        <f t="shared" si="75"/>
        <v>293.20000000000005</v>
      </c>
      <c r="G271">
        <f t="shared" si="76"/>
        <v>483.5</v>
      </c>
      <c r="H271" s="20">
        <f t="shared" si="77"/>
        <v>-39.358841778696998</v>
      </c>
    </row>
    <row r="272" spans="1:9" x14ac:dyDescent="0.25">
      <c r="A272" s="5">
        <f t="shared" si="78"/>
        <v>40738</v>
      </c>
      <c r="B272">
        <v>281.2</v>
      </c>
      <c r="C272">
        <v>217.6</v>
      </c>
      <c r="D272">
        <v>103.7</v>
      </c>
      <c r="E272">
        <v>271.39999999999998</v>
      </c>
      <c r="F272">
        <f t="shared" si="75"/>
        <v>384.9</v>
      </c>
      <c r="G272">
        <f t="shared" si="76"/>
        <v>489</v>
      </c>
      <c r="H272" s="20">
        <f t="shared" si="77"/>
        <v>-21.288343558282207</v>
      </c>
    </row>
    <row r="273" spans="1:10" x14ac:dyDescent="0.25">
      <c r="A273" s="5">
        <f t="shared" si="78"/>
        <v>40745</v>
      </c>
      <c r="B273">
        <v>256.7</v>
      </c>
      <c r="C273">
        <v>217.3</v>
      </c>
      <c r="D273">
        <v>129.5</v>
      </c>
      <c r="E273">
        <v>271.7</v>
      </c>
      <c r="F273">
        <f t="shared" si="75"/>
        <v>386.2</v>
      </c>
      <c r="G273">
        <f t="shared" si="76"/>
        <v>489</v>
      </c>
      <c r="H273" s="20">
        <f t="shared" si="77"/>
        <v>-21.022494887525568</v>
      </c>
    </row>
    <row r="274" spans="1:10" x14ac:dyDescent="0.25">
      <c r="A274" s="5">
        <f t="shared" si="78"/>
        <v>40752</v>
      </c>
      <c r="B274">
        <v>256.7</v>
      </c>
      <c r="C274">
        <v>272.3</v>
      </c>
      <c r="D274">
        <v>129.6</v>
      </c>
      <c r="E274">
        <v>298.60000000000002</v>
      </c>
      <c r="F274">
        <f t="shared" si="75"/>
        <v>386.29999999999995</v>
      </c>
      <c r="G274">
        <f t="shared" si="76"/>
        <v>570.90000000000009</v>
      </c>
      <c r="H274" s="20">
        <f t="shared" si="77"/>
        <v>-32.334909791557209</v>
      </c>
    </row>
    <row r="275" spans="1:10" x14ac:dyDescent="0.25">
      <c r="A275" s="5">
        <f t="shared" si="78"/>
        <v>40759</v>
      </c>
      <c r="B275">
        <v>280</v>
      </c>
      <c r="C275">
        <v>322.2</v>
      </c>
      <c r="D275">
        <v>129.80000000000001</v>
      </c>
      <c r="E275">
        <v>298.7</v>
      </c>
      <c r="F275">
        <f>+B275+D275</f>
        <v>409.8</v>
      </c>
      <c r="G275">
        <f>+C275+E275</f>
        <v>620.9</v>
      </c>
      <c r="H275" s="20">
        <f>+(F275/G275-1)*100</f>
        <v>-33.999033660814938</v>
      </c>
    </row>
    <row r="276" spans="1:10" x14ac:dyDescent="0.25">
      <c r="A276" s="5">
        <f t="shared" si="78"/>
        <v>40766</v>
      </c>
      <c r="B276">
        <v>297.8</v>
      </c>
      <c r="C276">
        <v>319.3</v>
      </c>
      <c r="D276">
        <v>156.30000000000001</v>
      </c>
      <c r="E276">
        <v>327.10000000000002</v>
      </c>
      <c r="F276">
        <f t="shared" ref="F276:F333" si="79">+B276+D276</f>
        <v>454.1</v>
      </c>
      <c r="G276">
        <f t="shared" ref="G276:G333" si="80">+C276+E276</f>
        <v>646.40000000000009</v>
      </c>
      <c r="H276" s="20">
        <f t="shared" ref="H276:H333" si="81">+(F276/G276-1)*100</f>
        <v>-29.749381188118818</v>
      </c>
    </row>
    <row r="277" spans="1:10" x14ac:dyDescent="0.25">
      <c r="A277" s="5">
        <f t="shared" si="78"/>
        <v>40773</v>
      </c>
      <c r="B277">
        <v>297.60000000000002</v>
      </c>
      <c r="C277">
        <v>357.2</v>
      </c>
      <c r="D277">
        <v>156.4</v>
      </c>
      <c r="E277">
        <v>370.5</v>
      </c>
      <c r="F277">
        <f t="shared" si="79"/>
        <v>454</v>
      </c>
      <c r="G277">
        <f t="shared" si="80"/>
        <v>727.7</v>
      </c>
      <c r="H277" s="20">
        <f t="shared" si="81"/>
        <v>-37.61165315377216</v>
      </c>
    </row>
    <row r="278" spans="1:10" x14ac:dyDescent="0.25">
      <c r="A278" s="5">
        <f t="shared" si="78"/>
        <v>40780</v>
      </c>
      <c r="B278">
        <v>340.1</v>
      </c>
      <c r="C278">
        <v>381.2</v>
      </c>
      <c r="D278">
        <v>156.4</v>
      </c>
      <c r="E278">
        <v>370.5</v>
      </c>
      <c r="F278">
        <f t="shared" si="79"/>
        <v>496.5</v>
      </c>
      <c r="G278">
        <f t="shared" si="80"/>
        <v>751.7</v>
      </c>
      <c r="H278" s="20">
        <f t="shared" si="81"/>
        <v>-33.949713981641615</v>
      </c>
    </row>
    <row r="279" spans="1:10" x14ac:dyDescent="0.25">
      <c r="A279" s="5">
        <f t="shared" si="78"/>
        <v>40787</v>
      </c>
      <c r="B279">
        <v>318.39999999999998</v>
      </c>
      <c r="C279">
        <v>425.2</v>
      </c>
      <c r="D279">
        <v>179.6</v>
      </c>
      <c r="E279">
        <v>449.2</v>
      </c>
      <c r="F279">
        <f t="shared" si="79"/>
        <v>498</v>
      </c>
      <c r="G279">
        <f t="shared" si="80"/>
        <v>874.4</v>
      </c>
      <c r="H279" s="20">
        <f t="shared" si="81"/>
        <v>-43.046660567246107</v>
      </c>
    </row>
    <row r="280" spans="1:10" x14ac:dyDescent="0.25">
      <c r="A280" s="5">
        <f t="shared" si="78"/>
        <v>40794</v>
      </c>
      <c r="B280">
        <v>368.5</v>
      </c>
      <c r="C280">
        <v>482.6</v>
      </c>
      <c r="D280">
        <v>179.6</v>
      </c>
      <c r="E280">
        <v>449.2</v>
      </c>
      <c r="F280">
        <f t="shared" si="79"/>
        <v>548.1</v>
      </c>
      <c r="G280">
        <f t="shared" si="80"/>
        <v>931.8</v>
      </c>
      <c r="H280" s="20">
        <f t="shared" si="81"/>
        <v>-41.178364455891817</v>
      </c>
    </row>
    <row r="281" spans="1:10" x14ac:dyDescent="0.25">
      <c r="A281" s="5">
        <f t="shared" si="78"/>
        <v>40801</v>
      </c>
      <c r="B281">
        <v>348.2</v>
      </c>
      <c r="C281">
        <v>437.6</v>
      </c>
      <c r="D281">
        <v>227.3</v>
      </c>
      <c r="E281">
        <v>558.4</v>
      </c>
      <c r="F281">
        <f t="shared" si="79"/>
        <v>575.5</v>
      </c>
      <c r="G281">
        <f t="shared" si="80"/>
        <v>996</v>
      </c>
      <c r="H281" s="20">
        <f t="shared" si="81"/>
        <v>-42.218875502008032</v>
      </c>
    </row>
    <row r="282" spans="1:10" x14ac:dyDescent="0.25">
      <c r="A282" s="5">
        <f t="shared" si="78"/>
        <v>40808</v>
      </c>
      <c r="B282">
        <v>296.7</v>
      </c>
      <c r="C282">
        <v>422</v>
      </c>
      <c r="D282">
        <v>284.3</v>
      </c>
      <c r="E282">
        <v>578.9</v>
      </c>
      <c r="F282">
        <f t="shared" si="79"/>
        <v>581</v>
      </c>
      <c r="G282">
        <f t="shared" si="80"/>
        <v>1000.9</v>
      </c>
      <c r="H282" s="20">
        <f t="shared" si="81"/>
        <v>-41.952242981316815</v>
      </c>
      <c r="I282" s="50"/>
      <c r="J282" s="50"/>
    </row>
    <row r="283" spans="1:10" x14ac:dyDescent="0.25">
      <c r="A283" s="5">
        <f t="shared" si="78"/>
        <v>40815</v>
      </c>
      <c r="B283">
        <v>330.9</v>
      </c>
      <c r="C283">
        <v>340.3</v>
      </c>
      <c r="D283">
        <v>297.5</v>
      </c>
      <c r="E283">
        <v>667.9</v>
      </c>
      <c r="F283">
        <f t="shared" si="79"/>
        <v>628.4</v>
      </c>
      <c r="G283">
        <f t="shared" si="80"/>
        <v>1008.2</v>
      </c>
      <c r="H283" s="20">
        <f t="shared" si="81"/>
        <v>-37.67109700456259</v>
      </c>
    </row>
    <row r="284" spans="1:10" x14ac:dyDescent="0.25">
      <c r="A284" s="5">
        <f t="shared" si="78"/>
        <v>40822</v>
      </c>
      <c r="B284">
        <v>283.3</v>
      </c>
      <c r="C284">
        <v>318.7</v>
      </c>
      <c r="D284">
        <v>349</v>
      </c>
      <c r="E284">
        <v>695.8</v>
      </c>
      <c r="F284">
        <f>+B284+D284</f>
        <v>632.29999999999995</v>
      </c>
      <c r="G284">
        <f t="shared" si="80"/>
        <v>1014.5</v>
      </c>
      <c r="H284" s="20">
        <f t="shared" si="81"/>
        <v>-37.673730901922134</v>
      </c>
    </row>
    <row r="285" spans="1:10" x14ac:dyDescent="0.25">
      <c r="A285" s="5">
        <f t="shared" si="78"/>
        <v>40829</v>
      </c>
      <c r="B285">
        <v>283.3</v>
      </c>
      <c r="C285">
        <v>291.7</v>
      </c>
      <c r="D285">
        <v>349</v>
      </c>
      <c r="E285">
        <v>720.9</v>
      </c>
      <c r="F285">
        <f t="shared" si="79"/>
        <v>632.29999999999995</v>
      </c>
      <c r="G285">
        <f t="shared" si="80"/>
        <v>1012.5999999999999</v>
      </c>
      <c r="H285" s="20">
        <f t="shared" si="81"/>
        <v>-37.556784515109619</v>
      </c>
    </row>
    <row r="286" spans="1:10" x14ac:dyDescent="0.25">
      <c r="A286" s="5">
        <f t="shared" si="78"/>
        <v>40836</v>
      </c>
      <c r="B286">
        <v>277.5</v>
      </c>
      <c r="C286">
        <v>347.5</v>
      </c>
      <c r="D286">
        <v>378.7</v>
      </c>
      <c r="E286">
        <v>742.9</v>
      </c>
      <c r="F286">
        <f t="shared" si="79"/>
        <v>656.2</v>
      </c>
      <c r="G286">
        <f t="shared" si="80"/>
        <v>1090.4000000000001</v>
      </c>
      <c r="H286" s="20">
        <f t="shared" si="81"/>
        <v>-39.820249449743216</v>
      </c>
    </row>
    <row r="287" spans="1:10" x14ac:dyDescent="0.25">
      <c r="A287" s="5">
        <f t="shared" si="78"/>
        <v>40843</v>
      </c>
      <c r="B287">
        <v>298.3</v>
      </c>
      <c r="C287">
        <v>321.8</v>
      </c>
      <c r="D287">
        <v>378.9</v>
      </c>
      <c r="E287">
        <v>768.2</v>
      </c>
      <c r="F287">
        <f t="shared" si="79"/>
        <v>677.2</v>
      </c>
      <c r="G287">
        <f t="shared" si="80"/>
        <v>1090</v>
      </c>
      <c r="H287" s="20">
        <f t="shared" si="81"/>
        <v>-37.871559633027516</v>
      </c>
    </row>
    <row r="288" spans="1:10" x14ac:dyDescent="0.25">
      <c r="A288" s="5">
        <f t="shared" si="78"/>
        <v>40850</v>
      </c>
      <c r="B288">
        <v>333.2</v>
      </c>
      <c r="C288">
        <v>295.3</v>
      </c>
      <c r="D288" s="16">
        <v>429</v>
      </c>
      <c r="E288">
        <v>795.9</v>
      </c>
      <c r="F288">
        <f t="shared" si="79"/>
        <v>762.2</v>
      </c>
      <c r="G288">
        <f t="shared" si="80"/>
        <v>1091.2</v>
      </c>
      <c r="H288" s="20">
        <f t="shared" si="81"/>
        <v>-30.150293255131967</v>
      </c>
    </row>
    <row r="289" spans="1:8" x14ac:dyDescent="0.25">
      <c r="A289" s="5">
        <f t="shared" si="78"/>
        <v>40857</v>
      </c>
      <c r="B289">
        <v>311.7</v>
      </c>
      <c r="C289">
        <v>267.7</v>
      </c>
      <c r="D289">
        <v>450.9</v>
      </c>
      <c r="E289">
        <v>825.8</v>
      </c>
      <c r="F289">
        <f t="shared" si="79"/>
        <v>762.59999999999991</v>
      </c>
      <c r="G289">
        <f t="shared" si="80"/>
        <v>1093.5</v>
      </c>
      <c r="H289" s="20">
        <f t="shared" si="81"/>
        <v>-30.260631001371753</v>
      </c>
    </row>
    <row r="290" spans="1:8" x14ac:dyDescent="0.25">
      <c r="A290" s="5">
        <f t="shared" si="78"/>
        <v>40864</v>
      </c>
      <c r="B290">
        <v>500</v>
      </c>
      <c r="C290">
        <v>336.5</v>
      </c>
      <c r="D290">
        <v>450.9</v>
      </c>
      <c r="E290">
        <v>850.9</v>
      </c>
      <c r="F290">
        <f t="shared" si="79"/>
        <v>950.9</v>
      </c>
      <c r="G290">
        <f t="shared" si="80"/>
        <v>1187.4000000000001</v>
      </c>
      <c r="H290" s="20">
        <f t="shared" si="81"/>
        <v>-19.917466734040769</v>
      </c>
    </row>
    <row r="291" spans="1:8" x14ac:dyDescent="0.25">
      <c r="A291" s="5">
        <f t="shared" si="78"/>
        <v>40871</v>
      </c>
      <c r="B291">
        <v>576.5</v>
      </c>
      <c r="C291">
        <v>359.5</v>
      </c>
      <c r="D291">
        <v>451.1</v>
      </c>
      <c r="E291">
        <v>850.9</v>
      </c>
      <c r="F291">
        <f t="shared" si="79"/>
        <v>1027.5999999999999</v>
      </c>
      <c r="G291">
        <f t="shared" si="80"/>
        <v>1210.4000000000001</v>
      </c>
      <c r="H291" s="20">
        <f t="shared" si="81"/>
        <v>-15.10244547257107</v>
      </c>
    </row>
    <row r="292" spans="1:8" x14ac:dyDescent="0.25">
      <c r="A292" s="5">
        <f t="shared" si="78"/>
        <v>40878</v>
      </c>
      <c r="B292">
        <v>572.5</v>
      </c>
      <c r="C292">
        <v>364.5</v>
      </c>
      <c r="D292">
        <v>455.5</v>
      </c>
      <c r="E292">
        <v>868.8</v>
      </c>
      <c r="F292">
        <f t="shared" si="79"/>
        <v>1028</v>
      </c>
      <c r="G292">
        <f t="shared" si="80"/>
        <v>1233.3</v>
      </c>
      <c r="H292" s="20">
        <f t="shared" si="81"/>
        <v>-16.646395848536443</v>
      </c>
    </row>
    <row r="293" spans="1:8" x14ac:dyDescent="0.25">
      <c r="A293" s="5">
        <f t="shared" si="78"/>
        <v>40885</v>
      </c>
      <c r="B293">
        <v>501.9</v>
      </c>
      <c r="C293">
        <v>361.7</v>
      </c>
      <c r="D293">
        <v>530.79999999999995</v>
      </c>
      <c r="E293">
        <v>872.3</v>
      </c>
      <c r="F293">
        <f t="shared" si="79"/>
        <v>1032.6999999999998</v>
      </c>
      <c r="G293">
        <f t="shared" si="80"/>
        <v>1234</v>
      </c>
      <c r="H293" s="20">
        <f t="shared" si="81"/>
        <v>-16.312803889789318</v>
      </c>
    </row>
    <row r="294" spans="1:8" x14ac:dyDescent="0.25">
      <c r="A294" s="5">
        <f t="shared" si="78"/>
        <v>40892</v>
      </c>
      <c r="B294">
        <v>418.9</v>
      </c>
      <c r="C294">
        <v>322.8</v>
      </c>
      <c r="D294">
        <v>663.7</v>
      </c>
      <c r="E294">
        <v>940.2</v>
      </c>
      <c r="F294">
        <f t="shared" si="79"/>
        <v>1082.5999999999999</v>
      </c>
      <c r="G294">
        <f t="shared" si="80"/>
        <v>1263</v>
      </c>
      <c r="H294" s="20">
        <f t="shared" si="81"/>
        <v>-14.28345209817895</v>
      </c>
    </row>
    <row r="295" spans="1:8" x14ac:dyDescent="0.25">
      <c r="A295" s="5">
        <f t="shared" si="78"/>
        <v>40899</v>
      </c>
      <c r="B295">
        <v>418.9</v>
      </c>
      <c r="C295">
        <v>324.3</v>
      </c>
      <c r="D295">
        <v>663.7</v>
      </c>
      <c r="E295">
        <v>940.2</v>
      </c>
      <c r="F295">
        <f t="shared" si="79"/>
        <v>1082.5999999999999</v>
      </c>
      <c r="G295">
        <f t="shared" si="80"/>
        <v>1264.5</v>
      </c>
      <c r="H295" s="20">
        <f t="shared" si="81"/>
        <v>-14.385132463424288</v>
      </c>
    </row>
    <row r="296" spans="1:8" x14ac:dyDescent="0.25">
      <c r="A296" s="5">
        <f t="shared" si="78"/>
        <v>40906</v>
      </c>
      <c r="B296">
        <v>371.4</v>
      </c>
      <c r="C296">
        <v>270.10000000000002</v>
      </c>
      <c r="D296">
        <v>715.4</v>
      </c>
      <c r="E296">
        <v>1002.1</v>
      </c>
      <c r="F296">
        <f t="shared" si="79"/>
        <v>1086.8</v>
      </c>
      <c r="G296">
        <f t="shared" si="80"/>
        <v>1272.2</v>
      </c>
      <c r="H296" s="20">
        <f t="shared" si="81"/>
        <v>-14.573180317560141</v>
      </c>
    </row>
    <row r="297" spans="1:8" x14ac:dyDescent="0.25">
      <c r="A297" s="5">
        <f t="shared" si="78"/>
        <v>40913</v>
      </c>
      <c r="B297">
        <v>348.5</v>
      </c>
      <c r="C297">
        <v>271.10000000000002</v>
      </c>
      <c r="D297">
        <v>740.5</v>
      </c>
      <c r="E297">
        <v>1002.1</v>
      </c>
      <c r="F297">
        <f t="shared" si="79"/>
        <v>1089</v>
      </c>
      <c r="G297">
        <f t="shared" si="80"/>
        <v>1273.2</v>
      </c>
      <c r="H297" s="20">
        <f t="shared" si="81"/>
        <v>-14.4674835061263</v>
      </c>
    </row>
    <row r="298" spans="1:8" x14ac:dyDescent="0.25">
      <c r="A298" s="5">
        <f t="shared" si="78"/>
        <v>40920</v>
      </c>
      <c r="B298">
        <v>481.8</v>
      </c>
      <c r="C298">
        <v>296.10000000000002</v>
      </c>
      <c r="D298">
        <v>740.6</v>
      </c>
      <c r="E298">
        <v>1027.0999999999999</v>
      </c>
      <c r="F298">
        <f t="shared" si="79"/>
        <v>1222.4000000000001</v>
      </c>
      <c r="G298">
        <f t="shared" si="80"/>
        <v>1323.1999999999998</v>
      </c>
      <c r="H298" s="20">
        <f t="shared" si="81"/>
        <v>-7.6178960096734976</v>
      </c>
    </row>
    <row r="299" spans="1:8" x14ac:dyDescent="0.25">
      <c r="A299" s="5">
        <f t="shared" si="78"/>
        <v>40927</v>
      </c>
      <c r="B299">
        <v>595.29999999999995</v>
      </c>
      <c r="C299">
        <v>303.5</v>
      </c>
      <c r="D299">
        <v>823.2</v>
      </c>
      <c r="E299">
        <v>1059.8</v>
      </c>
      <c r="F299">
        <f t="shared" si="79"/>
        <v>1418.5</v>
      </c>
      <c r="G299">
        <f t="shared" si="80"/>
        <v>1363.3</v>
      </c>
      <c r="H299" s="20">
        <f t="shared" si="81"/>
        <v>4.0489987530257565</v>
      </c>
    </row>
    <row r="300" spans="1:8" x14ac:dyDescent="0.25">
      <c r="A300" s="5">
        <f t="shared" si="78"/>
        <v>40934</v>
      </c>
      <c r="B300">
        <v>573.79999999999995</v>
      </c>
      <c r="C300">
        <v>302.7</v>
      </c>
      <c r="D300">
        <v>846.8</v>
      </c>
      <c r="E300">
        <v>1060.5999999999999</v>
      </c>
      <c r="F300">
        <f t="shared" si="79"/>
        <v>1420.6</v>
      </c>
      <c r="G300">
        <f t="shared" si="80"/>
        <v>1363.3</v>
      </c>
      <c r="H300" s="20">
        <f t="shared" si="81"/>
        <v>4.2030367490647702</v>
      </c>
    </row>
    <row r="301" spans="1:8" x14ac:dyDescent="0.25">
      <c r="A301" s="5">
        <f t="shared" si="78"/>
        <v>40941</v>
      </c>
      <c r="B301">
        <v>550.20000000000005</v>
      </c>
      <c r="C301">
        <v>288.2</v>
      </c>
      <c r="D301">
        <v>871.1</v>
      </c>
      <c r="E301">
        <v>1085.5</v>
      </c>
      <c r="F301">
        <f t="shared" si="79"/>
        <v>1421.3000000000002</v>
      </c>
      <c r="G301">
        <f t="shared" si="80"/>
        <v>1373.7</v>
      </c>
      <c r="H301" s="20">
        <f t="shared" si="81"/>
        <v>3.4650942709470778</v>
      </c>
    </row>
    <row r="302" spans="1:8" x14ac:dyDescent="0.25">
      <c r="A302" s="5">
        <f t="shared" si="78"/>
        <v>40948</v>
      </c>
      <c r="B302">
        <v>600.29999999999995</v>
      </c>
      <c r="C302">
        <v>290</v>
      </c>
      <c r="D302">
        <v>901.8</v>
      </c>
      <c r="E302">
        <v>1134.5999999999999</v>
      </c>
      <c r="F302">
        <f t="shared" si="79"/>
        <v>1502.1</v>
      </c>
      <c r="G302">
        <f t="shared" si="80"/>
        <v>1424.6</v>
      </c>
      <c r="H302" s="20">
        <f t="shared" si="81"/>
        <v>5.4401235434508033</v>
      </c>
    </row>
    <row r="303" spans="1:8" x14ac:dyDescent="0.25">
      <c r="A303" s="5">
        <f t="shared" si="78"/>
        <v>40955</v>
      </c>
      <c r="B303">
        <v>625.1</v>
      </c>
      <c r="C303">
        <v>369.7</v>
      </c>
      <c r="D303">
        <v>954.2</v>
      </c>
      <c r="E303">
        <v>1134.5999999999999</v>
      </c>
      <c r="F303">
        <f t="shared" si="79"/>
        <v>1579.3000000000002</v>
      </c>
      <c r="G303">
        <f t="shared" si="80"/>
        <v>1504.3</v>
      </c>
      <c r="H303" s="20">
        <f t="shared" si="81"/>
        <v>4.9857076381041088</v>
      </c>
    </row>
    <row r="304" spans="1:8" x14ac:dyDescent="0.25">
      <c r="A304" s="5">
        <f t="shared" si="78"/>
        <v>40962</v>
      </c>
      <c r="B304">
        <v>768.6</v>
      </c>
      <c r="C304">
        <v>400.5</v>
      </c>
      <c r="D304">
        <v>977.9</v>
      </c>
      <c r="E304">
        <v>1134.5999999999999</v>
      </c>
      <c r="F304">
        <f t="shared" si="79"/>
        <v>1746.5</v>
      </c>
      <c r="G304">
        <f t="shared" si="80"/>
        <v>1535.1</v>
      </c>
      <c r="H304" s="20">
        <f t="shared" si="81"/>
        <v>13.771089831281348</v>
      </c>
    </row>
    <row r="305" spans="1:9" x14ac:dyDescent="0.25">
      <c r="A305" s="5">
        <f t="shared" si="78"/>
        <v>40969</v>
      </c>
      <c r="B305">
        <v>683.1</v>
      </c>
      <c r="C305">
        <v>400.3</v>
      </c>
      <c r="D305">
        <v>1088.3</v>
      </c>
      <c r="E305">
        <v>1134.7</v>
      </c>
      <c r="F305">
        <f t="shared" si="79"/>
        <v>1771.4</v>
      </c>
      <c r="G305">
        <f t="shared" si="80"/>
        <v>1535</v>
      </c>
      <c r="H305" s="20">
        <f t="shared" si="81"/>
        <v>15.400651465798054</v>
      </c>
    </row>
    <row r="306" spans="1:9" x14ac:dyDescent="0.25">
      <c r="A306" s="5">
        <f t="shared" si="78"/>
        <v>40976</v>
      </c>
      <c r="B306">
        <v>604.29999999999995</v>
      </c>
      <c r="C306">
        <v>373.1</v>
      </c>
      <c r="D306">
        <v>1168.7</v>
      </c>
      <c r="E306">
        <v>1162.5999999999999</v>
      </c>
      <c r="F306">
        <f t="shared" si="79"/>
        <v>1773</v>
      </c>
      <c r="G306">
        <f t="shared" si="80"/>
        <v>1535.6999999999998</v>
      </c>
      <c r="H306" s="20">
        <f t="shared" si="81"/>
        <v>15.452236764993167</v>
      </c>
    </row>
    <row r="307" spans="1:9" x14ac:dyDescent="0.25">
      <c r="A307" s="5">
        <f t="shared" si="78"/>
        <v>40983</v>
      </c>
      <c r="B307">
        <v>618.5</v>
      </c>
      <c r="C307">
        <v>426.3</v>
      </c>
      <c r="D307">
        <v>1227</v>
      </c>
      <c r="E307">
        <v>1188.4000000000001</v>
      </c>
      <c r="F307">
        <f t="shared" si="79"/>
        <v>1845.5</v>
      </c>
      <c r="G307">
        <f t="shared" si="80"/>
        <v>1614.7</v>
      </c>
      <c r="H307" s="20">
        <f t="shared" si="81"/>
        <v>14.293676843995783</v>
      </c>
    </row>
    <row r="308" spans="1:9" x14ac:dyDescent="0.25">
      <c r="A308" s="5">
        <f t="shared" si="78"/>
        <v>40990</v>
      </c>
      <c r="B308">
        <v>596.5</v>
      </c>
      <c r="C308">
        <v>425.9</v>
      </c>
      <c r="D308">
        <v>1303.4000000000001</v>
      </c>
      <c r="E308">
        <v>1189.5999999999999</v>
      </c>
      <c r="F308">
        <f t="shared" si="79"/>
        <v>1899.9</v>
      </c>
      <c r="G308">
        <f t="shared" si="80"/>
        <v>1615.5</v>
      </c>
      <c r="H308" s="20">
        <f t="shared" si="81"/>
        <v>17.60445682451255</v>
      </c>
    </row>
    <row r="309" spans="1:9" x14ac:dyDescent="0.25">
      <c r="A309" s="5">
        <f t="shared" si="78"/>
        <v>40997</v>
      </c>
      <c r="B309">
        <v>587.29999999999995</v>
      </c>
      <c r="C309">
        <v>406.5</v>
      </c>
      <c r="D309">
        <v>1328.9</v>
      </c>
      <c r="E309">
        <v>1215.4000000000001</v>
      </c>
      <c r="F309">
        <f t="shared" si="79"/>
        <v>1916.2</v>
      </c>
      <c r="G309">
        <f t="shared" si="80"/>
        <v>1621.9</v>
      </c>
      <c r="H309" s="20">
        <f t="shared" si="81"/>
        <v>18.14538504223442</v>
      </c>
    </row>
    <row r="310" spans="1:9" x14ac:dyDescent="0.25">
      <c r="A310" s="5">
        <f t="shared" si="78"/>
        <v>41004</v>
      </c>
      <c r="B310">
        <v>485.6</v>
      </c>
      <c r="C310">
        <v>363.1</v>
      </c>
      <c r="D310">
        <v>1432.9</v>
      </c>
      <c r="E310">
        <v>1262.8</v>
      </c>
      <c r="F310">
        <f t="shared" si="79"/>
        <v>1918.5</v>
      </c>
      <c r="G310">
        <f t="shared" si="80"/>
        <v>1625.9</v>
      </c>
      <c r="H310" s="20">
        <f t="shared" si="81"/>
        <v>17.996186727350995</v>
      </c>
    </row>
    <row r="311" spans="1:9" x14ac:dyDescent="0.25">
      <c r="A311" s="5">
        <f t="shared" si="78"/>
        <v>41011</v>
      </c>
      <c r="B311">
        <v>374.6</v>
      </c>
      <c r="C311">
        <v>350.5</v>
      </c>
      <c r="D311">
        <v>1547.8</v>
      </c>
      <c r="E311">
        <v>1293.9000000000001</v>
      </c>
      <c r="F311">
        <f t="shared" si="79"/>
        <v>1922.4</v>
      </c>
      <c r="G311">
        <f t="shared" si="80"/>
        <v>1644.4</v>
      </c>
      <c r="H311" s="20">
        <f t="shared" si="81"/>
        <v>16.905862320603248</v>
      </c>
    </row>
    <row r="312" spans="1:9" x14ac:dyDescent="0.25">
      <c r="A312" s="5">
        <f t="shared" si="78"/>
        <v>41018</v>
      </c>
      <c r="B312">
        <v>312.60000000000002</v>
      </c>
      <c r="C312">
        <v>322.39999999999998</v>
      </c>
      <c r="D312">
        <v>1610.8</v>
      </c>
      <c r="E312">
        <v>1324.2</v>
      </c>
      <c r="F312">
        <f t="shared" si="79"/>
        <v>1923.4</v>
      </c>
      <c r="G312">
        <f t="shared" si="80"/>
        <v>1646.6</v>
      </c>
      <c r="H312" s="20">
        <f t="shared" si="81"/>
        <v>16.810397182072158</v>
      </c>
    </row>
    <row r="313" spans="1:9" x14ac:dyDescent="0.25">
      <c r="A313" s="5">
        <f t="shared" si="78"/>
        <v>41025</v>
      </c>
      <c r="B313">
        <v>290</v>
      </c>
      <c r="C313">
        <v>274.7</v>
      </c>
      <c r="D313">
        <v>1696.4</v>
      </c>
      <c r="E313">
        <v>1378.3</v>
      </c>
      <c r="F313">
        <f t="shared" si="79"/>
        <v>1986.4</v>
      </c>
      <c r="G313">
        <f t="shared" si="80"/>
        <v>1653</v>
      </c>
      <c r="H313" s="20">
        <f t="shared" si="81"/>
        <v>20.169388989715674</v>
      </c>
    </row>
    <row r="314" spans="1:9" x14ac:dyDescent="0.25">
      <c r="A314" s="5">
        <f t="shared" si="78"/>
        <v>41032</v>
      </c>
      <c r="B314">
        <v>284</v>
      </c>
      <c r="C314">
        <v>210.1</v>
      </c>
      <c r="D314">
        <v>1708.2</v>
      </c>
      <c r="E314">
        <v>1447.6</v>
      </c>
      <c r="F314">
        <f t="shared" si="79"/>
        <v>1992.2</v>
      </c>
      <c r="G314">
        <f t="shared" si="80"/>
        <v>1657.6999999999998</v>
      </c>
      <c r="H314" s="20">
        <f t="shared" si="81"/>
        <v>20.178560656331079</v>
      </c>
      <c r="I314">
        <v>94.3</v>
      </c>
    </row>
    <row r="315" spans="1:9" x14ac:dyDescent="0.25">
      <c r="A315" s="5">
        <f t="shared" si="78"/>
        <v>41039</v>
      </c>
      <c r="B315">
        <v>261.60000000000002</v>
      </c>
      <c r="C315">
        <v>167.7</v>
      </c>
      <c r="D315">
        <v>1818.4</v>
      </c>
      <c r="E315">
        <v>1491.1</v>
      </c>
      <c r="F315">
        <f t="shared" si="79"/>
        <v>2080</v>
      </c>
      <c r="G315">
        <f t="shared" si="80"/>
        <v>1658.8</v>
      </c>
      <c r="H315" s="20">
        <f t="shared" si="81"/>
        <v>25.391849529780576</v>
      </c>
      <c r="I315">
        <v>224.2</v>
      </c>
    </row>
    <row r="316" spans="1:9" x14ac:dyDescent="0.25">
      <c r="A316" s="5">
        <f t="shared" si="78"/>
        <v>41046</v>
      </c>
      <c r="B316">
        <v>206.3</v>
      </c>
      <c r="C316">
        <v>51.8</v>
      </c>
      <c r="D316">
        <v>1876.4</v>
      </c>
      <c r="E316">
        <v>1614.3</v>
      </c>
      <c r="F316">
        <f t="shared" si="79"/>
        <v>2082.7000000000003</v>
      </c>
      <c r="G316">
        <f t="shared" si="80"/>
        <v>1666.1</v>
      </c>
      <c r="H316" s="20">
        <f t="shared" si="81"/>
        <v>25.004501530520407</v>
      </c>
      <c r="I316">
        <v>224.2</v>
      </c>
    </row>
    <row r="317" spans="1:9" x14ac:dyDescent="0.25">
      <c r="A317" s="5">
        <f t="shared" si="78"/>
        <v>41053</v>
      </c>
      <c r="B317">
        <v>153.69999999999999</v>
      </c>
      <c r="C317">
        <v>52.9</v>
      </c>
      <c r="D317">
        <v>1934.5</v>
      </c>
      <c r="E317">
        <v>1640.1</v>
      </c>
      <c r="F317">
        <f t="shared" si="79"/>
        <v>2088.1999999999998</v>
      </c>
      <c r="G317">
        <f t="shared" si="80"/>
        <v>1693</v>
      </c>
      <c r="H317" s="20">
        <f t="shared" si="81"/>
        <v>23.343177790903713</v>
      </c>
      <c r="I317">
        <v>224.2</v>
      </c>
    </row>
    <row r="318" spans="1:9" x14ac:dyDescent="0.25">
      <c r="A318" s="5">
        <f t="shared" si="78"/>
        <v>41060</v>
      </c>
      <c r="B318">
        <v>106.7</v>
      </c>
      <c r="C318">
        <v>52.8</v>
      </c>
      <c r="D318">
        <v>1983</v>
      </c>
      <c r="E318">
        <v>1640.2</v>
      </c>
      <c r="F318">
        <f t="shared" si="79"/>
        <v>2089.6999999999998</v>
      </c>
      <c r="G318">
        <f t="shared" si="80"/>
        <v>1693</v>
      </c>
      <c r="H318" s="20">
        <f t="shared" si="81"/>
        <v>23.431777909037208</v>
      </c>
      <c r="I318">
        <v>330.9</v>
      </c>
    </row>
    <row r="319" spans="1:9" x14ac:dyDescent="0.25">
      <c r="A319" s="5">
        <f t="shared" si="78"/>
        <v>41067</v>
      </c>
      <c r="B319">
        <v>330.9</v>
      </c>
      <c r="C319">
        <v>154.69999999999999</v>
      </c>
      <c r="D319">
        <v>0</v>
      </c>
      <c r="E319">
        <v>0</v>
      </c>
      <c r="F319">
        <f t="shared" si="79"/>
        <v>330.9</v>
      </c>
      <c r="G319">
        <f t="shared" si="80"/>
        <v>154.69999999999999</v>
      </c>
      <c r="H319" s="20">
        <f t="shared" si="81"/>
        <v>113.8978668390433</v>
      </c>
    </row>
    <row r="320" spans="1:9" x14ac:dyDescent="0.25">
      <c r="A320" s="5">
        <f t="shared" si="78"/>
        <v>41074</v>
      </c>
      <c r="B320">
        <v>346.1</v>
      </c>
      <c r="C320">
        <v>227.3</v>
      </c>
      <c r="D320">
        <v>26.2</v>
      </c>
      <c r="E320">
        <v>0</v>
      </c>
      <c r="F320">
        <f t="shared" si="79"/>
        <v>372.3</v>
      </c>
      <c r="G320">
        <f t="shared" si="80"/>
        <v>227.3</v>
      </c>
      <c r="H320" s="20">
        <f t="shared" si="81"/>
        <v>63.792344918609764</v>
      </c>
    </row>
    <row r="321" spans="1:8" x14ac:dyDescent="0.25">
      <c r="A321" s="5">
        <f t="shared" si="78"/>
        <v>41081</v>
      </c>
      <c r="B321">
        <v>331.4</v>
      </c>
      <c r="C321">
        <v>178</v>
      </c>
      <c r="D321">
        <v>51.7</v>
      </c>
      <c r="E321">
        <v>52.9</v>
      </c>
      <c r="F321">
        <f t="shared" si="79"/>
        <v>383.09999999999997</v>
      </c>
      <c r="G321">
        <f t="shared" si="80"/>
        <v>230.9</v>
      </c>
      <c r="H321" s="20">
        <f t="shared" si="81"/>
        <v>65.915980944131647</v>
      </c>
    </row>
    <row r="322" spans="1:8" x14ac:dyDescent="0.25">
      <c r="A322" s="5">
        <f t="shared" si="78"/>
        <v>41088</v>
      </c>
      <c r="B322">
        <v>356.2</v>
      </c>
      <c r="C322">
        <v>201.3</v>
      </c>
      <c r="D322">
        <v>52.4</v>
      </c>
      <c r="E322">
        <v>53.1</v>
      </c>
      <c r="F322">
        <f t="shared" si="79"/>
        <v>408.59999999999997</v>
      </c>
      <c r="G322">
        <f t="shared" si="80"/>
        <v>254.4</v>
      </c>
      <c r="H322" s="20">
        <f t="shared" si="81"/>
        <v>60.613207547169793</v>
      </c>
    </row>
    <row r="323" spans="1:8" x14ac:dyDescent="0.25">
      <c r="A323" s="5">
        <f t="shared" si="78"/>
        <v>41095</v>
      </c>
      <c r="B323">
        <v>349.1</v>
      </c>
      <c r="C323">
        <v>214.8</v>
      </c>
      <c r="D323">
        <v>87.2</v>
      </c>
      <c r="E323">
        <v>78.400000000000006</v>
      </c>
      <c r="F323">
        <f t="shared" si="79"/>
        <v>436.3</v>
      </c>
      <c r="G323">
        <f t="shared" si="80"/>
        <v>293.20000000000005</v>
      </c>
      <c r="H323" s="20">
        <f t="shared" si="81"/>
        <v>48.80627557980899</v>
      </c>
    </row>
    <row r="324" spans="1:8" x14ac:dyDescent="0.25">
      <c r="A324" s="5">
        <f t="shared" si="78"/>
        <v>41102</v>
      </c>
      <c r="B324">
        <v>364.4</v>
      </c>
      <c r="C324">
        <v>281.2</v>
      </c>
      <c r="D324">
        <v>128.5</v>
      </c>
      <c r="E324">
        <v>103.7</v>
      </c>
      <c r="F324">
        <f t="shared" si="79"/>
        <v>492.9</v>
      </c>
      <c r="G324">
        <f t="shared" si="80"/>
        <v>384.9</v>
      </c>
      <c r="H324" s="20">
        <f t="shared" si="81"/>
        <v>28.059236165237735</v>
      </c>
    </row>
    <row r="325" spans="1:8" x14ac:dyDescent="0.25">
      <c r="A325" s="5">
        <f t="shared" si="78"/>
        <v>41109</v>
      </c>
      <c r="B325">
        <v>365.4</v>
      </c>
      <c r="C325">
        <v>256.7</v>
      </c>
      <c r="D325">
        <v>128.5</v>
      </c>
      <c r="E325">
        <v>129.5</v>
      </c>
      <c r="F325">
        <f t="shared" si="79"/>
        <v>493.9</v>
      </c>
      <c r="G325">
        <f t="shared" si="80"/>
        <v>386.2</v>
      </c>
      <c r="H325" s="20">
        <f t="shared" si="81"/>
        <v>27.887105126877266</v>
      </c>
    </row>
    <row r="326" spans="1:8" x14ac:dyDescent="0.25">
      <c r="A326" s="5">
        <f t="shared" si="78"/>
        <v>41116</v>
      </c>
      <c r="B326">
        <v>422.2</v>
      </c>
      <c r="C326">
        <v>256.7</v>
      </c>
      <c r="D326">
        <v>128.5</v>
      </c>
      <c r="E326">
        <v>129.6</v>
      </c>
      <c r="F326">
        <f t="shared" si="79"/>
        <v>550.70000000000005</v>
      </c>
      <c r="G326">
        <f t="shared" si="80"/>
        <v>386.29999999999995</v>
      </c>
      <c r="H326" s="20">
        <f t="shared" si="81"/>
        <v>42.557597721977757</v>
      </c>
    </row>
    <row r="327" spans="1:8" x14ac:dyDescent="0.25">
      <c r="A327" s="5">
        <f t="shared" si="78"/>
        <v>41123</v>
      </c>
      <c r="B327">
        <v>516.20000000000005</v>
      </c>
      <c r="C327">
        <v>280</v>
      </c>
      <c r="D327">
        <v>128.5</v>
      </c>
      <c r="E327">
        <v>129.80000000000001</v>
      </c>
      <c r="F327">
        <f t="shared" si="79"/>
        <v>644.70000000000005</v>
      </c>
      <c r="G327">
        <f t="shared" si="80"/>
        <v>409.8</v>
      </c>
      <c r="H327" s="20">
        <f t="shared" si="81"/>
        <v>57.320644216691072</v>
      </c>
    </row>
    <row r="328" spans="1:8" x14ac:dyDescent="0.25">
      <c r="A328" s="5">
        <f t="shared" si="78"/>
        <v>41130</v>
      </c>
      <c r="B328">
        <v>521.4</v>
      </c>
      <c r="C328">
        <v>297.8</v>
      </c>
      <c r="D328">
        <v>159</v>
      </c>
      <c r="E328">
        <v>156.30000000000001</v>
      </c>
      <c r="F328">
        <f t="shared" si="79"/>
        <v>680.4</v>
      </c>
      <c r="G328">
        <f t="shared" si="80"/>
        <v>454.1</v>
      </c>
      <c r="H328" s="20">
        <f t="shared" si="81"/>
        <v>49.834838141378548</v>
      </c>
    </row>
    <row r="329" spans="1:8" x14ac:dyDescent="0.25">
      <c r="A329" s="5">
        <f t="shared" si="78"/>
        <v>41137</v>
      </c>
      <c r="B329">
        <v>453.8</v>
      </c>
      <c r="C329">
        <v>297.60000000000002</v>
      </c>
      <c r="D329">
        <v>279.60000000000002</v>
      </c>
      <c r="E329">
        <v>156.4</v>
      </c>
      <c r="F329">
        <f t="shared" si="79"/>
        <v>733.40000000000009</v>
      </c>
      <c r="G329">
        <f t="shared" si="80"/>
        <v>454</v>
      </c>
      <c r="H329" s="20">
        <f t="shared" si="81"/>
        <v>61.54185022026433</v>
      </c>
    </row>
    <row r="330" spans="1:8" x14ac:dyDescent="0.25">
      <c r="A330" s="5">
        <f t="shared" si="78"/>
        <v>41144</v>
      </c>
      <c r="B330">
        <v>389.2</v>
      </c>
      <c r="C330">
        <v>340.1</v>
      </c>
      <c r="D330">
        <v>390.8</v>
      </c>
      <c r="E330">
        <v>156.4</v>
      </c>
      <c r="F330">
        <f t="shared" si="79"/>
        <v>780</v>
      </c>
      <c r="G330">
        <f t="shared" si="80"/>
        <v>496.5</v>
      </c>
      <c r="H330" s="20">
        <f t="shared" si="81"/>
        <v>57.099697885196377</v>
      </c>
    </row>
    <row r="331" spans="1:8" x14ac:dyDescent="0.25">
      <c r="A331" s="5">
        <f t="shared" si="78"/>
        <v>41151</v>
      </c>
      <c r="B331">
        <v>339.1</v>
      </c>
      <c r="C331">
        <v>318.39999999999998</v>
      </c>
      <c r="D331">
        <v>443.2</v>
      </c>
      <c r="E331">
        <v>179.6</v>
      </c>
      <c r="F331">
        <f t="shared" si="79"/>
        <v>782.3</v>
      </c>
      <c r="G331">
        <f t="shared" si="80"/>
        <v>498</v>
      </c>
      <c r="H331" s="20">
        <f t="shared" si="81"/>
        <v>57.088353413654616</v>
      </c>
    </row>
    <row r="332" spans="1:8" x14ac:dyDescent="0.25">
      <c r="A332" s="5">
        <f t="shared" si="78"/>
        <v>41158</v>
      </c>
      <c r="B332">
        <v>340.7</v>
      </c>
      <c r="C332">
        <v>318.39999999999998</v>
      </c>
      <c r="D332">
        <v>443.2</v>
      </c>
      <c r="E332">
        <v>179.6</v>
      </c>
      <c r="F332">
        <f t="shared" si="79"/>
        <v>783.9</v>
      </c>
      <c r="G332">
        <f t="shared" si="80"/>
        <v>498</v>
      </c>
      <c r="H332" s="20">
        <f t="shared" si="81"/>
        <v>57.409638554216855</v>
      </c>
    </row>
    <row r="333" spans="1:8" x14ac:dyDescent="0.25">
      <c r="A333" s="5">
        <f t="shared" si="78"/>
        <v>41165</v>
      </c>
      <c r="B333">
        <v>320.8</v>
      </c>
      <c r="C333">
        <v>348.2</v>
      </c>
      <c r="D333">
        <v>466.9</v>
      </c>
      <c r="E333">
        <v>227.3</v>
      </c>
      <c r="F333">
        <f t="shared" si="79"/>
        <v>787.7</v>
      </c>
      <c r="G333">
        <f t="shared" si="80"/>
        <v>575.5</v>
      </c>
      <c r="H333" s="20">
        <f t="shared" si="81"/>
        <v>36.872284969591675</v>
      </c>
    </row>
    <row r="334" spans="1:8" x14ac:dyDescent="0.25">
      <c r="A334" s="5">
        <f t="shared" ref="A334:A397" si="82">+A333+7</f>
        <v>41172</v>
      </c>
      <c r="B334">
        <v>341.9</v>
      </c>
      <c r="C334">
        <v>296.7</v>
      </c>
      <c r="D334">
        <v>498.4</v>
      </c>
      <c r="E334">
        <v>284.3</v>
      </c>
      <c r="F334">
        <f t="shared" ref="F334:G339" si="83">+B334+D334</f>
        <v>840.3</v>
      </c>
      <c r="G334">
        <f t="shared" si="83"/>
        <v>581</v>
      </c>
      <c r="H334" s="20">
        <f t="shared" ref="H334:H339" si="84">+(F334/G334-1)*100</f>
        <v>44.629948364888115</v>
      </c>
    </row>
    <row r="335" spans="1:8" x14ac:dyDescent="0.25">
      <c r="A335" s="5">
        <f t="shared" si="82"/>
        <v>41179</v>
      </c>
      <c r="B335">
        <v>326.3</v>
      </c>
      <c r="C335">
        <v>330.9</v>
      </c>
      <c r="D335">
        <v>548</v>
      </c>
      <c r="E335">
        <v>297.5</v>
      </c>
      <c r="F335">
        <f t="shared" si="83"/>
        <v>874.3</v>
      </c>
      <c r="G335">
        <f t="shared" si="83"/>
        <v>628.4</v>
      </c>
      <c r="H335" s="20">
        <f t="shared" si="84"/>
        <v>39.131126670910255</v>
      </c>
    </row>
    <row r="336" spans="1:8" x14ac:dyDescent="0.25">
      <c r="A336" s="5">
        <f t="shared" si="82"/>
        <v>41186</v>
      </c>
      <c r="B336">
        <v>297.39999999999998</v>
      </c>
      <c r="C336">
        <v>283.3</v>
      </c>
      <c r="D336">
        <v>579.79999999999995</v>
      </c>
      <c r="E336">
        <v>349</v>
      </c>
      <c r="F336">
        <f t="shared" si="83"/>
        <v>877.19999999999993</v>
      </c>
      <c r="G336">
        <f t="shared" si="83"/>
        <v>632.29999999999995</v>
      </c>
      <c r="H336" s="20">
        <f t="shared" si="84"/>
        <v>38.731614739838683</v>
      </c>
    </row>
    <row r="337" spans="1:8" x14ac:dyDescent="0.25">
      <c r="A337" s="5">
        <f t="shared" si="82"/>
        <v>41193</v>
      </c>
      <c r="B337">
        <v>318.10000000000002</v>
      </c>
      <c r="C337">
        <v>283.3</v>
      </c>
      <c r="D337">
        <v>592.20000000000005</v>
      </c>
      <c r="E337">
        <v>349</v>
      </c>
      <c r="F337">
        <f t="shared" si="83"/>
        <v>910.30000000000007</v>
      </c>
      <c r="G337">
        <f t="shared" si="83"/>
        <v>632.29999999999995</v>
      </c>
      <c r="H337" s="20">
        <f t="shared" si="84"/>
        <v>43.966471611576807</v>
      </c>
    </row>
    <row r="338" spans="1:8" x14ac:dyDescent="0.25">
      <c r="A338" s="5">
        <f t="shared" si="82"/>
        <v>41200</v>
      </c>
      <c r="B338">
        <v>305.60000000000002</v>
      </c>
      <c r="C338">
        <v>277.5</v>
      </c>
      <c r="D338">
        <v>642.79999999999995</v>
      </c>
      <c r="E338">
        <v>378.7</v>
      </c>
      <c r="F338">
        <f t="shared" si="83"/>
        <v>948.4</v>
      </c>
      <c r="G338">
        <f t="shared" si="83"/>
        <v>656.2</v>
      </c>
      <c r="H338" s="20">
        <f t="shared" si="84"/>
        <v>44.529106979579389</v>
      </c>
    </row>
    <row r="339" spans="1:8" x14ac:dyDescent="0.25">
      <c r="A339" s="5">
        <f t="shared" si="82"/>
        <v>41207</v>
      </c>
      <c r="B339">
        <v>307.60000000000002</v>
      </c>
      <c r="C339">
        <v>298.3</v>
      </c>
      <c r="D339">
        <v>642.79999999999995</v>
      </c>
      <c r="E339">
        <v>378.9</v>
      </c>
      <c r="F339">
        <f t="shared" si="83"/>
        <v>950.4</v>
      </c>
      <c r="G339">
        <f t="shared" si="83"/>
        <v>677.2</v>
      </c>
      <c r="H339" s="20">
        <f t="shared" si="84"/>
        <v>40.342587123449491</v>
      </c>
    </row>
    <row r="340" spans="1:8" x14ac:dyDescent="0.25">
      <c r="A340" s="5">
        <f t="shared" si="82"/>
        <v>41214</v>
      </c>
      <c r="B340">
        <v>347.2</v>
      </c>
      <c r="C340">
        <v>333.2</v>
      </c>
      <c r="D340">
        <v>704.8</v>
      </c>
      <c r="E340">
        <v>429</v>
      </c>
      <c r="F340">
        <f t="shared" ref="F340:G342" si="85">+B340+D340</f>
        <v>1052</v>
      </c>
      <c r="G340">
        <f t="shared" si="85"/>
        <v>762.2</v>
      </c>
      <c r="H340" s="20">
        <f t="shared" ref="H340:H345" si="86">+(F340/G340-1)*100</f>
        <v>38.021516662293344</v>
      </c>
    </row>
    <row r="341" spans="1:8" x14ac:dyDescent="0.25">
      <c r="A341" s="5">
        <f t="shared" si="82"/>
        <v>41221</v>
      </c>
      <c r="B341">
        <v>368.5</v>
      </c>
      <c r="C341">
        <v>311.7</v>
      </c>
      <c r="D341">
        <v>706</v>
      </c>
      <c r="E341">
        <v>450.9</v>
      </c>
      <c r="F341">
        <f t="shared" si="85"/>
        <v>1074.5</v>
      </c>
      <c r="G341">
        <f t="shared" si="85"/>
        <v>762.59999999999991</v>
      </c>
      <c r="H341" s="20">
        <f t="shared" si="86"/>
        <v>40.899554156831911</v>
      </c>
    </row>
    <row r="342" spans="1:8" x14ac:dyDescent="0.25">
      <c r="A342" s="5">
        <f t="shared" si="82"/>
        <v>41228</v>
      </c>
      <c r="B342">
        <v>351.4</v>
      </c>
      <c r="C342">
        <v>500</v>
      </c>
      <c r="D342">
        <v>741.2</v>
      </c>
      <c r="E342">
        <v>450.9</v>
      </c>
      <c r="F342">
        <f t="shared" si="85"/>
        <v>1092.5999999999999</v>
      </c>
      <c r="G342">
        <f t="shared" si="85"/>
        <v>950.9</v>
      </c>
      <c r="H342" s="20">
        <f t="shared" si="86"/>
        <v>14.901672100115682</v>
      </c>
    </row>
    <row r="343" spans="1:8" x14ac:dyDescent="0.25">
      <c r="A343" s="5">
        <f t="shared" si="82"/>
        <v>41235</v>
      </c>
      <c r="B343">
        <v>375.9</v>
      </c>
      <c r="C343">
        <v>576.5</v>
      </c>
      <c r="D343">
        <v>741.2</v>
      </c>
      <c r="E343">
        <v>451.1</v>
      </c>
      <c r="F343">
        <f t="shared" ref="F343:F373" si="87">+B343+D343</f>
        <v>1117.0999999999999</v>
      </c>
      <c r="G343">
        <f t="shared" ref="G343:G373" si="88">+C343+E343</f>
        <v>1027.5999999999999</v>
      </c>
      <c r="H343" s="20">
        <f t="shared" si="86"/>
        <v>8.7096146360451598</v>
      </c>
    </row>
    <row r="344" spans="1:8" x14ac:dyDescent="0.25">
      <c r="A344" s="5">
        <f t="shared" si="82"/>
        <v>41242</v>
      </c>
      <c r="B344">
        <v>321.3</v>
      </c>
      <c r="C344">
        <v>572.5</v>
      </c>
      <c r="D344">
        <v>802</v>
      </c>
      <c r="E344">
        <v>455.5</v>
      </c>
      <c r="F344">
        <f t="shared" si="87"/>
        <v>1123.3</v>
      </c>
      <c r="G344">
        <f t="shared" si="88"/>
        <v>1028</v>
      </c>
      <c r="H344" s="20">
        <f t="shared" si="86"/>
        <v>9.2704280155641925</v>
      </c>
    </row>
    <row r="345" spans="1:8" x14ac:dyDescent="0.25">
      <c r="A345" s="5">
        <f t="shared" si="82"/>
        <v>41249</v>
      </c>
      <c r="B345">
        <v>312.60000000000002</v>
      </c>
      <c r="C345">
        <v>501.9</v>
      </c>
      <c r="D345">
        <v>851.9</v>
      </c>
      <c r="E345">
        <v>530.79999999999995</v>
      </c>
      <c r="F345">
        <f t="shared" si="87"/>
        <v>1164.5</v>
      </c>
      <c r="G345">
        <f t="shared" si="88"/>
        <v>1032.6999999999998</v>
      </c>
      <c r="H345" s="20">
        <f t="shared" si="86"/>
        <v>12.762660985765484</v>
      </c>
    </row>
    <row r="346" spans="1:8" x14ac:dyDescent="0.25">
      <c r="A346" s="5">
        <f t="shared" si="82"/>
        <v>41256</v>
      </c>
      <c r="B346">
        <v>331.7</v>
      </c>
      <c r="C346">
        <v>418.9</v>
      </c>
      <c r="D346">
        <v>884.6</v>
      </c>
      <c r="E346">
        <v>663.7</v>
      </c>
      <c r="F346">
        <f t="shared" si="87"/>
        <v>1216.3</v>
      </c>
      <c r="G346">
        <f t="shared" si="88"/>
        <v>1082.5999999999999</v>
      </c>
      <c r="H346" s="20">
        <f t="shared" ref="H346:H373" si="89">+(F346/G346-1)*100</f>
        <v>12.349898392758174</v>
      </c>
    </row>
    <row r="347" spans="1:8" x14ac:dyDescent="0.25">
      <c r="A347" s="5">
        <f t="shared" si="82"/>
        <v>41263</v>
      </c>
      <c r="B347">
        <v>356.7</v>
      </c>
      <c r="C347">
        <v>418.9</v>
      </c>
      <c r="D347">
        <v>884.6</v>
      </c>
      <c r="E347">
        <v>663.7</v>
      </c>
      <c r="F347">
        <f t="shared" si="87"/>
        <v>1241.3</v>
      </c>
      <c r="G347">
        <f t="shared" si="88"/>
        <v>1082.5999999999999</v>
      </c>
      <c r="H347" s="20">
        <f t="shared" si="89"/>
        <v>14.659153888786269</v>
      </c>
    </row>
    <row r="348" spans="1:8" x14ac:dyDescent="0.25">
      <c r="A348" s="5">
        <f t="shared" si="82"/>
        <v>41270</v>
      </c>
      <c r="B348">
        <v>385.2</v>
      </c>
      <c r="C348">
        <v>371.4</v>
      </c>
      <c r="D348">
        <v>884.6</v>
      </c>
      <c r="E348">
        <v>715.4</v>
      </c>
      <c r="F348">
        <f t="shared" si="87"/>
        <v>1269.8</v>
      </c>
      <c r="G348">
        <f t="shared" si="88"/>
        <v>1086.8</v>
      </c>
      <c r="H348" s="20">
        <f t="shared" si="89"/>
        <v>16.838424733161574</v>
      </c>
    </row>
    <row r="349" spans="1:8" x14ac:dyDescent="0.25">
      <c r="A349" s="5">
        <f t="shared" si="82"/>
        <v>41277</v>
      </c>
      <c r="B349">
        <v>358</v>
      </c>
      <c r="C349">
        <v>348.5</v>
      </c>
      <c r="D349">
        <v>927.6</v>
      </c>
      <c r="E349">
        <v>740.5</v>
      </c>
      <c r="F349">
        <f t="shared" si="87"/>
        <v>1285.5999999999999</v>
      </c>
      <c r="G349">
        <f t="shared" si="88"/>
        <v>1089</v>
      </c>
      <c r="H349" s="20">
        <f t="shared" si="89"/>
        <v>18.053259871441686</v>
      </c>
    </row>
    <row r="350" spans="1:8" x14ac:dyDescent="0.25">
      <c r="A350" s="5">
        <f t="shared" si="82"/>
        <v>41284</v>
      </c>
      <c r="B350">
        <v>360.2</v>
      </c>
      <c r="C350">
        <v>481.8</v>
      </c>
      <c r="D350">
        <v>927.6</v>
      </c>
      <c r="E350">
        <v>740.6</v>
      </c>
      <c r="F350">
        <f t="shared" si="87"/>
        <v>1287.8</v>
      </c>
      <c r="G350">
        <f t="shared" si="88"/>
        <v>1222.4000000000001</v>
      </c>
      <c r="H350" s="20">
        <f t="shared" si="89"/>
        <v>5.3501308900523403</v>
      </c>
    </row>
    <row r="351" spans="1:8" x14ac:dyDescent="0.25">
      <c r="A351" s="5">
        <f t="shared" si="82"/>
        <v>41291</v>
      </c>
      <c r="B351">
        <v>360.1</v>
      </c>
      <c r="C351">
        <v>595.29999999999995</v>
      </c>
      <c r="D351">
        <v>932.1</v>
      </c>
      <c r="E351">
        <v>823.2</v>
      </c>
      <c r="F351">
        <f t="shared" si="87"/>
        <v>1292.2</v>
      </c>
      <c r="G351">
        <f t="shared" si="88"/>
        <v>1418.5</v>
      </c>
      <c r="H351" s="20">
        <f t="shared" si="89"/>
        <v>-8.9037715897074321</v>
      </c>
    </row>
    <row r="352" spans="1:8" x14ac:dyDescent="0.25">
      <c r="A352" s="5">
        <f t="shared" si="82"/>
        <v>41298</v>
      </c>
      <c r="B352">
        <v>327.2</v>
      </c>
      <c r="C352">
        <v>573.79999999999995</v>
      </c>
      <c r="D352">
        <v>965</v>
      </c>
      <c r="E352">
        <v>846.8</v>
      </c>
      <c r="F352">
        <f t="shared" si="87"/>
        <v>1292.2</v>
      </c>
      <c r="G352">
        <f t="shared" si="88"/>
        <v>1420.6</v>
      </c>
      <c r="H352" s="20">
        <f t="shared" si="89"/>
        <v>-9.038434464310841</v>
      </c>
    </row>
    <row r="353" spans="1:9" x14ac:dyDescent="0.25">
      <c r="A353" s="5">
        <f t="shared" si="82"/>
        <v>41305</v>
      </c>
      <c r="B353">
        <v>301.60000000000002</v>
      </c>
      <c r="C353">
        <v>550.20000000000005</v>
      </c>
      <c r="D353">
        <v>992</v>
      </c>
      <c r="E353">
        <v>871.1</v>
      </c>
      <c r="F353">
        <f t="shared" si="87"/>
        <v>1293.5999999999999</v>
      </c>
      <c r="G353">
        <f t="shared" si="88"/>
        <v>1421.3000000000002</v>
      </c>
      <c r="H353" s="20">
        <f t="shared" si="89"/>
        <v>-8.9847322873425899</v>
      </c>
    </row>
    <row r="354" spans="1:9" x14ac:dyDescent="0.25">
      <c r="A354" s="5">
        <f t="shared" si="82"/>
        <v>41312</v>
      </c>
      <c r="B354">
        <v>301.2</v>
      </c>
      <c r="C354">
        <v>600.29999999999995</v>
      </c>
      <c r="D354">
        <v>1018.3</v>
      </c>
      <c r="E354">
        <v>901.8</v>
      </c>
      <c r="F354">
        <f t="shared" si="87"/>
        <v>1319.5</v>
      </c>
      <c r="G354">
        <f t="shared" si="88"/>
        <v>1502.1</v>
      </c>
      <c r="H354" s="20">
        <f t="shared" si="89"/>
        <v>-12.156314493043062</v>
      </c>
    </row>
    <row r="355" spans="1:9" x14ac:dyDescent="0.25">
      <c r="A355" s="5">
        <f t="shared" si="82"/>
        <v>41319</v>
      </c>
      <c r="B355">
        <v>324.10000000000002</v>
      </c>
      <c r="C355">
        <v>625.1</v>
      </c>
      <c r="D355">
        <v>1018.5</v>
      </c>
      <c r="E355">
        <v>954.2</v>
      </c>
      <c r="F355">
        <f t="shared" si="87"/>
        <v>1342.6</v>
      </c>
      <c r="G355">
        <f t="shared" si="88"/>
        <v>1579.3000000000002</v>
      </c>
      <c r="H355" s="20">
        <f t="shared" si="89"/>
        <v>-14.98765275755083</v>
      </c>
    </row>
    <row r="356" spans="1:9" x14ac:dyDescent="0.25">
      <c r="A356" s="5">
        <f t="shared" si="82"/>
        <v>41326</v>
      </c>
      <c r="B356">
        <v>353.3</v>
      </c>
      <c r="C356">
        <v>768.6</v>
      </c>
      <c r="D356">
        <v>1019.7</v>
      </c>
      <c r="E356">
        <v>977.9</v>
      </c>
      <c r="F356">
        <f t="shared" si="87"/>
        <v>1373</v>
      </c>
      <c r="G356">
        <f t="shared" si="88"/>
        <v>1746.5</v>
      </c>
      <c r="H356" s="20">
        <f t="shared" si="89"/>
        <v>-21.385628399656454</v>
      </c>
    </row>
    <row r="357" spans="1:9" x14ac:dyDescent="0.25">
      <c r="A357" s="5">
        <f t="shared" si="82"/>
        <v>41333</v>
      </c>
      <c r="B357">
        <v>276.10000000000002</v>
      </c>
      <c r="C357">
        <v>683.1</v>
      </c>
      <c r="D357">
        <v>1098.0999999999999</v>
      </c>
      <c r="E357">
        <v>1088.3</v>
      </c>
      <c r="F357">
        <f t="shared" si="87"/>
        <v>1374.1999999999998</v>
      </c>
      <c r="G357">
        <f t="shared" si="88"/>
        <v>1771.4</v>
      </c>
      <c r="H357" s="20">
        <f t="shared" si="89"/>
        <v>-22.422942305521076</v>
      </c>
    </row>
    <row r="358" spans="1:9" x14ac:dyDescent="0.25">
      <c r="A358" s="5">
        <f t="shared" si="82"/>
        <v>41340</v>
      </c>
      <c r="B358">
        <v>224.9</v>
      </c>
      <c r="C358">
        <v>604.29999999999995</v>
      </c>
      <c r="D358">
        <v>1146.7</v>
      </c>
      <c r="E358">
        <v>1168.7</v>
      </c>
      <c r="F358">
        <f t="shared" si="87"/>
        <v>1371.6000000000001</v>
      </c>
      <c r="G358">
        <f t="shared" si="88"/>
        <v>1773</v>
      </c>
      <c r="H358" s="20">
        <f t="shared" si="89"/>
        <v>-22.639593908629429</v>
      </c>
    </row>
    <row r="359" spans="1:9" x14ac:dyDescent="0.25">
      <c r="A359" s="5">
        <f t="shared" si="82"/>
        <v>41347</v>
      </c>
      <c r="B359">
        <v>224.9</v>
      </c>
      <c r="C359">
        <v>618.5</v>
      </c>
      <c r="D359">
        <v>1146.7</v>
      </c>
      <c r="E359">
        <v>1227</v>
      </c>
      <c r="F359">
        <f t="shared" si="87"/>
        <v>1371.6000000000001</v>
      </c>
      <c r="G359">
        <f t="shared" si="88"/>
        <v>1845.5</v>
      </c>
      <c r="H359" s="20">
        <f t="shared" si="89"/>
        <v>-25.678677865077205</v>
      </c>
      <c r="I359">
        <v>27.5</v>
      </c>
    </row>
    <row r="360" spans="1:9" x14ac:dyDescent="0.25">
      <c r="A360" s="5">
        <f t="shared" si="82"/>
        <v>41354</v>
      </c>
      <c r="B360">
        <v>225.1</v>
      </c>
      <c r="C360">
        <v>596.5</v>
      </c>
      <c r="D360">
        <v>1147</v>
      </c>
      <c r="E360">
        <v>1303.4000000000001</v>
      </c>
      <c r="F360">
        <f t="shared" si="87"/>
        <v>1372.1</v>
      </c>
      <c r="G360">
        <f t="shared" si="88"/>
        <v>1899.9</v>
      </c>
      <c r="H360" s="20">
        <f t="shared" si="89"/>
        <v>-27.780409495236601</v>
      </c>
      <c r="I360">
        <v>27.5</v>
      </c>
    </row>
    <row r="361" spans="1:9" x14ac:dyDescent="0.25">
      <c r="A361" s="5">
        <f t="shared" si="82"/>
        <v>41361</v>
      </c>
      <c r="B361">
        <v>195.9</v>
      </c>
      <c r="C361">
        <v>587.29999999999995</v>
      </c>
      <c r="D361">
        <v>1179.0999999999999</v>
      </c>
      <c r="E361">
        <v>1328.9</v>
      </c>
      <c r="F361">
        <f t="shared" si="87"/>
        <v>1375</v>
      </c>
      <c r="G361">
        <f t="shared" si="88"/>
        <v>1916.2</v>
      </c>
      <c r="H361" s="20">
        <f t="shared" si="89"/>
        <v>-28.243398392652132</v>
      </c>
      <c r="I361">
        <v>27.5</v>
      </c>
    </row>
    <row r="362" spans="1:9" x14ac:dyDescent="0.25">
      <c r="A362" s="5">
        <f t="shared" si="82"/>
        <v>41368</v>
      </c>
      <c r="B362">
        <v>171.4</v>
      </c>
      <c r="C362">
        <v>485.6</v>
      </c>
      <c r="D362">
        <v>1203.8</v>
      </c>
      <c r="E362">
        <v>1432.9</v>
      </c>
      <c r="F362">
        <f t="shared" si="87"/>
        <v>1375.2</v>
      </c>
      <c r="G362">
        <f t="shared" si="88"/>
        <v>1918.5</v>
      </c>
      <c r="H362" s="20">
        <f t="shared" si="89"/>
        <v>-28.318999218139172</v>
      </c>
      <c r="I362">
        <v>56.8</v>
      </c>
    </row>
    <row r="363" spans="1:9" x14ac:dyDescent="0.25">
      <c r="A363" s="5">
        <f t="shared" si="82"/>
        <v>41375</v>
      </c>
      <c r="B363">
        <v>162.1</v>
      </c>
      <c r="C363">
        <v>374.6</v>
      </c>
      <c r="D363">
        <v>1235.3</v>
      </c>
      <c r="E363">
        <v>1547.8</v>
      </c>
      <c r="F363">
        <f t="shared" si="87"/>
        <v>1397.3999999999999</v>
      </c>
      <c r="G363">
        <f t="shared" si="88"/>
        <v>1922.4</v>
      </c>
      <c r="H363" s="20">
        <f t="shared" si="89"/>
        <v>-27.309612983770293</v>
      </c>
      <c r="I363">
        <v>56.8</v>
      </c>
    </row>
    <row r="364" spans="1:9" x14ac:dyDescent="0.25">
      <c r="A364" s="5">
        <f t="shared" si="82"/>
        <v>41382</v>
      </c>
      <c r="B364">
        <v>136.69999999999999</v>
      </c>
      <c r="C364">
        <v>312.60000000000002</v>
      </c>
      <c r="D364">
        <v>1261.8</v>
      </c>
      <c r="E364">
        <v>1610.8</v>
      </c>
      <c r="F364">
        <f t="shared" si="87"/>
        <v>1398.5</v>
      </c>
      <c r="G364">
        <f t="shared" si="88"/>
        <v>1923.4</v>
      </c>
      <c r="H364" s="20">
        <f t="shared" si="89"/>
        <v>-27.290215243839032</v>
      </c>
      <c r="I364">
        <v>56.8</v>
      </c>
    </row>
    <row r="365" spans="1:9" x14ac:dyDescent="0.25">
      <c r="A365" s="5">
        <f t="shared" si="82"/>
        <v>41389</v>
      </c>
      <c r="B365">
        <v>113.4</v>
      </c>
      <c r="C365">
        <v>290</v>
      </c>
      <c r="D365">
        <v>1287.5</v>
      </c>
      <c r="E365">
        <v>1696.4</v>
      </c>
      <c r="F365">
        <f t="shared" si="87"/>
        <v>1400.9</v>
      </c>
      <c r="G365">
        <f t="shared" si="88"/>
        <v>1986.4</v>
      </c>
      <c r="H365" s="20">
        <f t="shared" si="89"/>
        <v>-29.475432944019332</v>
      </c>
      <c r="I365">
        <v>56.8</v>
      </c>
    </row>
    <row r="366" spans="1:9" x14ac:dyDescent="0.25">
      <c r="A366" s="5">
        <f t="shared" si="82"/>
        <v>41396</v>
      </c>
      <c r="B366">
        <v>90.2</v>
      </c>
      <c r="C366">
        <v>284</v>
      </c>
      <c r="D366">
        <v>1310.2</v>
      </c>
      <c r="E366">
        <v>1708.2</v>
      </c>
      <c r="F366">
        <f t="shared" si="87"/>
        <v>1400.4</v>
      </c>
      <c r="G366">
        <f t="shared" si="88"/>
        <v>1992.2</v>
      </c>
      <c r="H366" s="20">
        <f t="shared" si="89"/>
        <v>-29.705852826021484</v>
      </c>
      <c r="I366">
        <v>56.8</v>
      </c>
    </row>
    <row r="367" spans="1:9" x14ac:dyDescent="0.25">
      <c r="A367" s="5">
        <f t="shared" si="82"/>
        <v>41403</v>
      </c>
      <c r="B367">
        <v>69.599999999999994</v>
      </c>
      <c r="C367">
        <v>261.60000000000002</v>
      </c>
      <c r="D367">
        <v>1332.8</v>
      </c>
      <c r="E367">
        <v>1818.4</v>
      </c>
      <c r="F367">
        <f t="shared" si="87"/>
        <v>1402.3999999999999</v>
      </c>
      <c r="G367">
        <f t="shared" si="88"/>
        <v>2080</v>
      </c>
      <c r="H367" s="20">
        <f t="shared" si="89"/>
        <v>-32.57692307692308</v>
      </c>
      <c r="I367">
        <v>79.8</v>
      </c>
    </row>
    <row r="368" spans="1:9" x14ac:dyDescent="0.25">
      <c r="A368" s="5">
        <f t="shared" si="82"/>
        <v>41410</v>
      </c>
      <c r="B368">
        <v>69.599999999999994</v>
      </c>
      <c r="C368">
        <v>206.3</v>
      </c>
      <c r="D368">
        <v>1332.8</v>
      </c>
      <c r="E368">
        <v>1876.4</v>
      </c>
      <c r="F368">
        <f t="shared" si="87"/>
        <v>1402.3999999999999</v>
      </c>
      <c r="G368">
        <f t="shared" si="88"/>
        <v>2082.7000000000003</v>
      </c>
      <c r="H368" s="20">
        <f t="shared" si="89"/>
        <v>-32.664329956306737</v>
      </c>
      <c r="I368">
        <v>134.80000000000001</v>
      </c>
    </row>
    <row r="369" spans="1:9" x14ac:dyDescent="0.25">
      <c r="A369" s="5">
        <f t="shared" si="82"/>
        <v>41417</v>
      </c>
      <c r="B369">
        <v>51.1</v>
      </c>
      <c r="C369">
        <v>153.69999999999999</v>
      </c>
      <c r="D369">
        <v>1358.7</v>
      </c>
      <c r="E369">
        <v>1934.5</v>
      </c>
      <c r="F369">
        <f t="shared" si="87"/>
        <v>1409.8</v>
      </c>
      <c r="G369">
        <f t="shared" si="88"/>
        <v>2088.1999999999998</v>
      </c>
      <c r="H369" s="20">
        <f t="shared" si="89"/>
        <v>-32.487309644670049</v>
      </c>
      <c r="I369">
        <v>79.8</v>
      </c>
    </row>
    <row r="370" spans="1:9" x14ac:dyDescent="0.25">
      <c r="A370" s="5">
        <f t="shared" si="82"/>
        <v>41424</v>
      </c>
      <c r="B370">
        <v>1</v>
      </c>
      <c r="C370">
        <v>106.7</v>
      </c>
      <c r="D370">
        <v>1384.8</v>
      </c>
      <c r="E370">
        <v>1983</v>
      </c>
      <c r="F370">
        <f t="shared" si="87"/>
        <v>1385.8</v>
      </c>
      <c r="G370">
        <f t="shared" si="88"/>
        <v>2089.6999999999998</v>
      </c>
      <c r="H370" s="20">
        <f t="shared" si="89"/>
        <v>-33.684260898693587</v>
      </c>
      <c r="I370">
        <v>173.3</v>
      </c>
    </row>
    <row r="371" spans="1:9" x14ac:dyDescent="0.25">
      <c r="A371" s="5">
        <f t="shared" si="82"/>
        <v>41431</v>
      </c>
      <c r="B371">
        <v>151</v>
      </c>
      <c r="C371">
        <v>330.9</v>
      </c>
      <c r="D371">
        <v>26.7</v>
      </c>
      <c r="E371">
        <v>0</v>
      </c>
      <c r="F371">
        <f t="shared" si="87"/>
        <v>177.7</v>
      </c>
      <c r="G371">
        <f t="shared" si="88"/>
        <v>330.9</v>
      </c>
      <c r="H371" s="20">
        <f t="shared" si="89"/>
        <v>-46.297975219099428</v>
      </c>
    </row>
    <row r="372" spans="1:9" x14ac:dyDescent="0.25">
      <c r="A372" s="5">
        <f t="shared" si="82"/>
        <v>41438</v>
      </c>
      <c r="B372">
        <v>150.5</v>
      </c>
      <c r="C372">
        <v>346.1</v>
      </c>
      <c r="D372">
        <v>27.2</v>
      </c>
      <c r="E372">
        <v>26.2</v>
      </c>
      <c r="F372">
        <f t="shared" si="87"/>
        <v>177.7</v>
      </c>
      <c r="G372">
        <f t="shared" si="88"/>
        <v>372.3</v>
      </c>
      <c r="H372" s="20">
        <f t="shared" si="89"/>
        <v>-52.269674993284987</v>
      </c>
    </row>
    <row r="373" spans="1:9" x14ac:dyDescent="0.25">
      <c r="A373" s="5">
        <f t="shared" si="82"/>
        <v>41445</v>
      </c>
      <c r="B373">
        <v>151.4</v>
      </c>
      <c r="C373">
        <v>331.4</v>
      </c>
      <c r="D373">
        <v>27.5</v>
      </c>
      <c r="E373">
        <v>51.7</v>
      </c>
      <c r="F373">
        <f t="shared" si="87"/>
        <v>178.9</v>
      </c>
      <c r="G373">
        <f t="shared" si="88"/>
        <v>383.09999999999997</v>
      </c>
      <c r="H373" s="20">
        <f t="shared" si="89"/>
        <v>-53.302009919081172</v>
      </c>
    </row>
    <row r="374" spans="1:9" x14ac:dyDescent="0.25">
      <c r="A374" s="5">
        <f t="shared" si="82"/>
        <v>41452</v>
      </c>
      <c r="B374" s="40">
        <v>153.9</v>
      </c>
      <c r="C374" s="40">
        <v>356.2</v>
      </c>
      <c r="D374" s="40">
        <v>27.5</v>
      </c>
      <c r="E374" s="40">
        <v>52.4</v>
      </c>
      <c r="F374">
        <f t="shared" ref="F374:G376" si="90">+B374+D374</f>
        <v>181.4</v>
      </c>
      <c r="G374">
        <f t="shared" si="90"/>
        <v>408.59999999999997</v>
      </c>
      <c r="H374" s="20">
        <f t="shared" ref="H374:H379" si="91">+(F374/G374-1)*100</f>
        <v>-55.604503181595689</v>
      </c>
    </row>
    <row r="375" spans="1:9" x14ac:dyDescent="0.25">
      <c r="A375" s="5">
        <f t="shared" si="82"/>
        <v>41459</v>
      </c>
      <c r="B375">
        <v>153.9</v>
      </c>
      <c r="C375">
        <v>349.1</v>
      </c>
      <c r="D375">
        <v>52.8</v>
      </c>
      <c r="E375">
        <v>87.2</v>
      </c>
      <c r="F375">
        <f t="shared" si="90"/>
        <v>206.7</v>
      </c>
      <c r="G375">
        <f t="shared" si="90"/>
        <v>436.3</v>
      </c>
      <c r="H375" s="20">
        <f t="shared" si="91"/>
        <v>-52.624341049736422</v>
      </c>
    </row>
    <row r="376" spans="1:9" x14ac:dyDescent="0.25">
      <c r="A376" s="5">
        <f t="shared" si="82"/>
        <v>41466</v>
      </c>
      <c r="B376">
        <v>221.7</v>
      </c>
      <c r="C376">
        <v>364.4</v>
      </c>
      <c r="D376">
        <v>80</v>
      </c>
      <c r="E376">
        <v>128.5</v>
      </c>
      <c r="F376">
        <f t="shared" si="90"/>
        <v>301.7</v>
      </c>
      <c r="G376">
        <f t="shared" si="90"/>
        <v>492.9</v>
      </c>
      <c r="H376" s="20">
        <f t="shared" si="91"/>
        <v>-38.790829782917427</v>
      </c>
    </row>
    <row r="377" spans="1:9" x14ac:dyDescent="0.25">
      <c r="A377" s="5">
        <f t="shared" si="82"/>
        <v>41473</v>
      </c>
      <c r="B377">
        <v>167.1</v>
      </c>
      <c r="C377">
        <v>365.4</v>
      </c>
      <c r="D377">
        <v>140</v>
      </c>
      <c r="E377">
        <v>128.5</v>
      </c>
      <c r="F377">
        <f t="shared" ref="F377:F388" si="92">+B377+D377</f>
        <v>307.10000000000002</v>
      </c>
      <c r="G377">
        <f t="shared" ref="G377:G388" si="93">+C377+E377</f>
        <v>493.9</v>
      </c>
      <c r="H377" s="20">
        <f t="shared" si="91"/>
        <v>-37.821421340352288</v>
      </c>
    </row>
    <row r="378" spans="1:9" x14ac:dyDescent="0.25">
      <c r="A378" s="5">
        <f t="shared" si="82"/>
        <v>41480</v>
      </c>
      <c r="B378">
        <v>167.1</v>
      </c>
      <c r="C378">
        <v>422.2</v>
      </c>
      <c r="D378">
        <v>166.3</v>
      </c>
      <c r="E378">
        <v>128.5</v>
      </c>
      <c r="F378">
        <f t="shared" si="92"/>
        <v>333.4</v>
      </c>
      <c r="G378">
        <f t="shared" si="93"/>
        <v>550.70000000000005</v>
      </c>
      <c r="H378" s="20">
        <f t="shared" si="91"/>
        <v>-39.458870528418387</v>
      </c>
    </row>
    <row r="379" spans="1:9" x14ac:dyDescent="0.25">
      <c r="A379" s="5">
        <f t="shared" si="82"/>
        <v>41487</v>
      </c>
      <c r="B379">
        <v>167.1</v>
      </c>
      <c r="C379">
        <v>516.20000000000005</v>
      </c>
      <c r="D379">
        <v>193.8</v>
      </c>
      <c r="E379">
        <v>128.5</v>
      </c>
      <c r="F379">
        <f t="shared" si="92"/>
        <v>360.9</v>
      </c>
      <c r="G379">
        <f t="shared" si="93"/>
        <v>644.70000000000005</v>
      </c>
      <c r="H379" s="20">
        <f t="shared" si="91"/>
        <v>-44.020474639367158</v>
      </c>
    </row>
    <row r="380" spans="1:9" x14ac:dyDescent="0.25">
      <c r="A380" s="5">
        <f t="shared" si="82"/>
        <v>41494</v>
      </c>
      <c r="B380">
        <v>143.9</v>
      </c>
      <c r="C380">
        <v>521.4</v>
      </c>
      <c r="D380">
        <v>219.3</v>
      </c>
      <c r="E380">
        <v>159</v>
      </c>
      <c r="F380">
        <f t="shared" si="92"/>
        <v>363.20000000000005</v>
      </c>
      <c r="G380">
        <f t="shared" si="93"/>
        <v>680.4</v>
      </c>
      <c r="H380" s="20">
        <f t="shared" ref="H380:H388" si="94">+(F380/G380-1)*100</f>
        <v>-46.619635508524397</v>
      </c>
    </row>
    <row r="381" spans="1:9" x14ac:dyDescent="0.25">
      <c r="A381" s="5">
        <f t="shared" si="82"/>
        <v>41501</v>
      </c>
      <c r="B381">
        <v>167.4</v>
      </c>
      <c r="C381">
        <v>453.8</v>
      </c>
      <c r="D381">
        <v>246</v>
      </c>
      <c r="E381">
        <v>279.60000000000002</v>
      </c>
      <c r="F381">
        <f t="shared" si="92"/>
        <v>413.4</v>
      </c>
      <c r="G381">
        <f t="shared" si="93"/>
        <v>733.40000000000009</v>
      </c>
      <c r="H381" s="20">
        <f t="shared" si="94"/>
        <v>-43.632397054813211</v>
      </c>
    </row>
    <row r="382" spans="1:9" x14ac:dyDescent="0.25">
      <c r="A382" s="5">
        <f t="shared" si="82"/>
        <v>41508</v>
      </c>
      <c r="B382">
        <v>170.3</v>
      </c>
      <c r="C382">
        <v>389.2</v>
      </c>
      <c r="D382">
        <v>246</v>
      </c>
      <c r="E382">
        <v>390.8</v>
      </c>
      <c r="F382">
        <f t="shared" si="92"/>
        <v>416.3</v>
      </c>
      <c r="G382">
        <f t="shared" si="93"/>
        <v>780</v>
      </c>
      <c r="H382" s="20">
        <f t="shared" si="94"/>
        <v>-46.628205128205124</v>
      </c>
    </row>
    <row r="383" spans="1:9" x14ac:dyDescent="0.25">
      <c r="A383" s="5">
        <f t="shared" si="82"/>
        <v>41515</v>
      </c>
      <c r="B383">
        <v>177.3</v>
      </c>
      <c r="C383">
        <v>339.1</v>
      </c>
      <c r="D383">
        <v>271.8</v>
      </c>
      <c r="E383">
        <v>443.2</v>
      </c>
      <c r="F383">
        <f t="shared" si="92"/>
        <v>449.1</v>
      </c>
      <c r="G383">
        <f t="shared" si="93"/>
        <v>782.3</v>
      </c>
      <c r="H383" s="20">
        <f t="shared" si="94"/>
        <v>-42.592355873705735</v>
      </c>
    </row>
    <row r="384" spans="1:9" x14ac:dyDescent="0.25">
      <c r="A384" s="5">
        <f t="shared" si="82"/>
        <v>41522</v>
      </c>
      <c r="B384">
        <v>173.9</v>
      </c>
      <c r="C384">
        <v>340.7</v>
      </c>
      <c r="D384">
        <v>326.3</v>
      </c>
      <c r="E384">
        <v>443.2</v>
      </c>
      <c r="F384">
        <f t="shared" si="92"/>
        <v>500.20000000000005</v>
      </c>
      <c r="G384">
        <f t="shared" si="93"/>
        <v>783.9</v>
      </c>
      <c r="H384" s="20">
        <f t="shared" si="94"/>
        <v>-36.190840668452608</v>
      </c>
    </row>
    <row r="385" spans="1:12" x14ac:dyDescent="0.25">
      <c r="A385" s="5">
        <f t="shared" si="82"/>
        <v>41529</v>
      </c>
      <c r="B385">
        <v>195.9</v>
      </c>
      <c r="C385">
        <v>320.8</v>
      </c>
      <c r="D385">
        <v>327.3</v>
      </c>
      <c r="E385">
        <v>466.9</v>
      </c>
      <c r="F385">
        <f t="shared" si="92"/>
        <v>523.20000000000005</v>
      </c>
      <c r="G385">
        <f t="shared" si="93"/>
        <v>787.7</v>
      </c>
      <c r="H385" s="20">
        <f t="shared" si="94"/>
        <v>-33.578773644788626</v>
      </c>
    </row>
    <row r="386" spans="1:12" x14ac:dyDescent="0.25">
      <c r="A386" s="5">
        <f t="shared" si="82"/>
        <v>41536</v>
      </c>
      <c r="B386">
        <v>250.3</v>
      </c>
      <c r="C386">
        <v>341.9</v>
      </c>
      <c r="D386">
        <v>327.3</v>
      </c>
      <c r="E386">
        <v>498.4</v>
      </c>
      <c r="F386">
        <f t="shared" si="92"/>
        <v>577.6</v>
      </c>
      <c r="G386">
        <f t="shared" si="93"/>
        <v>840.3</v>
      </c>
      <c r="H386" s="20">
        <f t="shared" si="94"/>
        <v>-31.262644293704621</v>
      </c>
    </row>
    <row r="387" spans="1:12" ht="15" x14ac:dyDescent="0.25">
      <c r="A387" s="5">
        <f t="shared" si="82"/>
        <v>41543</v>
      </c>
      <c r="B387">
        <v>250.3</v>
      </c>
      <c r="C387">
        <v>326.3</v>
      </c>
      <c r="D387">
        <v>327.3</v>
      </c>
      <c r="E387">
        <v>548</v>
      </c>
      <c r="F387">
        <f t="shared" si="92"/>
        <v>577.6</v>
      </c>
      <c r="G387">
        <f t="shared" si="93"/>
        <v>874.3</v>
      </c>
      <c r="H387" s="20">
        <f t="shared" si="94"/>
        <v>-33.935720004575089</v>
      </c>
      <c r="K387" s="271"/>
    </row>
    <row r="388" spans="1:12" x14ac:dyDescent="0.25">
      <c r="A388" s="5">
        <f t="shared" si="82"/>
        <v>41550</v>
      </c>
      <c r="B388">
        <v>377.4</v>
      </c>
      <c r="C388">
        <v>297.39999999999998</v>
      </c>
      <c r="D388">
        <v>373.9</v>
      </c>
      <c r="E388">
        <v>579.79999999999995</v>
      </c>
      <c r="F388">
        <f t="shared" si="92"/>
        <v>751.3</v>
      </c>
      <c r="G388">
        <f t="shared" si="93"/>
        <v>877.19999999999993</v>
      </c>
      <c r="H388" s="20">
        <f t="shared" si="94"/>
        <v>-14.352485180118556</v>
      </c>
    </row>
    <row r="389" spans="1:12" x14ac:dyDescent="0.25">
      <c r="A389" s="5">
        <f t="shared" si="82"/>
        <v>41557</v>
      </c>
    </row>
    <row r="390" spans="1:12" x14ac:dyDescent="0.25">
      <c r="A390" s="5">
        <f t="shared" si="82"/>
        <v>41564</v>
      </c>
    </row>
    <row r="391" spans="1:12" x14ac:dyDescent="0.25">
      <c r="A391" s="5">
        <f t="shared" si="82"/>
        <v>41571</v>
      </c>
      <c r="B391">
        <v>430</v>
      </c>
      <c r="C391">
        <v>307.60000000000002</v>
      </c>
      <c r="D391">
        <v>401.4</v>
      </c>
      <c r="E391">
        <v>642.79999999999995</v>
      </c>
      <c r="F391">
        <f t="shared" ref="F391:G393" si="95">+B391+D391</f>
        <v>831.4</v>
      </c>
      <c r="G391">
        <f t="shared" si="95"/>
        <v>950.4</v>
      </c>
      <c r="H391" s="20">
        <f t="shared" ref="H391:H417" si="96">+(F391/G391-1)*100</f>
        <v>-12.521043771043772</v>
      </c>
    </row>
    <row r="392" spans="1:12" x14ac:dyDescent="0.25">
      <c r="A392" s="5">
        <f t="shared" si="82"/>
        <v>41578</v>
      </c>
      <c r="B392">
        <v>431.4</v>
      </c>
      <c r="C392">
        <v>347.2</v>
      </c>
      <c r="D392">
        <v>401.4</v>
      </c>
      <c r="E392">
        <v>704.8</v>
      </c>
      <c r="F392">
        <f t="shared" si="95"/>
        <v>832.8</v>
      </c>
      <c r="G392">
        <f t="shared" si="95"/>
        <v>1052</v>
      </c>
      <c r="H392" s="20">
        <f t="shared" si="96"/>
        <v>-20.836501901140693</v>
      </c>
    </row>
    <row r="393" spans="1:12" ht="15" x14ac:dyDescent="0.25">
      <c r="A393" s="5">
        <f t="shared" si="82"/>
        <v>41585</v>
      </c>
      <c r="B393">
        <v>384.6</v>
      </c>
      <c r="C393">
        <v>368.5</v>
      </c>
      <c r="D393">
        <v>450.9</v>
      </c>
      <c r="E393" s="16">
        <v>706</v>
      </c>
      <c r="F393">
        <f t="shared" si="95"/>
        <v>835.5</v>
      </c>
      <c r="G393">
        <f t="shared" si="95"/>
        <v>1074.5</v>
      </c>
      <c r="H393" s="20">
        <f t="shared" si="96"/>
        <v>-22.242903676128435</v>
      </c>
      <c r="L393" s="271"/>
    </row>
    <row r="394" spans="1:12" x14ac:dyDescent="0.25">
      <c r="A394" s="5">
        <f t="shared" si="82"/>
        <v>41592</v>
      </c>
      <c r="B394">
        <v>465.1</v>
      </c>
      <c r="C394">
        <v>351.4</v>
      </c>
      <c r="D394">
        <v>450.9</v>
      </c>
      <c r="E394">
        <v>741.2</v>
      </c>
      <c r="F394">
        <f t="shared" ref="F394:G417" si="97">+B394+D394</f>
        <v>916</v>
      </c>
      <c r="G394">
        <f t="shared" si="97"/>
        <v>1092.5999999999999</v>
      </c>
      <c r="H394" s="20">
        <f t="shared" si="96"/>
        <v>-16.163280248947455</v>
      </c>
    </row>
    <row r="395" spans="1:12" x14ac:dyDescent="0.25">
      <c r="A395" s="5">
        <f t="shared" si="82"/>
        <v>41599</v>
      </c>
      <c r="B395">
        <v>464.4</v>
      </c>
      <c r="C395">
        <v>375.9</v>
      </c>
      <c r="D395">
        <v>451.6</v>
      </c>
      <c r="E395">
        <v>741.2</v>
      </c>
      <c r="F395">
        <f t="shared" si="97"/>
        <v>916</v>
      </c>
      <c r="G395">
        <f t="shared" si="97"/>
        <v>1117.0999999999999</v>
      </c>
      <c r="H395" s="20">
        <f t="shared" si="96"/>
        <v>-18.00196938501476</v>
      </c>
    </row>
    <row r="396" spans="1:12" x14ac:dyDescent="0.25">
      <c r="A396" s="5">
        <f t="shared" si="82"/>
        <v>41606</v>
      </c>
      <c r="B396">
        <v>439.8</v>
      </c>
      <c r="C396">
        <v>321.3</v>
      </c>
      <c r="D396">
        <v>481.5</v>
      </c>
      <c r="E396">
        <v>802</v>
      </c>
      <c r="F396">
        <f t="shared" si="97"/>
        <v>921.3</v>
      </c>
      <c r="G396">
        <f t="shared" si="97"/>
        <v>1123.3</v>
      </c>
      <c r="H396" s="20">
        <f t="shared" si="96"/>
        <v>-17.982729457847412</v>
      </c>
    </row>
    <row r="397" spans="1:12" x14ac:dyDescent="0.25">
      <c r="A397" s="5">
        <f t="shared" si="82"/>
        <v>41613</v>
      </c>
      <c r="B397">
        <v>408.9</v>
      </c>
      <c r="C397">
        <v>312.60000000000002</v>
      </c>
      <c r="D397">
        <v>537.1</v>
      </c>
      <c r="E397">
        <v>851.9</v>
      </c>
      <c r="F397">
        <f t="shared" si="97"/>
        <v>946</v>
      </c>
      <c r="G397">
        <f t="shared" si="97"/>
        <v>1164.5</v>
      </c>
      <c r="H397" s="20">
        <f t="shared" si="96"/>
        <v>-18.763417775869474</v>
      </c>
    </row>
    <row r="398" spans="1:12" x14ac:dyDescent="0.25">
      <c r="A398" s="5">
        <f t="shared" ref="A398:A461" si="98">+A397+7</f>
        <v>41620</v>
      </c>
      <c r="B398">
        <v>426.1</v>
      </c>
      <c r="C398">
        <v>331.7</v>
      </c>
      <c r="D398">
        <v>562.5</v>
      </c>
      <c r="E398">
        <v>884.6</v>
      </c>
      <c r="F398">
        <f t="shared" si="97"/>
        <v>988.6</v>
      </c>
      <c r="G398">
        <f t="shared" si="97"/>
        <v>1216.3</v>
      </c>
      <c r="H398" s="20">
        <f t="shared" si="96"/>
        <v>-18.720710351064696</v>
      </c>
    </row>
    <row r="399" spans="1:12" x14ac:dyDescent="0.25">
      <c r="A399" s="5">
        <f t="shared" si="98"/>
        <v>41627</v>
      </c>
      <c r="B399">
        <v>374.1</v>
      </c>
      <c r="C399">
        <v>356.7</v>
      </c>
      <c r="D399" s="16">
        <v>589</v>
      </c>
      <c r="E399">
        <v>884.6</v>
      </c>
      <c r="F399">
        <f t="shared" si="97"/>
        <v>963.1</v>
      </c>
      <c r="G399">
        <f t="shared" si="97"/>
        <v>1241.3</v>
      </c>
      <c r="H399" s="20">
        <f t="shared" si="96"/>
        <v>-22.41198743253041</v>
      </c>
    </row>
    <row r="400" spans="1:12" x14ac:dyDescent="0.25">
      <c r="A400" s="5">
        <f t="shared" si="98"/>
        <v>41634</v>
      </c>
      <c r="B400">
        <v>375.6</v>
      </c>
      <c r="C400">
        <v>385.2</v>
      </c>
      <c r="D400" s="16">
        <v>589</v>
      </c>
      <c r="E400">
        <v>884.6</v>
      </c>
      <c r="F400">
        <f t="shared" si="97"/>
        <v>964.6</v>
      </c>
      <c r="G400">
        <f t="shared" si="97"/>
        <v>1269.8</v>
      </c>
      <c r="H400" s="20">
        <f t="shared" si="96"/>
        <v>-24.035281146637267</v>
      </c>
    </row>
    <row r="401" spans="1:13" x14ac:dyDescent="0.25">
      <c r="A401" s="5">
        <f t="shared" si="98"/>
        <v>41641</v>
      </c>
      <c r="B401">
        <v>375.8</v>
      </c>
      <c r="C401" s="16">
        <v>358</v>
      </c>
      <c r="D401">
        <v>590.29999999999995</v>
      </c>
      <c r="E401">
        <v>925.4</v>
      </c>
      <c r="F401">
        <f t="shared" si="97"/>
        <v>966.09999999999991</v>
      </c>
      <c r="G401">
        <f t="shared" si="97"/>
        <v>1283.4000000000001</v>
      </c>
      <c r="H401" s="20">
        <f t="shared" si="96"/>
        <v>-24.723390992675721</v>
      </c>
    </row>
    <row r="402" spans="1:13" ht="15" x14ac:dyDescent="0.25">
      <c r="A402" s="5">
        <f t="shared" si="98"/>
        <v>41648</v>
      </c>
      <c r="B402">
        <v>379.4</v>
      </c>
      <c r="C402">
        <v>360.2</v>
      </c>
      <c r="D402">
        <v>616.4</v>
      </c>
      <c r="E402">
        <v>925.4</v>
      </c>
      <c r="F402">
        <f t="shared" si="97"/>
        <v>995.8</v>
      </c>
      <c r="G402">
        <f t="shared" si="97"/>
        <v>1285.5999999999999</v>
      </c>
      <c r="H402" s="20">
        <f t="shared" si="96"/>
        <v>-22.542003733665219</v>
      </c>
      <c r="J402" s="271"/>
    </row>
    <row r="403" spans="1:13" x14ac:dyDescent="0.25">
      <c r="A403" s="5">
        <f t="shared" si="98"/>
        <v>41655</v>
      </c>
      <c r="B403">
        <v>357.9</v>
      </c>
      <c r="C403">
        <v>360.1</v>
      </c>
      <c r="D403">
        <v>650.29999999999995</v>
      </c>
      <c r="E403">
        <v>932.1</v>
      </c>
      <c r="F403">
        <f t="shared" si="97"/>
        <v>1008.1999999999999</v>
      </c>
      <c r="G403">
        <f t="shared" si="97"/>
        <v>1292.2</v>
      </c>
      <c r="H403" s="20">
        <f t="shared" si="96"/>
        <v>-21.978021978021989</v>
      </c>
    </row>
    <row r="404" spans="1:13" x14ac:dyDescent="0.25">
      <c r="A404" s="5">
        <f t="shared" si="98"/>
        <v>41662</v>
      </c>
      <c r="B404">
        <v>519.70000000000005</v>
      </c>
      <c r="C404">
        <v>327.2</v>
      </c>
      <c r="D404">
        <v>650.79999999999995</v>
      </c>
      <c r="E404" s="16">
        <v>965</v>
      </c>
      <c r="F404">
        <f t="shared" si="97"/>
        <v>1170.5</v>
      </c>
      <c r="G404">
        <f t="shared" si="97"/>
        <v>1292.2</v>
      </c>
      <c r="H404" s="20">
        <f t="shared" si="96"/>
        <v>-9.4180467419904055</v>
      </c>
    </row>
    <row r="405" spans="1:13" ht="15" x14ac:dyDescent="0.25">
      <c r="A405" s="5">
        <f t="shared" si="98"/>
        <v>41669</v>
      </c>
      <c r="B405">
        <v>490.1</v>
      </c>
      <c r="C405">
        <v>301.60000000000002</v>
      </c>
      <c r="D405">
        <v>695.8</v>
      </c>
      <c r="E405" s="16">
        <v>992</v>
      </c>
      <c r="F405">
        <f t="shared" si="97"/>
        <v>1185.9000000000001</v>
      </c>
      <c r="G405">
        <f t="shared" si="97"/>
        <v>1293.5999999999999</v>
      </c>
      <c r="H405" s="20">
        <f t="shared" si="96"/>
        <v>-8.3256029684600996</v>
      </c>
      <c r="J405" s="271"/>
      <c r="M405" s="271"/>
    </row>
    <row r="406" spans="1:13" ht="15" x14ac:dyDescent="0.25">
      <c r="A406" s="5">
        <f t="shared" si="98"/>
        <v>41676</v>
      </c>
      <c r="B406">
        <v>478.5</v>
      </c>
      <c r="C406">
        <v>301.2</v>
      </c>
      <c r="D406">
        <v>696.7</v>
      </c>
      <c r="E406">
        <v>1018.3</v>
      </c>
      <c r="F406">
        <f t="shared" si="97"/>
        <v>1175.2</v>
      </c>
      <c r="G406">
        <f t="shared" si="97"/>
        <v>1319.5</v>
      </c>
      <c r="H406" s="20">
        <f t="shared" si="96"/>
        <v>-10.935960591132998</v>
      </c>
      <c r="J406" s="271"/>
    </row>
    <row r="407" spans="1:13" x14ac:dyDescent="0.25">
      <c r="A407" s="5">
        <f t="shared" si="98"/>
        <v>41683</v>
      </c>
      <c r="B407">
        <v>448.5</v>
      </c>
      <c r="C407">
        <v>324.10000000000002</v>
      </c>
      <c r="D407">
        <v>729.7</v>
      </c>
      <c r="E407">
        <v>1018.5</v>
      </c>
      <c r="F407">
        <f t="shared" si="97"/>
        <v>1178.2</v>
      </c>
      <c r="G407">
        <f t="shared" si="97"/>
        <v>1342.6</v>
      </c>
      <c r="H407" s="20">
        <f t="shared" si="96"/>
        <v>-12.244897959183664</v>
      </c>
    </row>
    <row r="408" spans="1:13" x14ac:dyDescent="0.25">
      <c r="A408" s="5">
        <f t="shared" si="98"/>
        <v>41690</v>
      </c>
      <c r="B408">
        <v>399.6</v>
      </c>
      <c r="C408">
        <v>353.3</v>
      </c>
      <c r="D408">
        <v>779.6</v>
      </c>
      <c r="E408">
        <v>1019.7</v>
      </c>
      <c r="F408">
        <f t="shared" si="97"/>
        <v>1179.2</v>
      </c>
      <c r="G408" s="16">
        <f t="shared" si="97"/>
        <v>1373</v>
      </c>
      <c r="H408" s="20">
        <f t="shared" si="96"/>
        <v>-14.115076474872534</v>
      </c>
    </row>
    <row r="409" spans="1:13" x14ac:dyDescent="0.25">
      <c r="A409" s="5">
        <f t="shared" si="98"/>
        <v>41697</v>
      </c>
      <c r="B409">
        <v>366.9</v>
      </c>
      <c r="C409">
        <v>276.10000000000002</v>
      </c>
      <c r="D409">
        <v>812.3</v>
      </c>
      <c r="E409">
        <v>1098.0999999999999</v>
      </c>
      <c r="F409">
        <f t="shared" si="97"/>
        <v>1179.1999999999998</v>
      </c>
      <c r="G409">
        <f t="shared" si="97"/>
        <v>1374.1999999999998</v>
      </c>
      <c r="H409" s="20">
        <f t="shared" si="96"/>
        <v>-14.190074225003634</v>
      </c>
    </row>
    <row r="410" spans="1:13" ht="15" x14ac:dyDescent="0.25">
      <c r="A410" s="5">
        <f t="shared" si="98"/>
        <v>41704</v>
      </c>
      <c r="B410">
        <v>366.9</v>
      </c>
      <c r="C410">
        <v>224.9</v>
      </c>
      <c r="D410">
        <v>812.3</v>
      </c>
      <c r="E410">
        <v>1146.7</v>
      </c>
      <c r="F410">
        <f t="shared" si="97"/>
        <v>1179.1999999999998</v>
      </c>
      <c r="G410">
        <f t="shared" si="97"/>
        <v>1371.6000000000001</v>
      </c>
      <c r="H410" s="20">
        <f t="shared" si="96"/>
        <v>-14.027413240011688</v>
      </c>
      <c r="J410" s="271"/>
    </row>
    <row r="411" spans="1:13" x14ac:dyDescent="0.25">
      <c r="A411" s="5">
        <f t="shared" si="98"/>
        <v>41711</v>
      </c>
      <c r="B411">
        <v>265.39999999999998</v>
      </c>
      <c r="C411">
        <v>224.9</v>
      </c>
      <c r="D411" s="16">
        <v>927</v>
      </c>
      <c r="E411">
        <v>1146.7</v>
      </c>
      <c r="F411">
        <f t="shared" si="97"/>
        <v>1192.4000000000001</v>
      </c>
      <c r="G411">
        <f t="shared" si="97"/>
        <v>1371.6000000000001</v>
      </c>
      <c r="H411" s="20">
        <f t="shared" si="96"/>
        <v>-13.065033537474481</v>
      </c>
    </row>
    <row r="412" spans="1:13" x14ac:dyDescent="0.25">
      <c r="A412" s="5">
        <f t="shared" si="98"/>
        <v>41718</v>
      </c>
      <c r="B412">
        <v>208.7</v>
      </c>
      <c r="C412">
        <v>225.1</v>
      </c>
      <c r="D412">
        <v>1007.5</v>
      </c>
      <c r="E412" s="16">
        <v>1147</v>
      </c>
      <c r="F412">
        <f t="shared" si="97"/>
        <v>1216.2</v>
      </c>
      <c r="G412">
        <f t="shared" si="97"/>
        <v>1372.1</v>
      </c>
      <c r="H412" s="20">
        <f t="shared" si="96"/>
        <v>-11.362145616208718</v>
      </c>
    </row>
    <row r="413" spans="1:13" x14ac:dyDescent="0.25">
      <c r="A413" s="5">
        <f t="shared" si="98"/>
        <v>41725</v>
      </c>
      <c r="B413">
        <v>153.69999999999999</v>
      </c>
      <c r="C413">
        <v>195.9</v>
      </c>
      <c r="D413">
        <v>1062.9000000000001</v>
      </c>
      <c r="E413">
        <v>1179.0999999999999</v>
      </c>
      <c r="F413">
        <f t="shared" si="97"/>
        <v>1216.6000000000001</v>
      </c>
      <c r="G413" s="16">
        <f t="shared" si="97"/>
        <v>1375</v>
      </c>
      <c r="H413" s="20">
        <f t="shared" si="96"/>
        <v>-11.519999999999985</v>
      </c>
    </row>
    <row r="414" spans="1:13" x14ac:dyDescent="0.25">
      <c r="A414" s="5">
        <f t="shared" si="98"/>
        <v>41732</v>
      </c>
      <c r="B414">
        <v>153.19999999999999</v>
      </c>
      <c r="C414">
        <v>171.4</v>
      </c>
      <c r="D414">
        <v>1063.4000000000001</v>
      </c>
      <c r="E414">
        <v>1203.8</v>
      </c>
      <c r="F414">
        <f t="shared" si="97"/>
        <v>1216.6000000000001</v>
      </c>
      <c r="G414">
        <f t="shared" si="97"/>
        <v>1375.2</v>
      </c>
      <c r="H414" s="20">
        <f t="shared" si="96"/>
        <v>-11.532867946480508</v>
      </c>
    </row>
    <row r="415" spans="1:13" x14ac:dyDescent="0.25">
      <c r="A415" s="5">
        <f t="shared" si="98"/>
        <v>41739</v>
      </c>
      <c r="B415">
        <v>151.30000000000001</v>
      </c>
      <c r="C415">
        <v>162.1</v>
      </c>
      <c r="D415">
        <v>1091.9000000000001</v>
      </c>
      <c r="E415">
        <v>1235.3</v>
      </c>
      <c r="F415">
        <f t="shared" si="97"/>
        <v>1243.2</v>
      </c>
      <c r="G415">
        <f t="shared" si="97"/>
        <v>1397.3999999999999</v>
      </c>
      <c r="H415" s="20">
        <f t="shared" si="96"/>
        <v>-11.034778875053664</v>
      </c>
    </row>
    <row r="416" spans="1:13" x14ac:dyDescent="0.25">
      <c r="A416" s="5">
        <f t="shared" si="98"/>
        <v>41746</v>
      </c>
      <c r="B416" s="16">
        <v>188</v>
      </c>
      <c r="C416">
        <v>136.69999999999999</v>
      </c>
      <c r="D416">
        <v>1119.0999999999999</v>
      </c>
      <c r="E416">
        <v>1261.8</v>
      </c>
      <c r="F416">
        <f t="shared" si="97"/>
        <v>1307.0999999999999</v>
      </c>
      <c r="G416">
        <f t="shared" si="97"/>
        <v>1398.5</v>
      </c>
      <c r="H416" s="20">
        <f t="shared" si="96"/>
        <v>-6.5355738291026144</v>
      </c>
    </row>
    <row r="417" spans="1:9" x14ac:dyDescent="0.25">
      <c r="A417" s="5">
        <f t="shared" si="98"/>
        <v>41753</v>
      </c>
      <c r="B417">
        <v>163.4</v>
      </c>
      <c r="C417">
        <v>113.4</v>
      </c>
      <c r="D417">
        <v>1146.0999999999999</v>
      </c>
      <c r="E417">
        <v>1287.5</v>
      </c>
      <c r="F417">
        <f t="shared" si="97"/>
        <v>1309.5</v>
      </c>
      <c r="G417">
        <f t="shared" si="97"/>
        <v>1400.9</v>
      </c>
      <c r="H417" s="20">
        <f t="shared" si="96"/>
        <v>-6.5243771860946538</v>
      </c>
    </row>
    <row r="418" spans="1:9" x14ac:dyDescent="0.25">
      <c r="A418" s="5">
        <f t="shared" si="98"/>
        <v>41760</v>
      </c>
      <c r="B418">
        <v>163.1</v>
      </c>
      <c r="C418">
        <v>90.2</v>
      </c>
      <c r="D418">
        <v>1147.5</v>
      </c>
      <c r="E418">
        <v>1310.2</v>
      </c>
      <c r="F418">
        <f t="shared" ref="F418:F449" si="99">+B418+D418</f>
        <v>1310.5999999999999</v>
      </c>
      <c r="G418">
        <f t="shared" ref="G418:G449" si="100">+C418+E418</f>
        <v>1400.4</v>
      </c>
      <c r="H418" s="20">
        <f t="shared" ref="H418:H449" si="101">+(F418/G418-1)*100</f>
        <v>-6.4124535846901036</v>
      </c>
      <c r="I418">
        <v>232.3</v>
      </c>
    </row>
    <row r="419" spans="1:9" x14ac:dyDescent="0.25">
      <c r="A419" s="5">
        <f t="shared" si="98"/>
        <v>41767</v>
      </c>
      <c r="B419">
        <v>163.1</v>
      </c>
      <c r="C419">
        <v>69.599999999999994</v>
      </c>
      <c r="D419">
        <v>1147.5</v>
      </c>
      <c r="E419">
        <v>1332.8</v>
      </c>
      <c r="F419">
        <f t="shared" si="99"/>
        <v>1310.5999999999999</v>
      </c>
      <c r="G419">
        <f t="shared" si="100"/>
        <v>1402.3999999999999</v>
      </c>
      <c r="H419" s="20">
        <f t="shared" si="101"/>
        <v>-6.5459212778094633</v>
      </c>
      <c r="I419">
        <v>232.7</v>
      </c>
    </row>
    <row r="420" spans="1:9" x14ac:dyDescent="0.25">
      <c r="A420" s="5">
        <f t="shared" si="98"/>
        <v>41774</v>
      </c>
      <c r="B420">
        <v>162.80000000000001</v>
      </c>
      <c r="C420">
        <v>69.599999999999994</v>
      </c>
      <c r="D420">
        <v>1165.4000000000001</v>
      </c>
      <c r="E420">
        <v>1332.8</v>
      </c>
      <c r="F420">
        <f t="shared" si="99"/>
        <v>1328.2</v>
      </c>
      <c r="G420">
        <f t="shared" si="100"/>
        <v>1402.3999999999999</v>
      </c>
      <c r="H420" s="20">
        <f t="shared" si="101"/>
        <v>-5.2909298345693028</v>
      </c>
      <c r="I420">
        <v>233.1</v>
      </c>
    </row>
    <row r="421" spans="1:9" x14ac:dyDescent="0.25">
      <c r="A421" s="5">
        <f t="shared" si="98"/>
        <v>41781</v>
      </c>
      <c r="B421">
        <v>146.9</v>
      </c>
      <c r="C421">
        <v>51.1</v>
      </c>
      <c r="D421">
        <v>1182.7</v>
      </c>
      <c r="E421">
        <v>1358.7</v>
      </c>
      <c r="F421">
        <f t="shared" si="99"/>
        <v>1329.6000000000001</v>
      </c>
      <c r="G421">
        <f t="shared" si="100"/>
        <v>1409.8</v>
      </c>
      <c r="H421" s="20">
        <f t="shared" si="101"/>
        <v>-5.6887501773301041</v>
      </c>
      <c r="I421">
        <v>319.2</v>
      </c>
    </row>
    <row r="422" spans="1:9" x14ac:dyDescent="0.25">
      <c r="A422" s="5">
        <f t="shared" si="98"/>
        <v>41788</v>
      </c>
      <c r="B422">
        <v>25.5</v>
      </c>
      <c r="C422">
        <v>1</v>
      </c>
      <c r="D422">
        <v>1287</v>
      </c>
      <c r="E422">
        <v>1384.8</v>
      </c>
      <c r="F422">
        <f t="shared" si="99"/>
        <v>1312.5</v>
      </c>
      <c r="G422">
        <f t="shared" si="100"/>
        <v>1385.8</v>
      </c>
      <c r="H422" s="20">
        <f t="shared" si="101"/>
        <v>-5.2893635445230185</v>
      </c>
      <c r="I422">
        <v>345.2</v>
      </c>
    </row>
    <row r="423" spans="1:9" x14ac:dyDescent="0.25">
      <c r="A423" s="5">
        <f t="shared" si="98"/>
        <v>41795</v>
      </c>
      <c r="B423">
        <v>344.7</v>
      </c>
      <c r="C423">
        <v>151</v>
      </c>
      <c r="D423">
        <v>28.5</v>
      </c>
      <c r="E423">
        <v>26.7</v>
      </c>
      <c r="F423">
        <f t="shared" si="99"/>
        <v>373.2</v>
      </c>
      <c r="G423">
        <f t="shared" si="100"/>
        <v>177.7</v>
      </c>
      <c r="H423" s="20">
        <f t="shared" si="101"/>
        <v>110.0168823860439</v>
      </c>
    </row>
    <row r="424" spans="1:9" x14ac:dyDescent="0.25">
      <c r="A424" s="5">
        <f t="shared" si="98"/>
        <v>41802</v>
      </c>
      <c r="B424">
        <v>314.39999999999998</v>
      </c>
      <c r="C424">
        <v>150.5</v>
      </c>
      <c r="D424">
        <v>62.5</v>
      </c>
      <c r="E424">
        <v>27.2</v>
      </c>
      <c r="F424">
        <f t="shared" si="99"/>
        <v>376.9</v>
      </c>
      <c r="G424">
        <f t="shared" si="100"/>
        <v>177.7</v>
      </c>
      <c r="H424" s="20">
        <f t="shared" si="101"/>
        <v>112.09904333145752</v>
      </c>
    </row>
    <row r="425" spans="1:9" x14ac:dyDescent="0.25">
      <c r="A425" s="5">
        <f t="shared" si="98"/>
        <v>41809</v>
      </c>
      <c r="B425">
        <v>394.8</v>
      </c>
      <c r="C425">
        <v>151.4</v>
      </c>
      <c r="D425">
        <v>62.5</v>
      </c>
      <c r="E425">
        <v>27.5</v>
      </c>
      <c r="F425">
        <f t="shared" si="99"/>
        <v>457.3</v>
      </c>
      <c r="G425">
        <f t="shared" si="100"/>
        <v>178.9</v>
      </c>
      <c r="H425" s="20">
        <f t="shared" si="101"/>
        <v>155.61766349916155</v>
      </c>
    </row>
    <row r="426" spans="1:9" x14ac:dyDescent="0.25">
      <c r="A426" s="5">
        <f t="shared" si="98"/>
        <v>41816</v>
      </c>
      <c r="B426">
        <v>392</v>
      </c>
      <c r="C426">
        <v>153.9</v>
      </c>
      <c r="D426">
        <v>90.9</v>
      </c>
      <c r="E426">
        <v>27.5</v>
      </c>
      <c r="F426">
        <f t="shared" si="99"/>
        <v>482.9</v>
      </c>
      <c r="G426">
        <f t="shared" si="100"/>
        <v>181.4</v>
      </c>
      <c r="H426" s="20">
        <f t="shared" si="101"/>
        <v>166.20727673649392</v>
      </c>
    </row>
    <row r="427" spans="1:9" x14ac:dyDescent="0.25">
      <c r="A427" s="5">
        <f t="shared" si="98"/>
        <v>41823</v>
      </c>
      <c r="B427">
        <v>417.4</v>
      </c>
      <c r="C427">
        <v>153.9</v>
      </c>
      <c r="D427">
        <v>123.9</v>
      </c>
      <c r="E427">
        <v>52.8</v>
      </c>
      <c r="F427">
        <f t="shared" si="99"/>
        <v>541.29999999999995</v>
      </c>
      <c r="G427">
        <f t="shared" si="100"/>
        <v>206.7</v>
      </c>
      <c r="H427" s="20">
        <f t="shared" si="101"/>
        <v>161.87711659409771</v>
      </c>
    </row>
    <row r="428" spans="1:9" x14ac:dyDescent="0.25">
      <c r="A428" s="5">
        <f t="shared" si="98"/>
        <v>41830</v>
      </c>
      <c r="B428">
        <v>417.4</v>
      </c>
      <c r="C428">
        <v>221.7</v>
      </c>
      <c r="D428">
        <v>123.9</v>
      </c>
      <c r="E428">
        <v>80</v>
      </c>
      <c r="F428">
        <f t="shared" si="99"/>
        <v>541.29999999999995</v>
      </c>
      <c r="G428">
        <f t="shared" si="100"/>
        <v>301.7</v>
      </c>
      <c r="H428" s="20">
        <f t="shared" si="101"/>
        <v>79.41663904540934</v>
      </c>
    </row>
    <row r="429" spans="1:9" x14ac:dyDescent="0.25">
      <c r="A429" s="5">
        <f t="shared" si="98"/>
        <v>41837</v>
      </c>
      <c r="B429">
        <v>427.8</v>
      </c>
      <c r="C429">
        <v>167.1</v>
      </c>
      <c r="D429">
        <v>139</v>
      </c>
      <c r="E429">
        <v>140</v>
      </c>
      <c r="F429">
        <f t="shared" si="99"/>
        <v>566.79999999999995</v>
      </c>
      <c r="G429">
        <f t="shared" si="100"/>
        <v>307.10000000000002</v>
      </c>
      <c r="H429" s="20">
        <f t="shared" si="101"/>
        <v>84.565288179745977</v>
      </c>
    </row>
    <row r="430" spans="1:9" x14ac:dyDescent="0.25">
      <c r="A430" s="5">
        <f t="shared" si="98"/>
        <v>41844</v>
      </c>
      <c r="B430">
        <v>420.1</v>
      </c>
      <c r="C430">
        <v>167.1</v>
      </c>
      <c r="D430">
        <v>184.3</v>
      </c>
      <c r="E430">
        <v>166.3</v>
      </c>
      <c r="F430">
        <f t="shared" si="99"/>
        <v>604.40000000000009</v>
      </c>
      <c r="G430">
        <f t="shared" si="100"/>
        <v>333.4</v>
      </c>
      <c r="H430" s="20">
        <f t="shared" si="101"/>
        <v>81.283743251349776</v>
      </c>
    </row>
    <row r="431" spans="1:9" x14ac:dyDescent="0.25">
      <c r="A431" s="5">
        <f t="shared" si="98"/>
        <v>41851</v>
      </c>
      <c r="B431">
        <v>449.7</v>
      </c>
      <c r="C431">
        <v>167.1</v>
      </c>
      <c r="D431">
        <v>184.3</v>
      </c>
      <c r="E431">
        <v>193.8</v>
      </c>
      <c r="F431">
        <f t="shared" si="99"/>
        <v>634</v>
      </c>
      <c r="G431">
        <f t="shared" si="100"/>
        <v>360.9</v>
      </c>
      <c r="H431" s="20">
        <f t="shared" si="101"/>
        <v>75.671931282903856</v>
      </c>
    </row>
    <row r="432" spans="1:9" x14ac:dyDescent="0.25">
      <c r="A432" s="5">
        <f t="shared" si="98"/>
        <v>41858</v>
      </c>
      <c r="B432">
        <v>464.3</v>
      </c>
      <c r="C432">
        <v>143.9</v>
      </c>
      <c r="D432">
        <v>184.7</v>
      </c>
      <c r="E432">
        <v>219.3</v>
      </c>
      <c r="F432">
        <f t="shared" si="99"/>
        <v>649</v>
      </c>
      <c r="G432">
        <f t="shared" si="100"/>
        <v>363.20000000000005</v>
      </c>
      <c r="H432" s="20">
        <f t="shared" si="101"/>
        <v>78.689427312775308</v>
      </c>
    </row>
    <row r="433" spans="1:8" x14ac:dyDescent="0.25">
      <c r="A433" s="5">
        <f t="shared" si="98"/>
        <v>41865</v>
      </c>
      <c r="B433">
        <v>447.1</v>
      </c>
      <c r="C433">
        <v>167.4</v>
      </c>
      <c r="D433">
        <v>211.7</v>
      </c>
      <c r="E433">
        <v>246</v>
      </c>
      <c r="F433">
        <f t="shared" si="99"/>
        <v>658.8</v>
      </c>
      <c r="G433">
        <f t="shared" si="100"/>
        <v>413.4</v>
      </c>
      <c r="H433" s="20">
        <f t="shared" si="101"/>
        <v>59.361393323657467</v>
      </c>
    </row>
    <row r="434" spans="1:8" x14ac:dyDescent="0.25">
      <c r="A434" s="5">
        <f t="shared" si="98"/>
        <v>41872</v>
      </c>
      <c r="B434">
        <v>430.1</v>
      </c>
      <c r="C434">
        <v>170.3</v>
      </c>
      <c r="D434">
        <v>231.5</v>
      </c>
      <c r="E434">
        <v>246</v>
      </c>
      <c r="F434">
        <f t="shared" si="99"/>
        <v>661.6</v>
      </c>
      <c r="G434">
        <f t="shared" si="100"/>
        <v>416.3</v>
      </c>
      <c r="H434" s="20">
        <f t="shared" si="101"/>
        <v>58.923852990631765</v>
      </c>
    </row>
    <row r="435" spans="1:8" x14ac:dyDescent="0.25">
      <c r="A435" s="5">
        <f t="shared" si="98"/>
        <v>41879</v>
      </c>
      <c r="B435">
        <v>380.5</v>
      </c>
      <c r="C435">
        <v>177.3</v>
      </c>
      <c r="D435">
        <v>287.2</v>
      </c>
      <c r="E435">
        <v>271.8</v>
      </c>
      <c r="F435">
        <f t="shared" si="99"/>
        <v>667.7</v>
      </c>
      <c r="G435">
        <f t="shared" si="100"/>
        <v>449.1</v>
      </c>
      <c r="H435" s="20">
        <f t="shared" si="101"/>
        <v>48.675128033845461</v>
      </c>
    </row>
    <row r="436" spans="1:8" x14ac:dyDescent="0.25">
      <c r="A436" s="5">
        <f t="shared" si="98"/>
        <v>41886</v>
      </c>
      <c r="B436">
        <v>432.9</v>
      </c>
      <c r="C436">
        <v>173.9</v>
      </c>
      <c r="D436">
        <v>287.2</v>
      </c>
      <c r="E436">
        <v>326.3</v>
      </c>
      <c r="F436">
        <f t="shared" si="99"/>
        <v>720.09999999999991</v>
      </c>
      <c r="G436">
        <f t="shared" si="100"/>
        <v>500.20000000000005</v>
      </c>
      <c r="H436" s="20">
        <f t="shared" si="101"/>
        <v>43.962415033986368</v>
      </c>
    </row>
    <row r="437" spans="1:8" x14ac:dyDescent="0.25">
      <c r="A437" s="5">
        <f t="shared" si="98"/>
        <v>41893</v>
      </c>
      <c r="B437">
        <v>370.3</v>
      </c>
      <c r="C437">
        <v>195.9</v>
      </c>
      <c r="D437">
        <v>355.1</v>
      </c>
      <c r="E437">
        <v>327.3</v>
      </c>
      <c r="F437">
        <f t="shared" si="99"/>
        <v>725.40000000000009</v>
      </c>
      <c r="G437">
        <f t="shared" si="100"/>
        <v>523.20000000000005</v>
      </c>
      <c r="H437" s="20">
        <f t="shared" si="101"/>
        <v>38.646788990825698</v>
      </c>
    </row>
    <row r="438" spans="1:8" x14ac:dyDescent="0.25">
      <c r="A438" s="5">
        <f t="shared" si="98"/>
        <v>41900</v>
      </c>
      <c r="B438">
        <v>370.2</v>
      </c>
      <c r="C438">
        <v>250.3</v>
      </c>
      <c r="D438">
        <v>355.3</v>
      </c>
      <c r="E438">
        <v>327.3</v>
      </c>
      <c r="F438">
        <f t="shared" si="99"/>
        <v>725.5</v>
      </c>
      <c r="G438">
        <f t="shared" si="100"/>
        <v>577.6</v>
      </c>
      <c r="H438" s="20">
        <f t="shared" si="101"/>
        <v>25.605955678670345</v>
      </c>
    </row>
    <row r="439" spans="1:8" x14ac:dyDescent="0.25">
      <c r="A439" s="5">
        <f t="shared" si="98"/>
        <v>41907</v>
      </c>
      <c r="B439">
        <v>393.3</v>
      </c>
      <c r="C439">
        <v>250.3</v>
      </c>
      <c r="D439">
        <v>355.7</v>
      </c>
      <c r="E439">
        <v>327.3</v>
      </c>
      <c r="F439">
        <f t="shared" si="99"/>
        <v>749</v>
      </c>
      <c r="G439">
        <f t="shared" si="100"/>
        <v>577.6</v>
      </c>
      <c r="H439" s="20">
        <f t="shared" si="101"/>
        <v>29.674515235457054</v>
      </c>
    </row>
    <row r="440" spans="1:8" x14ac:dyDescent="0.25">
      <c r="A440" s="5">
        <f t="shared" si="98"/>
        <v>41914</v>
      </c>
      <c r="B440">
        <v>417.5</v>
      </c>
      <c r="C440">
        <v>377.4</v>
      </c>
      <c r="D440">
        <v>355.8</v>
      </c>
      <c r="E440">
        <v>373.9</v>
      </c>
      <c r="F440">
        <f t="shared" si="99"/>
        <v>773.3</v>
      </c>
      <c r="G440">
        <f t="shared" si="100"/>
        <v>751.3</v>
      </c>
      <c r="H440" s="20">
        <f t="shared" si="101"/>
        <v>2.9282576866764387</v>
      </c>
    </row>
    <row r="441" spans="1:8" x14ac:dyDescent="0.25">
      <c r="A441" s="5">
        <f t="shared" si="98"/>
        <v>41921</v>
      </c>
      <c r="B441">
        <v>389.9</v>
      </c>
      <c r="C441">
        <v>377.4</v>
      </c>
      <c r="D441">
        <v>388.7</v>
      </c>
      <c r="E441">
        <v>373.9</v>
      </c>
      <c r="F441">
        <f t="shared" si="99"/>
        <v>778.59999999999991</v>
      </c>
      <c r="G441">
        <f t="shared" si="100"/>
        <v>751.3</v>
      </c>
      <c r="H441" s="20">
        <f t="shared" si="101"/>
        <v>3.6337015839212006</v>
      </c>
    </row>
    <row r="442" spans="1:8" x14ac:dyDescent="0.25">
      <c r="A442" s="5">
        <f t="shared" si="98"/>
        <v>41928</v>
      </c>
      <c r="B442">
        <v>441.6</v>
      </c>
      <c r="C442">
        <v>377.4</v>
      </c>
      <c r="D442">
        <v>389</v>
      </c>
      <c r="E442">
        <v>373.9</v>
      </c>
      <c r="F442">
        <f t="shared" si="99"/>
        <v>830.6</v>
      </c>
      <c r="G442">
        <f t="shared" si="100"/>
        <v>751.3</v>
      </c>
      <c r="H442" s="20">
        <f t="shared" si="101"/>
        <v>10.555037934247324</v>
      </c>
    </row>
    <row r="443" spans="1:8" x14ac:dyDescent="0.25">
      <c r="A443" s="5">
        <f t="shared" si="98"/>
        <v>41935</v>
      </c>
      <c r="B443">
        <v>442.8</v>
      </c>
      <c r="C443">
        <v>430</v>
      </c>
      <c r="D443">
        <v>416.7</v>
      </c>
      <c r="E443">
        <v>401.4</v>
      </c>
      <c r="F443">
        <f t="shared" si="99"/>
        <v>859.5</v>
      </c>
      <c r="G443">
        <f t="shared" si="100"/>
        <v>831.4</v>
      </c>
      <c r="H443" s="20">
        <f t="shared" si="101"/>
        <v>3.3798412316574433</v>
      </c>
    </row>
    <row r="444" spans="1:8" x14ac:dyDescent="0.25">
      <c r="A444" s="5">
        <f t="shared" si="98"/>
        <v>41942</v>
      </c>
      <c r="B444">
        <v>395.7</v>
      </c>
      <c r="C444">
        <v>431.4</v>
      </c>
      <c r="D444">
        <v>468.7</v>
      </c>
      <c r="E444">
        <v>401.4</v>
      </c>
      <c r="F444">
        <f t="shared" si="99"/>
        <v>864.4</v>
      </c>
      <c r="G444">
        <f t="shared" si="100"/>
        <v>832.8</v>
      </c>
      <c r="H444" s="20">
        <f t="shared" si="101"/>
        <v>3.7944284341978829</v>
      </c>
    </row>
    <row r="445" spans="1:8" x14ac:dyDescent="0.25">
      <c r="A445" s="5">
        <f t="shared" si="98"/>
        <v>41949</v>
      </c>
      <c r="B445">
        <v>421.8</v>
      </c>
      <c r="C445">
        <v>384.6</v>
      </c>
      <c r="D445">
        <v>502.9</v>
      </c>
      <c r="E445">
        <v>450.9</v>
      </c>
      <c r="F445">
        <f t="shared" si="99"/>
        <v>924.7</v>
      </c>
      <c r="G445">
        <f t="shared" si="100"/>
        <v>835.5</v>
      </c>
      <c r="H445" s="20">
        <f t="shared" si="101"/>
        <v>10.676241771394391</v>
      </c>
    </row>
    <row r="446" spans="1:8" x14ac:dyDescent="0.25">
      <c r="A446" s="5">
        <f t="shared" si="98"/>
        <v>41956</v>
      </c>
      <c r="B446">
        <v>464.8</v>
      </c>
      <c r="C446">
        <v>465.1</v>
      </c>
      <c r="D446">
        <v>502.9</v>
      </c>
      <c r="E446">
        <v>450.9</v>
      </c>
      <c r="F446">
        <f t="shared" si="99"/>
        <v>967.7</v>
      </c>
      <c r="G446">
        <f t="shared" si="100"/>
        <v>916</v>
      </c>
      <c r="H446" s="20">
        <f t="shared" si="101"/>
        <v>5.6441048034934438</v>
      </c>
    </row>
    <row r="447" spans="1:8" x14ac:dyDescent="0.25">
      <c r="A447" s="5">
        <f t="shared" si="98"/>
        <v>41963</v>
      </c>
      <c r="B447">
        <v>457.8</v>
      </c>
      <c r="C447">
        <v>464.4</v>
      </c>
      <c r="D447">
        <v>502.9</v>
      </c>
      <c r="E447">
        <v>451.6</v>
      </c>
      <c r="F447">
        <f t="shared" si="99"/>
        <v>960.7</v>
      </c>
      <c r="G447">
        <f t="shared" si="100"/>
        <v>916</v>
      </c>
      <c r="H447" s="20">
        <f t="shared" si="101"/>
        <v>4.8799126637554702</v>
      </c>
    </row>
    <row r="448" spans="1:8" x14ac:dyDescent="0.25">
      <c r="A448" s="5">
        <f t="shared" si="98"/>
        <v>41970</v>
      </c>
      <c r="B448">
        <v>471.8</v>
      </c>
      <c r="C448">
        <v>439.8</v>
      </c>
      <c r="D448">
        <v>520.29999999999995</v>
      </c>
      <c r="E448">
        <v>481.5</v>
      </c>
      <c r="F448">
        <f t="shared" si="99"/>
        <v>992.09999999999991</v>
      </c>
      <c r="G448">
        <f t="shared" si="100"/>
        <v>921.3</v>
      </c>
      <c r="H448" s="20">
        <f t="shared" si="101"/>
        <v>7.6847932269618946</v>
      </c>
    </row>
    <row r="449" spans="1:9" x14ac:dyDescent="0.25">
      <c r="A449" s="5">
        <f t="shared" si="98"/>
        <v>41977</v>
      </c>
      <c r="B449">
        <v>451.7</v>
      </c>
      <c r="C449">
        <v>408.9</v>
      </c>
      <c r="D449">
        <v>570.6</v>
      </c>
      <c r="E449">
        <v>537.1</v>
      </c>
      <c r="F449">
        <f t="shared" si="99"/>
        <v>1022.3</v>
      </c>
      <c r="G449">
        <f t="shared" si="100"/>
        <v>946</v>
      </c>
      <c r="H449" s="20">
        <f t="shared" si="101"/>
        <v>8.0655391120507467</v>
      </c>
    </row>
    <row r="450" spans="1:9" x14ac:dyDescent="0.25">
      <c r="A450" s="5">
        <f t="shared" si="98"/>
        <v>41984</v>
      </c>
      <c r="B450">
        <v>447.8</v>
      </c>
      <c r="C450">
        <v>426.1</v>
      </c>
      <c r="D450">
        <v>601.4</v>
      </c>
      <c r="E450">
        <v>562.5</v>
      </c>
      <c r="F450">
        <f t="shared" ref="F450:F478" si="102">+B450+D450</f>
        <v>1049.2</v>
      </c>
      <c r="G450">
        <f t="shared" ref="G450:G478" si="103">+C450+E450</f>
        <v>988.6</v>
      </c>
      <c r="H450" s="20">
        <f t="shared" ref="H450:H478" si="104">+(F450/G450-1)*100</f>
        <v>6.1298806392878769</v>
      </c>
    </row>
    <row r="451" spans="1:9" x14ac:dyDescent="0.25">
      <c r="A451" s="5">
        <f t="shared" si="98"/>
        <v>41991</v>
      </c>
      <c r="B451">
        <v>466.3</v>
      </c>
      <c r="C451">
        <v>374.1</v>
      </c>
      <c r="D451">
        <v>632.1</v>
      </c>
      <c r="E451">
        <v>589</v>
      </c>
      <c r="F451">
        <f t="shared" si="102"/>
        <v>1098.4000000000001</v>
      </c>
      <c r="G451">
        <f t="shared" si="103"/>
        <v>963.1</v>
      </c>
      <c r="H451" s="20">
        <f t="shared" si="104"/>
        <v>14.04838542207456</v>
      </c>
    </row>
    <row r="452" spans="1:9" x14ac:dyDescent="0.25">
      <c r="A452" s="5">
        <f t="shared" si="98"/>
        <v>41998</v>
      </c>
      <c r="B452">
        <v>465.7</v>
      </c>
      <c r="C452">
        <v>375.6</v>
      </c>
      <c r="D452">
        <v>664.8</v>
      </c>
      <c r="E452">
        <v>589</v>
      </c>
      <c r="F452">
        <f t="shared" si="102"/>
        <v>1130.5</v>
      </c>
      <c r="G452">
        <f t="shared" si="103"/>
        <v>964.6</v>
      </c>
      <c r="H452" s="20">
        <f t="shared" si="104"/>
        <v>17.198838896952108</v>
      </c>
    </row>
    <row r="453" spans="1:9" x14ac:dyDescent="0.25">
      <c r="A453" s="5">
        <f t="shared" si="98"/>
        <v>42005</v>
      </c>
      <c r="B453">
        <v>465.1</v>
      </c>
      <c r="C453">
        <v>375.8</v>
      </c>
      <c r="D453">
        <v>665.4</v>
      </c>
      <c r="E453">
        <v>590.29999999999995</v>
      </c>
      <c r="F453">
        <f t="shared" si="102"/>
        <v>1130.5</v>
      </c>
      <c r="G453">
        <f t="shared" si="103"/>
        <v>966.09999999999991</v>
      </c>
      <c r="H453" s="20">
        <f t="shared" si="104"/>
        <v>17.016871959424495</v>
      </c>
    </row>
    <row r="454" spans="1:9" x14ac:dyDescent="0.25">
      <c r="A454" s="5">
        <f t="shared" si="98"/>
        <v>42012</v>
      </c>
      <c r="B454">
        <v>467.8</v>
      </c>
      <c r="C454">
        <v>379.4</v>
      </c>
      <c r="D454">
        <v>665.7</v>
      </c>
      <c r="E454">
        <v>616.4</v>
      </c>
      <c r="F454">
        <f t="shared" si="102"/>
        <v>1133.5</v>
      </c>
      <c r="G454">
        <f t="shared" si="103"/>
        <v>995.8</v>
      </c>
      <c r="H454" s="20">
        <f t="shared" si="104"/>
        <v>13.828077927294636</v>
      </c>
    </row>
    <row r="455" spans="1:9" x14ac:dyDescent="0.25">
      <c r="A455" s="5">
        <f t="shared" si="98"/>
        <v>42019</v>
      </c>
      <c r="B455">
        <v>402.1</v>
      </c>
      <c r="C455">
        <v>357.9</v>
      </c>
      <c r="D455">
        <v>738</v>
      </c>
      <c r="E455">
        <v>650.29999999999995</v>
      </c>
      <c r="F455">
        <f t="shared" si="102"/>
        <v>1140.0999999999999</v>
      </c>
      <c r="G455">
        <f t="shared" si="103"/>
        <v>1008.1999999999999</v>
      </c>
      <c r="H455" s="20">
        <f t="shared" si="104"/>
        <v>13.0827216822059</v>
      </c>
      <c r="I455">
        <v>14</v>
      </c>
    </row>
    <row r="456" spans="1:9" x14ac:dyDescent="0.25">
      <c r="A456" s="5">
        <f t="shared" si="98"/>
        <v>42026</v>
      </c>
      <c r="B456">
        <v>403.2</v>
      </c>
      <c r="C456">
        <v>519.70000000000005</v>
      </c>
      <c r="D456">
        <v>738.4</v>
      </c>
      <c r="E456">
        <v>650.79999999999995</v>
      </c>
      <c r="F456">
        <f t="shared" si="102"/>
        <v>1141.5999999999999</v>
      </c>
      <c r="G456">
        <f t="shared" si="103"/>
        <v>1170.5</v>
      </c>
      <c r="H456" s="20">
        <f t="shared" si="104"/>
        <v>-2.469030328919275</v>
      </c>
    </row>
    <row r="457" spans="1:9" x14ac:dyDescent="0.25">
      <c r="A457" s="5">
        <f t="shared" si="98"/>
        <v>42033</v>
      </c>
      <c r="B457">
        <v>407.2</v>
      </c>
      <c r="C457">
        <v>490.1</v>
      </c>
      <c r="D457">
        <v>738.4</v>
      </c>
      <c r="E457">
        <v>695.8</v>
      </c>
      <c r="F457">
        <f t="shared" si="102"/>
        <v>1145.5999999999999</v>
      </c>
      <c r="G457">
        <f t="shared" si="103"/>
        <v>1185.9000000000001</v>
      </c>
      <c r="H457" s="20">
        <f t="shared" si="104"/>
        <v>-3.3982629226747774</v>
      </c>
    </row>
    <row r="458" spans="1:9" x14ac:dyDescent="0.25">
      <c r="A458" s="5">
        <f t="shared" si="98"/>
        <v>42040</v>
      </c>
      <c r="B458">
        <v>368.7</v>
      </c>
      <c r="C458">
        <v>478.5</v>
      </c>
      <c r="D458">
        <v>777.4</v>
      </c>
      <c r="E458">
        <v>696.7</v>
      </c>
      <c r="F458">
        <f t="shared" si="102"/>
        <v>1146.0999999999999</v>
      </c>
      <c r="G458">
        <f t="shared" si="103"/>
        <v>1175.2</v>
      </c>
      <c r="H458" s="20">
        <f t="shared" si="104"/>
        <v>-2.4761742682096743</v>
      </c>
    </row>
    <row r="459" spans="1:9" x14ac:dyDescent="0.25">
      <c r="A459" s="5">
        <f t="shared" si="98"/>
        <v>42047</v>
      </c>
      <c r="B459">
        <v>417</v>
      </c>
      <c r="C459">
        <v>448.5</v>
      </c>
      <c r="D459">
        <v>777.4</v>
      </c>
      <c r="E459">
        <v>729.7</v>
      </c>
      <c r="F459">
        <f t="shared" si="102"/>
        <v>1194.4000000000001</v>
      </c>
      <c r="G459">
        <f t="shared" si="103"/>
        <v>1178.2</v>
      </c>
      <c r="H459" s="20">
        <f t="shared" si="104"/>
        <v>1.3749787811916603</v>
      </c>
      <c r="I459">
        <v>29</v>
      </c>
    </row>
    <row r="460" spans="1:9" x14ac:dyDescent="0.25">
      <c r="A460" s="5">
        <f t="shared" si="98"/>
        <v>42054</v>
      </c>
      <c r="B460">
        <v>389.5</v>
      </c>
      <c r="C460">
        <v>399.6</v>
      </c>
      <c r="D460">
        <v>804.9</v>
      </c>
      <c r="E460">
        <v>779.6</v>
      </c>
      <c r="F460">
        <f t="shared" si="102"/>
        <v>1194.4000000000001</v>
      </c>
      <c r="G460">
        <f t="shared" si="103"/>
        <v>1179.2</v>
      </c>
      <c r="H460" s="20">
        <f t="shared" si="104"/>
        <v>1.2890094979647326</v>
      </c>
      <c r="I460">
        <v>119.7</v>
      </c>
    </row>
    <row r="461" spans="1:9" x14ac:dyDescent="0.25">
      <c r="A461" s="5">
        <f t="shared" si="98"/>
        <v>42061</v>
      </c>
      <c r="B461">
        <v>365.2</v>
      </c>
      <c r="C461">
        <v>366.9</v>
      </c>
      <c r="D461">
        <v>831.6</v>
      </c>
      <c r="E461">
        <v>812.3</v>
      </c>
      <c r="F461">
        <f t="shared" si="102"/>
        <v>1196.8</v>
      </c>
      <c r="G461">
        <f t="shared" si="103"/>
        <v>1179.1999999999998</v>
      </c>
      <c r="H461" s="20">
        <f t="shared" si="104"/>
        <v>1.4925373134328401</v>
      </c>
      <c r="I461">
        <v>119.7</v>
      </c>
    </row>
    <row r="462" spans="1:9" x14ac:dyDescent="0.25">
      <c r="A462" s="5">
        <f t="shared" ref="A462:A525" si="105">+A461+7</f>
        <v>42068</v>
      </c>
      <c r="B462">
        <v>341</v>
      </c>
      <c r="C462">
        <v>366.9</v>
      </c>
      <c r="D462">
        <v>859.3</v>
      </c>
      <c r="E462">
        <v>812.3</v>
      </c>
      <c r="F462">
        <f t="shared" si="102"/>
        <v>1200.3</v>
      </c>
      <c r="G462">
        <f t="shared" si="103"/>
        <v>1179.1999999999998</v>
      </c>
      <c r="H462" s="20">
        <f t="shared" si="104"/>
        <v>1.7893487109905237</v>
      </c>
      <c r="I462">
        <v>119.7</v>
      </c>
    </row>
    <row r="463" spans="1:9" x14ac:dyDescent="0.25">
      <c r="A463" s="5">
        <f t="shared" si="105"/>
        <v>42075</v>
      </c>
      <c r="B463">
        <v>342</v>
      </c>
      <c r="C463">
        <v>265.39999999999998</v>
      </c>
      <c r="D463">
        <v>859.3</v>
      </c>
      <c r="E463">
        <v>927</v>
      </c>
      <c r="F463">
        <f t="shared" si="102"/>
        <v>1201.3</v>
      </c>
      <c r="G463">
        <f t="shared" si="103"/>
        <v>1192.4000000000001</v>
      </c>
      <c r="H463" s="20">
        <f t="shared" si="104"/>
        <v>0.74639382757462069</v>
      </c>
      <c r="I463">
        <v>119.7</v>
      </c>
    </row>
    <row r="464" spans="1:9" x14ac:dyDescent="0.25">
      <c r="A464" s="5">
        <f t="shared" si="105"/>
        <v>42082</v>
      </c>
      <c r="B464">
        <v>292.2</v>
      </c>
      <c r="C464">
        <v>208.7</v>
      </c>
      <c r="D464">
        <v>915.3</v>
      </c>
      <c r="E464">
        <v>1007.5</v>
      </c>
      <c r="F464">
        <f t="shared" si="102"/>
        <v>1207.5</v>
      </c>
      <c r="G464">
        <f t="shared" si="103"/>
        <v>1216.2</v>
      </c>
      <c r="H464" s="20">
        <f t="shared" si="104"/>
        <v>-0.71534287123828921</v>
      </c>
      <c r="I464">
        <v>119.7</v>
      </c>
    </row>
    <row r="465" spans="1:9" x14ac:dyDescent="0.25">
      <c r="A465" s="5">
        <f t="shared" si="105"/>
        <v>42089</v>
      </c>
      <c r="B465">
        <v>280.3</v>
      </c>
      <c r="C465">
        <v>153.69999999999999</v>
      </c>
      <c r="D465">
        <v>927.4</v>
      </c>
      <c r="E465">
        <v>1062.9000000000001</v>
      </c>
      <c r="F465">
        <f t="shared" si="102"/>
        <v>1207.7</v>
      </c>
      <c r="G465">
        <f t="shared" si="103"/>
        <v>1216.6000000000001</v>
      </c>
      <c r="H465" s="20">
        <f t="shared" si="104"/>
        <v>-0.73154693407858629</v>
      </c>
      <c r="I465">
        <v>119.7</v>
      </c>
    </row>
    <row r="466" spans="1:9" x14ac:dyDescent="0.25">
      <c r="A466" s="5">
        <f t="shared" si="105"/>
        <v>42096</v>
      </c>
      <c r="B466">
        <v>280.2</v>
      </c>
      <c r="C466">
        <v>153.19999999999999</v>
      </c>
      <c r="D466">
        <v>927.5</v>
      </c>
      <c r="E466">
        <v>1063.4000000000001</v>
      </c>
      <c r="F466">
        <f t="shared" si="102"/>
        <v>1207.7</v>
      </c>
      <c r="G466">
        <f t="shared" si="103"/>
        <v>1216.6000000000001</v>
      </c>
      <c r="H466" s="20">
        <f t="shared" si="104"/>
        <v>-0.73154693407858629</v>
      </c>
      <c r="I466">
        <v>119.7</v>
      </c>
    </row>
    <row r="467" spans="1:9" x14ac:dyDescent="0.25">
      <c r="A467" s="5">
        <f t="shared" si="105"/>
        <v>42103</v>
      </c>
      <c r="B467">
        <v>261</v>
      </c>
      <c r="C467">
        <v>151.30000000000001</v>
      </c>
      <c r="D467">
        <v>950.7</v>
      </c>
      <c r="E467">
        <v>1091.9000000000001</v>
      </c>
      <c r="F467">
        <f t="shared" si="102"/>
        <v>1211.7</v>
      </c>
      <c r="G467">
        <f t="shared" si="103"/>
        <v>1243.2</v>
      </c>
      <c r="H467" s="20">
        <f t="shared" si="104"/>
        <v>-2.5337837837837829</v>
      </c>
      <c r="I467">
        <v>119.7</v>
      </c>
    </row>
    <row r="468" spans="1:9" x14ac:dyDescent="0.25">
      <c r="A468" s="5">
        <f t="shared" si="105"/>
        <v>42110</v>
      </c>
      <c r="B468">
        <v>288.8</v>
      </c>
      <c r="C468">
        <v>188</v>
      </c>
      <c r="D468">
        <v>998.4</v>
      </c>
      <c r="E468">
        <v>1119.0999999999999</v>
      </c>
      <c r="F468">
        <f t="shared" si="102"/>
        <v>1287.2</v>
      </c>
      <c r="G468">
        <f t="shared" si="103"/>
        <v>1307.0999999999999</v>
      </c>
      <c r="H468" s="20">
        <f t="shared" si="104"/>
        <v>-1.5224542881187242</v>
      </c>
      <c r="I468">
        <v>119.7</v>
      </c>
    </row>
    <row r="469" spans="1:9" x14ac:dyDescent="0.25">
      <c r="A469" s="5">
        <f t="shared" si="105"/>
        <v>42117</v>
      </c>
      <c r="B469">
        <v>139.80000000000001</v>
      </c>
      <c r="C469">
        <v>163.4</v>
      </c>
      <c r="D469">
        <v>1031.8</v>
      </c>
      <c r="E469">
        <v>1146.0999999999999</v>
      </c>
      <c r="F469">
        <f t="shared" si="102"/>
        <v>1171.5999999999999</v>
      </c>
      <c r="G469">
        <f t="shared" si="103"/>
        <v>1309.5</v>
      </c>
      <c r="H469" s="20">
        <f t="shared" si="104"/>
        <v>-10.530736922489503</v>
      </c>
      <c r="I469">
        <v>237.7</v>
      </c>
    </row>
    <row r="470" spans="1:9" x14ac:dyDescent="0.25">
      <c r="A470" s="5">
        <f t="shared" si="105"/>
        <v>42124</v>
      </c>
      <c r="B470">
        <v>112.1</v>
      </c>
      <c r="C470">
        <v>163.1</v>
      </c>
      <c r="D470">
        <v>1062.0999999999999</v>
      </c>
      <c r="E470">
        <v>1147.5</v>
      </c>
      <c r="F470">
        <f t="shared" si="102"/>
        <v>1174.1999999999998</v>
      </c>
      <c r="G470">
        <f t="shared" si="103"/>
        <v>1310.5999999999999</v>
      </c>
      <c r="H470" s="20">
        <f t="shared" si="104"/>
        <v>-10.407446970853051</v>
      </c>
      <c r="I470">
        <v>268.7</v>
      </c>
    </row>
    <row r="471" spans="1:9" x14ac:dyDescent="0.25">
      <c r="A471" s="5">
        <f t="shared" si="105"/>
        <v>42131</v>
      </c>
      <c r="B471">
        <v>87.1</v>
      </c>
      <c r="C471">
        <v>163.1</v>
      </c>
      <c r="D471">
        <v>1089.2</v>
      </c>
      <c r="E471">
        <v>1147.5</v>
      </c>
      <c r="F471">
        <f t="shared" si="102"/>
        <v>1176.3</v>
      </c>
      <c r="G471">
        <f t="shared" si="103"/>
        <v>1310.5999999999999</v>
      </c>
      <c r="H471" s="20">
        <f t="shared" si="104"/>
        <v>-10.247215016023192</v>
      </c>
      <c r="I471">
        <v>269.89999999999998</v>
      </c>
    </row>
    <row r="472" spans="1:9" x14ac:dyDescent="0.25">
      <c r="A472" s="5">
        <f t="shared" si="105"/>
        <v>42138</v>
      </c>
      <c r="B472">
        <v>59.8</v>
      </c>
      <c r="C472">
        <v>162.80000000000001</v>
      </c>
      <c r="D472">
        <v>1119.2</v>
      </c>
      <c r="E472">
        <v>1165.4000000000001</v>
      </c>
      <c r="F472">
        <f t="shared" si="102"/>
        <v>1179</v>
      </c>
      <c r="G472">
        <f t="shared" si="103"/>
        <v>1328.2</v>
      </c>
      <c r="H472" s="20">
        <f t="shared" si="104"/>
        <v>-11.233248004818552</v>
      </c>
      <c r="I472">
        <v>284</v>
      </c>
    </row>
    <row r="473" spans="1:9" x14ac:dyDescent="0.25">
      <c r="A473" s="5">
        <f t="shared" si="105"/>
        <v>42145</v>
      </c>
      <c r="B473">
        <v>38.6</v>
      </c>
      <c r="C473">
        <v>146.9</v>
      </c>
      <c r="D473">
        <v>1141.0999999999999</v>
      </c>
      <c r="E473">
        <v>1182.7</v>
      </c>
      <c r="F473">
        <f t="shared" si="102"/>
        <v>1179.6999999999998</v>
      </c>
      <c r="G473">
        <f t="shared" si="103"/>
        <v>1329.6000000000001</v>
      </c>
      <c r="H473" s="20">
        <f t="shared" si="104"/>
        <v>-11.274067388688348</v>
      </c>
      <c r="I473">
        <v>284</v>
      </c>
    </row>
    <row r="474" spans="1:9" x14ac:dyDescent="0.25">
      <c r="A474" s="5">
        <f t="shared" si="105"/>
        <v>42152</v>
      </c>
      <c r="B474">
        <v>31.6</v>
      </c>
      <c r="C474">
        <v>25.5</v>
      </c>
      <c r="D474">
        <v>1147.9000000000001</v>
      </c>
      <c r="E474" s="16">
        <v>1287</v>
      </c>
      <c r="F474">
        <f t="shared" si="102"/>
        <v>1179.5</v>
      </c>
      <c r="G474">
        <f t="shared" si="103"/>
        <v>1312.5</v>
      </c>
      <c r="H474" s="20">
        <f t="shared" si="104"/>
        <v>-10.133333333333338</v>
      </c>
      <c r="I474">
        <v>310.39999999999998</v>
      </c>
    </row>
    <row r="475" spans="1:9" x14ac:dyDescent="0.25">
      <c r="A475" s="5">
        <f t="shared" si="105"/>
        <v>42159</v>
      </c>
      <c r="B475">
        <v>376.3</v>
      </c>
      <c r="C475">
        <v>344.7</v>
      </c>
      <c r="D475">
        <v>0</v>
      </c>
      <c r="E475">
        <v>28.5</v>
      </c>
      <c r="F475">
        <f t="shared" si="102"/>
        <v>376.3</v>
      </c>
      <c r="G475">
        <f t="shared" si="103"/>
        <v>373.2</v>
      </c>
      <c r="H475" s="20">
        <f t="shared" si="104"/>
        <v>0.83065380493034802</v>
      </c>
    </row>
    <row r="476" spans="1:9" x14ac:dyDescent="0.25">
      <c r="A476" s="5">
        <f t="shared" si="105"/>
        <v>42166</v>
      </c>
      <c r="B476">
        <v>368.4</v>
      </c>
      <c r="C476">
        <v>314.39999999999998</v>
      </c>
      <c r="D476">
        <v>8.8000000000000007</v>
      </c>
      <c r="E476">
        <v>62.5</v>
      </c>
      <c r="F476">
        <f t="shared" si="102"/>
        <v>377.2</v>
      </c>
      <c r="G476">
        <f t="shared" si="103"/>
        <v>376.9</v>
      </c>
      <c r="H476" s="20">
        <f t="shared" si="104"/>
        <v>7.9596710002660664E-2</v>
      </c>
    </row>
    <row r="477" spans="1:9" x14ac:dyDescent="0.25">
      <c r="A477" s="5">
        <f t="shared" si="105"/>
        <v>42173</v>
      </c>
      <c r="B477">
        <v>317.10000000000002</v>
      </c>
      <c r="C477">
        <v>394.8</v>
      </c>
      <c r="D477">
        <v>59.1</v>
      </c>
      <c r="E477">
        <v>62.5</v>
      </c>
      <c r="F477">
        <f t="shared" si="102"/>
        <v>376.20000000000005</v>
      </c>
      <c r="G477">
        <f t="shared" si="103"/>
        <v>457.3</v>
      </c>
      <c r="H477" s="20">
        <f t="shared" si="104"/>
        <v>-17.734528755740207</v>
      </c>
    </row>
    <row r="478" spans="1:9" x14ac:dyDescent="0.25">
      <c r="A478" s="5">
        <f t="shared" si="105"/>
        <v>42180</v>
      </c>
      <c r="B478">
        <v>286.60000000000002</v>
      </c>
      <c r="C478">
        <v>392</v>
      </c>
      <c r="D478">
        <v>89.5</v>
      </c>
      <c r="E478">
        <v>90.9</v>
      </c>
      <c r="F478">
        <f t="shared" si="102"/>
        <v>376.1</v>
      </c>
      <c r="G478">
        <f t="shared" si="103"/>
        <v>482.9</v>
      </c>
      <c r="H478" s="20">
        <f t="shared" si="104"/>
        <v>-22.116380202940555</v>
      </c>
    </row>
    <row r="479" spans="1:9" x14ac:dyDescent="0.25">
      <c r="A479" s="5">
        <f t="shared" si="105"/>
        <v>42187</v>
      </c>
      <c r="B479">
        <v>286.60000000000002</v>
      </c>
      <c r="C479">
        <v>417.4</v>
      </c>
      <c r="D479">
        <v>89.5</v>
      </c>
      <c r="E479">
        <v>123.9</v>
      </c>
      <c r="F479">
        <f t="shared" ref="F479:G481" si="106">+B479+D479</f>
        <v>376.1</v>
      </c>
      <c r="G479">
        <f t="shared" si="106"/>
        <v>541.29999999999995</v>
      </c>
      <c r="H479" s="20">
        <f t="shared" ref="H479:H487" si="107">+(F479/G479-1)*100</f>
        <v>-30.5191206355071</v>
      </c>
    </row>
    <row r="480" spans="1:9" x14ac:dyDescent="0.25">
      <c r="A480" s="5">
        <f t="shared" si="105"/>
        <v>42194</v>
      </c>
      <c r="B480">
        <v>288.10000000000002</v>
      </c>
      <c r="C480">
        <v>417.4</v>
      </c>
      <c r="D480">
        <v>89.5</v>
      </c>
      <c r="E480">
        <v>123.9</v>
      </c>
      <c r="F480">
        <f t="shared" si="106"/>
        <v>377.6</v>
      </c>
      <c r="G480">
        <f t="shared" si="106"/>
        <v>541.29999999999995</v>
      </c>
      <c r="H480" s="20">
        <f t="shared" si="107"/>
        <v>-30.242009975983731</v>
      </c>
    </row>
    <row r="481" spans="1:8" x14ac:dyDescent="0.25">
      <c r="A481" s="5">
        <f t="shared" si="105"/>
        <v>42201</v>
      </c>
      <c r="B481">
        <v>270.10000000000002</v>
      </c>
      <c r="C481">
        <v>427.8</v>
      </c>
      <c r="D481">
        <v>109.3</v>
      </c>
      <c r="E481" s="16">
        <v>139</v>
      </c>
      <c r="F481">
        <f t="shared" si="106"/>
        <v>379.40000000000003</v>
      </c>
      <c r="G481">
        <f t="shared" si="106"/>
        <v>566.79999999999995</v>
      </c>
      <c r="H481" s="20">
        <f t="shared" si="107"/>
        <v>-33.062808750882134</v>
      </c>
    </row>
    <row r="482" spans="1:8" x14ac:dyDescent="0.25">
      <c r="A482" s="5">
        <f t="shared" si="105"/>
        <v>42208</v>
      </c>
      <c r="B482">
        <v>257.39999999999998</v>
      </c>
      <c r="C482">
        <v>420.1</v>
      </c>
      <c r="D482">
        <v>124.1</v>
      </c>
      <c r="E482">
        <v>184.3</v>
      </c>
      <c r="F482">
        <f t="shared" ref="F482:G487" si="108">+B482+D482</f>
        <v>381.5</v>
      </c>
      <c r="G482">
        <f t="shared" si="108"/>
        <v>604.40000000000009</v>
      </c>
      <c r="H482" s="20">
        <f t="shared" si="107"/>
        <v>-36.879549966909345</v>
      </c>
    </row>
    <row r="483" spans="1:8" x14ac:dyDescent="0.25">
      <c r="A483" s="5">
        <f t="shared" si="105"/>
        <v>42215</v>
      </c>
      <c r="B483">
        <v>273.3</v>
      </c>
      <c r="C483">
        <v>449.7</v>
      </c>
      <c r="D483">
        <v>124.2</v>
      </c>
      <c r="E483" s="16">
        <v>184</v>
      </c>
      <c r="F483">
        <f t="shared" si="108"/>
        <v>397.5</v>
      </c>
      <c r="G483">
        <f t="shared" si="108"/>
        <v>633.70000000000005</v>
      </c>
      <c r="H483" s="20">
        <f t="shared" si="107"/>
        <v>-37.273157645573619</v>
      </c>
    </row>
    <row r="484" spans="1:8" x14ac:dyDescent="0.25">
      <c r="A484" s="5">
        <f t="shared" si="105"/>
        <v>42222</v>
      </c>
      <c r="B484">
        <v>305.2</v>
      </c>
      <c r="C484">
        <v>464.3</v>
      </c>
      <c r="D484">
        <v>124.2</v>
      </c>
      <c r="E484">
        <v>184.7</v>
      </c>
      <c r="F484">
        <f t="shared" si="108"/>
        <v>429.4</v>
      </c>
      <c r="G484">
        <f t="shared" si="108"/>
        <v>649</v>
      </c>
      <c r="H484" s="20">
        <f t="shared" si="107"/>
        <v>-33.836671802773502</v>
      </c>
    </row>
    <row r="485" spans="1:8" x14ac:dyDescent="0.25">
      <c r="A485" s="5">
        <f t="shared" si="105"/>
        <v>42229</v>
      </c>
      <c r="B485">
        <v>208.6</v>
      </c>
      <c r="C485">
        <v>447.1</v>
      </c>
      <c r="D485">
        <v>227.8</v>
      </c>
      <c r="E485" s="16">
        <v>211.7</v>
      </c>
      <c r="F485">
        <f t="shared" si="108"/>
        <v>436.4</v>
      </c>
      <c r="G485">
        <f t="shared" si="108"/>
        <v>658.8</v>
      </c>
      <c r="H485" s="20">
        <f t="shared" si="107"/>
        <v>-33.758348512446865</v>
      </c>
    </row>
    <row r="486" spans="1:8" x14ac:dyDescent="0.25">
      <c r="A486" s="5">
        <f t="shared" si="105"/>
        <v>42236</v>
      </c>
      <c r="B486">
        <v>283.7</v>
      </c>
      <c r="C486">
        <v>430.1</v>
      </c>
      <c r="D486">
        <v>227.8</v>
      </c>
      <c r="E486">
        <v>231.5</v>
      </c>
      <c r="F486">
        <f t="shared" si="108"/>
        <v>511.5</v>
      </c>
      <c r="G486">
        <f t="shared" si="108"/>
        <v>661.6</v>
      </c>
      <c r="H486" s="20">
        <f t="shared" si="107"/>
        <v>-22.687424425634827</v>
      </c>
    </row>
    <row r="487" spans="1:8" x14ac:dyDescent="0.25">
      <c r="A487" s="5">
        <f t="shared" si="105"/>
        <v>42243</v>
      </c>
      <c r="B487">
        <v>283.7</v>
      </c>
      <c r="C487">
        <v>380.5</v>
      </c>
      <c r="D487">
        <v>227.8</v>
      </c>
      <c r="E487" s="16">
        <v>287.2</v>
      </c>
      <c r="F487">
        <f t="shared" si="108"/>
        <v>511.5</v>
      </c>
      <c r="G487">
        <f t="shared" si="108"/>
        <v>667.7</v>
      </c>
      <c r="H487" s="20">
        <f t="shared" si="107"/>
        <v>-23.393739703459637</v>
      </c>
    </row>
    <row r="488" spans="1:8" x14ac:dyDescent="0.25">
      <c r="A488" s="5">
        <f t="shared" si="105"/>
        <v>42250</v>
      </c>
      <c r="B488">
        <v>267.60000000000002</v>
      </c>
      <c r="C488">
        <v>432.9</v>
      </c>
      <c r="D488">
        <v>272.7</v>
      </c>
      <c r="E488">
        <v>287.2</v>
      </c>
      <c r="F488">
        <f t="shared" ref="F488:G490" si="109">+B488+D488</f>
        <v>540.29999999999995</v>
      </c>
      <c r="G488">
        <f t="shared" si="109"/>
        <v>720.09999999999991</v>
      </c>
      <c r="H488" s="20">
        <f t="shared" ref="H488:H496" si="110">+(F488/G488-1)*100</f>
        <v>-24.968754339675037</v>
      </c>
    </row>
    <row r="489" spans="1:8" x14ac:dyDescent="0.25">
      <c r="A489" s="5">
        <f t="shared" si="105"/>
        <v>42257</v>
      </c>
      <c r="B489">
        <v>293.89999999999998</v>
      </c>
      <c r="C489">
        <v>370.3</v>
      </c>
      <c r="D489">
        <v>272.89999999999998</v>
      </c>
      <c r="E489" s="16">
        <v>355.1</v>
      </c>
      <c r="F489">
        <f t="shared" si="109"/>
        <v>566.79999999999995</v>
      </c>
      <c r="G489">
        <f t="shared" si="109"/>
        <v>725.40000000000009</v>
      </c>
      <c r="H489" s="20">
        <f t="shared" si="110"/>
        <v>-21.86379928315414</v>
      </c>
    </row>
    <row r="490" spans="1:8" x14ac:dyDescent="0.25">
      <c r="A490" s="5">
        <f t="shared" si="105"/>
        <v>42264</v>
      </c>
      <c r="B490">
        <v>293.89999999999998</v>
      </c>
      <c r="C490">
        <v>370.2</v>
      </c>
      <c r="D490">
        <v>272.89999999999998</v>
      </c>
      <c r="E490">
        <v>355.3</v>
      </c>
      <c r="F490">
        <f t="shared" si="109"/>
        <v>566.79999999999995</v>
      </c>
      <c r="G490">
        <f t="shared" si="109"/>
        <v>725.5</v>
      </c>
      <c r="H490" s="20">
        <f t="shared" si="110"/>
        <v>-21.874569262577538</v>
      </c>
    </row>
    <row r="491" spans="1:8" x14ac:dyDescent="0.25">
      <c r="A491" s="5">
        <f t="shared" si="105"/>
        <v>42271</v>
      </c>
      <c r="B491">
        <v>215.6</v>
      </c>
      <c r="C491">
        <v>393.3</v>
      </c>
      <c r="D491">
        <v>355.1</v>
      </c>
      <c r="E491">
        <v>355.7</v>
      </c>
      <c r="F491">
        <f t="shared" ref="F491:G496" si="111">+B491+D491</f>
        <v>570.70000000000005</v>
      </c>
      <c r="G491">
        <f t="shared" si="111"/>
        <v>749</v>
      </c>
      <c r="H491" s="20">
        <f t="shared" si="110"/>
        <v>-23.805073431241652</v>
      </c>
    </row>
    <row r="492" spans="1:8" x14ac:dyDescent="0.25">
      <c r="A492" s="5">
        <f t="shared" si="105"/>
        <v>42278</v>
      </c>
      <c r="B492">
        <v>252.1</v>
      </c>
      <c r="C492">
        <v>417.5</v>
      </c>
      <c r="D492">
        <v>371.8</v>
      </c>
      <c r="E492">
        <v>355.8</v>
      </c>
      <c r="F492">
        <f t="shared" si="111"/>
        <v>623.9</v>
      </c>
      <c r="G492">
        <f t="shared" si="111"/>
        <v>773.3</v>
      </c>
      <c r="H492" s="20">
        <f t="shared" si="110"/>
        <v>-19.319798267166689</v>
      </c>
    </row>
    <row r="493" spans="1:8" x14ac:dyDescent="0.25">
      <c r="A493" s="5">
        <f t="shared" si="105"/>
        <v>42285</v>
      </c>
      <c r="B493">
        <v>290.39999999999998</v>
      </c>
      <c r="C493">
        <v>389.9</v>
      </c>
      <c r="D493">
        <v>371.9</v>
      </c>
      <c r="E493">
        <v>388.7</v>
      </c>
      <c r="F493">
        <f t="shared" si="111"/>
        <v>662.3</v>
      </c>
      <c r="G493">
        <f t="shared" si="111"/>
        <v>778.59999999999991</v>
      </c>
      <c r="H493" s="20">
        <f t="shared" si="110"/>
        <v>-14.93706652966863</v>
      </c>
    </row>
    <row r="494" spans="1:8" x14ac:dyDescent="0.25">
      <c r="A494" s="5">
        <f t="shared" si="105"/>
        <v>42292</v>
      </c>
      <c r="B494">
        <v>329.4</v>
      </c>
      <c r="C494">
        <v>441.6</v>
      </c>
      <c r="D494">
        <v>371.9</v>
      </c>
      <c r="E494" s="16">
        <v>389</v>
      </c>
      <c r="F494">
        <f t="shared" si="111"/>
        <v>701.3</v>
      </c>
      <c r="G494">
        <f t="shared" si="111"/>
        <v>830.6</v>
      </c>
      <c r="H494" s="20">
        <f t="shared" si="110"/>
        <v>-15.567059956657847</v>
      </c>
    </row>
    <row r="495" spans="1:8" x14ac:dyDescent="0.25">
      <c r="A495" s="5">
        <f t="shared" si="105"/>
        <v>42299</v>
      </c>
      <c r="B495">
        <v>372.5</v>
      </c>
      <c r="C495">
        <v>442.8</v>
      </c>
      <c r="D495">
        <v>425.3</v>
      </c>
      <c r="E495">
        <v>416.7</v>
      </c>
      <c r="F495">
        <f t="shared" si="111"/>
        <v>797.8</v>
      </c>
      <c r="G495">
        <f t="shared" si="111"/>
        <v>859.5</v>
      </c>
      <c r="H495" s="20">
        <f t="shared" si="110"/>
        <v>-7.1785922047702178</v>
      </c>
    </row>
    <row r="496" spans="1:8" x14ac:dyDescent="0.25">
      <c r="A496" s="5">
        <f t="shared" si="105"/>
        <v>42306</v>
      </c>
      <c r="B496">
        <v>413.6</v>
      </c>
      <c r="C496">
        <v>395.7</v>
      </c>
      <c r="D496">
        <v>425.3</v>
      </c>
      <c r="E496">
        <v>468.7</v>
      </c>
      <c r="F496">
        <f t="shared" si="111"/>
        <v>838.90000000000009</v>
      </c>
      <c r="G496">
        <f t="shared" si="111"/>
        <v>864.4</v>
      </c>
      <c r="H496" s="20">
        <f t="shared" si="110"/>
        <v>-2.9500231374363639</v>
      </c>
    </row>
    <row r="497" spans="1:9" x14ac:dyDescent="0.25">
      <c r="A497" s="5">
        <f t="shared" si="105"/>
        <v>42313</v>
      </c>
      <c r="B497">
        <v>416.4</v>
      </c>
      <c r="C497">
        <v>421.8</v>
      </c>
      <c r="D497">
        <v>425.6</v>
      </c>
      <c r="E497">
        <v>502.9</v>
      </c>
      <c r="F497" s="16">
        <f t="shared" ref="F497:G500" si="112">+B497+D497</f>
        <v>842</v>
      </c>
      <c r="G497">
        <f t="shared" si="112"/>
        <v>924.7</v>
      </c>
      <c r="H497" s="20">
        <f t="shared" ref="H497:H506" si="113">+(F497/G497-1)*100</f>
        <v>-8.9434411160376435</v>
      </c>
    </row>
    <row r="498" spans="1:9" x14ac:dyDescent="0.25">
      <c r="A498" s="5">
        <f t="shared" si="105"/>
        <v>42320</v>
      </c>
      <c r="B498">
        <v>403.5</v>
      </c>
      <c r="C498">
        <v>464.8</v>
      </c>
      <c r="D498">
        <v>438.9</v>
      </c>
      <c r="E498">
        <v>502.9</v>
      </c>
      <c r="F498">
        <f t="shared" si="112"/>
        <v>842.4</v>
      </c>
      <c r="G498">
        <f t="shared" si="112"/>
        <v>967.7</v>
      </c>
      <c r="H498" s="20">
        <f t="shared" si="113"/>
        <v>-12.948227756536124</v>
      </c>
    </row>
    <row r="499" spans="1:9" x14ac:dyDescent="0.25">
      <c r="A499" s="5">
        <f t="shared" si="105"/>
        <v>42327</v>
      </c>
      <c r="B499">
        <v>430.4</v>
      </c>
      <c r="C499">
        <v>457.8</v>
      </c>
      <c r="D499">
        <v>450.6</v>
      </c>
      <c r="E499">
        <v>502.9</v>
      </c>
      <c r="F499" s="16">
        <f t="shared" si="112"/>
        <v>881</v>
      </c>
      <c r="G499">
        <f t="shared" si="112"/>
        <v>960.7</v>
      </c>
      <c r="H499" s="20">
        <f t="shared" si="113"/>
        <v>-8.2960341417716243</v>
      </c>
    </row>
    <row r="500" spans="1:9" x14ac:dyDescent="0.25">
      <c r="A500" s="5">
        <f t="shared" si="105"/>
        <v>42334</v>
      </c>
      <c r="B500" s="16">
        <v>456</v>
      </c>
      <c r="C500">
        <v>471.8</v>
      </c>
      <c r="D500">
        <v>504.2</v>
      </c>
      <c r="E500">
        <v>520.29999999999995</v>
      </c>
      <c r="F500">
        <f t="shared" si="112"/>
        <v>960.2</v>
      </c>
      <c r="G500">
        <f t="shared" si="112"/>
        <v>992.09999999999991</v>
      </c>
      <c r="H500" s="20">
        <f t="shared" si="113"/>
        <v>-3.2154016732184099</v>
      </c>
    </row>
    <row r="501" spans="1:9" x14ac:dyDescent="0.25">
      <c r="A501" s="5">
        <f t="shared" si="105"/>
        <v>42341</v>
      </c>
      <c r="B501" s="16">
        <v>455.9</v>
      </c>
      <c r="C501">
        <v>451.7</v>
      </c>
      <c r="D501">
        <v>504.3</v>
      </c>
      <c r="E501">
        <v>570.6</v>
      </c>
      <c r="F501">
        <f t="shared" ref="F501:G506" si="114">+B501+D501</f>
        <v>960.2</v>
      </c>
      <c r="G501">
        <f t="shared" si="114"/>
        <v>1022.3</v>
      </c>
      <c r="H501" s="20">
        <f t="shared" si="113"/>
        <v>-6.0745378069059885</v>
      </c>
    </row>
    <row r="502" spans="1:9" x14ac:dyDescent="0.25">
      <c r="A502" s="5">
        <f t="shared" si="105"/>
        <v>42348</v>
      </c>
      <c r="B502">
        <v>453.2</v>
      </c>
      <c r="C502">
        <v>447.8</v>
      </c>
      <c r="D502">
        <v>504.5</v>
      </c>
      <c r="E502">
        <v>601.4</v>
      </c>
      <c r="F502">
        <f t="shared" si="114"/>
        <v>957.7</v>
      </c>
      <c r="G502">
        <f t="shared" si="114"/>
        <v>1049.2</v>
      </c>
      <c r="H502" s="20">
        <f t="shared" si="113"/>
        <v>-8.7209302325581444</v>
      </c>
      <c r="I502">
        <v>10</v>
      </c>
    </row>
    <row r="503" spans="1:9" x14ac:dyDescent="0.25">
      <c r="A503" s="5">
        <f t="shared" si="105"/>
        <v>42355</v>
      </c>
      <c r="B503" s="16">
        <v>396</v>
      </c>
      <c r="C503">
        <v>466.3</v>
      </c>
      <c r="D503">
        <v>564.1</v>
      </c>
      <c r="E503">
        <v>632.1</v>
      </c>
      <c r="F503">
        <f t="shared" si="114"/>
        <v>960.1</v>
      </c>
      <c r="G503">
        <f t="shared" si="114"/>
        <v>1098.4000000000001</v>
      </c>
      <c r="H503" s="20">
        <f t="shared" si="113"/>
        <v>-12.591041514930811</v>
      </c>
      <c r="I503">
        <v>10</v>
      </c>
    </row>
    <row r="504" spans="1:9" x14ac:dyDescent="0.25">
      <c r="A504" s="5">
        <f t="shared" si="105"/>
        <v>42362</v>
      </c>
      <c r="B504" s="16">
        <v>381</v>
      </c>
      <c r="C504">
        <v>465.7</v>
      </c>
      <c r="D504">
        <v>579.5</v>
      </c>
      <c r="E504">
        <v>664.8</v>
      </c>
      <c r="F504">
        <f t="shared" si="114"/>
        <v>960.5</v>
      </c>
      <c r="G504">
        <f t="shared" si="114"/>
        <v>1130.5</v>
      </c>
      <c r="H504" s="20">
        <f t="shared" si="113"/>
        <v>-15.037593984962406</v>
      </c>
      <c r="I504">
        <v>10</v>
      </c>
    </row>
    <row r="505" spans="1:9" x14ac:dyDescent="0.25">
      <c r="A505" s="5">
        <f t="shared" si="105"/>
        <v>42369</v>
      </c>
      <c r="B505" s="16">
        <v>354</v>
      </c>
      <c r="C505">
        <v>465.1</v>
      </c>
      <c r="D505">
        <v>607.20000000000005</v>
      </c>
      <c r="E505">
        <v>665.4</v>
      </c>
      <c r="F505">
        <f t="shared" si="114"/>
        <v>961.2</v>
      </c>
      <c r="G505">
        <f t="shared" si="114"/>
        <v>1130.5</v>
      </c>
      <c r="H505" s="20">
        <f t="shared" si="113"/>
        <v>-14.975674480318435</v>
      </c>
      <c r="I505">
        <v>10</v>
      </c>
    </row>
    <row r="506" spans="1:9" x14ac:dyDescent="0.25">
      <c r="A506" s="5">
        <f t="shared" si="105"/>
        <v>42376</v>
      </c>
      <c r="B506" s="16">
        <v>355</v>
      </c>
      <c r="C506">
        <v>467.8</v>
      </c>
      <c r="D506">
        <v>607.20000000000005</v>
      </c>
      <c r="E506">
        <v>665.7</v>
      </c>
      <c r="F506">
        <f t="shared" si="114"/>
        <v>962.2</v>
      </c>
      <c r="G506">
        <f t="shared" si="114"/>
        <v>1133.5</v>
      </c>
      <c r="H506" s="20">
        <f t="shared" si="113"/>
        <v>-15.112483458314951</v>
      </c>
      <c r="I506">
        <v>10</v>
      </c>
    </row>
    <row r="507" spans="1:9" x14ac:dyDescent="0.25">
      <c r="A507" s="5">
        <f t="shared" si="105"/>
        <v>42383</v>
      </c>
      <c r="B507" s="16">
        <v>366</v>
      </c>
      <c r="C507">
        <v>402.1</v>
      </c>
      <c r="D507">
        <v>631.1</v>
      </c>
      <c r="E507" s="16">
        <v>738</v>
      </c>
      <c r="F507">
        <f t="shared" ref="F507:G510" si="115">+B507+D507</f>
        <v>997.1</v>
      </c>
      <c r="G507">
        <f t="shared" si="115"/>
        <v>1140.0999999999999</v>
      </c>
      <c r="H507" s="20">
        <f t="shared" ref="H507:H513" si="116">+(F507/G507-1)*100</f>
        <v>-12.542759407069548</v>
      </c>
      <c r="I507">
        <v>26</v>
      </c>
    </row>
    <row r="508" spans="1:9" x14ac:dyDescent="0.25">
      <c r="A508" s="5">
        <f t="shared" si="105"/>
        <v>42390</v>
      </c>
      <c r="B508">
        <v>418.8</v>
      </c>
      <c r="C508">
        <v>403.2</v>
      </c>
      <c r="D508">
        <v>631.70000000000005</v>
      </c>
      <c r="E508">
        <v>738.4</v>
      </c>
      <c r="F508">
        <f t="shared" si="115"/>
        <v>1050.5</v>
      </c>
      <c r="G508">
        <f t="shared" si="115"/>
        <v>1141.5999999999999</v>
      </c>
      <c r="H508" s="20">
        <f t="shared" si="116"/>
        <v>-7.9800280308339078</v>
      </c>
      <c r="I508">
        <v>26</v>
      </c>
    </row>
    <row r="509" spans="1:9" x14ac:dyDescent="0.25">
      <c r="A509" s="5">
        <f t="shared" si="105"/>
        <v>42397</v>
      </c>
      <c r="B509" s="16">
        <v>369.6</v>
      </c>
      <c r="C509">
        <v>407.2</v>
      </c>
      <c r="D509" s="16">
        <v>685</v>
      </c>
      <c r="E509">
        <v>738.4</v>
      </c>
      <c r="F509">
        <f t="shared" si="115"/>
        <v>1054.5999999999999</v>
      </c>
      <c r="G509">
        <f t="shared" si="115"/>
        <v>1145.5999999999999</v>
      </c>
      <c r="H509" s="20">
        <f t="shared" si="116"/>
        <v>-7.9434357541899425</v>
      </c>
      <c r="I509">
        <v>26</v>
      </c>
    </row>
    <row r="510" spans="1:9" x14ac:dyDescent="0.25">
      <c r="A510" s="5">
        <f t="shared" si="105"/>
        <v>42404</v>
      </c>
      <c r="B510" s="16">
        <v>370.2</v>
      </c>
      <c r="C510">
        <v>368.7</v>
      </c>
      <c r="D510" s="16">
        <v>685</v>
      </c>
      <c r="E510">
        <v>777.4</v>
      </c>
      <c r="F510">
        <f t="shared" si="115"/>
        <v>1055.2</v>
      </c>
      <c r="G510">
        <f t="shared" si="115"/>
        <v>1146.0999999999999</v>
      </c>
      <c r="H510" s="20">
        <f t="shared" si="116"/>
        <v>-7.9312450920512978</v>
      </c>
      <c r="I510">
        <v>26</v>
      </c>
    </row>
    <row r="511" spans="1:9" x14ac:dyDescent="0.25">
      <c r="A511" s="5">
        <f t="shared" si="105"/>
        <v>42411</v>
      </c>
      <c r="B511" s="16">
        <v>370</v>
      </c>
      <c r="C511" s="16">
        <v>417</v>
      </c>
      <c r="D511" s="16">
        <v>685.2</v>
      </c>
      <c r="E511" s="16">
        <v>777.4</v>
      </c>
      <c r="F511">
        <f t="shared" ref="F511:G513" si="117">+B511+D511</f>
        <v>1055.2</v>
      </c>
      <c r="G511">
        <f t="shared" si="117"/>
        <v>1194.4000000000001</v>
      </c>
      <c r="H511" s="20">
        <f t="shared" si="116"/>
        <v>-11.654387139986611</v>
      </c>
      <c r="I511">
        <v>27</v>
      </c>
    </row>
    <row r="512" spans="1:9" x14ac:dyDescent="0.25">
      <c r="A512" s="5">
        <f t="shared" si="105"/>
        <v>42418</v>
      </c>
      <c r="B512" s="16">
        <v>353.7</v>
      </c>
      <c r="C512">
        <v>389.5</v>
      </c>
      <c r="D512" s="16">
        <v>702.2</v>
      </c>
      <c r="E512">
        <v>804.9</v>
      </c>
      <c r="F512">
        <f t="shared" si="117"/>
        <v>1055.9000000000001</v>
      </c>
      <c r="G512">
        <f t="shared" si="117"/>
        <v>1194.4000000000001</v>
      </c>
      <c r="H512" s="20">
        <f t="shared" si="116"/>
        <v>-11.595780308104487</v>
      </c>
      <c r="I512">
        <v>26</v>
      </c>
    </row>
    <row r="513" spans="1:9" x14ac:dyDescent="0.25">
      <c r="A513" s="5">
        <f t="shared" si="105"/>
        <v>42425</v>
      </c>
      <c r="B513" s="16">
        <v>333</v>
      </c>
      <c r="C513">
        <v>365.2</v>
      </c>
      <c r="D513">
        <v>762.1</v>
      </c>
      <c r="E513">
        <v>831.6</v>
      </c>
      <c r="F513">
        <f t="shared" si="117"/>
        <v>1095.0999999999999</v>
      </c>
      <c r="G513">
        <f t="shared" si="117"/>
        <v>1196.8</v>
      </c>
      <c r="H513" s="20">
        <f t="shared" si="116"/>
        <v>-8.4976604278074852</v>
      </c>
      <c r="I513">
        <v>27</v>
      </c>
    </row>
    <row r="514" spans="1:9" x14ac:dyDescent="0.25">
      <c r="A514" s="5">
        <f t="shared" si="105"/>
        <v>42432</v>
      </c>
      <c r="B514" s="16">
        <v>300.8</v>
      </c>
      <c r="C514">
        <v>341</v>
      </c>
      <c r="D514">
        <v>796.4</v>
      </c>
      <c r="E514">
        <v>859.3</v>
      </c>
      <c r="F514">
        <f t="shared" ref="F514:G516" si="118">+B514+D514</f>
        <v>1097.2</v>
      </c>
      <c r="G514">
        <f t="shared" si="118"/>
        <v>1200.3</v>
      </c>
      <c r="H514" s="20">
        <f t="shared" ref="H514:H519" si="119">+(F514/G514-1)*100</f>
        <v>-8.5895192868449488</v>
      </c>
      <c r="I514">
        <v>53</v>
      </c>
    </row>
    <row r="515" spans="1:9" x14ac:dyDescent="0.25">
      <c r="A515" s="5">
        <f t="shared" si="105"/>
        <v>42439</v>
      </c>
      <c r="B515">
        <v>300.8</v>
      </c>
      <c r="C515">
        <v>342</v>
      </c>
      <c r="D515">
        <v>796.4</v>
      </c>
      <c r="E515">
        <v>859.3</v>
      </c>
      <c r="F515">
        <f t="shared" si="118"/>
        <v>1097.2</v>
      </c>
      <c r="G515">
        <f t="shared" si="118"/>
        <v>1201.3</v>
      </c>
      <c r="H515" s="20">
        <f t="shared" si="119"/>
        <v>-8.6656122533921511</v>
      </c>
      <c r="I515">
        <v>53.4</v>
      </c>
    </row>
    <row r="516" spans="1:9" x14ac:dyDescent="0.25">
      <c r="A516" s="5">
        <f t="shared" si="105"/>
        <v>42446</v>
      </c>
      <c r="B516">
        <v>331.9</v>
      </c>
      <c r="C516">
        <v>292.2</v>
      </c>
      <c r="D516">
        <v>796.4</v>
      </c>
      <c r="E516">
        <v>915.3</v>
      </c>
      <c r="F516">
        <f t="shared" si="118"/>
        <v>1128.3</v>
      </c>
      <c r="G516">
        <f t="shared" si="118"/>
        <v>1207.5</v>
      </c>
      <c r="H516" s="20">
        <f t="shared" si="119"/>
        <v>-6.5590062111801295</v>
      </c>
      <c r="I516">
        <v>56.4</v>
      </c>
    </row>
    <row r="517" spans="1:9" x14ac:dyDescent="0.25">
      <c r="A517" s="5">
        <f t="shared" si="105"/>
        <v>42453</v>
      </c>
      <c r="B517">
        <v>295.7</v>
      </c>
      <c r="C517">
        <v>280.3</v>
      </c>
      <c r="D517">
        <v>832.2</v>
      </c>
      <c r="E517">
        <v>927.4</v>
      </c>
      <c r="F517">
        <f t="shared" ref="F517:G519" si="120">+B517+D517</f>
        <v>1127.9000000000001</v>
      </c>
      <c r="G517">
        <f t="shared" si="120"/>
        <v>1207.7</v>
      </c>
      <c r="H517" s="20">
        <f t="shared" si="119"/>
        <v>-6.6076012254698941</v>
      </c>
      <c r="I517">
        <v>57.4</v>
      </c>
    </row>
    <row r="518" spans="1:9" x14ac:dyDescent="0.25">
      <c r="A518" s="5">
        <f t="shared" si="105"/>
        <v>42460</v>
      </c>
      <c r="B518" s="16">
        <v>255</v>
      </c>
      <c r="C518">
        <v>280.2</v>
      </c>
      <c r="D518">
        <v>874.2</v>
      </c>
      <c r="E518">
        <v>927.5</v>
      </c>
      <c r="F518">
        <f t="shared" si="120"/>
        <v>1129.2</v>
      </c>
      <c r="G518">
        <f t="shared" si="120"/>
        <v>1207.7</v>
      </c>
      <c r="H518" s="20">
        <f t="shared" si="119"/>
        <v>-6.499958598989819</v>
      </c>
      <c r="I518">
        <v>89.9</v>
      </c>
    </row>
    <row r="519" spans="1:9" x14ac:dyDescent="0.25">
      <c r="A519" s="5">
        <f t="shared" si="105"/>
        <v>42467</v>
      </c>
      <c r="B519">
        <v>230.6</v>
      </c>
      <c r="C519">
        <v>261</v>
      </c>
      <c r="D519">
        <v>900.5</v>
      </c>
      <c r="E519">
        <v>950.7</v>
      </c>
      <c r="F519">
        <f t="shared" si="120"/>
        <v>1131.0999999999999</v>
      </c>
      <c r="G519">
        <f t="shared" si="120"/>
        <v>1211.7</v>
      </c>
      <c r="H519" s="20">
        <f t="shared" si="119"/>
        <v>-6.6518115044978288</v>
      </c>
      <c r="I519">
        <v>90.9</v>
      </c>
    </row>
    <row r="520" spans="1:9" x14ac:dyDescent="0.25">
      <c r="A520" s="5">
        <f t="shared" si="105"/>
        <v>42474</v>
      </c>
      <c r="B520">
        <v>177.1</v>
      </c>
      <c r="C520">
        <v>288.8</v>
      </c>
      <c r="D520">
        <v>954.1</v>
      </c>
      <c r="E520">
        <v>998.4</v>
      </c>
      <c r="F520">
        <f t="shared" ref="F520:G522" si="121">+B520+D520</f>
        <v>1131.2</v>
      </c>
      <c r="G520">
        <f t="shared" si="121"/>
        <v>1287.2</v>
      </c>
      <c r="H520" s="20">
        <f t="shared" ref="H520:H525" si="122">+(F520/G520-1)*100</f>
        <v>-12.11932877563704</v>
      </c>
      <c r="I520">
        <v>115.4</v>
      </c>
    </row>
    <row r="521" spans="1:9" x14ac:dyDescent="0.25">
      <c r="A521" s="5">
        <f t="shared" si="105"/>
        <v>42481</v>
      </c>
      <c r="B521">
        <v>143.4</v>
      </c>
      <c r="C521">
        <v>139.80000000000001</v>
      </c>
      <c r="D521">
        <v>990.7</v>
      </c>
      <c r="E521">
        <v>1031.8</v>
      </c>
      <c r="F521">
        <f t="shared" si="121"/>
        <v>1134.1000000000001</v>
      </c>
      <c r="G521">
        <f t="shared" si="121"/>
        <v>1171.5999999999999</v>
      </c>
      <c r="H521" s="20">
        <f t="shared" si="122"/>
        <v>-3.2007511095937025</v>
      </c>
      <c r="I521">
        <v>166.4</v>
      </c>
    </row>
    <row r="522" spans="1:9" x14ac:dyDescent="0.25">
      <c r="A522" s="5">
        <f t="shared" si="105"/>
        <v>42488</v>
      </c>
      <c r="B522">
        <v>116.8</v>
      </c>
      <c r="C522">
        <v>112.1</v>
      </c>
      <c r="D522">
        <v>1020.2</v>
      </c>
      <c r="E522">
        <v>1062.0999999999999</v>
      </c>
      <c r="F522" s="16">
        <f t="shared" si="121"/>
        <v>1137</v>
      </c>
      <c r="G522">
        <f t="shared" si="121"/>
        <v>1174.1999999999998</v>
      </c>
      <c r="H522" s="20">
        <f t="shared" si="122"/>
        <v>-3.1681144609095435</v>
      </c>
      <c r="I522">
        <v>186.1</v>
      </c>
    </row>
    <row r="523" spans="1:9" x14ac:dyDescent="0.25">
      <c r="A523" s="5">
        <f t="shared" si="105"/>
        <v>42495</v>
      </c>
      <c r="B523">
        <v>90.3</v>
      </c>
      <c r="C523">
        <v>87.1</v>
      </c>
      <c r="D523">
        <v>1049.0999999999999</v>
      </c>
      <c r="E523">
        <v>1089.2</v>
      </c>
      <c r="F523">
        <f t="shared" ref="F523:G525" si="123">+B523+D523</f>
        <v>1139.3999999999999</v>
      </c>
      <c r="G523">
        <f t="shared" si="123"/>
        <v>1176.3</v>
      </c>
      <c r="H523" s="20">
        <f t="shared" si="122"/>
        <v>-3.1369548584544882</v>
      </c>
      <c r="I523">
        <v>187.4</v>
      </c>
    </row>
    <row r="524" spans="1:9" x14ac:dyDescent="0.25">
      <c r="A524" s="5">
        <f t="shared" si="105"/>
        <v>42502</v>
      </c>
      <c r="B524">
        <v>90.3</v>
      </c>
      <c r="C524">
        <v>59.8</v>
      </c>
      <c r="D524">
        <v>1049.0999999999999</v>
      </c>
      <c r="E524">
        <v>1119.2</v>
      </c>
      <c r="F524">
        <f t="shared" si="123"/>
        <v>1139.3999999999999</v>
      </c>
      <c r="G524">
        <f t="shared" si="123"/>
        <v>1179</v>
      </c>
      <c r="H524" s="20">
        <f t="shared" si="122"/>
        <v>-3.3587786259542063</v>
      </c>
      <c r="I524">
        <v>187.4</v>
      </c>
    </row>
    <row r="525" spans="1:9" x14ac:dyDescent="0.25">
      <c r="A525" s="5">
        <f t="shared" si="105"/>
        <v>42509</v>
      </c>
      <c r="B525">
        <v>90.3</v>
      </c>
      <c r="C525">
        <v>38.6</v>
      </c>
      <c r="D525">
        <v>1049.0999999999999</v>
      </c>
      <c r="E525">
        <v>1141.0999999999999</v>
      </c>
      <c r="F525">
        <f t="shared" si="123"/>
        <v>1139.3999999999999</v>
      </c>
      <c r="G525">
        <f t="shared" si="123"/>
        <v>1179.6999999999998</v>
      </c>
      <c r="H525" s="20">
        <f t="shared" si="122"/>
        <v>-3.4161227430702712</v>
      </c>
      <c r="I525">
        <v>187.4</v>
      </c>
    </row>
    <row r="526" spans="1:9" x14ac:dyDescent="0.25">
      <c r="A526" s="5">
        <f t="shared" ref="A526:A589" si="124">+A525+7</f>
        <v>42516</v>
      </c>
      <c r="B526">
        <v>66.8</v>
      </c>
      <c r="C526">
        <v>31.6</v>
      </c>
      <c r="D526">
        <v>1073.7</v>
      </c>
      <c r="E526">
        <v>1147.9000000000001</v>
      </c>
      <c r="F526">
        <f t="shared" ref="F526:G528" si="125">+B526+D526</f>
        <v>1140.5</v>
      </c>
      <c r="G526">
        <f t="shared" si="125"/>
        <v>1179.5</v>
      </c>
      <c r="H526" s="20">
        <f t="shared" ref="H526:H531" si="126">+(F526/G526-1)*100</f>
        <v>-3.3064857990674046</v>
      </c>
      <c r="I526">
        <v>192.9</v>
      </c>
    </row>
    <row r="527" spans="1:9" x14ac:dyDescent="0.25">
      <c r="A527" s="5">
        <f t="shared" si="124"/>
        <v>42523</v>
      </c>
      <c r="B527">
        <v>259.7</v>
      </c>
      <c r="C527">
        <v>376.3</v>
      </c>
      <c r="D527">
        <v>0</v>
      </c>
      <c r="E527">
        <v>0</v>
      </c>
      <c r="F527">
        <f t="shared" si="125"/>
        <v>259.7</v>
      </c>
      <c r="G527">
        <f t="shared" si="125"/>
        <v>376.3</v>
      </c>
      <c r="H527" s="20">
        <f t="shared" si="126"/>
        <v>-30.985915492957751</v>
      </c>
      <c r="I527">
        <v>193.9</v>
      </c>
    </row>
    <row r="528" spans="1:9" x14ac:dyDescent="0.25">
      <c r="A528" s="5">
        <f t="shared" si="124"/>
        <v>42530</v>
      </c>
      <c r="B528">
        <v>334.9</v>
      </c>
      <c r="C528">
        <v>368.4</v>
      </c>
      <c r="D528">
        <v>0.1</v>
      </c>
      <c r="E528">
        <v>8.8000000000000007</v>
      </c>
      <c r="F528">
        <f t="shared" si="125"/>
        <v>335</v>
      </c>
      <c r="G528">
        <f t="shared" si="125"/>
        <v>377.2</v>
      </c>
      <c r="H528" s="20">
        <f t="shared" si="126"/>
        <v>-11.187698833510073</v>
      </c>
    </row>
    <row r="529" spans="1:8" x14ac:dyDescent="0.25">
      <c r="A529" s="5">
        <f t="shared" si="124"/>
        <v>42537</v>
      </c>
      <c r="B529">
        <v>274.39999999999998</v>
      </c>
      <c r="C529">
        <v>317.10000000000002</v>
      </c>
      <c r="D529">
        <v>69.400000000000006</v>
      </c>
      <c r="E529">
        <v>59.1</v>
      </c>
      <c r="F529">
        <f t="shared" ref="F529:G531" si="127">+B529+D529</f>
        <v>343.79999999999995</v>
      </c>
      <c r="G529">
        <f t="shared" si="127"/>
        <v>376.20000000000005</v>
      </c>
      <c r="H529" s="20">
        <f t="shared" si="126"/>
        <v>-8.6124401913875825</v>
      </c>
    </row>
    <row r="530" spans="1:8" x14ac:dyDescent="0.25">
      <c r="A530" s="5">
        <f t="shared" si="124"/>
        <v>42544</v>
      </c>
      <c r="B530">
        <v>381.5</v>
      </c>
      <c r="C530">
        <v>286.60000000000002</v>
      </c>
      <c r="D530">
        <v>78.900000000000006</v>
      </c>
      <c r="E530">
        <v>89.5</v>
      </c>
      <c r="F530">
        <f t="shared" si="127"/>
        <v>460.4</v>
      </c>
      <c r="G530">
        <f t="shared" si="127"/>
        <v>376.1</v>
      </c>
      <c r="H530" s="20">
        <f t="shared" si="126"/>
        <v>22.414251528848705</v>
      </c>
    </row>
    <row r="531" spans="1:8" x14ac:dyDescent="0.25">
      <c r="A531" s="5">
        <f t="shared" si="124"/>
        <v>42551</v>
      </c>
      <c r="B531">
        <v>347.7</v>
      </c>
      <c r="C531">
        <v>286.60000000000002</v>
      </c>
      <c r="D531">
        <v>115.4</v>
      </c>
      <c r="E531">
        <v>89.5</v>
      </c>
      <c r="F531">
        <f t="shared" si="127"/>
        <v>463.1</v>
      </c>
      <c r="G531">
        <f t="shared" si="127"/>
        <v>376.1</v>
      </c>
      <c r="H531" s="20">
        <f t="shared" si="126"/>
        <v>23.132145705929275</v>
      </c>
    </row>
    <row r="532" spans="1:8" x14ac:dyDescent="0.25">
      <c r="A532" s="5">
        <f t="shared" si="124"/>
        <v>42558</v>
      </c>
      <c r="B532">
        <v>348.9</v>
      </c>
      <c r="C532">
        <v>288.10000000000002</v>
      </c>
      <c r="D532">
        <v>115.4</v>
      </c>
      <c r="E532">
        <v>89.5</v>
      </c>
      <c r="F532">
        <f t="shared" ref="F532:G534" si="128">+B532+D532</f>
        <v>464.29999999999995</v>
      </c>
      <c r="G532">
        <f t="shared" si="128"/>
        <v>377.6</v>
      </c>
      <c r="H532" s="20">
        <f t="shared" ref="H532:H537" si="129">+(F532/G532-1)*100</f>
        <v>22.96080508474574</v>
      </c>
    </row>
    <row r="533" spans="1:8" x14ac:dyDescent="0.25">
      <c r="A533" s="5">
        <f t="shared" si="124"/>
        <v>42565</v>
      </c>
      <c r="B533">
        <v>371.8</v>
      </c>
      <c r="C533">
        <v>270.10000000000002</v>
      </c>
      <c r="D533">
        <v>115.4</v>
      </c>
      <c r="E533">
        <v>109.3</v>
      </c>
      <c r="F533">
        <f t="shared" si="128"/>
        <v>487.20000000000005</v>
      </c>
      <c r="G533">
        <f t="shared" si="128"/>
        <v>379.40000000000003</v>
      </c>
      <c r="H533" s="20">
        <f t="shared" si="129"/>
        <v>28.413284132841319</v>
      </c>
    </row>
    <row r="534" spans="1:8" x14ac:dyDescent="0.25">
      <c r="A534" s="5">
        <f t="shared" si="124"/>
        <v>42572</v>
      </c>
      <c r="B534">
        <v>419.3</v>
      </c>
      <c r="C534">
        <v>257.39999999999998</v>
      </c>
      <c r="D534">
        <v>116.6</v>
      </c>
      <c r="E534">
        <v>124.1</v>
      </c>
      <c r="F534">
        <f t="shared" si="128"/>
        <v>535.9</v>
      </c>
      <c r="G534">
        <f t="shared" si="128"/>
        <v>381.5</v>
      </c>
      <c r="H534" s="20">
        <f t="shared" si="129"/>
        <v>40.47182175622541</v>
      </c>
    </row>
    <row r="535" spans="1:8" x14ac:dyDescent="0.25">
      <c r="A535" s="5">
        <f t="shared" si="124"/>
        <v>42579</v>
      </c>
      <c r="B535">
        <v>418.9</v>
      </c>
      <c r="C535">
        <v>273.3</v>
      </c>
      <c r="D535">
        <v>169.2</v>
      </c>
      <c r="E535">
        <v>124.2</v>
      </c>
      <c r="F535">
        <f t="shared" ref="F535:G537" si="130">+B535+D535</f>
        <v>588.09999999999991</v>
      </c>
      <c r="G535">
        <f t="shared" si="130"/>
        <v>397.5</v>
      </c>
      <c r="H535" s="20">
        <f t="shared" si="129"/>
        <v>47.949685534591183</v>
      </c>
    </row>
    <row r="536" spans="1:8" x14ac:dyDescent="0.25">
      <c r="A536" s="5">
        <f t="shared" si="124"/>
        <v>42586</v>
      </c>
      <c r="B536">
        <v>385.2</v>
      </c>
      <c r="C536">
        <v>305.2</v>
      </c>
      <c r="D536">
        <v>204.2</v>
      </c>
      <c r="E536">
        <v>124.2</v>
      </c>
      <c r="F536">
        <f t="shared" si="130"/>
        <v>589.4</v>
      </c>
      <c r="G536">
        <f t="shared" si="130"/>
        <v>429.4</v>
      </c>
      <c r="H536" s="20">
        <f t="shared" si="129"/>
        <v>37.261294829995336</v>
      </c>
    </row>
    <row r="537" spans="1:8" x14ac:dyDescent="0.25">
      <c r="A537" s="5">
        <f t="shared" si="124"/>
        <v>42593</v>
      </c>
      <c r="B537">
        <v>357.2</v>
      </c>
      <c r="C537">
        <v>208.6</v>
      </c>
      <c r="D537">
        <v>235</v>
      </c>
      <c r="E537">
        <v>227.8</v>
      </c>
      <c r="F537">
        <f t="shared" si="130"/>
        <v>592.20000000000005</v>
      </c>
      <c r="G537">
        <f t="shared" si="130"/>
        <v>436.4</v>
      </c>
      <c r="H537" s="20">
        <f t="shared" si="129"/>
        <v>35.701191567369392</v>
      </c>
    </row>
    <row r="538" spans="1:8" x14ac:dyDescent="0.25">
      <c r="A538" s="5">
        <f t="shared" si="124"/>
        <v>42600</v>
      </c>
      <c r="B538" s="16">
        <v>352</v>
      </c>
      <c r="C538">
        <v>283.7</v>
      </c>
      <c r="D538">
        <v>252.6</v>
      </c>
      <c r="E538">
        <v>227.8</v>
      </c>
      <c r="F538">
        <f t="shared" ref="F538:G540" si="131">+B538+D538</f>
        <v>604.6</v>
      </c>
      <c r="G538">
        <f t="shared" si="131"/>
        <v>511.5</v>
      </c>
      <c r="H538" s="20">
        <f t="shared" ref="H538:H543" si="132">+(F538/G538-1)*100</f>
        <v>18.201368523949178</v>
      </c>
    </row>
    <row r="539" spans="1:8" x14ac:dyDescent="0.25">
      <c r="A539" s="5">
        <f t="shared" si="124"/>
        <v>42607</v>
      </c>
      <c r="B539" s="16">
        <v>420</v>
      </c>
      <c r="C539">
        <v>283.7</v>
      </c>
      <c r="D539">
        <v>252.6</v>
      </c>
      <c r="E539">
        <v>227.8</v>
      </c>
      <c r="F539">
        <f t="shared" si="131"/>
        <v>672.6</v>
      </c>
      <c r="G539">
        <f t="shared" si="131"/>
        <v>511.5</v>
      </c>
      <c r="H539" s="20">
        <f t="shared" si="132"/>
        <v>31.495601173020525</v>
      </c>
    </row>
    <row r="540" spans="1:8" x14ac:dyDescent="0.25">
      <c r="A540" s="5">
        <f t="shared" si="124"/>
        <v>42614</v>
      </c>
      <c r="B540">
        <v>408.7</v>
      </c>
      <c r="C540">
        <v>267.60000000000002</v>
      </c>
      <c r="D540">
        <v>264.3</v>
      </c>
      <c r="E540">
        <v>272.7</v>
      </c>
      <c r="F540" s="16">
        <f t="shared" si="131"/>
        <v>673</v>
      </c>
      <c r="G540">
        <f t="shared" si="131"/>
        <v>540.29999999999995</v>
      </c>
      <c r="H540" s="20">
        <f t="shared" si="132"/>
        <v>24.56042939107903</v>
      </c>
    </row>
    <row r="541" spans="1:8" x14ac:dyDescent="0.25">
      <c r="A541" s="5">
        <f t="shared" si="124"/>
        <v>42621</v>
      </c>
      <c r="B541">
        <v>365.8</v>
      </c>
      <c r="C541">
        <v>293.89999999999998</v>
      </c>
      <c r="D541">
        <v>307.10000000000002</v>
      </c>
      <c r="E541">
        <v>272.89999999999998</v>
      </c>
      <c r="F541" s="16">
        <f t="shared" ref="F541:G543" si="133">+B541+D541</f>
        <v>672.90000000000009</v>
      </c>
      <c r="G541">
        <f t="shared" si="133"/>
        <v>566.79999999999995</v>
      </c>
      <c r="H541" s="20">
        <f t="shared" si="132"/>
        <v>18.719124911785489</v>
      </c>
    </row>
    <row r="542" spans="1:8" x14ac:dyDescent="0.25">
      <c r="A542" s="5">
        <f t="shared" si="124"/>
        <v>42628</v>
      </c>
      <c r="B542">
        <v>366.3</v>
      </c>
      <c r="C542">
        <v>293.89999999999998</v>
      </c>
      <c r="D542">
        <v>307.10000000000002</v>
      </c>
      <c r="E542">
        <v>272.89999999999998</v>
      </c>
      <c r="F542" s="16">
        <f t="shared" si="133"/>
        <v>673.40000000000009</v>
      </c>
      <c r="G542">
        <f t="shared" si="133"/>
        <v>566.79999999999995</v>
      </c>
      <c r="H542" s="20">
        <f t="shared" si="132"/>
        <v>18.807339449541317</v>
      </c>
    </row>
    <row r="543" spans="1:8" x14ac:dyDescent="0.25">
      <c r="A543" s="5">
        <f t="shared" si="124"/>
        <v>42635</v>
      </c>
      <c r="B543">
        <v>367.5</v>
      </c>
      <c r="C543">
        <v>215.6</v>
      </c>
      <c r="D543">
        <v>359.6</v>
      </c>
      <c r="E543">
        <v>355.1</v>
      </c>
      <c r="F543" s="16">
        <f t="shared" si="133"/>
        <v>727.1</v>
      </c>
      <c r="G543">
        <f t="shared" si="133"/>
        <v>570.70000000000005</v>
      </c>
      <c r="H543" s="20">
        <f t="shared" si="132"/>
        <v>27.404941300157692</v>
      </c>
    </row>
    <row r="544" spans="1:8" x14ac:dyDescent="0.25">
      <c r="A544" s="5">
        <f t="shared" si="124"/>
        <v>42642</v>
      </c>
      <c r="B544" s="16">
        <v>354</v>
      </c>
      <c r="C544">
        <v>252.1</v>
      </c>
      <c r="D544">
        <v>405.9</v>
      </c>
      <c r="E544">
        <v>371.8</v>
      </c>
      <c r="F544" s="16">
        <f t="shared" ref="F544:G546" si="134">+B544+D544</f>
        <v>759.9</v>
      </c>
      <c r="G544">
        <f t="shared" si="134"/>
        <v>623.9</v>
      </c>
      <c r="H544" s="20">
        <f t="shared" ref="H544:H549" si="135">+(F544/G544-1)*100</f>
        <v>21.798365122615813</v>
      </c>
    </row>
    <row r="545" spans="1:8" x14ac:dyDescent="0.25">
      <c r="A545" s="5">
        <f t="shared" si="124"/>
        <v>42649</v>
      </c>
      <c r="B545" s="16">
        <v>354</v>
      </c>
      <c r="C545">
        <v>290</v>
      </c>
      <c r="D545">
        <v>405.9</v>
      </c>
      <c r="E545">
        <v>371.8</v>
      </c>
      <c r="F545" s="16">
        <f t="shared" si="134"/>
        <v>759.9</v>
      </c>
      <c r="G545">
        <f t="shared" si="134"/>
        <v>661.8</v>
      </c>
      <c r="H545" s="20">
        <f t="shared" si="135"/>
        <v>14.823209428830463</v>
      </c>
    </row>
    <row r="546" spans="1:8" x14ac:dyDescent="0.25">
      <c r="A546" s="5">
        <f t="shared" si="124"/>
        <v>42656</v>
      </c>
      <c r="B546">
        <v>433.8</v>
      </c>
      <c r="C546">
        <v>329.4</v>
      </c>
      <c r="D546">
        <v>406.1</v>
      </c>
      <c r="E546">
        <v>371.9</v>
      </c>
      <c r="F546" s="16">
        <f t="shared" si="134"/>
        <v>839.90000000000009</v>
      </c>
      <c r="G546">
        <f t="shared" si="134"/>
        <v>701.3</v>
      </c>
      <c r="H546" s="20">
        <f t="shared" si="135"/>
        <v>19.763296734635706</v>
      </c>
    </row>
    <row r="547" spans="1:8" x14ac:dyDescent="0.25">
      <c r="A547" s="5">
        <f t="shared" si="124"/>
        <v>42663</v>
      </c>
      <c r="B547">
        <v>433.4</v>
      </c>
      <c r="C547">
        <v>372.5</v>
      </c>
      <c r="D547">
        <v>406.5</v>
      </c>
      <c r="E547">
        <v>425.3</v>
      </c>
      <c r="F547" s="16">
        <f t="shared" ref="F547:G549" si="136">+B547+D547</f>
        <v>839.9</v>
      </c>
      <c r="G547">
        <f t="shared" si="136"/>
        <v>797.8</v>
      </c>
      <c r="H547" s="20">
        <f t="shared" si="135"/>
        <v>5.2770117824016083</v>
      </c>
    </row>
    <row r="548" spans="1:8" x14ac:dyDescent="0.25">
      <c r="A548" s="5">
        <f t="shared" si="124"/>
        <v>42670</v>
      </c>
      <c r="B548">
        <v>434.7</v>
      </c>
      <c r="C548">
        <v>413.6</v>
      </c>
      <c r="D548">
        <v>406.7</v>
      </c>
      <c r="E548">
        <v>425.3</v>
      </c>
      <c r="F548" s="16">
        <f t="shared" si="136"/>
        <v>841.4</v>
      </c>
      <c r="G548">
        <f t="shared" si="136"/>
        <v>838.90000000000009</v>
      </c>
      <c r="H548" s="20">
        <f t="shared" si="135"/>
        <v>0.29800929789007835</v>
      </c>
    </row>
    <row r="549" spans="1:8" x14ac:dyDescent="0.25">
      <c r="A549" s="5">
        <f t="shared" si="124"/>
        <v>42677</v>
      </c>
      <c r="B549">
        <v>419.1</v>
      </c>
      <c r="C549">
        <v>416.4</v>
      </c>
      <c r="D549">
        <v>457.5</v>
      </c>
      <c r="E549">
        <v>425.6</v>
      </c>
      <c r="F549" s="16">
        <f t="shared" si="136"/>
        <v>876.6</v>
      </c>
      <c r="G549">
        <f t="shared" si="136"/>
        <v>842</v>
      </c>
      <c r="H549" s="20">
        <f t="shared" si="135"/>
        <v>4.1092636579572517</v>
      </c>
    </row>
    <row r="550" spans="1:8" x14ac:dyDescent="0.25">
      <c r="A550" s="5">
        <f t="shared" si="124"/>
        <v>42684</v>
      </c>
      <c r="B550">
        <v>374.9</v>
      </c>
      <c r="C550">
        <v>403.5</v>
      </c>
      <c r="D550">
        <v>506</v>
      </c>
      <c r="E550">
        <v>438.9</v>
      </c>
      <c r="F550" s="16">
        <f t="shared" ref="F550:G553" si="137">+B550+D550</f>
        <v>880.9</v>
      </c>
      <c r="G550">
        <f t="shared" si="137"/>
        <v>842.4</v>
      </c>
      <c r="H550" s="20">
        <f t="shared" ref="H550:H555" si="138">+(F550/G550-1)*100</f>
        <v>4.5702754036087478</v>
      </c>
    </row>
    <row r="551" spans="1:8" x14ac:dyDescent="0.25">
      <c r="A551" s="5">
        <f t="shared" si="124"/>
        <v>42691</v>
      </c>
      <c r="B551">
        <v>396.7</v>
      </c>
      <c r="C551">
        <v>430.4</v>
      </c>
      <c r="D551">
        <v>523</v>
      </c>
      <c r="E551">
        <v>450.6</v>
      </c>
      <c r="F551" s="16">
        <f t="shared" si="137"/>
        <v>919.7</v>
      </c>
      <c r="G551">
        <f t="shared" si="137"/>
        <v>881</v>
      </c>
      <c r="H551" s="20">
        <f t="shared" si="138"/>
        <v>4.3927355278093216</v>
      </c>
    </row>
    <row r="552" spans="1:8" x14ac:dyDescent="0.25">
      <c r="A552" s="5">
        <f t="shared" si="124"/>
        <v>42698</v>
      </c>
      <c r="B552">
        <v>447.5</v>
      </c>
      <c r="C552">
        <v>456</v>
      </c>
      <c r="D552">
        <v>533.9</v>
      </c>
      <c r="E552">
        <v>504.2</v>
      </c>
      <c r="F552" s="16">
        <f t="shared" si="137"/>
        <v>981.4</v>
      </c>
      <c r="G552">
        <f t="shared" si="137"/>
        <v>960.2</v>
      </c>
      <c r="H552" s="20">
        <f t="shared" si="138"/>
        <v>2.2078733597167277</v>
      </c>
    </row>
    <row r="553" spans="1:8" x14ac:dyDescent="0.25">
      <c r="A553" s="5">
        <f t="shared" si="124"/>
        <v>42705</v>
      </c>
      <c r="B553">
        <v>442.7</v>
      </c>
      <c r="C553">
        <v>455.9</v>
      </c>
      <c r="D553">
        <v>567.4</v>
      </c>
      <c r="E553">
        <v>504.3</v>
      </c>
      <c r="F553" s="16">
        <f t="shared" si="137"/>
        <v>1010.0999999999999</v>
      </c>
      <c r="G553">
        <f t="shared" si="137"/>
        <v>960.2</v>
      </c>
      <c r="H553" s="20">
        <f t="shared" si="138"/>
        <v>5.1968339929181262</v>
      </c>
    </row>
    <row r="554" spans="1:8" x14ac:dyDescent="0.25">
      <c r="A554" s="5">
        <f t="shared" si="124"/>
        <v>42712</v>
      </c>
      <c r="B554">
        <v>444.2</v>
      </c>
      <c r="C554">
        <v>453.2</v>
      </c>
      <c r="D554">
        <v>567.6</v>
      </c>
      <c r="E554">
        <v>504.5</v>
      </c>
      <c r="F554" s="16">
        <f t="shared" ref="F554:G556" si="139">+B554+D554</f>
        <v>1011.8</v>
      </c>
      <c r="G554">
        <f t="shared" si="139"/>
        <v>957.7</v>
      </c>
      <c r="H554" s="20">
        <f t="shared" si="138"/>
        <v>5.6489506108384546</v>
      </c>
    </row>
    <row r="555" spans="1:8" x14ac:dyDescent="0.25">
      <c r="A555" s="5">
        <f t="shared" si="124"/>
        <v>42719</v>
      </c>
      <c r="B555">
        <v>413.4</v>
      </c>
      <c r="C555">
        <v>396</v>
      </c>
      <c r="D555">
        <v>602.5</v>
      </c>
      <c r="E555">
        <v>564.1</v>
      </c>
      <c r="F555" s="16">
        <f t="shared" si="139"/>
        <v>1015.9</v>
      </c>
      <c r="G555">
        <f t="shared" si="139"/>
        <v>960.1</v>
      </c>
      <c r="H555" s="20">
        <f t="shared" si="138"/>
        <v>5.8118945943130829</v>
      </c>
    </row>
    <row r="556" spans="1:8" x14ac:dyDescent="0.25">
      <c r="A556" s="5">
        <f t="shared" si="124"/>
        <v>42726</v>
      </c>
      <c r="B556">
        <v>495.5</v>
      </c>
      <c r="C556">
        <v>381</v>
      </c>
      <c r="D556">
        <v>602.9</v>
      </c>
      <c r="E556">
        <v>579.5</v>
      </c>
      <c r="F556" s="16">
        <f t="shared" si="139"/>
        <v>1098.4000000000001</v>
      </c>
      <c r="G556">
        <f t="shared" si="139"/>
        <v>960.5</v>
      </c>
      <c r="H556" s="20">
        <f t="shared" ref="H556:H561" si="140">+(F556/G556-1)*100</f>
        <v>14.357105674128068</v>
      </c>
    </row>
    <row r="557" spans="1:8" x14ac:dyDescent="0.25">
      <c r="A557" s="5">
        <f t="shared" si="124"/>
        <v>42733</v>
      </c>
      <c r="B557">
        <v>495.5</v>
      </c>
      <c r="C557">
        <v>354</v>
      </c>
      <c r="D557">
        <v>603.79999999999995</v>
      </c>
      <c r="E557">
        <v>607.20000000000005</v>
      </c>
      <c r="F557" s="16">
        <f t="shared" ref="F557:G559" si="141">+B557+D557</f>
        <v>1099.3</v>
      </c>
      <c r="G557">
        <f t="shared" si="141"/>
        <v>961.2</v>
      </c>
      <c r="H557" s="20">
        <f t="shared" si="140"/>
        <v>14.367457344985436</v>
      </c>
    </row>
    <row r="558" spans="1:8" x14ac:dyDescent="0.25">
      <c r="A558" s="5">
        <f t="shared" si="124"/>
        <v>42740</v>
      </c>
      <c r="B558">
        <v>470.5</v>
      </c>
      <c r="C558">
        <v>354</v>
      </c>
      <c r="D558">
        <v>629.4</v>
      </c>
      <c r="E558">
        <v>607.20000000000005</v>
      </c>
      <c r="F558" s="16">
        <f t="shared" si="141"/>
        <v>1099.9000000000001</v>
      </c>
      <c r="G558">
        <f t="shared" si="141"/>
        <v>961.2</v>
      </c>
      <c r="H558" s="20">
        <f t="shared" si="140"/>
        <v>14.429879317519777</v>
      </c>
    </row>
    <row r="559" spans="1:8" x14ac:dyDescent="0.25">
      <c r="A559" s="5">
        <f t="shared" si="124"/>
        <v>42747</v>
      </c>
      <c r="B559">
        <v>471.4</v>
      </c>
      <c r="C559">
        <v>366</v>
      </c>
      <c r="D559">
        <v>629.6</v>
      </c>
      <c r="E559">
        <v>631.1</v>
      </c>
      <c r="F559" s="16">
        <f t="shared" si="141"/>
        <v>1101</v>
      </c>
      <c r="G559">
        <f t="shared" si="141"/>
        <v>997.1</v>
      </c>
      <c r="H559" s="20">
        <f t="shared" si="140"/>
        <v>10.420218634038703</v>
      </c>
    </row>
    <row r="560" spans="1:8" x14ac:dyDescent="0.25">
      <c r="A560" s="5">
        <f t="shared" si="124"/>
        <v>42754</v>
      </c>
      <c r="B560" s="16">
        <v>431</v>
      </c>
      <c r="C560">
        <v>418.8</v>
      </c>
      <c r="D560">
        <v>686.5</v>
      </c>
      <c r="E560">
        <v>631.70000000000005</v>
      </c>
      <c r="F560" s="16">
        <f t="shared" ref="F560:G562" si="142">+B560+D560</f>
        <v>1117.5</v>
      </c>
      <c r="G560">
        <f t="shared" si="142"/>
        <v>1050.5</v>
      </c>
      <c r="H560" s="20">
        <f t="shared" si="140"/>
        <v>6.3779152784388282</v>
      </c>
    </row>
    <row r="561" spans="1:9" x14ac:dyDescent="0.25">
      <c r="A561" s="5">
        <f t="shared" si="124"/>
        <v>42761</v>
      </c>
      <c r="B561">
        <v>419.8</v>
      </c>
      <c r="C561">
        <v>369.6</v>
      </c>
      <c r="D561">
        <v>697.9</v>
      </c>
      <c r="E561" s="16">
        <v>685</v>
      </c>
      <c r="F561" s="16">
        <f t="shared" si="142"/>
        <v>1117.7</v>
      </c>
      <c r="G561">
        <f t="shared" si="142"/>
        <v>1054.5999999999999</v>
      </c>
      <c r="H561" s="20">
        <f t="shared" si="140"/>
        <v>5.9833112080409867</v>
      </c>
    </row>
    <row r="562" spans="1:9" x14ac:dyDescent="0.25">
      <c r="A562" s="5">
        <f t="shared" si="124"/>
        <v>42768</v>
      </c>
      <c r="B562">
        <v>405.5</v>
      </c>
      <c r="C562">
        <v>370.2</v>
      </c>
      <c r="D562">
        <v>713.7</v>
      </c>
      <c r="E562" s="16">
        <v>685</v>
      </c>
      <c r="F562" s="16">
        <f t="shared" si="142"/>
        <v>1119.2</v>
      </c>
      <c r="G562">
        <f t="shared" si="142"/>
        <v>1055.2</v>
      </c>
      <c r="H562" s="20">
        <f>+(F562/G562-1)*100</f>
        <v>6.0652009097801329</v>
      </c>
    </row>
    <row r="563" spans="1:9" x14ac:dyDescent="0.25">
      <c r="A563" s="5">
        <f t="shared" si="124"/>
        <v>42775</v>
      </c>
      <c r="B563" s="16">
        <v>405</v>
      </c>
      <c r="C563" s="16">
        <v>370</v>
      </c>
      <c r="D563">
        <v>775.9</v>
      </c>
      <c r="E563">
        <v>685.2</v>
      </c>
      <c r="F563" s="16">
        <f t="shared" ref="F563:F626" si="143">+B563+D563</f>
        <v>1180.9000000000001</v>
      </c>
      <c r="G563">
        <f t="shared" ref="G563:G626" si="144">+C563+E563</f>
        <v>1055.2</v>
      </c>
      <c r="H563" s="20">
        <f t="shared" ref="H563:H626" si="145">+(F563/G563-1)*100</f>
        <v>11.912433661865052</v>
      </c>
    </row>
    <row r="564" spans="1:9" x14ac:dyDescent="0.25">
      <c r="A564" s="5">
        <f t="shared" si="124"/>
        <v>42782</v>
      </c>
      <c r="B564" s="16">
        <v>341</v>
      </c>
      <c r="C564" s="16">
        <v>353.7</v>
      </c>
      <c r="D564">
        <v>848.9</v>
      </c>
      <c r="E564">
        <v>702.2</v>
      </c>
      <c r="F564" s="16">
        <f t="shared" si="143"/>
        <v>1189.9000000000001</v>
      </c>
      <c r="G564">
        <f t="shared" si="144"/>
        <v>1055.9000000000001</v>
      </c>
      <c r="H564" s="20">
        <f t="shared" si="145"/>
        <v>12.690595700350404</v>
      </c>
    </row>
    <row r="565" spans="1:9" x14ac:dyDescent="0.25">
      <c r="A565" s="5">
        <f t="shared" si="124"/>
        <v>42789</v>
      </c>
      <c r="B565" s="16">
        <v>341</v>
      </c>
      <c r="C565" s="16">
        <v>333</v>
      </c>
      <c r="D565">
        <v>848.9</v>
      </c>
      <c r="E565">
        <v>762.1</v>
      </c>
      <c r="F565" s="16">
        <f t="shared" si="143"/>
        <v>1189.9000000000001</v>
      </c>
      <c r="G565">
        <f t="shared" si="144"/>
        <v>1095.0999999999999</v>
      </c>
      <c r="H565" s="20">
        <f t="shared" si="145"/>
        <v>8.6567436763766104</v>
      </c>
    </row>
    <row r="566" spans="1:9" x14ac:dyDescent="0.25">
      <c r="A566" s="5">
        <f t="shared" si="124"/>
        <v>42796</v>
      </c>
      <c r="B566" s="16">
        <v>312</v>
      </c>
      <c r="C566" s="16">
        <v>300.8</v>
      </c>
      <c r="D566">
        <v>881.7</v>
      </c>
      <c r="E566">
        <v>796.4</v>
      </c>
      <c r="F566" s="16">
        <f t="shared" si="143"/>
        <v>1193.7</v>
      </c>
      <c r="G566">
        <f t="shared" si="144"/>
        <v>1097.2</v>
      </c>
      <c r="H566" s="20">
        <f t="shared" si="145"/>
        <v>8.7951148377688693</v>
      </c>
    </row>
    <row r="567" spans="1:9" x14ac:dyDescent="0.25">
      <c r="A567" s="5">
        <f t="shared" si="124"/>
        <v>42803</v>
      </c>
      <c r="B567">
        <v>279.10000000000002</v>
      </c>
      <c r="C567">
        <v>300.8</v>
      </c>
      <c r="D567">
        <v>904.5</v>
      </c>
      <c r="E567">
        <v>796.4</v>
      </c>
      <c r="F567" s="16">
        <f t="shared" si="143"/>
        <v>1183.5999999999999</v>
      </c>
      <c r="G567">
        <f t="shared" si="144"/>
        <v>1097.2</v>
      </c>
      <c r="H567" s="20">
        <f t="shared" si="145"/>
        <v>7.8745898651111812</v>
      </c>
    </row>
    <row r="568" spans="1:9" x14ac:dyDescent="0.25">
      <c r="A568" s="5">
        <f t="shared" si="124"/>
        <v>42810</v>
      </c>
      <c r="B568">
        <v>242.1</v>
      </c>
      <c r="C568">
        <v>331.9</v>
      </c>
      <c r="D568">
        <v>943.9</v>
      </c>
      <c r="E568">
        <v>796.4</v>
      </c>
      <c r="F568" s="16">
        <f t="shared" si="143"/>
        <v>1186</v>
      </c>
      <c r="G568">
        <f t="shared" si="144"/>
        <v>1128.3</v>
      </c>
      <c r="H568" s="20">
        <f t="shared" si="145"/>
        <v>5.1138881503146383</v>
      </c>
    </row>
    <row r="569" spans="1:9" x14ac:dyDescent="0.25">
      <c r="A569" s="5">
        <f t="shared" si="124"/>
        <v>42817</v>
      </c>
      <c r="B569">
        <v>241.6</v>
      </c>
      <c r="C569">
        <v>295.7</v>
      </c>
      <c r="D569">
        <v>944.3</v>
      </c>
      <c r="E569">
        <v>832.2</v>
      </c>
      <c r="F569" s="16">
        <f t="shared" si="143"/>
        <v>1185.8999999999999</v>
      </c>
      <c r="G569">
        <f t="shared" si="144"/>
        <v>1127.9000000000001</v>
      </c>
      <c r="H569" s="20">
        <f t="shared" si="145"/>
        <v>5.1422998492773875</v>
      </c>
    </row>
    <row r="570" spans="1:9" x14ac:dyDescent="0.25">
      <c r="A570" s="5">
        <f t="shared" si="124"/>
        <v>42824</v>
      </c>
      <c r="B570">
        <v>306.2</v>
      </c>
      <c r="C570">
        <v>255</v>
      </c>
      <c r="D570">
        <v>944.7</v>
      </c>
      <c r="E570">
        <v>874.2</v>
      </c>
      <c r="F570" s="16">
        <f t="shared" si="143"/>
        <v>1250.9000000000001</v>
      </c>
      <c r="G570">
        <f t="shared" si="144"/>
        <v>1129.2</v>
      </c>
      <c r="H570" s="20">
        <f t="shared" si="145"/>
        <v>10.777541622387531</v>
      </c>
    </row>
    <row r="571" spans="1:9" x14ac:dyDescent="0.25">
      <c r="A571" s="5">
        <f t="shared" si="124"/>
        <v>42831</v>
      </c>
      <c r="B571" s="16">
        <v>306</v>
      </c>
      <c r="C571">
        <v>230.6</v>
      </c>
      <c r="D571">
        <v>975</v>
      </c>
      <c r="E571">
        <v>900.5</v>
      </c>
      <c r="F571" s="16">
        <f t="shared" si="143"/>
        <v>1281</v>
      </c>
      <c r="G571">
        <f t="shared" si="144"/>
        <v>1131.0999999999999</v>
      </c>
      <c r="H571" s="20">
        <f t="shared" si="145"/>
        <v>13.252585978251275</v>
      </c>
    </row>
    <row r="572" spans="1:9" x14ac:dyDescent="0.25">
      <c r="A572" s="5">
        <f t="shared" si="124"/>
        <v>42838</v>
      </c>
      <c r="B572" s="16">
        <v>320</v>
      </c>
      <c r="C572">
        <v>177.1</v>
      </c>
      <c r="D572">
        <v>1030.4000000000001</v>
      </c>
      <c r="E572">
        <v>954.1</v>
      </c>
      <c r="F572" s="16">
        <f t="shared" si="143"/>
        <v>1350.4</v>
      </c>
      <c r="G572">
        <f t="shared" si="144"/>
        <v>1131.2</v>
      </c>
      <c r="H572" s="20">
        <f t="shared" si="145"/>
        <v>19.377652050919391</v>
      </c>
    </row>
    <row r="573" spans="1:9" x14ac:dyDescent="0.25">
      <c r="A573" s="5">
        <f t="shared" si="124"/>
        <v>42845</v>
      </c>
      <c r="B573">
        <v>323.10000000000002</v>
      </c>
      <c r="C573">
        <v>143.4</v>
      </c>
      <c r="D573">
        <v>1065.8</v>
      </c>
      <c r="E573">
        <v>990.7</v>
      </c>
      <c r="F573" s="16">
        <f t="shared" si="143"/>
        <v>1388.9</v>
      </c>
      <c r="G573">
        <f t="shared" si="144"/>
        <v>1134.1000000000001</v>
      </c>
      <c r="H573" s="20">
        <f t="shared" si="145"/>
        <v>22.467154571907223</v>
      </c>
    </row>
    <row r="574" spans="1:9" x14ac:dyDescent="0.25">
      <c r="A574" s="5">
        <f t="shared" si="124"/>
        <v>42852</v>
      </c>
      <c r="B574" s="16">
        <v>323</v>
      </c>
      <c r="C574">
        <v>116.8</v>
      </c>
      <c r="D574">
        <v>1065.9000000000001</v>
      </c>
      <c r="E574">
        <v>1020.2</v>
      </c>
      <c r="F574" s="16">
        <f t="shared" si="143"/>
        <v>1388.9</v>
      </c>
      <c r="G574">
        <f t="shared" si="144"/>
        <v>1137</v>
      </c>
      <c r="H574" s="20">
        <f t="shared" si="145"/>
        <v>22.154793315743191</v>
      </c>
      <c r="I574" s="16">
        <v>334</v>
      </c>
    </row>
    <row r="575" spans="1:9" x14ac:dyDescent="0.25">
      <c r="A575" s="5">
        <f t="shared" si="124"/>
        <v>42859</v>
      </c>
      <c r="B575" s="16">
        <v>293</v>
      </c>
      <c r="C575">
        <v>90.3</v>
      </c>
      <c r="D575">
        <v>1095.3</v>
      </c>
      <c r="E575">
        <v>1049.0999999999999</v>
      </c>
      <c r="F575" s="16">
        <f t="shared" si="143"/>
        <v>1388.3</v>
      </c>
      <c r="G575">
        <f t="shared" si="144"/>
        <v>1139.3999999999999</v>
      </c>
      <c r="H575" s="20">
        <f t="shared" si="145"/>
        <v>21.84483061260314</v>
      </c>
      <c r="I575" s="16">
        <v>334</v>
      </c>
    </row>
    <row r="576" spans="1:9" x14ac:dyDescent="0.25">
      <c r="A576" s="5">
        <f t="shared" si="124"/>
        <v>42866</v>
      </c>
      <c r="B576">
        <v>270.60000000000002</v>
      </c>
      <c r="C576">
        <v>90.3</v>
      </c>
      <c r="D576">
        <v>1121.2</v>
      </c>
      <c r="E576">
        <v>1049.0999999999999</v>
      </c>
      <c r="F576" s="16">
        <f t="shared" si="143"/>
        <v>1391.8000000000002</v>
      </c>
      <c r="G576">
        <f t="shared" si="144"/>
        <v>1139.3999999999999</v>
      </c>
      <c r="H576" s="20">
        <f t="shared" si="145"/>
        <v>22.152009829734975</v>
      </c>
      <c r="I576" s="16">
        <v>334</v>
      </c>
    </row>
    <row r="577" spans="1:9" x14ac:dyDescent="0.25">
      <c r="A577" s="5">
        <f t="shared" si="124"/>
        <v>42873</v>
      </c>
      <c r="B577">
        <v>197.1</v>
      </c>
      <c r="C577">
        <v>90.3</v>
      </c>
      <c r="D577">
        <v>1200.5</v>
      </c>
      <c r="E577">
        <v>1049.0999999999999</v>
      </c>
      <c r="F577" s="16">
        <f t="shared" si="143"/>
        <v>1397.6</v>
      </c>
      <c r="G577">
        <f t="shared" si="144"/>
        <v>1139.3999999999999</v>
      </c>
      <c r="H577" s="20">
        <f t="shared" si="145"/>
        <v>22.661049675267698</v>
      </c>
      <c r="I577" s="16">
        <v>350</v>
      </c>
    </row>
    <row r="578" spans="1:9" x14ac:dyDescent="0.25">
      <c r="A578" s="5">
        <f t="shared" si="124"/>
        <v>42880</v>
      </c>
      <c r="B578">
        <v>167.1</v>
      </c>
      <c r="C578">
        <v>66.8</v>
      </c>
      <c r="D578">
        <v>1261.4000000000001</v>
      </c>
      <c r="E578">
        <v>1073.7</v>
      </c>
      <c r="F578" s="16">
        <f t="shared" si="143"/>
        <v>1428.5</v>
      </c>
      <c r="G578">
        <f t="shared" si="144"/>
        <v>1140.5</v>
      </c>
      <c r="H578" s="20">
        <f t="shared" si="145"/>
        <v>25.25208241999124</v>
      </c>
      <c r="I578">
        <v>431.9</v>
      </c>
    </row>
    <row r="579" spans="1:9" x14ac:dyDescent="0.25">
      <c r="A579" s="5">
        <f t="shared" si="124"/>
        <v>42887</v>
      </c>
      <c r="B579">
        <v>586.70000000000005</v>
      </c>
      <c r="C579">
        <v>259.7</v>
      </c>
      <c r="D579">
        <v>0</v>
      </c>
      <c r="E579">
        <v>0</v>
      </c>
      <c r="F579" s="16">
        <f t="shared" si="143"/>
        <v>586.70000000000005</v>
      </c>
      <c r="G579">
        <f t="shared" si="144"/>
        <v>259.7</v>
      </c>
      <c r="H579" s="20">
        <f t="shared" si="145"/>
        <v>125.91451675009631</v>
      </c>
      <c r="I579" s="16">
        <v>0</v>
      </c>
    </row>
    <row r="580" spans="1:9" x14ac:dyDescent="0.25">
      <c r="A580" s="5">
        <f t="shared" si="124"/>
        <v>42894</v>
      </c>
      <c r="B580">
        <v>530.1</v>
      </c>
      <c r="C580">
        <v>334.9</v>
      </c>
      <c r="D580">
        <v>60.5</v>
      </c>
      <c r="E580">
        <v>0.1</v>
      </c>
      <c r="F580" s="16">
        <f t="shared" si="143"/>
        <v>590.6</v>
      </c>
      <c r="G580">
        <f t="shared" si="144"/>
        <v>335</v>
      </c>
      <c r="H580" s="20">
        <f t="shared" si="145"/>
        <v>76.298507462686587</v>
      </c>
    </row>
    <row r="581" spans="1:9" x14ac:dyDescent="0.25">
      <c r="A581" s="5">
        <f t="shared" si="124"/>
        <v>42901</v>
      </c>
      <c r="B581" s="16">
        <v>413</v>
      </c>
      <c r="C581">
        <v>274.39999999999998</v>
      </c>
      <c r="D581">
        <v>180.4</v>
      </c>
      <c r="E581">
        <v>69.400000000000006</v>
      </c>
      <c r="F581" s="16">
        <f t="shared" si="143"/>
        <v>593.4</v>
      </c>
      <c r="G581">
        <f t="shared" si="144"/>
        <v>343.79999999999995</v>
      </c>
      <c r="H581" s="20">
        <f t="shared" si="145"/>
        <v>72.600349040139633</v>
      </c>
    </row>
    <row r="582" spans="1:9" x14ac:dyDescent="0.25">
      <c r="A582" s="5">
        <f t="shared" si="124"/>
        <v>42908</v>
      </c>
      <c r="B582" s="16">
        <v>380</v>
      </c>
      <c r="C582">
        <v>347.7</v>
      </c>
      <c r="D582">
        <v>216.7</v>
      </c>
      <c r="E582">
        <v>115.4</v>
      </c>
      <c r="F582" s="16">
        <f t="shared" si="143"/>
        <v>596.70000000000005</v>
      </c>
      <c r="G582">
        <f t="shared" si="144"/>
        <v>463.1</v>
      </c>
      <c r="H582" s="20">
        <f t="shared" si="145"/>
        <v>28.849060678039294</v>
      </c>
    </row>
    <row r="583" spans="1:9" x14ac:dyDescent="0.25">
      <c r="A583" s="5">
        <f t="shared" si="124"/>
        <v>42915</v>
      </c>
      <c r="B583">
        <v>460.1</v>
      </c>
      <c r="C583">
        <v>347.7</v>
      </c>
      <c r="D583">
        <v>216.7</v>
      </c>
      <c r="E583">
        <v>115.4</v>
      </c>
      <c r="F583" s="16">
        <f t="shared" si="143"/>
        <v>676.8</v>
      </c>
      <c r="G583">
        <f t="shared" si="144"/>
        <v>463.1</v>
      </c>
      <c r="H583" s="20">
        <f t="shared" si="145"/>
        <v>46.145540919887694</v>
      </c>
    </row>
    <row r="584" spans="1:9" x14ac:dyDescent="0.25">
      <c r="A584" s="5">
        <f t="shared" si="124"/>
        <v>42922</v>
      </c>
      <c r="B584">
        <v>460.1</v>
      </c>
      <c r="C584">
        <v>348.9</v>
      </c>
      <c r="D584">
        <v>216.7</v>
      </c>
      <c r="E584">
        <v>115.4</v>
      </c>
      <c r="F584" s="16">
        <f t="shared" si="143"/>
        <v>676.8</v>
      </c>
      <c r="G584">
        <f t="shared" si="144"/>
        <v>464.29999999999995</v>
      </c>
      <c r="H584" s="20">
        <f t="shared" si="145"/>
        <v>45.767822528537593</v>
      </c>
    </row>
    <row r="585" spans="1:9" x14ac:dyDescent="0.25">
      <c r="A585" s="5">
        <f t="shared" si="124"/>
        <v>42929</v>
      </c>
      <c r="B585">
        <v>492.1</v>
      </c>
      <c r="C585">
        <v>371.8</v>
      </c>
      <c r="D585">
        <v>272.7</v>
      </c>
      <c r="E585">
        <v>115.4</v>
      </c>
      <c r="F585" s="16">
        <f t="shared" si="143"/>
        <v>764.8</v>
      </c>
      <c r="G585">
        <f t="shared" si="144"/>
        <v>487.20000000000005</v>
      </c>
      <c r="H585" s="20">
        <f t="shared" si="145"/>
        <v>56.978653530377656</v>
      </c>
    </row>
    <row r="586" spans="1:9" x14ac:dyDescent="0.25">
      <c r="A586" s="5">
        <f t="shared" si="124"/>
        <v>42936</v>
      </c>
      <c r="B586">
        <v>529.6</v>
      </c>
      <c r="C586">
        <v>419.3</v>
      </c>
      <c r="D586">
        <v>323.3</v>
      </c>
      <c r="E586">
        <v>116.6</v>
      </c>
      <c r="F586" s="16">
        <f t="shared" si="143"/>
        <v>852.90000000000009</v>
      </c>
      <c r="G586">
        <f t="shared" si="144"/>
        <v>535.9</v>
      </c>
      <c r="H586" s="20">
        <f t="shared" si="145"/>
        <v>59.152827019966423</v>
      </c>
    </row>
    <row r="587" spans="1:9" x14ac:dyDescent="0.25">
      <c r="A587" s="5">
        <f t="shared" si="124"/>
        <v>42943</v>
      </c>
      <c r="B587">
        <v>477.9</v>
      </c>
      <c r="C587">
        <v>418.9</v>
      </c>
      <c r="D587">
        <v>375.6</v>
      </c>
      <c r="E587">
        <v>169.2</v>
      </c>
      <c r="F587" s="16">
        <f t="shared" si="143"/>
        <v>853.5</v>
      </c>
      <c r="G587">
        <f t="shared" si="144"/>
        <v>588.09999999999991</v>
      </c>
      <c r="H587" s="20">
        <f t="shared" si="145"/>
        <v>45.128379527291294</v>
      </c>
    </row>
    <row r="588" spans="1:9" x14ac:dyDescent="0.25">
      <c r="A588" s="5">
        <f t="shared" si="124"/>
        <v>42950</v>
      </c>
      <c r="B588">
        <v>547.9</v>
      </c>
      <c r="C588">
        <v>385.2</v>
      </c>
      <c r="D588">
        <v>375.6</v>
      </c>
      <c r="E588">
        <v>204.2</v>
      </c>
      <c r="F588" s="16">
        <f t="shared" si="143"/>
        <v>923.5</v>
      </c>
      <c r="G588">
        <f t="shared" si="144"/>
        <v>589.4</v>
      </c>
      <c r="H588" s="20">
        <f t="shared" si="145"/>
        <v>56.684764166949449</v>
      </c>
    </row>
    <row r="589" spans="1:9" x14ac:dyDescent="0.25">
      <c r="A589" s="5">
        <f t="shared" si="124"/>
        <v>42957</v>
      </c>
      <c r="B589">
        <v>547.20000000000005</v>
      </c>
      <c r="C589">
        <v>357.2</v>
      </c>
      <c r="D589">
        <v>376.3</v>
      </c>
      <c r="E589">
        <v>235</v>
      </c>
      <c r="F589" s="16">
        <f t="shared" si="143"/>
        <v>923.5</v>
      </c>
      <c r="G589">
        <f t="shared" si="144"/>
        <v>592.20000000000005</v>
      </c>
      <c r="H589" s="20">
        <f t="shared" si="145"/>
        <v>55.943937858831475</v>
      </c>
    </row>
    <row r="590" spans="1:9" x14ac:dyDescent="0.25">
      <c r="A590" s="5">
        <f t="shared" ref="A590:A653" si="146">+A589+7</f>
        <v>42964</v>
      </c>
      <c r="B590">
        <v>546.9</v>
      </c>
      <c r="C590">
        <v>352</v>
      </c>
      <c r="D590">
        <v>376.6</v>
      </c>
      <c r="E590">
        <v>252.6</v>
      </c>
      <c r="F590" s="16">
        <f t="shared" si="143"/>
        <v>923.5</v>
      </c>
      <c r="G590">
        <f t="shared" si="144"/>
        <v>604.6</v>
      </c>
      <c r="H590" s="20">
        <f t="shared" si="145"/>
        <v>52.745616936817719</v>
      </c>
    </row>
    <row r="591" spans="1:9" x14ac:dyDescent="0.25">
      <c r="A591" s="5">
        <f t="shared" si="146"/>
        <v>42971</v>
      </c>
      <c r="B591">
        <v>516.9</v>
      </c>
      <c r="C591">
        <v>420</v>
      </c>
      <c r="D591">
        <v>430.9</v>
      </c>
      <c r="E591">
        <v>252.6</v>
      </c>
      <c r="F591" s="16">
        <f t="shared" si="143"/>
        <v>947.8</v>
      </c>
      <c r="G591">
        <f t="shared" si="144"/>
        <v>672.6</v>
      </c>
      <c r="H591" s="20">
        <f t="shared" si="145"/>
        <v>40.915848944394881</v>
      </c>
    </row>
    <row r="592" spans="1:9" x14ac:dyDescent="0.25">
      <c r="A592" s="5">
        <f t="shared" si="146"/>
        <v>42978</v>
      </c>
      <c r="B592">
        <v>559.5</v>
      </c>
      <c r="C592">
        <v>408.7</v>
      </c>
      <c r="D592">
        <v>463.9</v>
      </c>
      <c r="E592">
        <v>264.3</v>
      </c>
      <c r="F592" s="16">
        <f t="shared" si="143"/>
        <v>1023.4</v>
      </c>
      <c r="G592">
        <f t="shared" si="144"/>
        <v>673</v>
      </c>
      <c r="H592" s="20">
        <f t="shared" si="145"/>
        <v>52.065378900445758</v>
      </c>
    </row>
    <row r="593" spans="1:8" x14ac:dyDescent="0.25">
      <c r="A593" s="5">
        <f t="shared" si="146"/>
        <v>42985</v>
      </c>
      <c r="B593">
        <v>559.5</v>
      </c>
      <c r="C593">
        <v>365.8</v>
      </c>
      <c r="D593">
        <v>463.9</v>
      </c>
      <c r="E593">
        <v>307.10000000000002</v>
      </c>
      <c r="F593" s="16">
        <f t="shared" si="143"/>
        <v>1023.4</v>
      </c>
      <c r="G593">
        <f t="shared" si="144"/>
        <v>672.90000000000009</v>
      </c>
      <c r="H593" s="20">
        <f t="shared" si="145"/>
        <v>52.087977411205209</v>
      </c>
    </row>
    <row r="594" spans="1:8" x14ac:dyDescent="0.25">
      <c r="A594" s="5">
        <f t="shared" si="146"/>
        <v>42992</v>
      </c>
      <c r="B594">
        <v>561.6</v>
      </c>
      <c r="C594">
        <v>366.3</v>
      </c>
      <c r="D594">
        <v>464.3</v>
      </c>
      <c r="E594">
        <v>307.10000000000002</v>
      </c>
      <c r="F594" s="16">
        <f t="shared" si="143"/>
        <v>1025.9000000000001</v>
      </c>
      <c r="G594">
        <f t="shared" si="144"/>
        <v>673.40000000000009</v>
      </c>
      <c r="H594" s="20">
        <f t="shared" si="145"/>
        <v>52.34630234630233</v>
      </c>
    </row>
    <row r="595" spans="1:8" x14ac:dyDescent="0.25">
      <c r="A595" s="5">
        <f t="shared" si="146"/>
        <v>42999</v>
      </c>
      <c r="B595">
        <v>563.4</v>
      </c>
      <c r="C595">
        <v>367.5</v>
      </c>
      <c r="D595">
        <v>464.3</v>
      </c>
      <c r="E595">
        <v>359.6</v>
      </c>
      <c r="F595" s="16">
        <f t="shared" si="143"/>
        <v>1027.7</v>
      </c>
      <c r="G595">
        <f t="shared" si="144"/>
        <v>727.1</v>
      </c>
      <c r="H595" s="20">
        <f t="shared" si="145"/>
        <v>41.342318800715169</v>
      </c>
    </row>
    <row r="596" spans="1:8" x14ac:dyDescent="0.25">
      <c r="A596" s="5">
        <f t="shared" si="146"/>
        <v>43006</v>
      </c>
      <c r="B596">
        <v>518.29999999999995</v>
      </c>
      <c r="C596">
        <v>354</v>
      </c>
      <c r="D596">
        <v>513.4</v>
      </c>
      <c r="E596">
        <v>405.9</v>
      </c>
      <c r="F596" s="16">
        <f t="shared" si="143"/>
        <v>1031.6999999999998</v>
      </c>
      <c r="G596">
        <f t="shared" si="144"/>
        <v>759.9</v>
      </c>
      <c r="H596" s="20">
        <f t="shared" si="145"/>
        <v>35.767864192656916</v>
      </c>
    </row>
    <row r="597" spans="1:8" x14ac:dyDescent="0.25">
      <c r="A597" s="5">
        <f t="shared" si="146"/>
        <v>43013</v>
      </c>
      <c r="B597">
        <v>501.3</v>
      </c>
      <c r="C597">
        <v>354</v>
      </c>
      <c r="D597">
        <v>532.1</v>
      </c>
      <c r="E597">
        <v>405.9</v>
      </c>
      <c r="F597" s="16">
        <f t="shared" si="143"/>
        <v>1033.4000000000001</v>
      </c>
      <c r="G597">
        <f t="shared" si="144"/>
        <v>759.9</v>
      </c>
      <c r="H597" s="20">
        <f t="shared" si="145"/>
        <v>35.991577839189382</v>
      </c>
    </row>
    <row r="598" spans="1:8" x14ac:dyDescent="0.25">
      <c r="A598" s="5">
        <f t="shared" si="146"/>
        <v>43020</v>
      </c>
      <c r="B598">
        <v>472.5</v>
      </c>
      <c r="C598">
        <v>433.8</v>
      </c>
      <c r="D598">
        <v>565.9</v>
      </c>
      <c r="E598">
        <v>406.1</v>
      </c>
      <c r="F598" s="16">
        <f t="shared" si="143"/>
        <v>1038.4000000000001</v>
      </c>
      <c r="G598">
        <f t="shared" si="144"/>
        <v>839.90000000000009</v>
      </c>
      <c r="H598" s="20">
        <f t="shared" si="145"/>
        <v>23.633765924514826</v>
      </c>
    </row>
    <row r="599" spans="1:8" x14ac:dyDescent="0.25">
      <c r="A599" s="5">
        <f t="shared" si="146"/>
        <v>43027</v>
      </c>
      <c r="B599">
        <v>473.4</v>
      </c>
      <c r="C599">
        <v>433.4</v>
      </c>
      <c r="D599">
        <v>565.9</v>
      </c>
      <c r="E599">
        <v>406.5</v>
      </c>
      <c r="F599" s="16">
        <f t="shared" si="143"/>
        <v>1039.3</v>
      </c>
      <c r="G599">
        <f t="shared" si="144"/>
        <v>839.9</v>
      </c>
      <c r="H599" s="20">
        <f t="shared" si="145"/>
        <v>23.740921538278357</v>
      </c>
    </row>
    <row r="600" spans="1:8" x14ac:dyDescent="0.25">
      <c r="A600" s="5">
        <f t="shared" si="146"/>
        <v>43034</v>
      </c>
      <c r="B600">
        <v>522.9</v>
      </c>
      <c r="C600">
        <v>434.7</v>
      </c>
      <c r="D600">
        <v>616.6</v>
      </c>
      <c r="E600">
        <v>406.7</v>
      </c>
      <c r="F600" s="16">
        <f t="shared" si="143"/>
        <v>1139.5</v>
      </c>
      <c r="G600">
        <f t="shared" si="144"/>
        <v>841.4</v>
      </c>
      <c r="H600" s="20">
        <f t="shared" si="145"/>
        <v>35.429046826717368</v>
      </c>
    </row>
    <row r="601" spans="1:8" x14ac:dyDescent="0.25">
      <c r="A601" s="5">
        <f t="shared" si="146"/>
        <v>43041</v>
      </c>
      <c r="B601">
        <v>492.3</v>
      </c>
      <c r="C601">
        <v>419.1</v>
      </c>
      <c r="D601">
        <v>649.9</v>
      </c>
      <c r="E601">
        <v>457.5</v>
      </c>
      <c r="F601" s="16">
        <f t="shared" si="143"/>
        <v>1142.2</v>
      </c>
      <c r="G601">
        <f t="shared" si="144"/>
        <v>876.6</v>
      </c>
      <c r="H601" s="20">
        <f t="shared" si="145"/>
        <v>30.298882044261923</v>
      </c>
    </row>
    <row r="602" spans="1:8" x14ac:dyDescent="0.25">
      <c r="A602" s="5">
        <f t="shared" si="146"/>
        <v>43048</v>
      </c>
      <c r="B602">
        <v>565.29999999999995</v>
      </c>
      <c r="C602">
        <v>374.9</v>
      </c>
      <c r="D602">
        <v>649.9</v>
      </c>
      <c r="E602" s="16">
        <v>506</v>
      </c>
      <c r="F602" s="16">
        <f t="shared" si="143"/>
        <v>1215.1999999999998</v>
      </c>
      <c r="G602">
        <f t="shared" si="144"/>
        <v>880.9</v>
      </c>
      <c r="H602" s="20">
        <f t="shared" si="145"/>
        <v>37.949824043591775</v>
      </c>
    </row>
    <row r="603" spans="1:8" x14ac:dyDescent="0.25">
      <c r="A603" s="5">
        <f t="shared" si="146"/>
        <v>43055</v>
      </c>
      <c r="B603">
        <v>565.29999999999995</v>
      </c>
      <c r="C603">
        <v>396.7</v>
      </c>
      <c r="D603">
        <v>649.9</v>
      </c>
      <c r="E603" s="16">
        <v>523</v>
      </c>
      <c r="F603" s="16">
        <f t="shared" si="143"/>
        <v>1215.1999999999998</v>
      </c>
      <c r="G603">
        <f t="shared" si="144"/>
        <v>919.7</v>
      </c>
      <c r="H603" s="20">
        <f t="shared" si="145"/>
        <v>32.130042405132087</v>
      </c>
    </row>
    <row r="604" spans="1:8" x14ac:dyDescent="0.25">
      <c r="A604" s="5">
        <f t="shared" si="146"/>
        <v>43062</v>
      </c>
      <c r="B604">
        <v>565.29999999999995</v>
      </c>
      <c r="C604">
        <v>447.5</v>
      </c>
      <c r="D604">
        <v>649.9</v>
      </c>
      <c r="E604">
        <v>533.9</v>
      </c>
      <c r="F604" s="16">
        <f t="shared" si="143"/>
        <v>1215.1999999999998</v>
      </c>
      <c r="G604">
        <f t="shared" si="144"/>
        <v>981.4</v>
      </c>
      <c r="H604" s="20">
        <f t="shared" si="145"/>
        <v>23.823109843081291</v>
      </c>
    </row>
    <row r="605" spans="1:8" x14ac:dyDescent="0.25">
      <c r="A605" s="5">
        <f t="shared" si="146"/>
        <v>43069</v>
      </c>
      <c r="B605">
        <v>514.70000000000005</v>
      </c>
      <c r="C605">
        <v>442.7</v>
      </c>
      <c r="D605">
        <v>704.1</v>
      </c>
      <c r="E605">
        <v>567.4</v>
      </c>
      <c r="F605" s="16">
        <f t="shared" si="143"/>
        <v>1218.8000000000002</v>
      </c>
      <c r="G605">
        <f t="shared" si="144"/>
        <v>1010.0999999999999</v>
      </c>
      <c r="H605" s="20">
        <f t="shared" si="145"/>
        <v>20.661320661320694</v>
      </c>
    </row>
    <row r="606" spans="1:8" x14ac:dyDescent="0.25">
      <c r="A606" s="5">
        <f t="shared" si="146"/>
        <v>43076</v>
      </c>
      <c r="B606">
        <v>479.2</v>
      </c>
      <c r="C606">
        <v>444.2</v>
      </c>
      <c r="D606">
        <v>744.8</v>
      </c>
      <c r="E606">
        <v>567.6</v>
      </c>
      <c r="F606" s="16">
        <f t="shared" si="143"/>
        <v>1224</v>
      </c>
      <c r="G606">
        <f t="shared" si="144"/>
        <v>1011.8</v>
      </c>
      <c r="H606" s="20">
        <f t="shared" si="145"/>
        <v>20.972524214271605</v>
      </c>
    </row>
    <row r="607" spans="1:8" x14ac:dyDescent="0.25">
      <c r="A607" s="5">
        <f t="shared" si="146"/>
        <v>43083</v>
      </c>
      <c r="B607">
        <v>455.4</v>
      </c>
      <c r="C607">
        <v>413.4</v>
      </c>
      <c r="D607">
        <v>770.9</v>
      </c>
      <c r="E607">
        <v>602.5</v>
      </c>
      <c r="F607" s="16">
        <f t="shared" si="143"/>
        <v>1226.3</v>
      </c>
      <c r="G607">
        <f t="shared" si="144"/>
        <v>1015.9</v>
      </c>
      <c r="H607" s="20">
        <f t="shared" si="145"/>
        <v>20.710699872034645</v>
      </c>
    </row>
    <row r="608" spans="1:8" x14ac:dyDescent="0.25">
      <c r="A608" s="5">
        <f t="shared" si="146"/>
        <v>43090</v>
      </c>
      <c r="B608" s="16">
        <v>481</v>
      </c>
      <c r="C608">
        <v>495.5</v>
      </c>
      <c r="D608">
        <v>824</v>
      </c>
      <c r="E608">
        <v>602.9</v>
      </c>
      <c r="F608" s="16">
        <f t="shared" si="143"/>
        <v>1305</v>
      </c>
      <c r="G608">
        <f t="shared" si="144"/>
        <v>1098.4000000000001</v>
      </c>
      <c r="H608" s="20">
        <f t="shared" si="145"/>
        <v>18.809176984705012</v>
      </c>
    </row>
    <row r="609" spans="1:8" x14ac:dyDescent="0.25">
      <c r="A609" s="5">
        <f t="shared" si="146"/>
        <v>43097</v>
      </c>
      <c r="B609">
        <v>464.8</v>
      </c>
      <c r="C609">
        <v>495.5</v>
      </c>
      <c r="D609">
        <v>841.3</v>
      </c>
      <c r="E609">
        <v>603.79999999999995</v>
      </c>
      <c r="F609" s="16">
        <f t="shared" si="143"/>
        <v>1306.0999999999999</v>
      </c>
      <c r="G609">
        <f t="shared" si="144"/>
        <v>1099.3</v>
      </c>
      <c r="H609" s="20">
        <f t="shared" si="145"/>
        <v>18.811971254434635</v>
      </c>
    </row>
    <row r="610" spans="1:8" x14ac:dyDescent="0.25">
      <c r="A610" s="5">
        <f t="shared" si="146"/>
        <v>43104</v>
      </c>
      <c r="B610">
        <v>470.1</v>
      </c>
      <c r="C610">
        <v>470.5</v>
      </c>
      <c r="D610">
        <v>841.3</v>
      </c>
      <c r="E610">
        <v>629.4</v>
      </c>
      <c r="F610" s="16">
        <f t="shared" si="143"/>
        <v>1311.4</v>
      </c>
      <c r="G610">
        <f t="shared" si="144"/>
        <v>1099.9000000000001</v>
      </c>
      <c r="H610" s="20">
        <f t="shared" si="145"/>
        <v>19.22902082007456</v>
      </c>
    </row>
    <row r="611" spans="1:8" x14ac:dyDescent="0.25">
      <c r="A611" s="5">
        <f t="shared" si="146"/>
        <v>43111</v>
      </c>
      <c r="B611">
        <v>415.1</v>
      </c>
      <c r="C611">
        <v>471.4</v>
      </c>
      <c r="D611">
        <v>896</v>
      </c>
      <c r="E611">
        <v>629.6</v>
      </c>
      <c r="F611" s="16">
        <f t="shared" si="143"/>
        <v>1311.1</v>
      </c>
      <c r="G611">
        <f t="shared" si="144"/>
        <v>1101</v>
      </c>
      <c r="H611" s="20">
        <f t="shared" si="145"/>
        <v>19.082652134423238</v>
      </c>
    </row>
    <row r="612" spans="1:8" x14ac:dyDescent="0.25">
      <c r="A612" s="5">
        <f t="shared" si="146"/>
        <v>43118</v>
      </c>
      <c r="B612">
        <v>350.2</v>
      </c>
      <c r="C612">
        <v>431</v>
      </c>
      <c r="D612">
        <v>965.9</v>
      </c>
      <c r="E612">
        <v>686.5</v>
      </c>
      <c r="F612" s="16">
        <f t="shared" si="143"/>
        <v>1316.1</v>
      </c>
      <c r="G612">
        <f t="shared" si="144"/>
        <v>1117.5</v>
      </c>
      <c r="H612" s="20">
        <f t="shared" si="145"/>
        <v>17.771812080536908</v>
      </c>
    </row>
    <row r="613" spans="1:8" x14ac:dyDescent="0.25">
      <c r="A613" s="5">
        <f t="shared" si="146"/>
        <v>43125</v>
      </c>
      <c r="B613">
        <v>350.2</v>
      </c>
      <c r="C613">
        <v>419.8</v>
      </c>
      <c r="D613">
        <v>965.9</v>
      </c>
      <c r="E613">
        <v>697.9</v>
      </c>
      <c r="F613" s="16">
        <f t="shared" si="143"/>
        <v>1316.1</v>
      </c>
      <c r="G613">
        <f t="shared" si="144"/>
        <v>1117.7</v>
      </c>
      <c r="H613" s="20">
        <f t="shared" si="145"/>
        <v>17.750738122930997</v>
      </c>
    </row>
    <row r="614" spans="1:8" x14ac:dyDescent="0.25">
      <c r="A614" s="5">
        <f t="shared" si="146"/>
        <v>43132</v>
      </c>
      <c r="B614">
        <v>429.3</v>
      </c>
      <c r="C614">
        <v>405.5</v>
      </c>
      <c r="D614">
        <v>966.2</v>
      </c>
      <c r="E614">
        <v>713.7</v>
      </c>
      <c r="F614" s="16">
        <f t="shared" si="143"/>
        <v>1395.5</v>
      </c>
      <c r="G614">
        <f t="shared" si="144"/>
        <v>1119.2</v>
      </c>
      <c r="H614" s="20">
        <f t="shared" si="145"/>
        <v>24.687276626161548</v>
      </c>
    </row>
    <row r="615" spans="1:8" x14ac:dyDescent="0.25">
      <c r="A615" s="5">
        <f t="shared" si="146"/>
        <v>43139</v>
      </c>
      <c r="B615">
        <v>299.8</v>
      </c>
      <c r="C615" s="16">
        <v>405</v>
      </c>
      <c r="D615">
        <v>1014.5</v>
      </c>
      <c r="E615">
        <v>775.9</v>
      </c>
      <c r="F615" s="16">
        <f t="shared" si="143"/>
        <v>1314.3</v>
      </c>
      <c r="G615">
        <f t="shared" si="144"/>
        <v>1180.9000000000001</v>
      </c>
      <c r="H615" s="20">
        <f t="shared" si="145"/>
        <v>11.296468794986868</v>
      </c>
    </row>
    <row r="616" spans="1:8" x14ac:dyDescent="0.25">
      <c r="A616" s="5">
        <f t="shared" si="146"/>
        <v>43146</v>
      </c>
      <c r="B616">
        <v>267.3</v>
      </c>
      <c r="C616">
        <v>341</v>
      </c>
      <c r="D616">
        <v>1045.9000000000001</v>
      </c>
      <c r="E616">
        <v>848.9</v>
      </c>
      <c r="F616" s="16">
        <f t="shared" si="143"/>
        <v>1313.2</v>
      </c>
      <c r="G616">
        <f t="shared" si="144"/>
        <v>1189.9000000000001</v>
      </c>
      <c r="H616" s="20">
        <f t="shared" si="145"/>
        <v>10.362215312211109</v>
      </c>
    </row>
    <row r="617" spans="1:8" x14ac:dyDescent="0.25">
      <c r="A617" s="5">
        <f t="shared" si="146"/>
        <v>43153</v>
      </c>
      <c r="B617">
        <v>252.7</v>
      </c>
      <c r="C617">
        <v>341</v>
      </c>
      <c r="D617">
        <v>1061</v>
      </c>
      <c r="E617">
        <v>848.9</v>
      </c>
      <c r="F617" s="16">
        <f t="shared" si="143"/>
        <v>1313.7</v>
      </c>
      <c r="G617">
        <f t="shared" si="144"/>
        <v>1189.9000000000001</v>
      </c>
      <c r="H617" s="20">
        <f t="shared" si="145"/>
        <v>10.404235650054616</v>
      </c>
    </row>
    <row r="618" spans="1:8" x14ac:dyDescent="0.25">
      <c r="A618" s="5">
        <f t="shared" si="146"/>
        <v>43160</v>
      </c>
      <c r="B618">
        <v>251.8</v>
      </c>
      <c r="C618">
        <v>312</v>
      </c>
      <c r="D618">
        <v>1133.4000000000001</v>
      </c>
      <c r="E618">
        <v>881.7</v>
      </c>
      <c r="F618" s="16">
        <f t="shared" si="143"/>
        <v>1385.2</v>
      </c>
      <c r="G618">
        <f t="shared" si="144"/>
        <v>1193.7</v>
      </c>
      <c r="H618" s="20">
        <f t="shared" si="145"/>
        <v>16.042556756303927</v>
      </c>
    </row>
    <row r="619" spans="1:8" x14ac:dyDescent="0.25">
      <c r="A619" s="5">
        <f t="shared" si="146"/>
        <v>43167</v>
      </c>
      <c r="B619">
        <v>267.2</v>
      </c>
      <c r="C619">
        <v>279.10000000000002</v>
      </c>
      <c r="D619">
        <v>1133.4000000000001</v>
      </c>
      <c r="E619">
        <v>904.5</v>
      </c>
      <c r="F619" s="16">
        <f t="shared" si="143"/>
        <v>1400.6000000000001</v>
      </c>
      <c r="G619">
        <f t="shared" si="144"/>
        <v>1183.5999999999999</v>
      </c>
      <c r="H619" s="20">
        <f t="shared" si="145"/>
        <v>18.333896586684716</v>
      </c>
    </row>
    <row r="620" spans="1:8" x14ac:dyDescent="0.25">
      <c r="A620" s="5">
        <f t="shared" si="146"/>
        <v>43174</v>
      </c>
      <c r="B620">
        <v>200.9</v>
      </c>
      <c r="C620">
        <v>242.1</v>
      </c>
      <c r="D620">
        <v>1205.8</v>
      </c>
      <c r="E620">
        <v>943.9</v>
      </c>
      <c r="F620" s="16">
        <f t="shared" si="143"/>
        <v>1406.7</v>
      </c>
      <c r="G620">
        <f t="shared" si="144"/>
        <v>1186</v>
      </c>
      <c r="H620" s="20">
        <f t="shared" si="145"/>
        <v>18.608768971332211</v>
      </c>
    </row>
    <row r="621" spans="1:8" x14ac:dyDescent="0.25">
      <c r="A621" s="5">
        <f t="shared" si="146"/>
        <v>43181</v>
      </c>
      <c r="B621">
        <v>213.3</v>
      </c>
      <c r="C621">
        <v>241.6</v>
      </c>
      <c r="D621">
        <v>1205.8</v>
      </c>
      <c r="E621">
        <v>944.3</v>
      </c>
      <c r="F621" s="16">
        <f t="shared" si="143"/>
        <v>1419.1</v>
      </c>
      <c r="G621">
        <f t="shared" si="144"/>
        <v>1185.8999999999999</v>
      </c>
      <c r="H621" s="20">
        <f t="shared" si="145"/>
        <v>19.664389914832615</v>
      </c>
    </row>
    <row r="622" spans="1:8" x14ac:dyDescent="0.25">
      <c r="A622" s="5">
        <f t="shared" si="146"/>
        <v>43188</v>
      </c>
      <c r="B622">
        <v>213.7</v>
      </c>
      <c r="C622">
        <v>306.2</v>
      </c>
      <c r="D622">
        <v>1205.8</v>
      </c>
      <c r="E622">
        <v>944.7</v>
      </c>
      <c r="F622" s="16">
        <f t="shared" si="143"/>
        <v>1419.5</v>
      </c>
      <c r="G622">
        <f t="shared" si="144"/>
        <v>1250.9000000000001</v>
      </c>
      <c r="H622" s="20">
        <f t="shared" si="145"/>
        <v>13.478295627148441</v>
      </c>
    </row>
    <row r="623" spans="1:8" x14ac:dyDescent="0.25">
      <c r="A623" s="5">
        <f t="shared" si="146"/>
        <v>43195</v>
      </c>
      <c r="B623">
        <v>198.9</v>
      </c>
      <c r="C623">
        <v>306</v>
      </c>
      <c r="D623">
        <v>1222</v>
      </c>
      <c r="E623">
        <v>975</v>
      </c>
      <c r="F623" s="16">
        <f t="shared" si="143"/>
        <v>1420.9</v>
      </c>
      <c r="G623">
        <f t="shared" si="144"/>
        <v>1281</v>
      </c>
      <c r="H623" s="20">
        <f t="shared" si="145"/>
        <v>10.92115534738487</v>
      </c>
    </row>
    <row r="624" spans="1:8" x14ac:dyDescent="0.25">
      <c r="A624" s="5">
        <f t="shared" si="146"/>
        <v>43202</v>
      </c>
      <c r="B624">
        <v>187.6</v>
      </c>
      <c r="C624">
        <v>320</v>
      </c>
      <c r="D624">
        <v>1233.5</v>
      </c>
      <c r="E624">
        <v>1030.4000000000001</v>
      </c>
      <c r="F624" s="16">
        <f t="shared" si="143"/>
        <v>1421.1</v>
      </c>
      <c r="G624">
        <f t="shared" si="144"/>
        <v>1350.4</v>
      </c>
      <c r="H624" s="20">
        <f t="shared" si="145"/>
        <v>5.2354857819905121</v>
      </c>
    </row>
    <row r="625" spans="1:9" x14ac:dyDescent="0.25">
      <c r="A625" s="5">
        <f t="shared" si="146"/>
        <v>43209</v>
      </c>
      <c r="B625">
        <v>145.80000000000001</v>
      </c>
      <c r="C625">
        <v>323.10000000000002</v>
      </c>
      <c r="D625">
        <v>1289</v>
      </c>
      <c r="E625">
        <v>1065.8</v>
      </c>
      <c r="F625" s="16">
        <f t="shared" si="143"/>
        <v>1434.8</v>
      </c>
      <c r="G625">
        <f t="shared" si="144"/>
        <v>1388.9</v>
      </c>
      <c r="H625" s="20">
        <f t="shared" si="145"/>
        <v>3.3047735618114915</v>
      </c>
    </row>
    <row r="626" spans="1:9" x14ac:dyDescent="0.25">
      <c r="A626" s="5">
        <f t="shared" si="146"/>
        <v>43216</v>
      </c>
      <c r="B626">
        <v>195.9</v>
      </c>
      <c r="C626">
        <v>323</v>
      </c>
      <c r="D626">
        <v>1289</v>
      </c>
      <c r="E626">
        <v>1065.9000000000001</v>
      </c>
      <c r="F626" s="16">
        <f t="shared" si="143"/>
        <v>1484.9</v>
      </c>
      <c r="G626">
        <f t="shared" si="144"/>
        <v>1388.9</v>
      </c>
      <c r="H626" s="20">
        <f t="shared" si="145"/>
        <v>6.9119447044423632</v>
      </c>
    </row>
    <row r="627" spans="1:9" x14ac:dyDescent="0.25">
      <c r="A627" s="5">
        <f t="shared" si="146"/>
        <v>43223</v>
      </c>
      <c r="B627">
        <v>195.5</v>
      </c>
      <c r="C627">
        <v>293</v>
      </c>
      <c r="D627">
        <v>1289.4000000000001</v>
      </c>
      <c r="E627">
        <v>1095.3</v>
      </c>
      <c r="F627" s="16">
        <f t="shared" ref="F627:F647" si="147">+B627+D627</f>
        <v>1484.9</v>
      </c>
      <c r="G627">
        <f t="shared" ref="G627:G647" si="148">+C627+E627</f>
        <v>1388.3</v>
      </c>
      <c r="H627" s="20">
        <f t="shared" ref="H627:H647" si="149">+(F627/G627-1)*100</f>
        <v>6.9581502557084285</v>
      </c>
      <c r="I627">
        <v>224</v>
      </c>
    </row>
    <row r="628" spans="1:9" x14ac:dyDescent="0.25">
      <c r="A628" s="5">
        <f t="shared" si="146"/>
        <v>43230</v>
      </c>
      <c r="B628" s="16">
        <v>153</v>
      </c>
      <c r="C628">
        <v>270.60000000000002</v>
      </c>
      <c r="D628">
        <v>1309.4000000000001</v>
      </c>
      <c r="E628">
        <v>1121.2</v>
      </c>
      <c r="F628" s="16">
        <f t="shared" si="147"/>
        <v>1462.4</v>
      </c>
      <c r="G628">
        <f t="shared" si="148"/>
        <v>1391.8000000000002</v>
      </c>
      <c r="H628" s="20">
        <f t="shared" si="149"/>
        <v>5.0725678976864419</v>
      </c>
      <c r="I628">
        <v>248.8</v>
      </c>
    </row>
    <row r="629" spans="1:9" x14ac:dyDescent="0.25">
      <c r="A629" s="5">
        <f t="shared" si="146"/>
        <v>43237</v>
      </c>
      <c r="B629">
        <v>144.9</v>
      </c>
      <c r="C629">
        <v>197.1</v>
      </c>
      <c r="D629">
        <v>1392.7</v>
      </c>
      <c r="E629">
        <v>1200.5</v>
      </c>
      <c r="F629" s="16">
        <f t="shared" si="147"/>
        <v>1537.6000000000001</v>
      </c>
      <c r="G629">
        <f t="shared" si="148"/>
        <v>1397.6</v>
      </c>
      <c r="H629" s="20">
        <f t="shared" si="149"/>
        <v>10.017172295363498</v>
      </c>
      <c r="I629">
        <v>280.5</v>
      </c>
    </row>
    <row r="630" spans="1:9" x14ac:dyDescent="0.25">
      <c r="A630" s="5">
        <f t="shared" si="146"/>
        <v>43244</v>
      </c>
      <c r="B630" s="16">
        <v>182</v>
      </c>
      <c r="C630">
        <v>167.1</v>
      </c>
      <c r="D630">
        <v>1420.4</v>
      </c>
      <c r="E630">
        <v>1261.4000000000001</v>
      </c>
      <c r="F630" s="16">
        <f t="shared" si="147"/>
        <v>1602.4</v>
      </c>
      <c r="G630">
        <f t="shared" si="148"/>
        <v>1428.5</v>
      </c>
      <c r="H630" s="20">
        <f t="shared" si="149"/>
        <v>12.173608680434022</v>
      </c>
      <c r="I630">
        <v>281.10000000000002</v>
      </c>
    </row>
    <row r="631" spans="1:9" x14ac:dyDescent="0.25">
      <c r="A631" s="5">
        <f t="shared" si="146"/>
        <v>43251</v>
      </c>
      <c r="B631">
        <v>182.1</v>
      </c>
      <c r="C631">
        <v>153.9</v>
      </c>
      <c r="D631">
        <v>1420.4</v>
      </c>
      <c r="E631">
        <v>1275.5</v>
      </c>
      <c r="F631" s="16">
        <f t="shared" si="147"/>
        <v>1602.5</v>
      </c>
      <c r="G631">
        <f t="shared" si="148"/>
        <v>1429.4</v>
      </c>
      <c r="H631" s="20">
        <f t="shared" si="149"/>
        <v>12.109976213795992</v>
      </c>
      <c r="I631">
        <v>463.1</v>
      </c>
    </row>
    <row r="632" spans="1:9" x14ac:dyDescent="0.25">
      <c r="A632" s="5">
        <f t="shared" si="146"/>
        <v>43258</v>
      </c>
      <c r="B632">
        <v>438.5</v>
      </c>
      <c r="C632">
        <v>530.1</v>
      </c>
      <c r="D632">
        <v>24.3</v>
      </c>
      <c r="E632">
        <v>60.5</v>
      </c>
      <c r="F632" s="16">
        <f t="shared" si="147"/>
        <v>462.8</v>
      </c>
      <c r="G632">
        <f t="shared" si="148"/>
        <v>590.6</v>
      </c>
      <c r="H632" s="20">
        <f t="shared" si="149"/>
        <v>-21.639011175076195</v>
      </c>
    </row>
    <row r="633" spans="1:9" x14ac:dyDescent="0.25">
      <c r="A633" s="5">
        <f t="shared" si="146"/>
        <v>43265</v>
      </c>
      <c r="B633">
        <v>386.8</v>
      </c>
      <c r="C633">
        <v>413</v>
      </c>
      <c r="D633">
        <v>80.400000000000006</v>
      </c>
      <c r="E633">
        <v>180.4</v>
      </c>
      <c r="F633" s="16">
        <f t="shared" si="147"/>
        <v>467.20000000000005</v>
      </c>
      <c r="G633">
        <f t="shared" si="148"/>
        <v>593.4</v>
      </c>
      <c r="H633" s="20">
        <f t="shared" si="149"/>
        <v>-21.267273340074134</v>
      </c>
    </row>
    <row r="634" spans="1:9" x14ac:dyDescent="0.25">
      <c r="A634" s="5">
        <f t="shared" si="146"/>
        <v>43272</v>
      </c>
      <c r="B634" s="16">
        <v>440</v>
      </c>
      <c r="C634" s="16">
        <v>380</v>
      </c>
      <c r="D634" s="16">
        <v>112</v>
      </c>
      <c r="E634">
        <v>216.7</v>
      </c>
      <c r="F634" s="16">
        <f t="shared" si="147"/>
        <v>552</v>
      </c>
      <c r="G634">
        <f t="shared" si="148"/>
        <v>596.70000000000005</v>
      </c>
      <c r="H634" s="20">
        <f t="shared" si="149"/>
        <v>-7.4912016088486748</v>
      </c>
    </row>
    <row r="635" spans="1:9" x14ac:dyDescent="0.25">
      <c r="A635" s="5">
        <f t="shared" si="146"/>
        <v>43279</v>
      </c>
      <c r="B635">
        <v>405.9</v>
      </c>
      <c r="C635">
        <v>460.1</v>
      </c>
      <c r="D635">
        <v>175</v>
      </c>
      <c r="E635">
        <v>216.7</v>
      </c>
      <c r="F635" s="16">
        <f t="shared" si="147"/>
        <v>580.9</v>
      </c>
      <c r="G635">
        <f t="shared" si="148"/>
        <v>676.8</v>
      </c>
      <c r="H635" s="20">
        <f t="shared" si="149"/>
        <v>-14.169621749408979</v>
      </c>
    </row>
    <row r="636" spans="1:9" x14ac:dyDescent="0.25">
      <c r="A636" s="5">
        <f t="shared" si="146"/>
        <v>43286</v>
      </c>
      <c r="B636">
        <v>406.4</v>
      </c>
      <c r="C636">
        <v>460.1</v>
      </c>
      <c r="D636">
        <v>175.5</v>
      </c>
      <c r="E636">
        <v>216.7</v>
      </c>
      <c r="F636" s="16">
        <f t="shared" si="147"/>
        <v>581.9</v>
      </c>
      <c r="G636">
        <f t="shared" si="148"/>
        <v>676.8</v>
      </c>
      <c r="H636" s="20">
        <f t="shared" si="149"/>
        <v>-14.021867612293137</v>
      </c>
    </row>
    <row r="637" spans="1:9" x14ac:dyDescent="0.25">
      <c r="A637" s="5">
        <f t="shared" si="146"/>
        <v>43293</v>
      </c>
      <c r="B637">
        <v>355.3</v>
      </c>
      <c r="C637">
        <v>492.1</v>
      </c>
      <c r="D637">
        <v>231.6</v>
      </c>
      <c r="E637">
        <v>272.7</v>
      </c>
      <c r="F637" s="16">
        <f t="shared" si="147"/>
        <v>586.9</v>
      </c>
      <c r="G637">
        <f t="shared" si="148"/>
        <v>764.8</v>
      </c>
      <c r="H637" s="20">
        <f t="shared" si="149"/>
        <v>-23.260983263598323</v>
      </c>
    </row>
    <row r="638" spans="1:9" x14ac:dyDescent="0.25">
      <c r="A638" s="5">
        <f t="shared" si="146"/>
        <v>43300</v>
      </c>
      <c r="B638">
        <v>375.5</v>
      </c>
      <c r="C638">
        <v>529.6</v>
      </c>
      <c r="D638">
        <v>291.89999999999998</v>
      </c>
      <c r="E638">
        <v>323.3</v>
      </c>
      <c r="F638" s="16">
        <f t="shared" si="147"/>
        <v>667.4</v>
      </c>
      <c r="G638">
        <f t="shared" si="148"/>
        <v>852.90000000000009</v>
      </c>
      <c r="H638" s="20">
        <f t="shared" si="149"/>
        <v>-21.749325829522814</v>
      </c>
    </row>
    <row r="639" spans="1:9" x14ac:dyDescent="0.25">
      <c r="A639" s="5">
        <f t="shared" si="146"/>
        <v>43307</v>
      </c>
      <c r="B639">
        <v>375.5</v>
      </c>
      <c r="C639">
        <v>477.9</v>
      </c>
      <c r="D639">
        <v>291.89999999999998</v>
      </c>
      <c r="E639">
        <v>375.6</v>
      </c>
      <c r="F639" s="16">
        <f t="shared" si="147"/>
        <v>667.4</v>
      </c>
      <c r="G639">
        <f t="shared" si="148"/>
        <v>853.5</v>
      </c>
      <c r="H639" s="20">
        <f t="shared" si="149"/>
        <v>-21.804335090802585</v>
      </c>
    </row>
    <row r="640" spans="1:9" x14ac:dyDescent="0.25">
      <c r="A640" s="5">
        <f t="shared" si="146"/>
        <v>43314</v>
      </c>
      <c r="B640">
        <v>375.6</v>
      </c>
      <c r="C640">
        <v>547.9</v>
      </c>
      <c r="D640">
        <v>291.89999999999998</v>
      </c>
      <c r="E640">
        <v>375.6</v>
      </c>
      <c r="F640" s="16">
        <f t="shared" si="147"/>
        <v>667.5</v>
      </c>
      <c r="G640">
        <f t="shared" si="148"/>
        <v>923.5</v>
      </c>
      <c r="H640" s="20">
        <f t="shared" si="149"/>
        <v>-27.720628045479156</v>
      </c>
    </row>
    <row r="641" spans="1:8" x14ac:dyDescent="0.25">
      <c r="A641" s="5">
        <f t="shared" si="146"/>
        <v>43321</v>
      </c>
      <c r="B641">
        <v>324.89999999999998</v>
      </c>
      <c r="C641">
        <v>547.20000000000005</v>
      </c>
      <c r="D641">
        <v>347.1</v>
      </c>
      <c r="E641">
        <v>376.3</v>
      </c>
      <c r="F641" s="16">
        <f t="shared" si="147"/>
        <v>672</v>
      </c>
      <c r="G641">
        <f t="shared" si="148"/>
        <v>923.5</v>
      </c>
      <c r="H641" s="20">
        <f t="shared" si="149"/>
        <v>-27.233351380617222</v>
      </c>
    </row>
    <row r="642" spans="1:8" x14ac:dyDescent="0.25">
      <c r="A642" s="5">
        <f t="shared" si="146"/>
        <v>43328</v>
      </c>
      <c r="B642">
        <v>314.5</v>
      </c>
      <c r="C642">
        <v>546.9</v>
      </c>
      <c r="D642">
        <v>358.9</v>
      </c>
      <c r="E642">
        <v>376.6</v>
      </c>
      <c r="F642" s="16">
        <f t="shared" si="147"/>
        <v>673.4</v>
      </c>
      <c r="G642">
        <f t="shared" si="148"/>
        <v>923.5</v>
      </c>
      <c r="H642" s="20">
        <f t="shared" si="149"/>
        <v>-27.081754195993501</v>
      </c>
    </row>
    <row r="643" spans="1:8" x14ac:dyDescent="0.25">
      <c r="A643" s="5">
        <f t="shared" si="146"/>
        <v>43335</v>
      </c>
      <c r="B643">
        <v>273.10000000000002</v>
      </c>
      <c r="C643">
        <v>516.9</v>
      </c>
      <c r="D643">
        <v>403.8</v>
      </c>
      <c r="E643">
        <v>430.9</v>
      </c>
      <c r="F643" s="16">
        <f t="shared" si="147"/>
        <v>676.90000000000009</v>
      </c>
      <c r="G643">
        <f t="shared" si="148"/>
        <v>947.8</v>
      </c>
      <c r="H643" s="20">
        <f t="shared" si="149"/>
        <v>-28.581979320531747</v>
      </c>
    </row>
    <row r="644" spans="1:8" x14ac:dyDescent="0.25">
      <c r="A644" s="5">
        <f t="shared" si="146"/>
        <v>43342</v>
      </c>
      <c r="B644">
        <v>362.8</v>
      </c>
      <c r="C644">
        <v>559.5</v>
      </c>
      <c r="D644">
        <v>438.1</v>
      </c>
      <c r="E644">
        <v>463.9</v>
      </c>
      <c r="F644" s="16">
        <f t="shared" si="147"/>
        <v>800.90000000000009</v>
      </c>
      <c r="G644">
        <f t="shared" si="148"/>
        <v>1023.4</v>
      </c>
      <c r="H644" s="20">
        <f t="shared" si="149"/>
        <v>-21.741254641391428</v>
      </c>
    </row>
    <row r="645" spans="1:8" x14ac:dyDescent="0.25">
      <c r="A645" s="5">
        <f t="shared" si="146"/>
        <v>43349</v>
      </c>
      <c r="B645">
        <v>364.3</v>
      </c>
      <c r="C645">
        <v>559.5</v>
      </c>
      <c r="D645">
        <v>438.1</v>
      </c>
      <c r="E645">
        <v>463.9</v>
      </c>
      <c r="F645" s="16">
        <f t="shared" si="147"/>
        <v>802.40000000000009</v>
      </c>
      <c r="G645">
        <f t="shared" si="148"/>
        <v>1023.4</v>
      </c>
      <c r="H645" s="20">
        <f t="shared" si="149"/>
        <v>-21.594684385382045</v>
      </c>
    </row>
    <row r="646" spans="1:8" x14ac:dyDescent="0.25">
      <c r="A646" s="5">
        <f t="shared" si="146"/>
        <v>43356</v>
      </c>
      <c r="B646">
        <v>412.9</v>
      </c>
      <c r="C646">
        <v>561.6</v>
      </c>
      <c r="D646">
        <v>438.1</v>
      </c>
      <c r="E646">
        <v>464.3</v>
      </c>
      <c r="F646" s="16">
        <f t="shared" si="147"/>
        <v>851</v>
      </c>
      <c r="G646">
        <f t="shared" si="148"/>
        <v>1025.9000000000001</v>
      </c>
      <c r="H646" s="20">
        <f t="shared" si="149"/>
        <v>-17.048445267569946</v>
      </c>
    </row>
    <row r="647" spans="1:8" x14ac:dyDescent="0.25">
      <c r="A647" s="5">
        <f t="shared" si="146"/>
        <v>43363</v>
      </c>
      <c r="B647">
        <v>383.1</v>
      </c>
      <c r="C647">
        <v>563.4</v>
      </c>
      <c r="D647">
        <v>465.8</v>
      </c>
      <c r="E647">
        <v>464.3</v>
      </c>
      <c r="F647" s="16">
        <f t="shared" si="147"/>
        <v>848.90000000000009</v>
      </c>
      <c r="G647">
        <f t="shared" si="148"/>
        <v>1027.7</v>
      </c>
      <c r="H647" s="20">
        <f t="shared" si="149"/>
        <v>-17.398073367714307</v>
      </c>
    </row>
    <row r="648" spans="1:8" x14ac:dyDescent="0.25">
      <c r="A648" s="5">
        <f t="shared" si="146"/>
        <v>43370</v>
      </c>
      <c r="B648">
        <v>382.6</v>
      </c>
      <c r="C648">
        <v>518.29999999999995</v>
      </c>
      <c r="D648">
        <v>466.8</v>
      </c>
      <c r="E648">
        <v>513.4</v>
      </c>
      <c r="F648" s="16">
        <f t="shared" ref="F648:G652" si="150">+B648+D648</f>
        <v>849.40000000000009</v>
      </c>
      <c r="G648">
        <f t="shared" si="150"/>
        <v>1031.6999999999998</v>
      </c>
      <c r="H648" s="20">
        <f>+(F648/G648-1)*100</f>
        <v>-17.669865270912066</v>
      </c>
    </row>
    <row r="649" spans="1:8" x14ac:dyDescent="0.25">
      <c r="A649" s="5">
        <f t="shared" si="146"/>
        <v>43377</v>
      </c>
      <c r="B649">
        <v>340.6</v>
      </c>
      <c r="C649">
        <v>501.3</v>
      </c>
      <c r="D649">
        <v>512.9</v>
      </c>
      <c r="E649">
        <v>532.1</v>
      </c>
      <c r="F649" s="16">
        <f t="shared" si="150"/>
        <v>853.5</v>
      </c>
      <c r="G649">
        <f t="shared" si="150"/>
        <v>1033.4000000000001</v>
      </c>
      <c r="H649" s="20">
        <f>+(F649/G649-1)*100</f>
        <v>-17.408554286820209</v>
      </c>
    </row>
    <row r="650" spans="1:8" x14ac:dyDescent="0.25">
      <c r="A650" s="5">
        <f t="shared" si="146"/>
        <v>43384</v>
      </c>
      <c r="B650">
        <v>338.7</v>
      </c>
      <c r="C650">
        <v>472.5</v>
      </c>
      <c r="D650">
        <v>513.29999999999995</v>
      </c>
      <c r="E650">
        <v>565.9</v>
      </c>
      <c r="F650" s="16">
        <f t="shared" si="150"/>
        <v>852</v>
      </c>
      <c r="G650">
        <f t="shared" si="150"/>
        <v>1038.4000000000001</v>
      </c>
      <c r="H650" s="20">
        <f>+(F650/G650-1)*100</f>
        <v>-17.950693374422201</v>
      </c>
    </row>
    <row r="651" spans="1:8" x14ac:dyDescent="0.25">
      <c r="A651" s="5">
        <f t="shared" si="146"/>
        <v>43391</v>
      </c>
      <c r="B651">
        <v>340.2</v>
      </c>
      <c r="C651">
        <v>473.4</v>
      </c>
      <c r="D651">
        <v>513.29999999999995</v>
      </c>
      <c r="E651">
        <v>565.9</v>
      </c>
      <c r="F651" s="16">
        <f t="shared" si="150"/>
        <v>853.5</v>
      </c>
      <c r="G651">
        <f t="shared" si="150"/>
        <v>1039.3</v>
      </c>
      <c r="H651" s="20">
        <f>+(F651/G651-1)*100</f>
        <v>-17.877417492543056</v>
      </c>
    </row>
    <row r="652" spans="1:8" x14ac:dyDescent="0.25">
      <c r="A652" s="5">
        <f t="shared" si="146"/>
        <v>43398</v>
      </c>
      <c r="B652">
        <v>288.60000000000002</v>
      </c>
      <c r="C652">
        <v>522.9</v>
      </c>
      <c r="D652">
        <v>566.20000000000005</v>
      </c>
      <c r="E652">
        <v>616.6</v>
      </c>
      <c r="F652" s="16">
        <f t="shared" si="150"/>
        <v>854.80000000000007</v>
      </c>
      <c r="G652">
        <f t="shared" si="150"/>
        <v>1139.5</v>
      </c>
      <c r="H652" s="20">
        <f>+(F652/G652-1)*100</f>
        <v>-24.984642387011846</v>
      </c>
    </row>
    <row r="653" spans="1:8" x14ac:dyDescent="0.25">
      <c r="A653" s="5">
        <f t="shared" si="146"/>
        <v>43405</v>
      </c>
      <c r="B653">
        <v>336.8</v>
      </c>
      <c r="C653">
        <v>492.3</v>
      </c>
      <c r="D653">
        <v>595.20000000000005</v>
      </c>
      <c r="E653">
        <v>649.9</v>
      </c>
      <c r="F653" s="16">
        <f t="shared" ref="F653:F662" si="151">+B653+D653</f>
        <v>932</v>
      </c>
      <c r="G653">
        <f t="shared" ref="G653:G662" si="152">+C653+E653</f>
        <v>1142.2</v>
      </c>
      <c r="H653" s="20">
        <f t="shared" ref="H653:H662" si="153">+(F653/G653-1)*100</f>
        <v>-18.403081772018915</v>
      </c>
    </row>
    <row r="654" spans="1:8" x14ac:dyDescent="0.25">
      <c r="A654" s="5">
        <f t="shared" ref="A654:A717" si="154">+A653+7</f>
        <v>43412</v>
      </c>
      <c r="B654">
        <v>388.9</v>
      </c>
      <c r="C654">
        <v>565.29999999999995</v>
      </c>
      <c r="D654">
        <v>595.20000000000005</v>
      </c>
      <c r="E654">
        <v>649.9</v>
      </c>
      <c r="F654" s="16">
        <f t="shared" si="151"/>
        <v>984.1</v>
      </c>
      <c r="G654">
        <f t="shared" si="152"/>
        <v>1215.1999999999998</v>
      </c>
      <c r="H654" s="20">
        <f t="shared" si="153"/>
        <v>-19.017445687952584</v>
      </c>
    </row>
    <row r="655" spans="1:8" x14ac:dyDescent="0.25">
      <c r="A655" s="5">
        <f t="shared" si="154"/>
        <v>43419</v>
      </c>
      <c r="B655">
        <v>396.4</v>
      </c>
      <c r="C655">
        <v>565.29999999999995</v>
      </c>
      <c r="D655">
        <v>595.20000000000005</v>
      </c>
      <c r="E655">
        <v>649.9</v>
      </c>
      <c r="F655" s="16">
        <f t="shared" si="151"/>
        <v>991.6</v>
      </c>
      <c r="G655">
        <f t="shared" si="152"/>
        <v>1215.1999999999998</v>
      </c>
      <c r="H655" s="20">
        <f t="shared" si="153"/>
        <v>-18.400263331138888</v>
      </c>
    </row>
    <row r="656" spans="1:8" x14ac:dyDescent="0.25">
      <c r="A656" s="5">
        <f t="shared" si="154"/>
        <v>43426</v>
      </c>
      <c r="B656">
        <v>340.9</v>
      </c>
      <c r="C656">
        <v>565.29999999999995</v>
      </c>
      <c r="D656">
        <v>670.8</v>
      </c>
      <c r="E656">
        <v>649.9</v>
      </c>
      <c r="F656" s="16">
        <f t="shared" si="151"/>
        <v>1011.6999999999999</v>
      </c>
      <c r="G656">
        <f t="shared" si="152"/>
        <v>1215.1999999999998</v>
      </c>
      <c r="H656" s="20">
        <f t="shared" si="153"/>
        <v>-16.746214614878209</v>
      </c>
    </row>
    <row r="657" spans="1:8" x14ac:dyDescent="0.25">
      <c r="A657" s="5">
        <f t="shared" si="154"/>
        <v>43433</v>
      </c>
      <c r="B657">
        <v>410.7</v>
      </c>
      <c r="C657">
        <v>514.70000000000005</v>
      </c>
      <c r="D657">
        <v>688.7</v>
      </c>
      <c r="E657">
        <v>704.1</v>
      </c>
      <c r="F657" s="16">
        <f t="shared" si="151"/>
        <v>1099.4000000000001</v>
      </c>
      <c r="G657">
        <f t="shared" si="152"/>
        <v>1218.8000000000002</v>
      </c>
      <c r="H657" s="20">
        <f t="shared" si="153"/>
        <v>-9.796521168362327</v>
      </c>
    </row>
    <row r="658" spans="1:8" x14ac:dyDescent="0.25">
      <c r="A658" s="5">
        <f t="shared" si="154"/>
        <v>43440</v>
      </c>
      <c r="B658">
        <v>378.5</v>
      </c>
      <c r="C658">
        <v>479.2</v>
      </c>
      <c r="D658" s="16">
        <v>725.8</v>
      </c>
      <c r="E658" s="16">
        <v>744.8</v>
      </c>
      <c r="F658" s="16">
        <f t="shared" si="151"/>
        <v>1104.3</v>
      </c>
      <c r="G658">
        <f t="shared" si="152"/>
        <v>1224</v>
      </c>
      <c r="H658" s="20">
        <f t="shared" si="153"/>
        <v>-9.7794117647058805</v>
      </c>
    </row>
    <row r="659" spans="1:8" x14ac:dyDescent="0.25">
      <c r="A659" s="5">
        <f t="shared" si="154"/>
        <v>43447</v>
      </c>
      <c r="B659">
        <v>375.3</v>
      </c>
      <c r="C659">
        <v>455.4</v>
      </c>
      <c r="D659" s="16">
        <v>755</v>
      </c>
      <c r="E659" s="16">
        <v>770.9</v>
      </c>
      <c r="F659" s="16">
        <f t="shared" si="151"/>
        <v>1130.3</v>
      </c>
      <c r="G659">
        <f t="shared" si="152"/>
        <v>1226.3</v>
      </c>
      <c r="H659" s="20">
        <f t="shared" si="153"/>
        <v>-7.828426975454617</v>
      </c>
    </row>
    <row r="660" spans="1:8" x14ac:dyDescent="0.25">
      <c r="A660" s="5">
        <f t="shared" si="154"/>
        <v>43454</v>
      </c>
      <c r="B660">
        <v>375.3</v>
      </c>
      <c r="C660" s="16">
        <v>481</v>
      </c>
      <c r="D660" s="16">
        <v>755</v>
      </c>
      <c r="E660" s="16">
        <v>824</v>
      </c>
      <c r="F660" s="16">
        <f t="shared" si="151"/>
        <v>1130.3</v>
      </c>
      <c r="G660">
        <f t="shared" si="152"/>
        <v>1305</v>
      </c>
      <c r="H660" s="20">
        <f t="shared" si="153"/>
        <v>-13.386973180076634</v>
      </c>
    </row>
    <row r="661" spans="1:8" x14ac:dyDescent="0.25">
      <c r="A661" s="5">
        <f t="shared" si="154"/>
        <v>43461</v>
      </c>
      <c r="B661">
        <v>322.8</v>
      </c>
      <c r="C661" s="16">
        <v>464.8</v>
      </c>
      <c r="D661" s="16">
        <v>810</v>
      </c>
      <c r="E661" s="16">
        <v>841.3</v>
      </c>
      <c r="F661" s="16">
        <f t="shared" si="151"/>
        <v>1132.8</v>
      </c>
      <c r="G661">
        <f t="shared" si="152"/>
        <v>1306.0999999999999</v>
      </c>
      <c r="H661" s="20">
        <f t="shared" si="153"/>
        <v>-13.26850930250364</v>
      </c>
    </row>
    <row r="662" spans="1:8" x14ac:dyDescent="0.25">
      <c r="A662" s="5">
        <f t="shared" si="154"/>
        <v>43468</v>
      </c>
      <c r="B662">
        <v>308.3</v>
      </c>
      <c r="C662" s="16">
        <v>470.1</v>
      </c>
      <c r="D662">
        <v>825.9</v>
      </c>
      <c r="E662">
        <v>841.3</v>
      </c>
      <c r="F662" s="16">
        <f t="shared" si="151"/>
        <v>1134.2</v>
      </c>
      <c r="G662">
        <f t="shared" si="152"/>
        <v>1311.4</v>
      </c>
      <c r="H662" s="20">
        <f t="shared" si="153"/>
        <v>-13.512276955924973</v>
      </c>
    </row>
    <row r="663" spans="1:8" x14ac:dyDescent="0.25">
      <c r="A663" s="5">
        <f t="shared" si="154"/>
        <v>43475</v>
      </c>
      <c r="B663">
        <v>0</v>
      </c>
      <c r="C663">
        <v>415.1</v>
      </c>
      <c r="D663">
        <v>0</v>
      </c>
      <c r="E663">
        <v>896</v>
      </c>
      <c r="F663" s="16">
        <f t="shared" ref="F663:F693" si="155">+B663+D663</f>
        <v>0</v>
      </c>
      <c r="G663">
        <f t="shared" ref="G663:G693" si="156">+C663+E663</f>
        <v>1311.1</v>
      </c>
      <c r="H663" s="20">
        <f t="shared" ref="H663:H693" si="157">+(F663/G663-1)*100</f>
        <v>-100</v>
      </c>
    </row>
    <row r="664" spans="1:8" x14ac:dyDescent="0.25">
      <c r="A664" s="5">
        <f t="shared" si="154"/>
        <v>43482</v>
      </c>
      <c r="B664">
        <v>0</v>
      </c>
      <c r="C664">
        <v>350.2</v>
      </c>
      <c r="D664">
        <v>0</v>
      </c>
      <c r="E664">
        <v>965.9</v>
      </c>
      <c r="F664" s="16">
        <f t="shared" si="155"/>
        <v>0</v>
      </c>
      <c r="G664">
        <f t="shared" si="156"/>
        <v>1316.1</v>
      </c>
      <c r="H664" s="20">
        <f t="shared" si="157"/>
        <v>-100</v>
      </c>
    </row>
    <row r="665" spans="1:8" x14ac:dyDescent="0.25">
      <c r="A665" s="5">
        <f t="shared" si="154"/>
        <v>43489</v>
      </c>
      <c r="B665">
        <v>0</v>
      </c>
      <c r="C665">
        <v>350.2</v>
      </c>
      <c r="D665">
        <v>0</v>
      </c>
      <c r="E665">
        <v>965.9</v>
      </c>
      <c r="F665" s="16">
        <f t="shared" si="155"/>
        <v>0</v>
      </c>
      <c r="G665">
        <f t="shared" si="156"/>
        <v>1316.1</v>
      </c>
      <c r="H665" s="20">
        <f t="shared" si="157"/>
        <v>-100</v>
      </c>
    </row>
    <row r="666" spans="1:8" x14ac:dyDescent="0.25">
      <c r="A666" s="5">
        <f t="shared" si="154"/>
        <v>43496</v>
      </c>
      <c r="B666">
        <v>0</v>
      </c>
      <c r="C666">
        <v>429.3</v>
      </c>
      <c r="D666">
        <v>0</v>
      </c>
      <c r="E666">
        <v>966.2</v>
      </c>
      <c r="F666" s="16">
        <f t="shared" si="155"/>
        <v>0</v>
      </c>
      <c r="G666">
        <f t="shared" si="156"/>
        <v>1395.5</v>
      </c>
      <c r="H666" s="20">
        <f t="shared" si="157"/>
        <v>-100</v>
      </c>
    </row>
    <row r="667" spans="1:8" x14ac:dyDescent="0.25">
      <c r="A667" s="5">
        <f t="shared" si="154"/>
        <v>43503</v>
      </c>
      <c r="B667">
        <v>0</v>
      </c>
      <c r="C667">
        <v>299.8</v>
      </c>
      <c r="D667">
        <v>0</v>
      </c>
      <c r="E667">
        <v>1014.5</v>
      </c>
      <c r="F667" s="16">
        <f t="shared" si="155"/>
        <v>0</v>
      </c>
      <c r="G667">
        <f t="shared" si="156"/>
        <v>1314.3</v>
      </c>
      <c r="H667" s="20">
        <f t="shared" si="157"/>
        <v>-100</v>
      </c>
    </row>
    <row r="668" spans="1:8" x14ac:dyDescent="0.25">
      <c r="A668" s="5">
        <f t="shared" si="154"/>
        <v>43510</v>
      </c>
      <c r="B668">
        <v>306.8</v>
      </c>
      <c r="C668">
        <v>267.3</v>
      </c>
      <c r="D668">
        <v>981.2</v>
      </c>
      <c r="E668">
        <v>1045.9000000000001</v>
      </c>
      <c r="F668" s="16">
        <f t="shared" si="155"/>
        <v>1288</v>
      </c>
      <c r="G668">
        <f t="shared" si="156"/>
        <v>1313.2</v>
      </c>
      <c r="H668" s="20">
        <f t="shared" si="157"/>
        <v>-1.9189765458422214</v>
      </c>
    </row>
    <row r="669" spans="1:8" x14ac:dyDescent="0.25">
      <c r="A669" s="5">
        <f t="shared" si="154"/>
        <v>43517</v>
      </c>
      <c r="B669">
        <v>334.1</v>
      </c>
      <c r="C669">
        <v>252.7</v>
      </c>
      <c r="D669">
        <v>1016.6</v>
      </c>
      <c r="E669">
        <v>1061</v>
      </c>
      <c r="F669" s="16">
        <f t="shared" si="155"/>
        <v>1350.7</v>
      </c>
      <c r="G669">
        <f t="shared" si="156"/>
        <v>1313.7</v>
      </c>
      <c r="H669" s="20">
        <f t="shared" si="157"/>
        <v>2.8164725584227668</v>
      </c>
    </row>
    <row r="670" spans="1:8" x14ac:dyDescent="0.25">
      <c r="A670" s="5">
        <f t="shared" si="154"/>
        <v>43524</v>
      </c>
      <c r="B670">
        <v>461.2</v>
      </c>
      <c r="C670">
        <v>251.8</v>
      </c>
      <c r="D670">
        <v>1016.9</v>
      </c>
      <c r="E670">
        <v>1133.4000000000001</v>
      </c>
      <c r="F670" s="16">
        <f t="shared" si="155"/>
        <v>1478.1</v>
      </c>
      <c r="G670">
        <f t="shared" si="156"/>
        <v>1385.2</v>
      </c>
      <c r="H670" s="20">
        <f t="shared" si="157"/>
        <v>6.7066127634998418</v>
      </c>
    </row>
    <row r="671" spans="1:8" x14ac:dyDescent="0.25">
      <c r="A671" s="5">
        <f t="shared" si="154"/>
        <v>43531</v>
      </c>
      <c r="B671">
        <v>461.2</v>
      </c>
      <c r="C671">
        <v>267.2</v>
      </c>
      <c r="D671">
        <v>1016.9</v>
      </c>
      <c r="E671">
        <v>1133.4000000000001</v>
      </c>
      <c r="F671" s="16">
        <f t="shared" si="155"/>
        <v>1478.1</v>
      </c>
      <c r="G671">
        <f t="shared" si="156"/>
        <v>1400.6000000000001</v>
      </c>
      <c r="H671" s="20">
        <f t="shared" si="157"/>
        <v>5.5333428530629503</v>
      </c>
    </row>
    <row r="672" spans="1:8" x14ac:dyDescent="0.25">
      <c r="A672" s="5">
        <f t="shared" si="154"/>
        <v>43538</v>
      </c>
      <c r="B672">
        <v>485.7</v>
      </c>
      <c r="C672">
        <v>200.9</v>
      </c>
      <c r="D672">
        <v>1067.9000000000001</v>
      </c>
      <c r="E672">
        <v>1205.8</v>
      </c>
      <c r="F672" s="16">
        <f t="shared" si="155"/>
        <v>1553.6000000000001</v>
      </c>
      <c r="G672">
        <f t="shared" si="156"/>
        <v>1406.7</v>
      </c>
      <c r="H672" s="20">
        <f t="shared" si="157"/>
        <v>10.442880500462071</v>
      </c>
    </row>
    <row r="673" spans="1:9" x14ac:dyDescent="0.25">
      <c r="A673" s="5">
        <f t="shared" si="154"/>
        <v>43545</v>
      </c>
      <c r="B673">
        <v>485.7</v>
      </c>
      <c r="C673">
        <v>213.3</v>
      </c>
      <c r="D673">
        <v>1067.9000000000001</v>
      </c>
      <c r="E673">
        <v>1205.8</v>
      </c>
      <c r="F673" s="16">
        <f t="shared" si="155"/>
        <v>1553.6000000000001</v>
      </c>
      <c r="G673">
        <f t="shared" si="156"/>
        <v>1419.1</v>
      </c>
      <c r="H673" s="20">
        <f t="shared" si="157"/>
        <v>9.4778380663801176</v>
      </c>
    </row>
    <row r="674" spans="1:9" x14ac:dyDescent="0.25">
      <c r="A674" s="5">
        <f t="shared" si="154"/>
        <v>43552</v>
      </c>
      <c r="B674">
        <v>485.5</v>
      </c>
      <c r="C674">
        <v>213.7</v>
      </c>
      <c r="D674">
        <v>1068.2</v>
      </c>
      <c r="E674">
        <v>1205.8</v>
      </c>
      <c r="F674" s="16">
        <f t="shared" si="155"/>
        <v>1553.7</v>
      </c>
      <c r="G674">
        <f t="shared" si="156"/>
        <v>1419.5</v>
      </c>
      <c r="H674" s="20">
        <f t="shared" si="157"/>
        <v>9.4540331102500819</v>
      </c>
    </row>
    <row r="675" spans="1:9" x14ac:dyDescent="0.25">
      <c r="A675" s="5">
        <f t="shared" si="154"/>
        <v>43559</v>
      </c>
      <c r="B675">
        <v>478.8</v>
      </c>
      <c r="C675">
        <v>198.9</v>
      </c>
      <c r="D675">
        <v>1068.4000000000001</v>
      </c>
      <c r="E675" s="16">
        <v>1222</v>
      </c>
      <c r="F675" s="16">
        <f t="shared" si="155"/>
        <v>1547.2</v>
      </c>
      <c r="G675">
        <f t="shared" si="156"/>
        <v>1420.9</v>
      </c>
      <c r="H675" s="20">
        <f t="shared" si="157"/>
        <v>8.888732493490048</v>
      </c>
    </row>
    <row r="676" spans="1:9" x14ac:dyDescent="0.25">
      <c r="A676" s="5">
        <f t="shared" si="154"/>
        <v>43566</v>
      </c>
      <c r="B676">
        <v>462.9</v>
      </c>
      <c r="C676">
        <v>187.6</v>
      </c>
      <c r="D676">
        <v>1090.5999999999999</v>
      </c>
      <c r="E676">
        <v>1233.5</v>
      </c>
      <c r="F676" s="16">
        <f t="shared" si="155"/>
        <v>1553.5</v>
      </c>
      <c r="G676">
        <f t="shared" si="156"/>
        <v>1421.1</v>
      </c>
      <c r="H676" s="20">
        <f t="shared" si="157"/>
        <v>9.3167264794877358</v>
      </c>
    </row>
    <row r="677" spans="1:9" x14ac:dyDescent="0.25">
      <c r="A677" s="5">
        <f t="shared" si="154"/>
        <v>43573</v>
      </c>
      <c r="B677">
        <v>416.8</v>
      </c>
      <c r="C677">
        <v>145.80000000000001</v>
      </c>
      <c r="D677">
        <v>1145.5999999999999</v>
      </c>
      <c r="E677">
        <v>1289</v>
      </c>
      <c r="F677" s="16">
        <f t="shared" si="155"/>
        <v>1562.3999999999999</v>
      </c>
      <c r="G677">
        <f t="shared" si="156"/>
        <v>1434.8</v>
      </c>
      <c r="H677" s="20">
        <f t="shared" si="157"/>
        <v>8.8932255366601645</v>
      </c>
    </row>
    <row r="678" spans="1:9" x14ac:dyDescent="0.25">
      <c r="A678" s="5">
        <f t="shared" si="154"/>
        <v>43580</v>
      </c>
      <c r="B678">
        <v>419.1</v>
      </c>
      <c r="C678">
        <v>195.9</v>
      </c>
      <c r="D678">
        <v>1158.9000000000001</v>
      </c>
      <c r="E678">
        <v>1289</v>
      </c>
      <c r="F678" s="16">
        <f t="shared" si="155"/>
        <v>1578</v>
      </c>
      <c r="G678">
        <f t="shared" si="156"/>
        <v>1484.9</v>
      </c>
      <c r="H678" s="20">
        <f t="shared" si="157"/>
        <v>6.2697824769344601</v>
      </c>
      <c r="I678">
        <v>34.1</v>
      </c>
    </row>
    <row r="679" spans="1:9" x14ac:dyDescent="0.25">
      <c r="A679" s="5">
        <f t="shared" si="154"/>
        <v>43587</v>
      </c>
      <c r="B679">
        <v>340.7</v>
      </c>
      <c r="C679">
        <v>195.5</v>
      </c>
      <c r="D679">
        <v>1243.5999999999999</v>
      </c>
      <c r="E679">
        <v>1289.4000000000001</v>
      </c>
      <c r="F679" s="16">
        <f>+B679+D679</f>
        <v>1584.3</v>
      </c>
      <c r="G679">
        <f t="shared" si="156"/>
        <v>1484.9</v>
      </c>
      <c r="H679" s="20">
        <f t="shared" si="157"/>
        <v>6.6940534716142475</v>
      </c>
      <c r="I679">
        <v>122.7</v>
      </c>
    </row>
    <row r="680" spans="1:9" x14ac:dyDescent="0.25">
      <c r="A680" s="5">
        <f t="shared" si="154"/>
        <v>43594</v>
      </c>
      <c r="B680">
        <v>164.9</v>
      </c>
      <c r="C680">
        <v>153</v>
      </c>
      <c r="D680">
        <v>1274.4000000000001</v>
      </c>
      <c r="E680">
        <v>1309.4000000000001</v>
      </c>
      <c r="F680" s="16">
        <f t="shared" si="155"/>
        <v>1439.3000000000002</v>
      </c>
      <c r="G680">
        <f t="shared" si="156"/>
        <v>1462.4</v>
      </c>
      <c r="H680" s="20">
        <f t="shared" si="157"/>
        <v>-1.5795951859956192</v>
      </c>
      <c r="I680">
        <v>216.5</v>
      </c>
    </row>
    <row r="681" spans="1:9" x14ac:dyDescent="0.25">
      <c r="A681" s="5">
        <f t="shared" si="154"/>
        <v>43601</v>
      </c>
      <c r="B681">
        <v>140.6</v>
      </c>
      <c r="C681">
        <v>144.9</v>
      </c>
      <c r="D681">
        <v>1301</v>
      </c>
      <c r="E681">
        <v>1392.7</v>
      </c>
      <c r="F681" s="16">
        <f t="shared" si="155"/>
        <v>1441.6</v>
      </c>
      <c r="G681">
        <f t="shared" si="156"/>
        <v>1537.6000000000001</v>
      </c>
      <c r="H681" s="20">
        <f t="shared" si="157"/>
        <v>-6.2434963579604759</v>
      </c>
      <c r="I681">
        <v>216.5</v>
      </c>
    </row>
    <row r="682" spans="1:9" x14ac:dyDescent="0.25">
      <c r="A682" s="5">
        <f t="shared" si="154"/>
        <v>43608</v>
      </c>
      <c r="B682">
        <v>140.6</v>
      </c>
      <c r="C682">
        <v>182</v>
      </c>
      <c r="D682">
        <v>1301</v>
      </c>
      <c r="E682">
        <v>1420.4</v>
      </c>
      <c r="F682" s="16">
        <f t="shared" si="155"/>
        <v>1441.6</v>
      </c>
      <c r="G682">
        <f t="shared" si="156"/>
        <v>1602.4</v>
      </c>
      <c r="H682" s="20">
        <f t="shared" si="157"/>
        <v>-10.034947578632059</v>
      </c>
      <c r="I682">
        <v>216.5</v>
      </c>
    </row>
    <row r="683" spans="1:9" x14ac:dyDescent="0.25">
      <c r="A683" s="5">
        <f t="shared" si="154"/>
        <v>43615</v>
      </c>
      <c r="B683">
        <v>84.5</v>
      </c>
      <c r="C683">
        <v>182.1</v>
      </c>
      <c r="D683">
        <v>1355.3</v>
      </c>
      <c r="E683">
        <v>1420.4</v>
      </c>
      <c r="F683" s="16">
        <f t="shared" si="155"/>
        <v>1439.8</v>
      </c>
      <c r="G683">
        <f t="shared" si="156"/>
        <v>1602.5</v>
      </c>
      <c r="H683" s="20">
        <f t="shared" si="157"/>
        <v>-10.152886115444627</v>
      </c>
      <c r="I683">
        <v>221.6</v>
      </c>
    </row>
    <row r="684" spans="1:9" x14ac:dyDescent="0.25">
      <c r="A684" s="5">
        <f t="shared" si="154"/>
        <v>43622</v>
      </c>
      <c r="B684">
        <v>269.10000000000002</v>
      </c>
      <c r="C684">
        <v>438.5</v>
      </c>
      <c r="D684">
        <v>37.700000000000003</v>
      </c>
      <c r="E684">
        <v>24.3</v>
      </c>
      <c r="F684" s="16">
        <f t="shared" si="155"/>
        <v>306.8</v>
      </c>
      <c r="G684">
        <f t="shared" si="156"/>
        <v>462.8</v>
      </c>
      <c r="H684" s="20">
        <f t="shared" si="157"/>
        <v>-33.707865168539328</v>
      </c>
    </row>
    <row r="685" spans="1:9" x14ac:dyDescent="0.25">
      <c r="A685" s="5">
        <f t="shared" si="154"/>
        <v>43629</v>
      </c>
      <c r="B685">
        <v>262.60000000000002</v>
      </c>
      <c r="C685">
        <v>386.8</v>
      </c>
      <c r="D685">
        <v>37.700000000000003</v>
      </c>
      <c r="E685">
        <v>80.400000000000006</v>
      </c>
      <c r="F685" s="16">
        <f t="shared" si="155"/>
        <v>300.3</v>
      </c>
      <c r="G685">
        <f t="shared" si="156"/>
        <v>467.20000000000005</v>
      </c>
      <c r="H685" s="20">
        <f t="shared" si="157"/>
        <v>-35.723458904109592</v>
      </c>
    </row>
    <row r="686" spans="1:9" x14ac:dyDescent="0.25">
      <c r="A686" s="5">
        <f t="shared" si="154"/>
        <v>43636</v>
      </c>
      <c r="B686">
        <v>263.60000000000002</v>
      </c>
      <c r="C686">
        <v>440</v>
      </c>
      <c r="D686">
        <v>37.9</v>
      </c>
      <c r="E686">
        <v>112</v>
      </c>
      <c r="F686" s="16">
        <f t="shared" si="155"/>
        <v>301.5</v>
      </c>
      <c r="G686">
        <f t="shared" si="156"/>
        <v>552</v>
      </c>
      <c r="H686" s="20">
        <f t="shared" si="157"/>
        <v>-45.380434782608688</v>
      </c>
    </row>
    <row r="687" spans="1:9" x14ac:dyDescent="0.25">
      <c r="A687" s="5">
        <f t="shared" si="154"/>
        <v>43643</v>
      </c>
      <c r="B687">
        <v>213.6</v>
      </c>
      <c r="C687">
        <v>405.9</v>
      </c>
      <c r="D687">
        <v>90.5</v>
      </c>
      <c r="E687">
        <v>175</v>
      </c>
      <c r="F687" s="16">
        <f t="shared" si="155"/>
        <v>304.10000000000002</v>
      </c>
      <c r="G687">
        <f t="shared" si="156"/>
        <v>580.9</v>
      </c>
      <c r="H687" s="20">
        <f t="shared" si="157"/>
        <v>-47.650197968669303</v>
      </c>
    </row>
    <row r="688" spans="1:9" x14ac:dyDescent="0.25">
      <c r="A688" s="5">
        <f t="shared" si="154"/>
        <v>43650</v>
      </c>
      <c r="B688">
        <v>187.2</v>
      </c>
      <c r="C688">
        <v>406.4</v>
      </c>
      <c r="D688">
        <v>120.4</v>
      </c>
      <c r="E688">
        <v>175.5</v>
      </c>
      <c r="F688" s="16">
        <f t="shared" si="155"/>
        <v>307.60000000000002</v>
      </c>
      <c r="G688">
        <f t="shared" si="156"/>
        <v>581.9</v>
      </c>
      <c r="H688" s="20">
        <f t="shared" si="157"/>
        <v>-47.138683622615559</v>
      </c>
    </row>
    <row r="689" spans="1:8" x14ac:dyDescent="0.25">
      <c r="A689" s="5">
        <f t="shared" si="154"/>
        <v>43657</v>
      </c>
      <c r="B689">
        <v>267.2</v>
      </c>
      <c r="C689">
        <v>355.3</v>
      </c>
      <c r="D689">
        <v>120.4</v>
      </c>
      <c r="E689">
        <v>231.6</v>
      </c>
      <c r="F689" s="16">
        <f t="shared" si="155"/>
        <v>387.6</v>
      </c>
      <c r="G689">
        <f t="shared" si="156"/>
        <v>586.9</v>
      </c>
      <c r="H689" s="20">
        <f t="shared" si="157"/>
        <v>-33.958084852615436</v>
      </c>
    </row>
    <row r="690" spans="1:8" x14ac:dyDescent="0.25">
      <c r="A690" s="5">
        <f t="shared" si="154"/>
        <v>43664</v>
      </c>
      <c r="B690">
        <v>290.3</v>
      </c>
      <c r="C690">
        <v>375.5</v>
      </c>
      <c r="D690">
        <v>120.4</v>
      </c>
      <c r="E690">
        <v>291.89999999999998</v>
      </c>
      <c r="F690" s="16">
        <f t="shared" si="155"/>
        <v>410.70000000000005</v>
      </c>
      <c r="G690">
        <f t="shared" si="156"/>
        <v>667.4</v>
      </c>
      <c r="H690" s="20">
        <f t="shared" si="157"/>
        <v>-38.462691039856146</v>
      </c>
    </row>
    <row r="691" spans="1:8" x14ac:dyDescent="0.25">
      <c r="A691" s="5">
        <f t="shared" si="154"/>
        <v>43671</v>
      </c>
      <c r="B691">
        <v>290.8</v>
      </c>
      <c r="C691">
        <v>375.5</v>
      </c>
      <c r="D691">
        <v>120.4</v>
      </c>
      <c r="E691">
        <v>291.89999999999998</v>
      </c>
      <c r="F691" s="16">
        <f t="shared" si="155"/>
        <v>411.20000000000005</v>
      </c>
      <c r="G691">
        <f t="shared" si="156"/>
        <v>667.4</v>
      </c>
      <c r="H691" s="20">
        <f t="shared" si="157"/>
        <v>-38.387773449205866</v>
      </c>
    </row>
    <row r="692" spans="1:8" x14ac:dyDescent="0.25">
      <c r="A692" s="5">
        <f t="shared" si="154"/>
        <v>43678</v>
      </c>
      <c r="B692">
        <v>239.8</v>
      </c>
      <c r="C692">
        <v>375.6</v>
      </c>
      <c r="D692">
        <v>175.6</v>
      </c>
      <c r="E692">
        <v>291.89999999999998</v>
      </c>
      <c r="F692" s="16">
        <f t="shared" si="155"/>
        <v>415.4</v>
      </c>
      <c r="G692">
        <f t="shared" si="156"/>
        <v>667.5</v>
      </c>
      <c r="H692" s="20">
        <f t="shared" si="157"/>
        <v>-37.767790262172284</v>
      </c>
    </row>
    <row r="693" spans="1:8" x14ac:dyDescent="0.25">
      <c r="A693" s="5">
        <f t="shared" si="154"/>
        <v>43685</v>
      </c>
      <c r="B693">
        <v>330.2</v>
      </c>
      <c r="C693">
        <v>324.89999999999998</v>
      </c>
      <c r="D693">
        <v>191.4</v>
      </c>
      <c r="E693">
        <v>347.1</v>
      </c>
      <c r="F693" s="16">
        <f t="shared" si="155"/>
        <v>521.6</v>
      </c>
      <c r="G693">
        <f t="shared" si="156"/>
        <v>672</v>
      </c>
      <c r="H693" s="20">
        <f t="shared" si="157"/>
        <v>-22.38095238095238</v>
      </c>
    </row>
    <row r="694" spans="1:8" x14ac:dyDescent="0.25">
      <c r="A694" s="5">
        <f t="shared" si="154"/>
        <v>43692</v>
      </c>
      <c r="B694">
        <v>298.60000000000002</v>
      </c>
      <c r="C694">
        <v>314.5</v>
      </c>
      <c r="D694">
        <v>226.2</v>
      </c>
      <c r="E694">
        <v>358.9</v>
      </c>
      <c r="F694" s="16">
        <f t="shared" ref="F694:F757" si="158">+B694+D694</f>
        <v>524.79999999999995</v>
      </c>
      <c r="G694">
        <f t="shared" ref="G694:G757" si="159">+C694+E694</f>
        <v>673.4</v>
      </c>
      <c r="H694" s="20">
        <f t="shared" ref="H694:H757" si="160">+(F694/G694-1)*100</f>
        <v>-22.067122067122071</v>
      </c>
    </row>
    <row r="695" spans="1:8" x14ac:dyDescent="0.25">
      <c r="A695" s="5">
        <f t="shared" si="154"/>
        <v>43699</v>
      </c>
      <c r="B695">
        <v>394.4</v>
      </c>
      <c r="C695">
        <v>273.10000000000002</v>
      </c>
      <c r="D695">
        <v>235.6</v>
      </c>
      <c r="E695">
        <v>403.8</v>
      </c>
      <c r="F695" s="16">
        <f t="shared" si="158"/>
        <v>630</v>
      </c>
      <c r="G695">
        <f t="shared" si="159"/>
        <v>676.90000000000009</v>
      </c>
      <c r="H695" s="20">
        <f t="shared" si="160"/>
        <v>-6.9286452947259658</v>
      </c>
    </row>
    <row r="696" spans="1:8" x14ac:dyDescent="0.25">
      <c r="A696" s="5">
        <f t="shared" si="154"/>
        <v>43706</v>
      </c>
      <c r="B696">
        <v>397.9</v>
      </c>
      <c r="C696">
        <v>362.8</v>
      </c>
      <c r="D696">
        <v>253.4</v>
      </c>
      <c r="E696">
        <v>438.1</v>
      </c>
      <c r="F696" s="16">
        <f t="shared" si="158"/>
        <v>651.29999999999995</v>
      </c>
      <c r="G696">
        <f t="shared" si="159"/>
        <v>800.90000000000009</v>
      </c>
      <c r="H696" s="20">
        <f t="shared" si="160"/>
        <v>-18.678986140591846</v>
      </c>
    </row>
    <row r="697" spans="1:8" x14ac:dyDescent="0.25">
      <c r="A697" s="5">
        <f t="shared" si="154"/>
        <v>43713</v>
      </c>
      <c r="B697">
        <v>423.3</v>
      </c>
      <c r="C697">
        <v>364.3</v>
      </c>
      <c r="D697">
        <v>281</v>
      </c>
      <c r="E697">
        <v>438.1</v>
      </c>
      <c r="F697" s="16">
        <f t="shared" si="158"/>
        <v>704.3</v>
      </c>
      <c r="G697">
        <f t="shared" si="159"/>
        <v>802.40000000000009</v>
      </c>
      <c r="H697" s="20">
        <f t="shared" si="160"/>
        <v>-12.225822532402809</v>
      </c>
    </row>
    <row r="698" spans="1:8" x14ac:dyDescent="0.25">
      <c r="A698" s="5">
        <f t="shared" si="154"/>
        <v>43720</v>
      </c>
      <c r="B698">
        <v>439.2</v>
      </c>
      <c r="C698">
        <v>412.9</v>
      </c>
      <c r="D698">
        <v>318.7</v>
      </c>
      <c r="E698">
        <v>438.1</v>
      </c>
      <c r="F698" s="16">
        <f t="shared" si="158"/>
        <v>757.9</v>
      </c>
      <c r="G698">
        <f t="shared" si="159"/>
        <v>851</v>
      </c>
      <c r="H698" s="20">
        <f t="shared" si="160"/>
        <v>-10.940070505287903</v>
      </c>
    </row>
    <row r="699" spans="1:8" x14ac:dyDescent="0.25">
      <c r="A699" s="5">
        <f t="shared" si="154"/>
        <v>43727</v>
      </c>
      <c r="B699">
        <v>386.6</v>
      </c>
      <c r="C699">
        <v>383.1</v>
      </c>
      <c r="D699">
        <v>358.3</v>
      </c>
      <c r="E699">
        <v>465.8</v>
      </c>
      <c r="F699" s="16">
        <f t="shared" si="158"/>
        <v>744.90000000000009</v>
      </c>
      <c r="G699">
        <f t="shared" si="159"/>
        <v>848.90000000000009</v>
      </c>
      <c r="H699" s="20">
        <f t="shared" si="160"/>
        <v>-12.251148545176104</v>
      </c>
    </row>
    <row r="700" spans="1:8" x14ac:dyDescent="0.25">
      <c r="A700" s="5">
        <f t="shared" si="154"/>
        <v>43734</v>
      </c>
      <c r="B700" s="16">
        <v>387</v>
      </c>
      <c r="C700">
        <v>382.6</v>
      </c>
      <c r="D700">
        <v>358.3</v>
      </c>
      <c r="E700">
        <v>466.8</v>
      </c>
      <c r="F700" s="16">
        <f t="shared" si="158"/>
        <v>745.3</v>
      </c>
      <c r="G700">
        <f t="shared" si="159"/>
        <v>849.40000000000009</v>
      </c>
      <c r="H700" s="20">
        <f t="shared" si="160"/>
        <v>-12.255709912879698</v>
      </c>
    </row>
    <row r="701" spans="1:8" x14ac:dyDescent="0.25">
      <c r="A701" s="5">
        <f t="shared" si="154"/>
        <v>43741</v>
      </c>
      <c r="B701">
        <v>439.2</v>
      </c>
      <c r="C701">
        <v>340.6</v>
      </c>
      <c r="D701">
        <v>386.1</v>
      </c>
      <c r="E701">
        <v>512.9</v>
      </c>
      <c r="F701" s="16">
        <f t="shared" si="158"/>
        <v>825.3</v>
      </c>
      <c r="G701">
        <f t="shared" si="159"/>
        <v>853.5</v>
      </c>
      <c r="H701" s="20">
        <f t="shared" si="160"/>
        <v>-3.3040421792618679</v>
      </c>
    </row>
    <row r="702" spans="1:8" x14ac:dyDescent="0.25">
      <c r="A702" s="5">
        <f t="shared" si="154"/>
        <v>43748</v>
      </c>
      <c r="B702">
        <v>439.2</v>
      </c>
      <c r="C702">
        <v>338.7</v>
      </c>
      <c r="D702">
        <v>386.1</v>
      </c>
      <c r="E702">
        <v>513.29999999999995</v>
      </c>
      <c r="F702" s="16">
        <f t="shared" si="158"/>
        <v>825.3</v>
      </c>
      <c r="G702">
        <f t="shared" si="159"/>
        <v>852</v>
      </c>
      <c r="H702" s="20">
        <f t="shared" si="160"/>
        <v>-3.1338028169014098</v>
      </c>
    </row>
    <row r="703" spans="1:8" x14ac:dyDescent="0.25">
      <c r="A703" s="5">
        <f t="shared" si="154"/>
        <v>43755</v>
      </c>
      <c r="B703">
        <v>414.8</v>
      </c>
      <c r="C703">
        <v>340.2</v>
      </c>
      <c r="D703">
        <v>412.9</v>
      </c>
      <c r="E703">
        <v>513.29999999999995</v>
      </c>
      <c r="F703" s="16">
        <f t="shared" si="158"/>
        <v>827.7</v>
      </c>
      <c r="G703">
        <f t="shared" si="159"/>
        <v>853.5</v>
      </c>
      <c r="H703" s="20">
        <f t="shared" si="160"/>
        <v>-3.0228471001757407</v>
      </c>
    </row>
    <row r="704" spans="1:8" x14ac:dyDescent="0.25">
      <c r="A704" s="5">
        <f t="shared" si="154"/>
        <v>43762</v>
      </c>
      <c r="B704">
        <v>388.5</v>
      </c>
      <c r="C704">
        <v>288.60000000000002</v>
      </c>
      <c r="D704">
        <v>441.5</v>
      </c>
      <c r="E704">
        <v>566.20000000000005</v>
      </c>
      <c r="F704" s="16">
        <f t="shared" si="158"/>
        <v>830</v>
      </c>
      <c r="G704">
        <f t="shared" si="159"/>
        <v>854.80000000000007</v>
      </c>
      <c r="H704" s="20">
        <f t="shared" si="160"/>
        <v>-2.9012634534394066</v>
      </c>
    </row>
    <row r="705" spans="1:10" x14ac:dyDescent="0.25">
      <c r="A705" s="5">
        <f t="shared" si="154"/>
        <v>43769</v>
      </c>
      <c r="B705">
        <v>359.5</v>
      </c>
      <c r="C705">
        <v>336.8</v>
      </c>
      <c r="D705">
        <v>505.2</v>
      </c>
      <c r="E705">
        <v>595.20000000000005</v>
      </c>
      <c r="F705" s="16">
        <f t="shared" si="158"/>
        <v>864.7</v>
      </c>
      <c r="G705">
        <f t="shared" si="159"/>
        <v>932</v>
      </c>
      <c r="H705" s="20">
        <f t="shared" si="160"/>
        <v>-7.2210300429184526</v>
      </c>
    </row>
    <row r="706" spans="1:10" x14ac:dyDescent="0.25">
      <c r="A706" s="5">
        <f t="shared" si="154"/>
        <v>43776</v>
      </c>
      <c r="B706">
        <v>359.5</v>
      </c>
      <c r="C706">
        <v>388.9</v>
      </c>
      <c r="D706">
        <v>505.2</v>
      </c>
      <c r="E706">
        <v>595.20000000000005</v>
      </c>
      <c r="F706" s="16">
        <f t="shared" si="158"/>
        <v>864.7</v>
      </c>
      <c r="G706">
        <f t="shared" si="159"/>
        <v>984.1</v>
      </c>
      <c r="H706" s="20">
        <f t="shared" si="160"/>
        <v>-12.132913321816885</v>
      </c>
    </row>
    <row r="707" spans="1:10" ht="15" x14ac:dyDescent="0.35">
      <c r="A707" s="5">
        <f t="shared" si="154"/>
        <v>43783</v>
      </c>
      <c r="B707" s="28">
        <v>359.5</v>
      </c>
      <c r="C707">
        <v>396.4</v>
      </c>
      <c r="D707">
        <v>505.2</v>
      </c>
      <c r="E707">
        <v>595.20000000000005</v>
      </c>
      <c r="F707" s="16">
        <f t="shared" si="158"/>
        <v>864.7</v>
      </c>
      <c r="G707">
        <f t="shared" si="159"/>
        <v>991.6</v>
      </c>
      <c r="H707" s="20">
        <f t="shared" si="160"/>
        <v>-12.797498991528844</v>
      </c>
    </row>
    <row r="708" spans="1:10" x14ac:dyDescent="0.25">
      <c r="A708" s="5">
        <f t="shared" si="154"/>
        <v>43790</v>
      </c>
      <c r="B708">
        <f>'1121'!B34</f>
        <v>341.7</v>
      </c>
      <c r="C708">
        <f>'1121'!C34</f>
        <v>340.9</v>
      </c>
      <c r="D708">
        <f>'1121'!D34</f>
        <v>525.1</v>
      </c>
      <c r="E708">
        <f>'1121'!E34</f>
        <v>670.8</v>
      </c>
      <c r="F708" s="16">
        <f t="shared" si="158"/>
        <v>866.8</v>
      </c>
      <c r="G708">
        <f t="shared" si="159"/>
        <v>1011.6999999999999</v>
      </c>
      <c r="H708" s="20">
        <f t="shared" si="160"/>
        <v>-14.322427597113762</v>
      </c>
    </row>
    <row r="709" spans="1:10" x14ac:dyDescent="0.25">
      <c r="A709" s="5">
        <f t="shared" si="154"/>
        <v>43797</v>
      </c>
      <c r="B709">
        <f>'1128'!B34</f>
        <v>292.39999999999998</v>
      </c>
      <c r="C709">
        <f>'1128'!C34</f>
        <v>410.7</v>
      </c>
      <c r="D709">
        <f>'1128'!D34</f>
        <v>579</v>
      </c>
      <c r="E709">
        <f>'1128'!E34</f>
        <v>688.7</v>
      </c>
      <c r="F709" s="16">
        <f t="shared" si="158"/>
        <v>871.4</v>
      </c>
      <c r="G709">
        <f t="shared" si="159"/>
        <v>1099.4000000000001</v>
      </c>
      <c r="H709" s="20">
        <f t="shared" si="160"/>
        <v>-20.73858468255413</v>
      </c>
    </row>
    <row r="710" spans="1:10" x14ac:dyDescent="0.25">
      <c r="A710" s="5">
        <f t="shared" si="154"/>
        <v>43804</v>
      </c>
      <c r="B710">
        <f>'1205'!B34</f>
        <v>312.8</v>
      </c>
      <c r="C710">
        <f>'1205'!C34</f>
        <v>378.5</v>
      </c>
      <c r="D710">
        <f>'1205'!D34</f>
        <v>608.9</v>
      </c>
      <c r="E710">
        <f>'1205'!E34</f>
        <v>725.8</v>
      </c>
      <c r="F710" s="16">
        <f t="shared" si="158"/>
        <v>921.7</v>
      </c>
      <c r="G710">
        <f t="shared" si="159"/>
        <v>1104.3</v>
      </c>
      <c r="H710" s="20">
        <f t="shared" si="160"/>
        <v>-16.535361767635603</v>
      </c>
    </row>
    <row r="711" spans="1:10" ht="15" x14ac:dyDescent="0.35">
      <c r="A711" s="5">
        <f t="shared" si="154"/>
        <v>43811</v>
      </c>
      <c r="B711">
        <f>'1212'!B34</f>
        <v>361.3</v>
      </c>
      <c r="C711">
        <f>'1212'!C34</f>
        <v>375.3</v>
      </c>
      <c r="D711">
        <f>'1212'!D34</f>
        <v>641.9</v>
      </c>
      <c r="E711">
        <f>'1212'!E34</f>
        <v>755</v>
      </c>
      <c r="F711" s="16">
        <f t="shared" si="158"/>
        <v>1003.2</v>
      </c>
      <c r="G711">
        <f t="shared" si="159"/>
        <v>1130.3</v>
      </c>
      <c r="H711" s="20">
        <f t="shared" si="160"/>
        <v>-11.244802264885422</v>
      </c>
      <c r="J711" s="28"/>
    </row>
    <row r="712" spans="1:10" x14ac:dyDescent="0.25">
      <c r="A712" s="5">
        <f t="shared" si="154"/>
        <v>43818</v>
      </c>
      <c r="B712">
        <f>'1219'!B34</f>
        <v>332.3</v>
      </c>
      <c r="C712">
        <f>'1219'!C34</f>
        <v>375.3</v>
      </c>
      <c r="D712">
        <f>'1219'!D34</f>
        <v>673.8</v>
      </c>
      <c r="E712">
        <f>'1219'!E34</f>
        <v>755</v>
      </c>
      <c r="F712" s="16">
        <f t="shared" si="158"/>
        <v>1006.0999999999999</v>
      </c>
      <c r="G712">
        <f t="shared" si="159"/>
        <v>1130.3</v>
      </c>
      <c r="H712" s="20">
        <f t="shared" si="160"/>
        <v>-10.988233212421484</v>
      </c>
    </row>
    <row r="713" spans="1:10" x14ac:dyDescent="0.25">
      <c r="A713" s="5">
        <f t="shared" si="154"/>
        <v>43825</v>
      </c>
      <c r="B713">
        <f>'1226'!B34</f>
        <v>282.3</v>
      </c>
      <c r="C713">
        <f>'1226'!C34</f>
        <v>322.8</v>
      </c>
      <c r="D713">
        <f>'1226'!D34</f>
        <v>728.8</v>
      </c>
      <c r="E713">
        <f>'1226'!E34</f>
        <v>810</v>
      </c>
      <c r="F713" s="16">
        <f t="shared" si="158"/>
        <v>1011.0999999999999</v>
      </c>
      <c r="G713">
        <f t="shared" si="159"/>
        <v>1132.8</v>
      </c>
      <c r="H713" s="20">
        <f t="shared" si="160"/>
        <v>-10.743290960451979</v>
      </c>
    </row>
    <row r="714" spans="1:10" x14ac:dyDescent="0.25">
      <c r="A714" s="5">
        <f t="shared" si="154"/>
        <v>43832</v>
      </c>
      <c r="B714">
        <f>'0102'!B34</f>
        <v>282.2</v>
      </c>
      <c r="C714">
        <f>'0102'!C34</f>
        <v>308.3</v>
      </c>
      <c r="D714">
        <f>'0102'!D34</f>
        <v>728.9</v>
      </c>
      <c r="E714">
        <f>'0102'!E34</f>
        <v>825.9</v>
      </c>
      <c r="F714" s="16">
        <f t="shared" si="158"/>
        <v>1011.0999999999999</v>
      </c>
      <c r="G714">
        <f t="shared" si="159"/>
        <v>1134.2</v>
      </c>
      <c r="H714" s="20">
        <f t="shared" si="160"/>
        <v>-10.853464997354978</v>
      </c>
    </row>
    <row r="715" spans="1:10" x14ac:dyDescent="0.25">
      <c r="A715" s="5">
        <f t="shared" si="154"/>
        <v>43839</v>
      </c>
      <c r="B715">
        <f>'0109'!B34</f>
        <v>242</v>
      </c>
      <c r="C715">
        <f>'0109'!C34</f>
        <v>308.3</v>
      </c>
      <c r="D715">
        <f>'0109'!D34</f>
        <v>810.2</v>
      </c>
      <c r="E715">
        <f>'0109'!E34</f>
        <v>825.9</v>
      </c>
      <c r="F715" s="16">
        <f t="shared" si="158"/>
        <v>1052.2</v>
      </c>
      <c r="G715">
        <f t="shared" si="159"/>
        <v>1134.2</v>
      </c>
      <c r="H715" s="20">
        <f t="shared" si="160"/>
        <v>-7.2297654734614696</v>
      </c>
    </row>
    <row r="716" spans="1:10" x14ac:dyDescent="0.25">
      <c r="A716" s="5">
        <f t="shared" si="154"/>
        <v>43846</v>
      </c>
      <c r="B716">
        <f>'0116'!B34</f>
        <v>312.7</v>
      </c>
      <c r="C716">
        <f>'0116'!C34</f>
        <v>308.3</v>
      </c>
      <c r="D716">
        <f>'0116'!D34</f>
        <v>810.8</v>
      </c>
      <c r="E716">
        <f>'0116'!E34</f>
        <v>825.9</v>
      </c>
      <c r="F716" s="16">
        <f t="shared" si="158"/>
        <v>1123.5</v>
      </c>
      <c r="G716">
        <f t="shared" si="159"/>
        <v>1134.2</v>
      </c>
      <c r="H716" s="20">
        <f t="shared" si="160"/>
        <v>-0.94339622641509413</v>
      </c>
    </row>
    <row r="717" spans="1:10" x14ac:dyDescent="0.25">
      <c r="A717" s="5">
        <f t="shared" si="154"/>
        <v>43853</v>
      </c>
      <c r="B717">
        <f>'0123'!B34</f>
        <v>312.39999999999998</v>
      </c>
      <c r="C717">
        <f>'0123'!C34</f>
        <v>308.3</v>
      </c>
      <c r="D717">
        <f>'0123'!D34</f>
        <v>811.1</v>
      </c>
      <c r="E717">
        <f>'0123'!E34</f>
        <v>825.9</v>
      </c>
      <c r="F717" s="16">
        <f t="shared" si="158"/>
        <v>1123.5</v>
      </c>
      <c r="G717">
        <f t="shared" si="159"/>
        <v>1134.2</v>
      </c>
      <c r="H717" s="20">
        <f t="shared" si="160"/>
        <v>-0.94339622641509413</v>
      </c>
    </row>
    <row r="718" spans="1:10" x14ac:dyDescent="0.25">
      <c r="A718" s="5">
        <f t="shared" ref="A718:A781" si="161">+A717+7</f>
        <v>43860</v>
      </c>
      <c r="B718">
        <f>'0130'!B34</f>
        <v>233.1</v>
      </c>
      <c r="C718">
        <f>'0130'!C34</f>
        <v>308.3</v>
      </c>
      <c r="D718">
        <f>'0130'!D34</f>
        <v>864.2</v>
      </c>
      <c r="E718">
        <f>'0130'!E34</f>
        <v>825.9</v>
      </c>
      <c r="F718" s="16">
        <f t="shared" si="158"/>
        <v>1097.3</v>
      </c>
      <c r="G718">
        <f t="shared" si="159"/>
        <v>1134.2</v>
      </c>
      <c r="H718" s="20">
        <f t="shared" si="160"/>
        <v>-3.2533944630576683</v>
      </c>
    </row>
    <row r="719" spans="1:10" x14ac:dyDescent="0.25">
      <c r="A719" s="5">
        <f t="shared" si="161"/>
        <v>43867</v>
      </c>
      <c r="B719">
        <f>'0206'!B34</f>
        <v>323.60000000000002</v>
      </c>
      <c r="C719">
        <f>'0206'!C34</f>
        <v>308.3</v>
      </c>
      <c r="D719">
        <f>'0206'!D34</f>
        <v>864.8</v>
      </c>
      <c r="E719">
        <f>'0206'!E34</f>
        <v>825.9</v>
      </c>
      <c r="F719" s="16">
        <f t="shared" si="158"/>
        <v>1188.4000000000001</v>
      </c>
      <c r="G719">
        <f t="shared" si="159"/>
        <v>1134.2</v>
      </c>
      <c r="H719" s="20">
        <f t="shared" si="160"/>
        <v>4.7786986422147848</v>
      </c>
    </row>
    <row r="720" spans="1:10" x14ac:dyDescent="0.25">
      <c r="A720" s="5">
        <f t="shared" si="161"/>
        <v>43874</v>
      </c>
      <c r="B720">
        <f>'0213'!B34</f>
        <v>323.89999999999998</v>
      </c>
      <c r="C720">
        <f>'0213'!C34</f>
        <v>306.8</v>
      </c>
      <c r="D720">
        <f>'0213'!D34</f>
        <v>864.8</v>
      </c>
      <c r="E720">
        <f>'0213'!E34</f>
        <v>981.2</v>
      </c>
      <c r="F720" s="16">
        <f t="shared" si="158"/>
        <v>1188.6999999999998</v>
      </c>
      <c r="G720">
        <f t="shared" si="159"/>
        <v>1288</v>
      </c>
      <c r="H720" s="20">
        <f t="shared" si="160"/>
        <v>-7.7096273291925588</v>
      </c>
    </row>
    <row r="721" spans="1:9" x14ac:dyDescent="0.25">
      <c r="A721" s="5">
        <f t="shared" si="161"/>
        <v>43881</v>
      </c>
      <c r="B721">
        <f>'0220'!B34</f>
        <v>324.39999999999998</v>
      </c>
      <c r="C721">
        <f>'0220'!C34</f>
        <v>334.1</v>
      </c>
      <c r="D721">
        <f>'0220'!D34</f>
        <v>864.9</v>
      </c>
      <c r="E721">
        <f>'0220'!E34</f>
        <v>1016.6</v>
      </c>
      <c r="F721" s="16">
        <f t="shared" si="158"/>
        <v>1189.3</v>
      </c>
      <c r="G721">
        <f t="shared" si="159"/>
        <v>1350.7</v>
      </c>
      <c r="H721" s="20">
        <f t="shared" si="160"/>
        <v>-11.949359591323027</v>
      </c>
    </row>
    <row r="722" spans="1:9" x14ac:dyDescent="0.25">
      <c r="A722" s="5">
        <f t="shared" si="161"/>
        <v>43888</v>
      </c>
      <c r="B722">
        <f>'0227'!B34</f>
        <v>344.2</v>
      </c>
      <c r="C722">
        <f>'0227'!C34</f>
        <v>461.2</v>
      </c>
      <c r="D722">
        <f>'0227'!D34</f>
        <v>930.9</v>
      </c>
      <c r="E722">
        <f>'0227'!E34</f>
        <v>1016.9</v>
      </c>
      <c r="F722" s="16">
        <f t="shared" si="158"/>
        <v>1275.0999999999999</v>
      </c>
      <c r="G722">
        <f t="shared" si="159"/>
        <v>1478.1</v>
      </c>
      <c r="H722" s="20">
        <f t="shared" si="160"/>
        <v>-13.733847506934582</v>
      </c>
    </row>
    <row r="723" spans="1:9" x14ac:dyDescent="0.25">
      <c r="A723" s="5">
        <f t="shared" si="161"/>
        <v>43895</v>
      </c>
      <c r="B723">
        <f>'0305'!B34</f>
        <v>406.6</v>
      </c>
      <c r="C723">
        <f>'0305'!C34</f>
        <v>461.2</v>
      </c>
      <c r="D723">
        <f>'0305'!D34</f>
        <v>1013.1</v>
      </c>
      <c r="E723">
        <f>'0305'!E34</f>
        <v>1016.9</v>
      </c>
      <c r="F723" s="16">
        <f t="shared" si="158"/>
        <v>1419.7</v>
      </c>
      <c r="G723">
        <f t="shared" si="159"/>
        <v>1478.1</v>
      </c>
      <c r="H723" s="20">
        <f t="shared" si="160"/>
        <v>-3.9510181990393023</v>
      </c>
    </row>
    <row r="724" spans="1:9" x14ac:dyDescent="0.25">
      <c r="A724" s="5">
        <f t="shared" si="161"/>
        <v>43902</v>
      </c>
      <c r="B724">
        <f>'0312'!B34</f>
        <v>408.6</v>
      </c>
      <c r="C724">
        <f>'0312'!C34</f>
        <v>485.7</v>
      </c>
      <c r="D724">
        <f>'0312'!D34</f>
        <v>1013.1</v>
      </c>
      <c r="E724">
        <f>'0312'!E34</f>
        <v>1067.9000000000001</v>
      </c>
      <c r="F724" s="16">
        <f t="shared" si="158"/>
        <v>1421.7</v>
      </c>
      <c r="G724">
        <f t="shared" si="159"/>
        <v>1553.6000000000001</v>
      </c>
      <c r="H724" s="20">
        <f t="shared" si="160"/>
        <v>-8.4899588053553128</v>
      </c>
    </row>
    <row r="725" spans="1:9" x14ac:dyDescent="0.25">
      <c r="A725" s="5">
        <f t="shared" si="161"/>
        <v>43909</v>
      </c>
      <c r="B725">
        <f>'0319'!B34</f>
        <v>528.20000000000005</v>
      </c>
      <c r="C725">
        <f>'0319'!C34</f>
        <v>485.7</v>
      </c>
      <c r="D725">
        <f>'0319'!D34</f>
        <v>1039.5999999999999</v>
      </c>
      <c r="E725">
        <f>'0319'!E34</f>
        <v>1067.9000000000001</v>
      </c>
      <c r="F725" s="16">
        <f t="shared" si="158"/>
        <v>1567.8</v>
      </c>
      <c r="G725">
        <f t="shared" si="159"/>
        <v>1553.6000000000001</v>
      </c>
      <c r="H725" s="20">
        <f t="shared" si="160"/>
        <v>0.91400617919670246</v>
      </c>
    </row>
    <row r="726" spans="1:9" x14ac:dyDescent="0.25">
      <c r="A726" s="5">
        <f t="shared" si="161"/>
        <v>43916</v>
      </c>
      <c r="B726">
        <f>'0326'!B34</f>
        <v>530.20000000000005</v>
      </c>
      <c r="C726">
        <f>'0326'!C34</f>
        <v>485.5</v>
      </c>
      <c r="D726">
        <f>'0326'!D34</f>
        <v>1039.5999999999999</v>
      </c>
      <c r="E726">
        <f>'0326'!E34</f>
        <v>1068.2</v>
      </c>
      <c r="F726" s="16">
        <f t="shared" si="158"/>
        <v>1569.8</v>
      </c>
      <c r="G726">
        <f t="shared" si="159"/>
        <v>1553.7</v>
      </c>
      <c r="H726" s="20">
        <f t="shared" si="160"/>
        <v>1.0362360816116301</v>
      </c>
    </row>
    <row r="727" spans="1:9" x14ac:dyDescent="0.25">
      <c r="A727" s="5">
        <f t="shared" si="161"/>
        <v>43923</v>
      </c>
      <c r="B727">
        <f>'0402'!B34</f>
        <v>529.9</v>
      </c>
      <c r="C727">
        <f>'0402'!C34</f>
        <v>478.8</v>
      </c>
      <c r="D727">
        <f>'0402'!D34</f>
        <v>1040.2</v>
      </c>
      <c r="E727">
        <f>'0402'!E34</f>
        <v>1068.4000000000001</v>
      </c>
      <c r="F727" s="16">
        <f t="shared" si="158"/>
        <v>1570.1</v>
      </c>
      <c r="G727">
        <f t="shared" si="159"/>
        <v>1547.2</v>
      </c>
      <c r="H727" s="20">
        <f t="shared" si="160"/>
        <v>1.4800930713547045</v>
      </c>
    </row>
    <row r="728" spans="1:9" x14ac:dyDescent="0.25">
      <c r="A728" s="5">
        <f t="shared" si="161"/>
        <v>43930</v>
      </c>
      <c r="B728">
        <f>'0409'!B34</f>
        <v>444.9</v>
      </c>
      <c r="C728">
        <f>'0409'!C34</f>
        <v>462.9</v>
      </c>
      <c r="D728">
        <f>'0409'!D34</f>
        <v>1106.2</v>
      </c>
      <c r="E728">
        <f>'0409'!E34</f>
        <v>1090.5999999999999</v>
      </c>
      <c r="F728" s="16">
        <f t="shared" si="158"/>
        <v>1551.1</v>
      </c>
      <c r="G728">
        <f t="shared" si="159"/>
        <v>1553.5</v>
      </c>
      <c r="H728" s="20">
        <f t="shared" si="160"/>
        <v>-0.15448986160283562</v>
      </c>
    </row>
    <row r="729" spans="1:9" x14ac:dyDescent="0.25">
      <c r="A729" s="5">
        <f t="shared" si="161"/>
        <v>43937</v>
      </c>
      <c r="B729">
        <f>'0416'!B34</f>
        <v>398.1</v>
      </c>
      <c r="C729">
        <f>'0416'!C34</f>
        <v>416.8</v>
      </c>
      <c r="D729">
        <f>'0416'!D34</f>
        <v>1157.5</v>
      </c>
      <c r="E729">
        <f>'0416'!E34</f>
        <v>1145.5999999999999</v>
      </c>
      <c r="F729" s="16">
        <f t="shared" si="158"/>
        <v>1555.6</v>
      </c>
      <c r="G729">
        <f t="shared" si="159"/>
        <v>1562.3999999999999</v>
      </c>
      <c r="H729" s="20">
        <f t="shared" si="160"/>
        <v>-0.43522785458268709</v>
      </c>
    </row>
    <row r="730" spans="1:9" x14ac:dyDescent="0.25">
      <c r="A730" s="5">
        <f t="shared" si="161"/>
        <v>43944</v>
      </c>
      <c r="B730">
        <f>'0423'!B34</f>
        <v>348.7</v>
      </c>
      <c r="C730">
        <f>'0423'!C34</f>
        <v>419.1</v>
      </c>
      <c r="D730">
        <f>'0423'!D34</f>
        <v>1216.0999999999999</v>
      </c>
      <c r="E730">
        <f>'0423'!E34</f>
        <v>1158.9000000000001</v>
      </c>
      <c r="F730" s="16">
        <f t="shared" si="158"/>
        <v>1564.8</v>
      </c>
      <c r="G730">
        <f t="shared" si="159"/>
        <v>1578</v>
      </c>
      <c r="H730" s="20">
        <f t="shared" si="160"/>
        <v>-0.8365019011406849</v>
      </c>
    </row>
    <row r="731" spans="1:9" x14ac:dyDescent="0.25">
      <c r="A731" s="5">
        <f t="shared" si="161"/>
        <v>43951</v>
      </c>
      <c r="B731">
        <f>'0430'!B34</f>
        <v>398.7</v>
      </c>
      <c r="C731">
        <f>'0430'!C34</f>
        <v>340.7</v>
      </c>
      <c r="D731">
        <f>'0430'!D34</f>
        <v>1216.0999999999999</v>
      </c>
      <c r="E731">
        <f>'0430'!E34</f>
        <v>1243.5999999999999</v>
      </c>
      <c r="F731" s="16">
        <f t="shared" si="158"/>
        <v>1614.8</v>
      </c>
      <c r="G731">
        <f t="shared" si="159"/>
        <v>1584.3</v>
      </c>
      <c r="H731" s="20">
        <f t="shared" si="160"/>
        <v>1.9251404405731254</v>
      </c>
      <c r="I731">
        <f>'0430'!F34</f>
        <v>31.5</v>
      </c>
    </row>
    <row r="732" spans="1:9" x14ac:dyDescent="0.25">
      <c r="A732" s="5">
        <f t="shared" si="161"/>
        <v>43958</v>
      </c>
      <c r="B732">
        <f>'0507'!B34</f>
        <v>372.6</v>
      </c>
      <c r="C732">
        <f>'0507'!C34</f>
        <v>164.9</v>
      </c>
      <c r="D732">
        <f>'0507'!D34</f>
        <v>1246.4000000000001</v>
      </c>
      <c r="E732">
        <f>'0507'!E34</f>
        <v>1274.4000000000001</v>
      </c>
      <c r="F732" s="16">
        <f t="shared" si="158"/>
        <v>1619</v>
      </c>
      <c r="G732">
        <f t="shared" si="159"/>
        <v>1439.3000000000002</v>
      </c>
      <c r="H732" s="20">
        <f t="shared" si="160"/>
        <v>12.485235878552059</v>
      </c>
      <c r="I732">
        <f>'0507'!F34</f>
        <v>31.5</v>
      </c>
    </row>
    <row r="733" spans="1:9" x14ac:dyDescent="0.25">
      <c r="A733" s="5">
        <f t="shared" si="161"/>
        <v>43965</v>
      </c>
      <c r="B733">
        <f>'0514'!B34</f>
        <v>353.8</v>
      </c>
      <c r="C733">
        <f>'0514'!C34</f>
        <v>140.6</v>
      </c>
      <c r="D733">
        <f>'0514'!D34</f>
        <v>1302.9000000000001</v>
      </c>
      <c r="E733">
        <f>'0514'!E34</f>
        <v>1301</v>
      </c>
      <c r="F733" s="16">
        <f t="shared" si="158"/>
        <v>1656.7</v>
      </c>
      <c r="G733">
        <f t="shared" si="159"/>
        <v>1441.6</v>
      </c>
      <c r="H733" s="20">
        <f t="shared" si="160"/>
        <v>14.920921198668147</v>
      </c>
      <c r="I733">
        <f>'0514'!F34</f>
        <v>31.5</v>
      </c>
    </row>
    <row r="734" spans="1:9" x14ac:dyDescent="0.25">
      <c r="A734" s="5">
        <f t="shared" si="161"/>
        <v>43972</v>
      </c>
      <c r="B734">
        <f>'0521'!B34</f>
        <v>355.8</v>
      </c>
      <c r="C734">
        <f>'0521'!C34</f>
        <v>140.6</v>
      </c>
      <c r="D734">
        <f>'0521'!D34</f>
        <v>1302.9000000000001</v>
      </c>
      <c r="E734">
        <f>'0521'!E34</f>
        <v>1301</v>
      </c>
      <c r="F734" s="16">
        <f t="shared" si="158"/>
        <v>1658.7</v>
      </c>
      <c r="G734">
        <f t="shared" si="159"/>
        <v>1441.6</v>
      </c>
      <c r="H734" s="20">
        <f t="shared" si="160"/>
        <v>15.059655937846838</v>
      </c>
      <c r="I734">
        <f>'0521'!F34</f>
        <v>121.7</v>
      </c>
    </row>
    <row r="735" spans="1:9" x14ac:dyDescent="0.25">
      <c r="A735" s="5">
        <f t="shared" si="161"/>
        <v>43979</v>
      </c>
      <c r="B735">
        <f>'0528'!B34</f>
        <v>316.8</v>
      </c>
      <c r="C735">
        <f>'0528'!C34</f>
        <v>84.5</v>
      </c>
      <c r="D735">
        <f>'0528'!D34</f>
        <v>1340.5</v>
      </c>
      <c r="E735">
        <f>'0528'!E34</f>
        <v>1355.3</v>
      </c>
      <c r="F735" s="16">
        <f t="shared" si="158"/>
        <v>1657.3</v>
      </c>
      <c r="G735">
        <f t="shared" si="159"/>
        <v>1439.8</v>
      </c>
      <c r="H735" s="20">
        <f t="shared" si="160"/>
        <v>15.106264758994303</v>
      </c>
      <c r="I735">
        <f>'0528'!F34</f>
        <v>121.7</v>
      </c>
    </row>
    <row r="736" spans="1:9" x14ac:dyDescent="0.25">
      <c r="A736" s="5">
        <f t="shared" si="161"/>
        <v>43986</v>
      </c>
      <c r="B736">
        <f>'0604'!B28</f>
        <v>438.2</v>
      </c>
      <c r="C736">
        <f>'0604'!C28</f>
        <v>269.10000000000002</v>
      </c>
      <c r="D736">
        <f>'0604'!D28</f>
        <v>0</v>
      </c>
      <c r="E736">
        <f>'0604'!E28</f>
        <v>37.700000000000003</v>
      </c>
      <c r="F736" s="16">
        <f t="shared" si="158"/>
        <v>438.2</v>
      </c>
      <c r="G736">
        <f t="shared" si="159"/>
        <v>306.8</v>
      </c>
      <c r="H736" s="20">
        <f t="shared" si="160"/>
        <v>42.829204693611466</v>
      </c>
      <c r="I736">
        <f>'0604'!F28</f>
        <v>0</v>
      </c>
    </row>
    <row r="737" spans="1:8" x14ac:dyDescent="0.25">
      <c r="A737" s="5">
        <f t="shared" si="161"/>
        <v>43993</v>
      </c>
      <c r="B737">
        <f>'0611'!B29</f>
        <v>406.7</v>
      </c>
      <c r="C737">
        <f>'0611'!C29</f>
        <v>262.60000000000002</v>
      </c>
      <c r="D737">
        <f>'0611'!D29</f>
        <v>30.5</v>
      </c>
      <c r="E737">
        <f>'0611'!E29</f>
        <v>37.700000000000003</v>
      </c>
      <c r="F737" s="16">
        <f t="shared" si="158"/>
        <v>437.2</v>
      </c>
      <c r="G737">
        <f t="shared" si="159"/>
        <v>300.3</v>
      </c>
      <c r="H737" s="20">
        <f t="shared" si="160"/>
        <v>45.587745587745587</v>
      </c>
    </row>
    <row r="738" spans="1:8" x14ac:dyDescent="0.25">
      <c r="A738" s="5">
        <f t="shared" si="161"/>
        <v>44000</v>
      </c>
      <c r="B738">
        <f>'0618'!B29</f>
        <v>426</v>
      </c>
      <c r="C738">
        <f>'0618'!C29</f>
        <v>263.60000000000002</v>
      </c>
      <c r="D738">
        <f>'0618'!D29</f>
        <v>90.1</v>
      </c>
      <c r="E738">
        <f>'0618'!E29</f>
        <v>37.9</v>
      </c>
      <c r="F738" s="16">
        <f t="shared" si="158"/>
        <v>516.1</v>
      </c>
      <c r="G738">
        <f t="shared" si="159"/>
        <v>301.5</v>
      </c>
      <c r="H738" s="20">
        <f t="shared" si="160"/>
        <v>71.177446102819246</v>
      </c>
    </row>
    <row r="739" spans="1:8" x14ac:dyDescent="0.25">
      <c r="A739" s="5">
        <f t="shared" si="161"/>
        <v>44007</v>
      </c>
      <c r="B739">
        <f>'0625'!B29</f>
        <v>458.2</v>
      </c>
      <c r="C739">
        <f>'0625'!C29</f>
        <v>213.6</v>
      </c>
      <c r="D739">
        <f>'0625'!D29</f>
        <v>90.4</v>
      </c>
      <c r="E739">
        <f>'0625'!E29</f>
        <v>90.5</v>
      </c>
      <c r="F739" s="16">
        <f t="shared" si="158"/>
        <v>548.6</v>
      </c>
      <c r="G739">
        <f t="shared" si="159"/>
        <v>304.10000000000002</v>
      </c>
      <c r="H739" s="20">
        <f t="shared" si="160"/>
        <v>80.401183821111474</v>
      </c>
    </row>
    <row r="740" spans="1:8" x14ac:dyDescent="0.25">
      <c r="A740" s="5">
        <f t="shared" si="161"/>
        <v>44014</v>
      </c>
      <c r="B740">
        <f>'0702'!B29</f>
        <v>458.2</v>
      </c>
      <c r="C740">
        <f>'0702'!C29</f>
        <v>187.2</v>
      </c>
      <c r="D740">
        <f>'0702'!D29</f>
        <v>90.4</v>
      </c>
      <c r="E740">
        <f>'0702'!E29</f>
        <v>120.4</v>
      </c>
      <c r="F740" s="16">
        <f t="shared" si="158"/>
        <v>548.6</v>
      </c>
      <c r="G740">
        <f t="shared" si="159"/>
        <v>307.60000000000002</v>
      </c>
      <c r="H740" s="20">
        <f t="shared" si="160"/>
        <v>78.348504551365394</v>
      </c>
    </row>
    <row r="741" spans="1:8" x14ac:dyDescent="0.25">
      <c r="A741" s="5">
        <f t="shared" si="161"/>
        <v>44021</v>
      </c>
      <c r="B741">
        <f>'0709'!B30</f>
        <v>457.7</v>
      </c>
      <c r="C741">
        <f>'0709'!C30</f>
        <v>267.2</v>
      </c>
      <c r="D741">
        <f>'0709'!D30</f>
        <v>90.9</v>
      </c>
      <c r="E741">
        <f>'0709'!E30</f>
        <v>120.4</v>
      </c>
      <c r="F741" s="16">
        <f t="shared" si="158"/>
        <v>548.6</v>
      </c>
      <c r="G741">
        <f t="shared" si="159"/>
        <v>387.6</v>
      </c>
      <c r="H741" s="20">
        <f t="shared" si="160"/>
        <v>41.53766769865841</v>
      </c>
    </row>
    <row r="742" spans="1:8" x14ac:dyDescent="0.25">
      <c r="A742" s="5">
        <f t="shared" si="161"/>
        <v>44028</v>
      </c>
      <c r="B742">
        <f>'0716'!B30</f>
        <v>423.4</v>
      </c>
      <c r="C742">
        <f>'0716'!C30</f>
        <v>290.3</v>
      </c>
      <c r="D742">
        <f>'0716'!D30</f>
        <v>149.5</v>
      </c>
      <c r="E742">
        <f>'0716'!E30</f>
        <v>120.4</v>
      </c>
      <c r="F742" s="16">
        <f t="shared" si="158"/>
        <v>572.9</v>
      </c>
      <c r="G742">
        <f t="shared" si="159"/>
        <v>410.70000000000005</v>
      </c>
      <c r="H742" s="20">
        <f t="shared" si="160"/>
        <v>39.493547601655685</v>
      </c>
    </row>
    <row r="743" spans="1:8" x14ac:dyDescent="0.25">
      <c r="A743" s="5">
        <f t="shared" si="161"/>
        <v>44035</v>
      </c>
      <c r="B743">
        <f>'0723'!B30</f>
        <v>393.5</v>
      </c>
      <c r="C743">
        <f>'0723'!C30</f>
        <v>290.8</v>
      </c>
      <c r="D743">
        <f>'0723'!D30</f>
        <v>190.2</v>
      </c>
      <c r="E743">
        <f>'0723'!E30</f>
        <v>120.4</v>
      </c>
      <c r="F743" s="16">
        <f t="shared" si="158"/>
        <v>583.70000000000005</v>
      </c>
      <c r="G743">
        <f t="shared" si="159"/>
        <v>411.20000000000005</v>
      </c>
      <c r="H743" s="20">
        <f t="shared" si="160"/>
        <v>41.95038910505837</v>
      </c>
    </row>
    <row r="744" spans="1:8" x14ac:dyDescent="0.25">
      <c r="A744" s="5">
        <f t="shared" si="161"/>
        <v>44042</v>
      </c>
      <c r="B744">
        <f>'0730'!B30</f>
        <v>338.5</v>
      </c>
      <c r="C744">
        <f>'0730'!C30</f>
        <v>239.8</v>
      </c>
      <c r="D744">
        <f>'0730'!D30</f>
        <v>246.6</v>
      </c>
      <c r="E744">
        <f>'0730'!E30</f>
        <v>175.6</v>
      </c>
      <c r="F744" s="16">
        <f t="shared" si="158"/>
        <v>585.1</v>
      </c>
      <c r="G744">
        <f t="shared" si="159"/>
        <v>415.4</v>
      </c>
      <c r="H744" s="20">
        <f t="shared" si="160"/>
        <v>40.852190659605213</v>
      </c>
    </row>
    <row r="745" spans="1:8" x14ac:dyDescent="0.25">
      <c r="A745" s="5">
        <f t="shared" si="161"/>
        <v>44049</v>
      </c>
      <c r="B745">
        <f>'0806'!B31</f>
        <v>421</v>
      </c>
      <c r="C745">
        <f>'0806'!C31</f>
        <v>330.2</v>
      </c>
      <c r="D745">
        <f>'0806'!D31</f>
        <v>282</v>
      </c>
      <c r="E745">
        <f>'0806'!E31</f>
        <v>191.4</v>
      </c>
      <c r="F745" s="16">
        <f t="shared" si="158"/>
        <v>703</v>
      </c>
      <c r="G745">
        <f t="shared" si="159"/>
        <v>521.6</v>
      </c>
      <c r="H745" s="20">
        <f t="shared" si="160"/>
        <v>34.777607361963177</v>
      </c>
    </row>
    <row r="746" spans="1:8" x14ac:dyDescent="0.25">
      <c r="A746" s="5">
        <f t="shared" si="161"/>
        <v>44056</v>
      </c>
      <c r="B746">
        <f>'0813'!B31</f>
        <v>394.4</v>
      </c>
      <c r="C746">
        <f>'0813'!C31</f>
        <v>298.60000000000002</v>
      </c>
      <c r="D746">
        <f>'0813'!D31</f>
        <v>310</v>
      </c>
      <c r="E746">
        <f>'0813'!E31</f>
        <v>226.2</v>
      </c>
      <c r="F746" s="16">
        <f t="shared" si="158"/>
        <v>704.4</v>
      </c>
      <c r="G746">
        <f t="shared" si="159"/>
        <v>524.79999999999995</v>
      </c>
      <c r="H746" s="20">
        <f t="shared" si="160"/>
        <v>34.22256097560976</v>
      </c>
    </row>
    <row r="747" spans="1:8" x14ac:dyDescent="0.25">
      <c r="A747" s="5">
        <f t="shared" si="161"/>
        <v>44063</v>
      </c>
      <c r="B747">
        <f>'0820'!B31</f>
        <v>393.7</v>
      </c>
      <c r="C747">
        <f>'0820'!C31</f>
        <v>394.4</v>
      </c>
      <c r="D747">
        <f>'0820'!D31</f>
        <v>310.60000000000002</v>
      </c>
      <c r="E747">
        <f>'0820'!E31</f>
        <v>235.6</v>
      </c>
      <c r="F747" s="16">
        <f t="shared" si="158"/>
        <v>704.3</v>
      </c>
      <c r="G747">
        <f t="shared" si="159"/>
        <v>630</v>
      </c>
      <c r="H747" s="20">
        <f t="shared" si="160"/>
        <v>11.793650793650778</v>
      </c>
    </row>
    <row r="748" spans="1:8" x14ac:dyDescent="0.25">
      <c r="A748" s="5">
        <f t="shared" si="161"/>
        <v>44070</v>
      </c>
      <c r="B748">
        <f>'0827'!B32</f>
        <v>394.7</v>
      </c>
      <c r="C748">
        <f>'0827'!C32</f>
        <v>397.9</v>
      </c>
      <c r="D748">
        <f>'0827'!D32</f>
        <v>310.60000000000002</v>
      </c>
      <c r="E748">
        <f>'0827'!E32</f>
        <v>253.4</v>
      </c>
      <c r="F748" s="16">
        <f t="shared" si="158"/>
        <v>705.3</v>
      </c>
      <c r="G748">
        <f t="shared" si="159"/>
        <v>651.29999999999995</v>
      </c>
      <c r="H748" s="20">
        <f t="shared" si="160"/>
        <v>8.2911100875172838</v>
      </c>
    </row>
    <row r="749" spans="1:8" x14ac:dyDescent="0.25">
      <c r="A749" s="5">
        <f t="shared" si="161"/>
        <v>44077</v>
      </c>
      <c r="B749">
        <f>'0903'!B33</f>
        <v>311.5</v>
      </c>
      <c r="C749">
        <f>'0903'!C33</f>
        <v>423.3</v>
      </c>
      <c r="D749">
        <f>'0903'!D33</f>
        <v>368.6</v>
      </c>
      <c r="E749">
        <f>'0903'!E33</f>
        <v>281</v>
      </c>
      <c r="F749" s="16">
        <f t="shared" si="158"/>
        <v>680.1</v>
      </c>
      <c r="G749">
        <f t="shared" si="159"/>
        <v>704.3</v>
      </c>
      <c r="H749" s="20">
        <f t="shared" si="160"/>
        <v>-3.4360357802072916</v>
      </c>
    </row>
    <row r="750" spans="1:8" x14ac:dyDescent="0.25">
      <c r="A750" s="5">
        <f t="shared" si="161"/>
        <v>44084</v>
      </c>
      <c r="B750">
        <f>'0910'!B33</f>
        <v>310.60000000000002</v>
      </c>
      <c r="C750">
        <f>'0910'!C33</f>
        <v>439.2</v>
      </c>
      <c r="D750">
        <f>'0910'!D33</f>
        <v>369.6</v>
      </c>
      <c r="E750">
        <f>'0910'!E33</f>
        <v>318.7</v>
      </c>
      <c r="F750" s="16">
        <f t="shared" si="158"/>
        <v>680.2</v>
      </c>
      <c r="G750">
        <f t="shared" si="159"/>
        <v>757.9</v>
      </c>
      <c r="H750" s="20">
        <f t="shared" si="160"/>
        <v>-10.252012138804577</v>
      </c>
    </row>
    <row r="751" spans="1:8" x14ac:dyDescent="0.25">
      <c r="A751" s="5">
        <f t="shared" si="161"/>
        <v>44091</v>
      </c>
      <c r="B751">
        <f>'0917'!B33</f>
        <v>382.7</v>
      </c>
      <c r="C751">
        <f>'0917'!C33</f>
        <v>386.6</v>
      </c>
      <c r="D751">
        <f>'0917'!D33</f>
        <v>409.5</v>
      </c>
      <c r="E751">
        <f>'0917'!E33</f>
        <v>358.3</v>
      </c>
      <c r="F751" s="16">
        <f t="shared" si="158"/>
        <v>792.2</v>
      </c>
      <c r="G751">
        <f t="shared" si="159"/>
        <v>744.90000000000009</v>
      </c>
      <c r="H751" s="20">
        <f t="shared" si="160"/>
        <v>6.349845616861316</v>
      </c>
    </row>
    <row r="752" spans="1:8" x14ac:dyDescent="0.25">
      <c r="A752" s="5">
        <f t="shared" si="161"/>
        <v>44098</v>
      </c>
      <c r="B752">
        <f>'0924'!B33</f>
        <v>420.2</v>
      </c>
      <c r="C752">
        <f>'0924'!C33</f>
        <v>387</v>
      </c>
      <c r="D752">
        <f>'0924'!D33</f>
        <v>436.1</v>
      </c>
      <c r="E752">
        <f>'0924'!E33</f>
        <v>358.3</v>
      </c>
      <c r="F752" s="16">
        <f t="shared" si="158"/>
        <v>856.3</v>
      </c>
      <c r="G752">
        <f t="shared" si="159"/>
        <v>745.3</v>
      </c>
      <c r="H752" s="20">
        <f t="shared" si="160"/>
        <v>14.893331544344557</v>
      </c>
    </row>
    <row r="753" spans="1:8" x14ac:dyDescent="0.25">
      <c r="A753" s="5">
        <f t="shared" si="161"/>
        <v>44105</v>
      </c>
      <c r="B753">
        <f>'1001'!B33</f>
        <v>367.2</v>
      </c>
      <c r="C753">
        <f>'1001'!C33</f>
        <v>439.2</v>
      </c>
      <c r="D753">
        <f>'1001'!D33</f>
        <v>490.9</v>
      </c>
      <c r="E753">
        <f>'1001'!E33</f>
        <v>386.1</v>
      </c>
      <c r="F753" s="16">
        <f t="shared" si="158"/>
        <v>858.09999999999991</v>
      </c>
      <c r="G753">
        <f t="shared" si="159"/>
        <v>825.3</v>
      </c>
      <c r="H753" s="20">
        <f t="shared" si="160"/>
        <v>3.9743123712589368</v>
      </c>
    </row>
    <row r="754" spans="1:8" x14ac:dyDescent="0.25">
      <c r="A754" s="5">
        <f t="shared" si="161"/>
        <v>44112</v>
      </c>
      <c r="B754">
        <f>'1008'!B34</f>
        <v>367.2</v>
      </c>
      <c r="C754">
        <f>'1008'!C34</f>
        <v>439.2</v>
      </c>
      <c r="D754">
        <f>'1008'!D34</f>
        <v>490.9</v>
      </c>
      <c r="E754">
        <f>'1008'!E34</f>
        <v>386.1</v>
      </c>
      <c r="F754" s="16">
        <f t="shared" si="158"/>
        <v>858.09999999999991</v>
      </c>
      <c r="G754">
        <f t="shared" si="159"/>
        <v>825.3</v>
      </c>
      <c r="H754" s="20">
        <f t="shared" si="160"/>
        <v>3.9743123712589368</v>
      </c>
    </row>
    <row r="755" spans="1:8" x14ac:dyDescent="0.25">
      <c r="A755" s="5">
        <f t="shared" si="161"/>
        <v>44119</v>
      </c>
      <c r="B755">
        <f>'1015'!B34</f>
        <v>367.2</v>
      </c>
      <c r="C755">
        <f>'1015'!C34</f>
        <v>414.8</v>
      </c>
      <c r="D755">
        <f>'1015'!D34</f>
        <v>490.9</v>
      </c>
      <c r="E755">
        <f>'1015'!E34</f>
        <v>412.9</v>
      </c>
      <c r="F755" s="16">
        <f t="shared" si="158"/>
        <v>858.09999999999991</v>
      </c>
      <c r="G755">
        <f t="shared" si="159"/>
        <v>827.7</v>
      </c>
      <c r="H755" s="20">
        <f t="shared" si="160"/>
        <v>3.6728283194394029</v>
      </c>
    </row>
    <row r="756" spans="1:8" x14ac:dyDescent="0.25">
      <c r="A756" s="5">
        <f t="shared" si="161"/>
        <v>44126</v>
      </c>
      <c r="B756">
        <f>'1022'!B34</f>
        <v>562.20000000000005</v>
      </c>
      <c r="C756">
        <f>'1022'!C34</f>
        <v>388.5</v>
      </c>
      <c r="D756">
        <f>'1022'!D34</f>
        <v>490.9</v>
      </c>
      <c r="E756">
        <f>'1022'!E34</f>
        <v>441.5</v>
      </c>
      <c r="F756" s="16">
        <f t="shared" si="158"/>
        <v>1053.0999999999999</v>
      </c>
      <c r="G756">
        <f t="shared" si="159"/>
        <v>830</v>
      </c>
      <c r="H756" s="20">
        <f t="shared" si="160"/>
        <v>26.879518072289144</v>
      </c>
    </row>
    <row r="757" spans="1:8" x14ac:dyDescent="0.25">
      <c r="A757" s="5">
        <f t="shared" si="161"/>
        <v>44133</v>
      </c>
      <c r="B757">
        <f>'1029'!B34</f>
        <v>564.70000000000005</v>
      </c>
      <c r="C757">
        <f>'1029'!C34</f>
        <v>359.5</v>
      </c>
      <c r="D757">
        <f>'1029'!D34</f>
        <v>574.70000000000005</v>
      </c>
      <c r="E757">
        <f>'1029'!E34</f>
        <v>505.2</v>
      </c>
      <c r="F757" s="16">
        <f t="shared" si="158"/>
        <v>1139.4000000000001</v>
      </c>
      <c r="G757">
        <f t="shared" si="159"/>
        <v>864.7</v>
      </c>
      <c r="H757" s="20">
        <f t="shared" si="160"/>
        <v>31.768243321383149</v>
      </c>
    </row>
    <row r="758" spans="1:8" x14ac:dyDescent="0.25">
      <c r="A758" s="5">
        <f t="shared" si="161"/>
        <v>44140</v>
      </c>
      <c r="B758">
        <f>'1105'!B34</f>
        <v>591.5</v>
      </c>
      <c r="C758">
        <f>'1105'!C34</f>
        <v>359.5</v>
      </c>
      <c r="D758">
        <f>'1105'!D34</f>
        <v>574.70000000000005</v>
      </c>
      <c r="E758">
        <f>'1105'!E34</f>
        <v>505.2</v>
      </c>
      <c r="F758" s="16">
        <f t="shared" ref="F758:F812" si="162">+B758+D758</f>
        <v>1166.2</v>
      </c>
      <c r="G758">
        <f t="shared" ref="G758:G812" si="163">+C758+E758</f>
        <v>864.7</v>
      </c>
      <c r="H758" s="20">
        <f t="shared" ref="H758:H812" si="164">+(F758/G758-1)*100</f>
        <v>34.867584133225392</v>
      </c>
    </row>
    <row r="759" spans="1:8" x14ac:dyDescent="0.25">
      <c r="A759" s="5">
        <f t="shared" si="161"/>
        <v>44147</v>
      </c>
      <c r="B759">
        <f>'1112'!B34</f>
        <v>559.9</v>
      </c>
      <c r="C759">
        <f>'1112'!C34</f>
        <v>359.5</v>
      </c>
      <c r="D759">
        <f>'1112'!D34</f>
        <v>609.4</v>
      </c>
      <c r="E759">
        <f>'1112'!E34</f>
        <v>505.2</v>
      </c>
      <c r="F759" s="16">
        <f t="shared" si="162"/>
        <v>1169.3</v>
      </c>
      <c r="G759">
        <f t="shared" si="163"/>
        <v>864.7</v>
      </c>
      <c r="H759" s="20">
        <f t="shared" si="164"/>
        <v>35.226089973401173</v>
      </c>
    </row>
    <row r="760" spans="1:8" x14ac:dyDescent="0.25">
      <c r="A760" s="5">
        <f t="shared" si="161"/>
        <v>44154</v>
      </c>
      <c r="B760">
        <f>'1119'!B34</f>
        <v>559.9</v>
      </c>
      <c r="C760">
        <f>'1119'!C34</f>
        <v>341.7</v>
      </c>
      <c r="D760">
        <f>'1119'!D34</f>
        <v>609.4</v>
      </c>
      <c r="E760">
        <f>'1119'!E34</f>
        <v>525.1</v>
      </c>
      <c r="F760" s="16">
        <f t="shared" si="162"/>
        <v>1169.3</v>
      </c>
      <c r="G760">
        <f t="shared" si="163"/>
        <v>866.8</v>
      </c>
      <c r="H760" s="20">
        <f t="shared" si="164"/>
        <v>34.898477157360411</v>
      </c>
    </row>
    <row r="761" spans="1:8" x14ac:dyDescent="0.25">
      <c r="A761" s="5">
        <f t="shared" si="161"/>
        <v>44161</v>
      </c>
      <c r="B761">
        <f>'1126'!B34</f>
        <v>614.5</v>
      </c>
      <c r="C761">
        <f>'1126'!C34</f>
        <v>292.39999999999998</v>
      </c>
      <c r="D761">
        <f>'1126'!D34</f>
        <v>636.1</v>
      </c>
      <c r="E761">
        <f>'1126'!E34</f>
        <v>579</v>
      </c>
      <c r="F761" s="16">
        <f t="shared" si="162"/>
        <v>1250.5999999999999</v>
      </c>
      <c r="G761">
        <f t="shared" si="163"/>
        <v>871.4</v>
      </c>
      <c r="H761" s="20">
        <f t="shared" si="164"/>
        <v>43.5161808583888</v>
      </c>
    </row>
    <row r="762" spans="1:8" x14ac:dyDescent="0.25">
      <c r="A762" s="5">
        <f t="shared" si="161"/>
        <v>44168</v>
      </c>
      <c r="B762">
        <f>'1203'!B34</f>
        <v>605.6</v>
      </c>
      <c r="C762">
        <f>'1203'!C34</f>
        <v>312.8</v>
      </c>
      <c r="D762">
        <f>'1203'!D34</f>
        <v>669.1</v>
      </c>
      <c r="E762">
        <f>'1203'!E34</f>
        <v>608.9</v>
      </c>
      <c r="F762" s="16">
        <f t="shared" si="162"/>
        <v>1274.7</v>
      </c>
      <c r="G762">
        <f t="shared" si="163"/>
        <v>921.7</v>
      </c>
      <c r="H762" s="20">
        <f t="shared" si="164"/>
        <v>38.298795703591182</v>
      </c>
    </row>
    <row r="763" spans="1:8" x14ac:dyDescent="0.25">
      <c r="A763" s="5">
        <f t="shared" si="161"/>
        <v>44175</v>
      </c>
      <c r="B763">
        <f>'1210'!B34</f>
        <v>683.7</v>
      </c>
      <c r="C763">
        <f>'1210'!C34</f>
        <v>361.3</v>
      </c>
      <c r="D763">
        <f>'1210'!D34</f>
        <v>669.1</v>
      </c>
      <c r="E763">
        <f>'1210'!E34</f>
        <v>641.9</v>
      </c>
      <c r="F763" s="16">
        <f t="shared" si="162"/>
        <v>1352.8000000000002</v>
      </c>
      <c r="G763">
        <f t="shared" si="163"/>
        <v>1003.2</v>
      </c>
      <c r="H763" s="20">
        <f t="shared" si="164"/>
        <v>34.848484848484858</v>
      </c>
    </row>
    <row r="764" spans="1:8" x14ac:dyDescent="0.25">
      <c r="A764" s="5">
        <f t="shared" si="161"/>
        <v>44182</v>
      </c>
      <c r="B764">
        <f>'1217'!B34</f>
        <v>683.7</v>
      </c>
      <c r="C764">
        <f>'1217'!C34</f>
        <v>332.3</v>
      </c>
      <c r="D764">
        <f>'1217'!D34</f>
        <v>726.1</v>
      </c>
      <c r="E764">
        <f>'1217'!E34</f>
        <v>673.8</v>
      </c>
      <c r="F764" s="16">
        <f t="shared" si="162"/>
        <v>1409.8000000000002</v>
      </c>
      <c r="G764">
        <f t="shared" si="163"/>
        <v>1006.0999999999999</v>
      </c>
      <c r="H764" s="20">
        <f t="shared" si="164"/>
        <v>40.125236060033821</v>
      </c>
    </row>
    <row r="765" spans="1:8" x14ac:dyDescent="0.25">
      <c r="A765" s="5">
        <f t="shared" si="161"/>
        <v>44189</v>
      </c>
      <c r="B765">
        <f>'1224'!B34</f>
        <v>606.20000000000005</v>
      </c>
      <c r="C765">
        <f>'1224'!C34</f>
        <v>282.3</v>
      </c>
      <c r="D765">
        <f>'1224'!D34</f>
        <v>808.8</v>
      </c>
      <c r="E765">
        <f>'1224'!E34</f>
        <v>728.8</v>
      </c>
      <c r="F765" s="16">
        <f t="shared" si="162"/>
        <v>1415</v>
      </c>
      <c r="G765">
        <f t="shared" si="163"/>
        <v>1011.0999999999999</v>
      </c>
      <c r="H765" s="20">
        <f t="shared" si="164"/>
        <v>39.946592819701323</v>
      </c>
    </row>
    <row r="766" spans="1:8" x14ac:dyDescent="0.25">
      <c r="A766" s="5">
        <f t="shared" si="161"/>
        <v>44196</v>
      </c>
      <c r="B766">
        <f>'1231'!B34</f>
        <v>606.20000000000005</v>
      </c>
      <c r="C766">
        <f>'1231'!C34</f>
        <v>282.2</v>
      </c>
      <c r="D766">
        <f>'1231'!D34</f>
        <v>808.8</v>
      </c>
      <c r="E766">
        <f>'1231'!E34</f>
        <v>728.9</v>
      </c>
      <c r="F766" s="16">
        <f t="shared" si="162"/>
        <v>1415</v>
      </c>
      <c r="G766">
        <f t="shared" si="163"/>
        <v>1011.0999999999999</v>
      </c>
      <c r="H766" s="20">
        <f t="shared" si="164"/>
        <v>39.946592819701323</v>
      </c>
    </row>
    <row r="767" spans="1:8" x14ac:dyDescent="0.25">
      <c r="A767" s="5">
        <f t="shared" si="161"/>
        <v>44203</v>
      </c>
      <c r="B767">
        <f>'0107'!B34</f>
        <v>541.20000000000005</v>
      </c>
      <c r="C767">
        <f>'0107'!C34</f>
        <v>242</v>
      </c>
      <c r="D767">
        <f>'0107'!D34</f>
        <v>877.1</v>
      </c>
      <c r="E767">
        <f>'0107'!E34</f>
        <v>810.2</v>
      </c>
      <c r="F767" s="16">
        <f t="shared" si="162"/>
        <v>1418.3000000000002</v>
      </c>
      <c r="G767">
        <f t="shared" si="163"/>
        <v>1052.2</v>
      </c>
      <c r="H767" s="20">
        <f t="shared" si="164"/>
        <v>34.793765443831994</v>
      </c>
    </row>
    <row r="768" spans="1:8" x14ac:dyDescent="0.25">
      <c r="A768" s="5">
        <f t="shared" si="161"/>
        <v>44210</v>
      </c>
      <c r="B768">
        <f>'0114'!B34</f>
        <v>541.20000000000005</v>
      </c>
      <c r="C768">
        <f>'0114'!C34</f>
        <v>312.7</v>
      </c>
      <c r="D768">
        <f>'0114'!D34</f>
        <v>877.1</v>
      </c>
      <c r="E768">
        <f>'0114'!E34</f>
        <v>810.8</v>
      </c>
      <c r="F768" s="16">
        <f t="shared" si="162"/>
        <v>1418.3000000000002</v>
      </c>
      <c r="G768">
        <f t="shared" si="163"/>
        <v>1123.5</v>
      </c>
      <c r="H768" s="20">
        <f t="shared" si="164"/>
        <v>26.239430351579895</v>
      </c>
    </row>
    <row r="769" spans="1:9" x14ac:dyDescent="0.25">
      <c r="A769" s="5">
        <f t="shared" si="161"/>
        <v>44217</v>
      </c>
      <c r="B769">
        <f>'0121'!B34</f>
        <v>582.4</v>
      </c>
      <c r="C769">
        <f>'0121'!C34</f>
        <v>312.39999999999998</v>
      </c>
      <c r="D769">
        <f>'0121'!D34</f>
        <v>890.1</v>
      </c>
      <c r="E769">
        <f>'0121'!E34</f>
        <v>811.1</v>
      </c>
      <c r="F769" s="16">
        <f t="shared" si="162"/>
        <v>1472.5</v>
      </c>
      <c r="G769">
        <f t="shared" si="163"/>
        <v>1123.5</v>
      </c>
      <c r="H769" s="20">
        <f t="shared" si="164"/>
        <v>31.063640409434811</v>
      </c>
    </row>
    <row r="770" spans="1:9" x14ac:dyDescent="0.25">
      <c r="A770" s="5">
        <f t="shared" si="161"/>
        <v>44224</v>
      </c>
      <c r="B770">
        <f>'0128'!B34</f>
        <v>513.4</v>
      </c>
      <c r="C770">
        <f>'0128'!C34</f>
        <v>233.1</v>
      </c>
      <c r="D770">
        <f>'0128'!D34</f>
        <v>967.4</v>
      </c>
      <c r="E770">
        <f>'0128'!E34</f>
        <v>864.2</v>
      </c>
      <c r="F770" s="16">
        <f t="shared" si="162"/>
        <v>1480.8</v>
      </c>
      <c r="G770">
        <f t="shared" si="163"/>
        <v>1097.3</v>
      </c>
      <c r="H770" s="20">
        <f t="shared" si="164"/>
        <v>34.949421306844066</v>
      </c>
    </row>
    <row r="771" spans="1:9" x14ac:dyDescent="0.25">
      <c r="A771" s="5">
        <f t="shared" si="161"/>
        <v>44231</v>
      </c>
      <c r="B771">
        <f>'0204'!B34</f>
        <v>543.4</v>
      </c>
      <c r="C771">
        <f>'0204'!C34</f>
        <v>323.60000000000002</v>
      </c>
      <c r="D771">
        <f>'0204'!D34</f>
        <v>967.4</v>
      </c>
      <c r="E771">
        <f>'0204'!E34</f>
        <v>864.8</v>
      </c>
      <c r="F771" s="16">
        <f t="shared" si="162"/>
        <v>1510.8</v>
      </c>
      <c r="G771">
        <f t="shared" si="163"/>
        <v>1188.4000000000001</v>
      </c>
      <c r="H771" s="20">
        <f t="shared" si="164"/>
        <v>27.128912823964988</v>
      </c>
    </row>
    <row r="772" spans="1:9" x14ac:dyDescent="0.25">
      <c r="A772" s="5">
        <f t="shared" si="161"/>
        <v>44238</v>
      </c>
      <c r="B772">
        <f>'0211'!B34</f>
        <v>598.6</v>
      </c>
      <c r="C772">
        <f>'0211'!C34</f>
        <v>323.89999999999998</v>
      </c>
      <c r="D772">
        <f>'0211'!D34</f>
        <v>997.7</v>
      </c>
      <c r="E772">
        <f>'0211'!E34</f>
        <v>864.8</v>
      </c>
      <c r="F772" s="16">
        <f t="shared" si="162"/>
        <v>1596.3000000000002</v>
      </c>
      <c r="G772">
        <f t="shared" si="163"/>
        <v>1188.6999999999998</v>
      </c>
      <c r="H772" s="20">
        <f t="shared" si="164"/>
        <v>34.28956002355519</v>
      </c>
    </row>
    <row r="773" spans="1:9" x14ac:dyDescent="0.25">
      <c r="A773" s="5">
        <f t="shared" si="161"/>
        <v>44245</v>
      </c>
      <c r="B773">
        <f>'0218'!B34</f>
        <v>599.6</v>
      </c>
      <c r="C773">
        <f>'0218'!C34</f>
        <v>324.39999999999998</v>
      </c>
      <c r="D773">
        <f>'0218'!D34</f>
        <v>997.7</v>
      </c>
      <c r="E773">
        <f>'0218'!E34</f>
        <v>864.9</v>
      </c>
      <c r="F773" s="16">
        <f t="shared" si="162"/>
        <v>1597.3000000000002</v>
      </c>
      <c r="G773">
        <f t="shared" si="163"/>
        <v>1189.3</v>
      </c>
      <c r="H773" s="20">
        <f t="shared" si="164"/>
        <v>34.305894223492842</v>
      </c>
    </row>
    <row r="774" spans="1:9" x14ac:dyDescent="0.25">
      <c r="A774" s="5">
        <f t="shared" si="161"/>
        <v>44252</v>
      </c>
      <c r="B774">
        <f>'0225'!B34</f>
        <v>599.6</v>
      </c>
      <c r="C774">
        <f>'0225'!C34</f>
        <v>344.2</v>
      </c>
      <c r="D774">
        <f>'0225'!D34</f>
        <v>997.7</v>
      </c>
      <c r="E774">
        <f>'0225'!E34</f>
        <v>930.9</v>
      </c>
      <c r="F774" s="16">
        <f t="shared" si="162"/>
        <v>1597.3000000000002</v>
      </c>
      <c r="G774">
        <f t="shared" si="163"/>
        <v>1275.0999999999999</v>
      </c>
      <c r="H774" s="20">
        <f t="shared" si="164"/>
        <v>25.268606383813051</v>
      </c>
    </row>
    <row r="775" spans="1:9" x14ac:dyDescent="0.25">
      <c r="A775" s="5">
        <f t="shared" si="161"/>
        <v>44259</v>
      </c>
      <c r="B775">
        <f>'0304'!B34</f>
        <v>524.29999999999995</v>
      </c>
      <c r="C775">
        <f>'0304'!C34</f>
        <v>406.6</v>
      </c>
      <c r="D775">
        <f>'0304'!D34</f>
        <v>1080.3</v>
      </c>
      <c r="E775">
        <f>'0304'!E34</f>
        <v>1013.1</v>
      </c>
      <c r="F775" s="16">
        <f t="shared" si="162"/>
        <v>1604.6</v>
      </c>
      <c r="G775">
        <f t="shared" si="163"/>
        <v>1419.7</v>
      </c>
      <c r="H775" s="20">
        <f t="shared" si="164"/>
        <v>13.02387828414453</v>
      </c>
    </row>
    <row r="776" spans="1:9" x14ac:dyDescent="0.25">
      <c r="A776" s="5">
        <f t="shared" si="161"/>
        <v>44266</v>
      </c>
      <c r="B776">
        <f>'0311'!B34</f>
        <v>427.7</v>
      </c>
      <c r="C776">
        <f>'0311'!C34</f>
        <v>408.6</v>
      </c>
      <c r="D776">
        <f>'0311'!D34</f>
        <v>1180.4000000000001</v>
      </c>
      <c r="E776">
        <f>'0311'!E34</f>
        <v>1013.1</v>
      </c>
      <c r="F776" s="16">
        <f t="shared" si="162"/>
        <v>1608.1000000000001</v>
      </c>
      <c r="G776">
        <f t="shared" si="163"/>
        <v>1421.7</v>
      </c>
      <c r="H776" s="20">
        <f t="shared" si="164"/>
        <v>13.111064218892876</v>
      </c>
    </row>
    <row r="777" spans="1:9" x14ac:dyDescent="0.25">
      <c r="A777" s="5">
        <f t="shared" si="161"/>
        <v>44273</v>
      </c>
      <c r="B777">
        <f>'0318'!B34</f>
        <v>511.7</v>
      </c>
      <c r="C777">
        <f>'0318'!C34</f>
        <v>528.20000000000005</v>
      </c>
      <c r="D777">
        <f>'0318'!D34</f>
        <v>1212.8</v>
      </c>
      <c r="E777">
        <f>'0318'!E34</f>
        <v>1039.5999999999999</v>
      </c>
      <c r="F777" s="16">
        <f t="shared" si="162"/>
        <v>1724.5</v>
      </c>
      <c r="G777">
        <f t="shared" si="163"/>
        <v>1567.8</v>
      </c>
      <c r="H777" s="20">
        <f t="shared" si="164"/>
        <v>9.9948973083301418</v>
      </c>
    </row>
    <row r="778" spans="1:9" x14ac:dyDescent="0.25">
      <c r="A778" s="5">
        <f t="shared" si="161"/>
        <v>44280</v>
      </c>
      <c r="B778">
        <f>'0325'!B34</f>
        <v>615.70000000000005</v>
      </c>
      <c r="C778">
        <f>'0325'!C34</f>
        <v>530.20000000000005</v>
      </c>
      <c r="D778">
        <f>'0325'!D34</f>
        <v>1212.8</v>
      </c>
      <c r="E778">
        <f>'0325'!E34</f>
        <v>1039.5999999999999</v>
      </c>
      <c r="F778" s="16">
        <f t="shared" si="162"/>
        <v>1828.5</v>
      </c>
      <c r="G778">
        <f t="shared" si="163"/>
        <v>1569.8</v>
      </c>
      <c r="H778" s="20">
        <f t="shared" si="164"/>
        <v>16.479806344757296</v>
      </c>
    </row>
    <row r="779" spans="1:9" x14ac:dyDescent="0.25">
      <c r="A779" s="5">
        <f t="shared" si="161"/>
        <v>44287</v>
      </c>
      <c r="B779">
        <f>'0401'!B34</f>
        <v>541.6</v>
      </c>
      <c r="C779">
        <f>'0401'!C34</f>
        <v>529.9</v>
      </c>
      <c r="D779">
        <f>'0401'!D34</f>
        <v>1336.2</v>
      </c>
      <c r="E779">
        <f>'0401'!E34</f>
        <v>1040.2</v>
      </c>
      <c r="F779" s="16">
        <f t="shared" si="162"/>
        <v>1877.8000000000002</v>
      </c>
      <c r="G779">
        <f t="shared" si="163"/>
        <v>1570.1</v>
      </c>
      <c r="H779" s="20">
        <f t="shared" si="164"/>
        <v>19.597477867651758</v>
      </c>
    </row>
    <row r="780" spans="1:9" x14ac:dyDescent="0.25">
      <c r="A780" s="5">
        <f t="shared" si="161"/>
        <v>44294</v>
      </c>
      <c r="B780">
        <f>'0408'!B34</f>
        <v>438.6</v>
      </c>
      <c r="C780">
        <f>'0408'!C34</f>
        <v>444.9</v>
      </c>
      <c r="D780">
        <f>'0408'!D34</f>
        <v>1403.6</v>
      </c>
      <c r="E780">
        <f>'0408'!E34</f>
        <v>1106.2</v>
      </c>
      <c r="F780" s="16">
        <f t="shared" si="162"/>
        <v>1842.1999999999998</v>
      </c>
      <c r="G780">
        <f t="shared" si="163"/>
        <v>1551.1</v>
      </c>
      <c r="H780" s="20">
        <f t="shared" si="164"/>
        <v>18.767326413512997</v>
      </c>
      <c r="I780">
        <f>'0408'!F34</f>
        <v>142</v>
      </c>
    </row>
    <row r="781" spans="1:9" x14ac:dyDescent="0.25">
      <c r="A781" s="5">
        <f t="shared" si="161"/>
        <v>44301</v>
      </c>
      <c r="B781">
        <f>'0415'!B34</f>
        <v>373.6</v>
      </c>
      <c r="C781">
        <f>'0415'!C34</f>
        <v>398.1</v>
      </c>
      <c r="D781">
        <f>'0415'!D34</f>
        <v>1468.7</v>
      </c>
      <c r="E781">
        <f>'0415'!E34</f>
        <v>1157.5</v>
      </c>
      <c r="F781" s="16">
        <f t="shared" si="162"/>
        <v>1842.3000000000002</v>
      </c>
      <c r="G781">
        <f t="shared" si="163"/>
        <v>1555.6</v>
      </c>
      <c r="H781" s="20">
        <f t="shared" si="164"/>
        <v>18.430187708922617</v>
      </c>
      <c r="I781">
        <f>'0415'!F34</f>
        <v>142</v>
      </c>
    </row>
    <row r="782" spans="1:9" x14ac:dyDescent="0.25">
      <c r="A782" s="5">
        <f t="shared" ref="A782:A845" si="165">+A781+7</f>
        <v>44308</v>
      </c>
      <c r="B782">
        <f>'0422'!B34</f>
        <v>279</v>
      </c>
      <c r="C782">
        <f>'0422'!C34</f>
        <v>348.7</v>
      </c>
      <c r="D782">
        <f>'0422'!D34</f>
        <v>1563</v>
      </c>
      <c r="E782">
        <f>'0422'!E34</f>
        <v>1216.0999999999999</v>
      </c>
      <c r="F782" s="16">
        <f t="shared" si="162"/>
        <v>1842</v>
      </c>
      <c r="G782">
        <f t="shared" si="163"/>
        <v>1564.8</v>
      </c>
      <c r="H782" s="20">
        <f t="shared" si="164"/>
        <v>17.714723926380383</v>
      </c>
      <c r="I782">
        <f>'0422'!F34</f>
        <v>142</v>
      </c>
    </row>
    <row r="783" spans="1:9" x14ac:dyDescent="0.25">
      <c r="A783" s="5">
        <f t="shared" si="165"/>
        <v>44315</v>
      </c>
      <c r="B783">
        <f>'0429'!B34</f>
        <v>229</v>
      </c>
      <c r="C783">
        <f>'0429'!C34</f>
        <v>398.7</v>
      </c>
      <c r="D783">
        <f>'0429'!D34</f>
        <v>1617.1</v>
      </c>
      <c r="E783">
        <f>'0429'!E34</f>
        <v>1216.0999999999999</v>
      </c>
      <c r="F783" s="16">
        <f t="shared" si="162"/>
        <v>1846.1</v>
      </c>
      <c r="G783">
        <f t="shared" si="163"/>
        <v>1614.8</v>
      </c>
      <c r="H783" s="20">
        <f t="shared" si="164"/>
        <v>14.323755263809756</v>
      </c>
      <c r="I783">
        <f>'0429'!F34</f>
        <v>142</v>
      </c>
    </row>
    <row r="784" spans="1:9" x14ac:dyDescent="0.25">
      <c r="A784" s="5">
        <f t="shared" si="165"/>
        <v>44322</v>
      </c>
      <c r="B784">
        <f>'0506'!B34</f>
        <v>220.8</v>
      </c>
      <c r="C784">
        <f>'0506'!C34</f>
        <v>372.6</v>
      </c>
      <c r="D784">
        <f>'0506'!D34</f>
        <v>1693.2</v>
      </c>
      <c r="E784">
        <f>'0506'!E34</f>
        <v>1246.4000000000001</v>
      </c>
      <c r="F784" s="16">
        <f t="shared" si="162"/>
        <v>1914</v>
      </c>
      <c r="G784">
        <f t="shared" si="163"/>
        <v>1619</v>
      </c>
      <c r="H784" s="20">
        <f t="shared" si="164"/>
        <v>18.22112415071031</v>
      </c>
      <c r="I784">
        <f>'0506'!F34</f>
        <v>142</v>
      </c>
    </row>
    <row r="785" spans="1:9" x14ac:dyDescent="0.25">
      <c r="A785" s="5">
        <f t="shared" si="165"/>
        <v>44329</v>
      </c>
      <c r="B785">
        <f>'0513'!B34</f>
        <v>168.4</v>
      </c>
      <c r="C785">
        <f>'0513'!C34</f>
        <v>353.8</v>
      </c>
      <c r="D785">
        <f>'0513'!D34</f>
        <v>1750.1</v>
      </c>
      <c r="E785">
        <f>'0513'!E34</f>
        <v>1302.9000000000001</v>
      </c>
      <c r="F785" s="16">
        <f t="shared" si="162"/>
        <v>1918.5</v>
      </c>
      <c r="G785">
        <f t="shared" si="163"/>
        <v>1656.7</v>
      </c>
      <c r="H785" s="20">
        <f t="shared" si="164"/>
        <v>15.802498943683219</v>
      </c>
      <c r="I785">
        <f>'0513'!F34</f>
        <v>142</v>
      </c>
    </row>
    <row r="786" spans="1:9" x14ac:dyDescent="0.25">
      <c r="A786" s="5">
        <f t="shared" si="165"/>
        <v>44336</v>
      </c>
      <c r="B786">
        <f>'0520'!B34</f>
        <v>168.4</v>
      </c>
      <c r="C786">
        <f>'0520'!C34</f>
        <v>355.8</v>
      </c>
      <c r="D786">
        <f>'0520'!D34</f>
        <v>1750.1</v>
      </c>
      <c r="E786">
        <f>'0520'!E34</f>
        <v>1302.9000000000001</v>
      </c>
      <c r="F786" s="16">
        <f t="shared" si="162"/>
        <v>1918.5</v>
      </c>
      <c r="G786">
        <f t="shared" si="163"/>
        <v>1658.7</v>
      </c>
      <c r="H786" s="20">
        <f t="shared" si="164"/>
        <v>15.662868511484884</v>
      </c>
      <c r="I786">
        <f>'0520'!F34</f>
        <v>169.8</v>
      </c>
    </row>
    <row r="787" spans="1:9" x14ac:dyDescent="0.25">
      <c r="A787" s="5">
        <f t="shared" si="165"/>
        <v>44343</v>
      </c>
      <c r="B787">
        <f>'0527'!B34</f>
        <v>66</v>
      </c>
      <c r="C787">
        <f>'0527'!C34</f>
        <v>316.8</v>
      </c>
      <c r="D787">
        <f>'0527'!D34</f>
        <v>1807.7</v>
      </c>
      <c r="E787">
        <f>'0527'!E34</f>
        <v>1340.5</v>
      </c>
      <c r="F787" s="16">
        <f t="shared" si="162"/>
        <v>1873.7</v>
      </c>
      <c r="G787">
        <f t="shared" si="163"/>
        <v>1657.3</v>
      </c>
      <c r="H787" s="20">
        <f t="shared" si="164"/>
        <v>13.057382489591518</v>
      </c>
      <c r="I787">
        <f>'0527'!F34</f>
        <v>218.4</v>
      </c>
    </row>
    <row r="788" spans="1:9" x14ac:dyDescent="0.25">
      <c r="A788" s="5">
        <f t="shared" si="165"/>
        <v>44350</v>
      </c>
      <c r="B788">
        <f>'0603'!B27</f>
        <v>364.7</v>
      </c>
      <c r="C788">
        <f>'0603'!C27</f>
        <v>438.2</v>
      </c>
      <c r="D788">
        <f>'0603'!D27</f>
        <v>0</v>
      </c>
      <c r="E788">
        <f>'0603'!E27</f>
        <v>0</v>
      </c>
      <c r="F788" s="16">
        <f t="shared" si="162"/>
        <v>364.7</v>
      </c>
      <c r="G788">
        <f t="shared" si="163"/>
        <v>438.2</v>
      </c>
      <c r="H788" s="20">
        <f t="shared" si="164"/>
        <v>-16.773162939297126</v>
      </c>
    </row>
    <row r="789" spans="1:9" x14ac:dyDescent="0.25">
      <c r="A789" s="5">
        <f t="shared" si="165"/>
        <v>44357</v>
      </c>
      <c r="B789">
        <f>'0610'!B27</f>
        <v>344.7</v>
      </c>
      <c r="C789">
        <f>'0610'!C27</f>
        <v>406.7</v>
      </c>
      <c r="D789">
        <f>'0610'!D27</f>
        <v>22.1</v>
      </c>
      <c r="E789">
        <f>'0610'!E27</f>
        <v>30.5</v>
      </c>
      <c r="F789" s="16">
        <f t="shared" si="162"/>
        <v>366.8</v>
      </c>
      <c r="G789">
        <f t="shared" si="163"/>
        <v>437.2</v>
      </c>
      <c r="H789" s="20">
        <f t="shared" si="164"/>
        <v>-16.102470265324786</v>
      </c>
    </row>
    <row r="790" spans="1:9" x14ac:dyDescent="0.25">
      <c r="A790" s="5">
        <f t="shared" si="165"/>
        <v>44364</v>
      </c>
      <c r="B790">
        <f>'0617'!B27</f>
        <v>307.2</v>
      </c>
      <c r="C790">
        <f>'0617'!C27</f>
        <v>426</v>
      </c>
      <c r="D790">
        <f>'0617'!D27</f>
        <v>58.5</v>
      </c>
      <c r="E790">
        <f>'0617'!E27</f>
        <v>90.1</v>
      </c>
      <c r="F790" s="16">
        <f t="shared" si="162"/>
        <v>365.7</v>
      </c>
      <c r="G790">
        <f t="shared" si="163"/>
        <v>516.1</v>
      </c>
      <c r="H790" s="20">
        <f t="shared" si="164"/>
        <v>-29.141639217205974</v>
      </c>
    </row>
    <row r="791" spans="1:9" x14ac:dyDescent="0.25">
      <c r="A791" s="5">
        <f t="shared" si="165"/>
        <v>44371</v>
      </c>
      <c r="B791">
        <f>'0624'!B27</f>
        <v>306.8</v>
      </c>
      <c r="C791">
        <f>'0624'!C27</f>
        <v>458.2</v>
      </c>
      <c r="D791">
        <f>'0624'!D27</f>
        <v>58.9</v>
      </c>
      <c r="E791">
        <f>'0624'!E27</f>
        <v>90.4</v>
      </c>
      <c r="F791" s="16">
        <f t="shared" si="162"/>
        <v>365.7</v>
      </c>
      <c r="G791">
        <f t="shared" si="163"/>
        <v>548.6</v>
      </c>
      <c r="H791" s="20">
        <f t="shared" si="164"/>
        <v>-33.339409405760122</v>
      </c>
    </row>
    <row r="792" spans="1:9" x14ac:dyDescent="0.25">
      <c r="A792" s="5">
        <f t="shared" si="165"/>
        <v>44378</v>
      </c>
      <c r="B792">
        <f>'0701'!B27</f>
        <v>334.3</v>
      </c>
      <c r="C792">
        <f>'0701'!C27</f>
        <v>458.2</v>
      </c>
      <c r="D792">
        <f>'0701'!D27</f>
        <v>113.9</v>
      </c>
      <c r="E792">
        <f>'0701'!E27</f>
        <v>90.4</v>
      </c>
      <c r="F792" s="16">
        <f t="shared" si="162"/>
        <v>448.20000000000005</v>
      </c>
      <c r="G792">
        <f t="shared" si="163"/>
        <v>548.6</v>
      </c>
      <c r="H792" s="20">
        <f t="shared" si="164"/>
        <v>-18.30113014947138</v>
      </c>
    </row>
    <row r="793" spans="1:9" x14ac:dyDescent="0.25">
      <c r="A793" s="5">
        <f t="shared" si="165"/>
        <v>44385</v>
      </c>
      <c r="B793">
        <f>'0708'!B28</f>
        <v>300.7</v>
      </c>
      <c r="C793">
        <f>'0708'!C28</f>
        <v>457.7</v>
      </c>
      <c r="D793">
        <f>'0708'!D28</f>
        <v>150.30000000000001</v>
      </c>
      <c r="E793">
        <f>'0708'!E28</f>
        <v>90.9</v>
      </c>
      <c r="F793" s="16">
        <f t="shared" si="162"/>
        <v>451</v>
      </c>
      <c r="G793">
        <f t="shared" si="163"/>
        <v>548.6</v>
      </c>
      <c r="H793" s="20">
        <f t="shared" si="164"/>
        <v>-17.790740065621591</v>
      </c>
    </row>
    <row r="794" spans="1:9" x14ac:dyDescent="0.25">
      <c r="A794" s="5">
        <f t="shared" si="165"/>
        <v>44392</v>
      </c>
      <c r="B794">
        <f>'0715'!B29</f>
        <v>300.7</v>
      </c>
      <c r="C794">
        <f>'0715'!C29</f>
        <v>423.4</v>
      </c>
      <c r="D794">
        <f>'0715'!D29</f>
        <v>150.30000000000001</v>
      </c>
      <c r="E794">
        <f>'0715'!E29</f>
        <v>149.5</v>
      </c>
      <c r="F794" s="16">
        <f t="shared" si="162"/>
        <v>451</v>
      </c>
      <c r="G794">
        <f t="shared" si="163"/>
        <v>572.9</v>
      </c>
      <c r="H794" s="20">
        <f t="shared" si="164"/>
        <v>-21.277709897015185</v>
      </c>
    </row>
    <row r="795" spans="1:9" x14ac:dyDescent="0.25">
      <c r="A795" s="5">
        <f t="shared" si="165"/>
        <v>44399</v>
      </c>
      <c r="B795">
        <f>'0722'!B29</f>
        <v>300.2</v>
      </c>
      <c r="C795">
        <f>'0722'!C29</f>
        <v>393.5</v>
      </c>
      <c r="D795">
        <f>'0722'!D29</f>
        <v>150.9</v>
      </c>
      <c r="E795">
        <f>'0722'!E29</f>
        <v>190.2</v>
      </c>
      <c r="F795" s="16">
        <f t="shared" si="162"/>
        <v>451.1</v>
      </c>
      <c r="G795">
        <f t="shared" si="163"/>
        <v>583.70000000000005</v>
      </c>
      <c r="H795" s="20">
        <f t="shared" si="164"/>
        <v>-22.717149220489986</v>
      </c>
    </row>
    <row r="796" spans="1:9" x14ac:dyDescent="0.25">
      <c r="A796" s="5">
        <f t="shared" si="165"/>
        <v>44406</v>
      </c>
      <c r="B796">
        <f>'0729'!B29</f>
        <v>299.8</v>
      </c>
      <c r="C796">
        <f>'0729'!C29</f>
        <v>338.5</v>
      </c>
      <c r="D796">
        <f>'0729'!D29</f>
        <v>205.8</v>
      </c>
      <c r="E796">
        <f>'0729'!E29</f>
        <v>246.6</v>
      </c>
      <c r="F796" s="16">
        <f t="shared" si="162"/>
        <v>505.6</v>
      </c>
      <c r="G796">
        <f t="shared" si="163"/>
        <v>585.1</v>
      </c>
      <c r="H796" s="20">
        <f t="shared" si="164"/>
        <v>-13.587420953683127</v>
      </c>
    </row>
    <row r="797" spans="1:9" x14ac:dyDescent="0.25">
      <c r="A797" s="5">
        <f t="shared" si="165"/>
        <v>44413</v>
      </c>
      <c r="B797">
        <f>'0805'!B29</f>
        <v>234.3</v>
      </c>
      <c r="C797">
        <f>'0805'!C29</f>
        <v>421</v>
      </c>
      <c r="D797">
        <f>'0805'!D29</f>
        <v>268.60000000000002</v>
      </c>
      <c r="E797">
        <f>'0805'!E29</f>
        <v>282</v>
      </c>
      <c r="F797" s="16">
        <f t="shared" si="162"/>
        <v>502.90000000000003</v>
      </c>
      <c r="G797">
        <f t="shared" si="163"/>
        <v>703</v>
      </c>
      <c r="H797" s="20">
        <f t="shared" si="164"/>
        <v>-28.463726884779518</v>
      </c>
    </row>
    <row r="798" spans="1:9" x14ac:dyDescent="0.25">
      <c r="A798" s="5">
        <f t="shared" si="165"/>
        <v>44420</v>
      </c>
      <c r="B798">
        <f>'0812'!B29</f>
        <v>310.89999999999998</v>
      </c>
      <c r="C798">
        <f>'0812'!C29</f>
        <v>394.4</v>
      </c>
      <c r="D798">
        <f>'0812'!D29</f>
        <v>268.60000000000002</v>
      </c>
      <c r="E798">
        <f>'0812'!E29</f>
        <v>310</v>
      </c>
      <c r="F798" s="16">
        <f t="shared" si="162"/>
        <v>579.5</v>
      </c>
      <c r="G798">
        <f t="shared" si="163"/>
        <v>704.4</v>
      </c>
      <c r="H798" s="20">
        <f t="shared" si="164"/>
        <v>-17.731402612152181</v>
      </c>
    </row>
    <row r="799" spans="1:9" x14ac:dyDescent="0.25">
      <c r="A799" s="5">
        <f t="shared" si="165"/>
        <v>44427</v>
      </c>
      <c r="B799">
        <f>'0819'!B29</f>
        <v>234.5</v>
      </c>
      <c r="C799">
        <f>'0819'!C29</f>
        <v>393.7</v>
      </c>
      <c r="D799">
        <f>'0819'!D29</f>
        <v>350</v>
      </c>
      <c r="E799">
        <f>'0819'!E29</f>
        <v>310.60000000000002</v>
      </c>
      <c r="F799" s="16">
        <f t="shared" si="162"/>
        <v>584.5</v>
      </c>
      <c r="G799">
        <f t="shared" si="163"/>
        <v>704.3</v>
      </c>
      <c r="H799" s="20">
        <f t="shared" si="164"/>
        <v>-17.009796961522071</v>
      </c>
    </row>
    <row r="800" spans="1:9" x14ac:dyDescent="0.25">
      <c r="A800" s="5">
        <f t="shared" si="165"/>
        <v>44434</v>
      </c>
      <c r="B800">
        <f>'0826'!B30</f>
        <v>234.5</v>
      </c>
      <c r="C800">
        <f>'0826'!C30</f>
        <v>394.7</v>
      </c>
      <c r="D800">
        <f>'0826'!D30</f>
        <v>350</v>
      </c>
      <c r="E800">
        <f>'0826'!E30</f>
        <v>310.60000000000002</v>
      </c>
      <c r="F800" s="16">
        <f t="shared" si="162"/>
        <v>584.5</v>
      </c>
      <c r="G800">
        <f t="shared" si="163"/>
        <v>705.3</v>
      </c>
      <c r="H800" s="20">
        <f t="shared" si="164"/>
        <v>-17.127463490713168</v>
      </c>
    </row>
    <row r="801" spans="1:8" x14ac:dyDescent="0.25">
      <c r="A801" s="5">
        <f t="shared" si="165"/>
        <v>44441</v>
      </c>
      <c r="B801">
        <f>'0902'!B30</f>
        <v>205.2</v>
      </c>
      <c r="C801">
        <f>'0902'!C30</f>
        <v>311.5</v>
      </c>
      <c r="D801">
        <f>'0902'!D30</f>
        <v>383.4</v>
      </c>
      <c r="E801">
        <f>'0902'!E30</f>
        <v>368.6</v>
      </c>
      <c r="F801" s="16">
        <f t="shared" si="162"/>
        <v>588.59999999999991</v>
      </c>
      <c r="G801">
        <f t="shared" si="163"/>
        <v>680.1</v>
      </c>
      <c r="H801" s="20">
        <f t="shared" si="164"/>
        <v>-13.453903837670945</v>
      </c>
    </row>
    <row r="802" spans="1:8" x14ac:dyDescent="0.25">
      <c r="A802" s="5">
        <f t="shared" si="165"/>
        <v>44448</v>
      </c>
      <c r="B802">
        <f>'0909'!B30</f>
        <v>274.2</v>
      </c>
      <c r="C802">
        <f>'0909'!C30</f>
        <v>310.60000000000002</v>
      </c>
      <c r="D802">
        <f>'0909'!D30</f>
        <v>383.4</v>
      </c>
      <c r="E802">
        <f>'0909'!E30</f>
        <v>369.6</v>
      </c>
      <c r="F802" s="16">
        <f t="shared" si="162"/>
        <v>657.59999999999991</v>
      </c>
      <c r="G802">
        <f t="shared" si="163"/>
        <v>680.2</v>
      </c>
      <c r="H802" s="20">
        <f t="shared" si="164"/>
        <v>-3.3225521905322131</v>
      </c>
    </row>
    <row r="803" spans="1:8" x14ac:dyDescent="0.25">
      <c r="A803" s="5">
        <f t="shared" si="165"/>
        <v>44455</v>
      </c>
      <c r="B803">
        <f>'0916'!B30</f>
        <v>224.1</v>
      </c>
      <c r="C803">
        <f>'0916'!C30</f>
        <v>382.7</v>
      </c>
      <c r="D803">
        <f>'0916'!D30</f>
        <v>436.7</v>
      </c>
      <c r="E803">
        <f>'0916'!E30</f>
        <v>409.5</v>
      </c>
      <c r="F803" s="16">
        <f t="shared" si="162"/>
        <v>660.8</v>
      </c>
      <c r="G803">
        <f t="shared" si="163"/>
        <v>792.2</v>
      </c>
      <c r="H803" s="20">
        <f t="shared" si="164"/>
        <v>-16.586720525119926</v>
      </c>
    </row>
    <row r="804" spans="1:8" x14ac:dyDescent="0.25">
      <c r="A804" s="5">
        <f t="shared" si="165"/>
        <v>44462</v>
      </c>
      <c r="B804">
        <f>'0923'!B30</f>
        <v>196.6</v>
      </c>
      <c r="C804">
        <f>'0923'!C30</f>
        <v>420.2</v>
      </c>
      <c r="D804">
        <f>'0923'!D30</f>
        <v>466.9</v>
      </c>
      <c r="E804">
        <f>'0923'!E30</f>
        <v>436.1</v>
      </c>
      <c r="F804" s="16">
        <f t="shared" si="162"/>
        <v>663.5</v>
      </c>
      <c r="G804">
        <f t="shared" si="163"/>
        <v>856.3</v>
      </c>
      <c r="H804" s="20">
        <f t="shared" si="164"/>
        <v>-22.515473548989839</v>
      </c>
    </row>
    <row r="805" spans="1:8" x14ac:dyDescent="0.25">
      <c r="A805" s="5">
        <f t="shared" si="165"/>
        <v>44469</v>
      </c>
      <c r="B805">
        <f>'0930'!B30</f>
        <v>224.3</v>
      </c>
      <c r="C805">
        <f>'0930'!C30</f>
        <v>367.2</v>
      </c>
      <c r="D805">
        <f>'0930'!D30</f>
        <v>521.9</v>
      </c>
      <c r="E805">
        <f>'0930'!E30</f>
        <v>490.9</v>
      </c>
      <c r="F805" s="16">
        <f t="shared" si="162"/>
        <v>746.2</v>
      </c>
      <c r="G805">
        <f t="shared" si="163"/>
        <v>858.09999999999991</v>
      </c>
      <c r="H805" s="20">
        <f t="shared" si="164"/>
        <v>-13.040438177368586</v>
      </c>
    </row>
    <row r="806" spans="1:8" x14ac:dyDescent="0.25">
      <c r="A806" s="5">
        <f t="shared" si="165"/>
        <v>44476</v>
      </c>
      <c r="B806">
        <f>'1007'!B30</f>
        <v>223.9</v>
      </c>
      <c r="C806">
        <f>'1007'!C30</f>
        <v>367.2</v>
      </c>
      <c r="D806">
        <f>'1007'!D30</f>
        <v>521.9</v>
      </c>
      <c r="E806">
        <f>'1007'!E30</f>
        <v>490.9</v>
      </c>
      <c r="F806" s="16">
        <f t="shared" si="162"/>
        <v>745.8</v>
      </c>
      <c r="G806">
        <f t="shared" si="163"/>
        <v>858.09999999999991</v>
      </c>
      <c r="H806" s="20">
        <f t="shared" si="164"/>
        <v>-13.087052791049992</v>
      </c>
    </row>
    <row r="807" spans="1:8" x14ac:dyDescent="0.25">
      <c r="A807" s="5">
        <f t="shared" si="165"/>
        <v>44483</v>
      </c>
      <c r="B807">
        <f>'1014'!B30</f>
        <v>196.4</v>
      </c>
      <c r="C807">
        <f>'1014'!C30</f>
        <v>367.2</v>
      </c>
      <c r="D807">
        <f>'1014'!D30</f>
        <v>552.20000000000005</v>
      </c>
      <c r="E807">
        <f>'1014'!E30</f>
        <v>490.9</v>
      </c>
      <c r="F807" s="16">
        <f t="shared" si="162"/>
        <v>748.6</v>
      </c>
      <c r="G807">
        <f t="shared" si="163"/>
        <v>858.09999999999991</v>
      </c>
      <c r="H807" s="20">
        <f t="shared" si="164"/>
        <v>-12.760750495280259</v>
      </c>
    </row>
    <row r="808" spans="1:8" x14ac:dyDescent="0.25">
      <c r="A808" s="5">
        <f t="shared" si="165"/>
        <v>44490</v>
      </c>
      <c r="B808">
        <f>'1021'!B30</f>
        <v>215.9</v>
      </c>
      <c r="C808">
        <f>'1021'!C30</f>
        <v>562.20000000000005</v>
      </c>
      <c r="D808">
        <f>'1021'!D30</f>
        <v>552.20000000000005</v>
      </c>
      <c r="E808">
        <f>'1021'!E30</f>
        <v>490.9</v>
      </c>
      <c r="F808" s="16">
        <f t="shared" si="162"/>
        <v>768.1</v>
      </c>
      <c r="G808">
        <f t="shared" si="163"/>
        <v>1053.0999999999999</v>
      </c>
      <c r="H808" s="20">
        <f t="shared" si="164"/>
        <v>-27.062956984142051</v>
      </c>
    </row>
    <row r="809" spans="1:8" x14ac:dyDescent="0.25">
      <c r="A809" s="5">
        <f t="shared" si="165"/>
        <v>44497</v>
      </c>
      <c r="B809">
        <f>'1028'!B30</f>
        <v>265.89999999999998</v>
      </c>
      <c r="C809">
        <f>'1028'!C30</f>
        <v>564.70000000000005</v>
      </c>
      <c r="D809">
        <f>'1028'!D30</f>
        <v>552.20000000000005</v>
      </c>
      <c r="E809">
        <f>'1028'!E30</f>
        <v>574.70000000000005</v>
      </c>
      <c r="F809" s="16">
        <f t="shared" si="162"/>
        <v>818.1</v>
      </c>
      <c r="G809">
        <f t="shared" si="163"/>
        <v>1139.4000000000001</v>
      </c>
      <c r="H809" s="20">
        <f t="shared" si="164"/>
        <v>-28.199052132701429</v>
      </c>
    </row>
    <row r="810" spans="1:8" x14ac:dyDescent="0.25">
      <c r="A810" s="5">
        <f t="shared" si="165"/>
        <v>44504</v>
      </c>
      <c r="B810">
        <v>265.89999999999998</v>
      </c>
      <c r="C810">
        <v>591.5</v>
      </c>
      <c r="D810">
        <v>552.20000000000005</v>
      </c>
      <c r="E810">
        <v>574.70000000000005</v>
      </c>
      <c r="F810" s="16">
        <f t="shared" si="162"/>
        <v>818.1</v>
      </c>
      <c r="G810">
        <f t="shared" si="163"/>
        <v>1166.2</v>
      </c>
      <c r="H810" s="20">
        <f t="shared" si="164"/>
        <v>-29.849082490138912</v>
      </c>
    </row>
    <row r="811" spans="1:8" x14ac:dyDescent="0.25">
      <c r="A811" s="5">
        <f t="shared" si="165"/>
        <v>44511</v>
      </c>
      <c r="B811">
        <f>'1111'!B30</f>
        <v>265.60000000000002</v>
      </c>
      <c r="C811">
        <f>'1111'!C30</f>
        <v>559.9</v>
      </c>
      <c r="D811">
        <f>'1111'!D30</f>
        <v>552.5</v>
      </c>
      <c r="E811">
        <f>'1111'!E30</f>
        <v>609.4</v>
      </c>
      <c r="F811" s="16">
        <f t="shared" si="162"/>
        <v>818.1</v>
      </c>
      <c r="G811">
        <f t="shared" si="163"/>
        <v>1169.3</v>
      </c>
      <c r="H811" s="20">
        <f t="shared" si="164"/>
        <v>-30.035063713332754</v>
      </c>
    </row>
    <row r="812" spans="1:8" x14ac:dyDescent="0.25">
      <c r="A812" s="5">
        <f t="shared" si="165"/>
        <v>44518</v>
      </c>
      <c r="B812">
        <f>'1118'!B30</f>
        <v>255.1</v>
      </c>
      <c r="C812">
        <f>'1118'!C30</f>
        <v>559.9</v>
      </c>
      <c r="D812">
        <f>'1118'!D30</f>
        <v>603.20000000000005</v>
      </c>
      <c r="E812">
        <f>'1118'!E30</f>
        <v>609.4</v>
      </c>
      <c r="F812" s="16">
        <f t="shared" si="162"/>
        <v>858.30000000000007</v>
      </c>
      <c r="G812">
        <f t="shared" si="163"/>
        <v>1169.3</v>
      </c>
      <c r="H812" s="20">
        <f t="shared" si="164"/>
        <v>-26.597109381681339</v>
      </c>
    </row>
    <row r="813" spans="1:8" x14ac:dyDescent="0.25">
      <c r="A813" s="5">
        <f t="shared" si="165"/>
        <v>44525</v>
      </c>
      <c r="B813">
        <f>'1125'!B30</f>
        <v>255.1</v>
      </c>
      <c r="C813">
        <f>'1125'!C30</f>
        <v>614.5</v>
      </c>
      <c r="D813">
        <f>'1125'!D30</f>
        <v>603.20000000000005</v>
      </c>
      <c r="E813">
        <f>'1125'!E30</f>
        <v>636.1</v>
      </c>
      <c r="F813" s="16">
        <f t="shared" ref="F813:F820" si="166">+B813+D813</f>
        <v>858.30000000000007</v>
      </c>
      <c r="G813">
        <f t="shared" ref="G813:G820" si="167">+C813+E813</f>
        <v>1250.5999999999999</v>
      </c>
      <c r="H813" s="20">
        <f t="shared" ref="H813:H820" si="168">+(F813/G813-1)*100</f>
        <v>-31.368942907404438</v>
      </c>
    </row>
    <row r="814" spans="1:8" x14ac:dyDescent="0.25">
      <c r="A814" s="5">
        <f t="shared" si="165"/>
        <v>44532</v>
      </c>
      <c r="B814">
        <f>'1202'!B30</f>
        <v>186.3</v>
      </c>
      <c r="C814">
        <f>'1202'!C30</f>
        <v>605.6</v>
      </c>
      <c r="D814">
        <f>'1202'!D30</f>
        <v>678.8</v>
      </c>
      <c r="E814">
        <f>'1202'!E30</f>
        <v>669.1</v>
      </c>
      <c r="F814" s="16">
        <f t="shared" si="166"/>
        <v>865.09999999999991</v>
      </c>
      <c r="G814">
        <f t="shared" si="167"/>
        <v>1274.7</v>
      </c>
      <c r="H814" s="20">
        <f t="shared" si="168"/>
        <v>-32.133050913940544</v>
      </c>
    </row>
    <row r="815" spans="1:8" x14ac:dyDescent="0.25">
      <c r="A815" s="5">
        <f t="shared" si="165"/>
        <v>44539</v>
      </c>
      <c r="B815">
        <f>'1209'!B30</f>
        <v>261.3</v>
      </c>
      <c r="C815">
        <f>'1209'!C30</f>
        <v>683.7</v>
      </c>
      <c r="D815">
        <f>'1209'!D30</f>
        <v>678.8</v>
      </c>
      <c r="E815">
        <f>'1209'!E30</f>
        <v>669.1</v>
      </c>
      <c r="F815" s="16">
        <f t="shared" si="166"/>
        <v>940.09999999999991</v>
      </c>
      <c r="G815">
        <f t="shared" si="167"/>
        <v>1352.8000000000002</v>
      </c>
      <c r="H815" s="20">
        <f t="shared" si="168"/>
        <v>-30.507096392667076</v>
      </c>
    </row>
    <row r="816" spans="1:8" x14ac:dyDescent="0.25">
      <c r="A816" s="5">
        <f t="shared" si="165"/>
        <v>44546</v>
      </c>
      <c r="B816">
        <f>'1216'!B30</f>
        <v>241.3</v>
      </c>
      <c r="C816">
        <f>'1216'!C30</f>
        <v>683.7</v>
      </c>
      <c r="D816">
        <f>'1216'!D30</f>
        <v>733.8</v>
      </c>
      <c r="E816">
        <f>'1216'!E30</f>
        <v>726.1</v>
      </c>
      <c r="F816" s="16">
        <f t="shared" si="166"/>
        <v>975.09999999999991</v>
      </c>
      <c r="G816">
        <f t="shared" si="167"/>
        <v>1409.8000000000002</v>
      </c>
      <c r="H816" s="20">
        <f t="shared" si="168"/>
        <v>-30.834160873882833</v>
      </c>
    </row>
    <row r="817" spans="1:9" x14ac:dyDescent="0.25">
      <c r="A817" s="5">
        <f t="shared" si="165"/>
        <v>44553</v>
      </c>
      <c r="B817">
        <f>'1223'!B31</f>
        <v>214</v>
      </c>
      <c r="C817">
        <f>'1223'!C31</f>
        <v>606.20000000000005</v>
      </c>
      <c r="D817">
        <f>'1223'!D31</f>
        <v>763.8</v>
      </c>
      <c r="E817">
        <f>'1223'!E31</f>
        <v>808.8</v>
      </c>
      <c r="F817" s="16">
        <f t="shared" si="166"/>
        <v>977.8</v>
      </c>
      <c r="G817">
        <f t="shared" si="167"/>
        <v>1415</v>
      </c>
      <c r="H817" s="20">
        <f t="shared" si="168"/>
        <v>-30.897526501766791</v>
      </c>
    </row>
    <row r="818" spans="1:9" x14ac:dyDescent="0.25">
      <c r="A818" s="5">
        <f t="shared" si="165"/>
        <v>44560</v>
      </c>
      <c r="B818">
        <f>'1230'!B31</f>
        <v>214</v>
      </c>
      <c r="C818">
        <f>'1230'!C31</f>
        <v>606.20000000000005</v>
      </c>
      <c r="D818">
        <f>'1230'!D31</f>
        <v>763.8</v>
      </c>
      <c r="E818">
        <f>'1230'!E31</f>
        <v>808.8</v>
      </c>
      <c r="F818" s="16">
        <f t="shared" si="166"/>
        <v>977.8</v>
      </c>
      <c r="G818">
        <f t="shared" si="167"/>
        <v>1415</v>
      </c>
      <c r="H818" s="20">
        <f t="shared" si="168"/>
        <v>-30.897526501766791</v>
      </c>
    </row>
    <row r="819" spans="1:9" x14ac:dyDescent="0.25">
      <c r="A819" s="5">
        <f t="shared" si="165"/>
        <v>44567</v>
      </c>
      <c r="B819">
        <f>'0106'!B31</f>
        <v>222.5</v>
      </c>
      <c r="C819">
        <f>'0106'!C31</f>
        <v>541.20000000000005</v>
      </c>
      <c r="D819">
        <f>'0106'!D31</f>
        <v>763.8</v>
      </c>
      <c r="E819">
        <f>'0106'!E31</f>
        <v>877.1</v>
      </c>
      <c r="F819" s="16">
        <f t="shared" si="166"/>
        <v>986.3</v>
      </c>
      <c r="G819">
        <f t="shared" si="167"/>
        <v>1418.3000000000002</v>
      </c>
      <c r="H819" s="20">
        <f t="shared" si="168"/>
        <v>-30.459000211520848</v>
      </c>
    </row>
    <row r="820" spans="1:9" x14ac:dyDescent="0.25">
      <c r="A820" s="5">
        <f t="shared" si="165"/>
        <v>44574</v>
      </c>
      <c r="B820">
        <f>'0113'!B31</f>
        <v>251.8</v>
      </c>
      <c r="C820">
        <f>'0113'!C31</f>
        <v>541.20000000000005</v>
      </c>
      <c r="D820">
        <f>'0113'!D31</f>
        <v>763.8</v>
      </c>
      <c r="E820">
        <f>'0113'!E31</f>
        <v>877.1</v>
      </c>
      <c r="F820" s="16">
        <f t="shared" si="166"/>
        <v>1015.5999999999999</v>
      </c>
      <c r="G820">
        <f t="shared" si="167"/>
        <v>1418.3000000000002</v>
      </c>
      <c r="H820" s="20">
        <f t="shared" si="168"/>
        <v>-28.393146724952423</v>
      </c>
    </row>
    <row r="821" spans="1:9" x14ac:dyDescent="0.25">
      <c r="A821" s="5">
        <f t="shared" si="165"/>
        <v>44581</v>
      </c>
      <c r="B821">
        <f>'0120'!B31</f>
        <v>329.8</v>
      </c>
      <c r="C821">
        <f>'0120'!C31</f>
        <v>582.4</v>
      </c>
      <c r="D821">
        <f>'0120'!D31</f>
        <v>763.8</v>
      </c>
      <c r="E821">
        <f>'0120'!E31</f>
        <v>890.1</v>
      </c>
      <c r="F821" s="16">
        <f t="shared" ref="F821:F825" si="169">+B821+D821</f>
        <v>1093.5999999999999</v>
      </c>
      <c r="G821">
        <f t="shared" ref="G821:G825" si="170">+C821+E821</f>
        <v>1472.5</v>
      </c>
      <c r="H821" s="20">
        <f t="shared" ref="H821:H825" si="171">+(F821/G821-1)*100</f>
        <v>-25.731748726655358</v>
      </c>
    </row>
    <row r="822" spans="1:9" x14ac:dyDescent="0.25">
      <c r="A822" s="5">
        <f t="shared" si="165"/>
        <v>44588</v>
      </c>
      <c r="B822">
        <f>'0127'!B31</f>
        <v>309.5</v>
      </c>
      <c r="C822">
        <f>'0127'!C31</f>
        <v>513.4</v>
      </c>
      <c r="D822">
        <f>'0127'!D31</f>
        <v>786.1</v>
      </c>
      <c r="E822">
        <f>'0127'!E31</f>
        <v>967.4</v>
      </c>
      <c r="F822" s="16">
        <f t="shared" si="169"/>
        <v>1095.5999999999999</v>
      </c>
      <c r="G822">
        <f t="shared" si="170"/>
        <v>1480.8</v>
      </c>
      <c r="H822" s="20">
        <f t="shared" si="171"/>
        <v>-26.012965964343604</v>
      </c>
    </row>
    <row r="823" spans="1:9" x14ac:dyDescent="0.25">
      <c r="A823" s="5">
        <f t="shared" si="165"/>
        <v>44595</v>
      </c>
      <c r="B823">
        <f>'0203'!B31</f>
        <v>220.8</v>
      </c>
      <c r="C823">
        <f>'0203'!C31</f>
        <v>543.4</v>
      </c>
      <c r="D823">
        <f>'0203'!D31</f>
        <v>883.7</v>
      </c>
      <c r="E823">
        <f>'0203'!E31</f>
        <v>967.4</v>
      </c>
      <c r="F823" s="16">
        <f t="shared" si="169"/>
        <v>1104.5</v>
      </c>
      <c r="G823">
        <f t="shared" si="170"/>
        <v>1510.8</v>
      </c>
      <c r="H823" s="20">
        <f t="shared" si="171"/>
        <v>-26.893036801694457</v>
      </c>
    </row>
    <row r="824" spans="1:9" x14ac:dyDescent="0.25">
      <c r="A824" s="5">
        <f t="shared" si="165"/>
        <v>44602</v>
      </c>
      <c r="B824">
        <f>'0210'!B31</f>
        <v>195.8</v>
      </c>
      <c r="C824">
        <f>'0210'!C31</f>
        <v>598.6</v>
      </c>
      <c r="D824">
        <f>'0210'!D31</f>
        <v>910.7</v>
      </c>
      <c r="E824">
        <f>'0210'!E31</f>
        <v>997.7</v>
      </c>
      <c r="F824" s="16">
        <f t="shared" si="169"/>
        <v>1106.5</v>
      </c>
      <c r="G824">
        <f t="shared" si="170"/>
        <v>1596.3000000000002</v>
      </c>
      <c r="H824" s="20">
        <f t="shared" si="171"/>
        <v>-30.683455490822531</v>
      </c>
    </row>
    <row r="825" spans="1:9" x14ac:dyDescent="0.25">
      <c r="A825" s="5">
        <f t="shared" si="165"/>
        <v>44609</v>
      </c>
      <c r="B825">
        <f>'0217'!B31</f>
        <v>230.8</v>
      </c>
      <c r="C825">
        <f>'0217'!C31</f>
        <v>599.6</v>
      </c>
      <c r="D825">
        <f>'0217'!D31</f>
        <v>965.7</v>
      </c>
      <c r="E825">
        <f>'0217'!E31</f>
        <v>997.7</v>
      </c>
      <c r="F825" s="16">
        <f t="shared" si="169"/>
        <v>1196.5</v>
      </c>
      <c r="G825">
        <f t="shared" si="170"/>
        <v>1597.3000000000002</v>
      </c>
      <c r="H825" s="20">
        <f t="shared" si="171"/>
        <v>-25.092343329368315</v>
      </c>
    </row>
    <row r="826" spans="1:9" x14ac:dyDescent="0.25">
      <c r="A826" s="5">
        <f t="shared" si="165"/>
        <v>44616</v>
      </c>
      <c r="B826">
        <f>'0224'!B31</f>
        <v>230.8</v>
      </c>
      <c r="C826">
        <f>'0224'!C31</f>
        <v>599.6</v>
      </c>
      <c r="D826">
        <f>'0224'!D31</f>
        <v>965.7</v>
      </c>
      <c r="E826">
        <f>'0224'!E31</f>
        <v>997.7</v>
      </c>
      <c r="F826" s="16">
        <f t="shared" ref="F826:F828" si="172">+B826+D826</f>
        <v>1196.5</v>
      </c>
      <c r="G826">
        <f t="shared" ref="G826:G828" si="173">+C826+E826</f>
        <v>1597.3000000000002</v>
      </c>
      <c r="H826" s="20">
        <f t="shared" ref="H826:H828" si="174">+(F826/G826-1)*100</f>
        <v>-25.092343329368315</v>
      </c>
    </row>
    <row r="827" spans="1:9" x14ac:dyDescent="0.25">
      <c r="A827" s="5">
        <f t="shared" si="165"/>
        <v>44623</v>
      </c>
      <c r="B827">
        <f>'0303'!B31</f>
        <v>207.5</v>
      </c>
      <c r="C827">
        <f>'0303'!C31</f>
        <v>524.29999999999995</v>
      </c>
      <c r="D827">
        <f>'0303'!D31</f>
        <v>988</v>
      </c>
      <c r="E827">
        <f>'0303'!E31</f>
        <v>1080.3</v>
      </c>
      <c r="F827" s="16">
        <f t="shared" si="172"/>
        <v>1195.5</v>
      </c>
      <c r="G827">
        <f t="shared" si="173"/>
        <v>1604.6</v>
      </c>
      <c r="H827" s="20">
        <f t="shared" si="174"/>
        <v>-25.495450579583689</v>
      </c>
    </row>
    <row r="828" spans="1:9" x14ac:dyDescent="0.25">
      <c r="A828" s="5">
        <f t="shared" si="165"/>
        <v>44630</v>
      </c>
      <c r="B828">
        <f>'0310'!B31</f>
        <v>195.8</v>
      </c>
      <c r="C828">
        <f>'0310'!C31</f>
        <v>427.7</v>
      </c>
      <c r="D828">
        <f>'0310'!D31</f>
        <v>1000.9</v>
      </c>
      <c r="E828">
        <f>'0310'!E31</f>
        <v>1180.4000000000001</v>
      </c>
      <c r="F828" s="16">
        <f t="shared" si="172"/>
        <v>1196.7</v>
      </c>
      <c r="G828">
        <f t="shared" si="173"/>
        <v>1608.1000000000001</v>
      </c>
      <c r="H828" s="20">
        <f t="shared" si="174"/>
        <v>-25.582986132703191</v>
      </c>
    </row>
    <row r="829" spans="1:9" x14ac:dyDescent="0.25">
      <c r="A829" s="5">
        <f t="shared" si="165"/>
        <v>44637</v>
      </c>
      <c r="B829">
        <f>'0317'!B31</f>
        <v>115.8</v>
      </c>
      <c r="C829">
        <f>'0317'!C31</f>
        <v>511.7</v>
      </c>
      <c r="D829">
        <f>'0317'!D31</f>
        <v>1084.2</v>
      </c>
      <c r="E829">
        <f>'0317'!E31</f>
        <v>1212.8</v>
      </c>
      <c r="F829" s="16">
        <f t="shared" ref="F829:F835" si="175">+B829+D829</f>
        <v>1200</v>
      </c>
      <c r="G829">
        <f t="shared" ref="G829:G835" si="176">+C829+E829</f>
        <v>1724.5</v>
      </c>
      <c r="H829" s="20">
        <f t="shared" ref="H829:H835" si="177">+(F829/G829-1)*100</f>
        <v>-30.414612931284434</v>
      </c>
    </row>
    <row r="830" spans="1:9" x14ac:dyDescent="0.25">
      <c r="A830" s="5">
        <f t="shared" si="165"/>
        <v>44644</v>
      </c>
      <c r="B830">
        <f>'0324'!B31</f>
        <v>160.5</v>
      </c>
      <c r="C830">
        <f>'0324'!C31</f>
        <v>615.70000000000005</v>
      </c>
      <c r="D830">
        <f>'0324'!D31</f>
        <v>1084.5</v>
      </c>
      <c r="E830">
        <f>'0324'!E31</f>
        <v>1212.8</v>
      </c>
      <c r="F830" s="16">
        <f t="shared" si="175"/>
        <v>1245</v>
      </c>
      <c r="G830">
        <f t="shared" si="176"/>
        <v>1828.5</v>
      </c>
      <c r="H830" s="20">
        <f t="shared" si="177"/>
        <v>-31.911402789171451</v>
      </c>
    </row>
    <row r="831" spans="1:9" x14ac:dyDescent="0.25">
      <c r="A831" s="5">
        <f t="shared" si="165"/>
        <v>44651</v>
      </c>
      <c r="B831">
        <f>'0331'!B31</f>
        <v>160.5</v>
      </c>
      <c r="C831">
        <f>'0331'!C31</f>
        <v>541.6</v>
      </c>
      <c r="D831">
        <f>'0331'!D31</f>
        <v>1084.5</v>
      </c>
      <c r="E831">
        <f>'0331'!E31</f>
        <v>1336.2</v>
      </c>
      <c r="F831" s="16">
        <f t="shared" si="175"/>
        <v>1245</v>
      </c>
      <c r="G831">
        <f t="shared" si="176"/>
        <v>1877.8000000000002</v>
      </c>
      <c r="H831" s="20">
        <f t="shared" si="177"/>
        <v>-33.699009479177768</v>
      </c>
    </row>
    <row r="832" spans="1:9" x14ac:dyDescent="0.25">
      <c r="A832" s="5">
        <f t="shared" si="165"/>
        <v>44658</v>
      </c>
      <c r="B832">
        <f>'0407'!B31</f>
        <v>170</v>
      </c>
      <c r="C832">
        <f>'0407'!C31</f>
        <v>438.6</v>
      </c>
      <c r="D832">
        <f>'0407'!D31</f>
        <v>1084.5</v>
      </c>
      <c r="E832">
        <f>'0407'!E31</f>
        <v>1403.6</v>
      </c>
      <c r="F832" s="16">
        <f t="shared" si="175"/>
        <v>1254.5</v>
      </c>
      <c r="G832">
        <f t="shared" si="176"/>
        <v>1842.1999999999998</v>
      </c>
      <c r="H832" s="20">
        <f t="shared" si="177"/>
        <v>-31.902073607643032</v>
      </c>
      <c r="I832">
        <f>'0407'!F31</f>
        <v>55.9</v>
      </c>
    </row>
    <row r="833" spans="1:9" x14ac:dyDescent="0.25">
      <c r="A833" s="5">
        <f t="shared" si="165"/>
        <v>44665</v>
      </c>
      <c r="B833">
        <f>'0414'!B31</f>
        <v>125.5</v>
      </c>
      <c r="C833">
        <f>'0414'!C31</f>
        <v>373.6</v>
      </c>
      <c r="D833">
        <f>'0414'!D31</f>
        <v>1123</v>
      </c>
      <c r="E833">
        <f>'0414'!E31</f>
        <v>1468.7</v>
      </c>
      <c r="F833" s="16">
        <f t="shared" si="175"/>
        <v>1248.5</v>
      </c>
      <c r="G833">
        <f t="shared" si="176"/>
        <v>1842.3000000000002</v>
      </c>
      <c r="H833" s="20">
        <f t="shared" si="177"/>
        <v>-32.231449818162083</v>
      </c>
      <c r="I833">
        <f>'0414'!F31</f>
        <v>65.400000000000006</v>
      </c>
    </row>
    <row r="834" spans="1:9" x14ac:dyDescent="0.25">
      <c r="A834" s="5">
        <f t="shared" si="165"/>
        <v>44672</v>
      </c>
      <c r="B834">
        <f>'0421'!B31</f>
        <v>125.5</v>
      </c>
      <c r="C834">
        <f>'0421'!C31</f>
        <v>279</v>
      </c>
      <c r="D834">
        <f>'0421'!D31</f>
        <v>1123</v>
      </c>
      <c r="E834">
        <f>'0421'!E31</f>
        <v>1563</v>
      </c>
      <c r="F834" s="16">
        <f t="shared" si="175"/>
        <v>1248.5</v>
      </c>
      <c r="G834">
        <f t="shared" si="176"/>
        <v>1842</v>
      </c>
      <c r="H834" s="20">
        <f t="shared" si="177"/>
        <v>-32.220412595005435</v>
      </c>
      <c r="I834">
        <f>'0421'!F31</f>
        <v>65.400000000000006</v>
      </c>
    </row>
    <row r="835" spans="1:9" x14ac:dyDescent="0.25">
      <c r="A835" s="5">
        <f t="shared" si="165"/>
        <v>44679</v>
      </c>
      <c r="B835">
        <f>'0428'!B31</f>
        <v>75.5</v>
      </c>
      <c r="C835">
        <f>'0428'!C31</f>
        <v>229</v>
      </c>
      <c r="D835">
        <f>'0428'!D31</f>
        <v>1178</v>
      </c>
      <c r="E835">
        <f>'0428'!E31</f>
        <v>1617.1</v>
      </c>
      <c r="F835" s="16">
        <f t="shared" si="175"/>
        <v>1253.5</v>
      </c>
      <c r="G835">
        <f t="shared" si="176"/>
        <v>1846.1</v>
      </c>
      <c r="H835" s="20">
        <f t="shared" si="177"/>
        <v>-32.10010291966848</v>
      </c>
      <c r="I835">
        <f>'0428'!F31</f>
        <v>65.400000000000006</v>
      </c>
    </row>
    <row r="836" spans="1:9" x14ac:dyDescent="0.25">
      <c r="A836" s="5">
        <f t="shared" si="165"/>
        <v>44686</v>
      </c>
      <c r="B836">
        <f>'0505'!B31</f>
        <v>78.5</v>
      </c>
      <c r="C836">
        <f>'0505'!C31</f>
        <v>220.8</v>
      </c>
      <c r="D836">
        <f>'0505'!D31</f>
        <v>1178</v>
      </c>
      <c r="E836">
        <f>'0505'!E31</f>
        <v>1693.2</v>
      </c>
      <c r="F836" s="16">
        <f t="shared" ref="F836:F840" si="178">+B836+D836</f>
        <v>1256.5</v>
      </c>
      <c r="G836">
        <f t="shared" ref="G836:G840" si="179">+C836+E836</f>
        <v>1914</v>
      </c>
      <c r="H836" s="20">
        <f t="shared" ref="H836:H840" si="180">+(F836/G836-1)*100</f>
        <v>-34.352142110762799</v>
      </c>
      <c r="I836">
        <f>'0505'!F31</f>
        <v>89.9</v>
      </c>
    </row>
    <row r="837" spans="1:9" x14ac:dyDescent="0.25">
      <c r="A837" s="5">
        <f t="shared" si="165"/>
        <v>44693</v>
      </c>
      <c r="B837">
        <f>'0512'!B31</f>
        <v>53</v>
      </c>
      <c r="C837">
        <f>'0512'!C31</f>
        <v>168.4</v>
      </c>
      <c r="D837">
        <f>'0512'!D31</f>
        <v>1178</v>
      </c>
      <c r="E837">
        <f>'0512'!E31</f>
        <v>1750.1</v>
      </c>
      <c r="F837" s="16">
        <f t="shared" si="178"/>
        <v>1231</v>
      </c>
      <c r="G837">
        <f t="shared" si="179"/>
        <v>1918.5</v>
      </c>
      <c r="H837" s="20">
        <f t="shared" si="180"/>
        <v>-35.835287985405259</v>
      </c>
      <c r="I837">
        <f>'0512'!F31</f>
        <v>115.4</v>
      </c>
    </row>
    <row r="838" spans="1:9" x14ac:dyDescent="0.25">
      <c r="A838" s="5">
        <f t="shared" si="165"/>
        <v>44700</v>
      </c>
      <c r="B838">
        <f>'0519'!B31</f>
        <v>53</v>
      </c>
      <c r="C838">
        <f>'0519'!C31</f>
        <v>168.4</v>
      </c>
      <c r="D838">
        <f>'0519'!D31</f>
        <v>1178</v>
      </c>
      <c r="E838">
        <f>'0519'!E31</f>
        <v>1750.1</v>
      </c>
      <c r="F838" s="16">
        <f t="shared" si="178"/>
        <v>1231</v>
      </c>
      <c r="G838">
        <f t="shared" si="179"/>
        <v>1918.5</v>
      </c>
      <c r="H838" s="20">
        <f t="shared" si="180"/>
        <v>-35.835287985405259</v>
      </c>
      <c r="I838">
        <f>'0519'!F31</f>
        <v>115.7</v>
      </c>
    </row>
    <row r="839" spans="1:9" x14ac:dyDescent="0.25">
      <c r="A839" s="5">
        <f t="shared" si="165"/>
        <v>44707</v>
      </c>
      <c r="B839">
        <f>'0526'!B31</f>
        <v>53</v>
      </c>
      <c r="C839">
        <f>'0526'!C31</f>
        <v>66</v>
      </c>
      <c r="D839">
        <f>'0526'!D31</f>
        <v>1178</v>
      </c>
      <c r="E839">
        <f>'0526'!E31</f>
        <v>1807.7</v>
      </c>
      <c r="F839" s="16">
        <f t="shared" si="178"/>
        <v>1231</v>
      </c>
      <c r="G839">
        <f t="shared" si="179"/>
        <v>1873.7</v>
      </c>
      <c r="H839" s="20">
        <f t="shared" si="180"/>
        <v>-34.30111544003843</v>
      </c>
      <c r="I839">
        <f>'0526'!F31</f>
        <v>224.1</v>
      </c>
    </row>
    <row r="840" spans="1:9" x14ac:dyDescent="0.25">
      <c r="A840" s="5">
        <f t="shared" si="165"/>
        <v>44714</v>
      </c>
      <c r="B840">
        <f>'0602'!B27</f>
        <v>240.3</v>
      </c>
      <c r="C840">
        <f>'0602'!C27</f>
        <v>364.7</v>
      </c>
      <c r="D840">
        <f>'0602'!D27</f>
        <v>32.9</v>
      </c>
      <c r="E840">
        <f>'0602'!E27</f>
        <v>0</v>
      </c>
      <c r="F840" s="16">
        <f t="shared" si="178"/>
        <v>273.2</v>
      </c>
      <c r="G840">
        <f t="shared" si="179"/>
        <v>364.7</v>
      </c>
      <c r="H840" s="20">
        <f t="shared" si="180"/>
        <v>-25.089114340553877</v>
      </c>
    </row>
    <row r="841" spans="1:9" x14ac:dyDescent="0.25">
      <c r="A841" s="5">
        <f t="shared" si="165"/>
        <v>44721</v>
      </c>
      <c r="B841">
        <f>'0609'!B24</f>
        <v>257.3</v>
      </c>
      <c r="C841">
        <f>'0609'!C24</f>
        <v>344.7</v>
      </c>
      <c r="D841">
        <f>'0609'!D24</f>
        <v>32.9</v>
      </c>
      <c r="E841">
        <f>'0609'!E24</f>
        <v>22.1</v>
      </c>
      <c r="F841" s="16">
        <f t="shared" ref="F841:F847" si="181">+B841+D841</f>
        <v>290.2</v>
      </c>
      <c r="G841">
        <f t="shared" ref="G841:G847" si="182">+C841+E841</f>
        <v>366.8</v>
      </c>
      <c r="H841" s="20">
        <f t="shared" ref="H841:H847" si="183">+(F841/G841-1)*100</f>
        <v>-20.883315158124326</v>
      </c>
    </row>
    <row r="842" spans="1:9" x14ac:dyDescent="0.25">
      <c r="A842" s="5">
        <f t="shared" si="165"/>
        <v>44728</v>
      </c>
      <c r="B842">
        <f>'0616'!B24</f>
        <v>340.4</v>
      </c>
      <c r="C842">
        <f>'0616'!C24</f>
        <v>307.2</v>
      </c>
      <c r="D842">
        <f>'0616'!D24</f>
        <v>32.9</v>
      </c>
      <c r="E842">
        <f>'0616'!E24</f>
        <v>58.5</v>
      </c>
      <c r="F842" s="16">
        <f t="shared" si="181"/>
        <v>373.29999999999995</v>
      </c>
      <c r="G842">
        <f t="shared" si="182"/>
        <v>365.7</v>
      </c>
      <c r="H842" s="20">
        <f t="shared" si="183"/>
        <v>2.0782061799288876</v>
      </c>
    </row>
    <row r="843" spans="1:9" x14ac:dyDescent="0.25">
      <c r="A843" s="5">
        <f t="shared" si="165"/>
        <v>44735</v>
      </c>
      <c r="B843">
        <f>'0623'!B24</f>
        <v>340.4</v>
      </c>
      <c r="C843">
        <f>'0623'!C24</f>
        <v>306.8</v>
      </c>
      <c r="D843">
        <f>'0623'!D24</f>
        <v>32.9</v>
      </c>
      <c r="E843">
        <f>'0623'!E24</f>
        <v>58.9</v>
      </c>
      <c r="F843" s="16">
        <f t="shared" si="181"/>
        <v>373.29999999999995</v>
      </c>
      <c r="G843">
        <f t="shared" si="182"/>
        <v>365.7</v>
      </c>
      <c r="H843" s="20">
        <f t="shared" si="183"/>
        <v>2.0782061799288876</v>
      </c>
    </row>
    <row r="844" spans="1:9" x14ac:dyDescent="0.25">
      <c r="A844" s="5">
        <f t="shared" si="165"/>
        <v>44742</v>
      </c>
      <c r="B844">
        <f>'0630'!B24</f>
        <v>362.9</v>
      </c>
      <c r="C844">
        <f>'0630'!C24</f>
        <v>334.3</v>
      </c>
      <c r="D844">
        <f>'0630'!D24</f>
        <v>46.6</v>
      </c>
      <c r="E844">
        <f>'0630'!E24</f>
        <v>113.9</v>
      </c>
      <c r="F844" s="16">
        <f t="shared" si="181"/>
        <v>409.5</v>
      </c>
      <c r="G844">
        <f t="shared" si="182"/>
        <v>448.20000000000005</v>
      </c>
      <c r="H844" s="20">
        <f t="shared" si="183"/>
        <v>-8.6345381526104497</v>
      </c>
    </row>
    <row r="845" spans="1:9" x14ac:dyDescent="0.25">
      <c r="A845" s="5">
        <f t="shared" si="165"/>
        <v>44749</v>
      </c>
      <c r="B845">
        <f>'0707'!B25</f>
        <v>430.2</v>
      </c>
      <c r="C845">
        <f>'0707'!C25</f>
        <v>300.7</v>
      </c>
      <c r="D845">
        <f>'0707'!D25</f>
        <v>127.7</v>
      </c>
      <c r="E845">
        <f>'0707'!E25</f>
        <v>150.30000000000001</v>
      </c>
      <c r="F845" s="16">
        <f t="shared" si="181"/>
        <v>557.9</v>
      </c>
      <c r="G845">
        <f t="shared" si="182"/>
        <v>451</v>
      </c>
      <c r="H845" s="20">
        <f t="shared" si="183"/>
        <v>23.702882483370292</v>
      </c>
    </row>
    <row r="846" spans="1:9" x14ac:dyDescent="0.25">
      <c r="A846" s="5">
        <f t="shared" ref="A846:A919" si="184">+A845+7</f>
        <v>44756</v>
      </c>
      <c r="B846">
        <f>'0714'!B26</f>
        <v>411</v>
      </c>
      <c r="C846">
        <f>'0714'!C26</f>
        <v>300.7</v>
      </c>
      <c r="D846">
        <f>'0714'!D26</f>
        <v>127.7</v>
      </c>
      <c r="E846">
        <f>'0714'!E26</f>
        <v>150.30000000000001</v>
      </c>
      <c r="F846" s="16">
        <f t="shared" si="181"/>
        <v>538.70000000000005</v>
      </c>
      <c r="G846">
        <f t="shared" si="182"/>
        <v>451</v>
      </c>
      <c r="H846" s="20">
        <f t="shared" si="183"/>
        <v>19.445676274944578</v>
      </c>
    </row>
    <row r="847" spans="1:9" x14ac:dyDescent="0.25">
      <c r="A847" s="5">
        <f t="shared" si="184"/>
        <v>44763</v>
      </c>
      <c r="B847">
        <f>'0721'!B26</f>
        <v>411</v>
      </c>
      <c r="C847">
        <f>'0721'!C26</f>
        <v>300.2</v>
      </c>
      <c r="D847">
        <f>'0721'!D26</f>
        <v>127.7</v>
      </c>
      <c r="E847">
        <f>'0721'!E26</f>
        <v>150.9</v>
      </c>
      <c r="F847" s="16">
        <f t="shared" si="181"/>
        <v>538.70000000000005</v>
      </c>
      <c r="G847">
        <f t="shared" si="182"/>
        <v>451.1</v>
      </c>
      <c r="H847" s="20">
        <f t="shared" si="183"/>
        <v>19.419197517180219</v>
      </c>
    </row>
    <row r="848" spans="1:9" x14ac:dyDescent="0.25">
      <c r="A848" s="5">
        <f t="shared" si="184"/>
        <v>44770</v>
      </c>
      <c r="B848">
        <f>'0728'!B26</f>
        <v>381</v>
      </c>
      <c r="C848">
        <f>'0728'!C26</f>
        <v>299.8</v>
      </c>
      <c r="D848">
        <f>'0728'!D26</f>
        <v>160.69999999999999</v>
      </c>
      <c r="E848">
        <f>'0728'!E26</f>
        <v>205.8</v>
      </c>
      <c r="F848" s="16">
        <f t="shared" ref="F848:F850" si="185">+B848+D848</f>
        <v>541.70000000000005</v>
      </c>
      <c r="G848">
        <f t="shared" ref="G848:G850" si="186">+C848+E848</f>
        <v>505.6</v>
      </c>
      <c r="H848" s="20">
        <f t="shared" ref="H848:H850" si="187">+(F848/G848-1)*100</f>
        <v>7.1400316455696222</v>
      </c>
    </row>
    <row r="849" spans="1:8" x14ac:dyDescent="0.25">
      <c r="A849" s="5">
        <f t="shared" si="184"/>
        <v>44777</v>
      </c>
      <c r="B849">
        <f>'0804'!B26</f>
        <v>395</v>
      </c>
      <c r="C849">
        <f>'0804'!C26</f>
        <v>234.3</v>
      </c>
      <c r="D849">
        <f>'0804'!D26</f>
        <v>208.8</v>
      </c>
      <c r="E849">
        <f>'0804'!E26</f>
        <v>268.60000000000002</v>
      </c>
      <c r="F849" s="16">
        <f t="shared" si="185"/>
        <v>603.79999999999995</v>
      </c>
      <c r="G849">
        <f t="shared" si="186"/>
        <v>502.90000000000003</v>
      </c>
      <c r="H849" s="20">
        <f t="shared" si="187"/>
        <v>20.063630940544819</v>
      </c>
    </row>
    <row r="850" spans="1:8" x14ac:dyDescent="0.25">
      <c r="A850" s="5">
        <f t="shared" si="184"/>
        <v>44784</v>
      </c>
      <c r="B850">
        <f>'0811'!B26</f>
        <v>381.8</v>
      </c>
      <c r="C850">
        <f>'0811'!C26</f>
        <v>310.89999999999998</v>
      </c>
      <c r="D850">
        <f>'0811'!D26</f>
        <v>223.3</v>
      </c>
      <c r="E850">
        <f>'0811'!E26</f>
        <v>268.60000000000002</v>
      </c>
      <c r="F850" s="16">
        <f t="shared" si="185"/>
        <v>605.1</v>
      </c>
      <c r="G850">
        <f t="shared" si="186"/>
        <v>579.5</v>
      </c>
      <c r="H850" s="20">
        <f t="shared" si="187"/>
        <v>4.4176013805004244</v>
      </c>
    </row>
    <row r="851" spans="1:8" x14ac:dyDescent="0.25">
      <c r="A851" s="5">
        <f t="shared" si="184"/>
        <v>44791</v>
      </c>
      <c r="C851">
        <v>234.5</v>
      </c>
      <c r="E851">
        <v>350</v>
      </c>
      <c r="F851" s="16">
        <f t="shared" ref="F851:F857" si="188">+B851+D851</f>
        <v>0</v>
      </c>
      <c r="G851">
        <f t="shared" ref="G851:G857" si="189">+C851+E851</f>
        <v>584.5</v>
      </c>
      <c r="H851" s="20">
        <f t="shared" ref="H851:H857" si="190">+(F851/G851-1)*100</f>
        <v>-100</v>
      </c>
    </row>
    <row r="852" spans="1:8" x14ac:dyDescent="0.25">
      <c r="A852" s="5">
        <f t="shared" si="184"/>
        <v>44798</v>
      </c>
      <c r="B852">
        <f>'0825'!B26</f>
        <v>383.7</v>
      </c>
      <c r="C852">
        <f>'0825'!C26</f>
        <v>234.5</v>
      </c>
      <c r="D852">
        <f>'0825'!D26</f>
        <v>281.89999999999998</v>
      </c>
      <c r="E852">
        <f>'0825'!E26</f>
        <v>350</v>
      </c>
      <c r="F852" s="16">
        <f t="shared" si="188"/>
        <v>665.59999999999991</v>
      </c>
      <c r="G852">
        <f t="shared" si="189"/>
        <v>584.5</v>
      </c>
      <c r="H852" s="20">
        <f t="shared" si="190"/>
        <v>13.875106928999138</v>
      </c>
    </row>
    <row r="853" spans="1:8" x14ac:dyDescent="0.25">
      <c r="A853" s="5">
        <f t="shared" si="184"/>
        <v>44805</v>
      </c>
      <c r="B853">
        <f>'0901'!B26</f>
        <v>235</v>
      </c>
      <c r="C853">
        <f>'0901'!C26</f>
        <v>205.2</v>
      </c>
      <c r="D853">
        <f>'0901'!D26</f>
        <v>371.8</v>
      </c>
      <c r="E853">
        <f>'0901'!E26</f>
        <v>383.4</v>
      </c>
      <c r="F853" s="16">
        <f t="shared" si="188"/>
        <v>606.79999999999995</v>
      </c>
      <c r="G853">
        <f t="shared" si="189"/>
        <v>588.59999999999991</v>
      </c>
      <c r="H853" s="20">
        <f t="shared" si="190"/>
        <v>3.0920829085966828</v>
      </c>
    </row>
    <row r="854" spans="1:8" x14ac:dyDescent="0.25">
      <c r="A854" s="5">
        <f t="shared" si="184"/>
        <v>44812</v>
      </c>
      <c r="B854">
        <f>'0908'!B27</f>
        <v>234.8</v>
      </c>
      <c r="C854">
        <f>'0908'!C27</f>
        <v>274.2</v>
      </c>
      <c r="D854">
        <f>'0908'!D27</f>
        <v>372</v>
      </c>
      <c r="E854">
        <f>'0908'!E27</f>
        <v>383.4</v>
      </c>
      <c r="F854" s="16">
        <f t="shared" si="188"/>
        <v>606.79999999999995</v>
      </c>
      <c r="G854">
        <f t="shared" si="189"/>
        <v>657.59999999999991</v>
      </c>
      <c r="H854" s="20">
        <f t="shared" si="190"/>
        <v>-7.7250608272506067</v>
      </c>
    </row>
    <row r="855" spans="1:8" x14ac:dyDescent="0.25">
      <c r="A855" s="5">
        <f t="shared" si="184"/>
        <v>44819</v>
      </c>
      <c r="B855">
        <f>'0915'!B28</f>
        <v>234.8</v>
      </c>
      <c r="C855">
        <f>'0915'!C28</f>
        <v>224.1</v>
      </c>
      <c r="D855">
        <f>'0915'!D28</f>
        <v>372</v>
      </c>
      <c r="E855">
        <f>'0915'!E28</f>
        <v>436.7</v>
      </c>
      <c r="F855" s="16">
        <f t="shared" si="188"/>
        <v>606.79999999999995</v>
      </c>
      <c r="G855">
        <f t="shared" si="189"/>
        <v>660.8</v>
      </c>
      <c r="H855" s="20">
        <f t="shared" si="190"/>
        <v>-8.1719128329297845</v>
      </c>
    </row>
    <row r="856" spans="1:8" x14ac:dyDescent="0.25">
      <c r="A856" s="5">
        <f t="shared" si="184"/>
        <v>44826</v>
      </c>
      <c r="B856">
        <f>'0922'!B28</f>
        <v>235.1</v>
      </c>
      <c r="C856">
        <f>'0922'!C28</f>
        <v>196.6</v>
      </c>
      <c r="D856">
        <f>'0922'!D28</f>
        <v>372.1</v>
      </c>
      <c r="E856">
        <f>'0922'!E28</f>
        <v>466.9</v>
      </c>
      <c r="F856" s="16">
        <f t="shared" si="188"/>
        <v>607.20000000000005</v>
      </c>
      <c r="G856">
        <f t="shared" si="189"/>
        <v>663.5</v>
      </c>
      <c r="H856" s="20">
        <f t="shared" si="190"/>
        <v>-8.4853051996985567</v>
      </c>
    </row>
    <row r="857" spans="1:8" x14ac:dyDescent="0.25">
      <c r="A857" s="5">
        <f t="shared" si="184"/>
        <v>44833</v>
      </c>
      <c r="B857">
        <f>'0929'!B29</f>
        <v>187.1</v>
      </c>
      <c r="C857">
        <f>'0929'!C29</f>
        <v>224.3</v>
      </c>
      <c r="D857">
        <f>'0929'!D29</f>
        <v>427.1</v>
      </c>
      <c r="E857">
        <f>'0929'!E29</f>
        <v>521.9</v>
      </c>
      <c r="F857" s="16">
        <f t="shared" si="188"/>
        <v>614.20000000000005</v>
      </c>
      <c r="G857">
        <f t="shared" si="189"/>
        <v>746.2</v>
      </c>
      <c r="H857" s="20">
        <f t="shared" si="190"/>
        <v>-17.689627445725009</v>
      </c>
    </row>
    <row r="858" spans="1:8" x14ac:dyDescent="0.25">
      <c r="A858" s="5">
        <f t="shared" si="184"/>
        <v>44840</v>
      </c>
      <c r="B858">
        <f>'1006'!B29</f>
        <v>137.1</v>
      </c>
      <c r="C858">
        <f>'1006'!C29</f>
        <v>223.9</v>
      </c>
      <c r="D858">
        <f>'1006'!D29</f>
        <v>482.1</v>
      </c>
      <c r="E858">
        <f>'1006'!E29</f>
        <v>521.9</v>
      </c>
      <c r="F858" s="16">
        <f t="shared" ref="F858:F862" si="191">+B858+D858</f>
        <v>619.20000000000005</v>
      </c>
      <c r="G858">
        <f t="shared" ref="G858:G862" si="192">+C858+E858</f>
        <v>745.8</v>
      </c>
      <c r="H858" s="20">
        <f t="shared" ref="H858:H862" si="193">+(F858/G858-1)*100</f>
        <v>-16.975060337892188</v>
      </c>
    </row>
    <row r="859" spans="1:8" x14ac:dyDescent="0.25">
      <c r="A859" s="5">
        <f t="shared" si="184"/>
        <v>44847</v>
      </c>
      <c r="B859">
        <f>'1013'!B29</f>
        <v>107.6</v>
      </c>
      <c r="C859">
        <f>'1013'!C29</f>
        <v>196.4</v>
      </c>
      <c r="D859">
        <f>'1013'!D29</f>
        <v>518.4</v>
      </c>
      <c r="E859">
        <f>'1013'!E29</f>
        <v>552.20000000000005</v>
      </c>
      <c r="F859" s="16">
        <f t="shared" si="191"/>
        <v>626</v>
      </c>
      <c r="G859">
        <f t="shared" si="192"/>
        <v>748.6</v>
      </c>
      <c r="H859" s="20">
        <f t="shared" si="193"/>
        <v>-16.377237510018706</v>
      </c>
    </row>
    <row r="860" spans="1:8" x14ac:dyDescent="0.25">
      <c r="A860" s="5">
        <f t="shared" si="184"/>
        <v>44854</v>
      </c>
      <c r="B860">
        <f>'1020'!B29</f>
        <v>217.1</v>
      </c>
      <c r="C860">
        <f>'1020'!C29</f>
        <v>215.9</v>
      </c>
      <c r="D860">
        <f>'1020'!D29</f>
        <v>518.4</v>
      </c>
      <c r="E860">
        <f>'1020'!E29</f>
        <v>552.20000000000005</v>
      </c>
      <c r="F860" s="16">
        <f t="shared" si="191"/>
        <v>735.5</v>
      </c>
      <c r="G860">
        <f t="shared" si="192"/>
        <v>768.1</v>
      </c>
      <c r="H860" s="20">
        <f t="shared" si="193"/>
        <v>-4.2442390313761287</v>
      </c>
    </row>
    <row r="861" spans="1:8" x14ac:dyDescent="0.25">
      <c r="A861" s="5">
        <f t="shared" si="184"/>
        <v>44861</v>
      </c>
      <c r="B861">
        <f>'1027'!B29</f>
        <v>290.60000000000002</v>
      </c>
      <c r="C861">
        <f>'1027'!C29</f>
        <v>265.89999999999998</v>
      </c>
      <c r="D861">
        <f>'1027'!D29</f>
        <v>527</v>
      </c>
      <c r="E861">
        <f>'1027'!E29</f>
        <v>552.20000000000005</v>
      </c>
      <c r="F861" s="16">
        <f t="shared" si="191"/>
        <v>817.6</v>
      </c>
      <c r="G861">
        <f t="shared" si="192"/>
        <v>818.1</v>
      </c>
      <c r="H861" s="20">
        <f t="shared" si="193"/>
        <v>-6.1117222833395601E-2</v>
      </c>
    </row>
    <row r="862" spans="1:8" x14ac:dyDescent="0.25">
      <c r="A862" s="5">
        <f t="shared" si="184"/>
        <v>44868</v>
      </c>
      <c r="B862">
        <f>'1103'!B30</f>
        <v>353.6</v>
      </c>
      <c r="C862">
        <f>'1103'!C30</f>
        <v>265.89999999999998</v>
      </c>
      <c r="D862">
        <f>'1103'!D30</f>
        <v>527</v>
      </c>
      <c r="E862">
        <f>'1103'!E30</f>
        <v>552.20000000000005</v>
      </c>
      <c r="F862" s="16">
        <f t="shared" si="191"/>
        <v>880.6</v>
      </c>
      <c r="G862">
        <f t="shared" si="192"/>
        <v>818.1</v>
      </c>
      <c r="H862" s="20">
        <f t="shared" si="193"/>
        <v>7.6396528541743169</v>
      </c>
    </row>
    <row r="863" spans="1:8" x14ac:dyDescent="0.25">
      <c r="A863" s="5">
        <f t="shared" si="184"/>
        <v>44875</v>
      </c>
      <c r="B863">
        <f>'1110'!B30</f>
        <v>353.6</v>
      </c>
      <c r="C863">
        <f>'1110'!C30</f>
        <v>265.60000000000002</v>
      </c>
      <c r="D863">
        <f>'1110'!D30</f>
        <v>527</v>
      </c>
      <c r="E863">
        <f>'1110'!E30</f>
        <v>552.5</v>
      </c>
      <c r="F863" s="16">
        <f t="shared" ref="F863:F866" si="194">+B863+D863</f>
        <v>880.6</v>
      </c>
      <c r="G863">
        <f t="shared" ref="G863:G866" si="195">+C863+E863</f>
        <v>818.1</v>
      </c>
      <c r="H863" s="20">
        <f t="shared" ref="H863:H866" si="196">+(F863/G863-1)*100</f>
        <v>7.6396528541743169</v>
      </c>
    </row>
    <row r="864" spans="1:8" x14ac:dyDescent="0.25">
      <c r="A864" s="5">
        <f t="shared" si="184"/>
        <v>44882</v>
      </c>
      <c r="B864">
        <f>'1117'!B30</f>
        <v>353.6</v>
      </c>
      <c r="C864">
        <f>'1117'!C30</f>
        <v>255.1</v>
      </c>
      <c r="D864">
        <f>'1117'!D30</f>
        <v>527</v>
      </c>
      <c r="E864">
        <f>'1117'!E30</f>
        <v>603.20000000000005</v>
      </c>
      <c r="F864" s="16">
        <f t="shared" si="194"/>
        <v>880.6</v>
      </c>
      <c r="G864">
        <f t="shared" si="195"/>
        <v>858.30000000000007</v>
      </c>
      <c r="H864" s="20">
        <f t="shared" si="196"/>
        <v>2.5981591518117186</v>
      </c>
    </row>
    <row r="865" spans="1:8" x14ac:dyDescent="0.25">
      <c r="A865" s="5">
        <f t="shared" si="184"/>
        <v>44889</v>
      </c>
      <c r="B865">
        <f>'1124'!B30</f>
        <v>320.3</v>
      </c>
      <c r="C865">
        <f>'1124'!C30</f>
        <v>255.1</v>
      </c>
      <c r="D865">
        <f>'1124'!D30</f>
        <v>566.29999999999995</v>
      </c>
      <c r="E865">
        <f>'1124'!E30</f>
        <v>603.20000000000005</v>
      </c>
      <c r="F865" s="16">
        <f t="shared" si="194"/>
        <v>886.59999999999991</v>
      </c>
      <c r="G865">
        <f t="shared" si="195"/>
        <v>858.30000000000007</v>
      </c>
      <c r="H865" s="20">
        <f t="shared" si="196"/>
        <v>3.2972154258417596</v>
      </c>
    </row>
    <row r="866" spans="1:8" x14ac:dyDescent="0.25">
      <c r="A866" s="5">
        <f t="shared" si="184"/>
        <v>44896</v>
      </c>
      <c r="B866">
        <f>'1201'!B31</f>
        <v>319.60000000000002</v>
      </c>
      <c r="C866">
        <f>'1201'!C31</f>
        <v>186.3</v>
      </c>
      <c r="D866">
        <f>'1201'!D31</f>
        <v>567.1</v>
      </c>
      <c r="E866">
        <f>'1201'!E31</f>
        <v>678.8</v>
      </c>
      <c r="F866" s="16">
        <f t="shared" si="194"/>
        <v>886.7</v>
      </c>
      <c r="G866">
        <f t="shared" si="195"/>
        <v>865.09999999999991</v>
      </c>
      <c r="H866" s="20">
        <f t="shared" si="196"/>
        <v>2.4968211767425919</v>
      </c>
    </row>
    <row r="867" spans="1:8" x14ac:dyDescent="0.25">
      <c r="A867" s="5">
        <f t="shared" si="184"/>
        <v>44903</v>
      </c>
      <c r="B867">
        <f>'1208'!B31</f>
        <v>350.1</v>
      </c>
      <c r="C867">
        <f>'1208'!C31</f>
        <v>261.3</v>
      </c>
      <c r="D867">
        <f>'1208'!D31</f>
        <v>626</v>
      </c>
      <c r="E867">
        <f>'1208'!E31</f>
        <v>678.8</v>
      </c>
      <c r="F867" s="16">
        <f t="shared" ref="F867:F870" si="197">+B867+D867</f>
        <v>976.1</v>
      </c>
      <c r="G867">
        <f t="shared" ref="G867:G870" si="198">+C867+E867</f>
        <v>940.09999999999991</v>
      </c>
      <c r="H867" s="20">
        <f t="shared" ref="H867:H870" si="199">+(F867/G867-1)*100</f>
        <v>3.8293798532071266</v>
      </c>
    </row>
    <row r="868" spans="1:8" x14ac:dyDescent="0.25">
      <c r="A868" s="5">
        <f t="shared" si="184"/>
        <v>44910</v>
      </c>
      <c r="B868">
        <f>'1215'!B31</f>
        <v>287.10000000000002</v>
      </c>
      <c r="C868">
        <f>'1215'!C31</f>
        <v>241.3</v>
      </c>
      <c r="D868">
        <f>'1215'!D31</f>
        <v>716.6</v>
      </c>
      <c r="E868">
        <f>'1215'!E31</f>
        <v>733.8</v>
      </c>
      <c r="F868" s="16">
        <f t="shared" si="197"/>
        <v>1003.7</v>
      </c>
      <c r="G868">
        <f t="shared" si="198"/>
        <v>975.09999999999991</v>
      </c>
      <c r="H868" s="20">
        <f t="shared" si="199"/>
        <v>2.933032509486222</v>
      </c>
    </row>
    <row r="869" spans="1:8" x14ac:dyDescent="0.25">
      <c r="A869" s="5">
        <f t="shared" si="184"/>
        <v>44917</v>
      </c>
      <c r="B869">
        <f>'1222'!B31</f>
        <v>278.60000000000002</v>
      </c>
      <c r="C869">
        <f>'1222'!C31</f>
        <v>214</v>
      </c>
      <c r="D869">
        <f>'1222'!D31</f>
        <v>725.9</v>
      </c>
      <c r="E869">
        <f>'1222'!E31</f>
        <v>763.8</v>
      </c>
      <c r="F869" s="16">
        <f t="shared" si="197"/>
        <v>1004.5</v>
      </c>
      <c r="G869">
        <f t="shared" si="198"/>
        <v>977.8</v>
      </c>
      <c r="H869" s="20">
        <f t="shared" si="199"/>
        <v>2.7306197586418612</v>
      </c>
    </row>
    <row r="870" spans="1:8" x14ac:dyDescent="0.25">
      <c r="A870" s="5">
        <f t="shared" si="184"/>
        <v>44924</v>
      </c>
      <c r="B870">
        <f>'1229'!B31</f>
        <v>278.60000000000002</v>
      </c>
      <c r="C870">
        <f>'1229'!C31</f>
        <v>214</v>
      </c>
      <c r="D870">
        <f>'1229'!D31</f>
        <v>725.9</v>
      </c>
      <c r="E870">
        <f>'1229'!E31</f>
        <v>763.8</v>
      </c>
      <c r="F870" s="16">
        <f t="shared" si="197"/>
        <v>1004.5</v>
      </c>
      <c r="G870">
        <f t="shared" si="198"/>
        <v>977.8</v>
      </c>
      <c r="H870" s="20">
        <f t="shared" si="199"/>
        <v>2.7306197586418612</v>
      </c>
    </row>
    <row r="871" spans="1:8" x14ac:dyDescent="0.25">
      <c r="A871" s="5">
        <f t="shared" si="184"/>
        <v>44931</v>
      </c>
      <c r="B871">
        <f>'0105'!B31</f>
        <v>278.60000000000002</v>
      </c>
      <c r="C871">
        <f>'0105'!C31</f>
        <v>222.5</v>
      </c>
      <c r="D871">
        <f>'0105'!D31</f>
        <v>725.9</v>
      </c>
      <c r="E871">
        <f>'0105'!E31</f>
        <v>763.8</v>
      </c>
      <c r="F871" s="16">
        <f t="shared" ref="F871:F874" si="200">+B871+D871</f>
        <v>1004.5</v>
      </c>
      <c r="G871">
        <f t="shared" ref="G871:G874" si="201">+C871+E871</f>
        <v>986.3</v>
      </c>
      <c r="H871" s="20">
        <f t="shared" ref="H871:H874" si="202">+(F871/G871-1)*100</f>
        <v>1.8452803406671547</v>
      </c>
    </row>
    <row r="872" spans="1:8" x14ac:dyDescent="0.25">
      <c r="A872" s="5">
        <f t="shared" si="184"/>
        <v>44938</v>
      </c>
      <c r="B872">
        <f>'0112'!C31</f>
        <v>390.6</v>
      </c>
      <c r="C872">
        <f>'0112'!D31</f>
        <v>251.8</v>
      </c>
      <c r="D872">
        <f>'0112'!E31</f>
        <v>725.9</v>
      </c>
      <c r="E872">
        <f>'0112'!F31</f>
        <v>763.8</v>
      </c>
      <c r="F872" s="16">
        <f t="shared" si="200"/>
        <v>1116.5</v>
      </c>
      <c r="G872">
        <f t="shared" si="201"/>
        <v>1015.5999999999999</v>
      </c>
      <c r="H872" s="20">
        <f t="shared" si="202"/>
        <v>9.935013784954716</v>
      </c>
    </row>
    <row r="873" spans="1:8" x14ac:dyDescent="0.25">
      <c r="A873" s="5">
        <f t="shared" si="184"/>
        <v>44945</v>
      </c>
      <c r="B873">
        <f>'0119'!B31</f>
        <v>374.1</v>
      </c>
      <c r="C873">
        <f>'0119'!C31</f>
        <v>329.8</v>
      </c>
      <c r="D873">
        <f>'0119'!D31</f>
        <v>816.7</v>
      </c>
      <c r="E873">
        <f>'0119'!E31</f>
        <v>763.8</v>
      </c>
      <c r="F873" s="16">
        <f t="shared" si="200"/>
        <v>1190.8000000000002</v>
      </c>
      <c r="G873">
        <f t="shared" si="201"/>
        <v>1093.5999999999999</v>
      </c>
      <c r="H873" s="20">
        <f t="shared" si="202"/>
        <v>8.8880760790051472</v>
      </c>
    </row>
    <row r="874" spans="1:8" x14ac:dyDescent="0.25">
      <c r="A874" s="5">
        <f t="shared" si="184"/>
        <v>44952</v>
      </c>
      <c r="B874">
        <f>'0126'!B31</f>
        <v>375</v>
      </c>
      <c r="C874">
        <f>'0126'!C31</f>
        <v>309.5</v>
      </c>
      <c r="D874">
        <f>'0126'!D31</f>
        <v>816.7</v>
      </c>
      <c r="E874">
        <f>'0126'!E31</f>
        <v>786.1</v>
      </c>
      <c r="F874" s="16">
        <f t="shared" si="200"/>
        <v>1191.7</v>
      </c>
      <c r="G874">
        <f t="shared" si="201"/>
        <v>1095.5999999999999</v>
      </c>
      <c r="H874" s="20">
        <f t="shared" si="202"/>
        <v>8.7714494341000417</v>
      </c>
    </row>
    <row r="875" spans="1:8" x14ac:dyDescent="0.25">
      <c r="A875" s="5">
        <f t="shared" si="184"/>
        <v>44959</v>
      </c>
      <c r="B875">
        <f>'0202'!B31</f>
        <v>259.8</v>
      </c>
      <c r="C875">
        <f>'0202'!C31</f>
        <v>220.8</v>
      </c>
      <c r="D875">
        <f>'0202'!D31</f>
        <v>871.8</v>
      </c>
      <c r="E875">
        <f>'0202'!E31</f>
        <v>883.7</v>
      </c>
      <c r="F875" s="16">
        <f t="shared" ref="F875:F877" si="203">+B875+D875</f>
        <v>1131.5999999999999</v>
      </c>
      <c r="G875">
        <f t="shared" ref="G875:G877" si="204">+C875+E875</f>
        <v>1104.5</v>
      </c>
      <c r="H875" s="20">
        <f t="shared" ref="H875:H877" si="205">+(F875/G875-1)*100</f>
        <v>2.4535989135355374</v>
      </c>
    </row>
    <row r="876" spans="1:8" x14ac:dyDescent="0.25">
      <c r="A876" s="5">
        <f t="shared" si="184"/>
        <v>44966</v>
      </c>
      <c r="B876">
        <f>'0209'!B31</f>
        <v>259.8</v>
      </c>
      <c r="C876">
        <f>'0209'!C31</f>
        <v>195.8</v>
      </c>
      <c r="D876">
        <f>'0209'!D31</f>
        <v>871.8</v>
      </c>
      <c r="E876">
        <f>'0209'!E31</f>
        <v>910.7</v>
      </c>
      <c r="F876" s="16">
        <f t="shared" si="203"/>
        <v>1131.5999999999999</v>
      </c>
      <c r="G876">
        <f t="shared" si="204"/>
        <v>1106.5</v>
      </c>
      <c r="H876" s="20">
        <f t="shared" si="205"/>
        <v>2.2684139177586937</v>
      </c>
    </row>
    <row r="877" spans="1:8" x14ac:dyDescent="0.25">
      <c r="A877" s="5">
        <f t="shared" si="184"/>
        <v>44973</v>
      </c>
      <c r="B877">
        <f>'0216'!B31</f>
        <v>259</v>
      </c>
      <c r="C877">
        <f>'0216'!C31</f>
        <v>230.8</v>
      </c>
      <c r="D877">
        <f>'0216'!D31</f>
        <v>872.7</v>
      </c>
      <c r="E877">
        <f>'0216'!E31</f>
        <v>965.7</v>
      </c>
      <c r="F877" s="16">
        <f t="shared" si="203"/>
        <v>1131.7</v>
      </c>
      <c r="G877">
        <f t="shared" si="204"/>
        <v>1196.5</v>
      </c>
      <c r="H877" s="20">
        <f t="shared" si="205"/>
        <v>-5.4157960718762999</v>
      </c>
    </row>
    <row r="878" spans="1:8" x14ac:dyDescent="0.25">
      <c r="A878" s="5">
        <f t="shared" si="184"/>
        <v>44980</v>
      </c>
      <c r="B878">
        <f>'0223'!B31</f>
        <v>195.8</v>
      </c>
      <c r="C878">
        <f>'0223'!C31</f>
        <v>230.8</v>
      </c>
      <c r="D878">
        <f>'0223'!D31</f>
        <v>969.6</v>
      </c>
      <c r="E878">
        <f>'0223'!E31</f>
        <v>965.7</v>
      </c>
      <c r="F878" s="16">
        <f t="shared" ref="F878:F881" si="206">+B878+D878</f>
        <v>1165.4000000000001</v>
      </c>
      <c r="G878">
        <f t="shared" ref="G878:G881" si="207">+C878+E878</f>
        <v>1196.5</v>
      </c>
      <c r="H878" s="20">
        <f t="shared" ref="H878:H881" si="208">+(F878/G878-1)*100</f>
        <v>-2.5992478061011237</v>
      </c>
    </row>
    <row r="879" spans="1:8" x14ac:dyDescent="0.25">
      <c r="A879" s="5">
        <f t="shared" si="184"/>
        <v>44987</v>
      </c>
      <c r="B879">
        <f>'0302'!B31</f>
        <v>227.3</v>
      </c>
      <c r="C879">
        <f>'0302'!C31</f>
        <v>207.5</v>
      </c>
      <c r="D879">
        <f>'0302'!D31</f>
        <v>1025.0999999999999</v>
      </c>
      <c r="E879">
        <f>'0302'!E31</f>
        <v>988</v>
      </c>
      <c r="F879" s="16">
        <f t="shared" si="206"/>
        <v>1252.3999999999999</v>
      </c>
      <c r="G879">
        <f t="shared" si="207"/>
        <v>1195.5</v>
      </c>
      <c r="H879" s="20">
        <f t="shared" si="208"/>
        <v>4.7595148473442039</v>
      </c>
    </row>
    <row r="880" spans="1:8" x14ac:dyDescent="0.25">
      <c r="A880" s="5">
        <f t="shared" si="184"/>
        <v>44994</v>
      </c>
      <c r="B880">
        <f>'0309'!B31</f>
        <v>227.3</v>
      </c>
      <c r="C880">
        <f>'0309'!C31</f>
        <v>195.8</v>
      </c>
      <c r="D880">
        <f>'0309'!D31</f>
        <v>1025.0999999999999</v>
      </c>
      <c r="E880">
        <f>'0309'!E31</f>
        <v>1000.9</v>
      </c>
      <c r="F880" s="16">
        <f t="shared" si="206"/>
        <v>1252.3999999999999</v>
      </c>
      <c r="G880">
        <f t="shared" si="207"/>
        <v>1196.7</v>
      </c>
      <c r="H880" s="20">
        <f t="shared" si="208"/>
        <v>4.6544664494025056</v>
      </c>
    </row>
    <row r="881" spans="1:9" x14ac:dyDescent="0.25">
      <c r="A881" s="5">
        <f t="shared" si="184"/>
        <v>45001</v>
      </c>
      <c r="B881">
        <f>'0316'!B31</f>
        <v>194.3</v>
      </c>
      <c r="C881">
        <f>'0316'!C31</f>
        <v>115.8</v>
      </c>
      <c r="D881">
        <f>'0316'!D31</f>
        <v>1061.4000000000001</v>
      </c>
      <c r="E881">
        <f>'0316'!E31</f>
        <v>1084.2</v>
      </c>
      <c r="F881" s="16">
        <f t="shared" si="206"/>
        <v>1255.7</v>
      </c>
      <c r="G881">
        <f t="shared" si="207"/>
        <v>1200</v>
      </c>
      <c r="H881" s="20">
        <f t="shared" si="208"/>
        <v>4.6416666666666773</v>
      </c>
    </row>
    <row r="882" spans="1:9" x14ac:dyDescent="0.25">
      <c r="A882" s="5">
        <f t="shared" si="184"/>
        <v>45008</v>
      </c>
      <c r="B882">
        <f>'0323'!B31</f>
        <v>143.80000000000001</v>
      </c>
      <c r="C882">
        <f>'0323'!C31</f>
        <v>160.5</v>
      </c>
      <c r="D882">
        <f>'0323'!D31</f>
        <v>1115.5</v>
      </c>
      <c r="E882">
        <f>'0323'!E31</f>
        <v>1084.5</v>
      </c>
      <c r="F882" s="16">
        <f t="shared" ref="F882:F885" si="209">+B882+D882</f>
        <v>1259.3</v>
      </c>
      <c r="G882">
        <f t="shared" ref="G882:G885" si="210">+C882+E882</f>
        <v>1245</v>
      </c>
      <c r="H882" s="20">
        <f t="shared" ref="H882:H885" si="211">+(F882/G882-1)*100</f>
        <v>1.148594377510026</v>
      </c>
      <c r="I882">
        <f>'0323'!F31</f>
        <v>0.3</v>
      </c>
    </row>
    <row r="883" spans="1:9" x14ac:dyDescent="0.25">
      <c r="A883" s="5">
        <f t="shared" si="184"/>
        <v>45015</v>
      </c>
      <c r="B883">
        <f>'0330'!B31</f>
        <v>143.80000000000001</v>
      </c>
      <c r="C883">
        <f>'0330'!C31</f>
        <v>160.5</v>
      </c>
      <c r="D883">
        <f>'0330'!D31</f>
        <v>1115.5</v>
      </c>
      <c r="E883">
        <f>'0330'!E31</f>
        <v>1084.5</v>
      </c>
      <c r="F883" s="16">
        <f t="shared" si="209"/>
        <v>1259.3</v>
      </c>
      <c r="G883">
        <f t="shared" si="210"/>
        <v>1245</v>
      </c>
      <c r="H883" s="20">
        <f t="shared" si="211"/>
        <v>1.148594377510026</v>
      </c>
      <c r="I883">
        <f>'0330'!F31</f>
        <v>0.3</v>
      </c>
    </row>
    <row r="884" spans="1:9" x14ac:dyDescent="0.25">
      <c r="A884" s="5">
        <f t="shared" si="184"/>
        <v>45022</v>
      </c>
      <c r="B884">
        <f>'0406'!B31</f>
        <v>143.4</v>
      </c>
      <c r="C884">
        <f>'0406'!C31</f>
        <v>170</v>
      </c>
      <c r="D884">
        <f>'0406'!D31</f>
        <v>1115.8</v>
      </c>
      <c r="E884">
        <f>'0406'!E31</f>
        <v>1084.5</v>
      </c>
      <c r="F884" s="16">
        <f t="shared" si="209"/>
        <v>1259.2</v>
      </c>
      <c r="G884">
        <f t="shared" si="210"/>
        <v>1254.5</v>
      </c>
      <c r="H884" s="20">
        <f t="shared" si="211"/>
        <v>0.37465125548028499</v>
      </c>
      <c r="I884">
        <f>'0406'!F31</f>
        <v>0.3</v>
      </c>
    </row>
    <row r="885" spans="1:9" x14ac:dyDescent="0.25">
      <c r="A885" s="5">
        <f t="shared" si="184"/>
        <v>45029</v>
      </c>
      <c r="B885">
        <f>'0413'!B31</f>
        <v>226.4</v>
      </c>
      <c r="C885">
        <f>'0413'!C31</f>
        <v>125.5</v>
      </c>
      <c r="D885">
        <f>'0413'!D31</f>
        <v>1115.8</v>
      </c>
      <c r="E885">
        <f>'0413'!E31</f>
        <v>1123</v>
      </c>
      <c r="F885" s="16">
        <f t="shared" si="209"/>
        <v>1342.2</v>
      </c>
      <c r="G885">
        <f t="shared" si="210"/>
        <v>1248.5</v>
      </c>
      <c r="H885" s="20">
        <f t="shared" si="211"/>
        <v>7.5050060072086477</v>
      </c>
      <c r="I885">
        <f>'0413'!F31</f>
        <v>0.3</v>
      </c>
    </row>
    <row r="886" spans="1:9" x14ac:dyDescent="0.25">
      <c r="A886" s="5">
        <f t="shared" si="184"/>
        <v>45036</v>
      </c>
      <c r="B886">
        <f>'0420'!B31</f>
        <v>151.9</v>
      </c>
      <c r="C886">
        <f>'0420'!C31</f>
        <v>125.5</v>
      </c>
      <c r="D886">
        <f>'0420'!D31</f>
        <v>1151</v>
      </c>
      <c r="E886">
        <f>'0420'!E31</f>
        <v>1123</v>
      </c>
      <c r="F886" s="16">
        <f t="shared" ref="F886:F890" si="212">+B886+D886</f>
        <v>1302.9000000000001</v>
      </c>
      <c r="G886">
        <f t="shared" ref="G886:G890" si="213">+C886+E886</f>
        <v>1248.5</v>
      </c>
      <c r="H886" s="20">
        <f t="shared" ref="H886:H890" si="214">+(F886/G886-1)*100</f>
        <v>4.3572286744093081</v>
      </c>
      <c r="I886">
        <f>'0420'!F31</f>
        <v>45.3</v>
      </c>
    </row>
    <row r="887" spans="1:9" x14ac:dyDescent="0.25">
      <c r="A887" s="5">
        <f t="shared" si="184"/>
        <v>45043</v>
      </c>
      <c r="B887">
        <f>'0427'!B31</f>
        <v>183.9</v>
      </c>
      <c r="C887">
        <f>'0427'!C31</f>
        <v>75.5</v>
      </c>
      <c r="D887">
        <f>'0427'!D31</f>
        <v>1151</v>
      </c>
      <c r="E887">
        <f>'0427'!E31</f>
        <v>1178</v>
      </c>
      <c r="F887" s="16">
        <f t="shared" si="212"/>
        <v>1334.9</v>
      </c>
      <c r="G887">
        <f t="shared" si="213"/>
        <v>1253.5</v>
      </c>
      <c r="H887" s="20">
        <f t="shared" si="214"/>
        <v>6.4938173115277387</v>
      </c>
      <c r="I887">
        <f>'0427'!F31</f>
        <v>90.6</v>
      </c>
    </row>
    <row r="888" spans="1:9" x14ac:dyDescent="0.25">
      <c r="A888" s="5">
        <f t="shared" si="184"/>
        <v>45050</v>
      </c>
      <c r="B888">
        <f>'0504'!B31</f>
        <v>183.6</v>
      </c>
      <c r="C888">
        <f>'0504'!C31</f>
        <v>78.5</v>
      </c>
      <c r="D888">
        <f>'0504'!D31</f>
        <v>1151</v>
      </c>
      <c r="E888">
        <f>'0504'!E31</f>
        <v>1178</v>
      </c>
      <c r="F888" s="16">
        <f t="shared" si="212"/>
        <v>1334.6</v>
      </c>
      <c r="G888">
        <f t="shared" si="213"/>
        <v>1256.5</v>
      </c>
      <c r="H888" s="20">
        <f t="shared" si="214"/>
        <v>6.2156784719458846</v>
      </c>
      <c r="I888">
        <f>'0504'!F31</f>
        <v>120.6</v>
      </c>
    </row>
    <row r="889" spans="1:9" x14ac:dyDescent="0.25">
      <c r="A889" s="5">
        <f t="shared" si="184"/>
        <v>45057</v>
      </c>
      <c r="B889">
        <f>'0511'!B31</f>
        <v>183.6</v>
      </c>
      <c r="C889">
        <f>'0511'!C31</f>
        <v>53</v>
      </c>
      <c r="D889">
        <f>'0511'!D31</f>
        <v>1151</v>
      </c>
      <c r="E889">
        <f>'0511'!E31</f>
        <v>1178</v>
      </c>
      <c r="F889" s="16">
        <f t="shared" si="212"/>
        <v>1334.6</v>
      </c>
      <c r="G889">
        <f t="shared" si="213"/>
        <v>1231</v>
      </c>
      <c r="H889" s="20">
        <f t="shared" si="214"/>
        <v>8.4159220146222466</v>
      </c>
      <c r="I889">
        <f>'0511'!F31</f>
        <v>120.6</v>
      </c>
    </row>
    <row r="890" spans="1:9" x14ac:dyDescent="0.25">
      <c r="A890" s="5">
        <f t="shared" si="184"/>
        <v>45064</v>
      </c>
      <c r="B890">
        <f>'0518'!B31</f>
        <v>161.80000000000001</v>
      </c>
      <c r="C890">
        <f>'0518'!C31</f>
        <v>53</v>
      </c>
      <c r="D890">
        <f>'0518'!D31</f>
        <v>1175.0999999999999</v>
      </c>
      <c r="E890">
        <f>'0518'!E31</f>
        <v>1178</v>
      </c>
      <c r="F890" s="16">
        <f t="shared" si="212"/>
        <v>1336.8999999999999</v>
      </c>
      <c r="G890">
        <f t="shared" si="213"/>
        <v>1231</v>
      </c>
      <c r="H890" s="20">
        <f t="shared" si="214"/>
        <v>8.6027619821283494</v>
      </c>
      <c r="I890">
        <f>'0518'!F31</f>
        <v>120.6</v>
      </c>
    </row>
    <row r="891" spans="1:9" x14ac:dyDescent="0.25">
      <c r="A891" s="5">
        <f t="shared" si="184"/>
        <v>45071</v>
      </c>
      <c r="B891">
        <f>'0525'!B31</f>
        <v>107.6</v>
      </c>
      <c r="C891">
        <f>'0525'!C31</f>
        <v>53</v>
      </c>
      <c r="D891">
        <f>'0525'!D31</f>
        <v>1206</v>
      </c>
      <c r="E891">
        <f>'0525'!E31</f>
        <v>1178</v>
      </c>
      <c r="F891" s="16">
        <f t="shared" ref="F891" si="215">+B891+D891</f>
        <v>1313.6</v>
      </c>
      <c r="G891">
        <f t="shared" ref="G891" si="216">+C891+E891</f>
        <v>1231</v>
      </c>
      <c r="H891" s="20">
        <f t="shared" ref="H891" si="217">+(F891/G891-1)*100</f>
        <v>6.709991876523147</v>
      </c>
      <c r="I891">
        <f>'0525'!F31</f>
        <v>228.6</v>
      </c>
    </row>
    <row r="892" spans="1:9" x14ac:dyDescent="0.25">
      <c r="A892" s="5">
        <f t="shared" si="184"/>
        <v>45078</v>
      </c>
      <c r="B892">
        <f>'0601'!B27</f>
        <v>296.39999999999998</v>
      </c>
      <c r="C892">
        <f>'0601'!C27</f>
        <v>240.3</v>
      </c>
      <c r="D892">
        <f>'0601'!D27</f>
        <v>8.3000000000000007</v>
      </c>
      <c r="E892">
        <f>'0601'!E27</f>
        <v>32.9</v>
      </c>
      <c r="F892" s="16">
        <f t="shared" ref="F892" si="218">+B892+D892</f>
        <v>304.7</v>
      </c>
      <c r="G892">
        <f t="shared" ref="G892" si="219">+C892+E892</f>
        <v>273.2</v>
      </c>
      <c r="H892" s="20">
        <f t="shared" ref="H892" si="220">+(F892/G892-1)*100</f>
        <v>11.530014641288444</v>
      </c>
      <c r="I892">
        <f>'0525'!F32</f>
        <v>3</v>
      </c>
    </row>
    <row r="893" spans="1:9" x14ac:dyDescent="0.25">
      <c r="A893" s="5">
        <f t="shared" si="184"/>
        <v>45085</v>
      </c>
      <c r="B893">
        <f>'0608'!B24</f>
        <v>296.89999999999998</v>
      </c>
      <c r="C893">
        <f>'0608'!C24</f>
        <v>257.3</v>
      </c>
      <c r="D893">
        <f>'0608'!D24</f>
        <v>8.3000000000000007</v>
      </c>
      <c r="E893">
        <f>'0608'!E24</f>
        <v>32.9</v>
      </c>
      <c r="F893" s="16">
        <f t="shared" ref="F893" si="221">+B893+D893</f>
        <v>305.2</v>
      </c>
      <c r="G893">
        <f t="shared" ref="G893" si="222">+C893+E893</f>
        <v>290.2</v>
      </c>
      <c r="H893" s="20">
        <f t="shared" ref="H893" si="223">+(F893/G893-1)*100</f>
        <v>5.1688490696071732</v>
      </c>
    </row>
    <row r="894" spans="1:9" x14ac:dyDescent="0.25">
      <c r="A894" s="5">
        <f t="shared" si="184"/>
        <v>45092</v>
      </c>
      <c r="B894">
        <f>'0615'!B24</f>
        <v>270.39999999999998</v>
      </c>
      <c r="C894">
        <f>'0615'!C24</f>
        <v>340.4</v>
      </c>
      <c r="D894">
        <f>'0615'!D24</f>
        <v>37.200000000000003</v>
      </c>
      <c r="E894">
        <f>'0615'!E24</f>
        <v>32.9</v>
      </c>
      <c r="F894" s="16">
        <f t="shared" ref="F894" si="224">+B894+D894</f>
        <v>307.59999999999997</v>
      </c>
      <c r="G894">
        <f t="shared" ref="G894" si="225">+C894+E894</f>
        <v>373.29999999999995</v>
      </c>
      <c r="H894" s="20">
        <f t="shared" ref="H894" si="226">+(F894/G894-1)*100</f>
        <v>-17.599785695151347</v>
      </c>
    </row>
    <row r="895" spans="1:9" x14ac:dyDescent="0.25">
      <c r="A895" s="5">
        <f t="shared" si="184"/>
        <v>45099</v>
      </c>
      <c r="B895">
        <f>'0622'!B24</f>
        <v>270.39999999999998</v>
      </c>
      <c r="C895">
        <f>'0622'!C24</f>
        <v>340.4</v>
      </c>
      <c r="D895">
        <f>'0622'!D24</f>
        <v>37.200000000000003</v>
      </c>
      <c r="E895">
        <f>'0622'!E24</f>
        <v>32.9</v>
      </c>
      <c r="F895" s="16">
        <f t="shared" ref="F895" si="227">+B895+D895</f>
        <v>307.59999999999997</v>
      </c>
      <c r="G895">
        <f t="shared" ref="G895" si="228">+C895+E895</f>
        <v>373.29999999999995</v>
      </c>
      <c r="H895" s="20">
        <f t="shared" ref="H895" si="229">+(F895/G895-1)*100</f>
        <v>-17.599785695151347</v>
      </c>
    </row>
    <row r="896" spans="1:9" x14ac:dyDescent="0.25">
      <c r="A896" s="5">
        <f t="shared" si="184"/>
        <v>45106</v>
      </c>
      <c r="B896">
        <f>'0629'!B24</f>
        <v>218.4</v>
      </c>
      <c r="C896">
        <f>'0629'!C24</f>
        <v>362.9</v>
      </c>
      <c r="D896">
        <f>'0629'!D24</f>
        <v>124.2</v>
      </c>
      <c r="E896">
        <f>'0629'!E24</f>
        <v>46.6</v>
      </c>
      <c r="F896" s="16">
        <f t="shared" ref="F896" si="230">+B896+D896</f>
        <v>342.6</v>
      </c>
      <c r="G896">
        <f t="shared" ref="G896" si="231">+C896+E896</f>
        <v>409.5</v>
      </c>
      <c r="H896" s="20">
        <f t="shared" ref="H896" si="232">+(F896/G896-1)*100</f>
        <v>-16.336996336996336</v>
      </c>
    </row>
    <row r="897" spans="1:8" x14ac:dyDescent="0.25">
      <c r="A897" s="5">
        <f t="shared" si="184"/>
        <v>45113</v>
      </c>
      <c r="B897">
        <f>'0706'!B25</f>
        <v>268.39999999999998</v>
      </c>
      <c r="C897">
        <f>'0706'!C25</f>
        <v>430.2</v>
      </c>
      <c r="D897">
        <f>'0706'!D25</f>
        <v>124.2</v>
      </c>
      <c r="E897">
        <f>'0706'!E25</f>
        <v>127.7</v>
      </c>
      <c r="F897" s="16">
        <f t="shared" ref="F897" si="233">+B897+D897</f>
        <v>392.59999999999997</v>
      </c>
      <c r="G897">
        <f t="shared" ref="G897" si="234">+C897+E897</f>
        <v>557.9</v>
      </c>
      <c r="H897" s="20">
        <f t="shared" ref="H897" si="235">+(F897/G897-1)*100</f>
        <v>-29.628965764473925</v>
      </c>
    </row>
    <row r="898" spans="1:8" x14ac:dyDescent="0.25">
      <c r="A898" s="5">
        <f t="shared" si="184"/>
        <v>45120</v>
      </c>
      <c r="B898">
        <f>'0713'!B25</f>
        <v>269.89999999999998</v>
      </c>
      <c r="C898">
        <f>'0713'!C25</f>
        <v>411</v>
      </c>
      <c r="D898">
        <f>'0713'!D25</f>
        <v>124.2</v>
      </c>
      <c r="E898">
        <f>'0713'!E25</f>
        <v>127.7</v>
      </c>
      <c r="F898" s="16">
        <f t="shared" ref="F898" si="236">+B898+D898</f>
        <v>394.09999999999997</v>
      </c>
      <c r="G898">
        <f t="shared" ref="G898" si="237">+C898+E898</f>
        <v>538.70000000000005</v>
      </c>
      <c r="H898" s="20">
        <f t="shared" ref="H898" si="238">+(F898/G898-1)*100</f>
        <v>-26.842398366437735</v>
      </c>
    </row>
    <row r="899" spans="1:8" x14ac:dyDescent="0.25">
      <c r="A899" s="5">
        <f t="shared" si="184"/>
        <v>45127</v>
      </c>
      <c r="B899">
        <f>'0720'!B26</f>
        <v>202.4</v>
      </c>
      <c r="C899">
        <f>'0720'!C26</f>
        <v>411</v>
      </c>
      <c r="D899">
        <f>'0720'!D26</f>
        <v>202.2</v>
      </c>
      <c r="E899">
        <f>'0720'!E26</f>
        <v>127.7</v>
      </c>
      <c r="F899" s="16">
        <f t="shared" ref="F899" si="239">+B899+D899</f>
        <v>404.6</v>
      </c>
      <c r="G899">
        <f t="shared" ref="G899" si="240">+C899+E899</f>
        <v>538.70000000000005</v>
      </c>
      <c r="H899" s="20">
        <f t="shared" ref="H899" si="241">+(F899/G899-1)*100</f>
        <v>-24.893261555596812</v>
      </c>
    </row>
    <row r="900" spans="1:8" x14ac:dyDescent="0.25">
      <c r="A900" s="5">
        <f t="shared" si="184"/>
        <v>45134</v>
      </c>
      <c r="B900">
        <f>'0727'!B26</f>
        <v>178.4</v>
      </c>
      <c r="C900">
        <f>'0727'!C26</f>
        <v>381</v>
      </c>
      <c r="D900">
        <f>'0727'!D26</f>
        <v>202.2</v>
      </c>
      <c r="E900">
        <f>'0727'!E26</f>
        <v>160.69999999999999</v>
      </c>
      <c r="F900" s="16">
        <f t="shared" ref="F900" si="242">+B900+D900</f>
        <v>380.6</v>
      </c>
      <c r="G900">
        <f t="shared" ref="G900" si="243">+C900+E900</f>
        <v>541.70000000000005</v>
      </c>
      <c r="H900" s="20">
        <f t="shared" ref="H900" si="244">+(F900/G900-1)*100</f>
        <v>-29.739708325641502</v>
      </c>
    </row>
    <row r="901" spans="1:8" x14ac:dyDescent="0.25">
      <c r="A901" s="5">
        <f t="shared" si="184"/>
        <v>45141</v>
      </c>
      <c r="B901">
        <f>'0803'!B26</f>
        <v>146.4</v>
      </c>
      <c r="C901">
        <f>'0803'!C26</f>
        <v>395</v>
      </c>
      <c r="D901">
        <f>'0803'!D26</f>
        <v>237.4</v>
      </c>
      <c r="E901">
        <f>'0803'!E26</f>
        <v>208.8</v>
      </c>
      <c r="F901" s="16">
        <f t="shared" ref="F901" si="245">+B901+D901</f>
        <v>383.8</v>
      </c>
      <c r="G901">
        <f t="shared" ref="G901" si="246">+C901+E901</f>
        <v>603.79999999999995</v>
      </c>
      <c r="H901" s="20">
        <f t="shared" ref="H901" si="247">+(F901/G901-1)*100</f>
        <v>-36.435905929115599</v>
      </c>
    </row>
    <row r="902" spans="1:8" x14ac:dyDescent="0.25">
      <c r="A902" s="5">
        <f t="shared" si="184"/>
        <v>45148</v>
      </c>
      <c r="B902">
        <f>'0810'!B26</f>
        <v>140.30000000000001</v>
      </c>
      <c r="C902">
        <f>'0810'!C26</f>
        <v>381.8</v>
      </c>
      <c r="D902">
        <f>'0810'!D26</f>
        <v>268.89999999999998</v>
      </c>
      <c r="E902">
        <f>'0810'!E26</f>
        <v>223.3</v>
      </c>
      <c r="F902" s="16">
        <f t="shared" ref="F902" si="248">+B902+D902</f>
        <v>409.2</v>
      </c>
      <c r="G902">
        <f t="shared" ref="G902" si="249">+C902+E902</f>
        <v>605.1</v>
      </c>
      <c r="H902" s="20">
        <f t="shared" ref="H902" si="250">+(F902/G902-1)*100</f>
        <v>-32.374814080317307</v>
      </c>
    </row>
    <row r="903" spans="1:8" x14ac:dyDescent="0.25">
      <c r="A903" s="5">
        <f t="shared" si="184"/>
        <v>45155</v>
      </c>
      <c r="B903">
        <f>'0817'!B27</f>
        <v>175.4</v>
      </c>
      <c r="C903">
        <f>'0817'!C27</f>
        <v>381.8</v>
      </c>
      <c r="D903">
        <f>'0817'!D27</f>
        <v>323.89999999999998</v>
      </c>
      <c r="E903">
        <f>'0817'!E27</f>
        <v>223.3</v>
      </c>
      <c r="F903" s="16">
        <f t="shared" ref="F903" si="251">+B903+D903</f>
        <v>499.29999999999995</v>
      </c>
      <c r="G903">
        <f t="shared" ref="G903" si="252">+C903+E903</f>
        <v>605.1</v>
      </c>
      <c r="H903" s="20">
        <f t="shared" ref="H903" si="253">+(F903/G903-1)*100</f>
        <v>-17.484713270533803</v>
      </c>
    </row>
    <row r="904" spans="1:8" x14ac:dyDescent="0.25">
      <c r="A904" s="5">
        <f t="shared" si="184"/>
        <v>45162</v>
      </c>
      <c r="B904">
        <f>'0824'!B27</f>
        <v>175.5</v>
      </c>
      <c r="C904">
        <f>'0824'!C27</f>
        <v>383.7</v>
      </c>
      <c r="D904">
        <f>'0824'!D27</f>
        <v>324.3</v>
      </c>
      <c r="E904">
        <f>'0824'!E27</f>
        <v>281.89999999999998</v>
      </c>
      <c r="F904" s="16">
        <f t="shared" ref="F904" si="254">+B904+D904</f>
        <v>499.8</v>
      </c>
      <c r="G904">
        <f t="shared" ref="G904" si="255">+C904+E904</f>
        <v>665.59999999999991</v>
      </c>
      <c r="H904" s="20">
        <f t="shared" ref="H904" si="256">+(F904/G904-1)*100</f>
        <v>-24.909855769230759</v>
      </c>
    </row>
    <row r="905" spans="1:8" x14ac:dyDescent="0.25">
      <c r="A905" s="5">
        <f t="shared" si="184"/>
        <v>45169</v>
      </c>
      <c r="B905">
        <f>'0831'!B27</f>
        <v>195.9</v>
      </c>
      <c r="C905">
        <f>'0831'!C27</f>
        <v>235</v>
      </c>
      <c r="D905">
        <f>'0831'!D27</f>
        <v>324.3</v>
      </c>
      <c r="E905">
        <f>'0831'!E27</f>
        <v>371.8</v>
      </c>
      <c r="F905" s="16">
        <f t="shared" ref="F905" si="257">+B905+D905</f>
        <v>520.20000000000005</v>
      </c>
      <c r="G905">
        <f t="shared" ref="G905" si="258">+C905+E905</f>
        <v>606.79999999999995</v>
      </c>
      <c r="H905" s="20">
        <f t="shared" ref="H905" si="259">+(F905/G905-1)*100</f>
        <v>-14.271588661832546</v>
      </c>
    </row>
    <row r="906" spans="1:8" x14ac:dyDescent="0.25">
      <c r="A906" s="5">
        <f t="shared" si="184"/>
        <v>45176</v>
      </c>
      <c r="B906">
        <f>'0907'!B28</f>
        <v>236.4</v>
      </c>
      <c r="C906">
        <f>'0907'!C28</f>
        <v>234.8</v>
      </c>
      <c r="D906">
        <f>'0907'!D28</f>
        <v>324.3</v>
      </c>
      <c r="E906">
        <f>'0907'!E28</f>
        <v>372</v>
      </c>
      <c r="F906" s="16">
        <f t="shared" ref="F906" si="260">+B906+D906</f>
        <v>560.70000000000005</v>
      </c>
      <c r="G906">
        <f t="shared" ref="G906" si="261">+C906+E906</f>
        <v>606.79999999999995</v>
      </c>
      <c r="H906" s="20">
        <f t="shared" ref="H906" si="262">+(F906/G906-1)*100</f>
        <v>-7.5972313777191713</v>
      </c>
    </row>
    <row r="907" spans="1:8" x14ac:dyDescent="0.25">
      <c r="A907" s="5">
        <f t="shared" si="184"/>
        <v>45183</v>
      </c>
      <c r="B907">
        <f>'0914'!B29</f>
        <v>290.60000000000002</v>
      </c>
      <c r="C907">
        <f>'0914'!C29</f>
        <v>234.8</v>
      </c>
      <c r="D907">
        <f>'0914'!D29</f>
        <v>324.3</v>
      </c>
      <c r="E907">
        <f>'0914'!E29</f>
        <v>372</v>
      </c>
      <c r="F907" s="16">
        <f t="shared" ref="F907" si="263">+B907+D907</f>
        <v>614.90000000000009</v>
      </c>
      <c r="G907">
        <f t="shared" ref="G907" si="264">+C907+E907</f>
        <v>606.79999999999995</v>
      </c>
      <c r="H907" s="20">
        <f t="shared" ref="H907" si="265">+(F907/G907-1)*100</f>
        <v>1.3348714568226949</v>
      </c>
    </row>
    <row r="908" spans="1:8" x14ac:dyDescent="0.25">
      <c r="A908" s="5">
        <f t="shared" si="184"/>
        <v>45190</v>
      </c>
      <c r="B908">
        <f>'0921'!B30</f>
        <v>381</v>
      </c>
      <c r="C908">
        <f>'0921'!C30</f>
        <v>235.1</v>
      </c>
      <c r="D908">
        <f>'0921'!D30</f>
        <v>324.3</v>
      </c>
      <c r="E908">
        <f>'0921'!E30</f>
        <v>372.1</v>
      </c>
      <c r="F908" s="16">
        <f t="shared" ref="F908" si="266">+B908+D908</f>
        <v>705.3</v>
      </c>
      <c r="G908">
        <f t="shared" ref="G908" si="267">+C908+E908</f>
        <v>607.20000000000005</v>
      </c>
      <c r="H908" s="20">
        <f t="shared" ref="H908" si="268">+(F908/G908-1)*100</f>
        <v>16.156126482213431</v>
      </c>
    </row>
    <row r="909" spans="1:8" x14ac:dyDescent="0.25">
      <c r="A909" s="5">
        <f t="shared" si="184"/>
        <v>45197</v>
      </c>
      <c r="B909">
        <f>'0928'!B32</f>
        <v>340.5</v>
      </c>
      <c r="C909">
        <f>'0928'!C32</f>
        <v>187.1</v>
      </c>
      <c r="D909">
        <f>'0928'!D32</f>
        <v>368.5</v>
      </c>
      <c r="E909">
        <f>'0928'!E32</f>
        <v>427.1</v>
      </c>
      <c r="F909" s="16">
        <f t="shared" ref="F909" si="269">+B909+D909</f>
        <v>709</v>
      </c>
      <c r="G909">
        <f t="shared" ref="G909" si="270">+C909+E909</f>
        <v>614.20000000000005</v>
      </c>
      <c r="H909" s="20">
        <f t="shared" ref="H909" si="271">+(F909/G909-1)*100</f>
        <v>15.434711820253977</v>
      </c>
    </row>
    <row r="910" spans="1:8" x14ac:dyDescent="0.25">
      <c r="A910" s="5">
        <f t="shared" si="184"/>
        <v>45204</v>
      </c>
      <c r="B910">
        <f>'1005'!B32</f>
        <v>290.7</v>
      </c>
      <c r="C910">
        <f>'1005'!C32</f>
        <v>137.1</v>
      </c>
      <c r="D910">
        <f>'1005'!D32</f>
        <v>452.1</v>
      </c>
      <c r="E910">
        <f>'1005'!E32</f>
        <v>482.1</v>
      </c>
      <c r="F910" s="16">
        <f t="shared" ref="F910" si="272">+B910+D910</f>
        <v>742.8</v>
      </c>
      <c r="G910">
        <f t="shared" ref="G910" si="273">+C910+E910</f>
        <v>619.20000000000005</v>
      </c>
      <c r="H910" s="20">
        <f t="shared" ref="H910" si="274">+(F910/G910-1)*100</f>
        <v>19.96124031007751</v>
      </c>
    </row>
    <row r="911" spans="1:8" x14ac:dyDescent="0.25">
      <c r="A911" s="5">
        <f t="shared" si="184"/>
        <v>45211</v>
      </c>
      <c r="B911">
        <f>'1012'!B32</f>
        <v>235.1</v>
      </c>
      <c r="C911">
        <f>'1012'!C32</f>
        <v>107.6</v>
      </c>
      <c r="D911">
        <f>'1012'!D32</f>
        <v>490.7</v>
      </c>
      <c r="E911">
        <f>'1012'!E32</f>
        <v>518.4</v>
      </c>
      <c r="F911" s="16">
        <f t="shared" ref="F911" si="275">+B911+D911</f>
        <v>725.8</v>
      </c>
      <c r="G911">
        <f t="shared" ref="G911" si="276">+C911+E911</f>
        <v>626</v>
      </c>
      <c r="H911" s="20">
        <f t="shared" ref="H911" si="277">+(F911/G911-1)*100</f>
        <v>15.942492012779553</v>
      </c>
    </row>
    <row r="912" spans="1:8" x14ac:dyDescent="0.25">
      <c r="A912" s="5">
        <f t="shared" si="184"/>
        <v>45218</v>
      </c>
      <c r="B912">
        <f>'1019'!B33</f>
        <v>234.1</v>
      </c>
      <c r="C912">
        <f>'1019'!C33</f>
        <v>217.1</v>
      </c>
      <c r="D912">
        <f>'1019'!D33</f>
        <v>490.7</v>
      </c>
      <c r="E912">
        <f>'1019'!E33</f>
        <v>518.4</v>
      </c>
      <c r="F912" s="16">
        <f t="shared" ref="F912" si="278">+B912+D912</f>
        <v>724.8</v>
      </c>
      <c r="G912">
        <f t="shared" ref="G912" si="279">+C912+E912</f>
        <v>735.5</v>
      </c>
      <c r="H912" s="20">
        <f t="shared" ref="H912" si="280">+(F912/G912-1)*100</f>
        <v>-1.454792658055748</v>
      </c>
    </row>
    <row r="913" spans="1:8" x14ac:dyDescent="0.25">
      <c r="A913" s="5">
        <f t="shared" si="184"/>
        <v>45225</v>
      </c>
      <c r="B913">
        <f>'1026'!B33</f>
        <v>237.1</v>
      </c>
      <c r="C913">
        <f>'1026'!C33</f>
        <v>290.60000000000002</v>
      </c>
      <c r="D913">
        <f>'1026'!D33</f>
        <v>490.9</v>
      </c>
      <c r="E913">
        <f>'1026'!E33</f>
        <v>527</v>
      </c>
      <c r="F913" s="16">
        <f t="shared" ref="F913" si="281">+B913+D913</f>
        <v>728</v>
      </c>
      <c r="G913">
        <f t="shared" ref="G913" si="282">+C913+E913</f>
        <v>817.6</v>
      </c>
      <c r="H913" s="20">
        <f t="shared" ref="H913" si="283">+(F913/G913-1)*100</f>
        <v>-10.95890410958904</v>
      </c>
    </row>
    <row r="914" spans="1:8" x14ac:dyDescent="0.25">
      <c r="A914" s="5">
        <f t="shared" si="184"/>
        <v>45232</v>
      </c>
      <c r="B914">
        <f>'1102'!B33</f>
        <v>377.3</v>
      </c>
      <c r="C914">
        <f>'1102'!C33</f>
        <v>353.6</v>
      </c>
      <c r="D914">
        <f>'1102'!D33</f>
        <v>490.9</v>
      </c>
      <c r="E914">
        <f>'1102'!E33</f>
        <v>527</v>
      </c>
      <c r="F914" s="16">
        <f t="shared" ref="F914" si="284">+B914+D914</f>
        <v>868.2</v>
      </c>
      <c r="G914">
        <f t="shared" ref="G914" si="285">+C914+E914</f>
        <v>880.6</v>
      </c>
      <c r="H914" s="20">
        <f t="shared" ref="H914" si="286">+(F914/G914-1)*100</f>
        <v>-1.4081308198955256</v>
      </c>
    </row>
    <row r="915" spans="1:8" x14ac:dyDescent="0.25">
      <c r="A915" s="5">
        <f t="shared" si="184"/>
        <v>45239</v>
      </c>
      <c r="B915">
        <f>'1109'!B32</f>
        <v>351.1</v>
      </c>
      <c r="C915">
        <f>'1109'!C32</f>
        <v>353.6</v>
      </c>
      <c r="D915">
        <f>'1109'!D32</f>
        <v>546.4</v>
      </c>
      <c r="E915">
        <f>'1109'!E32</f>
        <v>527</v>
      </c>
      <c r="F915" s="16">
        <f t="shared" ref="F915" si="287">+B915+D915</f>
        <v>897.5</v>
      </c>
      <c r="G915">
        <f t="shared" ref="G915" si="288">+C915+E915</f>
        <v>880.6</v>
      </c>
      <c r="H915" s="20">
        <f t="shared" ref="H915" si="289">+(F915/G915-1)*100</f>
        <v>1.9191460367930846</v>
      </c>
    </row>
    <row r="916" spans="1:8" x14ac:dyDescent="0.25">
      <c r="A916" s="5">
        <f t="shared" si="184"/>
        <v>45246</v>
      </c>
      <c r="B916">
        <f>'1116'!B32</f>
        <v>291.7</v>
      </c>
      <c r="C916">
        <f>'1116'!C32</f>
        <v>353.6</v>
      </c>
      <c r="D916">
        <f>'1116'!D32</f>
        <v>588.6</v>
      </c>
      <c r="E916">
        <f>'1116'!E32</f>
        <v>527</v>
      </c>
      <c r="F916" s="16">
        <f t="shared" ref="F916" si="290">+B916+D916</f>
        <v>880.3</v>
      </c>
      <c r="G916">
        <f t="shared" ref="G916" si="291">+C916+E916</f>
        <v>880.6</v>
      </c>
      <c r="H916" s="20">
        <f t="shared" ref="H916" si="292">+(F916/G916-1)*100</f>
        <v>-3.4067681126515037E-2</v>
      </c>
    </row>
    <row r="917" spans="1:8" x14ac:dyDescent="0.25">
      <c r="A917" s="5">
        <f t="shared" si="184"/>
        <v>45253</v>
      </c>
      <c r="B917">
        <f>'1123'!B32</f>
        <v>291.60000000000002</v>
      </c>
      <c r="C917">
        <f>'1123'!C32</f>
        <v>320.3</v>
      </c>
      <c r="D917">
        <f>'1123'!D32</f>
        <v>588.6</v>
      </c>
      <c r="E917">
        <f>'1123'!E32</f>
        <v>566.29999999999995</v>
      </c>
      <c r="F917" s="16">
        <f t="shared" ref="F917" si="293">+B917+D917</f>
        <v>880.2</v>
      </c>
      <c r="G917">
        <f t="shared" ref="G917" si="294">+C917+E917</f>
        <v>886.59999999999991</v>
      </c>
      <c r="H917" s="20">
        <f t="shared" ref="H917" si="295">+(F917/G917-1)*100</f>
        <v>-0.72185878637489598</v>
      </c>
    </row>
    <row r="918" spans="1:8" x14ac:dyDescent="0.25">
      <c r="A918" s="5">
        <f t="shared" si="184"/>
        <v>45260</v>
      </c>
      <c r="B918">
        <f>'1130'!B33</f>
        <v>343</v>
      </c>
      <c r="C918">
        <f>'1130'!C33</f>
        <v>319.60000000000002</v>
      </c>
      <c r="D918">
        <f>'1130'!D33</f>
        <v>588.79999999999995</v>
      </c>
      <c r="E918">
        <f>'1130'!E33</f>
        <v>567.1</v>
      </c>
      <c r="F918" s="16">
        <f t="shared" ref="F918" si="296">+B918+D918</f>
        <v>931.8</v>
      </c>
      <c r="G918">
        <f t="shared" ref="G918" si="297">+C918+E918</f>
        <v>886.7</v>
      </c>
      <c r="H918" s="20">
        <f t="shared" ref="H918" si="298">+(F918/G918-1)*100</f>
        <v>5.0862749520694583</v>
      </c>
    </row>
    <row r="919" spans="1:8" x14ac:dyDescent="0.25">
      <c r="A919" s="5">
        <f t="shared" si="184"/>
        <v>45267</v>
      </c>
      <c r="B919">
        <f>'1207'!B33</f>
        <v>364.9</v>
      </c>
      <c r="C919">
        <f>'1207'!C33</f>
        <v>350.1</v>
      </c>
      <c r="D919">
        <f>'1207'!D33</f>
        <v>588.79999999999995</v>
      </c>
      <c r="E919">
        <f>'1207'!E33</f>
        <v>626</v>
      </c>
      <c r="F919" s="16">
        <f t="shared" ref="F919" si="299">+B919+D919</f>
        <v>953.69999999999993</v>
      </c>
      <c r="G919">
        <f t="shared" ref="G919" si="300">+C919+E919</f>
        <v>976.1</v>
      </c>
      <c r="H919" s="20">
        <f t="shared" ref="H919" si="301">+(F919/G919-1)*100</f>
        <v>-2.2948468394631827</v>
      </c>
    </row>
    <row r="920" spans="1:8" x14ac:dyDescent="0.25">
      <c r="A920" s="5">
        <f t="shared" ref="A920:A947" si="302">+A919+7</f>
        <v>45274</v>
      </c>
      <c r="B920">
        <f>'1214'!B33</f>
        <v>365.2</v>
      </c>
      <c r="C920">
        <f>'1214'!C33</f>
        <v>287.10000000000002</v>
      </c>
      <c r="D920">
        <f>'1214'!D33</f>
        <v>609.79999999999995</v>
      </c>
      <c r="E920">
        <f>'1214'!E33</f>
        <v>716.6</v>
      </c>
      <c r="F920" s="16">
        <f t="shared" ref="F920" si="303">+B920+D920</f>
        <v>975</v>
      </c>
      <c r="G920">
        <f t="shared" ref="G920" si="304">+C920+E920</f>
        <v>1003.7</v>
      </c>
      <c r="H920" s="20">
        <f t="shared" ref="H920" si="305">+(F920/G920-1)*100</f>
        <v>-2.8594201454617996</v>
      </c>
    </row>
    <row r="921" spans="1:8" x14ac:dyDescent="0.25">
      <c r="A921" s="5">
        <f t="shared" si="302"/>
        <v>45281</v>
      </c>
      <c r="B921">
        <f>'1221'!B33</f>
        <v>330.5</v>
      </c>
      <c r="C921">
        <f>'1221'!C33</f>
        <v>278.60000000000002</v>
      </c>
      <c r="D921">
        <f>'1221'!D33</f>
        <v>666.7</v>
      </c>
      <c r="E921">
        <f>'1221'!E33</f>
        <v>725.9</v>
      </c>
      <c r="F921" s="16">
        <f t="shared" ref="F921" si="306">+B921+D921</f>
        <v>997.2</v>
      </c>
      <c r="G921">
        <f t="shared" ref="G921" si="307">+C921+E921</f>
        <v>1004.5</v>
      </c>
      <c r="H921" s="20">
        <f t="shared" ref="H921" si="308">+(F921/G921-1)*100</f>
        <v>-0.72672971627675276</v>
      </c>
    </row>
    <row r="922" spans="1:8" x14ac:dyDescent="0.25">
      <c r="A922" s="5">
        <f t="shared" si="302"/>
        <v>45288</v>
      </c>
      <c r="B922">
        <f>'1228'!B33</f>
        <v>278.5</v>
      </c>
      <c r="C922">
        <f>'1228'!C33</f>
        <v>278.60000000000002</v>
      </c>
      <c r="D922">
        <f>'1228'!D33</f>
        <v>723.3</v>
      </c>
      <c r="E922">
        <f>'1228'!E33</f>
        <v>725.9</v>
      </c>
      <c r="F922" s="16">
        <f t="shared" ref="F922" si="309">+B922+D922</f>
        <v>1001.8</v>
      </c>
      <c r="G922">
        <f t="shared" ref="G922" si="310">+C922+E922</f>
        <v>1004.5</v>
      </c>
      <c r="H922" s="20">
        <f t="shared" ref="H922" si="311">+(F922/G922-1)*100</f>
        <v>-0.26879044300647248</v>
      </c>
    </row>
    <row r="923" spans="1:8" x14ac:dyDescent="0.25">
      <c r="A923" s="5">
        <f t="shared" si="302"/>
        <v>45295</v>
      </c>
      <c r="B923">
        <f>'0104'!B33</f>
        <v>257.60000000000002</v>
      </c>
      <c r="C923">
        <f>'0104'!C33</f>
        <v>278.60000000000002</v>
      </c>
      <c r="D923">
        <f>'0104'!D33</f>
        <v>747.4</v>
      </c>
      <c r="E923">
        <f>'0104'!E33</f>
        <v>725.9</v>
      </c>
      <c r="F923" s="16">
        <f t="shared" ref="F923" si="312">+B923+D923</f>
        <v>1005</v>
      </c>
      <c r="G923">
        <f t="shared" ref="G923" si="313">+C923+E923</f>
        <v>1004.5</v>
      </c>
      <c r="H923" s="20">
        <f t="shared" ref="H923" si="314">+(F923/G923-1)*100</f>
        <v>4.9776007964164037E-2</v>
      </c>
    </row>
    <row r="924" spans="1:8" x14ac:dyDescent="0.25">
      <c r="A924" s="5">
        <f t="shared" si="302"/>
        <v>45302</v>
      </c>
      <c r="B924">
        <f>'0111'!B33</f>
        <v>367.3</v>
      </c>
      <c r="C924">
        <f>'0111'!C33</f>
        <v>390.6</v>
      </c>
      <c r="D924">
        <f>'0111'!D33</f>
        <v>747.4</v>
      </c>
      <c r="E924">
        <f>'0111'!E33</f>
        <v>725.9</v>
      </c>
      <c r="F924" s="16">
        <f t="shared" ref="F924" si="315">+B924+D924</f>
        <v>1114.7</v>
      </c>
      <c r="G924">
        <f t="shared" ref="G924" si="316">+C924+E924</f>
        <v>1116.5</v>
      </c>
      <c r="H924" s="20">
        <f t="shared" ref="H924" si="317">+(F924/G924-1)*100</f>
        <v>-0.16121809225256856</v>
      </c>
    </row>
    <row r="925" spans="1:8" x14ac:dyDescent="0.25">
      <c r="A925" s="5">
        <f t="shared" si="302"/>
        <v>45309</v>
      </c>
      <c r="B925">
        <f>'0118'!B33</f>
        <v>367.3</v>
      </c>
      <c r="C925">
        <f>'0118'!C33</f>
        <v>374.1</v>
      </c>
      <c r="D925">
        <f>'0118'!D33</f>
        <v>747.4</v>
      </c>
      <c r="E925">
        <f>'0118'!E33</f>
        <v>816.7</v>
      </c>
      <c r="F925" s="16">
        <f t="shared" ref="F925" si="318">+B925+D925</f>
        <v>1114.7</v>
      </c>
      <c r="G925">
        <f t="shared" ref="G925" si="319">+C925+E925</f>
        <v>1190.8000000000002</v>
      </c>
      <c r="H925" s="20">
        <f t="shared" ref="H925" si="320">+(F925/G925-1)*100</f>
        <v>-6.3906617400067312</v>
      </c>
    </row>
    <row r="926" spans="1:8" x14ac:dyDescent="0.25">
      <c r="A926" s="5">
        <f t="shared" si="302"/>
        <v>45316</v>
      </c>
      <c r="B926">
        <f>'0125'!B33</f>
        <v>322.2</v>
      </c>
      <c r="C926">
        <f>'0125'!C33</f>
        <v>375</v>
      </c>
      <c r="D926">
        <f>'0125'!D33</f>
        <v>797</v>
      </c>
      <c r="E926">
        <f>'0125'!E33</f>
        <v>816.7</v>
      </c>
      <c r="F926" s="16">
        <f t="shared" ref="F926" si="321">+B926+D926</f>
        <v>1119.2</v>
      </c>
      <c r="G926">
        <f t="shared" ref="G926" si="322">+C926+E926</f>
        <v>1191.7</v>
      </c>
      <c r="H926" s="20">
        <f t="shared" ref="H926" si="323">+(F926/G926-1)*100</f>
        <v>-6.0837459092053408</v>
      </c>
    </row>
    <row r="927" spans="1:8" x14ac:dyDescent="0.25">
      <c r="A927" s="5">
        <f t="shared" si="302"/>
        <v>45323</v>
      </c>
      <c r="B927">
        <f>'0201'!B33</f>
        <v>398.5</v>
      </c>
      <c r="C927">
        <f>'0201'!C33</f>
        <v>259.8</v>
      </c>
      <c r="D927">
        <f>'0201'!D33</f>
        <v>808.6</v>
      </c>
      <c r="E927">
        <f>'0201'!E33</f>
        <v>871.8</v>
      </c>
      <c r="F927" s="16">
        <f t="shared" ref="F927" si="324">+B927+D927</f>
        <v>1207.0999999999999</v>
      </c>
      <c r="G927">
        <f t="shared" ref="G927" si="325">+C927+E927</f>
        <v>1131.5999999999999</v>
      </c>
      <c r="H927" s="20">
        <f t="shared" ref="H927" si="326">+(F927/G927-1)*100</f>
        <v>6.6719688936019761</v>
      </c>
    </row>
    <row r="928" spans="1:8" x14ac:dyDescent="0.25">
      <c r="A928" s="5">
        <f t="shared" si="302"/>
        <v>45330</v>
      </c>
      <c r="B928">
        <f>'0208'!B33</f>
        <v>338.6</v>
      </c>
      <c r="C928">
        <f>'0208'!C33</f>
        <v>259.8</v>
      </c>
      <c r="D928">
        <f>'0208'!D33</f>
        <v>873.2</v>
      </c>
      <c r="E928">
        <f>'0208'!E33</f>
        <v>871.8</v>
      </c>
      <c r="F928" s="16">
        <f t="shared" ref="F928" si="327">+B928+D928</f>
        <v>1211.8000000000002</v>
      </c>
      <c r="G928">
        <f t="shared" ref="G928" si="328">+C928+E928</f>
        <v>1131.5999999999999</v>
      </c>
      <c r="H928" s="20">
        <f t="shared" ref="H928" si="329">+(F928/G928-1)*100</f>
        <v>7.0873100035348413</v>
      </c>
    </row>
    <row r="929" spans="1:9" x14ac:dyDescent="0.25">
      <c r="A929" s="5">
        <f t="shared" si="302"/>
        <v>45337</v>
      </c>
      <c r="B929">
        <f>'0215'!B33</f>
        <v>314.89999999999998</v>
      </c>
      <c r="C929">
        <f>'0215'!C33</f>
        <v>259</v>
      </c>
      <c r="D929">
        <f>'0215'!D33</f>
        <v>919.3</v>
      </c>
      <c r="E929">
        <f>'0215'!E33</f>
        <v>872.7</v>
      </c>
      <c r="F929" s="16">
        <f t="shared" ref="F929" si="330">+B929+D929</f>
        <v>1234.1999999999998</v>
      </c>
      <c r="G929">
        <f t="shared" ref="G929" si="331">+C929+E929</f>
        <v>1131.7</v>
      </c>
      <c r="H929" s="20">
        <f t="shared" ref="H929" si="332">+(F929/G929-1)*100</f>
        <v>9.0571706282583477</v>
      </c>
    </row>
    <row r="930" spans="1:9" x14ac:dyDescent="0.25">
      <c r="A930" s="5">
        <f t="shared" si="302"/>
        <v>45344</v>
      </c>
      <c r="B930">
        <f>'0222'!B33</f>
        <v>335.8</v>
      </c>
      <c r="C930">
        <f>'0222'!C33</f>
        <v>195.8</v>
      </c>
      <c r="D930">
        <f>'0222'!D33</f>
        <v>919.3</v>
      </c>
      <c r="E930">
        <f>'0222'!E33</f>
        <v>969.6</v>
      </c>
      <c r="F930" s="16">
        <f t="shared" ref="F930" si="333">+B930+D930</f>
        <v>1255.0999999999999</v>
      </c>
      <c r="G930">
        <f t="shared" ref="G930" si="334">+C930+E930</f>
        <v>1165.4000000000001</v>
      </c>
      <c r="H930" s="20">
        <f t="shared" ref="H930" si="335">+(F930/G930-1)*100</f>
        <v>7.6969280933584905</v>
      </c>
    </row>
    <row r="931" spans="1:9" x14ac:dyDescent="0.25">
      <c r="A931" s="5">
        <f t="shared" si="302"/>
        <v>45351</v>
      </c>
      <c r="B931">
        <f>'0229'!B33</f>
        <v>383.1</v>
      </c>
      <c r="C931">
        <f>'0229'!C33</f>
        <v>227.3</v>
      </c>
      <c r="D931">
        <f>'0229'!D33</f>
        <v>963.5</v>
      </c>
      <c r="E931">
        <f>'0229'!E33</f>
        <v>1025.0999999999999</v>
      </c>
      <c r="F931" s="16">
        <f t="shared" ref="F931" si="336">+B931+D931</f>
        <v>1346.6</v>
      </c>
      <c r="G931">
        <f t="shared" ref="G931" si="337">+C931+E931</f>
        <v>1252.3999999999999</v>
      </c>
      <c r="H931" s="20">
        <f t="shared" ref="H931" si="338">+(F931/G931-1)*100</f>
        <v>7.5215586074736551</v>
      </c>
    </row>
    <row r="932" spans="1:9" x14ac:dyDescent="0.25">
      <c r="A932" s="5">
        <f t="shared" si="302"/>
        <v>45358</v>
      </c>
      <c r="B932">
        <f>'0307'!B33</f>
        <v>383.6</v>
      </c>
      <c r="C932">
        <f>'0307'!C33</f>
        <v>227.3</v>
      </c>
      <c r="D932">
        <f>'0307'!D33</f>
        <v>963.5</v>
      </c>
      <c r="E932">
        <f>'0307'!E33</f>
        <v>1025.0999999999999</v>
      </c>
      <c r="F932" s="16">
        <f t="shared" ref="F932" si="339">+B932+D932</f>
        <v>1347.1</v>
      </c>
      <c r="G932">
        <f t="shared" ref="G932" si="340">+C932+E932</f>
        <v>1252.3999999999999</v>
      </c>
      <c r="H932" s="20">
        <f t="shared" ref="H932" si="341">+(F932/G932-1)*100</f>
        <v>7.5614819546470757</v>
      </c>
    </row>
    <row r="933" spans="1:9" x14ac:dyDescent="0.25">
      <c r="A933" s="5">
        <f t="shared" si="302"/>
        <v>45365</v>
      </c>
      <c r="B933">
        <f>'0314'!B33</f>
        <v>284.8</v>
      </c>
      <c r="C933">
        <f>'0314'!C33</f>
        <v>194.3</v>
      </c>
      <c r="D933">
        <f>'0314'!D33</f>
        <v>1048.9000000000001</v>
      </c>
      <c r="E933">
        <f>'0314'!E33</f>
        <v>1061.4000000000001</v>
      </c>
      <c r="F933" s="16">
        <f t="shared" ref="F933" si="342">+B933+D933</f>
        <v>1333.7</v>
      </c>
      <c r="G933">
        <f t="shared" ref="G933" si="343">+C933+E933</f>
        <v>1255.7</v>
      </c>
      <c r="H933" s="20">
        <f t="shared" ref="H933" si="344">+(F933/G933-1)*100</f>
        <v>6.2116747630803548</v>
      </c>
    </row>
    <row r="934" spans="1:9" x14ac:dyDescent="0.25">
      <c r="A934" s="5">
        <f t="shared" si="302"/>
        <v>45372</v>
      </c>
      <c r="B934">
        <f>'321'!B33</f>
        <v>315.89999999999998</v>
      </c>
      <c r="C934">
        <f>'321'!C33</f>
        <v>143.80000000000001</v>
      </c>
      <c r="D934">
        <f>'321'!D33</f>
        <v>1088.5999999999999</v>
      </c>
      <c r="E934">
        <f>'321'!E33</f>
        <v>1115.5</v>
      </c>
      <c r="F934" s="16">
        <f t="shared" ref="F934" si="345">+B934+D934</f>
        <v>1404.5</v>
      </c>
      <c r="G934">
        <f t="shared" ref="G934" si="346">+C934+E934</f>
        <v>1259.3</v>
      </c>
      <c r="H934" s="20">
        <f t="shared" ref="H934" si="347">+(F934/G934-1)*100</f>
        <v>11.530215198920036</v>
      </c>
    </row>
    <row r="935" spans="1:9" x14ac:dyDescent="0.25">
      <c r="A935" s="5">
        <f t="shared" si="302"/>
        <v>45379</v>
      </c>
      <c r="B935">
        <f>'0328'!B33</f>
        <v>255.3</v>
      </c>
      <c r="C935">
        <f>'0328'!C33</f>
        <v>143.80000000000001</v>
      </c>
      <c r="D935">
        <f>'0328'!D33</f>
        <v>1088.5999999999999</v>
      </c>
      <c r="E935">
        <f>'0328'!E33</f>
        <v>1115.5</v>
      </c>
      <c r="F935" s="16">
        <f t="shared" ref="F935" si="348">+B935+D935</f>
        <v>1343.8999999999999</v>
      </c>
      <c r="G935">
        <f t="shared" ref="G935" si="349">+C935+E935</f>
        <v>1259.3</v>
      </c>
      <c r="H935" s="20">
        <f t="shared" ref="H935" si="350">+(F935/G935-1)*100</f>
        <v>6.7180179464781942</v>
      </c>
      <c r="I935">
        <f>'0328'!F33</f>
        <v>277</v>
      </c>
    </row>
    <row r="936" spans="1:9" x14ac:dyDescent="0.25">
      <c r="A936" s="5">
        <f t="shared" si="302"/>
        <v>45386</v>
      </c>
      <c r="B936">
        <f>'0404'!B33</f>
        <v>239.5</v>
      </c>
      <c r="C936">
        <f>'0404'!C33</f>
        <v>143.4</v>
      </c>
      <c r="D936">
        <f>'0404'!D33</f>
        <v>1105.9000000000001</v>
      </c>
      <c r="E936">
        <f>'0404'!E33</f>
        <v>1115.8</v>
      </c>
      <c r="F936" s="16">
        <f t="shared" ref="F936" si="351">+B936+D936</f>
        <v>1345.4</v>
      </c>
      <c r="G936">
        <f t="shared" ref="G936" si="352">+C936+E936</f>
        <v>1259.2</v>
      </c>
      <c r="H936" s="20">
        <f t="shared" ref="H936" si="353">+(F936/G936-1)*100</f>
        <v>6.8456162642947849</v>
      </c>
      <c r="I936">
        <f>'0404'!F33</f>
        <v>339.5</v>
      </c>
    </row>
    <row r="937" spans="1:9" x14ac:dyDescent="0.25">
      <c r="A937" s="5">
        <f t="shared" si="302"/>
        <v>45393</v>
      </c>
      <c r="B937">
        <f>'0411'!B33</f>
        <v>203.1</v>
      </c>
      <c r="C937">
        <f>'0411'!C33</f>
        <v>226.4</v>
      </c>
      <c r="D937">
        <f>'0411'!D33</f>
        <v>1146.5</v>
      </c>
      <c r="E937">
        <f>'0411'!E33</f>
        <v>1115.8</v>
      </c>
      <c r="F937" s="16">
        <f t="shared" ref="F937" si="354">+B937+D937</f>
        <v>1349.6</v>
      </c>
      <c r="G937">
        <f t="shared" ref="G937" si="355">+C937+E937</f>
        <v>1342.2</v>
      </c>
      <c r="H937" s="20">
        <f t="shared" ref="H937" si="356">+(F937/G937-1)*100</f>
        <v>0.5513336313514916</v>
      </c>
      <c r="I937">
        <f>'0411'!F33</f>
        <v>339.5</v>
      </c>
    </row>
    <row r="938" spans="1:9" x14ac:dyDescent="0.25">
      <c r="A938" s="5">
        <f t="shared" si="302"/>
        <v>45400</v>
      </c>
      <c r="B938">
        <f>'0418'!B33</f>
        <v>184.1</v>
      </c>
      <c r="C938">
        <f>'0418'!C33</f>
        <v>151.9</v>
      </c>
      <c r="D938">
        <f>'0418'!D33</f>
        <v>1168.5</v>
      </c>
      <c r="E938">
        <f>'0418'!E33</f>
        <v>1151</v>
      </c>
      <c r="F938" s="16">
        <f t="shared" ref="F938" si="357">+B938+D938</f>
        <v>1352.6</v>
      </c>
      <c r="G938">
        <f t="shared" ref="G938" si="358">+C938+E938</f>
        <v>1302.9000000000001</v>
      </c>
      <c r="H938" s="20">
        <f t="shared" ref="H938" si="359">+(F938/G938-1)*100</f>
        <v>3.8145675032619453</v>
      </c>
      <c r="I938">
        <f>'0418'!F33</f>
        <v>389.5</v>
      </c>
    </row>
    <row r="939" spans="1:9" x14ac:dyDescent="0.25">
      <c r="A939" s="5">
        <f t="shared" si="302"/>
        <v>45407</v>
      </c>
      <c r="B939">
        <f>'0425'!B33</f>
        <v>184.5</v>
      </c>
      <c r="C939">
        <f>'0425'!C33</f>
        <v>183.9</v>
      </c>
      <c r="D939">
        <f>'0425'!D33</f>
        <v>1168.5</v>
      </c>
      <c r="E939">
        <f>'0425'!E33</f>
        <v>1151</v>
      </c>
      <c r="F939" s="16">
        <f t="shared" ref="F939" si="360">+B939+D939</f>
        <v>1353</v>
      </c>
      <c r="G939">
        <f t="shared" ref="G939" si="361">+C939+E939</f>
        <v>1334.9</v>
      </c>
      <c r="H939" s="20">
        <f t="shared" ref="H939" si="362">+(F939/G939-1)*100</f>
        <v>1.3559068094988413</v>
      </c>
      <c r="I939">
        <f>'0425'!F33</f>
        <v>389.5</v>
      </c>
    </row>
    <row r="940" spans="1:9" x14ac:dyDescent="0.25">
      <c r="A940" s="5">
        <f t="shared" si="302"/>
        <v>45414</v>
      </c>
      <c r="B940">
        <f>'0502'!B33</f>
        <v>184.5</v>
      </c>
      <c r="C940">
        <f>'0502'!C33</f>
        <v>183.6</v>
      </c>
      <c r="D940">
        <f>'0502'!D33</f>
        <v>1190.5</v>
      </c>
      <c r="E940">
        <f>'0502'!E33</f>
        <v>1151</v>
      </c>
      <c r="F940" s="16">
        <f t="shared" ref="F940" si="363">+B940+D940</f>
        <v>1375</v>
      </c>
      <c r="G940">
        <f t="shared" ref="G940" si="364">+C940+E940</f>
        <v>1334.6</v>
      </c>
      <c r="H940" s="20">
        <f t="shared" ref="H940" si="365">+(F940/G940-1)*100</f>
        <v>3.0271242319796166</v>
      </c>
      <c r="I940">
        <f>'0502'!F33</f>
        <v>389.5</v>
      </c>
    </row>
    <row r="941" spans="1:9" x14ac:dyDescent="0.25">
      <c r="A941" s="5">
        <f t="shared" si="302"/>
        <v>45421</v>
      </c>
      <c r="B941">
        <f>'0509'!B33</f>
        <v>90</v>
      </c>
      <c r="C941">
        <f>'0509'!C33</f>
        <v>183.6</v>
      </c>
      <c r="D941">
        <f>'0509'!D33</f>
        <v>1294</v>
      </c>
      <c r="E941">
        <f>'0509'!E33</f>
        <v>1151</v>
      </c>
      <c r="F941" s="16">
        <f t="shared" ref="F941" si="366">+B941+D941</f>
        <v>1384</v>
      </c>
      <c r="G941">
        <f t="shared" ref="G941" si="367">+C941+E941</f>
        <v>1334.6</v>
      </c>
      <c r="H941" s="20">
        <f t="shared" ref="H941" si="368">+(F941/G941-1)*100</f>
        <v>3.7014835905889498</v>
      </c>
      <c r="I941">
        <f>'0509'!F33</f>
        <v>389.5</v>
      </c>
    </row>
    <row r="942" spans="1:9" x14ac:dyDescent="0.25">
      <c r="A942" s="5">
        <f t="shared" si="302"/>
        <v>45428</v>
      </c>
      <c r="B942">
        <f>'0516'!B33</f>
        <v>89</v>
      </c>
      <c r="C942">
        <f>'0516'!C33</f>
        <v>161.80000000000001</v>
      </c>
      <c r="D942">
        <f>'0516'!D33</f>
        <v>1296.0999999999999</v>
      </c>
      <c r="E942">
        <f>'0516'!E33</f>
        <v>1175.0999999999999</v>
      </c>
      <c r="F942" s="16">
        <f t="shared" ref="F942" si="369">+B942+D942</f>
        <v>1385.1</v>
      </c>
      <c r="G942">
        <f t="shared" ref="G942" si="370">+C942+E942</f>
        <v>1336.8999999999999</v>
      </c>
      <c r="H942" s="20">
        <f t="shared" ref="H942" si="371">+(F942/G942-1)*100</f>
        <v>3.6053556735731851</v>
      </c>
      <c r="I942">
        <f>'0516'!F33</f>
        <v>390.2</v>
      </c>
    </row>
    <row r="943" spans="1:9" x14ac:dyDescent="0.25">
      <c r="A943" s="5">
        <f t="shared" si="302"/>
        <v>45435</v>
      </c>
      <c r="B943">
        <f>'0523'!B33</f>
        <v>89</v>
      </c>
      <c r="C943">
        <f>'0523'!C33</f>
        <v>107.6</v>
      </c>
      <c r="D943">
        <f>'0523'!D33</f>
        <v>1297.2</v>
      </c>
      <c r="E943">
        <f>'0523'!E33</f>
        <v>1206</v>
      </c>
      <c r="F943" s="16">
        <f t="shared" ref="F943" si="372">+B943+D943</f>
        <v>1386.2</v>
      </c>
      <c r="G943">
        <f t="shared" ref="G943" si="373">+C943+E943</f>
        <v>1313.6</v>
      </c>
      <c r="H943" s="20">
        <f t="shared" ref="H943" si="374">+(F943/G943-1)*100</f>
        <v>5.5267965895249738</v>
      </c>
      <c r="I943">
        <f>'0523'!F33</f>
        <v>390.2</v>
      </c>
    </row>
    <row r="944" spans="1:9" x14ac:dyDescent="0.25">
      <c r="A944" s="5">
        <f t="shared" si="302"/>
        <v>45442</v>
      </c>
      <c r="B944">
        <f>'0530'!B30</f>
        <v>0</v>
      </c>
      <c r="C944">
        <f>'0530'!C30</f>
        <v>296.39999999999998</v>
      </c>
      <c r="D944">
        <f>'0530'!D30</f>
        <v>1353</v>
      </c>
      <c r="E944">
        <f>'0530'!E30</f>
        <v>8.3000000000000007</v>
      </c>
      <c r="F944" s="16">
        <f t="shared" ref="F944" si="375">+B944+D944</f>
        <v>1353</v>
      </c>
      <c r="G944">
        <f t="shared" ref="G944" si="376">+C944+E944</f>
        <v>304.7</v>
      </c>
      <c r="H944" s="20">
        <f t="shared" ref="H944" si="377">+(F944/G944-1)*100</f>
        <v>344.04332129963899</v>
      </c>
      <c r="I944">
        <f>'0530'!F30</f>
        <v>428.2</v>
      </c>
    </row>
    <row r="945" spans="1:8" x14ac:dyDescent="0.25">
      <c r="A945" s="5">
        <f t="shared" si="302"/>
        <v>45449</v>
      </c>
      <c r="B945">
        <f>'0606'!B25</f>
        <v>428.2</v>
      </c>
      <c r="C945">
        <f>'0606'!C25</f>
        <v>296.39999999999998</v>
      </c>
      <c r="D945">
        <f>'0606'!D25</f>
        <v>0</v>
      </c>
      <c r="E945">
        <f>'0606'!E25</f>
        <v>8.3000000000000007</v>
      </c>
      <c r="F945" s="16">
        <f t="shared" ref="F945" si="378">+B945+D945</f>
        <v>428.2</v>
      </c>
      <c r="G945">
        <f t="shared" ref="G945" si="379">+C945+E945</f>
        <v>304.7</v>
      </c>
      <c r="H945" s="20">
        <f t="shared" ref="H945" si="380">+(F945/G945-1)*100</f>
        <v>40.531670495569408</v>
      </c>
    </row>
    <row r="946" spans="1:8" x14ac:dyDescent="0.25">
      <c r="A946" s="5">
        <f t="shared" si="302"/>
        <v>45456</v>
      </c>
      <c r="B946">
        <f>'0613'!B26</f>
        <v>455.4</v>
      </c>
      <c r="C946">
        <f>'0613'!C26</f>
        <v>270.39999999999998</v>
      </c>
      <c r="D946">
        <f>'0613'!D26</f>
        <v>91.4</v>
      </c>
      <c r="E946">
        <f>'0613'!E26</f>
        <v>37.200000000000003</v>
      </c>
      <c r="F946" s="16">
        <f t="shared" ref="F946" si="381">+B946+D946</f>
        <v>546.79999999999995</v>
      </c>
      <c r="G946">
        <f t="shared" ref="G946" si="382">+C946+E946</f>
        <v>307.59999999999997</v>
      </c>
      <c r="H946" s="20">
        <f t="shared" ref="H946" si="383">+(F946/G946-1)*100</f>
        <v>77.76332899869962</v>
      </c>
    </row>
    <row r="947" spans="1:8" x14ac:dyDescent="0.25">
      <c r="A947" s="5">
        <f t="shared" si="302"/>
        <v>45463</v>
      </c>
      <c r="B947">
        <f>'0620'!B25</f>
        <v>455.8</v>
      </c>
      <c r="C947">
        <f>'0620'!C25</f>
        <v>270.39999999999998</v>
      </c>
      <c r="D947">
        <f>'0620'!D25</f>
        <v>91.4</v>
      </c>
      <c r="E947">
        <f>'0620'!E25</f>
        <v>37.200000000000003</v>
      </c>
      <c r="F947" s="16">
        <f t="shared" ref="F947" si="384">+B947+D947</f>
        <v>547.20000000000005</v>
      </c>
      <c r="G947">
        <f t="shared" ref="G947" si="385">+C947+E947</f>
        <v>307.59999999999997</v>
      </c>
      <c r="H947" s="20">
        <f t="shared" ref="H947" si="386">+(F947/G947-1)*100</f>
        <v>77.893368010403165</v>
      </c>
    </row>
    <row r="948" spans="1:8" x14ac:dyDescent="0.25">
      <c r="A948" s="5">
        <f t="shared" ref="A948:A1009" si="387">+A947+7</f>
        <v>45470</v>
      </c>
      <c r="B948">
        <f>'0627'!B25</f>
        <v>482.1</v>
      </c>
      <c r="C948">
        <f>'0627'!C25</f>
        <v>218.4</v>
      </c>
      <c r="D948">
        <f>'0627'!D25</f>
        <v>132.5</v>
      </c>
      <c r="E948">
        <f>'0627'!E25</f>
        <v>124.2</v>
      </c>
      <c r="F948" s="16">
        <f t="shared" ref="F948" si="388">+B948+D948</f>
        <v>614.6</v>
      </c>
      <c r="G948">
        <f t="shared" ref="G948" si="389">+C948+E948</f>
        <v>342.6</v>
      </c>
      <c r="H948" s="20">
        <f t="shared" ref="H948" si="390">+(F948/G948-1)*100</f>
        <v>79.392877991827191</v>
      </c>
    </row>
    <row r="949" spans="1:8" x14ac:dyDescent="0.25">
      <c r="A949" s="5">
        <f t="shared" si="387"/>
        <v>45477</v>
      </c>
      <c r="B949">
        <f>'0704'!B25</f>
        <v>419.6</v>
      </c>
      <c r="C949">
        <f>'0704'!C25</f>
        <v>268.39999999999998</v>
      </c>
      <c r="D949">
        <f>'0704'!D25</f>
        <v>200.1</v>
      </c>
      <c r="E949">
        <f>'0704'!E25</f>
        <v>124.2</v>
      </c>
      <c r="F949" s="16">
        <f t="shared" ref="F949" si="391">+B949+D949</f>
        <v>619.70000000000005</v>
      </c>
      <c r="G949">
        <f t="shared" ref="G949" si="392">+C949+E949</f>
        <v>392.59999999999997</v>
      </c>
      <c r="H949" s="20">
        <f t="shared" ref="H949" si="393">+(F949/G949-1)*100</f>
        <v>57.845134997452895</v>
      </c>
    </row>
    <row r="950" spans="1:8" x14ac:dyDescent="0.25">
      <c r="A950" s="5">
        <f t="shared" si="387"/>
        <v>45484</v>
      </c>
      <c r="B950">
        <f>'0711'!B25</f>
        <v>419.6</v>
      </c>
      <c r="C950">
        <f>'0711'!C25</f>
        <v>269.89999999999998</v>
      </c>
      <c r="D950">
        <f>'0711'!D25</f>
        <v>319.10000000000002</v>
      </c>
      <c r="E950">
        <f>'0711'!E25</f>
        <v>124.2</v>
      </c>
      <c r="F950" s="16">
        <f t="shared" ref="F950" si="394">+B950+D950</f>
        <v>738.7</v>
      </c>
      <c r="G950">
        <f t="shared" ref="G950" si="395">+C950+E950</f>
        <v>394.09999999999997</v>
      </c>
      <c r="H950" s="20">
        <f t="shared" ref="H950" si="396">+(F950/G950-1)*100</f>
        <v>87.439736107586924</v>
      </c>
    </row>
    <row r="951" spans="1:8" x14ac:dyDescent="0.25">
      <c r="A951" s="5">
        <f t="shared" si="387"/>
        <v>45491</v>
      </c>
      <c r="B951">
        <f>'0718'!B26</f>
        <v>524.6</v>
      </c>
      <c r="C951">
        <f>'0718'!C26</f>
        <v>202.4</v>
      </c>
      <c r="D951">
        <f>'0718'!D26</f>
        <v>319.10000000000002</v>
      </c>
      <c r="E951">
        <f>'0718'!E26</f>
        <v>202.2</v>
      </c>
      <c r="F951" s="16">
        <f t="shared" ref="F951" si="397">+B951+D951</f>
        <v>843.7</v>
      </c>
      <c r="G951">
        <f t="shared" ref="G951" si="398">+C951+E951</f>
        <v>404.6</v>
      </c>
      <c r="H951" s="20">
        <f t="shared" ref="H951" si="399">+(F951/G951-1)*100</f>
        <v>108.52694018783984</v>
      </c>
    </row>
    <row r="952" spans="1:8" x14ac:dyDescent="0.25">
      <c r="A952" s="5">
        <f t="shared" si="387"/>
        <v>45498</v>
      </c>
      <c r="B952">
        <f>'0725'!B26</f>
        <v>426.5</v>
      </c>
      <c r="C952">
        <f>'0725'!C26</f>
        <v>178.4</v>
      </c>
      <c r="D952">
        <f>'0725'!D26</f>
        <v>421.1</v>
      </c>
      <c r="E952">
        <f>'0725'!E26</f>
        <v>202.2</v>
      </c>
      <c r="F952" s="16">
        <f t="shared" ref="F952" si="400">+B952+D952</f>
        <v>847.6</v>
      </c>
      <c r="G952">
        <f t="shared" ref="G952" si="401">+C952+E952</f>
        <v>380.6</v>
      </c>
      <c r="H952" s="20">
        <f t="shared" ref="H952" si="402">+(F952/G952-1)*100</f>
        <v>122.70099842354179</v>
      </c>
    </row>
    <row r="953" spans="1:8" x14ac:dyDescent="0.25">
      <c r="A953" s="5">
        <f t="shared" si="387"/>
        <v>45505</v>
      </c>
      <c r="B953">
        <f>'0801'!B27</f>
        <v>426.3</v>
      </c>
      <c r="C953">
        <f>'0801'!C27</f>
        <v>146.4</v>
      </c>
      <c r="D953">
        <f>'0801'!D27</f>
        <v>421.2</v>
      </c>
      <c r="E953">
        <f>'0801'!E27</f>
        <v>237.4</v>
      </c>
      <c r="F953" s="16">
        <f t="shared" ref="F953" si="403">+B953+D953</f>
        <v>847.5</v>
      </c>
      <c r="G953">
        <f t="shared" ref="G953" si="404">+C953+E953</f>
        <v>383.8</v>
      </c>
      <c r="H953" s="20">
        <f t="shared" ref="H953" si="405">+(F953/G953-1)*100</f>
        <v>120.81813444502343</v>
      </c>
    </row>
    <row r="954" spans="1:8" x14ac:dyDescent="0.25">
      <c r="A954" s="5">
        <f t="shared" si="387"/>
        <v>45512</v>
      </c>
      <c r="B954">
        <f>'0808'!B27</f>
        <v>426.3</v>
      </c>
      <c r="C954">
        <f>'0808'!C27</f>
        <v>140.30000000000001</v>
      </c>
      <c r="D954">
        <f>'0808'!D27</f>
        <v>421.2</v>
      </c>
      <c r="E954">
        <f>'0808'!E27</f>
        <v>268.89999999999998</v>
      </c>
      <c r="F954" s="16">
        <f t="shared" ref="F954" si="406">+B954+D954</f>
        <v>847.5</v>
      </c>
      <c r="G954">
        <f t="shared" ref="G954" si="407">+C954+E954</f>
        <v>409.2</v>
      </c>
      <c r="H954" s="20">
        <f t="shared" ref="H954" si="408">+(F954/G954-1)*100</f>
        <v>107.11143695014664</v>
      </c>
    </row>
    <row r="955" spans="1:8" x14ac:dyDescent="0.25">
      <c r="A955" s="5">
        <f t="shared" si="387"/>
        <v>45519</v>
      </c>
      <c r="B955">
        <f>'0815'!B28</f>
        <v>429.3</v>
      </c>
      <c r="C955">
        <f>'0815'!C28</f>
        <v>175.4</v>
      </c>
      <c r="D955">
        <f>'0815'!D28</f>
        <v>421.2</v>
      </c>
      <c r="E955">
        <f>'0815'!E28</f>
        <v>323.89999999999998</v>
      </c>
      <c r="F955" s="16">
        <f t="shared" ref="F955" si="409">+B955+D955</f>
        <v>850.5</v>
      </c>
      <c r="G955">
        <f t="shared" ref="G955" si="410">+C955+E955</f>
        <v>499.29999999999995</v>
      </c>
      <c r="H955" s="20">
        <f t="shared" ref="H955" si="411">+(F955/G955-1)*100</f>
        <v>70.338473863408794</v>
      </c>
    </row>
    <row r="956" spans="1:8" x14ac:dyDescent="0.25">
      <c r="A956" s="5">
        <f t="shared" si="387"/>
        <v>45526</v>
      </c>
      <c r="B956">
        <f>'0822'!B28</f>
        <v>467.8</v>
      </c>
      <c r="C956">
        <f>'0822'!C28</f>
        <v>175.5</v>
      </c>
      <c r="D956">
        <f>'0822'!D28</f>
        <v>476.2</v>
      </c>
      <c r="E956">
        <f>'0822'!E28</f>
        <v>324.3</v>
      </c>
      <c r="F956" s="16">
        <f t="shared" ref="F956" si="412">+B956+D956</f>
        <v>944</v>
      </c>
      <c r="G956">
        <f t="shared" ref="G956" si="413">+C956+E956</f>
        <v>499.8</v>
      </c>
      <c r="H956" s="20">
        <f t="shared" ref="H956" si="414">+(F956/G956-1)*100</f>
        <v>88.875550220088044</v>
      </c>
    </row>
    <row r="957" spans="1:8" x14ac:dyDescent="0.25">
      <c r="A957" s="5">
        <f t="shared" si="387"/>
        <v>45533</v>
      </c>
      <c r="B957">
        <f>'0829'!B29</f>
        <v>449.7</v>
      </c>
      <c r="C957">
        <f>'0829'!C29</f>
        <v>195.9</v>
      </c>
      <c r="D957">
        <f>'0829'!D29</f>
        <v>529.20000000000005</v>
      </c>
      <c r="E957">
        <f>'0829'!E29</f>
        <v>324.3</v>
      </c>
      <c r="F957" s="16">
        <f t="shared" ref="F957" si="415">+B957+D957</f>
        <v>978.90000000000009</v>
      </c>
      <c r="G957">
        <f t="shared" ref="G957" si="416">+C957+E957</f>
        <v>520.20000000000005</v>
      </c>
      <c r="H957" s="20">
        <f t="shared" ref="H957" si="417">+(F957/G957-1)*100</f>
        <v>88.177623990772787</v>
      </c>
    </row>
    <row r="958" spans="1:8" x14ac:dyDescent="0.25">
      <c r="A958" s="5">
        <f t="shared" si="387"/>
        <v>45540</v>
      </c>
      <c r="B958">
        <f>'090524'!B28</f>
        <v>468.7</v>
      </c>
      <c r="C958">
        <f>'090524'!C28</f>
        <v>195.9</v>
      </c>
      <c r="D958">
        <f>'090524'!D28</f>
        <v>601.4</v>
      </c>
      <c r="E958">
        <f>'090524'!E28</f>
        <v>324.3</v>
      </c>
      <c r="F958" s="16">
        <f t="shared" ref="F958" si="418">+B958+D958</f>
        <v>1070.0999999999999</v>
      </c>
      <c r="G958">
        <f t="shared" ref="G958" si="419">+C958+E958</f>
        <v>520.20000000000005</v>
      </c>
      <c r="H958" s="20">
        <f t="shared" ref="H958" si="420">+(F958/G958-1)*100</f>
        <v>105.70934256055358</v>
      </c>
    </row>
    <row r="959" spans="1:8" x14ac:dyDescent="0.25">
      <c r="A959" s="5">
        <f t="shared" si="387"/>
        <v>45547</v>
      </c>
      <c r="B959">
        <f>'0912'!B28</f>
        <v>468.7</v>
      </c>
      <c r="C959">
        <f>'0912'!C28</f>
        <v>290.60000000000002</v>
      </c>
      <c r="D959">
        <f>'0912'!D28</f>
        <v>601.4</v>
      </c>
      <c r="E959">
        <f>'0912'!E28</f>
        <v>324.3</v>
      </c>
      <c r="F959" s="16">
        <f t="shared" ref="F959" si="421">+B959+D959</f>
        <v>1070.0999999999999</v>
      </c>
      <c r="G959">
        <f t="shared" ref="G959" si="422">+C959+E959</f>
        <v>614.90000000000009</v>
      </c>
      <c r="H959" s="20">
        <f t="shared" ref="H959" si="423">+(F959/G959-1)*100</f>
        <v>74.028297284111204</v>
      </c>
    </row>
    <row r="960" spans="1:8" x14ac:dyDescent="0.25">
      <c r="A960" s="5">
        <f t="shared" si="387"/>
        <v>45554</v>
      </c>
      <c r="B960">
        <f>'0919'!B29</f>
        <v>403.7</v>
      </c>
      <c r="C960">
        <f>'0919'!C29</f>
        <v>381</v>
      </c>
      <c r="D960">
        <f>'0919'!D29</f>
        <v>670.2</v>
      </c>
      <c r="E960">
        <f>'0919'!E29</f>
        <v>324.3</v>
      </c>
      <c r="F960" s="16">
        <f t="shared" ref="F960" si="424">+B960+D960</f>
        <v>1073.9000000000001</v>
      </c>
      <c r="G960">
        <f t="shared" ref="G960" si="425">+C960+E960</f>
        <v>705.3</v>
      </c>
      <c r="H960" s="20">
        <f t="shared" ref="H960" si="426">+(F960/G960-1)*100</f>
        <v>52.261449028782096</v>
      </c>
    </row>
    <row r="961" spans="1:8" x14ac:dyDescent="0.25">
      <c r="A961" s="5">
        <f t="shared" si="387"/>
        <v>45561</v>
      </c>
      <c r="B961">
        <f>'926'!B30</f>
        <v>288.8</v>
      </c>
      <c r="C961">
        <f>'926'!C30</f>
        <v>340.5</v>
      </c>
      <c r="D961">
        <f>'926'!D30</f>
        <v>793.9</v>
      </c>
      <c r="E961">
        <f>'926'!E30</f>
        <v>368.5</v>
      </c>
      <c r="F961" s="16">
        <f t="shared" ref="F961" si="427">+B961+D961</f>
        <v>1082.7</v>
      </c>
      <c r="G961">
        <f t="shared" ref="G961" si="428">+C961+E961</f>
        <v>709</v>
      </c>
      <c r="H961" s="20">
        <f t="shared" ref="H961" si="429">+(F961/G961-1)*100</f>
        <v>52.708039492242605</v>
      </c>
    </row>
    <row r="962" spans="1:8" x14ac:dyDescent="0.25">
      <c r="A962" s="5">
        <f t="shared" si="387"/>
        <v>45568</v>
      </c>
      <c r="B962">
        <f>'103'!B30</f>
        <v>223.8</v>
      </c>
      <c r="C962">
        <f>'103'!C30</f>
        <v>290.7</v>
      </c>
      <c r="D962">
        <f>'103'!D30</f>
        <v>861.4</v>
      </c>
      <c r="E962">
        <f>'103'!E30</f>
        <v>452.1</v>
      </c>
      <c r="F962" s="16">
        <f t="shared" ref="F962" si="430">+B962+D962</f>
        <v>1085.2</v>
      </c>
      <c r="G962">
        <f t="shared" ref="G962" si="431">+C962+E962</f>
        <v>742.8</v>
      </c>
      <c r="H962" s="20">
        <f t="shared" ref="H962" si="432">+(F962/G962-1)*100</f>
        <v>46.095853527194407</v>
      </c>
    </row>
    <row r="963" spans="1:8" x14ac:dyDescent="0.25">
      <c r="A963" s="5">
        <f t="shared" si="387"/>
        <v>45575</v>
      </c>
      <c r="B963">
        <f>'101024'!B31</f>
        <v>214.3</v>
      </c>
      <c r="C963">
        <f>'101024'!C31</f>
        <v>235.1</v>
      </c>
      <c r="D963">
        <f>'101024'!D31</f>
        <v>905.4</v>
      </c>
      <c r="E963">
        <f>'101024'!E31</f>
        <v>490.7</v>
      </c>
      <c r="F963" s="16">
        <f t="shared" ref="F963" si="433">+B963+D963</f>
        <v>1119.7</v>
      </c>
      <c r="G963">
        <f t="shared" ref="G963" si="434">+C963+E963</f>
        <v>725.8</v>
      </c>
      <c r="H963" s="20">
        <f t="shared" ref="H963" si="435">+(F963/G963-1)*100</f>
        <v>54.271149076880711</v>
      </c>
    </row>
    <row r="964" spans="1:8" x14ac:dyDescent="0.25">
      <c r="A964" s="5">
        <f t="shared" si="387"/>
        <v>45582</v>
      </c>
      <c r="B964">
        <f>'101724'!B31</f>
        <v>300.10000000000002</v>
      </c>
      <c r="C964">
        <f>'101724'!C31</f>
        <v>234.1</v>
      </c>
      <c r="D964">
        <f>'101724'!D31</f>
        <v>905.5</v>
      </c>
      <c r="E964">
        <f>'101724'!E31</f>
        <v>490.7</v>
      </c>
      <c r="F964" s="16">
        <f t="shared" ref="F964" si="436">+B964+D964</f>
        <v>1205.5999999999999</v>
      </c>
      <c r="G964">
        <f t="shared" ref="G964" si="437">+C964+E964</f>
        <v>724.8</v>
      </c>
      <c r="H964" s="20">
        <f t="shared" ref="H964" si="438">+(F964/G964-1)*100</f>
        <v>66.335540838852097</v>
      </c>
    </row>
    <row r="965" spans="1:8" x14ac:dyDescent="0.25">
      <c r="A965" s="5">
        <f t="shared" si="387"/>
        <v>45589</v>
      </c>
      <c r="B965">
        <f>'102424'!B32</f>
        <v>311.39999999999998</v>
      </c>
      <c r="C965">
        <f>'102424'!C32</f>
        <v>237.1</v>
      </c>
      <c r="D965">
        <f>'102424'!D32</f>
        <v>905.5</v>
      </c>
      <c r="E965">
        <f>'102424'!E32</f>
        <v>490.9</v>
      </c>
      <c r="F965" s="16">
        <f t="shared" ref="F965" si="439">+B965+D965</f>
        <v>1216.9000000000001</v>
      </c>
      <c r="G965">
        <f t="shared" ref="G965" si="440">+C965+E965</f>
        <v>728</v>
      </c>
      <c r="H965" s="20">
        <f t="shared" ref="H965" si="441">+(F965/G965-1)*100</f>
        <v>67.156593406593416</v>
      </c>
    </row>
    <row r="966" spans="1:8" x14ac:dyDescent="0.25">
      <c r="A966" s="5">
        <f t="shared" si="387"/>
        <v>45596</v>
      </c>
      <c r="B966">
        <f>'103124'!B32</f>
        <v>281.39999999999998</v>
      </c>
      <c r="C966">
        <f>'103124'!C32</f>
        <v>377.3</v>
      </c>
      <c r="D966">
        <f>'103124'!D32</f>
        <v>938.5</v>
      </c>
      <c r="E966">
        <f>'103124'!E32</f>
        <v>490.9</v>
      </c>
      <c r="F966" s="16">
        <f t="shared" ref="F966" si="442">+B966+D966</f>
        <v>1219.9000000000001</v>
      </c>
      <c r="G966">
        <f t="shared" ref="G966" si="443">+C966+E966</f>
        <v>868.2</v>
      </c>
      <c r="H966" s="20">
        <f t="shared" ref="H966" si="444">+(F966/G966-1)*100</f>
        <v>40.509099285878825</v>
      </c>
    </row>
    <row r="967" spans="1:8" x14ac:dyDescent="0.25">
      <c r="A967" s="5">
        <f t="shared" si="387"/>
        <v>45603</v>
      </c>
      <c r="B967">
        <f>'110724'!B31</f>
        <v>306.39999999999998</v>
      </c>
      <c r="C967">
        <f>'110724'!C31</f>
        <v>351.1</v>
      </c>
      <c r="D967">
        <f>'110724'!D31</f>
        <v>1002.6</v>
      </c>
      <c r="E967">
        <f>'110724'!E31</f>
        <v>546.4</v>
      </c>
      <c r="F967" s="16">
        <f t="shared" ref="F967" si="445">+B967+D967</f>
        <v>1309</v>
      </c>
      <c r="G967">
        <f t="shared" ref="G967" si="446">+C967+E967</f>
        <v>897.5</v>
      </c>
      <c r="H967" s="20">
        <f t="shared" ref="H967" si="447">+(F967/G967-1)*100</f>
        <v>45.849582172701943</v>
      </c>
    </row>
    <row r="968" spans="1:8" x14ac:dyDescent="0.25">
      <c r="A968" s="5">
        <f t="shared" si="387"/>
        <v>45610</v>
      </c>
      <c r="B968">
        <f>'111424'!B31</f>
        <v>450.8</v>
      </c>
      <c r="C968">
        <f>'111424'!C31</f>
        <v>291.7</v>
      </c>
      <c r="D968">
        <f>'111424'!D31</f>
        <v>1058.3</v>
      </c>
      <c r="E968">
        <f>'111424'!E31</f>
        <v>588.6</v>
      </c>
      <c r="F968" s="16">
        <f t="shared" ref="F968" si="448">+B968+D968</f>
        <v>1509.1</v>
      </c>
      <c r="G968">
        <f t="shared" ref="G968" si="449">+C968+E968</f>
        <v>880.3</v>
      </c>
      <c r="H968" s="20">
        <f t="shared" ref="H968" si="450">+(F968/G968-1)*100</f>
        <v>71.430194251959563</v>
      </c>
    </row>
    <row r="969" spans="1:8" x14ac:dyDescent="0.25">
      <c r="A969" s="5">
        <f t="shared" si="387"/>
        <v>45617</v>
      </c>
      <c r="B969">
        <f>'112124'!B32</f>
        <v>439.9</v>
      </c>
      <c r="C969">
        <f>'112124'!C32</f>
        <v>291.60000000000002</v>
      </c>
      <c r="D969">
        <f>'112124'!D32</f>
        <v>1078.2</v>
      </c>
      <c r="E969">
        <f>'112124'!E32</f>
        <v>588.6</v>
      </c>
      <c r="F969" s="16">
        <f t="shared" ref="F969" si="451">+B969+D969</f>
        <v>1518.1</v>
      </c>
      <c r="G969">
        <f t="shared" ref="G969" si="452">+C969+E969</f>
        <v>880.2</v>
      </c>
      <c r="H969" s="20">
        <f t="shared" ref="H969" si="453">+(F969/G969-1)*100</f>
        <v>72.472165416950673</v>
      </c>
    </row>
    <row r="970" spans="1:8" x14ac:dyDescent="0.25">
      <c r="A970" s="5">
        <f t="shared" si="387"/>
        <v>45624</v>
      </c>
      <c r="B970">
        <f>'112824'!B31</f>
        <v>533.6</v>
      </c>
      <c r="C970">
        <f>'112824'!C31</f>
        <v>343</v>
      </c>
      <c r="D970">
        <f>'112824'!D31</f>
        <v>1120.5</v>
      </c>
      <c r="E970">
        <f>'112824'!E31</f>
        <v>588.79999999999995</v>
      </c>
      <c r="F970" s="16">
        <f t="shared" ref="F970" si="454">+B970+D970</f>
        <v>1654.1</v>
      </c>
      <c r="G970">
        <f t="shared" ref="G970" si="455">+C970+E970</f>
        <v>931.8</v>
      </c>
      <c r="H970" s="20">
        <f t="shared" ref="H970" si="456">+(F970/G970-1)*100</f>
        <v>77.5166344709165</v>
      </c>
    </row>
    <row r="971" spans="1:8" x14ac:dyDescent="0.25">
      <c r="A971" s="5">
        <f t="shared" si="387"/>
        <v>45631</v>
      </c>
      <c r="B971">
        <f>'120524'!B31</f>
        <v>516</v>
      </c>
      <c r="C971">
        <f>'120524'!C31</f>
        <v>364.9</v>
      </c>
      <c r="D971">
        <f>'120524'!D31</f>
        <v>1120.5</v>
      </c>
      <c r="E971">
        <f>'120524'!E31</f>
        <v>588.79999999999995</v>
      </c>
      <c r="F971" s="16">
        <f t="shared" ref="F971" si="457">+B971+D971</f>
        <v>1636.5</v>
      </c>
      <c r="G971">
        <f t="shared" ref="G971" si="458">+C971+E971</f>
        <v>953.69999999999993</v>
      </c>
      <c r="H971" s="20">
        <f t="shared" ref="H971" si="459">+(F971/G971-1)*100</f>
        <v>71.594841145014172</v>
      </c>
    </row>
    <row r="972" spans="1:8" x14ac:dyDescent="0.25">
      <c r="A972" s="5">
        <f t="shared" si="387"/>
        <v>45638</v>
      </c>
      <c r="B972">
        <f>'121224'!B31</f>
        <v>516.70000000000005</v>
      </c>
      <c r="C972">
        <f>'121224'!C31</f>
        <v>365.2</v>
      </c>
      <c r="D972">
        <f>'121224'!D31</f>
        <v>1120.5</v>
      </c>
      <c r="E972">
        <f>'121224'!E31</f>
        <v>609.79999999999995</v>
      </c>
      <c r="F972" s="16">
        <f t="shared" ref="F972" si="460">+B972+D972</f>
        <v>1637.2</v>
      </c>
      <c r="G972">
        <f t="shared" ref="G972" si="461">+C972+E972</f>
        <v>975</v>
      </c>
      <c r="H972" s="20">
        <f t="shared" ref="H972" si="462">+(F972/G972-1)*100</f>
        <v>67.917948717948718</v>
      </c>
    </row>
    <row r="973" spans="1:8" x14ac:dyDescent="0.25">
      <c r="A973" s="5">
        <f t="shared" si="387"/>
        <v>45645</v>
      </c>
      <c r="B973">
        <f>'121924'!B31</f>
        <v>600.9</v>
      </c>
      <c r="C973">
        <f>'121924'!C31</f>
        <v>330.5</v>
      </c>
      <c r="D973">
        <f>'121924'!D31</f>
        <v>1120.5</v>
      </c>
      <c r="E973">
        <f>'121924'!E31</f>
        <v>666.7</v>
      </c>
      <c r="F973" s="16">
        <f t="shared" ref="F973" si="463">+B973+D973</f>
        <v>1721.4</v>
      </c>
      <c r="G973">
        <f t="shared" ref="G973" si="464">+C973+E973</f>
        <v>997.2</v>
      </c>
      <c r="H973" s="20">
        <f t="shared" ref="H973" si="465">+(F973/G973-1)*100</f>
        <v>72.623345367027682</v>
      </c>
    </row>
    <row r="974" spans="1:8" x14ac:dyDescent="0.25">
      <c r="A974" s="5">
        <f t="shared" si="387"/>
        <v>45652</v>
      </c>
      <c r="B974">
        <f>'122624'!B31</f>
        <v>550.9</v>
      </c>
      <c r="C974">
        <f>'122624'!C31</f>
        <v>278.5</v>
      </c>
      <c r="D974">
        <f>'122624'!D31</f>
        <v>1206.4000000000001</v>
      </c>
      <c r="E974">
        <f>'122624'!E31</f>
        <v>723.3</v>
      </c>
      <c r="F974" s="16">
        <f t="shared" ref="F974" si="466">+B974+D974</f>
        <v>1757.3000000000002</v>
      </c>
      <c r="G974">
        <f t="shared" ref="G974" si="467">+C974+E974</f>
        <v>1001.8</v>
      </c>
      <c r="H974" s="20">
        <f t="shared" ref="H974" si="468">+(F974/G974-1)*100</f>
        <v>75.414254342184094</v>
      </c>
    </row>
    <row r="975" spans="1:8" x14ac:dyDescent="0.25">
      <c r="A975" s="5">
        <f t="shared" si="387"/>
        <v>45659</v>
      </c>
      <c r="B975">
        <f>'010225'!B31</f>
        <v>551.9</v>
      </c>
      <c r="C975">
        <f>'010225'!C31</f>
        <v>257.60000000000002</v>
      </c>
      <c r="D975">
        <f>'010225'!D31</f>
        <v>1273.5999999999999</v>
      </c>
      <c r="E975">
        <f>'010225'!E31</f>
        <v>747.4</v>
      </c>
      <c r="F975" s="16">
        <f t="shared" ref="F975" si="469">+B975+D975</f>
        <v>1825.5</v>
      </c>
      <c r="G975">
        <f t="shared" ref="G975" si="470">+C975+E975</f>
        <v>1005</v>
      </c>
      <c r="H975" s="20">
        <f t="shared" ref="H975" si="471">+(F975/G975-1)*100</f>
        <v>81.641791044776113</v>
      </c>
    </row>
    <row r="976" spans="1:8" x14ac:dyDescent="0.25">
      <c r="A976" s="5">
        <f t="shared" si="387"/>
        <v>45666</v>
      </c>
      <c r="B976">
        <f>'010925'!B31</f>
        <v>683.6</v>
      </c>
      <c r="C976">
        <f>'010925'!C31</f>
        <v>367.3</v>
      </c>
      <c r="D976">
        <f>'010925'!D31</f>
        <v>1273.5999999999999</v>
      </c>
      <c r="E976">
        <f>'010925'!E31</f>
        <v>747.4</v>
      </c>
      <c r="F976" s="16">
        <f t="shared" ref="F976" si="472">+B976+D976</f>
        <v>1957.1999999999998</v>
      </c>
      <c r="G976">
        <f t="shared" ref="G976" si="473">+C976+E976</f>
        <v>1114.7</v>
      </c>
      <c r="H976" s="20">
        <f t="shared" ref="H976" si="474">+(F976/G976-1)*100</f>
        <v>75.580873777698017</v>
      </c>
    </row>
    <row r="977" spans="1:9" x14ac:dyDescent="0.25">
      <c r="A977" s="5">
        <f t="shared" si="387"/>
        <v>45673</v>
      </c>
      <c r="B977">
        <f>'011625'!B31</f>
        <v>636</v>
      </c>
      <c r="C977">
        <f>'011625'!C31</f>
        <v>367.3</v>
      </c>
      <c r="D977">
        <f>'011625'!D31</f>
        <v>1328.6</v>
      </c>
      <c r="E977">
        <f>'011625'!E31</f>
        <v>747.4</v>
      </c>
      <c r="F977" s="16">
        <f t="shared" ref="F977" si="475">+B977+D977</f>
        <v>1964.6</v>
      </c>
      <c r="G977">
        <f t="shared" ref="G977" si="476">+C977+E977</f>
        <v>1114.7</v>
      </c>
      <c r="H977" s="20">
        <f t="shared" ref="H977" si="477">+(F977/G977-1)*100</f>
        <v>76.244729523638625</v>
      </c>
    </row>
    <row r="978" spans="1:9" x14ac:dyDescent="0.25">
      <c r="A978" s="5">
        <f t="shared" si="387"/>
        <v>45680</v>
      </c>
      <c r="B978">
        <f>'012325'!B31</f>
        <v>543.29999999999995</v>
      </c>
      <c r="C978">
        <f>'012325'!C31</f>
        <v>322.2</v>
      </c>
      <c r="D978">
        <f>'012325'!D31</f>
        <v>1491.9</v>
      </c>
      <c r="E978">
        <f>'012325'!E31</f>
        <v>797</v>
      </c>
      <c r="F978" s="16">
        <f t="shared" ref="F978" si="478">+B978+D978</f>
        <v>2035.2</v>
      </c>
      <c r="G978">
        <f t="shared" ref="G978" si="479">+C978+E978</f>
        <v>1119.2</v>
      </c>
      <c r="H978" s="20">
        <f t="shared" ref="H978" si="480">+(F978/G978-1)*100</f>
        <v>81.844174410293064</v>
      </c>
    </row>
    <row r="979" spans="1:9" x14ac:dyDescent="0.25">
      <c r="A979" s="5">
        <f t="shared" si="387"/>
        <v>45687</v>
      </c>
      <c r="B979">
        <f>'013025'!B31</f>
        <v>506.3</v>
      </c>
      <c r="C979">
        <f>'013025'!C31</f>
        <v>398.5</v>
      </c>
      <c r="D979">
        <f>'013025'!D31</f>
        <v>1531.9</v>
      </c>
      <c r="E979">
        <f>'013025'!E31</f>
        <v>808.6</v>
      </c>
      <c r="F979" s="16">
        <f t="shared" ref="F979" si="481">+B979+D979</f>
        <v>2038.2</v>
      </c>
      <c r="G979">
        <f t="shared" ref="G979" si="482">+C979+E979</f>
        <v>1207.0999999999999</v>
      </c>
      <c r="H979" s="20">
        <f t="shared" ref="H979" si="483">+(F979/G979-1)*100</f>
        <v>68.850965123022135</v>
      </c>
    </row>
    <row r="980" spans="1:9" x14ac:dyDescent="0.25">
      <c r="A980" s="5">
        <f t="shared" si="387"/>
        <v>45694</v>
      </c>
      <c r="B980">
        <f>'020625'!B31</f>
        <v>590.70000000000005</v>
      </c>
      <c r="C980">
        <f>'020625'!C31</f>
        <v>338.6</v>
      </c>
      <c r="D980">
        <f>'020625'!D31</f>
        <v>1531.9</v>
      </c>
      <c r="E980">
        <f>'020625'!E31</f>
        <v>873.2</v>
      </c>
      <c r="F980" s="16">
        <f t="shared" ref="F980" si="484">+B980+D980</f>
        <v>2122.6000000000004</v>
      </c>
      <c r="G980">
        <f t="shared" ref="G980" si="485">+C980+E980</f>
        <v>1211.8000000000002</v>
      </c>
      <c r="H980" s="20">
        <f t="shared" ref="H980" si="486">+(F980/G980-1)*100</f>
        <v>75.160917643175452</v>
      </c>
    </row>
    <row r="981" spans="1:9" x14ac:dyDescent="0.25">
      <c r="A981" s="5">
        <f t="shared" si="387"/>
        <v>45701</v>
      </c>
      <c r="B981">
        <f>'021325'!B31</f>
        <v>557</v>
      </c>
      <c r="C981">
        <f>'021325'!C31</f>
        <v>314.89999999999998</v>
      </c>
      <c r="D981">
        <f>'021325'!D31</f>
        <v>1600.6</v>
      </c>
      <c r="E981">
        <f>'021325'!E31</f>
        <v>919.3</v>
      </c>
      <c r="F981" s="16">
        <f t="shared" ref="F981" si="487">+B981+D981</f>
        <v>2157.6</v>
      </c>
      <c r="G981">
        <f t="shared" ref="G981" si="488">+C981+E981</f>
        <v>1234.1999999999998</v>
      </c>
      <c r="H981" s="20">
        <f t="shared" ref="H981" si="489">+(F981/G981-1)*100</f>
        <v>74.817695673310666</v>
      </c>
    </row>
    <row r="982" spans="1:9" x14ac:dyDescent="0.25">
      <c r="A982" s="5">
        <f t="shared" si="387"/>
        <v>45708</v>
      </c>
      <c r="B982">
        <f>'022025'!B31</f>
        <v>492.5</v>
      </c>
      <c r="C982">
        <f>'022025'!C31</f>
        <v>335.8</v>
      </c>
      <c r="D982">
        <f>'022025'!D31</f>
        <v>1663.4</v>
      </c>
      <c r="E982">
        <f>'022025'!E31</f>
        <v>919.3</v>
      </c>
      <c r="F982" s="16">
        <f t="shared" ref="F982" si="490">+B982+D982</f>
        <v>2155.9</v>
      </c>
      <c r="G982">
        <f t="shared" ref="G982" si="491">+C982+E982</f>
        <v>1255.0999999999999</v>
      </c>
      <c r="H982" s="20">
        <f t="shared" ref="H982" si="492">+(F982/G982-1)*100</f>
        <v>71.771173611664423</v>
      </c>
    </row>
    <row r="983" spans="1:9" x14ac:dyDescent="0.25">
      <c r="A983" s="5">
        <f t="shared" si="387"/>
        <v>45715</v>
      </c>
      <c r="B983">
        <f>'022725'!B31</f>
        <v>492.5</v>
      </c>
      <c r="C983">
        <f>'022725'!C31</f>
        <v>383.1</v>
      </c>
      <c r="D983">
        <f>'022725'!D31</f>
        <v>1685.3</v>
      </c>
      <c r="E983">
        <f>'022725'!E31</f>
        <v>963.5</v>
      </c>
      <c r="F983" s="16">
        <f t="shared" ref="F983" si="493">+B983+D983</f>
        <v>2177.8000000000002</v>
      </c>
      <c r="G983">
        <f t="shared" ref="G983" si="494">+C983+E983</f>
        <v>1346.6</v>
      </c>
      <c r="H983" s="20">
        <f t="shared" ref="H983" si="495">+(F983/G983-1)*100</f>
        <v>61.725828011287717</v>
      </c>
    </row>
    <row r="984" spans="1:9" x14ac:dyDescent="0.25">
      <c r="A984" s="5">
        <f t="shared" si="387"/>
        <v>45722</v>
      </c>
      <c r="B984">
        <f>'030625'!B31</f>
        <v>672.5</v>
      </c>
      <c r="C984">
        <f>'030625'!C31</f>
        <v>383.6</v>
      </c>
      <c r="D984">
        <f>'030625'!D31</f>
        <v>1685.3</v>
      </c>
      <c r="E984">
        <f>'030625'!E31</f>
        <v>963.5</v>
      </c>
      <c r="F984" s="16">
        <f t="shared" ref="F984" si="496">+B984+D984</f>
        <v>2357.8000000000002</v>
      </c>
      <c r="G984">
        <f t="shared" ref="G984" si="497">+C984+E984</f>
        <v>1347.1</v>
      </c>
      <c r="H984" s="20">
        <f t="shared" ref="H984" si="498">+(F984/G984-1)*100</f>
        <v>75.027837577017323</v>
      </c>
    </row>
    <row r="985" spans="1:9" x14ac:dyDescent="0.25">
      <c r="A985" s="5">
        <f t="shared" si="387"/>
        <v>45729</v>
      </c>
      <c r="B985">
        <f>'031325'!B31</f>
        <v>565.29999999999995</v>
      </c>
      <c r="C985">
        <f>'031325'!C31</f>
        <v>284.8</v>
      </c>
      <c r="D985">
        <f>'031325'!D31</f>
        <v>1799</v>
      </c>
      <c r="E985">
        <f>'031325'!E31</f>
        <v>1048.9000000000001</v>
      </c>
      <c r="F985" s="16">
        <f t="shared" ref="F985" si="499">+B985+D985</f>
        <v>2364.3000000000002</v>
      </c>
      <c r="G985">
        <f t="shared" ref="G985" si="500">+C985+E985</f>
        <v>1333.7</v>
      </c>
      <c r="H985" s="20">
        <f t="shared" ref="H985" si="501">+(F985/G985-1)*100</f>
        <v>77.273749718827318</v>
      </c>
    </row>
    <row r="986" spans="1:9" x14ac:dyDescent="0.25">
      <c r="A986" s="5">
        <f t="shared" si="387"/>
        <v>45736</v>
      </c>
      <c r="B986">
        <f>'032025'!B31</f>
        <v>515.70000000000005</v>
      </c>
      <c r="C986">
        <f>'032025'!C31</f>
        <v>315.89999999999998</v>
      </c>
      <c r="D986">
        <f>'032025'!D31</f>
        <v>1854.5</v>
      </c>
      <c r="E986">
        <f>'032025'!E31</f>
        <v>1088.5999999999999</v>
      </c>
      <c r="F986" s="16">
        <f t="shared" ref="F986" si="502">+B986+D986</f>
        <v>2370.1999999999998</v>
      </c>
      <c r="G986">
        <f t="shared" ref="G986" si="503">+C986+E986</f>
        <v>1404.5</v>
      </c>
      <c r="H986" s="20">
        <f t="shared" ref="H986" si="504">+(F986/G986-1)*100</f>
        <v>68.757564969740102</v>
      </c>
    </row>
    <row r="987" spans="1:9" x14ac:dyDescent="0.25">
      <c r="A987" s="5">
        <f t="shared" si="387"/>
        <v>45743</v>
      </c>
      <c r="B987">
        <f>'032725'!B31</f>
        <v>450.3</v>
      </c>
      <c r="C987">
        <f>'032725'!C31</f>
        <v>255.3</v>
      </c>
      <c r="D987">
        <f>'032725'!D31</f>
        <v>1922.3</v>
      </c>
      <c r="E987">
        <f>'032725'!E31</f>
        <v>1088.5999999999999</v>
      </c>
      <c r="F987" s="16">
        <f t="shared" ref="F987" si="505">+B987+D987</f>
        <v>2372.6</v>
      </c>
      <c r="G987">
        <f t="shared" ref="G987" si="506">+C987+E987</f>
        <v>1343.8999999999999</v>
      </c>
      <c r="H987" s="20">
        <f t="shared" ref="H987" si="507">+(F987/G987-1)*100</f>
        <v>76.545873948954551</v>
      </c>
      <c r="I987">
        <f>'032725'!F31</f>
        <v>41.1</v>
      </c>
    </row>
    <row r="988" spans="1:9" x14ac:dyDescent="0.25">
      <c r="A988" s="5">
        <f t="shared" si="387"/>
        <v>45750</v>
      </c>
      <c r="B988">
        <f>'040325'!B31</f>
        <v>450.4</v>
      </c>
      <c r="C988">
        <f>'040325'!C31</f>
        <v>239.5</v>
      </c>
      <c r="D988">
        <f>'040325'!D31</f>
        <v>1922.3</v>
      </c>
      <c r="E988">
        <f>'040325'!E31</f>
        <v>1105.9000000000001</v>
      </c>
      <c r="F988" s="16">
        <f t="shared" ref="F988" si="508">+B988+D988</f>
        <v>2372.6999999999998</v>
      </c>
      <c r="G988">
        <f t="shared" ref="G988" si="509">+C988+E988</f>
        <v>1345.4</v>
      </c>
      <c r="H988" s="20">
        <f t="shared" ref="H988" si="510">+(F988/G988-1)*100</f>
        <v>76.356473911104473</v>
      </c>
      <c r="I988">
        <f>'040325'!F31</f>
        <v>62.1</v>
      </c>
    </row>
    <row r="989" spans="1:9" x14ac:dyDescent="0.25">
      <c r="A989" s="5">
        <f t="shared" si="387"/>
        <v>45757</v>
      </c>
      <c r="B989">
        <f>'041025'!B31</f>
        <v>472.4</v>
      </c>
      <c r="C989">
        <f>'041025'!C31</f>
        <v>203.1</v>
      </c>
      <c r="D989">
        <f>'041025'!D31</f>
        <v>1922.7</v>
      </c>
      <c r="E989">
        <f>'041025'!E31</f>
        <v>1146.5</v>
      </c>
      <c r="F989" s="16">
        <f t="shared" ref="F989" si="511">+B989+D989</f>
        <v>2395.1</v>
      </c>
      <c r="G989">
        <f t="shared" ref="G989" si="512">+C989+E989</f>
        <v>1349.6</v>
      </c>
      <c r="H989" s="20">
        <f t="shared" ref="H989" si="513">+(F989/G989-1)*100</f>
        <v>77.467397747480746</v>
      </c>
      <c r="I989">
        <f>'041025'!F31</f>
        <v>62.1</v>
      </c>
    </row>
    <row r="990" spans="1:9" x14ac:dyDescent="0.25">
      <c r="A990" s="5">
        <f t="shared" si="387"/>
        <v>45764</v>
      </c>
      <c r="B990">
        <f>'041725'!B31</f>
        <v>472.3</v>
      </c>
      <c r="C990">
        <f>'041725'!C31</f>
        <v>184.1</v>
      </c>
      <c r="D990">
        <f>'041725'!D31</f>
        <v>1922.7</v>
      </c>
      <c r="E990">
        <f>'041725'!E31</f>
        <v>1168.5</v>
      </c>
      <c r="F990" s="16">
        <f t="shared" ref="F990" si="514">+B990+D990</f>
        <v>2395</v>
      </c>
      <c r="G990">
        <f t="shared" ref="G990" si="515">+C990+E990</f>
        <v>1352.6</v>
      </c>
      <c r="H990" s="20">
        <f t="shared" ref="H990" si="516">+(F990/G990-1)*100</f>
        <v>77.066390655034752</v>
      </c>
      <c r="I990">
        <f>'041725'!F31</f>
        <v>62.1</v>
      </c>
    </row>
    <row r="991" spans="1:9" x14ac:dyDescent="0.25">
      <c r="A991" s="5">
        <f t="shared" si="387"/>
        <v>45771</v>
      </c>
      <c r="B991">
        <f>'042425'!B31</f>
        <v>303.10000000000002</v>
      </c>
      <c r="C991">
        <f>'042425'!C31</f>
        <v>184.5</v>
      </c>
      <c r="D991">
        <f>'042425'!D31</f>
        <v>2088.1999999999998</v>
      </c>
      <c r="E991">
        <f>'042425'!E31</f>
        <v>1168.5</v>
      </c>
      <c r="F991" s="16">
        <f t="shared" ref="F991" si="517">+B991+D991</f>
        <v>2391.2999999999997</v>
      </c>
      <c r="G991">
        <f t="shared" ref="G991" si="518">+C991+E991</f>
        <v>1353</v>
      </c>
      <c r="H991" s="20">
        <f t="shared" ref="H991" si="519">+(F991/G991-1)*100</f>
        <v>76.740576496674024</v>
      </c>
      <c r="I991">
        <f>'042425'!F31</f>
        <v>120.1</v>
      </c>
    </row>
    <row r="992" spans="1:9" x14ac:dyDescent="0.25">
      <c r="A992" s="5">
        <f t="shared" si="387"/>
        <v>45778</v>
      </c>
      <c r="B992">
        <f>'050125'!B31</f>
        <v>283.8</v>
      </c>
      <c r="C992">
        <f>'050125'!C31</f>
        <v>184.5</v>
      </c>
      <c r="D992">
        <f>'050125'!D31</f>
        <v>2108</v>
      </c>
      <c r="E992">
        <f>'050125'!E31</f>
        <v>1190.5</v>
      </c>
      <c r="F992" s="16">
        <f t="shared" ref="F992" si="520">+B992+D992</f>
        <v>2391.8000000000002</v>
      </c>
      <c r="G992">
        <f t="shared" ref="G992" si="521">+C992+E992</f>
        <v>1375</v>
      </c>
      <c r="H992" s="20">
        <f t="shared" ref="H992" si="522">+(F992/G992-1)*100</f>
        <v>73.949090909090927</v>
      </c>
      <c r="I992">
        <f>'050125'!F31</f>
        <v>220.9</v>
      </c>
    </row>
    <row r="993" spans="1:9" x14ac:dyDescent="0.25">
      <c r="A993" s="5">
        <f t="shared" si="387"/>
        <v>45785</v>
      </c>
      <c r="B993">
        <f>'050825'!B31</f>
        <v>246.7</v>
      </c>
      <c r="C993">
        <f>'050825'!C31</f>
        <v>90</v>
      </c>
      <c r="D993">
        <f>'050825'!D31</f>
        <v>2172.3000000000002</v>
      </c>
      <c r="E993">
        <f>'050825'!E31</f>
        <v>1294</v>
      </c>
      <c r="F993" s="16">
        <f t="shared" ref="F993" si="523">+B993+D993</f>
        <v>2419</v>
      </c>
      <c r="G993">
        <f t="shared" ref="G993" si="524">+C993+E993</f>
        <v>1384</v>
      </c>
      <c r="H993" s="20">
        <f t="shared" ref="H993" si="525">+(F993/G993-1)*100</f>
        <v>74.783236994219649</v>
      </c>
      <c r="I993">
        <f>'050825'!F31</f>
        <v>220.9</v>
      </c>
    </row>
    <row r="994" spans="1:9" x14ac:dyDescent="0.25">
      <c r="A994" s="5">
        <f t="shared" si="387"/>
        <v>45792</v>
      </c>
      <c r="B994">
        <f>'051525'!B31</f>
        <v>246.7</v>
      </c>
      <c r="C994">
        <f>'051525'!C31</f>
        <v>89</v>
      </c>
      <c r="D994">
        <f>'051525'!D31</f>
        <v>2172.4</v>
      </c>
      <c r="E994">
        <f>'051525'!E31</f>
        <v>1296.0999999999999</v>
      </c>
      <c r="F994" s="16">
        <f t="shared" ref="F994" si="526">+B994+D994</f>
        <v>2419.1</v>
      </c>
      <c r="G994">
        <f t="shared" ref="G994" si="527">+C994+E994</f>
        <v>1385.1</v>
      </c>
      <c r="H994" s="20">
        <f t="shared" ref="H994" si="528">+(F994/G994-1)*100</f>
        <v>74.651649700382649</v>
      </c>
      <c r="I994">
        <f>'051525'!F31</f>
        <v>220.9</v>
      </c>
    </row>
    <row r="995" spans="1:9" x14ac:dyDescent="0.25">
      <c r="A995" s="5">
        <f t="shared" si="387"/>
        <v>45799</v>
      </c>
      <c r="B995">
        <f>'052225'!B31</f>
        <v>51.2</v>
      </c>
      <c r="C995">
        <f>'052225'!C31</f>
        <v>89</v>
      </c>
      <c r="D995">
        <f>'052225'!D31</f>
        <v>2306.4</v>
      </c>
      <c r="E995">
        <f>'052225'!E31</f>
        <v>1297.2</v>
      </c>
      <c r="F995" s="16">
        <f t="shared" ref="F995" si="529">+B995+D995</f>
        <v>2357.6</v>
      </c>
      <c r="G995">
        <f t="shared" ref="G995" si="530">+C995+E995</f>
        <v>1386.2</v>
      </c>
      <c r="H995" s="20">
        <f t="shared" ref="H995" si="531">+(F995/G995-1)*100</f>
        <v>70.076468042129548</v>
      </c>
      <c r="I995">
        <f>'052225'!F31</f>
        <v>335.9</v>
      </c>
    </row>
    <row r="996" spans="1:9" x14ac:dyDescent="0.25">
      <c r="A996" s="5">
        <f t="shared" si="387"/>
        <v>45806</v>
      </c>
      <c r="B996">
        <f>'052925'!B31</f>
        <v>50</v>
      </c>
      <c r="C996">
        <f>'052925'!C31</f>
        <v>0</v>
      </c>
      <c r="D996">
        <f>'052925'!D31</f>
        <v>2372.9</v>
      </c>
      <c r="E996">
        <f>'052925'!E31</f>
        <v>1353</v>
      </c>
      <c r="F996" s="16">
        <f t="shared" ref="F996" si="532">+B996+D996</f>
        <v>2422.9</v>
      </c>
      <c r="G996">
        <f t="shared" ref="G996" si="533">+C996+E996</f>
        <v>1353</v>
      </c>
      <c r="H996" s="20">
        <f t="shared" ref="H996" si="534">+(F996/G996-1)*100</f>
        <v>79.076127124907615</v>
      </c>
      <c r="I996">
        <f>'052925'!F31</f>
        <v>307.60000000000002</v>
      </c>
    </row>
    <row r="997" spans="1:9" x14ac:dyDescent="0.25">
      <c r="A997" s="5">
        <f t="shared" si="387"/>
        <v>45813</v>
      </c>
      <c r="B997">
        <f>'060525'!B27</f>
        <v>307.89999999999998</v>
      </c>
      <c r="C997">
        <f>'060525'!C27</f>
        <v>428.2</v>
      </c>
      <c r="D997">
        <f>'060525'!D27</f>
        <v>0</v>
      </c>
      <c r="E997">
        <f>'060525'!E27</f>
        <v>0</v>
      </c>
      <c r="F997" s="16">
        <f t="shared" ref="F997" si="535">+B997+D997</f>
        <v>307.89999999999998</v>
      </c>
      <c r="G997">
        <f t="shared" ref="G997" si="536">+C997+E997</f>
        <v>428.2</v>
      </c>
      <c r="H997" s="20">
        <f t="shared" ref="H997" si="537">+(F997/G997-1)*100</f>
        <v>-28.0943484353106</v>
      </c>
    </row>
    <row r="998" spans="1:9" x14ac:dyDescent="0.25">
      <c r="A998" s="5">
        <f t="shared" si="387"/>
        <v>45820</v>
      </c>
      <c r="B998">
        <f>'061225'!B26</f>
        <v>285.3</v>
      </c>
      <c r="C998">
        <f>'061225'!C26</f>
        <v>455.4</v>
      </c>
      <c r="D998">
        <f>'061225'!D26</f>
        <v>23.9</v>
      </c>
      <c r="E998">
        <f>'061225'!E26</f>
        <v>91.4</v>
      </c>
      <c r="F998" s="16">
        <f t="shared" ref="F998" si="538">+B998+D998</f>
        <v>309.2</v>
      </c>
      <c r="G998">
        <f t="shared" ref="G998" si="539">+C998+E998</f>
        <v>546.79999999999995</v>
      </c>
      <c r="H998" s="20">
        <f t="shared" ref="H998" si="540">+(F998/G998-1)*100</f>
        <v>-43.45281638624725</v>
      </c>
    </row>
    <row r="999" spans="1:9" x14ac:dyDescent="0.25">
      <c r="A999" s="5">
        <f t="shared" si="387"/>
        <v>45827</v>
      </c>
      <c r="B999">
        <f>'061925'!B26</f>
        <v>307.8</v>
      </c>
      <c r="C999">
        <f>'061925'!C26</f>
        <v>455.8</v>
      </c>
      <c r="D999">
        <f>'061925'!D26</f>
        <v>23.9</v>
      </c>
      <c r="E999">
        <f>'061925'!E26</f>
        <v>91.4</v>
      </c>
      <c r="F999" s="16">
        <f t="shared" ref="F999" si="541">+B999+D999</f>
        <v>331.7</v>
      </c>
      <c r="G999">
        <f t="shared" ref="G999" si="542">+C999+E999</f>
        <v>547.20000000000005</v>
      </c>
      <c r="H999" s="20">
        <f t="shared" ref="H999" si="543">+(F999/G999-1)*100</f>
        <v>-39.382309941520475</v>
      </c>
    </row>
    <row r="1000" spans="1:9" x14ac:dyDescent="0.25">
      <c r="A1000" s="5">
        <f t="shared" si="387"/>
        <v>45834</v>
      </c>
      <c r="B1000">
        <f>'062625'!B26</f>
        <v>339.8</v>
      </c>
      <c r="C1000">
        <f>'062625'!C26</f>
        <v>482.1</v>
      </c>
      <c r="D1000">
        <f>'062625'!D26</f>
        <v>23.9</v>
      </c>
      <c r="E1000">
        <f>'062625'!E26</f>
        <v>132.5</v>
      </c>
      <c r="F1000" s="16">
        <f t="shared" ref="F1000" si="544">+B1000+D1000</f>
        <v>363.7</v>
      </c>
      <c r="G1000">
        <f t="shared" ref="G1000" si="545">+C1000+E1000</f>
        <v>614.6</v>
      </c>
      <c r="H1000" s="20">
        <f t="shared" ref="H1000" si="546">+(F1000/G1000-1)*100</f>
        <v>-40.823299707126594</v>
      </c>
    </row>
    <row r="1001" spans="1:9" x14ac:dyDescent="0.25">
      <c r="A1001" s="5">
        <f t="shared" si="387"/>
        <v>45841</v>
      </c>
      <c r="B1001">
        <f>'070325'!B26</f>
        <v>374.8</v>
      </c>
      <c r="C1001">
        <f>'070325'!C26</f>
        <v>419.6</v>
      </c>
      <c r="D1001">
        <f>'070325'!D26</f>
        <v>78.900000000000006</v>
      </c>
      <c r="E1001">
        <f>'070325'!E26</f>
        <v>200.1</v>
      </c>
      <c r="F1001" s="16">
        <f t="shared" ref="F1001" si="547">+B1001+D1001</f>
        <v>453.70000000000005</v>
      </c>
      <c r="G1001">
        <f t="shared" ref="G1001" si="548">+C1001+E1001</f>
        <v>619.70000000000005</v>
      </c>
      <c r="H1001" s="20">
        <f t="shared" ref="H1001" si="549">+(F1001/G1001-1)*100</f>
        <v>-26.787155075036306</v>
      </c>
    </row>
    <row r="1002" spans="1:9" x14ac:dyDescent="0.25">
      <c r="A1002" s="5">
        <f t="shared" si="387"/>
        <v>45848</v>
      </c>
      <c r="B1002">
        <f>'071025'!B26</f>
        <v>350.6</v>
      </c>
      <c r="C1002">
        <f>'071025'!C26</f>
        <v>419.6</v>
      </c>
      <c r="D1002">
        <f>'071025'!D26</f>
        <v>129.9</v>
      </c>
      <c r="E1002">
        <f>'071025'!E26</f>
        <v>319.10000000000002</v>
      </c>
      <c r="F1002" s="16">
        <f t="shared" ref="F1002" si="550">+B1002+D1002</f>
        <v>480.5</v>
      </c>
      <c r="G1002">
        <f t="shared" ref="G1002" si="551">+C1002+E1002</f>
        <v>738.7</v>
      </c>
      <c r="H1002" s="20">
        <f t="shared" ref="H1002" si="552">+(F1002/G1002-1)*100</f>
        <v>-34.953296331392991</v>
      </c>
    </row>
    <row r="1003" spans="1:9" x14ac:dyDescent="0.25">
      <c r="A1003" s="5">
        <f t="shared" si="387"/>
        <v>45855</v>
      </c>
      <c r="B1003">
        <f>'071725'!B26</f>
        <v>410.6</v>
      </c>
      <c r="C1003">
        <f>'071725'!C26</f>
        <v>524.6</v>
      </c>
      <c r="D1003">
        <f>'071725'!D26</f>
        <v>129.9</v>
      </c>
      <c r="E1003">
        <f>'071725'!E26</f>
        <v>319.10000000000002</v>
      </c>
      <c r="F1003" s="16">
        <f t="shared" ref="F1003" si="553">+B1003+D1003</f>
        <v>540.5</v>
      </c>
      <c r="G1003">
        <f t="shared" ref="G1003" si="554">+C1003+E1003</f>
        <v>843.7</v>
      </c>
      <c r="H1003" s="20">
        <f t="shared" ref="H1003" si="555">+(F1003/G1003-1)*100</f>
        <v>-35.936944411520685</v>
      </c>
    </row>
    <row r="1004" spans="1:9" x14ac:dyDescent="0.25">
      <c r="A1004" s="5">
        <f t="shared" si="387"/>
        <v>45862</v>
      </c>
      <c r="B1004">
        <f>'072425'!B26</f>
        <v>374.8</v>
      </c>
      <c r="C1004">
        <f>'072425'!C26</f>
        <v>426.5</v>
      </c>
      <c r="D1004">
        <f>'072425'!D26</f>
        <v>170.6</v>
      </c>
      <c r="E1004">
        <f>'072425'!E26</f>
        <v>421.1</v>
      </c>
      <c r="F1004" s="16">
        <f t="shared" ref="F1004" si="556">+B1004+D1004</f>
        <v>545.4</v>
      </c>
      <c r="G1004">
        <f t="shared" ref="G1004" si="557">+C1004+E1004</f>
        <v>847.6</v>
      </c>
      <c r="H1004" s="20">
        <f t="shared" ref="H1004" si="558">+(F1004/G1004-1)*100</f>
        <v>-35.653610193487495</v>
      </c>
    </row>
    <row r="1005" spans="1:9" x14ac:dyDescent="0.25">
      <c r="A1005" s="5">
        <f t="shared" si="387"/>
        <v>45869</v>
      </c>
      <c r="B1005">
        <f>'073125'!B28</f>
        <v>429</v>
      </c>
      <c r="C1005">
        <f>'073125'!C28</f>
        <v>426.3</v>
      </c>
      <c r="D1005">
        <f>'073125'!D28</f>
        <v>205.5</v>
      </c>
      <c r="E1005">
        <f>'073125'!E28</f>
        <v>421.2</v>
      </c>
      <c r="F1005" s="16">
        <f t="shared" ref="F1005" si="559">+B1005+D1005</f>
        <v>634.5</v>
      </c>
      <c r="G1005">
        <f t="shared" ref="G1005" si="560">+C1005+E1005</f>
        <v>847.5</v>
      </c>
      <c r="H1005" s="20">
        <f t="shared" ref="H1005" si="561">+(F1005/G1005-1)*100</f>
        <v>-25.132743362831857</v>
      </c>
    </row>
    <row r="1006" spans="1:9" x14ac:dyDescent="0.25">
      <c r="A1006" s="5">
        <f t="shared" si="387"/>
        <v>45876</v>
      </c>
      <c r="B1006">
        <f>'080725'!B28</f>
        <v>559</v>
      </c>
      <c r="C1006">
        <f>'080725'!C28</f>
        <v>426.3</v>
      </c>
      <c r="D1006">
        <f>'080725'!D28</f>
        <v>205.5</v>
      </c>
      <c r="E1006">
        <f>'080725'!E28</f>
        <v>421.2</v>
      </c>
      <c r="F1006" s="16">
        <f t="shared" ref="F1006" si="562">+B1006+D1006</f>
        <v>764.5</v>
      </c>
      <c r="G1006">
        <f t="shared" ref="G1006" si="563">+C1006+E1006</f>
        <v>847.5</v>
      </c>
      <c r="H1006" s="20">
        <f t="shared" ref="H1006" si="564">+(F1006/G1006-1)*100</f>
        <v>-9.793510324483778</v>
      </c>
    </row>
    <row r="1007" spans="1:9" x14ac:dyDescent="0.25">
      <c r="A1007" s="5">
        <f t="shared" si="387"/>
        <v>45883</v>
      </c>
      <c r="B1007">
        <f>'081425'!B29</f>
        <v>649.4</v>
      </c>
      <c r="C1007">
        <f>'081425'!C29</f>
        <v>429.3</v>
      </c>
      <c r="D1007">
        <f>'081425'!D29</f>
        <v>205.6</v>
      </c>
      <c r="E1007">
        <f>'081425'!E29</f>
        <v>421.2</v>
      </c>
      <c r="F1007" s="16">
        <f t="shared" ref="F1007" si="565">+B1007+D1007</f>
        <v>855</v>
      </c>
      <c r="G1007">
        <f t="shared" ref="G1007" si="566">+C1007+E1007</f>
        <v>850.5</v>
      </c>
      <c r="H1007" s="20">
        <f t="shared" ref="H1007" si="567">+(F1007/G1007-1)*100</f>
        <v>0.52910052910053462</v>
      </c>
    </row>
    <row r="1008" spans="1:9" x14ac:dyDescent="0.25">
      <c r="A1008" s="5">
        <f>+A1007+7</f>
        <v>45890</v>
      </c>
      <c r="B1008">
        <f>'082125'!B30</f>
        <v>516.9</v>
      </c>
      <c r="C1008">
        <f>'082125'!C30</f>
        <v>467.8</v>
      </c>
      <c r="D1008">
        <f>'082125'!D30</f>
        <v>348.6</v>
      </c>
      <c r="E1008">
        <f>'082125'!E30</f>
        <v>476.2</v>
      </c>
      <c r="F1008" s="16">
        <f t="shared" ref="F1008:G1012" si="568">+B1008+D1008</f>
        <v>865.5</v>
      </c>
      <c r="G1008">
        <f t="shared" si="568"/>
        <v>944</v>
      </c>
      <c r="H1008" s="13">
        <f>+(F1008/G1008-1)*100</f>
        <v>-8.3156779661016973</v>
      </c>
    </row>
    <row r="1009" spans="1:8" x14ac:dyDescent="0.25">
      <c r="A1009" s="5">
        <f t="shared" si="387"/>
        <v>45897</v>
      </c>
      <c r="B1009">
        <f>'082825'!B29</f>
        <v>515.9</v>
      </c>
      <c r="C1009">
        <f>'082825'!C29</f>
        <v>449.7</v>
      </c>
      <c r="D1009">
        <f>'082825'!D29</f>
        <v>349.5</v>
      </c>
      <c r="E1009">
        <f>'082825'!E29</f>
        <v>529.20000000000005</v>
      </c>
      <c r="F1009" s="16">
        <f t="shared" si="568"/>
        <v>865.4</v>
      </c>
      <c r="G1009">
        <f t="shared" si="568"/>
        <v>978.90000000000009</v>
      </c>
      <c r="H1009" s="13">
        <f>+(F1009/G1009-1)*100</f>
        <v>-11.594647052814388</v>
      </c>
    </row>
    <row r="1010" spans="1:8" x14ac:dyDescent="0.25">
      <c r="A1010" s="5">
        <f>+A1009+7</f>
        <v>45904</v>
      </c>
      <c r="B1010">
        <f>'090425'!B28</f>
        <v>450.9</v>
      </c>
      <c r="C1010">
        <f>'090425'!C28</f>
        <v>468.7</v>
      </c>
      <c r="D1010">
        <f>'090425'!D28</f>
        <v>416.9</v>
      </c>
      <c r="E1010">
        <f>'090425'!E28</f>
        <v>601.4</v>
      </c>
      <c r="F1010" s="16">
        <f t="shared" si="568"/>
        <v>867.8</v>
      </c>
      <c r="G1010">
        <f t="shared" si="568"/>
        <v>1070.0999999999999</v>
      </c>
    </row>
    <row r="1011" spans="1:8" x14ac:dyDescent="0.25">
      <c r="A1011" s="5">
        <f>+A1010+7</f>
        <v>45911</v>
      </c>
      <c r="B1011">
        <f>'091125'!B29</f>
        <v>355.9</v>
      </c>
      <c r="C1011">
        <f>'091125'!C29</f>
        <v>468.7</v>
      </c>
      <c r="D1011">
        <f>'091125'!D29</f>
        <v>517.6</v>
      </c>
      <c r="E1011">
        <f>'091125'!E29</f>
        <v>601.4</v>
      </c>
      <c r="F1011" s="16">
        <f t="shared" si="568"/>
        <v>873.5</v>
      </c>
      <c r="G1011">
        <f t="shared" si="568"/>
        <v>1070.0999999999999</v>
      </c>
      <c r="H1011" s="13">
        <f>+(F1010/G1010-1)*100</f>
        <v>-18.904775254649099</v>
      </c>
    </row>
    <row r="1012" spans="1:8" x14ac:dyDescent="0.25">
      <c r="A1012" s="5">
        <f>+A1011+7</f>
        <v>45918</v>
      </c>
      <c r="B1012">
        <f>'091825'!B29</f>
        <v>335.9</v>
      </c>
      <c r="C1012">
        <f>'091825'!C29</f>
        <v>403.7</v>
      </c>
      <c r="D1012">
        <f>'091825'!D29</f>
        <v>572.70000000000005</v>
      </c>
      <c r="E1012">
        <f>'091825'!E29</f>
        <v>670.2</v>
      </c>
      <c r="F1012" s="16">
        <f t="shared" si="568"/>
        <v>908.6</v>
      </c>
      <c r="G1012">
        <f t="shared" si="568"/>
        <v>1073.9000000000001</v>
      </c>
      <c r="H1012" s="13">
        <f>+(F1011/G1011-1)*100</f>
        <v>-18.37211475563031</v>
      </c>
    </row>
    <row r="1013" spans="1:8" x14ac:dyDescent="0.25">
      <c r="A1013" s="5">
        <f>+A1012+7</f>
        <v>45925</v>
      </c>
      <c r="B1013">
        <f>'092525'!I29</f>
        <v>422.7</v>
      </c>
      <c r="C1013">
        <f>'092525'!J29</f>
        <v>288.8</v>
      </c>
      <c r="D1013">
        <f>'092525'!K29</f>
        <v>572.70000000000005</v>
      </c>
      <c r="E1013">
        <f>'092525'!L29</f>
        <v>793.9</v>
      </c>
      <c r="F1013" s="16">
        <f t="shared" ref="F1013" si="569">+B1013+D1013</f>
        <v>995.40000000000009</v>
      </c>
      <c r="G1013">
        <f t="shared" ref="G1013" si="570">+C1013+E1013</f>
        <v>1082.7</v>
      </c>
      <c r="H1013" s="13">
        <f>+(F1012/G1012-1)*100</f>
        <v>-15.392494645683962</v>
      </c>
    </row>
    <row r="1014" spans="1:8" x14ac:dyDescent="0.25">
      <c r="A1014" s="5">
        <f>+A1013+7</f>
        <v>45932</v>
      </c>
      <c r="B1014">
        <f>'100225'!B29</f>
        <v>337.5</v>
      </c>
      <c r="C1014">
        <f>'100225'!C29</f>
        <v>223.8</v>
      </c>
      <c r="D1014">
        <f>'100225'!D29</f>
        <v>729.8</v>
      </c>
      <c r="E1014">
        <f>'100225'!E29</f>
        <v>861.4</v>
      </c>
      <c r="F1014" s="16">
        <f t="shared" ref="F1014" si="571">+B1014+D1014</f>
        <v>1067.3</v>
      </c>
      <c r="G1014">
        <f t="shared" ref="G1014" si="572">+C1014+E1014</f>
        <v>1085.2</v>
      </c>
      <c r="H1014" s="13">
        <f>+(F1013/G1013-1)*100</f>
        <v>-8.0631753948462119</v>
      </c>
    </row>
    <row r="1015" spans="1:8" x14ac:dyDescent="0.25">
      <c r="A1015" s="5">
        <f t="shared" ref="A1015:A1027" si="573">+A1014+7</f>
        <v>45939</v>
      </c>
      <c r="B1015">
        <f>'100925'!B30</f>
        <v>337.5</v>
      </c>
      <c r="C1015">
        <f>'100925'!C30</f>
        <v>214.3</v>
      </c>
      <c r="D1015">
        <f>'100925'!D30</f>
        <v>752.5</v>
      </c>
      <c r="E1015">
        <f>'100925'!E30</f>
        <v>905.4</v>
      </c>
      <c r="F1015" s="16">
        <f t="shared" ref="F1015" si="574">+B1015+D1015</f>
        <v>1090</v>
      </c>
      <c r="G1015">
        <f t="shared" ref="G1015" si="575">+C1015+E1015</f>
        <v>1119.7</v>
      </c>
      <c r="H1015" s="13">
        <f>+(F1014/G1014-1)*100</f>
        <v>-1.6494655363066824</v>
      </c>
    </row>
    <row r="1016" spans="1:8" x14ac:dyDescent="0.25">
      <c r="A1016" s="5">
        <f t="shared" si="573"/>
        <v>45946</v>
      </c>
      <c r="B1016">
        <f>'101625'!D30</f>
        <v>387.5</v>
      </c>
      <c r="C1016">
        <f>'101625'!E30</f>
        <v>300.10000000000002</v>
      </c>
      <c r="D1016">
        <f>'101625'!F30</f>
        <v>815.9</v>
      </c>
      <c r="E1016">
        <f>'101625'!G30</f>
        <v>905.5</v>
      </c>
      <c r="F1016" s="16">
        <f t="shared" ref="F1016:F1018" si="576">+B1016+D1016</f>
        <v>1203.4000000000001</v>
      </c>
      <c r="G1016">
        <f t="shared" ref="G1016:G1018" si="577">+C1016+E1016</f>
        <v>1205.5999999999999</v>
      </c>
      <c r="H1016" s="13">
        <f t="shared" ref="H1016:H1018" si="578">+(F1015/G1015-1)*100</f>
        <v>-2.6524962043404487</v>
      </c>
    </row>
    <row r="1017" spans="1:8" x14ac:dyDescent="0.25">
      <c r="A1017" s="5">
        <f t="shared" si="573"/>
        <v>45953</v>
      </c>
      <c r="B1017">
        <f>'102325'!B30</f>
        <v>282.10000000000002</v>
      </c>
      <c r="C1017">
        <f>'102325'!C30</f>
        <v>311.39999999999998</v>
      </c>
      <c r="D1017">
        <f>'102325'!D30</f>
        <v>925.6</v>
      </c>
      <c r="E1017">
        <f>'102325'!E30</f>
        <v>905.5</v>
      </c>
      <c r="F1017" s="16">
        <f t="shared" si="576"/>
        <v>1207.7</v>
      </c>
      <c r="G1017">
        <f t="shared" si="577"/>
        <v>1216.9000000000001</v>
      </c>
      <c r="H1017" s="13">
        <f t="shared" si="578"/>
        <v>-0.18248175182480342</v>
      </c>
    </row>
    <row r="1018" spans="1:8" x14ac:dyDescent="0.25">
      <c r="A1018" s="5">
        <f t="shared" si="573"/>
        <v>45960</v>
      </c>
      <c r="B1018">
        <f>'103025'!C30</f>
        <v>232.1</v>
      </c>
      <c r="C1018">
        <f>'103025'!D30</f>
        <v>281.39999999999998</v>
      </c>
      <c r="D1018">
        <f>'103025'!E30</f>
        <v>980.6</v>
      </c>
      <c r="E1018">
        <f>'103025'!F30</f>
        <v>938.5</v>
      </c>
      <c r="F1018" s="16">
        <f t="shared" si="576"/>
        <v>1212.7</v>
      </c>
      <c r="G1018">
        <f t="shared" si="577"/>
        <v>1219.9000000000001</v>
      </c>
      <c r="H1018" s="13">
        <f t="shared" si="578"/>
        <v>-0.75601939354096315</v>
      </c>
    </row>
    <row r="1019" spans="1:8" x14ac:dyDescent="0.25">
      <c r="A1019" s="5">
        <f t="shared" si="573"/>
        <v>45967</v>
      </c>
      <c r="B1019">
        <f>'110625'!B30</f>
        <v>231.8</v>
      </c>
      <c r="C1019">
        <f>'110625'!C30</f>
        <v>306.39999999999998</v>
      </c>
      <c r="D1019">
        <f>'110625'!D30</f>
        <v>1002.1</v>
      </c>
      <c r="E1019">
        <f>'110625'!E30</f>
        <v>1002.6</v>
      </c>
      <c r="F1019" s="16">
        <f t="shared" ref="F1019:F1025" si="579">+B1019+D1019</f>
        <v>1233.9000000000001</v>
      </c>
      <c r="G1019">
        <f t="shared" ref="G1019:G1025" si="580">+C1019+E1019</f>
        <v>1309</v>
      </c>
      <c r="H1019" s="13">
        <f t="shared" ref="H1019:H1025" si="581">+(F1018/G1018-1)*100</f>
        <v>-0.59021231248462813</v>
      </c>
    </row>
    <row r="1020" spans="1:8" x14ac:dyDescent="0.25">
      <c r="A1020" s="5">
        <f t="shared" si="573"/>
        <v>45974</v>
      </c>
      <c r="B1020">
        <f>'111325'!B30</f>
        <v>322.39999999999998</v>
      </c>
      <c r="C1020">
        <f>'111325'!C30</f>
        <v>450.8</v>
      </c>
      <c r="D1020">
        <f>'111325'!D30</f>
        <v>1002.1</v>
      </c>
      <c r="E1020">
        <f>'111325'!E30</f>
        <v>1058.3</v>
      </c>
      <c r="F1020" s="16">
        <f t="shared" si="579"/>
        <v>1324.5</v>
      </c>
      <c r="G1020">
        <f t="shared" si="580"/>
        <v>1509.1</v>
      </c>
      <c r="H1020" s="13">
        <f t="shared" si="581"/>
        <v>-5.7372039724980839</v>
      </c>
    </row>
    <row r="1021" spans="1:8" x14ac:dyDescent="0.25">
      <c r="A1021" s="5">
        <f t="shared" si="573"/>
        <v>45981</v>
      </c>
      <c r="B1021">
        <f>'112025'!B30</f>
        <v>292.39999999999998</v>
      </c>
      <c r="C1021">
        <f>'112025'!C30</f>
        <v>439.9</v>
      </c>
      <c r="D1021">
        <f>'112025'!D30</f>
        <v>1035.0999999999999</v>
      </c>
      <c r="E1021">
        <f>'112025'!E30</f>
        <v>1078.2</v>
      </c>
      <c r="F1021" s="16">
        <f t="shared" si="579"/>
        <v>1327.5</v>
      </c>
      <c r="G1021">
        <f t="shared" si="580"/>
        <v>1518.1</v>
      </c>
      <c r="H1021" s="13">
        <f t="shared" si="581"/>
        <v>-12.23245643098535</v>
      </c>
    </row>
    <row r="1022" spans="1:8" x14ac:dyDescent="0.25">
      <c r="A1022" s="5">
        <f t="shared" si="573"/>
        <v>45988</v>
      </c>
      <c r="B1022">
        <f>'112725'!B30</f>
        <v>387.5</v>
      </c>
      <c r="C1022">
        <f>'112725'!C30</f>
        <v>533.6</v>
      </c>
      <c r="D1022">
        <f>'112725'!D30</f>
        <v>1035.0999999999999</v>
      </c>
      <c r="E1022">
        <f>'112725'!E30</f>
        <v>1120.5</v>
      </c>
      <c r="F1022" s="16">
        <f t="shared" si="579"/>
        <v>1422.6</v>
      </c>
      <c r="G1022">
        <f t="shared" si="580"/>
        <v>1654.1</v>
      </c>
      <c r="H1022" s="13">
        <f t="shared" si="581"/>
        <v>-12.55516764376523</v>
      </c>
    </row>
    <row r="1023" spans="1:8" x14ac:dyDescent="0.25">
      <c r="A1023" s="5">
        <f t="shared" si="573"/>
        <v>45995</v>
      </c>
      <c r="B1023">
        <f>'120425'!B30</f>
        <v>389.8</v>
      </c>
      <c r="C1023">
        <f>'120425'!C30</f>
        <v>516</v>
      </c>
      <c r="D1023">
        <f>'120425'!D30</f>
        <v>1090.0999999999999</v>
      </c>
      <c r="E1023">
        <f>'120425'!E30</f>
        <v>1120.5</v>
      </c>
      <c r="F1023" s="16">
        <f t="shared" si="579"/>
        <v>1479.8999999999999</v>
      </c>
      <c r="G1023">
        <f t="shared" si="580"/>
        <v>1636.5</v>
      </c>
      <c r="H1023" s="13">
        <f t="shared" si="581"/>
        <v>-13.995526268061187</v>
      </c>
    </row>
    <row r="1024" spans="1:8" x14ac:dyDescent="0.25">
      <c r="A1024" s="5">
        <f t="shared" si="573"/>
        <v>46002</v>
      </c>
      <c r="B1024">
        <f>'121125'!B30</f>
        <v>365.1</v>
      </c>
      <c r="C1024">
        <f>'121125'!C30</f>
        <v>516.70000000000005</v>
      </c>
      <c r="D1024">
        <f>'121125'!D30</f>
        <v>1156.0999999999999</v>
      </c>
      <c r="E1024">
        <f>'121125'!E30</f>
        <v>1120.5</v>
      </c>
      <c r="F1024" s="16">
        <f t="shared" si="579"/>
        <v>1521.1999999999998</v>
      </c>
      <c r="G1024">
        <f t="shared" si="580"/>
        <v>1637.2</v>
      </c>
      <c r="H1024" s="13">
        <f t="shared" si="581"/>
        <v>-9.5692025664528053</v>
      </c>
    </row>
    <row r="1025" spans="1:9" x14ac:dyDescent="0.25">
      <c r="A1025" s="5">
        <f t="shared" si="573"/>
        <v>46009</v>
      </c>
      <c r="B1025">
        <f>'121825'!B30</f>
        <v>365.9</v>
      </c>
      <c r="C1025">
        <f>'121825'!C30</f>
        <v>600.9</v>
      </c>
      <c r="D1025">
        <f>'121825'!D30</f>
        <v>1156.0999999999999</v>
      </c>
      <c r="E1025">
        <f>'121825'!E30</f>
        <v>1120.5</v>
      </c>
      <c r="F1025" s="16">
        <f t="shared" si="579"/>
        <v>1522</v>
      </c>
      <c r="G1025">
        <f t="shared" si="580"/>
        <v>1721.4</v>
      </c>
      <c r="H1025" s="13">
        <f t="shared" si="581"/>
        <v>-7.0852675299291619</v>
      </c>
    </row>
    <row r="1026" spans="1:9" x14ac:dyDescent="0.25">
      <c r="A1026" s="5">
        <f t="shared" si="573"/>
        <v>46016</v>
      </c>
      <c r="B1026">
        <f>'122525'!B30</f>
        <v>510.9</v>
      </c>
      <c r="C1026">
        <f>'122525'!C30</f>
        <v>550.9</v>
      </c>
      <c r="D1026">
        <f>'122525'!D30</f>
        <v>1156.0999999999999</v>
      </c>
      <c r="E1026">
        <f>'122525'!E30</f>
        <v>1206.4000000000001</v>
      </c>
      <c r="F1026" s="16">
        <f t="shared" ref="F1026:F1031" si="582">+B1026+D1026</f>
        <v>1667</v>
      </c>
      <c r="G1026">
        <f t="shared" ref="G1026:G1031" si="583">+C1026+E1026</f>
        <v>1757.3000000000002</v>
      </c>
      <c r="H1026" s="13">
        <f t="shared" ref="H1026:H1031" si="584">+(F1025/G1025-1)*100</f>
        <v>-11.583594748460557</v>
      </c>
    </row>
    <row r="1027" spans="1:9" x14ac:dyDescent="0.25">
      <c r="A1027" s="5">
        <f t="shared" si="573"/>
        <v>46023</v>
      </c>
      <c r="B1027">
        <f>'010126'!B30</f>
        <v>510.9</v>
      </c>
      <c r="C1027">
        <f>'010126'!C30</f>
        <v>551.9</v>
      </c>
      <c r="D1027">
        <f>'010126'!D30</f>
        <v>1156.0999999999999</v>
      </c>
      <c r="E1027">
        <f>'010126'!E30</f>
        <v>1273.5999999999999</v>
      </c>
      <c r="F1027" s="16">
        <f t="shared" si="582"/>
        <v>1667</v>
      </c>
      <c r="G1027">
        <f t="shared" si="583"/>
        <v>1825.5</v>
      </c>
      <c r="H1027" s="13">
        <f t="shared" si="584"/>
        <v>-5.1385648437944687</v>
      </c>
    </row>
    <row r="1028" spans="1:9" x14ac:dyDescent="0.25">
      <c r="A1028" s="5">
        <v>46030</v>
      </c>
      <c r="B1028">
        <f>'010826'!B30</f>
        <v>510.9</v>
      </c>
      <c r="C1028">
        <f>'010826'!C30</f>
        <v>683.6</v>
      </c>
      <c r="D1028">
        <f>'010826'!D30</f>
        <v>1156.0999999999999</v>
      </c>
      <c r="E1028">
        <f>'010826'!E30</f>
        <v>1273.5999999999999</v>
      </c>
      <c r="F1028" s="16">
        <f t="shared" si="582"/>
        <v>1667</v>
      </c>
      <c r="G1028">
        <f t="shared" si="583"/>
        <v>1957.1999999999998</v>
      </c>
      <c r="H1028" s="13">
        <f t="shared" si="584"/>
        <v>-8.6825527252807451</v>
      </c>
    </row>
    <row r="1029" spans="1:9" x14ac:dyDescent="0.25">
      <c r="A1029" s="5">
        <v>46037</v>
      </c>
      <c r="B1029">
        <f>'011526'!B30</f>
        <v>606.4</v>
      </c>
      <c r="C1029">
        <f>'011526'!C30</f>
        <v>636</v>
      </c>
      <c r="D1029">
        <f>'011526'!D30</f>
        <v>1156.0999999999999</v>
      </c>
      <c r="E1029">
        <f>'011526'!E30</f>
        <v>1328.6</v>
      </c>
      <c r="F1029" s="16">
        <f t="shared" si="582"/>
        <v>1762.5</v>
      </c>
      <c r="G1029">
        <f t="shared" si="583"/>
        <v>1964.6</v>
      </c>
      <c r="H1029" s="13">
        <f t="shared" si="584"/>
        <v>-14.827304312282841</v>
      </c>
    </row>
    <row r="1030" spans="1:9" x14ac:dyDescent="0.25">
      <c r="A1030" s="5">
        <v>46044</v>
      </c>
      <c r="B1030">
        <f>'012226'!B30</f>
        <v>564</v>
      </c>
      <c r="C1030">
        <f>'012226'!C30</f>
        <v>543.29999999999995</v>
      </c>
      <c r="D1030">
        <f>'012226'!D30</f>
        <v>1267.5</v>
      </c>
      <c r="E1030">
        <f>'012226'!E30</f>
        <v>1491.9</v>
      </c>
      <c r="F1030" s="16">
        <f t="shared" si="582"/>
        <v>1831.5</v>
      </c>
      <c r="G1030">
        <f t="shared" si="583"/>
        <v>2035.2</v>
      </c>
      <c r="H1030" s="13">
        <f t="shared" si="584"/>
        <v>-10.287081339712911</v>
      </c>
    </row>
    <row r="1031" spans="1:9" x14ac:dyDescent="0.25">
      <c r="A1031" s="5">
        <v>46051</v>
      </c>
      <c r="B1031">
        <f>'012926'!B30</f>
        <v>515.79999999999995</v>
      </c>
      <c r="C1031">
        <f>'012926'!C30</f>
        <v>506.3</v>
      </c>
      <c r="D1031">
        <f>'012926'!D30</f>
        <v>1322.5</v>
      </c>
      <c r="E1031">
        <f>'012926'!E30</f>
        <v>1531.9</v>
      </c>
      <c r="F1031" s="16">
        <f t="shared" si="582"/>
        <v>1838.3</v>
      </c>
      <c r="G1031">
        <f t="shared" si="583"/>
        <v>2038.2</v>
      </c>
      <c r="H1031" s="13">
        <f t="shared" si="584"/>
        <v>-10.008844339622646</v>
      </c>
    </row>
    <row r="1032" spans="1:9" x14ac:dyDescent="0.25">
      <c r="A1032" s="5">
        <v>46058</v>
      </c>
      <c r="B1032">
        <f>'020526'!B30</f>
        <v>515.79999999999995</v>
      </c>
      <c r="C1032">
        <f>'020526'!C30</f>
        <v>590.70000000000005</v>
      </c>
      <c r="D1032">
        <f>'020526'!D30</f>
        <v>1322.5</v>
      </c>
      <c r="E1032">
        <f>'020526'!E30</f>
        <v>1531.9</v>
      </c>
      <c r="F1032" s="16">
        <f t="shared" ref="F1032" si="585">+B1032+D1032</f>
        <v>1838.3</v>
      </c>
      <c r="G1032">
        <f t="shared" ref="G1032" si="586">+C1032+E1032</f>
        <v>2122.6000000000004</v>
      </c>
      <c r="H1032" s="13">
        <f t="shared" ref="H1032" si="587">+(F1031/G1031-1)*100</f>
        <v>-9.8076734373466863</v>
      </c>
    </row>
    <row r="1033" spans="1:9" x14ac:dyDescent="0.25">
      <c r="A1033" s="5">
        <v>46065</v>
      </c>
      <c r="B1033">
        <f>'021226'!B30</f>
        <v>530.1</v>
      </c>
      <c r="C1033">
        <f>'021226'!C30</f>
        <v>557</v>
      </c>
      <c r="D1033">
        <f>'021226'!D30</f>
        <v>1322.5</v>
      </c>
      <c r="E1033">
        <f>'021226'!E30</f>
        <v>1600.6</v>
      </c>
      <c r="F1033" s="16">
        <f t="shared" ref="F1033:F1038" si="588">+B1033+D1033</f>
        <v>1852.6</v>
      </c>
      <c r="G1033">
        <f t="shared" ref="G1033:G1038" si="589">+C1033+E1033</f>
        <v>2157.6</v>
      </c>
      <c r="H1033" s="13">
        <f t="shared" ref="H1033:H1038" si="590">+(F1032/G1032-1)*100</f>
        <v>-13.393950815038181</v>
      </c>
    </row>
    <row r="1034" spans="1:9" x14ac:dyDescent="0.25">
      <c r="A1034" s="5">
        <v>46072</v>
      </c>
      <c r="B1034">
        <f>'021926'!B30</f>
        <v>462</v>
      </c>
      <c r="C1034">
        <f>'021926'!C30</f>
        <v>492.5</v>
      </c>
      <c r="D1034">
        <f>'021926'!D30</f>
        <v>1391.8</v>
      </c>
      <c r="E1034">
        <f>'021926'!E30</f>
        <v>1663.4</v>
      </c>
      <c r="F1034" s="16">
        <f t="shared" si="588"/>
        <v>1853.8</v>
      </c>
      <c r="G1034">
        <f t="shared" si="589"/>
        <v>2155.9</v>
      </c>
      <c r="H1034" s="13">
        <f t="shared" si="590"/>
        <v>-14.136077122728963</v>
      </c>
    </row>
    <row r="1035" spans="1:9" x14ac:dyDescent="0.25">
      <c r="A1035" s="5">
        <v>46079</v>
      </c>
      <c r="B1035">
        <f>'022626'!B30</f>
        <v>396.7</v>
      </c>
      <c r="C1035">
        <f>'022626'!C30</f>
        <v>492.5</v>
      </c>
      <c r="D1035">
        <f>'022626'!D30</f>
        <v>1448</v>
      </c>
      <c r="E1035">
        <f>'022626'!E30</f>
        <v>1685.3</v>
      </c>
      <c r="F1035" s="16">
        <f t="shared" si="588"/>
        <v>1844.7</v>
      </c>
      <c r="G1035">
        <f t="shared" si="589"/>
        <v>2177.8000000000002</v>
      </c>
      <c r="H1035" s="13">
        <f t="shared" si="590"/>
        <v>-14.012709309337168</v>
      </c>
    </row>
    <row r="1036" spans="1:9" x14ac:dyDescent="0.25">
      <c r="A1036" s="5">
        <v>46086</v>
      </c>
      <c r="B1036">
        <f>'030526'!B30</f>
        <v>373.9</v>
      </c>
      <c r="C1036">
        <f>'030526'!C30</f>
        <v>672.5</v>
      </c>
      <c r="D1036">
        <f>'030526'!D30</f>
        <v>1470.5</v>
      </c>
      <c r="E1036">
        <f>'030526'!E30</f>
        <v>1685.3</v>
      </c>
      <c r="F1036" s="16">
        <f t="shared" si="588"/>
        <v>1844.4</v>
      </c>
      <c r="G1036">
        <f t="shared" si="589"/>
        <v>2357.8000000000002</v>
      </c>
      <c r="H1036" s="13">
        <f t="shared" si="590"/>
        <v>-15.2952520892644</v>
      </c>
    </row>
    <row r="1037" spans="1:9" x14ac:dyDescent="0.25">
      <c r="A1037" s="5">
        <v>46093</v>
      </c>
      <c r="B1037">
        <f>'031226'!B30</f>
        <v>330.8</v>
      </c>
      <c r="C1037">
        <f>'031226'!C30</f>
        <v>565.29999999999995</v>
      </c>
      <c r="D1037">
        <f>'031226'!D30</f>
        <v>1517.9</v>
      </c>
      <c r="E1037">
        <f>'031226'!E30</f>
        <v>1799</v>
      </c>
      <c r="F1037" s="16">
        <f t="shared" si="588"/>
        <v>1848.7</v>
      </c>
      <c r="G1037">
        <f t="shared" si="589"/>
        <v>2364.3000000000002</v>
      </c>
      <c r="H1037" s="13">
        <f t="shared" si="590"/>
        <v>-21.774535584019006</v>
      </c>
    </row>
    <row r="1038" spans="1:9" x14ac:dyDescent="0.25">
      <c r="A1038" s="5">
        <v>46100</v>
      </c>
      <c r="B1038">
        <f>'031926'!B30</f>
        <v>353.5</v>
      </c>
      <c r="C1038">
        <f>'031926'!C30</f>
        <v>515.70000000000005</v>
      </c>
      <c r="D1038">
        <f>'031926'!D30</f>
        <v>1517.9</v>
      </c>
      <c r="E1038">
        <f>'031926'!E30</f>
        <v>1854.5</v>
      </c>
      <c r="F1038" s="16">
        <f t="shared" si="588"/>
        <v>1871.4</v>
      </c>
      <c r="G1038">
        <f t="shared" si="589"/>
        <v>2370.1999999999998</v>
      </c>
      <c r="H1038" s="13">
        <f t="shared" si="590"/>
        <v>-21.807723216173926</v>
      </c>
    </row>
    <row r="1039" spans="1:9" x14ac:dyDescent="0.25">
      <c r="A1039" s="5">
        <v>46107</v>
      </c>
      <c r="B1039" s="16">
        <v>354.036</v>
      </c>
      <c r="C1039" s="16">
        <v>450.30700000000002</v>
      </c>
      <c r="D1039" s="16">
        <v>1517.9079999999999</v>
      </c>
      <c r="E1039" s="16">
        <v>1922.3389999999999</v>
      </c>
      <c r="F1039" s="16">
        <f t="shared" ref="F1039:F1042" si="591">+B1039+D1039</f>
        <v>1871.944</v>
      </c>
      <c r="G1039">
        <f t="shared" ref="G1039:G1042" si="592">+C1039+E1039</f>
        <v>2372.6459999999997</v>
      </c>
      <c r="H1039" s="13">
        <f t="shared" ref="H1039:H1042" si="593">+(F1038/G1038-1)*100</f>
        <v>-21.044637583326285</v>
      </c>
      <c r="I1039" s="16">
        <v>228.63</v>
      </c>
    </row>
    <row r="1040" spans="1:9" x14ac:dyDescent="0.25">
      <c r="A1040" s="5">
        <v>46114</v>
      </c>
      <c r="B1040" s="16">
        <v>304.036</v>
      </c>
      <c r="C1040" s="16">
        <v>450.34699999999998</v>
      </c>
      <c r="D1040" s="16">
        <v>1572.9079999999999</v>
      </c>
      <c r="E1040" s="16">
        <v>1922.3389999999999</v>
      </c>
      <c r="F1040" s="16">
        <f t="shared" si="591"/>
        <v>1876.944</v>
      </c>
      <c r="G1040">
        <f t="shared" si="592"/>
        <v>2372.6859999999997</v>
      </c>
      <c r="H1040" s="13">
        <f t="shared" si="593"/>
        <v>-21.1031059837835</v>
      </c>
      <c r="I1040" s="16">
        <v>228.6</v>
      </c>
    </row>
    <row r="1041" spans="1:9" x14ac:dyDescent="0.25">
      <c r="A1041" s="5">
        <v>46121</v>
      </c>
      <c r="B1041" s="16">
        <v>304.92599999999999</v>
      </c>
      <c r="C1041" s="16">
        <v>472.36500000000001</v>
      </c>
      <c r="D1041" s="16">
        <v>1573.018</v>
      </c>
      <c r="E1041" s="16">
        <v>1922.6510000000001</v>
      </c>
      <c r="F1041" s="16">
        <f t="shared" si="591"/>
        <v>1877.944</v>
      </c>
      <c r="G1041">
        <f t="shared" si="592"/>
        <v>2395.0160000000001</v>
      </c>
      <c r="H1041" s="13">
        <f t="shared" si="593"/>
        <v>-20.89370443455223</v>
      </c>
      <c r="I1041" s="16">
        <v>318.63</v>
      </c>
    </row>
    <row r="1042" spans="1:9" ht="15" x14ac:dyDescent="0.35">
      <c r="A1042" s="329" t="s">
        <v>1567</v>
      </c>
      <c r="B1042" s="16">
        <v>304.45800000000003</v>
      </c>
      <c r="C1042" s="16">
        <v>472.279</v>
      </c>
      <c r="D1042" s="16">
        <v>1573.4860000000001</v>
      </c>
      <c r="E1042" s="16">
        <v>1922.7370000000001</v>
      </c>
      <c r="F1042" s="16">
        <f t="shared" si="591"/>
        <v>1877.9440000000002</v>
      </c>
      <c r="G1042">
        <f t="shared" si="592"/>
        <v>2395.0160000000001</v>
      </c>
      <c r="H1042" s="13">
        <f t="shared" si="593"/>
        <v>-21.589500863459786</v>
      </c>
      <c r="I1042" s="16">
        <v>324.63</v>
      </c>
    </row>
    <row r="1043" spans="1:9" ht="15" x14ac:dyDescent="0.35">
      <c r="A1043" s="333" t="s">
        <v>1574</v>
      </c>
      <c r="B1043" s="16">
        <v>255.66200000000001</v>
      </c>
      <c r="C1043" s="16">
        <v>303.07900000000001</v>
      </c>
      <c r="D1043" s="16">
        <v>1628.4870000000001</v>
      </c>
      <c r="E1043" s="16">
        <v>2088.2049999999999</v>
      </c>
      <c r="F1043" s="16">
        <f t="shared" ref="F1043" si="594">+B1043+D1043</f>
        <v>1884.1490000000001</v>
      </c>
      <c r="G1043">
        <f t="shared" ref="G1043:G1044" si="595">+C1043+E1043</f>
        <v>2391.2840000000001</v>
      </c>
      <c r="H1043" s="13">
        <f t="shared" ref="H1043:H1045" si="596">+(F1042/G1042-1)*100</f>
        <v>-21.589500863459776</v>
      </c>
      <c r="I1043" s="16">
        <v>324.63</v>
      </c>
    </row>
    <row r="1044" spans="1:9" ht="15" x14ac:dyDescent="0.25">
      <c r="A1044" s="296" t="s">
        <v>1575</v>
      </c>
      <c r="B1044" s="16">
        <v>224.83600000000001</v>
      </c>
      <c r="C1044" s="16">
        <v>283.80200000000002</v>
      </c>
      <c r="D1044" s="16">
        <v>1662.4770000000001</v>
      </c>
      <c r="E1044" s="16">
        <v>2108.0079999999998</v>
      </c>
      <c r="F1044" s="16">
        <f t="shared" ref="F1044" si="597">+B1044+D1044</f>
        <v>1887.3130000000001</v>
      </c>
      <c r="G1044">
        <f t="shared" si="595"/>
        <v>2391.81</v>
      </c>
      <c r="H1044" s="13">
        <f t="shared" si="596"/>
        <v>-21.207644094135205</v>
      </c>
      <c r="I1044" s="16">
        <v>324.60000000000002</v>
      </c>
    </row>
    <row r="1045" spans="1:9" ht="15" x14ac:dyDescent="0.25">
      <c r="A1045" s="338" t="s">
        <v>1578</v>
      </c>
      <c r="B1045" s="16">
        <v>96.820999999999998</v>
      </c>
      <c r="C1045" s="16">
        <v>246.70500000000001</v>
      </c>
      <c r="D1045" s="16">
        <v>1773.71</v>
      </c>
      <c r="E1045" s="16">
        <v>2172.2939999999999</v>
      </c>
      <c r="F1045" s="16">
        <f t="shared" ref="F1045" si="598">+B1045+D1045</f>
        <v>1870.5309999999999</v>
      </c>
      <c r="G1045">
        <f t="shared" ref="G1045" si="599">+C1045+E1045</f>
        <v>2418.9989999999998</v>
      </c>
      <c r="H1045" s="13">
        <f t="shared" si="596"/>
        <v>-21.092687128158172</v>
      </c>
      <c r="I1045" s="16">
        <v>324.7</v>
      </c>
    </row>
    <row r="1046" spans="1:9" ht="15" x14ac:dyDescent="0.25">
      <c r="A1046" s="296" t="s">
        <v>1579</v>
      </c>
      <c r="B1046" s="16">
        <v>98.820999999999998</v>
      </c>
      <c r="C1046" s="16">
        <v>246.68600000000001</v>
      </c>
      <c r="D1046" s="16">
        <v>1773.71</v>
      </c>
      <c r="E1046" s="16">
        <v>2172.38</v>
      </c>
      <c r="F1046" s="16">
        <f t="shared" ref="F1046" si="600">+B1046+D1046</f>
        <v>1872.5309999999999</v>
      </c>
      <c r="G1046">
        <f t="shared" ref="G1046" si="601">+C1046+E1046</f>
        <v>2419.0660000000003</v>
      </c>
      <c r="H1046" s="13">
        <f t="shared" ref="H1046" si="602">+(F1045/G1045-1)*100</f>
        <v>-22.673345462317261</v>
      </c>
      <c r="I1046" s="16">
        <v>324.73</v>
      </c>
    </row>
    <row r="1047" spans="1:9" ht="15" x14ac:dyDescent="0.25">
      <c r="A1047" s="342" t="s">
        <v>1580</v>
      </c>
      <c r="B1047" s="16">
        <v>121.902</v>
      </c>
      <c r="C1047" s="16">
        <v>51.191000000000003</v>
      </c>
      <c r="D1047" s="16">
        <v>1797.088</v>
      </c>
      <c r="E1047" s="16">
        <v>2306.3809999999999</v>
      </c>
      <c r="F1047" s="16">
        <f>+B1047+D1047</f>
        <v>1918.99</v>
      </c>
      <c r="G1047">
        <f t="shared" ref="G1047" si="603">+C1047+E1047</f>
        <v>2357.5719999999997</v>
      </c>
      <c r="H1047" s="13">
        <f t="shared" ref="H1047" si="604">+(F1046/G1046-1)*100</f>
        <v>-22.592810613683145</v>
      </c>
      <c r="I1047" s="16">
        <v>324.73</v>
      </c>
    </row>
    <row r="1048" spans="1:9" ht="15" x14ac:dyDescent="0.25">
      <c r="A1048" s="296" t="s">
        <v>1581</v>
      </c>
      <c r="B1048" s="16">
        <v>26.393999999999998</v>
      </c>
      <c r="C1048" s="16">
        <v>50</v>
      </c>
      <c r="D1048" s="16">
        <v>1863.088</v>
      </c>
      <c r="E1048" s="16">
        <v>2372.857</v>
      </c>
      <c r="F1048" s="16">
        <f t="shared" ref="F1048" si="605">+B1048+D1048</f>
        <v>1889.482</v>
      </c>
      <c r="G1048">
        <f t="shared" ref="G1048" si="606">+C1048+E1048</f>
        <v>2422.857</v>
      </c>
      <c r="H1048" s="13">
        <f t="shared" ref="H1048" si="607">+(F1047/G1047-1)*100</f>
        <v>-18.6031221952076</v>
      </c>
      <c r="I1048" s="16">
        <v>526.79999999999995</v>
      </c>
    </row>
    <row r="1049" spans="1:9" ht="15" x14ac:dyDescent="0.25">
      <c r="A1049" s="301" t="s">
        <v>1617</v>
      </c>
      <c r="B1049" s="16">
        <v>26.393999999999998</v>
      </c>
      <c r="C1049" s="16">
        <v>0</v>
      </c>
      <c r="D1049" s="16">
        <v>1882.7929999999999</v>
      </c>
      <c r="E1049" s="16">
        <v>2427.8580000000002</v>
      </c>
      <c r="F1049" s="16">
        <f t="shared" ref="F1049:F1050" si="608">+B1049+D1049</f>
        <v>1909.1869999999999</v>
      </c>
      <c r="G1049">
        <f t="shared" ref="G1049:G1050" si="609">+C1049+E1049</f>
        <v>2427.8580000000002</v>
      </c>
      <c r="H1049" s="13">
        <f t="shared" ref="H1049:H1052" si="610">+(F1048/G1048-1)*100</f>
        <v>-22.014299647069556</v>
      </c>
    </row>
    <row r="1050" spans="1:9" ht="15" x14ac:dyDescent="0.35">
      <c r="A1050" s="334">
        <v>46177</v>
      </c>
      <c r="B1050" s="16">
        <v>586.22400000000005</v>
      </c>
      <c r="C1050" s="16">
        <v>307.84500000000003</v>
      </c>
      <c r="D1050">
        <v>0</v>
      </c>
      <c r="E1050">
        <v>0</v>
      </c>
      <c r="F1050" s="16">
        <f t="shared" si="608"/>
        <v>586.22400000000005</v>
      </c>
      <c r="G1050">
        <f t="shared" si="609"/>
        <v>307.84500000000003</v>
      </c>
      <c r="H1050" s="13">
        <f t="shared" si="610"/>
        <v>-21.363316964995494</v>
      </c>
    </row>
    <row r="1051" spans="1:9" ht="15" x14ac:dyDescent="0.25">
      <c r="A1051" s="301" t="s">
        <v>1623</v>
      </c>
      <c r="B1051" s="16">
        <v>523.22400000000005</v>
      </c>
      <c r="C1051" s="16">
        <v>285.33199999999999</v>
      </c>
      <c r="D1051" s="16">
        <v>68.566999999999993</v>
      </c>
      <c r="E1051" s="16">
        <v>23.890999999999998</v>
      </c>
      <c r="F1051" s="16">
        <f t="shared" ref="F1051" si="611">+B1051+D1051</f>
        <v>591.79100000000005</v>
      </c>
      <c r="G1051">
        <f t="shared" ref="G1051" si="612">+C1051+E1051</f>
        <v>309.22300000000001</v>
      </c>
      <c r="H1051" s="13">
        <f t="shared" si="610"/>
        <v>90.428299956146759</v>
      </c>
    </row>
    <row r="1052" spans="1:9" ht="15" x14ac:dyDescent="0.25">
      <c r="A1052" s="296" t="s">
        <v>1624</v>
      </c>
      <c r="B1052" s="16">
        <v>468.61799999999999</v>
      </c>
      <c r="C1052" s="16">
        <v>307.83199999999999</v>
      </c>
      <c r="D1052" s="16">
        <v>146.86000000000001</v>
      </c>
      <c r="E1052" s="16">
        <v>23.890999999999998</v>
      </c>
      <c r="F1052" s="16">
        <f t="shared" ref="F1052" si="613">+B1052+D1052</f>
        <v>615.47800000000007</v>
      </c>
      <c r="G1052">
        <f t="shared" ref="G1052" si="614">+C1052+E1052</f>
        <v>331.72300000000001</v>
      </c>
      <c r="H1052" s="13">
        <f t="shared" si="610"/>
        <v>91.380007308641353</v>
      </c>
    </row>
    <row r="1053" spans="1:9" ht="15" x14ac:dyDescent="0.25">
      <c r="A1053" s="296" t="s">
        <v>1627</v>
      </c>
      <c r="B1053" s="16">
        <v>387.61900000000003</v>
      </c>
      <c r="C1053" s="16">
        <v>339.83199999999999</v>
      </c>
      <c r="D1053" s="16">
        <v>235.256</v>
      </c>
      <c r="E1053" s="16">
        <v>23.890999999999998</v>
      </c>
      <c r="F1053" s="16">
        <f t="shared" ref="F1053" si="615">+B1053+D1053</f>
        <v>622.875</v>
      </c>
      <c r="G1053">
        <f t="shared" ref="G1053" si="616">+C1053+E1053</f>
        <v>363.72300000000001</v>
      </c>
      <c r="H1053" s="13">
        <f t="shared" ref="H1053" si="617">+(F1052/G1052-1)*100</f>
        <v>85.539742495998183</v>
      </c>
    </row>
    <row r="1054" spans="1:9" ht="15" x14ac:dyDescent="0.25">
      <c r="A1054" s="352" t="s">
        <v>1628</v>
      </c>
      <c r="B1054" s="16">
        <v>488.59899999999999</v>
      </c>
      <c r="C1054" s="16">
        <v>374.83199999999999</v>
      </c>
      <c r="D1054" s="16">
        <v>235.256</v>
      </c>
      <c r="E1054" s="16">
        <v>78.891000000000005</v>
      </c>
      <c r="F1054" s="16">
        <f t="shared" ref="F1054:F1056" si="618">+B1054+D1054</f>
        <v>723.85500000000002</v>
      </c>
      <c r="G1054">
        <f t="shared" ref="G1054:G1056" si="619">+C1054+E1054</f>
        <v>453.72300000000001</v>
      </c>
      <c r="H1054" s="13">
        <f t="shared" ref="H1054:H1056" si="620">+(F1053/G1053-1)*100</f>
        <v>71.24982472925825</v>
      </c>
    </row>
    <row r="1055" spans="1:9" ht="15" x14ac:dyDescent="0.25">
      <c r="A1055" s="296" t="s">
        <v>1632</v>
      </c>
      <c r="B1055" s="16" cm="1">
        <f t="array" ref="B1055">INDEX(Sheet1!$N:$N, MATCH(1, (Sheet1!$B:$B=Korea!$A$1) * (Sheet1!$C:$C=Korea!$A1055), 0))</f>
        <v>489.303</v>
      </c>
      <c r="C1055" s="16" cm="1">
        <f t="array" ref="C1055">INDEX(Sheet1!$U:$U, MATCH(1, (Sheet1!$B:$B=Korea!$A$1) * (Sheet1!$C:$C=Korea!$A1055), 0))</f>
        <v>350.55200000000002</v>
      </c>
      <c r="D1055" s="16" cm="1">
        <f t="array" ref="D1055">INDEX(Sheet1!$Q:$Q, MATCH(1, (Sheet1!$B:$B=Korea!$A$1) * (Sheet1!$C:$C=Korea!$A1055), 0))</f>
        <v>235.256</v>
      </c>
      <c r="E1055" s="16" cm="1">
        <f t="array" ref="E1055">INDEX(Sheet1!$T:$T, MATCH(1, (Sheet1!$B:$B=Korea!$A$1) * (Sheet1!$C:$C=Korea!$A1055), 0))</f>
        <v>129.922</v>
      </c>
      <c r="F1055" s="16">
        <f t="shared" si="618"/>
        <v>724.55899999999997</v>
      </c>
      <c r="G1055">
        <f t="shared" si="619"/>
        <v>480.47400000000005</v>
      </c>
      <c r="H1055" s="13">
        <f t="shared" si="620"/>
        <v>59.536765824082096</v>
      </c>
    </row>
    <row r="1056" spans="1:9" x14ac:dyDescent="0.25">
      <c r="A1056" s="332"/>
      <c r="E1056" s="328"/>
      <c r="F1056" s="16">
        <f t="shared" si="618"/>
        <v>0</v>
      </c>
      <c r="G1056">
        <f t="shared" si="619"/>
        <v>0</v>
      </c>
      <c r="H1056" s="13">
        <f t="shared" si="620"/>
        <v>50.80087580181236</v>
      </c>
    </row>
    <row r="1057" spans="1:1" x14ac:dyDescent="0.25">
      <c r="A1057" s="332"/>
    </row>
    <row r="1058" spans="1:1" x14ac:dyDescent="0.25">
      <c r="A1058" s="332"/>
    </row>
    <row r="1059" spans="1:1" x14ac:dyDescent="0.25">
      <c r="A1059" s="332"/>
    </row>
    <row r="65525" spans="1:8" x14ac:dyDescent="0.25">
      <c r="A65525" s="5"/>
      <c r="H65525" s="20"/>
    </row>
  </sheetData>
  <mergeCells count="2">
    <mergeCell ref="D1:E1"/>
    <mergeCell ref="F1:G1"/>
  </mergeCells>
  <phoneticPr fontId="7" type="noConversion"/>
  <pageMargins left="0.75" right="0.75" top="1" bottom="1" header="0.5" footer="0.5"/>
  <headerFooter alignWithMargins="0"/>
  <ignoredErrors>
    <ignoredError sqref="H625:H640 H641:H647 H657:H693" evalError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FDDC4D-E1E1-44A0-86ED-23ACD081A8F4}">
  <dimension ref="A1:G85"/>
  <sheetViews>
    <sheetView topLeftCell="A64" workbookViewId="0">
      <selection activeCell="M39" sqref="M39"/>
    </sheetView>
  </sheetViews>
  <sheetFormatPr defaultRowHeight="13.2" x14ac:dyDescent="0.25"/>
  <cols>
    <col min="1" max="1" width="31" customWidth="1"/>
    <col min="2" max="2" width="13.6640625" customWidth="1"/>
    <col min="3" max="3" width="10.33203125" customWidth="1"/>
    <col min="4" max="4" width="11.44140625" customWidth="1"/>
    <col min="5" max="5" width="15.109375" customWidth="1"/>
    <col min="6" max="6" width="13.33203125" customWidth="1"/>
    <col min="7" max="7" width="10.886718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1107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160</v>
      </c>
      <c r="F9" t="s">
        <v>180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67</v>
      </c>
      <c r="F10" t="s">
        <v>185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46.5</v>
      </c>
      <c r="C12">
        <v>145.6</v>
      </c>
      <c r="D12">
        <v>84.1</v>
      </c>
      <c r="E12">
        <v>183.8</v>
      </c>
      <c r="F12">
        <v>0</v>
      </c>
      <c r="G12">
        <v>0</v>
      </c>
    </row>
    <row r="13" spans="1:7" ht="15" x14ac:dyDescent="0.25">
      <c r="A13" s="173" t="s">
        <v>165</v>
      </c>
      <c r="B13">
        <v>5</v>
      </c>
      <c r="C13">
        <v>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29.5</v>
      </c>
      <c r="C14">
        <v>119.2</v>
      </c>
      <c r="D14">
        <v>74.400000000000006</v>
      </c>
      <c r="E14">
        <v>164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11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173" t="s">
        <v>73</v>
      </c>
      <c r="B16">
        <v>12</v>
      </c>
      <c r="C16">
        <v>15.4</v>
      </c>
      <c r="D16">
        <v>0</v>
      </c>
      <c r="E16">
        <v>19.8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9.6999999999999993</v>
      </c>
      <c r="E17">
        <v>0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424</v>
      </c>
      <c r="C19">
        <v>332.8</v>
      </c>
      <c r="D19">
        <v>464</v>
      </c>
      <c r="E19">
        <v>511.6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228.8</v>
      </c>
      <c r="C21">
        <v>243.1</v>
      </c>
      <c r="D21">
        <v>261.7</v>
      </c>
      <c r="E21">
        <v>209.8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0</v>
      </c>
      <c r="C23">
        <v>0.6</v>
      </c>
      <c r="D23">
        <v>0</v>
      </c>
      <c r="E23">
        <v>138.6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1891.1</v>
      </c>
      <c r="C25">
        <v>1616.4</v>
      </c>
      <c r="D25">
        <v>1742.7</v>
      </c>
      <c r="E25">
        <v>1888.8</v>
      </c>
      <c r="F25">
        <v>0</v>
      </c>
      <c r="G25">
        <v>0</v>
      </c>
    </row>
    <row r="26" spans="1:7" ht="15" x14ac:dyDescent="0.25">
      <c r="A26" s="173" t="s">
        <v>167</v>
      </c>
      <c r="B26">
        <v>166.5</v>
      </c>
      <c r="C26">
        <v>0</v>
      </c>
      <c r="D26">
        <v>0</v>
      </c>
      <c r="E26">
        <v>0</v>
      </c>
      <c r="F26">
        <v>0</v>
      </c>
      <c r="G26">
        <v>0</v>
      </c>
    </row>
    <row r="27" spans="1:7" ht="15" x14ac:dyDescent="0.25">
      <c r="A27" s="173" t="s">
        <v>79</v>
      </c>
      <c r="B27">
        <v>0.2</v>
      </c>
      <c r="C27">
        <v>0</v>
      </c>
      <c r="D27">
        <v>0.3</v>
      </c>
      <c r="E27">
        <v>0</v>
      </c>
      <c r="F27">
        <v>0</v>
      </c>
      <c r="G27">
        <v>0</v>
      </c>
    </row>
    <row r="28" spans="1:7" ht="15" x14ac:dyDescent="0.25">
      <c r="A28" s="173" t="s">
        <v>80</v>
      </c>
      <c r="B28">
        <v>230.2</v>
      </c>
      <c r="C28">
        <v>146.80000000000001</v>
      </c>
      <c r="D28">
        <v>300.60000000000002</v>
      </c>
      <c r="E28">
        <v>289.3</v>
      </c>
      <c r="F28">
        <v>0</v>
      </c>
      <c r="G28">
        <v>0</v>
      </c>
    </row>
    <row r="29" spans="1:7" ht="15" x14ac:dyDescent="0.25">
      <c r="A29" s="173" t="s">
        <v>81</v>
      </c>
      <c r="B29">
        <v>515.9</v>
      </c>
      <c r="C29">
        <v>449.7</v>
      </c>
      <c r="D29">
        <v>349.5</v>
      </c>
      <c r="E29">
        <v>529.20000000000005</v>
      </c>
      <c r="F29">
        <v>0</v>
      </c>
      <c r="G29">
        <v>0</v>
      </c>
    </row>
    <row r="30" spans="1:7" ht="15" x14ac:dyDescent="0.25">
      <c r="A30" s="173" t="s">
        <v>82</v>
      </c>
      <c r="B30">
        <v>76.5</v>
      </c>
      <c r="C30">
        <v>1</v>
      </c>
      <c r="D30">
        <v>4.9000000000000004</v>
      </c>
      <c r="E30">
        <v>45</v>
      </c>
      <c r="F30">
        <v>0</v>
      </c>
      <c r="G30">
        <v>0</v>
      </c>
    </row>
    <row r="31" spans="1:7" ht="15" x14ac:dyDescent="0.25">
      <c r="A31" s="173" t="s">
        <v>83</v>
      </c>
      <c r="B31">
        <v>507.3</v>
      </c>
      <c r="C31">
        <v>748</v>
      </c>
      <c r="D31">
        <v>713.2</v>
      </c>
      <c r="E31">
        <v>577.1</v>
      </c>
      <c r="F31">
        <v>0</v>
      </c>
      <c r="G31">
        <v>0</v>
      </c>
    </row>
    <row r="32" spans="1:7" ht="15" x14ac:dyDescent="0.25">
      <c r="A32" s="173" t="s">
        <v>84</v>
      </c>
      <c r="B32">
        <v>93.5</v>
      </c>
      <c r="C32">
        <v>0</v>
      </c>
      <c r="D32">
        <v>0</v>
      </c>
      <c r="E32">
        <v>31.1</v>
      </c>
      <c r="F32">
        <v>0</v>
      </c>
      <c r="G32">
        <v>0</v>
      </c>
    </row>
    <row r="33" spans="1:7" ht="15" x14ac:dyDescent="0.25">
      <c r="A33" s="173" t="s">
        <v>85</v>
      </c>
      <c r="B33">
        <v>20.5</v>
      </c>
      <c r="C33">
        <v>0</v>
      </c>
      <c r="D33">
        <v>0</v>
      </c>
      <c r="E33">
        <v>25.3</v>
      </c>
      <c r="F33">
        <v>0</v>
      </c>
      <c r="G33">
        <v>0</v>
      </c>
    </row>
    <row r="34" spans="1:7" ht="15" x14ac:dyDescent="0.25">
      <c r="A34" s="173" t="s">
        <v>86</v>
      </c>
      <c r="B34">
        <v>181.8</v>
      </c>
      <c r="C34">
        <v>125.3</v>
      </c>
      <c r="D34">
        <v>116</v>
      </c>
      <c r="E34">
        <v>172.6</v>
      </c>
      <c r="F34">
        <v>0</v>
      </c>
      <c r="G34">
        <v>0</v>
      </c>
    </row>
    <row r="35" spans="1:7" ht="15" x14ac:dyDescent="0.25">
      <c r="A35" s="173" t="s">
        <v>87</v>
      </c>
      <c r="B35">
        <v>0.5</v>
      </c>
      <c r="C35">
        <v>0.1</v>
      </c>
      <c r="D35">
        <v>27.5</v>
      </c>
      <c r="E35">
        <v>2.9</v>
      </c>
      <c r="F35">
        <v>0</v>
      </c>
      <c r="G35">
        <v>0</v>
      </c>
    </row>
    <row r="36" spans="1:7" ht="15" x14ac:dyDescent="0.25">
      <c r="A36" s="173" t="s">
        <v>88</v>
      </c>
      <c r="B36">
        <v>98.2</v>
      </c>
      <c r="C36">
        <v>95.5</v>
      </c>
      <c r="D36">
        <v>230.8</v>
      </c>
      <c r="E36">
        <v>163.1</v>
      </c>
      <c r="F36">
        <v>0</v>
      </c>
      <c r="G36">
        <v>0</v>
      </c>
    </row>
    <row r="37" spans="1:7" ht="15" x14ac:dyDescent="0.25">
      <c r="A37" s="173" t="s">
        <v>89</v>
      </c>
      <c r="B37">
        <v>0</v>
      </c>
      <c r="C37">
        <v>50</v>
      </c>
      <c r="D37">
        <v>0</v>
      </c>
      <c r="E37">
        <v>53.2</v>
      </c>
      <c r="F37">
        <v>0</v>
      </c>
      <c r="G37">
        <v>0</v>
      </c>
    </row>
    <row r="38" spans="1:7" ht="15" x14ac:dyDescent="0.25">
      <c r="A38" s="173" t="s">
        <v>69</v>
      </c>
    </row>
    <row r="39" spans="1:7" ht="15" x14ac:dyDescent="0.25">
      <c r="A39" s="173" t="s">
        <v>90</v>
      </c>
      <c r="B39">
        <v>264</v>
      </c>
      <c r="C39">
        <v>61</v>
      </c>
      <c r="D39">
        <v>1029.8</v>
      </c>
      <c r="E39">
        <v>188.7</v>
      </c>
      <c r="F39">
        <v>0</v>
      </c>
      <c r="G39">
        <v>0</v>
      </c>
    </row>
    <row r="40" spans="1:7" ht="15" x14ac:dyDescent="0.25">
      <c r="A40" s="173" t="s">
        <v>529</v>
      </c>
      <c r="B40">
        <v>0</v>
      </c>
      <c r="C40">
        <v>0</v>
      </c>
      <c r="D40">
        <v>33</v>
      </c>
      <c r="E40">
        <v>0</v>
      </c>
      <c r="F40">
        <v>0</v>
      </c>
      <c r="G40">
        <v>0</v>
      </c>
    </row>
    <row r="41" spans="1:7" ht="15" x14ac:dyDescent="0.25">
      <c r="A41" s="173" t="s">
        <v>282</v>
      </c>
      <c r="B41">
        <v>0</v>
      </c>
      <c r="C41">
        <v>0</v>
      </c>
      <c r="D41">
        <v>23.7</v>
      </c>
      <c r="E41">
        <v>0</v>
      </c>
      <c r="F41">
        <v>0</v>
      </c>
      <c r="G41">
        <v>0</v>
      </c>
    </row>
    <row r="42" spans="1:7" ht="15" x14ac:dyDescent="0.25">
      <c r="A42" s="173" t="s">
        <v>92</v>
      </c>
      <c r="B42">
        <v>35</v>
      </c>
      <c r="C42">
        <v>0</v>
      </c>
      <c r="D42">
        <v>0</v>
      </c>
      <c r="E42">
        <v>38.4</v>
      </c>
      <c r="F42">
        <v>0</v>
      </c>
      <c r="G42">
        <v>0</v>
      </c>
    </row>
    <row r="43" spans="1:7" ht="15" x14ac:dyDescent="0.25">
      <c r="A43" s="173" t="s">
        <v>465</v>
      </c>
      <c r="B43">
        <v>0</v>
      </c>
      <c r="C43">
        <v>0</v>
      </c>
      <c r="D43">
        <v>31.2</v>
      </c>
      <c r="E43">
        <v>0</v>
      </c>
      <c r="F43">
        <v>0</v>
      </c>
      <c r="G43">
        <v>0</v>
      </c>
    </row>
    <row r="44" spans="1:7" ht="15" x14ac:dyDescent="0.25">
      <c r="A44" s="173" t="s">
        <v>1078</v>
      </c>
      <c r="B44">
        <v>0</v>
      </c>
      <c r="C44">
        <v>0</v>
      </c>
      <c r="D44">
        <v>29.9</v>
      </c>
      <c r="E44">
        <v>0</v>
      </c>
      <c r="F44">
        <v>0</v>
      </c>
      <c r="G44">
        <v>0</v>
      </c>
    </row>
    <row r="45" spans="1:7" ht="15" x14ac:dyDescent="0.25">
      <c r="A45" s="173" t="s">
        <v>1097</v>
      </c>
      <c r="B45">
        <v>0</v>
      </c>
      <c r="C45">
        <v>0</v>
      </c>
      <c r="D45">
        <v>37</v>
      </c>
      <c r="E45">
        <v>0</v>
      </c>
      <c r="F45">
        <v>0</v>
      </c>
      <c r="G45">
        <v>0</v>
      </c>
    </row>
    <row r="46" spans="1:7" ht="15" x14ac:dyDescent="0.25">
      <c r="A46" s="173" t="s">
        <v>93</v>
      </c>
      <c r="B46">
        <v>0</v>
      </c>
      <c r="C46">
        <v>0</v>
      </c>
      <c r="D46">
        <v>61.7</v>
      </c>
      <c r="E46">
        <v>0</v>
      </c>
      <c r="F46">
        <v>0</v>
      </c>
      <c r="G46">
        <v>0</v>
      </c>
    </row>
    <row r="47" spans="1:7" ht="15" x14ac:dyDescent="0.25">
      <c r="A47" s="173" t="s">
        <v>95</v>
      </c>
      <c r="B47">
        <v>0</v>
      </c>
      <c r="C47">
        <v>0</v>
      </c>
      <c r="D47">
        <v>3</v>
      </c>
      <c r="E47">
        <v>4.4000000000000004</v>
      </c>
      <c r="F47">
        <v>0</v>
      </c>
      <c r="G47">
        <v>0</v>
      </c>
    </row>
    <row r="48" spans="1:7" ht="15" x14ac:dyDescent="0.25">
      <c r="A48" s="173" t="s">
        <v>96</v>
      </c>
      <c r="B48">
        <v>229</v>
      </c>
      <c r="C48">
        <v>61</v>
      </c>
      <c r="D48">
        <v>604.6</v>
      </c>
      <c r="E48">
        <v>137.30000000000001</v>
      </c>
      <c r="F48">
        <v>0</v>
      </c>
      <c r="G48">
        <v>0</v>
      </c>
    </row>
    <row r="49" spans="1:7" ht="15" x14ac:dyDescent="0.25">
      <c r="A49" s="173" t="s">
        <v>97</v>
      </c>
      <c r="B49">
        <v>0</v>
      </c>
      <c r="C49">
        <v>0</v>
      </c>
      <c r="D49">
        <v>195</v>
      </c>
      <c r="E49">
        <v>8.6999999999999993</v>
      </c>
      <c r="F49">
        <v>0</v>
      </c>
      <c r="G49">
        <v>0</v>
      </c>
    </row>
    <row r="50" spans="1:7" ht="15" x14ac:dyDescent="0.25">
      <c r="A50" s="173" t="s">
        <v>536</v>
      </c>
      <c r="B50">
        <v>0</v>
      </c>
      <c r="C50">
        <v>0</v>
      </c>
      <c r="D50">
        <v>10.8</v>
      </c>
      <c r="E50">
        <v>0</v>
      </c>
      <c r="F50">
        <v>0</v>
      </c>
      <c r="G50">
        <v>0</v>
      </c>
    </row>
    <row r="51" spans="1:7" ht="15" x14ac:dyDescent="0.25">
      <c r="A51" s="173" t="s">
        <v>69</v>
      </c>
    </row>
    <row r="52" spans="1:7" ht="15" x14ac:dyDescent="0.25">
      <c r="A52" s="173" t="s">
        <v>98</v>
      </c>
      <c r="B52">
        <v>2098.3000000000002</v>
      </c>
      <c r="C52">
        <v>1813.5</v>
      </c>
      <c r="D52">
        <v>2909.9</v>
      </c>
      <c r="E52">
        <v>2364.9</v>
      </c>
      <c r="F52">
        <v>14.9</v>
      </c>
      <c r="G52">
        <v>0</v>
      </c>
    </row>
    <row r="53" spans="1:7" ht="15" x14ac:dyDescent="0.25">
      <c r="A53" s="173" t="s">
        <v>99</v>
      </c>
      <c r="B53">
        <v>2.1</v>
      </c>
      <c r="C53">
        <v>6.1</v>
      </c>
      <c r="D53">
        <v>2.6</v>
      </c>
      <c r="E53">
        <v>3.9</v>
      </c>
      <c r="F53">
        <v>0</v>
      </c>
      <c r="G53">
        <v>0</v>
      </c>
    </row>
    <row r="54" spans="1:7" ht="15" x14ac:dyDescent="0.25">
      <c r="A54" s="173" t="s">
        <v>100</v>
      </c>
      <c r="B54">
        <v>0</v>
      </c>
      <c r="C54">
        <v>1.5</v>
      </c>
      <c r="D54">
        <v>6.5</v>
      </c>
      <c r="E54">
        <v>0</v>
      </c>
      <c r="F54">
        <v>0</v>
      </c>
      <c r="G54">
        <v>0</v>
      </c>
    </row>
    <row r="55" spans="1:7" ht="15" x14ac:dyDescent="0.25">
      <c r="A55" s="173" t="s">
        <v>101</v>
      </c>
      <c r="B55">
        <v>0</v>
      </c>
      <c r="C55">
        <v>60</v>
      </c>
      <c r="D55">
        <v>80.3</v>
      </c>
      <c r="E55">
        <v>296.10000000000002</v>
      </c>
      <c r="F55">
        <v>0</v>
      </c>
      <c r="G55">
        <v>0</v>
      </c>
    </row>
    <row r="56" spans="1:7" ht="15" x14ac:dyDescent="0.25">
      <c r="A56" s="173" t="s">
        <v>102</v>
      </c>
      <c r="B56">
        <v>22.5</v>
      </c>
      <c r="C56">
        <v>26.4</v>
      </c>
      <c r="D56">
        <v>28.7</v>
      </c>
      <c r="E56">
        <v>17.5</v>
      </c>
      <c r="F56">
        <v>0</v>
      </c>
      <c r="G56">
        <v>0</v>
      </c>
    </row>
    <row r="57" spans="1:7" ht="15" x14ac:dyDescent="0.25">
      <c r="A57" s="173" t="s">
        <v>103</v>
      </c>
      <c r="B57">
        <v>9.4</v>
      </c>
      <c r="C57">
        <v>4.9000000000000004</v>
      </c>
      <c r="D57">
        <v>9.1</v>
      </c>
      <c r="E57">
        <v>5.5</v>
      </c>
      <c r="F57">
        <v>0</v>
      </c>
      <c r="G57">
        <v>0</v>
      </c>
    </row>
    <row r="58" spans="1:7" ht="15" x14ac:dyDescent="0.25">
      <c r="A58" s="173" t="s">
        <v>104</v>
      </c>
      <c r="B58">
        <v>0</v>
      </c>
      <c r="C58">
        <v>0</v>
      </c>
      <c r="D58">
        <v>128.69999999999999</v>
      </c>
      <c r="E58">
        <v>164.4</v>
      </c>
      <c r="F58">
        <v>0</v>
      </c>
      <c r="G58">
        <v>0</v>
      </c>
    </row>
    <row r="59" spans="1:7" ht="15" x14ac:dyDescent="0.25">
      <c r="A59" s="173" t="s">
        <v>105</v>
      </c>
      <c r="B59">
        <v>95</v>
      </c>
      <c r="C59">
        <v>97</v>
      </c>
      <c r="D59">
        <v>261.89999999999998</v>
      </c>
      <c r="E59">
        <v>135.5</v>
      </c>
      <c r="F59">
        <v>0</v>
      </c>
      <c r="G59">
        <v>0</v>
      </c>
    </row>
    <row r="60" spans="1:7" ht="15" x14ac:dyDescent="0.25">
      <c r="A60" s="173" t="s">
        <v>106</v>
      </c>
      <c r="B60">
        <v>51.1</v>
      </c>
      <c r="C60">
        <v>55.3</v>
      </c>
      <c r="D60">
        <v>147.9</v>
      </c>
      <c r="E60">
        <v>104</v>
      </c>
      <c r="F60">
        <v>0</v>
      </c>
      <c r="G60">
        <v>0</v>
      </c>
    </row>
    <row r="61" spans="1:7" ht="15" x14ac:dyDescent="0.25">
      <c r="A61" s="173" t="s">
        <v>107</v>
      </c>
      <c r="B61">
        <v>154.5</v>
      </c>
      <c r="C61">
        <v>99.6</v>
      </c>
      <c r="D61">
        <v>217.3</v>
      </c>
      <c r="E61">
        <v>195</v>
      </c>
      <c r="F61">
        <v>0</v>
      </c>
      <c r="G61">
        <v>0</v>
      </c>
    </row>
    <row r="62" spans="1:7" ht="15" x14ac:dyDescent="0.25">
      <c r="A62" s="173" t="s">
        <v>108</v>
      </c>
      <c r="B62">
        <v>0</v>
      </c>
      <c r="C62">
        <v>0</v>
      </c>
      <c r="D62">
        <v>0</v>
      </c>
      <c r="E62">
        <v>3.3</v>
      </c>
      <c r="F62">
        <v>0</v>
      </c>
      <c r="G62">
        <v>0</v>
      </c>
    </row>
    <row r="63" spans="1:7" ht="15" x14ac:dyDescent="0.25">
      <c r="A63" s="173" t="s">
        <v>109</v>
      </c>
      <c r="B63">
        <v>117.9</v>
      </c>
      <c r="C63">
        <v>30.2</v>
      </c>
      <c r="D63">
        <v>131</v>
      </c>
      <c r="E63">
        <v>93.4</v>
      </c>
      <c r="F63">
        <v>0</v>
      </c>
      <c r="G63">
        <v>0</v>
      </c>
    </row>
    <row r="64" spans="1:7" ht="15" x14ac:dyDescent="0.25">
      <c r="A64" s="173" t="s">
        <v>110</v>
      </c>
      <c r="B64">
        <v>0</v>
      </c>
      <c r="C64">
        <v>0</v>
      </c>
      <c r="D64">
        <v>13.3</v>
      </c>
      <c r="E64">
        <v>18.5</v>
      </c>
      <c r="F64">
        <v>0</v>
      </c>
      <c r="G64">
        <v>0</v>
      </c>
    </row>
    <row r="65" spans="1:7" ht="15" x14ac:dyDescent="0.25">
      <c r="A65" s="173" t="s">
        <v>111</v>
      </c>
      <c r="B65">
        <v>91</v>
      </c>
      <c r="C65">
        <v>18</v>
      </c>
      <c r="D65">
        <v>69.5</v>
      </c>
      <c r="E65">
        <v>8.9</v>
      </c>
      <c r="F65">
        <v>0</v>
      </c>
      <c r="G65">
        <v>0</v>
      </c>
    </row>
    <row r="66" spans="1:7" ht="15" x14ac:dyDescent="0.25">
      <c r="A66" s="173" t="s">
        <v>112</v>
      </c>
      <c r="B66">
        <v>86</v>
      </c>
      <c r="C66">
        <v>132.30000000000001</v>
      </c>
      <c r="D66">
        <v>93.3</v>
      </c>
      <c r="E66">
        <v>63.9</v>
      </c>
      <c r="F66">
        <v>0</v>
      </c>
      <c r="G66">
        <v>0</v>
      </c>
    </row>
    <row r="67" spans="1:7" ht="15" x14ac:dyDescent="0.25">
      <c r="A67" s="173" t="s">
        <v>113</v>
      </c>
      <c r="B67">
        <v>30.4</v>
      </c>
      <c r="C67">
        <v>44</v>
      </c>
      <c r="D67">
        <v>42.1</v>
      </c>
      <c r="E67">
        <v>42.9</v>
      </c>
      <c r="F67">
        <v>0</v>
      </c>
      <c r="G67">
        <v>0</v>
      </c>
    </row>
    <row r="68" spans="1:7" ht="15" x14ac:dyDescent="0.25">
      <c r="A68" s="173" t="s">
        <v>114</v>
      </c>
      <c r="B68">
        <v>9.6999999999999993</v>
      </c>
      <c r="C68">
        <v>96.7</v>
      </c>
      <c r="D68">
        <v>12.7</v>
      </c>
      <c r="E68">
        <v>11.1</v>
      </c>
      <c r="F68">
        <v>0</v>
      </c>
      <c r="G68">
        <v>0</v>
      </c>
    </row>
    <row r="69" spans="1:7" ht="15" x14ac:dyDescent="0.25">
      <c r="A69" s="173" t="s">
        <v>115</v>
      </c>
      <c r="B69">
        <v>986.7</v>
      </c>
      <c r="C69">
        <v>802.2</v>
      </c>
      <c r="D69">
        <v>1137.7</v>
      </c>
      <c r="E69">
        <v>915.5</v>
      </c>
      <c r="F69">
        <v>5.5</v>
      </c>
      <c r="G69">
        <v>0</v>
      </c>
    </row>
    <row r="70" spans="1:7" ht="15" x14ac:dyDescent="0.25">
      <c r="A70" s="173" t="s">
        <v>116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</row>
    <row r="71" spans="1:7" ht="15" x14ac:dyDescent="0.25">
      <c r="A71" s="173" t="s">
        <v>117</v>
      </c>
      <c r="B71">
        <v>63.5</v>
      </c>
      <c r="C71">
        <v>22.3</v>
      </c>
      <c r="D71">
        <v>6.5</v>
      </c>
      <c r="E71">
        <v>33</v>
      </c>
      <c r="F71">
        <v>0</v>
      </c>
      <c r="G71">
        <v>0</v>
      </c>
    </row>
    <row r="72" spans="1:7" ht="15" x14ac:dyDescent="0.25">
      <c r="A72" s="173" t="s">
        <v>118</v>
      </c>
      <c r="B72">
        <v>60.5</v>
      </c>
      <c r="C72">
        <v>198</v>
      </c>
      <c r="D72">
        <v>25.7</v>
      </c>
      <c r="E72">
        <v>87.6</v>
      </c>
      <c r="F72">
        <v>0</v>
      </c>
      <c r="G72">
        <v>0</v>
      </c>
    </row>
    <row r="73" spans="1:7" ht="15" x14ac:dyDescent="0.25">
      <c r="A73" s="173" t="s">
        <v>119</v>
      </c>
      <c r="B73">
        <v>90.5</v>
      </c>
      <c r="C73">
        <v>55.5</v>
      </c>
      <c r="D73">
        <v>182.2</v>
      </c>
      <c r="E73">
        <v>87.5</v>
      </c>
      <c r="F73">
        <v>9.4</v>
      </c>
      <c r="G73">
        <v>0</v>
      </c>
    </row>
    <row r="74" spans="1:7" ht="15" x14ac:dyDescent="0.25">
      <c r="A74" s="173" t="s">
        <v>120</v>
      </c>
      <c r="B74">
        <v>13</v>
      </c>
      <c r="C74">
        <v>6</v>
      </c>
      <c r="D74">
        <v>36.299999999999997</v>
      </c>
      <c r="E74">
        <v>42.6</v>
      </c>
      <c r="F74">
        <v>0</v>
      </c>
      <c r="G74">
        <v>0</v>
      </c>
    </row>
    <row r="75" spans="1:7" ht="15" x14ac:dyDescent="0.25">
      <c r="A75" s="173" t="s">
        <v>1076</v>
      </c>
      <c r="B75">
        <v>0</v>
      </c>
      <c r="C75">
        <v>0</v>
      </c>
      <c r="D75">
        <v>6</v>
      </c>
      <c r="E75">
        <v>0</v>
      </c>
      <c r="F75">
        <v>0</v>
      </c>
      <c r="G75">
        <v>0</v>
      </c>
    </row>
    <row r="76" spans="1:7" ht="15" x14ac:dyDescent="0.25">
      <c r="A76" s="173" t="s">
        <v>121</v>
      </c>
      <c r="B76">
        <v>0</v>
      </c>
      <c r="C76">
        <v>41.1</v>
      </c>
      <c r="D76">
        <v>34.5</v>
      </c>
      <c r="E76">
        <v>30.9</v>
      </c>
      <c r="F76">
        <v>0</v>
      </c>
      <c r="G76">
        <v>0</v>
      </c>
    </row>
    <row r="77" spans="1:7" ht="15" x14ac:dyDescent="0.25">
      <c r="A77" s="173" t="s">
        <v>122</v>
      </c>
      <c r="B77">
        <v>214.5</v>
      </c>
      <c r="C77">
        <v>16.3</v>
      </c>
      <c r="D77">
        <v>236.1</v>
      </c>
      <c r="E77">
        <v>4.0999999999999996</v>
      </c>
      <c r="F77">
        <v>0</v>
      </c>
      <c r="G77">
        <v>0</v>
      </c>
    </row>
    <row r="78" spans="1:7" ht="15" x14ac:dyDescent="0.25">
      <c r="A78" s="173" t="s">
        <v>65</v>
      </c>
      <c r="B78" t="s">
        <v>66</v>
      </c>
      <c r="C78" t="s">
        <v>67</v>
      </c>
      <c r="D78" t="s">
        <v>66</v>
      </c>
      <c r="E78" t="s">
        <v>67</v>
      </c>
      <c r="F78" t="s">
        <v>185</v>
      </c>
      <c r="G78" t="s">
        <v>68</v>
      </c>
    </row>
    <row r="79" spans="1:7" ht="15" x14ac:dyDescent="0.25">
      <c r="A79" s="173" t="s">
        <v>123</v>
      </c>
      <c r="B79">
        <v>4952.7</v>
      </c>
      <c r="C79">
        <v>4212.8</v>
      </c>
      <c r="D79">
        <v>6492.3</v>
      </c>
      <c r="E79">
        <v>5486.1</v>
      </c>
      <c r="F79">
        <v>14.9</v>
      </c>
      <c r="G79">
        <v>0</v>
      </c>
    </row>
    <row r="80" spans="1:7" ht="15" x14ac:dyDescent="0.25">
      <c r="A80" s="173" t="s">
        <v>124</v>
      </c>
      <c r="B80">
        <v>972.8</v>
      </c>
      <c r="C80">
        <v>478.6</v>
      </c>
      <c r="D80">
        <v>0</v>
      </c>
      <c r="E80">
        <v>0</v>
      </c>
      <c r="F80">
        <v>0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67</v>
      </c>
      <c r="D81" t="s">
        <v>66</v>
      </c>
      <c r="E81" t="s">
        <v>67</v>
      </c>
      <c r="F81" t="s">
        <v>185</v>
      </c>
      <c r="G81" t="s">
        <v>68</v>
      </c>
    </row>
    <row r="82" spans="1:7" ht="15" x14ac:dyDescent="0.25">
      <c r="A82" s="173" t="s">
        <v>125</v>
      </c>
      <c r="B82">
        <v>5925.5</v>
      </c>
      <c r="C82">
        <v>4691.3999999999996</v>
      </c>
      <c r="D82">
        <v>6492.3</v>
      </c>
      <c r="E82">
        <v>5486.1</v>
      </c>
      <c r="F82">
        <v>14.9</v>
      </c>
      <c r="G82">
        <v>0</v>
      </c>
    </row>
    <row r="83" spans="1:7" ht="15" x14ac:dyDescent="0.25">
      <c r="A83" s="173" t="s">
        <v>126</v>
      </c>
      <c r="B83" t="s">
        <v>45</v>
      </c>
      <c r="C83" t="s">
        <v>45</v>
      </c>
      <c r="D83">
        <v>0</v>
      </c>
      <c r="E83">
        <v>0</v>
      </c>
      <c r="F83" t="s">
        <v>45</v>
      </c>
      <c r="G83" t="s">
        <v>45</v>
      </c>
    </row>
    <row r="84" spans="1:7" ht="15" x14ac:dyDescent="0.25">
      <c r="A84" s="173" t="s">
        <v>127</v>
      </c>
      <c r="B84">
        <v>0</v>
      </c>
      <c r="C84">
        <v>0</v>
      </c>
      <c r="D84" t="s">
        <v>45</v>
      </c>
      <c r="E84" t="s">
        <v>45</v>
      </c>
      <c r="F84">
        <v>0</v>
      </c>
      <c r="G84">
        <v>0</v>
      </c>
    </row>
    <row r="85" spans="1:7" ht="15" x14ac:dyDescent="0.25">
      <c r="A85" s="173" t="s">
        <v>65</v>
      </c>
      <c r="B85" t="s">
        <v>66</v>
      </c>
      <c r="C85" t="s">
        <v>67</v>
      </c>
      <c r="D85" t="s">
        <v>66</v>
      </c>
      <c r="E85" t="s">
        <v>67</v>
      </c>
      <c r="F85" t="s">
        <v>185</v>
      </c>
      <c r="G85" t="s">
        <v>68</v>
      </c>
    </row>
  </sheetData>
  <pageMargins left="0.7" right="0.7" top="0.75" bottom="0.75" header="0.3" footer="0.3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2">
    <tabColor indexed="9"/>
  </sheetPr>
  <dimension ref="A1:L65525"/>
  <sheetViews>
    <sheetView zoomScale="130" zoomScaleNormal="130" workbookViewId="0">
      <pane xSplit="1" ySplit="2" topLeftCell="B1042" activePane="bottomRight" state="frozen"/>
      <selection pane="topRight" activeCell="B1" sqref="B1"/>
      <selection pane="bottomLeft" activeCell="A3" sqref="A3"/>
      <selection pane="bottomRight" activeCell="A1055" sqref="A1055"/>
    </sheetView>
  </sheetViews>
  <sheetFormatPr defaultRowHeight="13.2" x14ac:dyDescent="0.25"/>
  <cols>
    <col min="1" max="1" width="11.6640625" customWidth="1"/>
    <col min="2" max="2" width="11.88671875" customWidth="1"/>
    <col min="3" max="3" width="10.6640625" customWidth="1"/>
    <col min="4" max="4" width="10.88671875" customWidth="1"/>
    <col min="5" max="5" width="11.109375" customWidth="1"/>
    <col min="6" max="6" width="10.44140625" customWidth="1"/>
    <col min="7" max="7" width="8.5546875" customWidth="1"/>
  </cols>
  <sheetData>
    <row r="1" spans="1:9" ht="15.6" x14ac:dyDescent="0.3">
      <c r="A1" s="322" t="s">
        <v>1504</v>
      </c>
      <c r="B1" s="103" t="s">
        <v>608</v>
      </c>
      <c r="C1" s="103"/>
      <c r="D1" s="395" t="s">
        <v>609</v>
      </c>
      <c r="E1" s="396"/>
      <c r="F1" s="395" t="s">
        <v>610</v>
      </c>
      <c r="G1" s="396"/>
      <c r="H1" s="111"/>
      <c r="I1" s="35" t="s">
        <v>640</v>
      </c>
    </row>
    <row r="2" spans="1:9" ht="15.6" x14ac:dyDescent="0.3">
      <c r="A2" s="35" t="s">
        <v>644</v>
      </c>
      <c r="B2" s="104" t="s">
        <v>613</v>
      </c>
      <c r="C2" s="104" t="s">
        <v>614</v>
      </c>
      <c r="D2" s="107" t="s">
        <v>613</v>
      </c>
      <c r="E2" s="108" t="s">
        <v>614</v>
      </c>
      <c r="F2" s="107" t="s">
        <v>642</v>
      </c>
      <c r="G2" s="108" t="s">
        <v>614</v>
      </c>
      <c r="H2" s="105" t="s">
        <v>4</v>
      </c>
      <c r="I2" s="103" t="s">
        <v>643</v>
      </c>
    </row>
    <row r="3" spans="1:9" x14ac:dyDescent="0.25">
      <c r="A3" s="5">
        <f>Japan!A3</f>
        <v>38855</v>
      </c>
      <c r="B3">
        <v>79</v>
      </c>
      <c r="C3">
        <v>32.299999999999997</v>
      </c>
      <c r="D3">
        <v>872</v>
      </c>
      <c r="E3">
        <v>926.7</v>
      </c>
      <c r="F3" s="6">
        <f>+B3+D3</f>
        <v>951</v>
      </c>
      <c r="G3" s="7">
        <f>+C3+E3</f>
        <v>959</v>
      </c>
      <c r="H3" s="14">
        <f>+(F3/G3-1)*100</f>
        <v>-0.83420229405630764</v>
      </c>
      <c r="I3">
        <v>40</v>
      </c>
    </row>
    <row r="4" spans="1:9" x14ac:dyDescent="0.25">
      <c r="A4" s="5">
        <f>Japan!A4</f>
        <v>38862</v>
      </c>
      <c r="B4">
        <v>38.9</v>
      </c>
      <c r="C4">
        <v>32.299999999999997</v>
      </c>
      <c r="D4">
        <v>914</v>
      </c>
      <c r="E4">
        <v>926.7</v>
      </c>
      <c r="F4" s="6">
        <f>+B4+D4</f>
        <v>952.9</v>
      </c>
      <c r="G4" s="7">
        <f>+C4+E4</f>
        <v>959</v>
      </c>
      <c r="H4" s="14">
        <f>+(F4/G4-1)*100</f>
        <v>-0.63607924921793568</v>
      </c>
      <c r="I4">
        <v>85.5</v>
      </c>
    </row>
    <row r="5" spans="1:9" x14ac:dyDescent="0.25">
      <c r="A5" s="5">
        <f>+A4+7</f>
        <v>38869</v>
      </c>
      <c r="B5">
        <v>124.4</v>
      </c>
      <c r="C5">
        <v>130.80000000000001</v>
      </c>
      <c r="D5">
        <v>0</v>
      </c>
      <c r="E5">
        <v>0</v>
      </c>
      <c r="F5">
        <f t="shared" ref="F5:G7" si="0">+B5+D5</f>
        <v>124.4</v>
      </c>
      <c r="G5">
        <f t="shared" si="0"/>
        <v>130.80000000000001</v>
      </c>
      <c r="H5" s="13">
        <f t="shared" ref="H5:H38" si="1">+(F5/G5-1)*100</f>
        <v>-4.8929663608562768</v>
      </c>
    </row>
    <row r="6" spans="1:9" x14ac:dyDescent="0.25">
      <c r="A6" s="5">
        <f t="shared" ref="A6:A255" si="2">+A5+7</f>
        <v>38876</v>
      </c>
      <c r="B6">
        <v>194.9</v>
      </c>
      <c r="C6">
        <v>86</v>
      </c>
      <c r="D6">
        <v>0</v>
      </c>
      <c r="E6">
        <v>47.1</v>
      </c>
      <c r="F6">
        <f t="shared" si="0"/>
        <v>194.9</v>
      </c>
      <c r="G6">
        <f t="shared" si="0"/>
        <v>133.1</v>
      </c>
      <c r="H6" s="13">
        <f t="shared" si="1"/>
        <v>46.431254695717513</v>
      </c>
    </row>
    <row r="7" spans="1:9" x14ac:dyDescent="0.25">
      <c r="A7" s="5">
        <f t="shared" si="2"/>
        <v>38883</v>
      </c>
      <c r="B7">
        <v>116</v>
      </c>
      <c r="C7">
        <v>102</v>
      </c>
      <c r="D7">
        <v>82.8</v>
      </c>
      <c r="E7">
        <v>47.1</v>
      </c>
      <c r="F7">
        <f t="shared" si="0"/>
        <v>198.8</v>
      </c>
      <c r="G7">
        <f t="shared" si="0"/>
        <v>149.1</v>
      </c>
      <c r="H7" s="13">
        <f t="shared" si="1"/>
        <v>33.33333333333335</v>
      </c>
    </row>
    <row r="8" spans="1:9" x14ac:dyDescent="0.25">
      <c r="A8" s="5">
        <f t="shared" si="2"/>
        <v>38890</v>
      </c>
      <c r="B8">
        <v>116</v>
      </c>
      <c r="C8">
        <v>102</v>
      </c>
      <c r="D8">
        <v>82.8</v>
      </c>
      <c r="E8">
        <v>47.1</v>
      </c>
      <c r="F8">
        <f t="shared" ref="F8:G38" si="3">+B8+D8</f>
        <v>198.8</v>
      </c>
      <c r="G8">
        <f t="shared" si="3"/>
        <v>149.1</v>
      </c>
      <c r="H8" s="13">
        <f t="shared" si="1"/>
        <v>33.33333333333335</v>
      </c>
    </row>
    <row r="9" spans="1:9" x14ac:dyDescent="0.25">
      <c r="A9" s="5">
        <f t="shared" si="2"/>
        <v>38897</v>
      </c>
      <c r="B9">
        <v>156.5</v>
      </c>
      <c r="C9">
        <v>102</v>
      </c>
      <c r="D9">
        <v>82.8</v>
      </c>
      <c r="E9">
        <v>41.1</v>
      </c>
      <c r="F9">
        <f t="shared" si="3"/>
        <v>239.3</v>
      </c>
      <c r="G9">
        <f t="shared" si="3"/>
        <v>143.1</v>
      </c>
      <c r="H9" s="20">
        <f t="shared" si="1"/>
        <v>67.225716282320079</v>
      </c>
    </row>
    <row r="10" spans="1:9" x14ac:dyDescent="0.25">
      <c r="A10" s="5">
        <f t="shared" si="2"/>
        <v>38904</v>
      </c>
      <c r="B10">
        <v>111</v>
      </c>
      <c r="C10">
        <v>102</v>
      </c>
      <c r="D10">
        <v>126.9</v>
      </c>
      <c r="E10">
        <v>47.1</v>
      </c>
      <c r="F10">
        <f t="shared" si="3"/>
        <v>237.9</v>
      </c>
      <c r="G10">
        <f t="shared" si="3"/>
        <v>149.1</v>
      </c>
      <c r="H10" s="20">
        <f t="shared" si="1"/>
        <v>59.557344064386328</v>
      </c>
    </row>
    <row r="11" spans="1:9" x14ac:dyDescent="0.25">
      <c r="A11" s="5">
        <f t="shared" si="2"/>
        <v>38911</v>
      </c>
      <c r="B11">
        <v>111</v>
      </c>
      <c r="C11">
        <v>194.2</v>
      </c>
      <c r="D11">
        <v>126.9</v>
      </c>
      <c r="E11">
        <v>47.1</v>
      </c>
      <c r="F11">
        <f t="shared" si="3"/>
        <v>237.9</v>
      </c>
      <c r="G11">
        <f t="shared" si="3"/>
        <v>241.29999999999998</v>
      </c>
      <c r="H11" s="20">
        <f t="shared" si="1"/>
        <v>-1.4090343970161512</v>
      </c>
    </row>
    <row r="12" spans="1:9" x14ac:dyDescent="0.25">
      <c r="A12" s="5">
        <f t="shared" si="2"/>
        <v>38918</v>
      </c>
      <c r="B12">
        <v>111</v>
      </c>
      <c r="C12">
        <v>194.2</v>
      </c>
      <c r="D12">
        <v>126.9</v>
      </c>
      <c r="E12">
        <v>47.1</v>
      </c>
      <c r="F12">
        <f t="shared" si="3"/>
        <v>237.9</v>
      </c>
      <c r="G12">
        <f t="shared" si="3"/>
        <v>241.29999999999998</v>
      </c>
      <c r="H12" s="20">
        <f t="shared" si="1"/>
        <v>-1.4090343970161512</v>
      </c>
    </row>
    <row r="13" spans="1:9" x14ac:dyDescent="0.25">
      <c r="A13" s="5">
        <f t="shared" si="2"/>
        <v>38925</v>
      </c>
      <c r="B13">
        <v>41</v>
      </c>
      <c r="C13">
        <v>92.2</v>
      </c>
      <c r="D13">
        <v>198.5</v>
      </c>
      <c r="E13">
        <v>135</v>
      </c>
      <c r="F13">
        <f t="shared" si="3"/>
        <v>239.5</v>
      </c>
      <c r="G13">
        <f t="shared" si="3"/>
        <v>227.2</v>
      </c>
      <c r="H13" s="20">
        <f t="shared" si="1"/>
        <v>5.4137323943661997</v>
      </c>
    </row>
    <row r="14" spans="1:9" x14ac:dyDescent="0.25">
      <c r="A14" s="5">
        <f t="shared" si="2"/>
        <v>38932</v>
      </c>
      <c r="B14">
        <v>41</v>
      </c>
      <c r="C14">
        <v>92.2</v>
      </c>
      <c r="D14">
        <v>198.5</v>
      </c>
      <c r="E14">
        <v>135</v>
      </c>
      <c r="F14">
        <f t="shared" si="3"/>
        <v>239.5</v>
      </c>
      <c r="G14">
        <f t="shared" si="3"/>
        <v>227.2</v>
      </c>
      <c r="H14" s="20">
        <f t="shared" si="1"/>
        <v>5.4137323943661997</v>
      </c>
    </row>
    <row r="15" spans="1:9" x14ac:dyDescent="0.25">
      <c r="A15" s="5">
        <f t="shared" si="2"/>
        <v>38939</v>
      </c>
      <c r="B15">
        <v>137.30000000000001</v>
      </c>
      <c r="C15">
        <v>92.2</v>
      </c>
      <c r="D15">
        <v>198.5</v>
      </c>
      <c r="E15">
        <v>135</v>
      </c>
      <c r="F15">
        <f t="shared" si="3"/>
        <v>335.8</v>
      </c>
      <c r="G15">
        <f t="shared" si="3"/>
        <v>227.2</v>
      </c>
      <c r="H15" s="20">
        <f t="shared" si="1"/>
        <v>47.799295774647902</v>
      </c>
    </row>
    <row r="16" spans="1:9" x14ac:dyDescent="0.25">
      <c r="A16" s="5">
        <f t="shared" si="2"/>
        <v>38946</v>
      </c>
      <c r="B16">
        <v>96.8</v>
      </c>
      <c r="C16">
        <v>194.1</v>
      </c>
      <c r="D16">
        <v>241</v>
      </c>
      <c r="E16">
        <v>135</v>
      </c>
      <c r="F16">
        <f t="shared" si="3"/>
        <v>337.8</v>
      </c>
      <c r="G16">
        <f t="shared" si="3"/>
        <v>329.1</v>
      </c>
      <c r="H16" s="20">
        <f t="shared" si="1"/>
        <v>2.6435733819507812</v>
      </c>
    </row>
    <row r="17" spans="1:8" x14ac:dyDescent="0.25">
      <c r="A17" s="5">
        <f t="shared" si="2"/>
        <v>38953</v>
      </c>
      <c r="B17">
        <v>97</v>
      </c>
      <c r="C17">
        <v>194.1</v>
      </c>
      <c r="D17">
        <v>241</v>
      </c>
      <c r="E17">
        <v>135</v>
      </c>
      <c r="F17">
        <f t="shared" si="3"/>
        <v>338</v>
      </c>
      <c r="G17">
        <f t="shared" si="3"/>
        <v>329.1</v>
      </c>
      <c r="H17" s="20">
        <f t="shared" si="1"/>
        <v>2.7043451838346888</v>
      </c>
    </row>
    <row r="18" spans="1:8" x14ac:dyDescent="0.25">
      <c r="A18" s="5">
        <f t="shared" si="2"/>
        <v>38960</v>
      </c>
      <c r="B18">
        <v>97</v>
      </c>
      <c r="C18">
        <v>199</v>
      </c>
      <c r="D18">
        <v>241</v>
      </c>
      <c r="E18">
        <v>135</v>
      </c>
      <c r="F18">
        <f t="shared" si="3"/>
        <v>338</v>
      </c>
      <c r="G18">
        <f t="shared" si="3"/>
        <v>334</v>
      </c>
      <c r="H18" s="20">
        <f t="shared" si="1"/>
        <v>1.1976047904191711</v>
      </c>
    </row>
    <row r="19" spans="1:8" x14ac:dyDescent="0.25">
      <c r="A19" s="5">
        <f t="shared" si="2"/>
        <v>38967</v>
      </c>
      <c r="B19">
        <v>148.1</v>
      </c>
      <c r="C19">
        <v>153.30000000000001</v>
      </c>
      <c r="D19">
        <v>241</v>
      </c>
      <c r="E19">
        <v>180.3</v>
      </c>
      <c r="F19">
        <f t="shared" si="3"/>
        <v>389.1</v>
      </c>
      <c r="G19">
        <f t="shared" si="3"/>
        <v>333.6</v>
      </c>
      <c r="H19" s="20">
        <f t="shared" si="1"/>
        <v>16.636690647482013</v>
      </c>
    </row>
    <row r="20" spans="1:8" x14ac:dyDescent="0.25">
      <c r="A20" s="5">
        <f t="shared" si="2"/>
        <v>38974</v>
      </c>
      <c r="B20">
        <v>148.6</v>
      </c>
      <c r="C20">
        <v>165.2</v>
      </c>
      <c r="D20">
        <v>241</v>
      </c>
      <c r="E20">
        <v>225.7</v>
      </c>
      <c r="F20">
        <f t="shared" si="3"/>
        <v>389.6</v>
      </c>
      <c r="G20">
        <f t="shared" si="3"/>
        <v>390.9</v>
      </c>
      <c r="H20" s="20">
        <f t="shared" si="1"/>
        <v>-0.33256587362495704</v>
      </c>
    </row>
    <row r="21" spans="1:8" x14ac:dyDescent="0.25">
      <c r="A21" s="5">
        <f t="shared" si="2"/>
        <v>38981</v>
      </c>
      <c r="B21">
        <v>143.19999999999999</v>
      </c>
      <c r="C21">
        <v>165.2</v>
      </c>
      <c r="D21">
        <v>291.2</v>
      </c>
      <c r="E21">
        <v>225.7</v>
      </c>
      <c r="F21">
        <f t="shared" si="3"/>
        <v>434.4</v>
      </c>
      <c r="G21">
        <f t="shared" si="3"/>
        <v>390.9</v>
      </c>
      <c r="H21" s="20">
        <f t="shared" si="1"/>
        <v>11.128165771297006</v>
      </c>
    </row>
    <row r="22" spans="1:8" x14ac:dyDescent="0.25">
      <c r="A22" s="5">
        <f t="shared" si="2"/>
        <v>38988</v>
      </c>
      <c r="B22">
        <v>143.19999999999999</v>
      </c>
      <c r="C22">
        <v>200.2</v>
      </c>
      <c r="D22">
        <v>291.2</v>
      </c>
      <c r="E22">
        <v>284.3</v>
      </c>
      <c r="F22">
        <f t="shared" si="3"/>
        <v>434.4</v>
      </c>
      <c r="G22">
        <f t="shared" si="3"/>
        <v>484.5</v>
      </c>
      <c r="H22" s="20">
        <f t="shared" si="1"/>
        <v>-10.340557275541794</v>
      </c>
    </row>
    <row r="23" spans="1:8" x14ac:dyDescent="0.25">
      <c r="A23" s="5">
        <f t="shared" si="2"/>
        <v>38995</v>
      </c>
      <c r="B23">
        <v>95.8</v>
      </c>
      <c r="C23">
        <v>215.9</v>
      </c>
      <c r="D23">
        <v>340.9</v>
      </c>
      <c r="E23">
        <v>284.3</v>
      </c>
      <c r="F23">
        <f t="shared" si="3"/>
        <v>436.7</v>
      </c>
      <c r="G23">
        <f t="shared" si="3"/>
        <v>500.20000000000005</v>
      </c>
      <c r="H23" s="20">
        <f t="shared" si="1"/>
        <v>-12.694922031187538</v>
      </c>
    </row>
    <row r="24" spans="1:8" x14ac:dyDescent="0.25">
      <c r="A24" s="5">
        <f t="shared" si="2"/>
        <v>39002</v>
      </c>
      <c r="B24">
        <v>95.8</v>
      </c>
      <c r="C24">
        <v>215.9</v>
      </c>
      <c r="D24">
        <v>340.9</v>
      </c>
      <c r="E24">
        <v>284.3</v>
      </c>
      <c r="F24">
        <f t="shared" si="3"/>
        <v>436.7</v>
      </c>
      <c r="G24">
        <f t="shared" si="3"/>
        <v>500.20000000000005</v>
      </c>
      <c r="H24" s="20">
        <f t="shared" si="1"/>
        <v>-12.694922031187538</v>
      </c>
    </row>
    <row r="25" spans="1:8" x14ac:dyDescent="0.25">
      <c r="A25" s="5">
        <f t="shared" si="2"/>
        <v>39009</v>
      </c>
      <c r="B25">
        <v>95.8</v>
      </c>
      <c r="C25">
        <v>167.5</v>
      </c>
      <c r="D25">
        <v>340.9</v>
      </c>
      <c r="E25">
        <v>332.7</v>
      </c>
      <c r="F25">
        <f t="shared" si="3"/>
        <v>436.7</v>
      </c>
      <c r="G25">
        <f t="shared" si="3"/>
        <v>500.2</v>
      </c>
      <c r="H25" s="20">
        <f t="shared" si="1"/>
        <v>-12.694922031187527</v>
      </c>
    </row>
    <row r="26" spans="1:8" x14ac:dyDescent="0.25">
      <c r="A26" s="5">
        <f t="shared" si="2"/>
        <v>39016</v>
      </c>
      <c r="B26">
        <v>51.2</v>
      </c>
      <c r="C26">
        <v>167.5</v>
      </c>
      <c r="D26">
        <v>385.5</v>
      </c>
      <c r="E26">
        <v>334.7</v>
      </c>
      <c r="F26">
        <f t="shared" si="3"/>
        <v>436.7</v>
      </c>
      <c r="G26">
        <f t="shared" si="3"/>
        <v>502.2</v>
      </c>
      <c r="H26" s="20">
        <f t="shared" si="1"/>
        <v>-13.042612504978102</v>
      </c>
    </row>
    <row r="27" spans="1:8" x14ac:dyDescent="0.25">
      <c r="A27" s="5">
        <f t="shared" si="2"/>
        <v>39023</v>
      </c>
      <c r="B27">
        <v>95.3</v>
      </c>
      <c r="C27">
        <v>201.8</v>
      </c>
      <c r="D27">
        <v>391.4</v>
      </c>
      <c r="E27">
        <v>394.8</v>
      </c>
      <c r="F27">
        <f t="shared" si="3"/>
        <v>486.7</v>
      </c>
      <c r="G27">
        <f t="shared" si="3"/>
        <v>596.6</v>
      </c>
      <c r="H27" s="20">
        <f t="shared" si="1"/>
        <v>-18.421052631578949</v>
      </c>
    </row>
    <row r="28" spans="1:8" x14ac:dyDescent="0.25">
      <c r="A28" s="5">
        <f t="shared" si="2"/>
        <v>39030</v>
      </c>
      <c r="B28">
        <v>94.7</v>
      </c>
      <c r="C28">
        <v>201.8</v>
      </c>
      <c r="D28">
        <v>392</v>
      </c>
      <c r="E28">
        <v>394.8</v>
      </c>
      <c r="F28">
        <f t="shared" si="3"/>
        <v>486.7</v>
      </c>
      <c r="G28">
        <f t="shared" si="3"/>
        <v>596.6</v>
      </c>
      <c r="H28" s="20">
        <f t="shared" si="1"/>
        <v>-18.421052631578949</v>
      </c>
    </row>
    <row r="29" spans="1:8" x14ac:dyDescent="0.25">
      <c r="A29" s="5">
        <f t="shared" si="2"/>
        <v>39037</v>
      </c>
      <c r="B29">
        <v>95.2</v>
      </c>
      <c r="C29">
        <v>173.6</v>
      </c>
      <c r="D29">
        <v>392</v>
      </c>
      <c r="E29">
        <v>421.8</v>
      </c>
      <c r="F29">
        <f t="shared" si="3"/>
        <v>487.2</v>
      </c>
      <c r="G29">
        <f t="shared" si="3"/>
        <v>595.4</v>
      </c>
      <c r="H29" s="20">
        <f t="shared" si="1"/>
        <v>-18.172657037285855</v>
      </c>
    </row>
    <row r="30" spans="1:8" x14ac:dyDescent="0.25">
      <c r="A30" s="5">
        <f t="shared" si="2"/>
        <v>39044</v>
      </c>
      <c r="B30">
        <v>96.2</v>
      </c>
      <c r="C30">
        <v>135.5</v>
      </c>
      <c r="D30">
        <v>392</v>
      </c>
      <c r="E30">
        <v>461.5</v>
      </c>
      <c r="F30">
        <f t="shared" si="3"/>
        <v>488.2</v>
      </c>
      <c r="G30">
        <f t="shared" si="3"/>
        <v>597</v>
      </c>
      <c r="H30" s="20">
        <f t="shared" si="1"/>
        <v>-18.22445561139029</v>
      </c>
    </row>
    <row r="31" spans="1:8" x14ac:dyDescent="0.25">
      <c r="A31" s="5">
        <f t="shared" si="2"/>
        <v>39051</v>
      </c>
      <c r="B31">
        <v>96.3</v>
      </c>
      <c r="C31">
        <v>86.7</v>
      </c>
      <c r="D31">
        <v>392.9</v>
      </c>
      <c r="E31">
        <v>511.4</v>
      </c>
      <c r="F31">
        <f t="shared" si="3"/>
        <v>489.2</v>
      </c>
      <c r="G31">
        <f t="shared" si="3"/>
        <v>598.1</v>
      </c>
      <c r="H31" s="20">
        <f t="shared" si="1"/>
        <v>-18.207657582344094</v>
      </c>
    </row>
    <row r="32" spans="1:8" x14ac:dyDescent="0.25">
      <c r="A32" s="5">
        <f t="shared" si="2"/>
        <v>39058</v>
      </c>
      <c r="B32">
        <v>99.3</v>
      </c>
      <c r="C32">
        <v>175.7</v>
      </c>
      <c r="D32">
        <v>433</v>
      </c>
      <c r="E32">
        <v>512.1</v>
      </c>
      <c r="F32">
        <f t="shared" si="3"/>
        <v>532.29999999999995</v>
      </c>
      <c r="G32">
        <f t="shared" si="3"/>
        <v>687.8</v>
      </c>
      <c r="H32" s="20">
        <f t="shared" si="1"/>
        <v>-22.608316371038097</v>
      </c>
    </row>
    <row r="33" spans="1:8" x14ac:dyDescent="0.25">
      <c r="A33" s="5">
        <f t="shared" si="2"/>
        <v>39065</v>
      </c>
      <c r="B33">
        <v>100.2</v>
      </c>
      <c r="C33">
        <v>175.7</v>
      </c>
      <c r="D33">
        <v>435.6</v>
      </c>
      <c r="E33">
        <v>512.1</v>
      </c>
      <c r="F33">
        <f t="shared" si="3"/>
        <v>535.80000000000007</v>
      </c>
      <c r="G33">
        <f t="shared" si="3"/>
        <v>687.8</v>
      </c>
      <c r="H33" s="20">
        <f t="shared" si="1"/>
        <v>-22.099447513812144</v>
      </c>
    </row>
    <row r="34" spans="1:8" x14ac:dyDescent="0.25">
      <c r="A34" s="5">
        <f t="shared" si="2"/>
        <v>39072</v>
      </c>
      <c r="B34">
        <v>195.3</v>
      </c>
      <c r="C34">
        <v>129.19999999999999</v>
      </c>
      <c r="D34">
        <v>437.4</v>
      </c>
      <c r="E34">
        <v>559.9</v>
      </c>
      <c r="F34">
        <f t="shared" si="3"/>
        <v>632.70000000000005</v>
      </c>
      <c r="G34">
        <f t="shared" si="3"/>
        <v>689.09999999999991</v>
      </c>
      <c r="H34" s="20">
        <f t="shared" si="1"/>
        <v>-8.1845885938180096</v>
      </c>
    </row>
    <row r="35" spans="1:8" x14ac:dyDescent="0.25">
      <c r="A35" s="5">
        <f t="shared" si="2"/>
        <v>39079</v>
      </c>
      <c r="B35">
        <v>247</v>
      </c>
      <c r="C35">
        <v>129.19999999999999</v>
      </c>
      <c r="D35">
        <v>437.4</v>
      </c>
      <c r="E35">
        <v>559.9</v>
      </c>
      <c r="F35">
        <f t="shared" si="3"/>
        <v>684.4</v>
      </c>
      <c r="G35">
        <f t="shared" si="3"/>
        <v>689.09999999999991</v>
      </c>
      <c r="H35" s="20">
        <f t="shared" si="1"/>
        <v>-0.68204904948482303</v>
      </c>
    </row>
    <row r="36" spans="1:8" x14ac:dyDescent="0.25">
      <c r="A36" s="5">
        <f t="shared" si="2"/>
        <v>39086</v>
      </c>
      <c r="B36">
        <v>245.9</v>
      </c>
      <c r="C36">
        <v>83.2</v>
      </c>
      <c r="D36">
        <v>438.7</v>
      </c>
      <c r="E36">
        <v>607.70000000000005</v>
      </c>
      <c r="F36">
        <f t="shared" si="3"/>
        <v>684.6</v>
      </c>
      <c r="G36">
        <f t="shared" si="3"/>
        <v>690.90000000000009</v>
      </c>
      <c r="H36" s="20">
        <f t="shared" si="1"/>
        <v>-0.91185410334347905</v>
      </c>
    </row>
    <row r="37" spans="1:8" x14ac:dyDescent="0.25">
      <c r="A37" s="5">
        <f t="shared" si="2"/>
        <v>39093</v>
      </c>
      <c r="B37">
        <v>242.8</v>
      </c>
      <c r="C37">
        <v>83.2</v>
      </c>
      <c r="D37">
        <v>485</v>
      </c>
      <c r="E37">
        <v>607.70000000000005</v>
      </c>
      <c r="F37">
        <f t="shared" si="3"/>
        <v>727.8</v>
      </c>
      <c r="G37">
        <f t="shared" si="3"/>
        <v>690.90000000000009</v>
      </c>
      <c r="H37" s="20">
        <f t="shared" si="1"/>
        <v>5.3408597481545694</v>
      </c>
    </row>
    <row r="38" spans="1:8" x14ac:dyDescent="0.25">
      <c r="A38" s="5">
        <f t="shared" si="2"/>
        <v>39100</v>
      </c>
      <c r="B38">
        <v>197.9</v>
      </c>
      <c r="C38">
        <v>83.2</v>
      </c>
      <c r="D38">
        <v>532.1</v>
      </c>
      <c r="E38">
        <v>607.70000000000005</v>
      </c>
      <c r="F38">
        <f t="shared" si="3"/>
        <v>730</v>
      </c>
      <c r="G38">
        <f t="shared" si="3"/>
        <v>690.90000000000009</v>
      </c>
      <c r="H38" s="20">
        <f t="shared" si="1"/>
        <v>5.6592849905919618</v>
      </c>
    </row>
    <row r="39" spans="1:8" x14ac:dyDescent="0.25">
      <c r="A39" s="5">
        <f t="shared" si="2"/>
        <v>39107</v>
      </c>
      <c r="B39">
        <v>197.7</v>
      </c>
      <c r="C39">
        <v>142.19999999999999</v>
      </c>
      <c r="D39">
        <v>533</v>
      </c>
      <c r="E39">
        <v>607.70000000000005</v>
      </c>
      <c r="F39">
        <f t="shared" ref="F39:G41" si="4">+B39+D39</f>
        <v>730.7</v>
      </c>
      <c r="G39">
        <f t="shared" si="4"/>
        <v>749.90000000000009</v>
      </c>
      <c r="H39" s="20">
        <f t="shared" ref="H39:H44" si="5">+(F39/G39-1)*100</f>
        <v>-2.5603413788505169</v>
      </c>
    </row>
    <row r="40" spans="1:8" x14ac:dyDescent="0.25">
      <c r="A40" s="5">
        <f t="shared" si="2"/>
        <v>39114</v>
      </c>
      <c r="B40">
        <v>183.1</v>
      </c>
      <c r="C40">
        <v>142.19999999999999</v>
      </c>
      <c r="D40">
        <v>633.29999999999995</v>
      </c>
      <c r="E40">
        <v>607.70000000000005</v>
      </c>
      <c r="F40">
        <f t="shared" si="4"/>
        <v>816.4</v>
      </c>
      <c r="G40">
        <f t="shared" si="4"/>
        <v>749.90000000000009</v>
      </c>
      <c r="H40" s="20">
        <f t="shared" si="5"/>
        <v>8.8678490465395221</v>
      </c>
    </row>
    <row r="41" spans="1:8" x14ac:dyDescent="0.25">
      <c r="A41" s="5">
        <f t="shared" si="2"/>
        <v>39121</v>
      </c>
      <c r="B41">
        <v>184.6</v>
      </c>
      <c r="C41">
        <v>198.7</v>
      </c>
      <c r="D41">
        <v>633.5</v>
      </c>
      <c r="E41">
        <v>624.9</v>
      </c>
      <c r="F41">
        <f t="shared" si="4"/>
        <v>818.1</v>
      </c>
      <c r="G41">
        <f t="shared" si="4"/>
        <v>823.59999999999991</v>
      </c>
      <c r="H41" s="20">
        <f t="shared" si="5"/>
        <v>-0.66779990286545132</v>
      </c>
    </row>
    <row r="42" spans="1:8" x14ac:dyDescent="0.25">
      <c r="A42" s="5">
        <f t="shared" si="2"/>
        <v>39128</v>
      </c>
      <c r="B42">
        <v>225.9</v>
      </c>
      <c r="C42">
        <v>158.9</v>
      </c>
      <c r="D42">
        <v>637.79999999999995</v>
      </c>
      <c r="E42">
        <v>667.5</v>
      </c>
      <c r="F42">
        <f t="shared" ref="F42:G44" si="6">+B42+D42</f>
        <v>863.69999999999993</v>
      </c>
      <c r="G42">
        <f t="shared" si="6"/>
        <v>826.4</v>
      </c>
      <c r="H42" s="20">
        <f t="shared" si="5"/>
        <v>4.5135527589544866</v>
      </c>
    </row>
    <row r="43" spans="1:8" x14ac:dyDescent="0.25">
      <c r="A43" s="5">
        <f t="shared" si="2"/>
        <v>39135</v>
      </c>
      <c r="B43">
        <v>181.1</v>
      </c>
      <c r="C43">
        <v>158.9</v>
      </c>
      <c r="D43">
        <v>684.8</v>
      </c>
      <c r="E43">
        <v>667.5</v>
      </c>
      <c r="F43">
        <f t="shared" si="6"/>
        <v>865.9</v>
      </c>
      <c r="G43">
        <f t="shared" si="6"/>
        <v>826.4</v>
      </c>
      <c r="H43" s="20">
        <f t="shared" si="5"/>
        <v>4.7797676669893541</v>
      </c>
    </row>
    <row r="44" spans="1:8" x14ac:dyDescent="0.25">
      <c r="A44" s="5">
        <f t="shared" si="2"/>
        <v>39142</v>
      </c>
      <c r="B44">
        <v>129.5</v>
      </c>
      <c r="C44">
        <v>132.80000000000001</v>
      </c>
      <c r="D44">
        <v>737.2</v>
      </c>
      <c r="E44">
        <v>695</v>
      </c>
      <c r="F44">
        <f t="shared" si="6"/>
        <v>866.7</v>
      </c>
      <c r="G44">
        <f t="shared" si="6"/>
        <v>827.8</v>
      </c>
      <c r="H44" s="20">
        <f t="shared" si="5"/>
        <v>4.6992027059676422</v>
      </c>
    </row>
    <row r="45" spans="1:8" x14ac:dyDescent="0.25">
      <c r="A45" s="5">
        <f t="shared" si="2"/>
        <v>39149</v>
      </c>
      <c r="B45">
        <v>170.6</v>
      </c>
      <c r="C45">
        <v>213</v>
      </c>
      <c r="D45">
        <v>737.4</v>
      </c>
      <c r="E45">
        <v>695</v>
      </c>
      <c r="F45" s="16">
        <f t="shared" ref="F45:G47" si="7">+B45+D45</f>
        <v>908</v>
      </c>
      <c r="G45" s="16">
        <f t="shared" si="7"/>
        <v>908</v>
      </c>
      <c r="H45" s="27">
        <f t="shared" ref="H45:H50" si="8">+(F45/G45-1)*100</f>
        <v>0</v>
      </c>
    </row>
    <row r="46" spans="1:8" x14ac:dyDescent="0.25">
      <c r="A46" s="5">
        <f t="shared" si="2"/>
        <v>39156</v>
      </c>
      <c r="B46">
        <v>130.19999999999999</v>
      </c>
      <c r="C46">
        <v>154</v>
      </c>
      <c r="D46">
        <v>779.6</v>
      </c>
      <c r="E46">
        <v>751.2</v>
      </c>
      <c r="F46" s="16">
        <f t="shared" si="7"/>
        <v>909.8</v>
      </c>
      <c r="G46" s="16">
        <f t="shared" si="7"/>
        <v>905.2</v>
      </c>
      <c r="H46" s="27">
        <f t="shared" si="8"/>
        <v>0.50817498895270319</v>
      </c>
    </row>
    <row r="47" spans="1:8" x14ac:dyDescent="0.25">
      <c r="A47" s="5">
        <f t="shared" si="2"/>
        <v>39163</v>
      </c>
      <c r="B47">
        <v>127.9</v>
      </c>
      <c r="C47">
        <v>120.5</v>
      </c>
      <c r="D47">
        <v>781.9</v>
      </c>
      <c r="E47">
        <v>786.4</v>
      </c>
      <c r="F47" s="16">
        <f t="shared" si="7"/>
        <v>909.8</v>
      </c>
      <c r="G47" s="16">
        <f t="shared" si="7"/>
        <v>906.9</v>
      </c>
      <c r="H47" s="27">
        <f t="shared" si="8"/>
        <v>0.31977064725989823</v>
      </c>
    </row>
    <row r="48" spans="1:8" x14ac:dyDescent="0.25">
      <c r="A48" s="5">
        <f t="shared" si="2"/>
        <v>39170</v>
      </c>
      <c r="B48">
        <v>87.5</v>
      </c>
      <c r="C48">
        <v>110.6</v>
      </c>
      <c r="D48">
        <v>824.6</v>
      </c>
      <c r="E48">
        <v>786.4</v>
      </c>
      <c r="F48" s="16">
        <f t="shared" ref="F48:G50" si="9">+B48+D48</f>
        <v>912.1</v>
      </c>
      <c r="G48" s="16">
        <f t="shared" si="9"/>
        <v>897</v>
      </c>
      <c r="H48" s="27">
        <f t="shared" si="8"/>
        <v>1.683389074693431</v>
      </c>
    </row>
    <row r="49" spans="1:9" x14ac:dyDescent="0.25">
      <c r="A49" s="5">
        <f t="shared" si="2"/>
        <v>39177</v>
      </c>
      <c r="B49">
        <v>129</v>
      </c>
      <c r="C49">
        <v>110.1</v>
      </c>
      <c r="D49">
        <v>826.6</v>
      </c>
      <c r="E49">
        <v>786.9</v>
      </c>
      <c r="F49" s="16">
        <f t="shared" si="9"/>
        <v>955.6</v>
      </c>
      <c r="G49" s="16">
        <f t="shared" si="9"/>
        <v>897</v>
      </c>
      <c r="H49" s="27">
        <f t="shared" si="8"/>
        <v>6.532887402452614</v>
      </c>
    </row>
    <row r="50" spans="1:9" x14ac:dyDescent="0.25">
      <c r="A50" s="5">
        <f t="shared" si="2"/>
        <v>39184</v>
      </c>
      <c r="B50">
        <v>85.2</v>
      </c>
      <c r="C50">
        <v>110.8</v>
      </c>
      <c r="D50">
        <v>872.6</v>
      </c>
      <c r="E50">
        <v>828.1</v>
      </c>
      <c r="F50" s="16">
        <f t="shared" si="9"/>
        <v>957.80000000000007</v>
      </c>
      <c r="G50" s="16">
        <f t="shared" si="9"/>
        <v>938.9</v>
      </c>
      <c r="H50" s="27">
        <f t="shared" si="8"/>
        <v>2.0129939290659316</v>
      </c>
    </row>
    <row r="51" spans="1:9" x14ac:dyDescent="0.25">
      <c r="A51" s="5">
        <f t="shared" si="2"/>
        <v>39191</v>
      </c>
      <c r="B51">
        <v>125.2</v>
      </c>
      <c r="C51">
        <v>79</v>
      </c>
      <c r="D51">
        <v>872.6</v>
      </c>
      <c r="E51">
        <v>872</v>
      </c>
      <c r="F51" s="16">
        <f t="shared" ref="F51:G53" si="10">+B51+D51</f>
        <v>997.80000000000007</v>
      </c>
      <c r="G51" s="16">
        <f t="shared" si="10"/>
        <v>951</v>
      </c>
      <c r="H51" s="27">
        <f t="shared" ref="H51:H57" si="11">+(F51/G51-1)*100</f>
        <v>4.9211356466877021</v>
      </c>
    </row>
    <row r="52" spans="1:9" x14ac:dyDescent="0.25">
      <c r="A52" s="5">
        <f t="shared" si="2"/>
        <v>39198</v>
      </c>
      <c r="B52">
        <v>124.6</v>
      </c>
      <c r="C52">
        <v>79</v>
      </c>
      <c r="D52">
        <v>873.1</v>
      </c>
      <c r="E52">
        <v>872</v>
      </c>
      <c r="F52" s="16">
        <f t="shared" si="10"/>
        <v>997.7</v>
      </c>
      <c r="G52" s="16">
        <f t="shared" si="10"/>
        <v>951</v>
      </c>
      <c r="H52" s="27">
        <f t="shared" si="11"/>
        <v>4.9106203995793907</v>
      </c>
    </row>
    <row r="53" spans="1:9" x14ac:dyDescent="0.25">
      <c r="A53" s="5">
        <f t="shared" si="2"/>
        <v>39205</v>
      </c>
      <c r="B53">
        <v>155.6</v>
      </c>
      <c r="C53">
        <v>79</v>
      </c>
      <c r="D53">
        <v>874</v>
      </c>
      <c r="E53">
        <v>872</v>
      </c>
      <c r="F53" s="16">
        <f t="shared" si="10"/>
        <v>1029.5999999999999</v>
      </c>
      <c r="G53" s="16">
        <f t="shared" si="10"/>
        <v>951</v>
      </c>
      <c r="H53" s="27">
        <f t="shared" si="11"/>
        <v>8.2649842271293359</v>
      </c>
      <c r="I53">
        <v>5.2</v>
      </c>
    </row>
    <row r="54" spans="1:9" x14ac:dyDescent="0.25">
      <c r="A54" s="5">
        <f t="shared" si="2"/>
        <v>39212</v>
      </c>
      <c r="B54">
        <v>114</v>
      </c>
      <c r="C54">
        <v>79</v>
      </c>
      <c r="D54">
        <v>917.7</v>
      </c>
      <c r="E54">
        <v>872</v>
      </c>
      <c r="F54" s="16">
        <f t="shared" ref="F54:G56" si="12">+B54+D54</f>
        <v>1031.7</v>
      </c>
      <c r="G54" s="16">
        <f t="shared" si="12"/>
        <v>951</v>
      </c>
      <c r="H54" s="27">
        <f t="shared" si="11"/>
        <v>8.485804416403786</v>
      </c>
      <c r="I54">
        <v>5.2</v>
      </c>
    </row>
    <row r="55" spans="1:9" x14ac:dyDescent="0.25">
      <c r="A55" s="5">
        <f t="shared" si="2"/>
        <v>39219</v>
      </c>
      <c r="B55">
        <v>82</v>
      </c>
      <c r="C55">
        <v>79</v>
      </c>
      <c r="D55">
        <v>917.8</v>
      </c>
      <c r="E55">
        <v>872</v>
      </c>
      <c r="F55" s="16">
        <f t="shared" si="12"/>
        <v>999.8</v>
      </c>
      <c r="G55" s="16">
        <f t="shared" si="12"/>
        <v>951</v>
      </c>
      <c r="H55" s="27">
        <f t="shared" si="11"/>
        <v>5.1314405888538417</v>
      </c>
      <c r="I55">
        <v>46.4</v>
      </c>
    </row>
    <row r="56" spans="1:9" x14ac:dyDescent="0.25">
      <c r="A56" s="5">
        <f t="shared" si="2"/>
        <v>39226</v>
      </c>
      <c r="B56">
        <v>37.9</v>
      </c>
      <c r="C56">
        <v>38.9</v>
      </c>
      <c r="D56">
        <v>964</v>
      </c>
      <c r="E56">
        <v>914</v>
      </c>
      <c r="F56" s="16">
        <f t="shared" si="12"/>
        <v>1001.9</v>
      </c>
      <c r="G56" s="16">
        <f t="shared" si="12"/>
        <v>952.9</v>
      </c>
      <c r="H56" s="27">
        <f t="shared" si="11"/>
        <v>5.1421975023612232</v>
      </c>
      <c r="I56">
        <v>129.9</v>
      </c>
    </row>
    <row r="57" spans="1:9" x14ac:dyDescent="0.25">
      <c r="A57" s="5">
        <f t="shared" si="2"/>
        <v>39233</v>
      </c>
      <c r="F57">
        <v>999</v>
      </c>
      <c r="G57">
        <v>914</v>
      </c>
      <c r="H57" s="27">
        <f t="shared" si="11"/>
        <v>9.2997811816192488</v>
      </c>
    </row>
    <row r="58" spans="1:9" x14ac:dyDescent="0.25">
      <c r="A58" s="5">
        <f t="shared" si="2"/>
        <v>39240</v>
      </c>
      <c r="B58">
        <v>131.6</v>
      </c>
      <c r="C58">
        <v>194.9</v>
      </c>
      <c r="D58">
        <v>1.5</v>
      </c>
      <c r="E58">
        <v>0</v>
      </c>
      <c r="F58" s="16">
        <f t="shared" ref="F58:G60" si="13">+B58+D58</f>
        <v>133.1</v>
      </c>
      <c r="G58" s="16">
        <f t="shared" si="13"/>
        <v>194.9</v>
      </c>
      <c r="H58" s="27">
        <f t="shared" ref="H58:H63" si="14">+(F58/G58-1)*100</f>
        <v>-31.708568496664956</v>
      </c>
    </row>
    <row r="59" spans="1:9" x14ac:dyDescent="0.25">
      <c r="A59" s="5">
        <f t="shared" si="2"/>
        <v>39247</v>
      </c>
      <c r="B59">
        <v>131</v>
      </c>
      <c r="C59">
        <v>116</v>
      </c>
      <c r="D59">
        <v>2.2000000000000002</v>
      </c>
      <c r="E59">
        <v>82.8</v>
      </c>
      <c r="F59" s="16">
        <f t="shared" si="13"/>
        <v>133.19999999999999</v>
      </c>
      <c r="G59" s="16">
        <f t="shared" si="13"/>
        <v>198.8</v>
      </c>
      <c r="H59" s="27">
        <f t="shared" si="14"/>
        <v>-32.997987927565397</v>
      </c>
    </row>
    <row r="60" spans="1:9" x14ac:dyDescent="0.25">
      <c r="A60" s="5">
        <f t="shared" si="2"/>
        <v>39254</v>
      </c>
      <c r="B60">
        <v>220.6</v>
      </c>
      <c r="C60">
        <v>116</v>
      </c>
      <c r="D60">
        <v>3</v>
      </c>
      <c r="E60">
        <v>82.8</v>
      </c>
      <c r="F60" s="16">
        <f t="shared" si="13"/>
        <v>223.6</v>
      </c>
      <c r="G60" s="16">
        <f t="shared" si="13"/>
        <v>198.8</v>
      </c>
      <c r="H60" s="27">
        <f t="shared" si="14"/>
        <v>12.474849094567396</v>
      </c>
    </row>
    <row r="61" spans="1:9" x14ac:dyDescent="0.25">
      <c r="A61" s="5">
        <f t="shared" si="2"/>
        <v>39261</v>
      </c>
      <c r="B61">
        <v>179.3</v>
      </c>
      <c r="C61">
        <v>156.5</v>
      </c>
      <c r="D61">
        <v>46.3</v>
      </c>
      <c r="E61">
        <v>82.8</v>
      </c>
      <c r="F61" s="16">
        <f t="shared" ref="F61:G63" si="15">+B61+D61</f>
        <v>225.60000000000002</v>
      </c>
      <c r="G61" s="16">
        <f t="shared" si="15"/>
        <v>239.3</v>
      </c>
      <c r="H61" s="27">
        <f t="shared" si="14"/>
        <v>-5.7250313414124454</v>
      </c>
    </row>
    <row r="62" spans="1:9" x14ac:dyDescent="0.25">
      <c r="A62" s="5">
        <f t="shared" si="2"/>
        <v>39268</v>
      </c>
      <c r="B62">
        <v>177.6</v>
      </c>
      <c r="C62">
        <v>111</v>
      </c>
      <c r="D62">
        <v>48</v>
      </c>
      <c r="E62">
        <v>126.9</v>
      </c>
      <c r="F62" s="16">
        <f t="shared" si="15"/>
        <v>225.6</v>
      </c>
      <c r="G62" s="16">
        <f t="shared" si="15"/>
        <v>237.9</v>
      </c>
      <c r="H62" s="27">
        <f t="shared" si="14"/>
        <v>-5.1702395964691057</v>
      </c>
    </row>
    <row r="63" spans="1:9" x14ac:dyDescent="0.25">
      <c r="A63" s="5">
        <f t="shared" si="2"/>
        <v>39275</v>
      </c>
      <c r="B63">
        <v>146.1</v>
      </c>
      <c r="C63">
        <v>111</v>
      </c>
      <c r="D63">
        <v>90.9</v>
      </c>
      <c r="E63">
        <v>126.9</v>
      </c>
      <c r="F63" s="16">
        <f t="shared" si="15"/>
        <v>237</v>
      </c>
      <c r="G63" s="16">
        <f t="shared" si="15"/>
        <v>237.9</v>
      </c>
      <c r="H63" s="27">
        <f t="shared" si="14"/>
        <v>-0.37831021437578771</v>
      </c>
    </row>
    <row r="64" spans="1:9" x14ac:dyDescent="0.25">
      <c r="A64" s="5">
        <f t="shared" si="2"/>
        <v>39282</v>
      </c>
      <c r="B64">
        <v>144.6</v>
      </c>
      <c r="C64">
        <v>111</v>
      </c>
      <c r="D64">
        <v>92.7</v>
      </c>
      <c r="E64">
        <v>126.9</v>
      </c>
      <c r="F64" s="16">
        <f t="shared" ref="F64:G66" si="16">+B64+D64</f>
        <v>237.3</v>
      </c>
      <c r="G64" s="16">
        <f t="shared" si="16"/>
        <v>237.9</v>
      </c>
      <c r="H64" s="27">
        <f t="shared" ref="H64:H69" si="17">+(F64/G64-1)*100</f>
        <v>-0.25220680958385477</v>
      </c>
    </row>
    <row r="65" spans="1:9" x14ac:dyDescent="0.25">
      <c r="A65" s="5">
        <f t="shared" si="2"/>
        <v>39289</v>
      </c>
      <c r="B65">
        <v>139.80000000000001</v>
      </c>
      <c r="C65">
        <v>41</v>
      </c>
      <c r="D65">
        <v>99.3</v>
      </c>
      <c r="E65">
        <v>198.5</v>
      </c>
      <c r="F65" s="16">
        <f t="shared" si="16"/>
        <v>239.10000000000002</v>
      </c>
      <c r="G65" s="16">
        <f t="shared" si="16"/>
        <v>239.5</v>
      </c>
      <c r="H65" s="27">
        <f t="shared" si="17"/>
        <v>-0.1670146137786932</v>
      </c>
    </row>
    <row r="66" spans="1:9" x14ac:dyDescent="0.25">
      <c r="A66" s="5">
        <f t="shared" si="2"/>
        <v>39296</v>
      </c>
      <c r="B66">
        <v>189.4</v>
      </c>
      <c r="C66">
        <v>41</v>
      </c>
      <c r="D66">
        <v>152.1</v>
      </c>
      <c r="E66">
        <v>198.5</v>
      </c>
      <c r="F66" s="16">
        <f t="shared" si="16"/>
        <v>341.5</v>
      </c>
      <c r="G66" s="16">
        <f t="shared" si="16"/>
        <v>239.5</v>
      </c>
      <c r="H66" s="27">
        <f t="shared" si="17"/>
        <v>42.588726513569931</v>
      </c>
    </row>
    <row r="67" spans="1:9" x14ac:dyDescent="0.25">
      <c r="A67" s="5">
        <f t="shared" si="2"/>
        <v>39303</v>
      </c>
      <c r="B67">
        <v>162.30000000000001</v>
      </c>
      <c r="C67">
        <v>137.30000000000001</v>
      </c>
      <c r="D67">
        <v>180.9</v>
      </c>
      <c r="E67">
        <v>198.5</v>
      </c>
      <c r="F67" s="16">
        <f t="shared" ref="F67:G69" si="18">+B67+D67</f>
        <v>343.20000000000005</v>
      </c>
      <c r="G67" s="16">
        <f t="shared" si="18"/>
        <v>335.8</v>
      </c>
      <c r="H67" s="27">
        <f t="shared" si="17"/>
        <v>2.2036926742108554</v>
      </c>
    </row>
    <row r="68" spans="1:9" x14ac:dyDescent="0.25">
      <c r="A68" s="5">
        <f t="shared" si="2"/>
        <v>39310</v>
      </c>
      <c r="B68">
        <v>114.4</v>
      </c>
      <c r="C68">
        <v>93.8</v>
      </c>
      <c r="D68">
        <v>231.2</v>
      </c>
      <c r="E68">
        <v>241</v>
      </c>
      <c r="F68" s="16">
        <f t="shared" si="18"/>
        <v>345.6</v>
      </c>
      <c r="G68" s="16">
        <f t="shared" si="18"/>
        <v>334.8</v>
      </c>
      <c r="H68" s="27">
        <f t="shared" si="17"/>
        <v>3.2258064516129004</v>
      </c>
    </row>
    <row r="69" spans="1:9" x14ac:dyDescent="0.25">
      <c r="A69" s="5">
        <f t="shared" si="2"/>
        <v>39317</v>
      </c>
      <c r="B69">
        <v>114.4</v>
      </c>
      <c r="C69">
        <v>97</v>
      </c>
      <c r="D69">
        <v>231.8</v>
      </c>
      <c r="E69">
        <v>241</v>
      </c>
      <c r="F69" s="16">
        <f t="shared" si="18"/>
        <v>346.20000000000005</v>
      </c>
      <c r="G69" s="16">
        <f t="shared" si="18"/>
        <v>338</v>
      </c>
      <c r="H69" s="27">
        <f t="shared" si="17"/>
        <v>2.4260355029585901</v>
      </c>
    </row>
    <row r="70" spans="1:9" x14ac:dyDescent="0.25">
      <c r="A70" s="5">
        <f t="shared" si="2"/>
        <v>39324</v>
      </c>
      <c r="B70">
        <v>164.4</v>
      </c>
      <c r="C70">
        <v>97</v>
      </c>
      <c r="D70">
        <v>232.3</v>
      </c>
      <c r="E70">
        <v>241</v>
      </c>
      <c r="F70" s="16">
        <f t="shared" ref="F70:G72" si="19">+B70+D70</f>
        <v>396.70000000000005</v>
      </c>
      <c r="G70" s="16">
        <f t="shared" si="19"/>
        <v>338</v>
      </c>
      <c r="H70" s="27">
        <f t="shared" ref="H70:H75" si="20">+(F70/G70-1)*100</f>
        <v>17.366863905325445</v>
      </c>
    </row>
    <row r="71" spans="1:9" x14ac:dyDescent="0.25">
      <c r="A71" s="5">
        <f t="shared" si="2"/>
        <v>39331</v>
      </c>
      <c r="B71">
        <v>164.9</v>
      </c>
      <c r="C71">
        <v>148.1</v>
      </c>
      <c r="D71">
        <v>280.60000000000002</v>
      </c>
      <c r="E71">
        <v>241</v>
      </c>
      <c r="F71" s="16">
        <f t="shared" si="19"/>
        <v>445.5</v>
      </c>
      <c r="G71" s="16">
        <f t="shared" si="19"/>
        <v>389.1</v>
      </c>
      <c r="H71" s="27">
        <f t="shared" si="20"/>
        <v>14.494988434849642</v>
      </c>
    </row>
    <row r="72" spans="1:9" x14ac:dyDescent="0.25">
      <c r="A72" s="5">
        <f t="shared" si="2"/>
        <v>39338</v>
      </c>
      <c r="B72">
        <v>165.4</v>
      </c>
      <c r="C72">
        <v>148.6</v>
      </c>
      <c r="D72">
        <v>282.2</v>
      </c>
      <c r="E72">
        <v>241</v>
      </c>
      <c r="F72" s="16">
        <f t="shared" si="19"/>
        <v>447.6</v>
      </c>
      <c r="G72" s="16">
        <f t="shared" si="19"/>
        <v>389.6</v>
      </c>
      <c r="H72" s="27">
        <f t="shared" si="20"/>
        <v>14.887063655030808</v>
      </c>
    </row>
    <row r="73" spans="1:9" x14ac:dyDescent="0.25">
      <c r="A73" s="5">
        <f t="shared" si="2"/>
        <v>39345</v>
      </c>
      <c r="B73">
        <v>256.10000000000002</v>
      </c>
      <c r="C73">
        <v>143.19999999999999</v>
      </c>
      <c r="D73">
        <v>285</v>
      </c>
      <c r="E73">
        <v>291.2</v>
      </c>
      <c r="F73" s="16">
        <f t="shared" ref="F73:G75" si="21">+B73+D73</f>
        <v>541.1</v>
      </c>
      <c r="G73" s="16">
        <f t="shared" si="21"/>
        <v>434.4</v>
      </c>
      <c r="H73" s="27">
        <f t="shared" si="20"/>
        <v>24.562615101289143</v>
      </c>
    </row>
    <row r="74" spans="1:9" x14ac:dyDescent="0.25">
      <c r="A74" s="5">
        <f t="shared" si="2"/>
        <v>39352</v>
      </c>
      <c r="B74">
        <v>209.7</v>
      </c>
      <c r="C74">
        <v>143.19999999999999</v>
      </c>
      <c r="D74">
        <v>332.9</v>
      </c>
      <c r="E74">
        <v>291.2</v>
      </c>
      <c r="F74" s="16">
        <f t="shared" si="21"/>
        <v>542.59999999999991</v>
      </c>
      <c r="G74" s="16">
        <f t="shared" si="21"/>
        <v>434.4</v>
      </c>
      <c r="H74" s="27">
        <f t="shared" si="20"/>
        <v>24.907918968692442</v>
      </c>
    </row>
    <row r="75" spans="1:9" x14ac:dyDescent="0.25">
      <c r="A75" s="5">
        <f t="shared" si="2"/>
        <v>39359</v>
      </c>
      <c r="B75">
        <v>166.9</v>
      </c>
      <c r="C75">
        <v>95.8</v>
      </c>
      <c r="D75">
        <v>379.7</v>
      </c>
      <c r="E75">
        <v>340.9</v>
      </c>
      <c r="F75" s="16">
        <f t="shared" si="21"/>
        <v>546.6</v>
      </c>
      <c r="G75" s="16">
        <f t="shared" si="21"/>
        <v>436.7</v>
      </c>
      <c r="H75" s="27">
        <f t="shared" si="20"/>
        <v>25.166017861231982</v>
      </c>
    </row>
    <row r="76" spans="1:9" x14ac:dyDescent="0.25">
      <c r="A76" s="5">
        <f t="shared" si="2"/>
        <v>39366</v>
      </c>
      <c r="B76">
        <v>167.2</v>
      </c>
      <c r="C76">
        <v>95.8</v>
      </c>
      <c r="D76">
        <v>381.6</v>
      </c>
      <c r="E76">
        <v>340.9</v>
      </c>
      <c r="F76" s="16">
        <f t="shared" ref="F76:G78" si="22">+B76+D76</f>
        <v>548.79999999999995</v>
      </c>
      <c r="G76" s="16">
        <f t="shared" si="22"/>
        <v>436.7</v>
      </c>
      <c r="H76" s="27">
        <f t="shared" ref="H76:H81" si="23">+(F76/G76-1)*100</f>
        <v>25.669796198763439</v>
      </c>
    </row>
    <row r="77" spans="1:9" x14ac:dyDescent="0.25">
      <c r="A77" s="5">
        <f t="shared" si="2"/>
        <v>39373</v>
      </c>
      <c r="B77">
        <v>251.3</v>
      </c>
      <c r="C77">
        <v>95.8</v>
      </c>
      <c r="D77">
        <v>382.2</v>
      </c>
      <c r="E77">
        <v>340.9</v>
      </c>
      <c r="F77" s="16">
        <f t="shared" si="22"/>
        <v>633.5</v>
      </c>
      <c r="G77" s="16">
        <f t="shared" si="22"/>
        <v>436.7</v>
      </c>
      <c r="H77" s="27">
        <f t="shared" si="23"/>
        <v>45.065262193725665</v>
      </c>
    </row>
    <row r="78" spans="1:9" x14ac:dyDescent="0.25">
      <c r="A78" s="5">
        <f t="shared" si="2"/>
        <v>39380</v>
      </c>
      <c r="B78">
        <v>209.5</v>
      </c>
      <c r="C78">
        <v>51.2</v>
      </c>
      <c r="D78">
        <v>431.8</v>
      </c>
      <c r="E78">
        <v>385.5</v>
      </c>
      <c r="F78" s="16">
        <f t="shared" si="22"/>
        <v>641.29999999999995</v>
      </c>
      <c r="G78" s="16">
        <f t="shared" si="22"/>
        <v>436.7</v>
      </c>
      <c r="H78" s="27">
        <f t="shared" si="23"/>
        <v>46.851385390428213</v>
      </c>
      <c r="I78">
        <v>1.8</v>
      </c>
    </row>
    <row r="79" spans="1:9" x14ac:dyDescent="0.25">
      <c r="A79" s="5">
        <f t="shared" si="2"/>
        <v>39387</v>
      </c>
      <c r="B79">
        <v>209.9</v>
      </c>
      <c r="C79">
        <v>95.3</v>
      </c>
      <c r="D79">
        <v>434.7</v>
      </c>
      <c r="E79">
        <v>391.4</v>
      </c>
      <c r="F79" s="16">
        <f t="shared" ref="F79:G81" si="24">+B79+D79</f>
        <v>644.6</v>
      </c>
      <c r="G79" s="16">
        <f t="shared" si="24"/>
        <v>486.7</v>
      </c>
      <c r="H79" s="27">
        <f t="shared" si="23"/>
        <v>32.442983357304314</v>
      </c>
    </row>
    <row r="80" spans="1:9" x14ac:dyDescent="0.25">
      <c r="A80" s="5">
        <f t="shared" si="2"/>
        <v>39394</v>
      </c>
      <c r="B80">
        <v>245.6</v>
      </c>
      <c r="C80">
        <v>94.7</v>
      </c>
      <c r="D80">
        <v>480.1</v>
      </c>
      <c r="E80">
        <v>392</v>
      </c>
      <c r="F80" s="16">
        <f t="shared" si="24"/>
        <v>725.7</v>
      </c>
      <c r="G80" s="16">
        <f t="shared" si="24"/>
        <v>486.7</v>
      </c>
      <c r="H80" s="27">
        <f t="shared" si="23"/>
        <v>49.106225600986249</v>
      </c>
    </row>
    <row r="81" spans="1:9" x14ac:dyDescent="0.25">
      <c r="A81" s="5">
        <f t="shared" si="2"/>
        <v>39401</v>
      </c>
      <c r="B81">
        <v>203.2</v>
      </c>
      <c r="C81">
        <v>95.2</v>
      </c>
      <c r="D81">
        <v>525.9</v>
      </c>
      <c r="E81">
        <v>392</v>
      </c>
      <c r="F81" s="16">
        <f t="shared" si="24"/>
        <v>729.09999999999991</v>
      </c>
      <c r="G81" s="16">
        <f t="shared" si="24"/>
        <v>487.2</v>
      </c>
      <c r="H81" s="27">
        <f t="shared" si="23"/>
        <v>49.651067323481101</v>
      </c>
    </row>
    <row r="82" spans="1:9" x14ac:dyDescent="0.25">
      <c r="A82" s="5">
        <f t="shared" si="2"/>
        <v>39408</v>
      </c>
      <c r="B82">
        <v>205.2</v>
      </c>
      <c r="C82">
        <v>96.2</v>
      </c>
      <c r="D82">
        <v>528.6</v>
      </c>
      <c r="E82">
        <v>392</v>
      </c>
      <c r="F82" s="16">
        <f t="shared" ref="F82:G84" si="25">+B82+D82</f>
        <v>733.8</v>
      </c>
      <c r="G82" s="16">
        <f t="shared" si="25"/>
        <v>488.2</v>
      </c>
      <c r="H82" s="27">
        <f t="shared" ref="H82:H87" si="26">+(F82/G82-1)*100</f>
        <v>50.307251126587445</v>
      </c>
    </row>
    <row r="83" spans="1:9" x14ac:dyDescent="0.25">
      <c r="A83" s="5">
        <f t="shared" si="2"/>
        <v>39415</v>
      </c>
      <c r="B83">
        <v>203.6</v>
      </c>
      <c r="C83">
        <v>96.3</v>
      </c>
      <c r="D83">
        <v>530.4</v>
      </c>
      <c r="E83">
        <v>392.9</v>
      </c>
      <c r="F83" s="16">
        <f t="shared" si="25"/>
        <v>734</v>
      </c>
      <c r="G83" s="16">
        <f t="shared" si="25"/>
        <v>489.2</v>
      </c>
      <c r="H83" s="27">
        <f t="shared" si="26"/>
        <v>50.040883074407191</v>
      </c>
    </row>
    <row r="84" spans="1:9" x14ac:dyDescent="0.25">
      <c r="A84" s="5">
        <f t="shared" si="2"/>
        <v>39422</v>
      </c>
      <c r="B84">
        <v>278.10000000000002</v>
      </c>
      <c r="C84">
        <v>99.3</v>
      </c>
      <c r="D84">
        <v>533.5</v>
      </c>
      <c r="E84">
        <v>433</v>
      </c>
      <c r="F84" s="16">
        <f t="shared" si="25"/>
        <v>811.6</v>
      </c>
      <c r="G84" s="16">
        <f t="shared" si="25"/>
        <v>532.29999999999995</v>
      </c>
      <c r="H84" s="27">
        <f t="shared" si="26"/>
        <v>52.470411422130404</v>
      </c>
    </row>
    <row r="85" spans="1:9" x14ac:dyDescent="0.25">
      <c r="A85" s="5">
        <f t="shared" si="2"/>
        <v>39429</v>
      </c>
      <c r="B85">
        <v>276.8</v>
      </c>
      <c r="C85">
        <v>100.2</v>
      </c>
      <c r="D85">
        <v>534.70000000000005</v>
      </c>
      <c r="E85">
        <v>435.6</v>
      </c>
      <c r="F85" s="16">
        <f t="shared" ref="F85:G87" si="27">+B85+D85</f>
        <v>811.5</v>
      </c>
      <c r="G85" s="16">
        <f t="shared" si="27"/>
        <v>535.80000000000007</v>
      </c>
      <c r="H85" s="27">
        <f t="shared" si="26"/>
        <v>51.455767077267623</v>
      </c>
    </row>
    <row r="86" spans="1:9" x14ac:dyDescent="0.25">
      <c r="A86" s="5">
        <f t="shared" si="2"/>
        <v>39436</v>
      </c>
      <c r="B86">
        <v>231.7</v>
      </c>
      <c r="C86">
        <v>195.3</v>
      </c>
      <c r="D86">
        <v>579.1</v>
      </c>
      <c r="E86">
        <v>437.4</v>
      </c>
      <c r="F86" s="16">
        <f t="shared" si="27"/>
        <v>810.8</v>
      </c>
      <c r="G86" s="16">
        <f t="shared" si="27"/>
        <v>632.70000000000005</v>
      </c>
      <c r="H86" s="27">
        <f t="shared" si="26"/>
        <v>28.149201833412342</v>
      </c>
    </row>
    <row r="87" spans="1:9" x14ac:dyDescent="0.25">
      <c r="A87" s="5">
        <f t="shared" si="2"/>
        <v>39443</v>
      </c>
      <c r="B87">
        <v>187</v>
      </c>
      <c r="C87">
        <v>247</v>
      </c>
      <c r="D87">
        <v>626.1</v>
      </c>
      <c r="E87">
        <v>437.4</v>
      </c>
      <c r="F87" s="16">
        <f t="shared" si="27"/>
        <v>813.1</v>
      </c>
      <c r="G87" s="16">
        <f t="shared" si="27"/>
        <v>684.4</v>
      </c>
      <c r="H87" s="27">
        <f t="shared" si="26"/>
        <v>18.804792518994738</v>
      </c>
    </row>
    <row r="88" spans="1:9" x14ac:dyDescent="0.25">
      <c r="A88" s="5">
        <f t="shared" si="2"/>
        <v>39450</v>
      </c>
      <c r="B88">
        <v>186.1</v>
      </c>
      <c r="C88">
        <v>245.9</v>
      </c>
      <c r="D88">
        <v>627</v>
      </c>
      <c r="E88">
        <v>438.7</v>
      </c>
      <c r="F88" s="16">
        <f t="shared" ref="F88:G90" si="28">+B88+D88</f>
        <v>813.1</v>
      </c>
      <c r="G88" s="16">
        <f t="shared" si="28"/>
        <v>684.6</v>
      </c>
      <c r="H88" s="27">
        <f t="shared" ref="H88:H93" si="29">+(F88/G88-1)*100</f>
        <v>18.770084721004963</v>
      </c>
    </row>
    <row r="89" spans="1:9" x14ac:dyDescent="0.25">
      <c r="A89" s="5">
        <f t="shared" si="2"/>
        <v>39457</v>
      </c>
      <c r="B89">
        <v>261.89999999999998</v>
      </c>
      <c r="C89">
        <v>242.8</v>
      </c>
      <c r="D89">
        <v>631.70000000000005</v>
      </c>
      <c r="E89">
        <v>485</v>
      </c>
      <c r="F89" s="16">
        <f t="shared" si="28"/>
        <v>893.6</v>
      </c>
      <c r="G89" s="16">
        <f t="shared" si="28"/>
        <v>727.8</v>
      </c>
      <c r="H89" s="27">
        <f t="shared" si="29"/>
        <v>22.780983786754618</v>
      </c>
    </row>
    <row r="90" spans="1:9" x14ac:dyDescent="0.25">
      <c r="A90" s="5">
        <f t="shared" si="2"/>
        <v>39464</v>
      </c>
      <c r="B90">
        <v>220.5</v>
      </c>
      <c r="C90">
        <v>197.9</v>
      </c>
      <c r="D90">
        <v>675.1</v>
      </c>
      <c r="E90">
        <v>485</v>
      </c>
      <c r="F90" s="16">
        <f t="shared" si="28"/>
        <v>895.6</v>
      </c>
      <c r="G90" s="16">
        <f t="shared" si="28"/>
        <v>682.9</v>
      </c>
      <c r="H90" s="27">
        <f t="shared" si="29"/>
        <v>31.146580758529808</v>
      </c>
    </row>
    <row r="91" spans="1:9" x14ac:dyDescent="0.25">
      <c r="A91" s="5">
        <f t="shared" si="2"/>
        <v>39471</v>
      </c>
      <c r="B91">
        <v>220.8</v>
      </c>
      <c r="C91">
        <v>197.7</v>
      </c>
      <c r="D91">
        <v>676.3</v>
      </c>
      <c r="E91">
        <v>533</v>
      </c>
      <c r="F91" s="16">
        <f t="shared" ref="F91:G93" si="30">+B91+D91</f>
        <v>897.09999999999991</v>
      </c>
      <c r="G91" s="16">
        <f t="shared" si="30"/>
        <v>730.7</v>
      </c>
      <c r="H91" s="27">
        <f t="shared" si="29"/>
        <v>22.772683727932108</v>
      </c>
    </row>
    <row r="92" spans="1:9" x14ac:dyDescent="0.25">
      <c r="A92" s="5">
        <f t="shared" si="2"/>
        <v>39478</v>
      </c>
      <c r="B92">
        <v>255.8</v>
      </c>
      <c r="C92">
        <v>183.1</v>
      </c>
      <c r="D92">
        <v>720.5</v>
      </c>
      <c r="E92">
        <v>633.29999999999995</v>
      </c>
      <c r="F92" s="16">
        <f t="shared" si="30"/>
        <v>976.3</v>
      </c>
      <c r="G92" s="16">
        <f t="shared" si="30"/>
        <v>816.4</v>
      </c>
      <c r="H92" s="27">
        <f t="shared" si="29"/>
        <v>19.585987261146485</v>
      </c>
    </row>
    <row r="93" spans="1:9" x14ac:dyDescent="0.25">
      <c r="A93" s="5">
        <f t="shared" si="2"/>
        <v>39485</v>
      </c>
      <c r="B93">
        <v>254.7</v>
      </c>
      <c r="C93">
        <v>184.6</v>
      </c>
      <c r="D93">
        <v>722.5</v>
      </c>
      <c r="E93">
        <v>633.5</v>
      </c>
      <c r="F93" s="16">
        <f t="shared" si="30"/>
        <v>977.2</v>
      </c>
      <c r="G93" s="16">
        <f t="shared" si="30"/>
        <v>818.1</v>
      </c>
      <c r="H93" s="27">
        <f t="shared" si="29"/>
        <v>19.447500305586107</v>
      </c>
      <c r="I93">
        <v>1.8</v>
      </c>
    </row>
    <row r="94" spans="1:9" x14ac:dyDescent="0.25">
      <c r="A94" s="5">
        <f t="shared" si="2"/>
        <v>39492</v>
      </c>
      <c r="B94">
        <v>253.3</v>
      </c>
      <c r="C94">
        <v>225.9</v>
      </c>
      <c r="D94">
        <v>723.9</v>
      </c>
      <c r="E94">
        <v>637.79999999999995</v>
      </c>
      <c r="F94" s="16">
        <f t="shared" ref="F94:G96" si="31">+B94+D94</f>
        <v>977.2</v>
      </c>
      <c r="G94" s="16">
        <f t="shared" si="31"/>
        <v>863.69999999999993</v>
      </c>
      <c r="H94" s="27">
        <f t="shared" ref="H94:H99" si="32">+(F94/G94-1)*100</f>
        <v>13.14113696885495</v>
      </c>
      <c r="I94">
        <v>1.8</v>
      </c>
    </row>
    <row r="95" spans="1:9" x14ac:dyDescent="0.25">
      <c r="A95" s="5">
        <f t="shared" si="2"/>
        <v>39499</v>
      </c>
      <c r="B95">
        <v>218.8</v>
      </c>
      <c r="C95">
        <v>181.1</v>
      </c>
      <c r="D95">
        <v>757</v>
      </c>
      <c r="E95">
        <v>684.8</v>
      </c>
      <c r="F95" s="16">
        <f t="shared" si="31"/>
        <v>975.8</v>
      </c>
      <c r="G95" s="16">
        <f t="shared" si="31"/>
        <v>865.9</v>
      </c>
      <c r="H95" s="27">
        <f t="shared" si="32"/>
        <v>12.69199676637025</v>
      </c>
      <c r="I95">
        <v>1.8</v>
      </c>
    </row>
    <row r="96" spans="1:9" x14ac:dyDescent="0.25">
      <c r="A96" s="5">
        <f t="shared" si="2"/>
        <v>39506</v>
      </c>
      <c r="B96">
        <v>217</v>
      </c>
      <c r="C96">
        <v>129.5</v>
      </c>
      <c r="D96">
        <v>759</v>
      </c>
      <c r="E96">
        <v>737.2</v>
      </c>
      <c r="F96" s="16">
        <f t="shared" si="31"/>
        <v>976</v>
      </c>
      <c r="G96" s="16">
        <f t="shared" si="31"/>
        <v>866.7</v>
      </c>
      <c r="H96" s="27">
        <f t="shared" si="32"/>
        <v>12.611053421022266</v>
      </c>
      <c r="I96">
        <v>1.8</v>
      </c>
    </row>
    <row r="97" spans="1:9" x14ac:dyDescent="0.25">
      <c r="A97" s="5">
        <f t="shared" si="2"/>
        <v>39513</v>
      </c>
      <c r="B97">
        <v>207.3</v>
      </c>
      <c r="C97">
        <v>170.6</v>
      </c>
      <c r="D97">
        <v>849</v>
      </c>
      <c r="E97">
        <v>737.4</v>
      </c>
      <c r="F97" s="16">
        <f t="shared" ref="F97:G99" si="33">+B97+D97</f>
        <v>1056.3</v>
      </c>
      <c r="G97" s="16">
        <f t="shared" si="33"/>
        <v>908</v>
      </c>
      <c r="H97" s="27">
        <f t="shared" si="32"/>
        <v>16.332599118942738</v>
      </c>
      <c r="I97">
        <v>1.8</v>
      </c>
    </row>
    <row r="98" spans="1:9" x14ac:dyDescent="0.25">
      <c r="A98" s="5">
        <f t="shared" si="2"/>
        <v>39520</v>
      </c>
      <c r="B98">
        <v>207.9</v>
      </c>
      <c r="C98">
        <v>130.19999999999999</v>
      </c>
      <c r="D98">
        <v>849.3</v>
      </c>
      <c r="E98">
        <v>779.6</v>
      </c>
      <c r="F98" s="16">
        <f t="shared" si="33"/>
        <v>1057.2</v>
      </c>
      <c r="G98" s="16">
        <f t="shared" si="33"/>
        <v>909.8</v>
      </c>
      <c r="H98" s="27">
        <f t="shared" si="32"/>
        <v>16.201362936909213</v>
      </c>
      <c r="I98">
        <v>1.8</v>
      </c>
    </row>
    <row r="99" spans="1:9" x14ac:dyDescent="0.25">
      <c r="A99" s="5">
        <f t="shared" si="2"/>
        <v>39527</v>
      </c>
      <c r="B99">
        <v>208.9</v>
      </c>
      <c r="C99">
        <v>127.9</v>
      </c>
      <c r="D99">
        <v>849.7</v>
      </c>
      <c r="E99">
        <v>781.9</v>
      </c>
      <c r="F99" s="16">
        <f t="shared" si="33"/>
        <v>1058.6000000000001</v>
      </c>
      <c r="G99" s="16">
        <f t="shared" si="33"/>
        <v>909.8</v>
      </c>
      <c r="H99" s="27">
        <f t="shared" si="32"/>
        <v>16.35524291052981</v>
      </c>
      <c r="I99">
        <v>1.8</v>
      </c>
    </row>
    <row r="100" spans="1:9" x14ac:dyDescent="0.25">
      <c r="A100" s="5">
        <f t="shared" si="2"/>
        <v>39534</v>
      </c>
      <c r="B100">
        <v>169.8</v>
      </c>
      <c r="C100">
        <v>87.5</v>
      </c>
      <c r="D100">
        <v>891.8</v>
      </c>
      <c r="E100">
        <v>824.6</v>
      </c>
      <c r="F100" s="16">
        <f t="shared" ref="F100:G102" si="34">+B100+D100</f>
        <v>1061.5999999999999</v>
      </c>
      <c r="G100" s="16">
        <f t="shared" si="34"/>
        <v>912.1</v>
      </c>
      <c r="H100" s="27">
        <f t="shared" ref="H100:H105" si="35">+(F100/G100-1)*100</f>
        <v>16.390746628659137</v>
      </c>
      <c r="I100">
        <v>1.8</v>
      </c>
    </row>
    <row r="101" spans="1:9" x14ac:dyDescent="0.25">
      <c r="A101" s="5">
        <f t="shared" si="2"/>
        <v>39541</v>
      </c>
      <c r="B101">
        <v>208.5</v>
      </c>
      <c r="C101">
        <v>129</v>
      </c>
      <c r="D101">
        <v>893.2</v>
      </c>
      <c r="E101">
        <v>826.6</v>
      </c>
      <c r="F101" s="16">
        <f t="shared" si="34"/>
        <v>1101.7</v>
      </c>
      <c r="G101" s="16">
        <f t="shared" si="34"/>
        <v>955.6</v>
      </c>
      <c r="H101" s="27">
        <f t="shared" si="35"/>
        <v>15.288823775638338</v>
      </c>
      <c r="I101">
        <v>1.8</v>
      </c>
    </row>
    <row r="102" spans="1:9" x14ac:dyDescent="0.25">
      <c r="A102" s="5">
        <f t="shared" si="2"/>
        <v>39548</v>
      </c>
      <c r="B102">
        <v>204</v>
      </c>
      <c r="C102">
        <v>85.2</v>
      </c>
      <c r="D102">
        <v>896.6</v>
      </c>
      <c r="E102">
        <v>872.6</v>
      </c>
      <c r="F102" s="16">
        <f t="shared" si="34"/>
        <v>1100.5999999999999</v>
      </c>
      <c r="G102" s="16">
        <f t="shared" si="34"/>
        <v>957.80000000000007</v>
      </c>
      <c r="H102" s="27">
        <f t="shared" si="35"/>
        <v>14.909166840676535</v>
      </c>
      <c r="I102">
        <v>1.8</v>
      </c>
    </row>
    <row r="103" spans="1:9" x14ac:dyDescent="0.25">
      <c r="A103" s="5">
        <f t="shared" si="2"/>
        <v>39555</v>
      </c>
      <c r="B103">
        <v>166.5</v>
      </c>
      <c r="C103">
        <v>125.2</v>
      </c>
      <c r="D103">
        <v>939.3</v>
      </c>
      <c r="E103">
        <v>872.6</v>
      </c>
      <c r="F103" s="16">
        <f t="shared" ref="F103:G105" si="36">+B103+D103</f>
        <v>1105.8</v>
      </c>
      <c r="G103" s="16">
        <f t="shared" si="36"/>
        <v>997.80000000000007</v>
      </c>
      <c r="H103" s="27">
        <f t="shared" si="35"/>
        <v>10.823812387251941</v>
      </c>
      <c r="I103">
        <v>5.0999999999999996</v>
      </c>
    </row>
    <row r="104" spans="1:9" x14ac:dyDescent="0.25">
      <c r="A104" s="5">
        <f t="shared" si="2"/>
        <v>39562</v>
      </c>
      <c r="B104">
        <v>165.6</v>
      </c>
      <c r="C104">
        <v>124.6</v>
      </c>
      <c r="D104">
        <v>940.2</v>
      </c>
      <c r="E104">
        <v>873.1</v>
      </c>
      <c r="F104" s="16">
        <f t="shared" si="36"/>
        <v>1105.8</v>
      </c>
      <c r="G104" s="16">
        <f t="shared" si="36"/>
        <v>997.7</v>
      </c>
      <c r="H104" s="27">
        <f t="shared" si="35"/>
        <v>10.834920316728457</v>
      </c>
      <c r="I104">
        <v>6.6</v>
      </c>
    </row>
    <row r="105" spans="1:9" x14ac:dyDescent="0.25">
      <c r="A105" s="5">
        <f t="shared" si="2"/>
        <v>39569</v>
      </c>
      <c r="B105">
        <v>124.3</v>
      </c>
      <c r="C105">
        <v>155.6</v>
      </c>
      <c r="D105">
        <v>984.3</v>
      </c>
      <c r="E105">
        <v>874</v>
      </c>
      <c r="F105" s="16">
        <f t="shared" si="36"/>
        <v>1108.5999999999999</v>
      </c>
      <c r="G105" s="16">
        <f t="shared" si="36"/>
        <v>1029.5999999999999</v>
      </c>
      <c r="H105" s="27">
        <f t="shared" si="35"/>
        <v>7.6728826728826638</v>
      </c>
      <c r="I105">
        <v>6.6</v>
      </c>
    </row>
    <row r="106" spans="1:9" x14ac:dyDescent="0.25">
      <c r="A106" s="5">
        <f t="shared" si="2"/>
        <v>39576</v>
      </c>
      <c r="B106">
        <v>123.6</v>
      </c>
      <c r="C106">
        <v>114</v>
      </c>
      <c r="D106">
        <v>984.9</v>
      </c>
      <c r="E106">
        <v>917.7</v>
      </c>
      <c r="F106" s="16">
        <f t="shared" ref="F106:G108" si="37">+B106+D106</f>
        <v>1108.5</v>
      </c>
      <c r="G106" s="16">
        <f t="shared" si="37"/>
        <v>1031.7</v>
      </c>
      <c r="H106" s="27">
        <f t="shared" ref="H106:H111" si="38">+(F106/G106-1)*100</f>
        <v>7.4440244257051313</v>
      </c>
      <c r="I106">
        <v>6.6</v>
      </c>
    </row>
    <row r="107" spans="1:9" x14ac:dyDescent="0.25">
      <c r="A107" s="5">
        <f t="shared" si="2"/>
        <v>39583</v>
      </c>
      <c r="B107">
        <v>122.3</v>
      </c>
      <c r="C107">
        <v>82</v>
      </c>
      <c r="D107">
        <v>986.3</v>
      </c>
      <c r="E107">
        <v>917.8</v>
      </c>
      <c r="F107" s="16">
        <f t="shared" si="37"/>
        <v>1108.5999999999999</v>
      </c>
      <c r="G107" s="16">
        <f t="shared" si="37"/>
        <v>999.8</v>
      </c>
      <c r="H107" s="27">
        <f t="shared" si="38"/>
        <v>10.882176435287061</v>
      </c>
      <c r="I107">
        <v>14.6</v>
      </c>
    </row>
    <row r="108" spans="1:9" x14ac:dyDescent="0.25">
      <c r="A108" s="5">
        <f t="shared" si="2"/>
        <v>39590</v>
      </c>
      <c r="B108">
        <v>123.3</v>
      </c>
      <c r="C108">
        <v>37.9</v>
      </c>
      <c r="D108">
        <v>986.5</v>
      </c>
      <c r="E108">
        <v>964</v>
      </c>
      <c r="F108" s="16">
        <f t="shared" si="37"/>
        <v>1109.8</v>
      </c>
      <c r="G108" s="16">
        <f t="shared" si="37"/>
        <v>1001.9</v>
      </c>
      <c r="H108" s="27">
        <f t="shared" si="38"/>
        <v>10.769537878031743</v>
      </c>
      <c r="I108">
        <v>14.4</v>
      </c>
    </row>
    <row r="109" spans="1:9" x14ac:dyDescent="0.25">
      <c r="A109" s="5">
        <f t="shared" si="2"/>
        <v>39597</v>
      </c>
      <c r="B109">
        <v>89.2</v>
      </c>
      <c r="C109">
        <v>2</v>
      </c>
      <c r="D109">
        <v>1023.1</v>
      </c>
      <c r="E109">
        <v>999</v>
      </c>
      <c r="F109" s="16">
        <f t="shared" ref="F109:G111" si="39">+B109+D109</f>
        <v>1112.3</v>
      </c>
      <c r="G109" s="16">
        <f t="shared" si="39"/>
        <v>1001</v>
      </c>
      <c r="H109" s="27">
        <f t="shared" si="38"/>
        <v>11.118881118881108</v>
      </c>
      <c r="I109">
        <v>14.1</v>
      </c>
    </row>
    <row r="110" spans="1:9" x14ac:dyDescent="0.25">
      <c r="A110" s="5">
        <f t="shared" si="2"/>
        <v>39604</v>
      </c>
      <c r="B110">
        <v>65.2</v>
      </c>
      <c r="C110">
        <v>131.6</v>
      </c>
      <c r="D110">
        <v>0.1</v>
      </c>
      <c r="E110">
        <v>1.5</v>
      </c>
      <c r="F110" s="16">
        <f t="shared" si="39"/>
        <v>65.3</v>
      </c>
      <c r="G110" s="16">
        <f t="shared" si="39"/>
        <v>133.1</v>
      </c>
      <c r="H110" s="27">
        <f t="shared" si="38"/>
        <v>-50.939143501126971</v>
      </c>
    </row>
    <row r="111" spans="1:9" x14ac:dyDescent="0.25">
      <c r="A111" s="5">
        <f t="shared" si="2"/>
        <v>39611</v>
      </c>
      <c r="B111">
        <v>65.2</v>
      </c>
      <c r="C111">
        <v>131.6</v>
      </c>
      <c r="D111">
        <v>0.1</v>
      </c>
      <c r="E111">
        <v>1.5</v>
      </c>
      <c r="F111" s="16">
        <f t="shared" si="39"/>
        <v>65.3</v>
      </c>
      <c r="G111" s="16">
        <f t="shared" si="39"/>
        <v>133.1</v>
      </c>
      <c r="H111" s="27">
        <f t="shared" si="38"/>
        <v>-50.939143501126971</v>
      </c>
    </row>
    <row r="112" spans="1:9" x14ac:dyDescent="0.25">
      <c r="A112" s="5">
        <f t="shared" si="2"/>
        <v>39618</v>
      </c>
      <c r="B112">
        <v>96.5</v>
      </c>
      <c r="C112">
        <v>220.6</v>
      </c>
      <c r="D112">
        <v>2.2000000000000002</v>
      </c>
      <c r="E112">
        <v>3</v>
      </c>
      <c r="F112" s="16">
        <f t="shared" ref="F112:G114" si="40">+B112+D112</f>
        <v>98.7</v>
      </c>
      <c r="G112" s="16">
        <f t="shared" si="40"/>
        <v>223.6</v>
      </c>
      <c r="H112" s="27">
        <f t="shared" ref="H112:H117" si="41">+(F112/G112-1)*100</f>
        <v>-55.858676207513412</v>
      </c>
    </row>
    <row r="113" spans="1:8" x14ac:dyDescent="0.25">
      <c r="A113" s="5">
        <f t="shared" si="2"/>
        <v>39625</v>
      </c>
      <c r="B113">
        <v>97</v>
      </c>
      <c r="C113">
        <v>179.3</v>
      </c>
      <c r="D113">
        <v>2.7</v>
      </c>
      <c r="E113">
        <v>46.3</v>
      </c>
      <c r="F113" s="16">
        <f t="shared" si="40"/>
        <v>99.7</v>
      </c>
      <c r="G113" s="16">
        <f t="shared" si="40"/>
        <v>225.60000000000002</v>
      </c>
      <c r="H113" s="27">
        <f t="shared" si="41"/>
        <v>-55.806737588652489</v>
      </c>
    </row>
    <row r="114" spans="1:8" x14ac:dyDescent="0.25">
      <c r="A114" s="5">
        <f t="shared" si="2"/>
        <v>39632</v>
      </c>
      <c r="B114">
        <v>50.5</v>
      </c>
      <c r="C114">
        <v>177.6</v>
      </c>
      <c r="D114">
        <v>49.8</v>
      </c>
      <c r="E114">
        <v>48</v>
      </c>
      <c r="F114" s="16">
        <f t="shared" si="40"/>
        <v>100.3</v>
      </c>
      <c r="G114" s="16">
        <f t="shared" si="40"/>
        <v>225.6</v>
      </c>
      <c r="H114" s="27">
        <f t="shared" si="41"/>
        <v>-55.540780141843967</v>
      </c>
    </row>
    <row r="115" spans="1:8" x14ac:dyDescent="0.25">
      <c r="A115" s="5">
        <f t="shared" si="2"/>
        <v>39639</v>
      </c>
      <c r="B115">
        <v>50.1</v>
      </c>
      <c r="C115">
        <v>146.1</v>
      </c>
      <c r="D115">
        <v>51.7</v>
      </c>
      <c r="E115">
        <v>90.9</v>
      </c>
      <c r="F115" s="16">
        <f t="shared" ref="F115:G117" si="42">+B115+D115</f>
        <v>101.80000000000001</v>
      </c>
      <c r="G115" s="16">
        <f t="shared" si="42"/>
        <v>237</v>
      </c>
      <c r="H115" s="27">
        <f t="shared" si="41"/>
        <v>-57.046413502109708</v>
      </c>
    </row>
    <row r="116" spans="1:8" x14ac:dyDescent="0.25">
      <c r="A116" s="5">
        <f t="shared" si="2"/>
        <v>39646</v>
      </c>
      <c r="B116">
        <v>47.9</v>
      </c>
      <c r="C116">
        <v>144.6</v>
      </c>
      <c r="D116">
        <v>53.9</v>
      </c>
      <c r="E116">
        <v>92.7</v>
      </c>
      <c r="F116" s="16">
        <f t="shared" si="42"/>
        <v>101.8</v>
      </c>
      <c r="G116" s="16">
        <f t="shared" si="42"/>
        <v>237.3</v>
      </c>
      <c r="H116" s="27">
        <f t="shared" si="41"/>
        <v>-57.100716392751792</v>
      </c>
    </row>
    <row r="117" spans="1:8" x14ac:dyDescent="0.25">
      <c r="A117" s="5">
        <f t="shared" si="2"/>
        <v>39653</v>
      </c>
      <c r="B117">
        <v>46.5</v>
      </c>
      <c r="C117">
        <v>139.80000000000001</v>
      </c>
      <c r="D117">
        <v>55.8</v>
      </c>
      <c r="E117">
        <v>99.3</v>
      </c>
      <c r="F117" s="16">
        <f t="shared" si="42"/>
        <v>102.3</v>
      </c>
      <c r="G117" s="16">
        <f t="shared" si="42"/>
        <v>239.10000000000002</v>
      </c>
      <c r="H117" s="27">
        <f t="shared" si="41"/>
        <v>-57.214554579673781</v>
      </c>
    </row>
    <row r="118" spans="1:8" x14ac:dyDescent="0.25">
      <c r="A118" s="5">
        <f t="shared" si="2"/>
        <v>39660</v>
      </c>
      <c r="B118">
        <v>45</v>
      </c>
      <c r="C118">
        <v>189.4</v>
      </c>
      <c r="D118">
        <v>57.4</v>
      </c>
      <c r="E118">
        <v>152.1</v>
      </c>
      <c r="F118" s="16">
        <f t="shared" ref="F118:G120" si="43">+B118+D118</f>
        <v>102.4</v>
      </c>
      <c r="G118" s="16">
        <f t="shared" si="43"/>
        <v>341.5</v>
      </c>
      <c r="H118" s="27">
        <f t="shared" ref="H118:H123" si="44">+(F118/G118-1)*100</f>
        <v>-70.014641288433381</v>
      </c>
    </row>
    <row r="119" spans="1:8" x14ac:dyDescent="0.25">
      <c r="A119" s="5">
        <f t="shared" si="2"/>
        <v>39667</v>
      </c>
      <c r="B119">
        <v>10.3</v>
      </c>
      <c r="C119">
        <v>162.30000000000001</v>
      </c>
      <c r="D119">
        <v>92.4</v>
      </c>
      <c r="E119">
        <v>180.9</v>
      </c>
      <c r="F119" s="16">
        <f t="shared" si="43"/>
        <v>102.7</v>
      </c>
      <c r="G119" s="16">
        <f t="shared" si="43"/>
        <v>343.20000000000005</v>
      </c>
      <c r="H119" s="27">
        <f t="shared" si="44"/>
        <v>-70.075757575757578</v>
      </c>
    </row>
    <row r="120" spans="1:8" x14ac:dyDescent="0.25">
      <c r="A120" s="5">
        <f t="shared" si="2"/>
        <v>39674</v>
      </c>
      <c r="B120">
        <v>58.4</v>
      </c>
      <c r="C120">
        <v>114.4</v>
      </c>
      <c r="D120">
        <v>93.3</v>
      </c>
      <c r="E120">
        <v>231.2</v>
      </c>
      <c r="F120" s="16">
        <f t="shared" si="43"/>
        <v>151.69999999999999</v>
      </c>
      <c r="G120" s="16">
        <f t="shared" si="43"/>
        <v>345.6</v>
      </c>
      <c r="H120" s="27">
        <f t="shared" si="44"/>
        <v>-56.105324074074083</v>
      </c>
    </row>
    <row r="121" spans="1:8" x14ac:dyDescent="0.25">
      <c r="A121" s="5">
        <f t="shared" si="2"/>
        <v>39681</v>
      </c>
      <c r="B121">
        <v>58.9</v>
      </c>
      <c r="C121">
        <v>114.4</v>
      </c>
      <c r="D121">
        <v>93.3</v>
      </c>
      <c r="E121">
        <v>231.8</v>
      </c>
      <c r="F121" s="16">
        <f t="shared" ref="F121:G123" si="45">+B121+D121</f>
        <v>152.19999999999999</v>
      </c>
      <c r="G121" s="16">
        <f t="shared" si="45"/>
        <v>346.20000000000005</v>
      </c>
      <c r="H121" s="27">
        <f t="shared" si="44"/>
        <v>-56.036972848064707</v>
      </c>
    </row>
    <row r="122" spans="1:8" x14ac:dyDescent="0.25">
      <c r="A122" s="5">
        <f t="shared" si="2"/>
        <v>39688</v>
      </c>
      <c r="B122">
        <v>55.9</v>
      </c>
      <c r="C122">
        <v>164.4</v>
      </c>
      <c r="D122">
        <v>96.3</v>
      </c>
      <c r="E122">
        <v>232.3</v>
      </c>
      <c r="F122" s="16">
        <f t="shared" si="45"/>
        <v>152.19999999999999</v>
      </c>
      <c r="G122" s="16">
        <f t="shared" si="45"/>
        <v>396.70000000000005</v>
      </c>
      <c r="H122" s="27">
        <f t="shared" si="44"/>
        <v>-61.633476178472414</v>
      </c>
    </row>
    <row r="123" spans="1:8" x14ac:dyDescent="0.25">
      <c r="A123" s="5">
        <f t="shared" si="2"/>
        <v>39695</v>
      </c>
      <c r="B123">
        <v>95.7</v>
      </c>
      <c r="C123">
        <v>164.9</v>
      </c>
      <c r="D123">
        <v>96.3</v>
      </c>
      <c r="E123">
        <v>280.60000000000002</v>
      </c>
      <c r="F123" s="16">
        <f t="shared" si="45"/>
        <v>192</v>
      </c>
      <c r="G123" s="16">
        <f t="shared" si="45"/>
        <v>445.5</v>
      </c>
      <c r="H123" s="27">
        <f t="shared" si="44"/>
        <v>-56.9023569023569</v>
      </c>
    </row>
    <row r="124" spans="1:8" x14ac:dyDescent="0.25">
      <c r="A124" s="5">
        <f t="shared" si="2"/>
        <v>39702</v>
      </c>
      <c r="B124">
        <v>93.3</v>
      </c>
      <c r="C124">
        <v>165.4</v>
      </c>
      <c r="D124">
        <v>99.2</v>
      </c>
      <c r="E124">
        <v>282.2</v>
      </c>
      <c r="F124" s="16">
        <f t="shared" ref="F124:G126" si="46">+B124+D124</f>
        <v>192.5</v>
      </c>
      <c r="G124" s="16">
        <f t="shared" si="46"/>
        <v>447.6</v>
      </c>
      <c r="H124" s="27">
        <f t="shared" ref="H124:H129" si="47">+(F124/G124-1)*100</f>
        <v>-56.992850759606796</v>
      </c>
    </row>
    <row r="125" spans="1:8" x14ac:dyDescent="0.25">
      <c r="A125" s="5">
        <f t="shared" si="2"/>
        <v>39709</v>
      </c>
      <c r="B125">
        <v>88.4</v>
      </c>
      <c r="C125">
        <v>256.10000000000002</v>
      </c>
      <c r="D125">
        <v>142.9</v>
      </c>
      <c r="E125">
        <v>285</v>
      </c>
      <c r="F125" s="16">
        <f t="shared" si="46"/>
        <v>231.3</v>
      </c>
      <c r="G125" s="16">
        <f t="shared" si="46"/>
        <v>541.1</v>
      </c>
      <c r="H125" s="27">
        <f t="shared" si="47"/>
        <v>-57.253742376640183</v>
      </c>
    </row>
    <row r="126" spans="1:8" x14ac:dyDescent="0.25">
      <c r="A126" s="5">
        <f t="shared" si="2"/>
        <v>39716</v>
      </c>
      <c r="B126">
        <v>83.9</v>
      </c>
      <c r="C126">
        <v>209.7</v>
      </c>
      <c r="D126">
        <v>147.4</v>
      </c>
      <c r="E126">
        <v>332.9</v>
      </c>
      <c r="F126" s="16">
        <f t="shared" si="46"/>
        <v>231.3</v>
      </c>
      <c r="G126" s="16">
        <f t="shared" si="46"/>
        <v>542.59999999999991</v>
      </c>
      <c r="H126" s="27">
        <f t="shared" si="47"/>
        <v>-57.371913011426457</v>
      </c>
    </row>
    <row r="127" spans="1:8" x14ac:dyDescent="0.25">
      <c r="A127" s="5">
        <f t="shared" si="2"/>
        <v>39723</v>
      </c>
      <c r="B127">
        <v>83.2</v>
      </c>
      <c r="C127">
        <v>166.9</v>
      </c>
      <c r="D127">
        <v>148.1</v>
      </c>
      <c r="E127">
        <v>379.7</v>
      </c>
      <c r="F127" s="16">
        <f t="shared" ref="F127:G129" si="48">+B127+D127</f>
        <v>231.3</v>
      </c>
      <c r="G127" s="16">
        <f t="shared" si="48"/>
        <v>546.6</v>
      </c>
      <c r="H127" s="27">
        <f t="shared" si="47"/>
        <v>-57.683863885839735</v>
      </c>
    </row>
    <row r="128" spans="1:8" x14ac:dyDescent="0.25">
      <c r="A128" s="5">
        <f t="shared" si="2"/>
        <v>39730</v>
      </c>
      <c r="B128">
        <v>55</v>
      </c>
      <c r="C128">
        <v>167.2</v>
      </c>
      <c r="D128">
        <v>177.7</v>
      </c>
      <c r="E128">
        <v>381.6</v>
      </c>
      <c r="F128" s="16">
        <f t="shared" si="48"/>
        <v>232.7</v>
      </c>
      <c r="G128" s="16">
        <f t="shared" si="48"/>
        <v>548.79999999999995</v>
      </c>
      <c r="H128" s="27">
        <f t="shared" si="47"/>
        <v>-57.598396501457728</v>
      </c>
    </row>
    <row r="129" spans="1:8" x14ac:dyDescent="0.25">
      <c r="A129" s="5">
        <f t="shared" si="2"/>
        <v>39737</v>
      </c>
      <c r="B129">
        <v>42.7</v>
      </c>
      <c r="C129">
        <v>251.3</v>
      </c>
      <c r="D129">
        <v>191.5</v>
      </c>
      <c r="E129">
        <v>382.2</v>
      </c>
      <c r="F129" s="16">
        <f t="shared" si="48"/>
        <v>234.2</v>
      </c>
      <c r="G129" s="16">
        <f t="shared" si="48"/>
        <v>633.5</v>
      </c>
      <c r="H129" s="27">
        <f t="shared" si="47"/>
        <v>-63.03078137332281</v>
      </c>
    </row>
    <row r="130" spans="1:8" x14ac:dyDescent="0.25">
      <c r="A130" s="5">
        <f t="shared" si="2"/>
        <v>39744</v>
      </c>
      <c r="B130">
        <v>42.5</v>
      </c>
      <c r="C130">
        <v>209.5</v>
      </c>
      <c r="D130">
        <v>192</v>
      </c>
      <c r="E130">
        <v>431.8</v>
      </c>
      <c r="F130" s="16">
        <f t="shared" ref="F130:G132" si="49">+B130+D130</f>
        <v>234.5</v>
      </c>
      <c r="G130" s="16">
        <f t="shared" si="49"/>
        <v>641.29999999999995</v>
      </c>
      <c r="H130" s="27">
        <f t="shared" ref="H130:H135" si="50">+(F130/G130-1)*100</f>
        <v>-63.433650397629805</v>
      </c>
    </row>
    <row r="131" spans="1:8" x14ac:dyDescent="0.25">
      <c r="A131" s="5">
        <f t="shared" si="2"/>
        <v>39751</v>
      </c>
      <c r="B131">
        <v>81.8</v>
      </c>
      <c r="C131">
        <v>209.9</v>
      </c>
      <c r="D131">
        <v>192.7</v>
      </c>
      <c r="E131">
        <v>434.7</v>
      </c>
      <c r="F131" s="16">
        <f t="shared" si="49"/>
        <v>274.5</v>
      </c>
      <c r="G131" s="16">
        <f t="shared" si="49"/>
        <v>644.6</v>
      </c>
      <c r="H131" s="27">
        <f t="shared" si="50"/>
        <v>-57.415451442755192</v>
      </c>
    </row>
    <row r="132" spans="1:8" x14ac:dyDescent="0.25">
      <c r="A132" s="5">
        <f t="shared" si="2"/>
        <v>39758</v>
      </c>
      <c r="B132">
        <v>106.1</v>
      </c>
      <c r="C132">
        <v>245.6</v>
      </c>
      <c r="D132">
        <v>222.8</v>
      </c>
      <c r="E132">
        <v>480.1</v>
      </c>
      <c r="F132" s="16">
        <f t="shared" si="49"/>
        <v>328.9</v>
      </c>
      <c r="G132" s="16">
        <f t="shared" si="49"/>
        <v>725.7</v>
      </c>
      <c r="H132" s="27">
        <f t="shared" si="50"/>
        <v>-54.678241697671211</v>
      </c>
    </row>
    <row r="133" spans="1:8" x14ac:dyDescent="0.25">
      <c r="A133" s="5">
        <f t="shared" si="2"/>
        <v>39765</v>
      </c>
      <c r="B133">
        <v>95.1</v>
      </c>
      <c r="C133">
        <v>203.2</v>
      </c>
      <c r="D133">
        <v>235.3</v>
      </c>
      <c r="E133">
        <v>525.9</v>
      </c>
      <c r="F133" s="16">
        <f t="shared" ref="F133:G135" si="51">+B133+D133</f>
        <v>330.4</v>
      </c>
      <c r="G133" s="16">
        <f t="shared" si="51"/>
        <v>729.09999999999991</v>
      </c>
      <c r="H133" s="27">
        <f t="shared" si="50"/>
        <v>-54.683856809765466</v>
      </c>
    </row>
    <row r="134" spans="1:8" x14ac:dyDescent="0.25">
      <c r="A134" s="5">
        <f t="shared" si="2"/>
        <v>39772</v>
      </c>
      <c r="B134">
        <v>137.9</v>
      </c>
      <c r="C134">
        <v>205.2</v>
      </c>
      <c r="D134">
        <v>235.3</v>
      </c>
      <c r="E134">
        <v>528.6</v>
      </c>
      <c r="F134" s="16">
        <f t="shared" si="51"/>
        <v>373.20000000000005</v>
      </c>
      <c r="G134" s="16">
        <f t="shared" si="51"/>
        <v>733.8</v>
      </c>
      <c r="H134" s="27">
        <f t="shared" si="50"/>
        <v>-49.14145543744889</v>
      </c>
    </row>
    <row r="135" spans="1:8" x14ac:dyDescent="0.25">
      <c r="A135" s="5">
        <f t="shared" si="2"/>
        <v>39779</v>
      </c>
      <c r="B135">
        <v>137.6</v>
      </c>
      <c r="C135">
        <v>203.6</v>
      </c>
      <c r="D135">
        <v>235.6</v>
      </c>
      <c r="E135">
        <v>530.4</v>
      </c>
      <c r="F135" s="16">
        <f t="shared" si="51"/>
        <v>373.2</v>
      </c>
      <c r="G135" s="16">
        <f t="shared" si="51"/>
        <v>734</v>
      </c>
      <c r="H135" s="27">
        <f t="shared" si="50"/>
        <v>-49.155313351498641</v>
      </c>
    </row>
    <row r="136" spans="1:8" x14ac:dyDescent="0.25">
      <c r="A136" s="5">
        <f t="shared" si="2"/>
        <v>39786</v>
      </c>
      <c r="B136">
        <v>122.9</v>
      </c>
      <c r="C136">
        <v>278.10000000000002</v>
      </c>
      <c r="D136">
        <v>251</v>
      </c>
      <c r="E136">
        <v>533.5</v>
      </c>
      <c r="F136" s="16">
        <f t="shared" ref="F136:G138" si="52">+B136+D136</f>
        <v>373.9</v>
      </c>
      <c r="G136" s="16">
        <f t="shared" si="52"/>
        <v>811.6</v>
      </c>
      <c r="H136" s="27">
        <f t="shared" ref="H136:H141" si="53">+(F136/G136-1)*100</f>
        <v>-53.930507639231152</v>
      </c>
    </row>
    <row r="137" spans="1:8" x14ac:dyDescent="0.25">
      <c r="A137" s="5">
        <f t="shared" si="2"/>
        <v>39793</v>
      </c>
      <c r="B137">
        <v>97.1</v>
      </c>
      <c r="C137">
        <v>276.8</v>
      </c>
      <c r="D137">
        <v>278</v>
      </c>
      <c r="E137">
        <v>534.70000000000005</v>
      </c>
      <c r="F137" s="16">
        <f t="shared" si="52"/>
        <v>375.1</v>
      </c>
      <c r="G137" s="16">
        <f t="shared" si="52"/>
        <v>811.5</v>
      </c>
      <c r="H137" s="27">
        <f t="shared" si="53"/>
        <v>-53.776956253850884</v>
      </c>
    </row>
    <row r="138" spans="1:8" x14ac:dyDescent="0.25">
      <c r="A138" s="5">
        <f t="shared" si="2"/>
        <v>39800</v>
      </c>
      <c r="B138">
        <v>152.69999999999999</v>
      </c>
      <c r="C138">
        <v>231.7</v>
      </c>
      <c r="D138">
        <v>278.5</v>
      </c>
      <c r="E138">
        <v>579.1</v>
      </c>
      <c r="F138" s="16">
        <f t="shared" si="52"/>
        <v>431.2</v>
      </c>
      <c r="G138" s="16">
        <f t="shared" si="52"/>
        <v>810.8</v>
      </c>
      <c r="H138" s="27">
        <f t="shared" si="53"/>
        <v>-46.817957572767632</v>
      </c>
    </row>
    <row r="139" spans="1:8" x14ac:dyDescent="0.25">
      <c r="A139" s="5">
        <f t="shared" si="2"/>
        <v>39807</v>
      </c>
      <c r="B139">
        <v>152.4</v>
      </c>
      <c r="C139">
        <v>187</v>
      </c>
      <c r="D139">
        <v>278.8</v>
      </c>
      <c r="E139">
        <v>626.1</v>
      </c>
      <c r="F139" s="16">
        <f t="shared" ref="F139:G141" si="54">+B139+D139</f>
        <v>431.20000000000005</v>
      </c>
      <c r="G139" s="16">
        <f t="shared" si="54"/>
        <v>813.1</v>
      </c>
      <c r="H139" s="27">
        <f t="shared" si="53"/>
        <v>-46.968392571639406</v>
      </c>
    </row>
    <row r="140" spans="1:8" x14ac:dyDescent="0.25">
      <c r="A140" s="5">
        <f t="shared" si="2"/>
        <v>39814</v>
      </c>
      <c r="B140">
        <v>152.30000000000001</v>
      </c>
      <c r="C140">
        <v>186.1</v>
      </c>
      <c r="D140">
        <v>278.89999999999998</v>
      </c>
      <c r="E140">
        <v>627</v>
      </c>
      <c r="F140" s="16">
        <f t="shared" si="54"/>
        <v>431.2</v>
      </c>
      <c r="G140" s="16">
        <f t="shared" si="54"/>
        <v>813.1</v>
      </c>
      <c r="H140" s="27">
        <f t="shared" si="53"/>
        <v>-46.968392571639406</v>
      </c>
    </row>
    <row r="141" spans="1:8" x14ac:dyDescent="0.25">
      <c r="A141" s="5">
        <f t="shared" si="2"/>
        <v>39821</v>
      </c>
      <c r="B141">
        <v>99.3</v>
      </c>
      <c r="C141">
        <v>261.89999999999998</v>
      </c>
      <c r="D141">
        <v>329.8</v>
      </c>
      <c r="E141">
        <v>631.70000000000005</v>
      </c>
      <c r="F141" s="16">
        <f t="shared" si="54"/>
        <v>429.1</v>
      </c>
      <c r="G141" s="16">
        <f t="shared" si="54"/>
        <v>893.6</v>
      </c>
      <c r="H141" s="27">
        <f t="shared" si="53"/>
        <v>-51.980752014324082</v>
      </c>
    </row>
    <row r="142" spans="1:8" x14ac:dyDescent="0.25">
      <c r="A142" s="5">
        <f t="shared" si="2"/>
        <v>39828</v>
      </c>
      <c r="B142">
        <v>189.8</v>
      </c>
      <c r="C142">
        <v>220.5</v>
      </c>
      <c r="D142">
        <v>329.8</v>
      </c>
      <c r="E142">
        <v>675.1</v>
      </c>
      <c r="F142" s="16">
        <f t="shared" ref="F142:G144" si="55">+B142+D142</f>
        <v>519.6</v>
      </c>
      <c r="G142" s="16">
        <f t="shared" si="55"/>
        <v>895.6</v>
      </c>
      <c r="H142" s="27">
        <f t="shared" ref="H142:H147" si="56">+(F142/G142-1)*100</f>
        <v>-41.983028137561405</v>
      </c>
    </row>
    <row r="143" spans="1:8" x14ac:dyDescent="0.25">
      <c r="A143" s="5">
        <f t="shared" si="2"/>
        <v>39835</v>
      </c>
      <c r="B143">
        <v>189.3</v>
      </c>
      <c r="C143">
        <v>220.8</v>
      </c>
      <c r="D143">
        <v>330.2</v>
      </c>
      <c r="E143">
        <v>676.3</v>
      </c>
      <c r="F143" s="16">
        <f t="shared" si="55"/>
        <v>519.5</v>
      </c>
      <c r="G143" s="16">
        <f t="shared" si="55"/>
        <v>897.09999999999991</v>
      </c>
      <c r="H143" s="27">
        <f t="shared" si="56"/>
        <v>-42.091182699810489</v>
      </c>
    </row>
    <row r="144" spans="1:8" x14ac:dyDescent="0.25">
      <c r="A144" s="5">
        <f t="shared" si="2"/>
        <v>39842</v>
      </c>
      <c r="B144">
        <v>146.4</v>
      </c>
      <c r="C144">
        <v>255.8</v>
      </c>
      <c r="D144">
        <v>374.3</v>
      </c>
      <c r="E144">
        <v>720.5</v>
      </c>
      <c r="F144" s="16">
        <f t="shared" si="55"/>
        <v>520.70000000000005</v>
      </c>
      <c r="G144" s="16">
        <f t="shared" si="55"/>
        <v>976.3</v>
      </c>
      <c r="H144" s="27">
        <f t="shared" si="56"/>
        <v>-46.665983816449852</v>
      </c>
    </row>
    <row r="145" spans="1:9" x14ac:dyDescent="0.25">
      <c r="A145" s="5">
        <f t="shared" si="2"/>
        <v>39849</v>
      </c>
      <c r="B145">
        <v>146.69999999999999</v>
      </c>
      <c r="C145">
        <v>254.7</v>
      </c>
      <c r="D145">
        <v>374.3</v>
      </c>
      <c r="E145">
        <v>722.5</v>
      </c>
      <c r="F145" s="16">
        <f t="shared" ref="F145:G147" si="57">+B145+D145</f>
        <v>521</v>
      </c>
      <c r="G145" s="16">
        <f t="shared" si="57"/>
        <v>977.2</v>
      </c>
      <c r="H145" s="27">
        <f t="shared" si="56"/>
        <v>-46.68440442079411</v>
      </c>
    </row>
    <row r="146" spans="1:9" x14ac:dyDescent="0.25">
      <c r="A146" s="5">
        <f t="shared" si="2"/>
        <v>39856</v>
      </c>
      <c r="B146">
        <v>91.7</v>
      </c>
      <c r="C146">
        <v>253.3</v>
      </c>
      <c r="D146">
        <v>430.7</v>
      </c>
      <c r="E146">
        <v>723.9</v>
      </c>
      <c r="F146" s="16">
        <f t="shared" si="57"/>
        <v>522.4</v>
      </c>
      <c r="G146" s="16">
        <f t="shared" si="57"/>
        <v>977.2</v>
      </c>
      <c r="H146" s="27">
        <f t="shared" si="56"/>
        <v>-46.541137945149416</v>
      </c>
    </row>
    <row r="147" spans="1:9" x14ac:dyDescent="0.25">
      <c r="A147" s="5">
        <f t="shared" si="2"/>
        <v>39863</v>
      </c>
      <c r="B147">
        <v>183.5</v>
      </c>
      <c r="C147">
        <v>218.8</v>
      </c>
      <c r="D147">
        <v>430.7</v>
      </c>
      <c r="E147">
        <v>757</v>
      </c>
      <c r="F147" s="16">
        <f t="shared" si="57"/>
        <v>614.20000000000005</v>
      </c>
      <c r="G147" s="16">
        <f t="shared" si="57"/>
        <v>975.8</v>
      </c>
      <c r="H147" s="27">
        <f t="shared" si="56"/>
        <v>-37.056773929083818</v>
      </c>
    </row>
    <row r="148" spans="1:9" x14ac:dyDescent="0.25">
      <c r="A148" s="5">
        <f t="shared" si="2"/>
        <v>39870</v>
      </c>
      <c r="B148">
        <v>183.5</v>
      </c>
      <c r="C148">
        <v>217</v>
      </c>
      <c r="D148">
        <v>430.7</v>
      </c>
      <c r="E148">
        <v>759</v>
      </c>
      <c r="F148" s="16">
        <f t="shared" ref="F148:G150" si="58">+B148+D148</f>
        <v>614.20000000000005</v>
      </c>
      <c r="G148" s="16">
        <f t="shared" si="58"/>
        <v>976</v>
      </c>
      <c r="H148" s="27">
        <f t="shared" ref="H148:H153" si="59">+(F148/G148-1)*100</f>
        <v>-37.069672131147534</v>
      </c>
    </row>
    <row r="149" spans="1:9" x14ac:dyDescent="0.25">
      <c r="A149" s="5">
        <f t="shared" si="2"/>
        <v>39877</v>
      </c>
      <c r="B149">
        <v>161.1</v>
      </c>
      <c r="C149">
        <v>207.3</v>
      </c>
      <c r="D149">
        <v>452.7</v>
      </c>
      <c r="E149">
        <v>849</v>
      </c>
      <c r="F149" s="16">
        <f t="shared" si="58"/>
        <v>613.79999999999995</v>
      </c>
      <c r="G149" s="16">
        <f t="shared" si="58"/>
        <v>1056.3</v>
      </c>
      <c r="H149" s="27">
        <f t="shared" si="59"/>
        <v>-41.891508094291396</v>
      </c>
    </row>
    <row r="150" spans="1:9" x14ac:dyDescent="0.25">
      <c r="A150" s="5">
        <f t="shared" si="2"/>
        <v>39884</v>
      </c>
      <c r="B150">
        <v>133.4</v>
      </c>
      <c r="C150">
        <v>207.9</v>
      </c>
      <c r="D150">
        <v>481.5</v>
      </c>
      <c r="E150">
        <v>849.3</v>
      </c>
      <c r="F150" s="16">
        <f t="shared" si="58"/>
        <v>614.9</v>
      </c>
      <c r="G150" s="16">
        <f t="shared" si="58"/>
        <v>1057.2</v>
      </c>
      <c r="H150" s="27">
        <f t="shared" si="59"/>
        <v>-41.836927733636017</v>
      </c>
    </row>
    <row r="151" spans="1:9" x14ac:dyDescent="0.25">
      <c r="A151" s="5">
        <f t="shared" si="2"/>
        <v>39891</v>
      </c>
      <c r="B151">
        <v>91.6</v>
      </c>
      <c r="C151">
        <v>208.9</v>
      </c>
      <c r="D151">
        <v>524.9</v>
      </c>
      <c r="E151">
        <v>849.7</v>
      </c>
      <c r="F151" s="16">
        <f t="shared" ref="F151:G155" si="60">+B151+D151</f>
        <v>616.5</v>
      </c>
      <c r="G151" s="16">
        <f t="shared" si="60"/>
        <v>1058.6000000000001</v>
      </c>
      <c r="H151" s="27">
        <f t="shared" si="59"/>
        <v>-41.762705460041573</v>
      </c>
    </row>
    <row r="152" spans="1:9" x14ac:dyDescent="0.25">
      <c r="A152" s="5">
        <f t="shared" si="2"/>
        <v>39898</v>
      </c>
      <c r="B152">
        <v>184.7</v>
      </c>
      <c r="C152">
        <v>169.8</v>
      </c>
      <c r="D152">
        <v>524.9</v>
      </c>
      <c r="E152">
        <v>891.8</v>
      </c>
      <c r="F152" s="16">
        <f t="shared" si="60"/>
        <v>709.59999999999991</v>
      </c>
      <c r="G152" s="16">
        <f t="shared" si="60"/>
        <v>1061.5999999999999</v>
      </c>
      <c r="H152" s="27">
        <f t="shared" si="59"/>
        <v>-33.157498116051244</v>
      </c>
    </row>
    <row r="153" spans="1:9" x14ac:dyDescent="0.25">
      <c r="A153" s="5">
        <f t="shared" si="2"/>
        <v>39905</v>
      </c>
      <c r="B153">
        <v>184.6</v>
      </c>
      <c r="C153">
        <v>208.5</v>
      </c>
      <c r="D153">
        <v>525.1</v>
      </c>
      <c r="E153">
        <v>893.2</v>
      </c>
      <c r="F153" s="16">
        <f t="shared" si="60"/>
        <v>709.7</v>
      </c>
      <c r="G153" s="16">
        <f t="shared" si="60"/>
        <v>1101.7</v>
      </c>
      <c r="H153" s="27">
        <f t="shared" si="59"/>
        <v>-35.581374239811204</v>
      </c>
    </row>
    <row r="154" spans="1:9" x14ac:dyDescent="0.25">
      <c r="A154" s="5">
        <f t="shared" si="2"/>
        <v>39912</v>
      </c>
      <c r="B154">
        <v>136.1</v>
      </c>
      <c r="C154">
        <v>204</v>
      </c>
      <c r="D154">
        <v>576</v>
      </c>
      <c r="E154">
        <v>896.6</v>
      </c>
      <c r="F154" s="16">
        <f t="shared" si="60"/>
        <v>712.1</v>
      </c>
      <c r="G154" s="16">
        <f t="shared" si="60"/>
        <v>1100.5999999999999</v>
      </c>
      <c r="H154" s="27">
        <f t="shared" ref="H154:H159" si="61">+(F154/G154-1)*100</f>
        <v>-35.298927857532249</v>
      </c>
    </row>
    <row r="155" spans="1:9" x14ac:dyDescent="0.25">
      <c r="A155" s="5">
        <f t="shared" si="2"/>
        <v>39919</v>
      </c>
      <c r="B155">
        <v>136.1</v>
      </c>
      <c r="C155">
        <v>166.5</v>
      </c>
      <c r="D155">
        <v>576</v>
      </c>
      <c r="E155">
        <v>939.3</v>
      </c>
      <c r="F155" s="16">
        <f t="shared" si="60"/>
        <v>712.1</v>
      </c>
      <c r="G155" s="16">
        <f t="shared" si="60"/>
        <v>1105.8</v>
      </c>
      <c r="H155" s="27">
        <f t="shared" si="61"/>
        <v>-35.603183215771381</v>
      </c>
    </row>
    <row r="156" spans="1:9" x14ac:dyDescent="0.25">
      <c r="A156" s="5">
        <f t="shared" si="2"/>
        <v>39926</v>
      </c>
      <c r="B156">
        <v>95.3</v>
      </c>
      <c r="C156">
        <v>165.6</v>
      </c>
      <c r="D156">
        <v>620.1</v>
      </c>
      <c r="E156">
        <v>940.2</v>
      </c>
      <c r="F156" s="16">
        <f t="shared" ref="F156:F187" si="62">+B156+D156</f>
        <v>715.4</v>
      </c>
      <c r="G156" s="16">
        <f t="shared" ref="G156:G187" si="63">+C156+E156</f>
        <v>1105.8</v>
      </c>
      <c r="H156" s="27">
        <f t="shared" si="61"/>
        <v>-35.304756737203832</v>
      </c>
      <c r="I156">
        <v>86.4</v>
      </c>
    </row>
    <row r="157" spans="1:9" x14ac:dyDescent="0.25">
      <c r="A157" s="5">
        <f t="shared" si="2"/>
        <v>39933</v>
      </c>
      <c r="B157">
        <v>95.1</v>
      </c>
      <c r="C157">
        <v>124.3</v>
      </c>
      <c r="D157">
        <v>620.29999999999995</v>
      </c>
      <c r="E157">
        <v>984.3</v>
      </c>
      <c r="F157" s="16">
        <f t="shared" si="62"/>
        <v>715.4</v>
      </c>
      <c r="G157" s="16">
        <f t="shared" si="63"/>
        <v>1108.5999999999999</v>
      </c>
      <c r="H157" s="27">
        <f t="shared" si="61"/>
        <v>-35.468158037163988</v>
      </c>
      <c r="I157">
        <v>86.4</v>
      </c>
    </row>
    <row r="158" spans="1:9" x14ac:dyDescent="0.25">
      <c r="A158" s="5">
        <f t="shared" si="2"/>
        <v>39940</v>
      </c>
      <c r="B158">
        <v>95.1</v>
      </c>
      <c r="C158">
        <v>123.6</v>
      </c>
      <c r="D158">
        <v>620.29999999999995</v>
      </c>
      <c r="E158">
        <v>984.9</v>
      </c>
      <c r="F158" s="16">
        <f t="shared" si="62"/>
        <v>715.4</v>
      </c>
      <c r="G158" s="16">
        <f t="shared" si="63"/>
        <v>1108.5</v>
      </c>
      <c r="H158" s="27">
        <f t="shared" si="61"/>
        <v>-35.462336490753273</v>
      </c>
      <c r="I158">
        <v>86.4</v>
      </c>
    </row>
    <row r="159" spans="1:9" x14ac:dyDescent="0.25">
      <c r="A159" s="5">
        <f t="shared" si="2"/>
        <v>39947</v>
      </c>
      <c r="B159">
        <v>48.2</v>
      </c>
      <c r="C159">
        <v>122.3</v>
      </c>
      <c r="D159">
        <v>667.8</v>
      </c>
      <c r="E159">
        <v>986.3</v>
      </c>
      <c r="F159" s="16">
        <f t="shared" si="62"/>
        <v>716</v>
      </c>
      <c r="G159" s="16">
        <f t="shared" si="63"/>
        <v>1108.5999999999999</v>
      </c>
      <c r="H159" s="27">
        <f t="shared" si="61"/>
        <v>-35.41403572072884</v>
      </c>
      <c r="I159">
        <v>86.4</v>
      </c>
    </row>
    <row r="160" spans="1:9" x14ac:dyDescent="0.25">
      <c r="A160" s="5">
        <f t="shared" si="2"/>
        <v>39954</v>
      </c>
      <c r="B160">
        <v>2</v>
      </c>
      <c r="C160">
        <v>123.3</v>
      </c>
      <c r="D160">
        <v>711.7</v>
      </c>
      <c r="E160">
        <v>986.5</v>
      </c>
      <c r="F160" s="16">
        <f t="shared" si="62"/>
        <v>713.7</v>
      </c>
      <c r="G160" s="16">
        <f t="shared" si="63"/>
        <v>1109.8</v>
      </c>
      <c r="H160" s="27">
        <f t="shared" ref="H160:H191" si="64">+(F160/G160-1)*100</f>
        <v>-35.691115516309239</v>
      </c>
      <c r="I160">
        <v>86.9</v>
      </c>
    </row>
    <row r="161" spans="1:9" x14ac:dyDescent="0.25">
      <c r="A161" s="5">
        <f t="shared" si="2"/>
        <v>39961</v>
      </c>
      <c r="B161">
        <v>1</v>
      </c>
      <c r="C161">
        <v>89.2</v>
      </c>
      <c r="D161">
        <v>712.7</v>
      </c>
      <c r="E161">
        <v>1023.1</v>
      </c>
      <c r="F161" s="16">
        <f t="shared" si="62"/>
        <v>713.7</v>
      </c>
      <c r="G161" s="16">
        <f t="shared" si="63"/>
        <v>1112.3</v>
      </c>
      <c r="H161" s="27">
        <f t="shared" si="64"/>
        <v>-35.835655848242375</v>
      </c>
      <c r="I161">
        <v>120.5</v>
      </c>
    </row>
    <row r="162" spans="1:9" x14ac:dyDescent="0.25">
      <c r="A162" s="5">
        <f t="shared" si="2"/>
        <v>39968</v>
      </c>
      <c r="B162">
        <v>119.9</v>
      </c>
      <c r="C162">
        <v>65.2</v>
      </c>
      <c r="D162">
        <v>0.6</v>
      </c>
      <c r="E162">
        <v>0.1</v>
      </c>
      <c r="F162" s="16">
        <f t="shared" si="62"/>
        <v>120.5</v>
      </c>
      <c r="G162" s="16">
        <f t="shared" si="63"/>
        <v>65.3</v>
      </c>
      <c r="H162" s="27">
        <f t="shared" si="64"/>
        <v>84.532924961715167</v>
      </c>
    </row>
    <row r="163" spans="1:9" x14ac:dyDescent="0.25">
      <c r="A163" s="5">
        <f t="shared" si="2"/>
        <v>39975</v>
      </c>
      <c r="B163">
        <v>127.8</v>
      </c>
      <c r="C163">
        <v>95.6</v>
      </c>
      <c r="D163">
        <v>42.5</v>
      </c>
      <c r="E163">
        <v>1.6</v>
      </c>
      <c r="F163" s="16">
        <f t="shared" si="62"/>
        <v>170.3</v>
      </c>
      <c r="G163" s="16">
        <f t="shared" si="63"/>
        <v>97.199999999999989</v>
      </c>
      <c r="H163" s="27">
        <f t="shared" si="64"/>
        <v>75.205761316872469</v>
      </c>
    </row>
    <row r="164" spans="1:9" x14ac:dyDescent="0.25">
      <c r="A164" s="5">
        <f t="shared" si="2"/>
        <v>39982</v>
      </c>
      <c r="B164">
        <v>127.8</v>
      </c>
      <c r="C164">
        <v>96.5</v>
      </c>
      <c r="D164">
        <v>42.5</v>
      </c>
      <c r="E164">
        <v>2.2000000000000002</v>
      </c>
      <c r="F164" s="16">
        <f t="shared" si="62"/>
        <v>170.3</v>
      </c>
      <c r="G164" s="16">
        <f t="shared" si="63"/>
        <v>98.7</v>
      </c>
      <c r="H164" s="27">
        <f t="shared" si="64"/>
        <v>72.543059777102343</v>
      </c>
    </row>
    <row r="165" spans="1:9" x14ac:dyDescent="0.25">
      <c r="A165" s="5">
        <f t="shared" si="2"/>
        <v>39989</v>
      </c>
      <c r="B165">
        <v>127.8</v>
      </c>
      <c r="C165">
        <v>97</v>
      </c>
      <c r="D165">
        <v>42.5</v>
      </c>
      <c r="E165">
        <v>2.7</v>
      </c>
      <c r="F165" s="16">
        <f t="shared" si="62"/>
        <v>170.3</v>
      </c>
      <c r="G165" s="16">
        <f t="shared" si="63"/>
        <v>99.7</v>
      </c>
      <c r="H165" s="27">
        <f t="shared" si="64"/>
        <v>70.81243731193581</v>
      </c>
    </row>
    <row r="166" spans="1:9" x14ac:dyDescent="0.25">
      <c r="A166" s="5">
        <f t="shared" si="2"/>
        <v>39996</v>
      </c>
      <c r="B166">
        <v>167.7</v>
      </c>
      <c r="C166">
        <v>50.5</v>
      </c>
      <c r="D166">
        <v>87</v>
      </c>
      <c r="E166">
        <v>49.8</v>
      </c>
      <c r="F166" s="16">
        <f t="shared" si="62"/>
        <v>254.7</v>
      </c>
      <c r="G166" s="16">
        <f t="shared" si="63"/>
        <v>100.3</v>
      </c>
      <c r="H166" s="27">
        <f t="shared" si="64"/>
        <v>153.938185443669</v>
      </c>
    </row>
    <row r="167" spans="1:9" x14ac:dyDescent="0.25">
      <c r="A167" s="5">
        <f t="shared" si="2"/>
        <v>40003</v>
      </c>
      <c r="B167">
        <v>167.7</v>
      </c>
      <c r="C167">
        <v>50.1</v>
      </c>
      <c r="D167">
        <v>87</v>
      </c>
      <c r="E167">
        <v>51.7</v>
      </c>
      <c r="F167" s="16">
        <f t="shared" si="62"/>
        <v>254.7</v>
      </c>
      <c r="G167" s="16">
        <f t="shared" si="63"/>
        <v>101.80000000000001</v>
      </c>
      <c r="H167" s="27">
        <f t="shared" si="64"/>
        <v>150.19646365422395</v>
      </c>
    </row>
    <row r="168" spans="1:9" x14ac:dyDescent="0.25">
      <c r="A168" s="5">
        <f t="shared" si="2"/>
        <v>40010</v>
      </c>
      <c r="B168">
        <v>167.8</v>
      </c>
      <c r="C168">
        <v>47.9</v>
      </c>
      <c r="D168">
        <v>87</v>
      </c>
      <c r="E168">
        <v>53.9</v>
      </c>
      <c r="F168" s="16">
        <f t="shared" si="62"/>
        <v>254.8</v>
      </c>
      <c r="G168" s="16">
        <f t="shared" si="63"/>
        <v>101.8</v>
      </c>
      <c r="H168" s="27">
        <f t="shared" si="64"/>
        <v>150.29469548133596</v>
      </c>
    </row>
    <row r="169" spans="1:9" x14ac:dyDescent="0.25">
      <c r="A169" s="5">
        <f t="shared" si="2"/>
        <v>40017</v>
      </c>
      <c r="B169">
        <v>133.9</v>
      </c>
      <c r="C169">
        <v>46.5</v>
      </c>
      <c r="D169">
        <v>121.2</v>
      </c>
      <c r="E169">
        <v>55.8</v>
      </c>
      <c r="F169" s="16">
        <f t="shared" si="62"/>
        <v>255.10000000000002</v>
      </c>
      <c r="G169" s="16">
        <f t="shared" si="63"/>
        <v>102.3</v>
      </c>
      <c r="H169" s="27">
        <f t="shared" si="64"/>
        <v>149.36461388074295</v>
      </c>
    </row>
    <row r="170" spans="1:9" x14ac:dyDescent="0.25">
      <c r="A170" s="5">
        <f t="shared" si="2"/>
        <v>40024</v>
      </c>
      <c r="B170">
        <v>133.9</v>
      </c>
      <c r="C170">
        <v>45</v>
      </c>
      <c r="D170">
        <v>121.3</v>
      </c>
      <c r="E170">
        <v>57.4</v>
      </c>
      <c r="F170" s="16">
        <f t="shared" si="62"/>
        <v>255.2</v>
      </c>
      <c r="G170" s="16">
        <f t="shared" si="63"/>
        <v>102.4</v>
      </c>
      <c r="H170" s="27">
        <f t="shared" si="64"/>
        <v>149.21874999999994</v>
      </c>
    </row>
    <row r="171" spans="1:9" x14ac:dyDescent="0.25">
      <c r="A171" s="5">
        <f t="shared" si="2"/>
        <v>40031</v>
      </c>
      <c r="B171">
        <v>135.1</v>
      </c>
      <c r="C171">
        <v>10.3</v>
      </c>
      <c r="D171">
        <v>121.3</v>
      </c>
      <c r="E171">
        <v>92.4</v>
      </c>
      <c r="F171" s="16">
        <f t="shared" si="62"/>
        <v>256.39999999999998</v>
      </c>
      <c r="G171" s="16">
        <f t="shared" si="63"/>
        <v>102.7</v>
      </c>
      <c r="H171" s="27">
        <f t="shared" si="64"/>
        <v>149.65920155793572</v>
      </c>
    </row>
    <row r="172" spans="1:9" x14ac:dyDescent="0.25">
      <c r="A172" s="5">
        <f t="shared" si="2"/>
        <v>40038</v>
      </c>
      <c r="B172">
        <v>83.7</v>
      </c>
      <c r="C172">
        <v>58.4</v>
      </c>
      <c r="D172">
        <v>171.6</v>
      </c>
      <c r="E172">
        <v>93.3</v>
      </c>
      <c r="F172" s="16">
        <f t="shared" si="62"/>
        <v>255.3</v>
      </c>
      <c r="G172" s="16">
        <f t="shared" si="63"/>
        <v>151.69999999999999</v>
      </c>
      <c r="H172" s="27">
        <f t="shared" si="64"/>
        <v>68.292682926829286</v>
      </c>
    </row>
    <row r="173" spans="1:9" x14ac:dyDescent="0.25">
      <c r="A173" s="5">
        <f t="shared" si="2"/>
        <v>40045</v>
      </c>
      <c r="B173">
        <v>80.900000000000006</v>
      </c>
      <c r="C173">
        <v>58.9</v>
      </c>
      <c r="D173">
        <v>206.1</v>
      </c>
      <c r="E173">
        <v>93.3</v>
      </c>
      <c r="F173" s="16">
        <f t="shared" si="62"/>
        <v>287</v>
      </c>
      <c r="G173" s="16">
        <f t="shared" si="63"/>
        <v>152.19999999999999</v>
      </c>
      <c r="H173" s="27">
        <f t="shared" si="64"/>
        <v>88.567674113009204</v>
      </c>
    </row>
    <row r="174" spans="1:9" x14ac:dyDescent="0.25">
      <c r="A174" s="5">
        <f t="shared" si="2"/>
        <v>40052</v>
      </c>
      <c r="B174">
        <v>80.3</v>
      </c>
      <c r="C174">
        <v>55.9</v>
      </c>
      <c r="D174">
        <v>206.7</v>
      </c>
      <c r="E174">
        <v>96.3</v>
      </c>
      <c r="F174" s="16">
        <f t="shared" si="62"/>
        <v>287</v>
      </c>
      <c r="G174" s="16">
        <f t="shared" si="63"/>
        <v>152.19999999999999</v>
      </c>
      <c r="H174" s="27">
        <f t="shared" si="64"/>
        <v>88.567674113009204</v>
      </c>
    </row>
    <row r="175" spans="1:9" x14ac:dyDescent="0.25">
      <c r="A175" s="5">
        <f t="shared" si="2"/>
        <v>40059</v>
      </c>
      <c r="B175">
        <v>33.5</v>
      </c>
      <c r="C175">
        <v>95.7</v>
      </c>
      <c r="D175">
        <v>254.3</v>
      </c>
      <c r="E175">
        <v>96.3</v>
      </c>
      <c r="F175" s="16">
        <f t="shared" si="62"/>
        <v>287.8</v>
      </c>
      <c r="G175" s="16">
        <f t="shared" si="63"/>
        <v>192</v>
      </c>
      <c r="H175" s="27">
        <f t="shared" si="64"/>
        <v>49.895833333333343</v>
      </c>
    </row>
    <row r="176" spans="1:9" x14ac:dyDescent="0.25">
      <c r="A176" s="5">
        <f t="shared" si="2"/>
        <v>40066</v>
      </c>
      <c r="B176">
        <v>87.8</v>
      </c>
      <c r="C176">
        <v>93.3</v>
      </c>
      <c r="D176">
        <v>254.3</v>
      </c>
      <c r="E176">
        <v>99.2</v>
      </c>
      <c r="F176" s="16">
        <f t="shared" si="62"/>
        <v>342.1</v>
      </c>
      <c r="G176" s="16">
        <f t="shared" si="63"/>
        <v>192.5</v>
      </c>
      <c r="H176" s="27">
        <f t="shared" si="64"/>
        <v>77.714285714285737</v>
      </c>
    </row>
    <row r="177" spans="1:8" x14ac:dyDescent="0.25">
      <c r="A177" s="5">
        <f t="shared" si="2"/>
        <v>40073</v>
      </c>
      <c r="B177">
        <v>87.8</v>
      </c>
      <c r="C177">
        <v>88.4</v>
      </c>
      <c r="D177">
        <v>254.3</v>
      </c>
      <c r="E177">
        <v>142.9</v>
      </c>
      <c r="F177" s="16">
        <f t="shared" si="62"/>
        <v>342.1</v>
      </c>
      <c r="G177" s="16">
        <f t="shared" si="63"/>
        <v>231.3</v>
      </c>
      <c r="H177" s="27">
        <f t="shared" si="64"/>
        <v>47.903156074362307</v>
      </c>
    </row>
    <row r="178" spans="1:8" x14ac:dyDescent="0.25">
      <c r="A178" s="5">
        <f t="shared" si="2"/>
        <v>40080</v>
      </c>
      <c r="B178">
        <v>87.8</v>
      </c>
      <c r="C178">
        <v>83.9</v>
      </c>
      <c r="D178">
        <v>254.3</v>
      </c>
      <c r="E178">
        <v>147.4</v>
      </c>
      <c r="F178" s="16">
        <f t="shared" si="62"/>
        <v>342.1</v>
      </c>
      <c r="G178" s="16">
        <f t="shared" si="63"/>
        <v>231.3</v>
      </c>
      <c r="H178" s="27">
        <f t="shared" si="64"/>
        <v>47.903156074362307</v>
      </c>
    </row>
    <row r="179" spans="1:8" x14ac:dyDescent="0.25">
      <c r="A179" s="5">
        <f t="shared" si="2"/>
        <v>40087</v>
      </c>
      <c r="B179">
        <v>175.3</v>
      </c>
      <c r="C179">
        <v>83.2</v>
      </c>
      <c r="D179">
        <v>254.3</v>
      </c>
      <c r="E179">
        <v>148.1</v>
      </c>
      <c r="F179" s="16">
        <f t="shared" si="62"/>
        <v>429.6</v>
      </c>
      <c r="G179" s="16">
        <f t="shared" si="63"/>
        <v>231.3</v>
      </c>
      <c r="H179" s="27">
        <f t="shared" si="64"/>
        <v>85.732814526588854</v>
      </c>
    </row>
    <row r="180" spans="1:8" x14ac:dyDescent="0.25">
      <c r="A180" s="5">
        <f t="shared" si="2"/>
        <v>40094</v>
      </c>
      <c r="B180">
        <v>175.2</v>
      </c>
      <c r="C180">
        <v>55</v>
      </c>
      <c r="D180">
        <v>254.4</v>
      </c>
      <c r="E180">
        <v>177.7</v>
      </c>
      <c r="F180" s="16">
        <f t="shared" si="62"/>
        <v>429.6</v>
      </c>
      <c r="G180" s="16">
        <f t="shared" si="63"/>
        <v>232.7</v>
      </c>
      <c r="H180" s="27">
        <f t="shared" si="64"/>
        <v>84.615384615384627</v>
      </c>
    </row>
    <row r="181" spans="1:8" x14ac:dyDescent="0.25">
      <c r="A181" s="5">
        <f t="shared" si="2"/>
        <v>40101</v>
      </c>
      <c r="B181">
        <v>175.1</v>
      </c>
      <c r="C181">
        <v>42.7</v>
      </c>
      <c r="D181">
        <v>254.5</v>
      </c>
      <c r="E181">
        <v>191.5</v>
      </c>
      <c r="F181" s="16">
        <f t="shared" si="62"/>
        <v>429.6</v>
      </c>
      <c r="G181" s="16">
        <f t="shared" si="63"/>
        <v>234.2</v>
      </c>
      <c r="H181" s="27">
        <f t="shared" si="64"/>
        <v>83.432963279248511</v>
      </c>
    </row>
    <row r="182" spans="1:8" x14ac:dyDescent="0.25">
      <c r="A182" s="5">
        <f t="shared" si="2"/>
        <v>40108</v>
      </c>
      <c r="B182">
        <v>248.9</v>
      </c>
      <c r="C182">
        <v>42.5</v>
      </c>
      <c r="D182">
        <v>254.6</v>
      </c>
      <c r="E182">
        <v>192</v>
      </c>
      <c r="F182" s="16">
        <f t="shared" si="62"/>
        <v>503.5</v>
      </c>
      <c r="G182" s="16">
        <f t="shared" si="63"/>
        <v>234.5</v>
      </c>
      <c r="H182" s="27">
        <f t="shared" si="64"/>
        <v>114.71215351812364</v>
      </c>
    </row>
    <row r="183" spans="1:8" x14ac:dyDescent="0.25">
      <c r="A183" s="5">
        <f t="shared" si="2"/>
        <v>40115</v>
      </c>
      <c r="B183">
        <v>216</v>
      </c>
      <c r="C183">
        <v>81.8</v>
      </c>
      <c r="D183">
        <v>287.5</v>
      </c>
      <c r="E183">
        <v>192.7</v>
      </c>
      <c r="F183" s="16">
        <f t="shared" si="62"/>
        <v>503.5</v>
      </c>
      <c r="G183" s="16">
        <f t="shared" si="63"/>
        <v>274.5</v>
      </c>
      <c r="H183" s="27">
        <f t="shared" si="64"/>
        <v>83.424408014571938</v>
      </c>
    </row>
    <row r="184" spans="1:8" x14ac:dyDescent="0.25">
      <c r="A184" s="5">
        <f t="shared" si="2"/>
        <v>40122</v>
      </c>
      <c r="B184">
        <v>216</v>
      </c>
      <c r="C184">
        <v>95.1</v>
      </c>
      <c r="D184">
        <v>287.5</v>
      </c>
      <c r="E184">
        <v>235.3</v>
      </c>
      <c r="F184" s="16">
        <f t="shared" si="62"/>
        <v>503.5</v>
      </c>
      <c r="G184" s="16">
        <f t="shared" si="63"/>
        <v>330.4</v>
      </c>
      <c r="H184" s="27">
        <f t="shared" si="64"/>
        <v>52.391041162227616</v>
      </c>
    </row>
    <row r="185" spans="1:8" x14ac:dyDescent="0.25">
      <c r="A185" s="5">
        <f t="shared" si="2"/>
        <v>40129</v>
      </c>
      <c r="B185">
        <v>226.4</v>
      </c>
      <c r="C185">
        <v>95.1</v>
      </c>
      <c r="D185">
        <v>344.5</v>
      </c>
      <c r="E185">
        <v>235.3</v>
      </c>
      <c r="F185" s="16">
        <f t="shared" si="62"/>
        <v>570.9</v>
      </c>
      <c r="G185" s="16">
        <f t="shared" si="63"/>
        <v>330.4</v>
      </c>
      <c r="H185" s="27">
        <f t="shared" si="64"/>
        <v>72.790556900726401</v>
      </c>
    </row>
    <row r="186" spans="1:8" x14ac:dyDescent="0.25">
      <c r="A186" s="5">
        <f t="shared" si="2"/>
        <v>40136</v>
      </c>
      <c r="B186">
        <v>188.3</v>
      </c>
      <c r="C186">
        <v>137.9</v>
      </c>
      <c r="D186">
        <v>384.6</v>
      </c>
      <c r="E186">
        <v>235.3</v>
      </c>
      <c r="F186" s="16">
        <f t="shared" si="62"/>
        <v>572.90000000000009</v>
      </c>
      <c r="G186" s="16">
        <f t="shared" si="63"/>
        <v>373.20000000000005</v>
      </c>
      <c r="H186" s="27">
        <f t="shared" si="64"/>
        <v>53.5101822079314</v>
      </c>
    </row>
    <row r="187" spans="1:8" x14ac:dyDescent="0.25">
      <c r="A187" s="5">
        <f t="shared" si="2"/>
        <v>40143</v>
      </c>
      <c r="B187">
        <v>188.2</v>
      </c>
      <c r="C187">
        <v>137.6</v>
      </c>
      <c r="D187">
        <v>384.7</v>
      </c>
      <c r="E187">
        <v>235.6</v>
      </c>
      <c r="F187" s="16">
        <f t="shared" si="62"/>
        <v>572.9</v>
      </c>
      <c r="G187" s="16">
        <f t="shared" si="63"/>
        <v>373.2</v>
      </c>
      <c r="H187" s="27">
        <f t="shared" si="64"/>
        <v>53.5101822079314</v>
      </c>
    </row>
    <row r="188" spans="1:8" x14ac:dyDescent="0.25">
      <c r="A188" s="5">
        <f t="shared" si="2"/>
        <v>40150</v>
      </c>
      <c r="B188">
        <v>138.9</v>
      </c>
      <c r="C188">
        <v>122.9</v>
      </c>
      <c r="D188">
        <v>434.8</v>
      </c>
      <c r="E188">
        <v>251</v>
      </c>
      <c r="F188" s="16">
        <f t="shared" ref="F188:F219" si="65">+B188+D188</f>
        <v>573.70000000000005</v>
      </c>
      <c r="G188" s="16">
        <f t="shared" ref="G188:G219" si="66">+C188+E188</f>
        <v>373.9</v>
      </c>
      <c r="H188" s="27">
        <f t="shared" si="64"/>
        <v>53.436747793527694</v>
      </c>
    </row>
    <row r="189" spans="1:8" x14ac:dyDescent="0.25">
      <c r="A189" s="5">
        <f t="shared" si="2"/>
        <v>40157</v>
      </c>
      <c r="B189">
        <v>138.9</v>
      </c>
      <c r="C189">
        <v>97.1</v>
      </c>
      <c r="D189">
        <v>434.8</v>
      </c>
      <c r="E189">
        <v>278</v>
      </c>
      <c r="F189" s="16">
        <f t="shared" si="65"/>
        <v>573.70000000000005</v>
      </c>
      <c r="G189" s="16">
        <f t="shared" si="66"/>
        <v>375.1</v>
      </c>
      <c r="H189" s="27">
        <f t="shared" si="64"/>
        <v>52.945881098373768</v>
      </c>
    </row>
    <row r="190" spans="1:8" x14ac:dyDescent="0.25">
      <c r="A190" s="5">
        <f t="shared" si="2"/>
        <v>40164</v>
      </c>
      <c r="B190">
        <v>138.9</v>
      </c>
      <c r="C190">
        <v>152.69999999999999</v>
      </c>
      <c r="D190">
        <v>434.8</v>
      </c>
      <c r="E190">
        <v>278.5</v>
      </c>
      <c r="F190" s="16">
        <f t="shared" si="65"/>
        <v>573.70000000000005</v>
      </c>
      <c r="G190" s="16">
        <f t="shared" si="66"/>
        <v>431.2</v>
      </c>
      <c r="H190" s="27">
        <f t="shared" si="64"/>
        <v>33.04730983302413</v>
      </c>
    </row>
    <row r="191" spans="1:8" x14ac:dyDescent="0.25">
      <c r="A191" s="5">
        <f t="shared" si="2"/>
        <v>40171</v>
      </c>
      <c r="B191">
        <v>138.6</v>
      </c>
      <c r="C191">
        <v>152.4</v>
      </c>
      <c r="D191">
        <v>435.1</v>
      </c>
      <c r="E191">
        <v>278.8</v>
      </c>
      <c r="F191" s="16">
        <f t="shared" si="65"/>
        <v>573.70000000000005</v>
      </c>
      <c r="G191" s="16">
        <f t="shared" si="66"/>
        <v>431.20000000000005</v>
      </c>
      <c r="H191" s="27">
        <f t="shared" si="64"/>
        <v>33.047309833024109</v>
      </c>
    </row>
    <row r="192" spans="1:8" x14ac:dyDescent="0.25">
      <c r="A192" s="5">
        <f t="shared" si="2"/>
        <v>40178</v>
      </c>
      <c r="B192">
        <v>94.1</v>
      </c>
      <c r="C192">
        <v>152.30000000000001</v>
      </c>
      <c r="D192">
        <v>479.1</v>
      </c>
      <c r="E192">
        <v>278.89999999999998</v>
      </c>
      <c r="F192" s="16">
        <f t="shared" si="65"/>
        <v>573.20000000000005</v>
      </c>
      <c r="G192" s="16">
        <f t="shared" si="66"/>
        <v>431.2</v>
      </c>
      <c r="H192" s="27">
        <f t="shared" ref="H192:H223" si="67">+(F192/G192-1)*100</f>
        <v>32.931354359925805</v>
      </c>
    </row>
    <row r="193" spans="1:8" x14ac:dyDescent="0.25">
      <c r="A193" s="5">
        <f t="shared" si="2"/>
        <v>40185</v>
      </c>
      <c r="B193">
        <v>137.80000000000001</v>
      </c>
      <c r="C193">
        <v>99.3</v>
      </c>
      <c r="D193">
        <v>479.1</v>
      </c>
      <c r="E193">
        <v>329.8</v>
      </c>
      <c r="F193" s="16">
        <f t="shared" si="65"/>
        <v>616.90000000000009</v>
      </c>
      <c r="G193" s="16">
        <f t="shared" si="66"/>
        <v>429.1</v>
      </c>
      <c r="H193" s="27">
        <f t="shared" si="67"/>
        <v>43.766021906315558</v>
      </c>
    </row>
    <row r="194" spans="1:8" x14ac:dyDescent="0.25">
      <c r="A194" s="5">
        <f t="shared" si="2"/>
        <v>40192</v>
      </c>
      <c r="B194">
        <v>108.4</v>
      </c>
      <c r="C194">
        <v>189.8</v>
      </c>
      <c r="D194">
        <v>510</v>
      </c>
      <c r="E194">
        <v>329.8</v>
      </c>
      <c r="F194" s="16">
        <f t="shared" si="65"/>
        <v>618.4</v>
      </c>
      <c r="G194" s="16">
        <f t="shared" si="66"/>
        <v>519.6</v>
      </c>
      <c r="H194" s="27">
        <f t="shared" si="67"/>
        <v>19.014626635873743</v>
      </c>
    </row>
    <row r="195" spans="1:8" x14ac:dyDescent="0.25">
      <c r="A195" s="5">
        <f t="shared" si="2"/>
        <v>40199</v>
      </c>
      <c r="B195">
        <v>108.4</v>
      </c>
      <c r="C195">
        <v>189.3</v>
      </c>
      <c r="D195">
        <v>510</v>
      </c>
      <c r="E195">
        <v>330.2</v>
      </c>
      <c r="F195" s="16">
        <f t="shared" si="65"/>
        <v>618.4</v>
      </c>
      <c r="G195" s="16">
        <f t="shared" si="66"/>
        <v>519.5</v>
      </c>
      <c r="H195" s="27">
        <f t="shared" si="67"/>
        <v>19.037536092396536</v>
      </c>
    </row>
    <row r="196" spans="1:8" x14ac:dyDescent="0.25">
      <c r="A196" s="5">
        <f t="shared" si="2"/>
        <v>40206</v>
      </c>
      <c r="B196">
        <v>108.4</v>
      </c>
      <c r="C196">
        <v>146.4</v>
      </c>
      <c r="D196">
        <v>510</v>
      </c>
      <c r="E196">
        <v>374.3</v>
      </c>
      <c r="F196" s="16">
        <f t="shared" si="65"/>
        <v>618.4</v>
      </c>
      <c r="G196" s="16">
        <f t="shared" si="66"/>
        <v>520.70000000000005</v>
      </c>
      <c r="H196" s="27">
        <f t="shared" si="67"/>
        <v>18.763203380065274</v>
      </c>
    </row>
    <row r="197" spans="1:8" x14ac:dyDescent="0.25">
      <c r="A197" s="5">
        <f t="shared" si="2"/>
        <v>40213</v>
      </c>
      <c r="B197">
        <v>125.4</v>
      </c>
      <c r="C197">
        <v>146.69999999999999</v>
      </c>
      <c r="D197">
        <v>542</v>
      </c>
      <c r="E197">
        <v>374.3</v>
      </c>
      <c r="F197" s="16">
        <f t="shared" si="65"/>
        <v>667.4</v>
      </c>
      <c r="G197" s="16">
        <f t="shared" si="66"/>
        <v>521</v>
      </c>
      <c r="H197" s="27">
        <f t="shared" si="67"/>
        <v>28.09980806142034</v>
      </c>
    </row>
    <row r="198" spans="1:8" x14ac:dyDescent="0.25">
      <c r="A198" s="5">
        <f t="shared" si="2"/>
        <v>40220</v>
      </c>
      <c r="B198">
        <v>91.2</v>
      </c>
      <c r="C198">
        <v>91.7</v>
      </c>
      <c r="D198">
        <v>575.1</v>
      </c>
      <c r="E198">
        <v>430.7</v>
      </c>
      <c r="F198" s="16">
        <f t="shared" si="65"/>
        <v>666.30000000000007</v>
      </c>
      <c r="G198" s="16">
        <f t="shared" si="66"/>
        <v>522.4</v>
      </c>
      <c r="H198" s="27">
        <f t="shared" si="67"/>
        <v>27.545941807044439</v>
      </c>
    </row>
    <row r="199" spans="1:8" x14ac:dyDescent="0.25">
      <c r="A199" s="5">
        <f t="shared" si="2"/>
        <v>40227</v>
      </c>
      <c r="B199">
        <v>91.2</v>
      </c>
      <c r="C199">
        <v>183.5</v>
      </c>
      <c r="D199">
        <v>575.1</v>
      </c>
      <c r="E199">
        <v>430.7</v>
      </c>
      <c r="F199" s="16">
        <f t="shared" si="65"/>
        <v>666.30000000000007</v>
      </c>
      <c r="G199" s="16">
        <f t="shared" si="66"/>
        <v>614.20000000000005</v>
      </c>
      <c r="H199" s="27">
        <f t="shared" si="67"/>
        <v>8.4825789645066827</v>
      </c>
    </row>
    <row r="200" spans="1:8" x14ac:dyDescent="0.25">
      <c r="A200" s="5">
        <f t="shared" si="2"/>
        <v>40234</v>
      </c>
      <c r="B200">
        <v>77.7</v>
      </c>
      <c r="C200">
        <v>183.5</v>
      </c>
      <c r="D200">
        <v>589.5</v>
      </c>
      <c r="E200">
        <v>430.7</v>
      </c>
      <c r="F200" s="16">
        <f t="shared" si="65"/>
        <v>667.2</v>
      </c>
      <c r="G200" s="16">
        <f t="shared" si="66"/>
        <v>614.20000000000005</v>
      </c>
      <c r="H200" s="27">
        <f t="shared" si="67"/>
        <v>8.629111038749592</v>
      </c>
    </row>
    <row r="201" spans="1:8" x14ac:dyDescent="0.25">
      <c r="A201" s="5">
        <f t="shared" si="2"/>
        <v>40241</v>
      </c>
      <c r="B201">
        <v>88.4</v>
      </c>
      <c r="C201">
        <v>161.1</v>
      </c>
      <c r="D201">
        <v>619.79999999999995</v>
      </c>
      <c r="E201">
        <v>452.7</v>
      </c>
      <c r="F201" s="16">
        <f t="shared" si="65"/>
        <v>708.19999999999993</v>
      </c>
      <c r="G201" s="16">
        <f t="shared" si="66"/>
        <v>613.79999999999995</v>
      </c>
      <c r="H201" s="27">
        <f t="shared" si="67"/>
        <v>15.379602476376665</v>
      </c>
    </row>
    <row r="202" spans="1:8" x14ac:dyDescent="0.25">
      <c r="A202" s="5">
        <f t="shared" si="2"/>
        <v>40248</v>
      </c>
      <c r="B202">
        <v>137.6</v>
      </c>
      <c r="C202">
        <v>133.4</v>
      </c>
      <c r="D202">
        <v>619.79999999999995</v>
      </c>
      <c r="E202">
        <v>481.5</v>
      </c>
      <c r="F202" s="16">
        <f t="shared" si="65"/>
        <v>757.4</v>
      </c>
      <c r="G202" s="16">
        <f t="shared" si="66"/>
        <v>614.9</v>
      </c>
      <c r="H202" s="27">
        <f t="shared" si="67"/>
        <v>23.174499918685964</v>
      </c>
    </row>
    <row r="203" spans="1:8" x14ac:dyDescent="0.25">
      <c r="A203" s="5">
        <f t="shared" si="2"/>
        <v>40255</v>
      </c>
      <c r="B203">
        <v>137.6</v>
      </c>
      <c r="C203">
        <v>91.6</v>
      </c>
      <c r="D203">
        <v>619.79999999999995</v>
      </c>
      <c r="E203">
        <v>524.9</v>
      </c>
      <c r="F203" s="16">
        <f t="shared" si="65"/>
        <v>757.4</v>
      </c>
      <c r="G203" s="16">
        <f t="shared" si="66"/>
        <v>616.5</v>
      </c>
      <c r="H203" s="27">
        <f t="shared" si="67"/>
        <v>22.854825628548259</v>
      </c>
    </row>
    <row r="204" spans="1:8" x14ac:dyDescent="0.25">
      <c r="A204" s="5">
        <f t="shared" si="2"/>
        <v>40262</v>
      </c>
      <c r="B204">
        <v>90.1</v>
      </c>
      <c r="C204">
        <v>184.7</v>
      </c>
      <c r="D204">
        <v>669.2</v>
      </c>
      <c r="E204">
        <v>524.9</v>
      </c>
      <c r="F204" s="16">
        <f t="shared" si="65"/>
        <v>759.30000000000007</v>
      </c>
      <c r="G204" s="16">
        <f t="shared" si="66"/>
        <v>709.59999999999991</v>
      </c>
      <c r="H204" s="27">
        <f t="shared" si="67"/>
        <v>7.003945885005658</v>
      </c>
    </row>
    <row r="205" spans="1:8" x14ac:dyDescent="0.25">
      <c r="A205" s="5">
        <f t="shared" si="2"/>
        <v>40269</v>
      </c>
      <c r="B205">
        <v>137.80000000000001</v>
      </c>
      <c r="C205">
        <v>184.6</v>
      </c>
      <c r="D205">
        <v>669.2</v>
      </c>
      <c r="E205">
        <v>525.1</v>
      </c>
      <c r="F205" s="16">
        <f t="shared" si="65"/>
        <v>807</v>
      </c>
      <c r="G205" s="16">
        <f t="shared" si="66"/>
        <v>709.7</v>
      </c>
      <c r="H205" s="27">
        <f t="shared" si="67"/>
        <v>13.710018317598971</v>
      </c>
    </row>
    <row r="206" spans="1:8" x14ac:dyDescent="0.25">
      <c r="A206" s="5">
        <f t="shared" si="2"/>
        <v>40276</v>
      </c>
      <c r="B206">
        <v>172.4</v>
      </c>
      <c r="C206">
        <v>136.1</v>
      </c>
      <c r="D206">
        <v>669.2</v>
      </c>
      <c r="E206">
        <v>576</v>
      </c>
      <c r="F206" s="16">
        <f t="shared" si="65"/>
        <v>841.6</v>
      </c>
      <c r="G206" s="16">
        <f t="shared" si="66"/>
        <v>712.1</v>
      </c>
      <c r="H206" s="27">
        <f t="shared" si="67"/>
        <v>18.185648083134389</v>
      </c>
    </row>
    <row r="207" spans="1:8" x14ac:dyDescent="0.25">
      <c r="A207" s="5">
        <f t="shared" si="2"/>
        <v>40283</v>
      </c>
      <c r="B207">
        <v>131.4</v>
      </c>
      <c r="C207">
        <v>136.1</v>
      </c>
      <c r="D207">
        <v>712.2</v>
      </c>
      <c r="E207">
        <v>576</v>
      </c>
      <c r="F207" s="16">
        <f t="shared" si="65"/>
        <v>843.6</v>
      </c>
      <c r="G207" s="16">
        <f t="shared" si="66"/>
        <v>712.1</v>
      </c>
      <c r="H207" s="27">
        <f t="shared" si="67"/>
        <v>18.46650751298975</v>
      </c>
    </row>
    <row r="208" spans="1:8" x14ac:dyDescent="0.25">
      <c r="A208" s="5">
        <f t="shared" si="2"/>
        <v>40290</v>
      </c>
      <c r="B208">
        <v>131.4</v>
      </c>
      <c r="C208">
        <v>95.3</v>
      </c>
      <c r="D208">
        <v>712.2</v>
      </c>
      <c r="E208">
        <v>620.1</v>
      </c>
      <c r="F208" s="16">
        <f t="shared" si="65"/>
        <v>843.6</v>
      </c>
      <c r="G208" s="16">
        <f t="shared" si="66"/>
        <v>715.4</v>
      </c>
      <c r="H208" s="27">
        <f t="shared" si="67"/>
        <v>17.920044730220862</v>
      </c>
    </row>
    <row r="209" spans="1:9" x14ac:dyDescent="0.25">
      <c r="A209" s="5">
        <f t="shared" si="2"/>
        <v>40297</v>
      </c>
      <c r="B209">
        <v>95.3</v>
      </c>
      <c r="C209">
        <v>95.1</v>
      </c>
      <c r="D209">
        <v>761.1</v>
      </c>
      <c r="E209">
        <v>620.29999999999995</v>
      </c>
      <c r="F209" s="16">
        <f t="shared" si="65"/>
        <v>856.4</v>
      </c>
      <c r="G209" s="16">
        <f t="shared" si="66"/>
        <v>715.4</v>
      </c>
      <c r="H209" s="27">
        <f t="shared" si="67"/>
        <v>19.709253564439464</v>
      </c>
      <c r="I209">
        <v>18.399999999999999</v>
      </c>
    </row>
    <row r="210" spans="1:9" x14ac:dyDescent="0.25">
      <c r="A210" s="5">
        <f t="shared" si="2"/>
        <v>40304</v>
      </c>
      <c r="B210">
        <v>34.700000000000003</v>
      </c>
      <c r="C210">
        <v>95.1</v>
      </c>
      <c r="D210">
        <v>809.6</v>
      </c>
      <c r="E210">
        <v>620.29999999999995</v>
      </c>
      <c r="F210" s="16">
        <f t="shared" si="65"/>
        <v>844.30000000000007</v>
      </c>
      <c r="G210" s="16">
        <f t="shared" si="66"/>
        <v>715.4</v>
      </c>
      <c r="H210" s="27">
        <f t="shared" si="67"/>
        <v>18.01789208834219</v>
      </c>
      <c r="I210">
        <v>31.5</v>
      </c>
    </row>
    <row r="211" spans="1:9" x14ac:dyDescent="0.25">
      <c r="A211" s="5">
        <f t="shared" si="2"/>
        <v>40311</v>
      </c>
      <c r="B211">
        <v>34.700000000000003</v>
      </c>
      <c r="C211">
        <v>48.2</v>
      </c>
      <c r="D211">
        <v>809.6</v>
      </c>
      <c r="E211">
        <v>667.8</v>
      </c>
      <c r="F211" s="16">
        <f t="shared" si="65"/>
        <v>844.30000000000007</v>
      </c>
      <c r="G211" s="16">
        <f t="shared" si="66"/>
        <v>716</v>
      </c>
      <c r="H211" s="27">
        <f t="shared" si="67"/>
        <v>17.91899441340783</v>
      </c>
      <c r="I211">
        <v>72.8</v>
      </c>
    </row>
    <row r="212" spans="1:9" x14ac:dyDescent="0.25">
      <c r="A212" s="5">
        <f t="shared" si="2"/>
        <v>40318</v>
      </c>
      <c r="B212">
        <v>34.700000000000003</v>
      </c>
      <c r="C212">
        <v>2</v>
      </c>
      <c r="D212">
        <v>809.6</v>
      </c>
      <c r="E212">
        <v>711.7</v>
      </c>
      <c r="F212" s="16">
        <f t="shared" si="65"/>
        <v>844.30000000000007</v>
      </c>
      <c r="G212" s="16">
        <f t="shared" si="66"/>
        <v>713.7</v>
      </c>
      <c r="H212" s="27">
        <f t="shared" si="67"/>
        <v>18.299005184251094</v>
      </c>
      <c r="I212">
        <v>72.8</v>
      </c>
    </row>
    <row r="213" spans="1:9" x14ac:dyDescent="0.25">
      <c r="A213" s="5">
        <f t="shared" si="2"/>
        <v>40325</v>
      </c>
      <c r="B213">
        <v>34.700000000000003</v>
      </c>
      <c r="C213">
        <v>1</v>
      </c>
      <c r="D213">
        <v>809.6</v>
      </c>
      <c r="E213">
        <v>712.7</v>
      </c>
      <c r="F213" s="16">
        <f t="shared" si="65"/>
        <v>844.30000000000007</v>
      </c>
      <c r="G213" s="16">
        <f t="shared" si="66"/>
        <v>713.7</v>
      </c>
      <c r="H213" s="27">
        <f t="shared" si="67"/>
        <v>18.299005184251094</v>
      </c>
      <c r="I213">
        <v>72.8</v>
      </c>
    </row>
    <row r="214" spans="1:9" x14ac:dyDescent="0.25">
      <c r="A214" s="5">
        <f t="shared" si="2"/>
        <v>40332</v>
      </c>
      <c r="B214">
        <v>72.900000000000006</v>
      </c>
      <c r="C214">
        <v>119.9</v>
      </c>
      <c r="D214">
        <v>0</v>
      </c>
      <c r="E214">
        <v>0.6</v>
      </c>
      <c r="F214" s="16">
        <f t="shared" si="65"/>
        <v>72.900000000000006</v>
      </c>
      <c r="G214" s="16">
        <f t="shared" si="66"/>
        <v>120.5</v>
      </c>
      <c r="H214" s="27">
        <f t="shared" si="67"/>
        <v>-39.502074688796675</v>
      </c>
    </row>
    <row r="215" spans="1:9" x14ac:dyDescent="0.25">
      <c r="A215" s="5">
        <f t="shared" si="2"/>
        <v>40339</v>
      </c>
      <c r="B215">
        <v>102.9</v>
      </c>
      <c r="C215">
        <v>127.8</v>
      </c>
      <c r="D215">
        <v>0</v>
      </c>
      <c r="E215">
        <v>42.5</v>
      </c>
      <c r="F215" s="16">
        <f t="shared" si="65"/>
        <v>102.9</v>
      </c>
      <c r="G215" s="16">
        <f t="shared" si="66"/>
        <v>170.3</v>
      </c>
      <c r="H215" s="27">
        <f t="shared" si="67"/>
        <v>-39.577216676453318</v>
      </c>
    </row>
    <row r="216" spans="1:9" x14ac:dyDescent="0.25">
      <c r="A216" s="5">
        <f t="shared" si="2"/>
        <v>40346</v>
      </c>
      <c r="B216">
        <v>89.8</v>
      </c>
      <c r="C216">
        <v>127.8</v>
      </c>
      <c r="D216">
        <v>13.1</v>
      </c>
      <c r="E216">
        <v>42.5</v>
      </c>
      <c r="F216" s="16">
        <f t="shared" si="65"/>
        <v>102.89999999999999</v>
      </c>
      <c r="G216" s="16">
        <f t="shared" si="66"/>
        <v>170.3</v>
      </c>
      <c r="H216" s="27">
        <f t="shared" si="67"/>
        <v>-39.577216676453332</v>
      </c>
    </row>
    <row r="217" spans="1:9" x14ac:dyDescent="0.25">
      <c r="A217" s="5">
        <f t="shared" si="2"/>
        <v>40353</v>
      </c>
      <c r="B217">
        <v>71.400000000000006</v>
      </c>
      <c r="C217">
        <v>127.8</v>
      </c>
      <c r="D217">
        <v>32.5</v>
      </c>
      <c r="E217">
        <v>42.5</v>
      </c>
      <c r="F217" s="16">
        <f t="shared" si="65"/>
        <v>103.9</v>
      </c>
      <c r="G217" s="16">
        <f t="shared" si="66"/>
        <v>170.3</v>
      </c>
      <c r="H217" s="27">
        <f t="shared" si="67"/>
        <v>-38.990017615971816</v>
      </c>
    </row>
    <row r="218" spans="1:9" x14ac:dyDescent="0.25">
      <c r="A218" s="5">
        <f t="shared" si="2"/>
        <v>40360</v>
      </c>
      <c r="B218">
        <v>71.400000000000006</v>
      </c>
      <c r="C218">
        <v>167.7</v>
      </c>
      <c r="D218">
        <v>32.5</v>
      </c>
      <c r="E218">
        <v>87</v>
      </c>
      <c r="F218" s="16">
        <f t="shared" si="65"/>
        <v>103.9</v>
      </c>
      <c r="G218" s="16">
        <f t="shared" si="66"/>
        <v>254.7</v>
      </c>
      <c r="H218" s="27">
        <f t="shared" si="67"/>
        <v>-59.206910090302308</v>
      </c>
    </row>
    <row r="219" spans="1:9" x14ac:dyDescent="0.25">
      <c r="A219" s="5">
        <f t="shared" si="2"/>
        <v>40367</v>
      </c>
      <c r="B219">
        <v>115</v>
      </c>
      <c r="C219">
        <v>167.7</v>
      </c>
      <c r="D219">
        <v>32.6</v>
      </c>
      <c r="E219">
        <v>87</v>
      </c>
      <c r="F219" s="16">
        <f t="shared" si="65"/>
        <v>147.6</v>
      </c>
      <c r="G219" s="16">
        <f t="shared" si="66"/>
        <v>254.7</v>
      </c>
      <c r="H219" s="27">
        <f t="shared" si="67"/>
        <v>-42.049469964664311</v>
      </c>
    </row>
    <row r="220" spans="1:9" x14ac:dyDescent="0.25">
      <c r="A220" s="5">
        <f t="shared" si="2"/>
        <v>40374</v>
      </c>
      <c r="B220">
        <v>73.7</v>
      </c>
      <c r="C220">
        <v>167.8</v>
      </c>
      <c r="D220">
        <v>76</v>
      </c>
      <c r="E220">
        <v>87</v>
      </c>
      <c r="F220" s="16">
        <f t="shared" ref="F220:F251" si="68">+B220+D220</f>
        <v>149.69999999999999</v>
      </c>
      <c r="G220" s="16">
        <f t="shared" ref="G220:G251" si="69">+C220+E220</f>
        <v>254.8</v>
      </c>
      <c r="H220" s="27">
        <f t="shared" si="67"/>
        <v>-41.248037676609115</v>
      </c>
    </row>
    <row r="221" spans="1:9" x14ac:dyDescent="0.25">
      <c r="A221" s="5">
        <f t="shared" si="2"/>
        <v>40381</v>
      </c>
      <c r="B221">
        <v>107.6</v>
      </c>
      <c r="C221">
        <v>133.9</v>
      </c>
      <c r="D221">
        <v>76</v>
      </c>
      <c r="E221">
        <v>121.2</v>
      </c>
      <c r="F221" s="16">
        <f t="shared" si="68"/>
        <v>183.6</v>
      </c>
      <c r="G221" s="16">
        <f t="shared" si="69"/>
        <v>255.10000000000002</v>
      </c>
      <c r="H221" s="27">
        <f t="shared" si="67"/>
        <v>-28.028224225793817</v>
      </c>
    </row>
    <row r="222" spans="1:9" x14ac:dyDescent="0.25">
      <c r="A222" s="5">
        <f t="shared" si="2"/>
        <v>40388</v>
      </c>
      <c r="B222">
        <v>107.6</v>
      </c>
      <c r="C222">
        <v>133.9</v>
      </c>
      <c r="D222">
        <v>76</v>
      </c>
      <c r="E222">
        <v>121.3</v>
      </c>
      <c r="F222" s="16">
        <f t="shared" si="68"/>
        <v>183.6</v>
      </c>
      <c r="G222" s="16">
        <f t="shared" si="69"/>
        <v>255.2</v>
      </c>
      <c r="H222" s="27">
        <f t="shared" si="67"/>
        <v>-28.056426332288396</v>
      </c>
    </row>
    <row r="223" spans="1:9" x14ac:dyDescent="0.25">
      <c r="A223" s="5">
        <f t="shared" si="2"/>
        <v>40395</v>
      </c>
      <c r="B223">
        <v>107.6</v>
      </c>
      <c r="C223">
        <v>135.1</v>
      </c>
      <c r="D223">
        <v>76</v>
      </c>
      <c r="E223">
        <v>121.3</v>
      </c>
      <c r="F223" s="16">
        <f t="shared" si="68"/>
        <v>183.6</v>
      </c>
      <c r="G223" s="16">
        <f t="shared" si="69"/>
        <v>256.39999999999998</v>
      </c>
      <c r="H223" s="27">
        <f t="shared" si="67"/>
        <v>-28.393135725429008</v>
      </c>
    </row>
    <row r="224" spans="1:9" x14ac:dyDescent="0.25">
      <c r="A224" s="5">
        <f t="shared" si="2"/>
        <v>40402</v>
      </c>
      <c r="B224">
        <v>77.599999999999994</v>
      </c>
      <c r="C224">
        <v>83.7</v>
      </c>
      <c r="D224">
        <v>107.5</v>
      </c>
      <c r="E224">
        <v>171.6</v>
      </c>
      <c r="F224" s="16">
        <f t="shared" si="68"/>
        <v>185.1</v>
      </c>
      <c r="G224" s="16">
        <f t="shared" si="69"/>
        <v>255.3</v>
      </c>
      <c r="H224" s="27">
        <f t="shared" ref="H224:H255" si="70">+(F224/G224-1)*100</f>
        <v>-27.497062279670981</v>
      </c>
    </row>
    <row r="225" spans="1:8" x14ac:dyDescent="0.25">
      <c r="A225" s="5">
        <f t="shared" si="2"/>
        <v>40409</v>
      </c>
      <c r="B225">
        <v>100.3</v>
      </c>
      <c r="C225">
        <v>80.900000000000006</v>
      </c>
      <c r="D225">
        <v>137.9</v>
      </c>
      <c r="E225">
        <v>206.1</v>
      </c>
      <c r="F225" s="16">
        <f t="shared" si="68"/>
        <v>238.2</v>
      </c>
      <c r="G225" s="16">
        <f t="shared" si="69"/>
        <v>287</v>
      </c>
      <c r="H225" s="27">
        <f t="shared" si="70"/>
        <v>-17.003484320557494</v>
      </c>
    </row>
    <row r="226" spans="1:8" x14ac:dyDescent="0.25">
      <c r="A226" s="5">
        <f t="shared" si="2"/>
        <v>40416</v>
      </c>
      <c r="B226">
        <v>140.19999999999999</v>
      </c>
      <c r="C226">
        <v>80.3</v>
      </c>
      <c r="D226">
        <v>150.1</v>
      </c>
      <c r="E226">
        <v>206.7</v>
      </c>
      <c r="F226" s="16">
        <f t="shared" si="68"/>
        <v>290.29999999999995</v>
      </c>
      <c r="G226" s="16">
        <f t="shared" si="69"/>
        <v>287</v>
      </c>
      <c r="H226" s="27">
        <f t="shared" si="70"/>
        <v>1.1498257839721138</v>
      </c>
    </row>
    <row r="227" spans="1:8" x14ac:dyDescent="0.25">
      <c r="A227" s="5">
        <f t="shared" si="2"/>
        <v>40423</v>
      </c>
      <c r="B227">
        <v>191.9</v>
      </c>
      <c r="C227">
        <v>33.5</v>
      </c>
      <c r="D227">
        <v>150.1</v>
      </c>
      <c r="E227">
        <v>254.3</v>
      </c>
      <c r="F227" s="16">
        <f t="shared" si="68"/>
        <v>342</v>
      </c>
      <c r="G227" s="16">
        <f t="shared" si="69"/>
        <v>287.8</v>
      </c>
      <c r="H227" s="27">
        <f t="shared" si="70"/>
        <v>18.832522585128551</v>
      </c>
    </row>
    <row r="228" spans="1:8" x14ac:dyDescent="0.25">
      <c r="A228" s="5">
        <f t="shared" si="2"/>
        <v>40430</v>
      </c>
      <c r="B228">
        <v>158.1</v>
      </c>
      <c r="C228">
        <v>87.8</v>
      </c>
      <c r="D228">
        <v>185.4</v>
      </c>
      <c r="E228">
        <v>254.3</v>
      </c>
      <c r="F228" s="16">
        <f t="shared" si="68"/>
        <v>343.5</v>
      </c>
      <c r="G228" s="16">
        <f t="shared" si="69"/>
        <v>342.1</v>
      </c>
      <c r="H228" s="27">
        <f t="shared" si="70"/>
        <v>0.4092370651856081</v>
      </c>
    </row>
    <row r="229" spans="1:8" x14ac:dyDescent="0.25">
      <c r="A229" s="5">
        <f t="shared" si="2"/>
        <v>40437</v>
      </c>
      <c r="B229">
        <v>158.1</v>
      </c>
      <c r="C229">
        <v>87.8</v>
      </c>
      <c r="D229">
        <v>185.4</v>
      </c>
      <c r="E229">
        <v>254.3</v>
      </c>
      <c r="F229" s="16">
        <f t="shared" si="68"/>
        <v>343.5</v>
      </c>
      <c r="G229" s="16">
        <f t="shared" si="69"/>
        <v>342.1</v>
      </c>
      <c r="H229" s="27">
        <f t="shared" si="70"/>
        <v>0.4092370651856081</v>
      </c>
    </row>
    <row r="230" spans="1:8" x14ac:dyDescent="0.25">
      <c r="A230" s="5">
        <f t="shared" si="2"/>
        <v>40444</v>
      </c>
      <c r="B230">
        <v>210.1</v>
      </c>
      <c r="C230">
        <v>87.8</v>
      </c>
      <c r="D230">
        <v>185.4</v>
      </c>
      <c r="E230">
        <v>254.3</v>
      </c>
      <c r="F230" s="16">
        <f t="shared" si="68"/>
        <v>395.5</v>
      </c>
      <c r="G230" s="16">
        <f t="shared" si="69"/>
        <v>342.1</v>
      </c>
      <c r="H230" s="27">
        <f t="shared" si="70"/>
        <v>15.609470914937141</v>
      </c>
    </row>
    <row r="231" spans="1:8" x14ac:dyDescent="0.25">
      <c r="A231" s="5">
        <f t="shared" si="2"/>
        <v>40451</v>
      </c>
      <c r="B231">
        <v>210.1</v>
      </c>
      <c r="C231">
        <v>175.3</v>
      </c>
      <c r="D231">
        <v>185.4</v>
      </c>
      <c r="E231">
        <v>254.3</v>
      </c>
      <c r="F231" s="16">
        <f t="shared" si="68"/>
        <v>395.5</v>
      </c>
      <c r="G231" s="16">
        <f t="shared" si="69"/>
        <v>429.6</v>
      </c>
      <c r="H231" s="27">
        <f t="shared" si="70"/>
        <v>-7.9376163873370658</v>
      </c>
    </row>
    <row r="232" spans="1:8" x14ac:dyDescent="0.25">
      <c r="A232" s="5">
        <f t="shared" si="2"/>
        <v>40458</v>
      </c>
      <c r="B232">
        <v>156.1</v>
      </c>
      <c r="C232">
        <v>175.2</v>
      </c>
      <c r="D232">
        <v>242.1</v>
      </c>
      <c r="E232">
        <v>254.4</v>
      </c>
      <c r="F232" s="16">
        <f t="shared" si="68"/>
        <v>398.2</v>
      </c>
      <c r="G232" s="16">
        <f t="shared" si="69"/>
        <v>429.6</v>
      </c>
      <c r="H232" s="27">
        <f t="shared" si="70"/>
        <v>-7.3091247672253274</v>
      </c>
    </row>
    <row r="233" spans="1:8" x14ac:dyDescent="0.25">
      <c r="A233" s="5">
        <f t="shared" si="2"/>
        <v>40465</v>
      </c>
      <c r="B233">
        <v>154.30000000000001</v>
      </c>
      <c r="C233">
        <v>175.1</v>
      </c>
      <c r="D233">
        <v>244.2</v>
      </c>
      <c r="E233">
        <v>254.5</v>
      </c>
      <c r="F233" s="16">
        <f t="shared" si="68"/>
        <v>398.5</v>
      </c>
      <c r="G233" s="16">
        <f t="shared" si="69"/>
        <v>429.6</v>
      </c>
      <c r="H233" s="27">
        <f t="shared" si="70"/>
        <v>-7.2392923649906908</v>
      </c>
    </row>
    <row r="234" spans="1:8" x14ac:dyDescent="0.25">
      <c r="A234" s="5">
        <f t="shared" si="2"/>
        <v>40472</v>
      </c>
      <c r="B234">
        <v>104.2</v>
      </c>
      <c r="C234">
        <v>248.9</v>
      </c>
      <c r="D234">
        <v>294.2</v>
      </c>
      <c r="E234">
        <v>254.6</v>
      </c>
      <c r="F234" s="16">
        <f t="shared" si="68"/>
        <v>398.4</v>
      </c>
      <c r="G234" s="16">
        <f t="shared" si="69"/>
        <v>503.5</v>
      </c>
      <c r="H234" s="27">
        <f t="shared" si="70"/>
        <v>-20.873882820258196</v>
      </c>
    </row>
    <row r="235" spans="1:8" x14ac:dyDescent="0.25">
      <c r="A235" s="5">
        <f t="shared" si="2"/>
        <v>40479</v>
      </c>
      <c r="B235">
        <v>156.19999999999999</v>
      </c>
      <c r="C235">
        <v>216</v>
      </c>
      <c r="D235">
        <v>294.2</v>
      </c>
      <c r="E235">
        <v>287.5</v>
      </c>
      <c r="F235" s="16">
        <f t="shared" si="68"/>
        <v>450.4</v>
      </c>
      <c r="G235" s="16">
        <f t="shared" si="69"/>
        <v>503.5</v>
      </c>
      <c r="H235" s="27">
        <f t="shared" si="70"/>
        <v>-10.546176762661375</v>
      </c>
    </row>
    <row r="236" spans="1:8" x14ac:dyDescent="0.25">
      <c r="A236" s="5">
        <f t="shared" si="2"/>
        <v>40486</v>
      </c>
      <c r="B236">
        <v>153.5</v>
      </c>
      <c r="C236">
        <v>216</v>
      </c>
      <c r="D236">
        <v>347.4</v>
      </c>
      <c r="E236">
        <v>287.5</v>
      </c>
      <c r="F236" s="16">
        <f t="shared" si="68"/>
        <v>500.9</v>
      </c>
      <c r="G236" s="16">
        <f t="shared" si="69"/>
        <v>503.5</v>
      </c>
      <c r="H236" s="27">
        <f t="shared" si="70"/>
        <v>-0.51638530287984041</v>
      </c>
    </row>
    <row r="237" spans="1:8" x14ac:dyDescent="0.25">
      <c r="A237" s="5">
        <f t="shared" si="2"/>
        <v>40493</v>
      </c>
      <c r="B237">
        <v>197</v>
      </c>
      <c r="C237">
        <v>226.4</v>
      </c>
      <c r="D237">
        <v>347.4</v>
      </c>
      <c r="E237">
        <v>344.5</v>
      </c>
      <c r="F237" s="16">
        <f t="shared" si="68"/>
        <v>544.4</v>
      </c>
      <c r="G237" s="16">
        <f t="shared" si="69"/>
        <v>570.9</v>
      </c>
      <c r="H237" s="27">
        <f t="shared" si="70"/>
        <v>-4.6417936591346969</v>
      </c>
    </row>
    <row r="238" spans="1:8" x14ac:dyDescent="0.25">
      <c r="A238" s="5">
        <f t="shared" si="2"/>
        <v>40500</v>
      </c>
      <c r="B238">
        <v>205.1</v>
      </c>
      <c r="C238">
        <v>188.3</v>
      </c>
      <c r="D238">
        <v>347.4</v>
      </c>
      <c r="E238">
        <v>384.6</v>
      </c>
      <c r="F238" s="16">
        <f t="shared" si="68"/>
        <v>552.5</v>
      </c>
      <c r="G238" s="16">
        <f t="shared" si="69"/>
        <v>572.90000000000009</v>
      </c>
      <c r="H238" s="27">
        <f t="shared" si="70"/>
        <v>-3.5608308605341366</v>
      </c>
    </row>
    <row r="239" spans="1:8" x14ac:dyDescent="0.25">
      <c r="A239" s="5">
        <f t="shared" si="2"/>
        <v>40507</v>
      </c>
      <c r="B239">
        <v>204.6</v>
      </c>
      <c r="C239">
        <v>188.2</v>
      </c>
      <c r="D239">
        <v>347.9</v>
      </c>
      <c r="E239">
        <v>384.7</v>
      </c>
      <c r="F239" s="16">
        <f t="shared" si="68"/>
        <v>552.5</v>
      </c>
      <c r="G239" s="16">
        <f t="shared" si="69"/>
        <v>572.9</v>
      </c>
      <c r="H239" s="27">
        <f t="shared" si="70"/>
        <v>-3.5608308605341255</v>
      </c>
    </row>
    <row r="240" spans="1:8" x14ac:dyDescent="0.25">
      <c r="A240" s="5">
        <f t="shared" si="2"/>
        <v>40514</v>
      </c>
      <c r="B240">
        <v>190.6</v>
      </c>
      <c r="C240">
        <v>138.9</v>
      </c>
      <c r="D240">
        <v>362.3</v>
      </c>
      <c r="E240">
        <v>434.8</v>
      </c>
      <c r="F240" s="16">
        <f t="shared" si="68"/>
        <v>552.9</v>
      </c>
      <c r="G240" s="16">
        <f t="shared" si="69"/>
        <v>573.70000000000005</v>
      </c>
      <c r="H240" s="27">
        <f t="shared" si="70"/>
        <v>-3.6255882865609323</v>
      </c>
    </row>
    <row r="241" spans="1:8" x14ac:dyDescent="0.25">
      <c r="A241" s="5">
        <f t="shared" si="2"/>
        <v>40521</v>
      </c>
      <c r="B241">
        <v>199.8</v>
      </c>
      <c r="C241">
        <v>138.9</v>
      </c>
      <c r="D241">
        <v>400.2</v>
      </c>
      <c r="E241">
        <v>434.8</v>
      </c>
      <c r="F241" s="16">
        <f t="shared" si="68"/>
        <v>600</v>
      </c>
      <c r="G241" s="16">
        <f t="shared" si="69"/>
        <v>573.70000000000005</v>
      </c>
      <c r="H241" s="27">
        <f t="shared" si="70"/>
        <v>4.584277496949607</v>
      </c>
    </row>
    <row r="242" spans="1:8" x14ac:dyDescent="0.25">
      <c r="A242" s="5">
        <f t="shared" si="2"/>
        <v>40528</v>
      </c>
      <c r="B242">
        <v>152.30000000000001</v>
      </c>
      <c r="C242">
        <v>138.9</v>
      </c>
      <c r="D242">
        <v>451.3</v>
      </c>
      <c r="E242">
        <v>434.8</v>
      </c>
      <c r="F242" s="16">
        <f t="shared" si="68"/>
        <v>603.6</v>
      </c>
      <c r="G242" s="16">
        <f t="shared" si="69"/>
        <v>573.70000000000005</v>
      </c>
      <c r="H242" s="27">
        <f t="shared" si="70"/>
        <v>5.211783161931316</v>
      </c>
    </row>
    <row r="243" spans="1:8" x14ac:dyDescent="0.25">
      <c r="A243" s="5">
        <f t="shared" si="2"/>
        <v>40535</v>
      </c>
      <c r="B243">
        <v>152.30000000000001</v>
      </c>
      <c r="C243">
        <v>138.6</v>
      </c>
      <c r="D243">
        <v>453.7</v>
      </c>
      <c r="E243">
        <v>435.1</v>
      </c>
      <c r="F243" s="16">
        <f t="shared" si="68"/>
        <v>606</v>
      </c>
      <c r="G243" s="16">
        <f t="shared" si="69"/>
        <v>573.70000000000005</v>
      </c>
      <c r="H243" s="27">
        <f t="shared" si="70"/>
        <v>5.6301202719191146</v>
      </c>
    </row>
    <row r="244" spans="1:8" x14ac:dyDescent="0.25">
      <c r="A244" s="5">
        <f t="shared" si="2"/>
        <v>40542</v>
      </c>
      <c r="B244">
        <v>204.3</v>
      </c>
      <c r="C244">
        <v>94.1</v>
      </c>
      <c r="D244">
        <v>454.7</v>
      </c>
      <c r="E244">
        <v>479.1</v>
      </c>
      <c r="F244" s="16">
        <f t="shared" si="68"/>
        <v>659</v>
      </c>
      <c r="G244" s="16">
        <f t="shared" si="69"/>
        <v>573.20000000000005</v>
      </c>
      <c r="H244" s="27">
        <f t="shared" si="70"/>
        <v>14.968597348220513</v>
      </c>
    </row>
    <row r="245" spans="1:8" x14ac:dyDescent="0.25">
      <c r="A245" s="5">
        <f t="shared" si="2"/>
        <v>40549</v>
      </c>
      <c r="B245">
        <v>157.69999999999999</v>
      </c>
      <c r="C245">
        <v>137.80000000000001</v>
      </c>
      <c r="D245">
        <v>506.6</v>
      </c>
      <c r="E245">
        <v>479.1</v>
      </c>
      <c r="F245" s="16">
        <f t="shared" si="68"/>
        <v>664.3</v>
      </c>
      <c r="G245" s="16">
        <f t="shared" si="69"/>
        <v>616.90000000000009</v>
      </c>
      <c r="H245" s="27">
        <f t="shared" si="70"/>
        <v>7.6835791862538194</v>
      </c>
    </row>
    <row r="246" spans="1:8" x14ac:dyDescent="0.25">
      <c r="A246" s="5">
        <f t="shared" si="2"/>
        <v>40556</v>
      </c>
      <c r="B246">
        <v>157.69999999999999</v>
      </c>
      <c r="C246">
        <v>108.4</v>
      </c>
      <c r="D246">
        <v>507.1</v>
      </c>
      <c r="E246">
        <v>510</v>
      </c>
      <c r="F246" s="16">
        <f t="shared" si="68"/>
        <v>664.8</v>
      </c>
      <c r="G246" s="16">
        <f t="shared" si="69"/>
        <v>618.4</v>
      </c>
      <c r="H246" s="27">
        <f t="shared" si="70"/>
        <v>7.5032341526519941</v>
      </c>
    </row>
    <row r="247" spans="1:8" x14ac:dyDescent="0.25">
      <c r="A247" s="5">
        <f t="shared" si="2"/>
        <v>40563</v>
      </c>
      <c r="B247">
        <v>167.3</v>
      </c>
      <c r="C247">
        <v>108.4</v>
      </c>
      <c r="D247">
        <v>552.6</v>
      </c>
      <c r="E247">
        <v>510</v>
      </c>
      <c r="F247" s="16">
        <f t="shared" si="68"/>
        <v>719.90000000000009</v>
      </c>
      <c r="G247" s="16">
        <f t="shared" si="69"/>
        <v>618.4</v>
      </c>
      <c r="H247" s="27">
        <f t="shared" si="70"/>
        <v>16.413324708926289</v>
      </c>
    </row>
    <row r="248" spans="1:8" x14ac:dyDescent="0.25">
      <c r="A248" s="5">
        <f t="shared" si="2"/>
        <v>40570</v>
      </c>
      <c r="B248">
        <v>223</v>
      </c>
      <c r="C248">
        <v>108.4</v>
      </c>
      <c r="D248">
        <v>554.9</v>
      </c>
      <c r="E248">
        <v>510</v>
      </c>
      <c r="F248" s="16">
        <f t="shared" si="68"/>
        <v>777.9</v>
      </c>
      <c r="G248" s="16">
        <f t="shared" si="69"/>
        <v>618.4</v>
      </c>
      <c r="H248" s="27">
        <f t="shared" si="70"/>
        <v>25.792367399741266</v>
      </c>
    </row>
    <row r="249" spans="1:8" x14ac:dyDescent="0.25">
      <c r="A249" s="5">
        <f t="shared" si="2"/>
        <v>40577</v>
      </c>
      <c r="B249">
        <v>220.6</v>
      </c>
      <c r="C249">
        <v>125.4</v>
      </c>
      <c r="D249">
        <v>557.29999999999995</v>
      </c>
      <c r="E249">
        <v>542</v>
      </c>
      <c r="F249" s="16">
        <f t="shared" si="68"/>
        <v>777.9</v>
      </c>
      <c r="G249" s="16">
        <f t="shared" si="69"/>
        <v>667.4</v>
      </c>
      <c r="H249" s="27">
        <f t="shared" si="70"/>
        <v>16.556787533712924</v>
      </c>
    </row>
    <row r="250" spans="1:8" x14ac:dyDescent="0.25">
      <c r="A250" s="5">
        <f t="shared" si="2"/>
        <v>40584</v>
      </c>
      <c r="B250">
        <v>208.8</v>
      </c>
      <c r="C250">
        <v>91.2</v>
      </c>
      <c r="D250">
        <v>569.4</v>
      </c>
      <c r="E250">
        <v>575.1</v>
      </c>
      <c r="F250" s="16">
        <f t="shared" si="68"/>
        <v>778.2</v>
      </c>
      <c r="G250" s="16">
        <f t="shared" si="69"/>
        <v>666.30000000000007</v>
      </c>
      <c r="H250" s="27">
        <f t="shared" si="70"/>
        <v>16.794236830256626</v>
      </c>
    </row>
    <row r="251" spans="1:8" x14ac:dyDescent="0.25">
      <c r="A251" s="5">
        <f t="shared" si="2"/>
        <v>40591</v>
      </c>
      <c r="B251">
        <v>210.6</v>
      </c>
      <c r="C251">
        <v>91.2</v>
      </c>
      <c r="D251">
        <v>608.9</v>
      </c>
      <c r="E251">
        <v>575.1</v>
      </c>
      <c r="F251" s="16">
        <f t="shared" si="68"/>
        <v>819.5</v>
      </c>
      <c r="G251" s="16">
        <f t="shared" si="69"/>
        <v>666.30000000000007</v>
      </c>
      <c r="H251" s="27">
        <f t="shared" si="70"/>
        <v>22.992645955275393</v>
      </c>
    </row>
    <row r="252" spans="1:8" x14ac:dyDescent="0.25">
      <c r="A252" s="5">
        <f t="shared" si="2"/>
        <v>40598</v>
      </c>
      <c r="B252">
        <v>208.6</v>
      </c>
      <c r="C252">
        <v>77.7</v>
      </c>
      <c r="D252">
        <v>613.20000000000005</v>
      </c>
      <c r="E252">
        <v>589.5</v>
      </c>
      <c r="F252" s="16">
        <f t="shared" ref="F252:F264" si="71">+B252+D252</f>
        <v>821.80000000000007</v>
      </c>
      <c r="G252" s="16">
        <f t="shared" ref="G252:G264" si="72">+C252+E252</f>
        <v>667.2</v>
      </c>
      <c r="H252" s="27">
        <f t="shared" si="70"/>
        <v>23.17146282973621</v>
      </c>
    </row>
    <row r="253" spans="1:8" x14ac:dyDescent="0.25">
      <c r="A253" s="5">
        <f t="shared" si="2"/>
        <v>40605</v>
      </c>
      <c r="B253">
        <v>206.7</v>
      </c>
      <c r="C253">
        <v>88.4</v>
      </c>
      <c r="D253">
        <v>615.1</v>
      </c>
      <c r="E253">
        <v>619.79999999999995</v>
      </c>
      <c r="F253" s="16">
        <f t="shared" si="71"/>
        <v>821.8</v>
      </c>
      <c r="G253" s="16">
        <f t="shared" si="72"/>
        <v>708.19999999999993</v>
      </c>
      <c r="H253" s="27">
        <f t="shared" si="70"/>
        <v>16.040666478395949</v>
      </c>
    </row>
    <row r="254" spans="1:8" x14ac:dyDescent="0.25">
      <c r="A254" s="5">
        <f t="shared" si="2"/>
        <v>40612</v>
      </c>
      <c r="B254">
        <v>253.6</v>
      </c>
      <c r="C254">
        <v>137.6</v>
      </c>
      <c r="D254">
        <v>616.79999999999995</v>
      </c>
      <c r="E254">
        <v>619.79999999999995</v>
      </c>
      <c r="F254" s="16">
        <f t="shared" si="71"/>
        <v>870.4</v>
      </c>
      <c r="G254" s="16">
        <f t="shared" si="72"/>
        <v>757.4</v>
      </c>
      <c r="H254" s="27">
        <f t="shared" si="70"/>
        <v>14.919461315025085</v>
      </c>
    </row>
    <row r="255" spans="1:8" x14ac:dyDescent="0.25">
      <c r="A255" s="5">
        <f t="shared" si="2"/>
        <v>40619</v>
      </c>
      <c r="B255">
        <v>201.5</v>
      </c>
      <c r="C255">
        <v>137.6</v>
      </c>
      <c r="D255">
        <v>670.5</v>
      </c>
      <c r="E255">
        <v>619.79999999999995</v>
      </c>
      <c r="F255" s="16">
        <f t="shared" si="71"/>
        <v>872</v>
      </c>
      <c r="G255" s="16">
        <f t="shared" si="72"/>
        <v>757.4</v>
      </c>
      <c r="H255" s="27">
        <f t="shared" si="70"/>
        <v>15.130710324795359</v>
      </c>
    </row>
    <row r="256" spans="1:8" x14ac:dyDescent="0.25">
      <c r="A256" s="5">
        <f t="shared" ref="A256:A319" si="73">+A255+7</f>
        <v>40626</v>
      </c>
      <c r="B256">
        <v>199.3</v>
      </c>
      <c r="C256">
        <v>90.1</v>
      </c>
      <c r="D256">
        <v>672.9</v>
      </c>
      <c r="E256">
        <v>669.2</v>
      </c>
      <c r="F256" s="16">
        <f t="shared" si="71"/>
        <v>872.2</v>
      </c>
      <c r="G256" s="16">
        <f t="shared" si="72"/>
        <v>759.30000000000007</v>
      </c>
      <c r="H256" s="27">
        <f t="shared" ref="H256:H274" si="74">+(F256/G256-1)*100</f>
        <v>14.868958251020681</v>
      </c>
    </row>
    <row r="257" spans="1:8" x14ac:dyDescent="0.25">
      <c r="A257" s="5">
        <f t="shared" si="73"/>
        <v>40633</v>
      </c>
      <c r="B257">
        <v>258.8</v>
      </c>
      <c r="C257">
        <v>137.80000000000001</v>
      </c>
      <c r="D257">
        <v>682.7</v>
      </c>
      <c r="E257">
        <v>669.2</v>
      </c>
      <c r="F257" s="16">
        <f t="shared" si="71"/>
        <v>941.5</v>
      </c>
      <c r="G257" s="16">
        <f t="shared" si="72"/>
        <v>807</v>
      </c>
      <c r="H257" s="27">
        <f t="shared" si="74"/>
        <v>16.666666666666675</v>
      </c>
    </row>
    <row r="258" spans="1:8" x14ac:dyDescent="0.25">
      <c r="A258" s="5">
        <f t="shared" si="73"/>
        <v>40640</v>
      </c>
      <c r="B258">
        <v>214.2</v>
      </c>
      <c r="C258">
        <v>172.4</v>
      </c>
      <c r="D258">
        <v>728.2</v>
      </c>
      <c r="E258">
        <v>669.2</v>
      </c>
      <c r="F258" s="16">
        <f t="shared" si="71"/>
        <v>942.40000000000009</v>
      </c>
      <c r="G258" s="16">
        <f t="shared" si="72"/>
        <v>841.6</v>
      </c>
      <c r="H258" s="27">
        <f t="shared" si="74"/>
        <v>11.977186311787079</v>
      </c>
    </row>
    <row r="259" spans="1:8" x14ac:dyDescent="0.25">
      <c r="A259" s="5">
        <f t="shared" si="73"/>
        <v>40647</v>
      </c>
      <c r="B259">
        <v>215.9</v>
      </c>
      <c r="C259">
        <v>131.4</v>
      </c>
      <c r="D259">
        <v>728.2</v>
      </c>
      <c r="E259">
        <v>712.2</v>
      </c>
      <c r="F259" s="16">
        <f t="shared" si="71"/>
        <v>944.1</v>
      </c>
      <c r="G259" s="16">
        <f t="shared" si="72"/>
        <v>843.6</v>
      </c>
      <c r="H259" s="27">
        <f t="shared" si="74"/>
        <v>11.913229018492167</v>
      </c>
    </row>
    <row r="260" spans="1:8" x14ac:dyDescent="0.25">
      <c r="A260" s="5">
        <f t="shared" si="73"/>
        <v>40654</v>
      </c>
      <c r="B260">
        <v>165.9</v>
      </c>
      <c r="C260">
        <v>131.4</v>
      </c>
      <c r="D260">
        <v>782.2</v>
      </c>
      <c r="E260">
        <v>712.2</v>
      </c>
      <c r="F260" s="16">
        <f t="shared" si="71"/>
        <v>948.1</v>
      </c>
      <c r="G260" s="16">
        <f t="shared" si="72"/>
        <v>843.6</v>
      </c>
      <c r="H260" s="27">
        <f t="shared" si="74"/>
        <v>12.387387387387383</v>
      </c>
    </row>
    <row r="261" spans="1:8" x14ac:dyDescent="0.25">
      <c r="A261" s="5">
        <f t="shared" si="73"/>
        <v>40661</v>
      </c>
      <c r="B261">
        <v>125.9</v>
      </c>
      <c r="C261">
        <v>95.3</v>
      </c>
      <c r="D261">
        <v>825</v>
      </c>
      <c r="E261">
        <v>761.1</v>
      </c>
      <c r="F261" s="16">
        <f t="shared" si="71"/>
        <v>950.9</v>
      </c>
      <c r="G261" s="16">
        <f t="shared" si="72"/>
        <v>856.4</v>
      </c>
      <c r="H261" s="27">
        <f t="shared" si="74"/>
        <v>11.034563288183087</v>
      </c>
    </row>
    <row r="262" spans="1:8" x14ac:dyDescent="0.25">
      <c r="A262" s="5">
        <f t="shared" si="73"/>
        <v>40668</v>
      </c>
      <c r="B262">
        <v>125.1</v>
      </c>
      <c r="C262">
        <v>34.700000000000003</v>
      </c>
      <c r="D262">
        <v>826.3</v>
      </c>
      <c r="E262">
        <v>809.6</v>
      </c>
      <c r="F262" s="16">
        <f t="shared" si="71"/>
        <v>951.4</v>
      </c>
      <c r="G262" s="16">
        <f t="shared" si="72"/>
        <v>844.30000000000007</v>
      </c>
      <c r="H262" s="27">
        <f t="shared" si="74"/>
        <v>12.685064550515213</v>
      </c>
    </row>
    <row r="263" spans="1:8" x14ac:dyDescent="0.25">
      <c r="A263" s="5">
        <f t="shared" si="73"/>
        <v>40675</v>
      </c>
      <c r="B263">
        <v>122.8</v>
      </c>
      <c r="C263">
        <v>34.700000000000003</v>
      </c>
      <c r="D263">
        <v>828.1</v>
      </c>
      <c r="E263">
        <v>809.6</v>
      </c>
      <c r="F263" s="16">
        <f t="shared" si="71"/>
        <v>950.9</v>
      </c>
      <c r="G263" s="16">
        <f t="shared" si="72"/>
        <v>844.30000000000007</v>
      </c>
      <c r="H263" s="27">
        <f t="shared" si="74"/>
        <v>12.62584389435033</v>
      </c>
    </row>
    <row r="264" spans="1:8" x14ac:dyDescent="0.25">
      <c r="A264" s="5">
        <f t="shared" si="73"/>
        <v>40682</v>
      </c>
      <c r="B264">
        <v>75.900000000000006</v>
      </c>
      <c r="C264">
        <v>34.700000000000003</v>
      </c>
      <c r="D264">
        <v>877.4</v>
      </c>
      <c r="E264">
        <v>809.6</v>
      </c>
      <c r="F264" s="16">
        <f t="shared" si="71"/>
        <v>953.3</v>
      </c>
      <c r="G264" s="16">
        <f t="shared" si="72"/>
        <v>844.30000000000007</v>
      </c>
      <c r="H264" s="27">
        <f t="shared" si="74"/>
        <v>12.910103043941712</v>
      </c>
    </row>
    <row r="265" spans="1:8" x14ac:dyDescent="0.25">
      <c r="A265" s="5">
        <f t="shared" si="73"/>
        <v>40689</v>
      </c>
      <c r="B265">
        <v>43.1</v>
      </c>
      <c r="C265">
        <v>34.700000000000003</v>
      </c>
      <c r="D265">
        <v>909.7</v>
      </c>
      <c r="E265">
        <v>809.6</v>
      </c>
      <c r="F265" s="16">
        <f>+B265+D265</f>
        <v>952.80000000000007</v>
      </c>
      <c r="G265" s="16">
        <f t="shared" ref="G265:G274" si="75">+C265+E265</f>
        <v>844.30000000000007</v>
      </c>
      <c r="H265" s="27">
        <f t="shared" si="74"/>
        <v>12.850882387776853</v>
      </c>
    </row>
    <row r="266" spans="1:8" x14ac:dyDescent="0.25">
      <c r="A266" s="5">
        <f t="shared" si="73"/>
        <v>40696</v>
      </c>
      <c r="B266">
        <v>119.4</v>
      </c>
      <c r="C266">
        <v>72.900000000000006</v>
      </c>
      <c r="D266">
        <v>37.5</v>
      </c>
      <c r="E266">
        <v>0</v>
      </c>
      <c r="F266" s="16">
        <f t="shared" ref="F266:F274" si="76">+B266+D266</f>
        <v>156.9</v>
      </c>
      <c r="G266" s="16">
        <f t="shared" si="75"/>
        <v>72.900000000000006</v>
      </c>
      <c r="H266" s="27">
        <f t="shared" si="74"/>
        <v>115.22633744855968</v>
      </c>
    </row>
    <row r="267" spans="1:8" x14ac:dyDescent="0.25">
      <c r="A267" s="5">
        <f t="shared" si="73"/>
        <v>40703</v>
      </c>
      <c r="B267">
        <v>191.1</v>
      </c>
      <c r="C267">
        <v>102.9</v>
      </c>
      <c r="D267">
        <v>39.6</v>
      </c>
      <c r="F267" s="16">
        <f t="shared" si="76"/>
        <v>230.7</v>
      </c>
      <c r="G267" s="16">
        <f t="shared" si="75"/>
        <v>102.9</v>
      </c>
      <c r="H267" s="27">
        <f t="shared" si="74"/>
        <v>124.19825072886294</v>
      </c>
    </row>
    <row r="268" spans="1:8" x14ac:dyDescent="0.25">
      <c r="A268" s="5">
        <f t="shared" si="73"/>
        <v>40710</v>
      </c>
      <c r="B268">
        <v>158.9</v>
      </c>
      <c r="C268">
        <v>89.8</v>
      </c>
      <c r="D268">
        <v>74.3</v>
      </c>
      <c r="E268">
        <v>13.2</v>
      </c>
      <c r="F268" s="16">
        <f t="shared" si="76"/>
        <v>233.2</v>
      </c>
      <c r="G268" s="16">
        <f t="shared" si="75"/>
        <v>103</v>
      </c>
      <c r="H268" s="27">
        <f t="shared" si="74"/>
        <v>126.40776699029126</v>
      </c>
    </row>
    <row r="269" spans="1:8" x14ac:dyDescent="0.25">
      <c r="A269" s="5">
        <f t="shared" si="73"/>
        <v>40717</v>
      </c>
      <c r="B269">
        <v>162.4</v>
      </c>
      <c r="C269">
        <v>71.400000000000006</v>
      </c>
      <c r="D269">
        <v>74.3</v>
      </c>
      <c r="E269">
        <v>32.5</v>
      </c>
      <c r="F269" s="16">
        <f t="shared" si="76"/>
        <v>236.7</v>
      </c>
      <c r="G269" s="16">
        <f t="shared" si="75"/>
        <v>103.9</v>
      </c>
      <c r="H269" s="27">
        <f t="shared" si="74"/>
        <v>127.81520692974011</v>
      </c>
    </row>
    <row r="270" spans="1:8" x14ac:dyDescent="0.25">
      <c r="A270" s="5">
        <f t="shared" si="73"/>
        <v>40724</v>
      </c>
      <c r="B270">
        <v>163</v>
      </c>
      <c r="C270">
        <v>71.400000000000006</v>
      </c>
      <c r="D270">
        <v>76.099999999999994</v>
      </c>
      <c r="E270">
        <v>32.5</v>
      </c>
      <c r="F270" s="16">
        <f t="shared" si="76"/>
        <v>239.1</v>
      </c>
      <c r="G270" s="16">
        <f t="shared" si="75"/>
        <v>103.9</v>
      </c>
      <c r="H270" s="27">
        <f t="shared" si="74"/>
        <v>130.12512030798842</v>
      </c>
    </row>
    <row r="271" spans="1:8" x14ac:dyDescent="0.25">
      <c r="A271" s="5">
        <f t="shared" si="73"/>
        <v>40731</v>
      </c>
      <c r="B271">
        <v>162.80000000000001</v>
      </c>
      <c r="C271">
        <v>115</v>
      </c>
      <c r="D271">
        <v>77.5</v>
      </c>
      <c r="E271">
        <v>32.6</v>
      </c>
      <c r="F271" s="16">
        <f t="shared" si="76"/>
        <v>240.3</v>
      </c>
      <c r="G271" s="16">
        <f t="shared" si="75"/>
        <v>147.6</v>
      </c>
      <c r="H271" s="27">
        <f t="shared" si="74"/>
        <v>62.804878048780502</v>
      </c>
    </row>
    <row r="272" spans="1:8" x14ac:dyDescent="0.25">
      <c r="A272" s="5">
        <f t="shared" si="73"/>
        <v>40738</v>
      </c>
      <c r="B272">
        <v>125.1</v>
      </c>
      <c r="C272">
        <v>73.7</v>
      </c>
      <c r="D272">
        <v>117.9</v>
      </c>
      <c r="E272">
        <v>76</v>
      </c>
      <c r="F272" s="16">
        <f t="shared" si="76"/>
        <v>243</v>
      </c>
      <c r="G272" s="16">
        <f t="shared" si="75"/>
        <v>149.69999999999999</v>
      </c>
      <c r="H272" s="27">
        <f t="shared" si="74"/>
        <v>62.324649298597201</v>
      </c>
    </row>
    <row r="273" spans="1:9" x14ac:dyDescent="0.25">
      <c r="A273" s="5">
        <f t="shared" si="73"/>
        <v>40745</v>
      </c>
      <c r="B273">
        <v>124.2</v>
      </c>
      <c r="C273">
        <v>107.6</v>
      </c>
      <c r="D273">
        <v>119.1</v>
      </c>
      <c r="E273">
        <v>76</v>
      </c>
      <c r="F273" s="16">
        <f t="shared" si="76"/>
        <v>243.3</v>
      </c>
      <c r="G273" s="16">
        <f t="shared" si="75"/>
        <v>183.6</v>
      </c>
      <c r="H273" s="27">
        <f t="shared" si="74"/>
        <v>32.516339869281062</v>
      </c>
    </row>
    <row r="274" spans="1:9" x14ac:dyDescent="0.25">
      <c r="A274" s="5">
        <f t="shared" si="73"/>
        <v>40752</v>
      </c>
      <c r="B274">
        <v>88.2</v>
      </c>
      <c r="C274">
        <v>107.6</v>
      </c>
      <c r="D274">
        <v>154.4</v>
      </c>
      <c r="E274">
        <v>76</v>
      </c>
      <c r="F274" s="16">
        <f t="shared" si="76"/>
        <v>242.60000000000002</v>
      </c>
      <c r="G274" s="16">
        <f t="shared" si="75"/>
        <v>183.6</v>
      </c>
      <c r="H274" s="27">
        <f t="shared" si="74"/>
        <v>32.135076252723337</v>
      </c>
    </row>
    <row r="275" spans="1:9" x14ac:dyDescent="0.25">
      <c r="A275" s="5">
        <f t="shared" si="73"/>
        <v>40759</v>
      </c>
      <c r="B275">
        <v>68.400000000000006</v>
      </c>
      <c r="C275">
        <v>107.6</v>
      </c>
      <c r="D275">
        <v>175.8</v>
      </c>
      <c r="E275">
        <v>76</v>
      </c>
      <c r="F275" s="16">
        <f t="shared" ref="F275:F323" si="77">+B275+D275</f>
        <v>244.20000000000002</v>
      </c>
      <c r="G275" s="16">
        <f t="shared" ref="G275:G323" si="78">+C275+E275</f>
        <v>183.6</v>
      </c>
      <c r="H275" s="27">
        <f t="shared" ref="H275:H323" si="79">+(F275/G275-1)*100</f>
        <v>33.006535947712436</v>
      </c>
    </row>
    <row r="276" spans="1:9" x14ac:dyDescent="0.25">
      <c r="A276" s="5">
        <f t="shared" si="73"/>
        <v>40766</v>
      </c>
      <c r="B276">
        <v>20.100000000000001</v>
      </c>
      <c r="C276">
        <v>77.599999999999994</v>
      </c>
      <c r="D276">
        <v>229.4</v>
      </c>
      <c r="E276">
        <v>107.5</v>
      </c>
      <c r="F276" s="16">
        <f t="shared" si="77"/>
        <v>249.5</v>
      </c>
      <c r="G276" s="16">
        <f t="shared" si="78"/>
        <v>185.1</v>
      </c>
      <c r="H276" s="27">
        <f t="shared" si="79"/>
        <v>34.792004321988124</v>
      </c>
    </row>
    <row r="277" spans="1:9" x14ac:dyDescent="0.25">
      <c r="A277" s="5">
        <f t="shared" si="73"/>
        <v>40773</v>
      </c>
      <c r="B277">
        <v>16.399999999999999</v>
      </c>
      <c r="C277">
        <v>100.3</v>
      </c>
      <c r="D277">
        <v>233.2</v>
      </c>
      <c r="E277">
        <v>137.9</v>
      </c>
      <c r="F277" s="16">
        <f t="shared" si="77"/>
        <v>249.6</v>
      </c>
      <c r="G277" s="16">
        <f t="shared" si="78"/>
        <v>238.2</v>
      </c>
      <c r="H277" s="27">
        <f t="shared" si="79"/>
        <v>4.7858942065491128</v>
      </c>
    </row>
    <row r="278" spans="1:9" x14ac:dyDescent="0.25">
      <c r="A278" s="5">
        <f t="shared" si="73"/>
        <v>40780</v>
      </c>
      <c r="B278">
        <v>18.100000000000001</v>
      </c>
      <c r="C278">
        <v>140.19999999999999</v>
      </c>
      <c r="D278">
        <v>234.5</v>
      </c>
      <c r="E278">
        <v>150.1</v>
      </c>
      <c r="F278" s="16">
        <f t="shared" si="77"/>
        <v>252.6</v>
      </c>
      <c r="G278" s="16">
        <f t="shared" si="78"/>
        <v>290.29999999999995</v>
      </c>
      <c r="H278" s="27">
        <f t="shared" si="79"/>
        <v>-12.986565621770573</v>
      </c>
    </row>
    <row r="279" spans="1:9" x14ac:dyDescent="0.25">
      <c r="A279" s="5">
        <f t="shared" si="73"/>
        <v>40787</v>
      </c>
      <c r="B279">
        <v>71.2</v>
      </c>
      <c r="C279">
        <v>191.9</v>
      </c>
      <c r="D279">
        <v>236.1</v>
      </c>
      <c r="E279">
        <v>150.1</v>
      </c>
      <c r="F279" s="16">
        <f t="shared" si="77"/>
        <v>307.3</v>
      </c>
      <c r="G279" s="16">
        <f t="shared" si="78"/>
        <v>342</v>
      </c>
      <c r="H279" s="27">
        <f t="shared" si="79"/>
        <v>-10.146198830409359</v>
      </c>
    </row>
    <row r="280" spans="1:9" x14ac:dyDescent="0.25">
      <c r="A280" s="5">
        <f t="shared" si="73"/>
        <v>40794</v>
      </c>
      <c r="B280">
        <v>69.400000000000006</v>
      </c>
      <c r="C280">
        <v>158.1</v>
      </c>
      <c r="D280">
        <v>238.1</v>
      </c>
      <c r="E280">
        <v>185.4</v>
      </c>
      <c r="F280" s="16">
        <f t="shared" si="77"/>
        <v>307.5</v>
      </c>
      <c r="G280" s="16">
        <f t="shared" si="78"/>
        <v>343.5</v>
      </c>
      <c r="H280" s="27">
        <f t="shared" si="79"/>
        <v>-10.480349344978169</v>
      </c>
    </row>
    <row r="281" spans="1:9" x14ac:dyDescent="0.25">
      <c r="A281" s="5">
        <f t="shared" si="73"/>
        <v>40801</v>
      </c>
      <c r="B281">
        <v>68.8</v>
      </c>
      <c r="C281">
        <v>158.1</v>
      </c>
      <c r="D281">
        <v>240.3</v>
      </c>
      <c r="E281">
        <v>185.4</v>
      </c>
      <c r="F281" s="16">
        <f t="shared" si="77"/>
        <v>309.10000000000002</v>
      </c>
      <c r="G281" s="16">
        <f t="shared" si="78"/>
        <v>343.5</v>
      </c>
      <c r="H281" s="27">
        <f t="shared" si="79"/>
        <v>-10.014556040756906</v>
      </c>
    </row>
    <row r="282" spans="1:9" x14ac:dyDescent="0.25">
      <c r="A282" s="5">
        <f t="shared" si="73"/>
        <v>40808</v>
      </c>
      <c r="B282">
        <v>110</v>
      </c>
      <c r="C282">
        <v>210.1</v>
      </c>
      <c r="D282">
        <v>244.7</v>
      </c>
      <c r="E282">
        <v>185.4</v>
      </c>
      <c r="F282" s="16">
        <f t="shared" si="77"/>
        <v>354.7</v>
      </c>
      <c r="G282" s="16">
        <f t="shared" si="78"/>
        <v>395.5</v>
      </c>
      <c r="H282" s="27">
        <f t="shared" si="79"/>
        <v>-10.316055625790144</v>
      </c>
      <c r="I282" s="50"/>
    </row>
    <row r="283" spans="1:9" x14ac:dyDescent="0.25">
      <c r="A283" s="5">
        <f t="shared" si="73"/>
        <v>40815</v>
      </c>
      <c r="B283">
        <v>163.30000000000001</v>
      </c>
      <c r="C283">
        <v>210.1</v>
      </c>
      <c r="D283">
        <v>246.2</v>
      </c>
      <c r="E283">
        <v>185.4</v>
      </c>
      <c r="F283" s="16">
        <f t="shared" si="77"/>
        <v>409.5</v>
      </c>
      <c r="G283" s="16">
        <f t="shared" si="78"/>
        <v>395.5</v>
      </c>
      <c r="H283" s="27">
        <f t="shared" si="79"/>
        <v>3.539823008849563</v>
      </c>
    </row>
    <row r="284" spans="1:9" x14ac:dyDescent="0.25">
      <c r="A284" s="5">
        <f t="shared" si="73"/>
        <v>40822</v>
      </c>
      <c r="B284">
        <v>160.30000000000001</v>
      </c>
      <c r="C284">
        <v>156.1</v>
      </c>
      <c r="D284">
        <v>249.3</v>
      </c>
      <c r="E284">
        <v>242.1</v>
      </c>
      <c r="F284" s="16">
        <f t="shared" si="77"/>
        <v>409.6</v>
      </c>
      <c r="G284" s="16">
        <f t="shared" si="78"/>
        <v>398.2</v>
      </c>
      <c r="H284" s="27">
        <f t="shared" si="79"/>
        <v>2.8628829733802208</v>
      </c>
      <c r="I284" s="50"/>
    </row>
    <row r="285" spans="1:9" x14ac:dyDescent="0.25">
      <c r="A285" s="5">
        <f t="shared" si="73"/>
        <v>40829</v>
      </c>
      <c r="B285">
        <v>147.4</v>
      </c>
      <c r="C285">
        <v>154.30000000000001</v>
      </c>
      <c r="D285">
        <v>307.10000000000002</v>
      </c>
      <c r="E285">
        <v>244.2</v>
      </c>
      <c r="F285" s="16">
        <f t="shared" si="77"/>
        <v>454.5</v>
      </c>
      <c r="G285" s="16">
        <f t="shared" si="78"/>
        <v>398.5</v>
      </c>
      <c r="H285" s="27">
        <f t="shared" si="79"/>
        <v>14.052697616060229</v>
      </c>
      <c r="I285" s="50"/>
    </row>
    <row r="286" spans="1:9" x14ac:dyDescent="0.25">
      <c r="A286" s="5">
        <f t="shared" si="73"/>
        <v>40836</v>
      </c>
      <c r="B286">
        <v>146</v>
      </c>
      <c r="C286">
        <v>104.2</v>
      </c>
      <c r="D286">
        <v>308.60000000000002</v>
      </c>
      <c r="E286">
        <v>294.2</v>
      </c>
      <c r="F286" s="16">
        <f t="shared" si="77"/>
        <v>454.6</v>
      </c>
      <c r="G286" s="16">
        <f t="shared" si="78"/>
        <v>398.4</v>
      </c>
      <c r="H286" s="27">
        <f t="shared" si="79"/>
        <v>14.106425702811265</v>
      </c>
    </row>
    <row r="287" spans="1:9" x14ac:dyDescent="0.25">
      <c r="A287" s="5">
        <f t="shared" si="73"/>
        <v>40843</v>
      </c>
      <c r="B287">
        <v>189.4</v>
      </c>
      <c r="C287">
        <v>156.19999999999999</v>
      </c>
      <c r="D287">
        <v>309.10000000000002</v>
      </c>
      <c r="E287">
        <v>294.2</v>
      </c>
      <c r="F287" s="16">
        <f t="shared" si="77"/>
        <v>498.5</v>
      </c>
      <c r="G287" s="16">
        <f t="shared" si="78"/>
        <v>450.4</v>
      </c>
      <c r="H287" s="27">
        <f t="shared" si="79"/>
        <v>10.679396092362348</v>
      </c>
    </row>
    <row r="288" spans="1:9" x14ac:dyDescent="0.25">
      <c r="A288" s="5">
        <f t="shared" si="73"/>
        <v>40850</v>
      </c>
      <c r="B288">
        <v>175.8</v>
      </c>
      <c r="C288">
        <v>153.5</v>
      </c>
      <c r="D288">
        <v>322.7</v>
      </c>
      <c r="E288">
        <v>347.4</v>
      </c>
      <c r="F288" s="16">
        <f t="shared" si="77"/>
        <v>498.5</v>
      </c>
      <c r="G288" s="16">
        <f t="shared" si="78"/>
        <v>500.9</v>
      </c>
      <c r="H288" s="27">
        <f t="shared" si="79"/>
        <v>-0.4791375524056618</v>
      </c>
    </row>
    <row r="289" spans="1:8" x14ac:dyDescent="0.25">
      <c r="A289" s="5">
        <f t="shared" si="73"/>
        <v>40857</v>
      </c>
      <c r="B289">
        <v>103.2</v>
      </c>
      <c r="C289">
        <v>197</v>
      </c>
      <c r="D289">
        <v>395.4</v>
      </c>
      <c r="E289">
        <v>347.4</v>
      </c>
      <c r="F289" s="16">
        <f t="shared" si="77"/>
        <v>498.59999999999997</v>
      </c>
      <c r="G289" s="16">
        <f t="shared" si="78"/>
        <v>544.4</v>
      </c>
      <c r="H289" s="27">
        <f t="shared" si="79"/>
        <v>-8.4129316678912538</v>
      </c>
    </row>
    <row r="290" spans="1:8" x14ac:dyDescent="0.25">
      <c r="A290" s="5">
        <f t="shared" si="73"/>
        <v>40864</v>
      </c>
      <c r="B290">
        <v>90.2</v>
      </c>
      <c r="C290">
        <v>205.1</v>
      </c>
      <c r="D290">
        <v>408.8</v>
      </c>
      <c r="E290">
        <v>347.4</v>
      </c>
      <c r="F290" s="16">
        <f t="shared" si="77"/>
        <v>499</v>
      </c>
      <c r="G290" s="16">
        <f t="shared" si="78"/>
        <v>552.5</v>
      </c>
      <c r="H290" s="27">
        <f t="shared" si="79"/>
        <v>-9.6832579185520355</v>
      </c>
    </row>
    <row r="291" spans="1:8" x14ac:dyDescent="0.25">
      <c r="A291" s="5">
        <f t="shared" si="73"/>
        <v>40871</v>
      </c>
      <c r="B291">
        <v>124.6</v>
      </c>
      <c r="C291">
        <v>204.6</v>
      </c>
      <c r="D291">
        <v>409.7</v>
      </c>
      <c r="E291">
        <v>347.9</v>
      </c>
      <c r="F291" s="16">
        <f t="shared" si="77"/>
        <v>534.29999999999995</v>
      </c>
      <c r="G291" s="16">
        <f t="shared" si="78"/>
        <v>552.5</v>
      </c>
      <c r="H291" s="27">
        <f t="shared" si="79"/>
        <v>-3.2941176470588363</v>
      </c>
    </row>
    <row r="292" spans="1:8" x14ac:dyDescent="0.25">
      <c r="A292" s="5">
        <f t="shared" si="73"/>
        <v>40878</v>
      </c>
      <c r="B292">
        <v>81.8</v>
      </c>
      <c r="C292">
        <v>190.6</v>
      </c>
      <c r="D292">
        <v>455.1</v>
      </c>
      <c r="E292">
        <v>362.3</v>
      </c>
      <c r="F292" s="16">
        <f t="shared" si="77"/>
        <v>536.9</v>
      </c>
      <c r="G292" s="16">
        <f t="shared" si="78"/>
        <v>552.9</v>
      </c>
      <c r="H292" s="27">
        <f t="shared" si="79"/>
        <v>-2.8938325194429404</v>
      </c>
    </row>
    <row r="293" spans="1:8" x14ac:dyDescent="0.25">
      <c r="A293" s="5">
        <f t="shared" si="73"/>
        <v>40885</v>
      </c>
      <c r="B293" s="16">
        <v>82</v>
      </c>
      <c r="C293">
        <v>199.8</v>
      </c>
      <c r="D293">
        <v>455.1</v>
      </c>
      <c r="E293">
        <v>400.2</v>
      </c>
      <c r="F293" s="16">
        <f t="shared" si="77"/>
        <v>537.1</v>
      </c>
      <c r="G293" s="16">
        <f t="shared" si="78"/>
        <v>600</v>
      </c>
      <c r="H293" s="27">
        <f t="shared" si="79"/>
        <v>-10.483333333333334</v>
      </c>
    </row>
    <row r="294" spans="1:8" x14ac:dyDescent="0.25">
      <c r="A294" s="5">
        <f t="shared" si="73"/>
        <v>40892</v>
      </c>
      <c r="B294">
        <v>140.6</v>
      </c>
      <c r="C294">
        <v>152.30000000000001</v>
      </c>
      <c r="D294">
        <v>479.4</v>
      </c>
      <c r="E294">
        <v>451.3</v>
      </c>
      <c r="F294" s="16">
        <f t="shared" si="77"/>
        <v>620</v>
      </c>
      <c r="G294" s="16">
        <f t="shared" si="78"/>
        <v>603.6</v>
      </c>
      <c r="H294" s="27">
        <f t="shared" si="79"/>
        <v>2.7170311464546071</v>
      </c>
    </row>
    <row r="295" spans="1:8" x14ac:dyDescent="0.25">
      <c r="A295" s="5">
        <f t="shared" si="73"/>
        <v>40899</v>
      </c>
      <c r="B295">
        <v>122.2</v>
      </c>
      <c r="C295">
        <v>152.30000000000001</v>
      </c>
      <c r="D295">
        <v>498.4</v>
      </c>
      <c r="E295">
        <v>453.7</v>
      </c>
      <c r="F295" s="16">
        <f t="shared" si="77"/>
        <v>620.6</v>
      </c>
      <c r="G295" s="16">
        <f t="shared" si="78"/>
        <v>606</v>
      </c>
      <c r="H295" s="27">
        <f t="shared" si="79"/>
        <v>2.409240924092404</v>
      </c>
    </row>
    <row r="296" spans="1:8" x14ac:dyDescent="0.25">
      <c r="A296" s="5">
        <f t="shared" si="73"/>
        <v>40906</v>
      </c>
      <c r="B296">
        <v>120.2</v>
      </c>
      <c r="C296">
        <v>204.3</v>
      </c>
      <c r="D296">
        <v>499.3</v>
      </c>
      <c r="E296">
        <v>454.7</v>
      </c>
      <c r="F296" s="16">
        <f t="shared" si="77"/>
        <v>619.5</v>
      </c>
      <c r="G296" s="16">
        <f t="shared" si="78"/>
        <v>659</v>
      </c>
      <c r="H296" s="27">
        <f t="shared" si="79"/>
        <v>-5.9939301972685932</v>
      </c>
    </row>
    <row r="297" spans="1:8" x14ac:dyDescent="0.25">
      <c r="A297" s="5">
        <f t="shared" si="73"/>
        <v>40913</v>
      </c>
      <c r="B297">
        <v>204</v>
      </c>
      <c r="C297">
        <v>157.69999999999999</v>
      </c>
      <c r="D297">
        <v>500.2</v>
      </c>
      <c r="E297">
        <v>506.7</v>
      </c>
      <c r="F297" s="16">
        <f t="shared" si="77"/>
        <v>704.2</v>
      </c>
      <c r="G297" s="16">
        <f t="shared" si="78"/>
        <v>664.4</v>
      </c>
      <c r="H297" s="27">
        <f t="shared" si="79"/>
        <v>5.9903672486454118</v>
      </c>
    </row>
    <row r="298" spans="1:8" x14ac:dyDescent="0.25">
      <c r="A298" s="5">
        <f t="shared" si="73"/>
        <v>40920</v>
      </c>
      <c r="B298">
        <v>168.4</v>
      </c>
      <c r="C298">
        <v>157.69999999999999</v>
      </c>
      <c r="D298">
        <v>536</v>
      </c>
      <c r="E298">
        <v>507.1</v>
      </c>
      <c r="F298" s="16">
        <f t="shared" si="77"/>
        <v>704.4</v>
      </c>
      <c r="G298" s="16">
        <f t="shared" si="78"/>
        <v>664.8</v>
      </c>
      <c r="H298" s="27">
        <f t="shared" si="79"/>
        <v>5.9566787003610067</v>
      </c>
    </row>
    <row r="299" spans="1:8" x14ac:dyDescent="0.25">
      <c r="A299" s="5">
        <f t="shared" si="73"/>
        <v>40927</v>
      </c>
      <c r="B299">
        <v>168.9</v>
      </c>
      <c r="C299">
        <v>167.3</v>
      </c>
      <c r="D299">
        <v>536</v>
      </c>
      <c r="E299">
        <v>552.6</v>
      </c>
      <c r="F299" s="16">
        <f t="shared" si="77"/>
        <v>704.9</v>
      </c>
      <c r="G299" s="16">
        <f t="shared" si="78"/>
        <v>719.90000000000009</v>
      </c>
      <c r="H299" s="27">
        <f t="shared" si="79"/>
        <v>-2.0836227253785422</v>
      </c>
    </row>
    <row r="300" spans="1:8" x14ac:dyDescent="0.25">
      <c r="A300" s="5">
        <f t="shared" si="73"/>
        <v>40934</v>
      </c>
      <c r="B300">
        <v>168.9</v>
      </c>
      <c r="C300">
        <v>223</v>
      </c>
      <c r="D300">
        <v>536</v>
      </c>
      <c r="E300">
        <v>554.9</v>
      </c>
      <c r="F300" s="16">
        <f t="shared" si="77"/>
        <v>704.9</v>
      </c>
      <c r="G300" s="16">
        <f t="shared" si="78"/>
        <v>777.9</v>
      </c>
      <c r="H300" s="27">
        <f t="shared" si="79"/>
        <v>-9.3842396194883655</v>
      </c>
    </row>
    <row r="301" spans="1:8" x14ac:dyDescent="0.25">
      <c r="A301" s="5">
        <f t="shared" si="73"/>
        <v>40941</v>
      </c>
      <c r="B301">
        <v>123.1</v>
      </c>
      <c r="C301">
        <v>220.6</v>
      </c>
      <c r="D301">
        <v>584.79999999999995</v>
      </c>
      <c r="E301">
        <v>557.29999999999995</v>
      </c>
      <c r="F301" s="16">
        <f t="shared" si="77"/>
        <v>707.9</v>
      </c>
      <c r="G301" s="16">
        <f t="shared" si="78"/>
        <v>777.9</v>
      </c>
      <c r="H301" s="27">
        <f t="shared" si="79"/>
        <v>-8.9985859364956955</v>
      </c>
    </row>
    <row r="302" spans="1:8" x14ac:dyDescent="0.25">
      <c r="A302" s="5">
        <f t="shared" si="73"/>
        <v>40948</v>
      </c>
      <c r="B302">
        <v>123.2</v>
      </c>
      <c r="C302">
        <v>208.8</v>
      </c>
      <c r="D302">
        <v>584.79999999999995</v>
      </c>
      <c r="E302">
        <v>569.4</v>
      </c>
      <c r="F302" s="16">
        <f t="shared" si="77"/>
        <v>708</v>
      </c>
      <c r="G302" s="16">
        <f t="shared" si="78"/>
        <v>778.2</v>
      </c>
      <c r="H302" s="27">
        <f t="shared" si="79"/>
        <v>-9.0208172706245264</v>
      </c>
    </row>
    <row r="303" spans="1:8" x14ac:dyDescent="0.25">
      <c r="A303" s="5">
        <f t="shared" si="73"/>
        <v>40955</v>
      </c>
      <c r="B303">
        <v>145</v>
      </c>
      <c r="C303">
        <v>210.6</v>
      </c>
      <c r="D303">
        <v>623.9</v>
      </c>
      <c r="E303">
        <v>608.9</v>
      </c>
      <c r="F303" s="16">
        <f t="shared" si="77"/>
        <v>768.9</v>
      </c>
      <c r="G303" s="16">
        <f t="shared" si="78"/>
        <v>819.5</v>
      </c>
      <c r="H303" s="27">
        <f t="shared" si="79"/>
        <v>-6.174496644295302</v>
      </c>
    </row>
    <row r="304" spans="1:8" x14ac:dyDescent="0.25">
      <c r="A304" s="5">
        <f t="shared" si="73"/>
        <v>40962</v>
      </c>
      <c r="B304">
        <v>173.2</v>
      </c>
      <c r="C304">
        <v>208.6</v>
      </c>
      <c r="D304">
        <v>624.20000000000005</v>
      </c>
      <c r="E304">
        <v>613.20000000000005</v>
      </c>
      <c r="F304" s="16">
        <f t="shared" si="77"/>
        <v>797.40000000000009</v>
      </c>
      <c r="G304" s="16">
        <f t="shared" si="78"/>
        <v>821.80000000000007</v>
      </c>
      <c r="H304" s="27">
        <f t="shared" si="79"/>
        <v>-2.9690922365539052</v>
      </c>
    </row>
    <row r="305" spans="1:9" x14ac:dyDescent="0.25">
      <c r="A305" s="5">
        <f t="shared" si="73"/>
        <v>40969</v>
      </c>
      <c r="B305">
        <v>204.4</v>
      </c>
      <c r="C305">
        <v>206.7</v>
      </c>
      <c r="D305">
        <v>624.20000000000005</v>
      </c>
      <c r="E305">
        <v>615.1</v>
      </c>
      <c r="F305" s="16">
        <f t="shared" si="77"/>
        <v>828.6</v>
      </c>
      <c r="G305" s="16">
        <f t="shared" si="78"/>
        <v>821.8</v>
      </c>
      <c r="H305" s="27">
        <f t="shared" si="79"/>
        <v>0.82745193477733459</v>
      </c>
    </row>
    <row r="306" spans="1:9" x14ac:dyDescent="0.25">
      <c r="A306" s="5">
        <f t="shared" si="73"/>
        <v>40976</v>
      </c>
      <c r="B306">
        <v>156.4</v>
      </c>
      <c r="C306">
        <v>253.6</v>
      </c>
      <c r="D306">
        <v>673.5</v>
      </c>
      <c r="E306">
        <v>616.79999999999995</v>
      </c>
      <c r="F306" s="16">
        <f t="shared" si="77"/>
        <v>829.9</v>
      </c>
      <c r="G306" s="16">
        <f t="shared" si="78"/>
        <v>870.4</v>
      </c>
      <c r="H306" s="27">
        <f t="shared" si="79"/>
        <v>-4.6530330882352917</v>
      </c>
    </row>
    <row r="307" spans="1:9" x14ac:dyDescent="0.25">
      <c r="A307" s="5">
        <f t="shared" si="73"/>
        <v>40983</v>
      </c>
      <c r="B307">
        <v>156.4</v>
      </c>
      <c r="C307">
        <v>201.5</v>
      </c>
      <c r="D307">
        <v>673.5</v>
      </c>
      <c r="E307">
        <v>670.6</v>
      </c>
      <c r="F307" s="16">
        <f t="shared" si="77"/>
        <v>829.9</v>
      </c>
      <c r="G307" s="16">
        <f t="shared" si="78"/>
        <v>872.1</v>
      </c>
      <c r="H307" s="27">
        <f t="shared" si="79"/>
        <v>-4.83889462217636</v>
      </c>
    </row>
    <row r="308" spans="1:9" x14ac:dyDescent="0.25">
      <c r="A308" s="5">
        <f t="shared" si="73"/>
        <v>40990</v>
      </c>
      <c r="B308">
        <v>117.8</v>
      </c>
      <c r="C308">
        <v>199.3</v>
      </c>
      <c r="D308">
        <v>710.4</v>
      </c>
      <c r="E308">
        <v>672.9</v>
      </c>
      <c r="F308" s="16">
        <f t="shared" si="77"/>
        <v>828.19999999999993</v>
      </c>
      <c r="G308" s="16">
        <f t="shared" si="78"/>
        <v>872.2</v>
      </c>
      <c r="H308" s="27">
        <f t="shared" si="79"/>
        <v>-5.0447145150194999</v>
      </c>
    </row>
    <row r="309" spans="1:9" x14ac:dyDescent="0.25">
      <c r="A309" s="5">
        <f t="shared" si="73"/>
        <v>40997</v>
      </c>
      <c r="B309">
        <v>159.5</v>
      </c>
      <c r="C309">
        <v>258.8</v>
      </c>
      <c r="D309">
        <v>710.6</v>
      </c>
      <c r="E309">
        <v>682.7</v>
      </c>
      <c r="F309" s="16">
        <f t="shared" si="77"/>
        <v>870.1</v>
      </c>
      <c r="G309" s="16">
        <f t="shared" si="78"/>
        <v>941.5</v>
      </c>
      <c r="H309" s="27">
        <f t="shared" si="79"/>
        <v>-7.583643122676575</v>
      </c>
    </row>
    <row r="310" spans="1:9" x14ac:dyDescent="0.25">
      <c r="A310" s="5">
        <f t="shared" si="73"/>
        <v>41004</v>
      </c>
      <c r="B310">
        <v>200.6</v>
      </c>
      <c r="C310">
        <v>214.2</v>
      </c>
      <c r="D310">
        <v>711.1</v>
      </c>
      <c r="E310">
        <v>728.2</v>
      </c>
      <c r="F310" s="16">
        <f t="shared" si="77"/>
        <v>911.7</v>
      </c>
      <c r="G310" s="16">
        <f t="shared" si="78"/>
        <v>942.40000000000009</v>
      </c>
      <c r="H310" s="27">
        <f t="shared" si="79"/>
        <v>-3.2576400679117157</v>
      </c>
    </row>
    <row r="311" spans="1:9" x14ac:dyDescent="0.25">
      <c r="A311" s="5">
        <f t="shared" si="73"/>
        <v>41011</v>
      </c>
      <c r="B311">
        <v>116.6</v>
      </c>
      <c r="C311">
        <v>215.9</v>
      </c>
      <c r="D311">
        <v>799.9</v>
      </c>
      <c r="E311">
        <v>728.2</v>
      </c>
      <c r="F311" s="16">
        <f t="shared" si="77"/>
        <v>916.5</v>
      </c>
      <c r="G311" s="16">
        <f t="shared" si="78"/>
        <v>944.1</v>
      </c>
      <c r="H311" s="27">
        <f t="shared" si="79"/>
        <v>-2.9234191293295186</v>
      </c>
    </row>
    <row r="312" spans="1:9" x14ac:dyDescent="0.25">
      <c r="A312" s="5">
        <f t="shared" si="73"/>
        <v>41018</v>
      </c>
      <c r="B312">
        <v>158.19999999999999</v>
      </c>
      <c r="C312">
        <v>165.9</v>
      </c>
      <c r="D312">
        <v>799.9</v>
      </c>
      <c r="E312">
        <v>782.2</v>
      </c>
      <c r="F312" s="16">
        <f t="shared" si="77"/>
        <v>958.09999999999991</v>
      </c>
      <c r="G312" s="16">
        <f t="shared" si="78"/>
        <v>948.1</v>
      </c>
      <c r="H312" s="27">
        <f t="shared" si="79"/>
        <v>1.0547410610694863</v>
      </c>
    </row>
    <row r="313" spans="1:9" x14ac:dyDescent="0.25">
      <c r="A313" s="5">
        <f t="shared" si="73"/>
        <v>41025</v>
      </c>
      <c r="B313">
        <v>158.19999999999999</v>
      </c>
      <c r="C313">
        <v>125.9</v>
      </c>
      <c r="D313">
        <v>799.9</v>
      </c>
      <c r="E313">
        <v>825</v>
      </c>
      <c r="F313" s="16">
        <f t="shared" si="77"/>
        <v>958.09999999999991</v>
      </c>
      <c r="G313" s="16">
        <f t="shared" si="78"/>
        <v>950.9</v>
      </c>
      <c r="H313" s="27">
        <f t="shared" si="79"/>
        <v>0.75717741087391044</v>
      </c>
    </row>
    <row r="314" spans="1:9" x14ac:dyDescent="0.25">
      <c r="A314" s="5">
        <f t="shared" si="73"/>
        <v>41032</v>
      </c>
      <c r="B314">
        <v>214.7</v>
      </c>
      <c r="C314">
        <v>125.1</v>
      </c>
      <c r="D314">
        <v>799.9</v>
      </c>
      <c r="E314">
        <v>826.3</v>
      </c>
      <c r="F314" s="16">
        <f t="shared" si="77"/>
        <v>1014.5999999999999</v>
      </c>
      <c r="G314" s="16">
        <f t="shared" si="78"/>
        <v>951.4</v>
      </c>
      <c r="H314" s="27">
        <f t="shared" si="79"/>
        <v>6.642842127391213</v>
      </c>
      <c r="I314">
        <v>3</v>
      </c>
    </row>
    <row r="315" spans="1:9" x14ac:dyDescent="0.25">
      <c r="A315" s="5">
        <f t="shared" si="73"/>
        <v>41039</v>
      </c>
      <c r="B315">
        <v>214.2</v>
      </c>
      <c r="C315">
        <v>122.8</v>
      </c>
      <c r="D315">
        <v>799.9</v>
      </c>
      <c r="E315">
        <v>828.1</v>
      </c>
      <c r="F315" s="16">
        <f t="shared" si="77"/>
        <v>1014.0999999999999</v>
      </c>
      <c r="G315" s="16">
        <f t="shared" si="78"/>
        <v>950.9</v>
      </c>
      <c r="H315" s="27">
        <f t="shared" si="79"/>
        <v>6.6463350510043151</v>
      </c>
      <c r="I315">
        <v>51.7</v>
      </c>
    </row>
    <row r="316" spans="1:9" x14ac:dyDescent="0.25">
      <c r="A316" s="5">
        <f t="shared" si="73"/>
        <v>41046</v>
      </c>
      <c r="B316">
        <v>122.3</v>
      </c>
      <c r="C316">
        <v>75.900000000000006</v>
      </c>
      <c r="D316">
        <v>851.6</v>
      </c>
      <c r="E316">
        <v>877.4</v>
      </c>
      <c r="F316" s="16">
        <f t="shared" si="77"/>
        <v>973.9</v>
      </c>
      <c r="G316" s="16">
        <f t="shared" si="78"/>
        <v>953.3</v>
      </c>
      <c r="H316" s="27">
        <f t="shared" si="79"/>
        <v>2.1609147172978016</v>
      </c>
      <c r="I316">
        <v>95.7</v>
      </c>
    </row>
    <row r="317" spans="1:9" x14ac:dyDescent="0.25">
      <c r="A317" s="5">
        <f t="shared" si="73"/>
        <v>41053</v>
      </c>
      <c r="B317">
        <v>87.8</v>
      </c>
      <c r="C317">
        <v>43.1</v>
      </c>
      <c r="D317">
        <v>887.6</v>
      </c>
      <c r="E317">
        <v>909.7</v>
      </c>
      <c r="F317" s="16">
        <f t="shared" si="77"/>
        <v>975.4</v>
      </c>
      <c r="G317" s="16">
        <f t="shared" si="78"/>
        <v>952.80000000000007</v>
      </c>
      <c r="H317" s="27">
        <f t="shared" si="79"/>
        <v>2.3719563392107457</v>
      </c>
      <c r="I317">
        <v>99.2</v>
      </c>
    </row>
    <row r="318" spans="1:9" x14ac:dyDescent="0.25">
      <c r="A318" s="5">
        <f t="shared" si="73"/>
        <v>41060</v>
      </c>
      <c r="B318">
        <v>87.5</v>
      </c>
      <c r="C318">
        <v>40.1</v>
      </c>
      <c r="D318">
        <v>887.9</v>
      </c>
      <c r="E318">
        <v>912.9</v>
      </c>
      <c r="F318" s="16">
        <f t="shared" si="77"/>
        <v>975.4</v>
      </c>
      <c r="G318" s="16">
        <f t="shared" si="78"/>
        <v>953</v>
      </c>
      <c r="H318" s="27">
        <f t="shared" si="79"/>
        <v>2.3504721930744932</v>
      </c>
    </row>
    <row r="319" spans="1:9" x14ac:dyDescent="0.25">
      <c r="A319" s="5">
        <f t="shared" si="73"/>
        <v>41067</v>
      </c>
      <c r="B319">
        <v>235.4</v>
      </c>
      <c r="C319">
        <v>191.1</v>
      </c>
      <c r="D319">
        <v>0</v>
      </c>
      <c r="E319">
        <v>39.6</v>
      </c>
      <c r="F319" s="16">
        <f t="shared" si="77"/>
        <v>235.4</v>
      </c>
      <c r="G319" s="16">
        <f t="shared" si="78"/>
        <v>230.7</v>
      </c>
      <c r="H319" s="27">
        <f t="shared" si="79"/>
        <v>2.0372778500216793</v>
      </c>
    </row>
    <row r="320" spans="1:9" x14ac:dyDescent="0.25">
      <c r="A320" s="5">
        <f t="shared" ref="A320:A384" si="80">+A319+7</f>
        <v>41074</v>
      </c>
      <c r="B320">
        <v>240.8</v>
      </c>
      <c r="C320">
        <v>158.9</v>
      </c>
      <c r="D320">
        <v>43.7</v>
      </c>
      <c r="E320">
        <v>74.3</v>
      </c>
      <c r="F320" s="16">
        <f t="shared" si="77"/>
        <v>284.5</v>
      </c>
      <c r="G320" s="16">
        <f t="shared" si="78"/>
        <v>233.2</v>
      </c>
      <c r="H320" s="27">
        <f t="shared" si="79"/>
        <v>21.99828473413379</v>
      </c>
    </row>
    <row r="321" spans="1:8" x14ac:dyDescent="0.25">
      <c r="A321" s="5">
        <f t="shared" si="80"/>
        <v>41081</v>
      </c>
      <c r="B321">
        <v>241</v>
      </c>
      <c r="C321">
        <v>162.4</v>
      </c>
      <c r="D321">
        <v>44.3</v>
      </c>
      <c r="E321">
        <v>74.3</v>
      </c>
      <c r="F321" s="16">
        <f t="shared" si="77"/>
        <v>285.3</v>
      </c>
      <c r="G321" s="16">
        <f t="shared" si="78"/>
        <v>236.7</v>
      </c>
      <c r="H321" s="27">
        <f t="shared" si="79"/>
        <v>20.532319391634999</v>
      </c>
    </row>
    <row r="322" spans="1:8" x14ac:dyDescent="0.25">
      <c r="A322" s="5">
        <f t="shared" si="80"/>
        <v>41088</v>
      </c>
      <c r="B322">
        <v>184.3</v>
      </c>
      <c r="C322">
        <v>163</v>
      </c>
      <c r="D322">
        <v>102.5</v>
      </c>
      <c r="E322">
        <v>76.099999999999994</v>
      </c>
      <c r="F322" s="16">
        <f t="shared" si="77"/>
        <v>286.8</v>
      </c>
      <c r="G322" s="16">
        <f t="shared" si="78"/>
        <v>239.1</v>
      </c>
      <c r="H322" s="27">
        <f t="shared" si="79"/>
        <v>19.949811794228367</v>
      </c>
    </row>
    <row r="323" spans="1:8" x14ac:dyDescent="0.25">
      <c r="A323" s="5">
        <f t="shared" si="80"/>
        <v>41095</v>
      </c>
      <c r="B323">
        <v>191</v>
      </c>
      <c r="C323">
        <v>162.80000000000001</v>
      </c>
      <c r="D323">
        <v>102.5</v>
      </c>
      <c r="E323">
        <v>77.5</v>
      </c>
      <c r="F323" s="16">
        <f t="shared" si="77"/>
        <v>293.5</v>
      </c>
      <c r="G323" s="16">
        <f t="shared" si="78"/>
        <v>240.3</v>
      </c>
      <c r="H323" s="27">
        <f t="shared" si="79"/>
        <v>22.138992925509783</v>
      </c>
    </row>
    <row r="324" spans="1:8" x14ac:dyDescent="0.25">
      <c r="A324" s="5">
        <f t="shared" si="80"/>
        <v>41102</v>
      </c>
      <c r="B324">
        <v>142.30000000000001</v>
      </c>
      <c r="C324">
        <v>125.1</v>
      </c>
      <c r="D324">
        <v>153.69999999999999</v>
      </c>
      <c r="E324">
        <v>117.9</v>
      </c>
      <c r="F324" s="16">
        <f t="shared" ref="F324:F355" si="81">+B324+D324</f>
        <v>296</v>
      </c>
      <c r="G324" s="16">
        <f t="shared" ref="G324:G355" si="82">+C324+E324</f>
        <v>243</v>
      </c>
      <c r="H324" s="27">
        <f t="shared" ref="H324:H361" si="83">+(F324/G324-1)*100</f>
        <v>21.810699588477366</v>
      </c>
    </row>
    <row r="325" spans="1:8" x14ac:dyDescent="0.25">
      <c r="A325" s="5">
        <f t="shared" si="80"/>
        <v>41109</v>
      </c>
      <c r="B325">
        <v>185.8</v>
      </c>
      <c r="C325">
        <v>124.2</v>
      </c>
      <c r="D325">
        <v>153.80000000000001</v>
      </c>
      <c r="E325">
        <v>119.1</v>
      </c>
      <c r="F325" s="16">
        <f t="shared" si="81"/>
        <v>339.6</v>
      </c>
      <c r="G325" s="16">
        <f t="shared" si="82"/>
        <v>243.3</v>
      </c>
      <c r="H325" s="27">
        <f t="shared" si="83"/>
        <v>39.580764488286071</v>
      </c>
    </row>
    <row r="326" spans="1:8" x14ac:dyDescent="0.25">
      <c r="A326" s="5">
        <f t="shared" si="80"/>
        <v>41116</v>
      </c>
      <c r="B326">
        <v>137</v>
      </c>
      <c r="C326">
        <v>88.2</v>
      </c>
      <c r="D326">
        <v>204.9</v>
      </c>
      <c r="E326">
        <v>154.4</v>
      </c>
      <c r="F326" s="16">
        <f t="shared" si="81"/>
        <v>341.9</v>
      </c>
      <c r="G326" s="16">
        <f t="shared" si="82"/>
        <v>242.60000000000002</v>
      </c>
      <c r="H326" s="27">
        <f t="shared" si="83"/>
        <v>40.93157460840888</v>
      </c>
    </row>
    <row r="327" spans="1:8" x14ac:dyDescent="0.25">
      <c r="A327" s="5">
        <f t="shared" si="80"/>
        <v>41123</v>
      </c>
      <c r="B327">
        <v>137</v>
      </c>
      <c r="C327">
        <v>68.400000000000006</v>
      </c>
      <c r="D327">
        <v>204.9</v>
      </c>
      <c r="E327">
        <v>175.8</v>
      </c>
      <c r="F327" s="16">
        <f t="shared" si="81"/>
        <v>341.9</v>
      </c>
      <c r="G327" s="16">
        <f t="shared" si="82"/>
        <v>244.20000000000002</v>
      </c>
      <c r="H327" s="27">
        <f t="shared" si="83"/>
        <v>40.008190008189985</v>
      </c>
    </row>
    <row r="328" spans="1:8" x14ac:dyDescent="0.25">
      <c r="A328" s="5">
        <f t="shared" si="80"/>
        <v>41130</v>
      </c>
      <c r="B328">
        <v>89.7</v>
      </c>
      <c r="C328">
        <v>20.100000000000001</v>
      </c>
      <c r="D328">
        <v>254.6</v>
      </c>
      <c r="E328">
        <v>229.4</v>
      </c>
      <c r="F328" s="16">
        <f t="shared" si="81"/>
        <v>344.3</v>
      </c>
      <c r="G328" s="16">
        <f t="shared" si="82"/>
        <v>249.5</v>
      </c>
      <c r="H328" s="27">
        <f t="shared" si="83"/>
        <v>37.995991983967947</v>
      </c>
    </row>
    <row r="329" spans="1:8" x14ac:dyDescent="0.25">
      <c r="A329" s="5">
        <f t="shared" si="80"/>
        <v>41137</v>
      </c>
      <c r="B329">
        <v>88.8</v>
      </c>
      <c r="C329">
        <v>16.399999999999999</v>
      </c>
      <c r="D329">
        <v>255.5</v>
      </c>
      <c r="E329">
        <v>233.2</v>
      </c>
      <c r="F329" s="16">
        <f t="shared" si="81"/>
        <v>344.3</v>
      </c>
      <c r="G329" s="16">
        <f t="shared" si="82"/>
        <v>249.6</v>
      </c>
      <c r="H329" s="27">
        <f t="shared" si="83"/>
        <v>37.940705128205131</v>
      </c>
    </row>
    <row r="330" spans="1:8" x14ac:dyDescent="0.25">
      <c r="A330" s="5">
        <f t="shared" si="80"/>
        <v>41144</v>
      </c>
      <c r="B330">
        <v>182.4</v>
      </c>
      <c r="C330">
        <v>18.100000000000001</v>
      </c>
      <c r="D330">
        <v>256.2</v>
      </c>
      <c r="E330">
        <v>234.5</v>
      </c>
      <c r="F330" s="16">
        <f t="shared" si="81"/>
        <v>438.6</v>
      </c>
      <c r="G330" s="16">
        <f t="shared" si="82"/>
        <v>252.6</v>
      </c>
      <c r="H330" s="27">
        <f t="shared" si="83"/>
        <v>73.634204275534472</v>
      </c>
    </row>
    <row r="331" spans="1:8" x14ac:dyDescent="0.25">
      <c r="A331" s="5">
        <f t="shared" si="80"/>
        <v>41151</v>
      </c>
      <c r="B331">
        <v>138.1</v>
      </c>
      <c r="C331">
        <v>71.2</v>
      </c>
      <c r="D331">
        <v>302.60000000000002</v>
      </c>
      <c r="E331">
        <v>236.1</v>
      </c>
      <c r="F331" s="16">
        <f t="shared" si="81"/>
        <v>440.70000000000005</v>
      </c>
      <c r="G331" s="16">
        <f t="shared" si="82"/>
        <v>307.3</v>
      </c>
      <c r="H331" s="27">
        <f t="shared" si="83"/>
        <v>43.410348193947293</v>
      </c>
    </row>
    <row r="332" spans="1:8" x14ac:dyDescent="0.25">
      <c r="A332" s="5">
        <f t="shared" si="80"/>
        <v>41158</v>
      </c>
      <c r="B332">
        <v>193</v>
      </c>
      <c r="C332">
        <v>71.2</v>
      </c>
      <c r="D332">
        <v>302.89999999999998</v>
      </c>
      <c r="E332">
        <v>236.1</v>
      </c>
      <c r="F332" s="16">
        <f t="shared" si="81"/>
        <v>495.9</v>
      </c>
      <c r="G332" s="16">
        <f t="shared" si="82"/>
        <v>307.3</v>
      </c>
      <c r="H332" s="27">
        <f t="shared" si="83"/>
        <v>61.373250894890965</v>
      </c>
    </row>
    <row r="333" spans="1:8" x14ac:dyDescent="0.25">
      <c r="A333" s="5">
        <f t="shared" si="80"/>
        <v>41165</v>
      </c>
      <c r="B333">
        <v>193.5</v>
      </c>
      <c r="C333">
        <v>68.8</v>
      </c>
      <c r="D333">
        <v>302.89999999999998</v>
      </c>
      <c r="E333">
        <v>240.3</v>
      </c>
      <c r="F333" s="16">
        <f t="shared" si="81"/>
        <v>496.4</v>
      </c>
      <c r="G333" s="16">
        <f t="shared" si="82"/>
        <v>309.10000000000002</v>
      </c>
      <c r="H333" s="27">
        <f t="shared" si="83"/>
        <v>60.595276609511473</v>
      </c>
    </row>
    <row r="334" spans="1:8" x14ac:dyDescent="0.25">
      <c r="A334" s="5">
        <f t="shared" si="80"/>
        <v>41172</v>
      </c>
      <c r="B334">
        <v>193.5</v>
      </c>
      <c r="C334">
        <v>110</v>
      </c>
      <c r="D334">
        <v>302.89999999999998</v>
      </c>
      <c r="E334">
        <v>244.7</v>
      </c>
      <c r="F334" s="16">
        <f t="shared" si="81"/>
        <v>496.4</v>
      </c>
      <c r="G334" s="16">
        <f t="shared" si="82"/>
        <v>354.7</v>
      </c>
      <c r="H334" s="27">
        <f t="shared" si="83"/>
        <v>39.949252889766008</v>
      </c>
    </row>
    <row r="335" spans="1:8" x14ac:dyDescent="0.25">
      <c r="A335" s="5">
        <f t="shared" si="80"/>
        <v>41179</v>
      </c>
      <c r="B335">
        <v>150</v>
      </c>
      <c r="C335">
        <v>163.30000000000001</v>
      </c>
      <c r="D335">
        <v>348.6</v>
      </c>
      <c r="E335">
        <v>246.2</v>
      </c>
      <c r="F335" s="16">
        <f t="shared" si="81"/>
        <v>498.6</v>
      </c>
      <c r="G335" s="16">
        <f t="shared" si="82"/>
        <v>409.5</v>
      </c>
      <c r="H335" s="27">
        <f t="shared" si="83"/>
        <v>21.75824175824177</v>
      </c>
    </row>
    <row r="336" spans="1:8" x14ac:dyDescent="0.25">
      <c r="A336" s="5">
        <f t="shared" si="80"/>
        <v>41186</v>
      </c>
      <c r="B336">
        <v>201.1</v>
      </c>
      <c r="C336">
        <v>160.30000000000001</v>
      </c>
      <c r="D336">
        <v>348.6</v>
      </c>
      <c r="E336">
        <v>249.3</v>
      </c>
      <c r="F336" s="16">
        <f t="shared" si="81"/>
        <v>549.70000000000005</v>
      </c>
      <c r="G336" s="16">
        <f t="shared" si="82"/>
        <v>409.6</v>
      </c>
      <c r="H336" s="27">
        <f t="shared" si="83"/>
        <v>34.2041015625</v>
      </c>
    </row>
    <row r="337" spans="1:8" x14ac:dyDescent="0.25">
      <c r="A337" s="5">
        <f t="shared" si="80"/>
        <v>41193</v>
      </c>
      <c r="B337">
        <v>202.1</v>
      </c>
      <c r="C337">
        <v>147.4</v>
      </c>
      <c r="D337">
        <v>348.6</v>
      </c>
      <c r="E337">
        <v>307.10000000000002</v>
      </c>
      <c r="F337" s="16">
        <f t="shared" si="81"/>
        <v>550.70000000000005</v>
      </c>
      <c r="G337" s="16">
        <f t="shared" si="82"/>
        <v>454.5</v>
      </c>
      <c r="H337" s="27">
        <f t="shared" si="83"/>
        <v>21.166116611661167</v>
      </c>
    </row>
    <row r="338" spans="1:8" x14ac:dyDescent="0.25">
      <c r="A338" s="5">
        <f t="shared" si="80"/>
        <v>41200</v>
      </c>
      <c r="B338">
        <v>153.5</v>
      </c>
      <c r="C338">
        <v>146</v>
      </c>
      <c r="D338">
        <v>398.2</v>
      </c>
      <c r="E338">
        <v>308.60000000000002</v>
      </c>
      <c r="F338" s="16">
        <f t="shared" si="81"/>
        <v>551.70000000000005</v>
      </c>
      <c r="G338" s="16">
        <f t="shared" si="82"/>
        <v>454.6</v>
      </c>
      <c r="H338" s="27">
        <f t="shared" si="83"/>
        <v>21.359436867575887</v>
      </c>
    </row>
    <row r="339" spans="1:8" x14ac:dyDescent="0.25">
      <c r="A339" s="5">
        <f t="shared" si="80"/>
        <v>41207</v>
      </c>
      <c r="B339">
        <v>211</v>
      </c>
      <c r="C339">
        <v>189.4</v>
      </c>
      <c r="D339">
        <v>442.8</v>
      </c>
      <c r="E339">
        <v>309.10000000000002</v>
      </c>
      <c r="F339" s="16">
        <f t="shared" si="81"/>
        <v>653.79999999999995</v>
      </c>
      <c r="G339" s="16">
        <f t="shared" si="82"/>
        <v>498.5</v>
      </c>
      <c r="H339" s="27">
        <f t="shared" si="83"/>
        <v>31.153460381143418</v>
      </c>
    </row>
    <row r="340" spans="1:8" x14ac:dyDescent="0.25">
      <c r="A340" s="5">
        <f t="shared" si="80"/>
        <v>41214</v>
      </c>
      <c r="B340">
        <v>155.80000000000001</v>
      </c>
      <c r="C340">
        <v>175.8</v>
      </c>
      <c r="D340">
        <v>500.8</v>
      </c>
      <c r="E340">
        <v>322.7</v>
      </c>
      <c r="F340" s="16">
        <f t="shared" si="81"/>
        <v>656.6</v>
      </c>
      <c r="G340" s="16">
        <f t="shared" si="82"/>
        <v>498.5</v>
      </c>
      <c r="H340" s="27">
        <f t="shared" si="83"/>
        <v>31.715145436308934</v>
      </c>
    </row>
    <row r="341" spans="1:8" x14ac:dyDescent="0.25">
      <c r="A341" s="5">
        <f t="shared" si="80"/>
        <v>41221</v>
      </c>
      <c r="B341">
        <v>155.80000000000001</v>
      </c>
      <c r="C341">
        <v>103.2</v>
      </c>
      <c r="D341">
        <v>500.8</v>
      </c>
      <c r="E341">
        <v>395.4</v>
      </c>
      <c r="F341" s="16">
        <f t="shared" si="81"/>
        <v>656.6</v>
      </c>
      <c r="G341" s="16">
        <f t="shared" si="82"/>
        <v>498.59999999999997</v>
      </c>
      <c r="H341" s="27">
        <f t="shared" si="83"/>
        <v>31.688728439630975</v>
      </c>
    </row>
    <row r="342" spans="1:8" x14ac:dyDescent="0.25">
      <c r="A342" s="5">
        <f t="shared" si="80"/>
        <v>41228</v>
      </c>
      <c r="B342">
        <v>223.4</v>
      </c>
      <c r="C342">
        <v>90.2</v>
      </c>
      <c r="D342">
        <v>501.6</v>
      </c>
      <c r="E342">
        <v>408.8</v>
      </c>
      <c r="F342" s="16">
        <f t="shared" si="81"/>
        <v>725</v>
      </c>
      <c r="G342" s="16">
        <f t="shared" si="82"/>
        <v>499</v>
      </c>
      <c r="H342" s="27">
        <f t="shared" si="83"/>
        <v>45.290581162324649</v>
      </c>
    </row>
    <row r="343" spans="1:8" x14ac:dyDescent="0.25">
      <c r="A343" s="5">
        <f t="shared" si="80"/>
        <v>41235</v>
      </c>
      <c r="B343">
        <v>223</v>
      </c>
      <c r="C343">
        <v>124.6</v>
      </c>
      <c r="D343">
        <v>501.8</v>
      </c>
      <c r="E343">
        <v>409.7</v>
      </c>
      <c r="F343" s="16">
        <f t="shared" si="81"/>
        <v>724.8</v>
      </c>
      <c r="G343" s="16">
        <f t="shared" si="82"/>
        <v>534.29999999999995</v>
      </c>
      <c r="H343" s="27">
        <f t="shared" si="83"/>
        <v>35.654126895002804</v>
      </c>
    </row>
    <row r="344" spans="1:8" x14ac:dyDescent="0.25">
      <c r="A344" s="5">
        <f t="shared" si="80"/>
        <v>41242</v>
      </c>
      <c r="B344">
        <v>223</v>
      </c>
      <c r="C344">
        <v>81.8</v>
      </c>
      <c r="D344">
        <v>501.8</v>
      </c>
      <c r="E344">
        <v>455.1</v>
      </c>
      <c r="F344" s="16">
        <f t="shared" si="81"/>
        <v>724.8</v>
      </c>
      <c r="G344" s="16">
        <f t="shared" si="82"/>
        <v>536.9</v>
      </c>
      <c r="H344" s="27">
        <f t="shared" si="83"/>
        <v>34.997206183646853</v>
      </c>
    </row>
    <row r="345" spans="1:8" x14ac:dyDescent="0.25">
      <c r="A345" s="5">
        <f t="shared" si="80"/>
        <v>41249</v>
      </c>
      <c r="B345">
        <v>172.4</v>
      </c>
      <c r="C345">
        <v>82</v>
      </c>
      <c r="D345">
        <v>554.9</v>
      </c>
      <c r="E345">
        <v>455.1</v>
      </c>
      <c r="F345" s="16">
        <f t="shared" si="81"/>
        <v>727.3</v>
      </c>
      <c r="G345" s="16">
        <f t="shared" si="82"/>
        <v>537.1</v>
      </c>
      <c r="H345" s="27">
        <f t="shared" si="83"/>
        <v>35.41239992552596</v>
      </c>
    </row>
    <row r="346" spans="1:8" x14ac:dyDescent="0.25">
      <c r="A346" s="5">
        <f t="shared" si="80"/>
        <v>41256</v>
      </c>
      <c r="B346">
        <v>120.4</v>
      </c>
      <c r="C346">
        <v>140.6</v>
      </c>
      <c r="D346">
        <v>609.5</v>
      </c>
      <c r="E346">
        <v>479.4</v>
      </c>
      <c r="F346" s="16">
        <f t="shared" si="81"/>
        <v>729.9</v>
      </c>
      <c r="G346" s="16">
        <f t="shared" si="82"/>
        <v>620</v>
      </c>
      <c r="H346" s="27">
        <f t="shared" si="83"/>
        <v>17.725806451612904</v>
      </c>
    </row>
    <row r="347" spans="1:8" x14ac:dyDescent="0.25">
      <c r="A347" s="5">
        <f t="shared" si="80"/>
        <v>41263</v>
      </c>
      <c r="B347">
        <v>120.4</v>
      </c>
      <c r="C347">
        <v>121.2</v>
      </c>
      <c r="D347">
        <v>609.5</v>
      </c>
      <c r="E347">
        <v>498.4</v>
      </c>
      <c r="F347" s="16">
        <f t="shared" si="81"/>
        <v>729.9</v>
      </c>
      <c r="G347" s="16">
        <f t="shared" si="82"/>
        <v>619.6</v>
      </c>
      <c r="H347" s="27">
        <f t="shared" si="83"/>
        <v>17.801807617817932</v>
      </c>
    </row>
    <row r="348" spans="1:8" x14ac:dyDescent="0.25">
      <c r="A348" s="5">
        <f t="shared" si="80"/>
        <v>41270</v>
      </c>
      <c r="B348">
        <v>196</v>
      </c>
      <c r="C348">
        <v>120.2</v>
      </c>
      <c r="D348">
        <v>609.5</v>
      </c>
      <c r="E348">
        <v>499.3</v>
      </c>
      <c r="F348" s="16">
        <f t="shared" si="81"/>
        <v>805.5</v>
      </c>
      <c r="G348" s="16">
        <f t="shared" si="82"/>
        <v>619.5</v>
      </c>
      <c r="H348" s="27">
        <f t="shared" si="83"/>
        <v>30.024213075060537</v>
      </c>
    </row>
    <row r="349" spans="1:8" x14ac:dyDescent="0.25">
      <c r="A349" s="5">
        <f t="shared" si="80"/>
        <v>41277</v>
      </c>
      <c r="B349">
        <v>196</v>
      </c>
      <c r="C349">
        <v>204</v>
      </c>
      <c r="D349">
        <v>609.5</v>
      </c>
      <c r="E349">
        <v>500.2</v>
      </c>
      <c r="F349" s="16">
        <f t="shared" si="81"/>
        <v>805.5</v>
      </c>
      <c r="G349" s="16">
        <f t="shared" si="82"/>
        <v>704.2</v>
      </c>
      <c r="H349" s="27">
        <f t="shared" si="83"/>
        <v>14.385117864243103</v>
      </c>
    </row>
    <row r="350" spans="1:8" x14ac:dyDescent="0.25">
      <c r="A350" s="5">
        <f t="shared" si="80"/>
        <v>41284</v>
      </c>
      <c r="B350">
        <v>144.5</v>
      </c>
      <c r="C350">
        <v>168.4</v>
      </c>
      <c r="D350">
        <v>664.1</v>
      </c>
      <c r="E350">
        <v>536</v>
      </c>
      <c r="F350" s="16">
        <f t="shared" si="81"/>
        <v>808.6</v>
      </c>
      <c r="G350" s="16">
        <f t="shared" si="82"/>
        <v>704.4</v>
      </c>
      <c r="H350" s="27">
        <f t="shared" si="83"/>
        <v>14.792731402612169</v>
      </c>
    </row>
    <row r="351" spans="1:8" x14ac:dyDescent="0.25">
      <c r="A351" s="5">
        <f t="shared" si="80"/>
        <v>41291</v>
      </c>
      <c r="B351">
        <v>119.1</v>
      </c>
      <c r="C351">
        <v>168.9</v>
      </c>
      <c r="D351">
        <v>690.5</v>
      </c>
      <c r="E351">
        <v>536</v>
      </c>
      <c r="F351" s="16">
        <f t="shared" si="81"/>
        <v>809.6</v>
      </c>
      <c r="G351" s="16">
        <f t="shared" si="82"/>
        <v>704.9</v>
      </c>
      <c r="H351" s="27">
        <f t="shared" si="83"/>
        <v>14.853170662505333</v>
      </c>
    </row>
    <row r="352" spans="1:8" x14ac:dyDescent="0.25">
      <c r="A352" s="5">
        <f t="shared" si="80"/>
        <v>41298</v>
      </c>
      <c r="B352">
        <v>110.5</v>
      </c>
      <c r="C352">
        <v>168.9</v>
      </c>
      <c r="D352">
        <v>699.1</v>
      </c>
      <c r="E352">
        <v>536</v>
      </c>
      <c r="F352" s="16">
        <f t="shared" si="81"/>
        <v>809.6</v>
      </c>
      <c r="G352" s="16">
        <f t="shared" si="82"/>
        <v>704.9</v>
      </c>
      <c r="H352" s="27">
        <f t="shared" si="83"/>
        <v>14.853170662505333</v>
      </c>
    </row>
    <row r="353" spans="1:8" x14ac:dyDescent="0.25">
      <c r="A353" s="5">
        <f t="shared" si="80"/>
        <v>41305</v>
      </c>
      <c r="B353">
        <v>189.2</v>
      </c>
      <c r="C353">
        <v>123.1</v>
      </c>
      <c r="D353">
        <v>699.1</v>
      </c>
      <c r="E353">
        <v>584.79999999999995</v>
      </c>
      <c r="F353" s="16">
        <f t="shared" si="81"/>
        <v>888.3</v>
      </c>
      <c r="G353" s="16">
        <f t="shared" si="82"/>
        <v>707.9</v>
      </c>
      <c r="H353" s="27">
        <f t="shared" si="83"/>
        <v>25.483825399067662</v>
      </c>
    </row>
    <row r="354" spans="1:8" x14ac:dyDescent="0.25">
      <c r="A354" s="5">
        <f t="shared" si="80"/>
        <v>41312</v>
      </c>
      <c r="B354">
        <v>154.69999999999999</v>
      </c>
      <c r="C354">
        <v>123.2</v>
      </c>
      <c r="D354">
        <v>735.4</v>
      </c>
      <c r="E354">
        <v>584.79999999999995</v>
      </c>
      <c r="F354" s="16">
        <f t="shared" si="81"/>
        <v>890.09999999999991</v>
      </c>
      <c r="G354" s="16">
        <f t="shared" si="82"/>
        <v>708</v>
      </c>
      <c r="H354" s="27">
        <f t="shared" si="83"/>
        <v>25.720338983050837</v>
      </c>
    </row>
    <row r="355" spans="1:8" x14ac:dyDescent="0.25">
      <c r="A355" s="5">
        <f t="shared" si="80"/>
        <v>41319</v>
      </c>
      <c r="B355">
        <v>154.69999999999999</v>
      </c>
      <c r="C355">
        <v>145</v>
      </c>
      <c r="D355">
        <v>735.4</v>
      </c>
      <c r="E355">
        <v>623.9</v>
      </c>
      <c r="F355" s="16">
        <f t="shared" si="81"/>
        <v>890.09999999999991</v>
      </c>
      <c r="G355" s="16">
        <f t="shared" si="82"/>
        <v>768.9</v>
      </c>
      <c r="H355" s="27">
        <f t="shared" si="83"/>
        <v>15.762777994537647</v>
      </c>
    </row>
    <row r="356" spans="1:8" x14ac:dyDescent="0.25">
      <c r="A356" s="5">
        <f t="shared" si="80"/>
        <v>41326</v>
      </c>
      <c r="B356">
        <v>154.5</v>
      </c>
      <c r="C356">
        <v>173.2</v>
      </c>
      <c r="D356">
        <v>735.5</v>
      </c>
      <c r="E356">
        <v>624.20000000000005</v>
      </c>
      <c r="F356" s="16">
        <f t="shared" ref="F356:F373" si="84">+B356+D356</f>
        <v>890</v>
      </c>
      <c r="G356" s="16">
        <f t="shared" ref="G356:G373" si="85">+C356+E356</f>
        <v>797.40000000000009</v>
      </c>
      <c r="H356" s="27">
        <f t="shared" si="83"/>
        <v>11.61274140958113</v>
      </c>
    </row>
    <row r="357" spans="1:8" x14ac:dyDescent="0.25">
      <c r="A357" s="5">
        <f t="shared" si="80"/>
        <v>41333</v>
      </c>
      <c r="B357">
        <v>114.1</v>
      </c>
      <c r="C357">
        <v>204.4</v>
      </c>
      <c r="D357">
        <v>778.2</v>
      </c>
      <c r="E357">
        <v>624.20000000000005</v>
      </c>
      <c r="F357" s="16">
        <f t="shared" si="84"/>
        <v>892.30000000000007</v>
      </c>
      <c r="G357" s="16">
        <f t="shared" si="85"/>
        <v>828.6</v>
      </c>
      <c r="H357" s="27">
        <f t="shared" si="83"/>
        <v>7.6876659425537008</v>
      </c>
    </row>
    <row r="358" spans="1:8" x14ac:dyDescent="0.25">
      <c r="A358" s="5">
        <f t="shared" si="80"/>
        <v>41340</v>
      </c>
      <c r="B358">
        <v>172.6</v>
      </c>
      <c r="C358">
        <v>156.4</v>
      </c>
      <c r="D358">
        <v>813.1</v>
      </c>
      <c r="E358">
        <v>673.5</v>
      </c>
      <c r="F358" s="16">
        <f t="shared" si="84"/>
        <v>985.7</v>
      </c>
      <c r="G358" s="16">
        <f t="shared" si="85"/>
        <v>829.9</v>
      </c>
      <c r="H358" s="27">
        <f t="shared" si="83"/>
        <v>18.773346186287519</v>
      </c>
    </row>
    <row r="359" spans="1:8" x14ac:dyDescent="0.25">
      <c r="A359" s="5">
        <f t="shared" si="80"/>
        <v>41347</v>
      </c>
      <c r="B359">
        <v>128.19999999999999</v>
      </c>
      <c r="C359">
        <v>156.4</v>
      </c>
      <c r="D359">
        <v>859.5</v>
      </c>
      <c r="E359">
        <v>673.5</v>
      </c>
      <c r="F359" s="16">
        <f t="shared" si="84"/>
        <v>987.7</v>
      </c>
      <c r="G359" s="16">
        <f t="shared" si="85"/>
        <v>829.9</v>
      </c>
      <c r="H359" s="27">
        <f t="shared" si="83"/>
        <v>19.014339076997231</v>
      </c>
    </row>
    <row r="360" spans="1:8" x14ac:dyDescent="0.25">
      <c r="A360" s="5">
        <f t="shared" si="80"/>
        <v>41354</v>
      </c>
      <c r="B360">
        <v>128.19999999999999</v>
      </c>
      <c r="C360">
        <v>117.8</v>
      </c>
      <c r="D360">
        <v>859.5</v>
      </c>
      <c r="E360">
        <v>710.4</v>
      </c>
      <c r="F360" s="16">
        <f t="shared" si="84"/>
        <v>987.7</v>
      </c>
      <c r="G360" s="16">
        <f t="shared" si="85"/>
        <v>828.19999999999993</v>
      </c>
      <c r="H360" s="27">
        <f t="shared" si="83"/>
        <v>19.258633180391229</v>
      </c>
    </row>
    <row r="361" spans="1:8" x14ac:dyDescent="0.25">
      <c r="A361" s="5">
        <f t="shared" si="80"/>
        <v>41361</v>
      </c>
      <c r="B361">
        <v>128.19999999999999</v>
      </c>
      <c r="C361">
        <v>159.5</v>
      </c>
      <c r="D361">
        <v>859.5</v>
      </c>
      <c r="E361">
        <v>710.6</v>
      </c>
      <c r="F361" s="16">
        <f t="shared" si="84"/>
        <v>987.7</v>
      </c>
      <c r="G361" s="16">
        <f t="shared" si="85"/>
        <v>870.1</v>
      </c>
      <c r="H361" s="27">
        <f t="shared" si="83"/>
        <v>13.515687851971038</v>
      </c>
    </row>
    <row r="362" spans="1:8" x14ac:dyDescent="0.25">
      <c r="A362" s="5">
        <f t="shared" si="80"/>
        <v>41368</v>
      </c>
      <c r="B362">
        <v>128.4</v>
      </c>
      <c r="C362">
        <v>200.6</v>
      </c>
      <c r="D362">
        <v>859.5</v>
      </c>
      <c r="E362">
        <v>711.1</v>
      </c>
      <c r="F362" s="16">
        <f t="shared" si="84"/>
        <v>987.9</v>
      </c>
      <c r="G362" s="16">
        <f t="shared" si="85"/>
        <v>911.7</v>
      </c>
      <c r="H362" s="27"/>
    </row>
    <row r="363" spans="1:8" x14ac:dyDescent="0.25">
      <c r="A363" s="5">
        <f t="shared" si="80"/>
        <v>41375</v>
      </c>
      <c r="B363">
        <v>140.30000000000001</v>
      </c>
      <c r="C363">
        <v>116.6</v>
      </c>
      <c r="D363">
        <v>892.8</v>
      </c>
      <c r="E363">
        <v>799.9</v>
      </c>
      <c r="F363" s="16">
        <f t="shared" si="84"/>
        <v>1033.0999999999999</v>
      </c>
      <c r="G363" s="16">
        <f t="shared" si="85"/>
        <v>916.5</v>
      </c>
      <c r="H363" s="27">
        <v>37.6</v>
      </c>
    </row>
    <row r="364" spans="1:8" x14ac:dyDescent="0.25">
      <c r="A364" s="5">
        <f t="shared" si="80"/>
        <v>41382</v>
      </c>
      <c r="B364">
        <v>120.1</v>
      </c>
      <c r="C364">
        <v>158.19999999999999</v>
      </c>
      <c r="D364">
        <v>913.7</v>
      </c>
      <c r="E364">
        <v>799.9</v>
      </c>
      <c r="F364" s="16">
        <f t="shared" si="84"/>
        <v>1033.8</v>
      </c>
      <c r="G364" s="16">
        <f t="shared" si="85"/>
        <v>958.09999999999991</v>
      </c>
      <c r="H364" s="27">
        <v>37.6</v>
      </c>
    </row>
    <row r="365" spans="1:8" x14ac:dyDescent="0.25">
      <c r="A365" s="5">
        <f t="shared" si="80"/>
        <v>41389</v>
      </c>
      <c r="B365">
        <v>88.2</v>
      </c>
      <c r="C365">
        <v>158.19999999999999</v>
      </c>
      <c r="D365">
        <v>947.2</v>
      </c>
      <c r="E365">
        <v>799.9</v>
      </c>
      <c r="F365" s="16">
        <f t="shared" si="84"/>
        <v>1035.4000000000001</v>
      </c>
      <c r="G365" s="16">
        <f t="shared" si="85"/>
        <v>958.09999999999991</v>
      </c>
      <c r="H365" s="27">
        <v>37.6</v>
      </c>
    </row>
    <row r="366" spans="1:8" x14ac:dyDescent="0.25">
      <c r="A366" s="5">
        <f t="shared" si="80"/>
        <v>41396</v>
      </c>
      <c r="B366">
        <v>57.8</v>
      </c>
      <c r="C366">
        <v>214.7</v>
      </c>
      <c r="D366">
        <v>978.2</v>
      </c>
      <c r="E366">
        <v>799.9</v>
      </c>
      <c r="F366" s="16">
        <f t="shared" si="84"/>
        <v>1036</v>
      </c>
      <c r="G366" s="16">
        <f t="shared" si="85"/>
        <v>1014.5999999999999</v>
      </c>
      <c r="H366" s="27">
        <v>37.6</v>
      </c>
    </row>
    <row r="367" spans="1:8" x14ac:dyDescent="0.25">
      <c r="A367" s="5">
        <f t="shared" si="80"/>
        <v>41403</v>
      </c>
      <c r="B367">
        <v>46.4</v>
      </c>
      <c r="C367">
        <v>214.2</v>
      </c>
      <c r="D367">
        <v>989.7</v>
      </c>
      <c r="E367">
        <v>799.9</v>
      </c>
      <c r="F367" s="16">
        <f t="shared" si="84"/>
        <v>1036.1000000000001</v>
      </c>
      <c r="G367" s="16">
        <f t="shared" si="85"/>
        <v>1014.0999999999999</v>
      </c>
      <c r="H367" s="27">
        <v>37.6</v>
      </c>
    </row>
    <row r="368" spans="1:8" x14ac:dyDescent="0.25">
      <c r="A368" s="5">
        <f t="shared" si="80"/>
        <v>41410</v>
      </c>
      <c r="B368">
        <v>10.4</v>
      </c>
      <c r="C368">
        <v>122.3</v>
      </c>
      <c r="D368">
        <v>1027.2</v>
      </c>
      <c r="E368">
        <v>851.6</v>
      </c>
      <c r="F368" s="16">
        <f t="shared" si="84"/>
        <v>1037.6000000000001</v>
      </c>
      <c r="G368" s="16">
        <f t="shared" si="85"/>
        <v>973.9</v>
      </c>
      <c r="H368" s="27">
        <v>48.8</v>
      </c>
    </row>
    <row r="369" spans="1:8" x14ac:dyDescent="0.25">
      <c r="A369" s="5">
        <f t="shared" si="80"/>
        <v>41417</v>
      </c>
      <c r="B369">
        <v>0</v>
      </c>
      <c r="C369">
        <v>87.8</v>
      </c>
      <c r="D369">
        <v>1038.0999999999999</v>
      </c>
      <c r="E369">
        <v>887.6</v>
      </c>
      <c r="F369" s="16">
        <f t="shared" si="84"/>
        <v>1038.0999999999999</v>
      </c>
      <c r="G369" s="16">
        <f t="shared" si="85"/>
        <v>975.4</v>
      </c>
      <c r="H369" s="27">
        <v>48.8</v>
      </c>
    </row>
    <row r="370" spans="1:8" x14ac:dyDescent="0.25">
      <c r="A370" s="5">
        <f t="shared" si="80"/>
        <v>41424</v>
      </c>
      <c r="B370">
        <v>0</v>
      </c>
      <c r="C370">
        <v>87.5</v>
      </c>
      <c r="D370">
        <v>1038.0999999999999</v>
      </c>
      <c r="E370">
        <v>887.9</v>
      </c>
      <c r="F370" s="16">
        <f t="shared" si="84"/>
        <v>1038.0999999999999</v>
      </c>
      <c r="G370" s="16">
        <f t="shared" si="85"/>
        <v>975.4</v>
      </c>
      <c r="H370" s="27">
        <v>48.8</v>
      </c>
    </row>
    <row r="371" spans="1:8" x14ac:dyDescent="0.25">
      <c r="A371" s="5">
        <f t="shared" si="80"/>
        <v>41431</v>
      </c>
      <c r="B371">
        <v>48.8</v>
      </c>
      <c r="C371">
        <v>235.4</v>
      </c>
      <c r="D371">
        <v>0</v>
      </c>
      <c r="E371">
        <v>0</v>
      </c>
      <c r="F371" s="16">
        <f t="shared" si="84"/>
        <v>48.8</v>
      </c>
      <c r="G371" s="16">
        <f t="shared" si="85"/>
        <v>235.4</v>
      </c>
    </row>
    <row r="372" spans="1:8" x14ac:dyDescent="0.25">
      <c r="A372" s="5">
        <f t="shared" si="80"/>
        <v>41438</v>
      </c>
      <c r="B372">
        <v>11.2</v>
      </c>
      <c r="C372">
        <v>240.8</v>
      </c>
      <c r="D372">
        <v>35.9</v>
      </c>
      <c r="E372">
        <v>43.7</v>
      </c>
      <c r="F372" s="16">
        <f t="shared" si="84"/>
        <v>47.099999999999994</v>
      </c>
      <c r="G372" s="16">
        <f t="shared" si="85"/>
        <v>284.5</v>
      </c>
    </row>
    <row r="373" spans="1:8" x14ac:dyDescent="0.25">
      <c r="A373" s="5">
        <f t="shared" si="80"/>
        <v>41445</v>
      </c>
      <c r="B373">
        <v>96.7</v>
      </c>
      <c r="C373">
        <v>241</v>
      </c>
      <c r="D373">
        <v>63.8</v>
      </c>
      <c r="E373">
        <v>44.3</v>
      </c>
      <c r="F373" s="16">
        <f t="shared" si="84"/>
        <v>160.5</v>
      </c>
      <c r="G373" s="16">
        <f t="shared" si="85"/>
        <v>285.3</v>
      </c>
    </row>
    <row r="374" spans="1:8" x14ac:dyDescent="0.25">
      <c r="A374" s="5">
        <f t="shared" si="80"/>
        <v>41452</v>
      </c>
      <c r="B374">
        <v>96.7</v>
      </c>
      <c r="C374">
        <v>184.3</v>
      </c>
      <c r="D374">
        <v>74.900000000000006</v>
      </c>
      <c r="E374">
        <v>102.5</v>
      </c>
      <c r="F374" s="16">
        <f t="shared" ref="F374:G376" si="86">+B374+D374</f>
        <v>171.60000000000002</v>
      </c>
      <c r="G374" s="16">
        <f t="shared" si="86"/>
        <v>286.8</v>
      </c>
    </row>
    <row r="375" spans="1:8" x14ac:dyDescent="0.25">
      <c r="A375" s="5">
        <f t="shared" si="80"/>
        <v>41459</v>
      </c>
      <c r="B375">
        <v>96.7</v>
      </c>
      <c r="C375">
        <v>191</v>
      </c>
      <c r="D375">
        <v>86.8</v>
      </c>
      <c r="E375">
        <v>102.5</v>
      </c>
      <c r="F375" s="16">
        <f t="shared" si="86"/>
        <v>183.5</v>
      </c>
      <c r="G375" s="16">
        <f t="shared" si="86"/>
        <v>293.5</v>
      </c>
    </row>
    <row r="376" spans="1:8" x14ac:dyDescent="0.25">
      <c r="A376" s="5">
        <f t="shared" si="80"/>
        <v>41466</v>
      </c>
      <c r="B376">
        <v>99.5</v>
      </c>
      <c r="C376">
        <v>142.30000000000001</v>
      </c>
      <c r="D376">
        <v>86.8</v>
      </c>
      <c r="E376">
        <v>153.69999999999999</v>
      </c>
      <c r="F376" s="16">
        <f t="shared" si="86"/>
        <v>186.3</v>
      </c>
      <c r="G376" s="16">
        <f t="shared" si="86"/>
        <v>296</v>
      </c>
    </row>
    <row r="377" spans="1:8" x14ac:dyDescent="0.25">
      <c r="A377" s="5">
        <f t="shared" si="80"/>
        <v>41473</v>
      </c>
      <c r="B377">
        <v>99.5</v>
      </c>
      <c r="C377">
        <v>185.8</v>
      </c>
      <c r="D377">
        <v>116.1</v>
      </c>
      <c r="E377">
        <v>153.80000000000001</v>
      </c>
      <c r="F377" s="16">
        <f t="shared" ref="F377:F388" si="87">+B377+D377</f>
        <v>215.6</v>
      </c>
      <c r="G377" s="16">
        <f t="shared" ref="G377:G388" si="88">+C377+E377</f>
        <v>339.6</v>
      </c>
    </row>
    <row r="378" spans="1:8" x14ac:dyDescent="0.25">
      <c r="A378" s="5">
        <f t="shared" si="80"/>
        <v>41480</v>
      </c>
      <c r="B378">
        <v>88.4</v>
      </c>
      <c r="C378">
        <v>137</v>
      </c>
      <c r="D378">
        <v>127.8</v>
      </c>
      <c r="E378">
        <v>204.9</v>
      </c>
      <c r="F378" s="16">
        <f t="shared" si="87"/>
        <v>216.2</v>
      </c>
      <c r="G378" s="16">
        <f t="shared" si="88"/>
        <v>341.9</v>
      </c>
    </row>
    <row r="379" spans="1:8" x14ac:dyDescent="0.25">
      <c r="A379" s="5">
        <f t="shared" si="80"/>
        <v>41487</v>
      </c>
      <c r="B379">
        <v>137.30000000000001</v>
      </c>
      <c r="C379">
        <v>137</v>
      </c>
      <c r="D379">
        <v>178.5</v>
      </c>
      <c r="E379">
        <v>204.9</v>
      </c>
      <c r="F379" s="16">
        <f t="shared" si="87"/>
        <v>315.8</v>
      </c>
      <c r="G379" s="16">
        <f t="shared" si="88"/>
        <v>341.9</v>
      </c>
    </row>
    <row r="380" spans="1:8" x14ac:dyDescent="0.25">
      <c r="A380" s="5">
        <f t="shared" si="80"/>
        <v>41494</v>
      </c>
      <c r="B380">
        <v>137.30000000000001</v>
      </c>
      <c r="C380">
        <v>89.7</v>
      </c>
      <c r="D380">
        <v>178.5</v>
      </c>
      <c r="E380">
        <v>254.6</v>
      </c>
      <c r="F380" s="16">
        <f t="shared" si="87"/>
        <v>315.8</v>
      </c>
      <c r="G380" s="16">
        <f t="shared" si="88"/>
        <v>344.3</v>
      </c>
    </row>
    <row r="381" spans="1:8" x14ac:dyDescent="0.25">
      <c r="A381" s="5">
        <f t="shared" si="80"/>
        <v>41501</v>
      </c>
      <c r="B381">
        <v>146.1</v>
      </c>
      <c r="C381">
        <v>88.8</v>
      </c>
      <c r="D381">
        <v>217.6</v>
      </c>
      <c r="E381">
        <v>255.5</v>
      </c>
      <c r="F381" s="16">
        <f t="shared" si="87"/>
        <v>363.7</v>
      </c>
      <c r="G381" s="16">
        <f t="shared" si="88"/>
        <v>344.3</v>
      </c>
    </row>
    <row r="382" spans="1:8" x14ac:dyDescent="0.25">
      <c r="A382" s="5">
        <f t="shared" si="80"/>
        <v>41508</v>
      </c>
      <c r="B382">
        <v>148.1</v>
      </c>
      <c r="C382">
        <v>182.4</v>
      </c>
      <c r="D382">
        <v>217.6</v>
      </c>
      <c r="E382">
        <v>256.2</v>
      </c>
      <c r="F382" s="16">
        <f t="shared" si="87"/>
        <v>365.7</v>
      </c>
      <c r="G382" s="16">
        <f t="shared" si="88"/>
        <v>438.6</v>
      </c>
    </row>
    <row r="383" spans="1:8" x14ac:dyDescent="0.25">
      <c r="A383" s="5">
        <f t="shared" si="80"/>
        <v>41515</v>
      </c>
      <c r="B383">
        <v>145.69999999999999</v>
      </c>
      <c r="C383">
        <v>138.1</v>
      </c>
      <c r="D383">
        <v>218</v>
      </c>
      <c r="E383">
        <v>302.60000000000002</v>
      </c>
      <c r="F383" s="16">
        <f t="shared" si="87"/>
        <v>363.7</v>
      </c>
      <c r="G383" s="16">
        <f t="shared" si="88"/>
        <v>440.70000000000005</v>
      </c>
    </row>
    <row r="384" spans="1:8" x14ac:dyDescent="0.25">
      <c r="A384" s="5">
        <f t="shared" si="80"/>
        <v>41522</v>
      </c>
      <c r="B384">
        <v>92.2</v>
      </c>
      <c r="C384">
        <v>193</v>
      </c>
      <c r="D384">
        <v>271.2</v>
      </c>
      <c r="E384">
        <v>302.89999999999998</v>
      </c>
      <c r="F384" s="16">
        <f t="shared" si="87"/>
        <v>363.4</v>
      </c>
      <c r="G384" s="16">
        <f t="shared" si="88"/>
        <v>495.9</v>
      </c>
    </row>
    <row r="385" spans="1:10" x14ac:dyDescent="0.25">
      <c r="A385" s="5">
        <f t="shared" ref="A385:A448" si="89">+A384+7</f>
        <v>41529</v>
      </c>
      <c r="B385">
        <v>92.7</v>
      </c>
      <c r="C385">
        <v>193.5</v>
      </c>
      <c r="D385">
        <v>272.7</v>
      </c>
      <c r="E385">
        <v>302.89999999999998</v>
      </c>
      <c r="F385" s="16">
        <f t="shared" si="87"/>
        <v>365.4</v>
      </c>
      <c r="G385" s="16">
        <f t="shared" si="88"/>
        <v>496.4</v>
      </c>
    </row>
    <row r="386" spans="1:10" x14ac:dyDescent="0.25">
      <c r="A386" s="5">
        <f t="shared" si="89"/>
        <v>41536</v>
      </c>
      <c r="B386">
        <v>92.7</v>
      </c>
      <c r="C386">
        <v>193.5</v>
      </c>
      <c r="D386">
        <v>272.7</v>
      </c>
      <c r="E386">
        <v>302.89999999999998</v>
      </c>
      <c r="F386" s="16">
        <f t="shared" si="87"/>
        <v>365.4</v>
      </c>
      <c r="G386" s="16">
        <f t="shared" si="88"/>
        <v>496.4</v>
      </c>
    </row>
    <row r="387" spans="1:10" ht="15" x14ac:dyDescent="0.25">
      <c r="A387" s="5">
        <f t="shared" si="89"/>
        <v>41543</v>
      </c>
      <c r="B387">
        <v>185.1</v>
      </c>
      <c r="C387">
        <v>150</v>
      </c>
      <c r="D387">
        <v>272.7</v>
      </c>
      <c r="E387">
        <v>348.6</v>
      </c>
      <c r="F387" s="16">
        <f t="shared" si="87"/>
        <v>457.79999999999995</v>
      </c>
      <c r="G387" s="16">
        <f t="shared" si="88"/>
        <v>498.6</v>
      </c>
      <c r="J387" s="271"/>
    </row>
    <row r="388" spans="1:10" x14ac:dyDescent="0.25">
      <c r="A388" s="5">
        <f t="shared" si="89"/>
        <v>41550</v>
      </c>
      <c r="B388">
        <v>185.1</v>
      </c>
      <c r="C388">
        <v>201.1</v>
      </c>
      <c r="D388">
        <v>329.2</v>
      </c>
      <c r="E388">
        <v>348.6</v>
      </c>
      <c r="F388" s="16">
        <f t="shared" si="87"/>
        <v>514.29999999999995</v>
      </c>
      <c r="G388" s="16">
        <f t="shared" si="88"/>
        <v>549.70000000000005</v>
      </c>
    </row>
    <row r="389" spans="1:10" x14ac:dyDescent="0.25">
      <c r="A389" s="5">
        <f t="shared" si="89"/>
        <v>41557</v>
      </c>
    </row>
    <row r="390" spans="1:10" x14ac:dyDescent="0.25">
      <c r="A390" s="5">
        <f t="shared" si="89"/>
        <v>41564</v>
      </c>
    </row>
    <row r="391" spans="1:10" x14ac:dyDescent="0.25">
      <c r="A391" s="5">
        <f t="shared" si="89"/>
        <v>41571</v>
      </c>
      <c r="B391">
        <v>141.19999999999999</v>
      </c>
      <c r="C391">
        <v>211</v>
      </c>
      <c r="D391">
        <v>374.1</v>
      </c>
      <c r="E391">
        <v>442.8</v>
      </c>
      <c r="F391" s="16">
        <f t="shared" ref="F391:G393" si="90">+B391+D391</f>
        <v>515.29999999999995</v>
      </c>
      <c r="G391" s="16">
        <f t="shared" si="90"/>
        <v>653.79999999999995</v>
      </c>
    </row>
    <row r="392" spans="1:10" ht="15" x14ac:dyDescent="0.25">
      <c r="A392" s="5">
        <f t="shared" si="89"/>
        <v>41578</v>
      </c>
      <c r="B392">
        <v>231.2</v>
      </c>
      <c r="C392">
        <v>155.80000000000001</v>
      </c>
      <c r="D392">
        <v>374.1</v>
      </c>
      <c r="E392">
        <v>500.8</v>
      </c>
      <c r="F392" s="16">
        <f t="shared" si="90"/>
        <v>605.29999999999995</v>
      </c>
      <c r="G392" s="16">
        <f t="shared" si="90"/>
        <v>656.6</v>
      </c>
      <c r="J392" s="271"/>
    </row>
    <row r="393" spans="1:10" x14ac:dyDescent="0.25">
      <c r="A393" s="5">
        <f t="shared" si="89"/>
        <v>41585</v>
      </c>
      <c r="B393">
        <v>186.5</v>
      </c>
      <c r="C393">
        <v>155.80000000000001</v>
      </c>
      <c r="D393">
        <v>422.2</v>
      </c>
      <c r="E393">
        <v>500.8</v>
      </c>
      <c r="F393" s="16">
        <f t="shared" si="90"/>
        <v>608.70000000000005</v>
      </c>
      <c r="G393" s="16">
        <f t="shared" si="90"/>
        <v>656.6</v>
      </c>
    </row>
    <row r="394" spans="1:10" x14ac:dyDescent="0.25">
      <c r="A394" s="5">
        <f t="shared" si="89"/>
        <v>41592</v>
      </c>
      <c r="B394">
        <v>186.5</v>
      </c>
      <c r="C394">
        <v>223.4</v>
      </c>
      <c r="D394">
        <v>422.2</v>
      </c>
      <c r="E394">
        <v>501.6</v>
      </c>
      <c r="F394" s="16">
        <f t="shared" ref="F394:G411" si="91">+B394+D394</f>
        <v>608.70000000000005</v>
      </c>
      <c r="G394" s="16">
        <f t="shared" si="91"/>
        <v>725</v>
      </c>
    </row>
    <row r="395" spans="1:10" x14ac:dyDescent="0.25">
      <c r="A395" s="5">
        <f t="shared" si="89"/>
        <v>41599</v>
      </c>
      <c r="B395">
        <v>135.19999999999999</v>
      </c>
      <c r="C395">
        <v>223</v>
      </c>
      <c r="D395">
        <v>474.4</v>
      </c>
      <c r="E395">
        <v>501.8</v>
      </c>
      <c r="F395" s="16">
        <f t="shared" si="91"/>
        <v>609.59999999999991</v>
      </c>
      <c r="G395" s="16">
        <f t="shared" si="91"/>
        <v>724.8</v>
      </c>
    </row>
    <row r="396" spans="1:10" x14ac:dyDescent="0.25">
      <c r="A396" s="5">
        <f t="shared" si="89"/>
        <v>41606</v>
      </c>
      <c r="B396">
        <v>94.4</v>
      </c>
      <c r="C396">
        <v>223</v>
      </c>
      <c r="D396">
        <v>517.6</v>
      </c>
      <c r="E396">
        <v>501.8</v>
      </c>
      <c r="F396" s="16">
        <f t="shared" si="91"/>
        <v>612</v>
      </c>
      <c r="G396" s="16">
        <f t="shared" si="91"/>
        <v>724.8</v>
      </c>
    </row>
    <row r="397" spans="1:10" x14ac:dyDescent="0.25">
      <c r="A397" s="5">
        <f t="shared" si="89"/>
        <v>41613</v>
      </c>
      <c r="B397">
        <v>137.5</v>
      </c>
      <c r="C397">
        <v>172.4</v>
      </c>
      <c r="D397">
        <v>518.70000000000005</v>
      </c>
      <c r="E397">
        <v>554.9</v>
      </c>
      <c r="F397" s="16">
        <f t="shared" si="91"/>
        <v>656.2</v>
      </c>
      <c r="G397" s="16">
        <f t="shared" si="91"/>
        <v>727.3</v>
      </c>
    </row>
    <row r="398" spans="1:10" x14ac:dyDescent="0.25">
      <c r="A398" s="5">
        <f t="shared" si="89"/>
        <v>41620</v>
      </c>
      <c r="B398">
        <v>172.5</v>
      </c>
      <c r="C398">
        <v>120.4</v>
      </c>
      <c r="D398">
        <v>518.70000000000005</v>
      </c>
      <c r="E398">
        <v>609.5</v>
      </c>
      <c r="F398" s="16">
        <f t="shared" si="91"/>
        <v>691.2</v>
      </c>
      <c r="G398" s="16">
        <f t="shared" si="91"/>
        <v>729.9</v>
      </c>
    </row>
    <row r="399" spans="1:10" x14ac:dyDescent="0.25">
      <c r="A399" s="5">
        <f t="shared" si="89"/>
        <v>41627</v>
      </c>
      <c r="B399">
        <v>212.1</v>
      </c>
      <c r="C399">
        <v>120.4</v>
      </c>
      <c r="D399">
        <v>518.70000000000005</v>
      </c>
      <c r="E399">
        <v>609.5</v>
      </c>
      <c r="F399" s="16">
        <f t="shared" si="91"/>
        <v>730.80000000000007</v>
      </c>
      <c r="G399" s="16">
        <f t="shared" si="91"/>
        <v>729.9</v>
      </c>
    </row>
    <row r="400" spans="1:10" x14ac:dyDescent="0.25">
      <c r="A400" s="5">
        <f t="shared" si="89"/>
        <v>41634</v>
      </c>
      <c r="B400">
        <v>212.4</v>
      </c>
      <c r="C400">
        <v>196</v>
      </c>
      <c r="D400">
        <v>521.79999999999995</v>
      </c>
      <c r="E400">
        <v>609.5</v>
      </c>
      <c r="F400" s="16">
        <f t="shared" si="91"/>
        <v>734.19999999999993</v>
      </c>
      <c r="G400" s="16">
        <f t="shared" si="91"/>
        <v>805.5</v>
      </c>
    </row>
    <row r="401" spans="1:12" x14ac:dyDescent="0.25">
      <c r="A401" s="5">
        <f t="shared" si="89"/>
        <v>41641</v>
      </c>
      <c r="B401">
        <v>156.6</v>
      </c>
      <c r="C401">
        <v>186</v>
      </c>
      <c r="D401">
        <v>578.9</v>
      </c>
      <c r="E401">
        <v>609.5</v>
      </c>
      <c r="F401" s="16">
        <f t="shared" si="91"/>
        <v>735.5</v>
      </c>
      <c r="G401" s="16">
        <f t="shared" si="91"/>
        <v>795.5</v>
      </c>
    </row>
    <row r="402" spans="1:12" ht="15" x14ac:dyDescent="0.25">
      <c r="A402" s="5">
        <f t="shared" si="89"/>
        <v>41648</v>
      </c>
      <c r="B402">
        <v>156.30000000000001</v>
      </c>
      <c r="C402">
        <v>144.5</v>
      </c>
      <c r="D402">
        <v>579.5</v>
      </c>
      <c r="E402">
        <v>664.1</v>
      </c>
      <c r="F402" s="16">
        <f t="shared" si="91"/>
        <v>735.8</v>
      </c>
      <c r="G402" s="16">
        <f t="shared" si="91"/>
        <v>808.6</v>
      </c>
      <c r="I402" s="271"/>
    </row>
    <row r="403" spans="1:12" x14ac:dyDescent="0.25">
      <c r="A403" s="5">
        <f t="shared" si="89"/>
        <v>41655</v>
      </c>
      <c r="B403">
        <v>121.2</v>
      </c>
      <c r="C403">
        <v>119.1</v>
      </c>
      <c r="D403">
        <v>614.6</v>
      </c>
      <c r="E403">
        <v>690.5</v>
      </c>
      <c r="F403" s="16">
        <f t="shared" si="91"/>
        <v>735.80000000000007</v>
      </c>
      <c r="G403" s="16">
        <f t="shared" si="91"/>
        <v>809.6</v>
      </c>
    </row>
    <row r="404" spans="1:12" x14ac:dyDescent="0.25">
      <c r="A404" s="5">
        <f t="shared" si="89"/>
        <v>41662</v>
      </c>
      <c r="B404">
        <v>193.4</v>
      </c>
      <c r="C404">
        <v>110.5</v>
      </c>
      <c r="D404">
        <v>616.4</v>
      </c>
      <c r="E404">
        <v>699.1</v>
      </c>
      <c r="F404" s="16">
        <f t="shared" si="91"/>
        <v>809.8</v>
      </c>
      <c r="G404" s="16">
        <f t="shared" si="91"/>
        <v>809.6</v>
      </c>
    </row>
    <row r="405" spans="1:12" ht="15" x14ac:dyDescent="0.25">
      <c r="A405" s="5">
        <f t="shared" si="89"/>
        <v>41669</v>
      </c>
      <c r="B405">
        <v>153.80000000000001</v>
      </c>
      <c r="C405">
        <v>189.2</v>
      </c>
      <c r="D405">
        <v>658.5</v>
      </c>
      <c r="E405">
        <v>699.1</v>
      </c>
      <c r="F405" s="16">
        <f t="shared" si="91"/>
        <v>812.3</v>
      </c>
      <c r="G405" s="16">
        <f t="shared" si="91"/>
        <v>888.3</v>
      </c>
      <c r="I405" s="271"/>
      <c r="L405" s="271"/>
    </row>
    <row r="406" spans="1:12" ht="15" x14ac:dyDescent="0.25">
      <c r="A406" s="5">
        <f t="shared" si="89"/>
        <v>41676</v>
      </c>
      <c r="B406">
        <v>117.7</v>
      </c>
      <c r="C406">
        <v>154.69999999999999</v>
      </c>
      <c r="D406">
        <v>693.4</v>
      </c>
      <c r="E406">
        <v>735.4</v>
      </c>
      <c r="F406" s="16">
        <f t="shared" si="91"/>
        <v>811.1</v>
      </c>
      <c r="G406" s="16">
        <f t="shared" si="91"/>
        <v>890.09999999999991</v>
      </c>
      <c r="I406" s="271"/>
    </row>
    <row r="407" spans="1:12" x14ac:dyDescent="0.25">
      <c r="A407" s="5">
        <f t="shared" si="89"/>
        <v>41683</v>
      </c>
      <c r="B407">
        <v>117.6</v>
      </c>
      <c r="C407">
        <v>154.69999999999999</v>
      </c>
      <c r="D407">
        <v>693.6</v>
      </c>
      <c r="E407">
        <v>735.4</v>
      </c>
      <c r="F407" s="16">
        <f t="shared" si="91"/>
        <v>811.2</v>
      </c>
      <c r="G407" s="16">
        <f t="shared" si="91"/>
        <v>890.09999999999991</v>
      </c>
    </row>
    <row r="408" spans="1:12" x14ac:dyDescent="0.25">
      <c r="A408" s="5">
        <f t="shared" si="89"/>
        <v>41690</v>
      </c>
      <c r="B408">
        <v>73.599999999999994</v>
      </c>
      <c r="C408">
        <v>154.5</v>
      </c>
      <c r="D408">
        <v>739.8</v>
      </c>
      <c r="E408">
        <v>735.5</v>
      </c>
      <c r="F408" s="16">
        <f t="shared" si="91"/>
        <v>813.4</v>
      </c>
      <c r="G408" s="16">
        <f t="shared" si="91"/>
        <v>890</v>
      </c>
    </row>
    <row r="409" spans="1:12" x14ac:dyDescent="0.25">
      <c r="A409" s="5">
        <f t="shared" si="89"/>
        <v>41697</v>
      </c>
      <c r="B409">
        <v>73.599999999999994</v>
      </c>
      <c r="C409">
        <v>114.1</v>
      </c>
      <c r="D409">
        <v>793.1</v>
      </c>
      <c r="E409">
        <v>778.2</v>
      </c>
      <c r="F409" s="16">
        <f t="shared" si="91"/>
        <v>866.7</v>
      </c>
      <c r="G409" s="16">
        <f t="shared" si="91"/>
        <v>892.30000000000007</v>
      </c>
    </row>
    <row r="410" spans="1:12" ht="15" x14ac:dyDescent="0.25">
      <c r="A410" s="5">
        <f t="shared" si="89"/>
        <v>41704</v>
      </c>
      <c r="B410">
        <v>156.6</v>
      </c>
      <c r="C410">
        <v>172.6</v>
      </c>
      <c r="D410">
        <v>793.1</v>
      </c>
      <c r="E410">
        <v>813.1</v>
      </c>
      <c r="F410" s="16">
        <f t="shared" si="91"/>
        <v>949.7</v>
      </c>
      <c r="G410" s="16">
        <f t="shared" si="91"/>
        <v>985.7</v>
      </c>
      <c r="I410" s="271"/>
    </row>
    <row r="411" spans="1:12" x14ac:dyDescent="0.25">
      <c r="A411" s="5">
        <f t="shared" si="89"/>
        <v>41711</v>
      </c>
      <c r="B411">
        <v>156.6</v>
      </c>
      <c r="C411">
        <v>128.19999999999999</v>
      </c>
      <c r="D411">
        <v>793.1</v>
      </c>
      <c r="E411">
        <v>859.5</v>
      </c>
      <c r="F411" s="16">
        <f t="shared" si="91"/>
        <v>949.7</v>
      </c>
      <c r="G411" s="16">
        <f t="shared" si="91"/>
        <v>987.7</v>
      </c>
    </row>
    <row r="412" spans="1:12" x14ac:dyDescent="0.25">
      <c r="A412" s="5">
        <f t="shared" si="89"/>
        <v>41718</v>
      </c>
      <c r="B412">
        <v>156.6</v>
      </c>
      <c r="C412">
        <v>128.19999999999999</v>
      </c>
      <c r="D412">
        <v>793.1</v>
      </c>
      <c r="E412">
        <v>860.5</v>
      </c>
      <c r="F412" s="16">
        <f t="shared" ref="F412:G417" si="92">+B412+D412</f>
        <v>949.7</v>
      </c>
      <c r="G412" s="16">
        <f t="shared" si="92"/>
        <v>988.7</v>
      </c>
    </row>
    <row r="413" spans="1:12" x14ac:dyDescent="0.25">
      <c r="A413" s="5">
        <f t="shared" si="89"/>
        <v>41725</v>
      </c>
      <c r="B413">
        <v>156.6</v>
      </c>
      <c r="C413">
        <v>128.19999999999999</v>
      </c>
      <c r="D413">
        <v>793.1</v>
      </c>
      <c r="E413">
        <v>859.5</v>
      </c>
      <c r="F413" s="16">
        <f t="shared" si="92"/>
        <v>949.7</v>
      </c>
      <c r="G413" s="16">
        <f t="shared" si="92"/>
        <v>987.7</v>
      </c>
    </row>
    <row r="414" spans="1:12" x14ac:dyDescent="0.25">
      <c r="A414" s="5">
        <f t="shared" si="89"/>
        <v>41732</v>
      </c>
      <c r="B414">
        <v>156.6</v>
      </c>
      <c r="C414">
        <v>128.19999999999999</v>
      </c>
      <c r="D414">
        <v>793.1</v>
      </c>
      <c r="E414">
        <v>859.5</v>
      </c>
      <c r="F414" s="16">
        <f t="shared" si="92"/>
        <v>949.7</v>
      </c>
      <c r="G414" s="16">
        <f t="shared" si="92"/>
        <v>987.7</v>
      </c>
    </row>
    <row r="415" spans="1:12" x14ac:dyDescent="0.25">
      <c r="A415" s="5">
        <f t="shared" si="89"/>
        <v>41739</v>
      </c>
      <c r="B415">
        <v>118.2</v>
      </c>
      <c r="C415">
        <v>140.30000000000001</v>
      </c>
      <c r="D415">
        <v>833.5</v>
      </c>
      <c r="E415">
        <v>892.8</v>
      </c>
      <c r="F415" s="16">
        <f t="shared" si="92"/>
        <v>951.7</v>
      </c>
      <c r="G415" s="16">
        <f t="shared" si="92"/>
        <v>1033.0999999999999</v>
      </c>
    </row>
    <row r="416" spans="1:12" x14ac:dyDescent="0.25">
      <c r="A416" s="5">
        <f t="shared" si="89"/>
        <v>41746</v>
      </c>
      <c r="B416">
        <v>186.8</v>
      </c>
      <c r="C416">
        <v>120.1</v>
      </c>
      <c r="D416">
        <v>833.5</v>
      </c>
      <c r="E416">
        <v>913.7</v>
      </c>
      <c r="F416" s="16">
        <f t="shared" si="92"/>
        <v>1020.3</v>
      </c>
      <c r="G416" s="16">
        <f t="shared" si="92"/>
        <v>1033.8</v>
      </c>
    </row>
    <row r="417" spans="1:8" x14ac:dyDescent="0.25">
      <c r="A417" s="5">
        <f t="shared" si="89"/>
        <v>41753</v>
      </c>
      <c r="B417">
        <v>151.80000000000001</v>
      </c>
      <c r="C417">
        <v>88.2</v>
      </c>
      <c r="D417">
        <v>870</v>
      </c>
      <c r="E417">
        <v>947.2</v>
      </c>
      <c r="F417" s="16">
        <f t="shared" si="92"/>
        <v>1021.8</v>
      </c>
      <c r="G417" s="16">
        <f t="shared" si="92"/>
        <v>1035.4000000000001</v>
      </c>
    </row>
    <row r="418" spans="1:8" x14ac:dyDescent="0.25">
      <c r="A418" s="5">
        <f t="shared" si="89"/>
        <v>41760</v>
      </c>
      <c r="B418">
        <v>151.80000000000001</v>
      </c>
      <c r="C418">
        <v>57.8</v>
      </c>
      <c r="D418">
        <v>870</v>
      </c>
      <c r="E418">
        <v>978.2</v>
      </c>
      <c r="F418" s="16">
        <f t="shared" ref="F418:F449" si="93">+B418+D418</f>
        <v>1021.8</v>
      </c>
      <c r="G418" s="16">
        <f t="shared" ref="G418:G449" si="94">+C418+E418</f>
        <v>1036</v>
      </c>
      <c r="H418">
        <v>23.9</v>
      </c>
    </row>
    <row r="419" spans="1:8" x14ac:dyDescent="0.25">
      <c r="A419" s="5">
        <f t="shared" si="89"/>
        <v>41767</v>
      </c>
      <c r="B419">
        <v>105.2</v>
      </c>
      <c r="C419">
        <v>46.4</v>
      </c>
      <c r="D419">
        <v>919.9</v>
      </c>
      <c r="E419">
        <v>989.7</v>
      </c>
      <c r="F419" s="16">
        <f t="shared" si="93"/>
        <v>1025.0999999999999</v>
      </c>
      <c r="G419" s="16">
        <f t="shared" si="94"/>
        <v>1036.1000000000001</v>
      </c>
      <c r="H419">
        <v>23.9</v>
      </c>
    </row>
    <row r="420" spans="1:8" x14ac:dyDescent="0.25">
      <c r="A420" s="5">
        <f t="shared" si="89"/>
        <v>41774</v>
      </c>
      <c r="B420">
        <v>159.19999999999999</v>
      </c>
      <c r="C420">
        <v>10.4</v>
      </c>
      <c r="D420">
        <v>919.9</v>
      </c>
      <c r="E420">
        <v>1027.2</v>
      </c>
      <c r="F420" s="16">
        <f t="shared" si="93"/>
        <v>1079.0999999999999</v>
      </c>
      <c r="G420" s="16">
        <f t="shared" si="94"/>
        <v>1037.6000000000001</v>
      </c>
      <c r="H420">
        <v>79.900000000000006</v>
      </c>
    </row>
    <row r="421" spans="1:8" x14ac:dyDescent="0.25">
      <c r="A421" s="5">
        <f t="shared" si="89"/>
        <v>41781</v>
      </c>
      <c r="B421">
        <v>107.3</v>
      </c>
      <c r="C421">
        <v>0</v>
      </c>
      <c r="D421">
        <v>919.9</v>
      </c>
      <c r="E421">
        <v>1038.0999999999999</v>
      </c>
      <c r="F421" s="16">
        <f t="shared" si="93"/>
        <v>1027.2</v>
      </c>
      <c r="G421" s="16">
        <f t="shared" si="94"/>
        <v>1038.0999999999999</v>
      </c>
      <c r="H421">
        <v>112.5</v>
      </c>
    </row>
    <row r="422" spans="1:8" x14ac:dyDescent="0.25">
      <c r="A422" s="5">
        <f t="shared" si="89"/>
        <v>41788</v>
      </c>
      <c r="B422">
        <v>68.7</v>
      </c>
      <c r="C422">
        <v>0</v>
      </c>
      <c r="D422">
        <v>980</v>
      </c>
      <c r="E422">
        <v>1038.0999999999999</v>
      </c>
      <c r="F422" s="16">
        <f t="shared" si="93"/>
        <v>1048.7</v>
      </c>
      <c r="G422" s="16">
        <f t="shared" si="94"/>
        <v>1038.0999999999999</v>
      </c>
      <c r="H422">
        <v>212.8</v>
      </c>
    </row>
    <row r="423" spans="1:8" x14ac:dyDescent="0.25">
      <c r="A423" s="5">
        <f t="shared" si="89"/>
        <v>41795</v>
      </c>
      <c r="B423">
        <v>131.4</v>
      </c>
      <c r="C423">
        <v>48.8</v>
      </c>
      <c r="D423">
        <v>30.4</v>
      </c>
      <c r="E423">
        <v>0</v>
      </c>
      <c r="F423" s="16">
        <f t="shared" si="93"/>
        <v>161.80000000000001</v>
      </c>
      <c r="G423" s="16">
        <f t="shared" si="94"/>
        <v>48.8</v>
      </c>
    </row>
    <row r="424" spans="1:8" x14ac:dyDescent="0.25">
      <c r="A424" s="5">
        <f t="shared" si="89"/>
        <v>41802</v>
      </c>
      <c r="B424">
        <v>133.1</v>
      </c>
      <c r="C424">
        <v>11.2</v>
      </c>
      <c r="D424">
        <v>30.4</v>
      </c>
      <c r="E424">
        <v>35.9</v>
      </c>
      <c r="F424" s="16">
        <f t="shared" si="93"/>
        <v>163.5</v>
      </c>
      <c r="G424" s="16">
        <f t="shared" si="94"/>
        <v>47.099999999999994</v>
      </c>
    </row>
    <row r="425" spans="1:8" x14ac:dyDescent="0.25">
      <c r="A425" s="5">
        <f t="shared" si="89"/>
        <v>41809</v>
      </c>
      <c r="B425" s="24">
        <v>133.1</v>
      </c>
      <c r="C425">
        <v>96.7</v>
      </c>
      <c r="D425">
        <v>30.4</v>
      </c>
      <c r="E425">
        <v>63.8</v>
      </c>
      <c r="F425" s="16">
        <f t="shared" si="93"/>
        <v>163.5</v>
      </c>
      <c r="G425" s="16">
        <f t="shared" si="94"/>
        <v>160.5</v>
      </c>
    </row>
    <row r="426" spans="1:8" x14ac:dyDescent="0.25">
      <c r="A426" s="5">
        <f t="shared" si="89"/>
        <v>41816</v>
      </c>
      <c r="B426">
        <v>270.3</v>
      </c>
      <c r="C426">
        <v>96.7</v>
      </c>
      <c r="D426">
        <v>30.4</v>
      </c>
      <c r="E426">
        <v>74.900000000000006</v>
      </c>
      <c r="F426" s="16">
        <f t="shared" si="93"/>
        <v>300.7</v>
      </c>
      <c r="G426" s="16">
        <f t="shared" si="94"/>
        <v>171.60000000000002</v>
      </c>
    </row>
    <row r="427" spans="1:8" x14ac:dyDescent="0.25">
      <c r="A427" s="5">
        <f t="shared" si="89"/>
        <v>41823</v>
      </c>
      <c r="B427">
        <v>270.2</v>
      </c>
      <c r="C427">
        <v>96.7</v>
      </c>
      <c r="D427">
        <v>30.7</v>
      </c>
      <c r="E427">
        <v>86.8</v>
      </c>
      <c r="F427" s="16">
        <f t="shared" si="93"/>
        <v>300.89999999999998</v>
      </c>
      <c r="G427" s="16">
        <f t="shared" si="94"/>
        <v>183.5</v>
      </c>
    </row>
    <row r="428" spans="1:8" x14ac:dyDescent="0.25">
      <c r="A428" s="5">
        <f t="shared" si="89"/>
        <v>41830</v>
      </c>
      <c r="B428">
        <v>269.7</v>
      </c>
      <c r="C428">
        <v>99.5</v>
      </c>
      <c r="D428">
        <v>31.3</v>
      </c>
      <c r="E428">
        <v>86.8</v>
      </c>
      <c r="F428" s="16">
        <f t="shared" si="93"/>
        <v>301</v>
      </c>
      <c r="G428" s="16">
        <f t="shared" si="94"/>
        <v>186.3</v>
      </c>
    </row>
    <row r="429" spans="1:8" x14ac:dyDescent="0.25">
      <c r="A429" s="5">
        <f t="shared" si="89"/>
        <v>41837</v>
      </c>
      <c r="B429">
        <v>251.8</v>
      </c>
      <c r="C429">
        <v>99.5</v>
      </c>
      <c r="D429">
        <v>73</v>
      </c>
      <c r="E429">
        <v>116.1</v>
      </c>
      <c r="F429" s="16">
        <f t="shared" si="93"/>
        <v>324.8</v>
      </c>
      <c r="G429" s="16">
        <f t="shared" si="94"/>
        <v>215.6</v>
      </c>
    </row>
    <row r="430" spans="1:8" x14ac:dyDescent="0.25">
      <c r="A430" s="5">
        <f t="shared" si="89"/>
        <v>41844</v>
      </c>
      <c r="B430">
        <v>196.2</v>
      </c>
      <c r="C430">
        <v>88.4</v>
      </c>
      <c r="D430">
        <v>128.1</v>
      </c>
      <c r="E430">
        <v>127.8</v>
      </c>
      <c r="F430" s="16">
        <f t="shared" si="93"/>
        <v>324.29999999999995</v>
      </c>
      <c r="G430" s="16">
        <f t="shared" si="94"/>
        <v>216.2</v>
      </c>
    </row>
    <row r="431" spans="1:8" x14ac:dyDescent="0.25">
      <c r="A431" s="5">
        <f t="shared" si="89"/>
        <v>41851</v>
      </c>
      <c r="B431">
        <v>280.60000000000002</v>
      </c>
      <c r="C431">
        <v>137.30000000000001</v>
      </c>
      <c r="D431">
        <v>129</v>
      </c>
      <c r="E431">
        <v>178.5</v>
      </c>
      <c r="F431" s="16">
        <f t="shared" si="93"/>
        <v>409.6</v>
      </c>
      <c r="G431" s="16">
        <f t="shared" si="94"/>
        <v>315.8</v>
      </c>
    </row>
    <row r="432" spans="1:8" x14ac:dyDescent="0.25">
      <c r="A432" s="5">
        <f t="shared" si="89"/>
        <v>41858</v>
      </c>
      <c r="B432">
        <v>225.4</v>
      </c>
      <c r="C432">
        <v>137.30000000000001</v>
      </c>
      <c r="D432">
        <v>187.2</v>
      </c>
      <c r="E432">
        <v>178.5</v>
      </c>
      <c r="F432" s="16">
        <f t="shared" si="93"/>
        <v>412.6</v>
      </c>
      <c r="G432" s="16">
        <f t="shared" si="94"/>
        <v>315.8</v>
      </c>
    </row>
    <row r="433" spans="1:7" x14ac:dyDescent="0.25">
      <c r="A433" s="5">
        <f t="shared" si="89"/>
        <v>41865</v>
      </c>
      <c r="B433">
        <v>225.3</v>
      </c>
      <c r="C433">
        <v>146.1</v>
      </c>
      <c r="D433">
        <v>188.1</v>
      </c>
      <c r="E433">
        <v>217.6</v>
      </c>
      <c r="F433" s="16">
        <f t="shared" si="93"/>
        <v>413.4</v>
      </c>
      <c r="G433" s="16">
        <f t="shared" si="94"/>
        <v>363.7</v>
      </c>
    </row>
    <row r="434" spans="1:7" x14ac:dyDescent="0.25">
      <c r="A434" s="5">
        <f t="shared" si="89"/>
        <v>41872</v>
      </c>
      <c r="B434">
        <v>172.5</v>
      </c>
      <c r="C434">
        <v>148.1</v>
      </c>
      <c r="D434">
        <v>242.8</v>
      </c>
      <c r="E434">
        <v>217.6</v>
      </c>
      <c r="F434" s="16">
        <f t="shared" si="93"/>
        <v>415.3</v>
      </c>
      <c r="G434" s="16">
        <f t="shared" si="94"/>
        <v>365.7</v>
      </c>
    </row>
    <row r="435" spans="1:7" x14ac:dyDescent="0.25">
      <c r="A435" s="5">
        <f t="shared" si="89"/>
        <v>41879</v>
      </c>
      <c r="B435">
        <v>173.5</v>
      </c>
      <c r="C435">
        <v>145.69999999999999</v>
      </c>
      <c r="D435">
        <v>243.3</v>
      </c>
      <c r="E435">
        <v>218</v>
      </c>
      <c r="F435" s="16">
        <f t="shared" si="93"/>
        <v>416.8</v>
      </c>
      <c r="G435" s="16">
        <f t="shared" si="94"/>
        <v>363.7</v>
      </c>
    </row>
    <row r="436" spans="1:7" x14ac:dyDescent="0.25">
      <c r="A436" s="5">
        <f t="shared" si="89"/>
        <v>41886</v>
      </c>
      <c r="B436">
        <v>272.2</v>
      </c>
      <c r="C436">
        <v>92.2</v>
      </c>
      <c r="D436">
        <v>244</v>
      </c>
      <c r="E436">
        <v>271.2</v>
      </c>
      <c r="F436" s="16">
        <f t="shared" si="93"/>
        <v>516.20000000000005</v>
      </c>
      <c r="G436" s="16">
        <f t="shared" si="94"/>
        <v>363.4</v>
      </c>
    </row>
    <row r="437" spans="1:7" x14ac:dyDescent="0.25">
      <c r="A437" s="5">
        <f t="shared" si="89"/>
        <v>41893</v>
      </c>
      <c r="B437">
        <v>227.8</v>
      </c>
      <c r="C437">
        <v>92.7</v>
      </c>
      <c r="D437">
        <v>290.60000000000002</v>
      </c>
      <c r="E437">
        <v>272.7</v>
      </c>
      <c r="F437" s="16">
        <f t="shared" si="93"/>
        <v>518.40000000000009</v>
      </c>
      <c r="G437" s="16">
        <f t="shared" si="94"/>
        <v>365.4</v>
      </c>
    </row>
    <row r="438" spans="1:7" x14ac:dyDescent="0.25">
      <c r="A438" s="5">
        <f t="shared" si="89"/>
        <v>41900</v>
      </c>
      <c r="B438">
        <v>226.9</v>
      </c>
      <c r="C438">
        <v>92.7</v>
      </c>
      <c r="D438">
        <v>291.5</v>
      </c>
      <c r="E438">
        <v>272.7</v>
      </c>
      <c r="F438" s="16">
        <f t="shared" si="93"/>
        <v>518.4</v>
      </c>
      <c r="G438" s="16">
        <f t="shared" si="94"/>
        <v>365.4</v>
      </c>
    </row>
    <row r="439" spans="1:7" x14ac:dyDescent="0.25">
      <c r="A439" s="5">
        <f t="shared" si="89"/>
        <v>41907</v>
      </c>
      <c r="B439">
        <v>143.30000000000001</v>
      </c>
      <c r="C439">
        <v>185.1</v>
      </c>
      <c r="D439">
        <v>379.8</v>
      </c>
      <c r="E439">
        <v>272.7</v>
      </c>
      <c r="F439" s="16">
        <f t="shared" si="93"/>
        <v>523.1</v>
      </c>
      <c r="G439" s="16">
        <f t="shared" si="94"/>
        <v>457.79999999999995</v>
      </c>
    </row>
    <row r="440" spans="1:7" x14ac:dyDescent="0.25">
      <c r="A440" s="5">
        <f t="shared" si="89"/>
        <v>41914</v>
      </c>
      <c r="B440">
        <v>209.7</v>
      </c>
      <c r="C440">
        <v>185.1</v>
      </c>
      <c r="D440">
        <v>379.8</v>
      </c>
      <c r="E440">
        <v>329.2</v>
      </c>
      <c r="F440" s="16">
        <f t="shared" si="93"/>
        <v>589.5</v>
      </c>
      <c r="G440" s="16">
        <f t="shared" si="94"/>
        <v>514.29999999999995</v>
      </c>
    </row>
    <row r="441" spans="1:7" x14ac:dyDescent="0.25">
      <c r="A441" s="5">
        <f t="shared" si="89"/>
        <v>41921</v>
      </c>
      <c r="B441">
        <v>165.7</v>
      </c>
      <c r="C441">
        <v>185.1</v>
      </c>
      <c r="D441">
        <v>425.7</v>
      </c>
      <c r="E441">
        <v>329.2</v>
      </c>
      <c r="F441" s="16">
        <f t="shared" si="93"/>
        <v>591.4</v>
      </c>
      <c r="G441" s="16">
        <f t="shared" si="94"/>
        <v>514.29999999999995</v>
      </c>
    </row>
    <row r="442" spans="1:7" x14ac:dyDescent="0.25">
      <c r="A442" s="5">
        <f t="shared" si="89"/>
        <v>41928</v>
      </c>
      <c r="B442">
        <v>126</v>
      </c>
      <c r="C442">
        <v>185.1</v>
      </c>
      <c r="D442">
        <v>465.1</v>
      </c>
      <c r="E442">
        <v>329.2</v>
      </c>
      <c r="F442" s="16">
        <f t="shared" si="93"/>
        <v>591.1</v>
      </c>
      <c r="G442" s="16">
        <f t="shared" si="94"/>
        <v>514.29999999999995</v>
      </c>
    </row>
    <row r="443" spans="1:7" x14ac:dyDescent="0.25">
      <c r="A443" s="5">
        <f t="shared" si="89"/>
        <v>41935</v>
      </c>
      <c r="B443">
        <v>126</v>
      </c>
      <c r="C443">
        <v>141.19999999999999</v>
      </c>
      <c r="D443">
        <v>465.1</v>
      </c>
      <c r="E443">
        <v>374.1</v>
      </c>
      <c r="F443" s="16">
        <f t="shared" si="93"/>
        <v>591.1</v>
      </c>
      <c r="G443" s="16">
        <f t="shared" si="94"/>
        <v>515.29999999999995</v>
      </c>
    </row>
    <row r="444" spans="1:7" x14ac:dyDescent="0.25">
      <c r="A444" s="5">
        <f t="shared" si="89"/>
        <v>41942</v>
      </c>
      <c r="B444">
        <v>130.9</v>
      </c>
      <c r="C444">
        <v>231.2</v>
      </c>
      <c r="D444">
        <v>481.1</v>
      </c>
      <c r="E444">
        <v>374.1</v>
      </c>
      <c r="F444" s="16">
        <f t="shared" si="93"/>
        <v>612</v>
      </c>
      <c r="G444" s="16">
        <f t="shared" si="94"/>
        <v>605.29999999999995</v>
      </c>
    </row>
    <row r="445" spans="1:7" x14ac:dyDescent="0.25">
      <c r="A445" s="5">
        <f t="shared" si="89"/>
        <v>41949</v>
      </c>
      <c r="B445">
        <v>130.9</v>
      </c>
      <c r="C445">
        <v>186.5</v>
      </c>
      <c r="D445">
        <v>481.1</v>
      </c>
      <c r="E445">
        <v>422.2</v>
      </c>
      <c r="F445" s="16">
        <f t="shared" si="93"/>
        <v>612</v>
      </c>
      <c r="G445" s="16">
        <f t="shared" si="94"/>
        <v>608.70000000000005</v>
      </c>
    </row>
    <row r="446" spans="1:7" x14ac:dyDescent="0.25">
      <c r="A446" s="5">
        <f t="shared" si="89"/>
        <v>41956</v>
      </c>
      <c r="B446">
        <v>131.19999999999999</v>
      </c>
      <c r="C446">
        <v>186.5</v>
      </c>
      <c r="D446">
        <v>481.1</v>
      </c>
      <c r="E446">
        <v>422.2</v>
      </c>
      <c r="F446" s="16">
        <f t="shared" si="93"/>
        <v>612.29999999999995</v>
      </c>
      <c r="G446" s="16">
        <f t="shared" si="94"/>
        <v>608.70000000000005</v>
      </c>
    </row>
    <row r="447" spans="1:7" x14ac:dyDescent="0.25">
      <c r="A447" s="5">
        <f t="shared" si="89"/>
        <v>41963</v>
      </c>
      <c r="B447">
        <v>168.2</v>
      </c>
      <c r="C447">
        <v>135.19999999999999</v>
      </c>
      <c r="D447">
        <v>528.4</v>
      </c>
      <c r="E447">
        <v>474.7</v>
      </c>
      <c r="F447" s="16">
        <f t="shared" si="93"/>
        <v>696.59999999999991</v>
      </c>
      <c r="G447" s="16">
        <f t="shared" si="94"/>
        <v>609.9</v>
      </c>
    </row>
    <row r="448" spans="1:7" x14ac:dyDescent="0.25">
      <c r="A448" s="5">
        <f t="shared" si="89"/>
        <v>41970</v>
      </c>
      <c r="B448">
        <v>167.9</v>
      </c>
      <c r="C448">
        <v>94.4</v>
      </c>
      <c r="D448">
        <v>528.70000000000005</v>
      </c>
      <c r="E448">
        <v>517.6</v>
      </c>
      <c r="F448" s="16">
        <f t="shared" si="93"/>
        <v>696.6</v>
      </c>
      <c r="G448" s="16">
        <f t="shared" si="94"/>
        <v>612</v>
      </c>
    </row>
    <row r="449" spans="1:7" x14ac:dyDescent="0.25">
      <c r="A449" s="5">
        <f t="shared" ref="A449:A512" si="95">+A448+7</f>
        <v>41977</v>
      </c>
      <c r="B449">
        <v>168.2</v>
      </c>
      <c r="C449">
        <v>137.5</v>
      </c>
      <c r="D449">
        <v>528.70000000000005</v>
      </c>
      <c r="E449">
        <v>518.70000000000005</v>
      </c>
      <c r="F449" s="16">
        <f t="shared" si="93"/>
        <v>696.90000000000009</v>
      </c>
      <c r="G449" s="16">
        <f t="shared" si="94"/>
        <v>656.2</v>
      </c>
    </row>
    <row r="450" spans="1:7" x14ac:dyDescent="0.25">
      <c r="A450" s="5">
        <f t="shared" si="95"/>
        <v>41984</v>
      </c>
      <c r="B450">
        <v>142.9</v>
      </c>
      <c r="C450">
        <v>172.5</v>
      </c>
      <c r="D450">
        <v>570.29999999999995</v>
      </c>
      <c r="E450">
        <v>518.70000000000005</v>
      </c>
      <c r="F450" s="16">
        <f t="shared" ref="F450:F478" si="96">+B450+D450</f>
        <v>713.19999999999993</v>
      </c>
      <c r="G450" s="16">
        <f t="shared" ref="G450:G478" si="97">+C450+E450</f>
        <v>691.2</v>
      </c>
    </row>
    <row r="451" spans="1:7" x14ac:dyDescent="0.25">
      <c r="A451" s="5">
        <f t="shared" si="95"/>
        <v>41991</v>
      </c>
      <c r="B451">
        <v>142.9</v>
      </c>
      <c r="C451">
        <v>212.1</v>
      </c>
      <c r="D451">
        <v>570.29999999999995</v>
      </c>
      <c r="E451">
        <v>518.70000000000005</v>
      </c>
      <c r="F451" s="16">
        <f t="shared" si="96"/>
        <v>713.19999999999993</v>
      </c>
      <c r="G451" s="16">
        <f t="shared" si="97"/>
        <v>730.80000000000007</v>
      </c>
    </row>
    <row r="452" spans="1:7" x14ac:dyDescent="0.25">
      <c r="A452" s="5">
        <f t="shared" si="95"/>
        <v>41998</v>
      </c>
      <c r="B452">
        <v>221</v>
      </c>
      <c r="C452">
        <v>212.4</v>
      </c>
      <c r="D452">
        <v>570.4</v>
      </c>
      <c r="E452">
        <v>521.79999999999995</v>
      </c>
      <c r="F452" s="16">
        <f t="shared" si="96"/>
        <v>791.4</v>
      </c>
      <c r="G452" s="16">
        <f t="shared" si="97"/>
        <v>734.19999999999993</v>
      </c>
    </row>
    <row r="453" spans="1:7" x14ac:dyDescent="0.25">
      <c r="A453" s="5">
        <f t="shared" si="95"/>
        <v>42005</v>
      </c>
      <c r="B453">
        <v>180.6</v>
      </c>
      <c r="C453">
        <v>156.6</v>
      </c>
      <c r="D453">
        <v>612.79999999999995</v>
      </c>
      <c r="E453">
        <v>578.9</v>
      </c>
      <c r="F453" s="16">
        <f t="shared" si="96"/>
        <v>793.4</v>
      </c>
      <c r="G453" s="16">
        <f t="shared" si="97"/>
        <v>735.5</v>
      </c>
    </row>
    <row r="454" spans="1:7" x14ac:dyDescent="0.25">
      <c r="A454" s="5">
        <f t="shared" si="95"/>
        <v>42012</v>
      </c>
      <c r="B454">
        <v>160.4</v>
      </c>
      <c r="C454">
        <v>156.30000000000001</v>
      </c>
      <c r="D454">
        <v>634</v>
      </c>
      <c r="E454">
        <v>579.5</v>
      </c>
      <c r="F454" s="16">
        <f t="shared" si="96"/>
        <v>794.4</v>
      </c>
      <c r="G454" s="16">
        <f t="shared" si="97"/>
        <v>735.8</v>
      </c>
    </row>
    <row r="455" spans="1:7" x14ac:dyDescent="0.25">
      <c r="A455" s="5">
        <f t="shared" si="95"/>
        <v>42019</v>
      </c>
      <c r="B455">
        <v>160.4</v>
      </c>
      <c r="C455">
        <v>121.2</v>
      </c>
      <c r="D455">
        <v>655.5</v>
      </c>
      <c r="E455">
        <v>614.6</v>
      </c>
      <c r="F455" s="16">
        <f t="shared" si="96"/>
        <v>815.9</v>
      </c>
      <c r="G455" s="16">
        <f t="shared" si="97"/>
        <v>735.80000000000007</v>
      </c>
    </row>
    <row r="456" spans="1:7" x14ac:dyDescent="0.25">
      <c r="A456" s="5">
        <f t="shared" si="95"/>
        <v>42026</v>
      </c>
      <c r="B456">
        <v>160.4</v>
      </c>
      <c r="C456">
        <v>193.4</v>
      </c>
      <c r="D456">
        <v>655.5</v>
      </c>
      <c r="E456">
        <v>616.4</v>
      </c>
      <c r="F456" s="16">
        <f t="shared" si="96"/>
        <v>815.9</v>
      </c>
      <c r="G456" s="16">
        <f t="shared" si="97"/>
        <v>809.8</v>
      </c>
    </row>
    <row r="457" spans="1:7" x14ac:dyDescent="0.25">
      <c r="A457" s="5">
        <f t="shared" si="95"/>
        <v>42033</v>
      </c>
      <c r="B457">
        <v>147.4</v>
      </c>
      <c r="C457">
        <v>153.80000000000001</v>
      </c>
      <c r="D457">
        <v>669.1</v>
      </c>
      <c r="E457">
        <v>658.5</v>
      </c>
      <c r="F457" s="16">
        <f t="shared" si="96"/>
        <v>816.5</v>
      </c>
      <c r="G457" s="16">
        <f t="shared" si="97"/>
        <v>812.3</v>
      </c>
    </row>
    <row r="458" spans="1:7" x14ac:dyDescent="0.25">
      <c r="A458" s="5">
        <f t="shared" si="95"/>
        <v>42040</v>
      </c>
      <c r="B458">
        <v>211.8</v>
      </c>
      <c r="C458">
        <v>117.7</v>
      </c>
      <c r="D458">
        <v>691.5</v>
      </c>
      <c r="E458">
        <v>693.4</v>
      </c>
      <c r="F458" s="16">
        <f t="shared" si="96"/>
        <v>903.3</v>
      </c>
      <c r="G458" s="16">
        <f t="shared" si="97"/>
        <v>811.1</v>
      </c>
    </row>
    <row r="459" spans="1:7" x14ac:dyDescent="0.25">
      <c r="A459" s="5">
        <f t="shared" si="95"/>
        <v>42047</v>
      </c>
      <c r="B459">
        <v>188.5</v>
      </c>
      <c r="C459">
        <v>117.6</v>
      </c>
      <c r="D459">
        <v>715.7</v>
      </c>
      <c r="E459">
        <v>693.6</v>
      </c>
      <c r="F459" s="16">
        <f t="shared" si="96"/>
        <v>904.2</v>
      </c>
      <c r="G459" s="16">
        <f t="shared" si="97"/>
        <v>811.2</v>
      </c>
    </row>
    <row r="460" spans="1:7" x14ac:dyDescent="0.25">
      <c r="A460" s="5">
        <f t="shared" si="95"/>
        <v>42054</v>
      </c>
      <c r="B460">
        <v>164.6</v>
      </c>
      <c r="C460">
        <v>73.599999999999994</v>
      </c>
      <c r="D460">
        <v>740.8</v>
      </c>
      <c r="E460">
        <v>739.8</v>
      </c>
      <c r="F460" s="16">
        <f t="shared" si="96"/>
        <v>905.4</v>
      </c>
      <c r="G460" s="16">
        <f t="shared" si="97"/>
        <v>813.4</v>
      </c>
    </row>
    <row r="461" spans="1:7" x14ac:dyDescent="0.25">
      <c r="A461" s="5">
        <f t="shared" si="95"/>
        <v>42061</v>
      </c>
      <c r="B461">
        <v>164.6</v>
      </c>
      <c r="C461">
        <v>73.599999999999994</v>
      </c>
      <c r="D461">
        <v>740.8</v>
      </c>
      <c r="E461">
        <v>793.1</v>
      </c>
      <c r="F461" s="16">
        <f t="shared" si="96"/>
        <v>905.4</v>
      </c>
      <c r="G461" s="16">
        <f t="shared" si="97"/>
        <v>866.7</v>
      </c>
    </row>
    <row r="462" spans="1:7" x14ac:dyDescent="0.25">
      <c r="A462" s="5">
        <f t="shared" si="95"/>
        <v>42068</v>
      </c>
      <c r="B462">
        <v>164.6</v>
      </c>
      <c r="C462">
        <v>156.6</v>
      </c>
      <c r="D462">
        <v>740.8</v>
      </c>
      <c r="E462">
        <v>793.1</v>
      </c>
      <c r="F462" s="16">
        <f t="shared" si="96"/>
        <v>905.4</v>
      </c>
      <c r="G462" s="16">
        <f t="shared" si="97"/>
        <v>949.7</v>
      </c>
    </row>
    <row r="463" spans="1:7" x14ac:dyDescent="0.25">
      <c r="A463" s="5">
        <f t="shared" si="95"/>
        <v>42075</v>
      </c>
      <c r="B463">
        <v>203</v>
      </c>
      <c r="C463">
        <v>156.6</v>
      </c>
      <c r="D463">
        <v>775.8</v>
      </c>
      <c r="E463">
        <v>793.1</v>
      </c>
      <c r="F463" s="16">
        <f t="shared" si="96"/>
        <v>978.8</v>
      </c>
      <c r="G463" s="16">
        <f t="shared" si="97"/>
        <v>949.7</v>
      </c>
    </row>
    <row r="464" spans="1:7" x14ac:dyDescent="0.25">
      <c r="A464" s="5">
        <f t="shared" si="95"/>
        <v>42082</v>
      </c>
      <c r="B464">
        <v>205</v>
      </c>
      <c r="C464">
        <v>156.6</v>
      </c>
      <c r="D464">
        <v>775.8</v>
      </c>
      <c r="E464">
        <v>793.1</v>
      </c>
      <c r="F464" s="16">
        <f t="shared" si="96"/>
        <v>980.8</v>
      </c>
      <c r="G464" s="16">
        <f t="shared" si="97"/>
        <v>949.7</v>
      </c>
    </row>
    <row r="465" spans="1:8" x14ac:dyDescent="0.25">
      <c r="A465" s="5">
        <f t="shared" si="95"/>
        <v>42089</v>
      </c>
      <c r="B465">
        <v>161.9</v>
      </c>
      <c r="C465">
        <v>156.6</v>
      </c>
      <c r="D465">
        <v>821.1</v>
      </c>
      <c r="E465">
        <v>793.1</v>
      </c>
      <c r="F465" s="16">
        <f t="shared" si="96"/>
        <v>983</v>
      </c>
      <c r="G465" s="16">
        <f t="shared" si="97"/>
        <v>949.7</v>
      </c>
    </row>
    <row r="466" spans="1:8" x14ac:dyDescent="0.25">
      <c r="A466" s="5">
        <f t="shared" si="95"/>
        <v>42096</v>
      </c>
      <c r="B466">
        <v>162.69999999999999</v>
      </c>
      <c r="C466">
        <v>156.6</v>
      </c>
      <c r="D466">
        <v>821.2</v>
      </c>
      <c r="E466">
        <v>793.1</v>
      </c>
      <c r="F466" s="16">
        <f t="shared" si="96"/>
        <v>983.90000000000009</v>
      </c>
      <c r="G466" s="16">
        <f t="shared" si="97"/>
        <v>949.7</v>
      </c>
    </row>
    <row r="467" spans="1:8" x14ac:dyDescent="0.25">
      <c r="A467" s="5">
        <f t="shared" si="95"/>
        <v>42103</v>
      </c>
      <c r="B467">
        <v>121.7</v>
      </c>
      <c r="C467">
        <v>118.2</v>
      </c>
      <c r="D467">
        <v>864.2</v>
      </c>
      <c r="E467">
        <v>833.5</v>
      </c>
      <c r="F467" s="16">
        <f t="shared" si="96"/>
        <v>985.90000000000009</v>
      </c>
      <c r="G467" s="16">
        <f t="shared" si="97"/>
        <v>951.7</v>
      </c>
    </row>
    <row r="468" spans="1:8" x14ac:dyDescent="0.25">
      <c r="A468" s="5">
        <f t="shared" si="95"/>
        <v>42110</v>
      </c>
      <c r="B468">
        <v>167.3</v>
      </c>
      <c r="C468">
        <v>186.8</v>
      </c>
      <c r="D468">
        <v>864.2</v>
      </c>
      <c r="E468">
        <v>833.5</v>
      </c>
      <c r="F468" s="16">
        <f t="shared" si="96"/>
        <v>1031.5</v>
      </c>
      <c r="G468" s="16">
        <f t="shared" si="97"/>
        <v>1020.3</v>
      </c>
      <c r="H468">
        <v>39.700000000000003</v>
      </c>
    </row>
    <row r="469" spans="1:8" x14ac:dyDescent="0.25">
      <c r="A469" s="5">
        <f t="shared" si="95"/>
        <v>42117</v>
      </c>
      <c r="B469">
        <v>76.400000000000006</v>
      </c>
      <c r="C469">
        <v>151.80000000000001</v>
      </c>
      <c r="D469">
        <v>911.8</v>
      </c>
      <c r="E469">
        <v>870</v>
      </c>
      <c r="F469" s="16">
        <f t="shared" si="96"/>
        <v>988.19999999999993</v>
      </c>
      <c r="G469" s="16">
        <f t="shared" si="97"/>
        <v>1021.8</v>
      </c>
      <c r="H469">
        <v>85.7</v>
      </c>
    </row>
    <row r="470" spans="1:8" x14ac:dyDescent="0.25">
      <c r="A470" s="5">
        <f t="shared" si="95"/>
        <v>42124</v>
      </c>
      <c r="B470">
        <v>76.400000000000006</v>
      </c>
      <c r="C470">
        <v>151.80000000000001</v>
      </c>
      <c r="D470">
        <v>911.8</v>
      </c>
      <c r="E470">
        <v>870</v>
      </c>
      <c r="F470" s="16">
        <f t="shared" si="96"/>
        <v>988.19999999999993</v>
      </c>
      <c r="G470" s="16">
        <f t="shared" si="97"/>
        <v>1021.8</v>
      </c>
      <c r="H470">
        <v>85.7</v>
      </c>
    </row>
    <row r="471" spans="1:8" x14ac:dyDescent="0.25">
      <c r="A471" s="5">
        <f t="shared" si="95"/>
        <v>42131</v>
      </c>
      <c r="B471">
        <v>60.4</v>
      </c>
      <c r="C471">
        <v>105.2</v>
      </c>
      <c r="D471">
        <v>938.6</v>
      </c>
      <c r="E471">
        <v>919.9</v>
      </c>
      <c r="F471" s="16">
        <f t="shared" si="96"/>
        <v>999</v>
      </c>
      <c r="G471" s="16">
        <f t="shared" si="97"/>
        <v>1025.0999999999999</v>
      </c>
      <c r="H471">
        <v>85.7</v>
      </c>
    </row>
    <row r="472" spans="1:8" x14ac:dyDescent="0.25">
      <c r="A472" s="5">
        <f t="shared" si="95"/>
        <v>42138</v>
      </c>
      <c r="B472">
        <v>47.8</v>
      </c>
      <c r="C472">
        <v>159.19999999999999</v>
      </c>
      <c r="D472">
        <v>951.8</v>
      </c>
      <c r="E472">
        <v>919.9</v>
      </c>
      <c r="F472" s="16">
        <f t="shared" si="96"/>
        <v>999.59999999999991</v>
      </c>
      <c r="G472" s="16">
        <f t="shared" si="97"/>
        <v>1079.0999999999999</v>
      </c>
      <c r="H472">
        <v>85.7</v>
      </c>
    </row>
    <row r="473" spans="1:8" x14ac:dyDescent="0.25">
      <c r="A473" s="5">
        <f t="shared" si="95"/>
        <v>42145</v>
      </c>
      <c r="B473">
        <v>47.3</v>
      </c>
      <c r="C473">
        <v>107.3</v>
      </c>
      <c r="D473">
        <v>952.3</v>
      </c>
      <c r="E473">
        <v>919.9</v>
      </c>
      <c r="F473" s="16">
        <f t="shared" si="96"/>
        <v>999.59999999999991</v>
      </c>
      <c r="G473" s="16">
        <f t="shared" si="97"/>
        <v>1027.2</v>
      </c>
      <c r="H473">
        <v>187.7</v>
      </c>
    </row>
    <row r="474" spans="1:8" x14ac:dyDescent="0.25">
      <c r="A474" s="5">
        <f t="shared" si="95"/>
        <v>42152</v>
      </c>
      <c r="B474">
        <v>47.1</v>
      </c>
      <c r="C474">
        <v>68.7</v>
      </c>
      <c r="D474">
        <v>952.5</v>
      </c>
      <c r="E474" s="16">
        <v>980</v>
      </c>
      <c r="F474" s="16">
        <f t="shared" si="96"/>
        <v>999.6</v>
      </c>
      <c r="G474" s="16">
        <f t="shared" si="97"/>
        <v>1048.7</v>
      </c>
      <c r="H474">
        <v>187.7</v>
      </c>
    </row>
    <row r="475" spans="1:8" x14ac:dyDescent="0.25">
      <c r="A475" s="5">
        <f t="shared" si="95"/>
        <v>42159</v>
      </c>
      <c r="B475">
        <v>188.1</v>
      </c>
      <c r="C475">
        <v>131.4</v>
      </c>
      <c r="D475">
        <v>0</v>
      </c>
      <c r="E475">
        <v>30.4</v>
      </c>
      <c r="F475" s="16">
        <f t="shared" si="96"/>
        <v>188.1</v>
      </c>
      <c r="G475" s="16">
        <f t="shared" si="97"/>
        <v>161.80000000000001</v>
      </c>
    </row>
    <row r="476" spans="1:8" x14ac:dyDescent="0.25">
      <c r="A476" s="5">
        <f t="shared" si="95"/>
        <v>42166</v>
      </c>
      <c r="B476">
        <v>187.7</v>
      </c>
      <c r="C476">
        <v>133.1</v>
      </c>
      <c r="D476">
        <v>0.4</v>
      </c>
      <c r="E476">
        <v>30.4</v>
      </c>
      <c r="F476" s="16">
        <f t="shared" si="96"/>
        <v>188.1</v>
      </c>
      <c r="G476" s="16">
        <f t="shared" si="97"/>
        <v>163.5</v>
      </c>
    </row>
    <row r="477" spans="1:8" x14ac:dyDescent="0.25">
      <c r="A477" s="5">
        <f t="shared" si="95"/>
        <v>42173</v>
      </c>
      <c r="B477" s="16">
        <v>245</v>
      </c>
      <c r="C477">
        <v>133.1</v>
      </c>
      <c r="D477">
        <v>42.6</v>
      </c>
      <c r="E477">
        <v>30.4</v>
      </c>
      <c r="F477" s="16">
        <f t="shared" si="96"/>
        <v>287.60000000000002</v>
      </c>
      <c r="G477" s="16">
        <f t="shared" si="97"/>
        <v>163.5</v>
      </c>
    </row>
    <row r="478" spans="1:8" x14ac:dyDescent="0.25">
      <c r="A478" s="5">
        <f t="shared" si="95"/>
        <v>42180</v>
      </c>
      <c r="B478">
        <v>246.5</v>
      </c>
      <c r="C478">
        <v>270.3</v>
      </c>
      <c r="D478">
        <v>42.6</v>
      </c>
      <c r="E478">
        <v>30.4</v>
      </c>
      <c r="F478" s="16">
        <f t="shared" si="96"/>
        <v>289.10000000000002</v>
      </c>
      <c r="G478" s="16">
        <f t="shared" si="97"/>
        <v>300.7</v>
      </c>
    </row>
    <row r="479" spans="1:8" x14ac:dyDescent="0.25">
      <c r="A479" s="5">
        <f t="shared" si="95"/>
        <v>42187</v>
      </c>
      <c r="B479">
        <v>246.8</v>
      </c>
      <c r="C479">
        <v>270.2</v>
      </c>
      <c r="D479">
        <v>42.6</v>
      </c>
      <c r="E479">
        <v>30.7</v>
      </c>
      <c r="F479" s="16">
        <f t="shared" ref="F479:G481" si="98">+B479+D479</f>
        <v>289.40000000000003</v>
      </c>
      <c r="G479" s="16">
        <f t="shared" si="98"/>
        <v>300.89999999999998</v>
      </c>
    </row>
    <row r="480" spans="1:8" x14ac:dyDescent="0.25">
      <c r="A480" s="5">
        <f t="shared" si="95"/>
        <v>42194</v>
      </c>
      <c r="B480">
        <v>247.1</v>
      </c>
      <c r="C480">
        <v>269.7</v>
      </c>
      <c r="D480">
        <v>42.6</v>
      </c>
      <c r="E480">
        <v>31.3</v>
      </c>
      <c r="F480" s="16">
        <f t="shared" si="98"/>
        <v>289.7</v>
      </c>
      <c r="G480" s="16">
        <f t="shared" si="98"/>
        <v>301</v>
      </c>
    </row>
    <row r="481" spans="1:7" x14ac:dyDescent="0.25">
      <c r="A481" s="5">
        <f t="shared" si="95"/>
        <v>42201</v>
      </c>
      <c r="B481">
        <v>201.5</v>
      </c>
      <c r="C481">
        <v>251.8</v>
      </c>
      <c r="D481" s="16">
        <v>89</v>
      </c>
      <c r="E481" s="16">
        <v>73</v>
      </c>
      <c r="F481" s="16">
        <f t="shared" si="98"/>
        <v>290.5</v>
      </c>
      <c r="G481" s="16">
        <f t="shared" si="98"/>
        <v>324.8</v>
      </c>
    </row>
    <row r="482" spans="1:7" x14ac:dyDescent="0.25">
      <c r="A482" s="5">
        <f t="shared" si="95"/>
        <v>42208</v>
      </c>
      <c r="B482">
        <v>256.7</v>
      </c>
      <c r="C482">
        <v>196.2</v>
      </c>
      <c r="D482">
        <v>141.6</v>
      </c>
      <c r="E482">
        <v>128.1</v>
      </c>
      <c r="F482" s="16">
        <f t="shared" ref="F482:G487" si="99">+B482+D482</f>
        <v>398.29999999999995</v>
      </c>
      <c r="G482" s="16">
        <f t="shared" si="99"/>
        <v>324.29999999999995</v>
      </c>
    </row>
    <row r="483" spans="1:7" x14ac:dyDescent="0.25">
      <c r="A483" s="5">
        <f t="shared" si="95"/>
        <v>42215</v>
      </c>
      <c r="B483">
        <v>256.7</v>
      </c>
      <c r="C483">
        <v>280.60000000000002</v>
      </c>
      <c r="D483">
        <v>141.6</v>
      </c>
      <c r="E483" s="16">
        <v>129</v>
      </c>
      <c r="F483" s="16">
        <f t="shared" si="99"/>
        <v>398.29999999999995</v>
      </c>
      <c r="G483" s="16">
        <f t="shared" si="99"/>
        <v>409.6</v>
      </c>
    </row>
    <row r="484" spans="1:7" x14ac:dyDescent="0.25">
      <c r="A484" s="5">
        <f t="shared" si="95"/>
        <v>42222</v>
      </c>
      <c r="B484" s="16">
        <v>256</v>
      </c>
      <c r="C484">
        <v>225.4</v>
      </c>
      <c r="D484">
        <v>142.30000000000001</v>
      </c>
      <c r="E484">
        <v>187.2</v>
      </c>
      <c r="F484" s="16">
        <f t="shared" si="99"/>
        <v>398.3</v>
      </c>
      <c r="G484" s="16">
        <f t="shared" si="99"/>
        <v>412.6</v>
      </c>
    </row>
    <row r="485" spans="1:7" x14ac:dyDescent="0.25">
      <c r="A485" s="5">
        <f t="shared" si="95"/>
        <v>42229</v>
      </c>
      <c r="B485">
        <v>203.4</v>
      </c>
      <c r="C485">
        <v>225.3</v>
      </c>
      <c r="D485">
        <v>197.2</v>
      </c>
      <c r="E485">
        <v>188.1</v>
      </c>
      <c r="F485" s="16">
        <f t="shared" si="99"/>
        <v>400.6</v>
      </c>
      <c r="G485" s="16">
        <f t="shared" si="99"/>
        <v>413.4</v>
      </c>
    </row>
    <row r="486" spans="1:7" x14ac:dyDescent="0.25">
      <c r="A486" s="5">
        <f t="shared" si="95"/>
        <v>42236</v>
      </c>
      <c r="B486">
        <v>153.69999999999999</v>
      </c>
      <c r="C486">
        <v>172.5</v>
      </c>
      <c r="D486">
        <v>245.4</v>
      </c>
      <c r="E486">
        <v>242.8</v>
      </c>
      <c r="F486" s="16">
        <f t="shared" si="99"/>
        <v>399.1</v>
      </c>
      <c r="G486" s="16">
        <f t="shared" si="99"/>
        <v>415.3</v>
      </c>
    </row>
    <row r="487" spans="1:7" x14ac:dyDescent="0.25">
      <c r="A487" s="5">
        <f t="shared" si="95"/>
        <v>42243</v>
      </c>
      <c r="B487">
        <v>202.4</v>
      </c>
      <c r="C487">
        <v>173.5</v>
      </c>
      <c r="D487">
        <v>246.1</v>
      </c>
      <c r="E487">
        <v>243.3</v>
      </c>
      <c r="F487" s="16">
        <f t="shared" si="99"/>
        <v>448.5</v>
      </c>
      <c r="G487" s="16">
        <f t="shared" si="99"/>
        <v>416.8</v>
      </c>
    </row>
    <row r="488" spans="1:7" x14ac:dyDescent="0.25">
      <c r="A488" s="5">
        <f t="shared" si="95"/>
        <v>42250</v>
      </c>
      <c r="B488">
        <v>202.4</v>
      </c>
      <c r="C488">
        <v>272.2</v>
      </c>
      <c r="D488">
        <v>246.1</v>
      </c>
      <c r="E488" s="16">
        <v>244</v>
      </c>
      <c r="F488" s="16">
        <f t="shared" ref="F488:G490" si="100">+B488+D488</f>
        <v>448.5</v>
      </c>
      <c r="G488" s="16">
        <f t="shared" si="100"/>
        <v>516.20000000000005</v>
      </c>
    </row>
    <row r="489" spans="1:7" x14ac:dyDescent="0.25">
      <c r="A489" s="5">
        <f t="shared" si="95"/>
        <v>42257</v>
      </c>
      <c r="B489">
        <v>258.39999999999998</v>
      </c>
      <c r="C489">
        <v>227.8</v>
      </c>
      <c r="D489">
        <v>246.1</v>
      </c>
      <c r="E489">
        <v>290.60000000000002</v>
      </c>
      <c r="F489" s="16">
        <f t="shared" si="100"/>
        <v>504.5</v>
      </c>
      <c r="G489" s="16">
        <f t="shared" si="100"/>
        <v>518.40000000000009</v>
      </c>
    </row>
    <row r="490" spans="1:7" x14ac:dyDescent="0.25">
      <c r="A490" s="5">
        <f t="shared" si="95"/>
        <v>42264</v>
      </c>
      <c r="B490">
        <v>209.7</v>
      </c>
      <c r="C490">
        <v>226.9</v>
      </c>
      <c r="D490">
        <v>297.2</v>
      </c>
      <c r="E490">
        <v>291.5</v>
      </c>
      <c r="F490" s="16">
        <f t="shared" si="100"/>
        <v>506.9</v>
      </c>
      <c r="G490" s="16">
        <f t="shared" si="100"/>
        <v>518.4</v>
      </c>
    </row>
    <row r="491" spans="1:7" x14ac:dyDescent="0.25">
      <c r="A491" s="5">
        <f t="shared" si="95"/>
        <v>42271</v>
      </c>
      <c r="B491" s="16">
        <v>180</v>
      </c>
      <c r="C491">
        <v>143.30000000000001</v>
      </c>
      <c r="D491">
        <v>328.4</v>
      </c>
      <c r="E491">
        <v>379.8</v>
      </c>
      <c r="F491" s="16">
        <f t="shared" ref="F491:G496" si="101">+B491+D491</f>
        <v>508.4</v>
      </c>
      <c r="G491" s="16">
        <f t="shared" si="101"/>
        <v>523.1</v>
      </c>
    </row>
    <row r="492" spans="1:7" x14ac:dyDescent="0.25">
      <c r="A492" s="5">
        <f t="shared" si="95"/>
        <v>42278</v>
      </c>
      <c r="B492">
        <v>160.19999999999999</v>
      </c>
      <c r="C492">
        <v>209.7</v>
      </c>
      <c r="D492">
        <v>349.3</v>
      </c>
      <c r="E492">
        <v>379.8</v>
      </c>
      <c r="F492" s="16">
        <f t="shared" si="101"/>
        <v>509.5</v>
      </c>
      <c r="G492" s="16">
        <f t="shared" si="101"/>
        <v>589.5</v>
      </c>
    </row>
    <row r="493" spans="1:7" x14ac:dyDescent="0.25">
      <c r="A493" s="5">
        <f t="shared" si="95"/>
        <v>42285</v>
      </c>
      <c r="B493">
        <v>160.1</v>
      </c>
      <c r="C493">
        <v>165.7</v>
      </c>
      <c r="D493">
        <v>349.3</v>
      </c>
      <c r="E493">
        <v>349.3</v>
      </c>
      <c r="F493" s="16">
        <f t="shared" si="101"/>
        <v>509.4</v>
      </c>
      <c r="G493" s="16">
        <f t="shared" si="101"/>
        <v>515</v>
      </c>
    </row>
    <row r="494" spans="1:7" x14ac:dyDescent="0.25">
      <c r="A494" s="5">
        <f t="shared" si="95"/>
        <v>42292</v>
      </c>
      <c r="B494">
        <v>105.4</v>
      </c>
      <c r="C494" s="16">
        <v>126</v>
      </c>
      <c r="D494">
        <v>406.1</v>
      </c>
      <c r="E494">
        <v>465.1</v>
      </c>
      <c r="F494" s="16">
        <f t="shared" si="101"/>
        <v>511.5</v>
      </c>
      <c r="G494" s="16">
        <f t="shared" si="101"/>
        <v>591.1</v>
      </c>
    </row>
    <row r="495" spans="1:7" x14ac:dyDescent="0.25">
      <c r="A495" s="5">
        <f t="shared" si="95"/>
        <v>42299</v>
      </c>
      <c r="B495">
        <v>105.4</v>
      </c>
      <c r="C495" s="16">
        <v>126</v>
      </c>
      <c r="D495">
        <v>406.1</v>
      </c>
      <c r="E495">
        <v>465.1</v>
      </c>
      <c r="F495" s="16">
        <f t="shared" si="101"/>
        <v>511.5</v>
      </c>
      <c r="G495" s="16">
        <f t="shared" si="101"/>
        <v>591.1</v>
      </c>
    </row>
    <row r="496" spans="1:7" x14ac:dyDescent="0.25">
      <c r="A496" s="5">
        <f t="shared" si="95"/>
        <v>42306</v>
      </c>
      <c r="B496" s="16">
        <v>56</v>
      </c>
      <c r="C496">
        <v>130.9</v>
      </c>
      <c r="D496">
        <v>457.9</v>
      </c>
      <c r="E496">
        <v>481.1</v>
      </c>
      <c r="F496" s="16">
        <f t="shared" si="101"/>
        <v>513.9</v>
      </c>
      <c r="G496" s="16">
        <f t="shared" si="101"/>
        <v>612</v>
      </c>
    </row>
    <row r="497" spans="1:8" x14ac:dyDescent="0.25">
      <c r="A497" s="5">
        <f t="shared" si="95"/>
        <v>42313</v>
      </c>
      <c r="B497" s="16">
        <v>56</v>
      </c>
      <c r="C497" s="16">
        <v>130.9</v>
      </c>
      <c r="D497" s="16">
        <v>457.9</v>
      </c>
      <c r="E497" s="16">
        <v>481.1</v>
      </c>
      <c r="F497" s="16">
        <f t="shared" ref="F497:G506" si="102">+B497+D497</f>
        <v>513.9</v>
      </c>
      <c r="G497" s="16">
        <f t="shared" si="102"/>
        <v>612</v>
      </c>
    </row>
    <row r="498" spans="1:8" x14ac:dyDescent="0.25">
      <c r="A498" s="5">
        <f t="shared" si="95"/>
        <v>42320</v>
      </c>
      <c r="B498" s="16">
        <v>148</v>
      </c>
      <c r="C498" s="16">
        <v>131.19999999999999</v>
      </c>
      <c r="D498">
        <v>457.9</v>
      </c>
      <c r="E498">
        <v>481.1</v>
      </c>
      <c r="F498" s="16">
        <f t="shared" si="102"/>
        <v>605.9</v>
      </c>
      <c r="G498" s="16">
        <f t="shared" si="102"/>
        <v>612.29999999999995</v>
      </c>
    </row>
    <row r="499" spans="1:8" x14ac:dyDescent="0.25">
      <c r="A499" s="5">
        <f t="shared" si="95"/>
        <v>42327</v>
      </c>
      <c r="B499" s="16">
        <v>92</v>
      </c>
      <c r="C499">
        <v>168.2</v>
      </c>
      <c r="D499">
        <v>514.1</v>
      </c>
      <c r="E499">
        <v>528.4</v>
      </c>
      <c r="F499" s="16">
        <f t="shared" si="102"/>
        <v>606.1</v>
      </c>
      <c r="G499" s="16">
        <f t="shared" si="102"/>
        <v>696.59999999999991</v>
      </c>
    </row>
    <row r="500" spans="1:8" x14ac:dyDescent="0.25">
      <c r="A500" s="5">
        <f t="shared" si="95"/>
        <v>42334</v>
      </c>
      <c r="B500" s="16">
        <v>92</v>
      </c>
      <c r="C500" s="16">
        <v>167.9</v>
      </c>
      <c r="D500">
        <v>514.1</v>
      </c>
      <c r="E500">
        <v>528.70000000000005</v>
      </c>
      <c r="F500" s="16">
        <f t="shared" si="102"/>
        <v>606.1</v>
      </c>
      <c r="G500" s="16">
        <f t="shared" si="102"/>
        <v>696.6</v>
      </c>
    </row>
    <row r="501" spans="1:8" x14ac:dyDescent="0.25">
      <c r="A501" s="5">
        <f t="shared" si="95"/>
        <v>42341</v>
      </c>
      <c r="B501" s="16">
        <v>92</v>
      </c>
      <c r="C501" s="16">
        <v>168.2</v>
      </c>
      <c r="D501">
        <v>558.79999999999995</v>
      </c>
      <c r="E501">
        <v>528.70000000000005</v>
      </c>
      <c r="F501" s="16">
        <f t="shared" si="102"/>
        <v>650.79999999999995</v>
      </c>
      <c r="G501" s="16">
        <f t="shared" si="102"/>
        <v>696.90000000000009</v>
      </c>
    </row>
    <row r="502" spans="1:8" x14ac:dyDescent="0.25">
      <c r="A502" s="5">
        <f t="shared" si="95"/>
        <v>42348</v>
      </c>
      <c r="B502" s="16">
        <v>179.2</v>
      </c>
      <c r="C502" s="16">
        <v>142.9</v>
      </c>
      <c r="D502">
        <v>607.70000000000005</v>
      </c>
      <c r="E502">
        <v>570.29999999999995</v>
      </c>
      <c r="F502" s="16">
        <f t="shared" si="102"/>
        <v>786.90000000000009</v>
      </c>
      <c r="G502" s="16">
        <f t="shared" si="102"/>
        <v>713.19999999999993</v>
      </c>
      <c r="H502" s="16">
        <v>0</v>
      </c>
    </row>
    <row r="503" spans="1:8" x14ac:dyDescent="0.25">
      <c r="A503" s="5">
        <f t="shared" si="95"/>
        <v>42355</v>
      </c>
      <c r="B503" s="16">
        <v>179.2</v>
      </c>
      <c r="C503" s="16">
        <v>142.9</v>
      </c>
      <c r="D503">
        <v>607.70000000000005</v>
      </c>
      <c r="E503">
        <v>570.29999999999995</v>
      </c>
      <c r="F503" s="16">
        <f t="shared" si="102"/>
        <v>786.90000000000009</v>
      </c>
      <c r="G503" s="16">
        <f t="shared" si="102"/>
        <v>713.19999999999993</v>
      </c>
      <c r="H503" s="16">
        <v>0</v>
      </c>
    </row>
    <row r="504" spans="1:8" x14ac:dyDescent="0.25">
      <c r="A504" s="5">
        <f t="shared" si="95"/>
        <v>42362</v>
      </c>
      <c r="B504" s="16">
        <v>179.2</v>
      </c>
      <c r="C504" s="16">
        <v>221</v>
      </c>
      <c r="D504">
        <v>607.70000000000005</v>
      </c>
      <c r="E504">
        <v>570.4</v>
      </c>
      <c r="F504" s="16">
        <f t="shared" si="102"/>
        <v>786.90000000000009</v>
      </c>
      <c r="G504" s="16">
        <f t="shared" si="102"/>
        <v>791.4</v>
      </c>
    </row>
    <row r="505" spans="1:8" x14ac:dyDescent="0.25">
      <c r="A505" s="5">
        <f t="shared" si="95"/>
        <v>42369</v>
      </c>
      <c r="B505" s="16">
        <v>179.2</v>
      </c>
      <c r="C505" s="16">
        <v>180.6</v>
      </c>
      <c r="D505">
        <v>607.70000000000005</v>
      </c>
      <c r="E505">
        <v>612.79999999999995</v>
      </c>
      <c r="F505" s="16">
        <f t="shared" si="102"/>
        <v>786.90000000000009</v>
      </c>
      <c r="G505" s="16">
        <f t="shared" si="102"/>
        <v>793.4</v>
      </c>
    </row>
    <row r="506" spans="1:8" x14ac:dyDescent="0.25">
      <c r="A506" s="5">
        <f t="shared" si="95"/>
        <v>42376</v>
      </c>
      <c r="B506" s="16">
        <v>139.5</v>
      </c>
      <c r="C506" s="16">
        <v>160.4</v>
      </c>
      <c r="D506">
        <v>649.29999999999995</v>
      </c>
      <c r="E506" s="16">
        <v>634</v>
      </c>
      <c r="F506" s="16">
        <f t="shared" si="102"/>
        <v>788.8</v>
      </c>
      <c r="G506" s="16">
        <f t="shared" si="102"/>
        <v>794.4</v>
      </c>
    </row>
    <row r="507" spans="1:8" x14ac:dyDescent="0.25">
      <c r="A507" s="5">
        <f t="shared" si="95"/>
        <v>42383</v>
      </c>
      <c r="B507">
        <v>313.3</v>
      </c>
      <c r="C507">
        <v>698.3</v>
      </c>
      <c r="D507">
        <v>1480.2</v>
      </c>
      <c r="E507">
        <v>1887.1</v>
      </c>
      <c r="F507" s="16">
        <f t="shared" ref="F507:G510" si="103">+B507+D507</f>
        <v>1793.5</v>
      </c>
      <c r="G507" s="16">
        <f t="shared" si="103"/>
        <v>2585.3999999999996</v>
      </c>
    </row>
    <row r="508" spans="1:8" x14ac:dyDescent="0.25">
      <c r="A508" s="5">
        <f t="shared" si="95"/>
        <v>42390</v>
      </c>
      <c r="B508">
        <v>179.9</v>
      </c>
      <c r="C508">
        <v>160.4</v>
      </c>
      <c r="D508">
        <v>649.29999999999995</v>
      </c>
      <c r="E508">
        <v>655.5</v>
      </c>
      <c r="F508" s="16">
        <f t="shared" si="103"/>
        <v>829.19999999999993</v>
      </c>
      <c r="G508" s="16">
        <f t="shared" si="103"/>
        <v>815.9</v>
      </c>
    </row>
    <row r="509" spans="1:8" x14ac:dyDescent="0.25">
      <c r="A509" s="5">
        <f t="shared" si="95"/>
        <v>42397</v>
      </c>
      <c r="B509">
        <v>179.9</v>
      </c>
      <c r="C509">
        <v>147.4</v>
      </c>
      <c r="D509">
        <v>649.29999999999995</v>
      </c>
      <c r="E509">
        <v>669.1</v>
      </c>
      <c r="F509" s="16">
        <f t="shared" si="103"/>
        <v>829.19999999999993</v>
      </c>
      <c r="G509" s="16">
        <f t="shared" si="103"/>
        <v>816.5</v>
      </c>
    </row>
    <row r="510" spans="1:8" x14ac:dyDescent="0.25">
      <c r="A510" s="5">
        <f t="shared" si="95"/>
        <v>42404</v>
      </c>
      <c r="B510">
        <v>127.6</v>
      </c>
      <c r="C510">
        <v>211.8</v>
      </c>
      <c r="D510">
        <v>704.3</v>
      </c>
      <c r="E510">
        <v>691.5</v>
      </c>
      <c r="F510" s="16">
        <f t="shared" si="103"/>
        <v>831.9</v>
      </c>
      <c r="G510" s="16">
        <f t="shared" si="103"/>
        <v>903.3</v>
      </c>
    </row>
    <row r="511" spans="1:8" x14ac:dyDescent="0.25">
      <c r="A511" s="5">
        <f t="shared" si="95"/>
        <v>42411</v>
      </c>
      <c r="B511">
        <v>127.6</v>
      </c>
      <c r="C511">
        <v>188.5</v>
      </c>
      <c r="D511">
        <v>704.3</v>
      </c>
      <c r="E511">
        <v>715.7</v>
      </c>
      <c r="F511" s="16">
        <f t="shared" ref="F511:G513" si="104">+B511+D511</f>
        <v>831.9</v>
      </c>
      <c r="G511" s="16">
        <f t="shared" si="104"/>
        <v>904.2</v>
      </c>
    </row>
    <row r="512" spans="1:8" x14ac:dyDescent="0.25">
      <c r="A512" s="5">
        <f t="shared" si="95"/>
        <v>42418</v>
      </c>
      <c r="B512">
        <v>127.6</v>
      </c>
      <c r="C512">
        <v>164.6</v>
      </c>
      <c r="D512">
        <v>704.3</v>
      </c>
      <c r="E512">
        <v>740.8</v>
      </c>
      <c r="F512" s="16">
        <f t="shared" si="104"/>
        <v>831.9</v>
      </c>
      <c r="G512" s="16">
        <f t="shared" si="104"/>
        <v>905.4</v>
      </c>
    </row>
    <row r="513" spans="1:9" x14ac:dyDescent="0.25">
      <c r="A513" s="5">
        <f t="shared" ref="A513:A576" si="105">+A512+7</f>
        <v>42425</v>
      </c>
      <c r="B513">
        <v>88.4</v>
      </c>
      <c r="C513">
        <v>164.6</v>
      </c>
      <c r="D513">
        <v>745.4</v>
      </c>
      <c r="E513">
        <v>740.8</v>
      </c>
      <c r="F513" s="16">
        <f t="shared" si="104"/>
        <v>833.8</v>
      </c>
      <c r="G513" s="16">
        <f t="shared" si="104"/>
        <v>905.4</v>
      </c>
    </row>
    <row r="514" spans="1:9" x14ac:dyDescent="0.25">
      <c r="A514" s="5">
        <f t="shared" si="105"/>
        <v>42432</v>
      </c>
      <c r="B514">
        <v>141.4</v>
      </c>
      <c r="C514">
        <v>164.6</v>
      </c>
      <c r="D514">
        <v>795.8</v>
      </c>
      <c r="E514">
        <v>740.8</v>
      </c>
      <c r="F514" s="16">
        <f t="shared" ref="F514:G516" si="106">+B514+D514</f>
        <v>937.19999999999993</v>
      </c>
      <c r="G514" s="16">
        <f t="shared" si="106"/>
        <v>905.4</v>
      </c>
    </row>
    <row r="515" spans="1:9" x14ac:dyDescent="0.25">
      <c r="A515" s="5">
        <f t="shared" si="105"/>
        <v>42439</v>
      </c>
      <c r="B515">
        <v>141.4</v>
      </c>
      <c r="C515">
        <v>203</v>
      </c>
      <c r="D515">
        <v>795.8</v>
      </c>
      <c r="E515">
        <v>775.8</v>
      </c>
      <c r="F515" s="16">
        <f t="shared" si="106"/>
        <v>937.19999999999993</v>
      </c>
      <c r="G515" s="16">
        <f t="shared" si="106"/>
        <v>978.8</v>
      </c>
    </row>
    <row r="516" spans="1:9" x14ac:dyDescent="0.25">
      <c r="A516" s="5">
        <f t="shared" si="105"/>
        <v>42446</v>
      </c>
      <c r="B516">
        <v>141.4</v>
      </c>
      <c r="C516">
        <v>205</v>
      </c>
      <c r="D516">
        <v>795.8</v>
      </c>
      <c r="E516">
        <v>775.8</v>
      </c>
      <c r="F516" s="16">
        <f t="shared" si="106"/>
        <v>937.19999999999993</v>
      </c>
      <c r="G516" s="16">
        <f t="shared" si="106"/>
        <v>980.8</v>
      </c>
    </row>
    <row r="517" spans="1:9" x14ac:dyDescent="0.25">
      <c r="A517" s="5">
        <f t="shared" si="105"/>
        <v>42453</v>
      </c>
      <c r="B517" s="16">
        <v>101</v>
      </c>
      <c r="C517">
        <v>161.9</v>
      </c>
      <c r="D517">
        <v>838.2</v>
      </c>
      <c r="E517">
        <v>821.1</v>
      </c>
      <c r="F517" s="16">
        <f t="shared" ref="F517:G519" si="107">+B517+D517</f>
        <v>939.2</v>
      </c>
      <c r="G517" s="16">
        <f t="shared" si="107"/>
        <v>983</v>
      </c>
    </row>
    <row r="518" spans="1:9" x14ac:dyDescent="0.25">
      <c r="A518" s="5">
        <f t="shared" si="105"/>
        <v>42460</v>
      </c>
      <c r="B518" s="16">
        <v>101</v>
      </c>
      <c r="C518" s="16">
        <v>162.69999999999999</v>
      </c>
      <c r="D518" s="16">
        <v>889</v>
      </c>
      <c r="E518" s="16">
        <v>821.2</v>
      </c>
      <c r="F518" s="16">
        <f t="shared" si="107"/>
        <v>990</v>
      </c>
      <c r="G518" s="16">
        <f t="shared" si="107"/>
        <v>983.90000000000009</v>
      </c>
    </row>
    <row r="519" spans="1:9" x14ac:dyDescent="0.25">
      <c r="A519" s="5">
        <f t="shared" si="105"/>
        <v>42467</v>
      </c>
      <c r="B519" s="16">
        <v>101</v>
      </c>
      <c r="C519" s="16">
        <v>121.7</v>
      </c>
      <c r="D519" s="16">
        <v>889</v>
      </c>
      <c r="E519">
        <v>864.2</v>
      </c>
      <c r="F519" s="16">
        <f t="shared" si="107"/>
        <v>990</v>
      </c>
      <c r="G519" s="16">
        <f t="shared" si="107"/>
        <v>985.90000000000009</v>
      </c>
    </row>
    <row r="520" spans="1:9" x14ac:dyDescent="0.25">
      <c r="A520" s="5">
        <f t="shared" si="105"/>
        <v>42474</v>
      </c>
      <c r="B520" s="16">
        <v>156</v>
      </c>
      <c r="C520" s="16">
        <v>167.3</v>
      </c>
      <c r="D520" s="16">
        <v>889</v>
      </c>
      <c r="E520">
        <v>864.2</v>
      </c>
      <c r="F520" s="16">
        <f t="shared" ref="F520:G522" si="108">+B520+D520</f>
        <v>1045</v>
      </c>
      <c r="G520" s="16">
        <f t="shared" si="108"/>
        <v>1031.5</v>
      </c>
    </row>
    <row r="521" spans="1:9" x14ac:dyDescent="0.25">
      <c r="A521" s="5">
        <f t="shared" si="105"/>
        <v>42481</v>
      </c>
      <c r="B521" s="16">
        <v>156</v>
      </c>
      <c r="C521">
        <v>76.400000000000006</v>
      </c>
      <c r="D521">
        <v>932.3</v>
      </c>
      <c r="E521">
        <v>911.8</v>
      </c>
      <c r="F521" s="16">
        <f t="shared" si="108"/>
        <v>1088.3</v>
      </c>
      <c r="G521" s="16">
        <f t="shared" si="108"/>
        <v>988.19999999999993</v>
      </c>
    </row>
    <row r="522" spans="1:9" x14ac:dyDescent="0.25">
      <c r="A522" s="5">
        <f t="shared" si="105"/>
        <v>42488</v>
      </c>
      <c r="B522" s="16">
        <v>156</v>
      </c>
      <c r="C522">
        <v>76.400000000000006</v>
      </c>
      <c r="D522">
        <v>932.3</v>
      </c>
      <c r="E522">
        <v>911.8</v>
      </c>
      <c r="F522" s="16">
        <f t="shared" si="108"/>
        <v>1088.3</v>
      </c>
      <c r="G522" s="16">
        <f t="shared" si="108"/>
        <v>988.19999999999993</v>
      </c>
    </row>
    <row r="523" spans="1:9" x14ac:dyDescent="0.25">
      <c r="A523" s="5">
        <f t="shared" si="105"/>
        <v>42495</v>
      </c>
      <c r="B523">
        <v>128.1</v>
      </c>
      <c r="C523">
        <v>76.400000000000006</v>
      </c>
      <c r="D523">
        <v>959.2</v>
      </c>
      <c r="E523">
        <v>911.8</v>
      </c>
      <c r="F523" s="16">
        <f t="shared" ref="F523:G525" si="109">+B523+D523</f>
        <v>1087.3</v>
      </c>
      <c r="G523" s="16">
        <f t="shared" si="109"/>
        <v>988.19999999999993</v>
      </c>
    </row>
    <row r="524" spans="1:9" x14ac:dyDescent="0.25">
      <c r="A524" s="5">
        <f t="shared" si="105"/>
        <v>42502</v>
      </c>
      <c r="B524">
        <v>100.4</v>
      </c>
      <c r="C524">
        <v>60.4</v>
      </c>
      <c r="D524">
        <v>986.1</v>
      </c>
      <c r="E524">
        <v>938.6</v>
      </c>
      <c r="F524" s="16">
        <f t="shared" si="109"/>
        <v>1086.5</v>
      </c>
      <c r="G524" s="16">
        <f t="shared" si="109"/>
        <v>999</v>
      </c>
    </row>
    <row r="525" spans="1:9" x14ac:dyDescent="0.25">
      <c r="A525" s="5">
        <f t="shared" si="105"/>
        <v>42509</v>
      </c>
      <c r="B525">
        <v>100.4</v>
      </c>
      <c r="C525">
        <v>47.3</v>
      </c>
      <c r="D525">
        <v>986.1</v>
      </c>
      <c r="E525">
        <v>952.3</v>
      </c>
      <c r="F525" s="16">
        <f t="shared" si="109"/>
        <v>1086.5</v>
      </c>
      <c r="G525" s="16">
        <f t="shared" si="109"/>
        <v>999.59999999999991</v>
      </c>
      <c r="I525">
        <v>72.900000000000006</v>
      </c>
    </row>
    <row r="526" spans="1:9" x14ac:dyDescent="0.25">
      <c r="A526" s="5">
        <f t="shared" si="105"/>
        <v>42516</v>
      </c>
      <c r="B526" s="16">
        <v>55</v>
      </c>
      <c r="C526">
        <v>47.1</v>
      </c>
      <c r="D526">
        <v>1033.7</v>
      </c>
      <c r="E526">
        <v>952.5</v>
      </c>
      <c r="F526" s="16">
        <f t="shared" ref="F526:G528" si="110">+B526+D526</f>
        <v>1088.7</v>
      </c>
      <c r="G526" s="16">
        <f t="shared" si="110"/>
        <v>999.6</v>
      </c>
      <c r="I526">
        <v>72.900000000000006</v>
      </c>
    </row>
    <row r="527" spans="1:9" x14ac:dyDescent="0.25">
      <c r="A527" s="5">
        <f t="shared" si="105"/>
        <v>42523</v>
      </c>
      <c r="B527">
        <v>127.9</v>
      </c>
      <c r="C527">
        <v>188.1</v>
      </c>
      <c r="D527">
        <v>0</v>
      </c>
      <c r="E527">
        <v>0</v>
      </c>
      <c r="F527" s="16">
        <f t="shared" si="110"/>
        <v>127.9</v>
      </c>
      <c r="G527" s="16">
        <f t="shared" si="110"/>
        <v>188.1</v>
      </c>
    </row>
    <row r="528" spans="1:9" x14ac:dyDescent="0.25">
      <c r="A528" s="5">
        <f t="shared" si="105"/>
        <v>42530</v>
      </c>
      <c r="B528">
        <v>148.80000000000001</v>
      </c>
      <c r="C528">
        <v>187.7</v>
      </c>
      <c r="D528">
        <v>0</v>
      </c>
      <c r="E528">
        <v>0.4</v>
      </c>
      <c r="F528" s="16">
        <f t="shared" si="110"/>
        <v>148.80000000000001</v>
      </c>
      <c r="G528" s="16">
        <f t="shared" si="110"/>
        <v>188.1</v>
      </c>
    </row>
    <row r="529" spans="1:7" x14ac:dyDescent="0.25">
      <c r="A529" s="5">
        <f t="shared" si="105"/>
        <v>42537</v>
      </c>
      <c r="B529">
        <v>93.8</v>
      </c>
      <c r="C529" s="16">
        <v>245</v>
      </c>
      <c r="D529">
        <v>53.3</v>
      </c>
      <c r="E529">
        <v>42.6</v>
      </c>
      <c r="F529" s="16">
        <f t="shared" ref="F529:G531" si="111">+B529+D529</f>
        <v>147.1</v>
      </c>
      <c r="G529" s="16">
        <f t="shared" si="111"/>
        <v>287.60000000000002</v>
      </c>
    </row>
    <row r="530" spans="1:7" x14ac:dyDescent="0.25">
      <c r="A530" s="5">
        <f t="shared" si="105"/>
        <v>42544</v>
      </c>
      <c r="B530">
        <v>93.8</v>
      </c>
      <c r="C530">
        <v>246.5</v>
      </c>
      <c r="D530">
        <v>108.8</v>
      </c>
      <c r="E530">
        <v>42.6</v>
      </c>
      <c r="F530" s="16">
        <f t="shared" si="111"/>
        <v>202.6</v>
      </c>
      <c r="G530" s="16">
        <f t="shared" si="111"/>
        <v>289.10000000000002</v>
      </c>
    </row>
    <row r="531" spans="1:7" x14ac:dyDescent="0.25">
      <c r="A531" s="5">
        <f t="shared" si="105"/>
        <v>42551</v>
      </c>
      <c r="B531">
        <v>93.8</v>
      </c>
      <c r="C531">
        <v>246.8</v>
      </c>
      <c r="D531">
        <v>146.19999999999999</v>
      </c>
      <c r="E531">
        <v>42.6</v>
      </c>
      <c r="F531" s="16">
        <f t="shared" si="111"/>
        <v>240</v>
      </c>
      <c r="G531" s="16">
        <f t="shared" si="111"/>
        <v>289.40000000000003</v>
      </c>
    </row>
    <row r="532" spans="1:7" x14ac:dyDescent="0.25">
      <c r="A532" s="5">
        <f t="shared" si="105"/>
        <v>42558</v>
      </c>
      <c r="B532">
        <v>97.5</v>
      </c>
      <c r="C532">
        <v>247.1</v>
      </c>
      <c r="D532">
        <v>164.4</v>
      </c>
      <c r="E532">
        <v>42.6</v>
      </c>
      <c r="F532" s="16">
        <f t="shared" ref="F532:G534" si="112">+B532+D532</f>
        <v>261.89999999999998</v>
      </c>
      <c r="G532" s="16">
        <f t="shared" si="112"/>
        <v>289.7</v>
      </c>
    </row>
    <row r="533" spans="1:7" x14ac:dyDescent="0.25">
      <c r="A533" s="5">
        <f t="shared" si="105"/>
        <v>42565</v>
      </c>
      <c r="B533">
        <v>97.5</v>
      </c>
      <c r="C533">
        <v>201.5</v>
      </c>
      <c r="D533">
        <v>164.4</v>
      </c>
      <c r="E533" s="16">
        <v>89</v>
      </c>
      <c r="F533" s="16">
        <f t="shared" si="112"/>
        <v>261.89999999999998</v>
      </c>
      <c r="G533" s="16">
        <f t="shared" si="112"/>
        <v>290.5</v>
      </c>
    </row>
    <row r="534" spans="1:7" x14ac:dyDescent="0.25">
      <c r="A534" s="5">
        <f t="shared" si="105"/>
        <v>42572</v>
      </c>
      <c r="B534">
        <v>42.5</v>
      </c>
      <c r="C534">
        <v>256.7</v>
      </c>
      <c r="D534">
        <v>221.2</v>
      </c>
      <c r="E534">
        <v>141.6</v>
      </c>
      <c r="F534" s="16">
        <f t="shared" si="112"/>
        <v>263.7</v>
      </c>
      <c r="G534" s="16">
        <f t="shared" si="112"/>
        <v>398.29999999999995</v>
      </c>
    </row>
    <row r="535" spans="1:7" x14ac:dyDescent="0.25">
      <c r="A535" s="5">
        <f t="shared" si="105"/>
        <v>42579</v>
      </c>
      <c r="B535">
        <v>42.5</v>
      </c>
      <c r="C535">
        <v>256.7</v>
      </c>
      <c r="D535">
        <v>221.2</v>
      </c>
      <c r="E535">
        <v>141.6</v>
      </c>
      <c r="F535" s="16">
        <f t="shared" ref="F535:G537" si="113">+B535+D535</f>
        <v>263.7</v>
      </c>
      <c r="G535" s="16">
        <f t="shared" si="113"/>
        <v>398.29999999999995</v>
      </c>
    </row>
    <row r="536" spans="1:7" x14ac:dyDescent="0.25">
      <c r="A536" s="5">
        <f t="shared" si="105"/>
        <v>42586</v>
      </c>
      <c r="B536">
        <v>42.5</v>
      </c>
      <c r="C536">
        <v>256</v>
      </c>
      <c r="D536">
        <v>221.2</v>
      </c>
      <c r="E536">
        <v>142.30000000000001</v>
      </c>
      <c r="F536" s="16">
        <f t="shared" si="113"/>
        <v>263.7</v>
      </c>
      <c r="G536" s="16">
        <f t="shared" si="113"/>
        <v>398.3</v>
      </c>
    </row>
    <row r="537" spans="1:7" x14ac:dyDescent="0.25">
      <c r="A537" s="5">
        <f t="shared" si="105"/>
        <v>42593</v>
      </c>
      <c r="B537">
        <v>55.1</v>
      </c>
      <c r="C537">
        <v>203.4</v>
      </c>
      <c r="D537">
        <v>274.2</v>
      </c>
      <c r="E537">
        <v>197.2</v>
      </c>
      <c r="F537" s="16">
        <f t="shared" si="113"/>
        <v>329.3</v>
      </c>
      <c r="G537" s="16">
        <f t="shared" si="113"/>
        <v>400.6</v>
      </c>
    </row>
    <row r="538" spans="1:7" x14ac:dyDescent="0.25">
      <c r="A538" s="5">
        <f t="shared" si="105"/>
        <v>42600</v>
      </c>
      <c r="B538">
        <v>46.8</v>
      </c>
      <c r="C538">
        <v>153.69999999999999</v>
      </c>
      <c r="D538">
        <v>331.1</v>
      </c>
      <c r="E538">
        <v>245.4</v>
      </c>
      <c r="F538" s="16">
        <f t="shared" ref="F538:G540" si="114">+B538+D538</f>
        <v>377.90000000000003</v>
      </c>
      <c r="G538" s="16">
        <f t="shared" si="114"/>
        <v>399.1</v>
      </c>
    </row>
    <row r="539" spans="1:7" x14ac:dyDescent="0.25">
      <c r="A539" s="5">
        <f t="shared" si="105"/>
        <v>42607</v>
      </c>
      <c r="B539">
        <v>46.8</v>
      </c>
      <c r="C539">
        <v>202.4</v>
      </c>
      <c r="D539">
        <v>331.1</v>
      </c>
      <c r="E539">
        <v>246.1</v>
      </c>
      <c r="F539" s="16">
        <f t="shared" si="114"/>
        <v>377.90000000000003</v>
      </c>
      <c r="G539" s="16">
        <f t="shared" si="114"/>
        <v>448.5</v>
      </c>
    </row>
    <row r="540" spans="1:7" x14ac:dyDescent="0.25">
      <c r="A540" s="5">
        <f t="shared" si="105"/>
        <v>42614</v>
      </c>
      <c r="B540">
        <v>46.8</v>
      </c>
      <c r="C540">
        <v>202.4</v>
      </c>
      <c r="D540">
        <v>331.1</v>
      </c>
      <c r="E540">
        <v>246.1</v>
      </c>
      <c r="F540" s="16">
        <f t="shared" si="114"/>
        <v>377.90000000000003</v>
      </c>
      <c r="G540" s="16">
        <f t="shared" si="114"/>
        <v>448.5</v>
      </c>
    </row>
    <row r="541" spans="1:7" x14ac:dyDescent="0.25">
      <c r="A541" s="5">
        <f t="shared" si="105"/>
        <v>42621</v>
      </c>
      <c r="B541">
        <v>46.8</v>
      </c>
      <c r="C541">
        <v>258.39999999999998</v>
      </c>
      <c r="D541">
        <v>384.8</v>
      </c>
      <c r="E541">
        <v>246.1</v>
      </c>
      <c r="F541" s="16">
        <f t="shared" ref="F541:G543" si="115">+B541+D541</f>
        <v>431.6</v>
      </c>
      <c r="G541" s="16">
        <f t="shared" si="115"/>
        <v>504.5</v>
      </c>
    </row>
    <row r="542" spans="1:7" x14ac:dyDescent="0.25">
      <c r="A542" s="5">
        <f t="shared" si="105"/>
        <v>42628</v>
      </c>
      <c r="B542">
        <v>46.8</v>
      </c>
      <c r="C542">
        <v>209.7</v>
      </c>
      <c r="D542">
        <v>384.8</v>
      </c>
      <c r="E542">
        <v>297.2</v>
      </c>
      <c r="F542" s="16">
        <f t="shared" si="115"/>
        <v>431.6</v>
      </c>
      <c r="G542" s="16">
        <f t="shared" si="115"/>
        <v>506.9</v>
      </c>
    </row>
    <row r="543" spans="1:7" x14ac:dyDescent="0.25">
      <c r="A543" s="5">
        <f t="shared" si="105"/>
        <v>42635</v>
      </c>
      <c r="B543">
        <v>25.2</v>
      </c>
      <c r="C543">
        <v>180</v>
      </c>
      <c r="D543">
        <v>438</v>
      </c>
      <c r="E543">
        <v>328.4</v>
      </c>
      <c r="F543" s="16">
        <f t="shared" si="115"/>
        <v>463.2</v>
      </c>
      <c r="G543" s="16">
        <f t="shared" si="115"/>
        <v>508.4</v>
      </c>
    </row>
    <row r="544" spans="1:7" x14ac:dyDescent="0.25">
      <c r="A544" s="5">
        <f t="shared" si="105"/>
        <v>42642</v>
      </c>
      <c r="B544">
        <v>25.2</v>
      </c>
      <c r="C544">
        <v>160.19999999999999</v>
      </c>
      <c r="D544">
        <v>438.1</v>
      </c>
      <c r="E544">
        <v>349.3</v>
      </c>
      <c r="F544" s="16">
        <f t="shared" ref="F544:G546" si="116">+B544+D544</f>
        <v>463.3</v>
      </c>
      <c r="G544" s="16">
        <f t="shared" si="116"/>
        <v>509.5</v>
      </c>
    </row>
    <row r="545" spans="1:7" x14ac:dyDescent="0.25">
      <c r="A545" s="5">
        <f t="shared" si="105"/>
        <v>42649</v>
      </c>
      <c r="B545">
        <v>25.2</v>
      </c>
      <c r="C545">
        <v>160.19999999999999</v>
      </c>
      <c r="D545">
        <v>438.1</v>
      </c>
      <c r="E545">
        <v>349.3</v>
      </c>
      <c r="F545" s="16">
        <f t="shared" si="116"/>
        <v>463.3</v>
      </c>
      <c r="G545" s="16">
        <f t="shared" si="116"/>
        <v>509.5</v>
      </c>
    </row>
    <row r="546" spans="1:7" x14ac:dyDescent="0.25">
      <c r="A546" s="5">
        <f t="shared" si="105"/>
        <v>42656</v>
      </c>
      <c r="B546">
        <v>25.2</v>
      </c>
      <c r="C546">
        <v>105.4</v>
      </c>
      <c r="D546">
        <v>487.2</v>
      </c>
      <c r="E546">
        <v>406.1</v>
      </c>
      <c r="F546" s="16">
        <f t="shared" si="116"/>
        <v>512.4</v>
      </c>
      <c r="G546" s="16">
        <f t="shared" si="116"/>
        <v>511.5</v>
      </c>
    </row>
    <row r="547" spans="1:7" x14ac:dyDescent="0.25">
      <c r="A547" s="5">
        <f t="shared" si="105"/>
        <v>42663</v>
      </c>
      <c r="B547">
        <v>105.9</v>
      </c>
      <c r="C547">
        <v>105.4</v>
      </c>
      <c r="D547">
        <v>487.2</v>
      </c>
      <c r="E547">
        <v>406.1</v>
      </c>
      <c r="F547" s="16">
        <f t="shared" ref="F547:G549" si="117">+B547+D547</f>
        <v>593.1</v>
      </c>
      <c r="G547" s="16">
        <f t="shared" si="117"/>
        <v>511.5</v>
      </c>
    </row>
    <row r="548" spans="1:7" x14ac:dyDescent="0.25">
      <c r="A548" s="5">
        <f t="shared" si="105"/>
        <v>42670</v>
      </c>
      <c r="B548">
        <v>105.9</v>
      </c>
      <c r="C548">
        <v>56</v>
      </c>
      <c r="D548">
        <v>487.2</v>
      </c>
      <c r="E548">
        <v>457.9</v>
      </c>
      <c r="F548" s="16">
        <f t="shared" si="117"/>
        <v>593.1</v>
      </c>
      <c r="G548" s="16">
        <f t="shared" si="117"/>
        <v>513.9</v>
      </c>
    </row>
    <row r="549" spans="1:7" x14ac:dyDescent="0.25">
      <c r="A549" s="5">
        <f t="shared" si="105"/>
        <v>42677</v>
      </c>
      <c r="B549">
        <v>93.3</v>
      </c>
      <c r="C549">
        <v>56</v>
      </c>
      <c r="D549">
        <v>500.5</v>
      </c>
      <c r="E549">
        <v>457.9</v>
      </c>
      <c r="F549" s="16">
        <f t="shared" si="117"/>
        <v>593.79999999999995</v>
      </c>
      <c r="G549" s="16">
        <f t="shared" si="117"/>
        <v>513.9</v>
      </c>
    </row>
    <row r="550" spans="1:7" x14ac:dyDescent="0.25">
      <c r="A550" s="5">
        <f t="shared" si="105"/>
        <v>42684</v>
      </c>
      <c r="B550">
        <v>80.7</v>
      </c>
      <c r="C550">
        <v>148</v>
      </c>
      <c r="D550">
        <v>500.5</v>
      </c>
      <c r="E550">
        <v>457.9</v>
      </c>
      <c r="F550" s="16">
        <f t="shared" ref="F550:G552" si="118">+B550+D550</f>
        <v>581.20000000000005</v>
      </c>
      <c r="G550" s="16">
        <f t="shared" si="118"/>
        <v>605.9</v>
      </c>
    </row>
    <row r="551" spans="1:7" x14ac:dyDescent="0.25">
      <c r="A551" s="5">
        <f t="shared" si="105"/>
        <v>42691</v>
      </c>
      <c r="B551">
        <v>80.7</v>
      </c>
      <c r="C551">
        <v>92</v>
      </c>
      <c r="D551">
        <v>527.6</v>
      </c>
      <c r="E551">
        <v>514.1</v>
      </c>
      <c r="F551" s="16">
        <f t="shared" si="118"/>
        <v>608.30000000000007</v>
      </c>
      <c r="G551" s="16">
        <f t="shared" si="118"/>
        <v>606.1</v>
      </c>
    </row>
    <row r="552" spans="1:7" x14ac:dyDescent="0.25">
      <c r="A552" s="5">
        <f t="shared" si="105"/>
        <v>42698</v>
      </c>
      <c r="B552">
        <v>80.7</v>
      </c>
      <c r="C552">
        <v>92</v>
      </c>
      <c r="D552">
        <v>527.6</v>
      </c>
      <c r="E552">
        <v>514.1</v>
      </c>
      <c r="F552" s="16">
        <f t="shared" si="118"/>
        <v>608.30000000000007</v>
      </c>
      <c r="G552" s="16">
        <f t="shared" si="118"/>
        <v>606.1</v>
      </c>
    </row>
    <row r="553" spans="1:7" x14ac:dyDescent="0.25">
      <c r="A553" s="5">
        <f t="shared" si="105"/>
        <v>42705</v>
      </c>
      <c r="B553">
        <v>166.1</v>
      </c>
      <c r="C553">
        <v>92</v>
      </c>
      <c r="D553">
        <v>567.6</v>
      </c>
      <c r="E553">
        <v>558.79999999999995</v>
      </c>
      <c r="F553" s="16">
        <f t="shared" ref="F553:G555" si="119">+B553+D553</f>
        <v>733.7</v>
      </c>
      <c r="G553" s="16">
        <f t="shared" si="119"/>
        <v>650.79999999999995</v>
      </c>
    </row>
    <row r="554" spans="1:7" x14ac:dyDescent="0.25">
      <c r="A554" s="5">
        <f t="shared" si="105"/>
        <v>42712</v>
      </c>
      <c r="B554">
        <v>166.1</v>
      </c>
      <c r="C554">
        <v>179.2</v>
      </c>
      <c r="D554">
        <v>567.6</v>
      </c>
      <c r="E554">
        <v>607.70000000000005</v>
      </c>
      <c r="F554" s="16">
        <f t="shared" si="119"/>
        <v>733.7</v>
      </c>
      <c r="G554" s="16">
        <f t="shared" si="119"/>
        <v>786.90000000000009</v>
      </c>
    </row>
    <row r="555" spans="1:7" x14ac:dyDescent="0.25">
      <c r="A555" s="5">
        <f t="shared" si="105"/>
        <v>42719</v>
      </c>
      <c r="B555">
        <v>166.1</v>
      </c>
      <c r="C555">
        <v>179.2</v>
      </c>
      <c r="D555">
        <v>567.6</v>
      </c>
      <c r="E555">
        <v>607.70000000000005</v>
      </c>
      <c r="F555" s="16">
        <f t="shared" ref="F555:F560" si="120">+B555+D555</f>
        <v>733.7</v>
      </c>
      <c r="G555" s="16">
        <f t="shared" si="119"/>
        <v>786.90000000000009</v>
      </c>
    </row>
    <row r="556" spans="1:7" x14ac:dyDescent="0.25">
      <c r="A556" s="5">
        <f t="shared" si="105"/>
        <v>42726</v>
      </c>
      <c r="B556">
        <v>155</v>
      </c>
      <c r="C556">
        <v>179.2</v>
      </c>
      <c r="D556">
        <v>619.9</v>
      </c>
      <c r="E556">
        <v>607.70000000000005</v>
      </c>
      <c r="F556" s="16">
        <f t="shared" si="120"/>
        <v>774.9</v>
      </c>
      <c r="G556" s="16">
        <f t="shared" ref="G556:G561" si="121">+C556+E556</f>
        <v>786.90000000000009</v>
      </c>
    </row>
    <row r="557" spans="1:7" x14ac:dyDescent="0.25">
      <c r="A557" s="5">
        <f t="shared" si="105"/>
        <v>42733</v>
      </c>
      <c r="B557">
        <v>159.9</v>
      </c>
      <c r="C557">
        <v>179.2</v>
      </c>
      <c r="D557">
        <v>671.7</v>
      </c>
      <c r="E557">
        <v>607.70000000000005</v>
      </c>
      <c r="F557" s="16">
        <f t="shared" si="120"/>
        <v>831.6</v>
      </c>
      <c r="G557" s="16">
        <f t="shared" si="121"/>
        <v>786.90000000000009</v>
      </c>
    </row>
    <row r="558" spans="1:7" x14ac:dyDescent="0.25">
      <c r="A558" s="5">
        <f t="shared" si="105"/>
        <v>42740</v>
      </c>
      <c r="B558">
        <v>159.9</v>
      </c>
      <c r="C558">
        <v>179.2</v>
      </c>
      <c r="D558">
        <v>671.7</v>
      </c>
      <c r="E558">
        <v>607.70000000000005</v>
      </c>
      <c r="F558" s="16">
        <f t="shared" si="120"/>
        <v>831.6</v>
      </c>
      <c r="G558" s="16">
        <f t="shared" si="121"/>
        <v>786.90000000000009</v>
      </c>
    </row>
    <row r="559" spans="1:7" x14ac:dyDescent="0.25">
      <c r="A559" s="5">
        <f t="shared" si="105"/>
        <v>42747</v>
      </c>
      <c r="B559">
        <v>140.19999999999999</v>
      </c>
      <c r="C559">
        <v>179.9</v>
      </c>
      <c r="D559">
        <v>704.5</v>
      </c>
      <c r="E559">
        <v>649.29999999999995</v>
      </c>
      <c r="F559" s="16">
        <f t="shared" si="120"/>
        <v>844.7</v>
      </c>
      <c r="G559" s="16">
        <f t="shared" si="121"/>
        <v>829.19999999999993</v>
      </c>
    </row>
    <row r="560" spans="1:7" x14ac:dyDescent="0.25">
      <c r="A560" s="5">
        <f t="shared" si="105"/>
        <v>42754</v>
      </c>
      <c r="B560">
        <v>139.30000000000001</v>
      </c>
      <c r="C560">
        <v>179.9</v>
      </c>
      <c r="D560">
        <v>705.2</v>
      </c>
      <c r="E560">
        <v>649.29999999999995</v>
      </c>
      <c r="F560" s="16">
        <f t="shared" si="120"/>
        <v>844.5</v>
      </c>
      <c r="G560" s="16">
        <f t="shared" si="121"/>
        <v>829.19999999999993</v>
      </c>
    </row>
    <row r="561" spans="1:8" x14ac:dyDescent="0.25">
      <c r="A561" s="5">
        <f t="shared" si="105"/>
        <v>42761</v>
      </c>
      <c r="B561">
        <v>134.30000000000001</v>
      </c>
      <c r="C561">
        <v>179.9</v>
      </c>
      <c r="D561">
        <v>754.2</v>
      </c>
      <c r="E561">
        <v>649.29999999999995</v>
      </c>
      <c r="F561" s="16">
        <f>+B561+D561</f>
        <v>888.5</v>
      </c>
      <c r="G561" s="16">
        <f t="shared" si="121"/>
        <v>829.19999999999993</v>
      </c>
    </row>
    <row r="562" spans="1:8" x14ac:dyDescent="0.25">
      <c r="A562" s="5">
        <f t="shared" si="105"/>
        <v>42768</v>
      </c>
      <c r="B562" s="16">
        <v>134</v>
      </c>
      <c r="C562">
        <v>127.6</v>
      </c>
      <c r="D562">
        <v>754.5</v>
      </c>
      <c r="E562">
        <v>704.3</v>
      </c>
      <c r="F562" s="16">
        <f>+B562+D562</f>
        <v>888.5</v>
      </c>
      <c r="G562" s="16">
        <f>+C562+E562</f>
        <v>831.9</v>
      </c>
    </row>
    <row r="563" spans="1:8" x14ac:dyDescent="0.25">
      <c r="A563" s="5">
        <f t="shared" si="105"/>
        <v>42775</v>
      </c>
      <c r="B563">
        <v>132.5</v>
      </c>
      <c r="C563">
        <v>127.6</v>
      </c>
      <c r="D563">
        <v>756</v>
      </c>
      <c r="E563">
        <v>704.3</v>
      </c>
      <c r="F563" s="16">
        <f t="shared" ref="F563:F626" si="122">+B563+D563</f>
        <v>888.5</v>
      </c>
      <c r="G563" s="16">
        <f t="shared" ref="G563:G626" si="123">+C563+E563</f>
        <v>831.9</v>
      </c>
    </row>
    <row r="564" spans="1:8" x14ac:dyDescent="0.25">
      <c r="A564" s="5">
        <f t="shared" si="105"/>
        <v>42782</v>
      </c>
      <c r="B564">
        <v>117.3</v>
      </c>
      <c r="C564">
        <v>127.6</v>
      </c>
      <c r="D564">
        <v>772</v>
      </c>
      <c r="E564">
        <v>704.3</v>
      </c>
      <c r="F564" s="16">
        <f t="shared" si="122"/>
        <v>889.3</v>
      </c>
      <c r="G564" s="16">
        <f t="shared" si="123"/>
        <v>831.9</v>
      </c>
    </row>
    <row r="565" spans="1:8" x14ac:dyDescent="0.25">
      <c r="A565" s="5">
        <f t="shared" si="105"/>
        <v>42789</v>
      </c>
      <c r="B565">
        <v>106.9</v>
      </c>
      <c r="C565">
        <v>88.4</v>
      </c>
      <c r="D565">
        <v>782.8</v>
      </c>
      <c r="E565">
        <v>745.4</v>
      </c>
      <c r="F565" s="16">
        <f t="shared" si="122"/>
        <v>889.69999999999993</v>
      </c>
      <c r="G565" s="16">
        <f t="shared" si="123"/>
        <v>833.8</v>
      </c>
    </row>
    <row r="566" spans="1:8" x14ac:dyDescent="0.25">
      <c r="A566" s="5">
        <f t="shared" si="105"/>
        <v>42796</v>
      </c>
      <c r="B566">
        <v>82.6</v>
      </c>
      <c r="C566">
        <v>141.4</v>
      </c>
      <c r="D566">
        <v>808.3</v>
      </c>
      <c r="E566">
        <v>795.8</v>
      </c>
      <c r="F566" s="16">
        <f t="shared" si="122"/>
        <v>890.9</v>
      </c>
      <c r="G566" s="16">
        <f t="shared" si="123"/>
        <v>937.19999999999993</v>
      </c>
    </row>
    <row r="567" spans="1:8" x14ac:dyDescent="0.25">
      <c r="A567" s="5">
        <f t="shared" si="105"/>
        <v>42803</v>
      </c>
      <c r="B567">
        <v>82.1</v>
      </c>
      <c r="C567">
        <v>141.4</v>
      </c>
      <c r="D567">
        <v>808.8</v>
      </c>
      <c r="E567">
        <v>795.8</v>
      </c>
      <c r="F567" s="16">
        <f t="shared" si="122"/>
        <v>890.9</v>
      </c>
      <c r="G567" s="16">
        <f t="shared" si="123"/>
        <v>937.19999999999993</v>
      </c>
    </row>
    <row r="568" spans="1:8" x14ac:dyDescent="0.25">
      <c r="A568" s="5">
        <f t="shared" si="105"/>
        <v>42810</v>
      </c>
      <c r="B568">
        <v>81.400000000000006</v>
      </c>
      <c r="C568">
        <v>141.4</v>
      </c>
      <c r="D568">
        <v>810</v>
      </c>
      <c r="E568">
        <v>795.8</v>
      </c>
      <c r="F568" s="16">
        <f t="shared" si="122"/>
        <v>891.4</v>
      </c>
      <c r="G568" s="16">
        <f t="shared" si="123"/>
        <v>937.19999999999993</v>
      </c>
    </row>
    <row r="569" spans="1:8" x14ac:dyDescent="0.25">
      <c r="A569" s="5">
        <f t="shared" si="105"/>
        <v>42817</v>
      </c>
      <c r="B569">
        <v>83.6</v>
      </c>
      <c r="C569">
        <v>101</v>
      </c>
      <c r="D569">
        <v>856.3</v>
      </c>
      <c r="E569">
        <v>838.2</v>
      </c>
      <c r="F569" s="16">
        <f t="shared" si="122"/>
        <v>939.9</v>
      </c>
      <c r="G569" s="16">
        <f t="shared" si="123"/>
        <v>939.2</v>
      </c>
    </row>
    <row r="570" spans="1:8" x14ac:dyDescent="0.25">
      <c r="A570" s="5">
        <f t="shared" si="105"/>
        <v>42824</v>
      </c>
      <c r="B570">
        <v>181.2</v>
      </c>
      <c r="C570">
        <v>101</v>
      </c>
      <c r="D570">
        <v>856.9</v>
      </c>
      <c r="E570">
        <v>889</v>
      </c>
      <c r="F570" s="16">
        <f t="shared" si="122"/>
        <v>1038.0999999999999</v>
      </c>
      <c r="G570" s="16">
        <f t="shared" si="123"/>
        <v>990</v>
      </c>
    </row>
    <row r="571" spans="1:8" x14ac:dyDescent="0.25">
      <c r="A571" s="5">
        <f t="shared" si="105"/>
        <v>42831</v>
      </c>
      <c r="B571">
        <v>142.19999999999999</v>
      </c>
      <c r="C571">
        <v>101</v>
      </c>
      <c r="D571">
        <v>897.8</v>
      </c>
      <c r="E571">
        <v>889</v>
      </c>
      <c r="F571" s="16">
        <f t="shared" si="122"/>
        <v>1040</v>
      </c>
      <c r="G571" s="16">
        <f t="shared" si="123"/>
        <v>990</v>
      </c>
    </row>
    <row r="572" spans="1:8" x14ac:dyDescent="0.25">
      <c r="A572" s="5">
        <f t="shared" si="105"/>
        <v>42838</v>
      </c>
      <c r="B572">
        <v>142.19999999999999</v>
      </c>
      <c r="C572">
        <v>156</v>
      </c>
      <c r="D572">
        <v>897.8</v>
      </c>
      <c r="E572">
        <v>889</v>
      </c>
      <c r="F572" s="16">
        <f t="shared" si="122"/>
        <v>1040</v>
      </c>
      <c r="G572" s="16">
        <f t="shared" si="123"/>
        <v>1045</v>
      </c>
    </row>
    <row r="573" spans="1:8" x14ac:dyDescent="0.25">
      <c r="A573" s="5">
        <f t="shared" si="105"/>
        <v>42845</v>
      </c>
      <c r="B573">
        <v>50.6</v>
      </c>
      <c r="C573">
        <v>156</v>
      </c>
      <c r="D573">
        <v>993.8</v>
      </c>
      <c r="E573">
        <v>932.3</v>
      </c>
      <c r="F573" s="16">
        <f t="shared" si="122"/>
        <v>1044.3999999999999</v>
      </c>
      <c r="G573" s="16">
        <f t="shared" si="123"/>
        <v>1088.3</v>
      </c>
    </row>
    <row r="574" spans="1:8" x14ac:dyDescent="0.25">
      <c r="A574" s="5">
        <f t="shared" si="105"/>
        <v>42852</v>
      </c>
      <c r="B574">
        <v>49.4</v>
      </c>
      <c r="C574">
        <v>128.1</v>
      </c>
      <c r="D574">
        <v>995.1</v>
      </c>
      <c r="E574">
        <v>959.2</v>
      </c>
      <c r="F574" s="16">
        <f t="shared" si="122"/>
        <v>1044.5</v>
      </c>
      <c r="G574" s="16">
        <f t="shared" si="123"/>
        <v>1087.3</v>
      </c>
      <c r="H574">
        <v>52</v>
      </c>
    </row>
    <row r="575" spans="1:8" x14ac:dyDescent="0.25">
      <c r="A575" s="5">
        <f t="shared" si="105"/>
        <v>42859</v>
      </c>
      <c r="B575">
        <v>49.1</v>
      </c>
      <c r="C575">
        <v>100.4</v>
      </c>
      <c r="D575">
        <v>995.5</v>
      </c>
      <c r="E575">
        <v>986.1</v>
      </c>
      <c r="F575" s="16">
        <f t="shared" si="122"/>
        <v>1044.5999999999999</v>
      </c>
      <c r="G575" s="16">
        <f t="shared" si="123"/>
        <v>1086.5</v>
      </c>
      <c r="H575">
        <v>52</v>
      </c>
    </row>
    <row r="576" spans="1:8" x14ac:dyDescent="0.25">
      <c r="A576" s="5">
        <f t="shared" si="105"/>
        <v>42866</v>
      </c>
      <c r="B576">
        <v>49.1</v>
      </c>
      <c r="C576">
        <v>100.4</v>
      </c>
      <c r="D576">
        <v>995.5</v>
      </c>
      <c r="E576">
        <v>986.1</v>
      </c>
      <c r="F576" s="16">
        <f t="shared" si="122"/>
        <v>1044.5999999999999</v>
      </c>
      <c r="G576" s="16">
        <f t="shared" si="123"/>
        <v>1086.5</v>
      </c>
      <c r="H576">
        <v>99.9</v>
      </c>
    </row>
    <row r="577" spans="1:8" x14ac:dyDescent="0.25">
      <c r="A577" s="5">
        <f t="shared" ref="A577:A640" si="124">+A576+7</f>
        <v>42873</v>
      </c>
      <c r="B577">
        <v>48.6</v>
      </c>
      <c r="C577">
        <v>100.4</v>
      </c>
      <c r="D577">
        <v>1048.7</v>
      </c>
      <c r="E577">
        <v>986.1</v>
      </c>
      <c r="F577" s="16">
        <f t="shared" si="122"/>
        <v>1097.3</v>
      </c>
      <c r="G577" s="16">
        <f t="shared" si="123"/>
        <v>1086.5</v>
      </c>
      <c r="H577">
        <v>100.5</v>
      </c>
    </row>
    <row r="578" spans="1:8" x14ac:dyDescent="0.25">
      <c r="A578" s="5">
        <f t="shared" si="124"/>
        <v>42880</v>
      </c>
      <c r="B578">
        <v>48.7</v>
      </c>
      <c r="C578">
        <v>55</v>
      </c>
      <c r="D578">
        <v>1048.7</v>
      </c>
      <c r="E578">
        <v>1033.7</v>
      </c>
      <c r="F578" s="16">
        <f t="shared" si="122"/>
        <v>1097.4000000000001</v>
      </c>
      <c r="G578" s="16">
        <f t="shared" si="123"/>
        <v>1088.7</v>
      </c>
      <c r="H578">
        <v>100.5</v>
      </c>
    </row>
    <row r="579" spans="1:8" x14ac:dyDescent="0.25">
      <c r="A579" s="5">
        <f t="shared" si="124"/>
        <v>42887</v>
      </c>
      <c r="B579">
        <v>148.80000000000001</v>
      </c>
      <c r="C579">
        <v>127.9</v>
      </c>
      <c r="D579">
        <v>0</v>
      </c>
      <c r="E579">
        <v>0</v>
      </c>
      <c r="F579" s="16">
        <f t="shared" si="122"/>
        <v>148.80000000000001</v>
      </c>
      <c r="G579" s="16">
        <f t="shared" si="123"/>
        <v>127.9</v>
      </c>
      <c r="H579">
        <v>0</v>
      </c>
    </row>
    <row r="580" spans="1:8" x14ac:dyDescent="0.25">
      <c r="A580" s="5">
        <f t="shared" si="124"/>
        <v>42894</v>
      </c>
      <c r="B580">
        <v>148.69999999999999</v>
      </c>
      <c r="C580">
        <v>148.80000000000001</v>
      </c>
      <c r="D580">
        <v>54</v>
      </c>
      <c r="E580">
        <v>0</v>
      </c>
      <c r="F580" s="16">
        <f t="shared" si="122"/>
        <v>202.7</v>
      </c>
      <c r="G580" s="16">
        <f t="shared" si="123"/>
        <v>148.80000000000001</v>
      </c>
    </row>
    <row r="581" spans="1:8" x14ac:dyDescent="0.25">
      <c r="A581" s="5">
        <f t="shared" si="124"/>
        <v>42901</v>
      </c>
      <c r="B581">
        <v>191.3</v>
      </c>
      <c r="C581">
        <v>93.8</v>
      </c>
      <c r="D581">
        <v>106.2</v>
      </c>
      <c r="E581">
        <v>53.3</v>
      </c>
      <c r="F581" s="16">
        <f t="shared" si="122"/>
        <v>297.5</v>
      </c>
      <c r="G581" s="16">
        <f t="shared" si="123"/>
        <v>147.1</v>
      </c>
    </row>
    <row r="582" spans="1:8" x14ac:dyDescent="0.25">
      <c r="A582" s="5">
        <f t="shared" si="124"/>
        <v>42908</v>
      </c>
      <c r="B582">
        <v>162.9</v>
      </c>
      <c r="C582">
        <v>93.8</v>
      </c>
      <c r="D582">
        <v>136</v>
      </c>
      <c r="E582">
        <v>146.19999999999999</v>
      </c>
      <c r="F582" s="16">
        <f t="shared" si="122"/>
        <v>298.89999999999998</v>
      </c>
      <c r="G582" s="16">
        <f t="shared" si="123"/>
        <v>240</v>
      </c>
    </row>
    <row r="583" spans="1:8" x14ac:dyDescent="0.25">
      <c r="A583" s="5">
        <f t="shared" si="124"/>
        <v>42915</v>
      </c>
      <c r="B583">
        <v>141.19999999999999</v>
      </c>
      <c r="C583">
        <v>93.8</v>
      </c>
      <c r="D583">
        <v>160.9</v>
      </c>
      <c r="E583">
        <v>146.19999999999999</v>
      </c>
      <c r="F583" s="16">
        <f t="shared" si="122"/>
        <v>302.10000000000002</v>
      </c>
      <c r="G583" s="16">
        <f t="shared" si="123"/>
        <v>240</v>
      </c>
    </row>
    <row r="584" spans="1:8" x14ac:dyDescent="0.25">
      <c r="A584" s="5">
        <f t="shared" si="124"/>
        <v>42922</v>
      </c>
      <c r="B584">
        <v>141.19999999999999</v>
      </c>
      <c r="C584">
        <v>97.5</v>
      </c>
      <c r="D584">
        <v>160.9</v>
      </c>
      <c r="E584">
        <v>164.4</v>
      </c>
      <c r="F584" s="16">
        <f t="shared" si="122"/>
        <v>302.10000000000002</v>
      </c>
      <c r="G584" s="16">
        <f t="shared" si="123"/>
        <v>261.89999999999998</v>
      </c>
    </row>
    <row r="585" spans="1:8" x14ac:dyDescent="0.25">
      <c r="A585" s="5">
        <f t="shared" si="124"/>
        <v>42929</v>
      </c>
      <c r="B585">
        <v>140.80000000000001</v>
      </c>
      <c r="C585">
        <v>97.5</v>
      </c>
      <c r="D585">
        <v>211.4</v>
      </c>
      <c r="E585">
        <v>164.4</v>
      </c>
      <c r="F585" s="16">
        <f t="shared" si="122"/>
        <v>352.20000000000005</v>
      </c>
      <c r="G585" s="16">
        <f t="shared" si="123"/>
        <v>261.89999999999998</v>
      </c>
    </row>
    <row r="586" spans="1:8" x14ac:dyDescent="0.25">
      <c r="A586" s="5">
        <f t="shared" si="124"/>
        <v>42936</v>
      </c>
      <c r="B586">
        <v>246</v>
      </c>
      <c r="C586">
        <v>42.5</v>
      </c>
      <c r="D586">
        <v>211.4</v>
      </c>
      <c r="E586">
        <v>221.2</v>
      </c>
      <c r="F586" s="16">
        <f t="shared" si="122"/>
        <v>457.4</v>
      </c>
      <c r="G586" s="16">
        <f t="shared" si="123"/>
        <v>263.7</v>
      </c>
    </row>
    <row r="587" spans="1:8" x14ac:dyDescent="0.25">
      <c r="A587" s="5">
        <f t="shared" si="124"/>
        <v>42943</v>
      </c>
      <c r="B587">
        <v>246</v>
      </c>
      <c r="C587">
        <v>42.5</v>
      </c>
      <c r="D587">
        <v>211.4</v>
      </c>
      <c r="E587">
        <v>221.2</v>
      </c>
      <c r="F587" s="16">
        <f t="shared" si="122"/>
        <v>457.4</v>
      </c>
      <c r="G587" s="16">
        <f t="shared" si="123"/>
        <v>263.7</v>
      </c>
    </row>
    <row r="588" spans="1:8" x14ac:dyDescent="0.25">
      <c r="A588" s="5">
        <f t="shared" si="124"/>
        <v>42950</v>
      </c>
      <c r="B588">
        <v>198.1</v>
      </c>
      <c r="C588">
        <v>42.5</v>
      </c>
      <c r="D588">
        <v>261.8</v>
      </c>
      <c r="E588">
        <v>221.2</v>
      </c>
      <c r="F588" s="16">
        <f t="shared" si="122"/>
        <v>459.9</v>
      </c>
      <c r="G588" s="16">
        <f t="shared" si="123"/>
        <v>263.7</v>
      </c>
    </row>
    <row r="589" spans="1:8" x14ac:dyDescent="0.25">
      <c r="A589" s="5">
        <f t="shared" si="124"/>
        <v>42957</v>
      </c>
      <c r="B589">
        <v>152.1</v>
      </c>
      <c r="C589">
        <v>55.1</v>
      </c>
      <c r="D589">
        <v>310.7</v>
      </c>
      <c r="E589">
        <v>274.2</v>
      </c>
      <c r="F589" s="16">
        <f t="shared" si="122"/>
        <v>462.79999999999995</v>
      </c>
      <c r="G589" s="16">
        <f t="shared" si="123"/>
        <v>329.3</v>
      </c>
    </row>
    <row r="590" spans="1:8" x14ac:dyDescent="0.25">
      <c r="A590" s="5">
        <f t="shared" si="124"/>
        <v>42964</v>
      </c>
      <c r="B590">
        <v>251.2</v>
      </c>
      <c r="C590">
        <v>46.8</v>
      </c>
      <c r="D590">
        <v>310.89999999999998</v>
      </c>
      <c r="E590">
        <v>331.1</v>
      </c>
      <c r="F590" s="16">
        <f t="shared" si="122"/>
        <v>562.09999999999991</v>
      </c>
      <c r="G590" s="16">
        <f t="shared" si="123"/>
        <v>377.90000000000003</v>
      </c>
    </row>
    <row r="591" spans="1:8" x14ac:dyDescent="0.25">
      <c r="A591" s="5">
        <f t="shared" si="124"/>
        <v>42971</v>
      </c>
      <c r="B591">
        <v>251.2</v>
      </c>
      <c r="C591">
        <v>46.8</v>
      </c>
      <c r="D591">
        <v>310.89999999999998</v>
      </c>
      <c r="E591">
        <v>331.1</v>
      </c>
      <c r="F591" s="16">
        <f t="shared" si="122"/>
        <v>562.09999999999991</v>
      </c>
      <c r="G591" s="16">
        <f t="shared" si="123"/>
        <v>377.90000000000003</v>
      </c>
    </row>
    <row r="592" spans="1:8" x14ac:dyDescent="0.25">
      <c r="A592" s="5">
        <f t="shared" si="124"/>
        <v>42978</v>
      </c>
      <c r="B592">
        <v>205.4</v>
      </c>
      <c r="C592">
        <v>46.8</v>
      </c>
      <c r="D592">
        <v>359.3</v>
      </c>
      <c r="E592">
        <v>331.1</v>
      </c>
      <c r="F592" s="16">
        <f t="shared" si="122"/>
        <v>564.70000000000005</v>
      </c>
      <c r="G592" s="16">
        <f t="shared" si="123"/>
        <v>377.90000000000003</v>
      </c>
    </row>
    <row r="593" spans="1:7" x14ac:dyDescent="0.25">
      <c r="A593" s="5">
        <f t="shared" si="124"/>
        <v>42985</v>
      </c>
      <c r="B593">
        <v>205.4</v>
      </c>
      <c r="C593">
        <v>46.8</v>
      </c>
      <c r="D593">
        <v>359.3</v>
      </c>
      <c r="E593">
        <v>384.8</v>
      </c>
      <c r="F593" s="16">
        <f t="shared" si="122"/>
        <v>564.70000000000005</v>
      </c>
      <c r="G593" s="16">
        <f t="shared" si="123"/>
        <v>431.6</v>
      </c>
    </row>
    <row r="594" spans="1:7" x14ac:dyDescent="0.25">
      <c r="A594" s="5">
        <f t="shared" si="124"/>
        <v>42992</v>
      </c>
      <c r="B594">
        <v>208.1</v>
      </c>
      <c r="C594">
        <v>46.8</v>
      </c>
      <c r="D594">
        <v>360</v>
      </c>
      <c r="E594">
        <v>384.8</v>
      </c>
      <c r="F594" s="16">
        <f t="shared" si="122"/>
        <v>568.1</v>
      </c>
      <c r="G594" s="16">
        <f t="shared" si="123"/>
        <v>431.6</v>
      </c>
    </row>
    <row r="595" spans="1:7" x14ac:dyDescent="0.25">
      <c r="A595" s="5">
        <f t="shared" si="124"/>
        <v>42999</v>
      </c>
      <c r="B595">
        <v>240.2</v>
      </c>
      <c r="C595">
        <v>25.2</v>
      </c>
      <c r="D595">
        <v>382.1</v>
      </c>
      <c r="E595">
        <v>438</v>
      </c>
      <c r="F595" s="16">
        <f t="shared" si="122"/>
        <v>622.29999999999995</v>
      </c>
      <c r="G595" s="16">
        <f t="shared" si="123"/>
        <v>463.2</v>
      </c>
    </row>
    <row r="596" spans="1:7" x14ac:dyDescent="0.25">
      <c r="A596" s="5">
        <f t="shared" si="124"/>
        <v>43006</v>
      </c>
      <c r="B596">
        <v>185.2</v>
      </c>
      <c r="C596">
        <v>25.2</v>
      </c>
      <c r="D596">
        <v>470.3</v>
      </c>
      <c r="E596">
        <v>438.1</v>
      </c>
      <c r="F596" s="16">
        <f t="shared" si="122"/>
        <v>655.5</v>
      </c>
      <c r="G596" s="16">
        <f t="shared" si="123"/>
        <v>463.3</v>
      </c>
    </row>
    <row r="597" spans="1:7" x14ac:dyDescent="0.25">
      <c r="A597" s="5">
        <f t="shared" si="124"/>
        <v>43013</v>
      </c>
      <c r="B597">
        <v>183.9</v>
      </c>
      <c r="C597">
        <v>25.2</v>
      </c>
      <c r="D597">
        <v>471.5</v>
      </c>
      <c r="E597">
        <v>438.1</v>
      </c>
      <c r="F597" s="16">
        <f t="shared" si="122"/>
        <v>655.4</v>
      </c>
      <c r="G597" s="16">
        <f t="shared" si="123"/>
        <v>463.3</v>
      </c>
    </row>
    <row r="598" spans="1:7" x14ac:dyDescent="0.25">
      <c r="A598" s="5">
        <f t="shared" si="124"/>
        <v>43020</v>
      </c>
      <c r="B598">
        <v>183.4</v>
      </c>
      <c r="C598">
        <v>25.2</v>
      </c>
      <c r="D598">
        <v>472</v>
      </c>
      <c r="E598">
        <v>487.2</v>
      </c>
      <c r="F598" s="16">
        <f t="shared" si="122"/>
        <v>655.4</v>
      </c>
      <c r="G598" s="16">
        <f t="shared" si="123"/>
        <v>512.4</v>
      </c>
    </row>
    <row r="599" spans="1:7" x14ac:dyDescent="0.25">
      <c r="A599" s="5">
        <f t="shared" si="124"/>
        <v>43027</v>
      </c>
      <c r="B599">
        <v>182.2</v>
      </c>
      <c r="C599">
        <v>105.9</v>
      </c>
      <c r="D599">
        <v>473.2</v>
      </c>
      <c r="E599">
        <v>487.2</v>
      </c>
      <c r="F599" s="16">
        <f t="shared" si="122"/>
        <v>655.4</v>
      </c>
      <c r="G599" s="16">
        <f t="shared" si="123"/>
        <v>593.1</v>
      </c>
    </row>
    <row r="600" spans="1:7" x14ac:dyDescent="0.25">
      <c r="A600" s="5">
        <f t="shared" si="124"/>
        <v>43034</v>
      </c>
      <c r="B600">
        <v>132.5</v>
      </c>
      <c r="C600">
        <v>105.9</v>
      </c>
      <c r="D600">
        <v>525.5</v>
      </c>
      <c r="E600">
        <v>487.2</v>
      </c>
      <c r="F600" s="16">
        <f t="shared" si="122"/>
        <v>658</v>
      </c>
      <c r="G600" s="16">
        <f t="shared" si="123"/>
        <v>593.1</v>
      </c>
    </row>
    <row r="601" spans="1:7" x14ac:dyDescent="0.25">
      <c r="A601" s="5">
        <f t="shared" si="124"/>
        <v>43041</v>
      </c>
      <c r="B601">
        <v>189.8</v>
      </c>
      <c r="C601">
        <v>93.3</v>
      </c>
      <c r="D601">
        <v>555.5</v>
      </c>
      <c r="E601">
        <v>500.5</v>
      </c>
      <c r="F601" s="16">
        <f t="shared" si="122"/>
        <v>745.3</v>
      </c>
      <c r="G601" s="16">
        <f t="shared" si="123"/>
        <v>593.79999999999995</v>
      </c>
    </row>
    <row r="602" spans="1:7" x14ac:dyDescent="0.25">
      <c r="A602" s="5">
        <f t="shared" si="124"/>
        <v>43048</v>
      </c>
      <c r="B602">
        <v>168.4</v>
      </c>
      <c r="C602">
        <v>80.7</v>
      </c>
      <c r="D602">
        <v>578</v>
      </c>
      <c r="E602">
        <v>500.5</v>
      </c>
      <c r="F602" s="16">
        <f t="shared" si="122"/>
        <v>746.4</v>
      </c>
      <c r="G602" s="16">
        <f t="shared" si="123"/>
        <v>581.20000000000005</v>
      </c>
    </row>
    <row r="603" spans="1:7" x14ac:dyDescent="0.25">
      <c r="A603" s="5">
        <f t="shared" si="124"/>
        <v>43055</v>
      </c>
      <c r="B603">
        <v>168.4</v>
      </c>
      <c r="C603">
        <v>80.7</v>
      </c>
      <c r="D603">
        <v>584</v>
      </c>
      <c r="E603">
        <v>527.6</v>
      </c>
      <c r="F603" s="16">
        <f t="shared" si="122"/>
        <v>752.4</v>
      </c>
      <c r="G603" s="16">
        <f t="shared" si="123"/>
        <v>608.30000000000007</v>
      </c>
    </row>
    <row r="604" spans="1:7" x14ac:dyDescent="0.25">
      <c r="A604" s="5">
        <f t="shared" si="124"/>
        <v>43062</v>
      </c>
      <c r="B604">
        <v>168.4</v>
      </c>
      <c r="C604">
        <v>80.7</v>
      </c>
      <c r="D604">
        <v>584</v>
      </c>
      <c r="E604">
        <v>527.6</v>
      </c>
      <c r="F604" s="16">
        <f t="shared" si="122"/>
        <v>752.4</v>
      </c>
      <c r="G604" s="16">
        <f t="shared" si="123"/>
        <v>608.30000000000007</v>
      </c>
    </row>
    <row r="605" spans="1:7" x14ac:dyDescent="0.25">
      <c r="A605" s="5">
        <f t="shared" si="124"/>
        <v>43069</v>
      </c>
      <c r="B605">
        <v>105.5</v>
      </c>
      <c r="C605">
        <v>166.1</v>
      </c>
      <c r="D605">
        <v>683.1</v>
      </c>
      <c r="E605">
        <v>567.6</v>
      </c>
      <c r="F605" s="16">
        <f t="shared" si="122"/>
        <v>788.6</v>
      </c>
      <c r="G605" s="16">
        <f t="shared" si="123"/>
        <v>733.7</v>
      </c>
    </row>
    <row r="606" spans="1:7" x14ac:dyDescent="0.25">
      <c r="A606" s="5">
        <f t="shared" si="124"/>
        <v>43076</v>
      </c>
      <c r="B606">
        <v>168.5</v>
      </c>
      <c r="C606">
        <v>166.1</v>
      </c>
      <c r="D606">
        <v>683.1</v>
      </c>
      <c r="E606">
        <v>567.6</v>
      </c>
      <c r="F606" s="16">
        <f t="shared" si="122"/>
        <v>851.6</v>
      </c>
      <c r="G606" s="16">
        <f t="shared" si="123"/>
        <v>733.7</v>
      </c>
    </row>
    <row r="607" spans="1:7" x14ac:dyDescent="0.25">
      <c r="A607" s="5">
        <f t="shared" si="124"/>
        <v>43083</v>
      </c>
      <c r="B607">
        <v>168.5</v>
      </c>
      <c r="C607">
        <v>166.1</v>
      </c>
      <c r="D607">
        <v>683.1</v>
      </c>
      <c r="E607">
        <v>567.6</v>
      </c>
      <c r="F607" s="16">
        <f t="shared" si="122"/>
        <v>851.6</v>
      </c>
      <c r="G607" s="16">
        <f t="shared" si="123"/>
        <v>733.7</v>
      </c>
    </row>
    <row r="608" spans="1:7" x14ac:dyDescent="0.25">
      <c r="A608" s="5">
        <f t="shared" si="124"/>
        <v>43090</v>
      </c>
      <c r="B608">
        <v>168.5</v>
      </c>
      <c r="C608">
        <v>155</v>
      </c>
      <c r="D608">
        <v>683.2</v>
      </c>
      <c r="E608">
        <v>619.9</v>
      </c>
      <c r="F608" s="16">
        <f t="shared" si="122"/>
        <v>851.7</v>
      </c>
      <c r="G608" s="16">
        <f t="shared" si="123"/>
        <v>774.9</v>
      </c>
    </row>
    <row r="609" spans="1:7" x14ac:dyDescent="0.25">
      <c r="A609" s="5">
        <f t="shared" si="124"/>
        <v>43097</v>
      </c>
      <c r="B609">
        <v>124.7</v>
      </c>
      <c r="C609">
        <v>159.9</v>
      </c>
      <c r="D609">
        <v>729.1</v>
      </c>
      <c r="E609">
        <v>671.7</v>
      </c>
      <c r="F609" s="16">
        <f t="shared" si="122"/>
        <v>853.80000000000007</v>
      </c>
      <c r="G609" s="16">
        <f t="shared" si="123"/>
        <v>831.6</v>
      </c>
    </row>
    <row r="610" spans="1:7" x14ac:dyDescent="0.25">
      <c r="A610" s="5">
        <f t="shared" si="124"/>
        <v>43104</v>
      </c>
      <c r="B610">
        <v>198.4</v>
      </c>
      <c r="C610">
        <v>159.9</v>
      </c>
      <c r="D610">
        <v>729.1</v>
      </c>
      <c r="E610">
        <v>671.7</v>
      </c>
      <c r="F610" s="16">
        <f t="shared" si="122"/>
        <v>927.5</v>
      </c>
      <c r="G610" s="16">
        <f t="shared" si="123"/>
        <v>831.6</v>
      </c>
    </row>
    <row r="611" spans="1:7" x14ac:dyDescent="0.25">
      <c r="A611" s="5">
        <f t="shared" si="124"/>
        <v>43111</v>
      </c>
      <c r="B611">
        <v>197.8</v>
      </c>
      <c r="C611">
        <v>140.19999999999999</v>
      </c>
      <c r="D611">
        <v>729.1</v>
      </c>
      <c r="E611">
        <v>704.5</v>
      </c>
      <c r="F611" s="16">
        <f t="shared" si="122"/>
        <v>926.90000000000009</v>
      </c>
      <c r="G611" s="16">
        <f t="shared" si="123"/>
        <v>844.7</v>
      </c>
    </row>
    <row r="612" spans="1:7" x14ac:dyDescent="0.25">
      <c r="A612" s="5">
        <f t="shared" si="124"/>
        <v>43118</v>
      </c>
      <c r="B612">
        <v>155.4</v>
      </c>
      <c r="C612">
        <v>139.30000000000001</v>
      </c>
      <c r="D612">
        <v>773.5</v>
      </c>
      <c r="E612">
        <v>705.2</v>
      </c>
      <c r="F612" s="16">
        <f t="shared" si="122"/>
        <v>928.9</v>
      </c>
      <c r="G612" s="16">
        <f t="shared" si="123"/>
        <v>844.5</v>
      </c>
    </row>
    <row r="613" spans="1:7" x14ac:dyDescent="0.25">
      <c r="A613" s="5">
        <f t="shared" si="124"/>
        <v>43125</v>
      </c>
      <c r="B613">
        <v>155.4</v>
      </c>
      <c r="C613">
        <v>134.30000000000001</v>
      </c>
      <c r="D613">
        <v>773.5</v>
      </c>
      <c r="E613">
        <v>754.2</v>
      </c>
      <c r="F613" s="16">
        <f t="shared" si="122"/>
        <v>928.9</v>
      </c>
      <c r="G613" s="16">
        <f t="shared" si="123"/>
        <v>888.5</v>
      </c>
    </row>
    <row r="614" spans="1:7" x14ac:dyDescent="0.25">
      <c r="A614" s="5">
        <f t="shared" si="124"/>
        <v>43132</v>
      </c>
      <c r="B614">
        <v>141.6</v>
      </c>
      <c r="C614">
        <v>134</v>
      </c>
      <c r="D614">
        <v>788</v>
      </c>
      <c r="E614">
        <v>754.5</v>
      </c>
      <c r="F614" s="16">
        <f t="shared" si="122"/>
        <v>929.6</v>
      </c>
      <c r="G614" s="16">
        <f t="shared" si="123"/>
        <v>888.5</v>
      </c>
    </row>
    <row r="615" spans="1:7" x14ac:dyDescent="0.25">
      <c r="A615" s="5">
        <f t="shared" si="124"/>
        <v>43139</v>
      </c>
      <c r="B615">
        <v>193.3</v>
      </c>
      <c r="C615">
        <v>132.5</v>
      </c>
      <c r="D615">
        <v>814.7</v>
      </c>
      <c r="E615">
        <v>756</v>
      </c>
      <c r="F615" s="16">
        <f t="shared" si="122"/>
        <v>1008</v>
      </c>
      <c r="G615" s="16">
        <f t="shared" si="123"/>
        <v>888.5</v>
      </c>
    </row>
    <row r="616" spans="1:7" x14ac:dyDescent="0.25">
      <c r="A616" s="5">
        <f t="shared" si="124"/>
        <v>43146</v>
      </c>
      <c r="B616">
        <v>193.3</v>
      </c>
      <c r="C616">
        <v>117.3</v>
      </c>
      <c r="D616">
        <v>814.7</v>
      </c>
      <c r="E616">
        <v>772</v>
      </c>
      <c r="F616" s="16">
        <f t="shared" si="122"/>
        <v>1008</v>
      </c>
      <c r="G616" s="16">
        <f t="shared" si="123"/>
        <v>889.3</v>
      </c>
    </row>
    <row r="617" spans="1:7" x14ac:dyDescent="0.25">
      <c r="A617" s="5">
        <f t="shared" si="124"/>
        <v>43153</v>
      </c>
      <c r="B617">
        <v>170.2</v>
      </c>
      <c r="C617">
        <v>106.9</v>
      </c>
      <c r="D617">
        <v>839.1</v>
      </c>
      <c r="E617">
        <v>782.8</v>
      </c>
      <c r="F617" s="16">
        <f t="shared" si="122"/>
        <v>1009.3</v>
      </c>
      <c r="G617" s="16">
        <f t="shared" si="123"/>
        <v>889.69999999999993</v>
      </c>
    </row>
    <row r="618" spans="1:7" x14ac:dyDescent="0.25">
      <c r="A618" s="5">
        <f t="shared" si="124"/>
        <v>43160</v>
      </c>
      <c r="B618">
        <v>170.2</v>
      </c>
      <c r="C618">
        <v>82.6</v>
      </c>
      <c r="D618">
        <v>839.1</v>
      </c>
      <c r="E618">
        <v>808.3</v>
      </c>
      <c r="F618" s="16">
        <f t="shared" si="122"/>
        <v>1009.3</v>
      </c>
      <c r="G618" s="16">
        <f t="shared" si="123"/>
        <v>890.9</v>
      </c>
    </row>
    <row r="619" spans="1:7" x14ac:dyDescent="0.25">
      <c r="A619" s="5">
        <f t="shared" si="124"/>
        <v>43167</v>
      </c>
      <c r="B619">
        <v>150.9</v>
      </c>
      <c r="C619">
        <v>82.1</v>
      </c>
      <c r="D619">
        <v>859.4</v>
      </c>
      <c r="E619">
        <v>808.8</v>
      </c>
      <c r="F619" s="16">
        <f t="shared" si="122"/>
        <v>1010.3</v>
      </c>
      <c r="G619" s="16">
        <f t="shared" si="123"/>
        <v>890.9</v>
      </c>
    </row>
    <row r="620" spans="1:7" x14ac:dyDescent="0.25">
      <c r="A620" s="5">
        <f t="shared" si="124"/>
        <v>43174</v>
      </c>
      <c r="B620">
        <v>206.4</v>
      </c>
      <c r="C620">
        <v>81.400000000000006</v>
      </c>
      <c r="D620">
        <v>898.2</v>
      </c>
      <c r="E620">
        <v>810</v>
      </c>
      <c r="F620" s="16">
        <f t="shared" si="122"/>
        <v>1104.6000000000001</v>
      </c>
      <c r="G620" s="16">
        <f t="shared" si="123"/>
        <v>891.4</v>
      </c>
    </row>
    <row r="621" spans="1:7" x14ac:dyDescent="0.25">
      <c r="A621" s="5">
        <f t="shared" si="124"/>
        <v>43181</v>
      </c>
      <c r="B621">
        <v>182.2</v>
      </c>
      <c r="C621">
        <v>83.6</v>
      </c>
      <c r="D621">
        <v>924.2</v>
      </c>
      <c r="E621">
        <v>856.3</v>
      </c>
      <c r="F621" s="16">
        <f t="shared" si="122"/>
        <v>1106.4000000000001</v>
      </c>
      <c r="G621" s="16">
        <f t="shared" si="123"/>
        <v>939.9</v>
      </c>
    </row>
    <row r="622" spans="1:7" x14ac:dyDescent="0.25">
      <c r="A622" s="5">
        <f t="shared" si="124"/>
        <v>43188</v>
      </c>
      <c r="B622">
        <v>170.3</v>
      </c>
      <c r="C622">
        <v>181.2</v>
      </c>
      <c r="D622">
        <v>936.7</v>
      </c>
      <c r="E622">
        <v>856.9</v>
      </c>
      <c r="F622" s="16">
        <f t="shared" si="122"/>
        <v>1107</v>
      </c>
      <c r="G622" s="16">
        <f t="shared" si="123"/>
        <v>1038.0999999999999</v>
      </c>
    </row>
    <row r="623" spans="1:7" x14ac:dyDescent="0.25">
      <c r="A623" s="5">
        <f t="shared" si="124"/>
        <v>43195</v>
      </c>
      <c r="B623">
        <v>169.7</v>
      </c>
      <c r="C623">
        <v>142.19999999999999</v>
      </c>
      <c r="D623">
        <v>936.7</v>
      </c>
      <c r="E623">
        <v>897.8</v>
      </c>
      <c r="F623" s="16">
        <f t="shared" si="122"/>
        <v>1106.4000000000001</v>
      </c>
      <c r="G623" s="16">
        <f t="shared" si="123"/>
        <v>1040</v>
      </c>
    </row>
    <row r="624" spans="1:7" x14ac:dyDescent="0.25">
      <c r="A624" s="5">
        <f t="shared" si="124"/>
        <v>43202</v>
      </c>
      <c r="B624">
        <v>169.7</v>
      </c>
      <c r="C624">
        <v>142.19999999999999</v>
      </c>
      <c r="D624">
        <v>936.7</v>
      </c>
      <c r="E624">
        <v>897.8</v>
      </c>
      <c r="F624" s="16">
        <f t="shared" si="122"/>
        <v>1106.4000000000001</v>
      </c>
      <c r="G624" s="16">
        <f t="shared" si="123"/>
        <v>1040</v>
      </c>
    </row>
    <row r="625" spans="1:9" x14ac:dyDescent="0.25">
      <c r="A625" s="5">
        <f t="shared" si="124"/>
        <v>43209</v>
      </c>
      <c r="B625">
        <v>157.1</v>
      </c>
      <c r="C625">
        <v>50.6</v>
      </c>
      <c r="D625">
        <v>977.1</v>
      </c>
      <c r="E625">
        <v>993.8</v>
      </c>
      <c r="F625" s="16">
        <f t="shared" si="122"/>
        <v>1134.2</v>
      </c>
      <c r="G625" s="16">
        <f t="shared" si="123"/>
        <v>1044.3999999999999</v>
      </c>
    </row>
    <row r="626" spans="1:9" x14ac:dyDescent="0.25">
      <c r="A626" s="5">
        <f t="shared" si="124"/>
        <v>43216</v>
      </c>
      <c r="B626">
        <v>157.1</v>
      </c>
      <c r="C626">
        <v>49.4</v>
      </c>
      <c r="D626">
        <v>977.1</v>
      </c>
      <c r="E626">
        <v>995.1</v>
      </c>
      <c r="F626" s="16">
        <f t="shared" si="122"/>
        <v>1134.2</v>
      </c>
      <c r="G626" s="16">
        <f t="shared" si="123"/>
        <v>1044.5</v>
      </c>
    </row>
    <row r="627" spans="1:9" x14ac:dyDescent="0.25">
      <c r="A627" s="5">
        <f t="shared" si="124"/>
        <v>43223</v>
      </c>
      <c r="B627">
        <v>118.8</v>
      </c>
      <c r="C627">
        <v>49.1</v>
      </c>
      <c r="D627">
        <v>1017.3</v>
      </c>
      <c r="E627">
        <v>995.5</v>
      </c>
      <c r="F627" s="16">
        <f t="shared" ref="F627:F641" si="125">+B627+D627</f>
        <v>1136.0999999999999</v>
      </c>
      <c r="G627" s="16">
        <f t="shared" ref="G627:G641" si="126">+C627+E627</f>
        <v>1044.5999999999999</v>
      </c>
      <c r="I627">
        <v>68.900000000000006</v>
      </c>
    </row>
    <row r="628" spans="1:9" x14ac:dyDescent="0.25">
      <c r="A628" s="5">
        <f t="shared" si="124"/>
        <v>43230</v>
      </c>
      <c r="B628">
        <v>99.6</v>
      </c>
      <c r="C628">
        <v>49.1</v>
      </c>
      <c r="D628">
        <v>1037.5</v>
      </c>
      <c r="E628">
        <v>995.5</v>
      </c>
      <c r="F628" s="16">
        <f t="shared" si="125"/>
        <v>1137.0999999999999</v>
      </c>
      <c r="G628" s="16">
        <f t="shared" si="126"/>
        <v>1044.5999999999999</v>
      </c>
      <c r="I628">
        <v>68.900000000000006</v>
      </c>
    </row>
    <row r="629" spans="1:9" x14ac:dyDescent="0.25">
      <c r="A629" s="5">
        <f t="shared" si="124"/>
        <v>43237</v>
      </c>
      <c r="B629">
        <v>73.599999999999994</v>
      </c>
      <c r="C629">
        <v>48.6</v>
      </c>
      <c r="D629">
        <v>1064.8</v>
      </c>
      <c r="E629">
        <v>1048.7</v>
      </c>
      <c r="F629" s="16">
        <f t="shared" si="125"/>
        <v>1138.3999999999999</v>
      </c>
      <c r="G629" s="16">
        <f t="shared" si="126"/>
        <v>1097.3</v>
      </c>
      <c r="I629">
        <v>154.6</v>
      </c>
    </row>
    <row r="630" spans="1:9" x14ac:dyDescent="0.25">
      <c r="A630" s="5">
        <f t="shared" si="124"/>
        <v>43244</v>
      </c>
      <c r="B630">
        <v>39.200000000000003</v>
      </c>
      <c r="C630">
        <v>48.7</v>
      </c>
      <c r="D630">
        <v>1100.9000000000001</v>
      </c>
      <c r="E630">
        <v>1048.7</v>
      </c>
      <c r="F630" s="16">
        <f t="shared" si="125"/>
        <v>1140.1000000000001</v>
      </c>
      <c r="G630" s="16">
        <f t="shared" si="126"/>
        <v>1097.4000000000001</v>
      </c>
      <c r="I630">
        <v>154.6</v>
      </c>
    </row>
    <row r="631" spans="1:9" x14ac:dyDescent="0.25">
      <c r="A631" s="5">
        <f t="shared" si="124"/>
        <v>43251</v>
      </c>
      <c r="B631">
        <v>26.3</v>
      </c>
      <c r="C631">
        <v>48.3</v>
      </c>
      <c r="D631">
        <v>1114.4000000000001</v>
      </c>
      <c r="E631">
        <v>1049.0999999999999</v>
      </c>
      <c r="F631" s="16">
        <f t="shared" si="125"/>
        <v>1140.7</v>
      </c>
      <c r="G631" s="16">
        <f t="shared" si="126"/>
        <v>1097.3999999999999</v>
      </c>
      <c r="I631">
        <v>180.9</v>
      </c>
    </row>
    <row r="632" spans="1:9" x14ac:dyDescent="0.25">
      <c r="A632" s="5">
        <f t="shared" si="124"/>
        <v>43258</v>
      </c>
      <c r="B632">
        <v>180.5</v>
      </c>
      <c r="C632">
        <v>148.69999999999999</v>
      </c>
      <c r="D632">
        <v>0.4</v>
      </c>
      <c r="E632">
        <v>54</v>
      </c>
      <c r="F632" s="16">
        <f t="shared" si="125"/>
        <v>180.9</v>
      </c>
      <c r="G632" s="16">
        <f t="shared" si="126"/>
        <v>202.7</v>
      </c>
    </row>
    <row r="633" spans="1:9" x14ac:dyDescent="0.25">
      <c r="A633" s="5">
        <f t="shared" si="124"/>
        <v>43265</v>
      </c>
      <c r="B633">
        <v>180.5</v>
      </c>
      <c r="C633">
        <v>191.3</v>
      </c>
      <c r="D633">
        <v>0.4</v>
      </c>
      <c r="E633">
        <v>106.2</v>
      </c>
      <c r="F633" s="16">
        <f t="shared" si="125"/>
        <v>180.9</v>
      </c>
      <c r="G633" s="16">
        <f t="shared" si="126"/>
        <v>297.5</v>
      </c>
    </row>
    <row r="634" spans="1:9" x14ac:dyDescent="0.25">
      <c r="A634" s="5">
        <f t="shared" si="124"/>
        <v>43272</v>
      </c>
      <c r="B634">
        <v>180.5</v>
      </c>
      <c r="C634">
        <v>162.9</v>
      </c>
      <c r="D634">
        <v>0.4</v>
      </c>
      <c r="E634">
        <v>136</v>
      </c>
      <c r="F634" s="16">
        <f t="shared" si="125"/>
        <v>180.9</v>
      </c>
      <c r="G634" s="16">
        <f t="shared" si="126"/>
        <v>298.89999999999998</v>
      </c>
    </row>
    <row r="635" spans="1:9" x14ac:dyDescent="0.25">
      <c r="A635" s="5">
        <f t="shared" si="124"/>
        <v>43279</v>
      </c>
      <c r="B635">
        <v>228.8</v>
      </c>
      <c r="C635">
        <v>141.19999999999999</v>
      </c>
      <c r="D635">
        <v>49.7</v>
      </c>
      <c r="E635">
        <v>160.9</v>
      </c>
      <c r="F635" s="16">
        <f t="shared" si="125"/>
        <v>278.5</v>
      </c>
      <c r="G635" s="16">
        <f t="shared" si="126"/>
        <v>302.10000000000002</v>
      </c>
    </row>
    <row r="636" spans="1:9" x14ac:dyDescent="0.25">
      <c r="A636" s="5">
        <f t="shared" si="124"/>
        <v>43286</v>
      </c>
      <c r="B636">
        <v>181.9</v>
      </c>
      <c r="C636">
        <v>141.19999999999999</v>
      </c>
      <c r="D636">
        <v>99</v>
      </c>
      <c r="E636">
        <v>160.9</v>
      </c>
      <c r="F636" s="16">
        <f t="shared" si="125"/>
        <v>280.89999999999998</v>
      </c>
      <c r="G636" s="16">
        <f t="shared" si="126"/>
        <v>302.10000000000002</v>
      </c>
    </row>
    <row r="637" spans="1:9" x14ac:dyDescent="0.25">
      <c r="A637" s="5">
        <f t="shared" si="124"/>
        <v>43293</v>
      </c>
      <c r="B637">
        <v>181.6</v>
      </c>
      <c r="C637">
        <v>140.80000000000001</v>
      </c>
      <c r="D637">
        <v>99.3</v>
      </c>
      <c r="E637">
        <v>211.4</v>
      </c>
      <c r="F637" s="16">
        <f t="shared" si="125"/>
        <v>280.89999999999998</v>
      </c>
      <c r="G637" s="16">
        <f t="shared" si="126"/>
        <v>352.20000000000005</v>
      </c>
    </row>
    <row r="638" spans="1:9" x14ac:dyDescent="0.25">
      <c r="A638" s="5">
        <f t="shared" si="124"/>
        <v>43300</v>
      </c>
      <c r="B638">
        <v>180.5</v>
      </c>
      <c r="C638">
        <v>246</v>
      </c>
      <c r="D638">
        <v>100.3</v>
      </c>
      <c r="E638">
        <v>211.4</v>
      </c>
      <c r="F638" s="16">
        <f t="shared" si="125"/>
        <v>280.8</v>
      </c>
      <c r="G638" s="16">
        <f t="shared" si="126"/>
        <v>457.4</v>
      </c>
    </row>
    <row r="639" spans="1:9" x14ac:dyDescent="0.25">
      <c r="A639" s="5">
        <f t="shared" si="124"/>
        <v>43307</v>
      </c>
      <c r="B639">
        <v>240.5</v>
      </c>
      <c r="C639">
        <v>246</v>
      </c>
      <c r="D639">
        <v>145.19999999999999</v>
      </c>
      <c r="E639">
        <v>211.4</v>
      </c>
      <c r="F639" s="16">
        <f t="shared" si="125"/>
        <v>385.7</v>
      </c>
      <c r="G639" s="16">
        <f t="shared" si="126"/>
        <v>457.4</v>
      </c>
    </row>
    <row r="640" spans="1:9" x14ac:dyDescent="0.25">
      <c r="A640" s="5">
        <f t="shared" si="124"/>
        <v>43314</v>
      </c>
      <c r="B640">
        <v>215.7</v>
      </c>
      <c r="C640">
        <v>198.1</v>
      </c>
      <c r="D640">
        <v>188.5</v>
      </c>
      <c r="E640">
        <v>261.8</v>
      </c>
      <c r="F640" s="16">
        <f t="shared" si="125"/>
        <v>404.2</v>
      </c>
      <c r="G640" s="16">
        <f t="shared" si="126"/>
        <v>459.9</v>
      </c>
    </row>
    <row r="641" spans="1:7" x14ac:dyDescent="0.25">
      <c r="A641" s="5">
        <f t="shared" ref="A641:A704" si="127">+A640+7</f>
        <v>43321</v>
      </c>
      <c r="B641">
        <v>214.8</v>
      </c>
      <c r="C641">
        <v>152.1</v>
      </c>
      <c r="D641">
        <v>189.5</v>
      </c>
      <c r="E641">
        <v>310.7</v>
      </c>
      <c r="F641" s="16">
        <f t="shared" si="125"/>
        <v>404.3</v>
      </c>
      <c r="G641" s="16">
        <f t="shared" si="126"/>
        <v>462.79999999999995</v>
      </c>
    </row>
    <row r="642" spans="1:7" x14ac:dyDescent="0.25">
      <c r="A642" s="5">
        <f t="shared" si="127"/>
        <v>43328</v>
      </c>
      <c r="B642">
        <v>198.1</v>
      </c>
      <c r="C642">
        <v>251.2</v>
      </c>
      <c r="D642">
        <v>189.9</v>
      </c>
      <c r="E642">
        <v>310.89999999999998</v>
      </c>
      <c r="F642" s="16">
        <f t="shared" ref="F642:F680" si="128">+B642+D642</f>
        <v>388</v>
      </c>
      <c r="G642" s="16">
        <f t="shared" ref="G642:G680" si="129">+C642+E642</f>
        <v>562.09999999999991</v>
      </c>
    </row>
    <row r="643" spans="1:7" x14ac:dyDescent="0.25">
      <c r="A643" s="5">
        <f t="shared" si="127"/>
        <v>43335</v>
      </c>
      <c r="B643">
        <v>172.8</v>
      </c>
      <c r="C643">
        <v>251.2</v>
      </c>
      <c r="D643">
        <v>216.1</v>
      </c>
      <c r="E643">
        <v>310.89999999999998</v>
      </c>
      <c r="F643" s="16">
        <f t="shared" si="128"/>
        <v>388.9</v>
      </c>
      <c r="G643" s="16">
        <f t="shared" si="129"/>
        <v>562.09999999999991</v>
      </c>
    </row>
    <row r="644" spans="1:7" x14ac:dyDescent="0.25">
      <c r="A644" s="5">
        <f t="shared" si="127"/>
        <v>43342</v>
      </c>
      <c r="B644">
        <v>172.8</v>
      </c>
      <c r="C644">
        <v>205.4</v>
      </c>
      <c r="D644">
        <v>216.1</v>
      </c>
      <c r="E644">
        <v>359.3</v>
      </c>
      <c r="F644" s="16">
        <f t="shared" si="128"/>
        <v>388.9</v>
      </c>
      <c r="G644" s="16">
        <f t="shared" si="129"/>
        <v>564.70000000000005</v>
      </c>
    </row>
    <row r="645" spans="1:7" x14ac:dyDescent="0.25">
      <c r="A645" s="5">
        <f t="shared" si="127"/>
        <v>43349</v>
      </c>
      <c r="B645">
        <v>242.9</v>
      </c>
      <c r="C645">
        <v>205.4</v>
      </c>
      <c r="D645">
        <v>258.5</v>
      </c>
      <c r="E645">
        <v>359.3</v>
      </c>
      <c r="F645" s="16">
        <f t="shared" si="128"/>
        <v>501.4</v>
      </c>
      <c r="G645" s="16">
        <f t="shared" si="129"/>
        <v>564.70000000000005</v>
      </c>
    </row>
    <row r="646" spans="1:7" x14ac:dyDescent="0.25">
      <c r="A646" s="5">
        <f t="shared" si="127"/>
        <v>43356</v>
      </c>
      <c r="B646">
        <v>242.9</v>
      </c>
      <c r="C646">
        <v>208.1</v>
      </c>
      <c r="D646">
        <v>265.2</v>
      </c>
      <c r="E646">
        <v>360</v>
      </c>
      <c r="F646" s="16">
        <f t="shared" si="128"/>
        <v>508.1</v>
      </c>
      <c r="G646" s="16">
        <f t="shared" si="129"/>
        <v>568.1</v>
      </c>
    </row>
    <row r="647" spans="1:7" x14ac:dyDescent="0.25">
      <c r="A647" s="5">
        <f t="shared" si="127"/>
        <v>43363</v>
      </c>
      <c r="B647">
        <v>182.3</v>
      </c>
      <c r="C647">
        <v>240.2</v>
      </c>
      <c r="D647">
        <v>314</v>
      </c>
      <c r="E647">
        <v>382.1</v>
      </c>
      <c r="F647" s="16">
        <f t="shared" si="128"/>
        <v>496.3</v>
      </c>
      <c r="G647" s="16">
        <f t="shared" si="129"/>
        <v>622.29999999999995</v>
      </c>
    </row>
    <row r="648" spans="1:7" x14ac:dyDescent="0.25">
      <c r="A648" s="5">
        <f t="shared" si="127"/>
        <v>43370</v>
      </c>
      <c r="B648">
        <v>175.5</v>
      </c>
      <c r="C648">
        <v>185.2</v>
      </c>
      <c r="D648">
        <v>321.10000000000002</v>
      </c>
      <c r="E648">
        <v>470.3</v>
      </c>
      <c r="F648" s="16">
        <f t="shared" si="128"/>
        <v>496.6</v>
      </c>
      <c r="G648" s="16">
        <f t="shared" si="129"/>
        <v>655.5</v>
      </c>
    </row>
    <row r="649" spans="1:7" x14ac:dyDescent="0.25">
      <c r="A649" s="5">
        <f t="shared" si="127"/>
        <v>43377</v>
      </c>
      <c r="B649">
        <v>211.6</v>
      </c>
      <c r="C649">
        <v>183.9</v>
      </c>
      <c r="D649">
        <v>373.1</v>
      </c>
      <c r="E649">
        <v>471.5</v>
      </c>
      <c r="F649" s="16">
        <f t="shared" si="128"/>
        <v>584.70000000000005</v>
      </c>
      <c r="G649" s="16">
        <f t="shared" si="129"/>
        <v>655.4</v>
      </c>
    </row>
    <row r="650" spans="1:7" x14ac:dyDescent="0.25">
      <c r="A650" s="5">
        <f t="shared" si="127"/>
        <v>43384</v>
      </c>
      <c r="B650">
        <v>211.6</v>
      </c>
      <c r="C650">
        <v>183.4</v>
      </c>
      <c r="D650">
        <v>373.1</v>
      </c>
      <c r="E650">
        <v>472</v>
      </c>
      <c r="F650" s="16">
        <f t="shared" si="128"/>
        <v>584.70000000000005</v>
      </c>
      <c r="G650" s="16">
        <f t="shared" si="129"/>
        <v>655.4</v>
      </c>
    </row>
    <row r="651" spans="1:7" x14ac:dyDescent="0.25">
      <c r="A651" s="5">
        <f t="shared" si="127"/>
        <v>43391</v>
      </c>
      <c r="B651">
        <v>138.80000000000001</v>
      </c>
      <c r="C651">
        <v>182.2</v>
      </c>
      <c r="D651">
        <v>429.7</v>
      </c>
      <c r="E651">
        <v>473.2</v>
      </c>
      <c r="F651" s="16">
        <f t="shared" si="128"/>
        <v>568.5</v>
      </c>
      <c r="G651" s="16">
        <f t="shared" si="129"/>
        <v>655.4</v>
      </c>
    </row>
    <row r="652" spans="1:7" x14ac:dyDescent="0.25">
      <c r="A652" s="5">
        <f t="shared" si="127"/>
        <v>43398</v>
      </c>
      <c r="B652">
        <v>138.80000000000001</v>
      </c>
      <c r="C652">
        <v>132.5</v>
      </c>
      <c r="D652">
        <v>429.7</v>
      </c>
      <c r="E652">
        <v>525.5</v>
      </c>
      <c r="F652" s="16">
        <f t="shared" si="128"/>
        <v>568.5</v>
      </c>
      <c r="G652" s="16">
        <f t="shared" si="129"/>
        <v>658</v>
      </c>
    </row>
    <row r="653" spans="1:7" x14ac:dyDescent="0.25">
      <c r="A653" s="5">
        <f t="shared" si="127"/>
        <v>43405</v>
      </c>
      <c r="B653">
        <v>175.6</v>
      </c>
      <c r="C653">
        <v>189.8</v>
      </c>
      <c r="D653">
        <v>429.7</v>
      </c>
      <c r="E653">
        <v>555.5</v>
      </c>
      <c r="F653" s="16">
        <f t="shared" si="128"/>
        <v>605.29999999999995</v>
      </c>
      <c r="G653" s="16">
        <f t="shared" si="129"/>
        <v>745.3</v>
      </c>
    </row>
    <row r="654" spans="1:7" x14ac:dyDescent="0.25">
      <c r="A654" s="5">
        <f t="shared" si="127"/>
        <v>43412</v>
      </c>
      <c r="B654">
        <v>223.2</v>
      </c>
      <c r="C654">
        <v>168.4</v>
      </c>
      <c r="D654">
        <v>447.4</v>
      </c>
      <c r="E654">
        <v>578</v>
      </c>
      <c r="F654" s="16">
        <f t="shared" si="128"/>
        <v>670.59999999999991</v>
      </c>
      <c r="G654" s="16">
        <f t="shared" si="129"/>
        <v>746.4</v>
      </c>
    </row>
    <row r="655" spans="1:7" x14ac:dyDescent="0.25">
      <c r="A655" s="5">
        <f t="shared" si="127"/>
        <v>43419</v>
      </c>
      <c r="B655">
        <v>187.5</v>
      </c>
      <c r="C655">
        <v>168.4</v>
      </c>
      <c r="D655">
        <v>484.2</v>
      </c>
      <c r="E655">
        <v>584</v>
      </c>
      <c r="F655" s="16">
        <f t="shared" si="128"/>
        <v>671.7</v>
      </c>
      <c r="G655" s="16">
        <f t="shared" si="129"/>
        <v>752.4</v>
      </c>
    </row>
    <row r="656" spans="1:7" x14ac:dyDescent="0.25">
      <c r="A656" s="5">
        <f t="shared" si="127"/>
        <v>43426</v>
      </c>
      <c r="B656">
        <v>187.5</v>
      </c>
      <c r="C656">
        <v>168.4</v>
      </c>
      <c r="D656">
        <v>484.2</v>
      </c>
      <c r="E656">
        <v>584</v>
      </c>
      <c r="F656" s="16">
        <f t="shared" si="128"/>
        <v>671.7</v>
      </c>
      <c r="G656" s="16">
        <f t="shared" si="129"/>
        <v>752.4</v>
      </c>
    </row>
    <row r="657" spans="1:7" x14ac:dyDescent="0.25">
      <c r="A657" s="5">
        <f t="shared" si="127"/>
        <v>43433</v>
      </c>
      <c r="B657">
        <v>187.5</v>
      </c>
      <c r="C657">
        <v>105.5</v>
      </c>
      <c r="D657">
        <v>484.3</v>
      </c>
      <c r="E657">
        <v>683.1</v>
      </c>
      <c r="F657" s="16">
        <f t="shared" si="128"/>
        <v>671.8</v>
      </c>
      <c r="G657" s="16">
        <f t="shared" si="129"/>
        <v>788.6</v>
      </c>
    </row>
    <row r="658" spans="1:7" x14ac:dyDescent="0.25">
      <c r="A658" s="5">
        <f t="shared" si="127"/>
        <v>43440</v>
      </c>
      <c r="B658">
        <v>217.3</v>
      </c>
      <c r="C658">
        <v>168.5</v>
      </c>
      <c r="D658">
        <v>484.4</v>
      </c>
      <c r="E658">
        <v>683.1</v>
      </c>
      <c r="F658" s="16">
        <f t="shared" si="128"/>
        <v>701.7</v>
      </c>
      <c r="G658" s="16">
        <f t="shared" si="129"/>
        <v>851.6</v>
      </c>
    </row>
    <row r="659" spans="1:7" x14ac:dyDescent="0.25">
      <c r="A659" s="5">
        <f t="shared" si="127"/>
        <v>43447</v>
      </c>
      <c r="B659">
        <v>187.2</v>
      </c>
      <c r="C659">
        <v>168.5</v>
      </c>
      <c r="D659">
        <v>566.9</v>
      </c>
      <c r="E659">
        <v>683.1</v>
      </c>
      <c r="F659" s="16">
        <f t="shared" si="128"/>
        <v>754.09999999999991</v>
      </c>
      <c r="G659" s="16">
        <f t="shared" si="129"/>
        <v>851.6</v>
      </c>
    </row>
    <row r="660" spans="1:7" x14ac:dyDescent="0.25">
      <c r="A660" s="5">
        <f t="shared" si="127"/>
        <v>43454</v>
      </c>
      <c r="B660">
        <v>156.6</v>
      </c>
      <c r="C660">
        <v>168.5</v>
      </c>
      <c r="D660">
        <v>598.29999999999995</v>
      </c>
      <c r="E660">
        <v>683.2</v>
      </c>
      <c r="F660" s="16">
        <f t="shared" si="128"/>
        <v>754.9</v>
      </c>
      <c r="G660" s="16">
        <f t="shared" si="129"/>
        <v>851.7</v>
      </c>
    </row>
    <row r="661" spans="1:7" x14ac:dyDescent="0.25">
      <c r="A661" s="5">
        <f t="shared" si="127"/>
        <v>43461</v>
      </c>
      <c r="B661">
        <v>159.1</v>
      </c>
      <c r="C661">
        <v>124.7</v>
      </c>
      <c r="D661">
        <v>633.70000000000005</v>
      </c>
      <c r="E661">
        <v>729.1</v>
      </c>
      <c r="F661" s="16">
        <f t="shared" si="128"/>
        <v>792.80000000000007</v>
      </c>
      <c r="G661" s="16">
        <f t="shared" si="129"/>
        <v>853.80000000000007</v>
      </c>
    </row>
    <row r="662" spans="1:7" x14ac:dyDescent="0.25">
      <c r="A662" s="5">
        <f t="shared" si="127"/>
        <v>43468</v>
      </c>
      <c r="B662">
        <v>159.19999999999999</v>
      </c>
      <c r="C662">
        <v>198.4</v>
      </c>
      <c r="D662">
        <v>653.1</v>
      </c>
      <c r="E662">
        <v>729.1</v>
      </c>
      <c r="F662" s="16">
        <f t="shared" si="128"/>
        <v>812.3</v>
      </c>
      <c r="G662" s="16">
        <f t="shared" si="129"/>
        <v>927.5</v>
      </c>
    </row>
    <row r="663" spans="1:7" x14ac:dyDescent="0.25">
      <c r="A663" s="5">
        <f t="shared" si="127"/>
        <v>43475</v>
      </c>
      <c r="B663" s="157">
        <v>0</v>
      </c>
      <c r="C663" s="157"/>
      <c r="D663" s="157">
        <v>0</v>
      </c>
      <c r="E663" s="157"/>
      <c r="F663" s="170">
        <f t="shared" si="128"/>
        <v>0</v>
      </c>
      <c r="G663" s="16">
        <f t="shared" si="129"/>
        <v>0</v>
      </c>
    </row>
    <row r="664" spans="1:7" x14ac:dyDescent="0.25">
      <c r="A664" s="5">
        <f t="shared" si="127"/>
        <v>43482</v>
      </c>
      <c r="B664" s="157">
        <v>0</v>
      </c>
      <c r="C664" s="157"/>
      <c r="D664" s="157">
        <v>0</v>
      </c>
      <c r="E664" s="157"/>
      <c r="F664" s="170">
        <f t="shared" si="128"/>
        <v>0</v>
      </c>
      <c r="G664" s="16">
        <f t="shared" si="129"/>
        <v>0</v>
      </c>
    </row>
    <row r="665" spans="1:7" x14ac:dyDescent="0.25">
      <c r="A665" s="5">
        <f t="shared" si="127"/>
        <v>43489</v>
      </c>
      <c r="B665" s="157">
        <v>0</v>
      </c>
      <c r="C665" s="157"/>
      <c r="D665" s="157">
        <v>0</v>
      </c>
      <c r="E665" s="157"/>
      <c r="F665" s="170">
        <f t="shared" si="128"/>
        <v>0</v>
      </c>
      <c r="G665" s="16">
        <f t="shared" si="129"/>
        <v>0</v>
      </c>
    </row>
    <row r="666" spans="1:7" x14ac:dyDescent="0.25">
      <c r="A666" s="5">
        <f t="shared" si="127"/>
        <v>43496</v>
      </c>
      <c r="B666" s="157">
        <v>0</v>
      </c>
      <c r="C666" s="157"/>
      <c r="D666" s="157">
        <v>0</v>
      </c>
      <c r="E666" s="157"/>
      <c r="F666" s="170">
        <f t="shared" si="128"/>
        <v>0</v>
      </c>
      <c r="G666" s="16">
        <f t="shared" si="129"/>
        <v>0</v>
      </c>
    </row>
    <row r="667" spans="1:7" x14ac:dyDescent="0.25">
      <c r="A667" s="5">
        <f t="shared" si="127"/>
        <v>43503</v>
      </c>
      <c r="B667" s="157">
        <v>0</v>
      </c>
      <c r="C667" s="157"/>
      <c r="D667" s="157">
        <v>0</v>
      </c>
      <c r="E667" s="157"/>
      <c r="F667" s="170">
        <f t="shared" si="128"/>
        <v>0</v>
      </c>
      <c r="G667" s="16">
        <f t="shared" si="129"/>
        <v>0</v>
      </c>
    </row>
    <row r="668" spans="1:7" x14ac:dyDescent="0.25">
      <c r="A668" s="5">
        <f t="shared" si="127"/>
        <v>43510</v>
      </c>
      <c r="B668" s="16">
        <v>197</v>
      </c>
      <c r="C668">
        <v>193.3</v>
      </c>
      <c r="D668">
        <v>736</v>
      </c>
      <c r="E668">
        <v>814.7</v>
      </c>
      <c r="F668" s="16">
        <f t="shared" si="128"/>
        <v>933</v>
      </c>
      <c r="G668" s="16">
        <f t="shared" si="129"/>
        <v>1008</v>
      </c>
    </row>
    <row r="669" spans="1:7" x14ac:dyDescent="0.25">
      <c r="A669" s="5">
        <f t="shared" si="127"/>
        <v>43517</v>
      </c>
      <c r="B669">
        <v>196.9</v>
      </c>
      <c r="C669">
        <v>170.2</v>
      </c>
      <c r="D669">
        <v>789.7</v>
      </c>
      <c r="E669">
        <v>839.1</v>
      </c>
      <c r="F669" s="16">
        <f t="shared" si="128"/>
        <v>986.6</v>
      </c>
      <c r="G669" s="16">
        <f t="shared" si="129"/>
        <v>1009.3</v>
      </c>
    </row>
    <row r="670" spans="1:7" x14ac:dyDescent="0.25">
      <c r="A670" s="5">
        <f t="shared" si="127"/>
        <v>43524</v>
      </c>
      <c r="B670">
        <v>226.9</v>
      </c>
      <c r="C670">
        <v>170.2</v>
      </c>
      <c r="D670">
        <v>814.2</v>
      </c>
      <c r="E670">
        <v>839.1</v>
      </c>
      <c r="F670" s="16">
        <f t="shared" si="128"/>
        <v>1041.1000000000001</v>
      </c>
      <c r="G670" s="16">
        <f t="shared" si="129"/>
        <v>1009.3</v>
      </c>
    </row>
    <row r="671" spans="1:7" x14ac:dyDescent="0.25">
      <c r="A671" s="5">
        <f t="shared" si="127"/>
        <v>43531</v>
      </c>
      <c r="B671">
        <v>252.4</v>
      </c>
      <c r="C671">
        <v>150.9</v>
      </c>
      <c r="D671">
        <v>814.2</v>
      </c>
      <c r="E671">
        <v>859.4</v>
      </c>
      <c r="F671" s="16">
        <f t="shared" si="128"/>
        <v>1066.6000000000001</v>
      </c>
      <c r="G671" s="16">
        <f t="shared" si="129"/>
        <v>1010.3</v>
      </c>
    </row>
    <row r="672" spans="1:7" x14ac:dyDescent="0.25">
      <c r="A672" s="5">
        <f t="shared" si="127"/>
        <v>43538</v>
      </c>
      <c r="B672">
        <v>280.2</v>
      </c>
      <c r="C672">
        <v>206.4</v>
      </c>
      <c r="D672">
        <v>815.7</v>
      </c>
      <c r="E672">
        <v>898.2</v>
      </c>
      <c r="F672" s="16">
        <f t="shared" si="128"/>
        <v>1095.9000000000001</v>
      </c>
      <c r="G672" s="16">
        <f t="shared" si="129"/>
        <v>1104.6000000000001</v>
      </c>
    </row>
    <row r="673" spans="1:9" x14ac:dyDescent="0.25">
      <c r="A673" s="5">
        <f t="shared" si="127"/>
        <v>43545</v>
      </c>
      <c r="B673">
        <v>226.8</v>
      </c>
      <c r="C673">
        <v>182.2</v>
      </c>
      <c r="D673">
        <v>872.7</v>
      </c>
      <c r="E673">
        <v>924.2</v>
      </c>
      <c r="F673" s="16">
        <f t="shared" si="128"/>
        <v>1099.5</v>
      </c>
      <c r="G673" s="16">
        <f t="shared" si="129"/>
        <v>1106.4000000000001</v>
      </c>
    </row>
    <row r="674" spans="1:9" x14ac:dyDescent="0.25">
      <c r="A674" s="5">
        <f t="shared" si="127"/>
        <v>43552</v>
      </c>
      <c r="B674">
        <v>224.7</v>
      </c>
      <c r="C674">
        <v>170.3</v>
      </c>
      <c r="D674">
        <v>874.8</v>
      </c>
      <c r="E674">
        <v>936.7</v>
      </c>
      <c r="F674" s="16">
        <f t="shared" si="128"/>
        <v>1099.5</v>
      </c>
      <c r="G674" s="16">
        <f t="shared" si="129"/>
        <v>1107</v>
      </c>
    </row>
    <row r="675" spans="1:9" x14ac:dyDescent="0.25">
      <c r="A675" s="5">
        <f t="shared" si="127"/>
        <v>43559</v>
      </c>
      <c r="B675">
        <v>160.6</v>
      </c>
      <c r="C675">
        <v>169.7</v>
      </c>
      <c r="D675">
        <v>942.1</v>
      </c>
      <c r="E675">
        <v>936.7</v>
      </c>
      <c r="F675" s="16">
        <f t="shared" si="128"/>
        <v>1102.7</v>
      </c>
      <c r="G675" s="16">
        <f t="shared" si="129"/>
        <v>1106.4000000000001</v>
      </c>
    </row>
    <row r="676" spans="1:9" x14ac:dyDescent="0.25">
      <c r="A676" s="5">
        <f t="shared" si="127"/>
        <v>43566</v>
      </c>
      <c r="B676">
        <v>115.3</v>
      </c>
      <c r="C676">
        <v>169.7</v>
      </c>
      <c r="D676">
        <v>992.4</v>
      </c>
      <c r="E676">
        <v>936.7</v>
      </c>
      <c r="F676" s="16">
        <f t="shared" si="128"/>
        <v>1107.7</v>
      </c>
      <c r="G676" s="16">
        <f t="shared" si="129"/>
        <v>1106.4000000000001</v>
      </c>
    </row>
    <row r="677" spans="1:9" x14ac:dyDescent="0.25">
      <c r="A677" s="5">
        <f t="shared" si="127"/>
        <v>43573</v>
      </c>
      <c r="B677">
        <v>85.7</v>
      </c>
      <c r="C677">
        <v>157.1</v>
      </c>
      <c r="D677">
        <v>1021.3</v>
      </c>
      <c r="E677">
        <v>977.1</v>
      </c>
      <c r="F677" s="16">
        <f t="shared" si="128"/>
        <v>1107</v>
      </c>
      <c r="G677" s="16">
        <f t="shared" si="129"/>
        <v>1134.2</v>
      </c>
    </row>
    <row r="678" spans="1:9" x14ac:dyDescent="0.25">
      <c r="A678" s="5">
        <f t="shared" si="127"/>
        <v>43580</v>
      </c>
      <c r="B678">
        <v>59.5</v>
      </c>
      <c r="C678">
        <v>157.1</v>
      </c>
      <c r="D678">
        <v>1047</v>
      </c>
      <c r="E678">
        <v>977.1</v>
      </c>
      <c r="F678" s="16">
        <f t="shared" si="128"/>
        <v>1106.5</v>
      </c>
      <c r="G678" s="16">
        <f t="shared" si="129"/>
        <v>1134.2</v>
      </c>
      <c r="I678">
        <v>73.400000000000006</v>
      </c>
    </row>
    <row r="679" spans="1:9" x14ac:dyDescent="0.25">
      <c r="A679" s="5">
        <f t="shared" si="127"/>
        <v>43587</v>
      </c>
      <c r="B679" s="16">
        <v>58</v>
      </c>
      <c r="C679">
        <v>118.8</v>
      </c>
      <c r="D679">
        <v>1049.4000000000001</v>
      </c>
      <c r="E679">
        <v>1017.3</v>
      </c>
      <c r="F679" s="16">
        <f t="shared" si="128"/>
        <v>1107.4000000000001</v>
      </c>
      <c r="G679" s="16">
        <f t="shared" si="129"/>
        <v>1136.0999999999999</v>
      </c>
      <c r="I679">
        <v>74.400000000000006</v>
      </c>
    </row>
    <row r="680" spans="1:9" x14ac:dyDescent="0.25">
      <c r="A680" s="5">
        <f t="shared" si="127"/>
        <v>43594</v>
      </c>
      <c r="B680">
        <v>57.8</v>
      </c>
      <c r="C680">
        <v>99.6</v>
      </c>
      <c r="D680">
        <v>1049.5999999999999</v>
      </c>
      <c r="E680">
        <v>1037.5</v>
      </c>
      <c r="F680" s="16">
        <f t="shared" si="128"/>
        <v>1107.3999999999999</v>
      </c>
      <c r="G680" s="16">
        <f t="shared" si="129"/>
        <v>1137.0999999999999</v>
      </c>
      <c r="I680">
        <v>74.400000000000006</v>
      </c>
    </row>
    <row r="681" spans="1:9" x14ac:dyDescent="0.25">
      <c r="A681" s="5">
        <f t="shared" si="127"/>
        <v>43601</v>
      </c>
      <c r="B681">
        <v>1.8</v>
      </c>
      <c r="C681">
        <v>73.599999999999994</v>
      </c>
      <c r="D681">
        <v>1162.3</v>
      </c>
      <c r="E681">
        <v>1064.8</v>
      </c>
      <c r="F681" s="16">
        <f t="shared" ref="F681:F716" si="130">+B681+D681</f>
        <v>1164.0999999999999</v>
      </c>
      <c r="G681" s="16">
        <f t="shared" ref="G681:G716" si="131">+C681+E681</f>
        <v>1138.3999999999999</v>
      </c>
      <c r="I681">
        <v>74.400000000000006</v>
      </c>
    </row>
    <row r="682" spans="1:9" x14ac:dyDescent="0.25">
      <c r="A682" s="5">
        <f t="shared" si="127"/>
        <v>43608</v>
      </c>
      <c r="B682">
        <v>0.8</v>
      </c>
      <c r="C682">
        <v>39.200000000000003</v>
      </c>
      <c r="D682">
        <v>1163.2</v>
      </c>
      <c r="E682">
        <v>1100.9000000000001</v>
      </c>
      <c r="F682" s="16">
        <f t="shared" si="130"/>
        <v>1164</v>
      </c>
      <c r="G682" s="16">
        <f t="shared" si="131"/>
        <v>1140.1000000000001</v>
      </c>
      <c r="I682">
        <v>76.7</v>
      </c>
    </row>
    <row r="683" spans="1:9" x14ac:dyDescent="0.25">
      <c r="A683" s="5">
        <f t="shared" si="127"/>
        <v>43615</v>
      </c>
      <c r="B683">
        <v>0.8</v>
      </c>
      <c r="C683">
        <v>26.3</v>
      </c>
      <c r="D683">
        <v>1163.2</v>
      </c>
      <c r="E683">
        <v>1114.4000000000001</v>
      </c>
      <c r="F683" s="16">
        <f t="shared" si="130"/>
        <v>1164</v>
      </c>
      <c r="G683" s="16">
        <f t="shared" si="131"/>
        <v>1140.7</v>
      </c>
      <c r="I683">
        <v>187.7</v>
      </c>
    </row>
    <row r="684" spans="1:9" x14ac:dyDescent="0.25">
      <c r="A684" s="5">
        <f t="shared" si="127"/>
        <v>43622</v>
      </c>
      <c r="B684">
        <v>187.8</v>
      </c>
      <c r="C684">
        <v>180.5</v>
      </c>
      <c r="D684">
        <v>56.7</v>
      </c>
      <c r="E684">
        <v>0.4</v>
      </c>
      <c r="F684" s="16">
        <f t="shared" si="130"/>
        <v>244.5</v>
      </c>
      <c r="G684" s="16">
        <f t="shared" si="131"/>
        <v>180.9</v>
      </c>
    </row>
    <row r="685" spans="1:9" x14ac:dyDescent="0.25">
      <c r="A685" s="5">
        <f t="shared" si="127"/>
        <v>43629</v>
      </c>
      <c r="B685">
        <v>187.8</v>
      </c>
      <c r="C685">
        <v>180.5</v>
      </c>
      <c r="D685">
        <v>56.7</v>
      </c>
      <c r="E685">
        <v>0.4</v>
      </c>
      <c r="F685" s="16">
        <f t="shared" si="130"/>
        <v>244.5</v>
      </c>
      <c r="G685" s="16">
        <f t="shared" si="131"/>
        <v>180.9</v>
      </c>
    </row>
    <row r="686" spans="1:9" x14ac:dyDescent="0.25">
      <c r="A686" s="5">
        <f t="shared" si="127"/>
        <v>43636</v>
      </c>
      <c r="B686" s="16">
        <v>169</v>
      </c>
      <c r="C686">
        <v>180.5</v>
      </c>
      <c r="D686">
        <v>111.1</v>
      </c>
      <c r="E686">
        <v>0.4</v>
      </c>
      <c r="F686" s="16">
        <f t="shared" si="130"/>
        <v>280.10000000000002</v>
      </c>
      <c r="G686" s="16">
        <f t="shared" si="131"/>
        <v>180.9</v>
      </c>
    </row>
    <row r="687" spans="1:9" x14ac:dyDescent="0.25">
      <c r="A687" s="5">
        <f t="shared" si="127"/>
        <v>43643</v>
      </c>
      <c r="B687">
        <v>251.1</v>
      </c>
      <c r="C687">
        <v>228.8</v>
      </c>
      <c r="D687">
        <v>111.5</v>
      </c>
      <c r="E687">
        <v>49.7</v>
      </c>
      <c r="F687" s="16">
        <f t="shared" si="130"/>
        <v>362.6</v>
      </c>
      <c r="G687" s="16">
        <f t="shared" si="131"/>
        <v>278.5</v>
      </c>
    </row>
    <row r="688" spans="1:9" x14ac:dyDescent="0.25">
      <c r="A688" s="5">
        <f t="shared" si="127"/>
        <v>43650</v>
      </c>
      <c r="B688">
        <v>243.6</v>
      </c>
      <c r="C688">
        <v>181.9</v>
      </c>
      <c r="D688">
        <v>119.1</v>
      </c>
      <c r="E688">
        <v>99</v>
      </c>
      <c r="F688" s="16">
        <f t="shared" si="130"/>
        <v>362.7</v>
      </c>
      <c r="G688" s="16">
        <f t="shared" si="131"/>
        <v>280.89999999999998</v>
      </c>
    </row>
    <row r="689" spans="1:7" x14ac:dyDescent="0.25">
      <c r="A689" s="5">
        <f t="shared" si="127"/>
        <v>43657</v>
      </c>
      <c r="B689">
        <v>194.8</v>
      </c>
      <c r="C689">
        <v>181.6</v>
      </c>
      <c r="D689">
        <v>169.7</v>
      </c>
      <c r="E689">
        <v>99.3</v>
      </c>
      <c r="F689" s="16">
        <f t="shared" si="130"/>
        <v>364.5</v>
      </c>
      <c r="G689" s="16">
        <f t="shared" si="131"/>
        <v>280.89999999999998</v>
      </c>
    </row>
    <row r="690" spans="1:7" x14ac:dyDescent="0.25">
      <c r="A690" s="5">
        <f t="shared" si="127"/>
        <v>43664</v>
      </c>
      <c r="B690">
        <v>194.8</v>
      </c>
      <c r="C690">
        <v>180.5</v>
      </c>
      <c r="D690">
        <v>169.7</v>
      </c>
      <c r="E690">
        <v>100.3</v>
      </c>
      <c r="F690" s="16">
        <f t="shared" si="130"/>
        <v>364.5</v>
      </c>
      <c r="G690" s="16">
        <f t="shared" si="131"/>
        <v>280.8</v>
      </c>
    </row>
    <row r="691" spans="1:7" x14ac:dyDescent="0.25">
      <c r="A691" s="5">
        <f t="shared" si="127"/>
        <v>43671</v>
      </c>
      <c r="B691">
        <v>167.6</v>
      </c>
      <c r="C691">
        <v>240.5</v>
      </c>
      <c r="D691">
        <v>227.9</v>
      </c>
      <c r="E691">
        <v>145.19999999999999</v>
      </c>
      <c r="F691" s="16">
        <f t="shared" si="130"/>
        <v>395.5</v>
      </c>
      <c r="G691" s="16">
        <f t="shared" si="131"/>
        <v>385.7</v>
      </c>
    </row>
    <row r="692" spans="1:7" x14ac:dyDescent="0.25">
      <c r="A692" s="5">
        <f t="shared" si="127"/>
        <v>43678</v>
      </c>
      <c r="B692">
        <v>228.7</v>
      </c>
      <c r="C692">
        <v>215.7</v>
      </c>
      <c r="D692">
        <v>228.2</v>
      </c>
      <c r="E692">
        <v>188.5</v>
      </c>
      <c r="F692" s="16">
        <f t="shared" si="130"/>
        <v>456.9</v>
      </c>
      <c r="G692" s="16">
        <f t="shared" si="131"/>
        <v>404.2</v>
      </c>
    </row>
    <row r="693" spans="1:7" x14ac:dyDescent="0.25">
      <c r="A693" s="5">
        <f t="shared" si="127"/>
        <v>43685</v>
      </c>
      <c r="B693" s="16">
        <v>174</v>
      </c>
      <c r="C693">
        <v>214.8</v>
      </c>
      <c r="D693">
        <v>281</v>
      </c>
      <c r="E693">
        <v>189.5</v>
      </c>
      <c r="F693" s="16">
        <f t="shared" si="130"/>
        <v>455</v>
      </c>
      <c r="G693" s="16">
        <f t="shared" si="131"/>
        <v>404.3</v>
      </c>
    </row>
    <row r="694" spans="1:7" x14ac:dyDescent="0.25">
      <c r="A694" s="5">
        <f t="shared" si="127"/>
        <v>43692</v>
      </c>
      <c r="B694">
        <v>222.1</v>
      </c>
      <c r="C694">
        <v>198.1</v>
      </c>
      <c r="D694">
        <v>281</v>
      </c>
      <c r="E694">
        <v>189.9</v>
      </c>
      <c r="F694" s="16">
        <f t="shared" si="130"/>
        <v>503.1</v>
      </c>
      <c r="G694" s="16">
        <f t="shared" si="131"/>
        <v>388</v>
      </c>
    </row>
    <row r="695" spans="1:7" x14ac:dyDescent="0.25">
      <c r="A695" s="5">
        <f t="shared" si="127"/>
        <v>43699</v>
      </c>
      <c r="B695">
        <v>260.10000000000002</v>
      </c>
      <c r="C695">
        <v>172.8</v>
      </c>
      <c r="D695">
        <v>294.5</v>
      </c>
      <c r="E695">
        <v>216.1</v>
      </c>
      <c r="F695" s="16">
        <f t="shared" si="130"/>
        <v>554.6</v>
      </c>
      <c r="G695" s="16">
        <f t="shared" si="131"/>
        <v>388.9</v>
      </c>
    </row>
    <row r="696" spans="1:7" x14ac:dyDescent="0.25">
      <c r="A696" s="5">
        <f t="shared" si="127"/>
        <v>43706</v>
      </c>
      <c r="B696">
        <v>219.7</v>
      </c>
      <c r="C696">
        <v>172.8</v>
      </c>
      <c r="D696">
        <v>337</v>
      </c>
      <c r="E696">
        <v>216.1</v>
      </c>
      <c r="F696" s="16">
        <f t="shared" si="130"/>
        <v>556.70000000000005</v>
      </c>
      <c r="G696" s="16">
        <f t="shared" si="131"/>
        <v>388.9</v>
      </c>
    </row>
    <row r="697" spans="1:7" x14ac:dyDescent="0.25">
      <c r="A697" s="5">
        <f t="shared" si="127"/>
        <v>43713</v>
      </c>
      <c r="B697">
        <v>219.1</v>
      </c>
      <c r="C697">
        <v>242.9</v>
      </c>
      <c r="D697">
        <v>338</v>
      </c>
      <c r="E697">
        <v>258.5</v>
      </c>
      <c r="F697" s="16">
        <f t="shared" si="130"/>
        <v>557.1</v>
      </c>
      <c r="G697" s="16">
        <f t="shared" si="131"/>
        <v>501.4</v>
      </c>
    </row>
    <row r="698" spans="1:7" x14ac:dyDescent="0.25">
      <c r="A698" s="5">
        <f t="shared" si="127"/>
        <v>43720</v>
      </c>
      <c r="B698">
        <v>187.5</v>
      </c>
      <c r="C698">
        <v>242.9</v>
      </c>
      <c r="D698">
        <v>371</v>
      </c>
      <c r="E698">
        <v>265.2</v>
      </c>
      <c r="F698" s="16">
        <f t="shared" si="130"/>
        <v>558.5</v>
      </c>
      <c r="G698" s="16">
        <f t="shared" si="131"/>
        <v>508.1</v>
      </c>
    </row>
    <row r="699" spans="1:7" x14ac:dyDescent="0.25">
      <c r="A699" s="5">
        <f t="shared" si="127"/>
        <v>43727</v>
      </c>
      <c r="B699" s="16">
        <v>173</v>
      </c>
      <c r="C699">
        <v>182.3</v>
      </c>
      <c r="D699">
        <v>386.2</v>
      </c>
      <c r="E699">
        <v>314</v>
      </c>
      <c r="F699" s="16">
        <f t="shared" si="130"/>
        <v>559.20000000000005</v>
      </c>
      <c r="G699" s="16">
        <f t="shared" si="131"/>
        <v>496.3</v>
      </c>
    </row>
    <row r="700" spans="1:7" x14ac:dyDescent="0.25">
      <c r="A700" s="5">
        <f t="shared" si="127"/>
        <v>43734</v>
      </c>
      <c r="B700">
        <v>172.5</v>
      </c>
      <c r="C700">
        <v>175.5</v>
      </c>
      <c r="D700">
        <v>386.7</v>
      </c>
      <c r="E700">
        <v>321.10000000000002</v>
      </c>
      <c r="F700" s="16">
        <f t="shared" si="130"/>
        <v>559.20000000000005</v>
      </c>
      <c r="G700" s="16">
        <f t="shared" si="131"/>
        <v>496.6</v>
      </c>
    </row>
    <row r="701" spans="1:7" x14ac:dyDescent="0.25">
      <c r="A701" s="5">
        <f t="shared" si="127"/>
        <v>43741</v>
      </c>
      <c r="B701">
        <v>282.8</v>
      </c>
      <c r="C701">
        <v>211.6</v>
      </c>
      <c r="D701">
        <v>386.7</v>
      </c>
      <c r="E701">
        <v>373.1</v>
      </c>
      <c r="F701" s="16">
        <f t="shared" si="130"/>
        <v>669.5</v>
      </c>
      <c r="G701" s="16">
        <f t="shared" si="131"/>
        <v>584.70000000000005</v>
      </c>
    </row>
    <row r="702" spans="1:7" x14ac:dyDescent="0.25">
      <c r="A702" s="5">
        <f t="shared" si="127"/>
        <v>43748</v>
      </c>
      <c r="B702">
        <v>239.8</v>
      </c>
      <c r="C702">
        <v>211.6</v>
      </c>
      <c r="D702">
        <v>437.2</v>
      </c>
      <c r="E702">
        <v>373.1</v>
      </c>
      <c r="F702" s="16">
        <f t="shared" si="130"/>
        <v>677</v>
      </c>
      <c r="G702" s="16">
        <f t="shared" si="131"/>
        <v>584.70000000000005</v>
      </c>
    </row>
    <row r="703" spans="1:7" x14ac:dyDescent="0.25">
      <c r="A703" s="5">
        <f t="shared" si="127"/>
        <v>43755</v>
      </c>
      <c r="B703">
        <v>210.2</v>
      </c>
      <c r="C703">
        <v>138.80000000000001</v>
      </c>
      <c r="D703">
        <v>468.2</v>
      </c>
      <c r="E703">
        <v>429.7</v>
      </c>
      <c r="F703" s="16">
        <f t="shared" si="130"/>
        <v>678.4</v>
      </c>
      <c r="G703" s="16">
        <f t="shared" si="131"/>
        <v>568.5</v>
      </c>
    </row>
    <row r="704" spans="1:7" x14ac:dyDescent="0.25">
      <c r="A704" s="5">
        <f t="shared" si="127"/>
        <v>43762</v>
      </c>
      <c r="B704">
        <v>212.2</v>
      </c>
      <c r="C704">
        <v>138.80000000000001</v>
      </c>
      <c r="D704">
        <v>517.4</v>
      </c>
      <c r="E704">
        <v>429.7</v>
      </c>
      <c r="F704" s="16">
        <f t="shared" si="130"/>
        <v>729.59999999999991</v>
      </c>
      <c r="G704" s="16">
        <f t="shared" si="131"/>
        <v>568.5</v>
      </c>
    </row>
    <row r="705" spans="1:7" x14ac:dyDescent="0.25">
      <c r="A705" s="5">
        <f t="shared" ref="A705:A768" si="132">+A704+7</f>
        <v>43769</v>
      </c>
      <c r="B705">
        <v>198.2</v>
      </c>
      <c r="C705">
        <v>175.6</v>
      </c>
      <c r="D705">
        <v>568.20000000000005</v>
      </c>
      <c r="E705">
        <v>429.7</v>
      </c>
      <c r="F705" s="16">
        <f t="shared" si="130"/>
        <v>766.40000000000009</v>
      </c>
      <c r="G705" s="16">
        <f t="shared" si="131"/>
        <v>605.29999999999995</v>
      </c>
    </row>
    <row r="706" spans="1:7" x14ac:dyDescent="0.25">
      <c r="A706" s="5">
        <f t="shared" si="132"/>
        <v>43776</v>
      </c>
      <c r="B706">
        <v>203.3</v>
      </c>
      <c r="C706">
        <v>223.2</v>
      </c>
      <c r="D706">
        <v>568.20000000000005</v>
      </c>
      <c r="E706">
        <v>447.4</v>
      </c>
      <c r="F706" s="16">
        <f t="shared" si="130"/>
        <v>771.5</v>
      </c>
      <c r="G706" s="16">
        <f t="shared" si="131"/>
        <v>670.59999999999991</v>
      </c>
    </row>
    <row r="707" spans="1:7" ht="15" x14ac:dyDescent="0.35">
      <c r="A707" s="5">
        <f t="shared" si="132"/>
        <v>43783</v>
      </c>
      <c r="B707" s="28">
        <v>203.4</v>
      </c>
      <c r="C707">
        <v>187.5</v>
      </c>
      <c r="D707">
        <v>568.20000000000005</v>
      </c>
      <c r="E707">
        <v>484.2</v>
      </c>
      <c r="F707" s="16">
        <f t="shared" si="130"/>
        <v>771.6</v>
      </c>
      <c r="G707" s="16">
        <f t="shared" si="131"/>
        <v>671.7</v>
      </c>
    </row>
    <row r="708" spans="1:7" x14ac:dyDescent="0.25">
      <c r="A708" s="5">
        <f t="shared" si="132"/>
        <v>43790</v>
      </c>
      <c r="B708">
        <f>'1121'!B22</f>
        <v>299.10000000000002</v>
      </c>
      <c r="C708">
        <f>'1121'!C22</f>
        <v>187.5</v>
      </c>
      <c r="D708">
        <f>'1121'!D22</f>
        <v>568.20000000000005</v>
      </c>
      <c r="E708">
        <f>'1121'!E22</f>
        <v>484.2</v>
      </c>
      <c r="F708" s="16">
        <f t="shared" si="130"/>
        <v>867.30000000000007</v>
      </c>
      <c r="G708" s="16">
        <f t="shared" si="131"/>
        <v>671.7</v>
      </c>
    </row>
    <row r="709" spans="1:7" x14ac:dyDescent="0.25">
      <c r="A709" s="5">
        <f t="shared" si="132"/>
        <v>43797</v>
      </c>
      <c r="B709">
        <f>'1128'!B22</f>
        <v>299.10000000000002</v>
      </c>
      <c r="C709">
        <f>'1128'!C22</f>
        <v>187.5</v>
      </c>
      <c r="D709">
        <f>'1128'!D22</f>
        <v>568.20000000000005</v>
      </c>
      <c r="E709">
        <f>'1128'!E22</f>
        <v>484.3</v>
      </c>
      <c r="F709" s="16">
        <f t="shared" si="130"/>
        <v>867.30000000000007</v>
      </c>
      <c r="G709" s="16">
        <f t="shared" si="131"/>
        <v>671.8</v>
      </c>
    </row>
    <row r="710" spans="1:7" x14ac:dyDescent="0.25">
      <c r="A710" s="5">
        <f t="shared" si="132"/>
        <v>43804</v>
      </c>
      <c r="B710">
        <f>'1205'!B22</f>
        <v>270.3</v>
      </c>
      <c r="C710">
        <f>'1205'!C22</f>
        <v>217.3</v>
      </c>
      <c r="D710">
        <f>'1205'!D22</f>
        <v>596.29999999999995</v>
      </c>
      <c r="E710">
        <f>'1205'!E22</f>
        <v>484.4</v>
      </c>
      <c r="F710" s="16">
        <f t="shared" si="130"/>
        <v>866.59999999999991</v>
      </c>
      <c r="G710" s="16">
        <f t="shared" si="131"/>
        <v>701.7</v>
      </c>
    </row>
    <row r="711" spans="1:7" x14ac:dyDescent="0.25">
      <c r="A711" s="5">
        <f t="shared" si="132"/>
        <v>43811</v>
      </c>
      <c r="B711">
        <f>'1212'!B22</f>
        <v>208</v>
      </c>
      <c r="C711">
        <f>'1212'!C22</f>
        <v>187.2</v>
      </c>
      <c r="D711">
        <f>'1212'!D22</f>
        <v>661.3</v>
      </c>
      <c r="E711">
        <f>'1212'!E22</f>
        <v>566.9</v>
      </c>
      <c r="F711" s="16">
        <f t="shared" si="130"/>
        <v>869.3</v>
      </c>
      <c r="G711" s="16">
        <f t="shared" si="131"/>
        <v>754.09999999999991</v>
      </c>
    </row>
    <row r="712" spans="1:7" x14ac:dyDescent="0.25">
      <c r="A712" s="5">
        <f t="shared" si="132"/>
        <v>43818</v>
      </c>
      <c r="B712">
        <f>'1219'!B22</f>
        <v>293.39999999999998</v>
      </c>
      <c r="C712">
        <f>'1219'!C22</f>
        <v>156.6</v>
      </c>
      <c r="D712">
        <f>'1219'!D22</f>
        <v>680.9</v>
      </c>
      <c r="E712">
        <f>'1219'!E22</f>
        <v>598.29999999999995</v>
      </c>
      <c r="F712" s="16">
        <f t="shared" si="130"/>
        <v>974.3</v>
      </c>
      <c r="G712" s="16">
        <f t="shared" si="131"/>
        <v>754.9</v>
      </c>
    </row>
    <row r="713" spans="1:7" x14ac:dyDescent="0.25">
      <c r="A713" s="5">
        <f t="shared" si="132"/>
        <v>43825</v>
      </c>
      <c r="B713">
        <f>'1226'!B40</f>
        <v>150.69999999999999</v>
      </c>
      <c r="C713">
        <f>'1226'!C40</f>
        <v>261.8</v>
      </c>
      <c r="D713">
        <f>'1226'!D40</f>
        <v>479.6</v>
      </c>
      <c r="E713">
        <f>'1226'!E40</f>
        <v>526.4</v>
      </c>
      <c r="F713" s="16">
        <f t="shared" si="130"/>
        <v>630.29999999999995</v>
      </c>
      <c r="G713" s="16">
        <f t="shared" si="131"/>
        <v>788.2</v>
      </c>
    </row>
    <row r="714" spans="1:7" x14ac:dyDescent="0.25">
      <c r="A714" s="5">
        <f t="shared" si="132"/>
        <v>43832</v>
      </c>
      <c r="B714">
        <f>'0102'!B22</f>
        <v>203.7</v>
      </c>
      <c r="C714">
        <f>'0102'!C22</f>
        <v>159.19999999999999</v>
      </c>
      <c r="D714">
        <f>'0102'!D22</f>
        <v>774.9</v>
      </c>
      <c r="E714">
        <f>'0102'!E22</f>
        <v>653.1</v>
      </c>
      <c r="F714" s="16">
        <f t="shared" si="130"/>
        <v>978.59999999999991</v>
      </c>
      <c r="G714" s="16">
        <f t="shared" si="131"/>
        <v>812.3</v>
      </c>
    </row>
    <row r="715" spans="1:7" x14ac:dyDescent="0.25">
      <c r="A715" s="5">
        <f t="shared" si="132"/>
        <v>43839</v>
      </c>
      <c r="B715">
        <f>'0109'!B22</f>
        <v>203.7</v>
      </c>
      <c r="C715">
        <f>'0109'!C22</f>
        <v>159.19999999999999</v>
      </c>
      <c r="D715">
        <f>'0109'!D22</f>
        <v>774.9</v>
      </c>
      <c r="E715">
        <f>'0109'!E22</f>
        <v>653.1</v>
      </c>
      <c r="F715" s="16">
        <f t="shared" si="130"/>
        <v>978.59999999999991</v>
      </c>
      <c r="G715" s="16">
        <f t="shared" si="131"/>
        <v>812.3</v>
      </c>
    </row>
    <row r="716" spans="1:7" x14ac:dyDescent="0.25">
      <c r="A716" s="5">
        <f t="shared" si="132"/>
        <v>43846</v>
      </c>
      <c r="B716">
        <f>'0116'!B22</f>
        <v>247.5</v>
      </c>
      <c r="C716">
        <f>'0116'!C22</f>
        <v>159.19999999999999</v>
      </c>
      <c r="D716">
        <f>'0116'!D22</f>
        <v>808</v>
      </c>
      <c r="E716">
        <f>'0116'!E22</f>
        <v>653.1</v>
      </c>
      <c r="F716" s="16">
        <f t="shared" si="130"/>
        <v>1055.5</v>
      </c>
      <c r="G716" s="16">
        <f t="shared" si="131"/>
        <v>812.3</v>
      </c>
    </row>
    <row r="717" spans="1:7" x14ac:dyDescent="0.25">
      <c r="A717" s="5">
        <f t="shared" si="132"/>
        <v>43853</v>
      </c>
      <c r="B717">
        <f>'0123'!B22</f>
        <v>247.5</v>
      </c>
      <c r="C717">
        <f>'0123'!C22</f>
        <v>159.19999999999999</v>
      </c>
      <c r="D717">
        <f>'0123'!D22</f>
        <v>808</v>
      </c>
      <c r="E717">
        <f>'0123'!E22</f>
        <v>653.1</v>
      </c>
      <c r="F717" s="16">
        <f t="shared" ref="F717:F754" si="133">+B717+D717</f>
        <v>1055.5</v>
      </c>
      <c r="G717" s="16">
        <f t="shared" ref="G717:G754" si="134">+C717+E717</f>
        <v>812.3</v>
      </c>
    </row>
    <row r="718" spans="1:7" x14ac:dyDescent="0.25">
      <c r="A718" s="5">
        <f t="shared" si="132"/>
        <v>43860</v>
      </c>
      <c r="B718">
        <f>'0130'!B22</f>
        <v>215.4</v>
      </c>
      <c r="C718">
        <f>'0130'!C22</f>
        <v>159.19999999999999</v>
      </c>
      <c r="D718">
        <f>'0130'!D22</f>
        <v>841.7</v>
      </c>
      <c r="E718">
        <f>'0130'!E22</f>
        <v>653.1</v>
      </c>
      <c r="F718" s="16">
        <f t="shared" si="133"/>
        <v>1057.1000000000001</v>
      </c>
      <c r="G718" s="16">
        <f t="shared" si="134"/>
        <v>812.3</v>
      </c>
    </row>
    <row r="719" spans="1:7" x14ac:dyDescent="0.25">
      <c r="A719" s="5">
        <f t="shared" si="132"/>
        <v>43867</v>
      </c>
      <c r="B719">
        <f>'0206'!B22</f>
        <v>181.5</v>
      </c>
      <c r="C719">
        <f>'0206'!C22</f>
        <v>159.19999999999999</v>
      </c>
      <c r="D719">
        <f>'0206'!D22</f>
        <v>877.1</v>
      </c>
      <c r="E719">
        <f>'0206'!E22</f>
        <v>653.1</v>
      </c>
      <c r="F719" s="16">
        <f t="shared" si="133"/>
        <v>1058.5999999999999</v>
      </c>
      <c r="G719" s="16">
        <f t="shared" si="134"/>
        <v>812.3</v>
      </c>
    </row>
    <row r="720" spans="1:7" x14ac:dyDescent="0.25">
      <c r="A720" s="5">
        <f t="shared" si="132"/>
        <v>43874</v>
      </c>
      <c r="B720">
        <f>'0213'!B22</f>
        <v>128.30000000000001</v>
      </c>
      <c r="C720">
        <f>'0213'!C22</f>
        <v>197</v>
      </c>
      <c r="D720">
        <f>'0213'!D22</f>
        <v>932.7</v>
      </c>
      <c r="E720">
        <f>'0213'!E22</f>
        <v>736</v>
      </c>
      <c r="F720" s="16">
        <f t="shared" si="133"/>
        <v>1061</v>
      </c>
      <c r="G720" s="16">
        <f t="shared" si="134"/>
        <v>933</v>
      </c>
    </row>
    <row r="721" spans="1:11" x14ac:dyDescent="0.25">
      <c r="A721" s="5">
        <f t="shared" si="132"/>
        <v>43881</v>
      </c>
      <c r="B721">
        <f>'0220'!B22</f>
        <v>128.30000000000001</v>
      </c>
      <c r="C721">
        <f>'0220'!C22</f>
        <v>196.9</v>
      </c>
      <c r="D721">
        <f>'0220'!D22</f>
        <v>932.7</v>
      </c>
      <c r="E721">
        <f>'0220'!E22</f>
        <v>789.7</v>
      </c>
      <c r="F721" s="16">
        <f t="shared" si="133"/>
        <v>1061</v>
      </c>
      <c r="G721" s="16">
        <f t="shared" si="134"/>
        <v>986.6</v>
      </c>
    </row>
    <row r="722" spans="1:11" x14ac:dyDescent="0.25">
      <c r="A722" s="5">
        <f t="shared" si="132"/>
        <v>43888</v>
      </c>
      <c r="B722">
        <f>'0227'!B22</f>
        <v>230</v>
      </c>
      <c r="C722">
        <f>'0227'!C22</f>
        <v>226.9</v>
      </c>
      <c r="D722">
        <f>'0227'!D22</f>
        <v>933.6</v>
      </c>
      <c r="E722">
        <f>'0227'!E22</f>
        <v>814.2</v>
      </c>
      <c r="F722" s="16">
        <f t="shared" si="133"/>
        <v>1163.5999999999999</v>
      </c>
      <c r="G722" s="16">
        <f t="shared" si="134"/>
        <v>1041.1000000000001</v>
      </c>
    </row>
    <row r="723" spans="1:11" x14ac:dyDescent="0.25">
      <c r="A723" s="5">
        <f t="shared" si="132"/>
        <v>43895</v>
      </c>
      <c r="B723">
        <f>'0305'!B22</f>
        <v>229.9</v>
      </c>
      <c r="C723">
        <f>'0305'!C22</f>
        <v>252.4</v>
      </c>
      <c r="D723">
        <f>'0305'!D22</f>
        <v>933.6</v>
      </c>
      <c r="E723">
        <f>'0305'!E22</f>
        <v>814.2</v>
      </c>
      <c r="F723" s="16">
        <f t="shared" si="133"/>
        <v>1163.5</v>
      </c>
      <c r="G723" s="16">
        <f t="shared" si="134"/>
        <v>1066.6000000000001</v>
      </c>
    </row>
    <row r="724" spans="1:11" ht="15" x14ac:dyDescent="0.35">
      <c r="A724" s="5">
        <f t="shared" si="132"/>
        <v>43902</v>
      </c>
      <c r="B724">
        <f>'0312'!B22</f>
        <v>229.9</v>
      </c>
      <c r="C724">
        <f>'0312'!C22</f>
        <v>280.2</v>
      </c>
      <c r="D724">
        <f>'0312'!D22</f>
        <v>933.6</v>
      </c>
      <c r="E724">
        <f>'0312'!E22</f>
        <v>815.7</v>
      </c>
      <c r="F724" s="16">
        <f t="shared" si="133"/>
        <v>1163.5</v>
      </c>
      <c r="G724" s="16">
        <f t="shared" si="134"/>
        <v>1095.9000000000001</v>
      </c>
      <c r="K724" s="28"/>
    </row>
    <row r="725" spans="1:11" x14ac:dyDescent="0.25">
      <c r="A725" s="5">
        <f t="shared" si="132"/>
        <v>43909</v>
      </c>
      <c r="B725">
        <f>'0319'!B22</f>
        <v>151.9</v>
      </c>
      <c r="C725">
        <f>'0319'!C22</f>
        <v>226.8</v>
      </c>
      <c r="D725">
        <f>'0319'!D22</f>
        <v>1012.8</v>
      </c>
      <c r="E725">
        <f>'0319'!E22</f>
        <v>872.7</v>
      </c>
      <c r="F725" s="16">
        <f t="shared" si="133"/>
        <v>1164.7</v>
      </c>
      <c r="G725" s="16">
        <f t="shared" si="134"/>
        <v>1099.5</v>
      </c>
    </row>
    <row r="726" spans="1:11" x14ac:dyDescent="0.25">
      <c r="A726" s="5">
        <f t="shared" si="132"/>
        <v>43916</v>
      </c>
      <c r="B726">
        <f>'0326'!B22</f>
        <v>151.9</v>
      </c>
      <c r="C726">
        <f>'0326'!C22</f>
        <v>224.7</v>
      </c>
      <c r="D726">
        <f>'0326'!D22</f>
        <v>1037.7</v>
      </c>
      <c r="E726">
        <f>'0326'!E22</f>
        <v>874.8</v>
      </c>
      <c r="F726" s="16">
        <f t="shared" si="133"/>
        <v>1189.6000000000001</v>
      </c>
      <c r="G726" s="16">
        <f t="shared" si="134"/>
        <v>1099.5</v>
      </c>
    </row>
    <row r="727" spans="1:11" x14ac:dyDescent="0.25">
      <c r="A727" s="5">
        <f t="shared" si="132"/>
        <v>43923</v>
      </c>
      <c r="B727">
        <f>'0402'!B22</f>
        <v>226.9</v>
      </c>
      <c r="C727">
        <f>'0402'!C22</f>
        <v>160.6</v>
      </c>
      <c r="D727">
        <f>'0402'!D22</f>
        <v>1061.0999999999999</v>
      </c>
      <c r="E727">
        <f>'0402'!E22</f>
        <v>942.1</v>
      </c>
      <c r="F727" s="16">
        <f t="shared" si="133"/>
        <v>1288</v>
      </c>
      <c r="G727" s="16">
        <f t="shared" si="134"/>
        <v>1102.7</v>
      </c>
    </row>
    <row r="728" spans="1:11" x14ac:dyDescent="0.25">
      <c r="A728" s="5">
        <f t="shared" si="132"/>
        <v>43930</v>
      </c>
      <c r="B728">
        <f>'0409'!B22</f>
        <v>202.3</v>
      </c>
      <c r="C728">
        <f>'0409'!C22</f>
        <v>115.3</v>
      </c>
      <c r="D728">
        <f>'0409'!D22</f>
        <v>1089.2</v>
      </c>
      <c r="E728">
        <f>'0409'!E22</f>
        <v>992.4</v>
      </c>
      <c r="F728" s="16">
        <f t="shared" si="133"/>
        <v>1291.5</v>
      </c>
      <c r="G728" s="16">
        <f t="shared" si="134"/>
        <v>1107.7</v>
      </c>
    </row>
    <row r="729" spans="1:11" x14ac:dyDescent="0.25">
      <c r="A729" s="5">
        <f t="shared" si="132"/>
        <v>43937</v>
      </c>
      <c r="B729">
        <f>'0416'!B22</f>
        <v>150.80000000000001</v>
      </c>
      <c r="C729">
        <f>'0416'!C22</f>
        <v>85.7</v>
      </c>
      <c r="D729">
        <f>'0416'!D22</f>
        <v>1141.7</v>
      </c>
      <c r="E729">
        <f>'0416'!E22</f>
        <v>1021.3</v>
      </c>
      <c r="F729" s="16">
        <f t="shared" si="133"/>
        <v>1292.5</v>
      </c>
      <c r="G729" s="16">
        <f t="shared" si="134"/>
        <v>1107</v>
      </c>
    </row>
    <row r="730" spans="1:11" x14ac:dyDescent="0.25">
      <c r="A730" s="5">
        <f t="shared" si="132"/>
        <v>43944</v>
      </c>
      <c r="B730">
        <f>'0423'!B22</f>
        <v>300.7</v>
      </c>
      <c r="C730">
        <f>'0423'!C22</f>
        <v>59.5</v>
      </c>
      <c r="D730">
        <f>'0423'!D22</f>
        <v>1141.7</v>
      </c>
      <c r="E730">
        <f>'0423'!E22</f>
        <v>1047</v>
      </c>
      <c r="F730" s="16">
        <f t="shared" si="133"/>
        <v>1442.4</v>
      </c>
      <c r="G730" s="16">
        <f t="shared" si="134"/>
        <v>1106.5</v>
      </c>
    </row>
    <row r="731" spans="1:11" x14ac:dyDescent="0.25">
      <c r="A731" s="5">
        <f t="shared" si="132"/>
        <v>43951</v>
      </c>
      <c r="B731">
        <f>'0430'!B22</f>
        <v>300.7</v>
      </c>
      <c r="C731">
        <f>'0430'!C22</f>
        <v>58</v>
      </c>
      <c r="D731">
        <f>'0430'!D22</f>
        <v>1141.7</v>
      </c>
      <c r="E731">
        <f>'0430'!E22</f>
        <v>1049.4000000000001</v>
      </c>
      <c r="F731" s="16">
        <f t="shared" si="133"/>
        <v>1442.4</v>
      </c>
      <c r="G731" s="16">
        <f t="shared" si="134"/>
        <v>1107.4000000000001</v>
      </c>
      <c r="I731">
        <f>'0430'!G22</f>
        <v>0</v>
      </c>
    </row>
    <row r="732" spans="1:11" x14ac:dyDescent="0.25">
      <c r="A732" s="5">
        <f t="shared" si="132"/>
        <v>43958</v>
      </c>
      <c r="B732">
        <f>'0507'!B22</f>
        <v>281</v>
      </c>
      <c r="C732">
        <f>'0507'!C22</f>
        <v>57.8</v>
      </c>
      <c r="D732">
        <f>'0507'!D22</f>
        <v>1142.2</v>
      </c>
      <c r="E732">
        <f>'0507'!E22</f>
        <v>1049.5999999999999</v>
      </c>
      <c r="F732" s="16">
        <f t="shared" si="133"/>
        <v>1423.2</v>
      </c>
      <c r="G732" s="16">
        <f t="shared" si="134"/>
        <v>1107.3999999999999</v>
      </c>
      <c r="I732">
        <f>'0507'!F22</f>
        <v>79.400000000000006</v>
      </c>
    </row>
    <row r="733" spans="1:11" x14ac:dyDescent="0.25">
      <c r="A733" s="5">
        <f t="shared" si="132"/>
        <v>43965</v>
      </c>
      <c r="B733">
        <f>'0514'!B22</f>
        <v>230.3</v>
      </c>
      <c r="C733">
        <f>'0514'!C22</f>
        <v>1.8</v>
      </c>
      <c r="D733">
        <f>'0514'!D22</f>
        <v>1195.4000000000001</v>
      </c>
      <c r="E733">
        <f>'0514'!E22</f>
        <v>1162.3</v>
      </c>
      <c r="F733" s="16">
        <f t="shared" si="133"/>
        <v>1425.7</v>
      </c>
      <c r="G733" s="16">
        <f t="shared" si="134"/>
        <v>1164.0999999999999</v>
      </c>
      <c r="I733">
        <f>'0514'!F22</f>
        <v>79.400000000000006</v>
      </c>
    </row>
    <row r="734" spans="1:11" x14ac:dyDescent="0.25">
      <c r="A734" s="5">
        <f t="shared" si="132"/>
        <v>43972</v>
      </c>
      <c r="B734">
        <f>'0521'!B22</f>
        <v>181.7</v>
      </c>
      <c r="C734">
        <f>'0521'!C22</f>
        <v>0.8</v>
      </c>
      <c r="D734">
        <f>'0521'!D22</f>
        <v>1246.4000000000001</v>
      </c>
      <c r="E734">
        <f>'0521'!E22</f>
        <v>1163.2</v>
      </c>
      <c r="F734" s="16">
        <f t="shared" si="133"/>
        <v>1428.1000000000001</v>
      </c>
      <c r="G734" s="16">
        <f t="shared" si="134"/>
        <v>1164</v>
      </c>
      <c r="I734">
        <f>'0521'!F22</f>
        <v>79.400000000000006</v>
      </c>
    </row>
    <row r="735" spans="1:11" x14ac:dyDescent="0.25">
      <c r="A735" s="5">
        <f t="shared" si="132"/>
        <v>43979</v>
      </c>
      <c r="B735">
        <f>'0528'!B22</f>
        <v>181.6</v>
      </c>
      <c r="C735">
        <f>'0528'!C22</f>
        <v>0.8</v>
      </c>
      <c r="D735">
        <f>'0528'!D22</f>
        <v>1246.4000000000001</v>
      </c>
      <c r="E735">
        <f>'0528'!E22</f>
        <v>1163.2</v>
      </c>
      <c r="F735" s="16">
        <f t="shared" si="133"/>
        <v>1428</v>
      </c>
      <c r="G735" s="16">
        <f t="shared" si="134"/>
        <v>1164</v>
      </c>
      <c r="I735">
        <f>'0528'!F22</f>
        <v>79.400000000000006</v>
      </c>
    </row>
    <row r="736" spans="1:11" x14ac:dyDescent="0.25">
      <c r="A736" s="5">
        <f t="shared" si="132"/>
        <v>43986</v>
      </c>
      <c r="B736">
        <f>'0604'!B18</f>
        <v>260.89999999999998</v>
      </c>
      <c r="C736">
        <f>'0604'!C18</f>
        <v>187.8</v>
      </c>
      <c r="D736">
        <f>'0604'!D18</f>
        <v>0</v>
      </c>
      <c r="E736">
        <f>'0604'!E18</f>
        <v>56.7</v>
      </c>
      <c r="F736" s="16">
        <f t="shared" si="133"/>
        <v>260.89999999999998</v>
      </c>
      <c r="G736" s="16">
        <f t="shared" si="134"/>
        <v>244.5</v>
      </c>
      <c r="I736">
        <f>'0604'!F18</f>
        <v>0</v>
      </c>
    </row>
    <row r="737" spans="1:7" x14ac:dyDescent="0.25">
      <c r="A737" s="5">
        <f t="shared" si="132"/>
        <v>43993</v>
      </c>
      <c r="B737">
        <f>'0611'!B19</f>
        <v>261.89999999999998</v>
      </c>
      <c r="C737">
        <f>'0611'!C19</f>
        <v>187.8</v>
      </c>
      <c r="D737">
        <f>'0611'!D19</f>
        <v>0</v>
      </c>
      <c r="E737">
        <f>'0611'!E19</f>
        <v>56.7</v>
      </c>
      <c r="F737" s="16">
        <f t="shared" si="133"/>
        <v>261.89999999999998</v>
      </c>
      <c r="G737" s="16">
        <f t="shared" si="134"/>
        <v>244.5</v>
      </c>
    </row>
    <row r="738" spans="1:7" x14ac:dyDescent="0.25">
      <c r="A738" s="5">
        <f t="shared" si="132"/>
        <v>44000</v>
      </c>
      <c r="B738">
        <f>'0618'!B19</f>
        <v>263.39999999999998</v>
      </c>
      <c r="C738">
        <f>'0618'!C19</f>
        <v>169</v>
      </c>
      <c r="D738">
        <f>'0618'!D19</f>
        <v>0</v>
      </c>
      <c r="E738">
        <f>'0618'!E19</f>
        <v>111.1</v>
      </c>
      <c r="F738" s="16">
        <f t="shared" si="133"/>
        <v>263.39999999999998</v>
      </c>
      <c r="G738" s="16">
        <f t="shared" si="134"/>
        <v>280.10000000000002</v>
      </c>
    </row>
    <row r="739" spans="1:7" x14ac:dyDescent="0.25">
      <c r="A739" s="5">
        <f t="shared" si="132"/>
        <v>44007</v>
      </c>
      <c r="B739">
        <f>'0625'!B19</f>
        <v>335.5</v>
      </c>
      <c r="C739">
        <f>'0625'!C19</f>
        <v>251.1</v>
      </c>
      <c r="D739">
        <f>'0625'!D19</f>
        <v>17.2</v>
      </c>
      <c r="E739">
        <f>'0625'!E19</f>
        <v>111.5</v>
      </c>
      <c r="F739" s="16">
        <f t="shared" si="133"/>
        <v>352.7</v>
      </c>
      <c r="G739" s="16">
        <f t="shared" si="134"/>
        <v>362.6</v>
      </c>
    </row>
    <row r="740" spans="1:7" x14ac:dyDescent="0.25">
      <c r="A740" s="5">
        <f t="shared" si="132"/>
        <v>44014</v>
      </c>
      <c r="B740">
        <f>'0702'!B19</f>
        <v>285.60000000000002</v>
      </c>
      <c r="C740">
        <f>'0702'!C19</f>
        <v>243.6</v>
      </c>
      <c r="D740">
        <f>'0702'!D19</f>
        <v>70.599999999999994</v>
      </c>
      <c r="E740">
        <f>'0702'!E19</f>
        <v>119.1</v>
      </c>
      <c r="F740" s="16">
        <f t="shared" si="133"/>
        <v>356.20000000000005</v>
      </c>
      <c r="G740" s="16">
        <f t="shared" si="134"/>
        <v>362.7</v>
      </c>
    </row>
    <row r="741" spans="1:7" x14ac:dyDescent="0.25">
      <c r="A741" s="5">
        <f t="shared" si="132"/>
        <v>44021</v>
      </c>
      <c r="B741">
        <f>'0709'!B20</f>
        <v>193.6</v>
      </c>
      <c r="C741">
        <f>'0709'!C20</f>
        <v>194.8</v>
      </c>
      <c r="D741">
        <f>'0709'!D20</f>
        <v>165.2</v>
      </c>
      <c r="E741">
        <f>'0709'!E20</f>
        <v>169.7</v>
      </c>
      <c r="F741" s="16">
        <f t="shared" si="133"/>
        <v>358.79999999999995</v>
      </c>
      <c r="G741" s="16">
        <f t="shared" si="134"/>
        <v>364.5</v>
      </c>
    </row>
    <row r="742" spans="1:7" x14ac:dyDescent="0.25">
      <c r="A742" s="5">
        <f t="shared" si="132"/>
        <v>44028</v>
      </c>
      <c r="B742">
        <f>'0716'!B20</f>
        <v>193.4</v>
      </c>
      <c r="C742">
        <f>'0716'!C20</f>
        <v>194.8</v>
      </c>
      <c r="D742">
        <f>'0716'!D20</f>
        <v>165.7</v>
      </c>
      <c r="E742">
        <f>'0716'!E20</f>
        <v>169.7</v>
      </c>
      <c r="F742" s="16">
        <f t="shared" si="133"/>
        <v>359.1</v>
      </c>
      <c r="G742" s="16">
        <f t="shared" si="134"/>
        <v>364.5</v>
      </c>
    </row>
    <row r="743" spans="1:7" x14ac:dyDescent="0.25">
      <c r="A743" s="5">
        <f t="shared" si="132"/>
        <v>44035</v>
      </c>
      <c r="B743">
        <f>'0723'!B20</f>
        <v>266</v>
      </c>
      <c r="C743">
        <f>'0723'!C20</f>
        <v>167.6</v>
      </c>
      <c r="D743">
        <f>'0723'!D20</f>
        <v>195.9</v>
      </c>
      <c r="E743">
        <f>'0723'!E20</f>
        <v>227.9</v>
      </c>
      <c r="F743" s="16">
        <f t="shared" si="133"/>
        <v>461.9</v>
      </c>
      <c r="G743" s="16">
        <f t="shared" si="134"/>
        <v>395.5</v>
      </c>
    </row>
    <row r="744" spans="1:7" x14ac:dyDescent="0.25">
      <c r="A744" s="5">
        <f t="shared" si="132"/>
        <v>44042</v>
      </c>
      <c r="B744">
        <f>'0730'!B20</f>
        <v>242.7</v>
      </c>
      <c r="C744">
        <f>'0730'!C20</f>
        <v>228.7</v>
      </c>
      <c r="D744">
        <f>'0730'!D20</f>
        <v>222.6</v>
      </c>
      <c r="E744">
        <f>'0730'!E20</f>
        <v>228.2</v>
      </c>
      <c r="F744" s="16">
        <f t="shared" si="133"/>
        <v>465.29999999999995</v>
      </c>
      <c r="G744" s="16">
        <f t="shared" si="134"/>
        <v>456.9</v>
      </c>
    </row>
    <row r="745" spans="1:7" x14ac:dyDescent="0.25">
      <c r="A745" s="5">
        <f t="shared" si="132"/>
        <v>44049</v>
      </c>
      <c r="B745">
        <f>'0806'!B20</f>
        <v>242.3</v>
      </c>
      <c r="C745">
        <f>'0806'!C20</f>
        <v>174</v>
      </c>
      <c r="D745">
        <f>'0806'!D20</f>
        <v>225</v>
      </c>
      <c r="E745">
        <f>'0806'!E20</f>
        <v>281</v>
      </c>
      <c r="F745" s="16">
        <f t="shared" si="133"/>
        <v>467.3</v>
      </c>
      <c r="G745" s="16">
        <f t="shared" si="134"/>
        <v>455</v>
      </c>
    </row>
    <row r="746" spans="1:7" x14ac:dyDescent="0.25">
      <c r="A746" s="5">
        <f t="shared" si="132"/>
        <v>44056</v>
      </c>
      <c r="B746">
        <f>'0813'!B20</f>
        <v>239.2</v>
      </c>
      <c r="C746">
        <f>'0813'!C20</f>
        <v>222.1</v>
      </c>
      <c r="D746">
        <f>'0813'!D20</f>
        <v>228.5</v>
      </c>
      <c r="E746">
        <f>'0813'!E20</f>
        <v>281</v>
      </c>
      <c r="F746" s="16">
        <f t="shared" si="133"/>
        <v>467.7</v>
      </c>
      <c r="G746" s="16">
        <f t="shared" si="134"/>
        <v>503.1</v>
      </c>
    </row>
    <row r="747" spans="1:7" x14ac:dyDescent="0.25">
      <c r="A747" s="5">
        <f t="shared" si="132"/>
        <v>44063</v>
      </c>
      <c r="B747">
        <f>'0820'!B20</f>
        <v>190</v>
      </c>
      <c r="C747">
        <f>'0820'!C20</f>
        <v>260.10000000000002</v>
      </c>
      <c r="D747">
        <f>'0820'!D20</f>
        <v>289</v>
      </c>
      <c r="E747">
        <f>'0820'!E20</f>
        <v>294.5</v>
      </c>
      <c r="F747" s="16">
        <f t="shared" si="133"/>
        <v>479</v>
      </c>
      <c r="G747" s="16">
        <f t="shared" si="134"/>
        <v>554.6</v>
      </c>
    </row>
    <row r="748" spans="1:7" x14ac:dyDescent="0.25">
      <c r="A748" s="5">
        <f t="shared" si="132"/>
        <v>44070</v>
      </c>
      <c r="B748">
        <f>'0827'!B21</f>
        <v>224.9</v>
      </c>
      <c r="C748">
        <f>'0827'!C21</f>
        <v>219.7</v>
      </c>
      <c r="D748">
        <f>'0827'!D21</f>
        <v>304.89999999999998</v>
      </c>
      <c r="E748">
        <f>'0827'!E21</f>
        <v>337</v>
      </c>
      <c r="F748" s="16">
        <f t="shared" si="133"/>
        <v>529.79999999999995</v>
      </c>
      <c r="G748" s="16">
        <f t="shared" si="134"/>
        <v>556.70000000000005</v>
      </c>
    </row>
    <row r="749" spans="1:7" x14ac:dyDescent="0.25">
      <c r="A749" s="5">
        <f t="shared" si="132"/>
        <v>44077</v>
      </c>
      <c r="B749">
        <f>'0903'!B22</f>
        <v>227</v>
      </c>
      <c r="C749">
        <f>'0903'!C22</f>
        <v>219.1</v>
      </c>
      <c r="D749">
        <f>'0903'!D22</f>
        <v>354</v>
      </c>
      <c r="E749">
        <f>'0903'!E22</f>
        <v>338</v>
      </c>
      <c r="F749" s="16">
        <f t="shared" si="133"/>
        <v>581</v>
      </c>
      <c r="G749" s="16">
        <f t="shared" si="134"/>
        <v>557.1</v>
      </c>
    </row>
    <row r="750" spans="1:7" x14ac:dyDescent="0.25">
      <c r="A750" s="5">
        <f t="shared" si="132"/>
        <v>44084</v>
      </c>
      <c r="B750">
        <f>'0910'!B22</f>
        <v>199.1</v>
      </c>
      <c r="C750">
        <f>'0910'!C22</f>
        <v>187.5</v>
      </c>
      <c r="D750">
        <f>'0910'!D22</f>
        <v>382.6</v>
      </c>
      <c r="E750">
        <f>'0910'!E22</f>
        <v>371</v>
      </c>
      <c r="F750" s="16">
        <f t="shared" si="133"/>
        <v>581.70000000000005</v>
      </c>
      <c r="G750" s="16">
        <f t="shared" si="134"/>
        <v>558.5</v>
      </c>
    </row>
    <row r="751" spans="1:7" x14ac:dyDescent="0.25">
      <c r="A751" s="5">
        <f t="shared" si="132"/>
        <v>44091</v>
      </c>
      <c r="B751">
        <f>'0917'!B22</f>
        <v>199.1</v>
      </c>
      <c r="C751">
        <f>'0917'!C22</f>
        <v>173</v>
      </c>
      <c r="D751">
        <f>'0917'!D22</f>
        <v>382.6</v>
      </c>
      <c r="E751">
        <f>'0917'!E22</f>
        <v>386.2</v>
      </c>
      <c r="F751" s="16">
        <f t="shared" si="133"/>
        <v>581.70000000000005</v>
      </c>
      <c r="G751" s="16">
        <f t="shared" si="134"/>
        <v>559.20000000000005</v>
      </c>
    </row>
    <row r="752" spans="1:7" x14ac:dyDescent="0.25">
      <c r="A752" s="5">
        <f t="shared" si="132"/>
        <v>44098</v>
      </c>
      <c r="B752">
        <f>'0924'!B22</f>
        <v>285.10000000000002</v>
      </c>
      <c r="C752">
        <f>'0924'!C22</f>
        <v>172.5</v>
      </c>
      <c r="D752">
        <f>'0924'!D22</f>
        <v>388.2</v>
      </c>
      <c r="E752">
        <f>'0924'!E22</f>
        <v>386.7</v>
      </c>
      <c r="F752" s="16">
        <f t="shared" si="133"/>
        <v>673.3</v>
      </c>
      <c r="G752" s="16">
        <f t="shared" si="134"/>
        <v>559.20000000000005</v>
      </c>
    </row>
    <row r="753" spans="1:7" x14ac:dyDescent="0.25">
      <c r="A753" s="5">
        <f t="shared" si="132"/>
        <v>44105</v>
      </c>
      <c r="B753">
        <f>'1001'!B22</f>
        <v>271.10000000000002</v>
      </c>
      <c r="C753">
        <f>'1001'!C22</f>
        <v>282.8</v>
      </c>
      <c r="D753">
        <f>'1001'!D22</f>
        <v>402.9</v>
      </c>
      <c r="E753">
        <f>'1001'!E22</f>
        <v>386.7</v>
      </c>
      <c r="F753" s="16">
        <f t="shared" si="133"/>
        <v>674</v>
      </c>
      <c r="G753" s="16">
        <f t="shared" si="134"/>
        <v>669.5</v>
      </c>
    </row>
    <row r="754" spans="1:7" x14ac:dyDescent="0.25">
      <c r="A754" s="5">
        <f t="shared" si="132"/>
        <v>44112</v>
      </c>
      <c r="B754">
        <f>'1008'!B22</f>
        <v>242.6</v>
      </c>
      <c r="C754">
        <f>'1008'!C22</f>
        <v>239.8</v>
      </c>
      <c r="D754">
        <f>'1008'!D22</f>
        <v>432.8</v>
      </c>
      <c r="E754">
        <f>'1008'!E22</f>
        <v>437.2</v>
      </c>
      <c r="F754" s="16">
        <f t="shared" si="133"/>
        <v>675.4</v>
      </c>
      <c r="G754" s="16">
        <f t="shared" si="134"/>
        <v>677</v>
      </c>
    </row>
    <row r="755" spans="1:7" x14ac:dyDescent="0.25">
      <c r="A755" s="5">
        <f t="shared" si="132"/>
        <v>44119</v>
      </c>
      <c r="B755">
        <f>'1015'!B22</f>
        <v>242.4</v>
      </c>
      <c r="C755">
        <f>'1015'!C22</f>
        <v>210.2</v>
      </c>
      <c r="D755">
        <f>'1015'!D22</f>
        <v>433</v>
      </c>
      <c r="E755">
        <f>'1015'!E22</f>
        <v>468.2</v>
      </c>
      <c r="F755" s="16">
        <f t="shared" ref="F755:F765" si="135">+B755+D755</f>
        <v>675.4</v>
      </c>
      <c r="G755" s="16">
        <f t="shared" ref="G755:G765" si="136">+C755+E755</f>
        <v>678.4</v>
      </c>
    </row>
    <row r="756" spans="1:7" x14ac:dyDescent="0.25">
      <c r="A756" s="5">
        <f t="shared" si="132"/>
        <v>44126</v>
      </c>
      <c r="B756">
        <f>'1022'!B22</f>
        <v>191.4</v>
      </c>
      <c r="C756">
        <f>'1022'!C22</f>
        <v>212.2</v>
      </c>
      <c r="D756">
        <f>'1022'!D22</f>
        <v>486.2</v>
      </c>
      <c r="E756">
        <f>'1022'!E22</f>
        <v>517.4</v>
      </c>
      <c r="F756" s="16">
        <f t="shared" si="135"/>
        <v>677.6</v>
      </c>
      <c r="G756" s="16">
        <f t="shared" si="136"/>
        <v>729.59999999999991</v>
      </c>
    </row>
    <row r="757" spans="1:7" x14ac:dyDescent="0.25">
      <c r="A757" s="5">
        <f t="shared" si="132"/>
        <v>44133</v>
      </c>
      <c r="B757">
        <f>'1029'!B22</f>
        <v>280.10000000000002</v>
      </c>
      <c r="C757">
        <f>'1029'!C22</f>
        <v>198.2</v>
      </c>
      <c r="D757">
        <f>'1029'!D22</f>
        <v>486.2</v>
      </c>
      <c r="E757">
        <f>'1029'!E22</f>
        <v>568.20000000000005</v>
      </c>
      <c r="F757" s="16">
        <f t="shared" si="135"/>
        <v>766.3</v>
      </c>
      <c r="G757" s="16">
        <f t="shared" si="136"/>
        <v>766.40000000000009</v>
      </c>
    </row>
    <row r="758" spans="1:7" x14ac:dyDescent="0.25">
      <c r="A758" s="5">
        <f t="shared" si="132"/>
        <v>44140</v>
      </c>
      <c r="B758">
        <f>'1105'!B22</f>
        <v>229.7</v>
      </c>
      <c r="C758">
        <f>'1105'!C22</f>
        <v>203.3</v>
      </c>
      <c r="D758">
        <f>'1105'!D22</f>
        <v>539.1</v>
      </c>
      <c r="E758">
        <f>'1105'!E22</f>
        <v>568.20000000000005</v>
      </c>
      <c r="F758" s="16">
        <f t="shared" si="135"/>
        <v>768.8</v>
      </c>
      <c r="G758" s="16">
        <f t="shared" si="136"/>
        <v>771.5</v>
      </c>
    </row>
    <row r="759" spans="1:7" x14ac:dyDescent="0.25">
      <c r="A759" s="5">
        <f t="shared" si="132"/>
        <v>44147</v>
      </c>
      <c r="B759">
        <f>'1112'!B22</f>
        <v>180.3</v>
      </c>
      <c r="C759">
        <f>'1112'!C22</f>
        <v>203.4</v>
      </c>
      <c r="D759">
        <f>'1112'!D22</f>
        <v>591.1</v>
      </c>
      <c r="E759">
        <f>'1112'!E22</f>
        <v>568.20000000000005</v>
      </c>
      <c r="F759" s="16">
        <f t="shared" si="135"/>
        <v>771.40000000000009</v>
      </c>
      <c r="G759" s="16">
        <f t="shared" si="136"/>
        <v>771.6</v>
      </c>
    </row>
    <row r="760" spans="1:7" x14ac:dyDescent="0.25">
      <c r="A760" s="5">
        <f t="shared" si="132"/>
        <v>44154</v>
      </c>
      <c r="B760">
        <f>'1119'!B22</f>
        <v>180.3</v>
      </c>
      <c r="C760">
        <f>'1119'!C22</f>
        <v>299.10000000000002</v>
      </c>
      <c r="D760">
        <f>'1119'!D22</f>
        <v>591.1</v>
      </c>
      <c r="E760">
        <f>'1119'!E22</f>
        <v>568.20000000000005</v>
      </c>
      <c r="F760" s="16">
        <f t="shared" si="135"/>
        <v>771.40000000000009</v>
      </c>
      <c r="G760" s="16">
        <f t="shared" si="136"/>
        <v>867.30000000000007</v>
      </c>
    </row>
    <row r="761" spans="1:7" x14ac:dyDescent="0.25">
      <c r="A761" s="5">
        <f t="shared" si="132"/>
        <v>44161</v>
      </c>
      <c r="B761">
        <f>'1126'!B22</f>
        <v>246.8</v>
      </c>
      <c r="C761">
        <f>'1126'!C22</f>
        <v>299.10000000000002</v>
      </c>
      <c r="D761">
        <f>'1126'!D22</f>
        <v>607.70000000000005</v>
      </c>
      <c r="E761">
        <f>'1126'!E22</f>
        <v>568.20000000000005</v>
      </c>
      <c r="F761" s="16">
        <f t="shared" si="135"/>
        <v>854.5</v>
      </c>
      <c r="G761" s="16">
        <f t="shared" si="136"/>
        <v>867.30000000000007</v>
      </c>
    </row>
    <row r="762" spans="1:7" x14ac:dyDescent="0.25">
      <c r="A762" s="5">
        <f t="shared" si="132"/>
        <v>44168</v>
      </c>
      <c r="B762">
        <f>'1203'!B22</f>
        <v>218.6</v>
      </c>
      <c r="C762">
        <f>'1203'!C22</f>
        <v>270.3</v>
      </c>
      <c r="D762">
        <f>'1203'!D22</f>
        <v>637.29999999999995</v>
      </c>
      <c r="E762">
        <f>'1203'!E22</f>
        <v>596.29999999999995</v>
      </c>
      <c r="F762" s="16">
        <f t="shared" si="135"/>
        <v>855.9</v>
      </c>
      <c r="G762" s="16">
        <f t="shared" si="136"/>
        <v>866.59999999999991</v>
      </c>
    </row>
    <row r="763" spans="1:7" x14ac:dyDescent="0.25">
      <c r="A763" s="5">
        <f t="shared" si="132"/>
        <v>44175</v>
      </c>
      <c r="B763">
        <f>'1210'!B22</f>
        <v>218.6</v>
      </c>
      <c r="C763">
        <f>'1210'!C22</f>
        <v>208</v>
      </c>
      <c r="D763">
        <f>'1210'!D22</f>
        <v>637.29999999999995</v>
      </c>
      <c r="E763">
        <f>'1210'!E22</f>
        <v>661.3</v>
      </c>
      <c r="F763" s="16">
        <f t="shared" si="135"/>
        <v>855.9</v>
      </c>
      <c r="G763" s="16">
        <f t="shared" si="136"/>
        <v>869.3</v>
      </c>
    </row>
    <row r="764" spans="1:7" x14ac:dyDescent="0.25">
      <c r="A764" s="5">
        <f t="shared" si="132"/>
        <v>44182</v>
      </c>
      <c r="B764">
        <f>'1217'!B22</f>
        <v>170.9</v>
      </c>
      <c r="C764">
        <f>'1217'!C22</f>
        <v>293.39999999999998</v>
      </c>
      <c r="D764">
        <f>'1217'!D22</f>
        <v>686.4</v>
      </c>
      <c r="E764">
        <f>'1217'!E22</f>
        <v>680.9</v>
      </c>
      <c r="F764" s="16">
        <f t="shared" si="135"/>
        <v>857.3</v>
      </c>
      <c r="G764" s="16">
        <f t="shared" si="136"/>
        <v>974.3</v>
      </c>
    </row>
    <row r="765" spans="1:7" x14ac:dyDescent="0.25">
      <c r="A765" s="5">
        <f t="shared" si="132"/>
        <v>44189</v>
      </c>
      <c r="B765">
        <f>'1224'!B22</f>
        <v>170.9</v>
      </c>
      <c r="C765">
        <f>'1224'!C22</f>
        <v>252.8</v>
      </c>
      <c r="D765">
        <f>'1224'!D22</f>
        <v>686.4</v>
      </c>
      <c r="E765">
        <f>'1224'!E22</f>
        <v>723.6</v>
      </c>
      <c r="F765" s="16">
        <f t="shared" si="135"/>
        <v>857.3</v>
      </c>
      <c r="G765" s="16">
        <f t="shared" si="136"/>
        <v>976.40000000000009</v>
      </c>
    </row>
    <row r="766" spans="1:7" x14ac:dyDescent="0.25">
      <c r="A766" s="5">
        <f t="shared" si="132"/>
        <v>44196</v>
      </c>
      <c r="B766">
        <f>'1231'!B22</f>
        <v>253.2</v>
      </c>
      <c r="C766">
        <f>'1231'!C22</f>
        <v>203.7</v>
      </c>
      <c r="D766">
        <f>'1231'!D22</f>
        <v>686.4</v>
      </c>
      <c r="E766">
        <f>'1231'!E22</f>
        <v>774.9</v>
      </c>
      <c r="F766" s="16">
        <f t="shared" ref="F766:F783" si="137">+B766+D766</f>
        <v>939.59999999999991</v>
      </c>
      <c r="G766" s="16">
        <f t="shared" ref="G766:G783" si="138">+C766+E766</f>
        <v>978.59999999999991</v>
      </c>
    </row>
    <row r="767" spans="1:7" x14ac:dyDescent="0.25">
      <c r="A767" s="5">
        <f t="shared" si="132"/>
        <v>44203</v>
      </c>
      <c r="B767">
        <f>'0107'!B22</f>
        <v>225.3</v>
      </c>
      <c r="C767">
        <f>'0107'!C22</f>
        <v>203.7</v>
      </c>
      <c r="D767">
        <f>'0107'!D22</f>
        <v>715.7</v>
      </c>
      <c r="E767">
        <f>'0107'!E22</f>
        <v>774.9</v>
      </c>
      <c r="F767" s="16">
        <f t="shared" si="137"/>
        <v>941</v>
      </c>
      <c r="G767" s="16">
        <f t="shared" si="138"/>
        <v>978.59999999999991</v>
      </c>
    </row>
    <row r="768" spans="1:7" x14ac:dyDescent="0.25">
      <c r="A768" s="5">
        <f t="shared" si="132"/>
        <v>44210</v>
      </c>
      <c r="B768">
        <f>'0114'!B22</f>
        <v>207.1</v>
      </c>
      <c r="C768">
        <f>'0114'!C22</f>
        <v>247.5</v>
      </c>
      <c r="D768">
        <f>'0114'!D22</f>
        <v>734.8</v>
      </c>
      <c r="E768">
        <f>'0114'!E22</f>
        <v>808</v>
      </c>
      <c r="F768" s="16">
        <f t="shared" si="137"/>
        <v>941.9</v>
      </c>
      <c r="G768" s="16">
        <f t="shared" si="138"/>
        <v>1055.5</v>
      </c>
    </row>
    <row r="769" spans="1:9" x14ac:dyDescent="0.25">
      <c r="A769" s="5">
        <f t="shared" ref="A769:A832" si="139">+A768+7</f>
        <v>44217</v>
      </c>
      <c r="B769">
        <f>'0121'!B22</f>
        <v>207.1</v>
      </c>
      <c r="C769">
        <f>'0121'!C22</f>
        <v>247.5</v>
      </c>
      <c r="D769">
        <f>'0121'!D22</f>
        <v>734.8</v>
      </c>
      <c r="E769">
        <f>'0121'!E22</f>
        <v>808</v>
      </c>
      <c r="F769" s="16">
        <f t="shared" si="137"/>
        <v>941.9</v>
      </c>
      <c r="G769" s="16">
        <f t="shared" si="138"/>
        <v>1055.5</v>
      </c>
    </row>
    <row r="770" spans="1:9" x14ac:dyDescent="0.25">
      <c r="A770" s="5">
        <f t="shared" si="139"/>
        <v>44224</v>
      </c>
      <c r="B770">
        <f>'0128'!B22</f>
        <v>207.1</v>
      </c>
      <c r="C770">
        <f>'0128'!C22</f>
        <v>215.4</v>
      </c>
      <c r="D770">
        <f>'0128'!D22</f>
        <v>734.8</v>
      </c>
      <c r="E770">
        <f>'0128'!E22</f>
        <v>841.7</v>
      </c>
      <c r="F770" s="16">
        <f t="shared" si="137"/>
        <v>941.9</v>
      </c>
      <c r="G770" s="16">
        <f t="shared" si="138"/>
        <v>1057.1000000000001</v>
      </c>
    </row>
    <row r="771" spans="1:9" x14ac:dyDescent="0.25">
      <c r="A771" s="5">
        <f t="shared" si="139"/>
        <v>44231</v>
      </c>
      <c r="B771">
        <f>'0204'!B22</f>
        <v>216.1</v>
      </c>
      <c r="C771">
        <f>'0204'!C22</f>
        <v>181.5</v>
      </c>
      <c r="D771">
        <f>'0204'!D22</f>
        <v>815</v>
      </c>
      <c r="E771">
        <f>'0204'!E22</f>
        <v>877.1</v>
      </c>
      <c r="F771" s="16">
        <f t="shared" si="137"/>
        <v>1031.0999999999999</v>
      </c>
      <c r="G771" s="16">
        <f t="shared" si="138"/>
        <v>1058.5999999999999</v>
      </c>
    </row>
    <row r="772" spans="1:9" x14ac:dyDescent="0.25">
      <c r="A772" s="5">
        <f t="shared" si="139"/>
        <v>44238</v>
      </c>
      <c r="B772">
        <f>'0211'!B22</f>
        <v>210.6</v>
      </c>
      <c r="C772">
        <f>'0211'!C22</f>
        <v>128.30000000000001</v>
      </c>
      <c r="D772">
        <f>'0211'!D22</f>
        <v>820.7</v>
      </c>
      <c r="E772">
        <f>'0211'!E22</f>
        <v>932.7</v>
      </c>
      <c r="F772" s="16">
        <f t="shared" si="137"/>
        <v>1031.3</v>
      </c>
      <c r="G772" s="16">
        <f t="shared" si="138"/>
        <v>1061</v>
      </c>
    </row>
    <row r="773" spans="1:9" x14ac:dyDescent="0.25">
      <c r="A773" s="5">
        <f t="shared" si="139"/>
        <v>44245</v>
      </c>
      <c r="B773">
        <f>'0218'!B22</f>
        <v>210.6</v>
      </c>
      <c r="C773">
        <f>'0218'!C22</f>
        <v>128.30000000000001</v>
      </c>
      <c r="D773">
        <f>'0218'!D22</f>
        <v>820.7</v>
      </c>
      <c r="E773">
        <f>'0218'!E22</f>
        <v>932.7</v>
      </c>
      <c r="F773" s="16">
        <f t="shared" si="137"/>
        <v>1031.3</v>
      </c>
      <c r="G773" s="16">
        <f t="shared" si="138"/>
        <v>1061</v>
      </c>
    </row>
    <row r="774" spans="1:9" x14ac:dyDescent="0.25">
      <c r="A774" s="5">
        <f t="shared" si="139"/>
        <v>44252</v>
      </c>
      <c r="B774">
        <f>'0225'!B22</f>
        <v>185.5</v>
      </c>
      <c r="C774">
        <f>'0225'!C22</f>
        <v>230</v>
      </c>
      <c r="D774">
        <f>'0225'!D22</f>
        <v>847.1</v>
      </c>
      <c r="E774">
        <f>'0225'!E22</f>
        <v>933.6</v>
      </c>
      <c r="F774" s="16">
        <f t="shared" si="137"/>
        <v>1032.5999999999999</v>
      </c>
      <c r="G774" s="16">
        <f t="shared" si="138"/>
        <v>1163.5999999999999</v>
      </c>
    </row>
    <row r="775" spans="1:9" x14ac:dyDescent="0.25">
      <c r="A775" s="5">
        <f t="shared" si="139"/>
        <v>44259</v>
      </c>
      <c r="B775">
        <f>'0304'!B22</f>
        <v>142.5</v>
      </c>
      <c r="C775">
        <f>'0304'!C22</f>
        <v>229.9</v>
      </c>
      <c r="D775">
        <f>'0304'!D22</f>
        <v>908.8</v>
      </c>
      <c r="E775">
        <f>'0304'!E22</f>
        <v>933.6</v>
      </c>
      <c r="F775" s="16">
        <f t="shared" si="137"/>
        <v>1051.3</v>
      </c>
      <c r="G775" s="16">
        <f t="shared" si="138"/>
        <v>1163.5</v>
      </c>
    </row>
    <row r="776" spans="1:9" x14ac:dyDescent="0.25">
      <c r="A776" s="5">
        <f t="shared" si="139"/>
        <v>44266</v>
      </c>
      <c r="B776">
        <f>'0311'!B22</f>
        <v>227.5</v>
      </c>
      <c r="C776">
        <f>'0311'!C22</f>
        <v>229.9</v>
      </c>
      <c r="D776">
        <f>'0311'!D22</f>
        <v>908.8</v>
      </c>
      <c r="E776">
        <f>'0311'!E22</f>
        <v>933.6</v>
      </c>
      <c r="F776" s="16">
        <f t="shared" si="137"/>
        <v>1136.3</v>
      </c>
      <c r="G776" s="16">
        <f t="shared" si="138"/>
        <v>1163.5</v>
      </c>
    </row>
    <row r="777" spans="1:9" x14ac:dyDescent="0.25">
      <c r="A777" s="5">
        <f t="shared" si="139"/>
        <v>44273</v>
      </c>
      <c r="B777">
        <f>'0318'!B22</f>
        <v>186.1</v>
      </c>
      <c r="C777">
        <f>'0318'!C22</f>
        <v>151.9</v>
      </c>
      <c r="D777">
        <f>'0318'!D22</f>
        <v>951.7</v>
      </c>
      <c r="E777">
        <f>'0318'!E22</f>
        <v>1012.8</v>
      </c>
      <c r="F777" s="16">
        <f t="shared" si="137"/>
        <v>1137.8</v>
      </c>
      <c r="G777" s="16">
        <f t="shared" si="138"/>
        <v>1164.7</v>
      </c>
    </row>
    <row r="778" spans="1:9" x14ac:dyDescent="0.25">
      <c r="A778" s="5">
        <f t="shared" si="139"/>
        <v>44280</v>
      </c>
      <c r="B778">
        <f>'0325'!B22</f>
        <v>186.1</v>
      </c>
      <c r="C778">
        <f>'0325'!C22</f>
        <v>151.9</v>
      </c>
      <c r="D778">
        <f>'0325'!D22</f>
        <v>951.7</v>
      </c>
      <c r="E778">
        <f>'0325'!E22</f>
        <v>1037.7</v>
      </c>
      <c r="F778" s="16">
        <f t="shared" si="137"/>
        <v>1137.8</v>
      </c>
      <c r="G778" s="16">
        <f t="shared" si="138"/>
        <v>1189.6000000000001</v>
      </c>
    </row>
    <row r="779" spans="1:9" x14ac:dyDescent="0.25">
      <c r="A779" s="5">
        <f t="shared" si="139"/>
        <v>44287</v>
      </c>
      <c r="B779">
        <f>'0401'!B22</f>
        <v>186.1</v>
      </c>
      <c r="C779">
        <f>'0401'!C22</f>
        <v>226.9</v>
      </c>
      <c r="D779">
        <f>'0401'!D22</f>
        <v>951.7</v>
      </c>
      <c r="E779">
        <f>'0401'!E22</f>
        <v>1061.0999999999999</v>
      </c>
      <c r="F779" s="16">
        <f t="shared" si="137"/>
        <v>1137.8</v>
      </c>
      <c r="G779" s="16">
        <f t="shared" si="138"/>
        <v>1288</v>
      </c>
    </row>
    <row r="780" spans="1:9" x14ac:dyDescent="0.25">
      <c r="A780" s="5">
        <f t="shared" si="139"/>
        <v>44294</v>
      </c>
      <c r="B780">
        <f>'0408'!B22</f>
        <v>164.4</v>
      </c>
      <c r="C780">
        <f>'0408'!C22</f>
        <v>202.3</v>
      </c>
      <c r="D780">
        <f>'0408'!D22</f>
        <v>974.4</v>
      </c>
      <c r="E780">
        <f>'0408'!E22</f>
        <v>1089.2</v>
      </c>
      <c r="F780" s="16">
        <f t="shared" si="137"/>
        <v>1138.8</v>
      </c>
      <c r="G780" s="16">
        <f t="shared" si="138"/>
        <v>1291.5</v>
      </c>
      <c r="I780">
        <f>'0408'!F22</f>
        <v>0</v>
      </c>
    </row>
    <row r="781" spans="1:9" x14ac:dyDescent="0.25">
      <c r="A781" s="5">
        <f t="shared" si="139"/>
        <v>44301</v>
      </c>
      <c r="B781">
        <f>'0415'!B22</f>
        <v>166.1</v>
      </c>
      <c r="C781">
        <f>'0415'!C22</f>
        <v>150.80000000000001</v>
      </c>
      <c r="D781">
        <f>'0415'!D22</f>
        <v>1019</v>
      </c>
      <c r="E781">
        <f>'0415'!E22</f>
        <v>1141.7</v>
      </c>
      <c r="F781" s="16">
        <f t="shared" si="137"/>
        <v>1185.0999999999999</v>
      </c>
      <c r="G781" s="16">
        <f t="shared" si="138"/>
        <v>1292.5</v>
      </c>
      <c r="I781">
        <f>'0415'!F22</f>
        <v>51</v>
      </c>
    </row>
    <row r="782" spans="1:9" x14ac:dyDescent="0.25">
      <c r="A782" s="5">
        <f t="shared" si="139"/>
        <v>44308</v>
      </c>
      <c r="B782">
        <f>'0422'!B22</f>
        <v>146.4</v>
      </c>
      <c r="C782">
        <f>'0422'!C22</f>
        <v>300.7</v>
      </c>
      <c r="D782">
        <f>'0422'!D22</f>
        <v>1039.7</v>
      </c>
      <c r="E782">
        <f>'0422'!E22</f>
        <v>1141.7</v>
      </c>
      <c r="F782" s="16">
        <f t="shared" si="137"/>
        <v>1186.1000000000001</v>
      </c>
      <c r="G782" s="16">
        <f t="shared" si="138"/>
        <v>1442.4</v>
      </c>
      <c r="I782">
        <f>'0422'!F22</f>
        <v>51</v>
      </c>
    </row>
    <row r="783" spans="1:9" x14ac:dyDescent="0.25">
      <c r="A783" s="5">
        <f t="shared" si="139"/>
        <v>44315</v>
      </c>
      <c r="B783">
        <f>'0429'!B22</f>
        <v>146.4</v>
      </c>
      <c r="C783">
        <f>'0429'!C22</f>
        <v>300.7</v>
      </c>
      <c r="D783">
        <f>'0429'!D22</f>
        <v>1039.7</v>
      </c>
      <c r="E783">
        <f>'0429'!E22</f>
        <v>1141.7</v>
      </c>
      <c r="F783" s="16">
        <f t="shared" si="137"/>
        <v>1186.1000000000001</v>
      </c>
      <c r="G783" s="16">
        <f t="shared" si="138"/>
        <v>1442.4</v>
      </c>
      <c r="I783">
        <f>'0429'!F22</f>
        <v>51</v>
      </c>
    </row>
    <row r="784" spans="1:9" x14ac:dyDescent="0.25">
      <c r="A784" s="5">
        <f t="shared" si="139"/>
        <v>44322</v>
      </c>
      <c r="B784">
        <f>'0506'!B22</f>
        <v>118.7</v>
      </c>
      <c r="C784">
        <f>'0506'!C22</f>
        <v>281</v>
      </c>
      <c r="D784">
        <f>'0506'!D22</f>
        <v>1068.5999999999999</v>
      </c>
      <c r="E784">
        <f>'0506'!E22</f>
        <v>1142.2</v>
      </c>
      <c r="F784" s="16">
        <f t="shared" ref="F784:F792" si="140">+B784+D784</f>
        <v>1187.3</v>
      </c>
      <c r="G784" s="16">
        <f t="shared" ref="G784:G792" si="141">+C784+E784</f>
        <v>1423.2</v>
      </c>
      <c r="I784">
        <f>'0506'!F22</f>
        <v>51</v>
      </c>
    </row>
    <row r="785" spans="1:9" x14ac:dyDescent="0.25">
      <c r="A785" s="5">
        <f t="shared" si="139"/>
        <v>44329</v>
      </c>
      <c r="B785">
        <f>'0513'!B22</f>
        <v>96.7</v>
      </c>
      <c r="C785">
        <f>'0513'!C22</f>
        <v>230.3</v>
      </c>
      <c r="D785">
        <f>'0513'!D22</f>
        <v>1091.9000000000001</v>
      </c>
      <c r="E785">
        <f>'0513'!E22</f>
        <v>1195.4000000000001</v>
      </c>
      <c r="F785" s="16">
        <f t="shared" si="140"/>
        <v>1188.6000000000001</v>
      </c>
      <c r="G785" s="16">
        <f t="shared" si="141"/>
        <v>1425.7</v>
      </c>
      <c r="I785">
        <f>'0513'!F22</f>
        <v>81.2</v>
      </c>
    </row>
    <row r="786" spans="1:9" x14ac:dyDescent="0.25">
      <c r="A786" s="5">
        <f t="shared" si="139"/>
        <v>44336</v>
      </c>
      <c r="B786">
        <f>'0520'!B22</f>
        <v>46</v>
      </c>
      <c r="C786">
        <f>'0520'!C22</f>
        <v>181.7</v>
      </c>
      <c r="D786">
        <f>'0520'!D22</f>
        <v>1145.0999999999999</v>
      </c>
      <c r="E786">
        <f>'0520'!E22</f>
        <v>1246.4000000000001</v>
      </c>
      <c r="F786" s="16">
        <f t="shared" si="140"/>
        <v>1191.0999999999999</v>
      </c>
      <c r="G786" s="16">
        <f t="shared" si="141"/>
        <v>1428.1000000000001</v>
      </c>
      <c r="I786">
        <f>'0520'!F22</f>
        <v>140.4</v>
      </c>
    </row>
    <row r="787" spans="1:9" x14ac:dyDescent="0.25">
      <c r="A787" s="5">
        <f t="shared" si="139"/>
        <v>44343</v>
      </c>
      <c r="B787">
        <f>'0527'!B22</f>
        <v>46</v>
      </c>
      <c r="C787">
        <f>'0527'!C22</f>
        <v>181.6</v>
      </c>
      <c r="D787">
        <f>'0527'!D22</f>
        <v>1145.0999999999999</v>
      </c>
      <c r="E787">
        <f>'0527'!E22</f>
        <v>1246.4000000000001</v>
      </c>
      <c r="F787" s="16">
        <f t="shared" si="140"/>
        <v>1191.0999999999999</v>
      </c>
      <c r="G787" s="16">
        <f t="shared" si="141"/>
        <v>1428</v>
      </c>
      <c r="I787">
        <f>'0527'!F22</f>
        <v>140.4</v>
      </c>
    </row>
    <row r="788" spans="1:9" x14ac:dyDescent="0.25">
      <c r="A788" s="5">
        <f t="shared" si="139"/>
        <v>44350</v>
      </c>
      <c r="B788">
        <f>'0603'!B18</f>
        <v>181.4</v>
      </c>
      <c r="C788">
        <f>'0603'!C18</f>
        <v>260.89999999999998</v>
      </c>
      <c r="D788">
        <f>'0603'!D18</f>
        <v>0</v>
      </c>
      <c r="E788">
        <f>'0603'!E18</f>
        <v>0</v>
      </c>
      <c r="F788" s="16">
        <f t="shared" si="140"/>
        <v>181.4</v>
      </c>
      <c r="G788" s="16">
        <f t="shared" si="141"/>
        <v>260.89999999999998</v>
      </c>
    </row>
    <row r="789" spans="1:9" x14ac:dyDescent="0.25">
      <c r="A789" s="5">
        <f t="shared" si="139"/>
        <v>44357</v>
      </c>
      <c r="B789">
        <f>'0610'!B18</f>
        <v>140.69999999999999</v>
      </c>
      <c r="C789">
        <f>'0610'!C18</f>
        <v>261.89999999999998</v>
      </c>
      <c r="D789">
        <f>'0610'!D18</f>
        <v>42.7</v>
      </c>
      <c r="E789">
        <f>'0610'!E18</f>
        <v>0</v>
      </c>
      <c r="F789" s="16">
        <f t="shared" si="140"/>
        <v>183.39999999999998</v>
      </c>
      <c r="G789" s="16">
        <f t="shared" si="141"/>
        <v>261.89999999999998</v>
      </c>
    </row>
    <row r="790" spans="1:9" x14ac:dyDescent="0.25">
      <c r="A790" s="5">
        <f t="shared" si="139"/>
        <v>44364</v>
      </c>
      <c r="B790">
        <f>'0617'!B18</f>
        <v>141</v>
      </c>
      <c r="C790">
        <f>'0617'!C18</f>
        <v>263.39999999999998</v>
      </c>
      <c r="D790">
        <f>'0617'!D18</f>
        <v>42.7</v>
      </c>
      <c r="E790">
        <f>'0617'!E18</f>
        <v>0</v>
      </c>
      <c r="F790" s="16">
        <f t="shared" si="140"/>
        <v>183.7</v>
      </c>
      <c r="G790" s="16">
        <f t="shared" si="141"/>
        <v>263.39999999999998</v>
      </c>
    </row>
    <row r="791" spans="1:9" x14ac:dyDescent="0.25">
      <c r="A791" s="5">
        <f t="shared" si="139"/>
        <v>44371</v>
      </c>
      <c r="B791">
        <f>'0624'!B18</f>
        <v>140.69999999999999</v>
      </c>
      <c r="C791">
        <f>'0624'!C18</f>
        <v>335.5</v>
      </c>
      <c r="D791">
        <f>'0624'!D18</f>
        <v>43</v>
      </c>
      <c r="E791">
        <f>'0624'!E18</f>
        <v>17.2</v>
      </c>
      <c r="F791" s="16">
        <f t="shared" si="140"/>
        <v>183.7</v>
      </c>
      <c r="G791" s="16">
        <f t="shared" si="141"/>
        <v>352.7</v>
      </c>
    </row>
    <row r="792" spans="1:9" x14ac:dyDescent="0.25">
      <c r="A792" s="5">
        <f t="shared" si="139"/>
        <v>44378</v>
      </c>
      <c r="B792">
        <f>'0701'!B18</f>
        <v>144.69999999999999</v>
      </c>
      <c r="C792">
        <f>'0701'!C18</f>
        <v>285.60000000000002</v>
      </c>
      <c r="D792">
        <f>'0701'!D18</f>
        <v>93.9</v>
      </c>
      <c r="E792">
        <f>'0701'!E18</f>
        <v>70.599999999999994</v>
      </c>
      <c r="F792" s="16">
        <f t="shared" si="140"/>
        <v>238.6</v>
      </c>
      <c r="G792" s="16">
        <f t="shared" si="141"/>
        <v>356.20000000000005</v>
      </c>
    </row>
    <row r="793" spans="1:9" x14ac:dyDescent="0.25">
      <c r="A793" s="5">
        <f t="shared" si="139"/>
        <v>44385</v>
      </c>
      <c r="B793">
        <f>'0708'!B19</f>
        <v>144.69999999999999</v>
      </c>
      <c r="C793">
        <f>'0708'!C19</f>
        <v>193.6</v>
      </c>
      <c r="D793">
        <f>'0708'!D19</f>
        <v>93.9</v>
      </c>
      <c r="E793">
        <f>'0708'!E19</f>
        <v>165.2</v>
      </c>
      <c r="F793" s="16">
        <f t="shared" ref="F793:F798" si="142">+B793+D793</f>
        <v>238.6</v>
      </c>
      <c r="G793" s="16">
        <f t="shared" ref="G793:G798" si="143">+C793+E793</f>
        <v>358.79999999999995</v>
      </c>
    </row>
    <row r="794" spans="1:9" x14ac:dyDescent="0.25">
      <c r="A794" s="5">
        <f t="shared" si="139"/>
        <v>44392</v>
      </c>
      <c r="B794">
        <f>'0715'!B20</f>
        <v>145</v>
      </c>
      <c r="C794">
        <f>'0715'!C20</f>
        <v>193.4</v>
      </c>
      <c r="D794">
        <f>'0715'!D20</f>
        <v>94.3</v>
      </c>
      <c r="E794">
        <f>'0715'!E20</f>
        <v>165.7</v>
      </c>
      <c r="F794" s="16">
        <f t="shared" si="142"/>
        <v>239.3</v>
      </c>
      <c r="G794" s="16">
        <f t="shared" si="143"/>
        <v>359.1</v>
      </c>
    </row>
    <row r="795" spans="1:9" x14ac:dyDescent="0.25">
      <c r="A795" s="5">
        <f t="shared" si="139"/>
        <v>44399</v>
      </c>
      <c r="B795">
        <f>'0722'!B20</f>
        <v>152.5</v>
      </c>
      <c r="C795">
        <f>'0722'!C20</f>
        <v>266</v>
      </c>
      <c r="D795">
        <f>'0722'!D20</f>
        <v>138.9</v>
      </c>
      <c r="E795">
        <f>'0722'!E20</f>
        <v>195.9</v>
      </c>
      <c r="F795" s="16">
        <f t="shared" si="142"/>
        <v>291.39999999999998</v>
      </c>
      <c r="G795" s="16">
        <f t="shared" si="143"/>
        <v>461.9</v>
      </c>
    </row>
    <row r="796" spans="1:9" x14ac:dyDescent="0.25">
      <c r="A796" s="5">
        <f t="shared" si="139"/>
        <v>44406</v>
      </c>
      <c r="B796">
        <f>'0729'!B20</f>
        <v>152.5</v>
      </c>
      <c r="C796">
        <f>'0729'!C20</f>
        <v>242.7</v>
      </c>
      <c r="D796">
        <f>'0729'!D20</f>
        <v>138.9</v>
      </c>
      <c r="E796">
        <f>'0729'!E20</f>
        <v>222.6</v>
      </c>
      <c r="F796" s="16">
        <f t="shared" si="142"/>
        <v>291.39999999999998</v>
      </c>
      <c r="G796" s="16">
        <f t="shared" si="143"/>
        <v>465.29999999999995</v>
      </c>
    </row>
    <row r="797" spans="1:9" x14ac:dyDescent="0.25">
      <c r="A797" s="5">
        <f t="shared" si="139"/>
        <v>44413</v>
      </c>
      <c r="B797">
        <f>'0805'!B20</f>
        <v>105.3</v>
      </c>
      <c r="C797">
        <f>'0805'!C20</f>
        <v>242.3</v>
      </c>
      <c r="D797">
        <f>'0805'!D20</f>
        <v>188.8</v>
      </c>
      <c r="E797">
        <f>'0805'!E20</f>
        <v>225</v>
      </c>
      <c r="F797" s="16">
        <f t="shared" si="142"/>
        <v>294.10000000000002</v>
      </c>
      <c r="G797" s="16">
        <f t="shared" si="143"/>
        <v>467.3</v>
      </c>
    </row>
    <row r="798" spans="1:9" x14ac:dyDescent="0.25">
      <c r="A798" s="5">
        <f t="shared" si="139"/>
        <v>44420</v>
      </c>
      <c r="B798">
        <f>'0812'!B20</f>
        <v>153.19999999999999</v>
      </c>
      <c r="C798">
        <f>'0812'!C20</f>
        <v>239.2</v>
      </c>
      <c r="D798">
        <f>'0812'!D20</f>
        <v>189.5</v>
      </c>
      <c r="E798">
        <f>'0812'!E20</f>
        <v>228.5</v>
      </c>
      <c r="F798" s="16">
        <f t="shared" si="142"/>
        <v>342.7</v>
      </c>
      <c r="G798" s="16">
        <f t="shared" si="143"/>
        <v>467.7</v>
      </c>
    </row>
    <row r="799" spans="1:9" x14ac:dyDescent="0.25">
      <c r="A799" s="5">
        <f t="shared" si="139"/>
        <v>44427</v>
      </c>
      <c r="B799">
        <f>'0819'!B20</f>
        <v>153.19999999999999</v>
      </c>
      <c r="C799">
        <f>'0819'!C20</f>
        <v>190</v>
      </c>
      <c r="D799">
        <f>'0819'!D20</f>
        <v>189.5</v>
      </c>
      <c r="E799">
        <f>'0819'!E20</f>
        <v>289</v>
      </c>
      <c r="F799" s="16">
        <f t="shared" ref="F799:F803" si="144">+B799+D799</f>
        <v>342.7</v>
      </c>
      <c r="G799" s="16">
        <f t="shared" ref="G799:G803" si="145">+C799+E799</f>
        <v>479</v>
      </c>
    </row>
    <row r="800" spans="1:9" x14ac:dyDescent="0.25">
      <c r="A800" s="5">
        <f t="shared" si="139"/>
        <v>44434</v>
      </c>
      <c r="B800">
        <f>'0826'!B21</f>
        <v>153.30000000000001</v>
      </c>
      <c r="C800">
        <f>'0826'!C21</f>
        <v>224.9</v>
      </c>
      <c r="D800">
        <f>'0826'!D21</f>
        <v>189.5</v>
      </c>
      <c r="E800">
        <f>'0826'!E21</f>
        <v>304.89999999999998</v>
      </c>
      <c r="F800" s="16">
        <f t="shared" si="144"/>
        <v>342.8</v>
      </c>
      <c r="G800" s="16">
        <f t="shared" si="145"/>
        <v>529.79999999999995</v>
      </c>
    </row>
    <row r="801" spans="1:7" x14ac:dyDescent="0.25">
      <c r="A801" s="5">
        <f t="shared" si="139"/>
        <v>44441</v>
      </c>
      <c r="B801">
        <f>'0902'!B21</f>
        <v>98.3</v>
      </c>
      <c r="C801">
        <f>'0902'!C21</f>
        <v>227</v>
      </c>
      <c r="D801">
        <f>'0902'!D21</f>
        <v>246.7</v>
      </c>
      <c r="E801">
        <f>'0902'!E21</f>
        <v>354</v>
      </c>
      <c r="F801" s="16">
        <f t="shared" si="144"/>
        <v>345</v>
      </c>
      <c r="G801" s="16">
        <f t="shared" si="145"/>
        <v>581</v>
      </c>
    </row>
    <row r="802" spans="1:7" x14ac:dyDescent="0.25">
      <c r="A802" s="5">
        <f t="shared" si="139"/>
        <v>44448</v>
      </c>
      <c r="B802">
        <f>'0909'!B21</f>
        <v>100.1</v>
      </c>
      <c r="C802">
        <f>'0909'!C21</f>
        <v>199.1</v>
      </c>
      <c r="D802">
        <f>'0909'!D21</f>
        <v>299.39999999999998</v>
      </c>
      <c r="E802">
        <f>'0909'!E21</f>
        <v>382.6</v>
      </c>
      <c r="F802" s="16">
        <f t="shared" si="144"/>
        <v>399.5</v>
      </c>
      <c r="G802" s="16">
        <f t="shared" si="145"/>
        <v>581.70000000000005</v>
      </c>
    </row>
    <row r="803" spans="1:7" x14ac:dyDescent="0.25">
      <c r="A803" s="5">
        <f t="shared" si="139"/>
        <v>44455</v>
      </c>
      <c r="B803">
        <f>'0916'!B21</f>
        <v>100.1</v>
      </c>
      <c r="C803">
        <f>'0916'!C21</f>
        <v>199.1</v>
      </c>
      <c r="D803">
        <f>'0916'!D21</f>
        <v>299.39999999999998</v>
      </c>
      <c r="E803">
        <f>'0916'!E21</f>
        <v>382.6</v>
      </c>
      <c r="F803" s="16">
        <f t="shared" si="144"/>
        <v>399.5</v>
      </c>
      <c r="G803" s="16">
        <f t="shared" si="145"/>
        <v>581.70000000000005</v>
      </c>
    </row>
    <row r="804" spans="1:7" x14ac:dyDescent="0.25">
      <c r="A804" s="5">
        <f t="shared" si="139"/>
        <v>44462</v>
      </c>
      <c r="B804">
        <f>'0923'!B21</f>
        <v>148.69999999999999</v>
      </c>
      <c r="C804">
        <f>'0923'!C21</f>
        <v>285.10000000000002</v>
      </c>
      <c r="D804">
        <f>'0923'!D21</f>
        <v>300.5</v>
      </c>
      <c r="E804">
        <f>'0923'!E21</f>
        <v>388.2</v>
      </c>
      <c r="F804" s="16">
        <f t="shared" ref="F804:F808" si="146">+B804+D804</f>
        <v>449.2</v>
      </c>
      <c r="G804" s="16">
        <f t="shared" ref="G804:G808" si="147">+C804+E804</f>
        <v>673.3</v>
      </c>
    </row>
    <row r="805" spans="1:7" x14ac:dyDescent="0.25">
      <c r="A805" s="5">
        <f t="shared" si="139"/>
        <v>44469</v>
      </c>
      <c r="B805">
        <f>'0930'!B21</f>
        <v>148.69999999999999</v>
      </c>
      <c r="C805">
        <f>'0930'!C21</f>
        <v>271.10000000000002</v>
      </c>
      <c r="D805">
        <f>'0930'!D21</f>
        <v>300.5</v>
      </c>
      <c r="E805">
        <f>'0930'!E21</f>
        <v>402.9</v>
      </c>
      <c r="F805" s="16">
        <f t="shared" si="146"/>
        <v>449.2</v>
      </c>
      <c r="G805" s="16">
        <f t="shared" si="147"/>
        <v>674</v>
      </c>
    </row>
    <row r="806" spans="1:7" x14ac:dyDescent="0.25">
      <c r="A806" s="5">
        <f t="shared" si="139"/>
        <v>44476</v>
      </c>
      <c r="B806">
        <f>'1007'!B21</f>
        <v>164</v>
      </c>
      <c r="C806">
        <f>'1007'!C21</f>
        <v>242.6</v>
      </c>
      <c r="D806">
        <f>'1007'!D21</f>
        <v>334.8</v>
      </c>
      <c r="E806">
        <f>'1007'!E21</f>
        <v>432.8</v>
      </c>
      <c r="F806" s="16">
        <f t="shared" si="146"/>
        <v>498.8</v>
      </c>
      <c r="G806" s="16">
        <f t="shared" si="147"/>
        <v>675.4</v>
      </c>
    </row>
    <row r="807" spans="1:7" x14ac:dyDescent="0.25">
      <c r="A807" s="5">
        <f t="shared" si="139"/>
        <v>44483</v>
      </c>
      <c r="B807">
        <f>'1014'!B21</f>
        <v>147.1</v>
      </c>
      <c r="C807">
        <f>'1014'!C21</f>
        <v>242.4</v>
      </c>
      <c r="D807">
        <f>'1014'!D21</f>
        <v>352.4</v>
      </c>
      <c r="E807">
        <f>'1014'!E21</f>
        <v>433</v>
      </c>
      <c r="F807" s="16">
        <f t="shared" si="146"/>
        <v>499.5</v>
      </c>
      <c r="G807" s="16">
        <f t="shared" si="147"/>
        <v>675.4</v>
      </c>
    </row>
    <row r="808" spans="1:7" x14ac:dyDescent="0.25">
      <c r="A808" s="5">
        <f t="shared" si="139"/>
        <v>44490</v>
      </c>
      <c r="B808">
        <f>'1021'!B21</f>
        <v>111.1</v>
      </c>
      <c r="C808">
        <f>'1021'!C21</f>
        <v>191.4</v>
      </c>
      <c r="D808">
        <f>'1021'!D21</f>
        <v>389.5</v>
      </c>
      <c r="E808">
        <f>'1021'!E21</f>
        <v>486.2</v>
      </c>
      <c r="F808" s="16">
        <f t="shared" si="146"/>
        <v>500.6</v>
      </c>
      <c r="G808" s="16">
        <f t="shared" si="147"/>
        <v>677.6</v>
      </c>
    </row>
    <row r="809" spans="1:7" x14ac:dyDescent="0.25">
      <c r="A809" s="5">
        <f t="shared" si="139"/>
        <v>44497</v>
      </c>
      <c r="B809">
        <f>'1028'!B21</f>
        <v>146.19999999999999</v>
      </c>
      <c r="C809">
        <f>'1028'!C21</f>
        <v>280.10000000000002</v>
      </c>
      <c r="D809">
        <f>'1028'!D21</f>
        <v>402.8</v>
      </c>
      <c r="E809">
        <f>'1028'!E21</f>
        <v>486.2</v>
      </c>
      <c r="F809" s="16">
        <f t="shared" ref="F809:F816" si="148">+B809+D809</f>
        <v>549</v>
      </c>
      <c r="G809" s="16">
        <f t="shared" ref="G809:G816" si="149">+C809+E809</f>
        <v>766.3</v>
      </c>
    </row>
    <row r="810" spans="1:7" x14ac:dyDescent="0.25">
      <c r="A810" s="5">
        <f t="shared" si="139"/>
        <v>44504</v>
      </c>
      <c r="B810">
        <v>146.19999999999999</v>
      </c>
      <c r="C810">
        <v>229.7</v>
      </c>
      <c r="D810">
        <v>402.8</v>
      </c>
      <c r="E810">
        <v>539.1</v>
      </c>
      <c r="F810" s="16">
        <f t="shared" si="148"/>
        <v>549</v>
      </c>
      <c r="G810" s="16">
        <f t="shared" si="149"/>
        <v>768.8</v>
      </c>
    </row>
    <row r="811" spans="1:7" x14ac:dyDescent="0.25">
      <c r="A811" s="5">
        <f t="shared" si="139"/>
        <v>44511</v>
      </c>
      <c r="B811">
        <f>'1111'!B21</f>
        <v>146.19999999999999</v>
      </c>
      <c r="C811">
        <f>'1111'!C21</f>
        <v>180.3</v>
      </c>
      <c r="D811">
        <f>'1111'!D21</f>
        <v>402.8</v>
      </c>
      <c r="E811">
        <f>'1111'!E21</f>
        <v>591.1</v>
      </c>
      <c r="F811" s="16">
        <f t="shared" si="148"/>
        <v>549</v>
      </c>
      <c r="G811" s="16">
        <f t="shared" si="149"/>
        <v>771.40000000000009</v>
      </c>
    </row>
    <row r="812" spans="1:7" x14ac:dyDescent="0.25">
      <c r="A812" s="5">
        <f t="shared" si="139"/>
        <v>44518</v>
      </c>
      <c r="B812">
        <f>'1118'!B21</f>
        <v>194.2</v>
      </c>
      <c r="C812">
        <f>'1118'!C21</f>
        <v>180.3</v>
      </c>
      <c r="D812">
        <f>'1118'!D21</f>
        <v>402.8</v>
      </c>
      <c r="E812">
        <f>'1118'!E21</f>
        <v>591.1</v>
      </c>
      <c r="F812" s="16">
        <f t="shared" si="148"/>
        <v>597</v>
      </c>
      <c r="G812" s="16">
        <f t="shared" si="149"/>
        <v>771.40000000000009</v>
      </c>
    </row>
    <row r="813" spans="1:7" x14ac:dyDescent="0.25">
      <c r="A813" s="5">
        <f t="shared" si="139"/>
        <v>44525</v>
      </c>
      <c r="B813">
        <f>'1125'!B21</f>
        <v>144.6</v>
      </c>
      <c r="C813">
        <f>'1125'!C21</f>
        <v>246.8</v>
      </c>
      <c r="D813">
        <f>'1125'!D21</f>
        <v>454.8</v>
      </c>
      <c r="E813">
        <f>'1125'!E21</f>
        <v>607.70000000000005</v>
      </c>
      <c r="F813" s="16">
        <f t="shared" si="148"/>
        <v>599.4</v>
      </c>
      <c r="G813" s="16">
        <f t="shared" si="149"/>
        <v>854.5</v>
      </c>
    </row>
    <row r="814" spans="1:7" x14ac:dyDescent="0.25">
      <c r="A814" s="5">
        <f t="shared" si="139"/>
        <v>44532</v>
      </c>
      <c r="B814">
        <f>'1202'!B21</f>
        <v>123.8</v>
      </c>
      <c r="C814">
        <f>'1202'!C21</f>
        <v>218.6</v>
      </c>
      <c r="D814">
        <f>'1202'!D21</f>
        <v>476.7</v>
      </c>
      <c r="E814">
        <f>'1202'!E21</f>
        <v>637.29999999999995</v>
      </c>
      <c r="F814" s="16">
        <f t="shared" si="148"/>
        <v>600.5</v>
      </c>
      <c r="G814" s="16">
        <f t="shared" si="149"/>
        <v>855.9</v>
      </c>
    </row>
    <row r="815" spans="1:7" x14ac:dyDescent="0.25">
      <c r="A815" s="5">
        <f t="shared" si="139"/>
        <v>44539</v>
      </c>
      <c r="B815">
        <f>'1209'!B21</f>
        <v>96.6</v>
      </c>
      <c r="C815">
        <f>'1209'!C21</f>
        <v>218.6</v>
      </c>
      <c r="D815">
        <f>'1209'!D21</f>
        <v>505.2</v>
      </c>
      <c r="E815">
        <f>'1209'!E21</f>
        <v>637.29999999999995</v>
      </c>
      <c r="F815" s="16">
        <f t="shared" si="148"/>
        <v>601.79999999999995</v>
      </c>
      <c r="G815" s="16">
        <f t="shared" si="149"/>
        <v>855.9</v>
      </c>
    </row>
    <row r="816" spans="1:7" x14ac:dyDescent="0.25">
      <c r="A816" s="5">
        <f t="shared" si="139"/>
        <v>44546</v>
      </c>
      <c r="B816">
        <f>'1216'!B21</f>
        <v>96.6</v>
      </c>
      <c r="C816">
        <f>'1216'!C21</f>
        <v>170.9</v>
      </c>
      <c r="D816">
        <f>'1216'!D21</f>
        <v>505.2</v>
      </c>
      <c r="E816">
        <f>'1216'!E21</f>
        <v>686.4</v>
      </c>
      <c r="F816" s="16">
        <f t="shared" si="148"/>
        <v>601.79999999999995</v>
      </c>
      <c r="G816" s="16">
        <f t="shared" si="149"/>
        <v>857.3</v>
      </c>
    </row>
    <row r="817" spans="1:9" x14ac:dyDescent="0.25">
      <c r="A817" s="5">
        <f t="shared" si="139"/>
        <v>44553</v>
      </c>
      <c r="B817">
        <f>'1223'!B21</f>
        <v>206.6</v>
      </c>
      <c r="C817">
        <f>'1223'!C21</f>
        <v>170.9</v>
      </c>
      <c r="D817">
        <f>'1223'!D21</f>
        <v>505.2</v>
      </c>
      <c r="E817">
        <f>'1223'!E21</f>
        <v>686.4</v>
      </c>
      <c r="F817" s="16">
        <f t="shared" ref="F817:F825" si="150">+B817+D817</f>
        <v>711.8</v>
      </c>
      <c r="G817" s="16">
        <f t="shared" ref="G817:G825" si="151">+C817+E817</f>
        <v>857.3</v>
      </c>
    </row>
    <row r="818" spans="1:9" x14ac:dyDescent="0.25">
      <c r="A818" s="5">
        <f t="shared" si="139"/>
        <v>44560</v>
      </c>
      <c r="B818">
        <f>'1230'!B21</f>
        <v>185.8</v>
      </c>
      <c r="C818">
        <f>'1230'!C21</f>
        <v>253.2</v>
      </c>
      <c r="D818">
        <f>'1230'!D21</f>
        <v>527.1</v>
      </c>
      <c r="E818">
        <f>'1230'!E21</f>
        <v>686.4</v>
      </c>
      <c r="F818" s="16">
        <f t="shared" si="150"/>
        <v>712.90000000000009</v>
      </c>
      <c r="G818" s="16">
        <f t="shared" si="151"/>
        <v>939.59999999999991</v>
      </c>
    </row>
    <row r="819" spans="1:9" x14ac:dyDescent="0.25">
      <c r="A819" s="5">
        <f t="shared" si="139"/>
        <v>44567</v>
      </c>
      <c r="B819">
        <f>'0106'!B21</f>
        <v>158.6</v>
      </c>
      <c r="C819">
        <f>'0106'!C21</f>
        <v>225.3</v>
      </c>
      <c r="D819">
        <f>'0106'!D21</f>
        <v>555.6</v>
      </c>
      <c r="E819">
        <f>'0106'!E21</f>
        <v>715.7</v>
      </c>
      <c r="F819" s="16">
        <f t="shared" si="150"/>
        <v>714.2</v>
      </c>
      <c r="G819" s="16">
        <f t="shared" si="151"/>
        <v>941</v>
      </c>
    </row>
    <row r="820" spans="1:9" x14ac:dyDescent="0.25">
      <c r="A820" s="5">
        <f t="shared" si="139"/>
        <v>44574</v>
      </c>
      <c r="B820">
        <f>'0113'!B21</f>
        <v>158.6</v>
      </c>
      <c r="C820">
        <f>'0113'!C21</f>
        <v>207.1</v>
      </c>
      <c r="D820">
        <f>'0113'!D21</f>
        <v>555.6</v>
      </c>
      <c r="E820">
        <f>'0113'!E21</f>
        <v>734.8</v>
      </c>
      <c r="F820" s="16">
        <f t="shared" si="150"/>
        <v>714.2</v>
      </c>
      <c r="G820" s="16">
        <f t="shared" si="151"/>
        <v>941.9</v>
      </c>
    </row>
    <row r="821" spans="1:9" x14ac:dyDescent="0.25">
      <c r="A821" s="5">
        <f t="shared" si="139"/>
        <v>44581</v>
      </c>
      <c r="B821">
        <f>'0120'!B21</f>
        <v>209</v>
      </c>
      <c r="C821">
        <f>'0120'!C21</f>
        <v>207.1</v>
      </c>
      <c r="D821">
        <f>'0120'!D21</f>
        <v>555.70000000000005</v>
      </c>
      <c r="E821">
        <f>'0120'!E21</f>
        <v>734.8</v>
      </c>
      <c r="F821" s="16">
        <f t="shared" si="150"/>
        <v>764.7</v>
      </c>
      <c r="G821" s="16">
        <f t="shared" si="151"/>
        <v>941.9</v>
      </c>
    </row>
    <row r="822" spans="1:9" x14ac:dyDescent="0.25">
      <c r="A822" s="5">
        <f t="shared" si="139"/>
        <v>44588</v>
      </c>
      <c r="B822">
        <f>'0127'!B21</f>
        <v>208.5</v>
      </c>
      <c r="C822">
        <f>'0127'!C21</f>
        <v>207.1</v>
      </c>
      <c r="D822">
        <f>'0127'!D21</f>
        <v>556.20000000000005</v>
      </c>
      <c r="E822">
        <f>'0127'!E21</f>
        <v>734.8</v>
      </c>
      <c r="F822" s="16">
        <f t="shared" si="150"/>
        <v>764.7</v>
      </c>
      <c r="G822" s="16">
        <f t="shared" si="151"/>
        <v>941.9</v>
      </c>
    </row>
    <row r="823" spans="1:9" x14ac:dyDescent="0.25">
      <c r="A823" s="5">
        <f t="shared" si="139"/>
        <v>44595</v>
      </c>
      <c r="B823">
        <f>'0203'!B21</f>
        <v>207.5</v>
      </c>
      <c r="C823">
        <f>'0203'!C21</f>
        <v>216.1</v>
      </c>
      <c r="D823">
        <f>'0203'!D21</f>
        <v>556.20000000000005</v>
      </c>
      <c r="E823">
        <f>'0203'!E21</f>
        <v>815</v>
      </c>
      <c r="F823" s="16">
        <f t="shared" si="150"/>
        <v>763.7</v>
      </c>
      <c r="G823" s="16">
        <f t="shared" si="151"/>
        <v>1031.0999999999999</v>
      </c>
    </row>
    <row r="824" spans="1:9" x14ac:dyDescent="0.25">
      <c r="A824" s="5">
        <f t="shared" si="139"/>
        <v>44602</v>
      </c>
      <c r="B824">
        <f>'0210'!B21</f>
        <v>142.5</v>
      </c>
      <c r="C824">
        <f>'0210'!C21</f>
        <v>210.6</v>
      </c>
      <c r="D824">
        <f>'0210'!D21</f>
        <v>624.1</v>
      </c>
      <c r="E824">
        <f>'0210'!E21</f>
        <v>820.7</v>
      </c>
      <c r="F824" s="16">
        <f t="shared" si="150"/>
        <v>766.6</v>
      </c>
      <c r="G824" s="16">
        <f t="shared" si="151"/>
        <v>1031.3</v>
      </c>
    </row>
    <row r="825" spans="1:9" x14ac:dyDescent="0.25">
      <c r="A825" s="5">
        <f t="shared" si="139"/>
        <v>44609</v>
      </c>
      <c r="B825">
        <f>'0217'!B21</f>
        <v>86.5</v>
      </c>
      <c r="C825">
        <f>'0217'!C21</f>
        <v>210.6</v>
      </c>
      <c r="D825">
        <f>'0217'!D21</f>
        <v>680.5</v>
      </c>
      <c r="E825">
        <f>'0217'!E21</f>
        <v>820.7</v>
      </c>
      <c r="F825" s="16">
        <f t="shared" si="150"/>
        <v>767</v>
      </c>
      <c r="G825" s="16">
        <f t="shared" si="151"/>
        <v>1031.3</v>
      </c>
    </row>
    <row r="826" spans="1:9" x14ac:dyDescent="0.25">
      <c r="A826" s="5">
        <f t="shared" si="139"/>
        <v>44616</v>
      </c>
      <c r="B826">
        <f>'0224'!B21</f>
        <v>104.4</v>
      </c>
      <c r="C826">
        <f>'0224'!C21</f>
        <v>185.5</v>
      </c>
      <c r="D826">
        <f>'0224'!D21</f>
        <v>719</v>
      </c>
      <c r="E826">
        <f>'0224'!E21</f>
        <v>847.1</v>
      </c>
      <c r="F826" s="16">
        <f t="shared" ref="F826:F829" si="152">+B826+D826</f>
        <v>823.4</v>
      </c>
      <c r="G826" s="16">
        <f t="shared" ref="G826:G829" si="153">+C826+E826</f>
        <v>1032.5999999999999</v>
      </c>
    </row>
    <row r="827" spans="1:9" x14ac:dyDescent="0.25">
      <c r="A827" s="5">
        <f t="shared" si="139"/>
        <v>44623</v>
      </c>
      <c r="B827">
        <f>'0303'!B21</f>
        <v>104.3</v>
      </c>
      <c r="C827">
        <f>'0303'!C21</f>
        <v>142.5</v>
      </c>
      <c r="D827">
        <f>'0303'!D21</f>
        <v>719</v>
      </c>
      <c r="E827">
        <f>'0303'!E21</f>
        <v>908.8</v>
      </c>
      <c r="F827" s="16">
        <f t="shared" si="152"/>
        <v>823.3</v>
      </c>
      <c r="G827" s="16">
        <f t="shared" si="153"/>
        <v>1051.3</v>
      </c>
    </row>
    <row r="828" spans="1:9" x14ac:dyDescent="0.25">
      <c r="A828" s="5">
        <f t="shared" si="139"/>
        <v>44630</v>
      </c>
      <c r="B828">
        <f>'0310'!B21</f>
        <v>104.3</v>
      </c>
      <c r="C828">
        <f>'0310'!C21</f>
        <v>227.5</v>
      </c>
      <c r="D828">
        <f>'0310'!D21</f>
        <v>719</v>
      </c>
      <c r="E828">
        <f>'0310'!E21</f>
        <v>908.8</v>
      </c>
      <c r="F828" s="16">
        <f t="shared" si="152"/>
        <v>823.3</v>
      </c>
      <c r="G828" s="16">
        <f t="shared" si="153"/>
        <v>1136.3</v>
      </c>
    </row>
    <row r="829" spans="1:9" x14ac:dyDescent="0.25">
      <c r="A829" s="5">
        <f t="shared" si="139"/>
        <v>44637</v>
      </c>
      <c r="B829">
        <f>'0317'!B21</f>
        <v>154.4</v>
      </c>
      <c r="C829">
        <f>'0317'!C21</f>
        <v>186.1</v>
      </c>
      <c r="D829">
        <f>'0317'!D21</f>
        <v>719</v>
      </c>
      <c r="E829">
        <f>'0317'!E21</f>
        <v>951.7</v>
      </c>
      <c r="F829" s="16">
        <f t="shared" si="152"/>
        <v>873.4</v>
      </c>
      <c r="G829" s="16">
        <f t="shared" si="153"/>
        <v>1137.8</v>
      </c>
    </row>
    <row r="830" spans="1:9" x14ac:dyDescent="0.25">
      <c r="A830" s="5">
        <f t="shared" si="139"/>
        <v>44644</v>
      </c>
      <c r="B830">
        <f>'0324'!B21</f>
        <v>154.4</v>
      </c>
      <c r="C830">
        <f>'0324'!C21</f>
        <v>186.1</v>
      </c>
      <c r="D830">
        <f>'0324'!D21</f>
        <v>719</v>
      </c>
      <c r="E830">
        <f>'0324'!E21</f>
        <v>951.7</v>
      </c>
      <c r="F830" s="16">
        <f t="shared" ref="F830:F833" si="154">+B830+D830</f>
        <v>873.4</v>
      </c>
      <c r="G830" s="16">
        <f t="shared" ref="G830:G833" si="155">+C830+E830</f>
        <v>1137.8</v>
      </c>
    </row>
    <row r="831" spans="1:9" x14ac:dyDescent="0.25">
      <c r="A831" s="5">
        <f t="shared" si="139"/>
        <v>44651</v>
      </c>
      <c r="B831">
        <f>'0331'!B21</f>
        <v>159.5</v>
      </c>
      <c r="C831">
        <f>'0331'!C21</f>
        <v>186.1</v>
      </c>
      <c r="D831">
        <f>'0331'!D21</f>
        <v>755.6</v>
      </c>
      <c r="E831">
        <f>'0331'!E21</f>
        <v>951.7</v>
      </c>
      <c r="F831" s="16">
        <f t="shared" si="154"/>
        <v>915.1</v>
      </c>
      <c r="G831" s="16">
        <f t="shared" si="155"/>
        <v>1137.8</v>
      </c>
    </row>
    <row r="832" spans="1:9" x14ac:dyDescent="0.25">
      <c r="A832" s="5">
        <f t="shared" si="139"/>
        <v>44658</v>
      </c>
      <c r="B832">
        <f>'0407'!B21</f>
        <v>144.9</v>
      </c>
      <c r="C832">
        <f>'0407'!C21</f>
        <v>164.4</v>
      </c>
      <c r="D832">
        <f>'0407'!D21</f>
        <v>770.9</v>
      </c>
      <c r="E832">
        <f>'0407'!E21</f>
        <v>974.4</v>
      </c>
      <c r="F832" s="16">
        <f t="shared" si="154"/>
        <v>915.8</v>
      </c>
      <c r="G832" s="16">
        <f t="shared" si="155"/>
        <v>1138.8</v>
      </c>
      <c r="I832">
        <f>'0407'!F21</f>
        <v>0</v>
      </c>
    </row>
    <row r="833" spans="1:9" x14ac:dyDescent="0.25">
      <c r="A833" s="5">
        <f t="shared" ref="A833:A904" si="156">+A832+7</f>
        <v>44665</v>
      </c>
      <c r="B833">
        <f>'0414'!B21</f>
        <v>90</v>
      </c>
      <c r="C833">
        <f>'0414'!C21</f>
        <v>166.1</v>
      </c>
      <c r="D833">
        <f>'0414'!D21</f>
        <v>828</v>
      </c>
      <c r="E833">
        <f>'0414'!E21</f>
        <v>1019</v>
      </c>
      <c r="F833" s="16">
        <f t="shared" si="154"/>
        <v>918</v>
      </c>
      <c r="G833" s="16">
        <f t="shared" si="155"/>
        <v>1185.0999999999999</v>
      </c>
      <c r="I833">
        <f>'0414'!F21</f>
        <v>0</v>
      </c>
    </row>
    <row r="834" spans="1:9" x14ac:dyDescent="0.25">
      <c r="A834" s="5">
        <f t="shared" si="156"/>
        <v>44672</v>
      </c>
      <c r="B834">
        <f>'0421'!B21</f>
        <v>123</v>
      </c>
      <c r="C834">
        <f>'0421'!C21</f>
        <v>146.4</v>
      </c>
      <c r="D834">
        <f>'0421'!D21</f>
        <v>828</v>
      </c>
      <c r="E834">
        <f>'0421'!E21</f>
        <v>1039.7</v>
      </c>
      <c r="F834" s="16">
        <f>+B834+D834</f>
        <v>951</v>
      </c>
      <c r="G834" s="16">
        <f>+C834+E834</f>
        <v>1186.1000000000001</v>
      </c>
      <c r="I834">
        <f>'0421'!F21</f>
        <v>14.2</v>
      </c>
    </row>
    <row r="835" spans="1:9" x14ac:dyDescent="0.25">
      <c r="A835" s="5">
        <f t="shared" si="156"/>
        <v>44679</v>
      </c>
      <c r="B835">
        <f>'0428'!B21</f>
        <v>123</v>
      </c>
      <c r="C835">
        <f>'0428'!C21</f>
        <v>146.4</v>
      </c>
      <c r="D835">
        <f>'0428'!D21</f>
        <v>828</v>
      </c>
      <c r="E835">
        <f>'0428'!E21</f>
        <v>1039.7</v>
      </c>
      <c r="F835" s="16">
        <f t="shared" ref="F835:F836" si="157">+B835+D835</f>
        <v>951</v>
      </c>
      <c r="G835" s="16">
        <f t="shared" ref="G835:G836" si="158">+C835+E835</f>
        <v>1186.1000000000001</v>
      </c>
      <c r="I835">
        <f>'0428'!F21</f>
        <v>14.2</v>
      </c>
    </row>
    <row r="836" spans="1:9" x14ac:dyDescent="0.25">
      <c r="A836" s="5">
        <f t="shared" si="156"/>
        <v>44686</v>
      </c>
      <c r="B836">
        <f>'0505'!B21</f>
        <v>123</v>
      </c>
      <c r="C836">
        <f>'0505'!C21</f>
        <v>118.7</v>
      </c>
      <c r="D836">
        <f>'0505'!D21</f>
        <v>828</v>
      </c>
      <c r="E836">
        <f>'0505'!E21</f>
        <v>1068.5999999999999</v>
      </c>
      <c r="F836" s="16">
        <f t="shared" si="157"/>
        <v>951</v>
      </c>
      <c r="G836" s="16">
        <f t="shared" si="158"/>
        <v>1187.3</v>
      </c>
      <c r="I836">
        <f>'0505'!F21</f>
        <v>14.2</v>
      </c>
    </row>
    <row r="837" spans="1:9" x14ac:dyDescent="0.25">
      <c r="A837" s="5">
        <f t="shared" si="156"/>
        <v>44693</v>
      </c>
      <c r="B837">
        <f>'0512'!B21</f>
        <v>73</v>
      </c>
      <c r="C837">
        <f>'0512'!C21</f>
        <v>96.7</v>
      </c>
      <c r="D837">
        <f>'0512'!D21</f>
        <v>880.5</v>
      </c>
      <c r="E837">
        <f>'0512'!E21</f>
        <v>1091.9000000000001</v>
      </c>
      <c r="F837" s="16">
        <f t="shared" ref="F837:F842" si="159">+B837+D837</f>
        <v>953.5</v>
      </c>
      <c r="G837" s="16">
        <f t="shared" ref="G837:G842" si="160">+C837+E837</f>
        <v>1188.6000000000001</v>
      </c>
      <c r="I837">
        <f>'0512'!F21</f>
        <v>14.2</v>
      </c>
    </row>
    <row r="838" spans="1:9" x14ac:dyDescent="0.25">
      <c r="A838" s="5">
        <f t="shared" si="156"/>
        <v>44700</v>
      </c>
      <c r="B838">
        <f>'0519'!B21</f>
        <v>73</v>
      </c>
      <c r="C838">
        <f>'0519'!C21</f>
        <v>46</v>
      </c>
      <c r="D838">
        <f>'0519'!D21</f>
        <v>880.5</v>
      </c>
      <c r="E838">
        <f>'0519'!E21</f>
        <v>1145.0999999999999</v>
      </c>
      <c r="F838" s="16">
        <f t="shared" si="159"/>
        <v>953.5</v>
      </c>
      <c r="G838" s="16">
        <f t="shared" si="160"/>
        <v>1191.0999999999999</v>
      </c>
      <c r="I838">
        <f>'0519'!F21</f>
        <v>54.2</v>
      </c>
    </row>
    <row r="839" spans="1:9" x14ac:dyDescent="0.25">
      <c r="A839" s="5">
        <f t="shared" si="156"/>
        <v>44707</v>
      </c>
      <c r="B839">
        <f>'0526'!B21</f>
        <v>33</v>
      </c>
      <c r="C839">
        <f>'0526'!C21</f>
        <v>46</v>
      </c>
      <c r="D839">
        <f>'0526'!D21</f>
        <v>922.5</v>
      </c>
      <c r="E839">
        <f>'0526'!E21</f>
        <v>1145.0999999999999</v>
      </c>
      <c r="F839" s="16">
        <f t="shared" si="159"/>
        <v>955.5</v>
      </c>
      <c r="G839" s="16">
        <f t="shared" si="160"/>
        <v>1191.0999999999999</v>
      </c>
      <c r="I839">
        <f>'0526'!F21</f>
        <v>54.2</v>
      </c>
    </row>
    <row r="840" spans="1:9" x14ac:dyDescent="0.25">
      <c r="A840" s="5">
        <f t="shared" si="156"/>
        <v>44714</v>
      </c>
      <c r="B840">
        <f>'0602'!B20</f>
        <v>127.1</v>
      </c>
      <c r="C840">
        <f>'0602'!C20</f>
        <v>181.4</v>
      </c>
      <c r="D840">
        <f>'0602'!D20</f>
        <v>0</v>
      </c>
      <c r="E840">
        <f>'0602'!E20</f>
        <v>0</v>
      </c>
      <c r="F840" s="16">
        <f t="shared" si="159"/>
        <v>127.1</v>
      </c>
      <c r="G840" s="16">
        <f t="shared" si="160"/>
        <v>181.4</v>
      </c>
    </row>
    <row r="841" spans="1:9" x14ac:dyDescent="0.25">
      <c r="A841" s="5">
        <f t="shared" si="156"/>
        <v>44721</v>
      </c>
      <c r="B841">
        <f>'0609'!B17</f>
        <v>127.1</v>
      </c>
      <c r="C841">
        <f>'0609'!C17</f>
        <v>140.69999999999999</v>
      </c>
      <c r="D841">
        <f>'0609'!D17</f>
        <v>0</v>
      </c>
      <c r="E841">
        <f>'0609'!E17</f>
        <v>42.7</v>
      </c>
      <c r="F841" s="16">
        <f t="shared" si="159"/>
        <v>127.1</v>
      </c>
      <c r="G841" s="16">
        <f t="shared" si="160"/>
        <v>183.39999999999998</v>
      </c>
    </row>
    <row r="842" spans="1:9" x14ac:dyDescent="0.25">
      <c r="A842" s="5">
        <f t="shared" si="156"/>
        <v>44728</v>
      </c>
      <c r="B842">
        <f>'0616'!B17</f>
        <v>127.1</v>
      </c>
      <c r="C842">
        <f>'0616'!C17</f>
        <v>141</v>
      </c>
      <c r="D842">
        <f>'0616'!D17</f>
        <v>0</v>
      </c>
      <c r="E842">
        <f>'0616'!E17</f>
        <v>42.7</v>
      </c>
      <c r="F842" s="16">
        <f t="shared" si="159"/>
        <v>127.1</v>
      </c>
      <c r="G842" s="16">
        <f t="shared" si="160"/>
        <v>183.7</v>
      </c>
    </row>
    <row r="843" spans="1:9" x14ac:dyDescent="0.25">
      <c r="A843" s="5">
        <f t="shared" si="156"/>
        <v>44735</v>
      </c>
      <c r="B843">
        <f>'0623'!B17</f>
        <v>127.1</v>
      </c>
      <c r="C843">
        <f>'0623'!C17</f>
        <v>140.69999999999999</v>
      </c>
      <c r="D843">
        <f>'0623'!D17</f>
        <v>0</v>
      </c>
      <c r="E843">
        <f>'0623'!E17</f>
        <v>43</v>
      </c>
      <c r="F843" s="16">
        <f t="shared" ref="F843:F848" si="161">+B843+D843</f>
        <v>127.1</v>
      </c>
      <c r="G843" s="16">
        <f t="shared" ref="G843:G848" si="162">+C843+E843</f>
        <v>183.7</v>
      </c>
    </row>
    <row r="844" spans="1:9" x14ac:dyDescent="0.25">
      <c r="A844" s="5">
        <f t="shared" si="156"/>
        <v>44742</v>
      </c>
      <c r="B844">
        <f>'0630'!B17</f>
        <v>107.1</v>
      </c>
      <c r="C844">
        <f>'0630'!C17</f>
        <v>144.69999999999999</v>
      </c>
      <c r="D844">
        <f>'0630'!D17</f>
        <v>62.9</v>
      </c>
      <c r="E844">
        <f>'0630'!E17</f>
        <v>93.9</v>
      </c>
      <c r="F844" s="16">
        <f t="shared" si="161"/>
        <v>170</v>
      </c>
      <c r="G844" s="16">
        <f t="shared" si="162"/>
        <v>238.6</v>
      </c>
    </row>
    <row r="845" spans="1:9" x14ac:dyDescent="0.25">
      <c r="A845" s="5">
        <f t="shared" si="156"/>
        <v>44749</v>
      </c>
      <c r="B845">
        <f>'0707'!B18</f>
        <v>80</v>
      </c>
      <c r="C845">
        <f>'0707'!C18</f>
        <v>144.69999999999999</v>
      </c>
      <c r="D845">
        <f>'0707'!D18</f>
        <v>91.3</v>
      </c>
      <c r="E845">
        <f>'0707'!E18</f>
        <v>93.9</v>
      </c>
      <c r="F845" s="16">
        <f t="shared" si="161"/>
        <v>171.3</v>
      </c>
      <c r="G845" s="16">
        <f t="shared" si="162"/>
        <v>238.6</v>
      </c>
    </row>
    <row r="846" spans="1:9" x14ac:dyDescent="0.25">
      <c r="A846" s="5">
        <f t="shared" si="156"/>
        <v>44756</v>
      </c>
      <c r="B846">
        <f>'0714'!B19</f>
        <v>124.7</v>
      </c>
      <c r="C846">
        <f>'0714'!C19</f>
        <v>145</v>
      </c>
      <c r="D846">
        <f>'0714'!D19</f>
        <v>91.3</v>
      </c>
      <c r="E846">
        <f>'0714'!E19</f>
        <v>94.3</v>
      </c>
      <c r="F846" s="16">
        <f t="shared" si="161"/>
        <v>216</v>
      </c>
      <c r="G846" s="16">
        <f t="shared" si="162"/>
        <v>239.3</v>
      </c>
    </row>
    <row r="847" spans="1:9" x14ac:dyDescent="0.25">
      <c r="A847" s="5">
        <f t="shared" si="156"/>
        <v>44763</v>
      </c>
      <c r="B847">
        <f>'0721'!B19</f>
        <v>124.7</v>
      </c>
      <c r="C847">
        <f>'0721'!C19</f>
        <v>152.5</v>
      </c>
      <c r="D847">
        <f>'0721'!D19</f>
        <v>91.3</v>
      </c>
      <c r="E847">
        <f>'0721'!E19</f>
        <v>138.9</v>
      </c>
      <c r="F847" s="16">
        <f t="shared" si="161"/>
        <v>216</v>
      </c>
      <c r="G847" s="16">
        <f t="shared" si="162"/>
        <v>291.39999999999998</v>
      </c>
    </row>
    <row r="848" spans="1:9" x14ac:dyDescent="0.25">
      <c r="A848" s="5">
        <f t="shared" si="156"/>
        <v>44770</v>
      </c>
      <c r="B848">
        <f>'0728'!B19</f>
        <v>84.7</v>
      </c>
      <c r="C848">
        <f>'0728'!C19</f>
        <v>152.5</v>
      </c>
      <c r="D848">
        <f>'0728'!D19</f>
        <v>133.30000000000001</v>
      </c>
      <c r="E848">
        <f>'0728'!E19</f>
        <v>138.9</v>
      </c>
      <c r="F848" s="16">
        <f t="shared" si="161"/>
        <v>218</v>
      </c>
      <c r="G848" s="16">
        <f t="shared" si="162"/>
        <v>291.39999999999998</v>
      </c>
    </row>
    <row r="849" spans="1:7" x14ac:dyDescent="0.25">
      <c r="A849" s="5">
        <f t="shared" si="156"/>
        <v>44777</v>
      </c>
      <c r="B849">
        <f>'0804'!B19</f>
        <v>135.6</v>
      </c>
      <c r="C849">
        <f>'0804'!C19</f>
        <v>105.3</v>
      </c>
      <c r="D849">
        <f>'0804'!D19</f>
        <v>133.30000000000001</v>
      </c>
      <c r="E849">
        <f>'0804'!E19</f>
        <v>188.8</v>
      </c>
      <c r="F849" s="16">
        <f t="shared" ref="F849:F853" si="163">+B849+D849</f>
        <v>268.89999999999998</v>
      </c>
      <c r="G849" s="16">
        <f t="shared" ref="G849:G853" si="164">+C849+E849</f>
        <v>294.10000000000002</v>
      </c>
    </row>
    <row r="850" spans="1:7" x14ac:dyDescent="0.25">
      <c r="A850" s="5">
        <f t="shared" si="156"/>
        <v>44784</v>
      </c>
      <c r="B850">
        <f>'0811'!B19</f>
        <v>135.6</v>
      </c>
      <c r="C850">
        <f>'0811'!C19</f>
        <v>153.19999999999999</v>
      </c>
      <c r="D850">
        <f>'0811'!D19</f>
        <v>133.30000000000001</v>
      </c>
      <c r="E850">
        <f>'0811'!E19</f>
        <v>189.5</v>
      </c>
      <c r="F850" s="16">
        <f t="shared" si="163"/>
        <v>268.89999999999998</v>
      </c>
      <c r="G850" s="16">
        <f t="shared" si="164"/>
        <v>342.7</v>
      </c>
    </row>
    <row r="851" spans="1:7" x14ac:dyDescent="0.25">
      <c r="A851" s="5">
        <f t="shared" si="156"/>
        <v>44791</v>
      </c>
      <c r="C851">
        <v>153.19999999999999</v>
      </c>
      <c r="E851">
        <v>189.5</v>
      </c>
      <c r="F851" s="16">
        <f t="shared" si="163"/>
        <v>0</v>
      </c>
      <c r="G851" s="16">
        <f t="shared" si="164"/>
        <v>342.7</v>
      </c>
    </row>
    <row r="852" spans="1:7" x14ac:dyDescent="0.25">
      <c r="A852" s="5">
        <f t="shared" si="156"/>
        <v>44798</v>
      </c>
      <c r="B852">
        <f>'0825'!B19</f>
        <v>129.69999999999999</v>
      </c>
      <c r="C852">
        <f>'0825'!C19</f>
        <v>153.30000000000001</v>
      </c>
      <c r="D852">
        <f>'0825'!D19</f>
        <v>175.3</v>
      </c>
      <c r="E852">
        <f>'0825'!E19</f>
        <v>189.5</v>
      </c>
      <c r="F852" s="16">
        <f t="shared" si="163"/>
        <v>305</v>
      </c>
      <c r="G852" s="16">
        <f t="shared" si="164"/>
        <v>342.8</v>
      </c>
    </row>
    <row r="853" spans="1:7" x14ac:dyDescent="0.25">
      <c r="A853" s="5">
        <f t="shared" si="156"/>
        <v>44805</v>
      </c>
      <c r="B853">
        <f>'0901'!B19</f>
        <v>129.69999999999999</v>
      </c>
      <c r="C853">
        <f>'0901'!C19</f>
        <v>98.3</v>
      </c>
      <c r="D853">
        <f>'0901'!D19</f>
        <v>175.3</v>
      </c>
      <c r="E853">
        <f>'0901'!E19</f>
        <v>246.7</v>
      </c>
      <c r="F853" s="16">
        <f t="shared" si="163"/>
        <v>305</v>
      </c>
      <c r="G853" s="16">
        <f t="shared" si="164"/>
        <v>345</v>
      </c>
    </row>
    <row r="854" spans="1:7" x14ac:dyDescent="0.25">
      <c r="A854" s="5">
        <f t="shared" si="156"/>
        <v>44812</v>
      </c>
      <c r="B854">
        <f>'0908'!B19</f>
        <v>150</v>
      </c>
      <c r="C854">
        <f>'0908'!C19</f>
        <v>100.1</v>
      </c>
      <c r="D854">
        <f>'0908'!D19</f>
        <v>175.3</v>
      </c>
      <c r="E854">
        <f>'0908'!E19</f>
        <v>299.39999999999998</v>
      </c>
      <c r="F854" s="16">
        <f t="shared" ref="F854" si="165">+B854+D854</f>
        <v>325.3</v>
      </c>
      <c r="G854" s="16">
        <f t="shared" ref="G854" si="166">+C854+E854</f>
        <v>399.5</v>
      </c>
    </row>
    <row r="855" spans="1:7" x14ac:dyDescent="0.25">
      <c r="A855" s="5">
        <f t="shared" si="156"/>
        <v>44819</v>
      </c>
      <c r="B855">
        <f>'0915'!B20</f>
        <v>185</v>
      </c>
      <c r="C855">
        <f>'0915'!C20</f>
        <v>100.1</v>
      </c>
      <c r="D855">
        <f>'0915'!D20</f>
        <v>175.3</v>
      </c>
      <c r="E855">
        <f>'0915'!E20</f>
        <v>299.39999999999998</v>
      </c>
      <c r="F855" s="16">
        <f t="shared" ref="F855:F859" si="167">+B855+D855</f>
        <v>360.3</v>
      </c>
      <c r="G855" s="16">
        <f t="shared" ref="G855:G859" si="168">+C855+E855</f>
        <v>399.5</v>
      </c>
    </row>
    <row r="856" spans="1:7" x14ac:dyDescent="0.25">
      <c r="A856" s="5">
        <f t="shared" si="156"/>
        <v>44826</v>
      </c>
      <c r="B856">
        <f>'0922'!B20</f>
        <v>140.30000000000001</v>
      </c>
      <c r="C856">
        <f>'0922'!C20</f>
        <v>148.69999999999999</v>
      </c>
      <c r="D856">
        <f>'0922'!D20</f>
        <v>222.3</v>
      </c>
      <c r="E856">
        <f>'0922'!E20</f>
        <v>300.5</v>
      </c>
      <c r="F856" s="16">
        <f t="shared" si="167"/>
        <v>362.6</v>
      </c>
      <c r="G856" s="16">
        <f t="shared" si="168"/>
        <v>449.2</v>
      </c>
    </row>
    <row r="857" spans="1:7" x14ac:dyDescent="0.25">
      <c r="A857" s="5">
        <f t="shared" si="156"/>
        <v>44833</v>
      </c>
      <c r="B857">
        <f>'0929'!B20</f>
        <v>192.1</v>
      </c>
      <c r="C857">
        <f>'0929'!C20</f>
        <v>148.69999999999999</v>
      </c>
      <c r="D857">
        <f>'0929'!D20</f>
        <v>222.3</v>
      </c>
      <c r="E857">
        <f>'0929'!E20</f>
        <v>300.5</v>
      </c>
      <c r="F857" s="16">
        <f t="shared" si="167"/>
        <v>414.4</v>
      </c>
      <c r="G857" s="16">
        <f t="shared" si="168"/>
        <v>449.2</v>
      </c>
    </row>
    <row r="858" spans="1:7" x14ac:dyDescent="0.25">
      <c r="A858" s="5">
        <f t="shared" si="156"/>
        <v>44840</v>
      </c>
      <c r="B858">
        <f>'1006'!B20</f>
        <v>154.9</v>
      </c>
      <c r="C858">
        <f>'1006'!C20</f>
        <v>164</v>
      </c>
      <c r="D858">
        <f>'1006'!D20</f>
        <v>261.39999999999998</v>
      </c>
      <c r="E858">
        <f>'1006'!E20</f>
        <v>334.8</v>
      </c>
      <c r="F858" s="16">
        <f t="shared" si="167"/>
        <v>416.29999999999995</v>
      </c>
      <c r="G858" s="16">
        <f t="shared" si="168"/>
        <v>498.8</v>
      </c>
    </row>
    <row r="859" spans="1:7" x14ac:dyDescent="0.25">
      <c r="A859" s="5">
        <f t="shared" si="156"/>
        <v>44847</v>
      </c>
      <c r="B859">
        <f>'1013'!B20</f>
        <v>141.19999999999999</v>
      </c>
      <c r="C859">
        <f>'1013'!C20</f>
        <v>147.1</v>
      </c>
      <c r="D859">
        <f>'1013'!D20</f>
        <v>275.7</v>
      </c>
      <c r="E859">
        <f>'1013'!E20</f>
        <v>352.4</v>
      </c>
      <c r="F859" s="16">
        <f t="shared" si="167"/>
        <v>416.9</v>
      </c>
      <c r="G859" s="16">
        <f t="shared" si="168"/>
        <v>499.5</v>
      </c>
    </row>
    <row r="860" spans="1:7" x14ac:dyDescent="0.25">
      <c r="A860" s="5">
        <f t="shared" si="156"/>
        <v>44854</v>
      </c>
      <c r="B860">
        <f>'1020'!B20</f>
        <v>141.19999999999999</v>
      </c>
      <c r="C860">
        <f>'1020'!C20</f>
        <v>111.1</v>
      </c>
      <c r="D860">
        <f>'1020'!D20</f>
        <v>275.7</v>
      </c>
      <c r="E860">
        <f>'1020'!E20</f>
        <v>389.5</v>
      </c>
      <c r="F860" s="16">
        <f t="shared" ref="F860:F863" si="169">+B860+D860</f>
        <v>416.9</v>
      </c>
      <c r="G860" s="16">
        <f t="shared" ref="G860:G863" si="170">+C860+E860</f>
        <v>500.6</v>
      </c>
    </row>
    <row r="861" spans="1:7" x14ac:dyDescent="0.25">
      <c r="A861" s="5">
        <f t="shared" si="156"/>
        <v>44861</v>
      </c>
      <c r="B861">
        <f>'1027'!B20</f>
        <v>145.69999999999999</v>
      </c>
      <c r="C861">
        <f>'1027'!C20</f>
        <v>146.19999999999999</v>
      </c>
      <c r="D861">
        <f>'1027'!D20</f>
        <v>311.5</v>
      </c>
      <c r="E861">
        <f>'1027'!E20</f>
        <v>402.8</v>
      </c>
      <c r="F861" s="16">
        <f t="shared" si="169"/>
        <v>457.2</v>
      </c>
      <c r="G861" s="16">
        <f t="shared" si="170"/>
        <v>549</v>
      </c>
    </row>
    <row r="862" spans="1:7" x14ac:dyDescent="0.25">
      <c r="A862" s="5">
        <f t="shared" si="156"/>
        <v>44868</v>
      </c>
      <c r="B862">
        <f>'1103'!B21</f>
        <v>145.69999999999999</v>
      </c>
      <c r="C862">
        <f>'1103'!C21</f>
        <v>146.19999999999999</v>
      </c>
      <c r="D862">
        <f>'1103'!D21</f>
        <v>311.5</v>
      </c>
      <c r="E862">
        <f>'1103'!E21</f>
        <v>402.8</v>
      </c>
      <c r="F862" s="16">
        <f t="shared" si="169"/>
        <v>457.2</v>
      </c>
      <c r="G862" s="16">
        <f t="shared" si="170"/>
        <v>549</v>
      </c>
    </row>
    <row r="863" spans="1:7" x14ac:dyDescent="0.25">
      <c r="A863" s="5">
        <f t="shared" si="156"/>
        <v>44875</v>
      </c>
      <c r="B863">
        <f>'1110'!B21</f>
        <v>145.69999999999999</v>
      </c>
      <c r="C863">
        <f>'1110'!C21</f>
        <v>146.19999999999999</v>
      </c>
      <c r="D863">
        <f>'1110'!D21</f>
        <v>311.5</v>
      </c>
      <c r="E863">
        <f>'1110'!E21</f>
        <v>402.8</v>
      </c>
      <c r="F863" s="16">
        <f t="shared" si="169"/>
        <v>457.2</v>
      </c>
      <c r="G863" s="16">
        <f t="shared" si="170"/>
        <v>549</v>
      </c>
    </row>
    <row r="864" spans="1:7" x14ac:dyDescent="0.25">
      <c r="A864" s="5">
        <f t="shared" si="156"/>
        <v>44882</v>
      </c>
      <c r="B864">
        <f>'1117'!B21</f>
        <v>163</v>
      </c>
      <c r="C864">
        <f>'1117'!C21</f>
        <v>194.2</v>
      </c>
      <c r="D864">
        <f>'1117'!D21</f>
        <v>337.4</v>
      </c>
      <c r="E864">
        <f>'1117'!E21</f>
        <v>402.8</v>
      </c>
      <c r="F864" s="16">
        <f t="shared" ref="F864:F868" si="171">+B864+D864</f>
        <v>500.4</v>
      </c>
      <c r="G864" s="16">
        <f t="shared" ref="G864:G868" si="172">+C864+E864</f>
        <v>597</v>
      </c>
    </row>
    <row r="865" spans="1:7" x14ac:dyDescent="0.25">
      <c r="A865" s="5">
        <f t="shared" si="156"/>
        <v>44889</v>
      </c>
      <c r="B865">
        <f>'1124'!B21</f>
        <v>81.900000000000006</v>
      </c>
      <c r="C865">
        <f>'1124'!C21</f>
        <v>144.6</v>
      </c>
      <c r="D865">
        <f>'1124'!D21</f>
        <v>422.1</v>
      </c>
      <c r="E865">
        <f>'1124'!E21</f>
        <v>454.8</v>
      </c>
      <c r="F865" s="16">
        <f t="shared" si="171"/>
        <v>504</v>
      </c>
      <c r="G865" s="16">
        <f t="shared" si="172"/>
        <v>599.4</v>
      </c>
    </row>
    <row r="866" spans="1:7" x14ac:dyDescent="0.25">
      <c r="A866" s="5">
        <f t="shared" si="156"/>
        <v>44896</v>
      </c>
      <c r="B866">
        <f>'1201'!B22</f>
        <v>81.900000000000006</v>
      </c>
      <c r="C866">
        <f>'1201'!C22</f>
        <v>123.8</v>
      </c>
      <c r="D866">
        <f>'1201'!D22</f>
        <v>422.1</v>
      </c>
      <c r="E866">
        <f>'1201'!E22</f>
        <v>476.7</v>
      </c>
      <c r="F866" s="16">
        <f t="shared" si="171"/>
        <v>504</v>
      </c>
      <c r="G866" s="16">
        <f t="shared" si="172"/>
        <v>600.5</v>
      </c>
    </row>
    <row r="867" spans="1:7" x14ac:dyDescent="0.25">
      <c r="A867" s="5">
        <f t="shared" si="156"/>
        <v>44903</v>
      </c>
      <c r="B867">
        <f>'1208'!B22</f>
        <v>124.7</v>
      </c>
      <c r="C867">
        <f>'1208'!C22</f>
        <v>96.6</v>
      </c>
      <c r="D867">
        <f>'1208'!D22</f>
        <v>422.1</v>
      </c>
      <c r="E867">
        <f>'1208'!E22</f>
        <v>505.2</v>
      </c>
      <c r="F867" s="16">
        <f t="shared" si="171"/>
        <v>546.80000000000007</v>
      </c>
      <c r="G867" s="16">
        <f t="shared" si="172"/>
        <v>601.79999999999995</v>
      </c>
    </row>
    <row r="868" spans="1:7" x14ac:dyDescent="0.25">
      <c r="A868" s="5">
        <f t="shared" si="156"/>
        <v>44910</v>
      </c>
      <c r="B868">
        <f>'1215'!B22</f>
        <v>124.7</v>
      </c>
      <c r="C868">
        <f>'1215'!C22</f>
        <v>96.6</v>
      </c>
      <c r="D868">
        <f>'1215'!D22</f>
        <v>422.1</v>
      </c>
      <c r="E868">
        <f>'1215'!E22</f>
        <v>505.2</v>
      </c>
      <c r="F868" s="16">
        <f t="shared" si="171"/>
        <v>546.80000000000007</v>
      </c>
      <c r="G868" s="16">
        <f t="shared" si="172"/>
        <v>601.79999999999995</v>
      </c>
    </row>
    <row r="869" spans="1:7" x14ac:dyDescent="0.25">
      <c r="A869" s="5">
        <f t="shared" si="156"/>
        <v>44917</v>
      </c>
      <c r="B869">
        <f>'1222'!B22</f>
        <v>180.7</v>
      </c>
      <c r="C869">
        <f>'1222'!C22</f>
        <v>206.6</v>
      </c>
      <c r="D869">
        <f>'1222'!D22</f>
        <v>422.1</v>
      </c>
      <c r="E869">
        <f>'1222'!E22</f>
        <v>505.2</v>
      </c>
      <c r="F869" s="16">
        <f t="shared" ref="F869:F873" si="173">+B869+D869</f>
        <v>602.79999999999995</v>
      </c>
      <c r="G869" s="16">
        <f t="shared" ref="G869:G873" si="174">+C869+E869</f>
        <v>711.8</v>
      </c>
    </row>
    <row r="870" spans="1:7" x14ac:dyDescent="0.25">
      <c r="A870" s="5">
        <f t="shared" si="156"/>
        <v>44924</v>
      </c>
      <c r="B870">
        <f>'1229'!B22</f>
        <v>180.7</v>
      </c>
      <c r="C870">
        <f>'1229'!C22</f>
        <v>185.8</v>
      </c>
      <c r="D870">
        <f>'1229'!D22</f>
        <v>422.1</v>
      </c>
      <c r="E870">
        <f>'1229'!E22</f>
        <v>527.1</v>
      </c>
      <c r="F870" s="16">
        <f t="shared" si="173"/>
        <v>602.79999999999995</v>
      </c>
      <c r="G870" s="16">
        <f t="shared" si="174"/>
        <v>712.90000000000009</v>
      </c>
    </row>
    <row r="871" spans="1:7" x14ac:dyDescent="0.25">
      <c r="A871" s="5">
        <f t="shared" si="156"/>
        <v>44931</v>
      </c>
      <c r="B871">
        <f>'0105'!B22</f>
        <v>174</v>
      </c>
      <c r="C871">
        <f>'0105'!C22</f>
        <v>158.6</v>
      </c>
      <c r="D871">
        <f>'0105'!D22</f>
        <v>429.1</v>
      </c>
      <c r="E871">
        <f>'0105'!E22</f>
        <v>555.6</v>
      </c>
      <c r="F871" s="16">
        <f t="shared" si="173"/>
        <v>603.1</v>
      </c>
      <c r="G871" s="16">
        <f t="shared" si="174"/>
        <v>714.2</v>
      </c>
    </row>
    <row r="872" spans="1:7" x14ac:dyDescent="0.25">
      <c r="A872" s="5">
        <f t="shared" si="156"/>
        <v>44938</v>
      </c>
      <c r="B872">
        <f>'0112'!C22</f>
        <v>142.19999999999999</v>
      </c>
      <c r="C872">
        <f>'0112'!D22</f>
        <v>158.6</v>
      </c>
      <c r="D872">
        <f>'0112'!E22</f>
        <v>462.6</v>
      </c>
      <c r="E872">
        <f>'0112'!F22</f>
        <v>555.6</v>
      </c>
      <c r="F872" s="16">
        <f t="shared" si="173"/>
        <v>604.79999999999995</v>
      </c>
      <c r="G872" s="16">
        <f t="shared" si="174"/>
        <v>714.2</v>
      </c>
    </row>
    <row r="873" spans="1:7" x14ac:dyDescent="0.25">
      <c r="A873" s="5">
        <f t="shared" si="156"/>
        <v>44945</v>
      </c>
      <c r="B873">
        <f>'0119'!B22</f>
        <v>183.4</v>
      </c>
      <c r="C873">
        <f>'0119'!C22</f>
        <v>209</v>
      </c>
      <c r="D873">
        <f>'0119'!D22</f>
        <v>466.7</v>
      </c>
      <c r="E873">
        <f>'0119'!E22</f>
        <v>555.70000000000005</v>
      </c>
      <c r="F873" s="16">
        <f t="shared" si="173"/>
        <v>650.1</v>
      </c>
      <c r="G873" s="16">
        <f t="shared" si="174"/>
        <v>764.7</v>
      </c>
    </row>
    <row r="874" spans="1:7" x14ac:dyDescent="0.25">
      <c r="A874" s="5">
        <f t="shared" si="156"/>
        <v>44952</v>
      </c>
      <c r="B874">
        <f>'0126'!B22</f>
        <v>144</v>
      </c>
      <c r="C874">
        <f>'0126'!C22</f>
        <v>208.5</v>
      </c>
      <c r="D874">
        <f>'0126'!D22</f>
        <v>508.1</v>
      </c>
      <c r="E874">
        <f>'0126'!E22</f>
        <v>556.20000000000005</v>
      </c>
      <c r="F874" s="16">
        <f t="shared" ref="F874:F876" si="175">+B874+D874</f>
        <v>652.1</v>
      </c>
      <c r="G874" s="16">
        <f t="shared" ref="G874:G876" si="176">+C874+E874</f>
        <v>764.7</v>
      </c>
    </row>
    <row r="875" spans="1:7" x14ac:dyDescent="0.25">
      <c r="A875" s="5">
        <f t="shared" si="156"/>
        <v>44959</v>
      </c>
      <c r="B875">
        <f>'0202'!B22</f>
        <v>144</v>
      </c>
      <c r="C875">
        <f>'0202'!C22</f>
        <v>207.5</v>
      </c>
      <c r="D875">
        <f>'0202'!D22</f>
        <v>508.1</v>
      </c>
      <c r="E875">
        <f>'0202'!E22</f>
        <v>556.20000000000005</v>
      </c>
      <c r="F875" s="16">
        <f t="shared" si="175"/>
        <v>652.1</v>
      </c>
      <c r="G875" s="16">
        <f t="shared" si="176"/>
        <v>763.7</v>
      </c>
    </row>
    <row r="876" spans="1:7" x14ac:dyDescent="0.25">
      <c r="A876" s="5">
        <f t="shared" si="156"/>
        <v>44966</v>
      </c>
      <c r="B876">
        <f>'0209'!B22</f>
        <v>169.2</v>
      </c>
      <c r="C876">
        <f>'0209'!C22</f>
        <v>142.5</v>
      </c>
      <c r="D876">
        <f>'0209'!D22</f>
        <v>522.4</v>
      </c>
      <c r="E876">
        <f>'0209'!E22</f>
        <v>624.1</v>
      </c>
      <c r="F876" s="16">
        <f t="shared" si="175"/>
        <v>691.59999999999991</v>
      </c>
      <c r="G876" s="16">
        <f t="shared" si="176"/>
        <v>766.6</v>
      </c>
    </row>
    <row r="877" spans="1:7" x14ac:dyDescent="0.25">
      <c r="A877" s="5">
        <f t="shared" si="156"/>
        <v>44973</v>
      </c>
      <c r="B877">
        <f>'0216'!B22</f>
        <v>119.2</v>
      </c>
      <c r="C877">
        <f>'0216'!C22</f>
        <v>86.5</v>
      </c>
      <c r="D877">
        <f>'0216'!D22</f>
        <v>573.9</v>
      </c>
      <c r="E877">
        <f>'0216'!E22</f>
        <v>680.5</v>
      </c>
      <c r="F877" s="16">
        <f t="shared" ref="F877:F879" si="177">+B877+D877</f>
        <v>693.1</v>
      </c>
      <c r="G877" s="16">
        <f t="shared" ref="G877:G879" si="178">+C877+E877</f>
        <v>767</v>
      </c>
    </row>
    <row r="878" spans="1:7" x14ac:dyDescent="0.25">
      <c r="A878" s="5">
        <f t="shared" si="156"/>
        <v>44980</v>
      </c>
      <c r="B878">
        <f>'0223'!B22</f>
        <v>93.3</v>
      </c>
      <c r="C878">
        <f>'0223'!C22</f>
        <v>104.4</v>
      </c>
      <c r="D878">
        <f>'0223'!D22</f>
        <v>608.29999999999995</v>
      </c>
      <c r="E878">
        <f>'0223'!E22</f>
        <v>719</v>
      </c>
      <c r="F878" s="16">
        <f t="shared" si="177"/>
        <v>701.59999999999991</v>
      </c>
      <c r="G878" s="16">
        <f t="shared" si="178"/>
        <v>823.4</v>
      </c>
    </row>
    <row r="879" spans="1:7" x14ac:dyDescent="0.25">
      <c r="A879" s="5">
        <f t="shared" si="156"/>
        <v>44987</v>
      </c>
      <c r="B879">
        <f>'0302'!B22</f>
        <v>142.30000000000001</v>
      </c>
      <c r="C879">
        <f>'0302'!C22</f>
        <v>104.3</v>
      </c>
      <c r="D879">
        <f>'0302'!D22</f>
        <v>608.29999999999995</v>
      </c>
      <c r="E879">
        <f>'0302'!E22</f>
        <v>719</v>
      </c>
      <c r="F879" s="16">
        <f t="shared" si="177"/>
        <v>750.59999999999991</v>
      </c>
      <c r="G879" s="16">
        <f t="shared" si="178"/>
        <v>823.3</v>
      </c>
    </row>
    <row r="880" spans="1:7" x14ac:dyDescent="0.25">
      <c r="A880" s="5">
        <f t="shared" si="156"/>
        <v>44994</v>
      </c>
      <c r="B880">
        <f>'0309'!B22</f>
        <v>143.4</v>
      </c>
      <c r="C880">
        <f>'0309'!C22</f>
        <v>104.3</v>
      </c>
      <c r="D880">
        <f>'0309'!D22</f>
        <v>608.29999999999995</v>
      </c>
      <c r="E880">
        <f>'0309'!E22</f>
        <v>719</v>
      </c>
      <c r="F880" s="16">
        <f t="shared" ref="F880:F883" si="179">+B880+D880</f>
        <v>751.69999999999993</v>
      </c>
      <c r="G880" s="16">
        <f t="shared" ref="G880:G883" si="180">+C880+E880</f>
        <v>823.3</v>
      </c>
    </row>
    <row r="881" spans="1:9" x14ac:dyDescent="0.25">
      <c r="A881" s="5">
        <f t="shared" si="156"/>
        <v>45001</v>
      </c>
      <c r="B881">
        <f>'0316'!B22</f>
        <v>98.2</v>
      </c>
      <c r="C881">
        <f>'0316'!C22</f>
        <v>154.4</v>
      </c>
      <c r="D881">
        <f>'0316'!D22</f>
        <v>655.7</v>
      </c>
      <c r="E881">
        <f>'0316'!E22</f>
        <v>719</v>
      </c>
      <c r="F881" s="16">
        <f t="shared" si="179"/>
        <v>753.90000000000009</v>
      </c>
      <c r="G881" s="16">
        <f t="shared" si="180"/>
        <v>873.4</v>
      </c>
    </row>
    <row r="882" spans="1:9" x14ac:dyDescent="0.25">
      <c r="A882" s="5">
        <f t="shared" si="156"/>
        <v>45008</v>
      </c>
      <c r="B882">
        <f>'0323'!B22</f>
        <v>98.2</v>
      </c>
      <c r="C882">
        <f>'0323'!C22</f>
        <v>154.4</v>
      </c>
      <c r="D882">
        <f>'0323'!D22</f>
        <v>655.7</v>
      </c>
      <c r="E882">
        <f>'0323'!E22</f>
        <v>719</v>
      </c>
      <c r="F882" s="16">
        <f t="shared" si="179"/>
        <v>753.90000000000009</v>
      </c>
      <c r="G882" s="16">
        <f t="shared" si="180"/>
        <v>873.4</v>
      </c>
      <c r="I882">
        <f>'0323'!F22</f>
        <v>0</v>
      </c>
    </row>
    <row r="883" spans="1:9" x14ac:dyDescent="0.25">
      <c r="A883" s="5">
        <f t="shared" si="156"/>
        <v>45015</v>
      </c>
      <c r="B883">
        <f>'0330'!B22</f>
        <v>153.9</v>
      </c>
      <c r="C883">
        <f>'0330'!C22</f>
        <v>159.5</v>
      </c>
      <c r="D883">
        <f>'0330'!D22</f>
        <v>656.3</v>
      </c>
      <c r="E883">
        <f>'0330'!E22</f>
        <v>755.6</v>
      </c>
      <c r="F883" s="16">
        <f t="shared" si="179"/>
        <v>810.19999999999993</v>
      </c>
      <c r="G883" s="16">
        <f t="shared" si="180"/>
        <v>915.1</v>
      </c>
      <c r="I883">
        <f>'0330'!F22</f>
        <v>0</v>
      </c>
    </row>
    <row r="884" spans="1:9" x14ac:dyDescent="0.25">
      <c r="A884" s="5">
        <f t="shared" si="156"/>
        <v>45022</v>
      </c>
      <c r="B884">
        <f>'0406'!B22</f>
        <v>153.4</v>
      </c>
      <c r="C884">
        <f>'0406'!C22</f>
        <v>144.9</v>
      </c>
      <c r="D884">
        <f>'0406'!D22</f>
        <v>656.8</v>
      </c>
      <c r="E884">
        <f>'0406'!E22</f>
        <v>770.9</v>
      </c>
      <c r="F884" s="16">
        <f t="shared" ref="F884:F889" si="181">+B884+D884</f>
        <v>810.19999999999993</v>
      </c>
      <c r="G884" s="16">
        <f t="shared" ref="G884:G889" si="182">+C884+E884</f>
        <v>915.8</v>
      </c>
      <c r="I884">
        <f>'0406'!F22</f>
        <v>0</v>
      </c>
    </row>
    <row r="885" spans="1:9" x14ac:dyDescent="0.25">
      <c r="A885" s="5">
        <f t="shared" si="156"/>
        <v>45029</v>
      </c>
      <c r="B885">
        <f>'0413'!B22</f>
        <v>206.2</v>
      </c>
      <c r="C885">
        <f>'0413'!C22</f>
        <v>90</v>
      </c>
      <c r="D885">
        <f>'0413'!D22</f>
        <v>656.8</v>
      </c>
      <c r="E885">
        <f>'0413'!E22</f>
        <v>828</v>
      </c>
      <c r="F885" s="16">
        <f t="shared" si="181"/>
        <v>863</v>
      </c>
      <c r="G885" s="16">
        <f t="shared" si="182"/>
        <v>918</v>
      </c>
      <c r="I885">
        <f>'0413'!F22</f>
        <v>0</v>
      </c>
    </row>
    <row r="886" spans="1:9" x14ac:dyDescent="0.25">
      <c r="A886" s="5">
        <f t="shared" si="156"/>
        <v>45036</v>
      </c>
      <c r="B886">
        <f>'0420'!B22</f>
        <v>139.80000000000001</v>
      </c>
      <c r="C886">
        <f>'0420'!C22</f>
        <v>123</v>
      </c>
      <c r="D886">
        <f>'0420'!D22</f>
        <v>707.3</v>
      </c>
      <c r="E886">
        <f>'0420'!E22</f>
        <v>828</v>
      </c>
      <c r="F886" s="16">
        <f t="shared" si="181"/>
        <v>847.09999999999991</v>
      </c>
      <c r="G886" s="16">
        <f t="shared" si="182"/>
        <v>951</v>
      </c>
      <c r="I886">
        <f>'0420'!F22</f>
        <v>18.399999999999999</v>
      </c>
    </row>
    <row r="887" spans="1:9" x14ac:dyDescent="0.25">
      <c r="A887" s="5">
        <f t="shared" si="156"/>
        <v>45043</v>
      </c>
      <c r="B887">
        <f>'0427'!B22</f>
        <v>139.80000000000001</v>
      </c>
      <c r="C887">
        <f>'0427'!C22</f>
        <v>123</v>
      </c>
      <c r="D887">
        <f>'0427'!D22</f>
        <v>707.3</v>
      </c>
      <c r="E887">
        <f>'0427'!E22</f>
        <v>828</v>
      </c>
      <c r="F887" s="16">
        <f t="shared" si="181"/>
        <v>847.09999999999991</v>
      </c>
      <c r="G887" s="16">
        <f t="shared" si="182"/>
        <v>951</v>
      </c>
      <c r="I887">
        <f>'0427'!F22</f>
        <v>18.399999999999999</v>
      </c>
    </row>
    <row r="888" spans="1:9" x14ac:dyDescent="0.25">
      <c r="A888" s="5">
        <f t="shared" si="156"/>
        <v>45050</v>
      </c>
      <c r="B888">
        <f>'0504'!B22</f>
        <v>140.6</v>
      </c>
      <c r="C888">
        <f>'0504'!C22</f>
        <v>123</v>
      </c>
      <c r="D888">
        <f>'0504'!D22</f>
        <v>707.3</v>
      </c>
      <c r="E888">
        <f>'0504'!E22</f>
        <v>828</v>
      </c>
      <c r="F888" s="16">
        <f t="shared" si="181"/>
        <v>847.9</v>
      </c>
      <c r="G888" s="16">
        <f t="shared" si="182"/>
        <v>951</v>
      </c>
      <c r="I888">
        <f>'0504'!F22</f>
        <v>18.399999999999999</v>
      </c>
    </row>
    <row r="889" spans="1:9" x14ac:dyDescent="0.25">
      <c r="A889" s="5">
        <f t="shared" si="156"/>
        <v>45057</v>
      </c>
      <c r="B889">
        <f>'0511'!B22</f>
        <v>146.5</v>
      </c>
      <c r="C889">
        <f>'0511'!C22</f>
        <v>73</v>
      </c>
      <c r="D889">
        <f>'0511'!D22</f>
        <v>707.3</v>
      </c>
      <c r="E889">
        <f>'0511'!E22</f>
        <v>880.5</v>
      </c>
      <c r="F889" s="16">
        <f t="shared" si="181"/>
        <v>853.8</v>
      </c>
      <c r="G889" s="16">
        <f t="shared" si="182"/>
        <v>953.5</v>
      </c>
      <c r="I889">
        <f>'0511'!F22</f>
        <v>64.7</v>
      </c>
    </row>
    <row r="890" spans="1:9" x14ac:dyDescent="0.25">
      <c r="A890" s="5">
        <f t="shared" si="156"/>
        <v>45064</v>
      </c>
      <c r="B890">
        <f>'0518'!B22</f>
        <v>92.1</v>
      </c>
      <c r="C890">
        <f>'0518'!C22</f>
        <v>73</v>
      </c>
      <c r="D890">
        <f>'0518'!D22</f>
        <v>758.8</v>
      </c>
      <c r="E890">
        <f>'0518'!E22</f>
        <v>880.5</v>
      </c>
      <c r="F890" s="16">
        <f t="shared" ref="F890:F893" si="183">+B890+D890</f>
        <v>850.9</v>
      </c>
      <c r="G890" s="16">
        <f t="shared" ref="G890:G893" si="184">+C890+E890</f>
        <v>953.5</v>
      </c>
      <c r="I890">
        <f>'0511'!F22</f>
        <v>64.7</v>
      </c>
    </row>
    <row r="891" spans="1:9" x14ac:dyDescent="0.25">
      <c r="A891" s="5">
        <f t="shared" si="156"/>
        <v>45071</v>
      </c>
      <c r="B891">
        <f>'0525'!B22</f>
        <v>92.1</v>
      </c>
      <c r="C891">
        <f>'0525'!C22</f>
        <v>33</v>
      </c>
      <c r="D891">
        <f>'0525'!D22</f>
        <v>758.8</v>
      </c>
      <c r="E891">
        <f>'0525'!E22</f>
        <v>922.5</v>
      </c>
      <c r="F891" s="16">
        <f t="shared" si="183"/>
        <v>850.9</v>
      </c>
      <c r="G891" s="16">
        <f t="shared" si="184"/>
        <v>955.5</v>
      </c>
      <c r="I891">
        <f>'0525'!F22</f>
        <v>71.8</v>
      </c>
    </row>
    <row r="892" spans="1:9" x14ac:dyDescent="0.25">
      <c r="A892" s="5">
        <f t="shared" si="156"/>
        <v>45078</v>
      </c>
      <c r="B892">
        <f>'0601'!B20</f>
        <v>219.9</v>
      </c>
      <c r="C892">
        <f>'0601'!C20</f>
        <v>127.1</v>
      </c>
      <c r="D892">
        <f>'0601'!D20</f>
        <v>0</v>
      </c>
      <c r="E892">
        <f>'0601'!E20</f>
        <v>0</v>
      </c>
      <c r="F892" s="16">
        <f t="shared" si="183"/>
        <v>219.9</v>
      </c>
      <c r="G892" s="16">
        <f t="shared" si="184"/>
        <v>127.1</v>
      </c>
    </row>
    <row r="893" spans="1:9" x14ac:dyDescent="0.25">
      <c r="A893" s="5">
        <f t="shared" si="156"/>
        <v>45085</v>
      </c>
      <c r="B893">
        <f>'0608'!B17</f>
        <v>163.6</v>
      </c>
      <c r="C893">
        <f>'0608'!C17</f>
        <v>127.1</v>
      </c>
      <c r="D893">
        <f>'0608'!D17</f>
        <v>57</v>
      </c>
      <c r="E893">
        <f>'0608'!E17</f>
        <v>0</v>
      </c>
      <c r="F893" s="16">
        <f t="shared" si="183"/>
        <v>220.6</v>
      </c>
      <c r="G893" s="16">
        <f t="shared" si="184"/>
        <v>127.1</v>
      </c>
    </row>
    <row r="894" spans="1:9" x14ac:dyDescent="0.25">
      <c r="A894" s="5">
        <f t="shared" si="156"/>
        <v>45092</v>
      </c>
      <c r="B894">
        <f>'0615'!B17</f>
        <v>201.3</v>
      </c>
      <c r="C894">
        <f>'0615'!C17</f>
        <v>127.1</v>
      </c>
      <c r="D894">
        <f>'0615'!D17</f>
        <v>76.3</v>
      </c>
      <c r="E894">
        <f>'0615'!E17</f>
        <v>0</v>
      </c>
      <c r="F894" s="16">
        <f t="shared" ref="F894" si="185">+B894+D894</f>
        <v>277.60000000000002</v>
      </c>
      <c r="G894" s="16">
        <f t="shared" ref="G894" si="186">+C894+E894</f>
        <v>127.1</v>
      </c>
    </row>
    <row r="895" spans="1:9" x14ac:dyDescent="0.25">
      <c r="A895" s="5">
        <f t="shared" si="156"/>
        <v>45099</v>
      </c>
      <c r="B895">
        <f>'0622'!B17</f>
        <v>166.6</v>
      </c>
      <c r="C895">
        <f>'0622'!C17</f>
        <v>127.1</v>
      </c>
      <c r="D895">
        <f>'0622'!D17</f>
        <v>112.6</v>
      </c>
      <c r="E895">
        <f>'0622'!E17</f>
        <v>0</v>
      </c>
      <c r="F895" s="16">
        <f t="shared" ref="F895" si="187">+B895+D895</f>
        <v>279.2</v>
      </c>
      <c r="G895" s="16">
        <f t="shared" ref="G895" si="188">+C895+E895</f>
        <v>127.1</v>
      </c>
    </row>
    <row r="896" spans="1:9" x14ac:dyDescent="0.25">
      <c r="A896" s="5">
        <f t="shared" si="156"/>
        <v>45106</v>
      </c>
      <c r="B896">
        <f>'0629'!B17</f>
        <v>167.6</v>
      </c>
      <c r="C896">
        <f>'0629'!C17</f>
        <v>107.1</v>
      </c>
      <c r="D896">
        <f>'0629'!D17</f>
        <v>112.6</v>
      </c>
      <c r="E896">
        <f>'0629'!E17</f>
        <v>62.9</v>
      </c>
      <c r="F896" s="16">
        <f t="shared" ref="F896" si="189">+B896+D896</f>
        <v>280.2</v>
      </c>
      <c r="G896" s="16">
        <f t="shared" ref="G896" si="190">+C896+E896</f>
        <v>170</v>
      </c>
    </row>
    <row r="897" spans="1:7" x14ac:dyDescent="0.25">
      <c r="A897" s="5">
        <f t="shared" si="156"/>
        <v>45113</v>
      </c>
      <c r="B897">
        <f>'0706'!B18</f>
        <v>206.6</v>
      </c>
      <c r="C897">
        <f>'0706'!C18</f>
        <v>80</v>
      </c>
      <c r="D897">
        <f>'0706'!D18</f>
        <v>131.1</v>
      </c>
      <c r="E897">
        <f>'0706'!E18</f>
        <v>91.3</v>
      </c>
      <c r="F897" s="16">
        <f t="shared" ref="F897" si="191">+B897+D897</f>
        <v>337.7</v>
      </c>
      <c r="G897" s="16">
        <f t="shared" ref="G897" si="192">+C897+E897</f>
        <v>171.3</v>
      </c>
    </row>
    <row r="898" spans="1:7" x14ac:dyDescent="0.25">
      <c r="A898" s="5">
        <f t="shared" si="156"/>
        <v>45120</v>
      </c>
      <c r="B898">
        <f>'0713'!B18</f>
        <v>171.8</v>
      </c>
      <c r="C898">
        <f>'0713'!C18</f>
        <v>124.7</v>
      </c>
      <c r="D898">
        <f>'0713'!D18</f>
        <v>167.6</v>
      </c>
      <c r="E898">
        <f>'0713'!E18</f>
        <v>91.3</v>
      </c>
      <c r="F898" s="16">
        <f t="shared" ref="F898" si="193">+B898+D898</f>
        <v>339.4</v>
      </c>
      <c r="G898" s="16">
        <f t="shared" ref="G898" si="194">+C898+E898</f>
        <v>216</v>
      </c>
    </row>
    <row r="899" spans="1:7" x14ac:dyDescent="0.25">
      <c r="A899" s="5">
        <f t="shared" si="156"/>
        <v>45127</v>
      </c>
      <c r="B899">
        <f>'0720'!B18</f>
        <v>165.6</v>
      </c>
      <c r="C899">
        <f>'0720'!C18</f>
        <v>124.7</v>
      </c>
      <c r="D899">
        <f>'0720'!D18</f>
        <v>176.1</v>
      </c>
      <c r="E899">
        <f>'0720'!E18</f>
        <v>91.3</v>
      </c>
      <c r="F899" s="16">
        <f t="shared" ref="F899" si="195">+B899+D899</f>
        <v>341.7</v>
      </c>
      <c r="G899" s="16">
        <f t="shared" ref="G899" si="196">+C899+E899</f>
        <v>216</v>
      </c>
    </row>
    <row r="900" spans="1:7" x14ac:dyDescent="0.25">
      <c r="A900" s="5">
        <f t="shared" si="156"/>
        <v>45134</v>
      </c>
      <c r="B900">
        <f>'0727'!B18</f>
        <v>273.7</v>
      </c>
      <c r="C900">
        <f>'0727'!C18</f>
        <v>84.7</v>
      </c>
      <c r="D900">
        <f>'0727'!D18</f>
        <v>176.2</v>
      </c>
      <c r="E900">
        <f>'0727'!E18</f>
        <v>133.30000000000001</v>
      </c>
      <c r="F900" s="16">
        <f t="shared" ref="F900" si="197">+B900+D900</f>
        <v>449.9</v>
      </c>
      <c r="G900" s="16">
        <f t="shared" ref="G900" si="198">+C900+E900</f>
        <v>218</v>
      </c>
    </row>
    <row r="901" spans="1:7" x14ac:dyDescent="0.25">
      <c r="A901" s="5">
        <f t="shared" ref="A901:A1009" si="199">+A900+7</f>
        <v>45141</v>
      </c>
      <c r="B901">
        <f>'0803'!B18</f>
        <v>223.1</v>
      </c>
      <c r="C901">
        <f>'0803'!C18</f>
        <v>135.6</v>
      </c>
      <c r="D901">
        <f>'0803'!D18</f>
        <v>228.9</v>
      </c>
      <c r="E901">
        <f>'0803'!E18</f>
        <v>133.30000000000001</v>
      </c>
      <c r="F901" s="16">
        <f t="shared" ref="F901" si="200">+B901+D901</f>
        <v>452</v>
      </c>
      <c r="G901" s="16">
        <f t="shared" ref="G901" si="201">+C901+E901</f>
        <v>268.89999999999998</v>
      </c>
    </row>
    <row r="902" spans="1:7" x14ac:dyDescent="0.25">
      <c r="A902" s="5">
        <f t="shared" si="156"/>
        <v>45148</v>
      </c>
      <c r="B902">
        <f>'0810'!B18</f>
        <v>223.1</v>
      </c>
      <c r="C902">
        <f>'0810'!C18</f>
        <v>135.6</v>
      </c>
      <c r="D902">
        <f>'0810'!D18</f>
        <v>228.9</v>
      </c>
      <c r="E902">
        <f>'0810'!E18</f>
        <v>133.30000000000001</v>
      </c>
      <c r="F902" s="16">
        <f t="shared" ref="F902" si="202">+B902+D902</f>
        <v>452</v>
      </c>
      <c r="G902" s="16">
        <f t="shared" ref="G902" si="203">+C902+E902</f>
        <v>268.89999999999998</v>
      </c>
    </row>
    <row r="903" spans="1:7" x14ac:dyDescent="0.25">
      <c r="A903" s="5">
        <f t="shared" si="199"/>
        <v>45155</v>
      </c>
      <c r="B903">
        <f>'0817'!B18</f>
        <v>201.9</v>
      </c>
      <c r="C903">
        <f>'0817'!C18</f>
        <v>135.6</v>
      </c>
      <c r="D903">
        <f>'0817'!D18</f>
        <v>251.1</v>
      </c>
      <c r="E903">
        <f>'0817'!E18</f>
        <v>133.30000000000001</v>
      </c>
      <c r="F903" s="16">
        <f t="shared" ref="F903" si="204">+B903+D903</f>
        <v>453</v>
      </c>
      <c r="G903" s="16">
        <f t="shared" ref="G903" si="205">+C903+E903</f>
        <v>268.89999999999998</v>
      </c>
    </row>
    <row r="904" spans="1:7" x14ac:dyDescent="0.25">
      <c r="A904" s="5">
        <f t="shared" si="156"/>
        <v>45162</v>
      </c>
      <c r="B904">
        <f>'0824'!B18</f>
        <v>195.3</v>
      </c>
      <c r="C904">
        <f>'0824'!C18</f>
        <v>129.69999999999999</v>
      </c>
      <c r="D904">
        <f>'0824'!D18</f>
        <v>258.89999999999998</v>
      </c>
      <c r="E904">
        <f>'0824'!E18</f>
        <v>175.3</v>
      </c>
      <c r="F904" s="16">
        <f t="shared" ref="F904" si="206">+B904+D904</f>
        <v>454.2</v>
      </c>
      <c r="G904" s="16">
        <f t="shared" ref="G904" si="207">+C904+E904</f>
        <v>305</v>
      </c>
    </row>
    <row r="905" spans="1:7" x14ac:dyDescent="0.25">
      <c r="A905" s="5">
        <f t="shared" si="199"/>
        <v>45169</v>
      </c>
      <c r="B905">
        <f>'0831'!B18</f>
        <v>249.4</v>
      </c>
      <c r="C905">
        <f>'0831'!C18</f>
        <v>129.69999999999999</v>
      </c>
      <c r="D905">
        <f>'0831'!D18</f>
        <v>311.3</v>
      </c>
      <c r="E905">
        <f>'0831'!E18</f>
        <v>175.3</v>
      </c>
      <c r="F905" s="16">
        <f t="shared" ref="F905" si="208">+B905+D905</f>
        <v>560.70000000000005</v>
      </c>
      <c r="G905" s="16">
        <f t="shared" ref="G905" si="209">+C905+E905</f>
        <v>305</v>
      </c>
    </row>
    <row r="906" spans="1:7" x14ac:dyDescent="0.25">
      <c r="A906" s="5">
        <f t="shared" si="199"/>
        <v>45176</v>
      </c>
      <c r="B906">
        <f>'0907'!B18</f>
        <v>248.3</v>
      </c>
      <c r="C906">
        <f>'0907'!C18</f>
        <v>150</v>
      </c>
      <c r="D906">
        <f>'0907'!D18</f>
        <v>312.39999999999998</v>
      </c>
      <c r="E906">
        <f>'0907'!E18</f>
        <v>175.3</v>
      </c>
      <c r="F906" s="16">
        <f t="shared" ref="F906" si="210">+B906+D906</f>
        <v>560.70000000000005</v>
      </c>
      <c r="G906" s="16">
        <f t="shared" ref="G906" si="211">+C906+E906</f>
        <v>325.3</v>
      </c>
    </row>
    <row r="907" spans="1:7" x14ac:dyDescent="0.25">
      <c r="A907" s="5">
        <f t="shared" si="199"/>
        <v>45183</v>
      </c>
      <c r="B907">
        <f>'0914'!B19</f>
        <v>248.1</v>
      </c>
      <c r="C907">
        <f>'0914'!C19</f>
        <v>185</v>
      </c>
      <c r="D907">
        <f>'0914'!D19</f>
        <v>312.60000000000002</v>
      </c>
      <c r="E907">
        <f>'0914'!E19</f>
        <v>175.3</v>
      </c>
      <c r="F907" s="16">
        <f t="shared" ref="F907:F908" si="212">+B907+D907</f>
        <v>560.70000000000005</v>
      </c>
      <c r="G907" s="16">
        <f t="shared" ref="G907:G908" si="213">+C907+E907</f>
        <v>360.3</v>
      </c>
    </row>
    <row r="908" spans="1:7" x14ac:dyDescent="0.25">
      <c r="A908" s="5">
        <f t="shared" si="199"/>
        <v>45190</v>
      </c>
      <c r="B908">
        <f>'0921'!B20</f>
        <v>194.4</v>
      </c>
      <c r="C908">
        <f>'0921'!C20</f>
        <v>140.30000000000001</v>
      </c>
      <c r="D908">
        <f>'0921'!D20</f>
        <v>367.9</v>
      </c>
      <c r="E908">
        <f>'0921'!E20</f>
        <v>222.3</v>
      </c>
      <c r="F908" s="16">
        <f t="shared" si="212"/>
        <v>562.29999999999995</v>
      </c>
      <c r="G908" s="16">
        <f t="shared" si="213"/>
        <v>362.6</v>
      </c>
    </row>
    <row r="909" spans="1:7" x14ac:dyDescent="0.25">
      <c r="A909" s="5">
        <f t="shared" si="199"/>
        <v>45197</v>
      </c>
      <c r="B909">
        <f>'0928'!B21</f>
        <v>249.1</v>
      </c>
      <c r="C909">
        <f>'0928'!C21</f>
        <v>192.1</v>
      </c>
      <c r="D909">
        <f>'0928'!D21</f>
        <v>404.3</v>
      </c>
      <c r="E909">
        <f>'0928'!E21</f>
        <v>222.3</v>
      </c>
      <c r="F909" s="16">
        <f t="shared" ref="F909" si="214">+B909+D909</f>
        <v>653.4</v>
      </c>
      <c r="G909" s="16">
        <f t="shared" ref="G909" si="215">+C909+E909</f>
        <v>414.4</v>
      </c>
    </row>
    <row r="910" spans="1:7" x14ac:dyDescent="0.25">
      <c r="A910" s="5">
        <f t="shared" si="199"/>
        <v>45204</v>
      </c>
      <c r="B910">
        <f>'1005'!B21</f>
        <v>249.1</v>
      </c>
      <c r="C910">
        <f>'1005'!C21</f>
        <v>154.9</v>
      </c>
      <c r="D910">
        <f>'1005'!D21</f>
        <v>404.3</v>
      </c>
      <c r="E910">
        <f>'1005'!E21</f>
        <v>261.39999999999998</v>
      </c>
      <c r="F910" s="16">
        <f t="shared" ref="F910" si="216">+B910+D910</f>
        <v>653.4</v>
      </c>
      <c r="G910" s="16">
        <f t="shared" ref="G910" si="217">+C910+E910</f>
        <v>416.29999999999995</v>
      </c>
    </row>
    <row r="911" spans="1:7" x14ac:dyDescent="0.25">
      <c r="A911" s="5">
        <f t="shared" si="199"/>
        <v>45211</v>
      </c>
      <c r="B911">
        <f>'1012'!B21</f>
        <v>249.1</v>
      </c>
      <c r="C911">
        <f>'1012'!C21</f>
        <v>141.19999999999999</v>
      </c>
      <c r="D911">
        <f>'1012'!D21</f>
        <v>404.3</v>
      </c>
      <c r="E911">
        <f>'1012'!E21</f>
        <v>275.7</v>
      </c>
      <c r="F911" s="16">
        <f t="shared" ref="F911" si="218">+B911+D911</f>
        <v>653.4</v>
      </c>
      <c r="G911" s="16">
        <f t="shared" ref="G911" si="219">+C911+E911</f>
        <v>416.9</v>
      </c>
    </row>
    <row r="912" spans="1:7" x14ac:dyDescent="0.25">
      <c r="A912" s="5">
        <f t="shared" si="199"/>
        <v>45218</v>
      </c>
      <c r="B912">
        <f>'1019'!B22</f>
        <v>197.1</v>
      </c>
      <c r="C912">
        <f>'1019'!C22</f>
        <v>141.19999999999999</v>
      </c>
      <c r="D912">
        <f>'1019'!D22</f>
        <v>459</v>
      </c>
      <c r="E912">
        <f>'1019'!E22</f>
        <v>275.7</v>
      </c>
      <c r="F912" s="16">
        <f t="shared" ref="F912" si="220">+B912+D912</f>
        <v>656.1</v>
      </c>
      <c r="G912" s="16">
        <f t="shared" ref="G912" si="221">+C912+E912</f>
        <v>416.9</v>
      </c>
    </row>
    <row r="913" spans="1:7" x14ac:dyDescent="0.25">
      <c r="A913" s="5">
        <f t="shared" si="199"/>
        <v>45225</v>
      </c>
      <c r="B913">
        <f>'1026'!B22</f>
        <v>228.3</v>
      </c>
      <c r="C913">
        <f>'1026'!C22</f>
        <v>145.69999999999999</v>
      </c>
      <c r="D913">
        <f>'1026'!D22</f>
        <v>481</v>
      </c>
      <c r="E913">
        <f>'1026'!E22</f>
        <v>311.5</v>
      </c>
      <c r="F913" s="16">
        <f t="shared" ref="F913" si="222">+B913+D913</f>
        <v>709.3</v>
      </c>
      <c r="G913" s="16">
        <f t="shared" ref="G913" si="223">+C913+E913</f>
        <v>457.2</v>
      </c>
    </row>
    <row r="914" spans="1:7" x14ac:dyDescent="0.25">
      <c r="A914" s="5">
        <f t="shared" si="199"/>
        <v>45232</v>
      </c>
      <c r="B914">
        <f>'1102'!B22</f>
        <v>197.1</v>
      </c>
      <c r="C914">
        <f>'1102'!C22</f>
        <v>145.69999999999999</v>
      </c>
      <c r="D914">
        <f>'1102'!D22</f>
        <v>513.70000000000005</v>
      </c>
      <c r="E914">
        <f>'1102'!E22</f>
        <v>311.5</v>
      </c>
      <c r="F914" s="16">
        <f t="shared" ref="F914" si="224">+B914+D914</f>
        <v>710.80000000000007</v>
      </c>
      <c r="G914" s="16">
        <f t="shared" ref="G914" si="225">+C914+E914</f>
        <v>457.2</v>
      </c>
    </row>
    <row r="915" spans="1:7" x14ac:dyDescent="0.25">
      <c r="A915" s="5">
        <f t="shared" si="199"/>
        <v>45239</v>
      </c>
      <c r="B915">
        <f>'1109'!B21</f>
        <v>197.1</v>
      </c>
      <c r="C915">
        <f>'1109'!C21</f>
        <v>145.69999999999999</v>
      </c>
      <c r="D915">
        <f>'1109'!D21</f>
        <v>513.70000000000005</v>
      </c>
      <c r="E915">
        <f>'1109'!E21</f>
        <v>311.5</v>
      </c>
      <c r="F915" s="16">
        <f t="shared" ref="F915" si="226">+B915+D915</f>
        <v>710.80000000000007</v>
      </c>
      <c r="G915" s="16">
        <f t="shared" ref="G915" si="227">+C915+E915</f>
        <v>457.2</v>
      </c>
    </row>
    <row r="916" spans="1:7" x14ac:dyDescent="0.25">
      <c r="A916" s="5">
        <f t="shared" si="199"/>
        <v>45246</v>
      </c>
      <c r="B916">
        <f>'1116'!B21</f>
        <v>126.5</v>
      </c>
      <c r="C916">
        <f>'1116'!C21</f>
        <v>163</v>
      </c>
      <c r="D916">
        <f>'1116'!D21</f>
        <v>586.79999999999995</v>
      </c>
      <c r="E916">
        <f>'1116'!E21</f>
        <v>337.4</v>
      </c>
      <c r="F916" s="16">
        <f t="shared" ref="F916" si="228">+B916+D916</f>
        <v>713.3</v>
      </c>
      <c r="G916" s="16">
        <f t="shared" ref="G916" si="229">+C916+E916</f>
        <v>500.4</v>
      </c>
    </row>
    <row r="917" spans="1:7" x14ac:dyDescent="0.25">
      <c r="A917" s="5">
        <f t="shared" si="199"/>
        <v>45253</v>
      </c>
      <c r="B917">
        <f>'1123'!B21</f>
        <v>93.1</v>
      </c>
      <c r="C917">
        <f>'1123'!C21</f>
        <v>81.900000000000006</v>
      </c>
      <c r="D917">
        <f>'1123'!D21</f>
        <v>621.6</v>
      </c>
      <c r="E917">
        <f>'1123'!E21</f>
        <v>422.1</v>
      </c>
      <c r="F917" s="16">
        <f t="shared" ref="F917" si="230">+B917+D917</f>
        <v>714.7</v>
      </c>
      <c r="G917" s="16">
        <f t="shared" ref="G917" si="231">+C917+E917</f>
        <v>504</v>
      </c>
    </row>
    <row r="918" spans="1:7" x14ac:dyDescent="0.25">
      <c r="A918" s="5">
        <f t="shared" si="199"/>
        <v>45260</v>
      </c>
      <c r="B918">
        <f>'1130'!B22</f>
        <v>202.5</v>
      </c>
      <c r="C918">
        <f>'1130'!C22</f>
        <v>81.900000000000006</v>
      </c>
      <c r="D918">
        <f>'1130'!D22</f>
        <v>621.6</v>
      </c>
      <c r="E918">
        <f>'1130'!E22</f>
        <v>422.1</v>
      </c>
      <c r="F918" s="16">
        <f t="shared" ref="F918" si="232">+B918+D918</f>
        <v>824.1</v>
      </c>
      <c r="G918" s="16">
        <f t="shared" ref="G918" si="233">+C918+E918</f>
        <v>504</v>
      </c>
    </row>
    <row r="919" spans="1:7" x14ac:dyDescent="0.25">
      <c r="A919" s="5">
        <f t="shared" si="199"/>
        <v>45267</v>
      </c>
      <c r="B919">
        <f>'1207'!B22</f>
        <v>202.5</v>
      </c>
      <c r="C919">
        <f>'1207'!C22</f>
        <v>124.7</v>
      </c>
      <c r="D919">
        <f>'1207'!D22</f>
        <v>621.6</v>
      </c>
      <c r="E919">
        <f>'1207'!E22</f>
        <v>422.1</v>
      </c>
      <c r="F919" s="16">
        <f t="shared" ref="F919" si="234">+B919+D919</f>
        <v>824.1</v>
      </c>
      <c r="G919" s="16">
        <f t="shared" ref="G919" si="235">+C919+E919</f>
        <v>546.80000000000007</v>
      </c>
    </row>
    <row r="920" spans="1:7" x14ac:dyDescent="0.25">
      <c r="A920" s="5">
        <f t="shared" si="199"/>
        <v>45274</v>
      </c>
      <c r="B920">
        <f>'1214'!B22</f>
        <v>176.8</v>
      </c>
      <c r="C920">
        <f>'1214'!C22</f>
        <v>124.7</v>
      </c>
      <c r="D920">
        <f>'1214'!D22</f>
        <v>648.6</v>
      </c>
      <c r="E920">
        <f>'1214'!E22</f>
        <v>422.1</v>
      </c>
      <c r="F920" s="16">
        <f t="shared" ref="F920" si="236">+B920+D920</f>
        <v>825.40000000000009</v>
      </c>
      <c r="G920" s="16">
        <f t="shared" ref="G920" si="237">+C920+E920</f>
        <v>546.80000000000007</v>
      </c>
    </row>
    <row r="921" spans="1:7" x14ac:dyDescent="0.25">
      <c r="A921" s="5">
        <f t="shared" si="199"/>
        <v>45281</v>
      </c>
      <c r="B921">
        <f>'1221'!B22</f>
        <v>161.30000000000001</v>
      </c>
      <c r="C921">
        <f>'1221'!C22</f>
        <v>180.7</v>
      </c>
      <c r="D921">
        <f>'1221'!D22</f>
        <v>664.8</v>
      </c>
      <c r="E921">
        <f>'1221'!E22</f>
        <v>422.1</v>
      </c>
      <c r="F921" s="16">
        <f t="shared" ref="F921" si="238">+B921+D921</f>
        <v>826.09999999999991</v>
      </c>
      <c r="G921" s="16">
        <f t="shared" ref="G921" si="239">+C921+E921</f>
        <v>602.79999999999995</v>
      </c>
    </row>
    <row r="922" spans="1:7" x14ac:dyDescent="0.25">
      <c r="A922" s="5">
        <f t="shared" si="199"/>
        <v>45288</v>
      </c>
      <c r="B922">
        <f>'1228'!B22</f>
        <v>161.30000000000001</v>
      </c>
      <c r="C922">
        <f>'1228'!C22</f>
        <v>180.7</v>
      </c>
      <c r="D922">
        <f>'1228'!D22</f>
        <v>664.8</v>
      </c>
      <c r="E922">
        <f>'1228'!E22</f>
        <v>422.1</v>
      </c>
      <c r="F922" s="16">
        <f t="shared" ref="F922" si="240">+B922+D922</f>
        <v>826.09999999999991</v>
      </c>
      <c r="G922" s="16">
        <f t="shared" ref="G922" si="241">+C922+E922</f>
        <v>602.79999999999995</v>
      </c>
    </row>
    <row r="923" spans="1:7" x14ac:dyDescent="0.25">
      <c r="A923" s="5">
        <f t="shared" si="199"/>
        <v>45295</v>
      </c>
      <c r="B923">
        <f>'0104'!B22</f>
        <v>150.30000000000001</v>
      </c>
      <c r="C923">
        <f>'0104'!C22</f>
        <v>174</v>
      </c>
      <c r="D923">
        <f>'0104'!D22</f>
        <v>676</v>
      </c>
      <c r="E923">
        <f>'0104'!E22</f>
        <v>429.1</v>
      </c>
      <c r="F923" s="16">
        <f t="shared" ref="F923" si="242">+B923+D923</f>
        <v>826.3</v>
      </c>
      <c r="G923" s="16">
        <f t="shared" ref="G923" si="243">+C923+E923</f>
        <v>603.1</v>
      </c>
    </row>
    <row r="924" spans="1:7" x14ac:dyDescent="0.25">
      <c r="A924" s="5">
        <f t="shared" si="199"/>
        <v>45302</v>
      </c>
      <c r="B924">
        <f>'0111'!B22</f>
        <v>192.3</v>
      </c>
      <c r="C924">
        <f>'0111'!C22</f>
        <v>142.19999999999999</v>
      </c>
      <c r="D924">
        <f>'0111'!D22</f>
        <v>717.4</v>
      </c>
      <c r="E924">
        <f>'0111'!E22</f>
        <v>462.6</v>
      </c>
      <c r="F924" s="16">
        <f t="shared" ref="F924" si="244">+B924+D924</f>
        <v>909.7</v>
      </c>
      <c r="G924" s="16">
        <f t="shared" ref="G924" si="245">+C924+E924</f>
        <v>604.79999999999995</v>
      </c>
    </row>
    <row r="925" spans="1:7" x14ac:dyDescent="0.25">
      <c r="A925" s="5">
        <f t="shared" si="199"/>
        <v>45309</v>
      </c>
      <c r="B925">
        <f>'0118'!B22</f>
        <v>192.3</v>
      </c>
      <c r="C925">
        <f>'0118'!C22</f>
        <v>183.4</v>
      </c>
      <c r="D925">
        <f>'0118'!D22</f>
        <v>717.4</v>
      </c>
      <c r="E925">
        <f>'0118'!E22</f>
        <v>466.7</v>
      </c>
      <c r="F925" s="16">
        <f t="shared" ref="F925" si="246">+B925+D925</f>
        <v>909.7</v>
      </c>
      <c r="G925" s="16">
        <f t="shared" ref="G925" si="247">+C925+E925</f>
        <v>650.1</v>
      </c>
    </row>
    <row r="926" spans="1:7" x14ac:dyDescent="0.25">
      <c r="A926" s="5">
        <f t="shared" si="199"/>
        <v>45316</v>
      </c>
      <c r="B926">
        <f>'0125'!B22</f>
        <v>192.3</v>
      </c>
      <c r="C926">
        <f>'0125'!C22</f>
        <v>144</v>
      </c>
      <c r="D926">
        <f>'0125'!D22</f>
        <v>717.4</v>
      </c>
      <c r="E926">
        <f>'0125'!E22</f>
        <v>508.1</v>
      </c>
      <c r="F926" s="16">
        <f t="shared" ref="F926" si="248">+B926+D926</f>
        <v>909.7</v>
      </c>
      <c r="G926" s="16">
        <f t="shared" ref="G926" si="249">+C926+E926</f>
        <v>652.1</v>
      </c>
    </row>
    <row r="927" spans="1:7" x14ac:dyDescent="0.25">
      <c r="A927" s="5">
        <f t="shared" si="199"/>
        <v>45323</v>
      </c>
      <c r="B927">
        <f>'0201'!B22</f>
        <v>192.3</v>
      </c>
      <c r="C927">
        <f>'0201'!C22</f>
        <v>144</v>
      </c>
      <c r="D927">
        <f>'0201'!D22</f>
        <v>717.4</v>
      </c>
      <c r="E927">
        <f>'0201'!E22</f>
        <v>508.1</v>
      </c>
      <c r="F927" s="16">
        <f t="shared" ref="F927" si="250">+B927+D927</f>
        <v>909.7</v>
      </c>
      <c r="G927" s="16">
        <f t="shared" ref="G927" si="251">+C927+E927</f>
        <v>652.1</v>
      </c>
    </row>
    <row r="928" spans="1:7" x14ac:dyDescent="0.25">
      <c r="A928" s="5">
        <f t="shared" si="199"/>
        <v>45330</v>
      </c>
      <c r="B928">
        <f>'0208'!B22</f>
        <v>282</v>
      </c>
      <c r="C928">
        <f>'0208'!C22</f>
        <v>169.2</v>
      </c>
      <c r="D928">
        <f>'0208'!D22</f>
        <v>717.4</v>
      </c>
      <c r="E928">
        <f>'0208'!E22</f>
        <v>522.4</v>
      </c>
      <c r="F928" s="16">
        <f t="shared" ref="F928" si="252">+B928+D928</f>
        <v>999.4</v>
      </c>
      <c r="G928" s="16">
        <f t="shared" ref="G928" si="253">+C928+E928</f>
        <v>691.59999999999991</v>
      </c>
    </row>
    <row r="929" spans="1:8" x14ac:dyDescent="0.25">
      <c r="A929" s="5">
        <f t="shared" si="199"/>
        <v>45337</v>
      </c>
      <c r="B929">
        <f>'0215'!B22</f>
        <v>261.39999999999998</v>
      </c>
      <c r="C929">
        <f>'0215'!C22</f>
        <v>119.2</v>
      </c>
      <c r="D929">
        <f>'0215'!D22</f>
        <v>737.6</v>
      </c>
      <c r="E929">
        <f>'0215'!E22</f>
        <v>573.9</v>
      </c>
      <c r="F929" s="16">
        <f t="shared" ref="F929" si="254">+B929+D929</f>
        <v>999</v>
      </c>
      <c r="G929" s="16">
        <f t="shared" ref="G929" si="255">+C929+E929</f>
        <v>693.1</v>
      </c>
    </row>
    <row r="930" spans="1:8" x14ac:dyDescent="0.25">
      <c r="A930" s="5">
        <f t="shared" si="199"/>
        <v>45344</v>
      </c>
      <c r="B930">
        <f>'0222'!B22</f>
        <v>227.2</v>
      </c>
      <c r="C930">
        <f>'0222'!C22</f>
        <v>93.3</v>
      </c>
      <c r="D930">
        <f>'0222'!D22</f>
        <v>769.3</v>
      </c>
      <c r="E930">
        <f>'0222'!E22</f>
        <v>608.29999999999995</v>
      </c>
      <c r="F930" s="16">
        <f t="shared" ref="F930" si="256">+B930+D930</f>
        <v>996.5</v>
      </c>
      <c r="G930" s="16">
        <f t="shared" ref="G930" si="257">+C930+E930</f>
        <v>701.59999999999991</v>
      </c>
    </row>
    <row r="931" spans="1:8" x14ac:dyDescent="0.25">
      <c r="A931" s="5">
        <f t="shared" si="199"/>
        <v>45351</v>
      </c>
      <c r="B931">
        <f>'0229'!B22</f>
        <v>205.5</v>
      </c>
      <c r="C931">
        <f>'0229'!C22</f>
        <v>142.30000000000001</v>
      </c>
      <c r="D931">
        <f>'0229'!D22</f>
        <v>791</v>
      </c>
      <c r="E931">
        <f>'0229'!E22</f>
        <v>608.29999999999995</v>
      </c>
      <c r="F931" s="16">
        <f t="shared" ref="F931" si="258">+B931+D931</f>
        <v>996.5</v>
      </c>
      <c r="G931" s="16">
        <f t="shared" ref="G931" si="259">+C931+E931</f>
        <v>750.59999999999991</v>
      </c>
    </row>
    <row r="932" spans="1:8" x14ac:dyDescent="0.25">
      <c r="A932" s="5">
        <f t="shared" si="199"/>
        <v>45358</v>
      </c>
      <c r="B932">
        <f>'0307'!B22</f>
        <v>205.5</v>
      </c>
      <c r="C932">
        <f>'0307'!C22</f>
        <v>143.4</v>
      </c>
      <c r="D932">
        <f>'0307'!D22</f>
        <v>791.5</v>
      </c>
      <c r="E932">
        <f>'0307'!E22</f>
        <v>608.29999999999995</v>
      </c>
      <c r="F932" s="16">
        <f t="shared" ref="F932" si="260">+B932+D932</f>
        <v>997</v>
      </c>
      <c r="G932" s="16">
        <f t="shared" ref="G932" si="261">+C932+E932</f>
        <v>751.69999999999993</v>
      </c>
    </row>
    <row r="933" spans="1:8" x14ac:dyDescent="0.25">
      <c r="A933" s="5">
        <f t="shared" si="199"/>
        <v>45365</v>
      </c>
      <c r="B933">
        <f>'0314'!B22</f>
        <v>205.5</v>
      </c>
      <c r="C933">
        <f>'0314'!C22</f>
        <v>98.2</v>
      </c>
      <c r="D933">
        <f>'0314'!D22</f>
        <v>791.5</v>
      </c>
      <c r="E933">
        <f>'0314'!E22</f>
        <v>655.7</v>
      </c>
      <c r="F933" s="16">
        <f t="shared" ref="F933" si="262">+B933+D933</f>
        <v>997</v>
      </c>
      <c r="G933" s="16">
        <f t="shared" ref="G933" si="263">+C933+E933</f>
        <v>753.90000000000009</v>
      </c>
    </row>
    <row r="934" spans="1:8" x14ac:dyDescent="0.25">
      <c r="A934" s="5">
        <f t="shared" si="199"/>
        <v>45372</v>
      </c>
      <c r="B934">
        <f>'321'!B22</f>
        <v>300</v>
      </c>
      <c r="C934">
        <f>'321'!C22</f>
        <v>98.2</v>
      </c>
      <c r="D934">
        <f>'321'!D22</f>
        <v>796.2</v>
      </c>
      <c r="E934">
        <f>'321'!E22</f>
        <v>655.7</v>
      </c>
      <c r="F934" s="16">
        <f t="shared" ref="F934" si="264">+B934+D934</f>
        <v>1096.2</v>
      </c>
      <c r="G934" s="16">
        <f t="shared" ref="G934" si="265">+C934+E934</f>
        <v>753.90000000000009</v>
      </c>
    </row>
    <row r="935" spans="1:8" x14ac:dyDescent="0.25">
      <c r="A935" s="5">
        <f t="shared" si="199"/>
        <v>45379</v>
      </c>
      <c r="B935">
        <f>'0328'!B22</f>
        <v>300</v>
      </c>
      <c r="C935">
        <f>'0328'!C22</f>
        <v>153.9</v>
      </c>
      <c r="D935">
        <f>'0328'!D22</f>
        <v>796.2</v>
      </c>
      <c r="E935">
        <f>'0328'!E22</f>
        <v>656.3</v>
      </c>
      <c r="F935" s="16">
        <f t="shared" ref="F935" si="266">+B935+D935</f>
        <v>1096.2</v>
      </c>
      <c r="G935" s="16">
        <f t="shared" ref="G935" si="267">+C935+E935</f>
        <v>810.19999999999993</v>
      </c>
      <c r="H935">
        <f>'0328'!F22</f>
        <v>0</v>
      </c>
    </row>
    <row r="936" spans="1:8" x14ac:dyDescent="0.25">
      <c r="A936" s="5">
        <f t="shared" si="199"/>
        <v>45386</v>
      </c>
      <c r="B936">
        <f>'0404'!B22</f>
        <v>225.4</v>
      </c>
      <c r="C936">
        <f>'0404'!C22</f>
        <v>153.4</v>
      </c>
      <c r="D936">
        <f>'0404'!D22</f>
        <v>873.7</v>
      </c>
      <c r="E936">
        <f>'0404'!E22</f>
        <v>656.8</v>
      </c>
      <c r="F936" s="16">
        <f t="shared" ref="F936" si="268">+B936+D936</f>
        <v>1099.1000000000001</v>
      </c>
      <c r="G936" s="16">
        <f t="shared" ref="G936" si="269">+C936+E936</f>
        <v>810.19999999999993</v>
      </c>
      <c r="H936">
        <f>'0404'!F22</f>
        <v>0</v>
      </c>
    </row>
    <row r="937" spans="1:8" x14ac:dyDescent="0.25">
      <c r="A937" s="5">
        <f t="shared" si="199"/>
        <v>45393</v>
      </c>
      <c r="B937">
        <f>'0411'!B22</f>
        <v>188.6</v>
      </c>
      <c r="C937">
        <f>'0411'!C22</f>
        <v>206.2</v>
      </c>
      <c r="D937">
        <f>'0411'!D22</f>
        <v>912.4</v>
      </c>
      <c r="E937">
        <f>'0411'!E22</f>
        <v>656.8</v>
      </c>
      <c r="F937" s="16">
        <f t="shared" ref="F937" si="270">+B937+D937</f>
        <v>1101</v>
      </c>
      <c r="G937" s="16">
        <f t="shared" ref="G937" si="271">+C937+E937</f>
        <v>863</v>
      </c>
      <c r="H937">
        <f>'0411'!F22</f>
        <v>0</v>
      </c>
    </row>
    <row r="938" spans="1:8" x14ac:dyDescent="0.25">
      <c r="A938" s="5">
        <f t="shared" si="199"/>
        <v>45400</v>
      </c>
      <c r="B938">
        <f>'0418'!B22</f>
        <v>189.6</v>
      </c>
      <c r="C938">
        <f>'0418'!C22</f>
        <v>139.80000000000001</v>
      </c>
      <c r="D938">
        <f>'0418'!D22</f>
        <v>912.4</v>
      </c>
      <c r="E938">
        <f>'0418'!E22</f>
        <v>707.3</v>
      </c>
      <c r="F938" s="16">
        <f t="shared" ref="F938" si="272">+B938+D938</f>
        <v>1102</v>
      </c>
      <c r="G938" s="16">
        <f t="shared" ref="G938" si="273">+C938+E938</f>
        <v>847.09999999999991</v>
      </c>
      <c r="H938">
        <f>'0418'!F22</f>
        <v>0</v>
      </c>
    </row>
    <row r="939" spans="1:8" x14ac:dyDescent="0.25">
      <c r="A939" s="5">
        <f t="shared" si="199"/>
        <v>45407</v>
      </c>
      <c r="B939">
        <f>'0425'!B22</f>
        <v>145.5</v>
      </c>
      <c r="C939">
        <f>'0425'!C22</f>
        <v>139.80000000000001</v>
      </c>
      <c r="D939">
        <f>'0425'!D22</f>
        <v>958.7</v>
      </c>
      <c r="E939">
        <f>'0425'!E22</f>
        <v>707.3</v>
      </c>
      <c r="F939" s="16">
        <f t="shared" ref="F939" si="274">+B939+D939</f>
        <v>1104.2</v>
      </c>
      <c r="G939" s="16">
        <f t="shared" ref="G939" si="275">+C939+E939</f>
        <v>847.09999999999991</v>
      </c>
      <c r="H939">
        <f>'0425'!F22</f>
        <v>106.7</v>
      </c>
    </row>
    <row r="940" spans="1:8" x14ac:dyDescent="0.25">
      <c r="A940" s="5">
        <f t="shared" si="199"/>
        <v>45414</v>
      </c>
      <c r="B940">
        <f>'0502'!B22</f>
        <v>145.5</v>
      </c>
      <c r="C940">
        <f>'0502'!C22</f>
        <v>140.6</v>
      </c>
      <c r="D940">
        <f>'0502'!D22</f>
        <v>958.7</v>
      </c>
      <c r="E940">
        <f>'0502'!E22</f>
        <v>707.3</v>
      </c>
      <c r="F940" s="16">
        <f t="shared" ref="F940" si="276">+B940+D940</f>
        <v>1104.2</v>
      </c>
      <c r="G940" s="16">
        <f t="shared" ref="G940" si="277">+C940+E940</f>
        <v>847.9</v>
      </c>
      <c r="H940">
        <f>'0502'!F22</f>
        <v>106.7</v>
      </c>
    </row>
    <row r="941" spans="1:8" x14ac:dyDescent="0.25">
      <c r="A941" s="5">
        <f t="shared" si="199"/>
        <v>45421</v>
      </c>
      <c r="B941">
        <f>'0509'!B22</f>
        <v>145</v>
      </c>
      <c r="C941">
        <f>'0509'!C22</f>
        <v>146.5</v>
      </c>
      <c r="D941">
        <f>'0509'!D22</f>
        <v>959.2</v>
      </c>
      <c r="E941">
        <f>'0509'!E22</f>
        <v>707.3</v>
      </c>
      <c r="F941" s="16">
        <f t="shared" ref="F941" si="278">+B941+D941</f>
        <v>1104.2</v>
      </c>
      <c r="G941" s="16">
        <f t="shared" ref="G941" si="279">+C941+E941</f>
        <v>853.8</v>
      </c>
      <c r="H941">
        <f>'0509'!F22</f>
        <v>106.7</v>
      </c>
    </row>
    <row r="942" spans="1:8" x14ac:dyDescent="0.25">
      <c r="A942" s="5">
        <f t="shared" si="199"/>
        <v>45428</v>
      </c>
      <c r="B942">
        <f>'0516'!B22</f>
        <v>145.30000000000001</v>
      </c>
      <c r="C942">
        <f>'0516'!C22</f>
        <v>92.1</v>
      </c>
      <c r="D942">
        <f>'0516'!D22</f>
        <v>959.2</v>
      </c>
      <c r="E942">
        <f>'0516'!E22</f>
        <v>758.8</v>
      </c>
      <c r="F942" s="16">
        <f t="shared" ref="F942" si="280">+B942+D942</f>
        <v>1104.5</v>
      </c>
      <c r="G942" s="16">
        <f t="shared" ref="G942" si="281">+C942+E942</f>
        <v>850.9</v>
      </c>
      <c r="H942">
        <f>'0516'!F22</f>
        <v>106.7</v>
      </c>
    </row>
    <row r="943" spans="1:8" x14ac:dyDescent="0.25">
      <c r="A943" s="5">
        <f t="shared" si="199"/>
        <v>45435</v>
      </c>
      <c r="B943">
        <f>'0523'!B22</f>
        <v>63.3</v>
      </c>
      <c r="C943">
        <f>'0523'!C22</f>
        <v>92.1</v>
      </c>
      <c r="D943">
        <f>'0523'!D22</f>
        <v>1044.9000000000001</v>
      </c>
      <c r="E943">
        <f>'0523'!E22</f>
        <v>758.8</v>
      </c>
      <c r="F943" s="16">
        <f t="shared" ref="F943" si="282">+B943+D943</f>
        <v>1108.2</v>
      </c>
      <c r="G943" s="16">
        <f t="shared" ref="G943" si="283">+C943+E943</f>
        <v>850.9</v>
      </c>
      <c r="H943">
        <f>'0523'!F22</f>
        <v>107.7</v>
      </c>
    </row>
    <row r="944" spans="1:8" x14ac:dyDescent="0.25">
      <c r="A944" s="5">
        <f t="shared" si="199"/>
        <v>45442</v>
      </c>
      <c r="B944">
        <f>'0530'!B20</f>
        <v>0</v>
      </c>
      <c r="C944">
        <f>'0530'!C20</f>
        <v>219.9</v>
      </c>
      <c r="D944">
        <f>'0530'!D20</f>
        <v>1082.4000000000001</v>
      </c>
      <c r="E944">
        <f>'0530'!E20</f>
        <v>0</v>
      </c>
      <c r="F944" s="16">
        <f t="shared" ref="F944" si="284">+B944+D944</f>
        <v>1082.4000000000001</v>
      </c>
      <c r="G944" s="16">
        <f t="shared" ref="G944" si="285">+C944+E944</f>
        <v>219.9</v>
      </c>
      <c r="H944">
        <f>'0530'!F20</f>
        <v>231.6</v>
      </c>
    </row>
    <row r="945" spans="1:7" x14ac:dyDescent="0.25">
      <c r="A945" s="5">
        <f t="shared" si="199"/>
        <v>45449</v>
      </c>
      <c r="B945">
        <f>'0606'!B18</f>
        <v>205.1</v>
      </c>
      <c r="C945">
        <f>'0606'!C18</f>
        <v>219.9</v>
      </c>
      <c r="D945">
        <f>'0606'!D18</f>
        <v>26.2</v>
      </c>
      <c r="E945">
        <f>'0606'!E18</f>
        <v>0</v>
      </c>
      <c r="F945" s="16">
        <f t="shared" ref="F945" si="286">+B945+D945</f>
        <v>231.29999999999998</v>
      </c>
      <c r="G945" s="16">
        <f t="shared" ref="G945" si="287">+C945+E945</f>
        <v>219.9</v>
      </c>
    </row>
    <row r="946" spans="1:7" x14ac:dyDescent="0.25">
      <c r="A946" s="5">
        <f t="shared" si="199"/>
        <v>45456</v>
      </c>
      <c r="B946">
        <f>'0613'!B19</f>
        <v>205.1</v>
      </c>
      <c r="C946">
        <f>'0613'!C19</f>
        <v>201.3</v>
      </c>
      <c r="D946">
        <f>'0613'!D19</f>
        <v>26.2</v>
      </c>
      <c r="E946">
        <f>'0613'!E19</f>
        <v>76.3</v>
      </c>
      <c r="F946" s="16">
        <f t="shared" ref="F946" si="288">+B946+D946</f>
        <v>231.29999999999998</v>
      </c>
      <c r="G946" s="16">
        <f t="shared" ref="G946" si="289">+C946+E946</f>
        <v>277.60000000000002</v>
      </c>
    </row>
    <row r="947" spans="1:7" x14ac:dyDescent="0.25">
      <c r="A947" s="5">
        <f t="shared" si="199"/>
        <v>45463</v>
      </c>
      <c r="B947">
        <f>'0620'!B18</f>
        <v>205</v>
      </c>
      <c r="C947">
        <f>'0620'!C18</f>
        <v>166.6</v>
      </c>
      <c r="D947">
        <f>'0620'!D18</f>
        <v>26.9</v>
      </c>
      <c r="E947">
        <f>'0620'!E18</f>
        <v>112.6</v>
      </c>
      <c r="F947" s="16">
        <f t="shared" ref="F947" si="290">+B947+D947</f>
        <v>231.9</v>
      </c>
      <c r="G947" s="16">
        <f t="shared" ref="G947" si="291">+C947+E947</f>
        <v>279.2</v>
      </c>
    </row>
    <row r="948" spans="1:7" x14ac:dyDescent="0.25">
      <c r="A948" s="5">
        <f t="shared" si="199"/>
        <v>45470</v>
      </c>
      <c r="B948">
        <f>'0627'!B18</f>
        <v>309.2</v>
      </c>
      <c r="C948">
        <f>'0627'!C18</f>
        <v>167.6</v>
      </c>
      <c r="D948">
        <f>'0627'!D18</f>
        <v>26.9</v>
      </c>
      <c r="E948">
        <f>'0627'!E18</f>
        <v>112.6</v>
      </c>
      <c r="F948" s="16">
        <f t="shared" ref="F948" si="292">+B948+D948</f>
        <v>336.09999999999997</v>
      </c>
      <c r="G948" s="16">
        <f t="shared" ref="G948" si="293">+C948+E948</f>
        <v>280.2</v>
      </c>
    </row>
    <row r="949" spans="1:7" x14ac:dyDescent="0.25">
      <c r="A949" s="5">
        <f t="shared" si="199"/>
        <v>45477</v>
      </c>
      <c r="B949">
        <f>'0704'!B18</f>
        <v>309.2</v>
      </c>
      <c r="C949">
        <f>'0704'!C18</f>
        <v>206.6</v>
      </c>
      <c r="D949">
        <f>'0704'!D18</f>
        <v>26.9</v>
      </c>
      <c r="E949">
        <f>'0704'!E18</f>
        <v>131.1</v>
      </c>
      <c r="F949" s="16">
        <f t="shared" ref="F949" si="294">+B949+D949</f>
        <v>336.09999999999997</v>
      </c>
      <c r="G949" s="16">
        <f t="shared" ref="G949" si="295">+C949+E949</f>
        <v>337.7</v>
      </c>
    </row>
    <row r="950" spans="1:7" x14ac:dyDescent="0.25">
      <c r="A950" s="5">
        <f t="shared" si="199"/>
        <v>45484</v>
      </c>
      <c r="B950">
        <f>'0711'!B18</f>
        <v>218.6</v>
      </c>
      <c r="C950">
        <f>'0711'!C18</f>
        <v>171.8</v>
      </c>
      <c r="D950">
        <f>'0711'!D18</f>
        <v>124.2</v>
      </c>
      <c r="E950">
        <f>'0711'!E18</f>
        <v>167.6</v>
      </c>
      <c r="F950" s="16">
        <f t="shared" ref="F950" si="296">+B950+D950</f>
        <v>342.8</v>
      </c>
      <c r="G950" s="16">
        <f t="shared" ref="G950" si="297">+C950+E950</f>
        <v>339.4</v>
      </c>
    </row>
    <row r="951" spans="1:7" x14ac:dyDescent="0.25">
      <c r="A951" s="5">
        <f t="shared" si="199"/>
        <v>45491</v>
      </c>
      <c r="B951">
        <f>'0718'!B18</f>
        <v>204</v>
      </c>
      <c r="C951">
        <f>'0718'!C18</f>
        <v>165.6</v>
      </c>
      <c r="D951">
        <f>'0718'!D18</f>
        <v>139.30000000000001</v>
      </c>
      <c r="E951">
        <f>'0718'!E18</f>
        <v>176.1</v>
      </c>
      <c r="F951" s="16">
        <f t="shared" ref="F951" si="298">+B951+D951</f>
        <v>343.3</v>
      </c>
      <c r="G951" s="16">
        <f t="shared" ref="G951" si="299">+C951+E951</f>
        <v>341.7</v>
      </c>
    </row>
    <row r="952" spans="1:7" x14ac:dyDescent="0.25">
      <c r="A952" s="5">
        <f t="shared" si="199"/>
        <v>45498</v>
      </c>
      <c r="B952">
        <f>'0725'!B18</f>
        <v>204</v>
      </c>
      <c r="C952">
        <f>'0725'!C18</f>
        <v>273.7</v>
      </c>
      <c r="D952">
        <f>'0725'!D18</f>
        <v>139.30000000000001</v>
      </c>
      <c r="E952">
        <f>'0725'!E18</f>
        <v>176.2</v>
      </c>
      <c r="F952" s="16">
        <f t="shared" ref="F952" si="300">+B952+D952</f>
        <v>343.3</v>
      </c>
      <c r="G952" s="16">
        <f t="shared" ref="G952" si="301">+C952+E952</f>
        <v>449.9</v>
      </c>
    </row>
    <row r="953" spans="1:7" x14ac:dyDescent="0.25">
      <c r="A953" s="5">
        <f t="shared" si="199"/>
        <v>45505</v>
      </c>
      <c r="B953">
        <f>'0801'!B19</f>
        <v>309.8</v>
      </c>
      <c r="C953">
        <f>'0801'!C19</f>
        <v>223.1</v>
      </c>
      <c r="D953">
        <f>'0801'!D19</f>
        <v>139.30000000000001</v>
      </c>
      <c r="E953">
        <f>'0801'!E19</f>
        <v>228.9</v>
      </c>
      <c r="F953" s="16">
        <f t="shared" ref="F953" si="302">+B953+D953</f>
        <v>449.1</v>
      </c>
      <c r="G953" s="16">
        <f t="shared" ref="G953" si="303">+C953+E953</f>
        <v>452</v>
      </c>
    </row>
    <row r="954" spans="1:7" x14ac:dyDescent="0.25">
      <c r="A954" s="5">
        <f t="shared" si="199"/>
        <v>45512</v>
      </c>
      <c r="B954">
        <f>'0808'!B19</f>
        <v>298.8</v>
      </c>
      <c r="C954">
        <f>'0808'!C19</f>
        <v>223.1</v>
      </c>
      <c r="D954">
        <f>'0808'!D19</f>
        <v>150.6</v>
      </c>
      <c r="E954">
        <f>'0808'!E19</f>
        <v>228.9</v>
      </c>
      <c r="F954" s="16">
        <f t="shared" ref="F954" si="304">+B954+D954</f>
        <v>449.4</v>
      </c>
      <c r="G954" s="16">
        <f t="shared" ref="G954" si="305">+C954+E954</f>
        <v>452</v>
      </c>
    </row>
    <row r="955" spans="1:7" x14ac:dyDescent="0.25">
      <c r="A955" s="5">
        <f t="shared" si="199"/>
        <v>45519</v>
      </c>
      <c r="B955">
        <f>'0815'!B19</f>
        <v>298.5</v>
      </c>
      <c r="C955">
        <f>'0815'!C19</f>
        <v>201.9</v>
      </c>
      <c r="D955">
        <f>'0815'!D19</f>
        <v>151.4</v>
      </c>
      <c r="E955">
        <f>'0815'!E19</f>
        <v>251.1</v>
      </c>
      <c r="F955" s="16">
        <f t="shared" ref="F955" si="306">+B955+D955</f>
        <v>449.9</v>
      </c>
      <c r="G955" s="16">
        <f t="shared" ref="G955" si="307">+C955+E955</f>
        <v>453</v>
      </c>
    </row>
    <row r="956" spans="1:7" x14ac:dyDescent="0.25">
      <c r="A956" s="5">
        <f t="shared" si="199"/>
        <v>45526</v>
      </c>
      <c r="B956">
        <f>'0822'!B19</f>
        <v>261.10000000000002</v>
      </c>
      <c r="C956">
        <f>'0822'!C19</f>
        <v>195.3</v>
      </c>
      <c r="D956">
        <f>'0822'!D19</f>
        <v>189.9</v>
      </c>
      <c r="E956">
        <f>'0822'!E19</f>
        <v>258.89999999999998</v>
      </c>
      <c r="F956" s="16">
        <f t="shared" ref="F956" si="308">+B956+D956</f>
        <v>451</v>
      </c>
      <c r="G956" s="16">
        <f t="shared" ref="G956" si="309">+C956+E956</f>
        <v>454.2</v>
      </c>
    </row>
    <row r="957" spans="1:7" x14ac:dyDescent="0.25">
      <c r="A957" s="5">
        <f t="shared" si="199"/>
        <v>45533</v>
      </c>
      <c r="B957">
        <f>'0829'!B20</f>
        <v>243.1</v>
      </c>
      <c r="C957">
        <f>'0829'!C20</f>
        <v>249.4</v>
      </c>
      <c r="D957">
        <f>'0829'!D20</f>
        <v>209.8</v>
      </c>
      <c r="E957">
        <f>'0829'!E20</f>
        <v>311.3</v>
      </c>
      <c r="F957" s="16">
        <f t="shared" ref="F957" si="310">+B957+D957</f>
        <v>452.9</v>
      </c>
      <c r="G957" s="16">
        <f t="shared" ref="G957" si="311">+C957+E957</f>
        <v>560.70000000000005</v>
      </c>
    </row>
    <row r="958" spans="1:7" x14ac:dyDescent="0.25">
      <c r="A958" s="5">
        <f t="shared" si="199"/>
        <v>45540</v>
      </c>
      <c r="B958">
        <f>'090524'!B19</f>
        <v>259.39999999999998</v>
      </c>
      <c r="C958">
        <f>'090524'!C19</f>
        <v>249.4</v>
      </c>
      <c r="D958">
        <f>'090524'!D19</f>
        <v>298.89999999999998</v>
      </c>
      <c r="E958">
        <f>'090524'!E19</f>
        <v>311.3</v>
      </c>
      <c r="F958" s="16">
        <f t="shared" ref="F958" si="312">+B958+D958</f>
        <v>558.29999999999995</v>
      </c>
      <c r="G958" s="16">
        <f t="shared" ref="G958" si="313">+C958+E958</f>
        <v>560.70000000000005</v>
      </c>
    </row>
    <row r="959" spans="1:7" x14ac:dyDescent="0.25">
      <c r="A959" s="5">
        <f t="shared" si="199"/>
        <v>45547</v>
      </c>
      <c r="B959">
        <f>'0912'!B19</f>
        <v>259.3</v>
      </c>
      <c r="C959">
        <f>'0912'!C19</f>
        <v>248.1</v>
      </c>
      <c r="D959">
        <f>'0912'!D19</f>
        <v>298.89999999999998</v>
      </c>
      <c r="E959">
        <f>'0912'!E19</f>
        <v>312.60000000000002</v>
      </c>
      <c r="F959" s="16">
        <f t="shared" ref="F959" si="314">+B959+D959</f>
        <v>558.20000000000005</v>
      </c>
      <c r="G959" s="16">
        <f t="shared" ref="G959" si="315">+C959+E959</f>
        <v>560.70000000000005</v>
      </c>
    </row>
    <row r="960" spans="1:7" x14ac:dyDescent="0.25">
      <c r="A960" s="5">
        <f t="shared" si="199"/>
        <v>45554</v>
      </c>
      <c r="B960">
        <f>'0919'!B20</f>
        <v>209.4</v>
      </c>
      <c r="C960">
        <f>'0919'!C20</f>
        <v>194.4</v>
      </c>
      <c r="D960">
        <f>'0919'!D20</f>
        <v>351.3</v>
      </c>
      <c r="E960">
        <f>'0919'!E20</f>
        <v>367.9</v>
      </c>
      <c r="F960" s="16">
        <f t="shared" ref="F960" si="316">+B960+D960</f>
        <v>560.70000000000005</v>
      </c>
      <c r="G960" s="16">
        <f t="shared" ref="G960" si="317">+C960+E960</f>
        <v>562.29999999999995</v>
      </c>
    </row>
    <row r="961" spans="1:7" x14ac:dyDescent="0.25">
      <c r="A961" s="5">
        <f t="shared" si="199"/>
        <v>45561</v>
      </c>
      <c r="B961">
        <f>'926'!B20</f>
        <v>209.4</v>
      </c>
      <c r="C961">
        <f>'926'!C20</f>
        <v>249.1</v>
      </c>
      <c r="D961">
        <f>'926'!D20</f>
        <v>351.3</v>
      </c>
      <c r="E961">
        <f>'926'!E20</f>
        <v>404.3</v>
      </c>
      <c r="F961" s="16">
        <f t="shared" ref="F961" si="318">+B961+D961</f>
        <v>560.70000000000005</v>
      </c>
      <c r="G961" s="16">
        <f t="shared" ref="G961" si="319">+C961+E961</f>
        <v>653.4</v>
      </c>
    </row>
    <row r="962" spans="1:7" x14ac:dyDescent="0.25">
      <c r="A962" s="5">
        <f t="shared" si="199"/>
        <v>45568</v>
      </c>
      <c r="B962">
        <f>'103'!B20</f>
        <v>208.8</v>
      </c>
      <c r="C962">
        <f>'103'!C20</f>
        <v>249.1</v>
      </c>
      <c r="D962">
        <f>'103'!D20</f>
        <v>352</v>
      </c>
      <c r="E962">
        <f>'103'!E20</f>
        <v>404.3</v>
      </c>
      <c r="F962" s="16">
        <f t="shared" ref="F962" si="320">+B962+D962</f>
        <v>560.79999999999995</v>
      </c>
      <c r="G962" s="16">
        <f t="shared" ref="G962" si="321">+C962+E962</f>
        <v>653.4</v>
      </c>
    </row>
    <row r="963" spans="1:7" x14ac:dyDescent="0.25">
      <c r="A963" s="5">
        <f t="shared" si="199"/>
        <v>45575</v>
      </c>
      <c r="B963">
        <f>'101024'!B21</f>
        <v>154.6</v>
      </c>
      <c r="C963">
        <f>'101024'!C21</f>
        <v>249.1</v>
      </c>
      <c r="D963">
        <f>'101024'!D21</f>
        <v>408.9</v>
      </c>
      <c r="E963">
        <f>'101024'!E21</f>
        <v>404.3</v>
      </c>
      <c r="F963" s="16">
        <f t="shared" ref="F963" si="322">+B963+D963</f>
        <v>563.5</v>
      </c>
      <c r="G963" s="16">
        <f t="shared" ref="G963" si="323">+C963+E963</f>
        <v>653.4</v>
      </c>
    </row>
    <row r="964" spans="1:7" x14ac:dyDescent="0.25">
      <c r="A964" s="5">
        <f t="shared" si="199"/>
        <v>45582</v>
      </c>
      <c r="B964">
        <f>'101724'!B21</f>
        <v>232.4</v>
      </c>
      <c r="C964">
        <f>'101724'!C21</f>
        <v>197.1</v>
      </c>
      <c r="D964">
        <f>'101724'!D21</f>
        <v>409.4</v>
      </c>
      <c r="E964">
        <f>'101724'!E21</f>
        <v>459</v>
      </c>
      <c r="F964" s="16">
        <f t="shared" ref="F964" si="324">+B964+D964</f>
        <v>641.79999999999995</v>
      </c>
      <c r="G964" s="16">
        <f t="shared" ref="G964" si="325">+C964+E964</f>
        <v>656.1</v>
      </c>
    </row>
    <row r="965" spans="1:7" x14ac:dyDescent="0.25">
      <c r="A965" s="5">
        <f t="shared" si="199"/>
        <v>45589</v>
      </c>
      <c r="B965">
        <f>'102424'!B22</f>
        <v>232.4</v>
      </c>
      <c r="C965">
        <f>'102424'!C22</f>
        <v>228.3</v>
      </c>
      <c r="D965">
        <f>'102424'!D22</f>
        <v>409.4</v>
      </c>
      <c r="E965">
        <f>'102424'!E22</f>
        <v>481</v>
      </c>
      <c r="F965" s="16">
        <f t="shared" ref="F965" si="326">+B965+D965</f>
        <v>641.79999999999995</v>
      </c>
      <c r="G965" s="16">
        <f t="shared" ref="G965" si="327">+C965+E965</f>
        <v>709.3</v>
      </c>
    </row>
    <row r="966" spans="1:7" x14ac:dyDescent="0.25">
      <c r="A966" s="5">
        <f t="shared" si="199"/>
        <v>45596</v>
      </c>
      <c r="B966">
        <f>'103124'!B22</f>
        <v>233</v>
      </c>
      <c r="C966">
        <f>'103124'!C22</f>
        <v>197.1</v>
      </c>
      <c r="D966">
        <f>'103124'!D22</f>
        <v>409.4</v>
      </c>
      <c r="E966">
        <f>'103124'!E22</f>
        <v>513.70000000000005</v>
      </c>
      <c r="F966" s="16">
        <f t="shared" ref="F966" si="328">+B966+D966</f>
        <v>642.4</v>
      </c>
      <c r="G966" s="16">
        <f t="shared" ref="G966" si="329">+C966+E966</f>
        <v>710.80000000000007</v>
      </c>
    </row>
    <row r="967" spans="1:7" x14ac:dyDescent="0.25">
      <c r="A967" s="5">
        <f t="shared" si="199"/>
        <v>45603</v>
      </c>
      <c r="B967">
        <f>'110724'!B21</f>
        <v>200.3</v>
      </c>
      <c r="C967">
        <f>'110724'!C21</f>
        <v>197.1</v>
      </c>
      <c r="D967">
        <f>'110724'!D21</f>
        <v>443.8</v>
      </c>
      <c r="E967">
        <f>'110724'!E21</f>
        <v>513.70000000000005</v>
      </c>
      <c r="F967" s="16">
        <f t="shared" ref="F967" si="330">+B967+D967</f>
        <v>644.1</v>
      </c>
      <c r="G967" s="16">
        <f t="shared" ref="G967" si="331">+C967+E967</f>
        <v>710.80000000000007</v>
      </c>
    </row>
    <row r="968" spans="1:7" x14ac:dyDescent="0.25">
      <c r="A968" s="5">
        <f t="shared" si="199"/>
        <v>45610</v>
      </c>
      <c r="B968">
        <f>'111424'!B21</f>
        <v>180.6</v>
      </c>
      <c r="C968">
        <f>'111424'!C21</f>
        <v>126.5</v>
      </c>
      <c r="D968">
        <f>'111424'!D21</f>
        <v>464.5</v>
      </c>
      <c r="E968">
        <f>'111424'!E21</f>
        <v>586.79999999999995</v>
      </c>
      <c r="F968" s="16">
        <f t="shared" ref="F968" si="332">+B968+D968</f>
        <v>645.1</v>
      </c>
      <c r="G968" s="16">
        <f t="shared" ref="G968" si="333">+C968+E968</f>
        <v>713.3</v>
      </c>
    </row>
    <row r="969" spans="1:7" x14ac:dyDescent="0.25">
      <c r="A969" s="5">
        <f t="shared" si="199"/>
        <v>45617</v>
      </c>
      <c r="B969">
        <f>'112124'!B22</f>
        <v>184.6</v>
      </c>
      <c r="C969">
        <f>'112124'!C22</f>
        <v>93.1</v>
      </c>
      <c r="D969">
        <f>'112124'!D22</f>
        <v>519.5</v>
      </c>
      <c r="E969">
        <f>'112124'!E22</f>
        <v>621.6</v>
      </c>
      <c r="F969" s="16">
        <f t="shared" ref="F969" si="334">+B969+D969</f>
        <v>704.1</v>
      </c>
      <c r="G969" s="16">
        <f t="shared" ref="G969" si="335">+C969+E969</f>
        <v>714.7</v>
      </c>
    </row>
    <row r="970" spans="1:7" x14ac:dyDescent="0.25">
      <c r="A970" s="5">
        <f t="shared" si="199"/>
        <v>45624</v>
      </c>
      <c r="B970">
        <f>'112824'!B21</f>
        <v>208.2</v>
      </c>
      <c r="C970">
        <f>'112824'!C21</f>
        <v>202.5</v>
      </c>
      <c r="D970">
        <f>'112824'!D21</f>
        <v>519.5</v>
      </c>
      <c r="E970">
        <f>'112824'!E21</f>
        <v>621.6</v>
      </c>
      <c r="F970" s="16">
        <f t="shared" ref="F970" si="336">+B970+D970</f>
        <v>727.7</v>
      </c>
      <c r="G970" s="16">
        <f t="shared" ref="G970" si="337">+C970+E970</f>
        <v>824.1</v>
      </c>
    </row>
    <row r="971" spans="1:7" x14ac:dyDescent="0.25">
      <c r="A971" s="5">
        <f t="shared" si="199"/>
        <v>45631</v>
      </c>
      <c r="B971">
        <f>'120524'!B21</f>
        <v>191</v>
      </c>
      <c r="C971">
        <f>'120524'!C21</f>
        <v>202.5</v>
      </c>
      <c r="D971">
        <f>'120524'!D21</f>
        <v>537.29999999999995</v>
      </c>
      <c r="E971">
        <f>'120524'!E21</f>
        <v>621.6</v>
      </c>
      <c r="F971" s="16">
        <f t="shared" ref="F971" si="338">+B971+D971</f>
        <v>728.3</v>
      </c>
      <c r="G971" s="16">
        <f t="shared" ref="G971" si="339">+C971+E971</f>
        <v>824.1</v>
      </c>
    </row>
    <row r="972" spans="1:7" x14ac:dyDescent="0.25">
      <c r="A972" s="5">
        <f t="shared" si="199"/>
        <v>45638</v>
      </c>
      <c r="B972">
        <f>'121224'!B21</f>
        <v>158.9</v>
      </c>
      <c r="C972">
        <f>'121224'!C21</f>
        <v>176.8</v>
      </c>
      <c r="D972">
        <f>'121224'!D21</f>
        <v>571</v>
      </c>
      <c r="E972">
        <f>'121224'!E21</f>
        <v>648.6</v>
      </c>
      <c r="F972" s="16">
        <f t="shared" ref="F972" si="340">+B972+D972</f>
        <v>729.9</v>
      </c>
      <c r="G972" s="16">
        <f t="shared" ref="G972" si="341">+C972+E972</f>
        <v>825.40000000000009</v>
      </c>
    </row>
    <row r="973" spans="1:7" x14ac:dyDescent="0.25">
      <c r="A973" s="5">
        <f t="shared" si="199"/>
        <v>45645</v>
      </c>
      <c r="B973">
        <f>'121924'!B21</f>
        <v>158.19999999999999</v>
      </c>
      <c r="C973">
        <f>'121924'!C21</f>
        <v>161.30000000000001</v>
      </c>
      <c r="D973">
        <f>'121924'!D21</f>
        <v>571.70000000000005</v>
      </c>
      <c r="E973">
        <f>'121924'!E21</f>
        <v>664.8</v>
      </c>
      <c r="F973" s="16">
        <f t="shared" ref="F973" si="342">+B973+D973</f>
        <v>729.90000000000009</v>
      </c>
      <c r="G973" s="16">
        <f t="shared" ref="G973" si="343">+C973+E973</f>
        <v>826.09999999999991</v>
      </c>
    </row>
    <row r="974" spans="1:7" x14ac:dyDescent="0.25">
      <c r="A974" s="5">
        <f t="shared" si="199"/>
        <v>45652</v>
      </c>
      <c r="B974">
        <f>'122624'!B21</f>
        <v>127.5</v>
      </c>
      <c r="C974">
        <f>'122624'!C21</f>
        <v>161.30000000000001</v>
      </c>
      <c r="D974">
        <f>'122624'!D21</f>
        <v>604</v>
      </c>
      <c r="E974">
        <f>'122624'!E21</f>
        <v>664.8</v>
      </c>
      <c r="F974" s="16">
        <f t="shared" ref="F974" si="344">+B974+D974</f>
        <v>731.5</v>
      </c>
      <c r="G974" s="16">
        <f t="shared" ref="G974" si="345">+C974+E974</f>
        <v>826.09999999999991</v>
      </c>
    </row>
    <row r="975" spans="1:7" x14ac:dyDescent="0.25">
      <c r="A975" s="5">
        <f t="shared" si="199"/>
        <v>45659</v>
      </c>
      <c r="B975">
        <f>'010225'!B21</f>
        <v>119.3</v>
      </c>
      <c r="C975">
        <f>'010225'!C21</f>
        <v>150.30000000000001</v>
      </c>
      <c r="D975">
        <f>'010225'!D21</f>
        <v>612.6</v>
      </c>
      <c r="E975">
        <f>'010225'!E21</f>
        <v>676</v>
      </c>
      <c r="F975" s="16">
        <f t="shared" ref="F975" si="346">+B975+D975</f>
        <v>731.9</v>
      </c>
      <c r="G975" s="16">
        <f t="shared" ref="G975" si="347">+C975+E975</f>
        <v>826.3</v>
      </c>
    </row>
    <row r="976" spans="1:7" x14ac:dyDescent="0.25">
      <c r="A976" s="5">
        <f t="shared" si="199"/>
        <v>45666</v>
      </c>
      <c r="B976">
        <f>'010925'!B21</f>
        <v>233.9</v>
      </c>
      <c r="C976">
        <f>'010925'!C21</f>
        <v>192.3</v>
      </c>
      <c r="D976">
        <f>'010925'!D21</f>
        <v>612.6</v>
      </c>
      <c r="E976">
        <f>'010925'!E21</f>
        <v>717.4</v>
      </c>
      <c r="F976" s="16">
        <f t="shared" ref="F976" si="348">+B976+D976</f>
        <v>846.5</v>
      </c>
      <c r="G976" s="16">
        <f t="shared" ref="G976" si="349">+C976+E976</f>
        <v>909.7</v>
      </c>
    </row>
    <row r="977" spans="1:8" x14ac:dyDescent="0.25">
      <c r="A977" s="5">
        <f t="shared" si="199"/>
        <v>45673</v>
      </c>
      <c r="B977">
        <f>'011625'!B21</f>
        <v>209.8</v>
      </c>
      <c r="C977">
        <f>'011625'!C21</f>
        <v>192.3</v>
      </c>
      <c r="D977">
        <f>'011625'!D21</f>
        <v>638</v>
      </c>
      <c r="E977">
        <f>'011625'!E21</f>
        <v>717.4</v>
      </c>
      <c r="F977" s="16">
        <f t="shared" ref="F977" si="350">+B977+D977</f>
        <v>847.8</v>
      </c>
      <c r="G977" s="16">
        <f t="shared" ref="G977" si="351">+C977+E977</f>
        <v>909.7</v>
      </c>
    </row>
    <row r="978" spans="1:8" x14ac:dyDescent="0.25">
      <c r="A978" s="5">
        <f t="shared" si="199"/>
        <v>45680</v>
      </c>
      <c r="B978">
        <f>'012325'!B21</f>
        <v>194.7</v>
      </c>
      <c r="C978">
        <f>'012325'!C21</f>
        <v>192.3</v>
      </c>
      <c r="D978">
        <f>'012325'!D21</f>
        <v>653.79999999999995</v>
      </c>
      <c r="E978">
        <f>'012325'!E21</f>
        <v>717.4</v>
      </c>
      <c r="F978" s="16">
        <f t="shared" ref="F978" si="352">+B978+D978</f>
        <v>848.5</v>
      </c>
      <c r="G978" s="16">
        <f t="shared" ref="G978" si="353">+C978+E978</f>
        <v>909.7</v>
      </c>
    </row>
    <row r="979" spans="1:8" x14ac:dyDescent="0.25">
      <c r="A979" s="5">
        <f t="shared" si="199"/>
        <v>45687</v>
      </c>
      <c r="B979">
        <f>'013025'!B21</f>
        <v>194.7</v>
      </c>
      <c r="C979">
        <f>'013025'!C21</f>
        <v>192.3</v>
      </c>
      <c r="D979">
        <f>'013025'!D21</f>
        <v>653.79999999999995</v>
      </c>
      <c r="E979">
        <f>'013025'!E21</f>
        <v>717.4</v>
      </c>
      <c r="F979" s="16">
        <f t="shared" ref="F979" si="354">+B979+D979</f>
        <v>848.5</v>
      </c>
      <c r="G979" s="16">
        <f t="shared" ref="G979" si="355">+C979+E979</f>
        <v>909.7</v>
      </c>
    </row>
    <row r="980" spans="1:8" x14ac:dyDescent="0.25">
      <c r="A980" s="5">
        <f t="shared" si="199"/>
        <v>45694</v>
      </c>
      <c r="B980">
        <f>'020625'!B21</f>
        <v>178.2</v>
      </c>
      <c r="C980">
        <f>'020625'!C21</f>
        <v>282</v>
      </c>
      <c r="D980">
        <f>'020625'!D21</f>
        <v>671.1</v>
      </c>
      <c r="E980">
        <f>'020625'!E21</f>
        <v>717.4</v>
      </c>
      <c r="F980" s="16">
        <f t="shared" ref="F980" si="356">+B980+D980</f>
        <v>849.3</v>
      </c>
      <c r="G980" s="16">
        <f t="shared" ref="G980" si="357">+C980+E980</f>
        <v>999.4</v>
      </c>
    </row>
    <row r="981" spans="1:8" x14ac:dyDescent="0.25">
      <c r="A981" s="5">
        <f t="shared" si="199"/>
        <v>45701</v>
      </c>
      <c r="B981">
        <f>'021325'!B21</f>
        <v>154.69999999999999</v>
      </c>
      <c r="C981">
        <f>'021325'!C21</f>
        <v>261.39999999999998</v>
      </c>
      <c r="D981">
        <f>'021325'!D21</f>
        <v>695.8</v>
      </c>
      <c r="E981">
        <f>'021325'!E21</f>
        <v>737.6</v>
      </c>
      <c r="F981" s="16">
        <f t="shared" ref="F981" si="358">+B981+D981</f>
        <v>850.5</v>
      </c>
      <c r="G981" s="16">
        <f t="shared" ref="G981" si="359">+C981+E981</f>
        <v>999</v>
      </c>
    </row>
    <row r="982" spans="1:8" x14ac:dyDescent="0.25">
      <c r="A982" s="5">
        <f t="shared" si="199"/>
        <v>45708</v>
      </c>
      <c r="B982">
        <f>'022025'!B21</f>
        <v>258</v>
      </c>
      <c r="C982">
        <f>'022025'!C21</f>
        <v>227.2</v>
      </c>
      <c r="D982">
        <f>'022025'!D21</f>
        <v>695.8</v>
      </c>
      <c r="E982">
        <f>'022025'!E21</f>
        <v>769.3</v>
      </c>
      <c r="F982" s="16">
        <f t="shared" ref="F982" si="360">+B982+D982</f>
        <v>953.8</v>
      </c>
      <c r="G982" s="16">
        <f t="shared" ref="G982" si="361">+C982+E982</f>
        <v>996.5</v>
      </c>
    </row>
    <row r="983" spans="1:8" x14ac:dyDescent="0.25">
      <c r="A983" s="5">
        <f t="shared" si="199"/>
        <v>45715</v>
      </c>
      <c r="B983">
        <f>'022725'!B21</f>
        <v>258</v>
      </c>
      <c r="C983">
        <f>'022725'!C21</f>
        <v>205.5</v>
      </c>
      <c r="D983">
        <f>'022725'!D21</f>
        <v>695.8</v>
      </c>
      <c r="E983">
        <f>'022725'!E21</f>
        <v>791</v>
      </c>
      <c r="F983" s="16">
        <f t="shared" ref="F983" si="362">+B983+D983</f>
        <v>953.8</v>
      </c>
      <c r="G983" s="16">
        <f t="shared" ref="G983" si="363">+C983+E983</f>
        <v>996.5</v>
      </c>
    </row>
    <row r="984" spans="1:8" x14ac:dyDescent="0.25">
      <c r="A984" s="5">
        <f t="shared" si="199"/>
        <v>45722</v>
      </c>
      <c r="B984">
        <f>'030625'!B21</f>
        <v>218</v>
      </c>
      <c r="C984">
        <f>'030625'!C21</f>
        <v>205.5</v>
      </c>
      <c r="D984">
        <f>'030625'!D21</f>
        <v>737.8</v>
      </c>
      <c r="E984">
        <f>'030625'!E21</f>
        <v>791.5</v>
      </c>
      <c r="F984" s="16">
        <f t="shared" ref="F984" si="364">+B984+D984</f>
        <v>955.8</v>
      </c>
      <c r="G984" s="16">
        <f t="shared" ref="G984" si="365">+C984+E984</f>
        <v>997</v>
      </c>
    </row>
    <row r="985" spans="1:8" x14ac:dyDescent="0.25">
      <c r="A985" s="5">
        <f t="shared" si="199"/>
        <v>45729</v>
      </c>
      <c r="B985">
        <f>'031325'!B21</f>
        <v>219.2</v>
      </c>
      <c r="C985">
        <f>'031325'!C21</f>
        <v>205.5</v>
      </c>
      <c r="D985">
        <f>'031325'!D21</f>
        <v>737.8</v>
      </c>
      <c r="E985">
        <f>'031325'!E21</f>
        <v>791.5</v>
      </c>
      <c r="F985" s="16">
        <f t="shared" ref="F985" si="366">+B985+D985</f>
        <v>957</v>
      </c>
      <c r="G985" s="16">
        <f t="shared" ref="G985" si="367">+C985+E985</f>
        <v>997</v>
      </c>
    </row>
    <row r="986" spans="1:8" x14ac:dyDescent="0.25">
      <c r="A986" s="5">
        <f t="shared" si="199"/>
        <v>45736</v>
      </c>
      <c r="B986">
        <f>'032025'!B21</f>
        <v>180.9</v>
      </c>
      <c r="C986">
        <f>'032025'!C21</f>
        <v>300</v>
      </c>
      <c r="D986">
        <f>'032025'!D21</f>
        <v>778.1</v>
      </c>
      <c r="E986">
        <f>'032025'!E21</f>
        <v>796.2</v>
      </c>
      <c r="F986" s="16">
        <f t="shared" ref="F986" si="368">+B986+D986</f>
        <v>959</v>
      </c>
      <c r="G986" s="16">
        <f t="shared" ref="G986" si="369">+C986+E986</f>
        <v>1096.2</v>
      </c>
    </row>
    <row r="987" spans="1:8" x14ac:dyDescent="0.25">
      <c r="A987" s="5">
        <f t="shared" si="199"/>
        <v>45743</v>
      </c>
      <c r="B987">
        <f>'032725'!B21</f>
        <v>211.5</v>
      </c>
      <c r="C987">
        <f>'032725'!C21</f>
        <v>300</v>
      </c>
      <c r="D987">
        <f>'032725'!D21</f>
        <v>798.4</v>
      </c>
      <c r="E987">
        <f>'032725'!E21</f>
        <v>796.2</v>
      </c>
      <c r="F987" s="16">
        <f t="shared" ref="F987" si="370">+B987+D987</f>
        <v>1009.9</v>
      </c>
      <c r="G987" s="16">
        <f t="shared" ref="G987" si="371">+C987+E987</f>
        <v>1096.2</v>
      </c>
      <c r="H987">
        <f>'032725'!F21</f>
        <v>50</v>
      </c>
    </row>
    <row r="988" spans="1:8" x14ac:dyDescent="0.25">
      <c r="A988" s="5">
        <f t="shared" si="199"/>
        <v>45750</v>
      </c>
      <c r="B988">
        <f>'040325'!B21</f>
        <v>211.5</v>
      </c>
      <c r="C988">
        <f>'040325'!C21</f>
        <v>225.4</v>
      </c>
      <c r="D988">
        <f>'040325'!D21</f>
        <v>798.4</v>
      </c>
      <c r="E988">
        <f>'040325'!E21</f>
        <v>873.7</v>
      </c>
      <c r="F988" s="16">
        <f t="shared" ref="F988" si="372">+B988+D988</f>
        <v>1009.9</v>
      </c>
      <c r="G988" s="16">
        <f t="shared" ref="G988" si="373">+C988+E988</f>
        <v>1099.1000000000001</v>
      </c>
      <c r="H988">
        <f>'040325'!F21</f>
        <v>50</v>
      </c>
    </row>
    <row r="989" spans="1:8" x14ac:dyDescent="0.25">
      <c r="A989" s="5">
        <f t="shared" si="199"/>
        <v>45757</v>
      </c>
      <c r="B989">
        <f>'041025'!B21</f>
        <v>167</v>
      </c>
      <c r="C989">
        <f>'041025'!C21</f>
        <v>188.6</v>
      </c>
      <c r="D989">
        <f>'041025'!D21</f>
        <v>845.1</v>
      </c>
      <c r="E989">
        <f>'041025'!E21</f>
        <v>912.4</v>
      </c>
      <c r="F989" s="16">
        <f t="shared" ref="F989" si="374">+B989+D989</f>
        <v>1012.1</v>
      </c>
      <c r="G989" s="16">
        <f t="shared" ref="G989" si="375">+C989+E989</f>
        <v>1101</v>
      </c>
      <c r="H989">
        <f>'041025'!F21</f>
        <v>50</v>
      </c>
    </row>
    <row r="990" spans="1:8" x14ac:dyDescent="0.25">
      <c r="A990" s="5">
        <f t="shared" si="199"/>
        <v>45764</v>
      </c>
      <c r="B990">
        <f>'041725'!B21</f>
        <v>142.1</v>
      </c>
      <c r="C990">
        <f>'041725'!C21</f>
        <v>189.6</v>
      </c>
      <c r="D990">
        <f>'041725'!D21</f>
        <v>871.3</v>
      </c>
      <c r="E990">
        <f>'041725'!E21</f>
        <v>912.4</v>
      </c>
      <c r="F990" s="16">
        <f t="shared" ref="F990" si="376">+B990+D990</f>
        <v>1013.4</v>
      </c>
      <c r="G990" s="16">
        <f t="shared" ref="G990" si="377">+C990+E990</f>
        <v>1102</v>
      </c>
      <c r="H990">
        <f>'041725'!F21</f>
        <v>50</v>
      </c>
    </row>
    <row r="991" spans="1:8" x14ac:dyDescent="0.25">
      <c r="A991" s="5">
        <f t="shared" si="199"/>
        <v>45771</v>
      </c>
      <c r="B991">
        <f>'042425'!B21</f>
        <v>102.9</v>
      </c>
      <c r="C991">
        <f>'042425'!C21</f>
        <v>145.5</v>
      </c>
      <c r="D991">
        <f>'042425'!D21</f>
        <v>911.5</v>
      </c>
      <c r="E991">
        <f>'042425'!E21</f>
        <v>958.7</v>
      </c>
      <c r="F991" s="16">
        <f t="shared" ref="F991" si="378">+B991+D991</f>
        <v>1014.4</v>
      </c>
      <c r="G991" s="16">
        <f t="shared" ref="G991" si="379">+C991+E991</f>
        <v>1104.2</v>
      </c>
      <c r="H991">
        <f>'042425'!F21</f>
        <v>50</v>
      </c>
    </row>
    <row r="992" spans="1:8" x14ac:dyDescent="0.25">
      <c r="A992" s="5">
        <f t="shared" si="199"/>
        <v>45778</v>
      </c>
      <c r="B992">
        <f>'050125'!B21</f>
        <v>103.4</v>
      </c>
      <c r="C992">
        <f>'050125'!C21</f>
        <v>145.5</v>
      </c>
      <c r="D992">
        <f>'050125'!D21</f>
        <v>911.5</v>
      </c>
      <c r="E992">
        <f>'050125'!E21</f>
        <v>958.7</v>
      </c>
      <c r="F992" s="16">
        <f t="shared" ref="F992" si="380">+B992+D992</f>
        <v>1014.9</v>
      </c>
      <c r="G992" s="16">
        <f t="shared" ref="G992" si="381">+C992+E992</f>
        <v>1104.2</v>
      </c>
      <c r="H992">
        <f>'050125'!F21</f>
        <v>50</v>
      </c>
    </row>
    <row r="993" spans="1:8" x14ac:dyDescent="0.25">
      <c r="A993" s="5">
        <f t="shared" si="199"/>
        <v>45785</v>
      </c>
      <c r="B993">
        <f>'050825'!B21</f>
        <v>103.4</v>
      </c>
      <c r="C993">
        <f>'050825'!C21</f>
        <v>145</v>
      </c>
      <c r="D993">
        <f>'050825'!D21</f>
        <v>911.5</v>
      </c>
      <c r="E993">
        <f>'050825'!E21</f>
        <v>959.2</v>
      </c>
      <c r="F993" s="16">
        <f t="shared" ref="F993" si="382">+B993+D993</f>
        <v>1014.9</v>
      </c>
      <c r="G993" s="16">
        <f t="shared" ref="G993" si="383">+C993+E993</f>
        <v>1104.2</v>
      </c>
      <c r="H993">
        <f>'050825'!F21</f>
        <v>108</v>
      </c>
    </row>
    <row r="994" spans="1:8" x14ac:dyDescent="0.25">
      <c r="A994" s="5">
        <f t="shared" si="199"/>
        <v>45792</v>
      </c>
      <c r="B994">
        <f>'051525'!B21</f>
        <v>84.2</v>
      </c>
      <c r="C994">
        <f>'051525'!C21</f>
        <v>145.30000000000001</v>
      </c>
      <c r="D994">
        <f>'051525'!D21</f>
        <v>932.1</v>
      </c>
      <c r="E994">
        <f>'051525'!E21</f>
        <v>959.2</v>
      </c>
      <c r="F994" s="16">
        <f t="shared" ref="F994" si="384">+B994+D994</f>
        <v>1016.3000000000001</v>
      </c>
      <c r="G994" s="16">
        <f t="shared" ref="G994" si="385">+C994+E994</f>
        <v>1104.5</v>
      </c>
      <c r="H994">
        <f>'051525'!F21</f>
        <v>149.69999999999999</v>
      </c>
    </row>
    <row r="995" spans="1:8" x14ac:dyDescent="0.25">
      <c r="A995" s="5">
        <f t="shared" si="199"/>
        <v>45799</v>
      </c>
      <c r="B995">
        <f>'052225'!B21</f>
        <v>19.2</v>
      </c>
      <c r="C995">
        <f>'052225'!C21</f>
        <v>63.3</v>
      </c>
      <c r="D995">
        <f>'052225'!D21</f>
        <v>964.8</v>
      </c>
      <c r="E995">
        <f>'052225'!E21</f>
        <v>1044.9000000000001</v>
      </c>
      <c r="F995" s="16">
        <f t="shared" ref="F995" si="386">+B995+D995</f>
        <v>984</v>
      </c>
      <c r="G995" s="16">
        <f t="shared" ref="G995" si="387">+C995+E995</f>
        <v>1108.2</v>
      </c>
      <c r="H995">
        <f>'052225'!F21</f>
        <v>182.7</v>
      </c>
    </row>
    <row r="996" spans="1:8" x14ac:dyDescent="0.25">
      <c r="A996" s="5">
        <f t="shared" si="199"/>
        <v>45806</v>
      </c>
      <c r="B996">
        <f>'052925'!B21</f>
        <v>18.3</v>
      </c>
      <c r="C996">
        <f>'052925'!C21</f>
        <v>0</v>
      </c>
      <c r="D996">
        <f>'052925'!D21</f>
        <v>964.8</v>
      </c>
      <c r="E996">
        <f>'052925'!E21</f>
        <v>1082.4000000000001</v>
      </c>
      <c r="F996" s="16">
        <f t="shared" ref="F996" si="388">+B996+D996</f>
        <v>983.09999999999991</v>
      </c>
      <c r="G996" s="16">
        <f t="shared" ref="G996" si="389">+C996+E996</f>
        <v>1082.4000000000001</v>
      </c>
      <c r="H996">
        <f>'052925'!F21</f>
        <v>184.6</v>
      </c>
    </row>
    <row r="997" spans="1:8" x14ac:dyDescent="0.25">
      <c r="A997" s="5">
        <f t="shared" si="199"/>
        <v>45813</v>
      </c>
      <c r="B997">
        <f>'060525'!B20</f>
        <v>170.2</v>
      </c>
      <c r="C997">
        <f>'060525'!C20</f>
        <v>205.1</v>
      </c>
      <c r="D997">
        <f>'060525'!D20</f>
        <v>33</v>
      </c>
      <c r="E997">
        <f>'060525'!E20</f>
        <v>26.2</v>
      </c>
      <c r="F997" s="16">
        <f t="shared" ref="F997" si="390">+B997+D997</f>
        <v>203.2</v>
      </c>
      <c r="G997" s="16">
        <f t="shared" ref="G997" si="391">+C997+E997</f>
        <v>231.29999999999998</v>
      </c>
    </row>
    <row r="998" spans="1:8" x14ac:dyDescent="0.25">
      <c r="A998" s="5">
        <f t="shared" si="199"/>
        <v>45820</v>
      </c>
      <c r="B998">
        <f>'061225'!B19</f>
        <v>248.6</v>
      </c>
      <c r="C998">
        <f>'061225'!C19</f>
        <v>205.1</v>
      </c>
      <c r="D998">
        <f>'061225'!D19</f>
        <v>50</v>
      </c>
      <c r="E998">
        <f>'061225'!E19</f>
        <v>26.2</v>
      </c>
      <c r="F998" s="16">
        <f t="shared" ref="F998" si="392">+B998+D998</f>
        <v>298.60000000000002</v>
      </c>
      <c r="G998" s="16">
        <f t="shared" ref="G998" si="393">+C998+E998</f>
        <v>231.29999999999998</v>
      </c>
    </row>
    <row r="999" spans="1:8" x14ac:dyDescent="0.25">
      <c r="A999" s="5">
        <f t="shared" si="199"/>
        <v>45827</v>
      </c>
      <c r="B999">
        <f>'061925'!B19</f>
        <v>248.2</v>
      </c>
      <c r="C999">
        <f>'061925'!C19</f>
        <v>205</v>
      </c>
      <c r="D999">
        <f>'061925'!D19</f>
        <v>50.4</v>
      </c>
      <c r="E999">
        <f>'061925'!E19</f>
        <v>26.9</v>
      </c>
      <c r="F999" s="16">
        <f t="shared" ref="F999" si="394">+B999+D999</f>
        <v>298.59999999999997</v>
      </c>
      <c r="G999" s="16">
        <f t="shared" ref="G999" si="395">+C999+E999</f>
        <v>231.9</v>
      </c>
    </row>
    <row r="1000" spans="1:8" x14ac:dyDescent="0.25">
      <c r="A1000" s="5">
        <f t="shared" si="199"/>
        <v>45834</v>
      </c>
      <c r="B1000">
        <f>'062625'!B19</f>
        <v>208.7</v>
      </c>
      <c r="C1000">
        <f>'062625'!C19</f>
        <v>309.2</v>
      </c>
      <c r="D1000">
        <f>'062625'!D19</f>
        <v>91.8</v>
      </c>
      <c r="E1000">
        <f>'062625'!E19</f>
        <v>26.9</v>
      </c>
      <c r="F1000" s="16">
        <f t="shared" ref="F1000" si="396">+B1000+D1000</f>
        <v>300.5</v>
      </c>
      <c r="G1000" s="16">
        <f t="shared" ref="G1000" si="397">+C1000+E1000</f>
        <v>336.09999999999997</v>
      </c>
    </row>
    <row r="1001" spans="1:8" x14ac:dyDescent="0.25">
      <c r="A1001" s="5">
        <f t="shared" si="199"/>
        <v>45841</v>
      </c>
      <c r="B1001">
        <f>'070325'!B19</f>
        <v>199.7</v>
      </c>
      <c r="C1001">
        <f>'070325'!C19</f>
        <v>309.2</v>
      </c>
      <c r="D1001">
        <f>'070325'!D19</f>
        <v>103.4</v>
      </c>
      <c r="E1001">
        <f>'070325'!E19</f>
        <v>26.9</v>
      </c>
      <c r="F1001" s="16">
        <f t="shared" ref="F1001" si="398">+B1001+D1001</f>
        <v>303.10000000000002</v>
      </c>
      <c r="G1001" s="16">
        <f t="shared" ref="G1001" si="399">+C1001+E1001</f>
        <v>336.09999999999997</v>
      </c>
    </row>
    <row r="1002" spans="1:8" x14ac:dyDescent="0.25">
      <c r="A1002" s="5">
        <f t="shared" si="199"/>
        <v>45848</v>
      </c>
      <c r="B1002">
        <f>'071025'!B19</f>
        <v>199.4</v>
      </c>
      <c r="C1002">
        <f>'071025'!C19</f>
        <v>218.6</v>
      </c>
      <c r="D1002">
        <f>'071025'!D19</f>
        <v>104.1</v>
      </c>
      <c r="E1002">
        <f>'071025'!E19</f>
        <v>124.2</v>
      </c>
      <c r="F1002" s="16">
        <f t="shared" ref="F1002" si="400">+B1002+D1002</f>
        <v>303.5</v>
      </c>
      <c r="G1002" s="16">
        <f t="shared" ref="G1002" si="401">+C1002+E1002</f>
        <v>342.8</v>
      </c>
    </row>
    <row r="1003" spans="1:8" x14ac:dyDescent="0.25">
      <c r="A1003" s="5">
        <f t="shared" si="199"/>
        <v>45855</v>
      </c>
      <c r="B1003">
        <f>'071725'!B19</f>
        <v>237.8</v>
      </c>
      <c r="C1003">
        <f>'071725'!C19</f>
        <v>204</v>
      </c>
      <c r="D1003">
        <f>'071725'!D19</f>
        <v>157.80000000000001</v>
      </c>
      <c r="E1003">
        <f>'071725'!E19</f>
        <v>139.30000000000001</v>
      </c>
      <c r="F1003" s="16">
        <f t="shared" ref="F1003" si="402">+B1003+D1003</f>
        <v>395.6</v>
      </c>
      <c r="G1003" s="16">
        <f t="shared" ref="G1003" si="403">+C1003+E1003</f>
        <v>343.3</v>
      </c>
    </row>
    <row r="1004" spans="1:8" x14ac:dyDescent="0.25">
      <c r="A1004" s="5">
        <f t="shared" si="199"/>
        <v>45862</v>
      </c>
      <c r="B1004">
        <f>'072425'!B19</f>
        <v>237.8</v>
      </c>
      <c r="C1004">
        <f>'072425'!C19</f>
        <v>204</v>
      </c>
      <c r="D1004">
        <f>'072425'!D19</f>
        <v>157.80000000000001</v>
      </c>
      <c r="E1004">
        <f>'072425'!E19</f>
        <v>139.30000000000001</v>
      </c>
      <c r="F1004" s="16">
        <f t="shared" ref="F1004" si="404">+B1004+D1004</f>
        <v>395.6</v>
      </c>
      <c r="G1004" s="16">
        <f t="shared" ref="G1004" si="405">+C1004+E1004</f>
        <v>343.3</v>
      </c>
    </row>
    <row r="1005" spans="1:8" x14ac:dyDescent="0.25">
      <c r="A1005" s="5">
        <f t="shared" si="199"/>
        <v>45869</v>
      </c>
      <c r="B1005">
        <f>'073125'!B20</f>
        <v>221.8</v>
      </c>
      <c r="C1005">
        <f>'073125'!C20</f>
        <v>309.8</v>
      </c>
      <c r="D1005">
        <f>'073125'!D20</f>
        <v>174.6</v>
      </c>
      <c r="E1005">
        <f>'073125'!E20</f>
        <v>139.30000000000001</v>
      </c>
      <c r="F1005" s="16">
        <f t="shared" ref="F1005" si="406">+B1005+D1005</f>
        <v>396.4</v>
      </c>
      <c r="G1005" s="16">
        <f t="shared" ref="G1005" si="407">+C1005+E1005</f>
        <v>449.1</v>
      </c>
    </row>
    <row r="1006" spans="1:8" x14ac:dyDescent="0.25">
      <c r="A1006" s="5">
        <f t="shared" si="199"/>
        <v>45876</v>
      </c>
      <c r="B1006">
        <f>'080725'!B20</f>
        <v>186.9</v>
      </c>
      <c r="C1006">
        <f>'080725'!C20</f>
        <v>298.8</v>
      </c>
      <c r="D1006">
        <f>'080725'!D20</f>
        <v>211.2</v>
      </c>
      <c r="E1006">
        <f>'080725'!E20</f>
        <v>150.6</v>
      </c>
      <c r="F1006" s="16">
        <f t="shared" ref="F1006" si="408">+B1006+D1006</f>
        <v>398.1</v>
      </c>
      <c r="G1006" s="16">
        <f t="shared" ref="G1006" si="409">+C1006+E1006</f>
        <v>449.4</v>
      </c>
    </row>
    <row r="1007" spans="1:8" x14ac:dyDescent="0.25">
      <c r="A1007" s="5">
        <f t="shared" si="199"/>
        <v>45883</v>
      </c>
      <c r="B1007">
        <f>'081425'!B21</f>
        <v>174.9</v>
      </c>
      <c r="C1007">
        <f>'081425'!C21</f>
        <v>298.5</v>
      </c>
      <c r="D1007">
        <f>'081425'!D21</f>
        <v>223.8</v>
      </c>
      <c r="E1007">
        <f>'081425'!E21</f>
        <v>151.4</v>
      </c>
      <c r="F1007" s="16">
        <f t="shared" ref="F1007" si="410">+B1007+D1007</f>
        <v>398.70000000000005</v>
      </c>
      <c r="G1007" s="16">
        <f t="shared" ref="G1007" si="411">+C1007+E1007</f>
        <v>449.9</v>
      </c>
    </row>
    <row r="1008" spans="1:8" x14ac:dyDescent="0.25">
      <c r="A1008" s="5">
        <f>+A1007+7</f>
        <v>45890</v>
      </c>
      <c r="B1008">
        <f>'082125'!B21</f>
        <v>264.39999999999998</v>
      </c>
      <c r="C1008">
        <f>'082125'!C21</f>
        <v>261.10000000000002</v>
      </c>
      <c r="D1008">
        <f>'082125'!D21</f>
        <v>224.5</v>
      </c>
      <c r="E1008">
        <f>'082125'!E21</f>
        <v>189.9</v>
      </c>
      <c r="F1008" s="16">
        <f t="shared" ref="F1008:G1012" si="412">+B1008+D1008</f>
        <v>488.9</v>
      </c>
      <c r="G1008" s="16">
        <f t="shared" si="412"/>
        <v>451</v>
      </c>
    </row>
    <row r="1009" spans="1:7" x14ac:dyDescent="0.25">
      <c r="A1009" s="5">
        <f t="shared" si="199"/>
        <v>45897</v>
      </c>
      <c r="B1009">
        <f>'082825'!B21</f>
        <v>228.8</v>
      </c>
      <c r="C1009">
        <f>'082825'!C21</f>
        <v>243.1</v>
      </c>
      <c r="D1009">
        <f>'082825'!D21</f>
        <v>261.7</v>
      </c>
      <c r="E1009">
        <f>'082825'!E21</f>
        <v>209.8</v>
      </c>
      <c r="F1009" s="16">
        <f t="shared" si="412"/>
        <v>490.5</v>
      </c>
      <c r="G1009" s="16">
        <f t="shared" si="412"/>
        <v>452.9</v>
      </c>
    </row>
    <row r="1010" spans="1:7" x14ac:dyDescent="0.25">
      <c r="A1010" s="5">
        <f t="shared" ref="A1010:A1028" si="413">+A1009+7</f>
        <v>45904</v>
      </c>
      <c r="B1010">
        <f>'090425'!B20</f>
        <v>179.9</v>
      </c>
      <c r="C1010">
        <f>'090425'!C20</f>
        <v>259.39999999999998</v>
      </c>
      <c r="D1010">
        <f>'090425'!D20</f>
        <v>312.3</v>
      </c>
      <c r="E1010">
        <f>'090425'!E20</f>
        <v>298.89999999999998</v>
      </c>
      <c r="F1010" s="16">
        <f t="shared" si="412"/>
        <v>492.20000000000005</v>
      </c>
      <c r="G1010" s="16">
        <f t="shared" si="412"/>
        <v>558.29999999999995</v>
      </c>
    </row>
    <row r="1011" spans="1:7" x14ac:dyDescent="0.25">
      <c r="A1011" s="5">
        <f t="shared" si="413"/>
        <v>45911</v>
      </c>
      <c r="B1011" cm="1">
        <f t="array" ref="B1011:E1011">'091125'!B20:E20</f>
        <v>179.9</v>
      </c>
      <c r="C1011">
        <v>259.3</v>
      </c>
      <c r="D1011">
        <v>312.3</v>
      </c>
      <c r="E1011">
        <v>298.89999999999998</v>
      </c>
      <c r="F1011" s="16">
        <f t="shared" si="412"/>
        <v>492.20000000000005</v>
      </c>
      <c r="G1011" s="16">
        <f t="shared" si="412"/>
        <v>558.20000000000005</v>
      </c>
    </row>
    <row r="1012" spans="1:7" x14ac:dyDescent="0.25">
      <c r="A1012" s="5">
        <f t="shared" si="413"/>
        <v>45918</v>
      </c>
      <c r="B1012">
        <f>'091825'!B20</f>
        <v>170.2</v>
      </c>
      <c r="C1012">
        <f>'091825'!C20</f>
        <v>209.4</v>
      </c>
      <c r="D1012">
        <f>'091825'!D20</f>
        <v>322.39999999999998</v>
      </c>
      <c r="E1012">
        <f>'091825'!E20</f>
        <v>351.3</v>
      </c>
      <c r="F1012" s="16">
        <f t="shared" si="412"/>
        <v>492.59999999999997</v>
      </c>
      <c r="G1012" s="16">
        <f t="shared" si="412"/>
        <v>560.70000000000005</v>
      </c>
    </row>
    <row r="1013" spans="1:7" x14ac:dyDescent="0.25">
      <c r="A1013" s="5">
        <f t="shared" si="413"/>
        <v>45925</v>
      </c>
      <c r="B1013">
        <f>'092525'!I20</f>
        <v>135.4</v>
      </c>
      <c r="C1013">
        <f>'092525'!J20</f>
        <v>209.4</v>
      </c>
      <c r="D1013">
        <f>'092525'!K20</f>
        <v>359.1</v>
      </c>
      <c r="E1013">
        <f>'092525'!L20</f>
        <v>351.3</v>
      </c>
      <c r="F1013" s="16">
        <f t="shared" ref="F1013" si="414">+B1013+D1013</f>
        <v>494.5</v>
      </c>
      <c r="G1013" s="16">
        <f t="shared" ref="G1013" si="415">+C1013+E1013</f>
        <v>560.70000000000005</v>
      </c>
    </row>
    <row r="1014" spans="1:7" x14ac:dyDescent="0.25">
      <c r="A1014" s="5">
        <f t="shared" si="413"/>
        <v>45932</v>
      </c>
      <c r="B1014">
        <f>'100225'!B20</f>
        <v>215.9</v>
      </c>
      <c r="C1014">
        <f>'100225'!C20</f>
        <v>208.8</v>
      </c>
      <c r="D1014">
        <f>'100225'!D20</f>
        <v>359.1</v>
      </c>
      <c r="E1014">
        <f>'100225'!E20</f>
        <v>352</v>
      </c>
      <c r="F1014" s="16">
        <f t="shared" ref="F1014" si="416">+B1014+D1014</f>
        <v>575</v>
      </c>
      <c r="G1014" s="16">
        <f t="shared" ref="G1014" si="417">+C1014+E1014</f>
        <v>560.79999999999995</v>
      </c>
    </row>
    <row r="1015" spans="1:7" x14ac:dyDescent="0.25">
      <c r="A1015" s="5">
        <f t="shared" si="413"/>
        <v>45939</v>
      </c>
      <c r="B1015">
        <f>'100925'!B21</f>
        <v>205</v>
      </c>
      <c r="C1015">
        <f>'100925'!C21</f>
        <v>154.6</v>
      </c>
      <c r="D1015">
        <f>'100925'!D21</f>
        <v>370.4</v>
      </c>
      <c r="E1015">
        <f>'100925'!E21</f>
        <v>408.9</v>
      </c>
      <c r="F1015" s="16">
        <f t="shared" ref="F1015" si="418">+B1015+D1015</f>
        <v>575.4</v>
      </c>
      <c r="G1015" s="16">
        <f t="shared" ref="G1015" si="419">+C1015+E1015</f>
        <v>563.5</v>
      </c>
    </row>
    <row r="1016" spans="1:7" x14ac:dyDescent="0.25">
      <c r="A1016" s="5">
        <f t="shared" si="413"/>
        <v>45946</v>
      </c>
      <c r="B1016">
        <f>'101625'!D21</f>
        <v>170.8</v>
      </c>
      <c r="C1016">
        <f>'101625'!E21</f>
        <v>232.4</v>
      </c>
      <c r="D1016">
        <f>'101625'!F21</f>
        <v>406.2</v>
      </c>
      <c r="E1016">
        <f>'101625'!G21</f>
        <v>409.4</v>
      </c>
      <c r="F1016" s="16">
        <f t="shared" ref="F1016:F1023" si="420">+B1016+D1016</f>
        <v>577</v>
      </c>
      <c r="G1016" s="16">
        <f t="shared" ref="G1016:G1023" si="421">+C1016+E1016</f>
        <v>641.79999999999995</v>
      </c>
    </row>
    <row r="1017" spans="1:7" x14ac:dyDescent="0.25">
      <c r="A1017" s="5">
        <f t="shared" si="413"/>
        <v>45953</v>
      </c>
      <c r="B1017">
        <f>'102325'!B21</f>
        <v>170.8</v>
      </c>
      <c r="C1017">
        <f>'102325'!C21</f>
        <v>232.4</v>
      </c>
      <c r="D1017">
        <f>'102325'!D21</f>
        <v>406.2</v>
      </c>
      <c r="E1017">
        <f>'102325'!E21</f>
        <v>409.4</v>
      </c>
      <c r="F1017" s="16">
        <f t="shared" si="420"/>
        <v>577</v>
      </c>
      <c r="G1017" s="16">
        <f t="shared" si="421"/>
        <v>641.79999999999995</v>
      </c>
    </row>
    <row r="1018" spans="1:7" x14ac:dyDescent="0.25">
      <c r="A1018" s="5">
        <f t="shared" si="413"/>
        <v>45960</v>
      </c>
      <c r="B1018">
        <f>'103025'!C21</f>
        <v>161.80000000000001</v>
      </c>
      <c r="C1018">
        <f>'103025'!D21</f>
        <v>233</v>
      </c>
      <c r="D1018">
        <f>'103025'!E21</f>
        <v>415.7</v>
      </c>
      <c r="E1018">
        <f>'103025'!F21</f>
        <v>409.4</v>
      </c>
      <c r="F1018" s="16">
        <f t="shared" si="420"/>
        <v>577.5</v>
      </c>
      <c r="G1018" s="16">
        <f t="shared" si="421"/>
        <v>642.4</v>
      </c>
    </row>
    <row r="1019" spans="1:7" x14ac:dyDescent="0.25">
      <c r="A1019" s="5">
        <f t="shared" si="413"/>
        <v>45967</v>
      </c>
      <c r="B1019">
        <f>'110625'!B21</f>
        <v>125.5</v>
      </c>
      <c r="C1019">
        <f>'110625'!C21</f>
        <v>200.3</v>
      </c>
      <c r="D1019">
        <f>'110625'!D21</f>
        <v>453.8</v>
      </c>
      <c r="E1019">
        <f>'110625'!E21</f>
        <v>443.8</v>
      </c>
      <c r="F1019" s="16">
        <f t="shared" si="420"/>
        <v>579.29999999999995</v>
      </c>
      <c r="G1019" s="16">
        <f t="shared" si="421"/>
        <v>644.1</v>
      </c>
    </row>
    <row r="1020" spans="1:7" x14ac:dyDescent="0.25">
      <c r="A1020" s="5">
        <f t="shared" si="413"/>
        <v>45974</v>
      </c>
      <c r="B1020">
        <f>'111325'!B21</f>
        <v>230.3</v>
      </c>
      <c r="C1020">
        <f>'111325'!C21</f>
        <v>180.6</v>
      </c>
      <c r="D1020">
        <f>'111325'!D21</f>
        <v>453.8</v>
      </c>
      <c r="E1020">
        <f>'111325'!E21</f>
        <v>464.5</v>
      </c>
      <c r="F1020" s="16">
        <f t="shared" si="420"/>
        <v>684.1</v>
      </c>
      <c r="G1020" s="16">
        <f t="shared" si="421"/>
        <v>645.1</v>
      </c>
    </row>
    <row r="1021" spans="1:7" x14ac:dyDescent="0.25">
      <c r="A1021" s="5">
        <f t="shared" si="413"/>
        <v>45981</v>
      </c>
      <c r="B1021">
        <f>'112025'!B21</f>
        <v>185.4</v>
      </c>
      <c r="C1021">
        <f>'112025'!C21</f>
        <v>184.6</v>
      </c>
      <c r="D1021">
        <f>'112025'!D21</f>
        <v>500.6</v>
      </c>
      <c r="E1021">
        <f>'112025'!E21</f>
        <v>519.5</v>
      </c>
      <c r="F1021" s="16">
        <f t="shared" si="420"/>
        <v>686</v>
      </c>
      <c r="G1021" s="16">
        <f t="shared" si="421"/>
        <v>704.1</v>
      </c>
    </row>
    <row r="1022" spans="1:7" x14ac:dyDescent="0.25">
      <c r="A1022" s="5">
        <f t="shared" si="413"/>
        <v>45988</v>
      </c>
      <c r="B1022">
        <f>'112725'!B21</f>
        <v>185.4</v>
      </c>
      <c r="C1022">
        <f>'112725'!C21</f>
        <v>208.2</v>
      </c>
      <c r="D1022">
        <f>'112725'!D21</f>
        <v>500.6</v>
      </c>
      <c r="E1022">
        <f>'112725'!E21</f>
        <v>519.5</v>
      </c>
      <c r="F1022" s="16">
        <f t="shared" si="420"/>
        <v>686</v>
      </c>
      <c r="G1022" s="16">
        <f t="shared" si="421"/>
        <v>727.7</v>
      </c>
    </row>
    <row r="1023" spans="1:7" x14ac:dyDescent="0.25">
      <c r="A1023" s="5">
        <f t="shared" si="413"/>
        <v>45995</v>
      </c>
      <c r="B1023">
        <f>'120425'!B21</f>
        <v>185.4</v>
      </c>
      <c r="C1023">
        <f>'120425'!C21</f>
        <v>191</v>
      </c>
      <c r="D1023">
        <f>'120425'!D21</f>
        <v>500.6</v>
      </c>
      <c r="E1023">
        <f>'120425'!E21</f>
        <v>537.29999999999995</v>
      </c>
      <c r="F1023" s="16">
        <f t="shared" si="420"/>
        <v>686</v>
      </c>
      <c r="G1023" s="16">
        <f t="shared" si="421"/>
        <v>728.3</v>
      </c>
    </row>
    <row r="1024" spans="1:7" x14ac:dyDescent="0.25">
      <c r="A1024" s="5">
        <f t="shared" si="413"/>
        <v>46002</v>
      </c>
      <c r="B1024">
        <f>'121125'!B21</f>
        <v>185.4</v>
      </c>
      <c r="C1024">
        <f>'121125'!C21</f>
        <v>158.9</v>
      </c>
      <c r="D1024">
        <f>'121125'!D21</f>
        <v>500.6</v>
      </c>
      <c r="E1024">
        <f>'121125'!E21</f>
        <v>571</v>
      </c>
      <c r="F1024" s="16">
        <f t="shared" ref="F1024:F1031" si="422">+B1024+D1024</f>
        <v>686</v>
      </c>
      <c r="G1024" s="16">
        <f t="shared" ref="G1024:G1031" si="423">+C1024+E1024</f>
        <v>729.9</v>
      </c>
    </row>
    <row r="1025" spans="1:8" x14ac:dyDescent="0.25">
      <c r="A1025" s="5">
        <f t="shared" si="413"/>
        <v>46009</v>
      </c>
      <c r="B1025">
        <f>'121825'!B21</f>
        <v>282.10000000000002</v>
      </c>
      <c r="C1025">
        <f>'121825'!C21</f>
        <v>158.19999999999999</v>
      </c>
      <c r="D1025">
        <f>'121825'!D21</f>
        <v>500.6</v>
      </c>
      <c r="E1025">
        <f>'121825'!E21</f>
        <v>571.70000000000005</v>
      </c>
      <c r="F1025" s="16">
        <f t="shared" si="422"/>
        <v>782.7</v>
      </c>
      <c r="G1025" s="16">
        <f t="shared" si="423"/>
        <v>729.90000000000009</v>
      </c>
    </row>
    <row r="1026" spans="1:8" x14ac:dyDescent="0.25">
      <c r="A1026" s="5">
        <f t="shared" si="413"/>
        <v>46016</v>
      </c>
      <c r="B1026">
        <f>'122525'!B21</f>
        <v>241.5</v>
      </c>
      <c r="C1026">
        <f>'122525'!C21</f>
        <v>127.5</v>
      </c>
      <c r="D1026">
        <f>'122525'!D21</f>
        <v>540.1</v>
      </c>
      <c r="E1026">
        <f>'122525'!E21</f>
        <v>604</v>
      </c>
      <c r="F1026" s="16">
        <f t="shared" si="422"/>
        <v>781.6</v>
      </c>
      <c r="G1026" s="16">
        <f t="shared" si="423"/>
        <v>731.5</v>
      </c>
    </row>
    <row r="1027" spans="1:8" x14ac:dyDescent="0.25">
      <c r="A1027" s="5">
        <f t="shared" si="413"/>
        <v>46023</v>
      </c>
      <c r="B1027">
        <f>'010126'!B21</f>
        <v>241.5</v>
      </c>
      <c r="C1027">
        <f>'010126'!C21</f>
        <v>119.3</v>
      </c>
      <c r="D1027">
        <f>'010126'!D21</f>
        <v>540.1</v>
      </c>
      <c r="E1027">
        <f>'010126'!E21</f>
        <v>612.6</v>
      </c>
      <c r="F1027" s="16">
        <f t="shared" si="422"/>
        <v>781.6</v>
      </c>
      <c r="G1027" s="16">
        <f t="shared" si="423"/>
        <v>731.9</v>
      </c>
    </row>
    <row r="1028" spans="1:8" x14ac:dyDescent="0.25">
      <c r="A1028" s="5">
        <f t="shared" si="413"/>
        <v>46030</v>
      </c>
      <c r="B1028">
        <f>'010826'!B21</f>
        <v>201.5</v>
      </c>
      <c r="C1028">
        <f>'010826'!C21</f>
        <v>233.9</v>
      </c>
      <c r="D1028">
        <f>'010826'!D21</f>
        <v>580</v>
      </c>
      <c r="E1028">
        <f>'010826'!E21</f>
        <v>612.6</v>
      </c>
      <c r="F1028" s="16">
        <f t="shared" si="422"/>
        <v>781.5</v>
      </c>
      <c r="G1028" s="16">
        <f t="shared" si="423"/>
        <v>846.5</v>
      </c>
    </row>
    <row r="1029" spans="1:8" x14ac:dyDescent="0.25">
      <c r="A1029" s="5">
        <v>46037</v>
      </c>
      <c r="B1029">
        <f>'011526'!B21</f>
        <v>149.80000000000001</v>
      </c>
      <c r="C1029">
        <f>'011526'!C21</f>
        <v>209.8</v>
      </c>
      <c r="D1029">
        <f>'011526'!D21</f>
        <v>634.20000000000005</v>
      </c>
      <c r="E1029">
        <f>'011526'!E21</f>
        <v>638</v>
      </c>
      <c r="F1029" s="16">
        <f t="shared" si="422"/>
        <v>784</v>
      </c>
      <c r="G1029" s="16">
        <f t="shared" si="423"/>
        <v>847.8</v>
      </c>
    </row>
    <row r="1030" spans="1:8" x14ac:dyDescent="0.25">
      <c r="A1030" s="5">
        <v>46044</v>
      </c>
      <c r="B1030">
        <f>'012226'!B21</f>
        <v>149.80000000000001</v>
      </c>
      <c r="C1030">
        <f>'012226'!C21</f>
        <v>194.7</v>
      </c>
      <c r="D1030">
        <f>'012226'!D21</f>
        <v>634.20000000000005</v>
      </c>
      <c r="E1030">
        <f>'012226'!E21</f>
        <v>653.79999999999995</v>
      </c>
      <c r="F1030" s="16">
        <f t="shared" si="422"/>
        <v>784</v>
      </c>
      <c r="G1030" s="16">
        <f t="shared" si="423"/>
        <v>848.5</v>
      </c>
    </row>
    <row r="1031" spans="1:8" x14ac:dyDescent="0.25">
      <c r="A1031" s="5">
        <v>46051</v>
      </c>
      <c r="B1031">
        <f>'012926'!B21</f>
        <v>183.3</v>
      </c>
      <c r="C1031">
        <f>'012926'!C21</f>
        <v>194.7</v>
      </c>
      <c r="D1031">
        <f>'012926'!D21</f>
        <v>689.9</v>
      </c>
      <c r="E1031">
        <f>'012926'!E21</f>
        <v>653.79999999999995</v>
      </c>
      <c r="F1031" s="16">
        <f t="shared" si="422"/>
        <v>873.2</v>
      </c>
      <c r="G1031" s="16">
        <f t="shared" si="423"/>
        <v>848.5</v>
      </c>
    </row>
    <row r="1032" spans="1:8" x14ac:dyDescent="0.25">
      <c r="A1032" s="5">
        <v>46058</v>
      </c>
      <c r="B1032">
        <f>'020526'!B21</f>
        <v>183.3</v>
      </c>
      <c r="C1032">
        <f>'020526'!C21</f>
        <v>178.2</v>
      </c>
      <c r="D1032">
        <f>'020526'!D21</f>
        <v>689.9</v>
      </c>
      <c r="E1032">
        <f>'020526'!E21</f>
        <v>671.1</v>
      </c>
      <c r="F1032" s="16">
        <f t="shared" ref="F1032" si="424">+B1032+D1032</f>
        <v>873.2</v>
      </c>
      <c r="G1032" s="16">
        <f t="shared" ref="G1032" si="425">+C1032+E1032</f>
        <v>849.3</v>
      </c>
    </row>
    <row r="1033" spans="1:8" x14ac:dyDescent="0.25">
      <c r="A1033" s="5">
        <v>46065</v>
      </c>
      <c r="B1033">
        <f>'021226'!B21</f>
        <v>185</v>
      </c>
      <c r="C1033">
        <f>'021226'!C21</f>
        <v>154.69999999999999</v>
      </c>
      <c r="D1033">
        <f>'021226'!D21</f>
        <v>699.8</v>
      </c>
      <c r="E1033">
        <f>'021226'!E21</f>
        <v>695.8</v>
      </c>
      <c r="F1033" s="16">
        <f t="shared" ref="F1033:F1039" si="426">+B1033+D1033</f>
        <v>884.8</v>
      </c>
      <c r="G1033" s="16">
        <f t="shared" ref="G1033:G1039" si="427">+C1033+E1033</f>
        <v>850.5</v>
      </c>
    </row>
    <row r="1034" spans="1:8" x14ac:dyDescent="0.25">
      <c r="A1034" s="5">
        <v>46072</v>
      </c>
      <c r="B1034">
        <f>'021926'!B21</f>
        <v>204.6</v>
      </c>
      <c r="C1034">
        <f>'021926'!C21</f>
        <v>258</v>
      </c>
      <c r="D1034">
        <f>'021926'!D21</f>
        <v>700</v>
      </c>
      <c r="E1034">
        <f>'021926'!E21</f>
        <v>695.8</v>
      </c>
      <c r="F1034" s="16">
        <f t="shared" si="426"/>
        <v>904.6</v>
      </c>
      <c r="G1034" s="16">
        <f t="shared" si="427"/>
        <v>953.8</v>
      </c>
    </row>
    <row r="1035" spans="1:8" x14ac:dyDescent="0.25">
      <c r="A1035" s="5">
        <v>46079</v>
      </c>
      <c r="B1035">
        <f>'022626'!B21</f>
        <v>185.7</v>
      </c>
      <c r="C1035">
        <f>'022626'!C21</f>
        <v>258</v>
      </c>
      <c r="D1035">
        <f>'022626'!D21</f>
        <v>719.5</v>
      </c>
      <c r="E1035">
        <f>'022626'!E21</f>
        <v>695.8</v>
      </c>
      <c r="F1035" s="16">
        <f t="shared" si="426"/>
        <v>905.2</v>
      </c>
      <c r="G1035" s="16">
        <f t="shared" si="427"/>
        <v>953.8</v>
      </c>
    </row>
    <row r="1036" spans="1:8" x14ac:dyDescent="0.25">
      <c r="A1036" s="5">
        <v>46086</v>
      </c>
      <c r="B1036">
        <f>'030526'!B21</f>
        <v>155</v>
      </c>
      <c r="C1036">
        <f>'030526'!C21</f>
        <v>218</v>
      </c>
      <c r="D1036">
        <f>'030526'!D21</f>
        <v>751.8</v>
      </c>
      <c r="E1036">
        <f>'030526'!E21</f>
        <v>737.8</v>
      </c>
      <c r="F1036" s="16">
        <f t="shared" si="426"/>
        <v>906.8</v>
      </c>
      <c r="G1036" s="16">
        <f t="shared" si="427"/>
        <v>955.8</v>
      </c>
    </row>
    <row r="1037" spans="1:8" x14ac:dyDescent="0.25">
      <c r="A1037" s="5">
        <v>46093</v>
      </c>
      <c r="B1037">
        <f>'031226'!B21</f>
        <v>155</v>
      </c>
      <c r="C1037">
        <f>'031226'!C21</f>
        <v>219.2</v>
      </c>
      <c r="D1037">
        <f>'031226'!D21</f>
        <v>751.8</v>
      </c>
      <c r="E1037">
        <f>'031226'!E21</f>
        <v>737.8</v>
      </c>
      <c r="F1037" s="16">
        <f t="shared" si="426"/>
        <v>906.8</v>
      </c>
      <c r="G1037" s="16">
        <f t="shared" si="427"/>
        <v>957</v>
      </c>
    </row>
    <row r="1038" spans="1:8" x14ac:dyDescent="0.25">
      <c r="A1038" s="5">
        <v>46100</v>
      </c>
      <c r="B1038">
        <f>'031926'!B21</f>
        <v>173</v>
      </c>
      <c r="C1038">
        <f>'031926'!C21</f>
        <v>180.9</v>
      </c>
      <c r="D1038">
        <f>'031926'!D21</f>
        <v>801.6</v>
      </c>
      <c r="E1038">
        <f>'031926'!E21</f>
        <v>778.1</v>
      </c>
      <c r="F1038" s="16">
        <f t="shared" si="426"/>
        <v>974.6</v>
      </c>
      <c r="G1038" s="16">
        <f t="shared" si="427"/>
        <v>959</v>
      </c>
    </row>
    <row r="1039" spans="1:8" x14ac:dyDescent="0.25">
      <c r="A1039" s="5">
        <v>46107</v>
      </c>
      <c r="B1039" s="16">
        <v>172.97499999999999</v>
      </c>
      <c r="C1039" s="16">
        <v>211.5</v>
      </c>
      <c r="D1039" s="16">
        <v>801.63099999999997</v>
      </c>
      <c r="E1039" s="16">
        <v>798.41499999999996</v>
      </c>
      <c r="F1039" s="16">
        <f t="shared" si="426"/>
        <v>974.60599999999999</v>
      </c>
      <c r="G1039" s="16">
        <f t="shared" si="427"/>
        <v>1009.915</v>
      </c>
      <c r="H1039" s="16">
        <v>39.549999999999997</v>
      </c>
    </row>
    <row r="1040" spans="1:8" x14ac:dyDescent="0.25">
      <c r="A1040" s="5">
        <v>46114</v>
      </c>
      <c r="B1040" s="16">
        <v>172.97499999999999</v>
      </c>
      <c r="C1040" s="16">
        <v>211.5</v>
      </c>
      <c r="D1040" s="16">
        <v>801.63099999999997</v>
      </c>
      <c r="E1040" s="16">
        <v>798.41499999999996</v>
      </c>
      <c r="F1040" s="16">
        <f t="shared" ref="F1040:F1043" si="428">+B1040+D1040</f>
        <v>974.60599999999999</v>
      </c>
      <c r="G1040" s="16">
        <f t="shared" ref="G1040:G1043" si="429">+C1040+E1040</f>
        <v>1009.915</v>
      </c>
      <c r="H1040" s="16">
        <v>39.549999999999997</v>
      </c>
    </row>
    <row r="1041" spans="1:8" x14ac:dyDescent="0.25">
      <c r="A1041" s="5">
        <v>46121</v>
      </c>
      <c r="B1041" s="16">
        <v>120.175</v>
      </c>
      <c r="C1041" s="16">
        <v>167</v>
      </c>
      <c r="D1041" s="16">
        <v>855.90200000000004</v>
      </c>
      <c r="E1041" s="16">
        <v>845.14</v>
      </c>
      <c r="F1041" s="16">
        <f t="shared" si="428"/>
        <v>976.077</v>
      </c>
      <c r="G1041" s="16">
        <f t="shared" si="429"/>
        <v>1012.14</v>
      </c>
      <c r="H1041" s="16">
        <v>39.549999999999997</v>
      </c>
    </row>
    <row r="1042" spans="1:8" ht="15" x14ac:dyDescent="0.35">
      <c r="A1042" s="329" t="s">
        <v>1567</v>
      </c>
      <c r="B1042" s="16">
        <v>120.175</v>
      </c>
      <c r="C1042" s="16">
        <v>142.05000000000001</v>
      </c>
      <c r="D1042" s="16">
        <v>855.90200000000004</v>
      </c>
      <c r="E1042" s="16">
        <v>871.33799999999997</v>
      </c>
      <c r="F1042" s="16">
        <f t="shared" si="428"/>
        <v>976.077</v>
      </c>
      <c r="G1042" s="16">
        <f t="shared" si="429"/>
        <v>1013.3879999999999</v>
      </c>
      <c r="H1042" s="16">
        <v>39.549999999999997</v>
      </c>
    </row>
    <row r="1043" spans="1:8" ht="15" x14ac:dyDescent="0.25">
      <c r="A1043" s="296" t="s">
        <v>1574</v>
      </c>
      <c r="B1043" s="16">
        <v>160.25</v>
      </c>
      <c r="C1043" s="16">
        <v>102.85</v>
      </c>
      <c r="D1043" s="16">
        <v>855.90200000000004</v>
      </c>
      <c r="E1043" s="16">
        <v>911.53599999999994</v>
      </c>
      <c r="F1043" s="16">
        <f t="shared" si="428"/>
        <v>1016.152</v>
      </c>
      <c r="G1043" s="16">
        <f t="shared" si="429"/>
        <v>1014.386</v>
      </c>
      <c r="H1043" s="16">
        <v>105.925</v>
      </c>
    </row>
    <row r="1044" spans="1:8" ht="15" x14ac:dyDescent="0.25">
      <c r="A1044" s="296" t="s">
        <v>1575</v>
      </c>
      <c r="B1044" s="16">
        <v>160.25</v>
      </c>
      <c r="C1044" s="16">
        <v>103.35</v>
      </c>
      <c r="D1044" s="16">
        <v>855.90200000000004</v>
      </c>
      <c r="E1044" s="16">
        <v>911.53599999999994</v>
      </c>
      <c r="F1044" s="16">
        <v>1016.152</v>
      </c>
      <c r="G1044" s="16">
        <f t="shared" ref="G1044" si="430">+C1044+E1044</f>
        <v>1014.886</v>
      </c>
      <c r="H1044" s="16">
        <v>105.925</v>
      </c>
    </row>
    <row r="1045" spans="1:8" ht="15" x14ac:dyDescent="0.25">
      <c r="A1045" s="338" t="s">
        <v>1578</v>
      </c>
      <c r="B1045" s="16">
        <v>107.7</v>
      </c>
      <c r="C1045" s="16">
        <v>103.35</v>
      </c>
      <c r="D1045" s="16">
        <v>910.452</v>
      </c>
      <c r="E1045" s="16">
        <v>911.53599999999994</v>
      </c>
      <c r="F1045" s="16">
        <f t="shared" ref="F1045" si="431">+B1045+D1045</f>
        <v>1018.152</v>
      </c>
      <c r="G1045" s="16">
        <f t="shared" ref="G1045" si="432">+C1045+E1045</f>
        <v>1014.886</v>
      </c>
      <c r="H1045" s="16">
        <v>105.925</v>
      </c>
    </row>
    <row r="1046" spans="1:8" ht="15" x14ac:dyDescent="0.25">
      <c r="A1046" s="296" t="s">
        <v>1579</v>
      </c>
      <c r="B1046" s="16">
        <v>107.7</v>
      </c>
      <c r="C1046" s="16">
        <v>84.2</v>
      </c>
      <c r="D1046" s="16">
        <v>910.452</v>
      </c>
      <c r="E1046" s="16">
        <v>932.06399999999996</v>
      </c>
      <c r="F1046" s="16">
        <f t="shared" ref="F1046" si="433">+B1046+D1046</f>
        <v>1018.152</v>
      </c>
      <c r="G1046" s="16">
        <f t="shared" ref="G1046" si="434">+C1046+E1046</f>
        <v>1016.264</v>
      </c>
      <c r="H1046" s="16">
        <v>105.925</v>
      </c>
    </row>
    <row r="1047" spans="1:8" ht="15" x14ac:dyDescent="0.25">
      <c r="A1047" s="342" t="s">
        <v>1580</v>
      </c>
      <c r="B1047" s="16">
        <v>55.225000000000001</v>
      </c>
      <c r="C1047" s="16">
        <v>19.149999999999999</v>
      </c>
      <c r="D1047" s="16">
        <v>924.03300000000002</v>
      </c>
      <c r="E1047" s="16">
        <v>964.82399999999996</v>
      </c>
      <c r="F1047" s="16">
        <f t="shared" ref="F1047" si="435">+B1047+D1047</f>
        <v>979.25800000000004</v>
      </c>
      <c r="G1047" s="16">
        <f t="shared" ref="G1047" si="436">+C1047+E1047</f>
        <v>983.97399999999993</v>
      </c>
      <c r="H1047" s="16">
        <v>145.5</v>
      </c>
    </row>
    <row r="1048" spans="1:8" ht="15" x14ac:dyDescent="0.25">
      <c r="A1048" s="296" t="s">
        <v>1581</v>
      </c>
      <c r="B1048" s="16">
        <v>2.65</v>
      </c>
      <c r="C1048" s="16">
        <v>18.25</v>
      </c>
      <c r="D1048" s="16">
        <v>966.91899999999998</v>
      </c>
      <c r="E1048" s="16">
        <v>964.82399999999996</v>
      </c>
      <c r="F1048" s="16">
        <f t="shared" ref="F1048" si="437">+B1048+D1048</f>
        <v>969.56899999999996</v>
      </c>
      <c r="G1048" s="16">
        <f t="shared" ref="G1048" si="438">+C1048+E1048</f>
        <v>983.07399999999996</v>
      </c>
      <c r="H1048" s="16">
        <v>157.25</v>
      </c>
    </row>
    <row r="1049" spans="1:8" ht="15" x14ac:dyDescent="0.25">
      <c r="A1049" s="301" t="s">
        <v>1617</v>
      </c>
      <c r="B1049" s="16">
        <v>2.65</v>
      </c>
      <c r="C1049" s="16">
        <v>18.25</v>
      </c>
      <c r="D1049" s="16">
        <v>966.91899999999998</v>
      </c>
      <c r="E1049" s="16">
        <v>964.82399999999996</v>
      </c>
      <c r="F1049" s="16">
        <f t="shared" ref="F1049:F1050" si="439">+B1049+D1049</f>
        <v>969.56899999999996</v>
      </c>
      <c r="G1049" s="16">
        <f t="shared" ref="G1049:G1050" si="440">+C1049+E1049</f>
        <v>983.07399999999996</v>
      </c>
      <c r="H1049" s="16">
        <v>157.25</v>
      </c>
    </row>
    <row r="1050" spans="1:8" ht="15" x14ac:dyDescent="0.25">
      <c r="A1050" s="349">
        <v>46177</v>
      </c>
      <c r="B1050">
        <v>263.39999999999998</v>
      </c>
      <c r="C1050">
        <v>170.15</v>
      </c>
      <c r="D1050">
        <v>12.337999999999999</v>
      </c>
      <c r="E1050">
        <v>32.950000000000003</v>
      </c>
      <c r="F1050" s="16">
        <f t="shared" si="439"/>
        <v>275.738</v>
      </c>
      <c r="G1050" s="16">
        <f t="shared" si="440"/>
        <v>203.10000000000002</v>
      </c>
      <c r="H1050" s="16">
        <v>157.25</v>
      </c>
    </row>
    <row r="1051" spans="1:8" ht="15" x14ac:dyDescent="0.25">
      <c r="A1051" s="301" t="s">
        <v>1623</v>
      </c>
      <c r="B1051" s="16">
        <v>223.85</v>
      </c>
      <c r="C1051" s="16">
        <v>248.55</v>
      </c>
      <c r="D1051" s="16">
        <v>51.238</v>
      </c>
      <c r="E1051" s="16">
        <v>50.003</v>
      </c>
      <c r="F1051" s="16">
        <f t="shared" ref="F1051" si="441">+B1051+D1051</f>
        <v>275.08799999999997</v>
      </c>
      <c r="G1051" s="16">
        <f t="shared" ref="G1051" si="442">+C1051+E1051</f>
        <v>298.553</v>
      </c>
      <c r="H1051" s="16">
        <v>157.25</v>
      </c>
    </row>
    <row r="1052" spans="1:8" ht="15" x14ac:dyDescent="0.25">
      <c r="A1052" s="296" t="s">
        <v>1624</v>
      </c>
      <c r="B1052" s="16">
        <v>223.85</v>
      </c>
      <c r="C1052" s="16">
        <v>248.18</v>
      </c>
      <c r="D1052" s="16">
        <v>51.238</v>
      </c>
      <c r="E1052" s="16">
        <v>50.372999999999998</v>
      </c>
      <c r="F1052" s="16">
        <f t="shared" ref="F1052" si="443">+B1052+D1052</f>
        <v>275.08799999999997</v>
      </c>
      <c r="G1052" s="16">
        <f t="shared" ref="G1052" si="444">+C1052+E1052</f>
        <v>298.553</v>
      </c>
      <c r="H1052" s="16">
        <v>157.25</v>
      </c>
    </row>
    <row r="1053" spans="1:8" ht="15" x14ac:dyDescent="0.25">
      <c r="A1053" s="296" t="s">
        <v>1627</v>
      </c>
      <c r="B1053" s="16">
        <v>223.85</v>
      </c>
      <c r="C1053" s="16">
        <v>208.7</v>
      </c>
      <c r="D1053" s="16">
        <v>51.238</v>
      </c>
      <c r="E1053" s="16">
        <v>91.826999999999998</v>
      </c>
      <c r="F1053" s="16">
        <f t="shared" ref="F1053" si="445">+B1053+D1053</f>
        <v>275.08799999999997</v>
      </c>
      <c r="G1053" s="16">
        <f t="shared" ref="G1053" si="446">+C1053+E1053</f>
        <v>300.52699999999999</v>
      </c>
      <c r="H1053" s="16">
        <v>158.25</v>
      </c>
    </row>
    <row r="1054" spans="1:8" ht="15" x14ac:dyDescent="0.25">
      <c r="A1054" s="352" t="s">
        <v>1628</v>
      </c>
      <c r="B1054" s="16">
        <v>223.85</v>
      </c>
      <c r="C1054" s="16">
        <v>199.71</v>
      </c>
      <c r="D1054" s="16">
        <v>51.238</v>
      </c>
      <c r="E1054" s="16">
        <v>103.345</v>
      </c>
      <c r="F1054" s="16">
        <f t="shared" ref="F1054:F1057" si="447">+B1054+D1054</f>
        <v>275.08799999999997</v>
      </c>
      <c r="G1054" s="16">
        <f t="shared" ref="G1054:G1057" si="448">+C1054+E1054</f>
        <v>303.05500000000001</v>
      </c>
      <c r="H1054" s="16">
        <v>159.25</v>
      </c>
    </row>
    <row r="1055" spans="1:8" ht="15" x14ac:dyDescent="0.25">
      <c r="A1055" s="296" t="s">
        <v>1632</v>
      </c>
      <c r="B1055" s="16" cm="1">
        <f t="array" ref="B1055">INDEX(Sheet1!$N:$N, MATCH(1, (Sheet1!$B:$B=Taiwan!$A$1) * (Sheet1!$C:$C=Taiwan!$A1055), 0))</f>
        <v>171.32499999999999</v>
      </c>
      <c r="C1055" s="16" cm="1">
        <f t="array" ref="C1055">INDEX(Sheet1!$U:$U, MATCH(1, (Sheet1!$B:$B=Taiwan!$A$1) * (Sheet1!$C:$C=Taiwan!$A1055), 0))</f>
        <v>199.363</v>
      </c>
      <c r="D1055" s="16" cm="1">
        <f t="array" ref="D1055">INDEX(Sheet1!$Q:$Q, MATCH(1, (Sheet1!$B:$B=Taiwan!$A$1) * (Sheet1!$C:$C=Taiwan!$A1055), 0))</f>
        <v>105.557</v>
      </c>
      <c r="E1055" s="16" cm="1">
        <f t="array" ref="E1055">INDEX(Sheet1!$T:$T, MATCH(1, (Sheet1!$B:$B=Taiwan!$A$1) * (Sheet1!$C:$C=Taiwan!$A1055), 0))</f>
        <v>104.092</v>
      </c>
      <c r="F1055" s="16">
        <f t="shared" si="447"/>
        <v>276.88200000000001</v>
      </c>
      <c r="G1055" s="16">
        <f t="shared" si="448"/>
        <v>303.45499999999998</v>
      </c>
      <c r="H1055" s="16">
        <v>160.25</v>
      </c>
    </row>
    <row r="1056" spans="1:8" x14ac:dyDescent="0.25">
      <c r="F1056" s="16">
        <f t="shared" si="447"/>
        <v>0</v>
      </c>
      <c r="G1056" s="16">
        <f t="shared" si="448"/>
        <v>0</v>
      </c>
      <c r="H1056" s="16">
        <v>161.25</v>
      </c>
    </row>
    <row r="1057" spans="6:8" x14ac:dyDescent="0.25">
      <c r="F1057" s="16">
        <f t="shared" si="447"/>
        <v>0</v>
      </c>
      <c r="G1057" s="16">
        <f t="shared" si="448"/>
        <v>0</v>
      </c>
      <c r="H1057" s="16">
        <v>162.25</v>
      </c>
    </row>
    <row r="1058" spans="6:8" x14ac:dyDescent="0.25">
      <c r="F1058" s="16">
        <f t="shared" ref="F1058" si="449">+B1058+D1058</f>
        <v>0</v>
      </c>
      <c r="G1058" s="16">
        <f t="shared" ref="G1058" si="450">+C1058+E1058</f>
        <v>0</v>
      </c>
      <c r="H1058" s="16">
        <v>163.25</v>
      </c>
    </row>
    <row r="65525" spans="1:8" x14ac:dyDescent="0.25">
      <c r="A65525" s="5"/>
      <c r="F65525" s="16"/>
      <c r="G65525" s="16"/>
      <c r="H65525" s="27"/>
    </row>
  </sheetData>
  <mergeCells count="2">
    <mergeCell ref="D1:E1"/>
    <mergeCell ref="F1:G1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0">
    <tabColor indexed="43"/>
  </sheetPr>
  <dimension ref="A1:S1055"/>
  <sheetViews>
    <sheetView zoomScale="130" zoomScaleNormal="130" workbookViewId="0">
      <pane xSplit="1" ySplit="2" topLeftCell="B1040" activePane="bottomRight" state="frozen"/>
      <selection pane="topRight" activeCell="B1" sqref="B1"/>
      <selection pane="bottomLeft" activeCell="A3" sqref="A3"/>
      <selection pane="bottomRight" activeCell="A1055" sqref="A1055"/>
    </sheetView>
  </sheetViews>
  <sheetFormatPr defaultRowHeight="13.2" x14ac:dyDescent="0.25"/>
  <cols>
    <col min="1" max="1" width="18.109375" customWidth="1"/>
    <col min="2" max="2" width="10.6640625" customWidth="1"/>
    <col min="3" max="3" width="10.88671875" customWidth="1"/>
    <col min="5" max="5" width="10.33203125" customWidth="1"/>
    <col min="6" max="6" width="10.5546875" bestFit="1" customWidth="1"/>
    <col min="7" max="7" width="10.33203125" customWidth="1"/>
    <col min="12" max="12" width="9.88671875" customWidth="1"/>
  </cols>
  <sheetData>
    <row r="1" spans="1:19" ht="16.2" x14ac:dyDescent="0.3">
      <c r="A1" s="322" t="s">
        <v>1524</v>
      </c>
      <c r="B1" s="103" t="s">
        <v>608</v>
      </c>
      <c r="C1" s="103"/>
      <c r="D1" s="395" t="s">
        <v>609</v>
      </c>
      <c r="E1" s="396"/>
      <c r="F1" s="395" t="s">
        <v>610</v>
      </c>
      <c r="G1" s="396"/>
      <c r="H1" s="111"/>
      <c r="I1" s="35" t="s">
        <v>640</v>
      </c>
      <c r="K1" s="398" t="s">
        <v>649</v>
      </c>
      <c r="L1" s="398"/>
      <c r="M1" s="398"/>
      <c r="N1" s="398"/>
      <c r="O1" s="398"/>
      <c r="P1" s="398"/>
      <c r="Q1" s="398"/>
      <c r="R1" s="398"/>
      <c r="S1" s="398"/>
    </row>
    <row r="2" spans="1:19" ht="15.6" x14ac:dyDescent="0.3">
      <c r="A2" s="136" t="s">
        <v>650</v>
      </c>
      <c r="B2" s="104" t="s">
        <v>613</v>
      </c>
      <c r="C2" s="104" t="s">
        <v>614</v>
      </c>
      <c r="D2" s="107" t="s">
        <v>613</v>
      </c>
      <c r="E2" s="108" t="s">
        <v>614</v>
      </c>
      <c r="F2" s="107" t="s">
        <v>642</v>
      </c>
      <c r="G2" s="108" t="s">
        <v>614</v>
      </c>
      <c r="H2" s="105" t="s">
        <v>4</v>
      </c>
      <c r="I2" s="103" t="s">
        <v>643</v>
      </c>
    </row>
    <row r="3" spans="1:19" x14ac:dyDescent="0.25">
      <c r="A3" s="5">
        <f>Japan!A3</f>
        <v>38855</v>
      </c>
      <c r="B3">
        <v>203.9</v>
      </c>
      <c r="C3">
        <v>154.4</v>
      </c>
      <c r="D3">
        <v>2957.1</v>
      </c>
      <c r="E3">
        <v>2434.4</v>
      </c>
      <c r="F3" s="6">
        <f>+B3+D3</f>
        <v>3161</v>
      </c>
      <c r="G3" s="7">
        <f>+C3+E3</f>
        <v>2588.8000000000002</v>
      </c>
      <c r="H3" s="14">
        <f>+(F3/G3-1)*100</f>
        <v>22.102904820766376</v>
      </c>
      <c r="I3">
        <v>91.5</v>
      </c>
    </row>
    <row r="4" spans="1:19" x14ac:dyDescent="0.25">
      <c r="A4" s="5">
        <f>Japan!A4</f>
        <v>38862</v>
      </c>
      <c r="B4">
        <v>134.19999999999999</v>
      </c>
      <c r="C4">
        <v>120.9</v>
      </c>
      <c r="D4">
        <v>3003.6</v>
      </c>
      <c r="E4">
        <v>2496.1999999999998</v>
      </c>
      <c r="F4" s="6">
        <f>+B4+D4</f>
        <v>3137.7999999999997</v>
      </c>
      <c r="G4" s="7">
        <f>+C4+E4</f>
        <v>2617.1</v>
      </c>
      <c r="H4" s="14">
        <f>+(F4/G4-1)*100</f>
        <v>19.896068167055137</v>
      </c>
      <c r="I4">
        <v>111.8</v>
      </c>
    </row>
    <row r="5" spans="1:19" x14ac:dyDescent="0.25">
      <c r="A5" s="5">
        <f>+A4+7</f>
        <v>38869</v>
      </c>
      <c r="B5">
        <v>215</v>
      </c>
      <c r="C5">
        <v>499.8</v>
      </c>
      <c r="D5">
        <v>29.7</v>
      </c>
      <c r="E5">
        <v>47.6</v>
      </c>
      <c r="F5">
        <f t="shared" ref="F5:G7" si="0">+B5+D5</f>
        <v>244.7</v>
      </c>
      <c r="G5">
        <f t="shared" si="0"/>
        <v>547.4</v>
      </c>
      <c r="H5" s="13">
        <f t="shared" ref="H5:H38" si="1">+(F5/G5-1)*100</f>
        <v>-55.297771282426012</v>
      </c>
    </row>
    <row r="6" spans="1:19" x14ac:dyDescent="0.25">
      <c r="A6" s="5">
        <f t="shared" ref="A6:A252" si="2">+A5+7</f>
        <v>38876</v>
      </c>
      <c r="B6">
        <v>203.3</v>
      </c>
      <c r="C6">
        <v>463.4</v>
      </c>
      <c r="D6">
        <v>59.3</v>
      </c>
      <c r="E6">
        <v>117</v>
      </c>
      <c r="F6">
        <f t="shared" si="0"/>
        <v>262.60000000000002</v>
      </c>
      <c r="G6">
        <f t="shared" si="0"/>
        <v>580.4</v>
      </c>
      <c r="H6" s="13">
        <f t="shared" si="1"/>
        <v>-54.755341144038596</v>
      </c>
    </row>
    <row r="7" spans="1:19" x14ac:dyDescent="0.25">
      <c r="A7" s="5">
        <f t="shared" si="2"/>
        <v>38883</v>
      </c>
      <c r="B7">
        <v>272.7</v>
      </c>
      <c r="C7">
        <v>482.6</v>
      </c>
      <c r="D7">
        <v>98</v>
      </c>
      <c r="E7">
        <v>118.7</v>
      </c>
      <c r="F7">
        <f t="shared" si="0"/>
        <v>370.7</v>
      </c>
      <c r="G7">
        <f t="shared" si="0"/>
        <v>601.30000000000007</v>
      </c>
      <c r="H7" s="13">
        <f t="shared" si="1"/>
        <v>-38.350241144187599</v>
      </c>
    </row>
    <row r="8" spans="1:19" x14ac:dyDescent="0.25">
      <c r="A8" s="5">
        <f t="shared" si="2"/>
        <v>38890</v>
      </c>
      <c r="B8">
        <v>248.7</v>
      </c>
      <c r="C8">
        <v>517</v>
      </c>
      <c r="D8">
        <v>147.30000000000001</v>
      </c>
      <c r="E8">
        <v>195.1</v>
      </c>
      <c r="F8">
        <f t="shared" ref="F8:G38" si="3">+B8+D8</f>
        <v>396</v>
      </c>
      <c r="G8">
        <f t="shared" si="3"/>
        <v>712.1</v>
      </c>
      <c r="H8" s="13">
        <f t="shared" si="1"/>
        <v>-44.389832888639233</v>
      </c>
    </row>
    <row r="9" spans="1:19" x14ac:dyDescent="0.25">
      <c r="A9" s="5">
        <f t="shared" si="2"/>
        <v>38897</v>
      </c>
      <c r="B9">
        <v>305.7</v>
      </c>
      <c r="C9">
        <v>539.79999999999995</v>
      </c>
      <c r="D9">
        <v>184.6</v>
      </c>
      <c r="E9">
        <v>244.3</v>
      </c>
      <c r="F9">
        <f t="shared" si="3"/>
        <v>490.29999999999995</v>
      </c>
      <c r="G9">
        <f t="shared" si="3"/>
        <v>784.09999999999991</v>
      </c>
      <c r="H9" s="20">
        <f t="shared" si="1"/>
        <v>-37.469710496110189</v>
      </c>
    </row>
    <row r="10" spans="1:19" x14ac:dyDescent="0.25">
      <c r="A10" s="5">
        <f t="shared" si="2"/>
        <v>38904</v>
      </c>
      <c r="B10">
        <v>297.7</v>
      </c>
      <c r="C10">
        <v>516.6</v>
      </c>
      <c r="D10">
        <v>206.4</v>
      </c>
      <c r="E10">
        <v>331.7</v>
      </c>
      <c r="F10">
        <f t="shared" si="3"/>
        <v>504.1</v>
      </c>
      <c r="G10">
        <f t="shared" si="3"/>
        <v>848.3</v>
      </c>
      <c r="H10" s="20">
        <f t="shared" si="1"/>
        <v>-40.575268183425671</v>
      </c>
    </row>
    <row r="11" spans="1:19" x14ac:dyDescent="0.25">
      <c r="A11" s="5">
        <f t="shared" si="2"/>
        <v>38911</v>
      </c>
      <c r="B11">
        <v>275.10000000000002</v>
      </c>
      <c r="C11">
        <v>563.70000000000005</v>
      </c>
      <c r="D11">
        <v>300.3</v>
      </c>
      <c r="E11">
        <v>400.5</v>
      </c>
      <c r="F11">
        <f t="shared" si="3"/>
        <v>575.40000000000009</v>
      </c>
      <c r="G11">
        <f t="shared" si="3"/>
        <v>964.2</v>
      </c>
      <c r="H11" s="20">
        <f t="shared" si="1"/>
        <v>-40.323584318606088</v>
      </c>
    </row>
    <row r="12" spans="1:19" x14ac:dyDescent="0.25">
      <c r="A12" s="5">
        <f t="shared" si="2"/>
        <v>38918</v>
      </c>
      <c r="B12">
        <v>250.1</v>
      </c>
      <c r="C12">
        <v>552</v>
      </c>
      <c r="D12">
        <v>330.2</v>
      </c>
      <c r="E12">
        <v>412.2</v>
      </c>
      <c r="F12">
        <f t="shared" si="3"/>
        <v>580.29999999999995</v>
      </c>
      <c r="G12">
        <f t="shared" si="3"/>
        <v>964.2</v>
      </c>
      <c r="H12" s="20">
        <f t="shared" si="1"/>
        <v>-39.815390997718325</v>
      </c>
    </row>
    <row r="13" spans="1:19" x14ac:dyDescent="0.25">
      <c r="A13" s="5">
        <f t="shared" si="2"/>
        <v>38925</v>
      </c>
      <c r="B13">
        <v>360.8</v>
      </c>
      <c r="C13">
        <v>724.4</v>
      </c>
      <c r="D13">
        <v>435</v>
      </c>
      <c r="E13">
        <v>532.70000000000005</v>
      </c>
      <c r="F13">
        <f t="shared" si="3"/>
        <v>795.8</v>
      </c>
      <c r="G13">
        <f t="shared" si="3"/>
        <v>1257.0999999999999</v>
      </c>
      <c r="H13" s="20">
        <f t="shared" si="1"/>
        <v>-36.695569167130692</v>
      </c>
    </row>
    <row r="14" spans="1:19" x14ac:dyDescent="0.25">
      <c r="A14" s="5">
        <f t="shared" si="2"/>
        <v>38932</v>
      </c>
      <c r="B14">
        <v>280</v>
      </c>
      <c r="C14">
        <v>642.29999999999995</v>
      </c>
      <c r="D14">
        <v>544.70000000000005</v>
      </c>
      <c r="E14">
        <v>696.6</v>
      </c>
      <c r="F14">
        <f t="shared" si="3"/>
        <v>824.7</v>
      </c>
      <c r="G14">
        <f t="shared" si="3"/>
        <v>1338.9</v>
      </c>
      <c r="H14" s="20">
        <f t="shared" si="1"/>
        <v>-38.404660542236172</v>
      </c>
    </row>
    <row r="15" spans="1:19" x14ac:dyDescent="0.25">
      <c r="A15" s="5">
        <f t="shared" si="2"/>
        <v>38939</v>
      </c>
      <c r="B15">
        <v>284.2</v>
      </c>
      <c r="C15">
        <v>594.79999999999995</v>
      </c>
      <c r="D15">
        <v>560.5</v>
      </c>
      <c r="E15">
        <v>810.6</v>
      </c>
      <c r="F15">
        <f t="shared" si="3"/>
        <v>844.7</v>
      </c>
      <c r="G15">
        <f t="shared" si="3"/>
        <v>1405.4</v>
      </c>
      <c r="H15" s="20">
        <f t="shared" si="1"/>
        <v>-39.896114985057643</v>
      </c>
    </row>
    <row r="16" spans="1:19" x14ac:dyDescent="0.25">
      <c r="A16" s="5">
        <f t="shared" si="2"/>
        <v>38946</v>
      </c>
      <c r="B16">
        <v>306.10000000000002</v>
      </c>
      <c r="C16">
        <v>671.9</v>
      </c>
      <c r="D16">
        <v>663</v>
      </c>
      <c r="E16">
        <v>879.1</v>
      </c>
      <c r="F16">
        <f t="shared" si="3"/>
        <v>969.1</v>
      </c>
      <c r="G16">
        <f t="shared" si="3"/>
        <v>1551</v>
      </c>
      <c r="H16" s="20">
        <f t="shared" si="1"/>
        <v>-37.517730496453893</v>
      </c>
    </row>
    <row r="17" spans="1:8" x14ac:dyDescent="0.25">
      <c r="A17" s="5">
        <f t="shared" si="2"/>
        <v>38953</v>
      </c>
      <c r="B17">
        <v>337.1</v>
      </c>
      <c r="C17">
        <v>666.1</v>
      </c>
      <c r="D17">
        <v>687</v>
      </c>
      <c r="E17">
        <v>908.9</v>
      </c>
      <c r="F17">
        <f t="shared" si="3"/>
        <v>1024.0999999999999</v>
      </c>
      <c r="G17">
        <f t="shared" si="3"/>
        <v>1575</v>
      </c>
      <c r="H17" s="20">
        <f t="shared" si="1"/>
        <v>-34.977777777777789</v>
      </c>
    </row>
    <row r="18" spans="1:8" x14ac:dyDescent="0.25">
      <c r="A18" s="5">
        <f t="shared" si="2"/>
        <v>38960</v>
      </c>
      <c r="B18">
        <v>261.7</v>
      </c>
      <c r="C18">
        <v>834.6</v>
      </c>
      <c r="D18">
        <v>794.3</v>
      </c>
      <c r="E18">
        <v>933.8</v>
      </c>
      <c r="F18">
        <f t="shared" si="3"/>
        <v>1056</v>
      </c>
      <c r="G18">
        <f t="shared" si="3"/>
        <v>1768.4</v>
      </c>
      <c r="H18" s="20">
        <f t="shared" si="1"/>
        <v>-40.285003392897536</v>
      </c>
    </row>
    <row r="19" spans="1:8" x14ac:dyDescent="0.25">
      <c r="A19" s="5">
        <f t="shared" si="2"/>
        <v>38967</v>
      </c>
      <c r="B19">
        <v>279.7</v>
      </c>
      <c r="C19">
        <v>834.8</v>
      </c>
      <c r="D19">
        <v>794.3</v>
      </c>
      <c r="E19">
        <v>1021.3</v>
      </c>
      <c r="F19">
        <f t="shared" si="3"/>
        <v>1074</v>
      </c>
      <c r="G19">
        <f t="shared" si="3"/>
        <v>1856.1</v>
      </c>
      <c r="H19" s="20">
        <f t="shared" si="1"/>
        <v>-42.136738322288672</v>
      </c>
    </row>
    <row r="20" spans="1:8" x14ac:dyDescent="0.25">
      <c r="A20" s="5">
        <f t="shared" si="2"/>
        <v>38974</v>
      </c>
      <c r="B20">
        <v>237.9</v>
      </c>
      <c r="C20">
        <v>806</v>
      </c>
      <c r="D20">
        <v>877.8</v>
      </c>
      <c r="E20">
        <v>1148.3</v>
      </c>
      <c r="F20">
        <f t="shared" si="3"/>
        <v>1115.7</v>
      </c>
      <c r="G20">
        <f t="shared" si="3"/>
        <v>1954.3</v>
      </c>
      <c r="H20" s="20">
        <f t="shared" si="1"/>
        <v>-42.910505040167834</v>
      </c>
    </row>
    <row r="21" spans="1:8" x14ac:dyDescent="0.25">
      <c r="A21" s="5">
        <f t="shared" si="2"/>
        <v>38981</v>
      </c>
      <c r="B21">
        <v>295.89999999999998</v>
      </c>
      <c r="C21">
        <v>757.2</v>
      </c>
      <c r="D21">
        <v>879.4</v>
      </c>
      <c r="E21">
        <v>1228.0999999999999</v>
      </c>
      <c r="F21">
        <f t="shared" si="3"/>
        <v>1175.3</v>
      </c>
      <c r="G21">
        <f t="shared" si="3"/>
        <v>1985.3</v>
      </c>
      <c r="H21" s="20">
        <f t="shared" si="1"/>
        <v>-40.799879111469295</v>
      </c>
    </row>
    <row r="22" spans="1:8" x14ac:dyDescent="0.25">
      <c r="A22" s="5">
        <f t="shared" si="2"/>
        <v>38988</v>
      </c>
      <c r="B22">
        <v>255.4</v>
      </c>
      <c r="C22">
        <v>719.7</v>
      </c>
      <c r="D22">
        <v>973.1</v>
      </c>
      <c r="E22">
        <v>1271.3</v>
      </c>
      <c r="F22">
        <f t="shared" si="3"/>
        <v>1228.5</v>
      </c>
      <c r="G22">
        <f t="shared" si="3"/>
        <v>1991</v>
      </c>
      <c r="H22" s="20">
        <f t="shared" si="1"/>
        <v>-38.29733802109493</v>
      </c>
    </row>
    <row r="23" spans="1:8" x14ac:dyDescent="0.25">
      <c r="A23" s="5">
        <f t="shared" si="2"/>
        <v>38995</v>
      </c>
      <c r="B23">
        <v>233.4</v>
      </c>
      <c r="C23">
        <v>705.7</v>
      </c>
      <c r="D23">
        <v>999.6</v>
      </c>
      <c r="E23">
        <v>1346.7</v>
      </c>
      <c r="F23">
        <f t="shared" si="3"/>
        <v>1233</v>
      </c>
      <c r="G23">
        <f t="shared" si="3"/>
        <v>2052.4</v>
      </c>
      <c r="H23" s="20">
        <f t="shared" si="1"/>
        <v>-39.923991424673552</v>
      </c>
    </row>
    <row r="24" spans="1:8" x14ac:dyDescent="0.25">
      <c r="A24" s="5">
        <f t="shared" si="2"/>
        <v>39002</v>
      </c>
      <c r="B24">
        <v>200</v>
      </c>
      <c r="C24">
        <v>669.3</v>
      </c>
      <c r="D24">
        <v>1057.0999999999999</v>
      </c>
      <c r="E24">
        <v>1435.8</v>
      </c>
      <c r="F24">
        <f t="shared" si="3"/>
        <v>1257.0999999999999</v>
      </c>
      <c r="G24">
        <f t="shared" si="3"/>
        <v>2105.1</v>
      </c>
      <c r="H24" s="20">
        <f t="shared" si="1"/>
        <v>-40.283121941950505</v>
      </c>
    </row>
    <row r="25" spans="1:8" x14ac:dyDescent="0.25">
      <c r="A25" s="5">
        <f t="shared" si="2"/>
        <v>39009</v>
      </c>
      <c r="B25">
        <v>321.39999999999998</v>
      </c>
      <c r="C25">
        <v>652.6</v>
      </c>
      <c r="D25">
        <v>1057.0999999999999</v>
      </c>
      <c r="E25">
        <v>1483.4</v>
      </c>
      <c r="F25">
        <f t="shared" si="3"/>
        <v>1378.5</v>
      </c>
      <c r="G25">
        <f t="shared" si="3"/>
        <v>2136</v>
      </c>
      <c r="H25" s="20">
        <f t="shared" si="1"/>
        <v>-35.463483146067418</v>
      </c>
    </row>
    <row r="26" spans="1:8" x14ac:dyDescent="0.25">
      <c r="A26" s="5">
        <f t="shared" si="2"/>
        <v>39016</v>
      </c>
      <c r="B26">
        <v>289.89999999999998</v>
      </c>
      <c r="C26">
        <v>627.5</v>
      </c>
      <c r="D26">
        <v>1088.5999999999999</v>
      </c>
      <c r="E26">
        <v>1578.7</v>
      </c>
      <c r="F26">
        <f t="shared" si="3"/>
        <v>1378.5</v>
      </c>
      <c r="G26">
        <f t="shared" si="3"/>
        <v>2206.1999999999998</v>
      </c>
      <c r="H26" s="20">
        <f t="shared" si="1"/>
        <v>-37.516997552352457</v>
      </c>
    </row>
    <row r="27" spans="1:8" x14ac:dyDescent="0.25">
      <c r="A27" s="5">
        <f t="shared" si="2"/>
        <v>39023</v>
      </c>
      <c r="B27">
        <v>297.39999999999998</v>
      </c>
      <c r="C27">
        <v>600</v>
      </c>
      <c r="D27">
        <v>1109.5999999999999</v>
      </c>
      <c r="E27">
        <v>1624.2</v>
      </c>
      <c r="F27">
        <f t="shared" si="3"/>
        <v>1407</v>
      </c>
      <c r="G27">
        <f t="shared" si="3"/>
        <v>2224.1999999999998</v>
      </c>
      <c r="H27" s="20">
        <f t="shared" si="1"/>
        <v>-36.741300242783915</v>
      </c>
    </row>
    <row r="28" spans="1:8" x14ac:dyDescent="0.25">
      <c r="A28" s="5">
        <f t="shared" si="2"/>
        <v>39030</v>
      </c>
      <c r="B28">
        <v>316.8</v>
      </c>
      <c r="C28">
        <v>644.79999999999995</v>
      </c>
      <c r="D28">
        <v>1169.4000000000001</v>
      </c>
      <c r="E28">
        <v>1654.3</v>
      </c>
      <c r="F28">
        <f t="shared" si="3"/>
        <v>1486.2</v>
      </c>
      <c r="G28">
        <f t="shared" si="3"/>
        <v>2299.1</v>
      </c>
      <c r="H28" s="20">
        <f t="shared" si="1"/>
        <v>-35.357313731460124</v>
      </c>
    </row>
    <row r="29" spans="1:8" x14ac:dyDescent="0.25">
      <c r="A29" s="5">
        <f t="shared" si="2"/>
        <v>39037</v>
      </c>
      <c r="B29">
        <v>289.8</v>
      </c>
      <c r="C29">
        <v>635.9</v>
      </c>
      <c r="D29">
        <v>1200</v>
      </c>
      <c r="E29">
        <v>1727.3</v>
      </c>
      <c r="F29">
        <f t="shared" si="3"/>
        <v>1489.8</v>
      </c>
      <c r="G29">
        <f t="shared" si="3"/>
        <v>2363.1999999999998</v>
      </c>
      <c r="H29" s="20">
        <f t="shared" si="1"/>
        <v>-36.958361543669596</v>
      </c>
    </row>
    <row r="30" spans="1:8" x14ac:dyDescent="0.25">
      <c r="A30" s="5">
        <f t="shared" si="2"/>
        <v>39044</v>
      </c>
      <c r="B30">
        <v>260.89999999999998</v>
      </c>
      <c r="C30">
        <v>605.9</v>
      </c>
      <c r="D30">
        <v>1224.3</v>
      </c>
      <c r="E30">
        <v>1758.5</v>
      </c>
      <c r="F30">
        <f t="shared" si="3"/>
        <v>1485.1999999999998</v>
      </c>
      <c r="G30">
        <f t="shared" si="3"/>
        <v>2364.4</v>
      </c>
      <c r="H30" s="20">
        <f t="shared" si="1"/>
        <v>-37.184909490779916</v>
      </c>
    </row>
    <row r="31" spans="1:8" x14ac:dyDescent="0.25">
      <c r="A31" s="5">
        <f t="shared" si="2"/>
        <v>39051</v>
      </c>
      <c r="B31">
        <v>232.8</v>
      </c>
      <c r="C31">
        <v>585.9</v>
      </c>
      <c r="D31">
        <v>1256.2</v>
      </c>
      <c r="E31">
        <v>1780.5</v>
      </c>
      <c r="F31">
        <f t="shared" si="3"/>
        <v>1489</v>
      </c>
      <c r="G31">
        <f t="shared" si="3"/>
        <v>2366.4</v>
      </c>
      <c r="H31" s="20">
        <f t="shared" si="1"/>
        <v>-37.077417173766058</v>
      </c>
    </row>
    <row r="32" spans="1:8" x14ac:dyDescent="0.25">
      <c r="A32" s="5">
        <f t="shared" si="2"/>
        <v>39058</v>
      </c>
      <c r="B32">
        <v>305.3</v>
      </c>
      <c r="C32">
        <v>584.79999999999995</v>
      </c>
      <c r="D32">
        <v>1274.2</v>
      </c>
      <c r="E32">
        <v>1806.7</v>
      </c>
      <c r="F32">
        <f t="shared" si="3"/>
        <v>1579.5</v>
      </c>
      <c r="G32">
        <f t="shared" si="3"/>
        <v>2391.5</v>
      </c>
      <c r="H32" s="20">
        <f t="shared" si="1"/>
        <v>-33.953585615722346</v>
      </c>
    </row>
    <row r="33" spans="1:8" x14ac:dyDescent="0.25">
      <c r="A33" s="5">
        <f t="shared" si="2"/>
        <v>39065</v>
      </c>
      <c r="B33">
        <v>280.3</v>
      </c>
      <c r="C33">
        <v>622.29999999999995</v>
      </c>
      <c r="D33">
        <v>1299.2</v>
      </c>
      <c r="E33">
        <v>1855.1</v>
      </c>
      <c r="F33">
        <f t="shared" si="3"/>
        <v>1579.5</v>
      </c>
      <c r="G33">
        <f t="shared" si="3"/>
        <v>2477.3999999999996</v>
      </c>
      <c r="H33" s="20">
        <f t="shared" si="1"/>
        <v>-36.243642528457244</v>
      </c>
    </row>
    <row r="34" spans="1:8" x14ac:dyDescent="0.25">
      <c r="A34" s="5">
        <f t="shared" si="2"/>
        <v>39072</v>
      </c>
      <c r="B34">
        <v>352.2</v>
      </c>
      <c r="C34">
        <v>644.20000000000005</v>
      </c>
      <c r="D34">
        <v>1299.2</v>
      </c>
      <c r="E34">
        <v>1902.4</v>
      </c>
      <c r="F34">
        <f t="shared" si="3"/>
        <v>1651.4</v>
      </c>
      <c r="G34">
        <f t="shared" si="3"/>
        <v>2546.6000000000004</v>
      </c>
      <c r="H34" s="20">
        <f t="shared" si="1"/>
        <v>-35.152752689861003</v>
      </c>
    </row>
    <row r="35" spans="1:8" x14ac:dyDescent="0.25">
      <c r="A35" s="5">
        <f t="shared" si="2"/>
        <v>39079</v>
      </c>
      <c r="B35">
        <v>352.2</v>
      </c>
      <c r="C35">
        <v>671.4</v>
      </c>
      <c r="D35">
        <v>1299.2</v>
      </c>
      <c r="E35">
        <v>1973.4</v>
      </c>
      <c r="F35">
        <f t="shared" si="3"/>
        <v>1651.4</v>
      </c>
      <c r="G35">
        <f t="shared" si="3"/>
        <v>2644.8</v>
      </c>
      <c r="H35" s="20">
        <f t="shared" si="1"/>
        <v>-37.560496067755601</v>
      </c>
    </row>
    <row r="36" spans="1:8" x14ac:dyDescent="0.25">
      <c r="A36" s="5">
        <f t="shared" si="2"/>
        <v>39086</v>
      </c>
      <c r="B36">
        <v>351.3</v>
      </c>
      <c r="C36">
        <v>659.4</v>
      </c>
      <c r="D36">
        <v>1338.1</v>
      </c>
      <c r="E36">
        <v>1985.4</v>
      </c>
      <c r="F36">
        <f t="shared" si="3"/>
        <v>1689.3999999999999</v>
      </c>
      <c r="G36">
        <f t="shared" si="3"/>
        <v>2644.8</v>
      </c>
      <c r="H36" s="20">
        <f t="shared" si="1"/>
        <v>-36.123714458560208</v>
      </c>
    </row>
    <row r="37" spans="1:8" x14ac:dyDescent="0.25">
      <c r="A37" s="5">
        <f t="shared" si="2"/>
        <v>39093</v>
      </c>
      <c r="B37">
        <v>401.1</v>
      </c>
      <c r="C37">
        <v>634.6</v>
      </c>
      <c r="D37">
        <v>1363.5</v>
      </c>
      <c r="E37">
        <v>2054.8000000000002</v>
      </c>
      <c r="F37">
        <f t="shared" si="3"/>
        <v>1764.6</v>
      </c>
      <c r="G37">
        <f t="shared" si="3"/>
        <v>2689.4</v>
      </c>
      <c r="H37" s="20">
        <f t="shared" si="1"/>
        <v>-34.386852085967135</v>
      </c>
    </row>
    <row r="38" spans="1:8" x14ac:dyDescent="0.25">
      <c r="A38" s="5">
        <f t="shared" si="2"/>
        <v>39100</v>
      </c>
      <c r="B38">
        <v>375.1</v>
      </c>
      <c r="C38">
        <v>572.5</v>
      </c>
      <c r="D38">
        <v>1425</v>
      </c>
      <c r="E38">
        <v>2066.9</v>
      </c>
      <c r="F38">
        <f t="shared" si="3"/>
        <v>1800.1</v>
      </c>
      <c r="G38">
        <f t="shared" si="3"/>
        <v>2639.4</v>
      </c>
      <c r="H38" s="20">
        <f t="shared" si="1"/>
        <v>-31.798893687959396</v>
      </c>
    </row>
    <row r="39" spans="1:8" x14ac:dyDescent="0.25">
      <c r="A39" s="5">
        <f t="shared" si="2"/>
        <v>39107</v>
      </c>
      <c r="B39">
        <v>491.2</v>
      </c>
      <c r="C39">
        <v>493</v>
      </c>
      <c r="D39">
        <v>1509.7</v>
      </c>
      <c r="E39">
        <v>2144.3000000000002</v>
      </c>
      <c r="F39">
        <f t="shared" ref="F39:G41" si="4">+B39+D39</f>
        <v>2000.9</v>
      </c>
      <c r="G39">
        <f t="shared" si="4"/>
        <v>2637.3</v>
      </c>
      <c r="H39" s="20">
        <f t="shared" ref="H39:H44" si="5">+(F39/G39-1)*100</f>
        <v>-24.130739771736241</v>
      </c>
    </row>
    <row r="40" spans="1:8" x14ac:dyDescent="0.25">
      <c r="A40" s="5">
        <f t="shared" si="2"/>
        <v>39114</v>
      </c>
      <c r="B40">
        <v>471</v>
      </c>
      <c r="C40">
        <v>464</v>
      </c>
      <c r="D40">
        <v>1550.9</v>
      </c>
      <c r="E40">
        <v>2215.5</v>
      </c>
      <c r="F40">
        <f t="shared" si="4"/>
        <v>2021.9</v>
      </c>
      <c r="G40">
        <f t="shared" si="4"/>
        <v>2679.5</v>
      </c>
      <c r="H40" s="20">
        <f t="shared" si="5"/>
        <v>-24.541892144056721</v>
      </c>
    </row>
    <row r="41" spans="1:8" x14ac:dyDescent="0.25">
      <c r="A41" s="5">
        <f t="shared" si="2"/>
        <v>39121</v>
      </c>
      <c r="B41">
        <v>439.5</v>
      </c>
      <c r="C41">
        <v>480.6</v>
      </c>
      <c r="D41">
        <v>1609</v>
      </c>
      <c r="E41">
        <v>2262.8000000000002</v>
      </c>
      <c r="F41">
        <f t="shared" si="4"/>
        <v>2048.5</v>
      </c>
      <c r="G41">
        <f t="shared" si="4"/>
        <v>2743.4</v>
      </c>
      <c r="H41" s="20">
        <f t="shared" si="5"/>
        <v>-25.32988262739666</v>
      </c>
    </row>
    <row r="42" spans="1:8" x14ac:dyDescent="0.25">
      <c r="A42" s="5">
        <f t="shared" si="2"/>
        <v>39128</v>
      </c>
      <c r="B42">
        <v>429.3</v>
      </c>
      <c r="C42">
        <v>503.1</v>
      </c>
      <c r="D42">
        <v>1649.5</v>
      </c>
      <c r="E42">
        <v>2286.5</v>
      </c>
      <c r="F42">
        <f t="shared" ref="F42:G44" si="6">+B42+D42</f>
        <v>2078.8000000000002</v>
      </c>
      <c r="G42">
        <f t="shared" si="6"/>
        <v>2789.6</v>
      </c>
      <c r="H42" s="20">
        <f t="shared" si="5"/>
        <v>-25.480355606538563</v>
      </c>
    </row>
    <row r="43" spans="1:8" x14ac:dyDescent="0.25">
      <c r="A43" s="5">
        <f t="shared" si="2"/>
        <v>39135</v>
      </c>
      <c r="B43">
        <v>439.2</v>
      </c>
      <c r="C43">
        <v>478.6</v>
      </c>
      <c r="D43">
        <v>1753.6</v>
      </c>
      <c r="E43">
        <v>2330.4</v>
      </c>
      <c r="F43">
        <f t="shared" si="6"/>
        <v>2192.7999999999997</v>
      </c>
      <c r="G43">
        <f t="shared" si="6"/>
        <v>2809</v>
      </c>
      <c r="H43" s="20">
        <f t="shared" si="5"/>
        <v>-21.936632253471</v>
      </c>
    </row>
    <row r="44" spans="1:8" x14ac:dyDescent="0.25">
      <c r="A44" s="5">
        <f t="shared" si="2"/>
        <v>39142</v>
      </c>
      <c r="B44">
        <v>421.3</v>
      </c>
      <c r="C44">
        <v>437.5</v>
      </c>
      <c r="D44">
        <v>1838.8</v>
      </c>
      <c r="E44">
        <v>2371.5</v>
      </c>
      <c r="F44">
        <f t="shared" si="6"/>
        <v>2260.1</v>
      </c>
      <c r="G44">
        <f t="shared" si="6"/>
        <v>2809</v>
      </c>
      <c r="H44" s="20">
        <f t="shared" si="5"/>
        <v>-19.540761836952658</v>
      </c>
    </row>
    <row r="45" spans="1:8" x14ac:dyDescent="0.25">
      <c r="A45" s="5">
        <f t="shared" si="2"/>
        <v>39149</v>
      </c>
      <c r="B45">
        <v>350.7</v>
      </c>
      <c r="C45">
        <v>335.9</v>
      </c>
      <c r="D45">
        <v>1955.9</v>
      </c>
      <c r="E45">
        <v>2475</v>
      </c>
      <c r="F45">
        <f t="shared" ref="F45:G47" si="7">+B45+D45</f>
        <v>2306.6</v>
      </c>
      <c r="G45">
        <f t="shared" si="7"/>
        <v>2810.9</v>
      </c>
      <c r="H45" s="20">
        <f t="shared" ref="H45:H50" si="8">+(F45/G45-1)*100</f>
        <v>-17.940873029990399</v>
      </c>
    </row>
    <row r="46" spans="1:8" x14ac:dyDescent="0.25">
      <c r="A46" s="5">
        <f t="shared" si="2"/>
        <v>39156</v>
      </c>
      <c r="B46">
        <v>374.7</v>
      </c>
      <c r="C46">
        <v>380.2</v>
      </c>
      <c r="D46">
        <v>2017.1</v>
      </c>
      <c r="E46">
        <v>2548</v>
      </c>
      <c r="F46">
        <f t="shared" si="7"/>
        <v>2391.7999999999997</v>
      </c>
      <c r="G46">
        <f t="shared" si="7"/>
        <v>2928.2</v>
      </c>
      <c r="H46" s="20">
        <f t="shared" si="8"/>
        <v>-18.318420872891206</v>
      </c>
    </row>
    <row r="47" spans="1:8" x14ac:dyDescent="0.25">
      <c r="A47" s="5">
        <f t="shared" si="2"/>
        <v>39163</v>
      </c>
      <c r="B47">
        <v>366.9</v>
      </c>
      <c r="C47">
        <v>376.6</v>
      </c>
      <c r="D47">
        <v>2039.5</v>
      </c>
      <c r="E47">
        <v>2554</v>
      </c>
      <c r="F47">
        <f t="shared" si="7"/>
        <v>2406.4</v>
      </c>
      <c r="G47">
        <f t="shared" si="7"/>
        <v>2930.6</v>
      </c>
      <c r="H47" s="20">
        <f t="shared" si="8"/>
        <v>-17.887122091039377</v>
      </c>
    </row>
    <row r="48" spans="1:8" x14ac:dyDescent="0.25">
      <c r="A48" s="5">
        <f t="shared" si="2"/>
        <v>39170</v>
      </c>
      <c r="B48">
        <v>311.7</v>
      </c>
      <c r="C48">
        <v>336.1</v>
      </c>
      <c r="D48">
        <v>2063.3000000000002</v>
      </c>
      <c r="E48">
        <v>2605</v>
      </c>
      <c r="F48">
        <f t="shared" ref="F48:G50" si="9">+B48+D48</f>
        <v>2375</v>
      </c>
      <c r="G48">
        <f t="shared" si="9"/>
        <v>2941.1</v>
      </c>
      <c r="H48" s="20">
        <f t="shared" si="8"/>
        <v>-19.247900445411581</v>
      </c>
    </row>
    <row r="49" spans="1:9" x14ac:dyDescent="0.25">
      <c r="A49" s="5">
        <f t="shared" si="2"/>
        <v>39177</v>
      </c>
      <c r="B49">
        <v>312.8</v>
      </c>
      <c r="C49">
        <v>306.89999999999998</v>
      </c>
      <c r="D49">
        <v>2113.1999999999998</v>
      </c>
      <c r="E49">
        <v>2708.5</v>
      </c>
      <c r="F49">
        <f t="shared" si="9"/>
        <v>2426</v>
      </c>
      <c r="G49">
        <f t="shared" si="9"/>
        <v>3015.4</v>
      </c>
      <c r="H49" s="20">
        <f t="shared" si="8"/>
        <v>-19.546328845260994</v>
      </c>
    </row>
    <row r="50" spans="1:9" x14ac:dyDescent="0.25">
      <c r="A50" s="5">
        <f t="shared" si="2"/>
        <v>39184</v>
      </c>
      <c r="B50">
        <v>261.7</v>
      </c>
      <c r="C50">
        <v>304.8</v>
      </c>
      <c r="D50">
        <v>2162.3000000000002</v>
      </c>
      <c r="E50">
        <v>2721.3</v>
      </c>
      <c r="F50">
        <f t="shared" si="9"/>
        <v>2424</v>
      </c>
      <c r="G50">
        <f t="shared" si="9"/>
        <v>3026.1000000000004</v>
      </c>
      <c r="H50" s="20">
        <f t="shared" si="8"/>
        <v>-19.896896996133652</v>
      </c>
    </row>
    <row r="51" spans="1:9" x14ac:dyDescent="0.25">
      <c r="A51" s="5">
        <f t="shared" si="2"/>
        <v>39191</v>
      </c>
      <c r="B51">
        <v>259.5</v>
      </c>
      <c r="C51">
        <v>291.39999999999998</v>
      </c>
      <c r="D51">
        <v>2162.3000000000002</v>
      </c>
      <c r="E51">
        <v>2764.8</v>
      </c>
      <c r="F51">
        <f t="shared" ref="F51:G53" si="10">+B51+D51</f>
        <v>2421.8000000000002</v>
      </c>
      <c r="G51">
        <f t="shared" si="10"/>
        <v>3056.2000000000003</v>
      </c>
      <c r="H51" s="20">
        <f t="shared" ref="H51:H57" si="11">+(F51/G51-1)*100</f>
        <v>-20.757803808651264</v>
      </c>
    </row>
    <row r="52" spans="1:9" x14ac:dyDescent="0.25">
      <c r="A52" s="5">
        <f t="shared" si="2"/>
        <v>39198</v>
      </c>
      <c r="B52">
        <v>232.3</v>
      </c>
      <c r="C52">
        <v>226</v>
      </c>
      <c r="D52">
        <v>2260.4</v>
      </c>
      <c r="E52">
        <v>2840.4</v>
      </c>
      <c r="F52">
        <f t="shared" si="10"/>
        <v>2492.7000000000003</v>
      </c>
      <c r="G52">
        <f t="shared" si="10"/>
        <v>3066.4</v>
      </c>
      <c r="H52" s="20">
        <f t="shared" si="11"/>
        <v>-18.709235585703098</v>
      </c>
    </row>
    <row r="53" spans="1:9" x14ac:dyDescent="0.25">
      <c r="A53" s="5">
        <f t="shared" si="2"/>
        <v>39205</v>
      </c>
      <c r="B53">
        <v>214.2</v>
      </c>
      <c r="C53">
        <v>246.9</v>
      </c>
      <c r="D53">
        <v>2293.4</v>
      </c>
      <c r="E53">
        <v>2864.5</v>
      </c>
      <c r="F53">
        <f t="shared" si="10"/>
        <v>2507.6</v>
      </c>
      <c r="G53">
        <f t="shared" si="10"/>
        <v>3111.4</v>
      </c>
      <c r="H53" s="20">
        <f t="shared" si="11"/>
        <v>-19.406055152021608</v>
      </c>
      <c r="I53">
        <v>114.5</v>
      </c>
    </row>
    <row r="54" spans="1:9" x14ac:dyDescent="0.25">
      <c r="A54" s="5">
        <f t="shared" si="2"/>
        <v>39212</v>
      </c>
      <c r="B54">
        <v>210.1</v>
      </c>
      <c r="C54">
        <v>261.8</v>
      </c>
      <c r="D54">
        <v>2311</v>
      </c>
      <c r="E54">
        <v>2915.6</v>
      </c>
      <c r="F54">
        <f t="shared" ref="F54:G56" si="12">+B54+D54</f>
        <v>2521.1</v>
      </c>
      <c r="G54">
        <f t="shared" si="12"/>
        <v>3177.4</v>
      </c>
      <c r="H54" s="20">
        <f t="shared" si="11"/>
        <v>-20.655252722351612</v>
      </c>
      <c r="I54">
        <v>114.5</v>
      </c>
    </row>
    <row r="55" spans="1:9" x14ac:dyDescent="0.25">
      <c r="A55" s="5">
        <f t="shared" si="2"/>
        <v>39219</v>
      </c>
      <c r="B55">
        <v>241.6</v>
      </c>
      <c r="C55">
        <v>203.9</v>
      </c>
      <c r="D55">
        <v>2362.5</v>
      </c>
      <c r="E55">
        <v>2957.1</v>
      </c>
      <c r="F55">
        <f t="shared" si="12"/>
        <v>2604.1</v>
      </c>
      <c r="G55">
        <f t="shared" si="12"/>
        <v>3161</v>
      </c>
      <c r="H55" s="20">
        <f t="shared" si="11"/>
        <v>-17.61784245491933</v>
      </c>
      <c r="I55">
        <v>144.5</v>
      </c>
    </row>
    <row r="56" spans="1:9" x14ac:dyDescent="0.25">
      <c r="A56" s="5">
        <f t="shared" si="2"/>
        <v>39226</v>
      </c>
      <c r="B56">
        <v>218.5</v>
      </c>
      <c r="C56">
        <v>134.19999999999999</v>
      </c>
      <c r="D56">
        <v>2387.8000000000002</v>
      </c>
      <c r="E56">
        <v>3003.6</v>
      </c>
      <c r="F56">
        <f t="shared" si="12"/>
        <v>2606.3000000000002</v>
      </c>
      <c r="G56">
        <f t="shared" si="12"/>
        <v>3137.7999999999997</v>
      </c>
      <c r="H56" s="20">
        <f t="shared" si="11"/>
        <v>-16.938619414876655</v>
      </c>
      <c r="I56">
        <v>144.5</v>
      </c>
    </row>
    <row r="57" spans="1:9" x14ac:dyDescent="0.25">
      <c r="A57" s="5">
        <f t="shared" si="2"/>
        <v>39233</v>
      </c>
      <c r="D57">
        <v>2441.1999999999998</v>
      </c>
      <c r="E57">
        <v>3035.6</v>
      </c>
      <c r="F57">
        <v>2441.1999999999998</v>
      </c>
      <c r="G57">
        <v>3035.6</v>
      </c>
      <c r="H57" s="20">
        <f t="shared" si="11"/>
        <v>-19.580972460139677</v>
      </c>
    </row>
    <row r="58" spans="1:9" x14ac:dyDescent="0.25">
      <c r="A58" s="5">
        <f t="shared" si="2"/>
        <v>39240</v>
      </c>
      <c r="B58">
        <v>423.7</v>
      </c>
      <c r="C58">
        <v>203.3</v>
      </c>
      <c r="D58">
        <v>25.5</v>
      </c>
      <c r="E58">
        <v>59.3</v>
      </c>
      <c r="F58">
        <f t="shared" ref="F58:G60" si="13">+B58+D58</f>
        <v>449.2</v>
      </c>
      <c r="G58">
        <f t="shared" si="13"/>
        <v>262.60000000000002</v>
      </c>
      <c r="H58" s="20">
        <f t="shared" ref="H58:H63" si="14">+(F58/G58-1)*100</f>
        <v>71.058644325971045</v>
      </c>
    </row>
    <row r="59" spans="1:9" x14ac:dyDescent="0.25">
      <c r="A59" s="5">
        <f t="shared" si="2"/>
        <v>39247</v>
      </c>
      <c r="B59">
        <v>410.7</v>
      </c>
      <c r="C59">
        <v>272.7</v>
      </c>
      <c r="D59">
        <v>104.4</v>
      </c>
      <c r="E59">
        <v>59.3</v>
      </c>
      <c r="F59">
        <f t="shared" si="13"/>
        <v>515.1</v>
      </c>
      <c r="G59">
        <f t="shared" si="13"/>
        <v>332</v>
      </c>
      <c r="H59" s="20">
        <f t="shared" si="14"/>
        <v>55.150602409638559</v>
      </c>
    </row>
    <row r="60" spans="1:9" x14ac:dyDescent="0.25">
      <c r="A60" s="5">
        <f t="shared" si="2"/>
        <v>39254</v>
      </c>
      <c r="B60">
        <v>410.8</v>
      </c>
      <c r="C60">
        <v>248.7</v>
      </c>
      <c r="D60">
        <v>104.4</v>
      </c>
      <c r="E60">
        <v>147.30000000000001</v>
      </c>
      <c r="F60">
        <f t="shared" si="13"/>
        <v>515.20000000000005</v>
      </c>
      <c r="G60">
        <f t="shared" si="13"/>
        <v>396</v>
      </c>
      <c r="H60" s="20">
        <f t="shared" si="14"/>
        <v>30.101010101010118</v>
      </c>
    </row>
    <row r="61" spans="1:9" x14ac:dyDescent="0.25">
      <c r="A61" s="5">
        <f t="shared" si="2"/>
        <v>39261</v>
      </c>
      <c r="B61">
        <v>375</v>
      </c>
      <c r="C61">
        <v>305.7</v>
      </c>
      <c r="D61">
        <v>165.7</v>
      </c>
      <c r="E61">
        <v>184.6</v>
      </c>
      <c r="F61">
        <f t="shared" ref="F61:G63" si="15">+B61+D61</f>
        <v>540.70000000000005</v>
      </c>
      <c r="G61">
        <f t="shared" si="15"/>
        <v>490.29999999999995</v>
      </c>
      <c r="H61" s="20">
        <f t="shared" si="14"/>
        <v>10.279420762798308</v>
      </c>
    </row>
    <row r="62" spans="1:9" x14ac:dyDescent="0.25">
      <c r="A62" s="5">
        <f t="shared" si="2"/>
        <v>39268</v>
      </c>
      <c r="B62">
        <v>400</v>
      </c>
      <c r="C62">
        <v>297.7</v>
      </c>
      <c r="D62">
        <v>192.3</v>
      </c>
      <c r="E62">
        <v>206.4</v>
      </c>
      <c r="F62">
        <f t="shared" si="15"/>
        <v>592.29999999999995</v>
      </c>
      <c r="G62">
        <f t="shared" si="15"/>
        <v>504.1</v>
      </c>
      <c r="H62" s="20">
        <f t="shared" si="14"/>
        <v>17.49652846657408</v>
      </c>
    </row>
    <row r="63" spans="1:9" x14ac:dyDescent="0.25">
      <c r="A63" s="5">
        <f t="shared" si="2"/>
        <v>39275</v>
      </c>
      <c r="B63">
        <v>474.4</v>
      </c>
      <c r="C63">
        <v>275.10000000000002</v>
      </c>
      <c r="D63">
        <v>257.89999999999998</v>
      </c>
      <c r="E63">
        <v>300.3</v>
      </c>
      <c r="F63">
        <f t="shared" si="15"/>
        <v>732.3</v>
      </c>
      <c r="G63">
        <f t="shared" si="15"/>
        <v>575.40000000000009</v>
      </c>
      <c r="H63" s="20">
        <f t="shared" si="14"/>
        <v>27.267987486965552</v>
      </c>
    </row>
    <row r="64" spans="1:9" x14ac:dyDescent="0.25">
      <c r="A64" s="5">
        <f t="shared" si="2"/>
        <v>39282</v>
      </c>
      <c r="B64">
        <v>434.1</v>
      </c>
      <c r="C64">
        <v>250.1</v>
      </c>
      <c r="D64">
        <v>359.9</v>
      </c>
      <c r="E64">
        <v>330.2</v>
      </c>
      <c r="F64">
        <f t="shared" ref="F64:G66" si="16">+B64+D64</f>
        <v>794</v>
      </c>
      <c r="G64">
        <f t="shared" si="16"/>
        <v>580.29999999999995</v>
      </c>
      <c r="H64" s="20">
        <f t="shared" ref="H64:H69" si="17">+(F64/G64-1)*100</f>
        <v>36.825779769084967</v>
      </c>
    </row>
    <row r="65" spans="1:9" x14ac:dyDescent="0.25">
      <c r="A65" s="5">
        <f t="shared" si="2"/>
        <v>39289</v>
      </c>
      <c r="B65">
        <v>462.6</v>
      </c>
      <c r="C65">
        <v>360.8</v>
      </c>
      <c r="D65">
        <v>378.9</v>
      </c>
      <c r="E65">
        <v>435</v>
      </c>
      <c r="F65">
        <f t="shared" si="16"/>
        <v>841.5</v>
      </c>
      <c r="G65">
        <f t="shared" si="16"/>
        <v>795.8</v>
      </c>
      <c r="H65" s="20">
        <f t="shared" si="17"/>
        <v>5.7426489067605058</v>
      </c>
    </row>
    <row r="66" spans="1:9" x14ac:dyDescent="0.25">
      <c r="A66" s="5">
        <f t="shared" si="2"/>
        <v>39296</v>
      </c>
      <c r="B66">
        <v>411.9</v>
      </c>
      <c r="C66">
        <v>280</v>
      </c>
      <c r="D66">
        <v>478.5</v>
      </c>
      <c r="E66">
        <v>544.70000000000005</v>
      </c>
      <c r="F66">
        <f t="shared" si="16"/>
        <v>890.4</v>
      </c>
      <c r="G66">
        <f t="shared" si="16"/>
        <v>824.7</v>
      </c>
      <c r="H66" s="20">
        <f t="shared" si="17"/>
        <v>7.9665332848308346</v>
      </c>
    </row>
    <row r="67" spans="1:9" x14ac:dyDescent="0.25">
      <c r="A67" s="5">
        <f t="shared" si="2"/>
        <v>39303</v>
      </c>
      <c r="B67">
        <v>470.6</v>
      </c>
      <c r="C67">
        <v>284.2</v>
      </c>
      <c r="D67">
        <v>550.4</v>
      </c>
      <c r="E67">
        <v>560.5</v>
      </c>
      <c r="F67">
        <f t="shared" ref="F67:G69" si="18">+B67+D67</f>
        <v>1021</v>
      </c>
      <c r="G67">
        <f t="shared" si="18"/>
        <v>844.7</v>
      </c>
      <c r="H67" s="20">
        <f t="shared" si="17"/>
        <v>20.871315259855571</v>
      </c>
    </row>
    <row r="68" spans="1:9" x14ac:dyDescent="0.25">
      <c r="A68" s="5">
        <f t="shared" si="2"/>
        <v>39310</v>
      </c>
      <c r="B68">
        <v>462.7</v>
      </c>
      <c r="C68">
        <v>306.10000000000002</v>
      </c>
      <c r="D68">
        <v>619.6</v>
      </c>
      <c r="E68">
        <v>663</v>
      </c>
      <c r="F68">
        <f t="shared" si="18"/>
        <v>1082.3</v>
      </c>
      <c r="G68">
        <f t="shared" si="18"/>
        <v>969.1</v>
      </c>
      <c r="H68" s="20">
        <f t="shared" si="17"/>
        <v>11.680941079351959</v>
      </c>
    </row>
    <row r="69" spans="1:9" x14ac:dyDescent="0.25">
      <c r="A69" s="5">
        <f t="shared" si="2"/>
        <v>39317</v>
      </c>
      <c r="B69">
        <v>408.8</v>
      </c>
      <c r="C69">
        <v>337.1</v>
      </c>
      <c r="D69">
        <v>742.8</v>
      </c>
      <c r="E69">
        <v>687</v>
      </c>
      <c r="F69">
        <f t="shared" si="18"/>
        <v>1151.5999999999999</v>
      </c>
      <c r="G69">
        <f t="shared" si="18"/>
        <v>1024.0999999999999</v>
      </c>
      <c r="H69" s="20">
        <f t="shared" si="17"/>
        <v>12.449956058978607</v>
      </c>
      <c r="I69">
        <v>6</v>
      </c>
    </row>
    <row r="70" spans="1:9" x14ac:dyDescent="0.25">
      <c r="A70" s="5">
        <f t="shared" si="2"/>
        <v>39324</v>
      </c>
      <c r="B70">
        <v>393.8</v>
      </c>
      <c r="C70">
        <v>261.7</v>
      </c>
      <c r="D70">
        <v>763.9</v>
      </c>
      <c r="E70">
        <v>794.3</v>
      </c>
      <c r="F70">
        <f t="shared" ref="F70:G72" si="19">+B70+D70</f>
        <v>1157.7</v>
      </c>
      <c r="G70">
        <f t="shared" si="19"/>
        <v>1056</v>
      </c>
      <c r="H70" s="20">
        <f t="shared" ref="H70:H75" si="20">+(F70/G70-1)*100</f>
        <v>9.6306818181818308</v>
      </c>
    </row>
    <row r="71" spans="1:9" x14ac:dyDescent="0.25">
      <c r="A71" s="29">
        <f t="shared" si="2"/>
        <v>39331</v>
      </c>
      <c r="B71">
        <v>444.5</v>
      </c>
      <c r="C71">
        <v>279.7</v>
      </c>
      <c r="D71">
        <v>835.3</v>
      </c>
      <c r="E71">
        <v>794.3</v>
      </c>
      <c r="F71">
        <f t="shared" si="19"/>
        <v>1279.8</v>
      </c>
      <c r="G71">
        <f t="shared" si="19"/>
        <v>1074</v>
      </c>
      <c r="H71" s="20">
        <f t="shared" si="20"/>
        <v>19.162011173184347</v>
      </c>
    </row>
    <row r="72" spans="1:9" x14ac:dyDescent="0.25">
      <c r="A72" s="5">
        <f t="shared" si="2"/>
        <v>39338</v>
      </c>
      <c r="B72">
        <v>619.6</v>
      </c>
      <c r="C72">
        <v>237.9</v>
      </c>
      <c r="D72">
        <v>842.6</v>
      </c>
      <c r="E72">
        <v>877.8</v>
      </c>
      <c r="F72">
        <f t="shared" si="19"/>
        <v>1462.2</v>
      </c>
      <c r="G72">
        <f t="shared" si="19"/>
        <v>1115.7</v>
      </c>
      <c r="H72" s="20">
        <f t="shared" si="20"/>
        <v>31.056735681634851</v>
      </c>
    </row>
    <row r="73" spans="1:9" x14ac:dyDescent="0.25">
      <c r="A73" s="5">
        <f t="shared" si="2"/>
        <v>39345</v>
      </c>
      <c r="B73">
        <v>584.5</v>
      </c>
      <c r="C73">
        <v>295.89999999999998</v>
      </c>
      <c r="D73">
        <v>939.5</v>
      </c>
      <c r="E73">
        <v>879.4</v>
      </c>
      <c r="F73">
        <f t="shared" ref="F73:G75" si="21">+B73+D73</f>
        <v>1524</v>
      </c>
      <c r="G73">
        <f t="shared" si="21"/>
        <v>1175.3</v>
      </c>
      <c r="H73" s="20">
        <f t="shared" si="20"/>
        <v>29.669020675572199</v>
      </c>
    </row>
    <row r="74" spans="1:9" x14ac:dyDescent="0.25">
      <c r="A74" s="5">
        <f t="shared" si="2"/>
        <v>39352</v>
      </c>
      <c r="B74">
        <v>636.70000000000005</v>
      </c>
      <c r="C74">
        <v>255.4</v>
      </c>
      <c r="D74">
        <v>997.3</v>
      </c>
      <c r="E74">
        <v>973.1</v>
      </c>
      <c r="F74">
        <f t="shared" si="21"/>
        <v>1634</v>
      </c>
      <c r="G74">
        <f t="shared" si="21"/>
        <v>1228.5</v>
      </c>
      <c r="H74" s="20">
        <f t="shared" si="20"/>
        <v>33.007733007733009</v>
      </c>
    </row>
    <row r="75" spans="1:9" x14ac:dyDescent="0.25">
      <c r="A75" s="5">
        <f t="shared" si="2"/>
        <v>39359</v>
      </c>
      <c r="B75">
        <v>579</v>
      </c>
      <c r="C75">
        <v>233.4</v>
      </c>
      <c r="D75">
        <v>1050.8</v>
      </c>
      <c r="E75">
        <v>999.6</v>
      </c>
      <c r="F75">
        <f t="shared" si="21"/>
        <v>1629.8</v>
      </c>
      <c r="G75">
        <f t="shared" si="21"/>
        <v>1233</v>
      </c>
      <c r="H75" s="20">
        <f t="shared" si="20"/>
        <v>32.181670721816701</v>
      </c>
    </row>
    <row r="76" spans="1:9" x14ac:dyDescent="0.25">
      <c r="A76" s="5">
        <f t="shared" si="2"/>
        <v>39366</v>
      </c>
      <c r="B76">
        <v>571</v>
      </c>
      <c r="C76">
        <v>200</v>
      </c>
      <c r="D76">
        <v>1068.5999999999999</v>
      </c>
      <c r="E76">
        <v>1057.0999999999999</v>
      </c>
      <c r="F76">
        <f t="shared" ref="F76:G78" si="22">+B76+D76</f>
        <v>1639.6</v>
      </c>
      <c r="G76">
        <f t="shared" si="22"/>
        <v>1257.0999999999999</v>
      </c>
      <c r="H76" s="20">
        <f t="shared" ref="H76:H81" si="23">+(F76/G76-1)*100</f>
        <v>30.427173653647287</v>
      </c>
    </row>
    <row r="77" spans="1:9" x14ac:dyDescent="0.25">
      <c r="A77" s="5">
        <f t="shared" si="2"/>
        <v>39373</v>
      </c>
      <c r="B77">
        <v>590.29999999999995</v>
      </c>
      <c r="C77">
        <v>321.39999999999998</v>
      </c>
      <c r="D77">
        <v>1149</v>
      </c>
      <c r="E77">
        <v>1057.0999999999999</v>
      </c>
      <c r="F77">
        <f t="shared" si="22"/>
        <v>1739.3</v>
      </c>
      <c r="G77">
        <f t="shared" si="22"/>
        <v>1378.5</v>
      </c>
      <c r="H77" s="20">
        <f t="shared" si="23"/>
        <v>26.173376858904597</v>
      </c>
    </row>
    <row r="78" spans="1:9" x14ac:dyDescent="0.25">
      <c r="A78" s="5">
        <f t="shared" si="2"/>
        <v>39380</v>
      </c>
      <c r="B78">
        <v>637.5</v>
      </c>
      <c r="C78">
        <v>289.89999999999998</v>
      </c>
      <c r="D78">
        <v>1186.7</v>
      </c>
      <c r="E78">
        <v>1088.5999999999999</v>
      </c>
      <c r="F78">
        <f t="shared" si="22"/>
        <v>1824.2</v>
      </c>
      <c r="G78">
        <f t="shared" si="22"/>
        <v>1378.5</v>
      </c>
      <c r="H78" s="20">
        <f t="shared" si="23"/>
        <v>32.332245194051509</v>
      </c>
    </row>
    <row r="79" spans="1:9" x14ac:dyDescent="0.25">
      <c r="A79" s="5">
        <f t="shared" si="2"/>
        <v>39387</v>
      </c>
      <c r="B79">
        <v>612.1</v>
      </c>
      <c r="C79">
        <v>297.39999999999998</v>
      </c>
      <c r="D79">
        <v>1212</v>
      </c>
      <c r="E79">
        <v>1109.5999999999999</v>
      </c>
      <c r="F79">
        <f t="shared" ref="F79:G81" si="24">+B79+D79</f>
        <v>1824.1</v>
      </c>
      <c r="G79">
        <f t="shared" si="24"/>
        <v>1407</v>
      </c>
      <c r="H79" s="20">
        <f t="shared" si="23"/>
        <v>29.644633972992175</v>
      </c>
    </row>
    <row r="80" spans="1:9" x14ac:dyDescent="0.25">
      <c r="A80" s="5">
        <f t="shared" si="2"/>
        <v>39394</v>
      </c>
      <c r="B80">
        <v>619.6</v>
      </c>
      <c r="C80">
        <v>316.8</v>
      </c>
      <c r="D80">
        <v>1233.0999999999999</v>
      </c>
      <c r="E80">
        <v>1169.4000000000001</v>
      </c>
      <c r="F80">
        <f t="shared" si="24"/>
        <v>1852.6999999999998</v>
      </c>
      <c r="G80">
        <f t="shared" si="24"/>
        <v>1486.2</v>
      </c>
      <c r="H80" s="20">
        <f t="shared" si="23"/>
        <v>24.660207239940778</v>
      </c>
      <c r="I80">
        <v>30</v>
      </c>
    </row>
    <row r="81" spans="1:8" x14ac:dyDescent="0.25">
      <c r="A81" s="5">
        <f t="shared" si="2"/>
        <v>39401</v>
      </c>
      <c r="B81">
        <v>544.6</v>
      </c>
      <c r="C81">
        <v>289.8</v>
      </c>
      <c r="D81">
        <v>1317.6</v>
      </c>
      <c r="E81">
        <v>1200</v>
      </c>
      <c r="F81">
        <f t="shared" si="24"/>
        <v>1862.1999999999998</v>
      </c>
      <c r="G81">
        <f t="shared" si="24"/>
        <v>1489.8</v>
      </c>
      <c r="H81" s="20">
        <f t="shared" si="23"/>
        <v>24.996643844811373</v>
      </c>
    </row>
    <row r="82" spans="1:8" x14ac:dyDescent="0.25">
      <c r="A82" s="5">
        <f t="shared" si="2"/>
        <v>39408</v>
      </c>
      <c r="B82">
        <v>535.6</v>
      </c>
      <c r="C82">
        <v>260.89999999999998</v>
      </c>
      <c r="D82">
        <v>1346.7</v>
      </c>
      <c r="E82">
        <v>1224.3</v>
      </c>
      <c r="F82">
        <f t="shared" ref="F82:G84" si="25">+B82+D82</f>
        <v>1882.3000000000002</v>
      </c>
      <c r="G82">
        <f t="shared" si="25"/>
        <v>1485.1999999999998</v>
      </c>
      <c r="H82" s="20">
        <f t="shared" ref="H82:H87" si="26">+(F82/G82-1)*100</f>
        <v>26.737139779154351</v>
      </c>
    </row>
    <row r="83" spans="1:8" x14ac:dyDescent="0.25">
      <c r="A83" s="5">
        <f t="shared" si="2"/>
        <v>39415</v>
      </c>
      <c r="B83">
        <v>544.4</v>
      </c>
      <c r="C83">
        <v>232.8</v>
      </c>
      <c r="D83">
        <v>1410.4</v>
      </c>
      <c r="E83">
        <v>1256.2</v>
      </c>
      <c r="F83">
        <f t="shared" si="25"/>
        <v>1954.8000000000002</v>
      </c>
      <c r="G83">
        <f t="shared" si="25"/>
        <v>1489</v>
      </c>
      <c r="H83" s="20">
        <f t="shared" si="26"/>
        <v>31.282740094022856</v>
      </c>
    </row>
    <row r="84" spans="1:8" x14ac:dyDescent="0.25">
      <c r="A84" s="5">
        <f t="shared" si="2"/>
        <v>39422</v>
      </c>
      <c r="B84">
        <v>450.9</v>
      </c>
      <c r="C84">
        <v>305.3</v>
      </c>
      <c r="D84">
        <v>1475</v>
      </c>
      <c r="E84">
        <v>1274.2</v>
      </c>
      <c r="F84">
        <f t="shared" si="25"/>
        <v>1925.9</v>
      </c>
      <c r="G84">
        <f t="shared" si="25"/>
        <v>1579.5</v>
      </c>
      <c r="H84" s="20">
        <f t="shared" si="26"/>
        <v>21.930990819879725</v>
      </c>
    </row>
    <row r="85" spans="1:8" x14ac:dyDescent="0.25">
      <c r="A85" s="5">
        <f t="shared" si="2"/>
        <v>39429</v>
      </c>
      <c r="B85">
        <v>476</v>
      </c>
      <c r="C85">
        <v>280.3</v>
      </c>
      <c r="D85">
        <v>1519.7</v>
      </c>
      <c r="E85">
        <v>1299.2</v>
      </c>
      <c r="F85">
        <f t="shared" ref="F85:G87" si="27">+B85+D85</f>
        <v>1995.7</v>
      </c>
      <c r="G85">
        <f t="shared" si="27"/>
        <v>1579.5</v>
      </c>
      <c r="H85" s="20">
        <f t="shared" si="26"/>
        <v>26.350110794555249</v>
      </c>
    </row>
    <row r="86" spans="1:8" x14ac:dyDescent="0.25">
      <c r="A86" s="5">
        <f t="shared" si="2"/>
        <v>39436</v>
      </c>
      <c r="B86">
        <v>461.1</v>
      </c>
      <c r="C86">
        <v>352.2</v>
      </c>
      <c r="D86">
        <v>1540.6</v>
      </c>
      <c r="E86">
        <v>1299.2</v>
      </c>
      <c r="F86">
        <f t="shared" si="27"/>
        <v>2001.6999999999998</v>
      </c>
      <c r="G86">
        <f t="shared" si="27"/>
        <v>1651.4</v>
      </c>
      <c r="H86" s="20">
        <f t="shared" si="26"/>
        <v>21.212304711154161</v>
      </c>
    </row>
    <row r="87" spans="1:8" x14ac:dyDescent="0.25">
      <c r="A87" s="5">
        <f t="shared" si="2"/>
        <v>39443</v>
      </c>
      <c r="B87">
        <v>510.1</v>
      </c>
      <c r="C87">
        <v>352.2</v>
      </c>
      <c r="D87">
        <v>1544.1</v>
      </c>
      <c r="E87">
        <v>1299.2</v>
      </c>
      <c r="F87">
        <f t="shared" si="27"/>
        <v>2054.1999999999998</v>
      </c>
      <c r="G87">
        <f t="shared" si="27"/>
        <v>1651.4</v>
      </c>
      <c r="H87" s="20">
        <f t="shared" si="26"/>
        <v>24.391425457187822</v>
      </c>
    </row>
    <row r="88" spans="1:8" x14ac:dyDescent="0.25">
      <c r="A88" s="5">
        <f t="shared" si="2"/>
        <v>39450</v>
      </c>
      <c r="B88">
        <v>495</v>
      </c>
      <c r="C88">
        <v>351.3</v>
      </c>
      <c r="D88">
        <v>1609.4</v>
      </c>
      <c r="E88">
        <v>1338.1</v>
      </c>
      <c r="F88">
        <f t="shared" ref="F88:G90" si="28">+B88+D88</f>
        <v>2104.4</v>
      </c>
      <c r="G88">
        <f t="shared" si="28"/>
        <v>1689.3999999999999</v>
      </c>
      <c r="H88" s="20">
        <f t="shared" ref="H88:H93" si="29">+(F88/G88-1)*100</f>
        <v>24.564934296199858</v>
      </c>
    </row>
    <row r="89" spans="1:8" x14ac:dyDescent="0.25">
      <c r="A89" s="5">
        <f t="shared" si="2"/>
        <v>39457</v>
      </c>
      <c r="B89">
        <v>420.5</v>
      </c>
      <c r="C89">
        <v>401.1</v>
      </c>
      <c r="D89">
        <v>1650.9</v>
      </c>
      <c r="E89">
        <v>1363.5</v>
      </c>
      <c r="F89">
        <f t="shared" si="28"/>
        <v>2071.4</v>
      </c>
      <c r="G89">
        <f t="shared" si="28"/>
        <v>1764.6</v>
      </c>
      <c r="H89" s="20">
        <f t="shared" si="29"/>
        <v>17.386376515924297</v>
      </c>
    </row>
    <row r="90" spans="1:8" x14ac:dyDescent="0.25">
      <c r="A90" s="5">
        <f t="shared" si="2"/>
        <v>39464</v>
      </c>
      <c r="B90">
        <v>417.9</v>
      </c>
      <c r="C90">
        <v>375.1</v>
      </c>
      <c r="D90">
        <v>1701</v>
      </c>
      <c r="E90">
        <v>1425</v>
      </c>
      <c r="F90">
        <f t="shared" si="28"/>
        <v>2118.9</v>
      </c>
      <c r="G90">
        <f t="shared" si="28"/>
        <v>1800.1</v>
      </c>
      <c r="H90" s="20">
        <f t="shared" si="29"/>
        <v>17.710127215154724</v>
      </c>
    </row>
    <row r="91" spans="1:8" x14ac:dyDescent="0.25">
      <c r="A91" s="5">
        <f t="shared" si="2"/>
        <v>39471</v>
      </c>
      <c r="B91">
        <v>444.8</v>
      </c>
      <c r="C91">
        <v>491.2</v>
      </c>
      <c r="D91">
        <v>1701</v>
      </c>
      <c r="E91">
        <v>1509.7</v>
      </c>
      <c r="F91">
        <f t="shared" ref="F91:G93" si="30">+B91+D91</f>
        <v>2145.8000000000002</v>
      </c>
      <c r="G91">
        <f t="shared" si="30"/>
        <v>2000.9</v>
      </c>
      <c r="H91" s="20">
        <f t="shared" si="29"/>
        <v>7.2417412164526018</v>
      </c>
    </row>
    <row r="92" spans="1:8" x14ac:dyDescent="0.25">
      <c r="A92" s="5">
        <f t="shared" si="2"/>
        <v>39478</v>
      </c>
      <c r="B92">
        <v>454.9</v>
      </c>
      <c r="C92">
        <v>471</v>
      </c>
      <c r="D92">
        <v>1730.9</v>
      </c>
      <c r="E92">
        <v>1550.9</v>
      </c>
      <c r="F92">
        <f t="shared" si="30"/>
        <v>2185.8000000000002</v>
      </c>
      <c r="G92">
        <f t="shared" si="30"/>
        <v>2021.9</v>
      </c>
      <c r="H92" s="20">
        <f t="shared" si="29"/>
        <v>8.1062367080468878</v>
      </c>
    </row>
    <row r="93" spans="1:8" x14ac:dyDescent="0.25">
      <c r="A93" s="5">
        <f t="shared" si="2"/>
        <v>39485</v>
      </c>
      <c r="B93">
        <v>440.7</v>
      </c>
      <c r="C93">
        <v>439.5</v>
      </c>
      <c r="D93">
        <v>1745.1</v>
      </c>
      <c r="E93">
        <v>1609</v>
      </c>
      <c r="F93">
        <f t="shared" si="30"/>
        <v>2185.7999999999997</v>
      </c>
      <c r="G93">
        <f t="shared" si="30"/>
        <v>2048.5</v>
      </c>
      <c r="H93" s="20">
        <f t="shared" si="29"/>
        <v>6.7024652184525024</v>
      </c>
    </row>
    <row r="94" spans="1:8" x14ac:dyDescent="0.25">
      <c r="A94" s="5">
        <f t="shared" si="2"/>
        <v>39492</v>
      </c>
      <c r="B94">
        <v>399.9</v>
      </c>
      <c r="C94">
        <v>429.3</v>
      </c>
      <c r="D94">
        <v>1847.7</v>
      </c>
      <c r="E94">
        <v>1649.5</v>
      </c>
      <c r="F94">
        <f t="shared" ref="F94:G96" si="31">+B94+D94</f>
        <v>2247.6</v>
      </c>
      <c r="G94">
        <f t="shared" si="31"/>
        <v>2078.8000000000002</v>
      </c>
      <c r="H94" s="20">
        <f t="shared" ref="H94:H99" si="32">+(F94/G94-1)*100</f>
        <v>8.120069270733099</v>
      </c>
    </row>
    <row r="95" spans="1:8" x14ac:dyDescent="0.25">
      <c r="A95" s="5">
        <f t="shared" si="2"/>
        <v>39499</v>
      </c>
      <c r="B95">
        <v>374.4</v>
      </c>
      <c r="C95">
        <v>439.2</v>
      </c>
      <c r="D95">
        <v>1873.2</v>
      </c>
      <c r="E95">
        <v>1753.6</v>
      </c>
      <c r="F95">
        <f t="shared" si="31"/>
        <v>2247.6</v>
      </c>
      <c r="G95">
        <f t="shared" si="31"/>
        <v>2192.7999999999997</v>
      </c>
      <c r="H95" s="20">
        <f t="shared" si="32"/>
        <v>2.4990879241152841</v>
      </c>
    </row>
    <row r="96" spans="1:8" x14ac:dyDescent="0.25">
      <c r="A96" s="5">
        <f t="shared" si="2"/>
        <v>39506</v>
      </c>
      <c r="B96">
        <v>304.10000000000002</v>
      </c>
      <c r="C96">
        <v>421.3</v>
      </c>
      <c r="D96">
        <v>1942.3</v>
      </c>
      <c r="E96">
        <v>1838.8</v>
      </c>
      <c r="F96">
        <f t="shared" si="31"/>
        <v>2246.4</v>
      </c>
      <c r="G96">
        <f t="shared" si="31"/>
        <v>2260.1</v>
      </c>
      <c r="H96" s="20">
        <f t="shared" si="32"/>
        <v>-0.60616786867836447</v>
      </c>
    </row>
    <row r="97" spans="1:9" x14ac:dyDescent="0.25">
      <c r="A97" s="5">
        <f t="shared" si="2"/>
        <v>39513</v>
      </c>
      <c r="B97">
        <v>244.1</v>
      </c>
      <c r="C97">
        <v>350.7</v>
      </c>
      <c r="D97">
        <v>2008.7</v>
      </c>
      <c r="E97">
        <v>1955.9</v>
      </c>
      <c r="F97">
        <f t="shared" ref="F97:G99" si="33">+B97+D97</f>
        <v>2252.8000000000002</v>
      </c>
      <c r="G97">
        <f t="shared" si="33"/>
        <v>2306.6</v>
      </c>
      <c r="H97" s="20">
        <f t="shared" si="32"/>
        <v>-2.3324373536807275</v>
      </c>
    </row>
    <row r="98" spans="1:9" x14ac:dyDescent="0.25">
      <c r="A98" s="5">
        <f t="shared" si="2"/>
        <v>39520</v>
      </c>
      <c r="B98">
        <v>221.6</v>
      </c>
      <c r="C98">
        <v>374.7</v>
      </c>
      <c r="D98">
        <v>2036.2</v>
      </c>
      <c r="E98">
        <v>2017.1</v>
      </c>
      <c r="F98">
        <f t="shared" si="33"/>
        <v>2257.8000000000002</v>
      </c>
      <c r="G98">
        <f t="shared" si="33"/>
        <v>2391.7999999999997</v>
      </c>
      <c r="H98" s="20">
        <f t="shared" si="32"/>
        <v>-5.6024751233380581</v>
      </c>
    </row>
    <row r="99" spans="1:9" x14ac:dyDescent="0.25">
      <c r="A99" s="5">
        <f t="shared" si="2"/>
        <v>39527</v>
      </c>
      <c r="B99">
        <v>320.60000000000002</v>
      </c>
      <c r="C99">
        <v>366.9</v>
      </c>
      <c r="D99">
        <v>2063.6999999999998</v>
      </c>
      <c r="E99">
        <v>2039.5</v>
      </c>
      <c r="F99">
        <f t="shared" si="33"/>
        <v>2384.2999999999997</v>
      </c>
      <c r="G99">
        <f t="shared" si="33"/>
        <v>2406.4</v>
      </c>
      <c r="H99" s="20">
        <f t="shared" si="32"/>
        <v>-0.91838430851065578</v>
      </c>
    </row>
    <row r="100" spans="1:9" x14ac:dyDescent="0.25">
      <c r="A100" s="5">
        <f t="shared" si="2"/>
        <v>39534</v>
      </c>
      <c r="B100">
        <v>332.6</v>
      </c>
      <c r="C100">
        <v>311.7</v>
      </c>
      <c r="D100">
        <v>2063.6999999999998</v>
      </c>
      <c r="E100">
        <v>2063.3000000000002</v>
      </c>
      <c r="F100">
        <f t="shared" ref="F100:G102" si="34">+B100+D100</f>
        <v>2396.2999999999997</v>
      </c>
      <c r="G100">
        <f t="shared" si="34"/>
        <v>2375</v>
      </c>
      <c r="H100" s="20">
        <f t="shared" ref="H100:H105" si="35">+(F100/G100-1)*100</f>
        <v>0.89684210526315145</v>
      </c>
    </row>
    <row r="101" spans="1:9" x14ac:dyDescent="0.25">
      <c r="A101" s="5">
        <f t="shared" si="2"/>
        <v>39541</v>
      </c>
      <c r="B101">
        <v>356.9</v>
      </c>
      <c r="C101">
        <v>312.8</v>
      </c>
      <c r="D101">
        <v>2114.6</v>
      </c>
      <c r="E101">
        <v>2113.1999999999998</v>
      </c>
      <c r="F101">
        <f t="shared" si="34"/>
        <v>2471.5</v>
      </c>
      <c r="G101">
        <f t="shared" si="34"/>
        <v>2426</v>
      </c>
      <c r="H101" s="20">
        <f t="shared" si="35"/>
        <v>1.8755152514426943</v>
      </c>
    </row>
    <row r="102" spans="1:9" x14ac:dyDescent="0.25">
      <c r="A102" s="5">
        <f t="shared" si="2"/>
        <v>39548</v>
      </c>
      <c r="B102">
        <v>328.3</v>
      </c>
      <c r="C102">
        <v>261.7</v>
      </c>
      <c r="D102">
        <v>2154</v>
      </c>
      <c r="E102">
        <v>2162.3000000000002</v>
      </c>
      <c r="F102">
        <f t="shared" si="34"/>
        <v>2482.3000000000002</v>
      </c>
      <c r="G102">
        <f t="shared" si="34"/>
        <v>2424</v>
      </c>
      <c r="H102" s="20">
        <f t="shared" si="35"/>
        <v>2.4051155115511591</v>
      </c>
    </row>
    <row r="103" spans="1:9" x14ac:dyDescent="0.25">
      <c r="A103" s="5">
        <f t="shared" si="2"/>
        <v>39555</v>
      </c>
      <c r="B103">
        <v>372.7</v>
      </c>
      <c r="C103">
        <v>259.5</v>
      </c>
      <c r="D103">
        <v>2220.5</v>
      </c>
      <c r="E103">
        <v>2162.3000000000002</v>
      </c>
      <c r="F103">
        <f t="shared" ref="F103:G105" si="36">+B103+D103</f>
        <v>2593.1999999999998</v>
      </c>
      <c r="G103">
        <f t="shared" si="36"/>
        <v>2421.8000000000002</v>
      </c>
      <c r="H103" s="20">
        <f t="shared" si="35"/>
        <v>7.0773804608142532</v>
      </c>
    </row>
    <row r="104" spans="1:9" x14ac:dyDescent="0.25">
      <c r="A104" s="5">
        <f t="shared" si="2"/>
        <v>39562</v>
      </c>
      <c r="B104">
        <v>342.7</v>
      </c>
      <c r="C104">
        <v>232.3</v>
      </c>
      <c r="D104">
        <v>2274.8000000000002</v>
      </c>
      <c r="E104">
        <v>2260.4</v>
      </c>
      <c r="F104">
        <f t="shared" si="36"/>
        <v>2617.5</v>
      </c>
      <c r="G104">
        <f t="shared" si="36"/>
        <v>2492.7000000000003</v>
      </c>
      <c r="H104" s="20">
        <f t="shared" si="35"/>
        <v>5.0066193284390215</v>
      </c>
    </row>
    <row r="105" spans="1:9" x14ac:dyDescent="0.25">
      <c r="A105" s="5">
        <f t="shared" si="2"/>
        <v>39569</v>
      </c>
      <c r="B105">
        <v>298.3</v>
      </c>
      <c r="C105">
        <v>214.2</v>
      </c>
      <c r="D105">
        <v>2350.9</v>
      </c>
      <c r="E105">
        <v>2293.4</v>
      </c>
      <c r="F105">
        <f t="shared" si="36"/>
        <v>2649.2000000000003</v>
      </c>
      <c r="G105">
        <f t="shared" si="36"/>
        <v>2507.6</v>
      </c>
      <c r="H105" s="20">
        <f t="shared" si="35"/>
        <v>5.6468336257776475</v>
      </c>
      <c r="I105">
        <v>70.5</v>
      </c>
    </row>
    <row r="106" spans="1:9" x14ac:dyDescent="0.25">
      <c r="A106" s="5">
        <f t="shared" si="2"/>
        <v>39576</v>
      </c>
      <c r="B106">
        <v>268.7</v>
      </c>
      <c r="C106">
        <v>210.1</v>
      </c>
      <c r="D106">
        <v>2382.6999999999998</v>
      </c>
      <c r="E106">
        <v>2311</v>
      </c>
      <c r="F106">
        <f t="shared" ref="F106:G108" si="37">+B106+D106</f>
        <v>2651.3999999999996</v>
      </c>
      <c r="G106">
        <f t="shared" si="37"/>
        <v>2521.1</v>
      </c>
      <c r="H106" s="20">
        <f t="shared" ref="H106:H111" si="38">+(F106/G106-1)*100</f>
        <v>5.1683788822339372</v>
      </c>
      <c r="I106">
        <v>154.5</v>
      </c>
    </row>
    <row r="107" spans="1:9" x14ac:dyDescent="0.25">
      <c r="A107" s="5">
        <f t="shared" si="2"/>
        <v>39583</v>
      </c>
      <c r="B107">
        <v>225.6</v>
      </c>
      <c r="C107">
        <v>241.6</v>
      </c>
      <c r="D107">
        <v>2462.6999999999998</v>
      </c>
      <c r="E107">
        <v>2362.5</v>
      </c>
      <c r="F107">
        <f t="shared" si="37"/>
        <v>2688.2999999999997</v>
      </c>
      <c r="G107">
        <f t="shared" si="37"/>
        <v>2604.1</v>
      </c>
      <c r="H107" s="20">
        <f t="shared" si="38"/>
        <v>3.2333627740870119</v>
      </c>
      <c r="I107">
        <v>214.5</v>
      </c>
    </row>
    <row r="108" spans="1:9" x14ac:dyDescent="0.25">
      <c r="A108" s="5">
        <f t="shared" si="2"/>
        <v>39590</v>
      </c>
      <c r="B108">
        <v>225.6</v>
      </c>
      <c r="C108">
        <v>218.5</v>
      </c>
      <c r="D108">
        <v>2488.4</v>
      </c>
      <c r="E108">
        <v>2387.8000000000002</v>
      </c>
      <c r="F108">
        <f t="shared" si="37"/>
        <v>2714</v>
      </c>
      <c r="G108">
        <f t="shared" si="37"/>
        <v>2606.3000000000002</v>
      </c>
      <c r="H108" s="20">
        <f t="shared" si="38"/>
        <v>4.1322948240801072</v>
      </c>
      <c r="I108">
        <v>239.5</v>
      </c>
    </row>
    <row r="109" spans="1:9" x14ac:dyDescent="0.25">
      <c r="A109" s="5">
        <f t="shared" si="2"/>
        <v>39597</v>
      </c>
      <c r="B109">
        <v>163.30000000000001</v>
      </c>
      <c r="C109">
        <v>152.6</v>
      </c>
      <c r="D109">
        <v>2577.5</v>
      </c>
      <c r="E109">
        <v>2441.1999999999998</v>
      </c>
      <c r="F109">
        <f t="shared" ref="F109:G111" si="39">+B109+D109</f>
        <v>2740.8</v>
      </c>
      <c r="G109">
        <f t="shared" si="39"/>
        <v>2593.7999999999997</v>
      </c>
      <c r="H109" s="20">
        <f t="shared" si="38"/>
        <v>5.6673606291927081</v>
      </c>
      <c r="I109">
        <v>278.3</v>
      </c>
    </row>
    <row r="110" spans="1:9" x14ac:dyDescent="0.25">
      <c r="A110" s="5">
        <f t="shared" si="2"/>
        <v>39604</v>
      </c>
      <c r="B110">
        <v>472.4</v>
      </c>
      <c r="C110">
        <v>423.7</v>
      </c>
      <c r="D110">
        <v>4.3</v>
      </c>
      <c r="E110">
        <v>25.5</v>
      </c>
      <c r="F110">
        <f t="shared" si="39"/>
        <v>476.7</v>
      </c>
      <c r="G110">
        <f t="shared" si="39"/>
        <v>449.2</v>
      </c>
      <c r="H110" s="20">
        <f t="shared" si="38"/>
        <v>6.1219946571682948</v>
      </c>
    </row>
    <row r="111" spans="1:9" x14ac:dyDescent="0.25">
      <c r="A111" s="5">
        <f t="shared" si="2"/>
        <v>39611</v>
      </c>
      <c r="B111">
        <v>472.4</v>
      </c>
      <c r="C111">
        <v>423.7</v>
      </c>
      <c r="D111">
        <v>4.3</v>
      </c>
      <c r="E111">
        <v>25.5</v>
      </c>
      <c r="F111">
        <f t="shared" si="39"/>
        <v>476.7</v>
      </c>
      <c r="G111">
        <f t="shared" si="39"/>
        <v>449.2</v>
      </c>
      <c r="H111" s="20">
        <f t="shared" si="38"/>
        <v>6.1219946571682948</v>
      </c>
    </row>
    <row r="112" spans="1:9" x14ac:dyDescent="0.25">
      <c r="A112" s="5">
        <f t="shared" si="2"/>
        <v>39618</v>
      </c>
      <c r="B112">
        <v>548.4</v>
      </c>
      <c r="C112">
        <v>410.8</v>
      </c>
      <c r="D112">
        <v>106.7</v>
      </c>
      <c r="E112">
        <v>104.4</v>
      </c>
      <c r="F112">
        <f t="shared" ref="F112:G114" si="40">+B112+D112</f>
        <v>655.1</v>
      </c>
      <c r="G112">
        <f t="shared" si="40"/>
        <v>515.20000000000005</v>
      </c>
      <c r="H112" s="20">
        <f t="shared" ref="H112:H117" si="41">+(F112/G112-1)*100</f>
        <v>27.154503105590045</v>
      </c>
    </row>
    <row r="113" spans="1:8" x14ac:dyDescent="0.25">
      <c r="A113" s="5">
        <f t="shared" si="2"/>
        <v>39625</v>
      </c>
      <c r="B113">
        <v>550</v>
      </c>
      <c r="C113">
        <v>375</v>
      </c>
      <c r="D113">
        <v>191.3</v>
      </c>
      <c r="E113">
        <v>161.69999999999999</v>
      </c>
      <c r="F113">
        <f t="shared" si="40"/>
        <v>741.3</v>
      </c>
      <c r="G113">
        <f t="shared" si="40"/>
        <v>536.70000000000005</v>
      </c>
      <c r="H113" s="20">
        <f t="shared" si="41"/>
        <v>38.121855785354917</v>
      </c>
    </row>
    <row r="114" spans="1:8" x14ac:dyDescent="0.25">
      <c r="A114" s="5">
        <f t="shared" si="2"/>
        <v>39632</v>
      </c>
      <c r="B114">
        <v>627.1</v>
      </c>
      <c r="C114">
        <v>400</v>
      </c>
      <c r="D114">
        <v>214.2</v>
      </c>
      <c r="E114">
        <v>188.3</v>
      </c>
      <c r="F114">
        <f t="shared" si="40"/>
        <v>841.3</v>
      </c>
      <c r="G114">
        <f t="shared" si="40"/>
        <v>588.29999999999995</v>
      </c>
      <c r="H114" s="20">
        <f t="shared" si="41"/>
        <v>43.00526942036376</v>
      </c>
    </row>
    <row r="115" spans="1:8" x14ac:dyDescent="0.25">
      <c r="A115" s="5">
        <f t="shared" si="2"/>
        <v>39639</v>
      </c>
      <c r="B115">
        <v>737.8</v>
      </c>
      <c r="C115">
        <v>474.4</v>
      </c>
      <c r="D115">
        <v>285.5</v>
      </c>
      <c r="E115">
        <v>258.10000000000002</v>
      </c>
      <c r="F115">
        <f t="shared" ref="F115:G117" si="42">+B115+D115</f>
        <v>1023.3</v>
      </c>
      <c r="G115">
        <f t="shared" si="42"/>
        <v>732.5</v>
      </c>
      <c r="H115" s="20">
        <f t="shared" si="41"/>
        <v>39.699658703071663</v>
      </c>
    </row>
    <row r="116" spans="1:8" x14ac:dyDescent="0.25">
      <c r="A116" s="5">
        <f t="shared" si="2"/>
        <v>39646</v>
      </c>
      <c r="B116">
        <v>714.7</v>
      </c>
      <c r="C116">
        <v>434.1</v>
      </c>
      <c r="D116">
        <v>320.39999999999998</v>
      </c>
      <c r="E116">
        <v>360.1</v>
      </c>
      <c r="F116">
        <f t="shared" si="42"/>
        <v>1035.0999999999999</v>
      </c>
      <c r="G116">
        <f t="shared" si="42"/>
        <v>794.2</v>
      </c>
      <c r="H116" s="20">
        <f t="shared" si="41"/>
        <v>30.332409972299157</v>
      </c>
    </row>
    <row r="117" spans="1:8" x14ac:dyDescent="0.25">
      <c r="A117" s="5">
        <f t="shared" si="2"/>
        <v>39653</v>
      </c>
      <c r="B117">
        <v>694.6</v>
      </c>
      <c r="C117">
        <v>462.6</v>
      </c>
      <c r="D117">
        <v>446.3</v>
      </c>
      <c r="E117">
        <v>379.1</v>
      </c>
      <c r="F117">
        <f t="shared" si="42"/>
        <v>1140.9000000000001</v>
      </c>
      <c r="G117">
        <f t="shared" si="42"/>
        <v>841.7</v>
      </c>
      <c r="H117" s="20">
        <f t="shared" si="41"/>
        <v>35.547107045265534</v>
      </c>
    </row>
    <row r="118" spans="1:8" x14ac:dyDescent="0.25">
      <c r="A118" s="5">
        <f t="shared" si="2"/>
        <v>39660</v>
      </c>
      <c r="B118">
        <v>783.4</v>
      </c>
      <c r="C118">
        <v>411.9</v>
      </c>
      <c r="D118">
        <v>490</v>
      </c>
      <c r="E118">
        <v>478.7</v>
      </c>
      <c r="F118">
        <f t="shared" ref="F118:G120" si="43">+B118+D118</f>
        <v>1273.4000000000001</v>
      </c>
      <c r="G118">
        <f t="shared" si="43"/>
        <v>890.59999999999991</v>
      </c>
      <c r="H118" s="20">
        <f t="shared" ref="H118:H123" si="44">+(F118/G118-1)*100</f>
        <v>42.982259151134095</v>
      </c>
    </row>
    <row r="119" spans="1:8" x14ac:dyDescent="0.25">
      <c r="A119" s="5">
        <f t="shared" si="2"/>
        <v>39667</v>
      </c>
      <c r="B119">
        <v>783.8</v>
      </c>
      <c r="C119">
        <v>470.6</v>
      </c>
      <c r="D119">
        <v>577.79999999999995</v>
      </c>
      <c r="E119">
        <v>550.6</v>
      </c>
      <c r="F119">
        <f t="shared" si="43"/>
        <v>1361.6</v>
      </c>
      <c r="G119">
        <f t="shared" si="43"/>
        <v>1021.2</v>
      </c>
      <c r="H119" s="20">
        <f t="shared" si="44"/>
        <v>33.333333333333329</v>
      </c>
    </row>
    <row r="120" spans="1:8" x14ac:dyDescent="0.25">
      <c r="A120" s="5">
        <f t="shared" si="2"/>
        <v>39674</v>
      </c>
      <c r="B120">
        <v>684.1</v>
      </c>
      <c r="C120">
        <v>462.7</v>
      </c>
      <c r="D120">
        <v>683.5</v>
      </c>
      <c r="E120">
        <v>619.6</v>
      </c>
      <c r="F120">
        <f t="shared" si="43"/>
        <v>1367.6</v>
      </c>
      <c r="G120">
        <f t="shared" si="43"/>
        <v>1082.3</v>
      </c>
      <c r="H120" s="20">
        <f t="shared" si="44"/>
        <v>26.360528504111613</v>
      </c>
    </row>
    <row r="121" spans="1:8" x14ac:dyDescent="0.25">
      <c r="A121" s="5">
        <f t="shared" si="2"/>
        <v>39681</v>
      </c>
      <c r="B121">
        <v>682.2</v>
      </c>
      <c r="C121">
        <v>408.8</v>
      </c>
      <c r="D121">
        <v>741.3</v>
      </c>
      <c r="E121">
        <v>742.8</v>
      </c>
      <c r="F121">
        <f t="shared" ref="F121:G123" si="45">+B121+D121</f>
        <v>1423.5</v>
      </c>
      <c r="G121">
        <f t="shared" si="45"/>
        <v>1151.5999999999999</v>
      </c>
      <c r="H121" s="20">
        <f t="shared" si="44"/>
        <v>23.610628690517554</v>
      </c>
    </row>
    <row r="122" spans="1:8" x14ac:dyDescent="0.25">
      <c r="A122" s="5">
        <f t="shared" si="2"/>
        <v>39688</v>
      </c>
      <c r="B122">
        <v>634</v>
      </c>
      <c r="C122">
        <v>393.8</v>
      </c>
      <c r="D122">
        <v>826.4</v>
      </c>
      <c r="E122">
        <v>763.9</v>
      </c>
      <c r="F122">
        <f t="shared" si="45"/>
        <v>1460.4</v>
      </c>
      <c r="G122">
        <f t="shared" si="45"/>
        <v>1157.7</v>
      </c>
      <c r="H122" s="20">
        <f t="shared" si="44"/>
        <v>26.146670121793214</v>
      </c>
    </row>
    <row r="123" spans="1:8" x14ac:dyDescent="0.25">
      <c r="A123" s="5">
        <f t="shared" si="2"/>
        <v>39695</v>
      </c>
      <c r="B123">
        <v>607.70000000000005</v>
      </c>
      <c r="C123">
        <v>444.5</v>
      </c>
      <c r="D123">
        <v>874.1</v>
      </c>
      <c r="E123">
        <v>835.3</v>
      </c>
      <c r="F123">
        <f t="shared" si="45"/>
        <v>1481.8000000000002</v>
      </c>
      <c r="G123">
        <f t="shared" si="45"/>
        <v>1279.8</v>
      </c>
      <c r="H123" s="20">
        <f t="shared" si="44"/>
        <v>15.78371620565715</v>
      </c>
    </row>
    <row r="124" spans="1:8" x14ac:dyDescent="0.25">
      <c r="A124" s="5">
        <f t="shared" si="2"/>
        <v>39702</v>
      </c>
      <c r="B124">
        <v>724.9</v>
      </c>
      <c r="C124">
        <v>619.6</v>
      </c>
      <c r="D124">
        <v>874.1</v>
      </c>
      <c r="E124">
        <v>842.6</v>
      </c>
      <c r="F124">
        <f t="shared" ref="F124:G126" si="46">+B124+D124</f>
        <v>1599</v>
      </c>
      <c r="G124">
        <f t="shared" si="46"/>
        <v>1462.2</v>
      </c>
      <c r="H124" s="20">
        <f t="shared" ref="H124:H129" si="47">+(F124/G124-1)*100</f>
        <v>9.3557652851867132</v>
      </c>
    </row>
    <row r="125" spans="1:8" x14ac:dyDescent="0.25">
      <c r="A125" s="5">
        <f t="shared" si="2"/>
        <v>39709</v>
      </c>
      <c r="B125">
        <v>723.9</v>
      </c>
      <c r="C125">
        <v>584.5</v>
      </c>
      <c r="D125">
        <v>899</v>
      </c>
      <c r="E125">
        <v>939.5</v>
      </c>
      <c r="F125">
        <f t="shared" si="46"/>
        <v>1622.9</v>
      </c>
      <c r="G125">
        <f t="shared" si="46"/>
        <v>1524</v>
      </c>
      <c r="H125" s="20">
        <f t="shared" si="47"/>
        <v>6.4895013123359657</v>
      </c>
    </row>
    <row r="126" spans="1:8" x14ac:dyDescent="0.25">
      <c r="A126" s="5">
        <f t="shared" si="2"/>
        <v>39716</v>
      </c>
      <c r="B126">
        <v>831.3</v>
      </c>
      <c r="C126">
        <v>636.70000000000005</v>
      </c>
      <c r="D126">
        <v>944.1</v>
      </c>
      <c r="E126">
        <v>997.3</v>
      </c>
      <c r="F126">
        <f t="shared" si="46"/>
        <v>1775.4</v>
      </c>
      <c r="G126">
        <f t="shared" si="46"/>
        <v>1634</v>
      </c>
      <c r="H126" s="20">
        <f t="shared" si="47"/>
        <v>8.6536107711138399</v>
      </c>
    </row>
    <row r="127" spans="1:8" x14ac:dyDescent="0.25">
      <c r="A127" s="5">
        <f t="shared" si="2"/>
        <v>39723</v>
      </c>
      <c r="B127">
        <v>800.1</v>
      </c>
      <c r="C127">
        <v>579</v>
      </c>
      <c r="D127">
        <v>1024.8</v>
      </c>
      <c r="E127">
        <v>1050.8</v>
      </c>
      <c r="F127">
        <f t="shared" ref="F127:G129" si="48">+B127+D127</f>
        <v>1824.9</v>
      </c>
      <c r="G127">
        <f t="shared" si="48"/>
        <v>1629.8</v>
      </c>
      <c r="H127" s="20">
        <f t="shared" si="47"/>
        <v>11.970793962449399</v>
      </c>
    </row>
    <row r="128" spans="1:8" x14ac:dyDescent="0.25">
      <c r="A128" s="5">
        <f t="shared" si="2"/>
        <v>39730</v>
      </c>
      <c r="B128">
        <v>792</v>
      </c>
      <c r="C128">
        <v>571</v>
      </c>
      <c r="D128">
        <v>1084.7</v>
      </c>
      <c r="E128">
        <v>1068.5999999999999</v>
      </c>
      <c r="F128">
        <f t="shared" si="48"/>
        <v>1876.7</v>
      </c>
      <c r="G128">
        <f t="shared" si="48"/>
        <v>1639.6</v>
      </c>
      <c r="H128" s="20">
        <f t="shared" si="47"/>
        <v>14.460844108319115</v>
      </c>
    </row>
    <row r="129" spans="1:8" x14ac:dyDescent="0.25">
      <c r="A129" s="5">
        <f t="shared" si="2"/>
        <v>39737</v>
      </c>
      <c r="B129">
        <v>813.5</v>
      </c>
      <c r="C129">
        <v>590.29999999999995</v>
      </c>
      <c r="D129">
        <v>1112.4000000000001</v>
      </c>
      <c r="E129">
        <v>1149</v>
      </c>
      <c r="F129">
        <f t="shared" si="48"/>
        <v>1925.9</v>
      </c>
      <c r="G129">
        <f t="shared" si="48"/>
        <v>1739.3</v>
      </c>
      <c r="H129" s="20">
        <f t="shared" si="47"/>
        <v>10.728453975737384</v>
      </c>
    </row>
    <row r="130" spans="1:8" x14ac:dyDescent="0.25">
      <c r="A130" s="5">
        <f t="shared" si="2"/>
        <v>39744</v>
      </c>
      <c r="B130">
        <v>800.8</v>
      </c>
      <c r="C130">
        <v>637.5</v>
      </c>
      <c r="D130">
        <v>1162.2</v>
      </c>
      <c r="E130">
        <v>1186.7</v>
      </c>
      <c r="F130">
        <f t="shared" ref="F130:G132" si="49">+B130+D130</f>
        <v>1963</v>
      </c>
      <c r="G130">
        <f t="shared" si="49"/>
        <v>1824.2</v>
      </c>
      <c r="H130" s="20">
        <f t="shared" ref="H130:H135" si="50">+(F130/G130-1)*100</f>
        <v>7.6088148229360719</v>
      </c>
    </row>
    <row r="131" spans="1:8" x14ac:dyDescent="0.25">
      <c r="A131" s="5">
        <f t="shared" si="2"/>
        <v>39751</v>
      </c>
      <c r="B131">
        <v>795</v>
      </c>
      <c r="C131">
        <v>612.1</v>
      </c>
      <c r="D131">
        <v>1229.8</v>
      </c>
      <c r="E131">
        <v>1212</v>
      </c>
      <c r="F131">
        <f t="shared" si="49"/>
        <v>2024.8</v>
      </c>
      <c r="G131">
        <f t="shared" si="49"/>
        <v>1824.1</v>
      </c>
      <c r="H131" s="20">
        <f t="shared" si="50"/>
        <v>11.00268625623595</v>
      </c>
    </row>
    <row r="132" spans="1:8" x14ac:dyDescent="0.25">
      <c r="A132" s="5">
        <f t="shared" si="2"/>
        <v>39758</v>
      </c>
      <c r="B132">
        <v>764.2</v>
      </c>
      <c r="C132">
        <v>619.6</v>
      </c>
      <c r="D132">
        <v>1340.5</v>
      </c>
      <c r="E132">
        <v>1233.0999999999999</v>
      </c>
      <c r="F132">
        <f t="shared" si="49"/>
        <v>2104.6999999999998</v>
      </c>
      <c r="G132">
        <f t="shared" si="49"/>
        <v>1852.6999999999998</v>
      </c>
      <c r="H132" s="20">
        <f t="shared" si="50"/>
        <v>13.601770389161771</v>
      </c>
    </row>
    <row r="133" spans="1:8" x14ac:dyDescent="0.25">
      <c r="A133" s="5">
        <f t="shared" si="2"/>
        <v>39765</v>
      </c>
      <c r="B133">
        <v>738.3</v>
      </c>
      <c r="C133">
        <v>544.6</v>
      </c>
      <c r="D133">
        <v>1414.4</v>
      </c>
      <c r="E133">
        <v>1317.6</v>
      </c>
      <c r="F133">
        <f t="shared" ref="F133:G135" si="51">+B133+D133</f>
        <v>2152.6999999999998</v>
      </c>
      <c r="G133">
        <f t="shared" si="51"/>
        <v>1862.1999999999998</v>
      </c>
      <c r="H133" s="20">
        <f t="shared" si="50"/>
        <v>15.59982816024057</v>
      </c>
    </row>
    <row r="134" spans="1:8" x14ac:dyDescent="0.25">
      <c r="A134" s="5">
        <f t="shared" si="2"/>
        <v>39772</v>
      </c>
      <c r="B134">
        <v>832.1</v>
      </c>
      <c r="C134">
        <v>535.6</v>
      </c>
      <c r="D134">
        <v>1451.6</v>
      </c>
      <c r="E134">
        <v>1346.7</v>
      </c>
      <c r="F134">
        <f t="shared" si="51"/>
        <v>2283.6999999999998</v>
      </c>
      <c r="G134">
        <f t="shared" si="51"/>
        <v>1882.3000000000002</v>
      </c>
      <c r="H134" s="20">
        <f t="shared" si="50"/>
        <v>21.32497476491524</v>
      </c>
    </row>
    <row r="135" spans="1:8" x14ac:dyDescent="0.25">
      <c r="A135" s="5">
        <f t="shared" si="2"/>
        <v>39779</v>
      </c>
      <c r="B135">
        <v>770</v>
      </c>
      <c r="C135">
        <v>544.4</v>
      </c>
      <c r="D135">
        <v>1543.4</v>
      </c>
      <c r="E135">
        <v>1410.4</v>
      </c>
      <c r="F135">
        <f t="shared" si="51"/>
        <v>2313.4</v>
      </c>
      <c r="G135">
        <f t="shared" si="51"/>
        <v>1954.8000000000002</v>
      </c>
      <c r="H135" s="20">
        <f t="shared" si="50"/>
        <v>18.344587681604253</v>
      </c>
    </row>
    <row r="136" spans="1:8" x14ac:dyDescent="0.25">
      <c r="A136" s="5">
        <f t="shared" si="2"/>
        <v>39786</v>
      </c>
      <c r="B136">
        <v>740</v>
      </c>
      <c r="C136">
        <v>450.9</v>
      </c>
      <c r="D136">
        <v>1576.4</v>
      </c>
      <c r="E136">
        <v>1475</v>
      </c>
      <c r="F136">
        <f t="shared" ref="F136:G138" si="52">+B136+D136</f>
        <v>2316.4</v>
      </c>
      <c r="G136">
        <f t="shared" si="52"/>
        <v>1925.9</v>
      </c>
      <c r="H136" s="20">
        <f t="shared" ref="H136:H141" si="53">+(F136/G136-1)*100</f>
        <v>20.276234487771958</v>
      </c>
    </row>
    <row r="137" spans="1:8" x14ac:dyDescent="0.25">
      <c r="A137" s="5">
        <f t="shared" si="2"/>
        <v>39793</v>
      </c>
      <c r="B137">
        <v>700.1</v>
      </c>
      <c r="C137">
        <v>476</v>
      </c>
      <c r="D137">
        <v>1606.3</v>
      </c>
      <c r="E137">
        <v>1519.7</v>
      </c>
      <c r="F137">
        <f t="shared" si="52"/>
        <v>2306.4</v>
      </c>
      <c r="G137">
        <f t="shared" si="52"/>
        <v>1995.7</v>
      </c>
      <c r="H137" s="20">
        <f t="shared" si="53"/>
        <v>15.568472215262808</v>
      </c>
    </row>
    <row r="138" spans="1:8" x14ac:dyDescent="0.25">
      <c r="A138" s="5">
        <f t="shared" si="2"/>
        <v>39800</v>
      </c>
      <c r="B138">
        <v>700.1</v>
      </c>
      <c r="C138">
        <v>461.1</v>
      </c>
      <c r="D138">
        <v>1606.3</v>
      </c>
      <c r="E138">
        <v>1540.6</v>
      </c>
      <c r="F138">
        <f t="shared" si="52"/>
        <v>2306.4</v>
      </c>
      <c r="G138">
        <f t="shared" si="52"/>
        <v>2001.6999999999998</v>
      </c>
      <c r="H138" s="20">
        <f t="shared" si="53"/>
        <v>15.222061247939255</v>
      </c>
    </row>
    <row r="139" spans="1:8" x14ac:dyDescent="0.25">
      <c r="A139" s="5">
        <f t="shared" si="2"/>
        <v>39807</v>
      </c>
      <c r="B139">
        <v>662.6</v>
      </c>
      <c r="C139">
        <v>510.1</v>
      </c>
      <c r="D139">
        <v>1638.4</v>
      </c>
      <c r="E139">
        <v>1544.1</v>
      </c>
      <c r="F139">
        <f t="shared" ref="F139:G141" si="54">+B139+D139</f>
        <v>2301</v>
      </c>
      <c r="G139">
        <f t="shared" si="54"/>
        <v>2054.1999999999998</v>
      </c>
      <c r="H139" s="20">
        <f t="shared" si="53"/>
        <v>12.014409502482737</v>
      </c>
    </row>
    <row r="140" spans="1:8" x14ac:dyDescent="0.25">
      <c r="A140" s="5">
        <f t="shared" si="2"/>
        <v>39814</v>
      </c>
      <c r="B140">
        <v>638.6</v>
      </c>
      <c r="C140">
        <v>495</v>
      </c>
      <c r="D140">
        <v>1663.4</v>
      </c>
      <c r="E140">
        <v>1609.4</v>
      </c>
      <c r="F140">
        <f t="shared" si="54"/>
        <v>2302</v>
      </c>
      <c r="G140">
        <f t="shared" si="54"/>
        <v>2104.4</v>
      </c>
      <c r="H140" s="20">
        <f t="shared" si="53"/>
        <v>9.3898498384337614</v>
      </c>
    </row>
    <row r="141" spans="1:8" x14ac:dyDescent="0.25">
      <c r="A141" s="5">
        <f t="shared" si="2"/>
        <v>39821</v>
      </c>
      <c r="B141">
        <v>638.6</v>
      </c>
      <c r="C141">
        <v>420.5</v>
      </c>
      <c r="D141">
        <v>1663.4</v>
      </c>
      <c r="E141">
        <v>1650.9</v>
      </c>
      <c r="F141">
        <f t="shared" si="54"/>
        <v>2302</v>
      </c>
      <c r="G141">
        <f t="shared" si="54"/>
        <v>2071.4</v>
      </c>
      <c r="H141" s="20">
        <f t="shared" si="53"/>
        <v>11.132567345756495</v>
      </c>
    </row>
    <row r="142" spans="1:8" x14ac:dyDescent="0.25">
      <c r="A142" s="5">
        <f t="shared" si="2"/>
        <v>39828</v>
      </c>
      <c r="B142">
        <v>702.5</v>
      </c>
      <c r="C142">
        <v>417.9</v>
      </c>
      <c r="D142">
        <v>1680</v>
      </c>
      <c r="E142">
        <v>1701</v>
      </c>
      <c r="F142">
        <f t="shared" ref="F142:G144" si="55">+B142+D142</f>
        <v>2382.5</v>
      </c>
      <c r="G142">
        <f t="shared" si="55"/>
        <v>2118.9</v>
      </c>
      <c r="H142" s="20">
        <f t="shared" ref="H142:H147" si="56">+(F142/G142-1)*100</f>
        <v>12.440417197602516</v>
      </c>
    </row>
    <row r="143" spans="1:8" x14ac:dyDescent="0.25">
      <c r="A143" s="5">
        <f t="shared" si="2"/>
        <v>39835</v>
      </c>
      <c r="B143">
        <v>380.9</v>
      </c>
      <c r="C143">
        <v>444.8</v>
      </c>
      <c r="D143">
        <v>1725.6</v>
      </c>
      <c r="E143">
        <v>1701</v>
      </c>
      <c r="F143">
        <f t="shared" si="55"/>
        <v>2106.5</v>
      </c>
      <c r="G143">
        <f t="shared" si="55"/>
        <v>2145.8000000000002</v>
      </c>
      <c r="H143" s="20">
        <f t="shared" si="56"/>
        <v>-1.8314847609283369</v>
      </c>
    </row>
    <row r="144" spans="1:8" x14ac:dyDescent="0.25">
      <c r="A144" s="5">
        <f t="shared" si="2"/>
        <v>39842</v>
      </c>
      <c r="B144">
        <v>350.8</v>
      </c>
      <c r="C144">
        <v>454.9</v>
      </c>
      <c r="D144">
        <v>1786.6</v>
      </c>
      <c r="E144">
        <v>1730.9</v>
      </c>
      <c r="F144">
        <f t="shared" si="55"/>
        <v>2137.4</v>
      </c>
      <c r="G144">
        <f t="shared" si="55"/>
        <v>2185.8000000000002</v>
      </c>
      <c r="H144" s="20">
        <f t="shared" si="56"/>
        <v>-2.2142922499771345</v>
      </c>
    </row>
    <row r="145" spans="1:9" x14ac:dyDescent="0.25">
      <c r="A145" s="5">
        <f t="shared" si="2"/>
        <v>39849</v>
      </c>
      <c r="B145">
        <v>347.3</v>
      </c>
      <c r="C145">
        <v>440.7</v>
      </c>
      <c r="D145">
        <v>1869.2</v>
      </c>
      <c r="E145">
        <v>1745.1</v>
      </c>
      <c r="F145">
        <f t="shared" ref="F145:G147" si="57">+B145+D145</f>
        <v>2216.5</v>
      </c>
      <c r="G145">
        <f t="shared" si="57"/>
        <v>2185.7999999999997</v>
      </c>
      <c r="H145" s="20">
        <f t="shared" si="56"/>
        <v>1.4045200841797278</v>
      </c>
    </row>
    <row r="146" spans="1:9" x14ac:dyDescent="0.25">
      <c r="A146" s="5">
        <f t="shared" si="2"/>
        <v>39856</v>
      </c>
      <c r="B146">
        <v>339.8</v>
      </c>
      <c r="C146">
        <v>399.9</v>
      </c>
      <c r="D146">
        <v>1901.9</v>
      </c>
      <c r="E146">
        <v>1847.7</v>
      </c>
      <c r="F146">
        <f t="shared" si="57"/>
        <v>2241.7000000000003</v>
      </c>
      <c r="G146">
        <f t="shared" si="57"/>
        <v>2247.6</v>
      </c>
      <c r="H146" s="20">
        <f t="shared" si="56"/>
        <v>-0.26250222459510697</v>
      </c>
    </row>
    <row r="147" spans="1:9" x14ac:dyDescent="0.25">
      <c r="A147" s="5">
        <f t="shared" si="2"/>
        <v>39863</v>
      </c>
      <c r="B147">
        <v>403.8</v>
      </c>
      <c r="C147">
        <v>374.4</v>
      </c>
      <c r="D147">
        <v>1923.9</v>
      </c>
      <c r="E147">
        <v>1873.2</v>
      </c>
      <c r="F147">
        <f t="shared" si="57"/>
        <v>2327.7000000000003</v>
      </c>
      <c r="G147">
        <f t="shared" si="57"/>
        <v>2247.6</v>
      </c>
      <c r="H147" s="20">
        <f t="shared" si="56"/>
        <v>3.5638013881473807</v>
      </c>
    </row>
    <row r="148" spans="1:9" x14ac:dyDescent="0.25">
      <c r="A148" s="5">
        <f t="shared" si="2"/>
        <v>39870</v>
      </c>
      <c r="B148">
        <v>367.3</v>
      </c>
      <c r="C148">
        <v>304.10000000000002</v>
      </c>
      <c r="D148">
        <v>1961.2</v>
      </c>
      <c r="E148">
        <v>1942.3</v>
      </c>
      <c r="F148">
        <f t="shared" ref="F148:G150" si="58">+B148+D148</f>
        <v>2328.5</v>
      </c>
      <c r="G148">
        <f t="shared" si="58"/>
        <v>2246.4</v>
      </c>
      <c r="H148" s="20">
        <f t="shared" ref="H148:H153" si="59">+(F148/G148-1)*100</f>
        <v>3.6547364672364635</v>
      </c>
    </row>
    <row r="149" spans="1:9" x14ac:dyDescent="0.25">
      <c r="A149" s="5">
        <f t="shared" si="2"/>
        <v>39877</v>
      </c>
      <c r="B149">
        <v>402.1</v>
      </c>
      <c r="C149">
        <v>244.1</v>
      </c>
      <c r="D149">
        <v>2014.3</v>
      </c>
      <c r="E149">
        <v>2008.7</v>
      </c>
      <c r="F149">
        <f t="shared" si="58"/>
        <v>2416.4</v>
      </c>
      <c r="G149">
        <f t="shared" si="58"/>
        <v>2252.8000000000002</v>
      </c>
      <c r="H149" s="20">
        <f t="shared" si="59"/>
        <v>7.2620738636363535</v>
      </c>
    </row>
    <row r="150" spans="1:9" x14ac:dyDescent="0.25">
      <c r="A150" s="5">
        <f t="shared" si="2"/>
        <v>39884</v>
      </c>
      <c r="B150">
        <v>341.9</v>
      </c>
      <c r="C150">
        <v>221.6</v>
      </c>
      <c r="D150">
        <v>2085.8000000000002</v>
      </c>
      <c r="E150">
        <v>2036.2</v>
      </c>
      <c r="F150">
        <f t="shared" si="58"/>
        <v>2427.7000000000003</v>
      </c>
      <c r="G150">
        <f t="shared" si="58"/>
        <v>2257.8000000000002</v>
      </c>
      <c r="H150" s="20">
        <f t="shared" si="59"/>
        <v>7.5250243599964683</v>
      </c>
    </row>
    <row r="151" spans="1:9" x14ac:dyDescent="0.25">
      <c r="A151" s="5">
        <f t="shared" si="2"/>
        <v>39891</v>
      </c>
      <c r="B151">
        <v>320.60000000000002</v>
      </c>
      <c r="C151">
        <v>320.60000000000002</v>
      </c>
      <c r="D151">
        <v>2142.8000000000002</v>
      </c>
      <c r="E151">
        <v>2063.6999999999998</v>
      </c>
      <c r="F151">
        <f t="shared" ref="F151:G155" si="60">+B151+D151</f>
        <v>2463.4</v>
      </c>
      <c r="G151">
        <f t="shared" si="60"/>
        <v>2384.2999999999997</v>
      </c>
      <c r="H151" s="20">
        <f t="shared" si="59"/>
        <v>3.3175355450237198</v>
      </c>
    </row>
    <row r="152" spans="1:9" x14ac:dyDescent="0.25">
      <c r="A152" s="5">
        <f t="shared" si="2"/>
        <v>39898</v>
      </c>
      <c r="B152">
        <v>246.4</v>
      </c>
      <c r="C152">
        <v>332.6</v>
      </c>
      <c r="D152">
        <v>2226.4</v>
      </c>
      <c r="E152">
        <v>2063.6999999999998</v>
      </c>
      <c r="F152">
        <f t="shared" si="60"/>
        <v>2472.8000000000002</v>
      </c>
      <c r="G152">
        <f t="shared" si="60"/>
        <v>2396.2999999999997</v>
      </c>
      <c r="H152" s="20">
        <f t="shared" si="59"/>
        <v>3.1924216500438307</v>
      </c>
    </row>
    <row r="153" spans="1:9" x14ac:dyDescent="0.25">
      <c r="A153" s="5">
        <f t="shared" si="2"/>
        <v>39905</v>
      </c>
      <c r="B153">
        <v>305.2</v>
      </c>
      <c r="C153">
        <v>356.9</v>
      </c>
      <c r="D153">
        <v>2259.6</v>
      </c>
      <c r="E153">
        <v>2114.6</v>
      </c>
      <c r="F153">
        <f t="shared" si="60"/>
        <v>2564.7999999999997</v>
      </c>
      <c r="G153">
        <f t="shared" si="60"/>
        <v>2471.5</v>
      </c>
      <c r="H153" s="20">
        <f t="shared" si="59"/>
        <v>3.7750354036010458</v>
      </c>
    </row>
    <row r="154" spans="1:9" x14ac:dyDescent="0.25">
      <c r="A154" s="5">
        <f t="shared" si="2"/>
        <v>39912</v>
      </c>
      <c r="B154">
        <v>228.5</v>
      </c>
      <c r="C154">
        <v>328.3</v>
      </c>
      <c r="D154">
        <v>2361.6</v>
      </c>
      <c r="E154">
        <v>2154</v>
      </c>
      <c r="F154">
        <f t="shared" si="60"/>
        <v>2590.1</v>
      </c>
      <c r="G154">
        <f t="shared" si="60"/>
        <v>2482.3000000000002</v>
      </c>
      <c r="H154" s="20">
        <f t="shared" ref="H154:H159" si="61">+(F154/G154-1)*100</f>
        <v>4.3427466462554687</v>
      </c>
    </row>
    <row r="155" spans="1:9" x14ac:dyDescent="0.25">
      <c r="A155" s="5">
        <f t="shared" si="2"/>
        <v>39919</v>
      </c>
      <c r="B155">
        <v>318.5</v>
      </c>
      <c r="C155">
        <v>372.7</v>
      </c>
      <c r="D155">
        <v>2361.6</v>
      </c>
      <c r="E155">
        <v>2220.5</v>
      </c>
      <c r="F155">
        <f t="shared" si="60"/>
        <v>2680.1</v>
      </c>
      <c r="G155">
        <f t="shared" si="60"/>
        <v>2593.1999999999998</v>
      </c>
      <c r="H155" s="20">
        <f t="shared" si="61"/>
        <v>3.3510720345519163</v>
      </c>
    </row>
    <row r="156" spans="1:9" x14ac:dyDescent="0.25">
      <c r="A156" s="5">
        <f t="shared" si="2"/>
        <v>39926</v>
      </c>
      <c r="B156">
        <v>293.39999999999998</v>
      </c>
      <c r="C156">
        <v>342.7</v>
      </c>
      <c r="D156">
        <v>2386.8000000000002</v>
      </c>
      <c r="E156">
        <v>2274.8000000000002</v>
      </c>
      <c r="F156">
        <f t="shared" ref="F156:F187" si="62">+B156+D156</f>
        <v>2680.2000000000003</v>
      </c>
      <c r="G156">
        <f t="shared" ref="G156:G187" si="63">+C156+E156</f>
        <v>2617.5</v>
      </c>
      <c r="H156" s="20">
        <f t="shared" si="61"/>
        <v>2.3954154727793719</v>
      </c>
    </row>
    <row r="157" spans="1:9" x14ac:dyDescent="0.25">
      <c r="A157" s="5">
        <f t="shared" si="2"/>
        <v>39933</v>
      </c>
      <c r="B157">
        <v>246.4</v>
      </c>
      <c r="C157">
        <v>298.3</v>
      </c>
      <c r="D157">
        <v>2433.6999999999998</v>
      </c>
      <c r="E157">
        <v>2350.9</v>
      </c>
      <c r="F157">
        <f t="shared" si="62"/>
        <v>2680.1</v>
      </c>
      <c r="G157">
        <f t="shared" si="63"/>
        <v>2649.2000000000003</v>
      </c>
      <c r="H157" s="20">
        <f t="shared" si="61"/>
        <v>1.1663898535406725</v>
      </c>
      <c r="I157">
        <v>12</v>
      </c>
    </row>
    <row r="158" spans="1:9" x14ac:dyDescent="0.25">
      <c r="A158" s="5">
        <f t="shared" si="2"/>
        <v>39940</v>
      </c>
      <c r="B158">
        <v>230.8</v>
      </c>
      <c r="C158">
        <v>268.7</v>
      </c>
      <c r="D158">
        <v>2474.4</v>
      </c>
      <c r="E158">
        <v>2382.6999999999998</v>
      </c>
      <c r="F158">
        <f t="shared" si="62"/>
        <v>2705.2000000000003</v>
      </c>
      <c r="G158">
        <f t="shared" si="63"/>
        <v>2651.3999999999996</v>
      </c>
      <c r="H158" s="20">
        <f t="shared" si="61"/>
        <v>2.029116693067845</v>
      </c>
      <c r="I158">
        <v>12</v>
      </c>
    </row>
    <row r="159" spans="1:9" x14ac:dyDescent="0.25">
      <c r="A159" s="5">
        <f t="shared" si="2"/>
        <v>39947</v>
      </c>
      <c r="B159">
        <v>287</v>
      </c>
      <c r="C159">
        <v>225.6</v>
      </c>
      <c r="D159">
        <v>2474.4</v>
      </c>
      <c r="E159">
        <v>2462.6999999999998</v>
      </c>
      <c r="F159">
        <f t="shared" si="62"/>
        <v>2761.4</v>
      </c>
      <c r="G159">
        <f t="shared" si="63"/>
        <v>2688.2999999999997</v>
      </c>
      <c r="H159" s="20">
        <f t="shared" si="61"/>
        <v>2.7191905665290506</v>
      </c>
      <c r="I159">
        <v>37</v>
      </c>
    </row>
    <row r="160" spans="1:9" x14ac:dyDescent="0.25">
      <c r="A160" s="5">
        <f t="shared" si="2"/>
        <v>39954</v>
      </c>
      <c r="B160">
        <v>179.5</v>
      </c>
      <c r="C160">
        <v>225.6</v>
      </c>
      <c r="D160">
        <v>2599.1</v>
      </c>
      <c r="E160">
        <v>2488.4</v>
      </c>
      <c r="F160">
        <f t="shared" si="62"/>
        <v>2778.6</v>
      </c>
      <c r="G160">
        <f t="shared" si="63"/>
        <v>2714</v>
      </c>
      <c r="H160" s="20">
        <f t="shared" ref="H160:H191" si="64">+(F160/G160-1)*100</f>
        <v>2.3802505526897555</v>
      </c>
      <c r="I160">
        <v>122</v>
      </c>
    </row>
    <row r="161" spans="1:9" x14ac:dyDescent="0.25">
      <c r="A161" s="5">
        <f t="shared" si="2"/>
        <v>39961</v>
      </c>
      <c r="B161">
        <v>164.9</v>
      </c>
      <c r="C161">
        <v>163.30000000000001</v>
      </c>
      <c r="D161">
        <v>2624.6</v>
      </c>
      <c r="E161">
        <v>2577.5</v>
      </c>
      <c r="F161">
        <f t="shared" si="62"/>
        <v>2789.5</v>
      </c>
      <c r="G161">
        <f t="shared" si="63"/>
        <v>2740.8</v>
      </c>
      <c r="H161" s="20">
        <f t="shared" si="64"/>
        <v>1.7768534734384112</v>
      </c>
      <c r="I161">
        <v>122</v>
      </c>
    </row>
    <row r="162" spans="1:9" x14ac:dyDescent="0.25">
      <c r="A162" s="41">
        <f t="shared" si="2"/>
        <v>39968</v>
      </c>
      <c r="B162">
        <v>272.60000000000002</v>
      </c>
      <c r="C162">
        <v>472.4</v>
      </c>
      <c r="D162">
        <v>49.9</v>
      </c>
      <c r="E162">
        <v>4.3</v>
      </c>
      <c r="F162">
        <f t="shared" si="62"/>
        <v>322.5</v>
      </c>
      <c r="G162">
        <f t="shared" si="63"/>
        <v>476.7</v>
      </c>
      <c r="H162" s="20">
        <f t="shared" si="64"/>
        <v>-32.347388294524862</v>
      </c>
    </row>
    <row r="163" spans="1:9" x14ac:dyDescent="0.25">
      <c r="A163" s="5">
        <f t="shared" si="2"/>
        <v>39975</v>
      </c>
      <c r="B163">
        <v>273.3</v>
      </c>
      <c r="C163">
        <v>575.9</v>
      </c>
      <c r="D163">
        <v>95.2</v>
      </c>
      <c r="E163">
        <v>37.9</v>
      </c>
      <c r="F163">
        <f t="shared" si="62"/>
        <v>368.5</v>
      </c>
      <c r="G163">
        <f t="shared" si="63"/>
        <v>613.79999999999995</v>
      </c>
      <c r="H163" s="20">
        <f t="shared" si="64"/>
        <v>-39.964157706093182</v>
      </c>
    </row>
    <row r="164" spans="1:9" x14ac:dyDescent="0.25">
      <c r="A164" s="5">
        <f t="shared" si="2"/>
        <v>39982</v>
      </c>
      <c r="B164">
        <v>313.8</v>
      </c>
      <c r="C164">
        <v>548.4</v>
      </c>
      <c r="D164">
        <v>182.4</v>
      </c>
      <c r="E164">
        <v>106.7</v>
      </c>
      <c r="F164">
        <f t="shared" si="62"/>
        <v>496.20000000000005</v>
      </c>
      <c r="G164">
        <f t="shared" si="63"/>
        <v>655.1</v>
      </c>
      <c r="H164" s="20">
        <f t="shared" si="64"/>
        <v>-24.255838803236141</v>
      </c>
    </row>
    <row r="165" spans="1:9" x14ac:dyDescent="0.25">
      <c r="A165" s="5">
        <f t="shared" si="2"/>
        <v>39989</v>
      </c>
      <c r="B165">
        <v>315.89999999999998</v>
      </c>
      <c r="C165">
        <v>550</v>
      </c>
      <c r="D165">
        <v>221.4</v>
      </c>
      <c r="E165">
        <v>191.3</v>
      </c>
      <c r="F165">
        <f t="shared" si="62"/>
        <v>537.29999999999995</v>
      </c>
      <c r="G165">
        <f t="shared" si="63"/>
        <v>741.3</v>
      </c>
      <c r="H165" s="20">
        <f t="shared" si="64"/>
        <v>-27.519222986645087</v>
      </c>
    </row>
    <row r="166" spans="1:9" x14ac:dyDescent="0.25">
      <c r="A166" s="5">
        <f t="shared" si="2"/>
        <v>39996</v>
      </c>
      <c r="B166">
        <v>300.5</v>
      </c>
      <c r="C166">
        <v>627.1</v>
      </c>
      <c r="D166">
        <v>288.60000000000002</v>
      </c>
      <c r="E166">
        <v>214.2</v>
      </c>
      <c r="F166">
        <f t="shared" si="62"/>
        <v>589.1</v>
      </c>
      <c r="G166">
        <f t="shared" si="63"/>
        <v>841.3</v>
      </c>
      <c r="H166" s="20">
        <f t="shared" si="64"/>
        <v>-29.97741590395815</v>
      </c>
    </row>
    <row r="167" spans="1:9" x14ac:dyDescent="0.25">
      <c r="A167" s="5">
        <f t="shared" si="2"/>
        <v>40003</v>
      </c>
      <c r="B167">
        <v>497.3</v>
      </c>
      <c r="C167">
        <v>737.8</v>
      </c>
      <c r="D167">
        <v>335.4</v>
      </c>
      <c r="E167">
        <v>285.5</v>
      </c>
      <c r="F167">
        <f t="shared" si="62"/>
        <v>832.7</v>
      </c>
      <c r="G167">
        <f t="shared" si="63"/>
        <v>1023.3</v>
      </c>
      <c r="H167" s="20">
        <f t="shared" si="64"/>
        <v>-18.626013876673497</v>
      </c>
    </row>
    <row r="168" spans="1:9" x14ac:dyDescent="0.25">
      <c r="A168" s="5">
        <f t="shared" si="2"/>
        <v>40010</v>
      </c>
      <c r="B168">
        <v>488.4</v>
      </c>
      <c r="C168">
        <v>714.7</v>
      </c>
      <c r="D168">
        <v>422</v>
      </c>
      <c r="E168">
        <v>320.39999999999998</v>
      </c>
      <c r="F168">
        <f t="shared" si="62"/>
        <v>910.4</v>
      </c>
      <c r="G168">
        <f t="shared" si="63"/>
        <v>1035.0999999999999</v>
      </c>
      <c r="H168" s="20">
        <f t="shared" si="64"/>
        <v>-12.047145203361985</v>
      </c>
    </row>
    <row r="169" spans="1:9" x14ac:dyDescent="0.25">
      <c r="A169" s="5">
        <f t="shared" si="2"/>
        <v>40017</v>
      </c>
      <c r="B169">
        <v>429.8</v>
      </c>
      <c r="C169">
        <v>694.6</v>
      </c>
      <c r="D169">
        <v>485.8</v>
      </c>
      <c r="E169">
        <v>446.3</v>
      </c>
      <c r="F169">
        <f t="shared" si="62"/>
        <v>915.6</v>
      </c>
      <c r="G169">
        <f t="shared" si="63"/>
        <v>1140.9000000000001</v>
      </c>
      <c r="H169" s="20">
        <f t="shared" si="64"/>
        <v>-19.747567709702874</v>
      </c>
    </row>
    <row r="170" spans="1:9" x14ac:dyDescent="0.25">
      <c r="A170" s="5">
        <f t="shared" si="2"/>
        <v>40024</v>
      </c>
      <c r="B170">
        <v>461</v>
      </c>
      <c r="C170">
        <v>783.4</v>
      </c>
      <c r="D170">
        <v>557.1</v>
      </c>
      <c r="E170">
        <v>490</v>
      </c>
      <c r="F170">
        <f t="shared" si="62"/>
        <v>1018.1</v>
      </c>
      <c r="G170">
        <f t="shared" si="63"/>
        <v>1273.4000000000001</v>
      </c>
      <c r="H170" s="20">
        <f t="shared" si="64"/>
        <v>-20.04868855033768</v>
      </c>
    </row>
    <row r="171" spans="1:9" x14ac:dyDescent="0.25">
      <c r="A171" s="5">
        <f t="shared" si="2"/>
        <v>40031</v>
      </c>
      <c r="B171">
        <v>473</v>
      </c>
      <c r="C171">
        <v>783.8</v>
      </c>
      <c r="D171">
        <v>612.6</v>
      </c>
      <c r="E171">
        <v>577.79999999999995</v>
      </c>
      <c r="F171">
        <f t="shared" si="62"/>
        <v>1085.5999999999999</v>
      </c>
      <c r="G171">
        <f t="shared" si="63"/>
        <v>1361.6</v>
      </c>
      <c r="H171" s="20">
        <f t="shared" si="64"/>
        <v>-20.270270270270274</v>
      </c>
    </row>
    <row r="172" spans="1:9" x14ac:dyDescent="0.25">
      <c r="A172" s="5">
        <f t="shared" si="2"/>
        <v>40038</v>
      </c>
      <c r="B172">
        <v>428.9</v>
      </c>
      <c r="C172">
        <v>684.1</v>
      </c>
      <c r="D172">
        <v>656.7</v>
      </c>
      <c r="E172">
        <v>683.5</v>
      </c>
      <c r="F172">
        <f t="shared" si="62"/>
        <v>1085.5999999999999</v>
      </c>
      <c r="G172">
        <f t="shared" si="63"/>
        <v>1367.6</v>
      </c>
      <c r="H172" s="20">
        <f t="shared" si="64"/>
        <v>-20.620064346300094</v>
      </c>
    </row>
    <row r="173" spans="1:9" x14ac:dyDescent="0.25">
      <c r="A173" s="5">
        <f t="shared" si="2"/>
        <v>40045</v>
      </c>
      <c r="B173">
        <v>549.4</v>
      </c>
      <c r="C173">
        <v>682.2</v>
      </c>
      <c r="D173">
        <v>758.7</v>
      </c>
      <c r="E173">
        <v>741.3</v>
      </c>
      <c r="F173">
        <f t="shared" si="62"/>
        <v>1308.0999999999999</v>
      </c>
      <c r="G173">
        <f t="shared" si="63"/>
        <v>1423.5</v>
      </c>
      <c r="H173" s="20">
        <f t="shared" si="64"/>
        <v>-8.1067790656831775</v>
      </c>
    </row>
    <row r="174" spans="1:9" x14ac:dyDescent="0.25">
      <c r="A174" s="5">
        <f t="shared" si="2"/>
        <v>40052</v>
      </c>
      <c r="B174">
        <v>507.2</v>
      </c>
      <c r="C174">
        <v>634</v>
      </c>
      <c r="D174">
        <v>819.8</v>
      </c>
      <c r="E174">
        <v>826.4</v>
      </c>
      <c r="F174">
        <f t="shared" si="62"/>
        <v>1327</v>
      </c>
      <c r="G174">
        <f t="shared" si="63"/>
        <v>1460.4</v>
      </c>
      <c r="H174" s="20">
        <f t="shared" si="64"/>
        <v>-9.1344837030950536</v>
      </c>
    </row>
    <row r="175" spans="1:9" x14ac:dyDescent="0.25">
      <c r="A175" s="5">
        <f t="shared" si="2"/>
        <v>40059</v>
      </c>
      <c r="B175">
        <v>463</v>
      </c>
      <c r="C175">
        <v>607.70000000000005</v>
      </c>
      <c r="D175">
        <v>905.6</v>
      </c>
      <c r="E175">
        <v>874.1</v>
      </c>
      <c r="F175">
        <f t="shared" si="62"/>
        <v>1368.6</v>
      </c>
      <c r="G175">
        <f t="shared" si="63"/>
        <v>1481.8000000000002</v>
      </c>
      <c r="H175" s="20">
        <f t="shared" si="64"/>
        <v>-7.6393575381293211</v>
      </c>
    </row>
    <row r="176" spans="1:9" x14ac:dyDescent="0.25">
      <c r="A176" s="5">
        <f t="shared" si="2"/>
        <v>40066</v>
      </c>
      <c r="B176">
        <v>461.5</v>
      </c>
      <c r="C176">
        <v>724.9</v>
      </c>
      <c r="D176">
        <v>939.5</v>
      </c>
      <c r="E176">
        <v>874.1</v>
      </c>
      <c r="F176">
        <f t="shared" si="62"/>
        <v>1401</v>
      </c>
      <c r="G176">
        <f t="shared" si="63"/>
        <v>1599</v>
      </c>
      <c r="H176" s="20">
        <f t="shared" si="64"/>
        <v>-12.382739212007509</v>
      </c>
    </row>
    <row r="177" spans="1:8" x14ac:dyDescent="0.25">
      <c r="A177" s="5">
        <f t="shared" si="2"/>
        <v>40073</v>
      </c>
      <c r="B177">
        <v>489</v>
      </c>
      <c r="C177">
        <v>723.9</v>
      </c>
      <c r="D177">
        <v>986.2</v>
      </c>
      <c r="E177">
        <v>899</v>
      </c>
      <c r="F177">
        <f t="shared" si="62"/>
        <v>1475.2</v>
      </c>
      <c r="G177">
        <f t="shared" si="63"/>
        <v>1622.9</v>
      </c>
      <c r="H177" s="20">
        <f t="shared" si="64"/>
        <v>-9.100992051266255</v>
      </c>
    </row>
    <row r="178" spans="1:8" x14ac:dyDescent="0.25">
      <c r="A178" s="5">
        <f t="shared" si="2"/>
        <v>40080</v>
      </c>
      <c r="B178">
        <v>506.4</v>
      </c>
      <c r="C178">
        <v>831.3</v>
      </c>
      <c r="D178">
        <v>1031.9000000000001</v>
      </c>
      <c r="E178">
        <v>944.1</v>
      </c>
      <c r="F178">
        <f t="shared" si="62"/>
        <v>1538.3000000000002</v>
      </c>
      <c r="G178">
        <f t="shared" si="63"/>
        <v>1775.4</v>
      </c>
      <c r="H178" s="20">
        <f t="shared" si="64"/>
        <v>-13.35473696068491</v>
      </c>
    </row>
    <row r="179" spans="1:8" x14ac:dyDescent="0.25">
      <c r="A179" s="5">
        <f t="shared" si="2"/>
        <v>40087</v>
      </c>
      <c r="B179">
        <v>559.70000000000005</v>
      </c>
      <c r="C179">
        <v>800.1</v>
      </c>
      <c r="D179">
        <v>1137.7</v>
      </c>
      <c r="E179">
        <v>1024.8</v>
      </c>
      <c r="F179">
        <f t="shared" si="62"/>
        <v>1697.4</v>
      </c>
      <c r="G179">
        <f t="shared" si="63"/>
        <v>1824.9</v>
      </c>
      <c r="H179" s="20">
        <f t="shared" si="64"/>
        <v>-6.9866842018740716</v>
      </c>
    </row>
    <row r="180" spans="1:8" x14ac:dyDescent="0.25">
      <c r="A180" s="5">
        <f t="shared" si="2"/>
        <v>40094</v>
      </c>
      <c r="B180">
        <v>494.8</v>
      </c>
      <c r="C180">
        <v>792</v>
      </c>
      <c r="D180">
        <v>1241.2</v>
      </c>
      <c r="E180">
        <v>1084.7</v>
      </c>
      <c r="F180">
        <f t="shared" si="62"/>
        <v>1736</v>
      </c>
      <c r="G180">
        <f t="shared" si="63"/>
        <v>1876.7</v>
      </c>
      <c r="H180" s="20">
        <f t="shared" si="64"/>
        <v>-7.4972025363670314</v>
      </c>
    </row>
    <row r="181" spans="1:8" x14ac:dyDescent="0.25">
      <c r="A181" s="5">
        <f t="shared" si="2"/>
        <v>40101</v>
      </c>
      <c r="B181">
        <v>433.3</v>
      </c>
      <c r="C181">
        <v>813.5</v>
      </c>
      <c r="D181">
        <v>1276.7</v>
      </c>
      <c r="E181">
        <v>1112.4000000000001</v>
      </c>
      <c r="F181">
        <f t="shared" si="62"/>
        <v>1710</v>
      </c>
      <c r="G181">
        <f t="shared" si="63"/>
        <v>1925.9</v>
      </c>
      <c r="H181" s="20">
        <f t="shared" si="64"/>
        <v>-11.21034321615868</v>
      </c>
    </row>
    <row r="182" spans="1:8" x14ac:dyDescent="0.25">
      <c r="A182" s="5">
        <f t="shared" si="2"/>
        <v>40108</v>
      </c>
      <c r="B182">
        <v>405.9</v>
      </c>
      <c r="C182">
        <v>800.8</v>
      </c>
      <c r="D182">
        <v>1348</v>
      </c>
      <c r="E182">
        <v>1162.2</v>
      </c>
      <c r="F182">
        <f t="shared" si="62"/>
        <v>1753.9</v>
      </c>
      <c r="G182">
        <f t="shared" si="63"/>
        <v>1963</v>
      </c>
      <c r="H182" s="20">
        <f t="shared" si="64"/>
        <v>-10.652063168619453</v>
      </c>
    </row>
    <row r="183" spans="1:8" x14ac:dyDescent="0.25">
      <c r="A183" s="5">
        <f t="shared" si="2"/>
        <v>40115</v>
      </c>
      <c r="B183">
        <v>430.9</v>
      </c>
      <c r="C183">
        <v>795</v>
      </c>
      <c r="D183">
        <v>1354.1</v>
      </c>
      <c r="E183">
        <v>1229.8</v>
      </c>
      <c r="F183">
        <f t="shared" si="62"/>
        <v>1785</v>
      </c>
      <c r="G183">
        <f t="shared" si="63"/>
        <v>2024.8</v>
      </c>
      <c r="H183" s="20">
        <f t="shared" si="64"/>
        <v>-11.843145001975497</v>
      </c>
    </row>
    <row r="184" spans="1:8" x14ac:dyDescent="0.25">
      <c r="A184" s="5">
        <f t="shared" si="2"/>
        <v>40122</v>
      </c>
      <c r="B184">
        <v>442.3</v>
      </c>
      <c r="C184">
        <v>738.3</v>
      </c>
      <c r="D184">
        <v>1396.9</v>
      </c>
      <c r="E184">
        <v>1414.4</v>
      </c>
      <c r="F184">
        <f t="shared" si="62"/>
        <v>1839.2</v>
      </c>
      <c r="G184">
        <f t="shared" si="63"/>
        <v>2152.6999999999998</v>
      </c>
      <c r="H184" s="20">
        <f t="shared" si="64"/>
        <v>-14.563106796116498</v>
      </c>
    </row>
    <row r="185" spans="1:8" x14ac:dyDescent="0.25">
      <c r="A185" s="5">
        <f t="shared" si="2"/>
        <v>40129</v>
      </c>
      <c r="B185">
        <v>418.5</v>
      </c>
      <c r="C185">
        <v>738.3</v>
      </c>
      <c r="D185">
        <v>1504.2</v>
      </c>
      <c r="E185">
        <v>1414.4</v>
      </c>
      <c r="F185">
        <f t="shared" si="62"/>
        <v>1922.7</v>
      </c>
      <c r="G185">
        <f t="shared" si="63"/>
        <v>2152.6999999999998</v>
      </c>
      <c r="H185" s="20">
        <f t="shared" si="64"/>
        <v>-10.684256979606999</v>
      </c>
    </row>
    <row r="186" spans="1:8" x14ac:dyDescent="0.25">
      <c r="A186" s="5">
        <f t="shared" si="2"/>
        <v>40136</v>
      </c>
      <c r="B186">
        <v>393.2</v>
      </c>
      <c r="C186">
        <v>832.1</v>
      </c>
      <c r="D186">
        <v>1563.2</v>
      </c>
      <c r="E186">
        <v>1451.6</v>
      </c>
      <c r="F186">
        <f t="shared" si="62"/>
        <v>1956.4</v>
      </c>
      <c r="G186">
        <f t="shared" si="63"/>
        <v>2283.6999999999998</v>
      </c>
      <c r="H186" s="20">
        <f t="shared" si="64"/>
        <v>-14.332005079476273</v>
      </c>
    </row>
    <row r="187" spans="1:8" x14ac:dyDescent="0.25">
      <c r="A187" s="5">
        <f t="shared" si="2"/>
        <v>40143</v>
      </c>
      <c r="B187">
        <v>418</v>
      </c>
      <c r="C187">
        <v>770</v>
      </c>
      <c r="D187">
        <v>1594.3</v>
      </c>
      <c r="E187">
        <v>1543.4</v>
      </c>
      <c r="F187">
        <f t="shared" si="62"/>
        <v>2012.3</v>
      </c>
      <c r="G187">
        <f t="shared" si="63"/>
        <v>2313.4</v>
      </c>
      <c r="H187" s="20">
        <f t="shared" si="64"/>
        <v>-13.015475058355674</v>
      </c>
    </row>
    <row r="188" spans="1:8" x14ac:dyDescent="0.25">
      <c r="A188" s="5">
        <f t="shared" si="2"/>
        <v>40150</v>
      </c>
      <c r="B188">
        <v>462.4</v>
      </c>
      <c r="C188">
        <v>740</v>
      </c>
      <c r="D188">
        <v>1648.3</v>
      </c>
      <c r="E188">
        <v>1576.4</v>
      </c>
      <c r="F188">
        <f t="shared" ref="F188:F219" si="65">+B188+D188</f>
        <v>2110.6999999999998</v>
      </c>
      <c r="G188">
        <f t="shared" ref="G188:G219" si="66">+C188+E188</f>
        <v>2316.4</v>
      </c>
      <c r="H188" s="20">
        <f t="shared" si="64"/>
        <v>-8.8801588672077436</v>
      </c>
    </row>
    <row r="189" spans="1:8" x14ac:dyDescent="0.25">
      <c r="A189" s="5">
        <f t="shared" si="2"/>
        <v>40157</v>
      </c>
      <c r="B189">
        <v>512.4</v>
      </c>
      <c r="C189">
        <v>700.1</v>
      </c>
      <c r="D189">
        <v>1664.3</v>
      </c>
      <c r="E189">
        <v>1606.3</v>
      </c>
      <c r="F189">
        <f t="shared" si="65"/>
        <v>2176.6999999999998</v>
      </c>
      <c r="G189">
        <f t="shared" si="66"/>
        <v>2306.4</v>
      </c>
      <c r="H189" s="20">
        <f t="shared" si="64"/>
        <v>-5.6234824835241231</v>
      </c>
    </row>
    <row r="190" spans="1:8" x14ac:dyDescent="0.25">
      <c r="A190" s="5">
        <f t="shared" si="2"/>
        <v>40164</v>
      </c>
      <c r="B190">
        <v>449.2</v>
      </c>
      <c r="C190">
        <v>700.1</v>
      </c>
      <c r="D190">
        <v>1755.4</v>
      </c>
      <c r="E190">
        <v>1606.3</v>
      </c>
      <c r="F190">
        <f t="shared" si="65"/>
        <v>2204.6</v>
      </c>
      <c r="G190">
        <f t="shared" si="66"/>
        <v>2306.4</v>
      </c>
      <c r="H190" s="20">
        <f t="shared" si="64"/>
        <v>-4.4138050641692743</v>
      </c>
    </row>
    <row r="191" spans="1:8" x14ac:dyDescent="0.25">
      <c r="A191" s="5">
        <f t="shared" si="2"/>
        <v>40171</v>
      </c>
      <c r="B191">
        <v>449.2</v>
      </c>
      <c r="C191">
        <v>662.6</v>
      </c>
      <c r="D191">
        <v>1755.4</v>
      </c>
      <c r="E191">
        <v>1638.4</v>
      </c>
      <c r="F191">
        <f t="shared" si="65"/>
        <v>2204.6</v>
      </c>
      <c r="G191">
        <f t="shared" si="66"/>
        <v>2301</v>
      </c>
      <c r="H191" s="20">
        <f t="shared" si="64"/>
        <v>-4.18948283355064</v>
      </c>
    </row>
    <row r="192" spans="1:8" x14ac:dyDescent="0.25">
      <c r="A192" s="5">
        <f t="shared" si="2"/>
        <v>40178</v>
      </c>
      <c r="B192">
        <v>381.9</v>
      </c>
      <c r="C192">
        <v>638.6</v>
      </c>
      <c r="D192">
        <v>1857.6</v>
      </c>
      <c r="E192">
        <v>1663.4</v>
      </c>
      <c r="F192">
        <f t="shared" si="65"/>
        <v>2239.5</v>
      </c>
      <c r="G192">
        <f t="shared" si="66"/>
        <v>2302</v>
      </c>
      <c r="H192" s="20">
        <f t="shared" ref="H192:H223" si="67">+(F192/G192-1)*100</f>
        <v>-2.7150304083405685</v>
      </c>
    </row>
    <row r="193" spans="1:9" x14ac:dyDescent="0.25">
      <c r="A193" s="5">
        <f t="shared" si="2"/>
        <v>40185</v>
      </c>
      <c r="B193">
        <v>440.9</v>
      </c>
      <c r="C193">
        <v>638.6</v>
      </c>
      <c r="D193">
        <v>1889.3</v>
      </c>
      <c r="E193">
        <v>1663.4</v>
      </c>
      <c r="F193">
        <f t="shared" si="65"/>
        <v>2330.1999999999998</v>
      </c>
      <c r="G193">
        <f t="shared" si="66"/>
        <v>2302</v>
      </c>
      <c r="H193" s="20">
        <f t="shared" si="67"/>
        <v>1.2250217202432578</v>
      </c>
    </row>
    <row r="194" spans="1:9" x14ac:dyDescent="0.25">
      <c r="A194" s="5">
        <f t="shared" si="2"/>
        <v>40192</v>
      </c>
      <c r="B194">
        <v>510.8</v>
      </c>
      <c r="C194">
        <v>702.5</v>
      </c>
      <c r="D194">
        <v>1926.5</v>
      </c>
      <c r="E194">
        <v>1680</v>
      </c>
      <c r="F194">
        <f t="shared" si="65"/>
        <v>2437.3000000000002</v>
      </c>
      <c r="G194">
        <f t="shared" si="66"/>
        <v>2382.5</v>
      </c>
      <c r="H194" s="20">
        <f t="shared" si="67"/>
        <v>2.3001049317943334</v>
      </c>
    </row>
    <row r="195" spans="1:9" x14ac:dyDescent="0.25">
      <c r="A195" s="5">
        <f t="shared" si="2"/>
        <v>40199</v>
      </c>
      <c r="B195">
        <v>573.5</v>
      </c>
      <c r="C195">
        <v>380.9</v>
      </c>
      <c r="D195">
        <v>1976.7</v>
      </c>
      <c r="E195">
        <v>1725.6</v>
      </c>
      <c r="F195">
        <f t="shared" si="65"/>
        <v>2550.1999999999998</v>
      </c>
      <c r="G195">
        <f t="shared" si="66"/>
        <v>2106.5</v>
      </c>
      <c r="H195" s="20">
        <f t="shared" si="67"/>
        <v>21.063375267030615</v>
      </c>
    </row>
    <row r="196" spans="1:9" x14ac:dyDescent="0.25">
      <c r="A196" s="5">
        <f t="shared" si="2"/>
        <v>40206</v>
      </c>
      <c r="B196">
        <v>540.5</v>
      </c>
      <c r="C196">
        <v>350.8</v>
      </c>
      <c r="D196">
        <v>2028.5</v>
      </c>
      <c r="E196">
        <v>1786.6</v>
      </c>
      <c r="F196">
        <f t="shared" si="65"/>
        <v>2569</v>
      </c>
      <c r="G196">
        <f t="shared" si="66"/>
        <v>2137.4</v>
      </c>
      <c r="H196" s="20">
        <f t="shared" si="67"/>
        <v>20.192757555909036</v>
      </c>
      <c r="I196">
        <v>12</v>
      </c>
    </row>
    <row r="197" spans="1:9" x14ac:dyDescent="0.25">
      <c r="A197" s="5">
        <f t="shared" si="2"/>
        <v>40213</v>
      </c>
      <c r="B197">
        <v>535.70000000000005</v>
      </c>
      <c r="C197">
        <v>347.3</v>
      </c>
      <c r="D197">
        <v>2096.4</v>
      </c>
      <c r="E197">
        <v>1869.2</v>
      </c>
      <c r="F197">
        <f t="shared" si="65"/>
        <v>2632.1000000000004</v>
      </c>
      <c r="G197">
        <f t="shared" si="66"/>
        <v>2216.5</v>
      </c>
      <c r="H197" s="20">
        <f t="shared" si="67"/>
        <v>18.750281976088434</v>
      </c>
      <c r="I197">
        <v>12</v>
      </c>
    </row>
    <row r="198" spans="1:9" x14ac:dyDescent="0.25">
      <c r="A198" s="5">
        <f t="shared" si="2"/>
        <v>40220</v>
      </c>
      <c r="B198">
        <v>610.20000000000005</v>
      </c>
      <c r="C198">
        <v>339.8</v>
      </c>
      <c r="D198">
        <v>2184.9</v>
      </c>
      <c r="E198">
        <v>1901.9</v>
      </c>
      <c r="F198">
        <f t="shared" si="65"/>
        <v>2795.1000000000004</v>
      </c>
      <c r="G198">
        <f t="shared" si="66"/>
        <v>2241.7000000000003</v>
      </c>
      <c r="H198" s="20">
        <f t="shared" si="67"/>
        <v>24.686621760271233</v>
      </c>
      <c r="I198">
        <v>12</v>
      </c>
    </row>
    <row r="199" spans="1:9" x14ac:dyDescent="0.25">
      <c r="A199" s="5">
        <f t="shared" si="2"/>
        <v>40227</v>
      </c>
      <c r="B199">
        <v>704</v>
      </c>
      <c r="C199">
        <v>403.8</v>
      </c>
      <c r="D199">
        <v>2297.4</v>
      </c>
      <c r="E199">
        <v>1923.9</v>
      </c>
      <c r="F199">
        <f t="shared" si="65"/>
        <v>3001.4</v>
      </c>
      <c r="G199">
        <f t="shared" si="66"/>
        <v>2327.7000000000003</v>
      </c>
      <c r="H199" s="20">
        <f t="shared" si="67"/>
        <v>28.942733170082047</v>
      </c>
      <c r="I199">
        <v>12</v>
      </c>
    </row>
    <row r="200" spans="1:9" x14ac:dyDescent="0.25">
      <c r="A200" s="5">
        <f t="shared" si="2"/>
        <v>40234</v>
      </c>
      <c r="B200">
        <v>684.2</v>
      </c>
      <c r="C200">
        <v>367.3</v>
      </c>
      <c r="D200">
        <v>2338</v>
      </c>
      <c r="E200">
        <v>1961.2</v>
      </c>
      <c r="F200">
        <f t="shared" si="65"/>
        <v>3022.2</v>
      </c>
      <c r="G200">
        <f t="shared" si="66"/>
        <v>2328.5</v>
      </c>
      <c r="H200" s="20">
        <f t="shared" si="67"/>
        <v>29.791711402190234</v>
      </c>
      <c r="I200">
        <v>12</v>
      </c>
    </row>
    <row r="201" spans="1:9" x14ac:dyDescent="0.25">
      <c r="A201" s="5">
        <f t="shared" si="2"/>
        <v>40241</v>
      </c>
      <c r="B201">
        <v>763.3</v>
      </c>
      <c r="C201">
        <v>402.1</v>
      </c>
      <c r="D201">
        <v>2389.8000000000002</v>
      </c>
      <c r="E201">
        <v>2014.3</v>
      </c>
      <c r="F201">
        <f t="shared" si="65"/>
        <v>3153.1000000000004</v>
      </c>
      <c r="G201">
        <f t="shared" si="66"/>
        <v>2416.4</v>
      </c>
      <c r="H201" s="20">
        <f t="shared" si="67"/>
        <v>30.487502069193862</v>
      </c>
      <c r="I201">
        <v>12</v>
      </c>
    </row>
    <row r="202" spans="1:9" x14ac:dyDescent="0.25">
      <c r="A202" s="5">
        <f t="shared" si="2"/>
        <v>40248</v>
      </c>
      <c r="B202">
        <v>664.7</v>
      </c>
      <c r="C202">
        <v>341.9</v>
      </c>
      <c r="D202">
        <v>2487.6999999999998</v>
      </c>
      <c r="E202">
        <v>2085.8000000000002</v>
      </c>
      <c r="F202">
        <f t="shared" si="65"/>
        <v>3152.3999999999996</v>
      </c>
      <c r="G202">
        <f t="shared" si="66"/>
        <v>2427.7000000000003</v>
      </c>
      <c r="H202" s="20">
        <f t="shared" si="67"/>
        <v>29.851299583968327</v>
      </c>
      <c r="I202">
        <v>82</v>
      </c>
    </row>
    <row r="203" spans="1:9" x14ac:dyDescent="0.25">
      <c r="A203" s="5">
        <f t="shared" si="2"/>
        <v>40255</v>
      </c>
      <c r="B203">
        <v>694.7</v>
      </c>
      <c r="C203">
        <v>320.60000000000002</v>
      </c>
      <c r="D203">
        <v>2553.4</v>
      </c>
      <c r="E203">
        <v>2142.8000000000002</v>
      </c>
      <c r="F203">
        <f t="shared" si="65"/>
        <v>3248.1000000000004</v>
      </c>
      <c r="G203">
        <f t="shared" si="66"/>
        <v>2463.4</v>
      </c>
      <c r="H203" s="20">
        <f t="shared" si="67"/>
        <v>31.854347649590011</v>
      </c>
      <c r="I203">
        <v>82</v>
      </c>
    </row>
    <row r="204" spans="1:9" x14ac:dyDescent="0.25">
      <c r="A204" s="5">
        <f t="shared" si="2"/>
        <v>40262</v>
      </c>
      <c r="B204">
        <v>634.79999999999995</v>
      </c>
      <c r="C204">
        <v>246.4</v>
      </c>
      <c r="D204">
        <v>2646.2</v>
      </c>
      <c r="E204">
        <v>2226.4</v>
      </c>
      <c r="F204">
        <f t="shared" si="65"/>
        <v>3281</v>
      </c>
      <c r="G204">
        <f t="shared" si="66"/>
        <v>2472.8000000000002</v>
      </c>
      <c r="H204" s="20">
        <f t="shared" si="67"/>
        <v>32.683597541248787</v>
      </c>
      <c r="I204">
        <v>106</v>
      </c>
    </row>
    <row r="205" spans="1:9" x14ac:dyDescent="0.25">
      <c r="A205" s="5">
        <f t="shared" si="2"/>
        <v>40269</v>
      </c>
      <c r="B205">
        <v>561</v>
      </c>
      <c r="C205">
        <v>305.2</v>
      </c>
      <c r="D205">
        <v>2725.7</v>
      </c>
      <c r="E205">
        <v>2259.6</v>
      </c>
      <c r="F205">
        <f t="shared" si="65"/>
        <v>3286.7</v>
      </c>
      <c r="G205">
        <f t="shared" si="66"/>
        <v>2564.7999999999997</v>
      </c>
      <c r="H205" s="20">
        <f t="shared" si="67"/>
        <v>28.146444167186523</v>
      </c>
      <c r="I205">
        <v>316</v>
      </c>
    </row>
    <row r="206" spans="1:9" x14ac:dyDescent="0.25">
      <c r="A206" s="5">
        <f t="shared" si="2"/>
        <v>40276</v>
      </c>
      <c r="B206">
        <v>527.29999999999995</v>
      </c>
      <c r="C206">
        <v>228.5</v>
      </c>
      <c r="D206">
        <v>2791</v>
      </c>
      <c r="E206">
        <v>2361.6</v>
      </c>
      <c r="F206">
        <f t="shared" si="65"/>
        <v>3318.3</v>
      </c>
      <c r="G206">
        <f t="shared" si="66"/>
        <v>2590.1</v>
      </c>
      <c r="H206" s="20">
        <f t="shared" si="67"/>
        <v>28.114744604455446</v>
      </c>
      <c r="I206">
        <v>316</v>
      </c>
    </row>
    <row r="207" spans="1:9" x14ac:dyDescent="0.25">
      <c r="A207" s="5">
        <f t="shared" si="2"/>
        <v>40283</v>
      </c>
      <c r="B207">
        <v>541.29999999999995</v>
      </c>
      <c r="C207">
        <v>318.5</v>
      </c>
      <c r="D207">
        <v>2815.5</v>
      </c>
      <c r="E207">
        <v>2361.6</v>
      </c>
      <c r="F207">
        <f t="shared" si="65"/>
        <v>3356.8</v>
      </c>
      <c r="G207">
        <f t="shared" si="66"/>
        <v>2680.1</v>
      </c>
      <c r="H207" s="20">
        <f t="shared" si="67"/>
        <v>25.24905787097498</v>
      </c>
      <c r="I207">
        <v>316</v>
      </c>
    </row>
    <row r="208" spans="1:9" x14ac:dyDescent="0.25">
      <c r="A208" s="5">
        <f t="shared" si="2"/>
        <v>40290</v>
      </c>
      <c r="B208">
        <v>559.6</v>
      </c>
      <c r="C208">
        <v>293.39999999999998</v>
      </c>
      <c r="D208">
        <v>2844.8</v>
      </c>
      <c r="E208">
        <v>2386.8000000000002</v>
      </c>
      <c r="F208">
        <f t="shared" si="65"/>
        <v>3404.4</v>
      </c>
      <c r="G208">
        <f t="shared" si="66"/>
        <v>2680.2000000000003</v>
      </c>
      <c r="H208" s="20">
        <f t="shared" si="67"/>
        <v>27.020371614058636</v>
      </c>
      <c r="I208">
        <v>341</v>
      </c>
    </row>
    <row r="209" spans="1:9" x14ac:dyDescent="0.25">
      <c r="A209" s="5">
        <f t="shared" si="2"/>
        <v>40297</v>
      </c>
      <c r="B209">
        <v>442.7</v>
      </c>
      <c r="C209">
        <v>246.4</v>
      </c>
      <c r="D209">
        <v>2960.1</v>
      </c>
      <c r="E209">
        <v>2433.6999999999998</v>
      </c>
      <c r="F209">
        <f t="shared" si="65"/>
        <v>3402.7999999999997</v>
      </c>
      <c r="G209">
        <f t="shared" si="66"/>
        <v>2680.1</v>
      </c>
      <c r="H209" s="20">
        <f t="shared" si="67"/>
        <v>26.965411738367973</v>
      </c>
      <c r="I209">
        <v>391</v>
      </c>
    </row>
    <row r="210" spans="1:9" x14ac:dyDescent="0.25">
      <c r="A210" s="5">
        <f t="shared" si="2"/>
        <v>40304</v>
      </c>
      <c r="B210">
        <v>432.9</v>
      </c>
      <c r="C210">
        <v>230.8</v>
      </c>
      <c r="D210">
        <v>3018.6</v>
      </c>
      <c r="E210">
        <v>2474.4</v>
      </c>
      <c r="F210">
        <f t="shared" si="65"/>
        <v>3451.5</v>
      </c>
      <c r="G210">
        <f t="shared" si="66"/>
        <v>2705.2000000000003</v>
      </c>
      <c r="H210" s="20">
        <f t="shared" si="67"/>
        <v>27.587609049238495</v>
      </c>
      <c r="I210">
        <v>391</v>
      </c>
    </row>
    <row r="211" spans="1:9" x14ac:dyDescent="0.25">
      <c r="A211" s="5">
        <f t="shared" si="2"/>
        <v>40311</v>
      </c>
      <c r="B211">
        <v>391.9</v>
      </c>
      <c r="C211">
        <v>287</v>
      </c>
      <c r="D211">
        <v>3059.6</v>
      </c>
      <c r="E211">
        <v>2474.4</v>
      </c>
      <c r="F211">
        <f t="shared" si="65"/>
        <v>3451.5</v>
      </c>
      <c r="G211">
        <f t="shared" si="66"/>
        <v>2761.4</v>
      </c>
      <c r="H211" s="20">
        <f t="shared" si="67"/>
        <v>24.990946621279054</v>
      </c>
      <c r="I211">
        <v>391</v>
      </c>
    </row>
    <row r="212" spans="1:9" x14ac:dyDescent="0.25">
      <c r="A212" s="5">
        <f t="shared" si="2"/>
        <v>40318</v>
      </c>
      <c r="B212">
        <v>376.1</v>
      </c>
      <c r="C212">
        <v>179.5</v>
      </c>
      <c r="D212">
        <v>3130.4</v>
      </c>
      <c r="E212">
        <v>2599.1</v>
      </c>
      <c r="F212">
        <f t="shared" si="65"/>
        <v>3506.5</v>
      </c>
      <c r="G212">
        <f t="shared" si="66"/>
        <v>2778.6</v>
      </c>
      <c r="H212" s="20">
        <f t="shared" si="67"/>
        <v>26.196645792845331</v>
      </c>
      <c r="I212">
        <v>416</v>
      </c>
    </row>
    <row r="213" spans="1:9" x14ac:dyDescent="0.25">
      <c r="A213" s="5">
        <f t="shared" si="2"/>
        <v>40325</v>
      </c>
      <c r="B213">
        <v>309.3</v>
      </c>
      <c r="C213">
        <v>164.9</v>
      </c>
      <c r="D213">
        <v>3192.1</v>
      </c>
      <c r="E213">
        <v>2624.6</v>
      </c>
      <c r="F213">
        <f t="shared" si="65"/>
        <v>3501.4</v>
      </c>
      <c r="G213">
        <f t="shared" si="66"/>
        <v>2789.5</v>
      </c>
      <c r="H213" s="20">
        <f t="shared" si="67"/>
        <v>25.520702634880799</v>
      </c>
    </row>
    <row r="214" spans="1:9" x14ac:dyDescent="0.25">
      <c r="A214" s="5">
        <f t="shared" si="2"/>
        <v>40332</v>
      </c>
      <c r="B214">
        <v>661.5</v>
      </c>
      <c r="C214">
        <v>272.60000000000002</v>
      </c>
      <c r="D214">
        <v>60.4</v>
      </c>
      <c r="E214">
        <v>49.9</v>
      </c>
      <c r="F214">
        <f t="shared" si="65"/>
        <v>721.9</v>
      </c>
      <c r="G214">
        <f t="shared" si="66"/>
        <v>322.5</v>
      </c>
      <c r="H214" s="20">
        <f t="shared" si="67"/>
        <v>123.84496124031008</v>
      </c>
    </row>
    <row r="215" spans="1:9" x14ac:dyDescent="0.25">
      <c r="A215" s="5">
        <f t="shared" si="2"/>
        <v>40339</v>
      </c>
      <c r="B215">
        <v>687.9</v>
      </c>
      <c r="C215">
        <v>273.3</v>
      </c>
      <c r="D215">
        <v>127.9</v>
      </c>
      <c r="E215">
        <v>95.2</v>
      </c>
      <c r="F215">
        <f t="shared" si="65"/>
        <v>815.8</v>
      </c>
      <c r="G215">
        <f t="shared" si="66"/>
        <v>368.5</v>
      </c>
      <c r="H215" s="20">
        <f t="shared" si="67"/>
        <v>121.38398914518316</v>
      </c>
    </row>
    <row r="216" spans="1:9" x14ac:dyDescent="0.25">
      <c r="A216" s="5">
        <f t="shared" si="2"/>
        <v>40346</v>
      </c>
      <c r="B216">
        <v>735.4</v>
      </c>
      <c r="C216">
        <v>313.8</v>
      </c>
      <c r="D216">
        <v>127.9</v>
      </c>
      <c r="E216">
        <v>182.4</v>
      </c>
      <c r="F216">
        <f t="shared" si="65"/>
        <v>863.3</v>
      </c>
      <c r="G216">
        <f t="shared" si="66"/>
        <v>496.20000000000005</v>
      </c>
      <c r="H216" s="20">
        <f t="shared" si="67"/>
        <v>73.982265215638819</v>
      </c>
    </row>
    <row r="217" spans="1:9" x14ac:dyDescent="0.25">
      <c r="A217" s="5">
        <f t="shared" si="2"/>
        <v>40353</v>
      </c>
      <c r="B217">
        <v>710.7</v>
      </c>
      <c r="C217">
        <v>315.89999999999998</v>
      </c>
      <c r="D217">
        <v>164.6</v>
      </c>
      <c r="E217">
        <v>221.4</v>
      </c>
      <c r="F217">
        <f t="shared" si="65"/>
        <v>875.30000000000007</v>
      </c>
      <c r="G217">
        <f t="shared" si="66"/>
        <v>537.29999999999995</v>
      </c>
      <c r="H217" s="20">
        <f t="shared" si="67"/>
        <v>62.907128233761433</v>
      </c>
    </row>
    <row r="218" spans="1:9" x14ac:dyDescent="0.25">
      <c r="A218" s="5">
        <f t="shared" si="2"/>
        <v>40360</v>
      </c>
      <c r="B218">
        <v>623.70000000000005</v>
      </c>
      <c r="C218">
        <v>300.5</v>
      </c>
      <c r="D218">
        <v>291.89999999999998</v>
      </c>
      <c r="E218">
        <v>288.60000000000002</v>
      </c>
      <c r="F218">
        <f t="shared" si="65"/>
        <v>915.6</v>
      </c>
      <c r="G218">
        <f t="shared" si="66"/>
        <v>589.1</v>
      </c>
      <c r="H218" s="20">
        <f t="shared" si="67"/>
        <v>55.423527414700381</v>
      </c>
    </row>
    <row r="219" spans="1:9" x14ac:dyDescent="0.25">
      <c r="A219" s="5">
        <f t="shared" si="2"/>
        <v>40367</v>
      </c>
      <c r="B219">
        <v>658.7</v>
      </c>
      <c r="C219">
        <v>497.3</v>
      </c>
      <c r="D219">
        <v>351.1</v>
      </c>
      <c r="E219">
        <v>335.4</v>
      </c>
      <c r="F219">
        <f t="shared" si="65"/>
        <v>1009.8000000000001</v>
      </c>
      <c r="G219">
        <f t="shared" si="66"/>
        <v>832.7</v>
      </c>
      <c r="H219" s="20">
        <f t="shared" si="67"/>
        <v>21.268163804491415</v>
      </c>
    </row>
    <row r="220" spans="1:9" x14ac:dyDescent="0.25">
      <c r="A220" s="5">
        <f t="shared" si="2"/>
        <v>40374</v>
      </c>
      <c r="B220">
        <v>596.70000000000005</v>
      </c>
      <c r="C220">
        <v>488.4</v>
      </c>
      <c r="D220">
        <v>461.1</v>
      </c>
      <c r="E220">
        <v>422</v>
      </c>
      <c r="F220">
        <f t="shared" ref="F220:F251" si="68">+B220+D220</f>
        <v>1057.8000000000002</v>
      </c>
      <c r="G220">
        <f t="shared" ref="G220:G251" si="69">+C220+E220</f>
        <v>910.4</v>
      </c>
      <c r="H220" s="20">
        <f t="shared" si="67"/>
        <v>16.190685413005301</v>
      </c>
    </row>
    <row r="221" spans="1:9" x14ac:dyDescent="0.25">
      <c r="A221" s="5">
        <f t="shared" si="2"/>
        <v>40381</v>
      </c>
      <c r="B221">
        <v>640.6</v>
      </c>
      <c r="C221">
        <v>429.8</v>
      </c>
      <c r="D221">
        <v>539.20000000000005</v>
      </c>
      <c r="E221">
        <v>485.8</v>
      </c>
      <c r="F221">
        <f t="shared" si="68"/>
        <v>1179.8000000000002</v>
      </c>
      <c r="G221">
        <f t="shared" si="69"/>
        <v>915.6</v>
      </c>
      <c r="H221" s="20">
        <f t="shared" si="67"/>
        <v>28.855395369156845</v>
      </c>
    </row>
    <row r="222" spans="1:9" x14ac:dyDescent="0.25">
      <c r="A222" s="5">
        <f t="shared" si="2"/>
        <v>40388</v>
      </c>
      <c r="B222">
        <v>567.4</v>
      </c>
      <c r="C222">
        <v>461</v>
      </c>
      <c r="D222">
        <v>628.4</v>
      </c>
      <c r="E222">
        <v>557.1</v>
      </c>
      <c r="F222">
        <f t="shared" si="68"/>
        <v>1195.8</v>
      </c>
      <c r="G222">
        <f t="shared" si="69"/>
        <v>1018.1</v>
      </c>
      <c r="H222" s="20">
        <f t="shared" si="67"/>
        <v>17.454081131519494</v>
      </c>
    </row>
    <row r="223" spans="1:9" x14ac:dyDescent="0.25">
      <c r="A223" s="5">
        <f t="shared" si="2"/>
        <v>40395</v>
      </c>
      <c r="B223">
        <v>644.9</v>
      </c>
      <c r="C223">
        <v>473</v>
      </c>
      <c r="D223">
        <v>636.20000000000005</v>
      </c>
      <c r="E223">
        <v>612.6</v>
      </c>
      <c r="F223">
        <f t="shared" si="68"/>
        <v>1281.0999999999999</v>
      </c>
      <c r="G223">
        <f t="shared" si="69"/>
        <v>1085.5999999999999</v>
      </c>
      <c r="H223" s="20">
        <f t="shared" si="67"/>
        <v>18.008474576271194</v>
      </c>
    </row>
    <row r="224" spans="1:9" x14ac:dyDescent="0.25">
      <c r="A224" s="5">
        <f t="shared" si="2"/>
        <v>40402</v>
      </c>
      <c r="B224">
        <v>605.79999999999995</v>
      </c>
      <c r="C224">
        <v>428.9</v>
      </c>
      <c r="D224">
        <v>689.1</v>
      </c>
      <c r="E224">
        <v>656.7</v>
      </c>
      <c r="F224">
        <f t="shared" si="68"/>
        <v>1294.9000000000001</v>
      </c>
      <c r="G224">
        <f t="shared" si="69"/>
        <v>1085.5999999999999</v>
      </c>
      <c r="H224" s="20">
        <f t="shared" ref="H224:H255" si="70">+(F224/G224-1)*100</f>
        <v>19.279661016949177</v>
      </c>
    </row>
    <row r="225" spans="1:8" x14ac:dyDescent="0.25">
      <c r="A225" s="5">
        <f t="shared" si="2"/>
        <v>40409</v>
      </c>
      <c r="B225">
        <v>539.70000000000005</v>
      </c>
      <c r="C225">
        <v>549.4</v>
      </c>
      <c r="D225">
        <v>779.9</v>
      </c>
      <c r="E225">
        <v>758.7</v>
      </c>
      <c r="F225">
        <f t="shared" si="68"/>
        <v>1319.6</v>
      </c>
      <c r="G225">
        <f t="shared" si="69"/>
        <v>1308.0999999999999</v>
      </c>
      <c r="H225" s="20">
        <f t="shared" si="70"/>
        <v>0.87913768060545738</v>
      </c>
    </row>
    <row r="226" spans="1:8" x14ac:dyDescent="0.25">
      <c r="A226" s="5">
        <f t="shared" si="2"/>
        <v>40416</v>
      </c>
      <c r="B226">
        <v>607.9</v>
      </c>
      <c r="C226">
        <v>507.2</v>
      </c>
      <c r="D226">
        <v>883.4</v>
      </c>
      <c r="E226">
        <v>819.8</v>
      </c>
      <c r="F226">
        <f t="shared" si="68"/>
        <v>1491.3</v>
      </c>
      <c r="G226">
        <f t="shared" si="69"/>
        <v>1327</v>
      </c>
      <c r="H226" s="20">
        <f t="shared" si="70"/>
        <v>12.381311228334591</v>
      </c>
    </row>
    <row r="227" spans="1:8" x14ac:dyDescent="0.25">
      <c r="A227" s="5">
        <f t="shared" si="2"/>
        <v>40423</v>
      </c>
      <c r="B227">
        <v>570.9</v>
      </c>
      <c r="C227">
        <v>463</v>
      </c>
      <c r="D227">
        <v>935.7</v>
      </c>
      <c r="E227">
        <v>905.6</v>
      </c>
      <c r="F227">
        <f t="shared" si="68"/>
        <v>1506.6</v>
      </c>
      <c r="G227">
        <f t="shared" si="69"/>
        <v>1368.6</v>
      </c>
      <c r="H227" s="20">
        <f t="shared" si="70"/>
        <v>10.083296799649277</v>
      </c>
    </row>
    <row r="228" spans="1:8" x14ac:dyDescent="0.25">
      <c r="A228" s="5">
        <f t="shared" si="2"/>
        <v>40430</v>
      </c>
      <c r="B228">
        <v>512</v>
      </c>
      <c r="C228">
        <v>461.5</v>
      </c>
      <c r="D228">
        <v>999.4</v>
      </c>
      <c r="E228">
        <v>939.5</v>
      </c>
      <c r="F228">
        <f t="shared" si="68"/>
        <v>1511.4</v>
      </c>
      <c r="G228">
        <f t="shared" si="69"/>
        <v>1401</v>
      </c>
      <c r="H228" s="20">
        <f t="shared" si="70"/>
        <v>7.8800856531049401</v>
      </c>
    </row>
    <row r="229" spans="1:8" x14ac:dyDescent="0.25">
      <c r="A229" s="5">
        <f t="shared" si="2"/>
        <v>40437</v>
      </c>
      <c r="B229">
        <v>485.8</v>
      </c>
      <c r="C229">
        <v>489</v>
      </c>
      <c r="D229">
        <v>1112.5999999999999</v>
      </c>
      <c r="E229">
        <v>986.2</v>
      </c>
      <c r="F229">
        <f t="shared" si="68"/>
        <v>1598.3999999999999</v>
      </c>
      <c r="G229">
        <f t="shared" si="69"/>
        <v>1475.2</v>
      </c>
      <c r="H229" s="20">
        <f t="shared" si="70"/>
        <v>8.3514099783080109</v>
      </c>
    </row>
    <row r="230" spans="1:8" x14ac:dyDescent="0.25">
      <c r="A230" s="5">
        <f t="shared" si="2"/>
        <v>40444</v>
      </c>
      <c r="B230">
        <v>449.3</v>
      </c>
      <c r="C230">
        <v>506.4</v>
      </c>
      <c r="D230">
        <v>1130</v>
      </c>
      <c r="E230">
        <v>1031.9000000000001</v>
      </c>
      <c r="F230">
        <f t="shared" si="68"/>
        <v>1579.3</v>
      </c>
      <c r="G230">
        <f t="shared" si="69"/>
        <v>1538.3000000000002</v>
      </c>
      <c r="H230" s="20">
        <f t="shared" si="70"/>
        <v>2.6652798543846945</v>
      </c>
    </row>
    <row r="231" spans="1:8" x14ac:dyDescent="0.25">
      <c r="A231" s="5">
        <f t="shared" si="2"/>
        <v>40451</v>
      </c>
      <c r="B231">
        <v>451.1</v>
      </c>
      <c r="C231">
        <v>559.70000000000005</v>
      </c>
      <c r="D231">
        <v>1241.7</v>
      </c>
      <c r="E231">
        <v>1137.7</v>
      </c>
      <c r="F231">
        <f t="shared" si="68"/>
        <v>1692.8000000000002</v>
      </c>
      <c r="G231">
        <f t="shared" si="69"/>
        <v>1697.4</v>
      </c>
      <c r="H231" s="20">
        <f t="shared" si="70"/>
        <v>-0.27100271002709064</v>
      </c>
    </row>
    <row r="232" spans="1:8" x14ac:dyDescent="0.25">
      <c r="A232" s="5">
        <f t="shared" si="2"/>
        <v>40458</v>
      </c>
      <c r="B232">
        <v>397.7</v>
      </c>
      <c r="C232">
        <v>494.8</v>
      </c>
      <c r="D232">
        <v>1319.4</v>
      </c>
      <c r="E232">
        <v>1241.2</v>
      </c>
      <c r="F232">
        <f t="shared" si="68"/>
        <v>1717.1000000000001</v>
      </c>
      <c r="G232">
        <f t="shared" si="69"/>
        <v>1736</v>
      </c>
      <c r="H232" s="20">
        <f t="shared" si="70"/>
        <v>-1.0887096774193417</v>
      </c>
    </row>
    <row r="233" spans="1:8" x14ac:dyDescent="0.25">
      <c r="A233" s="5">
        <f t="shared" si="2"/>
        <v>40465</v>
      </c>
      <c r="B233">
        <v>489.2</v>
      </c>
      <c r="C233">
        <v>433.3</v>
      </c>
      <c r="D233">
        <v>1365.2</v>
      </c>
      <c r="E233">
        <v>1276.7</v>
      </c>
      <c r="F233">
        <f t="shared" si="68"/>
        <v>1854.4</v>
      </c>
      <c r="G233">
        <f t="shared" si="69"/>
        <v>1710</v>
      </c>
      <c r="H233" s="20">
        <f t="shared" si="70"/>
        <v>8.4444444444444535</v>
      </c>
    </row>
    <row r="234" spans="1:8" x14ac:dyDescent="0.25">
      <c r="A234" s="5">
        <f t="shared" si="2"/>
        <v>40472</v>
      </c>
      <c r="B234">
        <v>464.2</v>
      </c>
      <c r="C234">
        <v>405.9</v>
      </c>
      <c r="D234">
        <v>1412.5</v>
      </c>
      <c r="E234">
        <v>1348</v>
      </c>
      <c r="F234">
        <f t="shared" si="68"/>
        <v>1876.7</v>
      </c>
      <c r="G234">
        <f t="shared" si="69"/>
        <v>1753.9</v>
      </c>
      <c r="H234" s="20">
        <f t="shared" si="70"/>
        <v>7.0015394264211217</v>
      </c>
    </row>
    <row r="235" spans="1:8" x14ac:dyDescent="0.25">
      <c r="A235" s="5">
        <f t="shared" si="2"/>
        <v>40479</v>
      </c>
      <c r="B235">
        <v>443.2</v>
      </c>
      <c r="C235">
        <v>430.9</v>
      </c>
      <c r="D235">
        <v>1480.5</v>
      </c>
      <c r="E235">
        <v>1354.1</v>
      </c>
      <c r="F235">
        <f t="shared" si="68"/>
        <v>1923.7</v>
      </c>
      <c r="G235">
        <f t="shared" si="69"/>
        <v>1785</v>
      </c>
      <c r="H235" s="20">
        <f t="shared" si="70"/>
        <v>7.7703081232493032</v>
      </c>
    </row>
    <row r="236" spans="1:8" x14ac:dyDescent="0.25">
      <c r="A236" s="5">
        <f t="shared" si="2"/>
        <v>40486</v>
      </c>
      <c r="B236">
        <v>424.7</v>
      </c>
      <c r="C236">
        <v>442.3</v>
      </c>
      <c r="D236">
        <v>1507</v>
      </c>
      <c r="E236">
        <v>1396.9</v>
      </c>
      <c r="F236">
        <f t="shared" si="68"/>
        <v>1931.7</v>
      </c>
      <c r="G236">
        <f t="shared" si="69"/>
        <v>1839.2</v>
      </c>
      <c r="H236" s="20">
        <f t="shared" si="70"/>
        <v>5.029360591561538</v>
      </c>
    </row>
    <row r="237" spans="1:8" x14ac:dyDescent="0.25">
      <c r="A237" s="5">
        <f t="shared" si="2"/>
        <v>40493</v>
      </c>
      <c r="B237">
        <v>394.6</v>
      </c>
      <c r="C237">
        <v>418.5</v>
      </c>
      <c r="D237">
        <v>1622.9</v>
      </c>
      <c r="E237">
        <v>1504.2</v>
      </c>
      <c r="F237">
        <f t="shared" si="68"/>
        <v>2017.5</v>
      </c>
      <c r="G237">
        <f t="shared" si="69"/>
        <v>1922.7</v>
      </c>
      <c r="H237" s="20">
        <f t="shared" si="70"/>
        <v>4.9305663910126363</v>
      </c>
    </row>
    <row r="238" spans="1:8" x14ac:dyDescent="0.25">
      <c r="A238" s="5">
        <f t="shared" si="2"/>
        <v>40500</v>
      </c>
      <c r="B238">
        <v>410.6</v>
      </c>
      <c r="C238">
        <v>393.2</v>
      </c>
      <c r="D238">
        <v>1657.3</v>
      </c>
      <c r="E238">
        <v>1563.2</v>
      </c>
      <c r="F238">
        <f t="shared" si="68"/>
        <v>2067.9</v>
      </c>
      <c r="G238">
        <f t="shared" si="69"/>
        <v>1956.4</v>
      </c>
      <c r="H238" s="20">
        <f t="shared" si="70"/>
        <v>5.6992435084849635</v>
      </c>
    </row>
    <row r="239" spans="1:8" x14ac:dyDescent="0.25">
      <c r="A239" s="5">
        <f t="shared" si="2"/>
        <v>40507</v>
      </c>
      <c r="B239">
        <v>360.6</v>
      </c>
      <c r="C239">
        <v>418</v>
      </c>
      <c r="D239">
        <v>1705.7</v>
      </c>
      <c r="E239">
        <v>1594.3</v>
      </c>
      <c r="F239">
        <f t="shared" si="68"/>
        <v>2066.3000000000002</v>
      </c>
      <c r="G239">
        <f t="shared" si="69"/>
        <v>2012.3</v>
      </c>
      <c r="H239" s="20">
        <f t="shared" si="70"/>
        <v>2.6834964965462449</v>
      </c>
    </row>
    <row r="240" spans="1:8" x14ac:dyDescent="0.25">
      <c r="A240" s="5">
        <f t="shared" si="2"/>
        <v>40514</v>
      </c>
      <c r="B240">
        <v>374</v>
      </c>
      <c r="C240">
        <v>462.4</v>
      </c>
      <c r="D240">
        <v>1805.5</v>
      </c>
      <c r="E240">
        <v>1648.3</v>
      </c>
      <c r="F240">
        <f t="shared" si="68"/>
        <v>2179.5</v>
      </c>
      <c r="G240">
        <f t="shared" si="69"/>
        <v>2110.6999999999998</v>
      </c>
      <c r="H240" s="20">
        <f t="shared" si="70"/>
        <v>3.2595821291514726</v>
      </c>
    </row>
    <row r="241" spans="1:9" x14ac:dyDescent="0.25">
      <c r="A241" s="5">
        <f t="shared" si="2"/>
        <v>40521</v>
      </c>
      <c r="B241">
        <v>389.1</v>
      </c>
      <c r="C241">
        <v>512.4</v>
      </c>
      <c r="D241">
        <v>1830.4</v>
      </c>
      <c r="E241">
        <v>1664.3</v>
      </c>
      <c r="F241">
        <f t="shared" si="68"/>
        <v>2219.5</v>
      </c>
      <c r="G241">
        <f t="shared" si="69"/>
        <v>2176.6999999999998</v>
      </c>
      <c r="H241" s="20">
        <f t="shared" si="70"/>
        <v>1.9662792300271237</v>
      </c>
    </row>
    <row r="242" spans="1:9" x14ac:dyDescent="0.25">
      <c r="A242" s="5">
        <f t="shared" si="2"/>
        <v>40528</v>
      </c>
      <c r="B242">
        <v>354.1</v>
      </c>
      <c r="C242">
        <v>449.2</v>
      </c>
      <c r="D242">
        <v>1864.4</v>
      </c>
      <c r="E242">
        <v>1755.4</v>
      </c>
      <c r="F242">
        <f t="shared" si="68"/>
        <v>2218.5</v>
      </c>
      <c r="G242">
        <f t="shared" si="69"/>
        <v>2204.6</v>
      </c>
      <c r="H242" s="20">
        <f t="shared" si="70"/>
        <v>0.63049986392089696</v>
      </c>
    </row>
    <row r="243" spans="1:9" x14ac:dyDescent="0.25">
      <c r="A243" s="5">
        <f t="shared" si="2"/>
        <v>40535</v>
      </c>
      <c r="B243">
        <v>385.4</v>
      </c>
      <c r="C243">
        <v>449.2</v>
      </c>
      <c r="D243">
        <v>1930.2</v>
      </c>
      <c r="E243">
        <v>1755.4</v>
      </c>
      <c r="F243">
        <f t="shared" si="68"/>
        <v>2315.6</v>
      </c>
      <c r="G243">
        <f t="shared" si="69"/>
        <v>2204.6</v>
      </c>
      <c r="H243" s="20">
        <f t="shared" si="70"/>
        <v>5.0349269708790612</v>
      </c>
    </row>
    <row r="244" spans="1:9" x14ac:dyDescent="0.25">
      <c r="A244" s="5">
        <f t="shared" si="2"/>
        <v>40542</v>
      </c>
      <c r="B244">
        <v>380.5</v>
      </c>
      <c r="C244">
        <v>381.9</v>
      </c>
      <c r="D244">
        <v>2006</v>
      </c>
      <c r="E244">
        <v>1857.6</v>
      </c>
      <c r="F244">
        <f t="shared" si="68"/>
        <v>2386.5</v>
      </c>
      <c r="G244">
        <f t="shared" si="69"/>
        <v>2239.5</v>
      </c>
      <c r="H244" s="20">
        <f t="shared" si="70"/>
        <v>6.5639651707970481</v>
      </c>
    </row>
    <row r="245" spans="1:9" x14ac:dyDescent="0.25">
      <c r="A245" s="5">
        <f t="shared" si="2"/>
        <v>40549</v>
      </c>
      <c r="B245">
        <v>380.5</v>
      </c>
      <c r="C245">
        <v>440.9</v>
      </c>
      <c r="D245">
        <v>2006</v>
      </c>
      <c r="E245">
        <v>1889.3</v>
      </c>
      <c r="F245">
        <f t="shared" si="68"/>
        <v>2386.5</v>
      </c>
      <c r="G245">
        <f t="shared" si="69"/>
        <v>2330.1999999999998</v>
      </c>
      <c r="H245" s="20">
        <f t="shared" si="70"/>
        <v>2.4161016221783571</v>
      </c>
    </row>
    <row r="246" spans="1:9" x14ac:dyDescent="0.25">
      <c r="A246" s="5">
        <f t="shared" si="2"/>
        <v>40556</v>
      </c>
      <c r="B246">
        <v>418</v>
      </c>
      <c r="C246">
        <v>510.8</v>
      </c>
      <c r="D246">
        <v>2077.3000000000002</v>
      </c>
      <c r="E246">
        <v>1926.5</v>
      </c>
      <c r="F246">
        <f t="shared" si="68"/>
        <v>2495.3000000000002</v>
      </c>
      <c r="G246">
        <f t="shared" si="69"/>
        <v>2437.3000000000002</v>
      </c>
      <c r="H246" s="20">
        <f t="shared" si="70"/>
        <v>2.379682435481878</v>
      </c>
    </row>
    <row r="247" spans="1:9" x14ac:dyDescent="0.25">
      <c r="A247" s="5">
        <f t="shared" si="2"/>
        <v>40563</v>
      </c>
      <c r="B247">
        <v>436.6</v>
      </c>
      <c r="C247">
        <v>573.5</v>
      </c>
      <c r="D247">
        <v>2119.1999999999998</v>
      </c>
      <c r="E247">
        <v>1976.7</v>
      </c>
      <c r="F247">
        <f t="shared" si="68"/>
        <v>2555.7999999999997</v>
      </c>
      <c r="G247">
        <f t="shared" si="69"/>
        <v>2550.1999999999998</v>
      </c>
      <c r="H247" s="20">
        <f t="shared" si="70"/>
        <v>0.21959062034349053</v>
      </c>
    </row>
    <row r="248" spans="1:9" x14ac:dyDescent="0.25">
      <c r="A248" s="5">
        <f t="shared" si="2"/>
        <v>40570</v>
      </c>
      <c r="B248">
        <v>432.3</v>
      </c>
      <c r="C248">
        <v>540.5</v>
      </c>
      <c r="D248">
        <v>2143.1</v>
      </c>
      <c r="E248">
        <v>2028.5</v>
      </c>
      <c r="F248">
        <f t="shared" si="68"/>
        <v>2575.4</v>
      </c>
      <c r="G248">
        <f t="shared" si="69"/>
        <v>2569</v>
      </c>
      <c r="H248" s="20">
        <f t="shared" si="70"/>
        <v>0.24912417282989541</v>
      </c>
    </row>
    <row r="249" spans="1:9" x14ac:dyDescent="0.25">
      <c r="A249" s="5">
        <f t="shared" si="2"/>
        <v>40577</v>
      </c>
      <c r="B249">
        <v>329.3</v>
      </c>
      <c r="C249">
        <v>535.70000000000005</v>
      </c>
      <c r="D249">
        <v>2336.3000000000002</v>
      </c>
      <c r="E249">
        <v>2096.4</v>
      </c>
      <c r="F249">
        <f t="shared" si="68"/>
        <v>2665.6000000000004</v>
      </c>
      <c r="G249">
        <f t="shared" si="69"/>
        <v>2632.1000000000004</v>
      </c>
      <c r="H249" s="20">
        <f t="shared" si="70"/>
        <v>1.2727479958968058</v>
      </c>
    </row>
    <row r="250" spans="1:9" x14ac:dyDescent="0.25">
      <c r="A250" s="5">
        <f t="shared" si="2"/>
        <v>40584</v>
      </c>
      <c r="B250">
        <v>378.2</v>
      </c>
      <c r="C250">
        <v>610.20000000000005</v>
      </c>
      <c r="D250">
        <v>2408.1999999999998</v>
      </c>
      <c r="E250">
        <v>2184.9</v>
      </c>
      <c r="F250">
        <f t="shared" si="68"/>
        <v>2786.3999999999996</v>
      </c>
      <c r="G250">
        <f t="shared" si="69"/>
        <v>2795.1000000000004</v>
      </c>
      <c r="H250" s="20">
        <f t="shared" si="70"/>
        <v>-0.3112589889449624</v>
      </c>
    </row>
    <row r="251" spans="1:9" x14ac:dyDescent="0.25">
      <c r="A251" s="5">
        <f t="shared" si="2"/>
        <v>40591</v>
      </c>
      <c r="B251">
        <v>383.1</v>
      </c>
      <c r="C251">
        <v>704</v>
      </c>
      <c r="D251">
        <v>2458.4</v>
      </c>
      <c r="E251">
        <v>2297.4</v>
      </c>
      <c r="F251">
        <f t="shared" si="68"/>
        <v>2841.5</v>
      </c>
      <c r="G251">
        <f t="shared" si="69"/>
        <v>3001.4</v>
      </c>
      <c r="H251" s="20">
        <f t="shared" si="70"/>
        <v>-5.327513826880792</v>
      </c>
    </row>
    <row r="252" spans="1:9" x14ac:dyDescent="0.25">
      <c r="A252" s="5">
        <f t="shared" si="2"/>
        <v>40598</v>
      </c>
      <c r="B252">
        <v>472.9</v>
      </c>
      <c r="C252">
        <v>684.2</v>
      </c>
      <c r="D252">
        <v>2502.5</v>
      </c>
      <c r="E252">
        <v>2338</v>
      </c>
      <c r="F252">
        <f t="shared" ref="F252:F265" si="71">+B252+D252</f>
        <v>2975.4</v>
      </c>
      <c r="G252">
        <f t="shared" ref="G252:G265" si="72">+C252+E252</f>
        <v>3022.2</v>
      </c>
      <c r="H252" s="20">
        <f t="shared" si="70"/>
        <v>-1.5485407980941002</v>
      </c>
    </row>
    <row r="253" spans="1:9" x14ac:dyDescent="0.25">
      <c r="A253" s="5">
        <f t="shared" ref="A253:A316" si="73">+A252+7</f>
        <v>40605</v>
      </c>
      <c r="B253">
        <v>428.9</v>
      </c>
      <c r="C253">
        <v>763.3</v>
      </c>
      <c r="D253">
        <v>2558.5</v>
      </c>
      <c r="E253">
        <v>2389.8000000000002</v>
      </c>
      <c r="F253">
        <f t="shared" si="71"/>
        <v>2987.4</v>
      </c>
      <c r="G253">
        <f t="shared" si="72"/>
        <v>3153.1000000000004</v>
      </c>
      <c r="H253" s="20">
        <f t="shared" si="70"/>
        <v>-5.2551457295994535</v>
      </c>
    </row>
    <row r="254" spans="1:9" x14ac:dyDescent="0.25">
      <c r="A254" s="5">
        <f t="shared" si="73"/>
        <v>40612</v>
      </c>
      <c r="B254">
        <v>416</v>
      </c>
      <c r="C254">
        <v>664.7</v>
      </c>
      <c r="D254">
        <v>2605.8000000000002</v>
      </c>
      <c r="E254">
        <v>2487.6999999999998</v>
      </c>
      <c r="F254">
        <f t="shared" si="71"/>
        <v>3021.8</v>
      </c>
      <c r="G254">
        <f t="shared" si="72"/>
        <v>3152.3999999999996</v>
      </c>
      <c r="H254" s="20">
        <f t="shared" si="70"/>
        <v>-4.1428752696358151</v>
      </c>
    </row>
    <row r="255" spans="1:9" x14ac:dyDescent="0.25">
      <c r="A255" s="5">
        <f t="shared" si="73"/>
        <v>40619</v>
      </c>
      <c r="B255">
        <v>423.9</v>
      </c>
      <c r="C255">
        <v>694.7</v>
      </c>
      <c r="D255">
        <v>2748</v>
      </c>
      <c r="E255">
        <v>2553.4</v>
      </c>
      <c r="F255">
        <f t="shared" si="71"/>
        <v>3171.9</v>
      </c>
      <c r="G255">
        <f t="shared" si="72"/>
        <v>3248.1000000000004</v>
      </c>
      <c r="H255" s="20">
        <f t="shared" si="70"/>
        <v>-2.3459868846402609</v>
      </c>
      <c r="I255">
        <v>165</v>
      </c>
    </row>
    <row r="256" spans="1:9" x14ac:dyDescent="0.25">
      <c r="A256" s="5">
        <f t="shared" si="73"/>
        <v>40626</v>
      </c>
      <c r="B256">
        <v>515</v>
      </c>
      <c r="C256">
        <v>634.79999999999995</v>
      </c>
      <c r="D256">
        <v>2843.2</v>
      </c>
      <c r="E256">
        <v>2646.2</v>
      </c>
      <c r="F256">
        <f t="shared" si="71"/>
        <v>3358.2</v>
      </c>
      <c r="G256">
        <f t="shared" si="72"/>
        <v>3281</v>
      </c>
      <c r="H256" s="20">
        <f t="shared" ref="H256:H265" si="74">+(F256/G256-1)*100</f>
        <v>2.3529411764705799</v>
      </c>
      <c r="I256">
        <v>165</v>
      </c>
    </row>
    <row r="257" spans="1:9" x14ac:dyDescent="0.25">
      <c r="A257" s="5">
        <f t="shared" si="73"/>
        <v>40633</v>
      </c>
      <c r="B257">
        <v>542.29999999999995</v>
      </c>
      <c r="C257">
        <v>561</v>
      </c>
      <c r="D257">
        <v>2923.8</v>
      </c>
      <c r="E257">
        <v>2725.7</v>
      </c>
      <c r="F257">
        <f t="shared" si="71"/>
        <v>3466.1000000000004</v>
      </c>
      <c r="G257">
        <f t="shared" si="72"/>
        <v>3286.7</v>
      </c>
      <c r="H257" s="20">
        <f t="shared" si="74"/>
        <v>5.4583624912526441</v>
      </c>
      <c r="I257">
        <v>165</v>
      </c>
    </row>
    <row r="258" spans="1:9" x14ac:dyDescent="0.25">
      <c r="A258" s="5">
        <f t="shared" si="73"/>
        <v>40640</v>
      </c>
      <c r="B258">
        <v>460.4</v>
      </c>
      <c r="C258">
        <v>527.29999999999995</v>
      </c>
      <c r="D258">
        <v>3056.5</v>
      </c>
      <c r="E258">
        <v>2791</v>
      </c>
      <c r="F258">
        <f t="shared" si="71"/>
        <v>3516.9</v>
      </c>
      <c r="G258">
        <f t="shared" si="72"/>
        <v>3318.3</v>
      </c>
      <c r="H258" s="20">
        <f t="shared" si="74"/>
        <v>5.9849923153421969</v>
      </c>
      <c r="I258">
        <v>165</v>
      </c>
    </row>
    <row r="259" spans="1:9" x14ac:dyDescent="0.25">
      <c r="A259" s="5">
        <f t="shared" si="73"/>
        <v>40647</v>
      </c>
      <c r="B259">
        <v>400.3</v>
      </c>
      <c r="C259">
        <v>541.29999999999995</v>
      </c>
      <c r="D259">
        <v>3189.4</v>
      </c>
      <c r="E259">
        <v>2815.5</v>
      </c>
      <c r="F259">
        <f t="shared" si="71"/>
        <v>3589.7000000000003</v>
      </c>
      <c r="G259">
        <f t="shared" si="72"/>
        <v>3356.8</v>
      </c>
      <c r="H259" s="20">
        <f t="shared" si="74"/>
        <v>6.9381553860819789</v>
      </c>
      <c r="I259">
        <v>165</v>
      </c>
    </row>
    <row r="260" spans="1:9" x14ac:dyDescent="0.25">
      <c r="A260" s="5">
        <f t="shared" si="73"/>
        <v>40654</v>
      </c>
      <c r="B260">
        <v>420.3</v>
      </c>
      <c r="C260">
        <v>559.6</v>
      </c>
      <c r="D260">
        <v>3210.4</v>
      </c>
      <c r="E260">
        <v>2844.8</v>
      </c>
      <c r="F260">
        <f t="shared" si="71"/>
        <v>3630.7000000000003</v>
      </c>
      <c r="G260">
        <f t="shared" si="72"/>
        <v>3404.4</v>
      </c>
      <c r="H260" s="20">
        <f t="shared" si="74"/>
        <v>6.6472799906003965</v>
      </c>
      <c r="I260">
        <v>165</v>
      </c>
    </row>
    <row r="261" spans="1:9" x14ac:dyDescent="0.25">
      <c r="A261" s="5">
        <f t="shared" si="73"/>
        <v>40661</v>
      </c>
      <c r="B261">
        <v>380.3</v>
      </c>
      <c r="C261">
        <v>442.7</v>
      </c>
      <c r="D261">
        <v>3254.4</v>
      </c>
      <c r="E261">
        <v>2960.1</v>
      </c>
      <c r="F261">
        <f t="shared" si="71"/>
        <v>3634.7000000000003</v>
      </c>
      <c r="G261">
        <f t="shared" si="72"/>
        <v>3402.7999999999997</v>
      </c>
      <c r="H261" s="20">
        <f t="shared" si="74"/>
        <v>6.814975902198217</v>
      </c>
      <c r="I261">
        <v>165</v>
      </c>
    </row>
    <row r="262" spans="1:9" x14ac:dyDescent="0.25">
      <c r="A262" s="5">
        <f t="shared" si="73"/>
        <v>40668</v>
      </c>
      <c r="B262">
        <v>323.2</v>
      </c>
      <c r="C262">
        <v>432.9</v>
      </c>
      <c r="D262">
        <v>3358.5</v>
      </c>
      <c r="E262">
        <v>3018.6</v>
      </c>
      <c r="F262">
        <f t="shared" si="71"/>
        <v>3681.7</v>
      </c>
      <c r="G262">
        <f t="shared" si="72"/>
        <v>3451.5</v>
      </c>
      <c r="H262" s="20">
        <f t="shared" si="74"/>
        <v>6.6695639576995536</v>
      </c>
      <c r="I262">
        <v>240</v>
      </c>
    </row>
    <row r="263" spans="1:9" x14ac:dyDescent="0.25">
      <c r="A263" s="5">
        <f t="shared" si="73"/>
        <v>40675</v>
      </c>
      <c r="B263">
        <v>385.8</v>
      </c>
      <c r="C263">
        <v>391.9</v>
      </c>
      <c r="D263">
        <v>3435.9</v>
      </c>
      <c r="E263">
        <v>3059.6</v>
      </c>
      <c r="F263">
        <f t="shared" si="71"/>
        <v>3821.7000000000003</v>
      </c>
      <c r="G263">
        <f t="shared" si="72"/>
        <v>3451.5</v>
      </c>
      <c r="H263" s="20">
        <f t="shared" si="74"/>
        <v>10.725771403737516</v>
      </c>
      <c r="I263">
        <v>240</v>
      </c>
    </row>
    <row r="264" spans="1:9" x14ac:dyDescent="0.25">
      <c r="A264" s="5">
        <f t="shared" si="73"/>
        <v>40682</v>
      </c>
      <c r="B264">
        <v>299.8</v>
      </c>
      <c r="C264">
        <v>376.1</v>
      </c>
      <c r="D264">
        <v>3515.2</v>
      </c>
      <c r="E264">
        <v>3130.4</v>
      </c>
      <c r="F264">
        <f t="shared" si="71"/>
        <v>3815</v>
      </c>
      <c r="G264">
        <f t="shared" si="72"/>
        <v>3506.5</v>
      </c>
      <c r="H264" s="20">
        <f t="shared" si="74"/>
        <v>8.7979466704691376</v>
      </c>
      <c r="I264">
        <v>320</v>
      </c>
    </row>
    <row r="265" spans="1:9" x14ac:dyDescent="0.25">
      <c r="A265" s="5">
        <f t="shared" si="73"/>
        <v>40689</v>
      </c>
      <c r="B265">
        <v>222.9</v>
      </c>
      <c r="C265">
        <v>309.3</v>
      </c>
      <c r="D265">
        <v>3645.3</v>
      </c>
      <c r="E265">
        <v>3192.1</v>
      </c>
      <c r="F265">
        <f t="shared" si="71"/>
        <v>3868.2000000000003</v>
      </c>
      <c r="G265">
        <f t="shared" si="72"/>
        <v>3501.4</v>
      </c>
      <c r="H265" s="20">
        <f t="shared" si="74"/>
        <v>10.475809676129554</v>
      </c>
      <c r="I265">
        <v>338</v>
      </c>
    </row>
    <row r="266" spans="1:9" x14ac:dyDescent="0.25">
      <c r="A266" s="5">
        <f t="shared" si="73"/>
        <v>40696</v>
      </c>
      <c r="B266">
        <v>592.5</v>
      </c>
      <c r="C266">
        <v>661.5</v>
      </c>
      <c r="D266">
        <v>27.9</v>
      </c>
      <c r="E266">
        <v>60.4</v>
      </c>
      <c r="F266">
        <f t="shared" ref="F266:F274" si="75">+B266+D266</f>
        <v>620.4</v>
      </c>
      <c r="G266">
        <f t="shared" ref="G266:G274" si="76">+C266+E266</f>
        <v>721.9</v>
      </c>
      <c r="H266" s="20">
        <f t="shared" ref="H266:H274" si="77">+(F266/G266-1)*100</f>
        <v>-14.060119130073423</v>
      </c>
    </row>
    <row r="267" spans="1:9" x14ac:dyDescent="0.25">
      <c r="A267" s="5">
        <f t="shared" si="73"/>
        <v>40703</v>
      </c>
      <c r="B267">
        <v>590.29999999999995</v>
      </c>
      <c r="C267">
        <v>687.9</v>
      </c>
      <c r="D267">
        <v>104.2</v>
      </c>
      <c r="E267">
        <v>127.9</v>
      </c>
      <c r="F267">
        <f t="shared" si="75"/>
        <v>694.5</v>
      </c>
      <c r="G267">
        <f t="shared" si="76"/>
        <v>815.8</v>
      </c>
      <c r="H267" s="20">
        <f t="shared" si="77"/>
        <v>-14.868840402059325</v>
      </c>
    </row>
    <row r="268" spans="1:9" x14ac:dyDescent="0.25">
      <c r="A268" s="5">
        <f t="shared" si="73"/>
        <v>40710</v>
      </c>
      <c r="B268">
        <v>618.1</v>
      </c>
      <c r="C268">
        <v>735.4</v>
      </c>
      <c r="D268">
        <v>203.7</v>
      </c>
      <c r="E268">
        <v>127.9</v>
      </c>
      <c r="F268">
        <f t="shared" si="75"/>
        <v>821.8</v>
      </c>
      <c r="G268">
        <f t="shared" si="76"/>
        <v>863.3</v>
      </c>
      <c r="H268" s="20">
        <f t="shared" si="77"/>
        <v>-4.8071354106336113</v>
      </c>
    </row>
    <row r="269" spans="1:9" x14ac:dyDescent="0.25">
      <c r="A269" s="5">
        <f t="shared" si="73"/>
        <v>40717</v>
      </c>
      <c r="B269">
        <v>591</v>
      </c>
      <c r="C269">
        <v>710.7</v>
      </c>
      <c r="D269">
        <v>279</v>
      </c>
      <c r="E269">
        <v>164.6</v>
      </c>
      <c r="F269">
        <f t="shared" si="75"/>
        <v>870</v>
      </c>
      <c r="G269">
        <f t="shared" si="76"/>
        <v>875.30000000000007</v>
      </c>
      <c r="H269" s="20">
        <f t="shared" si="77"/>
        <v>-0.60550668342282954</v>
      </c>
    </row>
    <row r="270" spans="1:9" x14ac:dyDescent="0.25">
      <c r="A270" s="5">
        <f t="shared" si="73"/>
        <v>40724</v>
      </c>
      <c r="B270">
        <v>546.5</v>
      </c>
      <c r="C270">
        <v>623.70000000000005</v>
      </c>
      <c r="D270">
        <v>388.3</v>
      </c>
      <c r="E270">
        <v>291.89999999999998</v>
      </c>
      <c r="F270">
        <f t="shared" si="75"/>
        <v>934.8</v>
      </c>
      <c r="G270">
        <f t="shared" si="76"/>
        <v>915.6</v>
      </c>
      <c r="H270" s="20">
        <f t="shared" si="77"/>
        <v>2.0969855832241091</v>
      </c>
    </row>
    <row r="271" spans="1:9" x14ac:dyDescent="0.25">
      <c r="A271" s="5">
        <f t="shared" si="73"/>
        <v>40731</v>
      </c>
      <c r="B271">
        <v>596.9</v>
      </c>
      <c r="C271">
        <v>658.7</v>
      </c>
      <c r="D271">
        <v>439.5</v>
      </c>
      <c r="E271">
        <v>351.1</v>
      </c>
      <c r="F271">
        <f t="shared" si="75"/>
        <v>1036.4000000000001</v>
      </c>
      <c r="G271">
        <f t="shared" si="76"/>
        <v>1009.8000000000001</v>
      </c>
      <c r="H271" s="20">
        <f t="shared" si="77"/>
        <v>2.6341849871261758</v>
      </c>
    </row>
    <row r="272" spans="1:9" x14ac:dyDescent="0.25">
      <c r="A272" s="5">
        <f t="shared" si="73"/>
        <v>40738</v>
      </c>
      <c r="B272">
        <v>486.4</v>
      </c>
      <c r="C272">
        <v>596.70000000000005</v>
      </c>
      <c r="D272">
        <v>584.5</v>
      </c>
      <c r="E272">
        <v>461.1</v>
      </c>
      <c r="F272">
        <f t="shared" si="75"/>
        <v>1070.9000000000001</v>
      </c>
      <c r="G272">
        <f t="shared" si="76"/>
        <v>1057.8000000000002</v>
      </c>
      <c r="H272" s="20">
        <f t="shared" si="77"/>
        <v>1.2384193609377814</v>
      </c>
    </row>
    <row r="273" spans="1:10" x14ac:dyDescent="0.25">
      <c r="A273" s="5">
        <f t="shared" si="73"/>
        <v>40745</v>
      </c>
      <c r="B273">
        <v>495.2</v>
      </c>
      <c r="C273">
        <v>640.6</v>
      </c>
      <c r="D273">
        <v>610.70000000000005</v>
      </c>
      <c r="E273">
        <v>539.20000000000005</v>
      </c>
      <c r="F273">
        <f t="shared" si="75"/>
        <v>1105.9000000000001</v>
      </c>
      <c r="G273">
        <f t="shared" si="76"/>
        <v>1179.8000000000002</v>
      </c>
      <c r="H273" s="20">
        <f t="shared" si="77"/>
        <v>-6.2637735209357555</v>
      </c>
    </row>
    <row r="274" spans="1:10" x14ac:dyDescent="0.25">
      <c r="A274" s="5">
        <f t="shared" si="73"/>
        <v>40752</v>
      </c>
      <c r="B274">
        <v>516.1</v>
      </c>
      <c r="C274">
        <v>567.4</v>
      </c>
      <c r="D274">
        <v>649.6</v>
      </c>
      <c r="E274">
        <v>628.4</v>
      </c>
      <c r="F274">
        <f t="shared" si="75"/>
        <v>1165.7</v>
      </c>
      <c r="G274">
        <f t="shared" si="76"/>
        <v>1195.8</v>
      </c>
      <c r="H274" s="20">
        <f t="shared" si="77"/>
        <v>-2.5171433350058448</v>
      </c>
    </row>
    <row r="275" spans="1:10" x14ac:dyDescent="0.25">
      <c r="A275" s="5">
        <f t="shared" si="73"/>
        <v>40759</v>
      </c>
      <c r="B275">
        <v>387.6</v>
      </c>
      <c r="C275">
        <v>644.9</v>
      </c>
      <c r="D275">
        <v>835.3</v>
      </c>
      <c r="E275">
        <v>636.20000000000005</v>
      </c>
      <c r="F275">
        <f t="shared" ref="F275:F303" si="78">+B275+D275</f>
        <v>1222.9000000000001</v>
      </c>
      <c r="G275">
        <f t="shared" ref="G275:G303" si="79">+C275+E275</f>
        <v>1281.0999999999999</v>
      </c>
      <c r="H275" s="20">
        <f t="shared" ref="H275:H303" si="80">+(F275/G275-1)*100</f>
        <v>-4.5429708843962135</v>
      </c>
    </row>
    <row r="276" spans="1:10" x14ac:dyDescent="0.25">
      <c r="A276" s="5">
        <f t="shared" si="73"/>
        <v>40766</v>
      </c>
      <c r="B276">
        <v>397.6</v>
      </c>
      <c r="C276">
        <v>605.79999999999995</v>
      </c>
      <c r="D276">
        <v>888.7</v>
      </c>
      <c r="E276">
        <v>689.1</v>
      </c>
      <c r="F276">
        <f t="shared" si="78"/>
        <v>1286.3000000000002</v>
      </c>
      <c r="G276">
        <f t="shared" si="79"/>
        <v>1294.9000000000001</v>
      </c>
      <c r="H276" s="20">
        <f t="shared" si="80"/>
        <v>-0.66414394933971277</v>
      </c>
    </row>
    <row r="277" spans="1:10" x14ac:dyDescent="0.25">
      <c r="A277" s="5">
        <f t="shared" si="73"/>
        <v>40773</v>
      </c>
      <c r="B277">
        <v>379.2</v>
      </c>
      <c r="C277">
        <v>539.70000000000005</v>
      </c>
      <c r="D277">
        <v>925.1</v>
      </c>
      <c r="E277">
        <v>779.9</v>
      </c>
      <c r="F277">
        <f t="shared" si="78"/>
        <v>1304.3</v>
      </c>
      <c r="G277">
        <f t="shared" si="79"/>
        <v>1319.6</v>
      </c>
      <c r="H277" s="20">
        <f t="shared" si="80"/>
        <v>-1.1594422552288486</v>
      </c>
    </row>
    <row r="278" spans="1:10" x14ac:dyDescent="0.25">
      <c r="A278" s="5">
        <f t="shared" si="73"/>
        <v>40780</v>
      </c>
      <c r="B278">
        <v>350.1</v>
      </c>
      <c r="C278">
        <v>607.9</v>
      </c>
      <c r="D278">
        <v>987.2</v>
      </c>
      <c r="E278">
        <v>883.4</v>
      </c>
      <c r="F278">
        <f t="shared" si="78"/>
        <v>1337.3000000000002</v>
      </c>
      <c r="G278">
        <f t="shared" si="79"/>
        <v>1491.3</v>
      </c>
      <c r="H278" s="20">
        <f t="shared" si="80"/>
        <v>-10.326560718835898</v>
      </c>
    </row>
    <row r="279" spans="1:10" x14ac:dyDescent="0.25">
      <c r="A279" s="5">
        <f t="shared" si="73"/>
        <v>40787</v>
      </c>
      <c r="B279">
        <v>368.3</v>
      </c>
      <c r="C279">
        <v>570.9</v>
      </c>
      <c r="D279">
        <v>1015.6</v>
      </c>
      <c r="E279">
        <v>935.7</v>
      </c>
      <c r="F279">
        <f t="shared" si="78"/>
        <v>1383.9</v>
      </c>
      <c r="G279">
        <f t="shared" si="79"/>
        <v>1506.6</v>
      </c>
      <c r="H279" s="20">
        <f t="shared" si="80"/>
        <v>-8.1441656710473769</v>
      </c>
    </row>
    <row r="280" spans="1:10" x14ac:dyDescent="0.25">
      <c r="A280" s="5">
        <f t="shared" si="73"/>
        <v>40794</v>
      </c>
      <c r="B280">
        <v>332.6</v>
      </c>
      <c r="C280">
        <v>512</v>
      </c>
      <c r="D280">
        <v>1078.4000000000001</v>
      </c>
      <c r="E280">
        <v>999.4</v>
      </c>
      <c r="F280">
        <f t="shared" si="78"/>
        <v>1411</v>
      </c>
      <c r="G280">
        <f t="shared" si="79"/>
        <v>1511.4</v>
      </c>
      <c r="H280" s="20">
        <f t="shared" si="80"/>
        <v>-6.6428476908826362</v>
      </c>
    </row>
    <row r="281" spans="1:10" x14ac:dyDescent="0.25">
      <c r="A281" s="5">
        <f t="shared" si="73"/>
        <v>40801</v>
      </c>
      <c r="B281">
        <v>403.7</v>
      </c>
      <c r="C281">
        <v>485.8</v>
      </c>
      <c r="D281">
        <v>1215.8</v>
      </c>
      <c r="E281">
        <v>1112.5999999999999</v>
      </c>
      <c r="F281">
        <f t="shared" si="78"/>
        <v>1619.5</v>
      </c>
      <c r="G281">
        <f t="shared" si="79"/>
        <v>1598.3999999999999</v>
      </c>
      <c r="H281" s="20">
        <f t="shared" si="80"/>
        <v>1.3200700700700896</v>
      </c>
    </row>
    <row r="282" spans="1:10" x14ac:dyDescent="0.25">
      <c r="A282" s="5">
        <f t="shared" si="73"/>
        <v>40808</v>
      </c>
      <c r="B282">
        <v>462.7</v>
      </c>
      <c r="C282">
        <v>449.3</v>
      </c>
      <c r="D282">
        <v>1239.3</v>
      </c>
      <c r="E282">
        <v>1130</v>
      </c>
      <c r="F282">
        <f t="shared" si="78"/>
        <v>1702</v>
      </c>
      <c r="G282">
        <f t="shared" si="79"/>
        <v>1579.3</v>
      </c>
      <c r="H282" s="20">
        <f t="shared" si="80"/>
        <v>7.7692648641803252</v>
      </c>
      <c r="I282" s="50"/>
      <c r="J282" s="50"/>
    </row>
    <row r="283" spans="1:10" x14ac:dyDescent="0.25">
      <c r="A283" s="5">
        <f t="shared" si="73"/>
        <v>40815</v>
      </c>
      <c r="B283">
        <v>371.5</v>
      </c>
      <c r="C283">
        <v>451.1</v>
      </c>
      <c r="D283">
        <v>1291.5</v>
      </c>
      <c r="E283">
        <v>1241.7</v>
      </c>
      <c r="F283">
        <f t="shared" si="78"/>
        <v>1663</v>
      </c>
      <c r="G283">
        <f t="shared" si="79"/>
        <v>1692.8000000000002</v>
      </c>
      <c r="H283" s="20">
        <f t="shared" si="80"/>
        <v>-1.7603969754253379</v>
      </c>
    </row>
    <row r="284" spans="1:10" x14ac:dyDescent="0.25">
      <c r="A284" s="5">
        <f t="shared" si="73"/>
        <v>40822</v>
      </c>
      <c r="B284">
        <v>365.4</v>
      </c>
      <c r="C284">
        <v>397.7</v>
      </c>
      <c r="D284">
        <v>1344.8</v>
      </c>
      <c r="E284">
        <v>1319.4</v>
      </c>
      <c r="F284">
        <f t="shared" si="78"/>
        <v>1710.1999999999998</v>
      </c>
      <c r="G284">
        <f t="shared" si="79"/>
        <v>1717.1000000000001</v>
      </c>
      <c r="H284" s="20">
        <f t="shared" si="80"/>
        <v>-0.40184031215423355</v>
      </c>
    </row>
    <row r="285" spans="1:10" x14ac:dyDescent="0.25">
      <c r="A285" s="5">
        <f t="shared" si="73"/>
        <v>40829</v>
      </c>
      <c r="B285" s="16">
        <v>343</v>
      </c>
      <c r="C285" s="16">
        <v>489.2</v>
      </c>
      <c r="D285" s="16">
        <v>1373.1</v>
      </c>
      <c r="E285" s="16">
        <v>1365.2</v>
      </c>
      <c r="F285">
        <f t="shared" si="78"/>
        <v>1716.1</v>
      </c>
      <c r="G285">
        <f t="shared" si="79"/>
        <v>1854.4</v>
      </c>
      <c r="H285" s="20">
        <f t="shared" si="80"/>
        <v>-7.4579378774805916</v>
      </c>
      <c r="I285" s="50"/>
    </row>
    <row r="286" spans="1:10" x14ac:dyDescent="0.25">
      <c r="A286" s="5">
        <f t="shared" si="73"/>
        <v>40836</v>
      </c>
      <c r="B286">
        <v>344.9</v>
      </c>
      <c r="C286">
        <v>464.2</v>
      </c>
      <c r="D286">
        <v>1381.3</v>
      </c>
      <c r="E286">
        <v>1412.5</v>
      </c>
      <c r="F286">
        <f t="shared" si="78"/>
        <v>1726.1999999999998</v>
      </c>
      <c r="G286">
        <f t="shared" si="79"/>
        <v>1876.7</v>
      </c>
      <c r="H286" s="20">
        <f t="shared" si="80"/>
        <v>-8.0193957478552846</v>
      </c>
    </row>
    <row r="287" spans="1:10" x14ac:dyDescent="0.25">
      <c r="A287" s="5">
        <f t="shared" si="73"/>
        <v>40843</v>
      </c>
      <c r="B287">
        <v>374.5</v>
      </c>
      <c r="C287">
        <v>443.2</v>
      </c>
      <c r="D287">
        <v>1456.8</v>
      </c>
      <c r="E287">
        <v>1480.5</v>
      </c>
      <c r="F287">
        <f t="shared" si="78"/>
        <v>1831.3</v>
      </c>
      <c r="G287">
        <f t="shared" si="79"/>
        <v>1923.7</v>
      </c>
      <c r="H287" s="20">
        <f t="shared" si="80"/>
        <v>-4.803243749025321</v>
      </c>
    </row>
    <row r="288" spans="1:10" x14ac:dyDescent="0.25">
      <c r="A288" s="5">
        <f t="shared" si="73"/>
        <v>40850</v>
      </c>
      <c r="B288" s="16">
        <v>352</v>
      </c>
      <c r="C288">
        <v>424.7</v>
      </c>
      <c r="D288">
        <v>1531.1</v>
      </c>
      <c r="E288">
        <v>1507</v>
      </c>
      <c r="F288">
        <f t="shared" si="78"/>
        <v>1883.1</v>
      </c>
      <c r="G288">
        <f t="shared" si="79"/>
        <v>1931.7</v>
      </c>
      <c r="H288" s="20">
        <f t="shared" si="80"/>
        <v>-2.5159186209038786</v>
      </c>
    </row>
    <row r="289" spans="1:8" x14ac:dyDescent="0.25">
      <c r="A289" s="5">
        <f t="shared" si="73"/>
        <v>40857</v>
      </c>
      <c r="B289">
        <v>358.3</v>
      </c>
      <c r="C289">
        <v>394.6</v>
      </c>
      <c r="D289">
        <v>1588.5</v>
      </c>
      <c r="E289">
        <v>1622.9</v>
      </c>
      <c r="F289">
        <f t="shared" si="78"/>
        <v>1946.8</v>
      </c>
      <c r="G289">
        <f t="shared" si="79"/>
        <v>2017.5</v>
      </c>
      <c r="H289" s="20">
        <f t="shared" si="80"/>
        <v>-3.5043370508054505</v>
      </c>
    </row>
    <row r="290" spans="1:8" x14ac:dyDescent="0.25">
      <c r="A290" s="5">
        <f t="shared" si="73"/>
        <v>40864</v>
      </c>
      <c r="B290">
        <v>359.4</v>
      </c>
      <c r="C290">
        <v>410.6</v>
      </c>
      <c r="D290">
        <v>1612.4</v>
      </c>
      <c r="E290">
        <v>1657.3</v>
      </c>
      <c r="F290">
        <f t="shared" si="78"/>
        <v>1971.8000000000002</v>
      </c>
      <c r="G290">
        <f t="shared" si="79"/>
        <v>2067.9</v>
      </c>
      <c r="H290" s="20">
        <f t="shared" si="80"/>
        <v>-4.6472266550606882</v>
      </c>
    </row>
    <row r="291" spans="1:8" x14ac:dyDescent="0.25">
      <c r="A291" s="5">
        <f t="shared" si="73"/>
        <v>40871</v>
      </c>
      <c r="B291">
        <v>354.8</v>
      </c>
      <c r="C291">
        <v>360.6</v>
      </c>
      <c r="D291">
        <v>1686.8</v>
      </c>
      <c r="E291">
        <v>1750.7</v>
      </c>
      <c r="F291">
        <f t="shared" si="78"/>
        <v>2041.6</v>
      </c>
      <c r="G291">
        <f t="shared" si="79"/>
        <v>2111.3000000000002</v>
      </c>
      <c r="H291" s="20">
        <f t="shared" si="80"/>
        <v>-3.3012835693648546</v>
      </c>
    </row>
    <row r="292" spans="1:8" x14ac:dyDescent="0.25">
      <c r="A292" s="5">
        <f t="shared" si="73"/>
        <v>40878</v>
      </c>
      <c r="B292">
        <v>428.5</v>
      </c>
      <c r="C292" s="16">
        <v>374</v>
      </c>
      <c r="D292">
        <v>1711.1</v>
      </c>
      <c r="E292">
        <v>1805.5</v>
      </c>
      <c r="F292">
        <f t="shared" si="78"/>
        <v>2139.6</v>
      </c>
      <c r="G292">
        <f t="shared" si="79"/>
        <v>2179.5</v>
      </c>
      <c r="H292" s="20">
        <f t="shared" si="80"/>
        <v>-1.8306951135581562</v>
      </c>
    </row>
    <row r="293" spans="1:8" x14ac:dyDescent="0.25">
      <c r="A293" s="5">
        <f t="shared" si="73"/>
        <v>40885</v>
      </c>
      <c r="B293">
        <v>363.3</v>
      </c>
      <c r="C293">
        <v>389.1</v>
      </c>
      <c r="D293">
        <v>1789.3</v>
      </c>
      <c r="E293">
        <v>1830.5</v>
      </c>
      <c r="F293">
        <f t="shared" si="78"/>
        <v>2152.6</v>
      </c>
      <c r="G293">
        <f t="shared" si="79"/>
        <v>2219.6</v>
      </c>
      <c r="H293" s="20">
        <f t="shared" si="80"/>
        <v>-3.0185619030455912</v>
      </c>
    </row>
    <row r="294" spans="1:8" x14ac:dyDescent="0.25">
      <c r="A294" s="5">
        <f t="shared" si="73"/>
        <v>40892</v>
      </c>
      <c r="B294">
        <v>389.3</v>
      </c>
      <c r="C294">
        <v>354.1</v>
      </c>
      <c r="D294">
        <v>1815.9</v>
      </c>
      <c r="E294">
        <v>1864.5</v>
      </c>
      <c r="F294">
        <f t="shared" si="78"/>
        <v>2205.2000000000003</v>
      </c>
      <c r="G294">
        <f t="shared" si="79"/>
        <v>2218.6</v>
      </c>
      <c r="H294" s="20">
        <f t="shared" si="80"/>
        <v>-0.60398449472638394</v>
      </c>
    </row>
    <row r="295" spans="1:8" x14ac:dyDescent="0.25">
      <c r="A295" s="5">
        <f t="shared" si="73"/>
        <v>40899</v>
      </c>
      <c r="B295">
        <v>430.5</v>
      </c>
      <c r="C295">
        <v>385.4</v>
      </c>
      <c r="D295">
        <v>1917.4</v>
      </c>
      <c r="E295">
        <v>1930.2</v>
      </c>
      <c r="F295">
        <f t="shared" si="78"/>
        <v>2347.9</v>
      </c>
      <c r="G295">
        <f t="shared" si="79"/>
        <v>2315.6</v>
      </c>
      <c r="H295" s="20">
        <f t="shared" si="80"/>
        <v>1.3948868543790072</v>
      </c>
    </row>
    <row r="296" spans="1:8" x14ac:dyDescent="0.25">
      <c r="A296" s="5">
        <f t="shared" si="73"/>
        <v>40906</v>
      </c>
      <c r="B296">
        <v>387.1</v>
      </c>
      <c r="C296">
        <v>380.6</v>
      </c>
      <c r="D296">
        <v>1972.3</v>
      </c>
      <c r="E296">
        <v>2006</v>
      </c>
      <c r="F296">
        <f t="shared" si="78"/>
        <v>2359.4</v>
      </c>
      <c r="G296">
        <f t="shared" si="79"/>
        <v>2386.6</v>
      </c>
      <c r="H296" s="20">
        <f t="shared" si="80"/>
        <v>-1.1396966395709307</v>
      </c>
    </row>
    <row r="297" spans="1:8" x14ac:dyDescent="0.25">
      <c r="A297" s="5">
        <f t="shared" si="73"/>
        <v>40913</v>
      </c>
      <c r="B297">
        <v>358.6</v>
      </c>
      <c r="C297">
        <v>380.6</v>
      </c>
      <c r="D297">
        <v>2011.8</v>
      </c>
      <c r="E297">
        <v>2006</v>
      </c>
      <c r="F297">
        <f t="shared" si="78"/>
        <v>2370.4</v>
      </c>
      <c r="G297">
        <f t="shared" si="79"/>
        <v>2386.6</v>
      </c>
      <c r="H297" s="20">
        <f t="shared" si="80"/>
        <v>-0.67878991033267777</v>
      </c>
    </row>
    <row r="298" spans="1:8" x14ac:dyDescent="0.25">
      <c r="A298" s="5">
        <f t="shared" si="73"/>
        <v>40920</v>
      </c>
      <c r="B298">
        <v>382</v>
      </c>
      <c r="C298">
        <v>418</v>
      </c>
      <c r="D298">
        <v>2084.5</v>
      </c>
      <c r="E298">
        <v>2077.3000000000002</v>
      </c>
      <c r="F298">
        <f t="shared" si="78"/>
        <v>2466.5</v>
      </c>
      <c r="G298">
        <f t="shared" si="79"/>
        <v>2495.3000000000002</v>
      </c>
      <c r="H298" s="20">
        <f t="shared" si="80"/>
        <v>-1.1541698392978916</v>
      </c>
    </row>
    <row r="299" spans="1:8" x14ac:dyDescent="0.25">
      <c r="A299" s="5">
        <f t="shared" si="73"/>
        <v>40927</v>
      </c>
      <c r="B299">
        <v>376.3</v>
      </c>
      <c r="C299">
        <v>436.7</v>
      </c>
      <c r="D299">
        <v>2127.9</v>
      </c>
      <c r="E299">
        <v>2119.1999999999998</v>
      </c>
      <c r="F299">
        <f t="shared" si="78"/>
        <v>2504.2000000000003</v>
      </c>
      <c r="G299">
        <f t="shared" si="79"/>
        <v>2555.8999999999996</v>
      </c>
      <c r="H299" s="20">
        <f t="shared" si="80"/>
        <v>-2.022770843929711</v>
      </c>
    </row>
    <row r="300" spans="1:8" x14ac:dyDescent="0.25">
      <c r="A300" s="5">
        <f t="shared" si="73"/>
        <v>40934</v>
      </c>
      <c r="B300">
        <v>384.8</v>
      </c>
      <c r="C300">
        <v>432.3</v>
      </c>
      <c r="D300">
        <v>2225.1</v>
      </c>
      <c r="E300">
        <v>2143.1</v>
      </c>
      <c r="F300">
        <f t="shared" si="78"/>
        <v>2609.9</v>
      </c>
      <c r="G300">
        <f t="shared" si="79"/>
        <v>2575.4</v>
      </c>
      <c r="H300" s="20">
        <f t="shared" si="80"/>
        <v>1.3395977323910957</v>
      </c>
    </row>
    <row r="301" spans="1:8" x14ac:dyDescent="0.25">
      <c r="A301" s="5">
        <f t="shared" si="73"/>
        <v>40941</v>
      </c>
      <c r="B301">
        <v>370.8</v>
      </c>
      <c r="C301">
        <v>329.3</v>
      </c>
      <c r="D301">
        <v>2239.5</v>
      </c>
      <c r="E301">
        <v>2336.3000000000002</v>
      </c>
      <c r="F301">
        <f t="shared" si="78"/>
        <v>2610.3000000000002</v>
      </c>
      <c r="G301">
        <f t="shared" si="79"/>
        <v>2665.6000000000004</v>
      </c>
      <c r="H301" s="20">
        <f t="shared" si="80"/>
        <v>-2.0745798319327768</v>
      </c>
    </row>
    <row r="302" spans="1:8" x14ac:dyDescent="0.25">
      <c r="A302" s="5">
        <f t="shared" si="73"/>
        <v>40948</v>
      </c>
      <c r="B302">
        <v>341.7</v>
      </c>
      <c r="C302">
        <v>378.2</v>
      </c>
      <c r="D302">
        <v>2278.1</v>
      </c>
      <c r="E302">
        <v>2408.1999999999998</v>
      </c>
      <c r="F302">
        <f t="shared" si="78"/>
        <v>2619.7999999999997</v>
      </c>
      <c r="G302">
        <f t="shared" si="79"/>
        <v>2786.3999999999996</v>
      </c>
      <c r="H302" s="20">
        <f t="shared" si="80"/>
        <v>-5.9790410565604297</v>
      </c>
    </row>
    <row r="303" spans="1:8" x14ac:dyDescent="0.25">
      <c r="A303" s="5">
        <f t="shared" si="73"/>
        <v>40955</v>
      </c>
      <c r="B303">
        <v>310.2</v>
      </c>
      <c r="C303">
        <v>383.1</v>
      </c>
      <c r="D303">
        <v>2373.1</v>
      </c>
      <c r="E303">
        <v>2458.4</v>
      </c>
      <c r="F303">
        <f t="shared" si="78"/>
        <v>2683.2999999999997</v>
      </c>
      <c r="G303">
        <f t="shared" si="79"/>
        <v>2841.5</v>
      </c>
      <c r="H303" s="20">
        <f t="shared" si="80"/>
        <v>-5.5674819637515522</v>
      </c>
    </row>
    <row r="304" spans="1:8" x14ac:dyDescent="0.25">
      <c r="A304" s="5">
        <f t="shared" si="73"/>
        <v>40962</v>
      </c>
      <c r="B304">
        <v>296</v>
      </c>
      <c r="C304">
        <v>472.9</v>
      </c>
      <c r="D304">
        <v>2420.3000000000002</v>
      </c>
      <c r="E304">
        <v>2502.5</v>
      </c>
      <c r="F304">
        <f t="shared" ref="F304:F335" si="81">+B304+D304</f>
        <v>2716.3</v>
      </c>
      <c r="G304">
        <f t="shared" ref="G304:G335" si="82">+C304+E304</f>
        <v>2975.4</v>
      </c>
      <c r="H304" s="20">
        <f t="shared" ref="H304:H335" si="83">+(F304/G304-1)*100</f>
        <v>-8.7080728641527152</v>
      </c>
    </row>
    <row r="305" spans="1:9" x14ac:dyDescent="0.25">
      <c r="A305" s="5">
        <f t="shared" si="73"/>
        <v>40969</v>
      </c>
      <c r="B305">
        <v>348</v>
      </c>
      <c r="C305">
        <v>428.9</v>
      </c>
      <c r="D305">
        <v>2420.3000000000002</v>
      </c>
      <c r="E305">
        <v>2558.5</v>
      </c>
      <c r="F305">
        <f t="shared" si="81"/>
        <v>2768.3</v>
      </c>
      <c r="G305">
        <f t="shared" si="82"/>
        <v>2987.4</v>
      </c>
      <c r="H305" s="20">
        <f t="shared" si="83"/>
        <v>-7.3341367075048458</v>
      </c>
    </row>
    <row r="306" spans="1:9" x14ac:dyDescent="0.25">
      <c r="A306" s="5">
        <f t="shared" si="73"/>
        <v>40976</v>
      </c>
      <c r="B306">
        <v>271.5</v>
      </c>
      <c r="C306">
        <v>416</v>
      </c>
      <c r="D306">
        <v>2543</v>
      </c>
      <c r="E306">
        <v>2605.8000000000002</v>
      </c>
      <c r="F306">
        <f t="shared" si="81"/>
        <v>2814.5</v>
      </c>
      <c r="G306">
        <f t="shared" si="82"/>
        <v>3021.8</v>
      </c>
      <c r="H306" s="20">
        <f t="shared" si="83"/>
        <v>-6.8601495797206979</v>
      </c>
    </row>
    <row r="307" spans="1:9" x14ac:dyDescent="0.25">
      <c r="A307" s="5">
        <f t="shared" si="73"/>
        <v>40983</v>
      </c>
      <c r="B307">
        <v>316.39999999999998</v>
      </c>
      <c r="C307">
        <v>423.9</v>
      </c>
      <c r="D307">
        <v>2609.4</v>
      </c>
      <c r="E307">
        <v>2748</v>
      </c>
      <c r="F307">
        <f t="shared" si="81"/>
        <v>2925.8</v>
      </c>
      <c r="G307">
        <f t="shared" si="82"/>
        <v>3171.9</v>
      </c>
      <c r="H307" s="20">
        <f t="shared" si="83"/>
        <v>-7.7587565812289094</v>
      </c>
    </row>
    <row r="308" spans="1:9" x14ac:dyDescent="0.25">
      <c r="A308" s="5">
        <f t="shared" si="73"/>
        <v>40990</v>
      </c>
      <c r="B308">
        <v>319.89999999999998</v>
      </c>
      <c r="C308">
        <v>515</v>
      </c>
      <c r="D308">
        <v>2670.7</v>
      </c>
      <c r="E308">
        <v>2843.2</v>
      </c>
      <c r="F308">
        <f t="shared" si="81"/>
        <v>2990.6</v>
      </c>
      <c r="G308">
        <f t="shared" si="82"/>
        <v>3358.2</v>
      </c>
      <c r="H308" s="20">
        <f t="shared" si="83"/>
        <v>-10.94634030135191</v>
      </c>
    </row>
    <row r="309" spans="1:9" x14ac:dyDescent="0.25">
      <c r="A309" s="5">
        <f t="shared" si="73"/>
        <v>40997</v>
      </c>
      <c r="B309">
        <v>263.3</v>
      </c>
      <c r="C309">
        <v>542.29999999999995</v>
      </c>
      <c r="D309">
        <v>2786.4</v>
      </c>
      <c r="E309">
        <v>2923.8</v>
      </c>
      <c r="F309">
        <f t="shared" si="81"/>
        <v>3049.7000000000003</v>
      </c>
      <c r="G309">
        <f t="shared" si="82"/>
        <v>3466.1000000000004</v>
      </c>
      <c r="H309" s="20">
        <f t="shared" si="83"/>
        <v>-12.013502207091541</v>
      </c>
    </row>
    <row r="310" spans="1:9" x14ac:dyDescent="0.25">
      <c r="A310" s="5">
        <f t="shared" si="73"/>
        <v>41004</v>
      </c>
      <c r="B310">
        <v>264.7</v>
      </c>
      <c r="C310">
        <v>460.4</v>
      </c>
      <c r="D310">
        <v>2832.5</v>
      </c>
      <c r="E310">
        <v>3056.5</v>
      </c>
      <c r="F310">
        <f t="shared" si="81"/>
        <v>3097.2</v>
      </c>
      <c r="G310">
        <f t="shared" si="82"/>
        <v>3516.9</v>
      </c>
      <c r="H310" s="20">
        <f t="shared" si="83"/>
        <v>-11.933805339930059</v>
      </c>
    </row>
    <row r="311" spans="1:9" x14ac:dyDescent="0.25">
      <c r="A311" s="5">
        <f t="shared" si="73"/>
        <v>41011</v>
      </c>
      <c r="B311">
        <v>266</v>
      </c>
      <c r="C311">
        <v>400.3</v>
      </c>
      <c r="D311">
        <v>2868.8</v>
      </c>
      <c r="E311">
        <v>3189.4</v>
      </c>
      <c r="F311">
        <f t="shared" si="81"/>
        <v>3134.8</v>
      </c>
      <c r="G311">
        <f t="shared" si="82"/>
        <v>3589.7000000000003</v>
      </c>
      <c r="H311" s="20">
        <f t="shared" si="83"/>
        <v>-12.672368164470571</v>
      </c>
    </row>
    <row r="312" spans="1:9" x14ac:dyDescent="0.25">
      <c r="A312" s="5">
        <f t="shared" si="73"/>
        <v>41018</v>
      </c>
      <c r="B312">
        <v>297.5</v>
      </c>
      <c r="C312">
        <v>420.3</v>
      </c>
      <c r="D312">
        <v>2868.8</v>
      </c>
      <c r="E312">
        <v>3210.4</v>
      </c>
      <c r="F312">
        <f t="shared" si="81"/>
        <v>3166.3</v>
      </c>
      <c r="G312">
        <f t="shared" si="82"/>
        <v>3630.7000000000003</v>
      </c>
      <c r="H312" s="20">
        <f t="shared" si="83"/>
        <v>-12.7909218607982</v>
      </c>
    </row>
    <row r="313" spans="1:9" x14ac:dyDescent="0.25">
      <c r="A313" s="5">
        <f t="shared" si="73"/>
        <v>41025</v>
      </c>
      <c r="B313">
        <v>194.5</v>
      </c>
      <c r="C313">
        <v>380.3</v>
      </c>
      <c r="D313">
        <v>3013.6</v>
      </c>
      <c r="E313">
        <v>3254.4</v>
      </c>
      <c r="F313">
        <f t="shared" si="81"/>
        <v>3208.1</v>
      </c>
      <c r="G313">
        <f t="shared" si="82"/>
        <v>3634.7000000000003</v>
      </c>
      <c r="H313" s="20">
        <f t="shared" si="83"/>
        <v>-11.736869617850177</v>
      </c>
    </row>
    <row r="314" spans="1:9" x14ac:dyDescent="0.25">
      <c r="A314" s="5">
        <f t="shared" si="73"/>
        <v>41032</v>
      </c>
      <c r="B314">
        <v>194.5</v>
      </c>
      <c r="C314">
        <v>323.2</v>
      </c>
      <c r="D314">
        <v>3040.6</v>
      </c>
      <c r="E314">
        <v>3358.5</v>
      </c>
      <c r="F314">
        <f t="shared" si="81"/>
        <v>3235.1</v>
      </c>
      <c r="G314">
        <f t="shared" si="82"/>
        <v>3681.7</v>
      </c>
      <c r="H314" s="20">
        <f t="shared" si="83"/>
        <v>-12.130265909769944</v>
      </c>
      <c r="I314">
        <v>112</v>
      </c>
    </row>
    <row r="315" spans="1:9" x14ac:dyDescent="0.25">
      <c r="A315" s="5">
        <f t="shared" si="73"/>
        <v>41039</v>
      </c>
      <c r="B315">
        <v>190.2</v>
      </c>
      <c r="C315">
        <v>385.8</v>
      </c>
      <c r="D315">
        <v>3114.9</v>
      </c>
      <c r="E315">
        <v>3435.9</v>
      </c>
      <c r="F315">
        <f t="shared" si="81"/>
        <v>3305.1</v>
      </c>
      <c r="G315">
        <f t="shared" si="82"/>
        <v>3821.7000000000003</v>
      </c>
      <c r="H315" s="20">
        <f t="shared" si="83"/>
        <v>-13.517544548237703</v>
      </c>
      <c r="I315">
        <v>139.5</v>
      </c>
    </row>
    <row r="316" spans="1:9" x14ac:dyDescent="0.25">
      <c r="A316" s="5">
        <f t="shared" si="73"/>
        <v>41046</v>
      </c>
      <c r="B316">
        <v>178.8</v>
      </c>
      <c r="C316">
        <v>299.8</v>
      </c>
      <c r="D316">
        <v>3168.7</v>
      </c>
      <c r="E316">
        <v>3515.2</v>
      </c>
      <c r="F316">
        <f t="shared" si="81"/>
        <v>3347.5</v>
      </c>
      <c r="G316">
        <f t="shared" si="82"/>
        <v>3815</v>
      </c>
      <c r="H316" s="20">
        <f t="shared" si="83"/>
        <v>-12.254259501965926</v>
      </c>
      <c r="I316">
        <v>139.5</v>
      </c>
    </row>
    <row r="317" spans="1:9" x14ac:dyDescent="0.25">
      <c r="A317" s="5">
        <f t="shared" ref="A317:A380" si="84">+A316+7</f>
        <v>41053</v>
      </c>
      <c r="B317">
        <v>178.8</v>
      </c>
      <c r="C317">
        <v>222.9</v>
      </c>
      <c r="D317">
        <v>3168.7</v>
      </c>
      <c r="E317">
        <v>3645.3</v>
      </c>
      <c r="F317">
        <f t="shared" si="81"/>
        <v>3347.5</v>
      </c>
      <c r="G317">
        <f t="shared" si="82"/>
        <v>3868.2000000000003</v>
      </c>
      <c r="H317" s="20">
        <f t="shared" si="83"/>
        <v>-13.46104131120418</v>
      </c>
      <c r="I317">
        <v>139.5</v>
      </c>
    </row>
    <row r="318" spans="1:9" x14ac:dyDescent="0.25">
      <c r="A318" s="5">
        <f t="shared" si="84"/>
        <v>41060</v>
      </c>
      <c r="B318">
        <v>104.4</v>
      </c>
      <c r="C318">
        <v>218.9</v>
      </c>
      <c r="D318">
        <v>3248</v>
      </c>
      <c r="E318">
        <v>3645.3</v>
      </c>
      <c r="F318">
        <f t="shared" si="81"/>
        <v>3352.4</v>
      </c>
      <c r="G318">
        <f t="shared" si="82"/>
        <v>3864.2000000000003</v>
      </c>
      <c r="H318" s="20">
        <f t="shared" si="83"/>
        <v>-13.244656073702188</v>
      </c>
      <c r="I318">
        <v>270.89999999999998</v>
      </c>
    </row>
    <row r="319" spans="1:9" x14ac:dyDescent="0.25">
      <c r="A319" s="5">
        <f t="shared" si="84"/>
        <v>41067</v>
      </c>
      <c r="B319">
        <v>259.39999999999998</v>
      </c>
      <c r="C319">
        <v>590.29999999999995</v>
      </c>
      <c r="D319">
        <v>114.9</v>
      </c>
      <c r="E319">
        <v>104.2</v>
      </c>
      <c r="F319">
        <f t="shared" si="81"/>
        <v>374.29999999999995</v>
      </c>
      <c r="G319">
        <f t="shared" si="82"/>
        <v>694.5</v>
      </c>
      <c r="H319" s="20">
        <f t="shared" si="83"/>
        <v>-46.105111591072721</v>
      </c>
    </row>
    <row r="320" spans="1:9" x14ac:dyDescent="0.25">
      <c r="A320" s="5">
        <f t="shared" si="84"/>
        <v>41074</v>
      </c>
      <c r="B320">
        <v>319.89999999999998</v>
      </c>
      <c r="C320">
        <v>618.1</v>
      </c>
      <c r="D320">
        <v>114.9</v>
      </c>
      <c r="E320">
        <v>203.7</v>
      </c>
      <c r="F320">
        <f t="shared" si="81"/>
        <v>434.79999999999995</v>
      </c>
      <c r="G320">
        <f t="shared" si="82"/>
        <v>821.8</v>
      </c>
      <c r="H320" s="20">
        <f t="shared" si="83"/>
        <v>-47.09174981747384</v>
      </c>
    </row>
    <row r="321" spans="1:9" x14ac:dyDescent="0.25">
      <c r="A321" s="5">
        <f t="shared" si="84"/>
        <v>41081</v>
      </c>
      <c r="B321">
        <v>314.39999999999998</v>
      </c>
      <c r="C321">
        <v>591</v>
      </c>
      <c r="D321">
        <v>205.5</v>
      </c>
      <c r="E321">
        <v>279</v>
      </c>
      <c r="F321">
        <f t="shared" si="81"/>
        <v>519.9</v>
      </c>
      <c r="G321">
        <f t="shared" si="82"/>
        <v>870</v>
      </c>
      <c r="H321" s="20">
        <f t="shared" si="83"/>
        <v>-40.241379310344826</v>
      </c>
    </row>
    <row r="322" spans="1:9" x14ac:dyDescent="0.25">
      <c r="A322" s="5">
        <f t="shared" si="84"/>
        <v>41088</v>
      </c>
      <c r="B322">
        <v>280.5</v>
      </c>
      <c r="C322">
        <v>546.5</v>
      </c>
      <c r="D322">
        <v>284.39999999999998</v>
      </c>
      <c r="E322">
        <v>388.3</v>
      </c>
      <c r="F322">
        <f t="shared" si="81"/>
        <v>564.9</v>
      </c>
      <c r="G322">
        <f t="shared" si="82"/>
        <v>934.8</v>
      </c>
      <c r="H322" s="20">
        <f t="shared" si="83"/>
        <v>-39.569961489088577</v>
      </c>
    </row>
    <row r="323" spans="1:9" x14ac:dyDescent="0.25">
      <c r="A323" s="5">
        <f t="shared" si="84"/>
        <v>41095</v>
      </c>
      <c r="B323">
        <v>281.8</v>
      </c>
      <c r="C323">
        <v>596.9</v>
      </c>
      <c r="D323">
        <v>307.7</v>
      </c>
      <c r="E323">
        <v>439.5</v>
      </c>
      <c r="F323">
        <f t="shared" si="81"/>
        <v>589.5</v>
      </c>
      <c r="G323">
        <f t="shared" si="82"/>
        <v>1036.4000000000001</v>
      </c>
      <c r="H323" s="20">
        <f t="shared" si="83"/>
        <v>-43.120416827479744</v>
      </c>
    </row>
    <row r="324" spans="1:9" x14ac:dyDescent="0.25">
      <c r="A324" s="5">
        <f t="shared" si="84"/>
        <v>41102</v>
      </c>
      <c r="B324">
        <v>339.3</v>
      </c>
      <c r="C324">
        <v>486.4</v>
      </c>
      <c r="D324">
        <v>359.7</v>
      </c>
      <c r="E324">
        <v>584.5</v>
      </c>
      <c r="F324">
        <f t="shared" si="81"/>
        <v>699</v>
      </c>
      <c r="G324">
        <f t="shared" si="82"/>
        <v>1070.9000000000001</v>
      </c>
      <c r="H324" s="20">
        <f t="shared" si="83"/>
        <v>-34.727799047530119</v>
      </c>
    </row>
    <row r="325" spans="1:9" x14ac:dyDescent="0.25">
      <c r="A325" s="5">
        <f t="shared" si="84"/>
        <v>41109</v>
      </c>
      <c r="B325">
        <v>353.8</v>
      </c>
      <c r="C325">
        <v>495.2</v>
      </c>
      <c r="D325">
        <v>402.2</v>
      </c>
      <c r="E325">
        <v>610.70000000000005</v>
      </c>
      <c r="F325">
        <f t="shared" si="81"/>
        <v>756</v>
      </c>
      <c r="G325">
        <f t="shared" si="82"/>
        <v>1105.9000000000001</v>
      </c>
      <c r="H325" s="20">
        <f t="shared" si="83"/>
        <v>-31.639388733158526</v>
      </c>
    </row>
    <row r="326" spans="1:9" x14ac:dyDescent="0.25">
      <c r="A326" s="5">
        <f t="shared" si="84"/>
        <v>41116</v>
      </c>
      <c r="B326">
        <v>288.10000000000002</v>
      </c>
      <c r="C326">
        <v>516.1</v>
      </c>
      <c r="D326">
        <v>490.5</v>
      </c>
      <c r="E326">
        <v>649.6</v>
      </c>
      <c r="F326">
        <f t="shared" si="81"/>
        <v>778.6</v>
      </c>
      <c r="G326">
        <f t="shared" si="82"/>
        <v>1165.7</v>
      </c>
      <c r="H326" s="20">
        <f t="shared" si="83"/>
        <v>-33.20751479797547</v>
      </c>
    </row>
    <row r="327" spans="1:9" x14ac:dyDescent="0.25">
      <c r="A327" s="5">
        <f t="shared" si="84"/>
        <v>41123</v>
      </c>
      <c r="B327">
        <v>247</v>
      </c>
      <c r="C327">
        <v>387.6</v>
      </c>
      <c r="D327">
        <v>648</v>
      </c>
      <c r="E327">
        <v>835.3</v>
      </c>
      <c r="F327">
        <f t="shared" si="81"/>
        <v>895</v>
      </c>
      <c r="G327">
        <f t="shared" si="82"/>
        <v>1222.9000000000001</v>
      </c>
      <c r="H327" s="20">
        <f t="shared" si="83"/>
        <v>-26.813312617548458</v>
      </c>
    </row>
    <row r="328" spans="1:9" x14ac:dyDescent="0.25">
      <c r="A328" s="5">
        <f t="shared" si="84"/>
        <v>41130</v>
      </c>
      <c r="B328">
        <v>241.5</v>
      </c>
      <c r="C328">
        <v>397.6</v>
      </c>
      <c r="D328">
        <v>716.1</v>
      </c>
      <c r="E328">
        <v>888.7</v>
      </c>
      <c r="F328">
        <f t="shared" si="81"/>
        <v>957.6</v>
      </c>
      <c r="G328">
        <f t="shared" si="82"/>
        <v>1286.3000000000002</v>
      </c>
      <c r="H328" s="20">
        <f t="shared" si="83"/>
        <v>-25.553914327917294</v>
      </c>
    </row>
    <row r="329" spans="1:9" x14ac:dyDescent="0.25">
      <c r="A329" s="5">
        <f t="shared" si="84"/>
        <v>41137</v>
      </c>
      <c r="B329">
        <v>263.89999999999998</v>
      </c>
      <c r="C329">
        <v>379.2</v>
      </c>
      <c r="D329">
        <v>765.6</v>
      </c>
      <c r="E329">
        <v>925.1</v>
      </c>
      <c r="F329">
        <f t="shared" si="81"/>
        <v>1029.5</v>
      </c>
      <c r="G329">
        <f t="shared" si="82"/>
        <v>1304.3</v>
      </c>
      <c r="H329" s="20">
        <f t="shared" si="83"/>
        <v>-21.068772521659128</v>
      </c>
    </row>
    <row r="330" spans="1:9" x14ac:dyDescent="0.25">
      <c r="A330" s="5">
        <f t="shared" si="84"/>
        <v>41144</v>
      </c>
      <c r="B330">
        <v>335.8</v>
      </c>
      <c r="C330">
        <v>350.1</v>
      </c>
      <c r="D330">
        <v>818.3</v>
      </c>
      <c r="E330">
        <v>987.2</v>
      </c>
      <c r="F330">
        <f t="shared" si="81"/>
        <v>1154.0999999999999</v>
      </c>
      <c r="G330">
        <f t="shared" si="82"/>
        <v>1337.3000000000002</v>
      </c>
      <c r="H330" s="20">
        <f t="shared" si="83"/>
        <v>-13.699244746878058</v>
      </c>
    </row>
    <row r="331" spans="1:9" x14ac:dyDescent="0.25">
      <c r="A331" s="5">
        <f t="shared" si="84"/>
        <v>41151</v>
      </c>
      <c r="B331">
        <v>594.4</v>
      </c>
      <c r="C331">
        <v>368.3</v>
      </c>
      <c r="D331">
        <v>818.3</v>
      </c>
      <c r="E331">
        <v>1015.6</v>
      </c>
      <c r="F331">
        <f t="shared" si="81"/>
        <v>1412.6999999999998</v>
      </c>
      <c r="G331">
        <f t="shared" si="82"/>
        <v>1383.9</v>
      </c>
      <c r="H331" s="20">
        <f t="shared" si="83"/>
        <v>2.0810752221981144</v>
      </c>
      <c r="I331">
        <v>12</v>
      </c>
    </row>
    <row r="332" spans="1:9" x14ac:dyDescent="0.25">
      <c r="A332" s="5">
        <f t="shared" si="84"/>
        <v>41158</v>
      </c>
      <c r="B332">
        <v>527.9</v>
      </c>
      <c r="C332">
        <v>368.3</v>
      </c>
      <c r="D332">
        <v>900.8</v>
      </c>
      <c r="E332">
        <v>1015.6</v>
      </c>
      <c r="F332">
        <f t="shared" si="81"/>
        <v>1428.6999999999998</v>
      </c>
      <c r="G332">
        <f t="shared" si="82"/>
        <v>1383.9</v>
      </c>
      <c r="H332" s="20">
        <f t="shared" si="83"/>
        <v>3.2372281234193112</v>
      </c>
      <c r="I332">
        <v>12</v>
      </c>
    </row>
    <row r="333" spans="1:9" x14ac:dyDescent="0.25">
      <c r="A333" s="5">
        <f t="shared" si="84"/>
        <v>41165</v>
      </c>
      <c r="B333">
        <v>458.5</v>
      </c>
      <c r="C333">
        <v>403.7</v>
      </c>
      <c r="D333">
        <v>1006.1</v>
      </c>
      <c r="E333">
        <v>1215.8</v>
      </c>
      <c r="F333">
        <f t="shared" si="81"/>
        <v>1464.6</v>
      </c>
      <c r="G333">
        <f t="shared" si="82"/>
        <v>1619.5</v>
      </c>
      <c r="H333" s="20">
        <f t="shared" si="83"/>
        <v>-9.5646804569311517</v>
      </c>
      <c r="I333">
        <v>12</v>
      </c>
    </row>
    <row r="334" spans="1:9" x14ac:dyDescent="0.25">
      <c r="A334" s="5">
        <f t="shared" si="84"/>
        <v>41172</v>
      </c>
      <c r="B334">
        <v>455.5</v>
      </c>
      <c r="C334">
        <v>462.7</v>
      </c>
      <c r="D334">
        <v>1067.0999999999999</v>
      </c>
      <c r="E334">
        <v>1239.3</v>
      </c>
      <c r="F334">
        <f t="shared" si="81"/>
        <v>1522.6</v>
      </c>
      <c r="G334">
        <f t="shared" si="82"/>
        <v>1702</v>
      </c>
      <c r="H334" s="20">
        <f t="shared" si="83"/>
        <v>-10.540540540540544</v>
      </c>
    </row>
    <row r="335" spans="1:9" x14ac:dyDescent="0.25">
      <c r="A335" s="5">
        <f t="shared" si="84"/>
        <v>41179</v>
      </c>
      <c r="B335">
        <v>458.8</v>
      </c>
      <c r="C335">
        <v>371.5</v>
      </c>
      <c r="D335">
        <v>1118.8</v>
      </c>
      <c r="E335">
        <v>1291.5</v>
      </c>
      <c r="F335">
        <f t="shared" si="81"/>
        <v>1577.6</v>
      </c>
      <c r="G335">
        <f t="shared" si="82"/>
        <v>1663</v>
      </c>
      <c r="H335" s="20">
        <f t="shared" si="83"/>
        <v>-5.1352976548406541</v>
      </c>
      <c r="I335">
        <v>12</v>
      </c>
    </row>
    <row r="336" spans="1:9" x14ac:dyDescent="0.25">
      <c r="A336" s="5">
        <f t="shared" si="84"/>
        <v>41186</v>
      </c>
      <c r="B336">
        <v>408.8</v>
      </c>
      <c r="C336">
        <v>365.4</v>
      </c>
      <c r="D336">
        <v>1201</v>
      </c>
      <c r="E336">
        <v>1344.8</v>
      </c>
      <c r="F336">
        <f t="shared" ref="F336:F367" si="85">+B336+D336</f>
        <v>1609.8</v>
      </c>
      <c r="G336">
        <f t="shared" ref="G336:G367" si="86">+C336+E336</f>
        <v>1710.1999999999998</v>
      </c>
      <c r="H336" s="20">
        <f t="shared" ref="H336:H367" si="87">+(F336/G336-1)*100</f>
        <v>-5.8706584025260078</v>
      </c>
      <c r="I336">
        <v>12</v>
      </c>
    </row>
    <row r="337" spans="1:9" x14ac:dyDescent="0.25">
      <c r="A337" s="5">
        <f t="shared" si="84"/>
        <v>41193</v>
      </c>
      <c r="B337">
        <v>464.3</v>
      </c>
      <c r="C337">
        <v>343</v>
      </c>
      <c r="D337">
        <v>1201</v>
      </c>
      <c r="E337">
        <v>1373.1</v>
      </c>
      <c r="F337">
        <f t="shared" si="85"/>
        <v>1665.3</v>
      </c>
      <c r="G337">
        <f t="shared" si="86"/>
        <v>1716.1</v>
      </c>
      <c r="H337" s="20">
        <f t="shared" si="87"/>
        <v>-2.9602004545189686</v>
      </c>
      <c r="I337">
        <v>12</v>
      </c>
    </row>
    <row r="338" spans="1:9" x14ac:dyDescent="0.25">
      <c r="A338" s="5">
        <f t="shared" si="84"/>
        <v>41200</v>
      </c>
      <c r="B338">
        <v>397.7</v>
      </c>
      <c r="C338">
        <v>344.9</v>
      </c>
      <c r="D338">
        <v>1276.0999999999999</v>
      </c>
      <c r="E338">
        <v>1381.3</v>
      </c>
      <c r="F338">
        <f t="shared" si="85"/>
        <v>1673.8</v>
      </c>
      <c r="G338">
        <f t="shared" si="86"/>
        <v>1726.1999999999998</v>
      </c>
      <c r="H338" s="20">
        <f t="shared" si="87"/>
        <v>-3.0355694589271121</v>
      </c>
      <c r="I338">
        <v>12</v>
      </c>
    </row>
    <row r="339" spans="1:9" x14ac:dyDescent="0.25">
      <c r="A339" s="5">
        <f t="shared" si="84"/>
        <v>41207</v>
      </c>
      <c r="B339">
        <v>456.5</v>
      </c>
      <c r="C339">
        <v>374.5</v>
      </c>
      <c r="D339">
        <v>1306.4000000000001</v>
      </c>
      <c r="E339">
        <v>1456.8</v>
      </c>
      <c r="F339">
        <f t="shared" si="85"/>
        <v>1762.9</v>
      </c>
      <c r="G339">
        <f t="shared" si="86"/>
        <v>1831.3</v>
      </c>
      <c r="H339" s="20">
        <f t="shared" si="87"/>
        <v>-3.7350516026866121</v>
      </c>
      <c r="I339">
        <v>12</v>
      </c>
    </row>
    <row r="340" spans="1:9" x14ac:dyDescent="0.25">
      <c r="A340" s="5">
        <f t="shared" si="84"/>
        <v>41214</v>
      </c>
      <c r="B340">
        <v>410.5</v>
      </c>
      <c r="C340">
        <v>352</v>
      </c>
      <c r="D340">
        <v>1359.4</v>
      </c>
      <c r="E340">
        <v>1531.1</v>
      </c>
      <c r="F340">
        <f t="shared" si="85"/>
        <v>1769.9</v>
      </c>
      <c r="G340">
        <f t="shared" si="86"/>
        <v>1883.1</v>
      </c>
      <c r="H340" s="20">
        <f t="shared" si="87"/>
        <v>-6.0113642398173184</v>
      </c>
      <c r="I340">
        <v>12</v>
      </c>
    </row>
    <row r="341" spans="1:9" x14ac:dyDescent="0.25">
      <c r="A341" s="5">
        <f t="shared" si="84"/>
        <v>41221</v>
      </c>
      <c r="B341">
        <v>433.4</v>
      </c>
      <c r="C341">
        <v>358.3</v>
      </c>
      <c r="D341">
        <v>1417.5</v>
      </c>
      <c r="E341">
        <v>1588.5</v>
      </c>
      <c r="F341">
        <f t="shared" si="85"/>
        <v>1850.9</v>
      </c>
      <c r="G341">
        <f t="shared" si="86"/>
        <v>1946.8</v>
      </c>
      <c r="H341" s="20">
        <f t="shared" si="87"/>
        <v>-4.926032463529884</v>
      </c>
      <c r="I341">
        <v>12</v>
      </c>
    </row>
    <row r="342" spans="1:9" x14ac:dyDescent="0.25">
      <c r="A342" s="5">
        <f t="shared" si="84"/>
        <v>41228</v>
      </c>
      <c r="B342">
        <v>423.4</v>
      </c>
      <c r="C342">
        <v>359.4</v>
      </c>
      <c r="D342">
        <v>1443.8</v>
      </c>
      <c r="E342">
        <v>1612.4</v>
      </c>
      <c r="F342">
        <f t="shared" si="85"/>
        <v>1867.1999999999998</v>
      </c>
      <c r="G342">
        <f t="shared" si="86"/>
        <v>1971.8000000000002</v>
      </c>
      <c r="H342" s="20">
        <f t="shared" si="87"/>
        <v>-5.3047976468201803</v>
      </c>
      <c r="I342">
        <v>12</v>
      </c>
    </row>
    <row r="343" spans="1:9" x14ac:dyDescent="0.25">
      <c r="A343" s="5">
        <f t="shared" si="84"/>
        <v>41235</v>
      </c>
      <c r="B343">
        <v>424.4</v>
      </c>
      <c r="C343">
        <v>354.8</v>
      </c>
      <c r="D343">
        <v>1443.8</v>
      </c>
      <c r="E343">
        <v>1686.8</v>
      </c>
      <c r="F343">
        <f t="shared" si="85"/>
        <v>1868.1999999999998</v>
      </c>
      <c r="G343">
        <f t="shared" si="86"/>
        <v>2041.6</v>
      </c>
      <c r="H343" s="20">
        <f t="shared" si="87"/>
        <v>-8.4933385579937344</v>
      </c>
      <c r="I343">
        <v>12</v>
      </c>
    </row>
    <row r="344" spans="1:9" x14ac:dyDescent="0.25">
      <c r="A344" s="5">
        <f t="shared" si="84"/>
        <v>41242</v>
      </c>
      <c r="B344">
        <v>453.4</v>
      </c>
      <c r="C344">
        <v>428.5</v>
      </c>
      <c r="D344">
        <v>1443.8</v>
      </c>
      <c r="E344">
        <v>1711.1</v>
      </c>
      <c r="F344">
        <f t="shared" si="85"/>
        <v>1897.1999999999998</v>
      </c>
      <c r="G344">
        <f t="shared" si="86"/>
        <v>2139.6</v>
      </c>
      <c r="H344" s="20">
        <f t="shared" si="87"/>
        <v>-11.32922041503085</v>
      </c>
      <c r="I344">
        <v>12</v>
      </c>
    </row>
    <row r="345" spans="1:9" x14ac:dyDescent="0.25">
      <c r="A345" s="5">
        <f t="shared" si="84"/>
        <v>41249</v>
      </c>
      <c r="B345">
        <v>365</v>
      </c>
      <c r="C345">
        <v>363.3</v>
      </c>
      <c r="D345">
        <v>1531.2</v>
      </c>
      <c r="E345">
        <v>1789.3</v>
      </c>
      <c r="F345">
        <f t="shared" si="85"/>
        <v>1896.2</v>
      </c>
      <c r="G345">
        <f t="shared" si="86"/>
        <v>2152.6</v>
      </c>
      <c r="H345" s="20">
        <f t="shared" si="87"/>
        <v>-11.911177181083332</v>
      </c>
      <c r="I345">
        <v>12</v>
      </c>
    </row>
    <row r="346" spans="1:9" x14ac:dyDescent="0.25">
      <c r="A346" s="5">
        <f t="shared" si="84"/>
        <v>41256</v>
      </c>
      <c r="B346">
        <v>460.2</v>
      </c>
      <c r="C346">
        <v>389.3</v>
      </c>
      <c r="D346">
        <v>1579.1</v>
      </c>
      <c r="E346">
        <v>1815.9</v>
      </c>
      <c r="F346">
        <f t="shared" si="85"/>
        <v>2039.3</v>
      </c>
      <c r="G346">
        <f t="shared" si="86"/>
        <v>2205.2000000000003</v>
      </c>
      <c r="H346" s="20">
        <f t="shared" si="87"/>
        <v>-7.5231271539996536</v>
      </c>
      <c r="I346">
        <v>12</v>
      </c>
    </row>
    <row r="347" spans="1:9" x14ac:dyDescent="0.25">
      <c r="A347" s="5">
        <f t="shared" si="84"/>
        <v>41263</v>
      </c>
      <c r="B347">
        <v>559.70000000000005</v>
      </c>
      <c r="C347">
        <v>430.5</v>
      </c>
      <c r="D347">
        <v>1606.3</v>
      </c>
      <c r="E347">
        <v>1917.4</v>
      </c>
      <c r="F347">
        <f t="shared" si="85"/>
        <v>2166</v>
      </c>
      <c r="G347">
        <f t="shared" si="86"/>
        <v>2347.9</v>
      </c>
      <c r="H347" s="20">
        <f t="shared" si="87"/>
        <v>-7.7473486945781378</v>
      </c>
      <c r="I347">
        <v>12</v>
      </c>
    </row>
    <row r="348" spans="1:9" x14ac:dyDescent="0.25">
      <c r="A348" s="5">
        <f t="shared" si="84"/>
        <v>41270</v>
      </c>
      <c r="B348">
        <v>559.70000000000005</v>
      </c>
      <c r="C348">
        <v>387.1</v>
      </c>
      <c r="D348">
        <v>1606.3</v>
      </c>
      <c r="E348">
        <v>1972.3</v>
      </c>
      <c r="F348">
        <f t="shared" si="85"/>
        <v>2166</v>
      </c>
      <c r="G348">
        <f t="shared" si="86"/>
        <v>2359.4</v>
      </c>
      <c r="H348" s="20">
        <f t="shared" si="87"/>
        <v>-8.1969992370941824</v>
      </c>
      <c r="I348">
        <v>12</v>
      </c>
    </row>
    <row r="349" spans="1:9" x14ac:dyDescent="0.25">
      <c r="A349" s="5">
        <f t="shared" si="84"/>
        <v>41277</v>
      </c>
      <c r="B349">
        <v>523.6</v>
      </c>
      <c r="C349">
        <v>358.6</v>
      </c>
      <c r="D349">
        <v>1673.2</v>
      </c>
      <c r="E349">
        <v>2011.8</v>
      </c>
      <c r="F349">
        <f t="shared" si="85"/>
        <v>2196.8000000000002</v>
      </c>
      <c r="G349">
        <f t="shared" si="86"/>
        <v>2370.4</v>
      </c>
      <c r="H349" s="20">
        <f t="shared" si="87"/>
        <v>-7.3236584542693217</v>
      </c>
      <c r="I349">
        <v>12</v>
      </c>
    </row>
    <row r="350" spans="1:9" x14ac:dyDescent="0.25">
      <c r="A350" s="5">
        <f t="shared" si="84"/>
        <v>41284</v>
      </c>
      <c r="B350">
        <v>523.6</v>
      </c>
      <c r="C350">
        <v>382</v>
      </c>
      <c r="D350">
        <v>1673.2</v>
      </c>
      <c r="E350">
        <v>2084.5</v>
      </c>
      <c r="F350">
        <f t="shared" si="85"/>
        <v>2196.8000000000002</v>
      </c>
      <c r="G350">
        <f t="shared" si="86"/>
        <v>2466.5</v>
      </c>
      <c r="H350" s="20">
        <f t="shared" si="87"/>
        <v>-10.934522602878561</v>
      </c>
      <c r="I350">
        <v>12</v>
      </c>
    </row>
    <row r="351" spans="1:9" x14ac:dyDescent="0.25">
      <c r="A351" s="5">
        <f t="shared" si="84"/>
        <v>41291</v>
      </c>
      <c r="B351">
        <v>598.6</v>
      </c>
      <c r="C351">
        <v>376.3</v>
      </c>
      <c r="D351">
        <v>1698.2</v>
      </c>
      <c r="E351">
        <v>2127.9</v>
      </c>
      <c r="F351">
        <f t="shared" si="85"/>
        <v>2296.8000000000002</v>
      </c>
      <c r="G351">
        <f t="shared" si="86"/>
        <v>2504.2000000000003</v>
      </c>
      <c r="H351" s="20">
        <f t="shared" si="87"/>
        <v>-8.2820860953597979</v>
      </c>
      <c r="I351">
        <v>12</v>
      </c>
    </row>
    <row r="352" spans="1:9" x14ac:dyDescent="0.25">
      <c r="A352" s="5">
        <f t="shared" si="84"/>
        <v>41298</v>
      </c>
      <c r="B352">
        <v>560.9</v>
      </c>
      <c r="C352">
        <v>384.8</v>
      </c>
      <c r="D352">
        <v>1788.9</v>
      </c>
      <c r="E352">
        <v>2225.1</v>
      </c>
      <c r="F352">
        <f t="shared" si="85"/>
        <v>2349.8000000000002</v>
      </c>
      <c r="G352">
        <f t="shared" si="86"/>
        <v>2609.9</v>
      </c>
      <c r="H352" s="20">
        <f t="shared" si="87"/>
        <v>-9.9658990765929651</v>
      </c>
      <c r="I352">
        <v>92</v>
      </c>
    </row>
    <row r="353" spans="1:9" x14ac:dyDescent="0.25">
      <c r="A353" s="5">
        <f t="shared" si="84"/>
        <v>41305</v>
      </c>
      <c r="B353">
        <v>530.9</v>
      </c>
      <c r="C353">
        <v>370.8</v>
      </c>
      <c r="D353">
        <v>1818.9</v>
      </c>
      <c r="E353">
        <v>2239.5</v>
      </c>
      <c r="F353">
        <f t="shared" si="85"/>
        <v>2349.8000000000002</v>
      </c>
      <c r="G353">
        <f t="shared" si="86"/>
        <v>2610.3000000000002</v>
      </c>
      <c r="H353" s="20">
        <f t="shared" si="87"/>
        <v>-9.9796958204037889</v>
      </c>
      <c r="I353">
        <v>92</v>
      </c>
    </row>
    <row r="354" spans="1:9" x14ac:dyDescent="0.25">
      <c r="A354" s="5">
        <f t="shared" si="84"/>
        <v>41312</v>
      </c>
      <c r="B354">
        <v>541.6</v>
      </c>
      <c r="C354">
        <v>341.7</v>
      </c>
      <c r="D354">
        <v>1902.2</v>
      </c>
      <c r="E354">
        <v>2278.1</v>
      </c>
      <c r="F354">
        <f t="shared" si="85"/>
        <v>2443.8000000000002</v>
      </c>
      <c r="G354">
        <f t="shared" si="86"/>
        <v>2619.7999999999997</v>
      </c>
      <c r="H354" s="20">
        <f t="shared" si="87"/>
        <v>-6.718070081685612</v>
      </c>
      <c r="I354">
        <v>92</v>
      </c>
    </row>
    <row r="355" spans="1:9" x14ac:dyDescent="0.25">
      <c r="A355" s="5">
        <f t="shared" si="84"/>
        <v>41319</v>
      </c>
      <c r="B355">
        <v>547.6</v>
      </c>
      <c r="C355">
        <v>310.2</v>
      </c>
      <c r="D355">
        <v>1940.1</v>
      </c>
      <c r="E355">
        <v>2373.1</v>
      </c>
      <c r="F355">
        <f t="shared" si="85"/>
        <v>2487.6999999999998</v>
      </c>
      <c r="G355">
        <f t="shared" si="86"/>
        <v>2683.2999999999997</v>
      </c>
      <c r="H355" s="20">
        <f t="shared" si="87"/>
        <v>-7.289531546975736</v>
      </c>
      <c r="I355">
        <v>92</v>
      </c>
    </row>
    <row r="356" spans="1:9" x14ac:dyDescent="0.25">
      <c r="A356" s="5">
        <f t="shared" si="84"/>
        <v>41326</v>
      </c>
      <c r="B356">
        <v>499</v>
      </c>
      <c r="C356">
        <v>296</v>
      </c>
      <c r="D356">
        <v>1990.6</v>
      </c>
      <c r="E356">
        <v>2420.3000000000002</v>
      </c>
      <c r="F356">
        <f t="shared" si="85"/>
        <v>2489.6</v>
      </c>
      <c r="G356">
        <f t="shared" si="86"/>
        <v>2716.3</v>
      </c>
      <c r="H356" s="20">
        <f t="shared" si="87"/>
        <v>-8.3459117181460147</v>
      </c>
      <c r="I356">
        <v>92</v>
      </c>
    </row>
    <row r="357" spans="1:9" x14ac:dyDescent="0.25">
      <c r="A357" s="5">
        <f t="shared" si="84"/>
        <v>41333</v>
      </c>
      <c r="B357">
        <v>502</v>
      </c>
      <c r="C357">
        <v>348</v>
      </c>
      <c r="D357">
        <v>2072.1</v>
      </c>
      <c r="E357">
        <v>2420.3000000000002</v>
      </c>
      <c r="F357">
        <f t="shared" si="85"/>
        <v>2574.1</v>
      </c>
      <c r="G357">
        <f t="shared" si="86"/>
        <v>2768.3</v>
      </c>
      <c r="H357" s="20">
        <f t="shared" si="87"/>
        <v>-7.0151356428132861</v>
      </c>
      <c r="I357">
        <v>92</v>
      </c>
    </row>
    <row r="358" spans="1:9" x14ac:dyDescent="0.25">
      <c r="A358" s="5">
        <f t="shared" si="84"/>
        <v>41340</v>
      </c>
      <c r="B358">
        <v>479.9</v>
      </c>
      <c r="C358">
        <v>271.5</v>
      </c>
      <c r="D358">
        <v>2189.1</v>
      </c>
      <c r="E358">
        <v>2543</v>
      </c>
      <c r="F358">
        <f t="shared" si="85"/>
        <v>2669</v>
      </c>
      <c r="G358">
        <f t="shared" si="86"/>
        <v>2814.5</v>
      </c>
      <c r="H358" s="20">
        <f t="shared" si="87"/>
        <v>-5.1696571327056295</v>
      </c>
      <c r="I358">
        <v>92</v>
      </c>
    </row>
    <row r="359" spans="1:9" x14ac:dyDescent="0.25">
      <c r="A359" s="5">
        <f t="shared" si="84"/>
        <v>41347</v>
      </c>
      <c r="B359">
        <v>461</v>
      </c>
      <c r="C359">
        <v>316.39999999999998</v>
      </c>
      <c r="D359">
        <v>2301</v>
      </c>
      <c r="E359">
        <v>2609.4</v>
      </c>
      <c r="F359">
        <f t="shared" si="85"/>
        <v>2762</v>
      </c>
      <c r="G359">
        <f t="shared" si="86"/>
        <v>2925.8</v>
      </c>
      <c r="H359" s="20">
        <f t="shared" si="87"/>
        <v>-5.5984687948595351</v>
      </c>
      <c r="I359">
        <v>92</v>
      </c>
    </row>
    <row r="360" spans="1:9" x14ac:dyDescent="0.25">
      <c r="A360" s="5">
        <f t="shared" si="84"/>
        <v>41354</v>
      </c>
      <c r="B360">
        <v>461</v>
      </c>
      <c r="C360">
        <v>319.89999999999998</v>
      </c>
      <c r="D360">
        <v>2301</v>
      </c>
      <c r="E360">
        <v>2670.7</v>
      </c>
      <c r="F360">
        <f t="shared" si="85"/>
        <v>2762</v>
      </c>
      <c r="G360">
        <f t="shared" si="86"/>
        <v>2990.6</v>
      </c>
      <c r="H360" s="20">
        <f t="shared" si="87"/>
        <v>-7.6439510466127185</v>
      </c>
      <c r="I360">
        <v>92</v>
      </c>
    </row>
    <row r="361" spans="1:9" x14ac:dyDescent="0.25">
      <c r="A361" s="5">
        <f t="shared" si="84"/>
        <v>41361</v>
      </c>
      <c r="B361">
        <v>441</v>
      </c>
      <c r="C361">
        <v>263.3</v>
      </c>
      <c r="D361">
        <v>2325.1999999999998</v>
      </c>
      <c r="E361">
        <v>2786.4</v>
      </c>
      <c r="F361">
        <f t="shared" si="85"/>
        <v>2766.2</v>
      </c>
      <c r="G361">
        <f t="shared" si="86"/>
        <v>3049.7000000000003</v>
      </c>
      <c r="H361" s="20">
        <f t="shared" si="87"/>
        <v>-9.2959963275076376</v>
      </c>
      <c r="I361">
        <v>132</v>
      </c>
    </row>
    <row r="362" spans="1:9" x14ac:dyDescent="0.25">
      <c r="A362" s="5">
        <f t="shared" si="84"/>
        <v>41368</v>
      </c>
      <c r="B362">
        <v>382.6</v>
      </c>
      <c r="C362">
        <v>264.7</v>
      </c>
      <c r="D362">
        <v>2474.1</v>
      </c>
      <c r="E362">
        <v>2832.5</v>
      </c>
      <c r="F362">
        <f t="shared" si="85"/>
        <v>2856.7</v>
      </c>
      <c r="G362">
        <f t="shared" si="86"/>
        <v>3097.2</v>
      </c>
      <c r="H362" s="20">
        <f t="shared" si="87"/>
        <v>-7.7650781350897535</v>
      </c>
      <c r="I362">
        <v>132</v>
      </c>
    </row>
    <row r="363" spans="1:9" x14ac:dyDescent="0.25">
      <c r="A363" s="5">
        <f t="shared" si="84"/>
        <v>41375</v>
      </c>
      <c r="B363">
        <v>346.4</v>
      </c>
      <c r="C363">
        <v>266</v>
      </c>
      <c r="D363">
        <v>2583.8000000000002</v>
      </c>
      <c r="E363">
        <v>2868.8</v>
      </c>
      <c r="F363">
        <f t="shared" si="85"/>
        <v>2930.2000000000003</v>
      </c>
      <c r="G363">
        <f t="shared" si="86"/>
        <v>3134.8</v>
      </c>
      <c r="H363" s="20">
        <f t="shared" si="87"/>
        <v>-6.5267321679214003</v>
      </c>
      <c r="I363">
        <v>132</v>
      </c>
    </row>
    <row r="364" spans="1:9" x14ac:dyDescent="0.25">
      <c r="A364" s="5">
        <f t="shared" si="84"/>
        <v>41382</v>
      </c>
      <c r="B364">
        <v>318.89999999999998</v>
      </c>
      <c r="C364">
        <v>297.5</v>
      </c>
      <c r="D364">
        <v>2583.8000000000002</v>
      </c>
      <c r="E364">
        <v>2868.8</v>
      </c>
      <c r="F364">
        <f t="shared" si="85"/>
        <v>2902.7000000000003</v>
      </c>
      <c r="G364">
        <f t="shared" si="86"/>
        <v>3166.3</v>
      </c>
      <c r="H364" s="20">
        <f t="shared" si="87"/>
        <v>-8.3251744938887651</v>
      </c>
      <c r="I364">
        <v>132</v>
      </c>
    </row>
    <row r="365" spans="1:9" x14ac:dyDescent="0.25">
      <c r="A365" s="5">
        <f t="shared" si="84"/>
        <v>41389</v>
      </c>
      <c r="B365">
        <v>288.89999999999998</v>
      </c>
      <c r="C365">
        <v>194.5</v>
      </c>
      <c r="D365">
        <v>2659.9</v>
      </c>
      <c r="E365">
        <v>3013.6</v>
      </c>
      <c r="F365">
        <f t="shared" si="85"/>
        <v>2948.8</v>
      </c>
      <c r="G365">
        <f t="shared" si="86"/>
        <v>3208.1</v>
      </c>
      <c r="H365" s="20">
        <f t="shared" si="87"/>
        <v>-8.0826657523144441</v>
      </c>
      <c r="I365">
        <v>156</v>
      </c>
    </row>
    <row r="366" spans="1:9" x14ac:dyDescent="0.25">
      <c r="A366" s="5">
        <f t="shared" si="84"/>
        <v>41396</v>
      </c>
      <c r="B366">
        <v>293.39999999999998</v>
      </c>
      <c r="C366">
        <v>194.5</v>
      </c>
      <c r="D366">
        <v>2659.9</v>
      </c>
      <c r="E366">
        <v>3040.6</v>
      </c>
      <c r="F366">
        <f t="shared" si="85"/>
        <v>2953.3</v>
      </c>
      <c r="G366">
        <f t="shared" si="86"/>
        <v>3235.1</v>
      </c>
      <c r="H366" s="20">
        <f t="shared" si="87"/>
        <v>-8.7107044604494366</v>
      </c>
      <c r="I366">
        <v>156</v>
      </c>
    </row>
    <row r="367" spans="1:9" x14ac:dyDescent="0.25">
      <c r="A367" s="5">
        <f t="shared" si="84"/>
        <v>41403</v>
      </c>
      <c r="B367">
        <v>278.2</v>
      </c>
      <c r="C367">
        <v>190.2</v>
      </c>
      <c r="D367">
        <v>2704.5</v>
      </c>
      <c r="E367">
        <v>3114.9</v>
      </c>
      <c r="F367">
        <f t="shared" si="85"/>
        <v>2982.7</v>
      </c>
      <c r="G367">
        <f t="shared" si="86"/>
        <v>3305.1</v>
      </c>
      <c r="H367" s="20">
        <f t="shared" si="87"/>
        <v>-9.7546216453360035</v>
      </c>
      <c r="I367">
        <v>156</v>
      </c>
    </row>
    <row r="368" spans="1:9" x14ac:dyDescent="0.25">
      <c r="A368" s="5">
        <f t="shared" si="84"/>
        <v>41410</v>
      </c>
      <c r="B368">
        <v>243.3</v>
      </c>
      <c r="C368">
        <v>178.8</v>
      </c>
      <c r="D368">
        <v>2844.8</v>
      </c>
      <c r="E368">
        <v>3168.7</v>
      </c>
      <c r="F368">
        <f t="shared" ref="F368:F373" si="88">+B368+D368</f>
        <v>3088.1000000000004</v>
      </c>
      <c r="G368">
        <f t="shared" ref="G368:G373" si="89">+C368+E368</f>
        <v>3347.5</v>
      </c>
      <c r="H368" s="20">
        <f t="shared" ref="H368:H373" si="90">+(F368/G368-1)*100</f>
        <v>-7.7490664675130549</v>
      </c>
      <c r="I368">
        <v>156</v>
      </c>
    </row>
    <row r="369" spans="1:15" x14ac:dyDescent="0.25">
      <c r="A369" s="5">
        <f t="shared" si="84"/>
        <v>41417</v>
      </c>
      <c r="B369">
        <v>238.2</v>
      </c>
      <c r="C369">
        <v>178.8</v>
      </c>
      <c r="D369">
        <v>2928.2</v>
      </c>
      <c r="E369">
        <v>3168.7</v>
      </c>
      <c r="F369">
        <f t="shared" si="88"/>
        <v>3166.3999999999996</v>
      </c>
      <c r="G369">
        <f t="shared" si="89"/>
        <v>3347.5</v>
      </c>
      <c r="H369" s="20">
        <f t="shared" si="90"/>
        <v>-5.4100074682599031</v>
      </c>
      <c r="I369">
        <v>194.8</v>
      </c>
    </row>
    <row r="370" spans="1:15" x14ac:dyDescent="0.25">
      <c r="A370" s="5">
        <f t="shared" si="84"/>
        <v>41424</v>
      </c>
      <c r="B370">
        <v>198.2</v>
      </c>
      <c r="C370">
        <v>104.4</v>
      </c>
      <c r="D370">
        <v>2971.6</v>
      </c>
      <c r="E370">
        <v>3248</v>
      </c>
      <c r="F370">
        <f t="shared" si="88"/>
        <v>3169.7999999999997</v>
      </c>
      <c r="G370">
        <f t="shared" si="89"/>
        <v>3352.4</v>
      </c>
      <c r="H370" s="20">
        <f t="shared" si="90"/>
        <v>-5.4468440520224366</v>
      </c>
      <c r="I370">
        <v>198.3</v>
      </c>
    </row>
    <row r="371" spans="1:15" x14ac:dyDescent="0.25">
      <c r="A371" s="5">
        <f t="shared" si="84"/>
        <v>41431</v>
      </c>
      <c r="B371">
        <v>308.89999999999998</v>
      </c>
      <c r="C371">
        <v>259.39999999999998</v>
      </c>
      <c r="D371">
        <v>57.8</v>
      </c>
      <c r="E371">
        <v>114.9</v>
      </c>
      <c r="F371">
        <f t="shared" si="88"/>
        <v>366.7</v>
      </c>
      <c r="G371">
        <f t="shared" si="89"/>
        <v>374.29999999999995</v>
      </c>
      <c r="H371" s="20">
        <f t="shared" si="90"/>
        <v>-2.0304568527918732</v>
      </c>
      <c r="I371">
        <v>198.3</v>
      </c>
    </row>
    <row r="372" spans="1:15" x14ac:dyDescent="0.25">
      <c r="A372" s="5">
        <f t="shared" si="84"/>
        <v>41438</v>
      </c>
      <c r="B372">
        <v>336.4</v>
      </c>
      <c r="C372">
        <v>319.89999999999998</v>
      </c>
      <c r="D372">
        <v>57.8</v>
      </c>
      <c r="E372">
        <v>114.9</v>
      </c>
      <c r="F372">
        <f t="shared" si="88"/>
        <v>394.2</v>
      </c>
      <c r="G372">
        <f t="shared" si="89"/>
        <v>434.79999999999995</v>
      </c>
      <c r="H372" s="20">
        <f t="shared" si="90"/>
        <v>-9.3376264949401993</v>
      </c>
      <c r="I372">
        <v>114.9</v>
      </c>
    </row>
    <row r="373" spans="1:15" x14ac:dyDescent="0.25">
      <c r="A373" s="5">
        <f t="shared" si="84"/>
        <v>41445</v>
      </c>
      <c r="B373">
        <v>314.5</v>
      </c>
      <c r="C373">
        <v>314.39999999999998</v>
      </c>
      <c r="D373">
        <v>162</v>
      </c>
      <c r="E373">
        <v>205.5</v>
      </c>
      <c r="F373">
        <f t="shared" si="88"/>
        <v>476.5</v>
      </c>
      <c r="G373">
        <f t="shared" si="89"/>
        <v>519.9</v>
      </c>
      <c r="H373" s="20">
        <f t="shared" si="90"/>
        <v>-8.3477591844585479</v>
      </c>
    </row>
    <row r="374" spans="1:15" x14ac:dyDescent="0.25">
      <c r="A374" s="5">
        <f t="shared" si="84"/>
        <v>41452</v>
      </c>
      <c r="B374">
        <v>394.2</v>
      </c>
      <c r="C374">
        <v>280.5</v>
      </c>
      <c r="D374">
        <v>182.2</v>
      </c>
      <c r="E374">
        <v>284.39999999999998</v>
      </c>
      <c r="F374">
        <f t="shared" ref="F374:G377" si="91">+B374+D374</f>
        <v>576.4</v>
      </c>
      <c r="G374">
        <f t="shared" si="91"/>
        <v>564.9</v>
      </c>
      <c r="H374" s="20">
        <f t="shared" ref="H374:H379" si="92">+(F374/G374-1)*100</f>
        <v>2.0357585413347534</v>
      </c>
    </row>
    <row r="375" spans="1:15" x14ac:dyDescent="0.25">
      <c r="A375" s="5">
        <f t="shared" si="84"/>
        <v>41459</v>
      </c>
      <c r="B375">
        <v>415.2</v>
      </c>
      <c r="C375">
        <v>281.8</v>
      </c>
      <c r="D375">
        <v>206.6</v>
      </c>
      <c r="E375">
        <v>307.7</v>
      </c>
      <c r="F375">
        <f t="shared" si="91"/>
        <v>621.79999999999995</v>
      </c>
      <c r="G375">
        <f t="shared" si="91"/>
        <v>589.5</v>
      </c>
      <c r="H375" s="20">
        <f t="shared" si="92"/>
        <v>5.4792196776929591</v>
      </c>
    </row>
    <row r="376" spans="1:15" x14ac:dyDescent="0.25">
      <c r="A376" s="5">
        <f t="shared" si="84"/>
        <v>41466</v>
      </c>
      <c r="B376">
        <v>439.2</v>
      </c>
      <c r="C376">
        <v>339.3</v>
      </c>
      <c r="D376">
        <v>212</v>
      </c>
      <c r="E376">
        <v>359.7</v>
      </c>
      <c r="F376">
        <f t="shared" si="91"/>
        <v>651.20000000000005</v>
      </c>
      <c r="G376">
        <f t="shared" si="91"/>
        <v>699</v>
      </c>
      <c r="H376" s="20">
        <f t="shared" si="92"/>
        <v>-6.8383404864091446</v>
      </c>
    </row>
    <row r="377" spans="1:15" x14ac:dyDescent="0.25">
      <c r="A377" s="5">
        <f t="shared" si="84"/>
        <v>41473</v>
      </c>
      <c r="B377">
        <v>431.7</v>
      </c>
      <c r="C377">
        <v>353.8</v>
      </c>
      <c r="D377">
        <v>341.8</v>
      </c>
      <c r="E377">
        <v>402.2</v>
      </c>
      <c r="F377">
        <f t="shared" si="91"/>
        <v>773.5</v>
      </c>
      <c r="G377">
        <f t="shared" si="91"/>
        <v>756</v>
      </c>
      <c r="H377" s="20">
        <f t="shared" si="92"/>
        <v>2.314814814814814</v>
      </c>
    </row>
    <row r="378" spans="1:15" x14ac:dyDescent="0.25">
      <c r="A378" s="5">
        <f t="shared" si="84"/>
        <v>41480</v>
      </c>
      <c r="B378">
        <v>431.2</v>
      </c>
      <c r="C378">
        <v>288.10000000000002</v>
      </c>
      <c r="D378">
        <v>437.3</v>
      </c>
      <c r="E378">
        <v>490.5</v>
      </c>
      <c r="F378">
        <f t="shared" ref="F378:F388" si="93">+B378+D378</f>
        <v>868.5</v>
      </c>
      <c r="G378">
        <f t="shared" ref="G378:G388" si="94">+C378+E378</f>
        <v>778.6</v>
      </c>
      <c r="H378" s="20">
        <f t="shared" si="92"/>
        <v>11.546365270999237</v>
      </c>
    </row>
    <row r="379" spans="1:15" x14ac:dyDescent="0.25">
      <c r="A379" s="5">
        <f t="shared" si="84"/>
        <v>41487</v>
      </c>
      <c r="B379">
        <v>400.6</v>
      </c>
      <c r="C379">
        <v>247</v>
      </c>
      <c r="D379">
        <v>494.2</v>
      </c>
      <c r="E379">
        <v>648</v>
      </c>
      <c r="F379">
        <f t="shared" si="93"/>
        <v>894.8</v>
      </c>
      <c r="G379">
        <f t="shared" si="94"/>
        <v>895</v>
      </c>
      <c r="H379" s="20">
        <f t="shared" si="92"/>
        <v>-2.2346368715087106E-2</v>
      </c>
    </row>
    <row r="380" spans="1:15" x14ac:dyDescent="0.25">
      <c r="A380" s="5">
        <f t="shared" si="84"/>
        <v>41494</v>
      </c>
      <c r="B380">
        <v>429.8</v>
      </c>
      <c r="C380">
        <v>241.5</v>
      </c>
      <c r="D380">
        <v>528.20000000000005</v>
      </c>
      <c r="E380">
        <v>716.1</v>
      </c>
      <c r="F380">
        <f t="shared" si="93"/>
        <v>958</v>
      </c>
      <c r="G380">
        <f t="shared" si="94"/>
        <v>957.6</v>
      </c>
      <c r="H380" s="20">
        <f t="shared" ref="H380:H388" si="95">+(F380/G380-1)*100</f>
        <v>4.1771094402665021E-2</v>
      </c>
    </row>
    <row r="381" spans="1:15" x14ac:dyDescent="0.25">
      <c r="A381" s="5">
        <f t="shared" ref="A381:A444" si="96">+A380+7</f>
        <v>41501</v>
      </c>
      <c r="B381">
        <v>336.6</v>
      </c>
      <c r="C381">
        <v>263.89999999999998</v>
      </c>
      <c r="D381">
        <v>661.2</v>
      </c>
      <c r="E381">
        <v>765.6</v>
      </c>
      <c r="F381">
        <f t="shared" si="93"/>
        <v>997.80000000000007</v>
      </c>
      <c r="G381">
        <f t="shared" si="94"/>
        <v>1029.5</v>
      </c>
      <c r="H381" s="20">
        <f t="shared" si="95"/>
        <v>-3.0791646430305852</v>
      </c>
    </row>
    <row r="382" spans="1:15" ht="15" x14ac:dyDescent="0.25">
      <c r="A382" s="5">
        <f t="shared" si="96"/>
        <v>41508</v>
      </c>
      <c r="B382">
        <v>265.2</v>
      </c>
      <c r="C382">
        <v>335.8</v>
      </c>
      <c r="D382">
        <v>769</v>
      </c>
      <c r="E382">
        <v>818.3</v>
      </c>
      <c r="F382">
        <f t="shared" si="93"/>
        <v>1034.2</v>
      </c>
      <c r="G382">
        <f t="shared" si="94"/>
        <v>1154.0999999999999</v>
      </c>
      <c r="H382" s="20">
        <f t="shared" si="95"/>
        <v>-10.389047742829904</v>
      </c>
      <c r="O382" s="271"/>
    </row>
    <row r="383" spans="1:15" ht="15" x14ac:dyDescent="0.25">
      <c r="A383" s="5">
        <f t="shared" si="96"/>
        <v>41515</v>
      </c>
      <c r="B383">
        <v>232.2</v>
      </c>
      <c r="C383">
        <v>594.4</v>
      </c>
      <c r="D383">
        <v>802</v>
      </c>
      <c r="E383">
        <v>818.3</v>
      </c>
      <c r="F383">
        <f t="shared" si="93"/>
        <v>1034.2</v>
      </c>
      <c r="G383">
        <f t="shared" si="94"/>
        <v>1412.6999999999998</v>
      </c>
      <c r="H383" s="20">
        <f t="shared" si="95"/>
        <v>-26.792666525093779</v>
      </c>
      <c r="O383" s="271"/>
    </row>
    <row r="384" spans="1:15" ht="15" x14ac:dyDescent="0.25">
      <c r="A384" s="5">
        <f t="shared" si="96"/>
        <v>41522</v>
      </c>
      <c r="B384">
        <v>329.7</v>
      </c>
      <c r="C384">
        <v>527.9</v>
      </c>
      <c r="D384">
        <v>802</v>
      </c>
      <c r="E384">
        <v>900.8</v>
      </c>
      <c r="F384">
        <f t="shared" si="93"/>
        <v>1131.7</v>
      </c>
      <c r="G384">
        <f t="shared" si="94"/>
        <v>1428.6999999999998</v>
      </c>
      <c r="H384" s="20">
        <f t="shared" si="95"/>
        <v>-20.788129068383832</v>
      </c>
      <c r="O384" s="271"/>
    </row>
    <row r="385" spans="1:15" ht="15" x14ac:dyDescent="0.25">
      <c r="A385" s="5">
        <f t="shared" si="96"/>
        <v>41529</v>
      </c>
      <c r="B385">
        <v>392.9</v>
      </c>
      <c r="C385">
        <v>458.5</v>
      </c>
      <c r="D385">
        <v>898</v>
      </c>
      <c r="E385">
        <v>1006.1</v>
      </c>
      <c r="F385">
        <f t="shared" si="93"/>
        <v>1290.9000000000001</v>
      </c>
      <c r="G385">
        <f t="shared" si="94"/>
        <v>1464.6</v>
      </c>
      <c r="H385" s="20">
        <f t="shared" si="95"/>
        <v>-11.859893486276107</v>
      </c>
      <c r="O385" s="271"/>
    </row>
    <row r="386" spans="1:15" x14ac:dyDescent="0.25">
      <c r="A386" s="5">
        <f t="shared" si="96"/>
        <v>41536</v>
      </c>
      <c r="B386">
        <v>328.4</v>
      </c>
      <c r="C386">
        <v>455.5</v>
      </c>
      <c r="D386">
        <v>996.2</v>
      </c>
      <c r="E386">
        <v>1067.0999999999999</v>
      </c>
      <c r="F386">
        <f t="shared" si="93"/>
        <v>1324.6</v>
      </c>
      <c r="G386">
        <f t="shared" si="94"/>
        <v>1522.6</v>
      </c>
      <c r="H386" s="20">
        <f t="shared" si="95"/>
        <v>-13.004071982135823</v>
      </c>
      <c r="O386" s="49"/>
    </row>
    <row r="387" spans="1:15" x14ac:dyDescent="0.25">
      <c r="A387" s="5">
        <f t="shared" si="96"/>
        <v>41543</v>
      </c>
      <c r="B387">
        <v>310.60000000000002</v>
      </c>
      <c r="C387">
        <v>458.8</v>
      </c>
      <c r="D387">
        <v>1033.9000000000001</v>
      </c>
      <c r="E387">
        <v>1118.8</v>
      </c>
      <c r="F387">
        <f t="shared" si="93"/>
        <v>1344.5</v>
      </c>
      <c r="G387">
        <f t="shared" si="94"/>
        <v>1577.6</v>
      </c>
      <c r="H387" s="20">
        <f t="shared" si="95"/>
        <v>-14.775608519269767</v>
      </c>
      <c r="O387" s="49"/>
    </row>
    <row r="388" spans="1:15" ht="15" x14ac:dyDescent="0.25">
      <c r="A388" s="5">
        <f t="shared" si="96"/>
        <v>41550</v>
      </c>
      <c r="B388">
        <v>402.1</v>
      </c>
      <c r="C388">
        <v>408.8</v>
      </c>
      <c r="D388">
        <v>1043.9000000000001</v>
      </c>
      <c r="E388">
        <v>1201</v>
      </c>
      <c r="F388">
        <f t="shared" si="93"/>
        <v>1446</v>
      </c>
      <c r="G388">
        <f t="shared" si="94"/>
        <v>1609.8</v>
      </c>
      <c r="H388" s="271">
        <f t="shared" si="95"/>
        <v>-10.17517704062616</v>
      </c>
      <c r="O388" s="271"/>
    </row>
    <row r="389" spans="1:15" ht="15" x14ac:dyDescent="0.25">
      <c r="A389" s="5">
        <f t="shared" si="96"/>
        <v>41557</v>
      </c>
      <c r="O389" s="271"/>
    </row>
    <row r="390" spans="1:15" ht="15" x14ac:dyDescent="0.25">
      <c r="A390" s="5">
        <f t="shared" si="96"/>
        <v>41564</v>
      </c>
      <c r="O390" s="271"/>
    </row>
    <row r="391" spans="1:15" ht="15" x14ac:dyDescent="0.25">
      <c r="A391" s="5">
        <f t="shared" si="96"/>
        <v>41571</v>
      </c>
      <c r="B391">
        <v>443.4</v>
      </c>
      <c r="C391">
        <v>456.5</v>
      </c>
      <c r="D391">
        <v>1124.5999999999999</v>
      </c>
      <c r="E391">
        <v>1306.4000000000001</v>
      </c>
      <c r="F391">
        <f t="shared" ref="F391:G393" si="97">+B391+D391</f>
        <v>1568</v>
      </c>
      <c r="G391">
        <f t="shared" si="97"/>
        <v>1762.9</v>
      </c>
      <c r="H391" s="271">
        <f t="shared" ref="H391:H401" si="98">+(F391/G391-1)*100</f>
        <v>-11.055646945374109</v>
      </c>
      <c r="O391" s="271"/>
    </row>
    <row r="392" spans="1:15" ht="15" x14ac:dyDescent="0.25">
      <c r="A392" s="5">
        <f t="shared" si="96"/>
        <v>41578</v>
      </c>
      <c r="B392">
        <v>406</v>
      </c>
      <c r="C392">
        <v>410.5</v>
      </c>
      <c r="D392">
        <v>1162</v>
      </c>
      <c r="E392">
        <v>1359.4</v>
      </c>
      <c r="F392">
        <f t="shared" si="97"/>
        <v>1568</v>
      </c>
      <c r="G392">
        <f t="shared" si="97"/>
        <v>1769.9</v>
      </c>
      <c r="H392" s="271">
        <f t="shared" si="98"/>
        <v>-11.407424148256972</v>
      </c>
      <c r="K392" s="271"/>
      <c r="O392" s="271"/>
    </row>
    <row r="393" spans="1:15" ht="15" x14ac:dyDescent="0.25">
      <c r="A393" s="5">
        <f t="shared" si="96"/>
        <v>41585</v>
      </c>
      <c r="B393">
        <v>439</v>
      </c>
      <c r="C393">
        <v>433.4</v>
      </c>
      <c r="D393">
        <v>1213.7</v>
      </c>
      <c r="E393">
        <v>1417.5</v>
      </c>
      <c r="F393">
        <f t="shared" si="97"/>
        <v>1652.7</v>
      </c>
      <c r="G393">
        <f t="shared" si="97"/>
        <v>1850.9</v>
      </c>
      <c r="H393" s="271">
        <f t="shared" si="98"/>
        <v>-10.708304068291108</v>
      </c>
      <c r="O393" s="271"/>
    </row>
    <row r="394" spans="1:15" ht="15" x14ac:dyDescent="0.25">
      <c r="A394" s="5">
        <f t="shared" si="96"/>
        <v>41592</v>
      </c>
      <c r="B394">
        <v>415</v>
      </c>
      <c r="C394">
        <v>423.4</v>
      </c>
      <c r="D394">
        <v>1298</v>
      </c>
      <c r="E394">
        <v>1443.8</v>
      </c>
      <c r="F394">
        <f t="shared" ref="F394:G401" si="99">+B394+D394</f>
        <v>1713</v>
      </c>
      <c r="G394">
        <f t="shared" si="99"/>
        <v>1867.1999999999998</v>
      </c>
      <c r="H394" s="271">
        <f t="shared" si="98"/>
        <v>-8.2583547557840475</v>
      </c>
      <c r="O394" s="271"/>
    </row>
    <row r="395" spans="1:15" ht="15" x14ac:dyDescent="0.25">
      <c r="A395" s="5">
        <f t="shared" si="96"/>
        <v>41599</v>
      </c>
      <c r="B395">
        <v>507.4</v>
      </c>
      <c r="C395">
        <v>424.4</v>
      </c>
      <c r="D395">
        <v>1342.3</v>
      </c>
      <c r="E395">
        <v>1443.8</v>
      </c>
      <c r="F395">
        <f t="shared" si="99"/>
        <v>1849.6999999999998</v>
      </c>
      <c r="G395">
        <f t="shared" si="99"/>
        <v>1868.1999999999998</v>
      </c>
      <c r="H395" s="271">
        <f t="shared" si="98"/>
        <v>-0.99025800235520434</v>
      </c>
      <c r="O395" s="271"/>
    </row>
    <row r="396" spans="1:15" ht="15" x14ac:dyDescent="0.25">
      <c r="A396" s="5">
        <f t="shared" si="96"/>
        <v>41606</v>
      </c>
      <c r="B396">
        <v>446.2</v>
      </c>
      <c r="C396">
        <v>453.4</v>
      </c>
      <c r="D396">
        <v>1407.6</v>
      </c>
      <c r="E396">
        <v>1443.8</v>
      </c>
      <c r="F396">
        <f t="shared" si="99"/>
        <v>1853.8</v>
      </c>
      <c r="G396">
        <f t="shared" si="99"/>
        <v>1897.1999999999998</v>
      </c>
      <c r="H396" s="271">
        <f t="shared" si="98"/>
        <v>-2.2875816993463971</v>
      </c>
      <c r="O396" s="271"/>
    </row>
    <row r="397" spans="1:15" ht="15" x14ac:dyDescent="0.25">
      <c r="A397" s="5">
        <f t="shared" si="96"/>
        <v>41613</v>
      </c>
      <c r="B397">
        <v>541.20000000000005</v>
      </c>
      <c r="C397">
        <v>365</v>
      </c>
      <c r="D397">
        <v>1407.6</v>
      </c>
      <c r="E397">
        <v>1531.2</v>
      </c>
      <c r="F397">
        <f t="shared" si="99"/>
        <v>1948.8</v>
      </c>
      <c r="G397">
        <f t="shared" si="99"/>
        <v>1896.2</v>
      </c>
      <c r="H397" s="271">
        <f t="shared" si="98"/>
        <v>2.7739689906127962</v>
      </c>
      <c r="O397" s="271"/>
    </row>
    <row r="398" spans="1:15" ht="15" x14ac:dyDescent="0.25">
      <c r="A398" s="5">
        <f t="shared" si="96"/>
        <v>41620</v>
      </c>
      <c r="B398">
        <v>651.20000000000005</v>
      </c>
      <c r="C398">
        <v>460.2</v>
      </c>
      <c r="D398">
        <v>1407.6</v>
      </c>
      <c r="E398">
        <v>1579.1</v>
      </c>
      <c r="F398">
        <f t="shared" si="99"/>
        <v>2058.8000000000002</v>
      </c>
      <c r="G398">
        <f t="shared" si="99"/>
        <v>2039.3</v>
      </c>
      <c r="H398" s="271">
        <f t="shared" si="98"/>
        <v>0.9562104643750402</v>
      </c>
      <c r="O398" s="271"/>
    </row>
    <row r="399" spans="1:15" ht="15" x14ac:dyDescent="0.25">
      <c r="A399" s="5">
        <f t="shared" si="96"/>
        <v>41627</v>
      </c>
      <c r="B399">
        <v>626.6</v>
      </c>
      <c r="C399">
        <v>559.70000000000005</v>
      </c>
      <c r="D399">
        <v>1514.1</v>
      </c>
      <c r="E399">
        <v>1606.3</v>
      </c>
      <c r="F399">
        <f t="shared" si="99"/>
        <v>2140.6999999999998</v>
      </c>
      <c r="G399">
        <f t="shared" si="99"/>
        <v>2166</v>
      </c>
      <c r="H399" s="271">
        <f t="shared" si="98"/>
        <v>-1.1680517082179209</v>
      </c>
      <c r="O399" s="271"/>
    </row>
    <row r="400" spans="1:15" ht="15" x14ac:dyDescent="0.25">
      <c r="A400" s="5">
        <f t="shared" si="96"/>
        <v>41634</v>
      </c>
      <c r="B400">
        <v>614.79999999999995</v>
      </c>
      <c r="C400">
        <v>559.70000000000005</v>
      </c>
      <c r="D400">
        <v>1525.9</v>
      </c>
      <c r="E400">
        <v>1606.3</v>
      </c>
      <c r="F400">
        <f t="shared" si="99"/>
        <v>2140.6999999999998</v>
      </c>
      <c r="G400">
        <f t="shared" si="99"/>
        <v>2166</v>
      </c>
      <c r="H400" s="271">
        <f t="shared" si="98"/>
        <v>-1.1680517082179209</v>
      </c>
      <c r="O400" s="271"/>
    </row>
    <row r="401" spans="1:15" ht="15" x14ac:dyDescent="0.25">
      <c r="A401" s="5">
        <f t="shared" si="96"/>
        <v>41641</v>
      </c>
      <c r="B401">
        <v>614.79999999999995</v>
      </c>
      <c r="C401">
        <v>523.6</v>
      </c>
      <c r="D401">
        <v>1525.9</v>
      </c>
      <c r="E401">
        <v>1673.2</v>
      </c>
      <c r="F401">
        <f t="shared" si="99"/>
        <v>2140.6999999999998</v>
      </c>
      <c r="G401">
        <f t="shared" si="99"/>
        <v>2196.8000000000002</v>
      </c>
      <c r="H401" s="271">
        <f t="shared" si="98"/>
        <v>-2.5537144938091894</v>
      </c>
      <c r="O401" s="271"/>
    </row>
    <row r="402" spans="1:15" ht="15" x14ac:dyDescent="0.25">
      <c r="A402" s="5">
        <f t="shared" si="96"/>
        <v>41648</v>
      </c>
      <c r="B402">
        <v>614.79999999999995</v>
      </c>
      <c r="C402">
        <v>523.6</v>
      </c>
      <c r="D402">
        <v>1525.9</v>
      </c>
      <c r="E402">
        <v>1673.2</v>
      </c>
      <c r="F402">
        <f t="shared" ref="F402:G417" si="100">+B402+D402</f>
        <v>2140.6999999999998</v>
      </c>
      <c r="G402">
        <f t="shared" si="100"/>
        <v>2196.8000000000002</v>
      </c>
      <c r="H402" s="271">
        <f t="shared" ref="H402:H415" si="101">+(F402/G402-1)*100</f>
        <v>-2.5537144938091894</v>
      </c>
      <c r="O402" s="271"/>
    </row>
    <row r="403" spans="1:15" ht="15" x14ac:dyDescent="0.25">
      <c r="A403" s="5">
        <f t="shared" si="96"/>
        <v>41655</v>
      </c>
      <c r="B403">
        <v>591.9</v>
      </c>
      <c r="C403">
        <v>598.6</v>
      </c>
      <c r="D403">
        <v>1604.5</v>
      </c>
      <c r="E403">
        <v>1698.2</v>
      </c>
      <c r="F403">
        <f t="shared" si="100"/>
        <v>2196.4</v>
      </c>
      <c r="G403">
        <f t="shared" si="100"/>
        <v>2296.8000000000002</v>
      </c>
      <c r="H403" s="271">
        <f t="shared" si="101"/>
        <v>-4.3712991988854144</v>
      </c>
      <c r="J403" s="271"/>
      <c r="M403" s="271"/>
    </row>
    <row r="404" spans="1:15" ht="15" x14ac:dyDescent="0.25">
      <c r="A404" s="5">
        <f t="shared" si="96"/>
        <v>41662</v>
      </c>
      <c r="B404" s="16">
        <v>637</v>
      </c>
      <c r="C404">
        <v>560.9</v>
      </c>
      <c r="D404">
        <v>1685</v>
      </c>
      <c r="E404">
        <v>1788.9</v>
      </c>
      <c r="F404">
        <f t="shared" si="100"/>
        <v>2322</v>
      </c>
      <c r="G404">
        <f t="shared" si="100"/>
        <v>2349.8000000000002</v>
      </c>
      <c r="H404" s="271">
        <f t="shared" si="101"/>
        <v>-1.1830794110137099</v>
      </c>
      <c r="K404" s="271"/>
    </row>
    <row r="405" spans="1:15" ht="15" x14ac:dyDescent="0.25">
      <c r="A405" s="5">
        <f t="shared" si="96"/>
        <v>41669</v>
      </c>
      <c r="B405" s="16">
        <v>609</v>
      </c>
      <c r="C405">
        <v>530.9</v>
      </c>
      <c r="D405">
        <v>1713.2</v>
      </c>
      <c r="E405">
        <v>1818.9</v>
      </c>
      <c r="F405">
        <f t="shared" si="100"/>
        <v>2322.1999999999998</v>
      </c>
      <c r="G405">
        <f t="shared" si="100"/>
        <v>2349.8000000000002</v>
      </c>
      <c r="H405" s="271">
        <f t="shared" si="101"/>
        <v>-1.1745680483445597</v>
      </c>
      <c r="O405" s="271"/>
    </row>
    <row r="406" spans="1:15" ht="15" x14ac:dyDescent="0.25">
      <c r="A406" s="5">
        <f t="shared" si="96"/>
        <v>41676</v>
      </c>
      <c r="B406">
        <v>699.5</v>
      </c>
      <c r="C406">
        <v>541.6</v>
      </c>
      <c r="D406">
        <v>1743.3</v>
      </c>
      <c r="E406">
        <v>1902.2</v>
      </c>
      <c r="F406">
        <f t="shared" si="100"/>
        <v>2442.8000000000002</v>
      </c>
      <c r="G406">
        <f t="shared" si="100"/>
        <v>2443.8000000000002</v>
      </c>
      <c r="H406" s="271">
        <f t="shared" si="101"/>
        <v>-4.0919878877154758E-2</v>
      </c>
      <c r="O406" s="271"/>
    </row>
    <row r="407" spans="1:15" ht="15" x14ac:dyDescent="0.25">
      <c r="A407" s="5">
        <f t="shared" si="96"/>
        <v>41683</v>
      </c>
      <c r="B407" s="16">
        <v>668</v>
      </c>
      <c r="C407">
        <v>547.70000000000005</v>
      </c>
      <c r="D407">
        <v>1773.8</v>
      </c>
      <c r="E407">
        <v>1940.1</v>
      </c>
      <c r="F407">
        <f t="shared" si="100"/>
        <v>2441.8000000000002</v>
      </c>
      <c r="G407">
        <f t="shared" si="100"/>
        <v>2487.8000000000002</v>
      </c>
      <c r="H407" s="271">
        <f t="shared" si="101"/>
        <v>-1.8490232333788881</v>
      </c>
      <c r="L407" s="271"/>
      <c r="O407" s="271"/>
    </row>
    <row r="408" spans="1:15" ht="15" x14ac:dyDescent="0.25">
      <c r="A408" s="5">
        <f t="shared" si="96"/>
        <v>41690</v>
      </c>
      <c r="B408" s="16">
        <v>570.79999999999995</v>
      </c>
      <c r="C408" s="16">
        <v>499</v>
      </c>
      <c r="D408">
        <v>1875.2</v>
      </c>
      <c r="E408">
        <v>1990.6</v>
      </c>
      <c r="F408">
        <f t="shared" si="100"/>
        <v>2446</v>
      </c>
      <c r="G408">
        <f t="shared" si="100"/>
        <v>2489.6</v>
      </c>
      <c r="H408" s="271">
        <f t="shared" si="101"/>
        <v>-1.7512853470436962</v>
      </c>
      <c r="L408" s="271"/>
      <c r="O408" s="271"/>
    </row>
    <row r="409" spans="1:15" ht="15" x14ac:dyDescent="0.25">
      <c r="A409" s="5">
        <f t="shared" si="96"/>
        <v>41697</v>
      </c>
      <c r="B409" s="16">
        <v>494.2</v>
      </c>
      <c r="C409" s="16">
        <v>502</v>
      </c>
      <c r="D409">
        <v>1902.5</v>
      </c>
      <c r="E409">
        <v>2072.1</v>
      </c>
      <c r="F409">
        <f t="shared" si="100"/>
        <v>2396.6999999999998</v>
      </c>
      <c r="G409">
        <f t="shared" si="100"/>
        <v>2574.1</v>
      </c>
      <c r="H409" s="271">
        <f t="shared" si="101"/>
        <v>-6.8917291480517502</v>
      </c>
      <c r="L409" s="271"/>
      <c r="O409" s="271"/>
    </row>
    <row r="410" spans="1:15" ht="15" x14ac:dyDescent="0.25">
      <c r="A410" s="5">
        <f t="shared" si="96"/>
        <v>41704</v>
      </c>
      <c r="B410" s="16">
        <v>567.70000000000005</v>
      </c>
      <c r="C410" s="16">
        <v>479.9</v>
      </c>
      <c r="D410">
        <v>1918.7</v>
      </c>
      <c r="E410">
        <v>2189.1</v>
      </c>
      <c r="F410">
        <f t="shared" si="100"/>
        <v>2486.4</v>
      </c>
      <c r="G410">
        <f t="shared" si="100"/>
        <v>2669</v>
      </c>
      <c r="H410" s="271">
        <f t="shared" si="101"/>
        <v>-6.8415136755339052</v>
      </c>
      <c r="J410" s="271"/>
    </row>
    <row r="411" spans="1:15" ht="15" x14ac:dyDescent="0.25">
      <c r="A411" s="5">
        <f t="shared" si="96"/>
        <v>41711</v>
      </c>
      <c r="B411" s="16">
        <v>580.29999999999995</v>
      </c>
      <c r="C411" s="16">
        <v>461</v>
      </c>
      <c r="D411">
        <v>1982.9</v>
      </c>
      <c r="E411" s="16">
        <v>2301</v>
      </c>
      <c r="F411">
        <f t="shared" si="100"/>
        <v>2563.1999999999998</v>
      </c>
      <c r="G411">
        <f t="shared" si="100"/>
        <v>2762</v>
      </c>
      <c r="H411" s="271">
        <f t="shared" si="101"/>
        <v>-7.1976828385228124</v>
      </c>
      <c r="L411" s="49"/>
      <c r="O411" s="271"/>
    </row>
    <row r="412" spans="1:15" ht="15" x14ac:dyDescent="0.25">
      <c r="A412" s="5">
        <f t="shared" si="96"/>
        <v>41718</v>
      </c>
      <c r="B412" s="16">
        <v>563.5</v>
      </c>
      <c r="C412" s="16">
        <v>461</v>
      </c>
      <c r="D412">
        <v>2064.6999999999998</v>
      </c>
      <c r="E412" s="16">
        <v>2301</v>
      </c>
      <c r="F412">
        <f t="shared" si="100"/>
        <v>2628.2</v>
      </c>
      <c r="G412">
        <f t="shared" si="100"/>
        <v>2762</v>
      </c>
      <c r="H412" s="271">
        <f t="shared" si="101"/>
        <v>-4.8443157132512793</v>
      </c>
      <c r="L412" s="49"/>
      <c r="O412" s="271"/>
    </row>
    <row r="413" spans="1:15" ht="15" x14ac:dyDescent="0.25">
      <c r="A413" s="5">
        <f t="shared" si="96"/>
        <v>41725</v>
      </c>
      <c r="B413" s="16">
        <v>573.1</v>
      </c>
      <c r="C413" s="16">
        <v>441</v>
      </c>
      <c r="D413">
        <v>2115.6</v>
      </c>
      <c r="E413">
        <v>2325.1999999999998</v>
      </c>
      <c r="F413">
        <f t="shared" si="100"/>
        <v>2688.7</v>
      </c>
      <c r="G413">
        <f t="shared" si="100"/>
        <v>2766.2</v>
      </c>
      <c r="H413" s="271">
        <f t="shared" si="101"/>
        <v>-2.8016773913672188</v>
      </c>
      <c r="L413" s="271"/>
      <c r="O413" s="271"/>
    </row>
    <row r="414" spans="1:15" ht="15" x14ac:dyDescent="0.25">
      <c r="A414" s="5">
        <f t="shared" si="96"/>
        <v>41732</v>
      </c>
      <c r="B414" s="16">
        <v>476</v>
      </c>
      <c r="C414" s="16">
        <v>382.6</v>
      </c>
      <c r="D414">
        <v>2214.3000000000002</v>
      </c>
      <c r="E414">
        <v>2474.1</v>
      </c>
      <c r="F414">
        <f t="shared" si="100"/>
        <v>2690.3</v>
      </c>
      <c r="G414">
        <f t="shared" si="100"/>
        <v>2856.7</v>
      </c>
      <c r="H414" s="271">
        <f t="shared" si="101"/>
        <v>-5.8249028599432817</v>
      </c>
      <c r="L414" s="271"/>
      <c r="O414" s="271"/>
    </row>
    <row r="415" spans="1:15" ht="15" x14ac:dyDescent="0.25">
      <c r="A415" s="5">
        <f t="shared" si="96"/>
        <v>41739</v>
      </c>
      <c r="B415" s="16">
        <v>388.4</v>
      </c>
      <c r="C415" s="16">
        <v>346.4</v>
      </c>
      <c r="D415" s="16">
        <v>2252</v>
      </c>
      <c r="E415">
        <v>2583.8000000000002</v>
      </c>
      <c r="F415">
        <f t="shared" si="100"/>
        <v>2640.4</v>
      </c>
      <c r="G415">
        <f t="shared" si="100"/>
        <v>2930.2000000000003</v>
      </c>
      <c r="H415" s="271">
        <f t="shared" si="101"/>
        <v>-9.8901098901098994</v>
      </c>
      <c r="L415" s="271"/>
      <c r="O415" s="271"/>
    </row>
    <row r="416" spans="1:15" ht="15" x14ac:dyDescent="0.25">
      <c r="A416" s="5">
        <f t="shared" si="96"/>
        <v>41746</v>
      </c>
      <c r="B416" s="16">
        <v>371</v>
      </c>
      <c r="C416" s="16">
        <v>318.89999999999998</v>
      </c>
      <c r="D416">
        <v>2284.3000000000002</v>
      </c>
      <c r="E416">
        <v>2583.8000000000002</v>
      </c>
      <c r="F416">
        <f t="shared" si="100"/>
        <v>2655.3</v>
      </c>
      <c r="G416">
        <f t="shared" ref="G416:G421" si="102">+C416+E416</f>
        <v>2902.7000000000003</v>
      </c>
      <c r="H416" s="271">
        <f t="shared" ref="H416:H421" si="103">+(F416/G416-1)*100</f>
        <v>-8.5230991835187897</v>
      </c>
      <c r="L416" s="271"/>
      <c r="O416" s="271"/>
    </row>
    <row r="417" spans="1:15" ht="15" x14ac:dyDescent="0.25">
      <c r="A417" s="5">
        <f t="shared" si="96"/>
        <v>41753</v>
      </c>
      <c r="B417" s="16">
        <v>311</v>
      </c>
      <c r="C417" s="16">
        <v>288.89999999999998</v>
      </c>
      <c r="D417">
        <v>2349.3000000000002</v>
      </c>
      <c r="E417">
        <v>2659.9</v>
      </c>
      <c r="F417">
        <f t="shared" si="100"/>
        <v>2660.3</v>
      </c>
      <c r="G417">
        <f t="shared" si="102"/>
        <v>2948.8</v>
      </c>
      <c r="H417" s="271">
        <f t="shared" si="103"/>
        <v>-9.7836408030385176</v>
      </c>
      <c r="L417" s="271"/>
      <c r="O417" s="271"/>
    </row>
    <row r="418" spans="1:15" ht="15" x14ac:dyDescent="0.25">
      <c r="A418" s="5">
        <f t="shared" si="96"/>
        <v>41760</v>
      </c>
      <c r="B418">
        <v>225.5</v>
      </c>
      <c r="C418">
        <v>293.39999999999998</v>
      </c>
      <c r="D418">
        <v>2467.4</v>
      </c>
      <c r="E418">
        <v>2659.9</v>
      </c>
      <c r="F418">
        <f t="shared" ref="F418:F463" si="104">+B418+D418</f>
        <v>2692.9</v>
      </c>
      <c r="G418">
        <f t="shared" si="102"/>
        <v>2953.3</v>
      </c>
      <c r="H418" s="271">
        <f t="shared" si="103"/>
        <v>-8.8172552737615604</v>
      </c>
      <c r="I418">
        <v>88</v>
      </c>
      <c r="L418" s="271"/>
      <c r="O418" s="271"/>
    </row>
    <row r="419" spans="1:15" ht="15" x14ac:dyDescent="0.25">
      <c r="A419" s="5">
        <f t="shared" si="96"/>
        <v>41767</v>
      </c>
      <c r="B419">
        <v>193.6</v>
      </c>
      <c r="C419">
        <v>278.2</v>
      </c>
      <c r="D419">
        <v>2489.4</v>
      </c>
      <c r="E419">
        <v>2704.5</v>
      </c>
      <c r="F419">
        <f t="shared" si="104"/>
        <v>2683</v>
      </c>
      <c r="G419">
        <f t="shared" si="102"/>
        <v>2982.7</v>
      </c>
      <c r="H419" s="271">
        <f t="shared" si="103"/>
        <v>-10.047943138766879</v>
      </c>
      <c r="I419">
        <v>100</v>
      </c>
      <c r="L419" s="271"/>
      <c r="O419" s="271"/>
    </row>
    <row r="420" spans="1:15" ht="15" x14ac:dyDescent="0.25">
      <c r="A420" s="5">
        <f t="shared" si="96"/>
        <v>41774</v>
      </c>
      <c r="B420">
        <v>141.9</v>
      </c>
      <c r="C420">
        <v>243.3</v>
      </c>
      <c r="D420">
        <v>2533.6</v>
      </c>
      <c r="E420">
        <v>2844.8</v>
      </c>
      <c r="F420">
        <f t="shared" si="104"/>
        <v>2675.5</v>
      </c>
      <c r="G420">
        <f t="shared" si="102"/>
        <v>3088.1000000000004</v>
      </c>
      <c r="H420" s="271">
        <f t="shared" si="103"/>
        <v>-13.360966289951758</v>
      </c>
      <c r="I420">
        <v>135</v>
      </c>
      <c r="L420" s="271"/>
      <c r="O420" s="271"/>
    </row>
    <row r="421" spans="1:15" ht="15" x14ac:dyDescent="0.25">
      <c r="A421" s="5">
        <f t="shared" si="96"/>
        <v>41781</v>
      </c>
      <c r="B421">
        <v>110.1</v>
      </c>
      <c r="C421">
        <v>238.2</v>
      </c>
      <c r="D421">
        <v>2569.6999999999998</v>
      </c>
      <c r="E421">
        <v>2928.2</v>
      </c>
      <c r="F421">
        <f t="shared" si="104"/>
        <v>2679.7999999999997</v>
      </c>
      <c r="G421">
        <f t="shared" si="102"/>
        <v>3166.3999999999996</v>
      </c>
      <c r="H421" s="271">
        <f t="shared" si="103"/>
        <v>-15.367609903991919</v>
      </c>
      <c r="I421">
        <v>171</v>
      </c>
      <c r="L421" s="271"/>
      <c r="O421" s="271"/>
    </row>
    <row r="422" spans="1:15" ht="15" x14ac:dyDescent="0.25">
      <c r="A422" s="5">
        <f t="shared" si="96"/>
        <v>41788</v>
      </c>
      <c r="B422">
        <v>86</v>
      </c>
      <c r="C422">
        <v>198.2</v>
      </c>
      <c r="D422">
        <v>2603.9</v>
      </c>
      <c r="E422">
        <v>2971.6</v>
      </c>
      <c r="F422">
        <f t="shared" si="104"/>
        <v>2689.9</v>
      </c>
      <c r="G422">
        <f t="shared" ref="G422:G463" si="105">+C422+E422</f>
        <v>3169.7999999999997</v>
      </c>
      <c r="H422" s="271">
        <f t="shared" ref="H422:H463" si="106">+(F422/G422-1)*100</f>
        <v>-15.139756451511122</v>
      </c>
      <c r="I422">
        <v>277</v>
      </c>
      <c r="L422" s="271"/>
      <c r="O422" s="271"/>
    </row>
    <row r="423" spans="1:15" ht="15" x14ac:dyDescent="0.25">
      <c r="A423" s="5">
        <f t="shared" si="96"/>
        <v>41795</v>
      </c>
      <c r="B423">
        <v>407</v>
      </c>
      <c r="C423">
        <v>308.89999999999998</v>
      </c>
      <c r="D423">
        <v>0</v>
      </c>
      <c r="E423">
        <v>57.8</v>
      </c>
      <c r="F423">
        <f t="shared" si="104"/>
        <v>407</v>
      </c>
      <c r="G423">
        <f t="shared" si="105"/>
        <v>366.7</v>
      </c>
      <c r="H423" s="271">
        <f t="shared" si="106"/>
        <v>10.989910008181081</v>
      </c>
      <c r="L423" s="271"/>
      <c r="O423" s="271"/>
    </row>
    <row r="424" spans="1:15" ht="15" x14ac:dyDescent="0.25">
      <c r="A424" s="5">
        <f t="shared" si="96"/>
        <v>41802</v>
      </c>
      <c r="B424">
        <v>360</v>
      </c>
      <c r="C424">
        <v>336.4</v>
      </c>
      <c r="D424">
        <v>41.4</v>
      </c>
      <c r="E424">
        <v>57.8</v>
      </c>
      <c r="F424">
        <f t="shared" si="104"/>
        <v>401.4</v>
      </c>
      <c r="G424">
        <f t="shared" si="105"/>
        <v>394.2</v>
      </c>
      <c r="H424" s="271">
        <f t="shared" si="106"/>
        <v>1.8264840182648401</v>
      </c>
      <c r="L424" s="271"/>
      <c r="O424" s="271"/>
    </row>
    <row r="425" spans="1:15" ht="15" x14ac:dyDescent="0.25">
      <c r="A425" s="5">
        <f t="shared" si="96"/>
        <v>41809</v>
      </c>
      <c r="B425">
        <v>360</v>
      </c>
      <c r="C425">
        <v>314.5</v>
      </c>
      <c r="D425">
        <v>68.599999999999994</v>
      </c>
      <c r="E425">
        <v>162</v>
      </c>
      <c r="F425">
        <f t="shared" si="104"/>
        <v>428.6</v>
      </c>
      <c r="G425">
        <f t="shared" si="105"/>
        <v>476.5</v>
      </c>
      <c r="H425" s="271">
        <f t="shared" si="106"/>
        <v>-10.05246589716684</v>
      </c>
      <c r="L425" s="271"/>
      <c r="O425" s="271"/>
    </row>
    <row r="426" spans="1:15" ht="15" x14ac:dyDescent="0.25">
      <c r="A426" s="5">
        <f t="shared" si="96"/>
        <v>41816</v>
      </c>
      <c r="B426">
        <v>382.9</v>
      </c>
      <c r="C426">
        <v>394.2</v>
      </c>
      <c r="D426">
        <v>76.900000000000006</v>
      </c>
      <c r="E426">
        <v>182.2</v>
      </c>
      <c r="F426">
        <f t="shared" si="104"/>
        <v>459.79999999999995</v>
      </c>
      <c r="G426">
        <f t="shared" si="105"/>
        <v>576.4</v>
      </c>
      <c r="H426" s="271">
        <f t="shared" si="106"/>
        <v>-20.229007633587791</v>
      </c>
      <c r="L426" s="271"/>
      <c r="O426" s="271"/>
    </row>
    <row r="427" spans="1:15" ht="15" x14ac:dyDescent="0.25">
      <c r="A427" s="5">
        <f t="shared" si="96"/>
        <v>41823</v>
      </c>
      <c r="B427">
        <v>387.9</v>
      </c>
      <c r="C427">
        <v>415.2</v>
      </c>
      <c r="D427">
        <v>96</v>
      </c>
      <c r="E427">
        <v>206.6</v>
      </c>
      <c r="F427">
        <f t="shared" si="104"/>
        <v>483.9</v>
      </c>
      <c r="G427">
        <f t="shared" si="105"/>
        <v>621.79999999999995</v>
      </c>
      <c r="H427" s="271">
        <f t="shared" si="106"/>
        <v>-22.177549051141842</v>
      </c>
      <c r="L427" s="271"/>
      <c r="O427" s="271"/>
    </row>
    <row r="428" spans="1:15" ht="15" x14ac:dyDescent="0.25">
      <c r="A428" s="5">
        <f t="shared" si="96"/>
        <v>41830</v>
      </c>
      <c r="B428">
        <v>352.9</v>
      </c>
      <c r="C428">
        <v>439.2</v>
      </c>
      <c r="D428">
        <v>180.3</v>
      </c>
      <c r="E428">
        <v>212</v>
      </c>
      <c r="F428">
        <f t="shared" si="104"/>
        <v>533.20000000000005</v>
      </c>
      <c r="G428">
        <f t="shared" si="105"/>
        <v>651.20000000000005</v>
      </c>
      <c r="H428" s="271">
        <f t="shared" si="106"/>
        <v>-18.120393120393118</v>
      </c>
      <c r="L428" s="271"/>
      <c r="O428" s="271"/>
    </row>
    <row r="429" spans="1:15" ht="15" x14ac:dyDescent="0.25">
      <c r="A429" s="5">
        <f t="shared" si="96"/>
        <v>41837</v>
      </c>
      <c r="B429">
        <v>393.8</v>
      </c>
      <c r="C429">
        <v>431.7</v>
      </c>
      <c r="D429">
        <v>210.7</v>
      </c>
      <c r="E429">
        <v>341.8</v>
      </c>
      <c r="F429">
        <f t="shared" si="104"/>
        <v>604.5</v>
      </c>
      <c r="G429">
        <f t="shared" si="105"/>
        <v>773.5</v>
      </c>
      <c r="H429" s="271">
        <f t="shared" si="106"/>
        <v>-21.84873949579832</v>
      </c>
      <c r="L429" s="271"/>
      <c r="O429" s="271"/>
    </row>
    <row r="430" spans="1:15" ht="15" x14ac:dyDescent="0.25">
      <c r="A430" s="5">
        <f t="shared" si="96"/>
        <v>41844</v>
      </c>
      <c r="B430">
        <v>560.79999999999995</v>
      </c>
      <c r="C430">
        <v>431.2</v>
      </c>
      <c r="D430">
        <v>210.7</v>
      </c>
      <c r="E430">
        <v>437.3</v>
      </c>
      <c r="F430">
        <f t="shared" si="104"/>
        <v>771.5</v>
      </c>
      <c r="G430">
        <f t="shared" si="105"/>
        <v>868.5</v>
      </c>
      <c r="H430" s="271">
        <f t="shared" si="106"/>
        <v>-11.168681635002875</v>
      </c>
      <c r="L430" s="271"/>
      <c r="O430" s="271"/>
    </row>
    <row r="431" spans="1:15" ht="15" x14ac:dyDescent="0.25">
      <c r="A431" s="5">
        <f t="shared" si="96"/>
        <v>41851</v>
      </c>
      <c r="B431">
        <v>714.7</v>
      </c>
      <c r="C431">
        <v>400.6</v>
      </c>
      <c r="D431">
        <v>279.2</v>
      </c>
      <c r="E431">
        <v>494.2</v>
      </c>
      <c r="F431">
        <f t="shared" si="104"/>
        <v>993.90000000000009</v>
      </c>
      <c r="G431">
        <f t="shared" si="105"/>
        <v>894.8</v>
      </c>
      <c r="H431" s="271">
        <f t="shared" si="106"/>
        <v>11.075100581135455</v>
      </c>
      <c r="L431" s="271"/>
      <c r="O431" s="271"/>
    </row>
    <row r="432" spans="1:15" ht="15" x14ac:dyDescent="0.25">
      <c r="A432" s="5">
        <f t="shared" si="96"/>
        <v>41858</v>
      </c>
      <c r="B432">
        <v>684.4</v>
      </c>
      <c r="C432">
        <v>429.8</v>
      </c>
      <c r="D432">
        <v>315.2</v>
      </c>
      <c r="E432">
        <v>528.20000000000005</v>
      </c>
      <c r="F432">
        <f t="shared" si="104"/>
        <v>999.59999999999991</v>
      </c>
      <c r="G432">
        <f t="shared" si="105"/>
        <v>958</v>
      </c>
      <c r="H432" s="271">
        <f t="shared" si="106"/>
        <v>4.342379958246334</v>
      </c>
      <c r="L432" s="271"/>
      <c r="O432" s="271"/>
    </row>
    <row r="433" spans="1:15" ht="15" x14ac:dyDescent="0.25">
      <c r="A433" s="5">
        <f t="shared" si="96"/>
        <v>41865</v>
      </c>
      <c r="B433">
        <v>672.7</v>
      </c>
      <c r="C433">
        <v>336.6</v>
      </c>
      <c r="D433">
        <v>389.4</v>
      </c>
      <c r="E433">
        <v>661.2</v>
      </c>
      <c r="F433">
        <f t="shared" si="104"/>
        <v>1062.0999999999999</v>
      </c>
      <c r="G433">
        <f t="shared" si="105"/>
        <v>997.80000000000007</v>
      </c>
      <c r="H433" s="271">
        <f t="shared" si="106"/>
        <v>6.4441771898175793</v>
      </c>
      <c r="L433" s="271"/>
      <c r="O433" s="271"/>
    </row>
    <row r="434" spans="1:15" ht="15" x14ac:dyDescent="0.25">
      <c r="A434" s="5">
        <f t="shared" si="96"/>
        <v>41872</v>
      </c>
      <c r="B434">
        <v>726</v>
      </c>
      <c r="C434">
        <v>265.2</v>
      </c>
      <c r="D434">
        <v>429.8</v>
      </c>
      <c r="E434">
        <v>769</v>
      </c>
      <c r="F434">
        <f t="shared" si="104"/>
        <v>1155.8</v>
      </c>
      <c r="G434">
        <f t="shared" si="105"/>
        <v>1034.2</v>
      </c>
      <c r="H434" s="271">
        <f t="shared" si="106"/>
        <v>11.757880487333194</v>
      </c>
      <c r="L434" s="271"/>
      <c r="O434" s="271"/>
    </row>
    <row r="435" spans="1:15" ht="15" x14ac:dyDescent="0.25">
      <c r="A435" s="5">
        <f t="shared" si="96"/>
        <v>41879</v>
      </c>
      <c r="B435">
        <v>681</v>
      </c>
      <c r="C435">
        <v>232.2</v>
      </c>
      <c r="D435">
        <v>484.4</v>
      </c>
      <c r="E435">
        <v>802</v>
      </c>
      <c r="F435">
        <f t="shared" si="104"/>
        <v>1165.4000000000001</v>
      </c>
      <c r="G435">
        <f t="shared" si="105"/>
        <v>1034.2</v>
      </c>
      <c r="H435" s="271">
        <f t="shared" si="106"/>
        <v>12.686134210017407</v>
      </c>
      <c r="L435" s="271"/>
      <c r="O435" s="271"/>
    </row>
    <row r="436" spans="1:15" ht="15" x14ac:dyDescent="0.25">
      <c r="A436" s="5">
        <f t="shared" si="96"/>
        <v>41886</v>
      </c>
      <c r="B436">
        <v>736.5</v>
      </c>
      <c r="C436">
        <v>329.7</v>
      </c>
      <c r="D436">
        <v>509</v>
      </c>
      <c r="E436">
        <v>802</v>
      </c>
      <c r="F436">
        <f t="shared" si="104"/>
        <v>1245.5</v>
      </c>
      <c r="G436">
        <f t="shared" si="105"/>
        <v>1131.7</v>
      </c>
      <c r="H436" s="271">
        <f t="shared" si="106"/>
        <v>10.05566846337369</v>
      </c>
      <c r="L436" s="271"/>
      <c r="O436" s="271"/>
    </row>
    <row r="437" spans="1:15" ht="15" x14ac:dyDescent="0.25">
      <c r="A437" s="5">
        <f t="shared" si="96"/>
        <v>41893</v>
      </c>
      <c r="B437">
        <v>721</v>
      </c>
      <c r="C437">
        <v>392.9</v>
      </c>
      <c r="D437">
        <v>539.20000000000005</v>
      </c>
      <c r="E437">
        <v>898</v>
      </c>
      <c r="F437">
        <f t="shared" si="104"/>
        <v>1260.2</v>
      </c>
      <c r="G437">
        <f t="shared" si="105"/>
        <v>1290.9000000000001</v>
      </c>
      <c r="H437" s="271">
        <f t="shared" si="106"/>
        <v>-2.3781857618715652</v>
      </c>
      <c r="L437" s="271"/>
      <c r="O437" s="271"/>
    </row>
    <row r="438" spans="1:15" ht="15" x14ac:dyDescent="0.25">
      <c r="A438" s="5">
        <f t="shared" si="96"/>
        <v>41900</v>
      </c>
      <c r="B438">
        <v>626</v>
      </c>
      <c r="C438">
        <v>328.4</v>
      </c>
      <c r="D438">
        <v>639.5</v>
      </c>
      <c r="E438">
        <v>996.2</v>
      </c>
      <c r="F438">
        <f t="shared" si="104"/>
        <v>1265.5</v>
      </c>
      <c r="G438">
        <f t="shared" si="105"/>
        <v>1324.6</v>
      </c>
      <c r="H438" s="271">
        <f t="shared" si="106"/>
        <v>-4.4617242941265234</v>
      </c>
      <c r="L438" s="271"/>
      <c r="O438" s="271"/>
    </row>
    <row r="439" spans="1:15" ht="15" x14ac:dyDescent="0.25">
      <c r="A439" s="5">
        <f t="shared" si="96"/>
        <v>41907</v>
      </c>
      <c r="B439">
        <v>786.2</v>
      </c>
      <c r="C439">
        <v>310.60000000000002</v>
      </c>
      <c r="D439">
        <v>720.5</v>
      </c>
      <c r="E439">
        <v>1033.9000000000001</v>
      </c>
      <c r="F439">
        <f t="shared" si="104"/>
        <v>1506.7</v>
      </c>
      <c r="G439">
        <f t="shared" si="105"/>
        <v>1344.5</v>
      </c>
      <c r="H439" s="271">
        <f t="shared" si="106"/>
        <v>12.063964298995922</v>
      </c>
      <c r="L439" s="271"/>
      <c r="O439" s="271"/>
    </row>
    <row r="440" spans="1:15" ht="15" x14ac:dyDescent="0.25">
      <c r="A440" s="5">
        <f t="shared" si="96"/>
        <v>41914</v>
      </c>
      <c r="B440">
        <v>763.2</v>
      </c>
      <c r="C440">
        <v>402.1</v>
      </c>
      <c r="D440">
        <v>739.7</v>
      </c>
      <c r="E440">
        <v>1043.9000000000001</v>
      </c>
      <c r="F440">
        <f t="shared" si="104"/>
        <v>1502.9</v>
      </c>
      <c r="G440">
        <f t="shared" si="105"/>
        <v>1446</v>
      </c>
      <c r="H440" s="271">
        <f t="shared" si="106"/>
        <v>3.934993084370686</v>
      </c>
      <c r="L440" s="271"/>
      <c r="O440" s="271"/>
    </row>
    <row r="441" spans="1:15" ht="15" x14ac:dyDescent="0.25">
      <c r="A441" s="5">
        <f t="shared" si="96"/>
        <v>41921</v>
      </c>
      <c r="B441">
        <v>823.8</v>
      </c>
      <c r="C441">
        <v>402.1</v>
      </c>
      <c r="D441">
        <v>787.3</v>
      </c>
      <c r="E441">
        <v>1043.9000000000001</v>
      </c>
      <c r="F441">
        <f t="shared" si="104"/>
        <v>1611.1</v>
      </c>
      <c r="G441">
        <f t="shared" si="105"/>
        <v>1446</v>
      </c>
      <c r="H441" s="271">
        <f t="shared" si="106"/>
        <v>11.417704011065011</v>
      </c>
      <c r="L441" s="271"/>
      <c r="O441" s="271"/>
    </row>
    <row r="442" spans="1:15" ht="15" x14ac:dyDescent="0.25">
      <c r="A442" s="5">
        <f t="shared" si="96"/>
        <v>41928</v>
      </c>
      <c r="B442">
        <v>851.3</v>
      </c>
      <c r="C442">
        <v>402.1</v>
      </c>
      <c r="D442">
        <v>787.3</v>
      </c>
      <c r="E442">
        <v>1043.9000000000001</v>
      </c>
      <c r="F442">
        <f t="shared" si="104"/>
        <v>1638.6</v>
      </c>
      <c r="G442">
        <f t="shared" si="105"/>
        <v>1446</v>
      </c>
      <c r="H442" s="271">
        <f t="shared" si="106"/>
        <v>13.319502074688794</v>
      </c>
      <c r="L442" s="271"/>
      <c r="O442" s="271"/>
    </row>
    <row r="443" spans="1:15" ht="15" x14ac:dyDescent="0.25">
      <c r="A443" s="5">
        <f t="shared" si="96"/>
        <v>41935</v>
      </c>
      <c r="B443">
        <v>826.4</v>
      </c>
      <c r="C443">
        <v>443.4</v>
      </c>
      <c r="D443">
        <v>825.7</v>
      </c>
      <c r="E443">
        <v>1124.5999999999999</v>
      </c>
      <c r="F443">
        <f t="shared" si="104"/>
        <v>1652.1</v>
      </c>
      <c r="G443">
        <f t="shared" si="105"/>
        <v>1568</v>
      </c>
      <c r="H443" s="271">
        <f t="shared" si="106"/>
        <v>5.3635204081632581</v>
      </c>
      <c r="L443" s="271"/>
      <c r="O443" s="271"/>
    </row>
    <row r="444" spans="1:15" ht="15" x14ac:dyDescent="0.25">
      <c r="A444" s="5">
        <f t="shared" si="96"/>
        <v>41942</v>
      </c>
      <c r="B444">
        <v>807.5</v>
      </c>
      <c r="C444">
        <v>406</v>
      </c>
      <c r="D444">
        <v>844.6</v>
      </c>
      <c r="E444">
        <v>1162</v>
      </c>
      <c r="F444">
        <f t="shared" si="104"/>
        <v>1652.1</v>
      </c>
      <c r="G444">
        <f t="shared" si="105"/>
        <v>1568</v>
      </c>
      <c r="H444" s="271">
        <f t="shared" si="106"/>
        <v>5.3635204081632581</v>
      </c>
      <c r="L444" s="271"/>
      <c r="O444" s="271"/>
    </row>
    <row r="445" spans="1:15" ht="15" x14ac:dyDescent="0.25">
      <c r="A445" s="5">
        <f t="shared" ref="A445:A508" si="107">+A444+7</f>
        <v>41949</v>
      </c>
      <c r="B445">
        <v>744</v>
      </c>
      <c r="C445">
        <v>439</v>
      </c>
      <c r="D445">
        <v>912.5</v>
      </c>
      <c r="E445">
        <v>1213.7</v>
      </c>
      <c r="F445">
        <f t="shared" si="104"/>
        <v>1656.5</v>
      </c>
      <c r="G445">
        <f t="shared" si="105"/>
        <v>1652.7</v>
      </c>
      <c r="H445" s="271">
        <f t="shared" si="106"/>
        <v>0.22992678647062448</v>
      </c>
      <c r="L445" s="271"/>
      <c r="O445" s="271"/>
    </row>
    <row r="446" spans="1:15" ht="15" x14ac:dyDescent="0.25">
      <c r="A446" s="5">
        <f t="shared" si="107"/>
        <v>41956</v>
      </c>
      <c r="B446">
        <v>753.7</v>
      </c>
      <c r="C446">
        <v>415</v>
      </c>
      <c r="D446">
        <v>922.6</v>
      </c>
      <c r="E446">
        <v>1298</v>
      </c>
      <c r="F446">
        <f t="shared" si="104"/>
        <v>1676.3000000000002</v>
      </c>
      <c r="G446">
        <f t="shared" si="105"/>
        <v>1713</v>
      </c>
      <c r="H446" s="271">
        <f t="shared" si="106"/>
        <v>-2.1424401634559165</v>
      </c>
      <c r="L446" s="271"/>
      <c r="O446" s="271"/>
    </row>
    <row r="447" spans="1:15" ht="15" x14ac:dyDescent="0.25">
      <c r="A447" s="5">
        <f t="shared" si="107"/>
        <v>41963</v>
      </c>
      <c r="B447">
        <v>720.7</v>
      </c>
      <c r="C447">
        <v>507.4</v>
      </c>
      <c r="D447">
        <v>959.5</v>
      </c>
      <c r="E447">
        <v>1342.3</v>
      </c>
      <c r="F447">
        <f t="shared" si="104"/>
        <v>1680.2</v>
      </c>
      <c r="G447">
        <f t="shared" si="105"/>
        <v>1849.6999999999998</v>
      </c>
      <c r="H447" s="271">
        <f t="shared" si="106"/>
        <v>-9.1636481591609318</v>
      </c>
      <c r="L447" s="271"/>
      <c r="O447" s="271"/>
    </row>
    <row r="448" spans="1:15" ht="15" x14ac:dyDescent="0.25">
      <c r="A448" s="5">
        <f t="shared" si="107"/>
        <v>41970</v>
      </c>
      <c r="B448">
        <v>720.7</v>
      </c>
      <c r="C448">
        <v>446.2</v>
      </c>
      <c r="D448">
        <v>959.5</v>
      </c>
      <c r="E448">
        <v>1407.6</v>
      </c>
      <c r="F448">
        <f t="shared" si="104"/>
        <v>1680.2</v>
      </c>
      <c r="G448">
        <f t="shared" si="105"/>
        <v>1853.8</v>
      </c>
      <c r="H448" s="271">
        <f t="shared" si="106"/>
        <v>-9.3645484949832714</v>
      </c>
      <c r="L448" s="271"/>
      <c r="O448" s="271"/>
    </row>
    <row r="449" spans="1:15" ht="15" x14ac:dyDescent="0.25">
      <c r="A449" s="5">
        <f t="shared" si="107"/>
        <v>41977</v>
      </c>
      <c r="B449">
        <v>683.3</v>
      </c>
      <c r="C449">
        <v>541.20000000000005</v>
      </c>
      <c r="D449">
        <v>1008.5</v>
      </c>
      <c r="E449">
        <v>1407.6</v>
      </c>
      <c r="F449">
        <f t="shared" si="104"/>
        <v>1691.8</v>
      </c>
      <c r="G449">
        <f t="shared" si="105"/>
        <v>1948.8</v>
      </c>
      <c r="H449" s="271">
        <f t="shared" si="106"/>
        <v>-13.1876026272578</v>
      </c>
      <c r="I449">
        <v>106</v>
      </c>
      <c r="L449" s="271"/>
      <c r="O449" s="271"/>
    </row>
    <row r="450" spans="1:15" ht="15" x14ac:dyDescent="0.25">
      <c r="A450" s="5">
        <f t="shared" si="107"/>
        <v>41984</v>
      </c>
      <c r="B450">
        <v>745.3</v>
      </c>
      <c r="C450">
        <v>651.20000000000005</v>
      </c>
      <c r="D450">
        <v>1008.5</v>
      </c>
      <c r="E450">
        <v>1407.6</v>
      </c>
      <c r="F450">
        <f t="shared" si="104"/>
        <v>1753.8</v>
      </c>
      <c r="G450">
        <f t="shared" si="105"/>
        <v>2058.8000000000002</v>
      </c>
      <c r="H450" s="271">
        <f t="shared" si="106"/>
        <v>-14.81445502234312</v>
      </c>
      <c r="I450">
        <v>106</v>
      </c>
      <c r="L450" s="271"/>
      <c r="O450" s="271"/>
    </row>
    <row r="451" spans="1:15" ht="15" x14ac:dyDescent="0.25">
      <c r="A451" s="5">
        <f t="shared" si="107"/>
        <v>41991</v>
      </c>
      <c r="B451">
        <v>755.1</v>
      </c>
      <c r="C451">
        <v>626.6</v>
      </c>
      <c r="D451">
        <v>1009.8</v>
      </c>
      <c r="E451">
        <v>1514.1</v>
      </c>
      <c r="F451">
        <f t="shared" si="104"/>
        <v>1764.9</v>
      </c>
      <c r="G451">
        <f t="shared" si="105"/>
        <v>2140.6999999999998</v>
      </c>
      <c r="H451" s="271">
        <f t="shared" si="106"/>
        <v>-17.55500537207454</v>
      </c>
      <c r="I451">
        <v>106</v>
      </c>
      <c r="L451" s="271"/>
      <c r="O451" s="271"/>
    </row>
    <row r="452" spans="1:15" ht="15" x14ac:dyDescent="0.25">
      <c r="A452" s="5">
        <f t="shared" si="107"/>
        <v>41998</v>
      </c>
      <c r="B452">
        <v>787.6</v>
      </c>
      <c r="C452">
        <v>614.79999999999995</v>
      </c>
      <c r="D452">
        <v>1009.8</v>
      </c>
      <c r="E452">
        <v>1525.9</v>
      </c>
      <c r="F452">
        <f t="shared" si="104"/>
        <v>1797.4</v>
      </c>
      <c r="G452">
        <f t="shared" si="105"/>
        <v>2140.6999999999998</v>
      </c>
      <c r="H452" s="271">
        <f t="shared" si="106"/>
        <v>-16.036810389125044</v>
      </c>
      <c r="I452">
        <v>106</v>
      </c>
      <c r="L452" s="271"/>
      <c r="O452" s="271"/>
    </row>
    <row r="453" spans="1:15" ht="15" x14ac:dyDescent="0.25">
      <c r="A453" s="5">
        <f t="shared" si="107"/>
        <v>42005</v>
      </c>
      <c r="B453">
        <v>660.7</v>
      </c>
      <c r="C453">
        <v>614.79999999999995</v>
      </c>
      <c r="D453">
        <v>1097</v>
      </c>
      <c r="E453">
        <v>1525.9</v>
      </c>
      <c r="F453">
        <f t="shared" si="104"/>
        <v>1757.7</v>
      </c>
      <c r="G453">
        <f t="shared" si="105"/>
        <v>2140.6999999999998</v>
      </c>
      <c r="H453" s="271">
        <f t="shared" si="106"/>
        <v>-17.891343952912585</v>
      </c>
      <c r="I453">
        <v>146</v>
      </c>
      <c r="L453" s="271"/>
      <c r="O453" s="271"/>
    </row>
    <row r="454" spans="1:15" ht="15" x14ac:dyDescent="0.25">
      <c r="A454" s="5">
        <f t="shared" si="107"/>
        <v>42012</v>
      </c>
      <c r="B454">
        <v>660.5</v>
      </c>
      <c r="C454">
        <v>614.79999999999995</v>
      </c>
      <c r="D454">
        <v>1097</v>
      </c>
      <c r="E454">
        <v>1525.9</v>
      </c>
      <c r="F454">
        <f t="shared" si="104"/>
        <v>1757.5</v>
      </c>
      <c r="G454">
        <f t="shared" si="105"/>
        <v>2140.6999999999998</v>
      </c>
      <c r="H454" s="271">
        <f t="shared" si="106"/>
        <v>-17.900686691269208</v>
      </c>
      <c r="I454">
        <v>146</v>
      </c>
      <c r="L454" s="271"/>
      <c r="O454" s="271"/>
    </row>
    <row r="455" spans="1:15" ht="15" x14ac:dyDescent="0.25">
      <c r="A455" s="5">
        <f t="shared" si="107"/>
        <v>42019</v>
      </c>
      <c r="B455">
        <v>721.7</v>
      </c>
      <c r="C455">
        <v>591.9</v>
      </c>
      <c r="D455">
        <v>1097</v>
      </c>
      <c r="E455">
        <v>1604.5</v>
      </c>
      <c r="F455">
        <f t="shared" si="104"/>
        <v>1818.7</v>
      </c>
      <c r="G455">
        <f t="shared" si="105"/>
        <v>2196.4</v>
      </c>
      <c r="H455" s="271">
        <f t="shared" si="106"/>
        <v>-17.19632125295939</v>
      </c>
      <c r="I455">
        <v>170</v>
      </c>
      <c r="L455" s="271"/>
      <c r="O455" s="271"/>
    </row>
    <row r="456" spans="1:15" ht="15" x14ac:dyDescent="0.25">
      <c r="A456" s="5">
        <f t="shared" si="107"/>
        <v>42026</v>
      </c>
      <c r="B456">
        <v>743.8</v>
      </c>
      <c r="C456">
        <v>637</v>
      </c>
      <c r="D456">
        <v>1130</v>
      </c>
      <c r="E456">
        <v>1685</v>
      </c>
      <c r="F456">
        <f t="shared" si="104"/>
        <v>1873.8</v>
      </c>
      <c r="G456">
        <f t="shared" si="105"/>
        <v>2322</v>
      </c>
      <c r="H456" s="271">
        <f t="shared" si="106"/>
        <v>-19.302325581395351</v>
      </c>
      <c r="I456">
        <v>170</v>
      </c>
      <c r="L456" s="271"/>
      <c r="O456" s="271"/>
    </row>
    <row r="457" spans="1:15" ht="15" x14ac:dyDescent="0.25">
      <c r="A457" s="5">
        <f t="shared" si="107"/>
        <v>42033</v>
      </c>
      <c r="B457">
        <v>659.5</v>
      </c>
      <c r="C457">
        <v>609</v>
      </c>
      <c r="D457">
        <v>1205.2</v>
      </c>
      <c r="E457">
        <v>1713.2</v>
      </c>
      <c r="F457">
        <f t="shared" si="104"/>
        <v>1864.7</v>
      </c>
      <c r="G457">
        <f t="shared" si="105"/>
        <v>2322.1999999999998</v>
      </c>
      <c r="H457" s="271">
        <f t="shared" si="106"/>
        <v>-19.701145465506841</v>
      </c>
      <c r="I457">
        <v>170</v>
      </c>
      <c r="L457" s="271"/>
      <c r="O457" s="271"/>
    </row>
    <row r="458" spans="1:15" ht="15" x14ac:dyDescent="0.25">
      <c r="A458" s="5">
        <f t="shared" si="107"/>
        <v>42040</v>
      </c>
      <c r="B458">
        <v>604.29999999999995</v>
      </c>
      <c r="C458">
        <v>699.5</v>
      </c>
      <c r="D458">
        <v>1272.3</v>
      </c>
      <c r="E458">
        <v>1743.3</v>
      </c>
      <c r="F458">
        <f t="shared" si="104"/>
        <v>1876.6</v>
      </c>
      <c r="G458">
        <f t="shared" si="105"/>
        <v>2442.8000000000002</v>
      </c>
      <c r="H458" s="271">
        <f t="shared" si="106"/>
        <v>-23.178319960700843</v>
      </c>
      <c r="I458">
        <v>170</v>
      </c>
      <c r="L458" s="271"/>
      <c r="O458" s="271"/>
    </row>
    <row r="459" spans="1:15" ht="15" x14ac:dyDescent="0.25">
      <c r="A459" s="5">
        <f t="shared" si="107"/>
        <v>42047</v>
      </c>
      <c r="B459">
        <v>638.4</v>
      </c>
      <c r="C459">
        <v>668</v>
      </c>
      <c r="D459">
        <v>1272.3</v>
      </c>
      <c r="E459">
        <v>1773.8</v>
      </c>
      <c r="F459">
        <f t="shared" si="104"/>
        <v>1910.6999999999998</v>
      </c>
      <c r="G459">
        <f t="shared" si="105"/>
        <v>2441.8000000000002</v>
      </c>
      <c r="H459" s="271">
        <f t="shared" si="106"/>
        <v>-21.750348103857821</v>
      </c>
      <c r="I459">
        <v>170</v>
      </c>
      <c r="L459" s="271"/>
      <c r="O459" s="271"/>
    </row>
    <row r="460" spans="1:15" ht="15" x14ac:dyDescent="0.25">
      <c r="A460" s="5">
        <f t="shared" si="107"/>
        <v>42054</v>
      </c>
      <c r="B460">
        <v>638.5</v>
      </c>
      <c r="C460">
        <v>570.79999999999995</v>
      </c>
      <c r="D460">
        <v>1272.3</v>
      </c>
      <c r="E460">
        <v>1875.2</v>
      </c>
      <c r="F460">
        <f t="shared" si="104"/>
        <v>1910.8</v>
      </c>
      <c r="G460">
        <f t="shared" si="105"/>
        <v>2446</v>
      </c>
      <c r="H460" s="271">
        <f t="shared" si="106"/>
        <v>-21.880621422730997</v>
      </c>
      <c r="I460">
        <v>210</v>
      </c>
      <c r="L460" s="271"/>
      <c r="O460" s="271"/>
    </row>
    <row r="461" spans="1:15" ht="15" x14ac:dyDescent="0.25">
      <c r="A461" s="5">
        <f t="shared" si="107"/>
        <v>42061</v>
      </c>
      <c r="B461">
        <v>610.4</v>
      </c>
      <c r="C461">
        <v>494.2</v>
      </c>
      <c r="D461">
        <v>1295.9000000000001</v>
      </c>
      <c r="E461">
        <v>1902.5</v>
      </c>
      <c r="F461">
        <f t="shared" si="104"/>
        <v>1906.3000000000002</v>
      </c>
      <c r="G461">
        <f t="shared" si="105"/>
        <v>2396.6999999999998</v>
      </c>
      <c r="H461" s="271">
        <f t="shared" si="106"/>
        <v>-20.461467851629312</v>
      </c>
      <c r="I461">
        <v>234</v>
      </c>
      <c r="L461" s="271"/>
      <c r="O461" s="271"/>
    </row>
    <row r="462" spans="1:15" ht="15" x14ac:dyDescent="0.25">
      <c r="A462" s="5">
        <f t="shared" si="107"/>
        <v>42068</v>
      </c>
      <c r="B462">
        <v>590.29999999999995</v>
      </c>
      <c r="C462">
        <v>567.70000000000005</v>
      </c>
      <c r="D462">
        <v>1316.9</v>
      </c>
      <c r="E462">
        <v>1918.7</v>
      </c>
      <c r="F462">
        <f t="shared" si="104"/>
        <v>1907.2</v>
      </c>
      <c r="G462">
        <f t="shared" si="105"/>
        <v>2486.4</v>
      </c>
      <c r="H462" s="271">
        <f t="shared" si="106"/>
        <v>-23.294723294723298</v>
      </c>
      <c r="I462">
        <v>234</v>
      </c>
      <c r="L462" s="271"/>
      <c r="O462" s="271"/>
    </row>
    <row r="463" spans="1:15" ht="15" x14ac:dyDescent="0.25">
      <c r="A463" s="5">
        <f t="shared" si="107"/>
        <v>42075</v>
      </c>
      <c r="B463">
        <v>533.6</v>
      </c>
      <c r="C463">
        <v>580.29999999999995</v>
      </c>
      <c r="D463">
        <v>1369</v>
      </c>
      <c r="E463">
        <v>1982.9</v>
      </c>
      <c r="F463">
        <f t="shared" si="104"/>
        <v>1902.6</v>
      </c>
      <c r="G463">
        <f t="shared" si="105"/>
        <v>2563.1999999999998</v>
      </c>
      <c r="H463" s="271">
        <f t="shared" si="106"/>
        <v>-25.772471910112358</v>
      </c>
      <c r="I463">
        <v>234</v>
      </c>
      <c r="L463" s="271"/>
      <c r="O463" s="271"/>
    </row>
    <row r="464" spans="1:15" ht="15" x14ac:dyDescent="0.25">
      <c r="A464" s="5">
        <f t="shared" si="107"/>
        <v>42082</v>
      </c>
      <c r="B464">
        <v>419</v>
      </c>
      <c r="C464">
        <v>563.5</v>
      </c>
      <c r="D464">
        <v>1486.6</v>
      </c>
      <c r="E464">
        <v>2064.6999999999998</v>
      </c>
      <c r="F464">
        <f t="shared" ref="F464:F475" si="108">+B464+D464</f>
        <v>1905.6</v>
      </c>
      <c r="G464">
        <f t="shared" ref="G464:G475" si="109">+C464+E464</f>
        <v>2628.2</v>
      </c>
      <c r="H464" s="271">
        <f t="shared" ref="H464:H475" si="110">+(F464/G464-1)*100</f>
        <v>-27.494102427516932</v>
      </c>
      <c r="I464" t="e">
        <f>VLOOKUP("*"&amp;$A$1,#REF!,7,FALSE)</f>
        <v>#REF!</v>
      </c>
      <c r="L464" s="271"/>
      <c r="O464" s="271"/>
    </row>
    <row r="465" spans="1:15" ht="15" x14ac:dyDescent="0.25">
      <c r="A465" s="5">
        <f t="shared" si="107"/>
        <v>42089</v>
      </c>
      <c r="B465">
        <v>393.1</v>
      </c>
      <c r="C465">
        <v>573.1</v>
      </c>
      <c r="D465">
        <v>1512.5</v>
      </c>
      <c r="E465">
        <v>2115.6</v>
      </c>
      <c r="F465">
        <f t="shared" si="108"/>
        <v>1905.6</v>
      </c>
      <c r="G465">
        <f t="shared" si="109"/>
        <v>2688.7</v>
      </c>
      <c r="H465" s="271">
        <f t="shared" si="110"/>
        <v>-29.125599732212592</v>
      </c>
      <c r="I465" t="e">
        <f>VLOOKUP("*"&amp;$A$1,#REF!,7,FALSE)</f>
        <v>#REF!</v>
      </c>
      <c r="L465" s="271"/>
      <c r="O465" s="271"/>
    </row>
    <row r="466" spans="1:15" ht="15" x14ac:dyDescent="0.25">
      <c r="A466" s="5">
        <f t="shared" si="107"/>
        <v>42096</v>
      </c>
      <c r="B466">
        <v>393.2</v>
      </c>
      <c r="C466">
        <v>476</v>
      </c>
      <c r="D466">
        <v>1559</v>
      </c>
      <c r="E466">
        <v>2214.3000000000002</v>
      </c>
      <c r="F466">
        <f t="shared" si="108"/>
        <v>1952.2</v>
      </c>
      <c r="G466">
        <f t="shared" si="109"/>
        <v>2690.3</v>
      </c>
      <c r="H466" s="271">
        <f t="shared" si="110"/>
        <v>-27.435601977474633</v>
      </c>
      <c r="I466" t="e">
        <f>VLOOKUP("*"&amp;$A$1,#REF!,7,FALSE)</f>
        <v>#REF!</v>
      </c>
      <c r="L466" s="271"/>
      <c r="O466" s="271"/>
    </row>
    <row r="467" spans="1:15" ht="15" x14ac:dyDescent="0.25">
      <c r="A467" s="5">
        <f t="shared" si="107"/>
        <v>42103</v>
      </c>
      <c r="B467">
        <v>393.2</v>
      </c>
      <c r="C467">
        <v>388.4</v>
      </c>
      <c r="D467">
        <v>1565.5</v>
      </c>
      <c r="E467">
        <v>2252</v>
      </c>
      <c r="F467">
        <f t="shared" si="108"/>
        <v>1958.7</v>
      </c>
      <c r="G467">
        <f t="shared" si="109"/>
        <v>2640.4</v>
      </c>
      <c r="H467" s="271">
        <f t="shared" si="110"/>
        <v>-25.818057870019693</v>
      </c>
      <c r="I467">
        <v>234</v>
      </c>
      <c r="L467" s="271"/>
      <c r="O467" s="271"/>
    </row>
    <row r="468" spans="1:15" ht="15" x14ac:dyDescent="0.25">
      <c r="A468" s="5">
        <f t="shared" si="107"/>
        <v>42110</v>
      </c>
      <c r="B468">
        <v>353.2</v>
      </c>
      <c r="C468">
        <v>371</v>
      </c>
      <c r="D468">
        <v>1605.5</v>
      </c>
      <c r="E468">
        <v>2284.3000000000002</v>
      </c>
      <c r="F468">
        <f t="shared" si="108"/>
        <v>1958.7</v>
      </c>
      <c r="G468">
        <f t="shared" si="109"/>
        <v>2655.3</v>
      </c>
      <c r="H468" s="271">
        <f t="shared" si="110"/>
        <v>-26.234323805219752</v>
      </c>
      <c r="I468">
        <v>234</v>
      </c>
      <c r="L468" s="271"/>
      <c r="O468" s="271"/>
    </row>
    <row r="469" spans="1:15" ht="15" x14ac:dyDescent="0.25">
      <c r="A469" s="5">
        <f t="shared" si="107"/>
        <v>42117</v>
      </c>
      <c r="B469">
        <v>353</v>
      </c>
      <c r="C469">
        <v>311</v>
      </c>
      <c r="D469">
        <v>1613.5</v>
      </c>
      <c r="E469">
        <v>2349.3000000000002</v>
      </c>
      <c r="F469">
        <f t="shared" si="108"/>
        <v>1966.5</v>
      </c>
      <c r="G469">
        <f t="shared" si="109"/>
        <v>2660.3</v>
      </c>
      <c r="H469" s="271">
        <f t="shared" si="110"/>
        <v>-26.07976543998798</v>
      </c>
      <c r="I469">
        <v>234</v>
      </c>
      <c r="L469" s="271"/>
      <c r="O469" s="271"/>
    </row>
    <row r="470" spans="1:15" ht="15" x14ac:dyDescent="0.25">
      <c r="A470" s="5">
        <f t="shared" si="107"/>
        <v>42124</v>
      </c>
      <c r="B470">
        <v>294.7</v>
      </c>
      <c r="C470">
        <v>225.5</v>
      </c>
      <c r="D470">
        <v>1673.7</v>
      </c>
      <c r="E470">
        <v>2467.4</v>
      </c>
      <c r="F470">
        <f t="shared" si="108"/>
        <v>1968.4</v>
      </c>
      <c r="G470">
        <f t="shared" si="109"/>
        <v>2692.9</v>
      </c>
      <c r="H470" s="271">
        <f t="shared" si="110"/>
        <v>-26.90408110215753</v>
      </c>
      <c r="I470">
        <v>234</v>
      </c>
      <c r="L470" s="271"/>
      <c r="O470" s="271"/>
    </row>
    <row r="471" spans="1:15" ht="15" x14ac:dyDescent="0.25">
      <c r="A471" s="5">
        <f t="shared" si="107"/>
        <v>42131</v>
      </c>
      <c r="B471">
        <v>337.7</v>
      </c>
      <c r="C471">
        <v>193.6</v>
      </c>
      <c r="D471">
        <v>1745.2</v>
      </c>
      <c r="E471">
        <v>2489.4</v>
      </c>
      <c r="F471">
        <f t="shared" si="108"/>
        <v>2082.9</v>
      </c>
      <c r="G471">
        <f t="shared" si="109"/>
        <v>2683</v>
      </c>
      <c r="H471" s="271">
        <f t="shared" si="110"/>
        <v>-22.366753633991799</v>
      </c>
      <c r="I471">
        <v>234</v>
      </c>
      <c r="L471" s="271"/>
      <c r="O471" s="271"/>
    </row>
    <row r="472" spans="1:15" ht="15" x14ac:dyDescent="0.25">
      <c r="A472" s="5">
        <f t="shared" si="107"/>
        <v>42138</v>
      </c>
      <c r="B472">
        <v>309.7</v>
      </c>
      <c r="C472">
        <v>141.9</v>
      </c>
      <c r="D472">
        <v>1773.8</v>
      </c>
      <c r="E472">
        <v>2533.6</v>
      </c>
      <c r="F472">
        <f t="shared" si="108"/>
        <v>2083.5</v>
      </c>
      <c r="G472">
        <f t="shared" si="109"/>
        <v>2675.5</v>
      </c>
      <c r="H472" s="271">
        <f t="shared" si="110"/>
        <v>-22.126705288731074</v>
      </c>
      <c r="I472">
        <v>234</v>
      </c>
      <c r="L472" s="271"/>
      <c r="O472" s="271"/>
    </row>
    <row r="473" spans="1:15" ht="15" x14ac:dyDescent="0.25">
      <c r="A473" s="5">
        <f t="shared" si="107"/>
        <v>42145</v>
      </c>
      <c r="B473">
        <v>277.2</v>
      </c>
      <c r="C473">
        <v>110.1</v>
      </c>
      <c r="D473">
        <v>1804.4</v>
      </c>
      <c r="E473">
        <v>2569.6999999999998</v>
      </c>
      <c r="F473">
        <f t="shared" si="108"/>
        <v>2081.6</v>
      </c>
      <c r="G473">
        <f t="shared" si="109"/>
        <v>2679.7999999999997</v>
      </c>
      <c r="H473" s="271">
        <f t="shared" si="110"/>
        <v>-22.322561385177998</v>
      </c>
      <c r="I473">
        <v>234</v>
      </c>
      <c r="L473" s="271"/>
      <c r="O473" s="271"/>
    </row>
    <row r="474" spans="1:15" ht="15" x14ac:dyDescent="0.25">
      <c r="A474" s="5">
        <f t="shared" si="107"/>
        <v>42152</v>
      </c>
      <c r="B474" s="16">
        <v>253</v>
      </c>
      <c r="C474" s="16">
        <v>86</v>
      </c>
      <c r="D474">
        <v>1840.5</v>
      </c>
      <c r="E474">
        <v>2603.9</v>
      </c>
      <c r="F474">
        <f t="shared" si="108"/>
        <v>2093.5</v>
      </c>
      <c r="G474">
        <f t="shared" si="109"/>
        <v>2689.9</v>
      </c>
      <c r="H474" s="271">
        <f t="shared" si="110"/>
        <v>-22.171827948994395</v>
      </c>
      <c r="I474">
        <v>245.2</v>
      </c>
      <c r="L474" s="271"/>
      <c r="O474" s="271"/>
    </row>
    <row r="475" spans="1:15" ht="15" x14ac:dyDescent="0.25">
      <c r="A475" s="5">
        <f t="shared" si="107"/>
        <v>42159</v>
      </c>
      <c r="B475">
        <v>560.1</v>
      </c>
      <c r="C475" s="16">
        <v>407</v>
      </c>
      <c r="D475" s="16">
        <v>0</v>
      </c>
      <c r="E475">
        <v>0</v>
      </c>
      <c r="F475">
        <f t="shared" si="108"/>
        <v>560.1</v>
      </c>
      <c r="G475">
        <f t="shared" si="109"/>
        <v>407</v>
      </c>
      <c r="H475" s="271">
        <f t="shared" si="110"/>
        <v>37.616707616707615</v>
      </c>
      <c r="L475" s="271"/>
      <c r="O475" s="271"/>
    </row>
    <row r="476" spans="1:15" ht="15" x14ac:dyDescent="0.25">
      <c r="A476" s="5">
        <f t="shared" si="107"/>
        <v>42166</v>
      </c>
      <c r="B476">
        <v>514.1</v>
      </c>
      <c r="C476" s="16">
        <v>360</v>
      </c>
      <c r="D476" s="16">
        <v>40</v>
      </c>
      <c r="E476">
        <v>41.4</v>
      </c>
      <c r="F476">
        <f t="shared" ref="F476:G478" si="111">+B476+D476</f>
        <v>554.1</v>
      </c>
      <c r="G476">
        <f t="shared" si="111"/>
        <v>401.4</v>
      </c>
      <c r="H476" s="271">
        <f t="shared" ref="H476:H481" si="112">+(F476/G476-1)*100</f>
        <v>38.041853512705551</v>
      </c>
      <c r="L476" s="271"/>
      <c r="O476" s="271"/>
    </row>
    <row r="477" spans="1:15" ht="15" x14ac:dyDescent="0.25">
      <c r="A477" s="5">
        <f t="shared" si="107"/>
        <v>42173</v>
      </c>
      <c r="B477">
        <v>524.1</v>
      </c>
      <c r="C477" s="16">
        <v>360</v>
      </c>
      <c r="D477">
        <v>72.599999999999994</v>
      </c>
      <c r="E477">
        <v>68.599999999999994</v>
      </c>
      <c r="F477">
        <f t="shared" si="111"/>
        <v>596.70000000000005</v>
      </c>
      <c r="G477">
        <f t="shared" si="111"/>
        <v>428.6</v>
      </c>
      <c r="H477" s="271">
        <f t="shared" si="112"/>
        <v>39.220718618758752</v>
      </c>
      <c r="L477" s="271"/>
      <c r="O477" s="271"/>
    </row>
    <row r="478" spans="1:15" ht="15" x14ac:dyDescent="0.25">
      <c r="A478" s="5">
        <f t="shared" si="107"/>
        <v>42180</v>
      </c>
      <c r="B478">
        <v>571.6</v>
      </c>
      <c r="C478">
        <v>382.9</v>
      </c>
      <c r="D478">
        <v>72.599999999999994</v>
      </c>
      <c r="E478">
        <v>76.900000000000006</v>
      </c>
      <c r="F478">
        <f t="shared" si="111"/>
        <v>644.20000000000005</v>
      </c>
      <c r="G478">
        <f t="shared" si="111"/>
        <v>459.79999999999995</v>
      </c>
      <c r="H478" s="271">
        <f t="shared" si="112"/>
        <v>40.104393214441082</v>
      </c>
      <c r="L478" s="271"/>
      <c r="O478" s="271"/>
    </row>
    <row r="479" spans="1:15" ht="15" x14ac:dyDescent="0.25">
      <c r="A479" s="5">
        <f t="shared" si="107"/>
        <v>42187</v>
      </c>
      <c r="B479" s="16">
        <v>523</v>
      </c>
      <c r="C479">
        <v>387.9</v>
      </c>
      <c r="D479">
        <v>102.8</v>
      </c>
      <c r="E479" s="16">
        <v>96</v>
      </c>
      <c r="F479">
        <f t="shared" ref="F479:G481" si="113">+B479+D479</f>
        <v>625.79999999999995</v>
      </c>
      <c r="G479">
        <f t="shared" si="113"/>
        <v>483.9</v>
      </c>
      <c r="H479" s="271">
        <f t="shared" si="112"/>
        <v>29.32424054556726</v>
      </c>
      <c r="L479" s="271"/>
      <c r="O479" s="271"/>
    </row>
    <row r="480" spans="1:15" ht="15" x14ac:dyDescent="0.25">
      <c r="A480" s="5">
        <f t="shared" si="107"/>
        <v>42194</v>
      </c>
      <c r="B480" s="16">
        <v>483</v>
      </c>
      <c r="C480">
        <v>352.9</v>
      </c>
      <c r="D480">
        <v>142.80000000000001</v>
      </c>
      <c r="E480">
        <v>180.3</v>
      </c>
      <c r="F480">
        <f t="shared" si="113"/>
        <v>625.79999999999995</v>
      </c>
      <c r="G480">
        <f t="shared" si="113"/>
        <v>533.20000000000005</v>
      </c>
      <c r="H480" s="271">
        <f t="shared" si="112"/>
        <v>17.366841710427593</v>
      </c>
      <c r="L480" s="271"/>
      <c r="O480" s="271"/>
    </row>
    <row r="481" spans="1:15" ht="15" x14ac:dyDescent="0.25">
      <c r="A481" s="5">
        <f t="shared" si="107"/>
        <v>42201</v>
      </c>
      <c r="B481">
        <v>452.8</v>
      </c>
      <c r="C481">
        <v>393.8</v>
      </c>
      <c r="D481">
        <v>216.9</v>
      </c>
      <c r="E481">
        <v>210.7</v>
      </c>
      <c r="F481">
        <f t="shared" si="113"/>
        <v>669.7</v>
      </c>
      <c r="G481">
        <f t="shared" si="113"/>
        <v>604.5</v>
      </c>
      <c r="H481" s="271">
        <f t="shared" si="112"/>
        <v>10.785773366418528</v>
      </c>
      <c r="L481" s="271"/>
      <c r="O481" s="271"/>
    </row>
    <row r="482" spans="1:15" ht="15" x14ac:dyDescent="0.25">
      <c r="A482" s="5">
        <f t="shared" si="107"/>
        <v>42208</v>
      </c>
      <c r="B482">
        <v>476.3</v>
      </c>
      <c r="C482">
        <v>560.79999999999995</v>
      </c>
      <c r="D482">
        <v>252.9</v>
      </c>
      <c r="E482">
        <v>210.7</v>
      </c>
      <c r="F482">
        <f t="shared" ref="F482:G487" si="114">+B482+D482</f>
        <v>729.2</v>
      </c>
      <c r="G482">
        <f t="shared" si="114"/>
        <v>771.5</v>
      </c>
      <c r="H482" s="271">
        <f t="shared" ref="H482:H487" si="115">+(F482/G482-1)*100</f>
        <v>-5.4828256642903366</v>
      </c>
      <c r="L482" s="271"/>
      <c r="O482" s="49"/>
    </row>
    <row r="483" spans="1:15" ht="15" x14ac:dyDescent="0.25">
      <c r="A483" s="5">
        <f t="shared" si="107"/>
        <v>42215</v>
      </c>
      <c r="B483">
        <v>463.2</v>
      </c>
      <c r="C483">
        <v>714.7</v>
      </c>
      <c r="D483">
        <v>263.89999999999998</v>
      </c>
      <c r="E483">
        <v>279.2</v>
      </c>
      <c r="F483">
        <f t="shared" si="114"/>
        <v>727.09999999999991</v>
      </c>
      <c r="G483">
        <f t="shared" si="114"/>
        <v>993.90000000000009</v>
      </c>
      <c r="H483" s="271">
        <f t="shared" si="115"/>
        <v>-26.843746855820516</v>
      </c>
      <c r="L483" s="271"/>
      <c r="O483" s="49"/>
    </row>
    <row r="484" spans="1:15" ht="15" x14ac:dyDescent="0.25">
      <c r="A484" s="5">
        <f t="shared" si="107"/>
        <v>42222</v>
      </c>
      <c r="B484">
        <v>373.7</v>
      </c>
      <c r="C484">
        <v>684.4</v>
      </c>
      <c r="D484">
        <v>364.9</v>
      </c>
      <c r="E484">
        <v>315.2</v>
      </c>
      <c r="F484">
        <f t="shared" si="114"/>
        <v>738.59999999999991</v>
      </c>
      <c r="G484">
        <f t="shared" si="114"/>
        <v>999.59999999999991</v>
      </c>
      <c r="H484" s="271">
        <f t="shared" si="115"/>
        <v>-26.110444177671067</v>
      </c>
      <c r="L484" s="271"/>
      <c r="O484" s="271"/>
    </row>
    <row r="485" spans="1:15" ht="15" x14ac:dyDescent="0.25">
      <c r="A485" s="5">
        <f t="shared" si="107"/>
        <v>42229</v>
      </c>
      <c r="B485">
        <v>377.7</v>
      </c>
      <c r="C485">
        <v>672.7</v>
      </c>
      <c r="D485">
        <v>391.2</v>
      </c>
      <c r="E485">
        <v>389.4</v>
      </c>
      <c r="F485">
        <f t="shared" si="114"/>
        <v>768.9</v>
      </c>
      <c r="G485">
        <f t="shared" si="114"/>
        <v>1062.0999999999999</v>
      </c>
      <c r="H485" s="271">
        <f t="shared" si="115"/>
        <v>-27.605686846812915</v>
      </c>
      <c r="L485" s="271"/>
      <c r="O485" s="271"/>
    </row>
    <row r="486" spans="1:15" ht="15" x14ac:dyDescent="0.25">
      <c r="A486" s="5">
        <f t="shared" si="107"/>
        <v>42236</v>
      </c>
      <c r="B486">
        <v>473.2</v>
      </c>
      <c r="C486" s="16">
        <v>726</v>
      </c>
      <c r="D486">
        <v>391.2</v>
      </c>
      <c r="E486">
        <v>429.8</v>
      </c>
      <c r="F486">
        <f t="shared" si="114"/>
        <v>864.4</v>
      </c>
      <c r="G486">
        <f t="shared" si="114"/>
        <v>1155.8</v>
      </c>
      <c r="H486" s="271">
        <f t="shared" si="115"/>
        <v>-25.211974390032875</v>
      </c>
      <c r="L486" s="271"/>
      <c r="O486" s="271"/>
    </row>
    <row r="487" spans="1:15" ht="15" x14ac:dyDescent="0.25">
      <c r="A487" s="5">
        <f t="shared" si="107"/>
        <v>42243</v>
      </c>
      <c r="B487">
        <v>471.3</v>
      </c>
      <c r="C487" s="16">
        <v>681</v>
      </c>
      <c r="D487">
        <v>435.2</v>
      </c>
      <c r="E487">
        <v>484.4</v>
      </c>
      <c r="F487">
        <f t="shared" si="114"/>
        <v>906.5</v>
      </c>
      <c r="G487">
        <f t="shared" si="114"/>
        <v>1165.4000000000001</v>
      </c>
      <c r="H487" s="271">
        <f t="shared" si="115"/>
        <v>-22.215548309593281</v>
      </c>
      <c r="L487" s="271"/>
      <c r="O487" s="271"/>
    </row>
    <row r="488" spans="1:15" ht="15" x14ac:dyDescent="0.25">
      <c r="A488" s="5">
        <f t="shared" si="107"/>
        <v>42250</v>
      </c>
      <c r="B488">
        <v>471.3</v>
      </c>
      <c r="C488">
        <v>736.5</v>
      </c>
      <c r="D488">
        <v>435.2</v>
      </c>
      <c r="E488" s="16">
        <v>509</v>
      </c>
      <c r="F488">
        <f t="shared" ref="F488:G490" si="116">+B488+D488</f>
        <v>906.5</v>
      </c>
      <c r="G488">
        <f t="shared" si="116"/>
        <v>1245.5</v>
      </c>
      <c r="H488" s="271">
        <f t="shared" ref="H488:H493" si="117">+(F488/G488-1)*100</f>
        <v>-27.21798474508229</v>
      </c>
      <c r="L488" s="271"/>
      <c r="O488" s="271"/>
    </row>
    <row r="489" spans="1:15" ht="15" x14ac:dyDescent="0.25">
      <c r="A489" s="5">
        <f t="shared" si="107"/>
        <v>42257</v>
      </c>
      <c r="B489">
        <v>395.3</v>
      </c>
      <c r="C489">
        <v>721</v>
      </c>
      <c r="D489">
        <v>509.8</v>
      </c>
      <c r="E489">
        <v>539.20000000000005</v>
      </c>
      <c r="F489">
        <f t="shared" si="116"/>
        <v>905.1</v>
      </c>
      <c r="G489">
        <f t="shared" si="116"/>
        <v>1260.2</v>
      </c>
      <c r="H489" s="271">
        <f t="shared" si="117"/>
        <v>-28.178066973496275</v>
      </c>
      <c r="L489" s="271"/>
      <c r="O489" s="271"/>
    </row>
    <row r="490" spans="1:15" ht="15" x14ac:dyDescent="0.25">
      <c r="A490" s="5">
        <f t="shared" si="107"/>
        <v>42264</v>
      </c>
      <c r="B490">
        <v>375.1</v>
      </c>
      <c r="C490">
        <v>626</v>
      </c>
      <c r="D490">
        <v>548.29999999999995</v>
      </c>
      <c r="E490">
        <v>639.5</v>
      </c>
      <c r="F490">
        <f t="shared" si="116"/>
        <v>923.4</v>
      </c>
      <c r="G490">
        <f t="shared" si="116"/>
        <v>1265.5</v>
      </c>
      <c r="H490" s="271">
        <f t="shared" si="117"/>
        <v>-27.032793362307395</v>
      </c>
      <c r="L490" s="271"/>
      <c r="O490" s="271"/>
    </row>
    <row r="491" spans="1:15" ht="15" x14ac:dyDescent="0.25">
      <c r="A491" s="5">
        <f t="shared" si="107"/>
        <v>42271</v>
      </c>
      <c r="B491">
        <v>295.10000000000002</v>
      </c>
      <c r="C491">
        <v>786.2</v>
      </c>
      <c r="D491">
        <v>623.5</v>
      </c>
      <c r="E491">
        <v>720.5</v>
      </c>
      <c r="F491">
        <f t="shared" ref="F491:G496" si="118">+B491+D491</f>
        <v>918.6</v>
      </c>
      <c r="G491">
        <f t="shared" si="118"/>
        <v>1506.7</v>
      </c>
      <c r="H491" s="271">
        <f t="shared" si="117"/>
        <v>-39.032322293754561</v>
      </c>
      <c r="L491" s="271"/>
      <c r="O491" s="271"/>
    </row>
    <row r="492" spans="1:15" ht="15" x14ac:dyDescent="0.25">
      <c r="A492" s="5">
        <f t="shared" si="107"/>
        <v>42278</v>
      </c>
      <c r="B492">
        <v>250.1</v>
      </c>
      <c r="C492">
        <v>763.2</v>
      </c>
      <c r="D492">
        <v>678.5</v>
      </c>
      <c r="E492">
        <v>739.7</v>
      </c>
      <c r="F492">
        <f t="shared" si="118"/>
        <v>928.6</v>
      </c>
      <c r="G492">
        <f t="shared" si="118"/>
        <v>1502.9</v>
      </c>
      <c r="H492" s="271">
        <f t="shared" si="117"/>
        <v>-38.212788608689877</v>
      </c>
      <c r="L492" s="271"/>
      <c r="O492" s="271"/>
    </row>
    <row r="493" spans="1:15" ht="15" x14ac:dyDescent="0.25">
      <c r="A493" s="5">
        <f t="shared" si="107"/>
        <v>42285</v>
      </c>
      <c r="B493">
        <v>291.10000000000002</v>
      </c>
      <c r="C493">
        <v>823.8</v>
      </c>
      <c r="D493">
        <v>678.5</v>
      </c>
      <c r="E493">
        <v>787.3</v>
      </c>
      <c r="F493">
        <f t="shared" si="118"/>
        <v>969.6</v>
      </c>
      <c r="G493">
        <f t="shared" si="118"/>
        <v>1611.1</v>
      </c>
      <c r="H493" s="271">
        <f t="shared" si="117"/>
        <v>-39.817515982868848</v>
      </c>
      <c r="L493" s="271"/>
      <c r="O493" s="271"/>
    </row>
    <row r="494" spans="1:15" ht="15" x14ac:dyDescent="0.25">
      <c r="A494" s="5">
        <f t="shared" si="107"/>
        <v>42292</v>
      </c>
      <c r="B494">
        <v>287.10000000000002</v>
      </c>
      <c r="C494">
        <v>851.3</v>
      </c>
      <c r="D494">
        <v>704.5</v>
      </c>
      <c r="E494">
        <v>787.3</v>
      </c>
      <c r="F494">
        <f t="shared" si="118"/>
        <v>991.6</v>
      </c>
      <c r="G494">
        <f t="shared" ref="G494:G505" si="119">+C494+E494</f>
        <v>1638.6</v>
      </c>
      <c r="H494" s="271">
        <f t="shared" ref="H494:H505" si="120">+(F494/G494-1)*100</f>
        <v>-39.484926156475034</v>
      </c>
      <c r="L494" s="271"/>
      <c r="O494" s="271"/>
    </row>
    <row r="495" spans="1:15" ht="15" x14ac:dyDescent="0.25">
      <c r="A495" s="5">
        <f t="shared" si="107"/>
        <v>42299</v>
      </c>
      <c r="B495">
        <v>328.1</v>
      </c>
      <c r="C495">
        <v>826.4</v>
      </c>
      <c r="D495">
        <v>704.5</v>
      </c>
      <c r="E495">
        <v>825.7</v>
      </c>
      <c r="F495">
        <f t="shared" si="118"/>
        <v>1032.5999999999999</v>
      </c>
      <c r="G495">
        <f t="shared" si="119"/>
        <v>1652.1</v>
      </c>
      <c r="H495" s="271">
        <f t="shared" si="120"/>
        <v>-37.497730161612495</v>
      </c>
      <c r="L495" s="271"/>
      <c r="O495" s="271"/>
    </row>
    <row r="496" spans="1:15" ht="15" x14ac:dyDescent="0.25">
      <c r="A496" s="5">
        <f t="shared" si="107"/>
        <v>42306</v>
      </c>
      <c r="B496">
        <v>282.10000000000002</v>
      </c>
      <c r="C496">
        <v>807.5</v>
      </c>
      <c r="D496">
        <v>710.5</v>
      </c>
      <c r="E496">
        <v>844.6</v>
      </c>
      <c r="F496">
        <f t="shared" si="118"/>
        <v>992.6</v>
      </c>
      <c r="G496">
        <f t="shared" si="119"/>
        <v>1652.1</v>
      </c>
      <c r="H496" s="271">
        <f t="shared" si="120"/>
        <v>-39.918891108286417</v>
      </c>
      <c r="L496" s="271"/>
      <c r="O496" s="271"/>
    </row>
    <row r="497" spans="1:15" ht="15" x14ac:dyDescent="0.25">
      <c r="A497" s="5">
        <f t="shared" si="107"/>
        <v>42313</v>
      </c>
      <c r="B497">
        <v>227.6</v>
      </c>
      <c r="C497" s="16">
        <v>744</v>
      </c>
      <c r="D497">
        <v>766.8</v>
      </c>
      <c r="E497">
        <v>912.5</v>
      </c>
      <c r="F497">
        <f t="shared" ref="F497:F505" si="121">+B497+D497</f>
        <v>994.4</v>
      </c>
      <c r="G497">
        <f t="shared" si="119"/>
        <v>1656.5</v>
      </c>
      <c r="H497" s="271">
        <f t="shared" si="120"/>
        <v>-39.969815876848777</v>
      </c>
      <c r="L497" s="271"/>
      <c r="O497" s="271"/>
    </row>
    <row r="498" spans="1:15" ht="15" x14ac:dyDescent="0.25">
      <c r="A498" s="5">
        <f t="shared" si="107"/>
        <v>42320</v>
      </c>
      <c r="B498">
        <v>268.89999999999998</v>
      </c>
      <c r="C498">
        <v>753.7</v>
      </c>
      <c r="D498">
        <v>828.6</v>
      </c>
      <c r="E498">
        <v>922.6</v>
      </c>
      <c r="F498">
        <f t="shared" si="121"/>
        <v>1097.5</v>
      </c>
      <c r="G498">
        <f t="shared" si="119"/>
        <v>1676.3000000000002</v>
      </c>
      <c r="H498" s="271">
        <f t="shared" si="120"/>
        <v>-34.528425699457145</v>
      </c>
      <c r="L498" s="271"/>
      <c r="O498" s="271"/>
    </row>
    <row r="499" spans="1:15" ht="15" x14ac:dyDescent="0.25">
      <c r="A499" s="5">
        <f t="shared" si="107"/>
        <v>42327</v>
      </c>
      <c r="B499">
        <v>268.89999999999998</v>
      </c>
      <c r="C499">
        <v>720.7</v>
      </c>
      <c r="D499">
        <v>828.6</v>
      </c>
      <c r="E499">
        <v>959.5</v>
      </c>
      <c r="F499">
        <f t="shared" si="121"/>
        <v>1097.5</v>
      </c>
      <c r="G499">
        <f t="shared" si="119"/>
        <v>1680.2</v>
      </c>
      <c r="H499" s="271">
        <f t="shared" si="120"/>
        <v>-34.680395191048689</v>
      </c>
      <c r="L499" s="271"/>
      <c r="O499" s="271"/>
    </row>
    <row r="500" spans="1:15" ht="15" x14ac:dyDescent="0.25">
      <c r="A500" s="5">
        <f t="shared" si="107"/>
        <v>42334</v>
      </c>
      <c r="B500">
        <v>268.89999999999998</v>
      </c>
      <c r="C500">
        <v>720.7</v>
      </c>
      <c r="D500">
        <v>852.3</v>
      </c>
      <c r="E500">
        <v>959.5</v>
      </c>
      <c r="F500">
        <f t="shared" si="121"/>
        <v>1121.1999999999998</v>
      </c>
      <c r="G500">
        <f t="shared" si="119"/>
        <v>1680.2</v>
      </c>
      <c r="H500" s="271">
        <f t="shared" si="120"/>
        <v>-33.269848827520541</v>
      </c>
      <c r="L500" s="271"/>
      <c r="O500" s="271"/>
    </row>
    <row r="501" spans="1:15" ht="15" x14ac:dyDescent="0.25">
      <c r="A501" s="5">
        <f t="shared" si="107"/>
        <v>42341</v>
      </c>
      <c r="B501">
        <v>309.89999999999998</v>
      </c>
      <c r="C501">
        <v>683.3</v>
      </c>
      <c r="D501">
        <v>876.3</v>
      </c>
      <c r="E501">
        <v>1008.5</v>
      </c>
      <c r="F501">
        <f t="shared" si="121"/>
        <v>1186.1999999999998</v>
      </c>
      <c r="G501">
        <f t="shared" si="119"/>
        <v>1691.8</v>
      </c>
      <c r="H501" s="271">
        <f t="shared" si="120"/>
        <v>-29.885329235134183</v>
      </c>
      <c r="L501" s="271"/>
      <c r="O501" s="271"/>
    </row>
    <row r="502" spans="1:15" ht="15" x14ac:dyDescent="0.25">
      <c r="A502" s="5">
        <f t="shared" si="107"/>
        <v>42348</v>
      </c>
      <c r="B502">
        <v>314.89999999999998</v>
      </c>
      <c r="C502">
        <v>745.3</v>
      </c>
      <c r="D502">
        <v>932.9</v>
      </c>
      <c r="E502">
        <v>1008.5</v>
      </c>
      <c r="F502">
        <f t="shared" si="121"/>
        <v>1247.8</v>
      </c>
      <c r="G502">
        <f t="shared" si="119"/>
        <v>1753.8</v>
      </c>
      <c r="H502" s="271">
        <f t="shared" si="120"/>
        <v>-28.85163644657316</v>
      </c>
      <c r="L502" s="271"/>
      <c r="O502" s="271"/>
    </row>
    <row r="503" spans="1:15" ht="15" x14ac:dyDescent="0.25">
      <c r="A503" s="5">
        <f t="shared" si="107"/>
        <v>42355</v>
      </c>
      <c r="B503">
        <v>336.9</v>
      </c>
      <c r="C503">
        <v>755.1</v>
      </c>
      <c r="D503">
        <v>965.7</v>
      </c>
      <c r="E503">
        <v>1009.8</v>
      </c>
      <c r="F503">
        <f t="shared" si="121"/>
        <v>1302.5999999999999</v>
      </c>
      <c r="G503">
        <f t="shared" si="119"/>
        <v>1764.9</v>
      </c>
      <c r="H503" s="271">
        <f t="shared" si="120"/>
        <v>-26.194118646948851</v>
      </c>
      <c r="L503" s="271"/>
      <c r="O503" s="271"/>
    </row>
    <row r="504" spans="1:15" ht="15" x14ac:dyDescent="0.25">
      <c r="A504" s="5">
        <f t="shared" si="107"/>
        <v>42362</v>
      </c>
      <c r="B504">
        <v>336.9</v>
      </c>
      <c r="C504">
        <v>787.6</v>
      </c>
      <c r="D504">
        <v>965.7</v>
      </c>
      <c r="E504">
        <v>1009.8</v>
      </c>
      <c r="F504">
        <f t="shared" si="121"/>
        <v>1302.5999999999999</v>
      </c>
      <c r="G504">
        <f t="shared" si="119"/>
        <v>1797.4</v>
      </c>
      <c r="H504" s="271">
        <f t="shared" si="120"/>
        <v>-27.528652498052754</v>
      </c>
      <c r="L504" s="271"/>
      <c r="O504" s="271"/>
    </row>
    <row r="505" spans="1:15" ht="15" x14ac:dyDescent="0.25">
      <c r="A505" s="5">
        <f t="shared" si="107"/>
        <v>42369</v>
      </c>
      <c r="B505">
        <v>301.89999999999998</v>
      </c>
      <c r="C505">
        <v>660.7</v>
      </c>
      <c r="D505">
        <v>1009.7</v>
      </c>
      <c r="E505" s="16">
        <v>1097</v>
      </c>
      <c r="F505">
        <f t="shared" si="121"/>
        <v>1311.6</v>
      </c>
      <c r="G505">
        <f t="shared" si="119"/>
        <v>1757.7</v>
      </c>
      <c r="H505" s="271">
        <f t="shared" si="120"/>
        <v>-25.379757637822166</v>
      </c>
      <c r="L505" s="271"/>
      <c r="O505" s="271"/>
    </row>
    <row r="506" spans="1:15" ht="15" x14ac:dyDescent="0.25">
      <c r="A506" s="5">
        <f t="shared" si="107"/>
        <v>42376</v>
      </c>
      <c r="B506">
        <v>301.89999999999998</v>
      </c>
      <c r="C506">
        <v>660.7</v>
      </c>
      <c r="D506">
        <v>1009.7</v>
      </c>
      <c r="E506" s="16">
        <v>1097</v>
      </c>
      <c r="F506">
        <f t="shared" ref="F506:G510" si="122">+B506+D506</f>
        <v>1311.6</v>
      </c>
      <c r="G506">
        <f t="shared" si="122"/>
        <v>1757.7</v>
      </c>
      <c r="H506" s="271">
        <f t="shared" ref="H506:H513" si="123">+(F506/G506-1)*100</f>
        <v>-25.379757637822166</v>
      </c>
      <c r="L506" s="271"/>
      <c r="O506" s="271"/>
    </row>
    <row r="507" spans="1:15" ht="15" x14ac:dyDescent="0.25">
      <c r="A507" s="5">
        <f t="shared" si="107"/>
        <v>42383</v>
      </c>
      <c r="B507">
        <v>313.89999999999998</v>
      </c>
      <c r="C507">
        <v>721.7</v>
      </c>
      <c r="D507">
        <v>1009.7</v>
      </c>
      <c r="E507" s="16">
        <v>1097</v>
      </c>
      <c r="F507">
        <f t="shared" si="122"/>
        <v>1323.6</v>
      </c>
      <c r="G507">
        <f t="shared" si="122"/>
        <v>1818.7</v>
      </c>
      <c r="H507" s="271">
        <f t="shared" si="123"/>
        <v>-27.222741518667181</v>
      </c>
      <c r="L507" s="271"/>
      <c r="O507" s="271"/>
    </row>
    <row r="508" spans="1:15" ht="15" x14ac:dyDescent="0.25">
      <c r="A508" s="5">
        <f t="shared" si="107"/>
        <v>42390</v>
      </c>
      <c r="B508">
        <v>337.9</v>
      </c>
      <c r="C508">
        <v>743.8</v>
      </c>
      <c r="D508">
        <v>1033.5</v>
      </c>
      <c r="E508" s="16">
        <v>1130</v>
      </c>
      <c r="F508">
        <f t="shared" si="122"/>
        <v>1371.4</v>
      </c>
      <c r="G508">
        <f t="shared" si="122"/>
        <v>1873.8</v>
      </c>
      <c r="H508" s="271">
        <f t="shared" si="123"/>
        <v>-26.811826235457346</v>
      </c>
      <c r="L508" s="271"/>
      <c r="O508" s="271"/>
    </row>
    <row r="509" spans="1:15" ht="15" x14ac:dyDescent="0.25">
      <c r="A509" s="5">
        <f t="shared" ref="A509:A572" si="124">+A508+7</f>
        <v>42397</v>
      </c>
      <c r="B509">
        <v>331.9</v>
      </c>
      <c r="C509">
        <v>659.5</v>
      </c>
      <c r="D509">
        <v>1033.5</v>
      </c>
      <c r="E509">
        <v>1205.2</v>
      </c>
      <c r="F509">
        <f t="shared" si="122"/>
        <v>1365.4</v>
      </c>
      <c r="G509">
        <f t="shared" si="122"/>
        <v>1864.7</v>
      </c>
      <c r="H509" s="271">
        <f t="shared" si="123"/>
        <v>-26.776425162224481</v>
      </c>
      <c r="L509" s="271"/>
      <c r="O509" s="271"/>
    </row>
    <row r="510" spans="1:15" ht="15" x14ac:dyDescent="0.25">
      <c r="A510" s="5">
        <f t="shared" si="124"/>
        <v>42404</v>
      </c>
      <c r="B510">
        <v>308.3</v>
      </c>
      <c r="C510">
        <v>604.29999999999995</v>
      </c>
      <c r="D510">
        <v>1057.7</v>
      </c>
      <c r="E510">
        <v>1272.3</v>
      </c>
      <c r="F510" s="16">
        <f t="shared" si="122"/>
        <v>1366</v>
      </c>
      <c r="G510">
        <f t="shared" si="122"/>
        <v>1876.6</v>
      </c>
      <c r="H510" s="271">
        <f t="shared" si="123"/>
        <v>-27.208781839496954</v>
      </c>
      <c r="L510" s="271"/>
      <c r="O510" s="271"/>
    </row>
    <row r="511" spans="1:15" ht="15" x14ac:dyDescent="0.25">
      <c r="A511" s="5">
        <f t="shared" si="124"/>
        <v>42411</v>
      </c>
      <c r="B511">
        <v>308.3</v>
      </c>
      <c r="C511">
        <v>638.4</v>
      </c>
      <c r="D511">
        <v>1057.7</v>
      </c>
      <c r="E511">
        <v>1272.3</v>
      </c>
      <c r="F511" s="16">
        <f t="shared" ref="F511:G513" si="125">+B511+D511</f>
        <v>1366</v>
      </c>
      <c r="G511">
        <f t="shared" si="125"/>
        <v>1910.6999999999998</v>
      </c>
      <c r="H511" s="271">
        <f t="shared" si="123"/>
        <v>-28.507876694405187</v>
      </c>
      <c r="L511" s="271"/>
      <c r="O511" s="271"/>
    </row>
    <row r="512" spans="1:15" ht="15" x14ac:dyDescent="0.25">
      <c r="A512" s="5">
        <f t="shared" si="124"/>
        <v>42418</v>
      </c>
      <c r="B512">
        <v>322.3</v>
      </c>
      <c r="C512">
        <v>638.5</v>
      </c>
      <c r="D512">
        <v>1057.7</v>
      </c>
      <c r="E512">
        <v>1272.3</v>
      </c>
      <c r="F512" s="16">
        <f t="shared" si="125"/>
        <v>1380</v>
      </c>
      <c r="G512">
        <f t="shared" si="125"/>
        <v>1910.8</v>
      </c>
      <c r="H512" s="271">
        <f t="shared" si="123"/>
        <v>-27.778940757797777</v>
      </c>
      <c r="L512" s="271"/>
      <c r="O512" s="271"/>
    </row>
    <row r="513" spans="1:15" ht="15" x14ac:dyDescent="0.25">
      <c r="A513" s="5">
        <f t="shared" si="124"/>
        <v>42425</v>
      </c>
      <c r="B513">
        <v>328.3</v>
      </c>
      <c r="C513">
        <v>610.4</v>
      </c>
      <c r="D513">
        <v>1057.7</v>
      </c>
      <c r="E513">
        <v>1295.9000000000001</v>
      </c>
      <c r="F513" s="16">
        <f t="shared" si="125"/>
        <v>1386</v>
      </c>
      <c r="G513">
        <f t="shared" si="125"/>
        <v>1906.3000000000002</v>
      </c>
      <c r="H513" s="271">
        <f t="shared" si="123"/>
        <v>-27.293710328909416</v>
      </c>
      <c r="L513" s="49"/>
      <c r="O513" s="271"/>
    </row>
    <row r="514" spans="1:15" ht="15" x14ac:dyDescent="0.25">
      <c r="A514" s="5">
        <f t="shared" si="124"/>
        <v>42432</v>
      </c>
      <c r="B514">
        <v>327.39999999999998</v>
      </c>
      <c r="C514">
        <v>590.29999999999995</v>
      </c>
      <c r="D514">
        <v>1057.7</v>
      </c>
      <c r="E514">
        <v>1316.9</v>
      </c>
      <c r="F514" s="16">
        <f t="shared" ref="F514:G516" si="126">+B514+D514</f>
        <v>1385.1</v>
      </c>
      <c r="G514">
        <f t="shared" si="126"/>
        <v>1907.2</v>
      </c>
      <c r="H514" s="271">
        <f t="shared" ref="H514:H519" si="127">+(F514/G514-1)*100</f>
        <v>-27.375209731543627</v>
      </c>
      <c r="L514" s="49"/>
      <c r="O514" s="271"/>
    </row>
    <row r="515" spans="1:15" ht="15" x14ac:dyDescent="0.25">
      <c r="A515" s="5">
        <f t="shared" si="124"/>
        <v>42439</v>
      </c>
      <c r="B515">
        <v>265.5</v>
      </c>
      <c r="C515">
        <v>533.6</v>
      </c>
      <c r="D515">
        <v>1123.7</v>
      </c>
      <c r="E515" s="16">
        <v>1369</v>
      </c>
      <c r="F515" s="16">
        <f t="shared" si="126"/>
        <v>1389.2</v>
      </c>
      <c r="G515">
        <f t="shared" si="126"/>
        <v>1902.6</v>
      </c>
      <c r="H515" s="271">
        <f t="shared" si="127"/>
        <v>-26.984126984126977</v>
      </c>
      <c r="L515" s="271"/>
      <c r="O515" s="271"/>
    </row>
    <row r="516" spans="1:15" ht="15" x14ac:dyDescent="0.25">
      <c r="A516" s="5">
        <f t="shared" si="124"/>
        <v>42446</v>
      </c>
      <c r="B516">
        <v>265.5</v>
      </c>
      <c r="C516">
        <v>419</v>
      </c>
      <c r="D516">
        <v>1123.7</v>
      </c>
      <c r="E516">
        <v>1486.6</v>
      </c>
      <c r="F516" s="16">
        <f t="shared" si="126"/>
        <v>1389.2</v>
      </c>
      <c r="G516">
        <f t="shared" si="126"/>
        <v>1905.6</v>
      </c>
      <c r="H516" s="271">
        <f t="shared" si="127"/>
        <v>-27.099076406381183</v>
      </c>
      <c r="L516" s="271"/>
      <c r="O516" s="271"/>
    </row>
    <row r="517" spans="1:15" ht="15" x14ac:dyDescent="0.25">
      <c r="A517" s="5">
        <f t="shared" si="124"/>
        <v>42453</v>
      </c>
      <c r="B517">
        <v>266.2</v>
      </c>
      <c r="C517">
        <v>393.1</v>
      </c>
      <c r="D517">
        <v>1147.9000000000001</v>
      </c>
      <c r="E517">
        <v>1512.5</v>
      </c>
      <c r="F517" s="16">
        <f t="shared" ref="F517:G519" si="128">+B517+D517</f>
        <v>1414.1000000000001</v>
      </c>
      <c r="G517">
        <f t="shared" si="128"/>
        <v>1905.6</v>
      </c>
      <c r="H517" s="271">
        <f t="shared" si="127"/>
        <v>-25.792401343408887</v>
      </c>
      <c r="L517" s="271"/>
      <c r="O517" s="271"/>
    </row>
    <row r="518" spans="1:15" ht="15" x14ac:dyDescent="0.25">
      <c r="A518" s="5">
        <f t="shared" si="124"/>
        <v>42460</v>
      </c>
      <c r="B518" s="16">
        <v>208.1</v>
      </c>
      <c r="C518" s="16">
        <v>393.2</v>
      </c>
      <c r="D518" s="16">
        <v>1216.8</v>
      </c>
      <c r="E518" s="16">
        <v>1559</v>
      </c>
      <c r="F518" s="16">
        <f t="shared" si="128"/>
        <v>1424.8999999999999</v>
      </c>
      <c r="G518">
        <f t="shared" si="128"/>
        <v>1952.2</v>
      </c>
      <c r="H518" s="271">
        <f t="shared" si="127"/>
        <v>-27.010552197520752</v>
      </c>
      <c r="L518" s="271"/>
      <c r="O518" s="271"/>
    </row>
    <row r="519" spans="1:15" ht="15" x14ac:dyDescent="0.25">
      <c r="A519" s="5">
        <f t="shared" si="124"/>
        <v>42467</v>
      </c>
      <c r="B519" s="16">
        <v>212</v>
      </c>
      <c r="C519" s="16">
        <v>393.2</v>
      </c>
      <c r="D519" s="16">
        <v>1216.8</v>
      </c>
      <c r="E519" s="16">
        <v>1565.5</v>
      </c>
      <c r="F519" s="16">
        <f t="shared" si="128"/>
        <v>1428.8</v>
      </c>
      <c r="G519">
        <f t="shared" si="128"/>
        <v>1958.7</v>
      </c>
      <c r="H519" s="271">
        <f t="shared" si="127"/>
        <v>-27.05365803849492</v>
      </c>
      <c r="L519" s="271"/>
      <c r="O519" s="271"/>
    </row>
    <row r="520" spans="1:15" ht="15" x14ac:dyDescent="0.35">
      <c r="A520" s="5">
        <f t="shared" si="124"/>
        <v>42474</v>
      </c>
      <c r="B520">
        <v>237.8</v>
      </c>
      <c r="C520">
        <v>353.2</v>
      </c>
      <c r="D520">
        <v>1216.8</v>
      </c>
      <c r="E520">
        <v>1605.5</v>
      </c>
      <c r="F520" s="16">
        <f t="shared" ref="F520:G522" si="129">+B520+D520</f>
        <v>1454.6</v>
      </c>
      <c r="G520">
        <f t="shared" si="129"/>
        <v>1958.7</v>
      </c>
      <c r="H520" s="271">
        <f t="shared" ref="H520:H525" si="130">+(F520/G520-1)*100</f>
        <v>-25.736457854699559</v>
      </c>
      <c r="I520">
        <v>22</v>
      </c>
      <c r="L520" s="28"/>
      <c r="O520" s="271"/>
    </row>
    <row r="521" spans="1:15" ht="15" x14ac:dyDescent="0.25">
      <c r="A521" s="5">
        <f t="shared" si="124"/>
        <v>42481</v>
      </c>
      <c r="B521">
        <v>237.8</v>
      </c>
      <c r="C521" s="16">
        <v>353</v>
      </c>
      <c r="D521">
        <v>1216.8</v>
      </c>
      <c r="E521">
        <v>1613.5</v>
      </c>
      <c r="F521" s="16">
        <f t="shared" si="129"/>
        <v>1454.6</v>
      </c>
      <c r="G521">
        <f t="shared" si="129"/>
        <v>1966.5</v>
      </c>
      <c r="H521" s="271">
        <f t="shared" si="130"/>
        <v>-26.031019577930337</v>
      </c>
      <c r="I521">
        <v>22</v>
      </c>
      <c r="O521" s="271"/>
    </row>
    <row r="522" spans="1:15" ht="15" x14ac:dyDescent="0.25">
      <c r="A522" s="5">
        <f t="shared" si="124"/>
        <v>42488</v>
      </c>
      <c r="B522">
        <v>226.8</v>
      </c>
      <c r="C522">
        <v>294.7</v>
      </c>
      <c r="D522">
        <v>1260</v>
      </c>
      <c r="E522">
        <v>1673.7</v>
      </c>
      <c r="F522" s="16">
        <f t="shared" si="129"/>
        <v>1486.8</v>
      </c>
      <c r="G522">
        <f t="shared" si="129"/>
        <v>1968.4</v>
      </c>
      <c r="H522" s="271">
        <f t="shared" si="130"/>
        <v>-24.466571834992891</v>
      </c>
      <c r="I522">
        <v>22</v>
      </c>
      <c r="O522" s="271"/>
    </row>
    <row r="523" spans="1:15" ht="15" x14ac:dyDescent="0.25">
      <c r="A523" s="5">
        <f t="shared" si="124"/>
        <v>42495</v>
      </c>
      <c r="B523">
        <v>198.6</v>
      </c>
      <c r="C523">
        <v>337.7</v>
      </c>
      <c r="D523">
        <v>1330.3</v>
      </c>
      <c r="E523">
        <v>1745.2</v>
      </c>
      <c r="F523" s="16">
        <f t="shared" ref="F523:G525" si="131">+B523+D523</f>
        <v>1528.8999999999999</v>
      </c>
      <c r="G523">
        <f t="shared" si="131"/>
        <v>2082.9</v>
      </c>
      <c r="H523" s="271">
        <f t="shared" si="130"/>
        <v>-26.597532286715641</v>
      </c>
      <c r="I523">
        <v>70</v>
      </c>
      <c r="O523" s="271"/>
    </row>
    <row r="524" spans="1:15" ht="15" x14ac:dyDescent="0.25">
      <c r="A524" s="5">
        <f t="shared" si="124"/>
        <v>42502</v>
      </c>
      <c r="B524">
        <v>186.8</v>
      </c>
      <c r="C524">
        <v>309.7</v>
      </c>
      <c r="D524">
        <v>1330.3</v>
      </c>
      <c r="E524">
        <v>1773.8</v>
      </c>
      <c r="F524" s="16">
        <f t="shared" si="131"/>
        <v>1517.1</v>
      </c>
      <c r="G524">
        <f t="shared" si="131"/>
        <v>2083.5</v>
      </c>
      <c r="H524" s="271">
        <f t="shared" si="130"/>
        <v>-27.185025197984171</v>
      </c>
      <c r="I524">
        <v>92</v>
      </c>
      <c r="O524" s="271"/>
    </row>
    <row r="525" spans="1:15" ht="15" x14ac:dyDescent="0.25">
      <c r="A525" s="5">
        <f t="shared" si="124"/>
        <v>42509</v>
      </c>
      <c r="B525">
        <v>175.6</v>
      </c>
      <c r="C525">
        <v>277.2</v>
      </c>
      <c r="D525">
        <v>1342.4</v>
      </c>
      <c r="E525">
        <v>1804.4</v>
      </c>
      <c r="F525" s="16">
        <f t="shared" si="131"/>
        <v>1518</v>
      </c>
      <c r="G525">
        <f t="shared" si="131"/>
        <v>2081.6</v>
      </c>
      <c r="H525" s="271">
        <f t="shared" si="130"/>
        <v>-27.075326671790922</v>
      </c>
      <c r="I525">
        <v>92</v>
      </c>
      <c r="O525" s="271"/>
    </row>
    <row r="526" spans="1:15" ht="15" x14ac:dyDescent="0.25">
      <c r="A526" s="5">
        <f t="shared" si="124"/>
        <v>42516</v>
      </c>
      <c r="B526">
        <v>155.6</v>
      </c>
      <c r="C526">
        <v>253</v>
      </c>
      <c r="D526">
        <v>1342.4</v>
      </c>
      <c r="E526">
        <v>1840.5</v>
      </c>
      <c r="F526" s="16">
        <f t="shared" ref="F526:G528" si="132">+B526+D526</f>
        <v>1498</v>
      </c>
      <c r="G526">
        <f t="shared" si="132"/>
        <v>2093.5</v>
      </c>
      <c r="H526" s="271">
        <f t="shared" ref="H526:H531" si="133">+(F526/G526-1)*100</f>
        <v>-28.445187485072843</v>
      </c>
      <c r="I526">
        <v>158</v>
      </c>
      <c r="O526" s="271"/>
    </row>
    <row r="527" spans="1:15" ht="15" x14ac:dyDescent="0.25">
      <c r="A527" s="5">
        <f t="shared" si="124"/>
        <v>42523</v>
      </c>
      <c r="B527">
        <v>256.8</v>
      </c>
      <c r="C527">
        <v>560.1</v>
      </c>
      <c r="D527">
        <v>0</v>
      </c>
      <c r="E527">
        <v>0</v>
      </c>
      <c r="F527" s="16">
        <f t="shared" si="132"/>
        <v>256.8</v>
      </c>
      <c r="G527">
        <f t="shared" si="132"/>
        <v>560.1</v>
      </c>
      <c r="H527" s="271">
        <f t="shared" si="133"/>
        <v>-54.151044456347087</v>
      </c>
      <c r="O527" s="271"/>
    </row>
    <row r="528" spans="1:15" ht="15" x14ac:dyDescent="0.25">
      <c r="A528" s="5">
        <f t="shared" si="124"/>
        <v>42530</v>
      </c>
      <c r="B528">
        <v>223.1</v>
      </c>
      <c r="C528">
        <v>514.1</v>
      </c>
      <c r="D528">
        <v>43.2</v>
      </c>
      <c r="E528">
        <v>40</v>
      </c>
      <c r="F528" s="16">
        <f t="shared" si="132"/>
        <v>266.3</v>
      </c>
      <c r="G528">
        <f t="shared" si="132"/>
        <v>554.1</v>
      </c>
      <c r="H528" s="271">
        <f t="shared" si="133"/>
        <v>-51.94008301750587</v>
      </c>
      <c r="O528" s="271"/>
    </row>
    <row r="529" spans="1:15" ht="15" x14ac:dyDescent="0.25">
      <c r="A529" s="5">
        <f t="shared" si="124"/>
        <v>42537</v>
      </c>
      <c r="B529">
        <v>188.1</v>
      </c>
      <c r="C529">
        <v>524.1</v>
      </c>
      <c r="D529">
        <v>133.30000000000001</v>
      </c>
      <c r="E529">
        <v>72.599999999999994</v>
      </c>
      <c r="F529" s="16">
        <f t="shared" ref="F529:G531" si="134">+B529+D529</f>
        <v>321.39999999999998</v>
      </c>
      <c r="G529">
        <f t="shared" si="134"/>
        <v>596.70000000000005</v>
      </c>
      <c r="H529" s="271">
        <f t="shared" si="133"/>
        <v>-46.137087313557913</v>
      </c>
      <c r="O529" s="271"/>
    </row>
    <row r="530" spans="1:15" ht="15" x14ac:dyDescent="0.25">
      <c r="A530" s="5">
        <f t="shared" si="124"/>
        <v>42544</v>
      </c>
      <c r="B530">
        <v>188.8</v>
      </c>
      <c r="C530">
        <v>571.6</v>
      </c>
      <c r="D530">
        <v>133.30000000000001</v>
      </c>
      <c r="E530">
        <v>72.599999999999994</v>
      </c>
      <c r="F530" s="16">
        <f t="shared" si="134"/>
        <v>322.10000000000002</v>
      </c>
      <c r="G530">
        <f t="shared" si="134"/>
        <v>644.20000000000005</v>
      </c>
      <c r="H530" s="271">
        <f t="shared" si="133"/>
        <v>-50</v>
      </c>
      <c r="O530" s="271"/>
    </row>
    <row r="531" spans="1:15" ht="15" x14ac:dyDescent="0.25">
      <c r="A531" s="5">
        <f t="shared" si="124"/>
        <v>42551</v>
      </c>
      <c r="B531" s="16">
        <v>177</v>
      </c>
      <c r="C531" s="16">
        <v>523</v>
      </c>
      <c r="D531">
        <v>145.1</v>
      </c>
      <c r="E531">
        <v>102.8</v>
      </c>
      <c r="F531" s="16">
        <f t="shared" si="134"/>
        <v>322.10000000000002</v>
      </c>
      <c r="G531">
        <f t="shared" si="134"/>
        <v>625.79999999999995</v>
      </c>
      <c r="H531" s="271">
        <f t="shared" si="133"/>
        <v>-48.529881751358253</v>
      </c>
      <c r="O531" s="271"/>
    </row>
    <row r="532" spans="1:15" ht="15" x14ac:dyDescent="0.25">
      <c r="A532" s="5">
        <f t="shared" si="124"/>
        <v>42558</v>
      </c>
      <c r="B532">
        <v>162.30000000000001</v>
      </c>
      <c r="C532">
        <v>483</v>
      </c>
      <c r="D532">
        <v>169.2</v>
      </c>
      <c r="E532">
        <v>142.80000000000001</v>
      </c>
      <c r="F532" s="16">
        <f t="shared" ref="F532:G534" si="135">+B532+D532</f>
        <v>331.5</v>
      </c>
      <c r="G532">
        <f t="shared" si="135"/>
        <v>625.79999999999995</v>
      </c>
      <c r="H532" s="271">
        <f t="shared" ref="H532:H537" si="136">+(F532/G532-1)*100</f>
        <v>-47.027804410354747</v>
      </c>
      <c r="O532" s="271"/>
    </row>
    <row r="533" spans="1:15" ht="15" x14ac:dyDescent="0.25">
      <c r="A533" s="5">
        <f t="shared" si="124"/>
        <v>42565</v>
      </c>
      <c r="B533">
        <v>175.3</v>
      </c>
      <c r="C533">
        <v>452.8</v>
      </c>
      <c r="D533">
        <v>193.4</v>
      </c>
      <c r="E533">
        <v>216.9</v>
      </c>
      <c r="F533" s="16">
        <f t="shared" si="135"/>
        <v>368.70000000000005</v>
      </c>
      <c r="G533">
        <f t="shared" si="135"/>
        <v>669.7</v>
      </c>
      <c r="H533" s="271">
        <f t="shared" si="136"/>
        <v>-44.945497984172015</v>
      </c>
      <c r="O533" s="271"/>
    </row>
    <row r="534" spans="1:15" ht="15" x14ac:dyDescent="0.25">
      <c r="A534" s="5">
        <f t="shared" si="124"/>
        <v>42572</v>
      </c>
      <c r="B534">
        <v>197.3</v>
      </c>
      <c r="C534">
        <v>476.3</v>
      </c>
      <c r="D534">
        <v>193.4</v>
      </c>
      <c r="E534">
        <v>252.9</v>
      </c>
      <c r="F534" s="16">
        <f t="shared" si="135"/>
        <v>390.70000000000005</v>
      </c>
      <c r="G534">
        <f t="shared" si="135"/>
        <v>729.2</v>
      </c>
      <c r="H534" s="271">
        <f t="shared" si="136"/>
        <v>-46.420735052111908</v>
      </c>
      <c r="O534" s="271"/>
    </row>
    <row r="535" spans="1:15" ht="15" x14ac:dyDescent="0.25">
      <c r="A535" s="5">
        <f t="shared" si="124"/>
        <v>42579</v>
      </c>
      <c r="B535">
        <v>299.10000000000002</v>
      </c>
      <c r="C535">
        <v>463.2</v>
      </c>
      <c r="D535">
        <v>239.7</v>
      </c>
      <c r="E535">
        <v>263.89999999999998</v>
      </c>
      <c r="F535" s="16">
        <f t="shared" ref="F535:G537" si="137">+B535+D535</f>
        <v>538.79999999999995</v>
      </c>
      <c r="G535">
        <f t="shared" si="137"/>
        <v>727.09999999999991</v>
      </c>
      <c r="H535" s="271">
        <f t="shared" si="136"/>
        <v>-25.897400632650246</v>
      </c>
      <c r="O535" s="271"/>
    </row>
    <row r="536" spans="1:15" ht="15" x14ac:dyDescent="0.25">
      <c r="A536" s="5">
        <f t="shared" si="124"/>
        <v>42586</v>
      </c>
      <c r="B536">
        <v>321.2</v>
      </c>
      <c r="C536">
        <v>373.7</v>
      </c>
      <c r="D536">
        <v>241.4</v>
      </c>
      <c r="E536">
        <v>364.9</v>
      </c>
      <c r="F536" s="16">
        <f t="shared" si="137"/>
        <v>562.6</v>
      </c>
      <c r="G536">
        <f t="shared" si="137"/>
        <v>738.59999999999991</v>
      </c>
      <c r="H536" s="271">
        <f t="shared" si="136"/>
        <v>-23.828865421066869</v>
      </c>
      <c r="O536" s="49"/>
    </row>
    <row r="537" spans="1:15" ht="15" x14ac:dyDescent="0.25">
      <c r="A537" s="5">
        <f t="shared" si="124"/>
        <v>42593</v>
      </c>
      <c r="B537">
        <v>264.2</v>
      </c>
      <c r="C537">
        <v>377.7</v>
      </c>
      <c r="D537">
        <v>307.2</v>
      </c>
      <c r="E537">
        <v>391.2</v>
      </c>
      <c r="F537" s="16">
        <f t="shared" si="137"/>
        <v>571.4</v>
      </c>
      <c r="G537">
        <f t="shared" si="137"/>
        <v>768.9</v>
      </c>
      <c r="H537" s="271">
        <f t="shared" si="136"/>
        <v>-25.686044999349722</v>
      </c>
      <c r="O537" s="49"/>
    </row>
    <row r="538" spans="1:15" ht="15" x14ac:dyDescent="0.25">
      <c r="A538" s="5">
        <f t="shared" si="124"/>
        <v>42600</v>
      </c>
      <c r="B538">
        <v>264.2</v>
      </c>
      <c r="C538">
        <v>473.2</v>
      </c>
      <c r="D538">
        <v>307.2</v>
      </c>
      <c r="E538">
        <v>391.2</v>
      </c>
      <c r="F538" s="16">
        <f t="shared" ref="F538:G540" si="138">+B538+D538</f>
        <v>571.4</v>
      </c>
      <c r="G538">
        <f t="shared" si="138"/>
        <v>864.4</v>
      </c>
      <c r="H538" s="271">
        <f t="shared" ref="H538:H543" si="139">+(F538/G538-1)*100</f>
        <v>-33.896344285053218</v>
      </c>
      <c r="O538" s="271"/>
    </row>
    <row r="539" spans="1:15" ht="15" x14ac:dyDescent="0.25">
      <c r="A539" s="5">
        <f t="shared" si="124"/>
        <v>42607</v>
      </c>
      <c r="B539">
        <v>275.39999999999998</v>
      </c>
      <c r="C539">
        <v>471.3</v>
      </c>
      <c r="D539">
        <v>318.60000000000002</v>
      </c>
      <c r="E539">
        <v>435.2</v>
      </c>
      <c r="F539" s="16">
        <f t="shared" si="138"/>
        <v>594</v>
      </c>
      <c r="G539">
        <f t="shared" si="138"/>
        <v>906.5</v>
      </c>
      <c r="H539" s="271">
        <f t="shared" si="139"/>
        <v>-34.473248758963052</v>
      </c>
      <c r="O539" s="271"/>
    </row>
    <row r="540" spans="1:15" ht="15" x14ac:dyDescent="0.35">
      <c r="A540" s="5">
        <f t="shared" si="124"/>
        <v>42614</v>
      </c>
      <c r="B540">
        <v>253.4</v>
      </c>
      <c r="C540">
        <v>471.3</v>
      </c>
      <c r="D540">
        <v>342.8</v>
      </c>
      <c r="E540">
        <v>435.2</v>
      </c>
      <c r="F540" s="16">
        <f t="shared" si="138"/>
        <v>596.20000000000005</v>
      </c>
      <c r="G540">
        <f t="shared" si="138"/>
        <v>906.5</v>
      </c>
      <c r="H540" s="271">
        <f t="shared" si="139"/>
        <v>-34.230557087699943</v>
      </c>
      <c r="O540" s="28"/>
    </row>
    <row r="541" spans="1:15" ht="15" x14ac:dyDescent="0.25">
      <c r="A541" s="5">
        <f t="shared" si="124"/>
        <v>42621</v>
      </c>
      <c r="B541">
        <v>239.6</v>
      </c>
      <c r="C541">
        <v>395.3</v>
      </c>
      <c r="D541">
        <v>366.8</v>
      </c>
      <c r="E541">
        <v>509.8</v>
      </c>
      <c r="F541" s="16">
        <f t="shared" ref="F541:G543" si="140">+B541+D541</f>
        <v>606.4</v>
      </c>
      <c r="G541">
        <f t="shared" si="140"/>
        <v>905.1</v>
      </c>
      <c r="H541" s="271">
        <f t="shared" si="139"/>
        <v>-33.001878245497743</v>
      </c>
    </row>
    <row r="542" spans="1:15" ht="15" x14ac:dyDescent="0.25">
      <c r="A542" s="5">
        <f t="shared" si="124"/>
        <v>42628</v>
      </c>
      <c r="B542">
        <v>239.6</v>
      </c>
      <c r="C542">
        <v>375.1</v>
      </c>
      <c r="D542">
        <v>366.8</v>
      </c>
      <c r="E542">
        <v>548.29999999999995</v>
      </c>
      <c r="F542" s="16">
        <f t="shared" si="140"/>
        <v>606.4</v>
      </c>
      <c r="G542">
        <f t="shared" si="140"/>
        <v>923.4</v>
      </c>
      <c r="H542" s="271">
        <f t="shared" si="139"/>
        <v>-34.32965128871561</v>
      </c>
    </row>
    <row r="543" spans="1:15" ht="15" x14ac:dyDescent="0.25">
      <c r="A543" s="5">
        <f t="shared" si="124"/>
        <v>42635</v>
      </c>
      <c r="B543">
        <v>215.6</v>
      </c>
      <c r="C543">
        <v>295.10000000000002</v>
      </c>
      <c r="D543">
        <v>421.7</v>
      </c>
      <c r="E543">
        <v>623.5</v>
      </c>
      <c r="F543" s="16">
        <f t="shared" si="140"/>
        <v>637.29999999999995</v>
      </c>
      <c r="G543">
        <f t="shared" si="140"/>
        <v>918.6</v>
      </c>
      <c r="H543" s="271">
        <f t="shared" si="139"/>
        <v>-30.622686697147838</v>
      </c>
    </row>
    <row r="544" spans="1:15" ht="15" x14ac:dyDescent="0.25">
      <c r="A544" s="5">
        <f t="shared" si="124"/>
        <v>42642</v>
      </c>
      <c r="B544">
        <v>193.6</v>
      </c>
      <c r="C544">
        <v>250.1</v>
      </c>
      <c r="D544">
        <v>448</v>
      </c>
      <c r="E544">
        <v>678.5</v>
      </c>
      <c r="F544" s="16">
        <f t="shared" ref="F544:G546" si="141">+B544+D544</f>
        <v>641.6</v>
      </c>
      <c r="G544">
        <f t="shared" si="141"/>
        <v>928.6</v>
      </c>
      <c r="H544" s="271">
        <f t="shared" ref="H544:H549" si="142">+(F544/G544-1)*100</f>
        <v>-30.90674133103597</v>
      </c>
    </row>
    <row r="545" spans="1:8" ht="15" x14ac:dyDescent="0.25">
      <c r="A545" s="5">
        <f t="shared" si="124"/>
        <v>42649</v>
      </c>
      <c r="B545">
        <v>180.9</v>
      </c>
      <c r="C545" s="102">
        <v>291</v>
      </c>
      <c r="D545">
        <v>472.1</v>
      </c>
      <c r="E545" s="54">
        <v>678.5</v>
      </c>
      <c r="F545" s="16">
        <f t="shared" si="141"/>
        <v>653</v>
      </c>
      <c r="G545">
        <f t="shared" si="141"/>
        <v>969.5</v>
      </c>
      <c r="H545" s="271">
        <f t="shared" si="142"/>
        <v>-32.645693656523974</v>
      </c>
    </row>
    <row r="546" spans="1:8" ht="15" x14ac:dyDescent="0.25">
      <c r="A546" s="5">
        <f t="shared" si="124"/>
        <v>42656</v>
      </c>
      <c r="B546">
        <v>180.9</v>
      </c>
      <c r="C546">
        <v>287.10000000000002</v>
      </c>
      <c r="D546">
        <v>516.1</v>
      </c>
      <c r="E546">
        <v>704.5</v>
      </c>
      <c r="F546" s="16">
        <f t="shared" si="141"/>
        <v>697</v>
      </c>
      <c r="G546">
        <f t="shared" si="141"/>
        <v>991.6</v>
      </c>
      <c r="H546" s="271">
        <f t="shared" si="142"/>
        <v>-29.709560306575234</v>
      </c>
    </row>
    <row r="547" spans="1:8" ht="15" x14ac:dyDescent="0.25">
      <c r="A547" s="5">
        <f t="shared" si="124"/>
        <v>42663</v>
      </c>
      <c r="B547">
        <v>180.9</v>
      </c>
      <c r="C547">
        <v>328.1</v>
      </c>
      <c r="D547">
        <v>516.1</v>
      </c>
      <c r="E547">
        <v>704.5</v>
      </c>
      <c r="F547" s="16">
        <f t="shared" ref="F547:G549" si="143">+B547+D547</f>
        <v>697</v>
      </c>
      <c r="G547">
        <f t="shared" si="143"/>
        <v>1032.5999999999999</v>
      </c>
      <c r="H547" s="271">
        <f t="shared" si="142"/>
        <v>-32.500484214603908</v>
      </c>
    </row>
    <row r="548" spans="1:8" ht="15" x14ac:dyDescent="0.25">
      <c r="A548" s="5">
        <f t="shared" si="124"/>
        <v>42670</v>
      </c>
      <c r="B548">
        <v>168.9</v>
      </c>
      <c r="C548">
        <v>282.10000000000002</v>
      </c>
      <c r="D548">
        <v>528.1</v>
      </c>
      <c r="E548">
        <v>710.5</v>
      </c>
      <c r="F548" s="16">
        <f t="shared" si="143"/>
        <v>697</v>
      </c>
      <c r="G548">
        <f t="shared" si="143"/>
        <v>992.6</v>
      </c>
      <c r="H548" s="271">
        <f t="shared" si="142"/>
        <v>-29.780374773322592</v>
      </c>
    </row>
    <row r="549" spans="1:8" ht="15" x14ac:dyDescent="0.25">
      <c r="A549" s="5">
        <f t="shared" si="124"/>
        <v>42677</v>
      </c>
      <c r="B549">
        <v>158.1</v>
      </c>
      <c r="C549">
        <v>227.6</v>
      </c>
      <c r="D549">
        <v>563.70000000000005</v>
      </c>
      <c r="E549">
        <v>766.8</v>
      </c>
      <c r="F549" s="16">
        <f t="shared" si="143"/>
        <v>721.80000000000007</v>
      </c>
      <c r="G549">
        <f t="shared" si="143"/>
        <v>994.4</v>
      </c>
      <c r="H549" s="271">
        <f t="shared" si="142"/>
        <v>-27.413515687851962</v>
      </c>
    </row>
    <row r="550" spans="1:8" ht="15" x14ac:dyDescent="0.25">
      <c r="A550" s="5">
        <f t="shared" si="124"/>
        <v>42684</v>
      </c>
      <c r="B550">
        <v>199.8</v>
      </c>
      <c r="C550">
        <v>268.89999999999998</v>
      </c>
      <c r="D550">
        <v>563.70000000000005</v>
      </c>
      <c r="E550">
        <v>828.6</v>
      </c>
      <c r="F550" s="16">
        <f t="shared" ref="F550:G552" si="144">+B550+D550</f>
        <v>763.5</v>
      </c>
      <c r="G550">
        <f t="shared" si="144"/>
        <v>1097.5</v>
      </c>
      <c r="H550" s="271">
        <f t="shared" ref="H550:H555" si="145">+(F550/G550-1)*100</f>
        <v>-30.432801822323462</v>
      </c>
    </row>
    <row r="551" spans="1:8" ht="15" x14ac:dyDescent="0.25">
      <c r="A551" s="5">
        <f t="shared" si="124"/>
        <v>42691</v>
      </c>
      <c r="B551">
        <v>210.5</v>
      </c>
      <c r="C551">
        <v>268.89999999999998</v>
      </c>
      <c r="D551">
        <v>563.70000000000005</v>
      </c>
      <c r="E551">
        <v>828.6</v>
      </c>
      <c r="F551" s="16">
        <f t="shared" si="144"/>
        <v>774.2</v>
      </c>
      <c r="G551">
        <f t="shared" si="144"/>
        <v>1097.5</v>
      </c>
      <c r="H551" s="271">
        <f t="shared" si="145"/>
        <v>-29.457858769931654</v>
      </c>
    </row>
    <row r="552" spans="1:8" ht="15" x14ac:dyDescent="0.25">
      <c r="A552" s="5">
        <f t="shared" si="124"/>
        <v>42698</v>
      </c>
      <c r="B552">
        <v>252.5</v>
      </c>
      <c r="C552">
        <v>268.89999999999998</v>
      </c>
      <c r="D552">
        <v>563.70000000000005</v>
      </c>
      <c r="E552">
        <v>852.3</v>
      </c>
      <c r="F552" s="16">
        <f t="shared" si="144"/>
        <v>816.2</v>
      </c>
      <c r="G552">
        <f t="shared" si="144"/>
        <v>1121.1999999999998</v>
      </c>
      <c r="H552" s="271">
        <f t="shared" si="145"/>
        <v>-27.202996789154465</v>
      </c>
    </row>
    <row r="553" spans="1:8" ht="15" x14ac:dyDescent="0.25">
      <c r="A553" s="5">
        <f t="shared" si="124"/>
        <v>42705</v>
      </c>
      <c r="B553">
        <v>264.89999999999998</v>
      </c>
      <c r="C553">
        <v>309.89999999999998</v>
      </c>
      <c r="D553">
        <v>590.5</v>
      </c>
      <c r="E553">
        <v>876.3</v>
      </c>
      <c r="F553" s="16">
        <f t="shared" ref="F553:G555" si="146">+B553+D553</f>
        <v>855.4</v>
      </c>
      <c r="G553">
        <f t="shared" si="146"/>
        <v>1186.1999999999998</v>
      </c>
      <c r="H553" s="271">
        <f t="shared" si="145"/>
        <v>-27.887371438206031</v>
      </c>
    </row>
    <row r="554" spans="1:8" ht="15" x14ac:dyDescent="0.25">
      <c r="A554" s="5">
        <f t="shared" si="124"/>
        <v>42712</v>
      </c>
      <c r="B554">
        <v>277.7</v>
      </c>
      <c r="C554">
        <v>314.89999999999998</v>
      </c>
      <c r="D554">
        <v>673.9</v>
      </c>
      <c r="E554">
        <v>932.9</v>
      </c>
      <c r="F554" s="16">
        <f t="shared" si="146"/>
        <v>951.59999999999991</v>
      </c>
      <c r="G554">
        <f t="shared" si="146"/>
        <v>1247.8</v>
      </c>
      <c r="H554" s="271">
        <f t="shared" si="145"/>
        <v>-23.737778490142659</v>
      </c>
    </row>
    <row r="555" spans="1:8" ht="15" x14ac:dyDescent="0.25">
      <c r="A555" s="5">
        <f t="shared" si="124"/>
        <v>42719</v>
      </c>
      <c r="B555">
        <v>374.7</v>
      </c>
      <c r="C555">
        <v>336.9</v>
      </c>
      <c r="D555">
        <v>678.6</v>
      </c>
      <c r="E555">
        <v>965.7</v>
      </c>
      <c r="F555" s="16">
        <f t="shared" si="146"/>
        <v>1053.3</v>
      </c>
      <c r="G555">
        <f t="shared" si="146"/>
        <v>1302.5999999999999</v>
      </c>
      <c r="H555" s="271">
        <f t="shared" si="145"/>
        <v>-19.13864578535237</v>
      </c>
    </row>
    <row r="556" spans="1:8" ht="15" x14ac:dyDescent="0.25">
      <c r="A556" s="5">
        <f t="shared" si="124"/>
        <v>42726</v>
      </c>
      <c r="B556">
        <v>348.5</v>
      </c>
      <c r="C556">
        <v>336.9</v>
      </c>
      <c r="D556">
        <v>702.6</v>
      </c>
      <c r="E556">
        <v>965.7</v>
      </c>
      <c r="F556" s="16">
        <f t="shared" ref="F556:G558" si="147">+B556+D556</f>
        <v>1051.0999999999999</v>
      </c>
      <c r="G556">
        <f t="shared" si="147"/>
        <v>1302.5999999999999</v>
      </c>
      <c r="H556" s="271">
        <f t="shared" ref="H556:H561" si="148">+(F556/G556-1)*100</f>
        <v>-19.307538768616617</v>
      </c>
    </row>
    <row r="557" spans="1:8" ht="15" x14ac:dyDescent="0.25">
      <c r="A557" s="5">
        <f t="shared" si="124"/>
        <v>42733</v>
      </c>
      <c r="B557">
        <v>348.4</v>
      </c>
      <c r="C557">
        <v>301.89999999999998</v>
      </c>
      <c r="D557">
        <v>724.1</v>
      </c>
      <c r="E557">
        <v>1009.7</v>
      </c>
      <c r="F557" s="16">
        <f t="shared" si="147"/>
        <v>1072.5</v>
      </c>
      <c r="G557">
        <f t="shared" si="147"/>
        <v>1311.6</v>
      </c>
      <c r="H557" s="271">
        <f t="shared" si="148"/>
        <v>-18.229643183897526</v>
      </c>
    </row>
    <row r="558" spans="1:8" ht="15" x14ac:dyDescent="0.25">
      <c r="A558" s="5">
        <f t="shared" si="124"/>
        <v>42740</v>
      </c>
      <c r="B558">
        <v>359.3</v>
      </c>
      <c r="C558">
        <v>301.89999999999998</v>
      </c>
      <c r="D558">
        <v>724.1</v>
      </c>
      <c r="E558">
        <v>1009.7</v>
      </c>
      <c r="F558" s="16">
        <f t="shared" si="147"/>
        <v>1083.4000000000001</v>
      </c>
      <c r="G558">
        <f t="shared" si="147"/>
        <v>1311.6</v>
      </c>
      <c r="H558" s="271">
        <f t="shared" si="148"/>
        <v>-17.398597133272332</v>
      </c>
    </row>
    <row r="559" spans="1:8" ht="15" x14ac:dyDescent="0.25">
      <c r="A559" s="5">
        <f t="shared" si="124"/>
        <v>42747</v>
      </c>
      <c r="B559">
        <v>317.3</v>
      </c>
      <c r="C559">
        <v>313.89999999999998</v>
      </c>
      <c r="D559">
        <v>812.8</v>
      </c>
      <c r="E559">
        <v>1009.7</v>
      </c>
      <c r="F559" s="16">
        <f t="shared" ref="F559:G561" si="149">+B559+D559</f>
        <v>1130.0999999999999</v>
      </c>
      <c r="G559">
        <f t="shared" si="149"/>
        <v>1323.6</v>
      </c>
      <c r="H559" s="271">
        <f t="shared" si="148"/>
        <v>-14.619220308250224</v>
      </c>
    </row>
    <row r="560" spans="1:8" ht="15" x14ac:dyDescent="0.25">
      <c r="A560" s="5">
        <f t="shared" si="124"/>
        <v>42754</v>
      </c>
      <c r="B560" s="16">
        <v>263</v>
      </c>
      <c r="C560">
        <v>337.9</v>
      </c>
      <c r="D560">
        <v>889.7</v>
      </c>
      <c r="E560">
        <v>1033.5</v>
      </c>
      <c r="F560" s="16">
        <f t="shared" si="149"/>
        <v>1152.7</v>
      </c>
      <c r="G560">
        <f t="shared" si="149"/>
        <v>1371.4</v>
      </c>
      <c r="H560" s="271">
        <f t="shared" si="148"/>
        <v>-15.947207233484029</v>
      </c>
    </row>
    <row r="561" spans="1:9" ht="15" x14ac:dyDescent="0.25">
      <c r="A561" s="5">
        <f t="shared" si="124"/>
        <v>42761</v>
      </c>
      <c r="B561" s="16">
        <v>263</v>
      </c>
      <c r="C561">
        <v>331.9</v>
      </c>
      <c r="D561">
        <v>889.7</v>
      </c>
      <c r="E561">
        <v>1033.5</v>
      </c>
      <c r="F561" s="16">
        <f t="shared" si="149"/>
        <v>1152.7</v>
      </c>
      <c r="G561">
        <f t="shared" si="149"/>
        <v>1365.4</v>
      </c>
      <c r="H561" s="271">
        <f t="shared" si="148"/>
        <v>-15.57785264391387</v>
      </c>
    </row>
    <row r="562" spans="1:9" ht="15" x14ac:dyDescent="0.25">
      <c r="A562" s="5">
        <f t="shared" si="124"/>
        <v>42768</v>
      </c>
      <c r="B562" s="16">
        <v>263</v>
      </c>
      <c r="C562">
        <v>308.3</v>
      </c>
      <c r="D562">
        <v>933.7</v>
      </c>
      <c r="E562">
        <v>1057.7</v>
      </c>
      <c r="F562" s="16">
        <f>+B562+D562</f>
        <v>1196.7</v>
      </c>
      <c r="G562">
        <f>+C562+E562</f>
        <v>1366</v>
      </c>
      <c r="H562" s="271">
        <f>+(F562/G562-1)*100</f>
        <v>-12.393850658857975</v>
      </c>
    </row>
    <row r="563" spans="1:9" ht="15" x14ac:dyDescent="0.25">
      <c r="A563" s="5">
        <f t="shared" si="124"/>
        <v>42775</v>
      </c>
      <c r="B563" s="16">
        <v>325</v>
      </c>
      <c r="C563">
        <v>308.3</v>
      </c>
      <c r="D563">
        <v>933.7</v>
      </c>
      <c r="E563">
        <v>1057.7</v>
      </c>
      <c r="F563" s="16">
        <f t="shared" ref="F563:F590" si="150">+B563+D563</f>
        <v>1258.7</v>
      </c>
      <c r="G563">
        <f t="shared" ref="G563:G590" si="151">+C563+E563</f>
        <v>1366</v>
      </c>
      <c r="H563" s="271">
        <f t="shared" ref="H563:H590" si="152">+(F563/G563-1)*100</f>
        <v>-7.8550512445095144</v>
      </c>
    </row>
    <row r="564" spans="1:9" ht="15" x14ac:dyDescent="0.25">
      <c r="A564" s="5">
        <f t="shared" si="124"/>
        <v>42782</v>
      </c>
      <c r="B564" s="16">
        <v>301</v>
      </c>
      <c r="C564">
        <v>322.3</v>
      </c>
      <c r="D564">
        <v>956.7</v>
      </c>
      <c r="E564">
        <v>1057.7</v>
      </c>
      <c r="F564" s="16">
        <f t="shared" si="150"/>
        <v>1257.7</v>
      </c>
      <c r="G564">
        <f t="shared" si="151"/>
        <v>1380</v>
      </c>
      <c r="H564" s="271">
        <f t="shared" si="152"/>
        <v>-8.8623188405797073</v>
      </c>
    </row>
    <row r="565" spans="1:9" ht="15" x14ac:dyDescent="0.25">
      <c r="A565" s="5">
        <f t="shared" si="124"/>
        <v>42789</v>
      </c>
      <c r="B565">
        <v>262.7</v>
      </c>
      <c r="C565">
        <v>328.3</v>
      </c>
      <c r="D565">
        <v>1023.4</v>
      </c>
      <c r="E565">
        <v>1057.7</v>
      </c>
      <c r="F565" s="16">
        <f t="shared" si="150"/>
        <v>1286.0999999999999</v>
      </c>
      <c r="G565">
        <f t="shared" si="151"/>
        <v>1386</v>
      </c>
      <c r="H565" s="271">
        <f t="shared" si="152"/>
        <v>-7.2077922077922185</v>
      </c>
    </row>
    <row r="566" spans="1:9" ht="15" x14ac:dyDescent="0.25">
      <c r="A566" s="5">
        <f t="shared" si="124"/>
        <v>42796</v>
      </c>
      <c r="B566">
        <v>237.7</v>
      </c>
      <c r="C566">
        <v>327.39999999999998</v>
      </c>
      <c r="D566">
        <v>1048.5</v>
      </c>
      <c r="E566">
        <v>1057.7</v>
      </c>
      <c r="F566" s="16">
        <f t="shared" si="150"/>
        <v>1286.2</v>
      </c>
      <c r="G566">
        <f t="shared" si="151"/>
        <v>1385.1</v>
      </c>
      <c r="H566" s="271">
        <f t="shared" si="152"/>
        <v>-7.1402786802396871</v>
      </c>
    </row>
    <row r="567" spans="1:9" ht="15" x14ac:dyDescent="0.25">
      <c r="A567" s="5">
        <f t="shared" si="124"/>
        <v>42803</v>
      </c>
      <c r="B567">
        <v>237.7</v>
      </c>
      <c r="C567">
        <v>265.5</v>
      </c>
      <c r="D567">
        <v>1048.5</v>
      </c>
      <c r="E567">
        <v>1123.7</v>
      </c>
      <c r="F567" s="16">
        <f t="shared" si="150"/>
        <v>1286.2</v>
      </c>
      <c r="G567">
        <f t="shared" si="151"/>
        <v>1389.2</v>
      </c>
      <c r="H567" s="271">
        <f t="shared" si="152"/>
        <v>-7.414339188021879</v>
      </c>
    </row>
    <row r="568" spans="1:9" ht="15" x14ac:dyDescent="0.25">
      <c r="A568" s="5">
        <f t="shared" si="124"/>
        <v>42810</v>
      </c>
      <c r="B568">
        <v>249.7</v>
      </c>
      <c r="C568">
        <v>265.5</v>
      </c>
      <c r="D568">
        <v>1082.5999999999999</v>
      </c>
      <c r="E568">
        <v>1123.7</v>
      </c>
      <c r="F568" s="16">
        <f t="shared" si="150"/>
        <v>1332.3</v>
      </c>
      <c r="G568">
        <f t="shared" si="151"/>
        <v>1389.2</v>
      </c>
      <c r="H568" s="271">
        <f t="shared" si="152"/>
        <v>-4.0958825223150086</v>
      </c>
    </row>
    <row r="569" spans="1:9" ht="15" x14ac:dyDescent="0.25">
      <c r="A569" s="5">
        <f t="shared" si="124"/>
        <v>42817</v>
      </c>
      <c r="B569">
        <v>242.7</v>
      </c>
      <c r="C569">
        <v>266.2</v>
      </c>
      <c r="D569">
        <v>1137.5</v>
      </c>
      <c r="E569">
        <v>1147.9000000000001</v>
      </c>
      <c r="F569" s="16">
        <f t="shared" si="150"/>
        <v>1380.2</v>
      </c>
      <c r="G569">
        <f t="shared" si="151"/>
        <v>1414.1000000000001</v>
      </c>
      <c r="H569" s="271">
        <f t="shared" si="152"/>
        <v>-2.3972844919029845</v>
      </c>
    </row>
    <row r="570" spans="1:9" ht="15" x14ac:dyDescent="0.25">
      <c r="A570" s="5">
        <f t="shared" si="124"/>
        <v>42824</v>
      </c>
      <c r="B570">
        <v>245.4</v>
      </c>
      <c r="C570">
        <v>208.1</v>
      </c>
      <c r="D570">
        <v>1156.2</v>
      </c>
      <c r="E570">
        <v>1216.8</v>
      </c>
      <c r="F570" s="16">
        <f t="shared" si="150"/>
        <v>1401.6000000000001</v>
      </c>
      <c r="G570">
        <f t="shared" si="151"/>
        <v>1424.8999999999999</v>
      </c>
      <c r="H570" s="271">
        <f t="shared" si="152"/>
        <v>-1.6352024703487733</v>
      </c>
    </row>
    <row r="571" spans="1:9" ht="15" x14ac:dyDescent="0.25">
      <c r="A571" s="5">
        <f t="shared" si="124"/>
        <v>42831</v>
      </c>
      <c r="B571">
        <v>313.8</v>
      </c>
      <c r="C571">
        <v>212</v>
      </c>
      <c r="D571">
        <v>1186.8</v>
      </c>
      <c r="E571">
        <v>1216.8</v>
      </c>
      <c r="F571" s="16">
        <f t="shared" si="150"/>
        <v>1500.6</v>
      </c>
      <c r="G571">
        <f t="shared" si="151"/>
        <v>1428.8</v>
      </c>
      <c r="H571" s="271">
        <f t="shared" si="152"/>
        <v>5.0251959686450132</v>
      </c>
    </row>
    <row r="572" spans="1:9" ht="15" x14ac:dyDescent="0.25">
      <c r="A572" s="5">
        <f t="shared" si="124"/>
        <v>42838</v>
      </c>
      <c r="B572">
        <v>290.7</v>
      </c>
      <c r="C572">
        <v>237.8</v>
      </c>
      <c r="D572">
        <v>1268.5999999999999</v>
      </c>
      <c r="E572">
        <v>1216.8</v>
      </c>
      <c r="F572" s="16">
        <f t="shared" si="150"/>
        <v>1559.3</v>
      </c>
      <c r="G572">
        <f t="shared" si="151"/>
        <v>1454.6</v>
      </c>
      <c r="H572" s="271">
        <f t="shared" si="152"/>
        <v>7.1978550804344898</v>
      </c>
    </row>
    <row r="573" spans="1:9" ht="15" x14ac:dyDescent="0.25">
      <c r="A573" s="5">
        <f t="shared" ref="A573:A636" si="153">+A572+7</f>
        <v>42845</v>
      </c>
      <c r="B573">
        <v>233.1</v>
      </c>
      <c r="C573">
        <v>237.8</v>
      </c>
      <c r="D573">
        <v>1337.5</v>
      </c>
      <c r="E573">
        <v>1216.8</v>
      </c>
      <c r="F573" s="16">
        <f t="shared" si="150"/>
        <v>1570.6</v>
      </c>
      <c r="G573">
        <f t="shared" si="151"/>
        <v>1454.6</v>
      </c>
      <c r="H573" s="271">
        <f t="shared" si="152"/>
        <v>7.9747009487144194</v>
      </c>
    </row>
    <row r="574" spans="1:9" ht="15" x14ac:dyDescent="0.25">
      <c r="A574" s="5">
        <f t="shared" si="153"/>
        <v>42852</v>
      </c>
      <c r="B574">
        <v>200.6</v>
      </c>
      <c r="C574">
        <v>226.8</v>
      </c>
      <c r="D574">
        <v>1402.5</v>
      </c>
      <c r="E574">
        <v>1260</v>
      </c>
      <c r="F574" s="16">
        <f t="shared" si="150"/>
        <v>1603.1</v>
      </c>
      <c r="G574">
        <f t="shared" si="151"/>
        <v>1486.8</v>
      </c>
      <c r="H574" s="271">
        <f t="shared" si="152"/>
        <v>7.8221684153887416</v>
      </c>
      <c r="I574">
        <v>90</v>
      </c>
    </row>
    <row r="575" spans="1:9" ht="15" x14ac:dyDescent="0.25">
      <c r="A575" s="5">
        <f t="shared" si="153"/>
        <v>42859</v>
      </c>
      <c r="B575">
        <v>121.5</v>
      </c>
      <c r="C575">
        <v>198.6</v>
      </c>
      <c r="D575">
        <v>1477.1</v>
      </c>
      <c r="E575">
        <v>1330.3</v>
      </c>
      <c r="F575" s="16">
        <f t="shared" si="150"/>
        <v>1598.6</v>
      </c>
      <c r="G575">
        <f t="shared" si="151"/>
        <v>1528.8999999999999</v>
      </c>
      <c r="H575" s="271">
        <f t="shared" si="152"/>
        <v>4.5588331480149069</v>
      </c>
      <c r="I575">
        <v>90</v>
      </c>
    </row>
    <row r="576" spans="1:9" ht="15" x14ac:dyDescent="0.25">
      <c r="A576" s="5">
        <f t="shared" si="153"/>
        <v>42866</v>
      </c>
      <c r="B576">
        <v>172.5</v>
      </c>
      <c r="C576">
        <v>186.8</v>
      </c>
      <c r="D576">
        <v>1477.1</v>
      </c>
      <c r="E576">
        <v>1330.3</v>
      </c>
      <c r="F576" s="16">
        <f t="shared" si="150"/>
        <v>1649.6</v>
      </c>
      <c r="G576">
        <f t="shared" si="151"/>
        <v>1517.1</v>
      </c>
      <c r="H576" s="271">
        <f t="shared" si="152"/>
        <v>8.7337683738712091</v>
      </c>
      <c r="I576">
        <v>90</v>
      </c>
    </row>
    <row r="577" spans="1:9" ht="15" x14ac:dyDescent="0.25">
      <c r="A577" s="5">
        <f t="shared" si="153"/>
        <v>42873</v>
      </c>
      <c r="B577" s="16">
        <v>155</v>
      </c>
      <c r="C577">
        <v>175.6</v>
      </c>
      <c r="D577">
        <v>1477.1</v>
      </c>
      <c r="E577">
        <v>1342.4</v>
      </c>
      <c r="F577" s="16">
        <f t="shared" si="150"/>
        <v>1632.1</v>
      </c>
      <c r="G577">
        <f t="shared" si="151"/>
        <v>1518</v>
      </c>
      <c r="H577" s="271">
        <f t="shared" si="152"/>
        <v>7.5164690382081734</v>
      </c>
      <c r="I577">
        <v>90</v>
      </c>
    </row>
    <row r="578" spans="1:9" ht="15" x14ac:dyDescent="0.25">
      <c r="A578" s="5">
        <f t="shared" si="153"/>
        <v>42880</v>
      </c>
      <c r="B578" s="16">
        <v>122</v>
      </c>
      <c r="C578">
        <v>155.6</v>
      </c>
      <c r="D578">
        <v>1508.3</v>
      </c>
      <c r="E578">
        <v>1342.4</v>
      </c>
      <c r="F578" s="16">
        <f t="shared" si="150"/>
        <v>1630.3</v>
      </c>
      <c r="G578">
        <f t="shared" si="151"/>
        <v>1498</v>
      </c>
      <c r="H578" s="271">
        <f t="shared" si="152"/>
        <v>8.8317757009345854</v>
      </c>
      <c r="I578">
        <v>115</v>
      </c>
    </row>
    <row r="579" spans="1:9" ht="15" x14ac:dyDescent="0.25">
      <c r="A579" s="5">
        <f t="shared" si="153"/>
        <v>42887</v>
      </c>
      <c r="B579" s="16">
        <v>217</v>
      </c>
      <c r="C579">
        <v>256.8</v>
      </c>
      <c r="D579">
        <v>0</v>
      </c>
      <c r="E579">
        <v>0</v>
      </c>
      <c r="F579" s="16">
        <f t="shared" si="150"/>
        <v>217</v>
      </c>
      <c r="G579">
        <f t="shared" si="151"/>
        <v>256.8</v>
      </c>
      <c r="H579" s="271">
        <f t="shared" si="152"/>
        <v>-15.49844236760125</v>
      </c>
      <c r="I579">
        <v>0</v>
      </c>
    </row>
    <row r="580" spans="1:9" ht="15" x14ac:dyDescent="0.25">
      <c r="A580" s="5">
        <f t="shared" si="153"/>
        <v>42894</v>
      </c>
      <c r="B580" s="16">
        <v>160</v>
      </c>
      <c r="C580">
        <v>223.1</v>
      </c>
      <c r="D580">
        <v>113.6</v>
      </c>
      <c r="E580">
        <v>43.2</v>
      </c>
      <c r="F580" s="16">
        <f t="shared" si="150"/>
        <v>273.60000000000002</v>
      </c>
      <c r="G580">
        <f t="shared" si="151"/>
        <v>266.3</v>
      </c>
      <c r="H580" s="271">
        <f t="shared" si="152"/>
        <v>2.7412692452121634</v>
      </c>
    </row>
    <row r="581" spans="1:9" ht="15" x14ac:dyDescent="0.25">
      <c r="A581" s="5">
        <f t="shared" si="153"/>
        <v>42901</v>
      </c>
      <c r="B581">
        <v>167.9</v>
      </c>
      <c r="C581">
        <v>188.1</v>
      </c>
      <c r="D581">
        <v>146.69999999999999</v>
      </c>
      <c r="E581">
        <v>133.30000000000001</v>
      </c>
      <c r="F581" s="16">
        <f t="shared" si="150"/>
        <v>314.60000000000002</v>
      </c>
      <c r="G581">
        <f t="shared" si="151"/>
        <v>321.39999999999998</v>
      </c>
      <c r="H581" s="271">
        <f t="shared" si="152"/>
        <v>-2.1157436216552417</v>
      </c>
    </row>
    <row r="582" spans="1:9" ht="15" x14ac:dyDescent="0.25">
      <c r="A582" s="5">
        <f t="shared" si="153"/>
        <v>42908</v>
      </c>
      <c r="B582">
        <v>180.9</v>
      </c>
      <c r="C582">
        <v>177</v>
      </c>
      <c r="D582">
        <v>180.5</v>
      </c>
      <c r="E582">
        <v>145.1</v>
      </c>
      <c r="F582" s="16">
        <f t="shared" si="150"/>
        <v>361.4</v>
      </c>
      <c r="G582">
        <f t="shared" si="151"/>
        <v>322.10000000000002</v>
      </c>
      <c r="H582" s="271">
        <f t="shared" si="152"/>
        <v>12.201179757839164</v>
      </c>
    </row>
    <row r="583" spans="1:9" ht="15" x14ac:dyDescent="0.25">
      <c r="A583" s="5">
        <f t="shared" si="153"/>
        <v>42915</v>
      </c>
      <c r="B583">
        <v>166.3</v>
      </c>
      <c r="C583">
        <v>177</v>
      </c>
      <c r="D583">
        <v>228.4</v>
      </c>
      <c r="E583">
        <v>145.1</v>
      </c>
      <c r="F583" s="16">
        <f t="shared" si="150"/>
        <v>394.70000000000005</v>
      </c>
      <c r="G583">
        <f t="shared" si="151"/>
        <v>322.10000000000002</v>
      </c>
      <c r="H583" s="271">
        <f t="shared" si="152"/>
        <v>22.539583980130406</v>
      </c>
    </row>
    <row r="584" spans="1:9" ht="15" x14ac:dyDescent="0.25">
      <c r="A584" s="5">
        <f t="shared" si="153"/>
        <v>42922</v>
      </c>
      <c r="B584">
        <v>177.4</v>
      </c>
      <c r="C584">
        <v>162.30000000000001</v>
      </c>
      <c r="D584">
        <v>267.10000000000002</v>
      </c>
      <c r="E584">
        <v>169.2</v>
      </c>
      <c r="F584" s="16">
        <f t="shared" si="150"/>
        <v>444.5</v>
      </c>
      <c r="G584">
        <f t="shared" si="151"/>
        <v>331.5</v>
      </c>
      <c r="H584" s="271">
        <f t="shared" si="152"/>
        <v>34.087481146304668</v>
      </c>
    </row>
    <row r="585" spans="1:9" ht="15" x14ac:dyDescent="0.25">
      <c r="A585" s="5">
        <f t="shared" si="153"/>
        <v>42929</v>
      </c>
      <c r="B585">
        <v>172.2</v>
      </c>
      <c r="C585">
        <v>175.3</v>
      </c>
      <c r="D585">
        <v>332.5</v>
      </c>
      <c r="E585">
        <v>193.4</v>
      </c>
      <c r="F585" s="16">
        <f t="shared" si="150"/>
        <v>504.7</v>
      </c>
      <c r="G585">
        <f t="shared" si="151"/>
        <v>368.70000000000005</v>
      </c>
      <c r="H585" s="271">
        <f t="shared" si="152"/>
        <v>36.886357472199592</v>
      </c>
    </row>
    <row r="586" spans="1:9" ht="15" x14ac:dyDescent="0.25">
      <c r="A586" s="5">
        <f t="shared" si="153"/>
        <v>42936</v>
      </c>
      <c r="B586">
        <v>170.4</v>
      </c>
      <c r="C586">
        <v>197.3</v>
      </c>
      <c r="D586">
        <v>349.3</v>
      </c>
      <c r="E586">
        <v>193.4</v>
      </c>
      <c r="F586" s="16">
        <f t="shared" si="150"/>
        <v>519.70000000000005</v>
      </c>
      <c r="G586">
        <f t="shared" si="151"/>
        <v>390.70000000000005</v>
      </c>
      <c r="H586" s="271">
        <f t="shared" si="152"/>
        <v>33.017660609163045</v>
      </c>
    </row>
    <row r="587" spans="1:9" ht="15" x14ac:dyDescent="0.25">
      <c r="A587" s="5">
        <f t="shared" si="153"/>
        <v>42943</v>
      </c>
      <c r="B587">
        <v>180.4</v>
      </c>
      <c r="C587">
        <v>299.10000000000002</v>
      </c>
      <c r="D587">
        <v>360.3</v>
      </c>
      <c r="E587">
        <v>239.7</v>
      </c>
      <c r="F587" s="16">
        <f t="shared" si="150"/>
        <v>540.70000000000005</v>
      </c>
      <c r="G587">
        <f t="shared" si="151"/>
        <v>538.79999999999995</v>
      </c>
      <c r="H587" s="271">
        <f t="shared" si="152"/>
        <v>0.35263548626578434</v>
      </c>
    </row>
    <row r="588" spans="1:9" ht="15" x14ac:dyDescent="0.25">
      <c r="A588" s="5">
        <f t="shared" si="153"/>
        <v>42950</v>
      </c>
      <c r="B588">
        <v>195.4</v>
      </c>
      <c r="C588">
        <v>321.2</v>
      </c>
      <c r="D588">
        <v>360.3</v>
      </c>
      <c r="E588">
        <v>241.4</v>
      </c>
      <c r="F588" s="16">
        <f t="shared" si="150"/>
        <v>555.70000000000005</v>
      </c>
      <c r="G588">
        <f t="shared" si="151"/>
        <v>562.6</v>
      </c>
      <c r="H588" s="271">
        <f t="shared" si="152"/>
        <v>-1.2264486313544265</v>
      </c>
    </row>
    <row r="589" spans="1:9" ht="15" x14ac:dyDescent="0.25">
      <c r="A589" s="5">
        <f t="shared" si="153"/>
        <v>42957</v>
      </c>
      <c r="B589">
        <v>271.39999999999998</v>
      </c>
      <c r="C589">
        <v>264.2</v>
      </c>
      <c r="D589">
        <v>360.3</v>
      </c>
      <c r="E589">
        <v>307.2</v>
      </c>
      <c r="F589" s="16">
        <f t="shared" si="150"/>
        <v>631.70000000000005</v>
      </c>
      <c r="G589">
        <f t="shared" si="151"/>
        <v>571.4</v>
      </c>
      <c r="H589" s="271">
        <f t="shared" si="152"/>
        <v>10.553027651382575</v>
      </c>
    </row>
    <row r="590" spans="1:9" ht="15" x14ac:dyDescent="0.25">
      <c r="A590" s="5">
        <f t="shared" si="153"/>
        <v>42964</v>
      </c>
      <c r="B590">
        <v>212.4</v>
      </c>
      <c r="C590">
        <v>264.2</v>
      </c>
      <c r="D590">
        <v>423.1</v>
      </c>
      <c r="E590">
        <v>307.2</v>
      </c>
      <c r="F590" s="16">
        <f t="shared" si="150"/>
        <v>635.5</v>
      </c>
      <c r="G590">
        <f t="shared" si="151"/>
        <v>571.4</v>
      </c>
      <c r="H590" s="271">
        <f t="shared" si="152"/>
        <v>11.218060903045156</v>
      </c>
    </row>
    <row r="591" spans="1:9" ht="15" x14ac:dyDescent="0.25">
      <c r="A591" s="5">
        <f t="shared" si="153"/>
        <v>42971</v>
      </c>
      <c r="B591">
        <v>205.3</v>
      </c>
      <c r="C591">
        <v>275.39999999999998</v>
      </c>
      <c r="D591">
        <v>444.7</v>
      </c>
      <c r="E591">
        <v>318.60000000000002</v>
      </c>
      <c r="F591" s="16">
        <f t="shared" ref="F591:G593" si="154">+B591+D591</f>
        <v>650</v>
      </c>
      <c r="G591">
        <f t="shared" si="154"/>
        <v>594</v>
      </c>
      <c r="H591" s="271">
        <f t="shared" ref="H591:H596" si="155">+(F591/G591-1)*100</f>
        <v>9.4276094276094291</v>
      </c>
    </row>
    <row r="592" spans="1:9" ht="15" x14ac:dyDescent="0.25">
      <c r="A592" s="5">
        <f t="shared" si="153"/>
        <v>42978</v>
      </c>
      <c r="B592">
        <v>275.8</v>
      </c>
      <c r="C592">
        <v>253.4</v>
      </c>
      <c r="D592">
        <v>444.7</v>
      </c>
      <c r="E592">
        <v>342.8</v>
      </c>
      <c r="F592" s="16">
        <f t="shared" si="154"/>
        <v>720.5</v>
      </c>
      <c r="G592">
        <f t="shared" si="154"/>
        <v>596.20000000000005</v>
      </c>
      <c r="H592" s="271">
        <f t="shared" si="155"/>
        <v>20.848708487084867</v>
      </c>
    </row>
    <row r="593" spans="1:8" ht="15" x14ac:dyDescent="0.25">
      <c r="A593" s="5">
        <f t="shared" si="153"/>
        <v>42985</v>
      </c>
      <c r="B593">
        <v>275.8</v>
      </c>
      <c r="C593">
        <v>253.4</v>
      </c>
      <c r="D593">
        <v>444.7</v>
      </c>
      <c r="E593">
        <v>342.8</v>
      </c>
      <c r="F593" s="16">
        <f t="shared" si="154"/>
        <v>720.5</v>
      </c>
      <c r="G593">
        <f t="shared" si="154"/>
        <v>596.20000000000005</v>
      </c>
      <c r="H593" s="271">
        <f t="shared" si="155"/>
        <v>20.848708487084867</v>
      </c>
    </row>
    <row r="594" spans="1:8" ht="15" x14ac:dyDescent="0.25">
      <c r="A594" s="5">
        <f t="shared" si="153"/>
        <v>42992</v>
      </c>
      <c r="B594">
        <v>190.3</v>
      </c>
      <c r="C594">
        <v>239.6</v>
      </c>
      <c r="D594">
        <v>502.8</v>
      </c>
      <c r="E594">
        <v>366.8</v>
      </c>
      <c r="F594" s="16">
        <f t="shared" ref="F594:G596" si="156">+B594+D594</f>
        <v>693.1</v>
      </c>
      <c r="G594">
        <f t="shared" si="156"/>
        <v>606.4</v>
      </c>
      <c r="H594" s="271">
        <f t="shared" si="155"/>
        <v>14.29749340369395</v>
      </c>
    </row>
    <row r="595" spans="1:8" ht="15" x14ac:dyDescent="0.25">
      <c r="A595" s="5">
        <f t="shared" si="153"/>
        <v>42999</v>
      </c>
      <c r="B595">
        <v>174.3</v>
      </c>
      <c r="C595">
        <v>215.6</v>
      </c>
      <c r="D595">
        <v>519</v>
      </c>
      <c r="E595">
        <v>421.7</v>
      </c>
      <c r="F595" s="16">
        <f t="shared" si="156"/>
        <v>693.3</v>
      </c>
      <c r="G595">
        <f t="shared" si="156"/>
        <v>637.29999999999995</v>
      </c>
      <c r="H595" s="271">
        <f t="shared" si="155"/>
        <v>8.7870704534755983</v>
      </c>
    </row>
    <row r="596" spans="1:8" ht="15" x14ac:dyDescent="0.25">
      <c r="A596" s="5">
        <f t="shared" si="153"/>
        <v>43006</v>
      </c>
      <c r="B596">
        <v>155.1</v>
      </c>
      <c r="C596">
        <v>193.6</v>
      </c>
      <c r="D596">
        <v>563.1</v>
      </c>
      <c r="E596">
        <v>448</v>
      </c>
      <c r="F596" s="16">
        <f t="shared" si="156"/>
        <v>718.2</v>
      </c>
      <c r="G596">
        <f t="shared" si="156"/>
        <v>641.6</v>
      </c>
      <c r="H596" s="271">
        <f t="shared" si="155"/>
        <v>11.938902743142155</v>
      </c>
    </row>
    <row r="597" spans="1:8" ht="15" x14ac:dyDescent="0.25">
      <c r="A597" s="5">
        <f t="shared" si="153"/>
        <v>43013</v>
      </c>
      <c r="B597">
        <v>144.1</v>
      </c>
      <c r="C597">
        <v>180.9</v>
      </c>
      <c r="D597">
        <v>599.1</v>
      </c>
      <c r="E597">
        <v>472.1</v>
      </c>
      <c r="F597" s="16">
        <f t="shared" ref="F597:G599" si="157">+B597+D597</f>
        <v>743.2</v>
      </c>
      <c r="G597">
        <f t="shared" si="157"/>
        <v>653</v>
      </c>
      <c r="H597" s="271">
        <f t="shared" ref="H597:H602" si="158">+(F597/G597-1)*100</f>
        <v>13.81316998468607</v>
      </c>
    </row>
    <row r="598" spans="1:8" ht="15" x14ac:dyDescent="0.25">
      <c r="A598" s="5">
        <f t="shared" si="153"/>
        <v>43020</v>
      </c>
      <c r="B598">
        <v>128.1</v>
      </c>
      <c r="C598">
        <v>180.9</v>
      </c>
      <c r="D598">
        <v>615.1</v>
      </c>
      <c r="E598">
        <v>516.1</v>
      </c>
      <c r="F598" s="16">
        <f t="shared" si="157"/>
        <v>743.2</v>
      </c>
      <c r="G598">
        <f t="shared" si="157"/>
        <v>697</v>
      </c>
      <c r="H598" s="271">
        <f t="shared" si="158"/>
        <v>6.6284074605452048</v>
      </c>
    </row>
    <row r="599" spans="1:8" ht="15" x14ac:dyDescent="0.25">
      <c r="A599" s="5">
        <f t="shared" si="153"/>
        <v>43027</v>
      </c>
      <c r="B599">
        <v>118.7</v>
      </c>
      <c r="C599">
        <v>180.9</v>
      </c>
      <c r="D599">
        <v>615.1</v>
      </c>
      <c r="E599">
        <v>516.1</v>
      </c>
      <c r="F599" s="16">
        <f t="shared" si="157"/>
        <v>733.80000000000007</v>
      </c>
      <c r="G599">
        <f t="shared" si="157"/>
        <v>697</v>
      </c>
      <c r="H599" s="271">
        <f t="shared" si="158"/>
        <v>5.2797704447632876</v>
      </c>
    </row>
    <row r="600" spans="1:8" ht="15" x14ac:dyDescent="0.25">
      <c r="A600" s="5">
        <f t="shared" si="153"/>
        <v>43034</v>
      </c>
      <c r="B600">
        <v>160.69999999999999</v>
      </c>
      <c r="C600">
        <v>168.9</v>
      </c>
      <c r="D600">
        <v>615.1</v>
      </c>
      <c r="E600">
        <v>528.1</v>
      </c>
      <c r="F600" s="16">
        <f t="shared" ref="F600:G602" si="159">+B600+D600</f>
        <v>775.8</v>
      </c>
      <c r="G600">
        <f t="shared" si="159"/>
        <v>697</v>
      </c>
      <c r="H600" s="271">
        <f t="shared" si="158"/>
        <v>11.305595408895265</v>
      </c>
    </row>
    <row r="601" spans="1:8" ht="15" x14ac:dyDescent="0.25">
      <c r="A601" s="5">
        <f t="shared" si="153"/>
        <v>43041</v>
      </c>
      <c r="B601">
        <v>167.7</v>
      </c>
      <c r="C601">
        <v>158.1</v>
      </c>
      <c r="D601">
        <v>648.1</v>
      </c>
      <c r="E601">
        <v>563.70000000000005</v>
      </c>
      <c r="F601" s="16">
        <f t="shared" si="159"/>
        <v>815.8</v>
      </c>
      <c r="G601">
        <f t="shared" si="159"/>
        <v>721.80000000000007</v>
      </c>
      <c r="H601" s="271">
        <f t="shared" si="158"/>
        <v>13.022998060404522</v>
      </c>
    </row>
    <row r="602" spans="1:8" ht="15" x14ac:dyDescent="0.25">
      <c r="A602" s="5">
        <f t="shared" si="153"/>
        <v>43048</v>
      </c>
      <c r="B602">
        <v>167.7</v>
      </c>
      <c r="C602">
        <v>199.8</v>
      </c>
      <c r="D602">
        <v>648.1</v>
      </c>
      <c r="E602">
        <v>563.70000000000005</v>
      </c>
      <c r="F602" s="16">
        <f t="shared" si="159"/>
        <v>815.8</v>
      </c>
      <c r="G602">
        <f t="shared" si="159"/>
        <v>763.5</v>
      </c>
      <c r="H602" s="271">
        <f t="shared" si="158"/>
        <v>6.8500327439423581</v>
      </c>
    </row>
    <row r="603" spans="1:8" ht="15" x14ac:dyDescent="0.25">
      <c r="A603" s="5">
        <f t="shared" si="153"/>
        <v>43055</v>
      </c>
      <c r="B603">
        <v>167.7</v>
      </c>
      <c r="C603">
        <v>210.5</v>
      </c>
      <c r="D603">
        <v>648.1</v>
      </c>
      <c r="E603">
        <v>563.70000000000005</v>
      </c>
      <c r="F603" s="16">
        <f t="shared" ref="F603:G605" si="160">+B603+D603</f>
        <v>815.8</v>
      </c>
      <c r="G603">
        <f t="shared" si="160"/>
        <v>774.2</v>
      </c>
      <c r="H603" s="271">
        <f>+(F603/G603-1)*100</f>
        <v>5.3732885559286903</v>
      </c>
    </row>
    <row r="604" spans="1:8" ht="15" x14ac:dyDescent="0.25">
      <c r="A604" s="5">
        <f t="shared" si="153"/>
        <v>43062</v>
      </c>
      <c r="B604">
        <v>127.7</v>
      </c>
      <c r="C604">
        <v>252.5</v>
      </c>
      <c r="D604">
        <v>684.1</v>
      </c>
      <c r="E604">
        <v>563.70000000000005</v>
      </c>
      <c r="F604" s="16">
        <f t="shared" si="160"/>
        <v>811.80000000000007</v>
      </c>
      <c r="G604">
        <f t="shared" si="160"/>
        <v>816.2</v>
      </c>
      <c r="H604" s="271">
        <f>+(F604/G604-1)*100</f>
        <v>-0.53908355795148077</v>
      </c>
    </row>
    <row r="605" spans="1:8" ht="15" x14ac:dyDescent="0.25">
      <c r="A605" s="5">
        <f t="shared" si="153"/>
        <v>43069</v>
      </c>
      <c r="B605">
        <v>127.7</v>
      </c>
      <c r="C605">
        <v>264.89999999999998</v>
      </c>
      <c r="D605">
        <v>684.1</v>
      </c>
      <c r="E605">
        <v>590.5</v>
      </c>
      <c r="F605" s="16">
        <f t="shared" si="160"/>
        <v>811.80000000000007</v>
      </c>
      <c r="G605">
        <f t="shared" si="160"/>
        <v>855.4</v>
      </c>
      <c r="H605" s="271">
        <f>+(F605/G605-1)*100</f>
        <v>-5.0970306289455092</v>
      </c>
    </row>
    <row r="606" spans="1:8" ht="15" x14ac:dyDescent="0.25">
      <c r="A606" s="5">
        <f t="shared" si="153"/>
        <v>43076</v>
      </c>
      <c r="B606">
        <v>82.7</v>
      </c>
      <c r="C606">
        <v>277.7</v>
      </c>
      <c r="D606">
        <v>726.1</v>
      </c>
      <c r="E606">
        <v>673.9</v>
      </c>
      <c r="F606" s="16">
        <f>+B606+D606</f>
        <v>808.80000000000007</v>
      </c>
      <c r="G606">
        <f t="shared" ref="G606:G613" si="161">+C606+E606</f>
        <v>951.59999999999991</v>
      </c>
      <c r="H606" s="271">
        <f t="shared" ref="H606:H613" si="162">+(F606/G606-1)*100</f>
        <v>-15.006305170239587</v>
      </c>
    </row>
    <row r="607" spans="1:8" ht="15" x14ac:dyDescent="0.25">
      <c r="A607" s="5">
        <f t="shared" si="153"/>
        <v>43083</v>
      </c>
      <c r="B607">
        <v>130.69999999999999</v>
      </c>
      <c r="C607">
        <v>374.7</v>
      </c>
      <c r="D607">
        <v>726.1</v>
      </c>
      <c r="E607">
        <v>678.6</v>
      </c>
      <c r="F607" s="16">
        <f t="shared" ref="F607:F613" si="163">+B607+D607</f>
        <v>856.8</v>
      </c>
      <c r="G607">
        <f t="shared" si="161"/>
        <v>1053.3</v>
      </c>
      <c r="H607" s="271">
        <f t="shared" si="162"/>
        <v>-18.655653659925953</v>
      </c>
    </row>
    <row r="608" spans="1:8" ht="15" x14ac:dyDescent="0.25">
      <c r="A608" s="5">
        <f t="shared" si="153"/>
        <v>43090</v>
      </c>
      <c r="B608">
        <v>163.69999999999999</v>
      </c>
      <c r="C608">
        <v>348.5</v>
      </c>
      <c r="D608">
        <v>793.6</v>
      </c>
      <c r="E608">
        <v>702.6</v>
      </c>
      <c r="F608" s="16">
        <f t="shared" si="163"/>
        <v>957.3</v>
      </c>
      <c r="G608">
        <f t="shared" si="161"/>
        <v>1051.0999999999999</v>
      </c>
      <c r="H608" s="271">
        <f t="shared" si="162"/>
        <v>-8.9239843972980673</v>
      </c>
    </row>
    <row r="609" spans="1:8" ht="15" x14ac:dyDescent="0.25">
      <c r="A609" s="5">
        <f t="shared" si="153"/>
        <v>43097</v>
      </c>
      <c r="B609">
        <v>211.7</v>
      </c>
      <c r="C609">
        <v>348.4</v>
      </c>
      <c r="D609">
        <v>793.6</v>
      </c>
      <c r="E609">
        <v>724.1</v>
      </c>
      <c r="F609" s="16">
        <f t="shared" si="163"/>
        <v>1005.3</v>
      </c>
      <c r="G609">
        <f t="shared" si="161"/>
        <v>1072.5</v>
      </c>
      <c r="H609" s="271">
        <f t="shared" si="162"/>
        <v>-6.2657342657342685</v>
      </c>
    </row>
    <row r="610" spans="1:8" ht="15" x14ac:dyDescent="0.25">
      <c r="A610" s="5">
        <f t="shared" si="153"/>
        <v>43104</v>
      </c>
      <c r="B610">
        <v>186.7</v>
      </c>
      <c r="C610">
        <v>359.3</v>
      </c>
      <c r="D610">
        <v>829.6</v>
      </c>
      <c r="E610">
        <v>724.1</v>
      </c>
      <c r="F610" s="16">
        <f t="shared" si="163"/>
        <v>1016.3</v>
      </c>
      <c r="G610">
        <f t="shared" si="161"/>
        <v>1083.4000000000001</v>
      </c>
      <c r="H610" s="271">
        <f t="shared" si="162"/>
        <v>-6.1934650175373918</v>
      </c>
    </row>
    <row r="611" spans="1:8" ht="15" x14ac:dyDescent="0.25">
      <c r="A611" s="5">
        <f t="shared" si="153"/>
        <v>43111</v>
      </c>
      <c r="B611">
        <v>156.69999999999999</v>
      </c>
      <c r="C611">
        <v>317.3</v>
      </c>
      <c r="D611">
        <v>858.9</v>
      </c>
      <c r="E611">
        <v>812.8</v>
      </c>
      <c r="F611" s="16">
        <f t="shared" si="163"/>
        <v>1015.5999999999999</v>
      </c>
      <c r="G611">
        <f t="shared" si="161"/>
        <v>1130.0999999999999</v>
      </c>
      <c r="H611" s="271">
        <f t="shared" si="162"/>
        <v>-10.131846739226614</v>
      </c>
    </row>
    <row r="612" spans="1:8" ht="15" x14ac:dyDescent="0.25">
      <c r="A612" s="5">
        <f t="shared" si="153"/>
        <v>43118</v>
      </c>
      <c r="B612">
        <v>156.69999999999999</v>
      </c>
      <c r="C612">
        <v>263</v>
      </c>
      <c r="D612">
        <v>858.9</v>
      </c>
      <c r="E612">
        <v>889.7</v>
      </c>
      <c r="F612" s="16">
        <f t="shared" si="163"/>
        <v>1015.5999999999999</v>
      </c>
      <c r="G612">
        <f t="shared" si="161"/>
        <v>1152.7</v>
      </c>
      <c r="H612" s="271">
        <f t="shared" si="162"/>
        <v>-11.893814522425616</v>
      </c>
    </row>
    <row r="613" spans="1:8" ht="15" x14ac:dyDescent="0.25">
      <c r="A613" s="5">
        <f t="shared" si="153"/>
        <v>43125</v>
      </c>
      <c r="B613">
        <v>156.69999999999999</v>
      </c>
      <c r="C613">
        <v>263</v>
      </c>
      <c r="D613">
        <v>858.9</v>
      </c>
      <c r="E613">
        <v>889.7</v>
      </c>
      <c r="F613" s="16">
        <f t="shared" si="163"/>
        <v>1015.5999999999999</v>
      </c>
      <c r="G613">
        <f t="shared" si="161"/>
        <v>1152.7</v>
      </c>
      <c r="H613" s="271">
        <f t="shared" si="162"/>
        <v>-11.893814522425616</v>
      </c>
    </row>
    <row r="614" spans="1:8" ht="15" x14ac:dyDescent="0.25">
      <c r="A614" s="5">
        <f t="shared" si="153"/>
        <v>43132</v>
      </c>
      <c r="B614">
        <v>145.69999999999999</v>
      </c>
      <c r="C614">
        <v>263</v>
      </c>
      <c r="D614">
        <v>903.9</v>
      </c>
      <c r="E614">
        <v>933.7</v>
      </c>
      <c r="F614" s="16">
        <f>+B614+D614</f>
        <v>1049.5999999999999</v>
      </c>
      <c r="G614">
        <f>+C614+E614</f>
        <v>1196.7</v>
      </c>
      <c r="H614" s="271">
        <f>+(F614/G614-1)*100</f>
        <v>-12.292136709283874</v>
      </c>
    </row>
    <row r="615" spans="1:8" ht="15" x14ac:dyDescent="0.25">
      <c r="A615" s="5">
        <f t="shared" si="153"/>
        <v>43139</v>
      </c>
      <c r="B615">
        <v>101.5</v>
      </c>
      <c r="C615">
        <v>325</v>
      </c>
      <c r="D615">
        <v>949</v>
      </c>
      <c r="E615">
        <v>933.7</v>
      </c>
      <c r="F615" s="16">
        <f t="shared" ref="F615:F632" si="164">+B615+D615</f>
        <v>1050.5</v>
      </c>
      <c r="G615">
        <f t="shared" ref="G615:G632" si="165">+C615+E615</f>
        <v>1258.7</v>
      </c>
      <c r="H615" s="271">
        <f t="shared" ref="H615:H632" si="166">+(F615/G615-1)*100</f>
        <v>-16.54087550647494</v>
      </c>
    </row>
    <row r="616" spans="1:8" ht="15" x14ac:dyDescent="0.25">
      <c r="A616" s="5">
        <f t="shared" si="153"/>
        <v>43146</v>
      </c>
      <c r="B616">
        <v>101.5</v>
      </c>
      <c r="C616">
        <v>301</v>
      </c>
      <c r="D616">
        <v>949</v>
      </c>
      <c r="E616">
        <v>956.7</v>
      </c>
      <c r="F616" s="16">
        <f t="shared" si="164"/>
        <v>1050.5</v>
      </c>
      <c r="G616">
        <f t="shared" si="165"/>
        <v>1257.7</v>
      </c>
      <c r="H616" s="271">
        <f t="shared" si="166"/>
        <v>-16.474516975431342</v>
      </c>
    </row>
    <row r="617" spans="1:8" ht="15" x14ac:dyDescent="0.25">
      <c r="A617" s="5">
        <f t="shared" si="153"/>
        <v>43153</v>
      </c>
      <c r="B617">
        <v>100.8</v>
      </c>
      <c r="C617">
        <v>262.7</v>
      </c>
      <c r="D617">
        <v>960.3</v>
      </c>
      <c r="E617">
        <v>1023.4</v>
      </c>
      <c r="F617" s="16">
        <f t="shared" si="164"/>
        <v>1061.0999999999999</v>
      </c>
      <c r="G617">
        <f t="shared" si="165"/>
        <v>1286.0999999999999</v>
      </c>
      <c r="H617" s="271">
        <f t="shared" si="166"/>
        <v>-17.494751574527644</v>
      </c>
    </row>
    <row r="618" spans="1:8" ht="15" x14ac:dyDescent="0.25">
      <c r="A618" s="5">
        <f t="shared" si="153"/>
        <v>43160</v>
      </c>
      <c r="B618">
        <v>100.8</v>
      </c>
      <c r="C618">
        <v>237.7</v>
      </c>
      <c r="D618">
        <v>960.3</v>
      </c>
      <c r="E618">
        <v>1048.5</v>
      </c>
      <c r="F618" s="16">
        <f t="shared" si="164"/>
        <v>1061.0999999999999</v>
      </c>
      <c r="G618">
        <f t="shared" si="165"/>
        <v>1286.2</v>
      </c>
      <c r="H618" s="271">
        <f t="shared" si="166"/>
        <v>-17.50116622609238</v>
      </c>
    </row>
    <row r="619" spans="1:8" ht="15" x14ac:dyDescent="0.25">
      <c r="A619" s="5">
        <f t="shared" si="153"/>
        <v>43167</v>
      </c>
      <c r="B619">
        <v>100.8</v>
      </c>
      <c r="C619">
        <v>237.7</v>
      </c>
      <c r="D619">
        <v>960.3</v>
      </c>
      <c r="E619">
        <v>1048.5</v>
      </c>
      <c r="F619" s="16">
        <f t="shared" si="164"/>
        <v>1061.0999999999999</v>
      </c>
      <c r="G619">
        <f t="shared" si="165"/>
        <v>1286.2</v>
      </c>
      <c r="H619" s="271">
        <f t="shared" si="166"/>
        <v>-17.50116622609238</v>
      </c>
    </row>
    <row r="620" spans="1:8" ht="15" x14ac:dyDescent="0.25">
      <c r="A620" s="5">
        <f t="shared" si="153"/>
        <v>43174</v>
      </c>
      <c r="B620">
        <v>100.8</v>
      </c>
      <c r="C620">
        <v>249.7</v>
      </c>
      <c r="D620">
        <v>1009.8</v>
      </c>
      <c r="E620">
        <v>1082.5999999999999</v>
      </c>
      <c r="F620" s="16">
        <f t="shared" si="164"/>
        <v>1110.5999999999999</v>
      </c>
      <c r="G620">
        <f t="shared" si="165"/>
        <v>1332.3</v>
      </c>
      <c r="H620" s="271">
        <f t="shared" si="166"/>
        <v>-16.64039630713804</v>
      </c>
    </row>
    <row r="621" spans="1:8" ht="15" x14ac:dyDescent="0.25">
      <c r="A621" s="5">
        <f t="shared" si="153"/>
        <v>43181</v>
      </c>
      <c r="B621" s="16">
        <v>177</v>
      </c>
      <c r="C621">
        <v>242.7</v>
      </c>
      <c r="D621">
        <v>1009.8</v>
      </c>
      <c r="E621">
        <v>1137.5</v>
      </c>
      <c r="F621" s="16">
        <f t="shared" si="164"/>
        <v>1186.8</v>
      </c>
      <c r="G621">
        <f t="shared" si="165"/>
        <v>1380.2</v>
      </c>
      <c r="H621" s="271">
        <f t="shared" si="166"/>
        <v>-14.012461962034495</v>
      </c>
    </row>
    <row r="622" spans="1:8" ht="15" x14ac:dyDescent="0.25">
      <c r="A622" s="5">
        <f t="shared" si="153"/>
        <v>43188</v>
      </c>
      <c r="B622" s="16">
        <v>146</v>
      </c>
      <c r="C622">
        <v>245.4</v>
      </c>
      <c r="D622">
        <v>1039.8</v>
      </c>
      <c r="E622">
        <v>1156.2</v>
      </c>
      <c r="F622" s="16">
        <f t="shared" si="164"/>
        <v>1185.8</v>
      </c>
      <c r="G622">
        <f t="shared" si="165"/>
        <v>1401.6000000000001</v>
      </c>
      <c r="H622" s="271">
        <f t="shared" si="166"/>
        <v>-15.39668949771691</v>
      </c>
    </row>
    <row r="623" spans="1:8" ht="15" x14ac:dyDescent="0.25">
      <c r="A623" s="5">
        <f t="shared" si="153"/>
        <v>43195</v>
      </c>
      <c r="B623" s="16">
        <v>146</v>
      </c>
      <c r="C623">
        <v>313.8</v>
      </c>
      <c r="D623">
        <v>1039.8</v>
      </c>
      <c r="E623">
        <v>1186.8</v>
      </c>
      <c r="F623" s="16">
        <f t="shared" si="164"/>
        <v>1185.8</v>
      </c>
      <c r="G623">
        <f t="shared" si="165"/>
        <v>1500.6</v>
      </c>
      <c r="H623" s="271">
        <f t="shared" si="166"/>
        <v>-20.978275356524058</v>
      </c>
    </row>
    <row r="624" spans="1:8" ht="15" x14ac:dyDescent="0.25">
      <c r="A624" s="5">
        <f t="shared" si="153"/>
        <v>43202</v>
      </c>
      <c r="B624" s="16">
        <v>146</v>
      </c>
      <c r="C624">
        <v>290.7</v>
      </c>
      <c r="D624">
        <v>1039.8</v>
      </c>
      <c r="E624">
        <v>1268.5999999999999</v>
      </c>
      <c r="F624" s="16">
        <f t="shared" si="164"/>
        <v>1185.8</v>
      </c>
      <c r="G624">
        <f t="shared" si="165"/>
        <v>1559.3</v>
      </c>
      <c r="H624" s="271">
        <f t="shared" si="166"/>
        <v>-23.953055858397999</v>
      </c>
    </row>
    <row r="625" spans="1:9" ht="15" x14ac:dyDescent="0.25">
      <c r="A625" s="5">
        <f t="shared" si="153"/>
        <v>43209</v>
      </c>
      <c r="B625" s="16">
        <v>92</v>
      </c>
      <c r="C625" s="16">
        <v>233.1</v>
      </c>
      <c r="D625" s="16">
        <v>1096</v>
      </c>
      <c r="E625">
        <v>1337.5</v>
      </c>
      <c r="F625" s="16">
        <f t="shared" si="164"/>
        <v>1188</v>
      </c>
      <c r="G625">
        <f t="shared" si="165"/>
        <v>1570.6</v>
      </c>
      <c r="H625" s="271">
        <f t="shared" si="166"/>
        <v>-24.360117152680505</v>
      </c>
    </row>
    <row r="626" spans="1:9" ht="15" x14ac:dyDescent="0.25">
      <c r="A626" s="5">
        <f t="shared" si="153"/>
        <v>43216</v>
      </c>
      <c r="B626" s="16">
        <v>92</v>
      </c>
      <c r="C626">
        <v>200.6</v>
      </c>
      <c r="D626">
        <v>1096</v>
      </c>
      <c r="E626">
        <v>1402.5</v>
      </c>
      <c r="F626" s="16">
        <f t="shared" si="164"/>
        <v>1188</v>
      </c>
      <c r="G626">
        <f t="shared" si="165"/>
        <v>1603.1</v>
      </c>
      <c r="H626" s="271">
        <f t="shared" si="166"/>
        <v>-25.893581186451243</v>
      </c>
    </row>
    <row r="627" spans="1:9" ht="15" x14ac:dyDescent="0.25">
      <c r="A627" s="5">
        <f t="shared" si="153"/>
        <v>43223</v>
      </c>
      <c r="B627" s="16">
        <v>72</v>
      </c>
      <c r="C627">
        <v>121.5</v>
      </c>
      <c r="D627">
        <v>1115.4000000000001</v>
      </c>
      <c r="E627">
        <v>1477.1</v>
      </c>
      <c r="F627" s="16">
        <f t="shared" si="164"/>
        <v>1187.4000000000001</v>
      </c>
      <c r="G627">
        <f t="shared" si="165"/>
        <v>1598.6</v>
      </c>
      <c r="H627" s="271">
        <f t="shared" si="166"/>
        <v>-25.722507193794563</v>
      </c>
      <c r="I627">
        <v>109.8</v>
      </c>
    </row>
    <row r="628" spans="1:9" ht="15" x14ac:dyDescent="0.25">
      <c r="A628" s="5">
        <f t="shared" si="153"/>
        <v>43230</v>
      </c>
      <c r="B628" s="16">
        <v>52</v>
      </c>
      <c r="C628">
        <v>172.5</v>
      </c>
      <c r="D628">
        <v>1135.4000000000001</v>
      </c>
      <c r="E628">
        <v>1477.1</v>
      </c>
      <c r="F628" s="16">
        <f t="shared" si="164"/>
        <v>1187.4000000000001</v>
      </c>
      <c r="G628">
        <f t="shared" si="165"/>
        <v>1649.6</v>
      </c>
      <c r="H628" s="271">
        <f t="shared" si="166"/>
        <v>-28.018913676042668</v>
      </c>
      <c r="I628">
        <v>109.8</v>
      </c>
    </row>
    <row r="629" spans="1:9" ht="15" x14ac:dyDescent="0.25">
      <c r="A629" s="5">
        <f t="shared" si="153"/>
        <v>43237</v>
      </c>
      <c r="B629" s="16">
        <v>52</v>
      </c>
      <c r="C629" s="16">
        <v>155</v>
      </c>
      <c r="D629">
        <v>1149.0999999999999</v>
      </c>
      <c r="E629">
        <v>1477.1</v>
      </c>
      <c r="F629" s="16">
        <f t="shared" si="164"/>
        <v>1201.0999999999999</v>
      </c>
      <c r="G629">
        <f t="shared" si="165"/>
        <v>1632.1</v>
      </c>
      <c r="H629" s="271">
        <f t="shared" si="166"/>
        <v>-26.40769560688684</v>
      </c>
      <c r="I629">
        <v>109.8</v>
      </c>
    </row>
    <row r="630" spans="1:9" ht="15" x14ac:dyDescent="0.25">
      <c r="A630" s="5">
        <f t="shared" si="153"/>
        <v>43244</v>
      </c>
      <c r="B630" s="16">
        <v>52</v>
      </c>
      <c r="C630" s="16">
        <v>122</v>
      </c>
      <c r="D630">
        <v>1149.0999999999999</v>
      </c>
      <c r="E630">
        <v>1508.3</v>
      </c>
      <c r="F630" s="16">
        <f t="shared" si="164"/>
        <v>1201.0999999999999</v>
      </c>
      <c r="G630">
        <f t="shared" si="165"/>
        <v>1630.3</v>
      </c>
      <c r="H630" s="271">
        <f t="shared" si="166"/>
        <v>-26.326442985953513</v>
      </c>
      <c r="I630">
        <v>109.8</v>
      </c>
    </row>
    <row r="631" spans="1:9" ht="15" x14ac:dyDescent="0.25">
      <c r="A631" s="5">
        <f t="shared" si="153"/>
        <v>43251</v>
      </c>
      <c r="B631">
        <v>0</v>
      </c>
      <c r="C631" s="16">
        <v>102</v>
      </c>
      <c r="D631">
        <v>1170.7</v>
      </c>
      <c r="E631">
        <v>1540.4</v>
      </c>
      <c r="F631" s="16">
        <f t="shared" si="164"/>
        <v>1170.7</v>
      </c>
      <c r="G631">
        <f t="shared" si="165"/>
        <v>1642.4</v>
      </c>
      <c r="H631" s="271">
        <f t="shared" si="166"/>
        <v>-28.720165611300541</v>
      </c>
      <c r="I631">
        <v>109.8</v>
      </c>
    </row>
    <row r="632" spans="1:9" ht="15" x14ac:dyDescent="0.25">
      <c r="A632" s="5">
        <f t="shared" si="153"/>
        <v>43258</v>
      </c>
      <c r="B632">
        <v>139.80000000000001</v>
      </c>
      <c r="C632">
        <v>160</v>
      </c>
      <c r="D632">
        <v>0</v>
      </c>
      <c r="E632">
        <v>113.6</v>
      </c>
      <c r="F632" s="16">
        <f t="shared" si="164"/>
        <v>139.80000000000001</v>
      </c>
      <c r="G632">
        <f t="shared" si="165"/>
        <v>273.60000000000002</v>
      </c>
      <c r="H632" s="271">
        <f t="shared" si="166"/>
        <v>-48.903508771929829</v>
      </c>
    </row>
    <row r="633" spans="1:9" ht="15" x14ac:dyDescent="0.25">
      <c r="A633" s="5">
        <f t="shared" si="153"/>
        <v>43265</v>
      </c>
      <c r="B633">
        <v>109.8</v>
      </c>
      <c r="C633">
        <v>167.9</v>
      </c>
      <c r="D633">
        <v>33</v>
      </c>
      <c r="E633">
        <v>146.69999999999999</v>
      </c>
      <c r="F633" s="16">
        <f t="shared" ref="F633:G635" si="167">+B633+D633</f>
        <v>142.80000000000001</v>
      </c>
      <c r="G633">
        <f t="shared" si="167"/>
        <v>314.60000000000002</v>
      </c>
      <c r="H633" s="271">
        <f>+(F633/G633-1)*100</f>
        <v>-54.609027336300066</v>
      </c>
    </row>
    <row r="634" spans="1:9" ht="15" x14ac:dyDescent="0.25">
      <c r="A634" s="5">
        <f t="shared" si="153"/>
        <v>43272</v>
      </c>
      <c r="B634">
        <v>109.8</v>
      </c>
      <c r="C634">
        <v>180.9</v>
      </c>
      <c r="D634">
        <v>33</v>
      </c>
      <c r="E634">
        <v>180.5</v>
      </c>
      <c r="F634" s="16">
        <f t="shared" si="167"/>
        <v>142.80000000000001</v>
      </c>
      <c r="G634">
        <f t="shared" si="167"/>
        <v>361.4</v>
      </c>
      <c r="H634" s="271">
        <f>+(F634/G634-1)*100</f>
        <v>-60.486995019369118</v>
      </c>
    </row>
    <row r="635" spans="1:9" ht="15" x14ac:dyDescent="0.25">
      <c r="A635" s="5">
        <f t="shared" si="153"/>
        <v>43279</v>
      </c>
      <c r="B635">
        <v>109.8</v>
      </c>
      <c r="C635">
        <v>166.3</v>
      </c>
      <c r="D635">
        <v>33</v>
      </c>
      <c r="E635">
        <v>228.4</v>
      </c>
      <c r="F635" s="16">
        <f t="shared" si="167"/>
        <v>142.80000000000001</v>
      </c>
      <c r="G635">
        <f t="shared" si="167"/>
        <v>394.70000000000005</v>
      </c>
      <c r="H635" s="271">
        <f>+(F635/G635-1)*100</f>
        <v>-63.82062325817077</v>
      </c>
    </row>
    <row r="636" spans="1:9" ht="15" x14ac:dyDescent="0.25">
      <c r="A636" s="5">
        <f t="shared" si="153"/>
        <v>43286</v>
      </c>
      <c r="B636">
        <v>154.80000000000001</v>
      </c>
      <c r="C636">
        <v>177.4</v>
      </c>
      <c r="D636">
        <v>66</v>
      </c>
      <c r="E636">
        <v>267.10000000000002</v>
      </c>
      <c r="F636" s="16">
        <f t="shared" ref="F636:F647" si="168">+B636+D636</f>
        <v>220.8</v>
      </c>
      <c r="G636">
        <f t="shared" ref="G636:G647" si="169">+C636+E636</f>
        <v>444.5</v>
      </c>
      <c r="H636" s="271">
        <f t="shared" ref="H636:H647" si="170">+(F636/G636-1)*100</f>
        <v>-50.326209223847016</v>
      </c>
    </row>
    <row r="637" spans="1:9" ht="15" x14ac:dyDescent="0.25">
      <c r="A637" s="5">
        <f t="shared" ref="A637:A700" si="171">+A636+7</f>
        <v>43293</v>
      </c>
      <c r="B637">
        <v>153.80000000000001</v>
      </c>
      <c r="C637">
        <v>172.2</v>
      </c>
      <c r="D637">
        <v>66</v>
      </c>
      <c r="E637">
        <v>332.5</v>
      </c>
      <c r="F637" s="16">
        <f t="shared" si="168"/>
        <v>219.8</v>
      </c>
      <c r="G637">
        <f t="shared" si="169"/>
        <v>504.7</v>
      </c>
      <c r="H637" s="271">
        <f t="shared" si="170"/>
        <v>-56.449375866851589</v>
      </c>
    </row>
    <row r="638" spans="1:9" ht="15" x14ac:dyDescent="0.25">
      <c r="A638" s="5">
        <f t="shared" si="171"/>
        <v>43300</v>
      </c>
      <c r="B638">
        <v>221.8</v>
      </c>
      <c r="C638">
        <v>170.4</v>
      </c>
      <c r="D638">
        <v>66</v>
      </c>
      <c r="E638">
        <v>349.3</v>
      </c>
      <c r="F638" s="16">
        <f t="shared" si="168"/>
        <v>287.8</v>
      </c>
      <c r="G638">
        <f t="shared" si="169"/>
        <v>519.70000000000005</v>
      </c>
      <c r="H638" s="271">
        <f t="shared" si="170"/>
        <v>-44.621897248412544</v>
      </c>
    </row>
    <row r="639" spans="1:9" ht="15" x14ac:dyDescent="0.25">
      <c r="A639" s="5">
        <f t="shared" si="171"/>
        <v>43307</v>
      </c>
      <c r="B639">
        <v>176.8</v>
      </c>
      <c r="C639">
        <v>180.4</v>
      </c>
      <c r="D639">
        <v>111</v>
      </c>
      <c r="E639">
        <v>360.3</v>
      </c>
      <c r="F639" s="16">
        <f t="shared" si="168"/>
        <v>287.8</v>
      </c>
      <c r="G639">
        <f t="shared" si="169"/>
        <v>540.70000000000005</v>
      </c>
      <c r="H639" s="271">
        <f t="shared" si="170"/>
        <v>-46.772702052894402</v>
      </c>
    </row>
    <row r="640" spans="1:9" ht="15" x14ac:dyDescent="0.25">
      <c r="A640" s="5">
        <f t="shared" si="171"/>
        <v>43314</v>
      </c>
      <c r="B640">
        <v>187.8</v>
      </c>
      <c r="C640">
        <v>195.4</v>
      </c>
      <c r="D640">
        <v>125.3</v>
      </c>
      <c r="E640">
        <v>360.3</v>
      </c>
      <c r="F640" s="16">
        <f t="shared" si="168"/>
        <v>313.10000000000002</v>
      </c>
      <c r="G640">
        <f t="shared" si="169"/>
        <v>555.70000000000005</v>
      </c>
      <c r="H640" s="271">
        <f t="shared" si="170"/>
        <v>-43.656649271189494</v>
      </c>
    </row>
    <row r="641" spans="1:8" ht="15" x14ac:dyDescent="0.25">
      <c r="A641" s="5">
        <f t="shared" si="171"/>
        <v>43321</v>
      </c>
      <c r="B641">
        <v>327.8</v>
      </c>
      <c r="C641">
        <v>271.39999999999998</v>
      </c>
      <c r="D641">
        <v>125.3</v>
      </c>
      <c r="E641">
        <v>360.3</v>
      </c>
      <c r="F641" s="16">
        <f t="shared" si="168"/>
        <v>453.1</v>
      </c>
      <c r="G641">
        <f t="shared" si="169"/>
        <v>631.70000000000005</v>
      </c>
      <c r="H641" s="271">
        <f t="shared" si="170"/>
        <v>-28.272914358081369</v>
      </c>
    </row>
    <row r="642" spans="1:8" ht="15" x14ac:dyDescent="0.25">
      <c r="A642" s="5">
        <f t="shared" si="171"/>
        <v>43328</v>
      </c>
      <c r="B642">
        <v>241.2</v>
      </c>
      <c r="C642">
        <v>212.4</v>
      </c>
      <c r="D642">
        <v>174.9</v>
      </c>
      <c r="E642">
        <v>423.1</v>
      </c>
      <c r="F642" s="16">
        <f t="shared" si="168"/>
        <v>416.1</v>
      </c>
      <c r="G642">
        <f t="shared" si="169"/>
        <v>635.5</v>
      </c>
      <c r="H642" s="271">
        <f t="shared" si="170"/>
        <v>-34.523996852871754</v>
      </c>
    </row>
    <row r="643" spans="1:8" ht="15" x14ac:dyDescent="0.25">
      <c r="A643" s="5">
        <f t="shared" si="171"/>
        <v>43335</v>
      </c>
      <c r="B643">
        <v>241.2</v>
      </c>
      <c r="C643">
        <v>205.3</v>
      </c>
      <c r="D643">
        <v>174.9</v>
      </c>
      <c r="E643">
        <v>444.7</v>
      </c>
      <c r="F643" s="16">
        <f t="shared" si="168"/>
        <v>416.1</v>
      </c>
      <c r="G643">
        <f t="shared" si="169"/>
        <v>650</v>
      </c>
      <c r="H643" s="271">
        <f t="shared" si="170"/>
        <v>-35.984615384615381</v>
      </c>
    </row>
    <row r="644" spans="1:8" ht="15" x14ac:dyDescent="0.25">
      <c r="A644" s="5">
        <f t="shared" si="171"/>
        <v>43342</v>
      </c>
      <c r="B644">
        <v>241.2</v>
      </c>
      <c r="C644">
        <v>275.8</v>
      </c>
      <c r="D644">
        <v>174.9</v>
      </c>
      <c r="E644">
        <v>444.7</v>
      </c>
      <c r="F644" s="16">
        <f t="shared" si="168"/>
        <v>416.1</v>
      </c>
      <c r="G644">
        <f t="shared" si="169"/>
        <v>720.5</v>
      </c>
      <c r="H644" s="271">
        <f t="shared" si="170"/>
        <v>-42.248438584316439</v>
      </c>
    </row>
    <row r="645" spans="1:8" ht="15" x14ac:dyDescent="0.25">
      <c r="A645" s="5">
        <f t="shared" si="171"/>
        <v>43349</v>
      </c>
      <c r="B645">
        <v>226.2</v>
      </c>
      <c r="C645">
        <v>275.8</v>
      </c>
      <c r="D645">
        <v>221.3</v>
      </c>
      <c r="E645">
        <v>444.7</v>
      </c>
      <c r="F645" s="16">
        <f t="shared" si="168"/>
        <v>447.5</v>
      </c>
      <c r="G645">
        <f t="shared" si="169"/>
        <v>720.5</v>
      </c>
      <c r="H645" s="271">
        <f t="shared" si="170"/>
        <v>-37.890353920888273</v>
      </c>
    </row>
    <row r="646" spans="1:8" ht="15" x14ac:dyDescent="0.25">
      <c r="A646" s="5">
        <f t="shared" si="171"/>
        <v>43356</v>
      </c>
      <c r="B646">
        <v>248.3</v>
      </c>
      <c r="C646">
        <v>190.3</v>
      </c>
      <c r="D646">
        <v>221.3</v>
      </c>
      <c r="E646">
        <v>502.8</v>
      </c>
      <c r="F646" s="16">
        <f t="shared" si="168"/>
        <v>469.6</v>
      </c>
      <c r="G646">
        <f t="shared" si="169"/>
        <v>693.1</v>
      </c>
      <c r="H646" s="271">
        <f t="shared" si="170"/>
        <v>-32.246429086711871</v>
      </c>
    </row>
    <row r="647" spans="1:8" ht="15" x14ac:dyDescent="0.25">
      <c r="A647" s="5">
        <f t="shared" si="171"/>
        <v>43363</v>
      </c>
      <c r="B647">
        <v>303.5</v>
      </c>
      <c r="C647">
        <v>174.3</v>
      </c>
      <c r="D647">
        <v>221.3</v>
      </c>
      <c r="E647">
        <v>519</v>
      </c>
      <c r="F647" s="16">
        <f t="shared" si="168"/>
        <v>524.79999999999995</v>
      </c>
      <c r="G647">
        <f t="shared" si="169"/>
        <v>693.3</v>
      </c>
      <c r="H647" s="271">
        <f t="shared" si="170"/>
        <v>-24.304053079474976</v>
      </c>
    </row>
    <row r="648" spans="1:8" ht="15" x14ac:dyDescent="0.25">
      <c r="A648" s="5">
        <f t="shared" si="171"/>
        <v>43370</v>
      </c>
      <c r="B648">
        <v>358.9</v>
      </c>
      <c r="C648">
        <v>155.1</v>
      </c>
      <c r="D648">
        <v>221.3</v>
      </c>
      <c r="E648">
        <v>563.1</v>
      </c>
      <c r="F648" s="16">
        <f t="shared" ref="F648:G651" si="172">+B648+D648</f>
        <v>580.20000000000005</v>
      </c>
      <c r="G648">
        <f t="shared" si="172"/>
        <v>718.2</v>
      </c>
      <c r="H648" s="271">
        <f>+(F648/G648-1)*100</f>
        <v>-19.21470342522974</v>
      </c>
    </row>
    <row r="649" spans="1:8" ht="15" x14ac:dyDescent="0.25">
      <c r="A649" s="5">
        <f t="shared" si="171"/>
        <v>43377</v>
      </c>
      <c r="B649">
        <v>311.8</v>
      </c>
      <c r="C649">
        <v>144.1</v>
      </c>
      <c r="D649">
        <v>244.6</v>
      </c>
      <c r="E649">
        <v>599.1</v>
      </c>
      <c r="F649" s="16">
        <f t="shared" si="172"/>
        <v>556.4</v>
      </c>
      <c r="G649">
        <f t="shared" si="172"/>
        <v>743.2</v>
      </c>
      <c r="H649" s="271">
        <f>+(F649/G649-1)*100</f>
        <v>-25.134553283100114</v>
      </c>
    </row>
    <row r="650" spans="1:8" ht="15" x14ac:dyDescent="0.25">
      <c r="A650" s="5">
        <f t="shared" si="171"/>
        <v>43384</v>
      </c>
      <c r="B650">
        <v>311.8</v>
      </c>
      <c r="C650">
        <v>128.1</v>
      </c>
      <c r="D650">
        <v>257.5</v>
      </c>
      <c r="E650">
        <v>615.1</v>
      </c>
      <c r="F650" s="16">
        <f t="shared" si="172"/>
        <v>569.29999999999995</v>
      </c>
      <c r="G650">
        <f t="shared" si="172"/>
        <v>743.2</v>
      </c>
      <c r="H650" s="271">
        <f>+(F650/G650-1)*100</f>
        <v>-23.398815931108729</v>
      </c>
    </row>
    <row r="651" spans="1:8" ht="15" x14ac:dyDescent="0.25">
      <c r="A651" s="5">
        <f t="shared" si="171"/>
        <v>43391</v>
      </c>
      <c r="B651">
        <v>277.8</v>
      </c>
      <c r="C651">
        <v>118.7</v>
      </c>
      <c r="D651">
        <v>305.5</v>
      </c>
      <c r="E651">
        <v>615.1</v>
      </c>
      <c r="F651" s="16">
        <f t="shared" si="172"/>
        <v>583.29999999999995</v>
      </c>
      <c r="G651">
        <f t="shared" si="172"/>
        <v>733.80000000000007</v>
      </c>
      <c r="H651" s="271">
        <f>+(F651/G651-1)*100</f>
        <v>-20.509675660943049</v>
      </c>
    </row>
    <row r="652" spans="1:8" ht="15" x14ac:dyDescent="0.25">
      <c r="A652" s="5">
        <f t="shared" si="171"/>
        <v>43398</v>
      </c>
      <c r="B652">
        <v>277.8</v>
      </c>
      <c r="C652">
        <v>160.69999999999999</v>
      </c>
      <c r="D652">
        <v>305.5</v>
      </c>
      <c r="E652">
        <v>615.1</v>
      </c>
      <c r="F652" s="16">
        <f t="shared" ref="F652:F667" si="173">+B652+D652</f>
        <v>583.29999999999995</v>
      </c>
      <c r="G652">
        <f t="shared" ref="G652:G667" si="174">+C652+E652</f>
        <v>775.8</v>
      </c>
      <c r="H652" s="271">
        <f t="shared" ref="H652:H667" si="175">+(F652/G652-1)*100</f>
        <v>-24.813096158803816</v>
      </c>
    </row>
    <row r="653" spans="1:8" ht="15" x14ac:dyDescent="0.25">
      <c r="A653" s="5">
        <f t="shared" si="171"/>
        <v>43405</v>
      </c>
      <c r="B653">
        <v>322.8</v>
      </c>
      <c r="C653">
        <v>167.7</v>
      </c>
      <c r="D653">
        <v>305.5</v>
      </c>
      <c r="E653">
        <v>648.1</v>
      </c>
      <c r="F653" s="16">
        <f t="shared" si="173"/>
        <v>628.29999999999995</v>
      </c>
      <c r="G653">
        <f t="shared" si="174"/>
        <v>815.8</v>
      </c>
      <c r="H653" s="271">
        <f t="shared" si="175"/>
        <v>-22.983574405491545</v>
      </c>
    </row>
    <row r="654" spans="1:8" ht="15" x14ac:dyDescent="0.25">
      <c r="A654" s="5">
        <f t="shared" si="171"/>
        <v>43412</v>
      </c>
      <c r="B654">
        <v>322.8</v>
      </c>
      <c r="C654">
        <v>167.7</v>
      </c>
      <c r="D654">
        <v>305.5</v>
      </c>
      <c r="E654">
        <v>648.1</v>
      </c>
      <c r="F654" s="16">
        <f t="shared" si="173"/>
        <v>628.29999999999995</v>
      </c>
      <c r="G654">
        <f t="shared" si="174"/>
        <v>815.8</v>
      </c>
      <c r="H654" s="271">
        <f t="shared" si="175"/>
        <v>-22.983574405491545</v>
      </c>
    </row>
    <row r="655" spans="1:8" ht="15" x14ac:dyDescent="0.25">
      <c r="A655" s="5">
        <f t="shared" si="171"/>
        <v>43419</v>
      </c>
      <c r="B655">
        <v>322.8</v>
      </c>
      <c r="C655">
        <v>167.7</v>
      </c>
      <c r="D655">
        <v>305.5</v>
      </c>
      <c r="E655">
        <v>648.1</v>
      </c>
      <c r="F655" s="16">
        <f t="shared" si="173"/>
        <v>628.29999999999995</v>
      </c>
      <c r="G655">
        <f t="shared" si="174"/>
        <v>815.8</v>
      </c>
      <c r="H655" s="271">
        <f t="shared" si="175"/>
        <v>-22.983574405491545</v>
      </c>
    </row>
    <row r="656" spans="1:8" ht="15" x14ac:dyDescent="0.25">
      <c r="A656" s="5">
        <f t="shared" si="171"/>
        <v>43426</v>
      </c>
      <c r="B656">
        <v>367.8</v>
      </c>
      <c r="C656">
        <v>127.7</v>
      </c>
      <c r="D656">
        <v>339</v>
      </c>
      <c r="E656">
        <v>684.1</v>
      </c>
      <c r="F656" s="16">
        <f t="shared" si="173"/>
        <v>706.8</v>
      </c>
      <c r="G656">
        <f t="shared" si="174"/>
        <v>811.80000000000007</v>
      </c>
      <c r="H656" s="271">
        <f t="shared" si="175"/>
        <v>-12.934220251293437</v>
      </c>
    </row>
    <row r="657" spans="1:8" ht="15" x14ac:dyDescent="0.25">
      <c r="A657" s="5">
        <f t="shared" si="171"/>
        <v>43433</v>
      </c>
      <c r="B657">
        <v>383.9</v>
      </c>
      <c r="C657">
        <v>127.7</v>
      </c>
      <c r="D657">
        <v>366.9</v>
      </c>
      <c r="E657">
        <v>684.1</v>
      </c>
      <c r="F657" s="16">
        <f t="shared" si="173"/>
        <v>750.8</v>
      </c>
      <c r="G657">
        <f t="shared" si="174"/>
        <v>811.80000000000007</v>
      </c>
      <c r="H657" s="271">
        <f t="shared" si="175"/>
        <v>-7.5141660507514256</v>
      </c>
    </row>
    <row r="658" spans="1:8" ht="15" x14ac:dyDescent="0.25">
      <c r="A658" s="5">
        <f t="shared" si="171"/>
        <v>43440</v>
      </c>
      <c r="B658">
        <v>472.9</v>
      </c>
      <c r="C658">
        <v>82.7</v>
      </c>
      <c r="D658">
        <v>366.9</v>
      </c>
      <c r="E658">
        <v>726.1</v>
      </c>
      <c r="F658" s="16">
        <f t="shared" si="173"/>
        <v>839.8</v>
      </c>
      <c r="G658">
        <f t="shared" si="174"/>
        <v>808.80000000000007</v>
      </c>
      <c r="H658" s="271">
        <f t="shared" si="175"/>
        <v>3.832838773491587</v>
      </c>
    </row>
    <row r="659" spans="1:8" ht="15" x14ac:dyDescent="0.25">
      <c r="A659" s="5">
        <f t="shared" si="171"/>
        <v>43447</v>
      </c>
      <c r="B659">
        <v>450.1</v>
      </c>
      <c r="C659">
        <v>130.69999999999999</v>
      </c>
      <c r="D659">
        <v>415.7</v>
      </c>
      <c r="E659">
        <v>726.1</v>
      </c>
      <c r="F659" s="16">
        <f t="shared" si="173"/>
        <v>865.8</v>
      </c>
      <c r="G659">
        <f t="shared" si="174"/>
        <v>856.8</v>
      </c>
      <c r="H659" s="271">
        <f t="shared" si="175"/>
        <v>1.0504201680672232</v>
      </c>
    </row>
    <row r="660" spans="1:8" ht="15" x14ac:dyDescent="0.25">
      <c r="A660" s="5">
        <f t="shared" si="171"/>
        <v>43454</v>
      </c>
      <c r="B660">
        <v>422.1</v>
      </c>
      <c r="C660">
        <v>163.69999999999999</v>
      </c>
      <c r="D660">
        <v>440.5</v>
      </c>
      <c r="E660">
        <v>793.6</v>
      </c>
      <c r="F660" s="16">
        <f t="shared" si="173"/>
        <v>862.6</v>
      </c>
      <c r="G660">
        <f t="shared" si="174"/>
        <v>957.3</v>
      </c>
      <c r="H660" s="271">
        <f t="shared" si="175"/>
        <v>-9.8924057244332957</v>
      </c>
    </row>
    <row r="661" spans="1:8" ht="15" x14ac:dyDescent="0.25">
      <c r="A661" s="5">
        <f t="shared" si="171"/>
        <v>43461</v>
      </c>
      <c r="B661">
        <v>399.7</v>
      </c>
      <c r="C661">
        <v>211.7</v>
      </c>
      <c r="D661">
        <v>450.8</v>
      </c>
      <c r="E661">
        <v>793.6</v>
      </c>
      <c r="F661" s="16">
        <f t="shared" si="173"/>
        <v>850.5</v>
      </c>
      <c r="G661">
        <f t="shared" si="174"/>
        <v>1005.3</v>
      </c>
      <c r="H661" s="271">
        <f t="shared" si="175"/>
        <v>-15.398388540734109</v>
      </c>
    </row>
    <row r="662" spans="1:8" ht="15" x14ac:dyDescent="0.25">
      <c r="A662" s="5">
        <f t="shared" si="171"/>
        <v>43468</v>
      </c>
      <c r="B662">
        <v>410.9</v>
      </c>
      <c r="C662">
        <v>186.7</v>
      </c>
      <c r="D662">
        <v>450.8</v>
      </c>
      <c r="E662">
        <v>829.6</v>
      </c>
      <c r="F662" s="16">
        <f t="shared" si="173"/>
        <v>861.7</v>
      </c>
      <c r="G662">
        <f t="shared" si="174"/>
        <v>1016.3</v>
      </c>
      <c r="H662" s="271">
        <f t="shared" si="175"/>
        <v>-15.212043687887423</v>
      </c>
    </row>
    <row r="663" spans="1:8" ht="15" x14ac:dyDescent="0.25">
      <c r="A663" s="5">
        <f t="shared" si="171"/>
        <v>43475</v>
      </c>
      <c r="B663" s="157">
        <v>0</v>
      </c>
      <c r="C663" s="157"/>
      <c r="D663" s="157">
        <v>0</v>
      </c>
      <c r="E663" s="157"/>
      <c r="F663" s="170">
        <f t="shared" si="173"/>
        <v>0</v>
      </c>
      <c r="G663" s="157">
        <f t="shared" si="174"/>
        <v>0</v>
      </c>
      <c r="H663" s="271" t="e">
        <f t="shared" si="175"/>
        <v>#DIV/0!</v>
      </c>
    </row>
    <row r="664" spans="1:8" ht="15" x14ac:dyDescent="0.25">
      <c r="A664" s="5">
        <f t="shared" si="171"/>
        <v>43482</v>
      </c>
      <c r="B664" s="157">
        <v>0</v>
      </c>
      <c r="C664" s="157"/>
      <c r="D664" s="157">
        <v>0</v>
      </c>
      <c r="E664" s="157"/>
      <c r="F664" s="170">
        <f t="shared" si="173"/>
        <v>0</v>
      </c>
      <c r="G664" s="157">
        <f t="shared" si="174"/>
        <v>0</v>
      </c>
      <c r="H664" s="271" t="e">
        <f t="shared" si="175"/>
        <v>#DIV/0!</v>
      </c>
    </row>
    <row r="665" spans="1:8" ht="15" x14ac:dyDescent="0.25">
      <c r="A665" s="5">
        <f t="shared" si="171"/>
        <v>43489</v>
      </c>
      <c r="B665" s="157">
        <v>0</v>
      </c>
      <c r="C665" s="157"/>
      <c r="D665" s="157">
        <v>0</v>
      </c>
      <c r="E665" s="157"/>
      <c r="F665" s="170">
        <f t="shared" si="173"/>
        <v>0</v>
      </c>
      <c r="G665" s="157">
        <f t="shared" si="174"/>
        <v>0</v>
      </c>
      <c r="H665" s="271" t="e">
        <f t="shared" si="175"/>
        <v>#DIV/0!</v>
      </c>
    </row>
    <row r="666" spans="1:8" ht="15" x14ac:dyDescent="0.25">
      <c r="A666" s="5">
        <f t="shared" si="171"/>
        <v>43496</v>
      </c>
      <c r="B666" s="157">
        <v>0</v>
      </c>
      <c r="C666" s="157"/>
      <c r="D666" s="157">
        <v>0</v>
      </c>
      <c r="E666" s="157"/>
      <c r="F666" s="170">
        <f t="shared" si="173"/>
        <v>0</v>
      </c>
      <c r="G666" s="157">
        <f t="shared" si="174"/>
        <v>0</v>
      </c>
      <c r="H666" s="271" t="e">
        <f t="shared" si="175"/>
        <v>#DIV/0!</v>
      </c>
    </row>
    <row r="667" spans="1:8" ht="15" x14ac:dyDescent="0.25">
      <c r="A667" s="5">
        <f t="shared" si="171"/>
        <v>43503</v>
      </c>
      <c r="B667" s="157">
        <v>0</v>
      </c>
      <c r="C667" s="157"/>
      <c r="D667" s="157">
        <v>0</v>
      </c>
      <c r="E667" s="157"/>
      <c r="F667" s="170">
        <f t="shared" si="173"/>
        <v>0</v>
      </c>
      <c r="G667" s="157">
        <f t="shared" si="174"/>
        <v>0</v>
      </c>
      <c r="H667" s="271" t="e">
        <f t="shared" si="175"/>
        <v>#DIV/0!</v>
      </c>
    </row>
    <row r="668" spans="1:8" ht="15" x14ac:dyDescent="0.25">
      <c r="A668" s="5">
        <f t="shared" si="171"/>
        <v>43510</v>
      </c>
      <c r="B668">
        <v>648.20000000000005</v>
      </c>
      <c r="C668">
        <v>101.5</v>
      </c>
      <c r="D668">
        <v>657.8</v>
      </c>
      <c r="E668">
        <v>949</v>
      </c>
      <c r="F668" s="16">
        <f t="shared" ref="F668:F731" si="176">+B668+D668</f>
        <v>1306</v>
      </c>
      <c r="G668">
        <f t="shared" ref="G668:G731" si="177">+C668+E668</f>
        <v>1050.5</v>
      </c>
      <c r="H668" s="271">
        <f t="shared" ref="H668:H731" si="178">+(F668/G668-1)*100</f>
        <v>24.321751546882432</v>
      </c>
    </row>
    <row r="669" spans="1:8" ht="15" x14ac:dyDescent="0.25">
      <c r="A669" s="5">
        <f t="shared" si="171"/>
        <v>43517</v>
      </c>
      <c r="B669">
        <v>579.29999999999995</v>
      </c>
      <c r="C669">
        <v>100.8</v>
      </c>
      <c r="D669">
        <v>728.8</v>
      </c>
      <c r="E669">
        <v>960.3</v>
      </c>
      <c r="F669" s="16">
        <f t="shared" si="176"/>
        <v>1308.0999999999999</v>
      </c>
      <c r="G669">
        <f t="shared" si="177"/>
        <v>1061.0999999999999</v>
      </c>
      <c r="H669" s="271">
        <f t="shared" si="178"/>
        <v>23.277730656865515</v>
      </c>
    </row>
    <row r="670" spans="1:8" ht="15" x14ac:dyDescent="0.25">
      <c r="A670" s="5">
        <f t="shared" si="171"/>
        <v>43524</v>
      </c>
      <c r="B670">
        <v>534.29999999999995</v>
      </c>
      <c r="C670">
        <v>100.8</v>
      </c>
      <c r="D670">
        <v>776.5</v>
      </c>
      <c r="E670">
        <v>960.3</v>
      </c>
      <c r="F670" s="16">
        <f t="shared" si="176"/>
        <v>1310.8</v>
      </c>
      <c r="G670">
        <f t="shared" si="177"/>
        <v>1061.0999999999999</v>
      </c>
      <c r="H670" s="271">
        <f t="shared" si="178"/>
        <v>23.532183583074186</v>
      </c>
    </row>
    <row r="671" spans="1:8" ht="15" x14ac:dyDescent="0.25">
      <c r="A671" s="5">
        <f t="shared" si="171"/>
        <v>43531</v>
      </c>
      <c r="B671">
        <v>568.29999999999995</v>
      </c>
      <c r="C671">
        <v>100.8</v>
      </c>
      <c r="D671">
        <v>848.7</v>
      </c>
      <c r="E671">
        <v>960.3</v>
      </c>
      <c r="F671" s="16">
        <f t="shared" si="176"/>
        <v>1417</v>
      </c>
      <c r="G671">
        <f t="shared" si="177"/>
        <v>1061.0999999999999</v>
      </c>
      <c r="H671" s="271">
        <f t="shared" si="178"/>
        <v>33.540665347281127</v>
      </c>
    </row>
    <row r="672" spans="1:8" ht="15" x14ac:dyDescent="0.25">
      <c r="A672" s="5">
        <f t="shared" si="171"/>
        <v>43538</v>
      </c>
      <c r="B672">
        <v>578.29999999999995</v>
      </c>
      <c r="C672">
        <v>100.8</v>
      </c>
      <c r="D672">
        <v>848.7</v>
      </c>
      <c r="E672">
        <v>1009.8</v>
      </c>
      <c r="F672" s="16">
        <f t="shared" si="176"/>
        <v>1427</v>
      </c>
      <c r="G672">
        <f t="shared" si="177"/>
        <v>1110.5999999999999</v>
      </c>
      <c r="H672" s="271">
        <f t="shared" si="178"/>
        <v>28.489104988294621</v>
      </c>
    </row>
    <row r="673" spans="1:9" ht="15" x14ac:dyDescent="0.25">
      <c r="A673" s="5">
        <f t="shared" si="171"/>
        <v>43545</v>
      </c>
      <c r="B673">
        <v>513.79999999999995</v>
      </c>
      <c r="C673">
        <v>177</v>
      </c>
      <c r="D673">
        <v>915.3</v>
      </c>
      <c r="E673">
        <v>1009.8</v>
      </c>
      <c r="F673" s="16">
        <f t="shared" si="176"/>
        <v>1429.1</v>
      </c>
      <c r="G673">
        <f t="shared" si="177"/>
        <v>1186.8</v>
      </c>
      <c r="H673" s="271">
        <f t="shared" si="178"/>
        <v>20.416245365689246</v>
      </c>
    </row>
    <row r="674" spans="1:9" ht="15" x14ac:dyDescent="0.25">
      <c r="A674" s="5">
        <f t="shared" si="171"/>
        <v>43552</v>
      </c>
      <c r="B674">
        <v>466.7</v>
      </c>
      <c r="C674">
        <v>146</v>
      </c>
      <c r="D674">
        <v>967.2</v>
      </c>
      <c r="E674">
        <v>1039.8</v>
      </c>
      <c r="F674" s="16">
        <f t="shared" si="176"/>
        <v>1433.9</v>
      </c>
      <c r="G674">
        <f t="shared" si="177"/>
        <v>1185.8</v>
      </c>
      <c r="H674" s="271">
        <f t="shared" si="178"/>
        <v>20.922583909596916</v>
      </c>
    </row>
    <row r="675" spans="1:9" ht="15" x14ac:dyDescent="0.25">
      <c r="A675" s="5">
        <f t="shared" si="171"/>
        <v>43559</v>
      </c>
      <c r="B675">
        <v>400.7</v>
      </c>
      <c r="C675">
        <v>146</v>
      </c>
      <c r="D675">
        <v>1031.4000000000001</v>
      </c>
      <c r="E675">
        <v>1039.8</v>
      </c>
      <c r="F675" s="16">
        <f t="shared" si="176"/>
        <v>1432.1000000000001</v>
      </c>
      <c r="G675">
        <f t="shared" si="177"/>
        <v>1185.8</v>
      </c>
      <c r="H675" s="271">
        <f t="shared" si="178"/>
        <v>20.770787653904542</v>
      </c>
    </row>
    <row r="676" spans="1:9" ht="15" x14ac:dyDescent="0.25">
      <c r="A676" s="5">
        <f t="shared" si="171"/>
        <v>43566</v>
      </c>
      <c r="B676">
        <v>429.5</v>
      </c>
      <c r="C676">
        <v>146</v>
      </c>
      <c r="D676">
        <v>1080.4000000000001</v>
      </c>
      <c r="E676">
        <v>1039.8</v>
      </c>
      <c r="F676" s="16">
        <f t="shared" si="176"/>
        <v>1509.9</v>
      </c>
      <c r="G676">
        <f t="shared" si="177"/>
        <v>1185.8</v>
      </c>
      <c r="H676" s="271">
        <f t="shared" si="178"/>
        <v>27.331759149940972</v>
      </c>
    </row>
    <row r="677" spans="1:9" ht="15" x14ac:dyDescent="0.25">
      <c r="A677" s="5">
        <f t="shared" si="171"/>
        <v>43573</v>
      </c>
      <c r="B677">
        <v>415.7</v>
      </c>
      <c r="C677">
        <v>92</v>
      </c>
      <c r="D677">
        <v>1175.0999999999999</v>
      </c>
      <c r="E677" s="16">
        <v>1096</v>
      </c>
      <c r="F677" s="16">
        <f t="shared" si="176"/>
        <v>1590.8</v>
      </c>
      <c r="G677">
        <f t="shared" si="177"/>
        <v>1188</v>
      </c>
      <c r="H677" s="271">
        <f t="shared" si="178"/>
        <v>33.905723905723903</v>
      </c>
    </row>
    <row r="678" spans="1:9" ht="15" x14ac:dyDescent="0.25">
      <c r="A678" s="5">
        <f t="shared" si="171"/>
        <v>43580</v>
      </c>
      <c r="B678">
        <v>360.7</v>
      </c>
      <c r="C678">
        <v>92</v>
      </c>
      <c r="D678">
        <v>1223.4000000000001</v>
      </c>
      <c r="E678">
        <v>1096</v>
      </c>
      <c r="F678" s="16">
        <f t="shared" si="176"/>
        <v>1584.1000000000001</v>
      </c>
      <c r="G678">
        <f t="shared" si="177"/>
        <v>1188</v>
      </c>
      <c r="H678" s="271">
        <f t="shared" si="178"/>
        <v>33.341750841750859</v>
      </c>
      <c r="I678">
        <v>207.6</v>
      </c>
    </row>
    <row r="679" spans="1:9" ht="15" x14ac:dyDescent="0.25">
      <c r="A679" s="5">
        <f t="shared" si="171"/>
        <v>43587</v>
      </c>
      <c r="B679">
        <v>310.7</v>
      </c>
      <c r="C679">
        <v>72</v>
      </c>
      <c r="D679">
        <v>1320.1</v>
      </c>
      <c r="E679">
        <v>1115.4000000000001</v>
      </c>
      <c r="F679" s="16">
        <f t="shared" si="176"/>
        <v>1630.8</v>
      </c>
      <c r="G679">
        <f t="shared" si="177"/>
        <v>1187.4000000000001</v>
      </c>
      <c r="H679" s="271">
        <f t="shared" si="178"/>
        <v>37.342091965639199</v>
      </c>
      <c r="I679">
        <v>271.60000000000002</v>
      </c>
    </row>
    <row r="680" spans="1:9" ht="15" x14ac:dyDescent="0.25">
      <c r="A680" s="5">
        <f t="shared" si="171"/>
        <v>43594</v>
      </c>
      <c r="B680">
        <v>252.9</v>
      </c>
      <c r="C680">
        <v>52</v>
      </c>
      <c r="D680">
        <v>1375.5</v>
      </c>
      <c r="E680">
        <v>1135.4000000000001</v>
      </c>
      <c r="F680" s="16">
        <f t="shared" si="176"/>
        <v>1628.4</v>
      </c>
      <c r="G680">
        <f t="shared" si="177"/>
        <v>1187.4000000000001</v>
      </c>
      <c r="H680" s="271">
        <f t="shared" si="178"/>
        <v>37.139969681657405</v>
      </c>
      <c r="I680">
        <v>374.7</v>
      </c>
    </row>
    <row r="681" spans="1:9" ht="15" x14ac:dyDescent="0.25">
      <c r="A681" s="5">
        <f t="shared" si="171"/>
        <v>43601</v>
      </c>
      <c r="B681" s="16">
        <v>148</v>
      </c>
      <c r="C681">
        <v>52</v>
      </c>
      <c r="D681">
        <v>1481.2</v>
      </c>
      <c r="E681">
        <v>1149.0999999999999</v>
      </c>
      <c r="F681" s="16">
        <f t="shared" si="176"/>
        <v>1629.2</v>
      </c>
      <c r="G681">
        <f t="shared" si="177"/>
        <v>1201.0999999999999</v>
      </c>
      <c r="H681" s="271">
        <f t="shared" si="178"/>
        <v>35.642327866122734</v>
      </c>
      <c r="I681">
        <v>374.7</v>
      </c>
    </row>
    <row r="682" spans="1:9" ht="15" x14ac:dyDescent="0.25">
      <c r="A682" s="5">
        <f t="shared" si="171"/>
        <v>43608</v>
      </c>
      <c r="B682">
        <v>126.2</v>
      </c>
      <c r="C682">
        <v>52</v>
      </c>
      <c r="D682">
        <v>1519.2</v>
      </c>
      <c r="E682">
        <v>1149.0999999999999</v>
      </c>
      <c r="F682" s="16">
        <f t="shared" si="176"/>
        <v>1645.4</v>
      </c>
      <c r="G682">
        <f t="shared" si="177"/>
        <v>1201.0999999999999</v>
      </c>
      <c r="H682" s="271">
        <f t="shared" si="178"/>
        <v>36.991091499458847</v>
      </c>
      <c r="I682">
        <v>397.4</v>
      </c>
    </row>
    <row r="683" spans="1:9" ht="15" x14ac:dyDescent="0.25">
      <c r="A683" s="5">
        <f t="shared" si="171"/>
        <v>43615</v>
      </c>
      <c r="B683">
        <v>83.9</v>
      </c>
      <c r="C683">
        <v>0</v>
      </c>
      <c r="D683">
        <v>1563.9</v>
      </c>
      <c r="E683">
        <v>1170.7</v>
      </c>
      <c r="F683" s="16">
        <f t="shared" si="176"/>
        <v>1647.8000000000002</v>
      </c>
      <c r="G683">
        <f t="shared" si="177"/>
        <v>1170.7</v>
      </c>
      <c r="H683" s="271">
        <f t="shared" si="178"/>
        <v>40.753395404458878</v>
      </c>
      <c r="I683">
        <v>397.4</v>
      </c>
    </row>
    <row r="684" spans="1:9" ht="15" x14ac:dyDescent="0.25">
      <c r="A684" s="5">
        <f t="shared" si="171"/>
        <v>43622</v>
      </c>
      <c r="B684">
        <v>481.3</v>
      </c>
      <c r="C684">
        <v>139.80000000000001</v>
      </c>
      <c r="D684">
        <v>0</v>
      </c>
      <c r="E684">
        <v>0</v>
      </c>
      <c r="F684" s="16">
        <f t="shared" si="176"/>
        <v>481.3</v>
      </c>
      <c r="G684">
        <f t="shared" si="177"/>
        <v>139.80000000000001</v>
      </c>
      <c r="H684" s="271">
        <f t="shared" si="178"/>
        <v>244.27753934191699</v>
      </c>
    </row>
    <row r="685" spans="1:9" ht="15" x14ac:dyDescent="0.25">
      <c r="A685" s="5">
        <f t="shared" si="171"/>
        <v>43629</v>
      </c>
      <c r="B685">
        <v>481.3</v>
      </c>
      <c r="C685">
        <v>109.8</v>
      </c>
      <c r="D685">
        <v>0</v>
      </c>
      <c r="E685">
        <v>33</v>
      </c>
      <c r="F685" s="16">
        <f t="shared" si="176"/>
        <v>481.3</v>
      </c>
      <c r="G685">
        <f t="shared" si="177"/>
        <v>142.80000000000001</v>
      </c>
      <c r="H685" s="271">
        <f t="shared" si="178"/>
        <v>237.04481792717087</v>
      </c>
    </row>
    <row r="686" spans="1:9" ht="15" x14ac:dyDescent="0.25">
      <c r="A686" s="5">
        <f t="shared" si="171"/>
        <v>43636</v>
      </c>
      <c r="B686">
        <v>421.4</v>
      </c>
      <c r="C686">
        <v>109.8</v>
      </c>
      <c r="D686">
        <v>49.3</v>
      </c>
      <c r="E686">
        <v>33</v>
      </c>
      <c r="F686" s="16">
        <f t="shared" si="176"/>
        <v>470.7</v>
      </c>
      <c r="G686">
        <f t="shared" si="177"/>
        <v>142.80000000000001</v>
      </c>
      <c r="H686" s="271">
        <f t="shared" si="178"/>
        <v>229.62184873949579</v>
      </c>
    </row>
    <row r="687" spans="1:9" ht="15" x14ac:dyDescent="0.25">
      <c r="A687" s="5">
        <f t="shared" si="171"/>
        <v>43643</v>
      </c>
      <c r="B687">
        <v>365.4</v>
      </c>
      <c r="C687">
        <v>109.8</v>
      </c>
      <c r="D687">
        <v>204.4</v>
      </c>
      <c r="E687">
        <v>33</v>
      </c>
      <c r="F687" s="16">
        <f t="shared" si="176"/>
        <v>569.79999999999995</v>
      </c>
      <c r="G687">
        <f t="shared" si="177"/>
        <v>142.80000000000001</v>
      </c>
      <c r="H687" s="271">
        <f t="shared" si="178"/>
        <v>299.01960784313718</v>
      </c>
    </row>
    <row r="688" spans="1:9" ht="15" x14ac:dyDescent="0.25">
      <c r="A688" s="5">
        <f t="shared" si="171"/>
        <v>43650</v>
      </c>
      <c r="B688">
        <v>274.2</v>
      </c>
      <c r="C688">
        <v>154.80000000000001</v>
      </c>
      <c r="D688">
        <v>281.3</v>
      </c>
      <c r="E688">
        <v>66</v>
      </c>
      <c r="F688" s="16">
        <f t="shared" si="176"/>
        <v>555.5</v>
      </c>
      <c r="G688">
        <f t="shared" si="177"/>
        <v>220.8</v>
      </c>
      <c r="H688" s="271">
        <f t="shared" si="178"/>
        <v>151.58514492753622</v>
      </c>
    </row>
    <row r="689" spans="1:8" ht="15" x14ac:dyDescent="0.25">
      <c r="A689" s="5">
        <f t="shared" si="171"/>
        <v>43657</v>
      </c>
      <c r="B689">
        <v>274.2</v>
      </c>
      <c r="C689">
        <v>153.80000000000001</v>
      </c>
      <c r="D689">
        <v>281.3</v>
      </c>
      <c r="E689">
        <v>66</v>
      </c>
      <c r="F689" s="16">
        <f t="shared" si="176"/>
        <v>555.5</v>
      </c>
      <c r="G689">
        <f t="shared" si="177"/>
        <v>219.8</v>
      </c>
      <c r="H689" s="271">
        <f t="shared" si="178"/>
        <v>152.72975432211098</v>
      </c>
    </row>
    <row r="690" spans="1:8" ht="15" x14ac:dyDescent="0.25">
      <c r="A690" s="5">
        <f t="shared" si="171"/>
        <v>43664</v>
      </c>
      <c r="B690">
        <v>287.2</v>
      </c>
      <c r="C690">
        <v>221.8</v>
      </c>
      <c r="D690">
        <v>331.1</v>
      </c>
      <c r="E690">
        <v>66</v>
      </c>
      <c r="F690" s="16">
        <f t="shared" si="176"/>
        <v>618.29999999999995</v>
      </c>
      <c r="G690">
        <f t="shared" si="177"/>
        <v>287.8</v>
      </c>
      <c r="H690" s="271">
        <f t="shared" si="178"/>
        <v>114.8366921473245</v>
      </c>
    </row>
    <row r="691" spans="1:8" ht="15" x14ac:dyDescent="0.25">
      <c r="A691" s="5">
        <f t="shared" si="171"/>
        <v>43671</v>
      </c>
      <c r="B691">
        <v>264.7</v>
      </c>
      <c r="C691">
        <v>176.8</v>
      </c>
      <c r="D691">
        <v>357.5</v>
      </c>
      <c r="E691">
        <v>111</v>
      </c>
      <c r="F691" s="16">
        <f t="shared" si="176"/>
        <v>622.20000000000005</v>
      </c>
      <c r="G691">
        <f t="shared" si="177"/>
        <v>287.8</v>
      </c>
      <c r="H691" s="271">
        <f t="shared" si="178"/>
        <v>116.1917998610146</v>
      </c>
    </row>
    <row r="692" spans="1:8" ht="15" x14ac:dyDescent="0.25">
      <c r="A692" s="5">
        <f t="shared" si="171"/>
        <v>43678</v>
      </c>
      <c r="B692">
        <v>239.2</v>
      </c>
      <c r="C692">
        <v>187.8</v>
      </c>
      <c r="D692">
        <v>385.5</v>
      </c>
      <c r="E692">
        <v>125.3</v>
      </c>
      <c r="F692" s="16">
        <f t="shared" si="176"/>
        <v>624.70000000000005</v>
      </c>
      <c r="G692">
        <f t="shared" si="177"/>
        <v>313.10000000000002</v>
      </c>
      <c r="H692" s="271">
        <f t="shared" si="178"/>
        <v>99.520919833918882</v>
      </c>
    </row>
    <row r="693" spans="1:8" ht="15" x14ac:dyDescent="0.25">
      <c r="A693" s="5">
        <f t="shared" si="171"/>
        <v>43685</v>
      </c>
      <c r="B693">
        <v>239.2</v>
      </c>
      <c r="C693">
        <v>327.8</v>
      </c>
      <c r="D693">
        <v>385.5</v>
      </c>
      <c r="E693">
        <v>125.3</v>
      </c>
      <c r="F693" s="16">
        <f t="shared" si="176"/>
        <v>624.70000000000005</v>
      </c>
      <c r="G693">
        <f t="shared" si="177"/>
        <v>453.1</v>
      </c>
      <c r="H693" s="271">
        <f t="shared" si="178"/>
        <v>37.872434341205043</v>
      </c>
    </row>
    <row r="694" spans="1:8" ht="15" x14ac:dyDescent="0.25">
      <c r="A694" s="5">
        <f t="shared" si="171"/>
        <v>43692</v>
      </c>
      <c r="B694">
        <v>194.5</v>
      </c>
      <c r="C694">
        <v>241.2</v>
      </c>
      <c r="D694">
        <v>449.5</v>
      </c>
      <c r="E694">
        <v>174.9</v>
      </c>
      <c r="F694" s="16">
        <f t="shared" si="176"/>
        <v>644</v>
      </c>
      <c r="G694">
        <f t="shared" si="177"/>
        <v>416.1</v>
      </c>
      <c r="H694" s="271">
        <f t="shared" si="178"/>
        <v>54.770487863494346</v>
      </c>
    </row>
    <row r="695" spans="1:8" ht="15" x14ac:dyDescent="0.25">
      <c r="A695" s="5">
        <f t="shared" si="171"/>
        <v>43699</v>
      </c>
      <c r="B695">
        <v>238.5</v>
      </c>
      <c r="C695">
        <v>241.2</v>
      </c>
      <c r="D695">
        <v>471.5</v>
      </c>
      <c r="E695">
        <v>174.9</v>
      </c>
      <c r="F695" s="16">
        <f t="shared" si="176"/>
        <v>710</v>
      </c>
      <c r="G695">
        <f t="shared" si="177"/>
        <v>416.1</v>
      </c>
      <c r="H695" s="271">
        <f t="shared" si="178"/>
        <v>70.632059601057435</v>
      </c>
    </row>
    <row r="696" spans="1:8" ht="15" x14ac:dyDescent="0.25">
      <c r="A696" s="5">
        <f t="shared" si="171"/>
        <v>43706</v>
      </c>
      <c r="B696">
        <v>238.5</v>
      </c>
      <c r="C696">
        <v>241.2</v>
      </c>
      <c r="D696">
        <v>471.5</v>
      </c>
      <c r="E696">
        <v>174.9</v>
      </c>
      <c r="F696" s="16">
        <f t="shared" si="176"/>
        <v>710</v>
      </c>
      <c r="G696">
        <f t="shared" si="177"/>
        <v>416.1</v>
      </c>
      <c r="H696" s="271">
        <f t="shared" si="178"/>
        <v>70.632059601057435</v>
      </c>
    </row>
    <row r="697" spans="1:8" ht="15" x14ac:dyDescent="0.25">
      <c r="A697" s="5">
        <f t="shared" si="171"/>
        <v>43713</v>
      </c>
      <c r="B697">
        <v>266.39999999999998</v>
      </c>
      <c r="C697">
        <v>226.2</v>
      </c>
      <c r="D697">
        <v>498.3</v>
      </c>
      <c r="E697">
        <v>221.3</v>
      </c>
      <c r="F697" s="16">
        <f t="shared" si="176"/>
        <v>764.7</v>
      </c>
      <c r="G697">
        <f t="shared" si="177"/>
        <v>447.5</v>
      </c>
      <c r="H697" s="271">
        <f t="shared" si="178"/>
        <v>70.882681564245814</v>
      </c>
    </row>
    <row r="698" spans="1:8" ht="15" x14ac:dyDescent="0.25">
      <c r="A698" s="5">
        <f t="shared" si="171"/>
        <v>43720</v>
      </c>
      <c r="B698">
        <v>230.4</v>
      </c>
      <c r="C698">
        <v>248.3</v>
      </c>
      <c r="D698">
        <v>550</v>
      </c>
      <c r="E698">
        <v>221.3</v>
      </c>
      <c r="F698" s="16">
        <f t="shared" si="176"/>
        <v>780.4</v>
      </c>
      <c r="G698">
        <f t="shared" si="177"/>
        <v>469.6</v>
      </c>
      <c r="H698" s="271">
        <f t="shared" si="178"/>
        <v>66.183986371379874</v>
      </c>
    </row>
    <row r="699" spans="1:8" ht="15" x14ac:dyDescent="0.25">
      <c r="A699" s="5">
        <f t="shared" si="171"/>
        <v>43727</v>
      </c>
      <c r="B699">
        <v>190.4</v>
      </c>
      <c r="C699">
        <v>303.5</v>
      </c>
      <c r="D699">
        <v>585</v>
      </c>
      <c r="E699">
        <v>221.3</v>
      </c>
      <c r="F699" s="16">
        <f t="shared" si="176"/>
        <v>775.4</v>
      </c>
      <c r="G699">
        <f t="shared" si="177"/>
        <v>524.79999999999995</v>
      </c>
      <c r="H699" s="271">
        <f t="shared" si="178"/>
        <v>47.751524390243901</v>
      </c>
    </row>
    <row r="700" spans="1:8" ht="15" x14ac:dyDescent="0.25">
      <c r="A700" s="5">
        <f t="shared" si="171"/>
        <v>43734</v>
      </c>
      <c r="B700">
        <v>179.4</v>
      </c>
      <c r="C700">
        <v>358.9</v>
      </c>
      <c r="D700">
        <v>635.79999999999995</v>
      </c>
      <c r="E700">
        <v>221.3</v>
      </c>
      <c r="F700" s="16">
        <f t="shared" si="176"/>
        <v>815.19999999999993</v>
      </c>
      <c r="G700">
        <f t="shared" si="177"/>
        <v>580.20000000000005</v>
      </c>
      <c r="H700" s="271">
        <f t="shared" si="178"/>
        <v>40.503274732850713</v>
      </c>
    </row>
    <row r="701" spans="1:8" ht="15" x14ac:dyDescent="0.25">
      <c r="A701" s="5">
        <f t="shared" ref="A701:A764" si="179">+A700+7</f>
        <v>43741</v>
      </c>
      <c r="B701">
        <v>223.4</v>
      </c>
      <c r="C701">
        <v>311.8</v>
      </c>
      <c r="D701">
        <v>635.79999999999995</v>
      </c>
      <c r="E701">
        <v>221.3</v>
      </c>
      <c r="F701" s="16">
        <f t="shared" si="176"/>
        <v>859.19999999999993</v>
      </c>
      <c r="G701">
        <f t="shared" si="177"/>
        <v>533.1</v>
      </c>
      <c r="H701" s="271">
        <f t="shared" si="178"/>
        <v>61.170512099043314</v>
      </c>
    </row>
    <row r="702" spans="1:8" ht="15" x14ac:dyDescent="0.25">
      <c r="A702" s="5">
        <f t="shared" si="179"/>
        <v>43748</v>
      </c>
      <c r="B702">
        <v>300.39999999999998</v>
      </c>
      <c r="C702">
        <v>311.8</v>
      </c>
      <c r="D702">
        <v>635.79999999999995</v>
      </c>
      <c r="E702">
        <v>221.3</v>
      </c>
      <c r="F702" s="16">
        <f t="shared" si="176"/>
        <v>936.19999999999993</v>
      </c>
      <c r="G702">
        <f t="shared" si="177"/>
        <v>533.1</v>
      </c>
      <c r="H702" s="271">
        <f t="shared" si="178"/>
        <v>75.614331269930574</v>
      </c>
    </row>
    <row r="703" spans="1:8" ht="15" x14ac:dyDescent="0.25">
      <c r="A703" s="5">
        <f t="shared" si="179"/>
        <v>43755</v>
      </c>
      <c r="B703" s="16">
        <v>258</v>
      </c>
      <c r="C703">
        <v>277.8</v>
      </c>
      <c r="D703">
        <v>680.5</v>
      </c>
      <c r="E703">
        <v>269.3</v>
      </c>
      <c r="F703" s="16">
        <f t="shared" si="176"/>
        <v>938.5</v>
      </c>
      <c r="G703">
        <f t="shared" si="177"/>
        <v>547.1</v>
      </c>
      <c r="H703" s="271">
        <f t="shared" si="178"/>
        <v>71.540851763845723</v>
      </c>
    </row>
    <row r="704" spans="1:8" ht="15" x14ac:dyDescent="0.25">
      <c r="A704" s="5">
        <f t="shared" si="179"/>
        <v>43762</v>
      </c>
      <c r="B704" s="16">
        <v>234</v>
      </c>
      <c r="C704">
        <v>277.8</v>
      </c>
      <c r="D704">
        <v>680.5</v>
      </c>
      <c r="E704">
        <v>305.5</v>
      </c>
      <c r="F704" s="16">
        <f t="shared" si="176"/>
        <v>914.5</v>
      </c>
      <c r="G704">
        <f t="shared" si="177"/>
        <v>583.29999999999995</v>
      </c>
      <c r="H704" s="271">
        <f t="shared" si="178"/>
        <v>56.78038745071148</v>
      </c>
    </row>
    <row r="705" spans="1:11" ht="15" x14ac:dyDescent="0.25">
      <c r="A705" s="5">
        <f t="shared" si="179"/>
        <v>43769</v>
      </c>
      <c r="B705" s="16">
        <v>189</v>
      </c>
      <c r="C705">
        <v>322.8</v>
      </c>
      <c r="D705">
        <v>728.6</v>
      </c>
      <c r="E705">
        <v>305.5</v>
      </c>
      <c r="F705" s="16">
        <f t="shared" si="176"/>
        <v>917.6</v>
      </c>
      <c r="G705">
        <f t="shared" si="177"/>
        <v>628.29999999999995</v>
      </c>
      <c r="H705" s="271">
        <f t="shared" si="178"/>
        <v>46.044883017666734</v>
      </c>
    </row>
    <row r="706" spans="1:11" ht="15" x14ac:dyDescent="0.25">
      <c r="A706" s="5">
        <f t="shared" si="179"/>
        <v>43776</v>
      </c>
      <c r="B706" s="16">
        <v>229</v>
      </c>
      <c r="C706">
        <v>322.8</v>
      </c>
      <c r="D706">
        <v>728.6</v>
      </c>
      <c r="E706">
        <v>305.5</v>
      </c>
      <c r="F706" s="16">
        <f t="shared" si="176"/>
        <v>957.6</v>
      </c>
      <c r="G706">
        <f t="shared" si="177"/>
        <v>628.29999999999995</v>
      </c>
      <c r="H706" s="271">
        <f t="shared" si="178"/>
        <v>52.411268502307841</v>
      </c>
    </row>
    <row r="707" spans="1:11" ht="15" x14ac:dyDescent="0.35">
      <c r="A707" s="5">
        <f t="shared" si="179"/>
        <v>43783</v>
      </c>
      <c r="B707" s="28">
        <v>206</v>
      </c>
      <c r="C707">
        <v>322.8</v>
      </c>
      <c r="D707">
        <v>752</v>
      </c>
      <c r="E707">
        <v>305.5</v>
      </c>
      <c r="F707" s="16">
        <f t="shared" si="176"/>
        <v>958</v>
      </c>
      <c r="G707">
        <f t="shared" si="177"/>
        <v>628.29999999999995</v>
      </c>
      <c r="H707" s="271">
        <f t="shared" si="178"/>
        <v>52.474932357154238</v>
      </c>
    </row>
    <row r="708" spans="1:11" ht="15" x14ac:dyDescent="0.25">
      <c r="A708" s="5">
        <f t="shared" si="179"/>
        <v>43790</v>
      </c>
      <c r="B708">
        <f>'1121'!B54</f>
        <v>206</v>
      </c>
      <c r="C708">
        <f>'1121'!C54</f>
        <v>367.8</v>
      </c>
      <c r="D708">
        <f>'1121'!D54</f>
        <v>781</v>
      </c>
      <c r="E708">
        <f>'1121'!E54</f>
        <v>339</v>
      </c>
      <c r="F708" s="16">
        <f t="shared" si="176"/>
        <v>987</v>
      </c>
      <c r="G708">
        <f t="shared" si="177"/>
        <v>706.8</v>
      </c>
      <c r="H708" s="271">
        <f t="shared" si="178"/>
        <v>39.643463497453311</v>
      </c>
    </row>
    <row r="709" spans="1:11" ht="15" x14ac:dyDescent="0.25">
      <c r="A709" s="5">
        <f t="shared" si="179"/>
        <v>43797</v>
      </c>
      <c r="B709">
        <f>'1128'!B54</f>
        <v>206</v>
      </c>
      <c r="C709">
        <f>'1128'!C54</f>
        <v>383.9</v>
      </c>
      <c r="D709">
        <f>'1128'!D54</f>
        <v>781</v>
      </c>
      <c r="E709">
        <f>'1128'!E54</f>
        <v>366.9</v>
      </c>
      <c r="F709" s="16">
        <f t="shared" si="176"/>
        <v>987</v>
      </c>
      <c r="G709">
        <f t="shared" si="177"/>
        <v>750.8</v>
      </c>
      <c r="H709" s="271">
        <f t="shared" si="178"/>
        <v>31.459776238678749</v>
      </c>
    </row>
    <row r="710" spans="1:11" ht="15" x14ac:dyDescent="0.25">
      <c r="A710" s="5">
        <f t="shared" si="179"/>
        <v>43804</v>
      </c>
      <c r="B710">
        <f>'1205'!B54</f>
        <v>206</v>
      </c>
      <c r="C710">
        <f>'1205'!C54</f>
        <v>472.9</v>
      </c>
      <c r="D710">
        <f>'1205'!D54</f>
        <v>781</v>
      </c>
      <c r="E710">
        <f>'1205'!E54</f>
        <v>366.9</v>
      </c>
      <c r="F710" s="16">
        <f t="shared" si="176"/>
        <v>987</v>
      </c>
      <c r="G710">
        <f t="shared" si="177"/>
        <v>839.8</v>
      </c>
      <c r="H710" s="271">
        <f t="shared" si="178"/>
        <v>17.527982853060252</v>
      </c>
    </row>
    <row r="711" spans="1:11" ht="15" x14ac:dyDescent="0.25">
      <c r="A711" s="5">
        <f t="shared" si="179"/>
        <v>43811</v>
      </c>
      <c r="B711">
        <f>'1212'!B54</f>
        <v>161</v>
      </c>
      <c r="C711">
        <f>'1212'!C54</f>
        <v>450.1</v>
      </c>
      <c r="D711">
        <f>'1212'!D54</f>
        <v>830.1</v>
      </c>
      <c r="E711">
        <f>'1212'!E54</f>
        <v>415.7</v>
      </c>
      <c r="F711" s="16">
        <f t="shared" si="176"/>
        <v>991.1</v>
      </c>
      <c r="G711">
        <f t="shared" si="177"/>
        <v>865.8</v>
      </c>
      <c r="H711" s="271">
        <f t="shared" si="178"/>
        <v>14.472164472164483</v>
      </c>
    </row>
    <row r="712" spans="1:11" ht="15" x14ac:dyDescent="0.25">
      <c r="A712" s="5">
        <f t="shared" si="179"/>
        <v>43818</v>
      </c>
      <c r="B712">
        <f>'1219'!B54</f>
        <v>185</v>
      </c>
      <c r="C712">
        <f>'1219'!C54</f>
        <v>422.1</v>
      </c>
      <c r="D712">
        <f>'1219'!D54</f>
        <v>830.1</v>
      </c>
      <c r="E712">
        <f>'1219'!E54</f>
        <v>428.1</v>
      </c>
      <c r="F712" s="16">
        <f t="shared" si="176"/>
        <v>1015.1</v>
      </c>
      <c r="G712">
        <f t="shared" si="177"/>
        <v>850.2</v>
      </c>
      <c r="H712" s="271">
        <f t="shared" si="178"/>
        <v>19.395436367913433</v>
      </c>
    </row>
    <row r="713" spans="1:11" ht="15" x14ac:dyDescent="0.25">
      <c r="A713" s="5">
        <f t="shared" si="179"/>
        <v>43825</v>
      </c>
      <c r="B713">
        <f>'1226'!B54</f>
        <v>207</v>
      </c>
      <c r="C713">
        <f>'1226'!C54</f>
        <v>399.7</v>
      </c>
      <c r="D713">
        <f>'1226'!D54</f>
        <v>830.1</v>
      </c>
      <c r="E713">
        <f>'1226'!E54</f>
        <v>450.8</v>
      </c>
      <c r="F713" s="16">
        <f t="shared" si="176"/>
        <v>1037.0999999999999</v>
      </c>
      <c r="G713">
        <f t="shared" si="177"/>
        <v>850.5</v>
      </c>
      <c r="H713" s="271">
        <f t="shared" si="178"/>
        <v>21.940035273368586</v>
      </c>
    </row>
    <row r="714" spans="1:11" ht="15" x14ac:dyDescent="0.25">
      <c r="A714" s="5">
        <f t="shared" si="179"/>
        <v>43832</v>
      </c>
      <c r="B714">
        <f>'0102'!B54</f>
        <v>178.5</v>
      </c>
      <c r="C714">
        <f>'0102'!C54</f>
        <v>410.9</v>
      </c>
      <c r="D714">
        <f>'0102'!D54</f>
        <v>904.1</v>
      </c>
      <c r="E714">
        <f>'0102'!E54</f>
        <v>450.8</v>
      </c>
      <c r="F714" s="16">
        <f t="shared" si="176"/>
        <v>1082.5999999999999</v>
      </c>
      <c r="G714">
        <f t="shared" si="177"/>
        <v>861.7</v>
      </c>
      <c r="H714" s="271">
        <f t="shared" si="178"/>
        <v>25.635371939189966</v>
      </c>
    </row>
    <row r="715" spans="1:11" ht="15" x14ac:dyDescent="0.25">
      <c r="A715" s="5">
        <f t="shared" si="179"/>
        <v>43839</v>
      </c>
      <c r="B715">
        <f>'0109'!B54</f>
        <v>178.5</v>
      </c>
      <c r="C715">
        <f>'0109'!C54</f>
        <v>410.9</v>
      </c>
      <c r="D715">
        <f>'0109'!D54</f>
        <v>935.1</v>
      </c>
      <c r="E715">
        <f>'0109'!E54</f>
        <v>450.8</v>
      </c>
      <c r="F715" s="16">
        <f t="shared" si="176"/>
        <v>1113.5999999999999</v>
      </c>
      <c r="G715">
        <f t="shared" si="177"/>
        <v>861.7</v>
      </c>
      <c r="H715" s="271">
        <f t="shared" si="178"/>
        <v>29.232911686201678</v>
      </c>
    </row>
    <row r="716" spans="1:11" ht="15" x14ac:dyDescent="0.35">
      <c r="A716" s="5">
        <f t="shared" si="179"/>
        <v>43846</v>
      </c>
      <c r="B716">
        <f>'0116'!B54</f>
        <v>156.69999999999999</v>
      </c>
      <c r="C716">
        <f>'0116'!C54</f>
        <v>410.9</v>
      </c>
      <c r="D716">
        <f>'0116'!D54</f>
        <v>973</v>
      </c>
      <c r="E716">
        <f>'0116'!E54</f>
        <v>450.8</v>
      </c>
      <c r="F716" s="16">
        <f t="shared" si="176"/>
        <v>1129.7</v>
      </c>
      <c r="G716">
        <f t="shared" si="177"/>
        <v>861.7</v>
      </c>
      <c r="H716" s="271">
        <f t="shared" si="178"/>
        <v>31.101311361262617</v>
      </c>
      <c r="K716" s="28"/>
    </row>
    <row r="717" spans="1:11" ht="15" x14ac:dyDescent="0.25">
      <c r="A717" s="5">
        <f t="shared" si="179"/>
        <v>43853</v>
      </c>
      <c r="B717">
        <f>'0123'!B54</f>
        <v>156.69999999999999</v>
      </c>
      <c r="C717">
        <f>'0123'!C54</f>
        <v>410.9</v>
      </c>
      <c r="D717">
        <f>'0123'!D54</f>
        <v>973</v>
      </c>
      <c r="E717">
        <f>'0123'!E54</f>
        <v>450.8</v>
      </c>
      <c r="F717" s="16">
        <f t="shared" si="176"/>
        <v>1129.7</v>
      </c>
      <c r="G717">
        <f t="shared" si="177"/>
        <v>861.7</v>
      </c>
      <c r="H717" s="271">
        <f t="shared" si="178"/>
        <v>31.101311361262617</v>
      </c>
    </row>
    <row r="718" spans="1:11" ht="15" x14ac:dyDescent="0.25">
      <c r="A718" s="5">
        <f t="shared" si="179"/>
        <v>43860</v>
      </c>
      <c r="B718">
        <f>'0130'!B54</f>
        <v>192.7</v>
      </c>
      <c r="C718">
        <f>'0130'!C54</f>
        <v>410.9</v>
      </c>
      <c r="D718">
        <f>'0130'!D54</f>
        <v>973</v>
      </c>
      <c r="E718">
        <f>'0130'!E54</f>
        <v>450.8</v>
      </c>
      <c r="F718" s="16">
        <f t="shared" si="176"/>
        <v>1165.7</v>
      </c>
      <c r="G718">
        <f t="shared" si="177"/>
        <v>861.7</v>
      </c>
      <c r="H718" s="271">
        <f t="shared" si="178"/>
        <v>35.279099454566555</v>
      </c>
    </row>
    <row r="719" spans="1:11" ht="15" x14ac:dyDescent="0.25">
      <c r="A719" s="5">
        <f t="shared" si="179"/>
        <v>43867</v>
      </c>
      <c r="B719">
        <f>'0206'!B54</f>
        <v>224.7</v>
      </c>
      <c r="C719">
        <f>'0206'!C54</f>
        <v>410.9</v>
      </c>
      <c r="D719">
        <f>'0206'!D54</f>
        <v>1071.8</v>
      </c>
      <c r="E719">
        <f>'0206'!E54</f>
        <v>450.8</v>
      </c>
      <c r="F719" s="16">
        <f t="shared" si="176"/>
        <v>1296.5</v>
      </c>
      <c r="G719">
        <f t="shared" si="177"/>
        <v>861.7</v>
      </c>
      <c r="H719" s="271">
        <f t="shared" si="178"/>
        <v>50.458396193570842</v>
      </c>
    </row>
    <row r="720" spans="1:11" ht="15" x14ac:dyDescent="0.25">
      <c r="A720" s="5">
        <f t="shared" si="179"/>
        <v>43874</v>
      </c>
      <c r="B720">
        <f>'0213'!B56</f>
        <v>230.1</v>
      </c>
      <c r="C720">
        <f>'0213'!C56</f>
        <v>648.20000000000005</v>
      </c>
      <c r="D720">
        <f>'0213'!D56</f>
        <v>1094.3</v>
      </c>
      <c r="E720">
        <f>'0213'!E56</f>
        <v>657.8</v>
      </c>
      <c r="F720" s="16">
        <f t="shared" si="176"/>
        <v>1324.3999999999999</v>
      </c>
      <c r="G720">
        <f t="shared" si="177"/>
        <v>1306</v>
      </c>
      <c r="H720" s="271">
        <f t="shared" si="178"/>
        <v>1.4088820826952508</v>
      </c>
    </row>
    <row r="721" spans="1:9" ht="15" x14ac:dyDescent="0.25">
      <c r="A721" s="5">
        <f t="shared" si="179"/>
        <v>43881</v>
      </c>
      <c r="B721">
        <f>'0220'!B56</f>
        <v>230.1</v>
      </c>
      <c r="C721">
        <f>'0220'!C56</f>
        <v>579.29999999999995</v>
      </c>
      <c r="D721">
        <f>'0220'!D56</f>
        <v>1094.3</v>
      </c>
      <c r="E721">
        <f>'0220'!E56</f>
        <v>728.8</v>
      </c>
      <c r="F721" s="16">
        <f t="shared" si="176"/>
        <v>1324.3999999999999</v>
      </c>
      <c r="G721">
        <f t="shared" si="177"/>
        <v>1308.0999999999999</v>
      </c>
      <c r="H721" s="271">
        <f t="shared" si="178"/>
        <v>1.2460821038146941</v>
      </c>
    </row>
    <row r="722" spans="1:9" ht="15" x14ac:dyDescent="0.25">
      <c r="A722" s="5">
        <f t="shared" si="179"/>
        <v>43888</v>
      </c>
      <c r="B722">
        <f>'0227'!B57</f>
        <v>181.1</v>
      </c>
      <c r="C722">
        <f>'0227'!C57</f>
        <v>534.29999999999995</v>
      </c>
      <c r="D722">
        <f>'0227'!D57</f>
        <v>1141.5</v>
      </c>
      <c r="E722">
        <f>'0227'!E57</f>
        <v>776.5</v>
      </c>
      <c r="F722" s="16">
        <f t="shared" si="176"/>
        <v>1322.6</v>
      </c>
      <c r="G722">
        <f t="shared" si="177"/>
        <v>1310.8</v>
      </c>
      <c r="H722" s="271">
        <f t="shared" si="178"/>
        <v>0.90021361000915956</v>
      </c>
    </row>
    <row r="723" spans="1:9" ht="15" x14ac:dyDescent="0.25">
      <c r="A723" s="5">
        <f t="shared" si="179"/>
        <v>43895</v>
      </c>
      <c r="B723">
        <f>'0305'!B58</f>
        <v>182.1</v>
      </c>
      <c r="C723">
        <f>'0305'!C58</f>
        <v>568.29999999999995</v>
      </c>
      <c r="D723">
        <f>'0305'!D58</f>
        <v>1175.5</v>
      </c>
      <c r="E723">
        <f>'0305'!E58</f>
        <v>848.7</v>
      </c>
      <c r="F723" s="16">
        <f t="shared" si="176"/>
        <v>1357.6</v>
      </c>
      <c r="G723">
        <f t="shared" si="177"/>
        <v>1417</v>
      </c>
      <c r="H723" s="271">
        <f t="shared" si="178"/>
        <v>-4.1919548341566752</v>
      </c>
    </row>
    <row r="724" spans="1:9" ht="15" x14ac:dyDescent="0.25">
      <c r="A724" s="5">
        <f t="shared" si="179"/>
        <v>43902</v>
      </c>
      <c r="B724">
        <f>'0312'!B59</f>
        <v>182.1</v>
      </c>
      <c r="C724">
        <f>'0312'!C59</f>
        <v>578.29999999999995</v>
      </c>
      <c r="D724">
        <f>'0312'!D59</f>
        <v>1227.5</v>
      </c>
      <c r="E724">
        <f>'0312'!E59</f>
        <v>848.7</v>
      </c>
      <c r="F724" s="16">
        <f t="shared" si="176"/>
        <v>1409.6</v>
      </c>
      <c r="G724">
        <f t="shared" si="177"/>
        <v>1427</v>
      </c>
      <c r="H724" s="271">
        <f t="shared" si="178"/>
        <v>-1.219341275402952</v>
      </c>
    </row>
    <row r="725" spans="1:9" ht="15" x14ac:dyDescent="0.25">
      <c r="A725" s="5">
        <f t="shared" si="179"/>
        <v>43909</v>
      </c>
      <c r="B725">
        <f>'0319'!B60</f>
        <v>237.1</v>
      </c>
      <c r="C725">
        <f>'0319'!C60</f>
        <v>513.79999999999995</v>
      </c>
      <c r="D725">
        <f>'0319'!D60</f>
        <v>1259.8</v>
      </c>
      <c r="E725">
        <f>'0319'!E60</f>
        <v>915.3</v>
      </c>
      <c r="F725" s="16">
        <f t="shared" si="176"/>
        <v>1496.8999999999999</v>
      </c>
      <c r="G725">
        <f t="shared" si="177"/>
        <v>1429.1</v>
      </c>
      <c r="H725" s="271">
        <f t="shared" si="178"/>
        <v>4.7442446294870821</v>
      </c>
    </row>
    <row r="726" spans="1:9" ht="15" x14ac:dyDescent="0.25">
      <c r="A726" s="5">
        <f t="shared" si="179"/>
        <v>43916</v>
      </c>
      <c r="B726">
        <f>'0326'!B62</f>
        <v>212.1</v>
      </c>
      <c r="C726">
        <f>'0326'!C62</f>
        <v>466.7</v>
      </c>
      <c r="D726">
        <f>'0326'!D62</f>
        <v>1259.8</v>
      </c>
      <c r="E726">
        <f>'0326'!E62</f>
        <v>967.2</v>
      </c>
      <c r="F726" s="16">
        <f t="shared" si="176"/>
        <v>1471.8999999999999</v>
      </c>
      <c r="G726">
        <f t="shared" si="177"/>
        <v>1433.9</v>
      </c>
      <c r="H726" s="271">
        <f t="shared" si="178"/>
        <v>2.6501150707859633</v>
      </c>
    </row>
    <row r="727" spans="1:9" ht="15" x14ac:dyDescent="0.25">
      <c r="A727" s="5">
        <f t="shared" si="179"/>
        <v>43923</v>
      </c>
      <c r="B727">
        <f>'0402'!B62</f>
        <v>201.1</v>
      </c>
      <c r="C727">
        <f>'0402'!C62</f>
        <v>400.7</v>
      </c>
      <c r="D727">
        <f>'0402'!D62</f>
        <v>1336.8</v>
      </c>
      <c r="E727">
        <f>'0402'!E62</f>
        <v>1031.4000000000001</v>
      </c>
      <c r="F727" s="16">
        <f t="shared" si="176"/>
        <v>1537.8999999999999</v>
      </c>
      <c r="G727">
        <f t="shared" si="177"/>
        <v>1432.1000000000001</v>
      </c>
      <c r="H727" s="271">
        <f t="shared" si="178"/>
        <v>7.3877522519376848</v>
      </c>
    </row>
    <row r="728" spans="1:9" ht="15" x14ac:dyDescent="0.25">
      <c r="A728" s="5">
        <f t="shared" si="179"/>
        <v>43930</v>
      </c>
      <c r="B728">
        <f>'0409'!B62</f>
        <v>99</v>
      </c>
      <c r="C728">
        <f>'0409'!C62</f>
        <v>429.5</v>
      </c>
      <c r="D728">
        <f>'0409'!D62</f>
        <v>1433.9</v>
      </c>
      <c r="E728">
        <f>'0409'!E62</f>
        <v>1080.4000000000001</v>
      </c>
      <c r="F728" s="16">
        <f t="shared" si="176"/>
        <v>1532.9</v>
      </c>
      <c r="G728">
        <f t="shared" si="177"/>
        <v>1509.9</v>
      </c>
      <c r="H728" s="271">
        <f t="shared" si="178"/>
        <v>1.5232796873965171</v>
      </c>
    </row>
    <row r="729" spans="1:9" ht="15" x14ac:dyDescent="0.25">
      <c r="A729" s="5">
        <f t="shared" si="179"/>
        <v>43937</v>
      </c>
      <c r="B729">
        <f>'0416'!B62</f>
        <v>99</v>
      </c>
      <c r="C729">
        <f>'0416'!C62</f>
        <v>415.7</v>
      </c>
      <c r="D729">
        <f>'0416'!D62</f>
        <v>1433.9</v>
      </c>
      <c r="E729">
        <f>'0416'!E62</f>
        <v>1175.0999999999999</v>
      </c>
      <c r="F729" s="16">
        <f t="shared" si="176"/>
        <v>1532.9</v>
      </c>
      <c r="G729">
        <f t="shared" si="177"/>
        <v>1590.8</v>
      </c>
      <c r="H729" s="271">
        <f t="shared" si="178"/>
        <v>-3.6396781493588048</v>
      </c>
    </row>
    <row r="730" spans="1:9" ht="15" x14ac:dyDescent="0.25">
      <c r="A730" s="5">
        <f t="shared" si="179"/>
        <v>43944</v>
      </c>
      <c r="B730">
        <f>'0423'!B62</f>
        <v>134</v>
      </c>
      <c r="C730">
        <f>'0423'!C62</f>
        <v>360.7</v>
      </c>
      <c r="D730">
        <f>'0423'!D62</f>
        <v>1433.9</v>
      </c>
      <c r="E730">
        <f>'0423'!E62</f>
        <v>1223.4000000000001</v>
      </c>
      <c r="F730" s="16">
        <f t="shared" si="176"/>
        <v>1567.9</v>
      </c>
      <c r="G730">
        <f t="shared" si="177"/>
        <v>1584.1000000000001</v>
      </c>
      <c r="H730" s="271">
        <f t="shared" si="178"/>
        <v>-1.0226627106874608</v>
      </c>
    </row>
    <row r="731" spans="1:9" ht="15" x14ac:dyDescent="0.25">
      <c r="A731" s="5">
        <f t="shared" si="179"/>
        <v>43951</v>
      </c>
      <c r="B731">
        <f>'0430'!B62</f>
        <v>134</v>
      </c>
      <c r="C731">
        <f>'0430'!C62</f>
        <v>310.7</v>
      </c>
      <c r="D731">
        <f>'0430'!D62</f>
        <v>1433.9</v>
      </c>
      <c r="E731">
        <f>'0430'!E62</f>
        <v>1320.1</v>
      </c>
      <c r="F731" s="16">
        <f t="shared" si="176"/>
        <v>1567.9</v>
      </c>
      <c r="G731">
        <f t="shared" si="177"/>
        <v>1630.8</v>
      </c>
      <c r="H731" s="271">
        <f t="shared" si="178"/>
        <v>-3.8570026980622951</v>
      </c>
      <c r="I731">
        <f>'0430'!F62</f>
        <v>33.1</v>
      </c>
    </row>
    <row r="732" spans="1:9" ht="15" x14ac:dyDescent="0.25">
      <c r="A732" s="5">
        <f t="shared" si="179"/>
        <v>43958</v>
      </c>
      <c r="B732">
        <f>'0507'!B62</f>
        <v>139</v>
      </c>
      <c r="C732">
        <f>'0507'!C62</f>
        <v>252.9</v>
      </c>
      <c r="D732">
        <f>'0507'!D62</f>
        <v>1433.9</v>
      </c>
      <c r="E732">
        <f>'0507'!E62</f>
        <v>1375.5</v>
      </c>
      <c r="F732" s="16">
        <f t="shared" ref="F732:F751" si="180">+B732+D732</f>
        <v>1572.9</v>
      </c>
      <c r="G732">
        <f t="shared" ref="G732:G751" si="181">+C732+E732</f>
        <v>1628.4</v>
      </c>
      <c r="H732" s="271">
        <f t="shared" ref="H732:H751" si="182">+(F732/G732-1)*100</f>
        <v>-3.4082535003684633</v>
      </c>
      <c r="I732">
        <f>'0507'!F62</f>
        <v>33.1</v>
      </c>
    </row>
    <row r="733" spans="1:9" ht="15" x14ac:dyDescent="0.25">
      <c r="A733" s="5">
        <f t="shared" si="179"/>
        <v>43965</v>
      </c>
      <c r="B733">
        <f>'0514'!B62</f>
        <v>141.19999999999999</v>
      </c>
      <c r="C733">
        <f>'0514'!C62</f>
        <v>148</v>
      </c>
      <c r="D733">
        <f>'0514'!D62</f>
        <v>1433.9</v>
      </c>
      <c r="E733">
        <f>'0514'!E62</f>
        <v>1481.2</v>
      </c>
      <c r="F733" s="16">
        <f t="shared" si="180"/>
        <v>1575.1000000000001</v>
      </c>
      <c r="G733">
        <f t="shared" si="181"/>
        <v>1629.2</v>
      </c>
      <c r="H733" s="271">
        <f t="shared" si="182"/>
        <v>-3.3206481708814128</v>
      </c>
      <c r="I733">
        <f>'0514'!F62</f>
        <v>33.1</v>
      </c>
    </row>
    <row r="734" spans="1:9" ht="15" x14ac:dyDescent="0.25">
      <c r="A734" s="5">
        <f t="shared" si="179"/>
        <v>43972</v>
      </c>
      <c r="B734">
        <f>'0521'!B62</f>
        <v>109</v>
      </c>
      <c r="C734">
        <f>'0521'!C62</f>
        <v>126.2</v>
      </c>
      <c r="D734">
        <f>'0521'!D62</f>
        <v>1466.1</v>
      </c>
      <c r="E734">
        <f>'0521'!E62</f>
        <v>1519.2</v>
      </c>
      <c r="F734" s="16">
        <f t="shared" si="180"/>
        <v>1575.1</v>
      </c>
      <c r="G734">
        <f t="shared" si="181"/>
        <v>1645.4</v>
      </c>
      <c r="H734" s="271">
        <f t="shared" si="182"/>
        <v>-4.2725173210161778</v>
      </c>
      <c r="I734">
        <f>'0521'!F62</f>
        <v>81.599999999999994</v>
      </c>
    </row>
    <row r="735" spans="1:9" ht="15" x14ac:dyDescent="0.25">
      <c r="A735" s="5">
        <f t="shared" si="179"/>
        <v>43979</v>
      </c>
      <c r="B735">
        <f>'0528'!B64</f>
        <v>74</v>
      </c>
      <c r="C735">
        <f>'0528'!C64</f>
        <v>83.9</v>
      </c>
      <c r="D735">
        <f>'0528'!D64</f>
        <v>1515.6</v>
      </c>
      <c r="E735">
        <f>'0528'!E64</f>
        <v>1563.9</v>
      </c>
      <c r="F735" s="16">
        <f t="shared" si="180"/>
        <v>1589.6</v>
      </c>
      <c r="G735">
        <f t="shared" si="181"/>
        <v>1647.8000000000002</v>
      </c>
      <c r="H735" s="271">
        <f t="shared" si="182"/>
        <v>-3.5319820366549459</v>
      </c>
      <c r="I735">
        <f>'0528'!F64</f>
        <v>164.7</v>
      </c>
    </row>
    <row r="736" spans="1:9" ht="15" x14ac:dyDescent="0.25">
      <c r="A736" s="5">
        <f t="shared" si="179"/>
        <v>43986</v>
      </c>
      <c r="B736">
        <f>'0604'!B42</f>
        <v>196.7</v>
      </c>
      <c r="C736">
        <f>'0604'!C42</f>
        <v>481.3</v>
      </c>
      <c r="D736">
        <f>'0604'!D42</f>
        <v>0</v>
      </c>
      <c r="E736">
        <f>'0604'!E42</f>
        <v>0</v>
      </c>
      <c r="F736" s="16">
        <f>+B736+D736</f>
        <v>196.7</v>
      </c>
      <c r="G736">
        <f t="shared" si="181"/>
        <v>481.3</v>
      </c>
      <c r="H736" s="271">
        <f t="shared" si="182"/>
        <v>-59.131518803241221</v>
      </c>
      <c r="I736">
        <f>'0604'!F42</f>
        <v>0</v>
      </c>
    </row>
    <row r="737" spans="1:8" ht="15" x14ac:dyDescent="0.25">
      <c r="A737" s="5">
        <f t="shared" si="179"/>
        <v>43993</v>
      </c>
      <c r="B737">
        <f>'0611'!B43</f>
        <v>256.7</v>
      </c>
      <c r="C737">
        <f>'0611'!C43</f>
        <v>481.3</v>
      </c>
      <c r="D737">
        <f>'0611'!D43</f>
        <v>0</v>
      </c>
      <c r="E737">
        <f>'0611'!E43</f>
        <v>0</v>
      </c>
      <c r="F737" s="16">
        <f t="shared" si="180"/>
        <v>256.7</v>
      </c>
      <c r="G737">
        <f t="shared" si="181"/>
        <v>481.3</v>
      </c>
      <c r="H737" s="271">
        <f t="shared" si="182"/>
        <v>-46.665281529191773</v>
      </c>
    </row>
    <row r="738" spans="1:8" ht="15" x14ac:dyDescent="0.25">
      <c r="A738" s="5">
        <f t="shared" si="179"/>
        <v>44000</v>
      </c>
      <c r="B738">
        <f>'0618'!B44</f>
        <v>261.89999999999998</v>
      </c>
      <c r="C738">
        <f>'0618'!C44</f>
        <v>421.4</v>
      </c>
      <c r="D738">
        <f>'0618'!D44</f>
        <v>77.900000000000006</v>
      </c>
      <c r="E738">
        <f>'0618'!E44</f>
        <v>49.3</v>
      </c>
      <c r="F738" s="16">
        <f t="shared" si="180"/>
        <v>339.79999999999995</v>
      </c>
      <c r="G738">
        <f t="shared" si="181"/>
        <v>470.7</v>
      </c>
      <c r="H738" s="271">
        <f t="shared" si="182"/>
        <v>-27.809645209262811</v>
      </c>
    </row>
    <row r="739" spans="1:8" ht="15" x14ac:dyDescent="0.25">
      <c r="A739" s="5">
        <f t="shared" si="179"/>
        <v>44007</v>
      </c>
      <c r="B739">
        <f>'0625'!B43</f>
        <v>269.39999999999998</v>
      </c>
      <c r="C739">
        <f>'0625'!C43</f>
        <v>365.4</v>
      </c>
      <c r="D739">
        <f>'0625'!D43</f>
        <v>123.2</v>
      </c>
      <c r="E739">
        <f>'0625'!E43</f>
        <v>204.4</v>
      </c>
      <c r="F739" s="16">
        <f t="shared" si="180"/>
        <v>392.59999999999997</v>
      </c>
      <c r="G739">
        <f t="shared" si="181"/>
        <v>569.79999999999995</v>
      </c>
      <c r="H739" s="271">
        <f t="shared" si="182"/>
        <v>-31.098631098631103</v>
      </c>
    </row>
    <row r="740" spans="1:8" ht="15" x14ac:dyDescent="0.25">
      <c r="A740" s="5">
        <f t="shared" si="179"/>
        <v>44014</v>
      </c>
      <c r="B740">
        <f>'0702'!B44</f>
        <v>269.39999999999998</v>
      </c>
      <c r="C740">
        <f>'0702'!C44</f>
        <v>274.2</v>
      </c>
      <c r="D740">
        <f>'0702'!D44</f>
        <v>123.2</v>
      </c>
      <c r="E740">
        <f>'0702'!E44</f>
        <v>281.3</v>
      </c>
      <c r="F740" s="16">
        <f t="shared" si="180"/>
        <v>392.59999999999997</v>
      </c>
      <c r="G740">
        <f t="shared" si="181"/>
        <v>555.5</v>
      </c>
      <c r="H740" s="271">
        <f t="shared" si="182"/>
        <v>-29.324932493249335</v>
      </c>
    </row>
    <row r="741" spans="1:8" ht="15" x14ac:dyDescent="0.25">
      <c r="A741" s="5">
        <f t="shared" si="179"/>
        <v>44021</v>
      </c>
      <c r="B741">
        <f>'0709'!B45</f>
        <v>272.39999999999998</v>
      </c>
      <c r="C741">
        <f>'0709'!C45</f>
        <v>274.2</v>
      </c>
      <c r="D741">
        <f>'0709'!D45</f>
        <v>123.2</v>
      </c>
      <c r="E741">
        <f>'0709'!E45</f>
        <v>281.3</v>
      </c>
      <c r="F741" s="16">
        <f t="shared" si="180"/>
        <v>395.59999999999997</v>
      </c>
      <c r="G741">
        <f t="shared" si="181"/>
        <v>555.5</v>
      </c>
      <c r="H741" s="271">
        <f t="shared" si="182"/>
        <v>-28.784878487848786</v>
      </c>
    </row>
    <row r="742" spans="1:8" ht="15" x14ac:dyDescent="0.25">
      <c r="A742" s="5">
        <f t="shared" si="179"/>
        <v>44028</v>
      </c>
      <c r="B742">
        <f>'0716'!B45</f>
        <v>261.2</v>
      </c>
      <c r="C742">
        <f>'0716'!C45</f>
        <v>287.2</v>
      </c>
      <c r="D742">
        <f>'0716'!D45</f>
        <v>175.4</v>
      </c>
      <c r="E742">
        <f>'0716'!E45</f>
        <v>331.1</v>
      </c>
      <c r="F742" s="16">
        <f t="shared" si="180"/>
        <v>436.6</v>
      </c>
      <c r="G742">
        <f t="shared" si="181"/>
        <v>618.29999999999995</v>
      </c>
      <c r="H742" s="271">
        <f t="shared" si="182"/>
        <v>-29.387028950347716</v>
      </c>
    </row>
    <row r="743" spans="1:8" ht="15" x14ac:dyDescent="0.25">
      <c r="A743" s="5">
        <f t="shared" si="179"/>
        <v>44035</v>
      </c>
      <c r="B743">
        <f>'0723'!B45</f>
        <v>274.2</v>
      </c>
      <c r="C743">
        <f>'0723'!C45</f>
        <v>264.7</v>
      </c>
      <c r="D743">
        <f>'0723'!D45</f>
        <v>208.4</v>
      </c>
      <c r="E743">
        <f>'0723'!E45</f>
        <v>357.5</v>
      </c>
      <c r="F743" s="16">
        <f t="shared" si="180"/>
        <v>482.6</v>
      </c>
      <c r="G743">
        <f t="shared" si="181"/>
        <v>622.20000000000005</v>
      </c>
      <c r="H743" s="271">
        <f t="shared" si="182"/>
        <v>-22.4365155898425</v>
      </c>
    </row>
    <row r="744" spans="1:8" ht="15" x14ac:dyDescent="0.25">
      <c r="A744" s="5">
        <f t="shared" si="179"/>
        <v>44042</v>
      </c>
      <c r="B744">
        <f>'0730'!B45</f>
        <v>325.7</v>
      </c>
      <c r="C744">
        <f>'0730'!C45</f>
        <v>239.2</v>
      </c>
      <c r="D744">
        <f>'0730'!D45</f>
        <v>208.4</v>
      </c>
      <c r="E744">
        <f>'0730'!E45</f>
        <v>385.5</v>
      </c>
      <c r="F744" s="16">
        <f t="shared" si="180"/>
        <v>534.1</v>
      </c>
      <c r="G744">
        <f t="shared" si="181"/>
        <v>624.70000000000005</v>
      </c>
      <c r="H744" s="271">
        <f t="shared" si="182"/>
        <v>-14.502961421482318</v>
      </c>
    </row>
    <row r="745" spans="1:8" ht="15" x14ac:dyDescent="0.25">
      <c r="A745" s="5">
        <f t="shared" si="179"/>
        <v>44049</v>
      </c>
      <c r="B745">
        <f>'0806'!B46</f>
        <v>276.7</v>
      </c>
      <c r="C745">
        <f>'0806'!C46</f>
        <v>239.2</v>
      </c>
      <c r="D745">
        <f>'0806'!D46</f>
        <v>258.3</v>
      </c>
      <c r="E745">
        <f>'0806'!E46</f>
        <v>385.5</v>
      </c>
      <c r="F745" s="16">
        <f t="shared" si="180"/>
        <v>535</v>
      </c>
      <c r="G745">
        <f t="shared" si="181"/>
        <v>624.70000000000005</v>
      </c>
      <c r="H745" s="271">
        <f t="shared" si="182"/>
        <v>-14.358892268288781</v>
      </c>
    </row>
    <row r="746" spans="1:8" ht="15" x14ac:dyDescent="0.25">
      <c r="A746" s="5">
        <f t="shared" si="179"/>
        <v>44056</v>
      </c>
      <c r="B746">
        <f>'0813'!B47</f>
        <v>276.7</v>
      </c>
      <c r="C746">
        <f>'0813'!C47</f>
        <v>194.5</v>
      </c>
      <c r="D746">
        <f>'0813'!D47</f>
        <v>258.3</v>
      </c>
      <c r="E746">
        <f>'0813'!E47</f>
        <v>449.5</v>
      </c>
      <c r="F746" s="16">
        <f t="shared" si="180"/>
        <v>535</v>
      </c>
      <c r="G746">
        <f t="shared" si="181"/>
        <v>644</v>
      </c>
      <c r="H746" s="271">
        <f t="shared" si="182"/>
        <v>-16.925465838509311</v>
      </c>
    </row>
    <row r="747" spans="1:8" ht="15" x14ac:dyDescent="0.25">
      <c r="A747" s="5">
        <f t="shared" si="179"/>
        <v>44063</v>
      </c>
      <c r="B747">
        <f>'0820'!B48</f>
        <v>290</v>
      </c>
      <c r="C747">
        <f>'0820'!C48</f>
        <v>238.5</v>
      </c>
      <c r="D747">
        <f>'0820'!D48</f>
        <v>295.8</v>
      </c>
      <c r="E747">
        <f>'0820'!E48</f>
        <v>471.5</v>
      </c>
      <c r="F747" s="16">
        <f t="shared" si="180"/>
        <v>585.79999999999995</v>
      </c>
      <c r="G747">
        <f t="shared" si="181"/>
        <v>710</v>
      </c>
      <c r="H747" s="271">
        <f t="shared" si="182"/>
        <v>-17.492957746478876</v>
      </c>
    </row>
    <row r="748" spans="1:8" ht="15" x14ac:dyDescent="0.25">
      <c r="A748" s="5">
        <f t="shared" si="179"/>
        <v>44070</v>
      </c>
      <c r="B748">
        <f>'0827'!B50</f>
        <v>207.2</v>
      </c>
      <c r="C748">
        <f>'0827'!C50</f>
        <v>238.5</v>
      </c>
      <c r="D748">
        <f>'0827'!D50</f>
        <v>378.3</v>
      </c>
      <c r="E748">
        <f>'0827'!E50</f>
        <v>471.5</v>
      </c>
      <c r="F748" s="16">
        <f t="shared" si="180"/>
        <v>585.5</v>
      </c>
      <c r="G748">
        <f t="shared" si="181"/>
        <v>710</v>
      </c>
      <c r="H748" s="271">
        <f t="shared" si="182"/>
        <v>-17.535211267605632</v>
      </c>
    </row>
    <row r="749" spans="1:8" ht="15" x14ac:dyDescent="0.25">
      <c r="A749" s="5">
        <f t="shared" si="179"/>
        <v>44077</v>
      </c>
      <c r="B749">
        <f>'0903'!B51</f>
        <v>230.2</v>
      </c>
      <c r="C749">
        <f>'0903'!C51</f>
        <v>266.39999999999998</v>
      </c>
      <c r="D749">
        <f>'0903'!D51</f>
        <v>378.3</v>
      </c>
      <c r="E749">
        <f>'0903'!E51</f>
        <v>498.3</v>
      </c>
      <c r="F749" s="16">
        <f t="shared" si="180"/>
        <v>608.5</v>
      </c>
      <c r="G749">
        <f t="shared" si="181"/>
        <v>764.7</v>
      </c>
      <c r="H749" s="271">
        <f t="shared" si="182"/>
        <v>-20.426310971622861</v>
      </c>
    </row>
    <row r="750" spans="1:8" ht="15" x14ac:dyDescent="0.25">
      <c r="A750" s="5">
        <f t="shared" si="179"/>
        <v>44084</v>
      </c>
      <c r="B750">
        <f>'0910'!B51</f>
        <v>200</v>
      </c>
      <c r="C750">
        <f>'0910'!C51</f>
        <v>230.4</v>
      </c>
      <c r="D750">
        <f>'0910'!D51</f>
        <v>408.6</v>
      </c>
      <c r="E750">
        <f>'0910'!E51</f>
        <v>550</v>
      </c>
      <c r="F750" s="16">
        <f t="shared" si="180"/>
        <v>608.6</v>
      </c>
      <c r="G750">
        <f t="shared" si="181"/>
        <v>780.4</v>
      </c>
      <c r="H750" s="271">
        <f t="shared" si="182"/>
        <v>-22.014351614556638</v>
      </c>
    </row>
    <row r="751" spans="1:8" ht="15" x14ac:dyDescent="0.25">
      <c r="A751" s="5">
        <f t="shared" si="179"/>
        <v>44091</v>
      </c>
      <c r="B751">
        <f>'0917'!B51</f>
        <v>230</v>
      </c>
      <c r="C751">
        <f>'0917'!C51</f>
        <v>190.4</v>
      </c>
      <c r="D751">
        <f>'0917'!D51</f>
        <v>408.6</v>
      </c>
      <c r="E751">
        <f>'0917'!E51</f>
        <v>585</v>
      </c>
      <c r="F751" s="16">
        <f t="shared" si="180"/>
        <v>638.6</v>
      </c>
      <c r="G751">
        <f t="shared" si="181"/>
        <v>775.4</v>
      </c>
      <c r="H751" s="271">
        <f t="shared" si="182"/>
        <v>-17.642507093113224</v>
      </c>
    </row>
    <row r="752" spans="1:8" ht="15" x14ac:dyDescent="0.25">
      <c r="A752" s="5">
        <f t="shared" si="179"/>
        <v>44098</v>
      </c>
      <c r="B752">
        <f>'0924'!B51</f>
        <v>233</v>
      </c>
      <c r="C752">
        <f>'0924'!C51</f>
        <v>179.4</v>
      </c>
      <c r="D752">
        <f>'0924'!D51</f>
        <v>408.6</v>
      </c>
      <c r="E752">
        <f>'0924'!E51</f>
        <v>635.79999999999995</v>
      </c>
      <c r="F752" s="16">
        <f t="shared" ref="F752:F815" si="183">+B752+D752</f>
        <v>641.6</v>
      </c>
      <c r="G752">
        <f t="shared" ref="G752:G815" si="184">+C752+E752</f>
        <v>815.19999999999993</v>
      </c>
      <c r="H752" s="271">
        <f t="shared" ref="H752:H815" si="185">+(F752/G752-1)*100</f>
        <v>-21.295387634936201</v>
      </c>
    </row>
    <row r="753" spans="1:8" ht="15" x14ac:dyDescent="0.25">
      <c r="A753" s="5">
        <f t="shared" si="179"/>
        <v>44105</v>
      </c>
      <c r="B753">
        <f>'1001'!B51</f>
        <v>154</v>
      </c>
      <c r="C753">
        <f>'1001'!C51</f>
        <v>223.4</v>
      </c>
      <c r="D753">
        <f>'1001'!D51</f>
        <v>488.7</v>
      </c>
      <c r="E753">
        <f>'1001'!E51</f>
        <v>635.79999999999995</v>
      </c>
      <c r="F753" s="16">
        <f t="shared" si="183"/>
        <v>642.70000000000005</v>
      </c>
      <c r="G753">
        <f t="shared" si="184"/>
        <v>859.19999999999993</v>
      </c>
      <c r="H753" s="271">
        <f t="shared" si="185"/>
        <v>-25.197858472998124</v>
      </c>
    </row>
    <row r="754" spans="1:8" ht="15" x14ac:dyDescent="0.25">
      <c r="A754" s="5">
        <f t="shared" si="179"/>
        <v>44112</v>
      </c>
      <c r="B754">
        <f>'1008'!B52</f>
        <v>104</v>
      </c>
      <c r="C754">
        <f>'1008'!C52</f>
        <v>300.39999999999998</v>
      </c>
      <c r="D754">
        <f>'1008'!D52</f>
        <v>585.6</v>
      </c>
      <c r="E754">
        <f>'1008'!E52</f>
        <v>635.79999999999995</v>
      </c>
      <c r="F754" s="16">
        <f t="shared" si="183"/>
        <v>689.6</v>
      </c>
      <c r="G754">
        <f t="shared" si="184"/>
        <v>936.19999999999993</v>
      </c>
      <c r="H754" s="271">
        <f t="shared" si="185"/>
        <v>-26.340525528733171</v>
      </c>
    </row>
    <row r="755" spans="1:8" ht="15" x14ac:dyDescent="0.25">
      <c r="A755" s="5">
        <f t="shared" si="179"/>
        <v>44119</v>
      </c>
      <c r="B755">
        <f>'1015'!B52</f>
        <v>164.6</v>
      </c>
      <c r="C755">
        <f>'1015'!C52</f>
        <v>258</v>
      </c>
      <c r="D755">
        <f>'1015'!D52</f>
        <v>585.6</v>
      </c>
      <c r="E755">
        <f>'1015'!E52</f>
        <v>680.5</v>
      </c>
      <c r="F755" s="16">
        <f t="shared" si="183"/>
        <v>750.2</v>
      </c>
      <c r="G755">
        <f t="shared" si="184"/>
        <v>938.5</v>
      </c>
      <c r="H755" s="271">
        <f t="shared" si="185"/>
        <v>-20.063931806073519</v>
      </c>
    </row>
    <row r="756" spans="1:8" ht="15" x14ac:dyDescent="0.25">
      <c r="A756" s="5">
        <f t="shared" si="179"/>
        <v>44126</v>
      </c>
      <c r="B756">
        <f>'1022'!B52</f>
        <v>197.1</v>
      </c>
      <c r="C756">
        <f>'1022'!C52</f>
        <v>234</v>
      </c>
      <c r="D756">
        <f>'1022'!D52</f>
        <v>585.6</v>
      </c>
      <c r="E756">
        <f>'1022'!E52</f>
        <v>680.5</v>
      </c>
      <c r="F756" s="16">
        <f t="shared" si="183"/>
        <v>782.7</v>
      </c>
      <c r="G756">
        <f t="shared" si="184"/>
        <v>914.5</v>
      </c>
      <c r="H756" s="271">
        <f t="shared" si="185"/>
        <v>-14.412247129579004</v>
      </c>
    </row>
    <row r="757" spans="1:8" ht="15" x14ac:dyDescent="0.25">
      <c r="A757" s="5">
        <f t="shared" si="179"/>
        <v>44133</v>
      </c>
      <c r="B757">
        <f>'1029'!B53</f>
        <v>147</v>
      </c>
      <c r="C757">
        <f>'1029'!C53</f>
        <v>189</v>
      </c>
      <c r="D757">
        <f>'1029'!D53</f>
        <v>643.9</v>
      </c>
      <c r="E757">
        <f>'1029'!E53</f>
        <v>728.6</v>
      </c>
      <c r="F757" s="16">
        <f t="shared" si="183"/>
        <v>790.9</v>
      </c>
      <c r="G757">
        <f t="shared" si="184"/>
        <v>917.6</v>
      </c>
      <c r="H757" s="271">
        <f t="shared" si="185"/>
        <v>-13.807759372275507</v>
      </c>
    </row>
    <row r="758" spans="1:8" ht="15" x14ac:dyDescent="0.25">
      <c r="A758" s="5">
        <f t="shared" si="179"/>
        <v>44140</v>
      </c>
      <c r="B758">
        <f>'1105'!B53</f>
        <v>147</v>
      </c>
      <c r="C758">
        <f>'1105'!C53</f>
        <v>229</v>
      </c>
      <c r="D758">
        <f>'1105'!D53</f>
        <v>643.9</v>
      </c>
      <c r="E758">
        <f>'1105'!E53</f>
        <v>728.6</v>
      </c>
      <c r="F758" s="16">
        <f t="shared" si="183"/>
        <v>790.9</v>
      </c>
      <c r="G758">
        <f t="shared" si="184"/>
        <v>957.6</v>
      </c>
      <c r="H758" s="271">
        <f t="shared" si="185"/>
        <v>-17.408103592314127</v>
      </c>
    </row>
    <row r="759" spans="1:8" ht="15" x14ac:dyDescent="0.25">
      <c r="A759" s="5">
        <f t="shared" si="179"/>
        <v>44147</v>
      </c>
      <c r="B759">
        <f>'1112'!B53</f>
        <v>147.1</v>
      </c>
      <c r="C759">
        <f>'1112'!C53</f>
        <v>206</v>
      </c>
      <c r="D759">
        <f>'1112'!D53</f>
        <v>643.9</v>
      </c>
      <c r="E759">
        <f>'1112'!E53</f>
        <v>752</v>
      </c>
      <c r="F759" s="16">
        <f t="shared" si="183"/>
        <v>791</v>
      </c>
      <c r="G759">
        <f t="shared" si="184"/>
        <v>958</v>
      </c>
      <c r="H759" s="271">
        <f t="shared" si="185"/>
        <v>-17.432150313152405</v>
      </c>
    </row>
    <row r="760" spans="1:8" ht="15" x14ac:dyDescent="0.25">
      <c r="A760" s="5">
        <f t="shared" si="179"/>
        <v>44154</v>
      </c>
      <c r="B760">
        <f>'1119'!B53</f>
        <v>161.1</v>
      </c>
      <c r="C760">
        <f>'1119'!C53</f>
        <v>206</v>
      </c>
      <c r="D760">
        <f>'1119'!D53</f>
        <v>692.9</v>
      </c>
      <c r="E760">
        <f>'1119'!E53</f>
        <v>781</v>
      </c>
      <c r="F760" s="16">
        <f t="shared" si="183"/>
        <v>854</v>
      </c>
      <c r="G760">
        <f t="shared" si="184"/>
        <v>987</v>
      </c>
      <c r="H760" s="271">
        <f t="shared" si="185"/>
        <v>-13.475177304964536</v>
      </c>
    </row>
    <row r="761" spans="1:8" ht="15" x14ac:dyDescent="0.25">
      <c r="A761" s="5">
        <f t="shared" si="179"/>
        <v>44161</v>
      </c>
      <c r="B761">
        <f>'1126'!B53</f>
        <v>161.1</v>
      </c>
      <c r="C761">
        <f>'1126'!C53</f>
        <v>206</v>
      </c>
      <c r="D761">
        <f>'1126'!D53</f>
        <v>692.9</v>
      </c>
      <c r="E761">
        <f>'1126'!E53</f>
        <v>781</v>
      </c>
      <c r="F761" s="16">
        <f t="shared" si="183"/>
        <v>854</v>
      </c>
      <c r="G761">
        <f t="shared" si="184"/>
        <v>987</v>
      </c>
      <c r="H761" s="271">
        <f t="shared" si="185"/>
        <v>-13.475177304964536</v>
      </c>
    </row>
    <row r="762" spans="1:8" ht="15" x14ac:dyDescent="0.25">
      <c r="A762" s="5">
        <f t="shared" si="179"/>
        <v>44168</v>
      </c>
      <c r="B762">
        <f>'1203'!B53</f>
        <v>131</v>
      </c>
      <c r="C762">
        <f>'1203'!C53</f>
        <v>206</v>
      </c>
      <c r="D762">
        <f>'1203'!D53</f>
        <v>725.9</v>
      </c>
      <c r="E762">
        <f>'1203'!E53</f>
        <v>781</v>
      </c>
      <c r="F762" s="16">
        <f t="shared" si="183"/>
        <v>856.9</v>
      </c>
      <c r="G762">
        <f t="shared" si="184"/>
        <v>987</v>
      </c>
      <c r="H762" s="271">
        <f t="shared" si="185"/>
        <v>-13.181357649442759</v>
      </c>
    </row>
    <row r="763" spans="1:8" ht="15" x14ac:dyDescent="0.25">
      <c r="A763" s="5">
        <f t="shared" si="179"/>
        <v>44175</v>
      </c>
      <c r="B763">
        <f>'1210'!B53</f>
        <v>181.5</v>
      </c>
      <c r="C763">
        <f>'1210'!C53</f>
        <v>161</v>
      </c>
      <c r="D763">
        <f>'1210'!D53</f>
        <v>725.9</v>
      </c>
      <c r="E763">
        <f>'1210'!E53</f>
        <v>830.1</v>
      </c>
      <c r="F763" s="16">
        <f t="shared" si="183"/>
        <v>907.4</v>
      </c>
      <c r="G763">
        <f t="shared" si="184"/>
        <v>991.1</v>
      </c>
      <c r="H763" s="271">
        <f t="shared" si="185"/>
        <v>-8.4451619412773677</v>
      </c>
    </row>
    <row r="764" spans="1:8" ht="15" x14ac:dyDescent="0.25">
      <c r="A764" s="5">
        <f t="shared" si="179"/>
        <v>44182</v>
      </c>
      <c r="B764">
        <f>'1217'!B54</f>
        <v>283.5</v>
      </c>
      <c r="C764">
        <f>'1217'!C54</f>
        <v>185</v>
      </c>
      <c r="D764">
        <f>'1217'!D54</f>
        <v>725.9</v>
      </c>
      <c r="E764">
        <f>'1217'!E54</f>
        <v>830.1</v>
      </c>
      <c r="F764" s="16">
        <f t="shared" si="183"/>
        <v>1009.4</v>
      </c>
      <c r="G764">
        <f t="shared" si="184"/>
        <v>1015.1</v>
      </c>
      <c r="H764" s="271">
        <f t="shared" si="185"/>
        <v>-0.56152103241060569</v>
      </c>
    </row>
    <row r="765" spans="1:8" ht="15" x14ac:dyDescent="0.25">
      <c r="A765" s="5">
        <f t="shared" ref="A765:A829" si="186">+A764+7</f>
        <v>44189</v>
      </c>
      <c r="B765">
        <f>'1224'!B54</f>
        <v>283.5</v>
      </c>
      <c r="C765">
        <f>'1224'!C54</f>
        <v>207</v>
      </c>
      <c r="D765">
        <f>'1224'!D54</f>
        <v>725.9</v>
      </c>
      <c r="E765">
        <f>'1224'!E54</f>
        <v>830.1</v>
      </c>
      <c r="F765" s="16">
        <f t="shared" si="183"/>
        <v>1009.4</v>
      </c>
      <c r="G765">
        <f t="shared" si="184"/>
        <v>1037.0999999999999</v>
      </c>
      <c r="H765" s="271">
        <f t="shared" si="185"/>
        <v>-2.6709092662231204</v>
      </c>
    </row>
    <row r="766" spans="1:8" ht="15" x14ac:dyDescent="0.25">
      <c r="A766" s="5">
        <f t="shared" si="186"/>
        <v>44196</v>
      </c>
      <c r="B766">
        <f>'1231'!B54</f>
        <v>269</v>
      </c>
      <c r="C766">
        <f>'1231'!C54</f>
        <v>178.5</v>
      </c>
      <c r="D766">
        <f>'1231'!D54</f>
        <v>773.4</v>
      </c>
      <c r="E766">
        <f>'1231'!E54</f>
        <v>904.1</v>
      </c>
      <c r="F766" s="16">
        <f t="shared" si="183"/>
        <v>1042.4000000000001</v>
      </c>
      <c r="G766">
        <f t="shared" si="184"/>
        <v>1082.5999999999999</v>
      </c>
      <c r="H766" s="271">
        <f t="shared" si="185"/>
        <v>-3.713282837613141</v>
      </c>
    </row>
    <row r="767" spans="1:8" ht="15" x14ac:dyDescent="0.25">
      <c r="A767" s="5">
        <f t="shared" si="186"/>
        <v>44203</v>
      </c>
      <c r="B767">
        <f>'0107'!B54</f>
        <v>265.89999999999998</v>
      </c>
      <c r="C767">
        <f>'0107'!C54</f>
        <v>178.5</v>
      </c>
      <c r="D767">
        <f>'0107'!D54</f>
        <v>800.3</v>
      </c>
      <c r="E767">
        <f>'0107'!E54</f>
        <v>935.1</v>
      </c>
      <c r="F767" s="16">
        <f t="shared" si="183"/>
        <v>1066.1999999999998</v>
      </c>
      <c r="G767">
        <f t="shared" si="184"/>
        <v>1113.5999999999999</v>
      </c>
      <c r="H767" s="271">
        <f t="shared" si="185"/>
        <v>-4.2564655172413923</v>
      </c>
    </row>
    <row r="768" spans="1:8" ht="15" x14ac:dyDescent="0.25">
      <c r="A768" s="5">
        <f t="shared" si="186"/>
        <v>44210</v>
      </c>
      <c r="B768">
        <f>'0114'!B54</f>
        <v>216</v>
      </c>
      <c r="C768">
        <f>'0114'!C54</f>
        <v>156.69999999999999</v>
      </c>
      <c r="D768">
        <f>'0114'!D54</f>
        <v>800.3</v>
      </c>
      <c r="E768">
        <f>'0114'!E54</f>
        <v>973</v>
      </c>
      <c r="F768" s="16">
        <f t="shared" si="183"/>
        <v>1016.3</v>
      </c>
      <c r="G768">
        <f t="shared" si="184"/>
        <v>1129.7</v>
      </c>
      <c r="H768" s="271">
        <f t="shared" si="185"/>
        <v>-10.038063202620172</v>
      </c>
    </row>
    <row r="769" spans="1:9" ht="15" x14ac:dyDescent="0.25">
      <c r="A769" s="5">
        <f t="shared" si="186"/>
        <v>44217</v>
      </c>
      <c r="B769">
        <f>'0121'!B54</f>
        <v>210</v>
      </c>
      <c r="C769">
        <f>'0121'!C54</f>
        <v>156.69999999999999</v>
      </c>
      <c r="D769">
        <f>'0121'!D54</f>
        <v>830.6</v>
      </c>
      <c r="E769">
        <f>'0121'!E54</f>
        <v>973</v>
      </c>
      <c r="F769" s="16">
        <f t="shared" si="183"/>
        <v>1040.5999999999999</v>
      </c>
      <c r="G769">
        <f t="shared" si="184"/>
        <v>1129.7</v>
      </c>
      <c r="H769" s="271">
        <f t="shared" si="185"/>
        <v>-7.8870496592015726</v>
      </c>
    </row>
    <row r="770" spans="1:9" ht="15" x14ac:dyDescent="0.25">
      <c r="A770" s="5">
        <f t="shared" si="186"/>
        <v>44224</v>
      </c>
      <c r="B770">
        <f>'0128'!B54</f>
        <v>240</v>
      </c>
      <c r="C770">
        <f>'0128'!C54</f>
        <v>192.7</v>
      </c>
      <c r="D770">
        <f>'0128'!D54</f>
        <v>930.2</v>
      </c>
      <c r="E770">
        <f>'0128'!E54</f>
        <v>973</v>
      </c>
      <c r="F770" s="16">
        <f t="shared" si="183"/>
        <v>1170.2</v>
      </c>
      <c r="G770">
        <f t="shared" si="184"/>
        <v>1165.7</v>
      </c>
      <c r="H770" s="271">
        <f t="shared" si="185"/>
        <v>0.38603414257527557</v>
      </c>
    </row>
    <row r="771" spans="1:9" ht="15" x14ac:dyDescent="0.25">
      <c r="A771" s="5">
        <f t="shared" si="186"/>
        <v>44231</v>
      </c>
      <c r="B771">
        <f>'0204'!B54</f>
        <v>223</v>
      </c>
      <c r="C771">
        <f>'0204'!C54</f>
        <v>224.7</v>
      </c>
      <c r="D771">
        <f>'0204'!D54</f>
        <v>930.2</v>
      </c>
      <c r="E771">
        <f>'0204'!E54</f>
        <v>1071.8</v>
      </c>
      <c r="F771" s="16">
        <f t="shared" si="183"/>
        <v>1153.2</v>
      </c>
      <c r="G771">
        <f t="shared" si="184"/>
        <v>1296.5</v>
      </c>
      <c r="H771" s="271">
        <f t="shared" si="185"/>
        <v>-11.052834554569991</v>
      </c>
    </row>
    <row r="772" spans="1:9" ht="15" x14ac:dyDescent="0.25">
      <c r="A772" s="5">
        <f t="shared" si="186"/>
        <v>44238</v>
      </c>
      <c r="B772">
        <f>'0211'!B54</f>
        <v>361</v>
      </c>
      <c r="C772">
        <f>'0211'!C54</f>
        <v>230.1</v>
      </c>
      <c r="D772">
        <f>'0211'!D54</f>
        <v>930.2</v>
      </c>
      <c r="E772">
        <f>'0211'!E54</f>
        <v>1094.3</v>
      </c>
      <c r="F772" s="16">
        <f t="shared" si="183"/>
        <v>1291.2</v>
      </c>
      <c r="G772">
        <f t="shared" si="184"/>
        <v>1324.3999999999999</v>
      </c>
      <c r="H772" s="271">
        <f t="shared" si="185"/>
        <v>-2.5067955300513312</v>
      </c>
    </row>
    <row r="773" spans="1:9" ht="15" x14ac:dyDescent="0.25">
      <c r="A773" s="5">
        <f t="shared" si="186"/>
        <v>44245</v>
      </c>
      <c r="B773">
        <f>'0218'!B54</f>
        <v>314</v>
      </c>
      <c r="C773">
        <f>'0218'!C54</f>
        <v>230.1</v>
      </c>
      <c r="D773">
        <f>'0218'!D54</f>
        <v>978.4</v>
      </c>
      <c r="E773">
        <f>'0218'!E54</f>
        <v>1094.3</v>
      </c>
      <c r="F773" s="16">
        <f t="shared" si="183"/>
        <v>1292.4000000000001</v>
      </c>
      <c r="G773">
        <f t="shared" si="184"/>
        <v>1324.3999999999999</v>
      </c>
      <c r="H773" s="271">
        <f t="shared" si="185"/>
        <v>-2.4161884627000751</v>
      </c>
    </row>
    <row r="774" spans="1:9" ht="15" x14ac:dyDescent="0.25">
      <c r="A774" s="5">
        <f t="shared" si="186"/>
        <v>44252</v>
      </c>
      <c r="B774">
        <f>'0225'!B54</f>
        <v>341</v>
      </c>
      <c r="C774">
        <f>'0225'!C54</f>
        <v>181.1</v>
      </c>
      <c r="D774">
        <f>'0225'!D54</f>
        <v>1007.4</v>
      </c>
      <c r="E774">
        <f>'0225'!E54</f>
        <v>1141.5</v>
      </c>
      <c r="F774" s="16">
        <f t="shared" si="183"/>
        <v>1348.4</v>
      </c>
      <c r="G774">
        <f t="shared" si="184"/>
        <v>1322.6</v>
      </c>
      <c r="H774" s="271">
        <f t="shared" si="185"/>
        <v>1.9507031604415692</v>
      </c>
    </row>
    <row r="775" spans="1:9" ht="15" x14ac:dyDescent="0.25">
      <c r="A775" s="5">
        <f t="shared" si="186"/>
        <v>44259</v>
      </c>
      <c r="B775">
        <f>'0304'!B54</f>
        <v>341</v>
      </c>
      <c r="C775">
        <f>'0304'!C54</f>
        <v>182.1</v>
      </c>
      <c r="D775">
        <f>'0304'!D54</f>
        <v>1007.4</v>
      </c>
      <c r="E775">
        <f>'0304'!E54</f>
        <v>1175.5</v>
      </c>
      <c r="F775" s="16">
        <f t="shared" si="183"/>
        <v>1348.4</v>
      </c>
      <c r="G775">
        <f t="shared" si="184"/>
        <v>1357.6</v>
      </c>
      <c r="H775" s="271">
        <f t="shared" si="185"/>
        <v>-0.6776664702415891</v>
      </c>
    </row>
    <row r="776" spans="1:9" ht="15" x14ac:dyDescent="0.25">
      <c r="A776" s="5">
        <f t="shared" si="186"/>
        <v>44266</v>
      </c>
      <c r="B776">
        <f>'0311'!B55</f>
        <v>359.2</v>
      </c>
      <c r="C776">
        <f>'0311'!C55</f>
        <v>182.1</v>
      </c>
      <c r="D776">
        <f>'0311'!D55</f>
        <v>1007.4</v>
      </c>
      <c r="E776">
        <f>'0311'!E55</f>
        <v>1227.5</v>
      </c>
      <c r="F776" s="16">
        <f t="shared" si="183"/>
        <v>1366.6</v>
      </c>
      <c r="G776">
        <f t="shared" si="184"/>
        <v>1409.6</v>
      </c>
      <c r="H776" s="271">
        <f t="shared" si="185"/>
        <v>-3.0505107832009104</v>
      </c>
    </row>
    <row r="777" spans="1:9" ht="15" x14ac:dyDescent="0.25">
      <c r="A777" s="5">
        <f t="shared" si="186"/>
        <v>44273</v>
      </c>
      <c r="B777">
        <f>'0318'!B56</f>
        <v>383.2</v>
      </c>
      <c r="C777">
        <f>'0318'!C56</f>
        <v>237.1</v>
      </c>
      <c r="D777">
        <f>'0318'!D56</f>
        <v>1007.4</v>
      </c>
      <c r="E777">
        <f>'0318'!E56</f>
        <v>1259.8</v>
      </c>
      <c r="F777" s="16">
        <f t="shared" si="183"/>
        <v>1390.6</v>
      </c>
      <c r="G777">
        <f t="shared" si="184"/>
        <v>1496.8999999999999</v>
      </c>
      <c r="H777" s="271">
        <f t="shared" si="185"/>
        <v>-7.1013427750684759</v>
      </c>
    </row>
    <row r="778" spans="1:9" ht="15" x14ac:dyDescent="0.25">
      <c r="A778" s="5">
        <f t="shared" si="186"/>
        <v>44280</v>
      </c>
      <c r="B778">
        <f>'0325'!B56</f>
        <v>305</v>
      </c>
      <c r="C778">
        <f>'0325'!C56</f>
        <v>212.1</v>
      </c>
      <c r="D778">
        <f>'0325'!D56</f>
        <v>1087.5</v>
      </c>
      <c r="E778">
        <f>'0325'!E56</f>
        <v>1259.8</v>
      </c>
      <c r="F778" s="16">
        <f t="shared" si="183"/>
        <v>1392.5</v>
      </c>
      <c r="G778">
        <f t="shared" si="184"/>
        <v>1471.8999999999999</v>
      </c>
      <c r="H778" s="271">
        <f t="shared" si="185"/>
        <v>-5.3943882057204906</v>
      </c>
    </row>
    <row r="779" spans="1:9" ht="15" x14ac:dyDescent="0.25">
      <c r="A779" s="5">
        <f t="shared" si="186"/>
        <v>44287</v>
      </c>
      <c r="B779">
        <f>'0401'!B56</f>
        <v>280</v>
      </c>
      <c r="C779">
        <f>'0401'!C56</f>
        <v>201.1</v>
      </c>
      <c r="D779">
        <f>'0401'!D56</f>
        <v>1112.2</v>
      </c>
      <c r="E779">
        <f>'0401'!E56</f>
        <v>1336.8</v>
      </c>
      <c r="F779" s="16">
        <f t="shared" si="183"/>
        <v>1392.2</v>
      </c>
      <c r="G779">
        <f t="shared" si="184"/>
        <v>1537.8999999999999</v>
      </c>
      <c r="H779" s="271">
        <f t="shared" si="185"/>
        <v>-9.4739579946680479</v>
      </c>
    </row>
    <row r="780" spans="1:9" ht="15" x14ac:dyDescent="0.25">
      <c r="A780" s="5">
        <f t="shared" si="186"/>
        <v>44294</v>
      </c>
      <c r="B780">
        <f>'0408'!B56</f>
        <v>250</v>
      </c>
      <c r="C780">
        <f>'0408'!C56</f>
        <v>99</v>
      </c>
      <c r="D780">
        <f>'0408'!D56</f>
        <v>1139.7</v>
      </c>
      <c r="E780">
        <f>'0408'!E56</f>
        <v>1433.9</v>
      </c>
      <c r="F780" s="16">
        <f t="shared" si="183"/>
        <v>1389.7</v>
      </c>
      <c r="G780">
        <f t="shared" si="184"/>
        <v>1532.9</v>
      </c>
      <c r="H780" s="271">
        <f t="shared" si="185"/>
        <v>-9.3417705003588036</v>
      </c>
      <c r="I780">
        <f>'0408'!F56</f>
        <v>168</v>
      </c>
    </row>
    <row r="781" spans="1:9" ht="15" x14ac:dyDescent="0.25">
      <c r="A781" s="5">
        <f t="shared" si="186"/>
        <v>44301</v>
      </c>
      <c r="B781">
        <f>'0415'!B56</f>
        <v>215.8</v>
      </c>
      <c r="C781">
        <f>'0415'!C56</f>
        <v>99</v>
      </c>
      <c r="D781">
        <f>'0415'!D56</f>
        <v>1175.0999999999999</v>
      </c>
      <c r="E781">
        <f>'0415'!E56</f>
        <v>1433.9</v>
      </c>
      <c r="F781" s="16">
        <f t="shared" si="183"/>
        <v>1390.8999999999999</v>
      </c>
      <c r="G781">
        <f t="shared" si="184"/>
        <v>1532.9</v>
      </c>
      <c r="H781" s="271">
        <f t="shared" si="185"/>
        <v>-9.2634875073390415</v>
      </c>
      <c r="I781">
        <f>'0415'!F56</f>
        <v>168</v>
      </c>
    </row>
    <row r="782" spans="1:9" ht="15" x14ac:dyDescent="0.25">
      <c r="A782" s="5">
        <f t="shared" si="186"/>
        <v>44308</v>
      </c>
      <c r="B782">
        <f>'0422'!B56</f>
        <v>238</v>
      </c>
      <c r="C782">
        <f>'0422'!C56</f>
        <v>134</v>
      </c>
      <c r="D782">
        <f>'0422'!D56</f>
        <v>1175.0999999999999</v>
      </c>
      <c r="E782">
        <f>'0422'!E56</f>
        <v>1433.9</v>
      </c>
      <c r="F782" s="16">
        <f t="shared" si="183"/>
        <v>1413.1</v>
      </c>
      <c r="G782">
        <f t="shared" si="184"/>
        <v>1567.9</v>
      </c>
      <c r="H782" s="271">
        <f t="shared" si="185"/>
        <v>-9.8730786402194131</v>
      </c>
      <c r="I782">
        <f>'0422'!F56</f>
        <v>168</v>
      </c>
    </row>
    <row r="783" spans="1:9" ht="15" x14ac:dyDescent="0.25">
      <c r="A783" s="5">
        <f t="shared" si="186"/>
        <v>44315</v>
      </c>
      <c r="B783">
        <f>'0429'!B56</f>
        <v>226</v>
      </c>
      <c r="C783">
        <f>'0429'!C56</f>
        <v>134</v>
      </c>
      <c r="D783">
        <f>'0429'!D56</f>
        <v>1199.5999999999999</v>
      </c>
      <c r="E783">
        <f>'0429'!E56</f>
        <v>1433.9</v>
      </c>
      <c r="F783" s="16">
        <f t="shared" si="183"/>
        <v>1425.6</v>
      </c>
      <c r="G783">
        <f t="shared" si="184"/>
        <v>1567.9</v>
      </c>
      <c r="H783" s="271">
        <f t="shared" si="185"/>
        <v>-9.0758339179794696</v>
      </c>
      <c r="I783">
        <f>'0429'!F56</f>
        <v>168</v>
      </c>
    </row>
    <row r="784" spans="1:9" ht="15" x14ac:dyDescent="0.25">
      <c r="A784" s="5">
        <f t="shared" si="186"/>
        <v>44322</v>
      </c>
      <c r="B784">
        <f>'0506'!B56</f>
        <v>204</v>
      </c>
      <c r="C784">
        <f>'0506'!C56</f>
        <v>139</v>
      </c>
      <c r="D784">
        <f>'0506'!D56</f>
        <v>1199.5999999999999</v>
      </c>
      <c r="E784">
        <f>'0506'!E56</f>
        <v>1433.9</v>
      </c>
      <c r="F784" s="16">
        <f t="shared" si="183"/>
        <v>1403.6</v>
      </c>
      <c r="G784">
        <f t="shared" si="184"/>
        <v>1572.9</v>
      </c>
      <c r="H784" s="271">
        <f t="shared" si="185"/>
        <v>-10.763557759552434</v>
      </c>
      <c r="I784">
        <f>'0506'!F56</f>
        <v>179</v>
      </c>
    </row>
    <row r="785" spans="1:9" ht="15" x14ac:dyDescent="0.25">
      <c r="A785" s="5">
        <f t="shared" si="186"/>
        <v>44329</v>
      </c>
      <c r="B785">
        <f>'0513'!B56</f>
        <v>158</v>
      </c>
      <c r="C785">
        <f>'0513'!C56</f>
        <v>141.19999999999999</v>
      </c>
      <c r="D785">
        <f>'0513'!D56</f>
        <v>1305.7</v>
      </c>
      <c r="E785">
        <f>'0513'!E56</f>
        <v>1433.9</v>
      </c>
      <c r="F785" s="16">
        <f t="shared" si="183"/>
        <v>1463.7</v>
      </c>
      <c r="G785">
        <f t="shared" si="184"/>
        <v>1575.1000000000001</v>
      </c>
      <c r="H785" s="271">
        <f t="shared" si="185"/>
        <v>-7.0725668211542132</v>
      </c>
      <c r="I785">
        <f>'0513'!F56</f>
        <v>179</v>
      </c>
    </row>
    <row r="786" spans="1:9" ht="15" x14ac:dyDescent="0.25">
      <c r="A786" s="5">
        <f t="shared" si="186"/>
        <v>44336</v>
      </c>
      <c r="B786">
        <f>'0520'!B56</f>
        <v>158</v>
      </c>
      <c r="C786">
        <f>'0520'!C56</f>
        <v>109</v>
      </c>
      <c r="D786">
        <f>'0520'!D56</f>
        <v>1305.7</v>
      </c>
      <c r="E786">
        <f>'0520'!E56</f>
        <v>1466.1</v>
      </c>
      <c r="F786" s="16">
        <f t="shared" si="183"/>
        <v>1463.7</v>
      </c>
      <c r="G786">
        <f t="shared" si="184"/>
        <v>1575.1</v>
      </c>
      <c r="H786" s="271">
        <f t="shared" si="185"/>
        <v>-7.0725668211542025</v>
      </c>
      <c r="I786">
        <f>'0520'!F56</f>
        <v>257</v>
      </c>
    </row>
    <row r="787" spans="1:9" ht="15" x14ac:dyDescent="0.25">
      <c r="A787" s="5">
        <f t="shared" si="186"/>
        <v>44343</v>
      </c>
      <c r="B787">
        <f>'0527'!B57</f>
        <v>159</v>
      </c>
      <c r="C787">
        <f>'0527'!C57</f>
        <v>74</v>
      </c>
      <c r="D787">
        <f>'0527'!D57</f>
        <v>1305.7</v>
      </c>
      <c r="E787">
        <f>'0527'!E57</f>
        <v>1515.6</v>
      </c>
      <c r="F787" s="16">
        <f t="shared" si="183"/>
        <v>1464.7</v>
      </c>
      <c r="G787">
        <f t="shared" si="184"/>
        <v>1589.6</v>
      </c>
      <c r="H787" s="271">
        <f t="shared" si="185"/>
        <v>-7.8573225968797118</v>
      </c>
      <c r="I787">
        <f>'0527'!F57</f>
        <v>303</v>
      </c>
    </row>
    <row r="788" spans="1:9" ht="15" x14ac:dyDescent="0.25">
      <c r="A788" s="5">
        <f t="shared" si="186"/>
        <v>44350</v>
      </c>
      <c r="B788">
        <f>'0603'!B39</f>
        <v>450</v>
      </c>
      <c r="C788">
        <f>'0603'!C39</f>
        <v>196.7</v>
      </c>
      <c r="D788">
        <f>'0603'!D39</f>
        <v>11</v>
      </c>
      <c r="E788">
        <f>'0603'!E39</f>
        <v>0</v>
      </c>
      <c r="F788" s="16">
        <f t="shared" si="183"/>
        <v>461</v>
      </c>
      <c r="G788">
        <f t="shared" si="184"/>
        <v>196.7</v>
      </c>
      <c r="H788" s="271">
        <f t="shared" si="185"/>
        <v>134.36705643111338</v>
      </c>
    </row>
    <row r="789" spans="1:9" ht="15" x14ac:dyDescent="0.25">
      <c r="A789" s="5">
        <f t="shared" si="186"/>
        <v>44357</v>
      </c>
      <c r="B789">
        <f>'0610'!B39</f>
        <v>374</v>
      </c>
      <c r="C789">
        <f>'0610'!C39</f>
        <v>256.7</v>
      </c>
      <c r="D789">
        <f>'0610'!D39</f>
        <v>88.4</v>
      </c>
      <c r="E789">
        <f>'0610'!E39</f>
        <v>0</v>
      </c>
      <c r="F789" s="16">
        <f t="shared" si="183"/>
        <v>462.4</v>
      </c>
      <c r="G789">
        <f t="shared" si="184"/>
        <v>256.7</v>
      </c>
      <c r="H789" s="271">
        <f t="shared" si="185"/>
        <v>80.132450331125838</v>
      </c>
    </row>
    <row r="790" spans="1:9" ht="15" x14ac:dyDescent="0.25">
      <c r="A790" s="5">
        <f t="shared" si="186"/>
        <v>44364</v>
      </c>
      <c r="B790">
        <f>'0617'!B40</f>
        <v>369.6</v>
      </c>
      <c r="C790">
        <f>'0617'!C40</f>
        <v>261.89999999999998</v>
      </c>
      <c r="D790">
        <f>'0617'!D40</f>
        <v>169.4</v>
      </c>
      <c r="E790">
        <f>'0617'!E40</f>
        <v>77.900000000000006</v>
      </c>
      <c r="F790" s="16">
        <f t="shared" si="183"/>
        <v>539</v>
      </c>
      <c r="G790">
        <f t="shared" si="184"/>
        <v>339.79999999999995</v>
      </c>
      <c r="H790" s="271">
        <f t="shared" si="185"/>
        <v>58.622719246615688</v>
      </c>
    </row>
    <row r="791" spans="1:9" ht="15" x14ac:dyDescent="0.25">
      <c r="A791" s="5">
        <f t="shared" si="186"/>
        <v>44371</v>
      </c>
      <c r="B791">
        <f>'0624'!B40</f>
        <v>339.6</v>
      </c>
      <c r="C791">
        <f>'0624'!C40</f>
        <v>269.39999999999998</v>
      </c>
      <c r="D791">
        <f>'0624'!D40</f>
        <v>196.9</v>
      </c>
      <c r="E791">
        <f>'0624'!E40</f>
        <v>123.2</v>
      </c>
      <c r="F791" s="16">
        <f t="shared" si="183"/>
        <v>536.5</v>
      </c>
      <c r="G791">
        <f t="shared" si="184"/>
        <v>392.59999999999997</v>
      </c>
      <c r="H791" s="271">
        <f t="shared" si="185"/>
        <v>36.65308201732045</v>
      </c>
    </row>
    <row r="792" spans="1:9" ht="15" x14ac:dyDescent="0.25">
      <c r="A792" s="5">
        <f t="shared" si="186"/>
        <v>44378</v>
      </c>
      <c r="B792">
        <f>'0701'!B40</f>
        <v>271.39999999999998</v>
      </c>
      <c r="C792">
        <f>'0701'!C40</f>
        <v>269.39999999999998</v>
      </c>
      <c r="D792">
        <f>'0701'!D40</f>
        <v>243.3</v>
      </c>
      <c r="E792">
        <f>'0701'!E40</f>
        <v>123.2</v>
      </c>
      <c r="F792" s="16">
        <f t="shared" si="183"/>
        <v>514.70000000000005</v>
      </c>
      <c r="G792">
        <f t="shared" si="184"/>
        <v>392.59999999999997</v>
      </c>
      <c r="H792" s="271">
        <f t="shared" si="185"/>
        <v>31.100356597045355</v>
      </c>
    </row>
    <row r="793" spans="1:9" ht="15" x14ac:dyDescent="0.25">
      <c r="A793" s="5">
        <f t="shared" si="186"/>
        <v>44385</v>
      </c>
      <c r="B793">
        <f>'0708'!B41</f>
        <v>225.4</v>
      </c>
      <c r="C793">
        <f>'0708'!C41</f>
        <v>272.39999999999998</v>
      </c>
      <c r="D793">
        <f>'0708'!D41</f>
        <v>290.7</v>
      </c>
      <c r="E793">
        <f>'0708'!E41</f>
        <v>123.2</v>
      </c>
      <c r="F793" s="16">
        <f t="shared" si="183"/>
        <v>516.1</v>
      </c>
      <c r="G793">
        <f t="shared" si="184"/>
        <v>395.59999999999997</v>
      </c>
      <c r="H793" s="271">
        <f t="shared" si="185"/>
        <v>30.46006066734077</v>
      </c>
    </row>
    <row r="794" spans="1:9" ht="15" x14ac:dyDescent="0.25">
      <c r="A794" s="5">
        <f t="shared" si="186"/>
        <v>44392</v>
      </c>
      <c r="B794">
        <f>'0715'!B42</f>
        <v>220.4</v>
      </c>
      <c r="C794">
        <f>'0715'!C42</f>
        <v>261.2</v>
      </c>
      <c r="D794">
        <f>'0715'!D42</f>
        <v>339.4</v>
      </c>
      <c r="E794">
        <f>'0715'!E42</f>
        <v>175.4</v>
      </c>
      <c r="F794" s="16">
        <f t="shared" si="183"/>
        <v>559.79999999999995</v>
      </c>
      <c r="G794">
        <f t="shared" si="184"/>
        <v>436.6</v>
      </c>
      <c r="H794" s="271">
        <f t="shared" si="185"/>
        <v>28.218048557031583</v>
      </c>
    </row>
    <row r="795" spans="1:9" ht="15" x14ac:dyDescent="0.25">
      <c r="A795" s="5">
        <f t="shared" si="186"/>
        <v>44399</v>
      </c>
      <c r="B795">
        <f>'0722'!B42</f>
        <v>189</v>
      </c>
      <c r="C795">
        <f>'0722'!C42</f>
        <v>274.2</v>
      </c>
      <c r="D795">
        <f>'0722'!D42</f>
        <v>390.4</v>
      </c>
      <c r="E795">
        <f>'0722'!E42</f>
        <v>208.4</v>
      </c>
      <c r="F795" s="16">
        <f t="shared" si="183"/>
        <v>579.4</v>
      </c>
      <c r="G795">
        <f t="shared" si="184"/>
        <v>482.6</v>
      </c>
      <c r="H795" s="271">
        <f t="shared" si="185"/>
        <v>20.05801906340654</v>
      </c>
    </row>
    <row r="796" spans="1:9" ht="15" x14ac:dyDescent="0.25">
      <c r="A796" s="5">
        <f t="shared" si="186"/>
        <v>44406</v>
      </c>
      <c r="B796">
        <f>'0729'!B43</f>
        <v>237</v>
      </c>
      <c r="C796">
        <f>'0729'!C43</f>
        <v>325.7</v>
      </c>
      <c r="D796">
        <f>'0729'!D43</f>
        <v>390.4</v>
      </c>
      <c r="E796">
        <f>'0729'!E43</f>
        <v>208.4</v>
      </c>
      <c r="F796" s="16">
        <f t="shared" si="183"/>
        <v>627.4</v>
      </c>
      <c r="G796">
        <f t="shared" si="184"/>
        <v>534.1</v>
      </c>
      <c r="H796" s="271">
        <f t="shared" si="185"/>
        <v>17.468638831679463</v>
      </c>
    </row>
    <row r="797" spans="1:9" ht="15" x14ac:dyDescent="0.25">
      <c r="A797" s="5">
        <f t="shared" si="186"/>
        <v>44413</v>
      </c>
      <c r="B797">
        <f>'0805'!B43</f>
        <v>186.5</v>
      </c>
      <c r="C797">
        <f>'0805'!C43</f>
        <v>276.7</v>
      </c>
      <c r="D797">
        <f>'0805'!D43</f>
        <v>472.7</v>
      </c>
      <c r="E797">
        <f>'0805'!E43</f>
        <v>258.3</v>
      </c>
      <c r="F797" s="16">
        <f t="shared" si="183"/>
        <v>659.2</v>
      </c>
      <c r="G797">
        <f t="shared" si="184"/>
        <v>535</v>
      </c>
      <c r="H797" s="271">
        <f t="shared" si="185"/>
        <v>23.214953271028051</v>
      </c>
    </row>
    <row r="798" spans="1:9" ht="15" x14ac:dyDescent="0.25">
      <c r="A798" s="5">
        <f t="shared" si="186"/>
        <v>44420</v>
      </c>
      <c r="B798">
        <f>'0812'!B43</f>
        <v>135</v>
      </c>
      <c r="C798">
        <f>'0812'!C43</f>
        <v>276.7</v>
      </c>
      <c r="D798">
        <f>'0812'!D43</f>
        <v>551.9</v>
      </c>
      <c r="E798">
        <f>'0812'!E43</f>
        <v>258.3</v>
      </c>
      <c r="F798" s="16">
        <f>+B798+D798</f>
        <v>686.9</v>
      </c>
      <c r="G798">
        <f t="shared" si="184"/>
        <v>535</v>
      </c>
      <c r="H798" s="271">
        <f t="shared" si="185"/>
        <v>28.392523364485967</v>
      </c>
    </row>
    <row r="799" spans="1:9" ht="15" x14ac:dyDescent="0.25">
      <c r="A799" s="5">
        <f t="shared" si="186"/>
        <v>44427</v>
      </c>
      <c r="B799">
        <f>'0819'!B43</f>
        <v>173</v>
      </c>
      <c r="C799">
        <f>'0819'!C43</f>
        <v>290</v>
      </c>
      <c r="D799">
        <f>'0819'!D43</f>
        <v>551.9</v>
      </c>
      <c r="E799">
        <f>'0819'!E43</f>
        <v>295.8</v>
      </c>
      <c r="F799" s="16">
        <f t="shared" si="183"/>
        <v>724.9</v>
      </c>
      <c r="G799">
        <f>+C799+E799</f>
        <v>585.79999999999995</v>
      </c>
      <c r="H799" s="271">
        <f t="shared" si="185"/>
        <v>23.745305565039267</v>
      </c>
    </row>
    <row r="800" spans="1:9" ht="15" x14ac:dyDescent="0.25">
      <c r="A800" s="5">
        <f t="shared" si="186"/>
        <v>44434</v>
      </c>
      <c r="B800">
        <f>'0826'!B44</f>
        <v>211</v>
      </c>
      <c r="C800">
        <f>'0826'!C44</f>
        <v>207.2</v>
      </c>
      <c r="D800">
        <f>'0826'!D44</f>
        <v>583.9</v>
      </c>
      <c r="E800">
        <f>'0826'!E44</f>
        <v>378.3</v>
      </c>
      <c r="F800" s="16">
        <f t="shared" si="183"/>
        <v>794.9</v>
      </c>
      <c r="G800">
        <f t="shared" si="184"/>
        <v>585.5</v>
      </c>
      <c r="H800" s="271">
        <f t="shared" si="185"/>
        <v>35.764304013663526</v>
      </c>
    </row>
    <row r="801" spans="1:8" ht="15" x14ac:dyDescent="0.25">
      <c r="A801" s="5">
        <f t="shared" si="186"/>
        <v>44441</v>
      </c>
      <c r="B801">
        <f>'0902'!B44</f>
        <v>228.5</v>
      </c>
      <c r="C801">
        <f>'0902'!C44</f>
        <v>230.2</v>
      </c>
      <c r="D801">
        <f>'0902'!D44</f>
        <v>583.9</v>
      </c>
      <c r="E801">
        <f>'0902'!E44</f>
        <v>378.3</v>
      </c>
      <c r="F801" s="16">
        <f t="shared" si="183"/>
        <v>812.4</v>
      </c>
      <c r="G801">
        <f t="shared" si="184"/>
        <v>608.5</v>
      </c>
      <c r="H801" s="271">
        <f t="shared" si="185"/>
        <v>33.508627773212815</v>
      </c>
    </row>
    <row r="802" spans="1:8" ht="15" x14ac:dyDescent="0.25">
      <c r="A802" s="5">
        <f t="shared" si="186"/>
        <v>44448</v>
      </c>
      <c r="B802">
        <f>'0909'!B44</f>
        <v>509.8</v>
      </c>
      <c r="C802">
        <f>'0909'!C44</f>
        <v>200</v>
      </c>
      <c r="D802">
        <f>'0909'!D44</f>
        <v>631.5</v>
      </c>
      <c r="E802">
        <f>'0909'!E44</f>
        <v>408.6</v>
      </c>
      <c r="F802" s="16">
        <f t="shared" si="183"/>
        <v>1141.3</v>
      </c>
      <c r="G802">
        <f t="shared" si="184"/>
        <v>608.6</v>
      </c>
      <c r="H802" s="271">
        <f t="shared" si="185"/>
        <v>87.528754518567183</v>
      </c>
    </row>
    <row r="803" spans="1:8" ht="15" x14ac:dyDescent="0.25">
      <c r="A803" s="5">
        <f t="shared" si="186"/>
        <v>44455</v>
      </c>
      <c r="B803">
        <f>'0916'!B44</f>
        <v>527.29999999999995</v>
      </c>
      <c r="C803">
        <f>'0916'!C44</f>
        <v>230</v>
      </c>
      <c r="D803">
        <f>'0916'!D44</f>
        <v>659</v>
      </c>
      <c r="E803">
        <f>'0916'!E44</f>
        <v>408.6</v>
      </c>
      <c r="F803" s="16">
        <f>+B802+D803</f>
        <v>1168.8</v>
      </c>
      <c r="G803">
        <f t="shared" si="184"/>
        <v>638.6</v>
      </c>
      <c r="H803" s="271">
        <f t="shared" si="185"/>
        <v>83.025367992483552</v>
      </c>
    </row>
    <row r="804" spans="1:8" ht="15" x14ac:dyDescent="0.25">
      <c r="A804" s="5">
        <f t="shared" si="186"/>
        <v>44462</v>
      </c>
      <c r="B804">
        <f>'0923'!B44</f>
        <v>522</v>
      </c>
      <c r="C804">
        <f>'0923'!C44</f>
        <v>233</v>
      </c>
      <c r="D804">
        <f>'0923'!D44</f>
        <v>708.9</v>
      </c>
      <c r="E804">
        <f>'0923'!E44</f>
        <v>408.6</v>
      </c>
      <c r="F804" s="16">
        <f t="shared" si="183"/>
        <v>1230.9000000000001</v>
      </c>
      <c r="G804">
        <f t="shared" si="184"/>
        <v>641.6</v>
      </c>
      <c r="H804" s="271">
        <f t="shared" si="185"/>
        <v>91.848503740648397</v>
      </c>
    </row>
    <row r="805" spans="1:8" ht="15" x14ac:dyDescent="0.25">
      <c r="A805" s="5">
        <f t="shared" si="186"/>
        <v>44469</v>
      </c>
      <c r="B805">
        <f>'0930'!B44</f>
        <v>522</v>
      </c>
      <c r="C805">
        <f>'0930'!C44</f>
        <v>154</v>
      </c>
      <c r="D805">
        <f>'0930'!D44</f>
        <v>740.9</v>
      </c>
      <c r="E805">
        <f>'0930'!E44</f>
        <v>488.7</v>
      </c>
      <c r="F805" s="16">
        <f t="shared" si="183"/>
        <v>1262.9000000000001</v>
      </c>
      <c r="G805">
        <f t="shared" si="184"/>
        <v>642.70000000000005</v>
      </c>
      <c r="H805" s="271">
        <f t="shared" si="185"/>
        <v>96.499144235257518</v>
      </c>
    </row>
    <row r="806" spans="1:8" ht="15" x14ac:dyDescent="0.25">
      <c r="A806" s="5">
        <f t="shared" si="186"/>
        <v>44476</v>
      </c>
      <c r="B806">
        <f>'1007'!B44</f>
        <v>519</v>
      </c>
      <c r="C806">
        <f>'1007'!C44</f>
        <v>104</v>
      </c>
      <c r="D806">
        <f>'1007'!D44</f>
        <v>789</v>
      </c>
      <c r="E806">
        <f>'1007'!E44</f>
        <v>585.6</v>
      </c>
      <c r="F806" s="16">
        <f t="shared" si="183"/>
        <v>1308</v>
      </c>
      <c r="G806">
        <f t="shared" si="184"/>
        <v>689.6</v>
      </c>
      <c r="H806" s="271">
        <f t="shared" si="185"/>
        <v>89.675174013921108</v>
      </c>
    </row>
    <row r="807" spans="1:8" ht="15" x14ac:dyDescent="0.25">
      <c r="A807" s="5">
        <f t="shared" si="186"/>
        <v>44483</v>
      </c>
      <c r="B807">
        <f>'1014'!B44</f>
        <v>617</v>
      </c>
      <c r="C807">
        <f>'1014'!C44</f>
        <v>164.6</v>
      </c>
      <c r="D807">
        <f>'1014'!D44</f>
        <v>789</v>
      </c>
      <c r="E807">
        <f>'1014'!E44</f>
        <v>585.6</v>
      </c>
      <c r="F807" s="16">
        <f t="shared" si="183"/>
        <v>1406</v>
      </c>
      <c r="G807">
        <f t="shared" si="184"/>
        <v>750.2</v>
      </c>
      <c r="H807" s="271">
        <f t="shared" si="185"/>
        <v>87.416688882964522</v>
      </c>
    </row>
    <row r="808" spans="1:8" ht="15" x14ac:dyDescent="0.25">
      <c r="A808" s="5">
        <f t="shared" si="186"/>
        <v>44490</v>
      </c>
      <c r="B808">
        <f>'1021'!B44</f>
        <v>620.6</v>
      </c>
      <c r="C808">
        <f>'1021'!C44</f>
        <v>197.1</v>
      </c>
      <c r="D808">
        <f>'1021'!D44</f>
        <v>789</v>
      </c>
      <c r="E808">
        <f>'1021'!E44</f>
        <v>585.6</v>
      </c>
      <c r="F808" s="16">
        <f t="shared" si="183"/>
        <v>1409.6</v>
      </c>
      <c r="G808">
        <f t="shared" si="184"/>
        <v>782.7</v>
      </c>
      <c r="H808" s="271">
        <f t="shared" si="185"/>
        <v>80.094544525360917</v>
      </c>
    </row>
    <row r="809" spans="1:8" ht="15" x14ac:dyDescent="0.25">
      <c r="A809" s="5">
        <f t="shared" si="186"/>
        <v>44497</v>
      </c>
      <c r="B809">
        <f>'1028'!B44</f>
        <v>620.6</v>
      </c>
      <c r="C809">
        <f>'1028'!C44</f>
        <v>147</v>
      </c>
      <c r="D809">
        <f>'1028'!D44</f>
        <v>789</v>
      </c>
      <c r="E809">
        <f>'1028'!E44</f>
        <v>643.9</v>
      </c>
      <c r="F809" s="16">
        <f t="shared" si="183"/>
        <v>1409.6</v>
      </c>
      <c r="G809">
        <f t="shared" si="184"/>
        <v>790.9</v>
      </c>
      <c r="H809" s="271">
        <f t="shared" si="185"/>
        <v>78.22733594639017</v>
      </c>
    </row>
    <row r="810" spans="1:8" ht="15" x14ac:dyDescent="0.25">
      <c r="A810" s="5">
        <f t="shared" si="186"/>
        <v>44504</v>
      </c>
      <c r="B810">
        <v>590.29999999999995</v>
      </c>
      <c r="C810">
        <v>147</v>
      </c>
      <c r="D810">
        <v>789</v>
      </c>
      <c r="E810">
        <v>643.9</v>
      </c>
      <c r="F810" s="16">
        <f t="shared" si="183"/>
        <v>1379.3</v>
      </c>
      <c r="G810">
        <f t="shared" si="184"/>
        <v>790.9</v>
      </c>
      <c r="H810" s="271">
        <f t="shared" si="185"/>
        <v>74.396257428246287</v>
      </c>
    </row>
    <row r="811" spans="1:8" ht="15" x14ac:dyDescent="0.25">
      <c r="A811" s="5">
        <f t="shared" si="186"/>
        <v>44511</v>
      </c>
      <c r="B811">
        <f>'1111'!B45</f>
        <v>544</v>
      </c>
      <c r="C811">
        <f>'1111'!C45</f>
        <v>147.1</v>
      </c>
      <c r="D811">
        <f>'1111'!D45</f>
        <v>919.4</v>
      </c>
      <c r="E811">
        <f>'1111'!E45</f>
        <v>643.9</v>
      </c>
      <c r="F811" s="16">
        <f t="shared" si="183"/>
        <v>1463.4</v>
      </c>
      <c r="G811">
        <f t="shared" si="184"/>
        <v>791</v>
      </c>
      <c r="H811" s="271">
        <f t="shared" si="185"/>
        <v>85.006321112515806</v>
      </c>
    </row>
    <row r="812" spans="1:8" ht="15" x14ac:dyDescent="0.25">
      <c r="A812" s="5">
        <f t="shared" si="186"/>
        <v>44518</v>
      </c>
      <c r="B812">
        <f>'1118'!B45</f>
        <v>646.1</v>
      </c>
      <c r="C812">
        <f>'1118'!C45</f>
        <v>161.1</v>
      </c>
      <c r="D812">
        <f>'1118'!D45</f>
        <v>919.4</v>
      </c>
      <c r="E812">
        <f>'1118'!E45</f>
        <v>692.9</v>
      </c>
      <c r="F812" s="16">
        <f t="shared" si="183"/>
        <v>1565.5</v>
      </c>
      <c r="G812">
        <f t="shared" si="184"/>
        <v>854</v>
      </c>
      <c r="H812" s="271">
        <f t="shared" si="185"/>
        <v>83.313817330210767</v>
      </c>
    </row>
    <row r="813" spans="1:8" ht="15" x14ac:dyDescent="0.25">
      <c r="A813" s="5">
        <f t="shared" si="186"/>
        <v>44525</v>
      </c>
      <c r="B813">
        <f>'1125'!B45</f>
        <v>646.1</v>
      </c>
      <c r="C813">
        <f>'1125'!C45</f>
        <v>161.1</v>
      </c>
      <c r="D813">
        <f>'1125'!D45</f>
        <v>919.4</v>
      </c>
      <c r="E813">
        <f>'1125'!E45</f>
        <v>692.9</v>
      </c>
      <c r="F813" s="16">
        <f t="shared" si="183"/>
        <v>1565.5</v>
      </c>
      <c r="G813">
        <f t="shared" si="184"/>
        <v>854</v>
      </c>
      <c r="H813" s="271">
        <f t="shared" si="185"/>
        <v>83.313817330210767</v>
      </c>
    </row>
    <row r="814" spans="1:8" ht="15" x14ac:dyDescent="0.25">
      <c r="A814" s="5">
        <f t="shared" si="186"/>
        <v>44532</v>
      </c>
      <c r="B814">
        <f>'1202'!B45</f>
        <v>648.1</v>
      </c>
      <c r="C814">
        <f>'1202'!C45</f>
        <v>131</v>
      </c>
      <c r="D814">
        <f>'1202'!D45</f>
        <v>919.4</v>
      </c>
      <c r="E814">
        <f>'1202'!E45</f>
        <v>725.9</v>
      </c>
      <c r="F814" s="16">
        <f t="shared" si="183"/>
        <v>1567.5</v>
      </c>
      <c r="G814">
        <f t="shared" si="184"/>
        <v>856.9</v>
      </c>
      <c r="H814" s="271">
        <f t="shared" si="185"/>
        <v>82.926829268292693</v>
      </c>
    </row>
    <row r="815" spans="1:8" ht="15" x14ac:dyDescent="0.25">
      <c r="A815" s="5">
        <f t="shared" si="186"/>
        <v>44539</v>
      </c>
      <c r="B815">
        <f>'1209'!B45</f>
        <v>601.1</v>
      </c>
      <c r="C815">
        <f>'1209'!C45</f>
        <v>181.5</v>
      </c>
      <c r="D815">
        <f>'1209'!D45</f>
        <v>971.9</v>
      </c>
      <c r="E815">
        <f>'1209'!E45</f>
        <v>725.9</v>
      </c>
      <c r="F815" s="16">
        <f t="shared" si="183"/>
        <v>1573</v>
      </c>
      <c r="G815">
        <f t="shared" si="184"/>
        <v>907.4</v>
      </c>
      <c r="H815" s="271">
        <f t="shared" si="185"/>
        <v>73.35243553008597</v>
      </c>
    </row>
    <row r="816" spans="1:8" ht="15" x14ac:dyDescent="0.25">
      <c r="A816" s="5">
        <f t="shared" si="186"/>
        <v>44546</v>
      </c>
      <c r="B816">
        <f>'1216'!B45</f>
        <v>602</v>
      </c>
      <c r="C816">
        <f>'1216'!C45</f>
        <v>283.5</v>
      </c>
      <c r="D816">
        <f>'1216'!D45</f>
        <v>993</v>
      </c>
      <c r="E816">
        <f>'1216'!E45</f>
        <v>725.9</v>
      </c>
      <c r="F816" s="16">
        <f>+B816+D816</f>
        <v>1595</v>
      </c>
      <c r="G816">
        <f>+C816+E816</f>
        <v>1009.4</v>
      </c>
      <c r="H816" s="271">
        <f>+(F816/G816-1)*100</f>
        <v>58.014662175549823</v>
      </c>
    </row>
    <row r="817" spans="1:9" ht="15" x14ac:dyDescent="0.25">
      <c r="A817" s="5">
        <f t="shared" si="186"/>
        <v>44553</v>
      </c>
      <c r="B817">
        <f>'1223'!B46</f>
        <v>574.79999999999995</v>
      </c>
      <c r="C817">
        <f>'1223'!C46</f>
        <v>283.5</v>
      </c>
      <c r="D817">
        <f>'1223'!D46</f>
        <v>1020.5</v>
      </c>
      <c r="E817">
        <f>'1223'!E46</f>
        <v>725.9</v>
      </c>
      <c r="F817" s="16">
        <f t="shared" ref="F817:F824" si="187">+B817+D817</f>
        <v>1595.3</v>
      </c>
      <c r="G817">
        <f t="shared" ref="G817:G824" si="188">+C817+E817</f>
        <v>1009.4</v>
      </c>
      <c r="H817" s="271">
        <f t="shared" ref="H817:H824" si="189">+(F817/G817-1)*100</f>
        <v>58.044382801664355</v>
      </c>
    </row>
    <row r="818" spans="1:9" ht="15" x14ac:dyDescent="0.25">
      <c r="A818" s="5">
        <f t="shared" si="186"/>
        <v>44560</v>
      </c>
      <c r="B818">
        <f>'1230'!B46</f>
        <v>522</v>
      </c>
      <c r="C818">
        <f>'1230'!C46</f>
        <v>269</v>
      </c>
      <c r="D818">
        <f>'1230'!D46</f>
        <v>1073.4000000000001</v>
      </c>
      <c r="E818">
        <f>'1230'!E46</f>
        <v>773.4</v>
      </c>
      <c r="F818" s="16">
        <f t="shared" si="187"/>
        <v>1595.4</v>
      </c>
      <c r="G818">
        <f t="shared" si="188"/>
        <v>1042.4000000000001</v>
      </c>
      <c r="H818" s="271">
        <f t="shared" si="189"/>
        <v>53.050652340752102</v>
      </c>
    </row>
    <row r="819" spans="1:9" ht="15" x14ac:dyDescent="0.25">
      <c r="A819" s="5">
        <f t="shared" si="186"/>
        <v>44567</v>
      </c>
      <c r="B819">
        <f>'0106'!B46</f>
        <v>522</v>
      </c>
      <c r="C819">
        <f>'0106'!C46</f>
        <v>265.89999999999998</v>
      </c>
      <c r="D819">
        <f>'0106'!D46</f>
        <v>1073.4000000000001</v>
      </c>
      <c r="E819">
        <f>'0106'!E46</f>
        <v>800.3</v>
      </c>
      <c r="F819" s="16">
        <f t="shared" si="187"/>
        <v>1595.4</v>
      </c>
      <c r="G819">
        <f t="shared" si="188"/>
        <v>1066.1999999999998</v>
      </c>
      <c r="H819" s="271">
        <f t="shared" si="189"/>
        <v>49.634214969048983</v>
      </c>
    </row>
    <row r="820" spans="1:9" ht="15" x14ac:dyDescent="0.25">
      <c r="A820" s="5">
        <f t="shared" si="186"/>
        <v>44574</v>
      </c>
      <c r="B820">
        <f>'0113'!B46</f>
        <v>596</v>
      </c>
      <c r="C820">
        <f>'0113'!C46</f>
        <v>216</v>
      </c>
      <c r="D820">
        <f>'0113'!D46</f>
        <v>1100.7</v>
      </c>
      <c r="E820">
        <f>'0113'!E46</f>
        <v>800.3</v>
      </c>
      <c r="F820" s="16">
        <f t="shared" si="187"/>
        <v>1696.7</v>
      </c>
      <c r="G820">
        <f t="shared" si="188"/>
        <v>1016.3</v>
      </c>
      <c r="H820" s="271">
        <f t="shared" si="189"/>
        <v>66.94873560956411</v>
      </c>
    </row>
    <row r="821" spans="1:9" ht="15" x14ac:dyDescent="0.25">
      <c r="A821" s="5">
        <f t="shared" si="186"/>
        <v>44581</v>
      </c>
      <c r="B821">
        <f>'0120'!B46</f>
        <v>656</v>
      </c>
      <c r="C821">
        <f>'0120'!C46</f>
        <v>210</v>
      </c>
      <c r="D821">
        <f>'0120'!D46</f>
        <v>1150.9000000000001</v>
      </c>
      <c r="E821">
        <f>'0120'!E46</f>
        <v>830.6</v>
      </c>
      <c r="F821" s="16">
        <f t="shared" si="187"/>
        <v>1806.9</v>
      </c>
      <c r="G821">
        <f t="shared" si="188"/>
        <v>1040.5999999999999</v>
      </c>
      <c r="H821" s="271">
        <f t="shared" si="189"/>
        <v>73.640207572554317</v>
      </c>
    </row>
    <row r="822" spans="1:9" ht="15" x14ac:dyDescent="0.25">
      <c r="A822" s="5">
        <f t="shared" si="186"/>
        <v>44588</v>
      </c>
      <c r="B822">
        <f>'0127'!B46</f>
        <v>708</v>
      </c>
      <c r="C822">
        <f>'0127'!C46</f>
        <v>240</v>
      </c>
      <c r="D822">
        <f>'0127'!D46</f>
        <v>1150.9000000000001</v>
      </c>
      <c r="E822">
        <f>'0127'!E46</f>
        <v>930.2</v>
      </c>
      <c r="F822" s="16">
        <f t="shared" si="187"/>
        <v>1858.9</v>
      </c>
      <c r="G822">
        <f t="shared" si="188"/>
        <v>1170.2</v>
      </c>
      <c r="H822" s="271">
        <f t="shared" si="189"/>
        <v>58.853187489318074</v>
      </c>
    </row>
    <row r="823" spans="1:9" ht="15" x14ac:dyDescent="0.25">
      <c r="A823" s="5">
        <f t="shared" si="186"/>
        <v>44595</v>
      </c>
      <c r="B823">
        <f>'0203'!B46</f>
        <v>710</v>
      </c>
      <c r="C823">
        <f>'0203'!C46</f>
        <v>223</v>
      </c>
      <c r="D823">
        <f>'0203'!D46</f>
        <v>1150.9000000000001</v>
      </c>
      <c r="E823">
        <f>'0203'!E46</f>
        <v>930.2</v>
      </c>
      <c r="F823" s="16">
        <f t="shared" si="187"/>
        <v>1860.9</v>
      </c>
      <c r="G823">
        <f t="shared" si="188"/>
        <v>1153.2</v>
      </c>
      <c r="H823" s="271">
        <f t="shared" si="189"/>
        <v>61.368366285119656</v>
      </c>
    </row>
    <row r="824" spans="1:9" ht="15" x14ac:dyDescent="0.25">
      <c r="A824" s="5">
        <f t="shared" si="186"/>
        <v>44602</v>
      </c>
      <c r="B824">
        <f>'0210'!B46</f>
        <v>678.2</v>
      </c>
      <c r="C824">
        <f>'0210'!C46</f>
        <v>361</v>
      </c>
      <c r="D824">
        <f>'0210'!D46</f>
        <v>1182.7</v>
      </c>
      <c r="E824">
        <f>'0210'!E46</f>
        <v>930.2</v>
      </c>
      <c r="F824" s="16">
        <f t="shared" si="187"/>
        <v>1860.9</v>
      </c>
      <c r="G824">
        <f t="shared" si="188"/>
        <v>1291.2</v>
      </c>
      <c r="H824" s="271">
        <f t="shared" si="189"/>
        <v>44.121747211895922</v>
      </c>
    </row>
    <row r="825" spans="1:9" ht="15" x14ac:dyDescent="0.25">
      <c r="A825" s="5">
        <f t="shared" si="186"/>
        <v>44609</v>
      </c>
      <c r="B825">
        <f>'0217'!B46</f>
        <v>736.2</v>
      </c>
      <c r="C825">
        <f>'0217'!C46</f>
        <v>314</v>
      </c>
      <c r="D825">
        <f>'0217'!D46</f>
        <v>1266.3</v>
      </c>
      <c r="E825">
        <f>'0217'!E46</f>
        <v>978.4</v>
      </c>
      <c r="F825" s="16">
        <f t="shared" ref="F825:F828" si="190">+B825+D825</f>
        <v>2002.5</v>
      </c>
      <c r="G825">
        <f t="shared" ref="G825:G828" si="191">+C825+E825</f>
        <v>1292.4000000000001</v>
      </c>
      <c r="H825" s="271">
        <f t="shared" ref="H825:H828" si="192">+(F825/G825-1)*100</f>
        <v>54.944289693593305</v>
      </c>
    </row>
    <row r="826" spans="1:9" ht="15" x14ac:dyDescent="0.25">
      <c r="A826" s="5">
        <f t="shared" si="186"/>
        <v>44616</v>
      </c>
      <c r="B826">
        <f>'0224'!B46</f>
        <v>680</v>
      </c>
      <c r="C826">
        <f>'0224'!C46</f>
        <v>341</v>
      </c>
      <c r="D826">
        <f>'0224'!D46</f>
        <v>1318.9</v>
      </c>
      <c r="E826">
        <f>'0224'!E46</f>
        <v>1007.4</v>
      </c>
      <c r="F826" s="16">
        <f t="shared" si="190"/>
        <v>1998.9</v>
      </c>
      <c r="G826">
        <f t="shared" si="191"/>
        <v>1348.4</v>
      </c>
      <c r="H826" s="271">
        <f t="shared" si="192"/>
        <v>48.24236131711659</v>
      </c>
    </row>
    <row r="827" spans="1:9" ht="15" x14ac:dyDescent="0.25">
      <c r="A827" s="5">
        <f t="shared" si="186"/>
        <v>44623</v>
      </c>
      <c r="B827">
        <f>'0303'!B46</f>
        <v>680</v>
      </c>
      <c r="C827">
        <f>'0303'!C46</f>
        <v>341</v>
      </c>
      <c r="D827">
        <f>'0303'!D46</f>
        <v>1318.9</v>
      </c>
      <c r="E827">
        <f>'0303'!E46</f>
        <v>1007.4</v>
      </c>
      <c r="F827" s="16">
        <f t="shared" si="190"/>
        <v>1998.9</v>
      </c>
      <c r="G827">
        <f t="shared" si="191"/>
        <v>1348.4</v>
      </c>
      <c r="H827" s="271">
        <f t="shared" si="192"/>
        <v>48.24236131711659</v>
      </c>
    </row>
    <row r="828" spans="1:9" ht="15" x14ac:dyDescent="0.25">
      <c r="A828" s="5">
        <f t="shared" si="186"/>
        <v>44630</v>
      </c>
      <c r="B828">
        <f>'0310'!B47</f>
        <v>703.6</v>
      </c>
      <c r="C828">
        <f>'0310'!C47</f>
        <v>359.2</v>
      </c>
      <c r="D828">
        <f>'0310'!D47</f>
        <v>1318.9</v>
      </c>
      <c r="E828">
        <f>'0310'!E47</f>
        <v>1007.4</v>
      </c>
      <c r="F828" s="16">
        <f t="shared" si="190"/>
        <v>2022.5</v>
      </c>
      <c r="G828">
        <f t="shared" si="191"/>
        <v>1366.6</v>
      </c>
      <c r="H828" s="271">
        <f t="shared" si="192"/>
        <v>47.995024147519395</v>
      </c>
    </row>
    <row r="829" spans="1:9" ht="15" x14ac:dyDescent="0.25">
      <c r="A829" s="5">
        <f t="shared" si="186"/>
        <v>44637</v>
      </c>
      <c r="B829">
        <f>'0317'!B48</f>
        <v>646.6</v>
      </c>
      <c r="C829">
        <f>'0317'!C48</f>
        <v>383.2</v>
      </c>
      <c r="D829">
        <f>'0317'!D48</f>
        <v>1340.1</v>
      </c>
      <c r="E829">
        <f>'0317'!E48</f>
        <v>1007.4</v>
      </c>
      <c r="F829" s="16">
        <f t="shared" ref="F829:F832" si="193">+B829+D829</f>
        <v>1986.6999999999998</v>
      </c>
      <c r="G829">
        <f t="shared" ref="G829:G832" si="194">+C829+E829</f>
        <v>1390.6</v>
      </c>
      <c r="H829" s="271">
        <f t="shared" ref="H829:H832" si="195">+(F829/G829-1)*100</f>
        <v>42.866388609233418</v>
      </c>
    </row>
    <row r="830" spans="1:9" ht="15" x14ac:dyDescent="0.25">
      <c r="A830" s="5">
        <f t="shared" ref="A830:A903" si="196">+A829+7</f>
        <v>44644</v>
      </c>
      <c r="B830">
        <f>'0324'!B48</f>
        <v>597.6</v>
      </c>
      <c r="C830">
        <f>'0324'!C48</f>
        <v>305</v>
      </c>
      <c r="D830">
        <f>'0324'!D48</f>
        <v>1373.2</v>
      </c>
      <c r="E830">
        <f>'0324'!E48</f>
        <v>1087.5</v>
      </c>
      <c r="F830" s="16">
        <f t="shared" si="193"/>
        <v>1970.8000000000002</v>
      </c>
      <c r="G830">
        <f t="shared" si="194"/>
        <v>1392.5</v>
      </c>
      <c r="H830" s="271">
        <f t="shared" si="195"/>
        <v>41.529622980251361</v>
      </c>
    </row>
    <row r="831" spans="1:9" ht="15" x14ac:dyDescent="0.25">
      <c r="A831" s="5">
        <f t="shared" si="196"/>
        <v>44651</v>
      </c>
      <c r="B831">
        <f>'0331'!B48</f>
        <v>571</v>
      </c>
      <c r="C831">
        <f>'0331'!C48</f>
        <v>280</v>
      </c>
      <c r="D831">
        <f>'0331'!D48</f>
        <v>1402.3</v>
      </c>
      <c r="E831">
        <f>'0331'!E48</f>
        <v>1112.2</v>
      </c>
      <c r="F831" s="16">
        <f t="shared" si="193"/>
        <v>1973.3</v>
      </c>
      <c r="G831">
        <f t="shared" si="194"/>
        <v>1392.2</v>
      </c>
      <c r="H831" s="271">
        <f t="shared" si="195"/>
        <v>41.739692572906172</v>
      </c>
    </row>
    <row r="832" spans="1:9" ht="15" x14ac:dyDescent="0.25">
      <c r="A832" s="5">
        <f t="shared" si="196"/>
        <v>44658</v>
      </c>
      <c r="B832">
        <f>'0407'!B48</f>
        <v>585</v>
      </c>
      <c r="C832">
        <f>'0407'!C48</f>
        <v>250</v>
      </c>
      <c r="D832">
        <f>'0407'!D48</f>
        <v>1402.3</v>
      </c>
      <c r="E832">
        <f>'0407'!E48</f>
        <v>1139.7</v>
      </c>
      <c r="F832" s="16">
        <f t="shared" si="193"/>
        <v>1987.3</v>
      </c>
      <c r="G832">
        <f t="shared" si="194"/>
        <v>1389.7</v>
      </c>
      <c r="H832" s="271">
        <f t="shared" si="195"/>
        <v>43.00208678131969</v>
      </c>
      <c r="I832">
        <f>'0407'!F48</f>
        <v>119</v>
      </c>
    </row>
    <row r="833" spans="1:9" ht="15" x14ac:dyDescent="0.25">
      <c r="A833" s="5">
        <f t="shared" si="196"/>
        <v>44665</v>
      </c>
      <c r="B833">
        <f>'0414'!B50</f>
        <v>423</v>
      </c>
      <c r="C833">
        <f>'0414'!C50</f>
        <v>215.8</v>
      </c>
      <c r="D833">
        <f>'0414'!D50</f>
        <v>1433.2</v>
      </c>
      <c r="E833">
        <f>'0414'!E50</f>
        <v>1175.0999999999999</v>
      </c>
      <c r="F833" s="16">
        <f t="shared" ref="F833:F836" si="197">+B833+D833</f>
        <v>1856.2</v>
      </c>
      <c r="G833">
        <f t="shared" ref="G833:G836" si="198">+C833+E833</f>
        <v>1390.8999999999999</v>
      </c>
      <c r="H833" s="271">
        <f t="shared" ref="H833:H836" si="199">+(F833/G833-1)*100</f>
        <v>33.453159824574044</v>
      </c>
      <c r="I833">
        <f>'0414'!F50</f>
        <v>205</v>
      </c>
    </row>
    <row r="834" spans="1:9" ht="15" x14ac:dyDescent="0.25">
      <c r="A834" s="5">
        <f t="shared" si="196"/>
        <v>44672</v>
      </c>
      <c r="B834">
        <f>'0421'!B51</f>
        <v>377</v>
      </c>
      <c r="C834">
        <f>'0421'!C51</f>
        <v>238</v>
      </c>
      <c r="D834">
        <f>'0421'!D51</f>
        <v>1441.7</v>
      </c>
      <c r="E834">
        <f>'0421'!E51</f>
        <v>1175.0999999999999</v>
      </c>
      <c r="F834" s="16">
        <f t="shared" si="197"/>
        <v>1818.7</v>
      </c>
      <c r="G834">
        <f t="shared" si="198"/>
        <v>1413.1</v>
      </c>
      <c r="H834" s="271">
        <f t="shared" si="199"/>
        <v>28.702851885924584</v>
      </c>
      <c r="I834">
        <f>'0421'!F51</f>
        <v>164</v>
      </c>
    </row>
    <row r="835" spans="1:9" ht="15" x14ac:dyDescent="0.25">
      <c r="A835" s="5">
        <f t="shared" si="196"/>
        <v>44679</v>
      </c>
      <c r="B835">
        <f>'0428'!B51</f>
        <v>331</v>
      </c>
      <c r="C835">
        <f>'0428'!C51</f>
        <v>226</v>
      </c>
      <c r="D835">
        <f>'0428'!D51</f>
        <v>1441.7</v>
      </c>
      <c r="E835">
        <f>'0428'!E51</f>
        <v>1199.5999999999999</v>
      </c>
      <c r="F835" s="16">
        <f t="shared" si="197"/>
        <v>1772.7</v>
      </c>
      <c r="G835">
        <f t="shared" si="198"/>
        <v>1425.6</v>
      </c>
      <c r="H835" s="271">
        <f t="shared" si="199"/>
        <v>24.3476430976431</v>
      </c>
      <c r="I835">
        <f>'0428'!F51</f>
        <v>164</v>
      </c>
    </row>
    <row r="836" spans="1:9" ht="15" x14ac:dyDescent="0.25">
      <c r="A836" s="5">
        <f t="shared" si="196"/>
        <v>44686</v>
      </c>
      <c r="B836">
        <f>'0505'!B51</f>
        <v>267.2</v>
      </c>
      <c r="C836">
        <f>'0505'!C51</f>
        <v>204</v>
      </c>
      <c r="D836">
        <f>'0505'!D51</f>
        <v>1469.2</v>
      </c>
      <c r="E836">
        <f>'0505'!E51</f>
        <v>1199.5999999999999</v>
      </c>
      <c r="F836" s="16">
        <f t="shared" si="197"/>
        <v>1736.4</v>
      </c>
      <c r="G836">
        <f t="shared" si="198"/>
        <v>1403.6</v>
      </c>
      <c r="H836" s="271">
        <f t="shared" si="199"/>
        <v>23.710458820176704</v>
      </c>
      <c r="I836">
        <f>'0505'!F51</f>
        <v>164</v>
      </c>
    </row>
    <row r="837" spans="1:9" ht="15" x14ac:dyDescent="0.25">
      <c r="A837" s="5">
        <f t="shared" si="196"/>
        <v>44693</v>
      </c>
      <c r="B837">
        <f>'0512'!B51</f>
        <v>220.2</v>
      </c>
      <c r="C837">
        <f>'0512'!C51</f>
        <v>158</v>
      </c>
      <c r="D837">
        <f>'0512'!D51</f>
        <v>1544.4</v>
      </c>
      <c r="E837">
        <f>'0512'!E51</f>
        <v>1305.7</v>
      </c>
      <c r="F837" s="16">
        <f t="shared" ref="F837:F841" si="200">+B837+D837</f>
        <v>1764.6000000000001</v>
      </c>
      <c r="G837">
        <f t="shared" ref="G837:G841" si="201">+C837+E837</f>
        <v>1463.7</v>
      </c>
      <c r="H837" s="271">
        <f t="shared" ref="H837:H841" si="202">+(F837/G837-1)*100</f>
        <v>20.557491289198616</v>
      </c>
      <c r="I837">
        <f>'0512'!F51</f>
        <v>164</v>
      </c>
    </row>
    <row r="838" spans="1:9" ht="15" x14ac:dyDescent="0.25">
      <c r="A838" s="5">
        <f t="shared" si="196"/>
        <v>44700</v>
      </c>
      <c r="B838">
        <f>'0519'!B51</f>
        <v>186.6</v>
      </c>
      <c r="C838">
        <f>'0519'!C51</f>
        <v>158</v>
      </c>
      <c r="D838">
        <f>'0519'!D51</f>
        <v>1586.2</v>
      </c>
      <c r="E838">
        <f>'0519'!E51</f>
        <v>1305.7</v>
      </c>
      <c r="F838" s="16">
        <f t="shared" si="200"/>
        <v>1772.8</v>
      </c>
      <c r="G838">
        <f t="shared" si="201"/>
        <v>1463.7</v>
      </c>
      <c r="H838" s="271">
        <f t="shared" si="202"/>
        <v>21.117715378834447</v>
      </c>
      <c r="I838">
        <f>'0519'!F51</f>
        <v>163</v>
      </c>
    </row>
    <row r="839" spans="1:9" ht="15" x14ac:dyDescent="0.25">
      <c r="A839" s="5">
        <f t="shared" si="196"/>
        <v>44707</v>
      </c>
      <c r="B839">
        <f>'0526'!B52</f>
        <v>108.2</v>
      </c>
      <c r="C839">
        <f>'0526'!C52</f>
        <v>159</v>
      </c>
      <c r="D839">
        <f>'0526'!D52</f>
        <v>1664.9</v>
      </c>
      <c r="E839">
        <f>'0526'!E52</f>
        <v>1305.7</v>
      </c>
      <c r="F839" s="16">
        <f t="shared" si="200"/>
        <v>1773.1000000000001</v>
      </c>
      <c r="G839">
        <f t="shared" si="201"/>
        <v>1464.7</v>
      </c>
      <c r="H839" s="271">
        <f t="shared" si="202"/>
        <v>21.055506247013046</v>
      </c>
      <c r="I839">
        <f>'0526'!F52</f>
        <v>189</v>
      </c>
    </row>
    <row r="840" spans="1:9" ht="15" x14ac:dyDescent="0.25">
      <c r="A840" s="5">
        <f t="shared" si="196"/>
        <v>44714</v>
      </c>
      <c r="B840">
        <f>'0602'!B37</f>
        <v>286.2</v>
      </c>
      <c r="C840">
        <f>'0602'!C37</f>
        <v>450</v>
      </c>
      <c r="D840">
        <f>'0602'!D37</f>
        <v>0</v>
      </c>
      <c r="E840">
        <f>'0602'!E37</f>
        <v>11</v>
      </c>
      <c r="F840" s="16">
        <f t="shared" si="200"/>
        <v>286.2</v>
      </c>
      <c r="G840">
        <f t="shared" si="201"/>
        <v>461</v>
      </c>
      <c r="H840" s="271">
        <f t="shared" si="202"/>
        <v>-37.917570498915396</v>
      </c>
    </row>
    <row r="841" spans="1:9" ht="15" x14ac:dyDescent="0.25">
      <c r="A841" s="5">
        <f t="shared" si="196"/>
        <v>44721</v>
      </c>
      <c r="B841">
        <f>'0609'!B34</f>
        <v>286.2</v>
      </c>
      <c r="C841">
        <f>'0609'!C34</f>
        <v>374</v>
      </c>
      <c r="D841">
        <f>'0609'!D34</f>
        <v>34.6</v>
      </c>
      <c r="E841">
        <f>'0609'!E34</f>
        <v>88.4</v>
      </c>
      <c r="F841" s="16">
        <f t="shared" si="200"/>
        <v>320.8</v>
      </c>
      <c r="G841">
        <f t="shared" si="201"/>
        <v>462.4</v>
      </c>
      <c r="H841" s="271">
        <f t="shared" si="202"/>
        <v>-30.622837370242205</v>
      </c>
    </row>
    <row r="842" spans="1:9" ht="15" x14ac:dyDescent="0.25">
      <c r="A842" s="5">
        <f t="shared" si="196"/>
        <v>44728</v>
      </c>
      <c r="B842">
        <f>'0616'!B34</f>
        <v>249.6</v>
      </c>
      <c r="C842">
        <f>'0616'!C34</f>
        <v>369.6</v>
      </c>
      <c r="D842">
        <f>'0616'!D34</f>
        <v>47.4</v>
      </c>
      <c r="E842">
        <f>'0616'!E34</f>
        <v>169.4</v>
      </c>
      <c r="F842" s="16">
        <f t="shared" ref="F842:F846" si="203">+B842+D842</f>
        <v>297</v>
      </c>
      <c r="G842">
        <f t="shared" ref="G842:G846" si="204">+C842+E842</f>
        <v>539</v>
      </c>
      <c r="H842" s="271">
        <f t="shared" ref="H842:H846" si="205">+(F842/G842-1)*100</f>
        <v>-44.897959183673478</v>
      </c>
    </row>
    <row r="843" spans="1:9" ht="15" x14ac:dyDescent="0.25">
      <c r="A843" s="5">
        <f t="shared" si="196"/>
        <v>44735</v>
      </c>
      <c r="B843">
        <f>'0623'!B35</f>
        <v>231.6</v>
      </c>
      <c r="C843">
        <f>'0623'!C35</f>
        <v>339.6</v>
      </c>
      <c r="D843">
        <f>'0623'!D35</f>
        <v>76.400000000000006</v>
      </c>
      <c r="E843">
        <f>'0623'!E35</f>
        <v>196.9</v>
      </c>
      <c r="F843" s="16">
        <f t="shared" si="203"/>
        <v>308</v>
      </c>
      <c r="G843">
        <f t="shared" si="204"/>
        <v>536.5</v>
      </c>
      <c r="H843" s="271">
        <f t="shared" si="205"/>
        <v>-42.590866728797764</v>
      </c>
    </row>
    <row r="844" spans="1:9" ht="15" x14ac:dyDescent="0.25">
      <c r="A844" s="5">
        <f t="shared" si="196"/>
        <v>44742</v>
      </c>
      <c r="B844">
        <f>'0630'!B35</f>
        <v>231.6</v>
      </c>
      <c r="C844">
        <f>'0630'!C35</f>
        <v>271.39999999999998</v>
      </c>
      <c r="D844">
        <f>'0630'!D35</f>
        <v>76.400000000000006</v>
      </c>
      <c r="E844">
        <f>'0630'!E35</f>
        <v>243.3</v>
      </c>
      <c r="F844" s="16">
        <f t="shared" si="203"/>
        <v>308</v>
      </c>
      <c r="G844">
        <f t="shared" si="204"/>
        <v>514.70000000000005</v>
      </c>
      <c r="H844" s="271">
        <f t="shared" si="205"/>
        <v>-40.159316106469788</v>
      </c>
    </row>
    <row r="845" spans="1:9" ht="15" x14ac:dyDescent="0.25">
      <c r="A845" s="5">
        <f t="shared" si="196"/>
        <v>44749</v>
      </c>
      <c r="B845">
        <f>'0707'!B36</f>
        <v>227</v>
      </c>
      <c r="C845">
        <f>'0707'!C36</f>
        <v>225.4</v>
      </c>
      <c r="D845">
        <f>'0707'!D36</f>
        <v>76.400000000000006</v>
      </c>
      <c r="E845">
        <f>'0707'!E36</f>
        <v>290.7</v>
      </c>
      <c r="F845" s="16">
        <f t="shared" si="203"/>
        <v>303.39999999999998</v>
      </c>
      <c r="G845">
        <f t="shared" si="204"/>
        <v>516.1</v>
      </c>
      <c r="H845" s="271">
        <f t="shared" si="205"/>
        <v>-41.212943228056588</v>
      </c>
    </row>
    <row r="846" spans="1:9" ht="15" x14ac:dyDescent="0.25">
      <c r="A846" s="5">
        <f t="shared" si="196"/>
        <v>44756</v>
      </c>
      <c r="B846">
        <f>'0714'!B37</f>
        <v>289</v>
      </c>
      <c r="C846">
        <f>'0714'!C37</f>
        <v>220.4</v>
      </c>
      <c r="D846">
        <f>'0714'!D37</f>
        <v>104.2</v>
      </c>
      <c r="E846">
        <f>'0714'!E37</f>
        <v>339.4</v>
      </c>
      <c r="F846" s="16">
        <f t="shared" si="203"/>
        <v>393.2</v>
      </c>
      <c r="G846">
        <f t="shared" si="204"/>
        <v>559.79999999999995</v>
      </c>
      <c r="H846" s="271">
        <f t="shared" si="205"/>
        <v>-29.760628795998567</v>
      </c>
    </row>
    <row r="847" spans="1:9" ht="15" x14ac:dyDescent="0.25">
      <c r="A847" s="5">
        <f t="shared" si="196"/>
        <v>44763</v>
      </c>
      <c r="B847">
        <f>'0721'!B38</f>
        <v>289</v>
      </c>
      <c r="C847">
        <f>'0721'!C38</f>
        <v>189</v>
      </c>
      <c r="D847">
        <f>'0721'!D38</f>
        <v>104.2</v>
      </c>
      <c r="E847">
        <f>'0721'!E38</f>
        <v>390.4</v>
      </c>
      <c r="F847" s="16">
        <f t="shared" ref="F847:F850" si="206">+B847+D847</f>
        <v>393.2</v>
      </c>
      <c r="G847">
        <f t="shared" ref="G847:G850" si="207">+C847+E847</f>
        <v>579.4</v>
      </c>
      <c r="H847" s="271">
        <f t="shared" ref="H847:H850" si="208">+(F847/G847-1)*100</f>
        <v>-32.136693130824987</v>
      </c>
    </row>
    <row r="848" spans="1:9" ht="15" x14ac:dyDescent="0.25">
      <c r="A848" s="5">
        <f t="shared" si="196"/>
        <v>44770</v>
      </c>
      <c r="B848">
        <f>'0728'!B39</f>
        <v>295</v>
      </c>
      <c r="C848">
        <f>'0728'!C39</f>
        <v>237</v>
      </c>
      <c r="D848">
        <f>'0728'!D39</f>
        <v>104.2</v>
      </c>
      <c r="E848">
        <f>'0728'!E39</f>
        <v>390.4</v>
      </c>
      <c r="F848" s="16">
        <f t="shared" si="206"/>
        <v>399.2</v>
      </c>
      <c r="G848">
        <f t="shared" si="207"/>
        <v>627.4</v>
      </c>
      <c r="H848" s="271">
        <f t="shared" si="208"/>
        <v>-36.372330251832963</v>
      </c>
    </row>
    <row r="849" spans="1:8" ht="15" x14ac:dyDescent="0.25">
      <c r="A849" s="5">
        <f t="shared" si="196"/>
        <v>44777</v>
      </c>
      <c r="B849">
        <f>'0804'!B39</f>
        <v>223.4</v>
      </c>
      <c r="C849">
        <f>'0804'!C39</f>
        <v>186.5</v>
      </c>
      <c r="D849">
        <f>'0804'!D39</f>
        <v>185.3</v>
      </c>
      <c r="E849">
        <f>'0804'!E39</f>
        <v>472.7</v>
      </c>
      <c r="F849" s="16">
        <f t="shared" si="206"/>
        <v>408.70000000000005</v>
      </c>
      <c r="G849">
        <f t="shared" si="207"/>
        <v>659.2</v>
      </c>
      <c r="H849" s="271">
        <f t="shared" si="208"/>
        <v>-38.0006067961165</v>
      </c>
    </row>
    <row r="850" spans="1:8" ht="15" x14ac:dyDescent="0.25">
      <c r="A850" s="5">
        <f t="shared" si="196"/>
        <v>44784</v>
      </c>
      <c r="B850">
        <f>'0811'!B39</f>
        <v>210.4</v>
      </c>
      <c r="C850">
        <f>'0811'!C39</f>
        <v>135</v>
      </c>
      <c r="D850">
        <f>'0811'!D39</f>
        <v>198</v>
      </c>
      <c r="E850">
        <f>'0811'!E39</f>
        <v>551.9</v>
      </c>
      <c r="F850" s="16">
        <f t="shared" si="206"/>
        <v>408.4</v>
      </c>
      <c r="G850">
        <f t="shared" si="207"/>
        <v>686.9</v>
      </c>
      <c r="H850" s="271">
        <f t="shared" si="208"/>
        <v>-40.544475178337457</v>
      </c>
    </row>
    <row r="851" spans="1:8" ht="15" x14ac:dyDescent="0.25">
      <c r="A851" s="5">
        <f t="shared" si="196"/>
        <v>44791</v>
      </c>
      <c r="C851">
        <v>173</v>
      </c>
      <c r="E851">
        <v>551.9</v>
      </c>
      <c r="F851" s="16">
        <f t="shared" ref="F851:F852" si="209">+B851+D851</f>
        <v>0</v>
      </c>
      <c r="G851">
        <f t="shared" ref="G851:G852" si="210">+C851+E851</f>
        <v>724.9</v>
      </c>
      <c r="H851" s="271">
        <f t="shared" ref="H851:H852" si="211">+(F851/G851-1)*100</f>
        <v>-100</v>
      </c>
    </row>
    <row r="852" spans="1:8" ht="15" x14ac:dyDescent="0.25">
      <c r="A852" s="5">
        <f t="shared" si="196"/>
        <v>44798</v>
      </c>
      <c r="B852">
        <f>'0825'!B40</f>
        <v>124</v>
      </c>
      <c r="C852">
        <f>'0825'!C40</f>
        <v>211</v>
      </c>
      <c r="D852">
        <f>'0825'!D40</f>
        <v>242</v>
      </c>
      <c r="E852">
        <f>'0825'!E40</f>
        <v>583.9</v>
      </c>
      <c r="F852" s="16">
        <f t="shared" si="209"/>
        <v>366</v>
      </c>
      <c r="G852">
        <f t="shared" si="210"/>
        <v>794.9</v>
      </c>
      <c r="H852" s="271">
        <f t="shared" si="211"/>
        <v>-53.956472512265698</v>
      </c>
    </row>
    <row r="853" spans="1:8" ht="15" x14ac:dyDescent="0.25">
      <c r="A853" s="5">
        <f t="shared" si="196"/>
        <v>44805</v>
      </c>
      <c r="B853">
        <f>'0901'!B40</f>
        <v>199</v>
      </c>
      <c r="C853">
        <f>'0901'!C40</f>
        <v>228.5</v>
      </c>
      <c r="D853">
        <f>'0901'!D40</f>
        <v>242</v>
      </c>
      <c r="E853">
        <f>'0901'!E40</f>
        <v>583.9</v>
      </c>
      <c r="F853" s="16">
        <f t="shared" ref="F853" si="212">+B853+D853</f>
        <v>441</v>
      </c>
      <c r="G853">
        <f t="shared" ref="G853" si="213">+C853+E853</f>
        <v>812.4</v>
      </c>
      <c r="H853" s="271">
        <f t="shared" ref="H853" si="214">+(F853/G853-1)*100</f>
        <v>-45.716395864106353</v>
      </c>
    </row>
    <row r="854" spans="1:8" ht="15" x14ac:dyDescent="0.25">
      <c r="A854" s="5">
        <f t="shared" si="196"/>
        <v>44812</v>
      </c>
      <c r="B854">
        <f>'0908'!B41</f>
        <v>169</v>
      </c>
      <c r="C854">
        <f>'0908'!C41</f>
        <v>509.8</v>
      </c>
      <c r="D854">
        <f>'0908'!D41</f>
        <v>318.10000000000002</v>
      </c>
      <c r="E854">
        <f>'0908'!E41</f>
        <v>631.5</v>
      </c>
      <c r="F854" s="16">
        <f t="shared" ref="F854" si="215">+B854+D854</f>
        <v>487.1</v>
      </c>
      <c r="G854">
        <f t="shared" ref="G854" si="216">+C854+E854</f>
        <v>1141.3</v>
      </c>
      <c r="H854" s="271">
        <f t="shared" ref="H854" si="217">+(F854/G854-1)*100</f>
        <v>-57.320599316568824</v>
      </c>
    </row>
    <row r="855" spans="1:8" ht="15" x14ac:dyDescent="0.25">
      <c r="A855" s="5">
        <f t="shared" si="196"/>
        <v>44819</v>
      </c>
      <c r="B855">
        <f>'0915'!B42</f>
        <v>145</v>
      </c>
      <c r="C855">
        <f>'0915'!C42</f>
        <v>527.29999999999995</v>
      </c>
      <c r="D855">
        <f>'0915'!D42</f>
        <v>369.8</v>
      </c>
      <c r="E855">
        <f>'0915'!E42</f>
        <v>659</v>
      </c>
      <c r="F855" s="16">
        <f t="shared" ref="F855:F860" si="218">+B855+D855</f>
        <v>514.79999999999995</v>
      </c>
      <c r="G855">
        <f t="shared" ref="G855:G860" si="219">+C855+E855</f>
        <v>1186.3</v>
      </c>
      <c r="H855" s="271">
        <f t="shared" ref="H855:H860" si="220">+(F855/G855-1)*100</f>
        <v>-56.604568827446691</v>
      </c>
    </row>
    <row r="856" spans="1:8" ht="15" x14ac:dyDescent="0.25">
      <c r="A856" s="5">
        <f t="shared" si="196"/>
        <v>44826</v>
      </c>
      <c r="B856">
        <f>'0922'!B42</f>
        <v>82</v>
      </c>
      <c r="C856">
        <f>'0922'!C42</f>
        <v>522</v>
      </c>
      <c r="D856">
        <f>'0922'!D42</f>
        <v>439.4</v>
      </c>
      <c r="E856">
        <f>'0922'!E42</f>
        <v>708.9</v>
      </c>
      <c r="F856" s="16">
        <f t="shared" si="218"/>
        <v>521.4</v>
      </c>
      <c r="G856">
        <f t="shared" si="219"/>
        <v>1230.9000000000001</v>
      </c>
      <c r="H856" s="271">
        <f t="shared" si="220"/>
        <v>-57.640750670241289</v>
      </c>
    </row>
    <row r="857" spans="1:8" ht="15" x14ac:dyDescent="0.25">
      <c r="A857" s="5">
        <f t="shared" si="196"/>
        <v>44833</v>
      </c>
      <c r="B857">
        <f>'0929'!B43</f>
        <v>82</v>
      </c>
      <c r="C857">
        <f>'0929'!C43</f>
        <v>522</v>
      </c>
      <c r="D857">
        <f>'0929'!D43</f>
        <v>490.7</v>
      </c>
      <c r="E857">
        <f>'0929'!E43</f>
        <v>740.9</v>
      </c>
      <c r="F857" s="16">
        <f t="shared" si="218"/>
        <v>572.70000000000005</v>
      </c>
      <c r="G857">
        <f t="shared" si="219"/>
        <v>1262.9000000000001</v>
      </c>
      <c r="H857" s="271">
        <f t="shared" si="220"/>
        <v>-54.651991448254009</v>
      </c>
    </row>
    <row r="858" spans="1:8" ht="15" x14ac:dyDescent="0.25">
      <c r="A858" s="5">
        <f t="shared" si="196"/>
        <v>44840</v>
      </c>
      <c r="B858">
        <f>'1006'!B43</f>
        <v>33</v>
      </c>
      <c r="C858">
        <f>'1006'!C43</f>
        <v>519</v>
      </c>
      <c r="D858">
        <f>'1006'!D43</f>
        <v>515.29999999999995</v>
      </c>
      <c r="E858">
        <f>'1006'!E43</f>
        <v>789</v>
      </c>
      <c r="F858" s="16">
        <f t="shared" si="218"/>
        <v>548.29999999999995</v>
      </c>
      <c r="G858">
        <f t="shared" si="219"/>
        <v>1308</v>
      </c>
      <c r="H858" s="271">
        <f t="shared" si="220"/>
        <v>-58.081039755351682</v>
      </c>
    </row>
    <row r="859" spans="1:8" ht="15" x14ac:dyDescent="0.25">
      <c r="A859" s="5">
        <f t="shared" si="196"/>
        <v>44847</v>
      </c>
      <c r="B859">
        <f>'1013'!B44</f>
        <v>69</v>
      </c>
      <c r="C859">
        <f>'1013'!C44</f>
        <v>617</v>
      </c>
      <c r="D859">
        <f>'1013'!D44</f>
        <v>515.29999999999995</v>
      </c>
      <c r="E859">
        <f>'1013'!E44</f>
        <v>789</v>
      </c>
      <c r="F859" s="16">
        <f t="shared" si="218"/>
        <v>584.29999999999995</v>
      </c>
      <c r="G859">
        <f t="shared" si="219"/>
        <v>1406</v>
      </c>
      <c r="H859" s="271">
        <f t="shared" si="220"/>
        <v>-58.442389758179239</v>
      </c>
    </row>
    <row r="860" spans="1:8" ht="15" x14ac:dyDescent="0.25">
      <c r="A860" s="5">
        <f t="shared" si="196"/>
        <v>44854</v>
      </c>
      <c r="B860">
        <f>'1020'!B44</f>
        <v>66</v>
      </c>
      <c r="C860">
        <f>'1020'!C44</f>
        <v>620.6</v>
      </c>
      <c r="D860">
        <f>'1020'!D44</f>
        <v>539.1</v>
      </c>
      <c r="E860">
        <f>'1020'!E44</f>
        <v>789</v>
      </c>
      <c r="F860" s="16">
        <f t="shared" si="218"/>
        <v>605.1</v>
      </c>
      <c r="G860">
        <f t="shared" si="219"/>
        <v>1409.6</v>
      </c>
      <c r="H860" s="271">
        <f t="shared" si="220"/>
        <v>-57.07292849035187</v>
      </c>
    </row>
    <row r="861" spans="1:8" ht="15" x14ac:dyDescent="0.25">
      <c r="A861" s="5">
        <f t="shared" si="196"/>
        <v>44861</v>
      </c>
      <c r="B861">
        <f>'1027'!B44</f>
        <v>66</v>
      </c>
      <c r="C861">
        <f>'1027'!C44</f>
        <v>620.6</v>
      </c>
      <c r="D861">
        <f>'1027'!D44</f>
        <v>539.1</v>
      </c>
      <c r="E861">
        <f>'1027'!E44</f>
        <v>789</v>
      </c>
      <c r="F861" s="16">
        <f t="shared" ref="F861:F866" si="221">+B861+D861</f>
        <v>605.1</v>
      </c>
      <c r="G861">
        <f t="shared" ref="G861:G866" si="222">+C861+E861</f>
        <v>1409.6</v>
      </c>
      <c r="H861" s="271">
        <f t="shared" ref="H861:H866" si="223">+(F861/G861-1)*100</f>
        <v>-57.07292849035187</v>
      </c>
    </row>
    <row r="862" spans="1:8" ht="15" x14ac:dyDescent="0.25">
      <c r="A862" s="5">
        <f t="shared" si="196"/>
        <v>44868</v>
      </c>
      <c r="B862">
        <f>'1103'!B45</f>
        <v>78</v>
      </c>
      <c r="C862">
        <f>'1103'!C45</f>
        <v>590.29999999999995</v>
      </c>
      <c r="D862">
        <f>'1103'!D45</f>
        <v>539.1</v>
      </c>
      <c r="E862">
        <f>'1103'!E45</f>
        <v>789</v>
      </c>
      <c r="F862" s="16">
        <f t="shared" si="221"/>
        <v>617.1</v>
      </c>
      <c r="G862">
        <f t="shared" si="222"/>
        <v>1379.3</v>
      </c>
      <c r="H862" s="271">
        <f t="shared" si="223"/>
        <v>-55.259914449358362</v>
      </c>
    </row>
    <row r="863" spans="1:8" ht="15" x14ac:dyDescent="0.25">
      <c r="A863" s="5">
        <f t="shared" si="196"/>
        <v>44875</v>
      </c>
      <c r="B863">
        <f>'1110'!B45</f>
        <v>66</v>
      </c>
      <c r="C863">
        <f>'1110'!C45</f>
        <v>544</v>
      </c>
      <c r="D863">
        <f>'1110'!D45</f>
        <v>539.1</v>
      </c>
      <c r="E863">
        <f>'1110'!E45</f>
        <v>919.4</v>
      </c>
      <c r="F863" s="16">
        <f t="shared" si="221"/>
        <v>605.1</v>
      </c>
      <c r="G863">
        <f t="shared" si="222"/>
        <v>1463.4</v>
      </c>
      <c r="H863" s="271">
        <f t="shared" si="223"/>
        <v>-58.651086510865099</v>
      </c>
    </row>
    <row r="864" spans="1:8" ht="15" x14ac:dyDescent="0.25">
      <c r="A864" s="5">
        <f t="shared" si="196"/>
        <v>44882</v>
      </c>
      <c r="B864">
        <f>'1117'!B45</f>
        <v>66</v>
      </c>
      <c r="C864">
        <f>'1117'!C45</f>
        <v>646.1</v>
      </c>
      <c r="D864">
        <f>'1117'!D45</f>
        <v>539.1</v>
      </c>
      <c r="E864">
        <f>'1117'!E45</f>
        <v>919.4</v>
      </c>
      <c r="F864" s="16">
        <f t="shared" si="221"/>
        <v>605.1</v>
      </c>
      <c r="G864">
        <f t="shared" si="222"/>
        <v>1565.5</v>
      </c>
      <c r="H864" s="271">
        <f t="shared" si="223"/>
        <v>-61.3478122005749</v>
      </c>
    </row>
    <row r="865" spans="1:8" ht="15" x14ac:dyDescent="0.25">
      <c r="A865" s="5">
        <f t="shared" si="196"/>
        <v>44889</v>
      </c>
      <c r="B865">
        <f>'1124'!B45</f>
        <v>91</v>
      </c>
      <c r="C865">
        <f>'1124'!C45</f>
        <v>646.1</v>
      </c>
      <c r="D865">
        <f>'1124'!D45</f>
        <v>539.1</v>
      </c>
      <c r="E865">
        <f>'1124'!E45</f>
        <v>919.4</v>
      </c>
      <c r="F865" s="16">
        <f t="shared" si="221"/>
        <v>630.1</v>
      </c>
      <c r="G865">
        <f t="shared" si="222"/>
        <v>1565.5</v>
      </c>
      <c r="H865" s="271">
        <f t="shared" si="223"/>
        <v>-59.750878313637813</v>
      </c>
    </row>
    <row r="866" spans="1:8" ht="15" x14ac:dyDescent="0.25">
      <c r="A866" s="5">
        <f t="shared" si="196"/>
        <v>44896</v>
      </c>
      <c r="B866">
        <f>'1201'!B46</f>
        <v>61</v>
      </c>
      <c r="C866">
        <f>'1201'!C46</f>
        <v>648.1</v>
      </c>
      <c r="D866">
        <f>'1201'!D46</f>
        <v>569.1</v>
      </c>
      <c r="E866">
        <f>'1201'!E46</f>
        <v>919.4</v>
      </c>
      <c r="F866" s="16">
        <f t="shared" si="221"/>
        <v>630.1</v>
      </c>
      <c r="G866">
        <f t="shared" si="222"/>
        <v>1567.5</v>
      </c>
      <c r="H866" s="271">
        <f t="shared" si="223"/>
        <v>-59.802232854864435</v>
      </c>
    </row>
    <row r="867" spans="1:8" ht="15" x14ac:dyDescent="0.25">
      <c r="A867" s="5">
        <f t="shared" si="196"/>
        <v>44903</v>
      </c>
      <c r="B867">
        <f>'1208'!B46</f>
        <v>61</v>
      </c>
      <c r="C867">
        <f>'1208'!C46</f>
        <v>601.1</v>
      </c>
      <c r="D867">
        <f>'1208'!D46</f>
        <v>602.1</v>
      </c>
      <c r="E867">
        <f>'1208'!E46</f>
        <v>971.9</v>
      </c>
      <c r="F867" s="16">
        <f t="shared" ref="F867:F871" si="224">+B867+D867</f>
        <v>663.1</v>
      </c>
      <c r="G867">
        <f t="shared" ref="G867:G871" si="225">+C867+E867</f>
        <v>1573</v>
      </c>
      <c r="H867" s="271">
        <f t="shared" ref="H867:H871" si="226">+(F867/G867-1)*100</f>
        <v>-57.844882390336934</v>
      </c>
    </row>
    <row r="868" spans="1:8" ht="15" x14ac:dyDescent="0.25">
      <c r="A868" s="5">
        <f t="shared" si="196"/>
        <v>44910</v>
      </c>
      <c r="B868">
        <f>'1215'!B46</f>
        <v>61</v>
      </c>
      <c r="C868">
        <f>'1215'!C46</f>
        <v>602</v>
      </c>
      <c r="D868">
        <f>'1215'!D46</f>
        <v>602.1</v>
      </c>
      <c r="E868">
        <f>'1215'!E46</f>
        <v>993</v>
      </c>
      <c r="F868" s="16">
        <f t="shared" si="224"/>
        <v>663.1</v>
      </c>
      <c r="G868">
        <f t="shared" si="225"/>
        <v>1595</v>
      </c>
      <c r="H868" s="271">
        <f t="shared" si="226"/>
        <v>-58.426332288401248</v>
      </c>
    </row>
    <row r="869" spans="1:8" ht="15" x14ac:dyDescent="0.25">
      <c r="A869" s="5">
        <f t="shared" si="196"/>
        <v>44917</v>
      </c>
      <c r="B869">
        <f>'1222'!B46</f>
        <v>85</v>
      </c>
      <c r="C869">
        <f>'1222'!C46</f>
        <v>574.79999999999995</v>
      </c>
      <c r="D869">
        <f>'1222'!D46</f>
        <v>602.1</v>
      </c>
      <c r="E869">
        <f>'1222'!E46</f>
        <v>1020.5</v>
      </c>
      <c r="F869" s="16">
        <f t="shared" si="224"/>
        <v>687.1</v>
      </c>
      <c r="G869">
        <f t="shared" si="225"/>
        <v>1595.3</v>
      </c>
      <c r="H869" s="271">
        <f t="shared" si="226"/>
        <v>-56.929731085062365</v>
      </c>
    </row>
    <row r="870" spans="1:8" ht="15" x14ac:dyDescent="0.25">
      <c r="A870" s="5">
        <f t="shared" si="196"/>
        <v>44924</v>
      </c>
      <c r="B870">
        <f>'1229'!B46</f>
        <v>61</v>
      </c>
      <c r="C870">
        <f>'1229'!C46</f>
        <v>522</v>
      </c>
      <c r="D870">
        <f>'1229'!D46</f>
        <v>602.1</v>
      </c>
      <c r="E870">
        <f>'1229'!E46</f>
        <v>1073.4000000000001</v>
      </c>
      <c r="F870" s="16">
        <f t="shared" si="224"/>
        <v>663.1</v>
      </c>
      <c r="G870">
        <f t="shared" si="225"/>
        <v>1595.4</v>
      </c>
      <c r="H870" s="271">
        <f t="shared" si="226"/>
        <v>-58.436755672558604</v>
      </c>
    </row>
    <row r="871" spans="1:8" ht="15" x14ac:dyDescent="0.25">
      <c r="A871" s="5">
        <f t="shared" si="196"/>
        <v>44931</v>
      </c>
      <c r="B871">
        <f>'0105'!B46</f>
        <v>61</v>
      </c>
      <c r="C871">
        <f>'0105'!C46</f>
        <v>522</v>
      </c>
      <c r="D871">
        <f>'0105'!D46</f>
        <v>602.1</v>
      </c>
      <c r="E871">
        <f>'0105'!E46</f>
        <v>1073.4000000000001</v>
      </c>
      <c r="F871" s="16">
        <f t="shared" si="224"/>
        <v>663.1</v>
      </c>
      <c r="G871">
        <f t="shared" si="225"/>
        <v>1595.4</v>
      </c>
      <c r="H871" s="271">
        <f t="shared" si="226"/>
        <v>-58.436755672558604</v>
      </c>
    </row>
    <row r="872" spans="1:8" ht="15" x14ac:dyDescent="0.25">
      <c r="A872" s="5">
        <f t="shared" si="196"/>
        <v>44938</v>
      </c>
      <c r="B872">
        <f>'0112'!C46</f>
        <v>61</v>
      </c>
      <c r="C872">
        <f>'0112'!D46</f>
        <v>596</v>
      </c>
      <c r="D872">
        <f>'0112'!E46</f>
        <v>631.29999999999995</v>
      </c>
      <c r="E872">
        <f>'0112'!F46</f>
        <v>1100.7</v>
      </c>
      <c r="F872" s="16">
        <f t="shared" ref="F872:F877" si="227">+B872+D872</f>
        <v>692.3</v>
      </c>
      <c r="G872">
        <f t="shared" ref="G872:G877" si="228">+C872+E872</f>
        <v>1696.7</v>
      </c>
      <c r="H872" s="271">
        <f t="shared" ref="H872:H877" si="229">+(F872/G872-1)*100</f>
        <v>-59.197265279660513</v>
      </c>
    </row>
    <row r="873" spans="1:8" ht="15" x14ac:dyDescent="0.25">
      <c r="A873" s="5">
        <f t="shared" si="196"/>
        <v>44945</v>
      </c>
      <c r="B873">
        <f>'0119'!B46</f>
        <v>73</v>
      </c>
      <c r="C873">
        <f>'0119'!C46</f>
        <v>656</v>
      </c>
      <c r="D873">
        <f>'0119'!D46</f>
        <v>631.29999999999995</v>
      </c>
      <c r="E873">
        <f>'0119'!E46</f>
        <v>1150.9000000000001</v>
      </c>
      <c r="F873" s="16">
        <f t="shared" si="227"/>
        <v>704.3</v>
      </c>
      <c r="G873">
        <f t="shared" si="228"/>
        <v>1806.9</v>
      </c>
      <c r="H873" s="271">
        <f t="shared" si="229"/>
        <v>-61.021639271680783</v>
      </c>
    </row>
    <row r="874" spans="1:8" ht="15" x14ac:dyDescent="0.25">
      <c r="A874" s="5">
        <f t="shared" si="196"/>
        <v>44952</v>
      </c>
      <c r="B874">
        <f>'0126'!B46</f>
        <v>37</v>
      </c>
      <c r="C874">
        <f>'0126'!C46</f>
        <v>708</v>
      </c>
      <c r="D874">
        <f>'0126'!D46</f>
        <v>668.7</v>
      </c>
      <c r="E874">
        <f>'0126'!E46</f>
        <v>1150.9000000000001</v>
      </c>
      <c r="F874" s="16">
        <f t="shared" si="227"/>
        <v>705.7</v>
      </c>
      <c r="G874">
        <f t="shared" si="228"/>
        <v>1858.9</v>
      </c>
      <c r="H874" s="271">
        <f t="shared" si="229"/>
        <v>-62.036688364086288</v>
      </c>
    </row>
    <row r="875" spans="1:8" ht="15" x14ac:dyDescent="0.25">
      <c r="A875" s="5">
        <f t="shared" si="196"/>
        <v>44959</v>
      </c>
      <c r="B875">
        <f>'0202'!B46</f>
        <v>37</v>
      </c>
      <c r="C875">
        <f>'0202'!C46</f>
        <v>710</v>
      </c>
      <c r="D875">
        <f>'0202'!D46</f>
        <v>668.7</v>
      </c>
      <c r="E875">
        <f>'0202'!E46</f>
        <v>1150.9000000000001</v>
      </c>
      <c r="F875" s="16">
        <f t="shared" si="227"/>
        <v>705.7</v>
      </c>
      <c r="G875">
        <f t="shared" si="228"/>
        <v>1860.9</v>
      </c>
      <c r="H875" s="271">
        <f t="shared" si="229"/>
        <v>-62.077489386855824</v>
      </c>
    </row>
    <row r="876" spans="1:8" ht="15" x14ac:dyDescent="0.25">
      <c r="A876" s="5">
        <f t="shared" si="196"/>
        <v>44966</v>
      </c>
      <c r="B876">
        <f>'0209'!B46</f>
        <v>37</v>
      </c>
      <c r="C876">
        <f>'0209'!C46</f>
        <v>678.2</v>
      </c>
      <c r="D876">
        <f>'0209'!D46</f>
        <v>701.7</v>
      </c>
      <c r="E876">
        <f>'0209'!E46</f>
        <v>1182.7</v>
      </c>
      <c r="F876" s="16">
        <f t="shared" si="227"/>
        <v>738.7</v>
      </c>
      <c r="G876">
        <f t="shared" si="228"/>
        <v>1860.9</v>
      </c>
      <c r="H876" s="271">
        <f t="shared" si="229"/>
        <v>-60.304153904024929</v>
      </c>
    </row>
    <row r="877" spans="1:8" ht="15" x14ac:dyDescent="0.25">
      <c r="A877" s="5">
        <f t="shared" si="196"/>
        <v>44973</v>
      </c>
      <c r="B877">
        <f>'0216'!B46</f>
        <v>37</v>
      </c>
      <c r="C877">
        <f>'0216'!C46</f>
        <v>736.2</v>
      </c>
      <c r="D877">
        <f>'0216'!D46</f>
        <v>701.7</v>
      </c>
      <c r="E877">
        <f>'0216'!E46</f>
        <v>1266.3</v>
      </c>
      <c r="F877" s="16">
        <f t="shared" si="227"/>
        <v>738.7</v>
      </c>
      <c r="G877">
        <f t="shared" si="228"/>
        <v>2002.5</v>
      </c>
      <c r="H877" s="271">
        <f t="shared" si="229"/>
        <v>-63.111111111111107</v>
      </c>
    </row>
    <row r="878" spans="1:8" ht="15" x14ac:dyDescent="0.25">
      <c r="A878" s="5">
        <f t="shared" si="196"/>
        <v>44980</v>
      </c>
      <c r="B878">
        <f>'0223'!B46</f>
        <v>37</v>
      </c>
      <c r="C878">
        <f>'0223'!C46</f>
        <v>680</v>
      </c>
      <c r="D878">
        <f>'0223'!D46</f>
        <v>701.7</v>
      </c>
      <c r="E878">
        <f>'0223'!E46</f>
        <v>1318.9</v>
      </c>
      <c r="F878" s="16">
        <f t="shared" ref="F878:F880" si="230">+B878+D878</f>
        <v>738.7</v>
      </c>
      <c r="G878">
        <f t="shared" ref="G878:G880" si="231">+C878+E878</f>
        <v>1998.9</v>
      </c>
      <c r="H878" s="271">
        <f t="shared" ref="H878:H880" si="232">+(F878/G878-1)*100</f>
        <v>-63.044674571014056</v>
      </c>
    </row>
    <row r="879" spans="1:8" ht="15" x14ac:dyDescent="0.25">
      <c r="A879" s="5">
        <f t="shared" si="196"/>
        <v>44987</v>
      </c>
      <c r="B879">
        <f>'0302'!B46</f>
        <v>37</v>
      </c>
      <c r="C879">
        <f>'0302'!C46</f>
        <v>680</v>
      </c>
      <c r="D879">
        <f>'0302'!D46</f>
        <v>728.2</v>
      </c>
      <c r="E879">
        <f>'0302'!E46</f>
        <v>1318.9</v>
      </c>
      <c r="F879" s="16">
        <f t="shared" si="230"/>
        <v>765.2</v>
      </c>
      <c r="G879">
        <f t="shared" si="231"/>
        <v>1998.9</v>
      </c>
      <c r="H879" s="271">
        <f t="shared" si="232"/>
        <v>-61.718945419980997</v>
      </c>
    </row>
    <row r="880" spans="1:8" ht="15" x14ac:dyDescent="0.25">
      <c r="A880" s="5">
        <f t="shared" si="196"/>
        <v>44994</v>
      </c>
      <c r="B880">
        <f>'0309'!B46</f>
        <v>49</v>
      </c>
      <c r="C880">
        <f>'0309'!C46</f>
        <v>703.6</v>
      </c>
      <c r="D880">
        <f>'0309'!D46</f>
        <v>728.2</v>
      </c>
      <c r="E880">
        <f>'0309'!E46</f>
        <v>1318.9</v>
      </c>
      <c r="F880" s="16">
        <f t="shared" si="230"/>
        <v>777.2</v>
      </c>
      <c r="G880">
        <f t="shared" si="231"/>
        <v>2022.5</v>
      </c>
      <c r="H880" s="271">
        <f t="shared" si="232"/>
        <v>-61.572311495673674</v>
      </c>
    </row>
    <row r="881" spans="1:9" ht="15" x14ac:dyDescent="0.25">
      <c r="A881" s="5">
        <f t="shared" si="196"/>
        <v>45001</v>
      </c>
      <c r="B881">
        <f>'0316'!B46</f>
        <v>24</v>
      </c>
      <c r="C881">
        <f>'0316'!C46</f>
        <v>646.6</v>
      </c>
      <c r="D881">
        <f>'0316'!D46</f>
        <v>728.2</v>
      </c>
      <c r="E881">
        <f>'0316'!E46</f>
        <v>1340.1</v>
      </c>
      <c r="F881" s="16">
        <f t="shared" ref="F881:F885" si="233">+B881+D881</f>
        <v>752.2</v>
      </c>
      <c r="G881">
        <f t="shared" ref="G881:G885" si="234">+C881+E881</f>
        <v>1986.6999999999998</v>
      </c>
      <c r="H881" s="271">
        <f t="shared" ref="H881:H885" si="235">+(F881/G881-1)*100</f>
        <v>-62.138219157396676</v>
      </c>
    </row>
    <row r="882" spans="1:9" ht="15" x14ac:dyDescent="0.25">
      <c r="A882" s="5">
        <f t="shared" si="196"/>
        <v>45008</v>
      </c>
      <c r="B882">
        <f>'0323'!B46</f>
        <v>24</v>
      </c>
      <c r="C882">
        <f>'0323'!C46</f>
        <v>597.6</v>
      </c>
      <c r="D882">
        <f>'0323'!D46</f>
        <v>728.2</v>
      </c>
      <c r="E882">
        <f>'0323'!E46</f>
        <v>1373.2</v>
      </c>
      <c r="F882" s="16">
        <f t="shared" si="233"/>
        <v>752.2</v>
      </c>
      <c r="G882">
        <f t="shared" si="234"/>
        <v>1970.8000000000002</v>
      </c>
      <c r="H882" s="271">
        <f t="shared" si="235"/>
        <v>-61.832758270752997</v>
      </c>
      <c r="I882">
        <f>'0323'!F46</f>
        <v>50</v>
      </c>
    </row>
    <row r="883" spans="1:9" ht="15" x14ac:dyDescent="0.25">
      <c r="A883" s="5">
        <f t="shared" si="196"/>
        <v>45015</v>
      </c>
      <c r="B883">
        <f>'0330'!B46</f>
        <v>25</v>
      </c>
      <c r="C883">
        <f>'0330'!C46</f>
        <v>571</v>
      </c>
      <c r="D883">
        <f>'0330'!D46</f>
        <v>728.2</v>
      </c>
      <c r="E883">
        <f>'0330'!E46</f>
        <v>1402.3</v>
      </c>
      <c r="F883" s="16">
        <f t="shared" si="233"/>
        <v>753.2</v>
      </c>
      <c r="G883">
        <f t="shared" si="234"/>
        <v>1973.3</v>
      </c>
      <c r="H883" s="271">
        <f t="shared" si="235"/>
        <v>-61.830436324937921</v>
      </c>
      <c r="I883">
        <f>'0330'!F46</f>
        <v>50</v>
      </c>
    </row>
    <row r="884" spans="1:9" ht="15" x14ac:dyDescent="0.25">
      <c r="A884" s="5">
        <f t="shared" si="196"/>
        <v>45022</v>
      </c>
      <c r="B884">
        <f>'0406'!B47</f>
        <v>24.4</v>
      </c>
      <c r="C884">
        <f>'0406'!C47</f>
        <v>585</v>
      </c>
      <c r="D884">
        <f>'0406'!D47</f>
        <v>728.2</v>
      </c>
      <c r="E884">
        <f>'0406'!E47</f>
        <v>1402.3</v>
      </c>
      <c r="F884" s="16">
        <f t="shared" si="233"/>
        <v>752.6</v>
      </c>
      <c r="G884">
        <f t="shared" si="234"/>
        <v>1987.3</v>
      </c>
      <c r="H884" s="271">
        <f t="shared" si="235"/>
        <v>-62.129522467669695</v>
      </c>
      <c r="I884">
        <f>'0406'!F47</f>
        <v>50</v>
      </c>
    </row>
    <row r="885" spans="1:9" ht="15" x14ac:dyDescent="0.25">
      <c r="A885" s="5">
        <f t="shared" si="196"/>
        <v>45029</v>
      </c>
      <c r="B885">
        <f>'0413'!B48</f>
        <v>12</v>
      </c>
      <c r="C885">
        <f>'0413'!C48</f>
        <v>423</v>
      </c>
      <c r="D885">
        <f>'0413'!D48</f>
        <v>754.6</v>
      </c>
      <c r="E885">
        <f>'0413'!E48</f>
        <v>1433.2</v>
      </c>
      <c r="F885" s="16">
        <f t="shared" si="233"/>
        <v>766.6</v>
      </c>
      <c r="G885">
        <f t="shared" si="234"/>
        <v>1856.2</v>
      </c>
      <c r="H885" s="271">
        <f t="shared" si="235"/>
        <v>-58.700571059153106</v>
      </c>
      <c r="I885">
        <f>'0413'!F48</f>
        <v>50</v>
      </c>
    </row>
    <row r="886" spans="1:9" ht="15" x14ac:dyDescent="0.25">
      <c r="A886" s="5">
        <f t="shared" si="196"/>
        <v>45036</v>
      </c>
      <c r="B886">
        <f>'0420'!B49</f>
        <v>12</v>
      </c>
      <c r="C886">
        <f>'0420'!C49</f>
        <v>377</v>
      </c>
      <c r="D886">
        <f>'0420'!D49</f>
        <v>754.6</v>
      </c>
      <c r="E886">
        <f>'0420'!E49</f>
        <v>1441.7</v>
      </c>
      <c r="F886" s="16">
        <f t="shared" ref="F886:F891" si="236">+B886+D886</f>
        <v>766.6</v>
      </c>
      <c r="G886">
        <f t="shared" ref="G886:G891" si="237">+C886+E886</f>
        <v>1818.7</v>
      </c>
      <c r="H886" s="271">
        <f t="shared" ref="H886:H891" si="238">+(F886/G886-1)*100</f>
        <v>-57.849013031286091</v>
      </c>
      <c r="I886">
        <f>'0420'!F49</f>
        <v>50</v>
      </c>
    </row>
    <row r="887" spans="1:9" ht="15" x14ac:dyDescent="0.25">
      <c r="A887" s="5">
        <f t="shared" si="196"/>
        <v>45043</v>
      </c>
      <c r="B887">
        <f>'0427'!B49</f>
        <v>12</v>
      </c>
      <c r="C887">
        <f>'0427'!C49</f>
        <v>331</v>
      </c>
      <c r="D887">
        <f>'0427'!D49</f>
        <v>754.6</v>
      </c>
      <c r="E887">
        <f>'0427'!E49</f>
        <v>1441.7</v>
      </c>
      <c r="F887" s="16">
        <f t="shared" si="236"/>
        <v>766.6</v>
      </c>
      <c r="G887">
        <f t="shared" si="237"/>
        <v>1772.7</v>
      </c>
      <c r="H887" s="271">
        <f t="shared" si="238"/>
        <v>-56.755232131776381</v>
      </c>
      <c r="I887">
        <f>'0427'!F49</f>
        <v>50</v>
      </c>
    </row>
    <row r="888" spans="1:9" ht="15" x14ac:dyDescent="0.25">
      <c r="A888" s="5">
        <f t="shared" si="196"/>
        <v>45050</v>
      </c>
      <c r="B888">
        <f>'0504'!B49</f>
        <v>12</v>
      </c>
      <c r="C888">
        <f>'0504'!C49</f>
        <v>267.2</v>
      </c>
      <c r="D888">
        <f>'0504'!D49</f>
        <v>754.6</v>
      </c>
      <c r="E888">
        <f>'0504'!E49</f>
        <v>1469.2</v>
      </c>
      <c r="F888" s="16">
        <f t="shared" si="236"/>
        <v>766.6</v>
      </c>
      <c r="G888">
        <f t="shared" si="237"/>
        <v>1736.4</v>
      </c>
      <c r="H888" s="271">
        <f t="shared" si="238"/>
        <v>-55.851186362589267</v>
      </c>
      <c r="I888">
        <f>'0504'!F49</f>
        <v>50</v>
      </c>
    </row>
    <row r="889" spans="1:9" ht="15" x14ac:dyDescent="0.25">
      <c r="A889" s="5">
        <f t="shared" si="196"/>
        <v>45057</v>
      </c>
      <c r="B889">
        <f>'0511'!B49</f>
        <v>12</v>
      </c>
      <c r="C889">
        <f>'0511'!C49</f>
        <v>220.2</v>
      </c>
      <c r="D889">
        <f>'0511'!D49</f>
        <v>779.7</v>
      </c>
      <c r="E889">
        <f>'0511'!E49</f>
        <v>1544.4</v>
      </c>
      <c r="F889" s="16">
        <f t="shared" si="236"/>
        <v>791.7</v>
      </c>
      <c r="G889">
        <f t="shared" si="237"/>
        <v>1764.6000000000001</v>
      </c>
      <c r="H889" s="271">
        <f t="shared" si="238"/>
        <v>-55.134308058483519</v>
      </c>
      <c r="I889">
        <f>'0511'!F49</f>
        <v>50</v>
      </c>
    </row>
    <row r="890" spans="1:9" ht="15" x14ac:dyDescent="0.25">
      <c r="A890" s="5">
        <f t="shared" si="196"/>
        <v>45064</v>
      </c>
      <c r="B890">
        <f>'0518'!B49</f>
        <v>0</v>
      </c>
      <c r="C890">
        <f>'0518'!C49</f>
        <v>186.6</v>
      </c>
      <c r="D890">
        <f>'0518'!D49</f>
        <v>807.6</v>
      </c>
      <c r="E890">
        <f>'0518'!E49</f>
        <v>1586.2</v>
      </c>
      <c r="F890" s="16">
        <f t="shared" si="236"/>
        <v>807.6</v>
      </c>
      <c r="G890">
        <f t="shared" si="237"/>
        <v>1772.8</v>
      </c>
      <c r="H890" s="271">
        <f t="shared" si="238"/>
        <v>-54.444945848375447</v>
      </c>
      <c r="I890">
        <f>'0518'!F49</f>
        <v>50</v>
      </c>
    </row>
    <row r="891" spans="1:9" ht="15" x14ac:dyDescent="0.25">
      <c r="A891" s="5">
        <f t="shared" si="196"/>
        <v>45071</v>
      </c>
      <c r="B891">
        <f>'0525'!B49</f>
        <v>0</v>
      </c>
      <c r="C891">
        <f>'0525'!C49</f>
        <v>108.2</v>
      </c>
      <c r="D891">
        <f>'0525'!D49</f>
        <v>807.6</v>
      </c>
      <c r="E891">
        <f>'0525'!E49</f>
        <v>1664.9</v>
      </c>
      <c r="F891" s="16">
        <f t="shared" si="236"/>
        <v>807.6</v>
      </c>
      <c r="G891">
        <f t="shared" si="237"/>
        <v>1773.1000000000001</v>
      </c>
      <c r="H891" s="271">
        <f t="shared" si="238"/>
        <v>-54.452653544639332</v>
      </c>
      <c r="I891">
        <f>'0525'!F49</f>
        <v>50</v>
      </c>
    </row>
    <row r="892" spans="1:9" ht="15" x14ac:dyDescent="0.25">
      <c r="A892" s="5">
        <f t="shared" si="196"/>
        <v>45078</v>
      </c>
      <c r="B892">
        <f>'0601'!B38</f>
        <v>50</v>
      </c>
      <c r="C892">
        <f>'0601'!C38</f>
        <v>286.2</v>
      </c>
      <c r="D892">
        <f>'0601'!D38</f>
        <v>0</v>
      </c>
      <c r="E892">
        <f>'0601'!E38</f>
        <v>0</v>
      </c>
      <c r="F892" s="16">
        <f t="shared" ref="F892" si="239">+B892+D892</f>
        <v>50</v>
      </c>
      <c r="G892">
        <f t="shared" ref="G892" si="240">+C892+E892</f>
        <v>286.2</v>
      </c>
      <c r="H892" s="271">
        <f t="shared" ref="H892" si="241">+(F892/G892-1)*100</f>
        <v>-82.529699510831591</v>
      </c>
    </row>
    <row r="893" spans="1:9" ht="15" x14ac:dyDescent="0.25">
      <c r="A893" s="5">
        <f t="shared" si="196"/>
        <v>45085</v>
      </c>
      <c r="B893">
        <f>'0608'!B35</f>
        <v>50</v>
      </c>
      <c r="C893">
        <f>'0608'!C35</f>
        <v>286.2</v>
      </c>
      <c r="D893">
        <f>'0608'!D35</f>
        <v>0</v>
      </c>
      <c r="E893">
        <f>'0608'!E35</f>
        <v>34.6</v>
      </c>
      <c r="F893" s="16">
        <f t="shared" ref="F893" si="242">+B893+D893</f>
        <v>50</v>
      </c>
      <c r="G893">
        <f t="shared" ref="G893" si="243">+C893+E893</f>
        <v>320.8</v>
      </c>
      <c r="H893" s="271">
        <f t="shared" ref="H893" si="244">+(F893/G893-1)*100</f>
        <v>-84.413965087281795</v>
      </c>
    </row>
    <row r="894" spans="1:9" ht="15" x14ac:dyDescent="0.25">
      <c r="A894" s="5">
        <f t="shared" si="196"/>
        <v>45092</v>
      </c>
      <c r="B894">
        <f>'0615'!B35</f>
        <v>50</v>
      </c>
      <c r="C894">
        <f>'0615'!C35</f>
        <v>249.6</v>
      </c>
      <c r="D894">
        <f>'0615'!D35</f>
        <v>0</v>
      </c>
      <c r="E894">
        <f>'0615'!E35</f>
        <v>47.4</v>
      </c>
      <c r="F894" s="16">
        <f t="shared" ref="F894" si="245">+B894+D894</f>
        <v>50</v>
      </c>
      <c r="G894">
        <f t="shared" ref="G894" si="246">+C894+E894</f>
        <v>297</v>
      </c>
      <c r="H894" s="271">
        <f t="shared" ref="H894" si="247">+(F894/G894-1)*100</f>
        <v>-83.16498316498317</v>
      </c>
    </row>
    <row r="895" spans="1:9" ht="15" x14ac:dyDescent="0.25">
      <c r="A895" s="5">
        <f t="shared" si="196"/>
        <v>45099</v>
      </c>
      <c r="B895">
        <f>'0622'!B36</f>
        <v>50</v>
      </c>
      <c r="C895">
        <f>'0622'!C36</f>
        <v>231.6</v>
      </c>
      <c r="D895">
        <f>'0622'!D36</f>
        <v>0</v>
      </c>
      <c r="E895">
        <f>'0622'!E36</f>
        <v>76.400000000000006</v>
      </c>
      <c r="F895" s="16">
        <f t="shared" ref="F895" si="248">+B895+D895</f>
        <v>50</v>
      </c>
      <c r="G895">
        <f t="shared" ref="G895" si="249">+C895+E895</f>
        <v>308</v>
      </c>
      <c r="H895" s="271">
        <f t="shared" ref="H895" si="250">+(F895/G895-1)*100</f>
        <v>-83.766233766233768</v>
      </c>
    </row>
    <row r="896" spans="1:9" ht="15" x14ac:dyDescent="0.25">
      <c r="A896" s="5">
        <f t="shared" si="196"/>
        <v>45106</v>
      </c>
      <c r="B896">
        <f>'0629'!B36</f>
        <v>50</v>
      </c>
      <c r="C896">
        <f>'0629'!C36</f>
        <v>231.6</v>
      </c>
      <c r="D896">
        <f>'0629'!D36</f>
        <v>23.1</v>
      </c>
      <c r="E896">
        <f>'0629'!E36</f>
        <v>76.400000000000006</v>
      </c>
      <c r="F896" s="16">
        <f t="shared" ref="F896" si="251">+B896+D896</f>
        <v>73.099999999999994</v>
      </c>
      <c r="G896">
        <f t="shared" ref="G896" si="252">+C896+E896</f>
        <v>308</v>
      </c>
      <c r="H896" s="271">
        <f t="shared" ref="H896" si="253">+(F896/G896-1)*100</f>
        <v>-76.266233766233768</v>
      </c>
    </row>
    <row r="897" spans="1:8" ht="15" x14ac:dyDescent="0.25">
      <c r="A897" s="5">
        <f t="shared" si="196"/>
        <v>45113</v>
      </c>
      <c r="B897">
        <f>'0706'!B37</f>
        <v>50</v>
      </c>
      <c r="C897">
        <f>'0706'!C37</f>
        <v>227</v>
      </c>
      <c r="D897">
        <f>'0706'!D37</f>
        <v>50.1</v>
      </c>
      <c r="E897">
        <f>'0706'!E37</f>
        <v>76.400000000000006</v>
      </c>
      <c r="F897" s="16">
        <f t="shared" ref="F897" si="254">+B897+D897</f>
        <v>100.1</v>
      </c>
      <c r="G897">
        <f t="shared" ref="G897" si="255">+C897+E897</f>
        <v>303.39999999999998</v>
      </c>
      <c r="H897" s="271">
        <f t="shared" ref="H897" si="256">+(F897/G897-1)*100</f>
        <v>-67.00725115359262</v>
      </c>
    </row>
    <row r="898" spans="1:8" ht="15" x14ac:dyDescent="0.25">
      <c r="A898" s="5">
        <f t="shared" si="196"/>
        <v>45120</v>
      </c>
      <c r="B898">
        <f>'0713'!B38</f>
        <v>50</v>
      </c>
      <c r="C898">
        <f>'0713'!C38</f>
        <v>289</v>
      </c>
      <c r="D898">
        <f>'0713'!D38</f>
        <v>50.1</v>
      </c>
      <c r="E898">
        <f>'0713'!E38</f>
        <v>104.2</v>
      </c>
      <c r="F898" s="16">
        <f t="shared" ref="F898" si="257">+B898+D898</f>
        <v>100.1</v>
      </c>
      <c r="G898">
        <f t="shared" ref="G898" si="258">+C898+E898</f>
        <v>393.2</v>
      </c>
      <c r="H898" s="271">
        <f t="shared" ref="H898" si="259">+(F898/G898-1)*100</f>
        <v>-74.542217700915558</v>
      </c>
    </row>
    <row r="899" spans="1:8" ht="15" x14ac:dyDescent="0.25">
      <c r="A899" s="5">
        <f t="shared" si="196"/>
        <v>45127</v>
      </c>
      <c r="B899">
        <f>'0720'!B39</f>
        <v>50</v>
      </c>
      <c r="C899">
        <f>'0720'!C39</f>
        <v>289</v>
      </c>
      <c r="D899">
        <f>'0720'!D39</f>
        <v>78.3</v>
      </c>
      <c r="E899">
        <f>'0720'!E39</f>
        <v>104.2</v>
      </c>
      <c r="F899" s="16">
        <f t="shared" ref="F899" si="260">+B899+D899</f>
        <v>128.30000000000001</v>
      </c>
      <c r="G899">
        <f t="shared" ref="G899" si="261">+C899+E899</f>
        <v>393.2</v>
      </c>
      <c r="H899" s="271">
        <f t="shared" ref="H899" si="262">+(F899/G899-1)*100</f>
        <v>-67.370295015259401</v>
      </c>
    </row>
    <row r="900" spans="1:8" ht="15" x14ac:dyDescent="0.25">
      <c r="A900" s="5">
        <f t="shared" si="196"/>
        <v>45134</v>
      </c>
      <c r="B900">
        <f>'0727'!B39</f>
        <v>26</v>
      </c>
      <c r="C900">
        <f>'0727'!C39</f>
        <v>295</v>
      </c>
      <c r="D900">
        <f>'0727'!D39</f>
        <v>78.3</v>
      </c>
      <c r="E900">
        <f>'0727'!E39</f>
        <v>104.2</v>
      </c>
      <c r="F900" s="16">
        <f t="shared" ref="F900" si="263">+B900+D900</f>
        <v>104.3</v>
      </c>
      <c r="G900">
        <f t="shared" ref="G900" si="264">+C900+E900</f>
        <v>399.2</v>
      </c>
      <c r="H900" s="271">
        <f t="shared" ref="H900" si="265">+(F900/G900-1)*100</f>
        <v>-73.872745490981956</v>
      </c>
    </row>
    <row r="901" spans="1:8" ht="15" x14ac:dyDescent="0.25">
      <c r="A901" s="5">
        <f t="shared" si="196"/>
        <v>45141</v>
      </c>
      <c r="B901">
        <f>'0803'!B39</f>
        <v>26</v>
      </c>
      <c r="C901">
        <f>'0803'!C39</f>
        <v>223.4</v>
      </c>
      <c r="D901">
        <f>'0803'!D39</f>
        <v>78.3</v>
      </c>
      <c r="E901">
        <f>'0803'!E39</f>
        <v>185.3</v>
      </c>
      <c r="F901" s="16">
        <f t="shared" ref="F901" si="266">+B901+D901</f>
        <v>104.3</v>
      </c>
      <c r="G901">
        <f t="shared" ref="G901" si="267">+C901+E901</f>
        <v>408.70000000000005</v>
      </c>
      <c r="H901" s="271">
        <f t="shared" ref="H901" si="268">+(F901/G901-1)*100</f>
        <v>-74.480058722779546</v>
      </c>
    </row>
    <row r="902" spans="1:8" ht="15" x14ac:dyDescent="0.25">
      <c r="A902" s="5">
        <f t="shared" si="196"/>
        <v>45148</v>
      </c>
      <c r="B902">
        <f>'0810'!B40</f>
        <v>26</v>
      </c>
      <c r="C902">
        <f>'0810'!C40</f>
        <v>210.4</v>
      </c>
      <c r="D902">
        <f>'0810'!D40</f>
        <v>78.3</v>
      </c>
      <c r="E902">
        <f>'0810'!E40</f>
        <v>198</v>
      </c>
      <c r="F902" s="16">
        <f t="shared" ref="F902" si="269">+B902+D902</f>
        <v>104.3</v>
      </c>
      <c r="G902">
        <f t="shared" ref="G902" si="270">+C902+E902</f>
        <v>408.4</v>
      </c>
      <c r="H902" s="271">
        <f t="shared" ref="H902" si="271">+(F902/G902-1)*100</f>
        <v>-74.461312438785512</v>
      </c>
    </row>
    <row r="903" spans="1:8" ht="15" x14ac:dyDescent="0.25">
      <c r="A903" s="5">
        <f t="shared" si="196"/>
        <v>45155</v>
      </c>
      <c r="B903">
        <f>'0817'!B41</f>
        <v>26</v>
      </c>
      <c r="C903">
        <f>'0817'!C41</f>
        <v>210.4</v>
      </c>
      <c r="D903">
        <f>'0817'!D41</f>
        <v>78.3</v>
      </c>
      <c r="E903">
        <f>'0817'!E41</f>
        <v>198</v>
      </c>
      <c r="F903" s="16">
        <f t="shared" ref="F903" si="272">+B903+D903</f>
        <v>104.3</v>
      </c>
      <c r="G903">
        <f t="shared" ref="G903" si="273">+C903+E903</f>
        <v>408.4</v>
      </c>
      <c r="H903" s="271">
        <f t="shared" ref="H903" si="274">+(F903/G903-1)*100</f>
        <v>-74.461312438785512</v>
      </c>
    </row>
    <row r="904" spans="1:8" ht="15" x14ac:dyDescent="0.25">
      <c r="A904" s="5">
        <f t="shared" ref="A904:A1009" si="275">+A903+7</f>
        <v>45162</v>
      </c>
      <c r="B904">
        <f>'0824'!B42</f>
        <v>26</v>
      </c>
      <c r="C904">
        <f>'0824'!C42</f>
        <v>195</v>
      </c>
      <c r="D904">
        <f>'0824'!D42</f>
        <v>78.3</v>
      </c>
      <c r="E904">
        <f>'0824'!E42</f>
        <v>242</v>
      </c>
      <c r="F904" s="16">
        <f t="shared" ref="F904" si="276">+B904+D904</f>
        <v>104.3</v>
      </c>
      <c r="G904">
        <f t="shared" ref="G904" si="277">+C904+E904</f>
        <v>437</v>
      </c>
      <c r="H904" s="271">
        <f t="shared" ref="H904" si="278">+(F904/G904-1)*100</f>
        <v>-76.132723112128147</v>
      </c>
    </row>
    <row r="905" spans="1:8" ht="15" x14ac:dyDescent="0.25">
      <c r="A905" s="5">
        <f t="shared" si="275"/>
        <v>45169</v>
      </c>
      <c r="B905">
        <f>'0831'!B42</f>
        <v>26</v>
      </c>
      <c r="C905">
        <f>'0831'!C42</f>
        <v>199</v>
      </c>
      <c r="D905">
        <f>'0831'!D42</f>
        <v>78.3</v>
      </c>
      <c r="E905">
        <f>'0831'!E42</f>
        <v>242</v>
      </c>
      <c r="F905" s="16">
        <f t="shared" ref="F905" si="279">+B905+D905</f>
        <v>104.3</v>
      </c>
      <c r="G905">
        <f t="shared" ref="G905" si="280">+C905+E905</f>
        <v>441</v>
      </c>
      <c r="H905" s="271">
        <f t="shared" ref="H905" si="281">+(F905/G905-1)*100</f>
        <v>-76.349206349206341</v>
      </c>
    </row>
    <row r="906" spans="1:8" ht="15" x14ac:dyDescent="0.25">
      <c r="A906" s="5">
        <f t="shared" si="275"/>
        <v>45176</v>
      </c>
      <c r="B906">
        <f>'0907'!B43</f>
        <v>26</v>
      </c>
      <c r="C906">
        <f>'0907'!C43</f>
        <v>169</v>
      </c>
      <c r="D906">
        <f>'0907'!D43</f>
        <v>106.4</v>
      </c>
      <c r="E906">
        <f>'0907'!E43</f>
        <v>318.10000000000002</v>
      </c>
      <c r="F906" s="16">
        <f t="shared" ref="F906" si="282">+B906+D906</f>
        <v>132.4</v>
      </c>
      <c r="G906">
        <f t="shared" ref="G906" si="283">+C906+E906</f>
        <v>487.1</v>
      </c>
      <c r="H906" s="271">
        <f t="shared" ref="H906" si="284">+(F906/G906-1)*100</f>
        <v>-72.8187230548142</v>
      </c>
    </row>
    <row r="907" spans="1:8" ht="15" x14ac:dyDescent="0.25">
      <c r="A907" s="5">
        <f t="shared" si="275"/>
        <v>45183</v>
      </c>
      <c r="B907">
        <f>'0914'!B44</f>
        <v>26</v>
      </c>
      <c r="C907">
        <f>'0914'!C44</f>
        <v>145</v>
      </c>
      <c r="D907">
        <f>'0914'!D44</f>
        <v>106.4</v>
      </c>
      <c r="E907">
        <f>'0914'!E44</f>
        <v>369.8</v>
      </c>
      <c r="F907" s="16">
        <f t="shared" ref="F907" si="285">+B907+D907</f>
        <v>132.4</v>
      </c>
      <c r="G907">
        <f t="shared" ref="G907" si="286">+C907+E907</f>
        <v>514.79999999999995</v>
      </c>
      <c r="H907" s="271">
        <f t="shared" ref="H907" si="287">+(F907/G907-1)*100</f>
        <v>-74.281274281274278</v>
      </c>
    </row>
    <row r="908" spans="1:8" ht="15" x14ac:dyDescent="0.25">
      <c r="A908" s="5">
        <f t="shared" si="275"/>
        <v>45190</v>
      </c>
      <c r="B908">
        <f>'0921'!B45</f>
        <v>26</v>
      </c>
      <c r="C908">
        <f>'0921'!C45</f>
        <v>82</v>
      </c>
      <c r="D908">
        <f>'0921'!D45</f>
        <v>106.4</v>
      </c>
      <c r="E908">
        <f>'0921'!E45</f>
        <v>439.4</v>
      </c>
      <c r="F908" s="16">
        <f t="shared" ref="F908" si="288">+B908+D908</f>
        <v>132.4</v>
      </c>
      <c r="G908">
        <f t="shared" ref="G908" si="289">+C908+E908</f>
        <v>521.4</v>
      </c>
      <c r="H908" s="271">
        <f t="shared" ref="H908" si="290">+(F908/G908-1)*100</f>
        <v>-74.606827771384729</v>
      </c>
    </row>
    <row r="909" spans="1:8" ht="15" x14ac:dyDescent="0.25">
      <c r="A909" s="5">
        <f t="shared" si="275"/>
        <v>45197</v>
      </c>
      <c r="B909">
        <f>'0928'!B47</f>
        <v>0</v>
      </c>
      <c r="C909">
        <f>'0928'!C47</f>
        <v>82</v>
      </c>
      <c r="D909">
        <f>'0928'!D47</f>
        <v>133</v>
      </c>
      <c r="E909">
        <f>'0928'!E47</f>
        <v>490.7</v>
      </c>
      <c r="F909" s="16">
        <f t="shared" ref="F909" si="291">+B909+D909</f>
        <v>133</v>
      </c>
      <c r="G909">
        <f t="shared" ref="G909" si="292">+C909+E909</f>
        <v>572.70000000000005</v>
      </c>
      <c r="H909" s="271">
        <f t="shared" ref="H909" si="293">+(F909/G909-1)*100</f>
        <v>-76.776671905011355</v>
      </c>
    </row>
    <row r="910" spans="1:8" ht="15" x14ac:dyDescent="0.25">
      <c r="A910" s="5">
        <f t="shared" si="275"/>
        <v>45204</v>
      </c>
      <c r="B910">
        <f>'1005'!B47</f>
        <v>0</v>
      </c>
      <c r="C910">
        <f>'1005'!C47</f>
        <v>33</v>
      </c>
      <c r="D910">
        <f>'1005'!D47</f>
        <v>133</v>
      </c>
      <c r="E910">
        <f>'1005'!E47</f>
        <v>515.29999999999995</v>
      </c>
      <c r="F910" s="16">
        <f t="shared" ref="F910" si="294">+B910+D910</f>
        <v>133</v>
      </c>
      <c r="G910">
        <f t="shared" ref="G910" si="295">+C910+E910</f>
        <v>548.29999999999995</v>
      </c>
      <c r="H910" s="271">
        <f t="shared" ref="H910" si="296">+(F910/G910-1)*100</f>
        <v>-75.743206273937631</v>
      </c>
    </row>
    <row r="911" spans="1:8" ht="15" x14ac:dyDescent="0.25">
      <c r="A911" s="5">
        <f t="shared" si="275"/>
        <v>45211</v>
      </c>
      <c r="B911">
        <f>'1012'!B48</f>
        <v>0</v>
      </c>
      <c r="C911">
        <f>'1012'!C48</f>
        <v>69</v>
      </c>
      <c r="D911">
        <f>'1012'!D48</f>
        <v>189.1</v>
      </c>
      <c r="E911">
        <f>'1012'!E48</f>
        <v>515.29999999999995</v>
      </c>
      <c r="F911" s="16">
        <f t="shared" ref="F911" si="297">+B911+D911</f>
        <v>189.1</v>
      </c>
      <c r="G911">
        <f t="shared" ref="G911" si="298">+C911+E911</f>
        <v>584.29999999999995</v>
      </c>
      <c r="H911" s="271">
        <f t="shared" ref="H911" si="299">+(F911/G911-1)*100</f>
        <v>-67.6364881054253</v>
      </c>
    </row>
    <row r="912" spans="1:8" ht="15" x14ac:dyDescent="0.25">
      <c r="A912" s="5">
        <f t="shared" si="275"/>
        <v>45218</v>
      </c>
      <c r="B912">
        <f>'1019'!B48</f>
        <v>0</v>
      </c>
      <c r="C912">
        <f>'1019'!C48</f>
        <v>66</v>
      </c>
      <c r="D912">
        <f>'1019'!D48</f>
        <v>189.1</v>
      </c>
      <c r="E912">
        <f>'1019'!E48</f>
        <v>539.1</v>
      </c>
      <c r="F912" s="16">
        <f t="shared" ref="F912" si="300">+B912+D912</f>
        <v>189.1</v>
      </c>
      <c r="G912">
        <f t="shared" ref="G912" si="301">+C912+E912</f>
        <v>605.1</v>
      </c>
      <c r="H912" s="271">
        <f t="shared" ref="H912" si="302">+(F912/G912-1)*100</f>
        <v>-68.748967112873899</v>
      </c>
    </row>
    <row r="913" spans="1:8" ht="15" x14ac:dyDescent="0.25">
      <c r="A913" s="5">
        <f t="shared" si="275"/>
        <v>45225</v>
      </c>
      <c r="B913">
        <f>'1026'!B49</f>
        <v>0</v>
      </c>
      <c r="C913">
        <f>'1026'!C49</f>
        <v>66</v>
      </c>
      <c r="D913">
        <f>'1026'!D49</f>
        <v>189.1</v>
      </c>
      <c r="E913">
        <f>'1026'!E49</f>
        <v>539.1</v>
      </c>
      <c r="F913" s="16">
        <f t="shared" ref="F913" si="303">+B913+D913</f>
        <v>189.1</v>
      </c>
      <c r="G913">
        <f t="shared" ref="G913" si="304">+C913+E913</f>
        <v>605.1</v>
      </c>
      <c r="H913" s="271">
        <f t="shared" ref="H913" si="305">+(F913/G913-1)*100</f>
        <v>-68.748967112873899</v>
      </c>
    </row>
    <row r="914" spans="1:8" ht="15" x14ac:dyDescent="0.25">
      <c r="A914" s="5">
        <f t="shared" si="275"/>
        <v>45232</v>
      </c>
      <c r="B914">
        <f>'1102'!B50</f>
        <v>0</v>
      </c>
      <c r="C914">
        <f>'1102'!C50</f>
        <v>78</v>
      </c>
      <c r="D914">
        <f>'1102'!D50</f>
        <v>189.1</v>
      </c>
      <c r="E914">
        <f>'1102'!E50</f>
        <v>539.1</v>
      </c>
      <c r="F914" s="16">
        <f t="shared" ref="F914" si="306">+B914+D914</f>
        <v>189.1</v>
      </c>
      <c r="G914">
        <f t="shared" ref="G914" si="307">+C914+E914</f>
        <v>617.1</v>
      </c>
      <c r="H914" s="271">
        <f t="shared" ref="H914" si="308">+(F914/G914-1)*100</f>
        <v>-69.356668287149574</v>
      </c>
    </row>
    <row r="915" spans="1:8" ht="15" x14ac:dyDescent="0.25">
      <c r="A915" s="5">
        <f t="shared" si="275"/>
        <v>45239</v>
      </c>
      <c r="B915">
        <f>'1109'!B49</f>
        <v>0</v>
      </c>
      <c r="C915">
        <f>'1109'!C49</f>
        <v>66</v>
      </c>
      <c r="D915">
        <f>'1109'!D49</f>
        <v>189.1</v>
      </c>
      <c r="E915">
        <f>'1109'!E49</f>
        <v>539.1</v>
      </c>
      <c r="F915" s="16">
        <f t="shared" ref="F915" si="309">+B915+D915</f>
        <v>189.1</v>
      </c>
      <c r="G915">
        <f t="shared" ref="G915" si="310">+C915+E915</f>
        <v>605.1</v>
      </c>
      <c r="H915" s="271">
        <f t="shared" ref="H915" si="311">+(F915/G915-1)*100</f>
        <v>-68.748967112873899</v>
      </c>
    </row>
    <row r="916" spans="1:8" ht="15" x14ac:dyDescent="0.25">
      <c r="A916" s="5">
        <f t="shared" si="275"/>
        <v>45246</v>
      </c>
      <c r="B916">
        <f>'1116'!B49</f>
        <v>0</v>
      </c>
      <c r="C916">
        <f>'1116'!C49</f>
        <v>66</v>
      </c>
      <c r="D916">
        <f>'1116'!D49</f>
        <v>189.1</v>
      </c>
      <c r="E916">
        <f>'1116'!E49</f>
        <v>539.1</v>
      </c>
      <c r="F916" s="16">
        <f t="shared" ref="F916" si="312">+B916+D916</f>
        <v>189.1</v>
      </c>
      <c r="G916">
        <f t="shared" ref="G916" si="313">+C916+E916</f>
        <v>605.1</v>
      </c>
      <c r="H916" s="271">
        <f t="shared" ref="H916" si="314">+(F916/G916-1)*100</f>
        <v>-68.748967112873899</v>
      </c>
    </row>
    <row r="917" spans="1:8" ht="15" x14ac:dyDescent="0.25">
      <c r="A917" s="5">
        <f t="shared" si="275"/>
        <v>45253</v>
      </c>
      <c r="B917">
        <f>'1123'!B49</f>
        <v>0</v>
      </c>
      <c r="C917">
        <f>'1123'!C49</f>
        <v>91</v>
      </c>
      <c r="D917">
        <f>'1123'!D49</f>
        <v>189.1</v>
      </c>
      <c r="E917">
        <f>'1123'!E49</f>
        <v>539.1</v>
      </c>
      <c r="F917" s="16">
        <f t="shared" ref="F917" si="315">+B917+D917</f>
        <v>189.1</v>
      </c>
      <c r="G917">
        <f t="shared" ref="G917" si="316">+C917+E917</f>
        <v>630.1</v>
      </c>
      <c r="H917" s="271">
        <f t="shared" ref="H917" si="317">+(F917/G917-1)*100</f>
        <v>-69.988890652277419</v>
      </c>
    </row>
    <row r="918" spans="1:8" ht="15" x14ac:dyDescent="0.25">
      <c r="A918" s="5">
        <f t="shared" si="275"/>
        <v>45260</v>
      </c>
      <c r="B918">
        <f>'1130'!B50</f>
        <v>0</v>
      </c>
      <c r="C918">
        <f>'1130'!C50</f>
        <v>61</v>
      </c>
      <c r="D918">
        <f>'1130'!D50</f>
        <v>189.1</v>
      </c>
      <c r="E918">
        <f>'1130'!E50</f>
        <v>569.1</v>
      </c>
      <c r="F918" s="16">
        <f t="shared" ref="F918" si="318">+B918+D918</f>
        <v>189.1</v>
      </c>
      <c r="G918">
        <f t="shared" ref="G918" si="319">+C918+E918</f>
        <v>630.1</v>
      </c>
      <c r="H918" s="271">
        <f t="shared" ref="H918" si="320">+(F918/G918-1)*100</f>
        <v>-69.988890652277419</v>
      </c>
    </row>
    <row r="919" spans="1:8" ht="15" x14ac:dyDescent="0.25">
      <c r="A919" s="5">
        <f t="shared" si="275"/>
        <v>45267</v>
      </c>
      <c r="B919">
        <f>'1207'!B50</f>
        <v>0</v>
      </c>
      <c r="C919">
        <f>'1207'!C50</f>
        <v>61</v>
      </c>
      <c r="D919">
        <f>'1207'!D50</f>
        <v>189.1</v>
      </c>
      <c r="E919">
        <f>'1207'!E50</f>
        <v>602.1</v>
      </c>
      <c r="F919" s="16">
        <f t="shared" ref="F919" si="321">+B919+D919</f>
        <v>189.1</v>
      </c>
      <c r="G919">
        <f t="shared" ref="G919" si="322">+C919+E919</f>
        <v>663.1</v>
      </c>
      <c r="H919" s="271">
        <f t="shared" ref="H919" si="323">+(F919/G919-1)*100</f>
        <v>-71.48243100588148</v>
      </c>
    </row>
    <row r="920" spans="1:8" ht="15" x14ac:dyDescent="0.25">
      <c r="A920" s="5">
        <f t="shared" si="275"/>
        <v>45274</v>
      </c>
      <c r="B920">
        <f>'1214'!B51</f>
        <v>0</v>
      </c>
      <c r="C920">
        <f>'1214'!C51</f>
        <v>61</v>
      </c>
      <c r="D920">
        <f>'1214'!D51</f>
        <v>189.1</v>
      </c>
      <c r="E920">
        <f>'1214'!E51</f>
        <v>602.1</v>
      </c>
      <c r="F920" s="16">
        <f t="shared" ref="F920" si="324">+B920+D920</f>
        <v>189.1</v>
      </c>
      <c r="G920">
        <f t="shared" ref="G920" si="325">+C920+E920</f>
        <v>663.1</v>
      </c>
      <c r="H920" s="271">
        <f t="shared" ref="H920" si="326">+(F920/G920-1)*100</f>
        <v>-71.48243100588148</v>
      </c>
    </row>
    <row r="921" spans="1:8" ht="15" x14ac:dyDescent="0.25">
      <c r="A921" s="5">
        <f t="shared" si="275"/>
        <v>45281</v>
      </c>
      <c r="B921">
        <f>'1221'!B51</f>
        <v>0</v>
      </c>
      <c r="C921">
        <f>'1221'!C51</f>
        <v>85</v>
      </c>
      <c r="D921">
        <f>'1221'!D51</f>
        <v>189.1</v>
      </c>
      <c r="E921">
        <f>'1221'!E51</f>
        <v>602.1</v>
      </c>
      <c r="F921" s="16">
        <f t="shared" ref="F921" si="327">+B921+D921</f>
        <v>189.1</v>
      </c>
      <c r="G921">
        <f t="shared" ref="G921" si="328">+C921+E921</f>
        <v>687.1</v>
      </c>
      <c r="H921" s="271">
        <f t="shared" ref="H921" si="329">+(F921/G921-1)*100</f>
        <v>-72.47853296463397</v>
      </c>
    </row>
    <row r="922" spans="1:8" ht="15" x14ac:dyDescent="0.25">
      <c r="A922" s="5">
        <f t="shared" si="275"/>
        <v>45288</v>
      </c>
      <c r="B922">
        <f>'1228'!B51</f>
        <v>13</v>
      </c>
      <c r="C922">
        <f>'1228'!C51</f>
        <v>61</v>
      </c>
      <c r="D922">
        <f>'1228'!D51</f>
        <v>189.1</v>
      </c>
      <c r="E922">
        <f>'1228'!E51</f>
        <v>602.1</v>
      </c>
      <c r="F922" s="16">
        <f t="shared" ref="F922" si="330">+B922+D922</f>
        <v>202.1</v>
      </c>
      <c r="G922">
        <f t="shared" ref="G922" si="331">+C922+E922</f>
        <v>663.1</v>
      </c>
      <c r="H922" s="271">
        <f t="shared" ref="H922" si="332">+(F922/G922-1)*100</f>
        <v>-69.521942391796117</v>
      </c>
    </row>
    <row r="923" spans="1:8" ht="15" x14ac:dyDescent="0.25">
      <c r="A923" s="5">
        <f t="shared" si="275"/>
        <v>45295</v>
      </c>
      <c r="B923">
        <f>'0104'!B51</f>
        <v>13</v>
      </c>
      <c r="C923">
        <f>'0104'!C51</f>
        <v>61</v>
      </c>
      <c r="D923">
        <f>'0104'!D51</f>
        <v>189.1</v>
      </c>
      <c r="E923">
        <f>'0104'!E51</f>
        <v>602.1</v>
      </c>
      <c r="F923" s="16">
        <f t="shared" ref="F923" si="333">+B923+D923</f>
        <v>202.1</v>
      </c>
      <c r="G923">
        <f t="shared" ref="G923" si="334">+C923+E923</f>
        <v>663.1</v>
      </c>
      <c r="H923" s="271">
        <f t="shared" ref="H923" si="335">+(F923/G923-1)*100</f>
        <v>-69.521942391796117</v>
      </c>
    </row>
    <row r="924" spans="1:8" ht="15" x14ac:dyDescent="0.25">
      <c r="A924" s="5">
        <f t="shared" si="275"/>
        <v>45302</v>
      </c>
      <c r="B924">
        <f>'0111'!B51</f>
        <v>13</v>
      </c>
      <c r="C924">
        <f>'0111'!C51</f>
        <v>61</v>
      </c>
      <c r="D924">
        <f>'0111'!D51</f>
        <v>189.1</v>
      </c>
      <c r="E924">
        <f>'0111'!E51</f>
        <v>631.29999999999995</v>
      </c>
      <c r="F924" s="16">
        <f t="shared" ref="F924" si="336">+B924+D924</f>
        <v>202.1</v>
      </c>
      <c r="G924">
        <f t="shared" ref="G924" si="337">+C924+E924</f>
        <v>692.3</v>
      </c>
      <c r="H924" s="271">
        <f t="shared" ref="H924" si="338">+(F924/G924-1)*100</f>
        <v>-70.807453416149073</v>
      </c>
    </row>
    <row r="925" spans="1:8" ht="15" x14ac:dyDescent="0.25">
      <c r="A925" s="5">
        <f t="shared" si="275"/>
        <v>45309</v>
      </c>
      <c r="B925">
        <f>'0118'!B51</f>
        <v>13</v>
      </c>
      <c r="C925">
        <f>'0118'!C51</f>
        <v>73</v>
      </c>
      <c r="D925">
        <f>'0118'!D51</f>
        <v>189.1</v>
      </c>
      <c r="E925">
        <f>'0118'!E51</f>
        <v>631.29999999999995</v>
      </c>
      <c r="F925" s="16">
        <f t="shared" ref="F925" si="339">+B925+D925</f>
        <v>202.1</v>
      </c>
      <c r="G925">
        <f t="shared" ref="G925" si="340">+C925+E925</f>
        <v>704.3</v>
      </c>
      <c r="H925" s="271">
        <f t="shared" ref="H925" si="341">+(F925/G925-1)*100</f>
        <v>-71.304841686781202</v>
      </c>
    </row>
    <row r="926" spans="1:8" ht="15" x14ac:dyDescent="0.25">
      <c r="A926" s="5">
        <f t="shared" si="275"/>
        <v>45316</v>
      </c>
      <c r="B926">
        <f>'0125'!B51</f>
        <v>0</v>
      </c>
      <c r="C926">
        <f>'0125'!C51</f>
        <v>37</v>
      </c>
      <c r="D926">
        <f>'0125'!D51</f>
        <v>203.1</v>
      </c>
      <c r="E926">
        <f>'0125'!E51</f>
        <v>668.7</v>
      </c>
      <c r="F926" s="16">
        <f t="shared" ref="F926" si="342">+B926+D926</f>
        <v>203.1</v>
      </c>
      <c r="G926">
        <f t="shared" ref="G926" si="343">+C926+E926</f>
        <v>705.7</v>
      </c>
      <c r="H926" s="271">
        <f t="shared" ref="H926" si="344">+(F926/G926-1)*100</f>
        <v>-71.220065183505739</v>
      </c>
    </row>
    <row r="927" spans="1:8" ht="15" x14ac:dyDescent="0.25">
      <c r="A927" s="5">
        <f t="shared" si="275"/>
        <v>45323</v>
      </c>
      <c r="B927">
        <f>'0201'!B51</f>
        <v>0</v>
      </c>
      <c r="C927">
        <f>'0201'!C51</f>
        <v>37</v>
      </c>
      <c r="D927">
        <f>'0201'!D51</f>
        <v>242.7</v>
      </c>
      <c r="E927">
        <f>'0201'!E51</f>
        <v>668.7</v>
      </c>
      <c r="F927" s="16">
        <f t="shared" ref="F927" si="345">+B927+D927</f>
        <v>242.7</v>
      </c>
      <c r="G927">
        <f t="shared" ref="G927" si="346">+C927+E927</f>
        <v>705.7</v>
      </c>
      <c r="H927" s="271">
        <f t="shared" ref="H927" si="347">+(F927/G927-1)*100</f>
        <v>-65.608615559019427</v>
      </c>
    </row>
    <row r="928" spans="1:8" ht="15" x14ac:dyDescent="0.25">
      <c r="A928" s="5">
        <f t="shared" si="275"/>
        <v>45330</v>
      </c>
      <c r="B928">
        <f>'0208'!B51</f>
        <v>0</v>
      </c>
      <c r="C928">
        <f>'0208'!C51</f>
        <v>37</v>
      </c>
      <c r="D928">
        <f>'0208'!D51</f>
        <v>242.7</v>
      </c>
      <c r="E928">
        <f>'0208'!E51</f>
        <v>701.7</v>
      </c>
      <c r="F928" s="16">
        <f t="shared" ref="F928" si="348">+B928+D928</f>
        <v>242.7</v>
      </c>
      <c r="G928">
        <f t="shared" ref="G928" si="349">+C928+E928</f>
        <v>738.7</v>
      </c>
      <c r="H928" s="271">
        <f t="shared" ref="H928" si="350">+(F928/G928-1)*100</f>
        <v>-67.144984432110462</v>
      </c>
    </row>
    <row r="929" spans="1:9" ht="15" x14ac:dyDescent="0.25">
      <c r="A929" s="5">
        <f t="shared" si="275"/>
        <v>45337</v>
      </c>
      <c r="B929">
        <f>'0215'!B51</f>
        <v>0</v>
      </c>
      <c r="C929">
        <f>'0215'!C51</f>
        <v>37</v>
      </c>
      <c r="D929">
        <f>'0215'!D51</f>
        <v>242.7</v>
      </c>
      <c r="E929">
        <f>'0215'!E51</f>
        <v>701.7</v>
      </c>
      <c r="F929" s="16">
        <f t="shared" ref="F929" si="351">+B929+D929</f>
        <v>242.7</v>
      </c>
      <c r="G929">
        <f t="shared" ref="G929" si="352">+C929+E929</f>
        <v>738.7</v>
      </c>
      <c r="H929" s="271">
        <f t="shared" ref="H929" si="353">+(F929/G929-1)*100</f>
        <v>-67.144984432110462</v>
      </c>
    </row>
    <row r="930" spans="1:9" ht="15" x14ac:dyDescent="0.25">
      <c r="A930" s="5">
        <f t="shared" si="275"/>
        <v>45344</v>
      </c>
      <c r="B930">
        <f>'0222'!B51</f>
        <v>0</v>
      </c>
      <c r="C930">
        <f>'0222'!C51</f>
        <v>37</v>
      </c>
      <c r="D930">
        <f>'0222'!D51</f>
        <v>242.7</v>
      </c>
      <c r="E930">
        <f>'0222'!E51</f>
        <v>701.7</v>
      </c>
      <c r="F930" s="16">
        <f t="shared" ref="F930" si="354">+B930+D930</f>
        <v>242.7</v>
      </c>
      <c r="G930">
        <f t="shared" ref="G930" si="355">+C930+E930</f>
        <v>738.7</v>
      </c>
      <c r="H930" s="271">
        <f t="shared" ref="H930" si="356">+(F930/G930-1)*100</f>
        <v>-67.144984432110462</v>
      </c>
    </row>
    <row r="931" spans="1:9" ht="15" x14ac:dyDescent="0.25">
      <c r="A931" s="5">
        <f t="shared" si="275"/>
        <v>45351</v>
      </c>
      <c r="B931">
        <f>'0229'!B51</f>
        <v>0</v>
      </c>
      <c r="C931">
        <f>'0229'!C51</f>
        <v>37</v>
      </c>
      <c r="D931">
        <f>'0229'!D51</f>
        <v>242.7</v>
      </c>
      <c r="E931">
        <f>'0229'!E51</f>
        <v>728.2</v>
      </c>
      <c r="F931" s="16">
        <f t="shared" ref="F931" si="357">+B931+D931</f>
        <v>242.7</v>
      </c>
      <c r="G931">
        <f t="shared" ref="G931" si="358">+C931+E931</f>
        <v>765.2</v>
      </c>
      <c r="H931" s="271">
        <f t="shared" ref="H931" si="359">+(F931/G931-1)*100</f>
        <v>-68.282801881860962</v>
      </c>
    </row>
    <row r="932" spans="1:9" ht="15" x14ac:dyDescent="0.25">
      <c r="A932" s="5">
        <f t="shared" si="275"/>
        <v>45358</v>
      </c>
      <c r="B932">
        <f>'0307'!B51</f>
        <v>0</v>
      </c>
      <c r="C932">
        <f>'0307'!C51</f>
        <v>49</v>
      </c>
      <c r="D932">
        <f>'0307'!D51</f>
        <v>242.7</v>
      </c>
      <c r="E932">
        <f>'0307'!E51</f>
        <v>728.2</v>
      </c>
      <c r="F932" s="16">
        <f t="shared" ref="F932" si="360">+B932+D932</f>
        <v>242.7</v>
      </c>
      <c r="G932">
        <f t="shared" ref="G932" si="361">+C932+E932</f>
        <v>777.2</v>
      </c>
      <c r="H932" s="271">
        <f t="shared" ref="H932" si="362">+(F932/G932-1)*100</f>
        <v>-68.772516726711274</v>
      </c>
    </row>
    <row r="933" spans="1:9" ht="15" x14ac:dyDescent="0.25">
      <c r="A933" s="5">
        <f t="shared" si="275"/>
        <v>45365</v>
      </c>
      <c r="B933">
        <f>'0314'!B51</f>
        <v>0</v>
      </c>
      <c r="C933">
        <f>'0314'!C51</f>
        <v>24</v>
      </c>
      <c r="D933">
        <f>'0314'!D51</f>
        <v>242.7</v>
      </c>
      <c r="E933">
        <f>'0314'!E51</f>
        <v>728.2</v>
      </c>
      <c r="F933" s="16">
        <f t="shared" ref="F933" si="363">+B933+D933</f>
        <v>242.7</v>
      </c>
      <c r="G933">
        <f t="shared" ref="G933" si="364">+C933+E933</f>
        <v>752.2</v>
      </c>
      <c r="H933" s="271">
        <f t="shared" ref="H933" si="365">+(F933/G933-1)*100</f>
        <v>-67.734645041212445</v>
      </c>
    </row>
    <row r="934" spans="1:9" ht="15" x14ac:dyDescent="0.25">
      <c r="A934" s="5">
        <f t="shared" si="275"/>
        <v>45372</v>
      </c>
      <c r="B934">
        <f>'321'!B51</f>
        <v>0</v>
      </c>
      <c r="C934">
        <f>'321'!C51</f>
        <v>24</v>
      </c>
      <c r="D934">
        <f>'321'!D51</f>
        <v>242.7</v>
      </c>
      <c r="E934">
        <f>'321'!E51</f>
        <v>728.2</v>
      </c>
      <c r="F934" s="16">
        <f t="shared" ref="F934" si="366">+B934+D934</f>
        <v>242.7</v>
      </c>
      <c r="G934">
        <f t="shared" ref="G934" si="367">+C934+E934</f>
        <v>752.2</v>
      </c>
      <c r="H934" s="271">
        <f t="shared" ref="H934" si="368">+(F934/G934-1)*100</f>
        <v>-67.734645041212445</v>
      </c>
    </row>
    <row r="935" spans="1:9" ht="15" x14ac:dyDescent="0.25">
      <c r="A935" s="5">
        <f t="shared" si="275"/>
        <v>45379</v>
      </c>
      <c r="B935">
        <f>'0328'!B51</f>
        <v>0</v>
      </c>
      <c r="C935">
        <f>'0328'!C51</f>
        <v>25</v>
      </c>
      <c r="D935">
        <f>'0328'!D51</f>
        <v>242.7</v>
      </c>
      <c r="E935">
        <f>'0328'!E51</f>
        <v>728.2</v>
      </c>
      <c r="F935" s="16">
        <f t="shared" ref="F935" si="369">+B935+D935</f>
        <v>242.7</v>
      </c>
      <c r="G935">
        <f t="shared" ref="G935" si="370">+C935+E935</f>
        <v>753.2</v>
      </c>
      <c r="H935" s="271">
        <f t="shared" ref="H935" si="371">+(F935/G935-1)*100</f>
        <v>-67.777482740308017</v>
      </c>
      <c r="I935">
        <f>'0328'!F51</f>
        <v>0</v>
      </c>
    </row>
    <row r="936" spans="1:9" ht="15" x14ac:dyDescent="0.25">
      <c r="A936" s="5">
        <f t="shared" si="275"/>
        <v>45386</v>
      </c>
      <c r="B936">
        <f>'0404'!B52</f>
        <v>0</v>
      </c>
      <c r="C936">
        <f>'0404'!C52</f>
        <v>24.4</v>
      </c>
      <c r="D936">
        <f>'0404'!D52</f>
        <v>242.7</v>
      </c>
      <c r="E936">
        <f>'0404'!E52</f>
        <v>728.2</v>
      </c>
      <c r="F936" s="16">
        <f t="shared" ref="F936" si="372">+B936+D936</f>
        <v>242.7</v>
      </c>
      <c r="G936">
        <f t="shared" ref="G936" si="373">+C936+E936</f>
        <v>752.6</v>
      </c>
      <c r="H936" s="271">
        <f t="shared" ref="H936" si="374">+(F936/G936-1)*100</f>
        <v>-67.751793781557268</v>
      </c>
      <c r="I936">
        <f>'0404'!F52</f>
        <v>0</v>
      </c>
    </row>
    <row r="937" spans="1:9" ht="15" x14ac:dyDescent="0.25">
      <c r="A937" s="5">
        <f t="shared" si="275"/>
        <v>45393</v>
      </c>
      <c r="B937">
        <f>'0411'!B52</f>
        <v>0</v>
      </c>
      <c r="C937">
        <f>'0411'!C52</f>
        <v>12</v>
      </c>
      <c r="D937">
        <f>'0411'!D52</f>
        <v>242.7</v>
      </c>
      <c r="E937">
        <f>'0411'!E52</f>
        <v>754.6</v>
      </c>
      <c r="F937" s="16">
        <f t="shared" ref="F937" si="375">+B937+D937</f>
        <v>242.7</v>
      </c>
      <c r="G937">
        <f t="shared" ref="G937" si="376">+C937+E937</f>
        <v>766.6</v>
      </c>
      <c r="H937" s="271">
        <f t="shared" ref="H937" si="377">+(F937/G937-1)*100</f>
        <v>-68.340725280459182</v>
      </c>
      <c r="I937">
        <f>'0411'!F52</f>
        <v>0</v>
      </c>
    </row>
    <row r="938" spans="1:9" ht="15" x14ac:dyDescent="0.25">
      <c r="A938" s="5">
        <f t="shared" si="275"/>
        <v>45400</v>
      </c>
      <c r="B938">
        <f>'0418'!B52</f>
        <v>0</v>
      </c>
      <c r="C938">
        <f>'0418'!C52</f>
        <v>12</v>
      </c>
      <c r="D938">
        <f>'0418'!D52</f>
        <v>242.7</v>
      </c>
      <c r="E938">
        <f>'0418'!E52</f>
        <v>754.6</v>
      </c>
      <c r="F938" s="16">
        <f t="shared" ref="F938" si="378">+B938+D938</f>
        <v>242.7</v>
      </c>
      <c r="G938">
        <f t="shared" ref="G938" si="379">+C938+E938</f>
        <v>766.6</v>
      </c>
      <c r="H938" s="271">
        <f t="shared" ref="H938" si="380">+(F938/G938-1)*100</f>
        <v>-68.340725280459182</v>
      </c>
      <c r="I938">
        <f>'0418'!F52</f>
        <v>0</v>
      </c>
    </row>
    <row r="939" spans="1:9" ht="15" x14ac:dyDescent="0.25">
      <c r="A939" s="5">
        <f t="shared" si="275"/>
        <v>45407</v>
      </c>
      <c r="B939">
        <f>'0425'!B52</f>
        <v>0</v>
      </c>
      <c r="C939">
        <f>'0425'!C52</f>
        <v>12</v>
      </c>
      <c r="D939">
        <f>'0425'!D52</f>
        <v>275.7</v>
      </c>
      <c r="E939">
        <f>'0425'!E52</f>
        <v>754.6</v>
      </c>
      <c r="F939" s="16">
        <f t="shared" ref="F939" si="381">+B939+D939</f>
        <v>275.7</v>
      </c>
      <c r="G939">
        <f t="shared" ref="G939" si="382">+C939+E939</f>
        <v>766.6</v>
      </c>
      <c r="H939" s="271">
        <f t="shared" ref="H939" si="383">+(F939/G939-1)*100</f>
        <v>-64.036003130707016</v>
      </c>
      <c r="I939">
        <f>'0425'!F52</f>
        <v>25</v>
      </c>
    </row>
    <row r="940" spans="1:9" ht="15" x14ac:dyDescent="0.25">
      <c r="A940" s="5">
        <f t="shared" si="275"/>
        <v>45414</v>
      </c>
      <c r="B940">
        <f>'0502'!B52</f>
        <v>0</v>
      </c>
      <c r="C940">
        <f>'0502'!C52</f>
        <v>12</v>
      </c>
      <c r="D940">
        <f>'0502'!D52</f>
        <v>275.7</v>
      </c>
      <c r="E940">
        <f>'0502'!E52</f>
        <v>754.6</v>
      </c>
      <c r="F940" s="16">
        <f t="shared" ref="F940" si="384">+B940+D940</f>
        <v>275.7</v>
      </c>
      <c r="G940">
        <f t="shared" ref="G940" si="385">+C940+E940</f>
        <v>766.6</v>
      </c>
      <c r="H940" s="271">
        <f t="shared" ref="H940" si="386">+(F940/G940-1)*100</f>
        <v>-64.036003130707016</v>
      </c>
      <c r="I940">
        <f>'0502'!F52</f>
        <v>25</v>
      </c>
    </row>
    <row r="941" spans="1:9" ht="15" x14ac:dyDescent="0.25">
      <c r="A941" s="5">
        <f t="shared" si="275"/>
        <v>45421</v>
      </c>
      <c r="B941">
        <f>'0509'!B52</f>
        <v>0</v>
      </c>
      <c r="C941">
        <f>'0509'!C52</f>
        <v>12</v>
      </c>
      <c r="D941">
        <f>'0509'!D52</f>
        <v>275.7</v>
      </c>
      <c r="E941">
        <f>'0509'!E52</f>
        <v>779.7</v>
      </c>
      <c r="F941" s="16">
        <f t="shared" ref="F941" si="387">+B941+D941</f>
        <v>275.7</v>
      </c>
      <c r="G941">
        <f t="shared" ref="G941" si="388">+C941+E941</f>
        <v>791.7</v>
      </c>
      <c r="H941" s="271">
        <f t="shared" ref="H941" si="389">+(F941/G941-1)*100</f>
        <v>-65.176203107237598</v>
      </c>
      <c r="I941">
        <f>'0509'!F52</f>
        <v>25</v>
      </c>
    </row>
    <row r="942" spans="1:9" ht="15" x14ac:dyDescent="0.25">
      <c r="A942" s="5">
        <f t="shared" si="275"/>
        <v>45428</v>
      </c>
      <c r="B942">
        <f>'0516'!B52</f>
        <v>0</v>
      </c>
      <c r="C942">
        <f>'0516'!C52</f>
        <v>0</v>
      </c>
      <c r="D942">
        <f>'0516'!D52</f>
        <v>275.7</v>
      </c>
      <c r="E942">
        <f>'0516'!E52</f>
        <v>807.6</v>
      </c>
      <c r="F942" s="16">
        <f t="shared" ref="F942" si="390">+B942+D942</f>
        <v>275.7</v>
      </c>
      <c r="G942">
        <f t="shared" ref="G942" si="391">+C942+E942</f>
        <v>807.6</v>
      </c>
      <c r="H942" s="271">
        <f t="shared" ref="H942" si="392">+(F942/G942-1)*100</f>
        <v>-65.86181277860328</v>
      </c>
      <c r="I942">
        <f>'0516'!F52</f>
        <v>25</v>
      </c>
    </row>
    <row r="943" spans="1:9" ht="15" x14ac:dyDescent="0.25">
      <c r="A943" s="5">
        <f t="shared" si="275"/>
        <v>45435</v>
      </c>
      <c r="B943">
        <f>'0523'!B52</f>
        <v>0</v>
      </c>
      <c r="C943">
        <f>'0523'!C52</f>
        <v>0</v>
      </c>
      <c r="D943">
        <f>'0523'!D52</f>
        <v>275.7</v>
      </c>
      <c r="E943">
        <f>'0523'!E52</f>
        <v>807.6</v>
      </c>
      <c r="F943" s="16">
        <f t="shared" ref="F943" si="393">+B943+D943</f>
        <v>275.7</v>
      </c>
      <c r="G943">
        <f t="shared" ref="G943" si="394">+C943+E943</f>
        <v>807.6</v>
      </c>
      <c r="H943" s="271">
        <f t="shared" ref="H943" si="395">+(F943/G943-1)*100</f>
        <v>-65.86181277860328</v>
      </c>
      <c r="I943">
        <f>'0523'!F52</f>
        <v>25</v>
      </c>
    </row>
    <row r="944" spans="1:9" ht="15" x14ac:dyDescent="0.25">
      <c r="A944" s="5">
        <f t="shared" si="275"/>
        <v>45442</v>
      </c>
      <c r="B944">
        <f>'0530'!B47</f>
        <v>0</v>
      </c>
      <c r="C944">
        <f>'0530'!C47</f>
        <v>50</v>
      </c>
      <c r="D944">
        <f>'0530'!D47</f>
        <v>275.7</v>
      </c>
      <c r="E944">
        <f>'0530'!E47</f>
        <v>0</v>
      </c>
      <c r="F944" s="16">
        <f t="shared" ref="F944" si="396">+B944+D944</f>
        <v>275.7</v>
      </c>
      <c r="G944">
        <f t="shared" ref="G944" si="397">+C944+E944</f>
        <v>50</v>
      </c>
      <c r="H944" s="271">
        <f t="shared" ref="H944" si="398">+(F944/G944-1)*100</f>
        <v>451.39999999999992</v>
      </c>
      <c r="I944">
        <f>'0530'!F47</f>
        <v>25</v>
      </c>
    </row>
    <row r="945" spans="1:9" ht="15" x14ac:dyDescent="0.25">
      <c r="A945" s="5">
        <f t="shared" si="275"/>
        <v>45449</v>
      </c>
      <c r="B945">
        <f>'0606'!B36</f>
        <v>25</v>
      </c>
      <c r="C945">
        <f>'0606'!C36</f>
        <v>50</v>
      </c>
      <c r="D945">
        <f>'0606'!D36</f>
        <v>27.5</v>
      </c>
      <c r="E945">
        <f>'0606'!E36</f>
        <v>0</v>
      </c>
      <c r="F945" s="16">
        <f t="shared" ref="F945" si="399">+B945+D945</f>
        <v>52.5</v>
      </c>
      <c r="G945">
        <f t="shared" ref="G945" si="400">+C945+E945</f>
        <v>50</v>
      </c>
      <c r="H945" s="271">
        <f t="shared" ref="H945" si="401">+(F945/G945-1)*100</f>
        <v>5.0000000000000044</v>
      </c>
      <c r="I945">
        <f>'0530'!F48</f>
        <v>0</v>
      </c>
    </row>
    <row r="946" spans="1:9" ht="15" x14ac:dyDescent="0.25">
      <c r="A946" s="5">
        <f t="shared" si="275"/>
        <v>45456</v>
      </c>
      <c r="B946">
        <f>'0613'!B37</f>
        <v>25</v>
      </c>
      <c r="C946">
        <f>'0613'!C37</f>
        <v>50</v>
      </c>
      <c r="D946">
        <f>'0613'!D37</f>
        <v>27.5</v>
      </c>
      <c r="E946">
        <f>'0613'!E37</f>
        <v>0</v>
      </c>
      <c r="F946" s="16">
        <f t="shared" ref="F946" si="402">+B946+D946</f>
        <v>52.5</v>
      </c>
      <c r="G946">
        <f t="shared" ref="G946" si="403">+C946+E946</f>
        <v>50</v>
      </c>
      <c r="H946" s="271">
        <f t="shared" ref="H946" si="404">+(F946/G946-1)*100</f>
        <v>5.0000000000000044</v>
      </c>
      <c r="I946">
        <f>'0530'!F49</f>
        <v>0</v>
      </c>
    </row>
    <row r="947" spans="1:9" ht="15" x14ac:dyDescent="0.25">
      <c r="A947" s="5">
        <f t="shared" si="275"/>
        <v>45463</v>
      </c>
      <c r="B947">
        <f>'0620'!B38</f>
        <v>51</v>
      </c>
      <c r="C947">
        <f>'0620'!C38</f>
        <v>50</v>
      </c>
      <c r="D947">
        <f>'0620'!D38</f>
        <v>27.5</v>
      </c>
      <c r="E947">
        <f>'0620'!E38</f>
        <v>0</v>
      </c>
      <c r="F947" s="16">
        <f t="shared" ref="F947" si="405">+B947+D947</f>
        <v>78.5</v>
      </c>
      <c r="G947">
        <f t="shared" ref="G947" si="406">+C947+E947</f>
        <v>50</v>
      </c>
      <c r="H947" s="271">
        <f t="shared" ref="H947" si="407">+(F947/G947-1)*100</f>
        <v>57.000000000000007</v>
      </c>
    </row>
    <row r="948" spans="1:9" ht="15" x14ac:dyDescent="0.25">
      <c r="A948" s="5">
        <f t="shared" si="275"/>
        <v>45470</v>
      </c>
      <c r="B948">
        <f>'0627'!B38</f>
        <v>26</v>
      </c>
      <c r="C948">
        <f>'0627'!C38</f>
        <v>50</v>
      </c>
      <c r="D948">
        <f>'0627'!D38</f>
        <v>53.8</v>
      </c>
      <c r="E948">
        <f>'0627'!E38</f>
        <v>23.1</v>
      </c>
      <c r="F948" s="16">
        <f t="shared" ref="F948" si="408">+B948+D948</f>
        <v>79.8</v>
      </c>
      <c r="G948">
        <f t="shared" ref="G948" si="409">+C948+E948</f>
        <v>73.099999999999994</v>
      </c>
      <c r="H948" s="271">
        <f t="shared" ref="H948" si="410">+(F948/G948-1)*100</f>
        <v>9.1655266757866052</v>
      </c>
    </row>
    <row r="949" spans="1:9" ht="15" x14ac:dyDescent="0.25">
      <c r="A949" s="5">
        <f t="shared" si="275"/>
        <v>45477</v>
      </c>
      <c r="B949">
        <f>'0704'!B38</f>
        <v>26</v>
      </c>
      <c r="C949">
        <f>'0704'!C38</f>
        <v>50</v>
      </c>
      <c r="D949">
        <f>'0704'!D38</f>
        <v>53.8</v>
      </c>
      <c r="E949">
        <f>'0704'!E38</f>
        <v>50.1</v>
      </c>
      <c r="F949" s="16">
        <f t="shared" ref="F949" si="411">+B949+D949</f>
        <v>79.8</v>
      </c>
      <c r="G949">
        <f t="shared" ref="G949" si="412">+C949+E949</f>
        <v>100.1</v>
      </c>
      <c r="H949" s="271">
        <f t="shared" ref="H949" si="413">+(F949/G949-1)*100</f>
        <v>-20.27972027972028</v>
      </c>
    </row>
    <row r="950" spans="1:9" ht="15" x14ac:dyDescent="0.25">
      <c r="A950" s="5">
        <f t="shared" si="275"/>
        <v>45484</v>
      </c>
      <c r="B950">
        <f>'0711'!B39</f>
        <v>37.5</v>
      </c>
      <c r="C950">
        <f>'0711'!C39</f>
        <v>50</v>
      </c>
      <c r="D950">
        <f>'0711'!D39</f>
        <v>53.8</v>
      </c>
      <c r="E950">
        <f>'0711'!E39</f>
        <v>50.1</v>
      </c>
      <c r="F950" s="16">
        <f t="shared" ref="F950" si="414">+B950+D950</f>
        <v>91.3</v>
      </c>
      <c r="G950">
        <f t="shared" ref="G950" si="415">+C950+E950</f>
        <v>100.1</v>
      </c>
      <c r="H950" s="271">
        <f t="shared" ref="H950" si="416">+(F950/G950-1)*100</f>
        <v>-8.7912087912087937</v>
      </c>
    </row>
    <row r="951" spans="1:9" ht="15" x14ac:dyDescent="0.25">
      <c r="A951" s="5">
        <f t="shared" si="275"/>
        <v>45491</v>
      </c>
      <c r="B951">
        <f>'0718'!B40</f>
        <v>37.5</v>
      </c>
      <c r="C951">
        <f>'0718'!C40</f>
        <v>50</v>
      </c>
      <c r="D951">
        <f>'0718'!D40</f>
        <v>112.6</v>
      </c>
      <c r="E951">
        <f>'0718'!E40</f>
        <v>78.3</v>
      </c>
      <c r="F951" s="16">
        <f t="shared" ref="F951" si="417">+B951+D951</f>
        <v>150.1</v>
      </c>
      <c r="G951">
        <f t="shared" ref="G951" si="418">+C951+E951</f>
        <v>128.30000000000001</v>
      </c>
      <c r="H951" s="271">
        <f t="shared" ref="H951" si="419">+(F951/G951-1)*100</f>
        <v>16.991426344505058</v>
      </c>
    </row>
    <row r="952" spans="1:9" ht="15" x14ac:dyDescent="0.25">
      <c r="A952" s="5">
        <f t="shared" si="275"/>
        <v>45498</v>
      </c>
      <c r="B952">
        <f>'0725'!B40</f>
        <v>37.5</v>
      </c>
      <c r="C952">
        <f>'0725'!C40</f>
        <v>26</v>
      </c>
      <c r="D952">
        <f>'0725'!D40</f>
        <v>112.6</v>
      </c>
      <c r="E952">
        <f>'0725'!E40</f>
        <v>78.3</v>
      </c>
      <c r="F952" s="16">
        <f t="shared" ref="F952" si="420">+B952+D952</f>
        <v>150.1</v>
      </c>
      <c r="G952">
        <f t="shared" ref="G952" si="421">+C952+E952</f>
        <v>104.3</v>
      </c>
      <c r="H952" s="271">
        <f t="shared" ref="H952" si="422">+(F952/G952-1)*100</f>
        <v>43.911792905081491</v>
      </c>
    </row>
    <row r="953" spans="1:9" ht="15" x14ac:dyDescent="0.25">
      <c r="A953" s="5">
        <f t="shared" si="275"/>
        <v>45505</v>
      </c>
      <c r="B953">
        <f>'0801'!B41</f>
        <v>26</v>
      </c>
      <c r="C953">
        <f>'0801'!C41</f>
        <v>26</v>
      </c>
      <c r="D953">
        <f>'0801'!D41</f>
        <v>137.30000000000001</v>
      </c>
      <c r="E953">
        <f>'0801'!E41</f>
        <v>78.3</v>
      </c>
      <c r="F953" s="16">
        <f t="shared" ref="F953" si="423">+B953+D953</f>
        <v>163.30000000000001</v>
      </c>
      <c r="G953">
        <f t="shared" ref="G953" si="424">+C953+E953</f>
        <v>104.3</v>
      </c>
      <c r="H953" s="271">
        <f t="shared" ref="H953" si="425">+(F953/G953-1)*100</f>
        <v>56.567593480345167</v>
      </c>
    </row>
    <row r="954" spans="1:9" ht="15" x14ac:dyDescent="0.25">
      <c r="A954" s="5">
        <f t="shared" si="275"/>
        <v>45512</v>
      </c>
      <c r="B954">
        <f>'0808'!B42</f>
        <v>26</v>
      </c>
      <c r="C954">
        <f>'0808'!C42</f>
        <v>26</v>
      </c>
      <c r="D954">
        <f>'0808'!D42</f>
        <v>137.30000000000001</v>
      </c>
      <c r="E954">
        <f>'0808'!E42</f>
        <v>78.3</v>
      </c>
      <c r="F954" s="16">
        <f t="shared" ref="F954" si="426">+B954+D954</f>
        <v>163.30000000000001</v>
      </c>
      <c r="G954">
        <f t="shared" ref="G954" si="427">+C954+E954</f>
        <v>104.3</v>
      </c>
      <c r="H954" s="271">
        <f t="shared" ref="H954" si="428">+(F954/G954-1)*100</f>
        <v>56.567593480345167</v>
      </c>
    </row>
    <row r="955" spans="1:9" ht="15" x14ac:dyDescent="0.25">
      <c r="A955" s="5">
        <f t="shared" si="275"/>
        <v>45519</v>
      </c>
      <c r="B955">
        <f>'0815'!B43</f>
        <v>61</v>
      </c>
      <c r="C955">
        <f>'0815'!C43</f>
        <v>26</v>
      </c>
      <c r="D955">
        <f>'0815'!D43</f>
        <v>137.30000000000001</v>
      </c>
      <c r="E955">
        <f>'0815'!E43</f>
        <v>78.3</v>
      </c>
      <c r="F955" s="16">
        <f t="shared" ref="F955" si="429">+B955+D955</f>
        <v>198.3</v>
      </c>
      <c r="G955">
        <f t="shared" ref="G955" si="430">+C955+E955</f>
        <v>104.3</v>
      </c>
      <c r="H955" s="271">
        <f t="shared" ref="H955" si="431">+(F955/G955-1)*100</f>
        <v>90.124640460210941</v>
      </c>
    </row>
    <row r="956" spans="1:9" ht="15" x14ac:dyDescent="0.25">
      <c r="A956" s="5">
        <f t="shared" si="275"/>
        <v>45526</v>
      </c>
      <c r="B956">
        <f>'0822'!B43</f>
        <v>61</v>
      </c>
      <c r="C956">
        <f>'0822'!C43</f>
        <v>26</v>
      </c>
      <c r="D956">
        <f>'0822'!D43</f>
        <v>137.30000000000001</v>
      </c>
      <c r="E956">
        <f>'0822'!E43</f>
        <v>78.3</v>
      </c>
      <c r="F956" s="16">
        <f t="shared" ref="F956" si="432">+B956+D956</f>
        <v>198.3</v>
      </c>
      <c r="G956">
        <f t="shared" ref="G956" si="433">+C956+E956</f>
        <v>104.3</v>
      </c>
      <c r="H956" s="271">
        <f t="shared" ref="H956" si="434">+(F956/G956-1)*100</f>
        <v>90.124640460210941</v>
      </c>
    </row>
    <row r="957" spans="1:9" ht="15" x14ac:dyDescent="0.25">
      <c r="A957" s="5">
        <f t="shared" si="275"/>
        <v>45533</v>
      </c>
      <c r="B957">
        <f>'0829'!B44</f>
        <v>61</v>
      </c>
      <c r="C957">
        <f>'0829'!C44</f>
        <v>26</v>
      </c>
      <c r="D957">
        <f>'0829'!D44</f>
        <v>137.30000000000001</v>
      </c>
      <c r="E957">
        <f>'0829'!E44</f>
        <v>78.3</v>
      </c>
      <c r="F957" s="16">
        <f t="shared" ref="F957" si="435">+B957+D957</f>
        <v>198.3</v>
      </c>
      <c r="G957">
        <f t="shared" ref="G957" si="436">+C957+E957</f>
        <v>104.3</v>
      </c>
      <c r="H957" s="271">
        <f t="shared" ref="H957" si="437">+(F957/G957-1)*100</f>
        <v>90.124640460210941</v>
      </c>
    </row>
    <row r="958" spans="1:9" ht="15" x14ac:dyDescent="0.25">
      <c r="A958" s="5">
        <f t="shared" si="275"/>
        <v>45540</v>
      </c>
      <c r="B958">
        <f>'090524'!B43</f>
        <v>35</v>
      </c>
      <c r="C958">
        <f>'090524'!C43</f>
        <v>26</v>
      </c>
      <c r="D958">
        <f>'090524'!D43</f>
        <v>188.5</v>
      </c>
      <c r="E958">
        <f>'090524'!E43</f>
        <v>78.3</v>
      </c>
      <c r="F958" s="16">
        <f t="shared" ref="F958" si="438">+B958+D958</f>
        <v>223.5</v>
      </c>
      <c r="G958">
        <f t="shared" ref="G958" si="439">+C958+E958</f>
        <v>104.3</v>
      </c>
      <c r="H958" s="271">
        <f t="shared" ref="H958" si="440">+(F958/G958-1)*100</f>
        <v>114.28571428571428</v>
      </c>
    </row>
    <row r="959" spans="1:9" ht="15" x14ac:dyDescent="0.25">
      <c r="A959" s="5">
        <f t="shared" si="275"/>
        <v>45547</v>
      </c>
      <c r="B959">
        <f>'0912'!B43</f>
        <v>15</v>
      </c>
      <c r="C959">
        <f>'0912'!C43</f>
        <v>26</v>
      </c>
      <c r="D959">
        <f>'0912'!D43</f>
        <v>209.5</v>
      </c>
      <c r="E959">
        <f>'0912'!E43</f>
        <v>106.4</v>
      </c>
      <c r="F959" s="16">
        <f t="shared" ref="F959" si="441">+B959+D959</f>
        <v>224.5</v>
      </c>
      <c r="G959">
        <f t="shared" ref="G959" si="442">+C959+E959</f>
        <v>132.4</v>
      </c>
      <c r="H959" s="271">
        <f t="shared" ref="H959" si="443">+(F959/G959-1)*100</f>
        <v>69.561933534743204</v>
      </c>
    </row>
    <row r="960" spans="1:9" ht="15" x14ac:dyDescent="0.25">
      <c r="A960" s="5">
        <f t="shared" si="275"/>
        <v>45554</v>
      </c>
      <c r="B960">
        <f>'0919'!B44</f>
        <v>0</v>
      </c>
      <c r="C960">
        <f>'0919'!C44</f>
        <v>26</v>
      </c>
      <c r="D960">
        <f>'0919'!D44</f>
        <v>254.7</v>
      </c>
      <c r="E960">
        <f>'0919'!E44</f>
        <v>106.4</v>
      </c>
      <c r="F960" s="16">
        <f t="shared" ref="F960" si="444">+B960+D960</f>
        <v>254.7</v>
      </c>
      <c r="G960">
        <f t="shared" ref="G960" si="445">+C960+E960</f>
        <v>132.4</v>
      </c>
      <c r="H960" s="271">
        <f t="shared" ref="H960" si="446">+(F960/G960-1)*100</f>
        <v>92.371601208459197</v>
      </c>
    </row>
    <row r="961" spans="1:8" ht="15" x14ac:dyDescent="0.25">
      <c r="A961" s="5">
        <f t="shared" si="275"/>
        <v>45561</v>
      </c>
      <c r="B961">
        <f>'926'!B45</f>
        <v>0</v>
      </c>
      <c r="C961">
        <f>'926'!C45</f>
        <v>0</v>
      </c>
      <c r="D961">
        <f>'926'!D45</f>
        <v>254.7</v>
      </c>
      <c r="E961">
        <f>'926'!E45</f>
        <v>133</v>
      </c>
      <c r="F961" s="16">
        <f t="shared" ref="F961" si="447">+B961+D961</f>
        <v>254.7</v>
      </c>
      <c r="G961">
        <f t="shared" ref="G961" si="448">+C961+E961</f>
        <v>133</v>
      </c>
      <c r="H961" s="271">
        <f t="shared" ref="H961" si="449">+(F961/G961-1)*100</f>
        <v>91.503759398496243</v>
      </c>
    </row>
    <row r="962" spans="1:8" ht="15" x14ac:dyDescent="0.25">
      <c r="A962" s="5">
        <f t="shared" si="275"/>
        <v>45568</v>
      </c>
      <c r="B962">
        <f>'103'!B46</f>
        <v>0</v>
      </c>
      <c r="C962">
        <f>'103'!C46</f>
        <v>0</v>
      </c>
      <c r="D962">
        <f>'103'!D46</f>
        <v>254.7</v>
      </c>
      <c r="E962">
        <f>'103'!E46</f>
        <v>133</v>
      </c>
      <c r="F962" s="16">
        <f t="shared" ref="F962" si="450">+B962+D962</f>
        <v>254.7</v>
      </c>
      <c r="G962">
        <f t="shared" ref="G962" si="451">+C962+E962</f>
        <v>133</v>
      </c>
      <c r="H962" s="271">
        <f t="shared" ref="H962" si="452">+(F962/G962-1)*100</f>
        <v>91.503759398496243</v>
      </c>
    </row>
    <row r="963" spans="1:8" ht="15" x14ac:dyDescent="0.25">
      <c r="A963" s="5">
        <f t="shared" si="275"/>
        <v>45575</v>
      </c>
      <c r="B963">
        <f>'101024'!B48</f>
        <v>0</v>
      </c>
      <c r="C963">
        <f>'101024'!C48</f>
        <v>0</v>
      </c>
      <c r="D963">
        <f>'101024'!D48</f>
        <v>284.7</v>
      </c>
      <c r="E963">
        <f>'101024'!E48</f>
        <v>189.1</v>
      </c>
      <c r="F963" s="16">
        <f t="shared" ref="F963" si="453">+B963+D963</f>
        <v>284.7</v>
      </c>
      <c r="G963">
        <f t="shared" ref="G963" si="454">+C963+E963</f>
        <v>189.1</v>
      </c>
      <c r="H963" s="271">
        <f t="shared" ref="H963" si="455">+(F963/G963-1)*100</f>
        <v>50.555261766261239</v>
      </c>
    </row>
    <row r="964" spans="1:8" ht="15" x14ac:dyDescent="0.25">
      <c r="A964" s="5">
        <f t="shared" si="275"/>
        <v>45582</v>
      </c>
      <c r="B964">
        <f>'101724'!B47</f>
        <v>0</v>
      </c>
      <c r="C964">
        <f>'101724'!C47</f>
        <v>0</v>
      </c>
      <c r="D964">
        <f>'101724'!D47</f>
        <v>284.7</v>
      </c>
      <c r="E964">
        <f>'101724'!E47</f>
        <v>189.1</v>
      </c>
      <c r="F964" s="16">
        <f t="shared" ref="F964:G966" si="456">+B964+D964</f>
        <v>284.7</v>
      </c>
      <c r="G964">
        <f t="shared" si="456"/>
        <v>189.1</v>
      </c>
      <c r="H964" s="271">
        <f t="shared" ref="H964" si="457">+(F964/G964-1)*100</f>
        <v>50.555261766261239</v>
      </c>
    </row>
    <row r="965" spans="1:8" ht="15" x14ac:dyDescent="0.25">
      <c r="A965" s="5">
        <f t="shared" si="275"/>
        <v>45589</v>
      </c>
      <c r="B965">
        <f>'102424'!B49</f>
        <v>0</v>
      </c>
      <c r="C965">
        <f>'102424'!C49</f>
        <v>0</v>
      </c>
      <c r="D965">
        <f>'102424'!D49</f>
        <v>314.39999999999998</v>
      </c>
      <c r="E965">
        <f>'102424'!E49</f>
        <v>189.1</v>
      </c>
      <c r="F965" s="16">
        <f t="shared" si="456"/>
        <v>314.39999999999998</v>
      </c>
      <c r="G965">
        <f t="shared" si="456"/>
        <v>189.1</v>
      </c>
      <c r="H965" s="271">
        <f t="shared" ref="H965" si="458">+(F965/G965-1)*100</f>
        <v>66.261237440507671</v>
      </c>
    </row>
    <row r="966" spans="1:8" ht="15" x14ac:dyDescent="0.25">
      <c r="A966" s="5">
        <f t="shared" si="275"/>
        <v>45596</v>
      </c>
      <c r="B966">
        <f>'103124'!B49</f>
        <v>0</v>
      </c>
      <c r="C966">
        <f>'103124'!C49</f>
        <v>0</v>
      </c>
      <c r="D966">
        <f>'103124'!D49</f>
        <v>314.39999999999998</v>
      </c>
      <c r="E966">
        <f>'103124'!E49</f>
        <v>189.1</v>
      </c>
      <c r="F966" s="16">
        <f t="shared" si="456"/>
        <v>314.39999999999998</v>
      </c>
      <c r="G966">
        <f t="shared" si="456"/>
        <v>189.1</v>
      </c>
      <c r="H966" s="271">
        <f t="shared" ref="H966" si="459">+(F966/G966-1)*100</f>
        <v>66.261237440507671</v>
      </c>
    </row>
    <row r="967" spans="1:8" ht="15" x14ac:dyDescent="0.25">
      <c r="A967" s="5">
        <f t="shared" si="275"/>
        <v>45603</v>
      </c>
      <c r="B967">
        <f>'110724'!B48</f>
        <v>0</v>
      </c>
      <c r="C967">
        <f>'110724'!C48</f>
        <v>0</v>
      </c>
      <c r="D967">
        <f>'110724'!D48</f>
        <v>314.39999999999998</v>
      </c>
      <c r="E967">
        <f>'110724'!E48</f>
        <v>189.1</v>
      </c>
      <c r="F967" s="16">
        <f t="shared" ref="F967" si="460">+B967+D967</f>
        <v>314.39999999999998</v>
      </c>
      <c r="G967">
        <f t="shared" ref="G967" si="461">+C967+E967</f>
        <v>189.1</v>
      </c>
      <c r="H967" s="271">
        <f t="shared" ref="H967" si="462">+(F967/G967-1)*100</f>
        <v>66.261237440507671</v>
      </c>
    </row>
    <row r="968" spans="1:8" ht="15" x14ac:dyDescent="0.25">
      <c r="A968" s="5">
        <f t="shared" si="275"/>
        <v>45610</v>
      </c>
      <c r="B968">
        <f>'111424'!B48</f>
        <v>0</v>
      </c>
      <c r="C968">
        <f>'111424'!C48</f>
        <v>0</v>
      </c>
      <c r="D968">
        <f>'111424'!D48</f>
        <v>314.39999999999998</v>
      </c>
      <c r="E968">
        <f>'111424'!E48</f>
        <v>189.1</v>
      </c>
      <c r="F968" s="16">
        <f t="shared" ref="F968" si="463">+B968+D968</f>
        <v>314.39999999999998</v>
      </c>
      <c r="G968">
        <f t="shared" ref="G968" si="464">+C968+E968</f>
        <v>189.1</v>
      </c>
      <c r="H968" s="271">
        <f t="shared" ref="H968" si="465">+(F968/G968-1)*100</f>
        <v>66.261237440507671</v>
      </c>
    </row>
    <row r="969" spans="1:8" ht="15" x14ac:dyDescent="0.25">
      <c r="A969" s="5">
        <f t="shared" si="275"/>
        <v>45617</v>
      </c>
      <c r="B969">
        <f>'112124'!B49</f>
        <v>0</v>
      </c>
      <c r="C969">
        <f>'112124'!C49</f>
        <v>0</v>
      </c>
      <c r="D969">
        <f>'112124'!D49</f>
        <v>314.39999999999998</v>
      </c>
      <c r="E969">
        <f>'112124'!E49</f>
        <v>189.1</v>
      </c>
      <c r="F969" s="16">
        <f t="shared" ref="F969" si="466">+B969+D969</f>
        <v>314.39999999999998</v>
      </c>
      <c r="G969">
        <f t="shared" ref="G969" si="467">+C969+E969</f>
        <v>189.1</v>
      </c>
      <c r="H969" s="271">
        <f t="shared" ref="H969" si="468">+(F969/G969-1)*100</f>
        <v>66.261237440507671</v>
      </c>
    </row>
    <row r="970" spans="1:8" ht="15" x14ac:dyDescent="0.25">
      <c r="A970" s="5">
        <f t="shared" si="275"/>
        <v>45624</v>
      </c>
      <c r="B970">
        <f>'112824'!B48</f>
        <v>0</v>
      </c>
      <c r="C970">
        <f>'112824'!C48</f>
        <v>0</v>
      </c>
      <c r="D970">
        <f>'112824'!D48</f>
        <v>314.39999999999998</v>
      </c>
      <c r="E970">
        <f>'112824'!E48</f>
        <v>189.1</v>
      </c>
      <c r="F970" s="16">
        <f t="shared" ref="F970" si="469">+B970+D970</f>
        <v>314.39999999999998</v>
      </c>
      <c r="G970">
        <f t="shared" ref="G970" si="470">+C970+E970</f>
        <v>189.1</v>
      </c>
      <c r="H970" s="271">
        <f t="shared" ref="H970" si="471">+(F970/G970-1)*100</f>
        <v>66.261237440507671</v>
      </c>
    </row>
    <row r="971" spans="1:8" ht="15" x14ac:dyDescent="0.25">
      <c r="A971" s="5">
        <f t="shared" si="275"/>
        <v>45631</v>
      </c>
      <c r="B971">
        <f>'120524'!B48</f>
        <v>29.9</v>
      </c>
      <c r="C971">
        <f>'120524'!C48</f>
        <v>0</v>
      </c>
      <c r="D971">
        <f>'120524'!D48</f>
        <v>314.39999999999998</v>
      </c>
      <c r="E971">
        <f>'120524'!E48</f>
        <v>189.1</v>
      </c>
      <c r="F971" s="16">
        <f t="shared" ref="F971" si="472">+B971+D971</f>
        <v>344.29999999999995</v>
      </c>
      <c r="G971">
        <f t="shared" ref="G971" si="473">+C971+E971</f>
        <v>189.1</v>
      </c>
      <c r="H971" s="271">
        <f t="shared" ref="H971" si="474">+(F971/G971-1)*100</f>
        <v>82.072977260708598</v>
      </c>
    </row>
    <row r="972" spans="1:8" ht="15" x14ac:dyDescent="0.25">
      <c r="A972" s="5">
        <f t="shared" si="275"/>
        <v>45638</v>
      </c>
      <c r="B972">
        <f>'121224'!B48</f>
        <v>29.9</v>
      </c>
      <c r="C972">
        <f>'121224'!C48</f>
        <v>0</v>
      </c>
      <c r="D972">
        <f>'121224'!D48</f>
        <v>314.39999999999998</v>
      </c>
      <c r="E972">
        <f>'121224'!E48</f>
        <v>189.1</v>
      </c>
      <c r="F972" s="16">
        <f t="shared" ref="F972" si="475">+B972+D972</f>
        <v>344.29999999999995</v>
      </c>
      <c r="G972">
        <f t="shared" ref="G972" si="476">+C972+E972</f>
        <v>189.1</v>
      </c>
      <c r="H972" s="271">
        <f t="shared" ref="H972" si="477">+(F972/G972-1)*100</f>
        <v>82.072977260708598</v>
      </c>
    </row>
    <row r="973" spans="1:8" ht="15" x14ac:dyDescent="0.25">
      <c r="A973" s="5">
        <f t="shared" si="275"/>
        <v>45645</v>
      </c>
      <c r="B973">
        <f>'121924'!B48</f>
        <v>29.9</v>
      </c>
      <c r="C973">
        <f>'121924'!C48</f>
        <v>0</v>
      </c>
      <c r="D973">
        <f>'121924'!D48</f>
        <v>314.39999999999998</v>
      </c>
      <c r="E973">
        <f>'121924'!E48</f>
        <v>189.1</v>
      </c>
      <c r="F973" s="16">
        <f t="shared" ref="F973" si="478">+B973+D973</f>
        <v>344.29999999999995</v>
      </c>
      <c r="G973">
        <f t="shared" ref="G973" si="479">+C973+E973</f>
        <v>189.1</v>
      </c>
      <c r="H973" s="271">
        <f t="shared" ref="H973" si="480">+(F973/G973-1)*100</f>
        <v>82.072977260708598</v>
      </c>
    </row>
    <row r="974" spans="1:8" ht="15" x14ac:dyDescent="0.25">
      <c r="A974" s="5">
        <f t="shared" si="275"/>
        <v>45652</v>
      </c>
      <c r="B974">
        <f>'122624'!B48</f>
        <v>29.9</v>
      </c>
      <c r="C974">
        <f>'122624'!C48</f>
        <v>13</v>
      </c>
      <c r="D974">
        <f>'122624'!D48</f>
        <v>341.9</v>
      </c>
      <c r="E974">
        <f>'122624'!E48</f>
        <v>189.1</v>
      </c>
      <c r="F974" s="16">
        <f t="shared" ref="F974" si="481">+B974+D974</f>
        <v>371.79999999999995</v>
      </c>
      <c r="G974">
        <f t="shared" ref="G974" si="482">+C974+E974</f>
        <v>202.1</v>
      </c>
      <c r="H974" s="271">
        <f t="shared" ref="H974" si="483">+(F974/G974-1)*100</f>
        <v>83.968332508659074</v>
      </c>
    </row>
    <row r="975" spans="1:8" ht="15" x14ac:dyDescent="0.25">
      <c r="A975" s="5">
        <f t="shared" si="275"/>
        <v>45659</v>
      </c>
      <c r="B975">
        <f>'010225'!B48</f>
        <v>0</v>
      </c>
      <c r="C975">
        <f>'010225'!C48</f>
        <v>13</v>
      </c>
      <c r="D975">
        <f>'010225'!D48</f>
        <v>402.6</v>
      </c>
      <c r="E975">
        <f>'010225'!E48</f>
        <v>189.1</v>
      </c>
      <c r="F975" s="16">
        <f t="shared" ref="F975" si="484">+B975+D975</f>
        <v>402.6</v>
      </c>
      <c r="G975">
        <f t="shared" ref="G975" si="485">+C975+E975</f>
        <v>202.1</v>
      </c>
      <c r="H975" s="271">
        <f t="shared" ref="H975" si="486">+(F975/G975-1)*100</f>
        <v>99.20831271647701</v>
      </c>
    </row>
    <row r="976" spans="1:8" ht="15" x14ac:dyDescent="0.25">
      <c r="A976" s="5">
        <f t="shared" si="275"/>
        <v>45666</v>
      </c>
      <c r="B976">
        <f>'010925'!B48</f>
        <v>0</v>
      </c>
      <c r="C976">
        <f>'010925'!C48</f>
        <v>13</v>
      </c>
      <c r="D976">
        <f>'010925'!D48</f>
        <v>430.1</v>
      </c>
      <c r="E976">
        <f>'010925'!E48</f>
        <v>189.1</v>
      </c>
      <c r="F976" s="16">
        <f t="shared" ref="F976" si="487">+B976+D976</f>
        <v>430.1</v>
      </c>
      <c r="G976">
        <f t="shared" ref="G976" si="488">+C976+E976</f>
        <v>202.1</v>
      </c>
      <c r="H976" s="271">
        <f t="shared" ref="H976" si="489">+(F976/G976-1)*100</f>
        <v>112.81543790202871</v>
      </c>
    </row>
    <row r="977" spans="1:9" ht="15" x14ac:dyDescent="0.25">
      <c r="A977" s="5">
        <f t="shared" si="275"/>
        <v>45673</v>
      </c>
      <c r="B977">
        <f>'011625'!B48</f>
        <v>0</v>
      </c>
      <c r="C977">
        <f>'011625'!C48</f>
        <v>13</v>
      </c>
      <c r="D977">
        <f>'011625'!D48</f>
        <v>430.1</v>
      </c>
      <c r="E977">
        <f>'011625'!E48</f>
        <v>189.1</v>
      </c>
      <c r="F977" s="16">
        <f t="shared" ref="F977" si="490">+B977+D977</f>
        <v>430.1</v>
      </c>
      <c r="G977">
        <f t="shared" ref="G977" si="491">+C977+E977</f>
        <v>202.1</v>
      </c>
      <c r="H977" s="271">
        <f t="shared" ref="H977" si="492">+(F977/G977-1)*100</f>
        <v>112.81543790202871</v>
      </c>
    </row>
    <row r="978" spans="1:9" ht="15" x14ac:dyDescent="0.25">
      <c r="A978" s="5">
        <f t="shared" si="275"/>
        <v>45680</v>
      </c>
      <c r="B978">
        <f>'012325'!B48</f>
        <v>0</v>
      </c>
      <c r="C978">
        <f>'012325'!C48</f>
        <v>0</v>
      </c>
      <c r="D978">
        <f>'012325'!D48</f>
        <v>430.1</v>
      </c>
      <c r="E978">
        <f>'012325'!E48</f>
        <v>203.1</v>
      </c>
      <c r="F978" s="16">
        <f t="shared" ref="F978" si="493">+B978+D978</f>
        <v>430.1</v>
      </c>
      <c r="G978">
        <f t="shared" ref="G978" si="494">+C978+E978</f>
        <v>203.1</v>
      </c>
      <c r="H978" s="271">
        <f t="shared" ref="H978" si="495">+(F978/G978-1)*100</f>
        <v>111.7676021664205</v>
      </c>
    </row>
    <row r="979" spans="1:9" ht="15" x14ac:dyDescent="0.25">
      <c r="A979" s="5">
        <f t="shared" si="275"/>
        <v>45687</v>
      </c>
      <c r="B979">
        <f>'013025'!B48</f>
        <v>0</v>
      </c>
      <c r="C979">
        <f>'013025'!C48</f>
        <v>0</v>
      </c>
      <c r="D979">
        <f>'013025'!D48</f>
        <v>430.1</v>
      </c>
      <c r="E979">
        <f>'013025'!E48</f>
        <v>242.7</v>
      </c>
      <c r="F979" s="16">
        <f t="shared" ref="F979" si="496">+B979+D979</f>
        <v>430.1</v>
      </c>
      <c r="G979">
        <f t="shared" ref="G979" si="497">+C979+E979</f>
        <v>242.7</v>
      </c>
      <c r="H979" s="271">
        <f t="shared" ref="H979" si="498">+(F979/G979-1)*100</f>
        <v>77.214668314791936</v>
      </c>
    </row>
    <row r="980" spans="1:9" ht="15" x14ac:dyDescent="0.25">
      <c r="A980" s="5">
        <f t="shared" si="275"/>
        <v>45694</v>
      </c>
      <c r="B980">
        <f>'020625'!B48</f>
        <v>0</v>
      </c>
      <c r="C980">
        <f>'020625'!C48</f>
        <v>0</v>
      </c>
      <c r="D980">
        <f>'020625'!D48</f>
        <v>466.5</v>
      </c>
      <c r="E980">
        <f>'020625'!E48</f>
        <v>242.7</v>
      </c>
      <c r="F980" s="16">
        <f t="shared" ref="F980" si="499">+B980+D980</f>
        <v>466.5</v>
      </c>
      <c r="G980">
        <f t="shared" ref="G980" si="500">+C980+E980</f>
        <v>242.7</v>
      </c>
      <c r="H980" s="271">
        <f t="shared" ref="H980" si="501">+(F980/G980-1)*100</f>
        <v>92.212608158220036</v>
      </c>
    </row>
    <row r="981" spans="1:9" ht="15" x14ac:dyDescent="0.25">
      <c r="A981" s="5">
        <f t="shared" si="275"/>
        <v>45701</v>
      </c>
      <c r="B981">
        <f>'021325'!B48</f>
        <v>0</v>
      </c>
      <c r="C981">
        <f>'021325'!C48</f>
        <v>0</v>
      </c>
      <c r="D981">
        <f>'021325'!D48</f>
        <v>466.5</v>
      </c>
      <c r="E981">
        <f>'021325'!E48</f>
        <v>242.7</v>
      </c>
      <c r="F981" s="16">
        <f t="shared" ref="F981" si="502">+B981+D981</f>
        <v>466.5</v>
      </c>
      <c r="G981">
        <f t="shared" ref="G981" si="503">+C981+E981</f>
        <v>242.7</v>
      </c>
      <c r="H981" s="271">
        <f t="shared" ref="H981" si="504">+(F981/G981-1)*100</f>
        <v>92.212608158220036</v>
      </c>
    </row>
    <row r="982" spans="1:9" ht="15" x14ac:dyDescent="0.25">
      <c r="A982" s="5">
        <f t="shared" si="275"/>
        <v>45708</v>
      </c>
      <c r="B982">
        <f>'022025'!B48</f>
        <v>0</v>
      </c>
      <c r="C982">
        <f>'022025'!C48</f>
        <v>0</v>
      </c>
      <c r="D982">
        <f>'022025'!D48</f>
        <v>499.6</v>
      </c>
      <c r="E982">
        <f>'022025'!E48</f>
        <v>242.7</v>
      </c>
      <c r="F982" s="16">
        <f t="shared" ref="F982" si="505">+B982+D982</f>
        <v>499.6</v>
      </c>
      <c r="G982">
        <f t="shared" ref="G982" si="506">+C982+E982</f>
        <v>242.7</v>
      </c>
      <c r="H982" s="271">
        <f t="shared" ref="H982" si="507">+(F982/G982-1)*100</f>
        <v>105.8508446641945</v>
      </c>
    </row>
    <row r="983" spans="1:9" ht="15" x14ac:dyDescent="0.25">
      <c r="A983" s="5">
        <f t="shared" si="275"/>
        <v>45715</v>
      </c>
      <c r="B983">
        <f>'022725'!B48</f>
        <v>31</v>
      </c>
      <c r="C983">
        <f>'022725'!C48</f>
        <v>0</v>
      </c>
      <c r="D983">
        <f>'022725'!D48</f>
        <v>499.6</v>
      </c>
      <c r="E983">
        <f>'022725'!E48</f>
        <v>242.7</v>
      </c>
      <c r="F983" s="16">
        <f t="shared" ref="F983" si="508">+B983+D983</f>
        <v>530.6</v>
      </c>
      <c r="G983">
        <f t="shared" ref="G983" si="509">+C983+E983</f>
        <v>242.7</v>
      </c>
      <c r="H983" s="271">
        <f t="shared" ref="H983" si="510">+(F983/G983-1)*100</f>
        <v>118.62381540997116</v>
      </c>
    </row>
    <row r="984" spans="1:9" ht="15" x14ac:dyDescent="0.25">
      <c r="A984" s="5">
        <f t="shared" si="275"/>
        <v>45722</v>
      </c>
      <c r="B984">
        <f>'030625'!B48</f>
        <v>31</v>
      </c>
      <c r="C984">
        <f>'030625'!C48</f>
        <v>0</v>
      </c>
      <c r="D984">
        <f>'030625'!D48</f>
        <v>499.6</v>
      </c>
      <c r="E984">
        <f>'030625'!E48</f>
        <v>242.7</v>
      </c>
      <c r="F984" s="16">
        <f t="shared" ref="F984" si="511">+B984+D984</f>
        <v>530.6</v>
      </c>
      <c r="G984">
        <f t="shared" ref="G984" si="512">+C984+E984</f>
        <v>242.7</v>
      </c>
      <c r="H984" s="271">
        <f t="shared" ref="H984" si="513">+(F984/G984-1)*100</f>
        <v>118.62381540997116</v>
      </c>
    </row>
    <row r="985" spans="1:9" ht="15" x14ac:dyDescent="0.25">
      <c r="A985" s="5">
        <f t="shared" si="275"/>
        <v>45729</v>
      </c>
      <c r="B985">
        <f>'031325'!B48</f>
        <v>82.5</v>
      </c>
      <c r="C985">
        <f>'031325'!C48</f>
        <v>0</v>
      </c>
      <c r="D985">
        <f>'031325'!D48</f>
        <v>499.6</v>
      </c>
      <c r="E985">
        <f>'031325'!E48</f>
        <v>242.7</v>
      </c>
      <c r="F985" s="16">
        <f t="shared" ref="F985" si="514">+B985+D985</f>
        <v>582.1</v>
      </c>
      <c r="G985">
        <f t="shared" ref="G985" si="515">+C985+E985</f>
        <v>242.7</v>
      </c>
      <c r="H985" s="271">
        <f t="shared" ref="H985" si="516">+(F985/G985-1)*100</f>
        <v>139.84342810053568</v>
      </c>
    </row>
    <row r="986" spans="1:9" ht="15" x14ac:dyDescent="0.25">
      <c r="A986" s="5">
        <f t="shared" si="275"/>
        <v>45736</v>
      </c>
      <c r="B986">
        <f>'032025'!B48</f>
        <v>82.5</v>
      </c>
      <c r="C986">
        <f>'032025'!C48</f>
        <v>0</v>
      </c>
      <c r="D986">
        <f>'032025'!D48</f>
        <v>553</v>
      </c>
      <c r="E986">
        <f>'032025'!E48</f>
        <v>242.7</v>
      </c>
      <c r="F986" s="16">
        <f t="shared" ref="F986" si="517">+B986+D986</f>
        <v>635.5</v>
      </c>
      <c r="G986">
        <f t="shared" ref="G986" si="518">+C986+E986</f>
        <v>242.7</v>
      </c>
      <c r="H986" s="271">
        <f t="shared" ref="H986" si="519">+(F986/G986-1)*100</f>
        <v>161.84590028842192</v>
      </c>
    </row>
    <row r="987" spans="1:9" ht="15" x14ac:dyDescent="0.25">
      <c r="A987" s="5">
        <f t="shared" si="275"/>
        <v>45743</v>
      </c>
      <c r="B987">
        <f>'032725'!B48</f>
        <v>119.5</v>
      </c>
      <c r="C987">
        <f>'032725'!C48</f>
        <v>0</v>
      </c>
      <c r="D987">
        <f>'032725'!D48</f>
        <v>553</v>
      </c>
      <c r="E987">
        <f>'032725'!E48</f>
        <v>242.7</v>
      </c>
      <c r="F987" s="16">
        <f t="shared" ref="F987" si="520">+B987+D987</f>
        <v>672.5</v>
      </c>
      <c r="G987">
        <f t="shared" ref="G987" si="521">+C987+E987</f>
        <v>242.7</v>
      </c>
      <c r="H987" s="271">
        <f t="shared" ref="H987" si="522">+(F987/G987-1)*100</f>
        <v>177.09105892047799</v>
      </c>
      <c r="I987">
        <f>'032725'!F48</f>
        <v>0</v>
      </c>
    </row>
    <row r="988" spans="1:9" ht="15" x14ac:dyDescent="0.25">
      <c r="A988" s="5">
        <f t="shared" si="275"/>
        <v>45750</v>
      </c>
      <c r="B988">
        <f>'040325'!B48</f>
        <v>119.5</v>
      </c>
      <c r="C988">
        <f>'040325'!C48</f>
        <v>0</v>
      </c>
      <c r="D988">
        <f>'040325'!D48</f>
        <v>593</v>
      </c>
      <c r="E988">
        <f>'040325'!E48</f>
        <v>242.7</v>
      </c>
      <c r="F988" s="16">
        <f t="shared" ref="F988" si="523">+B988+D988</f>
        <v>712.5</v>
      </c>
      <c r="G988">
        <f t="shared" ref="G988" si="524">+C988+E988</f>
        <v>242.7</v>
      </c>
      <c r="H988" s="271">
        <f t="shared" ref="H988" si="525">+(F988/G988-1)*100</f>
        <v>193.57231149567369</v>
      </c>
      <c r="I988">
        <f>'040325'!F48</f>
        <v>0</v>
      </c>
    </row>
    <row r="989" spans="1:9" ht="15" x14ac:dyDescent="0.25">
      <c r="A989" s="5">
        <f t="shared" si="275"/>
        <v>45757</v>
      </c>
      <c r="B989">
        <f>'041025'!B48</f>
        <v>37</v>
      </c>
      <c r="C989">
        <f>'041025'!C48</f>
        <v>0</v>
      </c>
      <c r="D989">
        <f>'041025'!D48</f>
        <v>645.29999999999995</v>
      </c>
      <c r="E989">
        <f>'041025'!E48</f>
        <v>242.7</v>
      </c>
      <c r="F989" s="16">
        <f t="shared" ref="F989" si="526">+B989+D989</f>
        <v>682.3</v>
      </c>
      <c r="G989">
        <f t="shared" ref="G989" si="527">+C989+E989</f>
        <v>242.7</v>
      </c>
      <c r="H989" s="271">
        <f t="shared" ref="H989" si="528">+(F989/G989-1)*100</f>
        <v>181.12896580140091</v>
      </c>
      <c r="I989">
        <f>'041025'!F48</f>
        <v>31</v>
      </c>
    </row>
    <row r="990" spans="1:9" ht="15" x14ac:dyDescent="0.25">
      <c r="A990" s="5">
        <f t="shared" si="275"/>
        <v>45764</v>
      </c>
      <c r="B990">
        <f>'041725'!B48</f>
        <v>74</v>
      </c>
      <c r="C990">
        <f>'041725'!C48</f>
        <v>0</v>
      </c>
      <c r="D990">
        <f>'041725'!D48</f>
        <v>645.29999999999995</v>
      </c>
      <c r="E990">
        <f>'041725'!E48</f>
        <v>242.7</v>
      </c>
      <c r="F990" s="16">
        <f t="shared" ref="F990" si="529">+B990+D990</f>
        <v>719.3</v>
      </c>
      <c r="G990">
        <f t="shared" ref="G990" si="530">+C990+E990</f>
        <v>242.7</v>
      </c>
      <c r="H990" s="271">
        <f t="shared" ref="H990" si="531">+(F990/G990-1)*100</f>
        <v>196.37412443345693</v>
      </c>
      <c r="I990">
        <f>'041725'!F48</f>
        <v>31</v>
      </c>
    </row>
    <row r="991" spans="1:9" ht="15" x14ac:dyDescent="0.25">
      <c r="A991" s="5">
        <f t="shared" si="275"/>
        <v>45771</v>
      </c>
      <c r="B991">
        <f>'042425'!B48</f>
        <v>74</v>
      </c>
      <c r="C991">
        <f>'042425'!C48</f>
        <v>0</v>
      </c>
      <c r="D991">
        <f>'042425'!D48</f>
        <v>684.3</v>
      </c>
      <c r="E991">
        <f>'042425'!E48</f>
        <v>275.7</v>
      </c>
      <c r="F991" s="16">
        <f t="shared" ref="F991" si="532">+B991+D991</f>
        <v>758.3</v>
      </c>
      <c r="G991">
        <f t="shared" ref="G991" si="533">+C991+E991</f>
        <v>275.7</v>
      </c>
      <c r="H991" s="271">
        <f t="shared" ref="H991" si="534">+(F991/G991-1)*100</f>
        <v>175.04533913674285</v>
      </c>
      <c r="I991">
        <f>'042425'!F48</f>
        <v>69</v>
      </c>
    </row>
    <row r="992" spans="1:9" ht="15" x14ac:dyDescent="0.25">
      <c r="A992" s="5">
        <f t="shared" si="275"/>
        <v>45778</v>
      </c>
      <c r="B992">
        <f>'050125'!B49</f>
        <v>74</v>
      </c>
      <c r="C992">
        <f>'050125'!C49</f>
        <v>0</v>
      </c>
      <c r="D992">
        <f>'050125'!D49</f>
        <v>684.3</v>
      </c>
      <c r="E992">
        <f>'050125'!E49</f>
        <v>275.7</v>
      </c>
      <c r="F992" s="16">
        <f t="shared" ref="F992" si="535">+B992+D992</f>
        <v>758.3</v>
      </c>
      <c r="G992">
        <f t="shared" ref="G992" si="536">+C992+E992</f>
        <v>275.7</v>
      </c>
      <c r="H992" s="271">
        <f t="shared" ref="H992" si="537">+(F992/G992-1)*100</f>
        <v>175.04533913674285</v>
      </c>
      <c r="I992">
        <f>'050125'!F49</f>
        <v>69</v>
      </c>
    </row>
    <row r="993" spans="1:9" ht="15" x14ac:dyDescent="0.25">
      <c r="A993" s="5">
        <f t="shared" si="275"/>
        <v>45785</v>
      </c>
      <c r="B993">
        <f>'050825'!B49</f>
        <v>74</v>
      </c>
      <c r="C993">
        <f>'050825'!C49</f>
        <v>0</v>
      </c>
      <c r="D993">
        <f>'050825'!D49</f>
        <v>684.3</v>
      </c>
      <c r="E993">
        <f>'050825'!E49</f>
        <v>275.7</v>
      </c>
      <c r="F993" s="16">
        <f t="shared" ref="F993" si="538">+B993+D993</f>
        <v>758.3</v>
      </c>
      <c r="G993">
        <f t="shared" ref="G993" si="539">+C993+E993</f>
        <v>275.7</v>
      </c>
      <c r="H993" s="271">
        <f t="shared" ref="H993" si="540">+(F993/G993-1)*100</f>
        <v>175.04533913674285</v>
      </c>
      <c r="I993">
        <f>'050825'!F49</f>
        <v>69</v>
      </c>
    </row>
    <row r="994" spans="1:9" ht="15" x14ac:dyDescent="0.25">
      <c r="A994" s="5">
        <f t="shared" si="275"/>
        <v>45792</v>
      </c>
      <c r="B994">
        <f>'051525'!B49</f>
        <v>37</v>
      </c>
      <c r="C994">
        <f>'051525'!C49</f>
        <v>0</v>
      </c>
      <c r="D994">
        <f>'051525'!D49</f>
        <v>723.9</v>
      </c>
      <c r="E994">
        <f>'051525'!E49</f>
        <v>275.7</v>
      </c>
      <c r="F994" s="16">
        <f t="shared" ref="F994" si="541">+B994+D994</f>
        <v>760.9</v>
      </c>
      <c r="G994">
        <f t="shared" ref="G994" si="542">+C994+E994</f>
        <v>275.7</v>
      </c>
      <c r="H994" s="271">
        <f t="shared" ref="H994" si="543">+(F994/G994-1)*100</f>
        <v>175.98839318099385</v>
      </c>
      <c r="I994">
        <f>'051525'!F49</f>
        <v>104</v>
      </c>
    </row>
    <row r="995" spans="1:9" ht="15" x14ac:dyDescent="0.25">
      <c r="A995" s="5">
        <f t="shared" si="275"/>
        <v>45799</v>
      </c>
      <c r="B995">
        <f>'052225'!B49</f>
        <v>37</v>
      </c>
      <c r="C995">
        <f>'052225'!C49</f>
        <v>0</v>
      </c>
      <c r="D995">
        <f>'052225'!D49</f>
        <v>763.9</v>
      </c>
      <c r="E995">
        <f>'052225'!E49</f>
        <v>275.7</v>
      </c>
      <c r="F995" s="16">
        <f t="shared" ref="F995" si="544">+B995+D995</f>
        <v>800.9</v>
      </c>
      <c r="G995">
        <f t="shared" ref="G995" si="545">+C995+E995</f>
        <v>275.7</v>
      </c>
      <c r="H995" s="271">
        <f t="shared" ref="H995" si="546">+(F995/G995-1)*100</f>
        <v>190.4969169387015</v>
      </c>
      <c r="I995">
        <f>'052225'!F49</f>
        <v>104</v>
      </c>
    </row>
    <row r="996" spans="1:9" ht="15" x14ac:dyDescent="0.25">
      <c r="A996" s="5">
        <f t="shared" si="275"/>
        <v>45806</v>
      </c>
      <c r="B996">
        <f>'052925'!B49</f>
        <v>37</v>
      </c>
      <c r="C996">
        <f>'052925'!C49</f>
        <v>0</v>
      </c>
      <c r="D996">
        <f>'052925'!D49</f>
        <v>763.9</v>
      </c>
      <c r="E996">
        <f>'052925'!E49</f>
        <v>275.7</v>
      </c>
      <c r="F996" s="16">
        <f t="shared" ref="F996" si="547">+B996+D996</f>
        <v>800.9</v>
      </c>
      <c r="G996">
        <f t="shared" ref="G996" si="548">+C996+E996</f>
        <v>275.7</v>
      </c>
      <c r="H996" s="271">
        <f t="shared" ref="H996" si="549">+(F996/G996-1)*100</f>
        <v>190.4969169387015</v>
      </c>
      <c r="I996">
        <f>'052925'!F49</f>
        <v>235</v>
      </c>
    </row>
    <row r="997" spans="1:9" ht="15" x14ac:dyDescent="0.25">
      <c r="A997" s="5">
        <f t="shared" si="275"/>
        <v>45813</v>
      </c>
      <c r="B997">
        <f>'060525'!B40</f>
        <v>235</v>
      </c>
      <c r="C997">
        <f>'060525'!C40</f>
        <v>25</v>
      </c>
      <c r="D997">
        <f>'060525'!D40</f>
        <v>0</v>
      </c>
      <c r="E997">
        <f>'060525'!E40</f>
        <v>27.5</v>
      </c>
      <c r="F997" s="16">
        <f t="shared" ref="F997" si="550">+B997+D997</f>
        <v>235</v>
      </c>
      <c r="G997">
        <f t="shared" ref="G997" si="551">+C997+E997</f>
        <v>52.5</v>
      </c>
      <c r="H997" s="271">
        <f t="shared" ref="H997" si="552">+(F997/G997-1)*100</f>
        <v>347.61904761904765</v>
      </c>
    </row>
    <row r="998" spans="1:9" ht="15" x14ac:dyDescent="0.25">
      <c r="A998" s="5">
        <f t="shared" si="275"/>
        <v>45820</v>
      </c>
      <c r="B998">
        <f>'061225'!B39</f>
        <v>163</v>
      </c>
      <c r="C998">
        <f>'061225'!C39</f>
        <v>25</v>
      </c>
      <c r="D998">
        <f>'061225'!D39</f>
        <v>75.8</v>
      </c>
      <c r="E998">
        <f>'061225'!E39</f>
        <v>27.5</v>
      </c>
      <c r="F998" s="16">
        <f t="shared" ref="F998" si="553">+B998+D998</f>
        <v>238.8</v>
      </c>
      <c r="G998">
        <f t="shared" ref="G998" si="554">+C998+E998</f>
        <v>52.5</v>
      </c>
      <c r="H998" s="271">
        <f t="shared" ref="H998" si="555">+(F998/G998-1)*100</f>
        <v>354.85714285714289</v>
      </c>
    </row>
    <row r="999" spans="1:9" ht="15" x14ac:dyDescent="0.25">
      <c r="A999" s="5">
        <f t="shared" si="275"/>
        <v>45827</v>
      </c>
      <c r="B999">
        <f>'061925'!B39</f>
        <v>163</v>
      </c>
      <c r="C999">
        <f>'061925'!C39</f>
        <v>51</v>
      </c>
      <c r="D999">
        <f>'061925'!D39</f>
        <v>75.8</v>
      </c>
      <c r="E999">
        <f>'061925'!E39</f>
        <v>27.5</v>
      </c>
      <c r="F999" s="16">
        <f t="shared" ref="F999" si="556">+B999+D999</f>
        <v>238.8</v>
      </c>
      <c r="G999">
        <f t="shared" ref="G999" si="557">+C999+E999</f>
        <v>78.5</v>
      </c>
      <c r="H999" s="271">
        <f t="shared" ref="H999" si="558">+(F999/G999-1)*100</f>
        <v>204.20382165605099</v>
      </c>
    </row>
    <row r="1000" spans="1:9" ht="15" x14ac:dyDescent="0.25">
      <c r="A1000" s="5">
        <f t="shared" si="275"/>
        <v>45834</v>
      </c>
      <c r="B1000">
        <f>'062625'!B42</f>
        <v>163</v>
      </c>
      <c r="C1000">
        <f>'062625'!C42</f>
        <v>26</v>
      </c>
      <c r="D1000">
        <f>'062625'!D42</f>
        <v>115.8</v>
      </c>
      <c r="E1000">
        <f>'062625'!E42</f>
        <v>53.8</v>
      </c>
      <c r="F1000" s="16">
        <f t="shared" ref="F1000" si="559">+B1000+D1000</f>
        <v>278.8</v>
      </c>
      <c r="G1000">
        <f t="shared" ref="G1000" si="560">+C1000+E1000</f>
        <v>79.8</v>
      </c>
      <c r="H1000" s="271">
        <f t="shared" ref="H1000" si="561">+(F1000/G1000-1)*100</f>
        <v>249.37343358395992</v>
      </c>
    </row>
    <row r="1001" spans="1:9" ht="15" x14ac:dyDescent="0.25">
      <c r="A1001" s="5">
        <f t="shared" si="275"/>
        <v>45841</v>
      </c>
      <c r="B1001">
        <f>'070325'!B42</f>
        <v>163</v>
      </c>
      <c r="C1001">
        <f>'070325'!C42</f>
        <v>26</v>
      </c>
      <c r="D1001">
        <f>'070325'!D42</f>
        <v>115.8</v>
      </c>
      <c r="E1001">
        <f>'070325'!E42</f>
        <v>53.8</v>
      </c>
      <c r="F1001" s="16">
        <f t="shared" ref="F1001" si="562">+B1001+D1001</f>
        <v>278.8</v>
      </c>
      <c r="G1001">
        <f t="shared" ref="G1001" si="563">+C1001+E1001</f>
        <v>79.8</v>
      </c>
      <c r="H1001" s="271">
        <f t="shared" ref="H1001" si="564">+(F1001/G1001-1)*100</f>
        <v>249.37343358395992</v>
      </c>
    </row>
    <row r="1002" spans="1:9" ht="15" x14ac:dyDescent="0.25">
      <c r="A1002" s="5">
        <f t="shared" si="275"/>
        <v>45848</v>
      </c>
      <c r="B1002">
        <f>'071025'!B42</f>
        <v>163</v>
      </c>
      <c r="C1002">
        <f>'071025'!C42</f>
        <v>37.5</v>
      </c>
      <c r="D1002">
        <f>'071025'!D42</f>
        <v>115.8</v>
      </c>
      <c r="E1002">
        <f>'071025'!E42</f>
        <v>53.8</v>
      </c>
      <c r="F1002" s="16">
        <f t="shared" ref="F1002" si="565">+B1002+D1002</f>
        <v>278.8</v>
      </c>
      <c r="G1002">
        <f t="shared" ref="G1002" si="566">+C1002+E1002</f>
        <v>91.3</v>
      </c>
      <c r="H1002" s="271">
        <f t="shared" ref="H1002" si="567">+(F1002/G1002-1)*100</f>
        <v>205.36692223439212</v>
      </c>
    </row>
    <row r="1003" spans="1:9" ht="15" x14ac:dyDescent="0.25">
      <c r="A1003" s="5">
        <f t="shared" si="275"/>
        <v>45855</v>
      </c>
      <c r="B1003">
        <f>'071725'!B42</f>
        <v>38</v>
      </c>
      <c r="C1003">
        <f>'071725'!C42</f>
        <v>37.5</v>
      </c>
      <c r="D1003">
        <f>'071725'!D42</f>
        <v>281.60000000000002</v>
      </c>
      <c r="E1003">
        <f>'071725'!E42</f>
        <v>112.6</v>
      </c>
      <c r="F1003" s="16">
        <f t="shared" ref="F1003" si="568">+B1003+D1003</f>
        <v>319.60000000000002</v>
      </c>
      <c r="G1003">
        <f t="shared" ref="G1003" si="569">+C1003+E1003</f>
        <v>150.1</v>
      </c>
      <c r="H1003" s="271">
        <f t="shared" ref="H1003" si="570">+(F1003/G1003-1)*100</f>
        <v>112.92471685542975</v>
      </c>
    </row>
    <row r="1004" spans="1:9" ht="15" x14ac:dyDescent="0.25">
      <c r="A1004" s="5">
        <f t="shared" si="275"/>
        <v>45862</v>
      </c>
      <c r="B1004">
        <f>'072425'!B43</f>
        <v>38</v>
      </c>
      <c r="C1004">
        <f>'072425'!C43</f>
        <v>37.5</v>
      </c>
      <c r="D1004">
        <f>'072425'!D43</f>
        <v>336.9</v>
      </c>
      <c r="E1004">
        <f>'072425'!E43</f>
        <v>112.6</v>
      </c>
      <c r="F1004" s="16">
        <f t="shared" ref="F1004" si="571">+B1004+D1004</f>
        <v>374.9</v>
      </c>
      <c r="G1004">
        <f t="shared" ref="G1004" si="572">+C1004+E1004</f>
        <v>150.1</v>
      </c>
      <c r="H1004" s="271">
        <f t="shared" ref="H1004" si="573">+(F1004/G1004-1)*100</f>
        <v>149.76682211858758</v>
      </c>
    </row>
    <row r="1005" spans="1:9" ht="15" x14ac:dyDescent="0.25">
      <c r="A1005" s="5">
        <f t="shared" si="275"/>
        <v>45869</v>
      </c>
      <c r="B1005">
        <f>'073125'!B45</f>
        <v>138</v>
      </c>
      <c r="C1005">
        <f>'073125'!C45</f>
        <v>26</v>
      </c>
      <c r="D1005">
        <f>'073125'!D45</f>
        <v>422.9</v>
      </c>
      <c r="E1005">
        <f>'073125'!E45</f>
        <v>137.30000000000001</v>
      </c>
      <c r="F1005" s="16">
        <f t="shared" ref="F1005" si="574">+B1005+D1005</f>
        <v>560.9</v>
      </c>
      <c r="G1005">
        <f t="shared" ref="G1005" si="575">+C1005+E1005</f>
        <v>163.30000000000001</v>
      </c>
      <c r="H1005" s="271">
        <f t="shared" ref="H1005" si="576">+(F1005/G1005-1)*100</f>
        <v>243.47826086956519</v>
      </c>
    </row>
    <row r="1006" spans="1:9" ht="15" x14ac:dyDescent="0.25">
      <c r="A1006" s="5">
        <f t="shared" si="275"/>
        <v>45876</v>
      </c>
      <c r="B1006">
        <f>'080725'!B46</f>
        <v>138</v>
      </c>
      <c r="C1006">
        <f>'080725'!C46</f>
        <v>26</v>
      </c>
      <c r="D1006">
        <f>'080725'!D46</f>
        <v>472.5</v>
      </c>
      <c r="E1006">
        <f>'080725'!E46</f>
        <v>137.30000000000001</v>
      </c>
      <c r="F1006" s="16">
        <f t="shared" ref="F1006" si="577">+B1006+D1006</f>
        <v>610.5</v>
      </c>
      <c r="G1006">
        <f t="shared" ref="G1006" si="578">+C1006+E1006</f>
        <v>163.30000000000001</v>
      </c>
      <c r="H1006" s="271">
        <f t="shared" ref="H1006" si="579">+(F1006/G1006-1)*100</f>
        <v>273.85180649112061</v>
      </c>
    </row>
    <row r="1007" spans="1:9" ht="15" x14ac:dyDescent="0.25">
      <c r="A1007" s="5">
        <f t="shared" si="275"/>
        <v>45883</v>
      </c>
      <c r="B1007">
        <f>'081425'!B47</f>
        <v>138</v>
      </c>
      <c r="C1007">
        <f>'081425'!C47</f>
        <v>61</v>
      </c>
      <c r="D1007">
        <f>'081425'!D47</f>
        <v>472.5</v>
      </c>
      <c r="E1007">
        <f>'081425'!E47</f>
        <v>137.30000000000001</v>
      </c>
      <c r="F1007" s="16">
        <f t="shared" ref="F1007" si="580">+B1007+D1007</f>
        <v>610.5</v>
      </c>
      <c r="G1007">
        <f t="shared" ref="G1007" si="581">+C1007+E1007</f>
        <v>198.3</v>
      </c>
      <c r="H1007" s="271">
        <f t="shared" ref="H1007" si="582">+(F1007/G1007-1)*100</f>
        <v>207.86686838124052</v>
      </c>
    </row>
    <row r="1008" spans="1:9" ht="15" x14ac:dyDescent="0.25">
      <c r="A1008" s="5">
        <f>+A1007+7</f>
        <v>45890</v>
      </c>
      <c r="B1008">
        <f>'082125'!B49</f>
        <v>153</v>
      </c>
      <c r="C1008">
        <f>'082125'!C49</f>
        <v>61</v>
      </c>
      <c r="D1008">
        <f>'082125'!D49</f>
        <v>563.5</v>
      </c>
      <c r="E1008">
        <f>'082125'!E49</f>
        <v>137.30000000000001</v>
      </c>
      <c r="F1008" s="16">
        <f t="shared" ref="F1008:G1012" si="583">+B1008+D1008</f>
        <v>716.5</v>
      </c>
      <c r="G1008">
        <f t="shared" si="583"/>
        <v>198.3</v>
      </c>
      <c r="H1008" s="271">
        <f t="shared" ref="H1008:H1013" si="584">+(F1008/G1008-1)*100</f>
        <v>261.32123045890063</v>
      </c>
    </row>
    <row r="1009" spans="1:8" ht="15" x14ac:dyDescent="0.25">
      <c r="A1009" s="5">
        <f t="shared" si="275"/>
        <v>45897</v>
      </c>
      <c r="B1009">
        <f>'082825'!B48</f>
        <v>229</v>
      </c>
      <c r="C1009">
        <f>'082825'!C48</f>
        <v>61</v>
      </c>
      <c r="D1009">
        <f>'082825'!D48</f>
        <v>604.6</v>
      </c>
      <c r="E1009">
        <f>'082825'!E48</f>
        <v>137.30000000000001</v>
      </c>
      <c r="F1009" s="16">
        <f t="shared" si="583"/>
        <v>833.6</v>
      </c>
      <c r="G1009">
        <f t="shared" si="583"/>
        <v>198.3</v>
      </c>
      <c r="H1009" s="271">
        <f t="shared" si="584"/>
        <v>320.37317196167425</v>
      </c>
    </row>
    <row r="1010" spans="1:8" ht="15" x14ac:dyDescent="0.25">
      <c r="A1010" s="5">
        <f t="shared" ref="A1010:A1015" si="585">+A1009+7</f>
        <v>45904</v>
      </c>
      <c r="B1010">
        <f>'090425'!B47</f>
        <v>229</v>
      </c>
      <c r="C1010">
        <f>'090425'!C47</f>
        <v>35</v>
      </c>
      <c r="D1010">
        <f>'090425'!D47</f>
        <v>604.6</v>
      </c>
      <c r="E1010">
        <f>'090425'!E47</f>
        <v>188.5</v>
      </c>
      <c r="F1010" s="16">
        <f t="shared" si="583"/>
        <v>833.6</v>
      </c>
      <c r="G1010">
        <f t="shared" si="583"/>
        <v>223.5</v>
      </c>
      <c r="H1010" s="271">
        <f t="shared" si="584"/>
        <v>272.97539149888144</v>
      </c>
    </row>
    <row r="1011" spans="1:8" ht="15" x14ac:dyDescent="0.25">
      <c r="A1011" s="5">
        <f t="shared" si="585"/>
        <v>45911</v>
      </c>
      <c r="B1011" cm="1">
        <f t="array" ref="B1011:E1011">'091125'!B48:E48</f>
        <v>294.5</v>
      </c>
      <c r="C1011">
        <v>15</v>
      </c>
      <c r="D1011">
        <v>643.4</v>
      </c>
      <c r="E1011">
        <v>209.5</v>
      </c>
      <c r="F1011" s="16">
        <f t="shared" si="583"/>
        <v>937.9</v>
      </c>
      <c r="G1011">
        <f>+C1011+E1011</f>
        <v>224.5</v>
      </c>
      <c r="H1011" s="271">
        <f t="shared" si="584"/>
        <v>317.77282850779505</v>
      </c>
    </row>
    <row r="1012" spans="1:8" ht="15" x14ac:dyDescent="0.25">
      <c r="A1012" s="5">
        <f t="shared" si="585"/>
        <v>45918</v>
      </c>
      <c r="B1012">
        <f>'091825'!B48</f>
        <v>282</v>
      </c>
      <c r="C1012">
        <f>'091825'!C48</f>
        <v>0</v>
      </c>
      <c r="D1012">
        <f>'091825'!D48</f>
        <v>643.4</v>
      </c>
      <c r="E1012">
        <f>'091825'!E48</f>
        <v>254.7</v>
      </c>
      <c r="F1012" s="16">
        <f t="shared" si="583"/>
        <v>925.4</v>
      </c>
      <c r="G1012">
        <f>+C1012+E1012</f>
        <v>254.7</v>
      </c>
      <c r="H1012" s="271">
        <f t="shared" si="584"/>
        <v>263.32940714566155</v>
      </c>
    </row>
    <row r="1013" spans="1:8" ht="15" x14ac:dyDescent="0.25">
      <c r="A1013" s="5">
        <f t="shared" si="585"/>
        <v>45925</v>
      </c>
      <c r="B1013">
        <f>'092525'!I48</f>
        <v>282</v>
      </c>
      <c r="C1013">
        <f>'092525'!J48</f>
        <v>0</v>
      </c>
      <c r="D1013">
        <f>'092525'!K48</f>
        <v>783.8</v>
      </c>
      <c r="E1013">
        <f>'092525'!L48</f>
        <v>254.7</v>
      </c>
      <c r="F1013" s="16">
        <f t="shared" ref="F1013" si="586">+B1013+D1013</f>
        <v>1065.8</v>
      </c>
      <c r="G1013">
        <f>+C1013+E1013</f>
        <v>254.7</v>
      </c>
      <c r="H1013" s="271">
        <f t="shared" si="584"/>
        <v>318.45308205732232</v>
      </c>
    </row>
    <row r="1014" spans="1:8" ht="15" x14ac:dyDescent="0.25">
      <c r="A1014" s="5">
        <f t="shared" si="585"/>
        <v>45932</v>
      </c>
      <c r="B1014">
        <f>'100225'!B49</f>
        <v>232</v>
      </c>
      <c r="C1014">
        <f>'100225'!C49</f>
        <v>0</v>
      </c>
      <c r="D1014">
        <f>'100225'!D49</f>
        <v>836.3</v>
      </c>
      <c r="E1014">
        <f>'100225'!E49</f>
        <v>254.7</v>
      </c>
      <c r="F1014" s="16">
        <f t="shared" ref="F1014" si="587">+B1014+D1014</f>
        <v>1068.3</v>
      </c>
      <c r="G1014">
        <f>+C1014+E1014</f>
        <v>254.7</v>
      </c>
      <c r="H1014" s="271">
        <f t="shared" ref="H1014" si="588">+(F1014/G1014-1)*100</f>
        <v>319.43462897526496</v>
      </c>
    </row>
    <row r="1015" spans="1:8" ht="15" x14ac:dyDescent="0.25">
      <c r="A1015" s="5">
        <f t="shared" si="585"/>
        <v>45939</v>
      </c>
      <c r="B1015">
        <f>'100925'!B50</f>
        <v>194</v>
      </c>
      <c r="C1015">
        <f>'100925'!C50</f>
        <v>0</v>
      </c>
      <c r="D1015">
        <f>'100925'!D50</f>
        <v>874.3</v>
      </c>
      <c r="E1015">
        <f>'100925'!E50</f>
        <v>284.7</v>
      </c>
      <c r="F1015" s="16">
        <f t="shared" ref="F1015:F1022" si="589">+B1015+D1015</f>
        <v>1068.3</v>
      </c>
      <c r="G1015">
        <f t="shared" ref="G1015:G1022" si="590">+C1015+E1015</f>
        <v>284.7</v>
      </c>
      <c r="H1015" s="271">
        <f t="shared" ref="H1015:H1022" si="591">+(F1015/G1015-1)*100</f>
        <v>275.23709167544786</v>
      </c>
    </row>
    <row r="1016" spans="1:8" ht="15" x14ac:dyDescent="0.25">
      <c r="A1016" s="5">
        <f t="shared" ref="A1016:A1026" si="592">+A1015+7</f>
        <v>45946</v>
      </c>
      <c r="B1016">
        <f>'101625'!D50</f>
        <v>91</v>
      </c>
      <c r="C1016">
        <f>'101625'!E50</f>
        <v>0</v>
      </c>
      <c r="D1016">
        <f>'101625'!F50</f>
        <v>972.1</v>
      </c>
      <c r="E1016">
        <f>'101625'!G50</f>
        <v>284.7</v>
      </c>
      <c r="F1016" s="16">
        <f t="shared" si="589"/>
        <v>1063.0999999999999</v>
      </c>
      <c r="G1016">
        <f t="shared" si="590"/>
        <v>284.7</v>
      </c>
      <c r="H1016" s="271">
        <f t="shared" si="591"/>
        <v>273.41060765718299</v>
      </c>
    </row>
    <row r="1017" spans="1:8" ht="15" x14ac:dyDescent="0.25">
      <c r="A1017" s="5">
        <f t="shared" si="592"/>
        <v>45953</v>
      </c>
      <c r="B1017">
        <f>'102325'!B51</f>
        <v>91</v>
      </c>
      <c r="C1017">
        <f>'102325'!C51</f>
        <v>0</v>
      </c>
      <c r="D1017">
        <f>'102325'!D51</f>
        <v>972.1</v>
      </c>
      <c r="E1017">
        <f>'102325'!E51</f>
        <v>314.39999999999998</v>
      </c>
      <c r="F1017" s="16">
        <f t="shared" si="589"/>
        <v>1063.0999999999999</v>
      </c>
      <c r="G1017">
        <f t="shared" si="590"/>
        <v>314.39999999999998</v>
      </c>
      <c r="H1017" s="271">
        <f t="shared" si="591"/>
        <v>238.13613231552165</v>
      </c>
    </row>
    <row r="1018" spans="1:8" ht="15" x14ac:dyDescent="0.25">
      <c r="A1018" s="5">
        <f t="shared" si="592"/>
        <v>45960</v>
      </c>
      <c r="B1018">
        <f>'103025'!C51</f>
        <v>91</v>
      </c>
      <c r="C1018">
        <f>'103025'!D51</f>
        <v>0</v>
      </c>
      <c r="D1018">
        <f>'103025'!E51</f>
        <v>1025.8</v>
      </c>
      <c r="E1018">
        <f>'103025'!F51</f>
        <v>314.39999999999998</v>
      </c>
      <c r="F1018" s="16">
        <f t="shared" si="589"/>
        <v>1116.8</v>
      </c>
      <c r="G1018">
        <f t="shared" si="590"/>
        <v>314.39999999999998</v>
      </c>
      <c r="H1018" s="271">
        <f t="shared" si="591"/>
        <v>255.21628498727736</v>
      </c>
    </row>
    <row r="1019" spans="1:8" ht="15" x14ac:dyDescent="0.25">
      <c r="A1019" s="5">
        <f t="shared" si="592"/>
        <v>45967</v>
      </c>
      <c r="B1019">
        <f>'110625'!B51</f>
        <v>91</v>
      </c>
      <c r="C1019">
        <f>'110625'!C51</f>
        <v>0</v>
      </c>
      <c r="D1019">
        <f>'110625'!D51</f>
        <v>1025.8</v>
      </c>
      <c r="E1019">
        <f>'110625'!E51</f>
        <v>314.39999999999998</v>
      </c>
      <c r="F1019" s="16">
        <f t="shared" si="589"/>
        <v>1116.8</v>
      </c>
      <c r="G1019">
        <f t="shared" si="590"/>
        <v>314.39999999999998</v>
      </c>
      <c r="H1019" s="271">
        <f t="shared" si="591"/>
        <v>255.21628498727736</v>
      </c>
    </row>
    <row r="1020" spans="1:8" ht="15" x14ac:dyDescent="0.25">
      <c r="A1020" s="5">
        <f t="shared" si="592"/>
        <v>45974</v>
      </c>
      <c r="B1020">
        <f>'111325'!B51</f>
        <v>91</v>
      </c>
      <c r="C1020">
        <f>'111325'!C51</f>
        <v>0</v>
      </c>
      <c r="D1020">
        <f>'111325'!D51</f>
        <v>1059.0999999999999</v>
      </c>
      <c r="E1020">
        <f>'111325'!E51</f>
        <v>314.39999999999998</v>
      </c>
      <c r="F1020" s="16">
        <f t="shared" si="589"/>
        <v>1150.0999999999999</v>
      </c>
      <c r="G1020">
        <f t="shared" si="590"/>
        <v>314.39999999999998</v>
      </c>
      <c r="H1020" s="271">
        <f t="shared" si="591"/>
        <v>265.80788804071244</v>
      </c>
    </row>
    <row r="1021" spans="1:8" ht="15" x14ac:dyDescent="0.25">
      <c r="A1021" s="5">
        <f t="shared" si="592"/>
        <v>45981</v>
      </c>
      <c r="B1021">
        <f>'112025'!B51</f>
        <v>53</v>
      </c>
      <c r="C1021">
        <f>'112025'!C51</f>
        <v>0</v>
      </c>
      <c r="D1021">
        <f>'112025'!D51</f>
        <v>1097.9000000000001</v>
      </c>
      <c r="E1021">
        <f>'112025'!E51</f>
        <v>314.39999999999998</v>
      </c>
      <c r="F1021" s="16">
        <f t="shared" si="589"/>
        <v>1150.9000000000001</v>
      </c>
      <c r="G1021">
        <f t="shared" si="590"/>
        <v>314.39999999999998</v>
      </c>
      <c r="H1021" s="271">
        <f t="shared" si="591"/>
        <v>266.06234096692117</v>
      </c>
    </row>
    <row r="1022" spans="1:8" ht="15" x14ac:dyDescent="0.25">
      <c r="A1022" s="5">
        <f t="shared" si="592"/>
        <v>45988</v>
      </c>
      <c r="B1022">
        <f>'112725'!B51</f>
        <v>53</v>
      </c>
      <c r="C1022">
        <f>'112725'!C51</f>
        <v>0</v>
      </c>
      <c r="D1022">
        <f>'112725'!D51</f>
        <v>1097.9000000000001</v>
      </c>
      <c r="E1022">
        <f>'112725'!E51</f>
        <v>314.39999999999998</v>
      </c>
      <c r="F1022" s="16">
        <f t="shared" si="589"/>
        <v>1150.9000000000001</v>
      </c>
      <c r="G1022">
        <f t="shared" si="590"/>
        <v>314.39999999999998</v>
      </c>
      <c r="H1022" s="271">
        <f t="shared" si="591"/>
        <v>266.06234096692117</v>
      </c>
    </row>
    <row r="1023" spans="1:8" ht="15" x14ac:dyDescent="0.25">
      <c r="A1023" s="5">
        <f t="shared" si="592"/>
        <v>45995</v>
      </c>
      <c r="B1023">
        <f>'120425'!B51</f>
        <v>0</v>
      </c>
      <c r="C1023">
        <f>'120425'!C51</f>
        <v>29.9</v>
      </c>
      <c r="D1023">
        <f>'120425'!D51</f>
        <v>1154.5</v>
      </c>
      <c r="E1023">
        <f>'120425'!E51</f>
        <v>314.39999999999998</v>
      </c>
      <c r="F1023" s="16">
        <f t="shared" ref="F1023:F1024" si="593">+B1023+D1023</f>
        <v>1154.5</v>
      </c>
      <c r="G1023">
        <f t="shared" ref="G1023:G1024" si="594">+C1023+E1023</f>
        <v>344.29999999999995</v>
      </c>
      <c r="H1023" s="271">
        <f t="shared" ref="H1023:H1024" si="595">+(F1023/G1023-1)*100</f>
        <v>235.31803659599194</v>
      </c>
    </row>
    <row r="1024" spans="1:8" ht="15" x14ac:dyDescent="0.25">
      <c r="A1024" s="5">
        <f t="shared" si="592"/>
        <v>46002</v>
      </c>
      <c r="B1024">
        <f>'121125'!B51</f>
        <v>0</v>
      </c>
      <c r="C1024">
        <f>'121125'!C51</f>
        <v>29.9</v>
      </c>
      <c r="D1024">
        <f>'121125'!D51</f>
        <v>1192.3</v>
      </c>
      <c r="E1024">
        <f>'121125'!E51</f>
        <v>314.39999999999998</v>
      </c>
      <c r="F1024" s="16">
        <f t="shared" si="593"/>
        <v>1192.3</v>
      </c>
      <c r="G1024">
        <f t="shared" si="594"/>
        <v>344.29999999999995</v>
      </c>
      <c r="H1024" s="271">
        <f t="shared" si="595"/>
        <v>246.29683415625911</v>
      </c>
    </row>
    <row r="1025" spans="1:9" ht="15" x14ac:dyDescent="0.25">
      <c r="A1025" s="5">
        <f t="shared" si="592"/>
        <v>46009</v>
      </c>
      <c r="B1025">
        <f>'121825'!B51</f>
        <v>28</v>
      </c>
      <c r="C1025">
        <f>'121825'!C51</f>
        <v>29.9</v>
      </c>
      <c r="D1025">
        <f>'121825'!D51</f>
        <v>1192.3</v>
      </c>
      <c r="E1025">
        <f>'121825'!E51</f>
        <v>314.39999999999998</v>
      </c>
      <c r="F1025" s="16">
        <f t="shared" ref="F1025:F1027" si="596">+B1025+D1025</f>
        <v>1220.3</v>
      </c>
      <c r="G1025">
        <f t="shared" ref="G1025:G1027" si="597">+C1025+E1025</f>
        <v>344.29999999999995</v>
      </c>
      <c r="H1025" s="271">
        <f t="shared" ref="H1025:H1031" si="598">+(F1025/G1025-1)*100</f>
        <v>254.4292767934941</v>
      </c>
    </row>
    <row r="1026" spans="1:9" ht="15" x14ac:dyDescent="0.25">
      <c r="A1026" s="5">
        <f t="shared" si="592"/>
        <v>46016</v>
      </c>
      <c r="B1026">
        <f>'122525'!B51</f>
        <v>28</v>
      </c>
      <c r="C1026">
        <f>'122525'!C51</f>
        <v>29.9</v>
      </c>
      <c r="D1026">
        <f>'122525'!D51</f>
        <v>1192.3</v>
      </c>
      <c r="E1026">
        <f>'122525'!E51</f>
        <v>341.9</v>
      </c>
      <c r="F1026" s="16">
        <f t="shared" si="596"/>
        <v>1220.3</v>
      </c>
      <c r="G1026">
        <f t="shared" si="597"/>
        <v>371.79999999999995</v>
      </c>
      <c r="H1026" s="271">
        <f t="shared" si="598"/>
        <v>228.21409359870901</v>
      </c>
    </row>
    <row r="1027" spans="1:9" ht="15" x14ac:dyDescent="0.25">
      <c r="A1027" s="5">
        <v>46023</v>
      </c>
      <c r="B1027">
        <f>'010126'!B51</f>
        <v>28</v>
      </c>
      <c r="C1027">
        <f>'010126'!C51</f>
        <v>0</v>
      </c>
      <c r="D1027">
        <f>'010126'!D51</f>
        <v>1192.3</v>
      </c>
      <c r="E1027">
        <f>'010126'!E51</f>
        <v>402.6</v>
      </c>
      <c r="F1027" s="16">
        <f t="shared" si="596"/>
        <v>1220.3</v>
      </c>
      <c r="G1027">
        <f t="shared" si="597"/>
        <v>402.6</v>
      </c>
      <c r="H1027" s="271">
        <f t="shared" si="598"/>
        <v>203.10481867858914</v>
      </c>
    </row>
    <row r="1028" spans="1:9" ht="15" x14ac:dyDescent="0.25">
      <c r="A1028" s="5">
        <v>46030</v>
      </c>
      <c r="B1028">
        <f>'010826'!B51</f>
        <v>28</v>
      </c>
      <c r="C1028">
        <f>'010826'!C51</f>
        <v>0</v>
      </c>
      <c r="D1028">
        <f>'010826'!D51</f>
        <v>1192.3</v>
      </c>
      <c r="E1028">
        <f>'010826'!E51</f>
        <v>430.1</v>
      </c>
      <c r="F1028" s="16">
        <f t="shared" ref="F1028:G1031" si="599">+B1028+D1028</f>
        <v>1220.3</v>
      </c>
      <c r="G1028">
        <f t="shared" si="599"/>
        <v>430.1</v>
      </c>
      <c r="H1028" s="271">
        <f t="shared" si="598"/>
        <v>183.72471518251564</v>
      </c>
    </row>
    <row r="1029" spans="1:9" ht="15" x14ac:dyDescent="0.25">
      <c r="A1029" s="5">
        <v>46037</v>
      </c>
      <c r="B1029">
        <f>'011526'!B51</f>
        <v>40</v>
      </c>
      <c r="C1029">
        <f>'011526'!C51</f>
        <v>0</v>
      </c>
      <c r="D1029">
        <f>'011526'!D51</f>
        <v>1192.3</v>
      </c>
      <c r="E1029">
        <f>'011526'!E51</f>
        <v>430.1</v>
      </c>
      <c r="F1029" s="16">
        <f t="shared" si="599"/>
        <v>1232.3</v>
      </c>
      <c r="G1029">
        <f t="shared" si="599"/>
        <v>430.1</v>
      </c>
      <c r="H1029" s="271">
        <f t="shared" si="598"/>
        <v>186.51476400837009</v>
      </c>
    </row>
    <row r="1030" spans="1:9" ht="15" x14ac:dyDescent="0.25">
      <c r="A1030" s="5">
        <v>46044</v>
      </c>
      <c r="B1030">
        <f>'012226'!B51</f>
        <v>40</v>
      </c>
      <c r="C1030">
        <f>'012226'!C51</f>
        <v>0</v>
      </c>
      <c r="D1030">
        <f>'012226'!D51</f>
        <v>1282.8</v>
      </c>
      <c r="E1030">
        <f>'012226'!E51</f>
        <v>430.1</v>
      </c>
      <c r="F1030" s="16">
        <f t="shared" si="599"/>
        <v>1322.8</v>
      </c>
      <c r="G1030">
        <f t="shared" si="599"/>
        <v>430.1</v>
      </c>
      <c r="H1030" s="271">
        <f t="shared" si="598"/>
        <v>207.55638223668913</v>
      </c>
    </row>
    <row r="1031" spans="1:9" ht="15" x14ac:dyDescent="0.25">
      <c r="A1031" s="5">
        <v>46051</v>
      </c>
      <c r="B1031">
        <f>'012926'!B51</f>
        <v>40</v>
      </c>
      <c r="C1031">
        <f>'012926'!C51</f>
        <v>0</v>
      </c>
      <c r="D1031">
        <f>'012926'!D51</f>
        <v>1282.8</v>
      </c>
      <c r="E1031">
        <f>'012926'!E51</f>
        <v>430.1</v>
      </c>
      <c r="F1031" s="16">
        <f t="shared" si="599"/>
        <v>1322.8</v>
      </c>
      <c r="G1031">
        <f t="shared" si="599"/>
        <v>430.1</v>
      </c>
      <c r="H1031" s="271">
        <f t="shared" si="598"/>
        <v>207.55638223668913</v>
      </c>
    </row>
    <row r="1032" spans="1:9" ht="15" x14ac:dyDescent="0.25">
      <c r="A1032" s="5">
        <v>46058</v>
      </c>
      <c r="B1032">
        <f>'020526'!B51</f>
        <v>40</v>
      </c>
      <c r="C1032">
        <f>'020526'!C51</f>
        <v>0</v>
      </c>
      <c r="D1032">
        <f>'020526'!D51</f>
        <v>1282.8</v>
      </c>
      <c r="E1032">
        <f>'020526'!E51</f>
        <v>466.5</v>
      </c>
      <c r="F1032" s="16">
        <f t="shared" ref="F1032:F1037" si="600">+B1032+D1032</f>
        <v>1322.8</v>
      </c>
      <c r="G1032">
        <f t="shared" ref="G1032:G1037" si="601">+C1032+E1032</f>
        <v>466.5</v>
      </c>
      <c r="H1032" s="271">
        <f t="shared" ref="H1032:H1037" si="602">+(F1032/G1032-1)*100</f>
        <v>183.55841371918541</v>
      </c>
    </row>
    <row r="1033" spans="1:9" ht="15" x14ac:dyDescent="0.25">
      <c r="A1033" s="5">
        <v>46065</v>
      </c>
      <c r="B1033">
        <f>'021226'!B51</f>
        <v>40</v>
      </c>
      <c r="C1033">
        <f>'021226'!C51</f>
        <v>0</v>
      </c>
      <c r="D1033">
        <f>'021226'!D51</f>
        <v>1303.8</v>
      </c>
      <c r="E1033">
        <f>'021226'!E51</f>
        <v>466.5</v>
      </c>
      <c r="F1033" s="16">
        <f t="shared" si="600"/>
        <v>1343.8</v>
      </c>
      <c r="G1033">
        <f t="shared" si="601"/>
        <v>466.5</v>
      </c>
      <c r="H1033" s="271">
        <f t="shared" si="602"/>
        <v>188.06002143622723</v>
      </c>
    </row>
    <row r="1034" spans="1:9" ht="15" x14ac:dyDescent="0.25">
      <c r="A1034" s="5">
        <v>46072</v>
      </c>
      <c r="B1034">
        <f>'021926'!B51</f>
        <v>40</v>
      </c>
      <c r="C1034">
        <f>'021926'!C51</f>
        <v>0</v>
      </c>
      <c r="D1034">
        <f>'021926'!D51</f>
        <v>1371.7</v>
      </c>
      <c r="E1034">
        <f>'021926'!E51</f>
        <v>499.6</v>
      </c>
      <c r="F1034" s="16">
        <f t="shared" si="600"/>
        <v>1411.7</v>
      </c>
      <c r="G1034">
        <f t="shared" si="601"/>
        <v>499.6</v>
      </c>
      <c r="H1034" s="271">
        <f t="shared" si="602"/>
        <v>182.56605284227382</v>
      </c>
    </row>
    <row r="1035" spans="1:9" ht="15" x14ac:dyDescent="0.25">
      <c r="A1035" s="5">
        <v>46079</v>
      </c>
      <c r="B1035">
        <f>'022626'!B51</f>
        <v>40</v>
      </c>
      <c r="C1035">
        <f>'022626'!C51</f>
        <v>31</v>
      </c>
      <c r="D1035">
        <f>'022626'!D51</f>
        <v>1371.7</v>
      </c>
      <c r="E1035">
        <f>'022626'!E51</f>
        <v>499.6</v>
      </c>
      <c r="F1035" s="16">
        <f t="shared" si="600"/>
        <v>1411.7</v>
      </c>
      <c r="G1035">
        <f t="shared" si="601"/>
        <v>530.6</v>
      </c>
      <c r="H1035" s="271">
        <f t="shared" si="602"/>
        <v>166.05729362985301</v>
      </c>
    </row>
    <row r="1036" spans="1:9" ht="15" x14ac:dyDescent="0.25">
      <c r="A1036" s="5">
        <v>46086</v>
      </c>
      <c r="B1036">
        <f>'030526'!B51</f>
        <v>40</v>
      </c>
      <c r="C1036">
        <f>'030526'!C51</f>
        <v>31</v>
      </c>
      <c r="D1036">
        <f>'030526'!D51</f>
        <v>1371.7</v>
      </c>
      <c r="E1036">
        <f>'030526'!E51</f>
        <v>499.6</v>
      </c>
      <c r="F1036" s="16">
        <f t="shared" si="600"/>
        <v>1411.7</v>
      </c>
      <c r="G1036">
        <f t="shared" si="601"/>
        <v>530.6</v>
      </c>
      <c r="H1036" s="271">
        <f t="shared" si="602"/>
        <v>166.05729362985301</v>
      </c>
    </row>
    <row r="1037" spans="1:9" ht="15" x14ac:dyDescent="0.25">
      <c r="A1037" s="5">
        <v>46093</v>
      </c>
      <c r="B1037">
        <f>'031226'!B51</f>
        <v>40</v>
      </c>
      <c r="C1037">
        <f>'031226'!C51</f>
        <v>82.5</v>
      </c>
      <c r="D1037">
        <f>'031226'!D51</f>
        <v>1371.7</v>
      </c>
      <c r="E1037">
        <f>'031226'!E51</f>
        <v>499.6</v>
      </c>
      <c r="F1037" s="16">
        <f t="shared" si="600"/>
        <v>1411.7</v>
      </c>
      <c r="G1037">
        <f t="shared" si="601"/>
        <v>582.1</v>
      </c>
      <c r="H1037" s="271">
        <f t="shared" si="602"/>
        <v>142.51846761724792</v>
      </c>
    </row>
    <row r="1038" spans="1:9" ht="15" x14ac:dyDescent="0.25">
      <c r="A1038" s="5">
        <v>46100</v>
      </c>
      <c r="B1038">
        <f>'031926'!B51</f>
        <v>40</v>
      </c>
      <c r="C1038">
        <f>'031926'!C51</f>
        <v>82.5</v>
      </c>
      <c r="D1038">
        <f>'031926'!D51</f>
        <v>1371.7</v>
      </c>
      <c r="E1038">
        <f>'031926'!E51</f>
        <v>553</v>
      </c>
      <c r="F1038" s="16">
        <f t="shared" ref="F1038:F1041" si="603">+B1038+D1038</f>
        <v>1411.7</v>
      </c>
      <c r="G1038">
        <f t="shared" ref="G1038:G1041" si="604">+C1038+E1038</f>
        <v>635.5</v>
      </c>
      <c r="H1038" s="271">
        <f t="shared" ref="H1038:H1041" si="605">+(F1038/G1038-1)*100</f>
        <v>122.14004720692371</v>
      </c>
    </row>
    <row r="1039" spans="1:9" ht="15" x14ac:dyDescent="0.25">
      <c r="A1039" s="5">
        <v>46107</v>
      </c>
      <c r="B1039" s="16">
        <v>40</v>
      </c>
      <c r="C1039" s="16">
        <v>119.5</v>
      </c>
      <c r="D1039" s="16">
        <v>1418.7180000000001</v>
      </c>
      <c r="E1039" s="16">
        <v>553.01599999999996</v>
      </c>
      <c r="F1039" s="16">
        <f t="shared" si="603"/>
        <v>1458.7180000000001</v>
      </c>
      <c r="G1039">
        <f t="shared" si="604"/>
        <v>672.51599999999996</v>
      </c>
      <c r="H1039" s="271">
        <f t="shared" si="605"/>
        <v>116.904579221907</v>
      </c>
      <c r="I1039" s="16">
        <v>0</v>
      </c>
    </row>
    <row r="1040" spans="1:9" ht="15" x14ac:dyDescent="0.25">
      <c r="A1040" s="5">
        <v>46114</v>
      </c>
      <c r="B1040" s="16">
        <v>40</v>
      </c>
      <c r="C1040" s="16">
        <v>119.5</v>
      </c>
      <c r="D1040" s="16">
        <v>1418.7180000000001</v>
      </c>
      <c r="E1040" s="16">
        <v>593.01599999999996</v>
      </c>
      <c r="F1040" s="16">
        <f t="shared" si="603"/>
        <v>1458.7180000000001</v>
      </c>
      <c r="G1040" s="16">
        <f t="shared" si="604"/>
        <v>712.51599999999996</v>
      </c>
      <c r="H1040" s="271">
        <f t="shared" si="605"/>
        <v>104.7277534820271</v>
      </c>
      <c r="I1040" s="16">
        <v>0</v>
      </c>
    </row>
    <row r="1041" spans="1:9" ht="15" x14ac:dyDescent="0.25">
      <c r="A1041" s="5">
        <v>46121</v>
      </c>
      <c r="B1041" s="16">
        <v>40</v>
      </c>
      <c r="C1041" s="16">
        <v>37</v>
      </c>
      <c r="D1041" s="16">
        <v>1471.1010000000001</v>
      </c>
      <c r="E1041" s="16">
        <v>645.26700000000005</v>
      </c>
      <c r="F1041" s="16">
        <f t="shared" si="603"/>
        <v>1511.1010000000001</v>
      </c>
      <c r="G1041">
        <f t="shared" si="604"/>
        <v>682.26700000000005</v>
      </c>
      <c r="H1041" s="271">
        <f t="shared" si="605"/>
        <v>121.48235221694735</v>
      </c>
      <c r="I1041" s="16">
        <v>0</v>
      </c>
    </row>
    <row r="1042" spans="1:9" ht="15" x14ac:dyDescent="0.25">
      <c r="A1042" s="5">
        <v>46128</v>
      </c>
      <c r="B1042" s="16">
        <v>36.369</v>
      </c>
      <c r="C1042" s="16">
        <v>74</v>
      </c>
      <c r="D1042" s="16">
        <v>1522.163</v>
      </c>
      <c r="E1042" s="16">
        <v>645.26700000000005</v>
      </c>
      <c r="F1042" s="16">
        <f t="shared" ref="F1042" si="606">+B1042+D1042</f>
        <v>1558.5319999999999</v>
      </c>
      <c r="G1042">
        <f t="shared" ref="G1042" si="607">+C1042+E1042</f>
        <v>719.26700000000005</v>
      </c>
      <c r="H1042" s="271">
        <f t="shared" ref="H1042" si="608">+(F1042/G1042-1)*100</f>
        <v>116.68337348995573</v>
      </c>
      <c r="I1042" s="16">
        <v>0</v>
      </c>
    </row>
    <row r="1043" spans="1:9" ht="15" x14ac:dyDescent="0.35">
      <c r="A1043" s="333" t="s">
        <v>1574</v>
      </c>
      <c r="B1043" s="16">
        <v>69.769000000000005</v>
      </c>
      <c r="C1043" s="16">
        <v>74</v>
      </c>
      <c r="D1043" s="16">
        <v>1522.163</v>
      </c>
      <c r="E1043" s="16">
        <v>684.26700000000005</v>
      </c>
      <c r="F1043" s="16">
        <f t="shared" ref="F1043" si="609">+B1043+D1043</f>
        <v>1591.932</v>
      </c>
      <c r="G1043">
        <f t="shared" ref="G1043" si="610">+C1043+E1043</f>
        <v>758.26700000000005</v>
      </c>
      <c r="H1043" s="271">
        <f t="shared" ref="H1043" si="611">+(F1043/G1043-1)*100</f>
        <v>109.94346318645016</v>
      </c>
      <c r="I1043" s="16">
        <v>0</v>
      </c>
    </row>
    <row r="1044" spans="1:9" ht="15" x14ac:dyDescent="0.25">
      <c r="A1044" s="296" t="s">
        <v>1575</v>
      </c>
      <c r="B1044" s="16">
        <v>69.769000000000005</v>
      </c>
      <c r="C1044" s="16">
        <v>74</v>
      </c>
      <c r="D1044" s="16">
        <v>1522.163</v>
      </c>
      <c r="E1044" s="16">
        <v>684.26700000000005</v>
      </c>
      <c r="F1044" s="16">
        <f t="shared" ref="F1044" si="612">+B1044+D1044</f>
        <v>1591.932</v>
      </c>
      <c r="G1044">
        <f t="shared" ref="G1044" si="613">+C1044+E1044</f>
        <v>758.26700000000005</v>
      </c>
      <c r="H1044" s="271">
        <f t="shared" ref="H1044" si="614">+(F1044/G1044-1)*100</f>
        <v>109.94346318645016</v>
      </c>
      <c r="I1044" s="16">
        <v>0</v>
      </c>
    </row>
    <row r="1045" spans="1:9" ht="15" x14ac:dyDescent="0.25">
      <c r="A1045" s="338" t="s">
        <v>1578</v>
      </c>
      <c r="B1045" s="16">
        <v>48.369</v>
      </c>
      <c r="C1045" s="16">
        <v>74</v>
      </c>
      <c r="D1045" s="16">
        <v>1543.5630000000001</v>
      </c>
      <c r="E1045" s="16">
        <v>684.26700000000005</v>
      </c>
      <c r="F1045" s="16">
        <f t="shared" ref="F1045" si="615">+B1045+D1045</f>
        <v>1591.932</v>
      </c>
      <c r="G1045">
        <f t="shared" ref="G1045" si="616">+C1045+E1045</f>
        <v>758.26700000000005</v>
      </c>
      <c r="H1045" s="271">
        <f t="shared" ref="H1045" si="617">+(F1045/G1045-1)*100</f>
        <v>109.94346318645016</v>
      </c>
      <c r="I1045" s="16">
        <v>0</v>
      </c>
    </row>
    <row r="1046" spans="1:9" ht="15" x14ac:dyDescent="0.25">
      <c r="A1046" s="296" t="s">
        <v>1579</v>
      </c>
      <c r="B1046" s="16">
        <v>48.369</v>
      </c>
      <c r="C1046" s="16">
        <v>37</v>
      </c>
      <c r="D1046" s="16">
        <v>1556.7629999999999</v>
      </c>
      <c r="E1046" s="16">
        <v>723.91700000000003</v>
      </c>
      <c r="F1046" s="16">
        <v>1605.1319999999998</v>
      </c>
      <c r="G1046">
        <f t="shared" ref="G1046" si="618">+C1046+E1046</f>
        <v>760.91700000000003</v>
      </c>
      <c r="H1046" s="271">
        <f t="shared" ref="H1046" si="619">+(F1046/G1046-1)*100</f>
        <v>110.94705467219157</v>
      </c>
      <c r="I1046" s="16">
        <v>0</v>
      </c>
    </row>
    <row r="1047" spans="1:9" ht="15" x14ac:dyDescent="0.25">
      <c r="A1047" s="342" t="s">
        <v>1580</v>
      </c>
      <c r="B1047" s="16">
        <v>8.9689999999999994</v>
      </c>
      <c r="C1047" s="16">
        <v>37</v>
      </c>
      <c r="D1047" s="16">
        <v>1556.7629999999999</v>
      </c>
      <c r="E1047" s="16">
        <v>763.91700000000003</v>
      </c>
      <c r="F1047" s="16">
        <f t="shared" ref="F1047" si="620">+B1047+D1047</f>
        <v>1565.732</v>
      </c>
      <c r="G1047">
        <f t="shared" ref="G1047" si="621">+C1047+E1047</f>
        <v>800.91700000000003</v>
      </c>
      <c r="H1047" s="271">
        <f t="shared" ref="H1047" si="622">+(F1047/G1047-1)*100</f>
        <v>95.492416817223244</v>
      </c>
      <c r="I1047" s="16">
        <v>39.4</v>
      </c>
    </row>
    <row r="1048" spans="1:9" ht="15" x14ac:dyDescent="0.25">
      <c r="A1048" s="296" t="s">
        <v>1581</v>
      </c>
      <c r="B1048" s="16">
        <v>8.9689999999999994</v>
      </c>
      <c r="C1048" s="16">
        <v>37</v>
      </c>
      <c r="D1048" s="16">
        <v>1556.7629999999999</v>
      </c>
      <c r="E1048" s="16">
        <v>763.91700000000003</v>
      </c>
      <c r="F1048" s="16">
        <f t="shared" ref="F1048" si="623">+B1048+D1048</f>
        <v>1565.732</v>
      </c>
      <c r="G1048">
        <f t="shared" ref="G1048" si="624">+C1048+E1048</f>
        <v>800.91700000000003</v>
      </c>
      <c r="H1048" s="271">
        <f t="shared" ref="H1048" si="625">+(F1048/G1048-1)*100</f>
        <v>95.492416817223244</v>
      </c>
      <c r="I1048" s="16">
        <v>39.4</v>
      </c>
    </row>
    <row r="1049" spans="1:9" ht="15" x14ac:dyDescent="0.25">
      <c r="A1049" s="301" t="s">
        <v>1617</v>
      </c>
      <c r="B1049" s="16">
        <v>8.9689999999999994</v>
      </c>
      <c r="C1049" s="16">
        <v>0</v>
      </c>
      <c r="D1049" s="16">
        <v>1556.7629999999999</v>
      </c>
      <c r="E1049" s="16">
        <v>802.41700000000003</v>
      </c>
      <c r="F1049" s="16">
        <f t="shared" ref="F1049:F1050" si="626">+B1049+D1049</f>
        <v>1565.732</v>
      </c>
      <c r="G1049">
        <f t="shared" ref="G1049:G1050" si="627">+C1049+E1049</f>
        <v>802.41700000000003</v>
      </c>
      <c r="H1049" s="271">
        <f t="shared" ref="H1049:H1051" si="628">+(F1049/G1049-1)*100</f>
        <v>95.126972633929725</v>
      </c>
    </row>
    <row r="1050" spans="1:9" ht="15" x14ac:dyDescent="0.25">
      <c r="A1050" s="332">
        <v>46177</v>
      </c>
      <c r="B1050">
        <v>39.4</v>
      </c>
      <c r="C1050">
        <v>235</v>
      </c>
      <c r="D1050">
        <v>12.1</v>
      </c>
      <c r="E1050">
        <v>0</v>
      </c>
      <c r="F1050" s="16">
        <f t="shared" si="626"/>
        <v>51.5</v>
      </c>
      <c r="G1050">
        <f t="shared" si="627"/>
        <v>235</v>
      </c>
      <c r="H1050" s="271">
        <f t="shared" si="628"/>
        <v>-78.085106382978722</v>
      </c>
    </row>
    <row r="1051" spans="1:9" ht="15" x14ac:dyDescent="0.25">
      <c r="A1051" s="301" t="s">
        <v>1623</v>
      </c>
      <c r="B1051" s="16">
        <v>39.85</v>
      </c>
      <c r="C1051" s="16">
        <v>163</v>
      </c>
      <c r="D1051" s="16">
        <v>53.081000000000003</v>
      </c>
      <c r="E1051" s="16">
        <v>75.75</v>
      </c>
      <c r="F1051" s="16">
        <f t="shared" ref="F1051" si="629">+B1051+D1051</f>
        <v>92.931000000000012</v>
      </c>
      <c r="G1051">
        <f t="shared" ref="G1051" si="630">+C1051+E1051</f>
        <v>238.75</v>
      </c>
      <c r="H1051" s="271">
        <f t="shared" si="628"/>
        <v>-61.07602094240837</v>
      </c>
    </row>
    <row r="1052" spans="1:9" ht="15" x14ac:dyDescent="0.25">
      <c r="A1052" s="296" t="s">
        <v>1624</v>
      </c>
      <c r="B1052" s="16">
        <v>0</v>
      </c>
      <c r="C1052" s="16">
        <v>163</v>
      </c>
      <c r="D1052" s="16">
        <v>95.277000000000001</v>
      </c>
      <c r="E1052" s="16">
        <v>75.75</v>
      </c>
      <c r="F1052" s="16">
        <f t="shared" ref="F1052" si="631">+B1052+D1052</f>
        <v>95.277000000000001</v>
      </c>
      <c r="G1052">
        <f t="shared" ref="G1052" si="632">+C1052+E1052</f>
        <v>238.75</v>
      </c>
      <c r="H1052" s="271">
        <f t="shared" ref="H1052" si="633">+(F1052/G1052-1)*100</f>
        <v>-60.093403141361257</v>
      </c>
    </row>
    <row r="1053" spans="1:9" ht="15" x14ac:dyDescent="0.25">
      <c r="A1053" s="296" t="s">
        <v>1627</v>
      </c>
      <c r="B1053" s="16">
        <v>0</v>
      </c>
      <c r="C1053" s="16">
        <v>163</v>
      </c>
      <c r="D1053" s="16">
        <v>95.277000000000001</v>
      </c>
      <c r="E1053" s="16">
        <v>115.75</v>
      </c>
      <c r="F1053" s="16">
        <f t="shared" ref="F1053" si="634">+B1053+D1053</f>
        <v>95.277000000000001</v>
      </c>
      <c r="G1053">
        <f t="shared" ref="G1053" si="635">+C1053+E1053</f>
        <v>278.75</v>
      </c>
      <c r="H1053" s="271">
        <f t="shared" ref="H1053" si="636">+(F1053/G1053-1)*100</f>
        <v>-65.819910313901346</v>
      </c>
    </row>
    <row r="1054" spans="1:9" ht="15" x14ac:dyDescent="0.25">
      <c r="A1054" s="352" t="s">
        <v>1628</v>
      </c>
      <c r="B1054" s="16">
        <v>100</v>
      </c>
      <c r="C1054" s="16">
        <v>163</v>
      </c>
      <c r="D1054" s="16">
        <v>95.277000000000001</v>
      </c>
      <c r="E1054" s="16">
        <v>115.75</v>
      </c>
      <c r="F1054" s="16">
        <f t="shared" ref="F1054" si="637">+B1054+D1054</f>
        <v>195.27699999999999</v>
      </c>
      <c r="G1054">
        <f t="shared" ref="G1054" si="638">+C1054+E1054</f>
        <v>278.75</v>
      </c>
      <c r="H1054" s="271">
        <f t="shared" ref="H1054" si="639">+(F1054/G1054-1)*100</f>
        <v>-29.945470852017941</v>
      </c>
    </row>
    <row r="1055" spans="1:9" ht="15" x14ac:dyDescent="0.25">
      <c r="A1055" s="296" t="s">
        <v>1632</v>
      </c>
      <c r="B1055" s="16" cm="1">
        <f t="array" ref="B1055">INDEX(Sheet1!$N:$N, MATCH(1, (Sheet1!$B:$B=Nigeria!$A$1) * (Sheet1!$C:$C=Nigeria!$A1055), 0))</f>
        <v>100</v>
      </c>
      <c r="C1055" s="16" cm="1">
        <f t="array" ref="C1055">INDEX(Sheet1!$U:$U, MATCH(1, (Sheet1!$B:$B=Nigeria!$A$1) * (Sheet1!$C:$C=Nigeria!$A1055), 0))</f>
        <v>163</v>
      </c>
      <c r="D1055" s="16" cm="1">
        <f t="array" ref="D1055">INDEX(Sheet1!$Q:$Q, MATCH(1, (Sheet1!$B:$B=Nigeria!$A$1) * (Sheet1!$C:$C=Nigeria!$A1055), 0))</f>
        <v>95.277000000000001</v>
      </c>
      <c r="E1055" s="16" cm="1">
        <f t="array" ref="E1055">INDEX(Sheet1!$T:$T, MATCH(1, (Sheet1!$B:$B=Nigeria!$A$1) * (Sheet1!$C:$C=Nigeria!$A1055), 0))</f>
        <v>115.75</v>
      </c>
      <c r="F1055" s="16">
        <f t="shared" ref="F1055" si="640">+B1055+D1055</f>
        <v>195.27699999999999</v>
      </c>
      <c r="G1055">
        <f t="shared" ref="G1055" si="641">+C1055+E1055</f>
        <v>278.75</v>
      </c>
      <c r="H1055" s="271">
        <f t="shared" ref="H1055" si="642">+(F1055/G1055-1)*100</f>
        <v>-29.945470852017941</v>
      </c>
    </row>
  </sheetData>
  <mergeCells count="3">
    <mergeCell ref="K1:S1"/>
    <mergeCell ref="D1:E1"/>
    <mergeCell ref="F1:G1"/>
  </mergeCells>
  <phoneticPr fontId="7" type="noConversion"/>
  <pageMargins left="0.75" right="0.75" top="1" bottom="1" header="0.5" footer="0.5"/>
  <pageSetup orientation="portrait" r:id="rId1"/>
  <headerFooter alignWithMargins="0"/>
  <ignoredErrors>
    <ignoredError sqref="H291:H302 H586:H590 H611:H613 H616:H632 H637:H647 H657:H749" evalError="1"/>
  </ignoredErrors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4"/>
  <dimension ref="A1:K501"/>
  <sheetViews>
    <sheetView zoomScale="130" zoomScaleNormal="130" workbookViewId="0">
      <pane xSplit="1" ySplit="2" topLeftCell="B490" activePane="bottomRight" state="frozen"/>
      <selection pane="topRight" activeCell="B1" sqref="B1"/>
      <selection pane="bottomLeft" activeCell="A3" sqref="A3"/>
      <selection pane="bottomRight" activeCell="A499" sqref="A499"/>
    </sheetView>
  </sheetViews>
  <sheetFormatPr defaultRowHeight="13.2" x14ac:dyDescent="0.25"/>
  <cols>
    <col min="1" max="1" width="23.6640625" customWidth="1"/>
    <col min="2" max="2" width="31.5546875" customWidth="1"/>
    <col min="3" max="3" width="11.6640625" customWidth="1"/>
    <col min="5" max="5" width="13" customWidth="1"/>
    <col min="6" max="6" width="11.44140625" customWidth="1"/>
  </cols>
  <sheetData>
    <row r="1" spans="1:9" ht="30" customHeight="1" x14ac:dyDescent="0.3">
      <c r="A1" s="323" t="s">
        <v>1498</v>
      </c>
      <c r="B1" s="109" t="s">
        <v>608</v>
      </c>
      <c r="C1" s="109"/>
      <c r="D1" s="358" t="s">
        <v>609</v>
      </c>
      <c r="E1" s="397"/>
      <c r="F1" s="358" t="s">
        <v>610</v>
      </c>
      <c r="G1" s="397"/>
      <c r="H1" s="110"/>
      <c r="I1" s="35" t="s">
        <v>640</v>
      </c>
    </row>
    <row r="2" spans="1:9" ht="15.6" x14ac:dyDescent="0.3">
      <c r="A2" s="103" t="s">
        <v>646</v>
      </c>
      <c r="B2" s="104" t="s">
        <v>613</v>
      </c>
      <c r="C2" s="104" t="s">
        <v>614</v>
      </c>
      <c r="D2" s="107" t="s">
        <v>613</v>
      </c>
      <c r="E2" s="108" t="s">
        <v>614</v>
      </c>
      <c r="F2" s="107" t="s">
        <v>642</v>
      </c>
      <c r="G2" s="108" t="s">
        <v>614</v>
      </c>
      <c r="H2" s="105" t="s">
        <v>4</v>
      </c>
      <c r="I2" s="103" t="s">
        <v>643</v>
      </c>
    </row>
    <row r="3" spans="1:9" x14ac:dyDescent="0.25">
      <c r="A3" s="147">
        <v>42747</v>
      </c>
      <c r="B3">
        <v>347.5</v>
      </c>
      <c r="C3">
        <v>58.8</v>
      </c>
      <c r="D3">
        <v>615.79999999999995</v>
      </c>
      <c r="E3">
        <v>454.8</v>
      </c>
      <c r="F3" s="16">
        <f t="shared" ref="F3:G5" si="0">+B3+D3</f>
        <v>963.3</v>
      </c>
      <c r="G3" s="16">
        <f t="shared" si="0"/>
        <v>513.6</v>
      </c>
      <c r="H3" s="20">
        <f>+(F3/G3-1)*100</f>
        <v>87.558411214953253</v>
      </c>
    </row>
    <row r="4" spans="1:9" x14ac:dyDescent="0.25">
      <c r="A4" s="5">
        <f>A3+7</f>
        <v>42754</v>
      </c>
      <c r="B4">
        <v>407.5</v>
      </c>
      <c r="C4">
        <v>58.8</v>
      </c>
      <c r="D4">
        <v>615.79999999999995</v>
      </c>
      <c r="E4">
        <v>454.8</v>
      </c>
      <c r="F4" s="16">
        <f t="shared" si="0"/>
        <v>1023.3</v>
      </c>
      <c r="G4" s="16">
        <f t="shared" si="0"/>
        <v>513.6</v>
      </c>
      <c r="H4" s="20">
        <f>+(F4/G4-1)*100</f>
        <v>99.240654205607456</v>
      </c>
    </row>
    <row r="5" spans="1:9" x14ac:dyDescent="0.25">
      <c r="A5" s="5">
        <f t="shared" ref="A5:A68" si="1">A4+7</f>
        <v>42761</v>
      </c>
      <c r="B5">
        <v>378.3</v>
      </c>
      <c r="C5">
        <v>58.8</v>
      </c>
      <c r="D5">
        <v>645</v>
      </c>
      <c r="E5">
        <v>454.8</v>
      </c>
      <c r="F5" s="16">
        <f t="shared" si="0"/>
        <v>1023.3</v>
      </c>
      <c r="G5" s="16">
        <f t="shared" si="0"/>
        <v>513.6</v>
      </c>
      <c r="H5" s="20">
        <f>+(F5/G5-1)*100</f>
        <v>99.240654205607456</v>
      </c>
    </row>
    <row r="6" spans="1:9" x14ac:dyDescent="0.25">
      <c r="A6" s="5">
        <f t="shared" si="1"/>
        <v>42768</v>
      </c>
      <c r="B6">
        <v>268.3</v>
      </c>
      <c r="C6">
        <v>58.8</v>
      </c>
      <c r="D6">
        <v>792.3</v>
      </c>
      <c r="E6">
        <v>454.8</v>
      </c>
      <c r="F6" s="16">
        <f>+B6+D6</f>
        <v>1060.5999999999999</v>
      </c>
      <c r="G6" s="16">
        <f>+C6+E6</f>
        <v>513.6</v>
      </c>
      <c r="H6" s="20">
        <f>+(F6/G6-1)*100</f>
        <v>106.5031152647975</v>
      </c>
    </row>
    <row r="7" spans="1:9" x14ac:dyDescent="0.25">
      <c r="A7" s="5">
        <f t="shared" si="1"/>
        <v>42775</v>
      </c>
      <c r="B7">
        <v>237.5</v>
      </c>
      <c r="C7">
        <v>55</v>
      </c>
      <c r="D7">
        <v>823.7</v>
      </c>
      <c r="E7">
        <v>454.8</v>
      </c>
      <c r="F7" s="16">
        <f t="shared" ref="F7:F70" si="2">+B7+D7</f>
        <v>1061.2</v>
      </c>
      <c r="G7" s="16">
        <f t="shared" ref="G7:G70" si="3">+C7+E7</f>
        <v>509.8</v>
      </c>
      <c r="H7" s="20">
        <f t="shared" ref="H7:H70" si="4">+(F7/G7-1)*100</f>
        <v>108.16006276971363</v>
      </c>
    </row>
    <row r="8" spans="1:9" x14ac:dyDescent="0.25">
      <c r="A8" s="5">
        <f t="shared" si="1"/>
        <v>42782</v>
      </c>
      <c r="B8">
        <v>237.5</v>
      </c>
      <c r="C8">
        <v>112.5</v>
      </c>
      <c r="D8">
        <v>823.7</v>
      </c>
      <c r="E8">
        <v>454.8</v>
      </c>
      <c r="F8" s="16">
        <f t="shared" si="2"/>
        <v>1061.2</v>
      </c>
      <c r="G8" s="16">
        <f t="shared" si="3"/>
        <v>567.29999999999995</v>
      </c>
      <c r="H8" s="20">
        <f t="shared" si="4"/>
        <v>87.061519478230238</v>
      </c>
    </row>
    <row r="9" spans="1:9" x14ac:dyDescent="0.25">
      <c r="A9" s="5">
        <f t="shared" si="1"/>
        <v>42789</v>
      </c>
      <c r="B9">
        <v>237.5</v>
      </c>
      <c r="C9">
        <v>112.5</v>
      </c>
      <c r="D9">
        <v>823.7</v>
      </c>
      <c r="E9">
        <v>454.8</v>
      </c>
      <c r="F9" s="16">
        <f t="shared" si="2"/>
        <v>1061.2</v>
      </c>
      <c r="G9" s="16">
        <f t="shared" si="3"/>
        <v>567.29999999999995</v>
      </c>
      <c r="H9" s="20">
        <f t="shared" si="4"/>
        <v>87.061519478230238</v>
      </c>
    </row>
    <row r="10" spans="1:9" x14ac:dyDescent="0.25">
      <c r="A10" s="5">
        <f t="shared" si="1"/>
        <v>42796</v>
      </c>
      <c r="B10">
        <v>177.5</v>
      </c>
      <c r="C10">
        <v>114.5</v>
      </c>
      <c r="D10">
        <v>886.7</v>
      </c>
      <c r="E10">
        <v>454.8</v>
      </c>
      <c r="F10" s="16">
        <f t="shared" si="2"/>
        <v>1064.2</v>
      </c>
      <c r="G10" s="16">
        <f t="shared" si="3"/>
        <v>569.29999999999995</v>
      </c>
      <c r="H10" s="20">
        <f t="shared" si="4"/>
        <v>86.931319163885505</v>
      </c>
    </row>
    <row r="11" spans="1:9" x14ac:dyDescent="0.25">
      <c r="A11" s="5">
        <f t="shared" si="1"/>
        <v>42803</v>
      </c>
      <c r="B11">
        <v>217.5</v>
      </c>
      <c r="C11">
        <v>214.5</v>
      </c>
      <c r="D11">
        <v>949.7</v>
      </c>
      <c r="E11">
        <v>454.8</v>
      </c>
      <c r="F11" s="16">
        <f t="shared" si="2"/>
        <v>1167.2</v>
      </c>
      <c r="G11" s="16">
        <f t="shared" si="3"/>
        <v>669.3</v>
      </c>
      <c r="H11" s="20">
        <f t="shared" si="4"/>
        <v>74.391154937994926</v>
      </c>
    </row>
    <row r="12" spans="1:9" x14ac:dyDescent="0.25">
      <c r="A12" s="5">
        <f t="shared" si="1"/>
        <v>42810</v>
      </c>
      <c r="B12">
        <v>157.5</v>
      </c>
      <c r="C12">
        <v>214.5</v>
      </c>
      <c r="D12">
        <v>1075.7</v>
      </c>
      <c r="E12">
        <v>454.8</v>
      </c>
      <c r="F12" s="16">
        <f t="shared" si="2"/>
        <v>1233.2</v>
      </c>
      <c r="G12" s="16">
        <f t="shared" si="3"/>
        <v>669.3</v>
      </c>
      <c r="H12" s="20">
        <f t="shared" si="4"/>
        <v>84.252203795009734</v>
      </c>
    </row>
    <row r="13" spans="1:9" x14ac:dyDescent="0.25">
      <c r="A13" s="5">
        <f t="shared" si="1"/>
        <v>42817</v>
      </c>
      <c r="B13">
        <v>157.5</v>
      </c>
      <c r="C13">
        <v>233.5</v>
      </c>
      <c r="D13">
        <v>1075.7</v>
      </c>
      <c r="E13">
        <v>466.3</v>
      </c>
      <c r="F13" s="16">
        <f t="shared" si="2"/>
        <v>1233.2</v>
      </c>
      <c r="G13" s="16">
        <f t="shared" si="3"/>
        <v>699.8</v>
      </c>
      <c r="H13" s="20">
        <f t="shared" si="4"/>
        <v>76.221777650757375</v>
      </c>
    </row>
    <row r="14" spans="1:9" x14ac:dyDescent="0.25">
      <c r="A14" s="5">
        <f t="shared" si="1"/>
        <v>42824</v>
      </c>
      <c r="B14">
        <v>157.5</v>
      </c>
      <c r="C14">
        <v>199.5</v>
      </c>
      <c r="D14">
        <v>1075.7</v>
      </c>
      <c r="E14">
        <v>513.6</v>
      </c>
      <c r="F14" s="16">
        <f t="shared" si="2"/>
        <v>1233.2</v>
      </c>
      <c r="G14" s="16">
        <f t="shared" si="3"/>
        <v>713.1</v>
      </c>
      <c r="H14" s="20">
        <f t="shared" si="4"/>
        <v>72.935072219885001</v>
      </c>
    </row>
    <row r="15" spans="1:9" x14ac:dyDescent="0.25">
      <c r="A15" s="5">
        <f t="shared" si="1"/>
        <v>42831</v>
      </c>
      <c r="B15" s="16">
        <v>210</v>
      </c>
      <c r="C15">
        <v>188.5</v>
      </c>
      <c r="D15">
        <v>1136.0999999999999</v>
      </c>
      <c r="E15">
        <v>525</v>
      </c>
      <c r="F15" s="16">
        <f t="shared" si="2"/>
        <v>1346.1</v>
      </c>
      <c r="G15" s="16">
        <f t="shared" si="3"/>
        <v>713.5</v>
      </c>
      <c r="H15" s="20">
        <f t="shared" si="4"/>
        <v>88.661527680448486</v>
      </c>
    </row>
    <row r="16" spans="1:9" x14ac:dyDescent="0.25">
      <c r="A16" s="5">
        <f t="shared" si="1"/>
        <v>42838</v>
      </c>
      <c r="B16" s="16">
        <v>160</v>
      </c>
      <c r="C16">
        <v>142.5</v>
      </c>
      <c r="D16">
        <v>1196.5</v>
      </c>
      <c r="E16">
        <v>585.9</v>
      </c>
      <c r="F16" s="16">
        <f t="shared" si="2"/>
        <v>1356.5</v>
      </c>
      <c r="G16" s="16">
        <f t="shared" si="3"/>
        <v>728.4</v>
      </c>
      <c r="H16" s="20">
        <f t="shared" si="4"/>
        <v>86.230093355299303</v>
      </c>
    </row>
    <row r="17" spans="1:9" x14ac:dyDescent="0.25">
      <c r="A17" s="5">
        <f t="shared" si="1"/>
        <v>42845</v>
      </c>
      <c r="B17" s="16">
        <v>160</v>
      </c>
      <c r="C17">
        <v>142.5</v>
      </c>
      <c r="D17">
        <v>1259.2</v>
      </c>
      <c r="E17">
        <v>585.9</v>
      </c>
      <c r="F17" s="16">
        <f t="shared" si="2"/>
        <v>1419.2</v>
      </c>
      <c r="G17" s="16">
        <f t="shared" si="3"/>
        <v>728.4</v>
      </c>
      <c r="H17" s="20">
        <f t="shared" si="4"/>
        <v>94.838001098297653</v>
      </c>
    </row>
    <row r="18" spans="1:9" x14ac:dyDescent="0.25">
      <c r="A18" s="5">
        <f t="shared" si="1"/>
        <v>42852</v>
      </c>
      <c r="B18" s="16">
        <v>160</v>
      </c>
      <c r="C18">
        <v>172.5</v>
      </c>
      <c r="D18">
        <v>1259.2</v>
      </c>
      <c r="E18">
        <v>617.4</v>
      </c>
      <c r="F18" s="16">
        <f t="shared" si="2"/>
        <v>1419.2</v>
      </c>
      <c r="G18" s="16">
        <f t="shared" si="3"/>
        <v>789.9</v>
      </c>
      <c r="H18" s="20">
        <f t="shared" si="4"/>
        <v>79.66831244461325</v>
      </c>
      <c r="I18">
        <v>163</v>
      </c>
    </row>
    <row r="19" spans="1:9" x14ac:dyDescent="0.25">
      <c r="A19" s="5">
        <f t="shared" si="1"/>
        <v>42859</v>
      </c>
      <c r="B19" s="16">
        <v>160</v>
      </c>
      <c r="C19">
        <v>172.5</v>
      </c>
      <c r="D19">
        <v>1322.2</v>
      </c>
      <c r="E19">
        <v>617.4</v>
      </c>
      <c r="F19" s="16">
        <f t="shared" si="2"/>
        <v>1482.2</v>
      </c>
      <c r="G19" s="16">
        <f t="shared" si="3"/>
        <v>789.9</v>
      </c>
      <c r="H19" s="20">
        <f t="shared" si="4"/>
        <v>87.644005570325362</v>
      </c>
      <c r="I19">
        <v>223</v>
      </c>
    </row>
    <row r="20" spans="1:9" x14ac:dyDescent="0.25">
      <c r="A20" s="5">
        <f t="shared" si="1"/>
        <v>42866</v>
      </c>
      <c r="B20" s="16">
        <v>100</v>
      </c>
      <c r="C20">
        <v>172.5</v>
      </c>
      <c r="D20">
        <v>1451.2</v>
      </c>
      <c r="E20">
        <v>705.7</v>
      </c>
      <c r="F20" s="16">
        <f t="shared" si="2"/>
        <v>1551.2</v>
      </c>
      <c r="G20" s="16">
        <f t="shared" si="3"/>
        <v>878.2</v>
      </c>
      <c r="H20" s="20">
        <f t="shared" si="4"/>
        <v>76.634024140286954</v>
      </c>
      <c r="I20">
        <v>223</v>
      </c>
    </row>
    <row r="21" spans="1:9" x14ac:dyDescent="0.25">
      <c r="A21" s="5">
        <f t="shared" si="1"/>
        <v>42873</v>
      </c>
      <c r="B21" s="16">
        <v>100</v>
      </c>
      <c r="C21">
        <v>172.5</v>
      </c>
      <c r="D21">
        <v>1482.7</v>
      </c>
      <c r="E21">
        <v>705.7</v>
      </c>
      <c r="F21" s="16">
        <f t="shared" si="2"/>
        <v>1582.7</v>
      </c>
      <c r="G21" s="16">
        <f t="shared" si="3"/>
        <v>878.2</v>
      </c>
      <c r="H21" s="20">
        <f t="shared" si="4"/>
        <v>80.220906399453426</v>
      </c>
      <c r="I21">
        <v>223</v>
      </c>
    </row>
    <row r="22" spans="1:9" x14ac:dyDescent="0.25">
      <c r="A22" s="5">
        <f t="shared" si="1"/>
        <v>42880</v>
      </c>
      <c r="B22" s="16">
        <v>100</v>
      </c>
      <c r="C22">
        <v>172.5</v>
      </c>
      <c r="D22">
        <v>1562.7</v>
      </c>
      <c r="E22">
        <v>705.7</v>
      </c>
      <c r="F22" s="16">
        <f t="shared" si="2"/>
        <v>1662.7</v>
      </c>
      <c r="G22" s="16">
        <f t="shared" si="3"/>
        <v>878.2</v>
      </c>
      <c r="H22" s="20">
        <f t="shared" si="4"/>
        <v>89.330448644955581</v>
      </c>
      <c r="I22">
        <v>223</v>
      </c>
    </row>
    <row r="23" spans="1:9" x14ac:dyDescent="0.25">
      <c r="A23" s="5">
        <f t="shared" si="1"/>
        <v>42887</v>
      </c>
      <c r="B23" s="16">
        <v>323</v>
      </c>
      <c r="C23">
        <v>196.1</v>
      </c>
      <c r="D23">
        <v>0</v>
      </c>
      <c r="E23">
        <v>0</v>
      </c>
      <c r="F23" s="16">
        <f t="shared" si="2"/>
        <v>323</v>
      </c>
      <c r="G23" s="16">
        <f t="shared" si="3"/>
        <v>196.1</v>
      </c>
      <c r="H23" s="20">
        <f t="shared" si="4"/>
        <v>64.71188169301378</v>
      </c>
      <c r="I23">
        <v>0</v>
      </c>
    </row>
    <row r="24" spans="1:9" x14ac:dyDescent="0.25">
      <c r="A24" s="5">
        <f t="shared" si="1"/>
        <v>42894</v>
      </c>
      <c r="B24" s="16">
        <v>323</v>
      </c>
      <c r="C24" s="16">
        <v>195</v>
      </c>
      <c r="D24">
        <v>0</v>
      </c>
      <c r="E24">
        <v>1.1000000000000001</v>
      </c>
      <c r="F24" s="16">
        <f t="shared" si="2"/>
        <v>323</v>
      </c>
      <c r="G24" s="16">
        <f t="shared" si="3"/>
        <v>196.1</v>
      </c>
      <c r="H24" s="20">
        <f t="shared" si="4"/>
        <v>64.71188169301378</v>
      </c>
    </row>
    <row r="25" spans="1:9" x14ac:dyDescent="0.25">
      <c r="A25" s="5">
        <f t="shared" si="1"/>
        <v>42901</v>
      </c>
      <c r="B25" s="16">
        <v>263</v>
      </c>
      <c r="C25" s="16">
        <v>195</v>
      </c>
      <c r="D25">
        <v>62.6</v>
      </c>
      <c r="E25">
        <v>1.1000000000000001</v>
      </c>
      <c r="F25" s="16">
        <f t="shared" si="2"/>
        <v>325.60000000000002</v>
      </c>
      <c r="G25" s="16">
        <f t="shared" si="3"/>
        <v>196.1</v>
      </c>
      <c r="H25" s="20">
        <f t="shared" si="4"/>
        <v>66.037735849056617</v>
      </c>
    </row>
    <row r="26" spans="1:9" x14ac:dyDescent="0.25">
      <c r="A26" s="5">
        <f t="shared" si="1"/>
        <v>42908</v>
      </c>
      <c r="B26" s="16">
        <v>263</v>
      </c>
      <c r="C26">
        <v>192.6</v>
      </c>
      <c r="D26">
        <v>128.6</v>
      </c>
      <c r="E26">
        <v>3.5</v>
      </c>
      <c r="F26" s="16">
        <f t="shared" si="2"/>
        <v>391.6</v>
      </c>
      <c r="G26" s="16">
        <f t="shared" si="3"/>
        <v>196.1</v>
      </c>
      <c r="H26" s="20">
        <f t="shared" si="4"/>
        <v>99.694033656297833</v>
      </c>
    </row>
    <row r="27" spans="1:9" x14ac:dyDescent="0.25">
      <c r="A27" s="5">
        <f t="shared" si="1"/>
        <v>42915</v>
      </c>
      <c r="B27" s="16">
        <v>223</v>
      </c>
      <c r="C27">
        <v>192.6</v>
      </c>
      <c r="D27">
        <v>167.9</v>
      </c>
      <c r="E27">
        <v>3.5</v>
      </c>
      <c r="F27" s="16">
        <f t="shared" si="2"/>
        <v>390.9</v>
      </c>
      <c r="G27" s="16">
        <f t="shared" si="3"/>
        <v>196.1</v>
      </c>
      <c r="H27" s="20">
        <f t="shared" si="4"/>
        <v>99.337072921978574</v>
      </c>
    </row>
    <row r="28" spans="1:9" x14ac:dyDescent="0.25">
      <c r="A28" s="5">
        <f t="shared" si="1"/>
        <v>42922</v>
      </c>
      <c r="B28" s="16">
        <v>223</v>
      </c>
      <c r="C28">
        <v>132.6</v>
      </c>
      <c r="D28">
        <v>167.9</v>
      </c>
      <c r="E28">
        <v>66.5</v>
      </c>
      <c r="F28" s="16">
        <f t="shared" si="2"/>
        <v>390.9</v>
      </c>
      <c r="G28" s="16">
        <f t="shared" si="3"/>
        <v>199.1</v>
      </c>
      <c r="H28" s="20">
        <f t="shared" si="4"/>
        <v>96.33350075339024</v>
      </c>
    </row>
    <row r="29" spans="1:9" x14ac:dyDescent="0.25">
      <c r="A29" s="5">
        <f t="shared" si="1"/>
        <v>42929</v>
      </c>
      <c r="B29" s="16">
        <v>223</v>
      </c>
      <c r="C29">
        <v>132.6</v>
      </c>
      <c r="D29">
        <v>167.9</v>
      </c>
      <c r="E29">
        <v>126.9</v>
      </c>
      <c r="F29" s="16">
        <f t="shared" si="2"/>
        <v>390.9</v>
      </c>
      <c r="G29" s="16">
        <f t="shared" si="3"/>
        <v>259.5</v>
      </c>
      <c r="H29" s="20">
        <f t="shared" si="4"/>
        <v>50.635838150289004</v>
      </c>
    </row>
    <row r="30" spans="1:9" x14ac:dyDescent="0.25">
      <c r="A30" s="5">
        <f t="shared" si="1"/>
        <v>42936</v>
      </c>
      <c r="B30" s="16">
        <v>223</v>
      </c>
      <c r="C30">
        <v>131.9</v>
      </c>
      <c r="D30">
        <v>167.9</v>
      </c>
      <c r="E30">
        <v>127.6</v>
      </c>
      <c r="F30" s="16">
        <f t="shared" si="2"/>
        <v>390.9</v>
      </c>
      <c r="G30" s="16">
        <f t="shared" si="3"/>
        <v>259.5</v>
      </c>
      <c r="H30" s="20">
        <f t="shared" si="4"/>
        <v>50.635838150289004</v>
      </c>
    </row>
    <row r="31" spans="1:9" x14ac:dyDescent="0.25">
      <c r="A31" s="5">
        <f t="shared" si="1"/>
        <v>42943</v>
      </c>
      <c r="B31" s="16">
        <v>223</v>
      </c>
      <c r="C31">
        <v>70.099999999999994</v>
      </c>
      <c r="D31">
        <v>167.9</v>
      </c>
      <c r="E31">
        <v>192.2</v>
      </c>
      <c r="F31" s="16">
        <f t="shared" si="2"/>
        <v>390.9</v>
      </c>
      <c r="G31" s="16">
        <f t="shared" si="3"/>
        <v>262.29999999999995</v>
      </c>
      <c r="H31" s="20">
        <f t="shared" si="4"/>
        <v>49.027830728173868</v>
      </c>
    </row>
    <row r="32" spans="1:9" x14ac:dyDescent="0.25">
      <c r="A32" s="5">
        <f t="shared" si="1"/>
        <v>42950</v>
      </c>
      <c r="B32" s="16">
        <v>113</v>
      </c>
      <c r="C32">
        <v>69.099999999999994</v>
      </c>
      <c r="D32">
        <v>276.2</v>
      </c>
      <c r="E32">
        <v>193.3</v>
      </c>
      <c r="F32" s="16">
        <f t="shared" si="2"/>
        <v>389.2</v>
      </c>
      <c r="G32" s="16">
        <f t="shared" si="3"/>
        <v>262.39999999999998</v>
      </c>
      <c r="H32" s="20">
        <f t="shared" si="4"/>
        <v>48.323170731707336</v>
      </c>
    </row>
    <row r="33" spans="1:8" x14ac:dyDescent="0.25">
      <c r="A33" s="5">
        <f t="shared" si="1"/>
        <v>42957</v>
      </c>
      <c r="B33">
        <v>141</v>
      </c>
      <c r="C33">
        <v>65.900000000000006</v>
      </c>
      <c r="D33">
        <v>276.2</v>
      </c>
      <c r="E33">
        <v>196.4</v>
      </c>
      <c r="F33" s="16">
        <f t="shared" si="2"/>
        <v>417.2</v>
      </c>
      <c r="G33" s="16">
        <f t="shared" si="3"/>
        <v>262.3</v>
      </c>
      <c r="H33" s="20">
        <f t="shared" si="4"/>
        <v>59.0545177277926</v>
      </c>
    </row>
    <row r="34" spans="1:8" x14ac:dyDescent="0.25">
      <c r="A34" s="5">
        <f t="shared" si="1"/>
        <v>42964</v>
      </c>
      <c r="B34">
        <v>76.5</v>
      </c>
      <c r="C34">
        <v>62.5</v>
      </c>
      <c r="D34">
        <v>395.5</v>
      </c>
      <c r="E34">
        <v>199.9</v>
      </c>
      <c r="F34" s="16">
        <f t="shared" si="2"/>
        <v>472</v>
      </c>
      <c r="G34" s="16">
        <f t="shared" si="3"/>
        <v>262.39999999999998</v>
      </c>
      <c r="H34" s="20">
        <f t="shared" si="4"/>
        <v>79.878048780487831</v>
      </c>
    </row>
    <row r="35" spans="1:8" x14ac:dyDescent="0.25">
      <c r="A35" s="5">
        <f t="shared" si="1"/>
        <v>42971</v>
      </c>
      <c r="B35">
        <v>51.5</v>
      </c>
      <c r="C35">
        <v>24.6</v>
      </c>
      <c r="D35">
        <v>420.6</v>
      </c>
      <c r="E35">
        <v>291.39999999999998</v>
      </c>
      <c r="F35" s="16">
        <f t="shared" si="2"/>
        <v>472.1</v>
      </c>
      <c r="G35" s="16">
        <f t="shared" si="3"/>
        <v>316</v>
      </c>
      <c r="H35" s="20">
        <f t="shared" si="4"/>
        <v>49.398734177215189</v>
      </c>
    </row>
    <row r="36" spans="1:8" x14ac:dyDescent="0.25">
      <c r="A36" s="5">
        <f t="shared" si="1"/>
        <v>42978</v>
      </c>
      <c r="B36">
        <v>110</v>
      </c>
      <c r="C36">
        <v>24.7</v>
      </c>
      <c r="D36">
        <v>422</v>
      </c>
      <c r="E36">
        <v>412.2</v>
      </c>
      <c r="F36" s="16">
        <f t="shared" si="2"/>
        <v>532</v>
      </c>
      <c r="G36" s="16">
        <f t="shared" si="3"/>
        <v>436.9</v>
      </c>
      <c r="H36" s="20">
        <f t="shared" si="4"/>
        <v>21.766994735637457</v>
      </c>
    </row>
    <row r="37" spans="1:8" x14ac:dyDescent="0.25">
      <c r="A37" s="5">
        <f t="shared" si="1"/>
        <v>42985</v>
      </c>
      <c r="B37">
        <v>110</v>
      </c>
      <c r="C37">
        <v>23.9</v>
      </c>
      <c r="D37">
        <v>422</v>
      </c>
      <c r="E37">
        <v>413</v>
      </c>
      <c r="F37" s="16">
        <f t="shared" si="2"/>
        <v>532</v>
      </c>
      <c r="G37" s="16">
        <f t="shared" si="3"/>
        <v>436.9</v>
      </c>
      <c r="H37" s="20">
        <f t="shared" si="4"/>
        <v>21.766994735637457</v>
      </c>
    </row>
    <row r="38" spans="1:8" x14ac:dyDescent="0.25">
      <c r="A38" s="5">
        <f t="shared" si="1"/>
        <v>42992</v>
      </c>
      <c r="B38">
        <v>110</v>
      </c>
      <c r="C38">
        <v>23.3</v>
      </c>
      <c r="D38">
        <v>422</v>
      </c>
      <c r="E38">
        <v>471.3</v>
      </c>
      <c r="F38" s="16">
        <f t="shared" si="2"/>
        <v>532</v>
      </c>
      <c r="G38" s="16">
        <f t="shared" si="3"/>
        <v>494.6</v>
      </c>
      <c r="H38" s="20">
        <f t="shared" si="4"/>
        <v>7.5616659927213892</v>
      </c>
    </row>
    <row r="39" spans="1:8" x14ac:dyDescent="0.25">
      <c r="A39" s="5">
        <f t="shared" si="1"/>
        <v>42999</v>
      </c>
      <c r="B39">
        <v>110</v>
      </c>
      <c r="C39">
        <v>21.5</v>
      </c>
      <c r="D39">
        <v>422</v>
      </c>
      <c r="E39">
        <v>473.2</v>
      </c>
      <c r="F39" s="16">
        <f t="shared" si="2"/>
        <v>532</v>
      </c>
      <c r="G39" s="16">
        <f t="shared" si="3"/>
        <v>494.7</v>
      </c>
      <c r="H39" s="20">
        <f t="shared" si="4"/>
        <v>7.5399231857691484</v>
      </c>
    </row>
    <row r="40" spans="1:8" x14ac:dyDescent="0.25">
      <c r="A40" s="5">
        <f t="shared" si="1"/>
        <v>43006</v>
      </c>
      <c r="B40">
        <v>62.6</v>
      </c>
      <c r="C40">
        <v>0.3</v>
      </c>
      <c r="D40">
        <v>537.5</v>
      </c>
      <c r="E40">
        <v>495.1</v>
      </c>
      <c r="F40" s="16">
        <f t="shared" si="2"/>
        <v>600.1</v>
      </c>
      <c r="G40" s="16">
        <f t="shared" si="3"/>
        <v>495.40000000000003</v>
      </c>
      <c r="H40" s="20">
        <f t="shared" si="4"/>
        <v>21.134436818732325</v>
      </c>
    </row>
    <row r="41" spans="1:8" x14ac:dyDescent="0.25">
      <c r="A41" s="5">
        <f t="shared" si="1"/>
        <v>43013</v>
      </c>
      <c r="B41">
        <v>63.1</v>
      </c>
      <c r="C41">
        <v>0.3</v>
      </c>
      <c r="D41">
        <v>537.5</v>
      </c>
      <c r="E41">
        <v>495.1</v>
      </c>
      <c r="F41" s="16">
        <f t="shared" si="2"/>
        <v>600.6</v>
      </c>
      <c r="G41" s="16">
        <f t="shared" si="3"/>
        <v>495.40000000000003</v>
      </c>
      <c r="H41" s="20">
        <f t="shared" si="4"/>
        <v>21.235365361324178</v>
      </c>
    </row>
    <row r="42" spans="1:8" x14ac:dyDescent="0.25">
      <c r="A42" s="5">
        <f t="shared" si="1"/>
        <v>43020</v>
      </c>
      <c r="B42">
        <v>183.1</v>
      </c>
      <c r="C42">
        <v>0.3</v>
      </c>
      <c r="D42">
        <v>537.5</v>
      </c>
      <c r="E42">
        <v>495.1</v>
      </c>
      <c r="F42" s="16">
        <f t="shared" si="2"/>
        <v>720.6</v>
      </c>
      <c r="G42" s="16">
        <f t="shared" si="3"/>
        <v>495.40000000000003</v>
      </c>
      <c r="H42" s="20">
        <f t="shared" si="4"/>
        <v>45.458215583366979</v>
      </c>
    </row>
    <row r="43" spans="1:8" x14ac:dyDescent="0.25">
      <c r="A43" s="5">
        <f t="shared" si="1"/>
        <v>43027</v>
      </c>
      <c r="B43">
        <v>183.1</v>
      </c>
      <c r="C43">
        <v>0.3</v>
      </c>
      <c r="D43">
        <v>537.5</v>
      </c>
      <c r="E43">
        <v>495.1</v>
      </c>
      <c r="F43" s="16">
        <f t="shared" si="2"/>
        <v>720.6</v>
      </c>
      <c r="G43" s="16">
        <f t="shared" si="3"/>
        <v>495.40000000000003</v>
      </c>
      <c r="H43" s="20">
        <f t="shared" si="4"/>
        <v>45.458215583366979</v>
      </c>
    </row>
    <row r="44" spans="1:8" x14ac:dyDescent="0.25">
      <c r="A44" s="5">
        <f t="shared" si="1"/>
        <v>43034</v>
      </c>
      <c r="B44">
        <v>183.6</v>
      </c>
      <c r="C44">
        <v>0.3</v>
      </c>
      <c r="D44">
        <v>538</v>
      </c>
      <c r="E44">
        <v>495.1</v>
      </c>
      <c r="F44" s="16">
        <f t="shared" si="2"/>
        <v>721.6</v>
      </c>
      <c r="G44" s="16">
        <f t="shared" si="3"/>
        <v>495.40000000000003</v>
      </c>
      <c r="H44" s="20">
        <f t="shared" si="4"/>
        <v>45.660072668550654</v>
      </c>
    </row>
    <row r="45" spans="1:8" x14ac:dyDescent="0.25">
      <c r="A45" s="5">
        <f t="shared" si="1"/>
        <v>43041</v>
      </c>
      <c r="B45">
        <v>243.6</v>
      </c>
      <c r="C45">
        <v>60.3</v>
      </c>
      <c r="D45">
        <v>538</v>
      </c>
      <c r="E45">
        <v>495.1</v>
      </c>
      <c r="F45" s="16">
        <f t="shared" si="2"/>
        <v>781.6</v>
      </c>
      <c r="G45" s="16">
        <f t="shared" si="3"/>
        <v>555.4</v>
      </c>
      <c r="H45" s="20">
        <f t="shared" si="4"/>
        <v>40.727403673028448</v>
      </c>
    </row>
    <row r="46" spans="1:8" x14ac:dyDescent="0.25">
      <c r="A46" s="5">
        <f t="shared" si="1"/>
        <v>43048</v>
      </c>
      <c r="B46" s="16">
        <v>243</v>
      </c>
      <c r="C46">
        <v>60.3</v>
      </c>
      <c r="D46">
        <v>538.6</v>
      </c>
      <c r="E46">
        <v>495.1</v>
      </c>
      <c r="F46" s="16">
        <f t="shared" si="2"/>
        <v>781.6</v>
      </c>
      <c r="G46" s="16">
        <f t="shared" si="3"/>
        <v>555.4</v>
      </c>
      <c r="H46" s="20">
        <f t="shared" si="4"/>
        <v>40.727403673028448</v>
      </c>
    </row>
    <row r="47" spans="1:8" x14ac:dyDescent="0.25">
      <c r="A47" s="5">
        <f t="shared" si="1"/>
        <v>43055</v>
      </c>
      <c r="B47" s="16">
        <v>243</v>
      </c>
      <c r="C47">
        <v>120.3</v>
      </c>
      <c r="D47">
        <v>538.6</v>
      </c>
      <c r="E47">
        <v>495.1</v>
      </c>
      <c r="F47" s="16">
        <f t="shared" si="2"/>
        <v>781.6</v>
      </c>
      <c r="G47" s="16">
        <f t="shared" si="3"/>
        <v>615.4</v>
      </c>
      <c r="H47" s="20">
        <f t="shared" si="4"/>
        <v>27.006824829379283</v>
      </c>
    </row>
    <row r="48" spans="1:8" x14ac:dyDescent="0.25">
      <c r="A48" s="5">
        <f t="shared" si="1"/>
        <v>43062</v>
      </c>
      <c r="B48" s="16">
        <v>242</v>
      </c>
      <c r="C48">
        <v>180.3</v>
      </c>
      <c r="D48">
        <v>539.6</v>
      </c>
      <c r="E48">
        <v>495.1</v>
      </c>
      <c r="F48" s="16">
        <f t="shared" si="2"/>
        <v>781.6</v>
      </c>
      <c r="G48" s="16">
        <f t="shared" si="3"/>
        <v>675.40000000000009</v>
      </c>
      <c r="H48" s="20">
        <f t="shared" si="4"/>
        <v>15.724015398282475</v>
      </c>
    </row>
    <row r="49" spans="1:8" x14ac:dyDescent="0.25">
      <c r="A49" s="5">
        <f t="shared" si="1"/>
        <v>43069</v>
      </c>
      <c r="B49">
        <v>241.3</v>
      </c>
      <c r="C49">
        <v>180.3</v>
      </c>
      <c r="D49">
        <v>540.29999999999995</v>
      </c>
      <c r="E49">
        <v>552.79999999999995</v>
      </c>
      <c r="F49" s="16">
        <f t="shared" si="2"/>
        <v>781.59999999999991</v>
      </c>
      <c r="G49" s="16">
        <f t="shared" si="3"/>
        <v>733.09999999999991</v>
      </c>
      <c r="H49" s="20">
        <f t="shared" si="4"/>
        <v>6.615741372254802</v>
      </c>
    </row>
    <row r="50" spans="1:8" x14ac:dyDescent="0.25">
      <c r="A50" s="5">
        <f t="shared" si="1"/>
        <v>43076</v>
      </c>
      <c r="B50">
        <v>240.7</v>
      </c>
      <c r="C50">
        <v>240.3</v>
      </c>
      <c r="D50">
        <v>540.9</v>
      </c>
      <c r="E50">
        <v>552.79999999999995</v>
      </c>
      <c r="F50" s="16">
        <f t="shared" si="2"/>
        <v>781.59999999999991</v>
      </c>
      <c r="G50" s="16">
        <f t="shared" si="3"/>
        <v>793.09999999999991</v>
      </c>
      <c r="H50" s="20">
        <f t="shared" si="4"/>
        <v>-1.4500063043752398</v>
      </c>
    </row>
    <row r="51" spans="1:8" x14ac:dyDescent="0.25">
      <c r="A51" s="5">
        <f t="shared" si="1"/>
        <v>43083</v>
      </c>
      <c r="B51">
        <v>275.7</v>
      </c>
      <c r="C51">
        <v>240.2</v>
      </c>
      <c r="D51">
        <v>540.9</v>
      </c>
      <c r="E51">
        <v>552.79999999999995</v>
      </c>
      <c r="F51" s="16">
        <f t="shared" si="2"/>
        <v>816.59999999999991</v>
      </c>
      <c r="G51" s="16">
        <f t="shared" si="3"/>
        <v>793</v>
      </c>
      <c r="H51" s="20">
        <f t="shared" si="4"/>
        <v>2.9760403530895152</v>
      </c>
    </row>
    <row r="52" spans="1:8" x14ac:dyDescent="0.25">
      <c r="A52" s="5">
        <f t="shared" si="1"/>
        <v>43090</v>
      </c>
      <c r="B52" s="16">
        <v>275</v>
      </c>
      <c r="C52">
        <v>347.5</v>
      </c>
      <c r="D52">
        <v>541.70000000000005</v>
      </c>
      <c r="E52">
        <v>615.79999999999995</v>
      </c>
      <c r="F52" s="16">
        <f t="shared" si="2"/>
        <v>816.7</v>
      </c>
      <c r="G52" s="16">
        <f t="shared" si="3"/>
        <v>963.3</v>
      </c>
      <c r="H52" s="20">
        <f t="shared" si="4"/>
        <v>-15.218519671960962</v>
      </c>
    </row>
    <row r="53" spans="1:8" x14ac:dyDescent="0.25">
      <c r="A53" s="5">
        <f t="shared" si="1"/>
        <v>43097</v>
      </c>
      <c r="B53" s="16">
        <v>275</v>
      </c>
      <c r="C53">
        <v>347.5</v>
      </c>
      <c r="D53">
        <v>541.70000000000005</v>
      </c>
      <c r="E53">
        <v>615.79999999999995</v>
      </c>
      <c r="F53" s="16">
        <f t="shared" si="2"/>
        <v>816.7</v>
      </c>
      <c r="G53" s="16">
        <f t="shared" si="3"/>
        <v>963.3</v>
      </c>
      <c r="H53" s="20">
        <f t="shared" si="4"/>
        <v>-15.218519671960962</v>
      </c>
    </row>
    <row r="54" spans="1:8" x14ac:dyDescent="0.25">
      <c r="A54" s="5">
        <f t="shared" si="1"/>
        <v>43104</v>
      </c>
      <c r="B54" s="16">
        <v>275</v>
      </c>
      <c r="C54">
        <v>347.5</v>
      </c>
      <c r="D54">
        <v>541.70000000000005</v>
      </c>
      <c r="E54">
        <v>615.79999999999995</v>
      </c>
      <c r="F54" s="16">
        <f t="shared" si="2"/>
        <v>816.7</v>
      </c>
      <c r="G54" s="16">
        <f t="shared" si="3"/>
        <v>963.3</v>
      </c>
      <c r="H54" s="20">
        <f t="shared" si="4"/>
        <v>-15.218519671960962</v>
      </c>
    </row>
    <row r="55" spans="1:8" x14ac:dyDescent="0.25">
      <c r="A55" s="5">
        <f t="shared" si="1"/>
        <v>43111</v>
      </c>
      <c r="B55" s="16">
        <v>275</v>
      </c>
      <c r="C55">
        <v>347.5</v>
      </c>
      <c r="D55">
        <v>541.70000000000005</v>
      </c>
      <c r="E55">
        <v>615.79999999999995</v>
      </c>
      <c r="F55" s="16">
        <f t="shared" si="2"/>
        <v>816.7</v>
      </c>
      <c r="G55" s="16">
        <f t="shared" si="3"/>
        <v>963.3</v>
      </c>
      <c r="H55" s="20">
        <f t="shared" si="4"/>
        <v>-15.218519671960962</v>
      </c>
    </row>
    <row r="56" spans="1:8" x14ac:dyDescent="0.25">
      <c r="A56" s="5">
        <f t="shared" si="1"/>
        <v>43118</v>
      </c>
      <c r="B56" s="16">
        <v>275</v>
      </c>
      <c r="C56">
        <v>407.5</v>
      </c>
      <c r="D56">
        <v>541.70000000000005</v>
      </c>
      <c r="E56">
        <v>615.79999999999995</v>
      </c>
      <c r="F56" s="16">
        <f t="shared" si="2"/>
        <v>816.7</v>
      </c>
      <c r="G56" s="16">
        <f t="shared" si="3"/>
        <v>1023.3</v>
      </c>
      <c r="H56" s="20">
        <f t="shared" si="4"/>
        <v>-20.189582722564246</v>
      </c>
    </row>
    <row r="57" spans="1:8" x14ac:dyDescent="0.25">
      <c r="A57" s="5">
        <f t="shared" si="1"/>
        <v>43125</v>
      </c>
      <c r="B57" s="16">
        <v>305</v>
      </c>
      <c r="C57">
        <v>378.3</v>
      </c>
      <c r="D57">
        <v>541.70000000000005</v>
      </c>
      <c r="E57">
        <v>645</v>
      </c>
      <c r="F57" s="16">
        <f t="shared" si="2"/>
        <v>846.7</v>
      </c>
      <c r="G57" s="16">
        <f t="shared" si="3"/>
        <v>1023.3</v>
      </c>
      <c r="H57" s="20">
        <f t="shared" si="4"/>
        <v>-17.257891136519099</v>
      </c>
    </row>
    <row r="58" spans="1:8" x14ac:dyDescent="0.25">
      <c r="A58" s="5">
        <f t="shared" si="1"/>
        <v>43132</v>
      </c>
      <c r="B58">
        <v>315.5</v>
      </c>
      <c r="C58">
        <v>268.3</v>
      </c>
      <c r="D58">
        <v>541.70000000000005</v>
      </c>
      <c r="E58">
        <v>792.3</v>
      </c>
      <c r="F58" s="16">
        <f t="shared" si="2"/>
        <v>857.2</v>
      </c>
      <c r="G58" s="16">
        <f t="shared" si="3"/>
        <v>1060.5999999999999</v>
      </c>
      <c r="H58" s="20">
        <f t="shared" si="4"/>
        <v>-19.177823873279266</v>
      </c>
    </row>
    <row r="59" spans="1:8" x14ac:dyDescent="0.25">
      <c r="A59" s="5">
        <f t="shared" si="1"/>
        <v>43139</v>
      </c>
      <c r="B59">
        <v>285.5</v>
      </c>
      <c r="C59">
        <v>237.5</v>
      </c>
      <c r="D59">
        <v>604.70000000000005</v>
      </c>
      <c r="E59">
        <v>823.7</v>
      </c>
      <c r="F59" s="16">
        <f t="shared" si="2"/>
        <v>890.2</v>
      </c>
      <c r="G59" s="16">
        <f t="shared" si="3"/>
        <v>1061.2</v>
      </c>
      <c r="H59" s="20">
        <f t="shared" si="4"/>
        <v>-16.113833396155297</v>
      </c>
    </row>
    <row r="60" spans="1:8" x14ac:dyDescent="0.25">
      <c r="A60" s="5">
        <f t="shared" si="1"/>
        <v>43146</v>
      </c>
      <c r="B60">
        <v>285.5</v>
      </c>
      <c r="C60">
        <v>237.5</v>
      </c>
      <c r="D60">
        <v>604.70000000000005</v>
      </c>
      <c r="E60">
        <v>823.7</v>
      </c>
      <c r="F60" s="16">
        <f t="shared" si="2"/>
        <v>890.2</v>
      </c>
      <c r="G60" s="16">
        <f t="shared" si="3"/>
        <v>1061.2</v>
      </c>
      <c r="H60" s="20">
        <f t="shared" si="4"/>
        <v>-16.113833396155297</v>
      </c>
    </row>
    <row r="61" spans="1:8" x14ac:dyDescent="0.25">
      <c r="A61" s="5">
        <f t="shared" si="1"/>
        <v>43153</v>
      </c>
      <c r="B61" s="16">
        <v>275</v>
      </c>
      <c r="C61">
        <v>237.5</v>
      </c>
      <c r="D61">
        <v>615.1</v>
      </c>
      <c r="E61">
        <v>823.7</v>
      </c>
      <c r="F61" s="16">
        <f t="shared" si="2"/>
        <v>890.1</v>
      </c>
      <c r="G61" s="16">
        <f t="shared" si="3"/>
        <v>1061.2</v>
      </c>
      <c r="H61" s="20">
        <f t="shared" si="4"/>
        <v>-16.123256690539012</v>
      </c>
    </row>
    <row r="62" spans="1:8" x14ac:dyDescent="0.25">
      <c r="A62" s="5">
        <f t="shared" si="1"/>
        <v>43160</v>
      </c>
      <c r="B62" s="16">
        <v>275</v>
      </c>
      <c r="C62">
        <v>177.5</v>
      </c>
      <c r="D62">
        <v>615.1</v>
      </c>
      <c r="E62">
        <v>886.7</v>
      </c>
      <c r="F62" s="16">
        <f t="shared" si="2"/>
        <v>890.1</v>
      </c>
      <c r="G62" s="16">
        <f t="shared" si="3"/>
        <v>1064.2</v>
      </c>
      <c r="H62" s="20">
        <f t="shared" si="4"/>
        <v>-16.359706822025931</v>
      </c>
    </row>
    <row r="63" spans="1:8" x14ac:dyDescent="0.25">
      <c r="A63" s="5">
        <f t="shared" si="1"/>
        <v>43167</v>
      </c>
      <c r="B63" s="16">
        <v>275</v>
      </c>
      <c r="C63">
        <v>217.5</v>
      </c>
      <c r="D63">
        <v>650.79999999999995</v>
      </c>
      <c r="E63">
        <v>949.7</v>
      </c>
      <c r="F63" s="16">
        <f t="shared" si="2"/>
        <v>925.8</v>
      </c>
      <c r="G63" s="16">
        <f t="shared" si="3"/>
        <v>1167.2</v>
      </c>
      <c r="H63" s="20">
        <f t="shared" si="4"/>
        <v>-20.681973954763542</v>
      </c>
    </row>
    <row r="64" spans="1:8" x14ac:dyDescent="0.25">
      <c r="A64" s="5">
        <f t="shared" si="1"/>
        <v>43174</v>
      </c>
      <c r="B64" s="16">
        <v>275</v>
      </c>
      <c r="C64">
        <v>157.5</v>
      </c>
      <c r="D64">
        <v>650.79999999999995</v>
      </c>
      <c r="E64">
        <v>1075.7</v>
      </c>
      <c r="F64" s="16">
        <f t="shared" si="2"/>
        <v>925.8</v>
      </c>
      <c r="G64" s="16">
        <f t="shared" si="3"/>
        <v>1233.2</v>
      </c>
      <c r="H64" s="20">
        <f t="shared" si="4"/>
        <v>-24.927019137204031</v>
      </c>
    </row>
    <row r="65" spans="1:8" x14ac:dyDescent="0.25">
      <c r="A65" s="5">
        <f t="shared" si="1"/>
        <v>43181</v>
      </c>
      <c r="B65" s="16">
        <v>275</v>
      </c>
      <c r="C65">
        <v>157.5</v>
      </c>
      <c r="D65">
        <v>650.79999999999995</v>
      </c>
      <c r="E65">
        <v>1075.7</v>
      </c>
      <c r="F65" s="16">
        <f t="shared" si="2"/>
        <v>925.8</v>
      </c>
      <c r="G65" s="16">
        <f t="shared" si="3"/>
        <v>1233.2</v>
      </c>
      <c r="H65" s="20">
        <f t="shared" si="4"/>
        <v>-24.927019137204031</v>
      </c>
    </row>
    <row r="66" spans="1:8" x14ac:dyDescent="0.25">
      <c r="A66" s="5">
        <f t="shared" si="1"/>
        <v>43188</v>
      </c>
      <c r="B66" s="16">
        <v>240</v>
      </c>
      <c r="C66">
        <v>157.5</v>
      </c>
      <c r="D66">
        <v>650.79999999999995</v>
      </c>
      <c r="E66">
        <v>1075.7</v>
      </c>
      <c r="F66" s="16">
        <f t="shared" si="2"/>
        <v>890.8</v>
      </c>
      <c r="G66" s="16">
        <f t="shared" si="3"/>
        <v>1233.2</v>
      </c>
      <c r="H66" s="20">
        <f t="shared" si="4"/>
        <v>-27.765163801492054</v>
      </c>
    </row>
    <row r="67" spans="1:8" x14ac:dyDescent="0.25">
      <c r="A67" s="5">
        <f t="shared" si="1"/>
        <v>43195</v>
      </c>
      <c r="B67" s="16">
        <v>180</v>
      </c>
      <c r="C67" s="16">
        <v>210</v>
      </c>
      <c r="D67">
        <v>713.8</v>
      </c>
      <c r="E67">
        <v>1136.0999999999999</v>
      </c>
      <c r="F67" s="16">
        <f t="shared" si="2"/>
        <v>893.8</v>
      </c>
      <c r="G67" s="16">
        <f t="shared" si="3"/>
        <v>1346.1</v>
      </c>
      <c r="H67" s="20">
        <f t="shared" si="4"/>
        <v>-33.600772602332661</v>
      </c>
    </row>
    <row r="68" spans="1:8" x14ac:dyDescent="0.25">
      <c r="A68" s="5">
        <f t="shared" si="1"/>
        <v>43202</v>
      </c>
      <c r="B68" s="16">
        <v>180</v>
      </c>
      <c r="C68" s="16">
        <v>160</v>
      </c>
      <c r="D68">
        <v>713.8</v>
      </c>
      <c r="E68">
        <v>1196.5</v>
      </c>
      <c r="F68" s="16">
        <f t="shared" si="2"/>
        <v>893.8</v>
      </c>
      <c r="G68" s="16">
        <f t="shared" si="3"/>
        <v>1356.5</v>
      </c>
      <c r="H68" s="20">
        <f t="shared" si="4"/>
        <v>-34.10984150387025</v>
      </c>
    </row>
    <row r="69" spans="1:8" x14ac:dyDescent="0.25">
      <c r="A69" s="5">
        <f t="shared" ref="A69:A132" si="5">A68+7</f>
        <v>43209</v>
      </c>
      <c r="B69" s="16">
        <v>180</v>
      </c>
      <c r="C69" s="16">
        <v>160</v>
      </c>
      <c r="D69">
        <v>713.8</v>
      </c>
      <c r="E69">
        <v>1259.2</v>
      </c>
      <c r="F69" s="16">
        <f t="shared" si="2"/>
        <v>893.8</v>
      </c>
      <c r="G69" s="16">
        <f t="shared" si="3"/>
        <v>1419.2</v>
      </c>
      <c r="H69" s="20">
        <f t="shared" si="4"/>
        <v>-37.020856820744086</v>
      </c>
    </row>
    <row r="70" spans="1:8" x14ac:dyDescent="0.25">
      <c r="A70" s="5">
        <f t="shared" si="5"/>
        <v>43216</v>
      </c>
      <c r="B70" s="16">
        <v>60</v>
      </c>
      <c r="C70" s="16">
        <v>160</v>
      </c>
      <c r="D70">
        <v>840.1</v>
      </c>
      <c r="E70">
        <v>1259.2</v>
      </c>
      <c r="F70" s="16">
        <f t="shared" si="2"/>
        <v>900.1</v>
      </c>
      <c r="G70" s="16">
        <f t="shared" si="3"/>
        <v>1419.2</v>
      </c>
      <c r="H70" s="20">
        <f t="shared" si="4"/>
        <v>-36.576944757609922</v>
      </c>
    </row>
    <row r="71" spans="1:8" x14ac:dyDescent="0.25">
      <c r="A71" s="5">
        <f t="shared" si="5"/>
        <v>43223</v>
      </c>
      <c r="B71" s="16">
        <v>60</v>
      </c>
      <c r="C71" s="16">
        <v>160</v>
      </c>
      <c r="D71">
        <v>840.1</v>
      </c>
      <c r="E71">
        <v>1322.2</v>
      </c>
      <c r="F71" s="16">
        <f t="shared" ref="F71:F87" si="6">+B71+D71</f>
        <v>900.1</v>
      </c>
      <c r="G71" s="16">
        <f t="shared" ref="G71:G87" si="7">+C71+E71</f>
        <v>1482.2</v>
      </c>
      <c r="H71" s="20">
        <f t="shared" ref="H71:H87" si="8">+(F71/G71-1)*100</f>
        <v>-39.272702739171507</v>
      </c>
    </row>
    <row r="72" spans="1:8" x14ac:dyDescent="0.25">
      <c r="A72" s="5">
        <f t="shared" si="5"/>
        <v>43230</v>
      </c>
      <c r="B72" s="16">
        <v>60</v>
      </c>
      <c r="C72" s="16">
        <v>100</v>
      </c>
      <c r="D72">
        <v>840.1</v>
      </c>
      <c r="E72">
        <v>1451.2</v>
      </c>
      <c r="F72" s="16">
        <f t="shared" si="6"/>
        <v>900.1</v>
      </c>
      <c r="G72" s="16">
        <f t="shared" si="7"/>
        <v>1551.2</v>
      </c>
      <c r="H72" s="20">
        <f t="shared" si="8"/>
        <v>-41.973955647240842</v>
      </c>
    </row>
    <row r="73" spans="1:8" x14ac:dyDescent="0.25">
      <c r="A73" s="5">
        <f t="shared" si="5"/>
        <v>43237</v>
      </c>
      <c r="B73" s="16">
        <v>60</v>
      </c>
      <c r="C73" s="16">
        <v>100</v>
      </c>
      <c r="D73">
        <v>840.1</v>
      </c>
      <c r="E73">
        <v>1482.7</v>
      </c>
      <c r="F73" s="16">
        <f t="shared" si="6"/>
        <v>900.1</v>
      </c>
      <c r="G73" s="16">
        <f t="shared" si="7"/>
        <v>1582.7</v>
      </c>
      <c r="H73" s="20">
        <f t="shared" si="8"/>
        <v>-43.128830479560243</v>
      </c>
    </row>
    <row r="74" spans="1:8" x14ac:dyDescent="0.25">
      <c r="A74" s="5">
        <f t="shared" si="5"/>
        <v>43244</v>
      </c>
      <c r="B74">
        <v>0</v>
      </c>
      <c r="C74">
        <v>100</v>
      </c>
      <c r="D74">
        <v>902.4</v>
      </c>
      <c r="E74">
        <v>1562.7</v>
      </c>
      <c r="F74" s="16">
        <f t="shared" si="6"/>
        <v>902.4</v>
      </c>
      <c r="G74" s="16">
        <f t="shared" si="7"/>
        <v>1662.7</v>
      </c>
      <c r="H74" s="20">
        <f t="shared" si="8"/>
        <v>-45.72682985505503</v>
      </c>
    </row>
    <row r="75" spans="1:8" x14ac:dyDescent="0.25">
      <c r="A75" s="5">
        <f t="shared" si="5"/>
        <v>43251</v>
      </c>
      <c r="B75">
        <v>0</v>
      </c>
      <c r="C75">
        <v>100</v>
      </c>
      <c r="D75">
        <v>902.4</v>
      </c>
      <c r="E75">
        <v>1562.7</v>
      </c>
      <c r="F75" s="16">
        <f t="shared" si="6"/>
        <v>902.4</v>
      </c>
      <c r="G75" s="16">
        <f t="shared" si="7"/>
        <v>1662.7</v>
      </c>
      <c r="H75" s="20">
        <f t="shared" si="8"/>
        <v>-45.72682985505503</v>
      </c>
    </row>
    <row r="76" spans="1:8" x14ac:dyDescent="0.25">
      <c r="A76" s="5">
        <f t="shared" si="5"/>
        <v>43258</v>
      </c>
      <c r="B76">
        <v>0</v>
      </c>
      <c r="C76">
        <v>323</v>
      </c>
      <c r="D76">
        <v>0</v>
      </c>
      <c r="E76">
        <v>0</v>
      </c>
      <c r="F76" s="16">
        <f t="shared" si="6"/>
        <v>0</v>
      </c>
      <c r="G76" s="16">
        <f t="shared" si="7"/>
        <v>323</v>
      </c>
      <c r="H76" s="20">
        <f t="shared" si="8"/>
        <v>-100</v>
      </c>
    </row>
    <row r="77" spans="1:8" x14ac:dyDescent="0.25">
      <c r="A77" s="5">
        <f t="shared" si="5"/>
        <v>43265</v>
      </c>
      <c r="B77">
        <v>0</v>
      </c>
      <c r="C77">
        <v>263</v>
      </c>
      <c r="D77">
        <v>0</v>
      </c>
      <c r="E77">
        <v>62.6</v>
      </c>
      <c r="F77" s="16">
        <f t="shared" si="6"/>
        <v>0</v>
      </c>
      <c r="G77" s="16">
        <f t="shared" si="7"/>
        <v>325.60000000000002</v>
      </c>
      <c r="H77" s="20">
        <f t="shared" si="8"/>
        <v>-100</v>
      </c>
    </row>
    <row r="78" spans="1:8" x14ac:dyDescent="0.25">
      <c r="A78" s="5">
        <f t="shared" si="5"/>
        <v>43272</v>
      </c>
      <c r="B78">
        <v>0</v>
      </c>
      <c r="C78">
        <v>263</v>
      </c>
      <c r="D78">
        <v>0</v>
      </c>
      <c r="E78">
        <v>128.6</v>
      </c>
      <c r="F78" s="16">
        <f t="shared" si="6"/>
        <v>0</v>
      </c>
      <c r="G78" s="16">
        <f t="shared" si="7"/>
        <v>391.6</v>
      </c>
      <c r="H78" s="20">
        <f t="shared" si="8"/>
        <v>-100</v>
      </c>
    </row>
    <row r="79" spans="1:8" x14ac:dyDescent="0.25">
      <c r="A79" s="5">
        <f t="shared" si="5"/>
        <v>43279</v>
      </c>
      <c r="B79">
        <v>0</v>
      </c>
      <c r="C79">
        <v>223</v>
      </c>
      <c r="D79">
        <v>0</v>
      </c>
      <c r="E79">
        <v>167.9</v>
      </c>
      <c r="F79" s="16">
        <f t="shared" si="6"/>
        <v>0</v>
      </c>
      <c r="G79" s="16">
        <f t="shared" si="7"/>
        <v>390.9</v>
      </c>
      <c r="H79" s="20">
        <f t="shared" si="8"/>
        <v>-100</v>
      </c>
    </row>
    <row r="80" spans="1:8" x14ac:dyDescent="0.25">
      <c r="A80" s="5">
        <f t="shared" si="5"/>
        <v>43286</v>
      </c>
      <c r="B80">
        <v>0</v>
      </c>
      <c r="C80">
        <v>223</v>
      </c>
      <c r="D80">
        <v>0</v>
      </c>
      <c r="E80">
        <v>167.9</v>
      </c>
      <c r="F80" s="16">
        <f t="shared" si="6"/>
        <v>0</v>
      </c>
      <c r="G80" s="16">
        <f t="shared" si="7"/>
        <v>390.9</v>
      </c>
      <c r="H80" s="20">
        <f t="shared" si="8"/>
        <v>-100</v>
      </c>
    </row>
    <row r="81" spans="1:8" x14ac:dyDescent="0.25">
      <c r="A81" s="5">
        <f t="shared" si="5"/>
        <v>43293</v>
      </c>
      <c r="B81">
        <v>0</v>
      </c>
      <c r="C81">
        <v>223</v>
      </c>
      <c r="D81">
        <v>0</v>
      </c>
      <c r="E81">
        <v>167.9</v>
      </c>
      <c r="F81" s="16">
        <f t="shared" si="6"/>
        <v>0</v>
      </c>
      <c r="G81" s="16">
        <f t="shared" si="7"/>
        <v>390.9</v>
      </c>
      <c r="H81" s="20">
        <f t="shared" si="8"/>
        <v>-100</v>
      </c>
    </row>
    <row r="82" spans="1:8" x14ac:dyDescent="0.25">
      <c r="A82" s="5">
        <f t="shared" si="5"/>
        <v>43300</v>
      </c>
      <c r="B82">
        <v>0</v>
      </c>
      <c r="C82">
        <v>223</v>
      </c>
      <c r="D82">
        <v>0</v>
      </c>
      <c r="E82">
        <v>167.9</v>
      </c>
      <c r="F82" s="16">
        <f t="shared" si="6"/>
        <v>0</v>
      </c>
      <c r="G82" s="16">
        <f t="shared" si="7"/>
        <v>390.9</v>
      </c>
      <c r="H82" s="20">
        <f t="shared" si="8"/>
        <v>-100</v>
      </c>
    </row>
    <row r="83" spans="1:8" x14ac:dyDescent="0.25">
      <c r="A83" s="5">
        <f t="shared" si="5"/>
        <v>43307</v>
      </c>
      <c r="B83">
        <v>0</v>
      </c>
      <c r="C83">
        <v>223</v>
      </c>
      <c r="D83">
        <v>0</v>
      </c>
      <c r="E83">
        <v>167.9</v>
      </c>
      <c r="F83" s="16">
        <f t="shared" si="6"/>
        <v>0</v>
      </c>
      <c r="G83" s="16">
        <f t="shared" si="7"/>
        <v>390.9</v>
      </c>
      <c r="H83" s="20">
        <f t="shared" si="8"/>
        <v>-100</v>
      </c>
    </row>
    <row r="84" spans="1:8" x14ac:dyDescent="0.25">
      <c r="A84" s="5">
        <f t="shared" si="5"/>
        <v>43314</v>
      </c>
      <c r="B84">
        <v>0</v>
      </c>
      <c r="C84">
        <v>113</v>
      </c>
      <c r="D84">
        <v>0</v>
      </c>
      <c r="E84">
        <v>276.2</v>
      </c>
      <c r="F84" s="16">
        <f t="shared" si="6"/>
        <v>0</v>
      </c>
      <c r="G84" s="16">
        <f t="shared" si="7"/>
        <v>389.2</v>
      </c>
      <c r="H84" s="20">
        <f t="shared" si="8"/>
        <v>-100</v>
      </c>
    </row>
    <row r="85" spans="1:8" x14ac:dyDescent="0.25">
      <c r="A85" s="5">
        <f t="shared" si="5"/>
        <v>43321</v>
      </c>
      <c r="B85">
        <v>0</v>
      </c>
      <c r="C85">
        <v>141</v>
      </c>
      <c r="D85">
        <v>0</v>
      </c>
      <c r="E85">
        <v>276.2</v>
      </c>
      <c r="F85" s="16">
        <f t="shared" si="6"/>
        <v>0</v>
      </c>
      <c r="G85" s="16">
        <f t="shared" si="7"/>
        <v>417.2</v>
      </c>
      <c r="H85" s="20">
        <f t="shared" si="8"/>
        <v>-100</v>
      </c>
    </row>
    <row r="86" spans="1:8" x14ac:dyDescent="0.25">
      <c r="A86" s="5">
        <f t="shared" si="5"/>
        <v>43328</v>
      </c>
      <c r="B86">
        <v>0</v>
      </c>
      <c r="C86">
        <v>76.5</v>
      </c>
      <c r="D86">
        <v>0</v>
      </c>
      <c r="E86">
        <v>395.5</v>
      </c>
      <c r="F86" s="16">
        <f t="shared" si="6"/>
        <v>0</v>
      </c>
      <c r="G86" s="16">
        <f t="shared" si="7"/>
        <v>472</v>
      </c>
      <c r="H86" s="20">
        <f t="shared" si="8"/>
        <v>-100</v>
      </c>
    </row>
    <row r="87" spans="1:8" x14ac:dyDescent="0.25">
      <c r="A87" s="5">
        <f t="shared" si="5"/>
        <v>43335</v>
      </c>
      <c r="B87">
        <v>0</v>
      </c>
      <c r="C87">
        <v>51.5</v>
      </c>
      <c r="D87">
        <v>0</v>
      </c>
      <c r="E87">
        <v>420.6</v>
      </c>
      <c r="F87" s="16">
        <f t="shared" si="6"/>
        <v>0</v>
      </c>
      <c r="G87" s="16">
        <f t="shared" si="7"/>
        <v>472.1</v>
      </c>
      <c r="H87" s="20">
        <f t="shared" si="8"/>
        <v>-100</v>
      </c>
    </row>
    <row r="88" spans="1:8" x14ac:dyDescent="0.25">
      <c r="A88" s="5">
        <f t="shared" si="5"/>
        <v>43342</v>
      </c>
      <c r="B88">
        <v>0</v>
      </c>
      <c r="C88">
        <v>110</v>
      </c>
      <c r="D88">
        <v>0</v>
      </c>
      <c r="E88">
        <v>422</v>
      </c>
      <c r="F88" s="16">
        <f t="shared" ref="F88:F97" si="9">+B88+D88</f>
        <v>0</v>
      </c>
      <c r="G88" s="16">
        <f t="shared" ref="G88:G97" si="10">+C88+E88</f>
        <v>532</v>
      </c>
      <c r="H88" s="20">
        <f t="shared" ref="H88:H97" si="11">+(F88/G88-1)*100</f>
        <v>-100</v>
      </c>
    </row>
    <row r="89" spans="1:8" x14ac:dyDescent="0.25">
      <c r="A89" s="5">
        <f t="shared" si="5"/>
        <v>43349</v>
      </c>
      <c r="B89">
        <v>0</v>
      </c>
      <c r="C89">
        <v>110</v>
      </c>
      <c r="D89">
        <v>0</v>
      </c>
      <c r="E89">
        <v>422</v>
      </c>
      <c r="F89" s="16">
        <f t="shared" si="9"/>
        <v>0</v>
      </c>
      <c r="G89" s="16">
        <f t="shared" si="10"/>
        <v>532</v>
      </c>
      <c r="H89" s="20">
        <f t="shared" si="11"/>
        <v>-100</v>
      </c>
    </row>
    <row r="90" spans="1:8" x14ac:dyDescent="0.25">
      <c r="A90" s="5">
        <f t="shared" si="5"/>
        <v>43356</v>
      </c>
      <c r="B90">
        <v>0</v>
      </c>
      <c r="C90">
        <v>110</v>
      </c>
      <c r="D90">
        <v>0</v>
      </c>
      <c r="E90">
        <v>422</v>
      </c>
      <c r="F90" s="16">
        <f t="shared" si="9"/>
        <v>0</v>
      </c>
      <c r="G90" s="16">
        <f t="shared" si="10"/>
        <v>532</v>
      </c>
      <c r="H90" s="20">
        <f t="shared" si="11"/>
        <v>-100</v>
      </c>
    </row>
    <row r="91" spans="1:8" x14ac:dyDescent="0.25">
      <c r="A91" s="5">
        <f t="shared" si="5"/>
        <v>43363</v>
      </c>
      <c r="B91">
        <v>0</v>
      </c>
      <c r="C91">
        <v>110</v>
      </c>
      <c r="D91">
        <v>0</v>
      </c>
      <c r="E91">
        <v>422</v>
      </c>
      <c r="F91" s="16">
        <f t="shared" si="9"/>
        <v>0</v>
      </c>
      <c r="G91" s="16">
        <f t="shared" si="10"/>
        <v>532</v>
      </c>
      <c r="H91" s="20">
        <f t="shared" si="11"/>
        <v>-100</v>
      </c>
    </row>
    <row r="92" spans="1:8" x14ac:dyDescent="0.25">
      <c r="A92" s="5">
        <f t="shared" si="5"/>
        <v>43370</v>
      </c>
      <c r="B92">
        <v>0</v>
      </c>
      <c r="C92">
        <v>62.6</v>
      </c>
      <c r="D92">
        <v>0</v>
      </c>
      <c r="E92">
        <v>537.5</v>
      </c>
      <c r="F92" s="16">
        <f t="shared" si="9"/>
        <v>0</v>
      </c>
      <c r="G92" s="16">
        <f t="shared" si="10"/>
        <v>600.1</v>
      </c>
      <c r="H92" s="20">
        <f t="shared" si="11"/>
        <v>-100</v>
      </c>
    </row>
    <row r="93" spans="1:8" x14ac:dyDescent="0.25">
      <c r="A93" s="5">
        <f t="shared" si="5"/>
        <v>43377</v>
      </c>
      <c r="B93">
        <v>0</v>
      </c>
      <c r="C93">
        <v>63.1</v>
      </c>
      <c r="D93">
        <v>0</v>
      </c>
      <c r="E93">
        <v>537.5</v>
      </c>
      <c r="F93" s="16">
        <f t="shared" si="9"/>
        <v>0</v>
      </c>
      <c r="G93" s="16">
        <f t="shared" si="10"/>
        <v>600.6</v>
      </c>
      <c r="H93" s="20">
        <f t="shared" si="11"/>
        <v>-100</v>
      </c>
    </row>
    <row r="94" spans="1:8" x14ac:dyDescent="0.25">
      <c r="A94" s="5">
        <f t="shared" si="5"/>
        <v>43384</v>
      </c>
      <c r="B94">
        <v>0</v>
      </c>
      <c r="C94">
        <v>183.1</v>
      </c>
      <c r="D94">
        <v>0</v>
      </c>
      <c r="E94">
        <v>537.5</v>
      </c>
      <c r="F94" s="16">
        <f t="shared" si="9"/>
        <v>0</v>
      </c>
      <c r="G94" s="16">
        <f t="shared" si="10"/>
        <v>720.6</v>
      </c>
      <c r="H94" s="20">
        <f t="shared" si="11"/>
        <v>-100</v>
      </c>
    </row>
    <row r="95" spans="1:8" x14ac:dyDescent="0.25">
      <c r="A95" s="5">
        <f t="shared" si="5"/>
        <v>43391</v>
      </c>
      <c r="B95">
        <v>0</v>
      </c>
      <c r="C95">
        <v>184.1</v>
      </c>
      <c r="D95">
        <v>0</v>
      </c>
      <c r="E95">
        <v>537.5</v>
      </c>
      <c r="F95" s="16">
        <f t="shared" si="9"/>
        <v>0</v>
      </c>
      <c r="G95" s="16">
        <f t="shared" si="10"/>
        <v>721.6</v>
      </c>
      <c r="H95" s="20">
        <f t="shared" si="11"/>
        <v>-100</v>
      </c>
    </row>
    <row r="96" spans="1:8" x14ac:dyDescent="0.25">
      <c r="A96" s="5">
        <f t="shared" si="5"/>
        <v>43398</v>
      </c>
      <c r="B96">
        <v>0</v>
      </c>
      <c r="C96">
        <v>183.6</v>
      </c>
      <c r="D96">
        <v>0</v>
      </c>
      <c r="E96">
        <v>538</v>
      </c>
      <c r="F96" s="16">
        <f t="shared" si="9"/>
        <v>0</v>
      </c>
      <c r="G96" s="16">
        <f t="shared" si="10"/>
        <v>721.6</v>
      </c>
      <c r="H96" s="20">
        <f t="shared" si="11"/>
        <v>-100</v>
      </c>
    </row>
    <row r="97" spans="1:8" x14ac:dyDescent="0.25">
      <c r="A97" s="5">
        <f t="shared" si="5"/>
        <v>43405</v>
      </c>
      <c r="B97">
        <v>0</v>
      </c>
      <c r="C97">
        <v>243.6</v>
      </c>
      <c r="D97">
        <v>0</v>
      </c>
      <c r="E97">
        <v>538</v>
      </c>
      <c r="F97" s="16">
        <f t="shared" si="9"/>
        <v>0</v>
      </c>
      <c r="G97" s="16">
        <f t="shared" si="10"/>
        <v>781.6</v>
      </c>
      <c r="H97" s="20">
        <f t="shared" si="11"/>
        <v>-100</v>
      </c>
    </row>
    <row r="98" spans="1:8" x14ac:dyDescent="0.25">
      <c r="A98" s="5">
        <f t="shared" si="5"/>
        <v>43412</v>
      </c>
      <c r="B98">
        <v>0</v>
      </c>
      <c r="C98">
        <v>243</v>
      </c>
      <c r="D98">
        <v>0</v>
      </c>
      <c r="E98">
        <v>538.6</v>
      </c>
      <c r="F98" s="16">
        <f t="shared" ref="F98:F117" si="12">+B98+D98</f>
        <v>0</v>
      </c>
      <c r="G98" s="16">
        <f t="shared" ref="G98:G117" si="13">+C98+E98</f>
        <v>781.6</v>
      </c>
      <c r="H98" s="20">
        <f t="shared" ref="H98:H117" si="14">+(F98/G98-1)*100</f>
        <v>-100</v>
      </c>
    </row>
    <row r="99" spans="1:8" x14ac:dyDescent="0.25">
      <c r="A99" s="5">
        <f t="shared" si="5"/>
        <v>43419</v>
      </c>
      <c r="B99">
        <v>0</v>
      </c>
      <c r="C99">
        <v>243</v>
      </c>
      <c r="D99">
        <v>0</v>
      </c>
      <c r="E99">
        <v>538.6</v>
      </c>
      <c r="F99" s="16">
        <f t="shared" si="12"/>
        <v>0</v>
      </c>
      <c r="G99" s="16">
        <f t="shared" si="13"/>
        <v>781.6</v>
      </c>
      <c r="H99" s="20">
        <f t="shared" si="14"/>
        <v>-100</v>
      </c>
    </row>
    <row r="100" spans="1:8" x14ac:dyDescent="0.25">
      <c r="A100" s="5">
        <f t="shared" si="5"/>
        <v>43426</v>
      </c>
      <c r="B100">
        <v>0</v>
      </c>
      <c r="C100">
        <v>241.3</v>
      </c>
      <c r="D100">
        <v>0</v>
      </c>
      <c r="E100">
        <v>540.29999999999995</v>
      </c>
      <c r="F100" s="16">
        <f t="shared" si="12"/>
        <v>0</v>
      </c>
      <c r="G100" s="16">
        <f t="shared" si="13"/>
        <v>781.59999999999991</v>
      </c>
      <c r="H100" s="20">
        <f t="shared" si="14"/>
        <v>-100</v>
      </c>
    </row>
    <row r="101" spans="1:8" x14ac:dyDescent="0.25">
      <c r="A101" s="5">
        <f t="shared" si="5"/>
        <v>43433</v>
      </c>
      <c r="B101">
        <v>0</v>
      </c>
      <c r="C101">
        <v>241.3</v>
      </c>
      <c r="D101">
        <v>0</v>
      </c>
      <c r="E101">
        <v>540.29999999999995</v>
      </c>
      <c r="F101" s="16">
        <f t="shared" si="12"/>
        <v>0</v>
      </c>
      <c r="G101" s="16">
        <f t="shared" si="13"/>
        <v>781.59999999999991</v>
      </c>
      <c r="H101" s="20">
        <f t="shared" si="14"/>
        <v>-100</v>
      </c>
    </row>
    <row r="102" spans="1:8" x14ac:dyDescent="0.25">
      <c r="A102" s="5">
        <f t="shared" si="5"/>
        <v>43440</v>
      </c>
      <c r="B102">
        <v>0</v>
      </c>
      <c r="C102">
        <v>240.7</v>
      </c>
      <c r="D102">
        <v>0</v>
      </c>
      <c r="E102">
        <v>540.9</v>
      </c>
      <c r="F102" s="16">
        <f t="shared" si="12"/>
        <v>0</v>
      </c>
      <c r="G102" s="16">
        <f t="shared" si="13"/>
        <v>781.59999999999991</v>
      </c>
      <c r="H102" s="20">
        <f t="shared" si="14"/>
        <v>-100</v>
      </c>
    </row>
    <row r="103" spans="1:8" x14ac:dyDescent="0.25">
      <c r="A103" s="5">
        <f t="shared" si="5"/>
        <v>43447</v>
      </c>
      <c r="B103">
        <v>0</v>
      </c>
      <c r="C103">
        <v>275.7</v>
      </c>
      <c r="D103">
        <v>0</v>
      </c>
      <c r="E103">
        <v>540.9</v>
      </c>
      <c r="F103" s="16">
        <f t="shared" si="12"/>
        <v>0</v>
      </c>
      <c r="G103" s="16">
        <f t="shared" si="13"/>
        <v>816.59999999999991</v>
      </c>
      <c r="H103" s="20">
        <f t="shared" si="14"/>
        <v>-100</v>
      </c>
    </row>
    <row r="104" spans="1:8" x14ac:dyDescent="0.25">
      <c r="A104" s="5">
        <f t="shared" si="5"/>
        <v>43454</v>
      </c>
      <c r="B104">
        <v>0</v>
      </c>
      <c r="C104">
        <v>275</v>
      </c>
      <c r="D104">
        <v>0</v>
      </c>
      <c r="E104">
        <v>541.70000000000005</v>
      </c>
      <c r="F104" s="16">
        <f t="shared" si="12"/>
        <v>0</v>
      </c>
      <c r="G104" s="16">
        <f t="shared" si="13"/>
        <v>816.7</v>
      </c>
      <c r="H104" s="20">
        <f t="shared" si="14"/>
        <v>-100</v>
      </c>
    </row>
    <row r="105" spans="1:8" x14ac:dyDescent="0.25">
      <c r="A105" s="5">
        <f t="shared" si="5"/>
        <v>43461</v>
      </c>
      <c r="B105">
        <v>0</v>
      </c>
      <c r="C105">
        <v>275</v>
      </c>
      <c r="D105">
        <v>0</v>
      </c>
      <c r="E105">
        <v>541.70000000000005</v>
      </c>
      <c r="F105" s="16">
        <f t="shared" si="12"/>
        <v>0</v>
      </c>
      <c r="G105" s="16">
        <f t="shared" si="13"/>
        <v>816.7</v>
      </c>
      <c r="H105" s="20">
        <f t="shared" si="14"/>
        <v>-100</v>
      </c>
    </row>
    <row r="106" spans="1:8" x14ac:dyDescent="0.25">
      <c r="A106" s="5">
        <f t="shared" si="5"/>
        <v>43468</v>
      </c>
      <c r="B106">
        <v>0</v>
      </c>
      <c r="C106">
        <v>275</v>
      </c>
      <c r="D106">
        <v>0</v>
      </c>
      <c r="E106">
        <v>541.70000000000005</v>
      </c>
      <c r="F106" s="16">
        <f t="shared" si="12"/>
        <v>0</v>
      </c>
      <c r="G106" s="16">
        <f t="shared" si="13"/>
        <v>816.7</v>
      </c>
      <c r="H106" s="20">
        <f t="shared" si="14"/>
        <v>-100</v>
      </c>
    </row>
    <row r="107" spans="1:8" x14ac:dyDescent="0.25">
      <c r="A107" s="5">
        <f t="shared" si="5"/>
        <v>43475</v>
      </c>
      <c r="B107" s="157">
        <v>0</v>
      </c>
      <c r="C107" s="157"/>
      <c r="D107" s="157">
        <v>0</v>
      </c>
      <c r="E107" s="157"/>
      <c r="F107" s="170">
        <f t="shared" si="12"/>
        <v>0</v>
      </c>
      <c r="G107" s="16">
        <f t="shared" si="13"/>
        <v>0</v>
      </c>
      <c r="H107" s="20" t="e">
        <f t="shared" si="14"/>
        <v>#DIV/0!</v>
      </c>
    </row>
    <row r="108" spans="1:8" x14ac:dyDescent="0.25">
      <c r="A108" s="5">
        <f t="shared" si="5"/>
        <v>43482</v>
      </c>
      <c r="B108" s="157">
        <v>0</v>
      </c>
      <c r="C108" s="157"/>
      <c r="D108" s="157">
        <v>0</v>
      </c>
      <c r="E108" s="157"/>
      <c r="F108" s="170">
        <f t="shared" si="12"/>
        <v>0</v>
      </c>
      <c r="G108" s="16">
        <f t="shared" si="13"/>
        <v>0</v>
      </c>
      <c r="H108" s="20" t="e">
        <f t="shared" si="14"/>
        <v>#DIV/0!</v>
      </c>
    </row>
    <row r="109" spans="1:8" x14ac:dyDescent="0.25">
      <c r="A109" s="5">
        <f t="shared" si="5"/>
        <v>43489</v>
      </c>
      <c r="B109" s="157">
        <v>0</v>
      </c>
      <c r="C109" s="157"/>
      <c r="D109" s="157">
        <v>0</v>
      </c>
      <c r="E109" s="157"/>
      <c r="F109" s="170">
        <f t="shared" si="12"/>
        <v>0</v>
      </c>
      <c r="G109" s="16">
        <f t="shared" si="13"/>
        <v>0</v>
      </c>
      <c r="H109" s="20" t="e">
        <f t="shared" si="14"/>
        <v>#DIV/0!</v>
      </c>
    </row>
    <row r="110" spans="1:8" x14ac:dyDescent="0.25">
      <c r="A110" s="5">
        <f t="shared" si="5"/>
        <v>43496</v>
      </c>
      <c r="B110" s="157">
        <v>0</v>
      </c>
      <c r="C110" s="157"/>
      <c r="D110" s="157">
        <v>0</v>
      </c>
      <c r="E110" s="157"/>
      <c r="F110" s="170">
        <f t="shared" si="12"/>
        <v>0</v>
      </c>
      <c r="G110" s="16">
        <f t="shared" si="13"/>
        <v>0</v>
      </c>
      <c r="H110" s="20" t="e">
        <f t="shared" si="14"/>
        <v>#DIV/0!</v>
      </c>
    </row>
    <row r="111" spans="1:8" x14ac:dyDescent="0.25">
      <c r="A111" s="5">
        <f t="shared" si="5"/>
        <v>43503</v>
      </c>
      <c r="B111" s="157">
        <v>0</v>
      </c>
      <c r="C111" s="157"/>
      <c r="D111" s="157">
        <v>0</v>
      </c>
      <c r="E111" s="157"/>
      <c r="F111" s="170">
        <f t="shared" si="12"/>
        <v>0</v>
      </c>
      <c r="G111" s="16">
        <f t="shared" si="13"/>
        <v>0</v>
      </c>
      <c r="H111" s="20" t="e">
        <f t="shared" si="14"/>
        <v>#DIV/0!</v>
      </c>
    </row>
    <row r="112" spans="1:8" x14ac:dyDescent="0.25">
      <c r="A112" s="5">
        <f t="shared" si="5"/>
        <v>43510</v>
      </c>
      <c r="B112">
        <v>40</v>
      </c>
      <c r="C112">
        <v>285.5</v>
      </c>
      <c r="D112">
        <v>0</v>
      </c>
      <c r="E112">
        <v>604.70000000000005</v>
      </c>
      <c r="F112" s="16">
        <f t="shared" si="12"/>
        <v>40</v>
      </c>
      <c r="G112" s="16">
        <f t="shared" si="13"/>
        <v>890.2</v>
      </c>
      <c r="H112" s="20">
        <f t="shared" si="14"/>
        <v>-95.506627724106934</v>
      </c>
    </row>
    <row r="113" spans="1:9" x14ac:dyDescent="0.25">
      <c r="A113" s="5">
        <f t="shared" si="5"/>
        <v>43517</v>
      </c>
      <c r="B113">
        <v>40</v>
      </c>
      <c r="C113" s="16">
        <v>275</v>
      </c>
      <c r="D113">
        <v>0</v>
      </c>
      <c r="E113">
        <v>615.1</v>
      </c>
      <c r="F113" s="16">
        <f t="shared" si="12"/>
        <v>40</v>
      </c>
      <c r="G113" s="16">
        <f t="shared" si="13"/>
        <v>890.1</v>
      </c>
      <c r="H113" s="20">
        <f t="shared" si="14"/>
        <v>-95.506122907538483</v>
      </c>
    </row>
    <row r="114" spans="1:9" x14ac:dyDescent="0.25">
      <c r="A114" s="5">
        <f t="shared" si="5"/>
        <v>43524</v>
      </c>
      <c r="B114">
        <v>40</v>
      </c>
      <c r="C114">
        <v>275</v>
      </c>
      <c r="D114">
        <v>0</v>
      </c>
      <c r="E114">
        <v>615.1</v>
      </c>
      <c r="F114" s="16">
        <f t="shared" si="12"/>
        <v>40</v>
      </c>
      <c r="G114" s="16">
        <f t="shared" si="13"/>
        <v>890.1</v>
      </c>
      <c r="H114" s="20">
        <f t="shared" si="14"/>
        <v>-95.506122907538483</v>
      </c>
    </row>
    <row r="115" spans="1:9" x14ac:dyDescent="0.25">
      <c r="A115" s="5">
        <f t="shared" si="5"/>
        <v>43531</v>
      </c>
      <c r="B115">
        <v>0</v>
      </c>
      <c r="C115">
        <v>275</v>
      </c>
      <c r="D115">
        <v>42</v>
      </c>
      <c r="E115">
        <v>650.79999999999995</v>
      </c>
      <c r="F115" s="16">
        <f t="shared" si="12"/>
        <v>42</v>
      </c>
      <c r="G115" s="16">
        <f t="shared" si="13"/>
        <v>925.8</v>
      </c>
      <c r="H115" s="20">
        <f t="shared" si="14"/>
        <v>-95.463383020090731</v>
      </c>
    </row>
    <row r="116" spans="1:9" x14ac:dyDescent="0.25">
      <c r="A116" s="5">
        <f t="shared" si="5"/>
        <v>43538</v>
      </c>
      <c r="B116">
        <v>0</v>
      </c>
      <c r="C116">
        <v>275</v>
      </c>
      <c r="D116">
        <v>42</v>
      </c>
      <c r="E116">
        <v>650.79999999999995</v>
      </c>
      <c r="F116" s="16">
        <f t="shared" si="12"/>
        <v>42</v>
      </c>
      <c r="G116" s="16">
        <f t="shared" si="13"/>
        <v>925.8</v>
      </c>
      <c r="H116" s="20">
        <f t="shared" si="14"/>
        <v>-95.463383020090731</v>
      </c>
    </row>
    <row r="117" spans="1:9" x14ac:dyDescent="0.25">
      <c r="A117" s="5">
        <f t="shared" si="5"/>
        <v>43545</v>
      </c>
      <c r="B117">
        <v>0</v>
      </c>
      <c r="C117">
        <v>275</v>
      </c>
      <c r="D117">
        <v>42</v>
      </c>
      <c r="E117">
        <v>650.79999999999995</v>
      </c>
      <c r="F117" s="16">
        <f t="shared" si="12"/>
        <v>42</v>
      </c>
      <c r="G117" s="16">
        <f t="shared" si="13"/>
        <v>925.8</v>
      </c>
      <c r="H117" s="20">
        <f t="shared" si="14"/>
        <v>-95.463383020090731</v>
      </c>
    </row>
    <row r="118" spans="1:9" x14ac:dyDescent="0.25">
      <c r="A118" s="5">
        <f t="shared" si="5"/>
        <v>43552</v>
      </c>
      <c r="B118">
        <v>0</v>
      </c>
      <c r="C118">
        <v>240</v>
      </c>
      <c r="D118">
        <v>42</v>
      </c>
      <c r="E118">
        <v>650.79999999999995</v>
      </c>
      <c r="F118" s="16">
        <f t="shared" ref="F118:F162" si="15">+B118+D118</f>
        <v>42</v>
      </c>
      <c r="G118" s="16">
        <f t="shared" ref="G118:G162" si="16">+C118+E118</f>
        <v>890.8</v>
      </c>
      <c r="H118" s="20">
        <f t="shared" ref="H118:H162" si="17">+(F118/G118-1)*100</f>
        <v>-95.285136955545582</v>
      </c>
    </row>
    <row r="119" spans="1:9" x14ac:dyDescent="0.25">
      <c r="A119" s="5">
        <f t="shared" si="5"/>
        <v>43559</v>
      </c>
      <c r="B119">
        <v>0</v>
      </c>
      <c r="C119">
        <v>180</v>
      </c>
      <c r="D119">
        <v>42</v>
      </c>
      <c r="E119">
        <v>713.8</v>
      </c>
      <c r="F119" s="16">
        <f t="shared" si="15"/>
        <v>42</v>
      </c>
      <c r="G119" s="16">
        <f t="shared" si="16"/>
        <v>893.8</v>
      </c>
      <c r="H119" s="20">
        <f t="shared" si="17"/>
        <v>-95.300962183933763</v>
      </c>
    </row>
    <row r="120" spans="1:9" x14ac:dyDescent="0.25">
      <c r="A120" s="5">
        <f t="shared" si="5"/>
        <v>43566</v>
      </c>
      <c r="B120">
        <v>0</v>
      </c>
      <c r="C120">
        <v>180</v>
      </c>
      <c r="D120">
        <v>42</v>
      </c>
      <c r="E120">
        <v>713.8</v>
      </c>
      <c r="F120" s="16">
        <f t="shared" si="15"/>
        <v>42</v>
      </c>
      <c r="G120" s="16">
        <f t="shared" si="16"/>
        <v>893.8</v>
      </c>
      <c r="H120" s="20">
        <f t="shared" si="17"/>
        <v>-95.300962183933763</v>
      </c>
    </row>
    <row r="121" spans="1:9" x14ac:dyDescent="0.25">
      <c r="A121" s="5">
        <f t="shared" si="5"/>
        <v>43573</v>
      </c>
      <c r="B121">
        <v>0</v>
      </c>
      <c r="C121">
        <v>180</v>
      </c>
      <c r="D121">
        <v>42</v>
      </c>
      <c r="E121">
        <v>713.8</v>
      </c>
      <c r="F121" s="16">
        <f t="shared" si="15"/>
        <v>42</v>
      </c>
      <c r="G121" s="16">
        <f t="shared" si="16"/>
        <v>893.8</v>
      </c>
      <c r="H121" s="20">
        <f t="shared" si="17"/>
        <v>-95.300962183933763</v>
      </c>
    </row>
    <row r="122" spans="1:9" x14ac:dyDescent="0.25">
      <c r="A122" s="5">
        <f t="shared" si="5"/>
        <v>43580</v>
      </c>
      <c r="B122">
        <v>0</v>
      </c>
      <c r="C122">
        <v>60</v>
      </c>
      <c r="D122">
        <v>42</v>
      </c>
      <c r="E122">
        <v>840.1</v>
      </c>
      <c r="F122" s="16">
        <f t="shared" si="15"/>
        <v>42</v>
      </c>
      <c r="G122" s="16">
        <f t="shared" si="16"/>
        <v>900.1</v>
      </c>
      <c r="H122" s="20">
        <f t="shared" si="17"/>
        <v>-95.333851794245078</v>
      </c>
      <c r="I122">
        <v>0</v>
      </c>
    </row>
    <row r="123" spans="1:9" x14ac:dyDescent="0.25">
      <c r="A123" s="5">
        <f t="shared" si="5"/>
        <v>43587</v>
      </c>
      <c r="B123">
        <v>0</v>
      </c>
      <c r="C123">
        <v>60</v>
      </c>
      <c r="D123">
        <v>42</v>
      </c>
      <c r="E123">
        <v>840.1</v>
      </c>
      <c r="F123" s="16">
        <f t="shared" si="15"/>
        <v>42</v>
      </c>
      <c r="G123" s="16">
        <f t="shared" si="16"/>
        <v>900.1</v>
      </c>
      <c r="H123" s="20">
        <f t="shared" si="17"/>
        <v>-95.333851794245078</v>
      </c>
      <c r="I123">
        <v>0</v>
      </c>
    </row>
    <row r="124" spans="1:9" x14ac:dyDescent="0.25">
      <c r="A124" s="5">
        <f t="shared" si="5"/>
        <v>43594</v>
      </c>
      <c r="B124">
        <v>0</v>
      </c>
      <c r="C124">
        <v>60</v>
      </c>
      <c r="D124">
        <v>42</v>
      </c>
      <c r="E124">
        <v>840.1</v>
      </c>
      <c r="F124" s="16">
        <f t="shared" si="15"/>
        <v>42</v>
      </c>
      <c r="G124" s="16">
        <f t="shared" si="16"/>
        <v>900.1</v>
      </c>
      <c r="H124" s="20">
        <f t="shared" si="17"/>
        <v>-95.333851794245078</v>
      </c>
      <c r="I124">
        <v>0</v>
      </c>
    </row>
    <row r="125" spans="1:9" x14ac:dyDescent="0.25">
      <c r="A125" s="5">
        <f t="shared" si="5"/>
        <v>43601</v>
      </c>
      <c r="B125">
        <v>0</v>
      </c>
      <c r="C125">
        <v>60</v>
      </c>
      <c r="D125">
        <v>42</v>
      </c>
      <c r="E125">
        <v>840.1</v>
      </c>
      <c r="F125" s="16">
        <f t="shared" si="15"/>
        <v>42</v>
      </c>
      <c r="G125" s="16">
        <f t="shared" si="16"/>
        <v>900.1</v>
      </c>
      <c r="H125" s="20">
        <f t="shared" si="17"/>
        <v>-95.333851794245078</v>
      </c>
      <c r="I125">
        <v>0</v>
      </c>
    </row>
    <row r="126" spans="1:9" x14ac:dyDescent="0.25">
      <c r="A126" s="5">
        <f t="shared" si="5"/>
        <v>43608</v>
      </c>
      <c r="B126">
        <v>0</v>
      </c>
      <c r="C126">
        <v>0</v>
      </c>
      <c r="D126">
        <v>42</v>
      </c>
      <c r="E126">
        <v>902.4</v>
      </c>
      <c r="F126" s="16">
        <f t="shared" si="15"/>
        <v>42</v>
      </c>
      <c r="G126" s="16">
        <f t="shared" si="16"/>
        <v>902.4</v>
      </c>
      <c r="H126" s="20">
        <f t="shared" si="17"/>
        <v>-95.34574468085107</v>
      </c>
      <c r="I126">
        <v>0</v>
      </c>
    </row>
    <row r="127" spans="1:9" x14ac:dyDescent="0.25">
      <c r="A127" s="5">
        <f t="shared" si="5"/>
        <v>43615</v>
      </c>
      <c r="B127">
        <v>0</v>
      </c>
      <c r="C127">
        <v>0</v>
      </c>
      <c r="D127">
        <v>42</v>
      </c>
      <c r="E127">
        <v>902.4</v>
      </c>
      <c r="F127" s="16">
        <f t="shared" si="15"/>
        <v>42</v>
      </c>
      <c r="G127" s="16">
        <f t="shared" si="16"/>
        <v>902.4</v>
      </c>
      <c r="H127" s="20">
        <f t="shared" si="17"/>
        <v>-95.34574468085107</v>
      </c>
      <c r="I127">
        <v>0</v>
      </c>
    </row>
    <row r="128" spans="1:9" x14ac:dyDescent="0.25">
      <c r="A128" s="5">
        <f t="shared" si="5"/>
        <v>43622</v>
      </c>
      <c r="B128">
        <v>0</v>
      </c>
      <c r="C128">
        <v>0</v>
      </c>
      <c r="D128">
        <v>0</v>
      </c>
      <c r="E128">
        <v>0</v>
      </c>
      <c r="F128" s="16">
        <f t="shared" si="15"/>
        <v>0</v>
      </c>
      <c r="G128" s="16">
        <f t="shared" si="16"/>
        <v>0</v>
      </c>
      <c r="H128" s="20" t="e">
        <f t="shared" si="17"/>
        <v>#DIV/0!</v>
      </c>
    </row>
    <row r="129" spans="1:8" x14ac:dyDescent="0.25">
      <c r="A129" s="5">
        <f t="shared" si="5"/>
        <v>43629</v>
      </c>
      <c r="B129">
        <v>0</v>
      </c>
      <c r="C129">
        <v>0</v>
      </c>
      <c r="D129">
        <v>0</v>
      </c>
      <c r="E129">
        <v>0</v>
      </c>
      <c r="F129" s="16">
        <f t="shared" si="15"/>
        <v>0</v>
      </c>
      <c r="G129" s="16">
        <f t="shared" si="16"/>
        <v>0</v>
      </c>
      <c r="H129" s="20" t="e">
        <f t="shared" si="17"/>
        <v>#DIV/0!</v>
      </c>
    </row>
    <row r="130" spans="1:8" x14ac:dyDescent="0.25">
      <c r="A130" s="5">
        <f t="shared" si="5"/>
        <v>43636</v>
      </c>
      <c r="B130">
        <v>0</v>
      </c>
      <c r="C130">
        <v>0</v>
      </c>
      <c r="D130">
        <v>0</v>
      </c>
      <c r="E130">
        <v>0</v>
      </c>
      <c r="F130" s="16">
        <f t="shared" si="15"/>
        <v>0</v>
      </c>
      <c r="G130" s="16">
        <f t="shared" si="16"/>
        <v>0</v>
      </c>
      <c r="H130" s="20" t="e">
        <f t="shared" si="17"/>
        <v>#DIV/0!</v>
      </c>
    </row>
    <row r="131" spans="1:8" x14ac:dyDescent="0.25">
      <c r="A131" s="5">
        <f t="shared" si="5"/>
        <v>43643</v>
      </c>
      <c r="B131">
        <v>0</v>
      </c>
      <c r="C131">
        <v>0</v>
      </c>
      <c r="D131">
        <v>0</v>
      </c>
      <c r="E131">
        <v>0</v>
      </c>
      <c r="F131" s="16">
        <f t="shared" si="15"/>
        <v>0</v>
      </c>
      <c r="G131" s="16">
        <f t="shared" si="16"/>
        <v>0</v>
      </c>
      <c r="H131" s="20" t="e">
        <f t="shared" si="17"/>
        <v>#DIV/0!</v>
      </c>
    </row>
    <row r="132" spans="1:8" x14ac:dyDescent="0.25">
      <c r="A132" s="5">
        <f t="shared" si="5"/>
        <v>43650</v>
      </c>
      <c r="B132">
        <v>0</v>
      </c>
      <c r="C132">
        <v>0</v>
      </c>
      <c r="D132">
        <v>0</v>
      </c>
      <c r="E132">
        <v>0</v>
      </c>
      <c r="F132" s="16">
        <f t="shared" si="15"/>
        <v>0</v>
      </c>
      <c r="G132" s="16">
        <f t="shared" si="16"/>
        <v>0</v>
      </c>
      <c r="H132" s="20" t="e">
        <f t="shared" si="17"/>
        <v>#DIV/0!</v>
      </c>
    </row>
    <row r="133" spans="1:8" x14ac:dyDescent="0.25">
      <c r="A133" s="5">
        <f t="shared" ref="A133:A196" si="18">A132+7</f>
        <v>43657</v>
      </c>
      <c r="B133">
        <v>0</v>
      </c>
      <c r="C133">
        <v>0</v>
      </c>
      <c r="D133">
        <v>0</v>
      </c>
      <c r="E133">
        <v>0</v>
      </c>
      <c r="F133" s="16">
        <f t="shared" si="15"/>
        <v>0</v>
      </c>
      <c r="G133" s="16">
        <f t="shared" si="16"/>
        <v>0</v>
      </c>
      <c r="H133" s="20" t="e">
        <f t="shared" si="17"/>
        <v>#DIV/0!</v>
      </c>
    </row>
    <row r="134" spans="1:8" x14ac:dyDescent="0.25">
      <c r="A134" s="5">
        <f t="shared" si="18"/>
        <v>43664</v>
      </c>
      <c r="B134">
        <v>0</v>
      </c>
      <c r="C134">
        <v>0</v>
      </c>
      <c r="D134">
        <v>0</v>
      </c>
      <c r="E134">
        <v>0</v>
      </c>
      <c r="F134" s="16">
        <f t="shared" si="15"/>
        <v>0</v>
      </c>
      <c r="G134" s="16">
        <f t="shared" si="16"/>
        <v>0</v>
      </c>
      <c r="H134" s="20" t="e">
        <f t="shared" si="17"/>
        <v>#DIV/0!</v>
      </c>
    </row>
    <row r="135" spans="1:8" x14ac:dyDescent="0.25">
      <c r="A135" s="5">
        <f t="shared" si="18"/>
        <v>43671</v>
      </c>
      <c r="B135">
        <v>0</v>
      </c>
      <c r="C135">
        <v>0</v>
      </c>
      <c r="D135">
        <v>0</v>
      </c>
      <c r="E135">
        <v>0</v>
      </c>
      <c r="F135" s="16">
        <f t="shared" si="15"/>
        <v>0</v>
      </c>
      <c r="G135" s="16">
        <f t="shared" si="16"/>
        <v>0</v>
      </c>
      <c r="H135" s="20" t="e">
        <f t="shared" si="17"/>
        <v>#DIV/0!</v>
      </c>
    </row>
    <row r="136" spans="1:8" x14ac:dyDescent="0.25">
      <c r="A136" s="5">
        <f t="shared" si="18"/>
        <v>43678</v>
      </c>
      <c r="B136">
        <v>60</v>
      </c>
      <c r="C136">
        <v>0</v>
      </c>
      <c r="D136">
        <v>0</v>
      </c>
      <c r="E136">
        <v>0</v>
      </c>
      <c r="F136" s="16">
        <f t="shared" si="15"/>
        <v>60</v>
      </c>
      <c r="G136" s="16">
        <f t="shared" si="16"/>
        <v>0</v>
      </c>
      <c r="H136" s="20" t="e">
        <f t="shared" si="17"/>
        <v>#DIV/0!</v>
      </c>
    </row>
    <row r="137" spans="1:8" x14ac:dyDescent="0.25">
      <c r="A137" s="5">
        <f t="shared" si="18"/>
        <v>43685</v>
      </c>
      <c r="B137">
        <v>60</v>
      </c>
      <c r="C137">
        <v>0</v>
      </c>
      <c r="D137">
        <v>0</v>
      </c>
      <c r="E137">
        <v>0</v>
      </c>
      <c r="F137" s="16">
        <f t="shared" si="15"/>
        <v>60</v>
      </c>
      <c r="G137" s="16">
        <f t="shared" si="16"/>
        <v>0</v>
      </c>
      <c r="H137" s="20" t="e">
        <f t="shared" si="17"/>
        <v>#DIV/0!</v>
      </c>
    </row>
    <row r="138" spans="1:8" x14ac:dyDescent="0.25">
      <c r="A138" s="5">
        <f t="shared" si="18"/>
        <v>43692</v>
      </c>
      <c r="B138">
        <v>60</v>
      </c>
      <c r="C138">
        <v>0</v>
      </c>
      <c r="D138">
        <v>0</v>
      </c>
      <c r="E138">
        <v>0</v>
      </c>
      <c r="F138" s="16">
        <f t="shared" si="15"/>
        <v>60</v>
      </c>
      <c r="G138" s="16">
        <f t="shared" si="16"/>
        <v>0</v>
      </c>
      <c r="H138" s="20" t="e">
        <f t="shared" si="17"/>
        <v>#DIV/0!</v>
      </c>
    </row>
    <row r="139" spans="1:8" x14ac:dyDescent="0.25">
      <c r="A139" s="5">
        <f t="shared" si="18"/>
        <v>43699</v>
      </c>
      <c r="B139">
        <v>60.5</v>
      </c>
      <c r="C139">
        <v>0</v>
      </c>
      <c r="D139">
        <v>0</v>
      </c>
      <c r="E139">
        <v>0</v>
      </c>
      <c r="F139" s="16">
        <f t="shared" si="15"/>
        <v>60.5</v>
      </c>
      <c r="G139" s="16">
        <f t="shared" si="16"/>
        <v>0</v>
      </c>
      <c r="H139" s="20" t="e">
        <f t="shared" si="17"/>
        <v>#DIV/0!</v>
      </c>
    </row>
    <row r="140" spans="1:8" x14ac:dyDescent="0.25">
      <c r="A140" s="5">
        <f t="shared" si="18"/>
        <v>43706</v>
      </c>
      <c r="B140">
        <v>60.5</v>
      </c>
      <c r="C140">
        <v>0</v>
      </c>
      <c r="D140">
        <v>0</v>
      </c>
      <c r="E140">
        <v>0</v>
      </c>
      <c r="F140" s="16">
        <f t="shared" si="15"/>
        <v>60.5</v>
      </c>
      <c r="G140" s="16">
        <f t="shared" si="16"/>
        <v>0</v>
      </c>
      <c r="H140" s="20" t="e">
        <f t="shared" si="17"/>
        <v>#DIV/0!</v>
      </c>
    </row>
    <row r="141" spans="1:8" x14ac:dyDescent="0.25">
      <c r="A141" s="5">
        <f t="shared" si="18"/>
        <v>43713</v>
      </c>
      <c r="B141">
        <v>60.5</v>
      </c>
      <c r="C141">
        <v>0</v>
      </c>
      <c r="D141">
        <v>0</v>
      </c>
      <c r="E141">
        <v>0</v>
      </c>
      <c r="F141" s="16">
        <f t="shared" si="15"/>
        <v>60.5</v>
      </c>
      <c r="G141" s="16">
        <f t="shared" si="16"/>
        <v>0</v>
      </c>
      <c r="H141" s="20" t="e">
        <f t="shared" si="17"/>
        <v>#DIV/0!</v>
      </c>
    </row>
    <row r="142" spans="1:8" x14ac:dyDescent="0.25">
      <c r="A142" s="5">
        <f t="shared" si="18"/>
        <v>43720</v>
      </c>
      <c r="B142" s="16">
        <v>60</v>
      </c>
      <c r="C142">
        <v>0</v>
      </c>
      <c r="D142">
        <v>0</v>
      </c>
      <c r="E142">
        <v>0</v>
      </c>
      <c r="F142" s="16">
        <f t="shared" si="15"/>
        <v>60</v>
      </c>
      <c r="G142" s="16">
        <f t="shared" si="16"/>
        <v>0</v>
      </c>
      <c r="H142" s="20" t="e">
        <f t="shared" si="17"/>
        <v>#DIV/0!</v>
      </c>
    </row>
    <row r="143" spans="1:8" x14ac:dyDescent="0.25">
      <c r="A143" s="5">
        <f t="shared" si="18"/>
        <v>43727</v>
      </c>
      <c r="B143" s="16">
        <v>60</v>
      </c>
      <c r="C143">
        <v>0</v>
      </c>
      <c r="D143">
        <v>0</v>
      </c>
      <c r="E143">
        <v>0</v>
      </c>
      <c r="F143" s="16">
        <f t="shared" si="15"/>
        <v>60</v>
      </c>
      <c r="G143" s="16">
        <f t="shared" si="16"/>
        <v>0</v>
      </c>
      <c r="H143" s="20" t="e">
        <f t="shared" si="17"/>
        <v>#DIV/0!</v>
      </c>
    </row>
    <row r="144" spans="1:8" x14ac:dyDescent="0.25">
      <c r="A144" s="5">
        <f t="shared" si="18"/>
        <v>43734</v>
      </c>
      <c r="B144" s="16">
        <v>60</v>
      </c>
      <c r="C144">
        <v>0</v>
      </c>
      <c r="D144">
        <v>0</v>
      </c>
      <c r="E144">
        <v>0</v>
      </c>
      <c r="F144" s="16">
        <f t="shared" si="15"/>
        <v>60</v>
      </c>
      <c r="G144" s="16">
        <f t="shared" si="16"/>
        <v>0</v>
      </c>
      <c r="H144" s="20" t="e">
        <f t="shared" si="17"/>
        <v>#DIV/0!</v>
      </c>
    </row>
    <row r="145" spans="1:11" x14ac:dyDescent="0.25">
      <c r="A145" s="5">
        <f t="shared" si="18"/>
        <v>43741</v>
      </c>
      <c r="B145" s="16">
        <v>190</v>
      </c>
      <c r="C145">
        <v>0</v>
      </c>
      <c r="D145">
        <v>0</v>
      </c>
      <c r="E145">
        <v>0</v>
      </c>
      <c r="F145" s="16">
        <f t="shared" si="15"/>
        <v>190</v>
      </c>
      <c r="G145" s="16">
        <f t="shared" si="16"/>
        <v>0</v>
      </c>
      <c r="H145" s="20" t="e">
        <f t="shared" si="17"/>
        <v>#DIV/0!</v>
      </c>
    </row>
    <row r="146" spans="1:11" x14ac:dyDescent="0.25">
      <c r="A146" s="5">
        <f t="shared" si="18"/>
        <v>43748</v>
      </c>
      <c r="B146" s="16">
        <v>130</v>
      </c>
      <c r="C146">
        <v>0</v>
      </c>
      <c r="D146">
        <v>63</v>
      </c>
      <c r="E146">
        <v>0</v>
      </c>
      <c r="F146" s="16">
        <f t="shared" si="15"/>
        <v>193</v>
      </c>
      <c r="G146" s="16">
        <f t="shared" si="16"/>
        <v>0</v>
      </c>
      <c r="H146" s="20" t="e">
        <f t="shared" si="17"/>
        <v>#DIV/0!</v>
      </c>
    </row>
    <row r="147" spans="1:11" x14ac:dyDescent="0.25">
      <c r="A147" s="5">
        <f t="shared" si="18"/>
        <v>43755</v>
      </c>
      <c r="B147" s="16">
        <v>130</v>
      </c>
      <c r="C147">
        <v>0</v>
      </c>
      <c r="D147">
        <v>63</v>
      </c>
      <c r="E147">
        <v>0</v>
      </c>
      <c r="F147" s="16">
        <f t="shared" si="15"/>
        <v>193</v>
      </c>
      <c r="G147" s="16">
        <f t="shared" si="16"/>
        <v>0</v>
      </c>
      <c r="H147" s="20" t="e">
        <f t="shared" si="17"/>
        <v>#DIV/0!</v>
      </c>
    </row>
    <row r="148" spans="1:11" x14ac:dyDescent="0.25">
      <c r="A148" s="5">
        <f t="shared" si="18"/>
        <v>43762</v>
      </c>
      <c r="B148" s="16">
        <v>130</v>
      </c>
      <c r="C148">
        <v>0</v>
      </c>
      <c r="D148">
        <v>63</v>
      </c>
      <c r="E148">
        <v>0</v>
      </c>
      <c r="F148" s="16">
        <f t="shared" si="15"/>
        <v>193</v>
      </c>
      <c r="G148" s="16">
        <f t="shared" si="16"/>
        <v>0</v>
      </c>
      <c r="H148" s="20" t="e">
        <f t="shared" si="17"/>
        <v>#DIV/0!</v>
      </c>
    </row>
    <row r="149" spans="1:11" x14ac:dyDescent="0.25">
      <c r="A149" s="5">
        <f t="shared" si="18"/>
        <v>43769</v>
      </c>
      <c r="B149" s="16">
        <v>130</v>
      </c>
      <c r="C149">
        <v>0</v>
      </c>
      <c r="D149">
        <v>63</v>
      </c>
      <c r="E149">
        <v>0</v>
      </c>
      <c r="F149" s="16">
        <f t="shared" si="15"/>
        <v>193</v>
      </c>
      <c r="G149" s="16">
        <f t="shared" si="16"/>
        <v>0</v>
      </c>
      <c r="H149" s="20" t="e">
        <f t="shared" si="17"/>
        <v>#DIV/0!</v>
      </c>
    </row>
    <row r="150" spans="1:11" x14ac:dyDescent="0.25">
      <c r="A150" s="5">
        <f t="shared" si="18"/>
        <v>43776</v>
      </c>
      <c r="B150" s="16">
        <v>65</v>
      </c>
      <c r="C150">
        <v>0</v>
      </c>
      <c r="D150">
        <v>129</v>
      </c>
      <c r="E150">
        <v>0</v>
      </c>
      <c r="F150" s="16">
        <f t="shared" si="15"/>
        <v>194</v>
      </c>
      <c r="G150" s="16">
        <f t="shared" si="16"/>
        <v>0</v>
      </c>
      <c r="H150" s="20" t="e">
        <f t="shared" si="17"/>
        <v>#DIV/0!</v>
      </c>
    </row>
    <row r="151" spans="1:11" ht="15" x14ac:dyDescent="0.35">
      <c r="A151" s="5">
        <f t="shared" si="18"/>
        <v>43783</v>
      </c>
      <c r="B151" s="28">
        <v>0</v>
      </c>
      <c r="C151">
        <v>0</v>
      </c>
      <c r="D151">
        <v>194.1</v>
      </c>
      <c r="E151">
        <v>0</v>
      </c>
      <c r="F151" s="16">
        <f t="shared" si="15"/>
        <v>194.1</v>
      </c>
      <c r="G151" s="16">
        <f t="shared" si="16"/>
        <v>0</v>
      </c>
      <c r="H151" s="20" t="e">
        <f t="shared" si="17"/>
        <v>#DIV/0!</v>
      </c>
    </row>
    <row r="152" spans="1:11" x14ac:dyDescent="0.25">
      <c r="A152" s="5">
        <f t="shared" si="18"/>
        <v>43790</v>
      </c>
      <c r="B152">
        <f>'1121'!B24</f>
        <v>0</v>
      </c>
      <c r="C152">
        <f>'1121'!C24</f>
        <v>0</v>
      </c>
      <c r="D152">
        <f>'1121'!D24</f>
        <v>194.1</v>
      </c>
      <c r="E152">
        <f>'1121'!E24</f>
        <v>0</v>
      </c>
      <c r="F152" s="16">
        <f t="shared" si="15"/>
        <v>194.1</v>
      </c>
      <c r="G152" s="16">
        <f t="shared" si="16"/>
        <v>0</v>
      </c>
      <c r="H152" s="20" t="e">
        <f t="shared" si="17"/>
        <v>#DIV/0!</v>
      </c>
    </row>
    <row r="153" spans="1:11" x14ac:dyDescent="0.25">
      <c r="A153" s="5">
        <f t="shared" si="18"/>
        <v>43797</v>
      </c>
      <c r="B153">
        <f>'1128'!B24</f>
        <v>0</v>
      </c>
      <c r="C153">
        <f>'1128'!C24</f>
        <v>0</v>
      </c>
      <c r="D153">
        <f>'1128'!D24</f>
        <v>194.1</v>
      </c>
      <c r="E153">
        <f>'1128'!E24</f>
        <v>0</v>
      </c>
      <c r="F153" s="16">
        <f t="shared" si="15"/>
        <v>194.1</v>
      </c>
      <c r="G153" s="16">
        <f t="shared" si="16"/>
        <v>0</v>
      </c>
      <c r="H153" s="20" t="e">
        <f t="shared" si="17"/>
        <v>#DIV/0!</v>
      </c>
    </row>
    <row r="154" spans="1:11" x14ac:dyDescent="0.25">
      <c r="A154" s="5">
        <f t="shared" si="18"/>
        <v>43804</v>
      </c>
      <c r="B154">
        <f>'1205'!B24</f>
        <v>0</v>
      </c>
      <c r="C154">
        <f>'1205'!C24</f>
        <v>0</v>
      </c>
      <c r="D154">
        <f>'1205'!D24</f>
        <v>194.1</v>
      </c>
      <c r="E154">
        <f>'1205'!E24</f>
        <v>0</v>
      </c>
      <c r="F154" s="16">
        <f t="shared" si="15"/>
        <v>194.1</v>
      </c>
      <c r="G154" s="16">
        <f t="shared" si="16"/>
        <v>0</v>
      </c>
      <c r="H154" s="20" t="e">
        <f t="shared" si="17"/>
        <v>#DIV/0!</v>
      </c>
    </row>
    <row r="155" spans="1:11" ht="15" x14ac:dyDescent="0.35">
      <c r="A155" s="5">
        <f t="shared" si="18"/>
        <v>43811</v>
      </c>
      <c r="B155">
        <f>'1212'!B24</f>
        <v>0</v>
      </c>
      <c r="C155">
        <f>'1212'!C24</f>
        <v>0</v>
      </c>
      <c r="D155">
        <f>'1212'!D24</f>
        <v>194.1</v>
      </c>
      <c r="E155">
        <f>'1212'!E24</f>
        <v>0</v>
      </c>
      <c r="F155" s="16">
        <f t="shared" si="15"/>
        <v>194.1</v>
      </c>
      <c r="G155" s="16">
        <f t="shared" si="16"/>
        <v>0</v>
      </c>
      <c r="H155" s="20" t="e">
        <f t="shared" si="17"/>
        <v>#DIV/0!</v>
      </c>
      <c r="K155" s="28"/>
    </row>
    <row r="156" spans="1:11" x14ac:dyDescent="0.25">
      <c r="A156" s="5">
        <f t="shared" si="18"/>
        <v>43818</v>
      </c>
      <c r="B156">
        <f>'1219'!B24</f>
        <v>0</v>
      </c>
      <c r="C156">
        <f>'1219'!C24</f>
        <v>0</v>
      </c>
      <c r="D156">
        <f>'1219'!D24</f>
        <v>194.1</v>
      </c>
      <c r="E156">
        <f>'1219'!E24</f>
        <v>0</v>
      </c>
      <c r="F156" s="16">
        <f t="shared" si="15"/>
        <v>194.1</v>
      </c>
      <c r="G156" s="16">
        <f t="shared" si="16"/>
        <v>0</v>
      </c>
      <c r="H156" s="20" t="e">
        <f t="shared" si="17"/>
        <v>#DIV/0!</v>
      </c>
    </row>
    <row r="157" spans="1:11" x14ac:dyDescent="0.25">
      <c r="A157" s="5">
        <f t="shared" si="18"/>
        <v>43825</v>
      </c>
      <c r="B157">
        <f>'1226'!B24</f>
        <v>0</v>
      </c>
      <c r="C157">
        <f>'1226'!C24</f>
        <v>0</v>
      </c>
      <c r="D157">
        <f>'1226'!D24</f>
        <v>194.1</v>
      </c>
      <c r="E157">
        <f>'1226'!E24</f>
        <v>0</v>
      </c>
      <c r="F157" s="16">
        <f t="shared" si="15"/>
        <v>194.1</v>
      </c>
      <c r="G157" s="16">
        <f t="shared" si="16"/>
        <v>0</v>
      </c>
      <c r="H157" s="20" t="e">
        <f t="shared" si="17"/>
        <v>#DIV/0!</v>
      </c>
    </row>
    <row r="158" spans="1:11" x14ac:dyDescent="0.25">
      <c r="A158" s="5">
        <f t="shared" si="18"/>
        <v>43832</v>
      </c>
      <c r="B158">
        <f>'0102'!B24</f>
        <v>0</v>
      </c>
      <c r="C158">
        <f>'0102'!C24</f>
        <v>0</v>
      </c>
      <c r="D158">
        <f>'0102'!D24</f>
        <v>194.1</v>
      </c>
      <c r="E158">
        <f>'0102'!E24</f>
        <v>0</v>
      </c>
      <c r="F158" s="16">
        <f t="shared" si="15"/>
        <v>194.1</v>
      </c>
      <c r="G158" s="16">
        <f t="shared" si="16"/>
        <v>0</v>
      </c>
      <c r="H158" s="20" t="e">
        <f t="shared" si="17"/>
        <v>#DIV/0!</v>
      </c>
    </row>
    <row r="159" spans="1:11" x14ac:dyDescent="0.25">
      <c r="A159" s="5">
        <f t="shared" si="18"/>
        <v>43839</v>
      </c>
      <c r="B159">
        <f>'0109'!B24</f>
        <v>0</v>
      </c>
      <c r="C159">
        <f>'0109'!C24</f>
        <v>0</v>
      </c>
      <c r="D159">
        <f>'0109'!D24</f>
        <v>194.1</v>
      </c>
      <c r="E159">
        <f>'0109'!E24</f>
        <v>0</v>
      </c>
      <c r="F159" s="16">
        <f t="shared" si="15"/>
        <v>194.1</v>
      </c>
      <c r="G159" s="16">
        <f t="shared" si="16"/>
        <v>0</v>
      </c>
      <c r="H159" s="20" t="e">
        <f t="shared" si="17"/>
        <v>#DIV/0!</v>
      </c>
    </row>
    <row r="160" spans="1:11" x14ac:dyDescent="0.25">
      <c r="A160" s="5">
        <f t="shared" si="18"/>
        <v>43846</v>
      </c>
      <c r="B160">
        <f>'0116'!B24</f>
        <v>0</v>
      </c>
      <c r="C160">
        <f>'0116'!C24</f>
        <v>0</v>
      </c>
      <c r="D160">
        <f>'0116'!D24</f>
        <v>194.1</v>
      </c>
      <c r="E160">
        <f>'0116'!E24</f>
        <v>0</v>
      </c>
      <c r="F160" s="16">
        <f t="shared" si="15"/>
        <v>194.1</v>
      </c>
      <c r="G160" s="16">
        <f t="shared" si="16"/>
        <v>0</v>
      </c>
      <c r="H160" s="20" t="e">
        <f t="shared" si="17"/>
        <v>#DIV/0!</v>
      </c>
    </row>
    <row r="161" spans="1:9" x14ac:dyDescent="0.25">
      <c r="A161" s="5">
        <f t="shared" si="18"/>
        <v>43853</v>
      </c>
      <c r="B161">
        <f>'0123'!B24</f>
        <v>0</v>
      </c>
      <c r="C161">
        <f>'0123'!C24</f>
        <v>0</v>
      </c>
      <c r="D161">
        <f>'0123'!D24</f>
        <v>194.1</v>
      </c>
      <c r="E161">
        <f>'0123'!E24</f>
        <v>0</v>
      </c>
      <c r="F161" s="16">
        <f t="shared" si="15"/>
        <v>194.1</v>
      </c>
      <c r="G161" s="16">
        <f t="shared" si="16"/>
        <v>0</v>
      </c>
      <c r="H161" s="20" t="e">
        <f t="shared" si="17"/>
        <v>#DIV/0!</v>
      </c>
    </row>
    <row r="162" spans="1:9" x14ac:dyDescent="0.25">
      <c r="A162" s="5">
        <f t="shared" si="18"/>
        <v>43860</v>
      </c>
      <c r="B162">
        <f>'0130'!B24</f>
        <v>0</v>
      </c>
      <c r="C162">
        <f>'0130'!C24</f>
        <v>0</v>
      </c>
      <c r="D162">
        <f>'0130'!D24</f>
        <v>194.1</v>
      </c>
      <c r="E162">
        <f>'0130'!E24</f>
        <v>0</v>
      </c>
      <c r="F162" s="16">
        <f t="shared" si="15"/>
        <v>194.1</v>
      </c>
      <c r="G162" s="16">
        <f t="shared" si="16"/>
        <v>0</v>
      </c>
      <c r="H162" s="20" t="e">
        <f t="shared" si="17"/>
        <v>#DIV/0!</v>
      </c>
    </row>
    <row r="163" spans="1:9" x14ac:dyDescent="0.25">
      <c r="A163" s="5">
        <f t="shared" si="18"/>
        <v>43867</v>
      </c>
      <c r="B163">
        <f>'0206'!B24</f>
        <v>0</v>
      </c>
      <c r="C163">
        <f>'0206'!C24</f>
        <v>0</v>
      </c>
      <c r="D163">
        <f>'0206'!D24</f>
        <v>194.1</v>
      </c>
      <c r="E163">
        <f>'0206'!E24</f>
        <v>0</v>
      </c>
      <c r="F163" s="16">
        <f t="shared" ref="F163:F226" si="19">+B163+D163</f>
        <v>194.1</v>
      </c>
      <c r="G163" s="16">
        <f t="shared" ref="G163:G226" si="20">+C163+E163</f>
        <v>0</v>
      </c>
      <c r="H163" s="20" t="e">
        <f t="shared" ref="H163:H226" si="21">+(F163/G163-1)*100</f>
        <v>#DIV/0!</v>
      </c>
    </row>
    <row r="164" spans="1:9" x14ac:dyDescent="0.25">
      <c r="A164" s="5">
        <f t="shared" si="18"/>
        <v>43874</v>
      </c>
      <c r="B164">
        <f>'0213'!B24</f>
        <v>0</v>
      </c>
      <c r="C164">
        <f>'0213'!C24</f>
        <v>40</v>
      </c>
      <c r="D164">
        <f>'0213'!D24</f>
        <v>194.1</v>
      </c>
      <c r="E164">
        <f>'0213'!E24</f>
        <v>0</v>
      </c>
      <c r="F164" s="16">
        <f t="shared" si="19"/>
        <v>194.1</v>
      </c>
      <c r="G164" s="16">
        <f t="shared" si="20"/>
        <v>40</v>
      </c>
      <c r="H164" s="20">
        <f t="shared" si="21"/>
        <v>385.25</v>
      </c>
    </row>
    <row r="165" spans="1:9" x14ac:dyDescent="0.25">
      <c r="A165" s="5">
        <f t="shared" si="18"/>
        <v>43881</v>
      </c>
      <c r="B165">
        <f>'0220'!B24</f>
        <v>0</v>
      </c>
      <c r="C165">
        <f>'0220'!C24</f>
        <v>40</v>
      </c>
      <c r="D165">
        <f>'0220'!D24</f>
        <v>194.1</v>
      </c>
      <c r="E165">
        <f>'0220'!E24</f>
        <v>0</v>
      </c>
      <c r="F165" s="16">
        <f t="shared" si="19"/>
        <v>194.1</v>
      </c>
      <c r="G165" s="16">
        <f t="shared" si="20"/>
        <v>40</v>
      </c>
      <c r="H165" s="20">
        <f t="shared" si="21"/>
        <v>385.25</v>
      </c>
    </row>
    <row r="166" spans="1:9" x14ac:dyDescent="0.25">
      <c r="A166" s="5">
        <f t="shared" si="18"/>
        <v>43888</v>
      </c>
      <c r="B166">
        <f>'0227'!B24</f>
        <v>0</v>
      </c>
      <c r="C166">
        <f>'0227'!C24</f>
        <v>40</v>
      </c>
      <c r="D166">
        <f>'0227'!D24</f>
        <v>194.1</v>
      </c>
      <c r="E166">
        <f>'0227'!E24</f>
        <v>0</v>
      </c>
      <c r="F166" s="16">
        <f t="shared" si="19"/>
        <v>194.1</v>
      </c>
      <c r="G166" s="16">
        <f t="shared" si="20"/>
        <v>40</v>
      </c>
      <c r="H166" s="20">
        <f t="shared" si="21"/>
        <v>385.25</v>
      </c>
    </row>
    <row r="167" spans="1:9" x14ac:dyDescent="0.25">
      <c r="A167" s="5">
        <f t="shared" si="18"/>
        <v>43895</v>
      </c>
      <c r="B167">
        <f>'0305'!B24</f>
        <v>0</v>
      </c>
      <c r="C167">
        <f>'0305'!C24</f>
        <v>0</v>
      </c>
      <c r="D167">
        <f>'0305'!D24</f>
        <v>194.1</v>
      </c>
      <c r="E167">
        <f>'0305'!E24</f>
        <v>42</v>
      </c>
      <c r="F167" s="16">
        <f t="shared" si="19"/>
        <v>194.1</v>
      </c>
      <c r="G167" s="16">
        <f t="shared" si="20"/>
        <v>42</v>
      </c>
      <c r="H167" s="20">
        <f t="shared" si="21"/>
        <v>362.14285714285711</v>
      </c>
    </row>
    <row r="168" spans="1:9" x14ac:dyDescent="0.25">
      <c r="A168" s="5">
        <f t="shared" si="18"/>
        <v>43902</v>
      </c>
      <c r="B168">
        <f>'0312'!B24</f>
        <v>0</v>
      </c>
      <c r="C168">
        <f>'0312'!C24</f>
        <v>0</v>
      </c>
      <c r="D168">
        <f>'0312'!D24</f>
        <v>194.1</v>
      </c>
      <c r="E168">
        <f>'0312'!E24</f>
        <v>42</v>
      </c>
      <c r="F168" s="16">
        <f t="shared" si="19"/>
        <v>194.1</v>
      </c>
      <c r="G168" s="16">
        <f t="shared" si="20"/>
        <v>42</v>
      </c>
      <c r="H168" s="20">
        <f t="shared" si="21"/>
        <v>362.14285714285711</v>
      </c>
    </row>
    <row r="169" spans="1:9" x14ac:dyDescent="0.25">
      <c r="A169" s="5">
        <f t="shared" si="18"/>
        <v>43909</v>
      </c>
      <c r="B169">
        <f>'0319'!B24</f>
        <v>200</v>
      </c>
      <c r="C169">
        <f>'0319'!C24</f>
        <v>0</v>
      </c>
      <c r="D169">
        <f>'0319'!D24</f>
        <v>194.1</v>
      </c>
      <c r="E169">
        <f>'0319'!E24</f>
        <v>42</v>
      </c>
      <c r="F169" s="16">
        <f t="shared" si="19"/>
        <v>394.1</v>
      </c>
      <c r="G169" s="16">
        <f t="shared" si="20"/>
        <v>42</v>
      </c>
      <c r="H169" s="20">
        <f t="shared" si="21"/>
        <v>838.33333333333348</v>
      </c>
    </row>
    <row r="170" spans="1:9" x14ac:dyDescent="0.25">
      <c r="A170" s="5">
        <f t="shared" si="18"/>
        <v>43916</v>
      </c>
      <c r="B170">
        <f>'0326'!B24</f>
        <v>200</v>
      </c>
      <c r="C170">
        <f>'0326'!C24</f>
        <v>0</v>
      </c>
      <c r="D170">
        <f>'0326'!D24</f>
        <v>194.1</v>
      </c>
      <c r="E170">
        <f>'0326'!E24</f>
        <v>42</v>
      </c>
      <c r="F170" s="16">
        <f t="shared" si="19"/>
        <v>394.1</v>
      </c>
      <c r="G170" s="16">
        <f t="shared" si="20"/>
        <v>42</v>
      </c>
      <c r="H170" s="20">
        <f t="shared" si="21"/>
        <v>838.33333333333348</v>
      </c>
    </row>
    <row r="171" spans="1:9" x14ac:dyDescent="0.25">
      <c r="A171" s="5">
        <f t="shared" si="18"/>
        <v>43923</v>
      </c>
      <c r="B171">
        <f>'0402'!B24</f>
        <v>200</v>
      </c>
      <c r="C171">
        <f>'0402'!C24</f>
        <v>0</v>
      </c>
      <c r="D171">
        <f>'0402'!D24</f>
        <v>194.1</v>
      </c>
      <c r="E171">
        <f>'0402'!E24</f>
        <v>42</v>
      </c>
      <c r="F171" s="16">
        <f t="shared" si="19"/>
        <v>394.1</v>
      </c>
      <c r="G171" s="16">
        <f t="shared" si="20"/>
        <v>42</v>
      </c>
      <c r="H171" s="20">
        <f t="shared" si="21"/>
        <v>838.33333333333348</v>
      </c>
    </row>
    <row r="172" spans="1:9" x14ac:dyDescent="0.25">
      <c r="A172" s="5">
        <f t="shared" si="18"/>
        <v>43930</v>
      </c>
      <c r="B172">
        <f>'0409'!B24</f>
        <v>255</v>
      </c>
      <c r="C172">
        <f>'0409'!C24</f>
        <v>0</v>
      </c>
      <c r="D172">
        <f>'0409'!D24</f>
        <v>194.1</v>
      </c>
      <c r="E172">
        <f>'0409'!E24</f>
        <v>42</v>
      </c>
      <c r="F172" s="16">
        <f t="shared" si="19"/>
        <v>449.1</v>
      </c>
      <c r="G172" s="16">
        <f t="shared" si="20"/>
        <v>42</v>
      </c>
      <c r="H172" s="20">
        <f t="shared" si="21"/>
        <v>969.28571428571433</v>
      </c>
    </row>
    <row r="173" spans="1:9" x14ac:dyDescent="0.25">
      <c r="A173" s="5">
        <f t="shared" si="18"/>
        <v>43937</v>
      </c>
      <c r="B173">
        <f>'0416'!B24</f>
        <v>255</v>
      </c>
      <c r="C173">
        <f>'0416'!C24</f>
        <v>0</v>
      </c>
      <c r="D173">
        <f>'0416'!D24</f>
        <v>194.1</v>
      </c>
      <c r="E173">
        <f>'0416'!E24</f>
        <v>42</v>
      </c>
      <c r="F173" s="16">
        <f t="shared" si="19"/>
        <v>449.1</v>
      </c>
      <c r="G173" s="16">
        <f t="shared" si="20"/>
        <v>42</v>
      </c>
      <c r="H173" s="20">
        <f t="shared" si="21"/>
        <v>969.28571428571433</v>
      </c>
    </row>
    <row r="174" spans="1:9" x14ac:dyDescent="0.25">
      <c r="A174" s="5">
        <f t="shared" si="18"/>
        <v>43944</v>
      </c>
      <c r="B174">
        <f>'0423'!B24</f>
        <v>255</v>
      </c>
      <c r="C174">
        <f>'0423'!C24</f>
        <v>0</v>
      </c>
      <c r="D174">
        <f>'0423'!D24</f>
        <v>194.1</v>
      </c>
      <c r="E174">
        <f>'0423'!E24</f>
        <v>42</v>
      </c>
      <c r="F174" s="16">
        <f t="shared" si="19"/>
        <v>449.1</v>
      </c>
      <c r="G174" s="16">
        <f t="shared" si="20"/>
        <v>42</v>
      </c>
      <c r="H174" s="20">
        <f t="shared" si="21"/>
        <v>969.28571428571433</v>
      </c>
    </row>
    <row r="175" spans="1:9" x14ac:dyDescent="0.25">
      <c r="A175" s="5">
        <f t="shared" si="18"/>
        <v>43951</v>
      </c>
      <c r="B175">
        <f>'0430'!B24</f>
        <v>255</v>
      </c>
      <c r="C175">
        <f>'0430'!C24</f>
        <v>0</v>
      </c>
      <c r="D175">
        <f>'0430'!D24</f>
        <v>194.1</v>
      </c>
      <c r="E175">
        <f>'0430'!E24</f>
        <v>42</v>
      </c>
      <c r="F175" s="16">
        <f t="shared" si="19"/>
        <v>449.1</v>
      </c>
      <c r="G175" s="16">
        <f t="shared" si="20"/>
        <v>42</v>
      </c>
      <c r="H175" s="20">
        <f t="shared" si="21"/>
        <v>969.28571428571433</v>
      </c>
      <c r="I175">
        <f>'0430'!F24</f>
        <v>455</v>
      </c>
    </row>
    <row r="176" spans="1:9" x14ac:dyDescent="0.25">
      <c r="A176" s="5">
        <f t="shared" si="18"/>
        <v>43958</v>
      </c>
      <c r="B176">
        <f>'0507'!B24</f>
        <v>310</v>
      </c>
      <c r="C176">
        <f>'0507'!C24</f>
        <v>0</v>
      </c>
      <c r="D176">
        <f>'0507'!D24</f>
        <v>194.1</v>
      </c>
      <c r="E176">
        <f>'0507'!E24</f>
        <v>42</v>
      </c>
      <c r="F176" s="16">
        <f t="shared" si="19"/>
        <v>504.1</v>
      </c>
      <c r="G176" s="16">
        <f t="shared" si="20"/>
        <v>42</v>
      </c>
      <c r="H176" s="20">
        <f t="shared" si="21"/>
        <v>1100.2380952380954</v>
      </c>
      <c r="I176">
        <f>'0507'!F24</f>
        <v>455</v>
      </c>
    </row>
    <row r="177" spans="1:9" x14ac:dyDescent="0.25">
      <c r="A177" s="5">
        <f t="shared" si="18"/>
        <v>43965</v>
      </c>
      <c r="B177">
        <f>'0514'!B24</f>
        <v>310</v>
      </c>
      <c r="C177">
        <f>'0514'!C24</f>
        <v>0</v>
      </c>
      <c r="D177">
        <f>'0514'!D24</f>
        <v>194.1</v>
      </c>
      <c r="E177">
        <f>'0514'!E24</f>
        <v>42</v>
      </c>
      <c r="F177" s="16">
        <f t="shared" si="19"/>
        <v>504.1</v>
      </c>
      <c r="G177" s="16">
        <f t="shared" si="20"/>
        <v>42</v>
      </c>
      <c r="H177" s="20">
        <f t="shared" si="21"/>
        <v>1100.2380952380954</v>
      </c>
      <c r="I177">
        <f>'0514'!F24</f>
        <v>455</v>
      </c>
    </row>
    <row r="178" spans="1:9" x14ac:dyDescent="0.25">
      <c r="A178" s="5">
        <f t="shared" si="18"/>
        <v>43972</v>
      </c>
      <c r="B178">
        <f>'0521'!B24</f>
        <v>145</v>
      </c>
      <c r="C178">
        <f>'0521'!C24</f>
        <v>0</v>
      </c>
      <c r="D178">
        <f>'0521'!D24</f>
        <v>360.5</v>
      </c>
      <c r="E178">
        <f>'0521'!E24</f>
        <v>42</v>
      </c>
      <c r="F178" s="16">
        <f t="shared" si="19"/>
        <v>505.5</v>
      </c>
      <c r="G178" s="16">
        <f t="shared" si="20"/>
        <v>42</v>
      </c>
      <c r="H178" s="20">
        <f t="shared" si="21"/>
        <v>1103.5714285714287</v>
      </c>
      <c r="I178">
        <f>'0521'!F24</f>
        <v>455</v>
      </c>
    </row>
    <row r="179" spans="1:9" x14ac:dyDescent="0.25">
      <c r="A179" s="5">
        <f t="shared" si="18"/>
        <v>43979</v>
      </c>
      <c r="B179">
        <f>'0528'!B24</f>
        <v>30</v>
      </c>
      <c r="C179">
        <f>'0528'!C24</f>
        <v>0</v>
      </c>
      <c r="D179">
        <f>'0528'!D24</f>
        <v>549.5</v>
      </c>
      <c r="E179">
        <f>'0528'!E24</f>
        <v>42</v>
      </c>
      <c r="F179" s="16">
        <f t="shared" si="19"/>
        <v>579.5</v>
      </c>
      <c r="G179" s="16">
        <f t="shared" si="20"/>
        <v>42</v>
      </c>
      <c r="H179" s="20">
        <f t="shared" si="21"/>
        <v>1279.7619047619048</v>
      </c>
      <c r="I179">
        <f>'0528'!F24</f>
        <v>455</v>
      </c>
    </row>
    <row r="180" spans="1:9" x14ac:dyDescent="0.25">
      <c r="A180" s="5">
        <f t="shared" si="18"/>
        <v>43986</v>
      </c>
      <c r="B180">
        <f>'0604'!B20</f>
        <v>485</v>
      </c>
      <c r="C180">
        <f>'0604'!C20</f>
        <v>0</v>
      </c>
      <c r="D180">
        <f>'0604'!D20</f>
        <v>63</v>
      </c>
      <c r="E180">
        <f>'0604'!E20</f>
        <v>0</v>
      </c>
      <c r="F180" s="16">
        <f t="shared" si="19"/>
        <v>548</v>
      </c>
      <c r="G180" s="16">
        <f t="shared" si="20"/>
        <v>0</v>
      </c>
      <c r="H180" s="20" t="e">
        <f t="shared" si="21"/>
        <v>#DIV/0!</v>
      </c>
      <c r="I180">
        <f>'0604'!F20</f>
        <v>0</v>
      </c>
    </row>
    <row r="181" spans="1:9" x14ac:dyDescent="0.25">
      <c r="A181" s="5">
        <f t="shared" si="18"/>
        <v>43993</v>
      </c>
      <c r="B181">
        <f>'0611'!B21</f>
        <v>485</v>
      </c>
      <c r="C181">
        <f>'0611'!C21</f>
        <v>0</v>
      </c>
      <c r="D181">
        <f>'0611'!D21</f>
        <v>63</v>
      </c>
      <c r="E181">
        <f>'0611'!E21</f>
        <v>0</v>
      </c>
      <c r="F181" s="16">
        <f t="shared" si="19"/>
        <v>548</v>
      </c>
      <c r="G181" s="16">
        <f t="shared" si="20"/>
        <v>0</v>
      </c>
      <c r="H181" s="20" t="e">
        <f t="shared" si="21"/>
        <v>#DIV/0!</v>
      </c>
    </row>
    <row r="182" spans="1:9" x14ac:dyDescent="0.25">
      <c r="A182" s="5">
        <f t="shared" si="18"/>
        <v>44000</v>
      </c>
      <c r="B182">
        <f>'0618'!B21</f>
        <v>405.5</v>
      </c>
      <c r="C182">
        <f>'0618'!C21</f>
        <v>0</v>
      </c>
      <c r="D182">
        <f>'0618'!D21</f>
        <v>155.19999999999999</v>
      </c>
      <c r="E182">
        <f>'0618'!E21</f>
        <v>0</v>
      </c>
      <c r="F182" s="16">
        <f t="shared" si="19"/>
        <v>560.70000000000005</v>
      </c>
      <c r="G182" s="16">
        <f t="shared" si="20"/>
        <v>0</v>
      </c>
      <c r="H182" s="20" t="e">
        <f t="shared" si="21"/>
        <v>#DIV/0!</v>
      </c>
    </row>
    <row r="183" spans="1:9" x14ac:dyDescent="0.25">
      <c r="A183" s="5">
        <f t="shared" si="18"/>
        <v>44007</v>
      </c>
      <c r="B183">
        <f>'0625'!B21</f>
        <v>405.5</v>
      </c>
      <c r="C183">
        <f>'0625'!C21</f>
        <v>0</v>
      </c>
      <c r="D183">
        <f>'0625'!D21</f>
        <v>155.19999999999999</v>
      </c>
      <c r="E183">
        <f>'0625'!E21</f>
        <v>0</v>
      </c>
      <c r="F183" s="16">
        <f t="shared" si="19"/>
        <v>560.70000000000005</v>
      </c>
      <c r="G183" s="16">
        <f t="shared" si="20"/>
        <v>0</v>
      </c>
      <c r="H183" s="20" t="e">
        <f t="shared" si="21"/>
        <v>#DIV/0!</v>
      </c>
    </row>
    <row r="184" spans="1:9" x14ac:dyDescent="0.25">
      <c r="A184" s="5">
        <f t="shared" si="18"/>
        <v>44014</v>
      </c>
      <c r="B184">
        <f>'0702'!B21</f>
        <v>405.5</v>
      </c>
      <c r="C184">
        <f>'0702'!C21</f>
        <v>0</v>
      </c>
      <c r="D184">
        <f>'0702'!D21</f>
        <v>155.19999999999999</v>
      </c>
      <c r="E184">
        <f>'0702'!E21</f>
        <v>0</v>
      </c>
      <c r="F184" s="16">
        <f t="shared" si="19"/>
        <v>560.70000000000005</v>
      </c>
      <c r="G184" s="16">
        <f t="shared" si="20"/>
        <v>0</v>
      </c>
      <c r="H184" s="20" t="e">
        <f t="shared" si="21"/>
        <v>#DIV/0!</v>
      </c>
    </row>
    <row r="185" spans="1:9" x14ac:dyDescent="0.25">
      <c r="A185" s="5">
        <f t="shared" si="18"/>
        <v>44021</v>
      </c>
      <c r="B185">
        <f>'0709'!B22</f>
        <v>615.5</v>
      </c>
      <c r="C185">
        <f>'0709'!C22</f>
        <v>0</v>
      </c>
      <c r="D185">
        <f>'0709'!D22</f>
        <v>269</v>
      </c>
      <c r="E185">
        <f>'0709'!E22</f>
        <v>0</v>
      </c>
      <c r="F185" s="16">
        <f t="shared" si="19"/>
        <v>884.5</v>
      </c>
      <c r="G185" s="16">
        <f t="shared" si="20"/>
        <v>0</v>
      </c>
      <c r="H185" s="20" t="e">
        <f t="shared" si="21"/>
        <v>#DIV/0!</v>
      </c>
    </row>
    <row r="186" spans="1:9" x14ac:dyDescent="0.25">
      <c r="A186" s="5">
        <f t="shared" si="18"/>
        <v>44028</v>
      </c>
      <c r="B186">
        <f>'0716'!B22</f>
        <v>560</v>
      </c>
      <c r="C186">
        <f>'0716'!C22</f>
        <v>0</v>
      </c>
      <c r="D186">
        <f>'0716'!D22</f>
        <v>451.6</v>
      </c>
      <c r="E186">
        <f>'0716'!E22</f>
        <v>0</v>
      </c>
      <c r="F186" s="16">
        <f t="shared" si="19"/>
        <v>1011.6</v>
      </c>
      <c r="G186" s="16">
        <f t="shared" si="20"/>
        <v>0</v>
      </c>
      <c r="H186" s="20" t="e">
        <f t="shared" si="21"/>
        <v>#DIV/0!</v>
      </c>
    </row>
    <row r="187" spans="1:9" x14ac:dyDescent="0.25">
      <c r="A187" s="5">
        <f t="shared" si="18"/>
        <v>44035</v>
      </c>
      <c r="B187">
        <f>'0723'!B22</f>
        <v>560</v>
      </c>
      <c r="C187">
        <f>'0723'!C22</f>
        <v>0</v>
      </c>
      <c r="D187">
        <f>'0723'!D22</f>
        <v>451.6</v>
      </c>
      <c r="E187">
        <f>'0723'!E22</f>
        <v>0</v>
      </c>
      <c r="F187" s="16">
        <f t="shared" si="19"/>
        <v>1011.6</v>
      </c>
      <c r="G187" s="16">
        <f t="shared" si="20"/>
        <v>0</v>
      </c>
      <c r="H187" s="20" t="e">
        <f t="shared" si="21"/>
        <v>#DIV/0!</v>
      </c>
    </row>
    <row r="188" spans="1:9" x14ac:dyDescent="0.25">
      <c r="A188" s="5">
        <f t="shared" si="18"/>
        <v>44042</v>
      </c>
      <c r="B188">
        <f>'0730'!B22</f>
        <v>645</v>
      </c>
      <c r="C188">
        <f>'0730'!C22</f>
        <v>60</v>
      </c>
      <c r="D188">
        <f>'0730'!D22</f>
        <v>451.6</v>
      </c>
      <c r="E188">
        <f>'0730'!E22</f>
        <v>0</v>
      </c>
      <c r="F188" s="16">
        <f t="shared" si="19"/>
        <v>1096.5999999999999</v>
      </c>
      <c r="G188" s="16">
        <f t="shared" si="20"/>
        <v>60</v>
      </c>
      <c r="H188" s="20">
        <f t="shared" si="21"/>
        <v>1727.6666666666663</v>
      </c>
    </row>
    <row r="189" spans="1:9" x14ac:dyDescent="0.25">
      <c r="A189" s="5">
        <f t="shared" si="18"/>
        <v>44049</v>
      </c>
      <c r="B189">
        <f>'0806'!B22</f>
        <v>585</v>
      </c>
      <c r="C189">
        <f>'0806'!C22</f>
        <v>60</v>
      </c>
      <c r="D189">
        <f>'0806'!D22</f>
        <v>514.6</v>
      </c>
      <c r="E189">
        <f>'0806'!E22</f>
        <v>0</v>
      </c>
      <c r="F189" s="16">
        <f t="shared" si="19"/>
        <v>1099.5999999999999</v>
      </c>
      <c r="G189" s="16">
        <f t="shared" si="20"/>
        <v>60</v>
      </c>
      <c r="H189" s="20">
        <f t="shared" si="21"/>
        <v>1732.6666666666665</v>
      </c>
    </row>
    <row r="190" spans="1:9" x14ac:dyDescent="0.25">
      <c r="A190" s="5">
        <f t="shared" si="18"/>
        <v>44056</v>
      </c>
      <c r="B190">
        <f>'0813'!B22</f>
        <v>585</v>
      </c>
      <c r="C190">
        <f>'0813'!C22</f>
        <v>60</v>
      </c>
      <c r="D190">
        <f>'0813'!D22</f>
        <v>514.6</v>
      </c>
      <c r="E190">
        <f>'0813'!E22</f>
        <v>0</v>
      </c>
      <c r="F190" s="16">
        <f t="shared" si="19"/>
        <v>1099.5999999999999</v>
      </c>
      <c r="G190" s="16">
        <f t="shared" si="20"/>
        <v>60</v>
      </c>
      <c r="H190" s="20">
        <f t="shared" si="21"/>
        <v>1732.6666666666665</v>
      </c>
    </row>
    <row r="191" spans="1:9" x14ac:dyDescent="0.25">
      <c r="A191" s="5">
        <f t="shared" si="18"/>
        <v>44063</v>
      </c>
      <c r="B191">
        <f>'0820'!B22</f>
        <v>645</v>
      </c>
      <c r="C191">
        <f>'0820'!C22</f>
        <v>60.5</v>
      </c>
      <c r="D191">
        <f>'0820'!D22</f>
        <v>577.6</v>
      </c>
      <c r="E191">
        <f>'0820'!E22</f>
        <v>0</v>
      </c>
      <c r="F191" s="16">
        <f t="shared" si="19"/>
        <v>1222.5999999999999</v>
      </c>
      <c r="G191" s="16">
        <f t="shared" si="20"/>
        <v>60.5</v>
      </c>
      <c r="H191" s="20">
        <f t="shared" si="21"/>
        <v>1920.8264462809914</v>
      </c>
    </row>
    <row r="192" spans="1:9" x14ac:dyDescent="0.25">
      <c r="A192" s="5">
        <f t="shared" si="18"/>
        <v>44070</v>
      </c>
      <c r="B192">
        <f>'0827'!B23</f>
        <v>895.8</v>
      </c>
      <c r="C192">
        <f>'0827'!C23</f>
        <v>60.5</v>
      </c>
      <c r="D192">
        <f>'0827'!D23</f>
        <v>577.6</v>
      </c>
      <c r="E192">
        <f>'0827'!E23</f>
        <v>0</v>
      </c>
      <c r="F192" s="16">
        <f t="shared" si="19"/>
        <v>1473.4</v>
      </c>
      <c r="G192" s="16">
        <f t="shared" si="20"/>
        <v>60.5</v>
      </c>
      <c r="H192" s="20">
        <f t="shared" si="21"/>
        <v>2335.3719008264461</v>
      </c>
    </row>
    <row r="193" spans="1:8" x14ac:dyDescent="0.25">
      <c r="A193" s="5">
        <f t="shared" si="18"/>
        <v>44077</v>
      </c>
      <c r="B193">
        <f>'0903'!B24</f>
        <v>805</v>
      </c>
      <c r="C193">
        <f>'0903'!C24</f>
        <v>60.5</v>
      </c>
      <c r="D193">
        <f>'0903'!D24</f>
        <v>667.7</v>
      </c>
      <c r="E193">
        <f>'0903'!E24</f>
        <v>0</v>
      </c>
      <c r="F193" s="16">
        <f t="shared" si="19"/>
        <v>1472.7</v>
      </c>
      <c r="G193" s="16">
        <f t="shared" si="20"/>
        <v>60.5</v>
      </c>
      <c r="H193" s="20">
        <f t="shared" si="21"/>
        <v>2334.2148760330579</v>
      </c>
    </row>
    <row r="194" spans="1:8" x14ac:dyDescent="0.25">
      <c r="A194" s="5">
        <f t="shared" si="18"/>
        <v>44084</v>
      </c>
      <c r="B194">
        <f>'0910'!B24</f>
        <v>740</v>
      </c>
      <c r="C194">
        <f>'0910'!C24</f>
        <v>60</v>
      </c>
      <c r="D194">
        <f>'0910'!D24</f>
        <v>734</v>
      </c>
      <c r="E194">
        <f>'0910'!E24</f>
        <v>0</v>
      </c>
      <c r="F194" s="16">
        <f t="shared" si="19"/>
        <v>1474</v>
      </c>
      <c r="G194" s="16">
        <f t="shared" si="20"/>
        <v>60</v>
      </c>
      <c r="H194" s="20">
        <f t="shared" si="21"/>
        <v>2356.6666666666665</v>
      </c>
    </row>
    <row r="195" spans="1:8" x14ac:dyDescent="0.25">
      <c r="A195" s="5">
        <f t="shared" si="18"/>
        <v>44091</v>
      </c>
      <c r="B195">
        <f>'0917'!B24</f>
        <v>681</v>
      </c>
      <c r="C195">
        <f>'0917'!C24</f>
        <v>60</v>
      </c>
      <c r="D195">
        <f>'0917'!D24</f>
        <v>792.3</v>
      </c>
      <c r="E195">
        <f>'0917'!E24</f>
        <v>0</v>
      </c>
      <c r="F195" s="16">
        <f t="shared" si="19"/>
        <v>1473.3</v>
      </c>
      <c r="G195" s="16">
        <f t="shared" si="20"/>
        <v>60</v>
      </c>
      <c r="H195" s="20">
        <f t="shared" si="21"/>
        <v>2355.5</v>
      </c>
    </row>
    <row r="196" spans="1:8" x14ac:dyDescent="0.25">
      <c r="A196" s="5">
        <f t="shared" si="18"/>
        <v>44098</v>
      </c>
      <c r="B196">
        <f>'0924'!B24</f>
        <v>501</v>
      </c>
      <c r="C196">
        <f>'0924'!C24</f>
        <v>60</v>
      </c>
      <c r="D196">
        <f>'0924'!D24</f>
        <v>979.1</v>
      </c>
      <c r="E196">
        <f>'0924'!E24</f>
        <v>0</v>
      </c>
      <c r="F196" s="16">
        <f t="shared" si="19"/>
        <v>1480.1</v>
      </c>
      <c r="G196" s="16">
        <f t="shared" si="20"/>
        <v>60</v>
      </c>
      <c r="H196" s="20">
        <f t="shared" si="21"/>
        <v>2366.8333333333335</v>
      </c>
    </row>
    <row r="197" spans="1:8" x14ac:dyDescent="0.25">
      <c r="A197" s="5">
        <f t="shared" ref="A197:A260" si="22">A196+7</f>
        <v>44105</v>
      </c>
      <c r="B197">
        <f>'1001'!B24</f>
        <v>436</v>
      </c>
      <c r="C197">
        <f>'1001'!C24</f>
        <v>190</v>
      </c>
      <c r="D197">
        <f>'1001'!D24</f>
        <v>1044.3</v>
      </c>
      <c r="E197">
        <f>'1001'!E24</f>
        <v>0</v>
      </c>
      <c r="F197" s="16">
        <f t="shared" si="19"/>
        <v>1480.3</v>
      </c>
      <c r="G197" s="16">
        <f t="shared" si="20"/>
        <v>190</v>
      </c>
      <c r="H197" s="20">
        <f t="shared" si="21"/>
        <v>679.10526315789468</v>
      </c>
    </row>
    <row r="198" spans="1:8" x14ac:dyDescent="0.25">
      <c r="A198" s="5">
        <f t="shared" si="22"/>
        <v>44112</v>
      </c>
      <c r="B198">
        <f>'1008'!B24</f>
        <v>311</v>
      </c>
      <c r="C198">
        <f>'1008'!C24</f>
        <v>130</v>
      </c>
      <c r="D198">
        <f>'1008'!D24</f>
        <v>1226.7</v>
      </c>
      <c r="E198">
        <f>'1008'!E24</f>
        <v>63</v>
      </c>
      <c r="F198" s="16">
        <f t="shared" si="19"/>
        <v>1537.7</v>
      </c>
      <c r="G198" s="16">
        <f t="shared" si="20"/>
        <v>193</v>
      </c>
      <c r="H198" s="20">
        <f t="shared" si="21"/>
        <v>696.73575129533685</v>
      </c>
    </row>
    <row r="199" spans="1:8" x14ac:dyDescent="0.25">
      <c r="A199" s="5">
        <f t="shared" si="22"/>
        <v>44119</v>
      </c>
      <c r="B199">
        <f>'1015'!B24</f>
        <v>311</v>
      </c>
      <c r="C199">
        <f>'1015'!C24</f>
        <v>130</v>
      </c>
      <c r="D199">
        <f>'1015'!D24</f>
        <v>1226.7</v>
      </c>
      <c r="E199">
        <f>'1015'!E24</f>
        <v>63</v>
      </c>
      <c r="F199" s="16">
        <f t="shared" si="19"/>
        <v>1537.7</v>
      </c>
      <c r="G199" s="16">
        <f t="shared" si="20"/>
        <v>193</v>
      </c>
      <c r="H199" s="20">
        <f t="shared" si="21"/>
        <v>696.73575129533685</v>
      </c>
    </row>
    <row r="200" spans="1:8" x14ac:dyDescent="0.25">
      <c r="A200" s="5">
        <f t="shared" si="22"/>
        <v>44126</v>
      </c>
      <c r="B200">
        <f>'1022'!B24</f>
        <v>371</v>
      </c>
      <c r="C200">
        <f>'1022'!C24</f>
        <v>130</v>
      </c>
      <c r="D200">
        <f>'1022'!D24</f>
        <v>1226.7</v>
      </c>
      <c r="E200">
        <f>'1022'!E24</f>
        <v>63</v>
      </c>
      <c r="F200" s="16">
        <f t="shared" si="19"/>
        <v>1597.7</v>
      </c>
      <c r="G200" s="16">
        <f t="shared" si="20"/>
        <v>193</v>
      </c>
      <c r="H200" s="20">
        <f t="shared" si="21"/>
        <v>727.8238341968912</v>
      </c>
    </row>
    <row r="201" spans="1:8" x14ac:dyDescent="0.25">
      <c r="A201" s="5">
        <f t="shared" si="22"/>
        <v>44133</v>
      </c>
      <c r="B201">
        <f>'1029'!B24</f>
        <v>371</v>
      </c>
      <c r="C201">
        <f>'1029'!C24</f>
        <v>130</v>
      </c>
      <c r="D201">
        <f>'1029'!D24</f>
        <v>1226.7</v>
      </c>
      <c r="E201">
        <f>'1029'!E24</f>
        <v>63</v>
      </c>
      <c r="F201" s="16">
        <f t="shared" si="19"/>
        <v>1597.7</v>
      </c>
      <c r="G201" s="16">
        <f t="shared" si="20"/>
        <v>193</v>
      </c>
      <c r="H201" s="20">
        <f t="shared" si="21"/>
        <v>727.8238341968912</v>
      </c>
    </row>
    <row r="202" spans="1:8" x14ac:dyDescent="0.25">
      <c r="A202" s="5">
        <f t="shared" si="22"/>
        <v>44140</v>
      </c>
      <c r="B202">
        <f>'1105'!B24</f>
        <v>370</v>
      </c>
      <c r="C202">
        <f>'1105'!C24</f>
        <v>65</v>
      </c>
      <c r="D202">
        <f>'1105'!D24</f>
        <v>1227.7</v>
      </c>
      <c r="E202">
        <f>'1105'!E24</f>
        <v>129</v>
      </c>
      <c r="F202" s="16">
        <f t="shared" si="19"/>
        <v>1597.7</v>
      </c>
      <c r="G202" s="16">
        <f t="shared" si="20"/>
        <v>194</v>
      </c>
      <c r="H202" s="20">
        <f t="shared" si="21"/>
        <v>723.5567010309278</v>
      </c>
    </row>
    <row r="203" spans="1:8" x14ac:dyDescent="0.25">
      <c r="A203" s="5">
        <f t="shared" si="22"/>
        <v>44147</v>
      </c>
      <c r="B203">
        <f>'1112'!B24</f>
        <v>495</v>
      </c>
      <c r="C203">
        <f>'1112'!C24</f>
        <v>0</v>
      </c>
      <c r="D203">
        <f>'1112'!D24</f>
        <v>1227.7</v>
      </c>
      <c r="E203">
        <f>'1112'!E24</f>
        <v>194.1</v>
      </c>
      <c r="F203" s="16">
        <f t="shared" si="19"/>
        <v>1722.7</v>
      </c>
      <c r="G203" s="16">
        <f t="shared" si="20"/>
        <v>194.1</v>
      </c>
      <c r="H203" s="20">
        <f t="shared" si="21"/>
        <v>787.53219989696038</v>
      </c>
    </row>
    <row r="204" spans="1:8" x14ac:dyDescent="0.25">
      <c r="A204" s="5">
        <f t="shared" si="22"/>
        <v>44154</v>
      </c>
      <c r="B204">
        <f>'1119'!B24</f>
        <v>765</v>
      </c>
      <c r="C204">
        <f>'1119'!C24</f>
        <v>0</v>
      </c>
      <c r="D204">
        <f>'1119'!D24</f>
        <v>1290.7</v>
      </c>
      <c r="E204">
        <f>'1119'!E24</f>
        <v>194.1</v>
      </c>
      <c r="F204" s="16">
        <f t="shared" si="19"/>
        <v>2055.6999999999998</v>
      </c>
      <c r="G204" s="16">
        <f t="shared" si="20"/>
        <v>194.1</v>
      </c>
      <c r="H204" s="20">
        <f t="shared" si="21"/>
        <v>959.09325090159712</v>
      </c>
    </row>
    <row r="205" spans="1:8" x14ac:dyDescent="0.25">
      <c r="A205" s="5">
        <f t="shared" si="22"/>
        <v>44161</v>
      </c>
      <c r="B205">
        <f>'1126'!B24</f>
        <v>705</v>
      </c>
      <c r="C205">
        <f>'1126'!C24</f>
        <v>0</v>
      </c>
      <c r="D205">
        <f>'1126'!D24</f>
        <v>1353.7</v>
      </c>
      <c r="E205">
        <f>'1126'!E24</f>
        <v>194.1</v>
      </c>
      <c r="F205" s="16">
        <f t="shared" si="19"/>
        <v>2058.6999999999998</v>
      </c>
      <c r="G205" s="16">
        <f t="shared" si="20"/>
        <v>194.1</v>
      </c>
      <c r="H205" s="20">
        <f t="shared" si="21"/>
        <v>960.63884595569289</v>
      </c>
    </row>
    <row r="206" spans="1:8" x14ac:dyDescent="0.25">
      <c r="A206" s="5">
        <f t="shared" si="22"/>
        <v>44168</v>
      </c>
      <c r="B206">
        <f>'1203'!B24</f>
        <v>705</v>
      </c>
      <c r="C206">
        <f>'1203'!C24</f>
        <v>0</v>
      </c>
      <c r="D206">
        <f>'1203'!D24</f>
        <v>1422</v>
      </c>
      <c r="E206">
        <f>'1203'!E24</f>
        <v>194.1</v>
      </c>
      <c r="F206" s="16">
        <f t="shared" si="19"/>
        <v>2127</v>
      </c>
      <c r="G206" s="16">
        <f t="shared" si="20"/>
        <v>194.1</v>
      </c>
      <c r="H206" s="20">
        <f t="shared" si="21"/>
        <v>995.82689335394127</v>
      </c>
    </row>
    <row r="207" spans="1:8" x14ac:dyDescent="0.25">
      <c r="A207" s="5">
        <f t="shared" si="22"/>
        <v>44175</v>
      </c>
      <c r="B207">
        <f>'1210'!B24</f>
        <v>705</v>
      </c>
      <c r="C207">
        <f>'1210'!C24</f>
        <v>0</v>
      </c>
      <c r="D207">
        <f>'1210'!D24</f>
        <v>1490.2</v>
      </c>
      <c r="E207">
        <f>'1210'!E24</f>
        <v>194.1</v>
      </c>
      <c r="F207" s="16">
        <f t="shared" si="19"/>
        <v>2195.1999999999998</v>
      </c>
      <c r="G207" s="16">
        <f t="shared" si="20"/>
        <v>194.1</v>
      </c>
      <c r="H207" s="20">
        <f t="shared" si="21"/>
        <v>1030.9634209170531</v>
      </c>
    </row>
    <row r="208" spans="1:8" x14ac:dyDescent="0.25">
      <c r="A208" s="5">
        <f t="shared" si="22"/>
        <v>44182</v>
      </c>
      <c r="B208">
        <f>'1217'!B24</f>
        <v>645</v>
      </c>
      <c r="C208">
        <f>'1217'!C24</f>
        <v>0</v>
      </c>
      <c r="D208">
        <f>'1217'!D24</f>
        <v>1553.2</v>
      </c>
      <c r="E208">
        <f>'1217'!E24</f>
        <v>194.1</v>
      </c>
      <c r="F208" s="16">
        <f t="shared" si="19"/>
        <v>2198.1999999999998</v>
      </c>
      <c r="G208" s="16">
        <f t="shared" si="20"/>
        <v>194.1</v>
      </c>
      <c r="H208" s="20">
        <f t="shared" si="21"/>
        <v>1032.5090159711488</v>
      </c>
    </row>
    <row r="209" spans="1:9" x14ac:dyDescent="0.25">
      <c r="A209" s="5">
        <f t="shared" si="22"/>
        <v>44189</v>
      </c>
      <c r="B209">
        <f>'1224'!B24</f>
        <v>710</v>
      </c>
      <c r="C209">
        <f>'1224'!C24</f>
        <v>0</v>
      </c>
      <c r="D209">
        <f>'1224'!D24</f>
        <v>1621.4</v>
      </c>
      <c r="E209">
        <f>'1224'!E24</f>
        <v>194.1</v>
      </c>
      <c r="F209" s="16">
        <f t="shared" si="19"/>
        <v>2331.4</v>
      </c>
      <c r="G209" s="16">
        <f t="shared" si="20"/>
        <v>194.1</v>
      </c>
      <c r="H209" s="20">
        <f t="shared" si="21"/>
        <v>1101.1334363730036</v>
      </c>
    </row>
    <row r="210" spans="1:9" x14ac:dyDescent="0.25">
      <c r="A210" s="5">
        <f t="shared" si="22"/>
        <v>44196</v>
      </c>
      <c r="B210">
        <f>'1231'!B24</f>
        <v>697.4</v>
      </c>
      <c r="C210">
        <f>'1231'!C24</f>
        <v>0</v>
      </c>
      <c r="D210">
        <f>'1231'!D24</f>
        <v>1689.4</v>
      </c>
      <c r="E210">
        <f>'1231'!E24</f>
        <v>194.1</v>
      </c>
      <c r="F210" s="16">
        <f t="shared" si="19"/>
        <v>2386.8000000000002</v>
      </c>
      <c r="G210" s="16">
        <f t="shared" si="20"/>
        <v>194.1</v>
      </c>
      <c r="H210" s="20">
        <f t="shared" si="21"/>
        <v>1129.67542503864</v>
      </c>
    </row>
    <row r="211" spans="1:9" x14ac:dyDescent="0.25">
      <c r="A211" s="5">
        <f t="shared" si="22"/>
        <v>44203</v>
      </c>
      <c r="B211">
        <f>'0107'!B24</f>
        <v>637.4</v>
      </c>
      <c r="C211">
        <f>'0107'!C24</f>
        <v>0</v>
      </c>
      <c r="D211">
        <f>'0107'!D24</f>
        <v>1747.8</v>
      </c>
      <c r="E211">
        <f>'0107'!E24</f>
        <v>194.1</v>
      </c>
      <c r="F211" s="16">
        <f t="shared" si="19"/>
        <v>2385.1999999999998</v>
      </c>
      <c r="G211" s="16">
        <f t="shared" si="20"/>
        <v>194.1</v>
      </c>
      <c r="H211" s="20">
        <f t="shared" si="21"/>
        <v>1128.8511076764553</v>
      </c>
    </row>
    <row r="212" spans="1:9" x14ac:dyDescent="0.25">
      <c r="A212" s="5">
        <f t="shared" si="22"/>
        <v>44210</v>
      </c>
      <c r="B212">
        <f>'0114'!B24</f>
        <v>701.5</v>
      </c>
      <c r="C212">
        <f>'0114'!C24</f>
        <v>0</v>
      </c>
      <c r="D212">
        <f>'0114'!D24</f>
        <v>1748.7</v>
      </c>
      <c r="E212">
        <f>'0114'!E24</f>
        <v>194.1</v>
      </c>
      <c r="F212" s="16">
        <f t="shared" si="19"/>
        <v>2450.1999999999998</v>
      </c>
      <c r="G212" s="16">
        <f t="shared" si="20"/>
        <v>194.1</v>
      </c>
      <c r="H212" s="20">
        <f t="shared" si="21"/>
        <v>1162.3390005151982</v>
      </c>
    </row>
    <row r="213" spans="1:9" x14ac:dyDescent="0.25">
      <c r="A213" s="5">
        <f t="shared" si="22"/>
        <v>44217</v>
      </c>
      <c r="B213">
        <f>'0121'!B24</f>
        <v>831.5</v>
      </c>
      <c r="C213">
        <f>'0121'!C24</f>
        <v>0</v>
      </c>
      <c r="D213">
        <f>'0121'!D24</f>
        <v>1748.7</v>
      </c>
      <c r="E213">
        <f>'0121'!E24</f>
        <v>194.1</v>
      </c>
      <c r="F213" s="16">
        <f t="shared" si="19"/>
        <v>2580.1999999999998</v>
      </c>
      <c r="G213" s="16">
        <f t="shared" si="20"/>
        <v>194.1</v>
      </c>
      <c r="H213" s="20">
        <f t="shared" si="21"/>
        <v>1229.3147861926843</v>
      </c>
    </row>
    <row r="214" spans="1:9" x14ac:dyDescent="0.25">
      <c r="A214" s="5">
        <f t="shared" si="22"/>
        <v>44224</v>
      </c>
      <c r="B214">
        <f>'0128'!B24</f>
        <v>965.5</v>
      </c>
      <c r="C214">
        <f>'0128'!C24</f>
        <v>0</v>
      </c>
      <c r="D214">
        <f>'0128'!D24</f>
        <v>1748.7</v>
      </c>
      <c r="E214">
        <f>'0128'!E24</f>
        <v>194.1</v>
      </c>
      <c r="F214" s="16">
        <f t="shared" si="19"/>
        <v>2714.2</v>
      </c>
      <c r="G214" s="16">
        <f t="shared" si="20"/>
        <v>194.1</v>
      </c>
      <c r="H214" s="20">
        <f t="shared" si="21"/>
        <v>1298.3513652756312</v>
      </c>
    </row>
    <row r="215" spans="1:9" x14ac:dyDescent="0.25">
      <c r="A215" s="5">
        <f t="shared" si="22"/>
        <v>44231</v>
      </c>
      <c r="B215">
        <f>'0204'!B24</f>
        <v>967.8</v>
      </c>
      <c r="C215">
        <f>'0204'!C24</f>
        <v>0</v>
      </c>
      <c r="D215">
        <f>'0204'!D24</f>
        <v>1748.7</v>
      </c>
      <c r="E215">
        <f>'0204'!E24</f>
        <v>194.1</v>
      </c>
      <c r="F215" s="16">
        <f t="shared" si="19"/>
        <v>2716.5</v>
      </c>
      <c r="G215" s="16">
        <f t="shared" si="20"/>
        <v>194.1</v>
      </c>
      <c r="H215" s="20">
        <f t="shared" si="21"/>
        <v>1299.5363214837714</v>
      </c>
    </row>
    <row r="216" spans="1:9" x14ac:dyDescent="0.25">
      <c r="A216" s="5">
        <f t="shared" si="22"/>
        <v>44238</v>
      </c>
      <c r="B216">
        <f>'0211'!B24</f>
        <v>1032.8</v>
      </c>
      <c r="C216">
        <f>'0211'!C24</f>
        <v>0</v>
      </c>
      <c r="D216">
        <f>'0211'!D24</f>
        <v>1815.4</v>
      </c>
      <c r="E216">
        <f>'0211'!E24</f>
        <v>194.1</v>
      </c>
      <c r="F216" s="16">
        <f t="shared" si="19"/>
        <v>2848.2</v>
      </c>
      <c r="G216" s="16">
        <f t="shared" si="20"/>
        <v>194.1</v>
      </c>
      <c r="H216" s="20">
        <f t="shared" si="21"/>
        <v>1367.3879443585781</v>
      </c>
    </row>
    <row r="217" spans="1:9" x14ac:dyDescent="0.25">
      <c r="A217" s="5">
        <f t="shared" si="22"/>
        <v>44245</v>
      </c>
      <c r="B217">
        <f>'0218'!B24</f>
        <v>964.8</v>
      </c>
      <c r="C217">
        <f>'0218'!C24</f>
        <v>0</v>
      </c>
      <c r="D217">
        <f>'0218'!D24</f>
        <v>1885</v>
      </c>
      <c r="E217">
        <f>'0218'!E24</f>
        <v>194.1</v>
      </c>
      <c r="F217" s="16">
        <f t="shared" si="19"/>
        <v>2849.8</v>
      </c>
      <c r="G217" s="16">
        <f t="shared" si="20"/>
        <v>194.1</v>
      </c>
      <c r="H217" s="20">
        <f t="shared" si="21"/>
        <v>1368.2122617207626</v>
      </c>
    </row>
    <row r="218" spans="1:9" x14ac:dyDescent="0.25">
      <c r="A218" s="5">
        <f t="shared" si="22"/>
        <v>44252</v>
      </c>
      <c r="B218">
        <f>'0225'!B24</f>
        <v>1030.2</v>
      </c>
      <c r="C218">
        <f>'0225'!C24</f>
        <v>0</v>
      </c>
      <c r="D218">
        <f>'0225'!D24</f>
        <v>1885.5</v>
      </c>
      <c r="E218">
        <f>'0225'!E24</f>
        <v>194.1</v>
      </c>
      <c r="F218" s="16">
        <f t="shared" si="19"/>
        <v>2915.7</v>
      </c>
      <c r="G218" s="16">
        <f t="shared" si="20"/>
        <v>194.1</v>
      </c>
      <c r="H218" s="20">
        <f t="shared" si="21"/>
        <v>1402.1638330757341</v>
      </c>
    </row>
    <row r="219" spans="1:9" x14ac:dyDescent="0.25">
      <c r="A219" s="5">
        <f t="shared" si="22"/>
        <v>44259</v>
      </c>
      <c r="B219">
        <f>'0304'!B24</f>
        <v>902.2</v>
      </c>
      <c r="C219">
        <f>'0304'!C24</f>
        <v>0</v>
      </c>
      <c r="D219">
        <f>'0304'!D24</f>
        <v>2016.1</v>
      </c>
      <c r="E219">
        <f>'0304'!E24</f>
        <v>194.1</v>
      </c>
      <c r="F219" s="16">
        <f t="shared" si="19"/>
        <v>2918.3</v>
      </c>
      <c r="G219" s="16">
        <f t="shared" si="20"/>
        <v>194.1</v>
      </c>
      <c r="H219" s="20">
        <f t="shared" si="21"/>
        <v>1403.503348789284</v>
      </c>
    </row>
    <row r="220" spans="1:9" x14ac:dyDescent="0.25">
      <c r="A220" s="5">
        <f t="shared" si="22"/>
        <v>44266</v>
      </c>
      <c r="B220">
        <f>'0311'!B24</f>
        <v>967.2</v>
      </c>
      <c r="C220">
        <f>'0311'!C24</f>
        <v>0</v>
      </c>
      <c r="D220">
        <f>'0311'!D24</f>
        <v>2083.4</v>
      </c>
      <c r="E220">
        <f>'0311'!E24</f>
        <v>194.1</v>
      </c>
      <c r="F220" s="16">
        <f t="shared" si="19"/>
        <v>3050.6000000000004</v>
      </c>
      <c r="G220" s="16">
        <f t="shared" si="20"/>
        <v>194.1</v>
      </c>
      <c r="H220" s="20">
        <f t="shared" si="21"/>
        <v>1471.6640906749101</v>
      </c>
    </row>
    <row r="221" spans="1:9" x14ac:dyDescent="0.25">
      <c r="A221" s="5">
        <f t="shared" si="22"/>
        <v>44273</v>
      </c>
      <c r="B221">
        <f>'0318'!B24</f>
        <v>973.1</v>
      </c>
      <c r="C221">
        <f>'0318'!C24</f>
        <v>200</v>
      </c>
      <c r="D221">
        <f>'0318'!D24</f>
        <v>2153.6999999999998</v>
      </c>
      <c r="E221">
        <f>'0318'!E24</f>
        <v>194.1</v>
      </c>
      <c r="F221" s="16">
        <f t="shared" si="19"/>
        <v>3126.7999999999997</v>
      </c>
      <c r="G221" s="16">
        <f t="shared" si="20"/>
        <v>394.1</v>
      </c>
      <c r="H221" s="20">
        <f t="shared" si="21"/>
        <v>693.40268967267184</v>
      </c>
    </row>
    <row r="222" spans="1:9" x14ac:dyDescent="0.25">
      <c r="A222" s="5">
        <f t="shared" si="22"/>
        <v>44280</v>
      </c>
      <c r="B222">
        <f>'0325'!B24</f>
        <v>1102.3</v>
      </c>
      <c r="C222">
        <f>'0325'!C24</f>
        <v>200</v>
      </c>
      <c r="D222">
        <f>'0325'!D24</f>
        <v>2154.6</v>
      </c>
      <c r="E222">
        <f>'0325'!E24</f>
        <v>194.1</v>
      </c>
      <c r="F222" s="16">
        <f t="shared" si="19"/>
        <v>3256.8999999999996</v>
      </c>
      <c r="G222" s="16">
        <f t="shared" si="20"/>
        <v>394.1</v>
      </c>
      <c r="H222" s="20">
        <f t="shared" si="21"/>
        <v>726.41461557980199</v>
      </c>
    </row>
    <row r="223" spans="1:9" x14ac:dyDescent="0.25">
      <c r="A223" s="5">
        <f t="shared" si="22"/>
        <v>44287</v>
      </c>
      <c r="B223">
        <f>'0401'!B24</f>
        <v>845.3</v>
      </c>
      <c r="C223">
        <f>'0401'!C24</f>
        <v>200</v>
      </c>
      <c r="D223">
        <f>'0401'!D24</f>
        <v>2354.9</v>
      </c>
      <c r="E223">
        <f>'0401'!E24</f>
        <v>194.1</v>
      </c>
      <c r="F223" s="16">
        <f t="shared" si="19"/>
        <v>3200.2</v>
      </c>
      <c r="G223" s="16">
        <f t="shared" si="20"/>
        <v>394.1</v>
      </c>
      <c r="H223" s="20">
        <f t="shared" si="21"/>
        <v>712.02740421212877</v>
      </c>
    </row>
    <row r="224" spans="1:9" x14ac:dyDescent="0.25">
      <c r="A224" s="5">
        <f t="shared" si="22"/>
        <v>44294</v>
      </c>
      <c r="B224">
        <f>'0408'!B24</f>
        <v>780.4</v>
      </c>
      <c r="C224">
        <f>'0408'!C24</f>
        <v>255</v>
      </c>
      <c r="D224">
        <f>'0408'!D24</f>
        <v>2422.9</v>
      </c>
      <c r="E224">
        <f>'0408'!E24</f>
        <v>194.1</v>
      </c>
      <c r="F224" s="16">
        <f t="shared" si="19"/>
        <v>3203.3</v>
      </c>
      <c r="G224" s="16">
        <f t="shared" si="20"/>
        <v>449.1</v>
      </c>
      <c r="H224" s="20">
        <f t="shared" si="21"/>
        <v>613.270986417279</v>
      </c>
      <c r="I224">
        <f>'0408'!F24</f>
        <v>195</v>
      </c>
    </row>
    <row r="225" spans="1:9" x14ac:dyDescent="0.25">
      <c r="A225" s="5">
        <f t="shared" si="22"/>
        <v>44301</v>
      </c>
      <c r="B225">
        <f>'0415'!B24</f>
        <v>715.4</v>
      </c>
      <c r="C225">
        <f>'0415'!C24</f>
        <v>255</v>
      </c>
      <c r="D225">
        <f>'0415'!D24</f>
        <v>2488.9</v>
      </c>
      <c r="E225">
        <f>'0415'!E24</f>
        <v>194.1</v>
      </c>
      <c r="F225" s="16">
        <f t="shared" si="19"/>
        <v>3204.3</v>
      </c>
      <c r="G225" s="16">
        <f t="shared" si="20"/>
        <v>449.1</v>
      </c>
      <c r="H225" s="20">
        <f t="shared" si="21"/>
        <v>613.49365397461588</v>
      </c>
      <c r="I225">
        <f>'0415'!F24</f>
        <v>260</v>
      </c>
    </row>
    <row r="226" spans="1:9" x14ac:dyDescent="0.25">
      <c r="A226" s="5">
        <f t="shared" si="22"/>
        <v>44308</v>
      </c>
      <c r="B226">
        <f>'0422'!B24</f>
        <v>584.5</v>
      </c>
      <c r="C226">
        <f>'0422'!C24</f>
        <v>255</v>
      </c>
      <c r="D226">
        <f>'0422'!D24</f>
        <v>2619.3000000000002</v>
      </c>
      <c r="E226">
        <f>'0422'!E24</f>
        <v>194.1</v>
      </c>
      <c r="F226" s="16">
        <f t="shared" si="19"/>
        <v>3203.8</v>
      </c>
      <c r="G226" s="16">
        <f t="shared" si="20"/>
        <v>449.1</v>
      </c>
      <c r="H226" s="20">
        <f t="shared" si="21"/>
        <v>613.3823201959475</v>
      </c>
      <c r="I226">
        <f>'0422'!F24</f>
        <v>260</v>
      </c>
    </row>
    <row r="227" spans="1:9" x14ac:dyDescent="0.25">
      <c r="A227" s="5">
        <f t="shared" si="22"/>
        <v>44315</v>
      </c>
      <c r="B227">
        <f>'0429'!B24</f>
        <v>389.5</v>
      </c>
      <c r="C227">
        <f>'0429'!C24</f>
        <v>255</v>
      </c>
      <c r="D227">
        <f>'0429'!D24</f>
        <v>2818.2</v>
      </c>
      <c r="E227">
        <f>'0429'!E24</f>
        <v>194.1</v>
      </c>
      <c r="F227" s="16">
        <f>+B227+D227</f>
        <v>3207.7</v>
      </c>
      <c r="G227" s="16">
        <f>+C227+E227</f>
        <v>449.1</v>
      </c>
      <c r="H227" s="20">
        <f>+(F227/G227-1)*100</f>
        <v>614.25072366956124</v>
      </c>
      <c r="I227">
        <f>'0429'!F24</f>
        <v>260</v>
      </c>
    </row>
    <row r="228" spans="1:9" x14ac:dyDescent="0.25">
      <c r="A228" s="5">
        <f t="shared" si="22"/>
        <v>44322</v>
      </c>
      <c r="B228">
        <f>'0506'!B24</f>
        <v>198.7</v>
      </c>
      <c r="C228">
        <f>'0506'!C24</f>
        <v>310</v>
      </c>
      <c r="D228">
        <f>'0506'!D24</f>
        <v>3018.5</v>
      </c>
      <c r="E228">
        <f>'0506'!E24</f>
        <v>194.1</v>
      </c>
      <c r="F228" s="16">
        <f t="shared" ref="F228:F238" si="23">+B228+D228</f>
        <v>3217.2</v>
      </c>
      <c r="G228" s="16">
        <f t="shared" ref="G228:G238" si="24">+C228+E228</f>
        <v>504.1</v>
      </c>
      <c r="H228" s="20">
        <f t="shared" ref="H228:H238" si="25">+(F228/G228-1)*100</f>
        <v>538.20670501884547</v>
      </c>
      <c r="I228">
        <f>'0506'!F24</f>
        <v>260</v>
      </c>
    </row>
    <row r="229" spans="1:9" x14ac:dyDescent="0.25">
      <c r="A229" s="5">
        <f t="shared" si="22"/>
        <v>44329</v>
      </c>
      <c r="B229">
        <f>'0513'!B24</f>
        <v>133.1</v>
      </c>
      <c r="C229">
        <f>'0513'!C24</f>
        <v>310</v>
      </c>
      <c r="D229">
        <f>'0513'!D24</f>
        <v>3086.7</v>
      </c>
      <c r="E229">
        <f>'0513'!E24</f>
        <v>194.1</v>
      </c>
      <c r="F229" s="16">
        <f t="shared" si="23"/>
        <v>3219.7999999999997</v>
      </c>
      <c r="G229" s="16">
        <f t="shared" si="24"/>
        <v>504.1</v>
      </c>
      <c r="H229" s="20">
        <f t="shared" si="25"/>
        <v>538.72247569926594</v>
      </c>
      <c r="I229">
        <f>'0513'!F24</f>
        <v>260</v>
      </c>
    </row>
    <row r="230" spans="1:9" x14ac:dyDescent="0.25">
      <c r="A230" s="5">
        <f t="shared" si="22"/>
        <v>44336</v>
      </c>
      <c r="B230">
        <f>'0520'!B24</f>
        <v>70.5</v>
      </c>
      <c r="C230">
        <f>'0520'!C24</f>
        <v>145</v>
      </c>
      <c r="D230">
        <f>'0520'!D24</f>
        <v>3149.6</v>
      </c>
      <c r="E230">
        <f>'0520'!E24</f>
        <v>360.5</v>
      </c>
      <c r="F230" s="16">
        <f t="shared" si="23"/>
        <v>3220.1</v>
      </c>
      <c r="G230" s="16">
        <f t="shared" si="24"/>
        <v>505.5</v>
      </c>
      <c r="H230" s="20">
        <f t="shared" si="25"/>
        <v>537.01285855588526</v>
      </c>
      <c r="I230">
        <f>'0520'!F24</f>
        <v>260</v>
      </c>
    </row>
    <row r="231" spans="1:9" x14ac:dyDescent="0.25">
      <c r="A231" s="5">
        <f t="shared" si="22"/>
        <v>44343</v>
      </c>
      <c r="B231">
        <f>'0527'!B24</f>
        <v>70.5</v>
      </c>
      <c r="C231">
        <f>'0527'!C24</f>
        <v>30</v>
      </c>
      <c r="D231">
        <f>'0527'!D24</f>
        <v>3149.6</v>
      </c>
      <c r="E231">
        <f>'0527'!E24</f>
        <v>549.5</v>
      </c>
      <c r="F231" s="16">
        <f t="shared" si="23"/>
        <v>3220.1</v>
      </c>
      <c r="G231" s="16">
        <f t="shared" si="24"/>
        <v>579.5</v>
      </c>
      <c r="H231" s="20">
        <f t="shared" si="25"/>
        <v>455.66867989646244</v>
      </c>
      <c r="I231">
        <f>'0527'!F24</f>
        <v>261</v>
      </c>
    </row>
    <row r="232" spans="1:9" x14ac:dyDescent="0.25">
      <c r="A232" s="5">
        <f t="shared" si="22"/>
        <v>44350</v>
      </c>
      <c r="B232">
        <f>'0603'!B20</f>
        <v>266.5</v>
      </c>
      <c r="C232">
        <f>'0603'!C20</f>
        <v>485</v>
      </c>
      <c r="D232">
        <f>'0603'!D20</f>
        <v>0</v>
      </c>
      <c r="E232">
        <f>'0603'!E20</f>
        <v>63</v>
      </c>
      <c r="F232" s="16">
        <f t="shared" si="23"/>
        <v>266.5</v>
      </c>
      <c r="G232" s="16">
        <f t="shared" si="24"/>
        <v>548</v>
      </c>
      <c r="H232" s="20">
        <f t="shared" si="25"/>
        <v>-51.368613138686129</v>
      </c>
    </row>
    <row r="233" spans="1:9" x14ac:dyDescent="0.25">
      <c r="A233" s="5">
        <f t="shared" si="22"/>
        <v>44357</v>
      </c>
      <c r="B233">
        <f>'0610'!B20</f>
        <v>265.8</v>
      </c>
      <c r="C233">
        <f>'0610'!C20</f>
        <v>485</v>
      </c>
      <c r="D233">
        <f>'0610'!D20</f>
        <v>0.7</v>
      </c>
      <c r="E233">
        <f>'0610'!E20</f>
        <v>63</v>
      </c>
      <c r="F233" s="16">
        <f t="shared" si="23"/>
        <v>266.5</v>
      </c>
      <c r="G233" s="16">
        <f t="shared" si="24"/>
        <v>548</v>
      </c>
      <c r="H233" s="20">
        <f t="shared" si="25"/>
        <v>-51.368613138686129</v>
      </c>
    </row>
    <row r="234" spans="1:9" x14ac:dyDescent="0.25">
      <c r="A234" s="5">
        <f t="shared" si="22"/>
        <v>44364</v>
      </c>
      <c r="B234">
        <f>'0617'!B20</f>
        <v>267.60000000000002</v>
      </c>
      <c r="C234">
        <f>'0617'!C20</f>
        <v>405.5</v>
      </c>
      <c r="D234">
        <f>'0617'!D20</f>
        <v>1.2</v>
      </c>
      <c r="E234">
        <f>'0617'!E20</f>
        <v>155.19999999999999</v>
      </c>
      <c r="F234" s="16">
        <f t="shared" si="23"/>
        <v>268.8</v>
      </c>
      <c r="G234" s="16">
        <f t="shared" si="24"/>
        <v>560.70000000000005</v>
      </c>
      <c r="H234" s="20">
        <f t="shared" si="25"/>
        <v>-52.059925093632955</v>
      </c>
    </row>
    <row r="235" spans="1:9" x14ac:dyDescent="0.25">
      <c r="A235" s="5">
        <f t="shared" si="22"/>
        <v>44371</v>
      </c>
      <c r="B235">
        <f>'0624'!B20</f>
        <v>268.60000000000002</v>
      </c>
      <c r="C235">
        <f>'0624'!C20</f>
        <v>405.5</v>
      </c>
      <c r="D235">
        <f>'0624'!D20</f>
        <v>1.2</v>
      </c>
      <c r="E235">
        <f>'0624'!E20</f>
        <v>155.19999999999999</v>
      </c>
      <c r="F235" s="16">
        <f t="shared" si="23"/>
        <v>269.8</v>
      </c>
      <c r="G235" s="16">
        <f t="shared" si="24"/>
        <v>560.70000000000005</v>
      </c>
      <c r="H235" s="20">
        <f t="shared" si="25"/>
        <v>-51.881576600677725</v>
      </c>
    </row>
    <row r="236" spans="1:9" x14ac:dyDescent="0.25">
      <c r="A236" s="5">
        <f t="shared" si="22"/>
        <v>44378</v>
      </c>
      <c r="B236">
        <f>'0701'!B20</f>
        <v>270.8</v>
      </c>
      <c r="C236">
        <f>'0701'!C20</f>
        <v>405.5</v>
      </c>
      <c r="D236">
        <f>'0701'!D20</f>
        <v>68.400000000000006</v>
      </c>
      <c r="E236">
        <f>'0701'!E20</f>
        <v>155.19999999999999</v>
      </c>
      <c r="F236" s="16">
        <f t="shared" si="23"/>
        <v>339.20000000000005</v>
      </c>
      <c r="G236" s="16">
        <f t="shared" si="24"/>
        <v>560.70000000000005</v>
      </c>
      <c r="H236" s="20">
        <f t="shared" si="25"/>
        <v>-39.504191189584446</v>
      </c>
    </row>
    <row r="237" spans="1:9" x14ac:dyDescent="0.25">
      <c r="A237" s="5">
        <f t="shared" si="22"/>
        <v>44385</v>
      </c>
      <c r="B237">
        <f>'0708'!B21</f>
        <v>278.7</v>
      </c>
      <c r="C237">
        <f>'0708'!C21</f>
        <v>615.5</v>
      </c>
      <c r="D237">
        <f>'0708'!D21</f>
        <v>69.400000000000006</v>
      </c>
      <c r="E237">
        <f>'0708'!E21</f>
        <v>269</v>
      </c>
      <c r="F237" s="16">
        <f t="shared" si="23"/>
        <v>348.1</v>
      </c>
      <c r="G237" s="16">
        <f t="shared" si="24"/>
        <v>884.5</v>
      </c>
      <c r="H237" s="20">
        <f t="shared" si="25"/>
        <v>-60.64443188241944</v>
      </c>
    </row>
    <row r="238" spans="1:9" x14ac:dyDescent="0.25">
      <c r="A238" s="5">
        <f t="shared" si="22"/>
        <v>44392</v>
      </c>
      <c r="B238">
        <f>'0715'!B22</f>
        <v>350.4</v>
      </c>
      <c r="C238">
        <f>'0715'!C22</f>
        <v>560</v>
      </c>
      <c r="D238">
        <f>'0715'!D22</f>
        <v>133</v>
      </c>
      <c r="E238">
        <f>'0715'!E22</f>
        <v>451.6</v>
      </c>
      <c r="F238" s="16">
        <f t="shared" si="23"/>
        <v>483.4</v>
      </c>
      <c r="G238" s="16">
        <f t="shared" si="24"/>
        <v>1011.6</v>
      </c>
      <c r="H238" s="20">
        <f t="shared" si="25"/>
        <v>-52.214313958086201</v>
      </c>
    </row>
    <row r="239" spans="1:9" x14ac:dyDescent="0.25">
      <c r="A239" s="5">
        <f t="shared" si="22"/>
        <v>44399</v>
      </c>
      <c r="B239">
        <f>'0722'!B22</f>
        <v>414</v>
      </c>
      <c r="C239">
        <f>'0722'!C22</f>
        <v>560</v>
      </c>
      <c r="D239">
        <f>'0722'!D22</f>
        <v>198.3</v>
      </c>
      <c r="E239">
        <f>'0722'!E22</f>
        <v>451.6</v>
      </c>
      <c r="F239" s="16">
        <f t="shared" ref="F239:F246" si="26">+B239+D239</f>
        <v>612.29999999999995</v>
      </c>
      <c r="G239" s="16">
        <f t="shared" ref="G239:G246" si="27">+C239+E239</f>
        <v>1011.6</v>
      </c>
      <c r="H239" s="20">
        <f t="shared" ref="H239:H246" si="28">+(F239/G239-1)*100</f>
        <v>-39.472123368920528</v>
      </c>
    </row>
    <row r="240" spans="1:9" x14ac:dyDescent="0.25">
      <c r="A240" s="5">
        <f t="shared" si="22"/>
        <v>44406</v>
      </c>
      <c r="B240">
        <f>'0729'!B22</f>
        <v>410</v>
      </c>
      <c r="C240">
        <f>'0729'!C22</f>
        <v>645</v>
      </c>
      <c r="D240">
        <f>'0729'!D22</f>
        <v>202.2</v>
      </c>
      <c r="E240">
        <f>'0729'!E22</f>
        <v>451.6</v>
      </c>
      <c r="F240" s="16">
        <f t="shared" si="26"/>
        <v>612.20000000000005</v>
      </c>
      <c r="G240" s="16">
        <f t="shared" si="27"/>
        <v>1096.5999999999999</v>
      </c>
      <c r="H240" s="20">
        <f t="shared" si="28"/>
        <v>-44.172898048513574</v>
      </c>
    </row>
    <row r="241" spans="1:8" x14ac:dyDescent="0.25">
      <c r="A241" s="5">
        <f t="shared" si="22"/>
        <v>44413</v>
      </c>
      <c r="B241">
        <f>'0805'!B22</f>
        <v>345</v>
      </c>
      <c r="C241">
        <f>'0805'!C22</f>
        <v>585</v>
      </c>
      <c r="D241">
        <f>'0805'!D22</f>
        <v>266.89999999999998</v>
      </c>
      <c r="E241">
        <f>'0805'!E22</f>
        <v>514.6</v>
      </c>
      <c r="F241" s="16">
        <f t="shared" si="26"/>
        <v>611.9</v>
      </c>
      <c r="G241" s="16">
        <f t="shared" si="27"/>
        <v>1099.5999999999999</v>
      </c>
      <c r="H241" s="20">
        <f t="shared" si="28"/>
        <v>-44.352491815205532</v>
      </c>
    </row>
    <row r="242" spans="1:8" x14ac:dyDescent="0.25">
      <c r="A242" s="5">
        <f t="shared" si="22"/>
        <v>44420</v>
      </c>
      <c r="B242">
        <f>'0812'!B22</f>
        <v>472.9</v>
      </c>
      <c r="C242">
        <f>'0812'!C22</f>
        <v>585</v>
      </c>
      <c r="D242">
        <f>'0812'!D22</f>
        <v>336.4</v>
      </c>
      <c r="E242">
        <f>'0812'!E22</f>
        <v>514.6</v>
      </c>
      <c r="F242" s="16">
        <f t="shared" si="26"/>
        <v>809.3</v>
      </c>
      <c r="G242" s="16">
        <f t="shared" si="27"/>
        <v>1099.5999999999999</v>
      </c>
      <c r="H242" s="20">
        <f t="shared" si="28"/>
        <v>-26.400509276100404</v>
      </c>
    </row>
    <row r="243" spans="1:8" x14ac:dyDescent="0.25">
      <c r="A243" s="5">
        <f t="shared" si="22"/>
        <v>44427</v>
      </c>
      <c r="B243">
        <f>'0819'!B22</f>
        <v>277.2</v>
      </c>
      <c r="C243">
        <f>'0819'!C22</f>
        <v>645</v>
      </c>
      <c r="D243">
        <f>'0819'!D22</f>
        <v>505.5</v>
      </c>
      <c r="E243">
        <f>'0819'!E22</f>
        <v>577.6</v>
      </c>
      <c r="F243" s="16">
        <f t="shared" si="26"/>
        <v>782.7</v>
      </c>
      <c r="G243" s="16">
        <f t="shared" si="27"/>
        <v>1222.5999999999999</v>
      </c>
      <c r="H243" s="20">
        <f t="shared" si="28"/>
        <v>-35.9806968755112</v>
      </c>
    </row>
    <row r="244" spans="1:8" x14ac:dyDescent="0.25">
      <c r="A244" s="5">
        <f t="shared" si="22"/>
        <v>44434</v>
      </c>
      <c r="B244">
        <f>'0826'!B23</f>
        <v>276.7</v>
      </c>
      <c r="C244">
        <f>'0826'!C23</f>
        <v>895.8</v>
      </c>
      <c r="D244">
        <f>'0826'!D23</f>
        <v>564</v>
      </c>
      <c r="E244">
        <f>'0826'!E23</f>
        <v>577.6</v>
      </c>
      <c r="F244" s="16">
        <f t="shared" si="26"/>
        <v>840.7</v>
      </c>
      <c r="G244" s="16">
        <f t="shared" si="27"/>
        <v>1473.4</v>
      </c>
      <c r="H244" s="20">
        <f t="shared" si="28"/>
        <v>-42.941495859915847</v>
      </c>
    </row>
    <row r="245" spans="1:8" x14ac:dyDescent="0.25">
      <c r="A245" s="5">
        <f t="shared" si="22"/>
        <v>44441</v>
      </c>
      <c r="B245">
        <f>'0902'!B23</f>
        <v>275.5</v>
      </c>
      <c r="C245">
        <f>'0902'!C23</f>
        <v>805</v>
      </c>
      <c r="D245">
        <f>'0902'!D23</f>
        <v>565.20000000000005</v>
      </c>
      <c r="E245">
        <f>'0902'!E23</f>
        <v>667.7</v>
      </c>
      <c r="F245" s="16">
        <f t="shared" si="26"/>
        <v>840.7</v>
      </c>
      <c r="G245" s="16">
        <f t="shared" si="27"/>
        <v>1472.7</v>
      </c>
      <c r="H245" s="20">
        <f t="shared" si="28"/>
        <v>-42.914374957560938</v>
      </c>
    </row>
    <row r="246" spans="1:8" x14ac:dyDescent="0.25">
      <c r="A246" s="5">
        <f t="shared" si="22"/>
        <v>44448</v>
      </c>
      <c r="B246">
        <f>'0909'!B23</f>
        <v>207</v>
      </c>
      <c r="C246">
        <f>'0909'!C23</f>
        <v>740</v>
      </c>
      <c r="D246">
        <f>'0909'!D23</f>
        <v>636.20000000000005</v>
      </c>
      <c r="E246">
        <f>'0909'!E23</f>
        <v>734</v>
      </c>
      <c r="F246" s="16">
        <f t="shared" si="26"/>
        <v>843.2</v>
      </c>
      <c r="G246" s="16">
        <f t="shared" si="27"/>
        <v>1474</v>
      </c>
      <c r="H246" s="20">
        <f t="shared" si="28"/>
        <v>-42.795115332428757</v>
      </c>
    </row>
    <row r="247" spans="1:8" x14ac:dyDescent="0.25">
      <c r="A247" s="5">
        <f t="shared" si="22"/>
        <v>44455</v>
      </c>
      <c r="B247">
        <f>'0916'!B23</f>
        <v>142</v>
      </c>
      <c r="C247">
        <f>'0916'!C23</f>
        <v>681</v>
      </c>
      <c r="D247">
        <f>'0916'!D23</f>
        <v>704</v>
      </c>
      <c r="E247">
        <f>'0916'!E23</f>
        <v>792.3</v>
      </c>
      <c r="F247" s="16">
        <f t="shared" ref="F247:F253" si="29">+B247+D247</f>
        <v>846</v>
      </c>
      <c r="G247" s="16">
        <f t="shared" ref="G247:G253" si="30">+C247+E247</f>
        <v>1473.3</v>
      </c>
      <c r="H247" s="20">
        <f t="shared" ref="H247:H253" si="31">+(F247/G247-1)*100</f>
        <v>-42.577886377519846</v>
      </c>
    </row>
    <row r="248" spans="1:8" x14ac:dyDescent="0.25">
      <c r="A248" s="5">
        <f t="shared" si="22"/>
        <v>44462</v>
      </c>
      <c r="B248">
        <f>'0923'!B23</f>
        <v>72.7</v>
      </c>
      <c r="C248">
        <f>'0923'!C23</f>
        <v>501</v>
      </c>
      <c r="D248">
        <f>'0923'!D23</f>
        <v>775.4</v>
      </c>
      <c r="E248">
        <f>'0923'!E23</f>
        <v>979.1</v>
      </c>
      <c r="F248" s="16">
        <f t="shared" si="29"/>
        <v>848.1</v>
      </c>
      <c r="G248" s="16">
        <f t="shared" si="30"/>
        <v>1480.1</v>
      </c>
      <c r="H248" s="20">
        <f t="shared" si="31"/>
        <v>-42.699817579893242</v>
      </c>
    </row>
    <row r="249" spans="1:8" x14ac:dyDescent="0.25">
      <c r="A249" s="5">
        <f t="shared" si="22"/>
        <v>44469</v>
      </c>
      <c r="B249">
        <f>'0930'!B23</f>
        <v>72.7</v>
      </c>
      <c r="C249">
        <f>'0930'!C23</f>
        <v>436</v>
      </c>
      <c r="D249">
        <f>'0930'!D23</f>
        <v>775.4</v>
      </c>
      <c r="E249">
        <f>'0930'!E23</f>
        <v>1044.3</v>
      </c>
      <c r="F249" s="16">
        <f t="shared" si="29"/>
        <v>848.1</v>
      </c>
      <c r="G249" s="16">
        <f t="shared" si="30"/>
        <v>1480.3</v>
      </c>
      <c r="H249" s="20">
        <f t="shared" si="31"/>
        <v>-42.70755927852462</v>
      </c>
    </row>
    <row r="250" spans="1:8" x14ac:dyDescent="0.25">
      <c r="A250" s="5">
        <f t="shared" si="22"/>
        <v>44476</v>
      </c>
      <c r="B250">
        <f>'1007'!B23</f>
        <v>4.8</v>
      </c>
      <c r="C250">
        <f>'1007'!C23</f>
        <v>311</v>
      </c>
      <c r="D250">
        <f>'1007'!D23</f>
        <v>843.4</v>
      </c>
      <c r="E250">
        <f>'1007'!E23</f>
        <v>1226.7</v>
      </c>
      <c r="F250" s="16">
        <f t="shared" si="29"/>
        <v>848.19999999999993</v>
      </c>
      <c r="G250" s="16">
        <f t="shared" si="30"/>
        <v>1537.7</v>
      </c>
      <c r="H250" s="20">
        <f t="shared" si="31"/>
        <v>-44.839695649346432</v>
      </c>
    </row>
    <row r="251" spans="1:8" x14ac:dyDescent="0.25">
      <c r="A251" s="5">
        <f t="shared" si="22"/>
        <v>44483</v>
      </c>
      <c r="B251">
        <f>'1014'!B23</f>
        <v>4.8</v>
      </c>
      <c r="C251">
        <f>'1014'!C23</f>
        <v>311</v>
      </c>
      <c r="D251">
        <f>'1014'!D23</f>
        <v>843.4</v>
      </c>
      <c r="E251">
        <f>'1014'!E23</f>
        <v>1226.7</v>
      </c>
      <c r="F251" s="16">
        <f t="shared" si="29"/>
        <v>848.19999999999993</v>
      </c>
      <c r="G251" s="16">
        <f t="shared" si="30"/>
        <v>1537.7</v>
      </c>
      <c r="H251" s="20">
        <f t="shared" si="31"/>
        <v>-44.839695649346432</v>
      </c>
    </row>
    <row r="252" spans="1:8" x14ac:dyDescent="0.25">
      <c r="A252" s="5">
        <f t="shared" si="22"/>
        <v>44490</v>
      </c>
      <c r="B252">
        <f>'1021'!B23</f>
        <v>4.8</v>
      </c>
      <c r="C252">
        <f>'1021'!C23</f>
        <v>371</v>
      </c>
      <c r="D252">
        <f>'1021'!D23</f>
        <v>843.4</v>
      </c>
      <c r="E252">
        <f>'1021'!E23</f>
        <v>1226.7</v>
      </c>
      <c r="F252" s="16">
        <f t="shared" si="29"/>
        <v>848.19999999999993</v>
      </c>
      <c r="G252" s="16">
        <f t="shared" si="30"/>
        <v>1597.7</v>
      </c>
      <c r="H252" s="20">
        <f t="shared" si="31"/>
        <v>-46.911184828190535</v>
      </c>
    </row>
    <row r="253" spans="1:8" x14ac:dyDescent="0.25">
      <c r="A253" s="5">
        <f t="shared" si="22"/>
        <v>44497</v>
      </c>
      <c r="B253">
        <f>'1028'!B23</f>
        <v>4.0999999999999996</v>
      </c>
      <c r="C253">
        <f>'1028'!C23</f>
        <v>371</v>
      </c>
      <c r="D253">
        <f>'1028'!D23</f>
        <v>844</v>
      </c>
      <c r="E253">
        <f>'1028'!E23</f>
        <v>1226.7</v>
      </c>
      <c r="F253" s="16">
        <f t="shared" si="29"/>
        <v>848.1</v>
      </c>
      <c r="G253" s="16">
        <f t="shared" si="30"/>
        <v>1597.7</v>
      </c>
      <c r="H253" s="20">
        <f t="shared" si="31"/>
        <v>-46.917443825499149</v>
      </c>
    </row>
    <row r="254" spans="1:8" x14ac:dyDescent="0.25">
      <c r="A254" s="5">
        <f t="shared" si="22"/>
        <v>44504</v>
      </c>
      <c r="B254">
        <v>2.2000000000000002</v>
      </c>
      <c r="C254">
        <v>370</v>
      </c>
      <c r="D254">
        <v>845.9</v>
      </c>
      <c r="E254">
        <v>1227.7</v>
      </c>
      <c r="F254" s="16">
        <f t="shared" ref="F254:F257" si="32">+B254+D254</f>
        <v>848.1</v>
      </c>
      <c r="G254" s="16">
        <f t="shared" ref="G254:G257" si="33">+C254+E254</f>
        <v>1597.7</v>
      </c>
      <c r="H254" s="20">
        <f t="shared" ref="H254:H257" si="34">+(F254/G254-1)*100</f>
        <v>-46.917443825499149</v>
      </c>
    </row>
    <row r="255" spans="1:8" x14ac:dyDescent="0.25">
      <c r="A255" s="5">
        <f t="shared" si="22"/>
        <v>44511</v>
      </c>
      <c r="B255">
        <f>'1111'!B23</f>
        <v>2.2000000000000002</v>
      </c>
      <c r="C255">
        <f>'1111'!C23</f>
        <v>495</v>
      </c>
      <c r="D255">
        <f>'1111'!D23</f>
        <v>845.9</v>
      </c>
      <c r="E255">
        <f>'1111'!E23</f>
        <v>1227.7</v>
      </c>
      <c r="F255" s="16">
        <f t="shared" si="32"/>
        <v>848.1</v>
      </c>
      <c r="G255" s="16">
        <f t="shared" si="33"/>
        <v>1722.7</v>
      </c>
      <c r="H255" s="20">
        <f t="shared" si="34"/>
        <v>-50.769141463980958</v>
      </c>
    </row>
    <row r="256" spans="1:8" x14ac:dyDescent="0.25">
      <c r="A256" s="5">
        <f t="shared" si="22"/>
        <v>44518</v>
      </c>
      <c r="B256">
        <f>'1118'!B23</f>
        <v>2.2000000000000002</v>
      </c>
      <c r="C256">
        <f>'1118'!C23</f>
        <v>765</v>
      </c>
      <c r="D256">
        <f>'1118'!D23</f>
        <v>845.9</v>
      </c>
      <c r="E256">
        <f>'1118'!E23</f>
        <v>1290.7</v>
      </c>
      <c r="F256" s="16">
        <f t="shared" si="32"/>
        <v>848.1</v>
      </c>
      <c r="G256" s="16">
        <f t="shared" si="33"/>
        <v>2055.6999999999998</v>
      </c>
      <c r="H256" s="20">
        <f t="shared" si="34"/>
        <v>-58.743980152746019</v>
      </c>
    </row>
    <row r="257" spans="1:8" x14ac:dyDescent="0.25">
      <c r="A257" s="5">
        <f t="shared" si="22"/>
        <v>44525</v>
      </c>
      <c r="B257">
        <f>'1125'!B23</f>
        <v>0.9</v>
      </c>
      <c r="C257">
        <f>'1125'!C23</f>
        <v>705</v>
      </c>
      <c r="D257">
        <f>'1125'!D23</f>
        <v>847.2</v>
      </c>
      <c r="E257">
        <f>'1125'!E23</f>
        <v>1353.7</v>
      </c>
      <c r="F257" s="16">
        <f t="shared" si="32"/>
        <v>848.1</v>
      </c>
      <c r="G257" s="16">
        <f t="shared" si="33"/>
        <v>2058.6999999999998</v>
      </c>
      <c r="H257" s="20">
        <f t="shared" si="34"/>
        <v>-58.804099674551892</v>
      </c>
    </row>
    <row r="258" spans="1:8" x14ac:dyDescent="0.25">
      <c r="A258" s="5">
        <f t="shared" si="22"/>
        <v>44532</v>
      </c>
      <c r="B258">
        <f>'1202'!B23</f>
        <v>0.4</v>
      </c>
      <c r="C258">
        <f>'1202'!C23</f>
        <v>705</v>
      </c>
      <c r="D258">
        <f>'1202'!D23</f>
        <v>847.6</v>
      </c>
      <c r="E258">
        <f>'1202'!E23</f>
        <v>1422</v>
      </c>
      <c r="F258" s="16">
        <f t="shared" ref="F258:F261" si="35">+B258+D258</f>
        <v>848</v>
      </c>
      <c r="G258" s="16">
        <f t="shared" ref="G258:G266" si="36">+C258+E258</f>
        <v>2127</v>
      </c>
      <c r="H258" s="20">
        <f t="shared" ref="H258:H266" si="37">+(F258/G258-1)*100</f>
        <v>-60.13164080865068</v>
      </c>
    </row>
    <row r="259" spans="1:8" x14ac:dyDescent="0.25">
      <c r="A259" s="5">
        <f t="shared" si="22"/>
        <v>44539</v>
      </c>
      <c r="B259">
        <f>'1209'!B23</f>
        <v>0.3</v>
      </c>
      <c r="C259">
        <f>'1209'!C23</f>
        <v>705</v>
      </c>
      <c r="D259">
        <f>'1209'!D23</f>
        <v>847.8</v>
      </c>
      <c r="E259">
        <f>'1209'!E23</f>
        <v>1490.2</v>
      </c>
      <c r="F259" s="16">
        <f t="shared" si="35"/>
        <v>848.09999999999991</v>
      </c>
      <c r="G259" s="16">
        <f t="shared" si="36"/>
        <v>2195.1999999999998</v>
      </c>
      <c r="H259" s="20">
        <f t="shared" si="37"/>
        <v>-61.365706997084544</v>
      </c>
    </row>
    <row r="260" spans="1:8" x14ac:dyDescent="0.25">
      <c r="A260" s="5">
        <f t="shared" si="22"/>
        <v>44546</v>
      </c>
      <c r="B260">
        <f>'1216'!B23</f>
        <v>0.2</v>
      </c>
      <c r="C260">
        <f>'1216'!C23</f>
        <v>645</v>
      </c>
      <c r="D260">
        <f>'1216'!D23</f>
        <v>847.9</v>
      </c>
      <c r="E260">
        <f>'1216'!E23</f>
        <v>1553.2</v>
      </c>
      <c r="F260" s="16">
        <f t="shared" si="35"/>
        <v>848.1</v>
      </c>
      <c r="G260" s="16">
        <f t="shared" si="36"/>
        <v>2198.1999999999998</v>
      </c>
      <c r="H260" s="20">
        <f t="shared" si="37"/>
        <v>-61.418433263579288</v>
      </c>
    </row>
    <row r="261" spans="1:8" x14ac:dyDescent="0.25">
      <c r="A261" s="5">
        <f t="shared" ref="A261:A326" si="38">A260+7</f>
        <v>44553</v>
      </c>
      <c r="B261">
        <f>'1223'!B23</f>
        <v>0.2</v>
      </c>
      <c r="C261">
        <f>'1223'!C23</f>
        <v>710</v>
      </c>
      <c r="D261">
        <f>'1223'!D23</f>
        <v>847.9</v>
      </c>
      <c r="E261">
        <f>'1223'!E23</f>
        <v>1621.4</v>
      </c>
      <c r="F261" s="16">
        <f t="shared" si="35"/>
        <v>848.1</v>
      </c>
      <c r="G261" s="16">
        <f t="shared" si="36"/>
        <v>2331.4</v>
      </c>
      <c r="H261" s="20">
        <f t="shared" si="37"/>
        <v>-63.622715964656429</v>
      </c>
    </row>
    <row r="262" spans="1:8" x14ac:dyDescent="0.25">
      <c r="A262" s="5">
        <f t="shared" si="38"/>
        <v>44560</v>
      </c>
      <c r="B262" t="str">
        <f>'1230'!B23</f>
        <v>*</v>
      </c>
      <c r="C262">
        <f>'1230'!C23</f>
        <v>697.4</v>
      </c>
      <c r="D262">
        <f>'1230'!D23</f>
        <v>847.9</v>
      </c>
      <c r="E262">
        <f>'1230'!E23</f>
        <v>1689.4</v>
      </c>
      <c r="F262" s="16">
        <f t="shared" ref="F262:F267" si="39">+D262</f>
        <v>847.9</v>
      </c>
      <c r="G262" s="16">
        <f t="shared" si="36"/>
        <v>2386.8000000000002</v>
      </c>
      <c r="H262" s="20">
        <f t="shared" si="37"/>
        <v>-64.47544829897771</v>
      </c>
    </row>
    <row r="263" spans="1:8" x14ac:dyDescent="0.25">
      <c r="A263" s="5">
        <f t="shared" si="38"/>
        <v>44567</v>
      </c>
      <c r="B263" t="str">
        <f>'0106'!B23</f>
        <v>*</v>
      </c>
      <c r="C263">
        <f>'0106'!C23</f>
        <v>637.4</v>
      </c>
      <c r="D263">
        <f>'0106'!D23</f>
        <v>847.9</v>
      </c>
      <c r="E263">
        <f>'0106'!E23</f>
        <v>1747.8</v>
      </c>
      <c r="F263" s="16">
        <f t="shared" si="39"/>
        <v>847.9</v>
      </c>
      <c r="G263" s="16">
        <f t="shared" si="36"/>
        <v>2385.1999999999998</v>
      </c>
      <c r="H263" s="20">
        <f t="shared" si="37"/>
        <v>-64.451618312929739</v>
      </c>
    </row>
    <row r="264" spans="1:8" x14ac:dyDescent="0.25">
      <c r="A264" s="5">
        <f t="shared" si="38"/>
        <v>44574</v>
      </c>
      <c r="B264" t="str">
        <f>'0113'!B23</f>
        <v>*</v>
      </c>
      <c r="C264">
        <f>'0113'!C23</f>
        <v>701.5</v>
      </c>
      <c r="D264">
        <f>'0113'!D23</f>
        <v>847.9</v>
      </c>
      <c r="E264">
        <f>'0113'!E23</f>
        <v>1748.7</v>
      </c>
      <c r="F264" s="16">
        <f t="shared" si="39"/>
        <v>847.9</v>
      </c>
      <c r="G264" s="16">
        <f t="shared" si="36"/>
        <v>2450.1999999999998</v>
      </c>
      <c r="H264" s="20">
        <f t="shared" si="37"/>
        <v>-65.394661660272632</v>
      </c>
    </row>
    <row r="265" spans="1:8" x14ac:dyDescent="0.25">
      <c r="A265" s="5">
        <f t="shared" si="38"/>
        <v>44581</v>
      </c>
      <c r="B265" t="str">
        <f>'0120'!B23</f>
        <v>*</v>
      </c>
      <c r="C265">
        <f>'0120'!C23</f>
        <v>831.5</v>
      </c>
      <c r="D265">
        <f>'0120'!D23</f>
        <v>847.9</v>
      </c>
      <c r="E265">
        <f>'0120'!E23</f>
        <v>1748.7</v>
      </c>
      <c r="F265" s="16">
        <f t="shared" si="39"/>
        <v>847.9</v>
      </c>
      <c r="G265" s="16">
        <f t="shared" si="36"/>
        <v>2580.1999999999998</v>
      </c>
      <c r="H265" s="20">
        <f t="shared" si="37"/>
        <v>-67.138206340593754</v>
      </c>
    </row>
    <row r="266" spans="1:8" x14ac:dyDescent="0.25">
      <c r="A266" s="5">
        <f t="shared" si="38"/>
        <v>44588</v>
      </c>
      <c r="B266" t="str">
        <f>'0127'!B23</f>
        <v>*</v>
      </c>
      <c r="C266">
        <f>'0127'!C23</f>
        <v>965.5</v>
      </c>
      <c r="D266">
        <f>'0127'!D23</f>
        <v>847.9</v>
      </c>
      <c r="E266">
        <f>'0127'!E23</f>
        <v>1748.7</v>
      </c>
      <c r="F266" s="16">
        <f t="shared" si="39"/>
        <v>847.9</v>
      </c>
      <c r="G266" s="16">
        <f t="shared" si="36"/>
        <v>2714.2</v>
      </c>
      <c r="H266" s="20">
        <f t="shared" si="37"/>
        <v>-68.760592439761254</v>
      </c>
    </row>
    <row r="267" spans="1:8" x14ac:dyDescent="0.25">
      <c r="A267" s="5">
        <f t="shared" si="38"/>
        <v>44595</v>
      </c>
      <c r="B267" t="str">
        <f>'0203'!B23</f>
        <v>*</v>
      </c>
      <c r="C267">
        <f>'0203'!C23</f>
        <v>967.8</v>
      </c>
      <c r="D267">
        <f>'0203'!D23</f>
        <v>847.9</v>
      </c>
      <c r="E267">
        <f>'0203'!E23</f>
        <v>1748.7</v>
      </c>
      <c r="F267" s="16">
        <f t="shared" si="39"/>
        <v>847.9</v>
      </c>
      <c r="G267" s="16">
        <f t="shared" ref="G267:G272" si="40">+C267+E267</f>
        <v>2716.5</v>
      </c>
      <c r="H267" s="20">
        <f t="shared" ref="H267:H272" si="41">+(F267/G267-1)*100</f>
        <v>-68.78704214982514</v>
      </c>
    </row>
    <row r="268" spans="1:8" x14ac:dyDescent="0.25">
      <c r="A268" s="5">
        <f t="shared" si="38"/>
        <v>44602</v>
      </c>
      <c r="B268">
        <f>'0210'!B23</f>
        <v>0</v>
      </c>
      <c r="C268">
        <f>'0210'!C23</f>
        <v>1032.8</v>
      </c>
      <c r="D268">
        <f>'0210'!D23</f>
        <v>847.9</v>
      </c>
      <c r="E268">
        <f>'0210'!E23</f>
        <v>1815.4</v>
      </c>
      <c r="F268" s="16">
        <f t="shared" ref="F268:F272" si="42">+B268+D268</f>
        <v>847.9</v>
      </c>
      <c r="G268" s="16">
        <f t="shared" si="40"/>
        <v>2848.2</v>
      </c>
      <c r="H268" s="20">
        <f t="shared" si="41"/>
        <v>-70.230320904430869</v>
      </c>
    </row>
    <row r="269" spans="1:8" x14ac:dyDescent="0.25">
      <c r="A269" s="5">
        <f t="shared" si="38"/>
        <v>44609</v>
      </c>
      <c r="B269">
        <f>'0217'!B23</f>
        <v>0</v>
      </c>
      <c r="C269">
        <f>'0217'!C23</f>
        <v>964.8</v>
      </c>
      <c r="D269">
        <f>'0217'!D23</f>
        <v>847.9</v>
      </c>
      <c r="E269">
        <f>'0217'!E23</f>
        <v>1885</v>
      </c>
      <c r="F269" s="16">
        <f t="shared" si="42"/>
        <v>847.9</v>
      </c>
      <c r="G269" s="16">
        <f t="shared" si="40"/>
        <v>2849.8</v>
      </c>
      <c r="H269" s="20">
        <f t="shared" si="41"/>
        <v>-70.24703487964068</v>
      </c>
    </row>
    <row r="270" spans="1:8" x14ac:dyDescent="0.25">
      <c r="A270" s="5">
        <f t="shared" si="38"/>
        <v>44616</v>
      </c>
      <c r="B270">
        <f>'0224'!B23</f>
        <v>0</v>
      </c>
      <c r="C270">
        <f>'0224'!C23</f>
        <v>1030.2</v>
      </c>
      <c r="D270">
        <f>'0224'!D23</f>
        <v>847.9</v>
      </c>
      <c r="E270">
        <f>'0224'!E23</f>
        <v>1885.5</v>
      </c>
      <c r="F270" s="16">
        <f t="shared" si="42"/>
        <v>847.9</v>
      </c>
      <c r="G270" s="16">
        <f t="shared" si="40"/>
        <v>2915.7</v>
      </c>
      <c r="H270" s="20">
        <f t="shared" si="41"/>
        <v>-70.919504750145762</v>
      </c>
    </row>
    <row r="271" spans="1:8" x14ac:dyDescent="0.25">
      <c r="A271" s="5">
        <f t="shared" si="38"/>
        <v>44623</v>
      </c>
      <c r="B271">
        <f>'0303'!B23</f>
        <v>0</v>
      </c>
      <c r="C271">
        <f>'0303'!C23</f>
        <v>902.2</v>
      </c>
      <c r="D271">
        <f>'0303'!D23</f>
        <v>847.9</v>
      </c>
      <c r="E271">
        <f>'0303'!E23</f>
        <v>2016.1</v>
      </c>
      <c r="F271" s="16">
        <f t="shared" si="42"/>
        <v>847.9</v>
      </c>
      <c r="G271" s="16">
        <f t="shared" si="40"/>
        <v>2918.3</v>
      </c>
      <c r="H271" s="20">
        <f t="shared" si="41"/>
        <v>-70.945413425624508</v>
      </c>
    </row>
    <row r="272" spans="1:8" x14ac:dyDescent="0.25">
      <c r="A272" s="5">
        <f t="shared" si="38"/>
        <v>44630</v>
      </c>
      <c r="B272">
        <f>'0310'!B23</f>
        <v>0</v>
      </c>
      <c r="C272">
        <f>'0310'!C23</f>
        <v>967.2</v>
      </c>
      <c r="D272">
        <f>'0310'!D23</f>
        <v>847.9</v>
      </c>
      <c r="E272">
        <f>'0310'!E23</f>
        <v>2083.4</v>
      </c>
      <c r="F272" s="16">
        <f t="shared" si="42"/>
        <v>847.9</v>
      </c>
      <c r="G272" s="16">
        <f t="shared" si="40"/>
        <v>3050.6000000000004</v>
      </c>
      <c r="H272" s="20">
        <f t="shared" si="41"/>
        <v>-72.205467776830787</v>
      </c>
    </row>
    <row r="273" spans="1:9" x14ac:dyDescent="0.25">
      <c r="A273" s="5">
        <f t="shared" si="38"/>
        <v>44637</v>
      </c>
      <c r="B273">
        <f>'0317'!B23</f>
        <v>0</v>
      </c>
      <c r="C273">
        <f>'0317'!C23</f>
        <v>973.1</v>
      </c>
      <c r="D273">
        <f>'0317'!D23</f>
        <v>847.9</v>
      </c>
      <c r="E273">
        <f>'0317'!E23</f>
        <v>2153.6999999999998</v>
      </c>
      <c r="F273" s="16">
        <f t="shared" ref="F273:F278" si="43">+B273+D273</f>
        <v>847.9</v>
      </c>
      <c r="G273" s="16">
        <f t="shared" ref="G273:G278" si="44">+C273+E273</f>
        <v>3126.7999999999997</v>
      </c>
      <c r="H273" s="20">
        <f t="shared" ref="H273:H278" si="45">+(F273/G273-1)*100</f>
        <v>-72.882819495970324</v>
      </c>
    </row>
    <row r="274" spans="1:9" x14ac:dyDescent="0.25">
      <c r="A274" s="5">
        <f t="shared" si="38"/>
        <v>44644</v>
      </c>
      <c r="B274">
        <f>'0324'!B23</f>
        <v>0</v>
      </c>
      <c r="C274">
        <f>'0324'!C23</f>
        <v>1102.3</v>
      </c>
      <c r="D274">
        <f>'0324'!D23</f>
        <v>847.9</v>
      </c>
      <c r="E274">
        <f>'0324'!E23</f>
        <v>2154.6</v>
      </c>
      <c r="F274" s="16">
        <f t="shared" si="43"/>
        <v>847.9</v>
      </c>
      <c r="G274" s="16">
        <f t="shared" si="44"/>
        <v>3256.8999999999996</v>
      </c>
      <c r="H274" s="20">
        <f t="shared" si="45"/>
        <v>-73.966041327642856</v>
      </c>
    </row>
    <row r="275" spans="1:9" x14ac:dyDescent="0.25">
      <c r="A275" s="5">
        <f t="shared" si="38"/>
        <v>44651</v>
      </c>
      <c r="B275">
        <f>'0331'!B23</f>
        <v>0</v>
      </c>
      <c r="C275">
        <f>'0331'!C23</f>
        <v>845.3</v>
      </c>
      <c r="D275">
        <f>'0331'!D23</f>
        <v>847.9</v>
      </c>
      <c r="E275">
        <f>'0331'!E23</f>
        <v>2354.9</v>
      </c>
      <c r="F275" s="16">
        <f t="shared" si="43"/>
        <v>847.9</v>
      </c>
      <c r="G275" s="16">
        <f t="shared" si="44"/>
        <v>3200.2</v>
      </c>
      <c r="H275" s="20">
        <f t="shared" si="45"/>
        <v>-73.504780951190554</v>
      </c>
    </row>
    <row r="276" spans="1:9" x14ac:dyDescent="0.25">
      <c r="A276" s="5">
        <f t="shared" si="38"/>
        <v>44658</v>
      </c>
      <c r="B276">
        <f>'0407'!B23</f>
        <v>0</v>
      </c>
      <c r="C276">
        <f>'0407'!C23</f>
        <v>780.4</v>
      </c>
      <c r="D276">
        <f>'0407'!D23</f>
        <v>847.9</v>
      </c>
      <c r="E276">
        <f>'0407'!E23</f>
        <v>2422.9</v>
      </c>
      <c r="F276" s="16">
        <f t="shared" si="43"/>
        <v>847.9</v>
      </c>
      <c r="G276" s="16">
        <f t="shared" si="44"/>
        <v>3203.3</v>
      </c>
      <c r="H276" s="20">
        <f t="shared" si="45"/>
        <v>-73.530421752567662</v>
      </c>
      <c r="I276">
        <f>'0407'!F23</f>
        <v>0</v>
      </c>
    </row>
    <row r="277" spans="1:9" x14ac:dyDescent="0.25">
      <c r="A277" s="5">
        <f t="shared" si="38"/>
        <v>44665</v>
      </c>
      <c r="B277">
        <f>'0414'!B23</f>
        <v>0</v>
      </c>
      <c r="C277">
        <f>'0414'!C23</f>
        <v>715.4</v>
      </c>
      <c r="D277">
        <f>'0414'!D23</f>
        <v>847.9</v>
      </c>
      <c r="E277">
        <f>'0414'!E23</f>
        <v>2488.9</v>
      </c>
      <c r="F277" s="16">
        <f t="shared" si="43"/>
        <v>847.9</v>
      </c>
      <c r="G277" s="16">
        <f t="shared" si="44"/>
        <v>3204.3</v>
      </c>
      <c r="H277" s="20">
        <f t="shared" si="45"/>
        <v>-73.538682395531012</v>
      </c>
      <c r="I277">
        <f>'0414'!F23</f>
        <v>0</v>
      </c>
    </row>
    <row r="278" spans="1:9" x14ac:dyDescent="0.25">
      <c r="A278" s="5">
        <f t="shared" si="38"/>
        <v>44672</v>
      </c>
      <c r="B278">
        <f>'0421'!B23</f>
        <v>0</v>
      </c>
      <c r="C278">
        <f>'0421'!C23</f>
        <v>584.5</v>
      </c>
      <c r="D278">
        <f>'0421'!D23</f>
        <v>847.9</v>
      </c>
      <c r="E278">
        <f>'0421'!E23</f>
        <v>2619.3000000000002</v>
      </c>
      <c r="F278" s="16">
        <f t="shared" si="43"/>
        <v>847.9</v>
      </c>
      <c r="G278" s="16">
        <f t="shared" si="44"/>
        <v>3203.8</v>
      </c>
      <c r="H278" s="20">
        <f t="shared" si="45"/>
        <v>-73.534552718646623</v>
      </c>
      <c r="I278">
        <f>'0421'!F23</f>
        <v>0</v>
      </c>
    </row>
    <row r="279" spans="1:9" x14ac:dyDescent="0.25">
      <c r="A279" s="5">
        <f t="shared" si="38"/>
        <v>44679</v>
      </c>
      <c r="B279">
        <f>'0428'!B23</f>
        <v>0</v>
      </c>
      <c r="C279">
        <f>'0428'!C23</f>
        <v>389.5</v>
      </c>
      <c r="D279">
        <f>'0428'!D23</f>
        <v>847.9</v>
      </c>
      <c r="E279">
        <f>'0428'!E23</f>
        <v>2818.2</v>
      </c>
      <c r="F279" s="16">
        <f t="shared" ref="F279:F280" si="46">+B279+D279</f>
        <v>847.9</v>
      </c>
      <c r="G279" s="16">
        <f t="shared" ref="G279:G280" si="47">+C279+E279</f>
        <v>3207.7</v>
      </c>
      <c r="H279" s="20">
        <f t="shared" ref="H279:H280" si="48">+(F279/G279-1)*100</f>
        <v>-73.56673005580322</v>
      </c>
      <c r="I279">
        <f>'0428'!F23</f>
        <v>0</v>
      </c>
    </row>
    <row r="280" spans="1:9" x14ac:dyDescent="0.25">
      <c r="A280" s="5">
        <f t="shared" si="38"/>
        <v>44686</v>
      </c>
      <c r="B280">
        <f>'0505'!B23</f>
        <v>0</v>
      </c>
      <c r="C280">
        <f>'0505'!C23</f>
        <v>198.7</v>
      </c>
      <c r="D280">
        <f>'0505'!D23</f>
        <v>847.9</v>
      </c>
      <c r="E280">
        <f>'0505'!E23</f>
        <v>3018.5</v>
      </c>
      <c r="F280" s="16">
        <f t="shared" si="46"/>
        <v>847.9</v>
      </c>
      <c r="G280" s="16">
        <f t="shared" si="47"/>
        <v>3217.2</v>
      </c>
      <c r="H280" s="20">
        <f t="shared" si="48"/>
        <v>-73.644784284470973</v>
      </c>
      <c r="I280">
        <f>'0505'!F23</f>
        <v>0</v>
      </c>
    </row>
    <row r="281" spans="1:9" x14ac:dyDescent="0.25">
      <c r="A281" s="5">
        <f t="shared" si="38"/>
        <v>44693</v>
      </c>
      <c r="B281">
        <f>'0512'!B23</f>
        <v>0</v>
      </c>
      <c r="C281">
        <f>'0512'!C23</f>
        <v>133.1</v>
      </c>
      <c r="D281">
        <f>'0512'!D23</f>
        <v>847.9</v>
      </c>
      <c r="E281">
        <f>'0512'!E23</f>
        <v>3086.7</v>
      </c>
      <c r="F281" s="16">
        <f t="shared" ref="F281:F285" si="49">+B281+D281</f>
        <v>847.9</v>
      </c>
      <c r="G281" s="16">
        <f t="shared" ref="G281:G285" si="50">+C281+E281</f>
        <v>3219.7999999999997</v>
      </c>
      <c r="H281" s="20">
        <f t="shared" ref="H281:H285" si="51">+(F281/G281-1)*100</f>
        <v>-73.666066215292886</v>
      </c>
      <c r="I281">
        <f>'0512'!F23</f>
        <v>0</v>
      </c>
    </row>
    <row r="282" spans="1:9" x14ac:dyDescent="0.25">
      <c r="A282" s="5">
        <f t="shared" si="38"/>
        <v>44700</v>
      </c>
      <c r="B282">
        <f>'0519'!B23</f>
        <v>0</v>
      </c>
      <c r="C282">
        <f>'0519'!C23</f>
        <v>70.5</v>
      </c>
      <c r="D282">
        <f>'0519'!D23</f>
        <v>847.9</v>
      </c>
      <c r="E282">
        <f>'0519'!E23</f>
        <v>3149.6</v>
      </c>
      <c r="F282" s="16">
        <f t="shared" si="49"/>
        <v>847.9</v>
      </c>
      <c r="G282" s="16">
        <f t="shared" si="50"/>
        <v>3220.1</v>
      </c>
      <c r="H282" s="20">
        <f t="shared" si="51"/>
        <v>-73.66851961119221</v>
      </c>
      <c r="I282">
        <f>'0519'!F23</f>
        <v>0</v>
      </c>
    </row>
    <row r="283" spans="1:9" x14ac:dyDescent="0.25">
      <c r="A283" s="5">
        <f t="shared" si="38"/>
        <v>44707</v>
      </c>
      <c r="B283">
        <f>'0526'!B23</f>
        <v>0</v>
      </c>
      <c r="C283">
        <f>'0526'!C23</f>
        <v>70.5</v>
      </c>
      <c r="D283">
        <f>'0526'!D23</f>
        <v>847.9</v>
      </c>
      <c r="E283">
        <f>'0526'!E23</f>
        <v>3149.6</v>
      </c>
      <c r="F283" s="16">
        <f t="shared" si="49"/>
        <v>847.9</v>
      </c>
      <c r="G283" s="16">
        <f t="shared" si="50"/>
        <v>3220.1</v>
      </c>
      <c r="H283" s="20">
        <f t="shared" si="51"/>
        <v>-73.66851961119221</v>
      </c>
      <c r="I283">
        <f>'0526'!F23</f>
        <v>0</v>
      </c>
    </row>
    <row r="284" spans="1:9" x14ac:dyDescent="0.25">
      <c r="A284" s="5">
        <f t="shared" si="38"/>
        <v>44714</v>
      </c>
      <c r="B284">
        <f>'0602'!B22</f>
        <v>0</v>
      </c>
      <c r="C284">
        <f>'0602'!C22</f>
        <v>266.5</v>
      </c>
      <c r="D284">
        <f>'0602'!D22</f>
        <v>0</v>
      </c>
      <c r="E284">
        <f>'0602'!E22</f>
        <v>0</v>
      </c>
      <c r="F284" s="16">
        <f t="shared" si="49"/>
        <v>0</v>
      </c>
      <c r="G284" s="16">
        <f t="shared" si="50"/>
        <v>266.5</v>
      </c>
      <c r="H284" s="20">
        <f t="shared" si="51"/>
        <v>-100</v>
      </c>
    </row>
    <row r="285" spans="1:9" x14ac:dyDescent="0.25">
      <c r="A285" s="5">
        <f t="shared" si="38"/>
        <v>44721</v>
      </c>
      <c r="B285">
        <f>'0609'!B19</f>
        <v>0</v>
      </c>
      <c r="C285">
        <f>'0609'!C19</f>
        <v>265.8</v>
      </c>
      <c r="D285">
        <f>'0609'!D19</f>
        <v>0</v>
      </c>
      <c r="E285">
        <f>'0609'!E19</f>
        <v>0.7</v>
      </c>
      <c r="F285" s="16">
        <f t="shared" si="49"/>
        <v>0</v>
      </c>
      <c r="G285" s="16">
        <f t="shared" si="50"/>
        <v>266.5</v>
      </c>
      <c r="H285" s="20">
        <f t="shared" si="51"/>
        <v>-100</v>
      </c>
    </row>
    <row r="286" spans="1:9" x14ac:dyDescent="0.25">
      <c r="A286" s="5">
        <f t="shared" si="38"/>
        <v>44728</v>
      </c>
      <c r="B286">
        <f>'0616'!B19</f>
        <v>0</v>
      </c>
      <c r="C286">
        <f>'0616'!C19</f>
        <v>267.60000000000002</v>
      </c>
      <c r="D286">
        <f>'0616'!D19</f>
        <v>0</v>
      </c>
      <c r="E286">
        <f>'0616'!E19</f>
        <v>1.2</v>
      </c>
      <c r="F286" s="16">
        <f t="shared" ref="F286:F291" si="52">+B286+D286</f>
        <v>0</v>
      </c>
      <c r="G286" s="16">
        <f t="shared" ref="G286:G291" si="53">+C286+E286</f>
        <v>268.8</v>
      </c>
      <c r="H286" s="20">
        <f t="shared" ref="H286:H291" si="54">+(F286/G286-1)*100</f>
        <v>-100</v>
      </c>
    </row>
    <row r="287" spans="1:9" x14ac:dyDescent="0.25">
      <c r="A287" s="5">
        <f t="shared" si="38"/>
        <v>44735</v>
      </c>
      <c r="B287">
        <f>'0623'!B19</f>
        <v>0</v>
      </c>
      <c r="C287">
        <f>'0623'!C19</f>
        <v>268.60000000000002</v>
      </c>
      <c r="D287">
        <f>'0623'!D19</f>
        <v>0</v>
      </c>
      <c r="E287">
        <f>'0623'!E19</f>
        <v>1.2</v>
      </c>
      <c r="F287" s="16">
        <f t="shared" si="52"/>
        <v>0</v>
      </c>
      <c r="G287" s="16">
        <f t="shared" si="53"/>
        <v>269.8</v>
      </c>
      <c r="H287" s="20">
        <f t="shared" si="54"/>
        <v>-100</v>
      </c>
    </row>
    <row r="288" spans="1:9" x14ac:dyDescent="0.25">
      <c r="A288" s="5">
        <f t="shared" si="38"/>
        <v>44742</v>
      </c>
      <c r="B288">
        <f>'0630'!B19</f>
        <v>6.9</v>
      </c>
      <c r="C288">
        <f>'0630'!C19</f>
        <v>270.8</v>
      </c>
      <c r="D288">
        <f>'0630'!D19</f>
        <v>0</v>
      </c>
      <c r="E288">
        <f>'0630'!E19</f>
        <v>68.400000000000006</v>
      </c>
      <c r="F288" s="16">
        <f t="shared" si="52"/>
        <v>6.9</v>
      </c>
      <c r="G288" s="16">
        <f t="shared" si="53"/>
        <v>339.20000000000005</v>
      </c>
      <c r="H288" s="20">
        <f t="shared" si="54"/>
        <v>-97.965801886792448</v>
      </c>
    </row>
    <row r="289" spans="1:8" x14ac:dyDescent="0.25">
      <c r="A289" s="5">
        <f t="shared" si="38"/>
        <v>44749</v>
      </c>
      <c r="B289">
        <f>'0707'!B20</f>
        <v>272.2</v>
      </c>
      <c r="C289">
        <f>'0707'!C20</f>
        <v>278.7</v>
      </c>
      <c r="D289">
        <f>'0707'!D20</f>
        <v>0</v>
      </c>
      <c r="E289">
        <f>'0707'!E20</f>
        <v>69.400000000000006</v>
      </c>
      <c r="F289" s="16">
        <f t="shared" si="52"/>
        <v>272.2</v>
      </c>
      <c r="G289" s="16">
        <f t="shared" si="53"/>
        <v>348.1</v>
      </c>
      <c r="H289" s="20">
        <f t="shared" si="54"/>
        <v>-21.804079287561052</v>
      </c>
    </row>
    <row r="290" spans="1:8" x14ac:dyDescent="0.25">
      <c r="A290" s="5">
        <f t="shared" si="38"/>
        <v>44756</v>
      </c>
      <c r="B290">
        <f>'0714'!B21</f>
        <v>273.2</v>
      </c>
      <c r="C290">
        <f>'0714'!C21</f>
        <v>350.4</v>
      </c>
      <c r="D290">
        <f>'0714'!D21</f>
        <v>0</v>
      </c>
      <c r="E290">
        <f>'0714'!E21</f>
        <v>133</v>
      </c>
      <c r="F290" s="16">
        <f t="shared" si="52"/>
        <v>273.2</v>
      </c>
      <c r="G290" s="16">
        <f t="shared" si="53"/>
        <v>483.4</v>
      </c>
      <c r="H290" s="20">
        <f t="shared" si="54"/>
        <v>-43.483657426561848</v>
      </c>
    </row>
    <row r="291" spans="1:8" x14ac:dyDescent="0.25">
      <c r="A291" s="5">
        <f t="shared" si="38"/>
        <v>44763</v>
      </c>
      <c r="B291">
        <f>'0721'!B21</f>
        <v>272.60000000000002</v>
      </c>
      <c r="C291">
        <f>'0721'!C21</f>
        <v>414</v>
      </c>
      <c r="D291">
        <f>'0721'!D21</f>
        <v>0.6</v>
      </c>
      <c r="E291">
        <f>'0721'!E21</f>
        <v>198.3</v>
      </c>
      <c r="F291" s="16">
        <f t="shared" si="52"/>
        <v>273.20000000000005</v>
      </c>
      <c r="G291" s="16">
        <f t="shared" si="53"/>
        <v>612.29999999999995</v>
      </c>
      <c r="H291" s="20">
        <f t="shared" si="54"/>
        <v>-55.381349011922239</v>
      </c>
    </row>
    <row r="292" spans="1:8" x14ac:dyDescent="0.25">
      <c r="A292" s="5">
        <f t="shared" si="38"/>
        <v>44770</v>
      </c>
      <c r="B292">
        <f>'0728'!B21</f>
        <v>271.5</v>
      </c>
      <c r="C292">
        <f>'0728'!C21</f>
        <v>410</v>
      </c>
      <c r="D292">
        <f>'0728'!D21</f>
        <v>1.7</v>
      </c>
      <c r="E292">
        <f>'0728'!E21</f>
        <v>202.2</v>
      </c>
      <c r="F292" s="16">
        <f t="shared" ref="F292:F295" si="55">+B292+D292</f>
        <v>273.2</v>
      </c>
      <c r="G292" s="16">
        <f t="shared" ref="G292:G295" si="56">+C292+E292</f>
        <v>612.20000000000005</v>
      </c>
      <c r="H292" s="20">
        <f t="shared" ref="H292:H295" si="57">+(F292/G292-1)*100</f>
        <v>-55.374060764456068</v>
      </c>
    </row>
    <row r="293" spans="1:8" x14ac:dyDescent="0.25">
      <c r="A293" s="5">
        <f t="shared" si="38"/>
        <v>44777</v>
      </c>
      <c r="B293">
        <f>'0804'!B21</f>
        <v>270.5</v>
      </c>
      <c r="C293">
        <f>'0804'!C21</f>
        <v>345</v>
      </c>
      <c r="D293">
        <f>'0804'!D21</f>
        <v>2.7</v>
      </c>
      <c r="E293">
        <f>'0804'!E21</f>
        <v>266.89999999999998</v>
      </c>
      <c r="F293" s="16">
        <f t="shared" si="55"/>
        <v>273.2</v>
      </c>
      <c r="G293" s="16">
        <f t="shared" si="56"/>
        <v>611.9</v>
      </c>
      <c r="H293" s="20">
        <f t="shared" si="57"/>
        <v>-55.352181729040694</v>
      </c>
    </row>
    <row r="294" spans="1:8" x14ac:dyDescent="0.25">
      <c r="A294" s="5">
        <f t="shared" si="38"/>
        <v>44784</v>
      </c>
      <c r="B294">
        <f>'0811'!B21</f>
        <v>268.39999999999998</v>
      </c>
      <c r="C294">
        <f>'0811'!C21</f>
        <v>472.9</v>
      </c>
      <c r="D294">
        <f>'0811'!D21</f>
        <v>4.8</v>
      </c>
      <c r="E294">
        <f>'0811'!E21</f>
        <v>336.4</v>
      </c>
      <c r="F294" s="16">
        <f t="shared" si="55"/>
        <v>273.2</v>
      </c>
      <c r="G294" s="16">
        <f t="shared" si="56"/>
        <v>809.3</v>
      </c>
      <c r="H294" s="20">
        <f t="shared" si="57"/>
        <v>-66.242431731125663</v>
      </c>
    </row>
    <row r="295" spans="1:8" x14ac:dyDescent="0.25">
      <c r="A295" s="5">
        <f t="shared" si="38"/>
        <v>44791</v>
      </c>
      <c r="C295">
        <v>277.2</v>
      </c>
      <c r="E295">
        <v>505.5</v>
      </c>
      <c r="F295" s="16">
        <f t="shared" si="55"/>
        <v>0</v>
      </c>
      <c r="G295" s="16">
        <f t="shared" si="56"/>
        <v>782.7</v>
      </c>
      <c r="H295" s="20">
        <f t="shared" si="57"/>
        <v>-100</v>
      </c>
    </row>
    <row r="296" spans="1:8" x14ac:dyDescent="0.25">
      <c r="A296" s="5">
        <f t="shared" si="38"/>
        <v>44798</v>
      </c>
      <c r="B296">
        <f>'0825'!B21</f>
        <v>265.60000000000002</v>
      </c>
      <c r="C296">
        <f>'0825'!C21</f>
        <v>276.7</v>
      </c>
      <c r="D296">
        <f>'0825'!D21</f>
        <v>79.599999999999994</v>
      </c>
      <c r="E296">
        <f>'0825'!E21</f>
        <v>564</v>
      </c>
      <c r="F296" s="16">
        <f t="shared" ref="F296:F297" si="58">+B296+D296</f>
        <v>345.20000000000005</v>
      </c>
      <c r="G296" s="16">
        <f t="shared" ref="G296:G297" si="59">+C296+E296</f>
        <v>840.7</v>
      </c>
      <c r="H296" s="20">
        <f t="shared" ref="H296:H297" si="60">+(F296/G296-1)*100</f>
        <v>-58.938979421910311</v>
      </c>
    </row>
    <row r="297" spans="1:8" x14ac:dyDescent="0.25">
      <c r="A297" s="5">
        <f t="shared" si="38"/>
        <v>44805</v>
      </c>
      <c r="B297">
        <f>'0901'!B21</f>
        <v>330.6</v>
      </c>
      <c r="C297">
        <f>'0901'!C21</f>
        <v>275.5</v>
      </c>
      <c r="D297">
        <f>'0901'!D21</f>
        <v>79.599999999999994</v>
      </c>
      <c r="E297">
        <f>'0901'!E21</f>
        <v>565.20000000000005</v>
      </c>
      <c r="F297" s="16">
        <f t="shared" si="58"/>
        <v>410.20000000000005</v>
      </c>
      <c r="G297" s="16">
        <f t="shared" si="59"/>
        <v>840.7</v>
      </c>
      <c r="H297" s="20">
        <f t="shared" si="60"/>
        <v>-51.207327227310572</v>
      </c>
    </row>
    <row r="298" spans="1:8" x14ac:dyDescent="0.25">
      <c r="A298" s="5">
        <f t="shared" si="38"/>
        <v>44812</v>
      </c>
      <c r="B298">
        <f>'0908'!B21</f>
        <v>331.3</v>
      </c>
      <c r="C298">
        <f>'0908'!C21</f>
        <v>207</v>
      </c>
      <c r="D298">
        <f>'0908'!D21</f>
        <v>143.6</v>
      </c>
      <c r="E298">
        <f>'0908'!E21</f>
        <v>636.20000000000005</v>
      </c>
      <c r="F298" s="16">
        <f t="shared" ref="F298" si="61">+B298+D298</f>
        <v>474.9</v>
      </c>
      <c r="G298" s="16">
        <f t="shared" ref="G298" si="62">+C298+E298</f>
        <v>843.2</v>
      </c>
      <c r="H298" s="20">
        <f t="shared" ref="H298" si="63">+(F298/G298-1)*100</f>
        <v>-43.678842504743841</v>
      </c>
    </row>
    <row r="299" spans="1:8" x14ac:dyDescent="0.25">
      <c r="A299" s="5">
        <f t="shared" si="38"/>
        <v>44819</v>
      </c>
      <c r="B299">
        <f>'0915'!B22</f>
        <v>331.8</v>
      </c>
      <c r="C299">
        <f>'0915'!C22</f>
        <v>142</v>
      </c>
      <c r="D299">
        <f>'0915'!D22</f>
        <v>277.5</v>
      </c>
      <c r="E299">
        <f>'0915'!E22</f>
        <v>704</v>
      </c>
      <c r="F299" s="16">
        <f t="shared" ref="F299:F305" si="64">+B299+D299</f>
        <v>609.29999999999995</v>
      </c>
      <c r="G299" s="16">
        <f t="shared" ref="G299:G305" si="65">+C299+E299</f>
        <v>846</v>
      </c>
      <c r="H299" s="20">
        <f t="shared" ref="H299:H305" si="66">+(F299/G299-1)*100</f>
        <v>-27.978723404255323</v>
      </c>
    </row>
    <row r="300" spans="1:8" x14ac:dyDescent="0.25">
      <c r="A300" s="5">
        <f t="shared" si="38"/>
        <v>44826</v>
      </c>
      <c r="B300">
        <f>'0922'!B22</f>
        <v>199.2</v>
      </c>
      <c r="C300">
        <f>'0922'!C22</f>
        <v>72.7</v>
      </c>
      <c r="D300">
        <f>'0922'!D22</f>
        <v>414.9</v>
      </c>
      <c r="E300">
        <f>'0922'!E22</f>
        <v>775.4</v>
      </c>
      <c r="F300" s="16">
        <f t="shared" si="64"/>
        <v>614.09999999999991</v>
      </c>
      <c r="G300" s="16">
        <f t="shared" si="65"/>
        <v>848.1</v>
      </c>
      <c r="H300" s="20">
        <f t="shared" si="66"/>
        <v>-27.591085956844729</v>
      </c>
    </row>
    <row r="301" spans="1:8" x14ac:dyDescent="0.25">
      <c r="A301" s="5">
        <f t="shared" si="38"/>
        <v>44833</v>
      </c>
      <c r="B301">
        <f>'0929'!B22</f>
        <v>133.30000000000001</v>
      </c>
      <c r="C301">
        <f>'0929'!C22</f>
        <v>72.7</v>
      </c>
      <c r="D301">
        <f>'0929'!D22</f>
        <v>479.5</v>
      </c>
      <c r="E301">
        <f>'0929'!E22</f>
        <v>775.4</v>
      </c>
      <c r="F301" s="16">
        <f t="shared" si="64"/>
        <v>612.79999999999995</v>
      </c>
      <c r="G301" s="16">
        <f t="shared" si="65"/>
        <v>848.1</v>
      </c>
      <c r="H301" s="20">
        <f t="shared" si="66"/>
        <v>-27.74436976771608</v>
      </c>
    </row>
    <row r="302" spans="1:8" x14ac:dyDescent="0.25">
      <c r="A302" s="5">
        <f t="shared" si="38"/>
        <v>44840</v>
      </c>
      <c r="B302">
        <f>'1006'!B22</f>
        <v>1.1000000000000001</v>
      </c>
      <c r="C302">
        <f>'1006'!C22</f>
        <v>4.8</v>
      </c>
      <c r="D302">
        <f>'1006'!D22</f>
        <v>615.1</v>
      </c>
      <c r="E302">
        <f>'1006'!E22</f>
        <v>843.4</v>
      </c>
      <c r="F302" s="16">
        <f t="shared" si="64"/>
        <v>616.20000000000005</v>
      </c>
      <c r="G302" s="16">
        <f t="shared" si="65"/>
        <v>848.19999999999993</v>
      </c>
      <c r="H302" s="20">
        <f t="shared" si="66"/>
        <v>-27.352039613298739</v>
      </c>
    </row>
    <row r="303" spans="1:8" x14ac:dyDescent="0.25">
      <c r="A303" s="5">
        <f t="shared" si="38"/>
        <v>44847</v>
      </c>
      <c r="B303">
        <f>'1013'!B22</f>
        <v>0.3</v>
      </c>
      <c r="C303">
        <f>'1013'!C22</f>
        <v>4.8</v>
      </c>
      <c r="D303">
        <f>'1013'!D22</f>
        <v>615.9</v>
      </c>
      <c r="E303">
        <f>'1013'!E22</f>
        <v>843.4</v>
      </c>
      <c r="F303" s="16">
        <f t="shared" si="64"/>
        <v>616.19999999999993</v>
      </c>
      <c r="G303" s="16">
        <f t="shared" si="65"/>
        <v>848.19999999999993</v>
      </c>
      <c r="H303" s="20">
        <f t="shared" si="66"/>
        <v>-27.35203961329875</v>
      </c>
    </row>
    <row r="304" spans="1:8" x14ac:dyDescent="0.25">
      <c r="A304" s="5">
        <f t="shared" si="38"/>
        <v>44854</v>
      </c>
      <c r="B304">
        <f>'1020'!B22</f>
        <v>0</v>
      </c>
      <c r="C304">
        <f>'1020'!C22</f>
        <v>4.8</v>
      </c>
      <c r="D304">
        <f>'1020'!D22</f>
        <v>616.20000000000005</v>
      </c>
      <c r="E304">
        <f>'1020'!E22</f>
        <v>843.4</v>
      </c>
      <c r="F304" s="16">
        <f t="shared" si="64"/>
        <v>616.20000000000005</v>
      </c>
      <c r="G304" s="16">
        <f t="shared" si="65"/>
        <v>848.19999999999993</v>
      </c>
      <c r="H304" s="20">
        <f t="shared" si="66"/>
        <v>-27.352039613298739</v>
      </c>
    </row>
    <row r="305" spans="1:8" x14ac:dyDescent="0.25">
      <c r="A305" s="5">
        <f t="shared" si="38"/>
        <v>44861</v>
      </c>
      <c r="B305">
        <f>'1027'!B22</f>
        <v>0</v>
      </c>
      <c r="C305">
        <f>'1027'!C22</f>
        <v>4.0999999999999996</v>
      </c>
      <c r="D305">
        <f>'1027'!D22</f>
        <v>616.20000000000005</v>
      </c>
      <c r="E305">
        <f>'1027'!E22</f>
        <v>844</v>
      </c>
      <c r="F305" s="16">
        <f t="shared" si="64"/>
        <v>616.20000000000005</v>
      </c>
      <c r="G305" s="16">
        <f t="shared" si="65"/>
        <v>848.1</v>
      </c>
      <c r="H305" s="20">
        <f t="shared" si="66"/>
        <v>-27.343473646975593</v>
      </c>
    </row>
    <row r="306" spans="1:8" x14ac:dyDescent="0.25">
      <c r="A306" s="5">
        <f t="shared" si="38"/>
        <v>44868</v>
      </c>
      <c r="B306">
        <f>'1103'!B23</f>
        <v>0</v>
      </c>
      <c r="C306">
        <f>'1103'!C23</f>
        <v>2.2000000000000002</v>
      </c>
      <c r="D306">
        <f>'1103'!D23</f>
        <v>616.20000000000005</v>
      </c>
      <c r="E306">
        <f>'1103'!E23</f>
        <v>845.9</v>
      </c>
      <c r="F306" s="16">
        <f t="shared" ref="F306:F309" si="67">+B306+D306</f>
        <v>616.20000000000005</v>
      </c>
      <c r="G306" s="16">
        <f t="shared" ref="G306:G309" si="68">+C306+E306</f>
        <v>848.1</v>
      </c>
      <c r="H306" s="20">
        <f t="shared" ref="H306:H309" si="69">+(F306/G306-1)*100</f>
        <v>-27.343473646975593</v>
      </c>
    </row>
    <row r="307" spans="1:8" x14ac:dyDescent="0.25">
      <c r="A307" s="5">
        <f t="shared" si="38"/>
        <v>44875</v>
      </c>
      <c r="B307">
        <f>'1110'!B23</f>
        <v>0</v>
      </c>
      <c r="C307">
        <f>'1110'!C23</f>
        <v>2.2000000000000002</v>
      </c>
      <c r="D307">
        <f>'1110'!D23</f>
        <v>616.20000000000005</v>
      </c>
      <c r="E307">
        <f>'1110'!E23</f>
        <v>845.9</v>
      </c>
      <c r="F307" s="16">
        <f t="shared" si="67"/>
        <v>616.20000000000005</v>
      </c>
      <c r="G307" s="16">
        <f t="shared" si="68"/>
        <v>848.1</v>
      </c>
      <c r="H307" s="20">
        <f t="shared" si="69"/>
        <v>-27.343473646975593</v>
      </c>
    </row>
    <row r="308" spans="1:8" x14ac:dyDescent="0.25">
      <c r="A308" s="5">
        <f t="shared" si="38"/>
        <v>44882</v>
      </c>
      <c r="B308">
        <f>'1117'!B23</f>
        <v>0</v>
      </c>
      <c r="C308">
        <f>'1117'!C23</f>
        <v>2.2000000000000002</v>
      </c>
      <c r="D308">
        <f>'1117'!D23</f>
        <v>616.20000000000005</v>
      </c>
      <c r="E308">
        <f>'1117'!E23</f>
        <v>845.9</v>
      </c>
      <c r="F308" s="16">
        <f t="shared" si="67"/>
        <v>616.20000000000005</v>
      </c>
      <c r="G308" s="16">
        <f t="shared" si="68"/>
        <v>848.1</v>
      </c>
      <c r="H308" s="20">
        <f t="shared" si="69"/>
        <v>-27.343473646975593</v>
      </c>
    </row>
    <row r="309" spans="1:8" x14ac:dyDescent="0.25">
      <c r="A309" s="5">
        <f t="shared" si="38"/>
        <v>44889</v>
      </c>
      <c r="B309">
        <f>'1124'!B23</f>
        <v>0</v>
      </c>
      <c r="C309">
        <f>'1124'!C23</f>
        <v>0.9</v>
      </c>
      <c r="D309">
        <f>'1124'!D23</f>
        <v>616.20000000000005</v>
      </c>
      <c r="E309">
        <f>'1124'!E23</f>
        <v>847.2</v>
      </c>
      <c r="F309" s="16">
        <f t="shared" si="67"/>
        <v>616.20000000000005</v>
      </c>
      <c r="G309" s="16">
        <f t="shared" si="68"/>
        <v>848.1</v>
      </c>
      <c r="H309" s="20">
        <f t="shared" si="69"/>
        <v>-27.343473646975593</v>
      </c>
    </row>
    <row r="310" spans="1:8" x14ac:dyDescent="0.25">
      <c r="A310" s="5">
        <f t="shared" si="38"/>
        <v>44896</v>
      </c>
      <c r="B310">
        <f>'1201'!B24</f>
        <v>65</v>
      </c>
      <c r="C310">
        <f>'1201'!C24</f>
        <v>0.4</v>
      </c>
      <c r="D310">
        <f>'1201'!D24</f>
        <v>616.20000000000005</v>
      </c>
      <c r="E310">
        <f>'1201'!E24</f>
        <v>847.6</v>
      </c>
      <c r="F310" s="16">
        <f t="shared" ref="F310:F311" si="70">+B310+D310</f>
        <v>681.2</v>
      </c>
      <c r="G310" s="16">
        <f t="shared" ref="G310:G311" si="71">+C310+E310</f>
        <v>848</v>
      </c>
      <c r="H310" s="20">
        <f t="shared" ref="H310:H311" si="72">+(F310/G310-1)*100</f>
        <v>-19.669811320754715</v>
      </c>
    </row>
    <row r="311" spans="1:8" x14ac:dyDescent="0.25">
      <c r="A311" s="5">
        <f t="shared" si="38"/>
        <v>44903</v>
      </c>
      <c r="B311">
        <f>'1208'!B24</f>
        <v>0</v>
      </c>
      <c r="C311">
        <f>'1208'!C24</f>
        <v>0.3</v>
      </c>
      <c r="D311">
        <f>'1208'!D24</f>
        <v>616.20000000000005</v>
      </c>
      <c r="E311">
        <f>'1208'!E24</f>
        <v>847.8</v>
      </c>
      <c r="F311" s="16">
        <f t="shared" si="70"/>
        <v>616.20000000000005</v>
      </c>
      <c r="G311" s="16">
        <f t="shared" si="71"/>
        <v>848.09999999999991</v>
      </c>
      <c r="H311" s="20">
        <f t="shared" si="72"/>
        <v>-27.343473646975582</v>
      </c>
    </row>
    <row r="312" spans="1:8" x14ac:dyDescent="0.25">
      <c r="A312" s="5">
        <f t="shared" si="38"/>
        <v>44910</v>
      </c>
      <c r="B312">
        <f>'1215'!B24</f>
        <v>0</v>
      </c>
      <c r="C312">
        <f>'1215'!C24</f>
        <v>0.2</v>
      </c>
      <c r="D312">
        <f>'1215'!D24</f>
        <v>616.20000000000005</v>
      </c>
      <c r="E312">
        <f>'1215'!E24</f>
        <v>847.9</v>
      </c>
      <c r="F312" s="16">
        <f t="shared" ref="F312:F318" si="73">+B312+D312</f>
        <v>616.20000000000005</v>
      </c>
      <c r="G312" s="16">
        <f t="shared" ref="G312:G313" si="74">+C312+E312</f>
        <v>848.1</v>
      </c>
      <c r="H312" s="20">
        <f t="shared" ref="H312:H318" si="75">+(F312/G312-1)*100</f>
        <v>-27.343473646975593</v>
      </c>
    </row>
    <row r="313" spans="1:8" x14ac:dyDescent="0.25">
      <c r="A313" s="5">
        <f t="shared" si="38"/>
        <v>44917</v>
      </c>
      <c r="B313">
        <f>'1222'!B24</f>
        <v>0</v>
      </c>
      <c r="C313">
        <f>'1222'!C24</f>
        <v>0.2</v>
      </c>
      <c r="D313">
        <f>'1222'!D24</f>
        <v>616.20000000000005</v>
      </c>
      <c r="E313">
        <f>'1222'!E24</f>
        <v>847.9</v>
      </c>
      <c r="F313" s="16">
        <f t="shared" si="73"/>
        <v>616.20000000000005</v>
      </c>
      <c r="G313" s="16">
        <f t="shared" si="74"/>
        <v>848.1</v>
      </c>
      <c r="H313" s="20">
        <f t="shared" si="75"/>
        <v>-27.343473646975593</v>
      </c>
    </row>
    <row r="314" spans="1:8" x14ac:dyDescent="0.25">
      <c r="A314" s="5">
        <f t="shared" si="38"/>
        <v>44924</v>
      </c>
      <c r="B314">
        <f>'1229'!B24</f>
        <v>65</v>
      </c>
      <c r="C314" t="str">
        <f>'1229'!C24</f>
        <v>*</v>
      </c>
      <c r="D314">
        <f>'1229'!D24</f>
        <v>616.20000000000005</v>
      </c>
      <c r="E314">
        <f>'1229'!E24</f>
        <v>847.9</v>
      </c>
      <c r="F314" s="16">
        <f t="shared" si="73"/>
        <v>681.2</v>
      </c>
      <c r="G314" s="16">
        <f>0+E314</f>
        <v>847.9</v>
      </c>
      <c r="H314" s="20">
        <f t="shared" si="75"/>
        <v>-19.660337303927346</v>
      </c>
    </row>
    <row r="315" spans="1:8" x14ac:dyDescent="0.25">
      <c r="A315" s="5">
        <f t="shared" si="38"/>
        <v>44931</v>
      </c>
      <c r="B315">
        <f>'0105'!B24</f>
        <v>65</v>
      </c>
      <c r="C315" t="str">
        <f>'0105'!C24</f>
        <v>*</v>
      </c>
      <c r="D315">
        <f>'0105'!D24</f>
        <v>682.2</v>
      </c>
      <c r="E315">
        <f>'0105'!E24</f>
        <v>847.9</v>
      </c>
      <c r="F315" s="16">
        <f t="shared" si="73"/>
        <v>747.2</v>
      </c>
      <c r="G315" s="16">
        <f>0+E315</f>
        <v>847.9</v>
      </c>
      <c r="H315" s="20">
        <f t="shared" ref="H315" si="76">+(F315/G315-1)*100</f>
        <v>-11.87640051892911</v>
      </c>
    </row>
    <row r="316" spans="1:8" x14ac:dyDescent="0.25">
      <c r="A316" s="5">
        <f t="shared" si="38"/>
        <v>44938</v>
      </c>
      <c r="B316">
        <f>'0112'!C24</f>
        <v>0</v>
      </c>
      <c r="C316" t="str">
        <f>'0112'!D24</f>
        <v>*</v>
      </c>
      <c r="D316">
        <f>'0112'!E24</f>
        <v>750.3</v>
      </c>
      <c r="E316">
        <f>'0112'!F24</f>
        <v>847.9</v>
      </c>
      <c r="F316" s="16">
        <f t="shared" si="73"/>
        <v>750.3</v>
      </c>
      <c r="G316" s="16">
        <f>0+E316</f>
        <v>847.9</v>
      </c>
      <c r="H316" s="20">
        <f t="shared" si="75"/>
        <v>-11.510791366906481</v>
      </c>
    </row>
    <row r="317" spans="1:8" x14ac:dyDescent="0.25">
      <c r="A317" s="5">
        <f t="shared" si="38"/>
        <v>44945</v>
      </c>
      <c r="B317">
        <f>'0119'!B24</f>
        <v>0</v>
      </c>
      <c r="C317" t="str">
        <f>'0119'!C24</f>
        <v>*</v>
      </c>
      <c r="D317">
        <f>'0119'!D24</f>
        <v>750.3</v>
      </c>
      <c r="E317">
        <f>'0119'!E24</f>
        <v>847.9</v>
      </c>
      <c r="F317" s="16">
        <f t="shared" si="73"/>
        <v>750.3</v>
      </c>
      <c r="G317" s="16">
        <f>0+E317</f>
        <v>847.9</v>
      </c>
      <c r="H317" s="20">
        <f t="shared" si="75"/>
        <v>-11.510791366906481</v>
      </c>
    </row>
    <row r="318" spans="1:8" x14ac:dyDescent="0.25">
      <c r="A318" s="5">
        <f t="shared" si="38"/>
        <v>44952</v>
      </c>
      <c r="B318">
        <f>'0126'!B24</f>
        <v>0</v>
      </c>
      <c r="C318" t="str">
        <f>'0126'!C24</f>
        <v>*</v>
      </c>
      <c r="D318">
        <f>'0126'!D24</f>
        <v>750.3</v>
      </c>
      <c r="E318">
        <f>'0126'!E24</f>
        <v>847.9</v>
      </c>
      <c r="F318" s="16">
        <f t="shared" si="73"/>
        <v>750.3</v>
      </c>
      <c r="G318" s="16">
        <f>0+E318</f>
        <v>847.9</v>
      </c>
      <c r="H318" s="20">
        <f t="shared" si="75"/>
        <v>-11.510791366906481</v>
      </c>
    </row>
    <row r="319" spans="1:8" x14ac:dyDescent="0.25">
      <c r="A319" s="5">
        <f t="shared" si="38"/>
        <v>44959</v>
      </c>
      <c r="B319">
        <f>'0202'!B24</f>
        <v>0</v>
      </c>
      <c r="C319" t="str">
        <f>'0202'!C24</f>
        <v>*</v>
      </c>
      <c r="D319">
        <f>'0202'!D24</f>
        <v>750.3</v>
      </c>
      <c r="E319">
        <f>'0202'!E24</f>
        <v>847.9</v>
      </c>
      <c r="F319" s="16">
        <f t="shared" ref="F319:F321" si="77">+B319+D319</f>
        <v>750.3</v>
      </c>
      <c r="G319" s="16">
        <f t="shared" ref="G319" si="78">0+E319</f>
        <v>847.9</v>
      </c>
      <c r="H319" s="20">
        <f t="shared" ref="H319:H321" si="79">+(F319/G319-1)*100</f>
        <v>-11.510791366906481</v>
      </c>
    </row>
    <row r="320" spans="1:8" x14ac:dyDescent="0.25">
      <c r="A320" s="5">
        <f t="shared" si="38"/>
        <v>44966</v>
      </c>
      <c r="B320">
        <f>'0209'!B24</f>
        <v>0</v>
      </c>
      <c r="C320">
        <f>'0209'!C24</f>
        <v>0</v>
      </c>
      <c r="D320">
        <f>'0209'!D24</f>
        <v>750.3</v>
      </c>
      <c r="E320">
        <f>'0209'!E24</f>
        <v>847.9</v>
      </c>
      <c r="F320" s="16">
        <f t="shared" si="77"/>
        <v>750.3</v>
      </c>
      <c r="G320" s="16">
        <f>C320+E320</f>
        <v>847.9</v>
      </c>
      <c r="H320" s="20">
        <f t="shared" si="79"/>
        <v>-11.510791366906481</v>
      </c>
    </row>
    <row r="321" spans="1:9" x14ac:dyDescent="0.25">
      <c r="A321" s="5">
        <f t="shared" si="38"/>
        <v>44973</v>
      </c>
      <c r="B321">
        <f>'0216'!B24</f>
        <v>0</v>
      </c>
      <c r="C321">
        <f>'0216'!C24</f>
        <v>0</v>
      </c>
      <c r="D321">
        <f>'0216'!D24</f>
        <v>818.5</v>
      </c>
      <c r="E321">
        <f>'0216'!E24</f>
        <v>847.9</v>
      </c>
      <c r="F321" s="16">
        <f t="shared" si="77"/>
        <v>818.5</v>
      </c>
      <c r="G321" s="16">
        <f t="shared" ref="G321:G335" si="80">C321+E321</f>
        <v>847.9</v>
      </c>
      <c r="H321" s="20">
        <f t="shared" si="79"/>
        <v>-3.467390022408301</v>
      </c>
    </row>
    <row r="322" spans="1:9" x14ac:dyDescent="0.25">
      <c r="A322" s="5">
        <f t="shared" si="38"/>
        <v>44980</v>
      </c>
      <c r="B322">
        <f>'0223'!B24</f>
        <v>0</v>
      </c>
      <c r="C322">
        <f>'0223'!C24</f>
        <v>0</v>
      </c>
      <c r="D322">
        <f>'0223'!D24</f>
        <v>818.5</v>
      </c>
      <c r="E322">
        <f>'0223'!E24</f>
        <v>847.9</v>
      </c>
      <c r="F322" s="16">
        <f t="shared" ref="F322:F325" si="81">+B322+D322</f>
        <v>818.5</v>
      </c>
      <c r="G322" s="16">
        <f t="shared" si="80"/>
        <v>847.9</v>
      </c>
      <c r="H322" s="20">
        <f t="shared" ref="H322:H325" si="82">+(F322/G322-1)*100</f>
        <v>-3.467390022408301</v>
      </c>
    </row>
    <row r="323" spans="1:9" x14ac:dyDescent="0.25">
      <c r="A323" s="5">
        <f t="shared" si="38"/>
        <v>44987</v>
      </c>
      <c r="B323">
        <f>'0302'!B24</f>
        <v>2</v>
      </c>
      <c r="C323">
        <f>'0302'!C24</f>
        <v>0</v>
      </c>
      <c r="D323">
        <f>'0302'!D24</f>
        <v>953.5</v>
      </c>
      <c r="E323">
        <f>'0302'!E24</f>
        <v>847.9</v>
      </c>
      <c r="F323" s="16">
        <f t="shared" si="81"/>
        <v>955.5</v>
      </c>
      <c r="G323" s="16">
        <f t="shared" si="80"/>
        <v>847.9</v>
      </c>
      <c r="H323" s="20">
        <f t="shared" si="82"/>
        <v>12.690175728269848</v>
      </c>
    </row>
    <row r="324" spans="1:9" x14ac:dyDescent="0.25">
      <c r="A324" s="5">
        <f t="shared" si="38"/>
        <v>44994</v>
      </c>
      <c r="B324">
        <f>'0309'!B24</f>
        <v>2</v>
      </c>
      <c r="C324">
        <f>'0309'!C24</f>
        <v>0</v>
      </c>
      <c r="D324">
        <f>'0309'!D24</f>
        <v>953.5</v>
      </c>
      <c r="E324">
        <f>'0309'!E24</f>
        <v>847.9</v>
      </c>
      <c r="F324" s="16">
        <f t="shared" si="81"/>
        <v>955.5</v>
      </c>
      <c r="G324" s="16">
        <f t="shared" si="80"/>
        <v>847.9</v>
      </c>
      <c r="H324" s="20">
        <f t="shared" si="82"/>
        <v>12.690175728269848</v>
      </c>
    </row>
    <row r="325" spans="1:9" x14ac:dyDescent="0.25">
      <c r="A325" s="5">
        <f t="shared" ref="A325" si="83">A324+7</f>
        <v>45001</v>
      </c>
      <c r="B325">
        <f>'0316'!B24</f>
        <v>7.3</v>
      </c>
      <c r="C325">
        <f>'0316'!C24</f>
        <v>0</v>
      </c>
      <c r="D325">
        <f>'0316'!D24</f>
        <v>1021.7</v>
      </c>
      <c r="E325">
        <f>'0316'!E24</f>
        <v>847.9</v>
      </c>
      <c r="F325" s="16">
        <f t="shared" si="81"/>
        <v>1029</v>
      </c>
      <c r="G325" s="16">
        <f t="shared" si="80"/>
        <v>847.9</v>
      </c>
      <c r="H325" s="20">
        <f t="shared" si="82"/>
        <v>21.358650784290599</v>
      </c>
    </row>
    <row r="326" spans="1:9" x14ac:dyDescent="0.25">
      <c r="A326" s="5">
        <f t="shared" si="38"/>
        <v>45008</v>
      </c>
      <c r="B326">
        <f>'0323'!B24</f>
        <v>6.9</v>
      </c>
      <c r="C326">
        <f>'0323'!C24</f>
        <v>0</v>
      </c>
      <c r="D326">
        <f>'0323'!D24</f>
        <v>1022.1</v>
      </c>
      <c r="E326">
        <f>'0323'!E24</f>
        <v>847.9</v>
      </c>
      <c r="F326" s="16">
        <f t="shared" ref="F326:F328" si="84">+B326+D326</f>
        <v>1029</v>
      </c>
      <c r="G326" s="16">
        <f t="shared" si="80"/>
        <v>847.9</v>
      </c>
      <c r="H326" s="20">
        <f t="shared" ref="H326:H328" si="85">+(F326/G326-1)*100</f>
        <v>21.358650784290599</v>
      </c>
      <c r="I326">
        <f>'0323'!F24</f>
        <v>0</v>
      </c>
    </row>
    <row r="327" spans="1:9" x14ac:dyDescent="0.25">
      <c r="A327" s="5">
        <f t="shared" ref="A327:A453" si="86">A326+7</f>
        <v>45015</v>
      </c>
      <c r="B327">
        <f>'0330'!B24</f>
        <v>7.9</v>
      </c>
      <c r="C327">
        <f>'0330'!C24</f>
        <v>0</v>
      </c>
      <c r="D327">
        <f>'0330'!D24</f>
        <v>1090.4000000000001</v>
      </c>
      <c r="E327">
        <f>'0330'!E24</f>
        <v>847.9</v>
      </c>
      <c r="F327" s="16">
        <f t="shared" si="84"/>
        <v>1098.3000000000002</v>
      </c>
      <c r="G327" s="16">
        <f t="shared" si="80"/>
        <v>847.9</v>
      </c>
      <c r="H327" s="20">
        <f t="shared" si="85"/>
        <v>29.531784408538762</v>
      </c>
      <c r="I327">
        <f>'0330'!F24</f>
        <v>0</v>
      </c>
    </row>
    <row r="328" spans="1:9" x14ac:dyDescent="0.25">
      <c r="A328" s="5">
        <f t="shared" si="86"/>
        <v>45022</v>
      </c>
      <c r="B328">
        <f>'0406'!B24</f>
        <v>7.9</v>
      </c>
      <c r="C328">
        <f>'0406'!C24</f>
        <v>0</v>
      </c>
      <c r="D328">
        <f>'0406'!D24</f>
        <v>1090.4000000000001</v>
      </c>
      <c r="E328">
        <f>'0406'!E24</f>
        <v>847.9</v>
      </c>
      <c r="F328" s="16">
        <f t="shared" si="84"/>
        <v>1098.3000000000002</v>
      </c>
      <c r="G328" s="16">
        <f t="shared" si="80"/>
        <v>847.9</v>
      </c>
      <c r="H328" s="20">
        <f t="shared" si="85"/>
        <v>29.531784408538762</v>
      </c>
      <c r="I328">
        <f>'0406'!F24</f>
        <v>0</v>
      </c>
    </row>
    <row r="329" spans="1:9" x14ac:dyDescent="0.25">
      <c r="A329" s="5">
        <f t="shared" si="86"/>
        <v>45029</v>
      </c>
      <c r="B329">
        <f>'0413'!B24</f>
        <v>6.7</v>
      </c>
      <c r="C329">
        <f>'0413'!C24</f>
        <v>0</v>
      </c>
      <c r="D329">
        <f>'0413'!D24</f>
        <v>1091.5</v>
      </c>
      <c r="E329">
        <f>'0413'!E24</f>
        <v>847.9</v>
      </c>
      <c r="F329" s="16">
        <f t="shared" ref="F329:F330" si="87">+B329+D329</f>
        <v>1098.2</v>
      </c>
      <c r="G329" s="16">
        <f t="shared" si="80"/>
        <v>847.9</v>
      </c>
      <c r="H329" s="20">
        <f t="shared" ref="H329:H330" si="88">+(F329/G329-1)*100</f>
        <v>29.519990564925113</v>
      </c>
      <c r="I329">
        <f>'0413'!F24</f>
        <v>0</v>
      </c>
    </row>
    <row r="330" spans="1:9" x14ac:dyDescent="0.25">
      <c r="A330" s="5">
        <f t="shared" si="86"/>
        <v>45036</v>
      </c>
      <c r="B330">
        <f>'0420'!B24</f>
        <v>6.7</v>
      </c>
      <c r="C330">
        <f>'0420'!C24</f>
        <v>0</v>
      </c>
      <c r="D330">
        <f>'0420'!D24</f>
        <v>1091.5</v>
      </c>
      <c r="E330">
        <f>'0420'!E24</f>
        <v>847.9</v>
      </c>
      <c r="F330" s="16">
        <f t="shared" si="87"/>
        <v>1098.2</v>
      </c>
      <c r="G330" s="16">
        <f t="shared" si="80"/>
        <v>847.9</v>
      </c>
      <c r="H330" s="20">
        <f t="shared" si="88"/>
        <v>29.519990564925113</v>
      </c>
      <c r="I330">
        <f>'0420'!F24</f>
        <v>0</v>
      </c>
    </row>
    <row r="331" spans="1:9" x14ac:dyDescent="0.25">
      <c r="A331" s="5">
        <f t="shared" si="86"/>
        <v>45043</v>
      </c>
      <c r="B331">
        <f>'0427'!B24</f>
        <v>7.4</v>
      </c>
      <c r="C331">
        <f>'0427'!C24</f>
        <v>0</v>
      </c>
      <c r="D331">
        <f>'0427'!D24</f>
        <v>1091.9000000000001</v>
      </c>
      <c r="E331">
        <f>'0427'!E24</f>
        <v>847.9</v>
      </c>
      <c r="F331" s="16">
        <f t="shared" ref="F331:F335" si="89">+B331+D331</f>
        <v>1099.3000000000002</v>
      </c>
      <c r="G331" s="16">
        <f>C331+E331</f>
        <v>847.9</v>
      </c>
      <c r="H331" s="20">
        <f t="shared" ref="H331:H335" si="90">+(F331/G331-1)*100</f>
        <v>29.649722844675107</v>
      </c>
      <c r="I331">
        <f>'0427'!F24</f>
        <v>0</v>
      </c>
    </row>
    <row r="332" spans="1:9" x14ac:dyDescent="0.25">
      <c r="A332" s="5">
        <f t="shared" si="86"/>
        <v>45050</v>
      </c>
      <c r="B332">
        <f>'0504'!B24</f>
        <v>7.4</v>
      </c>
      <c r="C332">
        <f>'0504'!C24</f>
        <v>0</v>
      </c>
      <c r="D332">
        <f>'0504'!D24</f>
        <v>1091.9000000000001</v>
      </c>
      <c r="E332">
        <f>'0504'!E24</f>
        <v>847.9</v>
      </c>
      <c r="F332" s="16">
        <f t="shared" si="89"/>
        <v>1099.3000000000002</v>
      </c>
      <c r="G332" s="16">
        <f t="shared" si="80"/>
        <v>847.9</v>
      </c>
      <c r="H332" s="20">
        <f t="shared" si="90"/>
        <v>29.649722844675107</v>
      </c>
      <c r="I332">
        <f>'0504'!F24</f>
        <v>0</v>
      </c>
    </row>
    <row r="333" spans="1:9" x14ac:dyDescent="0.25">
      <c r="A333" s="5">
        <f t="shared" si="86"/>
        <v>45057</v>
      </c>
      <c r="B333">
        <f>'0511'!B24</f>
        <v>7.4</v>
      </c>
      <c r="C333">
        <f>'0511'!C24</f>
        <v>0</v>
      </c>
      <c r="D333">
        <f>'0511'!D24</f>
        <v>1091.9000000000001</v>
      </c>
      <c r="E333">
        <f>'0511'!E24</f>
        <v>847.9</v>
      </c>
      <c r="F333" s="16">
        <f t="shared" si="89"/>
        <v>1099.3000000000002</v>
      </c>
      <c r="G333" s="16">
        <f t="shared" si="80"/>
        <v>847.9</v>
      </c>
      <c r="H333" s="20">
        <f t="shared" si="90"/>
        <v>29.649722844675107</v>
      </c>
      <c r="I333">
        <f>'0511'!F24</f>
        <v>0</v>
      </c>
    </row>
    <row r="334" spans="1:9" x14ac:dyDescent="0.25">
      <c r="A334" s="5">
        <f t="shared" si="86"/>
        <v>45064</v>
      </c>
      <c r="B334">
        <f>'0518'!B24</f>
        <v>7.4</v>
      </c>
      <c r="C334">
        <f>'0518'!C24</f>
        <v>0</v>
      </c>
      <c r="D334">
        <f>'0518'!D24</f>
        <v>1159.9000000000001</v>
      </c>
      <c r="E334">
        <f>'0518'!E24</f>
        <v>847.9</v>
      </c>
      <c r="F334" s="16">
        <f t="shared" si="89"/>
        <v>1167.3000000000002</v>
      </c>
      <c r="G334" s="16">
        <f t="shared" si="80"/>
        <v>847.9</v>
      </c>
      <c r="H334" s="20">
        <f t="shared" si="90"/>
        <v>37.669536501945998</v>
      </c>
      <c r="I334">
        <f>'0518'!F24</f>
        <v>0</v>
      </c>
    </row>
    <row r="335" spans="1:9" x14ac:dyDescent="0.25">
      <c r="A335" s="5">
        <f t="shared" si="86"/>
        <v>45071</v>
      </c>
      <c r="B335">
        <f>'0525'!B24</f>
        <v>7.3</v>
      </c>
      <c r="C335">
        <f>'0525'!C24</f>
        <v>0</v>
      </c>
      <c r="D335">
        <f>'0525'!D24</f>
        <v>1159.9000000000001</v>
      </c>
      <c r="E335">
        <f>'0525'!E24</f>
        <v>847.9</v>
      </c>
      <c r="F335" s="16">
        <f t="shared" si="89"/>
        <v>1167.2</v>
      </c>
      <c r="G335" s="16">
        <f t="shared" si="80"/>
        <v>847.9</v>
      </c>
      <c r="H335" s="20">
        <f t="shared" si="90"/>
        <v>37.657742658332353</v>
      </c>
      <c r="I335">
        <f>'0525'!F24</f>
        <v>0</v>
      </c>
    </row>
    <row r="336" spans="1:9" x14ac:dyDescent="0.25">
      <c r="A336" s="5">
        <f t="shared" si="86"/>
        <v>45078</v>
      </c>
      <c r="B336">
        <f>'0601'!B22</f>
        <v>7.3</v>
      </c>
      <c r="C336">
        <f>'0601'!C22</f>
        <v>0</v>
      </c>
      <c r="D336">
        <f>'0601'!D22</f>
        <v>0</v>
      </c>
      <c r="E336">
        <f>'0601'!E22</f>
        <v>0</v>
      </c>
      <c r="F336" s="16">
        <f t="shared" ref="F336" si="91">+B336+D336</f>
        <v>7.3</v>
      </c>
      <c r="G336" s="16">
        <f t="shared" ref="G336:G341" si="92">C336+E336</f>
        <v>0</v>
      </c>
      <c r="H336" s="20" t="e">
        <f t="shared" ref="H336" si="93">+(F336/G336-1)*100</f>
        <v>#DIV/0!</v>
      </c>
    </row>
    <row r="337" spans="1:8" x14ac:dyDescent="0.25">
      <c r="A337" s="5">
        <f t="shared" si="86"/>
        <v>45085</v>
      </c>
      <c r="B337">
        <f>'0608'!B19</f>
        <v>7.3</v>
      </c>
      <c r="C337">
        <f>'0608'!C19</f>
        <v>0</v>
      </c>
      <c r="D337">
        <f>'0608'!D19</f>
        <v>0</v>
      </c>
      <c r="E337">
        <f>'0608'!E19</f>
        <v>0</v>
      </c>
      <c r="F337" s="16">
        <f t="shared" ref="F337:F342" si="94">+B337+D337</f>
        <v>7.3</v>
      </c>
      <c r="G337" s="16">
        <f t="shared" si="92"/>
        <v>0</v>
      </c>
      <c r="H337" s="20" t="e">
        <f>+(F337/G337-1)*100</f>
        <v>#DIV/0!</v>
      </c>
    </row>
    <row r="338" spans="1:8" x14ac:dyDescent="0.25">
      <c r="A338" s="5">
        <f t="shared" si="86"/>
        <v>45092</v>
      </c>
      <c r="B338">
        <f>'0615'!B19</f>
        <v>17.3</v>
      </c>
      <c r="C338">
        <f>'0615'!C19</f>
        <v>0</v>
      </c>
      <c r="D338">
        <f>'0615'!D19</f>
        <v>0</v>
      </c>
      <c r="E338">
        <f>'0615'!E19</f>
        <v>0</v>
      </c>
      <c r="F338" s="16">
        <f t="shared" si="94"/>
        <v>17.3</v>
      </c>
      <c r="G338" s="16">
        <f t="shared" si="92"/>
        <v>0</v>
      </c>
      <c r="H338" s="20" t="e">
        <f t="shared" ref="H338" si="95">+(F338/G338-1)*100</f>
        <v>#DIV/0!</v>
      </c>
    </row>
    <row r="339" spans="1:8" x14ac:dyDescent="0.25">
      <c r="A339" s="5">
        <f t="shared" si="86"/>
        <v>45099</v>
      </c>
      <c r="B339">
        <f>'0622'!B19</f>
        <v>17.3</v>
      </c>
      <c r="C339">
        <f>'0622'!C19</f>
        <v>0</v>
      </c>
      <c r="D339">
        <f>'0622'!D19</f>
        <v>0</v>
      </c>
      <c r="E339">
        <f>'0622'!E19</f>
        <v>0</v>
      </c>
      <c r="F339" s="16">
        <f t="shared" si="94"/>
        <v>17.3</v>
      </c>
      <c r="G339" s="16">
        <f t="shared" si="92"/>
        <v>0</v>
      </c>
      <c r="H339" s="20" t="e">
        <f t="shared" ref="H339" si="96">+(F339/G339-1)*100</f>
        <v>#DIV/0!</v>
      </c>
    </row>
    <row r="340" spans="1:8" x14ac:dyDescent="0.25">
      <c r="A340" s="5">
        <f t="shared" si="86"/>
        <v>45106</v>
      </c>
      <c r="B340">
        <f>'0629'!B19</f>
        <v>16.5</v>
      </c>
      <c r="C340">
        <f>'0629'!C19</f>
        <v>6.9</v>
      </c>
      <c r="D340">
        <f>'0629'!D19</f>
        <v>0.8</v>
      </c>
      <c r="E340">
        <f>'0629'!E19</f>
        <v>0</v>
      </c>
      <c r="F340" s="16">
        <f t="shared" si="94"/>
        <v>17.3</v>
      </c>
      <c r="G340" s="16">
        <f t="shared" si="92"/>
        <v>6.9</v>
      </c>
      <c r="H340" s="20">
        <f t="shared" ref="H340" si="97">+(F340/G340-1)*100</f>
        <v>150.72463768115944</v>
      </c>
    </row>
    <row r="341" spans="1:8" x14ac:dyDescent="0.25">
      <c r="A341" s="5">
        <f t="shared" si="86"/>
        <v>45113</v>
      </c>
      <c r="B341">
        <f>'0706'!B20</f>
        <v>14.5</v>
      </c>
      <c r="C341">
        <f>'0706'!C20</f>
        <v>272.2</v>
      </c>
      <c r="D341">
        <f>'0706'!D20</f>
        <v>2.8</v>
      </c>
      <c r="E341">
        <f>'0706'!E20</f>
        <v>0</v>
      </c>
      <c r="F341" s="16">
        <f t="shared" si="94"/>
        <v>17.3</v>
      </c>
      <c r="G341" s="16">
        <f t="shared" si="92"/>
        <v>272.2</v>
      </c>
      <c r="H341" s="20">
        <f t="shared" ref="H341" si="98">+(F341/G341-1)*100</f>
        <v>-93.644379132990451</v>
      </c>
    </row>
    <row r="342" spans="1:8" x14ac:dyDescent="0.25">
      <c r="A342" s="5">
        <f t="shared" si="86"/>
        <v>45120</v>
      </c>
      <c r="B342">
        <f>'0713'!B20</f>
        <v>9</v>
      </c>
      <c r="C342">
        <f>'0713'!C20</f>
        <v>273.2</v>
      </c>
      <c r="D342">
        <f>'0713'!D20</f>
        <v>8.3000000000000007</v>
      </c>
      <c r="E342">
        <f>'0713'!E20</f>
        <v>0</v>
      </c>
      <c r="F342" s="16">
        <f t="shared" si="94"/>
        <v>17.3</v>
      </c>
      <c r="G342" s="16">
        <f t="shared" ref="G342" si="99">C342+E342</f>
        <v>273.2</v>
      </c>
      <c r="H342" s="20">
        <f t="shared" ref="H342" si="100">+(F342/G342-1)*100</f>
        <v>-93.66764275256223</v>
      </c>
    </row>
    <row r="343" spans="1:8" x14ac:dyDescent="0.25">
      <c r="A343" s="5">
        <f t="shared" si="86"/>
        <v>45127</v>
      </c>
      <c r="B343">
        <f>'0720'!B20</f>
        <v>5.8</v>
      </c>
      <c r="C343">
        <f>'0720'!C20</f>
        <v>272.60000000000002</v>
      </c>
      <c r="D343">
        <f>'0720'!D20</f>
        <v>12.5</v>
      </c>
      <c r="E343">
        <f>'0720'!E20</f>
        <v>0.6</v>
      </c>
      <c r="F343" s="16">
        <f t="shared" ref="F343" si="101">+B343+D343</f>
        <v>18.3</v>
      </c>
      <c r="G343" s="16">
        <f t="shared" ref="G343" si="102">C343+E343</f>
        <v>273.20000000000005</v>
      </c>
      <c r="H343" s="20">
        <f t="shared" ref="H343" si="103">+(F343/G343-1)*100</f>
        <v>-93.301610541727669</v>
      </c>
    </row>
    <row r="344" spans="1:8" x14ac:dyDescent="0.25">
      <c r="A344" s="5">
        <f t="shared" si="86"/>
        <v>45134</v>
      </c>
      <c r="B344">
        <f>'0727'!B20</f>
        <v>2.6</v>
      </c>
      <c r="C344">
        <f>'0727'!C20</f>
        <v>271.5</v>
      </c>
      <c r="D344">
        <f>'0727'!D20</f>
        <v>154.19999999999999</v>
      </c>
      <c r="E344">
        <f>'0727'!E20</f>
        <v>1.7</v>
      </c>
      <c r="F344" s="16">
        <f t="shared" ref="F344" si="104">+B344+D344</f>
        <v>156.79999999999998</v>
      </c>
      <c r="G344" s="16">
        <f t="shared" ref="G344" si="105">C344+E344</f>
        <v>273.2</v>
      </c>
      <c r="H344" s="20">
        <f t="shared" ref="H344" si="106">+(F344/G344-1)*100</f>
        <v>-42.606149341142022</v>
      </c>
    </row>
    <row r="345" spans="1:8" x14ac:dyDescent="0.25">
      <c r="A345" s="5">
        <f t="shared" si="86"/>
        <v>45141</v>
      </c>
      <c r="B345">
        <f>'0803'!B20</f>
        <v>1.1000000000000001</v>
      </c>
      <c r="C345">
        <f>'0803'!C20</f>
        <v>270.5</v>
      </c>
      <c r="D345">
        <f>'0803'!D20</f>
        <v>155.69999999999999</v>
      </c>
      <c r="E345">
        <f>'0803'!E20</f>
        <v>2.7</v>
      </c>
      <c r="F345" s="16">
        <f t="shared" ref="F345" si="107">+B345+D345</f>
        <v>156.79999999999998</v>
      </c>
      <c r="G345" s="16">
        <f t="shared" ref="G345" si="108">C345+E345</f>
        <v>273.2</v>
      </c>
      <c r="H345" s="20">
        <f t="shared" ref="H345" si="109">+(F345/G345-1)*100</f>
        <v>-42.606149341142022</v>
      </c>
    </row>
    <row r="346" spans="1:8" x14ac:dyDescent="0.25">
      <c r="A346" s="5">
        <f t="shared" si="86"/>
        <v>45148</v>
      </c>
      <c r="B346">
        <f>'0810'!B20</f>
        <v>1.1000000000000001</v>
      </c>
      <c r="C346">
        <f>'0810'!C20</f>
        <v>268.39999999999998</v>
      </c>
      <c r="D346">
        <f>'0810'!D20</f>
        <v>155.69999999999999</v>
      </c>
      <c r="E346">
        <f>'0810'!E20</f>
        <v>4.8</v>
      </c>
      <c r="F346" s="16">
        <f t="shared" ref="F346" si="110">+B346+D346</f>
        <v>156.79999999999998</v>
      </c>
      <c r="G346" s="16">
        <f t="shared" ref="G346" si="111">C346+E346</f>
        <v>273.2</v>
      </c>
      <c r="H346" s="20">
        <f t="shared" ref="H346" si="112">+(F346/G346-1)*100</f>
        <v>-42.606149341142022</v>
      </c>
    </row>
    <row r="347" spans="1:8" x14ac:dyDescent="0.25">
      <c r="A347" s="5">
        <f t="shared" si="86"/>
        <v>45155</v>
      </c>
      <c r="B347">
        <f>'0817'!B20</f>
        <v>5.5</v>
      </c>
      <c r="C347">
        <f>'0817'!C20</f>
        <v>268.39999999999998</v>
      </c>
      <c r="D347">
        <f>'0817'!D20</f>
        <v>156.80000000000001</v>
      </c>
      <c r="E347">
        <f>'0817'!E20</f>
        <v>4.8</v>
      </c>
      <c r="F347" s="16">
        <f t="shared" ref="F347" si="113">+B347+D347</f>
        <v>162.30000000000001</v>
      </c>
      <c r="G347" s="16">
        <f t="shared" ref="G347" si="114">C347+E347</f>
        <v>273.2</v>
      </c>
      <c r="H347" s="20">
        <f t="shared" ref="H347" si="115">+(F347/G347-1)*100</f>
        <v>-40.592972181551964</v>
      </c>
    </row>
    <row r="348" spans="1:8" x14ac:dyDescent="0.25">
      <c r="A348" s="5">
        <f t="shared" si="86"/>
        <v>45162</v>
      </c>
      <c r="B348">
        <f>'0824'!B20</f>
        <v>115.5</v>
      </c>
      <c r="C348">
        <f>'0824'!C20</f>
        <v>265.60000000000002</v>
      </c>
      <c r="D348">
        <f>'0824'!D20</f>
        <v>156.80000000000001</v>
      </c>
      <c r="E348">
        <f>'0824'!E20</f>
        <v>79.599999999999994</v>
      </c>
      <c r="F348" s="16">
        <f t="shared" ref="F348" si="116">+B348+D348</f>
        <v>272.3</v>
      </c>
      <c r="G348" s="16">
        <f t="shared" ref="G348" si="117">C348+E348</f>
        <v>345.20000000000005</v>
      </c>
      <c r="H348" s="20">
        <f t="shared" ref="H348" si="118">+(F348/G348-1)*100</f>
        <v>-21.11819235225957</v>
      </c>
    </row>
    <row r="349" spans="1:8" x14ac:dyDescent="0.25">
      <c r="A349" s="5">
        <f t="shared" si="86"/>
        <v>45169</v>
      </c>
      <c r="B349">
        <f>'0831'!B20</f>
        <v>115.5</v>
      </c>
      <c r="C349">
        <f>'0831'!C20</f>
        <v>330.6</v>
      </c>
      <c r="D349">
        <f>'0831'!D20</f>
        <v>156.80000000000001</v>
      </c>
      <c r="E349">
        <f>'0831'!E20</f>
        <v>79.599999999999994</v>
      </c>
      <c r="F349" s="16">
        <f t="shared" ref="F349" si="119">+B349+D349</f>
        <v>272.3</v>
      </c>
      <c r="G349" s="16">
        <f t="shared" ref="G349" si="120">C349+E349</f>
        <v>410.20000000000005</v>
      </c>
      <c r="H349" s="20">
        <f t="shared" ref="H349" si="121">+(F349/G349-1)*100</f>
        <v>-33.617747440273035</v>
      </c>
    </row>
    <row r="350" spans="1:8" x14ac:dyDescent="0.25">
      <c r="A350" s="5">
        <f t="shared" si="86"/>
        <v>45176</v>
      </c>
      <c r="B350">
        <f>'0907'!B20</f>
        <v>60.5</v>
      </c>
      <c r="C350">
        <f>'0907'!C20</f>
        <v>331.3</v>
      </c>
      <c r="D350">
        <f>'0907'!D20</f>
        <v>212.8</v>
      </c>
      <c r="E350">
        <f>'0907'!E20</f>
        <v>143.6</v>
      </c>
      <c r="F350" s="16">
        <f t="shared" ref="F350" si="122">+B350+D350</f>
        <v>273.3</v>
      </c>
      <c r="G350" s="16">
        <f t="shared" ref="G350" si="123">C350+E350</f>
        <v>474.9</v>
      </c>
      <c r="H350" s="20">
        <f t="shared" ref="H350" si="124">+(F350/G350-1)*100</f>
        <v>-42.451042324699927</v>
      </c>
    </row>
    <row r="351" spans="1:8" x14ac:dyDescent="0.25">
      <c r="A351" s="5">
        <f t="shared" si="86"/>
        <v>45183</v>
      </c>
      <c r="B351">
        <f>'0914'!B21</f>
        <v>61.7</v>
      </c>
      <c r="C351">
        <f>'0914'!C21</f>
        <v>331.8</v>
      </c>
      <c r="D351">
        <f>'0914'!D21</f>
        <v>213.3</v>
      </c>
      <c r="E351">
        <f>'0914'!E21</f>
        <v>277.5</v>
      </c>
      <c r="F351" s="16">
        <f t="shared" ref="F351" si="125">+B351+D351</f>
        <v>275</v>
      </c>
      <c r="G351" s="16">
        <f t="shared" ref="G351" si="126">C351+E351</f>
        <v>609.29999999999995</v>
      </c>
      <c r="H351" s="20">
        <f t="shared" ref="H351" si="127">+(F351/G351-1)*100</f>
        <v>-54.866239947480707</v>
      </c>
    </row>
    <row r="352" spans="1:8" x14ac:dyDescent="0.25">
      <c r="A352" s="5">
        <f t="shared" si="86"/>
        <v>45190</v>
      </c>
      <c r="B352">
        <f>'0921'!B22</f>
        <v>1.8</v>
      </c>
      <c r="C352">
        <f>'0921'!C22</f>
        <v>199.2</v>
      </c>
      <c r="D352">
        <f>'0921'!D22</f>
        <v>342.3</v>
      </c>
      <c r="E352">
        <f>'0921'!E22</f>
        <v>414.9</v>
      </c>
      <c r="F352" s="16">
        <f t="shared" ref="F352" si="128">+B352+D352</f>
        <v>344.1</v>
      </c>
      <c r="G352" s="16">
        <f t="shared" ref="G352" si="129">C352+E352</f>
        <v>614.09999999999991</v>
      </c>
      <c r="H352" s="20">
        <f t="shared" ref="H352" si="130">+(F352/G352-1)*100</f>
        <v>-43.9667806546165</v>
      </c>
    </row>
    <row r="353" spans="1:8" x14ac:dyDescent="0.25">
      <c r="A353" s="5">
        <f t="shared" si="86"/>
        <v>45197</v>
      </c>
      <c r="B353">
        <f>'0928'!B23</f>
        <v>2.4</v>
      </c>
      <c r="C353">
        <f>'0928'!C23</f>
        <v>133.30000000000001</v>
      </c>
      <c r="D353">
        <f>'0928'!D23</f>
        <v>343.7</v>
      </c>
      <c r="E353">
        <f>'0928'!E23</f>
        <v>479.5</v>
      </c>
      <c r="F353" s="16">
        <f t="shared" ref="F353" si="131">+B353+D353</f>
        <v>346.09999999999997</v>
      </c>
      <c r="G353" s="16">
        <f t="shared" ref="G353" si="132">C353+E353</f>
        <v>612.79999999999995</v>
      </c>
      <c r="H353" s="20">
        <f t="shared" ref="H353" si="133">+(F353/G353-1)*100</f>
        <v>-43.5215404699739</v>
      </c>
    </row>
    <row r="354" spans="1:8" x14ac:dyDescent="0.25">
      <c r="A354" s="5">
        <f t="shared" si="86"/>
        <v>45204</v>
      </c>
      <c r="B354">
        <f>'1005'!B23</f>
        <v>220.9</v>
      </c>
      <c r="C354">
        <f>'1005'!C23</f>
        <v>1.1000000000000001</v>
      </c>
      <c r="D354">
        <f>'1005'!D23</f>
        <v>345.2</v>
      </c>
      <c r="E354">
        <f>'1005'!E23</f>
        <v>615.1</v>
      </c>
      <c r="F354" s="16">
        <f t="shared" ref="F354" si="134">+B354+D354</f>
        <v>566.1</v>
      </c>
      <c r="G354" s="16">
        <f t="shared" ref="G354" si="135">C354+E354</f>
        <v>616.20000000000005</v>
      </c>
      <c r="H354" s="20">
        <f t="shared" ref="H354" si="136">+(F354/G354-1)*100</f>
        <v>-8.1304771178188915</v>
      </c>
    </row>
    <row r="355" spans="1:8" x14ac:dyDescent="0.25">
      <c r="A355" s="5">
        <f t="shared" si="86"/>
        <v>45211</v>
      </c>
      <c r="B355">
        <f>'1012'!B23</f>
        <v>401.5</v>
      </c>
      <c r="C355">
        <f>'1012'!C23</f>
        <v>0.3</v>
      </c>
      <c r="D355">
        <f>'1012'!D23</f>
        <v>346.1</v>
      </c>
      <c r="E355">
        <f>'1012'!E23</f>
        <v>615.9</v>
      </c>
      <c r="F355" s="16">
        <f t="shared" ref="F355" si="137">+B355+D355</f>
        <v>747.6</v>
      </c>
      <c r="G355" s="16">
        <f t="shared" ref="G355" si="138">C355+E355</f>
        <v>616.19999999999993</v>
      </c>
      <c r="H355" s="20">
        <f t="shared" ref="H355" si="139">+(F355/G355-1)*100</f>
        <v>21.324245374878291</v>
      </c>
    </row>
    <row r="356" spans="1:8" x14ac:dyDescent="0.25">
      <c r="A356" s="5">
        <f t="shared" si="86"/>
        <v>45218</v>
      </c>
      <c r="B356">
        <f>'1019'!B24</f>
        <v>466</v>
      </c>
      <c r="C356">
        <f>'1019'!C24</f>
        <v>0</v>
      </c>
      <c r="D356">
        <f>'1019'!D24</f>
        <v>346.6</v>
      </c>
      <c r="E356">
        <f>'1019'!E24</f>
        <v>616.20000000000005</v>
      </c>
      <c r="F356" s="16">
        <f t="shared" ref="F356" si="140">+B356+D356</f>
        <v>812.6</v>
      </c>
      <c r="G356" s="16">
        <f t="shared" ref="G356" si="141">C356+E356</f>
        <v>616.20000000000005</v>
      </c>
      <c r="H356" s="20">
        <f t="shared" ref="H356" si="142">+(F356/G356-1)*100</f>
        <v>31.87276858162933</v>
      </c>
    </row>
    <row r="357" spans="1:8" x14ac:dyDescent="0.25">
      <c r="A357" s="5">
        <f t="shared" si="86"/>
        <v>45225</v>
      </c>
      <c r="B357">
        <f>'1026'!B24</f>
        <v>466</v>
      </c>
      <c r="C357">
        <f>'1026'!C24</f>
        <v>0</v>
      </c>
      <c r="D357">
        <f>'1026'!D24</f>
        <v>346.6</v>
      </c>
      <c r="E357">
        <f>'1026'!E24</f>
        <v>616.20000000000005</v>
      </c>
      <c r="F357" s="16">
        <f t="shared" ref="F357" si="143">+B357+D357</f>
        <v>812.6</v>
      </c>
      <c r="G357" s="16">
        <f t="shared" ref="G357" si="144">C357+E357</f>
        <v>616.20000000000005</v>
      </c>
      <c r="H357" s="20">
        <f t="shared" ref="H357" si="145">+(F357/G357-1)*100</f>
        <v>31.87276858162933</v>
      </c>
    </row>
    <row r="358" spans="1:8" x14ac:dyDescent="0.25">
      <c r="A358" s="5">
        <f t="shared" si="86"/>
        <v>45232</v>
      </c>
      <c r="B358">
        <f>'1102'!B24</f>
        <v>466</v>
      </c>
      <c r="C358">
        <f>'1102'!C24</f>
        <v>0</v>
      </c>
      <c r="D358">
        <f>'1102'!D24</f>
        <v>346.6</v>
      </c>
      <c r="E358">
        <f>'1102'!E24</f>
        <v>616.20000000000005</v>
      </c>
      <c r="F358" s="16">
        <f t="shared" ref="F358" si="146">+B358+D358</f>
        <v>812.6</v>
      </c>
      <c r="G358" s="16">
        <f t="shared" ref="G358" si="147">C358+E358</f>
        <v>616.20000000000005</v>
      </c>
      <c r="H358" s="20">
        <f t="shared" ref="H358" si="148">+(F358/G358-1)*100</f>
        <v>31.87276858162933</v>
      </c>
    </row>
    <row r="359" spans="1:8" x14ac:dyDescent="0.25">
      <c r="A359" s="5">
        <f t="shared" si="86"/>
        <v>45239</v>
      </c>
      <c r="B359">
        <f>'1109'!B23</f>
        <v>466</v>
      </c>
      <c r="C359">
        <f>'1109'!C23</f>
        <v>0</v>
      </c>
      <c r="D359">
        <f>'1109'!D23</f>
        <v>346.6</v>
      </c>
      <c r="E359">
        <f>'1109'!E23</f>
        <v>616.20000000000005</v>
      </c>
      <c r="F359" s="16">
        <f t="shared" ref="F359" si="149">+B359+D359</f>
        <v>812.6</v>
      </c>
      <c r="G359" s="16">
        <f t="shared" ref="G359" si="150">C359+E359</f>
        <v>616.20000000000005</v>
      </c>
      <c r="H359" s="20">
        <f t="shared" ref="H359" si="151">+(F359/G359-1)*100</f>
        <v>31.87276858162933</v>
      </c>
    </row>
    <row r="360" spans="1:8" x14ac:dyDescent="0.25">
      <c r="A360" s="5">
        <f t="shared" si="86"/>
        <v>45246</v>
      </c>
      <c r="B360">
        <f>'1116'!B23</f>
        <v>466</v>
      </c>
      <c r="C360">
        <f>'1116'!C23</f>
        <v>0</v>
      </c>
      <c r="D360">
        <f>'1116'!D23</f>
        <v>346.6</v>
      </c>
      <c r="E360">
        <f>'1116'!E23</f>
        <v>616.20000000000005</v>
      </c>
      <c r="F360" s="16">
        <f t="shared" ref="F360" si="152">+B360+D360</f>
        <v>812.6</v>
      </c>
      <c r="G360" s="16">
        <f t="shared" ref="G360" si="153">C360+E360</f>
        <v>616.20000000000005</v>
      </c>
      <c r="H360" s="20">
        <f t="shared" ref="H360" si="154">+(F360/G360-1)*100</f>
        <v>31.87276858162933</v>
      </c>
    </row>
    <row r="361" spans="1:8" x14ac:dyDescent="0.25">
      <c r="A361" s="5">
        <f t="shared" si="86"/>
        <v>45253</v>
      </c>
      <c r="B361">
        <f>'1123'!B23</f>
        <v>639</v>
      </c>
      <c r="C361">
        <f>'1123'!C23</f>
        <v>0</v>
      </c>
      <c r="D361">
        <f>'1123'!D23</f>
        <v>370.9</v>
      </c>
      <c r="E361">
        <f>'1123'!E23</f>
        <v>616.20000000000005</v>
      </c>
      <c r="F361" s="16">
        <f t="shared" ref="F361" si="155">+B361+D361</f>
        <v>1009.9</v>
      </c>
      <c r="G361" s="16">
        <f t="shared" ref="G361" si="156">C361+E361</f>
        <v>616.20000000000005</v>
      </c>
      <c r="H361" s="20">
        <f t="shared" ref="H361" si="157">+(F361/G361-1)*100</f>
        <v>63.891593638429065</v>
      </c>
    </row>
    <row r="362" spans="1:8" x14ac:dyDescent="0.25">
      <c r="A362" s="5">
        <f t="shared" si="86"/>
        <v>45260</v>
      </c>
      <c r="B362">
        <f>'1130'!B24</f>
        <v>704</v>
      </c>
      <c r="C362">
        <f>'1130'!C24</f>
        <v>65</v>
      </c>
      <c r="D362">
        <f>'1130'!D24</f>
        <v>370.9</v>
      </c>
      <c r="E362">
        <f>'1130'!E24</f>
        <v>616.20000000000005</v>
      </c>
      <c r="F362" s="16">
        <f t="shared" ref="F362" si="158">+B362+D362</f>
        <v>1074.9000000000001</v>
      </c>
      <c r="G362" s="16">
        <f t="shared" ref="G362" si="159">C362+E362</f>
        <v>681.2</v>
      </c>
      <c r="H362" s="20">
        <f t="shared" ref="H362" si="160">+(F362/G362-1)*100</f>
        <v>57.795067527891966</v>
      </c>
    </row>
    <row r="363" spans="1:8" x14ac:dyDescent="0.25">
      <c r="A363" s="5">
        <f t="shared" si="86"/>
        <v>45267</v>
      </c>
      <c r="B363">
        <f>'1207'!B24</f>
        <v>1824</v>
      </c>
      <c r="C363">
        <f>'1207'!C24</f>
        <v>0</v>
      </c>
      <c r="D363">
        <f>'1207'!D24</f>
        <v>370.9</v>
      </c>
      <c r="E363">
        <f>'1207'!E24</f>
        <v>616.20000000000005</v>
      </c>
      <c r="F363" s="16">
        <f t="shared" ref="F363" si="161">+B363+D363</f>
        <v>2194.9</v>
      </c>
      <c r="G363" s="16">
        <f t="shared" ref="G363" si="162">C363+E363</f>
        <v>616.20000000000005</v>
      </c>
      <c r="H363" s="20">
        <f t="shared" ref="H363" si="163">+(F363/G363-1)*100</f>
        <v>256.19928594612139</v>
      </c>
    </row>
    <row r="364" spans="1:8" x14ac:dyDescent="0.25">
      <c r="A364" s="5">
        <f t="shared" si="86"/>
        <v>45274</v>
      </c>
      <c r="B364">
        <f>'1214'!B24</f>
        <v>1824</v>
      </c>
      <c r="C364">
        <f>'1214'!C24</f>
        <v>0</v>
      </c>
      <c r="D364">
        <f>'1214'!D24</f>
        <v>370.9</v>
      </c>
      <c r="E364">
        <f>'1214'!E24</f>
        <v>616.20000000000005</v>
      </c>
      <c r="F364" s="16">
        <f t="shared" ref="F364" si="164">+B364+D364</f>
        <v>2194.9</v>
      </c>
      <c r="G364" s="16">
        <f t="shared" ref="G364" si="165">C364+E364</f>
        <v>616.20000000000005</v>
      </c>
      <c r="H364" s="20">
        <f t="shared" ref="H364" si="166">+(F364/G364-1)*100</f>
        <v>256.19928594612139</v>
      </c>
    </row>
    <row r="365" spans="1:8" x14ac:dyDescent="0.25">
      <c r="A365" s="5">
        <f t="shared" si="86"/>
        <v>45281</v>
      </c>
      <c r="B365">
        <f>'1221'!B24</f>
        <v>1824</v>
      </c>
      <c r="C365">
        <f>'1221'!C24</f>
        <v>0</v>
      </c>
      <c r="D365">
        <f>'1221'!D24</f>
        <v>370.9</v>
      </c>
      <c r="E365">
        <f>'1221'!E24</f>
        <v>616.20000000000005</v>
      </c>
      <c r="F365" s="16">
        <f t="shared" ref="F365" si="167">+B365+D365</f>
        <v>2194.9</v>
      </c>
      <c r="G365" s="16">
        <f t="shared" ref="G365" si="168">C365+E365</f>
        <v>616.20000000000005</v>
      </c>
      <c r="H365" s="20">
        <f t="shared" ref="H365" si="169">+(F365/G365-1)*100</f>
        <v>256.19928594612139</v>
      </c>
    </row>
    <row r="366" spans="1:8" x14ac:dyDescent="0.25">
      <c r="A366" s="5">
        <f t="shared" si="86"/>
        <v>45288</v>
      </c>
      <c r="B366">
        <f>'1228'!B24</f>
        <v>1824</v>
      </c>
      <c r="C366">
        <f>'1228'!C24</f>
        <v>65</v>
      </c>
      <c r="D366">
        <f>'1228'!D24</f>
        <v>436.7</v>
      </c>
      <c r="E366">
        <f>'1228'!E24</f>
        <v>616.20000000000005</v>
      </c>
      <c r="F366" s="16">
        <f t="shared" ref="F366" si="170">+B366+D366</f>
        <v>2260.6999999999998</v>
      </c>
      <c r="G366" s="16">
        <f t="shared" ref="G366" si="171">C366+E366</f>
        <v>681.2</v>
      </c>
      <c r="H366" s="20">
        <f t="shared" ref="H366" si="172">+(F366/G366-1)*100</f>
        <v>231.87022900763355</v>
      </c>
    </row>
    <row r="367" spans="1:8" x14ac:dyDescent="0.25">
      <c r="A367" s="5">
        <f t="shared" si="86"/>
        <v>45295</v>
      </c>
      <c r="B367">
        <f>'0104'!B24</f>
        <v>1724.3</v>
      </c>
      <c r="C367">
        <f>'0104'!C24</f>
        <v>65</v>
      </c>
      <c r="D367">
        <f>'0104'!D24</f>
        <v>673.6</v>
      </c>
      <c r="E367">
        <f>'0104'!E24</f>
        <v>682.2</v>
      </c>
      <c r="F367" s="16">
        <f t="shared" ref="F367" si="173">+B367+D367</f>
        <v>2397.9</v>
      </c>
      <c r="G367" s="16">
        <f t="shared" ref="G367" si="174">C367+E367</f>
        <v>747.2</v>
      </c>
      <c r="H367" s="20">
        <f t="shared" ref="H367" si="175">+(F367/G367-1)*100</f>
        <v>220.9180942184154</v>
      </c>
    </row>
    <row r="368" spans="1:8" x14ac:dyDescent="0.25">
      <c r="A368" s="5">
        <f t="shared" si="86"/>
        <v>45302</v>
      </c>
      <c r="B368">
        <f>'0111'!B24</f>
        <v>1724.3</v>
      </c>
      <c r="C368">
        <f>'0111'!C24</f>
        <v>0</v>
      </c>
      <c r="D368">
        <f>'0111'!D24</f>
        <v>673.6</v>
      </c>
      <c r="E368">
        <f>'0111'!E24</f>
        <v>750.3</v>
      </c>
      <c r="F368" s="16">
        <f t="shared" ref="F368" si="176">+B368+D368</f>
        <v>2397.9</v>
      </c>
      <c r="G368" s="16">
        <f t="shared" ref="G368" si="177">C368+E368</f>
        <v>750.3</v>
      </c>
      <c r="H368" s="20">
        <f t="shared" ref="H368" si="178">+(F368/G368-1)*100</f>
        <v>219.59216313474613</v>
      </c>
    </row>
    <row r="369" spans="1:9" x14ac:dyDescent="0.25">
      <c r="A369" s="5">
        <f t="shared" si="86"/>
        <v>45309</v>
      </c>
      <c r="B369">
        <f>'0118'!B24</f>
        <v>1631</v>
      </c>
      <c r="C369">
        <f>'0118'!C24</f>
        <v>0</v>
      </c>
      <c r="D369">
        <f>'0118'!D24</f>
        <v>763.9</v>
      </c>
      <c r="E369">
        <f>'0118'!E24</f>
        <v>750.3</v>
      </c>
      <c r="F369" s="16">
        <f t="shared" ref="F369" si="179">+B369+D369</f>
        <v>2394.9</v>
      </c>
      <c r="G369" s="16">
        <f t="shared" ref="G369" si="180">C369+E369</f>
        <v>750.3</v>
      </c>
      <c r="H369" s="20">
        <f t="shared" ref="H369" si="181">+(F369/G369-1)*100</f>
        <v>219.19232307077175</v>
      </c>
    </row>
    <row r="370" spans="1:9" x14ac:dyDescent="0.25">
      <c r="A370" s="5">
        <f t="shared" si="86"/>
        <v>45316</v>
      </c>
      <c r="B370">
        <f>'0125'!B24</f>
        <v>1631</v>
      </c>
      <c r="C370">
        <f>'0125'!C24</f>
        <v>0</v>
      </c>
      <c r="D370">
        <f>'0125'!D24</f>
        <v>763.9</v>
      </c>
      <c r="E370">
        <f>'0125'!E24</f>
        <v>750.3</v>
      </c>
      <c r="F370" s="16">
        <f t="shared" ref="F370" si="182">+B370+D370</f>
        <v>2394.9</v>
      </c>
      <c r="G370" s="16">
        <f t="shared" ref="G370" si="183">C370+E370</f>
        <v>750.3</v>
      </c>
      <c r="H370" s="20">
        <f t="shared" ref="H370" si="184">+(F370/G370-1)*100</f>
        <v>219.19232307077175</v>
      </c>
    </row>
    <row r="371" spans="1:9" x14ac:dyDescent="0.25">
      <c r="A371" s="5">
        <f t="shared" si="86"/>
        <v>45323</v>
      </c>
      <c r="B371">
        <f>'0201'!B24</f>
        <v>1696</v>
      </c>
      <c r="C371">
        <f>'0201'!C24</f>
        <v>0</v>
      </c>
      <c r="D371">
        <f>'0201'!D24</f>
        <v>763.9</v>
      </c>
      <c r="E371">
        <f>'0201'!E24</f>
        <v>750.3</v>
      </c>
      <c r="F371" s="16">
        <f t="shared" ref="F371" si="185">+B371+D371</f>
        <v>2459.9</v>
      </c>
      <c r="G371" s="16">
        <f t="shared" ref="G371" si="186">C371+E371</f>
        <v>750.3</v>
      </c>
      <c r="H371" s="20">
        <f t="shared" ref="H371" si="187">+(F371/G371-1)*100</f>
        <v>227.85552445688393</v>
      </c>
    </row>
    <row r="372" spans="1:9" x14ac:dyDescent="0.25">
      <c r="A372" s="5">
        <f t="shared" si="86"/>
        <v>45330</v>
      </c>
      <c r="B372">
        <f>'0208'!B24</f>
        <v>1641</v>
      </c>
      <c r="C372">
        <f>'0208'!C24</f>
        <v>0</v>
      </c>
      <c r="D372">
        <f>'0208'!D24</f>
        <v>821</v>
      </c>
      <c r="E372">
        <f>'0208'!E24</f>
        <v>750.3</v>
      </c>
      <c r="F372" s="16">
        <f t="shared" ref="F372" si="188">+B372+D372</f>
        <v>2462</v>
      </c>
      <c r="G372" s="16">
        <f t="shared" ref="G372" si="189">C372+E372</f>
        <v>750.3</v>
      </c>
      <c r="H372" s="20">
        <f t="shared" ref="H372" si="190">+(F372/G372-1)*100</f>
        <v>228.135412501666</v>
      </c>
    </row>
    <row r="373" spans="1:9" x14ac:dyDescent="0.25">
      <c r="A373" s="5">
        <f t="shared" si="86"/>
        <v>45337</v>
      </c>
      <c r="B373">
        <f>'0215'!B24</f>
        <v>1586</v>
      </c>
      <c r="C373">
        <f>'0215'!C24</f>
        <v>0</v>
      </c>
      <c r="D373">
        <f>'0215'!D24</f>
        <v>879.5</v>
      </c>
      <c r="E373">
        <f>'0215'!E24</f>
        <v>818.5</v>
      </c>
      <c r="F373" s="16">
        <f t="shared" ref="F373" si="191">+B373+D373</f>
        <v>2465.5</v>
      </c>
      <c r="G373" s="16">
        <f t="shared" ref="G373" si="192">C373+E373</f>
        <v>818.5</v>
      </c>
      <c r="H373" s="20">
        <f t="shared" ref="H373" si="193">+(F373/G373-1)*100</f>
        <v>201.22174709835065</v>
      </c>
    </row>
    <row r="374" spans="1:9" x14ac:dyDescent="0.25">
      <c r="A374" s="5">
        <f t="shared" si="86"/>
        <v>45344</v>
      </c>
      <c r="B374">
        <f>'0222'!B24</f>
        <v>1531</v>
      </c>
      <c r="C374">
        <f>'0222'!C24</f>
        <v>0</v>
      </c>
      <c r="D374">
        <f>'0222'!D24</f>
        <v>936.4</v>
      </c>
      <c r="E374">
        <f>'0222'!E24</f>
        <v>818.5</v>
      </c>
      <c r="F374" s="16">
        <f t="shared" ref="F374" si="194">+B374+D374</f>
        <v>2467.4</v>
      </c>
      <c r="G374" s="16">
        <f t="shared" ref="G374" si="195">C374+E374</f>
        <v>818.5</v>
      </c>
      <c r="H374" s="20">
        <f t="shared" ref="H374" si="196">+(F374/G374-1)*100</f>
        <v>201.45387904703728</v>
      </c>
    </row>
    <row r="375" spans="1:9" x14ac:dyDescent="0.25">
      <c r="A375" s="5">
        <f t="shared" si="86"/>
        <v>45351</v>
      </c>
      <c r="B375">
        <f>'0229'!B24</f>
        <v>1476</v>
      </c>
      <c r="C375">
        <f>'0229'!C24</f>
        <v>2</v>
      </c>
      <c r="D375">
        <f>'0229'!D24</f>
        <v>995.6</v>
      </c>
      <c r="E375">
        <f>'0229'!E24</f>
        <v>953.5</v>
      </c>
      <c r="F375" s="16">
        <f t="shared" ref="F375" si="197">+B375+D375</f>
        <v>2471.6</v>
      </c>
      <c r="G375" s="16">
        <f t="shared" ref="G375" si="198">C375+E375</f>
        <v>955.5</v>
      </c>
      <c r="H375" s="20">
        <f t="shared" ref="H375" si="199">+(F375/G375-1)*100</f>
        <v>158.67085295656724</v>
      </c>
    </row>
    <row r="376" spans="1:9" x14ac:dyDescent="0.25">
      <c r="A376" s="5">
        <f t="shared" si="86"/>
        <v>45358</v>
      </c>
      <c r="B376">
        <f>'0307'!B24</f>
        <v>1236</v>
      </c>
      <c r="C376">
        <f>'0307'!C24</f>
        <v>2</v>
      </c>
      <c r="D376">
        <f>'0307'!D24</f>
        <v>1115.5</v>
      </c>
      <c r="E376">
        <f>'0307'!E24</f>
        <v>953.5</v>
      </c>
      <c r="F376" s="16">
        <f t="shared" ref="F376" si="200">+B376+D376</f>
        <v>2351.5</v>
      </c>
      <c r="G376" s="16">
        <f t="shared" ref="G376" si="201">C376+E376</f>
        <v>955.5</v>
      </c>
      <c r="H376" s="20">
        <f t="shared" ref="H376" si="202">+(F376/G376-1)*100</f>
        <v>146.10151753008896</v>
      </c>
    </row>
    <row r="377" spans="1:9" x14ac:dyDescent="0.25">
      <c r="A377" s="5">
        <f t="shared" si="86"/>
        <v>45365</v>
      </c>
      <c r="B377">
        <f>'0314'!B24</f>
        <v>921.5</v>
      </c>
      <c r="C377">
        <f>'0314'!C24</f>
        <v>7.3</v>
      </c>
      <c r="D377">
        <f>'0314'!D24</f>
        <v>1167.3</v>
      </c>
      <c r="E377">
        <f>'0314'!E24</f>
        <v>1021.7</v>
      </c>
      <c r="F377" s="16">
        <f t="shared" ref="F377" si="203">+B377+D377</f>
        <v>2088.8000000000002</v>
      </c>
      <c r="G377" s="16">
        <f t="shared" ref="G377" si="204">C377+E377</f>
        <v>1029</v>
      </c>
      <c r="H377" s="20">
        <f t="shared" ref="H377" si="205">+(F377/G377-1)*100</f>
        <v>102.99319727891158</v>
      </c>
    </row>
    <row r="378" spans="1:9" x14ac:dyDescent="0.25">
      <c r="A378" s="5">
        <f t="shared" si="86"/>
        <v>45372</v>
      </c>
      <c r="B378">
        <f>'321'!B24</f>
        <v>803.5</v>
      </c>
      <c r="C378">
        <f>'321'!C24</f>
        <v>6.9</v>
      </c>
      <c r="D378">
        <f>'321'!D24</f>
        <v>1284.3</v>
      </c>
      <c r="E378">
        <f>'321'!E24</f>
        <v>1022.1</v>
      </c>
      <c r="F378" s="16">
        <f t="shared" ref="F378" si="206">+B378+D378</f>
        <v>2087.8000000000002</v>
      </c>
      <c r="G378" s="16">
        <f t="shared" ref="G378" si="207">C378+E378</f>
        <v>1029</v>
      </c>
      <c r="H378" s="20">
        <f t="shared" ref="H378" si="208">+(F378/G378-1)*100</f>
        <v>102.89601554907679</v>
      </c>
    </row>
    <row r="379" spans="1:9" x14ac:dyDescent="0.25">
      <c r="A379" s="5">
        <f t="shared" si="86"/>
        <v>45379</v>
      </c>
      <c r="B379">
        <f>'0328'!B24</f>
        <v>610</v>
      </c>
      <c r="C379">
        <f>'0328'!C24</f>
        <v>7.9</v>
      </c>
      <c r="D379">
        <f>'0328'!D24</f>
        <v>1552.6</v>
      </c>
      <c r="E379">
        <f>'0328'!E24</f>
        <v>1090.4000000000001</v>
      </c>
      <c r="F379" s="16">
        <f t="shared" ref="F379" si="209">+B379+D379</f>
        <v>2162.6</v>
      </c>
      <c r="G379" s="16">
        <f t="shared" ref="G379" si="210">C379+E379</f>
        <v>1098.3000000000002</v>
      </c>
      <c r="H379" s="20">
        <f t="shared" ref="H379" si="211">+(F379/G379-1)*100</f>
        <v>96.904306655740655</v>
      </c>
      <c r="I379">
        <f>'0328'!F24</f>
        <v>0</v>
      </c>
    </row>
    <row r="380" spans="1:9" x14ac:dyDescent="0.25">
      <c r="A380" s="5">
        <f t="shared" si="86"/>
        <v>45386</v>
      </c>
      <c r="B380">
        <f>'0404'!B24</f>
        <v>555</v>
      </c>
      <c r="C380">
        <f>'0404'!C24</f>
        <v>7.9</v>
      </c>
      <c r="D380">
        <f>'0404'!D24</f>
        <v>1608.1</v>
      </c>
      <c r="E380">
        <f>'0404'!E24</f>
        <v>1090.4000000000001</v>
      </c>
      <c r="F380" s="16">
        <f t="shared" ref="F380" si="212">+B380+D380</f>
        <v>2163.1</v>
      </c>
      <c r="G380" s="16">
        <f t="shared" ref="G380" si="213">C380+E380</f>
        <v>1098.3000000000002</v>
      </c>
      <c r="H380" s="20">
        <f t="shared" ref="H380" si="214">+(F380/G380-1)*100</f>
        <v>96.949831557862126</v>
      </c>
      <c r="I380">
        <f>'0404'!F24</f>
        <v>0</v>
      </c>
    </row>
    <row r="381" spans="1:9" x14ac:dyDescent="0.25">
      <c r="A381" s="5">
        <f t="shared" si="86"/>
        <v>45393</v>
      </c>
      <c r="B381">
        <f>'0411'!B24</f>
        <v>303</v>
      </c>
      <c r="C381">
        <f>'0411'!C24</f>
        <v>6.7</v>
      </c>
      <c r="D381">
        <f>'0411'!D24</f>
        <v>1736.5</v>
      </c>
      <c r="E381">
        <f>'0411'!E24</f>
        <v>1091.5</v>
      </c>
      <c r="F381" s="16">
        <f t="shared" ref="F381" si="215">+B381+D381</f>
        <v>2039.5</v>
      </c>
      <c r="G381" s="16">
        <f t="shared" ref="G381" si="216">C381+E381</f>
        <v>1098.2</v>
      </c>
      <c r="H381" s="20">
        <f t="shared" ref="H381" si="217">+(F381/G381-1)*100</f>
        <v>85.712984884356217</v>
      </c>
      <c r="I381">
        <f>'0411'!F24</f>
        <v>0</v>
      </c>
    </row>
    <row r="382" spans="1:9" x14ac:dyDescent="0.25">
      <c r="A382" s="5">
        <f t="shared" si="86"/>
        <v>45400</v>
      </c>
      <c r="B382">
        <f>'0418'!B24</f>
        <v>239</v>
      </c>
      <c r="C382">
        <f>'0418'!C24</f>
        <v>6.7</v>
      </c>
      <c r="D382">
        <f>'0418'!D24</f>
        <v>1872.7</v>
      </c>
      <c r="E382">
        <f>'0418'!E24</f>
        <v>1091.5</v>
      </c>
      <c r="F382" s="16">
        <f t="shared" ref="F382" si="218">+B382+D382</f>
        <v>2111.6999999999998</v>
      </c>
      <c r="G382" s="16">
        <f t="shared" ref="G382" si="219">C382+E382</f>
        <v>1098.2</v>
      </c>
      <c r="H382" s="20">
        <f t="shared" ref="H382" si="220">+(F382/G382-1)*100</f>
        <v>92.287379348024018</v>
      </c>
      <c r="I382">
        <f>'0418'!F24</f>
        <v>0</v>
      </c>
    </row>
    <row r="383" spans="1:9" x14ac:dyDescent="0.25">
      <c r="A383" s="5">
        <f t="shared" si="86"/>
        <v>45407</v>
      </c>
      <c r="B383">
        <f>'0425'!B24</f>
        <v>173</v>
      </c>
      <c r="C383">
        <f>'0425'!C24</f>
        <v>7.4</v>
      </c>
      <c r="D383">
        <f>'0425'!D24</f>
        <v>1942.6</v>
      </c>
      <c r="E383">
        <f>'0425'!E24</f>
        <v>1091.9000000000001</v>
      </c>
      <c r="F383" s="16">
        <f t="shared" ref="F383" si="221">+B383+D383</f>
        <v>2115.6</v>
      </c>
      <c r="G383" s="16">
        <f t="shared" ref="G383" si="222">C383+E383</f>
        <v>1099.3000000000002</v>
      </c>
      <c r="H383" s="20">
        <f t="shared" ref="H383" si="223">+(F383/G383-1)*100</f>
        <v>92.44974074410986</v>
      </c>
      <c r="I383">
        <f>'0425'!F24</f>
        <v>0</v>
      </c>
    </row>
    <row r="384" spans="1:9" x14ac:dyDescent="0.25">
      <c r="A384" s="5">
        <f t="shared" si="86"/>
        <v>45414</v>
      </c>
      <c r="B384">
        <f>'0502'!B24</f>
        <v>118</v>
      </c>
      <c r="C384">
        <f>'0502'!C24</f>
        <v>7.4</v>
      </c>
      <c r="D384">
        <f>'0502'!D24</f>
        <v>1995</v>
      </c>
      <c r="E384">
        <f>'0502'!E24</f>
        <v>1091.9000000000001</v>
      </c>
      <c r="F384" s="16">
        <f t="shared" ref="F384" si="224">+B384+D384</f>
        <v>2113</v>
      </c>
      <c r="G384" s="16">
        <f t="shared" ref="G384" si="225">C384+E384</f>
        <v>1099.3000000000002</v>
      </c>
      <c r="H384" s="20">
        <f t="shared" ref="H384" si="226">+(F384/G384-1)*100</f>
        <v>92.213226598744626</v>
      </c>
      <c r="I384">
        <f>'0502'!F24</f>
        <v>0</v>
      </c>
    </row>
    <row r="385" spans="1:9" x14ac:dyDescent="0.25">
      <c r="A385" s="5">
        <f t="shared" si="86"/>
        <v>45421</v>
      </c>
      <c r="B385">
        <f>'0509'!B24</f>
        <v>6.5</v>
      </c>
      <c r="C385">
        <f>'0509'!C24</f>
        <v>7.4</v>
      </c>
      <c r="D385">
        <f>'0509'!D24</f>
        <v>2111</v>
      </c>
      <c r="E385">
        <f>'0509'!E24</f>
        <v>1091.9000000000001</v>
      </c>
      <c r="F385" s="16">
        <f t="shared" ref="F385" si="227">+B385+D385</f>
        <v>2117.5</v>
      </c>
      <c r="G385" s="16">
        <f t="shared" ref="G385" si="228">C385+E385</f>
        <v>1099.3000000000002</v>
      </c>
      <c r="H385" s="20">
        <f t="shared" ref="H385" si="229">+(F385/G385-1)*100</f>
        <v>92.622578004184447</v>
      </c>
      <c r="I385">
        <f>'0509'!F24</f>
        <v>0</v>
      </c>
    </row>
    <row r="386" spans="1:9" x14ac:dyDescent="0.25">
      <c r="A386" s="5">
        <f t="shared" si="86"/>
        <v>45428</v>
      </c>
      <c r="B386">
        <f>'0516'!B24</f>
        <v>5.7</v>
      </c>
      <c r="C386">
        <f>'0516'!C24</f>
        <v>7.4</v>
      </c>
      <c r="D386">
        <f>'0516'!D24</f>
        <v>2111.8000000000002</v>
      </c>
      <c r="E386">
        <f>'0516'!E24</f>
        <v>1159.9000000000001</v>
      </c>
      <c r="F386" s="16">
        <f t="shared" ref="F386" si="230">+B386+D386</f>
        <v>2117.5</v>
      </c>
      <c r="G386" s="16">
        <f t="shared" ref="G386" si="231">C386+E386</f>
        <v>1167.3000000000002</v>
      </c>
      <c r="H386" s="20">
        <f t="shared" ref="H386" si="232">+(F386/G386-1)*100</f>
        <v>81.401524886490179</v>
      </c>
      <c r="I386">
        <f>'0516'!F24</f>
        <v>2</v>
      </c>
    </row>
    <row r="387" spans="1:9" x14ac:dyDescent="0.25">
      <c r="A387" s="5">
        <f t="shared" si="86"/>
        <v>45435</v>
      </c>
      <c r="B387">
        <f>'0523'!B24</f>
        <v>5</v>
      </c>
      <c r="C387">
        <f>'0523'!C24</f>
        <v>7.3</v>
      </c>
      <c r="D387">
        <f>'0523'!D24</f>
        <v>2112.5</v>
      </c>
      <c r="E387">
        <f>'0523'!E24</f>
        <v>1159.9000000000001</v>
      </c>
      <c r="F387" s="16">
        <f t="shared" ref="F387" si="233">+B387+D387</f>
        <v>2117.5</v>
      </c>
      <c r="G387" s="16">
        <f t="shared" ref="G387" si="234">C387+E387</f>
        <v>1167.2</v>
      </c>
      <c r="H387" s="20">
        <f t="shared" ref="H387" si="235">+(F387/G387-1)*100</f>
        <v>81.417066483893066</v>
      </c>
      <c r="I387">
        <f>'0523'!F24</f>
        <v>2</v>
      </c>
    </row>
    <row r="388" spans="1:9" x14ac:dyDescent="0.25">
      <c r="A388" s="5">
        <f t="shared" si="86"/>
        <v>45442</v>
      </c>
      <c r="B388">
        <f>'0530'!B22</f>
        <v>0</v>
      </c>
      <c r="C388">
        <f>'0530'!C22</f>
        <v>7.3</v>
      </c>
      <c r="D388">
        <f>'0530'!D22</f>
        <v>2112.9</v>
      </c>
      <c r="E388">
        <f>'0530'!E22</f>
        <v>0</v>
      </c>
      <c r="F388" s="16">
        <f t="shared" ref="F388" si="236">+B388+D388</f>
        <v>2112.9</v>
      </c>
      <c r="G388" s="16">
        <f t="shared" ref="G388" si="237">C388+E388</f>
        <v>7.3</v>
      </c>
      <c r="H388" s="20">
        <f t="shared" ref="H388" si="238">+(F388/G388-1)*100</f>
        <v>28843.835616438362</v>
      </c>
      <c r="I388">
        <f>'0530'!F22</f>
        <v>62.5</v>
      </c>
    </row>
    <row r="389" spans="1:9" x14ac:dyDescent="0.25">
      <c r="A389" s="5">
        <f t="shared" si="86"/>
        <v>45449</v>
      </c>
      <c r="B389">
        <f>'0606'!B20</f>
        <v>67.5</v>
      </c>
      <c r="C389">
        <f>'0606'!C20</f>
        <v>7.3</v>
      </c>
      <c r="D389">
        <f>'0606'!D20</f>
        <v>0</v>
      </c>
      <c r="E389">
        <f>'0606'!E20</f>
        <v>0</v>
      </c>
      <c r="F389" s="16">
        <f t="shared" ref="F389" si="239">+B389+D389</f>
        <v>67.5</v>
      </c>
      <c r="G389" s="16">
        <f t="shared" ref="G389" si="240">C389+E389</f>
        <v>7.3</v>
      </c>
      <c r="H389" s="20">
        <f t="shared" ref="H389" si="241">+(F389/G389-1)*100</f>
        <v>824.65753424657532</v>
      </c>
    </row>
    <row r="390" spans="1:9" x14ac:dyDescent="0.25">
      <c r="A390" s="5">
        <f t="shared" si="86"/>
        <v>45456</v>
      </c>
      <c r="B390">
        <f>'0613'!B21</f>
        <v>67.5</v>
      </c>
      <c r="C390">
        <f>'0613'!C21</f>
        <v>17.3</v>
      </c>
      <c r="D390">
        <f>'0613'!D21</f>
        <v>0</v>
      </c>
      <c r="E390">
        <f>'0613'!E21</f>
        <v>0</v>
      </c>
      <c r="F390" s="16">
        <f t="shared" ref="F390" si="242">+B390+D390</f>
        <v>67.5</v>
      </c>
      <c r="G390" s="16">
        <f t="shared" ref="G390" si="243">C390+E390</f>
        <v>17.3</v>
      </c>
      <c r="H390" s="20">
        <f t="shared" ref="H390" si="244">+(F390/G390-1)*100</f>
        <v>290.17341040462424</v>
      </c>
    </row>
    <row r="391" spans="1:9" x14ac:dyDescent="0.25">
      <c r="A391" s="5">
        <f t="shared" si="86"/>
        <v>45463</v>
      </c>
      <c r="B391">
        <f>'0620'!B20</f>
        <v>67.5</v>
      </c>
      <c r="C391">
        <f>'0620'!C20</f>
        <v>17.3</v>
      </c>
      <c r="D391">
        <f>'0620'!D20</f>
        <v>0</v>
      </c>
      <c r="E391">
        <f>'0620'!E20</f>
        <v>0</v>
      </c>
      <c r="F391" s="16">
        <f t="shared" ref="F391" si="245">+B391+D391</f>
        <v>67.5</v>
      </c>
      <c r="G391" s="16">
        <f t="shared" ref="G391" si="246">C391+E391</f>
        <v>17.3</v>
      </c>
      <c r="H391" s="20">
        <f t="shared" ref="H391" si="247">+(F391/G391-1)*100</f>
        <v>290.17341040462424</v>
      </c>
    </row>
    <row r="392" spans="1:9" x14ac:dyDescent="0.25">
      <c r="A392" s="5">
        <f t="shared" si="86"/>
        <v>45470</v>
      </c>
      <c r="B392">
        <f>'0627'!B20</f>
        <v>67.5</v>
      </c>
      <c r="C392">
        <f>'0627'!C20</f>
        <v>16.5</v>
      </c>
      <c r="D392">
        <f>'0627'!D20</f>
        <v>0</v>
      </c>
      <c r="E392">
        <f>'0627'!E20</f>
        <v>0.8</v>
      </c>
      <c r="F392" s="16">
        <f t="shared" ref="F392" si="248">+B392+D392</f>
        <v>67.5</v>
      </c>
      <c r="G392" s="16">
        <f t="shared" ref="G392" si="249">C392+E392</f>
        <v>17.3</v>
      </c>
      <c r="H392" s="20">
        <f t="shared" ref="H392" si="250">+(F392/G392-1)*100</f>
        <v>290.17341040462424</v>
      </c>
    </row>
    <row r="393" spans="1:9" x14ac:dyDescent="0.25">
      <c r="A393" s="5">
        <f t="shared" si="86"/>
        <v>45477</v>
      </c>
      <c r="B393">
        <f>'0704'!B20</f>
        <v>69</v>
      </c>
      <c r="C393">
        <f>'0704'!C20</f>
        <v>14.5</v>
      </c>
      <c r="D393">
        <f>'0704'!D20</f>
        <v>0</v>
      </c>
      <c r="E393">
        <f>'0704'!E20</f>
        <v>2.8</v>
      </c>
      <c r="F393" s="16">
        <f t="shared" ref="F393" si="251">+B393+D393</f>
        <v>69</v>
      </c>
      <c r="G393" s="16">
        <f t="shared" ref="G393" si="252">C393+E393</f>
        <v>17.3</v>
      </c>
      <c r="H393" s="20">
        <f t="shared" ref="H393" si="253">+(F393/G393-1)*100</f>
        <v>298.84393063583815</v>
      </c>
    </row>
    <row r="394" spans="1:9" x14ac:dyDescent="0.25">
      <c r="A394" s="5">
        <f t="shared" si="86"/>
        <v>45484</v>
      </c>
      <c r="B394">
        <f>'0711'!B20</f>
        <v>74</v>
      </c>
      <c r="C394">
        <f>'0711'!C20</f>
        <v>9</v>
      </c>
      <c r="D394">
        <f>'0711'!D20</f>
        <v>67.3</v>
      </c>
      <c r="E394">
        <f>'0711'!E20</f>
        <v>8.3000000000000007</v>
      </c>
      <c r="F394" s="16">
        <f t="shared" ref="F394" si="254">+B394+D394</f>
        <v>141.30000000000001</v>
      </c>
      <c r="G394" s="16">
        <f t="shared" ref="G394" si="255">C394+E394</f>
        <v>17.3</v>
      </c>
      <c r="H394" s="20">
        <f t="shared" ref="H394" si="256">+(F394/G394-1)*100</f>
        <v>716.76300578034682</v>
      </c>
    </row>
    <row r="395" spans="1:9" x14ac:dyDescent="0.25">
      <c r="A395" s="5">
        <f t="shared" si="86"/>
        <v>45491</v>
      </c>
      <c r="B395">
        <f>'0718'!B20</f>
        <v>71.8</v>
      </c>
      <c r="C395">
        <f>'0718'!C20</f>
        <v>5.8</v>
      </c>
      <c r="D395">
        <f>'0718'!D20</f>
        <v>69.400000000000006</v>
      </c>
      <c r="E395">
        <f>'0718'!E20</f>
        <v>12.5</v>
      </c>
      <c r="F395" s="16">
        <f t="shared" ref="F395" si="257">+B395+D395</f>
        <v>141.19999999999999</v>
      </c>
      <c r="G395" s="16">
        <f t="shared" ref="G395" si="258">C395+E395</f>
        <v>18.3</v>
      </c>
      <c r="H395" s="20">
        <f t="shared" ref="H395" si="259">+(F395/G395-1)*100</f>
        <v>671.58469945355182</v>
      </c>
    </row>
    <row r="396" spans="1:9" x14ac:dyDescent="0.25">
      <c r="A396" s="5">
        <f t="shared" si="86"/>
        <v>45498</v>
      </c>
      <c r="B396">
        <f>'0725'!B20</f>
        <v>71.400000000000006</v>
      </c>
      <c r="C396">
        <f>'0725'!C20</f>
        <v>2.6</v>
      </c>
      <c r="D396">
        <f>'0725'!D20</f>
        <v>69.900000000000006</v>
      </c>
      <c r="E396">
        <f>'0725'!E20</f>
        <v>154.19999999999999</v>
      </c>
      <c r="F396" s="16">
        <f t="shared" ref="F396" si="260">+B396+D396</f>
        <v>141.30000000000001</v>
      </c>
      <c r="G396" s="16">
        <f t="shared" ref="G396" si="261">C396+E396</f>
        <v>156.79999999999998</v>
      </c>
      <c r="H396" s="20">
        <f t="shared" ref="H396" si="262">+(F396/G396-1)*100</f>
        <v>-9.8852040816326365</v>
      </c>
    </row>
    <row r="397" spans="1:9" x14ac:dyDescent="0.25">
      <c r="A397" s="5">
        <f t="shared" si="86"/>
        <v>45505</v>
      </c>
      <c r="B397">
        <f>'0801'!B21</f>
        <v>70.3</v>
      </c>
      <c r="C397">
        <f>'0801'!C21</f>
        <v>1.1000000000000001</v>
      </c>
      <c r="D397">
        <f>'0801'!D21</f>
        <v>70.900000000000006</v>
      </c>
      <c r="E397">
        <f>'0801'!E21</f>
        <v>155.69999999999999</v>
      </c>
      <c r="F397" s="16">
        <f t="shared" ref="F397" si="263">+B397+D397</f>
        <v>141.19999999999999</v>
      </c>
      <c r="G397" s="16">
        <f t="shared" ref="G397" si="264">C397+E397</f>
        <v>156.79999999999998</v>
      </c>
      <c r="H397" s="20">
        <f t="shared" ref="H397" si="265">+(F397/G397-1)*100</f>
        <v>-9.9489795918367374</v>
      </c>
    </row>
    <row r="398" spans="1:9" x14ac:dyDescent="0.25">
      <c r="A398" s="5">
        <f t="shared" si="86"/>
        <v>45512</v>
      </c>
      <c r="B398">
        <f>'0808'!B21</f>
        <v>1.2</v>
      </c>
      <c r="C398">
        <f>'0808'!C21</f>
        <v>1.1000000000000001</v>
      </c>
      <c r="D398">
        <f>'0808'!D21</f>
        <v>138.1</v>
      </c>
      <c r="E398">
        <f>'0808'!E21</f>
        <v>155.69999999999999</v>
      </c>
      <c r="F398" s="16">
        <f t="shared" ref="F398" si="266">+B398+D398</f>
        <v>139.29999999999998</v>
      </c>
      <c r="G398" s="16">
        <f t="shared" ref="G398" si="267">C398+E398</f>
        <v>156.79999999999998</v>
      </c>
      <c r="H398" s="20">
        <f t="shared" ref="H398" si="268">+(F398/G398-1)*100</f>
        <v>-11.16071428571429</v>
      </c>
    </row>
    <row r="399" spans="1:9" x14ac:dyDescent="0.25">
      <c r="A399" s="5">
        <f t="shared" si="86"/>
        <v>45519</v>
      </c>
      <c r="B399">
        <f>'0815'!B21</f>
        <v>0.7</v>
      </c>
      <c r="C399">
        <f>'0815'!C21</f>
        <v>5.5</v>
      </c>
      <c r="D399">
        <f>'0815'!D21</f>
        <v>138.6</v>
      </c>
      <c r="E399">
        <f>'0815'!E21</f>
        <v>156.80000000000001</v>
      </c>
      <c r="F399" s="16">
        <f t="shared" ref="F399" si="269">+B399+D399</f>
        <v>139.29999999999998</v>
      </c>
      <c r="G399" s="16">
        <f t="shared" ref="G399" si="270">C399+E399</f>
        <v>162.30000000000001</v>
      </c>
      <c r="H399" s="20">
        <f t="shared" ref="H399" si="271">+(F399/G399-1)*100</f>
        <v>-14.171287738755412</v>
      </c>
    </row>
    <row r="400" spans="1:9" x14ac:dyDescent="0.25">
      <c r="A400" s="5">
        <f t="shared" si="86"/>
        <v>45526</v>
      </c>
      <c r="B400">
        <f>'0822'!B21</f>
        <v>0.6</v>
      </c>
      <c r="C400">
        <f>'0822'!C21</f>
        <v>115.5</v>
      </c>
      <c r="D400">
        <f>'0822'!D21</f>
        <v>138.6</v>
      </c>
      <c r="E400">
        <f>'0822'!E21</f>
        <v>156.80000000000001</v>
      </c>
      <c r="F400" s="16">
        <f t="shared" ref="F400" si="272">+B400+D400</f>
        <v>139.19999999999999</v>
      </c>
      <c r="G400" s="16">
        <f t="shared" ref="G400" si="273">C400+E400</f>
        <v>272.3</v>
      </c>
      <c r="H400" s="20">
        <f t="shared" ref="H400" si="274">+(F400/G400-1)*100</f>
        <v>-48.879911861917016</v>
      </c>
    </row>
    <row r="401" spans="1:8" x14ac:dyDescent="0.25">
      <c r="A401" s="5">
        <f t="shared" si="86"/>
        <v>45533</v>
      </c>
      <c r="B401">
        <f>'0829'!B22</f>
        <v>0.6</v>
      </c>
      <c r="C401">
        <f>'0829'!C22</f>
        <v>115.5</v>
      </c>
      <c r="D401">
        <f>'0829'!D22</f>
        <v>138.6</v>
      </c>
      <c r="E401">
        <f>'0829'!E22</f>
        <v>156.80000000000001</v>
      </c>
      <c r="F401" s="16">
        <f t="shared" ref="F401" si="275">+B401+D401</f>
        <v>139.19999999999999</v>
      </c>
      <c r="G401" s="16">
        <f t="shared" ref="G401" si="276">C401+E401</f>
        <v>272.3</v>
      </c>
      <c r="H401" s="20">
        <f t="shared" ref="H401" si="277">+(F401/G401-1)*100</f>
        <v>-48.879911861917016</v>
      </c>
    </row>
    <row r="402" spans="1:8" x14ac:dyDescent="0.25">
      <c r="A402" s="5">
        <f t="shared" si="86"/>
        <v>45540</v>
      </c>
      <c r="B402">
        <f>'090524'!B21</f>
        <v>0.6</v>
      </c>
      <c r="C402">
        <f>'090524'!C21</f>
        <v>115.5</v>
      </c>
      <c r="D402">
        <f>'090524'!D21</f>
        <v>138.6</v>
      </c>
      <c r="E402">
        <f>'090524'!E21</f>
        <v>156.80000000000001</v>
      </c>
      <c r="F402" s="16">
        <f t="shared" ref="F402" si="278">+B402+D402</f>
        <v>139.19999999999999</v>
      </c>
      <c r="G402" s="16">
        <f t="shared" ref="G402" si="279">C402+E402</f>
        <v>272.3</v>
      </c>
      <c r="H402" s="20">
        <f t="shared" ref="H402" si="280">+(F402/G402-1)*100</f>
        <v>-48.879911861917016</v>
      </c>
    </row>
    <row r="403" spans="1:8" x14ac:dyDescent="0.25">
      <c r="A403" s="5">
        <f t="shared" si="86"/>
        <v>45547</v>
      </c>
      <c r="B403">
        <f>'0912'!B21</f>
        <v>0.6</v>
      </c>
      <c r="C403">
        <f>'0912'!C21</f>
        <v>61.7</v>
      </c>
      <c r="D403">
        <f>'0912'!D21</f>
        <v>138.6</v>
      </c>
      <c r="E403">
        <f>'0912'!E21</f>
        <v>213.3</v>
      </c>
      <c r="F403" s="16">
        <f t="shared" ref="F403" si="281">+B403+D403</f>
        <v>139.19999999999999</v>
      </c>
      <c r="G403" s="16">
        <f t="shared" ref="G403" si="282">C403+E403</f>
        <v>275</v>
      </c>
      <c r="H403" s="20">
        <f t="shared" ref="H403" si="283">+(F403/G403-1)*100</f>
        <v>-49.381818181818183</v>
      </c>
    </row>
    <row r="404" spans="1:8" x14ac:dyDescent="0.25">
      <c r="A404" s="5">
        <f t="shared" si="86"/>
        <v>45554</v>
      </c>
      <c r="B404">
        <f>'0919'!B22</f>
        <v>0.5</v>
      </c>
      <c r="C404">
        <f>'0919'!C22</f>
        <v>1.8</v>
      </c>
      <c r="D404">
        <f>'0919'!D22</f>
        <v>138.6</v>
      </c>
      <c r="E404">
        <f>'0919'!E22</f>
        <v>342.3</v>
      </c>
      <c r="F404" s="16">
        <f t="shared" ref="F404" si="284">+B404+D404</f>
        <v>139.1</v>
      </c>
      <c r="G404" s="16">
        <f t="shared" ref="G404" si="285">C404+E404</f>
        <v>344.1</v>
      </c>
      <c r="H404" s="20">
        <f t="shared" ref="H404" si="286">+(F404/G404-1)*100</f>
        <v>-59.575704736995071</v>
      </c>
    </row>
    <row r="405" spans="1:8" x14ac:dyDescent="0.25">
      <c r="A405" s="5">
        <f t="shared" si="86"/>
        <v>45561</v>
      </c>
      <c r="B405">
        <f>'926'!B22</f>
        <v>0</v>
      </c>
      <c r="C405">
        <f>'926'!C22</f>
        <v>2.4</v>
      </c>
      <c r="D405">
        <f>'926'!D22</f>
        <v>139.1</v>
      </c>
      <c r="E405">
        <f>'926'!E22</f>
        <v>343.7</v>
      </c>
      <c r="F405" s="16">
        <f t="shared" ref="F405" si="287">+B405+D405</f>
        <v>139.1</v>
      </c>
      <c r="G405" s="16">
        <f t="shared" ref="G405" si="288">C405+E405</f>
        <v>346.09999999999997</v>
      </c>
      <c r="H405" s="20">
        <f t="shared" ref="H405" si="289">+(F405/G405-1)*100</f>
        <v>-59.809303669459688</v>
      </c>
    </row>
    <row r="406" spans="1:8" x14ac:dyDescent="0.25">
      <c r="A406" s="5">
        <f t="shared" si="86"/>
        <v>45568</v>
      </c>
      <c r="B406">
        <f>'103'!B22</f>
        <v>0</v>
      </c>
      <c r="C406">
        <f>'103'!C22</f>
        <v>220.9</v>
      </c>
      <c r="D406">
        <f>'103'!D22</f>
        <v>139.1</v>
      </c>
      <c r="E406">
        <f>'103'!E22</f>
        <v>345.2</v>
      </c>
      <c r="F406" s="16">
        <f t="shared" ref="F406" si="290">+B406+D406</f>
        <v>139.1</v>
      </c>
      <c r="G406" s="16">
        <f t="shared" ref="G406" si="291">C406+E406</f>
        <v>566.1</v>
      </c>
      <c r="H406" s="20">
        <f t="shared" ref="H406" si="292">+(F406/G406-1)*100</f>
        <v>-75.428369546016611</v>
      </c>
    </row>
    <row r="407" spans="1:8" x14ac:dyDescent="0.25">
      <c r="A407" s="5">
        <f t="shared" si="86"/>
        <v>45575</v>
      </c>
      <c r="B407">
        <f>'101024'!B23</f>
        <v>0</v>
      </c>
      <c r="C407">
        <f>'101024'!C23</f>
        <v>401.5</v>
      </c>
      <c r="D407">
        <f>'101024'!D23</f>
        <v>139.1</v>
      </c>
      <c r="E407">
        <f>'101024'!E23</f>
        <v>346.1</v>
      </c>
      <c r="F407" s="16">
        <f t="shared" ref="F407" si="293">+B407+D407</f>
        <v>139.1</v>
      </c>
      <c r="G407" s="16">
        <f t="shared" ref="G407" si="294">C407+E407</f>
        <v>747.6</v>
      </c>
      <c r="H407" s="20">
        <f t="shared" ref="H407" si="295">+(F407/G407-1)*100</f>
        <v>-81.393793472445154</v>
      </c>
    </row>
    <row r="408" spans="1:8" x14ac:dyDescent="0.25">
      <c r="A408" s="5">
        <f t="shared" si="86"/>
        <v>45582</v>
      </c>
      <c r="B408">
        <f>'101724'!B23</f>
        <v>0</v>
      </c>
      <c r="C408">
        <f>'101724'!C23</f>
        <v>466</v>
      </c>
      <c r="D408">
        <f>'101724'!D23</f>
        <v>139.1</v>
      </c>
      <c r="E408">
        <f>'101724'!E23</f>
        <v>346.6</v>
      </c>
      <c r="F408" s="16">
        <f t="shared" ref="F408" si="296">+B408+D408</f>
        <v>139.1</v>
      </c>
      <c r="G408" s="16">
        <f t="shared" ref="G408" si="297">C408+E408</f>
        <v>812.6</v>
      </c>
      <c r="H408" s="20">
        <f t="shared" ref="H408" si="298">+(F408/G408-1)*100</f>
        <v>-82.882106817622443</v>
      </c>
    </row>
    <row r="409" spans="1:8" x14ac:dyDescent="0.25">
      <c r="A409" s="5">
        <f t="shared" si="86"/>
        <v>45589</v>
      </c>
      <c r="B409">
        <f>'102424'!B24</f>
        <v>0</v>
      </c>
      <c r="C409">
        <f>'102424'!C24</f>
        <v>466</v>
      </c>
      <c r="D409">
        <f>'102424'!D24</f>
        <v>139.1</v>
      </c>
      <c r="E409">
        <f>'102424'!E24</f>
        <v>346.6</v>
      </c>
      <c r="F409" s="16">
        <f t="shared" ref="F409" si="299">+B409+D409</f>
        <v>139.1</v>
      </c>
      <c r="G409" s="16">
        <f t="shared" ref="G409" si="300">C409+E409</f>
        <v>812.6</v>
      </c>
      <c r="H409" s="20">
        <f t="shared" ref="H409" si="301">+(F409/G409-1)*100</f>
        <v>-82.882106817622443</v>
      </c>
    </row>
    <row r="410" spans="1:8" x14ac:dyDescent="0.25">
      <c r="A410" s="5">
        <f t="shared" si="86"/>
        <v>45596</v>
      </c>
      <c r="B410">
        <f>'103124'!B24</f>
        <v>0</v>
      </c>
      <c r="C410">
        <f>'103124'!C24</f>
        <v>466</v>
      </c>
      <c r="D410">
        <f>'103124'!D24</f>
        <v>139.1</v>
      </c>
      <c r="E410">
        <f>'103124'!E24</f>
        <v>346.6</v>
      </c>
      <c r="F410" s="16">
        <f t="shared" ref="F410" si="302">+B410+D410</f>
        <v>139.1</v>
      </c>
      <c r="G410" s="16">
        <f t="shared" ref="G410" si="303">C410+E410</f>
        <v>812.6</v>
      </c>
      <c r="H410" s="20">
        <f t="shared" ref="H410" si="304">+(F410/G410-1)*100</f>
        <v>-82.882106817622443</v>
      </c>
    </row>
    <row r="411" spans="1:8" x14ac:dyDescent="0.25">
      <c r="A411" s="5">
        <f t="shared" si="86"/>
        <v>45603</v>
      </c>
      <c r="B411">
        <f>'110724'!B23</f>
        <v>0</v>
      </c>
      <c r="C411">
        <f>'110724'!C23</f>
        <v>466</v>
      </c>
      <c r="D411">
        <f>'110724'!D23</f>
        <v>139.1</v>
      </c>
      <c r="E411">
        <f>'110724'!E23</f>
        <v>346.6</v>
      </c>
      <c r="F411" s="16">
        <f t="shared" ref="F411" si="305">+B411+D411</f>
        <v>139.1</v>
      </c>
      <c r="G411" s="16">
        <f t="shared" ref="G411" si="306">C411+E411</f>
        <v>812.6</v>
      </c>
      <c r="H411" s="20">
        <f t="shared" ref="H411" si="307">+(F411/G411-1)*100</f>
        <v>-82.882106817622443</v>
      </c>
    </row>
    <row r="412" spans="1:8" x14ac:dyDescent="0.25">
      <c r="A412" s="5">
        <f t="shared" si="86"/>
        <v>45610</v>
      </c>
      <c r="B412">
        <f>'111424'!B23</f>
        <v>0</v>
      </c>
      <c r="C412">
        <f>'111424'!C23</f>
        <v>466</v>
      </c>
      <c r="D412">
        <f>'111424'!D23</f>
        <v>139.1</v>
      </c>
      <c r="E412">
        <f>'111424'!E23</f>
        <v>346.6</v>
      </c>
      <c r="F412" s="16">
        <f t="shared" ref="F412" si="308">+B412+D412</f>
        <v>139.1</v>
      </c>
      <c r="G412" s="16">
        <f t="shared" ref="G412" si="309">C412+E412</f>
        <v>812.6</v>
      </c>
      <c r="H412" s="20">
        <f t="shared" ref="H412" si="310">+(F412/G412-1)*100</f>
        <v>-82.882106817622443</v>
      </c>
    </row>
    <row r="413" spans="1:8" x14ac:dyDescent="0.25">
      <c r="A413" s="5">
        <f t="shared" si="86"/>
        <v>45617</v>
      </c>
      <c r="B413">
        <f>'112124'!B24</f>
        <v>0</v>
      </c>
      <c r="C413">
        <f>'112124'!C24</f>
        <v>639</v>
      </c>
      <c r="D413">
        <f>'112124'!D24</f>
        <v>139.1</v>
      </c>
      <c r="E413">
        <f>'112124'!E24</f>
        <v>370.9</v>
      </c>
      <c r="F413" s="16">
        <f t="shared" ref="F413" si="311">+B413+D413</f>
        <v>139.1</v>
      </c>
      <c r="G413" s="16">
        <f t="shared" ref="G413" si="312">C413+E413</f>
        <v>1009.9</v>
      </c>
      <c r="H413" s="20">
        <f t="shared" ref="H413" si="313">+(F413/G413-1)*100</f>
        <v>-86.226359045450039</v>
      </c>
    </row>
    <row r="414" spans="1:8" x14ac:dyDescent="0.25">
      <c r="A414" s="5">
        <f t="shared" si="86"/>
        <v>45624</v>
      </c>
      <c r="B414">
        <f>'112824'!B23</f>
        <v>0</v>
      </c>
      <c r="C414">
        <f>'112824'!C23</f>
        <v>704</v>
      </c>
      <c r="D414">
        <f>'112824'!D23</f>
        <v>139.1</v>
      </c>
      <c r="E414">
        <f>'112824'!E23</f>
        <v>370.9</v>
      </c>
      <c r="F414" s="16">
        <f t="shared" ref="F414" si="314">+B414+D414</f>
        <v>139.1</v>
      </c>
      <c r="G414" s="16">
        <f t="shared" ref="G414" si="315">C414+E414</f>
        <v>1074.9000000000001</v>
      </c>
      <c r="H414" s="20">
        <f t="shared" ref="H414" si="316">+(F414/G414-1)*100</f>
        <v>-87.059261326635038</v>
      </c>
    </row>
    <row r="415" spans="1:8" x14ac:dyDescent="0.25">
      <c r="A415" s="5">
        <f t="shared" si="86"/>
        <v>45631</v>
      </c>
      <c r="B415">
        <f>'120524'!B23</f>
        <v>0</v>
      </c>
      <c r="C415">
        <f>'120524'!C23</f>
        <v>1824</v>
      </c>
      <c r="D415">
        <f>'120524'!D23</f>
        <v>139.1</v>
      </c>
      <c r="E415">
        <f>'120524'!E23</f>
        <v>370.9</v>
      </c>
      <c r="F415" s="16">
        <f t="shared" ref="F415" si="317">+B415+D415</f>
        <v>139.1</v>
      </c>
      <c r="G415" s="16">
        <f t="shared" ref="G415" si="318">C415+E415</f>
        <v>2194.9</v>
      </c>
      <c r="H415" s="20">
        <f t="shared" ref="H415" si="319">+(F415/G415-1)*100</f>
        <v>-93.662581438789928</v>
      </c>
    </row>
    <row r="416" spans="1:8" x14ac:dyDescent="0.25">
      <c r="A416" s="5">
        <f t="shared" si="86"/>
        <v>45638</v>
      </c>
      <c r="B416">
        <f>'121224'!B23</f>
        <v>0</v>
      </c>
      <c r="C416">
        <f>'121224'!C23</f>
        <v>1824</v>
      </c>
      <c r="D416">
        <f>'121224'!D23</f>
        <v>139.1</v>
      </c>
      <c r="E416">
        <f>'121224'!E23</f>
        <v>370.9</v>
      </c>
      <c r="F416" s="16">
        <f t="shared" ref="F416" si="320">+B416+D416</f>
        <v>139.1</v>
      </c>
      <c r="G416" s="16">
        <f t="shared" ref="G416" si="321">C416+E416</f>
        <v>2194.9</v>
      </c>
      <c r="H416" s="20">
        <f t="shared" ref="H416" si="322">+(F416/G416-1)*100</f>
        <v>-93.662581438789928</v>
      </c>
    </row>
    <row r="417" spans="1:9" x14ac:dyDescent="0.25">
      <c r="A417" s="5">
        <f t="shared" si="86"/>
        <v>45645</v>
      </c>
      <c r="B417">
        <f>'121924'!B23</f>
        <v>0</v>
      </c>
      <c r="C417">
        <f>'121924'!C23</f>
        <v>1824</v>
      </c>
      <c r="D417">
        <f>'121924'!D23</f>
        <v>139.1</v>
      </c>
      <c r="E417">
        <f>'121924'!E23</f>
        <v>370.9</v>
      </c>
      <c r="F417" s="16">
        <f t="shared" ref="F417" si="323">+B417+D417</f>
        <v>139.1</v>
      </c>
      <c r="G417" s="16">
        <f t="shared" ref="G417" si="324">C417+E417</f>
        <v>2194.9</v>
      </c>
      <c r="H417" s="20">
        <f t="shared" ref="H417" si="325">+(F417/G417-1)*100</f>
        <v>-93.662581438789928</v>
      </c>
    </row>
    <row r="418" spans="1:9" x14ac:dyDescent="0.25">
      <c r="A418" s="5">
        <f t="shared" si="86"/>
        <v>45652</v>
      </c>
      <c r="B418">
        <f>'122624'!B23</f>
        <v>0</v>
      </c>
      <c r="C418">
        <f>'122624'!C23</f>
        <v>1824</v>
      </c>
      <c r="D418">
        <f>'122624'!D23</f>
        <v>139.1</v>
      </c>
      <c r="E418">
        <f>'122624'!E23</f>
        <v>436.7</v>
      </c>
      <c r="F418" s="16">
        <f t="shared" ref="F418" si="326">+B418+D418</f>
        <v>139.1</v>
      </c>
      <c r="G418" s="16">
        <f t="shared" ref="G418" si="327">C418+E418</f>
        <v>2260.6999999999998</v>
      </c>
      <c r="H418" s="20">
        <f t="shared" ref="H418" si="328">+(F418/G418-1)*100</f>
        <v>-93.847038527889595</v>
      </c>
    </row>
    <row r="419" spans="1:9" x14ac:dyDescent="0.25">
      <c r="A419" s="5">
        <f t="shared" si="86"/>
        <v>45659</v>
      </c>
      <c r="B419">
        <f>'010225'!B23</f>
        <v>0</v>
      </c>
      <c r="C419">
        <f>'010225'!C23</f>
        <v>1724.3</v>
      </c>
      <c r="D419">
        <f>'010225'!D23</f>
        <v>139.1</v>
      </c>
      <c r="E419">
        <f>'010225'!E23</f>
        <v>673.6</v>
      </c>
      <c r="F419" s="16">
        <f t="shared" ref="F419" si="329">+B419+D419</f>
        <v>139.1</v>
      </c>
      <c r="G419" s="16">
        <f t="shared" ref="G419" si="330">C419+E419</f>
        <v>2397.9</v>
      </c>
      <c r="H419" s="20">
        <f t="shared" ref="H419" si="331">+(F419/G419-1)*100</f>
        <v>-94.199090871178953</v>
      </c>
    </row>
    <row r="420" spans="1:9" x14ac:dyDescent="0.25">
      <c r="A420" s="5">
        <f t="shared" si="86"/>
        <v>45666</v>
      </c>
      <c r="B420">
        <f>'010925'!B23</f>
        <v>0</v>
      </c>
      <c r="C420">
        <f>'010925'!C23</f>
        <v>1724.3</v>
      </c>
      <c r="D420">
        <f>'010925'!D23</f>
        <v>139.1</v>
      </c>
      <c r="E420">
        <f>'010925'!E23</f>
        <v>673.6</v>
      </c>
      <c r="F420" s="16">
        <f t="shared" ref="F420" si="332">+B420+D420</f>
        <v>139.1</v>
      </c>
      <c r="G420" s="16">
        <f t="shared" ref="G420" si="333">C420+E420</f>
        <v>2397.9</v>
      </c>
      <c r="H420" s="20">
        <f t="shared" ref="H420" si="334">+(F420/G420-1)*100</f>
        <v>-94.199090871178953</v>
      </c>
    </row>
    <row r="421" spans="1:9" x14ac:dyDescent="0.25">
      <c r="A421" s="5">
        <f t="shared" si="86"/>
        <v>45673</v>
      </c>
      <c r="B421">
        <f>'011625'!B23</f>
        <v>0</v>
      </c>
      <c r="C421">
        <f>'011625'!C23</f>
        <v>1631</v>
      </c>
      <c r="D421">
        <f>'011625'!D23</f>
        <v>139.1</v>
      </c>
      <c r="E421">
        <f>'011625'!E23</f>
        <v>763.9</v>
      </c>
      <c r="F421" s="16">
        <f t="shared" ref="F421" si="335">+B421+D421</f>
        <v>139.1</v>
      </c>
      <c r="G421" s="16">
        <f t="shared" ref="G421" si="336">C421+E421</f>
        <v>2394.9</v>
      </c>
      <c r="H421" s="20">
        <f t="shared" ref="H421" si="337">+(F421/G421-1)*100</f>
        <v>-94.191824293289912</v>
      </c>
    </row>
    <row r="422" spans="1:9" x14ac:dyDescent="0.25">
      <c r="A422" s="5">
        <f t="shared" si="86"/>
        <v>45680</v>
      </c>
      <c r="B422">
        <f>'012325'!B23</f>
        <v>0</v>
      </c>
      <c r="C422">
        <f>'012325'!C23</f>
        <v>1631</v>
      </c>
      <c r="D422">
        <f>'012325'!D23</f>
        <v>139.1</v>
      </c>
      <c r="E422">
        <f>'012325'!E23</f>
        <v>763.9</v>
      </c>
      <c r="F422" s="16">
        <f t="shared" ref="F422" si="338">+B422+D422</f>
        <v>139.1</v>
      </c>
      <c r="G422" s="16">
        <f t="shared" ref="G422" si="339">C422+E422</f>
        <v>2394.9</v>
      </c>
      <c r="H422" s="20">
        <f t="shared" ref="H422" si="340">+(F422/G422-1)*100</f>
        <v>-94.191824293289912</v>
      </c>
    </row>
    <row r="423" spans="1:9" x14ac:dyDescent="0.25">
      <c r="A423" s="5">
        <f t="shared" si="86"/>
        <v>45687</v>
      </c>
      <c r="B423">
        <f>'013025'!B23</f>
        <v>0</v>
      </c>
      <c r="C423">
        <f>'013025'!C23</f>
        <v>1696</v>
      </c>
      <c r="D423">
        <f>'013025'!D23</f>
        <v>139.1</v>
      </c>
      <c r="E423">
        <f>'013025'!E23</f>
        <v>763.9</v>
      </c>
      <c r="F423" s="16">
        <f t="shared" ref="F423" si="341">+B423+D423</f>
        <v>139.1</v>
      </c>
      <c r="G423" s="16">
        <f t="shared" ref="G423" si="342">C423+E423</f>
        <v>2459.9</v>
      </c>
      <c r="H423" s="20">
        <f t="shared" ref="H423" si="343">+(F423/G423-1)*100</f>
        <v>-94.345298589373556</v>
      </c>
    </row>
    <row r="424" spans="1:9" x14ac:dyDescent="0.25">
      <c r="A424" s="5">
        <f t="shared" si="86"/>
        <v>45694</v>
      </c>
      <c r="B424">
        <f>'020625'!B23</f>
        <v>0</v>
      </c>
      <c r="C424">
        <f>'020625'!C23</f>
        <v>1641</v>
      </c>
      <c r="D424">
        <f>'020625'!D23</f>
        <v>139.1</v>
      </c>
      <c r="E424">
        <f>'020625'!E23</f>
        <v>821</v>
      </c>
      <c r="F424" s="16">
        <f t="shared" ref="F424" si="344">+B424+D424</f>
        <v>139.1</v>
      </c>
      <c r="G424" s="16">
        <f t="shared" ref="G424" si="345">C424+E424</f>
        <v>2462</v>
      </c>
      <c r="H424" s="20">
        <f t="shared" ref="H424" si="346">+(F424/G424-1)*100</f>
        <v>-94.350121852152725</v>
      </c>
    </row>
    <row r="425" spans="1:9" x14ac:dyDescent="0.25">
      <c r="A425" s="5">
        <f t="shared" si="86"/>
        <v>45701</v>
      </c>
      <c r="B425">
        <f>'021325'!B23</f>
        <v>0</v>
      </c>
      <c r="C425">
        <f>'021325'!C23</f>
        <v>1586</v>
      </c>
      <c r="D425">
        <f>'021325'!D23</f>
        <v>139.1</v>
      </c>
      <c r="E425">
        <f>'021325'!E23</f>
        <v>879.5</v>
      </c>
      <c r="F425" s="16">
        <f t="shared" ref="F425" si="347">+B425+D425</f>
        <v>139.1</v>
      </c>
      <c r="G425" s="16">
        <f t="shared" ref="G425" si="348">C425+E425</f>
        <v>2465.5</v>
      </c>
      <c r="H425" s="20">
        <f t="shared" ref="H425" si="349">+(F425/G425-1)*100</f>
        <v>-94.358142364631931</v>
      </c>
    </row>
    <row r="426" spans="1:9" x14ac:dyDescent="0.25">
      <c r="A426" s="5">
        <f t="shared" si="86"/>
        <v>45708</v>
      </c>
      <c r="B426">
        <f>'022025'!B23</f>
        <v>0</v>
      </c>
      <c r="C426">
        <f>'022025'!C23</f>
        <v>1531</v>
      </c>
      <c r="D426">
        <f>'022025'!D23</f>
        <v>139.1</v>
      </c>
      <c r="E426">
        <f>'022025'!E23</f>
        <v>936.4</v>
      </c>
      <c r="F426" s="16">
        <f t="shared" ref="F426" si="350">+B426+D426</f>
        <v>139.1</v>
      </c>
      <c r="G426" s="16">
        <f t="shared" ref="G426" si="351">C426+E426</f>
        <v>2467.4</v>
      </c>
      <c r="H426" s="20">
        <f t="shared" ref="H426" si="352">+(F426/G426-1)*100</f>
        <v>-94.36248682824025</v>
      </c>
    </row>
    <row r="427" spans="1:9" x14ac:dyDescent="0.25">
      <c r="A427" s="5">
        <f t="shared" si="86"/>
        <v>45715</v>
      </c>
      <c r="B427">
        <f>'022725'!B23</f>
        <v>0</v>
      </c>
      <c r="C427">
        <f>'022725'!C23</f>
        <v>1476</v>
      </c>
      <c r="D427">
        <f>'022725'!D23</f>
        <v>139.1</v>
      </c>
      <c r="E427">
        <f>'022725'!E23</f>
        <v>995.6</v>
      </c>
      <c r="F427" s="16">
        <f t="shared" ref="F427" si="353">+B427+D427</f>
        <v>139.1</v>
      </c>
      <c r="G427" s="16">
        <f t="shared" ref="G427" si="354">C427+E427</f>
        <v>2471.6</v>
      </c>
      <c r="H427" s="20">
        <f t="shared" ref="H427" si="355">+(F427/G427-1)*100</f>
        <v>-94.372066677455905</v>
      </c>
    </row>
    <row r="428" spans="1:9" x14ac:dyDescent="0.25">
      <c r="A428" s="5">
        <f t="shared" si="86"/>
        <v>45722</v>
      </c>
      <c r="B428">
        <f>'030625'!B23</f>
        <v>0</v>
      </c>
      <c r="C428">
        <f>'030625'!C23</f>
        <v>1236</v>
      </c>
      <c r="D428">
        <f>'030625'!D23</f>
        <v>139.1</v>
      </c>
      <c r="E428">
        <f>'030625'!E23</f>
        <v>1115.5</v>
      </c>
      <c r="F428" s="16">
        <f t="shared" ref="F428" si="356">+B428+D428</f>
        <v>139.1</v>
      </c>
      <c r="G428" s="16">
        <f t="shared" ref="G428" si="357">C428+E428</f>
        <v>2351.5</v>
      </c>
      <c r="H428" s="20">
        <f t="shared" ref="H428" si="358">+(F428/G428-1)*100</f>
        <v>-94.084626833935786</v>
      </c>
    </row>
    <row r="429" spans="1:9" x14ac:dyDescent="0.25">
      <c r="A429" s="5">
        <f t="shared" si="86"/>
        <v>45729</v>
      </c>
      <c r="B429">
        <f>'031325'!B23</f>
        <v>0</v>
      </c>
      <c r="C429">
        <f>'031325'!C23</f>
        <v>921.5</v>
      </c>
      <c r="D429">
        <f>'031325'!D23</f>
        <v>139.1</v>
      </c>
      <c r="E429">
        <f>'031325'!E23</f>
        <v>1167.3</v>
      </c>
      <c r="F429" s="16">
        <f t="shared" ref="F429" si="359">+B429+D429</f>
        <v>139.1</v>
      </c>
      <c r="G429" s="16">
        <f t="shared" ref="G429" si="360">C429+E429</f>
        <v>2088.8000000000002</v>
      </c>
      <c r="H429" s="20">
        <f t="shared" ref="H429" si="361">+(F429/G429-1)*100</f>
        <v>-93.340674071237075</v>
      </c>
    </row>
    <row r="430" spans="1:9" x14ac:dyDescent="0.25">
      <c r="A430" s="5">
        <f t="shared" si="86"/>
        <v>45736</v>
      </c>
      <c r="B430">
        <f>'032025'!B23</f>
        <v>0</v>
      </c>
      <c r="C430">
        <f>'032025'!C23</f>
        <v>803.5</v>
      </c>
      <c r="D430">
        <f>'032025'!D23</f>
        <v>139.1</v>
      </c>
      <c r="E430">
        <f>'032025'!E23</f>
        <v>1284.3</v>
      </c>
      <c r="F430" s="16">
        <f t="shared" ref="F430" si="362">+B430+D430</f>
        <v>139.1</v>
      </c>
      <c r="G430" s="16">
        <f t="shared" ref="G430" si="363">C430+E430</f>
        <v>2087.8000000000002</v>
      </c>
      <c r="H430" s="20">
        <f t="shared" ref="H430" si="364">+(F430/G430-1)*100</f>
        <v>-93.33748443337484</v>
      </c>
    </row>
    <row r="431" spans="1:9" x14ac:dyDescent="0.25">
      <c r="A431" s="5">
        <f t="shared" si="86"/>
        <v>45743</v>
      </c>
      <c r="B431">
        <f>'032725'!B23</f>
        <v>0</v>
      </c>
      <c r="C431">
        <f>'032725'!C23</f>
        <v>610</v>
      </c>
      <c r="D431">
        <f>'032725'!D23</f>
        <v>139.1</v>
      </c>
      <c r="E431">
        <f>'032725'!E23</f>
        <v>1552.6</v>
      </c>
      <c r="F431" s="16">
        <f t="shared" ref="F431" si="365">+B431+D431</f>
        <v>139.1</v>
      </c>
      <c r="G431" s="16">
        <f t="shared" ref="G431" si="366">C431+E431</f>
        <v>2162.6</v>
      </c>
      <c r="H431" s="20">
        <f t="shared" ref="H431" si="367">+(F431/G431-1)*100</f>
        <v>-93.567927494682323</v>
      </c>
      <c r="I431">
        <f>'032725'!F23</f>
        <v>0</v>
      </c>
    </row>
    <row r="432" spans="1:9" x14ac:dyDescent="0.25">
      <c r="A432" s="5">
        <f t="shared" si="86"/>
        <v>45750</v>
      </c>
      <c r="B432">
        <f>'040325'!B23</f>
        <v>0</v>
      </c>
      <c r="C432">
        <f>'040325'!C23</f>
        <v>555</v>
      </c>
      <c r="D432">
        <f>'040325'!D23</f>
        <v>139.1</v>
      </c>
      <c r="E432">
        <f>'040325'!E23</f>
        <v>1608.1</v>
      </c>
      <c r="F432" s="16">
        <f t="shared" ref="F432" si="368">+B432+D432</f>
        <v>139.1</v>
      </c>
      <c r="G432" s="16">
        <f t="shared" ref="G432" si="369">C432+E432</f>
        <v>2163.1</v>
      </c>
      <c r="H432" s="20">
        <f t="shared" ref="H432" si="370">+(F432/G432-1)*100</f>
        <v>-93.569414266561878</v>
      </c>
      <c r="I432">
        <f>'040325'!F23</f>
        <v>0</v>
      </c>
    </row>
    <row r="433" spans="1:9" x14ac:dyDescent="0.25">
      <c r="A433" s="5">
        <f t="shared" si="86"/>
        <v>45757</v>
      </c>
      <c r="B433">
        <f>'041025'!B23</f>
        <v>0</v>
      </c>
      <c r="C433">
        <f>'041025'!C23</f>
        <v>303</v>
      </c>
      <c r="D433">
        <f>'041025'!D23</f>
        <v>139.1</v>
      </c>
      <c r="E433">
        <f>'041025'!E23</f>
        <v>1736.5</v>
      </c>
      <c r="F433" s="16">
        <f t="shared" ref="F433" si="371">+B433+D433</f>
        <v>139.1</v>
      </c>
      <c r="G433" s="16">
        <f t="shared" ref="G433" si="372">C433+E433</f>
        <v>2039.5</v>
      </c>
      <c r="H433" s="20">
        <f t="shared" ref="H433" si="373">+(F433/G433-1)*100</f>
        <v>-93.179700907085078</v>
      </c>
      <c r="I433">
        <f>'041025'!F23</f>
        <v>0</v>
      </c>
    </row>
    <row r="434" spans="1:9" x14ac:dyDescent="0.25">
      <c r="A434" s="5">
        <f t="shared" si="86"/>
        <v>45764</v>
      </c>
      <c r="B434">
        <f>'041725'!B23</f>
        <v>0</v>
      </c>
      <c r="C434">
        <f>'041725'!C23</f>
        <v>239</v>
      </c>
      <c r="D434">
        <f>'041725'!D23</f>
        <v>139.1</v>
      </c>
      <c r="E434">
        <f>'041725'!E23</f>
        <v>1872.7</v>
      </c>
      <c r="F434" s="16">
        <f t="shared" ref="F434" si="374">+B434+D434</f>
        <v>139.1</v>
      </c>
      <c r="G434" s="16">
        <f t="shared" ref="G434" si="375">C434+E434</f>
        <v>2111.6999999999998</v>
      </c>
      <c r="H434" s="20">
        <f t="shared" ref="H434" si="376">+(F434/G434-1)*100</f>
        <v>-93.412890088554249</v>
      </c>
      <c r="I434">
        <f>'041725'!F23</f>
        <v>0</v>
      </c>
    </row>
    <row r="435" spans="1:9" x14ac:dyDescent="0.25">
      <c r="A435" s="5">
        <f t="shared" si="86"/>
        <v>45771</v>
      </c>
      <c r="B435">
        <f>'042425'!B23</f>
        <v>0</v>
      </c>
      <c r="C435">
        <f>'042425'!C23</f>
        <v>173</v>
      </c>
      <c r="D435">
        <f>'042425'!D23</f>
        <v>139.1</v>
      </c>
      <c r="E435">
        <f>'042425'!E23</f>
        <v>1942.6</v>
      </c>
      <c r="F435" s="16">
        <f t="shared" ref="F435" si="377">+B435+D435</f>
        <v>139.1</v>
      </c>
      <c r="G435" s="16">
        <f t="shared" ref="G435" si="378">C435+E435</f>
        <v>2115.6</v>
      </c>
      <c r="H435" s="20">
        <f t="shared" ref="H435" si="379">+(F435/G435-1)*100</f>
        <v>-93.425033087540172</v>
      </c>
      <c r="I435">
        <f>'042425'!F23</f>
        <v>0</v>
      </c>
    </row>
    <row r="436" spans="1:9" x14ac:dyDescent="0.25">
      <c r="A436" s="5">
        <f t="shared" si="86"/>
        <v>45778</v>
      </c>
      <c r="B436">
        <f>'050125'!B23</f>
        <v>0</v>
      </c>
      <c r="C436">
        <f>'050125'!C23</f>
        <v>118</v>
      </c>
      <c r="D436">
        <f>'050125'!D23</f>
        <v>139.1</v>
      </c>
      <c r="E436">
        <f>'050125'!E23</f>
        <v>1995</v>
      </c>
      <c r="F436" s="16">
        <f t="shared" ref="F436" si="380">+B436+D436</f>
        <v>139.1</v>
      </c>
      <c r="G436" s="16">
        <f t="shared" ref="G436" si="381">C436+E436</f>
        <v>2113</v>
      </c>
      <c r="H436" s="20">
        <f t="shared" ref="H436" si="382">+(F436/G436-1)*100</f>
        <v>-93.416942735447222</v>
      </c>
      <c r="I436">
        <f>'050125'!F23</f>
        <v>0</v>
      </c>
    </row>
    <row r="437" spans="1:9" x14ac:dyDescent="0.25">
      <c r="A437" s="5">
        <f t="shared" si="86"/>
        <v>45785</v>
      </c>
      <c r="B437">
        <f>'050825'!B23</f>
        <v>0</v>
      </c>
      <c r="C437">
        <f>'050825'!C23</f>
        <v>6.5</v>
      </c>
      <c r="D437">
        <f>'050825'!D23</f>
        <v>139.1</v>
      </c>
      <c r="E437">
        <f>'050825'!E23</f>
        <v>2111</v>
      </c>
      <c r="F437" s="16">
        <f t="shared" ref="F437" si="383">+B437+D437</f>
        <v>139.1</v>
      </c>
      <c r="G437" s="16">
        <f t="shared" ref="G437" si="384">C437+E437</f>
        <v>2117.5</v>
      </c>
      <c r="H437" s="20">
        <f t="shared" ref="H437" si="385">+(F437/G437-1)*100</f>
        <v>-93.430932703659977</v>
      </c>
      <c r="I437">
        <f>'050825'!F23</f>
        <v>0</v>
      </c>
    </row>
    <row r="438" spans="1:9" x14ac:dyDescent="0.25">
      <c r="A438" s="5">
        <f t="shared" si="86"/>
        <v>45792</v>
      </c>
      <c r="B438">
        <f>'051525'!B23</f>
        <v>0</v>
      </c>
      <c r="C438">
        <f>'051525'!C23</f>
        <v>5.7</v>
      </c>
      <c r="D438">
        <f>'051525'!D23</f>
        <v>139.1</v>
      </c>
      <c r="E438">
        <f>'051525'!E23</f>
        <v>2111.8000000000002</v>
      </c>
      <c r="F438" s="16">
        <f t="shared" ref="F438" si="386">+B438+D438</f>
        <v>139.1</v>
      </c>
      <c r="G438" s="16">
        <f t="shared" ref="G438" si="387">C438+E438</f>
        <v>2117.5</v>
      </c>
      <c r="H438" s="20">
        <f t="shared" ref="H438" si="388">+(F438/G438-1)*100</f>
        <v>-93.430932703659977</v>
      </c>
      <c r="I438">
        <f>'051525'!F23</f>
        <v>0</v>
      </c>
    </row>
    <row r="439" spans="1:9" x14ac:dyDescent="0.25">
      <c r="A439" s="5">
        <f t="shared" si="86"/>
        <v>45799</v>
      </c>
      <c r="B439">
        <f>'052225'!B23</f>
        <v>0</v>
      </c>
      <c r="C439">
        <f>'052225'!C23</f>
        <v>5</v>
      </c>
      <c r="D439">
        <f>'052225'!D23</f>
        <v>139.1</v>
      </c>
      <c r="E439">
        <f>'052225'!E23</f>
        <v>2112.5</v>
      </c>
      <c r="F439" s="16">
        <f t="shared" ref="F439" si="389">+B439+D439</f>
        <v>139.1</v>
      </c>
      <c r="G439" s="16">
        <f t="shared" ref="G439" si="390">C439+E439</f>
        <v>2117.5</v>
      </c>
      <c r="H439" s="20">
        <f t="shared" ref="H439" si="391">+(F439/G439-1)*100</f>
        <v>-93.430932703659977</v>
      </c>
      <c r="I439">
        <f>'052225'!F23</f>
        <v>0</v>
      </c>
    </row>
    <row r="440" spans="1:9" x14ac:dyDescent="0.25">
      <c r="A440" s="5">
        <f t="shared" si="86"/>
        <v>45806</v>
      </c>
      <c r="B440">
        <f>'052925'!B23</f>
        <v>0</v>
      </c>
      <c r="C440">
        <f>'052925'!C23</f>
        <v>0</v>
      </c>
      <c r="D440">
        <f>'052925'!D23</f>
        <v>139.1</v>
      </c>
      <c r="E440">
        <f>'052925'!E23</f>
        <v>2112.9</v>
      </c>
      <c r="F440" s="16">
        <f t="shared" ref="F440" si="392">+B440+D440</f>
        <v>139.1</v>
      </c>
      <c r="G440" s="16">
        <f t="shared" ref="G440" si="393">C440+E440</f>
        <v>2112.9</v>
      </c>
      <c r="H440" s="20">
        <f t="shared" ref="H440" si="394">+(F440/G440-1)*100</f>
        <v>-93.41663117042927</v>
      </c>
      <c r="I440">
        <f>'052925'!F23</f>
        <v>0</v>
      </c>
    </row>
    <row r="441" spans="1:9" x14ac:dyDescent="0.25">
      <c r="A441" s="5">
        <f t="shared" si="86"/>
        <v>45813</v>
      </c>
      <c r="B441">
        <f>'060525'!B22</f>
        <v>0</v>
      </c>
      <c r="C441">
        <f>'060525'!C22</f>
        <v>67.5</v>
      </c>
      <c r="D441">
        <f>'060525'!D22</f>
        <v>0</v>
      </c>
      <c r="E441">
        <f>'060525'!E22</f>
        <v>0</v>
      </c>
      <c r="F441" s="16">
        <f t="shared" ref="F441" si="395">+B441+D441</f>
        <v>0</v>
      </c>
      <c r="G441" s="16">
        <f t="shared" ref="G441" si="396">C441+E441</f>
        <v>67.5</v>
      </c>
      <c r="H441" s="20">
        <f t="shared" ref="H441" si="397">+(F441/G441-1)*100</f>
        <v>-100</v>
      </c>
    </row>
    <row r="442" spans="1:9" x14ac:dyDescent="0.25">
      <c r="A442" s="5">
        <f t="shared" si="86"/>
        <v>45820</v>
      </c>
      <c r="B442">
        <f>'061225'!B21</f>
        <v>0</v>
      </c>
      <c r="C442">
        <f>'061225'!C21</f>
        <v>67.5</v>
      </c>
      <c r="D442">
        <f>'061225'!D21</f>
        <v>0</v>
      </c>
      <c r="E442">
        <f>'061225'!E21</f>
        <v>0</v>
      </c>
      <c r="F442" s="16">
        <f t="shared" ref="F442" si="398">+B442+D442</f>
        <v>0</v>
      </c>
      <c r="G442" s="16">
        <f t="shared" ref="G442" si="399">C442+E442</f>
        <v>67.5</v>
      </c>
      <c r="H442" s="20">
        <f t="shared" ref="H442" si="400">+(F442/G442-1)*100</f>
        <v>-100</v>
      </c>
    </row>
    <row r="443" spans="1:9" x14ac:dyDescent="0.25">
      <c r="A443" s="5">
        <f t="shared" si="86"/>
        <v>45827</v>
      </c>
      <c r="B443">
        <f>'061925'!B21</f>
        <v>0</v>
      </c>
      <c r="C443">
        <f>'061925'!C21</f>
        <v>67.5</v>
      </c>
      <c r="D443">
        <f>'061925'!D21</f>
        <v>0</v>
      </c>
      <c r="E443">
        <f>'061925'!E21</f>
        <v>0</v>
      </c>
      <c r="F443" s="16">
        <f t="shared" ref="F443" si="401">+B443+D443</f>
        <v>0</v>
      </c>
      <c r="G443" s="16">
        <f t="shared" ref="G443" si="402">C443+E443</f>
        <v>67.5</v>
      </c>
      <c r="H443" s="20">
        <f t="shared" ref="H443" si="403">+(F443/G443-1)*100</f>
        <v>-100</v>
      </c>
    </row>
    <row r="444" spans="1:9" x14ac:dyDescent="0.25">
      <c r="A444" s="5">
        <f t="shared" si="86"/>
        <v>45834</v>
      </c>
      <c r="B444">
        <f>'062625'!B21</f>
        <v>0</v>
      </c>
      <c r="C444">
        <f>'062625'!C21</f>
        <v>67.5</v>
      </c>
      <c r="D444">
        <f>'062625'!D21</f>
        <v>0</v>
      </c>
      <c r="E444">
        <f>'062625'!E21</f>
        <v>0</v>
      </c>
      <c r="F444" s="16">
        <f t="shared" ref="F444" si="404">+B444+D444</f>
        <v>0</v>
      </c>
      <c r="G444" s="16">
        <f t="shared" ref="G444" si="405">C444+E444</f>
        <v>67.5</v>
      </c>
      <c r="H444" s="20">
        <f t="shared" ref="H444" si="406">+(F444/G444-1)*100</f>
        <v>-100</v>
      </c>
    </row>
    <row r="445" spans="1:9" x14ac:dyDescent="0.25">
      <c r="A445" s="5">
        <f t="shared" si="86"/>
        <v>45841</v>
      </c>
      <c r="B445">
        <f>'070325'!B21</f>
        <v>0</v>
      </c>
      <c r="C445">
        <f>'070325'!C21</f>
        <v>69</v>
      </c>
      <c r="D445">
        <f>'070325'!D21</f>
        <v>0</v>
      </c>
      <c r="E445">
        <f>'070325'!E21</f>
        <v>0</v>
      </c>
      <c r="F445" s="16">
        <f t="shared" ref="F445" si="407">+B445+D445</f>
        <v>0</v>
      </c>
      <c r="G445" s="16">
        <f t="shared" ref="G445" si="408">C445+E445</f>
        <v>69</v>
      </c>
      <c r="H445" s="20">
        <f t="shared" ref="H445" si="409">+(F445/G445-1)*100</f>
        <v>-100</v>
      </c>
    </row>
    <row r="446" spans="1:9" x14ac:dyDescent="0.25">
      <c r="A446" s="5">
        <f t="shared" si="86"/>
        <v>45848</v>
      </c>
      <c r="B446">
        <f>'071025'!B21</f>
        <v>0</v>
      </c>
      <c r="C446">
        <f>'071025'!C21</f>
        <v>74</v>
      </c>
      <c r="D446">
        <f>'071025'!D21</f>
        <v>0</v>
      </c>
      <c r="E446">
        <f>'071025'!E21</f>
        <v>67.3</v>
      </c>
      <c r="F446" s="16">
        <f t="shared" ref="F446" si="410">+B446+D446</f>
        <v>0</v>
      </c>
      <c r="G446" s="16">
        <f t="shared" ref="G446" si="411">C446+E446</f>
        <v>141.30000000000001</v>
      </c>
      <c r="H446" s="20">
        <f t="shared" ref="H446" si="412">+(F446/G446-1)*100</f>
        <v>-100</v>
      </c>
    </row>
    <row r="447" spans="1:9" x14ac:dyDescent="0.25">
      <c r="A447" s="5">
        <f t="shared" si="86"/>
        <v>45855</v>
      </c>
      <c r="B447">
        <f>'071725'!B21</f>
        <v>0</v>
      </c>
      <c r="C447">
        <f>'071725'!C21</f>
        <v>71.8</v>
      </c>
      <c r="D447">
        <f>'071725'!D21</f>
        <v>0</v>
      </c>
      <c r="E447">
        <f>'071725'!E21</f>
        <v>69.400000000000006</v>
      </c>
      <c r="F447" s="16">
        <f t="shared" ref="F447" si="413">+B447+D447</f>
        <v>0</v>
      </c>
      <c r="G447" s="16">
        <f t="shared" ref="G447" si="414">C447+E447</f>
        <v>141.19999999999999</v>
      </c>
      <c r="H447" s="20">
        <f t="shared" ref="H447" si="415">+(F447/G447-1)*100</f>
        <v>-100</v>
      </c>
    </row>
    <row r="448" spans="1:9" x14ac:dyDescent="0.25">
      <c r="A448" s="5">
        <f t="shared" si="86"/>
        <v>45862</v>
      </c>
      <c r="B448">
        <f>'072425'!B21</f>
        <v>0</v>
      </c>
      <c r="C448">
        <f>'072425'!C21</f>
        <v>71.400000000000006</v>
      </c>
      <c r="D448">
        <f>'072425'!D21</f>
        <v>0</v>
      </c>
      <c r="E448">
        <f>'072425'!E21</f>
        <v>69.900000000000006</v>
      </c>
      <c r="F448" s="16">
        <f t="shared" ref="F448" si="416">+B448+D448</f>
        <v>0</v>
      </c>
      <c r="G448" s="16">
        <f t="shared" ref="G448" si="417">C448+E448</f>
        <v>141.30000000000001</v>
      </c>
      <c r="H448" s="20">
        <f t="shared" ref="H448" si="418">+(F448/G448-1)*100</f>
        <v>-100</v>
      </c>
    </row>
    <row r="449" spans="1:8" x14ac:dyDescent="0.25">
      <c r="A449" s="5">
        <f t="shared" si="86"/>
        <v>45869</v>
      </c>
      <c r="B449">
        <f>'073125'!B22</f>
        <v>0</v>
      </c>
      <c r="C449">
        <f>'073125'!C22</f>
        <v>70.3</v>
      </c>
      <c r="D449">
        <f>'073125'!D22</f>
        <v>0</v>
      </c>
      <c r="E449">
        <f>'073125'!E22</f>
        <v>70.900000000000006</v>
      </c>
      <c r="F449" s="16">
        <f t="shared" ref="F449" si="419">+B449+D449</f>
        <v>0</v>
      </c>
      <c r="G449" s="16">
        <f t="shared" ref="G449" si="420">C449+E449</f>
        <v>141.19999999999999</v>
      </c>
      <c r="H449" s="20">
        <f t="shared" ref="H449" si="421">+(F449/G449-1)*100</f>
        <v>-100</v>
      </c>
    </row>
    <row r="450" spans="1:8" x14ac:dyDescent="0.25">
      <c r="A450" s="5">
        <f t="shared" si="86"/>
        <v>45876</v>
      </c>
      <c r="B450">
        <f>'080725'!B22</f>
        <v>0</v>
      </c>
      <c r="C450">
        <f>'080725'!C22</f>
        <v>1.2</v>
      </c>
      <c r="D450">
        <f>'080725'!D22</f>
        <v>0</v>
      </c>
      <c r="E450">
        <f>'080725'!E22</f>
        <v>138.1</v>
      </c>
      <c r="F450" s="16">
        <f t="shared" ref="F450" si="422">+B450+D450</f>
        <v>0</v>
      </c>
      <c r="G450" s="16">
        <f t="shared" ref="G450" si="423">C450+E450</f>
        <v>139.29999999999998</v>
      </c>
      <c r="H450" s="20">
        <f t="shared" ref="H450" si="424">+(F450/G450-1)*100</f>
        <v>-100</v>
      </c>
    </row>
    <row r="451" spans="1:8" x14ac:dyDescent="0.25">
      <c r="A451" s="5">
        <f t="shared" si="86"/>
        <v>45883</v>
      </c>
      <c r="B451">
        <f>'081425'!B23</f>
        <v>0</v>
      </c>
      <c r="C451">
        <f>'081425'!C23</f>
        <v>0.7</v>
      </c>
      <c r="D451">
        <f>'081425'!D23</f>
        <v>0</v>
      </c>
      <c r="E451">
        <f>'081425'!E23</f>
        <v>138.6</v>
      </c>
      <c r="F451" s="16">
        <f t="shared" ref="F451" si="425">+B451+D451</f>
        <v>0</v>
      </c>
      <c r="G451" s="16">
        <f t="shared" ref="G451" si="426">C451+E451</f>
        <v>139.29999999999998</v>
      </c>
      <c r="H451" s="20">
        <f t="shared" ref="H451" si="427">+(F451/G451-1)*100</f>
        <v>-100</v>
      </c>
    </row>
    <row r="452" spans="1:8" x14ac:dyDescent="0.25">
      <c r="A452" s="5">
        <f>A451+7</f>
        <v>45890</v>
      </c>
      <c r="B452">
        <f>'082125'!B23</f>
        <v>0</v>
      </c>
      <c r="C452">
        <f>'082125'!C23</f>
        <v>0.6</v>
      </c>
      <c r="D452">
        <f>'082125'!D23</f>
        <v>0</v>
      </c>
      <c r="E452">
        <f>'082125'!E23</f>
        <v>138.6</v>
      </c>
      <c r="F452" s="16">
        <f t="shared" ref="F452:F457" si="428">+B452+D452</f>
        <v>0</v>
      </c>
      <c r="G452" s="16">
        <f t="shared" ref="G452:G457" si="429">C452+E452</f>
        <v>139.19999999999999</v>
      </c>
      <c r="H452" s="13">
        <f t="shared" ref="H452:H457" si="430">+(F452/G452-1)*100</f>
        <v>-100</v>
      </c>
    </row>
    <row r="453" spans="1:8" x14ac:dyDescent="0.25">
      <c r="A453" s="5">
        <f t="shared" si="86"/>
        <v>45897</v>
      </c>
      <c r="B453">
        <f>'082825'!B23</f>
        <v>0</v>
      </c>
      <c r="C453">
        <f>'082825'!C23</f>
        <v>0.6</v>
      </c>
      <c r="D453">
        <f>'082825'!D23</f>
        <v>0</v>
      </c>
      <c r="E453">
        <f>'082825'!E23</f>
        <v>138.6</v>
      </c>
      <c r="F453" s="16">
        <f t="shared" si="428"/>
        <v>0</v>
      </c>
      <c r="G453" s="16">
        <f t="shared" si="429"/>
        <v>139.19999999999999</v>
      </c>
      <c r="H453" s="13">
        <f t="shared" si="430"/>
        <v>-100</v>
      </c>
    </row>
    <row r="454" spans="1:8" x14ac:dyDescent="0.25">
      <c r="A454" s="5">
        <f>A453+7</f>
        <v>45904</v>
      </c>
      <c r="B454">
        <f>'090425'!B22</f>
        <v>0</v>
      </c>
      <c r="C454">
        <f>'090425'!C22</f>
        <v>0.6</v>
      </c>
      <c r="D454">
        <f>'090425'!D22</f>
        <v>0</v>
      </c>
      <c r="E454">
        <f>'090425'!E22</f>
        <v>138.6</v>
      </c>
      <c r="F454" s="16">
        <f t="shared" si="428"/>
        <v>0</v>
      </c>
      <c r="G454" s="16">
        <f t="shared" si="429"/>
        <v>139.19999999999999</v>
      </c>
      <c r="H454" s="13">
        <f t="shared" si="430"/>
        <v>-100</v>
      </c>
    </row>
    <row r="455" spans="1:8" x14ac:dyDescent="0.25">
      <c r="A455" s="5">
        <f>A454+7</f>
        <v>45911</v>
      </c>
      <c r="B455">
        <f>'091125'!B22</f>
        <v>0</v>
      </c>
      <c r="C455">
        <f>'091125'!C22</f>
        <v>0.6</v>
      </c>
      <c r="D455">
        <f>'091125'!D22</f>
        <v>0</v>
      </c>
      <c r="E455">
        <f>'091125'!E22</f>
        <v>138.6</v>
      </c>
      <c r="F455" s="16">
        <f t="shared" si="428"/>
        <v>0</v>
      </c>
      <c r="G455" s="16">
        <f t="shared" si="429"/>
        <v>139.19999999999999</v>
      </c>
      <c r="H455" s="13">
        <f t="shared" si="430"/>
        <v>-100</v>
      </c>
    </row>
    <row r="456" spans="1:8" x14ac:dyDescent="0.25">
      <c r="A456" s="5">
        <f>A455+7</f>
        <v>45918</v>
      </c>
      <c r="B456">
        <f>'091825'!B22</f>
        <v>0</v>
      </c>
      <c r="C456">
        <f>'091825'!C22</f>
        <v>0.5</v>
      </c>
      <c r="D456">
        <f>'091825'!D22</f>
        <v>0</v>
      </c>
      <c r="E456">
        <f>'091825'!E22</f>
        <v>138.6</v>
      </c>
      <c r="F456" s="16">
        <f t="shared" si="428"/>
        <v>0</v>
      </c>
      <c r="G456" s="16">
        <f t="shared" si="429"/>
        <v>139.1</v>
      </c>
      <c r="H456" s="13">
        <f t="shared" si="430"/>
        <v>-100</v>
      </c>
    </row>
    <row r="457" spans="1:8" x14ac:dyDescent="0.25">
      <c r="A457" s="5">
        <f>A456+7</f>
        <v>45925</v>
      </c>
      <c r="B457">
        <f>'092525'!I22</f>
        <v>0</v>
      </c>
      <c r="C457">
        <f>'092525'!J22</f>
        <v>0</v>
      </c>
      <c r="D457">
        <f>'092525'!K22</f>
        <v>0</v>
      </c>
      <c r="E457">
        <f>'092525'!L22</f>
        <v>139.1</v>
      </c>
      <c r="F457" s="16">
        <f t="shared" si="428"/>
        <v>0</v>
      </c>
      <c r="G457" s="16">
        <f t="shared" si="429"/>
        <v>139.1</v>
      </c>
      <c r="H457" s="13">
        <f t="shared" si="430"/>
        <v>-100</v>
      </c>
    </row>
    <row r="458" spans="1:8" x14ac:dyDescent="0.25">
      <c r="A458" s="5">
        <f>A457+7</f>
        <v>45932</v>
      </c>
      <c r="B458">
        <f>'100225'!B22</f>
        <v>0</v>
      </c>
      <c r="C458">
        <f>'100225'!C22</f>
        <v>0</v>
      </c>
      <c r="D458">
        <f>'100225'!D22</f>
        <v>0</v>
      </c>
      <c r="E458">
        <f>'100225'!E22</f>
        <v>139.1</v>
      </c>
      <c r="F458" s="16">
        <f t="shared" ref="F458" si="431">+B458+D458</f>
        <v>0</v>
      </c>
      <c r="G458" s="16">
        <f t="shared" ref="G458" si="432">C458+E458</f>
        <v>139.1</v>
      </c>
      <c r="H458" s="13">
        <f t="shared" ref="H458" si="433">+(F458/G458-1)*100</f>
        <v>-100</v>
      </c>
    </row>
    <row r="459" spans="1:8" x14ac:dyDescent="0.25">
      <c r="A459" s="5">
        <f t="shared" ref="A459:A473" si="434">A458+7</f>
        <v>45939</v>
      </c>
      <c r="B459">
        <f>'100925'!B23</f>
        <v>0</v>
      </c>
      <c r="C459">
        <f>'100925'!C23</f>
        <v>0</v>
      </c>
      <c r="D459">
        <f>'100925'!D23</f>
        <v>0</v>
      </c>
      <c r="E459">
        <f>'100925'!E23</f>
        <v>139.1</v>
      </c>
      <c r="F459" s="16">
        <f t="shared" ref="F459" si="435">+B459+D459</f>
        <v>0</v>
      </c>
      <c r="G459" s="16">
        <f>C459+E459</f>
        <v>139.1</v>
      </c>
      <c r="H459" s="13">
        <f t="shared" ref="H459:H464" si="436">+(F459/G459-1)*100</f>
        <v>-100</v>
      </c>
    </row>
    <row r="460" spans="1:8" x14ac:dyDescent="0.25">
      <c r="A460" s="5">
        <f t="shared" si="434"/>
        <v>45946</v>
      </c>
      <c r="B460">
        <f>'101625'!D23</f>
        <v>0</v>
      </c>
      <c r="C460">
        <f>'101625'!E23</f>
        <v>0</v>
      </c>
      <c r="D460">
        <f>'101625'!F23</f>
        <v>0</v>
      </c>
      <c r="E460">
        <f>'101625'!G23</f>
        <v>139.1</v>
      </c>
      <c r="F460" s="16">
        <f t="shared" ref="F460:F464" si="437">+B460+D460</f>
        <v>0</v>
      </c>
      <c r="G460" s="16">
        <f t="shared" ref="G460:G464" si="438">C460+E460</f>
        <v>139.1</v>
      </c>
      <c r="H460" s="13">
        <f t="shared" si="436"/>
        <v>-100</v>
      </c>
    </row>
    <row r="461" spans="1:8" x14ac:dyDescent="0.25">
      <c r="A461" s="5">
        <f t="shared" si="434"/>
        <v>45953</v>
      </c>
      <c r="B461">
        <f>'102325'!B23</f>
        <v>0</v>
      </c>
      <c r="C461">
        <f>'102325'!C23</f>
        <v>0</v>
      </c>
      <c r="D461">
        <f>'102325'!D23</f>
        <v>0</v>
      </c>
      <c r="E461">
        <f>'102325'!E23</f>
        <v>139.1</v>
      </c>
      <c r="F461" s="16">
        <f t="shared" si="437"/>
        <v>0</v>
      </c>
      <c r="G461" s="16">
        <f t="shared" si="438"/>
        <v>139.1</v>
      </c>
      <c r="H461" s="13">
        <f t="shared" si="436"/>
        <v>-100</v>
      </c>
    </row>
    <row r="462" spans="1:8" x14ac:dyDescent="0.25">
      <c r="A462" s="5">
        <f t="shared" si="434"/>
        <v>45960</v>
      </c>
      <c r="B462">
        <f>'103025'!C23</f>
        <v>0</v>
      </c>
      <c r="C462">
        <f>'103025'!D23</f>
        <v>0</v>
      </c>
      <c r="D462">
        <f>'103025'!E23</f>
        <v>0</v>
      </c>
      <c r="E462">
        <f>'103025'!F23</f>
        <v>139.1</v>
      </c>
      <c r="F462" s="16">
        <f t="shared" si="437"/>
        <v>0</v>
      </c>
      <c r="G462" s="16">
        <f t="shared" si="438"/>
        <v>139.1</v>
      </c>
      <c r="H462" s="13">
        <f t="shared" si="436"/>
        <v>-100</v>
      </c>
    </row>
    <row r="463" spans="1:8" x14ac:dyDescent="0.25">
      <c r="A463" s="5">
        <f t="shared" si="434"/>
        <v>45967</v>
      </c>
      <c r="B463">
        <f>'110625'!B23</f>
        <v>130</v>
      </c>
      <c r="C463">
        <f>'110625'!C23</f>
        <v>0</v>
      </c>
      <c r="D463">
        <f>'110625'!D23</f>
        <v>0</v>
      </c>
      <c r="E463">
        <f>'110625'!E23</f>
        <v>139.1</v>
      </c>
      <c r="F463" s="16">
        <f t="shared" si="437"/>
        <v>130</v>
      </c>
      <c r="G463" s="16">
        <f t="shared" si="438"/>
        <v>139.1</v>
      </c>
      <c r="H463" s="13">
        <f t="shared" si="436"/>
        <v>-6.5420560747663554</v>
      </c>
    </row>
    <row r="464" spans="1:8" x14ac:dyDescent="0.25">
      <c r="A464" s="5">
        <f t="shared" si="434"/>
        <v>45974</v>
      </c>
      <c r="B464">
        <f>'111325'!B23</f>
        <v>190</v>
      </c>
      <c r="C464">
        <f>'111325'!C23</f>
        <v>0</v>
      </c>
      <c r="D464">
        <f>'111325'!D23</f>
        <v>0</v>
      </c>
      <c r="E464">
        <f>'111325'!E23</f>
        <v>139.1</v>
      </c>
      <c r="F464" s="16">
        <f t="shared" si="437"/>
        <v>190</v>
      </c>
      <c r="G464" s="16">
        <f t="shared" si="438"/>
        <v>139.1</v>
      </c>
      <c r="H464" s="13">
        <f t="shared" si="436"/>
        <v>36.592379583033782</v>
      </c>
    </row>
    <row r="465" spans="1:8" x14ac:dyDescent="0.25">
      <c r="A465" s="5">
        <f t="shared" si="434"/>
        <v>45981</v>
      </c>
      <c r="B465">
        <f>'112025'!B23</f>
        <v>387</v>
      </c>
      <c r="C465">
        <f>'112025'!C23</f>
        <v>0</v>
      </c>
      <c r="D465">
        <f>'112025'!D23</f>
        <v>0</v>
      </c>
      <c r="E465">
        <f>'112025'!E23</f>
        <v>139.1</v>
      </c>
      <c r="F465" s="16">
        <f t="shared" ref="F465:F471" si="439">+B465+D465</f>
        <v>387</v>
      </c>
      <c r="G465" s="16">
        <f t="shared" ref="G465:G471" si="440">C465+E465</f>
        <v>139.1</v>
      </c>
      <c r="H465" s="13">
        <f t="shared" ref="H465:H471" si="441">+(F465/G465-1)*100</f>
        <v>178.21710999281092</v>
      </c>
    </row>
    <row r="466" spans="1:8" x14ac:dyDescent="0.25">
      <c r="A466" s="5">
        <f t="shared" si="434"/>
        <v>45988</v>
      </c>
      <c r="B466">
        <f>'112725'!B23</f>
        <v>385</v>
      </c>
      <c r="C466">
        <f>'112725'!C23</f>
        <v>0</v>
      </c>
      <c r="D466">
        <f>'112725'!D23</f>
        <v>0</v>
      </c>
      <c r="E466">
        <f>'112725'!E23</f>
        <v>139.1</v>
      </c>
      <c r="F466" s="16">
        <f t="shared" si="439"/>
        <v>385</v>
      </c>
      <c r="G466" s="16">
        <f t="shared" si="440"/>
        <v>139.1</v>
      </c>
      <c r="H466" s="13">
        <f t="shared" si="441"/>
        <v>176.77929547088428</v>
      </c>
    </row>
    <row r="467" spans="1:8" x14ac:dyDescent="0.25">
      <c r="A467" s="5">
        <f t="shared" si="434"/>
        <v>45995</v>
      </c>
      <c r="B467">
        <f>'120425'!B23</f>
        <v>387</v>
      </c>
      <c r="C467">
        <f>'120425'!C23</f>
        <v>0</v>
      </c>
      <c r="D467">
        <f>'120425'!D23</f>
        <v>0</v>
      </c>
      <c r="E467">
        <f>'120425'!E23</f>
        <v>139.1</v>
      </c>
      <c r="F467" s="16">
        <f t="shared" si="439"/>
        <v>387</v>
      </c>
      <c r="G467" s="16">
        <f t="shared" si="440"/>
        <v>139.1</v>
      </c>
      <c r="H467" s="13">
        <f t="shared" si="441"/>
        <v>178.21710999281092</v>
      </c>
    </row>
    <row r="468" spans="1:8" x14ac:dyDescent="0.25">
      <c r="A468" s="5">
        <f t="shared" si="434"/>
        <v>46002</v>
      </c>
      <c r="B468">
        <f>'121125'!B23</f>
        <v>387</v>
      </c>
      <c r="C468">
        <f>'121125'!C23</f>
        <v>0</v>
      </c>
      <c r="D468">
        <f>'121125'!D23</f>
        <v>0</v>
      </c>
      <c r="E468">
        <f>'121125'!E23</f>
        <v>139.1</v>
      </c>
      <c r="F468" s="16">
        <f t="shared" si="439"/>
        <v>387</v>
      </c>
      <c r="G468" s="16">
        <f t="shared" si="440"/>
        <v>139.1</v>
      </c>
      <c r="H468" s="13">
        <f t="shared" si="441"/>
        <v>178.21710999281092</v>
      </c>
    </row>
    <row r="469" spans="1:8" x14ac:dyDescent="0.25">
      <c r="A469" s="5">
        <f t="shared" si="434"/>
        <v>46009</v>
      </c>
      <c r="B469">
        <f>'121825'!B23</f>
        <v>190</v>
      </c>
      <c r="C469">
        <f>'121825'!C23</f>
        <v>0</v>
      </c>
      <c r="D469">
        <f>'121825'!D23</f>
        <v>68.599999999999994</v>
      </c>
      <c r="E469">
        <f>'121825'!E23</f>
        <v>139.1</v>
      </c>
      <c r="F469" s="16">
        <f t="shared" si="439"/>
        <v>258.60000000000002</v>
      </c>
      <c r="G469" s="16">
        <f t="shared" si="440"/>
        <v>139.1</v>
      </c>
      <c r="H469" s="13">
        <f t="shared" si="441"/>
        <v>85.90941768511864</v>
      </c>
    </row>
    <row r="470" spans="1:8" x14ac:dyDescent="0.25">
      <c r="A470" s="5">
        <f t="shared" si="434"/>
        <v>46016</v>
      </c>
      <c r="B470">
        <f>'122525'!B23</f>
        <v>130</v>
      </c>
      <c r="C470">
        <f>'122525'!C23</f>
        <v>0</v>
      </c>
      <c r="D470">
        <f>'122525'!D23</f>
        <v>68.599999999999994</v>
      </c>
      <c r="E470">
        <f>'122525'!E23</f>
        <v>139.1</v>
      </c>
      <c r="F470" s="16">
        <f t="shared" si="439"/>
        <v>198.6</v>
      </c>
      <c r="G470" s="16">
        <f t="shared" si="440"/>
        <v>139.1</v>
      </c>
      <c r="H470" s="13">
        <f t="shared" si="441"/>
        <v>42.774982027318487</v>
      </c>
    </row>
    <row r="471" spans="1:8" x14ac:dyDescent="0.25">
      <c r="A471" s="5">
        <f t="shared" si="434"/>
        <v>46023</v>
      </c>
      <c r="B471">
        <f>'010126'!B23</f>
        <v>130</v>
      </c>
      <c r="C471">
        <f>'010126'!C23</f>
        <v>0</v>
      </c>
      <c r="D471">
        <f>'010126'!D23</f>
        <v>68.599999999999994</v>
      </c>
      <c r="E471">
        <f>'010126'!E23</f>
        <v>139.1</v>
      </c>
      <c r="F471" s="16">
        <f t="shared" si="439"/>
        <v>198.6</v>
      </c>
      <c r="G471" s="16">
        <f t="shared" si="440"/>
        <v>139.1</v>
      </c>
      <c r="H471" s="13">
        <f t="shared" si="441"/>
        <v>42.774982027318487</v>
      </c>
    </row>
    <row r="472" spans="1:8" x14ac:dyDescent="0.25">
      <c r="A472" s="5">
        <f t="shared" si="434"/>
        <v>46030</v>
      </c>
      <c r="B472">
        <f>'010826'!B23</f>
        <v>130</v>
      </c>
      <c r="C472">
        <f>'010826'!C23</f>
        <v>0</v>
      </c>
      <c r="D472">
        <f>'010826'!D23</f>
        <v>68.599999999999994</v>
      </c>
      <c r="E472">
        <f>'010826'!E23</f>
        <v>139.1</v>
      </c>
      <c r="F472" s="16">
        <f t="shared" ref="F472:F475" si="442">+B472+D472</f>
        <v>198.6</v>
      </c>
      <c r="G472" s="16">
        <f t="shared" ref="G472:G475" si="443">C472+E472</f>
        <v>139.1</v>
      </c>
      <c r="H472" s="13">
        <f t="shared" ref="H472:H475" si="444">+(F472/G472-1)*100</f>
        <v>42.774982027318487</v>
      </c>
    </row>
    <row r="473" spans="1:8" x14ac:dyDescent="0.25">
      <c r="A473" s="5">
        <f t="shared" si="434"/>
        <v>46037</v>
      </c>
      <c r="B473">
        <f>'011526'!B23</f>
        <v>130</v>
      </c>
      <c r="C473">
        <f>'011526'!C23</f>
        <v>0</v>
      </c>
      <c r="D473">
        <f>'011526'!D23</f>
        <v>68.599999999999994</v>
      </c>
      <c r="E473">
        <f>'011526'!E23</f>
        <v>139.1</v>
      </c>
      <c r="F473" s="16">
        <f t="shared" si="442"/>
        <v>198.6</v>
      </c>
      <c r="G473" s="16">
        <f t="shared" si="443"/>
        <v>139.1</v>
      </c>
      <c r="H473" s="13">
        <f t="shared" si="444"/>
        <v>42.774982027318487</v>
      </c>
    </row>
    <row r="474" spans="1:8" x14ac:dyDescent="0.25">
      <c r="A474" s="5">
        <v>46044</v>
      </c>
      <c r="B474">
        <f>'012226'!B23</f>
        <v>130</v>
      </c>
      <c r="C474">
        <f>'012226'!C23</f>
        <v>0</v>
      </c>
      <c r="D474">
        <f>'012226'!D23</f>
        <v>68.599999999999994</v>
      </c>
      <c r="E474">
        <f>'012226'!E23</f>
        <v>139.1</v>
      </c>
      <c r="F474" s="16">
        <f t="shared" si="442"/>
        <v>198.6</v>
      </c>
      <c r="G474" s="16">
        <f t="shared" si="443"/>
        <v>139.1</v>
      </c>
      <c r="H474" s="13">
        <f t="shared" si="444"/>
        <v>42.774982027318487</v>
      </c>
    </row>
    <row r="475" spans="1:8" x14ac:dyDescent="0.25">
      <c r="A475" s="5">
        <v>46051</v>
      </c>
      <c r="B475">
        <f>'012926'!B23</f>
        <v>195</v>
      </c>
      <c r="C475">
        <f>'012926'!C23</f>
        <v>0</v>
      </c>
      <c r="D475">
        <f>'012926'!D23</f>
        <v>68.599999999999994</v>
      </c>
      <c r="E475">
        <f>'012926'!E23</f>
        <v>139.1</v>
      </c>
      <c r="F475" s="16">
        <f t="shared" si="442"/>
        <v>263.60000000000002</v>
      </c>
      <c r="G475" s="16">
        <f t="shared" si="443"/>
        <v>139.1</v>
      </c>
      <c r="H475" s="13">
        <f t="shared" si="444"/>
        <v>89.503953989935312</v>
      </c>
    </row>
    <row r="476" spans="1:8" x14ac:dyDescent="0.25">
      <c r="A476" s="5">
        <v>46058</v>
      </c>
      <c r="B476">
        <f>'020526'!B23</f>
        <v>195</v>
      </c>
      <c r="C476">
        <f>'020526'!C23</f>
        <v>0</v>
      </c>
      <c r="D476">
        <f>'020526'!D23</f>
        <v>68.599999999999994</v>
      </c>
      <c r="E476">
        <f>'020526'!E23</f>
        <v>139.1</v>
      </c>
      <c r="F476" s="16">
        <f t="shared" ref="F476" si="445">+B476+D476</f>
        <v>263.60000000000002</v>
      </c>
      <c r="G476" s="16">
        <f t="shared" ref="G476" si="446">C476+E476</f>
        <v>139.1</v>
      </c>
      <c r="H476" s="13">
        <f t="shared" ref="H476" si="447">+(F476/G476-1)*100</f>
        <v>89.503953989935312</v>
      </c>
    </row>
    <row r="477" spans="1:8" x14ac:dyDescent="0.25">
      <c r="A477" s="5">
        <v>46065</v>
      </c>
      <c r="B477">
        <f>'021226'!B23</f>
        <v>195</v>
      </c>
      <c r="C477">
        <f>'021226'!C23</f>
        <v>0</v>
      </c>
      <c r="D477">
        <f>'021226'!D23</f>
        <v>68.599999999999994</v>
      </c>
      <c r="E477">
        <f>'021226'!E23</f>
        <v>139.1</v>
      </c>
      <c r="F477" s="16">
        <f t="shared" ref="F477:F482" si="448">+B477+D477</f>
        <v>263.60000000000002</v>
      </c>
      <c r="G477" s="16">
        <f t="shared" ref="G477:G482" si="449">C477+E477</f>
        <v>139.1</v>
      </c>
      <c r="H477" s="13">
        <f t="shared" ref="H477:H482" si="450">+(F477/G477-1)*100</f>
        <v>89.503953989935312</v>
      </c>
    </row>
    <row r="478" spans="1:8" x14ac:dyDescent="0.25">
      <c r="A478" s="5">
        <v>46072</v>
      </c>
      <c r="B478">
        <f>'021926'!B23</f>
        <v>195</v>
      </c>
      <c r="C478">
        <f>'021926'!C23</f>
        <v>0</v>
      </c>
      <c r="D478">
        <f>'021926'!D23</f>
        <v>68.599999999999994</v>
      </c>
      <c r="E478">
        <f>'021926'!E23</f>
        <v>139.1</v>
      </c>
      <c r="F478" s="16">
        <f t="shared" si="448"/>
        <v>263.60000000000002</v>
      </c>
      <c r="G478" s="16">
        <f t="shared" si="449"/>
        <v>139.1</v>
      </c>
      <c r="H478" s="13">
        <f t="shared" si="450"/>
        <v>89.503953989935312</v>
      </c>
    </row>
    <row r="479" spans="1:8" x14ac:dyDescent="0.25">
      <c r="A479" s="5">
        <v>46079</v>
      </c>
      <c r="B479">
        <f>'022626'!B23</f>
        <v>195</v>
      </c>
      <c r="C479">
        <f>'022626'!C23</f>
        <v>0</v>
      </c>
      <c r="D479">
        <f>'022626'!D23</f>
        <v>68.7</v>
      </c>
      <c r="E479">
        <f>'022626'!E23</f>
        <v>139.1</v>
      </c>
      <c r="F479" s="16">
        <f t="shared" si="448"/>
        <v>263.7</v>
      </c>
      <c r="G479" s="16">
        <f t="shared" si="449"/>
        <v>139.1</v>
      </c>
      <c r="H479" s="13">
        <f t="shared" si="450"/>
        <v>89.575844716031639</v>
      </c>
    </row>
    <row r="480" spans="1:8" x14ac:dyDescent="0.25">
      <c r="A480" s="5">
        <v>46086</v>
      </c>
      <c r="B480">
        <f>'030526'!B23</f>
        <v>65</v>
      </c>
      <c r="C480">
        <f>'030526'!C23</f>
        <v>0</v>
      </c>
      <c r="D480">
        <f>'030526'!D23</f>
        <v>267.60000000000002</v>
      </c>
      <c r="E480">
        <f>'030526'!E23</f>
        <v>139.1</v>
      </c>
      <c r="F480" s="16">
        <f t="shared" si="448"/>
        <v>332.6</v>
      </c>
      <c r="G480" s="16">
        <f t="shared" si="449"/>
        <v>139.1</v>
      </c>
      <c r="H480" s="13">
        <f t="shared" si="450"/>
        <v>139.1085549964055</v>
      </c>
    </row>
    <row r="481" spans="1:9" x14ac:dyDescent="0.25">
      <c r="A481" s="5">
        <v>46093</v>
      </c>
      <c r="B481">
        <f>'031226'!B23</f>
        <v>65</v>
      </c>
      <c r="C481">
        <f>'031226'!C23</f>
        <v>0</v>
      </c>
      <c r="D481">
        <f>'031226'!D23</f>
        <v>267.60000000000002</v>
      </c>
      <c r="E481">
        <f>'031226'!E23</f>
        <v>139.1</v>
      </c>
      <c r="F481" s="16">
        <f t="shared" si="448"/>
        <v>332.6</v>
      </c>
      <c r="G481" s="16">
        <f t="shared" si="449"/>
        <v>139.1</v>
      </c>
      <c r="H481" s="13">
        <f t="shared" si="450"/>
        <v>139.1085549964055</v>
      </c>
    </row>
    <row r="482" spans="1:9" x14ac:dyDescent="0.25">
      <c r="A482" s="5">
        <v>46100</v>
      </c>
      <c r="B482">
        <f>'031926'!B23</f>
        <v>0</v>
      </c>
      <c r="C482">
        <f>'031926'!C23</f>
        <v>0</v>
      </c>
      <c r="D482">
        <f>'031926'!D23</f>
        <v>336</v>
      </c>
      <c r="E482">
        <f>'031926'!E23</f>
        <v>139.1</v>
      </c>
      <c r="F482" s="16">
        <f t="shared" si="448"/>
        <v>336</v>
      </c>
      <c r="G482" s="16">
        <f t="shared" si="449"/>
        <v>139.1</v>
      </c>
      <c r="H482" s="13">
        <f t="shared" si="450"/>
        <v>141.55283968368079</v>
      </c>
    </row>
    <row r="483" spans="1:9" x14ac:dyDescent="0.25">
      <c r="A483" s="5">
        <v>46107</v>
      </c>
      <c r="B483" s="16">
        <v>0</v>
      </c>
      <c r="C483" s="16">
        <v>0</v>
      </c>
      <c r="D483" s="16">
        <v>335.97800000000001</v>
      </c>
      <c r="E483" s="52">
        <v>139.119</v>
      </c>
      <c r="F483" s="16">
        <f t="shared" ref="F483:F485" si="451">+B483+D483</f>
        <v>335.97800000000001</v>
      </c>
      <c r="G483" s="16">
        <f t="shared" ref="G483:G485" si="452">C483+E483</f>
        <v>139.119</v>
      </c>
      <c r="H483" s="13">
        <f t="shared" ref="H483:H485" si="453">+(F483/G483-1)*100</f>
        <v>141.50403611296804</v>
      </c>
      <c r="I483" s="16">
        <v>0</v>
      </c>
    </row>
    <row r="484" spans="1:9" x14ac:dyDescent="0.25">
      <c r="A484" s="5">
        <v>46114</v>
      </c>
      <c r="B484" s="16">
        <v>0</v>
      </c>
      <c r="C484" s="16">
        <v>0</v>
      </c>
      <c r="D484" s="16">
        <v>335.97800000000001</v>
      </c>
      <c r="E484" s="16">
        <v>139.119</v>
      </c>
      <c r="F484" s="16">
        <f t="shared" si="451"/>
        <v>335.97800000000001</v>
      </c>
      <c r="G484" s="16">
        <f t="shared" si="452"/>
        <v>139.119</v>
      </c>
      <c r="H484" s="13">
        <f t="shared" si="453"/>
        <v>141.50403611296804</v>
      </c>
      <c r="I484" s="16">
        <v>0</v>
      </c>
    </row>
    <row r="485" spans="1:9" x14ac:dyDescent="0.25">
      <c r="A485" s="5">
        <v>46121</v>
      </c>
      <c r="B485" s="16">
        <v>0</v>
      </c>
      <c r="C485" s="16">
        <v>0</v>
      </c>
      <c r="D485" s="16">
        <v>335.97800000000001</v>
      </c>
      <c r="E485" s="16">
        <v>139.119</v>
      </c>
      <c r="F485" s="16">
        <f t="shared" si="451"/>
        <v>335.97800000000001</v>
      </c>
      <c r="G485" s="16">
        <f t="shared" si="452"/>
        <v>139.119</v>
      </c>
      <c r="H485" s="13">
        <f t="shared" si="453"/>
        <v>141.50403611296804</v>
      </c>
      <c r="I485" s="16">
        <v>0</v>
      </c>
    </row>
    <row r="486" spans="1:9" ht="15" x14ac:dyDescent="0.35">
      <c r="A486" s="329" t="s">
        <v>1567</v>
      </c>
      <c r="B486" s="16">
        <v>0</v>
      </c>
      <c r="C486" s="16">
        <v>0</v>
      </c>
      <c r="D486" s="16">
        <v>335.97800000000001</v>
      </c>
      <c r="E486" s="16">
        <v>139.119</v>
      </c>
      <c r="F486" s="16">
        <f t="shared" ref="F486" si="454">+B486+D486</f>
        <v>335.97800000000001</v>
      </c>
      <c r="G486" s="16">
        <f t="shared" ref="G486" si="455">C486+E486</f>
        <v>139.119</v>
      </c>
      <c r="H486" s="13">
        <f t="shared" ref="H486:H493" si="456">+(F486/G486-1)*100</f>
        <v>141.50403611296804</v>
      </c>
      <c r="I486" s="16">
        <v>0</v>
      </c>
    </row>
    <row r="487" spans="1:9" ht="15" x14ac:dyDescent="0.35">
      <c r="A487" s="333" t="s">
        <v>1574</v>
      </c>
      <c r="B487" s="16">
        <v>0</v>
      </c>
      <c r="C487" s="16">
        <v>0</v>
      </c>
      <c r="D487" s="16">
        <v>335.97800000000001</v>
      </c>
      <c r="E487" s="16">
        <v>139.119</v>
      </c>
      <c r="F487" s="16">
        <f t="shared" ref="F487" si="457">+B487+D487</f>
        <v>335.97800000000001</v>
      </c>
      <c r="G487" s="16">
        <f t="shared" ref="G487" si="458">C487+E487</f>
        <v>139.119</v>
      </c>
      <c r="H487" s="13">
        <f t="shared" si="456"/>
        <v>141.50403611296804</v>
      </c>
      <c r="I487" s="16">
        <v>0</v>
      </c>
    </row>
    <row r="488" spans="1:9" ht="15" x14ac:dyDescent="0.25">
      <c r="A488" s="296" t="s">
        <v>1575</v>
      </c>
      <c r="B488" s="16">
        <v>0</v>
      </c>
      <c r="C488" s="16">
        <v>0</v>
      </c>
      <c r="D488" s="16">
        <v>0</v>
      </c>
      <c r="E488" s="16">
        <v>0</v>
      </c>
      <c r="F488" s="16">
        <f t="shared" ref="F488:F493" si="459">+B488+D488</f>
        <v>0</v>
      </c>
      <c r="G488" s="16">
        <f t="shared" ref="G488:G493" si="460">C488+E488</f>
        <v>0</v>
      </c>
      <c r="H488" s="13" t="e">
        <f t="shared" si="456"/>
        <v>#DIV/0!</v>
      </c>
      <c r="I488" s="16">
        <v>0</v>
      </c>
    </row>
    <row r="489" spans="1:9" ht="15" x14ac:dyDescent="0.25">
      <c r="A489" s="338" t="s">
        <v>1578</v>
      </c>
      <c r="B489" s="16">
        <v>0</v>
      </c>
      <c r="C489" s="16">
        <v>0</v>
      </c>
      <c r="D489" s="16">
        <v>335.97800000000001</v>
      </c>
      <c r="E489" s="16">
        <v>139.119</v>
      </c>
      <c r="F489" s="16">
        <f t="shared" si="459"/>
        <v>335.97800000000001</v>
      </c>
      <c r="G489" s="16">
        <f t="shared" si="460"/>
        <v>139.119</v>
      </c>
      <c r="H489" s="13">
        <f t="shared" si="456"/>
        <v>141.50403611296804</v>
      </c>
      <c r="I489" s="16">
        <v>0</v>
      </c>
    </row>
    <row r="490" spans="1:9" ht="15" x14ac:dyDescent="0.25">
      <c r="A490" s="296" t="s">
        <v>1579</v>
      </c>
      <c r="B490" s="16">
        <v>0</v>
      </c>
      <c r="C490" s="16">
        <v>0</v>
      </c>
      <c r="D490" s="16">
        <v>335.97800000000001</v>
      </c>
      <c r="E490" s="16">
        <v>139.119</v>
      </c>
      <c r="F490" s="16">
        <f t="shared" si="459"/>
        <v>335.97800000000001</v>
      </c>
      <c r="G490" s="16">
        <f t="shared" si="460"/>
        <v>139.119</v>
      </c>
      <c r="H490" s="13">
        <f t="shared" si="456"/>
        <v>141.50403611296804</v>
      </c>
      <c r="I490" s="16">
        <v>0</v>
      </c>
    </row>
    <row r="491" spans="1:9" ht="15" x14ac:dyDescent="0.25">
      <c r="A491" s="342" t="s">
        <v>1580</v>
      </c>
      <c r="B491" s="16">
        <v>0</v>
      </c>
      <c r="C491" s="16">
        <v>0</v>
      </c>
      <c r="D491" s="16">
        <v>335.97800000000001</v>
      </c>
      <c r="E491" s="16">
        <v>139.119</v>
      </c>
      <c r="F491" s="16">
        <f t="shared" si="459"/>
        <v>335.97800000000001</v>
      </c>
      <c r="G491" s="16">
        <f t="shared" si="460"/>
        <v>139.119</v>
      </c>
      <c r="H491" s="13">
        <f t="shared" si="456"/>
        <v>141.50403611296804</v>
      </c>
      <c r="I491" s="16">
        <v>0</v>
      </c>
    </row>
    <row r="492" spans="1:9" ht="15" x14ac:dyDescent="0.25">
      <c r="A492" s="296" t="s">
        <v>1581</v>
      </c>
      <c r="B492" s="16">
        <v>0</v>
      </c>
      <c r="C492" s="16">
        <v>0</v>
      </c>
      <c r="D492" s="16">
        <v>335.97800000000001</v>
      </c>
      <c r="E492" s="16">
        <v>139.119</v>
      </c>
      <c r="F492" s="16">
        <f t="shared" si="459"/>
        <v>335.97800000000001</v>
      </c>
      <c r="G492" s="16">
        <f t="shared" si="460"/>
        <v>139.119</v>
      </c>
      <c r="H492" s="13">
        <f t="shared" si="456"/>
        <v>141.50403611296804</v>
      </c>
      <c r="I492" s="16">
        <v>0</v>
      </c>
    </row>
    <row r="493" spans="1:9" ht="15" x14ac:dyDescent="0.25">
      <c r="A493" s="301" t="s">
        <v>1617</v>
      </c>
      <c r="B493" s="16">
        <v>0</v>
      </c>
      <c r="C493" s="16">
        <v>0</v>
      </c>
      <c r="D493" s="16">
        <v>335.97800000000001</v>
      </c>
      <c r="E493" s="16">
        <v>139.119</v>
      </c>
      <c r="F493" s="16">
        <f t="shared" si="459"/>
        <v>335.97800000000001</v>
      </c>
      <c r="G493" s="16">
        <f t="shared" si="460"/>
        <v>139.119</v>
      </c>
      <c r="H493" s="13">
        <f t="shared" si="456"/>
        <v>141.50403611296804</v>
      </c>
    </row>
    <row r="494" spans="1:9" x14ac:dyDescent="0.25">
      <c r="A494" s="332">
        <v>46177</v>
      </c>
      <c r="B494" s="16" t="e" cm="1">
        <f t="array" ref="B494">INDEX(Sheet1!$N:$N, MATCH(1, (Sheet1!$B:$B=China!$A$1) * (Sheet1!$C:$C=China!$A494), 0))</f>
        <v>#N/A</v>
      </c>
      <c r="C494" s="16" t="e" cm="1">
        <f t="array" ref="C494">INDEX(Sheet1!$U:$U, MATCH(1, (Sheet1!$B:$B=China!$A$1) * (Sheet1!$C:$C=China!$A494), 0))</f>
        <v>#N/A</v>
      </c>
      <c r="D494" s="16" t="e" cm="1">
        <f t="array" ref="D494">INDEX(Sheet1!$Q:$Q, MATCH(1, (Sheet1!$B:$B=China!$A$1) * (Sheet1!$C:$C=China!$A494), 0))</f>
        <v>#N/A</v>
      </c>
      <c r="E494" s="16" t="e" cm="1">
        <f t="array" ref="E494">INDEX(Sheet1!$T:$T, MATCH(1, (Sheet1!$B:$B=China!$A$1) * (Sheet1!$C:$C=China!$A494), 0))</f>
        <v>#N/A</v>
      </c>
      <c r="F494" s="16" t="e">
        <f t="shared" ref="F494:F495" si="461">+B494+D494</f>
        <v>#N/A</v>
      </c>
      <c r="G494" s="16" t="e">
        <f t="shared" ref="G494:G495" si="462">C494+E494</f>
        <v>#N/A</v>
      </c>
      <c r="H494" s="13" t="e">
        <f t="shared" ref="H494:H495" si="463">+(F494/G494-1)*100</f>
        <v>#N/A</v>
      </c>
    </row>
    <row r="495" spans="1:9" ht="15" x14ac:dyDescent="0.25">
      <c r="A495" s="301" t="s">
        <v>1623</v>
      </c>
      <c r="B495" s="16" t="e">
        <v>#N/A</v>
      </c>
      <c r="C495" s="16">
        <v>0</v>
      </c>
      <c r="D495" s="16" t="e">
        <v>#N/A</v>
      </c>
      <c r="E495" s="16">
        <v>0</v>
      </c>
      <c r="F495" s="16" t="e">
        <f t="shared" si="461"/>
        <v>#N/A</v>
      </c>
      <c r="G495" s="16">
        <f t="shared" si="462"/>
        <v>0</v>
      </c>
      <c r="H495" s="13" t="e">
        <f t="shared" si="463"/>
        <v>#N/A</v>
      </c>
    </row>
    <row r="496" spans="1:9" ht="15" x14ac:dyDescent="0.25">
      <c r="A496" s="296" t="s">
        <v>1624</v>
      </c>
      <c r="B496" s="16" t="e" cm="1">
        <f t="array" ref="B496">INDEX(Sheet1!$N:$N, MATCH(1, (Sheet1!$B:$B=China!$A$1) * (Sheet1!$C:$C=China!$A496), 0))</f>
        <v>#N/A</v>
      </c>
      <c r="C496" s="16">
        <v>0</v>
      </c>
      <c r="D496" s="16" t="e" cm="1">
        <f t="array" ref="D496">INDEX(Sheet1!$Q:$Q, MATCH(1, (Sheet1!$B:$B=China!$A$1) * (Sheet1!$C:$C=China!$A496), 0))</f>
        <v>#N/A</v>
      </c>
      <c r="E496" s="16">
        <v>0</v>
      </c>
      <c r="F496" s="16" t="e">
        <f t="shared" ref="F496" si="464">+B496+D496</f>
        <v>#N/A</v>
      </c>
      <c r="G496" s="16">
        <f t="shared" ref="G496" si="465">C496+E496</f>
        <v>0</v>
      </c>
      <c r="H496" s="13" t="e">
        <f t="shared" ref="H496" si="466">+(F496/G496-1)*100</f>
        <v>#N/A</v>
      </c>
    </row>
    <row r="497" spans="1:8" ht="15" x14ac:dyDescent="0.25">
      <c r="A497" s="296" t="s">
        <v>1627</v>
      </c>
      <c r="B497" s="16" t="e" cm="1">
        <f t="array" ref="B497">INDEX(Sheet1!$N:$N, MATCH(1, (Sheet1!$B:$B=China!$A$1) * (Sheet1!$C:$C=China!$A497), 0))</f>
        <v>#N/A</v>
      </c>
      <c r="C497" s="16">
        <v>0</v>
      </c>
      <c r="D497" s="16" t="e" cm="1">
        <f t="array" ref="D497">INDEX(Sheet1!$Q:$Q, MATCH(1, (Sheet1!$B:$B=China!$A$1) * (Sheet1!$C:$C=China!$A497), 0))</f>
        <v>#N/A</v>
      </c>
      <c r="E497" s="16">
        <v>0</v>
      </c>
      <c r="F497" s="16" t="e">
        <f t="shared" ref="F497" si="467">+B497+D497</f>
        <v>#N/A</v>
      </c>
      <c r="G497" s="16">
        <f t="shared" ref="G497" si="468">C497+E497</f>
        <v>0</v>
      </c>
      <c r="H497" s="13" t="e">
        <f t="shared" ref="H497" si="469">+(F497/G497-1)*100</f>
        <v>#N/A</v>
      </c>
    </row>
    <row r="498" spans="1:8" ht="15" x14ac:dyDescent="0.25">
      <c r="A498" s="352" t="s">
        <v>1628</v>
      </c>
      <c r="B498" s="16" t="e" cm="1">
        <f t="array" ref="B498">INDEX(Sheet1!$N:$N, MATCH(1, (Sheet1!$B:$B=China!$A$1) * (Sheet1!$C:$C=China!$A498), 0))</f>
        <v>#N/A</v>
      </c>
      <c r="C498" s="16">
        <v>0</v>
      </c>
      <c r="D498" s="16" t="e" cm="1">
        <f t="array" ref="D498">INDEX(Sheet1!$Q:$Q, MATCH(1, (Sheet1!$B:$B=China!$A$1) * (Sheet1!$C:$C=China!$A498), 0))</f>
        <v>#N/A</v>
      </c>
      <c r="E498" s="16">
        <v>0</v>
      </c>
      <c r="F498" s="16" t="e">
        <f t="shared" ref="F498" si="470">+B498+D498</f>
        <v>#N/A</v>
      </c>
      <c r="G498" s="16">
        <f t="shared" ref="G498" si="471">C498+E498</f>
        <v>0</v>
      </c>
      <c r="H498" s="13" t="e">
        <f t="shared" ref="H498" si="472">+(F498/G498-1)*100</f>
        <v>#N/A</v>
      </c>
    </row>
    <row r="499" spans="1:8" ht="15" x14ac:dyDescent="0.25">
      <c r="A499" s="296" t="s">
        <v>1632</v>
      </c>
    </row>
    <row r="500" spans="1:8" x14ac:dyDescent="0.25">
      <c r="A500" s="332"/>
    </row>
    <row r="501" spans="1:8" x14ac:dyDescent="0.25">
      <c r="A501" s="332"/>
    </row>
  </sheetData>
  <mergeCells count="2">
    <mergeCell ref="D1:E1"/>
    <mergeCell ref="F1:G1"/>
  </mergeCells>
  <pageMargins left="0.7" right="0.7" top="0.75" bottom="0.75" header="0.3" footer="0.3"/>
  <ignoredErrors>
    <ignoredError sqref="H107:H128" evalError="1"/>
    <ignoredError sqref="F262 G320:H320 H321" formula="1"/>
  </ignoredErrors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31"/>
  <dimension ref="A1:M1001"/>
  <sheetViews>
    <sheetView zoomScale="130" zoomScaleNormal="130" workbookViewId="0">
      <pane xSplit="1" ySplit="2" topLeftCell="B985" activePane="bottomRight" state="frozen"/>
      <selection pane="topRight" activeCell="C1" sqref="C1"/>
      <selection pane="bottomLeft" activeCell="A6" sqref="A6"/>
      <selection pane="bottomRight" activeCell="A1001" sqref="A1001"/>
    </sheetView>
  </sheetViews>
  <sheetFormatPr defaultRowHeight="13.2" x14ac:dyDescent="0.25"/>
  <cols>
    <col min="1" max="1" width="13.88671875" customWidth="1"/>
    <col min="2" max="2" width="9.6640625" customWidth="1"/>
    <col min="3" max="3" width="10.88671875" customWidth="1"/>
    <col min="4" max="4" width="9.5546875" bestFit="1" customWidth="1"/>
    <col min="5" max="5" width="11.6640625" customWidth="1"/>
    <col min="6" max="6" width="9.5546875" bestFit="1" customWidth="1"/>
    <col min="7" max="7" width="10.88671875" customWidth="1"/>
    <col min="8" max="8" width="10.6640625" customWidth="1"/>
  </cols>
  <sheetData>
    <row r="1" spans="1:9" ht="15.6" x14ac:dyDescent="0.3">
      <c r="A1" s="322" t="s">
        <v>1494</v>
      </c>
      <c r="B1" s="112" t="s">
        <v>608</v>
      </c>
      <c r="C1" s="112"/>
      <c r="D1" s="399" t="s">
        <v>609</v>
      </c>
      <c r="E1" s="399"/>
      <c r="F1" s="399" t="s">
        <v>610</v>
      </c>
      <c r="G1" s="399"/>
      <c r="H1" s="112"/>
      <c r="I1" s="35" t="s">
        <v>640</v>
      </c>
    </row>
    <row r="2" spans="1:9" ht="15.6" x14ac:dyDescent="0.3">
      <c r="A2" s="35"/>
      <c r="B2" s="112" t="s">
        <v>613</v>
      </c>
      <c r="C2" s="112" t="s">
        <v>614</v>
      </c>
      <c r="D2" s="112" t="s">
        <v>613</v>
      </c>
      <c r="E2" s="112" t="s">
        <v>614</v>
      </c>
      <c r="F2" s="112" t="s">
        <v>642</v>
      </c>
      <c r="G2" s="112" t="s">
        <v>614</v>
      </c>
      <c r="H2" s="112" t="s">
        <v>4</v>
      </c>
      <c r="I2" s="103" t="s">
        <v>643</v>
      </c>
    </row>
    <row r="3" spans="1:9" x14ac:dyDescent="0.25">
      <c r="A3" s="5">
        <v>39338</v>
      </c>
      <c r="B3">
        <v>273.5</v>
      </c>
      <c r="C3">
        <v>39</v>
      </c>
      <c r="D3">
        <v>203.9</v>
      </c>
      <c r="E3">
        <v>83.8</v>
      </c>
      <c r="F3">
        <f t="shared" ref="F3:G5" si="0">+B3+D3</f>
        <v>477.4</v>
      </c>
      <c r="G3">
        <f t="shared" si="0"/>
        <v>122.8</v>
      </c>
      <c r="H3" s="20">
        <f t="shared" ref="H3:H8" si="1">+(F3/G3-1)*100</f>
        <v>288.76221498371331</v>
      </c>
    </row>
    <row r="4" spans="1:9" x14ac:dyDescent="0.25">
      <c r="A4" s="5">
        <f t="shared" ref="A4:A52" si="2">+A3+7</f>
        <v>39345</v>
      </c>
      <c r="B4">
        <v>322.39999999999998</v>
      </c>
      <c r="C4">
        <v>39.6</v>
      </c>
      <c r="D4">
        <v>303.60000000000002</v>
      </c>
      <c r="E4">
        <v>83.8</v>
      </c>
      <c r="F4">
        <f t="shared" si="0"/>
        <v>626</v>
      </c>
      <c r="G4">
        <f t="shared" si="0"/>
        <v>123.4</v>
      </c>
      <c r="H4" s="20">
        <f t="shared" si="1"/>
        <v>407.29335494327393</v>
      </c>
    </row>
    <row r="5" spans="1:9" x14ac:dyDescent="0.25">
      <c r="A5" s="5">
        <f t="shared" si="2"/>
        <v>39352</v>
      </c>
      <c r="B5">
        <v>828.5</v>
      </c>
      <c r="C5">
        <v>19.600000000000001</v>
      </c>
      <c r="D5">
        <v>381.9</v>
      </c>
      <c r="E5">
        <v>102.9</v>
      </c>
      <c r="F5">
        <f t="shared" si="0"/>
        <v>1210.4000000000001</v>
      </c>
      <c r="G5">
        <f t="shared" si="0"/>
        <v>122.5</v>
      </c>
      <c r="H5" s="20">
        <f t="shared" si="1"/>
        <v>888.08163265306132</v>
      </c>
    </row>
    <row r="6" spans="1:9" x14ac:dyDescent="0.25">
      <c r="A6" s="5">
        <f t="shared" si="2"/>
        <v>39359</v>
      </c>
      <c r="B6">
        <v>828.5</v>
      </c>
      <c r="C6">
        <v>19.600000000000001</v>
      </c>
      <c r="D6">
        <v>390.4</v>
      </c>
      <c r="E6">
        <v>102.9</v>
      </c>
      <c r="F6">
        <f t="shared" ref="F6:G8" si="3">+B6+D6</f>
        <v>1218.9000000000001</v>
      </c>
      <c r="G6">
        <f t="shared" si="3"/>
        <v>122.5</v>
      </c>
      <c r="H6" s="20">
        <f t="shared" si="1"/>
        <v>895.02040816326542</v>
      </c>
    </row>
    <row r="7" spans="1:9" x14ac:dyDescent="0.25">
      <c r="A7" s="5">
        <f t="shared" si="2"/>
        <v>39366</v>
      </c>
      <c r="B7">
        <v>828.5</v>
      </c>
      <c r="C7">
        <v>19.600000000000001</v>
      </c>
      <c r="D7">
        <v>390.4</v>
      </c>
      <c r="E7">
        <v>102.9</v>
      </c>
      <c r="F7">
        <f t="shared" si="3"/>
        <v>1218.9000000000001</v>
      </c>
      <c r="G7">
        <f t="shared" si="3"/>
        <v>122.5</v>
      </c>
      <c r="H7" s="20">
        <f t="shared" si="1"/>
        <v>895.02040816326542</v>
      </c>
    </row>
    <row r="8" spans="1:9" x14ac:dyDescent="0.25">
      <c r="A8" s="5">
        <f t="shared" si="2"/>
        <v>39373</v>
      </c>
      <c r="B8">
        <v>783.8</v>
      </c>
      <c r="C8">
        <v>19.600000000000001</v>
      </c>
      <c r="D8">
        <v>446.2</v>
      </c>
      <c r="E8">
        <v>102.9</v>
      </c>
      <c r="F8">
        <f t="shared" si="3"/>
        <v>1230</v>
      </c>
      <c r="G8">
        <f t="shared" si="3"/>
        <v>122.5</v>
      </c>
      <c r="H8" s="20">
        <f t="shared" si="1"/>
        <v>904.08163265306121</v>
      </c>
      <c r="I8">
        <v>250</v>
      </c>
    </row>
    <row r="9" spans="1:9" x14ac:dyDescent="0.25">
      <c r="A9" s="5">
        <f t="shared" si="2"/>
        <v>39380</v>
      </c>
      <c r="B9">
        <v>700</v>
      </c>
      <c r="C9">
        <v>19.600000000000001</v>
      </c>
      <c r="D9">
        <v>521.9</v>
      </c>
      <c r="E9">
        <v>102.9</v>
      </c>
      <c r="F9">
        <f t="shared" ref="F9:G11" si="4">+B9+D9</f>
        <v>1221.9000000000001</v>
      </c>
      <c r="G9">
        <f t="shared" si="4"/>
        <v>122.5</v>
      </c>
      <c r="H9" s="20">
        <f t="shared" ref="H9:H14" si="5">+(F9/G9-1)*100</f>
        <v>897.46938775510205</v>
      </c>
      <c r="I9">
        <v>250</v>
      </c>
    </row>
    <row r="10" spans="1:9" x14ac:dyDescent="0.25">
      <c r="A10" s="5">
        <f t="shared" si="2"/>
        <v>39387</v>
      </c>
      <c r="B10">
        <v>700</v>
      </c>
      <c r="C10">
        <v>0.6</v>
      </c>
      <c r="D10">
        <v>521.9</v>
      </c>
      <c r="E10">
        <v>122.7</v>
      </c>
      <c r="F10">
        <f t="shared" si="4"/>
        <v>1221.9000000000001</v>
      </c>
      <c r="G10">
        <f t="shared" si="4"/>
        <v>123.3</v>
      </c>
      <c r="H10" s="20">
        <f t="shared" si="5"/>
        <v>890.99756690997583</v>
      </c>
      <c r="I10">
        <v>250</v>
      </c>
    </row>
    <row r="11" spans="1:9" x14ac:dyDescent="0.25">
      <c r="A11" s="5">
        <f t="shared" si="2"/>
        <v>39394</v>
      </c>
      <c r="B11">
        <v>700</v>
      </c>
      <c r="C11">
        <v>0.6</v>
      </c>
      <c r="D11">
        <v>521.9</v>
      </c>
      <c r="E11">
        <v>122.7</v>
      </c>
      <c r="F11">
        <f t="shared" si="4"/>
        <v>1221.9000000000001</v>
      </c>
      <c r="G11">
        <f t="shared" si="4"/>
        <v>123.3</v>
      </c>
      <c r="H11" s="20">
        <f t="shared" si="5"/>
        <v>890.99756690997583</v>
      </c>
      <c r="I11">
        <v>250</v>
      </c>
    </row>
    <row r="12" spans="1:9" x14ac:dyDescent="0.25">
      <c r="A12" s="5">
        <f t="shared" si="2"/>
        <v>39401</v>
      </c>
      <c r="B12">
        <v>675</v>
      </c>
      <c r="C12">
        <v>0.6</v>
      </c>
      <c r="D12">
        <v>565.20000000000005</v>
      </c>
      <c r="E12">
        <v>122.7</v>
      </c>
      <c r="F12">
        <f t="shared" ref="F12:G14" si="6">+B12+D12</f>
        <v>1240.2</v>
      </c>
      <c r="G12">
        <f t="shared" si="6"/>
        <v>123.3</v>
      </c>
      <c r="H12" s="20">
        <f t="shared" si="5"/>
        <v>905.83941605839425</v>
      </c>
      <c r="I12">
        <v>250</v>
      </c>
    </row>
    <row r="13" spans="1:9" x14ac:dyDescent="0.25">
      <c r="A13" s="5">
        <f t="shared" si="2"/>
        <v>39408</v>
      </c>
      <c r="B13">
        <v>675</v>
      </c>
      <c r="C13">
        <v>0.6</v>
      </c>
      <c r="D13">
        <v>565.20000000000005</v>
      </c>
      <c r="E13">
        <v>122.7</v>
      </c>
      <c r="F13">
        <f t="shared" si="6"/>
        <v>1240.2</v>
      </c>
      <c r="G13">
        <f t="shared" si="6"/>
        <v>123.3</v>
      </c>
      <c r="H13" s="20">
        <f t="shared" si="5"/>
        <v>905.83941605839425</v>
      </c>
      <c r="I13">
        <v>250</v>
      </c>
    </row>
    <row r="14" spans="1:9" x14ac:dyDescent="0.25">
      <c r="A14" s="5">
        <f t="shared" si="2"/>
        <v>39415</v>
      </c>
      <c r="B14">
        <v>675</v>
      </c>
      <c r="C14">
        <v>0.6</v>
      </c>
      <c r="D14">
        <v>565.20000000000005</v>
      </c>
      <c r="E14">
        <v>122.7</v>
      </c>
      <c r="F14">
        <f t="shared" si="6"/>
        <v>1240.2</v>
      </c>
      <c r="G14">
        <f t="shared" si="6"/>
        <v>123.3</v>
      </c>
      <c r="H14" s="20">
        <f t="shared" si="5"/>
        <v>905.83941605839425</v>
      </c>
      <c r="I14">
        <v>250</v>
      </c>
    </row>
    <row r="15" spans="1:9" x14ac:dyDescent="0.25">
      <c r="A15" s="5">
        <f t="shared" si="2"/>
        <v>39422</v>
      </c>
      <c r="B15">
        <v>675</v>
      </c>
      <c r="C15">
        <v>0.6</v>
      </c>
      <c r="D15">
        <v>565.20000000000005</v>
      </c>
      <c r="E15">
        <v>122.7</v>
      </c>
      <c r="F15">
        <f t="shared" ref="F15:G17" si="7">+B15+D15</f>
        <v>1240.2</v>
      </c>
      <c r="G15">
        <f t="shared" si="7"/>
        <v>123.3</v>
      </c>
      <c r="H15" s="20">
        <f t="shared" ref="H15:H20" si="8">+(F15/G15-1)*100</f>
        <v>905.83941605839425</v>
      </c>
      <c r="I15">
        <v>250</v>
      </c>
    </row>
    <row r="16" spans="1:9" x14ac:dyDescent="0.25">
      <c r="A16" s="5">
        <f t="shared" si="2"/>
        <v>39429</v>
      </c>
      <c r="B16">
        <v>675</v>
      </c>
      <c r="C16">
        <v>0.6</v>
      </c>
      <c r="D16">
        <v>565.20000000000005</v>
      </c>
      <c r="E16">
        <v>122.7</v>
      </c>
      <c r="F16">
        <f t="shared" si="7"/>
        <v>1240.2</v>
      </c>
      <c r="G16">
        <f t="shared" si="7"/>
        <v>123.3</v>
      </c>
      <c r="H16" s="20">
        <f t="shared" si="8"/>
        <v>905.83941605839425</v>
      </c>
      <c r="I16">
        <v>250</v>
      </c>
    </row>
    <row r="17" spans="1:9" x14ac:dyDescent="0.25">
      <c r="A17" s="5">
        <f t="shared" si="2"/>
        <v>39436</v>
      </c>
      <c r="B17">
        <v>575</v>
      </c>
      <c r="C17">
        <v>0</v>
      </c>
      <c r="D17">
        <v>565.20000000000005</v>
      </c>
      <c r="E17">
        <v>122.7</v>
      </c>
      <c r="F17">
        <f t="shared" si="7"/>
        <v>1140.2</v>
      </c>
      <c r="G17">
        <f t="shared" si="7"/>
        <v>122.7</v>
      </c>
      <c r="H17" s="20">
        <f t="shared" si="8"/>
        <v>829.25835370823154</v>
      </c>
      <c r="I17">
        <v>250</v>
      </c>
    </row>
    <row r="18" spans="1:9" x14ac:dyDescent="0.25">
      <c r="A18" s="5">
        <f t="shared" si="2"/>
        <v>39443</v>
      </c>
      <c r="B18">
        <v>575</v>
      </c>
      <c r="C18">
        <v>0</v>
      </c>
      <c r="D18">
        <v>565.20000000000005</v>
      </c>
      <c r="E18">
        <v>122.7</v>
      </c>
      <c r="F18">
        <f t="shared" ref="F18:G20" si="9">+B18+D18</f>
        <v>1140.2</v>
      </c>
      <c r="G18">
        <f t="shared" si="9"/>
        <v>122.7</v>
      </c>
      <c r="H18" s="20">
        <f t="shared" si="8"/>
        <v>829.25835370823154</v>
      </c>
    </row>
    <row r="19" spans="1:9" x14ac:dyDescent="0.25">
      <c r="A19" s="5">
        <f t="shared" si="2"/>
        <v>39450</v>
      </c>
      <c r="B19">
        <v>595</v>
      </c>
      <c r="C19">
        <v>0</v>
      </c>
      <c r="D19">
        <v>565.20000000000005</v>
      </c>
      <c r="E19">
        <v>122.7</v>
      </c>
      <c r="F19">
        <f t="shared" si="9"/>
        <v>1160.2</v>
      </c>
      <c r="G19">
        <f t="shared" si="9"/>
        <v>122.7</v>
      </c>
      <c r="H19" s="20">
        <f t="shared" si="8"/>
        <v>845.55827220863898</v>
      </c>
    </row>
    <row r="20" spans="1:9" x14ac:dyDescent="0.25">
      <c r="A20" s="5">
        <f t="shared" si="2"/>
        <v>39457</v>
      </c>
      <c r="B20">
        <v>575</v>
      </c>
      <c r="C20">
        <v>0</v>
      </c>
      <c r="D20">
        <v>565.20000000000005</v>
      </c>
      <c r="E20">
        <v>122.7</v>
      </c>
      <c r="F20">
        <f t="shared" si="9"/>
        <v>1140.2</v>
      </c>
      <c r="G20">
        <f t="shared" si="9"/>
        <v>122.7</v>
      </c>
      <c r="H20" s="20">
        <f t="shared" si="8"/>
        <v>829.25835370823154</v>
      </c>
      <c r="I20">
        <v>270</v>
      </c>
    </row>
    <row r="21" spans="1:9" x14ac:dyDescent="0.25">
      <c r="A21" s="5">
        <f t="shared" si="2"/>
        <v>39464</v>
      </c>
      <c r="B21">
        <v>575</v>
      </c>
      <c r="C21">
        <v>0</v>
      </c>
      <c r="D21">
        <v>565.20000000000005</v>
      </c>
      <c r="E21">
        <v>122.7</v>
      </c>
      <c r="F21">
        <f t="shared" ref="F21:G23" si="10">+B21+D21</f>
        <v>1140.2</v>
      </c>
      <c r="G21">
        <f t="shared" si="10"/>
        <v>122.7</v>
      </c>
      <c r="H21" s="20">
        <f t="shared" ref="H21:H26" si="11">+(F21/G21-1)*100</f>
        <v>829.25835370823154</v>
      </c>
    </row>
    <row r="22" spans="1:9" x14ac:dyDescent="0.25">
      <c r="A22" s="5">
        <f t="shared" si="2"/>
        <v>39471</v>
      </c>
      <c r="B22">
        <v>575</v>
      </c>
      <c r="C22">
        <v>0</v>
      </c>
      <c r="D22">
        <v>565.20000000000005</v>
      </c>
      <c r="E22">
        <v>122.7</v>
      </c>
      <c r="F22">
        <f t="shared" si="10"/>
        <v>1140.2</v>
      </c>
      <c r="G22">
        <f t="shared" si="10"/>
        <v>122.7</v>
      </c>
      <c r="H22" s="20">
        <f t="shared" si="11"/>
        <v>829.25835370823154</v>
      </c>
    </row>
    <row r="23" spans="1:9" x14ac:dyDescent="0.25">
      <c r="A23" s="5">
        <f t="shared" si="2"/>
        <v>39478</v>
      </c>
      <c r="B23">
        <v>575</v>
      </c>
      <c r="C23">
        <v>21.5</v>
      </c>
      <c r="D23">
        <v>565.20000000000005</v>
      </c>
      <c r="E23">
        <v>122.7</v>
      </c>
      <c r="F23">
        <f t="shared" si="10"/>
        <v>1140.2</v>
      </c>
      <c r="G23">
        <f t="shared" si="10"/>
        <v>144.19999999999999</v>
      </c>
      <c r="H23" s="20">
        <f t="shared" si="11"/>
        <v>690.70735090152584</v>
      </c>
      <c r="I23">
        <v>270</v>
      </c>
    </row>
    <row r="24" spans="1:9" x14ac:dyDescent="0.25">
      <c r="A24" s="5">
        <f t="shared" si="2"/>
        <v>39485</v>
      </c>
      <c r="B24">
        <v>525</v>
      </c>
      <c r="C24">
        <v>21.5</v>
      </c>
      <c r="D24">
        <v>565.20000000000005</v>
      </c>
      <c r="E24">
        <v>122.7</v>
      </c>
      <c r="F24">
        <f t="shared" ref="F24:G26" si="12">+B24+D24</f>
        <v>1090.2</v>
      </c>
      <c r="G24">
        <f t="shared" si="12"/>
        <v>144.19999999999999</v>
      </c>
      <c r="H24" s="20">
        <f t="shared" si="11"/>
        <v>656.03328710124833</v>
      </c>
      <c r="I24">
        <v>270</v>
      </c>
    </row>
    <row r="25" spans="1:9" x14ac:dyDescent="0.25">
      <c r="A25" s="5">
        <f t="shared" si="2"/>
        <v>39492</v>
      </c>
      <c r="B25">
        <v>500</v>
      </c>
      <c r="C25">
        <v>21.5</v>
      </c>
      <c r="D25">
        <v>590.20000000000005</v>
      </c>
      <c r="E25">
        <v>122.7</v>
      </c>
      <c r="F25">
        <f t="shared" si="12"/>
        <v>1090.2</v>
      </c>
      <c r="G25">
        <f t="shared" si="12"/>
        <v>144.19999999999999</v>
      </c>
      <c r="H25" s="20">
        <f t="shared" si="11"/>
        <v>656.03328710124833</v>
      </c>
      <c r="I25">
        <v>270</v>
      </c>
    </row>
    <row r="26" spans="1:9" x14ac:dyDescent="0.25">
      <c r="A26" s="5">
        <f t="shared" si="2"/>
        <v>39499</v>
      </c>
      <c r="B26">
        <v>500</v>
      </c>
      <c r="C26">
        <v>21.5</v>
      </c>
      <c r="D26">
        <v>590.20000000000005</v>
      </c>
      <c r="E26">
        <v>122.7</v>
      </c>
      <c r="F26">
        <f t="shared" si="12"/>
        <v>1090.2</v>
      </c>
      <c r="G26">
        <f t="shared" si="12"/>
        <v>144.19999999999999</v>
      </c>
      <c r="H26" s="20">
        <f t="shared" si="11"/>
        <v>656.03328710124833</v>
      </c>
    </row>
    <row r="27" spans="1:9" x14ac:dyDescent="0.25">
      <c r="A27" s="5">
        <f t="shared" si="2"/>
        <v>39506</v>
      </c>
      <c r="B27">
        <v>375</v>
      </c>
      <c r="C27">
        <v>21.5</v>
      </c>
      <c r="D27">
        <v>590.20000000000005</v>
      </c>
      <c r="E27">
        <v>122.7</v>
      </c>
      <c r="F27">
        <f t="shared" ref="F27:G29" si="13">+B27+D27</f>
        <v>965.2</v>
      </c>
      <c r="G27">
        <f t="shared" si="13"/>
        <v>144.19999999999999</v>
      </c>
      <c r="H27" s="20">
        <f t="shared" ref="H27:H32" si="14">+(F27/G27-1)*100</f>
        <v>569.34812760055479</v>
      </c>
      <c r="I27">
        <v>270</v>
      </c>
    </row>
    <row r="28" spans="1:9" x14ac:dyDescent="0.25">
      <c r="A28" s="5">
        <f t="shared" si="2"/>
        <v>39513</v>
      </c>
      <c r="B28">
        <v>325</v>
      </c>
      <c r="C28">
        <v>21.5</v>
      </c>
      <c r="D28">
        <v>616.5</v>
      </c>
      <c r="E28">
        <v>122.7</v>
      </c>
      <c r="F28">
        <f t="shared" si="13"/>
        <v>941.5</v>
      </c>
      <c r="G28">
        <f t="shared" si="13"/>
        <v>144.19999999999999</v>
      </c>
      <c r="H28" s="20">
        <f t="shared" si="14"/>
        <v>552.91262135922329</v>
      </c>
    </row>
    <row r="29" spans="1:9" x14ac:dyDescent="0.25">
      <c r="A29" s="5">
        <f t="shared" si="2"/>
        <v>39520</v>
      </c>
      <c r="B29">
        <v>175</v>
      </c>
      <c r="C29">
        <v>21.5</v>
      </c>
      <c r="D29">
        <v>642.9</v>
      </c>
      <c r="E29">
        <v>122.7</v>
      </c>
      <c r="F29">
        <f t="shared" si="13"/>
        <v>817.9</v>
      </c>
      <c r="G29">
        <f t="shared" si="13"/>
        <v>144.19999999999999</v>
      </c>
      <c r="H29" s="20">
        <f t="shared" si="14"/>
        <v>467.19833564493757</v>
      </c>
      <c r="I29">
        <v>245</v>
      </c>
    </row>
    <row r="30" spans="1:9" x14ac:dyDescent="0.25">
      <c r="A30" s="5">
        <f t="shared" si="2"/>
        <v>39527</v>
      </c>
      <c r="B30">
        <v>125</v>
      </c>
      <c r="C30">
        <v>21.5</v>
      </c>
      <c r="D30">
        <v>669.2</v>
      </c>
      <c r="E30">
        <v>122.7</v>
      </c>
      <c r="F30">
        <f t="shared" ref="F30:G32" si="15">+B30+D30</f>
        <v>794.2</v>
      </c>
      <c r="G30">
        <f t="shared" si="15"/>
        <v>144.19999999999999</v>
      </c>
      <c r="H30" s="20">
        <f t="shared" si="14"/>
        <v>450.76282940360619</v>
      </c>
    </row>
    <row r="31" spans="1:9" x14ac:dyDescent="0.25">
      <c r="A31" s="5">
        <f t="shared" si="2"/>
        <v>39534</v>
      </c>
      <c r="B31">
        <v>125</v>
      </c>
      <c r="C31">
        <v>21.5</v>
      </c>
      <c r="D31">
        <v>669.2</v>
      </c>
      <c r="E31">
        <v>122.7</v>
      </c>
      <c r="F31">
        <f t="shared" si="15"/>
        <v>794.2</v>
      </c>
      <c r="G31">
        <f t="shared" si="15"/>
        <v>144.19999999999999</v>
      </c>
      <c r="H31" s="20">
        <f t="shared" si="14"/>
        <v>450.76282940360619</v>
      </c>
    </row>
    <row r="32" spans="1:9" x14ac:dyDescent="0.25">
      <c r="A32" s="5">
        <f t="shared" si="2"/>
        <v>39541</v>
      </c>
      <c r="B32">
        <v>200</v>
      </c>
      <c r="C32">
        <v>21.5</v>
      </c>
      <c r="D32">
        <v>721.5</v>
      </c>
      <c r="E32">
        <v>122.7</v>
      </c>
      <c r="F32">
        <f t="shared" si="15"/>
        <v>921.5</v>
      </c>
      <c r="G32">
        <f t="shared" si="15"/>
        <v>144.19999999999999</v>
      </c>
      <c r="H32" s="20">
        <f t="shared" si="14"/>
        <v>539.04299583911234</v>
      </c>
    </row>
    <row r="33" spans="1:10" x14ac:dyDescent="0.25">
      <c r="A33" s="5">
        <f t="shared" si="2"/>
        <v>39548</v>
      </c>
      <c r="B33">
        <v>150</v>
      </c>
      <c r="C33">
        <v>21.5</v>
      </c>
      <c r="D33">
        <v>773.2</v>
      </c>
      <c r="E33">
        <v>142.30000000000001</v>
      </c>
      <c r="F33">
        <f t="shared" ref="F33:G35" si="16">+B33+D33</f>
        <v>923.2</v>
      </c>
      <c r="G33">
        <f t="shared" si="16"/>
        <v>163.80000000000001</v>
      </c>
      <c r="H33" s="20">
        <f t="shared" ref="H33:H38" si="17">+(F33/G33-1)*100</f>
        <v>463.61416361416354</v>
      </c>
    </row>
    <row r="34" spans="1:10" x14ac:dyDescent="0.25">
      <c r="A34" s="5">
        <f t="shared" si="2"/>
        <v>39555</v>
      </c>
      <c r="B34">
        <v>125</v>
      </c>
      <c r="C34">
        <v>18.8</v>
      </c>
      <c r="D34">
        <v>799.4</v>
      </c>
      <c r="E34">
        <v>142.30000000000001</v>
      </c>
      <c r="F34">
        <f t="shared" si="16"/>
        <v>924.4</v>
      </c>
      <c r="G34">
        <f t="shared" si="16"/>
        <v>161.10000000000002</v>
      </c>
      <c r="H34" s="20">
        <f t="shared" si="17"/>
        <v>473.80509000620725</v>
      </c>
      <c r="I34">
        <v>220</v>
      </c>
    </row>
    <row r="35" spans="1:10" x14ac:dyDescent="0.25">
      <c r="A35" s="5">
        <f t="shared" si="2"/>
        <v>39562</v>
      </c>
      <c r="B35">
        <v>25</v>
      </c>
      <c r="C35">
        <v>18.8</v>
      </c>
      <c r="D35">
        <v>852.9</v>
      </c>
      <c r="E35">
        <v>142.30000000000001</v>
      </c>
      <c r="F35">
        <f t="shared" si="16"/>
        <v>877.9</v>
      </c>
      <c r="G35">
        <f t="shared" si="16"/>
        <v>161.10000000000002</v>
      </c>
      <c r="H35" s="20">
        <f t="shared" si="17"/>
        <v>444.94103041589062</v>
      </c>
    </row>
    <row r="36" spans="1:10" x14ac:dyDescent="0.25">
      <c r="A36" s="5">
        <f t="shared" si="2"/>
        <v>39569</v>
      </c>
      <c r="B36">
        <v>25</v>
      </c>
      <c r="C36">
        <v>18.8</v>
      </c>
      <c r="D36">
        <v>852.9</v>
      </c>
      <c r="E36">
        <v>142.30000000000001</v>
      </c>
      <c r="F36">
        <f t="shared" ref="F36:G38" si="18">+B36+D36</f>
        <v>877.9</v>
      </c>
      <c r="G36">
        <f t="shared" si="18"/>
        <v>161.10000000000002</v>
      </c>
      <c r="H36" s="20">
        <f t="shared" si="17"/>
        <v>444.94103041589062</v>
      </c>
      <c r="I36">
        <v>220</v>
      </c>
    </row>
    <row r="37" spans="1:10" x14ac:dyDescent="0.25">
      <c r="A37" s="5">
        <f t="shared" si="2"/>
        <v>39576</v>
      </c>
      <c r="B37">
        <v>0</v>
      </c>
      <c r="C37">
        <v>18.8</v>
      </c>
      <c r="D37">
        <v>852.9</v>
      </c>
      <c r="E37">
        <v>142.30000000000001</v>
      </c>
      <c r="F37">
        <f t="shared" si="18"/>
        <v>852.9</v>
      </c>
      <c r="G37">
        <f t="shared" si="18"/>
        <v>161.10000000000002</v>
      </c>
      <c r="H37" s="20">
        <f t="shared" si="17"/>
        <v>429.42271880819362</v>
      </c>
      <c r="I37">
        <v>220</v>
      </c>
    </row>
    <row r="38" spans="1:10" x14ac:dyDescent="0.25">
      <c r="A38" s="5">
        <f t="shared" si="2"/>
        <v>39583</v>
      </c>
      <c r="B38">
        <v>0</v>
      </c>
      <c r="C38">
        <v>18.8</v>
      </c>
      <c r="D38">
        <v>852.9</v>
      </c>
      <c r="E38">
        <v>142.30000000000001</v>
      </c>
      <c r="F38">
        <f t="shared" si="18"/>
        <v>852.9</v>
      </c>
      <c r="G38">
        <f t="shared" si="18"/>
        <v>161.10000000000002</v>
      </c>
      <c r="H38" s="20">
        <f t="shared" si="17"/>
        <v>429.42271880819362</v>
      </c>
      <c r="I38">
        <v>195</v>
      </c>
    </row>
    <row r="39" spans="1:10" x14ac:dyDescent="0.25">
      <c r="A39" s="5">
        <f t="shared" si="2"/>
        <v>39590</v>
      </c>
      <c r="B39">
        <v>0</v>
      </c>
      <c r="C39">
        <v>18</v>
      </c>
      <c r="D39">
        <v>852.9</v>
      </c>
      <c r="E39">
        <v>142.30000000000001</v>
      </c>
      <c r="F39">
        <f t="shared" ref="F39:G41" si="19">+B39+D39</f>
        <v>852.9</v>
      </c>
      <c r="G39">
        <f t="shared" si="19"/>
        <v>160.30000000000001</v>
      </c>
      <c r="H39" s="20">
        <f t="shared" ref="H39:H44" si="20">+(F39/G39-1)*100</f>
        <v>432.06487835308786</v>
      </c>
      <c r="I39">
        <v>195</v>
      </c>
    </row>
    <row r="40" spans="1:10" x14ac:dyDescent="0.25">
      <c r="A40" s="5">
        <f t="shared" si="2"/>
        <v>39597</v>
      </c>
      <c r="B40">
        <v>0</v>
      </c>
      <c r="C40">
        <v>0</v>
      </c>
      <c r="D40">
        <v>852.9</v>
      </c>
      <c r="E40">
        <v>159.80000000000001</v>
      </c>
      <c r="F40">
        <f t="shared" si="19"/>
        <v>852.9</v>
      </c>
      <c r="G40">
        <f t="shared" si="19"/>
        <v>159.80000000000001</v>
      </c>
      <c r="H40" s="20">
        <f t="shared" si="20"/>
        <v>433.72966207759697</v>
      </c>
      <c r="I40">
        <v>195</v>
      </c>
    </row>
    <row r="41" spans="1:10" x14ac:dyDescent="0.25">
      <c r="A41" s="5">
        <f t="shared" si="2"/>
        <v>39604</v>
      </c>
      <c r="B41">
        <v>95</v>
      </c>
      <c r="C41">
        <v>0</v>
      </c>
      <c r="D41">
        <v>0</v>
      </c>
      <c r="E41">
        <v>0</v>
      </c>
      <c r="F41">
        <f t="shared" si="19"/>
        <v>95</v>
      </c>
      <c r="G41">
        <f t="shared" si="19"/>
        <v>0</v>
      </c>
      <c r="H41" s="20" t="e">
        <f t="shared" si="20"/>
        <v>#DIV/0!</v>
      </c>
      <c r="J41" s="35" t="s">
        <v>654</v>
      </c>
    </row>
    <row r="42" spans="1:10" x14ac:dyDescent="0.25">
      <c r="A42" s="5">
        <f t="shared" si="2"/>
        <v>39611</v>
      </c>
      <c r="B42">
        <v>95</v>
      </c>
      <c r="C42">
        <v>0</v>
      </c>
      <c r="D42">
        <v>0</v>
      </c>
      <c r="E42">
        <v>0</v>
      </c>
      <c r="F42">
        <f t="shared" ref="F42:G44" si="21">+B42+D42</f>
        <v>95</v>
      </c>
      <c r="G42">
        <f t="shared" si="21"/>
        <v>0</v>
      </c>
      <c r="H42" s="20" t="e">
        <f t="shared" si="20"/>
        <v>#DIV/0!</v>
      </c>
    </row>
    <row r="43" spans="1:10" x14ac:dyDescent="0.25">
      <c r="A43" s="5">
        <f t="shared" si="2"/>
        <v>39618</v>
      </c>
      <c r="B43">
        <v>36</v>
      </c>
      <c r="C43">
        <v>83.5</v>
      </c>
      <c r="D43">
        <v>57.7</v>
      </c>
      <c r="E43">
        <v>53.8</v>
      </c>
      <c r="F43">
        <f t="shared" si="21"/>
        <v>93.7</v>
      </c>
      <c r="G43">
        <f t="shared" si="21"/>
        <v>137.30000000000001</v>
      </c>
      <c r="H43" s="20">
        <f t="shared" si="20"/>
        <v>-31.755280407865992</v>
      </c>
    </row>
    <row r="44" spans="1:10" x14ac:dyDescent="0.25">
      <c r="A44" s="5">
        <f t="shared" si="2"/>
        <v>39625</v>
      </c>
      <c r="B44">
        <v>45</v>
      </c>
      <c r="C44">
        <v>0</v>
      </c>
      <c r="D44">
        <v>0</v>
      </c>
      <c r="E44">
        <v>0</v>
      </c>
      <c r="F44">
        <f t="shared" si="21"/>
        <v>45</v>
      </c>
      <c r="G44">
        <f t="shared" si="21"/>
        <v>0</v>
      </c>
      <c r="H44" s="20" t="e">
        <f t="shared" si="20"/>
        <v>#DIV/0!</v>
      </c>
    </row>
    <row r="45" spans="1:10" x14ac:dyDescent="0.25">
      <c r="A45" s="5">
        <f t="shared" si="2"/>
        <v>39632</v>
      </c>
      <c r="B45">
        <v>45</v>
      </c>
      <c r="C45">
        <v>0</v>
      </c>
      <c r="D45">
        <v>0</v>
      </c>
      <c r="E45">
        <v>0</v>
      </c>
      <c r="F45">
        <f>+B45+D45</f>
        <v>45</v>
      </c>
      <c r="G45">
        <f>+C45+E45</f>
        <v>0</v>
      </c>
      <c r="H45" s="20" t="e">
        <f>+(F45/G45-1)*100</f>
        <v>#DIV/0!</v>
      </c>
    </row>
    <row r="46" spans="1:10" x14ac:dyDescent="0.25">
      <c r="A46" s="5">
        <f t="shared" si="2"/>
        <v>39639</v>
      </c>
      <c r="B46">
        <v>45</v>
      </c>
      <c r="C46">
        <v>0</v>
      </c>
      <c r="D46">
        <v>0</v>
      </c>
      <c r="E46">
        <v>0</v>
      </c>
      <c r="F46">
        <f>+B46+D46</f>
        <v>45</v>
      </c>
      <c r="G46">
        <f>+C46+E46</f>
        <v>0</v>
      </c>
      <c r="H46" s="20" t="e">
        <f>+(F46/G46-1)*100</f>
        <v>#DIV/0!</v>
      </c>
    </row>
    <row r="47" spans="1:10" x14ac:dyDescent="0.25">
      <c r="A47" s="5">
        <f t="shared" si="2"/>
        <v>39646</v>
      </c>
      <c r="H47" s="20"/>
    </row>
    <row r="48" spans="1:10" x14ac:dyDescent="0.25">
      <c r="A48" s="5">
        <f t="shared" si="2"/>
        <v>39653</v>
      </c>
      <c r="B48">
        <v>20</v>
      </c>
      <c r="C48">
        <v>132.5</v>
      </c>
      <c r="D48">
        <v>0</v>
      </c>
      <c r="E48">
        <v>0</v>
      </c>
      <c r="F48">
        <f>+B48+D48</f>
        <v>20</v>
      </c>
      <c r="G48">
        <f>+C48+E48</f>
        <v>132.5</v>
      </c>
      <c r="H48" s="20">
        <f>+(F48/G48-1)*100</f>
        <v>-84.905660377358487</v>
      </c>
    </row>
    <row r="49" spans="1:10" x14ac:dyDescent="0.25">
      <c r="A49" s="5">
        <f t="shared" si="2"/>
        <v>39660</v>
      </c>
      <c r="H49" s="20"/>
    </row>
    <row r="50" spans="1:10" x14ac:dyDescent="0.25">
      <c r="A50" s="5">
        <f t="shared" si="2"/>
        <v>39667</v>
      </c>
      <c r="B50">
        <v>20</v>
      </c>
      <c r="C50">
        <v>206</v>
      </c>
      <c r="D50">
        <v>0</v>
      </c>
      <c r="E50">
        <v>0</v>
      </c>
      <c r="F50">
        <f t="shared" ref="F50:G52" si="22">+B50+D50</f>
        <v>20</v>
      </c>
      <c r="G50">
        <f t="shared" si="22"/>
        <v>206</v>
      </c>
      <c r="H50" s="20">
        <f>+(F50/G50-1)*100</f>
        <v>-90.291262135922338</v>
      </c>
    </row>
    <row r="51" spans="1:10" x14ac:dyDescent="0.25">
      <c r="A51" s="5">
        <f t="shared" si="2"/>
        <v>39674</v>
      </c>
      <c r="B51">
        <v>0</v>
      </c>
      <c r="C51">
        <v>231</v>
      </c>
      <c r="D51">
        <v>0</v>
      </c>
      <c r="E51">
        <v>0</v>
      </c>
      <c r="F51">
        <f t="shared" si="22"/>
        <v>0</v>
      </c>
      <c r="G51">
        <f t="shared" si="22"/>
        <v>231</v>
      </c>
      <c r="H51" s="20">
        <f>+(F51/G51-1)*100</f>
        <v>-100</v>
      </c>
    </row>
    <row r="52" spans="1:10" x14ac:dyDescent="0.25">
      <c r="A52" s="5">
        <f t="shared" si="2"/>
        <v>39681</v>
      </c>
      <c r="B52">
        <v>0</v>
      </c>
      <c r="C52">
        <v>208</v>
      </c>
      <c r="D52">
        <v>0</v>
      </c>
      <c r="E52">
        <v>23.6</v>
      </c>
      <c r="F52">
        <f t="shared" si="22"/>
        <v>0</v>
      </c>
      <c r="G52">
        <f t="shared" si="22"/>
        <v>231.6</v>
      </c>
      <c r="H52" s="20">
        <f>+(F52/G52-1)*100</f>
        <v>-100</v>
      </c>
    </row>
    <row r="53" spans="1:10" x14ac:dyDescent="0.25">
      <c r="A53" s="5"/>
      <c r="J53" s="35" t="s">
        <v>24</v>
      </c>
    </row>
    <row r="54" spans="1:10" x14ac:dyDescent="0.25">
      <c r="A54" s="5">
        <v>39590</v>
      </c>
    </row>
    <row r="55" spans="1:10" x14ac:dyDescent="0.25">
      <c r="A55" s="5">
        <v>39597</v>
      </c>
    </row>
    <row r="56" spans="1:10" x14ac:dyDescent="0.25">
      <c r="A56" s="5">
        <v>39604</v>
      </c>
      <c r="B56">
        <v>97</v>
      </c>
      <c r="C56">
        <v>73.7</v>
      </c>
      <c r="D56">
        <v>0</v>
      </c>
      <c r="E56">
        <v>51.5</v>
      </c>
      <c r="F56">
        <f>+B56+D56</f>
        <v>97</v>
      </c>
      <c r="G56">
        <f>+C56+E56</f>
        <v>125.2</v>
      </c>
      <c r="H56" s="20">
        <f>+(F56/G56-1)*100</f>
        <v>-22.523961661341851</v>
      </c>
    </row>
    <row r="57" spans="1:10" x14ac:dyDescent="0.25">
      <c r="A57" s="5">
        <f t="shared" ref="A57:A198" si="23">+A56+7</f>
        <v>39611</v>
      </c>
      <c r="B57">
        <v>97</v>
      </c>
      <c r="C57">
        <v>73.7</v>
      </c>
      <c r="D57">
        <v>0</v>
      </c>
      <c r="E57">
        <v>51.5</v>
      </c>
      <c r="F57">
        <f>+B57+D57</f>
        <v>97</v>
      </c>
      <c r="G57">
        <f>+C57+E57</f>
        <v>125.2</v>
      </c>
      <c r="H57" s="20">
        <f>+(F57/G57-1)*100</f>
        <v>-22.523961661341851</v>
      </c>
    </row>
    <row r="58" spans="1:10" x14ac:dyDescent="0.25">
      <c r="A58" s="5">
        <f t="shared" si="23"/>
        <v>39618</v>
      </c>
    </row>
    <row r="59" spans="1:10" x14ac:dyDescent="0.25">
      <c r="A59" s="5">
        <f t="shared" si="23"/>
        <v>39625</v>
      </c>
      <c r="B59">
        <v>6</v>
      </c>
      <c r="C59">
        <v>110</v>
      </c>
      <c r="D59">
        <v>57.7</v>
      </c>
      <c r="E59">
        <v>57.4</v>
      </c>
      <c r="F59">
        <f t="shared" ref="F59:G61" si="24">+B59+D59</f>
        <v>63.7</v>
      </c>
      <c r="G59">
        <f t="shared" si="24"/>
        <v>167.4</v>
      </c>
      <c r="H59" s="20">
        <f t="shared" ref="H59:H64" si="25">+(F59/G59-1)*100</f>
        <v>-61.947431302270004</v>
      </c>
    </row>
    <row r="60" spans="1:10" x14ac:dyDescent="0.25">
      <c r="A60" s="5">
        <f t="shared" si="23"/>
        <v>39632</v>
      </c>
      <c r="B60">
        <v>2</v>
      </c>
      <c r="C60">
        <v>52</v>
      </c>
      <c r="D60">
        <v>57.7</v>
      </c>
      <c r="E60">
        <v>120</v>
      </c>
      <c r="F60">
        <f t="shared" si="24"/>
        <v>59.7</v>
      </c>
      <c r="G60">
        <f t="shared" si="24"/>
        <v>172</v>
      </c>
      <c r="H60" s="20">
        <f t="shared" si="25"/>
        <v>-65.290697674418595</v>
      </c>
    </row>
    <row r="61" spans="1:10" x14ac:dyDescent="0.25">
      <c r="A61" s="5">
        <f t="shared" si="23"/>
        <v>39639</v>
      </c>
      <c r="B61">
        <v>118</v>
      </c>
      <c r="C61">
        <v>63</v>
      </c>
      <c r="D61">
        <v>57.7</v>
      </c>
      <c r="E61">
        <v>120</v>
      </c>
      <c r="F61">
        <f t="shared" si="24"/>
        <v>175.7</v>
      </c>
      <c r="G61">
        <f t="shared" si="24"/>
        <v>183</v>
      </c>
      <c r="H61" s="20">
        <f t="shared" si="25"/>
        <v>-3.9890710382513683</v>
      </c>
    </row>
    <row r="62" spans="1:10" x14ac:dyDescent="0.25">
      <c r="A62" s="5">
        <f t="shared" si="23"/>
        <v>39646</v>
      </c>
      <c r="B62">
        <v>120.9</v>
      </c>
      <c r="C62">
        <v>39.9</v>
      </c>
      <c r="D62">
        <v>58.8</v>
      </c>
      <c r="E62">
        <v>145.80000000000001</v>
      </c>
      <c r="F62">
        <f t="shared" ref="F62:G64" si="26">+B62+D62</f>
        <v>179.7</v>
      </c>
      <c r="G62">
        <f t="shared" si="26"/>
        <v>185.70000000000002</v>
      </c>
      <c r="H62" s="20">
        <f t="shared" si="25"/>
        <v>-3.231017770597755</v>
      </c>
    </row>
    <row r="63" spans="1:10" x14ac:dyDescent="0.25">
      <c r="A63" s="5">
        <f t="shared" si="23"/>
        <v>39653</v>
      </c>
      <c r="B63">
        <v>125.9</v>
      </c>
      <c r="C63">
        <v>38.9</v>
      </c>
      <c r="D63">
        <v>58.8</v>
      </c>
      <c r="E63">
        <v>146.80000000000001</v>
      </c>
      <c r="F63">
        <f t="shared" si="26"/>
        <v>184.7</v>
      </c>
      <c r="G63">
        <f t="shared" si="26"/>
        <v>185.70000000000002</v>
      </c>
      <c r="H63" s="20">
        <f t="shared" si="25"/>
        <v>-0.5385029617663073</v>
      </c>
    </row>
    <row r="64" spans="1:10" x14ac:dyDescent="0.25">
      <c r="A64" s="5">
        <f t="shared" si="23"/>
        <v>39660</v>
      </c>
      <c r="B64">
        <v>124.2</v>
      </c>
      <c r="C64">
        <v>110.7</v>
      </c>
      <c r="D64">
        <v>60.5</v>
      </c>
      <c r="E64">
        <v>149</v>
      </c>
      <c r="F64">
        <f t="shared" si="26"/>
        <v>184.7</v>
      </c>
      <c r="G64">
        <f t="shared" si="26"/>
        <v>259.7</v>
      </c>
      <c r="H64" s="20">
        <f t="shared" si="25"/>
        <v>-28.879476318829422</v>
      </c>
    </row>
    <row r="65" spans="1:8" x14ac:dyDescent="0.25">
      <c r="A65" s="5">
        <f t="shared" si="23"/>
        <v>39667</v>
      </c>
      <c r="B65">
        <v>65.8</v>
      </c>
      <c r="C65">
        <v>116.7</v>
      </c>
      <c r="D65">
        <v>178.5</v>
      </c>
      <c r="E65">
        <v>149</v>
      </c>
      <c r="F65">
        <f t="shared" ref="F65:G67" si="27">+B65+D65</f>
        <v>244.3</v>
      </c>
      <c r="G65">
        <f t="shared" si="27"/>
        <v>265.7</v>
      </c>
      <c r="H65" s="20">
        <f t="shared" ref="H65:H70" si="28">+(F65/G65-1)*100</f>
        <v>-8.0541964621753781</v>
      </c>
    </row>
    <row r="66" spans="1:8" x14ac:dyDescent="0.25">
      <c r="A66" s="5">
        <f t="shared" si="23"/>
        <v>39674</v>
      </c>
      <c r="B66">
        <v>89.2</v>
      </c>
      <c r="C66">
        <v>167.9</v>
      </c>
      <c r="D66">
        <v>180.1</v>
      </c>
      <c r="E66">
        <v>155</v>
      </c>
      <c r="F66">
        <f t="shared" si="27"/>
        <v>269.3</v>
      </c>
      <c r="G66">
        <f t="shared" si="27"/>
        <v>322.89999999999998</v>
      </c>
      <c r="H66" s="20">
        <f t="shared" si="28"/>
        <v>-16.599566429235047</v>
      </c>
    </row>
    <row r="67" spans="1:8" x14ac:dyDescent="0.25">
      <c r="A67" s="5">
        <f t="shared" si="23"/>
        <v>39681</v>
      </c>
      <c r="B67">
        <v>87</v>
      </c>
      <c r="C67">
        <v>159.9</v>
      </c>
      <c r="D67">
        <v>242.3</v>
      </c>
      <c r="E67">
        <v>163.19999999999999</v>
      </c>
      <c r="F67">
        <f t="shared" si="27"/>
        <v>329.3</v>
      </c>
      <c r="G67">
        <f t="shared" si="27"/>
        <v>323.10000000000002</v>
      </c>
      <c r="H67" s="20">
        <f t="shared" si="28"/>
        <v>1.9189105540080353</v>
      </c>
    </row>
    <row r="68" spans="1:8" x14ac:dyDescent="0.25">
      <c r="A68" s="5">
        <f t="shared" si="23"/>
        <v>39688</v>
      </c>
      <c r="B68">
        <v>88.3</v>
      </c>
      <c r="C68">
        <v>107</v>
      </c>
      <c r="D68">
        <v>243.1</v>
      </c>
      <c r="E68">
        <v>226.6</v>
      </c>
      <c r="F68">
        <f t="shared" ref="F68:G70" si="29">+B68+D68</f>
        <v>331.4</v>
      </c>
      <c r="G68">
        <f t="shared" si="29"/>
        <v>333.6</v>
      </c>
      <c r="H68" s="20">
        <f t="shared" si="28"/>
        <v>-0.65947242206236822</v>
      </c>
    </row>
    <row r="69" spans="1:8" x14ac:dyDescent="0.25">
      <c r="A69" s="5">
        <f t="shared" si="23"/>
        <v>39695</v>
      </c>
      <c r="B69">
        <v>27.6</v>
      </c>
      <c r="C69">
        <v>106.3</v>
      </c>
      <c r="D69">
        <v>304.3</v>
      </c>
      <c r="E69">
        <v>228.2</v>
      </c>
      <c r="F69">
        <f t="shared" si="29"/>
        <v>331.90000000000003</v>
      </c>
      <c r="G69">
        <f t="shared" si="29"/>
        <v>334.5</v>
      </c>
      <c r="H69" s="20">
        <f t="shared" si="28"/>
        <v>-0.77727952167413461</v>
      </c>
    </row>
    <row r="70" spans="1:8" x14ac:dyDescent="0.25">
      <c r="A70" s="5">
        <f t="shared" si="23"/>
        <v>39702</v>
      </c>
      <c r="B70">
        <v>26.4</v>
      </c>
      <c r="C70">
        <v>55.1</v>
      </c>
      <c r="D70">
        <v>305.39999999999998</v>
      </c>
      <c r="E70">
        <v>297.39999999999998</v>
      </c>
      <c r="F70">
        <f t="shared" si="29"/>
        <v>331.79999999999995</v>
      </c>
      <c r="G70">
        <f t="shared" si="29"/>
        <v>352.5</v>
      </c>
      <c r="H70" s="20">
        <f t="shared" si="28"/>
        <v>-5.87234042553193</v>
      </c>
    </row>
    <row r="71" spans="1:8" x14ac:dyDescent="0.25">
      <c r="A71" s="5">
        <f t="shared" si="23"/>
        <v>39709</v>
      </c>
      <c r="B71">
        <v>0.2</v>
      </c>
      <c r="C71">
        <v>78.8</v>
      </c>
      <c r="D71">
        <v>393.4</v>
      </c>
      <c r="E71">
        <v>297.8</v>
      </c>
      <c r="F71">
        <f t="shared" ref="F71:G73" si="30">+B71+D71</f>
        <v>393.59999999999997</v>
      </c>
      <c r="G71">
        <f t="shared" si="30"/>
        <v>376.6</v>
      </c>
      <c r="H71" s="20">
        <f t="shared" ref="H71:H76" si="31">+(F71/G71-1)*100</f>
        <v>4.5140732873074629</v>
      </c>
    </row>
    <row r="72" spans="1:8" x14ac:dyDescent="0.25">
      <c r="A72" s="5">
        <f t="shared" si="23"/>
        <v>39716</v>
      </c>
      <c r="B72">
        <v>25</v>
      </c>
      <c r="C72">
        <v>86.5</v>
      </c>
      <c r="D72">
        <v>393.6</v>
      </c>
      <c r="E72">
        <v>302.10000000000002</v>
      </c>
      <c r="F72">
        <f t="shared" si="30"/>
        <v>418.6</v>
      </c>
      <c r="G72">
        <f t="shared" si="30"/>
        <v>388.6</v>
      </c>
      <c r="H72" s="20">
        <f t="shared" si="31"/>
        <v>7.7200205867215654</v>
      </c>
    </row>
    <row r="73" spans="1:8" x14ac:dyDescent="0.25">
      <c r="A73" s="5">
        <f t="shared" si="23"/>
        <v>39723</v>
      </c>
      <c r="B73">
        <v>25</v>
      </c>
      <c r="C73">
        <v>165.1</v>
      </c>
      <c r="D73">
        <v>393.6</v>
      </c>
      <c r="E73">
        <v>303.39999999999998</v>
      </c>
      <c r="F73">
        <f t="shared" si="30"/>
        <v>418.6</v>
      </c>
      <c r="G73">
        <f t="shared" si="30"/>
        <v>468.5</v>
      </c>
      <c r="H73" s="20">
        <f t="shared" si="31"/>
        <v>-10.651013874066162</v>
      </c>
    </row>
    <row r="74" spans="1:8" x14ac:dyDescent="0.25">
      <c r="A74" s="5">
        <f t="shared" si="23"/>
        <v>39730</v>
      </c>
      <c r="B74">
        <v>25</v>
      </c>
      <c r="C74">
        <v>165.3</v>
      </c>
      <c r="D74">
        <v>393.6</v>
      </c>
      <c r="E74">
        <v>305.2</v>
      </c>
      <c r="F74">
        <f t="shared" ref="F74:G76" si="32">+B74+D74</f>
        <v>418.6</v>
      </c>
      <c r="G74">
        <f t="shared" si="32"/>
        <v>470.5</v>
      </c>
      <c r="H74" s="20">
        <f t="shared" si="31"/>
        <v>-11.030818278427201</v>
      </c>
    </row>
    <row r="75" spans="1:8" x14ac:dyDescent="0.25">
      <c r="A75" s="5">
        <f t="shared" si="23"/>
        <v>39737</v>
      </c>
      <c r="B75">
        <v>25</v>
      </c>
      <c r="C75">
        <v>160.6</v>
      </c>
      <c r="D75">
        <v>393.6</v>
      </c>
      <c r="E75">
        <v>309.3</v>
      </c>
      <c r="F75">
        <f t="shared" si="32"/>
        <v>418.6</v>
      </c>
      <c r="G75">
        <f t="shared" si="32"/>
        <v>469.9</v>
      </c>
      <c r="H75" s="20">
        <f t="shared" si="31"/>
        <v>-10.917216429027443</v>
      </c>
    </row>
    <row r="76" spans="1:8" x14ac:dyDescent="0.25">
      <c r="A76" s="5">
        <f t="shared" si="23"/>
        <v>39744</v>
      </c>
      <c r="B76">
        <v>25</v>
      </c>
      <c r="C76">
        <v>99.8</v>
      </c>
      <c r="D76">
        <v>393.6</v>
      </c>
      <c r="E76">
        <v>373.2</v>
      </c>
      <c r="F76">
        <f t="shared" si="32"/>
        <v>418.6</v>
      </c>
      <c r="G76">
        <f t="shared" si="32"/>
        <v>473</v>
      </c>
      <c r="H76" s="20">
        <f t="shared" si="31"/>
        <v>-11.501057082452427</v>
      </c>
    </row>
    <row r="77" spans="1:8" x14ac:dyDescent="0.25">
      <c r="A77" s="5">
        <f t="shared" si="23"/>
        <v>39751</v>
      </c>
      <c r="B77">
        <v>25</v>
      </c>
      <c r="C77">
        <v>101.5</v>
      </c>
      <c r="D77">
        <v>393.6</v>
      </c>
      <c r="E77">
        <v>376.8</v>
      </c>
      <c r="F77">
        <f t="shared" ref="F77:G79" si="33">+B77+D77</f>
        <v>418.6</v>
      </c>
      <c r="G77">
        <f t="shared" si="33"/>
        <v>478.3</v>
      </c>
      <c r="H77" s="20">
        <f t="shared" ref="H77:H82" si="34">+(F77/G77-1)*100</f>
        <v>-12.48170604223291</v>
      </c>
    </row>
    <row r="78" spans="1:8" x14ac:dyDescent="0.25">
      <c r="A78" s="5">
        <f t="shared" si="23"/>
        <v>39758</v>
      </c>
      <c r="B78">
        <v>25</v>
      </c>
      <c r="C78">
        <v>151.69999999999999</v>
      </c>
      <c r="D78">
        <v>393.6</v>
      </c>
      <c r="E78">
        <v>381.5</v>
      </c>
      <c r="F78">
        <f t="shared" si="33"/>
        <v>418.6</v>
      </c>
      <c r="G78">
        <f t="shared" si="33"/>
        <v>533.20000000000005</v>
      </c>
      <c r="H78" s="20">
        <f t="shared" si="34"/>
        <v>-21.492873218304574</v>
      </c>
    </row>
    <row r="79" spans="1:8" x14ac:dyDescent="0.25">
      <c r="A79" s="5">
        <f t="shared" si="23"/>
        <v>39765</v>
      </c>
      <c r="B79">
        <v>25.5</v>
      </c>
      <c r="C79">
        <v>150.30000000000001</v>
      </c>
      <c r="D79">
        <v>393.6</v>
      </c>
      <c r="E79">
        <v>384.9</v>
      </c>
      <c r="F79">
        <f t="shared" si="33"/>
        <v>419.1</v>
      </c>
      <c r="G79">
        <f t="shared" si="33"/>
        <v>535.20000000000005</v>
      </c>
      <c r="H79" s="20">
        <f t="shared" si="34"/>
        <v>-21.692825112107627</v>
      </c>
    </row>
    <row r="80" spans="1:8" x14ac:dyDescent="0.25">
      <c r="A80" s="5">
        <f t="shared" si="23"/>
        <v>39772</v>
      </c>
      <c r="B80">
        <v>25.5</v>
      </c>
      <c r="C80">
        <v>148.1</v>
      </c>
      <c r="D80">
        <v>393.6</v>
      </c>
      <c r="E80">
        <v>387.1</v>
      </c>
      <c r="F80">
        <f t="shared" ref="F80:G82" si="35">+B80+D80</f>
        <v>419.1</v>
      </c>
      <c r="G80">
        <f t="shared" si="35"/>
        <v>535.20000000000005</v>
      </c>
      <c r="H80" s="20">
        <f t="shared" si="34"/>
        <v>-21.692825112107627</v>
      </c>
    </row>
    <row r="81" spans="1:8" x14ac:dyDescent="0.25">
      <c r="A81" s="5">
        <f t="shared" si="23"/>
        <v>39779</v>
      </c>
      <c r="B81">
        <v>25.5</v>
      </c>
      <c r="C81">
        <v>172.6</v>
      </c>
      <c r="D81">
        <v>393.6</v>
      </c>
      <c r="E81">
        <v>392.7</v>
      </c>
      <c r="F81">
        <f t="shared" si="35"/>
        <v>419.1</v>
      </c>
      <c r="G81">
        <f t="shared" si="35"/>
        <v>565.29999999999995</v>
      </c>
      <c r="H81" s="20">
        <f t="shared" si="34"/>
        <v>-25.862373960728803</v>
      </c>
    </row>
    <row r="82" spans="1:8" x14ac:dyDescent="0.25">
      <c r="A82" s="5">
        <f t="shared" si="23"/>
        <v>39786</v>
      </c>
      <c r="B82">
        <v>25.5</v>
      </c>
      <c r="C82">
        <v>170.1</v>
      </c>
      <c r="D82">
        <v>393.6</v>
      </c>
      <c r="E82">
        <v>458.3</v>
      </c>
      <c r="F82">
        <f t="shared" si="35"/>
        <v>419.1</v>
      </c>
      <c r="G82">
        <f t="shared" si="35"/>
        <v>628.4</v>
      </c>
      <c r="H82" s="20">
        <f t="shared" si="34"/>
        <v>-33.306810948440479</v>
      </c>
    </row>
    <row r="83" spans="1:8" x14ac:dyDescent="0.25">
      <c r="A83" s="5">
        <f t="shared" si="23"/>
        <v>39793</v>
      </c>
      <c r="B83">
        <v>25.5</v>
      </c>
      <c r="C83">
        <v>139.1</v>
      </c>
      <c r="D83">
        <v>393.6</v>
      </c>
      <c r="E83">
        <v>488.8</v>
      </c>
      <c r="F83">
        <f t="shared" ref="F83:G85" si="36">+B83+D83</f>
        <v>419.1</v>
      </c>
      <c r="G83">
        <f t="shared" si="36"/>
        <v>627.9</v>
      </c>
      <c r="H83" s="20">
        <f t="shared" ref="H83:H88" si="37">+(F83/G83-1)*100</f>
        <v>-33.253702818920203</v>
      </c>
    </row>
    <row r="84" spans="1:8" x14ac:dyDescent="0.25">
      <c r="A84" s="5">
        <f t="shared" si="23"/>
        <v>39800</v>
      </c>
      <c r="B84">
        <v>25.5</v>
      </c>
      <c r="C84">
        <v>135.6</v>
      </c>
      <c r="D84">
        <v>393.6</v>
      </c>
      <c r="E84">
        <v>492.1</v>
      </c>
      <c r="F84">
        <f t="shared" si="36"/>
        <v>419.1</v>
      </c>
      <c r="G84">
        <f t="shared" si="36"/>
        <v>627.70000000000005</v>
      </c>
      <c r="H84" s="20">
        <f t="shared" si="37"/>
        <v>-33.232435877011312</v>
      </c>
    </row>
    <row r="85" spans="1:8" x14ac:dyDescent="0.25">
      <c r="A85" s="5">
        <f t="shared" si="23"/>
        <v>39807</v>
      </c>
      <c r="B85">
        <v>25.5</v>
      </c>
      <c r="C85">
        <v>52.1</v>
      </c>
      <c r="D85">
        <v>393.6</v>
      </c>
      <c r="E85">
        <v>575.79999999999995</v>
      </c>
      <c r="F85">
        <f t="shared" si="36"/>
        <v>419.1</v>
      </c>
      <c r="G85">
        <f t="shared" si="36"/>
        <v>627.9</v>
      </c>
      <c r="H85" s="20">
        <f t="shared" si="37"/>
        <v>-33.253702818920203</v>
      </c>
    </row>
    <row r="86" spans="1:8" x14ac:dyDescent="0.25">
      <c r="A86" s="5">
        <f t="shared" si="23"/>
        <v>39814</v>
      </c>
      <c r="B86">
        <v>25.5</v>
      </c>
      <c r="C86">
        <v>49.3</v>
      </c>
      <c r="D86">
        <v>393.6</v>
      </c>
      <c r="E86">
        <v>578.5</v>
      </c>
      <c r="F86">
        <f t="shared" ref="F86:G88" si="38">+B86+D86</f>
        <v>419.1</v>
      </c>
      <c r="G86">
        <f t="shared" si="38"/>
        <v>627.79999999999995</v>
      </c>
      <c r="H86" s="20">
        <f t="shared" si="37"/>
        <v>-33.243071041733032</v>
      </c>
    </row>
    <row r="87" spans="1:8" x14ac:dyDescent="0.25">
      <c r="A87" s="5">
        <f t="shared" si="23"/>
        <v>39821</v>
      </c>
      <c r="B87">
        <v>25</v>
      </c>
      <c r="C87">
        <v>148.6</v>
      </c>
      <c r="D87">
        <v>394.1</v>
      </c>
      <c r="E87">
        <v>637.5</v>
      </c>
      <c r="F87">
        <f t="shared" si="38"/>
        <v>419.1</v>
      </c>
      <c r="G87">
        <f t="shared" si="38"/>
        <v>786.1</v>
      </c>
      <c r="H87" s="20">
        <f t="shared" si="37"/>
        <v>-46.686172242717205</v>
      </c>
    </row>
    <row r="88" spans="1:8" x14ac:dyDescent="0.25">
      <c r="A88" s="5">
        <f t="shared" si="23"/>
        <v>39828</v>
      </c>
      <c r="B88">
        <v>25</v>
      </c>
      <c r="C88">
        <v>146.1</v>
      </c>
      <c r="D88">
        <v>394.1</v>
      </c>
      <c r="E88">
        <v>640.1</v>
      </c>
      <c r="F88">
        <f t="shared" si="38"/>
        <v>419.1</v>
      </c>
      <c r="G88">
        <f t="shared" si="38"/>
        <v>786.2</v>
      </c>
      <c r="H88" s="20">
        <f t="shared" si="37"/>
        <v>-46.692953446960061</v>
      </c>
    </row>
    <row r="89" spans="1:8" x14ac:dyDescent="0.25">
      <c r="A89" s="5">
        <f t="shared" si="23"/>
        <v>39835</v>
      </c>
      <c r="B89">
        <v>0</v>
      </c>
      <c r="C89">
        <v>140.19999999999999</v>
      </c>
      <c r="D89">
        <v>421.6</v>
      </c>
      <c r="E89">
        <v>706.5</v>
      </c>
      <c r="F89">
        <f t="shared" ref="F89:G91" si="39">+B89+D89</f>
        <v>421.6</v>
      </c>
      <c r="G89">
        <f t="shared" si="39"/>
        <v>846.7</v>
      </c>
      <c r="H89" s="20">
        <f t="shared" ref="H89:H94" si="40">+(F89/G89-1)*100</f>
        <v>-50.206684776189917</v>
      </c>
    </row>
    <row r="90" spans="1:8" x14ac:dyDescent="0.25">
      <c r="A90" s="5">
        <f t="shared" si="23"/>
        <v>39842</v>
      </c>
      <c r="B90">
        <v>0</v>
      </c>
      <c r="C90">
        <v>114.5</v>
      </c>
      <c r="D90">
        <v>421.6</v>
      </c>
      <c r="E90">
        <v>733</v>
      </c>
      <c r="F90">
        <f t="shared" si="39"/>
        <v>421.6</v>
      </c>
      <c r="G90">
        <f t="shared" si="39"/>
        <v>847.5</v>
      </c>
      <c r="H90" s="20">
        <f t="shared" si="40"/>
        <v>-50.253687315634224</v>
      </c>
    </row>
    <row r="91" spans="1:8" x14ac:dyDescent="0.25">
      <c r="A91" s="5">
        <f t="shared" si="23"/>
        <v>39849</v>
      </c>
      <c r="B91">
        <v>68</v>
      </c>
      <c r="C91">
        <v>71.400000000000006</v>
      </c>
      <c r="D91">
        <v>421.6</v>
      </c>
      <c r="E91">
        <v>777.6</v>
      </c>
      <c r="F91">
        <f t="shared" si="39"/>
        <v>489.6</v>
      </c>
      <c r="G91">
        <f t="shared" si="39"/>
        <v>849</v>
      </c>
      <c r="H91" s="20">
        <f t="shared" si="40"/>
        <v>-42.332155477031797</v>
      </c>
    </row>
    <row r="92" spans="1:8" x14ac:dyDescent="0.25">
      <c r="A92" s="5">
        <f t="shared" si="23"/>
        <v>39856</v>
      </c>
      <c r="B92">
        <v>68</v>
      </c>
      <c r="C92">
        <v>129.6</v>
      </c>
      <c r="D92">
        <v>421.6</v>
      </c>
      <c r="E92">
        <v>779.5</v>
      </c>
      <c r="F92">
        <f t="shared" ref="F92:G94" si="41">+B92+D92</f>
        <v>489.6</v>
      </c>
      <c r="G92">
        <f t="shared" si="41"/>
        <v>909.1</v>
      </c>
      <c r="H92" s="20">
        <f t="shared" si="40"/>
        <v>-46.144538554614456</v>
      </c>
    </row>
    <row r="93" spans="1:8" x14ac:dyDescent="0.25">
      <c r="A93" s="5">
        <f t="shared" si="23"/>
        <v>39863</v>
      </c>
      <c r="B93">
        <v>10</v>
      </c>
      <c r="C93">
        <v>131.19999999999999</v>
      </c>
      <c r="D93">
        <v>480.6</v>
      </c>
      <c r="E93">
        <v>782.9</v>
      </c>
      <c r="F93">
        <f t="shared" si="41"/>
        <v>490.6</v>
      </c>
      <c r="G93">
        <f t="shared" si="41"/>
        <v>914.09999999999991</v>
      </c>
      <c r="H93" s="20">
        <f t="shared" si="40"/>
        <v>-46.329723225030072</v>
      </c>
    </row>
    <row r="94" spans="1:8" x14ac:dyDescent="0.25">
      <c r="A94" s="5">
        <f t="shared" si="23"/>
        <v>39870</v>
      </c>
      <c r="B94">
        <v>11</v>
      </c>
      <c r="C94">
        <v>127.2</v>
      </c>
      <c r="D94">
        <v>480.6</v>
      </c>
      <c r="E94">
        <v>786.9</v>
      </c>
      <c r="F94">
        <f t="shared" si="41"/>
        <v>491.6</v>
      </c>
      <c r="G94">
        <f t="shared" si="41"/>
        <v>914.1</v>
      </c>
      <c r="H94" s="20">
        <f t="shared" si="40"/>
        <v>-46.220326003719507</v>
      </c>
    </row>
    <row r="95" spans="1:8" x14ac:dyDescent="0.25">
      <c r="A95" s="5">
        <f t="shared" si="23"/>
        <v>39877</v>
      </c>
    </row>
    <row r="96" spans="1:8" x14ac:dyDescent="0.25">
      <c r="A96" s="5">
        <f t="shared" si="23"/>
        <v>39884</v>
      </c>
      <c r="B96">
        <v>69</v>
      </c>
      <c r="C96">
        <v>64.099999999999994</v>
      </c>
      <c r="D96">
        <v>480.6</v>
      </c>
      <c r="E96">
        <v>908.8</v>
      </c>
      <c r="F96">
        <f t="shared" ref="F96:G98" si="42">+B96+D96</f>
        <v>549.6</v>
      </c>
      <c r="G96">
        <f t="shared" si="42"/>
        <v>972.9</v>
      </c>
      <c r="H96" s="20">
        <f t="shared" ref="H96:H101" si="43">+(F96/G96-1)*100</f>
        <v>-43.509096515571997</v>
      </c>
    </row>
    <row r="97" spans="1:8" x14ac:dyDescent="0.25">
      <c r="A97" s="5">
        <f t="shared" si="23"/>
        <v>39891</v>
      </c>
      <c r="B97">
        <v>70.5</v>
      </c>
      <c r="C97">
        <v>61.1</v>
      </c>
      <c r="D97">
        <v>542.79999999999995</v>
      </c>
      <c r="E97">
        <v>911.8</v>
      </c>
      <c r="F97">
        <f t="shared" si="42"/>
        <v>613.29999999999995</v>
      </c>
      <c r="G97">
        <f t="shared" si="42"/>
        <v>972.9</v>
      </c>
      <c r="H97" s="20">
        <f t="shared" si="43"/>
        <v>-36.961661013464898</v>
      </c>
    </row>
    <row r="98" spans="1:8" x14ac:dyDescent="0.25">
      <c r="A98" s="5">
        <f t="shared" si="23"/>
        <v>39898</v>
      </c>
      <c r="B98">
        <v>70.5</v>
      </c>
      <c r="C98">
        <v>118.4</v>
      </c>
      <c r="D98">
        <v>542.79999999999995</v>
      </c>
      <c r="E98">
        <v>913</v>
      </c>
      <c r="F98">
        <f t="shared" si="42"/>
        <v>613.29999999999995</v>
      </c>
      <c r="G98">
        <f t="shared" si="42"/>
        <v>1031.4000000000001</v>
      </c>
      <c r="H98" s="20">
        <f t="shared" si="43"/>
        <v>-40.537133992631382</v>
      </c>
    </row>
    <row r="99" spans="1:8" x14ac:dyDescent="0.25">
      <c r="A99" s="5">
        <f t="shared" si="23"/>
        <v>39905</v>
      </c>
      <c r="B99">
        <v>70.5</v>
      </c>
      <c r="C99">
        <v>59.7</v>
      </c>
      <c r="D99">
        <v>542.79999999999995</v>
      </c>
      <c r="E99">
        <v>973</v>
      </c>
      <c r="F99">
        <f t="shared" ref="F99:G101" si="44">+B99+D99</f>
        <v>613.29999999999995</v>
      </c>
      <c r="G99">
        <f t="shared" si="44"/>
        <v>1032.7</v>
      </c>
      <c r="H99" s="20">
        <f t="shared" si="43"/>
        <v>-40.61198799264065</v>
      </c>
    </row>
    <row r="100" spans="1:8" x14ac:dyDescent="0.25">
      <c r="A100" s="5">
        <f t="shared" si="23"/>
        <v>39912</v>
      </c>
      <c r="B100">
        <v>10</v>
      </c>
      <c r="C100">
        <v>117.7</v>
      </c>
      <c r="D100">
        <v>602.6</v>
      </c>
      <c r="E100">
        <v>973</v>
      </c>
      <c r="F100">
        <f t="shared" si="44"/>
        <v>612.6</v>
      </c>
      <c r="G100">
        <f t="shared" si="44"/>
        <v>1090.7</v>
      </c>
      <c r="H100" s="20">
        <f t="shared" si="43"/>
        <v>-43.834234895021552</v>
      </c>
    </row>
    <row r="101" spans="1:8" x14ac:dyDescent="0.25">
      <c r="A101" s="5">
        <f t="shared" si="23"/>
        <v>39919</v>
      </c>
      <c r="B101">
        <v>10</v>
      </c>
      <c r="C101">
        <v>59.3</v>
      </c>
      <c r="D101">
        <v>602.6</v>
      </c>
      <c r="E101">
        <v>1032.8</v>
      </c>
      <c r="F101">
        <f t="shared" si="44"/>
        <v>612.6</v>
      </c>
      <c r="G101">
        <f t="shared" si="44"/>
        <v>1092.0999999999999</v>
      </c>
      <c r="H101" s="20">
        <f t="shared" si="43"/>
        <v>-43.906235692702126</v>
      </c>
    </row>
    <row r="102" spans="1:8" x14ac:dyDescent="0.25">
      <c r="A102" s="5">
        <f t="shared" si="23"/>
        <v>39926</v>
      </c>
      <c r="B102">
        <v>10</v>
      </c>
      <c r="C102">
        <v>58.8</v>
      </c>
      <c r="D102">
        <v>602.6</v>
      </c>
      <c r="E102">
        <v>1033.3</v>
      </c>
      <c r="F102">
        <f t="shared" ref="F102:F133" si="45">+B102+D102</f>
        <v>612.6</v>
      </c>
      <c r="G102">
        <f t="shared" ref="G102:G133" si="46">+C102+E102</f>
        <v>1092.0999999999999</v>
      </c>
      <c r="H102" s="20">
        <f t="shared" ref="H102:H133" si="47">+(F102/G102-1)*100</f>
        <v>-43.906235692702126</v>
      </c>
    </row>
    <row r="103" spans="1:8" x14ac:dyDescent="0.25">
      <c r="A103" s="5">
        <f t="shared" si="23"/>
        <v>39933</v>
      </c>
      <c r="B103">
        <v>58</v>
      </c>
      <c r="C103">
        <v>0</v>
      </c>
      <c r="D103">
        <v>612.20000000000005</v>
      </c>
      <c r="E103">
        <v>1093.3</v>
      </c>
      <c r="F103">
        <f t="shared" si="45"/>
        <v>670.2</v>
      </c>
      <c r="G103">
        <f t="shared" si="46"/>
        <v>1093.3</v>
      </c>
      <c r="H103" s="20">
        <f t="shared" si="47"/>
        <v>-38.699350589957007</v>
      </c>
    </row>
    <row r="104" spans="1:8" x14ac:dyDescent="0.25">
      <c r="A104" s="5">
        <f t="shared" si="23"/>
        <v>39940</v>
      </c>
      <c r="B104">
        <v>58</v>
      </c>
      <c r="C104">
        <v>0</v>
      </c>
      <c r="D104">
        <v>612.20000000000005</v>
      </c>
      <c r="E104">
        <v>1093.3</v>
      </c>
      <c r="F104">
        <f t="shared" si="45"/>
        <v>670.2</v>
      </c>
      <c r="G104">
        <f t="shared" si="46"/>
        <v>1093.3</v>
      </c>
      <c r="H104" s="20">
        <f t="shared" si="47"/>
        <v>-38.699350589957007</v>
      </c>
    </row>
    <row r="105" spans="1:8" x14ac:dyDescent="0.25">
      <c r="A105" s="5">
        <f t="shared" si="23"/>
        <v>39947</v>
      </c>
      <c r="B105">
        <v>58</v>
      </c>
      <c r="C105">
        <v>0</v>
      </c>
      <c r="D105">
        <v>612.20000000000005</v>
      </c>
      <c r="E105">
        <v>1093.3</v>
      </c>
      <c r="F105">
        <f t="shared" si="45"/>
        <v>670.2</v>
      </c>
      <c r="G105">
        <f t="shared" si="46"/>
        <v>1093.3</v>
      </c>
      <c r="H105" s="20">
        <f t="shared" si="47"/>
        <v>-38.699350589957007</v>
      </c>
    </row>
    <row r="106" spans="1:8" x14ac:dyDescent="0.25">
      <c r="A106" s="5">
        <f t="shared" si="23"/>
        <v>39954</v>
      </c>
      <c r="B106">
        <v>0</v>
      </c>
      <c r="C106">
        <v>0</v>
      </c>
      <c r="D106">
        <v>670.8</v>
      </c>
      <c r="E106">
        <v>1093.3</v>
      </c>
      <c r="F106">
        <f t="shared" si="45"/>
        <v>670.8</v>
      </c>
      <c r="G106">
        <f t="shared" si="46"/>
        <v>1093.3</v>
      </c>
      <c r="H106" s="20">
        <f t="shared" si="47"/>
        <v>-38.644470868014267</v>
      </c>
    </row>
    <row r="107" spans="1:8" x14ac:dyDescent="0.25">
      <c r="A107" s="5">
        <f t="shared" si="23"/>
        <v>39961</v>
      </c>
      <c r="B107">
        <v>0</v>
      </c>
      <c r="C107">
        <v>0</v>
      </c>
      <c r="D107">
        <v>709.3</v>
      </c>
      <c r="E107">
        <v>1093.3</v>
      </c>
      <c r="F107">
        <f t="shared" si="45"/>
        <v>709.3</v>
      </c>
      <c r="G107">
        <f t="shared" si="46"/>
        <v>1093.3</v>
      </c>
      <c r="H107" s="20">
        <f t="shared" si="47"/>
        <v>-35.123022043354979</v>
      </c>
    </row>
    <row r="108" spans="1:8" x14ac:dyDescent="0.25">
      <c r="A108" s="5">
        <f t="shared" si="23"/>
        <v>39968</v>
      </c>
      <c r="B108">
        <v>35</v>
      </c>
      <c r="C108">
        <v>97</v>
      </c>
      <c r="D108">
        <v>0</v>
      </c>
      <c r="E108">
        <v>0</v>
      </c>
      <c r="F108">
        <f t="shared" si="45"/>
        <v>35</v>
      </c>
      <c r="G108">
        <f t="shared" si="46"/>
        <v>97</v>
      </c>
      <c r="H108" s="20">
        <f t="shared" si="47"/>
        <v>-63.917525773195869</v>
      </c>
    </row>
    <row r="109" spans="1:8" x14ac:dyDescent="0.25">
      <c r="A109" s="5">
        <f t="shared" si="23"/>
        <v>39975</v>
      </c>
      <c r="B109">
        <v>155.19999999999999</v>
      </c>
      <c r="C109">
        <v>91.3</v>
      </c>
      <c r="D109">
        <v>4</v>
      </c>
      <c r="E109">
        <v>0</v>
      </c>
      <c r="F109">
        <f t="shared" si="45"/>
        <v>159.19999999999999</v>
      </c>
      <c r="G109">
        <f t="shared" si="46"/>
        <v>91.3</v>
      </c>
      <c r="H109" s="20">
        <f t="shared" si="47"/>
        <v>74.370208105147853</v>
      </c>
    </row>
    <row r="110" spans="1:8" x14ac:dyDescent="0.25">
      <c r="A110" s="5">
        <f t="shared" si="23"/>
        <v>39982</v>
      </c>
      <c r="B110">
        <v>94</v>
      </c>
      <c r="C110">
        <v>36</v>
      </c>
      <c r="D110">
        <v>0</v>
      </c>
      <c r="E110">
        <v>57.7</v>
      </c>
      <c r="F110">
        <f t="shared" si="45"/>
        <v>94</v>
      </c>
      <c r="G110">
        <f t="shared" si="46"/>
        <v>93.7</v>
      </c>
      <c r="H110" s="20">
        <f t="shared" si="47"/>
        <v>0.32017075773744796</v>
      </c>
    </row>
    <row r="111" spans="1:8" x14ac:dyDescent="0.25">
      <c r="A111" s="5">
        <f t="shared" si="23"/>
        <v>39989</v>
      </c>
      <c r="B111">
        <v>61</v>
      </c>
      <c r="C111">
        <v>6</v>
      </c>
      <c r="D111">
        <v>33</v>
      </c>
      <c r="E111">
        <v>57.7</v>
      </c>
      <c r="F111">
        <f t="shared" si="45"/>
        <v>94</v>
      </c>
      <c r="G111">
        <f t="shared" si="46"/>
        <v>63.7</v>
      </c>
      <c r="H111" s="20">
        <f t="shared" si="47"/>
        <v>47.566718995290415</v>
      </c>
    </row>
    <row r="112" spans="1:8" x14ac:dyDescent="0.25">
      <c r="A112" s="5">
        <f t="shared" si="23"/>
        <v>39996</v>
      </c>
      <c r="B112">
        <v>94</v>
      </c>
      <c r="C112">
        <v>2</v>
      </c>
      <c r="D112">
        <v>58.7</v>
      </c>
      <c r="E112">
        <v>57.7</v>
      </c>
      <c r="F112">
        <f t="shared" si="45"/>
        <v>152.69999999999999</v>
      </c>
      <c r="G112">
        <f t="shared" si="46"/>
        <v>59.7</v>
      </c>
      <c r="H112" s="20">
        <f t="shared" si="47"/>
        <v>155.7788944723618</v>
      </c>
    </row>
    <row r="113" spans="1:8" x14ac:dyDescent="0.25">
      <c r="A113" s="5">
        <f t="shared" si="23"/>
        <v>40003</v>
      </c>
      <c r="B113">
        <v>94</v>
      </c>
      <c r="C113">
        <v>118</v>
      </c>
      <c r="D113">
        <v>58.7</v>
      </c>
      <c r="E113">
        <v>57.7</v>
      </c>
      <c r="F113">
        <f t="shared" si="45"/>
        <v>152.69999999999999</v>
      </c>
      <c r="G113">
        <f t="shared" si="46"/>
        <v>175.7</v>
      </c>
      <c r="H113" s="20">
        <f t="shared" si="47"/>
        <v>-13.090495162208315</v>
      </c>
    </row>
    <row r="114" spans="1:8" x14ac:dyDescent="0.25">
      <c r="A114" s="5">
        <f t="shared" si="23"/>
        <v>40010</v>
      </c>
      <c r="B114">
        <v>58.7</v>
      </c>
      <c r="C114">
        <v>120.9</v>
      </c>
      <c r="D114">
        <v>91.3</v>
      </c>
      <c r="E114">
        <v>58.8</v>
      </c>
      <c r="F114">
        <f t="shared" si="45"/>
        <v>150</v>
      </c>
      <c r="G114">
        <f t="shared" si="46"/>
        <v>179.7</v>
      </c>
      <c r="H114" s="20">
        <f t="shared" si="47"/>
        <v>-16.527545909849739</v>
      </c>
    </row>
    <row r="115" spans="1:8" x14ac:dyDescent="0.25">
      <c r="A115" s="5">
        <f t="shared" si="23"/>
        <v>40017</v>
      </c>
      <c r="B115">
        <v>58.3</v>
      </c>
      <c r="C115">
        <v>125.9</v>
      </c>
      <c r="D115">
        <v>91.7</v>
      </c>
      <c r="E115">
        <v>58.8</v>
      </c>
      <c r="F115">
        <f t="shared" si="45"/>
        <v>150</v>
      </c>
      <c r="G115">
        <f t="shared" si="46"/>
        <v>184.7</v>
      </c>
      <c r="H115" s="20">
        <f t="shared" si="47"/>
        <v>-18.787222523010282</v>
      </c>
    </row>
    <row r="116" spans="1:8" x14ac:dyDescent="0.25">
      <c r="A116" s="5">
        <f t="shared" si="23"/>
        <v>40024</v>
      </c>
      <c r="B116">
        <v>58</v>
      </c>
      <c r="C116">
        <v>124.2</v>
      </c>
      <c r="D116">
        <v>92.1</v>
      </c>
      <c r="E116">
        <v>60.5</v>
      </c>
      <c r="F116">
        <f t="shared" si="45"/>
        <v>150.1</v>
      </c>
      <c r="G116">
        <f t="shared" si="46"/>
        <v>184.7</v>
      </c>
      <c r="H116" s="20">
        <f t="shared" si="47"/>
        <v>-18.733080671358959</v>
      </c>
    </row>
    <row r="117" spans="1:8" x14ac:dyDescent="0.25">
      <c r="A117" s="5">
        <f t="shared" si="23"/>
        <v>40031</v>
      </c>
      <c r="B117">
        <v>116</v>
      </c>
      <c r="C117">
        <v>65.8</v>
      </c>
      <c r="D117">
        <v>92.1</v>
      </c>
      <c r="E117">
        <v>178.5</v>
      </c>
      <c r="F117">
        <f t="shared" si="45"/>
        <v>208.1</v>
      </c>
      <c r="G117">
        <f t="shared" si="46"/>
        <v>244.3</v>
      </c>
      <c r="H117" s="20">
        <f t="shared" si="47"/>
        <v>-14.817846909537458</v>
      </c>
    </row>
    <row r="118" spans="1:8" x14ac:dyDescent="0.25">
      <c r="A118" s="5">
        <f t="shared" si="23"/>
        <v>40038</v>
      </c>
      <c r="B118">
        <v>174</v>
      </c>
      <c r="C118">
        <v>89.2</v>
      </c>
      <c r="D118">
        <v>92.1</v>
      </c>
      <c r="E118">
        <v>180.1</v>
      </c>
      <c r="F118">
        <f t="shared" si="45"/>
        <v>266.10000000000002</v>
      </c>
      <c r="G118">
        <f t="shared" si="46"/>
        <v>269.3</v>
      </c>
      <c r="H118" s="20">
        <f t="shared" si="47"/>
        <v>-1.1882658744894137</v>
      </c>
    </row>
    <row r="119" spans="1:8" x14ac:dyDescent="0.25">
      <c r="A119" s="5">
        <f t="shared" si="23"/>
        <v>40045</v>
      </c>
      <c r="B119">
        <v>174</v>
      </c>
      <c r="C119">
        <v>87</v>
      </c>
      <c r="D119">
        <v>92.1</v>
      </c>
      <c r="E119">
        <v>242.3</v>
      </c>
      <c r="F119">
        <f t="shared" si="45"/>
        <v>266.10000000000002</v>
      </c>
      <c r="G119">
        <f t="shared" si="46"/>
        <v>329.3</v>
      </c>
      <c r="H119" s="20">
        <f t="shared" si="47"/>
        <v>-19.192225933798966</v>
      </c>
    </row>
    <row r="120" spans="1:8" x14ac:dyDescent="0.25">
      <c r="A120" s="5">
        <f t="shared" si="23"/>
        <v>40052</v>
      </c>
      <c r="B120">
        <v>179</v>
      </c>
      <c r="C120">
        <v>88.3</v>
      </c>
      <c r="D120">
        <v>92.1</v>
      </c>
      <c r="E120">
        <v>243.1</v>
      </c>
      <c r="F120">
        <f t="shared" si="45"/>
        <v>271.10000000000002</v>
      </c>
      <c r="G120">
        <f t="shared" si="46"/>
        <v>331.4</v>
      </c>
      <c r="H120" s="20">
        <f t="shared" si="47"/>
        <v>-18.195534097767041</v>
      </c>
    </row>
    <row r="121" spans="1:8" x14ac:dyDescent="0.25">
      <c r="A121" s="5">
        <f t="shared" si="23"/>
        <v>40059</v>
      </c>
      <c r="B121">
        <v>121</v>
      </c>
      <c r="C121">
        <v>27.6</v>
      </c>
      <c r="D121">
        <v>150.5</v>
      </c>
      <c r="E121">
        <v>304.3</v>
      </c>
      <c r="F121">
        <f t="shared" si="45"/>
        <v>271.5</v>
      </c>
      <c r="G121">
        <f t="shared" si="46"/>
        <v>331.90000000000003</v>
      </c>
      <c r="H121" s="20">
        <f t="shared" si="47"/>
        <v>-18.198252485688471</v>
      </c>
    </row>
    <row r="122" spans="1:8" x14ac:dyDescent="0.25">
      <c r="A122" s="5">
        <f t="shared" si="23"/>
        <v>40066</v>
      </c>
      <c r="B122">
        <v>121</v>
      </c>
      <c r="C122">
        <v>26.4</v>
      </c>
      <c r="D122">
        <v>150.5</v>
      </c>
      <c r="E122">
        <v>305.39999999999998</v>
      </c>
      <c r="F122">
        <f t="shared" si="45"/>
        <v>271.5</v>
      </c>
      <c r="G122">
        <f t="shared" si="46"/>
        <v>331.79999999999995</v>
      </c>
      <c r="H122" s="20">
        <f t="shared" si="47"/>
        <v>-18.173598553345382</v>
      </c>
    </row>
    <row r="123" spans="1:8" x14ac:dyDescent="0.25">
      <c r="A123" s="5">
        <f t="shared" si="23"/>
        <v>40073</v>
      </c>
      <c r="B123">
        <v>121</v>
      </c>
      <c r="C123">
        <v>0.2</v>
      </c>
      <c r="D123">
        <v>150.5</v>
      </c>
      <c r="E123">
        <v>393.4</v>
      </c>
      <c r="F123">
        <f t="shared" si="45"/>
        <v>271.5</v>
      </c>
      <c r="G123">
        <f t="shared" si="46"/>
        <v>393.59999999999997</v>
      </c>
      <c r="H123" s="20">
        <f t="shared" si="47"/>
        <v>-31.021341463414632</v>
      </c>
    </row>
    <row r="124" spans="1:8" x14ac:dyDescent="0.25">
      <c r="A124" s="5">
        <f t="shared" si="23"/>
        <v>40080</v>
      </c>
      <c r="B124">
        <v>121</v>
      </c>
      <c r="C124">
        <v>25</v>
      </c>
      <c r="D124">
        <v>150.5</v>
      </c>
      <c r="E124">
        <v>393.6</v>
      </c>
      <c r="F124">
        <f t="shared" si="45"/>
        <v>271.5</v>
      </c>
      <c r="G124">
        <f t="shared" si="46"/>
        <v>418.6</v>
      </c>
      <c r="H124" s="20">
        <f t="shared" si="47"/>
        <v>-35.140946010511229</v>
      </c>
    </row>
    <row r="125" spans="1:8" x14ac:dyDescent="0.25">
      <c r="A125" s="5">
        <f t="shared" si="23"/>
        <v>40087</v>
      </c>
      <c r="B125">
        <v>58</v>
      </c>
      <c r="C125">
        <v>25</v>
      </c>
      <c r="D125">
        <v>218.4</v>
      </c>
      <c r="E125">
        <v>393.6</v>
      </c>
      <c r="F125">
        <f t="shared" si="45"/>
        <v>276.39999999999998</v>
      </c>
      <c r="G125">
        <f t="shared" si="46"/>
        <v>418.6</v>
      </c>
      <c r="H125" s="20">
        <f t="shared" si="47"/>
        <v>-33.970377448638324</v>
      </c>
    </row>
    <row r="126" spans="1:8" x14ac:dyDescent="0.25">
      <c r="A126" s="5">
        <f t="shared" si="23"/>
        <v>40094</v>
      </c>
      <c r="B126">
        <v>58</v>
      </c>
      <c r="C126">
        <v>25</v>
      </c>
      <c r="D126">
        <v>218.4</v>
      </c>
      <c r="E126">
        <v>393.6</v>
      </c>
      <c r="F126">
        <f t="shared" si="45"/>
        <v>276.39999999999998</v>
      </c>
      <c r="G126">
        <f t="shared" si="46"/>
        <v>418.6</v>
      </c>
      <c r="H126" s="20">
        <f t="shared" si="47"/>
        <v>-33.970377448638324</v>
      </c>
    </row>
    <row r="127" spans="1:8" x14ac:dyDescent="0.25">
      <c r="A127" s="5">
        <f t="shared" si="23"/>
        <v>40101</v>
      </c>
      <c r="B127">
        <v>116</v>
      </c>
      <c r="C127">
        <v>25</v>
      </c>
      <c r="D127">
        <v>218.4</v>
      </c>
      <c r="E127">
        <v>393.6</v>
      </c>
      <c r="F127">
        <f t="shared" si="45"/>
        <v>334.4</v>
      </c>
      <c r="G127">
        <f t="shared" si="46"/>
        <v>418.6</v>
      </c>
      <c r="H127" s="20">
        <f t="shared" si="47"/>
        <v>-20.114667940754906</v>
      </c>
    </row>
    <row r="128" spans="1:8" x14ac:dyDescent="0.25">
      <c r="A128" s="5">
        <f t="shared" si="23"/>
        <v>40108</v>
      </c>
      <c r="B128">
        <v>116</v>
      </c>
      <c r="C128">
        <v>25</v>
      </c>
      <c r="D128">
        <v>218.4</v>
      </c>
      <c r="E128">
        <v>393.6</v>
      </c>
      <c r="F128">
        <f t="shared" si="45"/>
        <v>334.4</v>
      </c>
      <c r="G128">
        <f t="shared" si="46"/>
        <v>418.6</v>
      </c>
      <c r="H128" s="20">
        <f t="shared" si="47"/>
        <v>-20.114667940754906</v>
      </c>
    </row>
    <row r="129" spans="1:8" x14ac:dyDescent="0.25">
      <c r="A129" s="5">
        <f t="shared" si="23"/>
        <v>40115</v>
      </c>
      <c r="B129">
        <v>121</v>
      </c>
      <c r="C129">
        <v>25</v>
      </c>
      <c r="D129">
        <v>218.4</v>
      </c>
      <c r="E129">
        <v>393.6</v>
      </c>
      <c r="F129">
        <f t="shared" si="45"/>
        <v>339.4</v>
      </c>
      <c r="G129">
        <f t="shared" si="46"/>
        <v>418.6</v>
      </c>
      <c r="H129" s="20">
        <f t="shared" si="47"/>
        <v>-18.920210224558065</v>
      </c>
    </row>
    <row r="130" spans="1:8" x14ac:dyDescent="0.25">
      <c r="A130" s="5">
        <f t="shared" si="23"/>
        <v>40122</v>
      </c>
      <c r="B130">
        <v>63</v>
      </c>
      <c r="C130">
        <v>25.5</v>
      </c>
      <c r="D130">
        <v>277</v>
      </c>
      <c r="E130">
        <v>393.6</v>
      </c>
      <c r="F130">
        <f t="shared" si="45"/>
        <v>340</v>
      </c>
      <c r="G130">
        <f t="shared" si="46"/>
        <v>419.1</v>
      </c>
      <c r="H130" s="20">
        <f t="shared" si="47"/>
        <v>-18.873777141493687</v>
      </c>
    </row>
    <row r="131" spans="1:8" x14ac:dyDescent="0.25">
      <c r="A131" s="5">
        <f t="shared" si="23"/>
        <v>40129</v>
      </c>
      <c r="B131">
        <v>63</v>
      </c>
      <c r="C131">
        <v>25.5</v>
      </c>
      <c r="D131">
        <v>277</v>
      </c>
      <c r="E131">
        <v>393.6</v>
      </c>
      <c r="F131">
        <f t="shared" si="45"/>
        <v>340</v>
      </c>
      <c r="G131">
        <f t="shared" si="46"/>
        <v>419.1</v>
      </c>
      <c r="H131" s="20">
        <f t="shared" si="47"/>
        <v>-18.873777141493687</v>
      </c>
    </row>
    <row r="132" spans="1:8" x14ac:dyDescent="0.25">
      <c r="A132" s="5">
        <f t="shared" si="23"/>
        <v>40136</v>
      </c>
      <c r="B132">
        <v>63</v>
      </c>
      <c r="C132">
        <v>25.5</v>
      </c>
      <c r="D132">
        <v>277</v>
      </c>
      <c r="E132">
        <v>393.6</v>
      </c>
      <c r="F132">
        <f t="shared" si="45"/>
        <v>340</v>
      </c>
      <c r="G132">
        <f t="shared" si="46"/>
        <v>419.1</v>
      </c>
      <c r="H132" s="20">
        <f t="shared" si="47"/>
        <v>-18.873777141493687</v>
      </c>
    </row>
    <row r="133" spans="1:8" x14ac:dyDescent="0.25">
      <c r="A133" s="5">
        <f t="shared" si="23"/>
        <v>40143</v>
      </c>
      <c r="B133">
        <v>63</v>
      </c>
      <c r="C133">
        <v>25.5</v>
      </c>
      <c r="D133">
        <v>277</v>
      </c>
      <c r="E133">
        <v>393.6</v>
      </c>
      <c r="F133">
        <f t="shared" si="45"/>
        <v>340</v>
      </c>
      <c r="G133">
        <f t="shared" si="46"/>
        <v>419.1</v>
      </c>
      <c r="H133" s="20">
        <f t="shared" si="47"/>
        <v>-18.873777141493687</v>
      </c>
    </row>
    <row r="134" spans="1:8" x14ac:dyDescent="0.25">
      <c r="A134" s="5">
        <f t="shared" si="23"/>
        <v>40150</v>
      </c>
      <c r="B134">
        <v>63</v>
      </c>
      <c r="C134">
        <v>25.5</v>
      </c>
      <c r="D134">
        <v>277</v>
      </c>
      <c r="E134">
        <v>393.6</v>
      </c>
      <c r="F134">
        <f t="shared" ref="F134:F165" si="48">+B134+D134</f>
        <v>340</v>
      </c>
      <c r="G134">
        <f t="shared" ref="G134:G165" si="49">+C134+E134</f>
        <v>419.1</v>
      </c>
      <c r="H134" s="20">
        <f t="shared" ref="H134:H165" si="50">+(F134/G134-1)*100</f>
        <v>-18.873777141493687</v>
      </c>
    </row>
    <row r="135" spans="1:8" x14ac:dyDescent="0.25">
      <c r="A135" s="5">
        <f t="shared" si="23"/>
        <v>40157</v>
      </c>
      <c r="B135">
        <v>63</v>
      </c>
      <c r="C135">
        <v>25.5</v>
      </c>
      <c r="D135">
        <v>345.1</v>
      </c>
      <c r="E135">
        <v>393.6</v>
      </c>
      <c r="F135">
        <f t="shared" si="48"/>
        <v>408.1</v>
      </c>
      <c r="G135">
        <f t="shared" si="49"/>
        <v>419.1</v>
      </c>
      <c r="H135" s="20">
        <f t="shared" si="50"/>
        <v>-2.6246719160105014</v>
      </c>
    </row>
    <row r="136" spans="1:8" x14ac:dyDescent="0.25">
      <c r="A136" s="5">
        <f t="shared" si="23"/>
        <v>40164</v>
      </c>
      <c r="B136">
        <v>63</v>
      </c>
      <c r="C136">
        <v>25.5</v>
      </c>
      <c r="D136">
        <v>345.1</v>
      </c>
      <c r="E136">
        <v>393.6</v>
      </c>
      <c r="F136">
        <f t="shared" si="48"/>
        <v>408.1</v>
      </c>
      <c r="G136">
        <f t="shared" si="49"/>
        <v>419.1</v>
      </c>
      <c r="H136" s="20">
        <f t="shared" si="50"/>
        <v>-2.6246719160105014</v>
      </c>
    </row>
    <row r="137" spans="1:8" x14ac:dyDescent="0.25">
      <c r="A137" s="5">
        <f t="shared" si="23"/>
        <v>40171</v>
      </c>
      <c r="B137">
        <v>63</v>
      </c>
      <c r="C137">
        <v>25.5</v>
      </c>
      <c r="D137">
        <v>345.1</v>
      </c>
      <c r="E137">
        <v>393.6</v>
      </c>
      <c r="F137">
        <f t="shared" si="48"/>
        <v>408.1</v>
      </c>
      <c r="G137">
        <f t="shared" si="49"/>
        <v>419.1</v>
      </c>
      <c r="H137" s="20">
        <f t="shared" si="50"/>
        <v>-2.6246719160105014</v>
      </c>
    </row>
    <row r="138" spans="1:8" x14ac:dyDescent="0.25">
      <c r="A138" s="5">
        <f t="shared" si="23"/>
        <v>40178</v>
      </c>
      <c r="B138">
        <v>59</v>
      </c>
      <c r="C138">
        <v>25.5</v>
      </c>
      <c r="D138">
        <v>349.5</v>
      </c>
      <c r="E138">
        <v>393.6</v>
      </c>
      <c r="F138">
        <f t="shared" si="48"/>
        <v>408.5</v>
      </c>
      <c r="G138">
        <f t="shared" si="49"/>
        <v>419.1</v>
      </c>
      <c r="H138" s="20">
        <f t="shared" si="50"/>
        <v>-2.5292293008828515</v>
      </c>
    </row>
    <row r="139" spans="1:8" x14ac:dyDescent="0.25">
      <c r="A139" s="5">
        <f t="shared" si="23"/>
        <v>40185</v>
      </c>
      <c r="B139">
        <v>0</v>
      </c>
      <c r="C139">
        <v>25</v>
      </c>
      <c r="D139">
        <v>406</v>
      </c>
      <c r="E139">
        <v>394.1</v>
      </c>
      <c r="F139">
        <f t="shared" si="48"/>
        <v>406</v>
      </c>
      <c r="G139">
        <f t="shared" si="49"/>
        <v>419.1</v>
      </c>
      <c r="H139" s="20">
        <f t="shared" si="50"/>
        <v>-3.1257456454306887</v>
      </c>
    </row>
    <row r="140" spans="1:8" x14ac:dyDescent="0.25">
      <c r="A140" s="5">
        <f t="shared" si="23"/>
        <v>40192</v>
      </c>
      <c r="B140">
        <v>0</v>
      </c>
      <c r="C140">
        <v>25</v>
      </c>
      <c r="D140">
        <v>406</v>
      </c>
      <c r="E140">
        <v>394.1</v>
      </c>
      <c r="F140">
        <f t="shared" si="48"/>
        <v>406</v>
      </c>
      <c r="G140">
        <f t="shared" si="49"/>
        <v>419.1</v>
      </c>
      <c r="H140" s="20">
        <f t="shared" si="50"/>
        <v>-3.1257456454306887</v>
      </c>
    </row>
    <row r="141" spans="1:8" x14ac:dyDescent="0.25">
      <c r="A141" s="5">
        <f t="shared" si="23"/>
        <v>40199</v>
      </c>
      <c r="B141">
        <v>0</v>
      </c>
      <c r="C141">
        <v>0</v>
      </c>
      <c r="D141">
        <v>406</v>
      </c>
      <c r="E141">
        <v>421.6</v>
      </c>
      <c r="F141">
        <f t="shared" si="48"/>
        <v>406</v>
      </c>
      <c r="G141">
        <f t="shared" si="49"/>
        <v>421.6</v>
      </c>
      <c r="H141" s="20">
        <f t="shared" si="50"/>
        <v>-3.7001897533206929</v>
      </c>
    </row>
    <row r="142" spans="1:8" x14ac:dyDescent="0.25">
      <c r="A142" s="5">
        <f t="shared" si="23"/>
        <v>40206</v>
      </c>
      <c r="B142">
        <v>0</v>
      </c>
      <c r="C142">
        <v>0</v>
      </c>
      <c r="D142">
        <v>406</v>
      </c>
      <c r="E142">
        <v>421.6</v>
      </c>
      <c r="F142">
        <f t="shared" si="48"/>
        <v>406</v>
      </c>
      <c r="G142">
        <f t="shared" si="49"/>
        <v>421.6</v>
      </c>
      <c r="H142" s="20">
        <f t="shared" si="50"/>
        <v>-3.7001897533206929</v>
      </c>
    </row>
    <row r="143" spans="1:8" x14ac:dyDescent="0.25">
      <c r="A143" s="5">
        <f t="shared" si="23"/>
        <v>40213</v>
      </c>
      <c r="B143">
        <v>61</v>
      </c>
      <c r="C143">
        <v>68</v>
      </c>
      <c r="D143">
        <v>406</v>
      </c>
      <c r="E143">
        <v>421.6</v>
      </c>
      <c r="F143">
        <f t="shared" si="48"/>
        <v>467</v>
      </c>
      <c r="G143">
        <f t="shared" si="49"/>
        <v>489.6</v>
      </c>
      <c r="H143" s="20">
        <f t="shared" si="50"/>
        <v>-4.6160130718954306</v>
      </c>
    </row>
    <row r="144" spans="1:8" x14ac:dyDescent="0.25">
      <c r="A144" s="5">
        <f t="shared" si="23"/>
        <v>40220</v>
      </c>
      <c r="B144">
        <v>61</v>
      </c>
      <c r="C144">
        <v>68</v>
      </c>
      <c r="D144">
        <v>406</v>
      </c>
      <c r="E144">
        <v>421.6</v>
      </c>
      <c r="F144">
        <f t="shared" si="48"/>
        <v>467</v>
      </c>
      <c r="G144">
        <f t="shared" si="49"/>
        <v>489.6</v>
      </c>
      <c r="H144" s="20">
        <f t="shared" si="50"/>
        <v>-4.6160130718954306</v>
      </c>
    </row>
    <row r="145" spans="1:9" x14ac:dyDescent="0.25">
      <c r="A145" s="5">
        <f t="shared" si="23"/>
        <v>40227</v>
      </c>
      <c r="B145">
        <v>61</v>
      </c>
      <c r="C145">
        <v>10</v>
      </c>
      <c r="D145">
        <v>406</v>
      </c>
      <c r="E145">
        <v>480.6</v>
      </c>
      <c r="F145">
        <f t="shared" si="48"/>
        <v>467</v>
      </c>
      <c r="G145">
        <f t="shared" si="49"/>
        <v>490.6</v>
      </c>
      <c r="H145" s="20">
        <f t="shared" si="50"/>
        <v>-4.8104362005707335</v>
      </c>
    </row>
    <row r="146" spans="1:9" x14ac:dyDescent="0.25">
      <c r="A146" s="5">
        <f t="shared" si="23"/>
        <v>40234</v>
      </c>
      <c r="B146">
        <v>61</v>
      </c>
      <c r="C146">
        <v>11</v>
      </c>
      <c r="D146">
        <v>406</v>
      </c>
      <c r="E146">
        <v>480.6</v>
      </c>
      <c r="F146">
        <f t="shared" si="48"/>
        <v>467</v>
      </c>
      <c r="G146">
        <f t="shared" si="49"/>
        <v>491.6</v>
      </c>
      <c r="H146" s="20">
        <f t="shared" si="50"/>
        <v>-5.0040683482506125</v>
      </c>
    </row>
    <row r="147" spans="1:9" x14ac:dyDescent="0.25">
      <c r="A147" s="5">
        <f t="shared" si="23"/>
        <v>40241</v>
      </c>
      <c r="B147">
        <v>0</v>
      </c>
      <c r="C147">
        <v>69</v>
      </c>
      <c r="D147">
        <v>464.6</v>
      </c>
      <c r="E147">
        <v>480.6</v>
      </c>
      <c r="F147">
        <f t="shared" si="48"/>
        <v>464.6</v>
      </c>
      <c r="G147">
        <f t="shared" si="49"/>
        <v>549.6</v>
      </c>
      <c r="H147" s="20">
        <f t="shared" si="50"/>
        <v>-15.465793304221254</v>
      </c>
    </row>
    <row r="148" spans="1:9" x14ac:dyDescent="0.25">
      <c r="A148" s="5">
        <f t="shared" si="23"/>
        <v>40248</v>
      </c>
      <c r="B148">
        <v>0.3</v>
      </c>
      <c r="C148">
        <v>69</v>
      </c>
      <c r="D148">
        <v>464.6</v>
      </c>
      <c r="E148">
        <v>480.6</v>
      </c>
      <c r="F148">
        <f t="shared" si="48"/>
        <v>464.90000000000003</v>
      </c>
      <c r="G148">
        <f t="shared" si="49"/>
        <v>549.6</v>
      </c>
      <c r="H148" s="20">
        <f t="shared" si="50"/>
        <v>-15.411208151382816</v>
      </c>
    </row>
    <row r="149" spans="1:9" x14ac:dyDescent="0.25">
      <c r="A149" s="5">
        <f t="shared" si="23"/>
        <v>40255</v>
      </c>
      <c r="B149">
        <v>61.3</v>
      </c>
      <c r="C149">
        <v>70.5</v>
      </c>
      <c r="D149">
        <v>464.6</v>
      </c>
      <c r="E149">
        <v>542.79999999999995</v>
      </c>
      <c r="F149">
        <f t="shared" si="48"/>
        <v>525.9</v>
      </c>
      <c r="G149">
        <f t="shared" si="49"/>
        <v>613.29999999999995</v>
      </c>
      <c r="H149" s="20">
        <f t="shared" si="50"/>
        <v>-14.250774498614049</v>
      </c>
    </row>
    <row r="150" spans="1:9" x14ac:dyDescent="0.25">
      <c r="A150" s="5">
        <f t="shared" si="23"/>
        <v>40262</v>
      </c>
      <c r="B150">
        <v>61</v>
      </c>
      <c r="C150">
        <v>70.5</v>
      </c>
      <c r="D150">
        <v>464.9</v>
      </c>
      <c r="E150">
        <v>542.79999999999995</v>
      </c>
      <c r="F150">
        <f t="shared" si="48"/>
        <v>525.9</v>
      </c>
      <c r="G150">
        <f t="shared" si="49"/>
        <v>613.29999999999995</v>
      </c>
      <c r="H150" s="20">
        <f t="shared" si="50"/>
        <v>-14.250774498614049</v>
      </c>
    </row>
    <row r="151" spans="1:9" x14ac:dyDescent="0.25">
      <c r="A151" s="5">
        <f t="shared" si="23"/>
        <v>40269</v>
      </c>
      <c r="B151">
        <v>61</v>
      </c>
      <c r="C151">
        <v>70.5</v>
      </c>
      <c r="D151">
        <v>464.9</v>
      </c>
      <c r="E151">
        <v>542.79999999999995</v>
      </c>
      <c r="F151">
        <f t="shared" si="48"/>
        <v>525.9</v>
      </c>
      <c r="G151">
        <f t="shared" si="49"/>
        <v>613.29999999999995</v>
      </c>
      <c r="H151" s="20">
        <f t="shared" si="50"/>
        <v>-14.250774498614049</v>
      </c>
    </row>
    <row r="152" spans="1:9" x14ac:dyDescent="0.25">
      <c r="A152" s="5">
        <f t="shared" si="23"/>
        <v>40276</v>
      </c>
      <c r="B152">
        <v>36</v>
      </c>
      <c r="C152">
        <v>10</v>
      </c>
      <c r="D152">
        <v>492.1</v>
      </c>
      <c r="E152">
        <v>602.6</v>
      </c>
      <c r="F152">
        <f t="shared" si="48"/>
        <v>528.1</v>
      </c>
      <c r="G152">
        <f t="shared" si="49"/>
        <v>612.6</v>
      </c>
      <c r="H152" s="20">
        <f t="shared" si="50"/>
        <v>-13.793666340189359</v>
      </c>
    </row>
    <row r="153" spans="1:9" x14ac:dyDescent="0.25">
      <c r="A153" s="5">
        <f t="shared" si="23"/>
        <v>40283</v>
      </c>
      <c r="B153">
        <v>0</v>
      </c>
      <c r="C153">
        <v>10</v>
      </c>
      <c r="D153">
        <v>528.6</v>
      </c>
      <c r="E153">
        <v>602.6</v>
      </c>
      <c r="F153">
        <f t="shared" si="48"/>
        <v>528.6</v>
      </c>
      <c r="G153">
        <f t="shared" si="49"/>
        <v>612.6</v>
      </c>
      <c r="H153" s="20">
        <f t="shared" si="50"/>
        <v>-13.71204701273262</v>
      </c>
    </row>
    <row r="154" spans="1:9" x14ac:dyDescent="0.25">
      <c r="A154" s="5">
        <f t="shared" si="23"/>
        <v>40290</v>
      </c>
      <c r="B154">
        <v>0</v>
      </c>
      <c r="C154">
        <v>10</v>
      </c>
      <c r="D154">
        <v>528.6</v>
      </c>
      <c r="E154">
        <v>602.6</v>
      </c>
      <c r="F154">
        <f t="shared" si="48"/>
        <v>528.6</v>
      </c>
      <c r="G154">
        <f t="shared" si="49"/>
        <v>612.6</v>
      </c>
      <c r="H154" s="20">
        <f t="shared" si="50"/>
        <v>-13.71204701273262</v>
      </c>
    </row>
    <row r="155" spans="1:9" x14ac:dyDescent="0.25">
      <c r="A155" s="5">
        <f t="shared" si="23"/>
        <v>40297</v>
      </c>
      <c r="B155">
        <v>0</v>
      </c>
      <c r="C155">
        <v>58</v>
      </c>
      <c r="D155">
        <v>528.6</v>
      </c>
      <c r="E155">
        <v>612.20000000000005</v>
      </c>
      <c r="F155">
        <f t="shared" si="48"/>
        <v>528.6</v>
      </c>
      <c r="G155">
        <f t="shared" si="49"/>
        <v>670.2</v>
      </c>
      <c r="H155" s="20">
        <f t="shared" si="50"/>
        <v>-21.128021486123551</v>
      </c>
    </row>
    <row r="156" spans="1:9" x14ac:dyDescent="0.25">
      <c r="A156" s="5">
        <f t="shared" si="23"/>
        <v>40304</v>
      </c>
      <c r="B156">
        <v>0</v>
      </c>
      <c r="C156">
        <v>58</v>
      </c>
      <c r="D156">
        <v>528.6</v>
      </c>
      <c r="E156">
        <v>612.20000000000005</v>
      </c>
      <c r="F156">
        <f t="shared" si="48"/>
        <v>528.6</v>
      </c>
      <c r="G156">
        <f t="shared" si="49"/>
        <v>670.2</v>
      </c>
      <c r="H156" s="20">
        <f t="shared" si="50"/>
        <v>-21.128021486123551</v>
      </c>
    </row>
    <row r="157" spans="1:9" x14ac:dyDescent="0.25">
      <c r="A157" s="5">
        <f t="shared" si="23"/>
        <v>40311</v>
      </c>
      <c r="B157">
        <v>0</v>
      </c>
      <c r="C157">
        <v>58</v>
      </c>
      <c r="D157">
        <v>528.6</v>
      </c>
      <c r="E157">
        <v>612.20000000000005</v>
      </c>
      <c r="F157">
        <f t="shared" si="48"/>
        <v>528.6</v>
      </c>
      <c r="G157">
        <f t="shared" si="49"/>
        <v>670.2</v>
      </c>
      <c r="H157" s="20">
        <f t="shared" si="50"/>
        <v>-21.128021486123551</v>
      </c>
    </row>
    <row r="158" spans="1:9" x14ac:dyDescent="0.25">
      <c r="A158" s="5">
        <f t="shared" si="23"/>
        <v>40318</v>
      </c>
      <c r="B158">
        <v>0</v>
      </c>
      <c r="C158">
        <v>0</v>
      </c>
      <c r="D158">
        <v>528.6</v>
      </c>
      <c r="E158">
        <v>670.8</v>
      </c>
      <c r="F158">
        <f t="shared" si="48"/>
        <v>528.6</v>
      </c>
      <c r="G158">
        <f t="shared" si="49"/>
        <v>670.8</v>
      </c>
      <c r="H158" s="20">
        <f t="shared" si="50"/>
        <v>-21.198568872987465</v>
      </c>
    </row>
    <row r="159" spans="1:9" x14ac:dyDescent="0.25">
      <c r="A159" s="5">
        <f t="shared" si="23"/>
        <v>40325</v>
      </c>
      <c r="B159">
        <v>0</v>
      </c>
      <c r="C159">
        <v>0</v>
      </c>
      <c r="D159">
        <v>528.6</v>
      </c>
      <c r="E159">
        <v>709.3</v>
      </c>
      <c r="F159">
        <f t="shared" si="48"/>
        <v>528.6</v>
      </c>
      <c r="G159">
        <f t="shared" si="49"/>
        <v>709.3</v>
      </c>
      <c r="H159" s="20">
        <f t="shared" si="50"/>
        <v>-25.475821232200758</v>
      </c>
      <c r="I159">
        <v>20</v>
      </c>
    </row>
    <row r="160" spans="1:9" x14ac:dyDescent="0.25">
      <c r="A160" s="47">
        <f t="shared" si="23"/>
        <v>40332</v>
      </c>
      <c r="B160">
        <v>20</v>
      </c>
      <c r="C160">
        <v>35</v>
      </c>
      <c r="D160">
        <v>0</v>
      </c>
      <c r="E160">
        <v>0</v>
      </c>
      <c r="F160">
        <f t="shared" si="48"/>
        <v>20</v>
      </c>
      <c r="G160">
        <f t="shared" si="49"/>
        <v>35</v>
      </c>
      <c r="H160" s="20">
        <f t="shared" si="50"/>
        <v>-42.857142857142861</v>
      </c>
    </row>
    <row r="161" spans="1:8" x14ac:dyDescent="0.25">
      <c r="A161" s="47">
        <f t="shared" si="23"/>
        <v>40339</v>
      </c>
      <c r="B161">
        <v>81</v>
      </c>
      <c r="C161">
        <v>93</v>
      </c>
      <c r="D161">
        <v>0</v>
      </c>
      <c r="E161">
        <v>0</v>
      </c>
      <c r="F161">
        <f t="shared" si="48"/>
        <v>81</v>
      </c>
      <c r="G161">
        <f t="shared" si="49"/>
        <v>93</v>
      </c>
      <c r="H161" s="20">
        <f t="shared" si="50"/>
        <v>-12.903225806451612</v>
      </c>
    </row>
    <row r="162" spans="1:8" x14ac:dyDescent="0.25">
      <c r="A162" s="47">
        <f t="shared" si="23"/>
        <v>40346</v>
      </c>
      <c r="B162">
        <v>81.5</v>
      </c>
      <c r="C162">
        <v>94</v>
      </c>
      <c r="D162">
        <v>0</v>
      </c>
      <c r="E162">
        <v>0</v>
      </c>
      <c r="F162">
        <f t="shared" si="48"/>
        <v>81.5</v>
      </c>
      <c r="G162">
        <f t="shared" si="49"/>
        <v>94</v>
      </c>
      <c r="H162" s="20">
        <f t="shared" si="50"/>
        <v>-13.297872340425531</v>
      </c>
    </row>
    <row r="163" spans="1:8" x14ac:dyDescent="0.25">
      <c r="A163" s="47">
        <f t="shared" si="23"/>
        <v>40353</v>
      </c>
      <c r="B163">
        <v>20.5</v>
      </c>
      <c r="C163">
        <v>61</v>
      </c>
      <c r="D163">
        <v>58.6</v>
      </c>
      <c r="E163">
        <v>33</v>
      </c>
      <c r="F163">
        <f t="shared" si="48"/>
        <v>79.099999999999994</v>
      </c>
      <c r="G163">
        <f t="shared" si="49"/>
        <v>94</v>
      </c>
      <c r="H163" s="20">
        <f t="shared" si="50"/>
        <v>-15.851063829787238</v>
      </c>
    </row>
    <row r="164" spans="1:8" x14ac:dyDescent="0.25">
      <c r="A164" s="47">
        <f t="shared" si="23"/>
        <v>40360</v>
      </c>
      <c r="B164">
        <v>81.8</v>
      </c>
      <c r="C164">
        <v>94</v>
      </c>
      <c r="D164">
        <v>58.9</v>
      </c>
      <c r="E164">
        <v>58.7</v>
      </c>
      <c r="F164">
        <f t="shared" si="48"/>
        <v>140.69999999999999</v>
      </c>
      <c r="G164">
        <f t="shared" si="49"/>
        <v>152.69999999999999</v>
      </c>
      <c r="H164" s="20">
        <f t="shared" si="50"/>
        <v>-7.8585461689587461</v>
      </c>
    </row>
    <row r="165" spans="1:8" x14ac:dyDescent="0.25">
      <c r="A165" s="47">
        <f t="shared" si="23"/>
        <v>40367</v>
      </c>
      <c r="B165">
        <v>81.8</v>
      </c>
      <c r="C165">
        <v>94</v>
      </c>
      <c r="D165">
        <v>58.9</v>
      </c>
      <c r="E165">
        <v>58.7</v>
      </c>
      <c r="F165">
        <f t="shared" si="48"/>
        <v>140.69999999999999</v>
      </c>
      <c r="G165">
        <f t="shared" si="49"/>
        <v>152.69999999999999</v>
      </c>
      <c r="H165" s="20">
        <f t="shared" si="50"/>
        <v>-7.8585461689587461</v>
      </c>
    </row>
    <row r="166" spans="1:8" x14ac:dyDescent="0.25">
      <c r="A166" s="47">
        <f t="shared" si="23"/>
        <v>40374</v>
      </c>
      <c r="B166">
        <v>81.599999999999994</v>
      </c>
      <c r="C166">
        <v>58.7</v>
      </c>
      <c r="D166">
        <v>59</v>
      </c>
      <c r="E166">
        <v>91.3</v>
      </c>
      <c r="F166">
        <f t="shared" ref="F166:F197" si="51">+B166+D166</f>
        <v>140.6</v>
      </c>
      <c r="G166">
        <f t="shared" ref="G166:G197" si="52">+C166+E166</f>
        <v>150</v>
      </c>
      <c r="H166" s="20">
        <f t="shared" ref="H166:H197" si="53">+(F166/G166-1)*100</f>
        <v>-6.2666666666666764</v>
      </c>
    </row>
    <row r="167" spans="1:8" x14ac:dyDescent="0.25">
      <c r="A167" s="47">
        <f t="shared" si="23"/>
        <v>40381</v>
      </c>
      <c r="B167">
        <v>20</v>
      </c>
      <c r="C167">
        <v>58.3</v>
      </c>
      <c r="D167">
        <v>118.9</v>
      </c>
      <c r="E167">
        <v>91.7</v>
      </c>
      <c r="F167">
        <f t="shared" si="51"/>
        <v>138.9</v>
      </c>
      <c r="G167">
        <f t="shared" si="52"/>
        <v>150</v>
      </c>
      <c r="H167" s="20">
        <f t="shared" si="53"/>
        <v>-7.399999999999995</v>
      </c>
    </row>
    <row r="168" spans="1:8" x14ac:dyDescent="0.25">
      <c r="A168" s="47">
        <f t="shared" si="23"/>
        <v>40388</v>
      </c>
      <c r="B168">
        <v>20</v>
      </c>
      <c r="C168">
        <v>58</v>
      </c>
      <c r="D168">
        <v>118.9</v>
      </c>
      <c r="E168">
        <v>92.1</v>
      </c>
      <c r="F168">
        <f t="shared" si="51"/>
        <v>138.9</v>
      </c>
      <c r="G168">
        <f t="shared" si="52"/>
        <v>150.1</v>
      </c>
      <c r="H168" s="20">
        <f t="shared" si="53"/>
        <v>-7.461692205196524</v>
      </c>
    </row>
    <row r="169" spans="1:8" x14ac:dyDescent="0.25">
      <c r="A169" s="47">
        <f t="shared" si="23"/>
        <v>40395</v>
      </c>
      <c r="B169">
        <v>0</v>
      </c>
      <c r="C169">
        <v>116</v>
      </c>
      <c r="D169">
        <v>140.9</v>
      </c>
      <c r="E169">
        <v>92.1</v>
      </c>
      <c r="F169">
        <f t="shared" si="51"/>
        <v>140.9</v>
      </c>
      <c r="G169">
        <f t="shared" si="52"/>
        <v>208.1</v>
      </c>
      <c r="H169" s="20">
        <f t="shared" si="53"/>
        <v>-32.292167227294563</v>
      </c>
    </row>
    <row r="170" spans="1:8" x14ac:dyDescent="0.25">
      <c r="A170" s="47">
        <f t="shared" si="23"/>
        <v>40402</v>
      </c>
      <c r="B170">
        <v>0</v>
      </c>
      <c r="C170">
        <v>174</v>
      </c>
      <c r="D170">
        <v>140.9</v>
      </c>
      <c r="E170">
        <v>92.1</v>
      </c>
      <c r="F170">
        <f t="shared" si="51"/>
        <v>140.9</v>
      </c>
      <c r="G170">
        <f t="shared" si="52"/>
        <v>266.10000000000002</v>
      </c>
      <c r="H170" s="20">
        <f t="shared" si="53"/>
        <v>-47.049981210071401</v>
      </c>
    </row>
    <row r="171" spans="1:8" x14ac:dyDescent="0.25">
      <c r="A171" s="47">
        <f t="shared" si="23"/>
        <v>40409</v>
      </c>
      <c r="B171">
        <v>64.599999999999994</v>
      </c>
      <c r="C171">
        <v>174</v>
      </c>
      <c r="D171">
        <v>140.9</v>
      </c>
      <c r="E171">
        <v>92.1</v>
      </c>
      <c r="F171">
        <f t="shared" si="51"/>
        <v>205.5</v>
      </c>
      <c r="G171">
        <f t="shared" si="52"/>
        <v>266.10000000000002</v>
      </c>
      <c r="H171" s="20">
        <f t="shared" si="53"/>
        <v>-22.773393461104853</v>
      </c>
    </row>
    <row r="172" spans="1:8" x14ac:dyDescent="0.25">
      <c r="A172" s="47">
        <f t="shared" si="23"/>
        <v>40416</v>
      </c>
      <c r="B172">
        <v>64.599999999999994</v>
      </c>
      <c r="C172">
        <v>179</v>
      </c>
      <c r="D172">
        <v>140.9</v>
      </c>
      <c r="E172">
        <v>92.1</v>
      </c>
      <c r="F172">
        <f t="shared" si="51"/>
        <v>205.5</v>
      </c>
      <c r="G172">
        <f t="shared" si="52"/>
        <v>271.10000000000002</v>
      </c>
      <c r="H172" s="20">
        <f t="shared" si="53"/>
        <v>-24.197713021025457</v>
      </c>
    </row>
    <row r="173" spans="1:8" x14ac:dyDescent="0.25">
      <c r="A173" s="47">
        <f t="shared" si="23"/>
        <v>40423</v>
      </c>
      <c r="B173">
        <v>125.6</v>
      </c>
      <c r="C173">
        <v>121</v>
      </c>
      <c r="D173">
        <v>140.9</v>
      </c>
      <c r="E173">
        <v>150.5</v>
      </c>
      <c r="F173">
        <f t="shared" si="51"/>
        <v>266.5</v>
      </c>
      <c r="G173">
        <f t="shared" si="52"/>
        <v>271.5</v>
      </c>
      <c r="H173" s="20">
        <f t="shared" si="53"/>
        <v>-1.8416206261510082</v>
      </c>
    </row>
    <row r="174" spans="1:8" x14ac:dyDescent="0.25">
      <c r="A174" s="47">
        <f t="shared" si="23"/>
        <v>40430</v>
      </c>
      <c r="B174">
        <v>150.6</v>
      </c>
      <c r="C174">
        <v>121</v>
      </c>
      <c r="D174">
        <v>167.2</v>
      </c>
      <c r="E174">
        <v>150.5</v>
      </c>
      <c r="F174">
        <f t="shared" si="51"/>
        <v>317.79999999999995</v>
      </c>
      <c r="G174">
        <f t="shared" si="52"/>
        <v>271.5</v>
      </c>
      <c r="H174" s="20">
        <f t="shared" si="53"/>
        <v>17.053406998158358</v>
      </c>
    </row>
    <row r="175" spans="1:8" x14ac:dyDescent="0.25">
      <c r="A175" s="47">
        <f t="shared" si="23"/>
        <v>40437</v>
      </c>
      <c r="B175">
        <v>20</v>
      </c>
      <c r="C175">
        <v>121</v>
      </c>
      <c r="D175">
        <v>269.5</v>
      </c>
      <c r="E175">
        <v>150.5</v>
      </c>
      <c r="F175">
        <f t="shared" si="51"/>
        <v>289.5</v>
      </c>
      <c r="G175">
        <f t="shared" si="52"/>
        <v>271.5</v>
      </c>
      <c r="H175" s="20">
        <f t="shared" si="53"/>
        <v>6.6298342541436517</v>
      </c>
    </row>
    <row r="176" spans="1:8" x14ac:dyDescent="0.25">
      <c r="A176" s="47">
        <f t="shared" si="23"/>
        <v>40444</v>
      </c>
      <c r="B176">
        <v>81</v>
      </c>
      <c r="C176">
        <v>121</v>
      </c>
      <c r="D176">
        <v>269.5</v>
      </c>
      <c r="E176">
        <v>150.5</v>
      </c>
      <c r="F176">
        <f t="shared" si="51"/>
        <v>350.5</v>
      </c>
      <c r="G176">
        <f t="shared" si="52"/>
        <v>271.5</v>
      </c>
      <c r="H176" s="20">
        <f t="shared" si="53"/>
        <v>29.097605893185996</v>
      </c>
    </row>
    <row r="177" spans="1:9" x14ac:dyDescent="0.25">
      <c r="A177" s="47">
        <f t="shared" si="23"/>
        <v>40451</v>
      </c>
      <c r="B177">
        <v>64</v>
      </c>
      <c r="C177">
        <v>58</v>
      </c>
      <c r="D177">
        <v>290.2</v>
      </c>
      <c r="E177">
        <v>218.4</v>
      </c>
      <c r="F177">
        <f t="shared" si="51"/>
        <v>354.2</v>
      </c>
      <c r="G177">
        <f t="shared" si="52"/>
        <v>276.39999999999998</v>
      </c>
      <c r="H177" s="20">
        <f t="shared" si="53"/>
        <v>28.147612156295221</v>
      </c>
    </row>
    <row r="178" spans="1:9" x14ac:dyDescent="0.25">
      <c r="A178" s="47">
        <f t="shared" si="23"/>
        <v>40458</v>
      </c>
      <c r="B178">
        <v>64.7</v>
      </c>
      <c r="C178">
        <v>58</v>
      </c>
      <c r="D178">
        <v>295.5</v>
      </c>
      <c r="E178">
        <v>218.4</v>
      </c>
      <c r="F178">
        <f t="shared" si="51"/>
        <v>360.2</v>
      </c>
      <c r="G178">
        <f t="shared" si="52"/>
        <v>276.39999999999998</v>
      </c>
      <c r="H178" s="20">
        <f t="shared" si="53"/>
        <v>30.318379160636756</v>
      </c>
    </row>
    <row r="179" spans="1:9" x14ac:dyDescent="0.25">
      <c r="A179" s="47">
        <f t="shared" si="23"/>
        <v>40465</v>
      </c>
      <c r="B179">
        <v>64.599999999999994</v>
      </c>
      <c r="C179">
        <v>116</v>
      </c>
      <c r="D179">
        <v>297.10000000000002</v>
      </c>
      <c r="E179">
        <v>218.4</v>
      </c>
      <c r="F179">
        <f t="shared" si="51"/>
        <v>361.70000000000005</v>
      </c>
      <c r="G179">
        <f t="shared" si="52"/>
        <v>334.4</v>
      </c>
      <c r="H179" s="20">
        <f t="shared" si="53"/>
        <v>8.1638755980861344</v>
      </c>
    </row>
    <row r="180" spans="1:9" x14ac:dyDescent="0.25">
      <c r="A180" s="47">
        <f t="shared" si="23"/>
        <v>40472</v>
      </c>
      <c r="B180">
        <v>59.6</v>
      </c>
      <c r="C180">
        <v>116</v>
      </c>
      <c r="D180">
        <v>327.5</v>
      </c>
      <c r="E180">
        <v>218.4</v>
      </c>
      <c r="F180">
        <f t="shared" si="51"/>
        <v>387.1</v>
      </c>
      <c r="G180">
        <f t="shared" si="52"/>
        <v>334.4</v>
      </c>
      <c r="H180" s="20">
        <f t="shared" si="53"/>
        <v>15.759569377990434</v>
      </c>
    </row>
    <row r="181" spans="1:9" x14ac:dyDescent="0.25">
      <c r="A181" s="47">
        <f t="shared" si="23"/>
        <v>40479</v>
      </c>
      <c r="B181">
        <v>28.6</v>
      </c>
      <c r="C181">
        <v>121</v>
      </c>
      <c r="D181">
        <v>357.1</v>
      </c>
      <c r="E181">
        <v>218.4</v>
      </c>
      <c r="F181">
        <f t="shared" si="51"/>
        <v>385.70000000000005</v>
      </c>
      <c r="G181">
        <f t="shared" si="52"/>
        <v>339.4</v>
      </c>
      <c r="H181" s="20">
        <f t="shared" si="53"/>
        <v>13.641720683559244</v>
      </c>
    </row>
    <row r="182" spans="1:9" x14ac:dyDescent="0.25">
      <c r="A182" s="47">
        <f t="shared" si="23"/>
        <v>40486</v>
      </c>
      <c r="B182">
        <v>28.6</v>
      </c>
      <c r="C182">
        <v>63</v>
      </c>
      <c r="D182">
        <v>357.1</v>
      </c>
      <c r="E182">
        <v>277</v>
      </c>
      <c r="F182">
        <f t="shared" si="51"/>
        <v>385.70000000000005</v>
      </c>
      <c r="G182">
        <f t="shared" si="52"/>
        <v>340</v>
      </c>
      <c r="H182" s="20">
        <f t="shared" si="53"/>
        <v>13.441176470588246</v>
      </c>
    </row>
    <row r="183" spans="1:9" x14ac:dyDescent="0.25">
      <c r="A183" s="47">
        <f t="shared" si="23"/>
        <v>40493</v>
      </c>
      <c r="B183">
        <v>21.8</v>
      </c>
      <c r="C183">
        <v>63</v>
      </c>
      <c r="D183">
        <v>359</v>
      </c>
      <c r="E183">
        <v>277</v>
      </c>
      <c r="F183">
        <f t="shared" si="51"/>
        <v>380.8</v>
      </c>
      <c r="G183">
        <f t="shared" si="52"/>
        <v>340</v>
      </c>
      <c r="H183" s="20">
        <f t="shared" si="53"/>
        <v>12.000000000000011</v>
      </c>
    </row>
    <row r="184" spans="1:9" x14ac:dyDescent="0.25">
      <c r="A184" s="47">
        <f t="shared" si="23"/>
        <v>40500</v>
      </c>
      <c r="B184">
        <v>21.8</v>
      </c>
      <c r="C184">
        <v>63</v>
      </c>
      <c r="D184">
        <v>359</v>
      </c>
      <c r="E184">
        <v>277</v>
      </c>
      <c r="F184">
        <f t="shared" si="51"/>
        <v>380.8</v>
      </c>
      <c r="G184">
        <f t="shared" si="52"/>
        <v>340</v>
      </c>
      <c r="H184" s="20">
        <f t="shared" si="53"/>
        <v>12.000000000000011</v>
      </c>
    </row>
    <row r="185" spans="1:9" x14ac:dyDescent="0.25">
      <c r="A185" s="47">
        <f t="shared" si="23"/>
        <v>40507</v>
      </c>
      <c r="B185">
        <v>21.8</v>
      </c>
      <c r="C185">
        <v>63</v>
      </c>
      <c r="D185">
        <v>359</v>
      </c>
      <c r="E185">
        <v>277</v>
      </c>
      <c r="F185">
        <f t="shared" si="51"/>
        <v>380.8</v>
      </c>
      <c r="G185">
        <f t="shared" si="52"/>
        <v>340</v>
      </c>
      <c r="H185" s="20">
        <f t="shared" si="53"/>
        <v>12.000000000000011</v>
      </c>
    </row>
    <row r="186" spans="1:9" x14ac:dyDescent="0.25">
      <c r="A186" s="47">
        <f t="shared" si="23"/>
        <v>40514</v>
      </c>
      <c r="B186">
        <v>21.3</v>
      </c>
      <c r="C186">
        <v>63</v>
      </c>
      <c r="D186">
        <v>359.4</v>
      </c>
      <c r="E186">
        <v>277</v>
      </c>
      <c r="F186">
        <f t="shared" si="51"/>
        <v>380.7</v>
      </c>
      <c r="G186">
        <f t="shared" si="52"/>
        <v>340</v>
      </c>
      <c r="H186" s="20">
        <f t="shared" si="53"/>
        <v>11.970588235294111</v>
      </c>
    </row>
    <row r="187" spans="1:9" x14ac:dyDescent="0.25">
      <c r="A187" s="47">
        <f t="shared" si="23"/>
        <v>40521</v>
      </c>
      <c r="B187">
        <v>1.3</v>
      </c>
      <c r="C187">
        <v>63</v>
      </c>
      <c r="D187">
        <v>381.1</v>
      </c>
      <c r="E187">
        <v>345.1</v>
      </c>
      <c r="F187">
        <f t="shared" si="51"/>
        <v>382.40000000000003</v>
      </c>
      <c r="G187">
        <f t="shared" si="52"/>
        <v>408.1</v>
      </c>
      <c r="H187" s="20">
        <f t="shared" si="53"/>
        <v>-6.2974761087968627</v>
      </c>
      <c r="I187">
        <v>20</v>
      </c>
    </row>
    <row r="188" spans="1:9" x14ac:dyDescent="0.25">
      <c r="A188" s="47">
        <f t="shared" si="23"/>
        <v>40528</v>
      </c>
      <c r="B188">
        <v>1.3</v>
      </c>
      <c r="C188">
        <v>63</v>
      </c>
      <c r="D188">
        <v>381.1</v>
      </c>
      <c r="E188">
        <v>345.1</v>
      </c>
      <c r="F188">
        <f t="shared" si="51"/>
        <v>382.40000000000003</v>
      </c>
      <c r="G188">
        <f t="shared" si="52"/>
        <v>408.1</v>
      </c>
      <c r="H188" s="20">
        <f t="shared" si="53"/>
        <v>-6.2974761087968627</v>
      </c>
      <c r="I188">
        <v>20</v>
      </c>
    </row>
    <row r="189" spans="1:9" x14ac:dyDescent="0.25">
      <c r="A189" s="47">
        <f t="shared" si="23"/>
        <v>40535</v>
      </c>
      <c r="B189">
        <v>0</v>
      </c>
      <c r="C189">
        <v>63</v>
      </c>
      <c r="D189">
        <v>382.4</v>
      </c>
      <c r="E189">
        <v>345.1</v>
      </c>
      <c r="F189">
        <f t="shared" si="51"/>
        <v>382.4</v>
      </c>
      <c r="G189">
        <f t="shared" si="52"/>
        <v>408.1</v>
      </c>
      <c r="H189" s="20">
        <f t="shared" si="53"/>
        <v>-6.2974761087968734</v>
      </c>
      <c r="I189">
        <v>20</v>
      </c>
    </row>
    <row r="190" spans="1:9" x14ac:dyDescent="0.25">
      <c r="A190" s="47">
        <f t="shared" si="23"/>
        <v>40542</v>
      </c>
      <c r="B190">
        <v>0</v>
      </c>
      <c r="C190">
        <v>59</v>
      </c>
      <c r="D190">
        <v>382.4</v>
      </c>
      <c r="E190">
        <v>349.5</v>
      </c>
      <c r="F190">
        <f t="shared" si="51"/>
        <v>382.4</v>
      </c>
      <c r="G190">
        <f t="shared" si="52"/>
        <v>408.5</v>
      </c>
      <c r="H190" s="20">
        <f t="shared" si="53"/>
        <v>-6.3892288861689188</v>
      </c>
      <c r="I190">
        <v>20</v>
      </c>
    </row>
    <row r="191" spans="1:9" x14ac:dyDescent="0.25">
      <c r="A191" s="47">
        <f t="shared" si="23"/>
        <v>40549</v>
      </c>
      <c r="B191">
        <v>61</v>
      </c>
      <c r="C191">
        <v>0</v>
      </c>
      <c r="D191">
        <v>382.4</v>
      </c>
      <c r="E191">
        <v>406</v>
      </c>
      <c r="F191">
        <f t="shared" si="51"/>
        <v>443.4</v>
      </c>
      <c r="G191">
        <f t="shared" si="52"/>
        <v>406</v>
      </c>
      <c r="H191" s="20">
        <f t="shared" si="53"/>
        <v>9.2118226600985231</v>
      </c>
      <c r="I191">
        <v>20</v>
      </c>
    </row>
    <row r="192" spans="1:9" x14ac:dyDescent="0.25">
      <c r="A192" s="47">
        <f t="shared" si="23"/>
        <v>40556</v>
      </c>
      <c r="B192">
        <v>91</v>
      </c>
      <c r="C192">
        <v>0</v>
      </c>
      <c r="D192">
        <v>404.4</v>
      </c>
      <c r="E192">
        <v>406</v>
      </c>
      <c r="F192">
        <f t="shared" si="51"/>
        <v>495.4</v>
      </c>
      <c r="G192">
        <f t="shared" si="52"/>
        <v>406</v>
      </c>
      <c r="H192" s="20">
        <f t="shared" si="53"/>
        <v>22.019704433497523</v>
      </c>
      <c r="I192">
        <v>20</v>
      </c>
    </row>
    <row r="193" spans="1:9" x14ac:dyDescent="0.25">
      <c r="A193" s="47">
        <f t="shared" si="23"/>
        <v>40563</v>
      </c>
      <c r="B193">
        <v>91</v>
      </c>
      <c r="C193">
        <v>0</v>
      </c>
      <c r="D193">
        <v>404.4</v>
      </c>
      <c r="E193">
        <v>406</v>
      </c>
      <c r="F193">
        <f t="shared" si="51"/>
        <v>495.4</v>
      </c>
      <c r="G193">
        <f t="shared" si="52"/>
        <v>406</v>
      </c>
      <c r="H193" s="20">
        <f t="shared" si="53"/>
        <v>22.019704433497523</v>
      </c>
      <c r="I193">
        <v>20</v>
      </c>
    </row>
    <row r="194" spans="1:9" x14ac:dyDescent="0.25">
      <c r="A194" s="47">
        <f t="shared" si="23"/>
        <v>40570</v>
      </c>
      <c r="B194">
        <v>91</v>
      </c>
      <c r="C194">
        <v>0</v>
      </c>
      <c r="D194">
        <v>464.1</v>
      </c>
      <c r="E194">
        <v>406</v>
      </c>
      <c r="F194">
        <f t="shared" si="51"/>
        <v>555.1</v>
      </c>
      <c r="G194">
        <f t="shared" si="52"/>
        <v>406</v>
      </c>
      <c r="H194" s="20">
        <f t="shared" si="53"/>
        <v>36.724137931034484</v>
      </c>
      <c r="I194">
        <v>30</v>
      </c>
    </row>
    <row r="195" spans="1:9" x14ac:dyDescent="0.25">
      <c r="A195" s="47">
        <f t="shared" si="23"/>
        <v>40577</v>
      </c>
      <c r="B195">
        <v>91</v>
      </c>
      <c r="C195">
        <v>61</v>
      </c>
      <c r="D195">
        <v>464.1</v>
      </c>
      <c r="E195">
        <v>406</v>
      </c>
      <c r="F195">
        <f t="shared" si="51"/>
        <v>555.1</v>
      </c>
      <c r="G195">
        <f t="shared" si="52"/>
        <v>467</v>
      </c>
      <c r="H195" s="20">
        <f t="shared" si="53"/>
        <v>18.865096359743049</v>
      </c>
      <c r="I195">
        <v>30</v>
      </c>
    </row>
    <row r="196" spans="1:9" x14ac:dyDescent="0.25">
      <c r="A196" s="47">
        <f t="shared" si="23"/>
        <v>40584</v>
      </c>
      <c r="B196">
        <v>91</v>
      </c>
      <c r="C196">
        <v>61</v>
      </c>
      <c r="D196">
        <v>464.1</v>
      </c>
      <c r="E196">
        <v>406</v>
      </c>
      <c r="F196">
        <f t="shared" si="51"/>
        <v>555.1</v>
      </c>
      <c r="G196">
        <f t="shared" si="52"/>
        <v>467</v>
      </c>
      <c r="H196" s="20">
        <f t="shared" si="53"/>
        <v>18.865096359743049</v>
      </c>
      <c r="I196">
        <v>30</v>
      </c>
    </row>
    <row r="197" spans="1:9" x14ac:dyDescent="0.25">
      <c r="A197" s="47">
        <f t="shared" si="23"/>
        <v>40591</v>
      </c>
      <c r="B197">
        <v>91</v>
      </c>
      <c r="C197">
        <v>61</v>
      </c>
      <c r="D197">
        <v>464.1</v>
      </c>
      <c r="E197">
        <v>406</v>
      </c>
      <c r="F197">
        <f t="shared" si="51"/>
        <v>555.1</v>
      </c>
      <c r="G197">
        <f t="shared" si="52"/>
        <v>467</v>
      </c>
      <c r="H197" s="20">
        <f t="shared" si="53"/>
        <v>18.865096359743049</v>
      </c>
      <c r="I197">
        <v>30</v>
      </c>
    </row>
    <row r="198" spans="1:9" x14ac:dyDescent="0.25">
      <c r="A198" s="47">
        <f t="shared" si="23"/>
        <v>40598</v>
      </c>
      <c r="B198">
        <v>91</v>
      </c>
      <c r="C198">
        <v>61</v>
      </c>
      <c r="D198">
        <v>464.1</v>
      </c>
      <c r="E198">
        <v>406</v>
      </c>
      <c r="F198">
        <f t="shared" ref="F198:F211" si="54">+B198+D198</f>
        <v>555.1</v>
      </c>
      <c r="G198">
        <f t="shared" ref="G198:G211" si="55">+C198+E198</f>
        <v>467</v>
      </c>
      <c r="H198" s="20">
        <f t="shared" ref="H198:H211" si="56">+(F198/G198-1)*100</f>
        <v>18.865096359743049</v>
      </c>
    </row>
    <row r="199" spans="1:9" x14ac:dyDescent="0.25">
      <c r="A199" s="47">
        <f t="shared" ref="A199:A262" si="57">+A198+7</f>
        <v>40605</v>
      </c>
      <c r="B199">
        <v>91</v>
      </c>
      <c r="C199">
        <v>0</v>
      </c>
      <c r="D199">
        <v>464.1</v>
      </c>
      <c r="E199">
        <v>464.6</v>
      </c>
      <c r="F199">
        <f t="shared" si="54"/>
        <v>555.1</v>
      </c>
      <c r="G199">
        <f t="shared" si="55"/>
        <v>464.6</v>
      </c>
      <c r="H199" s="20">
        <f t="shared" si="56"/>
        <v>19.479121825225999</v>
      </c>
    </row>
    <row r="200" spans="1:9" x14ac:dyDescent="0.25">
      <c r="A200" s="47">
        <f t="shared" si="57"/>
        <v>40612</v>
      </c>
      <c r="B200">
        <v>152</v>
      </c>
      <c r="C200">
        <v>0.3</v>
      </c>
      <c r="D200">
        <v>523.6</v>
      </c>
      <c r="E200">
        <v>464.6</v>
      </c>
      <c r="F200">
        <f t="shared" si="54"/>
        <v>675.6</v>
      </c>
      <c r="G200">
        <f t="shared" si="55"/>
        <v>464.90000000000003</v>
      </c>
      <c r="H200" s="20">
        <f t="shared" si="56"/>
        <v>45.321574532157442</v>
      </c>
    </row>
    <row r="201" spans="1:9" x14ac:dyDescent="0.25">
      <c r="A201" s="47">
        <f t="shared" si="57"/>
        <v>40619</v>
      </c>
      <c r="B201">
        <v>152</v>
      </c>
      <c r="C201">
        <v>61.3</v>
      </c>
      <c r="D201">
        <v>523.6</v>
      </c>
      <c r="E201">
        <v>464.6</v>
      </c>
      <c r="F201">
        <f t="shared" si="54"/>
        <v>675.6</v>
      </c>
      <c r="G201">
        <f t="shared" si="55"/>
        <v>525.9</v>
      </c>
      <c r="H201" s="20">
        <f t="shared" si="56"/>
        <v>28.465487735310901</v>
      </c>
    </row>
    <row r="202" spans="1:9" x14ac:dyDescent="0.25">
      <c r="A202" s="47">
        <f t="shared" si="57"/>
        <v>40626</v>
      </c>
      <c r="B202">
        <v>152</v>
      </c>
      <c r="C202">
        <v>61</v>
      </c>
      <c r="D202">
        <v>523.6</v>
      </c>
      <c r="E202">
        <v>464.9</v>
      </c>
      <c r="F202">
        <f t="shared" si="54"/>
        <v>675.6</v>
      </c>
      <c r="G202">
        <f t="shared" si="55"/>
        <v>525.9</v>
      </c>
      <c r="H202" s="20">
        <f t="shared" si="56"/>
        <v>28.465487735310901</v>
      </c>
    </row>
    <row r="203" spans="1:9" x14ac:dyDescent="0.25">
      <c r="A203" s="47">
        <f t="shared" si="57"/>
        <v>40633</v>
      </c>
      <c r="B203">
        <v>91</v>
      </c>
      <c r="C203">
        <v>61</v>
      </c>
      <c r="D203">
        <v>582.20000000000005</v>
      </c>
      <c r="E203">
        <v>464.9</v>
      </c>
      <c r="F203">
        <f t="shared" si="54"/>
        <v>673.2</v>
      </c>
      <c r="G203">
        <f t="shared" si="55"/>
        <v>525.9</v>
      </c>
      <c r="H203" s="20">
        <f t="shared" si="56"/>
        <v>28.00912721049631</v>
      </c>
    </row>
    <row r="204" spans="1:9" x14ac:dyDescent="0.25">
      <c r="A204" s="47">
        <f t="shared" si="57"/>
        <v>40640</v>
      </c>
      <c r="B204">
        <v>81</v>
      </c>
      <c r="C204">
        <v>36</v>
      </c>
      <c r="D204">
        <v>592</v>
      </c>
      <c r="E204">
        <v>492.1</v>
      </c>
      <c r="F204">
        <f t="shared" si="54"/>
        <v>673</v>
      </c>
      <c r="G204">
        <f t="shared" si="55"/>
        <v>528.1</v>
      </c>
      <c r="H204" s="20">
        <f t="shared" si="56"/>
        <v>27.437985230070062</v>
      </c>
    </row>
    <row r="205" spans="1:9" x14ac:dyDescent="0.25">
      <c r="A205" s="47">
        <f t="shared" si="57"/>
        <v>40647</v>
      </c>
      <c r="B205">
        <v>91.5</v>
      </c>
      <c r="C205">
        <v>0</v>
      </c>
      <c r="D205">
        <v>592</v>
      </c>
      <c r="E205">
        <v>528.6</v>
      </c>
      <c r="F205">
        <f t="shared" si="54"/>
        <v>683.5</v>
      </c>
      <c r="G205">
        <f t="shared" si="55"/>
        <v>528.6</v>
      </c>
      <c r="H205" s="20">
        <f t="shared" si="56"/>
        <v>29.30382141505865</v>
      </c>
      <c r="I205">
        <v>65</v>
      </c>
    </row>
    <row r="206" spans="1:9" x14ac:dyDescent="0.25">
      <c r="A206" s="47">
        <f t="shared" si="57"/>
        <v>40654</v>
      </c>
      <c r="B206">
        <v>40.5</v>
      </c>
      <c r="C206">
        <v>0</v>
      </c>
      <c r="D206">
        <v>641.6</v>
      </c>
      <c r="E206">
        <v>528.6</v>
      </c>
      <c r="F206">
        <f t="shared" si="54"/>
        <v>682.1</v>
      </c>
      <c r="G206">
        <f t="shared" si="55"/>
        <v>528.6</v>
      </c>
      <c r="H206" s="20">
        <f t="shared" si="56"/>
        <v>29.038970866439652</v>
      </c>
      <c r="I206">
        <v>65</v>
      </c>
    </row>
    <row r="207" spans="1:9" x14ac:dyDescent="0.25">
      <c r="A207" s="47">
        <f t="shared" si="57"/>
        <v>40661</v>
      </c>
      <c r="B207">
        <v>101.5</v>
      </c>
      <c r="C207">
        <v>0</v>
      </c>
      <c r="D207">
        <v>674.6</v>
      </c>
      <c r="E207">
        <v>528.6</v>
      </c>
      <c r="F207">
        <f t="shared" si="54"/>
        <v>776.1</v>
      </c>
      <c r="G207">
        <f t="shared" si="55"/>
        <v>528.6</v>
      </c>
      <c r="H207" s="20">
        <f t="shared" si="56"/>
        <v>46.821793416572064</v>
      </c>
      <c r="I207">
        <v>65</v>
      </c>
    </row>
    <row r="208" spans="1:9" x14ac:dyDescent="0.25">
      <c r="A208" s="47">
        <f t="shared" si="57"/>
        <v>40668</v>
      </c>
      <c r="B208">
        <v>52</v>
      </c>
      <c r="C208">
        <v>0</v>
      </c>
      <c r="D208">
        <v>727.8</v>
      </c>
      <c r="E208">
        <v>528.6</v>
      </c>
      <c r="F208">
        <f t="shared" si="54"/>
        <v>779.8</v>
      </c>
      <c r="G208">
        <f t="shared" si="55"/>
        <v>528.6</v>
      </c>
      <c r="H208" s="20">
        <f t="shared" si="56"/>
        <v>47.521755580779399</v>
      </c>
      <c r="I208">
        <v>75</v>
      </c>
    </row>
    <row r="209" spans="1:9" x14ac:dyDescent="0.25">
      <c r="A209" s="47">
        <f t="shared" si="57"/>
        <v>40675</v>
      </c>
      <c r="B209">
        <v>54.5</v>
      </c>
      <c r="C209">
        <v>0</v>
      </c>
      <c r="D209">
        <v>727.8</v>
      </c>
      <c r="E209">
        <v>528.6</v>
      </c>
      <c r="F209">
        <f t="shared" si="54"/>
        <v>782.3</v>
      </c>
      <c r="G209">
        <f t="shared" si="55"/>
        <v>528.6</v>
      </c>
      <c r="H209" s="20">
        <f t="shared" si="56"/>
        <v>47.994702989027616</v>
      </c>
      <c r="I209">
        <v>75</v>
      </c>
    </row>
    <row r="210" spans="1:9" x14ac:dyDescent="0.25">
      <c r="A210" s="47">
        <f t="shared" si="57"/>
        <v>40682</v>
      </c>
      <c r="B210">
        <v>1</v>
      </c>
      <c r="C210">
        <v>0</v>
      </c>
      <c r="D210">
        <v>781.4</v>
      </c>
      <c r="E210">
        <v>528.6</v>
      </c>
      <c r="F210">
        <f t="shared" si="54"/>
        <v>782.4</v>
      </c>
      <c r="G210">
        <f t="shared" si="55"/>
        <v>528.6</v>
      </c>
      <c r="H210" s="20">
        <f t="shared" si="56"/>
        <v>48.013620885357547</v>
      </c>
      <c r="I210">
        <v>75</v>
      </c>
    </row>
    <row r="211" spans="1:9" x14ac:dyDescent="0.25">
      <c r="A211" s="47">
        <f t="shared" si="57"/>
        <v>40689</v>
      </c>
      <c r="B211">
        <v>62</v>
      </c>
      <c r="C211">
        <v>0</v>
      </c>
      <c r="D211">
        <v>781.4</v>
      </c>
      <c r="E211">
        <v>528.6</v>
      </c>
      <c r="F211">
        <f t="shared" si="54"/>
        <v>843.4</v>
      </c>
      <c r="G211">
        <f t="shared" si="55"/>
        <v>528.6</v>
      </c>
      <c r="H211" s="20">
        <f t="shared" si="56"/>
        <v>59.553537646613684</v>
      </c>
      <c r="I211">
        <v>75</v>
      </c>
    </row>
    <row r="212" spans="1:9" x14ac:dyDescent="0.25">
      <c r="A212" s="47">
        <f t="shared" si="57"/>
        <v>40696</v>
      </c>
      <c r="B212">
        <v>198</v>
      </c>
      <c r="C212">
        <v>20</v>
      </c>
      <c r="D212">
        <v>0</v>
      </c>
      <c r="E212">
        <v>0</v>
      </c>
      <c r="F212">
        <f t="shared" ref="F212:F220" si="58">+B212+D212</f>
        <v>198</v>
      </c>
      <c r="G212">
        <f t="shared" ref="G212:G220" si="59">+C212+E212</f>
        <v>20</v>
      </c>
      <c r="H212" s="20">
        <f t="shared" ref="H212:H220" si="60">+(F212/G212-1)*100</f>
        <v>890</v>
      </c>
    </row>
    <row r="213" spans="1:9" x14ac:dyDescent="0.25">
      <c r="A213" s="47">
        <f t="shared" si="57"/>
        <v>40703</v>
      </c>
      <c r="B213">
        <v>136</v>
      </c>
      <c r="C213">
        <v>81</v>
      </c>
      <c r="D213">
        <v>63.9</v>
      </c>
      <c r="E213">
        <v>0</v>
      </c>
      <c r="F213">
        <f t="shared" si="58"/>
        <v>199.9</v>
      </c>
      <c r="G213">
        <f t="shared" si="59"/>
        <v>81</v>
      </c>
      <c r="H213" s="20">
        <f t="shared" si="60"/>
        <v>146.79012345679016</v>
      </c>
    </row>
    <row r="214" spans="1:9" x14ac:dyDescent="0.25">
      <c r="A214" s="47">
        <f t="shared" si="57"/>
        <v>40710</v>
      </c>
      <c r="B214">
        <v>136</v>
      </c>
      <c r="C214">
        <v>81.5</v>
      </c>
      <c r="D214">
        <v>63.9</v>
      </c>
      <c r="E214">
        <v>0</v>
      </c>
      <c r="F214">
        <f t="shared" si="58"/>
        <v>199.9</v>
      </c>
      <c r="G214">
        <f t="shared" si="59"/>
        <v>81.5</v>
      </c>
      <c r="H214" s="20">
        <f t="shared" si="60"/>
        <v>145.27607361963192</v>
      </c>
    </row>
    <row r="215" spans="1:9" x14ac:dyDescent="0.25">
      <c r="A215" s="47">
        <f t="shared" si="57"/>
        <v>40717</v>
      </c>
      <c r="B215">
        <v>126</v>
      </c>
      <c r="C215">
        <v>20.5</v>
      </c>
      <c r="D215">
        <v>74.400000000000006</v>
      </c>
      <c r="E215">
        <v>58.6</v>
      </c>
      <c r="F215">
        <f t="shared" si="58"/>
        <v>200.4</v>
      </c>
      <c r="G215">
        <f t="shared" si="59"/>
        <v>79.099999999999994</v>
      </c>
      <c r="H215" s="20">
        <f t="shared" si="60"/>
        <v>153.35018963337549</v>
      </c>
    </row>
    <row r="216" spans="1:9" x14ac:dyDescent="0.25">
      <c r="A216" s="47">
        <f t="shared" si="57"/>
        <v>40724</v>
      </c>
      <c r="B216">
        <v>105.3</v>
      </c>
      <c r="C216">
        <v>81.8</v>
      </c>
      <c r="D216">
        <v>94.4</v>
      </c>
      <c r="E216">
        <v>58.9</v>
      </c>
      <c r="F216">
        <f t="shared" si="58"/>
        <v>199.7</v>
      </c>
      <c r="G216">
        <f t="shared" si="59"/>
        <v>140.69999999999999</v>
      </c>
      <c r="H216" s="20">
        <f t="shared" si="60"/>
        <v>41.933191186922535</v>
      </c>
    </row>
    <row r="217" spans="1:9" x14ac:dyDescent="0.25">
      <c r="A217" s="47">
        <f t="shared" si="57"/>
        <v>40731</v>
      </c>
      <c r="B217">
        <v>74.7</v>
      </c>
      <c r="C217">
        <v>81.8</v>
      </c>
      <c r="D217">
        <v>127.6</v>
      </c>
      <c r="E217">
        <v>58.9</v>
      </c>
      <c r="F217">
        <f t="shared" si="58"/>
        <v>202.3</v>
      </c>
      <c r="G217">
        <f t="shared" si="59"/>
        <v>140.69999999999999</v>
      </c>
      <c r="H217" s="20">
        <f t="shared" si="60"/>
        <v>43.781094527363209</v>
      </c>
    </row>
    <row r="218" spans="1:9" x14ac:dyDescent="0.25">
      <c r="A218" s="47">
        <f t="shared" si="57"/>
        <v>40738</v>
      </c>
      <c r="B218">
        <v>151.4</v>
      </c>
      <c r="C218">
        <v>81.599999999999994</v>
      </c>
      <c r="D218">
        <v>167.5</v>
      </c>
      <c r="E218">
        <v>59</v>
      </c>
      <c r="F218">
        <f t="shared" si="58"/>
        <v>318.89999999999998</v>
      </c>
      <c r="G218">
        <f t="shared" si="59"/>
        <v>140.6</v>
      </c>
      <c r="H218" s="20">
        <f t="shared" si="60"/>
        <v>126.81365576102417</v>
      </c>
    </row>
    <row r="219" spans="1:9" x14ac:dyDescent="0.25">
      <c r="A219" s="47">
        <f t="shared" si="57"/>
        <v>40745</v>
      </c>
      <c r="B219">
        <v>121.4</v>
      </c>
      <c r="C219">
        <v>20</v>
      </c>
      <c r="D219">
        <v>194.8</v>
      </c>
      <c r="E219">
        <v>118.9</v>
      </c>
      <c r="F219">
        <f t="shared" si="58"/>
        <v>316.20000000000005</v>
      </c>
      <c r="G219">
        <f t="shared" si="59"/>
        <v>138.9</v>
      </c>
      <c r="H219" s="20">
        <f t="shared" si="60"/>
        <v>127.64578833693308</v>
      </c>
    </row>
    <row r="220" spans="1:9" x14ac:dyDescent="0.25">
      <c r="A220" s="47">
        <f t="shared" si="57"/>
        <v>40752</v>
      </c>
      <c r="B220">
        <v>121.4</v>
      </c>
      <c r="C220">
        <v>20</v>
      </c>
      <c r="D220">
        <v>194.8</v>
      </c>
      <c r="E220">
        <v>118.9</v>
      </c>
      <c r="F220">
        <f t="shared" si="58"/>
        <v>316.20000000000005</v>
      </c>
      <c r="G220">
        <f t="shared" si="59"/>
        <v>138.9</v>
      </c>
      <c r="H220" s="20">
        <f t="shared" si="60"/>
        <v>127.64578833693308</v>
      </c>
    </row>
    <row r="221" spans="1:9" x14ac:dyDescent="0.25">
      <c r="A221" s="47">
        <f t="shared" si="57"/>
        <v>40759</v>
      </c>
      <c r="B221">
        <v>121.4</v>
      </c>
      <c r="C221">
        <v>0</v>
      </c>
      <c r="D221">
        <v>255.1</v>
      </c>
      <c r="E221">
        <v>140.9</v>
      </c>
      <c r="F221">
        <f t="shared" ref="F221:F262" si="61">+B221+D221</f>
        <v>376.5</v>
      </c>
      <c r="G221">
        <f t="shared" ref="G221:G262" si="62">+C221+E221</f>
        <v>140.9</v>
      </c>
      <c r="H221" s="20">
        <f t="shared" ref="H221:H262" si="63">+(F221/G221-1)*100</f>
        <v>167.21078779276078</v>
      </c>
    </row>
    <row r="222" spans="1:9" x14ac:dyDescent="0.25">
      <c r="A222" s="47">
        <f t="shared" si="57"/>
        <v>40766</v>
      </c>
      <c r="B222">
        <v>60.4</v>
      </c>
      <c r="C222">
        <v>0</v>
      </c>
      <c r="D222">
        <v>313.5</v>
      </c>
      <c r="E222">
        <v>140.9</v>
      </c>
      <c r="F222">
        <f t="shared" si="61"/>
        <v>373.9</v>
      </c>
      <c r="G222">
        <f t="shared" si="62"/>
        <v>140.9</v>
      </c>
      <c r="H222" s="20">
        <f t="shared" si="63"/>
        <v>165.36550745209365</v>
      </c>
    </row>
    <row r="223" spans="1:9" x14ac:dyDescent="0.25">
      <c r="A223" s="47">
        <f t="shared" si="57"/>
        <v>40773</v>
      </c>
      <c r="B223">
        <v>60.4</v>
      </c>
      <c r="C223">
        <v>64.599999999999994</v>
      </c>
      <c r="D223">
        <v>313.5</v>
      </c>
      <c r="E223">
        <v>140.9</v>
      </c>
      <c r="F223">
        <f t="shared" si="61"/>
        <v>373.9</v>
      </c>
      <c r="G223">
        <f t="shared" si="62"/>
        <v>205.5</v>
      </c>
      <c r="H223" s="20">
        <f t="shared" si="63"/>
        <v>81.946472019464693</v>
      </c>
    </row>
    <row r="224" spans="1:9" x14ac:dyDescent="0.25">
      <c r="A224" s="47">
        <f t="shared" si="57"/>
        <v>40780</v>
      </c>
      <c r="B224">
        <v>60.4</v>
      </c>
      <c r="C224">
        <v>64.599999999999994</v>
      </c>
      <c r="D224">
        <v>313.5</v>
      </c>
      <c r="E224">
        <v>140.9</v>
      </c>
      <c r="F224">
        <f t="shared" si="61"/>
        <v>373.9</v>
      </c>
      <c r="G224">
        <f t="shared" si="62"/>
        <v>205.5</v>
      </c>
      <c r="H224" s="20">
        <f t="shared" si="63"/>
        <v>81.946472019464693</v>
      </c>
    </row>
    <row r="225" spans="1:10" x14ac:dyDescent="0.25">
      <c r="A225" s="47">
        <f t="shared" si="57"/>
        <v>40787</v>
      </c>
      <c r="B225">
        <v>60</v>
      </c>
      <c r="C225">
        <v>125.6</v>
      </c>
      <c r="D225">
        <v>313.89999999999998</v>
      </c>
      <c r="E225">
        <v>140.9</v>
      </c>
      <c r="F225">
        <f t="shared" si="61"/>
        <v>373.9</v>
      </c>
      <c r="G225">
        <f t="shared" si="62"/>
        <v>266.5</v>
      </c>
      <c r="H225" s="20">
        <f t="shared" si="63"/>
        <v>40.300187617260775</v>
      </c>
    </row>
    <row r="226" spans="1:10" x14ac:dyDescent="0.25">
      <c r="A226" s="47">
        <f t="shared" si="57"/>
        <v>40794</v>
      </c>
      <c r="B226">
        <v>60</v>
      </c>
      <c r="C226">
        <v>150.6</v>
      </c>
      <c r="D226">
        <v>313.89999999999998</v>
      </c>
      <c r="E226">
        <v>167.2</v>
      </c>
      <c r="F226">
        <f t="shared" si="61"/>
        <v>373.9</v>
      </c>
      <c r="G226">
        <f t="shared" si="62"/>
        <v>317.79999999999995</v>
      </c>
      <c r="H226" s="20">
        <f t="shared" si="63"/>
        <v>17.652611705475142</v>
      </c>
    </row>
    <row r="227" spans="1:10" x14ac:dyDescent="0.25">
      <c r="A227" s="47">
        <f t="shared" si="57"/>
        <v>40801</v>
      </c>
      <c r="B227">
        <v>100</v>
      </c>
      <c r="C227">
        <v>20</v>
      </c>
      <c r="D227">
        <v>332.9</v>
      </c>
      <c r="E227">
        <v>269.5</v>
      </c>
      <c r="F227">
        <f t="shared" si="61"/>
        <v>432.9</v>
      </c>
      <c r="G227">
        <f t="shared" si="62"/>
        <v>289.5</v>
      </c>
      <c r="H227" s="20">
        <f t="shared" si="63"/>
        <v>49.533678756476675</v>
      </c>
    </row>
    <row r="228" spans="1:10" x14ac:dyDescent="0.25">
      <c r="A228" s="47">
        <f t="shared" si="57"/>
        <v>40808</v>
      </c>
      <c r="B228">
        <v>100</v>
      </c>
      <c r="C228">
        <v>81</v>
      </c>
      <c r="D228">
        <v>332.9</v>
      </c>
      <c r="E228">
        <v>269.5</v>
      </c>
      <c r="F228">
        <f t="shared" si="61"/>
        <v>432.9</v>
      </c>
      <c r="G228">
        <f t="shared" si="62"/>
        <v>350.5</v>
      </c>
      <c r="H228" s="20">
        <f t="shared" si="63"/>
        <v>23.509272467902996</v>
      </c>
      <c r="I228" s="50"/>
    </row>
    <row r="229" spans="1:10" x14ac:dyDescent="0.25">
      <c r="A229" s="47">
        <f t="shared" si="57"/>
        <v>40815</v>
      </c>
      <c r="B229">
        <v>100</v>
      </c>
      <c r="C229">
        <v>64</v>
      </c>
      <c r="D229">
        <v>332.9</v>
      </c>
      <c r="E229">
        <v>290.2</v>
      </c>
      <c r="F229">
        <f t="shared" si="61"/>
        <v>432.9</v>
      </c>
      <c r="G229">
        <f t="shared" si="62"/>
        <v>354.2</v>
      </c>
      <c r="H229" s="20">
        <f t="shared" si="63"/>
        <v>22.219085262563532</v>
      </c>
      <c r="J229" s="50"/>
    </row>
    <row r="230" spans="1:10" x14ac:dyDescent="0.25">
      <c r="A230" s="47">
        <f t="shared" si="57"/>
        <v>40822</v>
      </c>
      <c r="B230">
        <v>40</v>
      </c>
      <c r="C230">
        <v>64.7</v>
      </c>
      <c r="D230">
        <v>391.9</v>
      </c>
      <c r="E230">
        <v>295.5</v>
      </c>
      <c r="F230">
        <f t="shared" si="61"/>
        <v>431.9</v>
      </c>
      <c r="G230">
        <f t="shared" si="62"/>
        <v>360.2</v>
      </c>
      <c r="H230" s="20">
        <f t="shared" si="63"/>
        <v>19.905607995558029</v>
      </c>
      <c r="I230" s="50"/>
    </row>
    <row r="231" spans="1:10" x14ac:dyDescent="0.25">
      <c r="A231" s="47">
        <f t="shared" si="57"/>
        <v>40829</v>
      </c>
      <c r="B231">
        <v>40</v>
      </c>
      <c r="C231">
        <v>64.599999999999994</v>
      </c>
      <c r="D231">
        <v>422.3</v>
      </c>
      <c r="E231">
        <v>297.10000000000002</v>
      </c>
      <c r="F231">
        <f t="shared" si="61"/>
        <v>462.3</v>
      </c>
      <c r="G231">
        <f t="shared" si="62"/>
        <v>361.70000000000005</v>
      </c>
      <c r="H231" s="20">
        <f t="shared" si="63"/>
        <v>27.813104782969301</v>
      </c>
    </row>
    <row r="232" spans="1:10" x14ac:dyDescent="0.25">
      <c r="A232" s="47">
        <f t="shared" si="57"/>
        <v>40836</v>
      </c>
      <c r="B232">
        <v>50</v>
      </c>
      <c r="C232">
        <v>59.6</v>
      </c>
      <c r="D232">
        <v>422.3</v>
      </c>
      <c r="E232">
        <v>327.5</v>
      </c>
      <c r="F232">
        <f t="shared" si="61"/>
        <v>472.3</v>
      </c>
      <c r="G232">
        <f t="shared" si="62"/>
        <v>387.1</v>
      </c>
      <c r="H232" s="20">
        <f t="shared" si="63"/>
        <v>22.009816584861785</v>
      </c>
    </row>
    <row r="233" spans="1:10" x14ac:dyDescent="0.25">
      <c r="A233" s="47">
        <f t="shared" si="57"/>
        <v>40843</v>
      </c>
      <c r="B233">
        <v>50</v>
      </c>
      <c r="C233">
        <v>28.6</v>
      </c>
      <c r="D233">
        <v>422.3</v>
      </c>
      <c r="E233">
        <v>357.1</v>
      </c>
      <c r="F233">
        <f t="shared" si="61"/>
        <v>472.3</v>
      </c>
      <c r="G233">
        <f t="shared" si="62"/>
        <v>385.70000000000005</v>
      </c>
      <c r="H233" s="20">
        <f t="shared" si="63"/>
        <v>22.452683432719709</v>
      </c>
    </row>
    <row r="234" spans="1:10" x14ac:dyDescent="0.25">
      <c r="A234" s="47">
        <f t="shared" si="57"/>
        <v>40850</v>
      </c>
      <c r="B234">
        <v>51</v>
      </c>
      <c r="C234">
        <v>28.6</v>
      </c>
      <c r="D234">
        <v>422.3</v>
      </c>
      <c r="E234">
        <v>357.1</v>
      </c>
      <c r="F234">
        <f t="shared" si="61"/>
        <v>473.3</v>
      </c>
      <c r="G234">
        <f t="shared" si="62"/>
        <v>385.70000000000005</v>
      </c>
      <c r="H234" s="20">
        <f t="shared" si="63"/>
        <v>22.711952294529425</v>
      </c>
    </row>
    <row r="235" spans="1:10" x14ac:dyDescent="0.25">
      <c r="A235" s="47">
        <f t="shared" si="57"/>
        <v>40857</v>
      </c>
      <c r="B235">
        <v>51</v>
      </c>
      <c r="C235">
        <v>21.8</v>
      </c>
      <c r="D235">
        <v>422.3</v>
      </c>
      <c r="E235">
        <v>359</v>
      </c>
      <c r="F235">
        <f t="shared" si="61"/>
        <v>473.3</v>
      </c>
      <c r="G235">
        <f t="shared" si="62"/>
        <v>380.8</v>
      </c>
      <c r="H235" s="20">
        <f t="shared" si="63"/>
        <v>24.290966386554615</v>
      </c>
    </row>
    <row r="236" spans="1:10" x14ac:dyDescent="0.25">
      <c r="A236" s="47">
        <f t="shared" si="57"/>
        <v>40864</v>
      </c>
      <c r="B236">
        <v>51</v>
      </c>
      <c r="C236">
        <v>21.8</v>
      </c>
      <c r="D236">
        <v>422.3</v>
      </c>
      <c r="E236">
        <v>359</v>
      </c>
      <c r="F236">
        <f t="shared" si="61"/>
        <v>473.3</v>
      </c>
      <c r="G236">
        <f t="shared" si="62"/>
        <v>380.8</v>
      </c>
      <c r="H236" s="20">
        <f t="shared" si="63"/>
        <v>24.290966386554615</v>
      </c>
    </row>
    <row r="237" spans="1:10" x14ac:dyDescent="0.25">
      <c r="A237" s="47">
        <f t="shared" si="57"/>
        <v>40871</v>
      </c>
      <c r="B237">
        <v>51</v>
      </c>
      <c r="C237">
        <v>21.8</v>
      </c>
      <c r="D237">
        <v>422.3</v>
      </c>
      <c r="E237">
        <v>359</v>
      </c>
      <c r="F237">
        <f t="shared" si="61"/>
        <v>473.3</v>
      </c>
      <c r="G237">
        <f t="shared" si="62"/>
        <v>380.8</v>
      </c>
      <c r="H237" s="20">
        <f t="shared" si="63"/>
        <v>24.290966386554615</v>
      </c>
    </row>
    <row r="238" spans="1:10" x14ac:dyDescent="0.25">
      <c r="A238" s="47">
        <f t="shared" si="57"/>
        <v>40878</v>
      </c>
      <c r="B238">
        <v>51</v>
      </c>
      <c r="C238">
        <v>21.3</v>
      </c>
      <c r="D238">
        <v>422.3</v>
      </c>
      <c r="E238">
        <v>359.4</v>
      </c>
      <c r="F238">
        <f t="shared" si="61"/>
        <v>473.3</v>
      </c>
      <c r="G238">
        <f t="shared" si="62"/>
        <v>380.7</v>
      </c>
      <c r="H238" s="20">
        <f t="shared" si="63"/>
        <v>24.323614394536385</v>
      </c>
    </row>
    <row r="239" spans="1:10" x14ac:dyDescent="0.25">
      <c r="A239" s="47">
        <f t="shared" si="57"/>
        <v>40885</v>
      </c>
      <c r="B239">
        <v>56</v>
      </c>
      <c r="C239">
        <v>1.3</v>
      </c>
      <c r="D239">
        <v>467.8</v>
      </c>
      <c r="E239">
        <v>381.2</v>
      </c>
      <c r="F239">
        <f t="shared" si="61"/>
        <v>523.79999999999995</v>
      </c>
      <c r="G239">
        <f t="shared" si="62"/>
        <v>382.5</v>
      </c>
      <c r="H239" s="20">
        <f t="shared" si="63"/>
        <v>36.941176470588232</v>
      </c>
    </row>
    <row r="240" spans="1:10" x14ac:dyDescent="0.25">
      <c r="A240" s="47">
        <f t="shared" si="57"/>
        <v>40892</v>
      </c>
      <c r="B240">
        <v>56</v>
      </c>
      <c r="C240">
        <v>1.3</v>
      </c>
      <c r="D240">
        <v>467.8</v>
      </c>
      <c r="E240">
        <v>381.2</v>
      </c>
      <c r="F240">
        <f t="shared" si="61"/>
        <v>523.79999999999995</v>
      </c>
      <c r="G240">
        <f t="shared" si="62"/>
        <v>382.5</v>
      </c>
      <c r="H240" s="20">
        <f t="shared" si="63"/>
        <v>36.941176470588232</v>
      </c>
    </row>
    <row r="241" spans="1:8" x14ac:dyDescent="0.25">
      <c r="A241" s="47">
        <f t="shared" si="57"/>
        <v>40899</v>
      </c>
      <c r="B241">
        <v>55</v>
      </c>
      <c r="C241">
        <v>0</v>
      </c>
      <c r="D241">
        <v>486.9</v>
      </c>
      <c r="E241">
        <v>382.4</v>
      </c>
      <c r="F241">
        <f t="shared" si="61"/>
        <v>541.9</v>
      </c>
      <c r="G241">
        <f t="shared" si="62"/>
        <v>382.4</v>
      </c>
      <c r="H241" s="20">
        <f t="shared" si="63"/>
        <v>41.710251046025107</v>
      </c>
    </row>
    <row r="242" spans="1:8" x14ac:dyDescent="0.25">
      <c r="A242" s="47">
        <f t="shared" si="57"/>
        <v>40906</v>
      </c>
      <c r="B242">
        <v>55</v>
      </c>
      <c r="C242">
        <v>0</v>
      </c>
      <c r="D242">
        <v>486.9</v>
      </c>
      <c r="E242">
        <v>382.4</v>
      </c>
      <c r="F242">
        <f t="shared" si="61"/>
        <v>541.9</v>
      </c>
      <c r="G242">
        <f t="shared" si="62"/>
        <v>382.4</v>
      </c>
      <c r="H242" s="20">
        <f t="shared" si="63"/>
        <v>41.710251046025107</v>
      </c>
    </row>
    <row r="243" spans="1:8" x14ac:dyDescent="0.25">
      <c r="A243" s="47">
        <f t="shared" si="57"/>
        <v>40913</v>
      </c>
      <c r="B243">
        <v>55</v>
      </c>
      <c r="C243">
        <v>61</v>
      </c>
      <c r="D243">
        <v>468.9</v>
      </c>
      <c r="E243">
        <v>382.4</v>
      </c>
      <c r="F243">
        <f t="shared" si="61"/>
        <v>523.9</v>
      </c>
      <c r="G243">
        <f t="shared" si="62"/>
        <v>443.4</v>
      </c>
      <c r="H243" s="20">
        <f t="shared" si="63"/>
        <v>18.155164636896703</v>
      </c>
    </row>
    <row r="244" spans="1:8" x14ac:dyDescent="0.25">
      <c r="A244" s="47">
        <f t="shared" si="57"/>
        <v>40920</v>
      </c>
      <c r="B244">
        <v>120</v>
      </c>
      <c r="C244">
        <v>91</v>
      </c>
      <c r="D244">
        <v>468.9</v>
      </c>
      <c r="E244">
        <v>404.4</v>
      </c>
      <c r="F244">
        <f t="shared" si="61"/>
        <v>588.9</v>
      </c>
      <c r="G244">
        <f t="shared" si="62"/>
        <v>495.4</v>
      </c>
      <c r="H244" s="20">
        <f t="shared" si="63"/>
        <v>18.873637464675006</v>
      </c>
    </row>
    <row r="245" spans="1:8" x14ac:dyDescent="0.25">
      <c r="A245" s="47">
        <f t="shared" si="57"/>
        <v>40927</v>
      </c>
      <c r="B245">
        <v>181</v>
      </c>
      <c r="C245">
        <v>91</v>
      </c>
      <c r="D245">
        <v>468.9</v>
      </c>
      <c r="E245">
        <v>404.4</v>
      </c>
      <c r="F245">
        <f t="shared" si="61"/>
        <v>649.9</v>
      </c>
      <c r="G245">
        <f t="shared" si="62"/>
        <v>495.4</v>
      </c>
      <c r="H245" s="20">
        <f t="shared" si="63"/>
        <v>31.186919660880097</v>
      </c>
    </row>
    <row r="246" spans="1:8" x14ac:dyDescent="0.25">
      <c r="A246" s="47">
        <f t="shared" si="57"/>
        <v>40934</v>
      </c>
      <c r="B246">
        <v>116</v>
      </c>
      <c r="C246">
        <v>91</v>
      </c>
      <c r="D246">
        <v>537.1</v>
      </c>
      <c r="E246">
        <v>464.1</v>
      </c>
      <c r="F246">
        <f t="shared" si="61"/>
        <v>653.1</v>
      </c>
      <c r="G246">
        <f t="shared" si="62"/>
        <v>555.1</v>
      </c>
      <c r="H246" s="20">
        <f t="shared" si="63"/>
        <v>17.654476670870125</v>
      </c>
    </row>
    <row r="247" spans="1:8" x14ac:dyDescent="0.25">
      <c r="A247" s="47">
        <f t="shared" si="57"/>
        <v>40941</v>
      </c>
      <c r="B247">
        <v>55.1</v>
      </c>
      <c r="C247">
        <v>91</v>
      </c>
      <c r="D247">
        <v>601.1</v>
      </c>
      <c r="E247">
        <v>464.1</v>
      </c>
      <c r="F247">
        <f t="shared" si="61"/>
        <v>656.2</v>
      </c>
      <c r="G247">
        <f t="shared" si="62"/>
        <v>555.1</v>
      </c>
      <c r="H247" s="20">
        <f t="shared" si="63"/>
        <v>18.212934606377228</v>
      </c>
    </row>
    <row r="248" spans="1:8" x14ac:dyDescent="0.25">
      <c r="A248" s="47">
        <f t="shared" si="57"/>
        <v>40948</v>
      </c>
      <c r="B248">
        <v>75.099999999999994</v>
      </c>
      <c r="C248">
        <v>91</v>
      </c>
      <c r="D248">
        <v>601.1</v>
      </c>
      <c r="E248">
        <v>464.1</v>
      </c>
      <c r="F248">
        <f t="shared" si="61"/>
        <v>676.2</v>
      </c>
      <c r="G248">
        <f t="shared" si="62"/>
        <v>555.1</v>
      </c>
      <c r="H248" s="20">
        <f t="shared" si="63"/>
        <v>21.815889029003777</v>
      </c>
    </row>
    <row r="249" spans="1:8" x14ac:dyDescent="0.25">
      <c r="A249" s="47">
        <f t="shared" si="57"/>
        <v>40955</v>
      </c>
      <c r="B249">
        <v>75.099999999999994</v>
      </c>
      <c r="C249">
        <v>91</v>
      </c>
      <c r="D249">
        <v>601.1</v>
      </c>
      <c r="E249">
        <v>464.1</v>
      </c>
      <c r="F249">
        <f t="shared" si="61"/>
        <v>676.2</v>
      </c>
      <c r="G249">
        <f t="shared" si="62"/>
        <v>555.1</v>
      </c>
      <c r="H249" s="20">
        <f t="shared" si="63"/>
        <v>21.815889029003777</v>
      </c>
    </row>
    <row r="250" spans="1:8" x14ac:dyDescent="0.25">
      <c r="A250" s="47">
        <f t="shared" si="57"/>
        <v>40962</v>
      </c>
      <c r="B250">
        <v>94.1</v>
      </c>
      <c r="C250">
        <v>91</v>
      </c>
      <c r="D250">
        <v>601.1</v>
      </c>
      <c r="E250">
        <v>464.1</v>
      </c>
      <c r="F250">
        <f t="shared" si="61"/>
        <v>695.2</v>
      </c>
      <c r="G250">
        <f t="shared" si="62"/>
        <v>555.1</v>
      </c>
      <c r="H250" s="20">
        <f t="shared" si="63"/>
        <v>25.238695730499018</v>
      </c>
    </row>
    <row r="251" spans="1:8" x14ac:dyDescent="0.25">
      <c r="A251" s="47">
        <f t="shared" si="57"/>
        <v>40969</v>
      </c>
      <c r="B251">
        <v>94.1</v>
      </c>
      <c r="C251">
        <v>91</v>
      </c>
      <c r="D251">
        <v>601.1</v>
      </c>
      <c r="E251">
        <v>464.1</v>
      </c>
      <c r="F251">
        <f t="shared" si="61"/>
        <v>695.2</v>
      </c>
      <c r="G251">
        <f t="shared" si="62"/>
        <v>555.1</v>
      </c>
      <c r="H251" s="20">
        <f t="shared" si="63"/>
        <v>25.238695730499018</v>
      </c>
    </row>
    <row r="252" spans="1:8" x14ac:dyDescent="0.25">
      <c r="A252" s="47">
        <f t="shared" si="57"/>
        <v>40976</v>
      </c>
      <c r="B252">
        <v>76</v>
      </c>
      <c r="C252">
        <v>152</v>
      </c>
      <c r="D252">
        <v>654.4</v>
      </c>
      <c r="E252">
        <v>523.6</v>
      </c>
      <c r="F252">
        <f t="shared" si="61"/>
        <v>730.4</v>
      </c>
      <c r="G252">
        <f t="shared" si="62"/>
        <v>675.6</v>
      </c>
      <c r="H252" s="20">
        <f t="shared" si="63"/>
        <v>8.1113084665482393</v>
      </c>
    </row>
    <row r="253" spans="1:8" x14ac:dyDescent="0.25">
      <c r="A253" s="47">
        <f t="shared" si="57"/>
        <v>40983</v>
      </c>
      <c r="B253">
        <v>79.400000000000006</v>
      </c>
      <c r="C253">
        <v>152</v>
      </c>
      <c r="D253">
        <v>654.4</v>
      </c>
      <c r="E253">
        <v>523.6</v>
      </c>
      <c r="F253">
        <f t="shared" si="61"/>
        <v>733.8</v>
      </c>
      <c r="G253">
        <f t="shared" si="62"/>
        <v>675.6</v>
      </c>
      <c r="H253" s="20">
        <f t="shared" si="63"/>
        <v>8.6145648312610845</v>
      </c>
    </row>
    <row r="254" spans="1:8" x14ac:dyDescent="0.25">
      <c r="A254" s="47">
        <f t="shared" si="57"/>
        <v>40990</v>
      </c>
      <c r="B254">
        <v>31</v>
      </c>
      <c r="C254">
        <v>152</v>
      </c>
      <c r="D254">
        <v>704.6</v>
      </c>
      <c r="E254">
        <v>523.6</v>
      </c>
      <c r="F254">
        <f t="shared" si="61"/>
        <v>735.6</v>
      </c>
      <c r="G254">
        <f t="shared" si="62"/>
        <v>675.6</v>
      </c>
      <c r="H254" s="20">
        <f t="shared" si="63"/>
        <v>8.8809946714031973</v>
      </c>
    </row>
    <row r="255" spans="1:8" x14ac:dyDescent="0.25">
      <c r="A255" s="47">
        <f t="shared" si="57"/>
        <v>40997</v>
      </c>
      <c r="B255">
        <v>56</v>
      </c>
      <c r="C255">
        <v>91</v>
      </c>
      <c r="D255">
        <v>704.6</v>
      </c>
      <c r="E255">
        <v>582.20000000000005</v>
      </c>
      <c r="F255">
        <f t="shared" si="61"/>
        <v>760.6</v>
      </c>
      <c r="G255">
        <f t="shared" si="62"/>
        <v>673.2</v>
      </c>
      <c r="H255" s="20">
        <f t="shared" si="63"/>
        <v>12.982768865121797</v>
      </c>
    </row>
    <row r="256" spans="1:8" x14ac:dyDescent="0.25">
      <c r="A256" s="47">
        <f t="shared" si="57"/>
        <v>41004</v>
      </c>
      <c r="B256">
        <v>56</v>
      </c>
      <c r="C256">
        <v>81</v>
      </c>
      <c r="D256">
        <v>704.6</v>
      </c>
      <c r="E256">
        <v>592</v>
      </c>
      <c r="F256">
        <f t="shared" si="61"/>
        <v>760.6</v>
      </c>
      <c r="G256">
        <f t="shared" si="62"/>
        <v>673</v>
      </c>
      <c r="H256" s="20">
        <f t="shared" si="63"/>
        <v>13.016344725111439</v>
      </c>
    </row>
    <row r="257" spans="1:9" x14ac:dyDescent="0.25">
      <c r="A257" s="47">
        <f t="shared" si="57"/>
        <v>41011</v>
      </c>
      <c r="B257">
        <v>56.7</v>
      </c>
      <c r="C257">
        <v>91.5</v>
      </c>
      <c r="D257">
        <v>704.6</v>
      </c>
      <c r="E257">
        <v>592</v>
      </c>
      <c r="F257">
        <f t="shared" si="61"/>
        <v>761.30000000000007</v>
      </c>
      <c r="G257">
        <f t="shared" si="62"/>
        <v>683.5</v>
      </c>
      <c r="H257" s="20">
        <f t="shared" si="63"/>
        <v>11.382589612289706</v>
      </c>
    </row>
    <row r="258" spans="1:9" x14ac:dyDescent="0.25">
      <c r="A258" s="47">
        <f t="shared" si="57"/>
        <v>41018</v>
      </c>
      <c r="B258">
        <v>56.7</v>
      </c>
      <c r="C258">
        <v>40.5</v>
      </c>
      <c r="D258">
        <v>704.6</v>
      </c>
      <c r="E258">
        <v>641.6</v>
      </c>
      <c r="F258">
        <f t="shared" si="61"/>
        <v>761.30000000000007</v>
      </c>
      <c r="G258">
        <f t="shared" si="62"/>
        <v>682.1</v>
      </c>
      <c r="H258" s="20">
        <f t="shared" si="63"/>
        <v>11.611200703709134</v>
      </c>
    </row>
    <row r="259" spans="1:9" x14ac:dyDescent="0.25">
      <c r="A259" s="47">
        <f t="shared" si="57"/>
        <v>41025</v>
      </c>
      <c r="B259">
        <v>121.7</v>
      </c>
      <c r="C259">
        <v>101.5</v>
      </c>
      <c r="D259">
        <v>704.6</v>
      </c>
      <c r="E259">
        <v>674.6</v>
      </c>
      <c r="F259">
        <f t="shared" si="61"/>
        <v>826.30000000000007</v>
      </c>
      <c r="G259">
        <f t="shared" si="62"/>
        <v>776.1</v>
      </c>
      <c r="H259" s="20">
        <f t="shared" si="63"/>
        <v>6.4682386290426441</v>
      </c>
    </row>
    <row r="260" spans="1:9" x14ac:dyDescent="0.25">
      <c r="A260" s="47">
        <f t="shared" si="57"/>
        <v>41032</v>
      </c>
      <c r="B260">
        <v>117.2</v>
      </c>
      <c r="C260">
        <v>52</v>
      </c>
      <c r="D260">
        <v>709.9</v>
      </c>
      <c r="E260">
        <v>727.8</v>
      </c>
      <c r="F260">
        <f t="shared" si="61"/>
        <v>827.1</v>
      </c>
      <c r="G260">
        <f t="shared" si="62"/>
        <v>779.8</v>
      </c>
      <c r="H260" s="20">
        <f t="shared" si="63"/>
        <v>6.0656578609900036</v>
      </c>
    </row>
    <row r="261" spans="1:9" x14ac:dyDescent="0.25">
      <c r="A261" s="47">
        <f t="shared" si="57"/>
        <v>41039</v>
      </c>
      <c r="B261">
        <v>57.2</v>
      </c>
      <c r="C261">
        <v>54.6</v>
      </c>
      <c r="D261">
        <v>771.1</v>
      </c>
      <c r="E261">
        <v>727.8</v>
      </c>
      <c r="F261">
        <f t="shared" si="61"/>
        <v>828.30000000000007</v>
      </c>
      <c r="G261">
        <f t="shared" si="62"/>
        <v>782.4</v>
      </c>
      <c r="H261" s="20">
        <f t="shared" si="63"/>
        <v>5.8665644171779219</v>
      </c>
    </row>
    <row r="262" spans="1:9" x14ac:dyDescent="0.25">
      <c r="A262" s="47">
        <f t="shared" si="57"/>
        <v>41046</v>
      </c>
      <c r="B262">
        <v>31.6</v>
      </c>
      <c r="C262">
        <v>1</v>
      </c>
      <c r="D262">
        <v>798.4</v>
      </c>
      <c r="E262">
        <v>781.4</v>
      </c>
      <c r="F262">
        <f t="shared" si="61"/>
        <v>830</v>
      </c>
      <c r="G262">
        <f t="shared" si="62"/>
        <v>782.4</v>
      </c>
      <c r="H262" s="20">
        <f t="shared" si="63"/>
        <v>6.0838445807771091</v>
      </c>
      <c r="I262">
        <v>3.7</v>
      </c>
    </row>
    <row r="263" spans="1:9" x14ac:dyDescent="0.25">
      <c r="A263" s="47">
        <f t="shared" ref="A263:A326" si="64">+A262+7</f>
        <v>41053</v>
      </c>
      <c r="B263">
        <v>0.1</v>
      </c>
      <c r="C263">
        <v>62</v>
      </c>
      <c r="D263">
        <v>829.9</v>
      </c>
      <c r="E263">
        <v>781.4</v>
      </c>
      <c r="F263">
        <f t="shared" ref="F263:F294" si="65">+B263+D263</f>
        <v>830</v>
      </c>
      <c r="G263">
        <f t="shared" ref="G263:G294" si="66">+C263+E263</f>
        <v>843.4</v>
      </c>
      <c r="H263" s="20">
        <f t="shared" ref="H263:H294" si="67">+(F263/G263-1)*100</f>
        <v>-1.5888072089162875</v>
      </c>
      <c r="I263">
        <v>4.2</v>
      </c>
    </row>
    <row r="264" spans="1:9" x14ac:dyDescent="0.25">
      <c r="A264" s="47">
        <f t="shared" si="64"/>
        <v>41060</v>
      </c>
      <c r="B264">
        <v>0</v>
      </c>
      <c r="C264">
        <v>62</v>
      </c>
      <c r="D264">
        <v>830</v>
      </c>
      <c r="E264">
        <v>781.4</v>
      </c>
      <c r="F264">
        <f t="shared" si="65"/>
        <v>830</v>
      </c>
      <c r="G264">
        <f t="shared" si="66"/>
        <v>843.4</v>
      </c>
      <c r="H264" s="20">
        <f t="shared" si="67"/>
        <v>-1.5888072089162875</v>
      </c>
    </row>
    <row r="265" spans="1:9" x14ac:dyDescent="0.25">
      <c r="A265" s="47">
        <f t="shared" si="64"/>
        <v>41067</v>
      </c>
      <c r="B265">
        <v>78.7</v>
      </c>
      <c r="C265">
        <v>136</v>
      </c>
      <c r="D265">
        <v>0.6</v>
      </c>
      <c r="E265">
        <v>63.9</v>
      </c>
      <c r="F265">
        <f t="shared" si="65"/>
        <v>79.3</v>
      </c>
      <c r="G265">
        <f t="shared" si="66"/>
        <v>199.9</v>
      </c>
      <c r="H265" s="20">
        <f t="shared" si="67"/>
        <v>-60.330165082541278</v>
      </c>
    </row>
    <row r="266" spans="1:9" x14ac:dyDescent="0.25">
      <c r="A266" s="47">
        <f t="shared" si="64"/>
        <v>41074</v>
      </c>
      <c r="B266">
        <v>78.099999999999994</v>
      </c>
      <c r="C266">
        <v>136</v>
      </c>
      <c r="D266">
        <v>1.2</v>
      </c>
      <c r="E266">
        <v>63.9</v>
      </c>
      <c r="F266">
        <f t="shared" si="65"/>
        <v>79.3</v>
      </c>
      <c r="G266">
        <f t="shared" si="66"/>
        <v>199.9</v>
      </c>
      <c r="H266" s="20">
        <f t="shared" si="67"/>
        <v>-60.330165082541278</v>
      </c>
    </row>
    <row r="267" spans="1:9" x14ac:dyDescent="0.25">
      <c r="A267" s="47">
        <f t="shared" si="64"/>
        <v>41081</v>
      </c>
      <c r="B267">
        <v>78.099999999999994</v>
      </c>
      <c r="C267">
        <v>126</v>
      </c>
      <c r="D267">
        <v>1.2</v>
      </c>
      <c r="E267">
        <v>74.400000000000006</v>
      </c>
      <c r="F267">
        <f t="shared" si="65"/>
        <v>79.3</v>
      </c>
      <c r="G267">
        <f t="shared" si="66"/>
        <v>200.4</v>
      </c>
      <c r="H267" s="20">
        <f t="shared" si="67"/>
        <v>-60.429141716566868</v>
      </c>
    </row>
    <row r="268" spans="1:9" x14ac:dyDescent="0.25">
      <c r="A268" s="47">
        <f t="shared" si="64"/>
        <v>41088</v>
      </c>
      <c r="B268">
        <v>143.1</v>
      </c>
      <c r="C268">
        <v>105.3</v>
      </c>
      <c r="D268">
        <v>1.2</v>
      </c>
      <c r="E268">
        <v>94.5</v>
      </c>
      <c r="F268">
        <f t="shared" si="65"/>
        <v>144.29999999999998</v>
      </c>
      <c r="G268">
        <f t="shared" si="66"/>
        <v>199.8</v>
      </c>
      <c r="H268" s="20">
        <f t="shared" si="67"/>
        <v>-27.777777777777789</v>
      </c>
    </row>
    <row r="269" spans="1:9" x14ac:dyDescent="0.25">
      <c r="A269" s="47">
        <f t="shared" si="64"/>
        <v>41095</v>
      </c>
      <c r="B269">
        <v>96.1</v>
      </c>
      <c r="C269">
        <v>74.7</v>
      </c>
      <c r="D269">
        <v>48.7</v>
      </c>
      <c r="E269">
        <v>127.6</v>
      </c>
      <c r="F269">
        <f t="shared" si="65"/>
        <v>144.80000000000001</v>
      </c>
      <c r="G269">
        <f t="shared" si="66"/>
        <v>202.3</v>
      </c>
      <c r="H269" s="20">
        <f t="shared" si="67"/>
        <v>-28.423133959466142</v>
      </c>
    </row>
    <row r="270" spans="1:9" x14ac:dyDescent="0.25">
      <c r="A270" s="47">
        <f t="shared" si="64"/>
        <v>41102</v>
      </c>
      <c r="B270">
        <v>96.1</v>
      </c>
      <c r="C270">
        <v>151.4</v>
      </c>
      <c r="D270">
        <v>49.3</v>
      </c>
      <c r="E270">
        <v>167.5</v>
      </c>
      <c r="F270">
        <f t="shared" si="65"/>
        <v>145.39999999999998</v>
      </c>
      <c r="G270">
        <f t="shared" si="66"/>
        <v>318.89999999999998</v>
      </c>
      <c r="H270" s="20">
        <f t="shared" si="67"/>
        <v>-54.405769833803696</v>
      </c>
    </row>
    <row r="271" spans="1:9" x14ac:dyDescent="0.25">
      <c r="A271" s="47">
        <f t="shared" si="64"/>
        <v>41109</v>
      </c>
      <c r="B271">
        <v>106.6</v>
      </c>
      <c r="C271">
        <v>121.4</v>
      </c>
      <c r="D271">
        <v>69.5</v>
      </c>
      <c r="E271">
        <v>194.8</v>
      </c>
      <c r="F271">
        <f t="shared" si="65"/>
        <v>176.1</v>
      </c>
      <c r="G271">
        <f t="shared" si="66"/>
        <v>316.20000000000005</v>
      </c>
      <c r="H271" s="20">
        <f t="shared" si="67"/>
        <v>-44.307400379506653</v>
      </c>
    </row>
    <row r="272" spans="1:9" x14ac:dyDescent="0.25">
      <c r="A272" s="47">
        <f t="shared" si="64"/>
        <v>41116</v>
      </c>
      <c r="B272">
        <v>106.6</v>
      </c>
      <c r="C272">
        <v>121.4</v>
      </c>
      <c r="D272">
        <v>69.5</v>
      </c>
      <c r="E272">
        <v>194.8</v>
      </c>
      <c r="F272">
        <f t="shared" si="65"/>
        <v>176.1</v>
      </c>
      <c r="G272">
        <f t="shared" si="66"/>
        <v>316.20000000000005</v>
      </c>
      <c r="H272" s="20">
        <f t="shared" si="67"/>
        <v>-44.307400379506653</v>
      </c>
    </row>
    <row r="273" spans="1:8" x14ac:dyDescent="0.25">
      <c r="A273" s="47">
        <f t="shared" si="64"/>
        <v>41123</v>
      </c>
      <c r="B273">
        <v>51</v>
      </c>
      <c r="C273">
        <v>121.4</v>
      </c>
      <c r="D273">
        <v>127.8</v>
      </c>
      <c r="E273">
        <v>255.1</v>
      </c>
      <c r="F273">
        <f t="shared" si="65"/>
        <v>178.8</v>
      </c>
      <c r="G273">
        <f t="shared" si="66"/>
        <v>376.5</v>
      </c>
      <c r="H273" s="20">
        <f t="shared" si="67"/>
        <v>-52.509960159362542</v>
      </c>
    </row>
    <row r="274" spans="1:8" x14ac:dyDescent="0.25">
      <c r="A274" s="47">
        <f t="shared" si="64"/>
        <v>41130</v>
      </c>
      <c r="B274">
        <v>204</v>
      </c>
      <c r="C274">
        <v>60.4</v>
      </c>
      <c r="D274">
        <v>127.8</v>
      </c>
      <c r="E274">
        <v>313.5</v>
      </c>
      <c r="F274">
        <f t="shared" si="65"/>
        <v>331.8</v>
      </c>
      <c r="G274">
        <f t="shared" si="66"/>
        <v>373.9</v>
      </c>
      <c r="H274" s="20">
        <f t="shared" si="67"/>
        <v>-11.259695105643209</v>
      </c>
    </row>
    <row r="275" spans="1:8" x14ac:dyDescent="0.25">
      <c r="A275" s="47">
        <f t="shared" si="64"/>
        <v>41137</v>
      </c>
      <c r="B275">
        <v>204</v>
      </c>
      <c r="C275">
        <v>60.4</v>
      </c>
      <c r="D275">
        <v>127.8</v>
      </c>
      <c r="E275">
        <v>313.5</v>
      </c>
      <c r="F275">
        <f t="shared" si="65"/>
        <v>331.8</v>
      </c>
      <c r="G275">
        <f t="shared" si="66"/>
        <v>373.9</v>
      </c>
      <c r="H275" s="20">
        <f t="shared" si="67"/>
        <v>-11.259695105643209</v>
      </c>
    </row>
    <row r="276" spans="1:8" x14ac:dyDescent="0.25">
      <c r="A276" s="47">
        <f t="shared" si="64"/>
        <v>41144</v>
      </c>
      <c r="B276">
        <v>204</v>
      </c>
      <c r="C276">
        <v>60.4</v>
      </c>
      <c r="D276">
        <v>127.8</v>
      </c>
      <c r="E276">
        <v>313.5</v>
      </c>
      <c r="F276">
        <f t="shared" si="65"/>
        <v>331.8</v>
      </c>
      <c r="G276">
        <f t="shared" si="66"/>
        <v>373.9</v>
      </c>
      <c r="H276" s="20">
        <f t="shared" si="67"/>
        <v>-11.259695105643209</v>
      </c>
    </row>
    <row r="277" spans="1:8" x14ac:dyDescent="0.25">
      <c r="A277" s="47">
        <f t="shared" si="64"/>
        <v>41151</v>
      </c>
      <c r="B277">
        <v>139.5</v>
      </c>
      <c r="C277">
        <v>60</v>
      </c>
      <c r="D277">
        <v>204.8</v>
      </c>
      <c r="E277">
        <v>313.89999999999998</v>
      </c>
      <c r="F277">
        <f t="shared" si="65"/>
        <v>344.3</v>
      </c>
      <c r="G277">
        <f t="shared" si="66"/>
        <v>373.9</v>
      </c>
      <c r="H277" s="20">
        <f t="shared" si="67"/>
        <v>-7.916555228670763</v>
      </c>
    </row>
    <row r="278" spans="1:8" x14ac:dyDescent="0.25">
      <c r="A278" s="47">
        <f t="shared" si="64"/>
        <v>41158</v>
      </c>
      <c r="B278">
        <v>139.5</v>
      </c>
      <c r="C278">
        <v>60</v>
      </c>
      <c r="D278">
        <v>204.8</v>
      </c>
      <c r="E278">
        <v>313.89999999999998</v>
      </c>
      <c r="F278">
        <f t="shared" si="65"/>
        <v>344.3</v>
      </c>
      <c r="G278">
        <f t="shared" si="66"/>
        <v>373.9</v>
      </c>
      <c r="H278" s="20">
        <f t="shared" si="67"/>
        <v>-7.916555228670763</v>
      </c>
    </row>
    <row r="279" spans="1:8" x14ac:dyDescent="0.25">
      <c r="A279" s="47">
        <f t="shared" si="64"/>
        <v>41165</v>
      </c>
      <c r="B279">
        <v>96.5</v>
      </c>
      <c r="C279">
        <v>100</v>
      </c>
      <c r="D279">
        <v>249.2</v>
      </c>
      <c r="E279">
        <v>332.9</v>
      </c>
      <c r="F279">
        <f t="shared" si="65"/>
        <v>345.7</v>
      </c>
      <c r="G279">
        <f t="shared" si="66"/>
        <v>432.9</v>
      </c>
      <c r="H279" s="20">
        <f t="shared" si="67"/>
        <v>-20.143220143220141</v>
      </c>
    </row>
    <row r="280" spans="1:8" x14ac:dyDescent="0.25">
      <c r="A280" s="47">
        <f t="shared" si="64"/>
        <v>41172</v>
      </c>
      <c r="B280">
        <v>96.5</v>
      </c>
      <c r="C280">
        <v>100</v>
      </c>
      <c r="D280">
        <v>249.2</v>
      </c>
      <c r="E280">
        <v>332.9</v>
      </c>
      <c r="F280">
        <f t="shared" si="65"/>
        <v>345.7</v>
      </c>
      <c r="G280">
        <f t="shared" si="66"/>
        <v>432.9</v>
      </c>
      <c r="H280" s="20">
        <f t="shared" si="67"/>
        <v>-20.143220143220141</v>
      </c>
    </row>
    <row r="281" spans="1:8" x14ac:dyDescent="0.25">
      <c r="A281" s="47">
        <f t="shared" si="64"/>
        <v>41179</v>
      </c>
      <c r="B281">
        <v>96.5</v>
      </c>
      <c r="C281">
        <v>100</v>
      </c>
      <c r="D281">
        <v>249.2</v>
      </c>
      <c r="E281">
        <v>332.9</v>
      </c>
      <c r="F281">
        <f t="shared" si="65"/>
        <v>345.7</v>
      </c>
      <c r="G281">
        <f t="shared" si="66"/>
        <v>432.9</v>
      </c>
      <c r="H281" s="20">
        <f t="shared" si="67"/>
        <v>-20.143220143220141</v>
      </c>
    </row>
    <row r="282" spans="1:8" x14ac:dyDescent="0.25">
      <c r="A282" s="47">
        <f t="shared" si="64"/>
        <v>41186</v>
      </c>
      <c r="B282">
        <v>96.1</v>
      </c>
      <c r="C282">
        <v>40</v>
      </c>
      <c r="D282">
        <v>249.5</v>
      </c>
      <c r="E282">
        <v>391.9</v>
      </c>
      <c r="F282">
        <f t="shared" si="65"/>
        <v>345.6</v>
      </c>
      <c r="G282">
        <f t="shared" si="66"/>
        <v>431.9</v>
      </c>
      <c r="H282" s="20">
        <f t="shared" si="67"/>
        <v>-19.981477193794849</v>
      </c>
    </row>
    <row r="283" spans="1:8" x14ac:dyDescent="0.25">
      <c r="A283" s="47">
        <f t="shared" si="64"/>
        <v>41193</v>
      </c>
      <c r="B283">
        <v>96</v>
      </c>
      <c r="C283">
        <v>40</v>
      </c>
      <c r="D283">
        <v>249.6</v>
      </c>
      <c r="E283">
        <v>422.3</v>
      </c>
      <c r="F283">
        <f t="shared" si="65"/>
        <v>345.6</v>
      </c>
      <c r="G283">
        <f t="shared" si="66"/>
        <v>462.3</v>
      </c>
      <c r="H283" s="20">
        <f t="shared" si="67"/>
        <v>-25.243348475016226</v>
      </c>
    </row>
    <row r="284" spans="1:8" x14ac:dyDescent="0.25">
      <c r="A284" s="47">
        <f t="shared" si="64"/>
        <v>41200</v>
      </c>
      <c r="B284">
        <v>120.9</v>
      </c>
      <c r="C284">
        <v>50</v>
      </c>
      <c r="D284">
        <v>249.7</v>
      </c>
      <c r="E284">
        <v>422.3</v>
      </c>
      <c r="F284">
        <f t="shared" si="65"/>
        <v>370.6</v>
      </c>
      <c r="G284">
        <f t="shared" si="66"/>
        <v>472.3</v>
      </c>
      <c r="H284" s="20">
        <f t="shared" si="67"/>
        <v>-21.532923988990049</v>
      </c>
    </row>
    <row r="285" spans="1:8" x14ac:dyDescent="0.25">
      <c r="A285" s="47">
        <f t="shared" si="64"/>
        <v>41207</v>
      </c>
      <c r="B285">
        <v>90.5</v>
      </c>
      <c r="C285">
        <v>50</v>
      </c>
      <c r="D285">
        <v>283.2</v>
      </c>
      <c r="E285">
        <v>422.3</v>
      </c>
      <c r="F285">
        <f t="shared" si="65"/>
        <v>373.7</v>
      </c>
      <c r="G285">
        <f t="shared" si="66"/>
        <v>472.3</v>
      </c>
      <c r="H285" s="20">
        <f t="shared" si="67"/>
        <v>-20.87656150751641</v>
      </c>
    </row>
    <row r="286" spans="1:8" x14ac:dyDescent="0.25">
      <c r="A286" s="47">
        <f t="shared" si="64"/>
        <v>41214</v>
      </c>
      <c r="B286">
        <v>25</v>
      </c>
      <c r="C286">
        <v>51</v>
      </c>
      <c r="D286">
        <v>344</v>
      </c>
      <c r="E286">
        <v>422.3</v>
      </c>
      <c r="F286">
        <f t="shared" si="65"/>
        <v>369</v>
      </c>
      <c r="G286">
        <f t="shared" si="66"/>
        <v>473.3</v>
      </c>
      <c r="H286" s="20">
        <f t="shared" si="67"/>
        <v>-22.036763152334672</v>
      </c>
    </row>
    <row r="287" spans="1:8" x14ac:dyDescent="0.25">
      <c r="A287" s="47">
        <f t="shared" si="64"/>
        <v>41221</v>
      </c>
      <c r="B287">
        <v>0</v>
      </c>
      <c r="C287">
        <v>51</v>
      </c>
      <c r="D287">
        <v>368.2</v>
      </c>
      <c r="E287">
        <v>422.3</v>
      </c>
      <c r="F287">
        <f t="shared" si="65"/>
        <v>368.2</v>
      </c>
      <c r="G287">
        <f t="shared" si="66"/>
        <v>473.3</v>
      </c>
      <c r="H287" s="20">
        <f t="shared" si="67"/>
        <v>-22.205789140080292</v>
      </c>
    </row>
    <row r="288" spans="1:8" x14ac:dyDescent="0.25">
      <c r="A288" s="47">
        <f t="shared" si="64"/>
        <v>41228</v>
      </c>
      <c r="B288">
        <v>0</v>
      </c>
      <c r="C288">
        <v>51</v>
      </c>
      <c r="D288">
        <v>368.2</v>
      </c>
      <c r="E288">
        <v>422.3</v>
      </c>
      <c r="F288">
        <f t="shared" si="65"/>
        <v>368.2</v>
      </c>
      <c r="G288">
        <f t="shared" si="66"/>
        <v>473.3</v>
      </c>
      <c r="H288" s="20">
        <f t="shared" si="67"/>
        <v>-22.205789140080292</v>
      </c>
    </row>
    <row r="289" spans="1:8" x14ac:dyDescent="0.25">
      <c r="A289" s="47">
        <f t="shared" si="64"/>
        <v>41235</v>
      </c>
      <c r="B289">
        <v>0</v>
      </c>
      <c r="C289">
        <v>51</v>
      </c>
      <c r="D289">
        <v>368.2</v>
      </c>
      <c r="E289">
        <v>422.3</v>
      </c>
      <c r="F289">
        <f t="shared" si="65"/>
        <v>368.2</v>
      </c>
      <c r="G289">
        <f t="shared" si="66"/>
        <v>473.3</v>
      </c>
      <c r="H289" s="20">
        <f t="shared" si="67"/>
        <v>-22.205789140080292</v>
      </c>
    </row>
    <row r="290" spans="1:8" x14ac:dyDescent="0.25">
      <c r="A290" s="47">
        <f t="shared" si="64"/>
        <v>41242</v>
      </c>
      <c r="B290">
        <v>0</v>
      </c>
      <c r="C290">
        <v>51</v>
      </c>
      <c r="D290">
        <v>368.2</v>
      </c>
      <c r="E290">
        <v>422.3</v>
      </c>
      <c r="F290">
        <f t="shared" si="65"/>
        <v>368.2</v>
      </c>
      <c r="G290">
        <f t="shared" si="66"/>
        <v>473.3</v>
      </c>
      <c r="H290" s="20">
        <f t="shared" si="67"/>
        <v>-22.205789140080292</v>
      </c>
    </row>
    <row r="291" spans="1:8" x14ac:dyDescent="0.25">
      <c r="A291" s="47">
        <f t="shared" si="64"/>
        <v>41249</v>
      </c>
      <c r="B291">
        <v>0</v>
      </c>
      <c r="C291">
        <v>56</v>
      </c>
      <c r="D291">
        <v>368.2</v>
      </c>
      <c r="E291">
        <v>467.8</v>
      </c>
      <c r="F291">
        <f t="shared" si="65"/>
        <v>368.2</v>
      </c>
      <c r="G291">
        <f t="shared" si="66"/>
        <v>523.79999999999995</v>
      </c>
      <c r="H291" s="20">
        <f t="shared" si="67"/>
        <v>-29.705994654448254</v>
      </c>
    </row>
    <row r="292" spans="1:8" x14ac:dyDescent="0.25">
      <c r="A292" s="47">
        <f t="shared" si="64"/>
        <v>41256</v>
      </c>
      <c r="B292">
        <v>0</v>
      </c>
      <c r="C292">
        <v>56</v>
      </c>
      <c r="D292">
        <v>368.2</v>
      </c>
      <c r="E292">
        <v>467.8</v>
      </c>
      <c r="F292">
        <f t="shared" si="65"/>
        <v>368.2</v>
      </c>
      <c r="G292">
        <f t="shared" si="66"/>
        <v>523.79999999999995</v>
      </c>
      <c r="H292" s="20">
        <f t="shared" si="67"/>
        <v>-29.705994654448254</v>
      </c>
    </row>
    <row r="293" spans="1:8" x14ac:dyDescent="0.25">
      <c r="A293" s="47">
        <f t="shared" si="64"/>
        <v>41263</v>
      </c>
      <c r="B293">
        <v>0</v>
      </c>
      <c r="C293">
        <v>55</v>
      </c>
      <c r="D293">
        <v>368.2</v>
      </c>
      <c r="E293">
        <v>468.9</v>
      </c>
      <c r="F293">
        <f t="shared" si="65"/>
        <v>368.2</v>
      </c>
      <c r="G293">
        <f t="shared" si="66"/>
        <v>523.9</v>
      </c>
      <c r="H293" s="20">
        <f t="shared" si="67"/>
        <v>-29.719412101546094</v>
      </c>
    </row>
    <row r="294" spans="1:8" x14ac:dyDescent="0.25">
      <c r="A294" s="47">
        <f t="shared" si="64"/>
        <v>41270</v>
      </c>
      <c r="B294">
        <v>0</v>
      </c>
      <c r="C294">
        <v>55</v>
      </c>
      <c r="D294">
        <v>368.2</v>
      </c>
      <c r="E294">
        <v>468.9</v>
      </c>
      <c r="F294">
        <f t="shared" si="65"/>
        <v>368.2</v>
      </c>
      <c r="G294">
        <f t="shared" si="66"/>
        <v>523.9</v>
      </c>
      <c r="H294" s="20">
        <f t="shared" si="67"/>
        <v>-29.719412101546094</v>
      </c>
    </row>
    <row r="295" spans="1:8" x14ac:dyDescent="0.25">
      <c r="A295" s="47">
        <f t="shared" si="64"/>
        <v>41277</v>
      </c>
      <c r="B295">
        <v>0</v>
      </c>
      <c r="C295">
        <v>55</v>
      </c>
      <c r="D295">
        <v>368.2</v>
      </c>
      <c r="E295">
        <v>468.9</v>
      </c>
      <c r="F295">
        <f t="shared" ref="F295:F317" si="68">+B295+D295</f>
        <v>368.2</v>
      </c>
      <c r="G295">
        <f t="shared" ref="G295:G317" si="69">+C295+E295</f>
        <v>523.9</v>
      </c>
      <c r="H295" s="20">
        <f t="shared" ref="H295:H324" si="70">+(F295/G295-1)*100</f>
        <v>-29.719412101546094</v>
      </c>
    </row>
    <row r="296" spans="1:8" x14ac:dyDescent="0.25">
      <c r="A296" s="47">
        <f t="shared" si="64"/>
        <v>41284</v>
      </c>
      <c r="B296">
        <v>0</v>
      </c>
      <c r="C296">
        <v>120</v>
      </c>
      <c r="D296">
        <v>368.2</v>
      </c>
      <c r="E296">
        <v>468.9</v>
      </c>
      <c r="F296">
        <f t="shared" si="68"/>
        <v>368.2</v>
      </c>
      <c r="G296">
        <f t="shared" si="69"/>
        <v>588.9</v>
      </c>
      <c r="H296" s="20">
        <f t="shared" si="70"/>
        <v>-37.476651383936158</v>
      </c>
    </row>
    <row r="297" spans="1:8" x14ac:dyDescent="0.25">
      <c r="A297" s="47">
        <f t="shared" si="64"/>
        <v>41291</v>
      </c>
      <c r="B297">
        <v>0</v>
      </c>
      <c r="C297">
        <v>181</v>
      </c>
      <c r="D297">
        <v>368.2</v>
      </c>
      <c r="E297">
        <v>468.9</v>
      </c>
      <c r="F297">
        <f t="shared" si="68"/>
        <v>368.2</v>
      </c>
      <c r="G297">
        <f t="shared" si="69"/>
        <v>649.9</v>
      </c>
      <c r="H297" s="20">
        <f t="shared" si="70"/>
        <v>-43.345130020003076</v>
      </c>
    </row>
    <row r="298" spans="1:8" x14ac:dyDescent="0.25">
      <c r="A298" s="47">
        <f t="shared" si="64"/>
        <v>41298</v>
      </c>
      <c r="B298">
        <v>0</v>
      </c>
      <c r="C298">
        <v>116</v>
      </c>
      <c r="D298">
        <v>368.2</v>
      </c>
      <c r="E298">
        <v>537.1</v>
      </c>
      <c r="F298">
        <f t="shared" si="68"/>
        <v>368.2</v>
      </c>
      <c r="G298">
        <f t="shared" si="69"/>
        <v>653.1</v>
      </c>
      <c r="H298" s="20">
        <f t="shared" si="70"/>
        <v>-43.622722400857448</v>
      </c>
    </row>
    <row r="299" spans="1:8" x14ac:dyDescent="0.25">
      <c r="A299" s="47">
        <f t="shared" si="64"/>
        <v>41305</v>
      </c>
      <c r="B299">
        <v>0</v>
      </c>
      <c r="C299">
        <v>55.1</v>
      </c>
      <c r="D299">
        <v>368.2</v>
      </c>
      <c r="E299">
        <v>601.1</v>
      </c>
      <c r="F299">
        <f t="shared" si="68"/>
        <v>368.2</v>
      </c>
      <c r="G299">
        <f t="shared" si="69"/>
        <v>656.2</v>
      </c>
      <c r="H299" s="20">
        <f t="shared" si="70"/>
        <v>-43.889058213959167</v>
      </c>
    </row>
    <row r="300" spans="1:8" x14ac:dyDescent="0.25">
      <c r="A300" s="47">
        <f t="shared" si="64"/>
        <v>41312</v>
      </c>
      <c r="B300">
        <v>65</v>
      </c>
      <c r="C300">
        <v>75.099999999999994</v>
      </c>
      <c r="D300">
        <v>368.2</v>
      </c>
      <c r="E300">
        <v>601.1</v>
      </c>
      <c r="F300">
        <f t="shared" si="68"/>
        <v>433.2</v>
      </c>
      <c r="G300">
        <f t="shared" si="69"/>
        <v>676.2</v>
      </c>
      <c r="H300" s="20">
        <f t="shared" si="70"/>
        <v>-35.936113575865136</v>
      </c>
    </row>
    <row r="301" spans="1:8" x14ac:dyDescent="0.25">
      <c r="A301" s="47">
        <f t="shared" si="64"/>
        <v>41319</v>
      </c>
      <c r="B301">
        <v>0</v>
      </c>
      <c r="C301">
        <v>75.099999999999994</v>
      </c>
      <c r="D301">
        <v>434.2</v>
      </c>
      <c r="E301">
        <v>601.1</v>
      </c>
      <c r="F301">
        <f t="shared" si="68"/>
        <v>434.2</v>
      </c>
      <c r="G301">
        <f t="shared" si="69"/>
        <v>676.2</v>
      </c>
      <c r="H301" s="20">
        <f t="shared" si="70"/>
        <v>-35.788228334812189</v>
      </c>
    </row>
    <row r="302" spans="1:8" x14ac:dyDescent="0.25">
      <c r="A302" s="47">
        <f t="shared" si="64"/>
        <v>41326</v>
      </c>
      <c r="B302">
        <v>0</v>
      </c>
      <c r="C302">
        <v>94.1</v>
      </c>
      <c r="D302">
        <v>434.2</v>
      </c>
      <c r="E302">
        <v>601.1</v>
      </c>
      <c r="F302">
        <f t="shared" si="68"/>
        <v>434.2</v>
      </c>
      <c r="G302">
        <f t="shared" si="69"/>
        <v>695.2</v>
      </c>
      <c r="H302" s="20">
        <f t="shared" si="70"/>
        <v>-37.543153049482171</v>
      </c>
    </row>
    <row r="303" spans="1:8" x14ac:dyDescent="0.25">
      <c r="A303" s="47">
        <f t="shared" si="64"/>
        <v>41333</v>
      </c>
      <c r="B303">
        <v>1.2</v>
      </c>
      <c r="C303">
        <v>94.1</v>
      </c>
      <c r="D303">
        <v>434.2</v>
      </c>
      <c r="E303">
        <v>601.1</v>
      </c>
      <c r="F303">
        <f t="shared" si="68"/>
        <v>435.4</v>
      </c>
      <c r="G303">
        <f t="shared" si="69"/>
        <v>695.2</v>
      </c>
      <c r="H303" s="20">
        <f t="shared" si="70"/>
        <v>-37.370540851553514</v>
      </c>
    </row>
    <row r="304" spans="1:8" x14ac:dyDescent="0.25">
      <c r="A304" s="47">
        <f t="shared" si="64"/>
        <v>41340</v>
      </c>
      <c r="B304">
        <v>1.2</v>
      </c>
      <c r="C304">
        <v>76</v>
      </c>
      <c r="D304">
        <v>434.2</v>
      </c>
      <c r="E304">
        <v>643.6</v>
      </c>
      <c r="F304">
        <f t="shared" si="68"/>
        <v>435.4</v>
      </c>
      <c r="G304">
        <f t="shared" si="69"/>
        <v>719.6</v>
      </c>
      <c r="H304" s="20">
        <f t="shared" si="70"/>
        <v>-39.494163424124515</v>
      </c>
    </row>
    <row r="305" spans="1:8" x14ac:dyDescent="0.25">
      <c r="A305" s="47">
        <f t="shared" si="64"/>
        <v>41347</v>
      </c>
      <c r="B305">
        <v>1.2</v>
      </c>
      <c r="C305">
        <v>79.400000000000006</v>
      </c>
      <c r="D305">
        <v>434.2</v>
      </c>
      <c r="E305">
        <v>654.4</v>
      </c>
      <c r="F305">
        <f t="shared" si="68"/>
        <v>435.4</v>
      </c>
      <c r="G305">
        <f t="shared" si="69"/>
        <v>733.8</v>
      </c>
      <c r="H305" s="20">
        <f t="shared" si="70"/>
        <v>-40.66503134369038</v>
      </c>
    </row>
    <row r="306" spans="1:8" x14ac:dyDescent="0.25">
      <c r="A306" s="47">
        <f t="shared" si="64"/>
        <v>41354</v>
      </c>
      <c r="B306">
        <v>0</v>
      </c>
      <c r="C306">
        <v>31</v>
      </c>
      <c r="D306">
        <v>435.4</v>
      </c>
      <c r="E306">
        <v>704.6</v>
      </c>
      <c r="F306">
        <f t="shared" si="68"/>
        <v>435.4</v>
      </c>
      <c r="G306">
        <f t="shared" si="69"/>
        <v>735.6</v>
      </c>
      <c r="H306" s="20">
        <f t="shared" si="70"/>
        <v>-40.810222947253948</v>
      </c>
    </row>
    <row r="307" spans="1:8" x14ac:dyDescent="0.25">
      <c r="A307" s="47">
        <f t="shared" si="64"/>
        <v>41361</v>
      </c>
      <c r="B307">
        <v>0</v>
      </c>
      <c r="C307">
        <v>56</v>
      </c>
      <c r="D307">
        <v>435.4</v>
      </c>
      <c r="E307">
        <v>704.6</v>
      </c>
      <c r="F307">
        <f t="shared" si="68"/>
        <v>435.4</v>
      </c>
      <c r="G307">
        <f t="shared" si="69"/>
        <v>760.6</v>
      </c>
      <c r="H307" s="20">
        <f t="shared" si="70"/>
        <v>-42.755719169077047</v>
      </c>
    </row>
    <row r="308" spans="1:8" x14ac:dyDescent="0.25">
      <c r="A308" s="47">
        <f t="shared" si="64"/>
        <v>41368</v>
      </c>
      <c r="B308">
        <v>0</v>
      </c>
      <c r="C308">
        <v>56</v>
      </c>
      <c r="D308">
        <v>435.4</v>
      </c>
      <c r="E308">
        <v>704.6</v>
      </c>
      <c r="F308">
        <f t="shared" si="68"/>
        <v>435.4</v>
      </c>
      <c r="G308">
        <f t="shared" si="69"/>
        <v>760.6</v>
      </c>
      <c r="H308" s="20">
        <f t="shared" si="70"/>
        <v>-42.755719169077047</v>
      </c>
    </row>
    <row r="309" spans="1:8" x14ac:dyDescent="0.25">
      <c r="A309" s="47">
        <f t="shared" si="64"/>
        <v>41375</v>
      </c>
      <c r="B309">
        <v>0</v>
      </c>
      <c r="C309">
        <v>56.7</v>
      </c>
      <c r="D309">
        <v>435.4</v>
      </c>
      <c r="E309">
        <v>704.6</v>
      </c>
      <c r="F309">
        <f t="shared" si="68"/>
        <v>435.4</v>
      </c>
      <c r="G309">
        <f t="shared" si="69"/>
        <v>761.30000000000007</v>
      </c>
      <c r="H309" s="20">
        <f t="shared" si="70"/>
        <v>-42.808354131091562</v>
      </c>
    </row>
    <row r="310" spans="1:8" x14ac:dyDescent="0.25">
      <c r="A310" s="47">
        <f t="shared" si="64"/>
        <v>41382</v>
      </c>
      <c r="B310">
        <v>0</v>
      </c>
      <c r="C310">
        <v>56.7</v>
      </c>
      <c r="D310">
        <v>435.4</v>
      </c>
      <c r="E310">
        <v>704.6</v>
      </c>
      <c r="F310">
        <f t="shared" si="68"/>
        <v>435.4</v>
      </c>
      <c r="G310">
        <f t="shared" si="69"/>
        <v>761.30000000000007</v>
      </c>
      <c r="H310" s="20">
        <f t="shared" si="70"/>
        <v>-42.808354131091562</v>
      </c>
    </row>
    <row r="311" spans="1:8" x14ac:dyDescent="0.25">
      <c r="A311" s="47">
        <f t="shared" si="64"/>
        <v>41389</v>
      </c>
      <c r="B311">
        <v>0</v>
      </c>
      <c r="C311">
        <v>121.7</v>
      </c>
      <c r="D311">
        <v>435.4</v>
      </c>
      <c r="E311">
        <v>704.6</v>
      </c>
      <c r="F311">
        <f t="shared" si="68"/>
        <v>435.4</v>
      </c>
      <c r="G311">
        <f t="shared" si="69"/>
        <v>826.30000000000007</v>
      </c>
      <c r="H311" s="20">
        <f t="shared" si="70"/>
        <v>-47.307273387389571</v>
      </c>
    </row>
    <row r="312" spans="1:8" x14ac:dyDescent="0.25">
      <c r="A312" s="47">
        <f t="shared" si="64"/>
        <v>41396</v>
      </c>
      <c r="B312">
        <v>0</v>
      </c>
      <c r="C312">
        <v>117.2</v>
      </c>
      <c r="D312">
        <v>501.2</v>
      </c>
      <c r="E312">
        <v>709.9</v>
      </c>
      <c r="F312">
        <f t="shared" si="68"/>
        <v>501.2</v>
      </c>
      <c r="G312">
        <f t="shared" si="69"/>
        <v>827.1</v>
      </c>
      <c r="H312" s="20">
        <f t="shared" si="70"/>
        <v>-39.402732438641038</v>
      </c>
    </row>
    <row r="313" spans="1:8" x14ac:dyDescent="0.25">
      <c r="A313" s="47">
        <f t="shared" si="64"/>
        <v>41403</v>
      </c>
      <c r="B313">
        <v>0</v>
      </c>
      <c r="C313">
        <v>57.2</v>
      </c>
      <c r="D313">
        <v>533.70000000000005</v>
      </c>
      <c r="E313">
        <v>771.1</v>
      </c>
      <c r="F313">
        <f t="shared" si="68"/>
        <v>533.70000000000005</v>
      </c>
      <c r="G313">
        <f t="shared" si="69"/>
        <v>828.30000000000007</v>
      </c>
      <c r="H313" s="20">
        <f t="shared" si="70"/>
        <v>-35.566823614632384</v>
      </c>
    </row>
    <row r="314" spans="1:8" x14ac:dyDescent="0.25">
      <c r="A314" s="47">
        <f t="shared" si="64"/>
        <v>41410</v>
      </c>
      <c r="B314">
        <v>0</v>
      </c>
      <c r="C314">
        <v>31.6</v>
      </c>
      <c r="D314">
        <v>533.70000000000005</v>
      </c>
      <c r="E314">
        <v>798.4</v>
      </c>
      <c r="F314">
        <f t="shared" si="68"/>
        <v>533.70000000000005</v>
      </c>
      <c r="G314">
        <f t="shared" si="69"/>
        <v>830</v>
      </c>
      <c r="H314" s="20">
        <f t="shared" si="70"/>
        <v>-35.69879518072289</v>
      </c>
    </row>
    <row r="315" spans="1:8" x14ac:dyDescent="0.25">
      <c r="A315" s="47">
        <f t="shared" si="64"/>
        <v>41417</v>
      </c>
      <c r="B315">
        <v>0</v>
      </c>
      <c r="C315">
        <v>0.1</v>
      </c>
      <c r="D315">
        <v>533.70000000000005</v>
      </c>
      <c r="E315">
        <v>829.9</v>
      </c>
      <c r="F315">
        <f t="shared" si="68"/>
        <v>533.70000000000005</v>
      </c>
      <c r="G315">
        <f t="shared" si="69"/>
        <v>830</v>
      </c>
      <c r="H315" s="20">
        <f t="shared" si="70"/>
        <v>-35.69879518072289</v>
      </c>
    </row>
    <row r="316" spans="1:8" x14ac:dyDescent="0.25">
      <c r="A316" s="47">
        <f t="shared" si="64"/>
        <v>41424</v>
      </c>
      <c r="B316">
        <v>0</v>
      </c>
      <c r="C316">
        <v>0</v>
      </c>
      <c r="D316">
        <v>533.70000000000005</v>
      </c>
      <c r="E316">
        <v>830</v>
      </c>
      <c r="F316">
        <f t="shared" si="68"/>
        <v>533.70000000000005</v>
      </c>
      <c r="G316">
        <f t="shared" si="69"/>
        <v>830</v>
      </c>
      <c r="H316" s="20">
        <f t="shared" si="70"/>
        <v>-35.69879518072289</v>
      </c>
    </row>
    <row r="317" spans="1:8" x14ac:dyDescent="0.25">
      <c r="A317" s="47">
        <f t="shared" si="64"/>
        <v>41431</v>
      </c>
      <c r="B317">
        <v>0</v>
      </c>
      <c r="C317">
        <v>78.7</v>
      </c>
      <c r="D317">
        <v>0</v>
      </c>
      <c r="E317">
        <v>0.6</v>
      </c>
      <c r="F317">
        <f t="shared" si="68"/>
        <v>0</v>
      </c>
      <c r="G317">
        <f t="shared" si="69"/>
        <v>79.3</v>
      </c>
      <c r="H317" s="20">
        <f t="shared" si="70"/>
        <v>-100</v>
      </c>
    </row>
    <row r="318" spans="1:8" x14ac:dyDescent="0.25">
      <c r="A318" s="47">
        <f t="shared" si="64"/>
        <v>41438</v>
      </c>
      <c r="H318" s="20" t="e">
        <f t="shared" si="70"/>
        <v>#DIV/0!</v>
      </c>
    </row>
    <row r="319" spans="1:8" x14ac:dyDescent="0.25">
      <c r="A319" s="47">
        <f t="shared" si="64"/>
        <v>41445</v>
      </c>
      <c r="B319">
        <v>40</v>
      </c>
      <c r="C319">
        <v>78.099999999999994</v>
      </c>
      <c r="D319">
        <v>0</v>
      </c>
      <c r="E319">
        <v>1.2</v>
      </c>
      <c r="F319">
        <f t="shared" ref="F319:G321" si="71">+B319+D319</f>
        <v>40</v>
      </c>
      <c r="G319">
        <f t="shared" si="71"/>
        <v>79.3</v>
      </c>
      <c r="H319" s="20">
        <f t="shared" si="70"/>
        <v>-49.558638083228246</v>
      </c>
    </row>
    <row r="320" spans="1:8" x14ac:dyDescent="0.25">
      <c r="A320" s="47">
        <f t="shared" si="64"/>
        <v>41452</v>
      </c>
      <c r="B320">
        <v>40</v>
      </c>
      <c r="C320">
        <v>143.1</v>
      </c>
      <c r="D320">
        <v>0</v>
      </c>
      <c r="E320">
        <v>1.2</v>
      </c>
      <c r="F320">
        <f t="shared" si="71"/>
        <v>40</v>
      </c>
      <c r="G320">
        <f t="shared" si="71"/>
        <v>144.29999999999998</v>
      </c>
      <c r="H320" s="20">
        <f t="shared" si="70"/>
        <v>-72.27997227997227</v>
      </c>
    </row>
    <row r="321" spans="1:11" x14ac:dyDescent="0.25">
      <c r="A321" s="47">
        <f t="shared" si="64"/>
        <v>41459</v>
      </c>
      <c r="B321">
        <v>40</v>
      </c>
      <c r="C321">
        <v>96.1</v>
      </c>
      <c r="D321">
        <v>57.8</v>
      </c>
      <c r="E321">
        <v>48.7</v>
      </c>
      <c r="F321">
        <f t="shared" si="71"/>
        <v>97.8</v>
      </c>
      <c r="G321">
        <f t="shared" si="71"/>
        <v>144.80000000000001</v>
      </c>
      <c r="H321" s="20">
        <f t="shared" si="70"/>
        <v>-32.458563535911608</v>
      </c>
    </row>
    <row r="322" spans="1:11" x14ac:dyDescent="0.25">
      <c r="A322" s="47">
        <f t="shared" si="64"/>
        <v>41466</v>
      </c>
      <c r="B322">
        <v>40</v>
      </c>
      <c r="C322">
        <v>96.1</v>
      </c>
      <c r="D322">
        <v>126</v>
      </c>
      <c r="E322">
        <v>49.3</v>
      </c>
      <c r="F322">
        <f t="shared" ref="F322:G324" si="72">+B322+D322</f>
        <v>166</v>
      </c>
      <c r="G322">
        <f t="shared" si="72"/>
        <v>145.39999999999998</v>
      </c>
      <c r="H322" s="20">
        <f t="shared" si="70"/>
        <v>14.167812929848722</v>
      </c>
    </row>
    <row r="323" spans="1:11" x14ac:dyDescent="0.25">
      <c r="A323" s="47">
        <f t="shared" si="64"/>
        <v>41473</v>
      </c>
      <c r="B323">
        <v>57</v>
      </c>
      <c r="C323">
        <v>106.6</v>
      </c>
      <c r="D323">
        <v>126</v>
      </c>
      <c r="E323">
        <v>69.5</v>
      </c>
      <c r="F323">
        <f t="shared" si="72"/>
        <v>183</v>
      </c>
      <c r="G323">
        <f t="shared" si="72"/>
        <v>176.1</v>
      </c>
      <c r="H323" s="20">
        <f t="shared" si="70"/>
        <v>3.9182282793867262</v>
      </c>
    </row>
    <row r="324" spans="1:11" x14ac:dyDescent="0.25">
      <c r="A324" s="47">
        <f t="shared" si="64"/>
        <v>41480</v>
      </c>
      <c r="B324">
        <v>54</v>
      </c>
      <c r="C324">
        <v>106.6</v>
      </c>
      <c r="D324">
        <v>126</v>
      </c>
      <c r="E324">
        <v>69.5</v>
      </c>
      <c r="F324">
        <f t="shared" si="72"/>
        <v>180</v>
      </c>
      <c r="G324">
        <f t="shared" si="72"/>
        <v>176.1</v>
      </c>
      <c r="H324" s="20">
        <f t="shared" si="70"/>
        <v>2.2146507666098936</v>
      </c>
    </row>
    <row r="325" spans="1:11" x14ac:dyDescent="0.25">
      <c r="A325" s="47">
        <f t="shared" si="64"/>
        <v>41487</v>
      </c>
      <c r="B325">
        <v>84</v>
      </c>
      <c r="C325">
        <v>51</v>
      </c>
      <c r="D325">
        <v>126</v>
      </c>
      <c r="E325">
        <v>127.8</v>
      </c>
      <c r="F325">
        <f t="shared" ref="F325:G334" si="73">+B325+D325</f>
        <v>210</v>
      </c>
      <c r="G325">
        <f t="shared" si="73"/>
        <v>178.8</v>
      </c>
      <c r="H325" s="20">
        <f t="shared" ref="H325:H334" si="74">+(F325/G325-1)*100</f>
        <v>17.449664429530198</v>
      </c>
    </row>
    <row r="326" spans="1:11" x14ac:dyDescent="0.25">
      <c r="A326" s="47">
        <f t="shared" si="64"/>
        <v>41494</v>
      </c>
      <c r="B326">
        <v>84</v>
      </c>
      <c r="C326">
        <v>204</v>
      </c>
      <c r="D326">
        <v>126</v>
      </c>
      <c r="E326">
        <v>127.8</v>
      </c>
      <c r="F326">
        <f t="shared" si="73"/>
        <v>210</v>
      </c>
      <c r="G326">
        <f t="shared" si="73"/>
        <v>331.8</v>
      </c>
      <c r="H326" s="20">
        <f t="shared" si="74"/>
        <v>-36.708860759493675</v>
      </c>
    </row>
    <row r="327" spans="1:11" x14ac:dyDescent="0.25">
      <c r="A327" s="47">
        <f t="shared" ref="A327:A390" si="75">+A326+7</f>
        <v>41501</v>
      </c>
      <c r="B327">
        <v>44</v>
      </c>
      <c r="C327">
        <v>204</v>
      </c>
      <c r="D327">
        <v>170</v>
      </c>
      <c r="E327">
        <v>127.8</v>
      </c>
      <c r="F327">
        <f t="shared" si="73"/>
        <v>214</v>
      </c>
      <c r="G327">
        <f t="shared" si="73"/>
        <v>331.8</v>
      </c>
      <c r="H327" s="20">
        <f t="shared" si="74"/>
        <v>-35.503315250150692</v>
      </c>
    </row>
    <row r="328" spans="1:11" x14ac:dyDescent="0.25">
      <c r="A328" s="47">
        <f t="shared" si="75"/>
        <v>41508</v>
      </c>
      <c r="B328">
        <v>102</v>
      </c>
      <c r="C328">
        <v>204</v>
      </c>
      <c r="D328">
        <v>178</v>
      </c>
      <c r="E328">
        <v>127.8</v>
      </c>
      <c r="F328">
        <f t="shared" si="73"/>
        <v>280</v>
      </c>
      <c r="G328">
        <f t="shared" si="73"/>
        <v>331.8</v>
      </c>
      <c r="H328" s="20">
        <f t="shared" si="74"/>
        <v>-15.61181434599156</v>
      </c>
    </row>
    <row r="329" spans="1:11" x14ac:dyDescent="0.25">
      <c r="A329" s="47">
        <f t="shared" si="75"/>
        <v>41515</v>
      </c>
      <c r="B329">
        <v>160</v>
      </c>
      <c r="C329">
        <v>139.5</v>
      </c>
      <c r="D329">
        <v>185.4</v>
      </c>
      <c r="E329">
        <v>204.8</v>
      </c>
      <c r="F329">
        <f t="shared" si="73"/>
        <v>345.4</v>
      </c>
      <c r="G329">
        <f t="shared" si="73"/>
        <v>344.3</v>
      </c>
      <c r="H329" s="20">
        <f t="shared" si="74"/>
        <v>0.31948881789136685</v>
      </c>
    </row>
    <row r="330" spans="1:11" x14ac:dyDescent="0.25">
      <c r="A330" s="47">
        <f t="shared" si="75"/>
        <v>41522</v>
      </c>
      <c r="B330">
        <v>160</v>
      </c>
      <c r="C330">
        <v>139.5</v>
      </c>
      <c r="D330">
        <v>185.4</v>
      </c>
      <c r="E330">
        <v>204.8</v>
      </c>
      <c r="F330">
        <f t="shared" si="73"/>
        <v>345.4</v>
      </c>
      <c r="G330">
        <f t="shared" si="73"/>
        <v>344.3</v>
      </c>
      <c r="H330" s="20">
        <f t="shared" si="74"/>
        <v>0.31948881789136685</v>
      </c>
    </row>
    <row r="331" spans="1:11" x14ac:dyDescent="0.25">
      <c r="A331" s="47">
        <f t="shared" si="75"/>
        <v>41529</v>
      </c>
      <c r="B331">
        <v>160</v>
      </c>
      <c r="C331">
        <v>96.5</v>
      </c>
      <c r="D331">
        <v>185.4</v>
      </c>
      <c r="E331">
        <v>249.2</v>
      </c>
      <c r="F331">
        <f t="shared" si="73"/>
        <v>345.4</v>
      </c>
      <c r="G331">
        <f t="shared" si="73"/>
        <v>345.7</v>
      </c>
      <c r="H331" s="20">
        <f t="shared" si="74"/>
        <v>-8.6780445472955936E-2</v>
      </c>
    </row>
    <row r="332" spans="1:11" x14ac:dyDescent="0.25">
      <c r="A332" s="47">
        <f t="shared" si="75"/>
        <v>41536</v>
      </c>
      <c r="B332">
        <v>150</v>
      </c>
      <c r="C332">
        <v>96.5</v>
      </c>
      <c r="D332">
        <v>272.89999999999998</v>
      </c>
      <c r="E332">
        <v>249.2</v>
      </c>
      <c r="F332">
        <f t="shared" si="73"/>
        <v>422.9</v>
      </c>
      <c r="G332">
        <f t="shared" si="73"/>
        <v>345.7</v>
      </c>
      <c r="H332" s="20">
        <f t="shared" si="74"/>
        <v>22.33150130170667</v>
      </c>
    </row>
    <row r="333" spans="1:11" ht="15" x14ac:dyDescent="0.25">
      <c r="A333" s="47">
        <f t="shared" si="75"/>
        <v>41543</v>
      </c>
      <c r="B333">
        <v>120</v>
      </c>
      <c r="C333">
        <v>96.5</v>
      </c>
      <c r="D333">
        <v>304.10000000000002</v>
      </c>
      <c r="E333">
        <v>249.2</v>
      </c>
      <c r="F333">
        <f t="shared" si="73"/>
        <v>424.1</v>
      </c>
      <c r="G333">
        <f t="shared" si="73"/>
        <v>345.7</v>
      </c>
      <c r="H333" s="20">
        <f t="shared" si="74"/>
        <v>22.678623083598517</v>
      </c>
      <c r="K333" s="271"/>
    </row>
    <row r="334" spans="1:11" x14ac:dyDescent="0.25">
      <c r="A334" s="47">
        <f t="shared" si="75"/>
        <v>41550</v>
      </c>
      <c r="B334">
        <v>55</v>
      </c>
      <c r="C334">
        <v>96.1</v>
      </c>
      <c r="D334">
        <v>389.3</v>
      </c>
      <c r="E334">
        <v>249.5</v>
      </c>
      <c r="F334">
        <f t="shared" si="73"/>
        <v>444.3</v>
      </c>
      <c r="G334">
        <f t="shared" si="73"/>
        <v>345.6</v>
      </c>
      <c r="H334" s="20">
        <f t="shared" si="74"/>
        <v>28.559027777777768</v>
      </c>
    </row>
    <row r="335" spans="1:11" x14ac:dyDescent="0.25">
      <c r="A335" s="47">
        <f t="shared" si="75"/>
        <v>41557</v>
      </c>
    </row>
    <row r="336" spans="1:11" x14ac:dyDescent="0.25">
      <c r="A336" s="47">
        <f t="shared" si="75"/>
        <v>41564</v>
      </c>
    </row>
    <row r="337" spans="1:13" x14ac:dyDescent="0.25">
      <c r="A337" s="47">
        <f t="shared" si="75"/>
        <v>41571</v>
      </c>
      <c r="B337">
        <v>55.5</v>
      </c>
      <c r="C337">
        <v>90.5</v>
      </c>
      <c r="D337">
        <v>446.5</v>
      </c>
      <c r="E337">
        <v>283.2</v>
      </c>
      <c r="F337">
        <f t="shared" ref="F337:G339" si="76">+B337+D337</f>
        <v>502</v>
      </c>
      <c r="G337">
        <f t="shared" si="76"/>
        <v>373.7</v>
      </c>
      <c r="H337" s="20">
        <f t="shared" ref="H337:H342" si="77">+(F337/G337-1)*100</f>
        <v>34.332352154134327</v>
      </c>
    </row>
    <row r="338" spans="1:13" x14ac:dyDescent="0.25">
      <c r="A338" s="47">
        <f t="shared" si="75"/>
        <v>41578</v>
      </c>
      <c r="B338">
        <v>55.5</v>
      </c>
      <c r="C338">
        <v>25</v>
      </c>
      <c r="D338">
        <v>446.5</v>
      </c>
      <c r="E338">
        <v>344</v>
      </c>
      <c r="F338">
        <f t="shared" si="76"/>
        <v>502</v>
      </c>
      <c r="G338">
        <f t="shared" si="76"/>
        <v>369</v>
      </c>
      <c r="H338" s="20">
        <f t="shared" si="77"/>
        <v>36.043360433604342</v>
      </c>
    </row>
    <row r="339" spans="1:13" ht="15" x14ac:dyDescent="0.25">
      <c r="A339" s="47">
        <f t="shared" si="75"/>
        <v>41585</v>
      </c>
      <c r="B339">
        <v>95.5</v>
      </c>
      <c r="C339">
        <v>0</v>
      </c>
      <c r="D339">
        <v>446.5</v>
      </c>
      <c r="E339">
        <v>368.2</v>
      </c>
      <c r="F339">
        <f t="shared" si="76"/>
        <v>542</v>
      </c>
      <c r="G339">
        <f t="shared" si="76"/>
        <v>368.2</v>
      </c>
      <c r="H339" s="20">
        <f t="shared" si="77"/>
        <v>47.202607278652906</v>
      </c>
      <c r="K339" s="271"/>
    </row>
    <row r="340" spans="1:13" x14ac:dyDescent="0.25">
      <c r="A340" s="47">
        <f t="shared" si="75"/>
        <v>41592</v>
      </c>
      <c r="B340">
        <v>40.5</v>
      </c>
      <c r="C340">
        <v>0</v>
      </c>
      <c r="D340">
        <v>504.2</v>
      </c>
      <c r="E340">
        <v>368.2</v>
      </c>
      <c r="F340">
        <f t="shared" ref="F340:G342" si="78">+B340+D340</f>
        <v>544.70000000000005</v>
      </c>
      <c r="G340">
        <f t="shared" si="78"/>
        <v>368.2</v>
      </c>
      <c r="H340" s="20">
        <f t="shared" si="77"/>
        <v>47.93590439978275</v>
      </c>
    </row>
    <row r="341" spans="1:13" x14ac:dyDescent="0.25">
      <c r="A341" s="47">
        <f t="shared" si="75"/>
        <v>41599</v>
      </c>
      <c r="B341">
        <v>40.5</v>
      </c>
      <c r="C341">
        <v>0</v>
      </c>
      <c r="D341">
        <v>504.2</v>
      </c>
      <c r="E341">
        <v>369.2</v>
      </c>
      <c r="F341">
        <f t="shared" si="78"/>
        <v>544.70000000000005</v>
      </c>
      <c r="G341">
        <f t="shared" si="78"/>
        <v>369.2</v>
      </c>
      <c r="H341" s="20">
        <f t="shared" si="77"/>
        <v>47.535211267605646</v>
      </c>
    </row>
    <row r="342" spans="1:13" x14ac:dyDescent="0.25">
      <c r="A342" s="47">
        <f t="shared" si="75"/>
        <v>41606</v>
      </c>
      <c r="B342">
        <v>40.5</v>
      </c>
      <c r="C342">
        <v>0</v>
      </c>
      <c r="D342">
        <v>504.2</v>
      </c>
      <c r="E342">
        <v>368.2</v>
      </c>
      <c r="F342">
        <f t="shared" si="78"/>
        <v>544.70000000000005</v>
      </c>
      <c r="G342">
        <f t="shared" si="78"/>
        <v>368.2</v>
      </c>
      <c r="H342" s="20">
        <f t="shared" si="77"/>
        <v>47.93590439978275</v>
      </c>
    </row>
    <row r="343" spans="1:13" x14ac:dyDescent="0.25">
      <c r="A343" s="47">
        <f t="shared" si="75"/>
        <v>41613</v>
      </c>
      <c r="B343">
        <v>40.5</v>
      </c>
      <c r="C343">
        <v>0</v>
      </c>
      <c r="D343">
        <v>504.2</v>
      </c>
      <c r="E343">
        <v>368.2</v>
      </c>
      <c r="F343">
        <f t="shared" ref="F343:G350" si="79">+B343+D343</f>
        <v>544.70000000000005</v>
      </c>
      <c r="G343">
        <f t="shared" si="79"/>
        <v>368.2</v>
      </c>
      <c r="H343" s="20">
        <f t="shared" ref="H343:H353" si="80">+(F343/G343-1)*100</f>
        <v>47.93590439978275</v>
      </c>
    </row>
    <row r="344" spans="1:13" x14ac:dyDescent="0.25">
      <c r="A344" s="47">
        <f t="shared" si="75"/>
        <v>41620</v>
      </c>
      <c r="B344">
        <v>40.5</v>
      </c>
      <c r="C344">
        <v>0</v>
      </c>
      <c r="D344">
        <v>531.79999999999995</v>
      </c>
      <c r="E344">
        <v>368.2</v>
      </c>
      <c r="F344">
        <f t="shared" si="79"/>
        <v>572.29999999999995</v>
      </c>
      <c r="G344">
        <f t="shared" si="79"/>
        <v>368.2</v>
      </c>
      <c r="H344" s="20">
        <f t="shared" si="80"/>
        <v>55.431830526887559</v>
      </c>
    </row>
    <row r="345" spans="1:13" x14ac:dyDescent="0.25">
      <c r="A345" s="47">
        <f t="shared" si="75"/>
        <v>41627</v>
      </c>
      <c r="B345" s="16">
        <v>40</v>
      </c>
      <c r="C345">
        <v>0</v>
      </c>
      <c r="D345">
        <v>626.70000000000005</v>
      </c>
      <c r="E345">
        <v>368.2</v>
      </c>
      <c r="F345">
        <f t="shared" si="79"/>
        <v>666.7</v>
      </c>
      <c r="G345">
        <f t="shared" si="79"/>
        <v>368.2</v>
      </c>
      <c r="H345" s="20">
        <f t="shared" si="80"/>
        <v>81.070070613796872</v>
      </c>
    </row>
    <row r="346" spans="1:13" x14ac:dyDescent="0.25">
      <c r="A346" s="47">
        <f t="shared" si="75"/>
        <v>41634</v>
      </c>
      <c r="B346" s="16">
        <v>105</v>
      </c>
      <c r="C346">
        <v>0</v>
      </c>
      <c r="D346">
        <v>626.70000000000005</v>
      </c>
      <c r="E346">
        <v>368.2</v>
      </c>
      <c r="F346">
        <f t="shared" si="79"/>
        <v>731.7</v>
      </c>
      <c r="G346">
        <f t="shared" si="79"/>
        <v>368.2</v>
      </c>
      <c r="H346" s="20">
        <f t="shared" si="80"/>
        <v>98.723519826181445</v>
      </c>
    </row>
    <row r="347" spans="1:13" x14ac:dyDescent="0.25">
      <c r="A347" s="47">
        <f t="shared" si="75"/>
        <v>41641</v>
      </c>
      <c r="B347" s="16">
        <v>105</v>
      </c>
      <c r="C347">
        <v>0</v>
      </c>
      <c r="D347">
        <v>626.70000000000005</v>
      </c>
      <c r="E347">
        <v>368.2</v>
      </c>
      <c r="F347">
        <f t="shared" si="79"/>
        <v>731.7</v>
      </c>
      <c r="G347">
        <f t="shared" ref="G347:G353" si="81">+C347+E347</f>
        <v>368.2</v>
      </c>
      <c r="H347" s="20">
        <f t="shared" si="80"/>
        <v>98.723519826181445</v>
      </c>
    </row>
    <row r="348" spans="1:13" ht="15" x14ac:dyDescent="0.25">
      <c r="A348" s="47">
        <f t="shared" si="75"/>
        <v>41648</v>
      </c>
      <c r="B348" s="16">
        <v>95.5</v>
      </c>
      <c r="C348">
        <v>0</v>
      </c>
      <c r="D348">
        <v>637.20000000000005</v>
      </c>
      <c r="E348">
        <v>368.2</v>
      </c>
      <c r="F348">
        <f t="shared" si="79"/>
        <v>732.7</v>
      </c>
      <c r="G348">
        <f t="shared" si="81"/>
        <v>368.2</v>
      </c>
      <c r="H348" s="20">
        <f t="shared" si="80"/>
        <v>98.995111352525811</v>
      </c>
      <c r="J348" s="271"/>
    </row>
    <row r="349" spans="1:13" x14ac:dyDescent="0.25">
      <c r="A349" s="47">
        <f t="shared" si="75"/>
        <v>41655</v>
      </c>
      <c r="B349" s="16">
        <v>40.5</v>
      </c>
      <c r="C349">
        <v>0</v>
      </c>
      <c r="D349">
        <v>694.9</v>
      </c>
      <c r="E349">
        <v>368.2</v>
      </c>
      <c r="F349">
        <f t="shared" si="79"/>
        <v>735.4</v>
      </c>
      <c r="G349">
        <f t="shared" si="81"/>
        <v>368.2</v>
      </c>
      <c r="H349" s="20">
        <f t="shared" si="80"/>
        <v>99.728408473655634</v>
      </c>
    </row>
    <row r="350" spans="1:13" x14ac:dyDescent="0.25">
      <c r="A350" s="47">
        <f t="shared" si="75"/>
        <v>41662</v>
      </c>
      <c r="B350" s="16">
        <v>0.5</v>
      </c>
      <c r="C350">
        <v>0</v>
      </c>
      <c r="D350">
        <v>722.4</v>
      </c>
      <c r="E350">
        <v>368.2</v>
      </c>
      <c r="F350">
        <f t="shared" si="79"/>
        <v>722.9</v>
      </c>
      <c r="G350">
        <f t="shared" si="81"/>
        <v>368.2</v>
      </c>
      <c r="H350" s="20">
        <f t="shared" si="80"/>
        <v>96.3335143943509</v>
      </c>
    </row>
    <row r="351" spans="1:13" ht="15" x14ac:dyDescent="0.25">
      <c r="A351" s="47">
        <f t="shared" si="75"/>
        <v>41669</v>
      </c>
      <c r="B351" s="16">
        <v>0.5</v>
      </c>
      <c r="C351">
        <v>0</v>
      </c>
      <c r="D351">
        <v>649.9</v>
      </c>
      <c r="E351">
        <v>369.2</v>
      </c>
      <c r="F351">
        <f t="shared" ref="F351:F360" si="82">+B351+D351</f>
        <v>650.4</v>
      </c>
      <c r="G351">
        <f t="shared" si="81"/>
        <v>369.2</v>
      </c>
      <c r="H351" s="20">
        <f t="shared" si="80"/>
        <v>76.164680390032501</v>
      </c>
      <c r="J351" s="271"/>
      <c r="M351" s="271"/>
    </row>
    <row r="352" spans="1:13" ht="15" x14ac:dyDescent="0.25">
      <c r="A352" s="47">
        <f t="shared" si="75"/>
        <v>41676</v>
      </c>
      <c r="B352" s="16">
        <v>60.5</v>
      </c>
      <c r="C352">
        <v>65</v>
      </c>
      <c r="D352">
        <v>649.9</v>
      </c>
      <c r="E352">
        <v>368.2</v>
      </c>
      <c r="F352">
        <f t="shared" si="82"/>
        <v>710.4</v>
      </c>
      <c r="G352">
        <f t="shared" si="81"/>
        <v>433.2</v>
      </c>
      <c r="H352" s="20">
        <f t="shared" si="80"/>
        <v>63.988919667590018</v>
      </c>
      <c r="J352" s="271"/>
    </row>
    <row r="353" spans="1:11" x14ac:dyDescent="0.25">
      <c r="A353" s="47">
        <f t="shared" si="75"/>
        <v>41683</v>
      </c>
      <c r="B353" s="16">
        <v>60.5</v>
      </c>
      <c r="C353">
        <v>0</v>
      </c>
      <c r="D353">
        <v>694.9</v>
      </c>
      <c r="E353">
        <v>434.2</v>
      </c>
      <c r="F353">
        <f t="shared" si="82"/>
        <v>755.4</v>
      </c>
      <c r="G353">
        <f t="shared" si="81"/>
        <v>434.2</v>
      </c>
      <c r="H353" s="20">
        <f t="shared" si="80"/>
        <v>73.975126669737449</v>
      </c>
    </row>
    <row r="354" spans="1:11" x14ac:dyDescent="0.25">
      <c r="A354" s="47">
        <f t="shared" si="75"/>
        <v>41690</v>
      </c>
      <c r="B354" s="16">
        <v>60.5</v>
      </c>
      <c r="C354">
        <v>0</v>
      </c>
      <c r="D354">
        <v>694.9</v>
      </c>
      <c r="E354">
        <v>434.2</v>
      </c>
      <c r="F354">
        <f t="shared" si="82"/>
        <v>755.4</v>
      </c>
      <c r="G354">
        <f t="shared" ref="G354:G359" si="83">+C354+E354</f>
        <v>434.2</v>
      </c>
      <c r="H354" s="20">
        <f t="shared" ref="H354:H359" si="84">+(F354/G354-1)*100</f>
        <v>73.975126669737449</v>
      </c>
    </row>
    <row r="355" spans="1:11" x14ac:dyDescent="0.25">
      <c r="A355" s="47">
        <f t="shared" si="75"/>
        <v>41697</v>
      </c>
      <c r="B355" s="16">
        <v>60.5</v>
      </c>
      <c r="C355">
        <v>1.2</v>
      </c>
      <c r="D355">
        <v>694.9</v>
      </c>
      <c r="E355">
        <v>434.2</v>
      </c>
      <c r="F355">
        <f t="shared" si="82"/>
        <v>755.4</v>
      </c>
      <c r="G355">
        <f t="shared" si="83"/>
        <v>435.4</v>
      </c>
      <c r="H355" s="20">
        <f t="shared" si="84"/>
        <v>73.495636196600827</v>
      </c>
    </row>
    <row r="356" spans="1:11" ht="15" x14ac:dyDescent="0.25">
      <c r="A356" s="47">
        <f t="shared" si="75"/>
        <v>41704</v>
      </c>
      <c r="B356" s="16">
        <v>60.5</v>
      </c>
      <c r="C356">
        <v>1.2</v>
      </c>
      <c r="D356">
        <v>766.4</v>
      </c>
      <c r="E356">
        <v>434.2</v>
      </c>
      <c r="F356">
        <f t="shared" si="82"/>
        <v>826.9</v>
      </c>
      <c r="G356">
        <f t="shared" si="83"/>
        <v>435.4</v>
      </c>
      <c r="H356" s="20">
        <f t="shared" si="84"/>
        <v>89.917317409278823</v>
      </c>
      <c r="K356" s="271"/>
    </row>
    <row r="357" spans="1:11" x14ac:dyDescent="0.25">
      <c r="A357" s="47">
        <f t="shared" si="75"/>
        <v>41711</v>
      </c>
      <c r="B357" s="16">
        <v>70.5</v>
      </c>
      <c r="C357">
        <v>1.2</v>
      </c>
      <c r="D357">
        <v>766.4</v>
      </c>
      <c r="E357">
        <v>434.2</v>
      </c>
      <c r="F357">
        <f t="shared" si="82"/>
        <v>836.9</v>
      </c>
      <c r="G357">
        <f t="shared" si="83"/>
        <v>435.4</v>
      </c>
      <c r="H357" s="20">
        <f t="shared" si="84"/>
        <v>92.214056040422605</v>
      </c>
    </row>
    <row r="358" spans="1:11" x14ac:dyDescent="0.25">
      <c r="A358" s="47">
        <f t="shared" si="75"/>
        <v>41718</v>
      </c>
      <c r="B358" s="16">
        <v>70.5</v>
      </c>
      <c r="C358">
        <v>0</v>
      </c>
      <c r="D358">
        <v>811.1</v>
      </c>
      <c r="E358">
        <v>435.4</v>
      </c>
      <c r="F358">
        <f t="shared" si="82"/>
        <v>881.6</v>
      </c>
      <c r="G358">
        <f t="shared" si="83"/>
        <v>435.4</v>
      </c>
      <c r="H358" s="20">
        <f t="shared" si="84"/>
        <v>102.48047772163531</v>
      </c>
    </row>
    <row r="359" spans="1:11" x14ac:dyDescent="0.25">
      <c r="A359" s="47">
        <f t="shared" si="75"/>
        <v>41725</v>
      </c>
      <c r="B359" s="16">
        <v>70.5</v>
      </c>
      <c r="C359">
        <v>0</v>
      </c>
      <c r="D359">
        <v>879.3</v>
      </c>
      <c r="E359">
        <v>435.4</v>
      </c>
      <c r="F359">
        <f t="shared" si="82"/>
        <v>949.8</v>
      </c>
      <c r="G359">
        <f t="shared" si="83"/>
        <v>435.4</v>
      </c>
      <c r="H359" s="20">
        <f t="shared" si="84"/>
        <v>118.14423518603583</v>
      </c>
    </row>
    <row r="360" spans="1:11" x14ac:dyDescent="0.25">
      <c r="A360" s="47">
        <f t="shared" si="75"/>
        <v>41732</v>
      </c>
      <c r="B360" s="16">
        <v>71</v>
      </c>
      <c r="C360">
        <v>0</v>
      </c>
      <c r="D360">
        <v>900.4</v>
      </c>
      <c r="E360">
        <v>435.4</v>
      </c>
      <c r="F360">
        <f t="shared" si="82"/>
        <v>971.4</v>
      </c>
      <c r="G360">
        <f t="shared" ref="G360:G365" si="85">+C360+E360</f>
        <v>435.4</v>
      </c>
      <c r="H360" s="20">
        <f t="shared" ref="H360:H365" si="86">+(F360/G360-1)*100</f>
        <v>123.10519062930641</v>
      </c>
    </row>
    <row r="361" spans="1:11" x14ac:dyDescent="0.25">
      <c r="A361" s="47">
        <f t="shared" si="75"/>
        <v>41739</v>
      </c>
      <c r="B361" s="16">
        <v>71</v>
      </c>
      <c r="C361">
        <v>0</v>
      </c>
      <c r="D361">
        <v>900.4</v>
      </c>
      <c r="E361">
        <v>435.4</v>
      </c>
      <c r="F361">
        <f t="shared" ref="F361:F366" si="87">+B361+D361</f>
        <v>971.4</v>
      </c>
      <c r="G361">
        <f t="shared" si="85"/>
        <v>435.4</v>
      </c>
      <c r="H361" s="20">
        <f t="shared" si="86"/>
        <v>123.10519062930641</v>
      </c>
    </row>
    <row r="362" spans="1:11" x14ac:dyDescent="0.25">
      <c r="A362" s="47">
        <f t="shared" si="75"/>
        <v>41746</v>
      </c>
      <c r="B362" s="16">
        <v>115.5</v>
      </c>
      <c r="C362">
        <v>0</v>
      </c>
      <c r="D362">
        <v>914.7</v>
      </c>
      <c r="E362">
        <v>435.4</v>
      </c>
      <c r="F362">
        <f t="shared" si="87"/>
        <v>1030.2</v>
      </c>
      <c r="G362">
        <f t="shared" si="85"/>
        <v>435.4</v>
      </c>
      <c r="H362" s="20">
        <f t="shared" si="86"/>
        <v>136.61001378043181</v>
      </c>
    </row>
    <row r="363" spans="1:11" x14ac:dyDescent="0.25">
      <c r="A363" s="47">
        <f t="shared" si="75"/>
        <v>41753</v>
      </c>
      <c r="B363" s="16">
        <v>116</v>
      </c>
      <c r="D363">
        <v>958.7</v>
      </c>
      <c r="E363">
        <v>435.4</v>
      </c>
      <c r="F363">
        <f t="shared" si="87"/>
        <v>1074.7</v>
      </c>
      <c r="G363">
        <f t="shared" si="85"/>
        <v>435.4</v>
      </c>
      <c r="H363" s="20">
        <f t="shared" si="86"/>
        <v>146.83050068902159</v>
      </c>
    </row>
    <row r="364" spans="1:11" x14ac:dyDescent="0.25">
      <c r="A364" s="47">
        <f t="shared" si="75"/>
        <v>41760</v>
      </c>
      <c r="B364">
        <v>136</v>
      </c>
      <c r="C364">
        <v>0</v>
      </c>
      <c r="D364">
        <v>1005.2</v>
      </c>
      <c r="E364">
        <v>501.2</v>
      </c>
      <c r="F364">
        <f t="shared" si="87"/>
        <v>1141.2</v>
      </c>
      <c r="G364">
        <f t="shared" si="85"/>
        <v>501.2</v>
      </c>
      <c r="H364" s="20">
        <f t="shared" si="86"/>
        <v>127.69353551476459</v>
      </c>
      <c r="I364">
        <v>40</v>
      </c>
    </row>
    <row r="365" spans="1:11" x14ac:dyDescent="0.25">
      <c r="A365" s="47">
        <f t="shared" si="75"/>
        <v>41767</v>
      </c>
      <c r="B365">
        <v>126</v>
      </c>
      <c r="C365">
        <v>0</v>
      </c>
      <c r="D365">
        <v>1015</v>
      </c>
      <c r="E365">
        <v>533.70000000000005</v>
      </c>
      <c r="F365">
        <f t="shared" si="87"/>
        <v>1141</v>
      </c>
      <c r="G365">
        <f t="shared" si="85"/>
        <v>533.70000000000005</v>
      </c>
      <c r="H365" s="20">
        <f t="shared" si="86"/>
        <v>113.79051901817499</v>
      </c>
      <c r="I365">
        <v>40</v>
      </c>
    </row>
    <row r="366" spans="1:11" x14ac:dyDescent="0.25">
      <c r="A366" s="47">
        <f t="shared" si="75"/>
        <v>41774</v>
      </c>
      <c r="B366">
        <v>126</v>
      </c>
      <c r="C366">
        <v>0</v>
      </c>
      <c r="D366">
        <v>1015</v>
      </c>
      <c r="E366">
        <v>533.70000000000005</v>
      </c>
      <c r="F366">
        <f t="shared" si="87"/>
        <v>1141</v>
      </c>
      <c r="G366">
        <f t="shared" ref="G366:G397" si="88">+C366+E366</f>
        <v>533.70000000000005</v>
      </c>
      <c r="H366" s="20">
        <f t="shared" ref="H366:H397" si="89">+(F366/G366-1)*100</f>
        <v>113.79051901817499</v>
      </c>
      <c r="I366">
        <v>42</v>
      </c>
    </row>
    <row r="367" spans="1:11" x14ac:dyDescent="0.25">
      <c r="A367" s="47">
        <f t="shared" si="75"/>
        <v>41781</v>
      </c>
      <c r="B367">
        <v>66</v>
      </c>
      <c r="C367">
        <v>0</v>
      </c>
      <c r="D367">
        <v>1075.8</v>
      </c>
      <c r="E367">
        <v>533.70000000000005</v>
      </c>
      <c r="F367">
        <f t="shared" ref="F367:F398" si="90">+B367+D367</f>
        <v>1141.8</v>
      </c>
      <c r="G367">
        <f t="shared" si="88"/>
        <v>533.70000000000005</v>
      </c>
      <c r="H367" s="20">
        <f t="shared" si="89"/>
        <v>113.94041596402471</v>
      </c>
      <c r="I367">
        <v>43.1</v>
      </c>
    </row>
    <row r="368" spans="1:11" x14ac:dyDescent="0.25">
      <c r="A368" s="47">
        <f t="shared" si="75"/>
        <v>41788</v>
      </c>
      <c r="B368">
        <v>66</v>
      </c>
      <c r="C368">
        <v>0</v>
      </c>
      <c r="D368">
        <v>1075.8</v>
      </c>
      <c r="E368">
        <v>533.70000000000005</v>
      </c>
      <c r="F368">
        <f t="shared" si="90"/>
        <v>1141.8</v>
      </c>
      <c r="G368">
        <f t="shared" si="88"/>
        <v>533.70000000000005</v>
      </c>
      <c r="H368" s="20">
        <f t="shared" si="89"/>
        <v>113.94041596402471</v>
      </c>
      <c r="I368">
        <v>46.1</v>
      </c>
    </row>
    <row r="369" spans="1:8" x14ac:dyDescent="0.25">
      <c r="A369" s="47">
        <f t="shared" si="75"/>
        <v>41795</v>
      </c>
      <c r="B369">
        <v>113.1</v>
      </c>
      <c r="C369">
        <v>0</v>
      </c>
      <c r="D369">
        <v>47.3</v>
      </c>
      <c r="E369">
        <v>0</v>
      </c>
      <c r="F369">
        <f t="shared" si="90"/>
        <v>160.39999999999998</v>
      </c>
      <c r="G369">
        <f t="shared" si="88"/>
        <v>0</v>
      </c>
      <c r="H369" s="20" t="e">
        <f t="shared" si="89"/>
        <v>#DIV/0!</v>
      </c>
    </row>
    <row r="370" spans="1:8" x14ac:dyDescent="0.25">
      <c r="A370" s="47">
        <f t="shared" si="75"/>
        <v>41802</v>
      </c>
      <c r="B370">
        <v>183.6</v>
      </c>
      <c r="C370">
        <v>40</v>
      </c>
      <c r="D370">
        <v>47.8</v>
      </c>
      <c r="E370">
        <v>0</v>
      </c>
      <c r="F370">
        <f t="shared" si="90"/>
        <v>231.39999999999998</v>
      </c>
      <c r="G370">
        <f t="shared" si="88"/>
        <v>40</v>
      </c>
      <c r="H370" s="20">
        <f t="shared" si="89"/>
        <v>478.49999999999994</v>
      </c>
    </row>
    <row r="371" spans="1:8" x14ac:dyDescent="0.25">
      <c r="A371" s="47">
        <f t="shared" si="75"/>
        <v>41809</v>
      </c>
      <c r="B371">
        <v>113.6</v>
      </c>
      <c r="C371">
        <v>40</v>
      </c>
      <c r="D371">
        <v>144.69999999999999</v>
      </c>
      <c r="E371">
        <v>0</v>
      </c>
      <c r="F371">
        <f t="shared" si="90"/>
        <v>258.29999999999995</v>
      </c>
      <c r="G371">
        <f t="shared" si="88"/>
        <v>40</v>
      </c>
      <c r="H371" s="20">
        <f t="shared" si="89"/>
        <v>545.74999999999989</v>
      </c>
    </row>
    <row r="372" spans="1:8" x14ac:dyDescent="0.25">
      <c r="A372" s="47">
        <f t="shared" si="75"/>
        <v>41816</v>
      </c>
      <c r="B372">
        <v>113.9</v>
      </c>
      <c r="C372">
        <v>40</v>
      </c>
      <c r="D372">
        <v>144.69999999999999</v>
      </c>
      <c r="E372">
        <v>0</v>
      </c>
      <c r="F372">
        <f t="shared" si="90"/>
        <v>258.60000000000002</v>
      </c>
      <c r="G372">
        <f t="shared" si="88"/>
        <v>40</v>
      </c>
      <c r="H372" s="20">
        <f t="shared" si="89"/>
        <v>546.50000000000011</v>
      </c>
    </row>
    <row r="373" spans="1:8" x14ac:dyDescent="0.25">
      <c r="A373" s="47">
        <f t="shared" si="75"/>
        <v>41823</v>
      </c>
      <c r="B373">
        <v>112.6</v>
      </c>
      <c r="C373">
        <v>40</v>
      </c>
      <c r="D373">
        <v>146</v>
      </c>
      <c r="E373">
        <v>57.8</v>
      </c>
      <c r="F373">
        <f t="shared" si="90"/>
        <v>258.60000000000002</v>
      </c>
      <c r="G373">
        <f t="shared" si="88"/>
        <v>97.8</v>
      </c>
      <c r="H373" s="20">
        <f t="shared" si="89"/>
        <v>164.41717791411045</v>
      </c>
    </row>
    <row r="374" spans="1:8" x14ac:dyDescent="0.25">
      <c r="A374" s="47">
        <f t="shared" si="75"/>
        <v>41830</v>
      </c>
      <c r="B374">
        <v>104.6</v>
      </c>
      <c r="C374">
        <v>40</v>
      </c>
      <c r="D374">
        <v>146</v>
      </c>
      <c r="E374">
        <v>126</v>
      </c>
      <c r="F374">
        <f t="shared" si="90"/>
        <v>250.6</v>
      </c>
      <c r="G374">
        <f t="shared" si="88"/>
        <v>166</v>
      </c>
      <c r="H374" s="20">
        <f t="shared" si="89"/>
        <v>50.963855421686752</v>
      </c>
    </row>
    <row r="375" spans="1:8" x14ac:dyDescent="0.25">
      <c r="A375" s="47">
        <f t="shared" si="75"/>
        <v>41837</v>
      </c>
      <c r="B375">
        <v>87.7</v>
      </c>
      <c r="C375">
        <v>57</v>
      </c>
      <c r="D375">
        <v>195.7</v>
      </c>
      <c r="E375">
        <v>126</v>
      </c>
      <c r="F375">
        <f t="shared" si="90"/>
        <v>283.39999999999998</v>
      </c>
      <c r="G375">
        <f t="shared" si="88"/>
        <v>183</v>
      </c>
      <c r="H375" s="20">
        <f t="shared" si="89"/>
        <v>54.86338797814205</v>
      </c>
    </row>
    <row r="376" spans="1:8" x14ac:dyDescent="0.25">
      <c r="A376" s="47">
        <f t="shared" si="75"/>
        <v>41844</v>
      </c>
      <c r="B376">
        <v>83.5</v>
      </c>
      <c r="C376">
        <v>54</v>
      </c>
      <c r="D376">
        <v>199.9</v>
      </c>
      <c r="E376">
        <v>126</v>
      </c>
      <c r="F376">
        <f t="shared" si="90"/>
        <v>283.39999999999998</v>
      </c>
      <c r="G376">
        <f t="shared" si="88"/>
        <v>180</v>
      </c>
      <c r="H376" s="20">
        <f t="shared" si="89"/>
        <v>57.444444444444429</v>
      </c>
    </row>
    <row r="377" spans="1:8" x14ac:dyDescent="0.25">
      <c r="A377" s="47">
        <f t="shared" si="75"/>
        <v>41851</v>
      </c>
      <c r="B377">
        <v>83.5</v>
      </c>
      <c r="C377">
        <v>84</v>
      </c>
      <c r="D377">
        <v>199.9</v>
      </c>
      <c r="E377">
        <v>126</v>
      </c>
      <c r="F377">
        <f t="shared" si="90"/>
        <v>283.39999999999998</v>
      </c>
      <c r="G377">
        <f t="shared" si="88"/>
        <v>210</v>
      </c>
      <c r="H377" s="20">
        <f t="shared" si="89"/>
        <v>34.952380952380935</v>
      </c>
    </row>
    <row r="378" spans="1:8" x14ac:dyDescent="0.25">
      <c r="A378" s="47">
        <f t="shared" si="75"/>
        <v>41858</v>
      </c>
      <c r="B378">
        <v>83</v>
      </c>
      <c r="C378">
        <v>84</v>
      </c>
      <c r="D378">
        <v>200.4</v>
      </c>
      <c r="E378">
        <v>126</v>
      </c>
      <c r="F378">
        <f t="shared" si="90"/>
        <v>283.39999999999998</v>
      </c>
      <c r="G378">
        <f t="shared" si="88"/>
        <v>210</v>
      </c>
      <c r="H378" s="20">
        <f t="shared" si="89"/>
        <v>34.952380952380935</v>
      </c>
    </row>
    <row r="379" spans="1:8" x14ac:dyDescent="0.25">
      <c r="A379" s="47">
        <f t="shared" si="75"/>
        <v>41865</v>
      </c>
      <c r="B379">
        <v>84.3</v>
      </c>
      <c r="C379">
        <v>44</v>
      </c>
      <c r="D379">
        <v>200.4</v>
      </c>
      <c r="E379">
        <v>170</v>
      </c>
      <c r="F379">
        <f t="shared" si="90"/>
        <v>284.7</v>
      </c>
      <c r="G379">
        <f t="shared" si="88"/>
        <v>214</v>
      </c>
      <c r="H379" s="20">
        <f t="shared" si="89"/>
        <v>33.037383177570078</v>
      </c>
    </row>
    <row r="380" spans="1:8" x14ac:dyDescent="0.25">
      <c r="A380" s="47">
        <f t="shared" si="75"/>
        <v>41872</v>
      </c>
      <c r="B380">
        <v>85.5</v>
      </c>
      <c r="C380">
        <v>102</v>
      </c>
      <c r="D380">
        <v>200.7</v>
      </c>
      <c r="E380">
        <v>178</v>
      </c>
      <c r="F380">
        <f t="shared" si="90"/>
        <v>286.2</v>
      </c>
      <c r="G380">
        <f t="shared" si="88"/>
        <v>280</v>
      </c>
      <c r="H380" s="20">
        <f t="shared" si="89"/>
        <v>2.214285714285702</v>
      </c>
    </row>
    <row r="381" spans="1:8" x14ac:dyDescent="0.25">
      <c r="A381" s="47">
        <f t="shared" si="75"/>
        <v>41879</v>
      </c>
      <c r="B381">
        <v>68.5</v>
      </c>
      <c r="C381">
        <v>160</v>
      </c>
      <c r="D381">
        <v>222.7</v>
      </c>
      <c r="E381">
        <v>185.4</v>
      </c>
      <c r="F381">
        <f t="shared" si="90"/>
        <v>291.2</v>
      </c>
      <c r="G381">
        <f t="shared" si="88"/>
        <v>345.4</v>
      </c>
      <c r="H381" s="20">
        <f t="shared" si="89"/>
        <v>-15.691951360741163</v>
      </c>
    </row>
    <row r="382" spans="1:8" x14ac:dyDescent="0.25">
      <c r="A382" s="47">
        <f t="shared" si="75"/>
        <v>41886</v>
      </c>
      <c r="B382">
        <v>3.6</v>
      </c>
      <c r="C382">
        <v>160</v>
      </c>
      <c r="D382">
        <v>291.39999999999998</v>
      </c>
      <c r="E382">
        <v>185.4</v>
      </c>
      <c r="F382">
        <f t="shared" si="90"/>
        <v>295</v>
      </c>
      <c r="G382">
        <f t="shared" si="88"/>
        <v>345.4</v>
      </c>
      <c r="H382" s="20">
        <f t="shared" si="89"/>
        <v>-14.59177764910249</v>
      </c>
    </row>
    <row r="383" spans="1:8" x14ac:dyDescent="0.25">
      <c r="A383" s="47">
        <f t="shared" si="75"/>
        <v>41893</v>
      </c>
      <c r="B383">
        <v>2.1</v>
      </c>
      <c r="C383">
        <v>160</v>
      </c>
      <c r="D383">
        <v>292.89999999999998</v>
      </c>
      <c r="E383">
        <v>185.4</v>
      </c>
      <c r="F383">
        <f t="shared" si="90"/>
        <v>295</v>
      </c>
      <c r="G383">
        <f t="shared" si="88"/>
        <v>345.4</v>
      </c>
      <c r="H383" s="20">
        <f t="shared" si="89"/>
        <v>-14.59177764910249</v>
      </c>
    </row>
    <row r="384" spans="1:8" x14ac:dyDescent="0.25">
      <c r="A384" s="47">
        <f t="shared" si="75"/>
        <v>41900</v>
      </c>
      <c r="B384">
        <v>2.1</v>
      </c>
      <c r="C384">
        <v>150</v>
      </c>
      <c r="D384">
        <v>292.89999999999998</v>
      </c>
      <c r="E384">
        <v>272.89999999999998</v>
      </c>
      <c r="F384">
        <f t="shared" si="90"/>
        <v>295</v>
      </c>
      <c r="G384">
        <f t="shared" si="88"/>
        <v>422.9</v>
      </c>
      <c r="H384" s="20">
        <f t="shared" si="89"/>
        <v>-30.243556396311178</v>
      </c>
    </row>
    <row r="385" spans="1:8" x14ac:dyDescent="0.25">
      <c r="A385" s="47">
        <f t="shared" si="75"/>
        <v>41907</v>
      </c>
      <c r="B385">
        <v>7.6</v>
      </c>
      <c r="C385">
        <v>120</v>
      </c>
      <c r="D385">
        <v>293.3</v>
      </c>
      <c r="E385">
        <v>304.10000000000002</v>
      </c>
      <c r="F385">
        <f t="shared" si="90"/>
        <v>300.90000000000003</v>
      </c>
      <c r="G385">
        <f t="shared" si="88"/>
        <v>424.1</v>
      </c>
      <c r="H385" s="20">
        <f t="shared" si="89"/>
        <v>-29.0497524168828</v>
      </c>
    </row>
    <row r="386" spans="1:8" x14ac:dyDescent="0.25">
      <c r="A386" s="47">
        <f t="shared" si="75"/>
        <v>41914</v>
      </c>
      <c r="B386">
        <v>6</v>
      </c>
      <c r="C386">
        <v>55</v>
      </c>
      <c r="D386">
        <v>342.8</v>
      </c>
      <c r="E386">
        <v>389.3</v>
      </c>
      <c r="F386">
        <f t="shared" si="90"/>
        <v>348.8</v>
      </c>
      <c r="G386">
        <f t="shared" si="88"/>
        <v>444.3</v>
      </c>
      <c r="H386" s="20">
        <f t="shared" si="89"/>
        <v>-21.494485707855048</v>
      </c>
    </row>
    <row r="387" spans="1:8" x14ac:dyDescent="0.25">
      <c r="A387" s="47">
        <f t="shared" si="75"/>
        <v>41921</v>
      </c>
      <c r="C387">
        <v>55</v>
      </c>
      <c r="D387">
        <v>348.8</v>
      </c>
      <c r="E387">
        <v>389.3</v>
      </c>
      <c r="F387">
        <f t="shared" si="90"/>
        <v>348.8</v>
      </c>
      <c r="G387">
        <f t="shared" si="88"/>
        <v>444.3</v>
      </c>
      <c r="H387" s="20">
        <f t="shared" si="89"/>
        <v>-21.494485707855048</v>
      </c>
    </row>
    <row r="388" spans="1:8" x14ac:dyDescent="0.25">
      <c r="A388" s="47">
        <f t="shared" si="75"/>
        <v>41928</v>
      </c>
      <c r="C388">
        <v>55</v>
      </c>
      <c r="D388">
        <v>348.8</v>
      </c>
      <c r="E388">
        <v>389.3</v>
      </c>
      <c r="F388">
        <f t="shared" si="90"/>
        <v>348.8</v>
      </c>
      <c r="G388">
        <f t="shared" si="88"/>
        <v>444.3</v>
      </c>
      <c r="H388" s="20">
        <f t="shared" si="89"/>
        <v>-21.494485707855048</v>
      </c>
    </row>
    <row r="389" spans="1:8" x14ac:dyDescent="0.25">
      <c r="A389" s="47">
        <f t="shared" si="75"/>
        <v>41935</v>
      </c>
      <c r="B389">
        <v>0</v>
      </c>
      <c r="C389">
        <v>55.5</v>
      </c>
      <c r="D389">
        <v>348.8</v>
      </c>
      <c r="E389">
        <v>446.5</v>
      </c>
      <c r="F389">
        <f t="shared" si="90"/>
        <v>348.8</v>
      </c>
      <c r="G389">
        <f t="shared" si="88"/>
        <v>502</v>
      </c>
      <c r="H389" s="20">
        <f t="shared" si="89"/>
        <v>-30.517928286852591</v>
      </c>
    </row>
    <row r="390" spans="1:8" x14ac:dyDescent="0.25">
      <c r="A390" s="47">
        <f t="shared" si="75"/>
        <v>41942</v>
      </c>
      <c r="B390">
        <v>0</v>
      </c>
      <c r="C390">
        <v>55.5</v>
      </c>
      <c r="D390">
        <v>348.8</v>
      </c>
      <c r="E390">
        <v>446.5</v>
      </c>
      <c r="F390">
        <f t="shared" si="90"/>
        <v>348.8</v>
      </c>
      <c r="G390">
        <f t="shared" si="88"/>
        <v>502</v>
      </c>
      <c r="H390" s="20">
        <f t="shared" si="89"/>
        <v>-30.517928286852591</v>
      </c>
    </row>
    <row r="391" spans="1:8" x14ac:dyDescent="0.25">
      <c r="A391" s="47">
        <f t="shared" ref="A391:A454" si="91">+A390+7</f>
        <v>41949</v>
      </c>
      <c r="B391">
        <v>0</v>
      </c>
      <c r="C391">
        <v>95.5</v>
      </c>
      <c r="D391">
        <v>348.8</v>
      </c>
      <c r="E391">
        <v>446.5</v>
      </c>
      <c r="F391">
        <f t="shared" si="90"/>
        <v>348.8</v>
      </c>
      <c r="G391">
        <f t="shared" si="88"/>
        <v>542</v>
      </c>
      <c r="H391" s="20">
        <f t="shared" si="89"/>
        <v>-35.645756457564573</v>
      </c>
    </row>
    <row r="392" spans="1:8" x14ac:dyDescent="0.25">
      <c r="A392" s="47">
        <f t="shared" si="91"/>
        <v>41956</v>
      </c>
      <c r="B392">
        <v>0</v>
      </c>
      <c r="C392">
        <v>40.5</v>
      </c>
      <c r="D392">
        <v>348.8</v>
      </c>
      <c r="E392">
        <v>504.2</v>
      </c>
      <c r="F392">
        <f t="shared" si="90"/>
        <v>348.8</v>
      </c>
      <c r="G392">
        <f t="shared" si="88"/>
        <v>544.70000000000005</v>
      </c>
      <c r="H392" s="20">
        <f t="shared" si="89"/>
        <v>-35.964751239214252</v>
      </c>
    </row>
    <row r="393" spans="1:8" x14ac:dyDescent="0.25">
      <c r="A393" s="47">
        <f t="shared" si="91"/>
        <v>41963</v>
      </c>
      <c r="B393">
        <v>0</v>
      </c>
      <c r="C393">
        <v>40.5</v>
      </c>
      <c r="D393">
        <v>398.3</v>
      </c>
      <c r="E393">
        <v>504.2</v>
      </c>
      <c r="F393">
        <f t="shared" si="90"/>
        <v>398.3</v>
      </c>
      <c r="G393">
        <f t="shared" si="88"/>
        <v>544.70000000000005</v>
      </c>
      <c r="H393" s="20">
        <f t="shared" si="89"/>
        <v>-26.877180099137142</v>
      </c>
    </row>
    <row r="394" spans="1:8" x14ac:dyDescent="0.25">
      <c r="A394" s="47">
        <f t="shared" si="91"/>
        <v>41970</v>
      </c>
      <c r="B394">
        <v>0</v>
      </c>
      <c r="C394">
        <v>40.5</v>
      </c>
      <c r="D394">
        <v>398.3</v>
      </c>
      <c r="E394">
        <v>504.2</v>
      </c>
      <c r="F394">
        <f t="shared" si="90"/>
        <v>398.3</v>
      </c>
      <c r="G394">
        <f t="shared" si="88"/>
        <v>544.70000000000005</v>
      </c>
      <c r="H394" s="20">
        <f t="shared" si="89"/>
        <v>-26.877180099137142</v>
      </c>
    </row>
    <row r="395" spans="1:8" x14ac:dyDescent="0.25">
      <c r="A395" s="47">
        <f t="shared" si="91"/>
        <v>41977</v>
      </c>
      <c r="B395">
        <v>0</v>
      </c>
      <c r="C395">
        <v>40.5</v>
      </c>
      <c r="D395">
        <v>398.3</v>
      </c>
      <c r="E395">
        <v>504.2</v>
      </c>
      <c r="F395">
        <f t="shared" si="90"/>
        <v>398.3</v>
      </c>
      <c r="G395">
        <f t="shared" si="88"/>
        <v>544.70000000000005</v>
      </c>
      <c r="H395" s="20">
        <f t="shared" si="89"/>
        <v>-26.877180099137142</v>
      </c>
    </row>
    <row r="396" spans="1:8" x14ac:dyDescent="0.25">
      <c r="A396" s="47">
        <f t="shared" si="91"/>
        <v>41984</v>
      </c>
      <c r="B396">
        <v>0.5</v>
      </c>
      <c r="C396">
        <v>40.5</v>
      </c>
      <c r="D396">
        <v>398.3</v>
      </c>
      <c r="E396">
        <v>531.79999999999995</v>
      </c>
      <c r="F396">
        <f t="shared" si="90"/>
        <v>398.8</v>
      </c>
      <c r="G396">
        <f t="shared" si="88"/>
        <v>572.29999999999995</v>
      </c>
      <c r="H396" s="20">
        <f t="shared" si="89"/>
        <v>-30.316267691770037</v>
      </c>
    </row>
    <row r="397" spans="1:8" x14ac:dyDescent="0.25">
      <c r="A397" s="47">
        <f t="shared" si="91"/>
        <v>41991</v>
      </c>
      <c r="B397">
        <v>0.5</v>
      </c>
      <c r="C397">
        <v>40</v>
      </c>
      <c r="D397">
        <v>398.3</v>
      </c>
      <c r="E397">
        <v>626.70000000000005</v>
      </c>
      <c r="F397">
        <f t="shared" si="90"/>
        <v>398.8</v>
      </c>
      <c r="G397">
        <f t="shared" si="88"/>
        <v>666.7</v>
      </c>
      <c r="H397" s="20">
        <f t="shared" si="89"/>
        <v>-40.182990850457479</v>
      </c>
    </row>
    <row r="398" spans="1:8" x14ac:dyDescent="0.25">
      <c r="A398" s="47">
        <f t="shared" si="91"/>
        <v>41998</v>
      </c>
      <c r="B398">
        <v>0.5</v>
      </c>
      <c r="C398">
        <v>105</v>
      </c>
      <c r="D398">
        <v>398.3</v>
      </c>
      <c r="E398">
        <v>626.70000000000005</v>
      </c>
      <c r="F398">
        <f t="shared" si="90"/>
        <v>398.8</v>
      </c>
      <c r="G398">
        <f t="shared" ref="G398:G424" si="92">+C398+E398</f>
        <v>731.7</v>
      </c>
      <c r="H398" s="20">
        <f t="shared" ref="H398:H424" si="93">+(F398/G398-1)*100</f>
        <v>-45.496788301216348</v>
      </c>
    </row>
    <row r="399" spans="1:8" x14ac:dyDescent="0.25">
      <c r="A399" s="47">
        <f t="shared" si="91"/>
        <v>42005</v>
      </c>
      <c r="B399">
        <v>0.5</v>
      </c>
      <c r="C399">
        <v>105</v>
      </c>
      <c r="D399">
        <v>398.3</v>
      </c>
      <c r="E399">
        <v>626.70000000000005</v>
      </c>
      <c r="F399">
        <f t="shared" ref="F399:F424" si="94">+B399+D399</f>
        <v>398.8</v>
      </c>
      <c r="G399">
        <f t="shared" si="92"/>
        <v>731.7</v>
      </c>
      <c r="H399" s="20">
        <f t="shared" si="93"/>
        <v>-45.496788301216348</v>
      </c>
    </row>
    <row r="400" spans="1:8" x14ac:dyDescent="0.25">
      <c r="A400" s="47">
        <f t="shared" si="91"/>
        <v>42012</v>
      </c>
      <c r="B400">
        <v>0.5</v>
      </c>
      <c r="C400">
        <v>95.5</v>
      </c>
      <c r="D400">
        <v>398.3</v>
      </c>
      <c r="E400">
        <v>637.20000000000005</v>
      </c>
      <c r="F400">
        <f t="shared" si="94"/>
        <v>398.8</v>
      </c>
      <c r="G400">
        <f t="shared" si="92"/>
        <v>732.7</v>
      </c>
      <c r="H400" s="20">
        <f t="shared" si="93"/>
        <v>-45.571175105773165</v>
      </c>
    </row>
    <row r="401" spans="1:9" x14ac:dyDescent="0.25">
      <c r="A401" s="47">
        <f t="shared" si="91"/>
        <v>42019</v>
      </c>
      <c r="B401">
        <v>0.5</v>
      </c>
      <c r="C401">
        <v>40.5</v>
      </c>
      <c r="D401">
        <v>398.3</v>
      </c>
      <c r="E401">
        <v>694.9</v>
      </c>
      <c r="F401">
        <f t="shared" si="94"/>
        <v>398.8</v>
      </c>
      <c r="G401">
        <f t="shared" si="92"/>
        <v>735.4</v>
      </c>
      <c r="H401" s="20">
        <f t="shared" si="93"/>
        <v>-45.771008974707641</v>
      </c>
    </row>
    <row r="402" spans="1:9" x14ac:dyDescent="0.25">
      <c r="A402" s="47">
        <f t="shared" si="91"/>
        <v>42026</v>
      </c>
      <c r="B402">
        <v>8.5</v>
      </c>
      <c r="C402">
        <v>0.5</v>
      </c>
      <c r="D402">
        <v>398.3</v>
      </c>
      <c r="E402">
        <v>694.9</v>
      </c>
      <c r="F402">
        <f t="shared" si="94"/>
        <v>406.8</v>
      </c>
      <c r="G402">
        <f t="shared" si="92"/>
        <v>695.4</v>
      </c>
      <c r="H402" s="20">
        <f t="shared" si="93"/>
        <v>-41.501294219154438</v>
      </c>
    </row>
    <row r="403" spans="1:9" x14ac:dyDescent="0.25">
      <c r="A403" s="47">
        <f t="shared" si="91"/>
        <v>42033</v>
      </c>
      <c r="B403">
        <v>8.5</v>
      </c>
      <c r="C403">
        <v>0.5</v>
      </c>
      <c r="D403">
        <v>418.5</v>
      </c>
      <c r="E403">
        <v>694.9</v>
      </c>
      <c r="F403">
        <f t="shared" si="94"/>
        <v>427</v>
      </c>
      <c r="G403">
        <f t="shared" si="92"/>
        <v>695.4</v>
      </c>
      <c r="H403" s="20">
        <f t="shared" si="93"/>
        <v>-38.596491228070171</v>
      </c>
    </row>
    <row r="404" spans="1:9" x14ac:dyDescent="0.25">
      <c r="A404" s="47">
        <f t="shared" si="91"/>
        <v>42040</v>
      </c>
      <c r="B404">
        <v>8.5</v>
      </c>
      <c r="C404">
        <v>60.5</v>
      </c>
      <c r="D404">
        <v>418.5</v>
      </c>
      <c r="E404">
        <v>694.9</v>
      </c>
      <c r="F404">
        <f t="shared" si="94"/>
        <v>427</v>
      </c>
      <c r="G404">
        <f t="shared" si="92"/>
        <v>755.4</v>
      </c>
      <c r="H404" s="20">
        <f t="shared" si="93"/>
        <v>-43.473656341011377</v>
      </c>
    </row>
    <row r="405" spans="1:9" x14ac:dyDescent="0.25">
      <c r="A405" s="47">
        <f t="shared" si="91"/>
        <v>42047</v>
      </c>
      <c r="B405">
        <v>0.5</v>
      </c>
      <c r="C405">
        <v>60.5</v>
      </c>
      <c r="D405">
        <v>488.7</v>
      </c>
      <c r="E405">
        <v>694.9</v>
      </c>
      <c r="F405">
        <f t="shared" si="94"/>
        <v>489.2</v>
      </c>
      <c r="G405">
        <f t="shared" si="92"/>
        <v>755.4</v>
      </c>
      <c r="H405" s="20">
        <f t="shared" si="93"/>
        <v>-35.239608154620072</v>
      </c>
    </row>
    <row r="406" spans="1:9" x14ac:dyDescent="0.25">
      <c r="A406" s="47">
        <f t="shared" si="91"/>
        <v>42054</v>
      </c>
      <c r="B406">
        <v>55.5</v>
      </c>
      <c r="C406">
        <v>60.5</v>
      </c>
      <c r="D406">
        <v>488.7</v>
      </c>
      <c r="E406">
        <v>694.9</v>
      </c>
      <c r="F406">
        <f t="shared" si="94"/>
        <v>544.20000000000005</v>
      </c>
      <c r="G406">
        <f t="shared" si="92"/>
        <v>755.4</v>
      </c>
      <c r="H406" s="20">
        <f t="shared" si="93"/>
        <v>-27.95869737887211</v>
      </c>
    </row>
    <row r="407" spans="1:9" x14ac:dyDescent="0.25">
      <c r="A407" s="47">
        <f t="shared" si="91"/>
        <v>42061</v>
      </c>
      <c r="B407">
        <v>56.5</v>
      </c>
      <c r="C407">
        <v>60.5</v>
      </c>
      <c r="D407">
        <v>509.8</v>
      </c>
      <c r="E407">
        <v>694.9</v>
      </c>
      <c r="F407">
        <f t="shared" si="94"/>
        <v>566.29999999999995</v>
      </c>
      <c r="G407">
        <f t="shared" si="92"/>
        <v>755.4</v>
      </c>
      <c r="H407" s="20">
        <f t="shared" si="93"/>
        <v>-25.03309504898068</v>
      </c>
    </row>
    <row r="408" spans="1:9" x14ac:dyDescent="0.25">
      <c r="A408" s="47">
        <f t="shared" si="91"/>
        <v>42068</v>
      </c>
      <c r="B408">
        <v>56.2</v>
      </c>
      <c r="C408">
        <v>60.5</v>
      </c>
      <c r="D408">
        <v>510.1</v>
      </c>
      <c r="E408">
        <v>766.4</v>
      </c>
      <c r="F408">
        <f t="shared" si="94"/>
        <v>566.30000000000007</v>
      </c>
      <c r="G408">
        <f t="shared" si="92"/>
        <v>826.9</v>
      </c>
      <c r="H408" s="20">
        <f t="shared" si="93"/>
        <v>-31.515298101342349</v>
      </c>
    </row>
    <row r="409" spans="1:9" x14ac:dyDescent="0.25">
      <c r="A409" s="47">
        <f t="shared" si="91"/>
        <v>42075</v>
      </c>
      <c r="B409">
        <v>61</v>
      </c>
      <c r="C409">
        <v>70.5</v>
      </c>
      <c r="D409">
        <v>568.1</v>
      </c>
      <c r="E409">
        <v>766.4</v>
      </c>
      <c r="F409">
        <f t="shared" si="94"/>
        <v>629.1</v>
      </c>
      <c r="G409">
        <f t="shared" si="92"/>
        <v>836.9</v>
      </c>
      <c r="H409" s="20">
        <f t="shared" si="93"/>
        <v>-24.829728760903325</v>
      </c>
    </row>
    <row r="410" spans="1:9" x14ac:dyDescent="0.25">
      <c r="A410" s="47">
        <f t="shared" si="91"/>
        <v>42082</v>
      </c>
      <c r="B410">
        <v>61</v>
      </c>
      <c r="C410">
        <v>70.5</v>
      </c>
      <c r="D410">
        <v>568.1</v>
      </c>
      <c r="E410">
        <v>811.1</v>
      </c>
      <c r="F410">
        <f t="shared" si="94"/>
        <v>629.1</v>
      </c>
      <c r="G410">
        <f t="shared" si="92"/>
        <v>881.6</v>
      </c>
      <c r="H410" s="20">
        <f t="shared" si="93"/>
        <v>-28.64110707803993</v>
      </c>
    </row>
    <row r="411" spans="1:9" x14ac:dyDescent="0.25">
      <c r="A411" s="47">
        <f t="shared" si="91"/>
        <v>42089</v>
      </c>
      <c r="B411">
        <v>1</v>
      </c>
      <c r="C411">
        <v>70.5</v>
      </c>
      <c r="D411">
        <v>634.1</v>
      </c>
      <c r="E411">
        <v>879.3</v>
      </c>
      <c r="F411">
        <f t="shared" si="94"/>
        <v>635.1</v>
      </c>
      <c r="G411">
        <f t="shared" si="92"/>
        <v>949.8</v>
      </c>
      <c r="H411" s="20">
        <f t="shared" si="93"/>
        <v>-33.13329121920404</v>
      </c>
    </row>
    <row r="412" spans="1:9" x14ac:dyDescent="0.25">
      <c r="A412" s="47">
        <f t="shared" si="91"/>
        <v>42096</v>
      </c>
      <c r="B412">
        <v>0.2</v>
      </c>
      <c r="C412">
        <v>71</v>
      </c>
      <c r="D412">
        <v>634.9</v>
      </c>
      <c r="E412">
        <v>900.4</v>
      </c>
      <c r="F412">
        <f t="shared" si="94"/>
        <v>635.1</v>
      </c>
      <c r="G412">
        <f t="shared" si="92"/>
        <v>971.4</v>
      </c>
      <c r="H412" s="20">
        <f t="shared" si="93"/>
        <v>-34.620135886349587</v>
      </c>
    </row>
    <row r="413" spans="1:9" x14ac:dyDescent="0.25">
      <c r="A413" s="47">
        <f t="shared" si="91"/>
        <v>42103</v>
      </c>
      <c r="B413">
        <v>0.2</v>
      </c>
      <c r="C413">
        <v>71</v>
      </c>
      <c r="D413">
        <v>634.9</v>
      </c>
      <c r="E413">
        <v>900.4</v>
      </c>
      <c r="F413">
        <f t="shared" si="94"/>
        <v>635.1</v>
      </c>
      <c r="G413">
        <f t="shared" si="92"/>
        <v>971.4</v>
      </c>
      <c r="H413" s="20">
        <f t="shared" si="93"/>
        <v>-34.620135886349587</v>
      </c>
    </row>
    <row r="414" spans="1:9" x14ac:dyDescent="0.25">
      <c r="A414" s="47">
        <f t="shared" si="91"/>
        <v>42110</v>
      </c>
      <c r="C414">
        <v>115.5</v>
      </c>
      <c r="D414">
        <v>635</v>
      </c>
      <c r="E414">
        <v>914.7</v>
      </c>
      <c r="F414">
        <f t="shared" si="94"/>
        <v>635</v>
      </c>
      <c r="G414">
        <f t="shared" si="92"/>
        <v>1030.2</v>
      </c>
      <c r="H414" s="20">
        <f t="shared" si="93"/>
        <v>-38.361483207144239</v>
      </c>
    </row>
    <row r="415" spans="1:9" x14ac:dyDescent="0.25">
      <c r="A415" s="47">
        <f t="shared" si="91"/>
        <v>42117</v>
      </c>
      <c r="C415">
        <v>116</v>
      </c>
      <c r="D415">
        <v>635</v>
      </c>
      <c r="E415">
        <v>958.7</v>
      </c>
      <c r="F415">
        <f t="shared" si="94"/>
        <v>635</v>
      </c>
      <c r="G415">
        <f t="shared" si="92"/>
        <v>1074.7</v>
      </c>
      <c r="H415" s="20">
        <f t="shared" si="93"/>
        <v>-40.913743370242862</v>
      </c>
    </row>
    <row r="416" spans="1:9" x14ac:dyDescent="0.25">
      <c r="A416" s="47">
        <f t="shared" si="91"/>
        <v>42124</v>
      </c>
      <c r="C416">
        <v>136</v>
      </c>
      <c r="D416">
        <v>635</v>
      </c>
      <c r="E416">
        <v>1005.2</v>
      </c>
      <c r="F416">
        <f t="shared" si="94"/>
        <v>635</v>
      </c>
      <c r="G416">
        <f t="shared" si="92"/>
        <v>1141.2</v>
      </c>
      <c r="H416" s="20">
        <f t="shared" si="93"/>
        <v>-44.356817385208558</v>
      </c>
      <c r="I416">
        <v>10</v>
      </c>
    </row>
    <row r="417" spans="1:9" x14ac:dyDescent="0.25">
      <c r="A417" s="47">
        <f t="shared" si="91"/>
        <v>42131</v>
      </c>
      <c r="B417">
        <v>0</v>
      </c>
      <c r="C417">
        <v>126</v>
      </c>
      <c r="D417">
        <v>635</v>
      </c>
      <c r="E417">
        <v>1015</v>
      </c>
      <c r="F417">
        <f t="shared" si="94"/>
        <v>635</v>
      </c>
      <c r="G417">
        <f t="shared" si="92"/>
        <v>1141</v>
      </c>
      <c r="H417" s="20">
        <f t="shared" si="93"/>
        <v>-44.347063978965821</v>
      </c>
      <c r="I417">
        <v>10</v>
      </c>
    </row>
    <row r="418" spans="1:9" x14ac:dyDescent="0.25">
      <c r="A418" s="47">
        <f t="shared" si="91"/>
        <v>42138</v>
      </c>
      <c r="B418">
        <v>0</v>
      </c>
      <c r="C418">
        <v>126</v>
      </c>
      <c r="D418">
        <v>635</v>
      </c>
      <c r="E418">
        <v>1015</v>
      </c>
      <c r="F418">
        <f t="shared" si="94"/>
        <v>635</v>
      </c>
      <c r="G418">
        <f t="shared" si="92"/>
        <v>1141</v>
      </c>
      <c r="H418" s="20">
        <f t="shared" si="93"/>
        <v>-44.347063978965821</v>
      </c>
      <c r="I418">
        <v>10</v>
      </c>
    </row>
    <row r="419" spans="1:9" x14ac:dyDescent="0.25">
      <c r="A419" s="47">
        <f t="shared" si="91"/>
        <v>42145</v>
      </c>
      <c r="B419">
        <v>0</v>
      </c>
      <c r="C419">
        <v>66</v>
      </c>
      <c r="D419">
        <v>635</v>
      </c>
      <c r="E419">
        <v>1075.8</v>
      </c>
      <c r="F419">
        <f t="shared" si="94"/>
        <v>635</v>
      </c>
      <c r="G419">
        <f t="shared" si="92"/>
        <v>1141.8</v>
      </c>
      <c r="H419" s="20">
        <f t="shared" si="93"/>
        <v>-44.386057102820111</v>
      </c>
      <c r="I419">
        <v>10</v>
      </c>
    </row>
    <row r="420" spans="1:9" x14ac:dyDescent="0.25">
      <c r="A420" s="47">
        <f t="shared" si="91"/>
        <v>42152</v>
      </c>
      <c r="B420">
        <v>0</v>
      </c>
      <c r="C420">
        <v>66</v>
      </c>
      <c r="D420">
        <v>643</v>
      </c>
      <c r="E420">
        <v>1075.8</v>
      </c>
      <c r="F420">
        <f t="shared" si="94"/>
        <v>643</v>
      </c>
      <c r="G420">
        <f t="shared" si="92"/>
        <v>1141.8</v>
      </c>
      <c r="H420" s="20">
        <f t="shared" si="93"/>
        <v>-43.685409003328083</v>
      </c>
      <c r="I420">
        <v>44.6</v>
      </c>
    </row>
    <row r="421" spans="1:9" x14ac:dyDescent="0.25">
      <c r="A421" s="47">
        <f t="shared" si="91"/>
        <v>42159</v>
      </c>
      <c r="B421">
        <v>34.6</v>
      </c>
      <c r="C421">
        <v>113.1</v>
      </c>
      <c r="D421">
        <v>11</v>
      </c>
      <c r="E421">
        <v>47.3</v>
      </c>
      <c r="F421">
        <f t="shared" si="94"/>
        <v>45.6</v>
      </c>
      <c r="G421">
        <f t="shared" si="92"/>
        <v>160.39999999999998</v>
      </c>
      <c r="H421" s="20">
        <f t="shared" si="93"/>
        <v>-71.571072319201988</v>
      </c>
    </row>
    <row r="422" spans="1:9" x14ac:dyDescent="0.25">
      <c r="A422" s="47">
        <f t="shared" si="91"/>
        <v>42166</v>
      </c>
      <c r="B422">
        <v>34.6</v>
      </c>
      <c r="C422">
        <v>183.6</v>
      </c>
      <c r="D422">
        <v>11</v>
      </c>
      <c r="E422">
        <v>47.8</v>
      </c>
      <c r="F422">
        <f t="shared" si="94"/>
        <v>45.6</v>
      </c>
      <c r="G422">
        <f t="shared" si="92"/>
        <v>231.39999999999998</v>
      </c>
      <c r="H422" s="20">
        <f t="shared" si="93"/>
        <v>-80.29386343993086</v>
      </c>
    </row>
    <row r="423" spans="1:9" x14ac:dyDescent="0.25">
      <c r="A423" s="47">
        <f t="shared" si="91"/>
        <v>42173</v>
      </c>
      <c r="B423">
        <v>34.6</v>
      </c>
      <c r="C423">
        <v>113.6</v>
      </c>
      <c r="D423">
        <v>11</v>
      </c>
      <c r="E423">
        <v>144.69999999999999</v>
      </c>
      <c r="F423">
        <f t="shared" si="94"/>
        <v>45.6</v>
      </c>
      <c r="G423">
        <f t="shared" si="92"/>
        <v>258.29999999999995</v>
      </c>
      <c r="H423" s="20">
        <f t="shared" si="93"/>
        <v>-82.346109175377464</v>
      </c>
    </row>
    <row r="424" spans="1:9" x14ac:dyDescent="0.25">
      <c r="A424" s="47">
        <f t="shared" si="91"/>
        <v>42180</v>
      </c>
      <c r="B424">
        <v>34.6</v>
      </c>
      <c r="C424">
        <v>113.9</v>
      </c>
      <c r="D424">
        <v>11</v>
      </c>
      <c r="E424">
        <v>144.69999999999999</v>
      </c>
      <c r="F424">
        <f t="shared" si="94"/>
        <v>45.6</v>
      </c>
      <c r="G424">
        <f t="shared" si="92"/>
        <v>258.60000000000002</v>
      </c>
      <c r="H424" s="20">
        <f t="shared" si="93"/>
        <v>-82.366589327146173</v>
      </c>
    </row>
    <row r="425" spans="1:9" x14ac:dyDescent="0.25">
      <c r="A425" s="47">
        <f t="shared" si="91"/>
        <v>42187</v>
      </c>
      <c r="B425" s="16">
        <v>123.6</v>
      </c>
      <c r="C425" s="16">
        <v>112.6</v>
      </c>
      <c r="D425" s="16">
        <v>12</v>
      </c>
      <c r="E425" s="16">
        <v>146</v>
      </c>
      <c r="F425">
        <f t="shared" ref="F425:G427" si="95">+B425+D425</f>
        <v>135.6</v>
      </c>
      <c r="G425">
        <f t="shared" si="95"/>
        <v>258.60000000000002</v>
      </c>
      <c r="H425" s="20">
        <f t="shared" ref="H425:H433" si="96">+(F425/G425-1)*100</f>
        <v>-47.56380510440836</v>
      </c>
    </row>
    <row r="426" spans="1:9" x14ac:dyDescent="0.25">
      <c r="A426" s="47">
        <f t="shared" si="91"/>
        <v>42194</v>
      </c>
      <c r="B426" s="16">
        <v>123.6</v>
      </c>
      <c r="C426">
        <v>104.6</v>
      </c>
      <c r="D426">
        <v>12</v>
      </c>
      <c r="E426">
        <v>146</v>
      </c>
      <c r="F426">
        <f t="shared" si="95"/>
        <v>135.6</v>
      </c>
      <c r="G426">
        <f t="shared" si="95"/>
        <v>250.6</v>
      </c>
      <c r="H426" s="20">
        <f t="shared" si="96"/>
        <v>-45.889864325618511</v>
      </c>
    </row>
    <row r="427" spans="1:9" x14ac:dyDescent="0.25">
      <c r="A427" s="47">
        <f t="shared" si="91"/>
        <v>42201</v>
      </c>
      <c r="B427">
        <v>124.3</v>
      </c>
      <c r="C427">
        <v>87.7</v>
      </c>
      <c r="D427">
        <v>12</v>
      </c>
      <c r="E427">
        <v>195.7</v>
      </c>
      <c r="F427">
        <f t="shared" si="95"/>
        <v>136.30000000000001</v>
      </c>
      <c r="G427">
        <f t="shared" si="95"/>
        <v>283.39999999999998</v>
      </c>
      <c r="H427" s="20">
        <f t="shared" si="96"/>
        <v>-51.905434015525756</v>
      </c>
    </row>
    <row r="428" spans="1:9" x14ac:dyDescent="0.25">
      <c r="A428" s="47">
        <f t="shared" si="91"/>
        <v>42208</v>
      </c>
      <c r="B428">
        <v>124.3</v>
      </c>
      <c r="C428">
        <v>83.5</v>
      </c>
      <c r="D428">
        <v>12</v>
      </c>
      <c r="E428">
        <v>199.9</v>
      </c>
      <c r="F428">
        <f t="shared" ref="F428:G433" si="97">+B428+D428</f>
        <v>136.30000000000001</v>
      </c>
      <c r="G428">
        <f t="shared" si="97"/>
        <v>283.39999999999998</v>
      </c>
      <c r="H428" s="20">
        <f t="shared" si="96"/>
        <v>-51.905434015525756</v>
      </c>
    </row>
    <row r="429" spans="1:9" x14ac:dyDescent="0.25">
      <c r="A429" s="47">
        <f t="shared" si="91"/>
        <v>42215</v>
      </c>
      <c r="B429">
        <v>149.30000000000001</v>
      </c>
      <c r="C429">
        <v>83.5</v>
      </c>
      <c r="D429">
        <v>12</v>
      </c>
      <c r="E429">
        <v>199.9</v>
      </c>
      <c r="F429">
        <f t="shared" si="97"/>
        <v>161.30000000000001</v>
      </c>
      <c r="G429">
        <f t="shared" si="97"/>
        <v>283.39999999999998</v>
      </c>
      <c r="H429" s="20">
        <f t="shared" si="96"/>
        <v>-43.083980239943529</v>
      </c>
    </row>
    <row r="430" spans="1:9" x14ac:dyDescent="0.25">
      <c r="A430" s="47">
        <f t="shared" si="91"/>
        <v>42222</v>
      </c>
      <c r="B430">
        <v>134.30000000000001</v>
      </c>
      <c r="C430">
        <v>83</v>
      </c>
      <c r="D430">
        <v>12</v>
      </c>
      <c r="E430">
        <v>200.4</v>
      </c>
      <c r="F430">
        <f t="shared" si="97"/>
        <v>146.30000000000001</v>
      </c>
      <c r="G430">
        <f t="shared" si="97"/>
        <v>283.39999999999998</v>
      </c>
      <c r="H430" s="20">
        <f t="shared" si="96"/>
        <v>-48.376852505292867</v>
      </c>
    </row>
    <row r="431" spans="1:9" x14ac:dyDescent="0.25">
      <c r="A431" s="47">
        <f t="shared" si="91"/>
        <v>42229</v>
      </c>
      <c r="B431">
        <v>134.30000000000001</v>
      </c>
      <c r="C431">
        <v>84.3</v>
      </c>
      <c r="D431">
        <v>12</v>
      </c>
      <c r="E431">
        <v>200.4</v>
      </c>
      <c r="F431">
        <f t="shared" si="97"/>
        <v>146.30000000000001</v>
      </c>
      <c r="G431">
        <f t="shared" si="97"/>
        <v>284.7</v>
      </c>
      <c r="H431" s="20">
        <f t="shared" si="96"/>
        <v>-48.612574639971896</v>
      </c>
    </row>
    <row r="432" spans="1:9" x14ac:dyDescent="0.25">
      <c r="A432" s="47">
        <f t="shared" si="91"/>
        <v>42236</v>
      </c>
      <c r="B432">
        <v>98.6</v>
      </c>
      <c r="C432">
        <v>85.5</v>
      </c>
      <c r="D432">
        <v>23.3</v>
      </c>
      <c r="E432">
        <v>200.7</v>
      </c>
      <c r="F432">
        <f t="shared" si="97"/>
        <v>121.89999999999999</v>
      </c>
      <c r="G432">
        <f t="shared" si="97"/>
        <v>286.2</v>
      </c>
      <c r="H432" s="20">
        <f t="shared" si="96"/>
        <v>-57.407407407407405</v>
      </c>
    </row>
    <row r="433" spans="1:9" x14ac:dyDescent="0.25">
      <c r="A433" s="47">
        <f t="shared" si="91"/>
        <v>42243</v>
      </c>
      <c r="B433">
        <v>98.2</v>
      </c>
      <c r="C433">
        <v>68.5</v>
      </c>
      <c r="D433">
        <v>23.7</v>
      </c>
      <c r="E433">
        <v>222.7</v>
      </c>
      <c r="F433">
        <f t="shared" si="97"/>
        <v>121.9</v>
      </c>
      <c r="G433">
        <f t="shared" si="97"/>
        <v>291.2</v>
      </c>
      <c r="H433" s="20">
        <f t="shared" si="96"/>
        <v>-58.13873626373627</v>
      </c>
    </row>
    <row r="434" spans="1:9" x14ac:dyDescent="0.25">
      <c r="A434" s="47">
        <f t="shared" si="91"/>
        <v>42250</v>
      </c>
      <c r="B434">
        <v>47.8</v>
      </c>
      <c r="C434">
        <v>3.6</v>
      </c>
      <c r="D434">
        <v>71.900000000000006</v>
      </c>
      <c r="E434">
        <v>291.39999999999998</v>
      </c>
      <c r="F434">
        <f t="shared" ref="F434:G436" si="98">+B434+D434</f>
        <v>119.7</v>
      </c>
      <c r="G434">
        <f t="shared" si="98"/>
        <v>295</v>
      </c>
      <c r="H434" s="20">
        <f t="shared" ref="H434:H442" si="99">+(F434/G434-1)*100</f>
        <v>-59.423728813559329</v>
      </c>
    </row>
    <row r="435" spans="1:9" x14ac:dyDescent="0.25">
      <c r="A435" s="47">
        <f t="shared" si="91"/>
        <v>42257</v>
      </c>
      <c r="B435">
        <v>47.8</v>
      </c>
      <c r="C435">
        <v>2.1</v>
      </c>
      <c r="D435">
        <v>71.900000000000006</v>
      </c>
      <c r="E435">
        <v>292.89999999999998</v>
      </c>
      <c r="F435">
        <f t="shared" si="98"/>
        <v>119.7</v>
      </c>
      <c r="G435">
        <f t="shared" si="98"/>
        <v>295</v>
      </c>
      <c r="H435" s="20">
        <f t="shared" si="99"/>
        <v>-59.423728813559329</v>
      </c>
    </row>
    <row r="436" spans="1:9" x14ac:dyDescent="0.25">
      <c r="A436" s="47">
        <f t="shared" si="91"/>
        <v>42264</v>
      </c>
      <c r="B436">
        <v>47.8</v>
      </c>
      <c r="C436">
        <v>2.1</v>
      </c>
      <c r="D436">
        <v>71.900000000000006</v>
      </c>
      <c r="E436">
        <v>292.89999999999998</v>
      </c>
      <c r="F436">
        <f t="shared" si="98"/>
        <v>119.7</v>
      </c>
      <c r="G436">
        <f t="shared" si="98"/>
        <v>295</v>
      </c>
      <c r="H436" s="20">
        <f t="shared" si="99"/>
        <v>-59.423728813559329</v>
      </c>
    </row>
    <row r="437" spans="1:9" x14ac:dyDescent="0.25">
      <c r="A437" s="47">
        <f t="shared" si="91"/>
        <v>42271</v>
      </c>
      <c r="B437">
        <v>47.3</v>
      </c>
      <c r="C437">
        <v>7.6</v>
      </c>
      <c r="D437">
        <v>145.6</v>
      </c>
      <c r="E437">
        <v>293.3</v>
      </c>
      <c r="F437">
        <f t="shared" ref="F437:G441" si="100">+B437+D437</f>
        <v>192.89999999999998</v>
      </c>
      <c r="G437">
        <f t="shared" si="100"/>
        <v>300.90000000000003</v>
      </c>
      <c r="H437" s="20">
        <f t="shared" si="99"/>
        <v>-35.892323030907292</v>
      </c>
    </row>
    <row r="438" spans="1:9" x14ac:dyDescent="0.25">
      <c r="A438" s="47">
        <f t="shared" si="91"/>
        <v>42278</v>
      </c>
      <c r="B438">
        <v>46.1</v>
      </c>
      <c r="C438">
        <v>6</v>
      </c>
      <c r="D438">
        <v>146.80000000000001</v>
      </c>
      <c r="E438">
        <v>342.8</v>
      </c>
      <c r="F438">
        <f t="shared" si="100"/>
        <v>192.9</v>
      </c>
      <c r="G438">
        <f t="shared" si="100"/>
        <v>348.8</v>
      </c>
      <c r="H438" s="20">
        <f t="shared" si="99"/>
        <v>-44.696100917431195</v>
      </c>
    </row>
    <row r="439" spans="1:9" x14ac:dyDescent="0.25">
      <c r="A439" s="47">
        <f t="shared" si="91"/>
        <v>42285</v>
      </c>
      <c r="B439">
        <v>45.8</v>
      </c>
      <c r="C439">
        <v>0</v>
      </c>
      <c r="D439">
        <v>147.1</v>
      </c>
      <c r="E439">
        <v>348.8</v>
      </c>
      <c r="F439">
        <f t="shared" si="100"/>
        <v>192.89999999999998</v>
      </c>
      <c r="G439">
        <f t="shared" si="100"/>
        <v>348.8</v>
      </c>
      <c r="H439" s="20">
        <f t="shared" si="99"/>
        <v>-44.696100917431203</v>
      </c>
    </row>
    <row r="440" spans="1:9" x14ac:dyDescent="0.25">
      <c r="A440" s="47">
        <f t="shared" si="91"/>
        <v>42292</v>
      </c>
      <c r="B440">
        <v>45.1</v>
      </c>
      <c r="C440">
        <v>0</v>
      </c>
      <c r="D440">
        <v>147.80000000000001</v>
      </c>
      <c r="E440">
        <v>348.8</v>
      </c>
      <c r="F440">
        <f t="shared" si="100"/>
        <v>192.9</v>
      </c>
      <c r="G440">
        <f t="shared" si="100"/>
        <v>348.8</v>
      </c>
      <c r="H440" s="20">
        <f t="shared" si="99"/>
        <v>-44.696100917431195</v>
      </c>
    </row>
    <row r="441" spans="1:9" x14ac:dyDescent="0.25">
      <c r="A441" s="47">
        <f t="shared" si="91"/>
        <v>42299</v>
      </c>
      <c r="B441" s="16">
        <v>45</v>
      </c>
      <c r="C441">
        <v>0</v>
      </c>
      <c r="D441">
        <v>147.9</v>
      </c>
      <c r="E441">
        <v>348.8</v>
      </c>
      <c r="F441">
        <f t="shared" si="100"/>
        <v>192.9</v>
      </c>
      <c r="G441">
        <f t="shared" si="100"/>
        <v>348.8</v>
      </c>
      <c r="H441" s="20">
        <f t="shared" si="99"/>
        <v>-44.696100917431195</v>
      </c>
    </row>
    <row r="442" spans="1:9" x14ac:dyDescent="0.25">
      <c r="A442" s="47">
        <f t="shared" si="91"/>
        <v>42306</v>
      </c>
      <c r="B442" s="16">
        <v>45</v>
      </c>
      <c r="C442">
        <v>0</v>
      </c>
      <c r="D442">
        <v>147.9</v>
      </c>
      <c r="E442">
        <v>349.8</v>
      </c>
      <c r="F442">
        <f t="shared" ref="F442:G446" si="101">+B442+D442</f>
        <v>192.9</v>
      </c>
      <c r="G442">
        <f t="shared" si="101"/>
        <v>349.8</v>
      </c>
      <c r="H442" s="20">
        <f t="shared" si="99"/>
        <v>-44.854202401372213</v>
      </c>
    </row>
    <row r="443" spans="1:9" x14ac:dyDescent="0.25">
      <c r="A443" s="47">
        <f t="shared" si="91"/>
        <v>42313</v>
      </c>
      <c r="B443" s="16">
        <v>45</v>
      </c>
      <c r="C443" s="16">
        <v>0</v>
      </c>
      <c r="D443" s="16">
        <v>147.9</v>
      </c>
      <c r="E443" s="16">
        <v>348.8</v>
      </c>
      <c r="F443">
        <f t="shared" si="101"/>
        <v>192.9</v>
      </c>
      <c r="G443">
        <f t="shared" si="101"/>
        <v>348.8</v>
      </c>
      <c r="H443" s="20">
        <f t="shared" ref="H443:H451" si="102">+(F443/G443-1)*100</f>
        <v>-44.696100917431195</v>
      </c>
    </row>
    <row r="444" spans="1:9" x14ac:dyDescent="0.25">
      <c r="A444" s="47">
        <f t="shared" si="91"/>
        <v>42320</v>
      </c>
      <c r="B444" s="16">
        <v>45</v>
      </c>
      <c r="C444">
        <v>0</v>
      </c>
      <c r="D444">
        <v>147.9</v>
      </c>
      <c r="E444">
        <v>348.8</v>
      </c>
      <c r="F444">
        <f t="shared" si="101"/>
        <v>192.9</v>
      </c>
      <c r="G444">
        <f t="shared" si="101"/>
        <v>348.8</v>
      </c>
      <c r="H444" s="20">
        <f t="shared" si="102"/>
        <v>-44.696100917431195</v>
      </c>
    </row>
    <row r="445" spans="1:9" x14ac:dyDescent="0.25">
      <c r="A445" s="47">
        <f t="shared" si="91"/>
        <v>42327</v>
      </c>
      <c r="B445" s="16">
        <v>45</v>
      </c>
      <c r="C445">
        <v>0</v>
      </c>
      <c r="D445">
        <v>147.9</v>
      </c>
      <c r="E445">
        <v>398</v>
      </c>
      <c r="F445">
        <f t="shared" si="101"/>
        <v>192.9</v>
      </c>
      <c r="G445" s="16">
        <f t="shared" si="101"/>
        <v>398</v>
      </c>
      <c r="H445" s="20">
        <f t="shared" si="102"/>
        <v>-51.532663316582905</v>
      </c>
    </row>
    <row r="446" spans="1:9" x14ac:dyDescent="0.25">
      <c r="A446" s="47">
        <f t="shared" si="91"/>
        <v>42334</v>
      </c>
      <c r="B446" s="16">
        <v>45.5</v>
      </c>
      <c r="C446">
        <v>0</v>
      </c>
      <c r="D446">
        <v>147.9</v>
      </c>
      <c r="E446">
        <v>398.3</v>
      </c>
      <c r="F446">
        <f t="shared" si="101"/>
        <v>193.4</v>
      </c>
      <c r="G446">
        <f t="shared" si="101"/>
        <v>398.3</v>
      </c>
      <c r="H446" s="20">
        <f t="shared" si="102"/>
        <v>-51.443635450665326</v>
      </c>
    </row>
    <row r="447" spans="1:9" x14ac:dyDescent="0.25">
      <c r="A447" s="47">
        <f t="shared" si="91"/>
        <v>42341</v>
      </c>
      <c r="B447" s="16">
        <v>46.5</v>
      </c>
      <c r="C447">
        <v>0</v>
      </c>
      <c r="D447">
        <v>147.9</v>
      </c>
      <c r="E447">
        <v>398.3</v>
      </c>
      <c r="F447">
        <f t="shared" ref="F447:G452" si="103">+B447+D447</f>
        <v>194.4</v>
      </c>
      <c r="G447">
        <f t="shared" si="103"/>
        <v>398.3</v>
      </c>
      <c r="H447" s="20">
        <f t="shared" si="102"/>
        <v>-51.192568415767006</v>
      </c>
    </row>
    <row r="448" spans="1:9" x14ac:dyDescent="0.25">
      <c r="A448" s="47">
        <f t="shared" si="91"/>
        <v>42348</v>
      </c>
      <c r="B448" s="16">
        <v>46.5</v>
      </c>
      <c r="C448">
        <v>0.5</v>
      </c>
      <c r="D448">
        <v>147.9</v>
      </c>
      <c r="E448">
        <v>398.3</v>
      </c>
      <c r="F448">
        <f t="shared" si="103"/>
        <v>194.4</v>
      </c>
      <c r="G448">
        <f t="shared" si="103"/>
        <v>398.8</v>
      </c>
      <c r="H448" s="20">
        <f t="shared" si="102"/>
        <v>-51.253761283851553</v>
      </c>
      <c r="I448">
        <v>0</v>
      </c>
    </row>
    <row r="449" spans="1:8" x14ac:dyDescent="0.25">
      <c r="A449" s="47">
        <f t="shared" si="91"/>
        <v>42355</v>
      </c>
      <c r="B449" s="16">
        <v>46.5</v>
      </c>
      <c r="C449">
        <v>0.5</v>
      </c>
      <c r="D449">
        <v>147.9</v>
      </c>
      <c r="E449">
        <v>398.3</v>
      </c>
      <c r="F449">
        <f t="shared" si="103"/>
        <v>194.4</v>
      </c>
      <c r="G449">
        <f t="shared" si="103"/>
        <v>398.8</v>
      </c>
      <c r="H449" s="20">
        <f t="shared" si="102"/>
        <v>-51.253761283851553</v>
      </c>
    </row>
    <row r="450" spans="1:8" x14ac:dyDescent="0.25">
      <c r="A450" s="47">
        <f t="shared" si="91"/>
        <v>42362</v>
      </c>
      <c r="B450" s="16">
        <v>141.69999999999999</v>
      </c>
      <c r="C450">
        <v>0.5</v>
      </c>
      <c r="D450">
        <v>154.9</v>
      </c>
      <c r="E450">
        <v>398.3</v>
      </c>
      <c r="F450">
        <f t="shared" si="103"/>
        <v>296.60000000000002</v>
      </c>
      <c r="G450">
        <f t="shared" si="103"/>
        <v>398.8</v>
      </c>
      <c r="H450" s="20">
        <f t="shared" si="102"/>
        <v>-25.626880641925776</v>
      </c>
    </row>
    <row r="451" spans="1:8" x14ac:dyDescent="0.25">
      <c r="A451" s="47">
        <f t="shared" si="91"/>
        <v>42369</v>
      </c>
      <c r="B451" s="16">
        <v>130</v>
      </c>
      <c r="C451">
        <v>0.5</v>
      </c>
      <c r="D451" s="16">
        <v>156</v>
      </c>
      <c r="E451">
        <v>398.3</v>
      </c>
      <c r="F451" s="16">
        <f t="shared" si="103"/>
        <v>286</v>
      </c>
      <c r="G451">
        <f t="shared" si="103"/>
        <v>398.8</v>
      </c>
      <c r="H451" s="20">
        <f t="shared" si="102"/>
        <v>-28.284854563691077</v>
      </c>
    </row>
    <row r="452" spans="1:8" x14ac:dyDescent="0.25">
      <c r="A452" s="47">
        <f t="shared" si="91"/>
        <v>42376</v>
      </c>
      <c r="B452" s="16">
        <v>65.900000000000006</v>
      </c>
      <c r="C452">
        <v>0.5</v>
      </c>
      <c r="D452" s="16">
        <v>223</v>
      </c>
      <c r="E452">
        <v>398.3</v>
      </c>
      <c r="F452">
        <f t="shared" si="103"/>
        <v>288.89999999999998</v>
      </c>
      <c r="G452">
        <f t="shared" ref="G452:G457" si="104">+C452+E452</f>
        <v>398.8</v>
      </c>
      <c r="H452" s="20">
        <f t="shared" ref="H452:H457" si="105">+(F452/G452-1)*100</f>
        <v>-27.557673019057184</v>
      </c>
    </row>
    <row r="453" spans="1:8" x14ac:dyDescent="0.25">
      <c r="A453" s="47">
        <f t="shared" si="91"/>
        <v>42383</v>
      </c>
      <c r="B453">
        <v>68.400000000000006</v>
      </c>
      <c r="C453">
        <v>0.5</v>
      </c>
      <c r="D453" s="16">
        <v>223</v>
      </c>
      <c r="E453">
        <v>398.3</v>
      </c>
      <c r="F453">
        <f t="shared" ref="F453:F458" si="106">+B453+D453</f>
        <v>291.39999999999998</v>
      </c>
      <c r="G453">
        <f t="shared" si="104"/>
        <v>398.8</v>
      </c>
      <c r="H453" s="20">
        <f t="shared" si="105"/>
        <v>-26.930792377131407</v>
      </c>
    </row>
    <row r="454" spans="1:8" x14ac:dyDescent="0.25">
      <c r="A454" s="47">
        <f t="shared" si="91"/>
        <v>42390</v>
      </c>
      <c r="B454" s="16">
        <v>128</v>
      </c>
      <c r="C454">
        <v>8.5</v>
      </c>
      <c r="D454" s="16">
        <v>223.5</v>
      </c>
      <c r="E454">
        <v>398.3</v>
      </c>
      <c r="F454">
        <f t="shared" si="106"/>
        <v>351.5</v>
      </c>
      <c r="G454">
        <f t="shared" si="104"/>
        <v>406.8</v>
      </c>
      <c r="H454" s="20">
        <f t="shared" si="105"/>
        <v>-13.593903638151428</v>
      </c>
    </row>
    <row r="455" spans="1:8" x14ac:dyDescent="0.25">
      <c r="A455" s="47">
        <f t="shared" ref="A455:A518" si="107">+A454+7</f>
        <v>42397</v>
      </c>
      <c r="B455" s="16">
        <v>128.5</v>
      </c>
      <c r="C455">
        <v>8.5</v>
      </c>
      <c r="D455" s="16">
        <v>224</v>
      </c>
      <c r="E455">
        <v>418.5</v>
      </c>
      <c r="F455">
        <f t="shared" si="106"/>
        <v>352.5</v>
      </c>
      <c r="G455" s="16">
        <f t="shared" si="104"/>
        <v>427</v>
      </c>
      <c r="H455" s="20">
        <f t="shared" si="105"/>
        <v>-17.447306791569083</v>
      </c>
    </row>
    <row r="456" spans="1:8" x14ac:dyDescent="0.25">
      <c r="A456" s="47">
        <f t="shared" si="107"/>
        <v>42404</v>
      </c>
      <c r="B456" s="16">
        <v>193.5</v>
      </c>
      <c r="C456">
        <v>8.5</v>
      </c>
      <c r="D456" s="16">
        <v>224</v>
      </c>
      <c r="E456">
        <v>418.5</v>
      </c>
      <c r="F456">
        <f t="shared" si="106"/>
        <v>417.5</v>
      </c>
      <c r="G456" s="16">
        <f t="shared" si="104"/>
        <v>427</v>
      </c>
      <c r="H456" s="20">
        <f t="shared" si="105"/>
        <v>-2.2248243559718994</v>
      </c>
    </row>
    <row r="457" spans="1:8" x14ac:dyDescent="0.25">
      <c r="A457" s="47">
        <f t="shared" si="107"/>
        <v>42411</v>
      </c>
      <c r="B457">
        <v>129.5</v>
      </c>
      <c r="C457">
        <v>0.5</v>
      </c>
      <c r="D457">
        <v>296.39999999999998</v>
      </c>
      <c r="E457">
        <v>488.7</v>
      </c>
      <c r="F457">
        <f t="shared" si="106"/>
        <v>425.9</v>
      </c>
      <c r="G457">
        <f t="shared" si="104"/>
        <v>489.2</v>
      </c>
      <c r="H457" s="20">
        <f t="shared" si="105"/>
        <v>-12.939493049877349</v>
      </c>
    </row>
    <row r="458" spans="1:8" x14ac:dyDescent="0.25">
      <c r="A458" s="47">
        <f t="shared" si="107"/>
        <v>42418</v>
      </c>
      <c r="B458">
        <v>128.69999999999999</v>
      </c>
      <c r="C458">
        <v>55.5</v>
      </c>
      <c r="D458">
        <v>297.2</v>
      </c>
      <c r="E458">
        <v>488.7</v>
      </c>
      <c r="F458">
        <f t="shared" si="106"/>
        <v>425.9</v>
      </c>
      <c r="G458">
        <f t="shared" ref="G458:G463" si="108">+C458+E458</f>
        <v>544.20000000000005</v>
      </c>
      <c r="H458" s="20">
        <f t="shared" ref="H458:H463" si="109">+(F458/G458-1)*100</f>
        <v>-21.738331495773622</v>
      </c>
    </row>
    <row r="459" spans="1:8" x14ac:dyDescent="0.25">
      <c r="A459" s="47">
        <f t="shared" si="107"/>
        <v>42425</v>
      </c>
      <c r="B459">
        <v>127.9</v>
      </c>
      <c r="C459">
        <v>56.5</v>
      </c>
      <c r="D459" s="16">
        <v>298</v>
      </c>
      <c r="E459">
        <v>509.8</v>
      </c>
      <c r="F459">
        <f t="shared" ref="F459:F464" si="110">+B459+D459</f>
        <v>425.9</v>
      </c>
      <c r="G459">
        <f t="shared" si="108"/>
        <v>566.29999999999995</v>
      </c>
      <c r="H459" s="20">
        <f t="shared" si="109"/>
        <v>-24.792512802401557</v>
      </c>
    </row>
    <row r="460" spans="1:8" x14ac:dyDescent="0.25">
      <c r="A460" s="47">
        <f t="shared" si="107"/>
        <v>42432</v>
      </c>
      <c r="B460">
        <v>127.1</v>
      </c>
      <c r="C460">
        <v>56.2</v>
      </c>
      <c r="D460">
        <v>298.89999999999998</v>
      </c>
      <c r="E460">
        <v>510.1</v>
      </c>
      <c r="F460" s="16">
        <f t="shared" si="110"/>
        <v>426</v>
      </c>
      <c r="G460">
        <f t="shared" si="108"/>
        <v>566.30000000000007</v>
      </c>
      <c r="H460" s="20">
        <f t="shared" si="109"/>
        <v>-24.774854317499575</v>
      </c>
    </row>
    <row r="461" spans="1:8" x14ac:dyDescent="0.25">
      <c r="A461" s="47">
        <f t="shared" si="107"/>
        <v>42439</v>
      </c>
      <c r="B461">
        <v>191.7</v>
      </c>
      <c r="C461" s="16">
        <v>61</v>
      </c>
      <c r="D461">
        <v>299.2</v>
      </c>
      <c r="E461">
        <v>568.1</v>
      </c>
      <c r="F461">
        <f t="shared" si="110"/>
        <v>490.9</v>
      </c>
      <c r="G461">
        <f t="shared" si="108"/>
        <v>629.1</v>
      </c>
      <c r="H461" s="20">
        <f t="shared" si="109"/>
        <v>-21.967890637418542</v>
      </c>
    </row>
    <row r="462" spans="1:8" x14ac:dyDescent="0.25">
      <c r="A462" s="47">
        <f t="shared" si="107"/>
        <v>42446</v>
      </c>
      <c r="B462">
        <v>215.4</v>
      </c>
      <c r="C462" s="16">
        <v>61</v>
      </c>
      <c r="D462">
        <v>300.5</v>
      </c>
      <c r="E462">
        <v>568.1</v>
      </c>
      <c r="F462">
        <f t="shared" si="110"/>
        <v>515.9</v>
      </c>
      <c r="G462">
        <f t="shared" si="108"/>
        <v>629.1</v>
      </c>
      <c r="H462" s="20">
        <f t="shared" si="109"/>
        <v>-17.993959624860921</v>
      </c>
    </row>
    <row r="463" spans="1:8" x14ac:dyDescent="0.25">
      <c r="A463" s="47">
        <f t="shared" si="107"/>
        <v>42453</v>
      </c>
      <c r="B463">
        <v>215.4</v>
      </c>
      <c r="C463" s="16">
        <v>1</v>
      </c>
      <c r="D463">
        <v>300.7</v>
      </c>
      <c r="E463">
        <v>634.1</v>
      </c>
      <c r="F463">
        <f t="shared" si="110"/>
        <v>516.1</v>
      </c>
      <c r="G463">
        <f t="shared" si="108"/>
        <v>635.1</v>
      </c>
      <c r="H463" s="20">
        <f t="shared" si="109"/>
        <v>-18.737206739096202</v>
      </c>
    </row>
    <row r="464" spans="1:8" x14ac:dyDescent="0.25">
      <c r="A464" s="47">
        <f t="shared" si="107"/>
        <v>42460</v>
      </c>
      <c r="B464">
        <v>80.400000000000006</v>
      </c>
      <c r="C464">
        <v>0.2</v>
      </c>
      <c r="D464">
        <v>372.2</v>
      </c>
      <c r="E464">
        <v>634.9</v>
      </c>
      <c r="F464">
        <f t="shared" si="110"/>
        <v>452.6</v>
      </c>
      <c r="G464">
        <f t="shared" ref="G464:G469" si="111">+C464+E464</f>
        <v>635.1</v>
      </c>
      <c r="H464" s="20">
        <f t="shared" ref="H464:H469" si="112">+(F464/G464-1)*100</f>
        <v>-28.735632183908045</v>
      </c>
    </row>
    <row r="465" spans="1:9" x14ac:dyDescent="0.25">
      <c r="A465" s="47">
        <f t="shared" si="107"/>
        <v>42467</v>
      </c>
      <c r="B465">
        <v>0.7</v>
      </c>
      <c r="C465">
        <v>0.2</v>
      </c>
      <c r="D465">
        <v>458.3</v>
      </c>
      <c r="E465">
        <v>634.9</v>
      </c>
      <c r="F465" s="16">
        <f t="shared" ref="F465:F470" si="113">+B465+D465</f>
        <v>459</v>
      </c>
      <c r="G465">
        <f t="shared" si="111"/>
        <v>635.1</v>
      </c>
      <c r="H465" s="20">
        <f t="shared" si="112"/>
        <v>-27.727916863486069</v>
      </c>
    </row>
    <row r="466" spans="1:9" x14ac:dyDescent="0.25">
      <c r="A466" s="47">
        <f t="shared" si="107"/>
        <v>42474</v>
      </c>
      <c r="B466">
        <v>65.7</v>
      </c>
      <c r="C466" s="16">
        <v>0</v>
      </c>
      <c r="D466">
        <v>458.3</v>
      </c>
      <c r="E466" s="16">
        <v>635</v>
      </c>
      <c r="F466" s="16">
        <f t="shared" si="113"/>
        <v>524</v>
      </c>
      <c r="G466" s="16">
        <f t="shared" si="111"/>
        <v>635</v>
      </c>
      <c r="H466" s="20">
        <f t="shared" si="112"/>
        <v>-17.480314960629919</v>
      </c>
    </row>
    <row r="467" spans="1:9" x14ac:dyDescent="0.25">
      <c r="A467" s="47">
        <f t="shared" si="107"/>
        <v>42481</v>
      </c>
      <c r="B467">
        <v>65.5</v>
      </c>
      <c r="C467" s="16">
        <v>0</v>
      </c>
      <c r="D467">
        <v>472.3</v>
      </c>
      <c r="E467" s="16">
        <v>635</v>
      </c>
      <c r="F467" s="16">
        <f t="shared" si="113"/>
        <v>537.79999999999995</v>
      </c>
      <c r="G467" s="16">
        <f t="shared" si="111"/>
        <v>635</v>
      </c>
      <c r="H467" s="20">
        <f t="shared" si="112"/>
        <v>-15.307086614173237</v>
      </c>
      <c r="I467">
        <v>25</v>
      </c>
    </row>
    <row r="468" spans="1:9" x14ac:dyDescent="0.25">
      <c r="A468" s="47">
        <f t="shared" si="107"/>
        <v>42488</v>
      </c>
      <c r="B468">
        <v>65.599999999999994</v>
      </c>
      <c r="C468" s="16">
        <v>0</v>
      </c>
      <c r="D468">
        <v>472.7</v>
      </c>
      <c r="E468" s="16">
        <v>635</v>
      </c>
      <c r="F468" s="16">
        <f t="shared" si="113"/>
        <v>538.29999999999995</v>
      </c>
      <c r="G468" s="16">
        <f t="shared" si="111"/>
        <v>635</v>
      </c>
      <c r="H468" s="20">
        <f t="shared" si="112"/>
        <v>-15.22834645669292</v>
      </c>
      <c r="I468">
        <v>25</v>
      </c>
    </row>
    <row r="469" spans="1:9" x14ac:dyDescent="0.25">
      <c r="A469" s="47">
        <f t="shared" si="107"/>
        <v>42495</v>
      </c>
      <c r="B469">
        <v>65.5</v>
      </c>
      <c r="C469">
        <v>0</v>
      </c>
      <c r="D469">
        <v>472.7</v>
      </c>
      <c r="E469" s="16">
        <v>635</v>
      </c>
      <c r="F469" s="16">
        <f t="shared" si="113"/>
        <v>538.20000000000005</v>
      </c>
      <c r="G469" s="16">
        <f t="shared" si="111"/>
        <v>635</v>
      </c>
      <c r="H469" s="20">
        <f t="shared" si="112"/>
        <v>-15.244094488188964</v>
      </c>
      <c r="I469">
        <v>25</v>
      </c>
    </row>
    <row r="470" spans="1:9" x14ac:dyDescent="0.25">
      <c r="A470" s="47">
        <f t="shared" si="107"/>
        <v>42502</v>
      </c>
      <c r="B470">
        <v>65.400000000000006</v>
      </c>
      <c r="C470">
        <v>0</v>
      </c>
      <c r="D470">
        <v>472.8</v>
      </c>
      <c r="E470" s="16">
        <v>635</v>
      </c>
      <c r="F470" s="16">
        <f t="shared" si="113"/>
        <v>538.20000000000005</v>
      </c>
      <c r="G470" s="16">
        <f t="shared" ref="G470:G475" si="114">+C470+E470</f>
        <v>635</v>
      </c>
      <c r="H470" s="20">
        <f t="shared" ref="H470:H475" si="115">+(F470/G470-1)*100</f>
        <v>-15.244094488188964</v>
      </c>
      <c r="I470">
        <v>25</v>
      </c>
    </row>
    <row r="471" spans="1:9" x14ac:dyDescent="0.25">
      <c r="A471" s="47">
        <f t="shared" si="107"/>
        <v>42509</v>
      </c>
      <c r="B471">
        <v>0.1</v>
      </c>
      <c r="C471">
        <v>0</v>
      </c>
      <c r="D471">
        <v>544.6</v>
      </c>
      <c r="E471" s="16">
        <v>635</v>
      </c>
      <c r="F471" s="16">
        <f t="shared" ref="F471:F476" si="116">+B471+D471</f>
        <v>544.70000000000005</v>
      </c>
      <c r="G471" s="16">
        <f t="shared" si="114"/>
        <v>635</v>
      </c>
      <c r="H471" s="20">
        <f t="shared" si="115"/>
        <v>-14.220472440944876</v>
      </c>
      <c r="I471">
        <v>25</v>
      </c>
    </row>
    <row r="472" spans="1:9" x14ac:dyDescent="0.25">
      <c r="A472" s="47">
        <f t="shared" si="107"/>
        <v>42516</v>
      </c>
      <c r="B472" s="16">
        <v>0</v>
      </c>
      <c r="C472" s="16">
        <v>0</v>
      </c>
      <c r="D472" s="16">
        <v>544.79999999999995</v>
      </c>
      <c r="E472" s="16">
        <v>643</v>
      </c>
      <c r="F472" s="16">
        <f t="shared" si="116"/>
        <v>544.79999999999995</v>
      </c>
      <c r="G472" s="16">
        <f t="shared" si="114"/>
        <v>643</v>
      </c>
      <c r="H472" s="20">
        <f t="shared" si="115"/>
        <v>-15.272161741835156</v>
      </c>
      <c r="I472">
        <v>25</v>
      </c>
    </row>
    <row r="473" spans="1:9" x14ac:dyDescent="0.25">
      <c r="A473" s="47">
        <f t="shared" si="107"/>
        <v>42523</v>
      </c>
      <c r="B473" s="16">
        <v>25</v>
      </c>
      <c r="C473">
        <v>34.6</v>
      </c>
      <c r="D473">
        <v>0</v>
      </c>
      <c r="E473" s="16">
        <v>11</v>
      </c>
      <c r="F473" s="16">
        <f t="shared" si="116"/>
        <v>25</v>
      </c>
      <c r="G473" s="16">
        <f t="shared" si="114"/>
        <v>45.6</v>
      </c>
      <c r="H473" s="20">
        <f t="shared" si="115"/>
        <v>-45.175438596491233</v>
      </c>
    </row>
    <row r="474" spans="1:9" x14ac:dyDescent="0.25">
      <c r="A474" s="47">
        <f t="shared" si="107"/>
        <v>42530</v>
      </c>
      <c r="B474" s="16">
        <v>25</v>
      </c>
      <c r="C474">
        <v>34.6</v>
      </c>
      <c r="D474">
        <v>0</v>
      </c>
      <c r="E474" s="16">
        <v>11</v>
      </c>
      <c r="F474" s="16">
        <f t="shared" si="116"/>
        <v>25</v>
      </c>
      <c r="G474" s="16">
        <f t="shared" si="114"/>
        <v>45.6</v>
      </c>
      <c r="H474" s="20">
        <f t="shared" si="115"/>
        <v>-45.175438596491233</v>
      </c>
    </row>
    <row r="475" spans="1:9" x14ac:dyDescent="0.25">
      <c r="A475" s="47">
        <f t="shared" si="107"/>
        <v>42537</v>
      </c>
      <c r="B475" s="16">
        <v>25</v>
      </c>
      <c r="C475">
        <v>34.6</v>
      </c>
      <c r="D475">
        <v>71.5</v>
      </c>
      <c r="E475" s="16">
        <v>11</v>
      </c>
      <c r="F475" s="16">
        <f t="shared" si="116"/>
        <v>96.5</v>
      </c>
      <c r="G475" s="16">
        <f t="shared" si="114"/>
        <v>45.6</v>
      </c>
      <c r="H475" s="20">
        <f t="shared" si="115"/>
        <v>111.62280701754383</v>
      </c>
    </row>
    <row r="476" spans="1:9" x14ac:dyDescent="0.25">
      <c r="A476" s="47">
        <f t="shared" si="107"/>
        <v>42544</v>
      </c>
      <c r="B476" s="16">
        <v>93</v>
      </c>
      <c r="C476">
        <v>34.6</v>
      </c>
      <c r="D476">
        <v>71.5</v>
      </c>
      <c r="E476">
        <v>11</v>
      </c>
      <c r="F476" s="16">
        <f t="shared" si="116"/>
        <v>164.5</v>
      </c>
      <c r="G476" s="16">
        <f t="shared" ref="G476:G481" si="117">+C476+E476</f>
        <v>45.6</v>
      </c>
      <c r="H476" s="20">
        <f t="shared" ref="H476:H481" si="118">+(F476/G476-1)*100</f>
        <v>260.74561403508773</v>
      </c>
    </row>
    <row r="477" spans="1:9" x14ac:dyDescent="0.25">
      <c r="A477" s="47">
        <f t="shared" si="107"/>
        <v>42551</v>
      </c>
      <c r="B477">
        <v>93</v>
      </c>
      <c r="C477">
        <v>123.6</v>
      </c>
      <c r="D477">
        <v>71.5</v>
      </c>
      <c r="E477">
        <v>12</v>
      </c>
      <c r="F477" s="16">
        <f t="shared" ref="F477:F482" si="119">+B477+D477</f>
        <v>164.5</v>
      </c>
      <c r="G477" s="16">
        <f t="shared" si="117"/>
        <v>135.6</v>
      </c>
      <c r="H477" s="20">
        <f t="shared" si="118"/>
        <v>21.31268436578171</v>
      </c>
    </row>
    <row r="478" spans="1:9" x14ac:dyDescent="0.25">
      <c r="A478" s="47">
        <f t="shared" si="107"/>
        <v>42558</v>
      </c>
      <c r="B478">
        <v>93</v>
      </c>
      <c r="C478">
        <v>123.6</v>
      </c>
      <c r="D478">
        <v>71.5</v>
      </c>
      <c r="E478">
        <v>12</v>
      </c>
      <c r="F478" s="16">
        <f t="shared" si="119"/>
        <v>164.5</v>
      </c>
      <c r="G478" s="16">
        <f t="shared" si="117"/>
        <v>135.6</v>
      </c>
      <c r="H478" s="20">
        <f t="shared" si="118"/>
        <v>21.31268436578171</v>
      </c>
    </row>
    <row r="479" spans="1:9" x14ac:dyDescent="0.25">
      <c r="A479" s="47">
        <f t="shared" si="107"/>
        <v>42565</v>
      </c>
      <c r="B479">
        <v>93</v>
      </c>
      <c r="C479">
        <v>124.3</v>
      </c>
      <c r="D479">
        <v>71.5</v>
      </c>
      <c r="E479">
        <v>12</v>
      </c>
      <c r="F479" s="16">
        <f t="shared" si="119"/>
        <v>164.5</v>
      </c>
      <c r="G479" s="16">
        <f t="shared" si="117"/>
        <v>136.30000000000001</v>
      </c>
      <c r="H479" s="20">
        <f t="shared" si="118"/>
        <v>20.68965517241379</v>
      </c>
    </row>
    <row r="480" spans="1:9" x14ac:dyDescent="0.25">
      <c r="A480" s="47">
        <f t="shared" si="107"/>
        <v>42572</v>
      </c>
      <c r="B480">
        <v>93.3</v>
      </c>
      <c r="C480">
        <v>124.3</v>
      </c>
      <c r="D480">
        <v>71.5</v>
      </c>
      <c r="E480">
        <v>12</v>
      </c>
      <c r="F480" s="16">
        <f t="shared" si="119"/>
        <v>164.8</v>
      </c>
      <c r="G480" s="16">
        <f t="shared" si="117"/>
        <v>136.30000000000001</v>
      </c>
      <c r="H480" s="20">
        <f t="shared" si="118"/>
        <v>20.909757887013946</v>
      </c>
    </row>
    <row r="481" spans="1:8" x14ac:dyDescent="0.25">
      <c r="A481" s="47">
        <f t="shared" si="107"/>
        <v>42579</v>
      </c>
      <c r="B481">
        <v>93.3</v>
      </c>
      <c r="C481">
        <v>149.30000000000001</v>
      </c>
      <c r="D481">
        <v>71.5</v>
      </c>
      <c r="E481">
        <v>12</v>
      </c>
      <c r="F481" s="16">
        <f t="shared" si="119"/>
        <v>164.8</v>
      </c>
      <c r="G481" s="16">
        <f t="shared" si="117"/>
        <v>161.30000000000001</v>
      </c>
      <c r="H481" s="20">
        <f t="shared" si="118"/>
        <v>2.1698698078115308</v>
      </c>
    </row>
    <row r="482" spans="1:8" x14ac:dyDescent="0.25">
      <c r="A482" s="47">
        <f t="shared" si="107"/>
        <v>42586</v>
      </c>
      <c r="B482">
        <v>83.3</v>
      </c>
      <c r="C482">
        <v>134.30000000000001</v>
      </c>
      <c r="D482">
        <v>175.7</v>
      </c>
      <c r="E482">
        <v>12</v>
      </c>
      <c r="F482" s="16">
        <f t="shared" si="119"/>
        <v>259</v>
      </c>
      <c r="G482" s="16">
        <f t="shared" ref="G482:G487" si="120">+C482+E482</f>
        <v>146.30000000000001</v>
      </c>
      <c r="H482" s="20">
        <f t="shared" ref="H482:H487" si="121">+(F482/G482-1)*100</f>
        <v>77.033492822966494</v>
      </c>
    </row>
    <row r="483" spans="1:8" x14ac:dyDescent="0.25">
      <c r="A483" s="47">
        <f t="shared" si="107"/>
        <v>42593</v>
      </c>
      <c r="B483">
        <v>82.4</v>
      </c>
      <c r="C483">
        <v>134.30000000000001</v>
      </c>
      <c r="D483">
        <v>209.2</v>
      </c>
      <c r="E483">
        <v>12</v>
      </c>
      <c r="F483" s="16">
        <f t="shared" ref="F483:F488" si="122">+B483+D483</f>
        <v>291.60000000000002</v>
      </c>
      <c r="G483" s="16">
        <f t="shared" si="120"/>
        <v>146.30000000000001</v>
      </c>
      <c r="H483" s="20">
        <f t="shared" si="121"/>
        <v>99.31647300068353</v>
      </c>
    </row>
    <row r="484" spans="1:8" x14ac:dyDescent="0.25">
      <c r="A484" s="47">
        <f t="shared" si="107"/>
        <v>42600</v>
      </c>
      <c r="B484">
        <v>26.8</v>
      </c>
      <c r="C484">
        <v>98.6</v>
      </c>
      <c r="D484">
        <v>292.39999999999998</v>
      </c>
      <c r="E484">
        <v>23.3</v>
      </c>
      <c r="F484" s="16">
        <f t="shared" si="122"/>
        <v>319.2</v>
      </c>
      <c r="G484" s="16">
        <f t="shared" si="120"/>
        <v>121.89999999999999</v>
      </c>
      <c r="H484" s="20">
        <f t="shared" si="121"/>
        <v>161.85397867104183</v>
      </c>
    </row>
    <row r="485" spans="1:8" x14ac:dyDescent="0.25">
      <c r="A485" s="47">
        <f t="shared" si="107"/>
        <v>42607</v>
      </c>
      <c r="B485">
        <v>26.1</v>
      </c>
      <c r="C485">
        <v>98.2</v>
      </c>
      <c r="D485">
        <v>293</v>
      </c>
      <c r="E485">
        <v>23.7</v>
      </c>
      <c r="F485" s="16">
        <f t="shared" si="122"/>
        <v>319.10000000000002</v>
      </c>
      <c r="G485" s="16">
        <f t="shared" si="120"/>
        <v>121.9</v>
      </c>
      <c r="H485" s="20">
        <f t="shared" si="121"/>
        <v>161.77194421657094</v>
      </c>
    </row>
    <row r="486" spans="1:8" x14ac:dyDescent="0.25">
      <c r="A486" s="47">
        <f t="shared" si="107"/>
        <v>42614</v>
      </c>
      <c r="B486">
        <v>81</v>
      </c>
      <c r="C486">
        <v>47.8</v>
      </c>
      <c r="D486">
        <v>293.10000000000002</v>
      </c>
      <c r="E486">
        <v>71.900000000000006</v>
      </c>
      <c r="F486" s="16">
        <f t="shared" si="122"/>
        <v>374.1</v>
      </c>
      <c r="G486" s="16">
        <f t="shared" si="120"/>
        <v>119.7</v>
      </c>
      <c r="H486" s="20">
        <f t="shared" si="121"/>
        <v>212.53132832080203</v>
      </c>
    </row>
    <row r="487" spans="1:8" x14ac:dyDescent="0.25">
      <c r="A487" s="47">
        <f t="shared" si="107"/>
        <v>42621</v>
      </c>
      <c r="B487">
        <v>25.7</v>
      </c>
      <c r="C487">
        <v>47.8</v>
      </c>
      <c r="D487">
        <v>351.9</v>
      </c>
      <c r="E487">
        <v>71.900000000000006</v>
      </c>
      <c r="F487" s="16">
        <f t="shared" si="122"/>
        <v>377.59999999999997</v>
      </c>
      <c r="G487" s="16">
        <f t="shared" si="120"/>
        <v>119.7</v>
      </c>
      <c r="H487" s="20">
        <f t="shared" si="121"/>
        <v>215.45530492898911</v>
      </c>
    </row>
    <row r="488" spans="1:8" x14ac:dyDescent="0.25">
      <c r="A488" s="47">
        <f t="shared" si="107"/>
        <v>42628</v>
      </c>
      <c r="B488">
        <v>83.1</v>
      </c>
      <c r="C488">
        <v>47.8</v>
      </c>
      <c r="D488">
        <v>374.5</v>
      </c>
      <c r="E488">
        <v>71.900000000000006</v>
      </c>
      <c r="F488" s="16">
        <f t="shared" si="122"/>
        <v>457.6</v>
      </c>
      <c r="G488" s="16">
        <f t="shared" ref="G488:G494" si="123">+C488+E488</f>
        <v>119.7</v>
      </c>
      <c r="H488" s="20">
        <f t="shared" ref="H488:H494" si="124">+(F488/G488-1)*100</f>
        <v>282.2890559732665</v>
      </c>
    </row>
    <row r="489" spans="1:8" x14ac:dyDescent="0.25">
      <c r="A489" s="47">
        <f t="shared" si="107"/>
        <v>42635</v>
      </c>
      <c r="B489">
        <v>83.1</v>
      </c>
      <c r="C489">
        <v>47.3</v>
      </c>
      <c r="D489">
        <v>374.5</v>
      </c>
      <c r="E489">
        <v>145.6</v>
      </c>
      <c r="F489" s="16">
        <f t="shared" ref="F489:F494" si="125">+B489+D489</f>
        <v>457.6</v>
      </c>
      <c r="G489" s="16">
        <f t="shared" si="123"/>
        <v>192.89999999999998</v>
      </c>
      <c r="H489" s="20">
        <f t="shared" si="124"/>
        <v>137.22135821669261</v>
      </c>
    </row>
    <row r="490" spans="1:8" x14ac:dyDescent="0.25">
      <c r="A490" s="47">
        <f t="shared" si="107"/>
        <v>42642</v>
      </c>
      <c r="B490">
        <v>58.1</v>
      </c>
      <c r="C490">
        <v>46.1</v>
      </c>
      <c r="D490">
        <v>417.3</v>
      </c>
      <c r="E490">
        <v>146.80000000000001</v>
      </c>
      <c r="F490" s="16">
        <f t="shared" si="125"/>
        <v>475.40000000000003</v>
      </c>
      <c r="G490" s="16">
        <f t="shared" si="123"/>
        <v>192.9</v>
      </c>
      <c r="H490" s="20">
        <f t="shared" si="124"/>
        <v>146.44893727319857</v>
      </c>
    </row>
    <row r="491" spans="1:8" x14ac:dyDescent="0.25">
      <c r="A491" s="47">
        <f t="shared" si="107"/>
        <v>42649</v>
      </c>
      <c r="B491">
        <v>0.1</v>
      </c>
      <c r="C491">
        <v>46.1</v>
      </c>
      <c r="D491">
        <v>478</v>
      </c>
      <c r="E491">
        <v>146.80000000000001</v>
      </c>
      <c r="F491" s="16">
        <f t="shared" si="125"/>
        <v>478.1</v>
      </c>
      <c r="G491" s="16">
        <f t="shared" si="123"/>
        <v>192.9</v>
      </c>
      <c r="H491" s="20">
        <f t="shared" si="124"/>
        <v>147.8486262312079</v>
      </c>
    </row>
    <row r="492" spans="1:8" x14ac:dyDescent="0.25">
      <c r="A492" s="47">
        <f t="shared" si="107"/>
        <v>42656</v>
      </c>
      <c r="B492">
        <v>0.1</v>
      </c>
      <c r="C492">
        <v>45.1</v>
      </c>
      <c r="D492">
        <v>478</v>
      </c>
      <c r="E492">
        <v>147.80000000000001</v>
      </c>
      <c r="F492" s="16">
        <f t="shared" si="125"/>
        <v>478.1</v>
      </c>
      <c r="G492" s="16">
        <f t="shared" si="123"/>
        <v>192.9</v>
      </c>
      <c r="H492" s="20">
        <f t="shared" si="124"/>
        <v>147.8486262312079</v>
      </c>
    </row>
    <row r="493" spans="1:8" x14ac:dyDescent="0.25">
      <c r="A493" s="47">
        <f t="shared" si="107"/>
        <v>42663</v>
      </c>
      <c r="B493">
        <v>4.7</v>
      </c>
      <c r="C493">
        <v>45</v>
      </c>
      <c r="D493">
        <v>478</v>
      </c>
      <c r="E493">
        <v>147.9</v>
      </c>
      <c r="F493" s="16">
        <f t="shared" si="125"/>
        <v>482.7</v>
      </c>
      <c r="G493" s="16">
        <f t="shared" si="123"/>
        <v>192.9</v>
      </c>
      <c r="H493" s="20">
        <f t="shared" si="124"/>
        <v>150.23328149300156</v>
      </c>
    </row>
    <row r="494" spans="1:8" x14ac:dyDescent="0.25">
      <c r="A494" s="47">
        <f t="shared" si="107"/>
        <v>42670</v>
      </c>
      <c r="B494">
        <v>4.5999999999999996</v>
      </c>
      <c r="C494">
        <v>45</v>
      </c>
      <c r="D494">
        <v>478</v>
      </c>
      <c r="E494">
        <v>147.9</v>
      </c>
      <c r="F494" s="16">
        <f t="shared" si="125"/>
        <v>482.6</v>
      </c>
      <c r="G494" s="16">
        <f t="shared" si="123"/>
        <v>192.9</v>
      </c>
      <c r="H494" s="20">
        <f t="shared" si="124"/>
        <v>150.18144116122346</v>
      </c>
    </row>
    <row r="495" spans="1:8" x14ac:dyDescent="0.25">
      <c r="A495" s="47">
        <f t="shared" si="107"/>
        <v>42677</v>
      </c>
      <c r="B495">
        <v>4.5999999999999996</v>
      </c>
      <c r="C495">
        <v>45</v>
      </c>
      <c r="D495">
        <v>478</v>
      </c>
      <c r="E495">
        <v>147.9</v>
      </c>
      <c r="F495" s="16">
        <f t="shared" ref="F495:G497" si="126">+B495+D495</f>
        <v>482.6</v>
      </c>
      <c r="G495" s="16">
        <f t="shared" si="126"/>
        <v>192.9</v>
      </c>
      <c r="H495" s="20">
        <f t="shared" ref="H495:H500" si="127">+(F495/G495-1)*100</f>
        <v>150.18144116122346</v>
      </c>
    </row>
    <row r="496" spans="1:8" x14ac:dyDescent="0.25">
      <c r="A496" s="47">
        <f t="shared" si="107"/>
        <v>42684</v>
      </c>
      <c r="B496">
        <v>4.5999999999999996</v>
      </c>
      <c r="C496">
        <v>45</v>
      </c>
      <c r="D496">
        <v>478</v>
      </c>
      <c r="E496">
        <v>147.9</v>
      </c>
      <c r="F496" s="16">
        <f t="shared" si="126"/>
        <v>482.6</v>
      </c>
      <c r="G496" s="16">
        <f t="shared" si="126"/>
        <v>192.9</v>
      </c>
      <c r="H496" s="20">
        <f t="shared" si="127"/>
        <v>150.18144116122346</v>
      </c>
    </row>
    <row r="497" spans="1:8" x14ac:dyDescent="0.25">
      <c r="A497" s="47">
        <f t="shared" si="107"/>
        <v>42691</v>
      </c>
      <c r="B497">
        <v>30</v>
      </c>
      <c r="C497">
        <v>45.5</v>
      </c>
      <c r="D497">
        <v>483.5</v>
      </c>
      <c r="E497">
        <v>147.9</v>
      </c>
      <c r="F497" s="16">
        <f t="shared" si="126"/>
        <v>513.5</v>
      </c>
      <c r="G497" s="16">
        <f t="shared" si="126"/>
        <v>193.4</v>
      </c>
      <c r="H497" s="20">
        <f t="shared" si="127"/>
        <v>165.51189245087897</v>
      </c>
    </row>
    <row r="498" spans="1:8" x14ac:dyDescent="0.25">
      <c r="A498" s="47">
        <f t="shared" si="107"/>
        <v>42698</v>
      </c>
      <c r="B498" s="16">
        <v>170</v>
      </c>
      <c r="C498" s="16">
        <v>45.5</v>
      </c>
      <c r="D498">
        <v>483.5</v>
      </c>
      <c r="E498">
        <v>147.9</v>
      </c>
      <c r="F498" s="16">
        <f t="shared" ref="F498:G500" si="128">+B498+D498</f>
        <v>653.5</v>
      </c>
      <c r="G498" s="16">
        <f t="shared" si="128"/>
        <v>193.4</v>
      </c>
      <c r="H498" s="20">
        <f t="shared" si="127"/>
        <v>237.90072388831436</v>
      </c>
    </row>
    <row r="499" spans="1:8" x14ac:dyDescent="0.25">
      <c r="A499" s="47">
        <f t="shared" si="107"/>
        <v>42705</v>
      </c>
      <c r="B499" s="16">
        <v>170</v>
      </c>
      <c r="C499" s="16">
        <v>46.5</v>
      </c>
      <c r="D499">
        <v>483.5</v>
      </c>
      <c r="E499">
        <v>147.9</v>
      </c>
      <c r="F499" s="16">
        <f t="shared" si="128"/>
        <v>653.5</v>
      </c>
      <c r="G499" s="16">
        <f t="shared" si="128"/>
        <v>194.4</v>
      </c>
      <c r="H499" s="20">
        <f t="shared" si="127"/>
        <v>236.1625514403292</v>
      </c>
    </row>
    <row r="500" spans="1:8" x14ac:dyDescent="0.25">
      <c r="A500" s="47">
        <f t="shared" si="107"/>
        <v>42712</v>
      </c>
      <c r="B500" s="16">
        <v>140</v>
      </c>
      <c r="C500" s="16">
        <v>46.5</v>
      </c>
      <c r="D500">
        <v>516.5</v>
      </c>
      <c r="E500">
        <v>147.9</v>
      </c>
      <c r="F500" s="16">
        <f t="shared" si="128"/>
        <v>656.5</v>
      </c>
      <c r="G500" s="16">
        <f t="shared" si="128"/>
        <v>194.4</v>
      </c>
      <c r="H500" s="20">
        <f t="shared" si="127"/>
        <v>237.70576131687241</v>
      </c>
    </row>
    <row r="501" spans="1:8" x14ac:dyDescent="0.25">
      <c r="A501" s="47">
        <f t="shared" si="107"/>
        <v>42719</v>
      </c>
      <c r="B501" s="16">
        <v>182</v>
      </c>
      <c r="C501" s="16">
        <v>46.5</v>
      </c>
      <c r="D501">
        <v>516.5</v>
      </c>
      <c r="E501">
        <v>147.9</v>
      </c>
      <c r="F501" s="16">
        <f t="shared" ref="F501:G503" si="129">+B501+D501</f>
        <v>698.5</v>
      </c>
      <c r="G501" s="16">
        <f t="shared" si="129"/>
        <v>194.4</v>
      </c>
      <c r="H501" s="20">
        <f t="shared" ref="H501:H506" si="130">+(F501/G501-1)*100</f>
        <v>259.31069958847735</v>
      </c>
    </row>
    <row r="502" spans="1:8" x14ac:dyDescent="0.25">
      <c r="A502" s="47">
        <f t="shared" si="107"/>
        <v>42726</v>
      </c>
      <c r="B502" s="16">
        <v>182</v>
      </c>
      <c r="C502" s="16">
        <v>141.69999999999999</v>
      </c>
      <c r="D502">
        <v>516.5</v>
      </c>
      <c r="E502">
        <v>154.9</v>
      </c>
      <c r="F502" s="16">
        <f t="shared" si="129"/>
        <v>698.5</v>
      </c>
      <c r="G502" s="16">
        <f t="shared" si="129"/>
        <v>296.60000000000002</v>
      </c>
      <c r="H502" s="20">
        <f t="shared" si="130"/>
        <v>135.50236008091704</v>
      </c>
    </row>
    <row r="503" spans="1:8" x14ac:dyDescent="0.25">
      <c r="A503" s="47">
        <f t="shared" si="107"/>
        <v>42733</v>
      </c>
      <c r="B503" s="16">
        <v>182</v>
      </c>
      <c r="C503" s="16">
        <v>130</v>
      </c>
      <c r="D503">
        <v>516.5</v>
      </c>
      <c r="E503" s="16">
        <v>156</v>
      </c>
      <c r="F503" s="16">
        <f t="shared" si="129"/>
        <v>698.5</v>
      </c>
      <c r="G503" s="16">
        <f t="shared" si="129"/>
        <v>286</v>
      </c>
      <c r="H503" s="20">
        <f t="shared" si="130"/>
        <v>144.23076923076925</v>
      </c>
    </row>
    <row r="504" spans="1:8" x14ac:dyDescent="0.25">
      <c r="A504" s="47">
        <f t="shared" si="107"/>
        <v>42740</v>
      </c>
      <c r="B504" s="16">
        <v>112</v>
      </c>
      <c r="C504" s="16">
        <v>130</v>
      </c>
      <c r="D504">
        <v>590.5</v>
      </c>
      <c r="E504" s="16">
        <v>156</v>
      </c>
      <c r="F504" s="16">
        <f t="shared" ref="F504:G506" si="131">+B504+D504</f>
        <v>702.5</v>
      </c>
      <c r="G504" s="16">
        <f t="shared" si="131"/>
        <v>286</v>
      </c>
      <c r="H504" s="20">
        <f t="shared" si="130"/>
        <v>145.62937062937061</v>
      </c>
    </row>
    <row r="505" spans="1:8" x14ac:dyDescent="0.25">
      <c r="A505" s="47">
        <f t="shared" si="107"/>
        <v>42747</v>
      </c>
      <c r="B505" s="16">
        <v>117</v>
      </c>
      <c r="C505" s="16">
        <v>68.400000000000006</v>
      </c>
      <c r="D505">
        <v>590.5</v>
      </c>
      <c r="E505" s="16">
        <v>223</v>
      </c>
      <c r="F505" s="16">
        <f t="shared" si="131"/>
        <v>707.5</v>
      </c>
      <c r="G505" s="16">
        <f t="shared" si="131"/>
        <v>291.39999999999998</v>
      </c>
      <c r="H505" s="20">
        <f t="shared" si="130"/>
        <v>142.79341111873714</v>
      </c>
    </row>
    <row r="506" spans="1:8" x14ac:dyDescent="0.25">
      <c r="A506" s="47">
        <f t="shared" si="107"/>
        <v>42754</v>
      </c>
      <c r="B506" s="16">
        <v>257</v>
      </c>
      <c r="C506" s="16">
        <v>128</v>
      </c>
      <c r="D506">
        <v>590.5</v>
      </c>
      <c r="E506">
        <v>223.5</v>
      </c>
      <c r="F506" s="16">
        <f t="shared" si="131"/>
        <v>847.5</v>
      </c>
      <c r="G506" s="16">
        <f t="shared" si="131"/>
        <v>351.5</v>
      </c>
      <c r="H506" s="20">
        <f t="shared" si="130"/>
        <v>141.10953058321479</v>
      </c>
    </row>
    <row r="507" spans="1:8" x14ac:dyDescent="0.25">
      <c r="A507" s="47">
        <f t="shared" si="107"/>
        <v>42761</v>
      </c>
      <c r="B507" s="16">
        <v>257</v>
      </c>
      <c r="C507" s="16">
        <v>128.5</v>
      </c>
      <c r="D507" s="16">
        <v>590.5</v>
      </c>
      <c r="E507" s="16">
        <v>224</v>
      </c>
      <c r="F507" s="16">
        <f>+B507+D507</f>
        <v>847.5</v>
      </c>
      <c r="G507" s="16">
        <f>+C507+E507</f>
        <v>352.5</v>
      </c>
      <c r="H507" s="20">
        <f>+(F507/G507-1)*100</f>
        <v>140.42553191489361</v>
      </c>
    </row>
    <row r="508" spans="1:8" x14ac:dyDescent="0.25">
      <c r="A508" s="47">
        <f t="shared" si="107"/>
        <v>42768</v>
      </c>
      <c r="B508" s="16">
        <v>210</v>
      </c>
      <c r="C508" s="16">
        <v>193.5</v>
      </c>
      <c r="D508" s="16">
        <v>636.20000000000005</v>
      </c>
      <c r="E508" s="16">
        <v>224</v>
      </c>
      <c r="F508" s="16">
        <f>+B508+D508</f>
        <v>846.2</v>
      </c>
      <c r="G508" s="16">
        <f>+C508+E508</f>
        <v>417.5</v>
      </c>
      <c r="H508" s="20">
        <f>+(F508/G508-1)*100</f>
        <v>102.68263473053891</v>
      </c>
    </row>
    <row r="509" spans="1:8" x14ac:dyDescent="0.25">
      <c r="A509" s="47">
        <f t="shared" si="107"/>
        <v>42775</v>
      </c>
      <c r="B509">
        <v>211.5</v>
      </c>
      <c r="C509">
        <v>129.5</v>
      </c>
      <c r="D509">
        <v>636.20000000000005</v>
      </c>
      <c r="E509">
        <v>296.39999999999998</v>
      </c>
      <c r="F509" s="16">
        <f t="shared" ref="F509:F572" si="132">+B509+D509</f>
        <v>847.7</v>
      </c>
      <c r="G509" s="16">
        <f t="shared" ref="G509:G572" si="133">+C509+E509</f>
        <v>425.9</v>
      </c>
      <c r="H509" s="20">
        <f t="shared" ref="H509:H572" si="134">+(F509/G509-1)*100</f>
        <v>99.037332707208293</v>
      </c>
    </row>
    <row r="510" spans="1:8" x14ac:dyDescent="0.25">
      <c r="A510" s="47">
        <f t="shared" si="107"/>
        <v>42782</v>
      </c>
      <c r="B510">
        <v>211.5</v>
      </c>
      <c r="C510">
        <v>128.69999999999999</v>
      </c>
      <c r="D510">
        <v>636.20000000000005</v>
      </c>
      <c r="E510">
        <v>297.2</v>
      </c>
      <c r="F510" s="16">
        <f t="shared" si="132"/>
        <v>847.7</v>
      </c>
      <c r="G510" s="16">
        <f t="shared" si="133"/>
        <v>425.9</v>
      </c>
      <c r="H510" s="20">
        <f t="shared" si="134"/>
        <v>99.037332707208293</v>
      </c>
    </row>
    <row r="511" spans="1:8" x14ac:dyDescent="0.25">
      <c r="A511" s="47">
        <f t="shared" si="107"/>
        <v>42789</v>
      </c>
      <c r="B511">
        <v>211.5</v>
      </c>
      <c r="C511">
        <v>127.9</v>
      </c>
      <c r="D511">
        <v>636.20000000000005</v>
      </c>
      <c r="E511">
        <v>298</v>
      </c>
      <c r="F511" s="16">
        <f t="shared" si="132"/>
        <v>847.7</v>
      </c>
      <c r="G511" s="16">
        <f t="shared" si="133"/>
        <v>425.9</v>
      </c>
      <c r="H511" s="20">
        <f t="shared" si="134"/>
        <v>99.037332707208293</v>
      </c>
    </row>
    <row r="512" spans="1:8" x14ac:dyDescent="0.25">
      <c r="A512" s="47">
        <f t="shared" si="107"/>
        <v>42796</v>
      </c>
      <c r="B512">
        <v>211.5</v>
      </c>
      <c r="C512">
        <v>127.1</v>
      </c>
      <c r="D512">
        <v>648.9</v>
      </c>
      <c r="E512">
        <v>298.89999999999998</v>
      </c>
      <c r="F512" s="16">
        <f t="shared" si="132"/>
        <v>860.4</v>
      </c>
      <c r="G512" s="16">
        <f t="shared" si="133"/>
        <v>426</v>
      </c>
      <c r="H512" s="20">
        <f t="shared" si="134"/>
        <v>101.97183098591549</v>
      </c>
    </row>
    <row r="513" spans="1:9" x14ac:dyDescent="0.25">
      <c r="A513" s="47">
        <f t="shared" si="107"/>
        <v>42803</v>
      </c>
      <c r="B513">
        <v>211.5</v>
      </c>
      <c r="C513">
        <v>191.7</v>
      </c>
      <c r="D513">
        <v>723.2</v>
      </c>
      <c r="E513">
        <v>299.2</v>
      </c>
      <c r="F513" s="16">
        <f t="shared" si="132"/>
        <v>934.7</v>
      </c>
      <c r="G513" s="16">
        <f t="shared" si="133"/>
        <v>490.9</v>
      </c>
      <c r="H513" s="20">
        <f t="shared" si="134"/>
        <v>90.40537787736811</v>
      </c>
    </row>
    <row r="514" spans="1:9" x14ac:dyDescent="0.25">
      <c r="A514" s="47">
        <f t="shared" si="107"/>
        <v>42810</v>
      </c>
      <c r="B514">
        <v>211.5</v>
      </c>
      <c r="C514">
        <v>215.4</v>
      </c>
      <c r="D514">
        <v>723.2</v>
      </c>
      <c r="E514">
        <v>300.5</v>
      </c>
      <c r="F514" s="16">
        <f t="shared" si="132"/>
        <v>934.7</v>
      </c>
      <c r="G514" s="16">
        <f t="shared" si="133"/>
        <v>515.9</v>
      </c>
      <c r="H514" s="20">
        <f t="shared" si="134"/>
        <v>81.178522969567751</v>
      </c>
    </row>
    <row r="515" spans="1:9" x14ac:dyDescent="0.25">
      <c r="A515" s="47">
        <f t="shared" si="107"/>
        <v>42817</v>
      </c>
      <c r="B515">
        <v>281.5</v>
      </c>
      <c r="C515">
        <v>215.4</v>
      </c>
      <c r="D515">
        <v>723.2</v>
      </c>
      <c r="E515">
        <v>300.7</v>
      </c>
      <c r="F515" s="16">
        <f t="shared" si="132"/>
        <v>1004.7</v>
      </c>
      <c r="G515" s="16">
        <f t="shared" si="133"/>
        <v>516.1</v>
      </c>
      <c r="H515" s="20">
        <f t="shared" si="134"/>
        <v>94.67157527610928</v>
      </c>
    </row>
    <row r="516" spans="1:9" x14ac:dyDescent="0.25">
      <c r="A516" s="47">
        <f t="shared" si="107"/>
        <v>42824</v>
      </c>
      <c r="B516" s="16">
        <v>211</v>
      </c>
      <c r="C516" s="16">
        <v>80.400000000000006</v>
      </c>
      <c r="D516" s="16">
        <v>799</v>
      </c>
      <c r="E516">
        <v>372.2</v>
      </c>
      <c r="F516" s="16">
        <f t="shared" si="132"/>
        <v>1010</v>
      </c>
      <c r="G516" s="16">
        <f t="shared" si="133"/>
        <v>452.6</v>
      </c>
      <c r="H516" s="20">
        <f t="shared" si="134"/>
        <v>123.15510384445427</v>
      </c>
    </row>
    <row r="517" spans="1:9" x14ac:dyDescent="0.25">
      <c r="A517" s="47">
        <f t="shared" si="107"/>
        <v>42831</v>
      </c>
      <c r="B517">
        <v>128.5</v>
      </c>
      <c r="C517">
        <v>0.7</v>
      </c>
      <c r="D517">
        <v>875.2</v>
      </c>
      <c r="E517">
        <v>458.3</v>
      </c>
      <c r="F517" s="16">
        <f t="shared" si="132"/>
        <v>1003.7</v>
      </c>
      <c r="G517" s="16">
        <f t="shared" si="133"/>
        <v>459</v>
      </c>
      <c r="H517" s="20">
        <f t="shared" si="134"/>
        <v>118.67102396514161</v>
      </c>
    </row>
    <row r="518" spans="1:9" x14ac:dyDescent="0.25">
      <c r="A518" s="47">
        <f t="shared" si="107"/>
        <v>42838</v>
      </c>
      <c r="B518">
        <v>128.5</v>
      </c>
      <c r="C518">
        <v>65.7</v>
      </c>
      <c r="D518">
        <v>949.1</v>
      </c>
      <c r="E518">
        <v>458.3</v>
      </c>
      <c r="F518" s="16">
        <f t="shared" si="132"/>
        <v>1077.5999999999999</v>
      </c>
      <c r="G518" s="16">
        <f t="shared" si="133"/>
        <v>524</v>
      </c>
      <c r="H518" s="20">
        <f t="shared" si="134"/>
        <v>105.64885496183206</v>
      </c>
    </row>
    <row r="519" spans="1:9" x14ac:dyDescent="0.25">
      <c r="A519" s="47">
        <f t="shared" ref="A519:A582" si="135">+A518+7</f>
        <v>42845</v>
      </c>
      <c r="B519">
        <v>128.5</v>
      </c>
      <c r="C519">
        <v>65.5</v>
      </c>
      <c r="D519">
        <v>949.1</v>
      </c>
      <c r="E519">
        <v>472.3</v>
      </c>
      <c r="F519" s="16">
        <f t="shared" si="132"/>
        <v>1077.5999999999999</v>
      </c>
      <c r="G519" s="16">
        <f t="shared" si="133"/>
        <v>537.79999999999995</v>
      </c>
      <c r="H519" s="20">
        <f t="shared" si="134"/>
        <v>100.37188545927856</v>
      </c>
    </row>
    <row r="520" spans="1:9" x14ac:dyDescent="0.25">
      <c r="A520" s="47">
        <f t="shared" si="135"/>
        <v>42852</v>
      </c>
      <c r="B520">
        <v>137.4</v>
      </c>
      <c r="C520">
        <v>65.599999999999994</v>
      </c>
      <c r="D520">
        <v>949.6</v>
      </c>
      <c r="E520">
        <v>472.7</v>
      </c>
      <c r="F520" s="16">
        <f t="shared" si="132"/>
        <v>1087</v>
      </c>
      <c r="G520" s="16">
        <f t="shared" si="133"/>
        <v>538.29999999999995</v>
      </c>
      <c r="H520" s="20">
        <f t="shared" si="134"/>
        <v>101.93200817388077</v>
      </c>
      <c r="I520">
        <v>0</v>
      </c>
    </row>
    <row r="521" spans="1:9" x14ac:dyDescent="0.25">
      <c r="A521" s="47">
        <f t="shared" si="135"/>
        <v>42859</v>
      </c>
      <c r="B521" s="16">
        <v>70</v>
      </c>
      <c r="C521">
        <v>65.5</v>
      </c>
      <c r="D521">
        <v>1083.5</v>
      </c>
      <c r="E521">
        <v>472.7</v>
      </c>
      <c r="F521" s="16">
        <f t="shared" si="132"/>
        <v>1153.5</v>
      </c>
      <c r="G521" s="16">
        <f t="shared" si="133"/>
        <v>538.20000000000005</v>
      </c>
      <c r="H521" s="20">
        <f t="shared" si="134"/>
        <v>114.3255295429208</v>
      </c>
      <c r="I521">
        <v>0</v>
      </c>
    </row>
    <row r="522" spans="1:9" x14ac:dyDescent="0.25">
      <c r="A522" s="47">
        <f t="shared" si="135"/>
        <v>42866</v>
      </c>
      <c r="B522" s="16">
        <v>70</v>
      </c>
      <c r="C522">
        <v>65.400000000000006</v>
      </c>
      <c r="D522">
        <v>1083.5</v>
      </c>
      <c r="E522">
        <v>472.8</v>
      </c>
      <c r="F522" s="16">
        <f t="shared" si="132"/>
        <v>1153.5</v>
      </c>
      <c r="G522" s="16">
        <f t="shared" si="133"/>
        <v>538.20000000000005</v>
      </c>
      <c r="H522" s="20">
        <f t="shared" si="134"/>
        <v>114.3255295429208</v>
      </c>
      <c r="I522">
        <v>0</v>
      </c>
    </row>
    <row r="523" spans="1:9" x14ac:dyDescent="0.25">
      <c r="A523" s="47">
        <f t="shared" si="135"/>
        <v>42873</v>
      </c>
      <c r="B523" s="16">
        <v>120</v>
      </c>
      <c r="C523">
        <v>0.1</v>
      </c>
      <c r="D523">
        <v>1083.5</v>
      </c>
      <c r="E523">
        <v>544.6</v>
      </c>
      <c r="F523" s="16">
        <f t="shared" si="132"/>
        <v>1203.5</v>
      </c>
      <c r="G523" s="16">
        <f t="shared" si="133"/>
        <v>544.70000000000005</v>
      </c>
      <c r="H523" s="20">
        <f t="shared" si="134"/>
        <v>120.94731044611713</v>
      </c>
      <c r="I523">
        <v>0</v>
      </c>
    </row>
    <row r="524" spans="1:9" x14ac:dyDescent="0.25">
      <c r="A524" s="47">
        <f t="shared" si="135"/>
        <v>42880</v>
      </c>
      <c r="B524">
        <v>120</v>
      </c>
      <c r="C524">
        <v>0</v>
      </c>
      <c r="D524">
        <v>1083.5</v>
      </c>
      <c r="E524">
        <v>544.79999999999995</v>
      </c>
      <c r="F524" s="16">
        <f t="shared" si="132"/>
        <v>1203.5</v>
      </c>
      <c r="G524" s="16">
        <f t="shared" si="133"/>
        <v>544.79999999999995</v>
      </c>
      <c r="H524" s="20">
        <f t="shared" si="134"/>
        <v>120.90675477239357</v>
      </c>
      <c r="I524">
        <v>70</v>
      </c>
    </row>
    <row r="525" spans="1:9" x14ac:dyDescent="0.25">
      <c r="A525" s="47">
        <f t="shared" si="135"/>
        <v>42887</v>
      </c>
      <c r="B525">
        <v>190</v>
      </c>
      <c r="C525">
        <v>25</v>
      </c>
      <c r="D525">
        <v>0</v>
      </c>
      <c r="E525">
        <v>0</v>
      </c>
      <c r="F525" s="16">
        <f t="shared" si="132"/>
        <v>190</v>
      </c>
      <c r="G525" s="16">
        <f t="shared" si="133"/>
        <v>25</v>
      </c>
      <c r="H525" s="153">
        <f t="shared" si="134"/>
        <v>660</v>
      </c>
      <c r="I525">
        <v>0</v>
      </c>
    </row>
    <row r="526" spans="1:9" x14ac:dyDescent="0.25">
      <c r="A526" s="47">
        <f t="shared" si="135"/>
        <v>42894</v>
      </c>
      <c r="B526">
        <v>190</v>
      </c>
      <c r="C526">
        <v>25</v>
      </c>
      <c r="D526">
        <v>0</v>
      </c>
      <c r="E526">
        <v>0</v>
      </c>
      <c r="F526" s="16">
        <f t="shared" si="132"/>
        <v>190</v>
      </c>
      <c r="G526" s="16">
        <f t="shared" si="133"/>
        <v>25</v>
      </c>
      <c r="H526" s="153">
        <f t="shared" si="134"/>
        <v>660</v>
      </c>
    </row>
    <row r="527" spans="1:9" x14ac:dyDescent="0.25">
      <c r="A527" s="47">
        <f t="shared" si="135"/>
        <v>42901</v>
      </c>
      <c r="B527">
        <v>185</v>
      </c>
      <c r="C527">
        <v>25</v>
      </c>
      <c r="D527">
        <v>0</v>
      </c>
      <c r="E527">
        <v>71.5</v>
      </c>
      <c r="F527" s="16">
        <f t="shared" si="132"/>
        <v>185</v>
      </c>
      <c r="G527" s="16">
        <f t="shared" si="133"/>
        <v>96.5</v>
      </c>
      <c r="H527" s="20">
        <f t="shared" si="134"/>
        <v>91.709844559585491</v>
      </c>
    </row>
    <row r="528" spans="1:9" x14ac:dyDescent="0.25">
      <c r="A528" s="47">
        <f t="shared" si="135"/>
        <v>42908</v>
      </c>
      <c r="B528">
        <v>140</v>
      </c>
      <c r="C528">
        <v>93</v>
      </c>
      <c r="D528">
        <v>180.1</v>
      </c>
      <c r="E528">
        <v>71.5</v>
      </c>
      <c r="F528" s="16">
        <f t="shared" si="132"/>
        <v>320.10000000000002</v>
      </c>
      <c r="G528" s="16">
        <f t="shared" si="133"/>
        <v>164.5</v>
      </c>
      <c r="H528" s="20">
        <f t="shared" si="134"/>
        <v>94.589665653495445</v>
      </c>
    </row>
    <row r="529" spans="1:8" x14ac:dyDescent="0.25">
      <c r="A529" s="47">
        <f t="shared" si="135"/>
        <v>42915</v>
      </c>
      <c r="B529">
        <v>140</v>
      </c>
      <c r="C529">
        <v>93</v>
      </c>
      <c r="D529">
        <v>180.1</v>
      </c>
      <c r="E529">
        <v>71.5</v>
      </c>
      <c r="F529" s="16">
        <f t="shared" si="132"/>
        <v>320.10000000000002</v>
      </c>
      <c r="G529" s="16">
        <f t="shared" si="133"/>
        <v>164.5</v>
      </c>
      <c r="H529" s="20">
        <f t="shared" si="134"/>
        <v>94.589665653495445</v>
      </c>
    </row>
    <row r="530" spans="1:8" x14ac:dyDescent="0.25">
      <c r="A530" s="47">
        <f t="shared" si="135"/>
        <v>42922</v>
      </c>
      <c r="B530">
        <v>158</v>
      </c>
      <c r="C530">
        <v>93</v>
      </c>
      <c r="D530">
        <v>180.1</v>
      </c>
      <c r="E530">
        <v>71.5</v>
      </c>
      <c r="F530" s="16">
        <f t="shared" si="132"/>
        <v>338.1</v>
      </c>
      <c r="G530" s="16">
        <f t="shared" si="133"/>
        <v>164.5</v>
      </c>
      <c r="H530" s="20">
        <f t="shared" si="134"/>
        <v>105.53191489361704</v>
      </c>
    </row>
    <row r="531" spans="1:8" x14ac:dyDescent="0.25">
      <c r="A531" s="47">
        <f t="shared" si="135"/>
        <v>42929</v>
      </c>
      <c r="B531">
        <v>150</v>
      </c>
      <c r="C531">
        <v>93</v>
      </c>
      <c r="D531">
        <v>188.1</v>
      </c>
      <c r="E531">
        <v>71.5</v>
      </c>
      <c r="F531" s="16">
        <f t="shared" si="132"/>
        <v>338.1</v>
      </c>
      <c r="G531" s="16">
        <f t="shared" si="133"/>
        <v>164.5</v>
      </c>
      <c r="H531" s="20">
        <f t="shared" si="134"/>
        <v>105.53191489361704</v>
      </c>
    </row>
    <row r="532" spans="1:8" x14ac:dyDescent="0.25">
      <c r="A532" s="47">
        <f t="shared" si="135"/>
        <v>42936</v>
      </c>
      <c r="B532">
        <v>168</v>
      </c>
      <c r="C532">
        <v>93.3</v>
      </c>
      <c r="D532">
        <v>188.1</v>
      </c>
      <c r="E532">
        <v>71.5</v>
      </c>
      <c r="F532" s="16">
        <f t="shared" si="132"/>
        <v>356.1</v>
      </c>
      <c r="G532" s="16">
        <f t="shared" si="133"/>
        <v>164.8</v>
      </c>
      <c r="H532" s="20">
        <f t="shared" si="134"/>
        <v>116.08009708737863</v>
      </c>
    </row>
    <row r="533" spans="1:8" x14ac:dyDescent="0.25">
      <c r="A533" s="47">
        <f t="shared" si="135"/>
        <v>42943</v>
      </c>
      <c r="B533">
        <v>125</v>
      </c>
      <c r="C533">
        <v>93.3</v>
      </c>
      <c r="D533">
        <v>272.8</v>
      </c>
      <c r="E533">
        <v>71.5</v>
      </c>
      <c r="F533" s="16">
        <f t="shared" si="132"/>
        <v>397.8</v>
      </c>
      <c r="G533" s="16">
        <f t="shared" si="133"/>
        <v>164.8</v>
      </c>
      <c r="H533" s="20">
        <f t="shared" si="134"/>
        <v>141.38349514563106</v>
      </c>
    </row>
    <row r="534" spans="1:8" x14ac:dyDescent="0.25">
      <c r="A534" s="47">
        <f t="shared" si="135"/>
        <v>42950</v>
      </c>
      <c r="B534">
        <v>240</v>
      </c>
      <c r="C534">
        <v>83.3</v>
      </c>
      <c r="D534">
        <v>272.8</v>
      </c>
      <c r="E534">
        <v>175.7</v>
      </c>
      <c r="F534" s="16">
        <f t="shared" si="132"/>
        <v>512.79999999999995</v>
      </c>
      <c r="G534" s="16">
        <f t="shared" si="133"/>
        <v>259</v>
      </c>
      <c r="H534" s="20">
        <f t="shared" si="134"/>
        <v>97.992277992277963</v>
      </c>
    </row>
    <row r="535" spans="1:8" x14ac:dyDescent="0.25">
      <c r="A535" s="47">
        <f t="shared" si="135"/>
        <v>42957</v>
      </c>
      <c r="B535">
        <v>330</v>
      </c>
      <c r="C535">
        <v>82.4</v>
      </c>
      <c r="D535">
        <v>272.8</v>
      </c>
      <c r="E535">
        <v>209.2</v>
      </c>
      <c r="F535" s="16">
        <f t="shared" si="132"/>
        <v>602.79999999999995</v>
      </c>
      <c r="G535" s="16">
        <f t="shared" si="133"/>
        <v>291.60000000000002</v>
      </c>
      <c r="H535" s="20">
        <f t="shared" si="134"/>
        <v>106.72153635116595</v>
      </c>
    </row>
    <row r="536" spans="1:8" x14ac:dyDescent="0.25">
      <c r="A536" s="47">
        <f t="shared" si="135"/>
        <v>42964</v>
      </c>
      <c r="B536">
        <v>330</v>
      </c>
      <c r="C536">
        <v>26.8</v>
      </c>
      <c r="D536">
        <v>272.8</v>
      </c>
      <c r="E536">
        <v>292.39999999999998</v>
      </c>
      <c r="F536" s="16">
        <f t="shared" si="132"/>
        <v>602.79999999999995</v>
      </c>
      <c r="G536" s="16">
        <f t="shared" si="133"/>
        <v>319.2</v>
      </c>
      <c r="H536" s="20">
        <f t="shared" si="134"/>
        <v>88.847117794486223</v>
      </c>
    </row>
    <row r="537" spans="1:8" x14ac:dyDescent="0.25">
      <c r="A537" s="47">
        <f t="shared" si="135"/>
        <v>42971</v>
      </c>
      <c r="B537">
        <v>330</v>
      </c>
      <c r="C537">
        <v>26.1</v>
      </c>
      <c r="D537">
        <v>348.3</v>
      </c>
      <c r="E537">
        <v>293</v>
      </c>
      <c r="F537" s="16">
        <f t="shared" si="132"/>
        <v>678.3</v>
      </c>
      <c r="G537" s="16">
        <f>+C537+E537</f>
        <v>319.10000000000002</v>
      </c>
      <c r="H537" s="20">
        <f>+(F537/G537-1)*100</f>
        <v>112.56659354434345</v>
      </c>
    </row>
    <row r="538" spans="1:8" x14ac:dyDescent="0.25">
      <c r="A538" s="47">
        <f t="shared" si="135"/>
        <v>42978</v>
      </c>
      <c r="B538">
        <v>242.5</v>
      </c>
      <c r="C538">
        <v>81</v>
      </c>
      <c r="D538">
        <v>368.6</v>
      </c>
      <c r="E538">
        <v>293.10000000000002</v>
      </c>
      <c r="F538" s="16">
        <f t="shared" si="132"/>
        <v>611.1</v>
      </c>
      <c r="G538" s="16">
        <f t="shared" si="133"/>
        <v>374.1</v>
      </c>
      <c r="H538" s="20">
        <f t="shared" si="134"/>
        <v>63.352044907778662</v>
      </c>
    </row>
    <row r="539" spans="1:8" x14ac:dyDescent="0.25">
      <c r="A539" s="47">
        <f t="shared" si="135"/>
        <v>42985</v>
      </c>
      <c r="B539">
        <v>242.5</v>
      </c>
      <c r="C539">
        <v>25.7</v>
      </c>
      <c r="D539">
        <v>368.6</v>
      </c>
      <c r="E539">
        <v>351.9</v>
      </c>
      <c r="F539" s="16">
        <f t="shared" si="132"/>
        <v>611.1</v>
      </c>
      <c r="G539" s="16">
        <f t="shared" si="133"/>
        <v>377.59999999999997</v>
      </c>
      <c r="H539" s="20">
        <f t="shared" si="134"/>
        <v>61.837923728813578</v>
      </c>
    </row>
    <row r="540" spans="1:8" x14ac:dyDescent="0.25">
      <c r="A540" s="47">
        <f t="shared" si="135"/>
        <v>42992</v>
      </c>
      <c r="B540">
        <v>242.5</v>
      </c>
      <c r="C540">
        <v>83.1</v>
      </c>
      <c r="D540">
        <v>368.6</v>
      </c>
      <c r="E540">
        <v>374.5</v>
      </c>
      <c r="F540" s="16">
        <f t="shared" si="132"/>
        <v>611.1</v>
      </c>
      <c r="G540" s="16">
        <f t="shared" si="133"/>
        <v>457.6</v>
      </c>
      <c r="H540" s="20">
        <f t="shared" si="134"/>
        <v>33.544580419580413</v>
      </c>
    </row>
    <row r="541" spans="1:8" x14ac:dyDescent="0.25">
      <c r="A541" s="47">
        <f t="shared" si="135"/>
        <v>42999</v>
      </c>
      <c r="B541">
        <v>177.5</v>
      </c>
      <c r="C541">
        <v>83.1</v>
      </c>
      <c r="D541">
        <v>433.8</v>
      </c>
      <c r="E541">
        <v>374.5</v>
      </c>
      <c r="F541" s="16">
        <f t="shared" si="132"/>
        <v>611.29999999999995</v>
      </c>
      <c r="G541" s="16">
        <f t="shared" si="133"/>
        <v>457.6</v>
      </c>
      <c r="H541" s="20">
        <f t="shared" si="134"/>
        <v>33.588286713286685</v>
      </c>
    </row>
    <row r="542" spans="1:8" x14ac:dyDescent="0.25">
      <c r="A542" s="47">
        <f t="shared" si="135"/>
        <v>43006</v>
      </c>
      <c r="B542">
        <v>176.6</v>
      </c>
      <c r="C542">
        <v>58.1</v>
      </c>
      <c r="D542">
        <v>456.7</v>
      </c>
      <c r="E542">
        <v>417.3</v>
      </c>
      <c r="F542" s="16">
        <f t="shared" si="132"/>
        <v>633.29999999999995</v>
      </c>
      <c r="G542" s="16">
        <f t="shared" si="133"/>
        <v>475.40000000000003</v>
      </c>
      <c r="H542" s="20">
        <f t="shared" si="134"/>
        <v>33.21413546487166</v>
      </c>
    </row>
    <row r="543" spans="1:8" x14ac:dyDescent="0.25">
      <c r="A543" s="47">
        <f t="shared" si="135"/>
        <v>43013</v>
      </c>
      <c r="B543">
        <v>170.6</v>
      </c>
      <c r="C543">
        <v>0.1</v>
      </c>
      <c r="D543">
        <v>493.6</v>
      </c>
      <c r="E543">
        <v>478</v>
      </c>
      <c r="F543" s="16">
        <f t="shared" si="132"/>
        <v>664.2</v>
      </c>
      <c r="G543" s="16">
        <f t="shared" si="133"/>
        <v>478.1</v>
      </c>
      <c r="H543" s="20">
        <f t="shared" si="134"/>
        <v>38.924911106463078</v>
      </c>
    </row>
    <row r="544" spans="1:8" x14ac:dyDescent="0.25">
      <c r="A544" s="47">
        <f t="shared" si="135"/>
        <v>43020</v>
      </c>
      <c r="B544" s="16">
        <v>122</v>
      </c>
      <c r="C544">
        <v>0.1</v>
      </c>
      <c r="D544">
        <v>567.79999999999995</v>
      </c>
      <c r="E544">
        <v>478</v>
      </c>
      <c r="F544" s="16">
        <f t="shared" si="132"/>
        <v>689.8</v>
      </c>
      <c r="G544" s="16">
        <f t="shared" si="133"/>
        <v>478.1</v>
      </c>
      <c r="H544" s="20">
        <f t="shared" si="134"/>
        <v>44.279439447814248</v>
      </c>
    </row>
    <row r="545" spans="1:8" x14ac:dyDescent="0.25">
      <c r="A545" s="47">
        <f t="shared" si="135"/>
        <v>43027</v>
      </c>
      <c r="B545" s="16">
        <v>122</v>
      </c>
      <c r="C545">
        <v>4.7</v>
      </c>
      <c r="D545">
        <v>567.79999999999995</v>
      </c>
      <c r="E545">
        <v>478</v>
      </c>
      <c r="F545" s="16">
        <f t="shared" si="132"/>
        <v>689.8</v>
      </c>
      <c r="G545" s="16">
        <f t="shared" si="133"/>
        <v>482.7</v>
      </c>
      <c r="H545" s="20">
        <f t="shared" si="134"/>
        <v>42.904495545887713</v>
      </c>
    </row>
    <row r="546" spans="1:8" x14ac:dyDescent="0.25">
      <c r="A546" s="47">
        <f t="shared" si="135"/>
        <v>43034</v>
      </c>
      <c r="B546" s="16">
        <v>122</v>
      </c>
      <c r="C546">
        <v>4.5999999999999996</v>
      </c>
      <c r="D546">
        <v>567.79999999999995</v>
      </c>
      <c r="E546">
        <v>478</v>
      </c>
      <c r="F546" s="16">
        <f t="shared" si="132"/>
        <v>689.8</v>
      </c>
      <c r="G546" s="16">
        <f t="shared" si="133"/>
        <v>482.6</v>
      </c>
      <c r="H546" s="20">
        <f t="shared" si="134"/>
        <v>42.934106920845409</v>
      </c>
    </row>
    <row r="547" spans="1:8" x14ac:dyDescent="0.25">
      <c r="A547" s="47">
        <f t="shared" si="135"/>
        <v>43041</v>
      </c>
      <c r="B547" s="16">
        <v>122</v>
      </c>
      <c r="C547">
        <v>4.5999999999999996</v>
      </c>
      <c r="D547">
        <v>567.79999999999995</v>
      </c>
      <c r="E547">
        <v>478</v>
      </c>
      <c r="F547" s="16">
        <f t="shared" si="132"/>
        <v>689.8</v>
      </c>
      <c r="G547" s="16">
        <f t="shared" si="133"/>
        <v>482.6</v>
      </c>
      <c r="H547" s="20">
        <f t="shared" si="134"/>
        <v>42.934106920845409</v>
      </c>
    </row>
    <row r="548" spans="1:8" x14ac:dyDescent="0.25">
      <c r="A548" s="47">
        <f t="shared" si="135"/>
        <v>43048</v>
      </c>
      <c r="B548" s="16">
        <v>154</v>
      </c>
      <c r="C548">
        <v>4.5999999999999996</v>
      </c>
      <c r="D548">
        <v>641.6</v>
      </c>
      <c r="E548">
        <v>478</v>
      </c>
      <c r="F548" s="16">
        <f t="shared" si="132"/>
        <v>795.6</v>
      </c>
      <c r="G548" s="16">
        <f t="shared" si="133"/>
        <v>482.6</v>
      </c>
      <c r="H548" s="20">
        <f t="shared" si="134"/>
        <v>64.857024450891004</v>
      </c>
    </row>
    <row r="549" spans="1:8" x14ac:dyDescent="0.25">
      <c r="A549" s="47">
        <f t="shared" si="135"/>
        <v>43055</v>
      </c>
      <c r="B549" s="16">
        <v>154</v>
      </c>
      <c r="C549">
        <v>30</v>
      </c>
      <c r="D549">
        <v>641.6</v>
      </c>
      <c r="E549">
        <v>483.5</v>
      </c>
      <c r="F549" s="16">
        <f t="shared" si="132"/>
        <v>795.6</v>
      </c>
      <c r="G549" s="16">
        <f t="shared" si="133"/>
        <v>513.5</v>
      </c>
      <c r="H549" s="20">
        <f t="shared" si="134"/>
        <v>54.936708860759495</v>
      </c>
    </row>
    <row r="550" spans="1:8" x14ac:dyDescent="0.25">
      <c r="A550" s="47">
        <f t="shared" si="135"/>
        <v>43062</v>
      </c>
      <c r="B550" s="16">
        <v>154</v>
      </c>
      <c r="C550">
        <v>170</v>
      </c>
      <c r="D550">
        <v>641.6</v>
      </c>
      <c r="E550">
        <v>483.5</v>
      </c>
      <c r="F550" s="16">
        <f t="shared" si="132"/>
        <v>795.6</v>
      </c>
      <c r="G550" s="16">
        <f t="shared" si="133"/>
        <v>653.5</v>
      </c>
      <c r="H550" s="20">
        <f t="shared" si="134"/>
        <v>21.744452945677128</v>
      </c>
    </row>
    <row r="551" spans="1:8" x14ac:dyDescent="0.25">
      <c r="A551" s="47">
        <f t="shared" si="135"/>
        <v>43069</v>
      </c>
      <c r="B551" s="16">
        <v>132</v>
      </c>
      <c r="C551">
        <v>170</v>
      </c>
      <c r="D551">
        <v>674.5</v>
      </c>
      <c r="E551">
        <v>483.5</v>
      </c>
      <c r="F551" s="16">
        <f t="shared" si="132"/>
        <v>806.5</v>
      </c>
      <c r="G551" s="16">
        <f t="shared" si="133"/>
        <v>653.5</v>
      </c>
      <c r="H551" s="20">
        <f t="shared" si="134"/>
        <v>23.412394797245597</v>
      </c>
    </row>
    <row r="552" spans="1:8" x14ac:dyDescent="0.25">
      <c r="A552" s="47">
        <f t="shared" si="135"/>
        <v>43076</v>
      </c>
      <c r="B552" s="16">
        <v>160</v>
      </c>
      <c r="C552">
        <v>140</v>
      </c>
      <c r="D552">
        <v>696.4</v>
      </c>
      <c r="E552">
        <v>516.5</v>
      </c>
      <c r="F552" s="16">
        <f t="shared" si="132"/>
        <v>856.4</v>
      </c>
      <c r="G552" s="16">
        <f t="shared" si="133"/>
        <v>656.5</v>
      </c>
      <c r="H552" s="20">
        <f t="shared" si="134"/>
        <v>30.449352627570448</v>
      </c>
    </row>
    <row r="553" spans="1:8" x14ac:dyDescent="0.25">
      <c r="A553" s="47">
        <f t="shared" si="135"/>
        <v>43083</v>
      </c>
      <c r="B553" s="16">
        <v>160</v>
      </c>
      <c r="C553">
        <v>182</v>
      </c>
      <c r="D553">
        <v>812.3</v>
      </c>
      <c r="E553">
        <v>516.5</v>
      </c>
      <c r="F553" s="16">
        <f t="shared" si="132"/>
        <v>972.3</v>
      </c>
      <c r="G553" s="16">
        <f t="shared" si="133"/>
        <v>698.5</v>
      </c>
      <c r="H553" s="20">
        <f t="shared" si="134"/>
        <v>39.1982820329277</v>
      </c>
    </row>
    <row r="554" spans="1:8" x14ac:dyDescent="0.25">
      <c r="A554" s="47">
        <f t="shared" si="135"/>
        <v>43090</v>
      </c>
      <c r="B554" s="16">
        <v>154</v>
      </c>
      <c r="C554">
        <v>182</v>
      </c>
      <c r="D554">
        <v>823.3</v>
      </c>
      <c r="E554">
        <v>516.5</v>
      </c>
      <c r="F554" s="16">
        <f t="shared" si="132"/>
        <v>977.3</v>
      </c>
      <c r="G554" s="16">
        <f t="shared" si="133"/>
        <v>698.5</v>
      </c>
      <c r="H554" s="20">
        <f t="shared" si="134"/>
        <v>39.914101646385113</v>
      </c>
    </row>
    <row r="555" spans="1:8" x14ac:dyDescent="0.25">
      <c r="A555" s="47">
        <f t="shared" si="135"/>
        <v>43097</v>
      </c>
      <c r="B555" s="16">
        <v>154</v>
      </c>
      <c r="C555">
        <v>182</v>
      </c>
      <c r="D555">
        <v>823.3</v>
      </c>
      <c r="E555">
        <v>516.5</v>
      </c>
      <c r="F555" s="16">
        <f t="shared" si="132"/>
        <v>977.3</v>
      </c>
      <c r="G555" s="16">
        <f t="shared" si="133"/>
        <v>698.5</v>
      </c>
      <c r="H555" s="20">
        <f t="shared" si="134"/>
        <v>39.914101646385113</v>
      </c>
    </row>
    <row r="556" spans="1:8" x14ac:dyDescent="0.25">
      <c r="A556" s="47">
        <f t="shared" si="135"/>
        <v>43104</v>
      </c>
      <c r="B556" s="16">
        <v>124</v>
      </c>
      <c r="C556">
        <v>112</v>
      </c>
      <c r="D556">
        <v>852.7</v>
      </c>
      <c r="E556">
        <v>590.5</v>
      </c>
      <c r="F556" s="16">
        <f t="shared" si="132"/>
        <v>976.7</v>
      </c>
      <c r="G556" s="16">
        <f t="shared" si="133"/>
        <v>702.5</v>
      </c>
      <c r="H556" s="20">
        <f t="shared" si="134"/>
        <v>39.032028469750891</v>
      </c>
    </row>
    <row r="557" spans="1:8" x14ac:dyDescent="0.25">
      <c r="A557" s="47">
        <f t="shared" si="135"/>
        <v>43111</v>
      </c>
      <c r="B557" s="16">
        <v>149</v>
      </c>
      <c r="C557">
        <v>117</v>
      </c>
      <c r="D557">
        <v>852.7</v>
      </c>
      <c r="E557">
        <v>590.5</v>
      </c>
      <c r="F557" s="16">
        <f t="shared" si="132"/>
        <v>1001.7</v>
      </c>
      <c r="G557" s="16">
        <f t="shared" si="133"/>
        <v>707.5</v>
      </c>
      <c r="H557" s="20">
        <f t="shared" si="134"/>
        <v>41.583038869257962</v>
      </c>
    </row>
    <row r="558" spans="1:8" x14ac:dyDescent="0.25">
      <c r="A558" s="47">
        <f t="shared" si="135"/>
        <v>43118</v>
      </c>
      <c r="B558" s="16">
        <v>149</v>
      </c>
      <c r="C558">
        <v>257</v>
      </c>
      <c r="D558">
        <v>852.7</v>
      </c>
      <c r="E558">
        <v>590.5</v>
      </c>
      <c r="F558" s="16">
        <f t="shared" si="132"/>
        <v>1001.7</v>
      </c>
      <c r="G558" s="16">
        <f t="shared" si="133"/>
        <v>847.5</v>
      </c>
      <c r="H558" s="20">
        <f t="shared" si="134"/>
        <v>18.194690265486724</v>
      </c>
    </row>
    <row r="559" spans="1:8" x14ac:dyDescent="0.25">
      <c r="A559" s="47">
        <f t="shared" si="135"/>
        <v>43125</v>
      </c>
      <c r="B559" s="16">
        <v>79</v>
      </c>
      <c r="C559">
        <v>257</v>
      </c>
      <c r="D559">
        <v>926.2</v>
      </c>
      <c r="E559">
        <v>590.5</v>
      </c>
      <c r="F559" s="16">
        <f t="shared" si="132"/>
        <v>1005.2</v>
      </c>
      <c r="G559" s="16">
        <f t="shared" si="133"/>
        <v>847.5</v>
      </c>
      <c r="H559" s="20">
        <f t="shared" si="134"/>
        <v>18.607669616519185</v>
      </c>
    </row>
    <row r="560" spans="1:8" x14ac:dyDescent="0.25">
      <c r="A560" s="47">
        <f t="shared" si="135"/>
        <v>43132</v>
      </c>
      <c r="B560" s="16">
        <v>79</v>
      </c>
      <c r="C560">
        <v>210</v>
      </c>
      <c r="D560">
        <v>1000.6</v>
      </c>
      <c r="E560">
        <v>636.20000000000005</v>
      </c>
      <c r="F560" s="16">
        <f t="shared" si="132"/>
        <v>1079.5999999999999</v>
      </c>
      <c r="G560" s="16">
        <f t="shared" si="133"/>
        <v>846.2</v>
      </c>
      <c r="H560" s="20">
        <f t="shared" si="134"/>
        <v>27.582131883715412</v>
      </c>
    </row>
    <row r="561" spans="1:9" x14ac:dyDescent="0.25">
      <c r="A561" s="47">
        <f t="shared" si="135"/>
        <v>43139</v>
      </c>
      <c r="B561">
        <v>162.30000000000001</v>
      </c>
      <c r="C561">
        <v>211.5</v>
      </c>
      <c r="D561">
        <v>1000.6</v>
      </c>
      <c r="E561">
        <v>636.20000000000005</v>
      </c>
      <c r="F561" s="16">
        <f t="shared" si="132"/>
        <v>1162.9000000000001</v>
      </c>
      <c r="G561" s="16">
        <f t="shared" si="133"/>
        <v>847.7</v>
      </c>
      <c r="H561" s="20">
        <f t="shared" si="134"/>
        <v>37.182965671817868</v>
      </c>
    </row>
    <row r="562" spans="1:9" x14ac:dyDescent="0.25">
      <c r="A562" s="47">
        <f t="shared" si="135"/>
        <v>43146</v>
      </c>
      <c r="B562">
        <v>162.30000000000001</v>
      </c>
      <c r="C562">
        <v>211.5</v>
      </c>
      <c r="D562">
        <v>1000.6</v>
      </c>
      <c r="E562">
        <v>636.20000000000005</v>
      </c>
      <c r="F562" s="16">
        <f t="shared" si="132"/>
        <v>1162.9000000000001</v>
      </c>
      <c r="G562" s="16">
        <f t="shared" si="133"/>
        <v>847.7</v>
      </c>
      <c r="H562" s="20">
        <f t="shared" si="134"/>
        <v>37.182965671817868</v>
      </c>
    </row>
    <row r="563" spans="1:9" x14ac:dyDescent="0.25">
      <c r="A563" s="47">
        <f t="shared" si="135"/>
        <v>43153</v>
      </c>
      <c r="B563" s="16">
        <v>149</v>
      </c>
      <c r="C563">
        <v>211.5</v>
      </c>
      <c r="D563">
        <v>1015.1</v>
      </c>
      <c r="E563">
        <v>636.20000000000005</v>
      </c>
      <c r="F563" s="16">
        <f t="shared" si="132"/>
        <v>1164.0999999999999</v>
      </c>
      <c r="G563" s="16">
        <f t="shared" si="133"/>
        <v>847.7</v>
      </c>
      <c r="H563" s="20">
        <f t="shared" si="134"/>
        <v>37.324525185796851</v>
      </c>
    </row>
    <row r="564" spans="1:9" x14ac:dyDescent="0.25">
      <c r="A564" s="47">
        <f t="shared" si="135"/>
        <v>43160</v>
      </c>
      <c r="B564" s="16">
        <v>149</v>
      </c>
      <c r="C564">
        <v>211.5</v>
      </c>
      <c r="D564">
        <v>1015.1</v>
      </c>
      <c r="E564">
        <v>648.9</v>
      </c>
      <c r="F564" s="16">
        <f t="shared" si="132"/>
        <v>1164.0999999999999</v>
      </c>
      <c r="G564" s="16">
        <f t="shared" si="133"/>
        <v>860.4</v>
      </c>
      <c r="H564" s="20">
        <f t="shared" si="134"/>
        <v>35.297536029753608</v>
      </c>
    </row>
    <row r="565" spans="1:9" x14ac:dyDescent="0.25">
      <c r="A565" s="47">
        <f t="shared" si="135"/>
        <v>43167</v>
      </c>
      <c r="B565" s="16">
        <v>149</v>
      </c>
      <c r="C565">
        <v>211.5</v>
      </c>
      <c r="D565">
        <v>1015.1</v>
      </c>
      <c r="E565">
        <v>723.2</v>
      </c>
      <c r="F565" s="16">
        <f t="shared" si="132"/>
        <v>1164.0999999999999</v>
      </c>
      <c r="G565" s="16">
        <f t="shared" si="133"/>
        <v>934.7</v>
      </c>
      <c r="H565" s="20">
        <f t="shared" si="134"/>
        <v>24.542634000213948</v>
      </c>
    </row>
    <row r="566" spans="1:9" x14ac:dyDescent="0.25">
      <c r="A566" s="47">
        <f t="shared" si="135"/>
        <v>43174</v>
      </c>
      <c r="B566" s="16">
        <v>149</v>
      </c>
      <c r="C566">
        <v>211.5</v>
      </c>
      <c r="D566">
        <v>1015.1</v>
      </c>
      <c r="E566">
        <v>723.2</v>
      </c>
      <c r="F566" s="16">
        <f t="shared" si="132"/>
        <v>1164.0999999999999</v>
      </c>
      <c r="G566" s="16">
        <f t="shared" si="133"/>
        <v>934.7</v>
      </c>
      <c r="H566" s="20">
        <f t="shared" si="134"/>
        <v>24.542634000213948</v>
      </c>
    </row>
    <row r="567" spans="1:9" x14ac:dyDescent="0.25">
      <c r="A567" s="47">
        <f t="shared" si="135"/>
        <v>43181</v>
      </c>
      <c r="B567" s="16">
        <v>174</v>
      </c>
      <c r="C567">
        <v>281.5</v>
      </c>
      <c r="D567">
        <v>1039.7</v>
      </c>
      <c r="E567">
        <v>723.2</v>
      </c>
      <c r="F567" s="16">
        <f t="shared" si="132"/>
        <v>1213.7</v>
      </c>
      <c r="G567" s="16">
        <f t="shared" si="133"/>
        <v>1004.7</v>
      </c>
      <c r="H567" s="20">
        <f t="shared" si="134"/>
        <v>20.802229521250126</v>
      </c>
    </row>
    <row r="568" spans="1:9" x14ac:dyDescent="0.25">
      <c r="A568" s="47">
        <f t="shared" si="135"/>
        <v>43188</v>
      </c>
      <c r="B568" s="16">
        <v>174</v>
      </c>
      <c r="C568" s="16">
        <v>211</v>
      </c>
      <c r="D568">
        <v>1039.7</v>
      </c>
      <c r="E568" s="16">
        <v>799</v>
      </c>
      <c r="F568" s="16">
        <f t="shared" si="132"/>
        <v>1213.7</v>
      </c>
      <c r="G568" s="16">
        <f t="shared" si="133"/>
        <v>1010</v>
      </c>
      <c r="H568" s="20">
        <f t="shared" si="134"/>
        <v>20.168316831683164</v>
      </c>
    </row>
    <row r="569" spans="1:9" x14ac:dyDescent="0.25">
      <c r="A569" s="47">
        <f t="shared" si="135"/>
        <v>43195</v>
      </c>
      <c r="B569" s="16">
        <v>50</v>
      </c>
      <c r="C569">
        <v>128.5</v>
      </c>
      <c r="D569">
        <v>1130.2</v>
      </c>
      <c r="E569">
        <v>875.2</v>
      </c>
      <c r="F569" s="16">
        <f t="shared" si="132"/>
        <v>1180.2</v>
      </c>
      <c r="G569" s="16">
        <f t="shared" si="133"/>
        <v>1003.7</v>
      </c>
      <c r="H569" s="20">
        <f t="shared" si="134"/>
        <v>17.584935737770245</v>
      </c>
    </row>
    <row r="570" spans="1:9" x14ac:dyDescent="0.25">
      <c r="A570" s="47">
        <f t="shared" si="135"/>
        <v>43202</v>
      </c>
      <c r="B570">
        <v>0</v>
      </c>
      <c r="C570">
        <v>128.5</v>
      </c>
      <c r="D570">
        <v>1130.2</v>
      </c>
      <c r="E570">
        <v>949.1</v>
      </c>
      <c r="F570" s="16">
        <f t="shared" si="132"/>
        <v>1130.2</v>
      </c>
      <c r="G570" s="16">
        <f t="shared" si="133"/>
        <v>1077.5999999999999</v>
      </c>
      <c r="H570" s="20">
        <f t="shared" si="134"/>
        <v>4.8812175204157482</v>
      </c>
    </row>
    <row r="571" spans="1:9" x14ac:dyDescent="0.25">
      <c r="A571" s="47">
        <f t="shared" si="135"/>
        <v>43209</v>
      </c>
      <c r="B571">
        <v>0</v>
      </c>
      <c r="C571">
        <v>128.5</v>
      </c>
      <c r="D571">
        <v>1130.2</v>
      </c>
      <c r="E571">
        <v>949.1</v>
      </c>
      <c r="F571" s="16">
        <f t="shared" si="132"/>
        <v>1130.2</v>
      </c>
      <c r="G571" s="16">
        <f t="shared" si="133"/>
        <v>1077.5999999999999</v>
      </c>
      <c r="H571" s="20">
        <f t="shared" si="134"/>
        <v>4.8812175204157482</v>
      </c>
    </row>
    <row r="572" spans="1:9" x14ac:dyDescent="0.25">
      <c r="A572" s="47">
        <f t="shared" si="135"/>
        <v>43216</v>
      </c>
      <c r="B572">
        <v>0</v>
      </c>
      <c r="C572">
        <v>137.4</v>
      </c>
      <c r="D572">
        <v>1130.2</v>
      </c>
      <c r="E572">
        <v>949.6</v>
      </c>
      <c r="F572" s="16">
        <f t="shared" si="132"/>
        <v>1130.2</v>
      </c>
      <c r="G572" s="16">
        <f t="shared" si="133"/>
        <v>1087</v>
      </c>
      <c r="H572" s="20">
        <f t="shared" si="134"/>
        <v>3.9742410303587938</v>
      </c>
    </row>
    <row r="573" spans="1:9" x14ac:dyDescent="0.25">
      <c r="A573" s="47">
        <f t="shared" si="135"/>
        <v>43223</v>
      </c>
      <c r="B573">
        <v>11</v>
      </c>
      <c r="C573">
        <v>70</v>
      </c>
      <c r="D573">
        <v>1130.2</v>
      </c>
      <c r="E573">
        <v>1083.5</v>
      </c>
      <c r="F573" s="16">
        <f t="shared" ref="F573:F619" si="136">+B573+D573</f>
        <v>1141.2</v>
      </c>
      <c r="G573" s="16">
        <f t="shared" ref="G573:G619" si="137">+C573+E573</f>
        <v>1153.5</v>
      </c>
      <c r="H573" s="20">
        <f t="shared" ref="H573:H619" si="138">+(F573/G573-1)*100</f>
        <v>-1.0663198959687814</v>
      </c>
      <c r="I573">
        <v>100</v>
      </c>
    </row>
    <row r="574" spans="1:9" x14ac:dyDescent="0.25">
      <c r="A574" s="47">
        <f t="shared" si="135"/>
        <v>43230</v>
      </c>
      <c r="B574">
        <v>11</v>
      </c>
      <c r="C574">
        <v>70</v>
      </c>
      <c r="D574">
        <v>1130.2</v>
      </c>
      <c r="E574">
        <v>1083.5</v>
      </c>
      <c r="F574" s="16">
        <f t="shared" si="136"/>
        <v>1141.2</v>
      </c>
      <c r="G574" s="16">
        <f t="shared" si="137"/>
        <v>1153.5</v>
      </c>
      <c r="H574" s="20">
        <f t="shared" si="138"/>
        <v>-1.0663198959687814</v>
      </c>
      <c r="I574">
        <v>100</v>
      </c>
    </row>
    <row r="575" spans="1:9" x14ac:dyDescent="0.25">
      <c r="A575" s="47">
        <f t="shared" si="135"/>
        <v>43237</v>
      </c>
      <c r="B575">
        <v>11</v>
      </c>
      <c r="C575">
        <v>120</v>
      </c>
      <c r="D575">
        <v>1130.2</v>
      </c>
      <c r="E575">
        <v>1083.5</v>
      </c>
      <c r="F575" s="16">
        <f t="shared" si="136"/>
        <v>1141.2</v>
      </c>
      <c r="G575" s="16">
        <f t="shared" si="137"/>
        <v>1203.5</v>
      </c>
      <c r="H575" s="20">
        <f t="shared" si="138"/>
        <v>-5.1765683423348534</v>
      </c>
      <c r="I575">
        <v>100</v>
      </c>
    </row>
    <row r="576" spans="1:9" x14ac:dyDescent="0.25">
      <c r="A576" s="47">
        <f t="shared" si="135"/>
        <v>43244</v>
      </c>
      <c r="B576">
        <v>11</v>
      </c>
      <c r="C576">
        <v>120</v>
      </c>
      <c r="D576">
        <v>1130.2</v>
      </c>
      <c r="E576">
        <v>1083.5</v>
      </c>
      <c r="F576" s="16">
        <f t="shared" si="136"/>
        <v>1141.2</v>
      </c>
      <c r="G576" s="16">
        <f t="shared" si="137"/>
        <v>1203.5</v>
      </c>
      <c r="H576" s="20">
        <f t="shared" si="138"/>
        <v>-5.1765683423348534</v>
      </c>
      <c r="I576">
        <v>100</v>
      </c>
    </row>
    <row r="577" spans="1:9" x14ac:dyDescent="0.25">
      <c r="A577" s="47">
        <f t="shared" si="135"/>
        <v>43251</v>
      </c>
      <c r="B577">
        <v>0</v>
      </c>
      <c r="C577">
        <v>120</v>
      </c>
      <c r="D577">
        <v>1141</v>
      </c>
      <c r="E577">
        <v>1083.5</v>
      </c>
      <c r="F577" s="16">
        <f t="shared" si="136"/>
        <v>1141</v>
      </c>
      <c r="G577" s="16">
        <f t="shared" si="137"/>
        <v>1203.5</v>
      </c>
      <c r="H577" s="20">
        <f t="shared" si="138"/>
        <v>-5.1931865392604859</v>
      </c>
      <c r="I577">
        <v>100</v>
      </c>
    </row>
    <row r="578" spans="1:9" x14ac:dyDescent="0.25">
      <c r="A578" s="47">
        <f t="shared" si="135"/>
        <v>43258</v>
      </c>
      <c r="B578">
        <v>100</v>
      </c>
      <c r="C578">
        <v>190</v>
      </c>
      <c r="D578">
        <v>0</v>
      </c>
      <c r="E578">
        <v>0</v>
      </c>
      <c r="F578" s="16">
        <f t="shared" si="136"/>
        <v>100</v>
      </c>
      <c r="G578" s="16">
        <f t="shared" si="137"/>
        <v>190</v>
      </c>
      <c r="H578" s="20">
        <f t="shared" si="138"/>
        <v>-47.368421052631582</v>
      </c>
    </row>
    <row r="579" spans="1:9" x14ac:dyDescent="0.25">
      <c r="A579" s="47">
        <f t="shared" si="135"/>
        <v>43265</v>
      </c>
      <c r="B579">
        <v>50</v>
      </c>
      <c r="C579">
        <v>185</v>
      </c>
      <c r="D579">
        <v>54</v>
      </c>
      <c r="E579">
        <v>0</v>
      </c>
      <c r="F579" s="16">
        <f t="shared" si="136"/>
        <v>104</v>
      </c>
      <c r="G579" s="16">
        <f t="shared" si="137"/>
        <v>185</v>
      </c>
      <c r="H579" s="20">
        <f t="shared" si="138"/>
        <v>-43.783783783783782</v>
      </c>
    </row>
    <row r="580" spans="1:9" x14ac:dyDescent="0.25">
      <c r="A580" s="47">
        <f t="shared" si="135"/>
        <v>43272</v>
      </c>
      <c r="B580">
        <v>0</v>
      </c>
      <c r="C580">
        <v>140</v>
      </c>
      <c r="D580">
        <v>109</v>
      </c>
      <c r="E580">
        <v>180.1</v>
      </c>
      <c r="F580" s="16">
        <f t="shared" si="136"/>
        <v>109</v>
      </c>
      <c r="G580" s="16">
        <f t="shared" si="137"/>
        <v>320.10000000000002</v>
      </c>
      <c r="H580" s="20">
        <f t="shared" si="138"/>
        <v>-65.948141205873171</v>
      </c>
    </row>
    <row r="581" spans="1:9" x14ac:dyDescent="0.25">
      <c r="A581" s="47">
        <f t="shared" si="135"/>
        <v>43279</v>
      </c>
      <c r="B581">
        <v>0</v>
      </c>
      <c r="C581">
        <v>140</v>
      </c>
      <c r="D581">
        <v>109</v>
      </c>
      <c r="E581">
        <v>180.1</v>
      </c>
      <c r="F581" s="16">
        <f t="shared" si="136"/>
        <v>109</v>
      </c>
      <c r="G581" s="16">
        <f t="shared" si="137"/>
        <v>320.10000000000002</v>
      </c>
      <c r="H581" s="20">
        <f t="shared" si="138"/>
        <v>-65.948141205873171</v>
      </c>
    </row>
    <row r="582" spans="1:9" x14ac:dyDescent="0.25">
      <c r="A582" s="47">
        <f t="shared" si="135"/>
        <v>43286</v>
      </c>
      <c r="B582">
        <v>0</v>
      </c>
      <c r="C582">
        <v>158</v>
      </c>
      <c r="D582">
        <v>131</v>
      </c>
      <c r="E582">
        <v>180.1</v>
      </c>
      <c r="F582" s="16">
        <f t="shared" si="136"/>
        <v>131</v>
      </c>
      <c r="G582" s="16">
        <f t="shared" si="137"/>
        <v>338.1</v>
      </c>
      <c r="H582" s="20">
        <f t="shared" si="138"/>
        <v>-61.25406684412895</v>
      </c>
    </row>
    <row r="583" spans="1:9" x14ac:dyDescent="0.25">
      <c r="A583" s="47">
        <f t="shared" ref="A583:A646" si="139">+A582+7</f>
        <v>43293</v>
      </c>
      <c r="B583">
        <v>0</v>
      </c>
      <c r="C583">
        <v>150</v>
      </c>
      <c r="D583">
        <v>131</v>
      </c>
      <c r="E583">
        <v>188.1</v>
      </c>
      <c r="F583" s="16">
        <f t="shared" si="136"/>
        <v>131</v>
      </c>
      <c r="G583" s="16">
        <f t="shared" si="137"/>
        <v>338.1</v>
      </c>
      <c r="H583" s="20">
        <f t="shared" si="138"/>
        <v>-61.25406684412895</v>
      </c>
    </row>
    <row r="584" spans="1:9" x14ac:dyDescent="0.25">
      <c r="A584" s="47">
        <f t="shared" si="139"/>
        <v>43300</v>
      </c>
      <c r="B584">
        <v>0</v>
      </c>
      <c r="C584">
        <v>168</v>
      </c>
      <c r="D584">
        <v>131</v>
      </c>
      <c r="E584">
        <v>188.1</v>
      </c>
      <c r="F584" s="16">
        <f t="shared" si="136"/>
        <v>131</v>
      </c>
      <c r="G584" s="16">
        <f t="shared" si="137"/>
        <v>356.1</v>
      </c>
      <c r="H584" s="20">
        <f t="shared" si="138"/>
        <v>-63.212580735748382</v>
      </c>
    </row>
    <row r="585" spans="1:9" x14ac:dyDescent="0.25">
      <c r="A585" s="47">
        <f t="shared" si="139"/>
        <v>43307</v>
      </c>
      <c r="B585">
        <v>70</v>
      </c>
      <c r="C585">
        <v>125</v>
      </c>
      <c r="D585">
        <v>131</v>
      </c>
      <c r="E585">
        <v>272.8</v>
      </c>
      <c r="F585" s="16">
        <f t="shared" si="136"/>
        <v>201</v>
      </c>
      <c r="G585" s="16">
        <f t="shared" si="137"/>
        <v>397.8</v>
      </c>
      <c r="H585" s="20">
        <f t="shared" si="138"/>
        <v>-49.472096530920062</v>
      </c>
    </row>
    <row r="586" spans="1:9" x14ac:dyDescent="0.25">
      <c r="A586" s="47">
        <f t="shared" si="139"/>
        <v>43314</v>
      </c>
      <c r="B586">
        <v>140</v>
      </c>
      <c r="C586">
        <v>240</v>
      </c>
      <c r="D586">
        <v>131</v>
      </c>
      <c r="E586">
        <v>272.8</v>
      </c>
      <c r="F586" s="16">
        <f t="shared" si="136"/>
        <v>271</v>
      </c>
      <c r="G586" s="16">
        <f t="shared" si="137"/>
        <v>512.79999999999995</v>
      </c>
      <c r="H586" s="20">
        <f t="shared" si="138"/>
        <v>-47.152886115444616</v>
      </c>
    </row>
    <row r="587" spans="1:9" x14ac:dyDescent="0.25">
      <c r="A587" s="47">
        <f t="shared" si="139"/>
        <v>43321</v>
      </c>
      <c r="B587">
        <v>140</v>
      </c>
      <c r="C587">
        <v>330</v>
      </c>
      <c r="D587">
        <v>144.19999999999999</v>
      </c>
      <c r="E587">
        <v>272.8</v>
      </c>
      <c r="F587" s="16">
        <f t="shared" si="136"/>
        <v>284.2</v>
      </c>
      <c r="G587" s="16">
        <f t="shared" si="137"/>
        <v>602.79999999999995</v>
      </c>
      <c r="H587" s="20">
        <f t="shared" si="138"/>
        <v>-52.853351028533503</v>
      </c>
    </row>
    <row r="588" spans="1:9" x14ac:dyDescent="0.25">
      <c r="A588" s="47">
        <f t="shared" si="139"/>
        <v>43328</v>
      </c>
      <c r="B588">
        <v>0</v>
      </c>
      <c r="C588">
        <v>330</v>
      </c>
      <c r="D588">
        <v>220.1</v>
      </c>
      <c r="E588">
        <v>272.8</v>
      </c>
      <c r="F588" s="16">
        <f t="shared" si="136"/>
        <v>220.1</v>
      </c>
      <c r="G588" s="16">
        <f t="shared" si="137"/>
        <v>602.79999999999995</v>
      </c>
      <c r="H588" s="20">
        <f t="shared" si="138"/>
        <v>-63.487060384870595</v>
      </c>
    </row>
    <row r="589" spans="1:9" x14ac:dyDescent="0.25">
      <c r="A589" s="47">
        <f t="shared" si="139"/>
        <v>43335</v>
      </c>
      <c r="B589">
        <v>53</v>
      </c>
      <c r="C589">
        <v>330</v>
      </c>
      <c r="D589">
        <v>220.1</v>
      </c>
      <c r="E589">
        <v>348.3</v>
      </c>
      <c r="F589" s="16">
        <f t="shared" si="136"/>
        <v>273.10000000000002</v>
      </c>
      <c r="G589" s="16">
        <f t="shared" si="137"/>
        <v>678.3</v>
      </c>
      <c r="H589" s="20">
        <f t="shared" si="138"/>
        <v>-59.737579242223205</v>
      </c>
    </row>
    <row r="590" spans="1:9" x14ac:dyDescent="0.25">
      <c r="A590" s="47">
        <f t="shared" si="139"/>
        <v>43342</v>
      </c>
      <c r="B590">
        <v>53</v>
      </c>
      <c r="C590">
        <v>242.5</v>
      </c>
      <c r="D590">
        <v>234</v>
      </c>
      <c r="E590">
        <v>368.6</v>
      </c>
      <c r="F590" s="16">
        <f t="shared" si="136"/>
        <v>287</v>
      </c>
      <c r="G590" s="16">
        <f t="shared" si="137"/>
        <v>611.1</v>
      </c>
      <c r="H590" s="20">
        <f t="shared" si="138"/>
        <v>-53.035509736540668</v>
      </c>
    </row>
    <row r="591" spans="1:9" x14ac:dyDescent="0.25">
      <c r="A591" s="47">
        <f t="shared" si="139"/>
        <v>43349</v>
      </c>
      <c r="B591">
        <v>53</v>
      </c>
      <c r="C591">
        <v>242.5</v>
      </c>
      <c r="D591">
        <v>234</v>
      </c>
      <c r="E591">
        <v>368.6</v>
      </c>
      <c r="F591" s="16">
        <f t="shared" si="136"/>
        <v>287</v>
      </c>
      <c r="G591" s="16">
        <f t="shared" si="137"/>
        <v>611.1</v>
      </c>
      <c r="H591" s="20">
        <f t="shared" si="138"/>
        <v>-53.035509736540668</v>
      </c>
    </row>
    <row r="592" spans="1:9" x14ac:dyDescent="0.25">
      <c r="A592" s="47">
        <f t="shared" si="139"/>
        <v>43356</v>
      </c>
      <c r="B592">
        <v>123</v>
      </c>
      <c r="C592">
        <v>242.5</v>
      </c>
      <c r="D592">
        <v>234</v>
      </c>
      <c r="E592">
        <v>368.6</v>
      </c>
      <c r="F592" s="16">
        <f t="shared" si="136"/>
        <v>357</v>
      </c>
      <c r="G592" s="16">
        <f t="shared" si="137"/>
        <v>611.1</v>
      </c>
      <c r="H592" s="20">
        <f t="shared" si="138"/>
        <v>-41.580756013745713</v>
      </c>
    </row>
    <row r="593" spans="1:8" x14ac:dyDescent="0.25">
      <c r="A593" s="47">
        <f t="shared" si="139"/>
        <v>43363</v>
      </c>
      <c r="B593">
        <v>123</v>
      </c>
      <c r="C593">
        <v>177.5</v>
      </c>
      <c r="D593">
        <v>234</v>
      </c>
      <c r="E593">
        <v>433.8</v>
      </c>
      <c r="F593" s="16">
        <f t="shared" si="136"/>
        <v>357</v>
      </c>
      <c r="G593" s="16">
        <f t="shared" si="137"/>
        <v>611.29999999999995</v>
      </c>
      <c r="H593" s="20">
        <f t="shared" si="138"/>
        <v>-41.599869131359391</v>
      </c>
    </row>
    <row r="594" spans="1:8" x14ac:dyDescent="0.25">
      <c r="A594" s="47">
        <f t="shared" si="139"/>
        <v>43370</v>
      </c>
      <c r="B594">
        <v>123</v>
      </c>
      <c r="C594">
        <v>176.6</v>
      </c>
      <c r="D594">
        <v>234</v>
      </c>
      <c r="E594">
        <v>456.7</v>
      </c>
      <c r="F594" s="16">
        <f t="shared" si="136"/>
        <v>357</v>
      </c>
      <c r="G594" s="16">
        <f t="shared" si="137"/>
        <v>633.29999999999995</v>
      </c>
      <c r="H594" s="20">
        <f t="shared" si="138"/>
        <v>-43.628612032212224</v>
      </c>
    </row>
    <row r="595" spans="1:8" x14ac:dyDescent="0.25">
      <c r="A595" s="47">
        <f t="shared" si="139"/>
        <v>43377</v>
      </c>
      <c r="B595">
        <v>106</v>
      </c>
      <c r="C595">
        <v>170.6</v>
      </c>
      <c r="D595">
        <v>304.39999999999998</v>
      </c>
      <c r="E595">
        <v>493.6</v>
      </c>
      <c r="F595" s="16">
        <f t="shared" si="136"/>
        <v>410.4</v>
      </c>
      <c r="G595" s="16">
        <f t="shared" si="137"/>
        <v>664.2</v>
      </c>
      <c r="H595" s="20">
        <f t="shared" si="138"/>
        <v>-38.211382113821145</v>
      </c>
    </row>
    <row r="596" spans="1:8" x14ac:dyDescent="0.25">
      <c r="A596" s="47">
        <f t="shared" si="139"/>
        <v>43384</v>
      </c>
      <c r="B596">
        <v>106</v>
      </c>
      <c r="C596">
        <v>122</v>
      </c>
      <c r="D596">
        <v>304.39999999999998</v>
      </c>
      <c r="E596">
        <v>567.79999999999995</v>
      </c>
      <c r="F596" s="16">
        <f t="shared" si="136"/>
        <v>410.4</v>
      </c>
      <c r="G596" s="16">
        <f t="shared" si="137"/>
        <v>689.8</v>
      </c>
      <c r="H596" s="20">
        <f t="shared" si="138"/>
        <v>-40.504494056248184</v>
      </c>
    </row>
    <row r="597" spans="1:8" x14ac:dyDescent="0.25">
      <c r="A597" s="47">
        <f t="shared" si="139"/>
        <v>43391</v>
      </c>
      <c r="B597">
        <v>53</v>
      </c>
      <c r="C597">
        <v>122</v>
      </c>
      <c r="D597">
        <v>357.4</v>
      </c>
      <c r="E597">
        <v>567.79999999999995</v>
      </c>
      <c r="F597" s="16">
        <f t="shared" si="136"/>
        <v>410.4</v>
      </c>
      <c r="G597" s="16">
        <f t="shared" si="137"/>
        <v>689.8</v>
      </c>
      <c r="H597" s="20">
        <f t="shared" si="138"/>
        <v>-40.504494056248184</v>
      </c>
    </row>
    <row r="598" spans="1:8" x14ac:dyDescent="0.25">
      <c r="A598" s="47">
        <f t="shared" si="139"/>
        <v>43398</v>
      </c>
      <c r="B598">
        <v>53</v>
      </c>
      <c r="C598">
        <v>122</v>
      </c>
      <c r="D598">
        <v>357.4</v>
      </c>
      <c r="E598">
        <v>567.79999999999995</v>
      </c>
      <c r="F598" s="16">
        <f t="shared" si="136"/>
        <v>410.4</v>
      </c>
      <c r="G598" s="16">
        <f t="shared" si="137"/>
        <v>689.8</v>
      </c>
      <c r="H598" s="20">
        <f t="shared" si="138"/>
        <v>-40.504494056248184</v>
      </c>
    </row>
    <row r="599" spans="1:8" x14ac:dyDescent="0.25">
      <c r="A599" s="47">
        <f t="shared" si="139"/>
        <v>43405</v>
      </c>
      <c r="B599">
        <v>183</v>
      </c>
      <c r="C599">
        <v>122</v>
      </c>
      <c r="D599">
        <v>357.4</v>
      </c>
      <c r="E599">
        <v>567.79999999999995</v>
      </c>
      <c r="F599" s="16">
        <f t="shared" si="136"/>
        <v>540.4</v>
      </c>
      <c r="G599" s="16">
        <f t="shared" si="137"/>
        <v>689.8</v>
      </c>
      <c r="H599" s="20">
        <f t="shared" si="138"/>
        <v>-21.658451725137716</v>
      </c>
    </row>
    <row r="600" spans="1:8" x14ac:dyDescent="0.25">
      <c r="A600" s="47">
        <f t="shared" si="139"/>
        <v>43412</v>
      </c>
      <c r="B600">
        <v>183</v>
      </c>
      <c r="C600">
        <v>154</v>
      </c>
      <c r="D600">
        <v>357.4</v>
      </c>
      <c r="E600">
        <v>641.6</v>
      </c>
      <c r="F600" s="16">
        <f t="shared" si="136"/>
        <v>540.4</v>
      </c>
      <c r="G600" s="16">
        <f t="shared" si="137"/>
        <v>795.6</v>
      </c>
      <c r="H600" s="20">
        <f t="shared" si="138"/>
        <v>-32.076420311714436</v>
      </c>
    </row>
    <row r="601" spans="1:8" x14ac:dyDescent="0.25">
      <c r="A601" s="47">
        <f t="shared" si="139"/>
        <v>43419</v>
      </c>
      <c r="B601">
        <v>200.5</v>
      </c>
      <c r="C601">
        <v>154</v>
      </c>
      <c r="D601">
        <v>410.3</v>
      </c>
      <c r="E601">
        <v>641.6</v>
      </c>
      <c r="F601" s="16">
        <f t="shared" si="136"/>
        <v>610.79999999999995</v>
      </c>
      <c r="G601" s="16">
        <f t="shared" si="137"/>
        <v>795.6</v>
      </c>
      <c r="H601" s="20">
        <f t="shared" si="138"/>
        <v>-23.227752639517352</v>
      </c>
    </row>
    <row r="602" spans="1:8" x14ac:dyDescent="0.25">
      <c r="A602" s="47">
        <f t="shared" si="139"/>
        <v>43426</v>
      </c>
      <c r="B602">
        <v>200.4</v>
      </c>
      <c r="C602">
        <v>154</v>
      </c>
      <c r="D602">
        <v>410.4</v>
      </c>
      <c r="E602">
        <v>641.6</v>
      </c>
      <c r="F602" s="16">
        <f t="shared" si="136"/>
        <v>610.79999999999995</v>
      </c>
      <c r="G602" s="16">
        <f t="shared" si="137"/>
        <v>795.6</v>
      </c>
      <c r="H602" s="20">
        <f t="shared" si="138"/>
        <v>-23.227752639517352</v>
      </c>
    </row>
    <row r="603" spans="1:8" x14ac:dyDescent="0.25">
      <c r="A603" s="47">
        <f t="shared" si="139"/>
        <v>43433</v>
      </c>
      <c r="B603">
        <v>200.4</v>
      </c>
      <c r="C603">
        <v>132</v>
      </c>
      <c r="D603">
        <v>410.4</v>
      </c>
      <c r="E603">
        <v>674.5</v>
      </c>
      <c r="F603" s="16">
        <f t="shared" si="136"/>
        <v>610.79999999999995</v>
      </c>
      <c r="G603" s="16">
        <f t="shared" si="137"/>
        <v>806.5</v>
      </c>
      <c r="H603" s="20">
        <f t="shared" si="138"/>
        <v>-24.265344079355245</v>
      </c>
    </row>
    <row r="604" spans="1:8" x14ac:dyDescent="0.25">
      <c r="A604" s="47">
        <f t="shared" si="139"/>
        <v>43440</v>
      </c>
      <c r="B604">
        <v>141</v>
      </c>
      <c r="C604">
        <v>160</v>
      </c>
      <c r="D604">
        <v>484.7</v>
      </c>
      <c r="E604">
        <v>696.4</v>
      </c>
      <c r="F604" s="16">
        <f t="shared" si="136"/>
        <v>625.70000000000005</v>
      </c>
      <c r="G604" s="16">
        <f t="shared" si="137"/>
        <v>856.4</v>
      </c>
      <c r="H604" s="20">
        <f t="shared" si="138"/>
        <v>-26.938346567024752</v>
      </c>
    </row>
    <row r="605" spans="1:8" x14ac:dyDescent="0.25">
      <c r="A605" s="47">
        <f t="shared" si="139"/>
        <v>43447</v>
      </c>
      <c r="B605">
        <v>141</v>
      </c>
      <c r="C605">
        <v>160</v>
      </c>
      <c r="D605">
        <v>484.7</v>
      </c>
      <c r="E605">
        <v>812.3</v>
      </c>
      <c r="F605" s="16">
        <f t="shared" si="136"/>
        <v>625.70000000000005</v>
      </c>
      <c r="G605" s="16">
        <f t="shared" si="137"/>
        <v>972.3</v>
      </c>
      <c r="H605" s="20">
        <f t="shared" si="138"/>
        <v>-35.647433919572137</v>
      </c>
    </row>
    <row r="606" spans="1:8" x14ac:dyDescent="0.25">
      <c r="A606" s="47">
        <f t="shared" si="139"/>
        <v>43454</v>
      </c>
      <c r="B606">
        <v>60</v>
      </c>
      <c r="C606">
        <v>154</v>
      </c>
      <c r="D606">
        <v>564.5</v>
      </c>
      <c r="E606">
        <v>823.3</v>
      </c>
      <c r="F606" s="16">
        <f t="shared" si="136"/>
        <v>624.5</v>
      </c>
      <c r="G606" s="16">
        <f t="shared" si="137"/>
        <v>977.3</v>
      </c>
      <c r="H606" s="20">
        <f t="shared" si="138"/>
        <v>-36.09945768955285</v>
      </c>
    </row>
    <row r="607" spans="1:8" x14ac:dyDescent="0.25">
      <c r="A607" s="47">
        <f t="shared" si="139"/>
        <v>43461</v>
      </c>
      <c r="B607">
        <v>115</v>
      </c>
      <c r="C607">
        <v>154</v>
      </c>
      <c r="D607">
        <v>577.4</v>
      </c>
      <c r="E607">
        <v>823.3</v>
      </c>
      <c r="F607" s="16">
        <f t="shared" si="136"/>
        <v>692.4</v>
      </c>
      <c r="G607" s="16">
        <f t="shared" si="137"/>
        <v>977.3</v>
      </c>
      <c r="H607" s="20">
        <f t="shared" si="138"/>
        <v>-29.151744602476203</v>
      </c>
    </row>
    <row r="608" spans="1:8" x14ac:dyDescent="0.25">
      <c r="A608" s="47">
        <f t="shared" si="139"/>
        <v>43468</v>
      </c>
      <c r="B608">
        <v>115</v>
      </c>
      <c r="C608">
        <v>124</v>
      </c>
      <c r="D608">
        <v>577.4</v>
      </c>
      <c r="E608">
        <v>852.7</v>
      </c>
      <c r="F608" s="16">
        <f t="shared" si="136"/>
        <v>692.4</v>
      </c>
      <c r="G608" s="16">
        <f t="shared" si="137"/>
        <v>976.7</v>
      </c>
      <c r="H608" s="20">
        <f t="shared" si="138"/>
        <v>-29.108221562404026</v>
      </c>
    </row>
    <row r="609" spans="1:9" x14ac:dyDescent="0.25">
      <c r="A609" s="47">
        <f t="shared" si="139"/>
        <v>43475</v>
      </c>
      <c r="B609" s="157">
        <v>0</v>
      </c>
      <c r="C609" s="157">
        <v>0</v>
      </c>
      <c r="D609" s="157">
        <v>0</v>
      </c>
      <c r="E609" s="157">
        <v>0</v>
      </c>
      <c r="F609" s="170">
        <f t="shared" si="136"/>
        <v>0</v>
      </c>
      <c r="G609" s="170">
        <f t="shared" si="137"/>
        <v>0</v>
      </c>
      <c r="H609" s="20" t="e">
        <f t="shared" si="138"/>
        <v>#DIV/0!</v>
      </c>
    </row>
    <row r="610" spans="1:9" x14ac:dyDescent="0.25">
      <c r="A610" s="47">
        <f t="shared" si="139"/>
        <v>43482</v>
      </c>
      <c r="B610" s="157">
        <v>0</v>
      </c>
      <c r="C610" s="157">
        <v>0</v>
      </c>
      <c r="D610" s="157">
        <v>0</v>
      </c>
      <c r="E610" s="157">
        <v>0</v>
      </c>
      <c r="F610" s="170">
        <f t="shared" si="136"/>
        <v>0</v>
      </c>
      <c r="G610" s="170">
        <f t="shared" si="137"/>
        <v>0</v>
      </c>
      <c r="H610" s="20" t="e">
        <f t="shared" si="138"/>
        <v>#DIV/0!</v>
      </c>
    </row>
    <row r="611" spans="1:9" x14ac:dyDescent="0.25">
      <c r="A611" s="47">
        <f t="shared" si="139"/>
        <v>43489</v>
      </c>
      <c r="B611" s="157">
        <v>0</v>
      </c>
      <c r="C611" s="157">
        <v>0</v>
      </c>
      <c r="D611" s="157">
        <v>0</v>
      </c>
      <c r="E611" s="157">
        <v>0</v>
      </c>
      <c r="F611" s="170">
        <f t="shared" si="136"/>
        <v>0</v>
      </c>
      <c r="G611" s="170">
        <f t="shared" si="137"/>
        <v>0</v>
      </c>
      <c r="H611" s="20" t="e">
        <f t="shared" si="138"/>
        <v>#DIV/0!</v>
      </c>
    </row>
    <row r="612" spans="1:9" x14ac:dyDescent="0.25">
      <c r="A612" s="47">
        <f t="shared" si="139"/>
        <v>43496</v>
      </c>
      <c r="B612" s="157">
        <v>0</v>
      </c>
      <c r="C612" s="157">
        <v>0</v>
      </c>
      <c r="D612" s="157">
        <v>0</v>
      </c>
      <c r="E612" s="157">
        <v>0</v>
      </c>
      <c r="F612" s="170">
        <f t="shared" si="136"/>
        <v>0</v>
      </c>
      <c r="G612" s="170">
        <f t="shared" si="137"/>
        <v>0</v>
      </c>
      <c r="H612" s="20" t="e">
        <f t="shared" si="138"/>
        <v>#DIV/0!</v>
      </c>
    </row>
    <row r="613" spans="1:9" x14ac:dyDescent="0.25">
      <c r="A613" s="47">
        <f t="shared" si="139"/>
        <v>43503</v>
      </c>
      <c r="B613" s="157">
        <v>0</v>
      </c>
      <c r="C613" s="157">
        <v>0</v>
      </c>
      <c r="D613" s="157">
        <v>0</v>
      </c>
      <c r="E613" s="157">
        <v>0</v>
      </c>
      <c r="F613" s="170">
        <f t="shared" si="136"/>
        <v>0</v>
      </c>
      <c r="G613" s="170">
        <f t="shared" si="137"/>
        <v>0</v>
      </c>
      <c r="H613" s="20" t="e">
        <f t="shared" si="138"/>
        <v>#DIV/0!</v>
      </c>
    </row>
    <row r="614" spans="1:9" x14ac:dyDescent="0.25">
      <c r="A614" s="47">
        <f t="shared" si="139"/>
        <v>43510</v>
      </c>
      <c r="B614">
        <v>288.5</v>
      </c>
      <c r="C614">
        <v>162.30000000000001</v>
      </c>
      <c r="D614">
        <v>659.9</v>
      </c>
      <c r="E614">
        <v>1000.6</v>
      </c>
      <c r="F614" s="16">
        <f t="shared" si="136"/>
        <v>948.4</v>
      </c>
      <c r="G614" s="16">
        <f t="shared" si="137"/>
        <v>1162.9000000000001</v>
      </c>
      <c r="H614" s="20">
        <f t="shared" si="138"/>
        <v>-18.445266144982376</v>
      </c>
    </row>
    <row r="615" spans="1:9" x14ac:dyDescent="0.25">
      <c r="A615" s="47">
        <f t="shared" si="139"/>
        <v>43517</v>
      </c>
      <c r="B615">
        <v>458.5</v>
      </c>
      <c r="C615">
        <v>149</v>
      </c>
      <c r="D615">
        <v>659.9</v>
      </c>
      <c r="E615">
        <v>1015.1</v>
      </c>
      <c r="F615" s="16">
        <f t="shared" si="136"/>
        <v>1118.4000000000001</v>
      </c>
      <c r="G615" s="16">
        <f t="shared" si="137"/>
        <v>1164.0999999999999</v>
      </c>
      <c r="H615" s="20">
        <f t="shared" si="138"/>
        <v>-3.9257795722016819</v>
      </c>
    </row>
    <row r="616" spans="1:9" x14ac:dyDescent="0.25">
      <c r="A616" s="47">
        <f t="shared" si="139"/>
        <v>43524</v>
      </c>
      <c r="B616">
        <v>408.5</v>
      </c>
      <c r="C616">
        <v>149</v>
      </c>
      <c r="D616">
        <v>714.6</v>
      </c>
      <c r="E616">
        <v>1015.1</v>
      </c>
      <c r="F616" s="16">
        <f t="shared" si="136"/>
        <v>1123.0999999999999</v>
      </c>
      <c r="G616" s="16">
        <f t="shared" si="137"/>
        <v>1164.0999999999999</v>
      </c>
      <c r="H616" s="20">
        <f t="shared" si="138"/>
        <v>-3.5220341895026208</v>
      </c>
    </row>
    <row r="617" spans="1:9" x14ac:dyDescent="0.25">
      <c r="A617" s="47">
        <f t="shared" si="139"/>
        <v>43531</v>
      </c>
      <c r="B617">
        <v>282.5</v>
      </c>
      <c r="C617">
        <v>149</v>
      </c>
      <c r="D617">
        <v>849.9</v>
      </c>
      <c r="E617">
        <v>1015.1</v>
      </c>
      <c r="F617" s="16">
        <f t="shared" si="136"/>
        <v>1132.4000000000001</v>
      </c>
      <c r="G617" s="16">
        <f t="shared" si="137"/>
        <v>1164.0999999999999</v>
      </c>
      <c r="H617" s="20">
        <f t="shared" si="138"/>
        <v>-2.723133751395912</v>
      </c>
    </row>
    <row r="618" spans="1:9" x14ac:dyDescent="0.25">
      <c r="A618" s="47">
        <f t="shared" si="139"/>
        <v>43538</v>
      </c>
      <c r="B618">
        <v>282.5</v>
      </c>
      <c r="C618">
        <v>149</v>
      </c>
      <c r="D618">
        <v>849.9</v>
      </c>
      <c r="E618">
        <v>1015.1</v>
      </c>
      <c r="F618" s="16">
        <f t="shared" si="136"/>
        <v>1132.4000000000001</v>
      </c>
      <c r="G618" s="16">
        <f t="shared" si="137"/>
        <v>1164.0999999999999</v>
      </c>
      <c r="H618" s="20">
        <f t="shared" si="138"/>
        <v>-2.723133751395912</v>
      </c>
    </row>
    <row r="619" spans="1:9" x14ac:dyDescent="0.25">
      <c r="A619" s="47">
        <f t="shared" si="139"/>
        <v>43545</v>
      </c>
      <c r="B619">
        <v>349.5</v>
      </c>
      <c r="C619">
        <v>174</v>
      </c>
      <c r="D619">
        <v>849.9</v>
      </c>
      <c r="E619">
        <v>1039.7</v>
      </c>
      <c r="F619" s="16">
        <f t="shared" si="136"/>
        <v>1199.4000000000001</v>
      </c>
      <c r="G619" s="16">
        <f t="shared" si="137"/>
        <v>1213.7</v>
      </c>
      <c r="H619" s="20">
        <f t="shared" si="138"/>
        <v>-1.1782153744747448</v>
      </c>
    </row>
    <row r="620" spans="1:9" x14ac:dyDescent="0.25">
      <c r="A620" s="47">
        <f t="shared" si="139"/>
        <v>43552</v>
      </c>
      <c r="B620">
        <v>464.5</v>
      </c>
      <c r="C620">
        <v>174</v>
      </c>
      <c r="D620">
        <v>849.9</v>
      </c>
      <c r="E620">
        <v>1039.7</v>
      </c>
      <c r="F620" s="16">
        <f t="shared" ref="F620:F644" si="140">+B620+D620</f>
        <v>1314.4</v>
      </c>
      <c r="G620" s="16">
        <f t="shared" ref="G620:G644" si="141">+C620+E620</f>
        <v>1213.7</v>
      </c>
      <c r="H620" s="20">
        <f t="shared" ref="H620:H644" si="142">+(F620/G620-1)*100</f>
        <v>8.2969432314410554</v>
      </c>
    </row>
    <row r="621" spans="1:9" x14ac:dyDescent="0.25">
      <c r="A621" s="47">
        <f t="shared" si="139"/>
        <v>43559</v>
      </c>
      <c r="B621">
        <v>464.5</v>
      </c>
      <c r="C621">
        <v>50</v>
      </c>
      <c r="D621">
        <v>849.9</v>
      </c>
      <c r="E621">
        <v>1130.2</v>
      </c>
      <c r="F621" s="16">
        <f t="shared" si="140"/>
        <v>1314.4</v>
      </c>
      <c r="G621" s="16">
        <f t="shared" si="141"/>
        <v>1180.2</v>
      </c>
      <c r="H621" s="20">
        <f t="shared" si="142"/>
        <v>11.370954075580419</v>
      </c>
    </row>
    <row r="622" spans="1:9" x14ac:dyDescent="0.25">
      <c r="A622" s="47">
        <f t="shared" si="139"/>
        <v>43566</v>
      </c>
      <c r="B622">
        <v>409.5</v>
      </c>
      <c r="C622">
        <v>0</v>
      </c>
      <c r="D622">
        <v>908.4</v>
      </c>
      <c r="E622">
        <v>1130.2</v>
      </c>
      <c r="F622" s="16">
        <f t="shared" si="140"/>
        <v>1317.9</v>
      </c>
      <c r="G622" s="16">
        <f t="shared" si="141"/>
        <v>1130.2</v>
      </c>
      <c r="H622" s="20">
        <f t="shared" si="142"/>
        <v>16.607680056627139</v>
      </c>
    </row>
    <row r="623" spans="1:9" x14ac:dyDescent="0.25">
      <c r="A623" s="47">
        <f t="shared" si="139"/>
        <v>43573</v>
      </c>
      <c r="B623">
        <v>349.5</v>
      </c>
      <c r="C623">
        <v>0</v>
      </c>
      <c r="D623">
        <v>972.9</v>
      </c>
      <c r="E623">
        <v>1130.2</v>
      </c>
      <c r="F623" s="16">
        <f t="shared" si="140"/>
        <v>1322.4</v>
      </c>
      <c r="G623" s="16">
        <f t="shared" si="141"/>
        <v>1130.2</v>
      </c>
      <c r="H623" s="20">
        <f t="shared" si="142"/>
        <v>17.005839674393908</v>
      </c>
    </row>
    <row r="624" spans="1:9" x14ac:dyDescent="0.25">
      <c r="A624" s="47">
        <f t="shared" si="139"/>
        <v>43580</v>
      </c>
      <c r="B624">
        <v>354.8</v>
      </c>
      <c r="C624">
        <v>0</v>
      </c>
      <c r="D624">
        <v>972.9</v>
      </c>
      <c r="E624">
        <v>1130.2</v>
      </c>
      <c r="F624" s="16">
        <f t="shared" si="140"/>
        <v>1327.7</v>
      </c>
      <c r="G624" s="16">
        <f t="shared" si="141"/>
        <v>1130.2</v>
      </c>
      <c r="H624" s="20">
        <f t="shared" si="142"/>
        <v>17.474783224208103</v>
      </c>
      <c r="I624">
        <v>0</v>
      </c>
    </row>
    <row r="625" spans="1:9" x14ac:dyDescent="0.25">
      <c r="A625" s="47">
        <f t="shared" si="139"/>
        <v>43587</v>
      </c>
      <c r="B625">
        <v>284.8</v>
      </c>
      <c r="C625">
        <v>11</v>
      </c>
      <c r="D625">
        <v>1046.9000000000001</v>
      </c>
      <c r="E625">
        <v>1130.2</v>
      </c>
      <c r="F625" s="16">
        <f t="shared" si="140"/>
        <v>1331.7</v>
      </c>
      <c r="G625" s="16">
        <f t="shared" si="141"/>
        <v>1141.2</v>
      </c>
      <c r="H625" s="20">
        <f t="shared" si="142"/>
        <v>16.69295478443744</v>
      </c>
      <c r="I625">
        <v>0</v>
      </c>
    </row>
    <row r="626" spans="1:9" x14ac:dyDescent="0.25">
      <c r="A626" s="47">
        <f t="shared" si="139"/>
        <v>43594</v>
      </c>
      <c r="B626">
        <v>227.8</v>
      </c>
      <c r="C626">
        <v>11</v>
      </c>
      <c r="D626">
        <v>1192.4000000000001</v>
      </c>
      <c r="E626">
        <v>1130.2</v>
      </c>
      <c r="F626" s="16">
        <f t="shared" si="140"/>
        <v>1420.2</v>
      </c>
      <c r="G626" s="16">
        <f t="shared" si="141"/>
        <v>1141.2</v>
      </c>
      <c r="H626" s="20">
        <f t="shared" si="142"/>
        <v>24.447949526813883</v>
      </c>
      <c r="I626">
        <v>0</v>
      </c>
    </row>
    <row r="627" spans="1:9" x14ac:dyDescent="0.25">
      <c r="A627" s="47">
        <f t="shared" si="139"/>
        <v>43601</v>
      </c>
      <c r="B627">
        <v>227.8</v>
      </c>
      <c r="C627">
        <v>11</v>
      </c>
      <c r="D627">
        <v>1322.3</v>
      </c>
      <c r="E627">
        <v>1130.2</v>
      </c>
      <c r="F627" s="16">
        <f t="shared" si="140"/>
        <v>1550.1</v>
      </c>
      <c r="G627" s="16">
        <f t="shared" si="141"/>
        <v>1141.2</v>
      </c>
      <c r="H627" s="20">
        <f t="shared" si="142"/>
        <v>35.830704521556235</v>
      </c>
      <c r="I627">
        <v>43</v>
      </c>
    </row>
    <row r="628" spans="1:9" x14ac:dyDescent="0.25">
      <c r="A628" s="47">
        <f t="shared" si="139"/>
        <v>43608</v>
      </c>
      <c r="B628">
        <v>297.8</v>
      </c>
      <c r="C628">
        <v>11</v>
      </c>
      <c r="D628">
        <v>1322.3</v>
      </c>
      <c r="E628">
        <v>1130.2</v>
      </c>
      <c r="F628" s="16">
        <f t="shared" si="140"/>
        <v>1620.1</v>
      </c>
      <c r="G628" s="16">
        <f t="shared" si="141"/>
        <v>1141.2</v>
      </c>
      <c r="H628" s="20">
        <f t="shared" si="142"/>
        <v>41.964598668068675</v>
      </c>
      <c r="I628">
        <v>43</v>
      </c>
    </row>
    <row r="629" spans="1:9" x14ac:dyDescent="0.25">
      <c r="A629" s="47">
        <f t="shared" si="139"/>
        <v>43615</v>
      </c>
      <c r="B629">
        <v>240.5</v>
      </c>
      <c r="C629">
        <v>0</v>
      </c>
      <c r="D629">
        <v>1381.7</v>
      </c>
      <c r="E629">
        <v>1141</v>
      </c>
      <c r="F629" s="16">
        <f t="shared" si="140"/>
        <v>1622.2</v>
      </c>
      <c r="G629" s="16">
        <f t="shared" si="141"/>
        <v>1141</v>
      </c>
      <c r="H629" s="20">
        <f t="shared" si="142"/>
        <v>42.173531989482903</v>
      </c>
      <c r="I629">
        <v>43</v>
      </c>
    </row>
    <row r="630" spans="1:9" x14ac:dyDescent="0.25">
      <c r="A630" s="47">
        <f t="shared" si="139"/>
        <v>43622</v>
      </c>
      <c r="B630">
        <v>283.5</v>
      </c>
      <c r="C630">
        <v>100</v>
      </c>
      <c r="D630">
        <v>0</v>
      </c>
      <c r="E630">
        <v>0</v>
      </c>
      <c r="F630" s="16">
        <f t="shared" si="140"/>
        <v>283.5</v>
      </c>
      <c r="G630" s="16">
        <f t="shared" si="141"/>
        <v>100</v>
      </c>
      <c r="H630" s="20">
        <f t="shared" si="142"/>
        <v>183.5</v>
      </c>
    </row>
    <row r="631" spans="1:9" x14ac:dyDescent="0.25">
      <c r="A631" s="47">
        <f t="shared" si="139"/>
        <v>43629</v>
      </c>
      <c r="B631">
        <v>133.5</v>
      </c>
      <c r="C631">
        <v>50</v>
      </c>
      <c r="D631">
        <v>84.5</v>
      </c>
      <c r="E631">
        <v>54</v>
      </c>
      <c r="F631" s="16">
        <f t="shared" si="140"/>
        <v>218</v>
      </c>
      <c r="G631" s="16">
        <f t="shared" si="141"/>
        <v>104</v>
      </c>
      <c r="H631" s="20">
        <f t="shared" si="142"/>
        <v>109.61538461538463</v>
      </c>
    </row>
    <row r="632" spans="1:9" x14ac:dyDescent="0.25">
      <c r="A632" s="47">
        <f t="shared" si="139"/>
        <v>43636</v>
      </c>
      <c r="B632">
        <v>153.5</v>
      </c>
      <c r="C632">
        <v>0</v>
      </c>
      <c r="D632">
        <v>84.5</v>
      </c>
      <c r="E632">
        <v>109</v>
      </c>
      <c r="F632" s="16">
        <f t="shared" si="140"/>
        <v>238</v>
      </c>
      <c r="G632" s="16">
        <f t="shared" si="141"/>
        <v>109</v>
      </c>
      <c r="H632" s="20">
        <f t="shared" si="142"/>
        <v>118.348623853211</v>
      </c>
    </row>
    <row r="633" spans="1:9" x14ac:dyDescent="0.25">
      <c r="A633" s="47">
        <f t="shared" si="139"/>
        <v>43643</v>
      </c>
      <c r="B633" s="16">
        <v>146</v>
      </c>
      <c r="C633">
        <v>0</v>
      </c>
      <c r="D633">
        <v>114.9</v>
      </c>
      <c r="E633">
        <v>109</v>
      </c>
      <c r="F633" s="16">
        <f t="shared" si="140"/>
        <v>260.89999999999998</v>
      </c>
      <c r="G633" s="16">
        <f t="shared" si="141"/>
        <v>109</v>
      </c>
      <c r="H633" s="20">
        <f t="shared" si="142"/>
        <v>139.35779816513758</v>
      </c>
    </row>
    <row r="634" spans="1:9" x14ac:dyDescent="0.25">
      <c r="A634" s="47">
        <f t="shared" si="139"/>
        <v>43650</v>
      </c>
      <c r="B634" s="16">
        <v>146</v>
      </c>
      <c r="C634">
        <v>0</v>
      </c>
      <c r="D634">
        <v>114.9</v>
      </c>
      <c r="E634">
        <v>131</v>
      </c>
      <c r="F634" s="16">
        <f t="shared" si="140"/>
        <v>260.89999999999998</v>
      </c>
      <c r="G634" s="16">
        <f t="shared" si="141"/>
        <v>131</v>
      </c>
      <c r="H634" s="20">
        <f t="shared" si="142"/>
        <v>99.160305343511439</v>
      </c>
    </row>
    <row r="635" spans="1:9" x14ac:dyDescent="0.25">
      <c r="A635" s="47">
        <f t="shared" si="139"/>
        <v>43657</v>
      </c>
      <c r="B635">
        <v>155.19999999999999</v>
      </c>
      <c r="C635">
        <v>0</v>
      </c>
      <c r="D635">
        <v>114.9</v>
      </c>
      <c r="E635">
        <v>131</v>
      </c>
      <c r="F635" s="16">
        <f t="shared" si="140"/>
        <v>270.10000000000002</v>
      </c>
      <c r="G635" s="16">
        <f t="shared" si="141"/>
        <v>131</v>
      </c>
      <c r="H635" s="20">
        <f t="shared" si="142"/>
        <v>106.18320610687024</v>
      </c>
    </row>
    <row r="636" spans="1:9" x14ac:dyDescent="0.25">
      <c r="A636" s="47">
        <f t="shared" si="139"/>
        <v>43664</v>
      </c>
      <c r="B636" s="16">
        <v>183</v>
      </c>
      <c r="C636">
        <v>0</v>
      </c>
      <c r="D636">
        <v>124.1</v>
      </c>
      <c r="E636">
        <v>131</v>
      </c>
      <c r="F636" s="16">
        <f t="shared" si="140"/>
        <v>307.10000000000002</v>
      </c>
      <c r="G636" s="16">
        <f t="shared" si="141"/>
        <v>131</v>
      </c>
      <c r="H636" s="20">
        <f t="shared" si="142"/>
        <v>134.42748091603053</v>
      </c>
    </row>
    <row r="637" spans="1:9" x14ac:dyDescent="0.25">
      <c r="A637" s="47">
        <f t="shared" si="139"/>
        <v>43671</v>
      </c>
      <c r="B637" s="16">
        <v>188</v>
      </c>
      <c r="C637">
        <v>70</v>
      </c>
      <c r="D637">
        <v>124.1</v>
      </c>
      <c r="E637">
        <v>131</v>
      </c>
      <c r="F637" s="16">
        <f t="shared" si="140"/>
        <v>312.10000000000002</v>
      </c>
      <c r="G637" s="16">
        <f t="shared" si="141"/>
        <v>201</v>
      </c>
      <c r="H637" s="20">
        <f t="shared" si="142"/>
        <v>55.273631840796035</v>
      </c>
    </row>
    <row r="638" spans="1:9" x14ac:dyDescent="0.25">
      <c r="A638" s="47">
        <f t="shared" si="139"/>
        <v>43678</v>
      </c>
      <c r="B638" s="16">
        <v>178</v>
      </c>
      <c r="C638">
        <v>140</v>
      </c>
      <c r="D638">
        <v>124.1</v>
      </c>
      <c r="E638">
        <v>131</v>
      </c>
      <c r="F638" s="16">
        <f t="shared" si="140"/>
        <v>302.10000000000002</v>
      </c>
      <c r="G638" s="16">
        <f t="shared" si="141"/>
        <v>271</v>
      </c>
      <c r="H638" s="20">
        <f t="shared" si="142"/>
        <v>11.476014760147613</v>
      </c>
    </row>
    <row r="639" spans="1:9" x14ac:dyDescent="0.25">
      <c r="A639" s="47">
        <f t="shared" si="139"/>
        <v>43685</v>
      </c>
      <c r="B639" s="16">
        <v>150</v>
      </c>
      <c r="C639">
        <v>140</v>
      </c>
      <c r="D639">
        <v>155.80000000000001</v>
      </c>
      <c r="E639">
        <v>144.19999999999999</v>
      </c>
      <c r="F639" s="16">
        <f t="shared" si="140"/>
        <v>305.8</v>
      </c>
      <c r="G639" s="16">
        <f t="shared" si="141"/>
        <v>284.2</v>
      </c>
      <c r="H639" s="20">
        <f t="shared" si="142"/>
        <v>7.6002814919071238</v>
      </c>
    </row>
    <row r="640" spans="1:9" x14ac:dyDescent="0.25">
      <c r="A640" s="47">
        <f t="shared" si="139"/>
        <v>43692</v>
      </c>
      <c r="B640">
        <v>147.6</v>
      </c>
      <c r="C640">
        <v>0</v>
      </c>
      <c r="D640">
        <v>156.30000000000001</v>
      </c>
      <c r="E640">
        <v>220.1</v>
      </c>
      <c r="F640" s="16">
        <f t="shared" si="140"/>
        <v>303.89999999999998</v>
      </c>
      <c r="G640" s="16">
        <f t="shared" si="141"/>
        <v>220.1</v>
      </c>
      <c r="H640" s="20">
        <f t="shared" si="142"/>
        <v>38.0736029077692</v>
      </c>
    </row>
    <row r="641" spans="1:8" x14ac:dyDescent="0.25">
      <c r="A641" s="47">
        <f t="shared" si="139"/>
        <v>43699</v>
      </c>
      <c r="B641">
        <v>88.4</v>
      </c>
      <c r="C641">
        <v>53</v>
      </c>
      <c r="D641">
        <v>215.4</v>
      </c>
      <c r="E641">
        <v>220.1</v>
      </c>
      <c r="F641" s="16">
        <f t="shared" si="140"/>
        <v>303.8</v>
      </c>
      <c r="G641" s="16">
        <f t="shared" si="141"/>
        <v>273.10000000000002</v>
      </c>
      <c r="H641" s="20">
        <f t="shared" si="142"/>
        <v>11.241303551812521</v>
      </c>
    </row>
    <row r="642" spans="1:8" x14ac:dyDescent="0.25">
      <c r="A642" s="47">
        <f t="shared" si="139"/>
        <v>43706</v>
      </c>
      <c r="B642">
        <v>90.3</v>
      </c>
      <c r="C642">
        <v>53</v>
      </c>
      <c r="D642">
        <v>215.9</v>
      </c>
      <c r="E642">
        <v>234</v>
      </c>
      <c r="F642" s="16">
        <f t="shared" si="140"/>
        <v>306.2</v>
      </c>
      <c r="G642" s="16">
        <f t="shared" si="141"/>
        <v>287</v>
      </c>
      <c r="H642" s="20">
        <f t="shared" si="142"/>
        <v>6.689895470383278</v>
      </c>
    </row>
    <row r="643" spans="1:8" x14ac:dyDescent="0.25">
      <c r="A643" s="47">
        <f t="shared" si="139"/>
        <v>43713</v>
      </c>
      <c r="B643">
        <v>154</v>
      </c>
      <c r="C643">
        <v>53</v>
      </c>
      <c r="D643">
        <v>215.9</v>
      </c>
      <c r="E643">
        <v>234</v>
      </c>
      <c r="F643" s="16">
        <f t="shared" si="140"/>
        <v>369.9</v>
      </c>
      <c r="G643" s="16">
        <f t="shared" si="141"/>
        <v>287</v>
      </c>
      <c r="H643" s="20">
        <f t="shared" si="142"/>
        <v>28.88501742160279</v>
      </c>
    </row>
    <row r="644" spans="1:8" x14ac:dyDescent="0.25">
      <c r="A644" s="47">
        <f t="shared" si="139"/>
        <v>43720</v>
      </c>
      <c r="B644">
        <v>154</v>
      </c>
      <c r="C644">
        <v>123</v>
      </c>
      <c r="D644">
        <v>215.9</v>
      </c>
      <c r="E644">
        <v>234</v>
      </c>
      <c r="F644" s="16">
        <f t="shared" si="140"/>
        <v>369.9</v>
      </c>
      <c r="G644" s="16">
        <f t="shared" si="141"/>
        <v>357</v>
      </c>
      <c r="H644" s="20">
        <f t="shared" si="142"/>
        <v>3.6134453781512477</v>
      </c>
    </row>
    <row r="645" spans="1:8" x14ac:dyDescent="0.25">
      <c r="A645" s="47">
        <f t="shared" si="139"/>
        <v>43727</v>
      </c>
      <c r="B645">
        <v>154</v>
      </c>
      <c r="C645">
        <v>123</v>
      </c>
      <c r="D645">
        <v>229</v>
      </c>
      <c r="E645">
        <v>234</v>
      </c>
      <c r="F645" s="16">
        <f t="shared" ref="F645:F684" si="143">+B645+D645</f>
        <v>383</v>
      </c>
      <c r="G645" s="16">
        <f t="shared" ref="G645:G684" si="144">+C645+E645</f>
        <v>357</v>
      </c>
      <c r="H645" s="20">
        <f t="shared" ref="H645:H684" si="145">+(F645/G645-1)*100</f>
        <v>7.2829131652661028</v>
      </c>
    </row>
    <row r="646" spans="1:8" x14ac:dyDescent="0.25">
      <c r="A646" s="47">
        <f t="shared" si="139"/>
        <v>43734</v>
      </c>
      <c r="B646">
        <v>154</v>
      </c>
      <c r="C646">
        <v>123</v>
      </c>
      <c r="D646">
        <v>229</v>
      </c>
      <c r="E646">
        <v>234</v>
      </c>
      <c r="F646" s="16">
        <f t="shared" si="143"/>
        <v>383</v>
      </c>
      <c r="G646" s="16">
        <f t="shared" si="144"/>
        <v>357</v>
      </c>
      <c r="H646" s="20">
        <f t="shared" si="145"/>
        <v>7.2829131652661028</v>
      </c>
    </row>
    <row r="647" spans="1:8" x14ac:dyDescent="0.25">
      <c r="A647" s="47">
        <f t="shared" ref="A647:A710" si="146">+A646+7</f>
        <v>43741</v>
      </c>
      <c r="B647">
        <v>106.7</v>
      </c>
      <c r="C647">
        <v>106</v>
      </c>
      <c r="D647">
        <v>229</v>
      </c>
      <c r="E647">
        <v>304.39999999999998</v>
      </c>
      <c r="F647" s="16">
        <f t="shared" si="143"/>
        <v>335.7</v>
      </c>
      <c r="G647" s="16">
        <f t="shared" si="144"/>
        <v>410.4</v>
      </c>
      <c r="H647" s="20">
        <f t="shared" si="145"/>
        <v>-18.201754385964907</v>
      </c>
    </row>
    <row r="648" spans="1:8" x14ac:dyDescent="0.25">
      <c r="A648" s="47">
        <f t="shared" si="146"/>
        <v>43748</v>
      </c>
      <c r="B648">
        <v>51.7</v>
      </c>
      <c r="C648">
        <v>106</v>
      </c>
      <c r="D648">
        <v>282.8</v>
      </c>
      <c r="E648">
        <v>304.39999999999998</v>
      </c>
      <c r="F648" s="16">
        <f t="shared" si="143"/>
        <v>334.5</v>
      </c>
      <c r="G648" s="16">
        <f t="shared" si="144"/>
        <v>410.4</v>
      </c>
      <c r="H648" s="20">
        <f t="shared" si="145"/>
        <v>-18.494152046783618</v>
      </c>
    </row>
    <row r="649" spans="1:8" x14ac:dyDescent="0.25">
      <c r="A649" s="47">
        <f t="shared" si="146"/>
        <v>43755</v>
      </c>
      <c r="B649">
        <v>51.7</v>
      </c>
      <c r="C649">
        <v>53</v>
      </c>
      <c r="D649">
        <v>282.8</v>
      </c>
      <c r="E649">
        <v>357.4</v>
      </c>
      <c r="F649" s="16">
        <f t="shared" si="143"/>
        <v>334.5</v>
      </c>
      <c r="G649" s="16">
        <f t="shared" si="144"/>
        <v>410.4</v>
      </c>
      <c r="H649" s="20">
        <f t="shared" si="145"/>
        <v>-18.494152046783618</v>
      </c>
    </row>
    <row r="650" spans="1:8" x14ac:dyDescent="0.25">
      <c r="A650" s="47">
        <f t="shared" si="146"/>
        <v>43762</v>
      </c>
      <c r="B650">
        <v>51.7</v>
      </c>
      <c r="C650">
        <v>53</v>
      </c>
      <c r="D650">
        <v>282.8</v>
      </c>
      <c r="E650">
        <v>357.4</v>
      </c>
      <c r="F650" s="16">
        <f t="shared" si="143"/>
        <v>334.5</v>
      </c>
      <c r="G650" s="16">
        <f t="shared" si="144"/>
        <v>410.4</v>
      </c>
      <c r="H650" s="20">
        <f t="shared" si="145"/>
        <v>-18.494152046783618</v>
      </c>
    </row>
    <row r="651" spans="1:8" x14ac:dyDescent="0.25">
      <c r="A651" s="47">
        <f t="shared" si="146"/>
        <v>43769</v>
      </c>
      <c r="B651">
        <v>51.7</v>
      </c>
      <c r="C651">
        <v>183</v>
      </c>
      <c r="D651">
        <v>282.8</v>
      </c>
      <c r="E651">
        <v>357.4</v>
      </c>
      <c r="F651" s="16">
        <f t="shared" si="143"/>
        <v>334.5</v>
      </c>
      <c r="G651" s="16">
        <f t="shared" si="144"/>
        <v>540.4</v>
      </c>
      <c r="H651" s="20">
        <f t="shared" si="145"/>
        <v>-38.101406365655066</v>
      </c>
    </row>
    <row r="652" spans="1:8" x14ac:dyDescent="0.25">
      <c r="A652" s="47">
        <f t="shared" si="146"/>
        <v>43776</v>
      </c>
      <c r="B652">
        <v>51.7</v>
      </c>
      <c r="C652">
        <v>53</v>
      </c>
      <c r="D652">
        <v>282.8</v>
      </c>
      <c r="E652">
        <v>357.4</v>
      </c>
      <c r="F652" s="16">
        <f t="shared" si="143"/>
        <v>334.5</v>
      </c>
      <c r="G652" s="16">
        <f t="shared" si="144"/>
        <v>410.4</v>
      </c>
      <c r="H652" s="20">
        <f t="shared" si="145"/>
        <v>-18.494152046783618</v>
      </c>
    </row>
    <row r="653" spans="1:8" ht="15" x14ac:dyDescent="0.35">
      <c r="A653" s="47">
        <f t="shared" si="146"/>
        <v>43783</v>
      </c>
      <c r="B653" s="28">
        <v>58</v>
      </c>
      <c r="C653">
        <v>200.5</v>
      </c>
      <c r="D653">
        <v>341.2</v>
      </c>
      <c r="E653">
        <v>410.3</v>
      </c>
      <c r="F653" s="16">
        <f t="shared" si="143"/>
        <v>399.2</v>
      </c>
      <c r="G653" s="16">
        <f t="shared" si="144"/>
        <v>610.79999999999995</v>
      </c>
      <c r="H653" s="20">
        <f t="shared" si="145"/>
        <v>-34.643091028159787</v>
      </c>
    </row>
    <row r="654" spans="1:8" x14ac:dyDescent="0.25">
      <c r="A654" s="47">
        <f t="shared" si="146"/>
        <v>43790</v>
      </c>
      <c r="B654">
        <f>'1121'!B31</f>
        <v>88</v>
      </c>
      <c r="C654">
        <f>'1121'!C31</f>
        <v>200.4</v>
      </c>
      <c r="D654">
        <f>'1121'!D31</f>
        <v>341.2</v>
      </c>
      <c r="E654">
        <f>'1121'!E31</f>
        <v>410.4</v>
      </c>
      <c r="F654" s="16">
        <f t="shared" si="143"/>
        <v>429.2</v>
      </c>
      <c r="G654" s="16">
        <f t="shared" si="144"/>
        <v>610.79999999999995</v>
      </c>
      <c r="H654" s="20">
        <f t="shared" si="145"/>
        <v>-29.731499672560567</v>
      </c>
    </row>
    <row r="655" spans="1:8" x14ac:dyDescent="0.25">
      <c r="A655" s="47">
        <f t="shared" si="146"/>
        <v>43797</v>
      </c>
      <c r="B655">
        <f>'1128'!B31</f>
        <v>88</v>
      </c>
      <c r="C655">
        <f>'1128'!C31</f>
        <v>200.4</v>
      </c>
      <c r="D655">
        <f>'1128'!D31</f>
        <v>341.2</v>
      </c>
      <c r="E655">
        <f>'1128'!E31</f>
        <v>410.4</v>
      </c>
      <c r="F655" s="16">
        <f t="shared" si="143"/>
        <v>429.2</v>
      </c>
      <c r="G655" s="16">
        <f t="shared" si="144"/>
        <v>610.79999999999995</v>
      </c>
      <c r="H655" s="20">
        <f t="shared" si="145"/>
        <v>-29.731499672560567</v>
      </c>
    </row>
    <row r="656" spans="1:8" x14ac:dyDescent="0.25">
      <c r="A656" s="47">
        <f t="shared" si="146"/>
        <v>43804</v>
      </c>
      <c r="B656">
        <f>'1205'!B31</f>
        <v>145</v>
      </c>
      <c r="C656">
        <f>'1205'!C31</f>
        <v>141</v>
      </c>
      <c r="D656">
        <f>'1205'!D31</f>
        <v>341.2</v>
      </c>
      <c r="E656">
        <f>'1205'!E31</f>
        <v>484.7</v>
      </c>
      <c r="F656" s="16">
        <f t="shared" si="143"/>
        <v>486.2</v>
      </c>
      <c r="G656" s="16">
        <f t="shared" si="144"/>
        <v>625.70000000000005</v>
      </c>
      <c r="H656" s="20">
        <f t="shared" si="145"/>
        <v>-22.295029566885095</v>
      </c>
    </row>
    <row r="657" spans="1:11" x14ac:dyDescent="0.25">
      <c r="A657" s="47">
        <f t="shared" si="146"/>
        <v>43811</v>
      </c>
      <c r="B657">
        <f>'1212'!B31</f>
        <v>240</v>
      </c>
      <c r="C657">
        <f>'1212'!C31</f>
        <v>141</v>
      </c>
      <c r="D657">
        <f>'1212'!D31</f>
        <v>341.2</v>
      </c>
      <c r="E657">
        <f>'1212'!E31</f>
        <v>484.7</v>
      </c>
      <c r="F657" s="16">
        <f t="shared" si="143"/>
        <v>581.20000000000005</v>
      </c>
      <c r="G657" s="16">
        <f t="shared" si="144"/>
        <v>625.70000000000005</v>
      </c>
      <c r="H657" s="20">
        <f t="shared" si="145"/>
        <v>-7.112034521336108</v>
      </c>
    </row>
    <row r="658" spans="1:11" x14ac:dyDescent="0.25">
      <c r="A658" s="47">
        <f t="shared" si="146"/>
        <v>43818</v>
      </c>
      <c r="B658">
        <f>'1219'!B31</f>
        <v>240</v>
      </c>
      <c r="C658">
        <f>'1219'!C31</f>
        <v>60</v>
      </c>
      <c r="D658">
        <f>'1219'!D31</f>
        <v>341.2</v>
      </c>
      <c r="E658">
        <f>'1219'!E31</f>
        <v>564.5</v>
      </c>
      <c r="F658" s="16">
        <f t="shared" si="143"/>
        <v>581.20000000000005</v>
      </c>
      <c r="G658" s="16">
        <f t="shared" si="144"/>
        <v>624.5</v>
      </c>
      <c r="H658" s="20">
        <f t="shared" si="145"/>
        <v>-6.9335468374699722</v>
      </c>
    </row>
    <row r="659" spans="1:11" x14ac:dyDescent="0.25">
      <c r="A659" s="47">
        <f t="shared" si="146"/>
        <v>43825</v>
      </c>
      <c r="B659">
        <f>'1226'!B31</f>
        <v>237</v>
      </c>
      <c r="C659">
        <f>'1226'!C31</f>
        <v>115</v>
      </c>
      <c r="D659">
        <f>'1226'!D31</f>
        <v>415.3</v>
      </c>
      <c r="E659">
        <f>'1226'!E31</f>
        <v>577.4</v>
      </c>
      <c r="F659" s="16">
        <f t="shared" si="143"/>
        <v>652.29999999999995</v>
      </c>
      <c r="G659" s="16">
        <f t="shared" si="144"/>
        <v>692.4</v>
      </c>
      <c r="H659" s="20">
        <f t="shared" si="145"/>
        <v>-5.7914500288850368</v>
      </c>
    </row>
    <row r="660" spans="1:11" x14ac:dyDescent="0.25">
      <c r="A660" s="47">
        <f t="shared" si="146"/>
        <v>43832</v>
      </c>
      <c r="B660">
        <f>'0102'!B31</f>
        <v>237</v>
      </c>
      <c r="C660">
        <f>'0102'!C31</f>
        <v>115</v>
      </c>
      <c r="D660">
        <f>'0102'!D31</f>
        <v>433.1</v>
      </c>
      <c r="E660">
        <f>'0102'!E31</f>
        <v>577.4</v>
      </c>
      <c r="F660" s="16">
        <f t="shared" si="143"/>
        <v>670.1</v>
      </c>
      <c r="G660" s="16">
        <f t="shared" si="144"/>
        <v>692.4</v>
      </c>
      <c r="H660" s="20">
        <f t="shared" si="145"/>
        <v>-3.2206816868861843</v>
      </c>
    </row>
    <row r="661" spans="1:11" x14ac:dyDescent="0.25">
      <c r="A661" s="47">
        <f t="shared" si="146"/>
        <v>43839</v>
      </c>
      <c r="B661">
        <f>'0109'!B31</f>
        <v>277</v>
      </c>
      <c r="C661">
        <f>'0109'!C31</f>
        <v>115</v>
      </c>
      <c r="D661">
        <f>'0109'!D31</f>
        <v>463.9</v>
      </c>
      <c r="E661">
        <f>'0109'!E31</f>
        <v>577.4</v>
      </c>
      <c r="F661" s="16">
        <f t="shared" si="143"/>
        <v>740.9</v>
      </c>
      <c r="G661" s="16">
        <f t="shared" si="144"/>
        <v>692.4</v>
      </c>
      <c r="H661" s="20">
        <f t="shared" si="145"/>
        <v>7.004621606008099</v>
      </c>
    </row>
    <row r="662" spans="1:11" x14ac:dyDescent="0.25">
      <c r="A662" s="47">
        <f t="shared" si="146"/>
        <v>43846</v>
      </c>
      <c r="B662">
        <f>'0116'!B31</f>
        <v>165</v>
      </c>
      <c r="C662">
        <f>'0116'!C31</f>
        <v>115</v>
      </c>
      <c r="D662">
        <f>'0116'!D31</f>
        <v>579.1</v>
      </c>
      <c r="E662">
        <f>'0116'!E31</f>
        <v>577.4</v>
      </c>
      <c r="F662" s="16">
        <f t="shared" si="143"/>
        <v>744.1</v>
      </c>
      <c r="G662" s="16">
        <f t="shared" si="144"/>
        <v>692.4</v>
      </c>
      <c r="H662" s="20">
        <f t="shared" si="145"/>
        <v>7.4667822068168688</v>
      </c>
    </row>
    <row r="663" spans="1:11" x14ac:dyDescent="0.25">
      <c r="A663" s="47">
        <f t="shared" si="146"/>
        <v>43853</v>
      </c>
      <c r="B663">
        <f>'0123'!B31</f>
        <v>140</v>
      </c>
      <c r="C663">
        <f>'0123'!C31</f>
        <v>115</v>
      </c>
      <c r="D663">
        <f>'0123'!D31</f>
        <v>605.6</v>
      </c>
      <c r="E663">
        <f>'0123'!E31</f>
        <v>577.4</v>
      </c>
      <c r="F663" s="16">
        <f t="shared" si="143"/>
        <v>745.6</v>
      </c>
      <c r="G663" s="16">
        <f t="shared" si="144"/>
        <v>692.4</v>
      </c>
      <c r="H663" s="20">
        <f t="shared" si="145"/>
        <v>7.6834199884459942</v>
      </c>
    </row>
    <row r="664" spans="1:11" x14ac:dyDescent="0.25">
      <c r="A664" s="47">
        <f t="shared" si="146"/>
        <v>43860</v>
      </c>
      <c r="B664">
        <f>'0130'!B31</f>
        <v>160</v>
      </c>
      <c r="C664">
        <f>'0130'!C31</f>
        <v>115</v>
      </c>
      <c r="D664">
        <f>'0130'!D31</f>
        <v>605.6</v>
      </c>
      <c r="E664">
        <f>'0130'!E31</f>
        <v>577.4</v>
      </c>
      <c r="F664" s="16">
        <f t="shared" si="143"/>
        <v>765.6</v>
      </c>
      <c r="G664" s="16">
        <f t="shared" si="144"/>
        <v>692.4</v>
      </c>
      <c r="H664" s="20">
        <f t="shared" si="145"/>
        <v>10.571923743500866</v>
      </c>
    </row>
    <row r="665" spans="1:11" ht="15" x14ac:dyDescent="0.35">
      <c r="A665" s="47">
        <f t="shared" si="146"/>
        <v>43867</v>
      </c>
      <c r="B665">
        <f>'0206'!B31</f>
        <v>160</v>
      </c>
      <c r="C665">
        <f>'0206'!C31</f>
        <v>115</v>
      </c>
      <c r="D665">
        <f>'0206'!D31</f>
        <v>605.6</v>
      </c>
      <c r="E665">
        <f>'0206'!E31</f>
        <v>577.4</v>
      </c>
      <c r="F665" s="16">
        <f t="shared" si="143"/>
        <v>765.6</v>
      </c>
      <c r="G665" s="16">
        <f t="shared" si="144"/>
        <v>692.4</v>
      </c>
      <c r="H665" s="20">
        <f t="shared" si="145"/>
        <v>10.571923743500866</v>
      </c>
      <c r="K665" s="28"/>
    </row>
    <row r="666" spans="1:11" x14ac:dyDescent="0.25">
      <c r="A666" s="47">
        <f t="shared" si="146"/>
        <v>43874</v>
      </c>
      <c r="B666">
        <f>'0213'!B31</f>
        <v>198</v>
      </c>
      <c r="C666">
        <f>'0213'!C31</f>
        <v>288.5</v>
      </c>
      <c r="D666">
        <f>'0213'!D31</f>
        <v>641.1</v>
      </c>
      <c r="E666">
        <f>'0213'!E31</f>
        <v>659.9</v>
      </c>
      <c r="F666" s="16">
        <f t="shared" si="143"/>
        <v>839.1</v>
      </c>
      <c r="G666" s="16">
        <f t="shared" si="144"/>
        <v>948.4</v>
      </c>
      <c r="H666" s="20">
        <f t="shared" si="145"/>
        <v>-11.52467313369886</v>
      </c>
    </row>
    <row r="667" spans="1:11" x14ac:dyDescent="0.25">
      <c r="A667" s="47">
        <f t="shared" si="146"/>
        <v>43881</v>
      </c>
      <c r="B667">
        <f>'0220'!B31</f>
        <v>253</v>
      </c>
      <c r="C667">
        <f>'0220'!C31</f>
        <v>458.5</v>
      </c>
      <c r="D667">
        <f>'0220'!D31</f>
        <v>641.1</v>
      </c>
      <c r="E667">
        <f>'0220'!E31</f>
        <v>659.9</v>
      </c>
      <c r="F667" s="16">
        <f t="shared" si="143"/>
        <v>894.1</v>
      </c>
      <c r="G667" s="16">
        <f t="shared" si="144"/>
        <v>1118.4000000000001</v>
      </c>
      <c r="H667" s="20">
        <f t="shared" si="145"/>
        <v>-20.055436337625189</v>
      </c>
    </row>
    <row r="668" spans="1:11" x14ac:dyDescent="0.25">
      <c r="A668" s="47">
        <f t="shared" si="146"/>
        <v>43888</v>
      </c>
      <c r="B668">
        <f>'0227'!B31</f>
        <v>253</v>
      </c>
      <c r="C668">
        <f>'0227'!C31</f>
        <v>408.5</v>
      </c>
      <c r="D668">
        <f>'0227'!D31</f>
        <v>718.1</v>
      </c>
      <c r="E668">
        <f>'0227'!E31</f>
        <v>714.6</v>
      </c>
      <c r="F668" s="16">
        <f t="shared" si="143"/>
        <v>971.1</v>
      </c>
      <c r="G668" s="16">
        <f t="shared" si="144"/>
        <v>1123.0999999999999</v>
      </c>
      <c r="H668" s="20">
        <f t="shared" si="145"/>
        <v>-13.533968480099713</v>
      </c>
    </row>
    <row r="669" spans="1:11" x14ac:dyDescent="0.25">
      <c r="A669" s="47">
        <f t="shared" si="146"/>
        <v>43895</v>
      </c>
      <c r="B669">
        <f>'0305'!B31</f>
        <v>253</v>
      </c>
      <c r="C669">
        <f>'0305'!C31</f>
        <v>282.5</v>
      </c>
      <c r="D669">
        <f>'0305'!D31</f>
        <v>718.1</v>
      </c>
      <c r="E669">
        <f>'0305'!E31</f>
        <v>849.9</v>
      </c>
      <c r="F669" s="16">
        <f t="shared" si="143"/>
        <v>971.1</v>
      </c>
      <c r="G669" s="16">
        <f t="shared" si="144"/>
        <v>1132.4000000000001</v>
      </c>
      <c r="H669" s="20">
        <f t="shared" si="145"/>
        <v>-14.244083362769345</v>
      </c>
    </row>
    <row r="670" spans="1:11" x14ac:dyDescent="0.25">
      <c r="A670" s="47">
        <f t="shared" si="146"/>
        <v>43902</v>
      </c>
      <c r="B670">
        <f>'0312'!B31</f>
        <v>290.5</v>
      </c>
      <c r="C670">
        <f>'0312'!C31</f>
        <v>282.5</v>
      </c>
      <c r="D670">
        <f>'0312'!D31</f>
        <v>718.1</v>
      </c>
      <c r="E670">
        <f>'0312'!E31</f>
        <v>849.9</v>
      </c>
      <c r="F670" s="16">
        <f t="shared" si="143"/>
        <v>1008.6</v>
      </c>
      <c r="G670" s="16">
        <f t="shared" si="144"/>
        <v>1132.4000000000001</v>
      </c>
      <c r="H670" s="20">
        <f t="shared" si="145"/>
        <v>-10.932532673966799</v>
      </c>
    </row>
    <row r="671" spans="1:11" x14ac:dyDescent="0.25">
      <c r="A671" s="47">
        <f t="shared" si="146"/>
        <v>43909</v>
      </c>
      <c r="B671">
        <f>'0319'!B31</f>
        <v>290.5</v>
      </c>
      <c r="C671">
        <f>'0319'!C31</f>
        <v>349.5</v>
      </c>
      <c r="D671">
        <f>'0319'!D31</f>
        <v>771.9</v>
      </c>
      <c r="E671">
        <f>'0319'!E31</f>
        <v>849.9</v>
      </c>
      <c r="F671" s="16">
        <f t="shared" si="143"/>
        <v>1062.4000000000001</v>
      </c>
      <c r="G671" s="16">
        <f t="shared" si="144"/>
        <v>1199.4000000000001</v>
      </c>
      <c r="H671" s="20">
        <f t="shared" si="145"/>
        <v>-11.422377855594467</v>
      </c>
    </row>
    <row r="672" spans="1:11" x14ac:dyDescent="0.25">
      <c r="A672" s="47">
        <f t="shared" si="146"/>
        <v>43916</v>
      </c>
      <c r="B672">
        <f>'0326'!B31</f>
        <v>150.5</v>
      </c>
      <c r="C672">
        <f>'0326'!C31</f>
        <v>464.5</v>
      </c>
      <c r="D672">
        <f>'0326'!D31</f>
        <v>846.2</v>
      </c>
      <c r="E672">
        <f>'0326'!E31</f>
        <v>849.9</v>
      </c>
      <c r="F672" s="16">
        <f t="shared" si="143"/>
        <v>996.7</v>
      </c>
      <c r="G672" s="16">
        <f t="shared" si="144"/>
        <v>1314.4</v>
      </c>
      <c r="H672" s="20">
        <f t="shared" si="145"/>
        <v>-24.170724284844802</v>
      </c>
    </row>
    <row r="673" spans="1:9" x14ac:dyDescent="0.25">
      <c r="A673" s="47">
        <f t="shared" si="146"/>
        <v>43923</v>
      </c>
      <c r="B673">
        <f>'0402'!B31</f>
        <v>95.5</v>
      </c>
      <c r="C673">
        <f>'0402'!C31</f>
        <v>464.5</v>
      </c>
      <c r="D673">
        <f>'0402'!D31</f>
        <v>901.5</v>
      </c>
      <c r="E673">
        <f>'0402'!E31</f>
        <v>849.9</v>
      </c>
      <c r="F673" s="16">
        <f t="shared" si="143"/>
        <v>997</v>
      </c>
      <c r="G673" s="16">
        <f t="shared" si="144"/>
        <v>1314.4</v>
      </c>
      <c r="H673" s="20">
        <f t="shared" si="145"/>
        <v>-24.147900182592817</v>
      </c>
    </row>
    <row r="674" spans="1:9" x14ac:dyDescent="0.25">
      <c r="A674" s="47">
        <f t="shared" si="146"/>
        <v>43930</v>
      </c>
      <c r="B674">
        <f>'0409'!B31</f>
        <v>95.5</v>
      </c>
      <c r="C674">
        <f>'0409'!C31</f>
        <v>409.5</v>
      </c>
      <c r="D674">
        <f>'0409'!D31</f>
        <v>901.5</v>
      </c>
      <c r="E674">
        <f>'0409'!E31</f>
        <v>908.4</v>
      </c>
      <c r="F674" s="16">
        <f t="shared" si="143"/>
        <v>997</v>
      </c>
      <c r="G674" s="16">
        <f t="shared" si="144"/>
        <v>1317.9</v>
      </c>
      <c r="H674" s="20">
        <f t="shared" si="145"/>
        <v>-24.349343652780941</v>
      </c>
    </row>
    <row r="675" spans="1:9" x14ac:dyDescent="0.25">
      <c r="A675" s="47">
        <f t="shared" si="146"/>
        <v>43937</v>
      </c>
      <c r="B675">
        <f>'0416'!B31</f>
        <v>37.5</v>
      </c>
      <c r="C675">
        <f>'0416'!C31</f>
        <v>349.5</v>
      </c>
      <c r="D675">
        <f>'0416'!D31</f>
        <v>973.8</v>
      </c>
      <c r="E675">
        <f>'0416'!E31</f>
        <v>972.9</v>
      </c>
      <c r="F675" s="16">
        <f t="shared" si="143"/>
        <v>1011.3</v>
      </c>
      <c r="G675" s="16">
        <f t="shared" si="144"/>
        <v>1322.4</v>
      </c>
      <c r="H675" s="20">
        <f t="shared" si="145"/>
        <v>-23.525408348457354</v>
      </c>
    </row>
    <row r="676" spans="1:9" x14ac:dyDescent="0.25">
      <c r="A676" s="47">
        <f t="shared" si="146"/>
        <v>43944</v>
      </c>
      <c r="B676">
        <f>'0423'!B31</f>
        <v>37.5</v>
      </c>
      <c r="C676">
        <f>'0423'!C31</f>
        <v>354.8</v>
      </c>
      <c r="D676">
        <f>'0423'!D31</f>
        <v>973.8</v>
      </c>
      <c r="E676">
        <f>'0423'!E31</f>
        <v>972.9</v>
      </c>
      <c r="F676" s="16">
        <f t="shared" si="143"/>
        <v>1011.3</v>
      </c>
      <c r="G676" s="16">
        <f t="shared" si="144"/>
        <v>1327.7</v>
      </c>
      <c r="H676" s="20">
        <f t="shared" si="145"/>
        <v>-23.830684642615051</v>
      </c>
    </row>
    <row r="677" spans="1:9" x14ac:dyDescent="0.25">
      <c r="A677" s="47">
        <f t="shared" si="146"/>
        <v>43951</v>
      </c>
      <c r="B677">
        <f>'0430'!B31</f>
        <v>37.5</v>
      </c>
      <c r="C677">
        <f>'0430'!C31</f>
        <v>284.8</v>
      </c>
      <c r="D677">
        <f>'0430'!D31</f>
        <v>1028.8</v>
      </c>
      <c r="E677">
        <f>'0430'!E31</f>
        <v>1046.9000000000001</v>
      </c>
      <c r="F677" s="16">
        <f t="shared" si="143"/>
        <v>1066.3</v>
      </c>
      <c r="G677" s="16">
        <f t="shared" si="144"/>
        <v>1331.7</v>
      </c>
      <c r="H677" s="20">
        <f t="shared" si="145"/>
        <v>-19.929413531576191</v>
      </c>
      <c r="I677">
        <f>'0430'!F31</f>
        <v>0</v>
      </c>
    </row>
    <row r="678" spans="1:9" x14ac:dyDescent="0.25">
      <c r="A678" s="47">
        <f t="shared" si="146"/>
        <v>43958</v>
      </c>
      <c r="B678">
        <f>'0507'!B31</f>
        <v>37.5</v>
      </c>
      <c r="C678">
        <f>'0507'!C31</f>
        <v>227.8</v>
      </c>
      <c r="D678">
        <f>'0507'!D31</f>
        <v>1028.8</v>
      </c>
      <c r="E678">
        <f>'0507'!E31</f>
        <v>1192.4000000000001</v>
      </c>
      <c r="F678" s="16">
        <f t="shared" si="143"/>
        <v>1066.3</v>
      </c>
      <c r="G678" s="16">
        <f t="shared" si="144"/>
        <v>1420.2</v>
      </c>
      <c r="H678" s="20">
        <f t="shared" si="145"/>
        <v>-24.919025489367698</v>
      </c>
      <c r="I678">
        <f>'0507'!F31</f>
        <v>0</v>
      </c>
    </row>
    <row r="679" spans="1:9" x14ac:dyDescent="0.25">
      <c r="A679" s="47">
        <f t="shared" si="146"/>
        <v>43965</v>
      </c>
      <c r="B679">
        <f>'0514'!B31</f>
        <v>37.5</v>
      </c>
      <c r="C679">
        <f>'0514'!C31</f>
        <v>227.8</v>
      </c>
      <c r="D679">
        <f>'0514'!D31</f>
        <v>1028.8</v>
      </c>
      <c r="E679">
        <f>'0514'!E31</f>
        <v>1322.3</v>
      </c>
      <c r="F679" s="16">
        <f t="shared" si="143"/>
        <v>1066.3</v>
      </c>
      <c r="G679" s="16">
        <f t="shared" si="144"/>
        <v>1550.1</v>
      </c>
      <c r="H679" s="20">
        <f t="shared" si="145"/>
        <v>-31.210889620024517</v>
      </c>
      <c r="I679">
        <f>'0514'!F31</f>
        <v>0</v>
      </c>
    </row>
    <row r="680" spans="1:9" x14ac:dyDescent="0.25">
      <c r="A680" s="47">
        <f t="shared" si="146"/>
        <v>43972</v>
      </c>
      <c r="B680">
        <f>'0521'!B31</f>
        <v>37.5</v>
      </c>
      <c r="C680">
        <f>'0521'!C31</f>
        <v>297.8</v>
      </c>
      <c r="D680">
        <f>'0521'!D31</f>
        <v>1028.8</v>
      </c>
      <c r="E680">
        <f>'0521'!E31</f>
        <v>1322.3</v>
      </c>
      <c r="F680" s="16">
        <f t="shared" si="143"/>
        <v>1066.3</v>
      </c>
      <c r="G680" s="16">
        <f t="shared" si="144"/>
        <v>1620.1</v>
      </c>
      <c r="H680" s="20">
        <f t="shared" si="145"/>
        <v>-34.183075118819829</v>
      </c>
      <c r="I680">
        <f>'0521'!F31</f>
        <v>60</v>
      </c>
    </row>
    <row r="681" spans="1:9" x14ac:dyDescent="0.25">
      <c r="A681" s="47">
        <f t="shared" si="146"/>
        <v>43979</v>
      </c>
      <c r="B681">
        <f>'0528'!B31</f>
        <v>37.5</v>
      </c>
      <c r="C681">
        <f>'0528'!C31</f>
        <v>240.5</v>
      </c>
      <c r="D681">
        <f>'0528'!D31</f>
        <v>1028.8</v>
      </c>
      <c r="E681">
        <f>'0528'!E31</f>
        <v>1381.7</v>
      </c>
      <c r="F681" s="16">
        <f t="shared" si="143"/>
        <v>1066.3</v>
      </c>
      <c r="G681" s="16">
        <f t="shared" si="144"/>
        <v>1622.2</v>
      </c>
      <c r="H681" s="20">
        <f t="shared" si="145"/>
        <v>-34.26827764763901</v>
      </c>
      <c r="I681">
        <f>'0528'!F31</f>
        <v>112.5</v>
      </c>
    </row>
    <row r="682" spans="1:9" x14ac:dyDescent="0.25">
      <c r="A682" s="47">
        <f t="shared" si="146"/>
        <v>43986</v>
      </c>
      <c r="B682">
        <f>'0604'!B25</f>
        <v>167.5</v>
      </c>
      <c r="C682">
        <f>'0604'!C25</f>
        <v>283.5</v>
      </c>
      <c r="D682">
        <f>'0604'!D25</f>
        <v>11.2</v>
      </c>
      <c r="E682">
        <f>'0604'!E25</f>
        <v>0</v>
      </c>
      <c r="F682" s="16">
        <f t="shared" si="143"/>
        <v>178.7</v>
      </c>
      <c r="G682" s="16">
        <f t="shared" si="144"/>
        <v>283.5</v>
      </c>
      <c r="H682" s="20">
        <f t="shared" si="145"/>
        <v>-36.96649029982364</v>
      </c>
      <c r="I682">
        <f>'0604'!F25</f>
        <v>0</v>
      </c>
    </row>
    <row r="683" spans="1:9" x14ac:dyDescent="0.25">
      <c r="A683" s="47">
        <f t="shared" si="146"/>
        <v>43993</v>
      </c>
      <c r="B683">
        <f>'0611'!B26</f>
        <v>167.5</v>
      </c>
      <c r="C683">
        <f>'0611'!C26</f>
        <v>133.5</v>
      </c>
      <c r="D683">
        <f>'0611'!D26</f>
        <v>11.2</v>
      </c>
      <c r="E683">
        <f>'0611'!E26</f>
        <v>84.5</v>
      </c>
      <c r="F683" s="16">
        <f t="shared" si="143"/>
        <v>178.7</v>
      </c>
      <c r="G683" s="16">
        <f t="shared" si="144"/>
        <v>218</v>
      </c>
      <c r="H683" s="20">
        <f t="shared" si="145"/>
        <v>-18.027522935779828</v>
      </c>
    </row>
    <row r="684" spans="1:9" x14ac:dyDescent="0.25">
      <c r="A684" s="47">
        <f t="shared" si="146"/>
        <v>44000</v>
      </c>
      <c r="B684">
        <f>'0618'!B26</f>
        <v>107.5</v>
      </c>
      <c r="C684">
        <f>'0618'!C26</f>
        <v>153.5</v>
      </c>
      <c r="D684">
        <f>'0618'!D26</f>
        <v>77.2</v>
      </c>
      <c r="E684">
        <f>'0618'!E26</f>
        <v>84.5</v>
      </c>
      <c r="F684" s="16">
        <f t="shared" si="143"/>
        <v>184.7</v>
      </c>
      <c r="G684" s="16">
        <f t="shared" si="144"/>
        <v>238</v>
      </c>
      <c r="H684" s="20">
        <f t="shared" si="145"/>
        <v>-22.394957983193287</v>
      </c>
    </row>
    <row r="685" spans="1:9" x14ac:dyDescent="0.25">
      <c r="A685" s="47">
        <f t="shared" si="146"/>
        <v>44007</v>
      </c>
      <c r="B685">
        <f>'0625'!B26</f>
        <v>52.5</v>
      </c>
      <c r="C685">
        <f>'0625'!C26</f>
        <v>146</v>
      </c>
      <c r="D685">
        <f>'0625'!D26</f>
        <v>135.4</v>
      </c>
      <c r="E685">
        <f>'0625'!E26</f>
        <v>114.9</v>
      </c>
      <c r="F685" s="16">
        <f t="shared" ref="F685:F737" si="147">+B685+D685</f>
        <v>187.9</v>
      </c>
      <c r="G685" s="16">
        <f t="shared" ref="G685:G737" si="148">+C685+E685</f>
        <v>260.89999999999998</v>
      </c>
      <c r="H685" s="20">
        <f t="shared" ref="H685:H737" si="149">+(F685/G685-1)*100</f>
        <v>-27.980068991950937</v>
      </c>
    </row>
    <row r="686" spans="1:9" x14ac:dyDescent="0.25">
      <c r="A686" s="47">
        <f t="shared" si="146"/>
        <v>44014</v>
      </c>
      <c r="B686">
        <f>'0702'!B26</f>
        <v>52.5</v>
      </c>
      <c r="C686">
        <f>'0702'!C26</f>
        <v>146</v>
      </c>
      <c r="D686">
        <f>'0702'!D26</f>
        <v>135.4</v>
      </c>
      <c r="E686">
        <f>'0702'!E26</f>
        <v>114.9</v>
      </c>
      <c r="F686" s="16">
        <f t="shared" si="147"/>
        <v>187.9</v>
      </c>
      <c r="G686" s="16">
        <f t="shared" si="148"/>
        <v>260.89999999999998</v>
      </c>
      <c r="H686" s="20">
        <f t="shared" si="149"/>
        <v>-27.980068991950937</v>
      </c>
    </row>
    <row r="687" spans="1:9" x14ac:dyDescent="0.25">
      <c r="A687" s="47">
        <f t="shared" si="146"/>
        <v>44021</v>
      </c>
      <c r="B687">
        <f>'0709'!B27</f>
        <v>134</v>
      </c>
      <c r="C687">
        <f>'0709'!C27</f>
        <v>155.19999999999999</v>
      </c>
      <c r="D687">
        <f>'0709'!D27</f>
        <v>135.4</v>
      </c>
      <c r="E687">
        <f>'0709'!E27</f>
        <v>114.9</v>
      </c>
      <c r="F687" s="16">
        <f t="shared" si="147"/>
        <v>269.39999999999998</v>
      </c>
      <c r="G687" s="16">
        <f t="shared" si="148"/>
        <v>270.10000000000002</v>
      </c>
      <c r="H687" s="20">
        <f t="shared" si="149"/>
        <v>-0.25916327286191754</v>
      </c>
    </row>
    <row r="688" spans="1:9" x14ac:dyDescent="0.25">
      <c r="A688" s="47">
        <f t="shared" si="146"/>
        <v>44028</v>
      </c>
      <c r="B688">
        <f>'0716'!B27</f>
        <v>134</v>
      </c>
      <c r="C688">
        <f>'0716'!C27</f>
        <v>183</v>
      </c>
      <c r="D688">
        <f>'0716'!D27</f>
        <v>135.4</v>
      </c>
      <c r="E688">
        <f>'0716'!E27</f>
        <v>124.1</v>
      </c>
      <c r="F688" s="16">
        <f t="shared" si="147"/>
        <v>269.39999999999998</v>
      </c>
      <c r="G688" s="16">
        <f t="shared" si="148"/>
        <v>307.10000000000002</v>
      </c>
      <c r="H688" s="20">
        <f t="shared" si="149"/>
        <v>-12.276131553239999</v>
      </c>
    </row>
    <row r="689" spans="1:8" x14ac:dyDescent="0.25">
      <c r="A689" s="47">
        <f t="shared" si="146"/>
        <v>44035</v>
      </c>
      <c r="B689">
        <f>'0723'!B27</f>
        <v>134</v>
      </c>
      <c r="C689">
        <f>'0723'!C27</f>
        <v>188</v>
      </c>
      <c r="D689">
        <f>'0723'!D27</f>
        <v>135.4</v>
      </c>
      <c r="E689">
        <f>'0723'!E27</f>
        <v>124.1</v>
      </c>
      <c r="F689" s="16">
        <f t="shared" si="147"/>
        <v>269.39999999999998</v>
      </c>
      <c r="G689" s="16">
        <f t="shared" si="148"/>
        <v>312.10000000000002</v>
      </c>
      <c r="H689" s="20">
        <f t="shared" si="149"/>
        <v>-13.681512335789826</v>
      </c>
    </row>
    <row r="690" spans="1:8" x14ac:dyDescent="0.25">
      <c r="A690" s="47">
        <f t="shared" si="146"/>
        <v>44042</v>
      </c>
      <c r="B690">
        <f>'0730'!B27</f>
        <v>96.5</v>
      </c>
      <c r="C690">
        <f>'0730'!C27</f>
        <v>178</v>
      </c>
      <c r="D690">
        <f>'0730'!D27</f>
        <v>250.9</v>
      </c>
      <c r="E690">
        <f>'0730'!E27</f>
        <v>124.1</v>
      </c>
      <c r="F690" s="16">
        <f t="shared" si="147"/>
        <v>347.4</v>
      </c>
      <c r="G690" s="16">
        <f t="shared" si="148"/>
        <v>302.10000000000002</v>
      </c>
      <c r="H690" s="20">
        <f t="shared" si="149"/>
        <v>14.995034756703053</v>
      </c>
    </row>
    <row r="691" spans="1:8" x14ac:dyDescent="0.25">
      <c r="A691" s="47">
        <f t="shared" si="146"/>
        <v>44049</v>
      </c>
      <c r="B691">
        <f>'0806'!B28</f>
        <v>96.5</v>
      </c>
      <c r="C691">
        <f>'0806'!C28</f>
        <v>150</v>
      </c>
      <c r="D691">
        <f>'0806'!D28</f>
        <v>250.9</v>
      </c>
      <c r="E691">
        <f>'0806'!E28</f>
        <v>155.80000000000001</v>
      </c>
      <c r="F691" s="16">
        <f t="shared" si="147"/>
        <v>347.4</v>
      </c>
      <c r="G691" s="16">
        <f t="shared" si="148"/>
        <v>305.8</v>
      </c>
      <c r="H691" s="20">
        <f t="shared" si="149"/>
        <v>13.603662524525827</v>
      </c>
    </row>
    <row r="692" spans="1:8" x14ac:dyDescent="0.25">
      <c r="A692" s="47">
        <f t="shared" si="146"/>
        <v>44056</v>
      </c>
      <c r="B692">
        <f>'0813'!B28</f>
        <v>76.5</v>
      </c>
      <c r="C692">
        <f>'0813'!C28</f>
        <v>147.6</v>
      </c>
      <c r="D692">
        <f>'0813'!D28</f>
        <v>250.9</v>
      </c>
      <c r="E692">
        <f>'0813'!E28</f>
        <v>156.30000000000001</v>
      </c>
      <c r="F692" s="16">
        <f t="shared" si="147"/>
        <v>327.39999999999998</v>
      </c>
      <c r="G692" s="16">
        <f t="shared" si="148"/>
        <v>303.89999999999998</v>
      </c>
      <c r="H692" s="20">
        <f t="shared" si="149"/>
        <v>7.7328068443566877</v>
      </c>
    </row>
    <row r="693" spans="1:8" x14ac:dyDescent="0.25">
      <c r="A693" s="47">
        <f t="shared" si="146"/>
        <v>44063</v>
      </c>
      <c r="B693">
        <f>'0820'!B28</f>
        <v>146.5</v>
      </c>
      <c r="C693">
        <f>'0820'!C28</f>
        <v>88.4</v>
      </c>
      <c r="D693">
        <f>'0820'!D28</f>
        <v>266.89999999999998</v>
      </c>
      <c r="E693">
        <f>'0820'!E28</f>
        <v>215.4</v>
      </c>
      <c r="F693" s="16">
        <f t="shared" si="147"/>
        <v>413.4</v>
      </c>
      <c r="G693" s="16">
        <f t="shared" si="148"/>
        <v>303.8</v>
      </c>
      <c r="H693" s="20">
        <f t="shared" si="149"/>
        <v>36.076366030283054</v>
      </c>
    </row>
    <row r="694" spans="1:8" x14ac:dyDescent="0.25">
      <c r="A694" s="47">
        <f t="shared" si="146"/>
        <v>44070</v>
      </c>
      <c r="B694">
        <f>'0827'!B29</f>
        <v>69.5</v>
      </c>
      <c r="C694">
        <f>'0827'!C29</f>
        <v>90.3</v>
      </c>
      <c r="D694">
        <f>'0827'!D29</f>
        <v>333.6</v>
      </c>
      <c r="E694">
        <f>'0827'!E29</f>
        <v>215.9</v>
      </c>
      <c r="F694" s="16">
        <f t="shared" si="147"/>
        <v>403.1</v>
      </c>
      <c r="G694" s="16">
        <f t="shared" si="148"/>
        <v>306.2</v>
      </c>
      <c r="H694" s="20">
        <f t="shared" si="149"/>
        <v>31.645983017635547</v>
      </c>
    </row>
    <row r="695" spans="1:8" x14ac:dyDescent="0.25">
      <c r="A695" s="47">
        <f t="shared" si="146"/>
        <v>44077</v>
      </c>
      <c r="B695">
        <f>'0903'!B30</f>
        <v>125</v>
      </c>
      <c r="C695">
        <f>'0903'!C30</f>
        <v>154</v>
      </c>
      <c r="D695">
        <f>'0903'!D30</f>
        <v>333.6</v>
      </c>
      <c r="E695">
        <f>'0903'!E30</f>
        <v>215.9</v>
      </c>
      <c r="F695" s="16">
        <f t="shared" si="147"/>
        <v>458.6</v>
      </c>
      <c r="G695" s="16">
        <f t="shared" si="148"/>
        <v>369.9</v>
      </c>
      <c r="H695" s="20">
        <f t="shared" si="149"/>
        <v>23.979453906461213</v>
      </c>
    </row>
    <row r="696" spans="1:8" x14ac:dyDescent="0.25">
      <c r="A696" s="47">
        <f t="shared" si="146"/>
        <v>44084</v>
      </c>
      <c r="B696">
        <f>'0910'!B30</f>
        <v>127.3</v>
      </c>
      <c r="C696">
        <f>'0910'!C30</f>
        <v>154</v>
      </c>
      <c r="D696">
        <f>'0910'!D30</f>
        <v>422.8</v>
      </c>
      <c r="E696">
        <f>'0910'!E30</f>
        <v>215.9</v>
      </c>
      <c r="F696" s="16">
        <f t="shared" si="147"/>
        <v>550.1</v>
      </c>
      <c r="G696" s="16">
        <f t="shared" si="148"/>
        <v>369.9</v>
      </c>
      <c r="H696" s="20">
        <f t="shared" si="149"/>
        <v>48.715869153825373</v>
      </c>
    </row>
    <row r="697" spans="1:8" x14ac:dyDescent="0.25">
      <c r="A697" s="47">
        <f t="shared" si="146"/>
        <v>44091</v>
      </c>
      <c r="B697">
        <f>'0917'!B30</f>
        <v>126.8</v>
      </c>
      <c r="C697">
        <f>'0917'!C30</f>
        <v>154</v>
      </c>
      <c r="D697">
        <f>'0917'!D30</f>
        <v>423.2</v>
      </c>
      <c r="E697">
        <f>'0917'!E30</f>
        <v>229</v>
      </c>
      <c r="F697" s="16">
        <f t="shared" si="147"/>
        <v>550</v>
      </c>
      <c r="G697" s="16">
        <f t="shared" si="148"/>
        <v>383</v>
      </c>
      <c r="H697" s="20">
        <f t="shared" si="149"/>
        <v>43.603133159268936</v>
      </c>
    </row>
    <row r="698" spans="1:8" x14ac:dyDescent="0.25">
      <c r="A698" s="47">
        <f t="shared" si="146"/>
        <v>44098</v>
      </c>
      <c r="B698">
        <f>'0924'!B30</f>
        <v>118.8</v>
      </c>
      <c r="C698">
        <f>'0924'!C30</f>
        <v>154</v>
      </c>
      <c r="D698">
        <f>'0924'!D30</f>
        <v>431.9</v>
      </c>
      <c r="E698">
        <f>'0924'!E30</f>
        <v>229</v>
      </c>
      <c r="F698" s="16">
        <f t="shared" si="147"/>
        <v>550.69999999999993</v>
      </c>
      <c r="G698" s="16">
        <f t="shared" si="148"/>
        <v>383</v>
      </c>
      <c r="H698" s="20">
        <f t="shared" si="149"/>
        <v>43.78590078328979</v>
      </c>
    </row>
    <row r="699" spans="1:8" x14ac:dyDescent="0.25">
      <c r="A699" s="47">
        <f t="shared" si="146"/>
        <v>44105</v>
      </c>
      <c r="B699">
        <f>'1001'!B30</f>
        <v>175.8</v>
      </c>
      <c r="C699">
        <f>'1001'!C30</f>
        <v>106.7</v>
      </c>
      <c r="D699">
        <f>'1001'!D30</f>
        <v>431.9</v>
      </c>
      <c r="E699">
        <f>'1001'!E30</f>
        <v>229</v>
      </c>
      <c r="F699" s="16">
        <f t="shared" si="147"/>
        <v>607.70000000000005</v>
      </c>
      <c r="G699" s="16">
        <f t="shared" si="148"/>
        <v>335.7</v>
      </c>
      <c r="H699" s="20">
        <f t="shared" si="149"/>
        <v>81.024724456359863</v>
      </c>
    </row>
    <row r="700" spans="1:8" x14ac:dyDescent="0.25">
      <c r="A700" s="47">
        <f t="shared" si="146"/>
        <v>44112</v>
      </c>
      <c r="B700">
        <f>'1008'!B31</f>
        <v>174.6</v>
      </c>
      <c r="C700">
        <f>'1008'!C31</f>
        <v>51.7</v>
      </c>
      <c r="D700">
        <f>'1008'!D31</f>
        <v>433.1</v>
      </c>
      <c r="E700">
        <f>'1008'!E31</f>
        <v>282.8</v>
      </c>
      <c r="F700" s="16">
        <f t="shared" si="147"/>
        <v>607.70000000000005</v>
      </c>
      <c r="G700" s="16">
        <f t="shared" si="148"/>
        <v>334.5</v>
      </c>
      <c r="H700" s="20">
        <f t="shared" si="149"/>
        <v>81.674140508221242</v>
      </c>
    </row>
    <row r="701" spans="1:8" x14ac:dyDescent="0.25">
      <c r="A701" s="47">
        <f t="shared" si="146"/>
        <v>44119</v>
      </c>
      <c r="B701">
        <f>'1015'!B31</f>
        <v>117.1</v>
      </c>
      <c r="C701">
        <f>'1015'!C31</f>
        <v>51.7</v>
      </c>
      <c r="D701">
        <f>'1015'!D31</f>
        <v>488.4</v>
      </c>
      <c r="E701">
        <f>'1015'!E31</f>
        <v>282.8</v>
      </c>
      <c r="F701" s="16">
        <f t="shared" si="147"/>
        <v>605.5</v>
      </c>
      <c r="G701" s="16">
        <f t="shared" si="148"/>
        <v>334.5</v>
      </c>
      <c r="H701" s="20">
        <f t="shared" si="149"/>
        <v>81.016442451420033</v>
      </c>
    </row>
    <row r="702" spans="1:8" x14ac:dyDescent="0.25">
      <c r="A702" s="47">
        <f t="shared" si="146"/>
        <v>44126</v>
      </c>
      <c r="B702">
        <f>'1022'!B31</f>
        <v>116.2</v>
      </c>
      <c r="C702">
        <f>'1022'!C31</f>
        <v>51.7</v>
      </c>
      <c r="D702">
        <f>'1022'!D31</f>
        <v>489.4</v>
      </c>
      <c r="E702">
        <f>'1022'!E31</f>
        <v>282.8</v>
      </c>
      <c r="F702" s="16">
        <f t="shared" si="147"/>
        <v>605.6</v>
      </c>
      <c r="G702" s="16">
        <f t="shared" si="148"/>
        <v>334.5</v>
      </c>
      <c r="H702" s="20">
        <f t="shared" si="149"/>
        <v>81.046337817638275</v>
      </c>
    </row>
    <row r="703" spans="1:8" x14ac:dyDescent="0.25">
      <c r="A703" s="47">
        <f t="shared" si="146"/>
        <v>44133</v>
      </c>
      <c r="B703">
        <f>'1029'!B31</f>
        <v>120.1</v>
      </c>
      <c r="C703">
        <f>'1029'!C31</f>
        <v>51.7</v>
      </c>
      <c r="D703">
        <f>'1029'!D31</f>
        <v>489.4</v>
      </c>
      <c r="E703">
        <f>'1029'!E31</f>
        <v>282.8</v>
      </c>
      <c r="F703" s="16">
        <f t="shared" si="147"/>
        <v>609.5</v>
      </c>
      <c r="G703" s="16">
        <f t="shared" si="148"/>
        <v>334.5</v>
      </c>
      <c r="H703" s="20">
        <f t="shared" si="149"/>
        <v>82.212257100149472</v>
      </c>
    </row>
    <row r="704" spans="1:8" x14ac:dyDescent="0.25">
      <c r="A704" s="47">
        <f t="shared" si="146"/>
        <v>44140</v>
      </c>
      <c r="B704">
        <f>'1105'!B31</f>
        <v>116.9</v>
      </c>
      <c r="C704">
        <f>'1105'!C31</f>
        <v>0</v>
      </c>
      <c r="D704">
        <f>'1105'!D31</f>
        <v>489.5</v>
      </c>
      <c r="E704">
        <f>'1105'!E31</f>
        <v>341.2</v>
      </c>
      <c r="F704" s="16">
        <f t="shared" si="147"/>
        <v>606.4</v>
      </c>
      <c r="G704" s="16">
        <f t="shared" si="148"/>
        <v>341.2</v>
      </c>
      <c r="H704" s="20">
        <f t="shared" si="149"/>
        <v>77.725674091441974</v>
      </c>
    </row>
    <row r="705" spans="1:8" x14ac:dyDescent="0.25">
      <c r="A705" s="47">
        <f t="shared" si="146"/>
        <v>44147</v>
      </c>
      <c r="B705">
        <f>'1112'!B31</f>
        <v>116.1</v>
      </c>
      <c r="C705">
        <f>'1112'!C31</f>
        <v>58</v>
      </c>
      <c r="D705">
        <f>'1112'!D31</f>
        <v>490.4</v>
      </c>
      <c r="E705">
        <f>'1112'!E31</f>
        <v>341.2</v>
      </c>
      <c r="F705" s="16">
        <f t="shared" si="147"/>
        <v>606.5</v>
      </c>
      <c r="G705" s="16">
        <f t="shared" si="148"/>
        <v>399.2</v>
      </c>
      <c r="H705" s="20">
        <f t="shared" si="149"/>
        <v>51.92885771543088</v>
      </c>
    </row>
    <row r="706" spans="1:8" x14ac:dyDescent="0.25">
      <c r="A706" s="47">
        <f t="shared" si="146"/>
        <v>44154</v>
      </c>
      <c r="B706">
        <f>'1119'!B31</f>
        <v>116.1</v>
      </c>
      <c r="C706">
        <f>'1119'!C31</f>
        <v>88</v>
      </c>
      <c r="D706">
        <f>'1119'!D31</f>
        <v>490.4</v>
      </c>
      <c r="E706">
        <f>'1119'!E31</f>
        <v>341.2</v>
      </c>
      <c r="F706" s="16">
        <f t="shared" si="147"/>
        <v>606.5</v>
      </c>
      <c r="G706" s="16">
        <f t="shared" si="148"/>
        <v>429.2</v>
      </c>
      <c r="H706" s="20">
        <f t="shared" si="149"/>
        <v>41.309412861137005</v>
      </c>
    </row>
    <row r="707" spans="1:8" x14ac:dyDescent="0.25">
      <c r="A707" s="47">
        <f t="shared" si="146"/>
        <v>44161</v>
      </c>
      <c r="B707">
        <f>'1126'!B31</f>
        <v>123.6</v>
      </c>
      <c r="C707">
        <f>'1126'!C31</f>
        <v>88</v>
      </c>
      <c r="D707">
        <f>'1126'!D31</f>
        <v>551</v>
      </c>
      <c r="E707">
        <f>'1126'!E31</f>
        <v>341.2</v>
      </c>
      <c r="F707" s="16">
        <f t="shared" si="147"/>
        <v>674.6</v>
      </c>
      <c r="G707" s="16">
        <f t="shared" si="148"/>
        <v>429.2</v>
      </c>
      <c r="H707" s="20">
        <f t="shared" si="149"/>
        <v>57.176141658900278</v>
      </c>
    </row>
    <row r="708" spans="1:8" x14ac:dyDescent="0.25">
      <c r="A708" s="47">
        <f t="shared" si="146"/>
        <v>44168</v>
      </c>
      <c r="B708">
        <f>'1203'!B31</f>
        <v>148.6</v>
      </c>
      <c r="C708">
        <f>'1203'!C31</f>
        <v>145</v>
      </c>
      <c r="D708">
        <f>'1203'!D31</f>
        <v>551</v>
      </c>
      <c r="E708">
        <f>'1203'!E31</f>
        <v>341.2</v>
      </c>
      <c r="F708" s="16">
        <f t="shared" si="147"/>
        <v>699.6</v>
      </c>
      <c r="G708" s="16">
        <f t="shared" si="148"/>
        <v>486.2</v>
      </c>
      <c r="H708" s="20">
        <f t="shared" si="149"/>
        <v>43.891402714932127</v>
      </c>
    </row>
    <row r="709" spans="1:8" x14ac:dyDescent="0.25">
      <c r="A709" s="47">
        <f t="shared" si="146"/>
        <v>44175</v>
      </c>
      <c r="B709">
        <f>'1210'!B31</f>
        <v>80.099999999999994</v>
      </c>
      <c r="C709">
        <f>'1210'!C31</f>
        <v>240</v>
      </c>
      <c r="D709">
        <f>'1210'!D31</f>
        <v>626.4</v>
      </c>
      <c r="E709">
        <f>'1210'!E31</f>
        <v>341.2</v>
      </c>
      <c r="F709" s="16">
        <f t="shared" si="147"/>
        <v>706.5</v>
      </c>
      <c r="G709" s="16">
        <f t="shared" si="148"/>
        <v>581.20000000000005</v>
      </c>
      <c r="H709" s="20">
        <f t="shared" si="149"/>
        <v>21.558843771507206</v>
      </c>
    </row>
    <row r="710" spans="1:8" x14ac:dyDescent="0.25">
      <c r="A710" s="47">
        <f t="shared" si="146"/>
        <v>44182</v>
      </c>
      <c r="B710">
        <f>'1217'!B31</f>
        <v>140.1</v>
      </c>
      <c r="C710">
        <f>'1217'!C31</f>
        <v>240</v>
      </c>
      <c r="D710">
        <f>'1217'!D31</f>
        <v>626.4</v>
      </c>
      <c r="E710">
        <f>'1217'!E31</f>
        <v>341.2</v>
      </c>
      <c r="F710" s="16">
        <f t="shared" si="147"/>
        <v>766.5</v>
      </c>
      <c r="G710" s="16">
        <f t="shared" si="148"/>
        <v>581.20000000000005</v>
      </c>
      <c r="H710" s="20">
        <f t="shared" si="149"/>
        <v>31.882312456985538</v>
      </c>
    </row>
    <row r="711" spans="1:8" x14ac:dyDescent="0.25">
      <c r="A711" s="47">
        <f t="shared" ref="A711:A774" si="150">+A710+7</f>
        <v>44189</v>
      </c>
      <c r="B711">
        <f>'1224'!B31</f>
        <v>197.1</v>
      </c>
      <c r="C711">
        <f>'1224'!C31</f>
        <v>237</v>
      </c>
      <c r="D711">
        <f>'1224'!D31</f>
        <v>626.4</v>
      </c>
      <c r="E711">
        <f>'1224'!E31</f>
        <v>415.3</v>
      </c>
      <c r="F711" s="16">
        <f t="shared" si="147"/>
        <v>823.5</v>
      </c>
      <c r="G711" s="16">
        <f t="shared" si="148"/>
        <v>652.29999999999995</v>
      </c>
      <c r="H711" s="20">
        <f t="shared" si="149"/>
        <v>26.245592518779716</v>
      </c>
    </row>
    <row r="712" spans="1:8" x14ac:dyDescent="0.25">
      <c r="A712" s="47">
        <f t="shared" si="150"/>
        <v>44196</v>
      </c>
      <c r="B712">
        <f>'1231'!B31</f>
        <v>198.1</v>
      </c>
      <c r="C712">
        <f>'1231'!C31</f>
        <v>237</v>
      </c>
      <c r="D712">
        <f>'1231'!D31</f>
        <v>626.4</v>
      </c>
      <c r="E712">
        <f>'1231'!E31</f>
        <v>433.1</v>
      </c>
      <c r="F712" s="16">
        <f t="shared" si="147"/>
        <v>824.5</v>
      </c>
      <c r="G712" s="16">
        <f t="shared" si="148"/>
        <v>670.1</v>
      </c>
      <c r="H712" s="20">
        <f t="shared" si="149"/>
        <v>23.041337113863602</v>
      </c>
    </row>
    <row r="713" spans="1:8" x14ac:dyDescent="0.25">
      <c r="A713" s="47">
        <f t="shared" si="150"/>
        <v>44203</v>
      </c>
      <c r="B713">
        <f>'0107'!B31</f>
        <v>205.1</v>
      </c>
      <c r="C713">
        <f>'0107'!C31</f>
        <v>277</v>
      </c>
      <c r="D713">
        <f>'0107'!D31</f>
        <v>626.4</v>
      </c>
      <c r="E713">
        <f>'0107'!E31</f>
        <v>463.9</v>
      </c>
      <c r="F713" s="16">
        <f t="shared" si="147"/>
        <v>831.5</v>
      </c>
      <c r="G713" s="16">
        <f t="shared" si="148"/>
        <v>740.9</v>
      </c>
      <c r="H713" s="20">
        <f t="shared" si="149"/>
        <v>12.228370900256458</v>
      </c>
    </row>
    <row r="714" spans="1:8" x14ac:dyDescent="0.25">
      <c r="A714" s="47">
        <f t="shared" si="150"/>
        <v>44210</v>
      </c>
      <c r="B714">
        <f>'0114'!B31</f>
        <v>202.6</v>
      </c>
      <c r="C714">
        <f>'0114'!C31</f>
        <v>165</v>
      </c>
      <c r="D714">
        <f>'0114'!D31</f>
        <v>734.7</v>
      </c>
      <c r="E714">
        <f>'0114'!E31</f>
        <v>579.1</v>
      </c>
      <c r="F714" s="16">
        <f t="shared" si="147"/>
        <v>937.30000000000007</v>
      </c>
      <c r="G714" s="16">
        <f t="shared" si="148"/>
        <v>744.1</v>
      </c>
      <c r="H714" s="20">
        <f t="shared" si="149"/>
        <v>25.964252116650989</v>
      </c>
    </row>
    <row r="715" spans="1:8" x14ac:dyDescent="0.25">
      <c r="A715" s="47">
        <f t="shared" si="150"/>
        <v>44217</v>
      </c>
      <c r="B715">
        <f>'0121'!B31</f>
        <v>122.6</v>
      </c>
      <c r="C715">
        <f>'0121'!C31</f>
        <v>140</v>
      </c>
      <c r="D715">
        <f>'0121'!D31</f>
        <v>792.3</v>
      </c>
      <c r="E715">
        <f>'0121'!E31</f>
        <v>605.6</v>
      </c>
      <c r="F715" s="16">
        <f t="shared" si="147"/>
        <v>914.9</v>
      </c>
      <c r="G715" s="16">
        <f t="shared" si="148"/>
        <v>745.6</v>
      </c>
      <c r="H715" s="20">
        <f t="shared" si="149"/>
        <v>22.706545064377682</v>
      </c>
    </row>
    <row r="716" spans="1:8" x14ac:dyDescent="0.25">
      <c r="A716" s="47">
        <f t="shared" si="150"/>
        <v>44224</v>
      </c>
      <c r="B716">
        <f>'0128'!B31</f>
        <v>194.6</v>
      </c>
      <c r="C716">
        <f>'0128'!C31</f>
        <v>160</v>
      </c>
      <c r="D716">
        <f>'0128'!D31</f>
        <v>792.3</v>
      </c>
      <c r="E716">
        <f>'0128'!E31</f>
        <v>605.6</v>
      </c>
      <c r="F716" s="16">
        <f t="shared" si="147"/>
        <v>986.9</v>
      </c>
      <c r="G716" s="16">
        <f t="shared" si="148"/>
        <v>765.6</v>
      </c>
      <c r="H716" s="20">
        <f t="shared" si="149"/>
        <v>28.905433646812952</v>
      </c>
    </row>
    <row r="717" spans="1:8" x14ac:dyDescent="0.25">
      <c r="A717" s="47">
        <f t="shared" si="150"/>
        <v>44231</v>
      </c>
      <c r="B717">
        <f>'0204'!B31</f>
        <v>194.5</v>
      </c>
      <c r="C717">
        <f>'0204'!C31</f>
        <v>160</v>
      </c>
      <c r="D717">
        <f>'0204'!D31</f>
        <v>792.3</v>
      </c>
      <c r="E717">
        <f>'0204'!E31</f>
        <v>605.6</v>
      </c>
      <c r="F717" s="16">
        <f t="shared" si="147"/>
        <v>986.8</v>
      </c>
      <c r="G717" s="16">
        <f t="shared" si="148"/>
        <v>765.6</v>
      </c>
      <c r="H717" s="20">
        <f t="shared" si="149"/>
        <v>28.892371995820266</v>
      </c>
    </row>
    <row r="718" spans="1:8" x14ac:dyDescent="0.25">
      <c r="A718" s="47">
        <f t="shared" si="150"/>
        <v>44238</v>
      </c>
      <c r="B718">
        <f>'0211'!B31</f>
        <v>194.5</v>
      </c>
      <c r="C718">
        <f>'0211'!C31</f>
        <v>198</v>
      </c>
      <c r="D718">
        <f>'0211'!D31</f>
        <v>792.3</v>
      </c>
      <c r="E718">
        <f>'0211'!E31</f>
        <v>641.1</v>
      </c>
      <c r="F718" s="16">
        <f t="shared" si="147"/>
        <v>986.8</v>
      </c>
      <c r="G718" s="16">
        <f t="shared" si="148"/>
        <v>839.1</v>
      </c>
      <c r="H718" s="20">
        <f t="shared" si="149"/>
        <v>17.602192825646522</v>
      </c>
    </row>
    <row r="719" spans="1:8" x14ac:dyDescent="0.25">
      <c r="A719" s="47">
        <f t="shared" si="150"/>
        <v>44245</v>
      </c>
      <c r="B719">
        <f>'0218'!B31</f>
        <v>186</v>
      </c>
      <c r="C719">
        <f>'0218'!C31</f>
        <v>253</v>
      </c>
      <c r="D719">
        <f>'0218'!D31</f>
        <v>803.2</v>
      </c>
      <c r="E719">
        <f>'0218'!E31</f>
        <v>641.1</v>
      </c>
      <c r="F719" s="16">
        <f t="shared" si="147"/>
        <v>989.2</v>
      </c>
      <c r="G719" s="16">
        <f t="shared" si="148"/>
        <v>894.1</v>
      </c>
      <c r="H719" s="20">
        <f t="shared" si="149"/>
        <v>10.636394139358018</v>
      </c>
    </row>
    <row r="720" spans="1:8" x14ac:dyDescent="0.25">
      <c r="A720" s="47">
        <f t="shared" si="150"/>
        <v>44252</v>
      </c>
      <c r="B720">
        <f>'0225'!B31</f>
        <v>115.8</v>
      </c>
      <c r="C720">
        <f>'0225'!C31</f>
        <v>253</v>
      </c>
      <c r="D720">
        <f>'0225'!D31</f>
        <v>877.7</v>
      </c>
      <c r="E720">
        <f>'0225'!E31</f>
        <v>718.1</v>
      </c>
      <c r="F720" s="16">
        <f t="shared" si="147"/>
        <v>993.5</v>
      </c>
      <c r="G720" s="16">
        <f t="shared" si="148"/>
        <v>971.1</v>
      </c>
      <c r="H720" s="20">
        <f t="shared" si="149"/>
        <v>2.3066625476263924</v>
      </c>
    </row>
    <row r="721" spans="1:9" x14ac:dyDescent="0.25">
      <c r="A721" s="47">
        <f t="shared" si="150"/>
        <v>44259</v>
      </c>
      <c r="B721">
        <f>'0304'!B31</f>
        <v>115.8</v>
      </c>
      <c r="C721">
        <f>'0304'!C31</f>
        <v>253</v>
      </c>
      <c r="D721">
        <f>'0304'!D31</f>
        <v>877.7</v>
      </c>
      <c r="E721">
        <f>'0304'!E31</f>
        <v>718.1</v>
      </c>
      <c r="F721" s="16">
        <f t="shared" si="147"/>
        <v>993.5</v>
      </c>
      <c r="G721" s="16">
        <f t="shared" si="148"/>
        <v>971.1</v>
      </c>
      <c r="H721" s="20">
        <f t="shared" si="149"/>
        <v>2.3066625476263924</v>
      </c>
    </row>
    <row r="722" spans="1:9" x14ac:dyDescent="0.25">
      <c r="A722" s="47">
        <f t="shared" si="150"/>
        <v>44266</v>
      </c>
      <c r="B722">
        <f>'0311'!B31</f>
        <v>115.1</v>
      </c>
      <c r="C722">
        <f>'0311'!C31</f>
        <v>290.5</v>
      </c>
      <c r="D722">
        <f>'0311'!D31</f>
        <v>878.5</v>
      </c>
      <c r="E722">
        <f>'0311'!E31</f>
        <v>718.1</v>
      </c>
      <c r="F722" s="16">
        <f t="shared" si="147"/>
        <v>993.6</v>
      </c>
      <c r="G722" s="16">
        <f t="shared" si="148"/>
        <v>1008.6</v>
      </c>
      <c r="H722" s="20">
        <f t="shared" si="149"/>
        <v>-1.4872099940511641</v>
      </c>
    </row>
    <row r="723" spans="1:9" x14ac:dyDescent="0.25">
      <c r="A723" s="47">
        <f t="shared" si="150"/>
        <v>44273</v>
      </c>
      <c r="B723">
        <f>'0318'!B31</f>
        <v>115.3</v>
      </c>
      <c r="C723">
        <f>'0318'!C31</f>
        <v>290.5</v>
      </c>
      <c r="D723">
        <f>'0318'!D31</f>
        <v>878.5</v>
      </c>
      <c r="E723">
        <f>'0318'!E31</f>
        <v>771.9</v>
      </c>
      <c r="F723" s="16">
        <f t="shared" si="147"/>
        <v>993.8</v>
      </c>
      <c r="G723" s="16">
        <f t="shared" si="148"/>
        <v>1062.4000000000001</v>
      </c>
      <c r="H723" s="20">
        <f t="shared" si="149"/>
        <v>-6.4570783132530281</v>
      </c>
    </row>
    <row r="724" spans="1:9" x14ac:dyDescent="0.25">
      <c r="A724" s="47">
        <f t="shared" si="150"/>
        <v>44280</v>
      </c>
      <c r="B724">
        <f>'0325'!B31</f>
        <v>0.2</v>
      </c>
      <c r="C724">
        <f>'0325'!C31</f>
        <v>150.5</v>
      </c>
      <c r="D724">
        <f>'0325'!D31</f>
        <v>878.7</v>
      </c>
      <c r="E724">
        <f>'0325'!E31</f>
        <v>846.2</v>
      </c>
      <c r="F724" s="16">
        <f t="shared" si="147"/>
        <v>878.90000000000009</v>
      </c>
      <c r="G724" s="16">
        <f t="shared" si="148"/>
        <v>996.7</v>
      </c>
      <c r="H724" s="20">
        <f t="shared" si="149"/>
        <v>-11.819002708939497</v>
      </c>
    </row>
    <row r="725" spans="1:9" x14ac:dyDescent="0.25">
      <c r="A725" s="47">
        <f t="shared" si="150"/>
        <v>44287</v>
      </c>
      <c r="B725">
        <f>'0401'!B31</f>
        <v>0.2</v>
      </c>
      <c r="C725">
        <f>'0401'!C31</f>
        <v>95.5</v>
      </c>
      <c r="D725">
        <f>'0401'!D31</f>
        <v>878.7</v>
      </c>
      <c r="E725">
        <f>'0401'!E31</f>
        <v>901.5</v>
      </c>
      <c r="F725" s="16">
        <f t="shared" si="147"/>
        <v>878.90000000000009</v>
      </c>
      <c r="G725" s="16">
        <f t="shared" si="148"/>
        <v>997</v>
      </c>
      <c r="H725" s="20">
        <f t="shared" si="149"/>
        <v>-11.845536609829477</v>
      </c>
    </row>
    <row r="726" spans="1:9" x14ac:dyDescent="0.25">
      <c r="A726" s="47">
        <f t="shared" si="150"/>
        <v>44294</v>
      </c>
      <c r="B726">
        <f>'0408'!B31</f>
        <v>0.2</v>
      </c>
      <c r="C726">
        <f>'0408'!C31</f>
        <v>95.5</v>
      </c>
      <c r="D726">
        <f>'0408'!D31</f>
        <v>878.7</v>
      </c>
      <c r="E726">
        <f>'0408'!E31</f>
        <v>901.5</v>
      </c>
      <c r="F726" s="16">
        <f t="shared" si="147"/>
        <v>878.90000000000009</v>
      </c>
      <c r="G726" s="16">
        <f t="shared" si="148"/>
        <v>997</v>
      </c>
      <c r="H726" s="20">
        <f t="shared" si="149"/>
        <v>-11.845536609829477</v>
      </c>
      <c r="I726">
        <f>'0408'!F31</f>
        <v>0</v>
      </c>
    </row>
    <row r="727" spans="1:9" x14ac:dyDescent="0.25">
      <c r="A727" s="47">
        <f t="shared" si="150"/>
        <v>44301</v>
      </c>
      <c r="B727">
        <f>'0415'!B31</f>
        <v>0.2</v>
      </c>
      <c r="C727">
        <f>'0415'!C31</f>
        <v>37.5</v>
      </c>
      <c r="D727">
        <f>'0415'!D31</f>
        <v>878.7</v>
      </c>
      <c r="E727">
        <f>'0415'!E31</f>
        <v>973.8</v>
      </c>
      <c r="F727" s="16">
        <f t="shared" si="147"/>
        <v>878.90000000000009</v>
      </c>
      <c r="G727" s="16">
        <f t="shared" si="148"/>
        <v>1011.3</v>
      </c>
      <c r="H727" s="20">
        <f t="shared" si="149"/>
        <v>-13.092059725106287</v>
      </c>
      <c r="I727">
        <f>'0415'!F31</f>
        <v>0</v>
      </c>
    </row>
    <row r="728" spans="1:9" x14ac:dyDescent="0.25">
      <c r="A728" s="47">
        <f t="shared" si="150"/>
        <v>44308</v>
      </c>
      <c r="B728">
        <f>'0422'!B31</f>
        <v>57.5</v>
      </c>
      <c r="C728">
        <f>'0422'!C31</f>
        <v>37.5</v>
      </c>
      <c r="D728">
        <f>'0422'!D31</f>
        <v>879.7</v>
      </c>
      <c r="E728">
        <f>'0422'!E31</f>
        <v>973.8</v>
      </c>
      <c r="F728" s="16">
        <f t="shared" si="147"/>
        <v>937.2</v>
      </c>
      <c r="G728" s="16">
        <f t="shared" si="148"/>
        <v>1011.3</v>
      </c>
      <c r="H728" s="20">
        <f t="shared" si="149"/>
        <v>-7.3272026105013266</v>
      </c>
      <c r="I728">
        <f>'0422'!F31</f>
        <v>0</v>
      </c>
    </row>
    <row r="729" spans="1:9" x14ac:dyDescent="0.25">
      <c r="A729" s="47">
        <f t="shared" si="150"/>
        <v>44315</v>
      </c>
      <c r="B729">
        <f>'0429'!B31</f>
        <v>57.5</v>
      </c>
      <c r="C729">
        <f>'0429'!C31</f>
        <v>37.5</v>
      </c>
      <c r="D729">
        <f>'0429'!D31</f>
        <v>879.7</v>
      </c>
      <c r="E729">
        <f>'0429'!E31</f>
        <v>1028.8</v>
      </c>
      <c r="F729" s="16">
        <f t="shared" si="147"/>
        <v>937.2</v>
      </c>
      <c r="G729" s="16">
        <f t="shared" si="148"/>
        <v>1066.3</v>
      </c>
      <c r="H729" s="20">
        <f t="shared" si="149"/>
        <v>-12.107286879864942</v>
      </c>
      <c r="I729">
        <f>'0429'!F31</f>
        <v>0</v>
      </c>
    </row>
    <row r="730" spans="1:9" x14ac:dyDescent="0.25">
      <c r="A730" s="47">
        <f t="shared" si="150"/>
        <v>44322</v>
      </c>
      <c r="B730">
        <f>'0506'!B31</f>
        <v>56.3</v>
      </c>
      <c r="C730">
        <f>'0506'!C31</f>
        <v>37.5</v>
      </c>
      <c r="D730">
        <f>'0506'!D31</f>
        <v>880.8</v>
      </c>
      <c r="E730">
        <f>'0506'!E31</f>
        <v>1028.8</v>
      </c>
      <c r="F730" s="16">
        <f t="shared" si="147"/>
        <v>937.09999999999991</v>
      </c>
      <c r="G730" s="16">
        <f t="shared" si="148"/>
        <v>1066.3</v>
      </c>
      <c r="H730" s="20">
        <f t="shared" si="149"/>
        <v>-12.116665103629376</v>
      </c>
      <c r="I730">
        <f>'0506'!F31</f>
        <v>0</v>
      </c>
    </row>
    <row r="731" spans="1:9" x14ac:dyDescent="0.25">
      <c r="A731" s="47">
        <f t="shared" si="150"/>
        <v>44329</v>
      </c>
      <c r="B731">
        <f>'0513'!B31</f>
        <v>122.8</v>
      </c>
      <c r="C731">
        <f>'0513'!C31</f>
        <v>37.5</v>
      </c>
      <c r="D731">
        <f>'0513'!D31</f>
        <v>880.8</v>
      </c>
      <c r="E731">
        <f>'0513'!E31</f>
        <v>1028.8</v>
      </c>
      <c r="F731" s="16">
        <f t="shared" si="147"/>
        <v>1003.5999999999999</v>
      </c>
      <c r="G731" s="16">
        <f t="shared" si="148"/>
        <v>1066.3</v>
      </c>
      <c r="H731" s="20">
        <f t="shared" si="149"/>
        <v>-5.8801463002907344</v>
      </c>
      <c r="I731">
        <f>'0513'!F31</f>
        <v>0</v>
      </c>
    </row>
    <row r="732" spans="1:9" x14ac:dyDescent="0.25">
      <c r="A732" s="47">
        <f t="shared" si="150"/>
        <v>44336</v>
      </c>
      <c r="B732">
        <f>'0520'!B31</f>
        <v>69.400000000000006</v>
      </c>
      <c r="C732">
        <f>'0520'!C31</f>
        <v>37.5</v>
      </c>
      <c r="D732">
        <f>'0520'!D31</f>
        <v>938.4</v>
      </c>
      <c r="E732">
        <f>'0520'!E31</f>
        <v>1028.8</v>
      </c>
      <c r="F732" s="16">
        <f t="shared" si="147"/>
        <v>1007.8</v>
      </c>
      <c r="G732" s="16">
        <f t="shared" si="148"/>
        <v>1066.3</v>
      </c>
      <c r="H732" s="20">
        <f t="shared" si="149"/>
        <v>-5.4862609021851245</v>
      </c>
      <c r="I732">
        <f>'0520'!F31</f>
        <v>0</v>
      </c>
    </row>
    <row r="733" spans="1:9" x14ac:dyDescent="0.25">
      <c r="A733" s="47">
        <f t="shared" si="150"/>
        <v>44343</v>
      </c>
      <c r="B733">
        <f>'0527'!B31</f>
        <v>68.3</v>
      </c>
      <c r="C733">
        <f>'0527'!C31</f>
        <v>37.5</v>
      </c>
      <c r="D733">
        <f>'0527'!D31</f>
        <v>941.5</v>
      </c>
      <c r="E733">
        <f>'0527'!E31</f>
        <v>1028.8</v>
      </c>
      <c r="F733" s="16">
        <f t="shared" si="147"/>
        <v>1009.8</v>
      </c>
      <c r="G733" s="16">
        <f t="shared" si="148"/>
        <v>1066.3</v>
      </c>
      <c r="H733" s="20">
        <f t="shared" si="149"/>
        <v>-5.2986964268967434</v>
      </c>
      <c r="I733">
        <f>'0527'!F31</f>
        <v>0</v>
      </c>
    </row>
    <row r="734" spans="1:9" x14ac:dyDescent="0.25">
      <c r="A734" s="47">
        <f t="shared" si="150"/>
        <v>44350</v>
      </c>
      <c r="B734">
        <f>'0603'!B25</f>
        <v>61.8</v>
      </c>
      <c r="C734">
        <f>'0603'!C25</f>
        <v>167.5</v>
      </c>
      <c r="D734">
        <f>'0603'!D25</f>
        <v>0</v>
      </c>
      <c r="E734">
        <f>'0603'!E25</f>
        <v>11.2</v>
      </c>
      <c r="F734" s="16">
        <f t="shared" si="147"/>
        <v>61.8</v>
      </c>
      <c r="G734" s="16">
        <f t="shared" si="148"/>
        <v>178.7</v>
      </c>
      <c r="H734" s="20">
        <f t="shared" si="149"/>
        <v>-65.416899832120862</v>
      </c>
    </row>
    <row r="735" spans="1:9" x14ac:dyDescent="0.25">
      <c r="A735" s="47">
        <f t="shared" si="150"/>
        <v>44357</v>
      </c>
      <c r="B735">
        <f>'0610'!B25</f>
        <v>61.8</v>
      </c>
      <c r="C735">
        <f>'0610'!C25</f>
        <v>167.5</v>
      </c>
      <c r="D735">
        <f>'0610'!D25</f>
        <v>0</v>
      </c>
      <c r="E735">
        <f>'0610'!E25</f>
        <v>11.2</v>
      </c>
      <c r="F735" s="16">
        <f t="shared" si="147"/>
        <v>61.8</v>
      </c>
      <c r="G735" s="16">
        <f t="shared" si="148"/>
        <v>178.7</v>
      </c>
      <c r="H735" s="20">
        <f t="shared" si="149"/>
        <v>-65.416899832120862</v>
      </c>
    </row>
    <row r="736" spans="1:9" x14ac:dyDescent="0.25">
      <c r="A736" s="47">
        <f t="shared" si="150"/>
        <v>44364</v>
      </c>
      <c r="B736">
        <f>'0617'!B25</f>
        <v>61.8</v>
      </c>
      <c r="C736">
        <f>'0617'!C25</f>
        <v>107.5</v>
      </c>
      <c r="D736">
        <f>'0617'!D25</f>
        <v>0</v>
      </c>
      <c r="E736">
        <f>'0617'!E25</f>
        <v>77.2</v>
      </c>
      <c r="F736" s="16">
        <f t="shared" si="147"/>
        <v>61.8</v>
      </c>
      <c r="G736" s="16">
        <f t="shared" si="148"/>
        <v>184.7</v>
      </c>
      <c r="H736" s="20">
        <f t="shared" si="149"/>
        <v>-66.540335679480236</v>
      </c>
    </row>
    <row r="737" spans="1:8" x14ac:dyDescent="0.25">
      <c r="A737" s="47">
        <f t="shared" si="150"/>
        <v>44371</v>
      </c>
      <c r="B737">
        <f>'0624'!B25</f>
        <v>61.8</v>
      </c>
      <c r="C737">
        <f>'0624'!C25</f>
        <v>52.5</v>
      </c>
      <c r="D737">
        <f>'0624'!D25</f>
        <v>0</v>
      </c>
      <c r="E737">
        <f>'0624'!E25</f>
        <v>135.4</v>
      </c>
      <c r="F737" s="16">
        <f t="shared" si="147"/>
        <v>61.8</v>
      </c>
      <c r="G737" s="16">
        <f t="shared" si="148"/>
        <v>187.9</v>
      </c>
      <c r="H737" s="20">
        <f t="shared" si="149"/>
        <v>-67.110164981373075</v>
      </c>
    </row>
    <row r="738" spans="1:8" x14ac:dyDescent="0.25">
      <c r="A738" s="47">
        <f t="shared" si="150"/>
        <v>44378</v>
      </c>
      <c r="B738">
        <f>'0701'!B25</f>
        <v>1.8</v>
      </c>
      <c r="C738">
        <f>'0701'!C25</f>
        <v>52.5</v>
      </c>
      <c r="D738">
        <f>'0701'!D25</f>
        <v>0</v>
      </c>
      <c r="E738">
        <f>'0701'!E25</f>
        <v>135.4</v>
      </c>
      <c r="F738" s="16">
        <f t="shared" ref="F738:F746" si="151">+B738+D738</f>
        <v>1.8</v>
      </c>
      <c r="G738" s="16">
        <f t="shared" ref="G738:G746" si="152">+C738+E738</f>
        <v>187.9</v>
      </c>
      <c r="H738" s="20">
        <f t="shared" ref="H738:H746" si="153">+(F738/G738-1)*100</f>
        <v>-99.042043640234169</v>
      </c>
    </row>
    <row r="739" spans="1:8" x14ac:dyDescent="0.25">
      <c r="A739" s="47">
        <f t="shared" si="150"/>
        <v>44385</v>
      </c>
      <c r="B739">
        <f>'0708'!B26</f>
        <v>1.8</v>
      </c>
      <c r="C739">
        <f>'0708'!C26</f>
        <v>134</v>
      </c>
      <c r="D739">
        <f>'0708'!D26</f>
        <v>0</v>
      </c>
      <c r="E739">
        <f>'0708'!E26</f>
        <v>135.4</v>
      </c>
      <c r="F739" s="16">
        <f t="shared" si="151"/>
        <v>1.8</v>
      </c>
      <c r="G739" s="16">
        <f t="shared" si="152"/>
        <v>269.39999999999998</v>
      </c>
      <c r="H739" s="20">
        <f t="shared" si="153"/>
        <v>-99.331848552338528</v>
      </c>
    </row>
    <row r="740" spans="1:8" x14ac:dyDescent="0.25">
      <c r="A740" s="47">
        <f t="shared" si="150"/>
        <v>44392</v>
      </c>
      <c r="B740">
        <f>'0715'!B27</f>
        <v>1.8</v>
      </c>
      <c r="C740">
        <f>'0715'!C27</f>
        <v>134</v>
      </c>
      <c r="D740">
        <f>'0715'!D27</f>
        <v>0</v>
      </c>
      <c r="E740">
        <f>'0715'!E27</f>
        <v>135.4</v>
      </c>
      <c r="F740" s="16">
        <f t="shared" si="151"/>
        <v>1.8</v>
      </c>
      <c r="G740" s="16">
        <f t="shared" si="152"/>
        <v>269.39999999999998</v>
      </c>
      <c r="H740" s="20">
        <f t="shared" si="153"/>
        <v>-99.331848552338528</v>
      </c>
    </row>
    <row r="741" spans="1:8" x14ac:dyDescent="0.25">
      <c r="A741" s="47">
        <f t="shared" si="150"/>
        <v>44399</v>
      </c>
      <c r="B741">
        <f>'0722'!B27</f>
        <v>0.2</v>
      </c>
      <c r="C741">
        <f>'0722'!C27</f>
        <v>134</v>
      </c>
      <c r="D741">
        <f>'0722'!D27</f>
        <v>0</v>
      </c>
      <c r="E741">
        <f>'0722'!E27</f>
        <v>135.4</v>
      </c>
      <c r="F741" s="16">
        <f t="shared" si="151"/>
        <v>0.2</v>
      </c>
      <c r="G741" s="16">
        <f t="shared" si="152"/>
        <v>269.39999999999998</v>
      </c>
      <c r="H741" s="20">
        <f t="shared" si="153"/>
        <v>-99.925760950259829</v>
      </c>
    </row>
    <row r="742" spans="1:8" x14ac:dyDescent="0.25">
      <c r="A742" s="47">
        <f t="shared" si="150"/>
        <v>44406</v>
      </c>
      <c r="B742">
        <f>'0729'!B27</f>
        <v>0.2</v>
      </c>
      <c r="C742">
        <f>'0729'!C27</f>
        <v>96.5</v>
      </c>
      <c r="D742">
        <f>'0729'!D27</f>
        <v>0</v>
      </c>
      <c r="E742">
        <f>'0729'!E27</f>
        <v>250.9</v>
      </c>
      <c r="F742" s="16">
        <f t="shared" si="151"/>
        <v>0.2</v>
      </c>
      <c r="G742" s="16">
        <f t="shared" si="152"/>
        <v>347.4</v>
      </c>
      <c r="H742" s="20">
        <f t="shared" si="153"/>
        <v>-99.942429476108231</v>
      </c>
    </row>
    <row r="743" spans="1:8" x14ac:dyDescent="0.25">
      <c r="A743" s="47">
        <f t="shared" si="150"/>
        <v>44413</v>
      </c>
      <c r="B743">
        <f>'0805'!B27</f>
        <v>0.2</v>
      </c>
      <c r="C743">
        <f>'0805'!C27</f>
        <v>96.5</v>
      </c>
      <c r="D743">
        <f>'0805'!D27</f>
        <v>0</v>
      </c>
      <c r="E743">
        <f>'0805'!E27</f>
        <v>250.9</v>
      </c>
      <c r="F743" s="16">
        <f t="shared" si="151"/>
        <v>0.2</v>
      </c>
      <c r="G743" s="16">
        <f t="shared" si="152"/>
        <v>347.4</v>
      </c>
      <c r="H743" s="20">
        <f t="shared" si="153"/>
        <v>-99.942429476108231</v>
      </c>
    </row>
    <row r="744" spans="1:8" x14ac:dyDescent="0.25">
      <c r="A744" s="47">
        <f t="shared" si="150"/>
        <v>44420</v>
      </c>
      <c r="B744">
        <f>'0812'!B27</f>
        <v>0.2</v>
      </c>
      <c r="C744">
        <f>'0812'!C27</f>
        <v>76.5</v>
      </c>
      <c r="D744">
        <f>'0812'!D27</f>
        <v>0</v>
      </c>
      <c r="E744">
        <f>'0812'!E27</f>
        <v>250.9</v>
      </c>
      <c r="F744" s="16">
        <f t="shared" si="151"/>
        <v>0.2</v>
      </c>
      <c r="G744" s="16">
        <f t="shared" si="152"/>
        <v>327.39999999999998</v>
      </c>
      <c r="H744" s="20">
        <f t="shared" si="153"/>
        <v>-99.938912645082468</v>
      </c>
    </row>
    <row r="745" spans="1:8" x14ac:dyDescent="0.25">
      <c r="A745" s="47">
        <f t="shared" si="150"/>
        <v>44427</v>
      </c>
      <c r="B745">
        <f>'0819'!B27</f>
        <v>0.2</v>
      </c>
      <c r="C745">
        <f>'0819'!C27</f>
        <v>146.5</v>
      </c>
      <c r="D745">
        <f>'0819'!D27</f>
        <v>0</v>
      </c>
      <c r="E745">
        <f>'0819'!E27</f>
        <v>266.89999999999998</v>
      </c>
      <c r="F745" s="16">
        <f t="shared" si="151"/>
        <v>0.2</v>
      </c>
      <c r="G745" s="16">
        <f t="shared" si="152"/>
        <v>413.4</v>
      </c>
      <c r="H745" s="20">
        <f t="shared" si="153"/>
        <v>-99.951620706337678</v>
      </c>
    </row>
    <row r="746" spans="1:8" x14ac:dyDescent="0.25">
      <c r="A746" s="47">
        <f t="shared" si="150"/>
        <v>44434</v>
      </c>
      <c r="B746">
        <f>'0826'!B28</f>
        <v>0.2</v>
      </c>
      <c r="C746">
        <f>'0826'!C28</f>
        <v>69.5</v>
      </c>
      <c r="D746">
        <f>'0826'!D28</f>
        <v>0</v>
      </c>
      <c r="E746">
        <f>'0826'!E28</f>
        <v>333.6</v>
      </c>
      <c r="F746" s="16">
        <f t="shared" si="151"/>
        <v>0.2</v>
      </c>
      <c r="G746" s="16">
        <f t="shared" si="152"/>
        <v>403.1</v>
      </c>
      <c r="H746" s="20">
        <f t="shared" si="153"/>
        <v>-99.950384519970228</v>
      </c>
    </row>
    <row r="747" spans="1:8" x14ac:dyDescent="0.25">
      <c r="A747" s="47">
        <f t="shared" si="150"/>
        <v>44441</v>
      </c>
      <c r="B747">
        <f>'0902'!B28</f>
        <v>0.2</v>
      </c>
      <c r="C747">
        <f>'0902'!C28</f>
        <v>125</v>
      </c>
      <c r="D747">
        <f>'0902'!D28</f>
        <v>0</v>
      </c>
      <c r="E747">
        <f>'0902'!E28</f>
        <v>333.6</v>
      </c>
      <c r="F747" s="16">
        <f t="shared" ref="F747:F750" si="154">+B747+D747</f>
        <v>0.2</v>
      </c>
      <c r="G747" s="16">
        <f t="shared" ref="G747:G750" si="155">+C747+E747</f>
        <v>458.6</v>
      </c>
      <c r="H747" s="20">
        <f t="shared" ref="H747:H757" si="156">+(F747/G747-1)*100</f>
        <v>-99.956389010030534</v>
      </c>
    </row>
    <row r="748" spans="1:8" x14ac:dyDescent="0.25">
      <c r="A748" s="47">
        <f t="shared" si="150"/>
        <v>44448</v>
      </c>
      <c r="B748">
        <f>'0909'!B28</f>
        <v>0.2</v>
      </c>
      <c r="C748">
        <f>'0909'!C28</f>
        <v>127.3</v>
      </c>
      <c r="D748">
        <f>'0909'!D28</f>
        <v>0</v>
      </c>
      <c r="E748">
        <f>'0909'!E28</f>
        <v>422.8</v>
      </c>
      <c r="F748" s="16">
        <f t="shared" si="154"/>
        <v>0.2</v>
      </c>
      <c r="G748" s="16">
        <f t="shared" si="155"/>
        <v>550.1</v>
      </c>
      <c r="H748" s="20">
        <f t="shared" si="156"/>
        <v>-99.963642974004728</v>
      </c>
    </row>
    <row r="749" spans="1:8" x14ac:dyDescent="0.25">
      <c r="A749" s="47">
        <f t="shared" si="150"/>
        <v>44455</v>
      </c>
      <c r="B749">
        <f>'0916'!B28</f>
        <v>0.2</v>
      </c>
      <c r="C749">
        <f>'0916'!C28</f>
        <v>126.8</v>
      </c>
      <c r="D749">
        <f>'0916'!D28</f>
        <v>0</v>
      </c>
      <c r="E749">
        <f>'0916'!E28</f>
        <v>423.2</v>
      </c>
      <c r="F749" s="16">
        <f t="shared" si="154"/>
        <v>0.2</v>
      </c>
      <c r="G749" s="16">
        <f t="shared" si="155"/>
        <v>550</v>
      </c>
      <c r="H749" s="20">
        <f t="shared" si="156"/>
        <v>-99.963636363636368</v>
      </c>
    </row>
    <row r="750" spans="1:8" x14ac:dyDescent="0.25">
      <c r="A750" s="47">
        <f t="shared" si="150"/>
        <v>44462</v>
      </c>
      <c r="B750">
        <f>'0923'!B28</f>
        <v>0.2</v>
      </c>
      <c r="C750">
        <f>'0923'!C28</f>
        <v>118.8</v>
      </c>
      <c r="D750">
        <f>'0923'!D28</f>
        <v>0</v>
      </c>
      <c r="E750">
        <f>'0923'!E28</f>
        <v>431.9</v>
      </c>
      <c r="F750" s="16">
        <f t="shared" si="154"/>
        <v>0.2</v>
      </c>
      <c r="G750" s="16">
        <f t="shared" si="155"/>
        <v>550.69999999999993</v>
      </c>
      <c r="H750" s="20">
        <f t="shared" si="156"/>
        <v>-99.963682585799901</v>
      </c>
    </row>
    <row r="751" spans="1:8" x14ac:dyDescent="0.25">
      <c r="A751" s="47">
        <f t="shared" si="150"/>
        <v>44469</v>
      </c>
      <c r="B751">
        <f>'0930'!B28</f>
        <v>59.2</v>
      </c>
      <c r="C751">
        <f>'0930'!C28</f>
        <v>175.8</v>
      </c>
      <c r="D751">
        <f>'0930'!D28</f>
        <v>0</v>
      </c>
      <c r="E751">
        <f>'0930'!E28</f>
        <v>431.9</v>
      </c>
      <c r="F751" s="16">
        <f t="shared" ref="F751:F757" si="157">+B751+D751</f>
        <v>59.2</v>
      </c>
      <c r="G751" s="16">
        <f t="shared" ref="G751:G757" si="158">+C751+E751</f>
        <v>607.70000000000005</v>
      </c>
      <c r="H751" s="20">
        <f t="shared" si="156"/>
        <v>-90.2583511601119</v>
      </c>
    </row>
    <row r="752" spans="1:8" x14ac:dyDescent="0.25">
      <c r="A752" s="47">
        <f t="shared" si="150"/>
        <v>44476</v>
      </c>
      <c r="B752">
        <f>'1007'!B28</f>
        <v>59.2</v>
      </c>
      <c r="C752">
        <f>'1007'!C28</f>
        <v>174.6</v>
      </c>
      <c r="D752">
        <f>'1007'!D28</f>
        <v>0</v>
      </c>
      <c r="E752">
        <f>'1007'!E28</f>
        <v>433.1</v>
      </c>
      <c r="F752" s="16">
        <f t="shared" si="157"/>
        <v>59.2</v>
      </c>
      <c r="G752" s="16">
        <f t="shared" si="158"/>
        <v>607.70000000000005</v>
      </c>
      <c r="H752" s="20">
        <f t="shared" si="156"/>
        <v>-90.2583511601119</v>
      </c>
    </row>
    <row r="753" spans="1:8" x14ac:dyDescent="0.25">
      <c r="A753" s="47">
        <f t="shared" si="150"/>
        <v>44483</v>
      </c>
      <c r="B753">
        <f>'1014'!B28</f>
        <v>59.2</v>
      </c>
      <c r="C753">
        <f>'1014'!C28</f>
        <v>117.1</v>
      </c>
      <c r="D753">
        <f>'1014'!D28</f>
        <v>0</v>
      </c>
      <c r="E753">
        <f>'1014'!E28</f>
        <v>488.4</v>
      </c>
      <c r="F753" s="16">
        <f t="shared" si="157"/>
        <v>59.2</v>
      </c>
      <c r="G753" s="16">
        <f t="shared" si="158"/>
        <v>605.5</v>
      </c>
      <c r="H753" s="20">
        <f t="shared" si="156"/>
        <v>-90.222956234516928</v>
      </c>
    </row>
    <row r="754" spans="1:8" x14ac:dyDescent="0.25">
      <c r="A754" s="47">
        <f t="shared" si="150"/>
        <v>44490</v>
      </c>
      <c r="B754">
        <f>'1021'!B28</f>
        <v>59.2</v>
      </c>
      <c r="C754">
        <f>'1021'!C28</f>
        <v>116.2</v>
      </c>
      <c r="D754">
        <f>'1021'!D28</f>
        <v>0</v>
      </c>
      <c r="E754">
        <f>'1021'!E28</f>
        <v>489.4</v>
      </c>
      <c r="F754" s="16">
        <f t="shared" si="157"/>
        <v>59.2</v>
      </c>
      <c r="G754" s="16">
        <f t="shared" si="158"/>
        <v>605.6</v>
      </c>
      <c r="H754" s="20">
        <f t="shared" si="156"/>
        <v>-90.224570673712023</v>
      </c>
    </row>
    <row r="755" spans="1:8" x14ac:dyDescent="0.25">
      <c r="A755" s="47">
        <f t="shared" si="150"/>
        <v>44497</v>
      </c>
      <c r="B755">
        <f>'1028'!B28</f>
        <v>59.2</v>
      </c>
      <c r="C755">
        <f>'1028'!C28</f>
        <v>120.1</v>
      </c>
      <c r="D755">
        <f>'1028'!D28</f>
        <v>0</v>
      </c>
      <c r="E755">
        <f>'1028'!E28</f>
        <v>489.4</v>
      </c>
      <c r="F755" s="16">
        <f t="shared" si="157"/>
        <v>59.2</v>
      </c>
      <c r="G755" s="16">
        <f t="shared" si="158"/>
        <v>609.5</v>
      </c>
      <c r="H755" s="20">
        <f t="shared" si="156"/>
        <v>-90.287120590648072</v>
      </c>
    </row>
    <row r="756" spans="1:8" x14ac:dyDescent="0.25">
      <c r="A756" s="47">
        <f t="shared" si="150"/>
        <v>44504</v>
      </c>
      <c r="B756">
        <v>59.2</v>
      </c>
      <c r="C756">
        <v>116.9</v>
      </c>
      <c r="D756">
        <v>0</v>
      </c>
      <c r="E756">
        <v>489.5</v>
      </c>
      <c r="F756" s="16">
        <f t="shared" si="157"/>
        <v>59.2</v>
      </c>
      <c r="G756" s="16">
        <f t="shared" si="158"/>
        <v>606.4</v>
      </c>
      <c r="H756" s="20">
        <f t="shared" si="156"/>
        <v>-90.237467018469658</v>
      </c>
    </row>
    <row r="757" spans="1:8" x14ac:dyDescent="0.25">
      <c r="A757" s="47">
        <f t="shared" si="150"/>
        <v>44511</v>
      </c>
      <c r="B757">
        <f>'1111'!B28</f>
        <v>67.2</v>
      </c>
      <c r="C757">
        <f>'1111'!C28</f>
        <v>116.1</v>
      </c>
      <c r="D757">
        <f>'1111'!D28</f>
        <v>0</v>
      </c>
      <c r="E757">
        <f>'1111'!E28</f>
        <v>490.4</v>
      </c>
      <c r="F757" s="16">
        <f t="shared" si="157"/>
        <v>67.2</v>
      </c>
      <c r="G757" s="16">
        <f t="shared" si="158"/>
        <v>606.5</v>
      </c>
      <c r="H757" s="20">
        <f t="shared" si="156"/>
        <v>-88.92003297609233</v>
      </c>
    </row>
    <row r="758" spans="1:8" x14ac:dyDescent="0.25">
      <c r="A758" s="47">
        <f t="shared" si="150"/>
        <v>44518</v>
      </c>
      <c r="B758">
        <f>'1118'!B28</f>
        <v>67.2</v>
      </c>
      <c r="C758">
        <f>'1118'!C28</f>
        <v>116.1</v>
      </c>
      <c r="D758">
        <f>'1118'!D28</f>
        <v>0</v>
      </c>
      <c r="E758">
        <f>'1118'!E28</f>
        <v>490.4</v>
      </c>
      <c r="F758" s="16">
        <f t="shared" ref="F758" si="159">+B758+D758</f>
        <v>67.2</v>
      </c>
      <c r="G758" s="16">
        <f t="shared" ref="G758" si="160">+C758+E758</f>
        <v>606.5</v>
      </c>
      <c r="H758" s="20">
        <f t="shared" ref="H758" si="161">+(F758/G758-1)*100</f>
        <v>-88.92003297609233</v>
      </c>
    </row>
    <row r="759" spans="1:8" x14ac:dyDescent="0.25">
      <c r="A759" s="47">
        <f t="shared" si="150"/>
        <v>44525</v>
      </c>
      <c r="B759">
        <f>'1125'!B28</f>
        <v>59.2</v>
      </c>
      <c r="C759">
        <f>'1125'!C28</f>
        <v>123.6</v>
      </c>
      <c r="D759">
        <f>'1125'!D28</f>
        <v>7.8</v>
      </c>
      <c r="E759">
        <f>'1125'!E28</f>
        <v>551</v>
      </c>
      <c r="F759" s="16">
        <f t="shared" ref="F759:F765" si="162">+B759+D759</f>
        <v>67</v>
      </c>
      <c r="G759" s="16">
        <f t="shared" ref="G759:G765" si="163">+C759+E759</f>
        <v>674.6</v>
      </c>
      <c r="H759" s="20">
        <f t="shared" ref="H759:H765" si="164">+(F759/G759-1)*100</f>
        <v>-90.06818855618144</v>
      </c>
    </row>
    <row r="760" spans="1:8" x14ac:dyDescent="0.25">
      <c r="A760" s="47">
        <f t="shared" si="150"/>
        <v>44532</v>
      </c>
      <c r="B760">
        <f>'1202'!B28</f>
        <v>59.2</v>
      </c>
      <c r="C760">
        <f>'1202'!C28</f>
        <v>148.6</v>
      </c>
      <c r="D760">
        <f>'1202'!D28</f>
        <v>7.8</v>
      </c>
      <c r="E760">
        <f>'1202'!E28</f>
        <v>551</v>
      </c>
      <c r="F760" s="16">
        <f t="shared" si="162"/>
        <v>67</v>
      </c>
      <c r="G760" s="16">
        <f t="shared" si="163"/>
        <v>699.6</v>
      </c>
      <c r="H760" s="20">
        <f t="shared" si="164"/>
        <v>-90.423098913664958</v>
      </c>
    </row>
    <row r="761" spans="1:8" x14ac:dyDescent="0.25">
      <c r="A761" s="47">
        <f t="shared" si="150"/>
        <v>44539</v>
      </c>
      <c r="B761">
        <f>'1209'!B28</f>
        <v>59.2</v>
      </c>
      <c r="C761">
        <f>'1209'!C28</f>
        <v>80.099999999999994</v>
      </c>
      <c r="D761">
        <f>'1209'!D28</f>
        <v>7.8</v>
      </c>
      <c r="E761">
        <f>'1209'!E28</f>
        <v>626.4</v>
      </c>
      <c r="F761" s="16">
        <f t="shared" si="162"/>
        <v>67</v>
      </c>
      <c r="G761" s="16">
        <f t="shared" si="163"/>
        <v>706.5</v>
      </c>
      <c r="H761" s="20">
        <f t="shared" si="164"/>
        <v>-90.516631280962486</v>
      </c>
    </row>
    <row r="762" spans="1:8" x14ac:dyDescent="0.25">
      <c r="A762" s="47">
        <f t="shared" si="150"/>
        <v>44546</v>
      </c>
      <c r="B762">
        <f>'1216'!B28</f>
        <v>59.2</v>
      </c>
      <c r="C762">
        <f>'1216'!C28</f>
        <v>140.1</v>
      </c>
      <c r="D762">
        <f>'1216'!D28</f>
        <v>6.5</v>
      </c>
      <c r="E762">
        <f>'1216'!E28</f>
        <v>626.4</v>
      </c>
      <c r="F762" s="16">
        <f t="shared" si="162"/>
        <v>65.7</v>
      </c>
      <c r="G762" s="16">
        <f t="shared" si="163"/>
        <v>766.5</v>
      </c>
      <c r="H762" s="20">
        <f t="shared" si="164"/>
        <v>-91.428571428571431</v>
      </c>
    </row>
    <row r="763" spans="1:8" x14ac:dyDescent="0.25">
      <c r="A763" s="47">
        <f t="shared" si="150"/>
        <v>44553</v>
      </c>
      <c r="B763">
        <f>'1223'!B29</f>
        <v>59.2</v>
      </c>
      <c r="C763">
        <f>'1223'!C29</f>
        <v>197.1</v>
      </c>
      <c r="D763">
        <f>'1223'!D29</f>
        <v>6.5</v>
      </c>
      <c r="E763">
        <f>'1223'!E29</f>
        <v>626.4</v>
      </c>
      <c r="F763" s="16">
        <f t="shared" si="162"/>
        <v>65.7</v>
      </c>
      <c r="G763" s="16">
        <f t="shared" si="163"/>
        <v>823.5</v>
      </c>
      <c r="H763" s="20">
        <f t="shared" si="164"/>
        <v>-92.021857923497265</v>
      </c>
    </row>
    <row r="764" spans="1:8" x14ac:dyDescent="0.25">
      <c r="A764" s="47">
        <f t="shared" si="150"/>
        <v>44560</v>
      </c>
      <c r="B764">
        <f>'1230'!B29</f>
        <v>59</v>
      </c>
      <c r="C764">
        <f>'1230'!C29</f>
        <v>198.1</v>
      </c>
      <c r="D764">
        <f>'1230'!D29</f>
        <v>6.7</v>
      </c>
      <c r="E764">
        <f>'1230'!E29</f>
        <v>626.4</v>
      </c>
      <c r="F764" s="16">
        <f t="shared" si="162"/>
        <v>65.7</v>
      </c>
      <c r="G764" s="16">
        <f t="shared" si="163"/>
        <v>824.5</v>
      </c>
      <c r="H764" s="20">
        <f t="shared" si="164"/>
        <v>-92.031534263189812</v>
      </c>
    </row>
    <row r="765" spans="1:8" x14ac:dyDescent="0.25">
      <c r="A765" s="47">
        <f t="shared" si="150"/>
        <v>44567</v>
      </c>
      <c r="B765">
        <f>'0106'!B29</f>
        <v>0</v>
      </c>
      <c r="C765">
        <f>'0106'!C29</f>
        <v>205.1</v>
      </c>
      <c r="D765">
        <f>'0106'!D29</f>
        <v>67</v>
      </c>
      <c r="E765">
        <f>'0106'!E29</f>
        <v>626.4</v>
      </c>
      <c r="F765" s="16">
        <f t="shared" si="162"/>
        <v>67</v>
      </c>
      <c r="G765" s="16">
        <f t="shared" si="163"/>
        <v>831.5</v>
      </c>
      <c r="H765" s="20">
        <f t="shared" si="164"/>
        <v>-91.942273000601332</v>
      </c>
    </row>
    <row r="766" spans="1:8" x14ac:dyDescent="0.25">
      <c r="A766" s="47">
        <f t="shared" si="150"/>
        <v>44574</v>
      </c>
      <c r="B766">
        <f>'0113'!B29</f>
        <v>0</v>
      </c>
      <c r="C766">
        <f>'0113'!C29</f>
        <v>202.6</v>
      </c>
      <c r="D766">
        <f>'0113'!D29</f>
        <v>67</v>
      </c>
      <c r="E766">
        <f>'0113'!E29</f>
        <v>734.7</v>
      </c>
      <c r="F766" s="16">
        <f t="shared" ref="F766:F773" si="165">+B766+D766</f>
        <v>67</v>
      </c>
      <c r="G766" s="16">
        <f t="shared" ref="G766:G773" si="166">+C766+E766</f>
        <v>937.30000000000007</v>
      </c>
      <c r="H766" s="20">
        <f t="shared" ref="H766:H773" si="167">+(F766/G766-1)*100</f>
        <v>-92.851808385788971</v>
      </c>
    </row>
    <row r="767" spans="1:8" x14ac:dyDescent="0.25">
      <c r="A767" s="47">
        <f t="shared" si="150"/>
        <v>44581</v>
      </c>
      <c r="B767">
        <f>'0120'!B29</f>
        <v>0</v>
      </c>
      <c r="C767">
        <f>'0120'!C29</f>
        <v>122.6</v>
      </c>
      <c r="D767">
        <f>'0120'!D29</f>
        <v>67</v>
      </c>
      <c r="E767">
        <f>'0120'!E29</f>
        <v>792.3</v>
      </c>
      <c r="F767" s="16">
        <f t="shared" si="165"/>
        <v>67</v>
      </c>
      <c r="G767" s="16">
        <f t="shared" si="166"/>
        <v>914.9</v>
      </c>
      <c r="H767" s="20">
        <f t="shared" si="167"/>
        <v>-92.676795278172477</v>
      </c>
    </row>
    <row r="768" spans="1:8" x14ac:dyDescent="0.25">
      <c r="A768" s="47">
        <f t="shared" si="150"/>
        <v>44588</v>
      </c>
      <c r="B768">
        <f>'0127'!B29</f>
        <v>0</v>
      </c>
      <c r="C768">
        <f>'0127'!C29</f>
        <v>194.6</v>
      </c>
      <c r="D768">
        <f>'0127'!D29</f>
        <v>67</v>
      </c>
      <c r="E768">
        <f>'0127'!E29</f>
        <v>792.3</v>
      </c>
      <c r="F768" s="16">
        <f t="shared" si="165"/>
        <v>67</v>
      </c>
      <c r="G768" s="16">
        <f t="shared" si="166"/>
        <v>986.9</v>
      </c>
      <c r="H768" s="20">
        <f t="shared" si="167"/>
        <v>-93.211064950856212</v>
      </c>
    </row>
    <row r="769" spans="1:9" x14ac:dyDescent="0.25">
      <c r="A769" s="47">
        <f t="shared" si="150"/>
        <v>44595</v>
      </c>
      <c r="B769">
        <f>'0203'!B29</f>
        <v>0</v>
      </c>
      <c r="C769">
        <f>'0203'!C29</f>
        <v>194.5</v>
      </c>
      <c r="D769">
        <f>'0203'!D29</f>
        <v>67</v>
      </c>
      <c r="E769">
        <f>'0203'!E29</f>
        <v>792.3</v>
      </c>
      <c r="F769" s="16">
        <f t="shared" si="165"/>
        <v>67</v>
      </c>
      <c r="G769" s="16">
        <f t="shared" si="166"/>
        <v>986.8</v>
      </c>
      <c r="H769" s="20">
        <f t="shared" si="167"/>
        <v>-93.210376976084305</v>
      </c>
    </row>
    <row r="770" spans="1:9" x14ac:dyDescent="0.25">
      <c r="A770" s="47">
        <f t="shared" si="150"/>
        <v>44602</v>
      </c>
      <c r="B770">
        <f>'0210'!B29</f>
        <v>0</v>
      </c>
      <c r="C770">
        <f>'0210'!C29</f>
        <v>194.5</v>
      </c>
      <c r="D770">
        <f>'0210'!D29</f>
        <v>67</v>
      </c>
      <c r="E770">
        <f>'0210'!E29</f>
        <v>792.3</v>
      </c>
      <c r="F770" s="16">
        <f t="shared" si="165"/>
        <v>67</v>
      </c>
      <c r="G770" s="16">
        <f t="shared" si="166"/>
        <v>986.8</v>
      </c>
      <c r="H770" s="20">
        <f t="shared" si="167"/>
        <v>-93.210376976084305</v>
      </c>
    </row>
    <row r="771" spans="1:9" x14ac:dyDescent="0.25">
      <c r="A771" s="47">
        <f t="shared" si="150"/>
        <v>44609</v>
      </c>
      <c r="B771">
        <f>'0217'!B29</f>
        <v>0</v>
      </c>
      <c r="C771">
        <f>'0217'!C29</f>
        <v>186</v>
      </c>
      <c r="D771">
        <f>'0217'!D29</f>
        <v>67</v>
      </c>
      <c r="E771">
        <f>'0217'!E29</f>
        <v>803.2</v>
      </c>
      <c r="F771" s="16">
        <f t="shared" si="165"/>
        <v>67</v>
      </c>
      <c r="G771" s="16">
        <f t="shared" si="166"/>
        <v>989.2</v>
      </c>
      <c r="H771" s="20">
        <f t="shared" si="167"/>
        <v>-93.226849979781647</v>
      </c>
    </row>
    <row r="772" spans="1:9" x14ac:dyDescent="0.25">
      <c r="A772" s="47">
        <f t="shared" si="150"/>
        <v>44616</v>
      </c>
      <c r="B772">
        <f>'0224'!B29</f>
        <v>0</v>
      </c>
      <c r="C772">
        <f>'0224'!C29</f>
        <v>115.8</v>
      </c>
      <c r="D772">
        <f>'0224'!D29</f>
        <v>67</v>
      </c>
      <c r="E772">
        <f>'0224'!E29</f>
        <v>877.7</v>
      </c>
      <c r="F772" s="16">
        <f t="shared" si="165"/>
        <v>67</v>
      </c>
      <c r="G772" s="16">
        <f t="shared" si="166"/>
        <v>993.5</v>
      </c>
      <c r="H772" s="20">
        <f t="shared" si="167"/>
        <v>-93.256165072974326</v>
      </c>
    </row>
    <row r="773" spans="1:9" x14ac:dyDescent="0.25">
      <c r="A773" s="47">
        <f t="shared" si="150"/>
        <v>44623</v>
      </c>
      <c r="B773">
        <f>'0303'!B29</f>
        <v>0</v>
      </c>
      <c r="C773">
        <f>'0303'!C29</f>
        <v>115.8</v>
      </c>
      <c r="D773">
        <f>'0303'!D29</f>
        <v>67</v>
      </c>
      <c r="E773">
        <f>'0303'!E29</f>
        <v>877.7</v>
      </c>
      <c r="F773" s="16">
        <f t="shared" si="165"/>
        <v>67</v>
      </c>
      <c r="G773" s="16">
        <f t="shared" si="166"/>
        <v>993.5</v>
      </c>
      <c r="H773" s="20">
        <f t="shared" si="167"/>
        <v>-93.256165072974326</v>
      </c>
    </row>
    <row r="774" spans="1:9" x14ac:dyDescent="0.25">
      <c r="A774" s="47">
        <f t="shared" si="150"/>
        <v>44630</v>
      </c>
      <c r="B774">
        <f>'0310'!B29</f>
        <v>0</v>
      </c>
      <c r="C774">
        <f>'0310'!C29</f>
        <v>115.1</v>
      </c>
      <c r="D774">
        <f>'0310'!D29</f>
        <v>67</v>
      </c>
      <c r="E774">
        <f>'0310'!E29</f>
        <v>878.5</v>
      </c>
      <c r="F774" s="16">
        <f t="shared" ref="F774:F778" si="168">+B774+D774</f>
        <v>67</v>
      </c>
      <c r="G774" s="16">
        <f t="shared" ref="G774:G778" si="169">+C774+E774</f>
        <v>993.6</v>
      </c>
      <c r="H774" s="20">
        <f t="shared" ref="H774:H778" si="170">+(F774/G774-1)*100</f>
        <v>-93.256843800322059</v>
      </c>
    </row>
    <row r="775" spans="1:9" x14ac:dyDescent="0.25">
      <c r="A775" s="47">
        <f t="shared" ref="A775:A849" si="171">+A774+7</f>
        <v>44637</v>
      </c>
      <c r="B775">
        <f>'0317'!B29</f>
        <v>0</v>
      </c>
      <c r="C775">
        <f>'0317'!C29</f>
        <v>115.3</v>
      </c>
      <c r="D775">
        <f>'0317'!D29</f>
        <v>67</v>
      </c>
      <c r="E775">
        <f>'0317'!E29</f>
        <v>878.5</v>
      </c>
      <c r="F775" s="16">
        <f t="shared" si="168"/>
        <v>67</v>
      </c>
      <c r="G775" s="16">
        <f t="shared" si="169"/>
        <v>993.8</v>
      </c>
      <c r="H775" s="20">
        <f t="shared" si="170"/>
        <v>-93.258200845240495</v>
      </c>
    </row>
    <row r="776" spans="1:9" x14ac:dyDescent="0.25">
      <c r="A776" s="47">
        <f t="shared" si="171"/>
        <v>44644</v>
      </c>
      <c r="B776">
        <f>'0324'!B29</f>
        <v>0</v>
      </c>
      <c r="C776">
        <f>'0324'!C29</f>
        <v>0.2</v>
      </c>
      <c r="D776">
        <f>'0324'!D29</f>
        <v>67</v>
      </c>
      <c r="E776">
        <f>'0324'!E29</f>
        <v>878.7</v>
      </c>
      <c r="F776" s="16">
        <f t="shared" si="168"/>
        <v>67</v>
      </c>
      <c r="G776" s="16">
        <f t="shared" si="169"/>
        <v>878.90000000000009</v>
      </c>
      <c r="H776" s="20">
        <f t="shared" si="170"/>
        <v>-92.376834679713284</v>
      </c>
    </row>
    <row r="777" spans="1:9" x14ac:dyDescent="0.25">
      <c r="A777" s="47">
        <f t="shared" si="171"/>
        <v>44651</v>
      </c>
      <c r="B777">
        <f>'0331'!B29</f>
        <v>55</v>
      </c>
      <c r="C777">
        <f>'0331'!C29</f>
        <v>0.2</v>
      </c>
      <c r="D777">
        <f>'0331'!D29</f>
        <v>67</v>
      </c>
      <c r="E777">
        <f>'0331'!E29</f>
        <v>878.7</v>
      </c>
      <c r="F777" s="16">
        <f t="shared" si="168"/>
        <v>122</v>
      </c>
      <c r="G777" s="16">
        <f t="shared" si="169"/>
        <v>878.90000000000009</v>
      </c>
      <c r="H777" s="20">
        <f t="shared" si="170"/>
        <v>-86.119012401865973</v>
      </c>
    </row>
    <row r="778" spans="1:9" x14ac:dyDescent="0.25">
      <c r="A778" s="47">
        <f t="shared" si="171"/>
        <v>44658</v>
      </c>
      <c r="B778">
        <f>'0407'!B29</f>
        <v>55</v>
      </c>
      <c r="C778">
        <f>'0407'!C29</f>
        <v>0.2</v>
      </c>
      <c r="D778">
        <f>'0407'!D29</f>
        <v>67</v>
      </c>
      <c r="E778">
        <f>'0407'!E29</f>
        <v>878.7</v>
      </c>
      <c r="F778" s="16">
        <f t="shared" si="168"/>
        <v>122</v>
      </c>
      <c r="G778" s="16">
        <f t="shared" si="169"/>
        <v>878.90000000000009</v>
      </c>
      <c r="H778" s="20">
        <f t="shared" si="170"/>
        <v>-86.119012401865973</v>
      </c>
      <c r="I778">
        <f>'0407'!F29</f>
        <v>0</v>
      </c>
    </row>
    <row r="779" spans="1:9" x14ac:dyDescent="0.25">
      <c r="A779" s="47">
        <f t="shared" si="171"/>
        <v>44665</v>
      </c>
      <c r="B779">
        <f>'0414'!B29</f>
        <v>55</v>
      </c>
      <c r="C779">
        <f>'0414'!C29</f>
        <v>0.2</v>
      </c>
      <c r="D779">
        <f>'0414'!D29</f>
        <v>67</v>
      </c>
      <c r="E779">
        <f>'0414'!E29</f>
        <v>878.7</v>
      </c>
      <c r="F779" s="16">
        <f t="shared" ref="F779:F784" si="172">+B779+D779</f>
        <v>122</v>
      </c>
      <c r="G779" s="16">
        <f t="shared" ref="G779:G784" si="173">+C779+E779</f>
        <v>878.90000000000009</v>
      </c>
      <c r="H779" s="20">
        <f t="shared" ref="H779:H784" si="174">+(F779/G779-1)*100</f>
        <v>-86.119012401865973</v>
      </c>
      <c r="I779">
        <f>'0414'!F29</f>
        <v>0</v>
      </c>
    </row>
    <row r="780" spans="1:9" x14ac:dyDescent="0.25">
      <c r="A780" s="47">
        <f t="shared" si="171"/>
        <v>44672</v>
      </c>
      <c r="B780">
        <f>'0421'!B29</f>
        <v>55</v>
      </c>
      <c r="C780">
        <f>'0421'!C29</f>
        <v>57.5</v>
      </c>
      <c r="D780">
        <f>'0421'!D29</f>
        <v>67</v>
      </c>
      <c r="E780">
        <f>'0421'!E29</f>
        <v>879.7</v>
      </c>
      <c r="F780" s="16">
        <f t="shared" si="172"/>
        <v>122</v>
      </c>
      <c r="G780" s="16">
        <f t="shared" si="173"/>
        <v>937.2</v>
      </c>
      <c r="H780" s="20">
        <f t="shared" si="174"/>
        <v>-86.982501067008116</v>
      </c>
      <c r="I780">
        <f>'0421'!F29</f>
        <v>0</v>
      </c>
    </row>
    <row r="781" spans="1:9" x14ac:dyDescent="0.25">
      <c r="A781" s="47">
        <f t="shared" si="171"/>
        <v>44679</v>
      </c>
      <c r="B781">
        <f>'0428'!B29</f>
        <v>55</v>
      </c>
      <c r="C781">
        <f>'0428'!C29</f>
        <v>57.5</v>
      </c>
      <c r="D781">
        <f>'0428'!D29</f>
        <v>67</v>
      </c>
      <c r="E781">
        <f>'0428'!E29</f>
        <v>879.7</v>
      </c>
      <c r="F781" s="16">
        <f t="shared" si="172"/>
        <v>122</v>
      </c>
      <c r="G781" s="16">
        <f t="shared" si="173"/>
        <v>937.2</v>
      </c>
      <c r="H781" s="20">
        <f t="shared" si="174"/>
        <v>-86.982501067008116</v>
      </c>
      <c r="I781">
        <f>'0428'!F29</f>
        <v>0</v>
      </c>
    </row>
    <row r="782" spans="1:9" x14ac:dyDescent="0.25">
      <c r="A782" s="47">
        <f t="shared" si="171"/>
        <v>44686</v>
      </c>
      <c r="B782">
        <f>'0505'!B29</f>
        <v>0</v>
      </c>
      <c r="C782">
        <f>'0505'!C29</f>
        <v>56.3</v>
      </c>
      <c r="D782">
        <f>'0505'!D29</f>
        <v>122.1</v>
      </c>
      <c r="E782">
        <f>'0505'!E29</f>
        <v>880.8</v>
      </c>
      <c r="F782" s="16">
        <f t="shared" si="172"/>
        <v>122.1</v>
      </c>
      <c r="G782" s="16">
        <f t="shared" si="173"/>
        <v>937.09999999999991</v>
      </c>
      <c r="H782" s="20">
        <f t="shared" si="174"/>
        <v>-86.970440721374459</v>
      </c>
      <c r="I782">
        <f>'0505'!F29</f>
        <v>0</v>
      </c>
    </row>
    <row r="783" spans="1:9" x14ac:dyDescent="0.25">
      <c r="A783" s="47">
        <f t="shared" si="171"/>
        <v>44693</v>
      </c>
      <c r="B783">
        <f>'0512'!B29</f>
        <v>0</v>
      </c>
      <c r="C783">
        <f>'0512'!C29</f>
        <v>122.8</v>
      </c>
      <c r="D783">
        <f>'0512'!D29</f>
        <v>122.1</v>
      </c>
      <c r="E783">
        <f>'0512'!E29</f>
        <v>880.8</v>
      </c>
      <c r="F783" s="16">
        <f t="shared" si="172"/>
        <v>122.1</v>
      </c>
      <c r="G783" s="16">
        <f t="shared" si="173"/>
        <v>1003.5999999999999</v>
      </c>
      <c r="H783" s="20">
        <f t="shared" si="174"/>
        <v>-87.833798326026297</v>
      </c>
      <c r="I783">
        <f>'0512'!F29</f>
        <v>0</v>
      </c>
    </row>
    <row r="784" spans="1:9" x14ac:dyDescent="0.25">
      <c r="A784" s="47">
        <f t="shared" si="171"/>
        <v>44700</v>
      </c>
      <c r="B784">
        <f>'0519'!B29</f>
        <v>0</v>
      </c>
      <c r="C784">
        <f>'0519'!C29</f>
        <v>69.400000000000006</v>
      </c>
      <c r="D784">
        <f>'0519'!D29</f>
        <v>122.1</v>
      </c>
      <c r="E784">
        <f>'0519'!E29</f>
        <v>938.4</v>
      </c>
      <c r="F784" s="16">
        <f t="shared" si="172"/>
        <v>122.1</v>
      </c>
      <c r="G784" s="16">
        <f t="shared" si="173"/>
        <v>1007.8</v>
      </c>
      <c r="H784" s="20">
        <f t="shared" si="174"/>
        <v>-87.884500893034328</v>
      </c>
      <c r="I784">
        <f>'0519'!F29</f>
        <v>0</v>
      </c>
    </row>
    <row r="785" spans="1:9" x14ac:dyDescent="0.25">
      <c r="A785" s="47">
        <f t="shared" si="171"/>
        <v>44707</v>
      </c>
      <c r="B785">
        <f>'0526'!B29</f>
        <v>0</v>
      </c>
      <c r="C785">
        <f>'0526'!C29</f>
        <v>68.3</v>
      </c>
      <c r="D785">
        <f>'0526'!D29</f>
        <v>122.1</v>
      </c>
      <c r="E785">
        <f>'0526'!E29</f>
        <v>941.5</v>
      </c>
      <c r="F785" s="16">
        <f t="shared" ref="F785:F789" si="175">+B785+D785</f>
        <v>122.1</v>
      </c>
      <c r="G785" s="16">
        <f t="shared" ref="G785:G789" si="176">+C785+E785</f>
        <v>1009.8</v>
      </c>
      <c r="H785" s="20">
        <f t="shared" ref="H785:H789" si="177">+(F785/G785-1)*100</f>
        <v>-87.908496732026137</v>
      </c>
      <c r="I785">
        <f>'0526'!F29</f>
        <v>11.1</v>
      </c>
    </row>
    <row r="786" spans="1:9" x14ac:dyDescent="0.25">
      <c r="A786" s="47">
        <f t="shared" si="171"/>
        <v>44714</v>
      </c>
      <c r="B786">
        <f>'0602'!B26</f>
        <v>11.1</v>
      </c>
      <c r="C786">
        <f>'0602'!C26</f>
        <v>61.8</v>
      </c>
      <c r="D786">
        <f>'0602'!D26</f>
        <v>0</v>
      </c>
      <c r="E786">
        <f>'0602'!E26</f>
        <v>0</v>
      </c>
      <c r="F786" s="16">
        <f t="shared" si="175"/>
        <v>11.1</v>
      </c>
      <c r="G786" s="16">
        <f t="shared" si="176"/>
        <v>61.8</v>
      </c>
      <c r="H786" s="20">
        <f t="shared" si="177"/>
        <v>-82.038834951456309</v>
      </c>
    </row>
    <row r="787" spans="1:9" x14ac:dyDescent="0.25">
      <c r="A787" s="47">
        <f t="shared" si="171"/>
        <v>44721</v>
      </c>
      <c r="B787">
        <f>'0609'!B23</f>
        <v>11.1</v>
      </c>
      <c r="C787">
        <f>'0609'!C23</f>
        <v>61.8</v>
      </c>
      <c r="D787">
        <f>'0609'!D23</f>
        <v>0</v>
      </c>
      <c r="E787">
        <f>'0609'!E23</f>
        <v>0</v>
      </c>
      <c r="F787" s="16">
        <f t="shared" si="175"/>
        <v>11.1</v>
      </c>
      <c r="G787" s="16">
        <f t="shared" si="176"/>
        <v>61.8</v>
      </c>
      <c r="H787" s="20">
        <f t="shared" si="177"/>
        <v>-82.038834951456309</v>
      </c>
    </row>
    <row r="788" spans="1:9" x14ac:dyDescent="0.25">
      <c r="A788" s="47">
        <f t="shared" si="171"/>
        <v>44728</v>
      </c>
      <c r="B788">
        <f>'0616'!B23</f>
        <v>11.1</v>
      </c>
      <c r="C788">
        <f>'0616'!C23</f>
        <v>61.8</v>
      </c>
      <c r="D788">
        <f>'0616'!D23</f>
        <v>0</v>
      </c>
      <c r="E788">
        <f>'0616'!E23</f>
        <v>0</v>
      </c>
      <c r="F788" s="16">
        <f t="shared" si="175"/>
        <v>11.1</v>
      </c>
      <c r="G788" s="16">
        <f t="shared" si="176"/>
        <v>61.8</v>
      </c>
      <c r="H788" s="20">
        <f t="shared" si="177"/>
        <v>-82.038834951456309</v>
      </c>
    </row>
    <row r="789" spans="1:9" x14ac:dyDescent="0.25">
      <c r="A789" s="47">
        <f t="shared" si="171"/>
        <v>44735</v>
      </c>
      <c r="B789">
        <f>'0623'!B23</f>
        <v>0</v>
      </c>
      <c r="C789">
        <f>'0623'!C23</f>
        <v>61.8</v>
      </c>
      <c r="D789">
        <f>'0623'!D23</f>
        <v>11</v>
      </c>
      <c r="E789">
        <f>'0623'!E23</f>
        <v>0</v>
      </c>
      <c r="F789" s="16">
        <f t="shared" si="175"/>
        <v>11</v>
      </c>
      <c r="G789" s="16">
        <f t="shared" si="176"/>
        <v>61.8</v>
      </c>
      <c r="H789" s="20">
        <f t="shared" si="177"/>
        <v>-82.200647249190936</v>
      </c>
    </row>
    <row r="790" spans="1:9" x14ac:dyDescent="0.25">
      <c r="A790" s="47">
        <f t="shared" si="171"/>
        <v>44742</v>
      </c>
      <c r="B790">
        <f>'0630'!B23</f>
        <v>0</v>
      </c>
      <c r="C790">
        <f>'0630'!C23</f>
        <v>1.8</v>
      </c>
      <c r="D790">
        <f>'0630'!D23</f>
        <v>11</v>
      </c>
      <c r="E790">
        <f>'0630'!E23</f>
        <v>0</v>
      </c>
      <c r="F790" s="16">
        <f t="shared" ref="F790:F794" si="178">+B790+D790</f>
        <v>11</v>
      </c>
      <c r="G790" s="16">
        <f t="shared" ref="G790:G794" si="179">+C790+E790</f>
        <v>1.8</v>
      </c>
      <c r="H790" s="20">
        <f t="shared" ref="H790:H794" si="180">+(F790/G790-1)*100</f>
        <v>511.11111111111109</v>
      </c>
    </row>
    <row r="791" spans="1:9" x14ac:dyDescent="0.25">
      <c r="A791" s="47">
        <f t="shared" si="171"/>
        <v>44749</v>
      </c>
      <c r="B791">
        <f>'0707'!B24</f>
        <v>0</v>
      </c>
      <c r="C791">
        <f>'0707'!C24</f>
        <v>1.8</v>
      </c>
      <c r="D791">
        <f>'0707'!D24</f>
        <v>11</v>
      </c>
      <c r="E791">
        <f>'0707'!E24</f>
        <v>0</v>
      </c>
      <c r="F791" s="16">
        <f t="shared" si="178"/>
        <v>11</v>
      </c>
      <c r="G791" s="16">
        <f t="shared" si="179"/>
        <v>1.8</v>
      </c>
      <c r="H791" s="20">
        <f t="shared" si="180"/>
        <v>511.11111111111109</v>
      </c>
    </row>
    <row r="792" spans="1:9" x14ac:dyDescent="0.25">
      <c r="A792" s="47">
        <f t="shared" si="171"/>
        <v>44756</v>
      </c>
      <c r="B792">
        <f>'0714'!B25</f>
        <v>0</v>
      </c>
      <c r="C792">
        <f>'0714'!C25</f>
        <v>1.8</v>
      </c>
      <c r="D792">
        <f>'0714'!D25</f>
        <v>11</v>
      </c>
      <c r="E792">
        <f>'0714'!E25</f>
        <v>0</v>
      </c>
      <c r="F792" s="16">
        <f t="shared" si="178"/>
        <v>11</v>
      </c>
      <c r="G792" s="16">
        <f t="shared" si="179"/>
        <v>1.8</v>
      </c>
      <c r="H792" s="20">
        <f t="shared" si="180"/>
        <v>511.11111111111109</v>
      </c>
    </row>
    <row r="793" spans="1:9" x14ac:dyDescent="0.25">
      <c r="A793" s="47">
        <f t="shared" si="171"/>
        <v>44763</v>
      </c>
      <c r="B793">
        <f>'0721'!B25</f>
        <v>0</v>
      </c>
      <c r="C793">
        <f>'0721'!C25</f>
        <v>0.2</v>
      </c>
      <c r="D793">
        <f>'0721'!D25</f>
        <v>11</v>
      </c>
      <c r="E793">
        <f>'0721'!E25</f>
        <v>0</v>
      </c>
      <c r="F793" s="16">
        <f t="shared" si="178"/>
        <v>11</v>
      </c>
      <c r="G793" s="16">
        <f t="shared" si="179"/>
        <v>0.2</v>
      </c>
      <c r="H793" s="20">
        <f t="shared" si="180"/>
        <v>5400</v>
      </c>
    </row>
    <row r="794" spans="1:9" x14ac:dyDescent="0.25">
      <c r="A794" s="47">
        <f t="shared" si="171"/>
        <v>44770</v>
      </c>
      <c r="B794">
        <f>'0728'!B25</f>
        <v>70</v>
      </c>
      <c r="C794">
        <f>'0728'!C25</f>
        <v>0.2</v>
      </c>
      <c r="D794">
        <f>'0728'!D25</f>
        <v>11</v>
      </c>
      <c r="E794">
        <f>'0728'!E25</f>
        <v>0</v>
      </c>
      <c r="F794" s="16">
        <f t="shared" si="178"/>
        <v>81</v>
      </c>
      <c r="G794" s="16">
        <f t="shared" si="179"/>
        <v>0.2</v>
      </c>
      <c r="H794" s="20">
        <f t="shared" si="180"/>
        <v>40400</v>
      </c>
    </row>
    <row r="795" spans="1:9" x14ac:dyDescent="0.25">
      <c r="A795" s="47">
        <f t="shared" si="171"/>
        <v>44777</v>
      </c>
      <c r="B795">
        <f>'0804'!B25</f>
        <v>70</v>
      </c>
      <c r="C795">
        <f>'0804'!C25</f>
        <v>0.2</v>
      </c>
      <c r="D795">
        <f>'0804'!D25</f>
        <v>11</v>
      </c>
      <c r="E795">
        <f>'0804'!E25</f>
        <v>0</v>
      </c>
      <c r="F795" s="16">
        <f t="shared" ref="F795:F797" si="181">+B795+D795</f>
        <v>81</v>
      </c>
      <c r="G795" s="16">
        <f t="shared" ref="G795:G797" si="182">+C795+E795</f>
        <v>0.2</v>
      </c>
      <c r="H795" s="20">
        <f t="shared" ref="H795:H797" si="183">+(F795/G795-1)*100</f>
        <v>40400</v>
      </c>
    </row>
    <row r="796" spans="1:9" x14ac:dyDescent="0.25">
      <c r="A796" s="47">
        <f t="shared" si="171"/>
        <v>44784</v>
      </c>
      <c r="B796">
        <f>'0811'!B25</f>
        <v>70</v>
      </c>
      <c r="C796">
        <f>'0811'!C25</f>
        <v>0.2</v>
      </c>
      <c r="D796">
        <f>'0811'!D25</f>
        <v>11</v>
      </c>
      <c r="E796">
        <f>'0811'!E25</f>
        <v>0</v>
      </c>
      <c r="F796" s="16">
        <f t="shared" si="181"/>
        <v>81</v>
      </c>
      <c r="G796" s="16">
        <f t="shared" si="182"/>
        <v>0.2</v>
      </c>
      <c r="H796" s="20">
        <f t="shared" si="183"/>
        <v>40400</v>
      </c>
    </row>
    <row r="797" spans="1:9" x14ac:dyDescent="0.25">
      <c r="A797" s="47">
        <f t="shared" si="171"/>
        <v>44791</v>
      </c>
      <c r="C797">
        <v>0.2</v>
      </c>
      <c r="E797">
        <v>0</v>
      </c>
      <c r="F797" s="16">
        <f t="shared" si="181"/>
        <v>0</v>
      </c>
      <c r="G797" s="16">
        <f t="shared" si="182"/>
        <v>0.2</v>
      </c>
      <c r="H797" s="20">
        <f t="shared" si="183"/>
        <v>-100</v>
      </c>
    </row>
    <row r="798" spans="1:9" x14ac:dyDescent="0.25">
      <c r="A798" s="47">
        <f t="shared" si="171"/>
        <v>44798</v>
      </c>
      <c r="B798">
        <f>'0825'!B25</f>
        <v>70</v>
      </c>
      <c r="C798">
        <f>'0825'!C25</f>
        <v>0.2</v>
      </c>
      <c r="D798">
        <f>'0825'!D25</f>
        <v>11</v>
      </c>
      <c r="E798">
        <f>'0825'!E25</f>
        <v>0</v>
      </c>
      <c r="F798" s="16">
        <f t="shared" ref="F798" si="184">+B798+D798</f>
        <v>81</v>
      </c>
      <c r="G798" s="16">
        <f t="shared" ref="G798" si="185">+C798+E798</f>
        <v>0.2</v>
      </c>
      <c r="H798" s="20">
        <f t="shared" ref="H798" si="186">+(F798/G798-1)*100</f>
        <v>40400</v>
      </c>
    </row>
    <row r="799" spans="1:9" x14ac:dyDescent="0.25">
      <c r="A799" s="47">
        <f t="shared" si="171"/>
        <v>44805</v>
      </c>
      <c r="B799">
        <f>'0901'!B25</f>
        <v>20.100000000000001</v>
      </c>
      <c r="C799">
        <f>'0901'!C25</f>
        <v>0.2</v>
      </c>
      <c r="D799">
        <f>'0901'!D25</f>
        <v>60.9</v>
      </c>
      <c r="E799">
        <f>'0901'!E25</f>
        <v>0</v>
      </c>
      <c r="F799" s="16">
        <f t="shared" ref="F799" si="187">+B799+D799</f>
        <v>81</v>
      </c>
      <c r="G799" s="16">
        <f t="shared" ref="G799" si="188">+C799+E799</f>
        <v>0.2</v>
      </c>
      <c r="H799" s="20">
        <f t="shared" ref="H799" si="189">+(F799/G799-1)*100</f>
        <v>40400</v>
      </c>
    </row>
    <row r="800" spans="1:9" x14ac:dyDescent="0.25">
      <c r="A800" s="47">
        <f t="shared" si="171"/>
        <v>44812</v>
      </c>
      <c r="B800">
        <f>'0908'!B25</f>
        <v>9.3000000000000007</v>
      </c>
      <c r="C800">
        <f>'0908'!C25</f>
        <v>0.2</v>
      </c>
      <c r="D800">
        <f>'0908'!D25</f>
        <v>85.2</v>
      </c>
      <c r="E800">
        <f>'0908'!E25</f>
        <v>0</v>
      </c>
      <c r="F800" s="16">
        <f t="shared" ref="F800" si="190">+B800+D800</f>
        <v>94.5</v>
      </c>
      <c r="G800" s="16">
        <f t="shared" ref="G800" si="191">+C800+E800</f>
        <v>0.2</v>
      </c>
      <c r="H800" s="20">
        <f t="shared" ref="H800" si="192">+(F800/G800-1)*100</f>
        <v>47150</v>
      </c>
    </row>
    <row r="801" spans="1:8" x14ac:dyDescent="0.25">
      <c r="A801" s="47">
        <f t="shared" si="171"/>
        <v>44819</v>
      </c>
      <c r="B801">
        <f>'0915'!B26</f>
        <v>79.3</v>
      </c>
      <c r="C801">
        <f>'0915'!C26</f>
        <v>0.2</v>
      </c>
      <c r="D801">
        <f>'0915'!D26</f>
        <v>151.19999999999999</v>
      </c>
      <c r="E801">
        <f>'0915'!E26</f>
        <v>0</v>
      </c>
      <c r="F801" s="16">
        <f t="shared" ref="F801:F806" si="193">+B801+D801</f>
        <v>230.5</v>
      </c>
      <c r="G801" s="16">
        <f t="shared" ref="G801:G806" si="194">+C801+E801</f>
        <v>0.2</v>
      </c>
      <c r="H801" s="20">
        <f t="shared" ref="H801:H806" si="195">+(F801/G801-1)*100</f>
        <v>115150</v>
      </c>
    </row>
    <row r="802" spans="1:8" x14ac:dyDescent="0.25">
      <c r="A802" s="47">
        <f t="shared" si="171"/>
        <v>44826</v>
      </c>
      <c r="B802">
        <f>'0922'!B26</f>
        <v>70</v>
      </c>
      <c r="C802">
        <f>'0922'!C26</f>
        <v>0.2</v>
      </c>
      <c r="D802">
        <f>'0922'!D26</f>
        <v>160.5</v>
      </c>
      <c r="E802">
        <f>'0922'!E26</f>
        <v>0</v>
      </c>
      <c r="F802" s="16">
        <f t="shared" si="193"/>
        <v>230.5</v>
      </c>
      <c r="G802" s="16">
        <f t="shared" si="194"/>
        <v>0.2</v>
      </c>
      <c r="H802" s="20">
        <f t="shared" si="195"/>
        <v>115150</v>
      </c>
    </row>
    <row r="803" spans="1:8" x14ac:dyDescent="0.25">
      <c r="A803" s="47">
        <f t="shared" si="171"/>
        <v>44833</v>
      </c>
      <c r="B803">
        <f>'0929'!B27</f>
        <v>0</v>
      </c>
      <c r="C803">
        <f>'0929'!C27</f>
        <v>59.2</v>
      </c>
      <c r="D803">
        <f>'0929'!D27</f>
        <v>236.1</v>
      </c>
      <c r="E803">
        <f>'0929'!E27</f>
        <v>0</v>
      </c>
      <c r="F803" s="16">
        <f t="shared" si="193"/>
        <v>236.1</v>
      </c>
      <c r="G803" s="16">
        <f t="shared" si="194"/>
        <v>59.2</v>
      </c>
      <c r="H803" s="20">
        <f t="shared" si="195"/>
        <v>298.81756756756755</v>
      </c>
    </row>
    <row r="804" spans="1:8" x14ac:dyDescent="0.25">
      <c r="A804" s="47">
        <f t="shared" si="171"/>
        <v>44840</v>
      </c>
      <c r="B804">
        <f>'1006'!B27</f>
        <v>0</v>
      </c>
      <c r="C804">
        <f>'1006'!C27</f>
        <v>59.2</v>
      </c>
      <c r="D804">
        <f>'1006'!D27</f>
        <v>236.1</v>
      </c>
      <c r="E804">
        <f>'1006'!E27</f>
        <v>0</v>
      </c>
      <c r="F804" s="16">
        <f t="shared" si="193"/>
        <v>236.1</v>
      </c>
      <c r="G804" s="16">
        <f t="shared" si="194"/>
        <v>59.2</v>
      </c>
      <c r="H804" s="20">
        <f t="shared" si="195"/>
        <v>298.81756756756755</v>
      </c>
    </row>
    <row r="805" spans="1:8" x14ac:dyDescent="0.25">
      <c r="A805" s="47">
        <f t="shared" si="171"/>
        <v>44847</v>
      </c>
      <c r="B805">
        <f>'1013'!B27</f>
        <v>0</v>
      </c>
      <c r="C805">
        <f>'1013'!C27</f>
        <v>59.2</v>
      </c>
      <c r="D805">
        <f>'1013'!D27</f>
        <v>236.1</v>
      </c>
      <c r="E805">
        <f>'1013'!E27</f>
        <v>0</v>
      </c>
      <c r="F805" s="16">
        <f t="shared" si="193"/>
        <v>236.1</v>
      </c>
      <c r="G805" s="16">
        <f t="shared" si="194"/>
        <v>59.2</v>
      </c>
      <c r="H805" s="20">
        <f t="shared" si="195"/>
        <v>298.81756756756755</v>
      </c>
    </row>
    <row r="806" spans="1:8" x14ac:dyDescent="0.25">
      <c r="A806" s="47">
        <f t="shared" si="171"/>
        <v>44854</v>
      </c>
      <c r="B806">
        <f>'1020'!B27</f>
        <v>0</v>
      </c>
      <c r="C806">
        <f>'1020'!C27</f>
        <v>59.2</v>
      </c>
      <c r="D806">
        <f>'1020'!D27</f>
        <v>236.1</v>
      </c>
      <c r="E806">
        <f>'1020'!E27</f>
        <v>0</v>
      </c>
      <c r="F806" s="16">
        <f t="shared" si="193"/>
        <v>236.1</v>
      </c>
      <c r="G806" s="16">
        <f t="shared" si="194"/>
        <v>59.2</v>
      </c>
      <c r="H806" s="20">
        <f t="shared" si="195"/>
        <v>298.81756756756755</v>
      </c>
    </row>
    <row r="807" spans="1:8" x14ac:dyDescent="0.25">
      <c r="A807" s="47">
        <f t="shared" si="171"/>
        <v>44861</v>
      </c>
      <c r="B807">
        <f>'1027'!B27</f>
        <v>63</v>
      </c>
      <c r="C807">
        <f>'1027'!C27</f>
        <v>59.2</v>
      </c>
      <c r="D807">
        <f>'1027'!D27</f>
        <v>236.1</v>
      </c>
      <c r="E807">
        <f>'1027'!E27</f>
        <v>0</v>
      </c>
      <c r="F807" s="16">
        <f t="shared" ref="F807:F810" si="196">+B807+D807</f>
        <v>299.10000000000002</v>
      </c>
      <c r="G807" s="16">
        <f t="shared" ref="G807:G810" si="197">+C807+E807</f>
        <v>59.2</v>
      </c>
      <c r="H807" s="20">
        <f t="shared" ref="H807:H810" si="198">+(F807/G807-1)*100</f>
        <v>405.23648648648651</v>
      </c>
    </row>
    <row r="808" spans="1:8" x14ac:dyDescent="0.25">
      <c r="A808" s="47">
        <f t="shared" si="171"/>
        <v>44868</v>
      </c>
      <c r="B808">
        <f>'1103'!B28</f>
        <v>63</v>
      </c>
      <c r="C808">
        <f>'1103'!C28</f>
        <v>59.2</v>
      </c>
      <c r="D808">
        <f>'1103'!D28</f>
        <v>236.1</v>
      </c>
      <c r="E808">
        <f>'1103'!E28</f>
        <v>0</v>
      </c>
      <c r="F808" s="16">
        <f t="shared" si="196"/>
        <v>299.10000000000002</v>
      </c>
      <c r="G808" s="16">
        <f t="shared" si="197"/>
        <v>59.2</v>
      </c>
      <c r="H808" s="20">
        <f t="shared" si="198"/>
        <v>405.23648648648651</v>
      </c>
    </row>
    <row r="809" spans="1:8" x14ac:dyDescent="0.25">
      <c r="A809" s="47">
        <f t="shared" si="171"/>
        <v>44875</v>
      </c>
      <c r="B809">
        <f>'1110'!B28</f>
        <v>63</v>
      </c>
      <c r="C809">
        <f>'1110'!C28</f>
        <v>67.2</v>
      </c>
      <c r="D809">
        <f>'1110'!D28</f>
        <v>236.1</v>
      </c>
      <c r="E809">
        <f>'1110'!E28</f>
        <v>0</v>
      </c>
      <c r="F809" s="16">
        <f t="shared" si="196"/>
        <v>299.10000000000002</v>
      </c>
      <c r="G809" s="16">
        <f t="shared" si="197"/>
        <v>67.2</v>
      </c>
      <c r="H809" s="20">
        <f t="shared" si="198"/>
        <v>345.08928571428578</v>
      </c>
    </row>
    <row r="810" spans="1:8" x14ac:dyDescent="0.25">
      <c r="A810" s="47">
        <f t="shared" si="171"/>
        <v>44882</v>
      </c>
      <c r="B810">
        <f>'1117'!B28</f>
        <v>63</v>
      </c>
      <c r="C810">
        <f>'1117'!C28</f>
        <v>67.2</v>
      </c>
      <c r="D810">
        <f>'1117'!D28</f>
        <v>236.1</v>
      </c>
      <c r="E810">
        <f>'1117'!E28</f>
        <v>0</v>
      </c>
      <c r="F810" s="16">
        <f t="shared" si="196"/>
        <v>299.10000000000002</v>
      </c>
      <c r="G810" s="16">
        <f t="shared" si="197"/>
        <v>67.2</v>
      </c>
      <c r="H810" s="20">
        <f t="shared" si="198"/>
        <v>345.08928571428578</v>
      </c>
    </row>
    <row r="811" spans="1:8" x14ac:dyDescent="0.25">
      <c r="A811" s="47">
        <f t="shared" si="171"/>
        <v>44889</v>
      </c>
      <c r="B811">
        <f>'1124'!B28</f>
        <v>63</v>
      </c>
      <c r="C811">
        <f>'1124'!C28</f>
        <v>59.2</v>
      </c>
      <c r="D811">
        <f>'1124'!D28</f>
        <v>236.1</v>
      </c>
      <c r="E811">
        <f>'1124'!E28</f>
        <v>6.5</v>
      </c>
      <c r="F811" s="16">
        <f t="shared" ref="F811:F814" si="199">+B811+D811</f>
        <v>299.10000000000002</v>
      </c>
      <c r="G811" s="16">
        <f t="shared" ref="G811:G814" si="200">+C811+E811</f>
        <v>65.7</v>
      </c>
      <c r="H811" s="20">
        <f t="shared" ref="H811:H814" si="201">+(F811/G811-1)*100</f>
        <v>355.25114155251146</v>
      </c>
    </row>
    <row r="812" spans="1:8" x14ac:dyDescent="0.25">
      <c r="A812" s="47">
        <f t="shared" si="171"/>
        <v>44896</v>
      </c>
      <c r="B812">
        <f>'1201'!B29</f>
        <v>63</v>
      </c>
      <c r="C812">
        <f>'1201'!C29</f>
        <v>59.2</v>
      </c>
      <c r="D812">
        <f>'1201'!D29</f>
        <v>236.1</v>
      </c>
      <c r="E812">
        <f>'1201'!E29</f>
        <v>6.5</v>
      </c>
      <c r="F812" s="16">
        <f t="shared" si="199"/>
        <v>299.10000000000002</v>
      </c>
      <c r="G812" s="16">
        <f t="shared" si="200"/>
        <v>65.7</v>
      </c>
      <c r="H812" s="20">
        <f t="shared" si="201"/>
        <v>355.25114155251146</v>
      </c>
    </row>
    <row r="813" spans="1:8" x14ac:dyDescent="0.25">
      <c r="A813" s="47">
        <f t="shared" si="171"/>
        <v>44903</v>
      </c>
      <c r="B813">
        <f>'1208'!B29</f>
        <v>63</v>
      </c>
      <c r="C813">
        <f>'1208'!C29</f>
        <v>59.2</v>
      </c>
      <c r="D813">
        <f>'1208'!D29</f>
        <v>236.1</v>
      </c>
      <c r="E813">
        <f>'1208'!E29</f>
        <v>6.5</v>
      </c>
      <c r="F813" s="16">
        <f t="shared" si="199"/>
        <v>299.10000000000002</v>
      </c>
      <c r="G813" s="16">
        <f t="shared" si="200"/>
        <v>65.7</v>
      </c>
      <c r="H813" s="20">
        <f t="shared" si="201"/>
        <v>355.25114155251146</v>
      </c>
    </row>
    <row r="814" spans="1:8" x14ac:dyDescent="0.25">
      <c r="A814" s="47">
        <f t="shared" si="171"/>
        <v>44910</v>
      </c>
      <c r="B814">
        <f>'1215'!B29</f>
        <v>63</v>
      </c>
      <c r="C814">
        <f>'1215'!C29</f>
        <v>59.2</v>
      </c>
      <c r="D814">
        <f>'1215'!D29</f>
        <v>236.1</v>
      </c>
      <c r="E814">
        <f>'1215'!E29</f>
        <v>6.5</v>
      </c>
      <c r="F814" s="16">
        <f t="shared" si="199"/>
        <v>299.10000000000002</v>
      </c>
      <c r="G814" s="16">
        <f t="shared" si="200"/>
        <v>65.7</v>
      </c>
      <c r="H814" s="20">
        <f t="shared" si="201"/>
        <v>355.25114155251146</v>
      </c>
    </row>
    <row r="815" spans="1:8" x14ac:dyDescent="0.25">
      <c r="A815" s="47">
        <f t="shared" si="171"/>
        <v>44917</v>
      </c>
      <c r="B815">
        <f>'1222'!B29</f>
        <v>63</v>
      </c>
      <c r="C815">
        <f>'1222'!C29</f>
        <v>59.2</v>
      </c>
      <c r="D815">
        <f>'1222'!D29</f>
        <v>236.1</v>
      </c>
      <c r="E815">
        <f>'1222'!E29</f>
        <v>6.5</v>
      </c>
      <c r="F815" s="16">
        <f t="shared" ref="F815:F817" si="202">+B815+D815</f>
        <v>299.10000000000002</v>
      </c>
      <c r="G815" s="16">
        <f t="shared" ref="G815:G817" si="203">+C815+E815</f>
        <v>65.7</v>
      </c>
      <c r="H815" s="20">
        <f t="shared" ref="H815:H817" si="204">+(F815/G815-1)*100</f>
        <v>355.25114155251146</v>
      </c>
    </row>
    <row r="816" spans="1:8" x14ac:dyDescent="0.25">
      <c r="A816" s="47">
        <f t="shared" si="171"/>
        <v>44924</v>
      </c>
      <c r="B816">
        <f>'1229'!B29</f>
        <v>63</v>
      </c>
      <c r="C816">
        <f>'1229'!C29</f>
        <v>59</v>
      </c>
      <c r="D816">
        <f>'1229'!D29</f>
        <v>236.1</v>
      </c>
      <c r="E816">
        <f>'1229'!E29</f>
        <v>6.7</v>
      </c>
      <c r="F816" s="16">
        <f t="shared" si="202"/>
        <v>299.10000000000002</v>
      </c>
      <c r="G816" s="16">
        <f t="shared" si="203"/>
        <v>65.7</v>
      </c>
      <c r="H816" s="20">
        <f t="shared" si="204"/>
        <v>355.25114155251146</v>
      </c>
    </row>
    <row r="817" spans="1:9" x14ac:dyDescent="0.25">
      <c r="A817" s="47">
        <f t="shared" si="171"/>
        <v>44931</v>
      </c>
      <c r="B817">
        <f>'0105'!B29</f>
        <v>63</v>
      </c>
      <c r="C817">
        <f>'0105'!C29</f>
        <v>0</v>
      </c>
      <c r="D817">
        <f>'0105'!D29</f>
        <v>236.1</v>
      </c>
      <c r="E817">
        <f>'0105'!E29</f>
        <v>67</v>
      </c>
      <c r="F817" s="16">
        <f t="shared" si="202"/>
        <v>299.10000000000002</v>
      </c>
      <c r="G817" s="16">
        <f t="shared" si="203"/>
        <v>67</v>
      </c>
      <c r="H817" s="20">
        <f t="shared" si="204"/>
        <v>346.41791044776119</v>
      </c>
    </row>
    <row r="818" spans="1:9" x14ac:dyDescent="0.25">
      <c r="A818" s="47">
        <f t="shared" si="171"/>
        <v>44938</v>
      </c>
      <c r="B818">
        <f>'0112'!C29</f>
        <v>63</v>
      </c>
      <c r="C818">
        <f>'0112'!D29</f>
        <v>0</v>
      </c>
      <c r="D818">
        <f>'0112'!E29</f>
        <v>236.1</v>
      </c>
      <c r="E818">
        <f>'0112'!F29</f>
        <v>67</v>
      </c>
      <c r="F818" s="16">
        <f t="shared" ref="F818:F825" si="205">+B818+D818</f>
        <v>299.10000000000002</v>
      </c>
      <c r="G818" s="16">
        <f t="shared" ref="G818:G825" si="206">+C818+E818</f>
        <v>67</v>
      </c>
      <c r="H818" s="20">
        <f t="shared" ref="H818:H825" si="207">+(F818/G818-1)*100</f>
        <v>346.41791044776119</v>
      </c>
    </row>
    <row r="819" spans="1:9" x14ac:dyDescent="0.25">
      <c r="A819" s="47">
        <f t="shared" si="171"/>
        <v>44945</v>
      </c>
      <c r="B819">
        <f>'0119'!B29</f>
        <v>63</v>
      </c>
      <c r="C819">
        <f>'0119'!C29</f>
        <v>0</v>
      </c>
      <c r="D819">
        <f>'0119'!D29</f>
        <v>236.1</v>
      </c>
      <c r="E819">
        <f>'0119'!E29</f>
        <v>67</v>
      </c>
      <c r="F819" s="16">
        <f t="shared" si="205"/>
        <v>299.10000000000002</v>
      </c>
      <c r="G819" s="16">
        <f t="shared" si="206"/>
        <v>67</v>
      </c>
      <c r="H819" s="20">
        <f t="shared" si="207"/>
        <v>346.41791044776119</v>
      </c>
    </row>
    <row r="820" spans="1:9" x14ac:dyDescent="0.25">
      <c r="A820" s="47">
        <f t="shared" si="171"/>
        <v>44952</v>
      </c>
      <c r="B820">
        <f>'0126'!B29</f>
        <v>63</v>
      </c>
      <c r="C820">
        <f>'0126'!C29</f>
        <v>0</v>
      </c>
      <c r="D820">
        <f>'0126'!D29</f>
        <v>236.1</v>
      </c>
      <c r="E820">
        <f>'0126'!E29</f>
        <v>67</v>
      </c>
      <c r="F820" s="16">
        <f t="shared" si="205"/>
        <v>299.10000000000002</v>
      </c>
      <c r="G820" s="16">
        <f t="shared" si="206"/>
        <v>67</v>
      </c>
      <c r="H820" s="20">
        <f t="shared" si="207"/>
        <v>346.41791044776119</v>
      </c>
    </row>
    <row r="821" spans="1:9" x14ac:dyDescent="0.25">
      <c r="A821" s="47">
        <f t="shared" si="171"/>
        <v>44959</v>
      </c>
      <c r="B821">
        <f>'0202'!B29</f>
        <v>63</v>
      </c>
      <c r="C821">
        <f>'0202'!C29</f>
        <v>0</v>
      </c>
      <c r="D821">
        <f>'0202'!D29</f>
        <v>236.1</v>
      </c>
      <c r="E821">
        <f>'0202'!E29</f>
        <v>67</v>
      </c>
      <c r="F821" s="16">
        <f t="shared" si="205"/>
        <v>299.10000000000002</v>
      </c>
      <c r="G821" s="16">
        <f t="shared" si="206"/>
        <v>67</v>
      </c>
      <c r="H821" s="20">
        <f t="shared" si="207"/>
        <v>346.41791044776119</v>
      </c>
    </row>
    <row r="822" spans="1:9" x14ac:dyDescent="0.25">
      <c r="A822" s="47">
        <f t="shared" si="171"/>
        <v>44966</v>
      </c>
      <c r="B822">
        <f>'0209'!B29</f>
        <v>63</v>
      </c>
      <c r="C822">
        <f>'0209'!C29</f>
        <v>0</v>
      </c>
      <c r="D822">
        <f>'0209'!D29</f>
        <v>236.1</v>
      </c>
      <c r="E822">
        <f>'0209'!E29</f>
        <v>67</v>
      </c>
      <c r="F822" s="16">
        <f t="shared" si="205"/>
        <v>299.10000000000002</v>
      </c>
      <c r="G822" s="16">
        <f t="shared" si="206"/>
        <v>67</v>
      </c>
      <c r="H822" s="20">
        <f t="shared" si="207"/>
        <v>346.41791044776119</v>
      </c>
    </row>
    <row r="823" spans="1:9" x14ac:dyDescent="0.25">
      <c r="A823" s="47">
        <f t="shared" si="171"/>
        <v>44973</v>
      </c>
      <c r="B823">
        <f>'0216'!B29</f>
        <v>83</v>
      </c>
      <c r="C823">
        <f>'0216'!C29</f>
        <v>0</v>
      </c>
      <c r="D823">
        <f>'0216'!D29</f>
        <v>236.1</v>
      </c>
      <c r="E823">
        <f>'0216'!E29</f>
        <v>67</v>
      </c>
      <c r="F823" s="16">
        <f t="shared" si="205"/>
        <v>319.10000000000002</v>
      </c>
      <c r="G823" s="16">
        <f t="shared" si="206"/>
        <v>67</v>
      </c>
      <c r="H823" s="20">
        <f t="shared" si="207"/>
        <v>376.26865671641792</v>
      </c>
    </row>
    <row r="824" spans="1:9" x14ac:dyDescent="0.25">
      <c r="A824" s="47">
        <f t="shared" si="171"/>
        <v>44980</v>
      </c>
      <c r="B824">
        <f>'0223'!B29</f>
        <v>20</v>
      </c>
      <c r="C824">
        <f>'0223'!C29</f>
        <v>0</v>
      </c>
      <c r="D824">
        <f>'0223'!D29</f>
        <v>304.3</v>
      </c>
      <c r="E824">
        <f>'0223'!E29</f>
        <v>67</v>
      </c>
      <c r="F824" s="16">
        <f t="shared" si="205"/>
        <v>324.3</v>
      </c>
      <c r="G824" s="16">
        <f t="shared" si="206"/>
        <v>67</v>
      </c>
      <c r="H824" s="20">
        <f t="shared" si="207"/>
        <v>384.02985074626866</v>
      </c>
    </row>
    <row r="825" spans="1:9" x14ac:dyDescent="0.25">
      <c r="A825" s="47">
        <f t="shared" si="171"/>
        <v>44987</v>
      </c>
      <c r="B825">
        <f>'0302'!B29</f>
        <v>20</v>
      </c>
      <c r="C825">
        <f>'0302'!C29</f>
        <v>0</v>
      </c>
      <c r="D825">
        <f>'0302'!D29</f>
        <v>304.3</v>
      </c>
      <c r="E825">
        <f>'0302'!E29</f>
        <v>67</v>
      </c>
      <c r="F825" s="16">
        <f t="shared" si="205"/>
        <v>324.3</v>
      </c>
      <c r="G825" s="16">
        <f t="shared" si="206"/>
        <v>67</v>
      </c>
      <c r="H825" s="20">
        <f t="shared" si="207"/>
        <v>384.02985074626866</v>
      </c>
    </row>
    <row r="826" spans="1:9" x14ac:dyDescent="0.25">
      <c r="A826" s="47">
        <f t="shared" si="171"/>
        <v>44994</v>
      </c>
      <c r="B826">
        <f>'0309'!B29</f>
        <v>31.1</v>
      </c>
      <c r="C826">
        <f>'0309'!C29</f>
        <v>0</v>
      </c>
      <c r="D826">
        <f>'0309'!D29</f>
        <v>304.3</v>
      </c>
      <c r="E826">
        <f>'0309'!E29</f>
        <v>67</v>
      </c>
      <c r="F826" s="16">
        <f t="shared" ref="F826:F831" si="208">+B826+D826</f>
        <v>335.40000000000003</v>
      </c>
      <c r="G826" s="16">
        <f t="shared" ref="G826:G831" si="209">+C826+E826</f>
        <v>67</v>
      </c>
      <c r="H826" s="20">
        <f t="shared" ref="H826:H831" si="210">+(F826/G826-1)*100</f>
        <v>400.59701492537317</v>
      </c>
    </row>
    <row r="827" spans="1:9" x14ac:dyDescent="0.25">
      <c r="A827" s="47">
        <f t="shared" si="171"/>
        <v>45001</v>
      </c>
      <c r="B827">
        <f>'0316'!B29</f>
        <v>31.1</v>
      </c>
      <c r="C827">
        <f>'0316'!C29</f>
        <v>0</v>
      </c>
      <c r="D827">
        <f>'0316'!D29</f>
        <v>304.3</v>
      </c>
      <c r="E827">
        <f>'0316'!E29</f>
        <v>67</v>
      </c>
      <c r="F827" s="16">
        <f t="shared" si="208"/>
        <v>335.40000000000003</v>
      </c>
      <c r="G827" s="16">
        <f t="shared" si="209"/>
        <v>67</v>
      </c>
      <c r="H827" s="20">
        <f t="shared" si="210"/>
        <v>400.59701492537317</v>
      </c>
    </row>
    <row r="828" spans="1:9" x14ac:dyDescent="0.25">
      <c r="A828" s="47">
        <f t="shared" si="171"/>
        <v>45008</v>
      </c>
      <c r="B828">
        <f>'0323'!B29</f>
        <v>30</v>
      </c>
      <c r="C828">
        <f>'0323'!C29</f>
        <v>0</v>
      </c>
      <c r="D828">
        <f>'0323'!D29</f>
        <v>315.39999999999998</v>
      </c>
      <c r="E828">
        <f>'0323'!E29</f>
        <v>67</v>
      </c>
      <c r="F828" s="16">
        <f t="shared" si="208"/>
        <v>345.4</v>
      </c>
      <c r="G828" s="16">
        <f t="shared" si="209"/>
        <v>67</v>
      </c>
      <c r="H828" s="20">
        <f t="shared" si="210"/>
        <v>415.52238805970143</v>
      </c>
      <c r="I828">
        <f>'0323'!F29</f>
        <v>0</v>
      </c>
    </row>
    <row r="829" spans="1:9" x14ac:dyDescent="0.25">
      <c r="A829" s="47">
        <f t="shared" si="171"/>
        <v>45015</v>
      </c>
      <c r="B829">
        <f>'0330'!B29</f>
        <v>30</v>
      </c>
      <c r="C829">
        <f>'0330'!C29</f>
        <v>55</v>
      </c>
      <c r="D829">
        <f>'0330'!D29</f>
        <v>315.39999999999998</v>
      </c>
      <c r="E829">
        <f>'0330'!E29</f>
        <v>67</v>
      </c>
      <c r="F829" s="16">
        <f t="shared" si="208"/>
        <v>345.4</v>
      </c>
      <c r="G829" s="16">
        <f t="shared" si="209"/>
        <v>122</v>
      </c>
      <c r="H829" s="20">
        <f t="shared" si="210"/>
        <v>183.11475409836063</v>
      </c>
      <c r="I829">
        <f>'0330'!F29</f>
        <v>0</v>
      </c>
    </row>
    <row r="830" spans="1:9" x14ac:dyDescent="0.25">
      <c r="A830" s="47">
        <f t="shared" si="171"/>
        <v>45022</v>
      </c>
      <c r="B830">
        <f>'0406'!B29</f>
        <v>10</v>
      </c>
      <c r="C830">
        <f>'0406'!C29</f>
        <v>55</v>
      </c>
      <c r="D830">
        <f>'0406'!D29</f>
        <v>335.4</v>
      </c>
      <c r="E830">
        <f>'0406'!E29</f>
        <v>67</v>
      </c>
      <c r="F830" s="16">
        <f t="shared" si="208"/>
        <v>345.4</v>
      </c>
      <c r="G830" s="16">
        <f t="shared" si="209"/>
        <v>122</v>
      </c>
      <c r="H830" s="20">
        <f t="shared" si="210"/>
        <v>183.11475409836063</v>
      </c>
      <c r="I830">
        <f>'0406'!F29</f>
        <v>0</v>
      </c>
    </row>
    <row r="831" spans="1:9" x14ac:dyDescent="0.25">
      <c r="A831" s="47">
        <f t="shared" si="171"/>
        <v>45029</v>
      </c>
      <c r="B831">
        <f>'0413'!B29</f>
        <v>10</v>
      </c>
      <c r="C831">
        <f>'0413'!C29</f>
        <v>55</v>
      </c>
      <c r="D831">
        <f>'0413'!D29</f>
        <v>335.4</v>
      </c>
      <c r="E831">
        <f>'0413'!E29</f>
        <v>67</v>
      </c>
      <c r="F831" s="16">
        <f t="shared" si="208"/>
        <v>345.4</v>
      </c>
      <c r="G831" s="16">
        <f t="shared" si="209"/>
        <v>122</v>
      </c>
      <c r="H831" s="20">
        <f t="shared" si="210"/>
        <v>183.11475409836063</v>
      </c>
      <c r="I831">
        <f>'0413'!F29</f>
        <v>0</v>
      </c>
    </row>
    <row r="832" spans="1:9" x14ac:dyDescent="0.25">
      <c r="A832" s="47">
        <f t="shared" si="171"/>
        <v>45036</v>
      </c>
      <c r="B832">
        <f>'0420'!B29</f>
        <v>10</v>
      </c>
      <c r="C832">
        <f>'0420'!C29</f>
        <v>55</v>
      </c>
      <c r="D832">
        <f>'0420'!D29</f>
        <v>335.4</v>
      </c>
      <c r="E832">
        <f>'0420'!E29</f>
        <v>67</v>
      </c>
      <c r="F832" s="16">
        <f t="shared" ref="F832:F833" si="211">+B832+D832</f>
        <v>345.4</v>
      </c>
      <c r="G832" s="16">
        <f t="shared" ref="G832:G833" si="212">+C832+E832</f>
        <v>122</v>
      </c>
      <c r="H832" s="20">
        <f t="shared" ref="H832:H833" si="213">+(F832/G832-1)*100</f>
        <v>183.11475409836063</v>
      </c>
      <c r="I832">
        <f>'0420'!F29</f>
        <v>0</v>
      </c>
    </row>
    <row r="833" spans="1:9" x14ac:dyDescent="0.25">
      <c r="A833" s="47">
        <f t="shared" si="171"/>
        <v>45043</v>
      </c>
      <c r="B833">
        <f>'0427'!B29</f>
        <v>10</v>
      </c>
      <c r="C833">
        <f>'0427'!C29</f>
        <v>55</v>
      </c>
      <c r="D833">
        <f>'0427'!D29</f>
        <v>335.4</v>
      </c>
      <c r="E833">
        <f>'0427'!E29</f>
        <v>67</v>
      </c>
      <c r="F833" s="16">
        <f t="shared" si="211"/>
        <v>345.4</v>
      </c>
      <c r="G833" s="16">
        <f t="shared" si="212"/>
        <v>122</v>
      </c>
      <c r="H833" s="20">
        <f t="shared" si="213"/>
        <v>183.11475409836063</v>
      </c>
      <c r="I833">
        <f>'0427'!F29</f>
        <v>0</v>
      </c>
    </row>
    <row r="834" spans="1:9" x14ac:dyDescent="0.25">
      <c r="A834" s="47">
        <f t="shared" si="171"/>
        <v>45050</v>
      </c>
      <c r="B834">
        <f>'0504'!B29</f>
        <v>10</v>
      </c>
      <c r="C834">
        <f>'0504'!C29</f>
        <v>0</v>
      </c>
      <c r="D834">
        <f>'0504'!D29</f>
        <v>335.4</v>
      </c>
      <c r="E834">
        <f>'0504'!E29</f>
        <v>122.1</v>
      </c>
      <c r="F834" s="16">
        <f t="shared" ref="F834:F839" si="214">+B834+D834</f>
        <v>345.4</v>
      </c>
      <c r="G834" s="16">
        <f t="shared" ref="G834:G839" si="215">+C834+E834</f>
        <v>122.1</v>
      </c>
      <c r="H834" s="20">
        <f t="shared" ref="H834:H839" si="216">+(F834/G834-1)*100</f>
        <v>182.88288288288288</v>
      </c>
      <c r="I834">
        <f>'0504'!F29</f>
        <v>0</v>
      </c>
    </row>
    <row r="835" spans="1:9" x14ac:dyDescent="0.25">
      <c r="A835" s="47">
        <f t="shared" si="171"/>
        <v>45057</v>
      </c>
      <c r="B835">
        <f>'0511'!B29</f>
        <v>10</v>
      </c>
      <c r="C835">
        <f>'0511'!C29</f>
        <v>0</v>
      </c>
      <c r="D835">
        <f>'0511'!D29</f>
        <v>335.4</v>
      </c>
      <c r="E835">
        <f>'0511'!E29</f>
        <v>122.1</v>
      </c>
      <c r="F835" s="16">
        <f t="shared" si="214"/>
        <v>345.4</v>
      </c>
      <c r="G835" s="16">
        <f t="shared" si="215"/>
        <v>122.1</v>
      </c>
      <c r="H835" s="20">
        <f t="shared" si="216"/>
        <v>182.88288288288288</v>
      </c>
      <c r="I835">
        <f>'0511'!F29</f>
        <v>0</v>
      </c>
    </row>
    <row r="836" spans="1:9" x14ac:dyDescent="0.25">
      <c r="A836" s="47">
        <f t="shared" si="171"/>
        <v>45064</v>
      </c>
      <c r="B836">
        <f>'0518'!B29</f>
        <v>10</v>
      </c>
      <c r="C836">
        <f>'0518'!C29</f>
        <v>0</v>
      </c>
      <c r="D836">
        <f>'0518'!D29</f>
        <v>335.4</v>
      </c>
      <c r="E836">
        <f>'0518'!E29</f>
        <v>122.1</v>
      </c>
      <c r="F836" s="16">
        <f t="shared" si="214"/>
        <v>345.4</v>
      </c>
      <c r="G836" s="16">
        <f t="shared" si="215"/>
        <v>122.1</v>
      </c>
      <c r="H836" s="20">
        <f t="shared" si="216"/>
        <v>182.88288288288288</v>
      </c>
      <c r="I836">
        <f>'0518'!F29</f>
        <v>0</v>
      </c>
    </row>
    <row r="837" spans="1:9" x14ac:dyDescent="0.25">
      <c r="A837" s="47">
        <f t="shared" si="171"/>
        <v>45071</v>
      </c>
      <c r="B837">
        <f>'0525'!B29</f>
        <v>10</v>
      </c>
      <c r="C837">
        <f>'0525'!C29</f>
        <v>0</v>
      </c>
      <c r="D837">
        <f>'0525'!D29</f>
        <v>335.4</v>
      </c>
      <c r="E837">
        <f>'0525'!E29</f>
        <v>122.1</v>
      </c>
      <c r="F837" s="16">
        <f t="shared" si="214"/>
        <v>345.4</v>
      </c>
      <c r="G837" s="16">
        <f t="shared" si="215"/>
        <v>122.1</v>
      </c>
      <c r="H837" s="20">
        <f t="shared" si="216"/>
        <v>182.88288288288288</v>
      </c>
      <c r="I837">
        <f>'0525'!F29</f>
        <v>0</v>
      </c>
    </row>
    <row r="838" spans="1:9" x14ac:dyDescent="0.25">
      <c r="A838" s="47">
        <f t="shared" si="171"/>
        <v>45078</v>
      </c>
      <c r="B838">
        <f>'0601'!B26</f>
        <v>10.4</v>
      </c>
      <c r="C838">
        <f>'0601'!C26</f>
        <v>11.1</v>
      </c>
      <c r="D838">
        <f>'0601'!D26</f>
        <v>0</v>
      </c>
      <c r="E838">
        <f>'0601'!E26</f>
        <v>0</v>
      </c>
      <c r="F838" s="16">
        <f t="shared" si="214"/>
        <v>10.4</v>
      </c>
      <c r="G838" s="16">
        <f t="shared" si="215"/>
        <v>11.1</v>
      </c>
      <c r="H838" s="20">
        <f t="shared" si="216"/>
        <v>-6.306306306306297</v>
      </c>
    </row>
    <row r="839" spans="1:9" x14ac:dyDescent="0.25">
      <c r="A839" s="47">
        <f t="shared" ref="A839:A845" si="217">+A838+7</f>
        <v>45085</v>
      </c>
      <c r="B839">
        <f>'0608'!B23</f>
        <v>10.4</v>
      </c>
      <c r="C839">
        <f>'0608'!C23</f>
        <v>11.1</v>
      </c>
      <c r="D839">
        <f>'0608'!D23</f>
        <v>0</v>
      </c>
      <c r="E839">
        <f>'0608'!E23</f>
        <v>0</v>
      </c>
      <c r="F839" s="16">
        <f t="shared" si="214"/>
        <v>10.4</v>
      </c>
      <c r="G839" s="16">
        <f t="shared" si="215"/>
        <v>11.1</v>
      </c>
      <c r="H839" s="20">
        <f t="shared" si="216"/>
        <v>-6.306306306306297</v>
      </c>
    </row>
    <row r="840" spans="1:9" x14ac:dyDescent="0.25">
      <c r="A840" s="47">
        <f t="shared" si="171"/>
        <v>45092</v>
      </c>
      <c r="B840">
        <f>'0615'!B23</f>
        <v>10.4</v>
      </c>
      <c r="C840">
        <f>'0615'!C23</f>
        <v>11.1</v>
      </c>
      <c r="D840">
        <f>'0615'!D23</f>
        <v>0</v>
      </c>
      <c r="E840">
        <f>'0615'!E23</f>
        <v>0</v>
      </c>
      <c r="F840" s="16">
        <f t="shared" ref="F840" si="218">+B840+D840</f>
        <v>10.4</v>
      </c>
      <c r="G840" s="16">
        <f t="shared" ref="G840" si="219">+C840+E840</f>
        <v>11.1</v>
      </c>
      <c r="H840" s="20">
        <f t="shared" ref="H840" si="220">+(F840/G840-1)*100</f>
        <v>-6.306306306306297</v>
      </c>
    </row>
    <row r="841" spans="1:9" x14ac:dyDescent="0.25">
      <c r="A841" s="47">
        <f t="shared" si="217"/>
        <v>45099</v>
      </c>
      <c r="B841">
        <f>'0622'!B23</f>
        <v>9.4</v>
      </c>
      <c r="C841">
        <f>'0622'!C23</f>
        <v>0</v>
      </c>
      <c r="D841">
        <f>'0622'!D23</f>
        <v>1</v>
      </c>
      <c r="E841">
        <f>'0622'!E23</f>
        <v>11</v>
      </c>
      <c r="F841" s="16">
        <f t="shared" ref="F841" si="221">+B841+D841</f>
        <v>10.4</v>
      </c>
      <c r="G841" s="16">
        <f t="shared" ref="G841" si="222">+C841+E841</f>
        <v>11</v>
      </c>
      <c r="H841" s="20">
        <f t="shared" ref="H841" si="223">+(F841/G841-1)*100</f>
        <v>-5.4545454545454568</v>
      </c>
    </row>
    <row r="842" spans="1:9" x14ac:dyDescent="0.25">
      <c r="A842" s="47">
        <f t="shared" si="171"/>
        <v>45106</v>
      </c>
      <c r="B842">
        <f>'0629'!B23</f>
        <v>7.4</v>
      </c>
      <c r="C842">
        <f>'0629'!C23</f>
        <v>0</v>
      </c>
      <c r="D842">
        <f>'0629'!D23</f>
        <v>3</v>
      </c>
      <c r="E842">
        <f>'0629'!E23</f>
        <v>11</v>
      </c>
      <c r="F842" s="16">
        <f t="shared" ref="F842" si="224">+B842+D842</f>
        <v>10.4</v>
      </c>
      <c r="G842" s="16">
        <f t="shared" ref="G842" si="225">+C842+E842</f>
        <v>11</v>
      </c>
      <c r="H842" s="20">
        <f t="shared" ref="H842" si="226">+(F842/G842-1)*100</f>
        <v>-5.4545454545454568</v>
      </c>
    </row>
    <row r="843" spans="1:9" x14ac:dyDescent="0.25">
      <c r="A843" s="47">
        <f t="shared" si="217"/>
        <v>45113</v>
      </c>
      <c r="B843">
        <f>'0706'!B24</f>
        <v>35.4</v>
      </c>
      <c r="C843">
        <f>'0706'!C24</f>
        <v>0</v>
      </c>
      <c r="D843">
        <f>'0706'!D24</f>
        <v>38</v>
      </c>
      <c r="E843">
        <f>'0706'!E24</f>
        <v>11</v>
      </c>
      <c r="F843" s="16">
        <f t="shared" ref="F843" si="227">+B843+D843</f>
        <v>73.400000000000006</v>
      </c>
      <c r="G843" s="16">
        <f t="shared" ref="G843" si="228">+C843+E843</f>
        <v>11</v>
      </c>
      <c r="H843" s="20">
        <f t="shared" ref="H843" si="229">+(F843/G843-1)*100</f>
        <v>567.27272727272725</v>
      </c>
    </row>
    <row r="844" spans="1:9" x14ac:dyDescent="0.25">
      <c r="A844" s="47">
        <f t="shared" si="171"/>
        <v>45120</v>
      </c>
      <c r="B844">
        <f>'0713'!B24</f>
        <v>34.4</v>
      </c>
      <c r="C844">
        <f>'0713'!C24</f>
        <v>0</v>
      </c>
      <c r="D844">
        <f>'0713'!D24</f>
        <v>39</v>
      </c>
      <c r="E844">
        <f>'0713'!E24</f>
        <v>11</v>
      </c>
      <c r="F844" s="16">
        <f t="shared" ref="F844" si="230">+B844+D844</f>
        <v>73.400000000000006</v>
      </c>
      <c r="G844" s="16">
        <f t="shared" ref="G844" si="231">+C844+E844</f>
        <v>11</v>
      </c>
      <c r="H844" s="20">
        <f t="shared" ref="H844" si="232">+(F844/G844-1)*100</f>
        <v>567.27272727272725</v>
      </c>
    </row>
    <row r="845" spans="1:9" x14ac:dyDescent="0.25">
      <c r="A845" s="47">
        <f t="shared" si="217"/>
        <v>45127</v>
      </c>
      <c r="B845">
        <f>'0720'!B25</f>
        <v>34.4</v>
      </c>
      <c r="C845">
        <f>'0720'!C25</f>
        <v>0</v>
      </c>
      <c r="D845">
        <f>'0720'!D25</f>
        <v>39</v>
      </c>
      <c r="E845">
        <f>'0720'!E25</f>
        <v>11</v>
      </c>
      <c r="F845" s="16">
        <f t="shared" ref="F845" si="233">+B845+D845</f>
        <v>73.400000000000006</v>
      </c>
      <c r="G845" s="16">
        <f t="shared" ref="G845" si="234">+C845+E845</f>
        <v>11</v>
      </c>
      <c r="H845" s="20">
        <f t="shared" ref="H845" si="235">+(F845/G845-1)*100</f>
        <v>567.27272727272725</v>
      </c>
    </row>
    <row r="846" spans="1:9" x14ac:dyDescent="0.25">
      <c r="A846" s="47">
        <f t="shared" si="171"/>
        <v>45134</v>
      </c>
      <c r="B846">
        <f>'0727'!B25</f>
        <v>32.4</v>
      </c>
      <c r="C846">
        <f>'0727'!C25</f>
        <v>70</v>
      </c>
      <c r="D846">
        <f>'0727'!D25</f>
        <v>41</v>
      </c>
      <c r="E846">
        <f>'0727'!E25</f>
        <v>11</v>
      </c>
      <c r="F846" s="16">
        <f t="shared" ref="F846" si="236">+B846+D846</f>
        <v>73.400000000000006</v>
      </c>
      <c r="G846" s="16">
        <f t="shared" ref="G846" si="237">+C846+E846</f>
        <v>81</v>
      </c>
      <c r="H846" s="20">
        <f t="shared" ref="H846" si="238">+(F846/G846-1)*100</f>
        <v>-9.3827160493827115</v>
      </c>
    </row>
    <row r="847" spans="1:9" x14ac:dyDescent="0.25">
      <c r="A847" s="47">
        <f t="shared" si="171"/>
        <v>45141</v>
      </c>
      <c r="B847">
        <f>'0803'!B25</f>
        <v>102.4</v>
      </c>
      <c r="C847">
        <f>'0803'!C25</f>
        <v>70</v>
      </c>
      <c r="D847">
        <f>'0803'!D25</f>
        <v>41</v>
      </c>
      <c r="E847">
        <f>'0803'!E25</f>
        <v>11</v>
      </c>
      <c r="F847" s="16">
        <f t="shared" ref="F847" si="239">+B847+D847</f>
        <v>143.4</v>
      </c>
      <c r="G847" s="16">
        <f t="shared" ref="G847" si="240">+C847+E847</f>
        <v>81</v>
      </c>
      <c r="H847" s="20">
        <f t="shared" ref="H847" si="241">+(F847/G847-1)*100</f>
        <v>77.037037037037038</v>
      </c>
    </row>
    <row r="848" spans="1:9" x14ac:dyDescent="0.25">
      <c r="A848" s="47">
        <f t="shared" si="171"/>
        <v>45148</v>
      </c>
      <c r="B848">
        <f>'0810'!B25</f>
        <v>102.4</v>
      </c>
      <c r="C848">
        <f>'0810'!C25</f>
        <v>70</v>
      </c>
      <c r="D848">
        <f>'0810'!D25</f>
        <v>41</v>
      </c>
      <c r="E848">
        <f>'0810'!E25</f>
        <v>11</v>
      </c>
      <c r="F848" s="16">
        <f t="shared" ref="F848" si="242">+B848+D848</f>
        <v>143.4</v>
      </c>
      <c r="G848" s="16">
        <f t="shared" ref="G848" si="243">+C848+E848</f>
        <v>81</v>
      </c>
      <c r="H848" s="20">
        <f t="shared" ref="H848" si="244">+(F848/G848-1)*100</f>
        <v>77.037037037037038</v>
      </c>
    </row>
    <row r="849" spans="1:8" x14ac:dyDescent="0.25">
      <c r="A849" s="47">
        <f t="shared" si="171"/>
        <v>45155</v>
      </c>
      <c r="B849">
        <f>'0817'!B26</f>
        <v>103.4</v>
      </c>
      <c r="C849">
        <f>'0817'!C26</f>
        <v>70</v>
      </c>
      <c r="D849">
        <f>'0817'!D26</f>
        <v>41</v>
      </c>
      <c r="E849">
        <f>'0817'!E26</f>
        <v>11</v>
      </c>
      <c r="F849" s="16">
        <f t="shared" ref="F849" si="245">+B849+D849</f>
        <v>144.4</v>
      </c>
      <c r="G849" s="16">
        <f t="shared" ref="G849" si="246">+C849+E849</f>
        <v>81</v>
      </c>
      <c r="H849" s="20">
        <f t="shared" ref="H849" si="247">+(F849/G849-1)*100</f>
        <v>78.271604938271608</v>
      </c>
    </row>
    <row r="850" spans="1:8" x14ac:dyDescent="0.25">
      <c r="A850" s="47">
        <f t="shared" ref="A850:A909" si="248">+A849+7</f>
        <v>45162</v>
      </c>
      <c r="B850">
        <f>'0824'!B26</f>
        <v>101.3</v>
      </c>
      <c r="C850">
        <f>'0824'!C26</f>
        <v>70</v>
      </c>
      <c r="D850">
        <f>'0824'!D26</f>
        <v>43.1</v>
      </c>
      <c r="E850">
        <f>'0824'!E26</f>
        <v>11</v>
      </c>
      <c r="F850" s="16">
        <f t="shared" ref="F850" si="249">+B850+D850</f>
        <v>144.4</v>
      </c>
      <c r="G850" s="16">
        <f t="shared" ref="G850" si="250">+C850+E850</f>
        <v>81</v>
      </c>
      <c r="H850" s="20">
        <f t="shared" ref="H850" si="251">+(F850/G850-1)*100</f>
        <v>78.271604938271608</v>
      </c>
    </row>
    <row r="851" spans="1:8" x14ac:dyDescent="0.25">
      <c r="A851" s="47">
        <f t="shared" si="248"/>
        <v>45169</v>
      </c>
      <c r="B851">
        <f>'0831'!B26</f>
        <v>103.3</v>
      </c>
      <c r="C851">
        <f>'0831'!C26</f>
        <v>20.100000000000001</v>
      </c>
      <c r="D851">
        <f>'0831'!D26</f>
        <v>117.1</v>
      </c>
      <c r="E851">
        <f>'0831'!E26</f>
        <v>60.9</v>
      </c>
      <c r="F851" s="16">
        <f t="shared" ref="F851" si="252">+B851+D851</f>
        <v>220.39999999999998</v>
      </c>
      <c r="G851" s="16">
        <f t="shared" ref="G851" si="253">+C851+E851</f>
        <v>81</v>
      </c>
      <c r="H851" s="20">
        <f t="shared" ref="H851" si="254">+(F851/G851-1)*100</f>
        <v>172.09876543209873</v>
      </c>
    </row>
    <row r="852" spans="1:8" x14ac:dyDescent="0.25">
      <c r="A852" s="47">
        <f t="shared" si="248"/>
        <v>45176</v>
      </c>
      <c r="B852">
        <f>'0907'!B26</f>
        <v>108.8</v>
      </c>
      <c r="C852">
        <f>'0907'!C26</f>
        <v>9.3000000000000007</v>
      </c>
      <c r="D852">
        <f>'0907'!D26</f>
        <v>117.1</v>
      </c>
      <c r="E852">
        <f>'0907'!E26</f>
        <v>85.2</v>
      </c>
      <c r="F852" s="16">
        <f t="shared" ref="F852" si="255">+B852+D852</f>
        <v>225.89999999999998</v>
      </c>
      <c r="G852" s="16">
        <f t="shared" ref="G852" si="256">+C852+E852</f>
        <v>94.5</v>
      </c>
      <c r="H852" s="20">
        <f t="shared" ref="H852" si="257">+(F852/G852-1)*100</f>
        <v>139.04761904761904</v>
      </c>
    </row>
    <row r="853" spans="1:8" x14ac:dyDescent="0.25">
      <c r="A853" s="47">
        <f t="shared" si="248"/>
        <v>45183</v>
      </c>
      <c r="B853">
        <f>'0914'!B27</f>
        <v>28.5</v>
      </c>
      <c r="C853">
        <f>'0914'!C27</f>
        <v>79.3</v>
      </c>
      <c r="D853">
        <f>'0914'!D27</f>
        <v>225.4</v>
      </c>
      <c r="E853">
        <f>'0914'!E27</f>
        <v>151.19999999999999</v>
      </c>
      <c r="F853" s="16">
        <f t="shared" ref="F853" si="258">+B853+D853</f>
        <v>253.9</v>
      </c>
      <c r="G853" s="16">
        <f t="shared" ref="G853" si="259">+C853+E853</f>
        <v>230.5</v>
      </c>
      <c r="H853" s="20">
        <f t="shared" ref="H853" si="260">+(F853/G853-1)*100</f>
        <v>10.15184381778742</v>
      </c>
    </row>
    <row r="854" spans="1:8" x14ac:dyDescent="0.25">
      <c r="A854" s="47">
        <f t="shared" si="248"/>
        <v>45190</v>
      </c>
      <c r="B854">
        <f>'0921'!B28</f>
        <v>26.2</v>
      </c>
      <c r="C854">
        <f>'0921'!C28</f>
        <v>70</v>
      </c>
      <c r="D854">
        <f>'0921'!D28</f>
        <v>227.6</v>
      </c>
      <c r="E854">
        <f>'0921'!E28</f>
        <v>160.5</v>
      </c>
      <c r="F854" s="16">
        <f t="shared" ref="F854" si="261">+B854+D854</f>
        <v>253.79999999999998</v>
      </c>
      <c r="G854" s="16">
        <f t="shared" ref="G854" si="262">+C854+E854</f>
        <v>230.5</v>
      </c>
      <c r="H854" s="20">
        <f t="shared" ref="H854" si="263">+(F854/G854-1)*100</f>
        <v>10.10845986984814</v>
      </c>
    </row>
    <row r="855" spans="1:8" x14ac:dyDescent="0.25">
      <c r="A855" s="47">
        <f t="shared" si="248"/>
        <v>45197</v>
      </c>
      <c r="B855">
        <f>'0928'!B29</f>
        <v>4.7</v>
      </c>
      <c r="C855">
        <f>'0928'!C29</f>
        <v>0</v>
      </c>
      <c r="D855">
        <f>'0928'!D29</f>
        <v>230.3</v>
      </c>
      <c r="E855">
        <f>'0928'!E29</f>
        <v>236.1</v>
      </c>
      <c r="F855" s="16">
        <f t="shared" ref="F855" si="264">+B855+D855</f>
        <v>235</v>
      </c>
      <c r="G855" s="16">
        <f t="shared" ref="G855" si="265">+C855+E855</f>
        <v>236.1</v>
      </c>
      <c r="H855" s="20">
        <f t="shared" ref="H855" si="266">+(F855/G855-1)*100</f>
        <v>-0.46590427784837241</v>
      </c>
    </row>
    <row r="856" spans="1:8" x14ac:dyDescent="0.25">
      <c r="A856" s="47">
        <f t="shared" si="248"/>
        <v>45204</v>
      </c>
      <c r="B856">
        <f>'1005'!B29</f>
        <v>4.5999999999999996</v>
      </c>
      <c r="C856">
        <f>'1005'!C29</f>
        <v>0</v>
      </c>
      <c r="D856">
        <f>'1005'!D29</f>
        <v>231.4</v>
      </c>
      <c r="E856">
        <f>'1005'!E29</f>
        <v>236.1</v>
      </c>
      <c r="F856" s="16">
        <f t="shared" ref="F856" si="267">+B856+D856</f>
        <v>236</v>
      </c>
      <c r="G856" s="16">
        <f t="shared" ref="G856" si="268">+C856+E856</f>
        <v>236.1</v>
      </c>
      <c r="H856" s="20">
        <f t="shared" ref="H856" si="269">+(F856/G856-1)*100</f>
        <v>-4.2354934349853046E-2</v>
      </c>
    </row>
    <row r="857" spans="1:8" x14ac:dyDescent="0.25">
      <c r="A857" s="47">
        <f t="shared" si="248"/>
        <v>45211</v>
      </c>
      <c r="B857">
        <f>'1012'!B29</f>
        <v>22.9</v>
      </c>
      <c r="C857">
        <f>'1012'!C29</f>
        <v>0</v>
      </c>
      <c r="D857">
        <f>'1012'!D29</f>
        <v>232.9</v>
      </c>
      <c r="E857">
        <f>'1012'!E29</f>
        <v>236.1</v>
      </c>
      <c r="F857" s="16">
        <f t="shared" ref="F857" si="270">+B857+D857</f>
        <v>255.8</v>
      </c>
      <c r="G857" s="16">
        <f t="shared" ref="G857" si="271">+C857+E857</f>
        <v>236.1</v>
      </c>
      <c r="H857" s="20">
        <f t="shared" ref="H857" si="272">+(F857/G857-1)*100</f>
        <v>8.3439220669208058</v>
      </c>
    </row>
    <row r="858" spans="1:8" x14ac:dyDescent="0.25">
      <c r="A858" s="47">
        <f t="shared" si="248"/>
        <v>45218</v>
      </c>
      <c r="B858">
        <f>'1019'!B30</f>
        <v>22.9</v>
      </c>
      <c r="C858">
        <f>'1019'!C30</f>
        <v>0</v>
      </c>
      <c r="D858">
        <f>'1019'!D30</f>
        <v>232.9</v>
      </c>
      <c r="E858">
        <f>'1019'!E30</f>
        <v>236.1</v>
      </c>
      <c r="F858" s="16">
        <f t="shared" ref="F858" si="273">+B858+D858</f>
        <v>255.8</v>
      </c>
      <c r="G858" s="16">
        <f t="shared" ref="G858" si="274">+C858+E858</f>
        <v>236.1</v>
      </c>
      <c r="H858" s="20">
        <f t="shared" ref="H858" si="275">+(F858/G858-1)*100</f>
        <v>8.3439220669208058</v>
      </c>
    </row>
    <row r="859" spans="1:8" x14ac:dyDescent="0.25">
      <c r="A859" s="47">
        <f t="shared" si="248"/>
        <v>45225</v>
      </c>
      <c r="B859">
        <f>'1026'!B30</f>
        <v>22.5</v>
      </c>
      <c r="C859">
        <f>'1026'!C30</f>
        <v>63</v>
      </c>
      <c r="D859">
        <f>'1026'!D30</f>
        <v>233.3</v>
      </c>
      <c r="E859">
        <f>'1026'!E30</f>
        <v>236.1</v>
      </c>
      <c r="F859" s="16">
        <f t="shared" ref="F859" si="276">+B859+D859</f>
        <v>255.8</v>
      </c>
      <c r="G859" s="16">
        <f t="shared" ref="G859" si="277">+C859+E859</f>
        <v>299.10000000000002</v>
      </c>
      <c r="H859" s="20">
        <f t="shared" ref="H859" si="278">+(F859/G859-1)*100</f>
        <v>-14.476763624205958</v>
      </c>
    </row>
    <row r="860" spans="1:8" x14ac:dyDescent="0.25">
      <c r="A860" s="47">
        <f t="shared" si="248"/>
        <v>45232</v>
      </c>
      <c r="B860">
        <f>'1102'!B30</f>
        <v>20.399999999999999</v>
      </c>
      <c r="C860">
        <f>'1102'!C30</f>
        <v>63</v>
      </c>
      <c r="D860">
        <f>'1102'!D30</f>
        <v>235.4</v>
      </c>
      <c r="E860">
        <f>'1102'!E30</f>
        <v>236.1</v>
      </c>
      <c r="F860" s="16">
        <f t="shared" ref="F860" si="279">+B860+D860</f>
        <v>255.8</v>
      </c>
      <c r="G860" s="16">
        <f t="shared" ref="G860" si="280">+C860+E860</f>
        <v>299.10000000000002</v>
      </c>
      <c r="H860" s="20">
        <f t="shared" ref="H860" si="281">+(F860/G860-1)*100</f>
        <v>-14.476763624205958</v>
      </c>
    </row>
    <row r="861" spans="1:8" x14ac:dyDescent="0.25">
      <c r="A861" s="47">
        <f t="shared" si="248"/>
        <v>45239</v>
      </c>
      <c r="B861">
        <f>'1109'!B29</f>
        <v>20.399999999999999</v>
      </c>
      <c r="C861">
        <f>'1109'!C29</f>
        <v>63</v>
      </c>
      <c r="D861">
        <f>'1109'!D29</f>
        <v>235.4</v>
      </c>
      <c r="E861">
        <f>'1109'!E29</f>
        <v>236.1</v>
      </c>
      <c r="F861" s="16">
        <f t="shared" ref="F861" si="282">+B861+D861</f>
        <v>255.8</v>
      </c>
      <c r="G861" s="16">
        <f t="shared" ref="G861" si="283">+C861+E861</f>
        <v>299.10000000000002</v>
      </c>
      <c r="H861" s="20">
        <f t="shared" ref="H861" si="284">+(F861/G861-1)*100</f>
        <v>-14.476763624205958</v>
      </c>
    </row>
    <row r="862" spans="1:8" x14ac:dyDescent="0.25">
      <c r="A862" s="47">
        <f t="shared" si="248"/>
        <v>45246</v>
      </c>
      <c r="B862">
        <f>'1116'!B29</f>
        <v>20.399999999999999</v>
      </c>
      <c r="C862">
        <f>'1116'!C29</f>
        <v>63</v>
      </c>
      <c r="D862">
        <f>'1116'!D29</f>
        <v>235.4</v>
      </c>
      <c r="E862">
        <f>'1116'!E29</f>
        <v>236.1</v>
      </c>
      <c r="F862" s="16">
        <f t="shared" ref="F862" si="285">+B862+D862</f>
        <v>255.8</v>
      </c>
      <c r="G862" s="16">
        <f t="shared" ref="G862" si="286">+C862+E862</f>
        <v>299.10000000000002</v>
      </c>
      <c r="H862" s="20">
        <f t="shared" ref="H862" si="287">+(F862/G862-1)*100</f>
        <v>-14.476763624205958</v>
      </c>
    </row>
    <row r="863" spans="1:8" x14ac:dyDescent="0.25">
      <c r="A863" s="47">
        <f t="shared" si="248"/>
        <v>45253</v>
      </c>
      <c r="B863">
        <f>'1123'!B29</f>
        <v>2.9</v>
      </c>
      <c r="C863">
        <f>'1123'!C29</f>
        <v>63</v>
      </c>
      <c r="D863">
        <f>'1123'!D29</f>
        <v>254.7</v>
      </c>
      <c r="E863">
        <f>'1123'!E29</f>
        <v>236.1</v>
      </c>
      <c r="F863" s="16">
        <f t="shared" ref="F863" si="288">+B863+D863</f>
        <v>257.59999999999997</v>
      </c>
      <c r="G863" s="16">
        <f t="shared" ref="G863" si="289">+C863+E863</f>
        <v>299.10000000000002</v>
      </c>
      <c r="H863" s="20">
        <f t="shared" ref="H863" si="290">+(F863/G863-1)*100</f>
        <v>-13.874958207957222</v>
      </c>
    </row>
    <row r="864" spans="1:8" x14ac:dyDescent="0.25">
      <c r="A864" s="47">
        <f t="shared" si="248"/>
        <v>45260</v>
      </c>
      <c r="B864">
        <f>'1130'!B30</f>
        <v>55.4</v>
      </c>
      <c r="C864">
        <f>'1130'!C30</f>
        <v>63</v>
      </c>
      <c r="D864">
        <f>'1130'!D30</f>
        <v>254.7</v>
      </c>
      <c r="E864">
        <f>'1130'!E30</f>
        <v>236.1</v>
      </c>
      <c r="F864" s="16">
        <f t="shared" ref="F864" si="291">+B864+D864</f>
        <v>310.09999999999997</v>
      </c>
      <c r="G864" s="16">
        <f t="shared" ref="G864" si="292">+C864+E864</f>
        <v>299.10000000000002</v>
      </c>
      <c r="H864" s="20">
        <f t="shared" ref="H864" si="293">+(F864/G864-1)*100</f>
        <v>3.6776997659645483</v>
      </c>
    </row>
    <row r="865" spans="1:8" x14ac:dyDescent="0.25">
      <c r="A865" s="47">
        <f t="shared" si="248"/>
        <v>45267</v>
      </c>
      <c r="B865">
        <f>'1207'!B30</f>
        <v>75.400000000000006</v>
      </c>
      <c r="C865">
        <f>'1207'!C30</f>
        <v>63</v>
      </c>
      <c r="D865">
        <f>'1207'!D30</f>
        <v>254.7</v>
      </c>
      <c r="E865">
        <f>'1207'!E30</f>
        <v>236.1</v>
      </c>
      <c r="F865" s="16">
        <f t="shared" ref="F865" si="294">+B865+D865</f>
        <v>330.1</v>
      </c>
      <c r="G865" s="16">
        <f t="shared" ref="G865" si="295">+C865+E865</f>
        <v>299.10000000000002</v>
      </c>
      <c r="H865" s="20">
        <f t="shared" ref="H865" si="296">+(F865/G865-1)*100</f>
        <v>10.364426613172849</v>
      </c>
    </row>
    <row r="866" spans="1:8" x14ac:dyDescent="0.25">
      <c r="A866" s="47">
        <f t="shared" si="248"/>
        <v>45274</v>
      </c>
      <c r="B866">
        <f>'1214'!B30</f>
        <v>125.4</v>
      </c>
      <c r="C866">
        <f>'1214'!C30</f>
        <v>63</v>
      </c>
      <c r="D866">
        <f>'1214'!D30</f>
        <v>263.5</v>
      </c>
      <c r="E866">
        <f>'1214'!E30</f>
        <v>236.1</v>
      </c>
      <c r="F866" s="16">
        <f t="shared" ref="F866" si="297">+B866+D866</f>
        <v>388.9</v>
      </c>
      <c r="G866" s="16">
        <f t="shared" ref="G866" si="298">+C866+E866</f>
        <v>299.10000000000002</v>
      </c>
      <c r="H866" s="20">
        <f t="shared" ref="H866" si="299">+(F866/G866-1)*100</f>
        <v>30.023403543965223</v>
      </c>
    </row>
    <row r="867" spans="1:8" x14ac:dyDescent="0.25">
      <c r="A867" s="47">
        <f t="shared" si="248"/>
        <v>45281</v>
      </c>
      <c r="B867">
        <f>'1221'!B30</f>
        <v>115.4</v>
      </c>
      <c r="C867">
        <f>'1221'!C30</f>
        <v>63</v>
      </c>
      <c r="D867">
        <f>'1221'!D30</f>
        <v>263.5</v>
      </c>
      <c r="E867">
        <f>'1221'!E30</f>
        <v>236.1</v>
      </c>
      <c r="F867" s="16">
        <f t="shared" ref="F867" si="300">+B867+D867</f>
        <v>378.9</v>
      </c>
      <c r="G867" s="16">
        <f t="shared" ref="G867" si="301">+C867+E867</f>
        <v>299.10000000000002</v>
      </c>
      <c r="H867" s="20">
        <f t="shared" ref="H867" si="302">+(F867/G867-1)*100</f>
        <v>26.68004012036107</v>
      </c>
    </row>
    <row r="868" spans="1:8" x14ac:dyDescent="0.25">
      <c r="A868" s="47">
        <f t="shared" si="248"/>
        <v>45288</v>
      </c>
      <c r="B868">
        <f>'1228'!B30</f>
        <v>115.4</v>
      </c>
      <c r="C868">
        <f>'1228'!C30</f>
        <v>63</v>
      </c>
      <c r="D868">
        <f>'1228'!D30</f>
        <v>263.5</v>
      </c>
      <c r="E868">
        <f>'1228'!E30</f>
        <v>236.1</v>
      </c>
      <c r="F868" s="16">
        <f t="shared" ref="F868" si="303">+B868+D868</f>
        <v>378.9</v>
      </c>
      <c r="G868" s="16">
        <f t="shared" ref="G868" si="304">+C868+E868</f>
        <v>299.10000000000002</v>
      </c>
      <c r="H868" s="20">
        <f t="shared" ref="H868" si="305">+(F868/G868-1)*100</f>
        <v>26.68004012036107</v>
      </c>
    </row>
    <row r="869" spans="1:8" x14ac:dyDescent="0.25">
      <c r="A869" s="47">
        <f t="shared" si="248"/>
        <v>45295</v>
      </c>
      <c r="B869">
        <f>'0104'!B30</f>
        <v>115.4</v>
      </c>
      <c r="C869">
        <f>'0104'!C30</f>
        <v>63</v>
      </c>
      <c r="D869">
        <f>'0104'!D30</f>
        <v>263.5</v>
      </c>
      <c r="E869">
        <f>'0104'!E30</f>
        <v>236.1</v>
      </c>
      <c r="F869" s="16">
        <f t="shared" ref="F869" si="306">+B869+D869</f>
        <v>378.9</v>
      </c>
      <c r="G869" s="16">
        <f t="shared" ref="G869" si="307">+C869+E869</f>
        <v>299.10000000000002</v>
      </c>
      <c r="H869" s="20">
        <f t="shared" ref="H869" si="308">+(F869/G869-1)*100</f>
        <v>26.68004012036107</v>
      </c>
    </row>
    <row r="870" spans="1:8" x14ac:dyDescent="0.25">
      <c r="A870" s="47">
        <f t="shared" si="248"/>
        <v>45302</v>
      </c>
      <c r="B870">
        <f>'0111'!B30</f>
        <v>115.4</v>
      </c>
      <c r="C870">
        <f>'0111'!C30</f>
        <v>63</v>
      </c>
      <c r="D870">
        <f>'0111'!D30</f>
        <v>263.5</v>
      </c>
      <c r="E870">
        <f>'0111'!E30</f>
        <v>236.1</v>
      </c>
      <c r="F870" s="16">
        <f t="shared" ref="F870" si="309">+B870+D870</f>
        <v>378.9</v>
      </c>
      <c r="G870" s="16">
        <f t="shared" ref="G870" si="310">+C870+E870</f>
        <v>299.10000000000002</v>
      </c>
      <c r="H870" s="20">
        <f t="shared" ref="H870" si="311">+(F870/G870-1)*100</f>
        <v>26.68004012036107</v>
      </c>
    </row>
    <row r="871" spans="1:8" x14ac:dyDescent="0.25">
      <c r="A871" s="47">
        <f t="shared" si="248"/>
        <v>45309</v>
      </c>
      <c r="B871">
        <f>'0118'!B30</f>
        <v>55.4</v>
      </c>
      <c r="C871">
        <f>'0118'!C30</f>
        <v>63</v>
      </c>
      <c r="D871">
        <f>'0118'!D30</f>
        <v>329.5</v>
      </c>
      <c r="E871">
        <f>'0118'!E30</f>
        <v>236.1</v>
      </c>
      <c r="F871" s="16">
        <f t="shared" ref="F871" si="312">+B871+D871</f>
        <v>384.9</v>
      </c>
      <c r="G871" s="16">
        <f t="shared" ref="G871" si="313">+C871+E871</f>
        <v>299.10000000000002</v>
      </c>
      <c r="H871" s="20">
        <f t="shared" ref="H871" si="314">+(F871/G871-1)*100</f>
        <v>28.686058174523545</v>
      </c>
    </row>
    <row r="872" spans="1:8" x14ac:dyDescent="0.25">
      <c r="A872" s="47">
        <f t="shared" si="248"/>
        <v>45316</v>
      </c>
      <c r="B872">
        <f>'0125'!B30</f>
        <v>101.4</v>
      </c>
      <c r="C872">
        <f>'0125'!C30</f>
        <v>63</v>
      </c>
      <c r="D872">
        <f>'0125'!D30</f>
        <v>329.5</v>
      </c>
      <c r="E872">
        <f>'0125'!E30</f>
        <v>236.1</v>
      </c>
      <c r="F872" s="16">
        <f t="shared" ref="F872" si="315">+B872+D872</f>
        <v>430.9</v>
      </c>
      <c r="G872" s="16">
        <f t="shared" ref="G872" si="316">+C872+E872</f>
        <v>299.10000000000002</v>
      </c>
      <c r="H872" s="20">
        <f t="shared" ref="H872" si="317">+(F872/G872-1)*100</f>
        <v>44.065529923102616</v>
      </c>
    </row>
    <row r="873" spans="1:8" x14ac:dyDescent="0.25">
      <c r="A873" s="47">
        <f t="shared" si="248"/>
        <v>45323</v>
      </c>
      <c r="B873">
        <f>'0201'!B30</f>
        <v>49.4</v>
      </c>
      <c r="C873">
        <f>'0201'!C30</f>
        <v>63</v>
      </c>
      <c r="D873">
        <f>'0201'!D30</f>
        <v>382.5</v>
      </c>
      <c r="E873">
        <f>'0201'!E30</f>
        <v>236.1</v>
      </c>
      <c r="F873" s="16">
        <f t="shared" ref="F873" si="318">+B873+D873</f>
        <v>431.9</v>
      </c>
      <c r="G873" s="16">
        <f t="shared" ref="G873" si="319">+C873+E873</f>
        <v>299.10000000000002</v>
      </c>
      <c r="H873" s="20">
        <f t="shared" ref="H873" si="320">+(F873/G873-1)*100</f>
        <v>44.399866265463039</v>
      </c>
    </row>
    <row r="874" spans="1:8" x14ac:dyDescent="0.25">
      <c r="A874" s="47">
        <f t="shared" si="248"/>
        <v>45330</v>
      </c>
      <c r="B874">
        <f>'0208'!B30</f>
        <v>46.9</v>
      </c>
      <c r="C874">
        <f>'0208'!C30</f>
        <v>63</v>
      </c>
      <c r="D874">
        <f>'0208'!D30</f>
        <v>399</v>
      </c>
      <c r="E874">
        <f>'0208'!E30</f>
        <v>236.1</v>
      </c>
      <c r="F874" s="16">
        <f t="shared" ref="F874" si="321">+B874+D874</f>
        <v>445.9</v>
      </c>
      <c r="G874" s="16">
        <f t="shared" ref="G874" si="322">+C874+E874</f>
        <v>299.10000000000002</v>
      </c>
      <c r="H874" s="20">
        <f t="shared" ref="H874" si="323">+(F874/G874-1)*100</f>
        <v>49.080575058508849</v>
      </c>
    </row>
    <row r="875" spans="1:8" x14ac:dyDescent="0.25">
      <c r="A875" s="47">
        <f t="shared" si="248"/>
        <v>45337</v>
      </c>
      <c r="B875">
        <f>'0215'!B30</f>
        <v>46.9</v>
      </c>
      <c r="C875">
        <f>'0215'!C30</f>
        <v>83</v>
      </c>
      <c r="D875">
        <f>'0215'!D30</f>
        <v>399</v>
      </c>
      <c r="E875">
        <f>'0215'!E30</f>
        <v>236.1</v>
      </c>
      <c r="F875" s="16">
        <f t="shared" ref="F875" si="324">+B875+D875</f>
        <v>445.9</v>
      </c>
      <c r="G875" s="16">
        <f t="shared" ref="G875" si="325">+C875+E875</f>
        <v>319.10000000000002</v>
      </c>
      <c r="H875" s="20">
        <f t="shared" ref="H875" si="326">+(F875/G875-1)*100</f>
        <v>39.736759636477579</v>
      </c>
    </row>
    <row r="876" spans="1:8" x14ac:dyDescent="0.25">
      <c r="A876" s="47">
        <f t="shared" si="248"/>
        <v>45344</v>
      </c>
      <c r="B876">
        <f>'0222'!B30</f>
        <v>46.9</v>
      </c>
      <c r="C876">
        <f>'0222'!C30</f>
        <v>20</v>
      </c>
      <c r="D876">
        <f>'0222'!D30</f>
        <v>399</v>
      </c>
      <c r="E876">
        <f>'0222'!E30</f>
        <v>304.3</v>
      </c>
      <c r="F876" s="16">
        <f t="shared" ref="F876" si="327">+B876+D876</f>
        <v>445.9</v>
      </c>
      <c r="G876" s="16">
        <f t="shared" ref="G876" si="328">+C876+E876</f>
        <v>324.3</v>
      </c>
      <c r="H876" s="20">
        <f t="shared" ref="H876" si="329">+(F876/G876-1)*100</f>
        <v>37.496145544249138</v>
      </c>
    </row>
    <row r="877" spans="1:8" x14ac:dyDescent="0.25">
      <c r="A877" s="47">
        <f t="shared" si="248"/>
        <v>45351</v>
      </c>
      <c r="B877">
        <f>'0229'!B30</f>
        <v>46.9</v>
      </c>
      <c r="C877">
        <f>'0229'!C30</f>
        <v>20</v>
      </c>
      <c r="D877">
        <f>'0229'!D30</f>
        <v>399</v>
      </c>
      <c r="E877">
        <f>'0229'!E30</f>
        <v>304.3</v>
      </c>
      <c r="F877" s="16">
        <f t="shared" ref="F877" si="330">+B877+D877</f>
        <v>445.9</v>
      </c>
      <c r="G877" s="16">
        <f t="shared" ref="G877" si="331">+C877+E877</f>
        <v>324.3</v>
      </c>
      <c r="H877" s="20">
        <f t="shared" ref="H877" si="332">+(F877/G877-1)*100</f>
        <v>37.496145544249138</v>
      </c>
    </row>
    <row r="878" spans="1:8" x14ac:dyDescent="0.25">
      <c r="A878" s="47">
        <f t="shared" si="248"/>
        <v>45358</v>
      </c>
      <c r="B878">
        <f>'0307'!B30</f>
        <v>49.5</v>
      </c>
      <c r="C878">
        <f>'0307'!C30</f>
        <v>31.1</v>
      </c>
      <c r="D878">
        <f>'0307'!D30</f>
        <v>382.5</v>
      </c>
      <c r="E878">
        <f>'0307'!E30</f>
        <v>304.3</v>
      </c>
      <c r="F878" s="16">
        <f t="shared" ref="F878" si="333">+B878+D878</f>
        <v>432</v>
      </c>
      <c r="G878" s="16">
        <f t="shared" ref="G878" si="334">+C878+E878</f>
        <v>335.40000000000003</v>
      </c>
      <c r="H878" s="20">
        <f t="shared" ref="H878" si="335">+(F878/G878-1)*100</f>
        <v>28.801431127012499</v>
      </c>
    </row>
    <row r="879" spans="1:8" x14ac:dyDescent="0.25">
      <c r="A879" s="47">
        <f t="shared" si="248"/>
        <v>45365</v>
      </c>
      <c r="B879">
        <f>'0314'!B30</f>
        <v>48.1</v>
      </c>
      <c r="C879">
        <f>'0314'!C30</f>
        <v>31.1</v>
      </c>
      <c r="D879">
        <f>'0314'!D30</f>
        <v>384</v>
      </c>
      <c r="E879">
        <f>'0314'!E30</f>
        <v>304.3</v>
      </c>
      <c r="F879" s="16">
        <f t="shared" ref="F879" si="336">+B879+D879</f>
        <v>432.1</v>
      </c>
      <c r="G879" s="16">
        <f t="shared" ref="G879" si="337">+C879+E879</f>
        <v>335.40000000000003</v>
      </c>
      <c r="H879" s="20">
        <f t="shared" ref="H879" si="338">+(F879/G879-1)*100</f>
        <v>28.831246273106736</v>
      </c>
    </row>
    <row r="880" spans="1:8" x14ac:dyDescent="0.25">
      <c r="A880" s="47">
        <f t="shared" si="248"/>
        <v>45372</v>
      </c>
      <c r="B880">
        <f>'321'!B30</f>
        <v>46</v>
      </c>
      <c r="C880">
        <f>'321'!C30</f>
        <v>30</v>
      </c>
      <c r="D880">
        <f>'321'!D30</f>
        <v>386.1</v>
      </c>
      <c r="E880">
        <f>'321'!E30</f>
        <v>315.39999999999998</v>
      </c>
      <c r="F880" s="16">
        <f t="shared" ref="F880" si="339">+B880+D880</f>
        <v>432.1</v>
      </c>
      <c r="G880" s="16">
        <f t="shared" ref="G880" si="340">+C880+E880</f>
        <v>345.4</v>
      </c>
      <c r="H880" s="20">
        <f t="shared" ref="H880" si="341">+(F880/G880-1)*100</f>
        <v>25.101331789229885</v>
      </c>
    </row>
    <row r="881" spans="1:9" x14ac:dyDescent="0.25">
      <c r="A881" s="47">
        <f t="shared" si="248"/>
        <v>45379</v>
      </c>
      <c r="B881">
        <f>'0328'!B30</f>
        <v>46.7</v>
      </c>
      <c r="C881">
        <f>'0328'!C30</f>
        <v>30</v>
      </c>
      <c r="D881">
        <f>'0328'!D30</f>
        <v>387.1</v>
      </c>
      <c r="E881">
        <f>'0328'!E30</f>
        <v>315.39999999999998</v>
      </c>
      <c r="F881" s="16">
        <f t="shared" ref="F881" si="342">+B881+D881</f>
        <v>433.8</v>
      </c>
      <c r="G881" s="16">
        <f t="shared" ref="G881" si="343">+C881+E881</f>
        <v>345.4</v>
      </c>
      <c r="H881" s="20">
        <f t="shared" ref="H881" si="344">+(F881/G881-1)*100</f>
        <v>25.593514765489299</v>
      </c>
      <c r="I881">
        <f>'0328'!F30</f>
        <v>0</v>
      </c>
    </row>
    <row r="882" spans="1:9" x14ac:dyDescent="0.25">
      <c r="A882" s="47">
        <f t="shared" si="248"/>
        <v>45386</v>
      </c>
      <c r="B882">
        <f>'0404'!B30</f>
        <v>46.7</v>
      </c>
      <c r="C882">
        <f>'0404'!C30</f>
        <v>10</v>
      </c>
      <c r="D882">
        <f>'0404'!D30</f>
        <v>387.1</v>
      </c>
      <c r="E882">
        <f>'0404'!E30</f>
        <v>335.4</v>
      </c>
      <c r="F882" s="16">
        <f t="shared" ref="F882" si="345">+B882+D882</f>
        <v>433.8</v>
      </c>
      <c r="G882" s="16">
        <f t="shared" ref="G882" si="346">+C882+E882</f>
        <v>345.4</v>
      </c>
      <c r="H882" s="20">
        <f t="shared" ref="H882" si="347">+(F882/G882-1)*100</f>
        <v>25.593514765489299</v>
      </c>
      <c r="I882">
        <f>'0404'!F30</f>
        <v>0</v>
      </c>
    </row>
    <row r="883" spans="1:9" x14ac:dyDescent="0.25">
      <c r="A883" s="47">
        <f t="shared" si="248"/>
        <v>45393</v>
      </c>
      <c r="B883">
        <f>'0411'!B30</f>
        <v>73.7</v>
      </c>
      <c r="C883">
        <f>'0411'!C30</f>
        <v>10</v>
      </c>
      <c r="D883">
        <f>'0411'!D30</f>
        <v>387.1</v>
      </c>
      <c r="E883">
        <f>'0411'!E30</f>
        <v>335.4</v>
      </c>
      <c r="F883" s="16">
        <f t="shared" ref="F883" si="348">+B883+D883</f>
        <v>460.8</v>
      </c>
      <c r="G883" s="16">
        <f t="shared" ref="G883" si="349">+C883+E883</f>
        <v>345.4</v>
      </c>
      <c r="H883" s="20">
        <f t="shared" ref="H883" si="350">+(F883/G883-1)*100</f>
        <v>33.410538506079909</v>
      </c>
      <c r="I883">
        <f>'0411'!F30</f>
        <v>0</v>
      </c>
    </row>
    <row r="884" spans="1:9" x14ac:dyDescent="0.25">
      <c r="A884" s="47">
        <f t="shared" si="248"/>
        <v>45400</v>
      </c>
      <c r="B884">
        <f>'0418'!B30</f>
        <v>73.7</v>
      </c>
      <c r="C884">
        <f>'0418'!C30</f>
        <v>10</v>
      </c>
      <c r="D884">
        <f>'0418'!D30</f>
        <v>407.2</v>
      </c>
      <c r="E884">
        <f>'0418'!E30</f>
        <v>335.4</v>
      </c>
      <c r="F884" s="16">
        <f t="shared" ref="F884" si="351">+B884+D884</f>
        <v>480.9</v>
      </c>
      <c r="G884" s="16">
        <f t="shared" ref="G884" si="352">+C884+E884</f>
        <v>345.4</v>
      </c>
      <c r="H884" s="20">
        <f t="shared" ref="H884" si="353">+(F884/G884-1)*100</f>
        <v>39.229878401852922</v>
      </c>
      <c r="I884">
        <f>'0418'!F30</f>
        <v>0</v>
      </c>
    </row>
    <row r="885" spans="1:9" x14ac:dyDescent="0.25">
      <c r="A885" s="47">
        <f t="shared" si="248"/>
        <v>45407</v>
      </c>
      <c r="B885">
        <f>'0425'!B30</f>
        <v>82.2</v>
      </c>
      <c r="C885">
        <f>'0425'!C30</f>
        <v>10</v>
      </c>
      <c r="D885">
        <f>'0425'!D30</f>
        <v>408.7</v>
      </c>
      <c r="E885">
        <f>'0425'!E30</f>
        <v>335.4</v>
      </c>
      <c r="F885" s="16">
        <f t="shared" ref="F885" si="354">+B885+D885</f>
        <v>490.9</v>
      </c>
      <c r="G885" s="16">
        <f t="shared" ref="G885" si="355">+C885+E885</f>
        <v>345.4</v>
      </c>
      <c r="H885" s="20">
        <f t="shared" ref="H885" si="356">+(F885/G885-1)*100</f>
        <v>42.125072379849456</v>
      </c>
      <c r="I885">
        <f>'0425'!F30</f>
        <v>0</v>
      </c>
    </row>
    <row r="886" spans="1:9" x14ac:dyDescent="0.25">
      <c r="A886" s="47">
        <f t="shared" si="248"/>
        <v>45414</v>
      </c>
      <c r="B886">
        <f>'0502'!B30</f>
        <v>81.8</v>
      </c>
      <c r="C886">
        <f>'0502'!C30</f>
        <v>10</v>
      </c>
      <c r="D886">
        <f>'0502'!D30</f>
        <v>409.2</v>
      </c>
      <c r="E886">
        <f>'0502'!E30</f>
        <v>335.4</v>
      </c>
      <c r="F886" s="16">
        <f t="shared" ref="F886" si="357">+B886+D886</f>
        <v>491</v>
      </c>
      <c r="G886" s="16">
        <f t="shared" ref="G886" si="358">+C886+E886</f>
        <v>345.4</v>
      </c>
      <c r="H886" s="20">
        <f t="shared" ref="H886" si="359">+(F886/G886-1)*100</f>
        <v>42.154024319629421</v>
      </c>
      <c r="I886">
        <f>'0502'!F30</f>
        <v>0</v>
      </c>
    </row>
    <row r="887" spans="1:9" x14ac:dyDescent="0.25">
      <c r="A887" s="47">
        <f t="shared" si="248"/>
        <v>45421</v>
      </c>
      <c r="B887">
        <f>'0509'!B30</f>
        <v>81.8</v>
      </c>
      <c r="C887">
        <f>'0509'!C30</f>
        <v>10</v>
      </c>
      <c r="D887">
        <f>'0509'!D30</f>
        <v>409.2</v>
      </c>
      <c r="E887">
        <f>'0509'!E30</f>
        <v>335.4</v>
      </c>
      <c r="F887" s="16">
        <f t="shared" ref="F887" si="360">+B887+D887</f>
        <v>491</v>
      </c>
      <c r="G887" s="16">
        <f t="shared" ref="G887" si="361">+C887+E887</f>
        <v>345.4</v>
      </c>
      <c r="H887" s="20">
        <f t="shared" ref="H887" si="362">+(F887/G887-1)*100</f>
        <v>42.154024319629421</v>
      </c>
      <c r="I887">
        <f>'0509'!F30</f>
        <v>0</v>
      </c>
    </row>
    <row r="888" spans="1:9" x14ac:dyDescent="0.25">
      <c r="A888" s="47">
        <f t="shared" si="248"/>
        <v>45428</v>
      </c>
      <c r="B888">
        <f>'0516'!B30</f>
        <v>78.8</v>
      </c>
      <c r="C888">
        <f>'0516'!C30</f>
        <v>10</v>
      </c>
      <c r="D888">
        <f>'0516'!D30</f>
        <v>412.2</v>
      </c>
      <c r="E888">
        <f>'0516'!E30</f>
        <v>335.4</v>
      </c>
      <c r="F888" s="16">
        <f t="shared" ref="F888" si="363">+B888+D888</f>
        <v>491</v>
      </c>
      <c r="G888" s="16">
        <f t="shared" ref="G888" si="364">+C888+E888</f>
        <v>345.4</v>
      </c>
      <c r="H888" s="20">
        <f t="shared" ref="H888" si="365">+(F888/G888-1)*100</f>
        <v>42.154024319629421</v>
      </c>
      <c r="I888">
        <f>'0516'!F30</f>
        <v>0</v>
      </c>
    </row>
    <row r="889" spans="1:9" x14ac:dyDescent="0.25">
      <c r="A889" s="47">
        <f t="shared" si="248"/>
        <v>45435</v>
      </c>
      <c r="B889">
        <f>'0523'!B30</f>
        <v>22</v>
      </c>
      <c r="C889">
        <f>'0523'!C30</f>
        <v>10</v>
      </c>
      <c r="D889">
        <f>'0523'!D30</f>
        <v>413.4</v>
      </c>
      <c r="E889">
        <f>'0523'!E30</f>
        <v>335.4</v>
      </c>
      <c r="F889" s="16">
        <f t="shared" ref="F889" si="366">+B889+D889</f>
        <v>435.4</v>
      </c>
      <c r="G889" s="16">
        <f t="shared" ref="G889" si="367">+C889+E889</f>
        <v>345.4</v>
      </c>
      <c r="H889" s="20">
        <f t="shared" ref="H889" si="368">+(F889/G889-1)*100</f>
        <v>26.056745801968727</v>
      </c>
      <c r="I889">
        <f>'0523'!F30</f>
        <v>55.5</v>
      </c>
    </row>
    <row r="890" spans="1:9" x14ac:dyDescent="0.25">
      <c r="A890" s="47">
        <f t="shared" si="248"/>
        <v>45442</v>
      </c>
      <c r="B890">
        <f>'0530'!B28</f>
        <v>0</v>
      </c>
      <c r="C890">
        <f>'0530'!C28</f>
        <v>10.4</v>
      </c>
      <c r="D890">
        <f>'0530'!D28</f>
        <v>437.1</v>
      </c>
      <c r="E890">
        <f>'0530'!E28</f>
        <v>0</v>
      </c>
      <c r="F890" s="16">
        <f t="shared" ref="F890" si="369">+B890+D890</f>
        <v>437.1</v>
      </c>
      <c r="G890" s="16">
        <f t="shared" ref="G890" si="370">+C890+E890</f>
        <v>10.4</v>
      </c>
      <c r="H890" s="20">
        <f t="shared" ref="H890" si="371">+(F890/G890-1)*100</f>
        <v>4102.8846153846152</v>
      </c>
      <c r="I890">
        <f>'0530'!F28</f>
        <v>55.5</v>
      </c>
    </row>
    <row r="891" spans="1:9" x14ac:dyDescent="0.25">
      <c r="A891" s="47">
        <f t="shared" si="248"/>
        <v>45449</v>
      </c>
      <c r="B891">
        <f>'0606'!B24</f>
        <v>0</v>
      </c>
      <c r="C891">
        <f>'0606'!C24</f>
        <v>10.4</v>
      </c>
      <c r="D891">
        <f>'0606'!D24</f>
        <v>57.1</v>
      </c>
      <c r="E891">
        <f>'0606'!E24</f>
        <v>0</v>
      </c>
      <c r="F891" s="16">
        <f t="shared" ref="F891" si="372">+B891+D891</f>
        <v>57.1</v>
      </c>
      <c r="G891" s="16">
        <f t="shared" ref="G891" si="373">+C891+E891</f>
        <v>10.4</v>
      </c>
      <c r="H891" s="20">
        <f t="shared" ref="H891" si="374">+(F891/G891-1)*100</f>
        <v>449.03846153846149</v>
      </c>
    </row>
    <row r="892" spans="1:9" x14ac:dyDescent="0.25">
      <c r="A892" s="47">
        <f t="shared" si="248"/>
        <v>45456</v>
      </c>
      <c r="B892">
        <f>'0613'!B25</f>
        <v>70</v>
      </c>
      <c r="C892">
        <f>'0613'!C25</f>
        <v>10.4</v>
      </c>
      <c r="D892">
        <f>'0613'!D25</f>
        <v>67.3</v>
      </c>
      <c r="E892">
        <f>'0613'!E25</f>
        <v>0</v>
      </c>
      <c r="F892" s="16">
        <f t="shared" ref="F892" si="375">+B892+D892</f>
        <v>137.30000000000001</v>
      </c>
      <c r="G892" s="16">
        <f t="shared" ref="G892" si="376">+C892+E892</f>
        <v>10.4</v>
      </c>
      <c r="H892" s="20">
        <f t="shared" ref="H892" si="377">+(F892/G892-1)*100</f>
        <v>1220.1923076923078</v>
      </c>
    </row>
    <row r="893" spans="1:9" x14ac:dyDescent="0.25">
      <c r="A893" s="47">
        <f t="shared" si="248"/>
        <v>45463</v>
      </c>
      <c r="B893">
        <f>'0620'!B24</f>
        <v>74.5</v>
      </c>
      <c r="C893">
        <f>'0620'!C24</f>
        <v>9.4</v>
      </c>
      <c r="D893">
        <f>'0620'!D24</f>
        <v>67.3</v>
      </c>
      <c r="E893">
        <f>'0620'!E24</f>
        <v>1</v>
      </c>
      <c r="F893" s="16">
        <f t="shared" ref="F893" si="378">+B893+D893</f>
        <v>141.80000000000001</v>
      </c>
      <c r="G893" s="16">
        <f t="shared" ref="G893" si="379">+C893+E893</f>
        <v>10.4</v>
      </c>
      <c r="H893" s="20">
        <f t="shared" ref="H893" si="380">+(F893/G893-1)*100</f>
        <v>1263.4615384615386</v>
      </c>
    </row>
    <row r="894" spans="1:9" x14ac:dyDescent="0.25">
      <c r="A894" s="47">
        <f t="shared" si="248"/>
        <v>45470</v>
      </c>
      <c r="B894">
        <f>'0627'!B24</f>
        <v>7.5</v>
      </c>
      <c r="C894">
        <f>'0627'!C24</f>
        <v>7.4</v>
      </c>
      <c r="D894">
        <f>'0627'!D24</f>
        <v>142.80000000000001</v>
      </c>
      <c r="E894">
        <f>'0627'!E24</f>
        <v>3</v>
      </c>
      <c r="F894" s="16">
        <f t="shared" ref="F894" si="381">+B894+D894</f>
        <v>150.30000000000001</v>
      </c>
      <c r="G894" s="16">
        <f t="shared" ref="G894" si="382">+C894+E894</f>
        <v>10.4</v>
      </c>
      <c r="H894" s="20">
        <f t="shared" ref="H894" si="383">+(F894/G894-1)*100</f>
        <v>1345.1923076923076</v>
      </c>
    </row>
    <row r="895" spans="1:9" x14ac:dyDescent="0.25">
      <c r="A895" s="47">
        <f t="shared" si="248"/>
        <v>45477</v>
      </c>
      <c r="B895">
        <f>'0704'!B24</f>
        <v>61.3</v>
      </c>
      <c r="C895">
        <f>'0704'!C24</f>
        <v>35.4</v>
      </c>
      <c r="D895">
        <f>'0704'!D24</f>
        <v>142.80000000000001</v>
      </c>
      <c r="E895">
        <f>'0704'!E24</f>
        <v>38</v>
      </c>
      <c r="F895" s="16">
        <f t="shared" ref="F895" si="384">+B895+D895</f>
        <v>204.10000000000002</v>
      </c>
      <c r="G895" s="16">
        <f t="shared" ref="G895" si="385">+C895+E895</f>
        <v>73.400000000000006</v>
      </c>
      <c r="H895" s="20">
        <f t="shared" ref="H895" si="386">+(F895/G895-1)*100</f>
        <v>178.06539509536785</v>
      </c>
    </row>
    <row r="896" spans="1:9" x14ac:dyDescent="0.25">
      <c r="A896" s="47">
        <f t="shared" si="248"/>
        <v>45484</v>
      </c>
      <c r="B896">
        <f>'0711'!B24</f>
        <v>131.30000000000001</v>
      </c>
      <c r="C896">
        <f>'0711'!C24</f>
        <v>34.4</v>
      </c>
      <c r="D896">
        <f>'0711'!D24</f>
        <v>142.80000000000001</v>
      </c>
      <c r="E896">
        <f>'0711'!E24</f>
        <v>39</v>
      </c>
      <c r="F896" s="16">
        <f t="shared" ref="F896" si="387">+B896+D896</f>
        <v>274.10000000000002</v>
      </c>
      <c r="G896" s="16">
        <f t="shared" ref="G896" si="388">+C896+E896</f>
        <v>73.400000000000006</v>
      </c>
      <c r="H896" s="20">
        <f t="shared" ref="H896" si="389">+(F896/G896-1)*100</f>
        <v>273.43324250681201</v>
      </c>
    </row>
    <row r="897" spans="1:8" x14ac:dyDescent="0.25">
      <c r="A897" s="47">
        <f t="shared" si="248"/>
        <v>45491</v>
      </c>
      <c r="B897">
        <f>'0718'!B25</f>
        <v>133.30000000000001</v>
      </c>
      <c r="C897">
        <f>'0718'!C25</f>
        <v>34.4</v>
      </c>
      <c r="D897">
        <f>'0718'!D25</f>
        <v>142.80000000000001</v>
      </c>
      <c r="E897">
        <f>'0718'!E25</f>
        <v>39</v>
      </c>
      <c r="F897" s="16">
        <f t="shared" ref="F897" si="390">+B897+D897</f>
        <v>276.10000000000002</v>
      </c>
      <c r="G897" s="16">
        <f t="shared" ref="G897" si="391">+C897+E897</f>
        <v>73.400000000000006</v>
      </c>
      <c r="H897" s="20">
        <f t="shared" ref="H897" si="392">+(F897/G897-1)*100</f>
        <v>276.15803814713894</v>
      </c>
    </row>
    <row r="898" spans="1:8" x14ac:dyDescent="0.25">
      <c r="A898" s="47">
        <f t="shared" si="248"/>
        <v>45498</v>
      </c>
      <c r="B898">
        <f>'0725'!B25</f>
        <v>203.8</v>
      </c>
      <c r="C898">
        <f>'0725'!C25</f>
        <v>32.4</v>
      </c>
      <c r="D898">
        <f>'0725'!D25</f>
        <v>148.80000000000001</v>
      </c>
      <c r="E898">
        <f>'0725'!E25</f>
        <v>41</v>
      </c>
      <c r="F898" s="16">
        <f t="shared" ref="F898" si="393">+B898+D898</f>
        <v>352.6</v>
      </c>
      <c r="G898" s="16">
        <f t="shared" ref="G898" si="394">+C898+E898</f>
        <v>73.400000000000006</v>
      </c>
      <c r="H898" s="20">
        <f t="shared" ref="H898" si="395">+(F898/G898-1)*100</f>
        <v>380.38147138964575</v>
      </c>
    </row>
    <row r="899" spans="1:8" x14ac:dyDescent="0.25">
      <c r="A899" s="47">
        <f t="shared" si="248"/>
        <v>45505</v>
      </c>
      <c r="B899">
        <f>'0801'!B26</f>
        <v>205.3</v>
      </c>
      <c r="C899">
        <f>'0801'!C26</f>
        <v>102.4</v>
      </c>
      <c r="D899">
        <f>'0801'!D26</f>
        <v>148.80000000000001</v>
      </c>
      <c r="E899">
        <f>'0801'!E26</f>
        <v>41</v>
      </c>
      <c r="F899" s="16">
        <f t="shared" ref="F899" si="396">+B899+D899</f>
        <v>354.1</v>
      </c>
      <c r="G899" s="16">
        <f t="shared" ref="G899" si="397">+C899+E899</f>
        <v>143.4</v>
      </c>
      <c r="H899" s="20">
        <f t="shared" ref="H899" si="398">+(F899/G899-1)*100</f>
        <v>146.93165969316598</v>
      </c>
    </row>
    <row r="900" spans="1:8" x14ac:dyDescent="0.25">
      <c r="A900" s="47">
        <f t="shared" si="248"/>
        <v>45512</v>
      </c>
      <c r="B900">
        <f>'0808'!B26</f>
        <v>202.6</v>
      </c>
      <c r="C900">
        <f>'0808'!C26</f>
        <v>102.4</v>
      </c>
      <c r="D900">
        <f>'0808'!D26</f>
        <v>154.1</v>
      </c>
      <c r="E900">
        <f>'0808'!E26</f>
        <v>41</v>
      </c>
      <c r="F900" s="16">
        <f t="shared" ref="F900" si="399">+B900+D900</f>
        <v>356.7</v>
      </c>
      <c r="G900" s="16">
        <f t="shared" ref="G900" si="400">+C900+E900</f>
        <v>143.4</v>
      </c>
      <c r="H900" s="20">
        <f t="shared" ref="H900" si="401">+(F900/G900-1)*100</f>
        <v>148.74476987447696</v>
      </c>
    </row>
    <row r="901" spans="1:8" x14ac:dyDescent="0.25">
      <c r="A901" s="47">
        <f t="shared" si="248"/>
        <v>45519</v>
      </c>
      <c r="B901">
        <f>'0815'!B27</f>
        <v>80</v>
      </c>
      <c r="C901">
        <f>'0815'!C27</f>
        <v>103.4</v>
      </c>
      <c r="D901">
        <f>'0815'!D27</f>
        <v>286</v>
      </c>
      <c r="E901">
        <f>'0815'!E27</f>
        <v>41</v>
      </c>
      <c r="F901" s="16">
        <f t="shared" ref="F901" si="402">+B901+D901</f>
        <v>366</v>
      </c>
      <c r="G901" s="16">
        <f t="shared" ref="G901" si="403">+C901+E901</f>
        <v>144.4</v>
      </c>
      <c r="H901" s="20">
        <f t="shared" ref="H901" si="404">+(F901/G901-1)*100</f>
        <v>153.46260387811634</v>
      </c>
    </row>
    <row r="902" spans="1:8" x14ac:dyDescent="0.25">
      <c r="A902" s="47">
        <f t="shared" si="248"/>
        <v>45526</v>
      </c>
      <c r="B902">
        <f>'0822'!B27</f>
        <v>147.5</v>
      </c>
      <c r="C902">
        <f>'0822'!C27</f>
        <v>101.3</v>
      </c>
      <c r="D902">
        <f>'0822'!D27</f>
        <v>288.5</v>
      </c>
      <c r="E902">
        <f>'0822'!E27</f>
        <v>43.1</v>
      </c>
      <c r="F902" s="16">
        <f t="shared" ref="F902" si="405">+B902+D902</f>
        <v>436</v>
      </c>
      <c r="G902" s="16">
        <f t="shared" ref="G902" si="406">+C902+E902</f>
        <v>144.4</v>
      </c>
      <c r="H902" s="20">
        <f t="shared" ref="H902" si="407">+(F902/G902-1)*100</f>
        <v>201.93905817174516</v>
      </c>
    </row>
    <row r="903" spans="1:8" x14ac:dyDescent="0.25">
      <c r="A903" s="47">
        <f t="shared" si="248"/>
        <v>45533</v>
      </c>
      <c r="B903">
        <f>'0829'!B28</f>
        <v>146.80000000000001</v>
      </c>
      <c r="C903">
        <f>'0829'!C28</f>
        <v>103.3</v>
      </c>
      <c r="D903">
        <f>'0829'!D28</f>
        <v>289.3</v>
      </c>
      <c r="E903">
        <f>'0829'!E28</f>
        <v>117.1</v>
      </c>
      <c r="F903" s="16">
        <f t="shared" ref="F903" si="408">+B903+D903</f>
        <v>436.1</v>
      </c>
      <c r="G903" s="16">
        <f t="shared" ref="G903" si="409">+C903+E903</f>
        <v>220.39999999999998</v>
      </c>
      <c r="H903" s="20">
        <f t="shared" ref="H903" si="410">+(F903/G903-1)*100</f>
        <v>97.86751361161528</v>
      </c>
    </row>
    <row r="904" spans="1:8" x14ac:dyDescent="0.25">
      <c r="A904" s="47">
        <f t="shared" si="248"/>
        <v>45540</v>
      </c>
      <c r="B904">
        <f>'090524'!B27</f>
        <v>73.8</v>
      </c>
      <c r="C904">
        <f>'090524'!C27</f>
        <v>103.3</v>
      </c>
      <c r="D904">
        <f>'090524'!D27</f>
        <v>367.9</v>
      </c>
      <c r="E904">
        <f>'090524'!E27</f>
        <v>117.1</v>
      </c>
      <c r="F904" s="16">
        <f t="shared" ref="F904" si="411">+B904+D904</f>
        <v>441.7</v>
      </c>
      <c r="G904" s="16">
        <f t="shared" ref="G904" si="412">+C904+E904</f>
        <v>220.39999999999998</v>
      </c>
      <c r="H904" s="20">
        <f t="shared" ref="H904" si="413">+(F904/G904-1)*100</f>
        <v>100.40834845735027</v>
      </c>
    </row>
    <row r="905" spans="1:8" x14ac:dyDescent="0.25">
      <c r="A905" s="47">
        <f t="shared" si="248"/>
        <v>45547</v>
      </c>
      <c r="B905">
        <f>'0912'!B27</f>
        <v>71.7</v>
      </c>
      <c r="C905">
        <f>'0912'!C27</f>
        <v>28.5</v>
      </c>
      <c r="D905">
        <f>'0912'!D27</f>
        <v>370</v>
      </c>
      <c r="E905">
        <f>'0912'!E27</f>
        <v>225.4</v>
      </c>
      <c r="F905" s="16">
        <f t="shared" ref="F905" si="414">+B905+D905</f>
        <v>441.7</v>
      </c>
      <c r="G905" s="16">
        <f t="shared" ref="G905" si="415">+C905+E905</f>
        <v>253.9</v>
      </c>
      <c r="H905" s="20">
        <f t="shared" ref="H905" si="416">+(F905/G905-1)*100</f>
        <v>73.966128397006685</v>
      </c>
    </row>
    <row r="906" spans="1:8" x14ac:dyDescent="0.25">
      <c r="A906" s="47">
        <f t="shared" si="248"/>
        <v>45554</v>
      </c>
      <c r="B906">
        <f>'0919'!B28</f>
        <v>70.7</v>
      </c>
      <c r="C906">
        <f>'0919'!C28</f>
        <v>26.2</v>
      </c>
      <c r="D906">
        <f>'0919'!D28</f>
        <v>371</v>
      </c>
      <c r="E906">
        <f>'0919'!E28</f>
        <v>227.6</v>
      </c>
      <c r="F906" s="16">
        <f t="shared" ref="F906" si="417">+B906+D906</f>
        <v>441.7</v>
      </c>
      <c r="G906" s="16">
        <f t="shared" ref="G906" si="418">+C906+E906</f>
        <v>253.79999999999998</v>
      </c>
      <c r="H906" s="20">
        <f t="shared" ref="H906" si="419">+(F906/G906-1)*100</f>
        <v>74.034672970843189</v>
      </c>
    </row>
    <row r="907" spans="1:8" x14ac:dyDescent="0.25">
      <c r="A907" s="47">
        <f t="shared" si="248"/>
        <v>45561</v>
      </c>
      <c r="B907">
        <f>'926'!B28</f>
        <v>90.2</v>
      </c>
      <c r="C907">
        <f>'926'!C28</f>
        <v>4.7</v>
      </c>
      <c r="D907">
        <f>'926'!D28</f>
        <v>371.5</v>
      </c>
      <c r="E907">
        <f>'926'!E28</f>
        <v>230.3</v>
      </c>
      <c r="F907" s="16">
        <f t="shared" ref="F907" si="420">+B907+D907</f>
        <v>461.7</v>
      </c>
      <c r="G907" s="16">
        <f t="shared" ref="G907" si="421">+C907+E907</f>
        <v>235</v>
      </c>
      <c r="H907" s="20">
        <f t="shared" ref="H907" si="422">+(F907/G907-1)*100</f>
        <v>96.468085106382986</v>
      </c>
    </row>
    <row r="908" spans="1:8" x14ac:dyDescent="0.25">
      <c r="A908" s="47">
        <f t="shared" si="248"/>
        <v>45568</v>
      </c>
      <c r="B908">
        <f>'103'!B28</f>
        <v>29.2</v>
      </c>
      <c r="C908">
        <f>'103'!C28</f>
        <v>4.5999999999999996</v>
      </c>
      <c r="D908">
        <f>'103'!D28</f>
        <v>447</v>
      </c>
      <c r="E908">
        <f>'103'!E28</f>
        <v>231.4</v>
      </c>
      <c r="F908" s="16">
        <f t="shared" ref="F908" si="423">+B908+D908</f>
        <v>476.2</v>
      </c>
      <c r="G908" s="16">
        <f t="shared" ref="G908" si="424">+C908+E908</f>
        <v>236</v>
      </c>
      <c r="H908" s="20">
        <f t="shared" ref="H908" si="425">+(F908/G908-1)*100</f>
        <v>101.77966101694915</v>
      </c>
    </row>
    <row r="909" spans="1:8" x14ac:dyDescent="0.25">
      <c r="A909" s="47">
        <f t="shared" si="248"/>
        <v>45575</v>
      </c>
      <c r="B909">
        <f>'101024'!B29</f>
        <v>29.2</v>
      </c>
      <c r="C909">
        <f>'101024'!C29</f>
        <v>22.9</v>
      </c>
      <c r="D909">
        <f>'101024'!D29</f>
        <v>447</v>
      </c>
      <c r="E909">
        <f>'101024'!E29</f>
        <v>232.9</v>
      </c>
      <c r="F909" s="16">
        <f t="shared" ref="F909" si="426">+B909+D909</f>
        <v>476.2</v>
      </c>
      <c r="G909" s="16">
        <f t="shared" ref="G909" si="427">+C909+E909</f>
        <v>255.8</v>
      </c>
      <c r="H909" s="20">
        <f t="shared" ref="H909" si="428">+(F909/G909-1)*100</f>
        <v>86.161063330727131</v>
      </c>
    </row>
    <row r="910" spans="1:8" x14ac:dyDescent="0.25">
      <c r="A910" s="47">
        <f t="shared" ref="A910:A955" si="429">+A909+7</f>
        <v>45582</v>
      </c>
      <c r="B910">
        <f>'101724'!B29</f>
        <v>29.2</v>
      </c>
      <c r="C910">
        <f>'101724'!C29</f>
        <v>22.9</v>
      </c>
      <c r="D910">
        <f>'101724'!D29</f>
        <v>447</v>
      </c>
      <c r="E910">
        <f>'101724'!E29</f>
        <v>232.9</v>
      </c>
      <c r="F910" s="16">
        <f t="shared" ref="F910" si="430">+B910+D910</f>
        <v>476.2</v>
      </c>
      <c r="G910" s="16">
        <f t="shared" ref="G910" si="431">+C910+E910</f>
        <v>255.8</v>
      </c>
      <c r="H910" s="20">
        <f t="shared" ref="H910" si="432">+(F910/G910-1)*100</f>
        <v>86.161063330727131</v>
      </c>
    </row>
    <row r="911" spans="1:8" x14ac:dyDescent="0.25">
      <c r="A911" s="47">
        <f t="shared" si="429"/>
        <v>45589</v>
      </c>
      <c r="B911">
        <f>'102424'!B30</f>
        <v>80.099999999999994</v>
      </c>
      <c r="C911">
        <f>'102424'!C30</f>
        <v>22.5</v>
      </c>
      <c r="D911">
        <f>'102424'!D30</f>
        <v>456.5</v>
      </c>
      <c r="E911">
        <f>'102424'!E30</f>
        <v>233.3</v>
      </c>
      <c r="F911" s="16">
        <f t="shared" ref="F911" si="433">+B911+D911</f>
        <v>536.6</v>
      </c>
      <c r="G911" s="16">
        <f t="shared" ref="G911" si="434">+C911+E911</f>
        <v>255.8</v>
      </c>
      <c r="H911" s="20">
        <f t="shared" ref="H911" si="435">+(F911/G911-1)*100</f>
        <v>109.77326035965601</v>
      </c>
    </row>
    <row r="912" spans="1:8" x14ac:dyDescent="0.25">
      <c r="A912" s="47">
        <f t="shared" si="429"/>
        <v>45596</v>
      </c>
      <c r="B912">
        <f>'103124'!B30</f>
        <v>80</v>
      </c>
      <c r="C912">
        <f>'103124'!C30</f>
        <v>20.399999999999999</v>
      </c>
      <c r="D912">
        <f>'103124'!D30</f>
        <v>456.5</v>
      </c>
      <c r="E912">
        <f>'103124'!E30</f>
        <v>235.4</v>
      </c>
      <c r="F912" s="16">
        <f t="shared" ref="F912" si="436">+B912+D912</f>
        <v>536.5</v>
      </c>
      <c r="G912" s="16">
        <f t="shared" ref="G912" si="437">+C912+E912</f>
        <v>255.8</v>
      </c>
      <c r="H912" s="20">
        <f t="shared" ref="H912" si="438">+(F912/G912-1)*100</f>
        <v>109.73416731821737</v>
      </c>
    </row>
    <row r="913" spans="1:8" x14ac:dyDescent="0.25">
      <c r="A913" s="47">
        <f t="shared" si="429"/>
        <v>45603</v>
      </c>
      <c r="B913">
        <f>'110724'!B29</f>
        <v>80</v>
      </c>
      <c r="C913">
        <f>'110724'!C29</f>
        <v>20.399999999999999</v>
      </c>
      <c r="D913">
        <f>'110724'!D29</f>
        <v>456.5</v>
      </c>
      <c r="E913">
        <f>'110724'!E29</f>
        <v>235.4</v>
      </c>
      <c r="F913" s="16">
        <f t="shared" ref="F913" si="439">+B913+D913</f>
        <v>536.5</v>
      </c>
      <c r="G913" s="16">
        <f t="shared" ref="G913" si="440">+C913+E913</f>
        <v>255.8</v>
      </c>
      <c r="H913" s="20">
        <f t="shared" ref="H913" si="441">+(F913/G913-1)*100</f>
        <v>109.73416731821737</v>
      </c>
    </row>
    <row r="914" spans="1:8" x14ac:dyDescent="0.25">
      <c r="A914" s="47">
        <f t="shared" si="429"/>
        <v>45610</v>
      </c>
      <c r="B914">
        <f>'111424'!B29</f>
        <v>153</v>
      </c>
      <c r="C914">
        <f>'111424'!C29</f>
        <v>20.399999999999999</v>
      </c>
      <c r="D914">
        <f>'111424'!D29</f>
        <v>456.5</v>
      </c>
      <c r="E914">
        <f>'111424'!E29</f>
        <v>235.4</v>
      </c>
      <c r="F914" s="16">
        <f t="shared" ref="F914" si="442">+B914+D914</f>
        <v>609.5</v>
      </c>
      <c r="G914" s="16">
        <f t="shared" ref="G914" si="443">+C914+E914</f>
        <v>255.8</v>
      </c>
      <c r="H914" s="20">
        <f t="shared" ref="H914" si="444">+(F914/G914-1)*100</f>
        <v>138.27208756841281</v>
      </c>
    </row>
    <row r="915" spans="1:8" x14ac:dyDescent="0.25">
      <c r="A915" s="47">
        <f t="shared" si="429"/>
        <v>45617</v>
      </c>
      <c r="B915">
        <f>'112124'!B30</f>
        <v>153</v>
      </c>
      <c r="C915">
        <f>'112124'!C30</f>
        <v>2.9</v>
      </c>
      <c r="D915">
        <f>'112124'!D30</f>
        <v>456.5</v>
      </c>
      <c r="E915">
        <f>'112124'!E30</f>
        <v>254.7</v>
      </c>
      <c r="F915" s="16">
        <f t="shared" ref="F915" si="445">+B915+D915</f>
        <v>609.5</v>
      </c>
      <c r="G915" s="16">
        <f t="shared" ref="G915" si="446">+C915+E915</f>
        <v>257.59999999999997</v>
      </c>
      <c r="H915" s="20">
        <f t="shared" ref="H915" si="447">+(F915/G915-1)*100</f>
        <v>136.60714285714289</v>
      </c>
    </row>
    <row r="916" spans="1:8" x14ac:dyDescent="0.25">
      <c r="A916" s="47">
        <f t="shared" si="429"/>
        <v>45624</v>
      </c>
      <c r="B916">
        <f>'112824'!B29</f>
        <v>153</v>
      </c>
      <c r="C916">
        <f>'112824'!C29</f>
        <v>55.4</v>
      </c>
      <c r="D916">
        <f>'112824'!D29</f>
        <v>456.5</v>
      </c>
      <c r="E916">
        <f>'112824'!E29</f>
        <v>254.7</v>
      </c>
      <c r="F916" s="16">
        <f t="shared" ref="F916" si="448">+B916+D916</f>
        <v>609.5</v>
      </c>
      <c r="G916" s="16">
        <f t="shared" ref="G916" si="449">+C916+E916</f>
        <v>310.09999999999997</v>
      </c>
      <c r="H916" s="20">
        <f t="shared" ref="H916" si="450">+(F916/G916-1)*100</f>
        <v>96.549500161238328</v>
      </c>
    </row>
    <row r="917" spans="1:8" x14ac:dyDescent="0.25">
      <c r="A917" s="47">
        <f t="shared" si="429"/>
        <v>45631</v>
      </c>
      <c r="B917">
        <f>'120524'!B29</f>
        <v>93</v>
      </c>
      <c r="C917">
        <f>'120524'!C29</f>
        <v>75.400000000000006</v>
      </c>
      <c r="D917">
        <f>'120524'!D29</f>
        <v>522.1</v>
      </c>
      <c r="E917">
        <f>'120524'!E29</f>
        <v>254.7</v>
      </c>
      <c r="F917" s="16">
        <f t="shared" ref="F917" si="451">+B917+D917</f>
        <v>615.1</v>
      </c>
      <c r="G917" s="16">
        <f t="shared" ref="G917" si="452">+C917+E917</f>
        <v>330.1</v>
      </c>
      <c r="H917" s="20">
        <f t="shared" ref="H917" si="453">+(F917/G917-1)*100</f>
        <v>86.337473492880946</v>
      </c>
    </row>
    <row r="918" spans="1:8" x14ac:dyDescent="0.25">
      <c r="A918" s="47">
        <f t="shared" si="429"/>
        <v>45638</v>
      </c>
      <c r="B918">
        <f>'121224'!B29</f>
        <v>91</v>
      </c>
      <c r="C918">
        <f>'121224'!C29</f>
        <v>125.4</v>
      </c>
      <c r="D918">
        <f>'121224'!D29</f>
        <v>524.1</v>
      </c>
      <c r="E918">
        <f>'121224'!E29</f>
        <v>263.5</v>
      </c>
      <c r="F918" s="16">
        <f t="shared" ref="F918" si="454">+B918+D918</f>
        <v>615.1</v>
      </c>
      <c r="G918" s="16">
        <f t="shared" ref="G918" si="455">+C918+E918</f>
        <v>388.9</v>
      </c>
      <c r="H918" s="20">
        <f t="shared" ref="H918" si="456">+(F918/G918-1)*100</f>
        <v>58.164052455644132</v>
      </c>
    </row>
    <row r="919" spans="1:8" x14ac:dyDescent="0.25">
      <c r="A919" s="47">
        <f t="shared" si="429"/>
        <v>45645</v>
      </c>
      <c r="B919">
        <f>'121924'!B29</f>
        <v>41</v>
      </c>
      <c r="C919">
        <f>'121924'!C29</f>
        <v>115.4</v>
      </c>
      <c r="D919">
        <f>'121924'!D29</f>
        <v>598.20000000000005</v>
      </c>
      <c r="E919">
        <f>'121924'!E29</f>
        <v>263.5</v>
      </c>
      <c r="F919" s="16">
        <f t="shared" ref="F919" si="457">+B919+D919</f>
        <v>639.20000000000005</v>
      </c>
      <c r="G919" s="16">
        <f t="shared" ref="G919" si="458">+C919+E919</f>
        <v>378.9</v>
      </c>
      <c r="H919" s="20">
        <f t="shared" ref="H919" si="459">+(F919/G919-1)*100</f>
        <v>68.698865135919789</v>
      </c>
    </row>
    <row r="920" spans="1:8" x14ac:dyDescent="0.25">
      <c r="A920" s="47">
        <f t="shared" si="429"/>
        <v>45652</v>
      </c>
      <c r="B920">
        <f>'122624'!B29</f>
        <v>41</v>
      </c>
      <c r="C920">
        <f>'122624'!C29</f>
        <v>115.4</v>
      </c>
      <c r="D920">
        <f>'122624'!D29</f>
        <v>598.20000000000005</v>
      </c>
      <c r="E920">
        <f>'122624'!E29</f>
        <v>263.5</v>
      </c>
      <c r="F920" s="16">
        <f t="shared" ref="F920" si="460">+B920+D920</f>
        <v>639.20000000000005</v>
      </c>
      <c r="G920" s="16">
        <f t="shared" ref="G920" si="461">+C920+E920</f>
        <v>378.9</v>
      </c>
      <c r="H920" s="20">
        <f t="shared" ref="H920" si="462">+(F920/G920-1)*100</f>
        <v>68.698865135919789</v>
      </c>
    </row>
    <row r="921" spans="1:8" x14ac:dyDescent="0.25">
      <c r="A921" s="47">
        <f t="shared" si="429"/>
        <v>45659</v>
      </c>
      <c r="B921">
        <f>'010225'!B29</f>
        <v>21</v>
      </c>
      <c r="C921">
        <f>'010225'!C29</f>
        <v>115.4</v>
      </c>
      <c r="D921">
        <f>'010225'!D29</f>
        <v>620.20000000000005</v>
      </c>
      <c r="E921">
        <f>'010225'!E29</f>
        <v>263.5</v>
      </c>
      <c r="F921" s="16">
        <f t="shared" ref="F921" si="463">+B921+D921</f>
        <v>641.20000000000005</v>
      </c>
      <c r="G921" s="16">
        <f t="shared" ref="G921" si="464">+C921+E921</f>
        <v>378.9</v>
      </c>
      <c r="H921" s="20">
        <f t="shared" ref="H921" si="465">+(F921/G921-1)*100</f>
        <v>69.226708894167359</v>
      </c>
    </row>
    <row r="922" spans="1:8" x14ac:dyDescent="0.25">
      <c r="A922" s="47">
        <f t="shared" si="429"/>
        <v>45666</v>
      </c>
      <c r="B922">
        <f>'010225'!B29</f>
        <v>21</v>
      </c>
      <c r="C922">
        <f>'010225'!C29</f>
        <v>115.4</v>
      </c>
      <c r="D922">
        <f>'010225'!D29</f>
        <v>620.20000000000005</v>
      </c>
      <c r="E922">
        <f>'010225'!E29</f>
        <v>263.5</v>
      </c>
      <c r="F922" s="16">
        <f t="shared" ref="F922" si="466">+B922+D922</f>
        <v>641.20000000000005</v>
      </c>
      <c r="G922" s="16">
        <f t="shared" ref="G922" si="467">+C922+E922</f>
        <v>378.9</v>
      </c>
      <c r="H922" s="20">
        <f t="shared" ref="H922" si="468">+(F922/G922-1)*100</f>
        <v>69.226708894167359</v>
      </c>
    </row>
    <row r="923" spans="1:8" x14ac:dyDescent="0.25">
      <c r="A923" s="47">
        <f t="shared" si="429"/>
        <v>45673</v>
      </c>
      <c r="B923">
        <f>'011625'!B29</f>
        <v>20</v>
      </c>
      <c r="C923">
        <f>'011625'!C29</f>
        <v>55.4</v>
      </c>
      <c r="D923">
        <f>'011625'!D29</f>
        <v>621.20000000000005</v>
      </c>
      <c r="E923">
        <f>'011625'!E29</f>
        <v>329.5</v>
      </c>
      <c r="F923" s="16">
        <f t="shared" ref="F923" si="469">+B923+D923</f>
        <v>641.20000000000005</v>
      </c>
      <c r="G923" s="16">
        <f t="shared" ref="G923" si="470">+C923+E923</f>
        <v>384.9</v>
      </c>
      <c r="H923" s="20">
        <f t="shared" ref="H923" si="471">+(F923/G923-1)*100</f>
        <v>66.588724343985461</v>
      </c>
    </row>
    <row r="924" spans="1:8" x14ac:dyDescent="0.25">
      <c r="A924" s="47">
        <f t="shared" si="429"/>
        <v>45680</v>
      </c>
      <c r="B924">
        <f>'012325'!B29</f>
        <v>20</v>
      </c>
      <c r="C924">
        <f>'012325'!C29</f>
        <v>101.4</v>
      </c>
      <c r="D924">
        <f>'012325'!D29</f>
        <v>621.20000000000005</v>
      </c>
      <c r="E924">
        <f>'012325'!E29</f>
        <v>329.5</v>
      </c>
      <c r="F924" s="16">
        <f t="shared" ref="F924" si="472">+B924+D924</f>
        <v>641.20000000000005</v>
      </c>
      <c r="G924" s="16">
        <f t="shared" ref="G924" si="473">+C924+E924</f>
        <v>430.9</v>
      </c>
      <c r="H924" s="20">
        <f t="shared" ref="H924" si="474">+(F924/G924-1)*100</f>
        <v>48.804827106057111</v>
      </c>
    </row>
    <row r="925" spans="1:8" x14ac:dyDescent="0.25">
      <c r="A925" s="47">
        <f t="shared" si="429"/>
        <v>45687</v>
      </c>
      <c r="B925">
        <f>'013025'!B29</f>
        <v>20</v>
      </c>
      <c r="C925">
        <f>'013025'!C29</f>
        <v>49.4</v>
      </c>
      <c r="D925">
        <f>'013025'!D29</f>
        <v>621.20000000000005</v>
      </c>
      <c r="E925">
        <f>'013025'!E29</f>
        <v>382.5</v>
      </c>
      <c r="F925" s="16">
        <f t="shared" ref="F925" si="475">+B925+D925</f>
        <v>641.20000000000005</v>
      </c>
      <c r="G925" s="16">
        <f t="shared" ref="G925" si="476">+C925+E925</f>
        <v>431.9</v>
      </c>
      <c r="H925" s="20">
        <f t="shared" ref="H925" si="477">+(F925/G925-1)*100</f>
        <v>48.460291734197746</v>
      </c>
    </row>
    <row r="926" spans="1:8" x14ac:dyDescent="0.25">
      <c r="A926" s="47">
        <f t="shared" si="429"/>
        <v>45694</v>
      </c>
      <c r="B926">
        <f>'020625'!B29</f>
        <v>20</v>
      </c>
      <c r="C926">
        <f>'020625'!C29</f>
        <v>46.9</v>
      </c>
      <c r="D926">
        <f>'020625'!D29</f>
        <v>621.20000000000005</v>
      </c>
      <c r="E926">
        <f>'020625'!E29</f>
        <v>382.5</v>
      </c>
      <c r="F926" s="16">
        <f t="shared" ref="F926" si="478">+B926+D926</f>
        <v>641.20000000000005</v>
      </c>
      <c r="G926" s="16">
        <f t="shared" ref="G926" si="479">+C926+E926</f>
        <v>429.4</v>
      </c>
      <c r="H926" s="20">
        <f t="shared" ref="H926" si="480">+(F926/G926-1)*100</f>
        <v>49.32463903120636</v>
      </c>
    </row>
    <row r="927" spans="1:8" x14ac:dyDescent="0.25">
      <c r="A927" s="47">
        <f t="shared" si="429"/>
        <v>45701</v>
      </c>
      <c r="B927">
        <f>'021325'!B29</f>
        <v>20</v>
      </c>
      <c r="C927">
        <f>'021325'!C29</f>
        <v>46.9</v>
      </c>
      <c r="D927">
        <f>'021325'!D29</f>
        <v>621.20000000000005</v>
      </c>
      <c r="E927">
        <f>'021325'!E29</f>
        <v>382.5</v>
      </c>
      <c r="F927" s="16">
        <f t="shared" ref="F927" si="481">+B927+D927</f>
        <v>641.20000000000005</v>
      </c>
      <c r="G927" s="16">
        <f t="shared" ref="G927" si="482">+C927+E927</f>
        <v>429.4</v>
      </c>
      <c r="H927" s="20">
        <f t="shared" ref="H927" si="483">+(F927/G927-1)*100</f>
        <v>49.32463903120636</v>
      </c>
    </row>
    <row r="928" spans="1:8" x14ac:dyDescent="0.25">
      <c r="A928" s="47">
        <f t="shared" si="429"/>
        <v>45708</v>
      </c>
      <c r="B928">
        <f>'022025'!B29</f>
        <v>20</v>
      </c>
      <c r="C928">
        <f>'022025'!C29</f>
        <v>46.9</v>
      </c>
      <c r="D928">
        <f>'022025'!D29</f>
        <v>621.20000000000005</v>
      </c>
      <c r="E928">
        <f>'022025'!E29</f>
        <v>382.5</v>
      </c>
      <c r="F928" s="16">
        <f t="shared" ref="F928" si="484">+B928+D928</f>
        <v>641.20000000000005</v>
      </c>
      <c r="G928" s="16">
        <f t="shared" ref="G928" si="485">+C928+E928</f>
        <v>429.4</v>
      </c>
      <c r="H928" s="20">
        <f t="shared" ref="H928" si="486">+(F928/G928-1)*100</f>
        <v>49.32463903120636</v>
      </c>
    </row>
    <row r="929" spans="1:9" x14ac:dyDescent="0.25">
      <c r="A929" s="47">
        <f t="shared" si="429"/>
        <v>45715</v>
      </c>
      <c r="B929">
        <f>'022725'!B29</f>
        <v>20</v>
      </c>
      <c r="C929">
        <f>'022725'!C29</f>
        <v>46.9</v>
      </c>
      <c r="D929">
        <f>'022725'!D29</f>
        <v>621.20000000000005</v>
      </c>
      <c r="E929">
        <f>'022725'!E29</f>
        <v>382.5</v>
      </c>
      <c r="F929" s="16">
        <f t="shared" ref="F929" si="487">+B929+D929</f>
        <v>641.20000000000005</v>
      </c>
      <c r="G929" s="16">
        <f t="shared" ref="G929" si="488">+C929+E929</f>
        <v>429.4</v>
      </c>
      <c r="H929" s="20">
        <f t="shared" ref="H929" si="489">+(F929/G929-1)*100</f>
        <v>49.32463903120636</v>
      </c>
    </row>
    <row r="930" spans="1:9" x14ac:dyDescent="0.25">
      <c r="A930" s="47">
        <f t="shared" si="429"/>
        <v>45722</v>
      </c>
      <c r="B930">
        <f>'030625'!B29</f>
        <v>71</v>
      </c>
      <c r="C930">
        <f>'030625'!C29</f>
        <v>49.5</v>
      </c>
      <c r="D930">
        <f>'030625'!D29</f>
        <v>621.20000000000005</v>
      </c>
      <c r="E930">
        <f>'030625'!E29</f>
        <v>382.5</v>
      </c>
      <c r="F930" s="16">
        <f t="shared" ref="F930" si="490">+B930+D930</f>
        <v>692.2</v>
      </c>
      <c r="G930" s="16">
        <f t="shared" ref="G930" si="491">+C930+E930</f>
        <v>432</v>
      </c>
      <c r="H930" s="20">
        <f t="shared" ref="H930" si="492">+(F930/G930-1)*100</f>
        <v>60.231481481481495</v>
      </c>
    </row>
    <row r="931" spans="1:9" x14ac:dyDescent="0.25">
      <c r="A931" s="47">
        <f t="shared" si="429"/>
        <v>45729</v>
      </c>
      <c r="B931">
        <f>'031325'!B29</f>
        <v>133</v>
      </c>
      <c r="C931">
        <f>'031325'!C29</f>
        <v>48.1</v>
      </c>
      <c r="D931">
        <f>'031325'!D29</f>
        <v>621.20000000000005</v>
      </c>
      <c r="E931">
        <f>'031325'!E29</f>
        <v>384</v>
      </c>
      <c r="F931" s="16">
        <f t="shared" ref="F931" si="493">+B931+D931</f>
        <v>754.2</v>
      </c>
      <c r="G931" s="16">
        <f t="shared" ref="G931" si="494">+C931+E931</f>
        <v>432.1</v>
      </c>
      <c r="H931" s="20">
        <f t="shared" ref="H931" si="495">+(F931/G931-1)*100</f>
        <v>74.542929877343212</v>
      </c>
    </row>
    <row r="932" spans="1:9" x14ac:dyDescent="0.25">
      <c r="A932" s="47">
        <f t="shared" si="429"/>
        <v>45736</v>
      </c>
      <c r="B932">
        <f>'032025'!B29</f>
        <v>133</v>
      </c>
      <c r="C932">
        <f>'032025'!C29</f>
        <v>46</v>
      </c>
      <c r="D932">
        <f>'032025'!D29</f>
        <v>621.20000000000005</v>
      </c>
      <c r="E932">
        <f>'032025'!E29</f>
        <v>386.1</v>
      </c>
      <c r="F932" s="16">
        <f t="shared" ref="F932" si="496">+B932+D932</f>
        <v>754.2</v>
      </c>
      <c r="G932" s="16">
        <f t="shared" ref="G932" si="497">+C932+E932</f>
        <v>432.1</v>
      </c>
      <c r="H932" s="20">
        <f t="shared" ref="H932" si="498">+(F932/G932-1)*100</f>
        <v>74.542929877343212</v>
      </c>
    </row>
    <row r="933" spans="1:9" x14ac:dyDescent="0.25">
      <c r="A933" s="47">
        <f t="shared" si="429"/>
        <v>45743</v>
      </c>
      <c r="B933">
        <f>'032725'!B29</f>
        <v>133</v>
      </c>
      <c r="C933">
        <f>'032725'!C29</f>
        <v>46.7</v>
      </c>
      <c r="D933">
        <f>'032725'!D29</f>
        <v>621.20000000000005</v>
      </c>
      <c r="E933">
        <f>'032725'!E29</f>
        <v>387.1</v>
      </c>
      <c r="F933" s="16">
        <f t="shared" ref="F933" si="499">+B933+D933</f>
        <v>754.2</v>
      </c>
      <c r="G933" s="16">
        <f t="shared" ref="G933" si="500">+C933+E933</f>
        <v>433.8</v>
      </c>
      <c r="H933" s="20">
        <f t="shared" ref="H933" si="501">+(F933/G933-1)*100</f>
        <v>73.858921161825734</v>
      </c>
      <c r="I933">
        <f>'032725'!F29</f>
        <v>0</v>
      </c>
    </row>
    <row r="934" spans="1:9" x14ac:dyDescent="0.25">
      <c r="A934" s="47">
        <f t="shared" si="429"/>
        <v>45750</v>
      </c>
      <c r="B934">
        <f>'040325'!B29</f>
        <v>133</v>
      </c>
      <c r="C934">
        <f>'040325'!C29</f>
        <v>46.7</v>
      </c>
      <c r="D934">
        <f>'040325'!D29</f>
        <v>621.20000000000005</v>
      </c>
      <c r="E934">
        <f>'040325'!E29</f>
        <v>387.1</v>
      </c>
      <c r="F934" s="16">
        <f t="shared" ref="F934" si="502">+B934+D934</f>
        <v>754.2</v>
      </c>
      <c r="G934" s="16">
        <f t="shared" ref="G934" si="503">+C934+E934</f>
        <v>433.8</v>
      </c>
      <c r="H934" s="20">
        <f t="shared" ref="H934" si="504">+(F934/G934-1)*100</f>
        <v>73.858921161825734</v>
      </c>
      <c r="I934">
        <f>'040325'!F29</f>
        <v>0</v>
      </c>
    </row>
    <row r="935" spans="1:9" x14ac:dyDescent="0.25">
      <c r="A935" s="47">
        <f t="shared" si="429"/>
        <v>45757</v>
      </c>
      <c r="B935">
        <f>'041025'!B29</f>
        <v>133</v>
      </c>
      <c r="C935">
        <f>'041025'!C29</f>
        <v>73.7</v>
      </c>
      <c r="D935">
        <f>'041025'!D29</f>
        <v>621.20000000000005</v>
      </c>
      <c r="E935">
        <f>'041025'!E29</f>
        <v>387.1</v>
      </c>
      <c r="F935" s="16">
        <f t="shared" ref="F935" si="505">+B935+D935</f>
        <v>754.2</v>
      </c>
      <c r="G935" s="16">
        <f t="shared" ref="G935" si="506">+C935+E935</f>
        <v>460.8</v>
      </c>
      <c r="H935" s="20">
        <f t="shared" ref="H935" si="507">+(F935/G935-1)*100</f>
        <v>63.671875</v>
      </c>
      <c r="I935">
        <f>'041025'!F29</f>
        <v>0</v>
      </c>
    </row>
    <row r="936" spans="1:9" x14ac:dyDescent="0.25">
      <c r="A936" s="47">
        <f t="shared" si="429"/>
        <v>45764</v>
      </c>
      <c r="B936">
        <f>'041725'!B29</f>
        <v>133</v>
      </c>
      <c r="C936">
        <f>'041725'!C29</f>
        <v>73.7</v>
      </c>
      <c r="D936">
        <f>'041725'!D29</f>
        <v>621.20000000000005</v>
      </c>
      <c r="E936">
        <f>'041725'!E29</f>
        <v>407.2</v>
      </c>
      <c r="F936" s="16">
        <f t="shared" ref="F936" si="508">+B936+D936</f>
        <v>754.2</v>
      </c>
      <c r="G936" s="16">
        <f t="shared" ref="G936" si="509">+C936+E936</f>
        <v>480.9</v>
      </c>
      <c r="H936" s="20">
        <f t="shared" ref="H936" si="510">+(F936/G936-1)*100</f>
        <v>56.830941983780427</v>
      </c>
      <c r="I936">
        <f>'041725'!F29</f>
        <v>0</v>
      </c>
    </row>
    <row r="937" spans="1:9" x14ac:dyDescent="0.25">
      <c r="A937" s="47">
        <f t="shared" si="429"/>
        <v>45771</v>
      </c>
      <c r="B937">
        <f>'042425'!B29</f>
        <v>145.69999999999999</v>
      </c>
      <c r="C937">
        <f>'042425'!C29</f>
        <v>82.2</v>
      </c>
      <c r="D937">
        <f>'042425'!D29</f>
        <v>621.20000000000005</v>
      </c>
      <c r="E937">
        <f>'042425'!E29</f>
        <v>408.7</v>
      </c>
      <c r="F937" s="16">
        <f t="shared" ref="F937" si="511">+B937+D937</f>
        <v>766.90000000000009</v>
      </c>
      <c r="G937" s="16">
        <f t="shared" ref="G937" si="512">+C937+E937</f>
        <v>490.9</v>
      </c>
      <c r="H937" s="20">
        <f t="shared" ref="H937" si="513">+(F937/G937-1)*100</f>
        <v>56.223263393766572</v>
      </c>
      <c r="I937">
        <f>'042425'!F29</f>
        <v>0</v>
      </c>
    </row>
    <row r="938" spans="1:9" x14ac:dyDescent="0.25">
      <c r="A938" s="47">
        <f t="shared" si="429"/>
        <v>45778</v>
      </c>
      <c r="B938">
        <f>'050125'!B29</f>
        <v>145.69999999999999</v>
      </c>
      <c r="C938">
        <f>'050125'!C29</f>
        <v>81.8</v>
      </c>
      <c r="D938">
        <f>'050125'!D29</f>
        <v>621.20000000000005</v>
      </c>
      <c r="E938">
        <f>'050125'!E29</f>
        <v>409.2</v>
      </c>
      <c r="F938" s="16">
        <f t="shared" ref="F938" si="514">+B938+D938</f>
        <v>766.90000000000009</v>
      </c>
      <c r="G938" s="16">
        <f t="shared" ref="G938" si="515">+C938+E938</f>
        <v>491</v>
      </c>
      <c r="H938" s="20">
        <f t="shared" ref="H938" si="516">+(F938/G938-1)*100</f>
        <v>56.191446028513248</v>
      </c>
      <c r="I938">
        <f>'050125'!F29</f>
        <v>0</v>
      </c>
    </row>
    <row r="939" spans="1:9" x14ac:dyDescent="0.25">
      <c r="A939" s="47">
        <f t="shared" si="429"/>
        <v>45785</v>
      </c>
      <c r="B939">
        <f>'050825'!B29</f>
        <v>145.69999999999999</v>
      </c>
      <c r="C939">
        <f>'050825'!C29</f>
        <v>81.8</v>
      </c>
      <c r="D939">
        <f>'050825'!D29</f>
        <v>621.20000000000005</v>
      </c>
      <c r="E939">
        <f>'050825'!E29</f>
        <v>409.2</v>
      </c>
      <c r="F939" s="16">
        <f t="shared" ref="F939" si="517">+B939+D939</f>
        <v>766.90000000000009</v>
      </c>
      <c r="G939" s="16">
        <f t="shared" ref="G939" si="518">+C939+E939</f>
        <v>491</v>
      </c>
      <c r="H939" s="20">
        <f t="shared" ref="H939" si="519">+(F939/G939-1)*100</f>
        <v>56.191446028513248</v>
      </c>
      <c r="I939">
        <f>'050825'!F29</f>
        <v>70</v>
      </c>
    </row>
    <row r="940" spans="1:9" x14ac:dyDescent="0.25">
      <c r="A940" s="47">
        <f t="shared" si="429"/>
        <v>45792</v>
      </c>
      <c r="B940">
        <f>'051525'!B29</f>
        <v>135.80000000000001</v>
      </c>
      <c r="C940">
        <f>'051525'!C29</f>
        <v>78.8</v>
      </c>
      <c r="D940">
        <f>'051525'!D29</f>
        <v>632.20000000000005</v>
      </c>
      <c r="E940">
        <f>'051525'!E29</f>
        <v>412.2</v>
      </c>
      <c r="F940" s="16">
        <f t="shared" ref="F940" si="520">+B940+D940</f>
        <v>768</v>
      </c>
      <c r="G940" s="16">
        <f t="shared" ref="G940" si="521">+C940+E940</f>
        <v>491</v>
      </c>
      <c r="H940" s="20">
        <f t="shared" ref="H940" si="522">+(F940/G940-1)*100</f>
        <v>56.415478615071279</v>
      </c>
      <c r="I940">
        <f>'051525'!F29</f>
        <v>74</v>
      </c>
    </row>
    <row r="941" spans="1:9" x14ac:dyDescent="0.25">
      <c r="A941" s="47">
        <f t="shared" si="429"/>
        <v>45799</v>
      </c>
      <c r="B941">
        <f>'052225'!B29</f>
        <v>73.8</v>
      </c>
      <c r="C941">
        <f>'052225'!C29</f>
        <v>22</v>
      </c>
      <c r="D941">
        <f>'052225'!D29</f>
        <v>700.2</v>
      </c>
      <c r="E941">
        <f>'052225'!E29</f>
        <v>413.4</v>
      </c>
      <c r="F941" s="16">
        <f t="shared" ref="F941" si="523">+B941+D941</f>
        <v>774</v>
      </c>
      <c r="G941" s="16">
        <f t="shared" ref="G941" si="524">+C941+E941</f>
        <v>435.4</v>
      </c>
      <c r="H941" s="20">
        <f t="shared" ref="H941" si="525">+(F941/G941-1)*100</f>
        <v>77.767570050528263</v>
      </c>
      <c r="I941">
        <f>'052225'!F29</f>
        <v>144</v>
      </c>
    </row>
    <row r="942" spans="1:9" x14ac:dyDescent="0.25">
      <c r="A942" s="47">
        <f t="shared" si="429"/>
        <v>45806</v>
      </c>
      <c r="B942">
        <f>'052925'!B29</f>
        <v>0</v>
      </c>
      <c r="C942">
        <f>'052925'!C29</f>
        <v>0</v>
      </c>
      <c r="D942">
        <f>'052925'!D29</f>
        <v>781.3</v>
      </c>
      <c r="E942">
        <f>'052925'!E29</f>
        <v>437.1</v>
      </c>
      <c r="F942" s="16">
        <f t="shared" ref="F942" si="526">+B942+D942</f>
        <v>781.3</v>
      </c>
      <c r="G942" s="16">
        <f t="shared" ref="G942" si="527">+C942+E942</f>
        <v>437.1</v>
      </c>
      <c r="H942" s="20">
        <f t="shared" ref="H942" si="528">+(F942/G942-1)*100</f>
        <v>78.746282315259634</v>
      </c>
      <c r="I942">
        <f>'052925'!F29</f>
        <v>144</v>
      </c>
    </row>
    <row r="943" spans="1:9" x14ac:dyDescent="0.25">
      <c r="A943" s="47">
        <f t="shared" si="429"/>
        <v>45813</v>
      </c>
      <c r="B943">
        <f>'060525'!B26</f>
        <v>214</v>
      </c>
      <c r="C943">
        <f>'060525'!C26</f>
        <v>0</v>
      </c>
      <c r="D943">
        <f>'060525'!D26</f>
        <v>0</v>
      </c>
      <c r="E943">
        <f>'060525'!E26</f>
        <v>57.1</v>
      </c>
      <c r="F943" s="16">
        <f t="shared" ref="F943" si="529">+B943+D943</f>
        <v>214</v>
      </c>
      <c r="G943" s="16">
        <f t="shared" ref="G943" si="530">+C943+E943</f>
        <v>57.1</v>
      </c>
      <c r="H943" s="20">
        <f t="shared" ref="H943" si="531">+(F943/G943-1)*100</f>
        <v>274.78108581436078</v>
      </c>
    </row>
    <row r="944" spans="1:9" x14ac:dyDescent="0.25">
      <c r="A944" s="47">
        <f t="shared" si="429"/>
        <v>45820</v>
      </c>
      <c r="B944">
        <f>'061225'!B25</f>
        <v>214</v>
      </c>
      <c r="C944">
        <f>'061225'!C25</f>
        <v>70</v>
      </c>
      <c r="D944">
        <f>'061225'!D25</f>
        <v>0</v>
      </c>
      <c r="E944">
        <f>'061225'!E25</f>
        <v>67.3</v>
      </c>
      <c r="F944" s="16">
        <f t="shared" ref="F944" si="532">+B944+D944</f>
        <v>214</v>
      </c>
      <c r="G944" s="16">
        <f t="shared" ref="G944" si="533">+C944+E944</f>
        <v>137.30000000000001</v>
      </c>
      <c r="H944" s="20">
        <f t="shared" ref="H944" si="534">+(F944/G944-1)*100</f>
        <v>55.863073561544056</v>
      </c>
    </row>
    <row r="945" spans="1:8" x14ac:dyDescent="0.25">
      <c r="A945" s="47">
        <f t="shared" si="429"/>
        <v>45827</v>
      </c>
      <c r="B945">
        <f>'061925'!B25</f>
        <v>214</v>
      </c>
      <c r="C945">
        <f>'061925'!C25</f>
        <v>74.5</v>
      </c>
      <c r="D945">
        <f>'061925'!D25</f>
        <v>0</v>
      </c>
      <c r="E945">
        <f>'061925'!E25</f>
        <v>67.3</v>
      </c>
      <c r="F945" s="16">
        <f t="shared" ref="F945" si="535">+B945+D945</f>
        <v>214</v>
      </c>
      <c r="G945" s="16">
        <f t="shared" ref="G945" si="536">+C945+E945</f>
        <v>141.80000000000001</v>
      </c>
      <c r="H945" s="20">
        <f t="shared" ref="H945" si="537">+(F945/G945-1)*100</f>
        <v>50.916784203102949</v>
      </c>
    </row>
    <row r="946" spans="1:8" x14ac:dyDescent="0.25">
      <c r="A946" s="47">
        <f t="shared" si="429"/>
        <v>45834</v>
      </c>
      <c r="B946">
        <f>'062625'!B25</f>
        <v>145</v>
      </c>
      <c r="C946">
        <f>'062625'!C25</f>
        <v>7.5</v>
      </c>
      <c r="D946">
        <f>'062625'!D25</f>
        <v>75.400000000000006</v>
      </c>
      <c r="E946">
        <f>'062625'!E25</f>
        <v>142.80000000000001</v>
      </c>
      <c r="F946" s="16">
        <f t="shared" ref="F946" si="538">+B946+D946</f>
        <v>220.4</v>
      </c>
      <c r="G946" s="16">
        <f t="shared" ref="G946" si="539">+C946+E946</f>
        <v>150.30000000000001</v>
      </c>
      <c r="H946" s="20">
        <f t="shared" ref="H946" si="540">+(F946/G946-1)*100</f>
        <v>46.640053226879566</v>
      </c>
    </row>
    <row r="947" spans="1:8" x14ac:dyDescent="0.25">
      <c r="A947" s="47">
        <f t="shared" si="429"/>
        <v>45841</v>
      </c>
      <c r="B947">
        <f>'070325'!B25</f>
        <v>175.5</v>
      </c>
      <c r="C947">
        <f>'070325'!C25</f>
        <v>61.3</v>
      </c>
      <c r="D947">
        <f>'070325'!D25</f>
        <v>75.400000000000006</v>
      </c>
      <c r="E947">
        <f>'070325'!E25</f>
        <v>142.80000000000001</v>
      </c>
      <c r="F947" s="16">
        <f t="shared" ref="F947" si="541">+B947+D947</f>
        <v>250.9</v>
      </c>
      <c r="G947" s="16">
        <f t="shared" ref="G947" si="542">+C947+E947</f>
        <v>204.10000000000002</v>
      </c>
      <c r="H947" s="20">
        <f t="shared" ref="H947" si="543">+(F947/G947-1)*100</f>
        <v>22.929936305732479</v>
      </c>
    </row>
    <row r="948" spans="1:8" x14ac:dyDescent="0.25">
      <c r="A948" s="47">
        <f t="shared" si="429"/>
        <v>45848</v>
      </c>
      <c r="B948">
        <f>'071025'!B25</f>
        <v>192.5</v>
      </c>
      <c r="C948">
        <f>'071025'!C25</f>
        <v>131.30000000000001</v>
      </c>
      <c r="D948">
        <f>'071025'!D25</f>
        <v>75.400000000000006</v>
      </c>
      <c r="E948">
        <f>'071025'!E25</f>
        <v>142.80000000000001</v>
      </c>
      <c r="F948" s="16">
        <f t="shared" ref="F948" si="544">+B948+D948</f>
        <v>267.89999999999998</v>
      </c>
      <c r="G948" s="16">
        <f t="shared" ref="G948" si="545">+C948+E948</f>
        <v>274.10000000000002</v>
      </c>
      <c r="H948" s="20">
        <f t="shared" ref="H948" si="546">+(F948/G948-1)*100</f>
        <v>-2.261948194089769</v>
      </c>
    </row>
    <row r="949" spans="1:8" x14ac:dyDescent="0.25">
      <c r="A949" s="47">
        <f t="shared" si="429"/>
        <v>45855</v>
      </c>
      <c r="B949">
        <f>'071725'!B25</f>
        <v>237.5</v>
      </c>
      <c r="C949">
        <f>'071725'!C25</f>
        <v>133.30000000000001</v>
      </c>
      <c r="D949">
        <f>'071725'!D25</f>
        <v>147.6</v>
      </c>
      <c r="E949">
        <f>'071725'!E25</f>
        <v>142.80000000000001</v>
      </c>
      <c r="F949" s="16">
        <f t="shared" ref="F949" si="547">+B949+D949</f>
        <v>385.1</v>
      </c>
      <c r="G949" s="16">
        <f t="shared" ref="G949" si="548">+C949+E949</f>
        <v>276.10000000000002</v>
      </c>
      <c r="H949" s="20">
        <f t="shared" ref="H949" si="549">+(F949/G949-1)*100</f>
        <v>39.47844983701556</v>
      </c>
    </row>
    <row r="950" spans="1:8" x14ac:dyDescent="0.25">
      <c r="A950" s="47">
        <f t="shared" si="429"/>
        <v>45862</v>
      </c>
      <c r="B950">
        <f>'072425'!B25</f>
        <v>292.2</v>
      </c>
      <c r="C950">
        <f>'072425'!C25</f>
        <v>203.8</v>
      </c>
      <c r="D950">
        <f>'072425'!D25</f>
        <v>147.9</v>
      </c>
      <c r="E950">
        <f>'072425'!E25</f>
        <v>148.80000000000001</v>
      </c>
      <c r="F950" s="16">
        <f t="shared" ref="F950:G952" si="550">+B950+D950</f>
        <v>440.1</v>
      </c>
      <c r="G950" s="16">
        <f t="shared" si="550"/>
        <v>352.6</v>
      </c>
      <c r="H950" s="20">
        <f t="shared" ref="H950" si="551">+(F950/G950-1)*100</f>
        <v>24.815655133295511</v>
      </c>
    </row>
    <row r="951" spans="1:8" x14ac:dyDescent="0.25">
      <c r="A951" s="47">
        <f t="shared" si="429"/>
        <v>45869</v>
      </c>
      <c r="B951">
        <f>'073125'!B27</f>
        <v>338.2</v>
      </c>
      <c r="C951">
        <f>'073125'!C27</f>
        <v>205.3</v>
      </c>
      <c r="D951">
        <f>'073125'!D27</f>
        <v>148.4</v>
      </c>
      <c r="E951">
        <f>'073125'!E27</f>
        <v>148.80000000000001</v>
      </c>
      <c r="F951" s="16">
        <f t="shared" si="550"/>
        <v>486.6</v>
      </c>
      <c r="G951" s="16">
        <f t="shared" si="550"/>
        <v>354.1</v>
      </c>
      <c r="H951" s="20">
        <f t="shared" ref="H951" si="552">+(F951/G951-1)*100</f>
        <v>37.418808246258116</v>
      </c>
    </row>
    <row r="952" spans="1:8" x14ac:dyDescent="0.25">
      <c r="A952" s="47">
        <f t="shared" si="429"/>
        <v>45876</v>
      </c>
      <c r="B952">
        <f>'080725'!B27</f>
        <v>348.9</v>
      </c>
      <c r="C952">
        <f>'080725'!C27</f>
        <v>202.6</v>
      </c>
      <c r="D952">
        <f>'080725'!D27</f>
        <v>148.6</v>
      </c>
      <c r="E952">
        <f>'080725'!E27</f>
        <v>154.1</v>
      </c>
      <c r="F952" s="16">
        <f t="shared" si="550"/>
        <v>497.5</v>
      </c>
      <c r="G952" s="16">
        <f t="shared" si="550"/>
        <v>356.7</v>
      </c>
      <c r="H952" s="20">
        <f t="shared" ref="H952" si="553">+(F952/G952-1)*100</f>
        <v>39.472946453602461</v>
      </c>
    </row>
    <row r="953" spans="1:8" x14ac:dyDescent="0.25">
      <c r="A953" s="47">
        <f t="shared" si="429"/>
        <v>45883</v>
      </c>
      <c r="B953">
        <f>'081425'!B28</f>
        <v>348.9</v>
      </c>
      <c r="C953">
        <f>'081425'!C28</f>
        <v>80</v>
      </c>
      <c r="D953">
        <f>'081425'!D28</f>
        <v>148.6</v>
      </c>
      <c r="E953">
        <f>'081425'!E28</f>
        <v>286</v>
      </c>
      <c r="F953" s="16">
        <f t="shared" ref="F953" si="554">+B953+D953</f>
        <v>497.5</v>
      </c>
      <c r="G953" s="16">
        <f t="shared" ref="G953" si="555">+C953+E953</f>
        <v>366</v>
      </c>
      <c r="H953" s="20">
        <f t="shared" ref="H953" si="556">+(F953/G953-1)*100</f>
        <v>35.928961748633867</v>
      </c>
    </row>
    <row r="954" spans="1:8" x14ac:dyDescent="0.25">
      <c r="A954" s="5">
        <f>+A953+7</f>
        <v>45890</v>
      </c>
      <c r="B954">
        <f>'082125'!B29</f>
        <v>210.3</v>
      </c>
      <c r="C954">
        <f>'082125'!C29</f>
        <v>147.5</v>
      </c>
      <c r="D954">
        <f>'082125'!D29</f>
        <v>298.5</v>
      </c>
      <c r="E954">
        <f>'082125'!E29</f>
        <v>288.5</v>
      </c>
      <c r="F954" s="16">
        <f t="shared" ref="F954:G958" si="557">+B954+D954</f>
        <v>508.8</v>
      </c>
      <c r="G954" s="16">
        <f t="shared" si="557"/>
        <v>436</v>
      </c>
      <c r="H954" s="13">
        <f t="shared" ref="H954:H959" si="558">+(F954/G954-1)*100</f>
        <v>16.697247706422026</v>
      </c>
    </row>
    <row r="955" spans="1:8" x14ac:dyDescent="0.25">
      <c r="A955" s="47">
        <f t="shared" si="429"/>
        <v>45897</v>
      </c>
      <c r="B955">
        <f>'082825'!B28</f>
        <v>230.2</v>
      </c>
      <c r="C955">
        <f>'082825'!C28</f>
        <v>146.80000000000001</v>
      </c>
      <c r="D955">
        <f>'082825'!D28</f>
        <v>300.60000000000002</v>
      </c>
      <c r="E955">
        <f>'082825'!E28</f>
        <v>289.3</v>
      </c>
      <c r="F955" s="16">
        <f t="shared" si="557"/>
        <v>530.79999999999995</v>
      </c>
      <c r="G955" s="16">
        <f t="shared" si="557"/>
        <v>436.1</v>
      </c>
      <c r="H955" s="13">
        <f t="shared" si="558"/>
        <v>21.715202935106603</v>
      </c>
    </row>
    <row r="956" spans="1:8" x14ac:dyDescent="0.25">
      <c r="A956" s="5">
        <f>+A955+7</f>
        <v>45904</v>
      </c>
      <c r="B956">
        <f>'090425'!B27</f>
        <v>297.8</v>
      </c>
      <c r="C956">
        <f>'090425'!C27</f>
        <v>73.8</v>
      </c>
      <c r="D956">
        <f>'090425'!D27</f>
        <v>303</v>
      </c>
      <c r="E956">
        <f>'090425'!E27</f>
        <v>367.9</v>
      </c>
      <c r="F956" s="16">
        <f t="shared" si="557"/>
        <v>600.79999999999995</v>
      </c>
      <c r="G956" s="16">
        <f t="shared" si="557"/>
        <v>441.7</v>
      </c>
      <c r="H956" s="13">
        <f t="shared" si="558"/>
        <v>36.019923024677382</v>
      </c>
    </row>
    <row r="957" spans="1:8" x14ac:dyDescent="0.25">
      <c r="A957" s="5">
        <f>+A956+7</f>
        <v>45911</v>
      </c>
      <c r="B957" cm="1">
        <f t="array" ref="B957:E957">'091125'!B28:E28</f>
        <v>197.8</v>
      </c>
      <c r="C957">
        <v>71.7</v>
      </c>
      <c r="D957">
        <v>465</v>
      </c>
      <c r="E957">
        <v>370</v>
      </c>
      <c r="F957" s="16">
        <f t="shared" si="557"/>
        <v>662.8</v>
      </c>
      <c r="G957" s="16">
        <f t="shared" si="557"/>
        <v>441.7</v>
      </c>
      <c r="H957" s="13">
        <f t="shared" si="558"/>
        <v>50.056599501924381</v>
      </c>
    </row>
    <row r="958" spans="1:8" x14ac:dyDescent="0.25">
      <c r="A958" s="5">
        <f>+A957+7</f>
        <v>45918</v>
      </c>
      <c r="B958">
        <f>'091825'!B28</f>
        <v>191.4</v>
      </c>
      <c r="C958">
        <f>'091825'!C28</f>
        <v>70.7</v>
      </c>
      <c r="D958">
        <f>'091825'!D28</f>
        <v>548.79999999999995</v>
      </c>
      <c r="E958">
        <f>'091825'!E28</f>
        <v>371</v>
      </c>
      <c r="F958" s="16">
        <f t="shared" si="557"/>
        <v>740.19999999999993</v>
      </c>
      <c r="G958" s="16">
        <f t="shared" si="557"/>
        <v>441.7</v>
      </c>
      <c r="H958" s="13">
        <f t="shared" si="558"/>
        <v>67.579805297713364</v>
      </c>
    </row>
    <row r="959" spans="1:8" x14ac:dyDescent="0.25">
      <c r="A959" s="5">
        <f>+A958+7</f>
        <v>45925</v>
      </c>
      <c r="B959">
        <f>'092525'!I28</f>
        <v>125</v>
      </c>
      <c r="C959">
        <f>'092525'!J28</f>
        <v>90.2</v>
      </c>
      <c r="D959">
        <f>'092525'!K28</f>
        <v>613</v>
      </c>
      <c r="E959">
        <f>'092525'!L28</f>
        <v>371.5</v>
      </c>
      <c r="F959" s="16">
        <f t="shared" ref="F959" si="559">+B959+D959</f>
        <v>738</v>
      </c>
      <c r="G959" s="16">
        <f t="shared" ref="G959" si="560">+C959+E959</f>
        <v>461.7</v>
      </c>
      <c r="H959" s="13">
        <f t="shared" si="558"/>
        <v>59.844054580896696</v>
      </c>
    </row>
    <row r="960" spans="1:8" x14ac:dyDescent="0.25">
      <c r="A960" s="5">
        <f>+A959+7</f>
        <v>45932</v>
      </c>
      <c r="B960">
        <f>'100225'!B28</f>
        <v>180.1</v>
      </c>
      <c r="C960">
        <f>'100225'!C28</f>
        <v>29.2</v>
      </c>
      <c r="D960">
        <f>'100225'!D28</f>
        <v>613.6</v>
      </c>
      <c r="E960">
        <f>'100225'!E28</f>
        <v>447</v>
      </c>
      <c r="F960" s="16">
        <f t="shared" ref="F960" si="561">+B960+D960</f>
        <v>793.7</v>
      </c>
      <c r="G960" s="16">
        <f t="shared" ref="G960" si="562">+C960+E960</f>
        <v>476.2</v>
      </c>
      <c r="H960" s="13">
        <f t="shared" ref="H960" si="563">+(F960/G960-1)*100</f>
        <v>66.673666526669479</v>
      </c>
    </row>
    <row r="961" spans="1:8" x14ac:dyDescent="0.25">
      <c r="A961" s="5">
        <f t="shared" ref="A961:A977" si="564">+A960+7</f>
        <v>45939</v>
      </c>
      <c r="B961">
        <f>'100925'!B29</f>
        <v>128.4</v>
      </c>
      <c r="C961">
        <f>'100925'!C29</f>
        <v>29.2</v>
      </c>
      <c r="D961">
        <f>'100925'!D29</f>
        <v>685.3</v>
      </c>
      <c r="E961">
        <f>'100925'!E29</f>
        <v>447</v>
      </c>
      <c r="F961" s="16">
        <f t="shared" ref="F961:F968" si="565">+B961+D961</f>
        <v>813.69999999999993</v>
      </c>
      <c r="G961" s="16">
        <f t="shared" ref="G961:G968" si="566">+C961+E961</f>
        <v>476.2</v>
      </c>
      <c r="H961" s="13">
        <f t="shared" ref="H961:H968" si="567">+(F961/G961-1)*100</f>
        <v>70.873582528349431</v>
      </c>
    </row>
    <row r="962" spans="1:8" x14ac:dyDescent="0.25">
      <c r="A962" s="5">
        <f t="shared" si="564"/>
        <v>45946</v>
      </c>
      <c r="B962">
        <f>'101625'!D29</f>
        <v>127.6</v>
      </c>
      <c r="C962">
        <f>'101625'!E29</f>
        <v>29.2</v>
      </c>
      <c r="D962">
        <f>'101625'!F29</f>
        <v>686.1</v>
      </c>
      <c r="E962">
        <f>'101625'!G29</f>
        <v>447</v>
      </c>
      <c r="F962" s="16">
        <f t="shared" si="565"/>
        <v>813.7</v>
      </c>
      <c r="G962" s="16">
        <f t="shared" si="566"/>
        <v>476.2</v>
      </c>
      <c r="H962" s="13">
        <f t="shared" si="567"/>
        <v>70.873582528349459</v>
      </c>
    </row>
    <row r="963" spans="1:8" x14ac:dyDescent="0.25">
      <c r="A963" s="5">
        <f t="shared" si="564"/>
        <v>45953</v>
      </c>
      <c r="B963">
        <f>'102325'!B29</f>
        <v>147.6</v>
      </c>
      <c r="C963">
        <f>'102325'!C29</f>
        <v>80.099999999999994</v>
      </c>
      <c r="D963">
        <f>'102325'!D29</f>
        <v>686.1</v>
      </c>
      <c r="E963">
        <f>'102325'!E29</f>
        <v>456.5</v>
      </c>
      <c r="F963" s="16">
        <f t="shared" si="565"/>
        <v>833.7</v>
      </c>
      <c r="G963" s="16">
        <f t="shared" si="566"/>
        <v>536.6</v>
      </c>
      <c r="H963" s="13">
        <f t="shared" si="567"/>
        <v>55.367126351099529</v>
      </c>
    </row>
    <row r="964" spans="1:8" x14ac:dyDescent="0.25">
      <c r="A964" s="5">
        <f t="shared" si="564"/>
        <v>45960</v>
      </c>
      <c r="B964">
        <f>'103025'!C29</f>
        <v>242.6</v>
      </c>
      <c r="C964">
        <f>'103025'!D29</f>
        <v>80</v>
      </c>
      <c r="D964">
        <f>'103025'!E29</f>
        <v>686.1</v>
      </c>
      <c r="E964">
        <f>'103025'!F29</f>
        <v>456.5</v>
      </c>
      <c r="F964" s="16">
        <f t="shared" si="565"/>
        <v>928.7</v>
      </c>
      <c r="G964" s="16">
        <f t="shared" si="566"/>
        <v>536.5</v>
      </c>
      <c r="H964" s="13">
        <f t="shared" si="567"/>
        <v>73.103448275862078</v>
      </c>
    </row>
    <row r="965" spans="1:8" x14ac:dyDescent="0.25">
      <c r="A965" s="5">
        <f t="shared" si="564"/>
        <v>45967</v>
      </c>
      <c r="B965">
        <f>'110625'!B29</f>
        <v>242.6</v>
      </c>
      <c r="C965">
        <f>'110625'!C29</f>
        <v>80</v>
      </c>
      <c r="D965">
        <f>'110625'!D29</f>
        <v>686.1</v>
      </c>
      <c r="E965">
        <f>'110625'!E29</f>
        <v>456.5</v>
      </c>
      <c r="F965" s="16">
        <f t="shared" si="565"/>
        <v>928.7</v>
      </c>
      <c r="G965" s="16">
        <f t="shared" si="566"/>
        <v>536.5</v>
      </c>
      <c r="H965" s="13">
        <f t="shared" si="567"/>
        <v>73.103448275862078</v>
      </c>
    </row>
    <row r="966" spans="1:8" x14ac:dyDescent="0.25">
      <c r="A966" s="5">
        <f t="shared" si="564"/>
        <v>45974</v>
      </c>
      <c r="B966">
        <f>'111325'!B29</f>
        <v>187.2</v>
      </c>
      <c r="C966">
        <f>'111325'!C29</f>
        <v>153</v>
      </c>
      <c r="D966">
        <f>'111325'!D29</f>
        <v>743.1</v>
      </c>
      <c r="E966">
        <f>'111325'!E29</f>
        <v>456.5</v>
      </c>
      <c r="F966" s="16">
        <f t="shared" si="565"/>
        <v>930.3</v>
      </c>
      <c r="G966" s="16">
        <f t="shared" si="566"/>
        <v>609.5</v>
      </c>
      <c r="H966" s="13">
        <f t="shared" si="567"/>
        <v>52.633305988515168</v>
      </c>
    </row>
    <row r="967" spans="1:8" x14ac:dyDescent="0.25">
      <c r="A967" s="5">
        <f t="shared" si="564"/>
        <v>45981</v>
      </c>
      <c r="B967">
        <f>'112025'!B29</f>
        <v>187.6</v>
      </c>
      <c r="C967">
        <f>'112025'!C29</f>
        <v>153</v>
      </c>
      <c r="D967">
        <f>'112025'!D29</f>
        <v>743.1</v>
      </c>
      <c r="E967">
        <f>'112025'!E29</f>
        <v>456.5</v>
      </c>
      <c r="F967" s="16">
        <f t="shared" si="565"/>
        <v>930.7</v>
      </c>
      <c r="G967" s="16">
        <f t="shared" si="566"/>
        <v>609.5</v>
      </c>
      <c r="H967" s="13">
        <f t="shared" si="567"/>
        <v>52.698933552091873</v>
      </c>
    </row>
    <row r="968" spans="1:8" x14ac:dyDescent="0.25">
      <c r="A968" s="5">
        <f t="shared" si="564"/>
        <v>45988</v>
      </c>
      <c r="B968">
        <f>'112725'!B29</f>
        <v>187.2</v>
      </c>
      <c r="C968">
        <f>'112725'!C29</f>
        <v>153</v>
      </c>
      <c r="D968">
        <f>'112725'!D29</f>
        <v>743.5</v>
      </c>
      <c r="E968">
        <f>'112725'!E29</f>
        <v>456.5</v>
      </c>
      <c r="F968" s="16">
        <f t="shared" si="565"/>
        <v>930.7</v>
      </c>
      <c r="G968" s="16">
        <f t="shared" si="566"/>
        <v>609.5</v>
      </c>
      <c r="H968" s="13">
        <f t="shared" si="567"/>
        <v>52.698933552091873</v>
      </c>
    </row>
    <row r="969" spans="1:8" x14ac:dyDescent="0.25">
      <c r="A969" s="5">
        <f t="shared" si="564"/>
        <v>45995</v>
      </c>
      <c r="B969">
        <f>'120425'!B29</f>
        <v>116.9</v>
      </c>
      <c r="C969">
        <f>'120425'!C29</f>
        <v>93</v>
      </c>
      <c r="D969">
        <f>'120425'!D29</f>
        <v>819</v>
      </c>
      <c r="E969">
        <f>'120425'!E29</f>
        <v>522.1</v>
      </c>
      <c r="F969" s="16">
        <f t="shared" ref="F969:F971" si="568">+B969+D969</f>
        <v>935.9</v>
      </c>
      <c r="G969" s="16">
        <f t="shared" ref="G969:G971" si="569">+C969+E969</f>
        <v>615.1</v>
      </c>
      <c r="H969" s="13">
        <f t="shared" ref="H969" si="570">+(F969/G969-1)*100</f>
        <v>52.154121281092493</v>
      </c>
    </row>
    <row r="970" spans="1:8" x14ac:dyDescent="0.25">
      <c r="A970" s="5">
        <f t="shared" si="564"/>
        <v>46002</v>
      </c>
      <c r="B970">
        <f>'121125'!B29</f>
        <v>116.6</v>
      </c>
      <c r="C970">
        <f>'121125'!C29</f>
        <v>91</v>
      </c>
      <c r="D970">
        <f>'121125'!D29</f>
        <v>819.2</v>
      </c>
      <c r="E970">
        <f>'121125'!E29</f>
        <v>524.1</v>
      </c>
      <c r="F970" s="16">
        <f t="shared" si="568"/>
        <v>935.80000000000007</v>
      </c>
      <c r="G970" s="16">
        <f t="shared" si="569"/>
        <v>615.1</v>
      </c>
      <c r="H970" s="13">
        <f t="shared" ref="H970:H973" si="571">+(F970/G970-1)*100</f>
        <v>52.137863761989919</v>
      </c>
    </row>
    <row r="971" spans="1:8" x14ac:dyDescent="0.25">
      <c r="A971" s="5">
        <f t="shared" si="564"/>
        <v>46009</v>
      </c>
      <c r="B971">
        <f>'121825'!B29</f>
        <v>49.5</v>
      </c>
      <c r="C971">
        <f>'121825'!C29</f>
        <v>41</v>
      </c>
      <c r="D971">
        <f>'121825'!D29</f>
        <v>892.6</v>
      </c>
      <c r="E971">
        <f>'121825'!E29</f>
        <v>598.20000000000005</v>
      </c>
      <c r="F971" s="16">
        <f t="shared" si="568"/>
        <v>942.1</v>
      </c>
      <c r="G971" s="16">
        <f t="shared" si="569"/>
        <v>639.20000000000005</v>
      </c>
      <c r="H971" s="13">
        <f t="shared" si="571"/>
        <v>47.387359198998745</v>
      </c>
    </row>
    <row r="972" spans="1:8" x14ac:dyDescent="0.25">
      <c r="A972" s="5">
        <f t="shared" si="564"/>
        <v>46016</v>
      </c>
      <c r="B972">
        <f>'122525'!B29</f>
        <v>48.5</v>
      </c>
      <c r="C972">
        <f>'122525'!C29</f>
        <v>41</v>
      </c>
      <c r="D972">
        <f>'122525'!D29</f>
        <v>893.6</v>
      </c>
      <c r="E972">
        <f>'122525'!E29</f>
        <v>598.20000000000005</v>
      </c>
      <c r="F972" s="16">
        <f t="shared" ref="F972:F973" si="572">+B972+D972</f>
        <v>942.1</v>
      </c>
      <c r="G972" s="16">
        <f t="shared" ref="G972:G973" si="573">+C972+E972</f>
        <v>639.20000000000005</v>
      </c>
      <c r="H972" s="13">
        <f t="shared" si="571"/>
        <v>47.387359198998745</v>
      </c>
    </row>
    <row r="973" spans="1:8" x14ac:dyDescent="0.25">
      <c r="A973" s="5">
        <f t="shared" si="564"/>
        <v>46023</v>
      </c>
      <c r="B973">
        <f>'010126'!B29</f>
        <v>48.5</v>
      </c>
      <c r="C973">
        <f>'010126'!C29</f>
        <v>21</v>
      </c>
      <c r="D973">
        <f>'010126'!D29</f>
        <v>893.6</v>
      </c>
      <c r="E973">
        <f>'010126'!E29</f>
        <v>620.20000000000005</v>
      </c>
      <c r="F973" s="16">
        <f t="shared" si="572"/>
        <v>942.1</v>
      </c>
      <c r="G973" s="16">
        <f t="shared" si="573"/>
        <v>641.20000000000005</v>
      </c>
      <c r="H973" s="13">
        <f t="shared" si="571"/>
        <v>46.927635683094195</v>
      </c>
    </row>
    <row r="974" spans="1:8" x14ac:dyDescent="0.25">
      <c r="A974" s="5">
        <f t="shared" si="564"/>
        <v>46030</v>
      </c>
      <c r="B974">
        <f>'010826'!B29</f>
        <v>48.5</v>
      </c>
      <c r="C974">
        <f>'010826'!C29</f>
        <v>20</v>
      </c>
      <c r="D974">
        <f>'010826'!D29</f>
        <v>893.6</v>
      </c>
      <c r="E974">
        <f>'010826'!E29</f>
        <v>621.20000000000005</v>
      </c>
      <c r="F974" s="16">
        <f t="shared" ref="F974:F980" si="574">+B974+D974</f>
        <v>942.1</v>
      </c>
      <c r="G974" s="16">
        <f t="shared" ref="G974:G980" si="575">+C974+E974</f>
        <v>641.20000000000005</v>
      </c>
      <c r="H974" s="13">
        <f t="shared" ref="H974:H980" si="576">+(F974/G974-1)*100</f>
        <v>46.927635683094195</v>
      </c>
    </row>
    <row r="975" spans="1:8" x14ac:dyDescent="0.25">
      <c r="A975" s="5">
        <f t="shared" si="564"/>
        <v>46037</v>
      </c>
      <c r="B975">
        <f>'011526'!B29</f>
        <v>101.5</v>
      </c>
      <c r="C975">
        <f>'011526'!C29</f>
        <v>20</v>
      </c>
      <c r="D975">
        <f>'011526'!D29</f>
        <v>893.6</v>
      </c>
      <c r="E975">
        <f>'011526'!E29</f>
        <v>621.20000000000005</v>
      </c>
      <c r="F975" s="16">
        <f t="shared" si="574"/>
        <v>995.1</v>
      </c>
      <c r="G975" s="16">
        <f t="shared" si="575"/>
        <v>641.20000000000005</v>
      </c>
      <c r="H975" s="13">
        <f t="shared" si="576"/>
        <v>55.193387398627557</v>
      </c>
    </row>
    <row r="976" spans="1:8" x14ac:dyDescent="0.25">
      <c r="A976" s="5">
        <f t="shared" si="564"/>
        <v>46044</v>
      </c>
      <c r="B976">
        <f>'012226'!B29</f>
        <v>101.5</v>
      </c>
      <c r="C976">
        <f>'012226'!C29</f>
        <v>20</v>
      </c>
      <c r="D976">
        <f>'012226'!D29</f>
        <v>893.6</v>
      </c>
      <c r="E976">
        <f>'012226'!E29</f>
        <v>621.20000000000005</v>
      </c>
      <c r="F976" s="16">
        <f t="shared" si="574"/>
        <v>995.1</v>
      </c>
      <c r="G976" s="16">
        <f t="shared" si="575"/>
        <v>641.20000000000005</v>
      </c>
      <c r="H976" s="13">
        <f t="shared" si="576"/>
        <v>55.193387398627557</v>
      </c>
    </row>
    <row r="977" spans="1:9" x14ac:dyDescent="0.25">
      <c r="A977" s="5">
        <f t="shared" si="564"/>
        <v>46051</v>
      </c>
      <c r="B977">
        <f>'012926'!B29</f>
        <v>102.5</v>
      </c>
      <c r="C977">
        <f>'012926'!C29</f>
        <v>20</v>
      </c>
      <c r="D977">
        <f>'012926'!D29</f>
        <v>893.6</v>
      </c>
      <c r="E977">
        <f>'012926'!E29</f>
        <v>621.20000000000005</v>
      </c>
      <c r="F977" s="16">
        <f t="shared" si="574"/>
        <v>996.1</v>
      </c>
      <c r="G977" s="16">
        <f t="shared" si="575"/>
        <v>641.20000000000005</v>
      </c>
      <c r="H977" s="13">
        <f t="shared" si="576"/>
        <v>55.349344978165924</v>
      </c>
    </row>
    <row r="978" spans="1:9" x14ac:dyDescent="0.25">
      <c r="A978" s="5">
        <v>46058</v>
      </c>
      <c r="B978">
        <f>'020526'!B29</f>
        <v>147.5</v>
      </c>
      <c r="C978">
        <f>'020526'!C29</f>
        <v>20</v>
      </c>
      <c r="D978">
        <f>'020526'!D29</f>
        <v>920.3</v>
      </c>
      <c r="E978">
        <f>'020526'!E29</f>
        <v>621.20000000000005</v>
      </c>
      <c r="F978" s="16">
        <f t="shared" si="574"/>
        <v>1067.8</v>
      </c>
      <c r="G978" s="16">
        <f t="shared" si="575"/>
        <v>641.20000000000005</v>
      </c>
      <c r="H978" s="13">
        <f t="shared" si="576"/>
        <v>66.531503431066724</v>
      </c>
    </row>
    <row r="979" spans="1:9" x14ac:dyDescent="0.25">
      <c r="A979" s="5">
        <v>46065</v>
      </c>
      <c r="B979">
        <f>'021226'!B29</f>
        <v>77.5</v>
      </c>
      <c r="C979">
        <f>'021226'!C29</f>
        <v>20</v>
      </c>
      <c r="D979">
        <f>'021226'!D29</f>
        <v>920.3</v>
      </c>
      <c r="E979">
        <f>'021226'!E29</f>
        <v>621.20000000000005</v>
      </c>
      <c r="F979" s="16">
        <f t="shared" si="574"/>
        <v>997.8</v>
      </c>
      <c r="G979" s="16">
        <f t="shared" si="575"/>
        <v>641.20000000000005</v>
      </c>
      <c r="H979" s="13">
        <f t="shared" si="576"/>
        <v>55.614472863381145</v>
      </c>
    </row>
    <row r="980" spans="1:9" x14ac:dyDescent="0.25">
      <c r="A980" s="5">
        <v>46072</v>
      </c>
      <c r="B980">
        <f>'021926'!B29</f>
        <v>75.5</v>
      </c>
      <c r="C980">
        <f>'021926'!C29</f>
        <v>20</v>
      </c>
      <c r="D980">
        <f>'021926'!D29</f>
        <v>922.3</v>
      </c>
      <c r="E980">
        <f>'021926'!E29</f>
        <v>621.20000000000005</v>
      </c>
      <c r="F980" s="16">
        <f t="shared" si="574"/>
        <v>997.8</v>
      </c>
      <c r="G980" s="16">
        <f t="shared" si="575"/>
        <v>641.20000000000005</v>
      </c>
      <c r="H980" s="13">
        <f t="shared" si="576"/>
        <v>55.614472863381145</v>
      </c>
    </row>
    <row r="981" spans="1:9" x14ac:dyDescent="0.25">
      <c r="A981" s="5">
        <v>46079</v>
      </c>
      <c r="B981">
        <f>'022626'!B29</f>
        <v>124.6</v>
      </c>
      <c r="C981">
        <f>'022626'!C29</f>
        <v>20</v>
      </c>
      <c r="D981">
        <f>'022626'!D29</f>
        <v>945.2</v>
      </c>
      <c r="E981">
        <f>'022626'!E29</f>
        <v>621.20000000000005</v>
      </c>
      <c r="F981" s="16">
        <f t="shared" ref="F981:F984" si="577">+B981+D981</f>
        <v>1069.8</v>
      </c>
      <c r="G981" s="16">
        <f t="shared" ref="G981:G984" si="578">+C981+E981</f>
        <v>641.20000000000005</v>
      </c>
      <c r="H981" s="13">
        <f t="shared" ref="H981:H984" si="579">+(F981/G981-1)*100</f>
        <v>66.843418590143472</v>
      </c>
    </row>
    <row r="982" spans="1:9" x14ac:dyDescent="0.25">
      <c r="A982" s="5">
        <v>46086</v>
      </c>
      <c r="B982">
        <f>'030526'!B29</f>
        <v>124.6</v>
      </c>
      <c r="C982">
        <f>'030526'!C29</f>
        <v>71</v>
      </c>
      <c r="D982">
        <f>'030526'!D29</f>
        <v>945.2</v>
      </c>
      <c r="E982">
        <f>'030526'!E29</f>
        <v>621.20000000000005</v>
      </c>
      <c r="F982" s="16">
        <f t="shared" si="577"/>
        <v>1069.8</v>
      </c>
      <c r="G982" s="16">
        <f t="shared" si="578"/>
        <v>692.2</v>
      </c>
      <c r="H982" s="13">
        <f t="shared" si="579"/>
        <v>54.550707887893644</v>
      </c>
    </row>
    <row r="983" spans="1:9" x14ac:dyDescent="0.25">
      <c r="A983" s="5">
        <v>46093</v>
      </c>
      <c r="B983">
        <f>'031226'!B29</f>
        <v>124.6</v>
      </c>
      <c r="C983">
        <f>'031226'!C29</f>
        <v>133</v>
      </c>
      <c r="D983">
        <f>'031226'!D29</f>
        <v>945.3</v>
      </c>
      <c r="E983">
        <f>'031226'!E29</f>
        <v>621.20000000000005</v>
      </c>
      <c r="F983" s="16">
        <f t="shared" si="577"/>
        <v>1069.8999999999999</v>
      </c>
      <c r="G983" s="16">
        <f t="shared" si="578"/>
        <v>754.2</v>
      </c>
      <c r="H983" s="13">
        <f t="shared" si="579"/>
        <v>41.858923362503297</v>
      </c>
    </row>
    <row r="984" spans="1:9" x14ac:dyDescent="0.25">
      <c r="A984" s="5">
        <v>46100</v>
      </c>
      <c r="B984">
        <f>'031926'!B29</f>
        <v>124.8</v>
      </c>
      <c r="C984">
        <f>'031926'!C29</f>
        <v>133</v>
      </c>
      <c r="D984">
        <f>'031926'!D29</f>
        <v>945.8</v>
      </c>
      <c r="E984">
        <f>'031926'!E29</f>
        <v>621.20000000000005</v>
      </c>
      <c r="F984" s="16">
        <f t="shared" si="577"/>
        <v>1070.5999999999999</v>
      </c>
      <c r="G984" s="16">
        <f t="shared" si="578"/>
        <v>754.2</v>
      </c>
      <c r="H984" s="13">
        <f t="shared" si="579"/>
        <v>41.951736939803737</v>
      </c>
    </row>
    <row r="985" spans="1:9" x14ac:dyDescent="0.25">
      <c r="A985" s="5">
        <v>46107</v>
      </c>
      <c r="B985" s="16">
        <v>124</v>
      </c>
      <c r="C985" s="16">
        <v>133</v>
      </c>
      <c r="D985" s="16">
        <v>945.81899999999996</v>
      </c>
      <c r="E985" s="16">
        <v>621.23500000000001</v>
      </c>
      <c r="F985" s="16">
        <f t="shared" ref="F985:F988" si="580">+B985+D985</f>
        <v>1069.819</v>
      </c>
      <c r="G985" s="16">
        <f t="shared" ref="G985:G988" si="581">+C985+E985</f>
        <v>754.23500000000001</v>
      </c>
      <c r="H985" s="13">
        <f t="shared" ref="H985:H988" si="582">+(F985/G985-1)*100</f>
        <v>41.841601092497683</v>
      </c>
      <c r="I985" s="16">
        <v>0</v>
      </c>
    </row>
    <row r="986" spans="1:9" x14ac:dyDescent="0.25">
      <c r="A986" s="5">
        <v>46114</v>
      </c>
      <c r="B986" s="16">
        <v>124</v>
      </c>
      <c r="C986" s="16">
        <v>133</v>
      </c>
      <c r="D986" s="16">
        <v>962.68299999999999</v>
      </c>
      <c r="E986" s="16">
        <v>621.23500000000001</v>
      </c>
      <c r="F986" s="16">
        <f t="shared" si="580"/>
        <v>1086.683</v>
      </c>
      <c r="G986" s="16">
        <f t="shared" si="581"/>
        <v>754.23500000000001</v>
      </c>
      <c r="H986" s="13">
        <f t="shared" si="582"/>
        <v>44.077508999184609</v>
      </c>
      <c r="I986" s="16">
        <v>0</v>
      </c>
    </row>
    <row r="987" spans="1:9" x14ac:dyDescent="0.25">
      <c r="A987" s="5">
        <v>46121</v>
      </c>
      <c r="B987" s="16">
        <v>124</v>
      </c>
      <c r="C987" s="16">
        <v>133</v>
      </c>
      <c r="D987" s="16">
        <v>962.68299999999999</v>
      </c>
      <c r="E987" s="16">
        <v>621.23500000000001</v>
      </c>
      <c r="F987" s="16">
        <f t="shared" si="580"/>
        <v>1086.683</v>
      </c>
      <c r="G987" s="16">
        <f t="shared" si="581"/>
        <v>754.23500000000001</v>
      </c>
      <c r="H987" s="13">
        <f t="shared" si="582"/>
        <v>44.077508999184609</v>
      </c>
      <c r="I987" s="16">
        <v>0</v>
      </c>
    </row>
    <row r="988" spans="1:9" x14ac:dyDescent="0.25">
      <c r="A988" s="5">
        <v>46128</v>
      </c>
      <c r="B988" s="16">
        <v>71</v>
      </c>
      <c r="C988" s="16">
        <v>133</v>
      </c>
      <c r="D988" s="16">
        <v>1020.4829999999999</v>
      </c>
      <c r="E988" s="16">
        <v>621.23500000000001</v>
      </c>
      <c r="F988" s="16">
        <f t="shared" si="580"/>
        <v>1091.4829999999999</v>
      </c>
      <c r="G988" s="16">
        <f t="shared" si="581"/>
        <v>754.23500000000001</v>
      </c>
      <c r="H988" s="13">
        <f t="shared" si="582"/>
        <v>44.713915424237797</v>
      </c>
      <c r="I988" s="16">
        <v>0</v>
      </c>
    </row>
    <row r="989" spans="1:9" ht="15" x14ac:dyDescent="0.35">
      <c r="A989" s="333" t="s">
        <v>1574</v>
      </c>
      <c r="B989" s="16">
        <v>141</v>
      </c>
      <c r="C989" s="16">
        <v>145.69999999999999</v>
      </c>
      <c r="D989" s="16">
        <v>1020.4829999999999</v>
      </c>
      <c r="E989" s="16">
        <v>621.23500000000001</v>
      </c>
      <c r="F989" s="16">
        <f t="shared" ref="F989" si="583">+B989+D989</f>
        <v>1161.4829999999999</v>
      </c>
      <c r="G989" s="16">
        <f t="shared" ref="G989" si="584">+C989+E989</f>
        <v>766.93499999999995</v>
      </c>
      <c r="H989" s="13">
        <f t="shared" ref="H989" si="585">+(F989/G989-1)*100</f>
        <v>51.444776936767788</v>
      </c>
      <c r="I989" s="16">
        <v>0</v>
      </c>
    </row>
    <row r="990" spans="1:9" ht="15" x14ac:dyDescent="0.25">
      <c r="A990" s="296" t="s">
        <v>1575</v>
      </c>
      <c r="B990" s="16">
        <v>71</v>
      </c>
      <c r="C990" s="16">
        <v>145.69999999999999</v>
      </c>
      <c r="D990" s="16">
        <v>1020.4829999999999</v>
      </c>
      <c r="E990" s="16">
        <v>621.23500000000001</v>
      </c>
      <c r="F990" s="16">
        <f t="shared" ref="F990:F1001" si="586">+B990+D990</f>
        <v>1091.4829999999999</v>
      </c>
      <c r="G990" s="16">
        <f t="shared" ref="G990:G1001" si="587">+C990+E990</f>
        <v>766.93499999999995</v>
      </c>
      <c r="H990" s="13">
        <f t="shared" ref="H990:H1001" si="588">+(F990/G990-1)*100</f>
        <v>42.317536688246072</v>
      </c>
      <c r="I990" s="16">
        <v>0</v>
      </c>
    </row>
    <row r="991" spans="1:9" ht="15" x14ac:dyDescent="0.25">
      <c r="A991" s="338" t="s">
        <v>1578</v>
      </c>
      <c r="B991" s="16">
        <v>141</v>
      </c>
      <c r="C991" s="16">
        <v>145.69999999999999</v>
      </c>
      <c r="D991" s="16">
        <v>1020.4829999999999</v>
      </c>
      <c r="E991" s="16">
        <v>621.23500000000001</v>
      </c>
      <c r="F991" s="16">
        <f t="shared" si="586"/>
        <v>1161.4829999999999</v>
      </c>
      <c r="G991" s="16">
        <f t="shared" si="587"/>
        <v>766.93499999999995</v>
      </c>
      <c r="H991" s="13">
        <f t="shared" si="588"/>
        <v>51.444776936767788</v>
      </c>
      <c r="I991" s="16">
        <v>0</v>
      </c>
    </row>
    <row r="992" spans="1:9" ht="15" x14ac:dyDescent="0.25">
      <c r="A992" s="296" t="s">
        <v>1579</v>
      </c>
      <c r="B992" s="16">
        <v>71</v>
      </c>
      <c r="C992" s="16">
        <v>135.80000000000001</v>
      </c>
      <c r="D992" s="16">
        <v>1020.4829999999999</v>
      </c>
      <c r="E992" s="16">
        <v>632.23500000000001</v>
      </c>
      <c r="F992" s="16">
        <f t="shared" si="586"/>
        <v>1091.4829999999999</v>
      </c>
      <c r="G992" s="16">
        <f t="shared" si="587"/>
        <v>768.03500000000008</v>
      </c>
      <c r="H992" s="13">
        <f t="shared" si="588"/>
        <v>42.113705755597053</v>
      </c>
      <c r="I992" s="16">
        <v>0</v>
      </c>
    </row>
    <row r="993" spans="1:9" ht="15" x14ac:dyDescent="0.25">
      <c r="A993" s="342" t="s">
        <v>1580</v>
      </c>
      <c r="B993" s="16">
        <v>71</v>
      </c>
      <c r="C993" s="16">
        <v>73.8</v>
      </c>
      <c r="D993" s="16">
        <v>1020.4829999999999</v>
      </c>
      <c r="E993" s="16">
        <v>700.19200000000001</v>
      </c>
      <c r="F993" s="16">
        <f t="shared" si="586"/>
        <v>1091.4829999999999</v>
      </c>
      <c r="G993" s="16">
        <f t="shared" si="587"/>
        <v>773.99199999999996</v>
      </c>
      <c r="H993" s="13">
        <f t="shared" si="588"/>
        <v>41.019933022563549</v>
      </c>
      <c r="I993" s="16">
        <v>0</v>
      </c>
    </row>
    <row r="994" spans="1:9" ht="15" x14ac:dyDescent="0.25">
      <c r="A994" s="296" t="s">
        <v>1581</v>
      </c>
      <c r="B994" s="16">
        <v>71</v>
      </c>
      <c r="C994" s="16">
        <v>0</v>
      </c>
      <c r="D994" s="16">
        <v>1020.4829999999999</v>
      </c>
      <c r="E994" s="16">
        <v>781.32299999999998</v>
      </c>
      <c r="F994" s="16">
        <f t="shared" si="586"/>
        <v>1091.4829999999999</v>
      </c>
      <c r="G994" s="16">
        <f t="shared" si="587"/>
        <v>781.32299999999998</v>
      </c>
      <c r="H994" s="13">
        <f t="shared" si="588"/>
        <v>39.696770733742625</v>
      </c>
      <c r="I994" s="16">
        <v>0</v>
      </c>
    </row>
    <row r="995" spans="1:9" ht="15" x14ac:dyDescent="0.25">
      <c r="A995" s="301" t="s">
        <v>1617</v>
      </c>
      <c r="B995" s="16">
        <v>71</v>
      </c>
      <c r="C995" s="16">
        <v>0</v>
      </c>
      <c r="D995" s="16">
        <v>1020.4829999999999</v>
      </c>
      <c r="E995" s="16">
        <v>781.32299999999998</v>
      </c>
      <c r="F995" s="16">
        <f t="shared" si="586"/>
        <v>1091.4829999999999</v>
      </c>
      <c r="G995" s="16">
        <f t="shared" si="587"/>
        <v>781.32299999999998</v>
      </c>
      <c r="H995" s="13">
        <f t="shared" si="588"/>
        <v>39.696770733742625</v>
      </c>
    </row>
    <row r="996" spans="1:9" x14ac:dyDescent="0.25">
      <c r="A996" s="332">
        <v>46177</v>
      </c>
      <c r="B996">
        <v>21</v>
      </c>
      <c r="C996">
        <v>214</v>
      </c>
      <c r="D996">
        <v>44.104999999999997</v>
      </c>
      <c r="E996">
        <v>0</v>
      </c>
      <c r="F996" s="16">
        <f t="shared" si="586"/>
        <v>65.10499999999999</v>
      </c>
      <c r="G996" s="16">
        <f t="shared" si="587"/>
        <v>214</v>
      </c>
      <c r="H996" s="13">
        <f t="shared" si="588"/>
        <v>-69.577102803738327</v>
      </c>
    </row>
    <row r="997" spans="1:9" ht="15" x14ac:dyDescent="0.25">
      <c r="A997" s="301" t="s">
        <v>1623</v>
      </c>
      <c r="B997" s="16">
        <v>1</v>
      </c>
      <c r="C997" s="16">
        <v>214</v>
      </c>
      <c r="D997" s="16">
        <v>65.009</v>
      </c>
      <c r="E997" s="16">
        <v>0</v>
      </c>
      <c r="F997" s="16">
        <f t="shared" si="586"/>
        <v>66.009</v>
      </c>
      <c r="G997" s="16">
        <f t="shared" si="587"/>
        <v>214</v>
      </c>
      <c r="H997" s="13">
        <f t="shared" si="588"/>
        <v>-69.154672897196264</v>
      </c>
    </row>
    <row r="998" spans="1:9" ht="15" x14ac:dyDescent="0.25">
      <c r="A998" s="296" t="s">
        <v>1624</v>
      </c>
      <c r="B998" s="16">
        <v>1</v>
      </c>
      <c r="C998" s="16">
        <v>214</v>
      </c>
      <c r="D998" s="16">
        <v>65.009</v>
      </c>
      <c r="E998" s="16">
        <v>0</v>
      </c>
      <c r="F998" s="16">
        <f t="shared" si="586"/>
        <v>66.009</v>
      </c>
      <c r="G998" s="16">
        <f t="shared" si="587"/>
        <v>214</v>
      </c>
      <c r="H998" s="13">
        <f t="shared" si="588"/>
        <v>-69.154672897196264</v>
      </c>
    </row>
    <row r="999" spans="1:9" ht="15" x14ac:dyDescent="0.25">
      <c r="A999" s="296" t="s">
        <v>1627</v>
      </c>
      <c r="B999" s="16">
        <v>1</v>
      </c>
      <c r="C999" s="16">
        <v>145</v>
      </c>
      <c r="D999" s="16">
        <v>65.009</v>
      </c>
      <c r="E999" s="16">
        <v>75.36</v>
      </c>
      <c r="F999" s="16">
        <f t="shared" si="586"/>
        <v>66.009</v>
      </c>
      <c r="G999" s="16">
        <f t="shared" si="587"/>
        <v>220.36</v>
      </c>
      <c r="H999" s="13">
        <f t="shared" si="588"/>
        <v>-70.044926483935384</v>
      </c>
    </row>
    <row r="1000" spans="1:9" ht="15" x14ac:dyDescent="0.25">
      <c r="A1000" s="352" t="s">
        <v>1628</v>
      </c>
      <c r="B1000" s="16">
        <v>2.2999999999999998</v>
      </c>
      <c r="C1000" s="16">
        <v>175.5</v>
      </c>
      <c r="D1000" s="16">
        <v>65.009</v>
      </c>
      <c r="E1000" s="16">
        <v>75.36</v>
      </c>
      <c r="F1000" s="16">
        <f t="shared" si="586"/>
        <v>67.308999999999997</v>
      </c>
      <c r="G1000" s="16">
        <f t="shared" si="587"/>
        <v>250.86</v>
      </c>
      <c r="H1000" s="13">
        <f t="shared" si="588"/>
        <v>-73.168699673124451</v>
      </c>
    </row>
    <row r="1001" spans="1:9" ht="15" x14ac:dyDescent="0.25">
      <c r="A1001" s="296" t="s">
        <v>1632</v>
      </c>
      <c r="B1001" s="16" cm="1">
        <f t="array" ref="B1001">INDEX(Sheet1!$N:$N, MATCH(1, (Sheet1!$B:$B=Indonesia!$A$1) * (Sheet1!$C:$C=Indonesia!$A1001), 0))</f>
        <v>2.2999999999999998</v>
      </c>
      <c r="C1001" s="16" cm="1">
        <f t="array" ref="C1001">INDEX(Sheet1!$U:$U, MATCH(1, (Sheet1!$B:$B=Indonesia!$A$1) * (Sheet1!$C:$C=Indonesia!$A1001), 0))</f>
        <v>192.5</v>
      </c>
      <c r="D1001" s="16" cm="1">
        <f t="array" ref="D1001">INDEX(Sheet1!$Q:$Q, MATCH(1, (Sheet1!$B:$B=Indonesia!$A$1) * (Sheet1!$C:$C=Indonesia!$A1001), 0))</f>
        <v>65.009</v>
      </c>
      <c r="E1001" s="16" cm="1">
        <f t="array" ref="E1001">INDEX(Sheet1!$T:$T, MATCH(1, (Sheet1!$B:$B=Indonesia!$A$1) * (Sheet1!$C:$C=Indonesia!$A1001), 0))</f>
        <v>75.36</v>
      </c>
      <c r="F1001" s="16">
        <f t="shared" si="586"/>
        <v>67.308999999999997</v>
      </c>
      <c r="G1001" s="16">
        <f t="shared" si="587"/>
        <v>267.86</v>
      </c>
      <c r="H1001" s="13">
        <f t="shared" si="588"/>
        <v>-74.871574703203166</v>
      </c>
    </row>
  </sheetData>
  <mergeCells count="2">
    <mergeCell ref="D1:E1"/>
    <mergeCell ref="F1:G1"/>
  </mergeCells>
  <phoneticPr fontId="7" type="noConversion"/>
  <pageMargins left="0.75" right="0.75" top="1" bottom="1" header="0.5" footer="0.5"/>
  <headerFooter alignWithMargins="0"/>
  <ignoredErrors>
    <ignoredError sqref="H564:H568 H609:H635 H643:H658" evalError="1"/>
  </ignoredErrors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3">
    <tabColor theme="7" tint="-0.249977111117893"/>
  </sheetPr>
  <dimension ref="A1:L689"/>
  <sheetViews>
    <sheetView zoomScale="130" zoomScaleNormal="130" workbookViewId="0">
      <pane xSplit="1" ySplit="2" topLeftCell="B674" activePane="bottomRight" state="frozen"/>
      <selection pane="topRight" activeCell="B1" sqref="B1"/>
      <selection pane="bottomLeft" activeCell="A3" sqref="A3"/>
      <selection pane="bottomRight" activeCell="A689" sqref="A689"/>
    </sheetView>
  </sheetViews>
  <sheetFormatPr defaultRowHeight="13.2" x14ac:dyDescent="0.25"/>
  <cols>
    <col min="1" max="1" width="21.109375" customWidth="1"/>
    <col min="2" max="2" width="10.5546875" customWidth="1"/>
    <col min="3" max="3" width="11.5546875" customWidth="1"/>
    <col min="5" max="5" width="15" customWidth="1"/>
    <col min="7" max="7" width="11.33203125" customWidth="1"/>
    <col min="8" max="8" width="9.5546875" bestFit="1" customWidth="1"/>
    <col min="9" max="9" width="10.5546875" customWidth="1"/>
  </cols>
  <sheetData>
    <row r="1" spans="1:9" ht="15.6" x14ac:dyDescent="0.3">
      <c r="A1" s="323" t="s">
        <v>1486</v>
      </c>
      <c r="B1" s="103" t="s">
        <v>608</v>
      </c>
      <c r="C1" s="103"/>
      <c r="D1" s="395" t="s">
        <v>609</v>
      </c>
      <c r="E1" s="396"/>
      <c r="F1" s="395" t="s">
        <v>610</v>
      </c>
      <c r="G1" s="396"/>
      <c r="H1" s="111"/>
      <c r="I1" s="35" t="s">
        <v>640</v>
      </c>
    </row>
    <row r="2" spans="1:9" ht="15.6" x14ac:dyDescent="0.3">
      <c r="A2" s="35" t="s">
        <v>652</v>
      </c>
      <c r="B2" s="104" t="s">
        <v>613</v>
      </c>
      <c r="C2" s="104" t="s">
        <v>614</v>
      </c>
      <c r="D2" s="107" t="s">
        <v>613</v>
      </c>
      <c r="E2" s="108" t="s">
        <v>614</v>
      </c>
      <c r="F2" s="107" t="s">
        <v>642</v>
      </c>
      <c r="G2" s="108" t="s">
        <v>614</v>
      </c>
      <c r="H2" s="105" t="s">
        <v>4</v>
      </c>
      <c r="I2" s="103" t="s">
        <v>643</v>
      </c>
    </row>
    <row r="3" spans="1:9" x14ac:dyDescent="0.25">
      <c r="A3" s="5">
        <v>41417</v>
      </c>
      <c r="B3" s="40">
        <v>58.4</v>
      </c>
      <c r="C3" s="40">
        <v>55.8</v>
      </c>
      <c r="D3" s="40">
        <v>740.4</v>
      </c>
      <c r="E3" s="40">
        <v>534.29999999999995</v>
      </c>
      <c r="F3">
        <f t="shared" ref="F3:G5" si="0">+B3+D3</f>
        <v>798.8</v>
      </c>
      <c r="G3">
        <f t="shared" si="0"/>
        <v>590.09999999999991</v>
      </c>
      <c r="H3" s="20">
        <f t="shared" ref="H3:H66" si="1">+(F3/G3-1)*100</f>
        <v>35.366886968310475</v>
      </c>
      <c r="I3" s="40">
        <v>1443.2</v>
      </c>
    </row>
    <row r="4" spans="1:9" x14ac:dyDescent="0.25">
      <c r="A4" s="5">
        <f>+A3+7</f>
        <v>41424</v>
      </c>
      <c r="B4" s="16">
        <v>57</v>
      </c>
      <c r="C4">
        <v>55.8</v>
      </c>
      <c r="D4">
        <v>741.8</v>
      </c>
      <c r="E4">
        <v>534.29999999999995</v>
      </c>
      <c r="F4">
        <f t="shared" si="0"/>
        <v>798.8</v>
      </c>
      <c r="G4">
        <f t="shared" si="0"/>
        <v>590.09999999999991</v>
      </c>
      <c r="H4" s="20">
        <f t="shared" si="1"/>
        <v>35.366886968310475</v>
      </c>
      <c r="I4" s="40">
        <v>1464</v>
      </c>
    </row>
    <row r="5" spans="1:9" x14ac:dyDescent="0.25">
      <c r="A5" s="5">
        <f>+A4+7</f>
        <v>41431</v>
      </c>
      <c r="B5">
        <v>1465.3</v>
      </c>
      <c r="C5">
        <v>167</v>
      </c>
      <c r="D5">
        <v>57.8</v>
      </c>
      <c r="E5">
        <v>57.8</v>
      </c>
      <c r="F5">
        <f t="shared" si="0"/>
        <v>1523.1</v>
      </c>
      <c r="G5">
        <f t="shared" si="0"/>
        <v>224.8</v>
      </c>
      <c r="H5" s="20">
        <f t="shared" si="1"/>
        <v>577.535587188612</v>
      </c>
    </row>
    <row r="6" spans="1:9" x14ac:dyDescent="0.25">
      <c r="A6" s="5">
        <f>+A5+7</f>
        <v>41438</v>
      </c>
      <c r="B6">
        <v>1498.3</v>
      </c>
      <c r="C6">
        <v>281.5</v>
      </c>
      <c r="D6">
        <v>115.6</v>
      </c>
      <c r="E6">
        <v>57.8</v>
      </c>
      <c r="F6">
        <f t="shared" ref="F6:G8" si="2">+B6+D6</f>
        <v>1613.8999999999999</v>
      </c>
      <c r="G6">
        <f t="shared" si="2"/>
        <v>339.3</v>
      </c>
      <c r="H6" s="20">
        <f t="shared" si="1"/>
        <v>375.65576186265838</v>
      </c>
    </row>
    <row r="7" spans="1:9" x14ac:dyDescent="0.25">
      <c r="A7" s="5">
        <f t="shared" ref="A7:A70" si="3">+A6+7</f>
        <v>41445</v>
      </c>
      <c r="B7">
        <v>1473.8</v>
      </c>
      <c r="C7">
        <v>280</v>
      </c>
      <c r="D7">
        <v>115.6</v>
      </c>
      <c r="E7">
        <v>59.2</v>
      </c>
      <c r="F7">
        <f t="shared" si="2"/>
        <v>1589.3999999999999</v>
      </c>
      <c r="G7">
        <f t="shared" si="2"/>
        <v>339.2</v>
      </c>
      <c r="H7" s="20">
        <f t="shared" si="1"/>
        <v>368.57311320754712</v>
      </c>
    </row>
    <row r="8" spans="1:9" x14ac:dyDescent="0.25">
      <c r="A8" s="5">
        <f t="shared" si="3"/>
        <v>41452</v>
      </c>
      <c r="B8">
        <v>1480.1</v>
      </c>
      <c r="C8">
        <v>277.5</v>
      </c>
      <c r="D8">
        <v>348.6</v>
      </c>
      <c r="E8">
        <v>61.8</v>
      </c>
      <c r="F8">
        <f t="shared" si="2"/>
        <v>1828.6999999999998</v>
      </c>
      <c r="G8">
        <f t="shared" si="2"/>
        <v>339.3</v>
      </c>
      <c r="H8" s="20">
        <f t="shared" si="1"/>
        <v>438.96256999705264</v>
      </c>
    </row>
    <row r="9" spans="1:9" x14ac:dyDescent="0.25">
      <c r="A9" s="5">
        <f t="shared" si="3"/>
        <v>41459</v>
      </c>
      <c r="B9">
        <v>2329</v>
      </c>
      <c r="C9">
        <v>274.3</v>
      </c>
      <c r="D9">
        <v>523.4</v>
      </c>
      <c r="E9">
        <v>64.900000000000006</v>
      </c>
      <c r="F9">
        <f t="shared" ref="F9:G11" si="4">+B9+D9</f>
        <v>2852.4</v>
      </c>
      <c r="G9">
        <f t="shared" si="4"/>
        <v>339.20000000000005</v>
      </c>
      <c r="H9" s="20">
        <f t="shared" si="1"/>
        <v>740.91981132075466</v>
      </c>
    </row>
    <row r="10" spans="1:9" x14ac:dyDescent="0.25">
      <c r="A10" s="5">
        <f t="shared" si="3"/>
        <v>41466</v>
      </c>
      <c r="B10">
        <v>2741</v>
      </c>
      <c r="C10">
        <v>273.5</v>
      </c>
      <c r="D10">
        <v>531.4</v>
      </c>
      <c r="E10">
        <v>65.8</v>
      </c>
      <c r="F10">
        <f t="shared" si="4"/>
        <v>3272.4</v>
      </c>
      <c r="G10">
        <f t="shared" si="4"/>
        <v>339.3</v>
      </c>
      <c r="H10" s="20">
        <f t="shared" si="1"/>
        <v>864.45623342175054</v>
      </c>
    </row>
    <row r="11" spans="1:9" x14ac:dyDescent="0.25">
      <c r="A11" s="5">
        <f t="shared" si="3"/>
        <v>41473</v>
      </c>
      <c r="B11">
        <v>2847.1</v>
      </c>
      <c r="C11">
        <v>272</v>
      </c>
      <c r="D11">
        <v>603.20000000000005</v>
      </c>
      <c r="E11">
        <v>67.2</v>
      </c>
      <c r="F11">
        <f t="shared" si="4"/>
        <v>3450.3</v>
      </c>
      <c r="G11">
        <f t="shared" si="4"/>
        <v>339.2</v>
      </c>
      <c r="H11" s="20">
        <f t="shared" si="1"/>
        <v>917.1875</v>
      </c>
    </row>
    <row r="12" spans="1:9" x14ac:dyDescent="0.25">
      <c r="A12" s="5">
        <f t="shared" si="3"/>
        <v>41480</v>
      </c>
      <c r="B12">
        <v>2790.7</v>
      </c>
      <c r="C12">
        <v>213.6</v>
      </c>
      <c r="D12">
        <v>789.4</v>
      </c>
      <c r="E12">
        <v>127.6</v>
      </c>
      <c r="F12">
        <f t="shared" ref="F12:F22" si="5">+B12+D12</f>
        <v>3580.1</v>
      </c>
      <c r="G12">
        <f t="shared" ref="G12:G22" si="6">+C12+E12</f>
        <v>341.2</v>
      </c>
      <c r="H12" s="20">
        <f t="shared" si="1"/>
        <v>949.26729191090283</v>
      </c>
    </row>
    <row r="13" spans="1:9" x14ac:dyDescent="0.25">
      <c r="A13" s="5">
        <f t="shared" si="3"/>
        <v>41487</v>
      </c>
      <c r="B13">
        <v>2671.2</v>
      </c>
      <c r="C13">
        <v>211.3</v>
      </c>
      <c r="D13">
        <v>969.7</v>
      </c>
      <c r="E13">
        <v>129.9</v>
      </c>
      <c r="F13">
        <f t="shared" si="5"/>
        <v>3640.8999999999996</v>
      </c>
      <c r="G13">
        <f t="shared" si="6"/>
        <v>341.20000000000005</v>
      </c>
      <c r="H13" s="20">
        <f t="shared" si="1"/>
        <v>967.08675263774887</v>
      </c>
    </row>
    <row r="14" spans="1:9" x14ac:dyDescent="0.25">
      <c r="A14" s="5">
        <f t="shared" si="3"/>
        <v>41494</v>
      </c>
      <c r="B14">
        <v>2602.1</v>
      </c>
      <c r="C14">
        <v>169.6</v>
      </c>
      <c r="D14">
        <v>1099.8</v>
      </c>
      <c r="E14">
        <v>173.6</v>
      </c>
      <c r="F14">
        <f t="shared" si="5"/>
        <v>3701.8999999999996</v>
      </c>
      <c r="G14">
        <f t="shared" si="6"/>
        <v>343.2</v>
      </c>
      <c r="H14" s="20">
        <f t="shared" si="1"/>
        <v>978.64219114219111</v>
      </c>
    </row>
    <row r="15" spans="1:9" x14ac:dyDescent="0.25">
      <c r="A15" s="5">
        <f t="shared" si="3"/>
        <v>41501</v>
      </c>
      <c r="B15">
        <v>2413.8000000000002</v>
      </c>
      <c r="C15">
        <v>167.6</v>
      </c>
      <c r="D15">
        <v>1340.4</v>
      </c>
      <c r="E15">
        <v>175.5</v>
      </c>
      <c r="F15">
        <f t="shared" si="5"/>
        <v>3754.2000000000003</v>
      </c>
      <c r="G15">
        <f t="shared" si="6"/>
        <v>343.1</v>
      </c>
      <c r="H15" s="20">
        <f t="shared" si="1"/>
        <v>994.19994170795678</v>
      </c>
    </row>
    <row r="16" spans="1:9" x14ac:dyDescent="0.25">
      <c r="A16" s="5">
        <f t="shared" si="3"/>
        <v>41508</v>
      </c>
      <c r="B16">
        <v>2221.4</v>
      </c>
      <c r="C16">
        <v>167.2</v>
      </c>
      <c r="D16">
        <v>1534.7</v>
      </c>
      <c r="E16">
        <v>176</v>
      </c>
      <c r="F16">
        <f t="shared" si="5"/>
        <v>3756.1000000000004</v>
      </c>
      <c r="G16">
        <f t="shared" si="6"/>
        <v>343.2</v>
      </c>
      <c r="H16" s="20">
        <f t="shared" si="1"/>
        <v>994.4347319347321</v>
      </c>
    </row>
    <row r="17" spans="1:10" x14ac:dyDescent="0.25">
      <c r="A17" s="5">
        <f t="shared" si="3"/>
        <v>41515</v>
      </c>
      <c r="B17">
        <v>2041.8</v>
      </c>
      <c r="C17">
        <v>111.2</v>
      </c>
      <c r="D17">
        <v>1720.6</v>
      </c>
      <c r="E17">
        <v>234.6</v>
      </c>
      <c r="F17">
        <f t="shared" si="5"/>
        <v>3762.3999999999996</v>
      </c>
      <c r="G17">
        <f t="shared" si="6"/>
        <v>345.8</v>
      </c>
      <c r="H17" s="20">
        <f t="shared" si="1"/>
        <v>988.02776171197206</v>
      </c>
    </row>
    <row r="18" spans="1:10" x14ac:dyDescent="0.25">
      <c r="A18" s="5">
        <f t="shared" si="3"/>
        <v>41522</v>
      </c>
      <c r="B18">
        <v>1746.4</v>
      </c>
      <c r="C18">
        <v>55.2</v>
      </c>
      <c r="D18">
        <v>2021.3</v>
      </c>
      <c r="E18">
        <v>348.4</v>
      </c>
      <c r="F18">
        <f t="shared" si="5"/>
        <v>3767.7</v>
      </c>
      <c r="G18">
        <f t="shared" si="6"/>
        <v>403.59999999999997</v>
      </c>
      <c r="H18" s="20">
        <f t="shared" si="1"/>
        <v>833.52329038652135</v>
      </c>
    </row>
    <row r="19" spans="1:10" x14ac:dyDescent="0.25">
      <c r="A19" s="5">
        <f t="shared" si="3"/>
        <v>41529</v>
      </c>
      <c r="B19">
        <v>1334.2</v>
      </c>
      <c r="C19">
        <v>2.2000000000000002</v>
      </c>
      <c r="D19">
        <v>2428</v>
      </c>
      <c r="E19">
        <v>406.1</v>
      </c>
      <c r="F19">
        <f t="shared" si="5"/>
        <v>3762.2</v>
      </c>
      <c r="G19">
        <f t="shared" si="6"/>
        <v>408.3</v>
      </c>
      <c r="H19" s="20">
        <f t="shared" si="1"/>
        <v>821.43032084251763</v>
      </c>
    </row>
    <row r="20" spans="1:10" x14ac:dyDescent="0.25">
      <c r="A20" s="5">
        <f t="shared" si="3"/>
        <v>41536</v>
      </c>
      <c r="B20">
        <v>1267.0999999999999</v>
      </c>
      <c r="C20">
        <v>2</v>
      </c>
      <c r="D20">
        <v>2666.6</v>
      </c>
      <c r="E20">
        <v>406.2</v>
      </c>
      <c r="F20">
        <f t="shared" si="5"/>
        <v>3933.7</v>
      </c>
      <c r="G20">
        <f t="shared" si="6"/>
        <v>408.2</v>
      </c>
      <c r="H20" s="20">
        <f t="shared" si="1"/>
        <v>863.66976972072518</v>
      </c>
    </row>
    <row r="21" spans="1:10" ht="15" x14ac:dyDescent="0.25">
      <c r="A21" s="5">
        <f t="shared" si="3"/>
        <v>41543</v>
      </c>
      <c r="B21">
        <v>1084</v>
      </c>
      <c r="C21">
        <v>2</v>
      </c>
      <c r="D21">
        <v>2848</v>
      </c>
      <c r="E21">
        <v>406.2</v>
      </c>
      <c r="F21">
        <f t="shared" si="5"/>
        <v>3932</v>
      </c>
      <c r="G21">
        <f t="shared" si="6"/>
        <v>408.2</v>
      </c>
      <c r="H21" s="20">
        <f t="shared" si="1"/>
        <v>863.25330720235183</v>
      </c>
      <c r="J21" s="271"/>
    </row>
    <row r="22" spans="1:10" x14ac:dyDescent="0.25">
      <c r="A22" s="5">
        <f t="shared" si="3"/>
        <v>41550</v>
      </c>
      <c r="B22">
        <v>962.1</v>
      </c>
      <c r="C22">
        <v>3</v>
      </c>
      <c r="D22">
        <v>3018.1</v>
      </c>
      <c r="E22">
        <v>406.2</v>
      </c>
      <c r="F22">
        <f t="shared" si="5"/>
        <v>3980.2</v>
      </c>
      <c r="G22">
        <f t="shared" si="6"/>
        <v>409.2</v>
      </c>
      <c r="H22" s="20">
        <f t="shared" si="1"/>
        <v>872.67839687194521</v>
      </c>
    </row>
    <row r="23" spans="1:10" x14ac:dyDescent="0.25">
      <c r="A23" s="5">
        <f t="shared" si="3"/>
        <v>41557</v>
      </c>
      <c r="H23" s="20" t="e">
        <f t="shared" si="1"/>
        <v>#DIV/0!</v>
      </c>
    </row>
    <row r="24" spans="1:10" x14ac:dyDescent="0.25">
      <c r="A24" s="5">
        <f t="shared" si="3"/>
        <v>41564</v>
      </c>
      <c r="H24" s="20" t="e">
        <f t="shared" si="1"/>
        <v>#DIV/0!</v>
      </c>
    </row>
    <row r="25" spans="1:10" x14ac:dyDescent="0.25">
      <c r="A25" s="5">
        <f t="shared" si="3"/>
        <v>41571</v>
      </c>
      <c r="B25">
        <v>596.70000000000005</v>
      </c>
      <c r="C25">
        <v>2.7</v>
      </c>
      <c r="D25">
        <v>3427.9</v>
      </c>
      <c r="E25">
        <v>407.1</v>
      </c>
      <c r="F25">
        <f t="shared" ref="F25:G27" si="7">+B25+D25</f>
        <v>4024.6000000000004</v>
      </c>
      <c r="G25">
        <f t="shared" si="7"/>
        <v>409.8</v>
      </c>
      <c r="H25" s="20">
        <f t="shared" si="1"/>
        <v>882.08882381649596</v>
      </c>
    </row>
    <row r="26" spans="1:10" x14ac:dyDescent="0.25">
      <c r="A26" s="5">
        <f t="shared" si="3"/>
        <v>41578</v>
      </c>
      <c r="B26">
        <v>599.29999999999995</v>
      </c>
      <c r="C26">
        <v>2</v>
      </c>
      <c r="D26">
        <v>3428.3</v>
      </c>
      <c r="E26">
        <v>407.8</v>
      </c>
      <c r="F26">
        <f t="shared" si="7"/>
        <v>4027.6000000000004</v>
      </c>
      <c r="G26">
        <f t="shared" si="7"/>
        <v>409.8</v>
      </c>
      <c r="H26" s="20">
        <f t="shared" si="1"/>
        <v>882.82088823816503</v>
      </c>
    </row>
    <row r="27" spans="1:10" ht="15" x14ac:dyDescent="0.25">
      <c r="A27" s="5">
        <f t="shared" si="3"/>
        <v>41585</v>
      </c>
      <c r="B27">
        <v>539.29999999999995</v>
      </c>
      <c r="C27">
        <v>0.8</v>
      </c>
      <c r="D27">
        <v>3487.1</v>
      </c>
      <c r="E27">
        <v>409</v>
      </c>
      <c r="F27">
        <f t="shared" si="7"/>
        <v>4026.3999999999996</v>
      </c>
      <c r="G27">
        <f t="shared" si="7"/>
        <v>409.8</v>
      </c>
      <c r="H27" s="20">
        <f t="shared" si="1"/>
        <v>882.52806246949729</v>
      </c>
      <c r="J27" s="271"/>
    </row>
    <row r="28" spans="1:10" x14ac:dyDescent="0.25">
      <c r="A28" s="5">
        <f t="shared" si="3"/>
        <v>41592</v>
      </c>
      <c r="B28">
        <v>479.3</v>
      </c>
      <c r="C28">
        <v>0.4</v>
      </c>
      <c r="D28">
        <v>4546.2</v>
      </c>
      <c r="E28">
        <v>409.5</v>
      </c>
      <c r="F28">
        <f t="shared" ref="F28:G34" si="8">+B28+D28</f>
        <v>5025.5</v>
      </c>
      <c r="G28">
        <f t="shared" si="8"/>
        <v>409.9</v>
      </c>
      <c r="H28" s="20">
        <f t="shared" si="1"/>
        <v>1126.0307392046843</v>
      </c>
    </row>
    <row r="29" spans="1:10" x14ac:dyDescent="0.25">
      <c r="A29" s="5">
        <f t="shared" si="3"/>
        <v>41599</v>
      </c>
      <c r="B29">
        <v>478.4</v>
      </c>
      <c r="C29">
        <v>55.4</v>
      </c>
      <c r="D29">
        <v>3606.8</v>
      </c>
      <c r="E29">
        <v>409.5</v>
      </c>
      <c r="F29">
        <f t="shared" si="8"/>
        <v>4085.2000000000003</v>
      </c>
      <c r="G29">
        <f t="shared" si="8"/>
        <v>464.9</v>
      </c>
      <c r="H29" s="20">
        <f t="shared" si="1"/>
        <v>778.72660787266079</v>
      </c>
    </row>
    <row r="30" spans="1:10" x14ac:dyDescent="0.25">
      <c r="A30" s="5">
        <f t="shared" si="3"/>
        <v>41606</v>
      </c>
      <c r="B30">
        <v>418.4</v>
      </c>
      <c r="C30">
        <v>55.4</v>
      </c>
      <c r="D30">
        <v>3669.3</v>
      </c>
      <c r="E30">
        <v>409.5</v>
      </c>
      <c r="F30">
        <f t="shared" si="8"/>
        <v>4087.7000000000003</v>
      </c>
      <c r="G30">
        <f t="shared" si="8"/>
        <v>464.9</v>
      </c>
      <c r="H30" s="20">
        <f t="shared" si="1"/>
        <v>779.26435792643588</v>
      </c>
    </row>
    <row r="31" spans="1:10" x14ac:dyDescent="0.25">
      <c r="A31" s="5">
        <f t="shared" si="3"/>
        <v>41613</v>
      </c>
      <c r="B31">
        <v>298.39999999999998</v>
      </c>
      <c r="C31">
        <v>55.4</v>
      </c>
      <c r="D31">
        <v>3785.9</v>
      </c>
      <c r="E31">
        <v>409.5</v>
      </c>
      <c r="F31">
        <f t="shared" si="8"/>
        <v>4084.3</v>
      </c>
      <c r="G31">
        <f t="shared" si="8"/>
        <v>464.9</v>
      </c>
      <c r="H31" s="20">
        <f t="shared" si="1"/>
        <v>778.533017853302</v>
      </c>
    </row>
    <row r="32" spans="1:10" x14ac:dyDescent="0.25">
      <c r="A32" s="5">
        <f t="shared" si="3"/>
        <v>41620</v>
      </c>
      <c r="B32">
        <v>243.4</v>
      </c>
      <c r="C32">
        <v>55</v>
      </c>
      <c r="D32">
        <v>3838.2</v>
      </c>
      <c r="E32">
        <v>409.9</v>
      </c>
      <c r="F32">
        <f t="shared" si="8"/>
        <v>4081.6</v>
      </c>
      <c r="G32">
        <f t="shared" si="8"/>
        <v>464.9</v>
      </c>
      <c r="H32" s="20">
        <f t="shared" si="1"/>
        <v>777.95224779522482</v>
      </c>
    </row>
    <row r="33" spans="1:12" x14ac:dyDescent="0.25">
      <c r="A33" s="5">
        <f t="shared" si="3"/>
        <v>41627</v>
      </c>
      <c r="B33">
        <v>298.39999999999998</v>
      </c>
      <c r="C33">
        <v>55.5</v>
      </c>
      <c r="D33">
        <v>3838.2</v>
      </c>
      <c r="E33">
        <v>409.9</v>
      </c>
      <c r="F33">
        <f t="shared" si="8"/>
        <v>4136.5999999999995</v>
      </c>
      <c r="G33">
        <f t="shared" si="8"/>
        <v>465.4</v>
      </c>
      <c r="H33" s="20">
        <f t="shared" si="1"/>
        <v>788.82681564245797</v>
      </c>
    </row>
    <row r="34" spans="1:12" x14ac:dyDescent="0.25">
      <c r="A34" s="5">
        <f t="shared" si="3"/>
        <v>41634</v>
      </c>
      <c r="B34">
        <v>298.39999999999998</v>
      </c>
      <c r="C34">
        <v>55.5</v>
      </c>
      <c r="D34">
        <v>3838.2</v>
      </c>
      <c r="E34">
        <v>409.9</v>
      </c>
      <c r="F34">
        <f t="shared" si="8"/>
        <v>4136.5999999999995</v>
      </c>
      <c r="G34">
        <f t="shared" si="8"/>
        <v>465.4</v>
      </c>
      <c r="H34" s="20">
        <f t="shared" si="1"/>
        <v>788.82681564245797</v>
      </c>
    </row>
    <row r="35" spans="1:12" x14ac:dyDescent="0.25">
      <c r="A35" s="5">
        <f t="shared" si="3"/>
        <v>41641</v>
      </c>
      <c r="B35">
        <v>298.39999999999998</v>
      </c>
      <c r="C35">
        <v>55.5</v>
      </c>
      <c r="D35">
        <v>3838.2</v>
      </c>
      <c r="E35">
        <v>409.9</v>
      </c>
      <c r="F35">
        <f t="shared" ref="F35:G38" si="9">+B35+D35</f>
        <v>4136.5999999999995</v>
      </c>
      <c r="G35">
        <f t="shared" si="9"/>
        <v>465.4</v>
      </c>
      <c r="H35" s="20">
        <f t="shared" si="1"/>
        <v>788.82681564245797</v>
      </c>
    </row>
    <row r="36" spans="1:12" x14ac:dyDescent="0.25">
      <c r="A36" s="5">
        <f t="shared" si="3"/>
        <v>41648</v>
      </c>
      <c r="B36">
        <v>178.4</v>
      </c>
      <c r="C36">
        <v>167.2</v>
      </c>
      <c r="D36">
        <v>4017</v>
      </c>
      <c r="E36">
        <v>409.9</v>
      </c>
      <c r="F36">
        <f t="shared" si="9"/>
        <v>4195.3999999999996</v>
      </c>
      <c r="G36">
        <f t="shared" si="9"/>
        <v>577.09999999999991</v>
      </c>
      <c r="H36" s="20">
        <f t="shared" si="1"/>
        <v>626.97972621729343</v>
      </c>
    </row>
    <row r="37" spans="1:12" x14ac:dyDescent="0.25">
      <c r="A37" s="5">
        <f t="shared" si="3"/>
        <v>41655</v>
      </c>
      <c r="B37">
        <v>118.4</v>
      </c>
      <c r="C37">
        <v>112.2</v>
      </c>
      <c r="D37">
        <v>4078.9</v>
      </c>
      <c r="E37">
        <v>467.7</v>
      </c>
      <c r="F37">
        <f t="shared" si="9"/>
        <v>4197.3</v>
      </c>
      <c r="G37">
        <f t="shared" si="9"/>
        <v>579.9</v>
      </c>
      <c r="H37" s="20">
        <f t="shared" si="1"/>
        <v>623.79720641489916</v>
      </c>
    </row>
    <row r="38" spans="1:12" x14ac:dyDescent="0.25">
      <c r="A38" s="5">
        <f t="shared" si="3"/>
        <v>41662</v>
      </c>
      <c r="B38">
        <v>118.2</v>
      </c>
      <c r="C38">
        <v>112.2</v>
      </c>
      <c r="D38">
        <v>4078.9</v>
      </c>
      <c r="E38">
        <v>467.7</v>
      </c>
      <c r="F38">
        <f t="shared" si="9"/>
        <v>4197.1000000000004</v>
      </c>
      <c r="G38">
        <f t="shared" si="9"/>
        <v>579.9</v>
      </c>
      <c r="H38" s="20">
        <f t="shared" si="1"/>
        <v>623.76271770995015</v>
      </c>
    </row>
    <row r="39" spans="1:12" ht="15" x14ac:dyDescent="0.25">
      <c r="A39" s="5">
        <f t="shared" si="3"/>
        <v>41669</v>
      </c>
      <c r="B39">
        <v>118.2</v>
      </c>
      <c r="C39">
        <v>112.2</v>
      </c>
      <c r="D39">
        <v>4078.9</v>
      </c>
      <c r="E39">
        <v>468.7</v>
      </c>
      <c r="F39">
        <f t="shared" ref="F39:G41" si="10">+B39+D39</f>
        <v>4197.1000000000004</v>
      </c>
      <c r="G39">
        <f t="shared" si="10"/>
        <v>580.9</v>
      </c>
      <c r="H39" s="20">
        <f t="shared" si="1"/>
        <v>622.51678430022389</v>
      </c>
      <c r="L39" s="271"/>
    </row>
    <row r="40" spans="1:12" x14ac:dyDescent="0.25">
      <c r="A40" s="5">
        <f t="shared" si="3"/>
        <v>41676</v>
      </c>
      <c r="B40">
        <v>118.2</v>
      </c>
      <c r="C40">
        <v>168.2</v>
      </c>
      <c r="D40">
        <v>4078.9</v>
      </c>
      <c r="E40">
        <v>467.7</v>
      </c>
      <c r="F40">
        <f t="shared" si="10"/>
        <v>4197.1000000000004</v>
      </c>
      <c r="G40">
        <f t="shared" si="10"/>
        <v>635.9</v>
      </c>
      <c r="H40" s="20">
        <f t="shared" si="1"/>
        <v>560.02516118886626</v>
      </c>
    </row>
    <row r="41" spans="1:12" x14ac:dyDescent="0.25">
      <c r="A41" s="5">
        <f t="shared" si="3"/>
        <v>41683</v>
      </c>
      <c r="B41">
        <v>117.2</v>
      </c>
      <c r="C41">
        <v>254.2</v>
      </c>
      <c r="D41">
        <v>4081.9</v>
      </c>
      <c r="E41">
        <v>467.7</v>
      </c>
      <c r="F41">
        <f t="shared" si="10"/>
        <v>4199.1000000000004</v>
      </c>
      <c r="G41">
        <f t="shared" si="10"/>
        <v>721.9</v>
      </c>
      <c r="H41" s="20">
        <f t="shared" si="1"/>
        <v>481.67336196149063</v>
      </c>
    </row>
    <row r="42" spans="1:12" x14ac:dyDescent="0.25">
      <c r="A42" s="5">
        <f t="shared" si="3"/>
        <v>41690</v>
      </c>
      <c r="B42">
        <v>117.2</v>
      </c>
      <c r="C42">
        <v>199.4</v>
      </c>
      <c r="D42">
        <v>4081.9</v>
      </c>
      <c r="E42">
        <v>468.4</v>
      </c>
      <c r="F42">
        <f t="shared" ref="F42:G46" si="11">+B42+D42</f>
        <v>4199.1000000000004</v>
      </c>
      <c r="G42">
        <f t="shared" si="11"/>
        <v>667.8</v>
      </c>
      <c r="H42" s="20">
        <f t="shared" si="1"/>
        <v>528.79604672057519</v>
      </c>
    </row>
    <row r="43" spans="1:12" x14ac:dyDescent="0.25">
      <c r="A43" s="5">
        <f t="shared" si="3"/>
        <v>41697</v>
      </c>
      <c r="B43">
        <v>177.2</v>
      </c>
      <c r="C43">
        <v>198.3</v>
      </c>
      <c r="D43">
        <v>4081.9</v>
      </c>
      <c r="E43">
        <v>529.9</v>
      </c>
      <c r="F43">
        <f t="shared" si="11"/>
        <v>4259.1000000000004</v>
      </c>
      <c r="G43">
        <f t="shared" si="11"/>
        <v>728.2</v>
      </c>
      <c r="H43" s="20">
        <f t="shared" si="1"/>
        <v>484.88052732765726</v>
      </c>
    </row>
    <row r="44" spans="1:12" x14ac:dyDescent="0.25">
      <c r="A44" s="5">
        <f t="shared" si="3"/>
        <v>41704</v>
      </c>
      <c r="B44">
        <v>177.2</v>
      </c>
      <c r="C44">
        <v>197.8</v>
      </c>
      <c r="D44">
        <v>4081.9</v>
      </c>
      <c r="E44">
        <v>530.4</v>
      </c>
      <c r="F44">
        <f t="shared" si="11"/>
        <v>4259.1000000000004</v>
      </c>
      <c r="G44">
        <f t="shared" si="11"/>
        <v>728.2</v>
      </c>
      <c r="H44" s="20">
        <f t="shared" si="1"/>
        <v>484.88052732765726</v>
      </c>
    </row>
    <row r="45" spans="1:12" x14ac:dyDescent="0.25">
      <c r="A45" s="5">
        <f t="shared" si="3"/>
        <v>41711</v>
      </c>
      <c r="B45" s="16">
        <v>177</v>
      </c>
      <c r="C45">
        <v>252.2</v>
      </c>
      <c r="D45">
        <v>4081.9</v>
      </c>
      <c r="E45" s="16">
        <v>531</v>
      </c>
      <c r="F45">
        <f t="shared" si="11"/>
        <v>4258.8999999999996</v>
      </c>
      <c r="G45">
        <f t="shared" si="11"/>
        <v>783.2</v>
      </c>
      <c r="H45" s="20">
        <f t="shared" si="1"/>
        <v>443.78192032686405</v>
      </c>
    </row>
    <row r="46" spans="1:12" x14ac:dyDescent="0.25">
      <c r="A46" s="5">
        <f t="shared" si="3"/>
        <v>41718</v>
      </c>
      <c r="B46" s="16">
        <v>177</v>
      </c>
      <c r="C46" s="16">
        <v>197</v>
      </c>
      <c r="D46">
        <v>4081.9</v>
      </c>
      <c r="E46">
        <v>591.70000000000005</v>
      </c>
      <c r="F46">
        <f t="shared" si="11"/>
        <v>4258.8999999999996</v>
      </c>
      <c r="G46">
        <f t="shared" si="11"/>
        <v>788.7</v>
      </c>
      <c r="H46" s="20">
        <f t="shared" si="1"/>
        <v>439.98985672625832</v>
      </c>
    </row>
    <row r="47" spans="1:12" x14ac:dyDescent="0.25">
      <c r="A47" s="5">
        <f t="shared" si="3"/>
        <v>41725</v>
      </c>
      <c r="B47" s="16">
        <v>177</v>
      </c>
      <c r="C47" s="16">
        <v>197</v>
      </c>
      <c r="D47">
        <v>4081.9</v>
      </c>
      <c r="E47">
        <v>591.70000000000005</v>
      </c>
      <c r="F47">
        <f t="shared" ref="F47:G49" si="12">+B47+D47</f>
        <v>4258.8999999999996</v>
      </c>
      <c r="G47">
        <f t="shared" si="12"/>
        <v>788.7</v>
      </c>
      <c r="H47" s="20">
        <f t="shared" si="1"/>
        <v>439.98985672625832</v>
      </c>
    </row>
    <row r="48" spans="1:12" x14ac:dyDescent="0.25">
      <c r="A48" s="5">
        <f t="shared" si="3"/>
        <v>41732</v>
      </c>
      <c r="B48" s="16">
        <v>177</v>
      </c>
      <c r="C48" s="16">
        <v>197.5</v>
      </c>
      <c r="D48">
        <v>4081.9</v>
      </c>
      <c r="E48">
        <v>591.70000000000005</v>
      </c>
      <c r="F48">
        <f t="shared" si="12"/>
        <v>4258.8999999999996</v>
      </c>
      <c r="G48">
        <f t="shared" si="12"/>
        <v>789.2</v>
      </c>
      <c r="H48" s="20">
        <f t="shared" si="1"/>
        <v>439.64774455144442</v>
      </c>
    </row>
    <row r="49" spans="1:9" x14ac:dyDescent="0.25">
      <c r="A49" s="5">
        <f t="shared" si="3"/>
        <v>41739</v>
      </c>
      <c r="B49" s="16">
        <v>177</v>
      </c>
      <c r="C49" s="16">
        <v>152.6</v>
      </c>
      <c r="D49">
        <v>4081.9</v>
      </c>
      <c r="E49">
        <v>647.29999999999995</v>
      </c>
      <c r="F49">
        <f t="shared" si="12"/>
        <v>4258.8999999999996</v>
      </c>
      <c r="G49">
        <f t="shared" si="12"/>
        <v>799.9</v>
      </c>
      <c r="H49" s="20">
        <f t="shared" si="1"/>
        <v>432.42905363170394</v>
      </c>
    </row>
    <row r="50" spans="1:9" x14ac:dyDescent="0.25">
      <c r="A50" s="5">
        <f t="shared" si="3"/>
        <v>41746</v>
      </c>
      <c r="B50" s="16">
        <v>177</v>
      </c>
      <c r="C50" s="16">
        <v>98.8</v>
      </c>
      <c r="D50">
        <v>4081.9</v>
      </c>
      <c r="E50">
        <v>704.9</v>
      </c>
      <c r="F50">
        <f t="shared" ref="F50:G52" si="13">+B50+D50</f>
        <v>4258.8999999999996</v>
      </c>
      <c r="G50">
        <f t="shared" si="13"/>
        <v>803.69999999999993</v>
      </c>
      <c r="H50" s="20">
        <f t="shared" si="1"/>
        <v>429.9116585790718</v>
      </c>
    </row>
    <row r="51" spans="1:9" x14ac:dyDescent="0.25">
      <c r="A51" s="5">
        <f t="shared" si="3"/>
        <v>41753</v>
      </c>
      <c r="B51" s="16">
        <v>1217</v>
      </c>
      <c r="C51" s="16">
        <v>71.099999999999994</v>
      </c>
      <c r="D51">
        <v>4144.8999999999996</v>
      </c>
      <c r="E51">
        <v>736.9</v>
      </c>
      <c r="F51">
        <f t="shared" si="13"/>
        <v>5361.9</v>
      </c>
      <c r="G51">
        <f t="shared" si="13"/>
        <v>808</v>
      </c>
      <c r="H51" s="20">
        <f t="shared" si="1"/>
        <v>563.60148514851483</v>
      </c>
    </row>
    <row r="52" spans="1:9" x14ac:dyDescent="0.25">
      <c r="A52" s="5">
        <f t="shared" si="3"/>
        <v>41760</v>
      </c>
      <c r="B52">
        <v>127</v>
      </c>
      <c r="C52">
        <v>71</v>
      </c>
      <c r="D52">
        <v>4144.8999999999996</v>
      </c>
      <c r="E52">
        <v>736.9</v>
      </c>
      <c r="F52">
        <f t="shared" si="13"/>
        <v>4271.8999999999996</v>
      </c>
      <c r="G52">
        <f t="shared" si="13"/>
        <v>807.9</v>
      </c>
      <c r="H52" s="20">
        <f t="shared" si="1"/>
        <v>428.76593637826466</v>
      </c>
      <c r="I52">
        <v>15.3</v>
      </c>
    </row>
    <row r="53" spans="1:9" x14ac:dyDescent="0.25">
      <c r="A53" s="5">
        <f t="shared" si="3"/>
        <v>41767</v>
      </c>
      <c r="B53">
        <v>126</v>
      </c>
      <c r="C53">
        <v>70.7</v>
      </c>
      <c r="D53">
        <v>4145.8999999999996</v>
      </c>
      <c r="E53">
        <v>737.2</v>
      </c>
      <c r="F53">
        <f t="shared" ref="F53:F84" si="14">+B53+D53</f>
        <v>4271.8999999999996</v>
      </c>
      <c r="G53">
        <f t="shared" ref="G53:G84" si="15">+C53+E53</f>
        <v>807.90000000000009</v>
      </c>
      <c r="H53" s="20">
        <f t="shared" si="1"/>
        <v>428.76593637826454</v>
      </c>
      <c r="I53">
        <v>15.3</v>
      </c>
    </row>
    <row r="54" spans="1:9" x14ac:dyDescent="0.25">
      <c r="A54" s="5">
        <f t="shared" si="3"/>
        <v>41774</v>
      </c>
      <c r="B54">
        <v>126</v>
      </c>
      <c r="C54">
        <v>70.599999999999994</v>
      </c>
      <c r="D54">
        <v>4145.8999999999996</v>
      </c>
      <c r="E54">
        <v>737.3</v>
      </c>
      <c r="F54">
        <f t="shared" si="14"/>
        <v>4271.8999999999996</v>
      </c>
      <c r="G54">
        <f t="shared" si="15"/>
        <v>807.9</v>
      </c>
      <c r="H54" s="20">
        <f t="shared" si="1"/>
        <v>428.76593637826466</v>
      </c>
      <c r="I54">
        <v>15.3</v>
      </c>
    </row>
    <row r="55" spans="1:9" x14ac:dyDescent="0.25">
      <c r="A55" s="5">
        <f t="shared" si="3"/>
        <v>41781</v>
      </c>
      <c r="B55">
        <v>61</v>
      </c>
      <c r="C55">
        <v>58.4</v>
      </c>
      <c r="D55">
        <v>4212.3999999999996</v>
      </c>
      <c r="E55">
        <v>740.4</v>
      </c>
      <c r="F55">
        <f t="shared" si="14"/>
        <v>4273.3999999999996</v>
      </c>
      <c r="G55">
        <f t="shared" si="15"/>
        <v>798.8</v>
      </c>
      <c r="H55" s="20">
        <f t="shared" si="1"/>
        <v>434.97746619929893</v>
      </c>
      <c r="I55">
        <v>18.3</v>
      </c>
    </row>
    <row r="56" spans="1:9" x14ac:dyDescent="0.25">
      <c r="A56" s="5">
        <f t="shared" si="3"/>
        <v>41788</v>
      </c>
      <c r="B56">
        <v>60</v>
      </c>
      <c r="C56">
        <v>57</v>
      </c>
      <c r="D56">
        <v>4213.3999999999996</v>
      </c>
      <c r="E56">
        <v>741.8</v>
      </c>
      <c r="F56">
        <f t="shared" si="14"/>
        <v>4273.3999999999996</v>
      </c>
      <c r="G56">
        <f t="shared" si="15"/>
        <v>798.8</v>
      </c>
      <c r="H56" s="20">
        <f t="shared" si="1"/>
        <v>434.97746619929893</v>
      </c>
      <c r="I56">
        <v>19.3</v>
      </c>
    </row>
    <row r="57" spans="1:9" x14ac:dyDescent="0.25">
      <c r="A57" s="5">
        <f t="shared" si="3"/>
        <v>41795</v>
      </c>
      <c r="B57">
        <v>95.3</v>
      </c>
      <c r="C57">
        <v>1465.3</v>
      </c>
      <c r="D57">
        <v>0</v>
      </c>
      <c r="E57">
        <v>741.8</v>
      </c>
      <c r="F57">
        <f t="shared" si="14"/>
        <v>95.3</v>
      </c>
      <c r="G57">
        <f t="shared" si="15"/>
        <v>2207.1</v>
      </c>
      <c r="H57" s="20">
        <f t="shared" si="1"/>
        <v>-95.68211680485706</v>
      </c>
    </row>
    <row r="58" spans="1:9" x14ac:dyDescent="0.25">
      <c r="A58" s="5">
        <f t="shared" si="3"/>
        <v>41802</v>
      </c>
      <c r="B58">
        <v>47.3</v>
      </c>
      <c r="C58">
        <v>1498.3</v>
      </c>
      <c r="D58">
        <v>63</v>
      </c>
      <c r="E58">
        <v>115.6</v>
      </c>
      <c r="F58">
        <f t="shared" si="14"/>
        <v>110.3</v>
      </c>
      <c r="G58">
        <f t="shared" si="15"/>
        <v>1613.8999999999999</v>
      </c>
      <c r="H58" s="20">
        <f t="shared" si="1"/>
        <v>-93.16562364458764</v>
      </c>
    </row>
    <row r="59" spans="1:9" x14ac:dyDescent="0.25">
      <c r="A59" s="5">
        <f t="shared" si="3"/>
        <v>41809</v>
      </c>
      <c r="B59">
        <v>46.5</v>
      </c>
      <c r="C59">
        <v>1473.8</v>
      </c>
      <c r="D59">
        <v>63.8</v>
      </c>
      <c r="E59">
        <v>115.6</v>
      </c>
      <c r="F59">
        <f t="shared" si="14"/>
        <v>110.3</v>
      </c>
      <c r="G59">
        <f t="shared" si="15"/>
        <v>1589.3999999999999</v>
      </c>
      <c r="H59" s="20">
        <f t="shared" si="1"/>
        <v>-93.060274317352466</v>
      </c>
    </row>
    <row r="60" spans="1:9" x14ac:dyDescent="0.25">
      <c r="A60" s="5">
        <f t="shared" si="3"/>
        <v>41816</v>
      </c>
      <c r="B60" s="24">
        <v>53.5</v>
      </c>
      <c r="C60">
        <v>1480.1</v>
      </c>
      <c r="D60">
        <v>65.8</v>
      </c>
      <c r="E60">
        <v>348.6</v>
      </c>
      <c r="F60">
        <f t="shared" si="14"/>
        <v>119.3</v>
      </c>
      <c r="G60">
        <f t="shared" si="15"/>
        <v>1828.6999999999998</v>
      </c>
      <c r="H60" s="20">
        <f t="shared" si="1"/>
        <v>-93.476239951878384</v>
      </c>
    </row>
    <row r="61" spans="1:9" x14ac:dyDescent="0.25">
      <c r="A61" s="5">
        <f t="shared" si="3"/>
        <v>41823</v>
      </c>
      <c r="B61" s="24">
        <v>52.5</v>
      </c>
      <c r="C61">
        <v>2329</v>
      </c>
      <c r="D61">
        <v>69.900000000000006</v>
      </c>
      <c r="E61">
        <v>523.4</v>
      </c>
      <c r="F61">
        <f t="shared" si="14"/>
        <v>122.4</v>
      </c>
      <c r="G61">
        <f t="shared" si="15"/>
        <v>2852.4</v>
      </c>
      <c r="H61" s="20">
        <f t="shared" si="1"/>
        <v>-95.708876735380727</v>
      </c>
    </row>
    <row r="62" spans="1:9" x14ac:dyDescent="0.25">
      <c r="A62" s="5">
        <f t="shared" si="3"/>
        <v>41830</v>
      </c>
      <c r="B62" s="24">
        <v>109.5</v>
      </c>
      <c r="C62">
        <v>2741</v>
      </c>
      <c r="D62">
        <v>72.900000000000006</v>
      </c>
      <c r="E62">
        <v>531.4</v>
      </c>
      <c r="F62">
        <f t="shared" si="14"/>
        <v>182.4</v>
      </c>
      <c r="G62">
        <f t="shared" si="15"/>
        <v>3272.4</v>
      </c>
      <c r="H62" s="20">
        <f t="shared" si="1"/>
        <v>-94.426109277594435</v>
      </c>
    </row>
    <row r="63" spans="1:9" x14ac:dyDescent="0.25">
      <c r="A63" s="5">
        <f t="shared" si="3"/>
        <v>41837</v>
      </c>
      <c r="B63" s="24">
        <v>105.9</v>
      </c>
      <c r="C63">
        <v>2847.1</v>
      </c>
      <c r="D63">
        <v>76.5</v>
      </c>
      <c r="E63">
        <v>603.20000000000005</v>
      </c>
      <c r="F63">
        <f t="shared" si="14"/>
        <v>182.4</v>
      </c>
      <c r="G63">
        <f t="shared" si="15"/>
        <v>3450.3</v>
      </c>
      <c r="H63" s="20">
        <f t="shared" si="1"/>
        <v>-94.713503173637065</v>
      </c>
    </row>
    <row r="64" spans="1:9" x14ac:dyDescent="0.25">
      <c r="A64" s="5">
        <f t="shared" si="3"/>
        <v>41844</v>
      </c>
      <c r="B64" s="24">
        <v>80.900000000000006</v>
      </c>
      <c r="C64">
        <v>2790.7</v>
      </c>
      <c r="D64">
        <v>104</v>
      </c>
      <c r="E64">
        <v>789.4</v>
      </c>
      <c r="F64">
        <f t="shared" si="14"/>
        <v>184.9</v>
      </c>
      <c r="G64">
        <f t="shared" si="15"/>
        <v>3580.1</v>
      </c>
      <c r="H64" s="20">
        <f t="shared" si="1"/>
        <v>-94.835339794977784</v>
      </c>
    </row>
    <row r="65" spans="1:8" x14ac:dyDescent="0.25">
      <c r="A65" s="5">
        <f t="shared" si="3"/>
        <v>41851</v>
      </c>
      <c r="B65" s="24">
        <v>79.400000000000006</v>
      </c>
      <c r="C65">
        <v>2671.2</v>
      </c>
      <c r="D65">
        <v>107.8</v>
      </c>
      <c r="E65">
        <v>969.7</v>
      </c>
      <c r="F65">
        <f t="shared" si="14"/>
        <v>187.2</v>
      </c>
      <c r="G65">
        <f t="shared" si="15"/>
        <v>3640.8999999999996</v>
      </c>
      <c r="H65" s="20">
        <f t="shared" si="1"/>
        <v>-94.858414128374861</v>
      </c>
    </row>
    <row r="66" spans="1:8" x14ac:dyDescent="0.25">
      <c r="A66" s="5">
        <f t="shared" si="3"/>
        <v>41858</v>
      </c>
      <c r="B66" s="24">
        <v>80.900000000000006</v>
      </c>
      <c r="C66">
        <v>2602.1</v>
      </c>
      <c r="D66">
        <v>108.4</v>
      </c>
      <c r="E66">
        <v>1099.8</v>
      </c>
      <c r="F66">
        <f t="shared" si="14"/>
        <v>189.3</v>
      </c>
      <c r="G66">
        <f t="shared" si="15"/>
        <v>3701.8999999999996</v>
      </c>
      <c r="H66" s="20">
        <f t="shared" si="1"/>
        <v>-94.886409681514891</v>
      </c>
    </row>
    <row r="67" spans="1:8" x14ac:dyDescent="0.25">
      <c r="A67" s="5">
        <f t="shared" si="3"/>
        <v>41865</v>
      </c>
      <c r="B67" s="24">
        <v>78.900000000000006</v>
      </c>
      <c r="C67">
        <v>2413.8000000000002</v>
      </c>
      <c r="D67">
        <v>110.4</v>
      </c>
      <c r="E67">
        <v>1340.4</v>
      </c>
      <c r="F67">
        <f t="shared" si="14"/>
        <v>189.3</v>
      </c>
      <c r="G67">
        <f t="shared" si="15"/>
        <v>3754.2000000000003</v>
      </c>
      <c r="H67" s="20">
        <f t="shared" ref="H67:H130" si="16">+(F67/G67-1)*100</f>
        <v>-94.957647434872939</v>
      </c>
    </row>
    <row r="68" spans="1:8" x14ac:dyDescent="0.25">
      <c r="A68" s="5">
        <f t="shared" si="3"/>
        <v>41872</v>
      </c>
      <c r="B68" s="24">
        <v>80.599999999999994</v>
      </c>
      <c r="C68">
        <v>2221.4</v>
      </c>
      <c r="D68">
        <v>111.7</v>
      </c>
      <c r="E68">
        <v>1534.7</v>
      </c>
      <c r="F68">
        <f t="shared" si="14"/>
        <v>192.3</v>
      </c>
      <c r="G68">
        <f t="shared" si="15"/>
        <v>3756.1000000000004</v>
      </c>
      <c r="H68" s="20">
        <f t="shared" si="16"/>
        <v>-94.880327999787013</v>
      </c>
    </row>
    <row r="69" spans="1:8" x14ac:dyDescent="0.25">
      <c r="A69" s="5">
        <f t="shared" si="3"/>
        <v>41879</v>
      </c>
      <c r="B69" s="24">
        <v>82.9</v>
      </c>
      <c r="C69">
        <v>2041.8</v>
      </c>
      <c r="D69">
        <v>112.4</v>
      </c>
      <c r="E69">
        <v>1720.6</v>
      </c>
      <c r="F69">
        <f t="shared" si="14"/>
        <v>195.3</v>
      </c>
      <c r="G69">
        <f t="shared" si="15"/>
        <v>3762.3999999999996</v>
      </c>
      <c r="H69" s="20">
        <f t="shared" si="16"/>
        <v>-94.809164363172442</v>
      </c>
    </row>
    <row r="70" spans="1:8" x14ac:dyDescent="0.25">
      <c r="A70" s="5">
        <f t="shared" si="3"/>
        <v>41886</v>
      </c>
      <c r="B70" s="24">
        <v>82</v>
      </c>
      <c r="C70">
        <v>1746.4</v>
      </c>
      <c r="D70">
        <v>115.3</v>
      </c>
      <c r="E70">
        <v>2021.3</v>
      </c>
      <c r="F70">
        <f t="shared" si="14"/>
        <v>197.3</v>
      </c>
      <c r="G70">
        <f t="shared" si="15"/>
        <v>3767.7</v>
      </c>
      <c r="H70" s="20">
        <f t="shared" si="16"/>
        <v>-94.763383496562895</v>
      </c>
    </row>
    <row r="71" spans="1:8" x14ac:dyDescent="0.25">
      <c r="A71" s="5">
        <f>+A70+7</f>
        <v>41893</v>
      </c>
      <c r="B71" s="24">
        <v>84.1</v>
      </c>
      <c r="C71">
        <v>1334.2</v>
      </c>
      <c r="D71">
        <v>116.7</v>
      </c>
      <c r="E71">
        <v>2428</v>
      </c>
      <c r="F71">
        <f t="shared" si="14"/>
        <v>200.8</v>
      </c>
      <c r="G71">
        <f t="shared" si="15"/>
        <v>3762.2</v>
      </c>
      <c r="H71" s="20">
        <f t="shared" si="16"/>
        <v>-94.662697357928877</v>
      </c>
    </row>
    <row r="72" spans="1:8" x14ac:dyDescent="0.25">
      <c r="A72" s="5">
        <f>+A71+7</f>
        <v>41900</v>
      </c>
      <c r="B72" s="24">
        <v>66.400000000000006</v>
      </c>
      <c r="C72">
        <v>1267.0999999999999</v>
      </c>
      <c r="D72">
        <v>135.4</v>
      </c>
      <c r="E72">
        <v>2666.6</v>
      </c>
      <c r="F72">
        <f t="shared" si="14"/>
        <v>201.8</v>
      </c>
      <c r="G72">
        <f t="shared" si="15"/>
        <v>3933.7</v>
      </c>
      <c r="H72" s="20">
        <f t="shared" si="16"/>
        <v>-94.869969748582761</v>
      </c>
    </row>
    <row r="73" spans="1:8" x14ac:dyDescent="0.25">
      <c r="A73" s="5">
        <f>+A72+7</f>
        <v>41907</v>
      </c>
      <c r="B73" s="24">
        <v>65</v>
      </c>
      <c r="C73">
        <v>1084</v>
      </c>
      <c r="D73">
        <v>136.80000000000001</v>
      </c>
      <c r="E73">
        <v>2848</v>
      </c>
      <c r="F73">
        <f t="shared" si="14"/>
        <v>201.8</v>
      </c>
      <c r="G73">
        <f t="shared" si="15"/>
        <v>3932</v>
      </c>
      <c r="H73" s="20">
        <f t="shared" si="16"/>
        <v>-94.867751780264499</v>
      </c>
    </row>
    <row r="74" spans="1:8" x14ac:dyDescent="0.25">
      <c r="A74" s="5">
        <f t="shared" ref="A74:A137" si="17">+A73+7</f>
        <v>41914</v>
      </c>
      <c r="B74">
        <v>61.2</v>
      </c>
      <c r="C74">
        <v>962.1</v>
      </c>
      <c r="D74">
        <v>140.6</v>
      </c>
      <c r="E74">
        <v>3018.1</v>
      </c>
      <c r="F74">
        <f t="shared" si="14"/>
        <v>201.8</v>
      </c>
      <c r="G74">
        <f t="shared" si="15"/>
        <v>3980.2</v>
      </c>
      <c r="H74" s="20">
        <f t="shared" si="16"/>
        <v>-94.929903019948753</v>
      </c>
    </row>
    <row r="75" spans="1:8" x14ac:dyDescent="0.25">
      <c r="A75" s="5">
        <f t="shared" si="17"/>
        <v>41921</v>
      </c>
      <c r="B75">
        <v>61.2</v>
      </c>
      <c r="C75">
        <v>962.1</v>
      </c>
      <c r="D75">
        <v>140.6</v>
      </c>
      <c r="E75">
        <v>3018.1</v>
      </c>
      <c r="F75">
        <f t="shared" si="14"/>
        <v>201.8</v>
      </c>
      <c r="G75">
        <f t="shared" si="15"/>
        <v>3980.2</v>
      </c>
      <c r="H75" s="20">
        <f t="shared" si="16"/>
        <v>-94.929903019948753</v>
      </c>
    </row>
    <row r="76" spans="1:8" x14ac:dyDescent="0.25">
      <c r="A76" s="5">
        <f t="shared" si="17"/>
        <v>41928</v>
      </c>
      <c r="B76">
        <v>60.4</v>
      </c>
      <c r="C76">
        <v>962.1</v>
      </c>
      <c r="D76">
        <v>141.30000000000001</v>
      </c>
      <c r="E76">
        <v>3018.1</v>
      </c>
      <c r="F76">
        <f t="shared" si="14"/>
        <v>201.70000000000002</v>
      </c>
      <c r="G76">
        <f t="shared" si="15"/>
        <v>3980.2</v>
      </c>
      <c r="H76" s="20">
        <f t="shared" si="16"/>
        <v>-94.932415456509716</v>
      </c>
    </row>
    <row r="77" spans="1:8" x14ac:dyDescent="0.25">
      <c r="A77" s="5">
        <f t="shared" si="17"/>
        <v>41935</v>
      </c>
      <c r="B77">
        <v>63.3</v>
      </c>
      <c r="C77">
        <v>596.70000000000005</v>
      </c>
      <c r="D77">
        <v>141.30000000000001</v>
      </c>
      <c r="E77">
        <v>3427.9</v>
      </c>
      <c r="F77">
        <f t="shared" si="14"/>
        <v>204.60000000000002</v>
      </c>
      <c r="G77">
        <f t="shared" si="15"/>
        <v>4024.6000000000004</v>
      </c>
      <c r="H77" s="20">
        <f t="shared" si="16"/>
        <v>-94.91626497043184</v>
      </c>
    </row>
    <row r="78" spans="1:8" x14ac:dyDescent="0.25">
      <c r="A78" s="5">
        <f t="shared" si="17"/>
        <v>41942</v>
      </c>
      <c r="B78">
        <v>60.4</v>
      </c>
      <c r="C78">
        <v>599.29999999999995</v>
      </c>
      <c r="D78">
        <v>144.30000000000001</v>
      </c>
      <c r="E78">
        <v>3428.3</v>
      </c>
      <c r="F78">
        <f t="shared" si="14"/>
        <v>204.70000000000002</v>
      </c>
      <c r="G78">
        <f t="shared" si="15"/>
        <v>4027.6000000000004</v>
      </c>
      <c r="H78" s="20">
        <f t="shared" si="16"/>
        <v>-94.917568775449396</v>
      </c>
    </row>
    <row r="79" spans="1:8" x14ac:dyDescent="0.25">
      <c r="A79" s="5">
        <f t="shared" si="17"/>
        <v>41949</v>
      </c>
      <c r="B79">
        <v>60.3</v>
      </c>
      <c r="C79">
        <v>539.29999999999995</v>
      </c>
      <c r="D79">
        <v>144.30000000000001</v>
      </c>
      <c r="E79">
        <v>3487.1</v>
      </c>
      <c r="F79">
        <f t="shared" si="14"/>
        <v>204.60000000000002</v>
      </c>
      <c r="G79">
        <f t="shared" si="15"/>
        <v>4026.3999999999996</v>
      </c>
      <c r="H79" s="20">
        <f t="shared" si="16"/>
        <v>-94.918537651500102</v>
      </c>
    </row>
    <row r="80" spans="1:8" x14ac:dyDescent="0.25">
      <c r="A80" s="5">
        <f t="shared" si="17"/>
        <v>41956</v>
      </c>
      <c r="B80">
        <v>60.1</v>
      </c>
      <c r="C80">
        <v>479.3</v>
      </c>
      <c r="D80">
        <v>144.5</v>
      </c>
      <c r="E80">
        <v>3546.2</v>
      </c>
      <c r="F80">
        <f t="shared" si="14"/>
        <v>204.6</v>
      </c>
      <c r="G80">
        <f t="shared" si="15"/>
        <v>4025.5</v>
      </c>
      <c r="H80" s="20">
        <f t="shared" si="16"/>
        <v>-94.917401565022971</v>
      </c>
    </row>
    <row r="81" spans="1:8" x14ac:dyDescent="0.25">
      <c r="A81" s="5">
        <f t="shared" si="17"/>
        <v>41963</v>
      </c>
      <c r="B81">
        <v>60.1</v>
      </c>
      <c r="C81">
        <v>478.4</v>
      </c>
      <c r="D81">
        <v>144.5</v>
      </c>
      <c r="E81">
        <v>3606.8</v>
      </c>
      <c r="F81">
        <f t="shared" si="14"/>
        <v>204.6</v>
      </c>
      <c r="G81">
        <f t="shared" si="15"/>
        <v>4085.2000000000003</v>
      </c>
      <c r="H81" s="20">
        <f t="shared" si="16"/>
        <v>-94.991677274062468</v>
      </c>
    </row>
    <row r="82" spans="1:8" x14ac:dyDescent="0.25">
      <c r="A82" s="5">
        <f t="shared" si="17"/>
        <v>41970</v>
      </c>
      <c r="B82">
        <v>60.1</v>
      </c>
      <c r="C82">
        <v>418.4</v>
      </c>
      <c r="D82">
        <v>144.5</v>
      </c>
      <c r="E82">
        <v>3669.3</v>
      </c>
      <c r="F82">
        <f t="shared" si="14"/>
        <v>204.6</v>
      </c>
      <c r="G82">
        <f t="shared" si="15"/>
        <v>4087.7000000000003</v>
      </c>
      <c r="H82" s="20">
        <f t="shared" si="16"/>
        <v>-94.99474031851652</v>
      </c>
    </row>
    <row r="83" spans="1:8" x14ac:dyDescent="0.25">
      <c r="A83" s="5">
        <f t="shared" si="17"/>
        <v>41977</v>
      </c>
      <c r="B83">
        <v>70.099999999999994</v>
      </c>
      <c r="C83">
        <v>298.39999999999998</v>
      </c>
      <c r="D83">
        <v>144.5</v>
      </c>
      <c r="E83">
        <v>3785.9</v>
      </c>
      <c r="F83">
        <f t="shared" si="14"/>
        <v>214.6</v>
      </c>
      <c r="G83">
        <f t="shared" si="15"/>
        <v>4084.3</v>
      </c>
      <c r="H83" s="20">
        <f t="shared" si="16"/>
        <v>-94.745733663051197</v>
      </c>
    </row>
    <row r="84" spans="1:8" x14ac:dyDescent="0.25">
      <c r="A84" s="5">
        <f t="shared" si="17"/>
        <v>41984</v>
      </c>
      <c r="B84">
        <v>70.099999999999994</v>
      </c>
      <c r="C84">
        <v>243.4</v>
      </c>
      <c r="D84">
        <v>144.5</v>
      </c>
      <c r="E84">
        <v>3838.2</v>
      </c>
      <c r="F84">
        <f t="shared" si="14"/>
        <v>214.6</v>
      </c>
      <c r="G84">
        <f t="shared" si="15"/>
        <v>4081.6</v>
      </c>
      <c r="H84" s="20">
        <f t="shared" si="16"/>
        <v>-94.742257938063503</v>
      </c>
    </row>
    <row r="85" spans="1:8" x14ac:dyDescent="0.25">
      <c r="A85" s="5">
        <f t="shared" si="17"/>
        <v>41991</v>
      </c>
      <c r="B85">
        <v>70.099999999999994</v>
      </c>
      <c r="C85">
        <v>298.39999999999998</v>
      </c>
      <c r="D85">
        <v>144.5</v>
      </c>
      <c r="E85">
        <v>3838.2</v>
      </c>
      <c r="F85">
        <f t="shared" ref="F85:F112" si="18">+B85+D85</f>
        <v>214.6</v>
      </c>
      <c r="G85">
        <f t="shared" ref="G85:G112" si="19">+C85+E85</f>
        <v>4136.5999999999995</v>
      </c>
      <c r="H85" s="20">
        <f t="shared" si="16"/>
        <v>-94.812164579606446</v>
      </c>
    </row>
    <row r="86" spans="1:8" x14ac:dyDescent="0.25">
      <c r="A86" s="5">
        <f t="shared" si="17"/>
        <v>41998</v>
      </c>
      <c r="B86">
        <v>70.099999999999994</v>
      </c>
      <c r="C86">
        <v>298.39999999999998</v>
      </c>
      <c r="D86">
        <v>144.5</v>
      </c>
      <c r="E86">
        <v>3838.2</v>
      </c>
      <c r="F86">
        <f t="shared" si="18"/>
        <v>214.6</v>
      </c>
      <c r="G86">
        <f t="shared" si="19"/>
        <v>4136.5999999999995</v>
      </c>
      <c r="H86" s="20">
        <f t="shared" si="16"/>
        <v>-94.812164579606446</v>
      </c>
    </row>
    <row r="87" spans="1:8" x14ac:dyDescent="0.25">
      <c r="A87" s="5">
        <f t="shared" si="17"/>
        <v>42005</v>
      </c>
      <c r="B87">
        <v>70.099999999999994</v>
      </c>
      <c r="C87">
        <v>298.39999999999998</v>
      </c>
      <c r="D87">
        <v>144.5</v>
      </c>
      <c r="E87">
        <v>3838.2</v>
      </c>
      <c r="F87">
        <f t="shared" si="18"/>
        <v>214.6</v>
      </c>
      <c r="G87">
        <f t="shared" si="19"/>
        <v>4136.5999999999995</v>
      </c>
      <c r="H87" s="20">
        <f t="shared" si="16"/>
        <v>-94.812164579606446</v>
      </c>
    </row>
    <row r="88" spans="1:8" x14ac:dyDescent="0.25">
      <c r="A88" s="5">
        <f t="shared" si="17"/>
        <v>42012</v>
      </c>
      <c r="B88">
        <v>125</v>
      </c>
      <c r="C88">
        <v>178.4</v>
      </c>
      <c r="D88">
        <v>144.5</v>
      </c>
      <c r="E88">
        <v>4017</v>
      </c>
      <c r="F88">
        <f t="shared" si="18"/>
        <v>269.5</v>
      </c>
      <c r="G88">
        <f t="shared" si="19"/>
        <v>4195.3999999999996</v>
      </c>
      <c r="H88" s="20">
        <f t="shared" si="16"/>
        <v>-93.576297850026208</v>
      </c>
    </row>
    <row r="89" spans="1:8" x14ac:dyDescent="0.25">
      <c r="A89" s="5">
        <f t="shared" si="17"/>
        <v>42019</v>
      </c>
      <c r="B89">
        <v>127</v>
      </c>
      <c r="C89">
        <v>118.4</v>
      </c>
      <c r="D89">
        <v>144.5</v>
      </c>
      <c r="E89">
        <v>4078.9</v>
      </c>
      <c r="F89">
        <f t="shared" si="18"/>
        <v>271.5</v>
      </c>
      <c r="G89">
        <f t="shared" si="19"/>
        <v>4197.3</v>
      </c>
      <c r="H89" s="20">
        <f t="shared" si="16"/>
        <v>-93.531556000285903</v>
      </c>
    </row>
    <row r="90" spans="1:8" x14ac:dyDescent="0.25">
      <c r="A90" s="5">
        <f t="shared" si="17"/>
        <v>42026</v>
      </c>
      <c r="B90">
        <v>127</v>
      </c>
      <c r="C90">
        <v>118.2</v>
      </c>
      <c r="D90">
        <v>144.5</v>
      </c>
      <c r="E90">
        <v>4078.9</v>
      </c>
      <c r="F90">
        <f t="shared" si="18"/>
        <v>271.5</v>
      </c>
      <c r="G90">
        <f t="shared" si="19"/>
        <v>4197.1000000000004</v>
      </c>
      <c r="H90" s="20">
        <f t="shared" si="16"/>
        <v>-93.531247766314834</v>
      </c>
    </row>
    <row r="91" spans="1:8" x14ac:dyDescent="0.25">
      <c r="A91" s="5">
        <f t="shared" si="17"/>
        <v>42033</v>
      </c>
      <c r="B91">
        <v>127</v>
      </c>
      <c r="C91">
        <v>118.2</v>
      </c>
      <c r="D91">
        <v>144.5</v>
      </c>
      <c r="E91">
        <v>4078.9</v>
      </c>
      <c r="F91">
        <f t="shared" si="18"/>
        <v>271.5</v>
      </c>
      <c r="G91">
        <f t="shared" si="19"/>
        <v>4197.1000000000004</v>
      </c>
      <c r="H91" s="20">
        <f t="shared" si="16"/>
        <v>-93.531247766314834</v>
      </c>
    </row>
    <row r="92" spans="1:8" x14ac:dyDescent="0.25">
      <c r="A92" s="5">
        <f t="shared" si="17"/>
        <v>42040</v>
      </c>
      <c r="B92">
        <v>67</v>
      </c>
      <c r="C92">
        <v>118.2</v>
      </c>
      <c r="D92">
        <v>206.1</v>
      </c>
      <c r="E92">
        <v>4078.9</v>
      </c>
      <c r="F92">
        <f t="shared" si="18"/>
        <v>273.10000000000002</v>
      </c>
      <c r="G92">
        <f t="shared" si="19"/>
        <v>4197.1000000000004</v>
      </c>
      <c r="H92" s="20">
        <f t="shared" si="16"/>
        <v>-93.493126206189999</v>
      </c>
    </row>
    <row r="93" spans="1:8" x14ac:dyDescent="0.25">
      <c r="A93" s="5">
        <f t="shared" si="17"/>
        <v>42047</v>
      </c>
      <c r="B93">
        <v>67</v>
      </c>
      <c r="C93">
        <v>117.2</v>
      </c>
      <c r="D93">
        <v>206.1</v>
      </c>
      <c r="E93">
        <v>4081.9</v>
      </c>
      <c r="F93">
        <f t="shared" si="18"/>
        <v>273.10000000000002</v>
      </c>
      <c r="G93">
        <f t="shared" si="19"/>
        <v>4199.1000000000004</v>
      </c>
      <c r="H93" s="20">
        <f t="shared" si="16"/>
        <v>-93.496225381629401</v>
      </c>
    </row>
    <row r="94" spans="1:8" x14ac:dyDescent="0.25">
      <c r="A94" s="5">
        <f t="shared" si="17"/>
        <v>42054</v>
      </c>
      <c r="B94">
        <v>67</v>
      </c>
      <c r="C94">
        <v>117.2</v>
      </c>
      <c r="D94">
        <v>206.1</v>
      </c>
      <c r="E94">
        <v>4081.9</v>
      </c>
      <c r="F94">
        <f t="shared" si="18"/>
        <v>273.10000000000002</v>
      </c>
      <c r="G94">
        <f t="shared" si="19"/>
        <v>4199.1000000000004</v>
      </c>
      <c r="H94" s="20">
        <f t="shared" si="16"/>
        <v>-93.496225381629401</v>
      </c>
    </row>
    <row r="95" spans="1:8" x14ac:dyDescent="0.25">
      <c r="A95" s="5">
        <f t="shared" si="17"/>
        <v>42061</v>
      </c>
      <c r="B95">
        <v>56</v>
      </c>
      <c r="C95">
        <v>177.2</v>
      </c>
      <c r="D95">
        <v>207.2</v>
      </c>
      <c r="E95">
        <v>4081.9</v>
      </c>
      <c r="F95">
        <f t="shared" si="18"/>
        <v>263.2</v>
      </c>
      <c r="G95">
        <f t="shared" si="19"/>
        <v>4259.1000000000004</v>
      </c>
      <c r="H95" s="20">
        <f t="shared" si="16"/>
        <v>-93.820290671738164</v>
      </c>
    </row>
    <row r="96" spans="1:8" x14ac:dyDescent="0.25">
      <c r="A96" s="5">
        <f t="shared" si="17"/>
        <v>42068</v>
      </c>
      <c r="B96">
        <v>171</v>
      </c>
      <c r="C96">
        <v>177.2</v>
      </c>
      <c r="D96">
        <v>207.2</v>
      </c>
      <c r="E96">
        <v>4081.9</v>
      </c>
      <c r="F96">
        <f t="shared" si="18"/>
        <v>378.2</v>
      </c>
      <c r="G96">
        <f t="shared" si="19"/>
        <v>4259.1000000000004</v>
      </c>
      <c r="H96" s="20">
        <f t="shared" si="16"/>
        <v>-91.120189711441384</v>
      </c>
    </row>
    <row r="97" spans="1:9" x14ac:dyDescent="0.25">
      <c r="A97" s="5">
        <f t="shared" si="17"/>
        <v>42075</v>
      </c>
      <c r="B97">
        <v>171</v>
      </c>
      <c r="C97">
        <v>177</v>
      </c>
      <c r="D97">
        <v>207.2</v>
      </c>
      <c r="E97">
        <v>4081.9</v>
      </c>
      <c r="F97">
        <f t="shared" si="18"/>
        <v>378.2</v>
      </c>
      <c r="G97">
        <f t="shared" si="19"/>
        <v>4258.8999999999996</v>
      </c>
      <c r="H97" s="20">
        <f t="shared" si="16"/>
        <v>-91.119772711263465</v>
      </c>
    </row>
    <row r="98" spans="1:9" x14ac:dyDescent="0.25">
      <c r="A98" s="5">
        <f t="shared" si="17"/>
        <v>42082</v>
      </c>
      <c r="B98">
        <v>205</v>
      </c>
      <c r="C98">
        <v>177</v>
      </c>
      <c r="D98">
        <v>208.2</v>
      </c>
      <c r="E98">
        <v>4081.9</v>
      </c>
      <c r="F98">
        <f t="shared" si="18"/>
        <v>413.2</v>
      </c>
      <c r="G98">
        <f t="shared" si="19"/>
        <v>4258.8999999999996</v>
      </c>
      <c r="H98" s="20">
        <f t="shared" si="16"/>
        <v>-90.297964263072629</v>
      </c>
    </row>
    <row r="99" spans="1:9" x14ac:dyDescent="0.25">
      <c r="A99" s="5">
        <f t="shared" si="17"/>
        <v>42089</v>
      </c>
      <c r="B99">
        <v>170.5</v>
      </c>
      <c r="C99">
        <v>177</v>
      </c>
      <c r="D99">
        <v>208.2</v>
      </c>
      <c r="E99">
        <v>4081.9</v>
      </c>
      <c r="F99">
        <f t="shared" si="18"/>
        <v>378.7</v>
      </c>
      <c r="G99">
        <f t="shared" si="19"/>
        <v>4258.8999999999996</v>
      </c>
      <c r="H99" s="20">
        <f t="shared" si="16"/>
        <v>-91.108032590575021</v>
      </c>
    </row>
    <row r="100" spans="1:9" x14ac:dyDescent="0.25">
      <c r="A100" s="5">
        <f t="shared" si="17"/>
        <v>42096</v>
      </c>
      <c r="B100">
        <v>228</v>
      </c>
      <c r="C100">
        <v>177</v>
      </c>
      <c r="D100">
        <v>208.2</v>
      </c>
      <c r="E100">
        <v>4081.9</v>
      </c>
      <c r="F100">
        <f t="shared" si="18"/>
        <v>436.2</v>
      </c>
      <c r="G100">
        <f t="shared" si="19"/>
        <v>4258.8999999999996</v>
      </c>
      <c r="H100" s="20">
        <f t="shared" si="16"/>
        <v>-89.757918711404344</v>
      </c>
    </row>
    <row r="101" spans="1:9" x14ac:dyDescent="0.25">
      <c r="A101" s="5">
        <f t="shared" si="17"/>
        <v>42103</v>
      </c>
      <c r="B101">
        <v>228</v>
      </c>
      <c r="C101">
        <v>177</v>
      </c>
      <c r="D101">
        <v>208.2</v>
      </c>
      <c r="E101">
        <v>4081.9</v>
      </c>
      <c r="F101">
        <f t="shared" si="18"/>
        <v>436.2</v>
      </c>
      <c r="G101">
        <f t="shared" si="19"/>
        <v>4258.8999999999996</v>
      </c>
      <c r="H101" s="20">
        <f t="shared" si="16"/>
        <v>-89.757918711404344</v>
      </c>
      <c r="I101">
        <v>8.5</v>
      </c>
    </row>
    <row r="102" spans="1:9" x14ac:dyDescent="0.25">
      <c r="A102" s="5">
        <f t="shared" si="17"/>
        <v>42110</v>
      </c>
      <c r="B102">
        <v>228</v>
      </c>
      <c r="C102">
        <v>177</v>
      </c>
      <c r="D102">
        <v>208.2</v>
      </c>
      <c r="E102">
        <v>4081.9</v>
      </c>
      <c r="F102">
        <f t="shared" si="18"/>
        <v>436.2</v>
      </c>
      <c r="G102">
        <f t="shared" si="19"/>
        <v>4258.8999999999996</v>
      </c>
      <c r="H102" s="20">
        <f t="shared" si="16"/>
        <v>-89.757918711404344</v>
      </c>
      <c r="I102">
        <v>8.5</v>
      </c>
    </row>
    <row r="103" spans="1:9" x14ac:dyDescent="0.25">
      <c r="A103" s="5">
        <f t="shared" si="17"/>
        <v>42117</v>
      </c>
      <c r="B103">
        <v>171.5</v>
      </c>
      <c r="C103">
        <v>127</v>
      </c>
      <c r="D103">
        <v>268.60000000000002</v>
      </c>
      <c r="E103">
        <v>4144.8999999999996</v>
      </c>
      <c r="F103">
        <f t="shared" si="18"/>
        <v>440.1</v>
      </c>
      <c r="G103">
        <f t="shared" si="19"/>
        <v>4271.8999999999996</v>
      </c>
      <c r="H103" s="20">
        <f t="shared" si="16"/>
        <v>-89.697792551323758</v>
      </c>
      <c r="I103">
        <v>8.5</v>
      </c>
    </row>
    <row r="104" spans="1:9" x14ac:dyDescent="0.25">
      <c r="A104" s="5">
        <f t="shared" si="17"/>
        <v>42124</v>
      </c>
      <c r="B104">
        <v>114</v>
      </c>
      <c r="C104">
        <v>127</v>
      </c>
      <c r="D104">
        <v>268.60000000000002</v>
      </c>
      <c r="E104">
        <v>4144.8999999999996</v>
      </c>
      <c r="F104">
        <f t="shared" si="18"/>
        <v>382.6</v>
      </c>
      <c r="G104">
        <f t="shared" si="19"/>
        <v>4271.8999999999996</v>
      </c>
      <c r="H104" s="20">
        <f t="shared" si="16"/>
        <v>-91.043797841709775</v>
      </c>
      <c r="I104">
        <v>118.3</v>
      </c>
    </row>
    <row r="105" spans="1:9" x14ac:dyDescent="0.25">
      <c r="A105" s="5">
        <f t="shared" si="17"/>
        <v>42131</v>
      </c>
      <c r="B105">
        <v>114</v>
      </c>
      <c r="C105">
        <v>126</v>
      </c>
      <c r="D105">
        <v>268.60000000000002</v>
      </c>
      <c r="E105">
        <v>4145.8999999999996</v>
      </c>
      <c r="F105">
        <f t="shared" si="18"/>
        <v>382.6</v>
      </c>
      <c r="G105">
        <f t="shared" si="19"/>
        <v>4271.8999999999996</v>
      </c>
      <c r="H105" s="20">
        <f t="shared" si="16"/>
        <v>-91.043797841709775</v>
      </c>
      <c r="I105">
        <v>118.3</v>
      </c>
    </row>
    <row r="106" spans="1:9" x14ac:dyDescent="0.25">
      <c r="A106" s="5">
        <f t="shared" si="17"/>
        <v>42138</v>
      </c>
      <c r="B106">
        <v>116.2</v>
      </c>
      <c r="C106">
        <v>126</v>
      </c>
      <c r="D106">
        <v>269.10000000000002</v>
      </c>
      <c r="E106">
        <v>4145.8999999999996</v>
      </c>
      <c r="F106">
        <f t="shared" si="18"/>
        <v>385.3</v>
      </c>
      <c r="G106">
        <f t="shared" si="19"/>
        <v>4271.8999999999996</v>
      </c>
      <c r="H106" s="20">
        <f t="shared" si="16"/>
        <v>-90.980594115030783</v>
      </c>
      <c r="I106">
        <v>119.3</v>
      </c>
    </row>
    <row r="107" spans="1:9" x14ac:dyDescent="0.25">
      <c r="A107" s="5">
        <f t="shared" si="17"/>
        <v>42145</v>
      </c>
      <c r="B107">
        <v>58.9</v>
      </c>
      <c r="C107">
        <v>61</v>
      </c>
      <c r="D107">
        <v>331.8</v>
      </c>
      <c r="E107">
        <v>4212.3999999999996</v>
      </c>
      <c r="F107">
        <f t="shared" si="18"/>
        <v>390.7</v>
      </c>
      <c r="G107">
        <f t="shared" si="19"/>
        <v>4273.3999999999996</v>
      </c>
      <c r="H107" s="20">
        <f t="shared" si="16"/>
        <v>-90.857396920484859</v>
      </c>
      <c r="I107">
        <v>120.3</v>
      </c>
    </row>
    <row r="108" spans="1:9" x14ac:dyDescent="0.25">
      <c r="A108" s="5">
        <f t="shared" si="17"/>
        <v>42152</v>
      </c>
      <c r="B108">
        <v>58.9</v>
      </c>
      <c r="C108">
        <v>60</v>
      </c>
      <c r="D108">
        <v>331.8</v>
      </c>
      <c r="E108">
        <v>4213.3999999999996</v>
      </c>
      <c r="F108">
        <f t="shared" si="18"/>
        <v>390.7</v>
      </c>
      <c r="G108">
        <f t="shared" si="19"/>
        <v>4273.3999999999996</v>
      </c>
      <c r="H108" s="20">
        <f t="shared" si="16"/>
        <v>-90.857396920484859</v>
      </c>
      <c r="I108">
        <v>119.3</v>
      </c>
    </row>
    <row r="109" spans="1:9" s="40" customFormat="1" x14ac:dyDescent="0.25">
      <c r="A109" s="39">
        <f t="shared" si="17"/>
        <v>42159</v>
      </c>
      <c r="B109" s="40">
        <v>84</v>
      </c>
      <c r="C109" s="40">
        <v>98.9</v>
      </c>
      <c r="D109" s="40">
        <v>0</v>
      </c>
      <c r="E109" s="40">
        <v>0</v>
      </c>
      <c r="F109" s="40">
        <f t="shared" si="18"/>
        <v>84</v>
      </c>
      <c r="G109" s="40">
        <f t="shared" si="19"/>
        <v>98.9</v>
      </c>
      <c r="H109" s="20">
        <f t="shared" si="16"/>
        <v>-15.065722952477255</v>
      </c>
    </row>
    <row r="110" spans="1:9" x14ac:dyDescent="0.25">
      <c r="A110" s="95">
        <f t="shared" si="17"/>
        <v>42166</v>
      </c>
      <c r="B110">
        <v>83.8</v>
      </c>
      <c r="C110">
        <v>98.9</v>
      </c>
      <c r="D110">
        <v>0.2</v>
      </c>
      <c r="E110">
        <v>0</v>
      </c>
      <c r="F110">
        <f t="shared" si="18"/>
        <v>84</v>
      </c>
      <c r="G110">
        <f t="shared" si="19"/>
        <v>98.9</v>
      </c>
      <c r="H110" s="20">
        <f t="shared" si="16"/>
        <v>-15.065722952477255</v>
      </c>
    </row>
    <row r="111" spans="1:9" x14ac:dyDescent="0.25">
      <c r="A111" s="95">
        <f t="shared" si="17"/>
        <v>42173</v>
      </c>
      <c r="B111">
        <v>83.8</v>
      </c>
      <c r="C111">
        <v>98.3</v>
      </c>
      <c r="D111">
        <v>0.02</v>
      </c>
      <c r="E111">
        <v>0</v>
      </c>
      <c r="F111">
        <f t="shared" si="18"/>
        <v>83.82</v>
      </c>
      <c r="G111">
        <f t="shared" si="19"/>
        <v>98.3</v>
      </c>
      <c r="H111" s="20">
        <f t="shared" si="16"/>
        <v>-14.730417090539172</v>
      </c>
    </row>
    <row r="112" spans="1:9" x14ac:dyDescent="0.25">
      <c r="A112" s="95">
        <f t="shared" si="17"/>
        <v>42180</v>
      </c>
      <c r="B112">
        <v>81.7</v>
      </c>
      <c r="C112">
        <v>97.8</v>
      </c>
      <c r="D112">
        <v>2.4</v>
      </c>
      <c r="E112">
        <v>1.2</v>
      </c>
      <c r="F112">
        <f t="shared" si="18"/>
        <v>84.100000000000009</v>
      </c>
      <c r="G112" s="16">
        <f t="shared" si="19"/>
        <v>99</v>
      </c>
      <c r="H112" s="20">
        <f t="shared" si="16"/>
        <v>-15.050505050505036</v>
      </c>
    </row>
    <row r="113" spans="1:8" x14ac:dyDescent="0.25">
      <c r="A113" s="95">
        <f t="shared" si="17"/>
        <v>42187</v>
      </c>
      <c r="B113">
        <v>132.9</v>
      </c>
      <c r="C113">
        <v>97.1</v>
      </c>
      <c r="D113">
        <v>3.2</v>
      </c>
      <c r="E113">
        <v>1.7</v>
      </c>
      <c r="F113">
        <f t="shared" ref="F113:G115" si="20">+B113+D113</f>
        <v>136.1</v>
      </c>
      <c r="G113" s="16">
        <f t="shared" si="20"/>
        <v>98.8</v>
      </c>
      <c r="H113" s="20">
        <f t="shared" si="16"/>
        <v>37.753036437246969</v>
      </c>
    </row>
    <row r="114" spans="1:8" x14ac:dyDescent="0.25">
      <c r="A114" s="95">
        <f t="shared" si="17"/>
        <v>42194</v>
      </c>
      <c r="B114">
        <v>132.9</v>
      </c>
      <c r="C114" s="16">
        <v>99</v>
      </c>
      <c r="D114">
        <v>3.2</v>
      </c>
      <c r="E114">
        <v>55.8</v>
      </c>
      <c r="F114">
        <f t="shared" si="20"/>
        <v>136.1</v>
      </c>
      <c r="G114" s="16">
        <f t="shared" si="20"/>
        <v>154.80000000000001</v>
      </c>
      <c r="H114" s="20">
        <f t="shared" si="16"/>
        <v>-12.080103359173133</v>
      </c>
    </row>
    <row r="115" spans="1:8" x14ac:dyDescent="0.25">
      <c r="A115" s="95">
        <f t="shared" si="17"/>
        <v>42201</v>
      </c>
      <c r="B115">
        <v>132.5</v>
      </c>
      <c r="C115">
        <v>105</v>
      </c>
      <c r="D115">
        <v>3.7</v>
      </c>
      <c r="E115">
        <v>55.8</v>
      </c>
      <c r="F115">
        <f t="shared" si="20"/>
        <v>136.19999999999999</v>
      </c>
      <c r="G115" s="16">
        <f t="shared" si="20"/>
        <v>160.80000000000001</v>
      </c>
      <c r="H115" s="20">
        <f t="shared" si="16"/>
        <v>-15.298507462686583</v>
      </c>
    </row>
    <row r="116" spans="1:8" x14ac:dyDescent="0.25">
      <c r="A116" s="95">
        <f t="shared" si="17"/>
        <v>42208</v>
      </c>
      <c r="B116">
        <v>132.4</v>
      </c>
      <c r="C116">
        <v>105</v>
      </c>
      <c r="D116">
        <v>4.0999999999999996</v>
      </c>
      <c r="E116">
        <v>55.8</v>
      </c>
      <c r="F116">
        <f t="shared" ref="F116:G121" si="21">+B116+D116</f>
        <v>136.5</v>
      </c>
      <c r="G116" s="16">
        <f t="shared" si="21"/>
        <v>160.80000000000001</v>
      </c>
      <c r="H116" s="20">
        <f t="shared" si="16"/>
        <v>-15.111940298507465</v>
      </c>
    </row>
    <row r="117" spans="1:8" x14ac:dyDescent="0.25">
      <c r="A117" s="95">
        <f t="shared" si="17"/>
        <v>42215</v>
      </c>
      <c r="B117">
        <v>132.19999999999999</v>
      </c>
      <c r="C117">
        <v>105.4</v>
      </c>
      <c r="D117">
        <v>4.2</v>
      </c>
      <c r="E117">
        <v>55.8</v>
      </c>
      <c r="F117">
        <f t="shared" si="21"/>
        <v>136.39999999999998</v>
      </c>
      <c r="G117" s="16">
        <f t="shared" si="21"/>
        <v>161.19999999999999</v>
      </c>
      <c r="H117" s="20">
        <f t="shared" si="16"/>
        <v>-15.384615384615397</v>
      </c>
    </row>
    <row r="118" spans="1:8" x14ac:dyDescent="0.25">
      <c r="A118" s="95">
        <f t="shared" si="17"/>
        <v>42222</v>
      </c>
      <c r="B118" s="16">
        <v>137</v>
      </c>
      <c r="C118">
        <v>102</v>
      </c>
      <c r="D118">
        <v>4.5</v>
      </c>
      <c r="E118">
        <v>56.2</v>
      </c>
      <c r="F118">
        <f t="shared" si="21"/>
        <v>141.5</v>
      </c>
      <c r="G118" s="16">
        <f t="shared" si="21"/>
        <v>158.19999999999999</v>
      </c>
      <c r="H118" s="20">
        <f t="shared" si="16"/>
        <v>-10.556257901390643</v>
      </c>
    </row>
    <row r="119" spans="1:8" x14ac:dyDescent="0.25">
      <c r="A119" s="95">
        <f t="shared" si="17"/>
        <v>42229</v>
      </c>
      <c r="B119" s="16">
        <v>137</v>
      </c>
      <c r="C119">
        <v>101.7</v>
      </c>
      <c r="D119">
        <v>4.5</v>
      </c>
      <c r="E119">
        <v>57.1</v>
      </c>
      <c r="F119">
        <f t="shared" si="21"/>
        <v>141.5</v>
      </c>
      <c r="G119" s="16">
        <f t="shared" si="21"/>
        <v>158.80000000000001</v>
      </c>
      <c r="H119" s="20">
        <f t="shared" si="16"/>
        <v>-10.89420654911839</v>
      </c>
    </row>
    <row r="120" spans="1:8" x14ac:dyDescent="0.25">
      <c r="A120" s="95">
        <f t="shared" si="17"/>
        <v>42236</v>
      </c>
      <c r="B120" s="16">
        <v>137</v>
      </c>
      <c r="C120">
        <v>100.4</v>
      </c>
      <c r="D120">
        <v>4.5</v>
      </c>
      <c r="E120">
        <v>58.4</v>
      </c>
      <c r="F120">
        <f t="shared" si="21"/>
        <v>141.5</v>
      </c>
      <c r="G120" s="16">
        <f t="shared" si="21"/>
        <v>158.80000000000001</v>
      </c>
      <c r="H120" s="20">
        <f t="shared" si="16"/>
        <v>-10.89420654911839</v>
      </c>
    </row>
    <row r="121" spans="1:8" x14ac:dyDescent="0.25">
      <c r="A121" s="95">
        <f t="shared" si="17"/>
        <v>42243</v>
      </c>
      <c r="B121" s="16">
        <v>137</v>
      </c>
      <c r="C121">
        <v>98</v>
      </c>
      <c r="D121">
        <v>4.5</v>
      </c>
      <c r="E121">
        <v>60.7</v>
      </c>
      <c r="F121">
        <f t="shared" si="21"/>
        <v>141.5</v>
      </c>
      <c r="G121" s="16">
        <f t="shared" si="21"/>
        <v>158.69999999999999</v>
      </c>
      <c r="H121" s="20">
        <f t="shared" si="16"/>
        <v>-10.838059231253927</v>
      </c>
    </row>
    <row r="122" spans="1:8" x14ac:dyDescent="0.25">
      <c r="A122" s="95">
        <f t="shared" si="17"/>
        <v>42250</v>
      </c>
      <c r="B122">
        <v>139.4</v>
      </c>
      <c r="C122">
        <v>51.7</v>
      </c>
      <c r="D122">
        <v>4.5</v>
      </c>
      <c r="E122">
        <v>112.3</v>
      </c>
      <c r="F122">
        <f t="shared" ref="F122:G124" si="22">+B122+D122</f>
        <v>143.9</v>
      </c>
      <c r="G122" s="16">
        <f t="shared" si="22"/>
        <v>164</v>
      </c>
      <c r="H122" s="20">
        <f t="shared" si="16"/>
        <v>-12.25609756097561</v>
      </c>
    </row>
    <row r="123" spans="1:8" x14ac:dyDescent="0.25">
      <c r="A123" s="95">
        <f t="shared" si="17"/>
        <v>42257</v>
      </c>
      <c r="B123">
        <v>139.4</v>
      </c>
      <c r="C123">
        <v>51.2</v>
      </c>
      <c r="D123">
        <v>4.5</v>
      </c>
      <c r="E123">
        <v>112.8</v>
      </c>
      <c r="F123">
        <f t="shared" si="22"/>
        <v>143.9</v>
      </c>
      <c r="G123" s="16">
        <f t="shared" si="22"/>
        <v>164</v>
      </c>
      <c r="H123" s="20">
        <f t="shared" si="16"/>
        <v>-12.25609756097561</v>
      </c>
    </row>
    <row r="124" spans="1:8" x14ac:dyDescent="0.25">
      <c r="A124" s="95">
        <f t="shared" si="17"/>
        <v>42264</v>
      </c>
      <c r="B124">
        <v>87.4</v>
      </c>
      <c r="C124">
        <v>1.5</v>
      </c>
      <c r="D124">
        <v>53.2</v>
      </c>
      <c r="E124">
        <v>162.9</v>
      </c>
      <c r="F124">
        <f t="shared" si="22"/>
        <v>140.60000000000002</v>
      </c>
      <c r="G124" s="16">
        <f t="shared" si="22"/>
        <v>164.4</v>
      </c>
      <c r="H124" s="20">
        <f t="shared" si="16"/>
        <v>-14.476885644768844</v>
      </c>
    </row>
    <row r="125" spans="1:8" x14ac:dyDescent="0.25">
      <c r="A125" s="95">
        <f t="shared" si="17"/>
        <v>42271</v>
      </c>
      <c r="B125">
        <v>48.4</v>
      </c>
      <c r="C125" s="16">
        <v>1</v>
      </c>
      <c r="D125">
        <v>88.2</v>
      </c>
      <c r="E125">
        <v>163.4</v>
      </c>
      <c r="F125">
        <f t="shared" ref="F125:G130" si="23">+B125+D125</f>
        <v>136.6</v>
      </c>
      <c r="G125" s="16">
        <f t="shared" si="23"/>
        <v>164.4</v>
      </c>
      <c r="H125" s="20">
        <f t="shared" si="16"/>
        <v>-16.909975669099765</v>
      </c>
    </row>
    <row r="126" spans="1:8" x14ac:dyDescent="0.25">
      <c r="A126" s="95">
        <f t="shared" si="17"/>
        <v>42278</v>
      </c>
      <c r="B126">
        <v>1.7</v>
      </c>
      <c r="C126">
        <v>0.9</v>
      </c>
      <c r="D126">
        <v>192.4</v>
      </c>
      <c r="E126">
        <v>163.5</v>
      </c>
      <c r="F126">
        <f t="shared" si="23"/>
        <v>194.1</v>
      </c>
      <c r="G126" s="16">
        <f t="shared" si="23"/>
        <v>164.4</v>
      </c>
      <c r="H126" s="20">
        <f t="shared" si="16"/>
        <v>18.065693430656935</v>
      </c>
    </row>
    <row r="127" spans="1:8" x14ac:dyDescent="0.25">
      <c r="A127" s="95">
        <f t="shared" si="17"/>
        <v>42285</v>
      </c>
      <c r="B127">
        <v>1.7</v>
      </c>
      <c r="C127">
        <v>0.8</v>
      </c>
      <c r="D127">
        <v>192.4</v>
      </c>
      <c r="E127">
        <v>164.5</v>
      </c>
      <c r="F127">
        <f t="shared" si="23"/>
        <v>194.1</v>
      </c>
      <c r="G127" s="16">
        <f t="shared" si="23"/>
        <v>165.3</v>
      </c>
      <c r="H127" s="20">
        <f t="shared" si="16"/>
        <v>17.422867513611596</v>
      </c>
    </row>
    <row r="128" spans="1:8" x14ac:dyDescent="0.25">
      <c r="A128" s="95">
        <f t="shared" si="17"/>
        <v>42292</v>
      </c>
      <c r="B128">
        <v>1.7</v>
      </c>
      <c r="C128">
        <v>1.3</v>
      </c>
      <c r="D128">
        <v>192.4</v>
      </c>
      <c r="E128">
        <v>163.5</v>
      </c>
      <c r="F128">
        <f t="shared" si="23"/>
        <v>194.1</v>
      </c>
      <c r="G128" s="16">
        <f t="shared" si="23"/>
        <v>164.8</v>
      </c>
      <c r="H128" s="20">
        <f t="shared" si="16"/>
        <v>17.77912621359221</v>
      </c>
    </row>
    <row r="129" spans="1:9" x14ac:dyDescent="0.25">
      <c r="A129" s="95">
        <f t="shared" si="17"/>
        <v>42299</v>
      </c>
      <c r="B129" s="16">
        <v>77</v>
      </c>
      <c r="C129">
        <v>1.3</v>
      </c>
      <c r="D129">
        <v>192.9</v>
      </c>
      <c r="E129">
        <v>163.5</v>
      </c>
      <c r="F129">
        <f t="shared" si="23"/>
        <v>269.89999999999998</v>
      </c>
      <c r="G129" s="16">
        <f t="shared" si="23"/>
        <v>164.8</v>
      </c>
      <c r="H129" s="20">
        <f t="shared" si="16"/>
        <v>63.774271844660177</v>
      </c>
    </row>
    <row r="130" spans="1:9" x14ac:dyDescent="0.25">
      <c r="A130" s="95">
        <f t="shared" si="17"/>
        <v>42306</v>
      </c>
      <c r="B130">
        <v>77.5</v>
      </c>
      <c r="C130">
        <v>1.3</v>
      </c>
      <c r="D130">
        <v>192.9</v>
      </c>
      <c r="E130">
        <v>163.5</v>
      </c>
      <c r="F130">
        <f t="shared" si="23"/>
        <v>270.39999999999998</v>
      </c>
      <c r="G130" s="16">
        <f t="shared" si="23"/>
        <v>164.8</v>
      </c>
      <c r="H130" s="20">
        <f t="shared" si="16"/>
        <v>64.077669902912589</v>
      </c>
    </row>
    <row r="131" spans="1:9" x14ac:dyDescent="0.25">
      <c r="A131" s="95">
        <f t="shared" si="17"/>
        <v>42313</v>
      </c>
      <c r="B131">
        <v>77.5</v>
      </c>
      <c r="C131">
        <v>1.3</v>
      </c>
      <c r="D131">
        <v>192.9</v>
      </c>
      <c r="E131">
        <v>163.6</v>
      </c>
      <c r="F131">
        <f t="shared" ref="F131:G134" si="24">+B131+D131</f>
        <v>270.39999999999998</v>
      </c>
      <c r="G131" s="16">
        <f t="shared" si="24"/>
        <v>164.9</v>
      </c>
      <c r="H131" s="20">
        <f t="shared" ref="H131:H156" si="25">+(F131/G131-1)*100</f>
        <v>63.978168587022409</v>
      </c>
    </row>
    <row r="132" spans="1:9" x14ac:dyDescent="0.25">
      <c r="A132" s="95">
        <f t="shared" si="17"/>
        <v>42320</v>
      </c>
      <c r="B132">
        <v>184.6</v>
      </c>
      <c r="C132">
        <v>0.8</v>
      </c>
      <c r="D132">
        <v>193.8</v>
      </c>
      <c r="E132">
        <v>164.1</v>
      </c>
      <c r="F132">
        <f t="shared" si="24"/>
        <v>378.4</v>
      </c>
      <c r="G132" s="16">
        <f t="shared" si="24"/>
        <v>164.9</v>
      </c>
      <c r="H132" s="20">
        <f t="shared" si="25"/>
        <v>129.4724075197089</v>
      </c>
    </row>
    <row r="133" spans="1:9" x14ac:dyDescent="0.25">
      <c r="A133" s="95">
        <f t="shared" si="17"/>
        <v>42327</v>
      </c>
      <c r="B133">
        <v>184.4</v>
      </c>
      <c r="C133">
        <v>47.3</v>
      </c>
      <c r="D133">
        <v>194.1</v>
      </c>
      <c r="E133">
        <v>164.4</v>
      </c>
      <c r="F133">
        <f t="shared" si="24"/>
        <v>378.5</v>
      </c>
      <c r="G133" s="16">
        <f t="shared" si="24"/>
        <v>211.7</v>
      </c>
      <c r="H133" s="20">
        <f t="shared" si="25"/>
        <v>78.790741615493644</v>
      </c>
    </row>
    <row r="134" spans="1:9" x14ac:dyDescent="0.25">
      <c r="A134" s="95">
        <f t="shared" si="17"/>
        <v>42334</v>
      </c>
      <c r="B134">
        <v>184.1</v>
      </c>
      <c r="C134">
        <v>47.3</v>
      </c>
      <c r="D134">
        <v>194.4</v>
      </c>
      <c r="E134">
        <v>164.4</v>
      </c>
      <c r="F134">
        <f t="shared" si="24"/>
        <v>378.5</v>
      </c>
      <c r="G134" s="16">
        <f t="shared" si="24"/>
        <v>211.7</v>
      </c>
      <c r="H134" s="20">
        <f t="shared" si="25"/>
        <v>78.790741615493644</v>
      </c>
    </row>
    <row r="135" spans="1:9" x14ac:dyDescent="0.25">
      <c r="A135" s="95">
        <f t="shared" si="17"/>
        <v>42341</v>
      </c>
      <c r="B135">
        <v>184.1</v>
      </c>
      <c r="C135">
        <v>47.3</v>
      </c>
      <c r="D135">
        <v>194.4</v>
      </c>
      <c r="E135">
        <v>164.4</v>
      </c>
      <c r="F135">
        <f t="shared" ref="F135:G140" si="26">+B135+D135</f>
        <v>378.5</v>
      </c>
      <c r="G135" s="16">
        <f t="shared" si="26"/>
        <v>211.7</v>
      </c>
      <c r="H135" s="20">
        <f t="shared" si="25"/>
        <v>78.790741615493644</v>
      </c>
    </row>
    <row r="136" spans="1:9" x14ac:dyDescent="0.25">
      <c r="A136" s="95">
        <f t="shared" si="17"/>
        <v>42348</v>
      </c>
      <c r="B136" s="16">
        <v>184</v>
      </c>
      <c r="C136">
        <v>47.3</v>
      </c>
      <c r="D136">
        <v>194.5</v>
      </c>
      <c r="E136">
        <v>164.4</v>
      </c>
      <c r="F136">
        <f t="shared" si="26"/>
        <v>378.5</v>
      </c>
      <c r="G136" s="16">
        <f t="shared" si="26"/>
        <v>211.7</v>
      </c>
      <c r="H136" s="20">
        <f t="shared" si="25"/>
        <v>78.790741615493644</v>
      </c>
      <c r="I136">
        <v>0</v>
      </c>
    </row>
    <row r="137" spans="1:9" x14ac:dyDescent="0.25">
      <c r="A137" s="95">
        <f t="shared" si="17"/>
        <v>42355</v>
      </c>
      <c r="B137">
        <v>134.6</v>
      </c>
      <c r="C137">
        <v>87.9</v>
      </c>
      <c r="D137">
        <v>247.4</v>
      </c>
      <c r="E137">
        <v>214.4</v>
      </c>
      <c r="F137" s="16">
        <f t="shared" si="26"/>
        <v>382</v>
      </c>
      <c r="G137" s="16">
        <f t="shared" si="26"/>
        <v>302.3</v>
      </c>
      <c r="H137" s="20">
        <f t="shared" si="25"/>
        <v>26.364538537876282</v>
      </c>
    </row>
    <row r="138" spans="1:9" x14ac:dyDescent="0.25">
      <c r="A138" s="95">
        <f t="shared" ref="A138:A201" si="27">+A137+7</f>
        <v>42362</v>
      </c>
      <c r="B138">
        <v>134.6</v>
      </c>
      <c r="C138">
        <v>87.9</v>
      </c>
      <c r="D138">
        <v>247.4</v>
      </c>
      <c r="E138">
        <v>214.4</v>
      </c>
      <c r="F138" s="16">
        <f t="shared" si="26"/>
        <v>382</v>
      </c>
      <c r="G138" s="16">
        <f t="shared" si="26"/>
        <v>302.3</v>
      </c>
      <c r="H138" s="20">
        <f t="shared" si="25"/>
        <v>26.364538537876282</v>
      </c>
    </row>
    <row r="139" spans="1:9" x14ac:dyDescent="0.25">
      <c r="A139" s="95">
        <f t="shared" si="27"/>
        <v>42369</v>
      </c>
      <c r="B139">
        <v>134.6</v>
      </c>
      <c r="C139">
        <v>86.1</v>
      </c>
      <c r="D139">
        <v>247.4</v>
      </c>
      <c r="E139">
        <v>214.4</v>
      </c>
      <c r="F139" s="16">
        <f t="shared" si="26"/>
        <v>382</v>
      </c>
      <c r="G139" s="16">
        <f t="shared" si="26"/>
        <v>300.5</v>
      </c>
      <c r="H139" s="20">
        <f t="shared" si="25"/>
        <v>27.121464226289515</v>
      </c>
      <c r="I139">
        <v>0</v>
      </c>
    </row>
    <row r="140" spans="1:9" x14ac:dyDescent="0.25">
      <c r="A140" s="95">
        <f t="shared" si="27"/>
        <v>42376</v>
      </c>
      <c r="B140">
        <v>81.599999999999994</v>
      </c>
      <c r="C140">
        <v>86.2</v>
      </c>
      <c r="D140">
        <v>305.39999999999998</v>
      </c>
      <c r="E140">
        <v>264.8</v>
      </c>
      <c r="F140" s="16">
        <f t="shared" si="26"/>
        <v>387</v>
      </c>
      <c r="G140" s="16">
        <f t="shared" si="26"/>
        <v>351</v>
      </c>
      <c r="H140" s="20">
        <f t="shared" si="25"/>
        <v>10.256410256410264</v>
      </c>
    </row>
    <row r="141" spans="1:9" x14ac:dyDescent="0.25">
      <c r="A141" s="95">
        <f t="shared" si="27"/>
        <v>42383</v>
      </c>
      <c r="B141">
        <v>82.3</v>
      </c>
      <c r="C141">
        <v>106.8</v>
      </c>
      <c r="D141">
        <v>305.39999999999998</v>
      </c>
      <c r="E141">
        <v>264.8</v>
      </c>
      <c r="F141" s="16">
        <f t="shared" ref="F141:G144" si="28">+B141+D141</f>
        <v>387.7</v>
      </c>
      <c r="G141" s="16">
        <f t="shared" si="28"/>
        <v>371.6</v>
      </c>
      <c r="H141" s="20">
        <f t="shared" si="25"/>
        <v>4.3326157158234624</v>
      </c>
    </row>
    <row r="142" spans="1:9" x14ac:dyDescent="0.25">
      <c r="A142" s="95">
        <f t="shared" si="27"/>
        <v>42390</v>
      </c>
      <c r="B142">
        <v>82.1</v>
      </c>
      <c r="C142">
        <v>166.8</v>
      </c>
      <c r="D142">
        <v>305.60000000000002</v>
      </c>
      <c r="E142">
        <v>264.8</v>
      </c>
      <c r="F142" s="16">
        <f t="shared" si="28"/>
        <v>387.70000000000005</v>
      </c>
      <c r="G142" s="16">
        <f t="shared" si="28"/>
        <v>431.6</v>
      </c>
      <c r="H142" s="20">
        <f t="shared" si="25"/>
        <v>-10.171455050973123</v>
      </c>
    </row>
    <row r="143" spans="1:9" x14ac:dyDescent="0.25">
      <c r="A143" s="95">
        <f t="shared" si="27"/>
        <v>42397</v>
      </c>
      <c r="B143">
        <v>82.3</v>
      </c>
      <c r="C143">
        <v>221.8</v>
      </c>
      <c r="D143">
        <v>306.39999999999998</v>
      </c>
      <c r="E143">
        <v>264.89999999999998</v>
      </c>
      <c r="F143" s="16">
        <f t="shared" si="28"/>
        <v>388.7</v>
      </c>
      <c r="G143" s="16">
        <f t="shared" si="28"/>
        <v>486.7</v>
      </c>
      <c r="H143" s="20">
        <f t="shared" si="25"/>
        <v>-20.135607150195188</v>
      </c>
    </row>
    <row r="144" spans="1:9" x14ac:dyDescent="0.25">
      <c r="A144" s="95">
        <f t="shared" si="27"/>
        <v>42404</v>
      </c>
      <c r="B144" s="16">
        <v>111</v>
      </c>
      <c r="C144">
        <v>276.3</v>
      </c>
      <c r="D144">
        <v>306.8</v>
      </c>
      <c r="E144">
        <v>265.39999999999998</v>
      </c>
      <c r="F144" s="16">
        <f t="shared" si="28"/>
        <v>417.8</v>
      </c>
      <c r="G144" s="16">
        <f t="shared" si="28"/>
        <v>541.70000000000005</v>
      </c>
      <c r="H144" s="20">
        <f t="shared" si="25"/>
        <v>-22.872438619161905</v>
      </c>
    </row>
    <row r="145" spans="1:9" x14ac:dyDescent="0.25">
      <c r="A145" s="95">
        <f t="shared" si="27"/>
        <v>42411</v>
      </c>
      <c r="B145">
        <v>134.30000000000001</v>
      </c>
      <c r="C145">
        <v>246.2</v>
      </c>
      <c r="D145">
        <v>307.8</v>
      </c>
      <c r="E145" s="16">
        <v>358</v>
      </c>
      <c r="F145" s="16">
        <f t="shared" ref="F145:G147" si="29">+B145+D145</f>
        <v>442.1</v>
      </c>
      <c r="G145" s="16">
        <f t="shared" si="29"/>
        <v>604.20000000000005</v>
      </c>
      <c r="H145" s="20">
        <f t="shared" si="25"/>
        <v>-26.828864614366111</v>
      </c>
      <c r="I145" s="16">
        <v>55</v>
      </c>
    </row>
    <row r="146" spans="1:9" x14ac:dyDescent="0.25">
      <c r="A146" s="95">
        <f t="shared" si="27"/>
        <v>42418</v>
      </c>
      <c r="B146">
        <v>135.9</v>
      </c>
      <c r="C146">
        <v>246.2</v>
      </c>
      <c r="D146">
        <v>307.8</v>
      </c>
      <c r="E146" s="16">
        <v>358</v>
      </c>
      <c r="F146" s="16">
        <f t="shared" si="29"/>
        <v>443.70000000000005</v>
      </c>
      <c r="G146" s="16">
        <f t="shared" si="29"/>
        <v>604.20000000000005</v>
      </c>
      <c r="H146" s="20">
        <f t="shared" si="25"/>
        <v>-26.564051638530284</v>
      </c>
      <c r="I146" s="16">
        <v>55</v>
      </c>
    </row>
    <row r="147" spans="1:9" x14ac:dyDescent="0.25">
      <c r="A147" s="95">
        <f t="shared" si="27"/>
        <v>42425</v>
      </c>
      <c r="B147">
        <v>111.5</v>
      </c>
      <c r="C147">
        <v>246.1</v>
      </c>
      <c r="D147">
        <v>335.3</v>
      </c>
      <c r="E147">
        <v>358.2</v>
      </c>
      <c r="F147" s="16">
        <f t="shared" si="29"/>
        <v>446.8</v>
      </c>
      <c r="G147" s="16">
        <f t="shared" si="29"/>
        <v>604.29999999999995</v>
      </c>
      <c r="H147" s="20">
        <f t="shared" si="25"/>
        <v>-26.063213635611447</v>
      </c>
      <c r="I147" s="16">
        <v>55</v>
      </c>
    </row>
    <row r="148" spans="1:9" x14ac:dyDescent="0.25">
      <c r="A148" s="95">
        <f t="shared" si="27"/>
        <v>42432</v>
      </c>
      <c r="B148">
        <v>111.3</v>
      </c>
      <c r="C148">
        <v>226.1</v>
      </c>
      <c r="D148">
        <v>335.5</v>
      </c>
      <c r="E148">
        <v>379.5</v>
      </c>
      <c r="F148" s="16">
        <f t="shared" ref="F148:G150" si="30">+B148+D148</f>
        <v>446.8</v>
      </c>
      <c r="G148" s="16">
        <f t="shared" si="30"/>
        <v>605.6</v>
      </c>
      <c r="H148" s="20">
        <f t="shared" si="25"/>
        <v>-26.221928665785999</v>
      </c>
      <c r="I148" s="16">
        <v>56</v>
      </c>
    </row>
    <row r="149" spans="1:9" x14ac:dyDescent="0.25">
      <c r="A149" s="95">
        <f t="shared" si="27"/>
        <v>42439</v>
      </c>
      <c r="B149">
        <v>56.1</v>
      </c>
      <c r="C149">
        <v>226.1</v>
      </c>
      <c r="D149">
        <v>393.2</v>
      </c>
      <c r="E149">
        <v>379.5</v>
      </c>
      <c r="F149" s="16">
        <f t="shared" si="30"/>
        <v>449.3</v>
      </c>
      <c r="G149" s="16">
        <f t="shared" si="30"/>
        <v>605.6</v>
      </c>
      <c r="H149" s="20">
        <f t="shared" si="25"/>
        <v>-25.80911492734478</v>
      </c>
      <c r="I149" s="16">
        <v>55</v>
      </c>
    </row>
    <row r="150" spans="1:9" x14ac:dyDescent="0.25">
      <c r="A150" s="95">
        <f t="shared" si="27"/>
        <v>42446</v>
      </c>
      <c r="B150">
        <v>55.1</v>
      </c>
      <c r="C150">
        <v>172.6</v>
      </c>
      <c r="D150" s="16">
        <v>452</v>
      </c>
      <c r="E150">
        <v>436.6</v>
      </c>
      <c r="F150" s="16">
        <f t="shared" si="30"/>
        <v>507.1</v>
      </c>
      <c r="G150" s="16">
        <f t="shared" si="30"/>
        <v>609.20000000000005</v>
      </c>
      <c r="H150" s="20">
        <f t="shared" si="25"/>
        <v>-16.759684832567302</v>
      </c>
      <c r="I150" s="16">
        <v>56</v>
      </c>
    </row>
    <row r="151" spans="1:9" x14ac:dyDescent="0.25">
      <c r="A151" s="95">
        <f t="shared" si="27"/>
        <v>42453</v>
      </c>
      <c r="B151">
        <v>101.5</v>
      </c>
      <c r="C151" s="16">
        <v>224</v>
      </c>
      <c r="D151">
        <v>452.7</v>
      </c>
      <c r="E151">
        <v>437.3</v>
      </c>
      <c r="F151" s="16">
        <f t="shared" ref="F151:G153" si="31">+B151+D151</f>
        <v>554.20000000000005</v>
      </c>
      <c r="G151" s="16">
        <f t="shared" si="31"/>
        <v>661.3</v>
      </c>
      <c r="H151" s="20">
        <f t="shared" si="25"/>
        <v>-16.195372750642655</v>
      </c>
      <c r="I151" s="16">
        <v>55</v>
      </c>
    </row>
    <row r="152" spans="1:9" x14ac:dyDescent="0.25">
      <c r="A152" s="95">
        <f t="shared" si="27"/>
        <v>42460</v>
      </c>
      <c r="B152">
        <v>102.1</v>
      </c>
      <c r="C152">
        <v>165.5</v>
      </c>
      <c r="D152">
        <v>452.9</v>
      </c>
      <c r="E152">
        <v>501.1</v>
      </c>
      <c r="F152" s="16">
        <f t="shared" si="31"/>
        <v>555</v>
      </c>
      <c r="G152" s="16">
        <f t="shared" si="31"/>
        <v>666.6</v>
      </c>
      <c r="H152" s="20">
        <f t="shared" si="25"/>
        <v>-16.741674167416743</v>
      </c>
      <c r="I152" s="16">
        <v>56</v>
      </c>
    </row>
    <row r="153" spans="1:9" x14ac:dyDescent="0.25">
      <c r="A153" s="95">
        <f t="shared" si="27"/>
        <v>42467</v>
      </c>
      <c r="B153">
        <v>102.1</v>
      </c>
      <c r="C153" s="16">
        <v>165</v>
      </c>
      <c r="D153">
        <v>453.3</v>
      </c>
      <c r="E153">
        <v>501.6</v>
      </c>
      <c r="F153" s="16">
        <f t="shared" si="31"/>
        <v>555.4</v>
      </c>
      <c r="G153" s="16">
        <f t="shared" si="31"/>
        <v>666.6</v>
      </c>
      <c r="H153" s="20">
        <f t="shared" si="25"/>
        <v>-16.681668166816689</v>
      </c>
      <c r="I153" s="16">
        <v>110</v>
      </c>
    </row>
    <row r="154" spans="1:9" x14ac:dyDescent="0.25">
      <c r="A154" s="95">
        <f t="shared" si="27"/>
        <v>42474</v>
      </c>
      <c r="B154">
        <v>101.8</v>
      </c>
      <c r="C154">
        <v>113.6</v>
      </c>
      <c r="D154">
        <v>453.6</v>
      </c>
      <c r="E154">
        <v>558.1</v>
      </c>
      <c r="F154" s="16">
        <f t="shared" ref="F154:G156" si="32">+B154+D154</f>
        <v>555.4</v>
      </c>
      <c r="G154" s="16">
        <f t="shared" si="32"/>
        <v>671.7</v>
      </c>
      <c r="H154" s="20">
        <f t="shared" si="25"/>
        <v>-17.314277207086505</v>
      </c>
      <c r="I154" s="16">
        <v>111</v>
      </c>
    </row>
    <row r="155" spans="1:9" x14ac:dyDescent="0.25">
      <c r="A155" s="95">
        <f t="shared" si="27"/>
        <v>42481</v>
      </c>
      <c r="B155">
        <v>101.9</v>
      </c>
      <c r="C155">
        <v>113.1</v>
      </c>
      <c r="D155">
        <v>453.6</v>
      </c>
      <c r="E155">
        <v>558.6</v>
      </c>
      <c r="F155" s="16">
        <f t="shared" si="32"/>
        <v>555.5</v>
      </c>
      <c r="G155" s="16">
        <f t="shared" si="32"/>
        <v>671.7</v>
      </c>
      <c r="H155" s="20">
        <f t="shared" si="25"/>
        <v>-17.29938960845616</v>
      </c>
      <c r="I155" s="16">
        <v>110</v>
      </c>
    </row>
    <row r="156" spans="1:9" x14ac:dyDescent="0.25">
      <c r="A156" s="95">
        <f t="shared" si="27"/>
        <v>42488</v>
      </c>
      <c r="B156">
        <v>101.5</v>
      </c>
      <c r="C156">
        <v>112.6</v>
      </c>
      <c r="D156" s="16">
        <v>454</v>
      </c>
      <c r="E156">
        <v>559.29999999999995</v>
      </c>
      <c r="F156" s="16">
        <f t="shared" si="32"/>
        <v>555.5</v>
      </c>
      <c r="G156" s="16">
        <f t="shared" si="32"/>
        <v>671.9</v>
      </c>
      <c r="H156" s="20">
        <f t="shared" si="25"/>
        <v>-17.324006548593541</v>
      </c>
      <c r="I156" s="16">
        <v>110</v>
      </c>
    </row>
    <row r="157" spans="1:9" x14ac:dyDescent="0.25">
      <c r="A157" s="95">
        <f t="shared" si="27"/>
        <v>42495</v>
      </c>
      <c r="B157" s="16">
        <v>101</v>
      </c>
      <c r="C157">
        <v>112.8</v>
      </c>
      <c r="D157">
        <v>454.5</v>
      </c>
      <c r="E157">
        <v>560.1</v>
      </c>
      <c r="F157" s="16">
        <f t="shared" ref="F157:G159" si="33">+B157+D157</f>
        <v>555.5</v>
      </c>
      <c r="G157" s="16">
        <f t="shared" si="33"/>
        <v>672.9</v>
      </c>
      <c r="H157" s="20">
        <f t="shared" ref="H157:H162" si="34">+(F157/G157-1)*100</f>
        <v>-17.446871749145487</v>
      </c>
      <c r="I157" s="16">
        <v>110</v>
      </c>
    </row>
    <row r="158" spans="1:9" x14ac:dyDescent="0.25">
      <c r="A158" s="95">
        <f t="shared" si="27"/>
        <v>42502</v>
      </c>
      <c r="B158">
        <v>53.9</v>
      </c>
      <c r="C158">
        <v>112.5</v>
      </c>
      <c r="D158">
        <v>506.3</v>
      </c>
      <c r="E158">
        <v>560.5</v>
      </c>
      <c r="F158" s="16">
        <f t="shared" si="33"/>
        <v>560.20000000000005</v>
      </c>
      <c r="G158" s="16">
        <f t="shared" si="33"/>
        <v>673</v>
      </c>
      <c r="H158" s="20">
        <f t="shared" si="34"/>
        <v>-16.760772659732538</v>
      </c>
      <c r="I158" s="16">
        <v>111</v>
      </c>
    </row>
    <row r="159" spans="1:9" x14ac:dyDescent="0.25">
      <c r="A159" s="95">
        <f t="shared" si="27"/>
        <v>42509</v>
      </c>
      <c r="B159">
        <v>53.9</v>
      </c>
      <c r="C159">
        <v>26.8</v>
      </c>
      <c r="D159">
        <v>506.3</v>
      </c>
      <c r="E159">
        <v>649.70000000000005</v>
      </c>
      <c r="F159" s="16">
        <f t="shared" si="33"/>
        <v>560.20000000000005</v>
      </c>
      <c r="G159" s="16">
        <f t="shared" si="33"/>
        <v>676.5</v>
      </c>
      <c r="H159" s="20">
        <f t="shared" si="34"/>
        <v>-17.191426459719139</v>
      </c>
      <c r="I159" s="16">
        <v>110</v>
      </c>
    </row>
    <row r="160" spans="1:9" x14ac:dyDescent="0.25">
      <c r="A160" s="95">
        <f t="shared" si="27"/>
        <v>42516</v>
      </c>
      <c r="B160">
        <v>0.1</v>
      </c>
      <c r="C160">
        <v>1.6</v>
      </c>
      <c r="D160">
        <v>564.4</v>
      </c>
      <c r="E160">
        <v>677.2</v>
      </c>
      <c r="F160" s="16">
        <f t="shared" ref="F160:G162" si="35">+B160+D160</f>
        <v>564.5</v>
      </c>
      <c r="G160" s="16">
        <f t="shared" si="35"/>
        <v>678.80000000000007</v>
      </c>
      <c r="H160" s="20">
        <f t="shared" si="34"/>
        <v>-16.838538597525055</v>
      </c>
      <c r="I160" s="16">
        <v>110.4</v>
      </c>
    </row>
    <row r="161" spans="1:8" x14ac:dyDescent="0.25">
      <c r="A161" s="95">
        <f t="shared" si="27"/>
        <v>42523</v>
      </c>
      <c r="B161">
        <v>112.1</v>
      </c>
      <c r="C161">
        <v>84</v>
      </c>
      <c r="D161">
        <v>0</v>
      </c>
      <c r="E161">
        <v>0</v>
      </c>
      <c r="F161" s="16">
        <f t="shared" si="35"/>
        <v>112.1</v>
      </c>
      <c r="G161" s="16">
        <f t="shared" si="35"/>
        <v>84</v>
      </c>
      <c r="H161" s="20">
        <f t="shared" si="34"/>
        <v>33.452380952380942</v>
      </c>
    </row>
    <row r="162" spans="1:8" x14ac:dyDescent="0.25">
      <c r="A162" s="95">
        <f t="shared" si="27"/>
        <v>42530</v>
      </c>
      <c r="B162">
        <v>166.7</v>
      </c>
      <c r="C162">
        <v>83.8</v>
      </c>
      <c r="D162">
        <v>0.4</v>
      </c>
      <c r="E162">
        <v>0.2</v>
      </c>
      <c r="F162" s="16">
        <f t="shared" si="35"/>
        <v>167.1</v>
      </c>
      <c r="G162" s="16">
        <f t="shared" si="35"/>
        <v>84</v>
      </c>
      <c r="H162" s="20">
        <f t="shared" si="34"/>
        <v>98.928571428571431</v>
      </c>
    </row>
    <row r="163" spans="1:8" x14ac:dyDescent="0.25">
      <c r="A163" s="95">
        <f t="shared" si="27"/>
        <v>42537</v>
      </c>
      <c r="B163">
        <v>166.3</v>
      </c>
      <c r="C163">
        <v>83.8</v>
      </c>
      <c r="D163">
        <v>0.9</v>
      </c>
      <c r="E163">
        <v>0.2</v>
      </c>
      <c r="F163" s="16">
        <f t="shared" ref="F163:G165" si="36">+B163+D163</f>
        <v>167.20000000000002</v>
      </c>
      <c r="G163" s="16">
        <f t="shared" si="36"/>
        <v>84</v>
      </c>
      <c r="H163" s="20">
        <f t="shared" ref="H163:H168" si="37">+(F163/G163-1)*100</f>
        <v>99.047619047619079</v>
      </c>
    </row>
    <row r="164" spans="1:8" x14ac:dyDescent="0.25">
      <c r="A164" s="95">
        <f t="shared" si="27"/>
        <v>42544</v>
      </c>
      <c r="B164">
        <v>166.8</v>
      </c>
      <c r="C164">
        <v>81.7</v>
      </c>
      <c r="D164">
        <v>1.2</v>
      </c>
      <c r="E164">
        <v>2.4</v>
      </c>
      <c r="F164" s="16">
        <f t="shared" si="36"/>
        <v>168</v>
      </c>
      <c r="G164" s="16">
        <f t="shared" si="36"/>
        <v>84.100000000000009</v>
      </c>
      <c r="H164" s="20">
        <f t="shared" si="37"/>
        <v>99.762187871581418</v>
      </c>
    </row>
    <row r="165" spans="1:8" x14ac:dyDescent="0.25">
      <c r="A165" s="95">
        <f t="shared" si="27"/>
        <v>42551</v>
      </c>
      <c r="B165">
        <v>160.4</v>
      </c>
      <c r="C165">
        <v>132.9</v>
      </c>
      <c r="D165">
        <v>59.7</v>
      </c>
      <c r="E165">
        <v>3.2</v>
      </c>
      <c r="F165" s="16">
        <f t="shared" si="36"/>
        <v>220.10000000000002</v>
      </c>
      <c r="G165" s="16">
        <f t="shared" si="36"/>
        <v>136.1</v>
      </c>
      <c r="H165" s="20">
        <f t="shared" si="37"/>
        <v>61.719324026451176</v>
      </c>
    </row>
    <row r="166" spans="1:8" x14ac:dyDescent="0.25">
      <c r="A166" s="95">
        <f t="shared" si="27"/>
        <v>42558</v>
      </c>
      <c r="B166">
        <v>159.80000000000001</v>
      </c>
      <c r="C166">
        <v>132.9</v>
      </c>
      <c r="D166">
        <v>60.3</v>
      </c>
      <c r="E166">
        <v>3.2</v>
      </c>
      <c r="F166" s="16">
        <f t="shared" ref="F166:G168" si="38">+B166+D166</f>
        <v>220.10000000000002</v>
      </c>
      <c r="G166" s="16">
        <f t="shared" si="38"/>
        <v>136.1</v>
      </c>
      <c r="H166" s="20">
        <f t="shared" si="37"/>
        <v>61.719324026451176</v>
      </c>
    </row>
    <row r="167" spans="1:8" x14ac:dyDescent="0.25">
      <c r="A167" s="95">
        <f t="shared" si="27"/>
        <v>42565</v>
      </c>
      <c r="B167">
        <v>162.4</v>
      </c>
      <c r="C167">
        <v>132.5</v>
      </c>
      <c r="D167">
        <v>60.8</v>
      </c>
      <c r="E167">
        <v>3.7</v>
      </c>
      <c r="F167" s="16">
        <f t="shared" si="38"/>
        <v>223.2</v>
      </c>
      <c r="G167" s="16">
        <f t="shared" si="38"/>
        <v>136.19999999999999</v>
      </c>
      <c r="H167" s="20">
        <f t="shared" si="37"/>
        <v>63.87665198237886</v>
      </c>
    </row>
    <row r="168" spans="1:8" x14ac:dyDescent="0.25">
      <c r="A168" s="95">
        <f t="shared" si="27"/>
        <v>42572</v>
      </c>
      <c r="B168">
        <v>162.4</v>
      </c>
      <c r="C168">
        <v>132.4</v>
      </c>
      <c r="D168">
        <v>87.8</v>
      </c>
      <c r="E168">
        <v>4.0999999999999996</v>
      </c>
      <c r="F168" s="16">
        <f t="shared" si="38"/>
        <v>250.2</v>
      </c>
      <c r="G168" s="16">
        <f t="shared" si="38"/>
        <v>136.5</v>
      </c>
      <c r="H168" s="20">
        <f t="shared" si="37"/>
        <v>83.296703296703285</v>
      </c>
    </row>
    <row r="169" spans="1:8" x14ac:dyDescent="0.25">
      <c r="A169" s="95">
        <f t="shared" si="27"/>
        <v>42579</v>
      </c>
      <c r="B169">
        <v>162.30000000000001</v>
      </c>
      <c r="C169">
        <v>132.30000000000001</v>
      </c>
      <c r="D169">
        <v>87.8</v>
      </c>
      <c r="E169">
        <v>4.2</v>
      </c>
      <c r="F169" s="16">
        <f t="shared" ref="F169:G171" si="39">+B169+D169</f>
        <v>250.10000000000002</v>
      </c>
      <c r="G169" s="16">
        <f t="shared" si="39"/>
        <v>136.5</v>
      </c>
      <c r="H169" s="134">
        <f t="shared" ref="H169:H174" si="40">+(F169/G169-1)*100</f>
        <v>83.22344322344324</v>
      </c>
    </row>
    <row r="170" spans="1:8" x14ac:dyDescent="0.25">
      <c r="A170" s="95">
        <f t="shared" si="27"/>
        <v>42586</v>
      </c>
      <c r="B170">
        <v>162.30000000000001</v>
      </c>
      <c r="C170">
        <v>137</v>
      </c>
      <c r="D170">
        <v>87.8</v>
      </c>
      <c r="E170">
        <v>4.5</v>
      </c>
      <c r="F170" s="16">
        <f t="shared" si="39"/>
        <v>250.10000000000002</v>
      </c>
      <c r="G170" s="16">
        <f t="shared" si="39"/>
        <v>141.5</v>
      </c>
      <c r="H170" s="134">
        <f t="shared" si="40"/>
        <v>76.749116607773857</v>
      </c>
    </row>
    <row r="171" spans="1:8" x14ac:dyDescent="0.25">
      <c r="A171" s="95">
        <f t="shared" si="27"/>
        <v>42593</v>
      </c>
      <c r="B171">
        <v>164.9</v>
      </c>
      <c r="C171">
        <v>137</v>
      </c>
      <c r="D171">
        <v>88.7</v>
      </c>
      <c r="E171">
        <v>4.5</v>
      </c>
      <c r="F171" s="16">
        <f t="shared" si="39"/>
        <v>253.60000000000002</v>
      </c>
      <c r="G171" s="16">
        <f t="shared" si="39"/>
        <v>141.5</v>
      </c>
      <c r="H171" s="134">
        <f t="shared" si="40"/>
        <v>79.222614840989422</v>
      </c>
    </row>
    <row r="172" spans="1:8" x14ac:dyDescent="0.25">
      <c r="A172" s="95">
        <f t="shared" si="27"/>
        <v>42600</v>
      </c>
      <c r="B172">
        <v>164.8</v>
      </c>
      <c r="C172">
        <v>137</v>
      </c>
      <c r="D172">
        <v>88.9</v>
      </c>
      <c r="E172">
        <v>4.5</v>
      </c>
      <c r="F172" s="16">
        <f t="shared" ref="F172:G174" si="41">+B172+D172</f>
        <v>253.70000000000002</v>
      </c>
      <c r="G172" s="16">
        <f t="shared" si="41"/>
        <v>141.5</v>
      </c>
      <c r="H172" s="134">
        <f t="shared" si="40"/>
        <v>79.293286219081295</v>
      </c>
    </row>
    <row r="173" spans="1:8" x14ac:dyDescent="0.25">
      <c r="A173" s="95">
        <f t="shared" si="27"/>
        <v>42607</v>
      </c>
      <c r="B173">
        <v>164.5</v>
      </c>
      <c r="C173">
        <v>137</v>
      </c>
      <c r="D173">
        <v>89.1</v>
      </c>
      <c r="E173">
        <v>4.5</v>
      </c>
      <c r="F173" s="16">
        <f t="shared" si="41"/>
        <v>253.6</v>
      </c>
      <c r="G173" s="16">
        <f t="shared" si="41"/>
        <v>141.5</v>
      </c>
      <c r="H173" s="134">
        <f t="shared" si="40"/>
        <v>79.222614840989408</v>
      </c>
    </row>
    <row r="174" spans="1:8" x14ac:dyDescent="0.25">
      <c r="A174" s="95">
        <f t="shared" si="27"/>
        <v>42614</v>
      </c>
      <c r="B174">
        <v>111.4</v>
      </c>
      <c r="C174">
        <v>139.4</v>
      </c>
      <c r="D174">
        <v>147.19999999999999</v>
      </c>
      <c r="E174">
        <v>4.5</v>
      </c>
      <c r="F174" s="16">
        <f t="shared" si="41"/>
        <v>258.60000000000002</v>
      </c>
      <c r="G174" s="16">
        <f t="shared" si="41"/>
        <v>143.9</v>
      </c>
      <c r="H174" s="134">
        <f t="shared" si="40"/>
        <v>79.708130646282143</v>
      </c>
    </row>
    <row r="175" spans="1:8" x14ac:dyDescent="0.25">
      <c r="A175" s="95">
        <f t="shared" si="27"/>
        <v>42621</v>
      </c>
      <c r="B175">
        <v>111.4</v>
      </c>
      <c r="C175">
        <v>139.4</v>
      </c>
      <c r="D175">
        <v>147.19999999999999</v>
      </c>
      <c r="E175">
        <v>4.5</v>
      </c>
      <c r="F175" s="16">
        <f t="shared" ref="F175:G177" si="42">+B175+D175</f>
        <v>258.60000000000002</v>
      </c>
      <c r="G175" s="16">
        <f t="shared" si="42"/>
        <v>143.9</v>
      </c>
      <c r="H175" s="134">
        <f t="shared" ref="H175:H180" si="43">+(F175/G175-1)*100</f>
        <v>79.708130646282143</v>
      </c>
    </row>
    <row r="176" spans="1:8" x14ac:dyDescent="0.25">
      <c r="A176" s="95">
        <f t="shared" si="27"/>
        <v>42628</v>
      </c>
      <c r="B176">
        <v>56.4</v>
      </c>
      <c r="C176">
        <v>87.4</v>
      </c>
      <c r="D176">
        <v>203.7</v>
      </c>
      <c r="E176">
        <v>53.2</v>
      </c>
      <c r="F176" s="16">
        <f t="shared" si="42"/>
        <v>260.09999999999997</v>
      </c>
      <c r="G176" s="16">
        <f t="shared" si="42"/>
        <v>140.60000000000002</v>
      </c>
      <c r="H176" s="134">
        <f t="shared" si="43"/>
        <v>84.992887624466505</v>
      </c>
    </row>
    <row r="177" spans="1:8" x14ac:dyDescent="0.25">
      <c r="A177" s="95">
        <f t="shared" si="27"/>
        <v>42635</v>
      </c>
      <c r="B177">
        <v>47.4</v>
      </c>
      <c r="C177">
        <v>48.4</v>
      </c>
      <c r="D177">
        <v>261.5</v>
      </c>
      <c r="E177">
        <v>88.2</v>
      </c>
      <c r="F177" s="16">
        <f t="shared" si="42"/>
        <v>308.89999999999998</v>
      </c>
      <c r="G177" s="16">
        <f t="shared" si="42"/>
        <v>136.6</v>
      </c>
      <c r="H177" s="134">
        <f t="shared" si="43"/>
        <v>126.13469985358709</v>
      </c>
    </row>
    <row r="178" spans="1:8" x14ac:dyDescent="0.25">
      <c r="A178" s="95">
        <f t="shared" si="27"/>
        <v>42642</v>
      </c>
      <c r="B178">
        <v>122.9</v>
      </c>
      <c r="C178">
        <v>1.7</v>
      </c>
      <c r="D178">
        <v>261.5</v>
      </c>
      <c r="E178">
        <v>192.4</v>
      </c>
      <c r="F178" s="16">
        <f t="shared" ref="F178:G180" si="44">+B178+D178</f>
        <v>384.4</v>
      </c>
      <c r="G178" s="16">
        <f t="shared" si="44"/>
        <v>194.1</v>
      </c>
      <c r="H178" s="134">
        <f t="shared" si="43"/>
        <v>98.042246264811951</v>
      </c>
    </row>
    <row r="179" spans="1:8" x14ac:dyDescent="0.25">
      <c r="A179" s="95">
        <f t="shared" si="27"/>
        <v>42649</v>
      </c>
      <c r="B179" s="16">
        <v>178</v>
      </c>
      <c r="C179">
        <v>1.7</v>
      </c>
      <c r="D179">
        <v>262.39999999999998</v>
      </c>
      <c r="E179">
        <v>192.4</v>
      </c>
      <c r="F179" s="16">
        <f t="shared" si="44"/>
        <v>440.4</v>
      </c>
      <c r="G179" s="16">
        <f t="shared" si="44"/>
        <v>194.1</v>
      </c>
      <c r="H179" s="134">
        <f t="shared" si="43"/>
        <v>126.89335394126738</v>
      </c>
    </row>
    <row r="180" spans="1:8" x14ac:dyDescent="0.25">
      <c r="A180" s="95">
        <f t="shared" si="27"/>
        <v>42656</v>
      </c>
      <c r="B180" s="16">
        <v>178</v>
      </c>
      <c r="C180">
        <v>1.7</v>
      </c>
      <c r="D180">
        <v>262.39999999999998</v>
      </c>
      <c r="E180">
        <v>192.4</v>
      </c>
      <c r="F180" s="16">
        <f t="shared" si="44"/>
        <v>440.4</v>
      </c>
      <c r="G180" s="16">
        <f t="shared" si="44"/>
        <v>194.1</v>
      </c>
      <c r="H180" s="134">
        <f t="shared" si="43"/>
        <v>126.89335394126738</v>
      </c>
    </row>
    <row r="181" spans="1:8" x14ac:dyDescent="0.25">
      <c r="A181" s="95">
        <f t="shared" si="27"/>
        <v>42663</v>
      </c>
      <c r="B181" s="16">
        <v>234</v>
      </c>
      <c r="C181" s="16">
        <v>77</v>
      </c>
      <c r="D181">
        <v>262.39999999999998</v>
      </c>
      <c r="E181">
        <v>192.9</v>
      </c>
      <c r="F181" s="16">
        <f t="shared" ref="F181:G183" si="45">+B181+D181</f>
        <v>496.4</v>
      </c>
      <c r="G181" s="16">
        <f t="shared" si="45"/>
        <v>269.89999999999998</v>
      </c>
      <c r="H181" s="134">
        <f t="shared" ref="H181:H186" si="46">+(F181/G181-1)*100</f>
        <v>83.91997035939238</v>
      </c>
    </row>
    <row r="182" spans="1:8" x14ac:dyDescent="0.25">
      <c r="A182" s="95">
        <f t="shared" si="27"/>
        <v>42670</v>
      </c>
      <c r="B182">
        <v>233.6</v>
      </c>
      <c r="C182">
        <v>77.5</v>
      </c>
      <c r="D182">
        <v>262.8</v>
      </c>
      <c r="E182">
        <v>192.9</v>
      </c>
      <c r="F182" s="16">
        <f t="shared" si="45"/>
        <v>496.4</v>
      </c>
      <c r="G182" s="16">
        <f t="shared" si="45"/>
        <v>270.39999999999998</v>
      </c>
      <c r="H182" s="134">
        <f t="shared" si="46"/>
        <v>83.579881656804744</v>
      </c>
    </row>
    <row r="183" spans="1:8" x14ac:dyDescent="0.25">
      <c r="A183" s="95">
        <f t="shared" si="27"/>
        <v>42677</v>
      </c>
      <c r="B183">
        <v>288.39999999999998</v>
      </c>
      <c r="C183">
        <v>77.5</v>
      </c>
      <c r="D183">
        <v>262.89999999999998</v>
      </c>
      <c r="E183">
        <v>192.9</v>
      </c>
      <c r="F183" s="16">
        <f t="shared" si="45"/>
        <v>551.29999999999995</v>
      </c>
      <c r="G183" s="16">
        <f t="shared" si="45"/>
        <v>270.39999999999998</v>
      </c>
      <c r="H183" s="134">
        <f t="shared" si="46"/>
        <v>103.88313609467454</v>
      </c>
    </row>
    <row r="184" spans="1:8" x14ac:dyDescent="0.25">
      <c r="A184" s="95">
        <f t="shared" si="27"/>
        <v>42684</v>
      </c>
      <c r="B184">
        <v>288.39999999999998</v>
      </c>
      <c r="C184">
        <v>184.6</v>
      </c>
      <c r="D184">
        <v>262.89999999999998</v>
      </c>
      <c r="E184">
        <v>193.8</v>
      </c>
      <c r="F184" s="16">
        <f t="shared" ref="F184:G186" si="47">+B184+D184</f>
        <v>551.29999999999995</v>
      </c>
      <c r="G184" s="16">
        <f t="shared" si="47"/>
        <v>378.4</v>
      </c>
      <c r="H184" s="134">
        <f t="shared" si="46"/>
        <v>45.692389006342495</v>
      </c>
    </row>
    <row r="185" spans="1:8" x14ac:dyDescent="0.25">
      <c r="A185" s="95">
        <f t="shared" si="27"/>
        <v>42691</v>
      </c>
      <c r="B185">
        <v>288.89999999999998</v>
      </c>
      <c r="C185">
        <v>184.4</v>
      </c>
      <c r="D185">
        <v>262.89999999999998</v>
      </c>
      <c r="E185">
        <v>194.1</v>
      </c>
      <c r="F185" s="16">
        <f t="shared" si="47"/>
        <v>551.79999999999995</v>
      </c>
      <c r="G185" s="16">
        <f t="shared" si="47"/>
        <v>378.5</v>
      </c>
      <c r="H185" s="134">
        <f t="shared" si="46"/>
        <v>45.785997357992073</v>
      </c>
    </row>
    <row r="186" spans="1:8" x14ac:dyDescent="0.25">
      <c r="A186" s="95">
        <f t="shared" si="27"/>
        <v>42698</v>
      </c>
      <c r="B186">
        <v>288.89999999999998</v>
      </c>
      <c r="C186">
        <v>184.1</v>
      </c>
      <c r="D186">
        <v>262.89999999999998</v>
      </c>
      <c r="E186">
        <v>194.4</v>
      </c>
      <c r="F186" s="16">
        <f t="shared" si="47"/>
        <v>551.79999999999995</v>
      </c>
      <c r="G186" s="16">
        <f t="shared" si="47"/>
        <v>378.5</v>
      </c>
      <c r="H186" s="134">
        <f t="shared" si="46"/>
        <v>45.785997357992073</v>
      </c>
    </row>
    <row r="187" spans="1:8" x14ac:dyDescent="0.25">
      <c r="A187" s="95">
        <f t="shared" si="27"/>
        <v>42705</v>
      </c>
      <c r="B187">
        <v>288.89999999999998</v>
      </c>
      <c r="C187">
        <v>184.1</v>
      </c>
      <c r="D187" s="16">
        <v>263</v>
      </c>
      <c r="E187">
        <v>194.4</v>
      </c>
      <c r="F187" s="16">
        <f t="shared" ref="F187:G189" si="48">+B187+D187</f>
        <v>551.9</v>
      </c>
      <c r="G187" s="16">
        <f t="shared" si="48"/>
        <v>378.5</v>
      </c>
      <c r="H187" s="134">
        <f t="shared" ref="H187:H192" si="49">+(F187/G187-1)*100</f>
        <v>45.812417437252307</v>
      </c>
    </row>
    <row r="188" spans="1:8" x14ac:dyDescent="0.25">
      <c r="A188" s="95">
        <f t="shared" si="27"/>
        <v>42712</v>
      </c>
      <c r="B188" s="16">
        <v>286</v>
      </c>
      <c r="C188" s="16">
        <v>184</v>
      </c>
      <c r="D188">
        <v>320.8</v>
      </c>
      <c r="E188">
        <v>194.5</v>
      </c>
      <c r="F188" s="16">
        <f t="shared" si="48"/>
        <v>606.79999999999995</v>
      </c>
      <c r="G188" s="16">
        <f t="shared" si="48"/>
        <v>378.5</v>
      </c>
      <c r="H188" s="134">
        <f t="shared" si="49"/>
        <v>60.317040951122848</v>
      </c>
    </row>
    <row r="189" spans="1:8" x14ac:dyDescent="0.25">
      <c r="A189" s="95">
        <f t="shared" si="27"/>
        <v>42719</v>
      </c>
      <c r="B189">
        <v>285.89999999999998</v>
      </c>
      <c r="C189">
        <v>134.6</v>
      </c>
      <c r="D189">
        <v>320.8</v>
      </c>
      <c r="E189">
        <v>247.4</v>
      </c>
      <c r="F189" s="16">
        <f t="shared" si="48"/>
        <v>606.70000000000005</v>
      </c>
      <c r="G189" s="16">
        <f t="shared" si="48"/>
        <v>382</v>
      </c>
      <c r="H189" s="134">
        <f t="shared" si="49"/>
        <v>58.821989528795825</v>
      </c>
    </row>
    <row r="190" spans="1:8" x14ac:dyDescent="0.25">
      <c r="A190" s="95">
        <f t="shared" si="27"/>
        <v>42726</v>
      </c>
      <c r="B190">
        <v>222.1</v>
      </c>
      <c r="C190">
        <v>134.6</v>
      </c>
      <c r="D190">
        <v>386.8</v>
      </c>
      <c r="E190">
        <v>247.4</v>
      </c>
      <c r="F190" s="16">
        <f t="shared" ref="F190:G192" si="50">+B190+D190</f>
        <v>608.9</v>
      </c>
      <c r="G190" s="16">
        <f t="shared" si="50"/>
        <v>382</v>
      </c>
      <c r="H190" s="134">
        <f t="shared" si="49"/>
        <v>59.397905759162306</v>
      </c>
    </row>
    <row r="191" spans="1:8" x14ac:dyDescent="0.25">
      <c r="A191" s="95">
        <f t="shared" si="27"/>
        <v>42733</v>
      </c>
      <c r="B191">
        <v>222.7</v>
      </c>
      <c r="C191">
        <v>134.6</v>
      </c>
      <c r="D191">
        <v>386.8</v>
      </c>
      <c r="E191">
        <v>247.4</v>
      </c>
      <c r="F191" s="16">
        <f t="shared" si="50"/>
        <v>609.5</v>
      </c>
      <c r="G191" s="16">
        <f t="shared" si="50"/>
        <v>382</v>
      </c>
      <c r="H191" s="134">
        <f t="shared" si="49"/>
        <v>59.554973821989535</v>
      </c>
    </row>
    <row r="192" spans="1:8" x14ac:dyDescent="0.25">
      <c r="A192" s="95">
        <f t="shared" si="27"/>
        <v>42740</v>
      </c>
      <c r="B192">
        <v>222.3</v>
      </c>
      <c r="C192">
        <v>134.6</v>
      </c>
      <c r="D192">
        <v>387.3</v>
      </c>
      <c r="E192">
        <v>247.4</v>
      </c>
      <c r="F192" s="16">
        <f t="shared" si="50"/>
        <v>609.6</v>
      </c>
      <c r="G192" s="16">
        <f t="shared" si="50"/>
        <v>382</v>
      </c>
      <c r="H192" s="134">
        <f t="shared" si="49"/>
        <v>59.581151832460733</v>
      </c>
    </row>
    <row r="193" spans="1:9" x14ac:dyDescent="0.25">
      <c r="A193" s="95">
        <f t="shared" si="27"/>
        <v>42747</v>
      </c>
      <c r="B193">
        <v>222.3</v>
      </c>
      <c r="C193">
        <v>82.3</v>
      </c>
      <c r="D193">
        <v>387.3</v>
      </c>
      <c r="E193">
        <v>305.39999999999998</v>
      </c>
      <c r="F193" s="16">
        <f t="shared" ref="F193:G195" si="51">+B193+D193</f>
        <v>609.6</v>
      </c>
      <c r="G193" s="16">
        <f t="shared" si="51"/>
        <v>387.7</v>
      </c>
      <c r="H193" s="134">
        <f>+(F193/G193-1)*100</f>
        <v>57.234975496517926</v>
      </c>
    </row>
    <row r="194" spans="1:9" x14ac:dyDescent="0.25">
      <c r="A194" s="95">
        <f t="shared" si="27"/>
        <v>42754</v>
      </c>
      <c r="B194">
        <v>223.3</v>
      </c>
      <c r="C194">
        <v>82.1</v>
      </c>
      <c r="D194">
        <v>387.3</v>
      </c>
      <c r="E194">
        <v>305.60000000000002</v>
      </c>
      <c r="F194" s="16">
        <f t="shared" si="51"/>
        <v>610.6</v>
      </c>
      <c r="G194" s="16">
        <f t="shared" si="51"/>
        <v>387.70000000000005</v>
      </c>
      <c r="H194" s="134">
        <f>+(F194/G194-1)*100</f>
        <v>57.492906886768111</v>
      </c>
    </row>
    <row r="195" spans="1:9" x14ac:dyDescent="0.25">
      <c r="A195" s="95">
        <f t="shared" si="27"/>
        <v>42761</v>
      </c>
      <c r="B195" s="16">
        <v>223</v>
      </c>
      <c r="C195">
        <v>82.3</v>
      </c>
      <c r="D195">
        <v>387.6</v>
      </c>
      <c r="E195">
        <v>306.39999999999998</v>
      </c>
      <c r="F195" s="16">
        <f t="shared" si="51"/>
        <v>610.6</v>
      </c>
      <c r="G195" s="16">
        <f t="shared" si="51"/>
        <v>388.7</v>
      </c>
      <c r="H195" s="134">
        <f>+(F195/G195-1)*100</f>
        <v>57.087728325186539</v>
      </c>
    </row>
    <row r="196" spans="1:9" x14ac:dyDescent="0.25">
      <c r="A196" s="95">
        <f t="shared" si="27"/>
        <v>42768</v>
      </c>
      <c r="B196" s="16">
        <v>223</v>
      </c>
      <c r="C196">
        <v>111</v>
      </c>
      <c r="D196">
        <v>387.6</v>
      </c>
      <c r="E196">
        <v>306.8</v>
      </c>
      <c r="F196" s="16">
        <f>+B196+D196</f>
        <v>610.6</v>
      </c>
      <c r="G196" s="16">
        <f>+C196+E196</f>
        <v>417.8</v>
      </c>
      <c r="H196" s="134">
        <f>+(F196/G196-1)*100</f>
        <v>46.146481570129261</v>
      </c>
    </row>
    <row r="197" spans="1:9" x14ac:dyDescent="0.25">
      <c r="A197" s="95">
        <f t="shared" si="27"/>
        <v>42775</v>
      </c>
      <c r="B197">
        <v>248.2</v>
      </c>
      <c r="C197">
        <v>134.30000000000001</v>
      </c>
      <c r="D197">
        <v>387.9</v>
      </c>
      <c r="E197">
        <v>307.8</v>
      </c>
      <c r="F197" s="16">
        <f t="shared" ref="F197:F244" si="52">+B197+D197</f>
        <v>636.09999999999991</v>
      </c>
      <c r="G197" s="16">
        <f t="shared" ref="G197:G244" si="53">+C197+E197</f>
        <v>442.1</v>
      </c>
      <c r="H197" s="134">
        <f t="shared" ref="H197:H244" si="54">+(F197/G197-1)*100</f>
        <v>43.881474779461627</v>
      </c>
    </row>
    <row r="198" spans="1:9" x14ac:dyDescent="0.25">
      <c r="A198" s="95">
        <f t="shared" si="27"/>
        <v>42782</v>
      </c>
      <c r="B198">
        <v>247.5</v>
      </c>
      <c r="C198">
        <v>135.9</v>
      </c>
      <c r="D198">
        <v>388.6</v>
      </c>
      <c r="E198">
        <v>307.8</v>
      </c>
      <c r="F198" s="16">
        <f t="shared" si="52"/>
        <v>636.1</v>
      </c>
      <c r="G198" s="16">
        <f t="shared" si="53"/>
        <v>443.70000000000005</v>
      </c>
      <c r="H198" s="134">
        <f t="shared" si="54"/>
        <v>43.362632409285553</v>
      </c>
    </row>
    <row r="199" spans="1:9" x14ac:dyDescent="0.25">
      <c r="A199" s="95">
        <f t="shared" si="27"/>
        <v>42789</v>
      </c>
      <c r="B199" s="16">
        <v>247</v>
      </c>
      <c r="C199">
        <v>111.5</v>
      </c>
      <c r="D199">
        <v>389.1</v>
      </c>
      <c r="E199">
        <v>335.3</v>
      </c>
      <c r="F199" s="16">
        <f t="shared" si="52"/>
        <v>636.1</v>
      </c>
      <c r="G199" s="16">
        <f t="shared" si="53"/>
        <v>446.8</v>
      </c>
      <c r="H199" s="134">
        <f t="shared" si="54"/>
        <v>42.367949865711729</v>
      </c>
    </row>
    <row r="200" spans="1:9" x14ac:dyDescent="0.25">
      <c r="A200" s="95">
        <f t="shared" si="27"/>
        <v>42796</v>
      </c>
      <c r="B200" s="16">
        <v>272</v>
      </c>
      <c r="C200">
        <v>111.3</v>
      </c>
      <c r="D200">
        <v>389.1</v>
      </c>
      <c r="E200">
        <v>335.5</v>
      </c>
      <c r="F200" s="16">
        <f t="shared" si="52"/>
        <v>661.1</v>
      </c>
      <c r="G200" s="16">
        <f t="shared" si="53"/>
        <v>446.8</v>
      </c>
      <c r="H200" s="134">
        <f t="shared" si="54"/>
        <v>47.963294538943593</v>
      </c>
    </row>
    <row r="201" spans="1:9" x14ac:dyDescent="0.25">
      <c r="A201" s="95">
        <f t="shared" si="27"/>
        <v>42803</v>
      </c>
      <c r="B201">
        <v>217.7</v>
      </c>
      <c r="C201">
        <v>56.1</v>
      </c>
      <c r="D201" s="16">
        <v>447</v>
      </c>
      <c r="E201" s="16">
        <v>393.2</v>
      </c>
      <c r="F201" s="16">
        <f t="shared" si="52"/>
        <v>664.7</v>
      </c>
      <c r="G201" s="16">
        <f t="shared" si="53"/>
        <v>449.3</v>
      </c>
      <c r="H201" s="134">
        <f t="shared" si="54"/>
        <v>47.941241931894062</v>
      </c>
    </row>
    <row r="202" spans="1:9" x14ac:dyDescent="0.25">
      <c r="A202" s="95">
        <f t="shared" ref="A202:A265" si="55">+A201+7</f>
        <v>42810</v>
      </c>
      <c r="B202">
        <v>218.7</v>
      </c>
      <c r="C202">
        <v>55.1</v>
      </c>
      <c r="D202">
        <v>447.3</v>
      </c>
      <c r="E202" s="16">
        <v>452</v>
      </c>
      <c r="F202" s="16">
        <f t="shared" si="52"/>
        <v>666</v>
      </c>
      <c r="G202" s="16">
        <f t="shared" si="53"/>
        <v>507.1</v>
      </c>
      <c r="H202" s="134">
        <f t="shared" si="54"/>
        <v>31.33504239794911</v>
      </c>
    </row>
    <row r="203" spans="1:9" x14ac:dyDescent="0.25">
      <c r="A203" s="95">
        <f t="shared" si="55"/>
        <v>42817</v>
      </c>
      <c r="B203">
        <v>218.8</v>
      </c>
      <c r="C203">
        <v>101.5</v>
      </c>
      <c r="D203">
        <v>448.2</v>
      </c>
      <c r="E203" s="16">
        <v>452.7</v>
      </c>
      <c r="F203" s="16">
        <f t="shared" si="52"/>
        <v>667</v>
      </c>
      <c r="G203" s="16">
        <f t="shared" si="53"/>
        <v>554.20000000000005</v>
      </c>
      <c r="H203" s="134">
        <f t="shared" si="54"/>
        <v>20.353662937567663</v>
      </c>
    </row>
    <row r="204" spans="1:9" x14ac:dyDescent="0.25">
      <c r="A204" s="95">
        <f t="shared" si="55"/>
        <v>42824</v>
      </c>
      <c r="B204">
        <v>162.1</v>
      </c>
      <c r="C204">
        <v>102.1</v>
      </c>
      <c r="D204">
        <v>506.4</v>
      </c>
      <c r="E204" s="16">
        <v>452.9</v>
      </c>
      <c r="F204" s="16">
        <f t="shared" si="52"/>
        <v>668.5</v>
      </c>
      <c r="G204" s="16">
        <f t="shared" si="53"/>
        <v>555</v>
      </c>
      <c r="H204" s="134">
        <f t="shared" si="54"/>
        <v>20.45045045045044</v>
      </c>
    </row>
    <row r="205" spans="1:9" x14ac:dyDescent="0.25">
      <c r="A205" s="95">
        <f t="shared" si="55"/>
        <v>42831</v>
      </c>
      <c r="B205">
        <v>133.6</v>
      </c>
      <c r="C205">
        <v>102.1</v>
      </c>
      <c r="D205">
        <v>536.70000000000005</v>
      </c>
      <c r="E205" s="16">
        <v>453.3</v>
      </c>
      <c r="F205" s="16">
        <f t="shared" si="52"/>
        <v>670.30000000000007</v>
      </c>
      <c r="G205" s="16">
        <f t="shared" si="53"/>
        <v>555.4</v>
      </c>
      <c r="H205" s="134">
        <f t="shared" si="54"/>
        <v>20.687792581922949</v>
      </c>
    </row>
    <row r="206" spans="1:9" x14ac:dyDescent="0.25">
      <c r="A206" s="95">
        <f t="shared" si="55"/>
        <v>42838</v>
      </c>
      <c r="B206">
        <v>108.1</v>
      </c>
      <c r="C206">
        <v>101.8</v>
      </c>
      <c r="D206">
        <v>563.9</v>
      </c>
      <c r="E206" s="16">
        <v>453.6</v>
      </c>
      <c r="F206" s="16">
        <f t="shared" si="52"/>
        <v>672</v>
      </c>
      <c r="G206" s="16">
        <f t="shared" si="53"/>
        <v>555.4</v>
      </c>
      <c r="H206" s="134">
        <f t="shared" si="54"/>
        <v>20.993878285920054</v>
      </c>
    </row>
    <row r="207" spans="1:9" x14ac:dyDescent="0.25">
      <c r="A207" s="95">
        <f t="shared" si="55"/>
        <v>42845</v>
      </c>
      <c r="B207" s="16">
        <v>108</v>
      </c>
      <c r="C207">
        <v>101.9</v>
      </c>
      <c r="D207">
        <v>563.9</v>
      </c>
      <c r="E207" s="16">
        <v>453.6</v>
      </c>
      <c r="F207" s="16">
        <f t="shared" si="52"/>
        <v>671.9</v>
      </c>
      <c r="G207" s="16">
        <f t="shared" si="53"/>
        <v>555.5</v>
      </c>
      <c r="H207" s="134">
        <f t="shared" si="54"/>
        <v>20.95409540954094</v>
      </c>
    </row>
    <row r="208" spans="1:9" x14ac:dyDescent="0.25">
      <c r="A208" s="95">
        <f t="shared" si="55"/>
        <v>42852</v>
      </c>
      <c r="B208">
        <v>159.1</v>
      </c>
      <c r="C208">
        <v>101.5</v>
      </c>
      <c r="D208">
        <v>564.9</v>
      </c>
      <c r="E208" s="16">
        <v>454</v>
      </c>
      <c r="F208" s="16">
        <f t="shared" si="52"/>
        <v>724</v>
      </c>
      <c r="G208" s="16">
        <f t="shared" si="53"/>
        <v>555.5</v>
      </c>
      <c r="H208" s="134">
        <f t="shared" si="54"/>
        <v>30.333033303330325</v>
      </c>
      <c r="I208">
        <v>96</v>
      </c>
    </row>
    <row r="209" spans="1:9" x14ac:dyDescent="0.25">
      <c r="A209" s="95">
        <f t="shared" si="55"/>
        <v>42859</v>
      </c>
      <c r="B209">
        <v>185.1</v>
      </c>
      <c r="C209">
        <v>101</v>
      </c>
      <c r="D209">
        <v>564.9</v>
      </c>
      <c r="E209">
        <v>454.5</v>
      </c>
      <c r="F209" s="16">
        <f t="shared" si="52"/>
        <v>750</v>
      </c>
      <c r="G209" s="16">
        <f t="shared" si="53"/>
        <v>555.5</v>
      </c>
      <c r="H209" s="134">
        <f t="shared" si="54"/>
        <v>35.013501350135016</v>
      </c>
      <c r="I209">
        <v>96</v>
      </c>
    </row>
    <row r="210" spans="1:9" x14ac:dyDescent="0.25">
      <c r="A210" s="95">
        <f t="shared" si="55"/>
        <v>42866</v>
      </c>
      <c r="B210">
        <v>185.1</v>
      </c>
      <c r="C210">
        <v>101</v>
      </c>
      <c r="D210">
        <v>564.9</v>
      </c>
      <c r="E210">
        <v>454.5</v>
      </c>
      <c r="F210" s="16">
        <f t="shared" si="52"/>
        <v>750</v>
      </c>
      <c r="G210" s="16">
        <f t="shared" si="53"/>
        <v>555.5</v>
      </c>
      <c r="H210" s="134">
        <f t="shared" si="54"/>
        <v>35.013501350135016</v>
      </c>
      <c r="I210">
        <v>96</v>
      </c>
    </row>
    <row r="211" spans="1:9" x14ac:dyDescent="0.25">
      <c r="A211" s="95">
        <f t="shared" si="55"/>
        <v>42873</v>
      </c>
      <c r="B211">
        <v>109.3</v>
      </c>
      <c r="C211">
        <v>53.9</v>
      </c>
      <c r="D211">
        <v>649.4</v>
      </c>
      <c r="E211">
        <v>506.3</v>
      </c>
      <c r="F211" s="16">
        <f t="shared" si="52"/>
        <v>758.69999999999993</v>
      </c>
      <c r="G211" s="16">
        <f t="shared" si="53"/>
        <v>560.20000000000005</v>
      </c>
      <c r="H211" s="134">
        <f t="shared" si="54"/>
        <v>35.433773652267028</v>
      </c>
      <c r="I211">
        <v>96</v>
      </c>
    </row>
    <row r="212" spans="1:9" x14ac:dyDescent="0.25">
      <c r="A212" s="95">
        <f t="shared" si="55"/>
        <v>42880</v>
      </c>
      <c r="B212">
        <v>103.3</v>
      </c>
      <c r="C212">
        <v>0.1</v>
      </c>
      <c r="D212">
        <v>649.4</v>
      </c>
      <c r="E212">
        <v>564.4</v>
      </c>
      <c r="F212" s="16">
        <f t="shared" si="52"/>
        <v>752.69999999999993</v>
      </c>
      <c r="G212" s="16">
        <f t="shared" si="53"/>
        <v>564.5</v>
      </c>
      <c r="H212" s="134">
        <f t="shared" si="54"/>
        <v>33.339238263950378</v>
      </c>
      <c r="I212">
        <v>127</v>
      </c>
    </row>
    <row r="213" spans="1:9" x14ac:dyDescent="0.25">
      <c r="A213" s="95">
        <f t="shared" si="55"/>
        <v>42887</v>
      </c>
      <c r="B213" s="16">
        <v>179</v>
      </c>
      <c r="C213">
        <v>112.1</v>
      </c>
      <c r="D213">
        <v>29</v>
      </c>
      <c r="E213">
        <v>0</v>
      </c>
      <c r="F213" s="16">
        <f t="shared" si="52"/>
        <v>208</v>
      </c>
      <c r="G213" s="16">
        <f t="shared" si="53"/>
        <v>112.1</v>
      </c>
      <c r="H213" s="134">
        <f t="shared" si="54"/>
        <v>85.548617305976819</v>
      </c>
      <c r="I213">
        <v>0</v>
      </c>
    </row>
    <row r="214" spans="1:9" x14ac:dyDescent="0.25">
      <c r="A214" s="95">
        <f t="shared" si="55"/>
        <v>42894</v>
      </c>
      <c r="B214">
        <v>181.1</v>
      </c>
      <c r="C214">
        <v>166.7</v>
      </c>
      <c r="D214">
        <v>29</v>
      </c>
      <c r="E214">
        <v>0.4</v>
      </c>
      <c r="F214" s="16">
        <f t="shared" si="52"/>
        <v>210.1</v>
      </c>
      <c r="G214" s="16">
        <f t="shared" si="53"/>
        <v>167.1</v>
      </c>
      <c r="H214" s="134">
        <f t="shared" si="54"/>
        <v>25.733093955715148</v>
      </c>
    </row>
    <row r="215" spans="1:9" x14ac:dyDescent="0.25">
      <c r="A215" s="95">
        <f t="shared" si="55"/>
        <v>42901</v>
      </c>
      <c r="B215">
        <v>226.6</v>
      </c>
      <c r="C215">
        <v>166.3</v>
      </c>
      <c r="D215">
        <v>29</v>
      </c>
      <c r="E215">
        <v>0.9</v>
      </c>
      <c r="F215" s="16">
        <f t="shared" si="52"/>
        <v>255.6</v>
      </c>
      <c r="G215" s="16">
        <f t="shared" si="53"/>
        <v>167.20000000000002</v>
      </c>
      <c r="H215" s="134">
        <f t="shared" si="54"/>
        <v>52.870813397129155</v>
      </c>
    </row>
    <row r="216" spans="1:9" x14ac:dyDescent="0.25">
      <c r="A216" s="95">
        <f t="shared" si="55"/>
        <v>42908</v>
      </c>
      <c r="B216">
        <v>181.6</v>
      </c>
      <c r="C216">
        <v>160.4</v>
      </c>
      <c r="D216">
        <v>77.8</v>
      </c>
      <c r="E216">
        <v>59.7</v>
      </c>
      <c r="F216" s="16">
        <f t="shared" si="52"/>
        <v>259.39999999999998</v>
      </c>
      <c r="G216" s="16">
        <f t="shared" si="53"/>
        <v>220.10000000000002</v>
      </c>
      <c r="H216" s="134">
        <f t="shared" si="54"/>
        <v>17.855520218082678</v>
      </c>
    </row>
    <row r="217" spans="1:9" x14ac:dyDescent="0.25">
      <c r="A217" s="95">
        <f t="shared" si="55"/>
        <v>42915</v>
      </c>
      <c r="B217">
        <v>182.1</v>
      </c>
      <c r="C217">
        <v>160.4</v>
      </c>
      <c r="D217">
        <v>77.8</v>
      </c>
      <c r="E217">
        <v>59.7</v>
      </c>
      <c r="F217" s="16">
        <f t="shared" si="52"/>
        <v>259.89999999999998</v>
      </c>
      <c r="G217" s="16">
        <f t="shared" si="53"/>
        <v>220.10000000000002</v>
      </c>
      <c r="H217" s="134">
        <f t="shared" si="54"/>
        <v>18.082689686506104</v>
      </c>
    </row>
    <row r="218" spans="1:9" x14ac:dyDescent="0.25">
      <c r="A218" s="95">
        <f t="shared" si="55"/>
        <v>42922</v>
      </c>
      <c r="B218">
        <v>182.1</v>
      </c>
      <c r="C218">
        <v>159.80000000000001</v>
      </c>
      <c r="D218">
        <v>77.8</v>
      </c>
      <c r="E218">
        <v>60.3</v>
      </c>
      <c r="F218" s="16">
        <f t="shared" si="52"/>
        <v>259.89999999999998</v>
      </c>
      <c r="G218" s="16">
        <f t="shared" si="53"/>
        <v>220.10000000000002</v>
      </c>
      <c r="H218" s="134">
        <f t="shared" si="54"/>
        <v>18.082689686506104</v>
      </c>
    </row>
    <row r="219" spans="1:9" x14ac:dyDescent="0.25">
      <c r="A219" s="95">
        <f t="shared" si="55"/>
        <v>42929</v>
      </c>
      <c r="B219">
        <v>186.8</v>
      </c>
      <c r="C219">
        <v>162.4</v>
      </c>
      <c r="D219">
        <v>78.599999999999994</v>
      </c>
      <c r="E219">
        <v>60.8</v>
      </c>
      <c r="F219" s="16">
        <f t="shared" si="52"/>
        <v>265.39999999999998</v>
      </c>
      <c r="G219" s="16">
        <f t="shared" si="53"/>
        <v>223.2</v>
      </c>
      <c r="H219" s="134">
        <f t="shared" si="54"/>
        <v>18.906810035842291</v>
      </c>
    </row>
    <row r="220" spans="1:9" x14ac:dyDescent="0.25">
      <c r="A220" s="95">
        <f t="shared" si="55"/>
        <v>42936</v>
      </c>
      <c r="B220">
        <v>185.7</v>
      </c>
      <c r="C220">
        <v>162.4</v>
      </c>
      <c r="D220">
        <v>79.599999999999994</v>
      </c>
      <c r="E220">
        <v>87.8</v>
      </c>
      <c r="F220" s="16">
        <f t="shared" si="52"/>
        <v>265.29999999999995</v>
      </c>
      <c r="G220" s="16">
        <f t="shared" si="53"/>
        <v>250.2</v>
      </c>
      <c r="H220" s="134">
        <f t="shared" si="54"/>
        <v>6.0351718625099693</v>
      </c>
    </row>
    <row r="221" spans="1:9" x14ac:dyDescent="0.25">
      <c r="A221" s="95">
        <f t="shared" si="55"/>
        <v>42943</v>
      </c>
      <c r="B221">
        <v>185.5</v>
      </c>
      <c r="C221">
        <v>162.30000000000001</v>
      </c>
      <c r="D221">
        <v>79.8</v>
      </c>
      <c r="E221">
        <v>87.8</v>
      </c>
      <c r="F221" s="16">
        <f t="shared" si="52"/>
        <v>265.3</v>
      </c>
      <c r="G221" s="16">
        <f t="shared" si="53"/>
        <v>250.10000000000002</v>
      </c>
      <c r="H221" s="134">
        <f t="shared" si="54"/>
        <v>6.0775689724110293</v>
      </c>
    </row>
    <row r="222" spans="1:9" x14ac:dyDescent="0.25">
      <c r="A222" s="95">
        <f t="shared" si="55"/>
        <v>42950</v>
      </c>
      <c r="B222">
        <v>185.5</v>
      </c>
      <c r="C222">
        <v>162.30000000000001</v>
      </c>
      <c r="D222">
        <v>79.8</v>
      </c>
      <c r="E222">
        <v>87.8</v>
      </c>
      <c r="F222" s="16">
        <f t="shared" si="52"/>
        <v>265.3</v>
      </c>
      <c r="G222" s="16">
        <f t="shared" si="53"/>
        <v>250.10000000000002</v>
      </c>
      <c r="H222" s="134">
        <f t="shared" si="54"/>
        <v>6.0775689724110293</v>
      </c>
    </row>
    <row r="223" spans="1:9" x14ac:dyDescent="0.25">
      <c r="A223" s="95">
        <f t="shared" si="55"/>
        <v>42957</v>
      </c>
      <c r="B223">
        <v>295.60000000000002</v>
      </c>
      <c r="C223">
        <v>164.9</v>
      </c>
      <c r="D223">
        <v>79.8</v>
      </c>
      <c r="E223">
        <v>88.7</v>
      </c>
      <c r="F223" s="16">
        <f t="shared" si="52"/>
        <v>375.40000000000003</v>
      </c>
      <c r="G223" s="16">
        <f t="shared" si="53"/>
        <v>253.60000000000002</v>
      </c>
      <c r="H223" s="134">
        <f t="shared" si="54"/>
        <v>48.028391167192417</v>
      </c>
    </row>
    <row r="224" spans="1:9" x14ac:dyDescent="0.25">
      <c r="A224" s="95">
        <f t="shared" si="55"/>
        <v>42964</v>
      </c>
      <c r="B224">
        <v>335.6</v>
      </c>
      <c r="C224">
        <v>164.8</v>
      </c>
      <c r="D224">
        <v>97.6</v>
      </c>
      <c r="E224">
        <v>88.9</v>
      </c>
      <c r="F224" s="16">
        <f t="shared" si="52"/>
        <v>433.20000000000005</v>
      </c>
      <c r="G224" s="16">
        <f t="shared" si="53"/>
        <v>253.70000000000002</v>
      </c>
      <c r="H224" s="134">
        <f t="shared" si="54"/>
        <v>70.752857705951925</v>
      </c>
    </row>
    <row r="225" spans="1:8" x14ac:dyDescent="0.25">
      <c r="A225" s="95">
        <f t="shared" si="55"/>
        <v>42971</v>
      </c>
      <c r="B225" s="16">
        <v>257</v>
      </c>
      <c r="C225">
        <v>164.5</v>
      </c>
      <c r="D225">
        <v>187.9</v>
      </c>
      <c r="E225">
        <v>89.1</v>
      </c>
      <c r="F225" s="16">
        <f t="shared" si="52"/>
        <v>444.9</v>
      </c>
      <c r="G225" s="16">
        <f t="shared" si="53"/>
        <v>253.6</v>
      </c>
      <c r="H225" s="134">
        <f t="shared" si="54"/>
        <v>75.433753943217653</v>
      </c>
    </row>
    <row r="226" spans="1:8" x14ac:dyDescent="0.25">
      <c r="A226" s="95">
        <f t="shared" si="55"/>
        <v>42978</v>
      </c>
      <c r="B226">
        <v>242.4</v>
      </c>
      <c r="C226">
        <v>111.4</v>
      </c>
      <c r="D226">
        <v>191.8</v>
      </c>
      <c r="E226">
        <v>147.19999999999999</v>
      </c>
      <c r="F226" s="16">
        <f t="shared" si="52"/>
        <v>434.20000000000005</v>
      </c>
      <c r="G226" s="16">
        <f t="shared" si="53"/>
        <v>258.60000000000002</v>
      </c>
      <c r="H226" s="134">
        <f t="shared" si="54"/>
        <v>67.904098994586221</v>
      </c>
    </row>
    <row r="227" spans="1:8" x14ac:dyDescent="0.25">
      <c r="A227" s="95">
        <f t="shared" si="55"/>
        <v>42985</v>
      </c>
      <c r="B227">
        <v>196.9</v>
      </c>
      <c r="C227">
        <v>111.4</v>
      </c>
      <c r="D227">
        <v>241.5</v>
      </c>
      <c r="E227">
        <v>147.19999999999999</v>
      </c>
      <c r="F227" s="16">
        <f t="shared" si="52"/>
        <v>438.4</v>
      </c>
      <c r="G227" s="16">
        <f t="shared" si="53"/>
        <v>258.60000000000002</v>
      </c>
      <c r="H227" s="134">
        <f t="shared" si="54"/>
        <v>69.528228924980652</v>
      </c>
    </row>
    <row r="228" spans="1:8" x14ac:dyDescent="0.25">
      <c r="A228" s="95">
        <f t="shared" si="55"/>
        <v>42992</v>
      </c>
      <c r="B228">
        <v>197.7</v>
      </c>
      <c r="C228">
        <v>56.4</v>
      </c>
      <c r="D228">
        <v>241.9</v>
      </c>
      <c r="E228">
        <v>203.7</v>
      </c>
      <c r="F228" s="16">
        <f t="shared" si="52"/>
        <v>439.6</v>
      </c>
      <c r="G228" s="16">
        <f t="shared" si="53"/>
        <v>260.09999999999997</v>
      </c>
      <c r="H228" s="134">
        <f t="shared" si="54"/>
        <v>69.011918492887389</v>
      </c>
    </row>
    <row r="229" spans="1:8" x14ac:dyDescent="0.25">
      <c r="A229" s="95">
        <f t="shared" si="55"/>
        <v>42999</v>
      </c>
      <c r="B229">
        <v>197.4</v>
      </c>
      <c r="C229">
        <v>47.4</v>
      </c>
      <c r="D229">
        <v>242.2</v>
      </c>
      <c r="E229">
        <v>261.5</v>
      </c>
      <c r="F229" s="16">
        <f t="shared" si="52"/>
        <v>439.6</v>
      </c>
      <c r="G229" s="16">
        <f t="shared" si="53"/>
        <v>308.89999999999998</v>
      </c>
      <c r="H229" s="134">
        <f t="shared" si="54"/>
        <v>42.311427646487566</v>
      </c>
    </row>
    <row r="230" spans="1:8" x14ac:dyDescent="0.25">
      <c r="A230" s="95">
        <f t="shared" si="55"/>
        <v>43006</v>
      </c>
      <c r="B230">
        <v>197.1</v>
      </c>
      <c r="C230">
        <v>122.9</v>
      </c>
      <c r="D230">
        <v>242.5</v>
      </c>
      <c r="E230">
        <v>261.5</v>
      </c>
      <c r="F230" s="16">
        <f t="shared" si="52"/>
        <v>439.6</v>
      </c>
      <c r="G230" s="16">
        <f t="shared" si="53"/>
        <v>384.4</v>
      </c>
      <c r="H230" s="134">
        <f t="shared" si="54"/>
        <v>14.360041623309062</v>
      </c>
    </row>
    <row r="231" spans="1:8" x14ac:dyDescent="0.25">
      <c r="A231" s="95">
        <f t="shared" si="55"/>
        <v>43013</v>
      </c>
      <c r="B231">
        <v>196.6</v>
      </c>
      <c r="C231">
        <v>178</v>
      </c>
      <c r="D231">
        <v>243</v>
      </c>
      <c r="E231">
        <v>262.39999999999998</v>
      </c>
      <c r="F231" s="16">
        <f t="shared" si="52"/>
        <v>439.6</v>
      </c>
      <c r="G231" s="16">
        <f t="shared" si="53"/>
        <v>440.4</v>
      </c>
      <c r="H231" s="134">
        <f t="shared" si="54"/>
        <v>-0.18165304268845661</v>
      </c>
    </row>
    <row r="232" spans="1:8" x14ac:dyDescent="0.25">
      <c r="A232" s="95">
        <f t="shared" si="55"/>
        <v>43020</v>
      </c>
      <c r="B232">
        <v>196.6</v>
      </c>
      <c r="C232">
        <v>178</v>
      </c>
      <c r="D232">
        <v>243.1</v>
      </c>
      <c r="E232">
        <v>262.39999999999998</v>
      </c>
      <c r="F232" s="16">
        <f t="shared" si="52"/>
        <v>439.7</v>
      </c>
      <c r="G232" s="16">
        <f t="shared" si="53"/>
        <v>440.4</v>
      </c>
      <c r="H232" s="134">
        <f t="shared" si="54"/>
        <v>-0.15894641235240092</v>
      </c>
    </row>
    <row r="233" spans="1:8" x14ac:dyDescent="0.25">
      <c r="A233" s="95">
        <f t="shared" si="55"/>
        <v>43027</v>
      </c>
      <c r="B233">
        <v>196.6</v>
      </c>
      <c r="C233">
        <v>234</v>
      </c>
      <c r="D233">
        <v>243.1</v>
      </c>
      <c r="E233">
        <v>262.39999999999998</v>
      </c>
      <c r="F233" s="16">
        <f t="shared" si="52"/>
        <v>439.7</v>
      </c>
      <c r="G233" s="16">
        <f t="shared" si="53"/>
        <v>496.4</v>
      </c>
      <c r="H233" s="134">
        <f t="shared" si="54"/>
        <v>-11.422240128928285</v>
      </c>
    </row>
    <row r="234" spans="1:8" x14ac:dyDescent="0.25">
      <c r="A234" s="95">
        <f t="shared" si="55"/>
        <v>43034</v>
      </c>
      <c r="B234">
        <v>196.6</v>
      </c>
      <c r="C234">
        <v>233.6</v>
      </c>
      <c r="D234">
        <v>243.7</v>
      </c>
      <c r="E234">
        <v>262.8</v>
      </c>
      <c r="F234" s="16">
        <f t="shared" si="52"/>
        <v>440.29999999999995</v>
      </c>
      <c r="G234" s="16">
        <f t="shared" si="53"/>
        <v>496.4</v>
      </c>
      <c r="H234" s="134">
        <f t="shared" si="54"/>
        <v>-11.301369863013699</v>
      </c>
    </row>
    <row r="235" spans="1:8" x14ac:dyDescent="0.25">
      <c r="A235" s="95">
        <f t="shared" si="55"/>
        <v>43041</v>
      </c>
      <c r="B235" s="16">
        <v>196</v>
      </c>
      <c r="C235">
        <v>288.39999999999998</v>
      </c>
      <c r="D235">
        <v>244.2</v>
      </c>
      <c r="E235">
        <v>262.89999999999998</v>
      </c>
      <c r="F235" s="16">
        <f t="shared" si="52"/>
        <v>440.2</v>
      </c>
      <c r="G235" s="16">
        <f t="shared" si="53"/>
        <v>551.29999999999995</v>
      </c>
      <c r="H235" s="134">
        <f t="shared" si="54"/>
        <v>-20.152367132232897</v>
      </c>
    </row>
    <row r="236" spans="1:8" x14ac:dyDescent="0.25">
      <c r="A236" s="95">
        <f t="shared" si="55"/>
        <v>43048</v>
      </c>
      <c r="B236">
        <v>196</v>
      </c>
      <c r="C236">
        <v>288.39999999999998</v>
      </c>
      <c r="D236">
        <v>244.2</v>
      </c>
      <c r="E236">
        <v>262.89999999999998</v>
      </c>
      <c r="F236" s="16">
        <f t="shared" si="52"/>
        <v>440.2</v>
      </c>
      <c r="G236" s="16">
        <f t="shared" si="53"/>
        <v>551.29999999999995</v>
      </c>
      <c r="H236" s="134">
        <f t="shared" si="54"/>
        <v>-20.152367132232897</v>
      </c>
    </row>
    <row r="237" spans="1:8" x14ac:dyDescent="0.25">
      <c r="A237" s="95">
        <f t="shared" si="55"/>
        <v>43055</v>
      </c>
      <c r="B237">
        <v>195.4</v>
      </c>
      <c r="C237">
        <v>288.89999999999998</v>
      </c>
      <c r="D237">
        <v>245</v>
      </c>
      <c r="E237">
        <v>262.89999999999998</v>
      </c>
      <c r="F237" s="16">
        <f t="shared" si="52"/>
        <v>440.4</v>
      </c>
      <c r="G237" s="16">
        <f t="shared" si="53"/>
        <v>551.79999999999995</v>
      </c>
      <c r="H237" s="134">
        <f t="shared" si="54"/>
        <v>-20.188474084813336</v>
      </c>
    </row>
    <row r="238" spans="1:8" x14ac:dyDescent="0.25">
      <c r="A238" s="95">
        <f t="shared" si="55"/>
        <v>43062</v>
      </c>
      <c r="B238">
        <v>195.4</v>
      </c>
      <c r="C238">
        <v>288.89999999999998</v>
      </c>
      <c r="D238">
        <v>245</v>
      </c>
      <c r="E238">
        <v>262.89999999999998</v>
      </c>
      <c r="F238" s="16">
        <f t="shared" si="52"/>
        <v>440.4</v>
      </c>
      <c r="G238" s="16">
        <f t="shared" si="53"/>
        <v>551.79999999999995</v>
      </c>
      <c r="H238" s="134">
        <f t="shared" si="54"/>
        <v>-20.188474084813336</v>
      </c>
    </row>
    <row r="239" spans="1:8" x14ac:dyDescent="0.25">
      <c r="A239" s="95">
        <f t="shared" si="55"/>
        <v>43069</v>
      </c>
      <c r="B239">
        <v>196.2</v>
      </c>
      <c r="C239">
        <v>288.89999999999998</v>
      </c>
      <c r="D239">
        <v>245</v>
      </c>
      <c r="E239">
        <v>263</v>
      </c>
      <c r="F239" s="16">
        <f t="shared" si="52"/>
        <v>441.2</v>
      </c>
      <c r="G239" s="16">
        <f t="shared" si="53"/>
        <v>551.9</v>
      </c>
      <c r="H239" s="134">
        <f t="shared" si="54"/>
        <v>-20.05798151839101</v>
      </c>
    </row>
    <row r="240" spans="1:8" x14ac:dyDescent="0.25">
      <c r="A240" s="95">
        <f t="shared" si="55"/>
        <v>43076</v>
      </c>
      <c r="B240">
        <v>292.2</v>
      </c>
      <c r="C240">
        <v>286</v>
      </c>
      <c r="D240">
        <v>245</v>
      </c>
      <c r="E240">
        <v>320.8</v>
      </c>
      <c r="F240" s="16">
        <f t="shared" si="52"/>
        <v>537.20000000000005</v>
      </c>
      <c r="G240" s="16">
        <f t="shared" si="53"/>
        <v>606.79999999999995</v>
      </c>
      <c r="H240" s="134">
        <f t="shared" si="54"/>
        <v>-11.470006591957793</v>
      </c>
    </row>
    <row r="241" spans="1:8" x14ac:dyDescent="0.25">
      <c r="A241" s="95">
        <f t="shared" si="55"/>
        <v>43083</v>
      </c>
      <c r="B241">
        <v>264.7</v>
      </c>
      <c r="C241">
        <v>285.89999999999998</v>
      </c>
      <c r="D241">
        <v>284.10000000000002</v>
      </c>
      <c r="E241">
        <v>320.8</v>
      </c>
      <c r="F241" s="16">
        <f t="shared" si="52"/>
        <v>548.79999999999995</v>
      </c>
      <c r="G241" s="16">
        <f t="shared" si="53"/>
        <v>606.70000000000005</v>
      </c>
      <c r="H241" s="134">
        <f t="shared" si="54"/>
        <v>-9.5434316795780632</v>
      </c>
    </row>
    <row r="242" spans="1:8" x14ac:dyDescent="0.25">
      <c r="A242" s="95">
        <f t="shared" si="55"/>
        <v>43090</v>
      </c>
      <c r="B242">
        <v>250.8</v>
      </c>
      <c r="C242">
        <v>222.1</v>
      </c>
      <c r="D242">
        <v>349.4</v>
      </c>
      <c r="E242">
        <v>386.8</v>
      </c>
      <c r="F242" s="16">
        <f t="shared" si="52"/>
        <v>600.20000000000005</v>
      </c>
      <c r="G242" s="16">
        <f t="shared" si="53"/>
        <v>608.9</v>
      </c>
      <c r="H242" s="134">
        <f t="shared" si="54"/>
        <v>-1.4288060436853267</v>
      </c>
    </row>
    <row r="243" spans="1:8" x14ac:dyDescent="0.25">
      <c r="A243" s="95">
        <f t="shared" si="55"/>
        <v>43097</v>
      </c>
      <c r="B243">
        <v>200.8</v>
      </c>
      <c r="C243">
        <v>222.7</v>
      </c>
      <c r="D243">
        <v>404.4</v>
      </c>
      <c r="E243">
        <v>386.8</v>
      </c>
      <c r="F243" s="16">
        <f t="shared" si="52"/>
        <v>605.20000000000005</v>
      </c>
      <c r="G243" s="16">
        <f t="shared" si="53"/>
        <v>609.5</v>
      </c>
      <c r="H243" s="134">
        <f t="shared" si="54"/>
        <v>-0.70549630844953803</v>
      </c>
    </row>
    <row r="244" spans="1:8" x14ac:dyDescent="0.25">
      <c r="A244" s="95">
        <f t="shared" si="55"/>
        <v>43104</v>
      </c>
      <c r="B244">
        <v>200.8</v>
      </c>
      <c r="C244">
        <v>222.3</v>
      </c>
      <c r="D244">
        <v>404.4</v>
      </c>
      <c r="E244">
        <v>387.3</v>
      </c>
      <c r="F244" s="16">
        <f t="shared" si="52"/>
        <v>605.20000000000005</v>
      </c>
      <c r="G244" s="16">
        <f t="shared" si="53"/>
        <v>609.6</v>
      </c>
      <c r="H244" s="134">
        <f t="shared" si="54"/>
        <v>-0.72178477690287846</v>
      </c>
    </row>
    <row r="245" spans="1:8" x14ac:dyDescent="0.25">
      <c r="A245" s="95">
        <f t="shared" si="55"/>
        <v>43111</v>
      </c>
      <c r="B245">
        <v>206.8</v>
      </c>
      <c r="C245">
        <v>222.3</v>
      </c>
      <c r="D245">
        <v>422.8</v>
      </c>
      <c r="E245">
        <v>387.3</v>
      </c>
      <c r="F245" s="16">
        <f>+B245+D245</f>
        <v>629.6</v>
      </c>
      <c r="G245" s="16">
        <f>+C245+E245</f>
        <v>609.6</v>
      </c>
      <c r="H245" s="134">
        <f>+(F245/G245-1)*100</f>
        <v>3.2808398950131323</v>
      </c>
    </row>
    <row r="246" spans="1:8" x14ac:dyDescent="0.25">
      <c r="A246" s="95">
        <f t="shared" si="55"/>
        <v>43118</v>
      </c>
      <c r="B246">
        <v>206.4</v>
      </c>
      <c r="C246">
        <v>223.3</v>
      </c>
      <c r="D246">
        <v>423.2</v>
      </c>
      <c r="E246">
        <v>387.3</v>
      </c>
      <c r="F246" s="16">
        <f>+B246+D246</f>
        <v>629.6</v>
      </c>
      <c r="G246" s="16">
        <f>+C246+E246</f>
        <v>610.6</v>
      </c>
      <c r="H246" s="134">
        <f>+(F246/G246-1)*100</f>
        <v>3.1116934163118337</v>
      </c>
    </row>
    <row r="247" spans="1:8" x14ac:dyDescent="0.25">
      <c r="A247" s="95">
        <f t="shared" si="55"/>
        <v>43125</v>
      </c>
      <c r="B247">
        <v>206.4</v>
      </c>
      <c r="C247">
        <v>223</v>
      </c>
      <c r="D247">
        <v>423.2</v>
      </c>
      <c r="E247">
        <v>387.6</v>
      </c>
      <c r="F247" s="16">
        <f t="shared" ref="F247:F254" si="56">+B247+D247</f>
        <v>629.6</v>
      </c>
      <c r="G247" s="16">
        <f t="shared" ref="G247:G254" si="57">+C247+E247</f>
        <v>610.6</v>
      </c>
      <c r="H247" s="134">
        <f t="shared" ref="H247:H254" si="58">+(F247/G247-1)*100</f>
        <v>3.1116934163118337</v>
      </c>
    </row>
    <row r="248" spans="1:8" x14ac:dyDescent="0.25">
      <c r="A248" s="95">
        <f t="shared" si="55"/>
        <v>43132</v>
      </c>
      <c r="B248">
        <v>207.2</v>
      </c>
      <c r="C248">
        <v>223</v>
      </c>
      <c r="D248">
        <v>423.2</v>
      </c>
      <c r="E248">
        <v>387.6</v>
      </c>
      <c r="F248" s="16">
        <f t="shared" si="56"/>
        <v>630.4</v>
      </c>
      <c r="G248" s="16">
        <f t="shared" si="57"/>
        <v>610.6</v>
      </c>
      <c r="H248" s="134">
        <f t="shared" si="58"/>
        <v>3.2427120864723102</v>
      </c>
    </row>
    <row r="249" spans="1:8" x14ac:dyDescent="0.25">
      <c r="A249" s="95">
        <f t="shared" si="55"/>
        <v>43139</v>
      </c>
      <c r="B249">
        <v>207.2</v>
      </c>
      <c r="C249">
        <v>248.2</v>
      </c>
      <c r="D249">
        <v>423.2</v>
      </c>
      <c r="E249">
        <v>387.9</v>
      </c>
      <c r="F249" s="16">
        <f t="shared" si="56"/>
        <v>630.4</v>
      </c>
      <c r="G249" s="16">
        <f t="shared" si="57"/>
        <v>636.09999999999991</v>
      </c>
      <c r="H249" s="134">
        <f t="shared" si="58"/>
        <v>-0.89608552114446294</v>
      </c>
    </row>
    <row r="250" spans="1:8" x14ac:dyDescent="0.25">
      <c r="A250" s="95">
        <f t="shared" si="55"/>
        <v>43146</v>
      </c>
      <c r="B250" s="16">
        <v>207</v>
      </c>
      <c r="C250" s="16">
        <v>247.5</v>
      </c>
      <c r="D250">
        <v>423.4</v>
      </c>
      <c r="E250">
        <v>388.6</v>
      </c>
      <c r="F250" s="16">
        <f t="shared" si="56"/>
        <v>630.4</v>
      </c>
      <c r="G250" s="16">
        <f t="shared" si="57"/>
        <v>636.1</v>
      </c>
      <c r="H250" s="134">
        <f t="shared" si="58"/>
        <v>-0.89608552114448514</v>
      </c>
    </row>
    <row r="251" spans="1:8" x14ac:dyDescent="0.25">
      <c r="A251" s="95">
        <f t="shared" si="55"/>
        <v>43153</v>
      </c>
      <c r="B251" s="16">
        <v>207</v>
      </c>
      <c r="C251" s="16">
        <v>247</v>
      </c>
      <c r="D251">
        <v>423.4</v>
      </c>
      <c r="E251">
        <v>389.1</v>
      </c>
      <c r="F251" s="16">
        <f t="shared" si="56"/>
        <v>630.4</v>
      </c>
      <c r="G251" s="16">
        <f t="shared" si="57"/>
        <v>636.1</v>
      </c>
      <c r="H251" s="134">
        <f t="shared" si="58"/>
        <v>-0.89608552114448514</v>
      </c>
    </row>
    <row r="252" spans="1:8" x14ac:dyDescent="0.25">
      <c r="A252" s="95">
        <f t="shared" si="55"/>
        <v>43160</v>
      </c>
      <c r="B252" s="16">
        <v>207</v>
      </c>
      <c r="C252" s="16">
        <v>272</v>
      </c>
      <c r="D252">
        <v>423.4</v>
      </c>
      <c r="E252">
        <v>389.1</v>
      </c>
      <c r="F252" s="16">
        <f t="shared" si="56"/>
        <v>630.4</v>
      </c>
      <c r="G252" s="16">
        <f t="shared" si="57"/>
        <v>661.1</v>
      </c>
      <c r="H252" s="134">
        <f t="shared" si="58"/>
        <v>-4.6437755256390929</v>
      </c>
    </row>
    <row r="253" spans="1:8" x14ac:dyDescent="0.25">
      <c r="A253" s="95">
        <f t="shared" si="55"/>
        <v>43167</v>
      </c>
      <c r="B253">
        <v>206.9</v>
      </c>
      <c r="C253">
        <v>217.7</v>
      </c>
      <c r="D253">
        <v>423.5</v>
      </c>
      <c r="E253" s="16">
        <v>447</v>
      </c>
      <c r="F253" s="16">
        <f t="shared" si="56"/>
        <v>630.4</v>
      </c>
      <c r="G253" s="16">
        <f t="shared" si="57"/>
        <v>664.7</v>
      </c>
      <c r="H253" s="134">
        <f t="shared" si="58"/>
        <v>-5.1602226568376768</v>
      </c>
    </row>
    <row r="254" spans="1:8" x14ac:dyDescent="0.25">
      <c r="A254" s="95">
        <f t="shared" si="55"/>
        <v>43174</v>
      </c>
      <c r="B254" s="16">
        <v>161</v>
      </c>
      <c r="C254">
        <v>218.7</v>
      </c>
      <c r="D254">
        <v>472.8</v>
      </c>
      <c r="E254">
        <v>447.3</v>
      </c>
      <c r="F254" s="16">
        <f t="shared" si="56"/>
        <v>633.79999999999995</v>
      </c>
      <c r="G254" s="16">
        <f t="shared" si="57"/>
        <v>666</v>
      </c>
      <c r="H254" s="134">
        <f t="shared" si="58"/>
        <v>-4.8348348348348447</v>
      </c>
    </row>
    <row r="255" spans="1:8" x14ac:dyDescent="0.25">
      <c r="A255" s="95">
        <f t="shared" si="55"/>
        <v>43181</v>
      </c>
      <c r="B255" s="16">
        <v>136</v>
      </c>
      <c r="C255">
        <v>218.8</v>
      </c>
      <c r="D255">
        <v>500.3</v>
      </c>
      <c r="E255">
        <v>448.2</v>
      </c>
      <c r="F255" s="16">
        <f t="shared" ref="F255:F260" si="59">+B255+D255</f>
        <v>636.29999999999995</v>
      </c>
      <c r="G255" s="16">
        <f t="shared" ref="G255:G260" si="60">+C255+E255</f>
        <v>667</v>
      </c>
      <c r="H255" s="134">
        <f t="shared" ref="H255:H260" si="61">+(F255/G255-1)*100</f>
        <v>-4.6026986506746752</v>
      </c>
    </row>
    <row r="256" spans="1:8" x14ac:dyDescent="0.25">
      <c r="A256" s="95">
        <f t="shared" si="55"/>
        <v>43188</v>
      </c>
      <c r="B256">
        <v>186.3</v>
      </c>
      <c r="C256">
        <v>162.1</v>
      </c>
      <c r="D256">
        <v>500.5</v>
      </c>
      <c r="E256">
        <v>506.4</v>
      </c>
      <c r="F256" s="16">
        <f t="shared" si="59"/>
        <v>686.8</v>
      </c>
      <c r="G256" s="16">
        <f t="shared" si="60"/>
        <v>668.5</v>
      </c>
      <c r="H256" s="134">
        <f t="shared" si="61"/>
        <v>2.7374719521316315</v>
      </c>
    </row>
    <row r="257" spans="1:9" x14ac:dyDescent="0.25">
      <c r="A257" s="95">
        <f t="shared" si="55"/>
        <v>43195</v>
      </c>
      <c r="B257">
        <v>186.3</v>
      </c>
      <c r="C257">
        <v>133.6</v>
      </c>
      <c r="D257">
        <v>500.5</v>
      </c>
      <c r="E257">
        <v>536.70000000000005</v>
      </c>
      <c r="F257" s="16">
        <f t="shared" si="59"/>
        <v>686.8</v>
      </c>
      <c r="G257" s="16">
        <f t="shared" si="60"/>
        <v>670.30000000000007</v>
      </c>
      <c r="H257" s="134">
        <f t="shared" si="61"/>
        <v>2.4615843652096014</v>
      </c>
    </row>
    <row r="258" spans="1:9" x14ac:dyDescent="0.25">
      <c r="A258" s="95">
        <f t="shared" si="55"/>
        <v>43202</v>
      </c>
      <c r="B258">
        <v>159.19999999999999</v>
      </c>
      <c r="C258">
        <v>108.1</v>
      </c>
      <c r="D258">
        <v>500.6</v>
      </c>
      <c r="E258">
        <v>563.9</v>
      </c>
      <c r="F258" s="16">
        <f t="shared" si="59"/>
        <v>659.8</v>
      </c>
      <c r="G258" s="16">
        <f t="shared" si="60"/>
        <v>672</v>
      </c>
      <c r="H258" s="134">
        <f t="shared" si="61"/>
        <v>-1.8154761904761951</v>
      </c>
    </row>
    <row r="259" spans="1:9" x14ac:dyDescent="0.25">
      <c r="A259" s="95">
        <f t="shared" si="55"/>
        <v>43209</v>
      </c>
      <c r="B259">
        <v>50.5</v>
      </c>
      <c r="C259" s="16">
        <v>108</v>
      </c>
      <c r="D259">
        <v>613.29999999999995</v>
      </c>
      <c r="E259">
        <v>563.9</v>
      </c>
      <c r="F259" s="16">
        <f t="shared" si="59"/>
        <v>663.8</v>
      </c>
      <c r="G259" s="16">
        <f t="shared" si="60"/>
        <v>671.9</v>
      </c>
      <c r="H259" s="134">
        <f t="shared" si="61"/>
        <v>-1.2055365381753225</v>
      </c>
    </row>
    <row r="260" spans="1:9" x14ac:dyDescent="0.25">
      <c r="A260" s="95">
        <f t="shared" si="55"/>
        <v>43216</v>
      </c>
      <c r="B260">
        <v>50.5</v>
      </c>
      <c r="C260">
        <v>159.1</v>
      </c>
      <c r="D260">
        <v>613.29999999999995</v>
      </c>
      <c r="E260">
        <v>564.9</v>
      </c>
      <c r="F260" s="16">
        <f t="shared" si="59"/>
        <v>663.8</v>
      </c>
      <c r="G260" s="16">
        <f t="shared" si="60"/>
        <v>724</v>
      </c>
      <c r="H260" s="134">
        <f t="shared" si="61"/>
        <v>-8.3149171270718298</v>
      </c>
    </row>
    <row r="261" spans="1:9" x14ac:dyDescent="0.25">
      <c r="A261" s="95">
        <f t="shared" si="55"/>
        <v>43223</v>
      </c>
      <c r="B261">
        <v>50.5</v>
      </c>
      <c r="C261">
        <v>185.1</v>
      </c>
      <c r="D261">
        <v>613.29999999999995</v>
      </c>
      <c r="E261">
        <v>564.9</v>
      </c>
      <c r="F261" s="16">
        <f t="shared" ref="F261:F283" si="62">+B261+D261</f>
        <v>663.8</v>
      </c>
      <c r="G261" s="16">
        <f t="shared" ref="G261:G283" si="63">+C261+E261</f>
        <v>750</v>
      </c>
      <c r="H261" s="134">
        <f t="shared" ref="H261:H283" si="64">+(F261/G261-1)*100</f>
        <v>-11.493333333333345</v>
      </c>
      <c r="I261">
        <v>103.5</v>
      </c>
    </row>
    <row r="262" spans="1:9" x14ac:dyDescent="0.25">
      <c r="A262" s="95">
        <f t="shared" si="55"/>
        <v>43230</v>
      </c>
      <c r="B262">
        <v>50.5</v>
      </c>
      <c r="C262">
        <v>103.3</v>
      </c>
      <c r="D262">
        <v>613.29999999999995</v>
      </c>
      <c r="E262">
        <v>649.4</v>
      </c>
      <c r="F262" s="16">
        <f t="shared" si="62"/>
        <v>663.8</v>
      </c>
      <c r="G262" s="16">
        <f t="shared" si="63"/>
        <v>752.69999999999993</v>
      </c>
      <c r="H262" s="134">
        <f t="shared" si="64"/>
        <v>-11.810814401487979</v>
      </c>
      <c r="I262">
        <v>103.5</v>
      </c>
    </row>
    <row r="263" spans="1:9" x14ac:dyDescent="0.25">
      <c r="A263" s="95">
        <f t="shared" si="55"/>
        <v>43237</v>
      </c>
      <c r="B263">
        <v>50.5</v>
      </c>
      <c r="C263">
        <v>109.3</v>
      </c>
      <c r="D263">
        <v>613.29999999999995</v>
      </c>
      <c r="E263">
        <v>649.4</v>
      </c>
      <c r="F263" s="16">
        <f t="shared" si="62"/>
        <v>663.8</v>
      </c>
      <c r="G263" s="16">
        <f t="shared" si="63"/>
        <v>758.69999999999993</v>
      </c>
      <c r="H263" s="134">
        <f t="shared" si="64"/>
        <v>-12.508237775141684</v>
      </c>
      <c r="I263">
        <v>103.5</v>
      </c>
    </row>
    <row r="264" spans="1:9" x14ac:dyDescent="0.25">
      <c r="A264" s="95">
        <f t="shared" si="55"/>
        <v>43244</v>
      </c>
      <c r="B264">
        <v>50.5</v>
      </c>
      <c r="C264">
        <v>103.3</v>
      </c>
      <c r="D264">
        <v>613.29999999999995</v>
      </c>
      <c r="E264">
        <v>649.4</v>
      </c>
      <c r="F264" s="16">
        <f t="shared" si="62"/>
        <v>663.8</v>
      </c>
      <c r="G264" s="16">
        <f t="shared" si="63"/>
        <v>752.69999999999993</v>
      </c>
      <c r="H264" s="134">
        <f t="shared" si="64"/>
        <v>-11.810814401487979</v>
      </c>
      <c r="I264">
        <v>213.5</v>
      </c>
    </row>
    <row r="265" spans="1:9" x14ac:dyDescent="0.25">
      <c r="A265" s="95">
        <f t="shared" si="55"/>
        <v>43251</v>
      </c>
      <c r="B265">
        <v>50.5</v>
      </c>
      <c r="C265">
        <v>77</v>
      </c>
      <c r="D265" s="16">
        <v>613.29999999999995</v>
      </c>
      <c r="E265" s="16">
        <v>676.9</v>
      </c>
      <c r="F265" s="16">
        <f t="shared" si="62"/>
        <v>663.8</v>
      </c>
      <c r="G265" s="16">
        <f t="shared" si="63"/>
        <v>753.9</v>
      </c>
      <c r="H265" s="134">
        <f t="shared" si="64"/>
        <v>-11.951187160100819</v>
      </c>
      <c r="I265" s="16">
        <v>264</v>
      </c>
    </row>
    <row r="266" spans="1:9" x14ac:dyDescent="0.25">
      <c r="A266" s="95">
        <f t="shared" ref="A266:A329" si="65">+A265+7</f>
        <v>43258</v>
      </c>
      <c r="B266">
        <v>264.10000000000002</v>
      </c>
      <c r="C266">
        <v>181.1</v>
      </c>
      <c r="D266" s="16">
        <v>0</v>
      </c>
      <c r="E266" s="16">
        <v>29</v>
      </c>
      <c r="F266" s="16">
        <f t="shared" si="62"/>
        <v>264.10000000000002</v>
      </c>
      <c r="G266" s="16">
        <f t="shared" si="63"/>
        <v>210.1</v>
      </c>
      <c r="H266" s="134">
        <f t="shared" si="64"/>
        <v>25.702046644455034</v>
      </c>
    </row>
    <row r="267" spans="1:9" x14ac:dyDescent="0.25">
      <c r="A267" s="95">
        <f t="shared" si="65"/>
        <v>43265</v>
      </c>
      <c r="B267">
        <v>260.2</v>
      </c>
      <c r="C267">
        <v>226.6</v>
      </c>
      <c r="D267" s="16">
        <v>53.5</v>
      </c>
      <c r="E267" s="16">
        <v>29</v>
      </c>
      <c r="F267" s="16">
        <f t="shared" si="62"/>
        <v>313.7</v>
      </c>
      <c r="G267" s="16">
        <f t="shared" si="63"/>
        <v>255.6</v>
      </c>
      <c r="H267" s="134">
        <f t="shared" si="64"/>
        <v>22.730829420970267</v>
      </c>
    </row>
    <row r="268" spans="1:9" x14ac:dyDescent="0.25">
      <c r="A268" s="95">
        <f t="shared" si="65"/>
        <v>43272</v>
      </c>
      <c r="B268">
        <v>260.2</v>
      </c>
      <c r="C268">
        <v>181.6</v>
      </c>
      <c r="D268">
        <v>53.5</v>
      </c>
      <c r="E268">
        <v>77.8</v>
      </c>
      <c r="F268" s="16">
        <f t="shared" si="62"/>
        <v>313.7</v>
      </c>
      <c r="G268" s="16">
        <f t="shared" si="63"/>
        <v>259.39999999999998</v>
      </c>
      <c r="H268" s="134">
        <f t="shared" si="64"/>
        <v>20.932922127987673</v>
      </c>
    </row>
    <row r="269" spans="1:9" x14ac:dyDescent="0.25">
      <c r="A269" s="95">
        <f t="shared" si="65"/>
        <v>43279</v>
      </c>
      <c r="B269">
        <v>215.1</v>
      </c>
      <c r="C269">
        <v>182.1</v>
      </c>
      <c r="D269">
        <v>103.1</v>
      </c>
      <c r="E269">
        <v>77.8</v>
      </c>
      <c r="F269" s="16">
        <f t="shared" si="62"/>
        <v>318.2</v>
      </c>
      <c r="G269" s="16">
        <f t="shared" si="63"/>
        <v>259.89999999999998</v>
      </c>
      <c r="H269" s="134">
        <f t="shared" si="64"/>
        <v>22.431704501731442</v>
      </c>
    </row>
    <row r="270" spans="1:9" x14ac:dyDescent="0.25">
      <c r="A270" s="95">
        <f t="shared" si="65"/>
        <v>43286</v>
      </c>
      <c r="B270" s="16">
        <v>215</v>
      </c>
      <c r="C270">
        <v>182.1</v>
      </c>
      <c r="D270">
        <v>103.2</v>
      </c>
      <c r="E270">
        <v>77.8</v>
      </c>
      <c r="F270" s="16">
        <f t="shared" si="62"/>
        <v>318.2</v>
      </c>
      <c r="G270" s="16">
        <f t="shared" si="63"/>
        <v>259.89999999999998</v>
      </c>
      <c r="H270" s="134">
        <f t="shared" si="64"/>
        <v>22.431704501731442</v>
      </c>
    </row>
    <row r="271" spans="1:9" x14ac:dyDescent="0.25">
      <c r="A271" s="95">
        <f t="shared" si="65"/>
        <v>43293</v>
      </c>
      <c r="B271" s="16">
        <v>279</v>
      </c>
      <c r="C271">
        <v>186.8</v>
      </c>
      <c r="D271">
        <v>103.2</v>
      </c>
      <c r="E271">
        <v>78.599999999999994</v>
      </c>
      <c r="F271" s="16">
        <f t="shared" si="62"/>
        <v>382.2</v>
      </c>
      <c r="G271" s="16">
        <f t="shared" si="63"/>
        <v>265.39999999999998</v>
      </c>
      <c r="H271" s="134">
        <f t="shared" si="64"/>
        <v>44.009042954031649</v>
      </c>
    </row>
    <row r="272" spans="1:9" x14ac:dyDescent="0.25">
      <c r="A272" s="95">
        <f t="shared" si="65"/>
        <v>43300</v>
      </c>
      <c r="B272" s="16">
        <v>279</v>
      </c>
      <c r="C272">
        <v>185.7</v>
      </c>
      <c r="D272">
        <v>103.2</v>
      </c>
      <c r="E272">
        <v>79.599999999999994</v>
      </c>
      <c r="F272" s="16">
        <f t="shared" si="62"/>
        <v>382.2</v>
      </c>
      <c r="G272" s="16">
        <f t="shared" si="63"/>
        <v>265.29999999999995</v>
      </c>
      <c r="H272" s="134">
        <f t="shared" si="64"/>
        <v>44.063324538258584</v>
      </c>
    </row>
    <row r="273" spans="1:8" x14ac:dyDescent="0.25">
      <c r="A273" s="95">
        <f t="shared" si="65"/>
        <v>43307</v>
      </c>
      <c r="B273" s="16">
        <v>220</v>
      </c>
      <c r="C273">
        <v>185.5</v>
      </c>
      <c r="D273">
        <v>159.5</v>
      </c>
      <c r="E273">
        <v>79.8</v>
      </c>
      <c r="F273" s="16">
        <f t="shared" si="62"/>
        <v>379.5</v>
      </c>
      <c r="G273" s="16">
        <f t="shared" si="63"/>
        <v>265.3</v>
      </c>
      <c r="H273" s="134">
        <f t="shared" si="64"/>
        <v>43.045608744817173</v>
      </c>
    </row>
    <row r="274" spans="1:8" x14ac:dyDescent="0.25">
      <c r="A274" s="95">
        <f t="shared" si="65"/>
        <v>43314</v>
      </c>
      <c r="B274" s="16">
        <v>220</v>
      </c>
      <c r="C274">
        <v>185.5</v>
      </c>
      <c r="D274">
        <v>159.5</v>
      </c>
      <c r="E274">
        <v>79.8</v>
      </c>
      <c r="F274" s="16">
        <f t="shared" si="62"/>
        <v>379.5</v>
      </c>
      <c r="G274" s="16">
        <f t="shared" si="63"/>
        <v>265.3</v>
      </c>
      <c r="H274" s="134">
        <f t="shared" si="64"/>
        <v>43.045608744817173</v>
      </c>
    </row>
    <row r="275" spans="1:8" x14ac:dyDescent="0.25">
      <c r="A275" s="95">
        <f t="shared" si="65"/>
        <v>43321</v>
      </c>
      <c r="B275">
        <v>220.1</v>
      </c>
      <c r="C275">
        <v>295.60000000000002</v>
      </c>
      <c r="D275">
        <v>183.5</v>
      </c>
      <c r="E275">
        <v>79.8</v>
      </c>
      <c r="F275" s="16">
        <f t="shared" si="62"/>
        <v>403.6</v>
      </c>
      <c r="G275" s="16">
        <f t="shared" si="63"/>
        <v>375.40000000000003</v>
      </c>
      <c r="H275" s="134">
        <f t="shared" si="64"/>
        <v>7.5119872136387711</v>
      </c>
    </row>
    <row r="276" spans="1:8" x14ac:dyDescent="0.25">
      <c r="A276" s="95">
        <f t="shared" si="65"/>
        <v>43328</v>
      </c>
      <c r="B276">
        <v>220.1</v>
      </c>
      <c r="C276">
        <v>335.6</v>
      </c>
      <c r="D276">
        <v>183.5</v>
      </c>
      <c r="E276">
        <v>97.6</v>
      </c>
      <c r="F276" s="16">
        <f t="shared" si="62"/>
        <v>403.6</v>
      </c>
      <c r="G276" s="16">
        <f t="shared" si="63"/>
        <v>433.20000000000005</v>
      </c>
      <c r="H276" s="134">
        <f t="shared" si="64"/>
        <v>-6.8328716528162525</v>
      </c>
    </row>
    <row r="277" spans="1:8" x14ac:dyDescent="0.25">
      <c r="A277" s="95">
        <f t="shared" si="65"/>
        <v>43335</v>
      </c>
      <c r="B277" s="16">
        <v>220.1</v>
      </c>
      <c r="C277" s="16">
        <v>257</v>
      </c>
      <c r="D277">
        <v>183.5</v>
      </c>
      <c r="E277">
        <v>187.9</v>
      </c>
      <c r="F277" s="16">
        <f t="shared" si="62"/>
        <v>403.6</v>
      </c>
      <c r="G277" s="16">
        <f t="shared" si="63"/>
        <v>444.9</v>
      </c>
      <c r="H277" s="134">
        <f t="shared" si="64"/>
        <v>-9.2829849404360445</v>
      </c>
    </row>
    <row r="278" spans="1:8" x14ac:dyDescent="0.25">
      <c r="A278" s="95">
        <f t="shared" si="65"/>
        <v>43342</v>
      </c>
      <c r="B278" s="16">
        <v>270.10000000000002</v>
      </c>
      <c r="C278" s="16">
        <v>242.4</v>
      </c>
      <c r="D278">
        <v>183.5</v>
      </c>
      <c r="E278">
        <v>191.8</v>
      </c>
      <c r="F278" s="16">
        <f t="shared" si="62"/>
        <v>453.6</v>
      </c>
      <c r="G278" s="16">
        <f t="shared" si="63"/>
        <v>434.20000000000005</v>
      </c>
      <c r="H278" s="134">
        <f t="shared" si="64"/>
        <v>4.4679871027176299</v>
      </c>
    </row>
    <row r="279" spans="1:8" x14ac:dyDescent="0.25">
      <c r="A279" s="95">
        <f t="shared" si="65"/>
        <v>43349</v>
      </c>
      <c r="B279" s="16">
        <v>220</v>
      </c>
      <c r="C279" s="16">
        <v>196.9</v>
      </c>
      <c r="D279">
        <v>238.6</v>
      </c>
      <c r="E279">
        <v>241.5</v>
      </c>
      <c r="F279" s="16">
        <f t="shared" si="62"/>
        <v>458.6</v>
      </c>
      <c r="G279" s="16">
        <f t="shared" si="63"/>
        <v>438.4</v>
      </c>
      <c r="H279" s="134">
        <f t="shared" si="64"/>
        <v>4.6076642335766582</v>
      </c>
    </row>
    <row r="280" spans="1:8" x14ac:dyDescent="0.25">
      <c r="A280" s="95">
        <f t="shared" si="65"/>
        <v>43356</v>
      </c>
      <c r="B280" s="16">
        <v>275</v>
      </c>
      <c r="C280" s="16">
        <v>197.7</v>
      </c>
      <c r="D280">
        <v>238.6</v>
      </c>
      <c r="E280">
        <v>241.9</v>
      </c>
      <c r="F280" s="16">
        <f t="shared" si="62"/>
        <v>513.6</v>
      </c>
      <c r="G280" s="16">
        <f t="shared" si="63"/>
        <v>439.6</v>
      </c>
      <c r="H280" s="134">
        <f t="shared" si="64"/>
        <v>16.833484986351223</v>
      </c>
    </row>
    <row r="281" spans="1:8" x14ac:dyDescent="0.25">
      <c r="A281" s="95">
        <f t="shared" si="65"/>
        <v>43363</v>
      </c>
      <c r="B281">
        <v>245.3</v>
      </c>
      <c r="C281">
        <v>197.4</v>
      </c>
      <c r="D281">
        <v>296.8</v>
      </c>
      <c r="E281">
        <v>242.2</v>
      </c>
      <c r="F281" s="16">
        <f t="shared" si="62"/>
        <v>542.1</v>
      </c>
      <c r="G281" s="16">
        <f t="shared" si="63"/>
        <v>439.6</v>
      </c>
      <c r="H281" s="134">
        <f t="shared" si="64"/>
        <v>23.316651501364881</v>
      </c>
    </row>
    <row r="282" spans="1:8" x14ac:dyDescent="0.25">
      <c r="A282" s="95">
        <f t="shared" si="65"/>
        <v>43370</v>
      </c>
      <c r="B282">
        <v>185.1</v>
      </c>
      <c r="C282">
        <v>197.1</v>
      </c>
      <c r="D282">
        <v>351.8</v>
      </c>
      <c r="E282">
        <v>242.5</v>
      </c>
      <c r="F282" s="16">
        <f t="shared" si="62"/>
        <v>536.9</v>
      </c>
      <c r="G282" s="16">
        <f t="shared" si="63"/>
        <v>439.6</v>
      </c>
      <c r="H282" s="134">
        <f t="shared" si="64"/>
        <v>22.133757961783431</v>
      </c>
    </row>
    <row r="283" spans="1:8" x14ac:dyDescent="0.25">
      <c r="A283" s="95">
        <f t="shared" si="65"/>
        <v>43377</v>
      </c>
      <c r="B283">
        <v>185.1</v>
      </c>
      <c r="C283">
        <v>196.6</v>
      </c>
      <c r="D283">
        <v>351.8</v>
      </c>
      <c r="E283" s="16">
        <v>243</v>
      </c>
      <c r="F283" s="16">
        <f t="shared" si="62"/>
        <v>536.9</v>
      </c>
      <c r="G283" s="16">
        <f t="shared" si="63"/>
        <v>439.6</v>
      </c>
      <c r="H283" s="134">
        <f t="shared" si="64"/>
        <v>22.133757961783431</v>
      </c>
    </row>
    <row r="284" spans="1:8" x14ac:dyDescent="0.25">
      <c r="A284" s="95">
        <f t="shared" si="65"/>
        <v>43384</v>
      </c>
      <c r="B284">
        <v>185.1</v>
      </c>
      <c r="C284">
        <v>196.6</v>
      </c>
      <c r="D284">
        <v>351.8</v>
      </c>
      <c r="E284">
        <v>243.1</v>
      </c>
      <c r="F284" s="16">
        <f t="shared" ref="F284:F310" si="66">+B284+D284</f>
        <v>536.9</v>
      </c>
      <c r="G284" s="16">
        <f t="shared" ref="G284:G310" si="67">+C284+E284</f>
        <v>439.7</v>
      </c>
      <c r="H284" s="134">
        <f t="shared" ref="H284:H310" si="68">+(F284/G284-1)*100</f>
        <v>22.105981350921077</v>
      </c>
    </row>
    <row r="285" spans="1:8" x14ac:dyDescent="0.25">
      <c r="A285" s="95">
        <f t="shared" si="65"/>
        <v>43391</v>
      </c>
      <c r="B285">
        <v>185.7</v>
      </c>
      <c r="C285">
        <v>196.6</v>
      </c>
      <c r="D285">
        <v>351.8</v>
      </c>
      <c r="E285">
        <v>243.1</v>
      </c>
      <c r="F285" s="16">
        <f t="shared" si="66"/>
        <v>537.5</v>
      </c>
      <c r="G285" s="16">
        <f t="shared" si="67"/>
        <v>439.7</v>
      </c>
      <c r="H285" s="134">
        <f t="shared" si="68"/>
        <v>22.242438025926781</v>
      </c>
    </row>
    <row r="286" spans="1:8" x14ac:dyDescent="0.25">
      <c r="A286" s="95">
        <f t="shared" si="65"/>
        <v>43398</v>
      </c>
      <c r="B286">
        <v>185.7</v>
      </c>
      <c r="C286">
        <v>196.6</v>
      </c>
      <c r="D286">
        <v>351.8</v>
      </c>
      <c r="E286">
        <v>243.7</v>
      </c>
      <c r="F286" s="16">
        <f t="shared" si="66"/>
        <v>537.5</v>
      </c>
      <c r="G286" s="16">
        <f t="shared" si="67"/>
        <v>440.29999999999995</v>
      </c>
      <c r="H286" s="134">
        <f t="shared" si="68"/>
        <v>22.07585736997504</v>
      </c>
    </row>
    <row r="287" spans="1:8" x14ac:dyDescent="0.25">
      <c r="A287" s="95">
        <f t="shared" si="65"/>
        <v>43405</v>
      </c>
      <c r="B287">
        <v>185.6</v>
      </c>
      <c r="C287" s="16">
        <v>196</v>
      </c>
      <c r="D287" s="16">
        <v>351.9</v>
      </c>
      <c r="E287">
        <v>244.2</v>
      </c>
      <c r="F287" s="16">
        <f t="shared" si="66"/>
        <v>537.5</v>
      </c>
      <c r="G287" s="16">
        <f t="shared" si="67"/>
        <v>440.2</v>
      </c>
      <c r="H287" s="134">
        <f t="shared" si="68"/>
        <v>22.103589277601099</v>
      </c>
    </row>
    <row r="288" spans="1:8" x14ac:dyDescent="0.25">
      <c r="A288" s="95">
        <f t="shared" si="65"/>
        <v>43412</v>
      </c>
      <c r="B288">
        <v>185.5</v>
      </c>
      <c r="C288" s="16">
        <v>196</v>
      </c>
      <c r="D288" s="16">
        <v>352</v>
      </c>
      <c r="E288">
        <v>244.2</v>
      </c>
      <c r="F288" s="16">
        <f t="shared" si="66"/>
        <v>537.5</v>
      </c>
      <c r="G288" s="16">
        <f t="shared" si="67"/>
        <v>440.2</v>
      </c>
      <c r="H288" s="134">
        <f t="shared" si="68"/>
        <v>22.103589277601099</v>
      </c>
    </row>
    <row r="289" spans="1:8" x14ac:dyDescent="0.25">
      <c r="A289" s="95">
        <f t="shared" si="65"/>
        <v>43419</v>
      </c>
      <c r="B289">
        <v>185.4</v>
      </c>
      <c r="C289">
        <v>195.4</v>
      </c>
      <c r="D289">
        <v>352.1</v>
      </c>
      <c r="E289" s="16">
        <v>245</v>
      </c>
      <c r="F289" s="16">
        <f t="shared" si="66"/>
        <v>537.5</v>
      </c>
      <c r="G289" s="16">
        <f t="shared" si="67"/>
        <v>440.4</v>
      </c>
      <c r="H289" s="134">
        <f t="shared" si="68"/>
        <v>22.04813805631245</v>
      </c>
    </row>
    <row r="290" spans="1:8" x14ac:dyDescent="0.25">
      <c r="A290" s="95">
        <f t="shared" si="65"/>
        <v>43426</v>
      </c>
      <c r="B290">
        <v>235.5</v>
      </c>
      <c r="C290">
        <v>195.4</v>
      </c>
      <c r="D290">
        <v>352.2</v>
      </c>
      <c r="E290" s="16">
        <v>245</v>
      </c>
      <c r="F290" s="16">
        <f t="shared" si="66"/>
        <v>587.70000000000005</v>
      </c>
      <c r="G290" s="16">
        <f t="shared" si="67"/>
        <v>440.4</v>
      </c>
      <c r="H290" s="134">
        <f t="shared" si="68"/>
        <v>33.446866485013651</v>
      </c>
    </row>
    <row r="291" spans="1:8" x14ac:dyDescent="0.25">
      <c r="A291" s="95">
        <f t="shared" si="65"/>
        <v>43433</v>
      </c>
      <c r="B291">
        <v>344.4</v>
      </c>
      <c r="C291">
        <v>196.2</v>
      </c>
      <c r="D291">
        <v>352.4</v>
      </c>
      <c r="E291" s="16">
        <v>245</v>
      </c>
      <c r="F291" s="16">
        <f t="shared" si="66"/>
        <v>696.8</v>
      </c>
      <c r="G291" s="16">
        <f t="shared" si="67"/>
        <v>441.2</v>
      </c>
      <c r="H291" s="134">
        <f t="shared" si="68"/>
        <v>57.932910244786925</v>
      </c>
    </row>
    <row r="292" spans="1:8" x14ac:dyDescent="0.25">
      <c r="A292" s="95">
        <f t="shared" si="65"/>
        <v>43440</v>
      </c>
      <c r="B292">
        <v>344.3</v>
      </c>
      <c r="C292">
        <v>292.2</v>
      </c>
      <c r="D292">
        <v>409.5</v>
      </c>
      <c r="E292">
        <v>245</v>
      </c>
      <c r="F292" s="16">
        <f t="shared" si="66"/>
        <v>753.8</v>
      </c>
      <c r="G292" s="16">
        <f t="shared" si="67"/>
        <v>537.20000000000005</v>
      </c>
      <c r="H292" s="134">
        <f t="shared" si="68"/>
        <v>40.320178704393129</v>
      </c>
    </row>
    <row r="293" spans="1:8" x14ac:dyDescent="0.25">
      <c r="A293" s="95">
        <f t="shared" si="65"/>
        <v>43447</v>
      </c>
      <c r="B293">
        <v>294.3</v>
      </c>
      <c r="C293">
        <v>264.7</v>
      </c>
      <c r="D293">
        <v>463.9</v>
      </c>
      <c r="E293">
        <v>284.10000000000002</v>
      </c>
      <c r="F293" s="16">
        <f t="shared" si="66"/>
        <v>758.2</v>
      </c>
      <c r="G293" s="16">
        <f t="shared" si="67"/>
        <v>548.79999999999995</v>
      </c>
      <c r="H293" s="134">
        <f t="shared" si="68"/>
        <v>38.15597667638486</v>
      </c>
    </row>
    <row r="294" spans="1:8" x14ac:dyDescent="0.25">
      <c r="A294" s="95">
        <f t="shared" si="65"/>
        <v>43454</v>
      </c>
      <c r="B294" s="16">
        <v>267</v>
      </c>
      <c r="C294">
        <v>250.8</v>
      </c>
      <c r="D294">
        <v>520.79999999999995</v>
      </c>
      <c r="E294">
        <v>349.4</v>
      </c>
      <c r="F294" s="16">
        <f t="shared" si="66"/>
        <v>787.8</v>
      </c>
      <c r="G294" s="16">
        <f t="shared" si="67"/>
        <v>600.20000000000005</v>
      </c>
      <c r="H294" s="134">
        <f t="shared" si="68"/>
        <v>31.256247917360859</v>
      </c>
    </row>
    <row r="295" spans="1:8" x14ac:dyDescent="0.25">
      <c r="A295" s="95">
        <f t="shared" si="65"/>
        <v>43461</v>
      </c>
      <c r="B295">
        <v>261.8</v>
      </c>
      <c r="C295">
        <v>200.8</v>
      </c>
      <c r="D295">
        <v>526.4</v>
      </c>
      <c r="E295">
        <v>404.4</v>
      </c>
      <c r="F295" s="16">
        <f t="shared" si="66"/>
        <v>788.2</v>
      </c>
      <c r="G295" s="16">
        <f t="shared" si="67"/>
        <v>605.20000000000005</v>
      </c>
      <c r="H295" s="134">
        <f t="shared" si="68"/>
        <v>30.23793787177793</v>
      </c>
    </row>
    <row r="296" spans="1:8" x14ac:dyDescent="0.25">
      <c r="A296" s="95">
        <f t="shared" si="65"/>
        <v>43468</v>
      </c>
      <c r="B296">
        <v>241.8</v>
      </c>
      <c r="C296">
        <v>200.8</v>
      </c>
      <c r="D296">
        <v>548.29999999999995</v>
      </c>
      <c r="E296">
        <v>404.4</v>
      </c>
      <c r="F296" s="16">
        <f t="shared" si="66"/>
        <v>790.09999999999991</v>
      </c>
      <c r="G296" s="16">
        <f t="shared" si="67"/>
        <v>605.20000000000005</v>
      </c>
      <c r="H296" s="134">
        <f t="shared" si="68"/>
        <v>30.551883674818225</v>
      </c>
    </row>
    <row r="297" spans="1:8" x14ac:dyDescent="0.25">
      <c r="A297" s="95">
        <f t="shared" si="65"/>
        <v>43475</v>
      </c>
      <c r="B297" s="157">
        <v>0</v>
      </c>
      <c r="C297" s="157">
        <v>0</v>
      </c>
      <c r="D297" s="157">
        <v>0</v>
      </c>
      <c r="E297" s="157">
        <v>0</v>
      </c>
      <c r="F297" s="170">
        <f t="shared" si="66"/>
        <v>0</v>
      </c>
      <c r="G297" s="16">
        <f t="shared" si="67"/>
        <v>0</v>
      </c>
      <c r="H297" s="134" t="e">
        <f t="shared" si="68"/>
        <v>#DIV/0!</v>
      </c>
    </row>
    <row r="298" spans="1:8" x14ac:dyDescent="0.25">
      <c r="A298" s="95">
        <f t="shared" si="65"/>
        <v>43482</v>
      </c>
      <c r="B298" s="157">
        <v>0</v>
      </c>
      <c r="C298" s="157">
        <v>0</v>
      </c>
      <c r="D298" s="157">
        <v>0</v>
      </c>
      <c r="E298" s="157">
        <v>0</v>
      </c>
      <c r="F298" s="170">
        <f t="shared" si="66"/>
        <v>0</v>
      </c>
      <c r="G298" s="16">
        <f t="shared" si="67"/>
        <v>0</v>
      </c>
      <c r="H298" s="134" t="e">
        <f t="shared" si="68"/>
        <v>#DIV/0!</v>
      </c>
    </row>
    <row r="299" spans="1:8" x14ac:dyDescent="0.25">
      <c r="A299" s="95">
        <f t="shared" si="65"/>
        <v>43489</v>
      </c>
      <c r="B299" s="157">
        <v>0</v>
      </c>
      <c r="C299" s="157">
        <v>0</v>
      </c>
      <c r="D299" s="157">
        <v>0</v>
      </c>
      <c r="E299" s="157">
        <v>0</v>
      </c>
      <c r="F299" s="170">
        <f t="shared" si="66"/>
        <v>0</v>
      </c>
      <c r="G299" s="16">
        <f t="shared" si="67"/>
        <v>0</v>
      </c>
      <c r="H299" s="134" t="e">
        <f t="shared" si="68"/>
        <v>#DIV/0!</v>
      </c>
    </row>
    <row r="300" spans="1:8" x14ac:dyDescent="0.25">
      <c r="A300" s="95">
        <f t="shared" si="65"/>
        <v>43496</v>
      </c>
      <c r="B300" s="157">
        <v>0</v>
      </c>
      <c r="C300" s="157">
        <v>0</v>
      </c>
      <c r="D300" s="157">
        <v>0</v>
      </c>
      <c r="E300" s="157">
        <v>0</v>
      </c>
      <c r="F300" s="170">
        <f t="shared" si="66"/>
        <v>0</v>
      </c>
      <c r="G300" s="16">
        <f t="shared" si="67"/>
        <v>0</v>
      </c>
      <c r="H300" s="134" t="e">
        <f t="shared" si="68"/>
        <v>#DIV/0!</v>
      </c>
    </row>
    <row r="301" spans="1:8" x14ac:dyDescent="0.25">
      <c r="A301" s="95">
        <f t="shared" si="65"/>
        <v>43503</v>
      </c>
      <c r="B301" s="157">
        <v>0</v>
      </c>
      <c r="C301" s="157">
        <v>0</v>
      </c>
      <c r="D301" s="157">
        <v>0</v>
      </c>
      <c r="E301" s="157">
        <v>0</v>
      </c>
      <c r="F301" s="170">
        <f t="shared" si="66"/>
        <v>0</v>
      </c>
      <c r="G301" s="16">
        <f t="shared" si="67"/>
        <v>0</v>
      </c>
      <c r="H301" s="134" t="e">
        <f t="shared" si="68"/>
        <v>#DIV/0!</v>
      </c>
    </row>
    <row r="302" spans="1:8" x14ac:dyDescent="0.25">
      <c r="A302" s="95">
        <f t="shared" si="65"/>
        <v>43510</v>
      </c>
      <c r="B302">
        <v>231.8</v>
      </c>
      <c r="C302">
        <v>207</v>
      </c>
      <c r="D302">
        <v>548.29999999999995</v>
      </c>
      <c r="E302">
        <v>423.4</v>
      </c>
      <c r="F302" s="16">
        <f t="shared" si="66"/>
        <v>780.09999999999991</v>
      </c>
      <c r="G302" s="16">
        <f t="shared" si="67"/>
        <v>630.4</v>
      </c>
      <c r="H302" s="134">
        <f t="shared" si="68"/>
        <v>23.746827411167494</v>
      </c>
    </row>
    <row r="303" spans="1:8" x14ac:dyDescent="0.25">
      <c r="A303" s="95">
        <f t="shared" si="65"/>
        <v>43517</v>
      </c>
      <c r="B303">
        <v>191.8</v>
      </c>
      <c r="C303">
        <v>207</v>
      </c>
      <c r="D303">
        <v>548.29999999999995</v>
      </c>
      <c r="E303">
        <v>423.4</v>
      </c>
      <c r="F303" s="16">
        <f t="shared" si="66"/>
        <v>740.09999999999991</v>
      </c>
      <c r="G303" s="16">
        <f t="shared" si="67"/>
        <v>630.4</v>
      </c>
      <c r="H303" s="134">
        <f t="shared" si="68"/>
        <v>17.401649746192895</v>
      </c>
    </row>
    <row r="304" spans="1:8" x14ac:dyDescent="0.25">
      <c r="A304" s="95">
        <f t="shared" si="65"/>
        <v>43524</v>
      </c>
      <c r="B304">
        <v>192.4</v>
      </c>
      <c r="C304">
        <v>207</v>
      </c>
      <c r="D304">
        <v>549.20000000000005</v>
      </c>
      <c r="E304">
        <v>423.4</v>
      </c>
      <c r="F304" s="16">
        <f t="shared" si="66"/>
        <v>741.6</v>
      </c>
      <c r="G304" s="16">
        <f t="shared" si="67"/>
        <v>630.4</v>
      </c>
      <c r="H304" s="134">
        <f t="shared" si="68"/>
        <v>17.639593908629458</v>
      </c>
    </row>
    <row r="305" spans="1:9" x14ac:dyDescent="0.25">
      <c r="A305" s="95">
        <f t="shared" si="65"/>
        <v>43531</v>
      </c>
      <c r="B305">
        <v>192.5</v>
      </c>
      <c r="C305">
        <v>206.9</v>
      </c>
      <c r="D305">
        <v>549.29999999999995</v>
      </c>
      <c r="E305">
        <v>423.5</v>
      </c>
      <c r="F305" s="16">
        <f t="shared" si="66"/>
        <v>741.8</v>
      </c>
      <c r="G305" s="16">
        <f t="shared" si="67"/>
        <v>630.4</v>
      </c>
      <c r="H305" s="134">
        <f t="shared" si="68"/>
        <v>17.671319796954311</v>
      </c>
    </row>
    <row r="306" spans="1:9" x14ac:dyDescent="0.25">
      <c r="A306" s="95">
        <f t="shared" si="65"/>
        <v>43538</v>
      </c>
      <c r="B306">
        <v>192.5</v>
      </c>
      <c r="C306" s="16">
        <v>161</v>
      </c>
      <c r="D306">
        <v>549.29999999999995</v>
      </c>
      <c r="E306">
        <v>472.8</v>
      </c>
      <c r="F306" s="16">
        <f t="shared" si="66"/>
        <v>741.8</v>
      </c>
      <c r="G306" s="16">
        <f t="shared" si="67"/>
        <v>633.79999999999995</v>
      </c>
      <c r="H306" s="134">
        <f t="shared" si="68"/>
        <v>17.040075733669923</v>
      </c>
    </row>
    <row r="307" spans="1:9" x14ac:dyDescent="0.25">
      <c r="A307" s="95">
        <f t="shared" si="65"/>
        <v>43545</v>
      </c>
      <c r="B307">
        <v>192.2</v>
      </c>
      <c r="C307">
        <v>136</v>
      </c>
      <c r="D307">
        <v>549.6</v>
      </c>
      <c r="E307">
        <v>500.3</v>
      </c>
      <c r="F307" s="16">
        <f t="shared" si="66"/>
        <v>741.8</v>
      </c>
      <c r="G307" s="16">
        <f t="shared" si="67"/>
        <v>636.29999999999995</v>
      </c>
      <c r="H307" s="134">
        <f t="shared" si="68"/>
        <v>16.58022945151658</v>
      </c>
    </row>
    <row r="308" spans="1:9" x14ac:dyDescent="0.25">
      <c r="A308" s="95">
        <f t="shared" si="65"/>
        <v>43552</v>
      </c>
      <c r="B308">
        <v>192.1</v>
      </c>
      <c r="C308">
        <v>186.3</v>
      </c>
      <c r="D308">
        <v>549.70000000000005</v>
      </c>
      <c r="E308">
        <v>500.5</v>
      </c>
      <c r="F308" s="16">
        <f t="shared" si="66"/>
        <v>741.80000000000007</v>
      </c>
      <c r="G308" s="16">
        <f t="shared" si="67"/>
        <v>686.8</v>
      </c>
      <c r="H308" s="134">
        <f t="shared" si="68"/>
        <v>8.0081537565521508</v>
      </c>
    </row>
    <row r="309" spans="1:9" x14ac:dyDescent="0.25">
      <c r="A309" s="95">
        <f t="shared" si="65"/>
        <v>43559</v>
      </c>
      <c r="B309">
        <v>135.30000000000001</v>
      </c>
      <c r="C309">
        <v>186.3</v>
      </c>
      <c r="D309">
        <v>608.70000000000005</v>
      </c>
      <c r="E309">
        <v>500.5</v>
      </c>
      <c r="F309" s="16">
        <f t="shared" si="66"/>
        <v>744</v>
      </c>
      <c r="G309" s="16">
        <f t="shared" si="67"/>
        <v>686.8</v>
      </c>
      <c r="H309" s="134">
        <f t="shared" si="68"/>
        <v>8.3284799068142235</v>
      </c>
    </row>
    <row r="310" spans="1:9" x14ac:dyDescent="0.25">
      <c r="A310" s="95">
        <f t="shared" si="65"/>
        <v>43566</v>
      </c>
      <c r="B310">
        <v>135.6</v>
      </c>
      <c r="C310">
        <v>159.19999999999999</v>
      </c>
      <c r="D310">
        <v>608.79999999999995</v>
      </c>
      <c r="E310">
        <v>500.6</v>
      </c>
      <c r="F310" s="16">
        <f t="shared" si="66"/>
        <v>744.4</v>
      </c>
      <c r="G310" s="16">
        <f t="shared" si="67"/>
        <v>659.8</v>
      </c>
      <c r="H310" s="134">
        <f t="shared" si="68"/>
        <v>12.822067293119122</v>
      </c>
    </row>
    <row r="311" spans="1:9" x14ac:dyDescent="0.25">
      <c r="A311" s="95">
        <f t="shared" si="65"/>
        <v>43573</v>
      </c>
      <c r="B311">
        <v>60.7</v>
      </c>
      <c r="C311">
        <v>50.5</v>
      </c>
      <c r="D311">
        <v>687</v>
      </c>
      <c r="E311">
        <v>613.29999999999995</v>
      </c>
      <c r="F311" s="16">
        <f t="shared" ref="F311:F371" si="69">+B311+D311</f>
        <v>747.7</v>
      </c>
      <c r="G311" s="16">
        <f t="shared" ref="G311:G371" si="70">+C311+E311</f>
        <v>663.8</v>
      </c>
      <c r="H311" s="134">
        <f t="shared" ref="H311:H371" si="71">+(F311/G311-1)*100</f>
        <v>12.639349201566752</v>
      </c>
    </row>
    <row r="312" spans="1:9" x14ac:dyDescent="0.25">
      <c r="A312" s="95">
        <f t="shared" si="65"/>
        <v>43580</v>
      </c>
      <c r="B312">
        <v>0.4</v>
      </c>
      <c r="C312">
        <v>50.5</v>
      </c>
      <c r="D312">
        <v>745.6</v>
      </c>
      <c r="E312">
        <v>613.29999999999995</v>
      </c>
      <c r="F312" s="16">
        <f t="shared" si="69"/>
        <v>746</v>
      </c>
      <c r="G312" s="16">
        <f t="shared" si="70"/>
        <v>663.8</v>
      </c>
      <c r="H312" s="134">
        <f t="shared" si="71"/>
        <v>12.383247966254896</v>
      </c>
      <c r="I312">
        <v>158</v>
      </c>
    </row>
    <row r="313" spans="1:9" x14ac:dyDescent="0.25">
      <c r="A313" s="95">
        <f t="shared" si="65"/>
        <v>43587</v>
      </c>
      <c r="B313">
        <v>0.9</v>
      </c>
      <c r="C313">
        <v>50.5</v>
      </c>
      <c r="D313">
        <v>745.6</v>
      </c>
      <c r="E313">
        <v>613.29999999999995</v>
      </c>
      <c r="F313" s="16">
        <f t="shared" si="69"/>
        <v>746.5</v>
      </c>
      <c r="G313" s="16">
        <f t="shared" si="70"/>
        <v>663.8</v>
      </c>
      <c r="H313" s="134">
        <f t="shared" si="71"/>
        <v>12.458571858993682</v>
      </c>
      <c r="I313">
        <v>158</v>
      </c>
    </row>
    <row r="314" spans="1:9" x14ac:dyDescent="0.25">
      <c r="A314" s="95">
        <f t="shared" si="65"/>
        <v>43594</v>
      </c>
      <c r="B314">
        <v>10.7</v>
      </c>
      <c r="C314">
        <v>50.5</v>
      </c>
      <c r="D314" s="16">
        <v>745.8</v>
      </c>
      <c r="E314">
        <v>613.29999999999995</v>
      </c>
      <c r="F314" s="16">
        <f t="shared" si="69"/>
        <v>756.5</v>
      </c>
      <c r="G314" s="16">
        <f t="shared" si="70"/>
        <v>663.8</v>
      </c>
      <c r="H314" s="134">
        <f t="shared" si="71"/>
        <v>13.965049713769218</v>
      </c>
      <c r="I314">
        <v>158</v>
      </c>
    </row>
    <row r="315" spans="1:9" x14ac:dyDescent="0.25">
      <c r="A315" s="95">
        <f t="shared" si="65"/>
        <v>43601</v>
      </c>
      <c r="B315">
        <v>10.5</v>
      </c>
      <c r="C315">
        <v>50.5</v>
      </c>
      <c r="D315" s="16">
        <v>746</v>
      </c>
      <c r="E315">
        <v>613.29999999999995</v>
      </c>
      <c r="F315" s="16">
        <f t="shared" si="69"/>
        <v>756.5</v>
      </c>
      <c r="G315" s="16">
        <f t="shared" si="70"/>
        <v>663.8</v>
      </c>
      <c r="H315" s="134">
        <f t="shared" si="71"/>
        <v>13.965049713769218</v>
      </c>
      <c r="I315">
        <v>183</v>
      </c>
    </row>
    <row r="316" spans="1:9" x14ac:dyDescent="0.25">
      <c r="A316" s="95">
        <f t="shared" si="65"/>
        <v>43608</v>
      </c>
      <c r="B316">
        <v>10.6</v>
      </c>
      <c r="C316">
        <v>50.5</v>
      </c>
      <c r="D316" s="16">
        <v>746</v>
      </c>
      <c r="E316">
        <v>613.29999999999995</v>
      </c>
      <c r="F316" s="16">
        <f t="shared" si="69"/>
        <v>756.6</v>
      </c>
      <c r="G316" s="16">
        <f t="shared" si="70"/>
        <v>663.8</v>
      </c>
      <c r="H316" s="134">
        <f t="shared" si="71"/>
        <v>13.980114492316975</v>
      </c>
      <c r="I316">
        <v>183</v>
      </c>
    </row>
    <row r="317" spans="1:9" x14ac:dyDescent="0.25">
      <c r="A317" s="95">
        <f t="shared" si="65"/>
        <v>43615</v>
      </c>
      <c r="B317">
        <v>10</v>
      </c>
      <c r="C317">
        <v>50.5</v>
      </c>
      <c r="D317" s="16">
        <v>746.5</v>
      </c>
      <c r="E317">
        <v>613.29999999999995</v>
      </c>
      <c r="F317" s="16">
        <f t="shared" si="69"/>
        <v>756.5</v>
      </c>
      <c r="G317" s="16">
        <f t="shared" si="70"/>
        <v>663.8</v>
      </c>
      <c r="H317" s="134">
        <f t="shared" si="71"/>
        <v>13.965049713769218</v>
      </c>
      <c r="I317">
        <v>183</v>
      </c>
    </row>
    <row r="318" spans="1:9" x14ac:dyDescent="0.25">
      <c r="A318" s="95">
        <f t="shared" si="65"/>
        <v>43622</v>
      </c>
      <c r="B318">
        <v>168.1</v>
      </c>
      <c r="C318" s="16">
        <v>264.10000000000002</v>
      </c>
      <c r="D318" s="16">
        <v>27.5</v>
      </c>
      <c r="E318">
        <v>0</v>
      </c>
      <c r="F318" s="16">
        <f t="shared" si="69"/>
        <v>195.6</v>
      </c>
      <c r="G318" s="16">
        <f t="shared" si="70"/>
        <v>264.10000000000002</v>
      </c>
      <c r="H318" s="134">
        <f t="shared" si="71"/>
        <v>-25.937145020825458</v>
      </c>
    </row>
    <row r="319" spans="1:9" x14ac:dyDescent="0.25">
      <c r="A319" s="95">
        <f t="shared" si="65"/>
        <v>43629</v>
      </c>
      <c r="B319">
        <v>143.30000000000001</v>
      </c>
      <c r="C319" s="16">
        <v>260.2</v>
      </c>
      <c r="D319" s="16">
        <v>55</v>
      </c>
      <c r="E319">
        <v>53.5</v>
      </c>
      <c r="F319" s="16">
        <f t="shared" si="69"/>
        <v>198.3</v>
      </c>
      <c r="G319" s="16">
        <f t="shared" si="70"/>
        <v>313.7</v>
      </c>
      <c r="H319" s="134">
        <f t="shared" si="71"/>
        <v>-36.786738922537452</v>
      </c>
    </row>
    <row r="320" spans="1:9" x14ac:dyDescent="0.25">
      <c r="A320" s="95">
        <f t="shared" si="65"/>
        <v>43636</v>
      </c>
      <c r="B320">
        <v>143.30000000000001</v>
      </c>
      <c r="C320" s="16">
        <v>260.2</v>
      </c>
      <c r="D320" s="16">
        <v>55.1</v>
      </c>
      <c r="E320">
        <v>53.5</v>
      </c>
      <c r="F320" s="16">
        <f t="shared" si="69"/>
        <v>198.4</v>
      </c>
      <c r="G320" s="16">
        <f t="shared" si="70"/>
        <v>313.7</v>
      </c>
      <c r="H320" s="134">
        <f t="shared" si="71"/>
        <v>-36.754861332483259</v>
      </c>
    </row>
    <row r="321" spans="1:8" x14ac:dyDescent="0.25">
      <c r="A321" s="95">
        <f t="shared" si="65"/>
        <v>43643</v>
      </c>
      <c r="B321">
        <v>86.6</v>
      </c>
      <c r="C321" s="16">
        <v>215.1</v>
      </c>
      <c r="D321" s="16">
        <v>113</v>
      </c>
      <c r="E321">
        <v>103.1</v>
      </c>
      <c r="F321" s="16">
        <f t="shared" si="69"/>
        <v>199.6</v>
      </c>
      <c r="G321" s="16">
        <f t="shared" si="70"/>
        <v>318.2</v>
      </c>
      <c r="H321" s="134">
        <f t="shared" si="71"/>
        <v>-37.272155876807034</v>
      </c>
    </row>
    <row r="322" spans="1:8" x14ac:dyDescent="0.25">
      <c r="A322" s="95">
        <f t="shared" si="65"/>
        <v>43650</v>
      </c>
      <c r="B322">
        <v>141.6</v>
      </c>
      <c r="C322" s="16">
        <v>215</v>
      </c>
      <c r="D322" s="16">
        <v>113</v>
      </c>
      <c r="E322">
        <v>103.2</v>
      </c>
      <c r="F322" s="16">
        <f t="shared" si="69"/>
        <v>254.6</v>
      </c>
      <c r="G322" s="16">
        <f t="shared" si="70"/>
        <v>318.2</v>
      </c>
      <c r="H322" s="134">
        <f t="shared" si="71"/>
        <v>-19.987429289754864</v>
      </c>
    </row>
    <row r="323" spans="1:8" x14ac:dyDescent="0.25">
      <c r="A323" s="95">
        <f t="shared" si="65"/>
        <v>43657</v>
      </c>
      <c r="B323">
        <v>141.5</v>
      </c>
      <c r="C323" s="16">
        <v>279</v>
      </c>
      <c r="D323" s="16">
        <v>113</v>
      </c>
      <c r="E323">
        <v>103.2</v>
      </c>
      <c r="F323" s="16">
        <f t="shared" si="69"/>
        <v>254.5</v>
      </c>
      <c r="G323" s="16">
        <f t="shared" si="70"/>
        <v>382.2</v>
      </c>
      <c r="H323" s="134">
        <f t="shared" si="71"/>
        <v>-33.411826268969122</v>
      </c>
    </row>
    <row r="324" spans="1:8" x14ac:dyDescent="0.25">
      <c r="A324" s="95">
        <f t="shared" si="65"/>
        <v>43664</v>
      </c>
      <c r="B324">
        <v>201.5</v>
      </c>
      <c r="C324" s="16">
        <v>279</v>
      </c>
      <c r="D324" s="16">
        <v>113</v>
      </c>
      <c r="E324">
        <v>103.2</v>
      </c>
      <c r="F324" s="16">
        <f t="shared" si="69"/>
        <v>314.5</v>
      </c>
      <c r="G324" s="16">
        <f t="shared" si="70"/>
        <v>382.2</v>
      </c>
      <c r="H324" s="134">
        <f t="shared" si="71"/>
        <v>-17.713239141810565</v>
      </c>
    </row>
    <row r="325" spans="1:8" x14ac:dyDescent="0.25">
      <c r="A325" s="95">
        <f t="shared" si="65"/>
        <v>43671</v>
      </c>
      <c r="B325">
        <v>201.5</v>
      </c>
      <c r="C325" s="16">
        <v>220</v>
      </c>
      <c r="D325" s="16">
        <v>113</v>
      </c>
      <c r="E325">
        <v>159.5</v>
      </c>
      <c r="F325" s="16">
        <f t="shared" si="69"/>
        <v>314.5</v>
      </c>
      <c r="G325" s="16">
        <f t="shared" si="70"/>
        <v>379.5</v>
      </c>
      <c r="H325" s="134">
        <f t="shared" si="71"/>
        <v>-17.127799736495387</v>
      </c>
    </row>
    <row r="326" spans="1:8" x14ac:dyDescent="0.25">
      <c r="A326" s="95">
        <f t="shared" si="65"/>
        <v>43678</v>
      </c>
      <c r="B326">
        <v>201.5</v>
      </c>
      <c r="C326" s="16">
        <v>220</v>
      </c>
      <c r="D326" s="16">
        <v>113</v>
      </c>
      <c r="E326">
        <v>159.5</v>
      </c>
      <c r="F326" s="16">
        <f t="shared" si="69"/>
        <v>314.5</v>
      </c>
      <c r="G326" s="16">
        <f t="shared" si="70"/>
        <v>379.5</v>
      </c>
      <c r="H326" s="134">
        <f t="shared" si="71"/>
        <v>-17.127799736495387</v>
      </c>
    </row>
    <row r="327" spans="1:8" x14ac:dyDescent="0.25">
      <c r="A327" s="95">
        <f t="shared" si="65"/>
        <v>43685</v>
      </c>
      <c r="B327" s="16">
        <v>140</v>
      </c>
      <c r="C327" s="16">
        <v>220.1</v>
      </c>
      <c r="D327" s="16">
        <v>170.9</v>
      </c>
      <c r="E327">
        <v>183.5</v>
      </c>
      <c r="F327" s="16">
        <f t="shared" si="69"/>
        <v>310.89999999999998</v>
      </c>
      <c r="G327" s="16">
        <f t="shared" si="70"/>
        <v>403.6</v>
      </c>
      <c r="H327" s="134">
        <f t="shared" si="71"/>
        <v>-22.968285431119927</v>
      </c>
    </row>
    <row r="328" spans="1:8" x14ac:dyDescent="0.25">
      <c r="A328" s="95">
        <f t="shared" si="65"/>
        <v>43692</v>
      </c>
      <c r="B328">
        <v>200</v>
      </c>
      <c r="C328">
        <v>220.1</v>
      </c>
      <c r="D328">
        <v>170.9</v>
      </c>
      <c r="E328">
        <v>183.5</v>
      </c>
      <c r="F328" s="16">
        <f t="shared" si="69"/>
        <v>370.9</v>
      </c>
      <c r="G328" s="16">
        <f t="shared" si="70"/>
        <v>403.6</v>
      </c>
      <c r="H328" s="134">
        <f t="shared" si="71"/>
        <v>-8.1020812685827615</v>
      </c>
    </row>
    <row r="329" spans="1:8" x14ac:dyDescent="0.25">
      <c r="A329" s="95">
        <f t="shared" si="65"/>
        <v>43699</v>
      </c>
      <c r="B329">
        <v>200.4</v>
      </c>
      <c r="C329">
        <v>220.1</v>
      </c>
      <c r="D329">
        <v>170.9</v>
      </c>
      <c r="E329">
        <v>183.5</v>
      </c>
      <c r="F329" s="16">
        <f t="shared" si="69"/>
        <v>371.3</v>
      </c>
      <c r="G329" s="16">
        <f t="shared" si="70"/>
        <v>403.6</v>
      </c>
      <c r="H329" s="134">
        <f t="shared" si="71"/>
        <v>-8.002973240832512</v>
      </c>
    </row>
    <row r="330" spans="1:8" x14ac:dyDescent="0.25">
      <c r="A330" s="95">
        <f t="shared" ref="A330:A393" si="72">+A329+7</f>
        <v>43706</v>
      </c>
      <c r="B330">
        <v>200.4</v>
      </c>
      <c r="C330">
        <v>270.10000000000002</v>
      </c>
      <c r="D330">
        <v>170.9</v>
      </c>
      <c r="E330">
        <v>183.5</v>
      </c>
      <c r="F330" s="16">
        <f t="shared" si="69"/>
        <v>371.3</v>
      </c>
      <c r="G330" s="16">
        <f t="shared" si="70"/>
        <v>453.6</v>
      </c>
      <c r="H330" s="134">
        <f t="shared" si="71"/>
        <v>-18.14373897707231</v>
      </c>
    </row>
    <row r="331" spans="1:8" x14ac:dyDescent="0.25">
      <c r="A331" s="95">
        <f t="shared" si="72"/>
        <v>43713</v>
      </c>
      <c r="B331">
        <v>145.30000000000001</v>
      </c>
      <c r="C331" s="16">
        <v>220</v>
      </c>
      <c r="D331">
        <v>229.4</v>
      </c>
      <c r="E331">
        <v>238.6</v>
      </c>
      <c r="F331" s="16">
        <f t="shared" si="69"/>
        <v>374.70000000000005</v>
      </c>
      <c r="G331" s="16">
        <f t="shared" si="70"/>
        <v>458.6</v>
      </c>
      <c r="H331" s="134">
        <f t="shared" si="71"/>
        <v>-18.294810292193631</v>
      </c>
    </row>
    <row r="332" spans="1:8" x14ac:dyDescent="0.25">
      <c r="A332" s="95">
        <f t="shared" si="72"/>
        <v>43720</v>
      </c>
      <c r="B332">
        <v>146.4</v>
      </c>
      <c r="C332">
        <v>275</v>
      </c>
      <c r="D332">
        <v>229.4</v>
      </c>
      <c r="E332">
        <v>238.6</v>
      </c>
      <c r="F332" s="16">
        <f t="shared" si="69"/>
        <v>375.8</v>
      </c>
      <c r="G332" s="16">
        <f t="shared" si="70"/>
        <v>513.6</v>
      </c>
      <c r="H332" s="134">
        <f t="shared" si="71"/>
        <v>-26.830218068535828</v>
      </c>
    </row>
    <row r="333" spans="1:8" x14ac:dyDescent="0.25">
      <c r="A333" s="95">
        <f t="shared" si="72"/>
        <v>43727</v>
      </c>
      <c r="B333">
        <v>61.9</v>
      </c>
      <c r="C333">
        <v>245.3</v>
      </c>
      <c r="D333">
        <v>313.39999999999998</v>
      </c>
      <c r="E333">
        <v>296.8</v>
      </c>
      <c r="F333" s="16">
        <f t="shared" si="69"/>
        <v>375.29999999999995</v>
      </c>
      <c r="G333" s="16">
        <f t="shared" si="70"/>
        <v>542.1</v>
      </c>
      <c r="H333" s="134">
        <f t="shared" si="71"/>
        <v>-30.769230769230781</v>
      </c>
    </row>
    <row r="334" spans="1:8" x14ac:dyDescent="0.25">
      <c r="A334" s="95">
        <f t="shared" si="72"/>
        <v>43734</v>
      </c>
      <c r="B334">
        <v>103.9</v>
      </c>
      <c r="C334">
        <v>185.1</v>
      </c>
      <c r="D334">
        <v>313.39999999999998</v>
      </c>
      <c r="E334">
        <v>351.8</v>
      </c>
      <c r="F334" s="16">
        <f t="shared" si="69"/>
        <v>417.29999999999995</v>
      </c>
      <c r="G334" s="16">
        <f t="shared" si="70"/>
        <v>536.9</v>
      </c>
      <c r="H334" s="134">
        <f t="shared" si="71"/>
        <v>-22.276029055690081</v>
      </c>
    </row>
    <row r="335" spans="1:8" x14ac:dyDescent="0.25">
      <c r="A335" s="95">
        <f t="shared" si="72"/>
        <v>43741</v>
      </c>
      <c r="B335">
        <v>104.4</v>
      </c>
      <c r="C335">
        <v>185.1</v>
      </c>
      <c r="D335">
        <v>313.39999999999998</v>
      </c>
      <c r="E335">
        <v>351.8</v>
      </c>
      <c r="F335" s="16">
        <f t="shared" si="69"/>
        <v>417.79999999999995</v>
      </c>
      <c r="G335" s="16">
        <f t="shared" si="70"/>
        <v>536.9</v>
      </c>
      <c r="H335" s="134">
        <f t="shared" si="71"/>
        <v>-22.182901843918799</v>
      </c>
    </row>
    <row r="336" spans="1:8" x14ac:dyDescent="0.25">
      <c r="A336" s="95">
        <f t="shared" si="72"/>
        <v>43748</v>
      </c>
      <c r="B336">
        <v>104.4</v>
      </c>
      <c r="C336">
        <v>185.1</v>
      </c>
      <c r="D336">
        <v>313.8</v>
      </c>
      <c r="E336">
        <v>351.8</v>
      </c>
      <c r="F336" s="16">
        <f t="shared" si="69"/>
        <v>418.20000000000005</v>
      </c>
      <c r="G336" s="16">
        <f t="shared" si="70"/>
        <v>536.9</v>
      </c>
      <c r="H336" s="134">
        <f t="shared" si="71"/>
        <v>-22.108400074501755</v>
      </c>
    </row>
    <row r="337" spans="1:10" x14ac:dyDescent="0.25">
      <c r="A337" s="95">
        <f t="shared" si="72"/>
        <v>43755</v>
      </c>
      <c r="B337">
        <v>103.9</v>
      </c>
      <c r="C337">
        <v>185.7</v>
      </c>
      <c r="D337">
        <v>313.8</v>
      </c>
      <c r="E337">
        <v>351.8</v>
      </c>
      <c r="F337" s="16">
        <f t="shared" si="69"/>
        <v>417.70000000000005</v>
      </c>
      <c r="G337" s="16">
        <f t="shared" si="70"/>
        <v>537.5</v>
      </c>
      <c r="H337" s="134">
        <f t="shared" si="71"/>
        <v>-22.288372093023245</v>
      </c>
    </row>
    <row r="338" spans="1:10" x14ac:dyDescent="0.25">
      <c r="A338" s="95">
        <f t="shared" si="72"/>
        <v>43762</v>
      </c>
      <c r="B338">
        <v>103.6</v>
      </c>
      <c r="C338">
        <v>185.7</v>
      </c>
      <c r="D338">
        <v>314.10000000000002</v>
      </c>
      <c r="E338">
        <v>351.8</v>
      </c>
      <c r="F338" s="16">
        <f t="shared" si="69"/>
        <v>417.70000000000005</v>
      </c>
      <c r="G338" s="16">
        <f t="shared" si="70"/>
        <v>537.5</v>
      </c>
      <c r="H338" s="134">
        <f t="shared" si="71"/>
        <v>-22.288372093023245</v>
      </c>
    </row>
    <row r="339" spans="1:10" x14ac:dyDescent="0.25">
      <c r="A339" s="95">
        <f t="shared" si="72"/>
        <v>43769</v>
      </c>
      <c r="B339">
        <v>148.6</v>
      </c>
      <c r="C339">
        <v>185.6</v>
      </c>
      <c r="D339">
        <v>314.10000000000002</v>
      </c>
      <c r="E339">
        <v>351.9</v>
      </c>
      <c r="F339" s="16">
        <f t="shared" si="69"/>
        <v>462.70000000000005</v>
      </c>
      <c r="G339" s="16">
        <f t="shared" si="70"/>
        <v>537.5</v>
      </c>
      <c r="H339" s="134">
        <f t="shared" si="71"/>
        <v>-13.916279069767434</v>
      </c>
    </row>
    <row r="340" spans="1:10" x14ac:dyDescent="0.25">
      <c r="A340" s="95">
        <f t="shared" si="72"/>
        <v>43776</v>
      </c>
      <c r="B340">
        <v>148.6</v>
      </c>
      <c r="C340">
        <v>185.5</v>
      </c>
      <c r="D340">
        <v>314.10000000000002</v>
      </c>
      <c r="E340">
        <v>352</v>
      </c>
      <c r="F340" s="16">
        <f t="shared" si="69"/>
        <v>462.70000000000005</v>
      </c>
      <c r="G340" s="16">
        <f t="shared" si="70"/>
        <v>537.5</v>
      </c>
      <c r="H340" s="134">
        <f t="shared" si="71"/>
        <v>-13.916279069767434</v>
      </c>
    </row>
    <row r="341" spans="1:10" ht="15" x14ac:dyDescent="0.35">
      <c r="A341" s="95">
        <f t="shared" si="72"/>
        <v>43783</v>
      </c>
      <c r="B341" s="28">
        <v>88.8</v>
      </c>
      <c r="C341">
        <v>185.4</v>
      </c>
      <c r="D341">
        <v>372.8</v>
      </c>
      <c r="E341">
        <v>352.1</v>
      </c>
      <c r="F341" s="16">
        <f t="shared" si="69"/>
        <v>461.6</v>
      </c>
      <c r="G341" s="16">
        <f t="shared" si="70"/>
        <v>537.5</v>
      </c>
      <c r="H341" s="134">
        <f t="shared" si="71"/>
        <v>-14.120930232558138</v>
      </c>
    </row>
    <row r="342" spans="1:10" x14ac:dyDescent="0.25">
      <c r="A342" s="95">
        <f t="shared" si="72"/>
        <v>43790</v>
      </c>
      <c r="B342">
        <f>'1121'!B40</f>
        <v>88.9</v>
      </c>
      <c r="C342">
        <f>'1121'!C40</f>
        <v>235.5</v>
      </c>
      <c r="D342">
        <f>'1121'!D40</f>
        <v>372.8</v>
      </c>
      <c r="E342">
        <f>'1121'!E40</f>
        <v>352.2</v>
      </c>
      <c r="F342" s="16">
        <f t="shared" si="69"/>
        <v>461.70000000000005</v>
      </c>
      <c r="G342" s="16">
        <f t="shared" si="70"/>
        <v>587.70000000000005</v>
      </c>
      <c r="H342" s="134">
        <f t="shared" si="71"/>
        <v>-21.439509954058188</v>
      </c>
    </row>
    <row r="343" spans="1:10" x14ac:dyDescent="0.25">
      <c r="A343" s="95">
        <f t="shared" si="72"/>
        <v>43797</v>
      </c>
      <c r="B343">
        <f>'1128'!B40</f>
        <v>88.9</v>
      </c>
      <c r="C343">
        <f>'1128'!C40</f>
        <v>344.4</v>
      </c>
      <c r="D343">
        <f>'1128'!D40</f>
        <v>372.8</v>
      </c>
      <c r="E343">
        <f>'1128'!E40</f>
        <v>352.4</v>
      </c>
      <c r="F343" s="16">
        <f t="shared" si="69"/>
        <v>461.70000000000005</v>
      </c>
      <c r="G343" s="16">
        <f t="shared" si="70"/>
        <v>696.8</v>
      </c>
      <c r="H343" s="134">
        <f t="shared" si="71"/>
        <v>-33.739954075774961</v>
      </c>
    </row>
    <row r="344" spans="1:10" x14ac:dyDescent="0.25">
      <c r="A344" s="95">
        <f t="shared" si="72"/>
        <v>43804</v>
      </c>
      <c r="B344">
        <f>'1205'!B40</f>
        <v>107.2</v>
      </c>
      <c r="C344">
        <f>'1205'!C40</f>
        <v>344.3</v>
      </c>
      <c r="D344">
        <f>'1205'!D40</f>
        <v>428.6</v>
      </c>
      <c r="E344">
        <f>'1205'!E40</f>
        <v>409.5</v>
      </c>
      <c r="F344" s="16">
        <f t="shared" si="69"/>
        <v>535.80000000000007</v>
      </c>
      <c r="G344" s="16">
        <f t="shared" si="70"/>
        <v>753.8</v>
      </c>
      <c r="H344" s="134">
        <f t="shared" si="71"/>
        <v>-28.920137967630655</v>
      </c>
    </row>
    <row r="345" spans="1:10" x14ac:dyDescent="0.25">
      <c r="A345" s="95">
        <f t="shared" si="72"/>
        <v>43811</v>
      </c>
      <c r="B345">
        <f>'1212'!B40</f>
        <v>151</v>
      </c>
      <c r="C345">
        <f>'1212'!C40</f>
        <v>294.3</v>
      </c>
      <c r="D345">
        <f>'1212'!D40</f>
        <v>479.2</v>
      </c>
      <c r="E345">
        <f>'1212'!E40</f>
        <v>463.9</v>
      </c>
      <c r="F345" s="16">
        <f t="shared" si="69"/>
        <v>630.20000000000005</v>
      </c>
      <c r="G345" s="16">
        <f t="shared" si="70"/>
        <v>758.2</v>
      </c>
      <c r="H345" s="134">
        <f t="shared" si="71"/>
        <v>-16.882089158533365</v>
      </c>
    </row>
    <row r="346" spans="1:10" x14ac:dyDescent="0.25">
      <c r="A346" s="95">
        <f t="shared" si="72"/>
        <v>43818</v>
      </c>
      <c r="B346">
        <f>'1219'!B40</f>
        <v>150.69999999999999</v>
      </c>
      <c r="C346">
        <f>'1219'!C40</f>
        <v>267</v>
      </c>
      <c r="D346">
        <f>'1219'!D40</f>
        <v>479.6</v>
      </c>
      <c r="E346">
        <f>'1219'!E40</f>
        <v>520.79999999999995</v>
      </c>
      <c r="F346" s="16">
        <f t="shared" si="69"/>
        <v>630.29999999999995</v>
      </c>
      <c r="G346" s="16">
        <f t="shared" si="70"/>
        <v>787.8</v>
      </c>
      <c r="H346" s="134">
        <f t="shared" si="71"/>
        <v>-19.99238385376999</v>
      </c>
    </row>
    <row r="347" spans="1:10" x14ac:dyDescent="0.25">
      <c r="A347" s="95">
        <f t="shared" si="72"/>
        <v>43825</v>
      </c>
      <c r="B347">
        <f>'1226'!B40</f>
        <v>150.69999999999999</v>
      </c>
      <c r="C347">
        <f>'1226'!C40</f>
        <v>261.8</v>
      </c>
      <c r="D347">
        <f>'1226'!D40</f>
        <v>479.6</v>
      </c>
      <c r="E347">
        <f>'1226'!E40</f>
        <v>526.4</v>
      </c>
      <c r="F347" s="16">
        <f t="shared" si="69"/>
        <v>630.29999999999995</v>
      </c>
      <c r="G347" s="16">
        <f t="shared" si="70"/>
        <v>788.2</v>
      </c>
      <c r="H347" s="134">
        <f t="shared" si="71"/>
        <v>-20.032986551636654</v>
      </c>
    </row>
    <row r="348" spans="1:10" x14ac:dyDescent="0.25">
      <c r="A348" s="95">
        <f t="shared" si="72"/>
        <v>43832</v>
      </c>
      <c r="B348">
        <f>'0102'!B40</f>
        <v>150.69999999999999</v>
      </c>
      <c r="C348">
        <f>'0102'!C40</f>
        <v>241.8</v>
      </c>
      <c r="D348">
        <f>'0102'!D40</f>
        <v>479.6</v>
      </c>
      <c r="E348">
        <f>'0102'!E40</f>
        <v>548.29999999999995</v>
      </c>
      <c r="F348" s="16">
        <f t="shared" si="69"/>
        <v>630.29999999999995</v>
      </c>
      <c r="G348" s="16">
        <f t="shared" si="70"/>
        <v>790.09999999999991</v>
      </c>
      <c r="H348" s="134">
        <f t="shared" si="71"/>
        <v>-20.22528793823566</v>
      </c>
    </row>
    <row r="349" spans="1:10" x14ac:dyDescent="0.25">
      <c r="A349" s="95">
        <f t="shared" si="72"/>
        <v>43839</v>
      </c>
      <c r="B349">
        <f>'0109'!B40</f>
        <v>211.1</v>
      </c>
      <c r="C349">
        <f>'0109'!C40</f>
        <v>241.8</v>
      </c>
      <c r="D349">
        <f>'0109'!D40</f>
        <v>479.6</v>
      </c>
      <c r="E349">
        <f>'0109'!E40</f>
        <v>548.29999999999995</v>
      </c>
      <c r="F349" s="16">
        <f t="shared" si="69"/>
        <v>690.7</v>
      </c>
      <c r="G349" s="16">
        <f t="shared" si="70"/>
        <v>790.09999999999991</v>
      </c>
      <c r="H349" s="134">
        <f t="shared" si="71"/>
        <v>-12.580685989115281</v>
      </c>
    </row>
    <row r="350" spans="1:10" x14ac:dyDescent="0.25">
      <c r="A350" s="95">
        <f t="shared" si="72"/>
        <v>43846</v>
      </c>
      <c r="B350">
        <f>'0116'!B40</f>
        <v>271.10000000000002</v>
      </c>
      <c r="C350">
        <f>'0116'!C40</f>
        <v>241.8</v>
      </c>
      <c r="D350">
        <f>'0116'!D40</f>
        <v>479.6</v>
      </c>
      <c r="E350">
        <f>'0116'!E40</f>
        <v>548.29999999999995</v>
      </c>
      <c r="F350" s="16">
        <f t="shared" si="69"/>
        <v>750.7</v>
      </c>
      <c r="G350" s="16">
        <f t="shared" si="70"/>
        <v>790.09999999999991</v>
      </c>
      <c r="H350" s="134">
        <f t="shared" si="71"/>
        <v>-4.9867105429692309</v>
      </c>
    </row>
    <row r="351" spans="1:10" x14ac:dyDescent="0.25">
      <c r="A351" s="95">
        <f t="shared" si="72"/>
        <v>43853</v>
      </c>
      <c r="B351">
        <f>'0123'!B40</f>
        <v>251.4</v>
      </c>
      <c r="C351">
        <f>'0123'!C40</f>
        <v>241.8</v>
      </c>
      <c r="D351">
        <f>'0123'!D40</f>
        <v>505.8</v>
      </c>
      <c r="E351">
        <f>'0123'!E40</f>
        <v>548.29999999999995</v>
      </c>
      <c r="F351" s="16">
        <f t="shared" si="69"/>
        <v>757.2</v>
      </c>
      <c r="G351" s="16">
        <f t="shared" si="70"/>
        <v>790.09999999999991</v>
      </c>
      <c r="H351" s="134">
        <f t="shared" si="71"/>
        <v>-4.1640298696367424</v>
      </c>
    </row>
    <row r="352" spans="1:10" ht="15" x14ac:dyDescent="0.35">
      <c r="A352" s="95">
        <f t="shared" si="72"/>
        <v>43860</v>
      </c>
      <c r="B352">
        <f>'0130'!B40</f>
        <v>251.2</v>
      </c>
      <c r="C352">
        <f>'0130'!C40</f>
        <v>241.8</v>
      </c>
      <c r="D352">
        <f>'0130'!D40</f>
        <v>506</v>
      </c>
      <c r="E352">
        <f>'0130'!E40</f>
        <v>548.29999999999995</v>
      </c>
      <c r="F352" s="16">
        <f t="shared" si="69"/>
        <v>757.2</v>
      </c>
      <c r="G352" s="16">
        <f t="shared" si="70"/>
        <v>790.09999999999991</v>
      </c>
      <c r="H352" s="134">
        <f t="shared" si="71"/>
        <v>-4.1640298696367424</v>
      </c>
      <c r="J352" s="28"/>
    </row>
    <row r="353" spans="1:9" x14ac:dyDescent="0.25">
      <c r="A353" s="95">
        <f t="shared" si="72"/>
        <v>43867</v>
      </c>
      <c r="B353">
        <f>'0206'!B40</f>
        <v>251.2</v>
      </c>
      <c r="C353">
        <f>'0206'!C40</f>
        <v>241.8</v>
      </c>
      <c r="D353">
        <f>'0206'!D40</f>
        <v>506</v>
      </c>
      <c r="E353">
        <f>'0206'!E40</f>
        <v>548.29999999999995</v>
      </c>
      <c r="F353" s="16">
        <f t="shared" si="69"/>
        <v>757.2</v>
      </c>
      <c r="G353" s="16">
        <f t="shared" si="70"/>
        <v>790.09999999999991</v>
      </c>
      <c r="H353" s="134">
        <f t="shared" si="71"/>
        <v>-4.1640298696367424</v>
      </c>
    </row>
    <row r="354" spans="1:9" x14ac:dyDescent="0.25">
      <c r="A354" s="95">
        <f t="shared" si="72"/>
        <v>43874</v>
      </c>
      <c r="B354">
        <f>'0213'!B41</f>
        <v>240.6</v>
      </c>
      <c r="C354">
        <f>'0213'!C41</f>
        <v>231.8</v>
      </c>
      <c r="D354">
        <f>'0213'!D41</f>
        <v>563.9</v>
      </c>
      <c r="E354">
        <f>'0213'!E41</f>
        <v>548.29999999999995</v>
      </c>
      <c r="F354" s="16">
        <f t="shared" si="69"/>
        <v>804.5</v>
      </c>
      <c r="G354" s="16">
        <f t="shared" si="70"/>
        <v>780.09999999999991</v>
      </c>
      <c r="H354" s="134">
        <f t="shared" si="71"/>
        <v>3.1278041276759483</v>
      </c>
    </row>
    <row r="355" spans="1:9" x14ac:dyDescent="0.25">
      <c r="A355" s="95">
        <f t="shared" si="72"/>
        <v>43881</v>
      </c>
      <c r="B355">
        <f>'0220'!B41</f>
        <v>285.60000000000002</v>
      </c>
      <c r="C355">
        <f>'0220'!C41</f>
        <v>191.8</v>
      </c>
      <c r="D355">
        <f>'0220'!D41</f>
        <v>564.1</v>
      </c>
      <c r="E355">
        <f>'0220'!E41</f>
        <v>548.29999999999995</v>
      </c>
      <c r="F355" s="16">
        <f t="shared" si="69"/>
        <v>849.7</v>
      </c>
      <c r="G355" s="16">
        <f t="shared" si="70"/>
        <v>740.09999999999991</v>
      </c>
      <c r="H355" s="134">
        <f t="shared" si="71"/>
        <v>14.808809620321606</v>
      </c>
    </row>
    <row r="356" spans="1:9" x14ac:dyDescent="0.25">
      <c r="A356" s="95">
        <f t="shared" si="72"/>
        <v>43888</v>
      </c>
      <c r="B356">
        <f>'0227'!B41</f>
        <v>174</v>
      </c>
      <c r="C356">
        <f>'0227'!C41</f>
        <v>192.4</v>
      </c>
      <c r="D356">
        <f>'0227'!D41</f>
        <v>679.4</v>
      </c>
      <c r="E356">
        <f>'0227'!E41</f>
        <v>549.20000000000005</v>
      </c>
      <c r="F356" s="16">
        <f t="shared" si="69"/>
        <v>853.4</v>
      </c>
      <c r="G356" s="16">
        <f t="shared" si="70"/>
        <v>741.6</v>
      </c>
      <c r="H356" s="134">
        <f t="shared" si="71"/>
        <v>15.075512405609492</v>
      </c>
    </row>
    <row r="357" spans="1:9" x14ac:dyDescent="0.25">
      <c r="A357" s="95">
        <f t="shared" si="72"/>
        <v>43895</v>
      </c>
      <c r="B357">
        <f>'0305'!B42</f>
        <v>174</v>
      </c>
      <c r="C357">
        <f>'0305'!C42</f>
        <v>192.5</v>
      </c>
      <c r="D357">
        <f>'0305'!D42</f>
        <v>679.4</v>
      </c>
      <c r="E357">
        <f>'0305'!E42</f>
        <v>549.29999999999995</v>
      </c>
      <c r="F357" s="16">
        <f t="shared" si="69"/>
        <v>853.4</v>
      </c>
      <c r="G357" s="16">
        <f t="shared" si="70"/>
        <v>741.8</v>
      </c>
      <c r="H357" s="134">
        <f t="shared" si="71"/>
        <v>15.044486384470201</v>
      </c>
    </row>
    <row r="358" spans="1:9" x14ac:dyDescent="0.25">
      <c r="A358" s="95">
        <f t="shared" si="72"/>
        <v>43902</v>
      </c>
      <c r="B358">
        <f>'0312'!B42</f>
        <v>173.2</v>
      </c>
      <c r="C358">
        <f>'0312'!C42</f>
        <v>192.5</v>
      </c>
      <c r="D358">
        <f>'0312'!D42</f>
        <v>680.2</v>
      </c>
      <c r="E358">
        <f>'0312'!E42</f>
        <v>549.29999999999995</v>
      </c>
      <c r="F358" s="16">
        <f t="shared" si="69"/>
        <v>853.40000000000009</v>
      </c>
      <c r="G358" s="16">
        <f t="shared" si="70"/>
        <v>741.8</v>
      </c>
      <c r="H358" s="134">
        <f t="shared" si="71"/>
        <v>15.044486384470224</v>
      </c>
    </row>
    <row r="359" spans="1:9" x14ac:dyDescent="0.25">
      <c r="A359" s="95">
        <f t="shared" si="72"/>
        <v>43909</v>
      </c>
      <c r="B359">
        <f>'0319'!B42</f>
        <v>173.9</v>
      </c>
      <c r="C359">
        <f>'0319'!C42</f>
        <v>192.2</v>
      </c>
      <c r="D359">
        <f>'0319'!D42</f>
        <v>680.2</v>
      </c>
      <c r="E359">
        <f>'0319'!E42</f>
        <v>549.6</v>
      </c>
      <c r="F359" s="16">
        <f t="shared" si="69"/>
        <v>854.1</v>
      </c>
      <c r="G359" s="16">
        <f t="shared" si="70"/>
        <v>741.8</v>
      </c>
      <c r="H359" s="134">
        <f t="shared" si="71"/>
        <v>15.138851442437318</v>
      </c>
    </row>
    <row r="360" spans="1:9" x14ac:dyDescent="0.25">
      <c r="A360" s="95">
        <f t="shared" si="72"/>
        <v>43916</v>
      </c>
      <c r="B360">
        <f>'0326'!B42</f>
        <v>173.8</v>
      </c>
      <c r="C360">
        <f>'0326'!C42</f>
        <v>192.1</v>
      </c>
      <c r="D360">
        <f>'0326'!D42</f>
        <v>680.6</v>
      </c>
      <c r="E360">
        <f>'0326'!E42</f>
        <v>549.70000000000005</v>
      </c>
      <c r="F360" s="16">
        <f t="shared" si="69"/>
        <v>854.40000000000009</v>
      </c>
      <c r="G360" s="16">
        <f t="shared" si="70"/>
        <v>741.80000000000007</v>
      </c>
      <c r="H360" s="134">
        <f t="shared" si="71"/>
        <v>15.179293610137501</v>
      </c>
    </row>
    <row r="361" spans="1:9" x14ac:dyDescent="0.25">
      <c r="A361" s="95">
        <f t="shared" si="72"/>
        <v>43923</v>
      </c>
      <c r="B361">
        <f>'0402'!B42</f>
        <v>173.8</v>
      </c>
      <c r="C361">
        <f>'0402'!C42</f>
        <v>135.30000000000001</v>
      </c>
      <c r="D361">
        <f>'0402'!D42</f>
        <v>680.6</v>
      </c>
      <c r="E361">
        <f>'0402'!E42</f>
        <v>608.70000000000005</v>
      </c>
      <c r="F361" s="16">
        <f t="shared" si="69"/>
        <v>854.40000000000009</v>
      </c>
      <c r="G361" s="16">
        <f t="shared" si="70"/>
        <v>744</v>
      </c>
      <c r="H361" s="134">
        <f t="shared" si="71"/>
        <v>14.838709677419359</v>
      </c>
    </row>
    <row r="362" spans="1:9" x14ac:dyDescent="0.25">
      <c r="A362" s="95">
        <f t="shared" si="72"/>
        <v>43930</v>
      </c>
      <c r="B362">
        <f>'0409'!B42</f>
        <v>173.6</v>
      </c>
      <c r="C362">
        <f>'0409'!C42</f>
        <v>135.6</v>
      </c>
      <c r="D362">
        <f>'0409'!D42</f>
        <v>680.8</v>
      </c>
      <c r="E362">
        <f>'0409'!E42</f>
        <v>608.79999999999995</v>
      </c>
      <c r="F362" s="16">
        <f t="shared" si="69"/>
        <v>854.4</v>
      </c>
      <c r="G362" s="16">
        <f t="shared" si="70"/>
        <v>744.4</v>
      </c>
      <c r="H362" s="134">
        <f t="shared" si="71"/>
        <v>14.777001612036544</v>
      </c>
    </row>
    <row r="363" spans="1:9" x14ac:dyDescent="0.25">
      <c r="A363" s="95">
        <f t="shared" si="72"/>
        <v>43937</v>
      </c>
      <c r="B363">
        <f>'0416'!B42</f>
        <v>198.6</v>
      </c>
      <c r="C363">
        <f>'0416'!C42</f>
        <v>60.7</v>
      </c>
      <c r="D363">
        <f>'0416'!D42</f>
        <v>680.8</v>
      </c>
      <c r="E363">
        <f>'0416'!E42</f>
        <v>687</v>
      </c>
      <c r="F363" s="16">
        <f t="shared" si="69"/>
        <v>879.4</v>
      </c>
      <c r="G363" s="16">
        <f t="shared" si="70"/>
        <v>747.7</v>
      </c>
      <c r="H363" s="134">
        <f t="shared" si="71"/>
        <v>17.614016316704539</v>
      </c>
    </row>
    <row r="364" spans="1:9" x14ac:dyDescent="0.25">
      <c r="A364" s="95">
        <f t="shared" si="72"/>
        <v>43944</v>
      </c>
      <c r="B364">
        <f>'0423'!B42</f>
        <v>138.69999999999999</v>
      </c>
      <c r="C364">
        <f>'0423'!C42</f>
        <v>0.4</v>
      </c>
      <c r="D364">
        <f>'0423'!D42</f>
        <v>739.6</v>
      </c>
      <c r="E364">
        <f>'0423'!E42</f>
        <v>745.6</v>
      </c>
      <c r="F364" s="16">
        <f t="shared" si="69"/>
        <v>878.3</v>
      </c>
      <c r="G364" s="16">
        <f t="shared" si="70"/>
        <v>746</v>
      </c>
      <c r="H364" s="134">
        <f t="shared" si="71"/>
        <v>17.734584450402146</v>
      </c>
    </row>
    <row r="365" spans="1:9" x14ac:dyDescent="0.25">
      <c r="A365" s="95">
        <f t="shared" si="72"/>
        <v>43951</v>
      </c>
      <c r="B365">
        <f>'0430'!B42</f>
        <v>78.599999999999994</v>
      </c>
      <c r="C365">
        <f>'0430'!C42</f>
        <v>0.9</v>
      </c>
      <c r="D365">
        <f>'0430'!D42</f>
        <v>797.6</v>
      </c>
      <c r="E365">
        <f>'0430'!E42</f>
        <v>745.6</v>
      </c>
      <c r="F365" s="16">
        <f t="shared" si="69"/>
        <v>876.2</v>
      </c>
      <c r="G365" s="16">
        <f t="shared" si="70"/>
        <v>746.5</v>
      </c>
      <c r="H365" s="134">
        <f t="shared" si="71"/>
        <v>17.374413931681175</v>
      </c>
      <c r="I365">
        <f>'0430'!F42</f>
        <v>114.5</v>
      </c>
    </row>
    <row r="366" spans="1:9" x14ac:dyDescent="0.25">
      <c r="A366" s="95">
        <f t="shared" si="72"/>
        <v>43958</v>
      </c>
      <c r="B366">
        <f>'0507'!B42</f>
        <v>78.400000000000006</v>
      </c>
      <c r="C366">
        <f>'0507'!C42</f>
        <v>10.7</v>
      </c>
      <c r="D366">
        <f>'0507'!D42</f>
        <v>797.8</v>
      </c>
      <c r="E366">
        <f>'0507'!E42</f>
        <v>745.8</v>
      </c>
      <c r="F366" s="16">
        <f t="shared" si="69"/>
        <v>876.19999999999993</v>
      </c>
      <c r="G366" s="16">
        <f t="shared" si="70"/>
        <v>756.5</v>
      </c>
      <c r="H366" s="134">
        <f t="shared" si="71"/>
        <v>15.822868473231978</v>
      </c>
      <c r="I366">
        <f>'0507'!F42</f>
        <v>114.5</v>
      </c>
    </row>
    <row r="367" spans="1:9" x14ac:dyDescent="0.25">
      <c r="A367" s="95">
        <f t="shared" si="72"/>
        <v>43965</v>
      </c>
      <c r="B367">
        <f>'0514'!B42</f>
        <v>79.8</v>
      </c>
      <c r="C367">
        <f>'0514'!C42</f>
        <v>10.5</v>
      </c>
      <c r="D367">
        <f>'0514'!D42</f>
        <v>797.8</v>
      </c>
      <c r="E367">
        <f>'0514'!E42</f>
        <v>746</v>
      </c>
      <c r="F367" s="16">
        <f t="shared" si="69"/>
        <v>877.59999999999991</v>
      </c>
      <c r="G367" s="16">
        <f t="shared" si="70"/>
        <v>756.5</v>
      </c>
      <c r="H367" s="134">
        <f t="shared" si="71"/>
        <v>16.007931262392596</v>
      </c>
      <c r="I367">
        <f>'0514'!F42</f>
        <v>114.5</v>
      </c>
    </row>
    <row r="368" spans="1:9" x14ac:dyDescent="0.25">
      <c r="A368" s="95">
        <f t="shared" si="72"/>
        <v>43972</v>
      </c>
      <c r="B368">
        <f>'0521'!B42</f>
        <v>80.2</v>
      </c>
      <c r="C368">
        <f>'0521'!C42</f>
        <v>10.6</v>
      </c>
      <c r="D368">
        <f>'0521'!D42</f>
        <v>798.1</v>
      </c>
      <c r="E368">
        <f>'0521'!E42</f>
        <v>746</v>
      </c>
      <c r="F368" s="16">
        <f t="shared" si="69"/>
        <v>878.30000000000007</v>
      </c>
      <c r="G368" s="16">
        <f t="shared" si="70"/>
        <v>756.6</v>
      </c>
      <c r="H368" s="134">
        <f t="shared" si="71"/>
        <v>16.085117631509394</v>
      </c>
      <c r="I368">
        <f>'0521'!F42</f>
        <v>114.5</v>
      </c>
    </row>
    <row r="369" spans="1:9" x14ac:dyDescent="0.25">
      <c r="A369" s="95">
        <f t="shared" si="72"/>
        <v>43979</v>
      </c>
      <c r="B369">
        <f>'0528'!B42</f>
        <v>69.8</v>
      </c>
      <c r="C369">
        <f>'0528'!C42</f>
        <v>10</v>
      </c>
      <c r="D369">
        <f>'0528'!D42</f>
        <v>807.5</v>
      </c>
      <c r="E369">
        <f>'0528'!E42</f>
        <v>746.5</v>
      </c>
      <c r="F369" s="16">
        <f t="shared" si="69"/>
        <v>877.3</v>
      </c>
      <c r="G369" s="16">
        <f t="shared" si="70"/>
        <v>756.5</v>
      </c>
      <c r="H369" s="134">
        <f t="shared" si="71"/>
        <v>15.968274950429606</v>
      </c>
      <c r="I369">
        <f>'0528'!F42</f>
        <v>114.5</v>
      </c>
    </row>
    <row r="370" spans="1:9" x14ac:dyDescent="0.25">
      <c r="A370" s="95">
        <f t="shared" si="72"/>
        <v>43986</v>
      </c>
      <c r="B370">
        <f>'0604'!B33</f>
        <v>168.7</v>
      </c>
      <c r="C370">
        <f>'0604'!C33</f>
        <v>168.1</v>
      </c>
      <c r="D370">
        <f>'0604'!D33</f>
        <v>0</v>
      </c>
      <c r="E370">
        <f>'0604'!E33</f>
        <v>27.5</v>
      </c>
      <c r="F370" s="16">
        <f t="shared" si="69"/>
        <v>168.7</v>
      </c>
      <c r="G370" s="16">
        <f t="shared" si="70"/>
        <v>195.6</v>
      </c>
      <c r="H370" s="134">
        <f t="shared" si="71"/>
        <v>-13.752556237218815</v>
      </c>
      <c r="I370">
        <f>'0604'!F33</f>
        <v>0</v>
      </c>
    </row>
    <row r="371" spans="1:9" x14ac:dyDescent="0.25">
      <c r="A371" s="95">
        <f t="shared" si="72"/>
        <v>43993</v>
      </c>
      <c r="B371">
        <f>'0611'!B34</f>
        <v>167.8</v>
      </c>
      <c r="C371">
        <f>'0611'!C34</f>
        <v>143.30000000000001</v>
      </c>
      <c r="D371">
        <f>'0611'!D34</f>
        <v>0.9</v>
      </c>
      <c r="E371">
        <f>'0611'!E34</f>
        <v>55</v>
      </c>
      <c r="F371" s="16">
        <f t="shared" si="69"/>
        <v>168.70000000000002</v>
      </c>
      <c r="G371" s="16">
        <f t="shared" si="70"/>
        <v>198.3</v>
      </c>
      <c r="H371" s="134">
        <f t="shared" si="71"/>
        <v>-14.92687846696924</v>
      </c>
    </row>
    <row r="372" spans="1:9" x14ac:dyDescent="0.25">
      <c r="A372" s="95">
        <f t="shared" si="72"/>
        <v>44000</v>
      </c>
      <c r="B372">
        <f>'0618'!B35</f>
        <v>116.6</v>
      </c>
      <c r="C372">
        <f>'0618'!C35</f>
        <v>143.30000000000001</v>
      </c>
      <c r="D372">
        <f>'0618'!D35</f>
        <v>57.3</v>
      </c>
      <c r="E372">
        <f>'0618'!E35</f>
        <v>55.1</v>
      </c>
      <c r="F372" s="16">
        <f t="shared" ref="F372:F394" si="73">+B372+D372</f>
        <v>173.89999999999998</v>
      </c>
      <c r="G372" s="16">
        <f t="shared" ref="G372:G394" si="74">+C372+E372</f>
        <v>198.4</v>
      </c>
      <c r="H372" s="134">
        <f t="shared" ref="H372:H394" si="75">+(F372/G372-1)*100</f>
        <v>-12.34879032258066</v>
      </c>
    </row>
    <row r="373" spans="1:9" x14ac:dyDescent="0.25">
      <c r="A373" s="95">
        <f t="shared" si="72"/>
        <v>44007</v>
      </c>
      <c r="B373">
        <f>'0625'!B35</f>
        <v>116.9</v>
      </c>
      <c r="C373">
        <f>'0625'!C35</f>
        <v>86.6</v>
      </c>
      <c r="D373">
        <f>'0625'!D35</f>
        <v>57.3</v>
      </c>
      <c r="E373">
        <f>'0625'!E35</f>
        <v>113</v>
      </c>
      <c r="F373" s="16">
        <f t="shared" si="73"/>
        <v>174.2</v>
      </c>
      <c r="G373" s="16">
        <f t="shared" si="74"/>
        <v>199.6</v>
      </c>
      <c r="H373" s="134">
        <f t="shared" si="75"/>
        <v>-12.725450901803615</v>
      </c>
    </row>
    <row r="374" spans="1:9" x14ac:dyDescent="0.25">
      <c r="A374" s="95">
        <f t="shared" si="72"/>
        <v>44014</v>
      </c>
      <c r="B374">
        <f>'0702'!B35</f>
        <v>116.9</v>
      </c>
      <c r="C374">
        <f>'0702'!C35</f>
        <v>141.6</v>
      </c>
      <c r="D374">
        <f>'0702'!D35</f>
        <v>57.3</v>
      </c>
      <c r="E374">
        <f>'0702'!E35</f>
        <v>113</v>
      </c>
      <c r="F374" s="16">
        <f t="shared" si="73"/>
        <v>174.2</v>
      </c>
      <c r="G374" s="16">
        <f t="shared" si="74"/>
        <v>254.6</v>
      </c>
      <c r="H374" s="134">
        <f t="shared" si="75"/>
        <v>-31.578947368421051</v>
      </c>
    </row>
    <row r="375" spans="1:9" x14ac:dyDescent="0.25">
      <c r="A375" s="95">
        <f t="shared" si="72"/>
        <v>44021</v>
      </c>
      <c r="B375">
        <f>'0709'!B36</f>
        <v>116.9</v>
      </c>
      <c r="C375">
        <f>'0709'!C36</f>
        <v>141.5</v>
      </c>
      <c r="D375">
        <f>'0709'!D36</f>
        <v>57.3</v>
      </c>
      <c r="E375">
        <f>'0709'!E36</f>
        <v>113</v>
      </c>
      <c r="F375" s="16">
        <f t="shared" si="73"/>
        <v>174.2</v>
      </c>
      <c r="G375" s="16">
        <f t="shared" si="74"/>
        <v>254.5</v>
      </c>
      <c r="H375" s="134">
        <f t="shared" si="75"/>
        <v>-31.552062868369358</v>
      </c>
    </row>
    <row r="376" spans="1:9" x14ac:dyDescent="0.25">
      <c r="A376" s="95">
        <f t="shared" si="72"/>
        <v>44028</v>
      </c>
      <c r="B376">
        <f>'0716'!B36</f>
        <v>141.9</v>
      </c>
      <c r="C376">
        <f>'0716'!C36</f>
        <v>201.5</v>
      </c>
      <c r="D376">
        <f>'0716'!D36</f>
        <v>57.3</v>
      </c>
      <c r="E376">
        <f>'0716'!E36</f>
        <v>113</v>
      </c>
      <c r="F376" s="16">
        <f t="shared" si="73"/>
        <v>199.2</v>
      </c>
      <c r="G376" s="16">
        <f t="shared" si="74"/>
        <v>314.5</v>
      </c>
      <c r="H376" s="134">
        <f t="shared" si="75"/>
        <v>-36.661367249602549</v>
      </c>
    </row>
    <row r="377" spans="1:9" x14ac:dyDescent="0.25">
      <c r="A377" s="95">
        <f t="shared" si="72"/>
        <v>44035</v>
      </c>
      <c r="B377">
        <f>'0723'!B36</f>
        <v>81.400000000000006</v>
      </c>
      <c r="C377">
        <f>'0723'!C36</f>
        <v>201.5</v>
      </c>
      <c r="D377">
        <f>'0723'!D36</f>
        <v>120.1</v>
      </c>
      <c r="E377">
        <f>'0723'!E36</f>
        <v>113</v>
      </c>
      <c r="F377" s="16">
        <f t="shared" si="73"/>
        <v>201.5</v>
      </c>
      <c r="G377" s="16">
        <f t="shared" si="74"/>
        <v>314.5</v>
      </c>
      <c r="H377" s="134">
        <f t="shared" si="75"/>
        <v>-35.930047694753576</v>
      </c>
    </row>
    <row r="378" spans="1:9" x14ac:dyDescent="0.25">
      <c r="A378" s="95">
        <f t="shared" si="72"/>
        <v>44042</v>
      </c>
      <c r="B378">
        <f>'0730'!B36</f>
        <v>142</v>
      </c>
      <c r="C378">
        <f>'0730'!C36</f>
        <v>201.5</v>
      </c>
      <c r="D378">
        <f>'0730'!D36</f>
        <v>120.7</v>
      </c>
      <c r="E378">
        <f>'0730'!E36</f>
        <v>113</v>
      </c>
      <c r="F378" s="16">
        <f t="shared" si="73"/>
        <v>262.7</v>
      </c>
      <c r="G378" s="16">
        <f t="shared" si="74"/>
        <v>314.5</v>
      </c>
      <c r="H378" s="134">
        <f t="shared" si="75"/>
        <v>-16.470588235294127</v>
      </c>
    </row>
    <row r="379" spans="1:9" x14ac:dyDescent="0.25">
      <c r="A379" s="95">
        <f t="shared" si="72"/>
        <v>44049</v>
      </c>
      <c r="B379">
        <f>'0806'!B37</f>
        <v>142</v>
      </c>
      <c r="C379">
        <f>'0806'!C37</f>
        <v>140</v>
      </c>
      <c r="D379">
        <f>'0806'!D37</f>
        <v>120.7</v>
      </c>
      <c r="E379">
        <f>'0806'!E37</f>
        <v>170.9</v>
      </c>
      <c r="F379" s="16">
        <f t="shared" si="73"/>
        <v>262.7</v>
      </c>
      <c r="G379" s="16">
        <f t="shared" si="74"/>
        <v>310.89999999999998</v>
      </c>
      <c r="H379" s="134">
        <f t="shared" si="75"/>
        <v>-15.503377291733678</v>
      </c>
    </row>
    <row r="380" spans="1:9" x14ac:dyDescent="0.25">
      <c r="A380" s="95">
        <f t="shared" si="72"/>
        <v>44056</v>
      </c>
      <c r="B380">
        <f>'0813'!B37</f>
        <v>142.1</v>
      </c>
      <c r="C380">
        <f>'0813'!C37</f>
        <v>200</v>
      </c>
      <c r="D380">
        <f>'0813'!D37</f>
        <v>121</v>
      </c>
      <c r="E380">
        <f>'0813'!E37</f>
        <v>170.9</v>
      </c>
      <c r="F380" s="16">
        <f t="shared" si="73"/>
        <v>263.10000000000002</v>
      </c>
      <c r="G380" s="16">
        <f t="shared" si="74"/>
        <v>370.9</v>
      </c>
      <c r="H380" s="134">
        <f t="shared" si="75"/>
        <v>-29.064437853868952</v>
      </c>
    </row>
    <row r="381" spans="1:9" x14ac:dyDescent="0.25">
      <c r="A381" s="95">
        <f t="shared" si="72"/>
        <v>44063</v>
      </c>
      <c r="B381">
        <f>'0820'!B37</f>
        <v>87.1</v>
      </c>
      <c r="C381">
        <f>'0820'!C37</f>
        <v>200.4</v>
      </c>
      <c r="D381">
        <f>'0820'!D37</f>
        <v>180.9</v>
      </c>
      <c r="E381">
        <f>'0820'!E37</f>
        <v>170.9</v>
      </c>
      <c r="F381" s="16">
        <f t="shared" si="73"/>
        <v>268</v>
      </c>
      <c r="G381" s="16">
        <f t="shared" si="74"/>
        <v>371.3</v>
      </c>
      <c r="H381" s="134">
        <f t="shared" si="75"/>
        <v>-27.821168866145975</v>
      </c>
    </row>
    <row r="382" spans="1:9" x14ac:dyDescent="0.25">
      <c r="A382" s="95">
        <f t="shared" si="72"/>
        <v>44070</v>
      </c>
      <c r="B382">
        <f>'0827'!B38</f>
        <v>87.2</v>
      </c>
      <c r="C382">
        <f>'0827'!C38</f>
        <v>200.4</v>
      </c>
      <c r="D382">
        <f>'0827'!D38</f>
        <v>180.9</v>
      </c>
      <c r="E382">
        <f>'0827'!E38</f>
        <v>170.9</v>
      </c>
      <c r="F382" s="16">
        <f t="shared" si="73"/>
        <v>268.10000000000002</v>
      </c>
      <c r="G382" s="16">
        <f t="shared" si="74"/>
        <v>371.3</v>
      </c>
      <c r="H382" s="134">
        <f t="shared" si="75"/>
        <v>-27.794236466469158</v>
      </c>
    </row>
    <row r="383" spans="1:9" x14ac:dyDescent="0.25">
      <c r="A383" s="95">
        <f t="shared" si="72"/>
        <v>44077</v>
      </c>
      <c r="B383">
        <f>'0903'!B39</f>
        <v>120.3</v>
      </c>
      <c r="C383">
        <f>'0903'!C39</f>
        <v>145.30000000000001</v>
      </c>
      <c r="D383">
        <f>'0903'!D39</f>
        <v>181.1</v>
      </c>
      <c r="E383">
        <f>'0903'!E39</f>
        <v>229.4</v>
      </c>
      <c r="F383" s="16">
        <f t="shared" si="73"/>
        <v>301.39999999999998</v>
      </c>
      <c r="G383" s="16">
        <f t="shared" si="74"/>
        <v>374.70000000000005</v>
      </c>
      <c r="H383" s="134">
        <f t="shared" si="75"/>
        <v>-19.562316519882582</v>
      </c>
    </row>
    <row r="384" spans="1:9" x14ac:dyDescent="0.25">
      <c r="A384" s="95">
        <f t="shared" si="72"/>
        <v>44084</v>
      </c>
      <c r="B384">
        <f>'0910'!B39</f>
        <v>140.80000000000001</v>
      </c>
      <c r="C384">
        <f>'0910'!C39</f>
        <v>146.4</v>
      </c>
      <c r="D384">
        <f>'0910'!D39</f>
        <v>181.6</v>
      </c>
      <c r="E384">
        <f>'0910'!E39</f>
        <v>229.4</v>
      </c>
      <c r="F384" s="16">
        <f t="shared" si="73"/>
        <v>322.39999999999998</v>
      </c>
      <c r="G384" s="16">
        <f t="shared" si="74"/>
        <v>375.8</v>
      </c>
      <c r="H384" s="134">
        <f t="shared" si="75"/>
        <v>-14.2096860031932</v>
      </c>
    </row>
    <row r="385" spans="1:8" x14ac:dyDescent="0.25">
      <c r="A385" s="95">
        <f t="shared" si="72"/>
        <v>44091</v>
      </c>
      <c r="B385">
        <f>'0917'!B39</f>
        <v>81</v>
      </c>
      <c r="C385">
        <f>'0917'!C39</f>
        <v>61.9</v>
      </c>
      <c r="D385">
        <f>'0917'!D39</f>
        <v>240.2</v>
      </c>
      <c r="E385">
        <f>'0917'!E39</f>
        <v>313.39999999999998</v>
      </c>
      <c r="F385" s="16">
        <f t="shared" si="73"/>
        <v>321.2</v>
      </c>
      <c r="G385" s="16">
        <f t="shared" si="74"/>
        <v>375.29999999999995</v>
      </c>
      <c r="H385" s="134">
        <f t="shared" si="75"/>
        <v>-14.41513455901945</v>
      </c>
    </row>
    <row r="386" spans="1:8" x14ac:dyDescent="0.25">
      <c r="A386" s="95">
        <f t="shared" si="72"/>
        <v>44098</v>
      </c>
      <c r="B386">
        <f>'0924'!B39</f>
        <v>56</v>
      </c>
      <c r="C386">
        <f>'0924'!C39</f>
        <v>103.9</v>
      </c>
      <c r="D386">
        <f>'0924'!D39</f>
        <v>267.39999999999998</v>
      </c>
      <c r="E386">
        <f>'0924'!E39</f>
        <v>313.39999999999998</v>
      </c>
      <c r="F386" s="16">
        <f t="shared" si="73"/>
        <v>323.39999999999998</v>
      </c>
      <c r="G386" s="16">
        <f t="shared" si="74"/>
        <v>417.29999999999995</v>
      </c>
      <c r="H386" s="134">
        <f t="shared" si="75"/>
        <v>-22.501797268152401</v>
      </c>
    </row>
    <row r="387" spans="1:8" x14ac:dyDescent="0.25">
      <c r="A387" s="95">
        <f t="shared" si="72"/>
        <v>44105</v>
      </c>
      <c r="B387">
        <f>'1001'!B39</f>
        <v>95.3</v>
      </c>
      <c r="C387">
        <f>'1001'!C39</f>
        <v>104.4</v>
      </c>
      <c r="D387">
        <f>'1001'!D39</f>
        <v>267.60000000000002</v>
      </c>
      <c r="E387">
        <f>'1001'!E39</f>
        <v>313.39999999999998</v>
      </c>
      <c r="F387" s="16">
        <f t="shared" si="73"/>
        <v>362.90000000000003</v>
      </c>
      <c r="G387" s="16">
        <f t="shared" si="74"/>
        <v>417.79999999999995</v>
      </c>
      <c r="H387" s="134">
        <f t="shared" si="75"/>
        <v>-13.140258496888446</v>
      </c>
    </row>
    <row r="388" spans="1:8" x14ac:dyDescent="0.25">
      <c r="A388" s="95">
        <f t="shared" si="72"/>
        <v>44112</v>
      </c>
      <c r="B388">
        <f>'1008'!B40</f>
        <v>149.9</v>
      </c>
      <c r="C388">
        <f>'1008'!C40</f>
        <v>104</v>
      </c>
      <c r="D388">
        <f>'1008'!D40</f>
        <v>268</v>
      </c>
      <c r="E388">
        <f>'1008'!E40</f>
        <v>313.8</v>
      </c>
      <c r="F388" s="16">
        <f t="shared" si="73"/>
        <v>417.9</v>
      </c>
      <c r="G388" s="16">
        <f t="shared" si="74"/>
        <v>417.8</v>
      </c>
      <c r="H388" s="134">
        <f t="shared" si="75"/>
        <v>2.3934897079924689E-2</v>
      </c>
    </row>
    <row r="389" spans="1:8" x14ac:dyDescent="0.25">
      <c r="A389" s="95">
        <f t="shared" si="72"/>
        <v>44119</v>
      </c>
      <c r="B389">
        <f>'1015'!B40</f>
        <v>173.3</v>
      </c>
      <c r="C389">
        <f>'1015'!C40</f>
        <v>103.9</v>
      </c>
      <c r="D389">
        <f>'1015'!D40</f>
        <v>268.2</v>
      </c>
      <c r="E389">
        <f>'1015'!E40</f>
        <v>313.8</v>
      </c>
      <c r="F389" s="16">
        <f t="shared" si="73"/>
        <v>441.5</v>
      </c>
      <c r="G389" s="16">
        <f t="shared" si="74"/>
        <v>417.70000000000005</v>
      </c>
      <c r="H389" s="134">
        <f t="shared" si="75"/>
        <v>5.6978692841752387</v>
      </c>
    </row>
    <row r="390" spans="1:8" x14ac:dyDescent="0.25">
      <c r="A390" s="95">
        <f t="shared" si="72"/>
        <v>44126</v>
      </c>
      <c r="B390">
        <f>'1022'!B40</f>
        <v>224.6</v>
      </c>
      <c r="C390">
        <f>'1022'!C40</f>
        <v>103.6</v>
      </c>
      <c r="D390">
        <f>'1022'!D40</f>
        <v>268.2</v>
      </c>
      <c r="E390">
        <f>'1022'!E40</f>
        <v>314.10000000000002</v>
      </c>
      <c r="F390" s="16">
        <f t="shared" si="73"/>
        <v>492.79999999999995</v>
      </c>
      <c r="G390" s="16">
        <f t="shared" si="74"/>
        <v>417.70000000000005</v>
      </c>
      <c r="H390" s="134">
        <f t="shared" si="75"/>
        <v>17.979411060569774</v>
      </c>
    </row>
    <row r="391" spans="1:8" x14ac:dyDescent="0.25">
      <c r="A391" s="95">
        <f t="shared" si="72"/>
        <v>44133</v>
      </c>
      <c r="B391">
        <f>'1029'!B40</f>
        <v>226.1</v>
      </c>
      <c r="C391">
        <f>'1029'!C40</f>
        <v>148.6</v>
      </c>
      <c r="D391">
        <f>'1029'!D40</f>
        <v>269.10000000000002</v>
      </c>
      <c r="E391">
        <f>'1029'!E40</f>
        <v>314.10000000000002</v>
      </c>
      <c r="F391" s="16">
        <f t="shared" si="73"/>
        <v>495.20000000000005</v>
      </c>
      <c r="G391" s="16">
        <f t="shared" si="74"/>
        <v>462.70000000000005</v>
      </c>
      <c r="H391" s="134">
        <f t="shared" si="75"/>
        <v>7.0239896261076185</v>
      </c>
    </row>
    <row r="392" spans="1:8" x14ac:dyDescent="0.25">
      <c r="A392" s="95">
        <f t="shared" si="72"/>
        <v>44140</v>
      </c>
      <c r="B392">
        <f>'1105'!B40</f>
        <v>226.3</v>
      </c>
      <c r="C392">
        <f>'1105'!C40</f>
        <v>148.6</v>
      </c>
      <c r="D392">
        <f>'1105'!D40</f>
        <v>269.10000000000002</v>
      </c>
      <c r="E392">
        <f>'1105'!E40</f>
        <v>314.10000000000002</v>
      </c>
      <c r="F392" s="16">
        <f t="shared" si="73"/>
        <v>495.40000000000003</v>
      </c>
      <c r="G392" s="16">
        <f t="shared" si="74"/>
        <v>462.70000000000005</v>
      </c>
      <c r="H392" s="134">
        <f t="shared" si="75"/>
        <v>7.0672141776529029</v>
      </c>
    </row>
    <row r="393" spans="1:8" x14ac:dyDescent="0.25">
      <c r="A393" s="95">
        <f t="shared" si="72"/>
        <v>44147</v>
      </c>
      <c r="B393">
        <f>'1112'!B40</f>
        <v>226.1</v>
      </c>
      <c r="C393">
        <f>'1112'!C40</f>
        <v>88.8</v>
      </c>
      <c r="D393">
        <f>'1112'!D40</f>
        <v>269.2</v>
      </c>
      <c r="E393">
        <f>'1112'!E40</f>
        <v>372.8</v>
      </c>
      <c r="F393" s="16">
        <f t="shared" si="73"/>
        <v>495.29999999999995</v>
      </c>
      <c r="G393" s="16">
        <f t="shared" si="74"/>
        <v>461.6</v>
      </c>
      <c r="H393" s="134">
        <f t="shared" si="75"/>
        <v>7.3006932409011904</v>
      </c>
    </row>
    <row r="394" spans="1:8" x14ac:dyDescent="0.25">
      <c r="A394" s="95">
        <f t="shared" ref="A394:A457" si="76">+A393+7</f>
        <v>44154</v>
      </c>
      <c r="B394">
        <f>'1119'!B40</f>
        <v>286.10000000000002</v>
      </c>
      <c r="C394">
        <f>'1119'!C40</f>
        <v>88.9</v>
      </c>
      <c r="D394">
        <f>'1119'!D40</f>
        <v>269.2</v>
      </c>
      <c r="E394">
        <f>'1119'!E40</f>
        <v>372.8</v>
      </c>
      <c r="F394" s="16">
        <f t="shared" si="73"/>
        <v>555.29999999999995</v>
      </c>
      <c r="G394" s="16">
        <f t="shared" si="74"/>
        <v>461.70000000000005</v>
      </c>
      <c r="H394" s="134">
        <f t="shared" si="75"/>
        <v>20.272904483430775</v>
      </c>
    </row>
    <row r="395" spans="1:8" x14ac:dyDescent="0.25">
      <c r="A395" s="95">
        <f t="shared" si="76"/>
        <v>44161</v>
      </c>
      <c r="B395">
        <f>'1126'!B40</f>
        <v>286.10000000000002</v>
      </c>
      <c r="C395">
        <f>'1126'!C40</f>
        <v>88.9</v>
      </c>
      <c r="D395">
        <f>'1126'!D40</f>
        <v>269.2</v>
      </c>
      <c r="E395">
        <f>'1126'!E40</f>
        <v>372.8</v>
      </c>
      <c r="F395" s="16">
        <f t="shared" ref="F395:F417" si="77">+B395+D395</f>
        <v>555.29999999999995</v>
      </c>
      <c r="G395" s="16">
        <f t="shared" ref="G395:G417" si="78">+C395+E395</f>
        <v>461.70000000000005</v>
      </c>
      <c r="H395" s="134">
        <f t="shared" ref="H395:H417" si="79">+(F395/G395-1)*100</f>
        <v>20.272904483430775</v>
      </c>
    </row>
    <row r="396" spans="1:8" x14ac:dyDescent="0.25">
      <c r="A396" s="95">
        <f t="shared" si="76"/>
        <v>44168</v>
      </c>
      <c r="B396">
        <f>'1203'!B40</f>
        <v>317.8</v>
      </c>
      <c r="C396">
        <f>'1203'!C40</f>
        <v>107.2</v>
      </c>
      <c r="D396">
        <f>'1203'!D40</f>
        <v>324.10000000000002</v>
      </c>
      <c r="E396">
        <f>'1203'!E40</f>
        <v>428.6</v>
      </c>
      <c r="F396" s="16">
        <f t="shared" si="77"/>
        <v>641.90000000000009</v>
      </c>
      <c r="G396" s="16">
        <f t="shared" si="78"/>
        <v>535.80000000000007</v>
      </c>
      <c r="H396" s="134">
        <f t="shared" si="79"/>
        <v>19.802164986935434</v>
      </c>
    </row>
    <row r="397" spans="1:8" x14ac:dyDescent="0.25">
      <c r="A397" s="95">
        <f t="shared" si="76"/>
        <v>44175</v>
      </c>
      <c r="B397">
        <f>'1210'!B40</f>
        <v>368.7</v>
      </c>
      <c r="C397">
        <f>'1210'!C40</f>
        <v>151</v>
      </c>
      <c r="D397">
        <f>'1210'!D40</f>
        <v>324.10000000000002</v>
      </c>
      <c r="E397">
        <f>'1210'!E40</f>
        <v>479.2</v>
      </c>
      <c r="F397" s="16">
        <f t="shared" si="77"/>
        <v>692.8</v>
      </c>
      <c r="G397" s="16">
        <f t="shared" si="78"/>
        <v>630.20000000000005</v>
      </c>
      <c r="H397" s="134">
        <f t="shared" si="79"/>
        <v>9.9333544906378801</v>
      </c>
    </row>
    <row r="398" spans="1:8" x14ac:dyDescent="0.25">
      <c r="A398" s="95">
        <f t="shared" si="76"/>
        <v>44182</v>
      </c>
      <c r="B398">
        <f>'1217'!B40</f>
        <v>369.3</v>
      </c>
      <c r="C398">
        <f>'1217'!C40</f>
        <v>150.69999999999999</v>
      </c>
      <c r="D398">
        <f>'1217'!D40</f>
        <v>326.39999999999998</v>
      </c>
      <c r="E398">
        <f>'1217'!E40</f>
        <v>479.6</v>
      </c>
      <c r="F398" s="16">
        <f t="shared" si="77"/>
        <v>695.7</v>
      </c>
      <c r="G398" s="16">
        <f t="shared" si="78"/>
        <v>630.29999999999995</v>
      </c>
      <c r="H398" s="134">
        <f t="shared" si="79"/>
        <v>10.376011423131848</v>
      </c>
    </row>
    <row r="399" spans="1:8" x14ac:dyDescent="0.25">
      <c r="A399" s="95">
        <f t="shared" si="76"/>
        <v>44189</v>
      </c>
      <c r="B399">
        <f>'1224'!B40</f>
        <v>371.3</v>
      </c>
      <c r="C399">
        <f>'1224'!C40</f>
        <v>150.69999999999999</v>
      </c>
      <c r="D399">
        <f>'1224'!D40</f>
        <v>326.39999999999998</v>
      </c>
      <c r="E399">
        <f>'1224'!E40</f>
        <v>479.6</v>
      </c>
      <c r="F399" s="16">
        <f t="shared" si="77"/>
        <v>697.7</v>
      </c>
      <c r="G399" s="16">
        <f t="shared" si="78"/>
        <v>630.29999999999995</v>
      </c>
      <c r="H399" s="134">
        <f t="shared" si="79"/>
        <v>10.693320640964643</v>
      </c>
    </row>
    <row r="400" spans="1:8" x14ac:dyDescent="0.25">
      <c r="A400" s="95">
        <f t="shared" si="76"/>
        <v>44196</v>
      </c>
      <c r="B400">
        <f>'1231'!B40</f>
        <v>369.2</v>
      </c>
      <c r="C400">
        <f>'1231'!C40</f>
        <v>150.69999999999999</v>
      </c>
      <c r="D400">
        <f>'1231'!D40</f>
        <v>328.6</v>
      </c>
      <c r="E400">
        <f>'1231'!E40</f>
        <v>479.6</v>
      </c>
      <c r="F400" s="16">
        <f t="shared" si="77"/>
        <v>697.8</v>
      </c>
      <c r="G400" s="16">
        <f t="shared" si="78"/>
        <v>630.29999999999995</v>
      </c>
      <c r="H400" s="134">
        <f t="shared" si="79"/>
        <v>10.70918610185625</v>
      </c>
    </row>
    <row r="401" spans="1:9" x14ac:dyDescent="0.25">
      <c r="A401" s="95">
        <f t="shared" si="76"/>
        <v>44203</v>
      </c>
      <c r="B401">
        <f>'0107'!B40</f>
        <v>371.5</v>
      </c>
      <c r="C401">
        <f>'0107'!C40</f>
        <v>211.1</v>
      </c>
      <c r="D401">
        <f>'0107'!D40</f>
        <v>329</v>
      </c>
      <c r="E401">
        <f>'0107'!E40</f>
        <v>479.6</v>
      </c>
      <c r="F401" s="16">
        <f t="shared" si="77"/>
        <v>700.5</v>
      </c>
      <c r="G401" s="16">
        <f t="shared" si="78"/>
        <v>690.7</v>
      </c>
      <c r="H401" s="134">
        <f t="shared" si="79"/>
        <v>1.4188504415809877</v>
      </c>
    </row>
    <row r="402" spans="1:9" x14ac:dyDescent="0.25">
      <c r="A402" s="95">
        <f t="shared" si="76"/>
        <v>44210</v>
      </c>
      <c r="B402">
        <f>'0114'!B40</f>
        <v>371.2</v>
      </c>
      <c r="C402">
        <f>'0114'!C40</f>
        <v>271.10000000000002</v>
      </c>
      <c r="D402">
        <f>'0114'!D40</f>
        <v>329.3</v>
      </c>
      <c r="E402">
        <f>'0114'!E40</f>
        <v>479.6</v>
      </c>
      <c r="F402" s="16">
        <f t="shared" si="77"/>
        <v>700.5</v>
      </c>
      <c r="G402" s="16">
        <f t="shared" si="78"/>
        <v>750.7</v>
      </c>
      <c r="H402" s="134">
        <f t="shared" si="79"/>
        <v>-6.687092047422416</v>
      </c>
    </row>
    <row r="403" spans="1:9" x14ac:dyDescent="0.25">
      <c r="A403" s="95">
        <f t="shared" si="76"/>
        <v>44217</v>
      </c>
      <c r="B403">
        <f>'0121'!B40</f>
        <v>367.4</v>
      </c>
      <c r="C403">
        <f>'0121'!C40</f>
        <v>251.4</v>
      </c>
      <c r="D403">
        <f>'0121'!D40</f>
        <v>333.1</v>
      </c>
      <c r="E403">
        <f>'0121'!E40</f>
        <v>505.8</v>
      </c>
      <c r="F403" s="16">
        <f t="shared" si="77"/>
        <v>700.5</v>
      </c>
      <c r="G403" s="16">
        <f t="shared" si="78"/>
        <v>757.2</v>
      </c>
      <c r="H403" s="134">
        <f t="shared" si="79"/>
        <v>-7.4881141045958888</v>
      </c>
    </row>
    <row r="404" spans="1:9" x14ac:dyDescent="0.25">
      <c r="A404" s="95">
        <f t="shared" si="76"/>
        <v>44224</v>
      </c>
      <c r="B404">
        <f>'0128'!B40</f>
        <v>317.89999999999998</v>
      </c>
      <c r="C404">
        <f>'0128'!C40</f>
        <v>251.2</v>
      </c>
      <c r="D404">
        <f>'0128'!D40</f>
        <v>385.7</v>
      </c>
      <c r="E404">
        <f>'0128'!E40</f>
        <v>506</v>
      </c>
      <c r="F404" s="16">
        <f t="shared" si="77"/>
        <v>703.59999999999991</v>
      </c>
      <c r="G404" s="16">
        <f t="shared" si="78"/>
        <v>757.2</v>
      </c>
      <c r="H404" s="134">
        <f t="shared" si="79"/>
        <v>-7.0787110406761888</v>
      </c>
    </row>
    <row r="405" spans="1:9" x14ac:dyDescent="0.25">
      <c r="A405" s="95">
        <f t="shared" si="76"/>
        <v>44231</v>
      </c>
      <c r="B405">
        <f>'0204'!B40</f>
        <v>254.7</v>
      </c>
      <c r="C405">
        <f>'0204'!C40</f>
        <v>251.2</v>
      </c>
      <c r="D405">
        <f>'0204'!D40</f>
        <v>444.5</v>
      </c>
      <c r="E405">
        <f>'0204'!E40</f>
        <v>506</v>
      </c>
      <c r="F405" s="16">
        <f t="shared" si="77"/>
        <v>699.2</v>
      </c>
      <c r="G405" s="16">
        <f t="shared" si="78"/>
        <v>757.2</v>
      </c>
      <c r="H405" s="134">
        <f t="shared" si="79"/>
        <v>-7.659799260433175</v>
      </c>
    </row>
    <row r="406" spans="1:9" x14ac:dyDescent="0.25">
      <c r="A406" s="95">
        <f t="shared" si="76"/>
        <v>44238</v>
      </c>
      <c r="B406">
        <f>'0211'!B40</f>
        <v>253.7</v>
      </c>
      <c r="C406">
        <f>'0211'!C40</f>
        <v>240.6</v>
      </c>
      <c r="D406">
        <f>'0211'!D40</f>
        <v>445.4</v>
      </c>
      <c r="E406">
        <f>'0211'!E40</f>
        <v>563.9</v>
      </c>
      <c r="F406" s="16">
        <f t="shared" si="77"/>
        <v>699.09999999999991</v>
      </c>
      <c r="G406" s="16">
        <f t="shared" si="78"/>
        <v>804.5</v>
      </c>
      <c r="H406" s="134">
        <f t="shared" si="79"/>
        <v>-13.101305158483544</v>
      </c>
    </row>
    <row r="407" spans="1:9" x14ac:dyDescent="0.25">
      <c r="A407" s="95">
        <f t="shared" si="76"/>
        <v>44245</v>
      </c>
      <c r="B407">
        <f>'0218'!B40</f>
        <v>254.1</v>
      </c>
      <c r="C407">
        <f>'0218'!C40</f>
        <v>285.60000000000002</v>
      </c>
      <c r="D407">
        <f>'0218'!D40</f>
        <v>445.4</v>
      </c>
      <c r="E407">
        <f>'0218'!E40</f>
        <v>564.1</v>
      </c>
      <c r="F407" s="16">
        <f t="shared" si="77"/>
        <v>699.5</v>
      </c>
      <c r="G407" s="16">
        <f t="shared" si="78"/>
        <v>849.7</v>
      </c>
      <c r="H407" s="134">
        <f t="shared" si="79"/>
        <v>-17.676827115452522</v>
      </c>
    </row>
    <row r="408" spans="1:9" x14ac:dyDescent="0.25">
      <c r="A408" s="95">
        <f t="shared" si="76"/>
        <v>44252</v>
      </c>
      <c r="B408">
        <f>'0225'!B40</f>
        <v>199.1</v>
      </c>
      <c r="C408">
        <f>'0225'!C40</f>
        <v>174</v>
      </c>
      <c r="D408">
        <f>'0225'!D40</f>
        <v>503.3</v>
      </c>
      <c r="E408">
        <f>'0225'!E40</f>
        <v>679.4</v>
      </c>
      <c r="F408" s="16">
        <f t="shared" si="77"/>
        <v>702.4</v>
      </c>
      <c r="G408" s="16">
        <f t="shared" si="78"/>
        <v>853.4</v>
      </c>
      <c r="H408" s="134">
        <f t="shared" si="79"/>
        <v>-17.693930161706117</v>
      </c>
    </row>
    <row r="409" spans="1:9" x14ac:dyDescent="0.25">
      <c r="A409" s="95">
        <f t="shared" si="76"/>
        <v>44259</v>
      </c>
      <c r="B409">
        <f>'0304'!B40</f>
        <v>250.7</v>
      </c>
      <c r="C409">
        <f>'0304'!C40</f>
        <v>174</v>
      </c>
      <c r="D409">
        <f>'0304'!D40</f>
        <v>505</v>
      </c>
      <c r="E409">
        <f>'0304'!E40</f>
        <v>679.4</v>
      </c>
      <c r="F409" s="16">
        <f t="shared" si="77"/>
        <v>755.7</v>
      </c>
      <c r="G409" s="16">
        <f t="shared" si="78"/>
        <v>853.4</v>
      </c>
      <c r="H409" s="134">
        <f t="shared" si="79"/>
        <v>-11.448324349660178</v>
      </c>
    </row>
    <row r="410" spans="1:9" x14ac:dyDescent="0.25">
      <c r="A410" s="95">
        <f t="shared" si="76"/>
        <v>44266</v>
      </c>
      <c r="B410">
        <f>'0311'!B40</f>
        <v>303.5</v>
      </c>
      <c r="C410">
        <f>'0311'!C40</f>
        <v>173.2</v>
      </c>
      <c r="D410">
        <f>'0311'!D40</f>
        <v>506.2</v>
      </c>
      <c r="E410">
        <f>'0311'!E40</f>
        <v>680.2</v>
      </c>
      <c r="F410" s="16">
        <f t="shared" si="77"/>
        <v>809.7</v>
      </c>
      <c r="G410" s="16">
        <f t="shared" si="78"/>
        <v>853.40000000000009</v>
      </c>
      <c r="H410" s="134">
        <f t="shared" si="79"/>
        <v>-5.1206936958050235</v>
      </c>
    </row>
    <row r="411" spans="1:9" x14ac:dyDescent="0.25">
      <c r="A411" s="95">
        <f t="shared" si="76"/>
        <v>44273</v>
      </c>
      <c r="B411">
        <f>'0318'!B40</f>
        <v>244.4</v>
      </c>
      <c r="C411">
        <f>'0318'!C40</f>
        <v>173.9</v>
      </c>
      <c r="D411">
        <f>'0318'!D40</f>
        <v>564</v>
      </c>
      <c r="E411">
        <f>'0318'!E40</f>
        <v>680.2</v>
      </c>
      <c r="F411" s="16">
        <f t="shared" si="77"/>
        <v>808.4</v>
      </c>
      <c r="G411" s="16">
        <f t="shared" si="78"/>
        <v>854.1</v>
      </c>
      <c r="H411" s="134">
        <f t="shared" si="79"/>
        <v>-5.3506615150450854</v>
      </c>
    </row>
    <row r="412" spans="1:9" x14ac:dyDescent="0.25">
      <c r="A412" s="95">
        <f t="shared" si="76"/>
        <v>44280</v>
      </c>
      <c r="B412">
        <f>'0325'!B40</f>
        <v>244.3</v>
      </c>
      <c r="C412">
        <f>'0325'!C40</f>
        <v>173.8</v>
      </c>
      <c r="D412">
        <f>'0325'!D40</f>
        <v>564</v>
      </c>
      <c r="E412">
        <f>'0325'!E40</f>
        <v>680.6</v>
      </c>
      <c r="F412" s="16">
        <f t="shared" si="77"/>
        <v>808.3</v>
      </c>
      <c r="G412" s="16">
        <f t="shared" si="78"/>
        <v>854.40000000000009</v>
      </c>
      <c r="H412" s="134">
        <f t="shared" si="79"/>
        <v>-5.3955992509363444</v>
      </c>
    </row>
    <row r="413" spans="1:9" x14ac:dyDescent="0.25">
      <c r="A413" s="95">
        <f t="shared" si="76"/>
        <v>44287</v>
      </c>
      <c r="B413">
        <f>'0401'!B40</f>
        <v>244.7</v>
      </c>
      <c r="C413">
        <f>'0401'!C40</f>
        <v>173.8</v>
      </c>
      <c r="D413">
        <f>'0401'!D40</f>
        <v>564.1</v>
      </c>
      <c r="E413">
        <f>'0401'!E40</f>
        <v>680.6</v>
      </c>
      <c r="F413" s="16">
        <f t="shared" si="77"/>
        <v>808.8</v>
      </c>
      <c r="G413" s="16">
        <f t="shared" si="78"/>
        <v>854.40000000000009</v>
      </c>
      <c r="H413" s="134">
        <f t="shared" si="79"/>
        <v>-5.3370786516854114</v>
      </c>
    </row>
    <row r="414" spans="1:9" x14ac:dyDescent="0.25">
      <c r="A414" s="95">
        <f t="shared" si="76"/>
        <v>44294</v>
      </c>
      <c r="B414">
        <f>'0408'!B40</f>
        <v>244.7</v>
      </c>
      <c r="C414">
        <f>'0408'!C40</f>
        <v>173.6</v>
      </c>
      <c r="D414">
        <f>'0408'!D40</f>
        <v>564.1</v>
      </c>
      <c r="E414">
        <f>'0408'!E40</f>
        <v>680.8</v>
      </c>
      <c r="F414" s="16">
        <f t="shared" si="77"/>
        <v>808.8</v>
      </c>
      <c r="G414" s="16">
        <f t="shared" si="78"/>
        <v>854.4</v>
      </c>
      <c r="H414" s="134">
        <f t="shared" si="79"/>
        <v>-5.3370786516854007</v>
      </c>
      <c r="I414">
        <f>'0408'!F40</f>
        <v>0</v>
      </c>
    </row>
    <row r="415" spans="1:9" x14ac:dyDescent="0.25">
      <c r="A415" s="95">
        <f t="shared" si="76"/>
        <v>44301</v>
      </c>
      <c r="B415">
        <f>'0415'!B40</f>
        <v>134.4</v>
      </c>
      <c r="C415">
        <f>'0415'!C40</f>
        <v>198.6</v>
      </c>
      <c r="D415">
        <f>'0415'!D40</f>
        <v>672.9</v>
      </c>
      <c r="E415">
        <f>'0415'!E40</f>
        <v>680.8</v>
      </c>
      <c r="F415" s="16">
        <f t="shared" si="77"/>
        <v>807.3</v>
      </c>
      <c r="G415" s="16">
        <f t="shared" si="78"/>
        <v>879.4</v>
      </c>
      <c r="H415" s="134">
        <f t="shared" si="79"/>
        <v>-8.1987718899249487</v>
      </c>
      <c r="I415">
        <f>'0415'!F40</f>
        <v>0</v>
      </c>
    </row>
    <row r="416" spans="1:9" x14ac:dyDescent="0.25">
      <c r="A416" s="95">
        <f t="shared" si="76"/>
        <v>44308</v>
      </c>
      <c r="B416">
        <f>'0422'!B40</f>
        <v>134.4</v>
      </c>
      <c r="C416">
        <f>'0422'!C40</f>
        <v>138.69999999999999</v>
      </c>
      <c r="D416">
        <f>'0422'!D40</f>
        <v>673.8</v>
      </c>
      <c r="E416">
        <f>'0422'!E40</f>
        <v>739.6</v>
      </c>
      <c r="F416" s="16">
        <f t="shared" si="77"/>
        <v>808.19999999999993</v>
      </c>
      <c r="G416" s="16">
        <f t="shared" si="78"/>
        <v>878.3</v>
      </c>
      <c r="H416" s="134">
        <f t="shared" si="79"/>
        <v>-7.9813275646134603</v>
      </c>
      <c r="I416">
        <f>'0422'!F40</f>
        <v>0</v>
      </c>
    </row>
    <row r="417" spans="1:9" x14ac:dyDescent="0.25">
      <c r="A417" s="95">
        <f t="shared" si="76"/>
        <v>44315</v>
      </c>
      <c r="B417">
        <f>'0429'!B40</f>
        <v>107.9</v>
      </c>
      <c r="C417">
        <f>'0429'!C40</f>
        <v>78.599999999999994</v>
      </c>
      <c r="D417">
        <f>'0429'!D40</f>
        <v>702.1</v>
      </c>
      <c r="E417">
        <f>'0429'!E40</f>
        <v>797.6</v>
      </c>
      <c r="F417" s="16">
        <f t="shared" si="77"/>
        <v>810</v>
      </c>
      <c r="G417" s="16">
        <f t="shared" si="78"/>
        <v>876.2</v>
      </c>
      <c r="H417" s="134">
        <f t="shared" si="79"/>
        <v>-7.5553526592102349</v>
      </c>
      <c r="I417">
        <f>'0429'!F40</f>
        <v>0</v>
      </c>
    </row>
    <row r="418" spans="1:9" x14ac:dyDescent="0.25">
      <c r="A418" s="95">
        <f t="shared" si="76"/>
        <v>44322</v>
      </c>
      <c r="B418">
        <f>'0506'!B40</f>
        <v>107.7</v>
      </c>
      <c r="C418">
        <f>'0506'!C40</f>
        <v>78.400000000000006</v>
      </c>
      <c r="D418">
        <f>'0506'!D40</f>
        <v>702.4</v>
      </c>
      <c r="E418">
        <f>'0506'!E40</f>
        <v>797.8</v>
      </c>
      <c r="F418" s="16">
        <f t="shared" ref="F418:F424" si="80">+B418+D418</f>
        <v>810.1</v>
      </c>
      <c r="G418" s="16">
        <f t="shared" ref="G418:G424" si="81">+C418+E418</f>
        <v>876.19999999999993</v>
      </c>
      <c r="H418" s="134">
        <f t="shared" ref="H418:H424" si="82">+(F418/G418-1)*100</f>
        <v>-7.5439397397854329</v>
      </c>
      <c r="I418">
        <f>'0506'!F40</f>
        <v>0</v>
      </c>
    </row>
    <row r="419" spans="1:9" x14ac:dyDescent="0.25">
      <c r="A419" s="95">
        <f t="shared" si="76"/>
        <v>44329</v>
      </c>
      <c r="B419">
        <f>'0513'!B40</f>
        <v>107.7</v>
      </c>
      <c r="C419">
        <f>'0513'!C40</f>
        <v>79.8</v>
      </c>
      <c r="D419">
        <f>'0513'!D40</f>
        <v>704.4</v>
      </c>
      <c r="E419">
        <f>'0513'!E40</f>
        <v>797.8</v>
      </c>
      <c r="F419" s="16">
        <f t="shared" si="80"/>
        <v>812.1</v>
      </c>
      <c r="G419" s="16">
        <f t="shared" si="81"/>
        <v>877.59999999999991</v>
      </c>
      <c r="H419" s="134">
        <f t="shared" si="82"/>
        <v>-7.4635369188696288</v>
      </c>
      <c r="I419">
        <f>'0513'!F40</f>
        <v>0</v>
      </c>
    </row>
    <row r="420" spans="1:9" x14ac:dyDescent="0.25">
      <c r="A420" s="95">
        <f t="shared" si="76"/>
        <v>44336</v>
      </c>
      <c r="B420">
        <f>'0520'!B40</f>
        <v>109.4</v>
      </c>
      <c r="C420">
        <f>'0520'!C40</f>
        <v>80.2</v>
      </c>
      <c r="D420">
        <f>'0520'!D40</f>
        <v>704.7</v>
      </c>
      <c r="E420">
        <f>'0520'!E40</f>
        <v>798.1</v>
      </c>
      <c r="F420" s="16">
        <f t="shared" si="80"/>
        <v>814.1</v>
      </c>
      <c r="G420" s="16">
        <f t="shared" si="81"/>
        <v>878.30000000000007</v>
      </c>
      <c r="H420" s="134">
        <f t="shared" si="82"/>
        <v>-7.3095753159512782</v>
      </c>
      <c r="I420">
        <f>'0520'!F40</f>
        <v>0</v>
      </c>
    </row>
    <row r="421" spans="1:9" x14ac:dyDescent="0.25">
      <c r="A421" s="95">
        <f t="shared" si="76"/>
        <v>44343</v>
      </c>
      <c r="B421">
        <f>'0527'!B40</f>
        <v>109.4</v>
      </c>
      <c r="C421">
        <f>'0527'!C40</f>
        <v>69.8</v>
      </c>
      <c r="D421">
        <f>'0527'!D40</f>
        <v>705.7</v>
      </c>
      <c r="E421">
        <f>'0527'!E40</f>
        <v>807.5</v>
      </c>
      <c r="F421" s="16">
        <f t="shared" si="80"/>
        <v>815.1</v>
      </c>
      <c r="G421" s="16">
        <f t="shared" si="81"/>
        <v>877.3</v>
      </c>
      <c r="H421" s="134">
        <f t="shared" si="82"/>
        <v>-7.089935027926586</v>
      </c>
      <c r="I421">
        <f>'0527'!F40</f>
        <v>0</v>
      </c>
    </row>
    <row r="422" spans="1:9" x14ac:dyDescent="0.25">
      <c r="A422" s="95">
        <f t="shared" si="76"/>
        <v>44350</v>
      </c>
      <c r="B422">
        <f>'0603'!B31</f>
        <v>56.2</v>
      </c>
      <c r="C422">
        <f>'0603'!C31</f>
        <v>168.7</v>
      </c>
      <c r="D422">
        <f>'0603'!D31</f>
        <v>24.5</v>
      </c>
      <c r="E422">
        <f>'0603'!E31</f>
        <v>0</v>
      </c>
      <c r="F422" s="16">
        <f t="shared" si="80"/>
        <v>80.7</v>
      </c>
      <c r="G422" s="16">
        <f t="shared" si="81"/>
        <v>168.7</v>
      </c>
      <c r="H422" s="134">
        <f t="shared" si="82"/>
        <v>-52.16360403082394</v>
      </c>
    </row>
    <row r="423" spans="1:9" x14ac:dyDescent="0.25">
      <c r="A423" s="95">
        <f t="shared" si="76"/>
        <v>44357</v>
      </c>
      <c r="B423">
        <f>'0610'!B31</f>
        <v>90.2</v>
      </c>
      <c r="C423">
        <f>'0610'!C31</f>
        <v>167.8</v>
      </c>
      <c r="D423">
        <f>'0610'!D31</f>
        <v>24.5</v>
      </c>
      <c r="E423">
        <f>'0610'!E31</f>
        <v>0.9</v>
      </c>
      <c r="F423" s="16">
        <f t="shared" si="80"/>
        <v>114.7</v>
      </c>
      <c r="G423" s="16">
        <f t="shared" si="81"/>
        <v>168.70000000000002</v>
      </c>
      <c r="H423" s="134">
        <f t="shared" si="82"/>
        <v>-32.009484291641975</v>
      </c>
    </row>
    <row r="424" spans="1:9" x14ac:dyDescent="0.25">
      <c r="A424" s="95">
        <f t="shared" si="76"/>
        <v>44364</v>
      </c>
      <c r="B424">
        <f>'0617'!B32</f>
        <v>36.799999999999997</v>
      </c>
      <c r="C424">
        <f>'0617'!C32</f>
        <v>116.6</v>
      </c>
      <c r="D424">
        <f>'0617'!D32</f>
        <v>83</v>
      </c>
      <c r="E424">
        <f>'0617'!E32</f>
        <v>57.3</v>
      </c>
      <c r="F424" s="16">
        <f t="shared" si="80"/>
        <v>119.8</v>
      </c>
      <c r="G424" s="16">
        <f t="shared" si="81"/>
        <v>173.89999999999998</v>
      </c>
      <c r="H424" s="134">
        <f t="shared" si="82"/>
        <v>-31.109833237492801</v>
      </c>
    </row>
    <row r="425" spans="1:9" x14ac:dyDescent="0.25">
      <c r="A425" s="95">
        <f t="shared" si="76"/>
        <v>44371</v>
      </c>
      <c r="B425">
        <f>'0624'!B32</f>
        <v>37.799999999999997</v>
      </c>
      <c r="C425">
        <f>'0624'!C32</f>
        <v>116.9</v>
      </c>
      <c r="D425">
        <f>'0624'!D32</f>
        <v>83</v>
      </c>
      <c r="E425">
        <f>'0624'!E32</f>
        <v>57.3</v>
      </c>
      <c r="F425" s="16">
        <f t="shared" ref="F425:F433" si="83">+B425+D425</f>
        <v>120.8</v>
      </c>
      <c r="G425" s="16">
        <f t="shared" ref="G425:G433" si="84">+C425+E425</f>
        <v>174.2</v>
      </c>
      <c r="H425" s="134">
        <f t="shared" ref="H425:H433" si="85">+(F425/G425-1)*100</f>
        <v>-30.654420206659005</v>
      </c>
    </row>
    <row r="426" spans="1:9" x14ac:dyDescent="0.25">
      <c r="A426" s="95">
        <f t="shared" si="76"/>
        <v>44378</v>
      </c>
      <c r="B426">
        <f>'0701'!B32</f>
        <v>41.3</v>
      </c>
      <c r="C426">
        <f>'0701'!C32</f>
        <v>116.9</v>
      </c>
      <c r="D426">
        <f>'0701'!D32</f>
        <v>83</v>
      </c>
      <c r="E426">
        <f>'0701'!E32</f>
        <v>57.3</v>
      </c>
      <c r="F426" s="16">
        <f t="shared" si="83"/>
        <v>124.3</v>
      </c>
      <c r="G426" s="16">
        <f t="shared" si="84"/>
        <v>174.2</v>
      </c>
      <c r="H426" s="134">
        <f t="shared" si="85"/>
        <v>-28.645235361653263</v>
      </c>
    </row>
    <row r="427" spans="1:9" x14ac:dyDescent="0.25">
      <c r="A427" s="95">
        <f t="shared" si="76"/>
        <v>44385</v>
      </c>
      <c r="B427">
        <f>'0708'!B33</f>
        <v>41.3</v>
      </c>
      <c r="C427">
        <f>'0708'!C33</f>
        <v>116.9</v>
      </c>
      <c r="D427">
        <f>'0708'!D33</f>
        <v>83</v>
      </c>
      <c r="E427">
        <f>'0708'!E33</f>
        <v>57.3</v>
      </c>
      <c r="F427" s="16">
        <f t="shared" si="83"/>
        <v>124.3</v>
      </c>
      <c r="G427" s="16">
        <f t="shared" si="84"/>
        <v>174.2</v>
      </c>
      <c r="H427" s="134">
        <f t="shared" si="85"/>
        <v>-28.645235361653263</v>
      </c>
    </row>
    <row r="428" spans="1:9" x14ac:dyDescent="0.25">
      <c r="A428" s="95">
        <f t="shared" si="76"/>
        <v>44392</v>
      </c>
      <c r="B428">
        <f>'0715'!B34</f>
        <v>41.3</v>
      </c>
      <c r="C428">
        <f>'0715'!C34</f>
        <v>141.9</v>
      </c>
      <c r="D428">
        <f>'0715'!D34</f>
        <v>83</v>
      </c>
      <c r="E428">
        <f>'0715'!E34</f>
        <v>57.3</v>
      </c>
      <c r="F428" s="16">
        <f t="shared" si="83"/>
        <v>124.3</v>
      </c>
      <c r="G428" s="16">
        <f t="shared" si="84"/>
        <v>199.2</v>
      </c>
      <c r="H428" s="134">
        <f t="shared" si="85"/>
        <v>-37.600401606425706</v>
      </c>
    </row>
    <row r="429" spans="1:9" x14ac:dyDescent="0.25">
      <c r="A429" s="95">
        <f t="shared" si="76"/>
        <v>44399</v>
      </c>
      <c r="B429">
        <f>'0722'!B34</f>
        <v>87.8</v>
      </c>
      <c r="C429">
        <f>'0722'!C34</f>
        <v>81.400000000000006</v>
      </c>
      <c r="D429">
        <f>'0722'!D34</f>
        <v>83.5</v>
      </c>
      <c r="E429">
        <f>'0722'!E34</f>
        <v>120.1</v>
      </c>
      <c r="F429" s="16">
        <f t="shared" si="83"/>
        <v>171.3</v>
      </c>
      <c r="G429" s="16">
        <f t="shared" si="84"/>
        <v>201.5</v>
      </c>
      <c r="H429" s="134">
        <f t="shared" si="85"/>
        <v>-14.987593052109172</v>
      </c>
    </row>
    <row r="430" spans="1:9" x14ac:dyDescent="0.25">
      <c r="A430" s="95">
        <f t="shared" si="76"/>
        <v>44406</v>
      </c>
      <c r="B430">
        <f>'0729'!B34</f>
        <v>87</v>
      </c>
      <c r="C430">
        <f>'0729'!C34</f>
        <v>142</v>
      </c>
      <c r="D430">
        <f>'0729'!D34</f>
        <v>84.3</v>
      </c>
      <c r="E430">
        <f>'0729'!E34</f>
        <v>120.7</v>
      </c>
      <c r="F430" s="16">
        <f t="shared" si="83"/>
        <v>171.3</v>
      </c>
      <c r="G430" s="16">
        <f t="shared" si="84"/>
        <v>262.7</v>
      </c>
      <c r="H430" s="134">
        <f t="shared" si="85"/>
        <v>-34.792539017891123</v>
      </c>
    </row>
    <row r="431" spans="1:9" x14ac:dyDescent="0.25">
      <c r="A431" s="95">
        <f t="shared" si="76"/>
        <v>44413</v>
      </c>
      <c r="B431">
        <f>'0805'!B34</f>
        <v>89.8</v>
      </c>
      <c r="C431">
        <f>'0805'!C34</f>
        <v>142</v>
      </c>
      <c r="D431">
        <f>'0805'!D34</f>
        <v>84.7</v>
      </c>
      <c r="E431">
        <f>'0805'!E34</f>
        <v>120.7</v>
      </c>
      <c r="F431" s="16">
        <f t="shared" si="83"/>
        <v>174.5</v>
      </c>
      <c r="G431" s="16">
        <f t="shared" si="84"/>
        <v>262.7</v>
      </c>
      <c r="H431" s="134">
        <f t="shared" si="85"/>
        <v>-33.574419489912444</v>
      </c>
    </row>
    <row r="432" spans="1:9" x14ac:dyDescent="0.25">
      <c r="A432" s="95">
        <f t="shared" si="76"/>
        <v>44420</v>
      </c>
      <c r="B432">
        <f>'0812'!B34</f>
        <v>89.5</v>
      </c>
      <c r="C432">
        <f>'0812'!C34</f>
        <v>142.1</v>
      </c>
      <c r="D432">
        <f>'0812'!D34</f>
        <v>87</v>
      </c>
      <c r="E432">
        <f>'0812'!E34</f>
        <v>121</v>
      </c>
      <c r="F432" s="16">
        <f t="shared" si="83"/>
        <v>176.5</v>
      </c>
      <c r="G432" s="16">
        <f t="shared" si="84"/>
        <v>263.10000000000002</v>
      </c>
      <c r="H432" s="134">
        <f t="shared" si="85"/>
        <v>-32.915241353097692</v>
      </c>
    </row>
    <row r="433" spans="1:8" x14ac:dyDescent="0.25">
      <c r="A433" s="95">
        <f t="shared" si="76"/>
        <v>44427</v>
      </c>
      <c r="B433">
        <f>'0819'!B34</f>
        <v>135.69999999999999</v>
      </c>
      <c r="C433">
        <f>'0819'!C34</f>
        <v>87.1</v>
      </c>
      <c r="D433">
        <f>'0819'!D34</f>
        <v>87.8</v>
      </c>
      <c r="E433">
        <f>'0819'!E34</f>
        <v>180.9</v>
      </c>
      <c r="F433" s="16">
        <f t="shared" si="83"/>
        <v>223.5</v>
      </c>
      <c r="G433" s="16">
        <f t="shared" si="84"/>
        <v>268</v>
      </c>
      <c r="H433" s="134">
        <f t="shared" si="85"/>
        <v>-16.604477611940293</v>
      </c>
    </row>
    <row r="434" spans="1:8" x14ac:dyDescent="0.25">
      <c r="A434" s="95">
        <f t="shared" si="76"/>
        <v>44434</v>
      </c>
      <c r="B434">
        <f>'0826'!B35</f>
        <v>102.7</v>
      </c>
      <c r="C434">
        <f>'0826'!C35</f>
        <v>87.2</v>
      </c>
      <c r="D434">
        <f>'0826'!D35</f>
        <v>121.3</v>
      </c>
      <c r="E434">
        <f>'0826'!E35</f>
        <v>180.9</v>
      </c>
      <c r="F434" s="16">
        <f t="shared" ref="F434:F437" si="86">+B434+D434</f>
        <v>224</v>
      </c>
      <c r="G434" s="16">
        <f t="shared" ref="G434:G437" si="87">+C434+E434</f>
        <v>268.10000000000002</v>
      </c>
      <c r="H434" s="134">
        <f t="shared" ref="H434:H437" si="88">+(F434/G434-1)*100</f>
        <v>-16.449086161879901</v>
      </c>
    </row>
    <row r="435" spans="1:8" x14ac:dyDescent="0.25">
      <c r="A435" s="95">
        <f t="shared" si="76"/>
        <v>44441</v>
      </c>
      <c r="B435">
        <f>'0902'!B35</f>
        <v>150.4</v>
      </c>
      <c r="C435">
        <f>'0902'!C35</f>
        <v>120.3</v>
      </c>
      <c r="D435">
        <f>'0902'!D35</f>
        <v>123.6</v>
      </c>
      <c r="E435">
        <f>'0902'!E35</f>
        <v>181.1</v>
      </c>
      <c r="F435" s="16">
        <f t="shared" si="86"/>
        <v>274</v>
      </c>
      <c r="G435" s="16">
        <f t="shared" si="87"/>
        <v>301.39999999999998</v>
      </c>
      <c r="H435" s="134">
        <f t="shared" si="88"/>
        <v>-9.0909090909090828</v>
      </c>
    </row>
    <row r="436" spans="1:8" x14ac:dyDescent="0.25">
      <c r="A436" s="95">
        <f t="shared" si="76"/>
        <v>44448</v>
      </c>
      <c r="B436">
        <f>'0909'!B35</f>
        <v>157.4</v>
      </c>
      <c r="C436">
        <f>'0909'!C35</f>
        <v>140.80000000000001</v>
      </c>
      <c r="D436">
        <f>'0909'!D35</f>
        <v>123.6</v>
      </c>
      <c r="E436">
        <f>'0909'!E35</f>
        <v>181.6</v>
      </c>
      <c r="F436" s="16">
        <f t="shared" si="86"/>
        <v>281</v>
      </c>
      <c r="G436" s="16">
        <f t="shared" si="87"/>
        <v>322.39999999999998</v>
      </c>
      <c r="H436" s="134">
        <f t="shared" si="88"/>
        <v>-12.841191066997515</v>
      </c>
    </row>
    <row r="437" spans="1:8" x14ac:dyDescent="0.25">
      <c r="A437" s="95">
        <f t="shared" si="76"/>
        <v>44455</v>
      </c>
      <c r="B437">
        <f>'0916'!B35</f>
        <v>159.19999999999999</v>
      </c>
      <c r="C437">
        <f>'0916'!C35</f>
        <v>81</v>
      </c>
      <c r="D437">
        <f>'0916'!D35</f>
        <v>123.9</v>
      </c>
      <c r="E437">
        <f>'0916'!E35</f>
        <v>240.2</v>
      </c>
      <c r="F437" s="16">
        <f t="shared" si="86"/>
        <v>283.10000000000002</v>
      </c>
      <c r="G437" s="16">
        <f t="shared" si="87"/>
        <v>321.2</v>
      </c>
      <c r="H437" s="134">
        <f t="shared" si="88"/>
        <v>-11.861768368617675</v>
      </c>
    </row>
    <row r="438" spans="1:8" x14ac:dyDescent="0.25">
      <c r="A438" s="95">
        <f t="shared" si="76"/>
        <v>44462</v>
      </c>
      <c r="B438">
        <f>'0923'!B35</f>
        <v>118.2</v>
      </c>
      <c r="C438">
        <f>'0923'!C35</f>
        <v>56</v>
      </c>
      <c r="D438">
        <f>'0923'!D35</f>
        <v>171.4</v>
      </c>
      <c r="E438">
        <f>'0923'!E35</f>
        <v>267.39999999999998</v>
      </c>
      <c r="F438" s="16">
        <f t="shared" ref="F438:F447" si="89">+B438+D438</f>
        <v>289.60000000000002</v>
      </c>
      <c r="G438" s="16">
        <f t="shared" ref="G438:G447" si="90">+C438+E438</f>
        <v>323.39999999999998</v>
      </c>
      <c r="H438" s="134">
        <f t="shared" ref="H438:H447" si="91">+(F438/G438-1)*100</f>
        <v>-10.451453308596149</v>
      </c>
    </row>
    <row r="439" spans="1:8" x14ac:dyDescent="0.25">
      <c r="A439" s="95">
        <f t="shared" si="76"/>
        <v>44469</v>
      </c>
      <c r="B439">
        <f>'0930'!B35</f>
        <v>116.6</v>
      </c>
      <c r="C439">
        <f>'0930'!C35</f>
        <v>95.3</v>
      </c>
      <c r="D439">
        <f>'0930'!D35</f>
        <v>172.9</v>
      </c>
      <c r="E439">
        <f>'0930'!E35</f>
        <v>267.60000000000002</v>
      </c>
      <c r="F439" s="16">
        <f t="shared" si="89"/>
        <v>289.5</v>
      </c>
      <c r="G439" s="16">
        <f t="shared" si="90"/>
        <v>362.90000000000003</v>
      </c>
      <c r="H439" s="134">
        <f t="shared" si="91"/>
        <v>-20.225957564067244</v>
      </c>
    </row>
    <row r="440" spans="1:8" x14ac:dyDescent="0.25">
      <c r="A440" s="95">
        <f t="shared" si="76"/>
        <v>44476</v>
      </c>
      <c r="B440">
        <f>'1007'!B35</f>
        <v>144.5</v>
      </c>
      <c r="C440">
        <f>'1007'!C35</f>
        <v>149.9</v>
      </c>
      <c r="D440">
        <f>'1007'!D35</f>
        <v>174.6</v>
      </c>
      <c r="E440">
        <f>'1007'!E35</f>
        <v>268</v>
      </c>
      <c r="F440" s="16">
        <f t="shared" si="89"/>
        <v>319.10000000000002</v>
      </c>
      <c r="G440" s="16">
        <f t="shared" si="90"/>
        <v>417.9</v>
      </c>
      <c r="H440" s="134">
        <f t="shared" si="91"/>
        <v>-23.642019621919108</v>
      </c>
    </row>
    <row r="441" spans="1:8" x14ac:dyDescent="0.25">
      <c r="A441" s="95">
        <f t="shared" si="76"/>
        <v>44483</v>
      </c>
      <c r="B441">
        <f>'1014'!B35</f>
        <v>196.6</v>
      </c>
      <c r="C441">
        <f>'1014'!C35</f>
        <v>173.3</v>
      </c>
      <c r="D441">
        <f>'1014'!D35</f>
        <v>174.6</v>
      </c>
      <c r="E441">
        <f>'1014'!E35</f>
        <v>268.2</v>
      </c>
      <c r="F441" s="16">
        <f t="shared" si="89"/>
        <v>371.2</v>
      </c>
      <c r="G441" s="16">
        <f t="shared" si="90"/>
        <v>441.5</v>
      </c>
      <c r="H441" s="134">
        <f t="shared" si="91"/>
        <v>-15.922989807474519</v>
      </c>
    </row>
    <row r="442" spans="1:8" x14ac:dyDescent="0.25">
      <c r="A442" s="95">
        <f t="shared" si="76"/>
        <v>44490</v>
      </c>
      <c r="B442">
        <f>'1021'!B35</f>
        <v>196.3</v>
      </c>
      <c r="C442">
        <f>'1021'!C35</f>
        <v>224.6</v>
      </c>
      <c r="D442">
        <f>'1021'!D35</f>
        <v>174.9</v>
      </c>
      <c r="E442">
        <f>'1021'!E35</f>
        <v>268.2</v>
      </c>
      <c r="F442" s="16">
        <f t="shared" si="89"/>
        <v>371.20000000000005</v>
      </c>
      <c r="G442" s="16">
        <f t="shared" si="90"/>
        <v>492.79999999999995</v>
      </c>
      <c r="H442" s="134">
        <f t="shared" si="91"/>
        <v>-24.67532467532466</v>
      </c>
    </row>
    <row r="443" spans="1:8" x14ac:dyDescent="0.25">
      <c r="A443" s="95">
        <f t="shared" si="76"/>
        <v>44497</v>
      </c>
      <c r="B443">
        <f>'1028'!B35</f>
        <v>196</v>
      </c>
      <c r="C443">
        <f>'1028'!C35</f>
        <v>226.1</v>
      </c>
      <c r="D443">
        <f>'1028'!D35</f>
        <v>175.2</v>
      </c>
      <c r="E443">
        <f>'1028'!E35</f>
        <v>269.10000000000002</v>
      </c>
      <c r="F443" s="16">
        <f t="shared" si="89"/>
        <v>371.2</v>
      </c>
      <c r="G443" s="16">
        <f t="shared" si="90"/>
        <v>495.20000000000005</v>
      </c>
      <c r="H443" s="134">
        <f t="shared" si="91"/>
        <v>-25.040387722132486</v>
      </c>
    </row>
    <row r="444" spans="1:8" x14ac:dyDescent="0.25">
      <c r="A444" s="95">
        <f t="shared" si="76"/>
        <v>44504</v>
      </c>
      <c r="B444">
        <v>148.69999999999999</v>
      </c>
      <c r="C444">
        <v>226.3</v>
      </c>
      <c r="D444">
        <v>226.3</v>
      </c>
      <c r="E444">
        <v>269.10000000000002</v>
      </c>
      <c r="F444" s="16">
        <f t="shared" si="89"/>
        <v>375</v>
      </c>
      <c r="G444" s="16">
        <f t="shared" si="90"/>
        <v>495.40000000000003</v>
      </c>
      <c r="H444" s="134">
        <f t="shared" si="91"/>
        <v>-24.303593056116281</v>
      </c>
    </row>
    <row r="445" spans="1:8" x14ac:dyDescent="0.25">
      <c r="A445" s="95">
        <f t="shared" si="76"/>
        <v>44511</v>
      </c>
      <c r="B445">
        <f>'1111'!B35</f>
        <v>148.19999999999999</v>
      </c>
      <c r="C445">
        <f>'1111'!C35</f>
        <v>226.1</v>
      </c>
      <c r="D445">
        <f>'1111'!D35</f>
        <v>226.8</v>
      </c>
      <c r="E445">
        <f>'1111'!E35</f>
        <v>269.2</v>
      </c>
      <c r="F445" s="16">
        <f t="shared" si="89"/>
        <v>375</v>
      </c>
      <c r="G445" s="16">
        <f t="shared" si="90"/>
        <v>495.29999999999995</v>
      </c>
      <c r="H445" s="134">
        <f t="shared" si="91"/>
        <v>-24.288310115081757</v>
      </c>
    </row>
    <row r="446" spans="1:8" x14ac:dyDescent="0.25">
      <c r="A446" s="95">
        <f t="shared" si="76"/>
        <v>44518</v>
      </c>
      <c r="B446">
        <f>'1118'!B35</f>
        <v>148.19999999999999</v>
      </c>
      <c r="C446">
        <f>'1118'!C35</f>
        <v>286.10000000000002</v>
      </c>
      <c r="D446">
        <f>'1118'!D35</f>
        <v>226.8</v>
      </c>
      <c r="E446">
        <f>'1118'!E35</f>
        <v>269.2</v>
      </c>
      <c r="F446" s="16">
        <f t="shared" si="89"/>
        <v>375</v>
      </c>
      <c r="G446" s="16">
        <f t="shared" si="90"/>
        <v>555.29999999999995</v>
      </c>
      <c r="H446" s="134">
        <f t="shared" si="91"/>
        <v>-32.468935710426791</v>
      </c>
    </row>
    <row r="447" spans="1:8" x14ac:dyDescent="0.25">
      <c r="A447" s="95">
        <f t="shared" si="76"/>
        <v>44525</v>
      </c>
      <c r="B447">
        <f>'1125'!B35</f>
        <v>148.4</v>
      </c>
      <c r="C447">
        <f>'1125'!C35</f>
        <v>286.10000000000002</v>
      </c>
      <c r="D447">
        <f>'1125'!D35</f>
        <v>227.1</v>
      </c>
      <c r="E447">
        <f>'1125'!E35</f>
        <v>269.2</v>
      </c>
      <c r="F447" s="16">
        <f t="shared" si="89"/>
        <v>375.5</v>
      </c>
      <c r="G447" s="16">
        <f t="shared" si="90"/>
        <v>555.29999999999995</v>
      </c>
      <c r="H447" s="134">
        <f t="shared" si="91"/>
        <v>-32.378894291374024</v>
      </c>
    </row>
    <row r="448" spans="1:8" x14ac:dyDescent="0.25">
      <c r="A448" s="95">
        <f t="shared" si="76"/>
        <v>44532</v>
      </c>
      <c r="B448">
        <f>'1202'!B35</f>
        <v>208.4</v>
      </c>
      <c r="C448">
        <f>'1202'!C35</f>
        <v>317.8</v>
      </c>
      <c r="D448">
        <f>'1202'!D35</f>
        <v>227.1</v>
      </c>
      <c r="E448">
        <f>'1202'!E35</f>
        <v>324.10000000000002</v>
      </c>
      <c r="F448" s="16">
        <f t="shared" ref="F448:F453" si="92">+B448+D448</f>
        <v>435.5</v>
      </c>
      <c r="G448" s="16">
        <f t="shared" ref="G448:G453" si="93">+C448+E448</f>
        <v>641.90000000000009</v>
      </c>
      <c r="H448" s="134">
        <f t="shared" ref="H448:H453" si="94">+(F448/G448-1)*100</f>
        <v>-32.154541205795304</v>
      </c>
    </row>
    <row r="449" spans="1:8" x14ac:dyDescent="0.25">
      <c r="A449" s="95">
        <f t="shared" si="76"/>
        <v>44539</v>
      </c>
      <c r="B449">
        <f>'1209'!B35</f>
        <v>208.2</v>
      </c>
      <c r="C449">
        <f>'1209'!C35</f>
        <v>368.7</v>
      </c>
      <c r="D449">
        <f>'1209'!D35</f>
        <v>227.3</v>
      </c>
      <c r="E449">
        <f>'1209'!E35</f>
        <v>324.10000000000002</v>
      </c>
      <c r="F449" s="16">
        <f t="shared" si="92"/>
        <v>435.5</v>
      </c>
      <c r="G449" s="16">
        <f t="shared" si="93"/>
        <v>692.8</v>
      </c>
      <c r="H449" s="134">
        <f t="shared" si="94"/>
        <v>-37.139145496535797</v>
      </c>
    </row>
    <row r="450" spans="1:8" x14ac:dyDescent="0.25">
      <c r="A450" s="95">
        <f t="shared" si="76"/>
        <v>44546</v>
      </c>
      <c r="B450">
        <f>'1216'!B35</f>
        <v>206.9</v>
      </c>
      <c r="C450">
        <f>'1216'!C35</f>
        <v>369.3</v>
      </c>
      <c r="D450">
        <f>'1216'!D35</f>
        <v>228.6</v>
      </c>
      <c r="E450">
        <f>'1216'!E35</f>
        <v>326.39999999999998</v>
      </c>
      <c r="F450" s="16">
        <f t="shared" si="92"/>
        <v>435.5</v>
      </c>
      <c r="G450" s="16">
        <f t="shared" si="93"/>
        <v>695.7</v>
      </c>
      <c r="H450" s="134">
        <f t="shared" si="94"/>
        <v>-37.401178668966516</v>
      </c>
    </row>
    <row r="451" spans="1:8" x14ac:dyDescent="0.25">
      <c r="A451" s="95">
        <f t="shared" si="76"/>
        <v>44553</v>
      </c>
      <c r="B451">
        <f>'1223'!B36</f>
        <v>206.9</v>
      </c>
      <c r="C451">
        <f>'1223'!C36</f>
        <v>371.3</v>
      </c>
      <c r="D451">
        <f>'1223'!D36</f>
        <v>228.6</v>
      </c>
      <c r="E451">
        <f>'1223'!E36</f>
        <v>326.39999999999998</v>
      </c>
      <c r="F451" s="16">
        <f t="shared" si="92"/>
        <v>435.5</v>
      </c>
      <c r="G451" s="16">
        <f t="shared" si="93"/>
        <v>697.7</v>
      </c>
      <c r="H451" s="134">
        <f t="shared" si="94"/>
        <v>-37.580622043858391</v>
      </c>
    </row>
    <row r="452" spans="1:8" x14ac:dyDescent="0.25">
      <c r="A452" s="95">
        <f t="shared" si="76"/>
        <v>44560</v>
      </c>
      <c r="B452">
        <f>'1230'!B36</f>
        <v>208.9</v>
      </c>
      <c r="C452">
        <f>'1230'!C36</f>
        <v>369.2</v>
      </c>
      <c r="D452">
        <f>'1230'!D36</f>
        <v>229.6</v>
      </c>
      <c r="E452">
        <f>'1230'!E36</f>
        <v>328.6</v>
      </c>
      <c r="F452" s="16">
        <f t="shared" si="92"/>
        <v>438.5</v>
      </c>
      <c r="G452" s="16">
        <f t="shared" si="93"/>
        <v>697.8</v>
      </c>
      <c r="H452" s="134">
        <f t="shared" si="94"/>
        <v>-37.159644597305821</v>
      </c>
    </row>
    <row r="453" spans="1:8" x14ac:dyDescent="0.25">
      <c r="A453" s="95">
        <f t="shared" si="76"/>
        <v>44567</v>
      </c>
      <c r="B453">
        <f>'0106'!B36</f>
        <v>229.4</v>
      </c>
      <c r="C453">
        <f>'0106'!C36</f>
        <v>371.5</v>
      </c>
      <c r="D453">
        <f>'0106'!D36</f>
        <v>229.6</v>
      </c>
      <c r="E453">
        <f>'0106'!E36</f>
        <v>329</v>
      </c>
      <c r="F453" s="16">
        <f t="shared" si="92"/>
        <v>459</v>
      </c>
      <c r="G453" s="16">
        <f t="shared" si="93"/>
        <v>700.5</v>
      </c>
      <c r="H453" s="134">
        <f t="shared" si="94"/>
        <v>-34.475374732334053</v>
      </c>
    </row>
    <row r="454" spans="1:8" x14ac:dyDescent="0.25">
      <c r="A454" s="95">
        <f t="shared" si="76"/>
        <v>44574</v>
      </c>
      <c r="B454">
        <f>'0113'!B36</f>
        <v>280.39999999999998</v>
      </c>
      <c r="C454">
        <f>'0113'!C36</f>
        <v>371.2</v>
      </c>
      <c r="D454">
        <f>'0113'!D36</f>
        <v>229.6</v>
      </c>
      <c r="E454">
        <f>'0113'!E36</f>
        <v>329.3</v>
      </c>
      <c r="F454" s="16">
        <f t="shared" ref="F454:F462" si="95">+B454+D454</f>
        <v>510</v>
      </c>
      <c r="G454" s="16">
        <f t="shared" ref="G454:G462" si="96">+C454+E454</f>
        <v>700.5</v>
      </c>
      <c r="H454" s="134">
        <f t="shared" ref="H454:H462" si="97">+(F454/G454-1)*100</f>
        <v>-27.194860813704501</v>
      </c>
    </row>
    <row r="455" spans="1:8" x14ac:dyDescent="0.25">
      <c r="A455" s="95">
        <f t="shared" si="76"/>
        <v>44581</v>
      </c>
      <c r="B455">
        <f>'0120'!B36</f>
        <v>292.2</v>
      </c>
      <c r="C455">
        <f>'0120'!C36</f>
        <v>367.4</v>
      </c>
      <c r="D455">
        <f>'0120'!D36</f>
        <v>229.8</v>
      </c>
      <c r="E455">
        <f>'0120'!E36</f>
        <v>333.1</v>
      </c>
      <c r="F455" s="16">
        <f t="shared" si="95"/>
        <v>522</v>
      </c>
      <c r="G455" s="16">
        <f t="shared" si="96"/>
        <v>700.5</v>
      </c>
      <c r="H455" s="134">
        <f t="shared" si="97"/>
        <v>-25.481798715203428</v>
      </c>
    </row>
    <row r="456" spans="1:8" x14ac:dyDescent="0.25">
      <c r="A456" s="95">
        <f t="shared" si="76"/>
        <v>44588</v>
      </c>
      <c r="B456">
        <f>'0127'!B36</f>
        <v>241.2</v>
      </c>
      <c r="C456">
        <f>'0127'!C36</f>
        <v>317.89999999999998</v>
      </c>
      <c r="D456">
        <f>'0127'!D36</f>
        <v>285.10000000000002</v>
      </c>
      <c r="E456">
        <f>'0127'!E36</f>
        <v>385.7</v>
      </c>
      <c r="F456" s="16">
        <f t="shared" si="95"/>
        <v>526.29999999999995</v>
      </c>
      <c r="G456" s="16">
        <f t="shared" si="96"/>
        <v>703.59999999999991</v>
      </c>
      <c r="H456" s="134">
        <f t="shared" si="97"/>
        <v>-25.198976691301876</v>
      </c>
    </row>
    <row r="457" spans="1:8" x14ac:dyDescent="0.25">
      <c r="A457" s="95">
        <f t="shared" si="76"/>
        <v>44595</v>
      </c>
      <c r="B457">
        <f>'0203'!B36</f>
        <v>245.1</v>
      </c>
      <c r="C457">
        <f>'0203'!C36</f>
        <v>254.7</v>
      </c>
      <c r="D457">
        <f>'0203'!D36</f>
        <v>285.7</v>
      </c>
      <c r="E457">
        <f>'0203'!E36</f>
        <v>444.5</v>
      </c>
      <c r="F457" s="16">
        <f t="shared" si="95"/>
        <v>530.79999999999995</v>
      </c>
      <c r="G457" s="16">
        <f t="shared" si="96"/>
        <v>699.2</v>
      </c>
      <c r="H457" s="134">
        <f t="shared" si="97"/>
        <v>-24.084668192219695</v>
      </c>
    </row>
    <row r="458" spans="1:8" x14ac:dyDescent="0.25">
      <c r="A458" s="95">
        <f t="shared" ref="A458:A522" si="98">+A457+7</f>
        <v>44602</v>
      </c>
      <c r="B458">
        <f>'0210'!B36</f>
        <v>192.1</v>
      </c>
      <c r="C458">
        <f>'0210'!C36</f>
        <v>253.7</v>
      </c>
      <c r="D458">
        <f>'0210'!D36</f>
        <v>343.5</v>
      </c>
      <c r="E458">
        <f>'0210'!E36</f>
        <v>445.4</v>
      </c>
      <c r="F458" s="16">
        <f t="shared" si="95"/>
        <v>535.6</v>
      </c>
      <c r="G458" s="16">
        <f t="shared" si="96"/>
        <v>699.09999999999991</v>
      </c>
      <c r="H458" s="134">
        <f t="shared" si="97"/>
        <v>-23.387212129881263</v>
      </c>
    </row>
    <row r="459" spans="1:8" x14ac:dyDescent="0.25">
      <c r="A459" s="95">
        <f t="shared" si="98"/>
        <v>44609</v>
      </c>
      <c r="B459">
        <f>'0217'!B36</f>
        <v>192.1</v>
      </c>
      <c r="C459">
        <f>'0217'!C36</f>
        <v>254.1</v>
      </c>
      <c r="D459">
        <f>'0217'!D36</f>
        <v>343.5</v>
      </c>
      <c r="E459">
        <f>'0217'!E36</f>
        <v>445.4</v>
      </c>
      <c r="F459" s="16">
        <f t="shared" si="95"/>
        <v>535.6</v>
      </c>
      <c r="G459" s="16">
        <f t="shared" si="96"/>
        <v>699.5</v>
      </c>
      <c r="H459" s="134">
        <f t="shared" si="97"/>
        <v>-23.431022158684765</v>
      </c>
    </row>
    <row r="460" spans="1:8" x14ac:dyDescent="0.25">
      <c r="A460" s="95">
        <f t="shared" si="98"/>
        <v>44616</v>
      </c>
      <c r="B460">
        <f>'0224'!B36</f>
        <v>192.1</v>
      </c>
      <c r="C460">
        <f>'0224'!C36</f>
        <v>199.1</v>
      </c>
      <c r="D460">
        <f>'0224'!D36</f>
        <v>343.5</v>
      </c>
      <c r="E460">
        <f>'0224'!E36</f>
        <v>503.3</v>
      </c>
      <c r="F460" s="16">
        <f t="shared" si="95"/>
        <v>535.6</v>
      </c>
      <c r="G460" s="16">
        <f t="shared" si="96"/>
        <v>702.4</v>
      </c>
      <c r="H460" s="134">
        <f t="shared" si="97"/>
        <v>-23.747152619589972</v>
      </c>
    </row>
    <row r="461" spans="1:8" x14ac:dyDescent="0.25">
      <c r="A461" s="95">
        <f t="shared" si="98"/>
        <v>44623</v>
      </c>
      <c r="B461">
        <f>'0303'!B36</f>
        <v>134.9</v>
      </c>
      <c r="C461">
        <f>'0303'!C36</f>
        <v>250.7</v>
      </c>
      <c r="D461">
        <f>'0303'!D36</f>
        <v>402</v>
      </c>
      <c r="E461">
        <f>'0303'!E36</f>
        <v>505</v>
      </c>
      <c r="F461" s="16">
        <f t="shared" si="95"/>
        <v>536.9</v>
      </c>
      <c r="G461" s="16">
        <f t="shared" si="96"/>
        <v>755.7</v>
      </c>
      <c r="H461" s="134">
        <f t="shared" si="97"/>
        <v>-28.953288341934634</v>
      </c>
    </row>
    <row r="462" spans="1:8" x14ac:dyDescent="0.25">
      <c r="A462" s="95">
        <f t="shared" si="98"/>
        <v>44630</v>
      </c>
      <c r="B462">
        <f>'0310'!B36</f>
        <v>138.69999999999999</v>
      </c>
      <c r="C462">
        <f>'0310'!C36</f>
        <v>303.5</v>
      </c>
      <c r="D462">
        <f>'0310'!D36</f>
        <v>403.2</v>
      </c>
      <c r="E462">
        <f>'0310'!E36</f>
        <v>506.2</v>
      </c>
      <c r="F462" s="16">
        <f t="shared" si="95"/>
        <v>541.9</v>
      </c>
      <c r="G462" s="16">
        <f t="shared" si="96"/>
        <v>809.7</v>
      </c>
      <c r="H462" s="134">
        <f t="shared" si="97"/>
        <v>-33.073978016549347</v>
      </c>
    </row>
    <row r="463" spans="1:8" x14ac:dyDescent="0.25">
      <c r="A463" s="95">
        <f t="shared" si="98"/>
        <v>44637</v>
      </c>
      <c r="B463">
        <f>'0317'!B36</f>
        <v>137.1</v>
      </c>
      <c r="C463">
        <f>'0317'!C36</f>
        <v>244.4</v>
      </c>
      <c r="D463">
        <f>'0317'!D36</f>
        <v>404.9</v>
      </c>
      <c r="E463">
        <f>'0317'!E36</f>
        <v>564</v>
      </c>
      <c r="F463" s="16">
        <f t="shared" ref="F463:F468" si="99">+B463+D463</f>
        <v>542</v>
      </c>
      <c r="G463" s="16">
        <f t="shared" ref="G463:G468" si="100">+C463+E463</f>
        <v>808.4</v>
      </c>
      <c r="H463" s="134">
        <f t="shared" ref="H463:H468" si="101">+(F463/G463-1)*100</f>
        <v>-32.953983176645217</v>
      </c>
    </row>
    <row r="464" spans="1:8" x14ac:dyDescent="0.25">
      <c r="A464" s="95">
        <f t="shared" si="98"/>
        <v>44644</v>
      </c>
      <c r="B464">
        <f>'0324'!B36</f>
        <v>136.30000000000001</v>
      </c>
      <c r="C464">
        <f>'0324'!C36</f>
        <v>244.3</v>
      </c>
      <c r="D464">
        <f>'0324'!D36</f>
        <v>405.6</v>
      </c>
      <c r="E464">
        <f>'0324'!E36</f>
        <v>564</v>
      </c>
      <c r="F464" s="16">
        <f t="shared" si="99"/>
        <v>541.90000000000009</v>
      </c>
      <c r="G464" s="16">
        <f t="shared" si="100"/>
        <v>808.3</v>
      </c>
      <c r="H464" s="134">
        <f t="shared" si="101"/>
        <v>-32.958060126190759</v>
      </c>
    </row>
    <row r="465" spans="1:9" x14ac:dyDescent="0.25">
      <c r="A465" s="95">
        <f t="shared" si="98"/>
        <v>44651</v>
      </c>
      <c r="B465">
        <f>'0331'!B36</f>
        <v>124.8</v>
      </c>
      <c r="C465">
        <f>'0331'!C36</f>
        <v>244.7</v>
      </c>
      <c r="D465">
        <f>'0331'!D36</f>
        <v>432.2</v>
      </c>
      <c r="E465">
        <f>'0331'!E36</f>
        <v>564.1</v>
      </c>
      <c r="F465" s="16">
        <f t="shared" si="99"/>
        <v>557</v>
      </c>
      <c r="G465" s="16">
        <f t="shared" si="100"/>
        <v>808.8</v>
      </c>
      <c r="H465" s="134">
        <f t="shared" si="101"/>
        <v>-31.132542037586543</v>
      </c>
    </row>
    <row r="466" spans="1:9" x14ac:dyDescent="0.25">
      <c r="A466" s="95">
        <f t="shared" si="98"/>
        <v>44658</v>
      </c>
      <c r="B466">
        <f>'0407'!B36</f>
        <v>122.9</v>
      </c>
      <c r="C466">
        <f>'0407'!C36</f>
        <v>244.7</v>
      </c>
      <c r="D466">
        <f>'0407'!D36</f>
        <v>434.1</v>
      </c>
      <c r="E466">
        <f>'0407'!E36</f>
        <v>564.1</v>
      </c>
      <c r="F466" s="16">
        <f t="shared" si="99"/>
        <v>557</v>
      </c>
      <c r="G466" s="16">
        <f t="shared" si="100"/>
        <v>808.8</v>
      </c>
      <c r="H466" s="134">
        <f t="shared" si="101"/>
        <v>-31.132542037586543</v>
      </c>
      <c r="I466">
        <f>'0407'!F36</f>
        <v>54.5</v>
      </c>
    </row>
    <row r="467" spans="1:9" x14ac:dyDescent="0.25">
      <c r="A467" s="95">
        <f t="shared" si="98"/>
        <v>44665</v>
      </c>
      <c r="B467">
        <f>'0414'!B36</f>
        <v>62.3</v>
      </c>
      <c r="C467">
        <f>'0414'!C36</f>
        <v>134.4</v>
      </c>
      <c r="D467">
        <f>'0414'!D36</f>
        <v>494.3</v>
      </c>
      <c r="E467">
        <f>'0414'!E36</f>
        <v>672.9</v>
      </c>
      <c r="F467" s="16">
        <f t="shared" si="99"/>
        <v>556.6</v>
      </c>
      <c r="G467" s="16">
        <f t="shared" si="100"/>
        <v>807.3</v>
      </c>
      <c r="H467" s="134">
        <f t="shared" si="101"/>
        <v>-31.054131054131052</v>
      </c>
      <c r="I467">
        <f>'0414'!F36</f>
        <v>54.5</v>
      </c>
    </row>
    <row r="468" spans="1:9" x14ac:dyDescent="0.25">
      <c r="A468" s="95">
        <f t="shared" si="98"/>
        <v>44672</v>
      </c>
      <c r="B468">
        <f>'0421'!B36</f>
        <v>61.8</v>
      </c>
      <c r="C468">
        <f>'0421'!C36</f>
        <v>134.4</v>
      </c>
      <c r="D468">
        <f>'0421'!D36</f>
        <v>494.8</v>
      </c>
      <c r="E468">
        <f>'0421'!E36</f>
        <v>673.8</v>
      </c>
      <c r="F468" s="16">
        <f t="shared" si="99"/>
        <v>556.6</v>
      </c>
      <c r="G468" s="16">
        <f t="shared" si="100"/>
        <v>808.19999999999993</v>
      </c>
      <c r="H468" s="134">
        <f t="shared" si="101"/>
        <v>-31.130908191041819</v>
      </c>
      <c r="I468">
        <f>'0421'!F36</f>
        <v>54.5</v>
      </c>
    </row>
    <row r="469" spans="1:9" x14ac:dyDescent="0.25">
      <c r="A469" s="95">
        <f t="shared" si="98"/>
        <v>44679</v>
      </c>
      <c r="B469">
        <f>'0428'!B36</f>
        <v>62.5</v>
      </c>
      <c r="C469">
        <f>'0428'!C36</f>
        <v>107.9</v>
      </c>
      <c r="D469">
        <f>'0428'!D36</f>
        <v>495.1</v>
      </c>
      <c r="E469">
        <f>'0428'!E36</f>
        <v>702.1</v>
      </c>
      <c r="F469" s="16">
        <f t="shared" ref="F469:F471" si="102">+B469+D469</f>
        <v>557.6</v>
      </c>
      <c r="G469" s="16">
        <f t="shared" ref="G469:G471" si="103">+C469+E469</f>
        <v>810</v>
      </c>
      <c r="H469" s="134">
        <f t="shared" ref="H469:H471" si="104">+(F469/G469-1)*100</f>
        <v>-31.160493827160497</v>
      </c>
      <c r="I469">
        <f>'0428'!F36</f>
        <v>54.5</v>
      </c>
    </row>
    <row r="470" spans="1:9" x14ac:dyDescent="0.25">
      <c r="A470" s="95">
        <f t="shared" si="98"/>
        <v>44686</v>
      </c>
      <c r="B470">
        <f>'0505'!B36</f>
        <v>61.9</v>
      </c>
      <c r="C470">
        <f>'0505'!C36</f>
        <v>107.7</v>
      </c>
      <c r="D470">
        <f>'0505'!D36</f>
        <v>495.7</v>
      </c>
      <c r="E470">
        <f>'0505'!E36</f>
        <v>702.4</v>
      </c>
      <c r="F470" s="16">
        <f t="shared" si="102"/>
        <v>557.6</v>
      </c>
      <c r="G470" s="16">
        <f t="shared" si="103"/>
        <v>810.1</v>
      </c>
      <c r="H470" s="134">
        <f t="shared" si="104"/>
        <v>-31.168991482533016</v>
      </c>
      <c r="I470">
        <f>'0505'!F36</f>
        <v>54.5</v>
      </c>
    </row>
    <row r="471" spans="1:9" x14ac:dyDescent="0.25">
      <c r="A471" s="95">
        <f t="shared" si="98"/>
        <v>44693</v>
      </c>
      <c r="B471">
        <f>'0512'!B36</f>
        <v>9.9</v>
      </c>
      <c r="C471">
        <f>'0512'!C36</f>
        <v>107.7</v>
      </c>
      <c r="D471">
        <f>'0512'!D36</f>
        <v>548.6</v>
      </c>
      <c r="E471">
        <f>'0512'!E36</f>
        <v>704.4</v>
      </c>
      <c r="F471" s="16">
        <f t="shared" si="102"/>
        <v>558.5</v>
      </c>
      <c r="G471" s="16">
        <f t="shared" si="103"/>
        <v>812.1</v>
      </c>
      <c r="H471" s="134">
        <f t="shared" si="104"/>
        <v>-31.227681320034485</v>
      </c>
      <c r="I471">
        <f>'0512'!F36</f>
        <v>54.5</v>
      </c>
    </row>
    <row r="472" spans="1:9" x14ac:dyDescent="0.25">
      <c r="A472" s="95">
        <f t="shared" si="98"/>
        <v>44700</v>
      </c>
      <c r="B472">
        <f>'0519'!B36</f>
        <v>9.9</v>
      </c>
      <c r="C472">
        <f>'0519'!C36</f>
        <v>109.4</v>
      </c>
      <c r="D472">
        <f>'0519'!D36</f>
        <v>548.6</v>
      </c>
      <c r="E472">
        <f>'0519'!E36</f>
        <v>704.7</v>
      </c>
      <c r="F472" s="16">
        <f t="shared" ref="F472:F476" si="105">+B472+D472</f>
        <v>558.5</v>
      </c>
      <c r="G472" s="16">
        <f t="shared" ref="G472:G476" si="106">+C472+E472</f>
        <v>814.1</v>
      </c>
      <c r="H472" s="134">
        <f t="shared" ref="H472:H476" si="107">+(F472/G472-1)*100</f>
        <v>-31.396634320108095</v>
      </c>
      <c r="I472">
        <f>'0519'!F36</f>
        <v>54.5</v>
      </c>
    </row>
    <row r="473" spans="1:9" x14ac:dyDescent="0.25">
      <c r="A473" s="95">
        <f t="shared" si="98"/>
        <v>44707</v>
      </c>
      <c r="B473">
        <f>'0526'!B36</f>
        <v>9.6</v>
      </c>
      <c r="C473">
        <f>'0526'!C36</f>
        <v>109.4</v>
      </c>
      <c r="D473">
        <f>'0526'!D36</f>
        <v>548.9</v>
      </c>
      <c r="E473">
        <f>'0526'!E36</f>
        <v>705.7</v>
      </c>
      <c r="F473" s="16">
        <f t="shared" si="105"/>
        <v>558.5</v>
      </c>
      <c r="G473" s="16">
        <f t="shared" si="106"/>
        <v>815.1</v>
      </c>
      <c r="H473" s="134">
        <f t="shared" si="107"/>
        <v>-31.480799901852542</v>
      </c>
      <c r="I473">
        <f>'0526'!F36</f>
        <v>114.5</v>
      </c>
    </row>
    <row r="474" spans="1:9" x14ac:dyDescent="0.25">
      <c r="A474" s="95">
        <f t="shared" si="98"/>
        <v>44714</v>
      </c>
      <c r="B474">
        <f>'0602'!B31</f>
        <v>122.2</v>
      </c>
      <c r="C474">
        <f>'0602'!C31</f>
        <v>56.2</v>
      </c>
      <c r="D474">
        <f>'0602'!D31</f>
        <v>0</v>
      </c>
      <c r="E474">
        <f>'0602'!E31</f>
        <v>24.5</v>
      </c>
      <c r="F474" s="16">
        <f t="shared" si="105"/>
        <v>122.2</v>
      </c>
      <c r="G474" s="16">
        <f t="shared" si="106"/>
        <v>80.7</v>
      </c>
      <c r="H474" s="134">
        <f t="shared" si="107"/>
        <v>51.425030978934316</v>
      </c>
    </row>
    <row r="475" spans="1:9" x14ac:dyDescent="0.25">
      <c r="A475" s="95">
        <f t="shared" si="98"/>
        <v>44721</v>
      </c>
      <c r="B475">
        <f>'0609'!B28</f>
        <v>121.9</v>
      </c>
      <c r="C475">
        <f>'0609'!C28</f>
        <v>90.2</v>
      </c>
      <c r="D475">
        <f>'0609'!D28</f>
        <v>0.3</v>
      </c>
      <c r="E475">
        <f>'0609'!E28</f>
        <v>24.5</v>
      </c>
      <c r="F475" s="16">
        <f t="shared" si="105"/>
        <v>122.2</v>
      </c>
      <c r="G475" s="16">
        <f t="shared" si="106"/>
        <v>114.7</v>
      </c>
      <c r="H475" s="134">
        <f t="shared" si="107"/>
        <v>6.5387968613775049</v>
      </c>
    </row>
    <row r="476" spans="1:9" x14ac:dyDescent="0.25">
      <c r="A476" s="95">
        <f t="shared" si="98"/>
        <v>44728</v>
      </c>
      <c r="B476">
        <f>'0616'!B28</f>
        <v>67</v>
      </c>
      <c r="C476">
        <f>'0616'!C28</f>
        <v>36.799999999999997</v>
      </c>
      <c r="D476">
        <f>'0616'!D28</f>
        <v>57.1</v>
      </c>
      <c r="E476">
        <f>'0616'!E28</f>
        <v>83</v>
      </c>
      <c r="F476" s="16">
        <f t="shared" si="105"/>
        <v>124.1</v>
      </c>
      <c r="G476" s="16">
        <f t="shared" si="106"/>
        <v>119.8</v>
      </c>
      <c r="H476" s="134">
        <f t="shared" si="107"/>
        <v>3.5893155258764686</v>
      </c>
    </row>
    <row r="477" spans="1:9" x14ac:dyDescent="0.25">
      <c r="A477" s="95">
        <f t="shared" si="98"/>
        <v>44735</v>
      </c>
      <c r="B477">
        <f>'0623'!B28</f>
        <v>68</v>
      </c>
      <c r="C477">
        <f>'0623'!C28</f>
        <v>37.799999999999997</v>
      </c>
      <c r="D477">
        <f>'0623'!D28</f>
        <v>57.1</v>
      </c>
      <c r="E477">
        <f>'0623'!E28</f>
        <v>83</v>
      </c>
      <c r="F477" s="16">
        <f t="shared" ref="F477:F481" si="108">+B477+D477</f>
        <v>125.1</v>
      </c>
      <c r="G477" s="16">
        <f t="shared" ref="G477:G481" si="109">+C477+E477</f>
        <v>120.8</v>
      </c>
      <c r="H477" s="134">
        <f t="shared" ref="H477:H481" si="110">+(F477/G477-1)*100</f>
        <v>3.5596026490066102</v>
      </c>
    </row>
    <row r="478" spans="1:9" x14ac:dyDescent="0.25">
      <c r="A478" s="95">
        <f t="shared" si="98"/>
        <v>44742</v>
      </c>
      <c r="B478">
        <f>'0630'!B28</f>
        <v>66.900000000000006</v>
      </c>
      <c r="C478">
        <f>'0630'!C28</f>
        <v>41.3</v>
      </c>
      <c r="D478">
        <f>'0630'!D28</f>
        <v>58.2</v>
      </c>
      <c r="E478">
        <f>'0630'!E28</f>
        <v>83</v>
      </c>
      <c r="F478" s="16">
        <f t="shared" si="108"/>
        <v>125.10000000000001</v>
      </c>
      <c r="G478" s="16">
        <f t="shared" si="109"/>
        <v>124.3</v>
      </c>
      <c r="H478" s="134">
        <f t="shared" si="110"/>
        <v>0.64360418342719328</v>
      </c>
    </row>
    <row r="479" spans="1:9" x14ac:dyDescent="0.25">
      <c r="A479" s="95">
        <f t="shared" si="98"/>
        <v>44749</v>
      </c>
      <c r="B479">
        <f>'0707'!B29</f>
        <v>66</v>
      </c>
      <c r="C479">
        <f>'0707'!C29</f>
        <v>41.3</v>
      </c>
      <c r="D479">
        <f>'0707'!D29</f>
        <v>59.1</v>
      </c>
      <c r="E479">
        <f>'0707'!E29</f>
        <v>83</v>
      </c>
      <c r="F479" s="16">
        <f t="shared" si="108"/>
        <v>125.1</v>
      </c>
      <c r="G479" s="16">
        <f t="shared" si="109"/>
        <v>124.3</v>
      </c>
      <c r="H479" s="134">
        <f t="shared" si="110"/>
        <v>0.64360418342719328</v>
      </c>
    </row>
    <row r="480" spans="1:9" x14ac:dyDescent="0.25">
      <c r="A480" s="95">
        <f t="shared" si="98"/>
        <v>44756</v>
      </c>
      <c r="B480">
        <f>'0714'!B30</f>
        <v>63.7</v>
      </c>
      <c r="C480">
        <f>'0714'!C30</f>
        <v>41.3</v>
      </c>
      <c r="D480">
        <f>'0714'!D30</f>
        <v>61.6</v>
      </c>
      <c r="E480">
        <f>'0714'!E30</f>
        <v>83</v>
      </c>
      <c r="F480" s="16">
        <f t="shared" si="108"/>
        <v>125.30000000000001</v>
      </c>
      <c r="G480" s="16">
        <f t="shared" si="109"/>
        <v>124.3</v>
      </c>
      <c r="H480" s="134">
        <f t="shared" si="110"/>
        <v>0.8045052292839916</v>
      </c>
    </row>
    <row r="481" spans="1:8" x14ac:dyDescent="0.25">
      <c r="A481" s="95">
        <f t="shared" si="98"/>
        <v>44763</v>
      </c>
      <c r="B481">
        <f>'0721'!B30</f>
        <v>119.3</v>
      </c>
      <c r="C481">
        <f>'0721'!C30</f>
        <v>87.8</v>
      </c>
      <c r="D481">
        <f>'0721'!D30</f>
        <v>62.3</v>
      </c>
      <c r="E481">
        <f>'0721'!E30</f>
        <v>83.5</v>
      </c>
      <c r="F481" s="16">
        <f t="shared" si="108"/>
        <v>181.6</v>
      </c>
      <c r="G481" s="16">
        <f t="shared" si="109"/>
        <v>171.3</v>
      </c>
      <c r="H481" s="134">
        <f t="shared" si="110"/>
        <v>6.0128429655574855</v>
      </c>
    </row>
    <row r="482" spans="1:8" x14ac:dyDescent="0.25">
      <c r="A482" s="95">
        <f t="shared" si="98"/>
        <v>44770</v>
      </c>
      <c r="B482">
        <f>'0728'!B30</f>
        <v>119.2</v>
      </c>
      <c r="C482">
        <f>'0728'!C30</f>
        <v>87</v>
      </c>
      <c r="D482">
        <f>'0728'!D30</f>
        <v>62.4</v>
      </c>
      <c r="E482">
        <f>'0728'!E30</f>
        <v>84.3</v>
      </c>
      <c r="F482" s="16">
        <f t="shared" ref="F482:F485" si="111">+B482+D482</f>
        <v>181.6</v>
      </c>
      <c r="G482" s="16">
        <f t="shared" ref="G482:G485" si="112">+C482+E482</f>
        <v>171.3</v>
      </c>
      <c r="H482" s="134">
        <f t="shared" ref="H482:H485" si="113">+(F482/G482-1)*100</f>
        <v>6.0128429655574855</v>
      </c>
    </row>
    <row r="483" spans="1:8" x14ac:dyDescent="0.25">
      <c r="A483" s="95">
        <f t="shared" si="98"/>
        <v>44777</v>
      </c>
      <c r="B483">
        <f>'0804'!B30</f>
        <v>119.5</v>
      </c>
      <c r="C483">
        <f>'0804'!C30</f>
        <v>89.8</v>
      </c>
      <c r="D483">
        <f>'0804'!D30</f>
        <v>62.4</v>
      </c>
      <c r="E483">
        <f>'0804'!E30</f>
        <v>84.7</v>
      </c>
      <c r="F483" s="16">
        <f t="shared" si="111"/>
        <v>181.9</v>
      </c>
      <c r="G483" s="16">
        <f t="shared" si="112"/>
        <v>174.5</v>
      </c>
      <c r="H483" s="134">
        <f t="shared" si="113"/>
        <v>4.2406876790830994</v>
      </c>
    </row>
    <row r="484" spans="1:8" x14ac:dyDescent="0.25">
      <c r="A484" s="95">
        <f t="shared" si="98"/>
        <v>44784</v>
      </c>
      <c r="B484">
        <f>'0811'!B30</f>
        <v>118.3</v>
      </c>
      <c r="C484">
        <f>'0811'!C30</f>
        <v>89.5</v>
      </c>
      <c r="D484">
        <f>'0811'!D30</f>
        <v>63.6</v>
      </c>
      <c r="E484">
        <f>'0811'!E30</f>
        <v>87</v>
      </c>
      <c r="F484" s="16">
        <f t="shared" si="111"/>
        <v>181.9</v>
      </c>
      <c r="G484" s="16">
        <f t="shared" si="112"/>
        <v>176.5</v>
      </c>
      <c r="H484" s="134">
        <f t="shared" si="113"/>
        <v>3.0594900849858497</v>
      </c>
    </row>
    <row r="485" spans="1:8" x14ac:dyDescent="0.25">
      <c r="A485" s="95">
        <f t="shared" si="98"/>
        <v>44791</v>
      </c>
      <c r="C485">
        <v>135.69999999999999</v>
      </c>
      <c r="E485">
        <v>87.8</v>
      </c>
      <c r="F485" s="16">
        <f t="shared" si="111"/>
        <v>0</v>
      </c>
      <c r="G485" s="16">
        <f t="shared" si="112"/>
        <v>223.5</v>
      </c>
      <c r="H485" s="134">
        <f t="shared" si="113"/>
        <v>-100</v>
      </c>
    </row>
    <row r="486" spans="1:8" x14ac:dyDescent="0.25">
      <c r="A486" s="95">
        <f t="shared" si="98"/>
        <v>44798</v>
      </c>
      <c r="B486">
        <f>'0825'!B30</f>
        <v>118.6</v>
      </c>
      <c r="C486">
        <f>'0825'!C30</f>
        <v>102.7</v>
      </c>
      <c r="D486">
        <f>'0825'!D30</f>
        <v>64.599999999999994</v>
      </c>
      <c r="E486">
        <f>'0825'!E30</f>
        <v>121.3</v>
      </c>
      <c r="F486" s="16">
        <f t="shared" ref="F486:F487" si="114">+B486+D486</f>
        <v>183.2</v>
      </c>
      <c r="G486" s="16">
        <f t="shared" ref="G486:G487" si="115">+C486+E486</f>
        <v>224</v>
      </c>
      <c r="H486" s="134">
        <f t="shared" ref="H486:H487" si="116">+(F486/G486-1)*100</f>
        <v>-18.214285714285715</v>
      </c>
    </row>
    <row r="487" spans="1:8" x14ac:dyDescent="0.25">
      <c r="A487" s="95">
        <f t="shared" si="98"/>
        <v>44805</v>
      </c>
      <c r="B487">
        <f>'0901'!B30</f>
        <v>173.5</v>
      </c>
      <c r="C487">
        <f>'0901'!C30</f>
        <v>150.4</v>
      </c>
      <c r="D487">
        <f>'0901'!D30</f>
        <v>65.599999999999994</v>
      </c>
      <c r="E487">
        <f>'0901'!E30</f>
        <v>123.6</v>
      </c>
      <c r="F487" s="16">
        <f t="shared" si="114"/>
        <v>239.1</v>
      </c>
      <c r="G487" s="16">
        <f t="shared" si="115"/>
        <v>274</v>
      </c>
      <c r="H487" s="134">
        <f t="shared" si="116"/>
        <v>-12.73722627737226</v>
      </c>
    </row>
    <row r="488" spans="1:8" x14ac:dyDescent="0.25">
      <c r="A488" s="95">
        <f t="shared" si="98"/>
        <v>44812</v>
      </c>
      <c r="B488">
        <f>'0908'!B31</f>
        <v>120</v>
      </c>
      <c r="C488">
        <f>'0908'!C31</f>
        <v>157.4</v>
      </c>
      <c r="D488">
        <f>'0908'!D31</f>
        <v>123.3</v>
      </c>
      <c r="E488">
        <f>'0908'!E31</f>
        <v>123.6</v>
      </c>
      <c r="F488" s="16">
        <f t="shared" ref="F488" si="117">+B488+D488</f>
        <v>243.3</v>
      </c>
      <c r="G488" s="16">
        <f t="shared" ref="G488" si="118">+C488+E488</f>
        <v>281</v>
      </c>
      <c r="H488" s="134">
        <f t="shared" ref="H488" si="119">+(F488/G488-1)*100</f>
        <v>-13.416370106761565</v>
      </c>
    </row>
    <row r="489" spans="1:8" x14ac:dyDescent="0.25">
      <c r="A489" s="95">
        <f t="shared" si="98"/>
        <v>44819</v>
      </c>
      <c r="B489">
        <f>'0915'!B32</f>
        <v>59.5</v>
      </c>
      <c r="C489">
        <f>'0915'!C32</f>
        <v>159.19999999999999</v>
      </c>
      <c r="D489">
        <f>'0915'!D32</f>
        <v>182</v>
      </c>
      <c r="E489">
        <f>'0915'!E32</f>
        <v>123.9</v>
      </c>
      <c r="F489" s="16">
        <f t="shared" ref="F489:F494" si="120">+B489+D489</f>
        <v>241.5</v>
      </c>
      <c r="G489" s="16">
        <f t="shared" ref="G489:G494" si="121">+C489+E489</f>
        <v>283.10000000000002</v>
      </c>
      <c r="H489" s="134">
        <f t="shared" ref="H489:H494" si="122">+(F489/G489-1)*100</f>
        <v>-14.694454256446488</v>
      </c>
    </row>
    <row r="490" spans="1:8" x14ac:dyDescent="0.25">
      <c r="A490" s="95">
        <f t="shared" si="98"/>
        <v>44826</v>
      </c>
      <c r="B490">
        <f>'0922'!B32</f>
        <v>107</v>
      </c>
      <c r="C490">
        <f>'0922'!C32</f>
        <v>118.2</v>
      </c>
      <c r="D490">
        <f>'0922'!D32</f>
        <v>182</v>
      </c>
      <c r="E490">
        <f>'0922'!E32</f>
        <v>171.4</v>
      </c>
      <c r="F490" s="16">
        <f t="shared" si="120"/>
        <v>289</v>
      </c>
      <c r="G490" s="16">
        <f t="shared" si="121"/>
        <v>289.60000000000002</v>
      </c>
      <c r="H490" s="134">
        <f t="shared" si="122"/>
        <v>-0.20718232044200091</v>
      </c>
    </row>
    <row r="491" spans="1:8" x14ac:dyDescent="0.25">
      <c r="A491" s="95">
        <f t="shared" si="98"/>
        <v>44833</v>
      </c>
      <c r="B491">
        <f>'0929'!B33</f>
        <v>107</v>
      </c>
      <c r="C491">
        <f>'0929'!C33</f>
        <v>116.6</v>
      </c>
      <c r="D491">
        <f>'0929'!D33</f>
        <v>182</v>
      </c>
      <c r="E491">
        <f>'0929'!E33</f>
        <v>172.9</v>
      </c>
      <c r="F491" s="16">
        <f t="shared" si="120"/>
        <v>289</v>
      </c>
      <c r="G491" s="16">
        <f t="shared" si="121"/>
        <v>289.5</v>
      </c>
      <c r="H491" s="134">
        <f t="shared" si="122"/>
        <v>-0.17271157167529916</v>
      </c>
    </row>
    <row r="492" spans="1:8" x14ac:dyDescent="0.25">
      <c r="A492" s="95">
        <f t="shared" si="98"/>
        <v>44840</v>
      </c>
      <c r="B492">
        <f>'1006'!B33</f>
        <v>161.6</v>
      </c>
      <c r="C492">
        <f>'1006'!C33</f>
        <v>144.5</v>
      </c>
      <c r="D492">
        <f>'1006'!D33</f>
        <v>182.4</v>
      </c>
      <c r="E492">
        <f>'1006'!E33</f>
        <v>174.6</v>
      </c>
      <c r="F492" s="16">
        <f t="shared" si="120"/>
        <v>344</v>
      </c>
      <c r="G492" s="16">
        <f t="shared" si="121"/>
        <v>319.10000000000002</v>
      </c>
      <c r="H492" s="134">
        <f t="shared" si="122"/>
        <v>7.8031964901284834</v>
      </c>
    </row>
    <row r="493" spans="1:8" x14ac:dyDescent="0.25">
      <c r="A493" s="95">
        <f t="shared" si="98"/>
        <v>44847</v>
      </c>
      <c r="B493">
        <f>'1013'!B33</f>
        <v>161.6</v>
      </c>
      <c r="C493">
        <f>'1013'!C33</f>
        <v>196.6</v>
      </c>
      <c r="D493">
        <f>'1013'!D33</f>
        <v>182.4</v>
      </c>
      <c r="E493">
        <f>'1013'!E33</f>
        <v>174.6</v>
      </c>
      <c r="F493" s="16">
        <f t="shared" si="120"/>
        <v>344</v>
      </c>
      <c r="G493" s="16">
        <f t="shared" si="121"/>
        <v>371.2</v>
      </c>
      <c r="H493" s="134">
        <f t="shared" si="122"/>
        <v>-7.3275862068965525</v>
      </c>
    </row>
    <row r="494" spans="1:8" x14ac:dyDescent="0.25">
      <c r="A494" s="95">
        <f t="shared" si="98"/>
        <v>44854</v>
      </c>
      <c r="B494">
        <f>'1020'!B33</f>
        <v>209.6</v>
      </c>
      <c r="C494">
        <f>'1020'!C33</f>
        <v>196.3</v>
      </c>
      <c r="D494">
        <f>'1020'!D33</f>
        <v>182.4</v>
      </c>
      <c r="E494">
        <f>'1020'!E33</f>
        <v>174.9</v>
      </c>
      <c r="F494" s="16">
        <f t="shared" si="120"/>
        <v>392</v>
      </c>
      <c r="G494" s="16">
        <f t="shared" si="121"/>
        <v>371.20000000000005</v>
      </c>
      <c r="H494" s="134">
        <f t="shared" si="122"/>
        <v>5.6034482758620552</v>
      </c>
    </row>
    <row r="495" spans="1:8" x14ac:dyDescent="0.25">
      <c r="A495" s="95">
        <f t="shared" si="98"/>
        <v>44861</v>
      </c>
      <c r="B495">
        <f>'1027'!B33</f>
        <v>209.6</v>
      </c>
      <c r="C495">
        <f>'1027'!C33</f>
        <v>196</v>
      </c>
      <c r="D495">
        <f>'1027'!D33</f>
        <v>182.4</v>
      </c>
      <c r="E495">
        <f>'1027'!E33</f>
        <v>175.2</v>
      </c>
      <c r="F495" s="16">
        <f t="shared" ref="F495:F498" si="123">+B495+D495</f>
        <v>392</v>
      </c>
      <c r="G495" s="16">
        <f t="shared" ref="G495:G498" si="124">+C495+E495</f>
        <v>371.2</v>
      </c>
      <c r="H495" s="134">
        <f t="shared" ref="H495:H498" si="125">+(F495/G495-1)*100</f>
        <v>5.6034482758620774</v>
      </c>
    </row>
    <row r="496" spans="1:8" x14ac:dyDescent="0.25">
      <c r="A496" s="95">
        <f t="shared" si="98"/>
        <v>44868</v>
      </c>
      <c r="B496">
        <f>'1103'!B34</f>
        <v>265.39999999999998</v>
      </c>
      <c r="C496">
        <f>'1103'!C34</f>
        <v>148.69999999999999</v>
      </c>
      <c r="D496">
        <f>'1103'!D34</f>
        <v>182.4</v>
      </c>
      <c r="E496">
        <f>'1103'!E34</f>
        <v>226.3</v>
      </c>
      <c r="F496" s="16">
        <f t="shared" si="123"/>
        <v>447.79999999999995</v>
      </c>
      <c r="G496" s="16">
        <f t="shared" si="124"/>
        <v>375</v>
      </c>
      <c r="H496" s="134">
        <f t="shared" si="125"/>
        <v>19.413333333333327</v>
      </c>
    </row>
    <row r="497" spans="1:8" x14ac:dyDescent="0.25">
      <c r="A497" s="95">
        <f t="shared" si="98"/>
        <v>44875</v>
      </c>
      <c r="B497">
        <f>'1110'!B34</f>
        <v>316.89999999999998</v>
      </c>
      <c r="C497">
        <f>'1110'!C34</f>
        <v>148.19999999999999</v>
      </c>
      <c r="D497">
        <f>'1110'!D34</f>
        <v>182.4</v>
      </c>
      <c r="E497">
        <f>'1110'!E34</f>
        <v>226.8</v>
      </c>
      <c r="F497" s="16">
        <f t="shared" si="123"/>
        <v>499.29999999999995</v>
      </c>
      <c r="G497" s="16">
        <f t="shared" si="124"/>
        <v>375</v>
      </c>
      <c r="H497" s="134">
        <f t="shared" si="125"/>
        <v>33.146666666666661</v>
      </c>
    </row>
    <row r="498" spans="1:8" x14ac:dyDescent="0.25">
      <c r="A498" s="95">
        <f t="shared" si="98"/>
        <v>44882</v>
      </c>
      <c r="B498">
        <f>'1117'!B34</f>
        <v>316.89999999999998</v>
      </c>
      <c r="C498">
        <f>'1117'!C34</f>
        <v>148.19999999999999</v>
      </c>
      <c r="D498">
        <f>'1117'!D34</f>
        <v>182.4</v>
      </c>
      <c r="E498">
        <f>'1117'!E34</f>
        <v>226.8</v>
      </c>
      <c r="F498" s="16">
        <f t="shared" si="123"/>
        <v>499.29999999999995</v>
      </c>
      <c r="G498" s="16">
        <f t="shared" si="124"/>
        <v>375</v>
      </c>
      <c r="H498" s="134">
        <f t="shared" si="125"/>
        <v>33.146666666666661</v>
      </c>
    </row>
    <row r="499" spans="1:8" x14ac:dyDescent="0.25">
      <c r="A499" s="95">
        <f t="shared" si="98"/>
        <v>44889</v>
      </c>
      <c r="B499">
        <f>'1124'!B34</f>
        <v>319.89999999999998</v>
      </c>
      <c r="C499">
        <f>'1124'!C34</f>
        <v>148.4</v>
      </c>
      <c r="D499">
        <f>'1124'!D34</f>
        <v>182.4</v>
      </c>
      <c r="E499">
        <f>'1124'!E34</f>
        <v>227.1</v>
      </c>
      <c r="F499" s="16">
        <f t="shared" ref="F499:F500" si="126">+B499+D499</f>
        <v>502.29999999999995</v>
      </c>
      <c r="G499" s="16">
        <f t="shared" ref="G499:G500" si="127">+C499+E499</f>
        <v>375.5</v>
      </c>
      <c r="H499" s="134">
        <f t="shared" ref="H499:H500" si="128">+(F499/G499-1)*100</f>
        <v>33.76830892143807</v>
      </c>
    </row>
    <row r="500" spans="1:8" x14ac:dyDescent="0.25">
      <c r="A500" s="95">
        <f t="shared" si="98"/>
        <v>44896</v>
      </c>
      <c r="B500">
        <f>'1201'!B35</f>
        <v>319.89999999999998</v>
      </c>
      <c r="C500">
        <f>'1201'!C35</f>
        <v>208.4</v>
      </c>
      <c r="D500">
        <f>'1201'!D35</f>
        <v>182.4</v>
      </c>
      <c r="E500">
        <f>'1201'!E35</f>
        <v>227.1</v>
      </c>
      <c r="F500" s="16">
        <f t="shared" si="126"/>
        <v>502.29999999999995</v>
      </c>
      <c r="G500" s="16">
        <f t="shared" si="127"/>
        <v>435.5</v>
      </c>
      <c r="H500" s="134">
        <f t="shared" si="128"/>
        <v>15.338691159586681</v>
      </c>
    </row>
    <row r="501" spans="1:8" x14ac:dyDescent="0.25">
      <c r="A501" s="95">
        <f t="shared" si="98"/>
        <v>44903</v>
      </c>
      <c r="B501">
        <f>'1208'!B35</f>
        <v>319.89999999999998</v>
      </c>
      <c r="C501">
        <f>'1208'!C35</f>
        <v>208.2</v>
      </c>
      <c r="D501">
        <f>'1208'!D35</f>
        <v>182.4</v>
      </c>
      <c r="E501">
        <f>'1208'!E35</f>
        <v>227.3</v>
      </c>
      <c r="F501" s="16">
        <f t="shared" ref="F501:F505" si="129">+B501+D501</f>
        <v>502.29999999999995</v>
      </c>
      <c r="G501" s="16">
        <f t="shared" ref="G501:G505" si="130">+C501+E501</f>
        <v>435.5</v>
      </c>
      <c r="H501" s="134">
        <f t="shared" ref="H501:H505" si="131">+(F501/G501-1)*100</f>
        <v>15.338691159586681</v>
      </c>
    </row>
    <row r="502" spans="1:8" x14ac:dyDescent="0.25">
      <c r="A502" s="95">
        <f t="shared" si="98"/>
        <v>44910</v>
      </c>
      <c r="B502">
        <f>'1215'!B35</f>
        <v>374.9</v>
      </c>
      <c r="C502">
        <f>'1215'!C35</f>
        <v>206.9</v>
      </c>
      <c r="D502">
        <f>'1215'!D35</f>
        <v>182.4</v>
      </c>
      <c r="E502">
        <f>'1215'!E35</f>
        <v>228.6</v>
      </c>
      <c r="F502" s="16">
        <f t="shared" si="129"/>
        <v>557.29999999999995</v>
      </c>
      <c r="G502" s="16">
        <f t="shared" si="130"/>
        <v>435.5</v>
      </c>
      <c r="H502" s="134">
        <f t="shared" si="131"/>
        <v>27.967853042479906</v>
      </c>
    </row>
    <row r="503" spans="1:8" x14ac:dyDescent="0.25">
      <c r="A503" s="95">
        <f t="shared" si="98"/>
        <v>44917</v>
      </c>
      <c r="B503">
        <f>'1222'!B35</f>
        <v>323.89999999999998</v>
      </c>
      <c r="C503">
        <f>'1222'!C35</f>
        <v>206.9</v>
      </c>
      <c r="D503">
        <f>'1222'!D35</f>
        <v>236.5</v>
      </c>
      <c r="E503">
        <f>'1222'!E35</f>
        <v>228.6</v>
      </c>
      <c r="F503" s="16">
        <f t="shared" si="129"/>
        <v>560.4</v>
      </c>
      <c r="G503" s="16">
        <f t="shared" si="130"/>
        <v>435.5</v>
      </c>
      <c r="H503" s="134">
        <f t="shared" si="131"/>
        <v>28.679678530424791</v>
      </c>
    </row>
    <row r="504" spans="1:8" x14ac:dyDescent="0.25">
      <c r="A504" s="95">
        <f t="shared" si="98"/>
        <v>44924</v>
      </c>
      <c r="B504">
        <f>'1229'!B35</f>
        <v>376.9</v>
      </c>
      <c r="C504">
        <f>'1229'!C35</f>
        <v>208.9</v>
      </c>
      <c r="D504">
        <f>'1229'!D35</f>
        <v>236.5</v>
      </c>
      <c r="E504">
        <f>'1229'!E35</f>
        <v>229.6</v>
      </c>
      <c r="F504" s="16">
        <f t="shared" si="129"/>
        <v>613.4</v>
      </c>
      <c r="G504" s="16">
        <f t="shared" si="130"/>
        <v>438.5</v>
      </c>
      <c r="H504" s="134">
        <f t="shared" si="131"/>
        <v>39.885974914481181</v>
      </c>
    </row>
    <row r="505" spans="1:8" x14ac:dyDescent="0.25">
      <c r="A505" s="95">
        <f t="shared" si="98"/>
        <v>44931</v>
      </c>
      <c r="B505">
        <f>'0105'!B35</f>
        <v>373.3</v>
      </c>
      <c r="C505">
        <f>'0105'!C35</f>
        <v>229.4</v>
      </c>
      <c r="D505">
        <f>'0105'!D35</f>
        <v>236.5</v>
      </c>
      <c r="E505">
        <f>'0105'!E35</f>
        <v>229.6</v>
      </c>
      <c r="F505" s="16">
        <f t="shared" si="129"/>
        <v>609.79999999999995</v>
      </c>
      <c r="G505" s="16">
        <f t="shared" si="130"/>
        <v>459</v>
      </c>
      <c r="H505" s="134">
        <f t="shared" si="131"/>
        <v>32.854030501089305</v>
      </c>
    </row>
    <row r="506" spans="1:8" x14ac:dyDescent="0.25">
      <c r="A506" s="95">
        <f t="shared" si="98"/>
        <v>44938</v>
      </c>
      <c r="B506">
        <f>'0112'!C35</f>
        <v>373.3</v>
      </c>
      <c r="C506">
        <f>'0112'!D35</f>
        <v>280.39999999999998</v>
      </c>
      <c r="D506">
        <f>'0112'!E35</f>
        <v>236.5</v>
      </c>
      <c r="E506">
        <f>'0112'!F35</f>
        <v>229.6</v>
      </c>
      <c r="F506" s="16">
        <f t="shared" ref="F506:F509" si="132">+B506+D506</f>
        <v>609.79999999999995</v>
      </c>
      <c r="G506" s="16">
        <f t="shared" ref="G506:G509" si="133">+C506+E506</f>
        <v>510</v>
      </c>
      <c r="H506" s="134">
        <f t="shared" ref="H506:H509" si="134">+(F506/G506-1)*100</f>
        <v>19.568627450980379</v>
      </c>
    </row>
    <row r="507" spans="1:8" x14ac:dyDescent="0.25">
      <c r="A507" s="95">
        <f t="shared" si="98"/>
        <v>44945</v>
      </c>
      <c r="B507">
        <f>'0119'!B35</f>
        <v>373.8</v>
      </c>
      <c r="C507">
        <f>'0119'!C35</f>
        <v>292.2</v>
      </c>
      <c r="D507">
        <f>'0119'!D35</f>
        <v>236.5</v>
      </c>
      <c r="E507">
        <f>'0119'!E35</f>
        <v>229.8</v>
      </c>
      <c r="F507" s="16">
        <f t="shared" si="132"/>
        <v>610.29999999999995</v>
      </c>
      <c r="G507" s="16">
        <f t="shared" si="133"/>
        <v>522</v>
      </c>
      <c r="H507" s="134">
        <f t="shared" si="134"/>
        <v>16.915708812260522</v>
      </c>
    </row>
    <row r="508" spans="1:8" x14ac:dyDescent="0.25">
      <c r="A508" s="95">
        <f t="shared" si="98"/>
        <v>44952</v>
      </c>
      <c r="B508">
        <f>'0126'!B35</f>
        <v>296.10000000000002</v>
      </c>
      <c r="C508">
        <f>'0126'!C35</f>
        <v>241.2</v>
      </c>
      <c r="D508">
        <f>'0126'!D35</f>
        <v>294.60000000000002</v>
      </c>
      <c r="E508">
        <f>'0126'!E35</f>
        <v>285.10000000000002</v>
      </c>
      <c r="F508" s="16">
        <f t="shared" si="132"/>
        <v>590.70000000000005</v>
      </c>
      <c r="G508" s="16">
        <f t="shared" si="133"/>
        <v>526.29999999999995</v>
      </c>
      <c r="H508" s="134">
        <f t="shared" si="134"/>
        <v>12.236367091012745</v>
      </c>
    </row>
    <row r="509" spans="1:8" x14ac:dyDescent="0.25">
      <c r="A509" s="95">
        <f t="shared" si="98"/>
        <v>44959</v>
      </c>
      <c r="B509">
        <f>'0202'!B35</f>
        <v>270.8</v>
      </c>
      <c r="C509">
        <f>'0202'!C35</f>
        <v>245.1</v>
      </c>
      <c r="D509">
        <f>'0202'!D35</f>
        <v>322.39999999999998</v>
      </c>
      <c r="E509">
        <f>'0202'!E35</f>
        <v>285.7</v>
      </c>
      <c r="F509" s="16">
        <f t="shared" si="132"/>
        <v>593.20000000000005</v>
      </c>
      <c r="G509" s="16">
        <f t="shared" si="133"/>
        <v>530.79999999999995</v>
      </c>
      <c r="H509" s="134">
        <f t="shared" si="134"/>
        <v>11.755840241145465</v>
      </c>
    </row>
    <row r="510" spans="1:8" x14ac:dyDescent="0.25">
      <c r="A510" s="95">
        <f t="shared" si="98"/>
        <v>44966</v>
      </c>
      <c r="B510">
        <f>'0209'!B35</f>
        <v>270.89999999999998</v>
      </c>
      <c r="C510">
        <f>'0209'!C35</f>
        <v>192.1</v>
      </c>
      <c r="D510">
        <f>'0209'!D35</f>
        <v>322.5</v>
      </c>
      <c r="E510">
        <f>'0209'!E35</f>
        <v>343.5</v>
      </c>
      <c r="F510" s="16">
        <f t="shared" ref="F510:F513" si="135">+B510+D510</f>
        <v>593.4</v>
      </c>
      <c r="G510" s="16">
        <f t="shared" ref="G510:G513" si="136">+C510+E510</f>
        <v>535.6</v>
      </c>
      <c r="H510" s="134">
        <f t="shared" ref="H510:H513" si="137">+(F510/G510-1)*100</f>
        <v>10.791635548917089</v>
      </c>
    </row>
    <row r="511" spans="1:8" x14ac:dyDescent="0.25">
      <c r="A511" s="95">
        <f t="shared" si="98"/>
        <v>44973</v>
      </c>
      <c r="B511">
        <f>'0216'!B35</f>
        <v>244.4</v>
      </c>
      <c r="C511">
        <f>'0216'!C35</f>
        <v>192.1</v>
      </c>
      <c r="D511">
        <f>'0216'!D35</f>
        <v>379.4</v>
      </c>
      <c r="E511">
        <f>'0216'!E35</f>
        <v>343.5</v>
      </c>
      <c r="F511" s="16">
        <f t="shared" si="135"/>
        <v>623.79999999999995</v>
      </c>
      <c r="G511" s="16">
        <f t="shared" si="136"/>
        <v>535.6</v>
      </c>
      <c r="H511" s="134">
        <f t="shared" si="137"/>
        <v>16.467513069454796</v>
      </c>
    </row>
    <row r="512" spans="1:8" x14ac:dyDescent="0.25">
      <c r="A512" s="95">
        <f t="shared" si="98"/>
        <v>44980</v>
      </c>
      <c r="B512">
        <f>'0223'!B35</f>
        <v>270.39999999999998</v>
      </c>
      <c r="C512">
        <f>'0223'!C35</f>
        <v>192.1</v>
      </c>
      <c r="D512">
        <f>'0223'!D35</f>
        <v>379.4</v>
      </c>
      <c r="E512">
        <f>'0223'!E35</f>
        <v>343.5</v>
      </c>
      <c r="F512" s="16">
        <f t="shared" si="135"/>
        <v>649.79999999999995</v>
      </c>
      <c r="G512" s="16">
        <f t="shared" si="136"/>
        <v>535.6</v>
      </c>
      <c r="H512" s="134">
        <f t="shared" si="137"/>
        <v>21.321882001493631</v>
      </c>
    </row>
    <row r="513" spans="1:9" x14ac:dyDescent="0.25">
      <c r="A513" s="95">
        <f t="shared" si="98"/>
        <v>44987</v>
      </c>
      <c r="B513">
        <f>'0302'!B35</f>
        <v>244.9</v>
      </c>
      <c r="C513">
        <f>'0302'!C35</f>
        <v>134.9</v>
      </c>
      <c r="D513">
        <f>'0302'!D35</f>
        <v>379.4</v>
      </c>
      <c r="E513">
        <f>'0302'!E35</f>
        <v>402</v>
      </c>
      <c r="F513" s="16">
        <f t="shared" si="135"/>
        <v>624.29999999999995</v>
      </c>
      <c r="G513" s="16">
        <f t="shared" si="136"/>
        <v>536.9</v>
      </c>
      <c r="H513" s="134">
        <f t="shared" si="137"/>
        <v>16.278636617619657</v>
      </c>
    </row>
    <row r="514" spans="1:9" x14ac:dyDescent="0.25">
      <c r="A514" s="95">
        <f t="shared" si="98"/>
        <v>44994</v>
      </c>
      <c r="B514">
        <f>'0309'!B35</f>
        <v>244.9</v>
      </c>
      <c r="C514">
        <f>'0309'!C35</f>
        <v>138.69999999999999</v>
      </c>
      <c r="D514">
        <f>'0309'!D35</f>
        <v>379.4</v>
      </c>
      <c r="E514">
        <f>'0309'!E35</f>
        <v>403.2</v>
      </c>
      <c r="F514" s="16">
        <f t="shared" ref="F514:F518" si="138">+B514+D514</f>
        <v>624.29999999999995</v>
      </c>
      <c r="G514" s="16">
        <f t="shared" ref="G514:G518" si="139">+C514+E514</f>
        <v>541.9</v>
      </c>
      <c r="H514" s="134">
        <f t="shared" ref="H514:H518" si="140">+(F514/G514-1)*100</f>
        <v>15.205757519837615</v>
      </c>
    </row>
    <row r="515" spans="1:9" x14ac:dyDescent="0.25">
      <c r="A515" s="95">
        <f t="shared" si="98"/>
        <v>45001</v>
      </c>
      <c r="B515">
        <f>'0316'!B35</f>
        <v>244.1</v>
      </c>
      <c r="C515">
        <f>'0316'!C35</f>
        <v>137.1</v>
      </c>
      <c r="D515">
        <f>'0316'!D35</f>
        <v>380.1</v>
      </c>
      <c r="E515">
        <f>'0316'!E35</f>
        <v>404.9</v>
      </c>
      <c r="F515" s="16">
        <f t="shared" si="138"/>
        <v>624.20000000000005</v>
      </c>
      <c r="G515" s="16">
        <f t="shared" si="139"/>
        <v>542</v>
      </c>
      <c r="H515" s="134">
        <f t="shared" si="140"/>
        <v>15.166051660516612</v>
      </c>
    </row>
    <row r="516" spans="1:9" x14ac:dyDescent="0.25">
      <c r="A516" s="95">
        <f t="shared" si="98"/>
        <v>45008</v>
      </c>
      <c r="B516">
        <f>'0323'!B35</f>
        <v>243.9</v>
      </c>
      <c r="C516">
        <f>'0323'!C35</f>
        <v>136.30000000000001</v>
      </c>
      <c r="D516">
        <f>'0323'!D35</f>
        <v>380.3</v>
      </c>
      <c r="E516">
        <f>'0323'!E35</f>
        <v>405.6</v>
      </c>
      <c r="F516" s="16">
        <f t="shared" si="138"/>
        <v>624.20000000000005</v>
      </c>
      <c r="G516" s="16">
        <f t="shared" si="139"/>
        <v>541.90000000000009</v>
      </c>
      <c r="H516" s="134">
        <f t="shared" si="140"/>
        <v>15.187303930614494</v>
      </c>
      <c r="I516">
        <f>'0323'!F35</f>
        <v>47.5</v>
      </c>
    </row>
    <row r="517" spans="1:9" x14ac:dyDescent="0.25">
      <c r="A517" s="95">
        <f t="shared" si="98"/>
        <v>45015</v>
      </c>
      <c r="B517">
        <f>'0330'!B35</f>
        <v>244.3</v>
      </c>
      <c r="C517">
        <f>'0330'!C35</f>
        <v>124.8</v>
      </c>
      <c r="D517">
        <f>'0330'!D35</f>
        <v>380.3</v>
      </c>
      <c r="E517">
        <f>'0330'!E35</f>
        <v>432.2</v>
      </c>
      <c r="F517" s="16">
        <f t="shared" si="138"/>
        <v>624.6</v>
      </c>
      <c r="G517" s="16">
        <f t="shared" si="139"/>
        <v>557</v>
      </c>
      <c r="H517" s="134">
        <f t="shared" si="140"/>
        <v>12.136445242369852</v>
      </c>
      <c r="I517">
        <f>'0330'!F35</f>
        <v>47.5</v>
      </c>
    </row>
    <row r="518" spans="1:9" x14ac:dyDescent="0.25">
      <c r="A518" s="95">
        <f t="shared" si="98"/>
        <v>45022</v>
      </c>
      <c r="B518">
        <f>'0406'!B35</f>
        <v>188.5</v>
      </c>
      <c r="C518">
        <f>'0406'!C35</f>
        <v>122.9</v>
      </c>
      <c r="D518">
        <f>'0406'!D35</f>
        <v>438.1</v>
      </c>
      <c r="E518">
        <f>'0406'!E35</f>
        <v>434.1</v>
      </c>
      <c r="F518" s="16">
        <f t="shared" si="138"/>
        <v>626.6</v>
      </c>
      <c r="G518" s="16">
        <f t="shared" si="139"/>
        <v>557</v>
      </c>
      <c r="H518" s="134">
        <f t="shared" si="140"/>
        <v>12.495511669658899</v>
      </c>
      <c r="I518">
        <f>'0406'!F35</f>
        <v>47.5</v>
      </c>
    </row>
    <row r="519" spans="1:9" x14ac:dyDescent="0.25">
      <c r="A519" s="95">
        <f t="shared" si="98"/>
        <v>45029</v>
      </c>
      <c r="B519">
        <f>'0413'!B35</f>
        <v>141.4</v>
      </c>
      <c r="C519">
        <f>'0413'!C35</f>
        <v>62.3</v>
      </c>
      <c r="D519">
        <f>'0413'!D35</f>
        <v>494.8</v>
      </c>
      <c r="E519">
        <f>'0413'!E35</f>
        <v>494.3</v>
      </c>
      <c r="F519" s="16">
        <f t="shared" ref="F519:F521" si="141">+B519+D519</f>
        <v>636.20000000000005</v>
      </c>
      <c r="G519" s="16">
        <f t="shared" ref="G519:G521" si="142">+C519+E519</f>
        <v>556.6</v>
      </c>
      <c r="H519" s="134">
        <f t="shared" ref="H519:H521" si="143">+(F519/G519-1)*100</f>
        <v>14.301113905856999</v>
      </c>
      <c r="I519">
        <f>'0413'!F35</f>
        <v>47.5</v>
      </c>
    </row>
    <row r="520" spans="1:9" x14ac:dyDescent="0.25">
      <c r="A520" s="95">
        <f t="shared" si="98"/>
        <v>45036</v>
      </c>
      <c r="B520">
        <f>'0420'!B35</f>
        <v>141.30000000000001</v>
      </c>
      <c r="C520">
        <f>'0420'!C35</f>
        <v>61.8</v>
      </c>
      <c r="D520">
        <f>'0420'!D35</f>
        <v>494.8</v>
      </c>
      <c r="E520">
        <f>'0420'!E35</f>
        <v>494.8</v>
      </c>
      <c r="F520" s="16">
        <f t="shared" si="141"/>
        <v>636.1</v>
      </c>
      <c r="G520" s="16">
        <f t="shared" si="142"/>
        <v>556.6</v>
      </c>
      <c r="H520" s="134">
        <f t="shared" si="143"/>
        <v>14.283147682357168</v>
      </c>
      <c r="I520">
        <f>'0420'!F35</f>
        <v>47.5</v>
      </c>
    </row>
    <row r="521" spans="1:9" x14ac:dyDescent="0.25">
      <c r="A521" s="95">
        <f t="shared" si="98"/>
        <v>45043</v>
      </c>
      <c r="B521">
        <f>'0427'!B35</f>
        <v>141.30000000000001</v>
      </c>
      <c r="C521">
        <f>'0427'!C35</f>
        <v>62.5</v>
      </c>
      <c r="D521">
        <f>'0427'!D35</f>
        <v>494.8</v>
      </c>
      <c r="E521">
        <f>'0427'!E35</f>
        <v>495.1</v>
      </c>
      <c r="F521" s="16">
        <f t="shared" si="141"/>
        <v>636.1</v>
      </c>
      <c r="G521" s="16">
        <f t="shared" si="142"/>
        <v>557.6</v>
      </c>
      <c r="H521" s="134">
        <f t="shared" si="143"/>
        <v>14.078192252510767</v>
      </c>
      <c r="I521">
        <f>'0427'!F35</f>
        <v>47.5</v>
      </c>
    </row>
    <row r="522" spans="1:9" x14ac:dyDescent="0.25">
      <c r="A522" s="95">
        <f t="shared" si="98"/>
        <v>45050</v>
      </c>
      <c r="B522">
        <f>'0504'!B35</f>
        <v>141.1</v>
      </c>
      <c r="C522">
        <f>'0504'!C35</f>
        <v>61.9</v>
      </c>
      <c r="D522">
        <f>'0504'!D35</f>
        <v>495.1</v>
      </c>
      <c r="E522">
        <f>'0504'!E35</f>
        <v>495.7</v>
      </c>
      <c r="F522" s="16">
        <f t="shared" ref="F522:F525" si="144">+B522+D522</f>
        <v>636.20000000000005</v>
      </c>
      <c r="G522" s="16">
        <f t="shared" ref="G522:G525" si="145">+C522+E522</f>
        <v>557.6</v>
      </c>
      <c r="H522" s="134">
        <f t="shared" ref="H522:H525" si="146">+(F522/G522-1)*100</f>
        <v>14.096126255380215</v>
      </c>
      <c r="I522">
        <f>'0504'!F35</f>
        <v>47.5</v>
      </c>
    </row>
    <row r="523" spans="1:9" x14ac:dyDescent="0.25">
      <c r="A523" s="95">
        <f t="shared" ref="A523:A643" si="147">+A522+7</f>
        <v>45057</v>
      </c>
      <c r="B523">
        <f>'0511'!B35</f>
        <v>140.6</v>
      </c>
      <c r="C523">
        <f>'0511'!C35</f>
        <v>9.9</v>
      </c>
      <c r="D523">
        <f>'0511'!D35</f>
        <v>496.2</v>
      </c>
      <c r="E523">
        <f>'0511'!E35</f>
        <v>548.6</v>
      </c>
      <c r="F523" s="16">
        <f t="shared" si="144"/>
        <v>636.79999999999995</v>
      </c>
      <c r="G523" s="16">
        <f t="shared" si="145"/>
        <v>558.5</v>
      </c>
      <c r="H523" s="134">
        <f t="shared" si="146"/>
        <v>14.019695613249761</v>
      </c>
      <c r="I523">
        <f>'0511'!F35</f>
        <v>47.5</v>
      </c>
    </row>
    <row r="524" spans="1:9" x14ac:dyDescent="0.25">
      <c r="A524" s="95">
        <f t="shared" si="147"/>
        <v>45064</v>
      </c>
      <c r="B524">
        <f>'0518'!B35</f>
        <v>140.30000000000001</v>
      </c>
      <c r="C524">
        <f>'0518'!C35</f>
        <v>9.9</v>
      </c>
      <c r="D524">
        <f>'0518'!D35</f>
        <v>496.2</v>
      </c>
      <c r="E524">
        <f>'0518'!E35</f>
        <v>548.6</v>
      </c>
      <c r="F524" s="16">
        <f t="shared" si="144"/>
        <v>636.5</v>
      </c>
      <c r="G524" s="16">
        <f t="shared" si="145"/>
        <v>558.5</v>
      </c>
      <c r="H524" s="134">
        <f t="shared" si="146"/>
        <v>13.965980304386761</v>
      </c>
      <c r="I524">
        <f>'0518'!F35</f>
        <v>47.5</v>
      </c>
    </row>
    <row r="525" spans="1:9" x14ac:dyDescent="0.25">
      <c r="A525" s="95">
        <f t="shared" si="147"/>
        <v>45071</v>
      </c>
      <c r="B525">
        <f>'0525'!B35</f>
        <v>20.100000000000001</v>
      </c>
      <c r="C525">
        <f>'0525'!C35</f>
        <v>9.6</v>
      </c>
      <c r="D525">
        <f>'0525'!D35</f>
        <v>624.6</v>
      </c>
      <c r="E525">
        <f>'0525'!E35</f>
        <v>548.9</v>
      </c>
      <c r="F525" s="16">
        <f t="shared" si="144"/>
        <v>644.70000000000005</v>
      </c>
      <c r="G525" s="16">
        <f t="shared" si="145"/>
        <v>558.5</v>
      </c>
      <c r="H525" s="134">
        <f t="shared" si="146"/>
        <v>15.434198746642803</v>
      </c>
      <c r="I525">
        <f>'0525'!F35</f>
        <v>47.5</v>
      </c>
    </row>
    <row r="526" spans="1:9" x14ac:dyDescent="0.25">
      <c r="A526" s="95">
        <f t="shared" si="147"/>
        <v>45078</v>
      </c>
      <c r="B526">
        <f>'0601'!B32</f>
        <v>49.1</v>
      </c>
      <c r="C526">
        <f>'0601'!C32</f>
        <v>122.2</v>
      </c>
      <c r="D526">
        <f>'0601'!D32</f>
        <v>0.1</v>
      </c>
      <c r="E526">
        <f>'0601'!E32</f>
        <v>0</v>
      </c>
      <c r="F526" s="16">
        <f t="shared" ref="F526" si="148">+B526+D526</f>
        <v>49.2</v>
      </c>
      <c r="G526" s="16">
        <f t="shared" ref="G526" si="149">+C526+E526</f>
        <v>122.2</v>
      </c>
      <c r="H526" s="134">
        <f t="shared" ref="H526" si="150">+(F526/G526-1)*100</f>
        <v>-59.738134206219314</v>
      </c>
    </row>
    <row r="527" spans="1:9" x14ac:dyDescent="0.25">
      <c r="A527" s="95">
        <f t="shared" si="147"/>
        <v>45085</v>
      </c>
      <c r="B527">
        <f>'0608'!B29</f>
        <v>48.9</v>
      </c>
      <c r="C527">
        <f>'0608'!C29</f>
        <v>121.9</v>
      </c>
      <c r="D527">
        <f>'0608'!D29</f>
        <v>0.3</v>
      </c>
      <c r="E527">
        <f>'0608'!E29</f>
        <v>0.3</v>
      </c>
      <c r="F527" s="16">
        <f t="shared" ref="F527" si="151">+B527+D527</f>
        <v>49.199999999999996</v>
      </c>
      <c r="G527" s="16">
        <f t="shared" ref="G527" si="152">+C527+E527</f>
        <v>122.2</v>
      </c>
      <c r="H527" s="134">
        <f t="shared" ref="H527" si="153">+(F527/G527-1)*100</f>
        <v>-59.738134206219314</v>
      </c>
    </row>
    <row r="528" spans="1:9" x14ac:dyDescent="0.25">
      <c r="A528" s="95">
        <f t="shared" si="147"/>
        <v>45092</v>
      </c>
      <c r="B528">
        <f>'0615'!B29</f>
        <v>48.7</v>
      </c>
      <c r="C528">
        <f>'0615'!C29</f>
        <v>67</v>
      </c>
      <c r="D528">
        <f>'0615'!D29</f>
        <v>0.5</v>
      </c>
      <c r="E528">
        <f>'0615'!E29</f>
        <v>57.1</v>
      </c>
      <c r="F528" s="16">
        <f t="shared" ref="F528" si="154">+B528+D528</f>
        <v>49.2</v>
      </c>
      <c r="G528" s="16">
        <f t="shared" ref="G528" si="155">+C528+E528</f>
        <v>124.1</v>
      </c>
      <c r="H528" s="134">
        <f t="shared" ref="H528" si="156">+(F528/G528-1)*100</f>
        <v>-60.354552780016114</v>
      </c>
    </row>
    <row r="529" spans="1:8" x14ac:dyDescent="0.25">
      <c r="A529" s="95">
        <f t="shared" si="147"/>
        <v>45099</v>
      </c>
      <c r="B529">
        <f>'0622'!B29</f>
        <v>48.6</v>
      </c>
      <c r="C529">
        <f>'0622'!C29</f>
        <v>68</v>
      </c>
      <c r="D529">
        <f>'0622'!D29</f>
        <v>0.5</v>
      </c>
      <c r="E529">
        <f>'0622'!E29</f>
        <v>57.1</v>
      </c>
      <c r="F529" s="16">
        <f t="shared" ref="F529" si="157">+B529+D529</f>
        <v>49.1</v>
      </c>
      <c r="G529" s="16">
        <f t="shared" ref="G529" si="158">+C529+E529</f>
        <v>125.1</v>
      </c>
      <c r="H529" s="134">
        <f t="shared" ref="H529" si="159">+(F529/G529-1)*100</f>
        <v>-60.75139888089528</v>
      </c>
    </row>
    <row r="530" spans="1:8" x14ac:dyDescent="0.25">
      <c r="A530" s="95">
        <f t="shared" si="147"/>
        <v>45106</v>
      </c>
      <c r="B530">
        <f>'0629'!B29</f>
        <v>49.1</v>
      </c>
      <c r="C530">
        <f>'0629'!C29</f>
        <v>66.900000000000006</v>
      </c>
      <c r="D530">
        <f>'0629'!D29</f>
        <v>1.1000000000000001</v>
      </c>
      <c r="E530">
        <f>'0629'!E29</f>
        <v>58.2</v>
      </c>
      <c r="F530" s="16">
        <f t="shared" ref="F530" si="160">+B530+D530</f>
        <v>50.2</v>
      </c>
      <c r="G530" s="16">
        <f t="shared" ref="G530" si="161">+C530+E530</f>
        <v>125.10000000000001</v>
      </c>
      <c r="H530" s="134">
        <f t="shared" ref="H530" si="162">+(F530/G530-1)*100</f>
        <v>-59.87210231814548</v>
      </c>
    </row>
    <row r="531" spans="1:8" x14ac:dyDescent="0.25">
      <c r="A531" s="95">
        <f t="shared" si="147"/>
        <v>45113</v>
      </c>
      <c r="B531">
        <f>'0706'!B30</f>
        <v>103.9</v>
      </c>
      <c r="C531">
        <f>'0706'!C30</f>
        <v>66</v>
      </c>
      <c r="D531">
        <f>'0706'!D30</f>
        <v>1.3</v>
      </c>
      <c r="E531">
        <f>'0706'!E30</f>
        <v>59.1</v>
      </c>
      <c r="F531" s="16">
        <f t="shared" ref="F531" si="163">+B531+D531</f>
        <v>105.2</v>
      </c>
      <c r="G531" s="16">
        <f t="shared" ref="G531" si="164">+C531+E531</f>
        <v>125.1</v>
      </c>
      <c r="H531" s="134">
        <f t="shared" ref="H531" si="165">+(F531/G531-1)*100</f>
        <v>-15.907274180655474</v>
      </c>
    </row>
    <row r="532" spans="1:8" x14ac:dyDescent="0.25">
      <c r="A532" s="95">
        <f t="shared" si="147"/>
        <v>45120</v>
      </c>
      <c r="B532">
        <f>'0713'!B30</f>
        <v>103.5</v>
      </c>
      <c r="C532">
        <f>'0713'!C30</f>
        <v>63.7</v>
      </c>
      <c r="D532">
        <f>'0713'!D30</f>
        <v>1.7</v>
      </c>
      <c r="E532">
        <f>'0713'!E30</f>
        <v>61.6</v>
      </c>
      <c r="F532" s="16">
        <f t="shared" ref="F532" si="166">+B532+D532</f>
        <v>105.2</v>
      </c>
      <c r="G532" s="16">
        <f t="shared" ref="G532" si="167">+C532+E532</f>
        <v>125.30000000000001</v>
      </c>
      <c r="H532" s="134">
        <f t="shared" ref="H532" si="168">+(F532/G532-1)*100</f>
        <v>-16.041500399042306</v>
      </c>
    </row>
    <row r="533" spans="1:8" x14ac:dyDescent="0.25">
      <c r="A533" s="95">
        <f t="shared" si="147"/>
        <v>45127</v>
      </c>
      <c r="B533">
        <f>'0720'!B31</f>
        <v>103.5</v>
      </c>
      <c r="C533">
        <f>'0720'!C31</f>
        <v>119.3</v>
      </c>
      <c r="D533">
        <f>'0720'!D31</f>
        <v>1.7</v>
      </c>
      <c r="E533">
        <f>'0720'!E31</f>
        <v>62.3</v>
      </c>
      <c r="F533" s="16">
        <f t="shared" ref="F533" si="169">+B533+D533</f>
        <v>105.2</v>
      </c>
      <c r="G533" s="16">
        <f t="shared" ref="G533" si="170">+C533+E533</f>
        <v>181.6</v>
      </c>
      <c r="H533" s="134">
        <f t="shared" ref="H533" si="171">+(F533/G533-1)*100</f>
        <v>-42.070484581497794</v>
      </c>
    </row>
    <row r="534" spans="1:8" x14ac:dyDescent="0.25">
      <c r="A534" s="95">
        <f t="shared" si="147"/>
        <v>45134</v>
      </c>
      <c r="B534">
        <f>'0727'!B31</f>
        <v>70.5</v>
      </c>
      <c r="C534">
        <f>'0727'!C31</f>
        <v>119.2</v>
      </c>
      <c r="D534">
        <f>'0727'!D31</f>
        <v>35.4</v>
      </c>
      <c r="E534">
        <f>'0727'!E31</f>
        <v>62.4</v>
      </c>
      <c r="F534" s="16">
        <f t="shared" ref="F534" si="172">+B534+D534</f>
        <v>105.9</v>
      </c>
      <c r="G534" s="16">
        <f t="shared" ref="G534" si="173">+C534+E534</f>
        <v>181.6</v>
      </c>
      <c r="H534" s="134">
        <f t="shared" ref="H534" si="174">+(F534/G534-1)*100</f>
        <v>-41.685022026431717</v>
      </c>
    </row>
    <row r="535" spans="1:8" x14ac:dyDescent="0.25">
      <c r="A535" s="95">
        <f t="shared" si="147"/>
        <v>45141</v>
      </c>
      <c r="B535">
        <f>'0803'!B31</f>
        <v>102</v>
      </c>
      <c r="C535">
        <f>'0803'!C31</f>
        <v>119.5</v>
      </c>
      <c r="D535">
        <f>'0803'!D31</f>
        <v>52.5</v>
      </c>
      <c r="E535">
        <f>'0803'!E31</f>
        <v>62.4</v>
      </c>
      <c r="F535" s="16">
        <f t="shared" ref="F535" si="175">+B535+D535</f>
        <v>154.5</v>
      </c>
      <c r="G535" s="16">
        <f t="shared" ref="G535" si="176">+C535+E535</f>
        <v>181.9</v>
      </c>
      <c r="H535" s="134">
        <f t="shared" ref="H535" si="177">+(F535/G535-1)*100</f>
        <v>-15.063221550302364</v>
      </c>
    </row>
    <row r="536" spans="1:8" x14ac:dyDescent="0.25">
      <c r="A536" s="95">
        <f t="shared" si="147"/>
        <v>45148</v>
      </c>
      <c r="B536">
        <f>'0810'!B31</f>
        <v>102</v>
      </c>
      <c r="C536">
        <f>'0810'!C31</f>
        <v>118.3</v>
      </c>
      <c r="D536">
        <f>'0810'!D31</f>
        <v>52.5</v>
      </c>
      <c r="E536">
        <f>'0810'!E31</f>
        <v>63.6</v>
      </c>
      <c r="F536" s="16">
        <f t="shared" ref="F536" si="178">+B536+D536</f>
        <v>154.5</v>
      </c>
      <c r="G536" s="16">
        <f t="shared" ref="G536" si="179">+C536+E536</f>
        <v>181.9</v>
      </c>
      <c r="H536" s="134">
        <f t="shared" ref="H536" si="180">+(F536/G536-1)*100</f>
        <v>-15.063221550302364</v>
      </c>
    </row>
    <row r="537" spans="1:8" x14ac:dyDescent="0.25">
      <c r="A537" s="95">
        <f t="shared" si="147"/>
        <v>45155</v>
      </c>
      <c r="B537">
        <f>'0817'!B32</f>
        <v>103</v>
      </c>
      <c r="C537">
        <f>'0817'!C32</f>
        <v>118.3</v>
      </c>
      <c r="D537">
        <f>'0817'!D32</f>
        <v>52.5</v>
      </c>
      <c r="E537">
        <f>'0817'!E32</f>
        <v>63.6</v>
      </c>
      <c r="F537" s="16">
        <f t="shared" ref="F537" si="181">+B537+D537</f>
        <v>155.5</v>
      </c>
      <c r="G537" s="16">
        <f t="shared" ref="G537" si="182">+C537+E537</f>
        <v>181.9</v>
      </c>
      <c r="H537" s="134">
        <f t="shared" ref="H537" si="183">+(F537/G537-1)*100</f>
        <v>-14.513468938977459</v>
      </c>
    </row>
    <row r="538" spans="1:8" x14ac:dyDescent="0.25">
      <c r="A538" s="95">
        <f t="shared" si="147"/>
        <v>45162</v>
      </c>
      <c r="B538">
        <f>'0824'!B32</f>
        <v>103</v>
      </c>
      <c r="C538">
        <f>'0824'!C32</f>
        <v>118.6</v>
      </c>
      <c r="D538">
        <f>'0824'!D32</f>
        <v>52.5</v>
      </c>
      <c r="E538">
        <f>'0824'!E32</f>
        <v>64.599999999999994</v>
      </c>
      <c r="F538" s="16">
        <f t="shared" ref="F538" si="184">+B538+D538</f>
        <v>155.5</v>
      </c>
      <c r="G538" s="16">
        <f t="shared" ref="G538" si="185">+C538+E538</f>
        <v>183.2</v>
      </c>
      <c r="H538" s="134">
        <f t="shared" ref="H538" si="186">+(F538/G538-1)*100</f>
        <v>-15.120087336244536</v>
      </c>
    </row>
    <row r="539" spans="1:8" x14ac:dyDescent="0.25">
      <c r="A539" s="95">
        <f t="shared" si="147"/>
        <v>45169</v>
      </c>
      <c r="B539">
        <f>'0831'!B32</f>
        <v>47.9</v>
      </c>
      <c r="C539">
        <f>'0831'!C32</f>
        <v>173.5</v>
      </c>
      <c r="D539">
        <f>'0831'!D32</f>
        <v>110.5</v>
      </c>
      <c r="E539">
        <f>'0831'!E32</f>
        <v>65.599999999999994</v>
      </c>
      <c r="F539" s="16">
        <f t="shared" ref="F539" si="187">+B539+D539</f>
        <v>158.4</v>
      </c>
      <c r="G539" s="16">
        <f t="shared" ref="G539" si="188">+C539+E539</f>
        <v>239.1</v>
      </c>
      <c r="H539" s="134">
        <f t="shared" ref="H539" si="189">+(F539/G539-1)*100</f>
        <v>-33.75156838143036</v>
      </c>
    </row>
    <row r="540" spans="1:8" x14ac:dyDescent="0.25">
      <c r="A540" s="95">
        <f t="shared" si="147"/>
        <v>45176</v>
      </c>
      <c r="B540">
        <f>'0907'!B33</f>
        <v>105.5</v>
      </c>
      <c r="C540">
        <f>'0907'!C33</f>
        <v>120</v>
      </c>
      <c r="D540">
        <f>'0907'!D33</f>
        <v>110.9</v>
      </c>
      <c r="E540">
        <f>'0907'!E33</f>
        <v>123.3</v>
      </c>
      <c r="F540" s="16">
        <f t="shared" ref="F540" si="190">+B540+D540</f>
        <v>216.4</v>
      </c>
      <c r="G540" s="16">
        <f t="shared" ref="G540" si="191">+C540+E540</f>
        <v>243.3</v>
      </c>
      <c r="H540" s="134">
        <f t="shared" ref="H540" si="192">+(F540/G540-1)*100</f>
        <v>-11.056309083436089</v>
      </c>
    </row>
    <row r="541" spans="1:8" x14ac:dyDescent="0.25">
      <c r="A541" s="95">
        <f t="shared" si="147"/>
        <v>45183</v>
      </c>
      <c r="B541">
        <f>'0914'!B34</f>
        <v>105.5</v>
      </c>
      <c r="C541">
        <f>'0914'!C34</f>
        <v>59.5</v>
      </c>
      <c r="D541">
        <f>'0914'!D34</f>
        <v>110.9</v>
      </c>
      <c r="E541">
        <f>'0914'!E34</f>
        <v>182</v>
      </c>
      <c r="F541" s="16">
        <f t="shared" ref="F541" si="193">+B541+D541</f>
        <v>216.4</v>
      </c>
      <c r="G541" s="16">
        <f t="shared" ref="G541" si="194">+C541+E541</f>
        <v>241.5</v>
      </c>
      <c r="H541" s="134">
        <f t="shared" ref="H541" si="195">+(F541/G541-1)*100</f>
        <v>-10.393374741200823</v>
      </c>
    </row>
    <row r="542" spans="1:8" x14ac:dyDescent="0.25">
      <c r="A542" s="95">
        <f t="shared" si="147"/>
        <v>45190</v>
      </c>
      <c r="B542">
        <f>'0921'!B35</f>
        <v>59.5</v>
      </c>
      <c r="C542">
        <f>'0921'!C35</f>
        <v>107</v>
      </c>
      <c r="D542">
        <f>'0921'!D35</f>
        <v>162.6</v>
      </c>
      <c r="E542">
        <f>'0921'!E35</f>
        <v>182</v>
      </c>
      <c r="F542" s="16">
        <f t="shared" ref="F542" si="196">+B542+D542</f>
        <v>222.1</v>
      </c>
      <c r="G542" s="16">
        <f t="shared" ref="G542" si="197">+C542+E542</f>
        <v>289</v>
      </c>
      <c r="H542" s="134">
        <f t="shared" ref="H542" si="198">+(F542/G542-1)*100</f>
        <v>-23.148788927335641</v>
      </c>
    </row>
    <row r="543" spans="1:8" x14ac:dyDescent="0.25">
      <c r="A543" s="95">
        <f t="shared" si="147"/>
        <v>45197</v>
      </c>
      <c r="B543">
        <f>'0928'!B37</f>
        <v>59.8</v>
      </c>
      <c r="C543">
        <f>'0928'!C37</f>
        <v>107</v>
      </c>
      <c r="D543">
        <f>'0928'!D37</f>
        <v>162.6</v>
      </c>
      <c r="E543">
        <f>'0928'!E37</f>
        <v>182</v>
      </c>
      <c r="F543" s="16">
        <f t="shared" ref="F543" si="199">+B543+D543</f>
        <v>222.39999999999998</v>
      </c>
      <c r="G543" s="16">
        <f t="shared" ref="G543" si="200">+C543+E543</f>
        <v>289</v>
      </c>
      <c r="H543" s="134">
        <f t="shared" ref="H543" si="201">+(F543/G543-1)*100</f>
        <v>-23.044982698961945</v>
      </c>
    </row>
    <row r="544" spans="1:8" x14ac:dyDescent="0.25">
      <c r="A544" s="95">
        <f t="shared" si="147"/>
        <v>45204</v>
      </c>
      <c r="B544">
        <f>'1005'!B37</f>
        <v>59.8</v>
      </c>
      <c r="C544">
        <f>'1005'!C37</f>
        <v>161.6</v>
      </c>
      <c r="D544">
        <f>'1005'!D37</f>
        <v>162.6</v>
      </c>
      <c r="E544">
        <f>'1005'!E37</f>
        <v>182.4</v>
      </c>
      <c r="F544" s="16">
        <f t="shared" ref="F544" si="202">+B544+D544</f>
        <v>222.39999999999998</v>
      </c>
      <c r="G544" s="16">
        <f t="shared" ref="G544" si="203">+C544+E544</f>
        <v>344</v>
      </c>
      <c r="H544" s="134">
        <f t="shared" ref="H544" si="204">+(F544/G544-1)*100</f>
        <v>-35.348837209302332</v>
      </c>
    </row>
    <row r="545" spans="1:8" x14ac:dyDescent="0.25">
      <c r="A545" s="95">
        <f t="shared" si="147"/>
        <v>45211</v>
      </c>
      <c r="B545">
        <f>'1012'!B38</f>
        <v>61.3</v>
      </c>
      <c r="C545">
        <f>'1012'!C38</f>
        <v>161.6</v>
      </c>
      <c r="D545">
        <f>'1012'!D38</f>
        <v>162.6</v>
      </c>
      <c r="E545">
        <f>'1012'!E38</f>
        <v>182.4</v>
      </c>
      <c r="F545" s="16">
        <f t="shared" ref="F545" si="205">+B545+D545</f>
        <v>223.89999999999998</v>
      </c>
      <c r="G545" s="16">
        <f t="shared" ref="G545" si="206">+C545+E545</f>
        <v>344</v>
      </c>
      <c r="H545" s="134">
        <f t="shared" ref="H545" si="207">+(F545/G545-1)*100</f>
        <v>-34.912790697674424</v>
      </c>
    </row>
    <row r="546" spans="1:8" x14ac:dyDescent="0.25">
      <c r="A546" s="95">
        <f t="shared" si="147"/>
        <v>45218</v>
      </c>
      <c r="B546">
        <f>'1019'!B38</f>
        <v>60.6</v>
      </c>
      <c r="C546">
        <f>'1019'!C38</f>
        <v>209.6</v>
      </c>
      <c r="D546">
        <f>'1019'!D38</f>
        <v>163.6</v>
      </c>
      <c r="E546">
        <f>'1019'!E38</f>
        <v>182.4</v>
      </c>
      <c r="F546" s="16">
        <f t="shared" ref="F546" si="208">+B546+D546</f>
        <v>224.2</v>
      </c>
      <c r="G546" s="16">
        <f t="shared" ref="G546" si="209">+C546+E546</f>
        <v>392</v>
      </c>
      <c r="H546" s="134">
        <f t="shared" ref="H546" si="210">+(F546/G546-1)*100</f>
        <v>-42.8061224489796</v>
      </c>
    </row>
    <row r="547" spans="1:8" x14ac:dyDescent="0.25">
      <c r="A547" s="95">
        <f t="shared" si="147"/>
        <v>45225</v>
      </c>
      <c r="B547">
        <f>'1026'!B39</f>
        <v>117.5</v>
      </c>
      <c r="C547">
        <f>'1026'!C39</f>
        <v>209.6</v>
      </c>
      <c r="D547">
        <f>'1026'!D39</f>
        <v>163.6</v>
      </c>
      <c r="E547">
        <f>'1026'!E39</f>
        <v>182.4</v>
      </c>
      <c r="F547" s="16">
        <f t="shared" ref="F547" si="211">+B547+D547</f>
        <v>281.10000000000002</v>
      </c>
      <c r="G547" s="16">
        <f t="shared" ref="G547" si="212">+C547+E547</f>
        <v>392</v>
      </c>
      <c r="H547" s="134">
        <f t="shared" ref="H547" si="213">+(F547/G547-1)*100</f>
        <v>-28.29081632653061</v>
      </c>
    </row>
    <row r="548" spans="1:8" x14ac:dyDescent="0.25">
      <c r="A548" s="95">
        <f t="shared" si="147"/>
        <v>45232</v>
      </c>
      <c r="B548">
        <f>'1102'!B39</f>
        <v>117.5</v>
      </c>
      <c r="C548">
        <f>'1102'!C39</f>
        <v>265.39999999999998</v>
      </c>
      <c r="D548">
        <f>'1102'!D39</f>
        <v>163.6</v>
      </c>
      <c r="E548">
        <f>'1102'!E39</f>
        <v>182.4</v>
      </c>
      <c r="F548" s="16">
        <f t="shared" ref="F548" si="214">+B548+D548</f>
        <v>281.10000000000002</v>
      </c>
      <c r="G548" s="16">
        <f t="shared" ref="G548" si="215">+C548+E548</f>
        <v>447.79999999999995</v>
      </c>
      <c r="H548" s="134">
        <f t="shared" ref="H548" si="216">+(F548/G548-1)*100</f>
        <v>-37.226440375167471</v>
      </c>
    </row>
    <row r="549" spans="1:8" x14ac:dyDescent="0.25">
      <c r="A549" s="95">
        <f t="shared" si="147"/>
        <v>45239</v>
      </c>
      <c r="B549">
        <f>'1109'!B38</f>
        <v>116.1</v>
      </c>
      <c r="C549">
        <f>'1109'!C38</f>
        <v>316.89999999999998</v>
      </c>
      <c r="D549">
        <f>'1109'!D38</f>
        <v>165</v>
      </c>
      <c r="E549">
        <f>'1109'!E38</f>
        <v>182.4</v>
      </c>
      <c r="F549" s="16">
        <f t="shared" ref="F549" si="217">+B549+D549</f>
        <v>281.10000000000002</v>
      </c>
      <c r="G549" s="16">
        <f t="shared" ref="G549" si="218">+C549+E549</f>
        <v>499.29999999999995</v>
      </c>
      <c r="H549" s="134">
        <f t="shared" ref="H549" si="219">+(F549/G549-1)*100</f>
        <v>-43.701181654316038</v>
      </c>
    </row>
    <row r="550" spans="1:8" x14ac:dyDescent="0.25">
      <c r="A550" s="95">
        <f t="shared" si="147"/>
        <v>45246</v>
      </c>
      <c r="B550">
        <f>'1116'!B38</f>
        <v>116.1</v>
      </c>
      <c r="C550">
        <f>'1116'!C38</f>
        <v>316.89999999999998</v>
      </c>
      <c r="D550">
        <f>'1116'!D38</f>
        <v>165</v>
      </c>
      <c r="E550">
        <f>'1116'!E38</f>
        <v>182.4</v>
      </c>
      <c r="F550" s="16">
        <f t="shared" ref="F550" si="220">+B550+D550</f>
        <v>281.10000000000002</v>
      </c>
      <c r="G550" s="16">
        <f t="shared" ref="G550" si="221">+C550+E550</f>
        <v>499.29999999999995</v>
      </c>
      <c r="H550" s="134">
        <f t="shared" ref="H550" si="222">+(F550/G550-1)*100</f>
        <v>-43.701181654316038</v>
      </c>
    </row>
    <row r="551" spans="1:8" x14ac:dyDescent="0.25">
      <c r="A551" s="95">
        <f t="shared" si="147"/>
        <v>45253</v>
      </c>
      <c r="B551">
        <f>'1123'!B38</f>
        <v>116.1</v>
      </c>
      <c r="C551">
        <f>'1123'!C38</f>
        <v>319.89999999999998</v>
      </c>
      <c r="D551">
        <f>'1123'!D38</f>
        <v>165</v>
      </c>
      <c r="E551">
        <f>'1123'!E38</f>
        <v>182.4</v>
      </c>
      <c r="F551" s="16">
        <f t="shared" ref="F551" si="223">+B551+D551</f>
        <v>281.10000000000002</v>
      </c>
      <c r="G551" s="16">
        <f t="shared" ref="G551" si="224">+C551+E551</f>
        <v>502.29999999999995</v>
      </c>
      <c r="H551" s="134">
        <f t="shared" ref="H551" si="225">+(F551/G551-1)*100</f>
        <v>-44.03742783197292</v>
      </c>
    </row>
    <row r="552" spans="1:8" x14ac:dyDescent="0.25">
      <c r="A552" s="95">
        <f t="shared" si="147"/>
        <v>45260</v>
      </c>
      <c r="B552">
        <f>'1130'!B39</f>
        <v>115.5</v>
      </c>
      <c r="C552">
        <f>'1130'!C39</f>
        <v>319.89999999999998</v>
      </c>
      <c r="D552">
        <f>'1130'!D39</f>
        <v>165.7</v>
      </c>
      <c r="E552">
        <f>'1130'!E39</f>
        <v>182.4</v>
      </c>
      <c r="F552" s="16">
        <f t="shared" ref="F552" si="226">+B552+D552</f>
        <v>281.2</v>
      </c>
      <c r="G552" s="16">
        <f t="shared" ref="G552" si="227">+C552+E552</f>
        <v>502.29999999999995</v>
      </c>
      <c r="H552" s="134">
        <f t="shared" ref="H552" si="228">+(F552/G552-1)*100</f>
        <v>-44.017519410710726</v>
      </c>
    </row>
    <row r="553" spans="1:8" x14ac:dyDescent="0.25">
      <c r="A553" s="95">
        <f t="shared" si="147"/>
        <v>45267</v>
      </c>
      <c r="B553">
        <f>'1207'!B39</f>
        <v>115.2</v>
      </c>
      <c r="C553">
        <f>'1207'!C39</f>
        <v>319.89999999999998</v>
      </c>
      <c r="D553">
        <f>'1207'!D39</f>
        <v>193.4</v>
      </c>
      <c r="E553">
        <f>'1207'!E39</f>
        <v>182.4</v>
      </c>
      <c r="F553" s="16">
        <f t="shared" ref="F553" si="229">+B553+D553</f>
        <v>308.60000000000002</v>
      </c>
      <c r="G553" s="16">
        <f t="shared" ref="G553" si="230">+C553+E553</f>
        <v>502.29999999999995</v>
      </c>
      <c r="H553" s="134">
        <f t="shared" ref="H553" si="231">+(F553/G553-1)*100</f>
        <v>-38.562611984869591</v>
      </c>
    </row>
    <row r="554" spans="1:8" x14ac:dyDescent="0.25">
      <c r="A554" s="95">
        <f t="shared" si="147"/>
        <v>45274</v>
      </c>
      <c r="B554">
        <f>'1214'!B40</f>
        <v>118.7</v>
      </c>
      <c r="C554">
        <f>'1214'!C40</f>
        <v>374.9</v>
      </c>
      <c r="D554">
        <f>'1214'!D40</f>
        <v>193.5</v>
      </c>
      <c r="E554">
        <f>'1214'!E40</f>
        <v>182.4</v>
      </c>
      <c r="F554" s="16">
        <f t="shared" ref="F554" si="232">+B554+D554</f>
        <v>312.2</v>
      </c>
      <c r="G554" s="16">
        <f t="shared" ref="G554" si="233">+C554+E554</f>
        <v>557.29999999999995</v>
      </c>
      <c r="H554" s="134">
        <f t="shared" ref="H554" si="234">+(F554/G554-1)*100</f>
        <v>-43.979903104252649</v>
      </c>
    </row>
    <row r="555" spans="1:8" x14ac:dyDescent="0.25">
      <c r="A555" s="95">
        <f t="shared" si="147"/>
        <v>45281</v>
      </c>
      <c r="B555">
        <f>'1221'!B40</f>
        <v>97</v>
      </c>
      <c r="C555">
        <f>'1221'!C40</f>
        <v>323.89999999999998</v>
      </c>
      <c r="D555">
        <f>'1221'!D40</f>
        <v>253.5</v>
      </c>
      <c r="E555">
        <f>'1221'!E40</f>
        <v>236.5</v>
      </c>
      <c r="F555" s="16">
        <f t="shared" ref="F555" si="235">+B555+D555</f>
        <v>350.5</v>
      </c>
      <c r="G555" s="16">
        <f t="shared" ref="G555" si="236">+C555+E555</f>
        <v>560.4</v>
      </c>
      <c r="H555" s="134">
        <f t="shared" ref="H555" si="237">+(F555/G555-1)*100</f>
        <v>-37.455389007851537</v>
      </c>
    </row>
    <row r="556" spans="1:8" x14ac:dyDescent="0.25">
      <c r="A556" s="95">
        <f t="shared" si="147"/>
        <v>45288</v>
      </c>
      <c r="B556">
        <f>'1228'!B40</f>
        <v>96.7</v>
      </c>
      <c r="C556">
        <f>'1228'!C40</f>
        <v>376.9</v>
      </c>
      <c r="D556">
        <f>'1228'!D40</f>
        <v>253.8</v>
      </c>
      <c r="E556">
        <f>'1228'!E40</f>
        <v>236.5</v>
      </c>
      <c r="F556" s="16">
        <f t="shared" ref="F556" si="238">+B556+D556</f>
        <v>350.5</v>
      </c>
      <c r="G556" s="16">
        <f t="shared" ref="G556" si="239">+C556+E556</f>
        <v>613.4</v>
      </c>
      <c r="H556" s="134">
        <f t="shared" ref="H556" si="240">+(F556/G556-1)*100</f>
        <v>-42.859471796543843</v>
      </c>
    </row>
    <row r="557" spans="1:8" x14ac:dyDescent="0.25">
      <c r="A557" s="95">
        <f t="shared" si="147"/>
        <v>45295</v>
      </c>
      <c r="B557">
        <f>'0104'!B40</f>
        <v>111.1</v>
      </c>
      <c r="C557">
        <f>'0104'!C40</f>
        <v>373.3</v>
      </c>
      <c r="D557">
        <f>'0104'!D40</f>
        <v>253.9</v>
      </c>
      <c r="E557">
        <f>'0104'!E40</f>
        <v>236.5</v>
      </c>
      <c r="F557" s="16">
        <f t="shared" ref="F557" si="241">+B557+D557</f>
        <v>365</v>
      </c>
      <c r="G557" s="16">
        <f t="shared" ref="G557" si="242">+C557+E557</f>
        <v>609.79999999999995</v>
      </c>
      <c r="H557" s="134">
        <f t="shared" ref="H557" si="243">+(F557/G557-1)*100</f>
        <v>-40.144309609708095</v>
      </c>
    </row>
    <row r="558" spans="1:8" x14ac:dyDescent="0.25">
      <c r="A558" s="95">
        <f t="shared" si="147"/>
        <v>45302</v>
      </c>
      <c r="B558">
        <f>'0111'!B40</f>
        <v>77.7</v>
      </c>
      <c r="C558">
        <f>'0111'!C40</f>
        <v>373.3</v>
      </c>
      <c r="D558">
        <f>'0111'!D40</f>
        <v>309.2</v>
      </c>
      <c r="E558">
        <f>'0111'!E40</f>
        <v>236.5</v>
      </c>
      <c r="F558" s="16">
        <f t="shared" ref="F558" si="244">+B558+D558</f>
        <v>386.9</v>
      </c>
      <c r="G558" s="16">
        <f t="shared" ref="G558" si="245">+C558+E558</f>
        <v>609.79999999999995</v>
      </c>
      <c r="H558" s="134">
        <f t="shared" ref="H558" si="246">+(F558/G558-1)*100</f>
        <v>-36.552968186290592</v>
      </c>
    </row>
    <row r="559" spans="1:8" x14ac:dyDescent="0.25">
      <c r="A559" s="95">
        <f t="shared" si="147"/>
        <v>45309</v>
      </c>
      <c r="B559">
        <f>'0118'!B40</f>
        <v>134.19999999999999</v>
      </c>
      <c r="C559">
        <f>'0118'!C40</f>
        <v>373.8</v>
      </c>
      <c r="D559">
        <f>'0118'!D40</f>
        <v>309.2</v>
      </c>
      <c r="E559">
        <f>'0118'!E40</f>
        <v>236.5</v>
      </c>
      <c r="F559" s="16">
        <f t="shared" ref="F559" si="247">+B559+D559</f>
        <v>443.4</v>
      </c>
      <c r="G559" s="16">
        <f t="shared" ref="G559" si="248">+C559+E559</f>
        <v>610.29999999999995</v>
      </c>
      <c r="H559" s="134">
        <f t="shared" ref="H559" si="249">+(F559/G559-1)*100</f>
        <v>-27.347206291987547</v>
      </c>
    </row>
    <row r="560" spans="1:8" x14ac:dyDescent="0.25">
      <c r="A560" s="95">
        <f t="shared" si="147"/>
        <v>45316</v>
      </c>
      <c r="B560">
        <f>'0125'!B40</f>
        <v>133.9</v>
      </c>
      <c r="C560">
        <f>'0125'!C40</f>
        <v>296.10000000000002</v>
      </c>
      <c r="D560">
        <f>'0125'!D40</f>
        <v>310.39999999999998</v>
      </c>
      <c r="E560">
        <f>'0125'!E40</f>
        <v>294.60000000000002</v>
      </c>
      <c r="F560" s="16">
        <f t="shared" ref="F560" si="250">+B560+D560</f>
        <v>444.29999999999995</v>
      </c>
      <c r="G560" s="16">
        <f t="shared" ref="G560" si="251">+C560+E560</f>
        <v>590.70000000000005</v>
      </c>
      <c r="H560" s="134">
        <f t="shared" ref="H560" si="252">+(F560/G560-1)*100</f>
        <v>-24.784154393092951</v>
      </c>
    </row>
    <row r="561" spans="1:9" x14ac:dyDescent="0.25">
      <c r="A561" s="95">
        <f t="shared" si="147"/>
        <v>45323</v>
      </c>
      <c r="B561">
        <f>'0201'!B40</f>
        <v>137.5</v>
      </c>
      <c r="C561">
        <f>'0201'!C40</f>
        <v>270.8</v>
      </c>
      <c r="D561">
        <f>'0201'!D40</f>
        <v>311.3</v>
      </c>
      <c r="E561">
        <f>'0201'!E40</f>
        <v>322.39999999999998</v>
      </c>
      <c r="F561" s="16">
        <f t="shared" ref="F561" si="253">+B561+D561</f>
        <v>448.8</v>
      </c>
      <c r="G561" s="16">
        <f t="shared" ref="G561" si="254">+C561+E561</f>
        <v>593.20000000000005</v>
      </c>
      <c r="H561" s="134">
        <f t="shared" ref="H561" si="255">+(F561/G561-1)*100</f>
        <v>-24.342548887390425</v>
      </c>
    </row>
    <row r="562" spans="1:9" x14ac:dyDescent="0.25">
      <c r="A562" s="95">
        <f t="shared" si="147"/>
        <v>45330</v>
      </c>
      <c r="B562">
        <f>'0208'!B40</f>
        <v>137.5</v>
      </c>
      <c r="C562">
        <f>'0208'!C40</f>
        <v>270.89999999999998</v>
      </c>
      <c r="D562">
        <f>'0208'!D40</f>
        <v>311.3</v>
      </c>
      <c r="E562">
        <f>'0208'!E40</f>
        <v>322.5</v>
      </c>
      <c r="F562" s="16">
        <f t="shared" ref="F562" si="256">+B562+D562</f>
        <v>448.8</v>
      </c>
      <c r="G562" s="16">
        <f t="shared" ref="G562" si="257">+C562+E562</f>
        <v>593.4</v>
      </c>
      <c r="H562" s="134">
        <f t="shared" ref="H562" si="258">+(F562/G562-1)*100</f>
        <v>-24.368048533872589</v>
      </c>
    </row>
    <row r="563" spans="1:9" x14ac:dyDescent="0.25">
      <c r="A563" s="95">
        <f t="shared" si="147"/>
        <v>45337</v>
      </c>
      <c r="B563">
        <f>'0215'!B40</f>
        <v>138.4</v>
      </c>
      <c r="C563">
        <f>'0215'!C40</f>
        <v>244.4</v>
      </c>
      <c r="D563">
        <f>'0215'!D40</f>
        <v>312.2</v>
      </c>
      <c r="E563">
        <f>'0215'!E40</f>
        <v>379.4</v>
      </c>
      <c r="F563" s="16">
        <f t="shared" ref="F563" si="259">+B563+D563</f>
        <v>450.6</v>
      </c>
      <c r="G563" s="16">
        <f t="shared" ref="G563" si="260">+C563+E563</f>
        <v>623.79999999999995</v>
      </c>
      <c r="H563" s="134">
        <f t="shared" ref="H563" si="261">+(F563/G563-1)*100</f>
        <v>-27.765309394036542</v>
      </c>
    </row>
    <row r="564" spans="1:9" x14ac:dyDescent="0.25">
      <c r="A564" s="95">
        <f t="shared" si="147"/>
        <v>45344</v>
      </c>
      <c r="B564">
        <f>'0222'!B40</f>
        <v>137.5</v>
      </c>
      <c r="C564">
        <f>'0222'!C40</f>
        <v>270.39999999999998</v>
      </c>
      <c r="D564">
        <f>'0222'!D40</f>
        <v>313.10000000000002</v>
      </c>
      <c r="E564">
        <f>'0222'!E40</f>
        <v>379.4</v>
      </c>
      <c r="F564" s="16">
        <f t="shared" ref="F564" si="262">+B564+D564</f>
        <v>450.6</v>
      </c>
      <c r="G564" s="16">
        <f t="shared" ref="G564" si="263">+C564+E564</f>
        <v>649.79999999999995</v>
      </c>
      <c r="H564" s="134">
        <f t="shared" ref="H564" si="264">+(F564/G564-1)*100</f>
        <v>-30.655586334256689</v>
      </c>
    </row>
    <row r="565" spans="1:9" x14ac:dyDescent="0.25">
      <c r="A565" s="95">
        <f t="shared" si="147"/>
        <v>45351</v>
      </c>
      <c r="B565">
        <f>'0229'!B40</f>
        <v>138</v>
      </c>
      <c r="C565">
        <f>'0229'!C40</f>
        <v>244.9</v>
      </c>
      <c r="D565">
        <f>'0229'!D40</f>
        <v>314.10000000000002</v>
      </c>
      <c r="E565">
        <f>'0229'!E40</f>
        <v>379.4</v>
      </c>
      <c r="F565" s="16">
        <f t="shared" ref="F565" si="265">+B565+D565</f>
        <v>452.1</v>
      </c>
      <c r="G565" s="16">
        <f t="shared" ref="G565" si="266">+C565+E565</f>
        <v>624.29999999999995</v>
      </c>
      <c r="H565" s="134">
        <f t="shared" ref="H565" si="267">+(F565/G565-1)*100</f>
        <v>-27.582892839980765</v>
      </c>
    </row>
    <row r="566" spans="1:9" x14ac:dyDescent="0.25">
      <c r="A566" s="95">
        <f t="shared" si="147"/>
        <v>45358</v>
      </c>
      <c r="B566">
        <f>'0307'!B40</f>
        <v>139</v>
      </c>
      <c r="C566">
        <f>'0307'!C40</f>
        <v>244.9</v>
      </c>
      <c r="D566">
        <f>'0307'!D40</f>
        <v>314.10000000000002</v>
      </c>
      <c r="E566">
        <f>'0307'!E40</f>
        <v>379.4</v>
      </c>
      <c r="F566" s="16">
        <f t="shared" ref="F566" si="268">+B566+D566</f>
        <v>453.1</v>
      </c>
      <c r="G566" s="16">
        <f t="shared" ref="G566" si="269">+C566+E566</f>
        <v>624.29999999999995</v>
      </c>
      <c r="H566" s="134">
        <f t="shared" ref="H566" si="270">+(F566/G566-1)*100</f>
        <v>-27.422713439051726</v>
      </c>
    </row>
    <row r="567" spans="1:9" x14ac:dyDescent="0.25">
      <c r="A567" s="95">
        <f t="shared" si="147"/>
        <v>45365</v>
      </c>
      <c r="B567">
        <f>'0314'!B40</f>
        <v>139</v>
      </c>
      <c r="C567">
        <f>'0314'!C40</f>
        <v>244.1</v>
      </c>
      <c r="D567">
        <f>'0314'!D40</f>
        <v>314.10000000000002</v>
      </c>
      <c r="E567">
        <f>'0314'!E40</f>
        <v>380.1</v>
      </c>
      <c r="F567" s="16">
        <f t="shared" ref="F567" si="271">+B567+D567</f>
        <v>453.1</v>
      </c>
      <c r="G567" s="16">
        <f t="shared" ref="G567" si="272">+C567+E567</f>
        <v>624.20000000000005</v>
      </c>
      <c r="H567" s="134">
        <f t="shared" ref="H567" si="273">+(F567/G567-1)*100</f>
        <v>-27.411086190323619</v>
      </c>
    </row>
    <row r="568" spans="1:9" x14ac:dyDescent="0.25">
      <c r="A568" s="95">
        <f t="shared" si="147"/>
        <v>45372</v>
      </c>
      <c r="B568">
        <f>'321'!B40</f>
        <v>139.9</v>
      </c>
      <c r="C568">
        <f>'321'!C40</f>
        <v>243.9</v>
      </c>
      <c r="D568">
        <f>'321'!D40</f>
        <v>314.8</v>
      </c>
      <c r="E568">
        <f>'321'!E40</f>
        <v>380.3</v>
      </c>
      <c r="F568" s="16">
        <f t="shared" ref="F568" si="274">+B568+D568</f>
        <v>454.70000000000005</v>
      </c>
      <c r="G568" s="16">
        <f t="shared" ref="G568" si="275">+C568+E568</f>
        <v>624.20000000000005</v>
      </c>
      <c r="H568" s="134">
        <f t="shared" ref="H568" si="276">+(F568/G568-1)*100</f>
        <v>-27.154758090355656</v>
      </c>
    </row>
    <row r="569" spans="1:9" x14ac:dyDescent="0.25">
      <c r="A569" s="95">
        <f t="shared" si="147"/>
        <v>45379</v>
      </c>
      <c r="B569">
        <f>'0328'!B40</f>
        <v>63.5</v>
      </c>
      <c r="C569">
        <f>'0328'!C40</f>
        <v>244.3</v>
      </c>
      <c r="D569">
        <f>'0328'!D40</f>
        <v>395.5</v>
      </c>
      <c r="E569">
        <f>'0328'!E40</f>
        <v>380.3</v>
      </c>
      <c r="F569" s="16">
        <f t="shared" ref="F569" si="277">+B569+D569</f>
        <v>459</v>
      </c>
      <c r="G569" s="16">
        <f t="shared" ref="G569" si="278">+C569+E569</f>
        <v>624.6</v>
      </c>
      <c r="H569" s="134">
        <f t="shared" ref="H569" si="279">+(F569/G569-1)*100</f>
        <v>-26.512968299711815</v>
      </c>
      <c r="I569">
        <f>'0328'!F40</f>
        <v>108</v>
      </c>
    </row>
    <row r="570" spans="1:9" x14ac:dyDescent="0.25">
      <c r="A570" s="95">
        <f t="shared" si="147"/>
        <v>45386</v>
      </c>
      <c r="B570">
        <f>'0404'!B40</f>
        <v>63.2</v>
      </c>
      <c r="C570">
        <f>'0404'!C40</f>
        <v>188.5</v>
      </c>
      <c r="D570">
        <f>'0404'!D40</f>
        <v>396.8</v>
      </c>
      <c r="E570">
        <f>'0404'!E40</f>
        <v>438.1</v>
      </c>
      <c r="F570" s="16">
        <f t="shared" ref="F570" si="280">+B570+D570</f>
        <v>460</v>
      </c>
      <c r="G570" s="16">
        <f t="shared" ref="G570" si="281">+C570+E570</f>
        <v>626.6</v>
      </c>
      <c r="H570" s="134">
        <f t="shared" ref="H570" si="282">+(F570/G570-1)*100</f>
        <v>-26.587934886690078</v>
      </c>
      <c r="I570">
        <f>'0404'!F40</f>
        <v>161</v>
      </c>
    </row>
    <row r="571" spans="1:9" x14ac:dyDescent="0.25">
      <c r="A571" s="95">
        <f t="shared" si="147"/>
        <v>45393</v>
      </c>
      <c r="B571">
        <f>'0411'!B40</f>
        <v>62.1</v>
      </c>
      <c r="C571">
        <f>'0411'!C40</f>
        <v>141.4</v>
      </c>
      <c r="D571">
        <f>'0411'!D40</f>
        <v>397.9</v>
      </c>
      <c r="E571">
        <f>'0411'!E40</f>
        <v>494.8</v>
      </c>
      <c r="F571" s="16">
        <f t="shared" ref="F571" si="283">+B571+D571</f>
        <v>460</v>
      </c>
      <c r="G571" s="16">
        <f t="shared" ref="G571" si="284">+C571+E571</f>
        <v>636.20000000000005</v>
      </c>
      <c r="H571" s="134">
        <f t="shared" ref="H571" si="285">+(F571/G571-1)*100</f>
        <v>-27.69569317824584</v>
      </c>
      <c r="I571">
        <f>'0411'!F40</f>
        <v>161</v>
      </c>
    </row>
    <row r="572" spans="1:9" x14ac:dyDescent="0.25">
      <c r="A572" s="95">
        <f t="shared" si="147"/>
        <v>45400</v>
      </c>
      <c r="B572">
        <f>'0418'!B40</f>
        <v>61.7</v>
      </c>
      <c r="C572">
        <f>'0418'!C40</f>
        <v>141.30000000000001</v>
      </c>
      <c r="D572">
        <f>'0418'!D40</f>
        <v>398.3</v>
      </c>
      <c r="E572">
        <f>'0418'!E40</f>
        <v>494.8</v>
      </c>
      <c r="F572" s="16">
        <f t="shared" ref="F572" si="286">+B572+D572</f>
        <v>460</v>
      </c>
      <c r="G572" s="16">
        <f t="shared" ref="G572" si="287">+C572+E572</f>
        <v>636.1</v>
      </c>
      <c r="H572" s="134">
        <f t="shared" ref="H572" si="288">+(F572/G572-1)*100</f>
        <v>-27.684326363779288</v>
      </c>
      <c r="I572">
        <f>'0418'!F40</f>
        <v>161</v>
      </c>
    </row>
    <row r="573" spans="1:9" x14ac:dyDescent="0.25">
      <c r="A573" s="95">
        <f t="shared" si="147"/>
        <v>45407</v>
      </c>
      <c r="B573">
        <f>'0425'!B40</f>
        <v>60.2</v>
      </c>
      <c r="C573">
        <f>'0425'!C40</f>
        <v>141.30000000000001</v>
      </c>
      <c r="D573">
        <f>'0425'!D40</f>
        <v>399.8</v>
      </c>
      <c r="E573">
        <f>'0425'!E40</f>
        <v>494.8</v>
      </c>
      <c r="F573" s="16">
        <f t="shared" ref="F573" si="289">+B573+D573</f>
        <v>460</v>
      </c>
      <c r="G573" s="16">
        <f t="shared" ref="G573" si="290">+C573+E573</f>
        <v>636.1</v>
      </c>
      <c r="H573" s="134">
        <f t="shared" ref="H573" si="291">+(F573/G573-1)*100</f>
        <v>-27.684326363779288</v>
      </c>
      <c r="I573">
        <f>'0425'!F40</f>
        <v>161.30000000000001</v>
      </c>
    </row>
    <row r="574" spans="1:9" x14ac:dyDescent="0.25">
      <c r="A574" s="95">
        <f t="shared" si="147"/>
        <v>45414</v>
      </c>
      <c r="B574">
        <f>'0502'!B40</f>
        <v>59.1</v>
      </c>
      <c r="C574">
        <f>'0502'!C40</f>
        <v>141.1</v>
      </c>
      <c r="D574">
        <f>'0502'!D40</f>
        <v>400.8</v>
      </c>
      <c r="E574">
        <f>'0502'!E40</f>
        <v>495.1</v>
      </c>
      <c r="F574" s="16">
        <f t="shared" ref="F574" si="292">+B574+D574</f>
        <v>459.90000000000003</v>
      </c>
      <c r="G574" s="16">
        <f t="shared" ref="G574" si="293">+C574+E574</f>
        <v>636.20000000000005</v>
      </c>
      <c r="H574" s="134">
        <f t="shared" ref="H574" si="294">+(F574/G574-1)*100</f>
        <v>-27.711411505815786</v>
      </c>
      <c r="I574">
        <f>'0502'!F40</f>
        <v>161.6</v>
      </c>
    </row>
    <row r="575" spans="1:9" x14ac:dyDescent="0.25">
      <c r="A575" s="95">
        <f t="shared" si="147"/>
        <v>45421</v>
      </c>
      <c r="B575">
        <f>'0509'!B40</f>
        <v>57.5</v>
      </c>
      <c r="C575">
        <f>'0509'!C40</f>
        <v>140.6</v>
      </c>
      <c r="D575">
        <f>'0509'!D40</f>
        <v>402.5</v>
      </c>
      <c r="E575">
        <f>'0509'!E40</f>
        <v>496.2</v>
      </c>
      <c r="F575" s="16">
        <f t="shared" ref="F575" si="295">+B575+D575</f>
        <v>460</v>
      </c>
      <c r="G575" s="16">
        <f t="shared" ref="G575" si="296">+C575+E575</f>
        <v>636.79999999999995</v>
      </c>
      <c r="H575" s="134">
        <f t="shared" ref="H575" si="297">+(F575/G575-1)*100</f>
        <v>-27.76381909547738</v>
      </c>
      <c r="I575">
        <f>'0509'!F40</f>
        <v>162.6</v>
      </c>
    </row>
    <row r="576" spans="1:9" x14ac:dyDescent="0.25">
      <c r="A576" s="95">
        <f t="shared" si="147"/>
        <v>45428</v>
      </c>
      <c r="B576">
        <f>'0516'!B40</f>
        <v>0.5</v>
      </c>
      <c r="C576">
        <f>'0516'!C40</f>
        <v>140.30000000000001</v>
      </c>
      <c r="D576">
        <f>'0516'!D40</f>
        <v>461</v>
      </c>
      <c r="E576">
        <f>'0516'!E40</f>
        <v>496.2</v>
      </c>
      <c r="F576" s="16">
        <f t="shared" ref="F576" si="298">+B576+D576</f>
        <v>461.5</v>
      </c>
      <c r="G576" s="16">
        <f t="shared" ref="G576" si="299">+C576+E576</f>
        <v>636.5</v>
      </c>
      <c r="H576" s="134">
        <f t="shared" ref="H576" si="300">+(F576/G576-1)*100</f>
        <v>-27.494108405341709</v>
      </c>
      <c r="I576">
        <f>'0516'!F40</f>
        <v>162.30000000000001</v>
      </c>
    </row>
    <row r="577" spans="1:9" x14ac:dyDescent="0.25">
      <c r="A577" s="95">
        <f t="shared" si="147"/>
        <v>45435</v>
      </c>
      <c r="B577">
        <f>'0523'!B40</f>
        <v>0</v>
      </c>
      <c r="C577">
        <f>'0523'!C40</f>
        <v>20.100000000000001</v>
      </c>
      <c r="D577">
        <f>'0523'!D40</f>
        <v>462.4</v>
      </c>
      <c r="E577">
        <f>'0523'!E40</f>
        <v>624.6</v>
      </c>
      <c r="F577" s="16">
        <f t="shared" ref="F577" si="301">+B577+D577</f>
        <v>462.4</v>
      </c>
      <c r="G577" s="16">
        <f t="shared" ref="G577" si="302">+C577+E577</f>
        <v>644.70000000000005</v>
      </c>
      <c r="H577" s="134">
        <f t="shared" ref="H577" si="303">+(F577/G577-1)*100</f>
        <v>-28.276717853265087</v>
      </c>
      <c r="I577">
        <f>'0523'!F40</f>
        <v>162.30000000000001</v>
      </c>
    </row>
    <row r="578" spans="1:9" x14ac:dyDescent="0.25">
      <c r="A578" s="95">
        <f t="shared" si="147"/>
        <v>45442</v>
      </c>
      <c r="B578">
        <f>'0530'!B37</f>
        <v>0</v>
      </c>
      <c r="C578">
        <f>'0530'!C37</f>
        <v>49.1</v>
      </c>
      <c r="D578">
        <f>'0530'!D37</f>
        <v>462.4</v>
      </c>
      <c r="E578">
        <f>'0530'!E37</f>
        <v>0.1</v>
      </c>
      <c r="F578" s="16">
        <f t="shared" ref="F578" si="304">+B578+D578</f>
        <v>462.4</v>
      </c>
      <c r="G578" s="16">
        <f t="shared" ref="G578" si="305">+C578+E578</f>
        <v>49.2</v>
      </c>
      <c r="H578" s="134">
        <f t="shared" ref="H578" si="306">+(F578/G578-1)*100</f>
        <v>839.83739837398355</v>
      </c>
      <c r="I578">
        <f>'0530'!F37</f>
        <v>161.30000000000001</v>
      </c>
    </row>
    <row r="579" spans="1:9" x14ac:dyDescent="0.25">
      <c r="A579" s="95">
        <f t="shared" si="147"/>
        <v>45449</v>
      </c>
      <c r="B579">
        <f>'0606'!B30</f>
        <v>161.30000000000001</v>
      </c>
      <c r="C579">
        <f>'0606'!C30</f>
        <v>49.1</v>
      </c>
      <c r="D579">
        <f>'0606'!D30</f>
        <v>0</v>
      </c>
      <c r="E579">
        <f>'0606'!E30</f>
        <v>0.1</v>
      </c>
      <c r="F579" s="16">
        <f t="shared" ref="F579" si="307">+B579+D579</f>
        <v>161.30000000000001</v>
      </c>
      <c r="G579" s="16">
        <f t="shared" ref="G579" si="308">+C579+E579</f>
        <v>49.2</v>
      </c>
      <c r="H579" s="134">
        <f t="shared" ref="H579" si="309">+(F579/G579-1)*100</f>
        <v>227.84552845528455</v>
      </c>
    </row>
    <row r="580" spans="1:9" x14ac:dyDescent="0.25">
      <c r="A580" s="95">
        <f t="shared" si="147"/>
        <v>45456</v>
      </c>
      <c r="B580">
        <f>'0613'!B31</f>
        <v>108.8</v>
      </c>
      <c r="C580">
        <f>'0613'!C31</f>
        <v>48.7</v>
      </c>
      <c r="D580">
        <f>'0613'!D31</f>
        <v>56.2</v>
      </c>
      <c r="E580">
        <f>'0613'!E31</f>
        <v>0.5</v>
      </c>
      <c r="F580" s="16">
        <f t="shared" ref="F580" si="310">+B580+D580</f>
        <v>165</v>
      </c>
      <c r="G580" s="16">
        <f t="shared" ref="G580" si="311">+C580+E580</f>
        <v>49.2</v>
      </c>
      <c r="H580" s="134">
        <f t="shared" ref="H580" si="312">+(F580/G580-1)*100</f>
        <v>235.36585365853657</v>
      </c>
    </row>
    <row r="581" spans="1:9" x14ac:dyDescent="0.25">
      <c r="A581" s="95">
        <f t="shared" si="147"/>
        <v>45463</v>
      </c>
      <c r="B581">
        <f>'0620'!B30</f>
        <v>164.3</v>
      </c>
      <c r="C581">
        <f>'0620'!C30</f>
        <v>48.6</v>
      </c>
      <c r="D581">
        <f>'0620'!D30</f>
        <v>56.5</v>
      </c>
      <c r="E581">
        <f>'0620'!E30</f>
        <v>0.5</v>
      </c>
      <c r="F581" s="16">
        <f t="shared" ref="F581" si="313">+B581+D581</f>
        <v>220.8</v>
      </c>
      <c r="G581" s="16">
        <f t="shared" ref="G581" si="314">+C581+E581</f>
        <v>49.1</v>
      </c>
      <c r="H581" s="134">
        <f t="shared" ref="H581" si="315">+(F581/G581-1)*100</f>
        <v>349.69450101832996</v>
      </c>
    </row>
    <row r="582" spans="1:9" x14ac:dyDescent="0.25">
      <c r="A582" s="95">
        <f t="shared" si="147"/>
        <v>45470</v>
      </c>
      <c r="B582">
        <f>'0627'!B30</f>
        <v>170.3</v>
      </c>
      <c r="C582">
        <f>'0627'!C30</f>
        <v>49.1</v>
      </c>
      <c r="D582">
        <f>'0627'!D30</f>
        <v>56.5</v>
      </c>
      <c r="E582">
        <f>'0627'!E30</f>
        <v>1.1000000000000001</v>
      </c>
      <c r="F582" s="16">
        <f t="shared" ref="F582" si="316">+B582+D582</f>
        <v>226.8</v>
      </c>
      <c r="G582" s="16">
        <f t="shared" ref="G582" si="317">+C582+E582</f>
        <v>50.2</v>
      </c>
      <c r="H582" s="134">
        <f t="shared" ref="H582" si="318">+(F582/G582-1)*100</f>
        <v>351.79282868525894</v>
      </c>
    </row>
    <row r="583" spans="1:9" x14ac:dyDescent="0.25">
      <c r="A583" s="95">
        <f t="shared" si="147"/>
        <v>45477</v>
      </c>
      <c r="B583">
        <f>'0704'!B30</f>
        <v>172.8</v>
      </c>
      <c r="C583">
        <f>'0704'!C30</f>
        <v>103.9</v>
      </c>
      <c r="D583">
        <f>'0704'!D30</f>
        <v>114.8</v>
      </c>
      <c r="E583">
        <f>'0704'!E30</f>
        <v>1.3</v>
      </c>
      <c r="F583" s="16">
        <f t="shared" ref="F583" si="319">+B583+D583</f>
        <v>287.60000000000002</v>
      </c>
      <c r="G583" s="16">
        <f t="shared" ref="G583" si="320">+C583+E583</f>
        <v>105.2</v>
      </c>
      <c r="H583" s="134">
        <f t="shared" ref="H583" si="321">+(F583/G583-1)*100</f>
        <v>173.38403041825097</v>
      </c>
    </row>
    <row r="584" spans="1:9" x14ac:dyDescent="0.25">
      <c r="A584" s="95">
        <f t="shared" si="147"/>
        <v>45484</v>
      </c>
      <c r="B584">
        <f>'0711'!B30</f>
        <v>173.8</v>
      </c>
      <c r="C584">
        <f>'0711'!C30</f>
        <v>103.5</v>
      </c>
      <c r="D584">
        <f>'0711'!D30</f>
        <v>115</v>
      </c>
      <c r="E584">
        <f>'0711'!E30</f>
        <v>1.7</v>
      </c>
      <c r="F584" s="16">
        <f t="shared" ref="F584" si="322">+B584+D584</f>
        <v>288.8</v>
      </c>
      <c r="G584" s="16">
        <f t="shared" ref="G584" si="323">+C584+E584</f>
        <v>105.2</v>
      </c>
      <c r="H584" s="134">
        <f t="shared" ref="H584" si="324">+(F584/G584-1)*100</f>
        <v>174.52471482889734</v>
      </c>
    </row>
    <row r="585" spans="1:9" x14ac:dyDescent="0.25">
      <c r="A585" s="95">
        <f t="shared" si="147"/>
        <v>45491</v>
      </c>
      <c r="B585">
        <f>'0718'!B31</f>
        <v>173.8</v>
      </c>
      <c r="C585">
        <f>'0718'!C31</f>
        <v>103.5</v>
      </c>
      <c r="D585">
        <f>'0718'!D31</f>
        <v>115</v>
      </c>
      <c r="E585">
        <f>'0718'!E31</f>
        <v>1.7</v>
      </c>
      <c r="F585" s="16">
        <f t="shared" ref="F585" si="325">+B585+D585</f>
        <v>288.8</v>
      </c>
      <c r="G585" s="16">
        <f t="shared" ref="G585" si="326">+C585+E585</f>
        <v>105.2</v>
      </c>
      <c r="H585" s="134">
        <f t="shared" ref="H585" si="327">+(F585/G585-1)*100</f>
        <v>174.52471482889734</v>
      </c>
    </row>
    <row r="586" spans="1:9" x14ac:dyDescent="0.25">
      <c r="A586" s="95">
        <f t="shared" si="147"/>
        <v>45498</v>
      </c>
      <c r="B586">
        <f>'0725'!B31</f>
        <v>173.8</v>
      </c>
      <c r="C586">
        <f>'0725'!C31</f>
        <v>70.5</v>
      </c>
      <c r="D586">
        <f>'0725'!D31</f>
        <v>115.5</v>
      </c>
      <c r="E586">
        <f>'0725'!E31</f>
        <v>35.4</v>
      </c>
      <c r="F586" s="16">
        <f t="shared" ref="F586" si="328">+B586+D586</f>
        <v>289.3</v>
      </c>
      <c r="G586" s="16">
        <f t="shared" ref="G586" si="329">+C586+E586</f>
        <v>105.9</v>
      </c>
      <c r="H586" s="134">
        <f t="shared" ref="H586" si="330">+(F586/G586-1)*100</f>
        <v>173.18224740321057</v>
      </c>
    </row>
    <row r="587" spans="1:9" x14ac:dyDescent="0.25">
      <c r="A587" s="95">
        <f t="shared" si="147"/>
        <v>45505</v>
      </c>
      <c r="B587">
        <f>'0801'!B32</f>
        <v>152.6</v>
      </c>
      <c r="C587">
        <f>'0801'!C32</f>
        <v>102</v>
      </c>
      <c r="D587">
        <f>'0801'!D32</f>
        <v>115.7</v>
      </c>
      <c r="E587">
        <f>'0801'!E32</f>
        <v>52.5</v>
      </c>
      <c r="F587" s="16">
        <f t="shared" ref="F587" si="331">+B587+D587</f>
        <v>268.3</v>
      </c>
      <c r="G587" s="16">
        <f t="shared" ref="G587" si="332">+C587+E587</f>
        <v>154.5</v>
      </c>
      <c r="H587" s="134">
        <f t="shared" ref="H587" si="333">+(F587/G587-1)*100</f>
        <v>73.656957928802598</v>
      </c>
    </row>
    <row r="588" spans="1:9" x14ac:dyDescent="0.25">
      <c r="A588" s="95">
        <f t="shared" si="147"/>
        <v>45512</v>
      </c>
      <c r="B588">
        <f>'0808'!B32</f>
        <v>121.6</v>
      </c>
      <c r="C588">
        <f>'0808'!C32</f>
        <v>102</v>
      </c>
      <c r="D588">
        <f>'0808'!D32</f>
        <v>172.3</v>
      </c>
      <c r="E588">
        <f>'0808'!E32</f>
        <v>52.5</v>
      </c>
      <c r="F588" s="16">
        <f t="shared" ref="F588" si="334">+B588+D588</f>
        <v>293.89999999999998</v>
      </c>
      <c r="G588" s="16">
        <f t="shared" ref="G588" si="335">+C588+E588</f>
        <v>154.5</v>
      </c>
      <c r="H588" s="134">
        <f t="shared" ref="H588" si="336">+(F588/G588-1)*100</f>
        <v>90.226537216828476</v>
      </c>
    </row>
    <row r="589" spans="1:9" x14ac:dyDescent="0.25">
      <c r="A589" s="95">
        <f t="shared" si="147"/>
        <v>45519</v>
      </c>
      <c r="B589">
        <f>'0815'!B33</f>
        <v>123.3</v>
      </c>
      <c r="C589">
        <f>'0815'!C33</f>
        <v>103</v>
      </c>
      <c r="D589">
        <f>'0815'!D33</f>
        <v>172.6</v>
      </c>
      <c r="E589">
        <f>'0815'!E33</f>
        <v>52.5</v>
      </c>
      <c r="F589" s="16">
        <f t="shared" ref="F589" si="337">+B589+D589</f>
        <v>295.89999999999998</v>
      </c>
      <c r="G589" s="16">
        <f t="shared" ref="G589" si="338">+C589+E589</f>
        <v>155.5</v>
      </c>
      <c r="H589" s="134">
        <f t="shared" ref="H589" si="339">+(F589/G589-1)*100</f>
        <v>90.289389067524112</v>
      </c>
    </row>
    <row r="590" spans="1:9" x14ac:dyDescent="0.25">
      <c r="A590" s="95">
        <f t="shared" si="147"/>
        <v>45526</v>
      </c>
      <c r="B590">
        <f>'0822'!B33</f>
        <v>125.3</v>
      </c>
      <c r="C590">
        <f>'0822'!C33</f>
        <v>103</v>
      </c>
      <c r="D590">
        <f>'0822'!D33</f>
        <v>172.6</v>
      </c>
      <c r="E590">
        <f>'0822'!E33</f>
        <v>52.5</v>
      </c>
      <c r="F590" s="16">
        <f t="shared" ref="F590" si="340">+B590+D590</f>
        <v>297.89999999999998</v>
      </c>
      <c r="G590" s="16">
        <f t="shared" ref="G590" si="341">+C590+E590</f>
        <v>155.5</v>
      </c>
      <c r="H590" s="134">
        <f t="shared" ref="H590" si="342">+(F590/G590-1)*100</f>
        <v>91.57556270096461</v>
      </c>
    </row>
    <row r="591" spans="1:9" x14ac:dyDescent="0.25">
      <c r="A591" s="95">
        <f t="shared" si="147"/>
        <v>45533</v>
      </c>
      <c r="B591">
        <f>'0829'!B34</f>
        <v>125.3</v>
      </c>
      <c r="C591">
        <f>'0829'!C34</f>
        <v>47.9</v>
      </c>
      <c r="D591">
        <f>'0829'!D34</f>
        <v>172.6</v>
      </c>
      <c r="E591">
        <f>'0829'!E34</f>
        <v>110.5</v>
      </c>
      <c r="F591" s="16">
        <f t="shared" ref="F591" si="343">+B591+D591</f>
        <v>297.89999999999998</v>
      </c>
      <c r="G591" s="16">
        <f t="shared" ref="G591" si="344">+C591+E591</f>
        <v>158.4</v>
      </c>
      <c r="H591" s="134">
        <f t="shared" ref="H591" si="345">+(F591/G591-1)*100</f>
        <v>88.068181818181785</v>
      </c>
    </row>
    <row r="592" spans="1:9" x14ac:dyDescent="0.25">
      <c r="A592" s="95">
        <f t="shared" si="147"/>
        <v>45540</v>
      </c>
      <c r="B592">
        <f>'090524'!B33</f>
        <v>125.8</v>
      </c>
      <c r="C592">
        <f>'090524'!C33</f>
        <v>47.9</v>
      </c>
      <c r="D592">
        <f>'090524'!D33</f>
        <v>172.6</v>
      </c>
      <c r="E592">
        <f>'090524'!E33</f>
        <v>110.5</v>
      </c>
      <c r="F592" s="16">
        <f t="shared" ref="F592" si="346">+B592+D592</f>
        <v>298.39999999999998</v>
      </c>
      <c r="G592" s="16">
        <f t="shared" ref="G592" si="347">+C592+E592</f>
        <v>158.4</v>
      </c>
      <c r="H592" s="134">
        <f t="shared" ref="H592" si="348">+(F592/G592-1)*100</f>
        <v>88.383838383838366</v>
      </c>
    </row>
    <row r="593" spans="1:8" x14ac:dyDescent="0.25">
      <c r="A593" s="95">
        <f t="shared" si="147"/>
        <v>45547</v>
      </c>
      <c r="B593">
        <f>'0912'!B33</f>
        <v>63.8</v>
      </c>
      <c r="C593">
        <f>'0912'!C33</f>
        <v>105.5</v>
      </c>
      <c r="D593">
        <f>'0912'!D33</f>
        <v>286.5</v>
      </c>
      <c r="E593">
        <f>'0912'!E33</f>
        <v>110.9</v>
      </c>
      <c r="F593" s="16">
        <f t="shared" ref="F593" si="349">+B593+D593</f>
        <v>350.3</v>
      </c>
      <c r="G593" s="16">
        <f t="shared" ref="G593" si="350">+C593+E593</f>
        <v>216.4</v>
      </c>
      <c r="H593" s="134">
        <f t="shared" ref="H593" si="351">+(F593/G593-1)*100</f>
        <v>61.876155268022195</v>
      </c>
    </row>
    <row r="594" spans="1:8" x14ac:dyDescent="0.25">
      <c r="A594" s="95">
        <f t="shared" si="147"/>
        <v>45554</v>
      </c>
      <c r="B594">
        <f>'0919'!B34</f>
        <v>65.7</v>
      </c>
      <c r="C594">
        <f>'0919'!C34</f>
        <v>59.5</v>
      </c>
      <c r="D594">
        <f>'0919'!D34</f>
        <v>287.10000000000002</v>
      </c>
      <c r="E594">
        <f>'0919'!E34</f>
        <v>162.6</v>
      </c>
      <c r="F594" s="16">
        <f t="shared" ref="F594" si="352">+B594+D594</f>
        <v>352.8</v>
      </c>
      <c r="G594" s="16">
        <f t="shared" ref="G594" si="353">+C594+E594</f>
        <v>222.1</v>
      </c>
      <c r="H594" s="134">
        <f t="shared" ref="H594" si="354">+(F594/G594-1)*100</f>
        <v>58.84736605132823</v>
      </c>
    </row>
    <row r="595" spans="1:8" x14ac:dyDescent="0.25">
      <c r="A595" s="95">
        <f t="shared" si="147"/>
        <v>45561</v>
      </c>
      <c r="B595">
        <f>'926'!B35</f>
        <v>127.9</v>
      </c>
      <c r="C595">
        <f>'926'!C35</f>
        <v>59.8</v>
      </c>
      <c r="D595">
        <f>'926'!D35</f>
        <v>287.89999999999998</v>
      </c>
      <c r="E595">
        <f>'926'!E35</f>
        <v>162.6</v>
      </c>
      <c r="F595" s="16">
        <f t="shared" ref="F595" si="355">+B595+D595</f>
        <v>415.79999999999995</v>
      </c>
      <c r="G595" s="16">
        <f t="shared" ref="G595" si="356">+C595+E595</f>
        <v>222.39999999999998</v>
      </c>
      <c r="H595" s="134">
        <f t="shared" ref="H595" si="357">+(F595/G595-1)*100</f>
        <v>86.960431654676256</v>
      </c>
    </row>
    <row r="596" spans="1:8" x14ac:dyDescent="0.25">
      <c r="A596" s="95">
        <f t="shared" si="147"/>
        <v>45568</v>
      </c>
      <c r="B596">
        <f>'103'!B36</f>
        <v>180.9</v>
      </c>
      <c r="C596">
        <f>'103'!C36</f>
        <v>59.8</v>
      </c>
      <c r="D596">
        <f>'103'!D36</f>
        <v>288.7</v>
      </c>
      <c r="E596">
        <f>'103'!E36</f>
        <v>162.6</v>
      </c>
      <c r="F596" s="16">
        <f t="shared" ref="F596" si="358">+B596+D596</f>
        <v>469.6</v>
      </c>
      <c r="G596" s="16">
        <f t="shared" ref="G596" si="359">+C596+E596</f>
        <v>222.39999999999998</v>
      </c>
      <c r="H596" s="134">
        <f t="shared" ref="H596" si="360">+(F596/G596-1)*100</f>
        <v>111.15107913669067</v>
      </c>
    </row>
    <row r="597" spans="1:8" x14ac:dyDescent="0.25">
      <c r="A597" s="95">
        <f t="shared" si="147"/>
        <v>45575</v>
      </c>
      <c r="B597">
        <f>'101024'!B38</f>
        <v>180.1</v>
      </c>
      <c r="C597">
        <f>'101024'!C38</f>
        <v>61.3</v>
      </c>
      <c r="D597">
        <f>'101024'!D38</f>
        <v>289.5</v>
      </c>
      <c r="E597">
        <f>'101024'!E38</f>
        <v>162.6</v>
      </c>
      <c r="F597" s="16">
        <f t="shared" ref="F597" si="361">+B597+D597</f>
        <v>469.6</v>
      </c>
      <c r="G597" s="16">
        <f t="shared" ref="G597" si="362">+C597+E597</f>
        <v>223.89999999999998</v>
      </c>
      <c r="H597" s="134">
        <f t="shared" ref="H597" si="363">+(F597/G597-1)*100</f>
        <v>109.73648950424302</v>
      </c>
    </row>
    <row r="598" spans="1:8" x14ac:dyDescent="0.25">
      <c r="A598" s="95">
        <f t="shared" si="147"/>
        <v>45582</v>
      </c>
      <c r="B598">
        <f>'101724'!B37</f>
        <v>192.6</v>
      </c>
      <c r="C598">
        <f>'101724'!C37</f>
        <v>60.6</v>
      </c>
      <c r="D598">
        <f>'101724'!D37</f>
        <v>290</v>
      </c>
      <c r="E598">
        <f>'101724'!E37</f>
        <v>163.6</v>
      </c>
      <c r="F598" s="16">
        <f t="shared" ref="F598" si="364">+B598+D598</f>
        <v>482.6</v>
      </c>
      <c r="G598" s="16">
        <f t="shared" ref="G598" si="365">+C598+E598</f>
        <v>224.2</v>
      </c>
      <c r="H598" s="134">
        <f t="shared" ref="H598" si="366">+(F598/G598-1)*100</f>
        <v>115.2542372881356</v>
      </c>
    </row>
    <row r="599" spans="1:8" x14ac:dyDescent="0.25">
      <c r="A599" s="95">
        <f t="shared" si="147"/>
        <v>45589</v>
      </c>
      <c r="B599">
        <f>'102424'!B39</f>
        <v>191.7</v>
      </c>
      <c r="C599">
        <f>'102424'!C39</f>
        <v>117.5</v>
      </c>
      <c r="D599">
        <f>'102424'!D39</f>
        <v>290.89999999999998</v>
      </c>
      <c r="E599">
        <f>'102424'!E39</f>
        <v>163.6</v>
      </c>
      <c r="F599" s="16">
        <f t="shared" ref="F599" si="367">+B599+D599</f>
        <v>482.59999999999997</v>
      </c>
      <c r="G599" s="16">
        <f t="shared" ref="G599" si="368">+C599+E599</f>
        <v>281.10000000000002</v>
      </c>
      <c r="H599" s="134">
        <f t="shared" ref="H599" si="369">+(F599/G599-1)*100</f>
        <v>71.682675204553519</v>
      </c>
    </row>
    <row r="600" spans="1:8" x14ac:dyDescent="0.25">
      <c r="A600" s="95">
        <f t="shared" si="147"/>
        <v>45596</v>
      </c>
      <c r="B600">
        <f>'103124'!B39</f>
        <v>245</v>
      </c>
      <c r="C600">
        <f>'103124'!C39</f>
        <v>117.5</v>
      </c>
      <c r="D600">
        <f>'103124'!D39</f>
        <v>292.60000000000002</v>
      </c>
      <c r="E600">
        <f>'103124'!E39</f>
        <v>163.6</v>
      </c>
      <c r="F600" s="16">
        <f t="shared" ref="F600" si="370">+B600+D600</f>
        <v>537.6</v>
      </c>
      <c r="G600" s="16">
        <f t="shared" ref="G600" si="371">+C600+E600</f>
        <v>281.10000000000002</v>
      </c>
      <c r="H600" s="134">
        <f t="shared" ref="H600" si="372">+(F600/G600-1)*100</f>
        <v>91.248665955176094</v>
      </c>
    </row>
    <row r="601" spans="1:8" x14ac:dyDescent="0.25">
      <c r="A601" s="95">
        <f t="shared" si="147"/>
        <v>45603</v>
      </c>
      <c r="B601">
        <f>'110724'!B38</f>
        <v>305.5</v>
      </c>
      <c r="C601">
        <f>'110724'!C38</f>
        <v>116.1</v>
      </c>
      <c r="D601">
        <f>'110724'!D38</f>
        <v>292.60000000000002</v>
      </c>
      <c r="E601">
        <f>'110724'!E38</f>
        <v>165</v>
      </c>
      <c r="F601" s="16">
        <f t="shared" ref="F601" si="373">+B601+D601</f>
        <v>598.1</v>
      </c>
      <c r="G601" s="16">
        <f t="shared" ref="G601" si="374">+C601+E601</f>
        <v>281.10000000000002</v>
      </c>
      <c r="H601" s="134">
        <f t="shared" ref="H601" si="375">+(F601/G601-1)*100</f>
        <v>112.77125578086088</v>
      </c>
    </row>
    <row r="602" spans="1:8" x14ac:dyDescent="0.25">
      <c r="A602" s="95">
        <f t="shared" si="147"/>
        <v>45610</v>
      </c>
      <c r="B602">
        <f>'111424'!B38</f>
        <v>292.5</v>
      </c>
      <c r="C602">
        <f>'111424'!C38</f>
        <v>116.1</v>
      </c>
      <c r="D602">
        <f>'111424'!D38</f>
        <v>292.60000000000002</v>
      </c>
      <c r="E602">
        <f>'111424'!E38</f>
        <v>165</v>
      </c>
      <c r="F602" s="16">
        <f t="shared" ref="F602" si="376">+B602+D602</f>
        <v>585.1</v>
      </c>
      <c r="G602" s="16">
        <f t="shared" ref="G602" si="377">+C602+E602</f>
        <v>281.10000000000002</v>
      </c>
      <c r="H602" s="134">
        <f t="shared" ref="H602" si="378">+(F602/G602-1)*100</f>
        <v>108.14656705798646</v>
      </c>
    </row>
    <row r="603" spans="1:8" x14ac:dyDescent="0.25">
      <c r="A603" s="95">
        <f t="shared" si="147"/>
        <v>45617</v>
      </c>
      <c r="B603">
        <f>'112124'!B39</f>
        <v>314.89999999999998</v>
      </c>
      <c r="C603">
        <f>'112124'!C39</f>
        <v>116.1</v>
      </c>
      <c r="D603">
        <f>'112124'!D39</f>
        <v>295.3</v>
      </c>
      <c r="E603">
        <f>'112124'!E39</f>
        <v>165</v>
      </c>
      <c r="F603" s="16">
        <f t="shared" ref="F603" si="379">+B603+D603</f>
        <v>610.20000000000005</v>
      </c>
      <c r="G603" s="16">
        <f t="shared" ref="G603" si="380">+C603+E603</f>
        <v>281.10000000000002</v>
      </c>
      <c r="H603" s="134">
        <f t="shared" ref="H603" si="381">+(F603/G603-1)*100</f>
        <v>117.07577374599785</v>
      </c>
    </row>
    <row r="604" spans="1:8" x14ac:dyDescent="0.25">
      <c r="A604" s="95">
        <f t="shared" si="147"/>
        <v>45624</v>
      </c>
      <c r="B604">
        <f>'112824'!B38</f>
        <v>314.89999999999998</v>
      </c>
      <c r="C604">
        <f>'112824'!C38</f>
        <v>115.5</v>
      </c>
      <c r="D604">
        <f>'112824'!D38</f>
        <v>295.3</v>
      </c>
      <c r="E604">
        <f>'112824'!E38</f>
        <v>165.7</v>
      </c>
      <c r="F604" s="16">
        <f t="shared" ref="F604" si="382">+B604+D604</f>
        <v>610.20000000000005</v>
      </c>
      <c r="G604" s="16">
        <f t="shared" ref="G604" si="383">+C604+E604</f>
        <v>281.2</v>
      </c>
      <c r="H604" s="134">
        <f t="shared" ref="H604" si="384">+(F604/G604-1)*100</f>
        <v>116.99857752489335</v>
      </c>
    </row>
    <row r="605" spans="1:8" x14ac:dyDescent="0.25">
      <c r="A605" s="95">
        <f t="shared" si="147"/>
        <v>45631</v>
      </c>
      <c r="B605">
        <f>'120524'!B38</f>
        <v>314.89999999999998</v>
      </c>
      <c r="C605">
        <f>'120524'!C38</f>
        <v>115.2</v>
      </c>
      <c r="D605">
        <f>'120524'!D38</f>
        <v>295.3</v>
      </c>
      <c r="E605">
        <f>'120524'!E38</f>
        <v>193.4</v>
      </c>
      <c r="F605" s="16">
        <f t="shared" ref="F605" si="385">+B605+D605</f>
        <v>610.20000000000005</v>
      </c>
      <c r="G605" s="16">
        <f t="shared" ref="G605" si="386">+C605+E605</f>
        <v>308.60000000000002</v>
      </c>
      <c r="H605" s="134">
        <f t="shared" ref="H605" si="387">+(F605/G605-1)*100</f>
        <v>97.731691510045366</v>
      </c>
    </row>
    <row r="606" spans="1:8" x14ac:dyDescent="0.25">
      <c r="A606" s="95">
        <f t="shared" si="147"/>
        <v>45638</v>
      </c>
      <c r="B606">
        <f>'121224'!B38</f>
        <v>257.8</v>
      </c>
      <c r="C606">
        <f>'121224'!C38</f>
        <v>118.7</v>
      </c>
      <c r="D606">
        <f>'121224'!D38</f>
        <v>354.5</v>
      </c>
      <c r="E606">
        <f>'121224'!E38</f>
        <v>193.5</v>
      </c>
      <c r="F606" s="16">
        <f t="shared" ref="F606" si="388">+B606+D606</f>
        <v>612.29999999999995</v>
      </c>
      <c r="G606" s="16">
        <f t="shared" ref="G606" si="389">+C606+E606</f>
        <v>312.2</v>
      </c>
      <c r="H606" s="134">
        <f t="shared" ref="H606" si="390">+(F606/G606-1)*100</f>
        <v>96.124279308135812</v>
      </c>
    </row>
    <row r="607" spans="1:8" x14ac:dyDescent="0.25">
      <c r="A607" s="95">
        <f t="shared" si="147"/>
        <v>45645</v>
      </c>
      <c r="B607">
        <f>'121924'!B38</f>
        <v>300.39999999999998</v>
      </c>
      <c r="C607">
        <f>'121924'!C38</f>
        <v>97</v>
      </c>
      <c r="D607">
        <f>'121924'!D38</f>
        <v>438.1</v>
      </c>
      <c r="E607">
        <f>'121924'!E38</f>
        <v>253.5</v>
      </c>
      <c r="F607" s="16">
        <f t="shared" ref="F607" si="391">+B607+D607</f>
        <v>738.5</v>
      </c>
      <c r="G607" s="16">
        <f t="shared" ref="G607" si="392">+C607+E607</f>
        <v>350.5</v>
      </c>
      <c r="H607" s="134">
        <f t="shared" ref="H607" si="393">+(F607/G607-1)*100</f>
        <v>110.69900142653353</v>
      </c>
    </row>
    <row r="608" spans="1:8" x14ac:dyDescent="0.25">
      <c r="A608" s="95">
        <f t="shared" si="147"/>
        <v>45652</v>
      </c>
      <c r="B608">
        <f>'122624'!B38</f>
        <v>263.2</v>
      </c>
      <c r="C608">
        <f>'122624'!C38</f>
        <v>96.7</v>
      </c>
      <c r="D608">
        <f>'122624'!D38</f>
        <v>504.9</v>
      </c>
      <c r="E608">
        <f>'122624'!E38</f>
        <v>253.8</v>
      </c>
      <c r="F608" s="16">
        <f t="shared" ref="F608" si="394">+B608+D608</f>
        <v>768.09999999999991</v>
      </c>
      <c r="G608" s="16">
        <f t="shared" ref="G608" si="395">+C608+E608</f>
        <v>350.5</v>
      </c>
      <c r="H608" s="134">
        <f t="shared" ref="H608" si="396">+(F608/G608-1)*100</f>
        <v>119.14407988587729</v>
      </c>
    </row>
    <row r="609" spans="1:9" x14ac:dyDescent="0.25">
      <c r="A609" s="95">
        <f t="shared" si="147"/>
        <v>45659</v>
      </c>
      <c r="B609">
        <f>'010225'!B38</f>
        <v>263.2</v>
      </c>
      <c r="C609">
        <f>'010225'!C38</f>
        <v>111.1</v>
      </c>
      <c r="D609">
        <f>'010225'!D38</f>
        <v>504.9</v>
      </c>
      <c r="E609">
        <f>'010225'!E38</f>
        <v>253.9</v>
      </c>
      <c r="F609" s="16">
        <f t="shared" ref="F609" si="397">+B609+D609</f>
        <v>768.09999999999991</v>
      </c>
      <c r="G609" s="16">
        <f t="shared" ref="G609" si="398">+C609+E609</f>
        <v>365</v>
      </c>
      <c r="H609" s="134">
        <f t="shared" ref="H609" si="399">+(F609/G609-1)*100</f>
        <v>110.43835616438353</v>
      </c>
    </row>
    <row r="610" spans="1:9" x14ac:dyDescent="0.25">
      <c r="A610" s="95">
        <f t="shared" si="147"/>
        <v>45666</v>
      </c>
      <c r="B610">
        <f>'010925'!B38</f>
        <v>263.2</v>
      </c>
      <c r="C610">
        <f>'010925'!C38</f>
        <v>77.7</v>
      </c>
      <c r="D610">
        <f>'010925'!D38</f>
        <v>505</v>
      </c>
      <c r="E610">
        <f>'010925'!E38</f>
        <v>309.2</v>
      </c>
      <c r="F610" s="16">
        <f t="shared" ref="F610" si="400">+B610+D610</f>
        <v>768.2</v>
      </c>
      <c r="G610" s="16">
        <f t="shared" ref="G610" si="401">+C610+E610</f>
        <v>386.9</v>
      </c>
      <c r="H610" s="134">
        <f t="shared" ref="H610" si="402">+(F610/G610-1)*100</f>
        <v>98.552597570431672</v>
      </c>
    </row>
    <row r="611" spans="1:9" x14ac:dyDescent="0.25">
      <c r="A611" s="95">
        <f t="shared" si="147"/>
        <v>45673</v>
      </c>
      <c r="B611">
        <f>'011625'!B38</f>
        <v>263</v>
      </c>
      <c r="C611">
        <f>'011625'!C38</f>
        <v>134.19999999999999</v>
      </c>
      <c r="D611">
        <f>'011625'!D38</f>
        <v>505.2</v>
      </c>
      <c r="E611">
        <f>'011625'!E38</f>
        <v>309.2</v>
      </c>
      <c r="F611" s="16">
        <f t="shared" ref="F611" si="403">+B611+D611</f>
        <v>768.2</v>
      </c>
      <c r="G611" s="16">
        <f t="shared" ref="G611" si="404">+C611+E611</f>
        <v>443.4</v>
      </c>
      <c r="H611" s="134">
        <f t="shared" ref="H611" si="405">+(F611/G611-1)*100</f>
        <v>73.252142534957173</v>
      </c>
    </row>
    <row r="612" spans="1:9" x14ac:dyDescent="0.25">
      <c r="A612" s="95">
        <f t="shared" si="147"/>
        <v>45680</v>
      </c>
      <c r="B612">
        <f>'012325'!B38</f>
        <v>182.5</v>
      </c>
      <c r="C612">
        <f>'012325'!C38</f>
        <v>133.9</v>
      </c>
      <c r="D612">
        <f>'012325'!D38</f>
        <v>589.79999999999995</v>
      </c>
      <c r="E612">
        <f>'012325'!E38</f>
        <v>310.39999999999998</v>
      </c>
      <c r="F612" s="16">
        <f t="shared" ref="F612" si="406">+B612+D612</f>
        <v>772.3</v>
      </c>
      <c r="G612" s="16">
        <f t="shared" ref="G612" si="407">+C612+E612</f>
        <v>444.29999999999995</v>
      </c>
      <c r="H612" s="134">
        <f t="shared" ref="H612" si="408">+(F612/G612-1)*100</f>
        <v>73.823992797659258</v>
      </c>
    </row>
    <row r="613" spans="1:9" x14ac:dyDescent="0.25">
      <c r="A613" s="95">
        <f t="shared" si="147"/>
        <v>45687</v>
      </c>
      <c r="B613">
        <f>'013025'!B38</f>
        <v>182.5</v>
      </c>
      <c r="C613">
        <f>'013025'!C38</f>
        <v>137.5</v>
      </c>
      <c r="D613">
        <f>'013025'!D38</f>
        <v>589.79999999999995</v>
      </c>
      <c r="E613">
        <f>'013025'!E38</f>
        <v>311.3</v>
      </c>
      <c r="F613" s="16">
        <f t="shared" ref="F613" si="409">+B613+D613</f>
        <v>772.3</v>
      </c>
      <c r="G613" s="16">
        <f t="shared" ref="G613" si="410">+C613+E613</f>
        <v>448.8</v>
      </c>
      <c r="H613" s="134">
        <f t="shared" ref="H613" si="411">+(F613/G613-1)*100</f>
        <v>72.081105169340447</v>
      </c>
    </row>
    <row r="614" spans="1:9" x14ac:dyDescent="0.25">
      <c r="A614" s="95">
        <f t="shared" si="147"/>
        <v>45694</v>
      </c>
      <c r="B614">
        <f>'020625'!B38</f>
        <v>238.5</v>
      </c>
      <c r="C614">
        <f>'020625'!C38</f>
        <v>137.5</v>
      </c>
      <c r="D614">
        <f>'020625'!D38</f>
        <v>589.79999999999995</v>
      </c>
      <c r="E614">
        <f>'020625'!E38</f>
        <v>311.3</v>
      </c>
      <c r="F614" s="16">
        <f t="shared" ref="F614" si="412">+B614+D614</f>
        <v>828.3</v>
      </c>
      <c r="G614" s="16">
        <f t="shared" ref="G614" si="413">+C614+E614</f>
        <v>448.8</v>
      </c>
      <c r="H614" s="134">
        <f t="shared" ref="H614" si="414">+(F614/G614-1)*100</f>
        <v>84.558823529411754</v>
      </c>
    </row>
    <row r="615" spans="1:9" x14ac:dyDescent="0.25">
      <c r="A615" s="95">
        <f t="shared" si="147"/>
        <v>45701</v>
      </c>
      <c r="B615">
        <f>'021325'!B38</f>
        <v>274.5</v>
      </c>
      <c r="C615">
        <f>'021325'!C38</f>
        <v>138.4</v>
      </c>
      <c r="D615">
        <f>'021325'!D38</f>
        <v>589.79999999999995</v>
      </c>
      <c r="E615">
        <f>'021325'!E38</f>
        <v>312.2</v>
      </c>
      <c r="F615" s="16">
        <f t="shared" ref="F615" si="415">+B615+D615</f>
        <v>864.3</v>
      </c>
      <c r="G615" s="16">
        <f t="shared" ref="G615" si="416">+C615+E615</f>
        <v>450.6</v>
      </c>
      <c r="H615" s="134">
        <f t="shared" ref="H615" si="417">+(F615/G615-1)*100</f>
        <v>91.810918774966694</v>
      </c>
    </row>
    <row r="616" spans="1:9" x14ac:dyDescent="0.25">
      <c r="A616" s="95">
        <f t="shared" si="147"/>
        <v>45708</v>
      </c>
      <c r="B616">
        <f>'022025'!B38</f>
        <v>274.5</v>
      </c>
      <c r="C616">
        <f>'022025'!C38</f>
        <v>137.5</v>
      </c>
      <c r="D616">
        <f>'022025'!D38</f>
        <v>589.79999999999995</v>
      </c>
      <c r="E616">
        <f>'022025'!E38</f>
        <v>313.10000000000002</v>
      </c>
      <c r="F616" s="16">
        <f t="shared" ref="F616" si="418">+B616+D616</f>
        <v>864.3</v>
      </c>
      <c r="G616" s="16">
        <f t="shared" ref="G616" si="419">+C616+E616</f>
        <v>450.6</v>
      </c>
      <c r="H616" s="134">
        <f t="shared" ref="H616" si="420">+(F616/G616-1)*100</f>
        <v>91.810918774966694</v>
      </c>
    </row>
    <row r="617" spans="1:9" x14ac:dyDescent="0.25">
      <c r="A617" s="95">
        <f t="shared" si="147"/>
        <v>45715</v>
      </c>
      <c r="B617" s="16">
        <f>'022725'!B38</f>
        <v>214</v>
      </c>
      <c r="C617" s="16">
        <f>'022725'!C38</f>
        <v>138</v>
      </c>
      <c r="D617">
        <f>'022725'!D38</f>
        <v>647.5</v>
      </c>
      <c r="E617">
        <f>'022725'!E38</f>
        <v>314.10000000000002</v>
      </c>
      <c r="F617" s="16">
        <f t="shared" ref="F617" si="421">+B617+D617</f>
        <v>861.5</v>
      </c>
      <c r="G617" s="16">
        <f t="shared" ref="G617" si="422">+C617+E617</f>
        <v>452.1</v>
      </c>
      <c r="H617" s="134">
        <f t="shared" ref="H617" si="423">+(F617/G617-1)*100</f>
        <v>90.555186905551864</v>
      </c>
    </row>
    <row r="618" spans="1:9" x14ac:dyDescent="0.25">
      <c r="A618" s="95">
        <f t="shared" si="147"/>
        <v>45722</v>
      </c>
      <c r="B618" s="16">
        <f>'030625'!B38</f>
        <v>215</v>
      </c>
      <c r="C618" s="16">
        <f>'030625'!C38</f>
        <v>139</v>
      </c>
      <c r="D618">
        <f>'030625'!D38</f>
        <v>647.5</v>
      </c>
      <c r="E618">
        <f>'030625'!E38</f>
        <v>314.10000000000002</v>
      </c>
      <c r="F618" s="16">
        <f t="shared" ref="F618" si="424">+B618+D618</f>
        <v>862.5</v>
      </c>
      <c r="G618" s="16">
        <f t="shared" ref="G618" si="425">+C618+E618</f>
        <v>453.1</v>
      </c>
      <c r="H618" s="134">
        <f t="shared" ref="H618" si="426">+(F618/G618-1)*100</f>
        <v>90.355329949238566</v>
      </c>
    </row>
    <row r="619" spans="1:9" x14ac:dyDescent="0.25">
      <c r="A619" s="95">
        <f t="shared" si="147"/>
        <v>45729</v>
      </c>
      <c r="B619" s="16">
        <f>'031325'!B38</f>
        <v>215</v>
      </c>
      <c r="C619" s="16">
        <f>'031325'!C38</f>
        <v>139</v>
      </c>
      <c r="D619">
        <f>'031325'!D38</f>
        <v>647.5</v>
      </c>
      <c r="E619">
        <f>'031325'!E38</f>
        <v>314.10000000000002</v>
      </c>
      <c r="F619" s="16">
        <f t="shared" ref="F619" si="427">+B619+D619</f>
        <v>862.5</v>
      </c>
      <c r="G619" s="16">
        <f t="shared" ref="G619" si="428">+C619+E619</f>
        <v>453.1</v>
      </c>
      <c r="H619" s="134">
        <f t="shared" ref="H619" si="429">+(F619/G619-1)*100</f>
        <v>90.355329949238566</v>
      </c>
    </row>
    <row r="620" spans="1:9" x14ac:dyDescent="0.25">
      <c r="A620" s="95">
        <f t="shared" si="147"/>
        <v>45736</v>
      </c>
      <c r="B620" s="16">
        <f>'032025'!B38</f>
        <v>215</v>
      </c>
      <c r="C620" s="16">
        <f>'032025'!C38</f>
        <v>139.9</v>
      </c>
      <c r="D620">
        <f>'032025'!D38</f>
        <v>647.5</v>
      </c>
      <c r="E620">
        <f>'032025'!E38</f>
        <v>314.8</v>
      </c>
      <c r="F620" s="16">
        <f t="shared" ref="F620" si="430">+B620+D620</f>
        <v>862.5</v>
      </c>
      <c r="G620" s="16">
        <f t="shared" ref="G620" si="431">+C620+E620</f>
        <v>454.70000000000005</v>
      </c>
      <c r="H620" s="134">
        <f t="shared" ref="H620" si="432">+(F620/G620-1)*100</f>
        <v>89.685506927644582</v>
      </c>
    </row>
    <row r="621" spans="1:9" x14ac:dyDescent="0.25">
      <c r="A621" s="95">
        <f t="shared" si="147"/>
        <v>45743</v>
      </c>
      <c r="B621" s="16">
        <f>'032725'!B38</f>
        <v>215</v>
      </c>
      <c r="C621" s="16">
        <f>'032725'!C38</f>
        <v>63.5</v>
      </c>
      <c r="D621">
        <f>'032725'!D38</f>
        <v>647.5</v>
      </c>
      <c r="E621">
        <f>'032725'!E38</f>
        <v>395.5</v>
      </c>
      <c r="F621" s="16">
        <f t="shared" ref="F621" si="433">+B621+D621</f>
        <v>862.5</v>
      </c>
      <c r="G621" s="16">
        <f t="shared" ref="G621" si="434">+C621+E621</f>
        <v>459</v>
      </c>
      <c r="H621" s="134">
        <f t="shared" ref="H621" si="435">+(F621/G621-1)*100</f>
        <v>87.908496732026137</v>
      </c>
      <c r="I621">
        <f>'032725'!F38</f>
        <v>0</v>
      </c>
    </row>
    <row r="622" spans="1:9" x14ac:dyDescent="0.25">
      <c r="A622" s="95">
        <f t="shared" si="147"/>
        <v>45750</v>
      </c>
      <c r="B622" s="16">
        <f>'040325'!B38</f>
        <v>239</v>
      </c>
      <c r="C622" s="16">
        <f>'040325'!C38</f>
        <v>63.2</v>
      </c>
      <c r="D622">
        <f>'040325'!D38</f>
        <v>648.5</v>
      </c>
      <c r="E622">
        <f>'040325'!E38</f>
        <v>396.8</v>
      </c>
      <c r="F622" s="16">
        <f t="shared" ref="F622" si="436">+B622+D622</f>
        <v>887.5</v>
      </c>
      <c r="G622" s="16">
        <f t="shared" ref="G622" si="437">+C622+E622</f>
        <v>460</v>
      </c>
      <c r="H622" s="134">
        <f t="shared" ref="H622" si="438">+(F622/G622-1)*100</f>
        <v>92.934782608695656</v>
      </c>
      <c r="I622">
        <f>'040325'!F38</f>
        <v>0</v>
      </c>
    </row>
    <row r="623" spans="1:9" x14ac:dyDescent="0.25">
      <c r="A623" s="95">
        <f t="shared" si="147"/>
        <v>45757</v>
      </c>
      <c r="B623" s="16">
        <f>'041025'!B38</f>
        <v>174</v>
      </c>
      <c r="C623" s="16">
        <f>'041025'!C38</f>
        <v>62.1</v>
      </c>
      <c r="D623">
        <f>'041025'!D38</f>
        <v>716.7</v>
      </c>
      <c r="E623">
        <f>'041025'!E38</f>
        <v>397.9</v>
      </c>
      <c r="F623" s="16">
        <f t="shared" ref="F623" si="439">+B623+D623</f>
        <v>890.7</v>
      </c>
      <c r="G623" s="16">
        <f t="shared" ref="G623" si="440">+C623+E623</f>
        <v>460</v>
      </c>
      <c r="H623" s="134">
        <f t="shared" ref="H623" si="441">+(F623/G623-1)*100</f>
        <v>93.630434782608702</v>
      </c>
      <c r="I623">
        <f>'041025'!F38</f>
        <v>0</v>
      </c>
    </row>
    <row r="624" spans="1:9" x14ac:dyDescent="0.25">
      <c r="A624" s="95">
        <f t="shared" si="147"/>
        <v>45764</v>
      </c>
      <c r="B624" s="16">
        <f>'041725'!B38</f>
        <v>116</v>
      </c>
      <c r="C624" s="16">
        <f>'041725'!C38</f>
        <v>61.7</v>
      </c>
      <c r="D624">
        <f>'041725'!D38</f>
        <v>775.5</v>
      </c>
      <c r="E624">
        <f>'041725'!E38</f>
        <v>398.3</v>
      </c>
      <c r="F624" s="16">
        <f t="shared" ref="F624" si="442">+B624+D624</f>
        <v>891.5</v>
      </c>
      <c r="G624" s="16">
        <f t="shared" ref="G624" si="443">+C624+E624</f>
        <v>460</v>
      </c>
      <c r="H624" s="134">
        <f t="shared" ref="H624" si="444">+(F624/G624-1)*100</f>
        <v>93.804347826086953</v>
      </c>
      <c r="I624">
        <f>'041725'!F38</f>
        <v>0</v>
      </c>
    </row>
    <row r="625" spans="1:9" x14ac:dyDescent="0.25">
      <c r="A625" s="95">
        <f t="shared" si="147"/>
        <v>45771</v>
      </c>
      <c r="B625" s="16">
        <f>'042425'!B38</f>
        <v>174</v>
      </c>
      <c r="C625" s="16">
        <f>'042425'!C38</f>
        <v>60.2</v>
      </c>
      <c r="D625">
        <f>'042425'!D38</f>
        <v>775.6</v>
      </c>
      <c r="E625">
        <f>'042425'!E38</f>
        <v>399.8</v>
      </c>
      <c r="F625" s="16">
        <f t="shared" ref="F625" si="445">+B625+D625</f>
        <v>949.6</v>
      </c>
      <c r="G625" s="16">
        <f t="shared" ref="G625" si="446">+C625+E625</f>
        <v>460</v>
      </c>
      <c r="H625" s="134">
        <f t="shared" ref="H625" si="447">+(F625/G625-1)*100</f>
        <v>106.43478260869568</v>
      </c>
      <c r="I625">
        <f>'042425'!F38</f>
        <v>0</v>
      </c>
    </row>
    <row r="626" spans="1:9" x14ac:dyDescent="0.25">
      <c r="A626" s="95">
        <f t="shared" si="147"/>
        <v>45778</v>
      </c>
      <c r="B626">
        <f>'050125'!B38</f>
        <v>117.5</v>
      </c>
      <c r="C626">
        <f>'050125'!C38</f>
        <v>59.1</v>
      </c>
      <c r="D626">
        <f>'050125'!D38</f>
        <v>833.7</v>
      </c>
      <c r="E626">
        <f>'050125'!E38</f>
        <v>400.8</v>
      </c>
      <c r="F626" s="16">
        <f t="shared" ref="F626" si="448">+B626+D626</f>
        <v>951.2</v>
      </c>
      <c r="G626" s="16">
        <f t="shared" ref="G626" si="449">+C626+E626</f>
        <v>459.90000000000003</v>
      </c>
      <c r="H626" s="134">
        <f t="shared" ref="H626" si="450">+(F626/G626-1)*100</f>
        <v>106.82757121113285</v>
      </c>
      <c r="I626">
        <f>'050125'!F38</f>
        <v>0</v>
      </c>
    </row>
    <row r="627" spans="1:9" x14ac:dyDescent="0.25">
      <c r="A627" s="95">
        <f t="shared" si="147"/>
        <v>45785</v>
      </c>
      <c r="B627">
        <f>'050825'!B38</f>
        <v>81.5</v>
      </c>
      <c r="C627">
        <f>'050825'!C38</f>
        <v>57.5</v>
      </c>
      <c r="D627">
        <f>'050825'!D38</f>
        <v>868.3</v>
      </c>
      <c r="E627">
        <f>'050825'!E38</f>
        <v>402.5</v>
      </c>
      <c r="F627" s="16">
        <f t="shared" ref="F627" si="451">+B627+D627</f>
        <v>949.8</v>
      </c>
      <c r="G627" s="16">
        <f t="shared" ref="G627" si="452">+C627+E627</f>
        <v>460</v>
      </c>
      <c r="H627" s="134">
        <f t="shared" ref="H627" si="453">+(F627/G627-1)*100</f>
        <v>106.47826086956522</v>
      </c>
      <c r="I627">
        <f>'050825'!F38</f>
        <v>0</v>
      </c>
    </row>
    <row r="628" spans="1:9" x14ac:dyDescent="0.25">
      <c r="A628" s="95">
        <f t="shared" si="147"/>
        <v>45792</v>
      </c>
      <c r="B628">
        <f>'051525'!B38</f>
        <v>81.5</v>
      </c>
      <c r="C628">
        <f>'051525'!C38</f>
        <v>0.5</v>
      </c>
      <c r="D628">
        <f>'051525'!D38</f>
        <v>868.3</v>
      </c>
      <c r="E628">
        <f>'051525'!E38</f>
        <v>461</v>
      </c>
      <c r="F628" s="16">
        <f t="shared" ref="F628" si="454">+B628+D628</f>
        <v>949.8</v>
      </c>
      <c r="G628" s="16">
        <f t="shared" ref="G628" si="455">+C628+E628</f>
        <v>461.5</v>
      </c>
      <c r="H628" s="134">
        <f t="shared" ref="H628" si="456">+(F628/G628-1)*100</f>
        <v>105.80715059588299</v>
      </c>
      <c r="I628">
        <f>'051525'!F38</f>
        <v>0</v>
      </c>
    </row>
    <row r="629" spans="1:9" x14ac:dyDescent="0.25">
      <c r="A629" s="95">
        <f t="shared" si="147"/>
        <v>45799</v>
      </c>
      <c r="B629">
        <f>'052225'!B38</f>
        <v>81.5</v>
      </c>
      <c r="C629">
        <f>'052225'!C38</f>
        <v>0</v>
      </c>
      <c r="D629">
        <f>'052225'!D38</f>
        <v>868.3</v>
      </c>
      <c r="E629">
        <f>'052225'!E38</f>
        <v>462.4</v>
      </c>
      <c r="F629" s="16">
        <f t="shared" ref="F629" si="457">+B629+D629</f>
        <v>949.8</v>
      </c>
      <c r="G629" s="16">
        <f t="shared" ref="G629" si="458">+C629+E629</f>
        <v>462.4</v>
      </c>
      <c r="H629" s="134">
        <f t="shared" ref="H629" si="459">+(F629/G629-1)*100</f>
        <v>105.40657439446366</v>
      </c>
      <c r="I629">
        <f>'052225'!F38</f>
        <v>0</v>
      </c>
    </row>
    <row r="630" spans="1:9" x14ac:dyDescent="0.25">
      <c r="A630" s="95">
        <f t="shared" si="147"/>
        <v>45806</v>
      </c>
      <c r="B630">
        <f>'052925'!B38</f>
        <v>1.5</v>
      </c>
      <c r="C630">
        <f>'052925'!C38</f>
        <v>0</v>
      </c>
      <c r="D630">
        <f>'052925'!D38</f>
        <v>895.8</v>
      </c>
      <c r="E630">
        <f>'052925'!E38</f>
        <v>462.4</v>
      </c>
      <c r="F630" s="16">
        <f t="shared" ref="F630" si="460">+B630+D630</f>
        <v>897.3</v>
      </c>
      <c r="G630" s="16">
        <f t="shared" ref="G630" si="461">+C630+E630</f>
        <v>462.4</v>
      </c>
      <c r="H630" s="134">
        <f t="shared" ref="H630" si="462">+(F630/G630-1)*100</f>
        <v>94.052768166089962</v>
      </c>
      <c r="I630">
        <f>'052925'!F38</f>
        <v>55</v>
      </c>
    </row>
    <row r="631" spans="1:9" x14ac:dyDescent="0.25">
      <c r="A631" s="95">
        <f t="shared" si="147"/>
        <v>45813</v>
      </c>
      <c r="B631">
        <f>'060525'!B31</f>
        <v>116.4</v>
      </c>
      <c r="C631">
        <f>'060525'!C31</f>
        <v>161.30000000000001</v>
      </c>
      <c r="D631">
        <f>'060525'!D31</f>
        <v>0</v>
      </c>
      <c r="E631">
        <f>'060525'!E31</f>
        <v>0</v>
      </c>
      <c r="F631" s="16">
        <f t="shared" ref="F631" si="463">+B631+D631</f>
        <v>116.4</v>
      </c>
      <c r="G631" s="16">
        <f t="shared" ref="G631" si="464">+C631+E631</f>
        <v>161.30000000000001</v>
      </c>
      <c r="H631" s="134">
        <f t="shared" ref="H631" si="465">+(F631/G631-1)*100</f>
        <v>-27.836329820210793</v>
      </c>
    </row>
    <row r="632" spans="1:9" x14ac:dyDescent="0.25">
      <c r="A632" s="95">
        <f t="shared" si="147"/>
        <v>45820</v>
      </c>
      <c r="B632">
        <f>'061225'!B30</f>
        <v>116</v>
      </c>
      <c r="C632">
        <f>'061225'!C30</f>
        <v>108.8</v>
      </c>
      <c r="D632">
        <f>'061225'!D30</f>
        <v>55.8</v>
      </c>
      <c r="E632">
        <f>'061225'!E30</f>
        <v>56.2</v>
      </c>
      <c r="F632" s="16">
        <f t="shared" ref="F632" si="466">+B632+D632</f>
        <v>171.8</v>
      </c>
      <c r="G632" s="16">
        <f t="shared" ref="G632" si="467">+C632+E632</f>
        <v>165</v>
      </c>
      <c r="H632" s="134">
        <f t="shared" ref="H632" si="468">+(F632/G632-1)*100</f>
        <v>4.1212121212121255</v>
      </c>
    </row>
    <row r="633" spans="1:9" x14ac:dyDescent="0.25">
      <c r="A633" s="95">
        <f t="shared" si="147"/>
        <v>45827</v>
      </c>
      <c r="B633">
        <f>'061925'!B30</f>
        <v>116.7</v>
      </c>
      <c r="C633">
        <f>'061925'!C30</f>
        <v>164.3</v>
      </c>
      <c r="D633">
        <f>'061925'!D30</f>
        <v>56.2</v>
      </c>
      <c r="E633">
        <f>'061925'!E30</f>
        <v>56.5</v>
      </c>
      <c r="F633" s="16">
        <f t="shared" ref="F633" si="469">+B633+D633</f>
        <v>172.9</v>
      </c>
      <c r="G633" s="16">
        <f t="shared" ref="G633" si="470">+C633+E633</f>
        <v>220.8</v>
      </c>
      <c r="H633" s="134">
        <f t="shared" ref="H633" si="471">+(F633/G633-1)*100</f>
        <v>-21.693840579710145</v>
      </c>
    </row>
    <row r="634" spans="1:9" x14ac:dyDescent="0.25">
      <c r="A634" s="95">
        <f t="shared" si="147"/>
        <v>45834</v>
      </c>
      <c r="B634">
        <f>'062625'!B31</f>
        <v>176</v>
      </c>
      <c r="C634">
        <f>'062625'!C31</f>
        <v>170.3</v>
      </c>
      <c r="D634">
        <f>'062625'!D31</f>
        <v>57</v>
      </c>
      <c r="E634">
        <f>'062625'!E31</f>
        <v>56.5</v>
      </c>
      <c r="F634" s="16">
        <f t="shared" ref="F634" si="472">+B634+D634</f>
        <v>233</v>
      </c>
      <c r="G634" s="16">
        <f t="shared" ref="G634" si="473">+C634+E634</f>
        <v>226.8</v>
      </c>
      <c r="H634" s="134">
        <f t="shared" ref="H634" si="474">+(F634/G634-1)*100</f>
        <v>2.733686067019403</v>
      </c>
    </row>
    <row r="635" spans="1:9" x14ac:dyDescent="0.25">
      <c r="A635" s="95">
        <f t="shared" si="147"/>
        <v>45841</v>
      </c>
      <c r="B635">
        <f>'070325'!B31</f>
        <v>175.1</v>
      </c>
      <c r="C635">
        <f>'070325'!C31</f>
        <v>172.8</v>
      </c>
      <c r="D635">
        <f>'070325'!D31</f>
        <v>57.5</v>
      </c>
      <c r="E635">
        <f>'070325'!E31</f>
        <v>114.8</v>
      </c>
      <c r="F635" s="16">
        <f t="shared" ref="F635" si="475">+B635+D635</f>
        <v>232.6</v>
      </c>
      <c r="G635" s="16">
        <f t="shared" ref="G635" si="476">+C635+E635</f>
        <v>287.60000000000002</v>
      </c>
      <c r="H635" s="134">
        <f t="shared" ref="H635" si="477">+(F635/G635-1)*100</f>
        <v>-19.123783031988882</v>
      </c>
    </row>
    <row r="636" spans="1:9" x14ac:dyDescent="0.25">
      <c r="A636" s="95">
        <f t="shared" si="147"/>
        <v>45848</v>
      </c>
      <c r="B636">
        <f>'071025'!B31</f>
        <v>174.9</v>
      </c>
      <c r="C636">
        <f>'071025'!C31</f>
        <v>173.8</v>
      </c>
      <c r="D636">
        <f>'071025'!D31</f>
        <v>57.7</v>
      </c>
      <c r="E636">
        <f>'071025'!E31</f>
        <v>115</v>
      </c>
      <c r="F636" s="16">
        <f t="shared" ref="F636" si="478">+B636+D636</f>
        <v>232.60000000000002</v>
      </c>
      <c r="G636" s="16">
        <f t="shared" ref="G636" si="479">+C636+E636</f>
        <v>288.8</v>
      </c>
      <c r="H636" s="134">
        <f t="shared" ref="H636" si="480">+(F636/G636-1)*100</f>
        <v>-19.459833795013846</v>
      </c>
    </row>
    <row r="637" spans="1:9" x14ac:dyDescent="0.25">
      <c r="A637" s="95">
        <f t="shared" si="147"/>
        <v>45855</v>
      </c>
      <c r="B637">
        <f>'071725'!B31</f>
        <v>175.2</v>
      </c>
      <c r="C637">
        <f>'071725'!C31</f>
        <v>173.8</v>
      </c>
      <c r="D637">
        <f>'071725'!D31</f>
        <v>57.7</v>
      </c>
      <c r="E637">
        <f>'071725'!E31</f>
        <v>115</v>
      </c>
      <c r="F637" s="16">
        <f t="shared" ref="F637" si="481">+B637+D637</f>
        <v>232.89999999999998</v>
      </c>
      <c r="G637" s="16">
        <f t="shared" ref="G637" si="482">+C637+E637</f>
        <v>288.8</v>
      </c>
      <c r="H637" s="134">
        <f t="shared" ref="H637" si="483">+(F637/G637-1)*100</f>
        <v>-19.355955678670366</v>
      </c>
    </row>
    <row r="638" spans="1:9" x14ac:dyDescent="0.25">
      <c r="A638" s="95">
        <f t="shared" si="147"/>
        <v>45862</v>
      </c>
      <c r="B638">
        <f>'072425'!B31</f>
        <v>175.2</v>
      </c>
      <c r="C638">
        <f>'072425'!C31</f>
        <v>173.8</v>
      </c>
      <c r="D638">
        <f>'072425'!D31</f>
        <v>57.7</v>
      </c>
      <c r="E638">
        <f>'072425'!E31</f>
        <v>115.5</v>
      </c>
      <c r="F638" s="16">
        <f t="shared" ref="F638" si="484">+B638+D638</f>
        <v>232.89999999999998</v>
      </c>
      <c r="G638" s="16">
        <f t="shared" ref="G638" si="485">+C638+E638</f>
        <v>289.3</v>
      </c>
      <c r="H638" s="134">
        <f t="shared" ref="H638" si="486">+(F638/G638-1)*100</f>
        <v>-19.495333563774643</v>
      </c>
    </row>
    <row r="639" spans="1:9" x14ac:dyDescent="0.25">
      <c r="A639" s="95">
        <f t="shared" si="147"/>
        <v>45869</v>
      </c>
      <c r="B639">
        <f>'073125'!B33</f>
        <v>175.2</v>
      </c>
      <c r="C639">
        <f>'073125'!C33</f>
        <v>152.6</v>
      </c>
      <c r="D639">
        <f>'073125'!D33</f>
        <v>57.7</v>
      </c>
      <c r="E639">
        <f>'073125'!E33</f>
        <v>115.7</v>
      </c>
      <c r="F639" s="16">
        <f t="shared" ref="F639" si="487">+B639+D639</f>
        <v>232.89999999999998</v>
      </c>
      <c r="G639" s="16">
        <f t="shared" ref="G639" si="488">+C639+E639</f>
        <v>268.3</v>
      </c>
      <c r="H639" s="134">
        <f t="shared" ref="H639" si="489">+(F639/G639-1)*100</f>
        <v>-13.194185613119657</v>
      </c>
    </row>
    <row r="640" spans="1:9" x14ac:dyDescent="0.25">
      <c r="A640" s="95">
        <f t="shared" si="147"/>
        <v>45876</v>
      </c>
      <c r="B640">
        <f>'080725'!B33</f>
        <v>175.2</v>
      </c>
      <c r="C640">
        <f>'080725'!C33</f>
        <v>121.6</v>
      </c>
      <c r="D640">
        <f>'080725'!D33</f>
        <v>58</v>
      </c>
      <c r="E640">
        <f>'080725'!E33</f>
        <v>172.3</v>
      </c>
      <c r="F640" s="16">
        <f t="shared" ref="F640" si="490">+B640+D640</f>
        <v>233.2</v>
      </c>
      <c r="G640" s="16">
        <f t="shared" ref="G640" si="491">+C640+E640</f>
        <v>293.89999999999998</v>
      </c>
      <c r="H640" s="134">
        <f t="shared" ref="H640" si="492">+(F640/G640-1)*100</f>
        <v>-20.653283429738</v>
      </c>
    </row>
    <row r="641" spans="1:8" x14ac:dyDescent="0.25">
      <c r="A641" s="95">
        <f t="shared" si="147"/>
        <v>45883</v>
      </c>
      <c r="B641">
        <f>'081425'!B34</f>
        <v>241.2</v>
      </c>
      <c r="C641">
        <f>'081425'!C34</f>
        <v>123.3</v>
      </c>
      <c r="D641">
        <f>'081425'!D34</f>
        <v>58</v>
      </c>
      <c r="E641">
        <f>'081425'!E34</f>
        <v>172.6</v>
      </c>
      <c r="F641" s="16">
        <f t="shared" ref="F641" si="493">+B641+D641</f>
        <v>299.2</v>
      </c>
      <c r="G641" s="16">
        <f t="shared" ref="G641" si="494">+C641+E641</f>
        <v>295.89999999999998</v>
      </c>
      <c r="H641" s="134">
        <f t="shared" ref="H641" si="495">+(F641/G641-1)*100</f>
        <v>1.115241635687747</v>
      </c>
    </row>
    <row r="642" spans="1:8" x14ac:dyDescent="0.25">
      <c r="A642" s="95">
        <f>+A641+7</f>
        <v>45890</v>
      </c>
      <c r="B642">
        <f>'082125'!B35</f>
        <v>241.2</v>
      </c>
      <c r="C642">
        <f>'082125'!C35</f>
        <v>125.3</v>
      </c>
      <c r="D642">
        <f>'082125'!D35</f>
        <v>58</v>
      </c>
      <c r="E642">
        <f>'082125'!E35</f>
        <v>172.6</v>
      </c>
      <c r="F642" s="16">
        <f t="shared" ref="F642:G646" si="496">+B642+D642</f>
        <v>299.2</v>
      </c>
      <c r="G642" s="16">
        <f t="shared" si="496"/>
        <v>297.89999999999998</v>
      </c>
      <c r="H642" s="293">
        <f t="shared" ref="H642:H647" si="497">+(F642/G642-1)*100</f>
        <v>0.43638804968111344</v>
      </c>
    </row>
    <row r="643" spans="1:8" x14ac:dyDescent="0.25">
      <c r="A643" s="95">
        <f t="shared" si="147"/>
        <v>45897</v>
      </c>
      <c r="B643">
        <f>'082825'!B34</f>
        <v>181.8</v>
      </c>
      <c r="C643">
        <f>'082825'!C34</f>
        <v>125.3</v>
      </c>
      <c r="D643">
        <f>'082825'!D34</f>
        <v>116</v>
      </c>
      <c r="E643">
        <f>'082825'!E34</f>
        <v>172.6</v>
      </c>
      <c r="F643" s="16">
        <f t="shared" si="496"/>
        <v>297.8</v>
      </c>
      <c r="G643" s="16">
        <f t="shared" si="496"/>
        <v>297.89999999999998</v>
      </c>
      <c r="H643" s="293">
        <f t="shared" si="497"/>
        <v>-3.3568311513920701E-2</v>
      </c>
    </row>
    <row r="644" spans="1:8" x14ac:dyDescent="0.25">
      <c r="A644" s="95">
        <f t="shared" ref="A644:A667" si="498">+A643+7</f>
        <v>45904</v>
      </c>
      <c r="B644">
        <f>'090425'!B33</f>
        <v>182.8</v>
      </c>
      <c r="C644">
        <f>'090425'!C33</f>
        <v>125.8</v>
      </c>
      <c r="D644">
        <f>'090425'!D33</f>
        <v>116</v>
      </c>
      <c r="E644">
        <f>'090425'!E33</f>
        <v>172.6</v>
      </c>
      <c r="F644" s="16">
        <f t="shared" si="496"/>
        <v>298.8</v>
      </c>
      <c r="G644" s="16">
        <f t="shared" si="496"/>
        <v>298.39999999999998</v>
      </c>
      <c r="H644" s="293">
        <f t="shared" si="497"/>
        <v>0.13404825737266535</v>
      </c>
    </row>
    <row r="645" spans="1:8" x14ac:dyDescent="0.25">
      <c r="A645" s="95">
        <f t="shared" si="498"/>
        <v>45911</v>
      </c>
      <c r="B645">
        <f>'091125'!B34</f>
        <v>183</v>
      </c>
      <c r="C645">
        <f>'091125'!C34</f>
        <v>63.8</v>
      </c>
      <c r="D645">
        <f>'091125'!D34</f>
        <v>116.8</v>
      </c>
      <c r="E645">
        <f>'091125'!E34</f>
        <v>286.5</v>
      </c>
      <c r="F645" s="16">
        <f t="shared" si="496"/>
        <v>299.8</v>
      </c>
      <c r="G645" s="16">
        <f t="shared" si="496"/>
        <v>350.3</v>
      </c>
      <c r="H645" s="293">
        <f t="shared" si="497"/>
        <v>-14.416214673137306</v>
      </c>
    </row>
    <row r="646" spans="1:8" x14ac:dyDescent="0.25">
      <c r="A646" s="95">
        <f t="shared" si="498"/>
        <v>45918</v>
      </c>
      <c r="B646">
        <f>'091825'!B34</f>
        <v>122</v>
      </c>
      <c r="C646">
        <f>'091825'!C34</f>
        <v>65.7</v>
      </c>
      <c r="D646">
        <f>'091825'!D34</f>
        <v>175.8</v>
      </c>
      <c r="E646">
        <f>'091825'!E34</f>
        <v>287.10000000000002</v>
      </c>
      <c r="F646" s="16">
        <f t="shared" si="496"/>
        <v>297.8</v>
      </c>
      <c r="G646" s="16">
        <f t="shared" si="496"/>
        <v>352.8</v>
      </c>
      <c r="H646" s="293">
        <f t="shared" si="497"/>
        <v>-15.58956916099773</v>
      </c>
    </row>
    <row r="647" spans="1:8" x14ac:dyDescent="0.25">
      <c r="A647" s="95">
        <f t="shared" si="498"/>
        <v>45925</v>
      </c>
      <c r="B647" s="16">
        <f>'092525'!I34</f>
        <v>66.7</v>
      </c>
      <c r="C647" s="16">
        <f>'092525'!J34</f>
        <v>127.9</v>
      </c>
      <c r="D647" s="16">
        <f>'092525'!K34</f>
        <v>233.3</v>
      </c>
      <c r="E647" s="16">
        <f>'092525'!L34</f>
        <v>287.89999999999998</v>
      </c>
      <c r="F647" s="16">
        <f t="shared" ref="F647" si="499">+B647+D647</f>
        <v>300</v>
      </c>
      <c r="G647" s="16">
        <f t="shared" ref="G647" si="500">+C647+E647</f>
        <v>415.79999999999995</v>
      </c>
      <c r="H647" s="293">
        <f t="shared" si="497"/>
        <v>-27.849927849927848</v>
      </c>
    </row>
    <row r="648" spans="1:8" x14ac:dyDescent="0.25">
      <c r="A648" s="95">
        <f t="shared" si="498"/>
        <v>45932</v>
      </c>
      <c r="B648">
        <f>'100225'!B35</f>
        <v>151.30000000000001</v>
      </c>
      <c r="C648">
        <f>'100225'!C35</f>
        <v>180.9</v>
      </c>
      <c r="D648">
        <f>'100225'!D35</f>
        <v>233.3</v>
      </c>
      <c r="E648">
        <f>'100225'!E35</f>
        <v>288.7</v>
      </c>
      <c r="F648" s="16">
        <f t="shared" ref="F648" si="501">+B648+D648</f>
        <v>384.6</v>
      </c>
      <c r="G648" s="16">
        <f t="shared" ref="G648" si="502">+C648+E648</f>
        <v>469.6</v>
      </c>
      <c r="H648" s="293">
        <f t="shared" ref="H648" si="503">+(F648/G648-1)*100</f>
        <v>-18.100511073253834</v>
      </c>
    </row>
    <row r="649" spans="1:8" x14ac:dyDescent="0.25">
      <c r="A649" s="95">
        <f t="shared" si="498"/>
        <v>45939</v>
      </c>
      <c r="B649">
        <f>'100925'!B36</f>
        <v>277.8</v>
      </c>
      <c r="C649">
        <f>'100925'!C36</f>
        <v>180.1</v>
      </c>
      <c r="D649">
        <f>'100925'!D36</f>
        <v>233.3</v>
      </c>
      <c r="E649">
        <f>'100925'!E36</f>
        <v>289.5</v>
      </c>
      <c r="F649" s="16">
        <f t="shared" ref="F649" si="504">+B649+D649</f>
        <v>511.1</v>
      </c>
      <c r="G649" s="16">
        <f t="shared" ref="G649" si="505">+C649+E649</f>
        <v>469.6</v>
      </c>
      <c r="H649" s="293">
        <f t="shared" ref="H649" si="506">+(F649/G649-1)*100</f>
        <v>8.8373083475298042</v>
      </c>
    </row>
    <row r="650" spans="1:8" x14ac:dyDescent="0.25">
      <c r="A650" s="95">
        <f t="shared" si="498"/>
        <v>45946</v>
      </c>
      <c r="B650">
        <f>'101625'!D36</f>
        <v>211.8</v>
      </c>
      <c r="C650">
        <f>'101625'!E36</f>
        <v>192.6</v>
      </c>
      <c r="D650">
        <f>'101625'!F36</f>
        <v>300.7</v>
      </c>
      <c r="E650">
        <f>'101625'!G36</f>
        <v>290</v>
      </c>
      <c r="F650" s="16">
        <f t="shared" ref="F650:F655" si="507">+B650+D650</f>
        <v>512.5</v>
      </c>
      <c r="G650" s="16">
        <f t="shared" ref="G650:G655" si="508">+C650+E650</f>
        <v>482.6</v>
      </c>
      <c r="H650" s="293">
        <f t="shared" ref="H650:H655" si="509">+(F650/G650-1)*100</f>
        <v>6.1956071280563574</v>
      </c>
    </row>
    <row r="651" spans="1:8" x14ac:dyDescent="0.25">
      <c r="A651" s="95">
        <f t="shared" si="498"/>
        <v>45953</v>
      </c>
      <c r="B651">
        <f>'102325'!B36</f>
        <v>211.8</v>
      </c>
      <c r="C651">
        <f>'102325'!C36</f>
        <v>191.7</v>
      </c>
      <c r="D651">
        <f>'102325'!D36</f>
        <v>300.7</v>
      </c>
      <c r="E651">
        <f>'102325'!E36</f>
        <v>290.89999999999998</v>
      </c>
      <c r="F651" s="16">
        <f t="shared" si="507"/>
        <v>512.5</v>
      </c>
      <c r="G651" s="16">
        <f t="shared" si="508"/>
        <v>482.59999999999997</v>
      </c>
      <c r="H651" s="293">
        <f t="shared" si="509"/>
        <v>6.1956071280563796</v>
      </c>
    </row>
    <row r="652" spans="1:8" x14ac:dyDescent="0.25">
      <c r="A652" s="95">
        <f t="shared" si="498"/>
        <v>45960</v>
      </c>
      <c r="B652">
        <f>'103025'!C36</f>
        <v>213.8</v>
      </c>
      <c r="C652">
        <f>'103025'!D36</f>
        <v>245</v>
      </c>
      <c r="D652">
        <f>'103025'!E36</f>
        <v>300.7</v>
      </c>
      <c r="E652">
        <f>'103025'!F36</f>
        <v>292.60000000000002</v>
      </c>
      <c r="F652" s="16">
        <f t="shared" si="507"/>
        <v>514.5</v>
      </c>
      <c r="G652" s="16">
        <f t="shared" si="508"/>
        <v>537.6</v>
      </c>
      <c r="H652" s="293">
        <f t="shared" si="509"/>
        <v>-4.296875</v>
      </c>
    </row>
    <row r="653" spans="1:8" x14ac:dyDescent="0.25">
      <c r="A653" s="95">
        <f t="shared" si="498"/>
        <v>45967</v>
      </c>
      <c r="B653">
        <f>'110625'!B36</f>
        <v>213.8</v>
      </c>
      <c r="C653">
        <f>'110625'!C36</f>
        <v>305.5</v>
      </c>
      <c r="D653">
        <f>'110625'!D36</f>
        <v>300.7</v>
      </c>
      <c r="E653">
        <f>'110625'!E36</f>
        <v>292.60000000000002</v>
      </c>
      <c r="F653" s="16">
        <f t="shared" si="507"/>
        <v>514.5</v>
      </c>
      <c r="G653" s="16">
        <f t="shared" si="508"/>
        <v>598.1</v>
      </c>
      <c r="H653" s="293">
        <f t="shared" si="509"/>
        <v>-13.977595719779302</v>
      </c>
    </row>
    <row r="654" spans="1:8" x14ac:dyDescent="0.25">
      <c r="A654" s="95">
        <f t="shared" si="498"/>
        <v>45974</v>
      </c>
      <c r="B654">
        <f>'111325'!B36</f>
        <v>213.8</v>
      </c>
      <c r="C654">
        <f>'111325'!C36</f>
        <v>292.5</v>
      </c>
      <c r="D654">
        <f>'111325'!D36</f>
        <v>300.7</v>
      </c>
      <c r="E654">
        <f>'111325'!E36</f>
        <v>292.60000000000002</v>
      </c>
      <c r="F654" s="16">
        <f t="shared" si="507"/>
        <v>514.5</v>
      </c>
      <c r="G654" s="16">
        <f t="shared" si="508"/>
        <v>585.1</v>
      </c>
      <c r="H654" s="293">
        <f t="shared" si="509"/>
        <v>-12.06631345069219</v>
      </c>
    </row>
    <row r="655" spans="1:8" x14ac:dyDescent="0.25">
      <c r="A655" s="95">
        <f t="shared" si="498"/>
        <v>45981</v>
      </c>
      <c r="B655">
        <f>'112025'!B36</f>
        <v>213.8</v>
      </c>
      <c r="C655">
        <f>'112025'!C36</f>
        <v>314.89999999999998</v>
      </c>
      <c r="D655">
        <f>'112025'!D36</f>
        <v>300.7</v>
      </c>
      <c r="E655">
        <f>'112025'!E36</f>
        <v>295.3</v>
      </c>
      <c r="F655" s="16">
        <f t="shared" si="507"/>
        <v>514.5</v>
      </c>
      <c r="G655" s="16">
        <f t="shared" si="508"/>
        <v>610.20000000000005</v>
      </c>
      <c r="H655" s="293">
        <f t="shared" si="509"/>
        <v>-15.683382497541798</v>
      </c>
    </row>
    <row r="656" spans="1:8" x14ac:dyDescent="0.25">
      <c r="A656" s="95">
        <f t="shared" si="498"/>
        <v>45988</v>
      </c>
      <c r="B656">
        <f>'112725'!B36</f>
        <v>193.8</v>
      </c>
      <c r="C656">
        <f>'112725'!C36</f>
        <v>314.89999999999998</v>
      </c>
      <c r="D656">
        <f>'112725'!D36</f>
        <v>322.3</v>
      </c>
      <c r="E656">
        <f>'112725'!E36</f>
        <v>295.3</v>
      </c>
      <c r="F656" s="16">
        <f t="shared" ref="F656:F668" si="510">+B656+D656</f>
        <v>516.1</v>
      </c>
      <c r="G656" s="16">
        <f t="shared" ref="G656:G668" si="511">+C656+E656</f>
        <v>610.20000000000005</v>
      </c>
      <c r="H656" s="293">
        <f t="shared" ref="H656:H668" si="512">+(F656/G656-1)*100</f>
        <v>-15.421173385775155</v>
      </c>
    </row>
    <row r="657" spans="1:8" x14ac:dyDescent="0.25">
      <c r="A657" s="95">
        <f t="shared" si="498"/>
        <v>45995</v>
      </c>
      <c r="B657">
        <f>'120425'!B36</f>
        <v>194.3</v>
      </c>
      <c r="C657">
        <f>'120425'!C36</f>
        <v>314.89999999999998</v>
      </c>
      <c r="D657">
        <f>'120425'!D36</f>
        <v>322.3</v>
      </c>
      <c r="E657">
        <f>'120425'!E36</f>
        <v>295.3</v>
      </c>
      <c r="F657" s="16">
        <f t="shared" si="510"/>
        <v>516.6</v>
      </c>
      <c r="G657" s="16">
        <f t="shared" si="511"/>
        <v>610.20000000000005</v>
      </c>
      <c r="H657" s="293">
        <f t="shared" si="512"/>
        <v>-15.339233038348087</v>
      </c>
    </row>
    <row r="658" spans="1:8" x14ac:dyDescent="0.25">
      <c r="A658" s="95">
        <f t="shared" si="498"/>
        <v>46002</v>
      </c>
      <c r="B658">
        <f>'121125'!B36</f>
        <v>194.3</v>
      </c>
      <c r="C658">
        <f>'121125'!C36</f>
        <v>257.8</v>
      </c>
      <c r="D658">
        <f>'121125'!D36</f>
        <v>322.3</v>
      </c>
      <c r="E658">
        <f>'121125'!E36</f>
        <v>354.5</v>
      </c>
      <c r="F658" s="16">
        <f t="shared" si="510"/>
        <v>516.6</v>
      </c>
      <c r="G658" s="16">
        <f t="shared" si="511"/>
        <v>612.29999999999995</v>
      </c>
      <c r="H658" s="293">
        <f t="shared" si="512"/>
        <v>-15.629593336599701</v>
      </c>
    </row>
    <row r="659" spans="1:8" x14ac:dyDescent="0.25">
      <c r="A659" s="95">
        <f t="shared" si="498"/>
        <v>46009</v>
      </c>
      <c r="B659">
        <f>'121825'!B36</f>
        <v>121.8</v>
      </c>
      <c r="C659">
        <f>'121825'!C36</f>
        <v>300.39999999999998</v>
      </c>
      <c r="D659">
        <f>'121825'!D36</f>
        <v>393.3</v>
      </c>
      <c r="E659">
        <f>'121825'!E36</f>
        <v>438.1</v>
      </c>
      <c r="F659" s="16">
        <f t="shared" si="510"/>
        <v>515.1</v>
      </c>
      <c r="G659" s="16">
        <f t="shared" si="511"/>
        <v>738.5</v>
      </c>
      <c r="H659" s="293">
        <f t="shared" si="512"/>
        <v>-30.250507786052804</v>
      </c>
    </row>
    <row r="660" spans="1:8" x14ac:dyDescent="0.25">
      <c r="A660" s="95">
        <f t="shared" si="498"/>
        <v>46016</v>
      </c>
      <c r="B660">
        <f>'122525'!B36</f>
        <v>58.3</v>
      </c>
      <c r="C660">
        <f>'122525'!C36</f>
        <v>263.2</v>
      </c>
      <c r="D660">
        <f>'122525'!D36</f>
        <v>462</v>
      </c>
      <c r="E660">
        <f>'122525'!E36</f>
        <v>504.9</v>
      </c>
      <c r="F660" s="16">
        <f t="shared" si="510"/>
        <v>520.29999999999995</v>
      </c>
      <c r="G660" s="16">
        <f t="shared" si="511"/>
        <v>768.09999999999991</v>
      </c>
      <c r="H660" s="293">
        <f t="shared" si="512"/>
        <v>-32.261424293711748</v>
      </c>
    </row>
    <row r="661" spans="1:8" x14ac:dyDescent="0.25">
      <c r="A661" s="95">
        <f t="shared" si="498"/>
        <v>46023</v>
      </c>
      <c r="B661">
        <f>'010126'!B36</f>
        <v>57.8</v>
      </c>
      <c r="C661">
        <f>'010126'!C36</f>
        <v>263.2</v>
      </c>
      <c r="D661">
        <f>'010126'!D36</f>
        <v>462.5</v>
      </c>
      <c r="E661">
        <f>'010126'!E36</f>
        <v>504.9</v>
      </c>
      <c r="F661" s="16">
        <f t="shared" si="510"/>
        <v>520.29999999999995</v>
      </c>
      <c r="G661" s="16">
        <f t="shared" si="511"/>
        <v>768.09999999999991</v>
      </c>
      <c r="H661" s="293">
        <f t="shared" si="512"/>
        <v>-32.261424293711748</v>
      </c>
    </row>
    <row r="662" spans="1:8" x14ac:dyDescent="0.25">
      <c r="A662" s="95">
        <f t="shared" si="498"/>
        <v>46030</v>
      </c>
      <c r="B662">
        <f>'010826'!B36</f>
        <v>62</v>
      </c>
      <c r="C662">
        <f>'010826'!C36</f>
        <v>263.2</v>
      </c>
      <c r="D662">
        <f>'010826'!D36</f>
        <v>462.8</v>
      </c>
      <c r="E662">
        <f>'010826'!E36</f>
        <v>505</v>
      </c>
      <c r="F662" s="16">
        <f t="shared" si="510"/>
        <v>524.79999999999995</v>
      </c>
      <c r="G662" s="16">
        <f t="shared" si="511"/>
        <v>768.2</v>
      </c>
      <c r="H662" s="293">
        <f t="shared" si="512"/>
        <v>-31.684457172611314</v>
      </c>
    </row>
    <row r="663" spans="1:8" x14ac:dyDescent="0.25">
      <c r="A663" s="95">
        <f t="shared" si="498"/>
        <v>46037</v>
      </c>
      <c r="B663">
        <f>'011526'!B36</f>
        <v>131</v>
      </c>
      <c r="C663">
        <f>'011526'!C36</f>
        <v>263</v>
      </c>
      <c r="D663">
        <f>'011526'!D36</f>
        <v>462.8</v>
      </c>
      <c r="E663">
        <f>'011526'!E36</f>
        <v>505.2</v>
      </c>
      <c r="F663" s="16">
        <f t="shared" si="510"/>
        <v>593.79999999999995</v>
      </c>
      <c r="G663" s="16">
        <f t="shared" si="511"/>
        <v>768.2</v>
      </c>
      <c r="H663" s="293">
        <f t="shared" si="512"/>
        <v>-22.702421244467597</v>
      </c>
    </row>
    <row r="664" spans="1:8" x14ac:dyDescent="0.25">
      <c r="A664" s="95">
        <f t="shared" si="498"/>
        <v>46044</v>
      </c>
      <c r="B664">
        <f>'012226'!B36</f>
        <v>193</v>
      </c>
      <c r="C664">
        <f>'012226'!C36</f>
        <v>182.5</v>
      </c>
      <c r="D664">
        <f>'012226'!D36</f>
        <v>462.8</v>
      </c>
      <c r="E664">
        <f>'012226'!E36</f>
        <v>589.79999999999995</v>
      </c>
      <c r="F664" s="16">
        <f t="shared" si="510"/>
        <v>655.8</v>
      </c>
      <c r="G664" s="16">
        <f t="shared" si="511"/>
        <v>772.3</v>
      </c>
      <c r="H664" s="293">
        <f t="shared" si="512"/>
        <v>-15.08481160170918</v>
      </c>
    </row>
    <row r="665" spans="1:8" x14ac:dyDescent="0.25">
      <c r="A665" s="95">
        <f t="shared" si="498"/>
        <v>46051</v>
      </c>
      <c r="B665">
        <f>'012926'!B36</f>
        <v>193</v>
      </c>
      <c r="C665">
        <f>'012926'!C36</f>
        <v>182.5</v>
      </c>
      <c r="D665">
        <f>'012926'!D36</f>
        <v>462.8</v>
      </c>
      <c r="E665">
        <f>'012926'!E36</f>
        <v>589.79999999999995</v>
      </c>
      <c r="F665" s="16">
        <f t="shared" si="510"/>
        <v>655.8</v>
      </c>
      <c r="G665" s="16">
        <f t="shared" si="511"/>
        <v>772.3</v>
      </c>
      <c r="H665" s="293">
        <f t="shared" si="512"/>
        <v>-15.08481160170918</v>
      </c>
    </row>
    <row r="666" spans="1:8" x14ac:dyDescent="0.25">
      <c r="A666" s="95">
        <f t="shared" si="498"/>
        <v>46058</v>
      </c>
      <c r="B666">
        <f>'020526'!B36</f>
        <v>188</v>
      </c>
      <c r="C666">
        <f>'020526'!C36</f>
        <v>238.5</v>
      </c>
      <c r="D666">
        <f>'020526'!D36</f>
        <v>468.8</v>
      </c>
      <c r="E666">
        <f>'020526'!E36</f>
        <v>589.79999999999995</v>
      </c>
      <c r="F666" s="16">
        <f t="shared" si="510"/>
        <v>656.8</v>
      </c>
      <c r="G666" s="16">
        <f t="shared" si="511"/>
        <v>828.3</v>
      </c>
      <c r="H666" s="293">
        <f t="shared" si="512"/>
        <v>-20.705058553664134</v>
      </c>
    </row>
    <row r="667" spans="1:8" x14ac:dyDescent="0.25">
      <c r="A667" s="95">
        <f t="shared" si="498"/>
        <v>46065</v>
      </c>
      <c r="B667">
        <f>'021226'!B36</f>
        <v>187.2</v>
      </c>
      <c r="C667">
        <f>'021226'!C36</f>
        <v>274.5</v>
      </c>
      <c r="D667">
        <f>'021226'!D36</f>
        <v>469.6</v>
      </c>
      <c r="E667">
        <f>'021226'!E36</f>
        <v>589.79999999999995</v>
      </c>
      <c r="F667" s="16">
        <f t="shared" si="510"/>
        <v>656.8</v>
      </c>
      <c r="G667" s="16">
        <f t="shared" si="511"/>
        <v>864.3</v>
      </c>
      <c r="H667" s="293">
        <f t="shared" si="512"/>
        <v>-24.007867638551428</v>
      </c>
    </row>
    <row r="668" spans="1:8" x14ac:dyDescent="0.25">
      <c r="A668" s="95">
        <v>46072</v>
      </c>
      <c r="B668">
        <f>'021926'!B36</f>
        <v>186</v>
      </c>
      <c r="C668">
        <f>'021926'!C36</f>
        <v>274.5</v>
      </c>
      <c r="D668">
        <f>'021926'!D36</f>
        <v>471.3</v>
      </c>
      <c r="E668">
        <f>'021926'!E36</f>
        <v>589.79999999999995</v>
      </c>
      <c r="F668" s="16">
        <f t="shared" si="510"/>
        <v>657.3</v>
      </c>
      <c r="G668" s="16">
        <f t="shared" si="511"/>
        <v>864.3</v>
      </c>
      <c r="H668" s="293">
        <f t="shared" si="512"/>
        <v>-23.950017355085041</v>
      </c>
    </row>
    <row r="669" spans="1:8" x14ac:dyDescent="0.25">
      <c r="A669" s="95">
        <v>46079</v>
      </c>
      <c r="B669">
        <f>'022626'!B36</f>
        <v>185.9</v>
      </c>
      <c r="C669">
        <f>'022626'!C36</f>
        <v>214</v>
      </c>
      <c r="D669">
        <f>'022626'!D36</f>
        <v>471.4</v>
      </c>
      <c r="E669">
        <f>'022626'!E36</f>
        <v>647.5</v>
      </c>
      <c r="F669" s="16">
        <f t="shared" ref="F669" si="513">+B669+D669</f>
        <v>657.3</v>
      </c>
      <c r="G669" s="16">
        <f t="shared" ref="G669" si="514">+C669+E669</f>
        <v>861.5</v>
      </c>
      <c r="H669" s="293">
        <f t="shared" ref="H669" si="515">+(F669/G669-1)*100</f>
        <v>-23.702843876958802</v>
      </c>
    </row>
    <row r="670" spans="1:8" x14ac:dyDescent="0.25">
      <c r="A670" s="95">
        <v>46086</v>
      </c>
      <c r="B670">
        <f>'030526'!B36</f>
        <v>129.9</v>
      </c>
      <c r="C670">
        <f>'030526'!C36</f>
        <v>215</v>
      </c>
      <c r="D670">
        <f>'030526'!D36</f>
        <v>527.4</v>
      </c>
      <c r="E670">
        <f>'030526'!E36</f>
        <v>647.5</v>
      </c>
      <c r="F670" s="16">
        <f t="shared" ref="F670" si="516">+B670+D670</f>
        <v>657.3</v>
      </c>
      <c r="G670" s="16">
        <f t="shared" ref="G670" si="517">+C670+E670</f>
        <v>862.5</v>
      </c>
      <c r="H670" s="293">
        <f t="shared" ref="H670" si="518">+(F670/G670-1)*100</f>
        <v>-23.791304347826092</v>
      </c>
    </row>
    <row r="671" spans="1:8" x14ac:dyDescent="0.25">
      <c r="A671" s="95">
        <v>46093</v>
      </c>
      <c r="B671">
        <f>'031226'!B36</f>
        <v>129.5</v>
      </c>
      <c r="C671">
        <f>'031226'!C36</f>
        <v>215</v>
      </c>
      <c r="D671">
        <f>'031226'!D36</f>
        <v>527.9</v>
      </c>
      <c r="E671">
        <f>'031226'!E36</f>
        <v>647.5</v>
      </c>
      <c r="F671" s="16">
        <f t="shared" ref="F671:F672" si="519">+B671+D671</f>
        <v>657.4</v>
      </c>
      <c r="G671" s="16">
        <f t="shared" ref="G671:G672" si="520">+C671+E671</f>
        <v>862.5</v>
      </c>
      <c r="H671" s="293">
        <f t="shared" ref="H671:H672" si="521">+(F671/G671-1)*100</f>
        <v>-23.779710144927535</v>
      </c>
    </row>
    <row r="672" spans="1:8" x14ac:dyDescent="0.25">
      <c r="A672" s="95">
        <v>46100</v>
      </c>
      <c r="B672">
        <f>'031926'!B36</f>
        <v>128.4</v>
      </c>
      <c r="C672">
        <f>'031926'!C36</f>
        <v>215</v>
      </c>
      <c r="D672">
        <f>'031926'!D36</f>
        <v>529</v>
      </c>
      <c r="E672">
        <f>'031926'!E36</f>
        <v>647.5</v>
      </c>
      <c r="F672" s="16">
        <f t="shared" si="519"/>
        <v>657.4</v>
      </c>
      <c r="G672" s="16">
        <f t="shared" si="520"/>
        <v>862.5</v>
      </c>
      <c r="H672" s="293">
        <f t="shared" si="521"/>
        <v>-23.779710144927535</v>
      </c>
    </row>
    <row r="673" spans="1:9" x14ac:dyDescent="0.25">
      <c r="A673" s="95">
        <v>46107</v>
      </c>
      <c r="B673" s="16">
        <v>127.43</v>
      </c>
      <c r="C673" s="16">
        <v>215</v>
      </c>
      <c r="D673" s="16">
        <v>529.91899999999998</v>
      </c>
      <c r="E673" s="16">
        <v>647.46199999999999</v>
      </c>
      <c r="F673" s="16">
        <f t="shared" ref="F673" si="522">+B673+D673</f>
        <v>657.34899999999993</v>
      </c>
      <c r="G673" s="16">
        <f t="shared" ref="G673" si="523">+C673+E673</f>
        <v>862.46199999999999</v>
      </c>
      <c r="H673" s="293">
        <f t="shared" ref="H673" si="524">+(F673/G673-1)*100</f>
        <v>-23.782265189654737</v>
      </c>
      <c r="I673" s="16">
        <v>55</v>
      </c>
    </row>
    <row r="674" spans="1:9" x14ac:dyDescent="0.25">
      <c r="A674" s="95">
        <v>46114</v>
      </c>
      <c r="B674" s="16">
        <v>127.43</v>
      </c>
      <c r="C674" s="16">
        <v>239</v>
      </c>
      <c r="D674" s="16">
        <v>529.91899999999998</v>
      </c>
      <c r="E674" s="16">
        <v>648.46199999999999</v>
      </c>
      <c r="F674" s="16">
        <f t="shared" ref="F674:F677" si="525">+B674+D674</f>
        <v>657.34899999999993</v>
      </c>
      <c r="G674" s="16">
        <f t="shared" ref="G674:G677" si="526">+C674+E674</f>
        <v>887.46199999999999</v>
      </c>
      <c r="H674" s="293">
        <f t="shared" ref="H674:H677" si="527">+(F674/G674-1)*100</f>
        <v>-25.929335565917199</v>
      </c>
      <c r="I674" s="16">
        <v>55</v>
      </c>
    </row>
    <row r="675" spans="1:9" x14ac:dyDescent="0.25">
      <c r="A675" s="95">
        <v>46121</v>
      </c>
      <c r="B675" s="16">
        <v>127.492</v>
      </c>
      <c r="C675" s="16">
        <v>174</v>
      </c>
      <c r="D675" s="16">
        <v>530.45699999999999</v>
      </c>
      <c r="E675" s="16">
        <v>716.71199999999999</v>
      </c>
      <c r="F675" s="16">
        <f t="shared" si="525"/>
        <v>657.94899999999996</v>
      </c>
      <c r="G675" s="16">
        <f t="shared" si="526"/>
        <v>890.71199999999999</v>
      </c>
      <c r="H675" s="293">
        <f t="shared" si="527"/>
        <v>-26.132240275195574</v>
      </c>
      <c r="I675" s="16">
        <v>55</v>
      </c>
    </row>
    <row r="676" spans="1:9" ht="15" x14ac:dyDescent="0.35">
      <c r="A676" s="329" t="s">
        <v>1567</v>
      </c>
      <c r="B676" s="16">
        <v>64.992000000000004</v>
      </c>
      <c r="C676" s="16">
        <v>116.04</v>
      </c>
      <c r="D676" s="16">
        <v>595.84199999999998</v>
      </c>
      <c r="E676" s="16">
        <v>775.53499999999997</v>
      </c>
      <c r="F676" s="16">
        <f t="shared" si="525"/>
        <v>660.83399999999995</v>
      </c>
      <c r="G676" s="16">
        <f t="shared" si="526"/>
        <v>891.57499999999993</v>
      </c>
      <c r="H676" s="293">
        <f t="shared" si="527"/>
        <v>-25.880155903877966</v>
      </c>
      <c r="I676" s="16">
        <v>55</v>
      </c>
    </row>
    <row r="677" spans="1:9" ht="15" x14ac:dyDescent="0.35">
      <c r="A677" s="333" t="s">
        <v>1574</v>
      </c>
      <c r="B677" s="16">
        <v>64.400000000000006</v>
      </c>
      <c r="C677" s="16">
        <v>174</v>
      </c>
      <c r="D677" s="16">
        <v>595.94200000000001</v>
      </c>
      <c r="E677" s="16">
        <v>775.57500000000005</v>
      </c>
      <c r="F677" s="16">
        <f t="shared" si="525"/>
        <v>660.34199999999998</v>
      </c>
      <c r="G677" s="16">
        <f t="shared" si="526"/>
        <v>949.57500000000005</v>
      </c>
      <c r="H677" s="293">
        <f t="shared" si="527"/>
        <v>-30.459205434009963</v>
      </c>
      <c r="I677" s="16">
        <v>55</v>
      </c>
    </row>
    <row r="678" spans="1:9" ht="15" x14ac:dyDescent="0.25">
      <c r="A678" s="296" t="s">
        <v>1575</v>
      </c>
      <c r="B678" s="16">
        <v>59.4</v>
      </c>
      <c r="C678" s="16">
        <v>117.5</v>
      </c>
      <c r="D678" s="16">
        <v>654.67700000000002</v>
      </c>
      <c r="E678" s="16">
        <v>833.72</v>
      </c>
      <c r="F678" s="16">
        <f t="shared" ref="F678:F684" si="528">+B678+D678</f>
        <v>714.077</v>
      </c>
      <c r="G678" s="16">
        <f t="shared" ref="G678:G684" si="529">+C678+E678</f>
        <v>951.22</v>
      </c>
      <c r="H678" s="293">
        <f t="shared" ref="H678:H684" si="530">+(F678/G678-1)*100</f>
        <v>-24.930405163894786</v>
      </c>
      <c r="I678" s="16">
        <v>116</v>
      </c>
    </row>
    <row r="679" spans="1:9" ht="15" x14ac:dyDescent="0.25">
      <c r="A679" s="338" t="s">
        <v>1578</v>
      </c>
      <c r="B679" s="16">
        <v>58.5</v>
      </c>
      <c r="C679" s="16">
        <v>81.5</v>
      </c>
      <c r="D679" s="16">
        <v>655.577</v>
      </c>
      <c r="E679" s="16">
        <v>868.28</v>
      </c>
      <c r="F679" s="16">
        <f t="shared" si="528"/>
        <v>714.077</v>
      </c>
      <c r="G679" s="16">
        <f t="shared" si="529"/>
        <v>949.78</v>
      </c>
      <c r="H679" s="293">
        <f t="shared" si="530"/>
        <v>-24.816589104845331</v>
      </c>
      <c r="I679" s="16">
        <v>116</v>
      </c>
    </row>
    <row r="680" spans="1:9" ht="15" x14ac:dyDescent="0.25">
      <c r="A680" s="296" t="s">
        <v>1579</v>
      </c>
      <c r="B680" s="16">
        <v>58.5</v>
      </c>
      <c r="C680" s="16">
        <v>81.5</v>
      </c>
      <c r="D680" s="16">
        <v>655.577</v>
      </c>
      <c r="E680" s="16">
        <v>868.28</v>
      </c>
      <c r="F680" s="16">
        <f t="shared" si="528"/>
        <v>714.077</v>
      </c>
      <c r="G680" s="16">
        <f t="shared" si="529"/>
        <v>949.78</v>
      </c>
      <c r="H680" s="293">
        <f t="shared" si="530"/>
        <v>-24.816589104845331</v>
      </c>
      <c r="I680" s="16">
        <v>116</v>
      </c>
    </row>
    <row r="681" spans="1:9" ht="15" x14ac:dyDescent="0.25">
      <c r="A681" s="342" t="s">
        <v>1580</v>
      </c>
      <c r="B681" s="16">
        <v>9.5</v>
      </c>
      <c r="C681" s="16">
        <v>81.5</v>
      </c>
      <c r="D681" s="16">
        <v>656.577</v>
      </c>
      <c r="E681" s="16">
        <v>868.28</v>
      </c>
      <c r="F681" s="16">
        <f t="shared" si="528"/>
        <v>666.077</v>
      </c>
      <c r="G681" s="16">
        <f t="shared" si="529"/>
        <v>949.78</v>
      </c>
      <c r="H681" s="293">
        <f t="shared" si="530"/>
        <v>-29.87039103792457</v>
      </c>
      <c r="I681" s="16">
        <v>164</v>
      </c>
    </row>
    <row r="682" spans="1:9" ht="15" x14ac:dyDescent="0.25">
      <c r="A682" s="296" t="s">
        <v>1581</v>
      </c>
      <c r="B682" s="16">
        <v>0.5</v>
      </c>
      <c r="C682" s="16">
        <v>1.5</v>
      </c>
      <c r="D682" s="16">
        <v>711.98900000000003</v>
      </c>
      <c r="E682" s="16">
        <v>895.78</v>
      </c>
      <c r="F682" s="16">
        <f t="shared" si="528"/>
        <v>712.48900000000003</v>
      </c>
      <c r="G682" s="16">
        <f t="shared" si="529"/>
        <v>897.28</v>
      </c>
      <c r="H682" s="293">
        <f t="shared" si="530"/>
        <v>-20.594574714693291</v>
      </c>
      <c r="I682" s="16">
        <v>118</v>
      </c>
    </row>
    <row r="683" spans="1:9" ht="15" x14ac:dyDescent="0.25">
      <c r="A683" s="301" t="s">
        <v>1617</v>
      </c>
      <c r="B683" s="16">
        <v>0.5</v>
      </c>
      <c r="C683" s="16">
        <v>1.5</v>
      </c>
      <c r="D683" s="16">
        <v>711.98900000000003</v>
      </c>
      <c r="E683" s="16">
        <v>895.78</v>
      </c>
      <c r="F683" s="16">
        <f t="shared" si="528"/>
        <v>712.48900000000003</v>
      </c>
      <c r="G683" s="16">
        <f t="shared" si="529"/>
        <v>897.28</v>
      </c>
      <c r="H683" s="293">
        <f t="shared" si="530"/>
        <v>-20.594574714693291</v>
      </c>
    </row>
    <row r="684" spans="1:9" x14ac:dyDescent="0.25">
      <c r="A684" s="332">
        <v>46177</v>
      </c>
      <c r="B684">
        <v>118.5</v>
      </c>
      <c r="C684">
        <v>116.4</v>
      </c>
      <c r="D684">
        <v>0</v>
      </c>
      <c r="E684">
        <v>0</v>
      </c>
      <c r="F684" s="16">
        <f t="shared" si="528"/>
        <v>118.5</v>
      </c>
      <c r="G684" s="16">
        <f t="shared" si="529"/>
        <v>116.4</v>
      </c>
      <c r="H684" s="293">
        <f t="shared" si="530"/>
        <v>1.8041237113401998</v>
      </c>
    </row>
    <row r="685" spans="1:9" ht="15" x14ac:dyDescent="0.25">
      <c r="A685" s="301" t="s">
        <v>1623</v>
      </c>
      <c r="B685" s="16">
        <v>174.85</v>
      </c>
      <c r="C685" s="16">
        <v>116.02800000000001</v>
      </c>
      <c r="D685" s="16">
        <v>0.15</v>
      </c>
      <c r="E685" s="16">
        <v>55.829000000000001</v>
      </c>
      <c r="F685" s="16">
        <f t="shared" ref="F685" si="531">+B685+D685</f>
        <v>175</v>
      </c>
      <c r="G685" s="16">
        <f t="shared" ref="G685" si="532">+C685+E685</f>
        <v>171.857</v>
      </c>
      <c r="H685" s="293">
        <f t="shared" ref="H685" si="533">+(F685/G685-1)*100</f>
        <v>1.8288460755162772</v>
      </c>
    </row>
    <row r="686" spans="1:9" ht="15" x14ac:dyDescent="0.25">
      <c r="A686" s="296" t="s">
        <v>1624</v>
      </c>
      <c r="B686" s="16">
        <v>174.65</v>
      </c>
      <c r="C686" s="16">
        <v>116.73699999999999</v>
      </c>
      <c r="D686" s="16">
        <v>0.35</v>
      </c>
      <c r="E686" s="16">
        <v>56.22</v>
      </c>
      <c r="F686" s="16">
        <f t="shared" ref="F686" si="534">+B686+D686</f>
        <v>175</v>
      </c>
      <c r="G686" s="16">
        <f t="shared" ref="G686" si="535">+C686+E686</f>
        <v>172.95699999999999</v>
      </c>
      <c r="H686" s="293">
        <f t="shared" ref="H686" si="536">+(F686/G686-1)*100</f>
        <v>1.1812184531415415</v>
      </c>
    </row>
    <row r="687" spans="1:9" ht="15" x14ac:dyDescent="0.25">
      <c r="A687" s="296" t="s">
        <v>1627</v>
      </c>
      <c r="B687" s="16">
        <v>174.55</v>
      </c>
      <c r="C687" s="16">
        <v>175.953</v>
      </c>
      <c r="D687" s="16">
        <v>0.45</v>
      </c>
      <c r="E687" s="16">
        <v>57.003999999999998</v>
      </c>
      <c r="F687" s="16">
        <f t="shared" ref="F687" si="537">+B687+D687</f>
        <v>175</v>
      </c>
      <c r="G687" s="16">
        <f t="shared" ref="G687" si="538">+C687+E687</f>
        <v>232.95699999999999</v>
      </c>
      <c r="H687" s="293">
        <f t="shared" ref="H687" si="539">+(F687/G687-1)*100</f>
        <v>-24.878840300999748</v>
      </c>
    </row>
    <row r="688" spans="1:9" ht="15" x14ac:dyDescent="0.25">
      <c r="A688" s="352" t="s">
        <v>1628</v>
      </c>
      <c r="B688" s="16">
        <v>174.55</v>
      </c>
      <c r="C688" s="16">
        <v>175.06700000000001</v>
      </c>
      <c r="D688" s="16">
        <v>0.45</v>
      </c>
      <c r="E688" s="16">
        <v>57.503999999999998</v>
      </c>
      <c r="F688" s="16">
        <f t="shared" ref="F688" si="540">+B688+D688</f>
        <v>175</v>
      </c>
      <c r="G688" s="16">
        <f t="shared" ref="G688" si="541">+C688+E688</f>
        <v>232.571</v>
      </c>
      <c r="H688" s="293">
        <f t="shared" ref="H688" si="542">+(F688/G688-1)*100</f>
        <v>-24.754161094891447</v>
      </c>
    </row>
    <row r="689" spans="1:8" ht="15" x14ac:dyDescent="0.25">
      <c r="A689" s="296" t="s">
        <v>1632</v>
      </c>
      <c r="B689" s="16" cm="1">
        <f t="array" ref="B689">INDEX(Sheet1!$N:$N, MATCH(1, (Sheet1!$B:$B=Thailand!$A$1) * (Sheet1!$C:$C=Thailand!$A689), 0))</f>
        <v>174.55</v>
      </c>
      <c r="C689" s="16" cm="1">
        <f t="array" ref="C689">INDEX(Sheet1!$U:$U, MATCH(1, (Sheet1!$B:$B=Thailand!$A$1) * (Sheet1!$C:$C=Thailand!$A689), 0))</f>
        <v>174.9</v>
      </c>
      <c r="D689" s="16" cm="1">
        <f t="array" ref="D689">INDEX(Sheet1!$Q:$Q, MATCH(1, (Sheet1!$B:$B=Thailand!$A$1) * (Sheet1!$C:$C=Thailand!$A689), 0))</f>
        <v>0.45</v>
      </c>
      <c r="E689" s="16" cm="1">
        <f t="array" ref="E689">INDEX(Sheet1!$T:$T, MATCH(1, (Sheet1!$B:$B=Thailand!$A$1) * (Sheet1!$C:$C=Thailand!$A689), 0))</f>
        <v>57.670999999999999</v>
      </c>
      <c r="F689" s="16">
        <f t="shared" ref="F689" si="543">+B689+D689</f>
        <v>175</v>
      </c>
      <c r="G689" s="16">
        <f t="shared" ref="G689" si="544">+C689+E689</f>
        <v>232.571</v>
      </c>
      <c r="H689" s="293">
        <f t="shared" ref="H689" si="545">+(F689/G689-1)*100</f>
        <v>-24.754161094891447</v>
      </c>
    </row>
  </sheetData>
  <mergeCells count="2">
    <mergeCell ref="D1:E1"/>
    <mergeCell ref="F1:G1"/>
  </mergeCells>
  <phoneticPr fontId="7" type="noConversion"/>
  <pageMargins left="0.7" right="0.7" top="0.75" bottom="0.75" header="0.3" footer="0.3"/>
  <pageSetup orientation="portrait" r:id="rId1"/>
  <ignoredErrors>
    <ignoredError sqref="H250:H260 H278:H298 H299:H316 H335:H359 F678:G678" evalError="1"/>
  </ignoredErrors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7A1B3-960E-4A06-B7C8-7F948182FC69}">
  <dimension ref="A1:I113"/>
  <sheetViews>
    <sheetView workbookViewId="0">
      <pane ySplit="3" topLeftCell="A101" activePane="bottomLeft" state="frozen"/>
      <selection pane="bottomLeft" activeCell="A113" sqref="A113"/>
    </sheetView>
  </sheetViews>
  <sheetFormatPr defaultRowHeight="13.2" x14ac:dyDescent="0.25"/>
  <cols>
    <col min="1" max="1" width="18.6640625" customWidth="1"/>
    <col min="2" max="2" width="18.33203125" customWidth="1"/>
    <col min="3" max="3" width="13.6640625" customWidth="1"/>
    <col min="5" max="5" width="15.88671875" customWidth="1"/>
    <col min="7" max="7" width="12" customWidth="1"/>
    <col min="8" max="8" width="12.5546875" customWidth="1"/>
    <col min="9" max="9" width="11.33203125" customWidth="1"/>
  </cols>
  <sheetData>
    <row r="1" spans="1:9" ht="15.6" x14ac:dyDescent="0.3">
      <c r="A1" s="323" t="s">
        <v>1488</v>
      </c>
      <c r="B1" s="103" t="s">
        <v>608</v>
      </c>
      <c r="C1" s="103"/>
      <c r="D1" s="395" t="s">
        <v>609</v>
      </c>
      <c r="E1" s="396"/>
      <c r="F1" s="395" t="s">
        <v>610</v>
      </c>
      <c r="G1" s="396"/>
      <c r="H1" s="111"/>
      <c r="I1" s="35" t="s">
        <v>640</v>
      </c>
    </row>
    <row r="2" spans="1:9" ht="15.6" x14ac:dyDescent="0.3">
      <c r="A2" s="272" t="s">
        <v>644</v>
      </c>
      <c r="B2" s="104" t="s">
        <v>613</v>
      </c>
      <c r="C2" s="104" t="s">
        <v>614</v>
      </c>
      <c r="D2" s="107" t="s">
        <v>613</v>
      </c>
      <c r="E2" s="108" t="s">
        <v>614</v>
      </c>
      <c r="F2" s="107" t="s">
        <v>642</v>
      </c>
      <c r="G2" s="108" t="s">
        <v>614</v>
      </c>
      <c r="H2" s="105" t="s">
        <v>4</v>
      </c>
      <c r="I2" s="103" t="s">
        <v>643</v>
      </c>
    </row>
    <row r="3" spans="1:9" x14ac:dyDescent="0.25">
      <c r="A3" s="5">
        <v>45449</v>
      </c>
      <c r="B3">
        <f>'0606'!B31</f>
        <v>0</v>
      </c>
      <c r="C3">
        <f>'0606'!C31</f>
        <v>53.3</v>
      </c>
      <c r="D3">
        <f>'0606'!D31</f>
        <v>0</v>
      </c>
      <c r="E3">
        <f>'0606'!E31</f>
        <v>2.9</v>
      </c>
      <c r="F3">
        <f t="shared" ref="F3:G5" si="0">B3+D3</f>
        <v>0</v>
      </c>
      <c r="G3">
        <f t="shared" si="0"/>
        <v>56.199999999999996</v>
      </c>
    </row>
    <row r="4" spans="1:9" x14ac:dyDescent="0.25">
      <c r="A4" s="5">
        <f>+A3+7</f>
        <v>45456</v>
      </c>
      <c r="B4">
        <f>'0613'!B32</f>
        <v>62</v>
      </c>
      <c r="C4">
        <f>'0613'!C32</f>
        <v>97.3</v>
      </c>
      <c r="D4">
        <f>'0613'!D32</f>
        <v>26.4</v>
      </c>
      <c r="E4">
        <f>'0613'!E32</f>
        <v>2.9</v>
      </c>
      <c r="F4">
        <f t="shared" si="0"/>
        <v>88.4</v>
      </c>
      <c r="G4">
        <f t="shared" si="0"/>
        <v>100.2</v>
      </c>
    </row>
    <row r="5" spans="1:9" x14ac:dyDescent="0.25">
      <c r="A5" s="5">
        <f t="shared" ref="A5:A67" si="1">+A4+7</f>
        <v>45463</v>
      </c>
      <c r="B5">
        <f>'0620'!B32</f>
        <v>110</v>
      </c>
      <c r="C5">
        <f>'0620'!C32</f>
        <v>97.2</v>
      </c>
      <c r="D5">
        <f>'0620'!D32</f>
        <v>29.1</v>
      </c>
      <c r="E5">
        <f>'0620'!E32</f>
        <v>3</v>
      </c>
      <c r="F5">
        <f t="shared" si="0"/>
        <v>139.1</v>
      </c>
      <c r="G5">
        <f t="shared" si="0"/>
        <v>100.2</v>
      </c>
    </row>
    <row r="6" spans="1:9" x14ac:dyDescent="0.25">
      <c r="A6" s="5">
        <f t="shared" si="1"/>
        <v>45470</v>
      </c>
      <c r="B6">
        <f>'0627'!B32</f>
        <v>110</v>
      </c>
      <c r="C6">
        <f>'0627'!C32</f>
        <v>97</v>
      </c>
      <c r="D6">
        <f>'0627'!D32</f>
        <v>30.2</v>
      </c>
      <c r="E6">
        <f>'0627'!E32</f>
        <v>3.3</v>
      </c>
      <c r="F6">
        <f t="shared" ref="F6" si="2">B6+D6</f>
        <v>140.19999999999999</v>
      </c>
      <c r="G6">
        <f t="shared" ref="G6" si="3">C6+E6</f>
        <v>100.3</v>
      </c>
    </row>
    <row r="7" spans="1:9" x14ac:dyDescent="0.25">
      <c r="A7" s="5">
        <f t="shared" si="1"/>
        <v>45477</v>
      </c>
      <c r="B7">
        <f>'0704'!B32</f>
        <v>110</v>
      </c>
      <c r="C7">
        <f>'0704'!C32</f>
        <v>96.7</v>
      </c>
      <c r="D7">
        <f>'0704'!D32</f>
        <v>30.5</v>
      </c>
      <c r="E7">
        <f>'0704'!E32</f>
        <v>3.5</v>
      </c>
      <c r="F7">
        <f t="shared" ref="F7" si="4">B7+D7</f>
        <v>140.5</v>
      </c>
      <c r="G7">
        <f t="shared" ref="G7" si="5">C7+E7</f>
        <v>100.2</v>
      </c>
    </row>
    <row r="8" spans="1:9" x14ac:dyDescent="0.25">
      <c r="A8" s="5">
        <f t="shared" si="1"/>
        <v>45484</v>
      </c>
      <c r="B8">
        <f>'0711'!B32</f>
        <v>110</v>
      </c>
      <c r="C8">
        <f>'0711'!C32</f>
        <v>94.5</v>
      </c>
      <c r="D8">
        <f>'0711'!D32</f>
        <v>30.5</v>
      </c>
      <c r="E8">
        <f>'0711'!E32</f>
        <v>5.8</v>
      </c>
      <c r="F8">
        <f t="shared" ref="F8" si="6">B8+D8</f>
        <v>140.5</v>
      </c>
      <c r="G8">
        <f t="shared" ref="G8" si="7">C8+E8</f>
        <v>100.3</v>
      </c>
    </row>
    <row r="9" spans="1:9" x14ac:dyDescent="0.25">
      <c r="A9" s="5">
        <f t="shared" si="1"/>
        <v>45491</v>
      </c>
      <c r="B9">
        <f>'0718'!B33</f>
        <v>110</v>
      </c>
      <c r="C9">
        <f>'0718'!C33</f>
        <v>94.9</v>
      </c>
      <c r="D9">
        <f>'0718'!D33</f>
        <v>30.5</v>
      </c>
      <c r="E9">
        <f>'0718'!E33</f>
        <v>5.8</v>
      </c>
      <c r="F9">
        <f t="shared" ref="F9" si="8">B9+D9</f>
        <v>140.5</v>
      </c>
      <c r="G9">
        <f t="shared" ref="G9" si="9">C9+E9</f>
        <v>100.7</v>
      </c>
    </row>
    <row r="10" spans="1:9" x14ac:dyDescent="0.25">
      <c r="A10" s="5">
        <f t="shared" si="1"/>
        <v>45498</v>
      </c>
      <c r="B10">
        <f>'0725'!B33</f>
        <v>102.5</v>
      </c>
      <c r="C10">
        <f>'0725'!C33</f>
        <v>69.2</v>
      </c>
      <c r="D10">
        <f>'0725'!D33</f>
        <v>30.5</v>
      </c>
      <c r="E10">
        <f>'0725'!E33</f>
        <v>48.1</v>
      </c>
      <c r="F10">
        <f t="shared" ref="F10" si="10">B10+D10</f>
        <v>133</v>
      </c>
      <c r="G10">
        <f t="shared" ref="G10" si="11">C10+E10</f>
        <v>117.30000000000001</v>
      </c>
    </row>
    <row r="11" spans="1:9" x14ac:dyDescent="0.25">
      <c r="A11" s="5">
        <f t="shared" si="1"/>
        <v>45505</v>
      </c>
      <c r="B11">
        <f>'0801'!B34</f>
        <v>102</v>
      </c>
      <c r="C11">
        <f>'0801'!C34</f>
        <v>68.599999999999994</v>
      </c>
      <c r="D11">
        <f>'0801'!D34</f>
        <v>31</v>
      </c>
      <c r="E11">
        <f>'0801'!E34</f>
        <v>48.7</v>
      </c>
      <c r="F11">
        <f t="shared" ref="F11" si="12">B11+D11</f>
        <v>133</v>
      </c>
      <c r="G11">
        <f t="shared" ref="G11" si="13">C11+E11</f>
        <v>117.3</v>
      </c>
    </row>
    <row r="12" spans="1:9" x14ac:dyDescent="0.25">
      <c r="A12" s="5">
        <f t="shared" si="1"/>
        <v>45512</v>
      </c>
      <c r="B12">
        <f>'0808'!B34</f>
        <v>122</v>
      </c>
      <c r="C12">
        <f>'0808'!C34</f>
        <v>38.799999999999997</v>
      </c>
      <c r="D12">
        <f>'0808'!D34</f>
        <v>31</v>
      </c>
      <c r="E12">
        <f>'0808'!E34</f>
        <v>89.9</v>
      </c>
      <c r="F12">
        <f t="shared" ref="F12" si="14">B12+D12</f>
        <v>153</v>
      </c>
      <c r="G12">
        <f t="shared" ref="G12" si="15">C12+E12</f>
        <v>128.69999999999999</v>
      </c>
    </row>
    <row r="13" spans="1:9" x14ac:dyDescent="0.25">
      <c r="A13" s="5">
        <f t="shared" si="1"/>
        <v>45519</v>
      </c>
      <c r="B13">
        <f>'0815'!B35</f>
        <v>207</v>
      </c>
      <c r="C13">
        <f>'0815'!C35</f>
        <v>40.799999999999997</v>
      </c>
      <c r="D13">
        <f>'0815'!D35</f>
        <v>31</v>
      </c>
      <c r="E13">
        <f>'0815'!E35</f>
        <v>89.9</v>
      </c>
      <c r="F13">
        <f t="shared" ref="F13" si="16">B13+D13</f>
        <v>238</v>
      </c>
      <c r="G13">
        <f t="shared" ref="G13" si="17">C13+E13</f>
        <v>130.69999999999999</v>
      </c>
    </row>
    <row r="14" spans="1:9" x14ac:dyDescent="0.25">
      <c r="A14" s="5">
        <f t="shared" si="1"/>
        <v>45526</v>
      </c>
      <c r="B14">
        <f>'0822'!B35</f>
        <v>150.5</v>
      </c>
      <c r="C14">
        <f>'0822'!C35</f>
        <v>40.9</v>
      </c>
      <c r="D14">
        <f>'0822'!D35</f>
        <v>97.1</v>
      </c>
      <c r="E14">
        <f>'0822'!E35</f>
        <v>90.4</v>
      </c>
      <c r="F14">
        <f t="shared" ref="F14" si="18">B14+D14</f>
        <v>247.6</v>
      </c>
      <c r="G14">
        <f t="shared" ref="G14" si="19">C14+E14</f>
        <v>131.30000000000001</v>
      </c>
    </row>
    <row r="15" spans="1:9" x14ac:dyDescent="0.25">
      <c r="A15" s="5">
        <f t="shared" si="1"/>
        <v>45533</v>
      </c>
      <c r="B15">
        <f>'0829'!B36</f>
        <v>95.5</v>
      </c>
      <c r="C15">
        <f>'0829'!C36</f>
        <v>49.8</v>
      </c>
      <c r="D15">
        <f>'0829'!D36</f>
        <v>163.1</v>
      </c>
      <c r="E15">
        <f>'0829'!E36</f>
        <v>93.6</v>
      </c>
      <c r="F15">
        <f t="shared" ref="F15" si="20">B15+D15</f>
        <v>258.60000000000002</v>
      </c>
      <c r="G15">
        <f t="shared" ref="G15" si="21">C15+E15</f>
        <v>143.39999999999998</v>
      </c>
    </row>
    <row r="16" spans="1:9" x14ac:dyDescent="0.25">
      <c r="A16" s="5">
        <f t="shared" si="1"/>
        <v>45540</v>
      </c>
      <c r="B16">
        <f>'090524'!B35</f>
        <v>97.5</v>
      </c>
      <c r="C16">
        <f>'090524'!C35</f>
        <v>49.8</v>
      </c>
      <c r="D16">
        <f>'090524'!D35</f>
        <v>163.1</v>
      </c>
      <c r="E16">
        <f>'090524'!E35</f>
        <v>93.6</v>
      </c>
      <c r="F16">
        <f t="shared" ref="F16" si="22">B16+D16</f>
        <v>260.60000000000002</v>
      </c>
      <c r="G16">
        <f t="shared" ref="G16" si="23">C16+E16</f>
        <v>143.39999999999998</v>
      </c>
    </row>
    <row r="17" spans="1:7" x14ac:dyDescent="0.25">
      <c r="A17" s="5">
        <f t="shared" si="1"/>
        <v>45547</v>
      </c>
      <c r="B17">
        <f>'0912'!B35</f>
        <v>130.5</v>
      </c>
      <c r="C17">
        <f>'0912'!C35</f>
        <v>7.9</v>
      </c>
      <c r="D17">
        <f>'0912'!D35</f>
        <v>163.1</v>
      </c>
      <c r="E17">
        <f>'0912'!E35</f>
        <v>191.2</v>
      </c>
      <c r="F17">
        <f t="shared" ref="F17" si="24">B17+D17</f>
        <v>293.60000000000002</v>
      </c>
      <c r="G17">
        <f t="shared" ref="G17" si="25">C17+E17</f>
        <v>199.1</v>
      </c>
    </row>
    <row r="18" spans="1:7" x14ac:dyDescent="0.25">
      <c r="A18" s="5">
        <f t="shared" si="1"/>
        <v>45554</v>
      </c>
      <c r="B18">
        <f>'0919'!B36</f>
        <v>45.5</v>
      </c>
      <c r="C18">
        <f>'0919'!C36</f>
        <v>7</v>
      </c>
      <c r="D18">
        <f>'0919'!D36</f>
        <v>228.4</v>
      </c>
      <c r="E18">
        <f>'0919'!E36</f>
        <v>192.1</v>
      </c>
      <c r="F18">
        <f t="shared" ref="F18" si="26">B18+D18</f>
        <v>273.89999999999998</v>
      </c>
      <c r="G18">
        <f t="shared" ref="G18" si="27">C18+E18</f>
        <v>199.1</v>
      </c>
    </row>
    <row r="19" spans="1:7" x14ac:dyDescent="0.25">
      <c r="A19" s="5">
        <f t="shared" si="1"/>
        <v>45561</v>
      </c>
      <c r="B19">
        <f>'926'!B37</f>
        <v>10.4</v>
      </c>
      <c r="C19">
        <f>'926'!C37</f>
        <v>17.7</v>
      </c>
      <c r="D19">
        <f>'926'!D37</f>
        <v>260.3</v>
      </c>
      <c r="E19">
        <f>'926'!E37</f>
        <v>194.9</v>
      </c>
      <c r="F19">
        <f t="shared" ref="F19" si="28">B19+D19</f>
        <v>270.7</v>
      </c>
      <c r="G19">
        <f t="shared" ref="G19" si="29">C19+E19</f>
        <v>212.6</v>
      </c>
    </row>
    <row r="20" spans="1:7" x14ac:dyDescent="0.25">
      <c r="A20" s="5">
        <f t="shared" si="1"/>
        <v>45568</v>
      </c>
      <c r="B20">
        <f>'103'!B38</f>
        <v>10.4</v>
      </c>
      <c r="C20">
        <f>'103'!C38</f>
        <v>18.7</v>
      </c>
      <c r="D20">
        <f>'103'!D38</f>
        <v>260.3</v>
      </c>
      <c r="E20">
        <f>'103'!E38</f>
        <v>194.9</v>
      </c>
      <c r="F20">
        <f t="shared" ref="F20" si="30">B20+D20</f>
        <v>270.7</v>
      </c>
      <c r="G20">
        <f t="shared" ref="G20" si="31">C20+E20</f>
        <v>213.6</v>
      </c>
    </row>
    <row r="21" spans="1:7" x14ac:dyDescent="0.25">
      <c r="A21" s="5">
        <f t="shared" si="1"/>
        <v>45575</v>
      </c>
      <c r="B21">
        <f>'101024'!B40</f>
        <v>8.8000000000000007</v>
      </c>
      <c r="C21">
        <f>'101024'!C40</f>
        <v>51.6</v>
      </c>
      <c r="D21">
        <f>'101024'!D40</f>
        <v>261.89999999999998</v>
      </c>
      <c r="E21">
        <f>'101024'!E40</f>
        <v>194.9</v>
      </c>
      <c r="F21">
        <f t="shared" ref="F21" si="32">B21+D21</f>
        <v>270.7</v>
      </c>
      <c r="G21">
        <f t="shared" ref="G21" si="33">C21+E21</f>
        <v>246.5</v>
      </c>
    </row>
    <row r="22" spans="1:7" x14ac:dyDescent="0.25">
      <c r="A22" s="5">
        <f t="shared" si="1"/>
        <v>45582</v>
      </c>
      <c r="B22">
        <f>'101724'!B39</f>
        <v>9.5</v>
      </c>
      <c r="C22">
        <f>'101724'!C39</f>
        <v>52.5</v>
      </c>
      <c r="D22">
        <f>'101724'!D39</f>
        <v>261.89999999999998</v>
      </c>
      <c r="E22">
        <f>'101724'!E39</f>
        <v>197.1</v>
      </c>
      <c r="F22">
        <f t="shared" ref="F22" si="34">B22+D22</f>
        <v>271.39999999999998</v>
      </c>
      <c r="G22">
        <f t="shared" ref="G22" si="35">C22+E22</f>
        <v>249.6</v>
      </c>
    </row>
    <row r="23" spans="1:7" x14ac:dyDescent="0.25">
      <c r="A23" s="5">
        <f t="shared" si="1"/>
        <v>45589</v>
      </c>
      <c r="B23">
        <f>'102424'!B41</f>
        <v>11.1</v>
      </c>
      <c r="C23">
        <f>'102424'!C41</f>
        <v>51.7</v>
      </c>
      <c r="D23">
        <f>'102424'!D41</f>
        <v>262.60000000000002</v>
      </c>
      <c r="E23">
        <f>'102424'!E41</f>
        <v>197.9</v>
      </c>
      <c r="F23">
        <f t="shared" ref="F23" si="36">B23+D23</f>
        <v>273.70000000000005</v>
      </c>
      <c r="G23">
        <f t="shared" ref="G23" si="37">C23+E23</f>
        <v>249.60000000000002</v>
      </c>
    </row>
    <row r="24" spans="1:7" x14ac:dyDescent="0.25">
      <c r="A24" s="5">
        <f t="shared" si="1"/>
        <v>45596</v>
      </c>
      <c r="B24">
        <f>'103124'!B41</f>
        <v>11.1</v>
      </c>
      <c r="C24">
        <f>'103124'!C41</f>
        <v>52.7</v>
      </c>
      <c r="D24">
        <f>'103124'!D41</f>
        <v>262.60000000000002</v>
      </c>
      <c r="E24">
        <f>'103124'!E41</f>
        <v>198.9</v>
      </c>
      <c r="F24">
        <f t="shared" ref="F24" si="38">B24+D24</f>
        <v>273.70000000000005</v>
      </c>
      <c r="G24">
        <f t="shared" ref="G24" si="39">C24+E24</f>
        <v>251.60000000000002</v>
      </c>
    </row>
    <row r="25" spans="1:7" x14ac:dyDescent="0.25">
      <c r="A25" s="5">
        <f t="shared" si="1"/>
        <v>45603</v>
      </c>
      <c r="B25">
        <f>'110724'!B40</f>
        <v>11.1</v>
      </c>
      <c r="C25">
        <f>'110724'!C40</f>
        <v>51.5</v>
      </c>
      <c r="D25">
        <f>'110724'!D40</f>
        <v>262.60000000000002</v>
      </c>
      <c r="E25">
        <f>'110724'!E40</f>
        <v>200</v>
      </c>
      <c r="F25">
        <f t="shared" ref="F25" si="40">B25+D25</f>
        <v>273.70000000000005</v>
      </c>
      <c r="G25">
        <f t="shared" ref="G25" si="41">C25+E25</f>
        <v>251.5</v>
      </c>
    </row>
    <row r="26" spans="1:7" x14ac:dyDescent="0.25">
      <c r="A26" s="5">
        <f t="shared" si="1"/>
        <v>45610</v>
      </c>
      <c r="B26">
        <f>'111424'!B40</f>
        <v>9.9</v>
      </c>
      <c r="C26">
        <f>'111424'!C40</f>
        <v>57.5</v>
      </c>
      <c r="D26">
        <f>'111424'!D40</f>
        <v>263.8</v>
      </c>
      <c r="E26">
        <f>'111424'!E40</f>
        <v>200</v>
      </c>
      <c r="F26">
        <f t="shared" ref="F26" si="42">B26+D26</f>
        <v>273.7</v>
      </c>
      <c r="G26">
        <f t="shared" ref="G26" si="43">C26+E26</f>
        <v>257.5</v>
      </c>
    </row>
    <row r="27" spans="1:7" x14ac:dyDescent="0.25">
      <c r="A27" s="5">
        <f t="shared" si="1"/>
        <v>45617</v>
      </c>
      <c r="B27">
        <f>'112124'!B41</f>
        <v>46.4</v>
      </c>
      <c r="C27">
        <f>'112124'!C41</f>
        <v>70.3</v>
      </c>
      <c r="D27">
        <f>'112124'!D41</f>
        <v>263.8</v>
      </c>
      <c r="E27">
        <f>'112124'!E41</f>
        <v>200.8</v>
      </c>
      <c r="F27">
        <f t="shared" ref="F27" si="44">B27+D27</f>
        <v>310.2</v>
      </c>
      <c r="G27">
        <f t="shared" ref="G27" si="45">C27+E27</f>
        <v>271.10000000000002</v>
      </c>
    </row>
    <row r="28" spans="1:7" x14ac:dyDescent="0.25">
      <c r="A28" s="5">
        <f t="shared" si="1"/>
        <v>45624</v>
      </c>
      <c r="B28">
        <f>'112824'!B40</f>
        <v>57.1</v>
      </c>
      <c r="C28">
        <f>'112824'!C40</f>
        <v>74.900000000000006</v>
      </c>
      <c r="D28">
        <f>'112824'!D40</f>
        <v>264.3</v>
      </c>
      <c r="E28">
        <f>'112824'!E40</f>
        <v>204.2</v>
      </c>
      <c r="F28">
        <f t="shared" ref="F28" si="46">B28+D28</f>
        <v>321.40000000000003</v>
      </c>
      <c r="G28">
        <f t="shared" ref="G28" si="47">C28+E28</f>
        <v>279.10000000000002</v>
      </c>
    </row>
    <row r="29" spans="1:7" x14ac:dyDescent="0.25">
      <c r="A29" s="5">
        <f t="shared" si="1"/>
        <v>45631</v>
      </c>
      <c r="B29">
        <f>'120524'!B40</f>
        <v>55.2</v>
      </c>
      <c r="C29">
        <f>'120524'!C40</f>
        <v>82.3</v>
      </c>
      <c r="D29">
        <f>'120524'!D40</f>
        <v>266.3</v>
      </c>
      <c r="E29">
        <f>'120524'!E40</f>
        <v>206.8</v>
      </c>
      <c r="F29">
        <f t="shared" ref="F29" si="48">B29+D29</f>
        <v>321.5</v>
      </c>
      <c r="G29">
        <f t="shared" ref="G29" si="49">C29+E29</f>
        <v>289.10000000000002</v>
      </c>
    </row>
    <row r="30" spans="1:7" x14ac:dyDescent="0.25">
      <c r="A30" s="5">
        <f t="shared" si="1"/>
        <v>45638</v>
      </c>
      <c r="B30">
        <f>'121224'!B40</f>
        <v>88.1</v>
      </c>
      <c r="C30">
        <f>'121224'!C40</f>
        <v>81.3</v>
      </c>
      <c r="D30">
        <f>'121224'!D40</f>
        <v>266.8</v>
      </c>
      <c r="E30">
        <f>'121224'!E40</f>
        <v>209.8</v>
      </c>
      <c r="F30">
        <f t="shared" ref="F30" si="50">B30+D30</f>
        <v>354.9</v>
      </c>
      <c r="G30">
        <f t="shared" ref="G30" si="51">C30+E30</f>
        <v>291.10000000000002</v>
      </c>
    </row>
    <row r="31" spans="1:7" x14ac:dyDescent="0.25">
      <c r="A31" s="5">
        <f t="shared" si="1"/>
        <v>45645</v>
      </c>
      <c r="B31">
        <f>'121924'!B40</f>
        <v>86</v>
      </c>
      <c r="C31">
        <f>'121924'!C40</f>
        <v>42.4</v>
      </c>
      <c r="D31">
        <f>'121924'!D40</f>
        <v>268</v>
      </c>
      <c r="E31">
        <f>'121924'!E40</f>
        <v>251.5</v>
      </c>
      <c r="F31">
        <f t="shared" ref="F31" si="52">B31+D31</f>
        <v>354</v>
      </c>
      <c r="G31">
        <f t="shared" ref="G31" si="53">C31+E31</f>
        <v>293.89999999999998</v>
      </c>
    </row>
    <row r="32" spans="1:7" x14ac:dyDescent="0.25">
      <c r="A32" s="5">
        <f t="shared" si="1"/>
        <v>45652</v>
      </c>
      <c r="B32">
        <f>'122624'!B40</f>
        <v>83.6</v>
      </c>
      <c r="C32">
        <f>'122624'!C40</f>
        <v>42.6</v>
      </c>
      <c r="D32">
        <f>'122624'!D40</f>
        <v>270.39999999999998</v>
      </c>
      <c r="E32">
        <f>'122624'!E40</f>
        <v>252.7</v>
      </c>
      <c r="F32">
        <f t="shared" ref="F32" si="54">B32+D32</f>
        <v>354</v>
      </c>
      <c r="G32">
        <f t="shared" ref="G32" si="55">C32+E32</f>
        <v>295.3</v>
      </c>
    </row>
    <row r="33" spans="1:8" x14ac:dyDescent="0.25">
      <c r="A33" s="5">
        <f t="shared" si="1"/>
        <v>45659</v>
      </c>
      <c r="B33">
        <f>'010225'!B40</f>
        <v>83.5</v>
      </c>
      <c r="C33">
        <f>'010225'!C40</f>
        <v>41.3</v>
      </c>
      <c r="D33">
        <f>'010225'!D40</f>
        <v>270.7</v>
      </c>
      <c r="E33">
        <f>'010225'!E40</f>
        <v>254</v>
      </c>
      <c r="F33">
        <f t="shared" ref="F33" si="56">B33+D33</f>
        <v>354.2</v>
      </c>
      <c r="G33">
        <f t="shared" ref="G33" si="57">C33+E33</f>
        <v>295.3</v>
      </c>
    </row>
    <row r="34" spans="1:8" x14ac:dyDescent="0.25">
      <c r="A34" s="5">
        <f t="shared" si="1"/>
        <v>45666</v>
      </c>
      <c r="B34">
        <f>'010925'!B40</f>
        <v>81.400000000000006</v>
      </c>
      <c r="C34">
        <f>'010925'!C40</f>
        <v>104.1</v>
      </c>
      <c r="D34">
        <f>'010925'!D40</f>
        <v>272.8</v>
      </c>
      <c r="E34">
        <f>'010925'!E40</f>
        <v>255.9</v>
      </c>
      <c r="F34">
        <f t="shared" ref="F34" si="58">B34+D34</f>
        <v>354.20000000000005</v>
      </c>
      <c r="G34">
        <f t="shared" ref="G34" si="59">C34+E34</f>
        <v>360</v>
      </c>
    </row>
    <row r="35" spans="1:8" x14ac:dyDescent="0.25">
      <c r="A35" s="5">
        <f t="shared" si="1"/>
        <v>45673</v>
      </c>
      <c r="B35">
        <f>'011625'!B40</f>
        <v>81</v>
      </c>
      <c r="C35">
        <f>'011625'!C40</f>
        <v>102.9</v>
      </c>
      <c r="D35">
        <f>'011625'!D40</f>
        <v>273.2</v>
      </c>
      <c r="E35">
        <f>'011625'!E40</f>
        <v>257.10000000000002</v>
      </c>
      <c r="F35">
        <f t="shared" ref="F35" si="60">B35+D35</f>
        <v>354.2</v>
      </c>
      <c r="G35">
        <f t="shared" ref="G35" si="61">C35+E35</f>
        <v>360</v>
      </c>
    </row>
    <row r="36" spans="1:8" x14ac:dyDescent="0.25">
      <c r="A36" s="5">
        <f t="shared" si="1"/>
        <v>45680</v>
      </c>
      <c r="B36">
        <f>'012325'!B40</f>
        <v>130.4</v>
      </c>
      <c r="C36">
        <f>'012325'!C40</f>
        <v>102.5</v>
      </c>
      <c r="D36">
        <f>'012325'!D40</f>
        <v>274.8</v>
      </c>
      <c r="E36">
        <f>'012325'!E40</f>
        <v>257.5</v>
      </c>
      <c r="F36">
        <f t="shared" ref="F36" si="62">B36+D36</f>
        <v>405.20000000000005</v>
      </c>
      <c r="G36">
        <f t="shared" ref="G36" si="63">C36+E36</f>
        <v>360</v>
      </c>
    </row>
    <row r="37" spans="1:8" x14ac:dyDescent="0.25">
      <c r="A37" s="5">
        <f t="shared" si="1"/>
        <v>45687</v>
      </c>
      <c r="B37">
        <f>'013025'!B40</f>
        <v>140.30000000000001</v>
      </c>
      <c r="C37">
        <f>'013025'!C40</f>
        <v>155.80000000000001</v>
      </c>
      <c r="D37">
        <f>'013025'!D40</f>
        <v>276.2</v>
      </c>
      <c r="E37">
        <f>'013025'!E40</f>
        <v>258.5</v>
      </c>
      <c r="F37">
        <f t="shared" ref="F37" si="64">B37+D37</f>
        <v>416.5</v>
      </c>
      <c r="G37">
        <f t="shared" ref="G37" si="65">C37+E37</f>
        <v>414.3</v>
      </c>
    </row>
    <row r="38" spans="1:8" x14ac:dyDescent="0.25">
      <c r="A38" s="5">
        <f t="shared" si="1"/>
        <v>45694</v>
      </c>
      <c r="B38">
        <f>'020625'!B40</f>
        <v>142.30000000000001</v>
      </c>
      <c r="C38">
        <f>'020625'!C40</f>
        <v>118.8</v>
      </c>
      <c r="D38">
        <f>'020625'!D40</f>
        <v>276.2</v>
      </c>
      <c r="E38">
        <f>'020625'!E40</f>
        <v>296.89999999999998</v>
      </c>
      <c r="F38">
        <f t="shared" ref="F38" si="66">B38+D38</f>
        <v>418.5</v>
      </c>
      <c r="G38">
        <f t="shared" ref="G38" si="67">C38+E38</f>
        <v>415.7</v>
      </c>
    </row>
    <row r="39" spans="1:8" x14ac:dyDescent="0.25">
      <c r="A39" s="5">
        <f t="shared" si="1"/>
        <v>45701</v>
      </c>
      <c r="B39">
        <f>'021325'!B40</f>
        <v>195.3</v>
      </c>
      <c r="C39">
        <f>'021325'!C40</f>
        <v>118.2</v>
      </c>
      <c r="D39">
        <f>'021325'!D40</f>
        <v>276.2</v>
      </c>
      <c r="E39">
        <f>'021325'!E40</f>
        <v>297.39999999999998</v>
      </c>
      <c r="F39">
        <f t="shared" ref="F39" si="68">B39+D39</f>
        <v>471.5</v>
      </c>
      <c r="G39">
        <f t="shared" ref="G39" si="69">C39+E39</f>
        <v>415.59999999999997</v>
      </c>
    </row>
    <row r="40" spans="1:8" x14ac:dyDescent="0.25">
      <c r="A40" s="5">
        <f t="shared" si="1"/>
        <v>45708</v>
      </c>
      <c r="B40">
        <f>'022025'!B40</f>
        <v>193.6</v>
      </c>
      <c r="C40">
        <f>'022025'!C40</f>
        <v>118.1</v>
      </c>
      <c r="D40">
        <f>'022025'!D40</f>
        <v>305.2</v>
      </c>
      <c r="E40">
        <f>'022025'!E40</f>
        <v>297.39999999999998</v>
      </c>
      <c r="F40">
        <f t="shared" ref="F40" si="70">B40+D40</f>
        <v>498.79999999999995</v>
      </c>
      <c r="G40">
        <f t="shared" ref="G40" si="71">C40+E40</f>
        <v>415.5</v>
      </c>
    </row>
    <row r="41" spans="1:8" x14ac:dyDescent="0.25">
      <c r="A41" s="5">
        <f t="shared" si="1"/>
        <v>45715</v>
      </c>
      <c r="B41">
        <f>'022725'!B40</f>
        <v>152.80000000000001</v>
      </c>
      <c r="C41">
        <f>'022725'!C40</f>
        <v>118.1</v>
      </c>
      <c r="D41">
        <f>'022725'!D40</f>
        <v>345.1</v>
      </c>
      <c r="E41">
        <f>'022725'!E40</f>
        <v>298.5</v>
      </c>
      <c r="F41">
        <f t="shared" ref="F41" si="72">B41+D41</f>
        <v>497.90000000000003</v>
      </c>
      <c r="G41">
        <f t="shared" ref="G41" si="73">C41+E41</f>
        <v>416.6</v>
      </c>
    </row>
    <row r="42" spans="1:8" x14ac:dyDescent="0.25">
      <c r="A42" s="5">
        <f t="shared" si="1"/>
        <v>45722</v>
      </c>
      <c r="B42">
        <f>'030625'!B40</f>
        <v>152.80000000000001</v>
      </c>
      <c r="C42">
        <f>'030625'!C40</f>
        <v>118.1</v>
      </c>
      <c r="D42">
        <f>'030625'!D40</f>
        <v>345.1</v>
      </c>
      <c r="E42">
        <f>'030625'!E40</f>
        <v>304.10000000000002</v>
      </c>
      <c r="F42">
        <f t="shared" ref="F42" si="74">B42+D42</f>
        <v>497.90000000000003</v>
      </c>
      <c r="G42">
        <f t="shared" ref="G42" si="75">C42+E42</f>
        <v>422.20000000000005</v>
      </c>
    </row>
    <row r="43" spans="1:8" x14ac:dyDescent="0.25">
      <c r="A43" s="5">
        <f t="shared" si="1"/>
        <v>45729</v>
      </c>
      <c r="B43">
        <f>'031325'!B40</f>
        <v>158.6</v>
      </c>
      <c r="C43">
        <f>'031325'!C40</f>
        <v>118.1</v>
      </c>
      <c r="D43">
        <f>'031325'!D40</f>
        <v>408.7</v>
      </c>
      <c r="E43">
        <f>'031325'!E40</f>
        <v>304.8</v>
      </c>
      <c r="F43">
        <f t="shared" ref="F43" si="76">B43+D43</f>
        <v>567.29999999999995</v>
      </c>
      <c r="G43">
        <f t="shared" ref="G43" si="77">C43+E43</f>
        <v>422.9</v>
      </c>
    </row>
    <row r="44" spans="1:8" x14ac:dyDescent="0.25">
      <c r="A44" s="5">
        <f t="shared" si="1"/>
        <v>45736</v>
      </c>
      <c r="B44">
        <f>'032025'!B40</f>
        <v>158.6</v>
      </c>
      <c r="C44">
        <f>'032025'!C40</f>
        <v>120.7</v>
      </c>
      <c r="D44">
        <f>'032025'!D40</f>
        <v>408.7</v>
      </c>
      <c r="E44">
        <f>'032025'!E40</f>
        <v>305.10000000000002</v>
      </c>
      <c r="F44">
        <f t="shared" ref="F44" si="78">B44+D44</f>
        <v>567.29999999999995</v>
      </c>
      <c r="G44">
        <f t="shared" ref="G44" si="79">C44+E44</f>
        <v>425.8</v>
      </c>
    </row>
    <row r="45" spans="1:8" x14ac:dyDescent="0.25">
      <c r="A45" s="5">
        <f t="shared" si="1"/>
        <v>45743</v>
      </c>
      <c r="B45">
        <f>'032725'!B40</f>
        <v>157.5</v>
      </c>
      <c r="C45">
        <f>'032725'!C40</f>
        <v>120.3</v>
      </c>
      <c r="D45">
        <f>'032725'!D40</f>
        <v>409.8</v>
      </c>
      <c r="E45">
        <f>'032725'!E40</f>
        <v>305.60000000000002</v>
      </c>
      <c r="F45">
        <f t="shared" ref="F45" si="80">B45+D45</f>
        <v>567.29999999999995</v>
      </c>
      <c r="G45">
        <f t="shared" ref="G45" si="81">C45+E45</f>
        <v>425.90000000000003</v>
      </c>
      <c r="H45">
        <f>'032725'!F40</f>
        <v>0</v>
      </c>
    </row>
    <row r="46" spans="1:8" x14ac:dyDescent="0.25">
      <c r="A46" s="5">
        <f t="shared" si="1"/>
        <v>45750</v>
      </c>
      <c r="B46">
        <f>'040325'!B40</f>
        <v>125.2</v>
      </c>
      <c r="C46">
        <f>'040325'!C40</f>
        <v>56.3</v>
      </c>
      <c r="D46">
        <f>'040325'!D40</f>
        <v>444.5</v>
      </c>
      <c r="E46">
        <f>'040325'!E40</f>
        <v>360.5</v>
      </c>
      <c r="F46">
        <f t="shared" ref="F46" si="82">B46+D46</f>
        <v>569.70000000000005</v>
      </c>
      <c r="G46">
        <f t="shared" ref="G46" si="83">C46+E46</f>
        <v>416.8</v>
      </c>
      <c r="H46">
        <f>'040325'!F29</f>
        <v>0</v>
      </c>
    </row>
    <row r="47" spans="1:8" x14ac:dyDescent="0.25">
      <c r="A47" s="5">
        <f t="shared" si="1"/>
        <v>45757</v>
      </c>
      <c r="B47">
        <f>'041025'!B40</f>
        <v>125.2</v>
      </c>
      <c r="C47">
        <f>'041025'!C40</f>
        <v>58.1</v>
      </c>
      <c r="D47">
        <f>'041025'!D40</f>
        <v>444.5</v>
      </c>
      <c r="E47">
        <f>'041025'!E40</f>
        <v>361.6</v>
      </c>
      <c r="F47">
        <f t="shared" ref="F47" si="84">B47+D47</f>
        <v>569.70000000000005</v>
      </c>
      <c r="G47">
        <f t="shared" ref="G47" si="85">C47+E47</f>
        <v>419.70000000000005</v>
      </c>
      <c r="H47">
        <f>'041025'!F40</f>
        <v>0</v>
      </c>
    </row>
    <row r="48" spans="1:8" x14ac:dyDescent="0.25">
      <c r="A48" s="5">
        <f t="shared" si="1"/>
        <v>45764</v>
      </c>
      <c r="B48">
        <f>'041725'!B40</f>
        <v>66.900000000000006</v>
      </c>
      <c r="C48">
        <f>'041725'!C40</f>
        <v>58.1</v>
      </c>
      <c r="D48">
        <f>'041725'!D40</f>
        <v>578.1</v>
      </c>
      <c r="E48">
        <f>'041725'!E40</f>
        <v>361.6</v>
      </c>
      <c r="F48">
        <f t="shared" ref="F48" si="86">B48+D48</f>
        <v>645</v>
      </c>
      <c r="G48">
        <f t="shared" ref="G48" si="87">C48+E48</f>
        <v>419.70000000000005</v>
      </c>
      <c r="H48">
        <f>'041725'!F40</f>
        <v>0</v>
      </c>
    </row>
    <row r="49" spans="1:8" x14ac:dyDescent="0.25">
      <c r="A49" s="5">
        <f t="shared" si="1"/>
        <v>45771</v>
      </c>
      <c r="B49">
        <f>'042425'!B40</f>
        <v>6.8</v>
      </c>
      <c r="C49">
        <f>'042425'!C40</f>
        <v>4</v>
      </c>
      <c r="D49">
        <f>'042425'!D40</f>
        <v>580.20000000000005</v>
      </c>
      <c r="E49">
        <f>'042425'!E40</f>
        <v>420.3</v>
      </c>
      <c r="F49">
        <f t="shared" ref="F49" si="88">B49+D49</f>
        <v>587</v>
      </c>
      <c r="G49">
        <f t="shared" ref="G49" si="89">C49+E49</f>
        <v>424.3</v>
      </c>
      <c r="H49">
        <f>'042425'!F40</f>
        <v>0</v>
      </c>
    </row>
    <row r="50" spans="1:8" x14ac:dyDescent="0.25">
      <c r="A50" s="5">
        <f t="shared" si="1"/>
        <v>45778</v>
      </c>
      <c r="B50">
        <f>'050125'!B40</f>
        <v>6.8</v>
      </c>
      <c r="C50">
        <f>'050125'!C40</f>
        <v>3</v>
      </c>
      <c r="D50">
        <f>'050125'!D40</f>
        <v>580.20000000000005</v>
      </c>
      <c r="E50">
        <f>'050125'!E40</f>
        <v>421.6</v>
      </c>
      <c r="F50">
        <f t="shared" ref="F50" si="90">B50+D50</f>
        <v>587</v>
      </c>
      <c r="G50">
        <f t="shared" ref="G50" si="91">C50+E50</f>
        <v>424.6</v>
      </c>
      <c r="H50">
        <f>'050125'!F40</f>
        <v>0</v>
      </c>
    </row>
    <row r="51" spans="1:8" x14ac:dyDescent="0.25">
      <c r="A51" s="5">
        <f t="shared" si="1"/>
        <v>45785</v>
      </c>
      <c r="B51">
        <f>'050825'!B40</f>
        <v>7.7</v>
      </c>
      <c r="C51">
        <f>'050825'!C40</f>
        <v>0.3</v>
      </c>
      <c r="D51">
        <f>'050825'!D40</f>
        <v>581.29999999999995</v>
      </c>
      <c r="E51">
        <f>'050825'!E40</f>
        <v>424.3</v>
      </c>
      <c r="F51">
        <f t="shared" ref="F51" si="92">B51+D51</f>
        <v>589</v>
      </c>
      <c r="G51">
        <f t="shared" ref="G51" si="93">C51+E51</f>
        <v>424.6</v>
      </c>
      <c r="H51">
        <f>'050825'!F40</f>
        <v>0</v>
      </c>
    </row>
    <row r="52" spans="1:8" x14ac:dyDescent="0.25">
      <c r="A52" s="5">
        <f t="shared" si="1"/>
        <v>45792</v>
      </c>
      <c r="B52">
        <f>'051525'!B40</f>
        <v>4.5999999999999996</v>
      </c>
      <c r="C52">
        <f>'051525'!C40</f>
        <v>0.3</v>
      </c>
      <c r="D52">
        <f>'051525'!D40</f>
        <v>584.4</v>
      </c>
      <c r="E52">
        <f>'051525'!E40</f>
        <v>426.2</v>
      </c>
      <c r="F52">
        <f t="shared" ref="F52" si="94">B52+D52</f>
        <v>589</v>
      </c>
      <c r="G52">
        <f t="shared" ref="G52" si="95">C52+E52</f>
        <v>426.5</v>
      </c>
      <c r="H52">
        <f>'050825'!F41</f>
        <v>0</v>
      </c>
    </row>
    <row r="53" spans="1:8" x14ac:dyDescent="0.25">
      <c r="A53" s="5">
        <f t="shared" si="1"/>
        <v>45799</v>
      </c>
      <c r="B53">
        <f>'052225'!B40</f>
        <v>2.4</v>
      </c>
      <c r="C53">
        <f>'052225'!C40</f>
        <v>0</v>
      </c>
      <c r="D53">
        <f>'052225'!D40</f>
        <v>586.6</v>
      </c>
      <c r="E53">
        <f>'052225'!E40</f>
        <v>426.7</v>
      </c>
      <c r="F53">
        <f t="shared" ref="F53" si="96">B53+D53</f>
        <v>589</v>
      </c>
      <c r="G53">
        <f t="shared" ref="G53" si="97">C53+E53</f>
        <v>426.7</v>
      </c>
      <c r="H53">
        <f>'052225'!F40</f>
        <v>93</v>
      </c>
    </row>
    <row r="54" spans="1:8" x14ac:dyDescent="0.25">
      <c r="A54" s="5">
        <f t="shared" si="1"/>
        <v>45806</v>
      </c>
      <c r="B54">
        <f>'052925'!B40</f>
        <v>0</v>
      </c>
      <c r="C54">
        <f>'052925'!C40</f>
        <v>0</v>
      </c>
      <c r="D54">
        <f>'052925'!D40</f>
        <v>621.79999999999995</v>
      </c>
      <c r="E54">
        <f>'052925'!E40</f>
        <v>426.7</v>
      </c>
      <c r="F54">
        <f t="shared" ref="F54" si="98">B54+D54</f>
        <v>621.79999999999995</v>
      </c>
      <c r="G54">
        <f t="shared" ref="G54" si="99">C54+E54</f>
        <v>426.7</v>
      </c>
      <c r="H54">
        <f>'052925'!F40</f>
        <v>95</v>
      </c>
    </row>
    <row r="55" spans="1:8" x14ac:dyDescent="0.25">
      <c r="A55" s="5">
        <f t="shared" si="1"/>
        <v>45813</v>
      </c>
      <c r="B55">
        <f>'060525'!B33</f>
        <v>95</v>
      </c>
      <c r="C55">
        <f>'060525'!C33</f>
        <v>0</v>
      </c>
      <c r="D55">
        <f>'060525'!D33</f>
        <v>0</v>
      </c>
      <c r="E55">
        <f>'060525'!E33</f>
        <v>0</v>
      </c>
      <c r="F55">
        <f t="shared" ref="F55" si="100">B55+D55</f>
        <v>95</v>
      </c>
      <c r="G55">
        <f t="shared" ref="G55" si="101">C55+E55</f>
        <v>0</v>
      </c>
    </row>
    <row r="56" spans="1:8" x14ac:dyDescent="0.25">
      <c r="A56" s="5">
        <f t="shared" si="1"/>
        <v>45820</v>
      </c>
      <c r="B56">
        <f>'061225'!B32</f>
        <v>131.5</v>
      </c>
      <c r="C56">
        <f>'061225'!C32</f>
        <v>62</v>
      </c>
      <c r="D56">
        <f>'061225'!D32</f>
        <v>0.5</v>
      </c>
      <c r="E56">
        <f>'061225'!E32</f>
        <v>26.4</v>
      </c>
      <c r="F56">
        <f t="shared" ref="F56" si="102">B56+D56</f>
        <v>132</v>
      </c>
      <c r="G56">
        <f t="shared" ref="G56" si="103">C56+E56</f>
        <v>88.4</v>
      </c>
    </row>
    <row r="57" spans="1:8" x14ac:dyDescent="0.25">
      <c r="A57" s="5">
        <f t="shared" si="1"/>
        <v>45827</v>
      </c>
      <c r="B57">
        <f>'061925'!B32</f>
        <v>130.5</v>
      </c>
      <c r="C57">
        <f>'061925'!C32</f>
        <v>110</v>
      </c>
      <c r="D57">
        <f>'061925'!D32</f>
        <v>1.5</v>
      </c>
      <c r="E57">
        <f>'061925'!E32</f>
        <v>29.1</v>
      </c>
      <c r="F57">
        <f t="shared" ref="F57" si="104">B57+D57</f>
        <v>132</v>
      </c>
      <c r="G57">
        <f t="shared" ref="G57" si="105">C57+E57</f>
        <v>139.1</v>
      </c>
    </row>
    <row r="58" spans="1:8" x14ac:dyDescent="0.25">
      <c r="A58" s="5">
        <f t="shared" si="1"/>
        <v>45834</v>
      </c>
      <c r="B58">
        <f>'062625'!B33</f>
        <v>140</v>
      </c>
      <c r="C58">
        <f>'062625'!C33</f>
        <v>110</v>
      </c>
      <c r="D58">
        <f>'062625'!D33</f>
        <v>2</v>
      </c>
      <c r="E58">
        <f>'062625'!E33</f>
        <v>30.2</v>
      </c>
      <c r="F58">
        <f t="shared" ref="F58" si="106">B58+D58</f>
        <v>142</v>
      </c>
      <c r="G58">
        <f t="shared" ref="G58" si="107">C58+E58</f>
        <v>140.19999999999999</v>
      </c>
    </row>
    <row r="59" spans="1:8" x14ac:dyDescent="0.25">
      <c r="A59" s="5">
        <f t="shared" si="1"/>
        <v>45841</v>
      </c>
      <c r="B59">
        <f>'070325'!B33</f>
        <v>151</v>
      </c>
      <c r="C59">
        <f>'070325'!C33</f>
        <v>110</v>
      </c>
      <c r="D59">
        <f>'070325'!D33</f>
        <v>2</v>
      </c>
      <c r="E59">
        <f>'070325'!E33</f>
        <v>30.5</v>
      </c>
      <c r="F59">
        <f t="shared" ref="F59" si="108">B59+D59</f>
        <v>153</v>
      </c>
      <c r="G59">
        <f t="shared" ref="G59" si="109">C59+E59</f>
        <v>140.5</v>
      </c>
    </row>
    <row r="60" spans="1:8" x14ac:dyDescent="0.25">
      <c r="A60" s="5">
        <f t="shared" si="1"/>
        <v>45848</v>
      </c>
      <c r="B60">
        <f>'071725'!B33</f>
        <v>162</v>
      </c>
      <c r="C60">
        <f>'071725'!C33</f>
        <v>110</v>
      </c>
      <c r="D60">
        <f>'071725'!D33</f>
        <v>2</v>
      </c>
      <c r="E60">
        <f>'071725'!E33</f>
        <v>30.5</v>
      </c>
      <c r="F60">
        <f t="shared" ref="F60" si="110">B60+D60</f>
        <v>164</v>
      </c>
      <c r="G60">
        <f t="shared" ref="G60" si="111">C60+E60</f>
        <v>140.5</v>
      </c>
    </row>
    <row r="61" spans="1:8" x14ac:dyDescent="0.25">
      <c r="A61" s="5">
        <f t="shared" si="1"/>
        <v>45855</v>
      </c>
      <c r="B61">
        <f>'071725'!B33</f>
        <v>162</v>
      </c>
      <c r="C61">
        <f>'071725'!C33</f>
        <v>110</v>
      </c>
      <c r="D61">
        <f>'071725'!D33</f>
        <v>2</v>
      </c>
      <c r="E61">
        <f>'071725'!E33</f>
        <v>30.5</v>
      </c>
      <c r="F61">
        <f t="shared" ref="F61" si="112">B61+D61</f>
        <v>164</v>
      </c>
      <c r="G61">
        <f t="shared" ref="G61" si="113">C61+E61</f>
        <v>140.5</v>
      </c>
    </row>
    <row r="62" spans="1:8" x14ac:dyDescent="0.25">
      <c r="A62" s="5">
        <f t="shared" si="1"/>
        <v>45862</v>
      </c>
      <c r="B62">
        <f>'072425'!B33</f>
        <v>160</v>
      </c>
      <c r="C62">
        <f>'072425'!C33</f>
        <v>102.5</v>
      </c>
      <c r="D62">
        <f>'072425'!D33</f>
        <v>4.0999999999999996</v>
      </c>
      <c r="E62">
        <f>'072425'!E33</f>
        <v>30.5</v>
      </c>
      <c r="F62">
        <f t="shared" ref="F62" si="114">B62+D62</f>
        <v>164.1</v>
      </c>
      <c r="G62">
        <f t="shared" ref="G62" si="115">C62+E62</f>
        <v>133</v>
      </c>
    </row>
    <row r="63" spans="1:8" x14ac:dyDescent="0.25">
      <c r="A63" s="5">
        <f t="shared" si="1"/>
        <v>45869</v>
      </c>
      <c r="B63">
        <f>'073125'!B35</f>
        <v>163</v>
      </c>
      <c r="C63">
        <f>'073125'!C35</f>
        <v>102</v>
      </c>
      <c r="D63">
        <f>'073125'!D35</f>
        <v>4.0999999999999996</v>
      </c>
      <c r="E63">
        <f>'073125'!E35</f>
        <v>31</v>
      </c>
      <c r="F63">
        <f t="shared" ref="F63" si="116">B63+D63</f>
        <v>167.1</v>
      </c>
      <c r="G63">
        <f t="shared" ref="G63" si="117">C63+E63</f>
        <v>133</v>
      </c>
    </row>
    <row r="64" spans="1:8" x14ac:dyDescent="0.25">
      <c r="A64" s="5">
        <f t="shared" si="1"/>
        <v>45876</v>
      </c>
      <c r="B64">
        <f>'080725'!B35</f>
        <v>119</v>
      </c>
      <c r="C64">
        <f>'080725'!C35</f>
        <v>122</v>
      </c>
      <c r="D64">
        <f>'080725'!D35</f>
        <v>71.099999999999994</v>
      </c>
      <c r="E64">
        <f>'080725'!E35</f>
        <v>31</v>
      </c>
      <c r="F64">
        <f t="shared" ref="F64" si="118">B64+D64</f>
        <v>190.1</v>
      </c>
      <c r="G64">
        <f t="shared" ref="G64" si="119">C64+E64</f>
        <v>153</v>
      </c>
    </row>
    <row r="65" spans="1:7" x14ac:dyDescent="0.25">
      <c r="A65" s="5">
        <f t="shared" si="1"/>
        <v>45883</v>
      </c>
      <c r="B65">
        <f>'081425'!B36</f>
        <v>119</v>
      </c>
      <c r="C65">
        <f>'081425'!C36</f>
        <v>207</v>
      </c>
      <c r="D65">
        <f>'081425'!D36</f>
        <v>71.099999999999994</v>
      </c>
      <c r="E65">
        <f>'081425'!E36</f>
        <v>31</v>
      </c>
      <c r="F65">
        <f t="shared" ref="F65" si="120">B65+D65</f>
        <v>190.1</v>
      </c>
      <c r="G65">
        <f t="shared" ref="G65" si="121">C65+E65</f>
        <v>238</v>
      </c>
    </row>
    <row r="66" spans="1:7" x14ac:dyDescent="0.25">
      <c r="A66" s="5">
        <f>+A65+7</f>
        <v>45890</v>
      </c>
      <c r="B66">
        <f>'082125'!B37</f>
        <v>184</v>
      </c>
      <c r="C66">
        <f>'082125'!C37</f>
        <v>150.5</v>
      </c>
      <c r="D66">
        <f>'082125'!D37</f>
        <v>163</v>
      </c>
      <c r="E66">
        <f>'082125'!E37</f>
        <v>97.1</v>
      </c>
      <c r="F66">
        <f t="shared" ref="F66:G70" si="122">B66+D66</f>
        <v>347</v>
      </c>
      <c r="G66">
        <f t="shared" si="122"/>
        <v>247.6</v>
      </c>
    </row>
    <row r="67" spans="1:7" x14ac:dyDescent="0.25">
      <c r="A67" s="5">
        <f t="shared" si="1"/>
        <v>45897</v>
      </c>
      <c r="B67">
        <f>'082825'!B36</f>
        <v>98.2</v>
      </c>
      <c r="C67">
        <f>'082825'!C36</f>
        <v>95.5</v>
      </c>
      <c r="D67">
        <f>'082825'!D36</f>
        <v>230.8</v>
      </c>
      <c r="E67">
        <f>'082825'!E36</f>
        <v>163.1</v>
      </c>
      <c r="F67">
        <f t="shared" si="122"/>
        <v>329</v>
      </c>
      <c r="G67">
        <f t="shared" si="122"/>
        <v>258.60000000000002</v>
      </c>
    </row>
    <row r="68" spans="1:7" x14ac:dyDescent="0.25">
      <c r="A68" s="5">
        <f>+A67+7</f>
        <v>45904</v>
      </c>
      <c r="B68">
        <f>'090425'!B35</f>
        <v>105.5</v>
      </c>
      <c r="C68">
        <f>'090425'!C35</f>
        <v>97.5</v>
      </c>
      <c r="D68">
        <f>'090425'!D35</f>
        <v>232.1</v>
      </c>
      <c r="E68">
        <f>'090425'!E35</f>
        <v>163.1</v>
      </c>
      <c r="F68">
        <f t="shared" si="122"/>
        <v>337.6</v>
      </c>
      <c r="G68">
        <f t="shared" si="122"/>
        <v>260.60000000000002</v>
      </c>
    </row>
    <row r="69" spans="1:7" x14ac:dyDescent="0.25">
      <c r="A69" s="5">
        <f>+A68+7</f>
        <v>45911</v>
      </c>
      <c r="B69">
        <f>'091125'!B36</f>
        <v>120.5</v>
      </c>
      <c r="C69">
        <f>'091125'!C36</f>
        <v>130.5</v>
      </c>
      <c r="D69">
        <f>'091125'!D36</f>
        <v>232.1</v>
      </c>
      <c r="E69">
        <f>'091125'!E36</f>
        <v>163.1</v>
      </c>
      <c r="F69">
        <f t="shared" si="122"/>
        <v>352.6</v>
      </c>
      <c r="G69">
        <f t="shared" si="122"/>
        <v>293.60000000000002</v>
      </c>
    </row>
    <row r="70" spans="1:7" x14ac:dyDescent="0.25">
      <c r="A70" s="5">
        <f>+A69+7</f>
        <v>45918</v>
      </c>
      <c r="B70">
        <f>'091825'!B36</f>
        <v>55.8</v>
      </c>
      <c r="C70">
        <f>'091825'!C36</f>
        <v>45.5</v>
      </c>
      <c r="D70">
        <f>'091825'!D36</f>
        <v>301.7</v>
      </c>
      <c r="E70">
        <f>'091825'!E36</f>
        <v>228.4</v>
      </c>
      <c r="F70">
        <f t="shared" si="122"/>
        <v>357.5</v>
      </c>
      <c r="G70">
        <f t="shared" si="122"/>
        <v>273.89999999999998</v>
      </c>
    </row>
    <row r="71" spans="1:7" x14ac:dyDescent="0.25">
      <c r="A71" s="5">
        <f>+A70+7</f>
        <v>45925</v>
      </c>
      <c r="B71">
        <f>'092525'!I36</f>
        <v>59.7</v>
      </c>
      <c r="C71">
        <f>'092525'!J36</f>
        <v>10.4</v>
      </c>
      <c r="D71">
        <f>'092525'!K36</f>
        <v>302.2</v>
      </c>
      <c r="E71">
        <f>'092525'!L36</f>
        <v>260.3</v>
      </c>
      <c r="F71">
        <f t="shared" ref="F71" si="123">B71+D71</f>
        <v>361.9</v>
      </c>
      <c r="G71">
        <f t="shared" ref="G71" si="124">C71+E71</f>
        <v>270.7</v>
      </c>
    </row>
    <row r="72" spans="1:7" x14ac:dyDescent="0.25">
      <c r="A72" s="5">
        <f>+A71+7</f>
        <v>45932</v>
      </c>
      <c r="B72">
        <f>'100225'!B37</f>
        <v>114</v>
      </c>
      <c r="C72">
        <f>'100225'!C37</f>
        <v>10.4</v>
      </c>
      <c r="D72">
        <f>'100225'!D37</f>
        <v>302.89999999999998</v>
      </c>
      <c r="E72">
        <f>'100225'!E37</f>
        <v>260.3</v>
      </c>
      <c r="F72">
        <f t="shared" ref="F72" si="125">B72+D72</f>
        <v>416.9</v>
      </c>
      <c r="G72">
        <f t="shared" ref="G72" si="126">C72+E72</f>
        <v>270.7</v>
      </c>
    </row>
    <row r="73" spans="1:7" x14ac:dyDescent="0.25">
      <c r="A73" s="5">
        <f t="shared" ref="A73:A93" si="127">+A72+7</f>
        <v>45939</v>
      </c>
      <c r="B73">
        <f>'100925'!B38</f>
        <v>114</v>
      </c>
      <c r="C73">
        <f>'100925'!C38</f>
        <v>8.8000000000000007</v>
      </c>
      <c r="D73">
        <f>'100925'!D38</f>
        <v>302.89999999999998</v>
      </c>
      <c r="E73">
        <f>'100925'!E38</f>
        <v>261.89999999999998</v>
      </c>
      <c r="F73">
        <f t="shared" ref="F73" si="128">B73+D73</f>
        <v>416.9</v>
      </c>
      <c r="G73">
        <f t="shared" ref="G73" si="129">C73+E73</f>
        <v>270.7</v>
      </c>
    </row>
    <row r="74" spans="1:7" x14ac:dyDescent="0.25">
      <c r="A74" s="5">
        <f t="shared" si="127"/>
        <v>45946</v>
      </c>
      <c r="B74">
        <f>'101625'!D38</f>
        <v>118.4</v>
      </c>
      <c r="C74">
        <f>'101625'!E38</f>
        <v>9.5</v>
      </c>
      <c r="D74">
        <f>'101625'!F38</f>
        <v>305.2</v>
      </c>
      <c r="E74">
        <f>'101625'!G38</f>
        <v>261.89999999999998</v>
      </c>
      <c r="F74">
        <f t="shared" ref="F74" si="130">B74+D74</f>
        <v>423.6</v>
      </c>
      <c r="G74">
        <f t="shared" ref="G74" si="131">C74+E74</f>
        <v>271.39999999999998</v>
      </c>
    </row>
    <row r="75" spans="1:7" x14ac:dyDescent="0.25">
      <c r="A75" s="5">
        <f t="shared" si="127"/>
        <v>45953</v>
      </c>
      <c r="B75">
        <f>'102325'!B38</f>
        <v>70.400000000000006</v>
      </c>
      <c r="C75">
        <f>'102325'!C38</f>
        <v>11.1</v>
      </c>
      <c r="D75">
        <f>'102325'!D38</f>
        <v>354.3</v>
      </c>
      <c r="E75">
        <f>'102325'!E38</f>
        <v>262.60000000000002</v>
      </c>
      <c r="F75">
        <f t="shared" ref="F75:F76" si="132">B75+D75</f>
        <v>424.70000000000005</v>
      </c>
      <c r="G75">
        <f t="shared" ref="G75:G76" si="133">C75+E75</f>
        <v>273.70000000000005</v>
      </c>
    </row>
    <row r="76" spans="1:7" x14ac:dyDescent="0.25">
      <c r="A76" s="5">
        <f t="shared" si="127"/>
        <v>45960</v>
      </c>
      <c r="B76">
        <f>'103025'!C38</f>
        <v>135.4</v>
      </c>
      <c r="C76">
        <f>'103025'!D38</f>
        <v>11.1</v>
      </c>
      <c r="D76">
        <f>'103025'!E38</f>
        <v>354.3</v>
      </c>
      <c r="E76">
        <f>'103025'!F38</f>
        <v>262.60000000000002</v>
      </c>
      <c r="F76">
        <f t="shared" si="132"/>
        <v>489.70000000000005</v>
      </c>
      <c r="G76">
        <f t="shared" si="133"/>
        <v>273.70000000000005</v>
      </c>
    </row>
    <row r="77" spans="1:7" x14ac:dyDescent="0.25">
      <c r="A77" s="5">
        <f t="shared" si="127"/>
        <v>45967</v>
      </c>
      <c r="B77">
        <f>'110625'!B38</f>
        <v>135.4</v>
      </c>
      <c r="C77">
        <f>'110625'!C38</f>
        <v>11.1</v>
      </c>
      <c r="D77">
        <f>'110625'!D38</f>
        <v>354.3</v>
      </c>
      <c r="E77">
        <f>'110625'!E38</f>
        <v>262.60000000000002</v>
      </c>
      <c r="F77">
        <f t="shared" ref="F77" si="134">B77+D77</f>
        <v>489.70000000000005</v>
      </c>
      <c r="G77">
        <f t="shared" ref="G77" si="135">C77+E77</f>
        <v>273.70000000000005</v>
      </c>
    </row>
    <row r="78" spans="1:7" x14ac:dyDescent="0.25">
      <c r="A78" s="5">
        <f t="shared" si="127"/>
        <v>45974</v>
      </c>
      <c r="B78">
        <f>'111325'!B38</f>
        <v>135.4</v>
      </c>
      <c r="C78">
        <f>'111325'!C38</f>
        <v>9.9</v>
      </c>
      <c r="D78">
        <f>'111325'!D38</f>
        <v>354.3</v>
      </c>
      <c r="E78">
        <f>'111325'!E38</f>
        <v>263.8</v>
      </c>
      <c r="F78">
        <f t="shared" ref="F78:F84" si="136">B78+D78</f>
        <v>489.70000000000005</v>
      </c>
      <c r="G78">
        <f t="shared" ref="G78:G84" si="137">C78+E78</f>
        <v>273.7</v>
      </c>
    </row>
    <row r="79" spans="1:7" x14ac:dyDescent="0.25">
      <c r="A79" s="5">
        <f t="shared" si="127"/>
        <v>45981</v>
      </c>
      <c r="B79">
        <f>'112025'!B38</f>
        <v>135.4</v>
      </c>
      <c r="C79">
        <f>'112025'!C38</f>
        <v>46.4</v>
      </c>
      <c r="D79">
        <f>'112025'!D38</f>
        <v>354.3</v>
      </c>
      <c r="E79">
        <f>'112025'!E38</f>
        <v>263.8</v>
      </c>
      <c r="F79">
        <f t="shared" si="136"/>
        <v>489.70000000000005</v>
      </c>
      <c r="G79">
        <f t="shared" si="137"/>
        <v>310.2</v>
      </c>
    </row>
    <row r="80" spans="1:7" x14ac:dyDescent="0.25">
      <c r="A80" s="5">
        <f t="shared" si="127"/>
        <v>45988</v>
      </c>
      <c r="B80">
        <f>'112725'!B38</f>
        <v>70.400000000000006</v>
      </c>
      <c r="C80">
        <f>'112725'!C38</f>
        <v>57.1</v>
      </c>
      <c r="D80">
        <f>'112725'!D38</f>
        <v>418.2</v>
      </c>
      <c r="E80">
        <f>'112725'!E38</f>
        <v>264.3</v>
      </c>
      <c r="F80">
        <f t="shared" si="136"/>
        <v>488.6</v>
      </c>
      <c r="G80">
        <f t="shared" si="137"/>
        <v>321.40000000000003</v>
      </c>
    </row>
    <row r="81" spans="1:7" x14ac:dyDescent="0.25">
      <c r="A81" s="5">
        <f t="shared" si="127"/>
        <v>45995</v>
      </c>
      <c r="B81">
        <f>'120425'!B38</f>
        <v>15.4</v>
      </c>
      <c r="C81">
        <f>'120425'!C38</f>
        <v>55.2</v>
      </c>
      <c r="D81">
        <f>'120425'!D38</f>
        <v>486.2</v>
      </c>
      <c r="E81">
        <f>'120425'!E38</f>
        <v>266.3</v>
      </c>
      <c r="F81">
        <f t="shared" si="136"/>
        <v>501.59999999999997</v>
      </c>
      <c r="G81">
        <f t="shared" si="137"/>
        <v>321.5</v>
      </c>
    </row>
    <row r="82" spans="1:7" x14ac:dyDescent="0.25">
      <c r="A82" s="5">
        <f t="shared" si="127"/>
        <v>46002</v>
      </c>
      <c r="B82">
        <f>'121125'!B38</f>
        <v>15.4</v>
      </c>
      <c r="C82">
        <f>'121125'!C38</f>
        <v>88.1</v>
      </c>
      <c r="D82">
        <f>'121125'!D38</f>
        <v>495.2</v>
      </c>
      <c r="E82">
        <f>'121125'!E38</f>
        <v>266.8</v>
      </c>
      <c r="F82">
        <f t="shared" si="136"/>
        <v>510.59999999999997</v>
      </c>
      <c r="G82">
        <f t="shared" si="137"/>
        <v>354.9</v>
      </c>
    </row>
    <row r="83" spans="1:7" x14ac:dyDescent="0.25">
      <c r="A83" s="5">
        <f t="shared" si="127"/>
        <v>46009</v>
      </c>
      <c r="B83">
        <f>'121825'!B38</f>
        <v>7.4</v>
      </c>
      <c r="C83">
        <f>'121825'!C38</f>
        <v>86</v>
      </c>
      <c r="D83">
        <f>'121825'!D38</f>
        <v>503.2</v>
      </c>
      <c r="E83">
        <f>'121825'!E38</f>
        <v>268</v>
      </c>
      <c r="F83">
        <f t="shared" si="136"/>
        <v>510.59999999999997</v>
      </c>
      <c r="G83">
        <f t="shared" si="137"/>
        <v>354</v>
      </c>
    </row>
    <row r="84" spans="1:7" x14ac:dyDescent="0.25">
      <c r="A84" s="5">
        <f t="shared" si="127"/>
        <v>46016</v>
      </c>
      <c r="B84">
        <f>'122525'!B38</f>
        <v>4.9000000000000004</v>
      </c>
      <c r="C84">
        <f>'122525'!C38</f>
        <v>83.6</v>
      </c>
      <c r="D84">
        <f>'122525'!D38</f>
        <v>505.7</v>
      </c>
      <c r="E84">
        <f>'122525'!E38</f>
        <v>270.39999999999998</v>
      </c>
      <c r="F84">
        <f t="shared" si="136"/>
        <v>510.59999999999997</v>
      </c>
      <c r="G84">
        <f t="shared" si="137"/>
        <v>354</v>
      </c>
    </row>
    <row r="85" spans="1:7" x14ac:dyDescent="0.25">
      <c r="A85" s="5">
        <f t="shared" si="127"/>
        <v>46023</v>
      </c>
      <c r="B85">
        <f>'010126'!B38</f>
        <v>4.9000000000000004</v>
      </c>
      <c r="C85">
        <f>'010126'!C38</f>
        <v>83.5</v>
      </c>
      <c r="D85">
        <f>'010126'!D38</f>
        <v>505.7</v>
      </c>
      <c r="E85">
        <f>'010126'!E38</f>
        <v>270.7</v>
      </c>
      <c r="F85">
        <f t="shared" ref="F85:F95" si="138">B85+D85</f>
        <v>510.59999999999997</v>
      </c>
      <c r="G85">
        <f t="shared" ref="G85:G95" si="139">C85+E85</f>
        <v>354.2</v>
      </c>
    </row>
    <row r="86" spans="1:7" x14ac:dyDescent="0.25">
      <c r="A86" s="5">
        <f t="shared" si="127"/>
        <v>46030</v>
      </c>
      <c r="B86">
        <f>'010826'!B38</f>
        <v>4.5</v>
      </c>
      <c r="C86">
        <f>'010826'!C38</f>
        <v>81.400000000000006</v>
      </c>
      <c r="D86">
        <f>'010826'!D38</f>
        <v>506.6</v>
      </c>
      <c r="E86">
        <f>'010826'!E38</f>
        <v>272.8</v>
      </c>
      <c r="F86">
        <f>B86+D86</f>
        <v>511.1</v>
      </c>
      <c r="G86">
        <f>C86+E86</f>
        <v>354.20000000000005</v>
      </c>
    </row>
    <row r="87" spans="1:7" x14ac:dyDescent="0.25">
      <c r="A87" s="5">
        <f t="shared" si="127"/>
        <v>46037</v>
      </c>
      <c r="B87">
        <f>'011526'!B38</f>
        <v>4</v>
      </c>
      <c r="C87">
        <f>'011526'!C38</f>
        <v>81</v>
      </c>
      <c r="D87">
        <f>'011526'!D38</f>
        <v>508.6</v>
      </c>
      <c r="E87">
        <f>'011526'!E38</f>
        <v>273.2</v>
      </c>
      <c r="F87">
        <f t="shared" si="138"/>
        <v>512.6</v>
      </c>
      <c r="G87">
        <f t="shared" si="139"/>
        <v>354.2</v>
      </c>
    </row>
    <row r="88" spans="1:7" x14ac:dyDescent="0.25">
      <c r="A88" s="5">
        <f t="shared" si="127"/>
        <v>46044</v>
      </c>
      <c r="B88">
        <f>'012226'!B38</f>
        <v>2.9</v>
      </c>
      <c r="C88">
        <f>'012226'!C38</f>
        <v>130.4</v>
      </c>
      <c r="D88">
        <f>'012226'!D38</f>
        <v>521.9</v>
      </c>
      <c r="E88">
        <f>'012226'!E38</f>
        <v>274.8</v>
      </c>
      <c r="F88">
        <f t="shared" si="138"/>
        <v>524.79999999999995</v>
      </c>
      <c r="G88">
        <f t="shared" si="139"/>
        <v>405.20000000000005</v>
      </c>
    </row>
    <row r="89" spans="1:7" x14ac:dyDescent="0.25">
      <c r="A89" s="5">
        <f t="shared" si="127"/>
        <v>46051</v>
      </c>
      <c r="B89">
        <f>'012926'!B38</f>
        <v>2.2999999999999998</v>
      </c>
      <c r="C89">
        <f>'012926'!C38</f>
        <v>140.30000000000001</v>
      </c>
      <c r="D89">
        <f>'012926'!D38</f>
        <v>563</v>
      </c>
      <c r="E89">
        <f>'012926'!E38</f>
        <v>276.2</v>
      </c>
      <c r="F89">
        <f t="shared" si="138"/>
        <v>565.29999999999995</v>
      </c>
      <c r="G89">
        <f t="shared" si="139"/>
        <v>416.5</v>
      </c>
    </row>
    <row r="90" spans="1:7" x14ac:dyDescent="0.25">
      <c r="A90" s="5">
        <f t="shared" si="127"/>
        <v>46058</v>
      </c>
      <c r="B90">
        <f>'020526'!B38</f>
        <v>0.5</v>
      </c>
      <c r="C90">
        <f>'020526'!C38</f>
        <v>142.30000000000001</v>
      </c>
      <c r="D90">
        <f>'020526'!D38</f>
        <v>564.79999999999995</v>
      </c>
      <c r="E90">
        <f>'020526'!E38</f>
        <v>276.2</v>
      </c>
      <c r="F90">
        <f t="shared" si="138"/>
        <v>565.29999999999995</v>
      </c>
      <c r="G90">
        <f t="shared" si="139"/>
        <v>418.5</v>
      </c>
    </row>
    <row r="91" spans="1:7" x14ac:dyDescent="0.25">
      <c r="A91" s="5">
        <f t="shared" si="127"/>
        <v>46065</v>
      </c>
      <c r="B91">
        <f>'021226'!B38</f>
        <v>0.8</v>
      </c>
      <c r="C91">
        <f>'021226'!C38</f>
        <v>195.3</v>
      </c>
      <c r="D91">
        <f>'021226'!D38</f>
        <v>564.79999999999995</v>
      </c>
      <c r="E91">
        <f>'021226'!E38</f>
        <v>276.2</v>
      </c>
      <c r="F91">
        <f t="shared" si="138"/>
        <v>565.59999999999991</v>
      </c>
      <c r="G91">
        <f t="shared" si="139"/>
        <v>471.5</v>
      </c>
    </row>
    <row r="92" spans="1:7" x14ac:dyDescent="0.25">
      <c r="A92" s="5">
        <f t="shared" si="127"/>
        <v>46072</v>
      </c>
      <c r="B92">
        <f>'021926'!B38</f>
        <v>0.5</v>
      </c>
      <c r="C92">
        <f>'021926'!C38</f>
        <v>193.6</v>
      </c>
      <c r="D92">
        <f>'021926'!D38</f>
        <v>565.1</v>
      </c>
      <c r="E92">
        <f>'021926'!E38</f>
        <v>305.2</v>
      </c>
      <c r="F92">
        <f t="shared" si="138"/>
        <v>565.6</v>
      </c>
      <c r="G92">
        <f t="shared" si="139"/>
        <v>498.79999999999995</v>
      </c>
    </row>
    <row r="93" spans="1:7" x14ac:dyDescent="0.25">
      <c r="A93" s="5">
        <f t="shared" si="127"/>
        <v>46079</v>
      </c>
      <c r="B93">
        <f>'022626'!B38</f>
        <v>20</v>
      </c>
      <c r="C93">
        <f>'022626'!C38</f>
        <v>152.80000000000001</v>
      </c>
      <c r="D93">
        <f>'022626'!D38</f>
        <v>565.70000000000005</v>
      </c>
      <c r="E93">
        <f>'022626'!E38</f>
        <v>345.1</v>
      </c>
      <c r="F93">
        <f t="shared" si="138"/>
        <v>585.70000000000005</v>
      </c>
      <c r="G93">
        <f t="shared" si="139"/>
        <v>497.90000000000003</v>
      </c>
    </row>
    <row r="94" spans="1:7" x14ac:dyDescent="0.25">
      <c r="A94" s="5">
        <v>46086</v>
      </c>
      <c r="B94">
        <f>'030526'!B38</f>
        <v>20</v>
      </c>
      <c r="C94">
        <f>'030526'!C38</f>
        <v>152.80000000000001</v>
      </c>
      <c r="D94">
        <f>'030526'!D38</f>
        <v>565.70000000000005</v>
      </c>
      <c r="E94">
        <f>'030526'!E38</f>
        <v>345.1</v>
      </c>
      <c r="F94">
        <f t="shared" si="138"/>
        <v>585.70000000000005</v>
      </c>
      <c r="G94">
        <f t="shared" si="139"/>
        <v>497.90000000000003</v>
      </c>
    </row>
    <row r="95" spans="1:7" x14ac:dyDescent="0.25">
      <c r="A95" s="5">
        <v>46093</v>
      </c>
      <c r="B95">
        <f>'031226'!B38</f>
        <v>20</v>
      </c>
      <c r="C95">
        <f>'031226'!C38</f>
        <v>158.6</v>
      </c>
      <c r="D95">
        <f>'031226'!D38</f>
        <v>565.70000000000005</v>
      </c>
      <c r="E95">
        <f>'031226'!E38</f>
        <v>408.7</v>
      </c>
      <c r="F95">
        <f t="shared" si="138"/>
        <v>585.70000000000005</v>
      </c>
      <c r="G95">
        <f t="shared" si="139"/>
        <v>567.29999999999995</v>
      </c>
    </row>
    <row r="96" spans="1:7" x14ac:dyDescent="0.25">
      <c r="A96" s="5">
        <v>46100</v>
      </c>
      <c r="B96">
        <f>'031926'!B38</f>
        <v>20</v>
      </c>
      <c r="C96">
        <f>'031926'!C38</f>
        <v>158.6</v>
      </c>
      <c r="D96">
        <f>'031926'!D38</f>
        <v>565.70000000000005</v>
      </c>
      <c r="E96">
        <f>'031926'!E38</f>
        <v>408.7</v>
      </c>
      <c r="F96">
        <f t="shared" ref="F96:F98" si="140">B96+D96</f>
        <v>585.70000000000005</v>
      </c>
      <c r="G96">
        <f t="shared" ref="G96:G98" si="141">C96+E96</f>
        <v>567.29999999999995</v>
      </c>
    </row>
    <row r="97" spans="1:8" x14ac:dyDescent="0.25">
      <c r="A97" s="5">
        <v>46107</v>
      </c>
      <c r="B97" s="16">
        <v>20</v>
      </c>
      <c r="C97" s="16">
        <v>157.51499999999999</v>
      </c>
      <c r="D97" s="16">
        <v>565.66</v>
      </c>
      <c r="E97" s="16">
        <v>409.82299999999998</v>
      </c>
      <c r="F97">
        <f t="shared" si="140"/>
        <v>585.66</v>
      </c>
      <c r="G97">
        <f t="shared" si="141"/>
        <v>567.33799999999997</v>
      </c>
      <c r="H97" s="16">
        <v>0</v>
      </c>
    </row>
    <row r="98" spans="1:8" x14ac:dyDescent="0.25">
      <c r="A98" s="5">
        <v>46114</v>
      </c>
      <c r="B98" s="16">
        <v>20</v>
      </c>
      <c r="C98" s="16">
        <v>125.215</v>
      </c>
      <c r="D98" s="16">
        <v>565.66</v>
      </c>
      <c r="E98" s="16">
        <v>444.52300000000002</v>
      </c>
      <c r="F98">
        <f t="shared" si="140"/>
        <v>585.66</v>
      </c>
      <c r="G98">
        <f t="shared" si="141"/>
        <v>569.73800000000006</v>
      </c>
      <c r="H98" s="16">
        <v>0</v>
      </c>
    </row>
    <row r="99" spans="1:8" x14ac:dyDescent="0.25">
      <c r="A99" s="5">
        <v>46121</v>
      </c>
      <c r="B99" s="16">
        <v>20</v>
      </c>
      <c r="C99" s="16">
        <v>125.215</v>
      </c>
      <c r="D99" s="16">
        <v>600.47299999999996</v>
      </c>
      <c r="E99" s="16">
        <v>444.52300000000002</v>
      </c>
      <c r="F99">
        <f t="shared" ref="F99:F110" si="142">B99+D99</f>
        <v>620.47299999999996</v>
      </c>
      <c r="G99">
        <f t="shared" ref="G99:G109" si="143">C99+E99</f>
        <v>569.73800000000006</v>
      </c>
      <c r="H99" s="16">
        <v>0</v>
      </c>
    </row>
    <row r="100" spans="1:8" x14ac:dyDescent="0.25">
      <c r="A100" s="5">
        <v>46128</v>
      </c>
      <c r="B100" s="16">
        <v>24.5</v>
      </c>
      <c r="C100" s="16">
        <v>66.915000000000006</v>
      </c>
      <c r="D100" s="16">
        <v>600.47299999999996</v>
      </c>
      <c r="E100" s="16">
        <v>578.10299999999995</v>
      </c>
      <c r="F100">
        <f t="shared" si="142"/>
        <v>624.97299999999996</v>
      </c>
      <c r="G100">
        <f t="shared" si="143"/>
        <v>645.01799999999992</v>
      </c>
      <c r="H100" s="16">
        <v>0</v>
      </c>
    </row>
    <row r="101" spans="1:8" ht="15" x14ac:dyDescent="0.35">
      <c r="A101" s="333" t="s">
        <v>1574</v>
      </c>
      <c r="B101" s="16">
        <v>24.5</v>
      </c>
      <c r="C101" s="16">
        <v>6.8150000000000004</v>
      </c>
      <c r="D101" s="337">
        <v>600.47299999999996</v>
      </c>
      <c r="E101" s="16">
        <v>580.20299999999997</v>
      </c>
      <c r="F101">
        <f t="shared" si="142"/>
        <v>624.97299999999996</v>
      </c>
      <c r="G101">
        <f t="shared" si="143"/>
        <v>587.01800000000003</v>
      </c>
      <c r="H101" s="16">
        <v>0</v>
      </c>
    </row>
    <row r="102" spans="1:8" ht="15" x14ac:dyDescent="0.25">
      <c r="A102" s="296" t="s">
        <v>1575</v>
      </c>
      <c r="B102" s="16">
        <v>24.5</v>
      </c>
      <c r="C102" s="16">
        <v>6.8150000000000004</v>
      </c>
      <c r="D102" s="337">
        <v>667.88400000000001</v>
      </c>
      <c r="E102" s="16">
        <v>580.20299999999997</v>
      </c>
      <c r="F102">
        <f t="shared" si="142"/>
        <v>692.38400000000001</v>
      </c>
      <c r="G102">
        <f t="shared" si="143"/>
        <v>587.01800000000003</v>
      </c>
      <c r="H102" s="16">
        <v>0</v>
      </c>
    </row>
    <row r="103" spans="1:8" ht="15" x14ac:dyDescent="0.25">
      <c r="A103" s="338" t="s">
        <v>1578</v>
      </c>
      <c r="B103" s="16">
        <v>0</v>
      </c>
      <c r="C103" s="16">
        <v>7.7149999999999999</v>
      </c>
      <c r="D103" s="337">
        <v>694.20799999999997</v>
      </c>
      <c r="E103" s="16">
        <v>581.303</v>
      </c>
      <c r="F103">
        <f t="shared" si="142"/>
        <v>694.20799999999997</v>
      </c>
      <c r="G103">
        <f t="shared" si="143"/>
        <v>589.01800000000003</v>
      </c>
      <c r="H103" s="16">
        <v>0</v>
      </c>
    </row>
    <row r="104" spans="1:8" ht="15" x14ac:dyDescent="0.25">
      <c r="A104" s="296" t="s">
        <v>1579</v>
      </c>
      <c r="B104" s="16">
        <v>0</v>
      </c>
      <c r="C104" s="16">
        <v>4.6150000000000002</v>
      </c>
      <c r="D104" s="337">
        <v>694.20799999999997</v>
      </c>
      <c r="E104" s="16">
        <v>584.40300000000002</v>
      </c>
      <c r="F104">
        <f t="shared" si="142"/>
        <v>694.20799999999997</v>
      </c>
      <c r="G104">
        <f t="shared" si="143"/>
        <v>589.01800000000003</v>
      </c>
      <c r="H104" s="16">
        <v>0</v>
      </c>
    </row>
    <row r="105" spans="1:8" ht="15" x14ac:dyDescent="0.25">
      <c r="A105" s="342" t="s">
        <v>1580</v>
      </c>
      <c r="B105" s="16">
        <v>0</v>
      </c>
      <c r="C105" s="16">
        <v>2.415</v>
      </c>
      <c r="D105" s="337">
        <v>694.20799999999997</v>
      </c>
      <c r="E105" s="16">
        <v>586.60299999999995</v>
      </c>
      <c r="F105">
        <f t="shared" si="142"/>
        <v>694.20799999999997</v>
      </c>
      <c r="G105">
        <f t="shared" si="143"/>
        <v>589.01799999999992</v>
      </c>
      <c r="H105" s="16">
        <v>0</v>
      </c>
    </row>
    <row r="106" spans="1:8" ht="15" x14ac:dyDescent="0.25">
      <c r="A106" s="296" t="s">
        <v>1581</v>
      </c>
      <c r="B106" s="16">
        <v>0</v>
      </c>
      <c r="C106" s="16">
        <v>0</v>
      </c>
      <c r="D106" s="337">
        <v>694.20799999999997</v>
      </c>
      <c r="E106" s="16">
        <v>621.84299999999996</v>
      </c>
      <c r="F106">
        <f t="shared" si="142"/>
        <v>694.20799999999997</v>
      </c>
      <c r="G106">
        <f t="shared" si="143"/>
        <v>621.84299999999996</v>
      </c>
      <c r="H106" s="16">
        <v>0</v>
      </c>
    </row>
    <row r="107" spans="1:8" ht="15" x14ac:dyDescent="0.25">
      <c r="A107" s="301" t="s">
        <v>1617</v>
      </c>
      <c r="B107" s="16">
        <v>0</v>
      </c>
      <c r="C107" s="16">
        <v>0</v>
      </c>
      <c r="D107" s="337">
        <v>694.20799999999997</v>
      </c>
      <c r="E107" s="16">
        <v>621.84299999999996</v>
      </c>
      <c r="F107">
        <f t="shared" si="142"/>
        <v>694.20799999999997</v>
      </c>
      <c r="G107">
        <f t="shared" si="143"/>
        <v>621.84299999999996</v>
      </c>
      <c r="H107" s="16">
        <v>10</v>
      </c>
    </row>
    <row r="108" spans="1:8" x14ac:dyDescent="0.25">
      <c r="A108" s="332">
        <v>46177</v>
      </c>
      <c r="B108">
        <v>10</v>
      </c>
      <c r="C108">
        <v>95</v>
      </c>
      <c r="D108">
        <v>0</v>
      </c>
      <c r="E108">
        <v>0</v>
      </c>
      <c r="F108">
        <f t="shared" si="142"/>
        <v>10</v>
      </c>
      <c r="G108">
        <f t="shared" si="143"/>
        <v>95</v>
      </c>
    </row>
    <row r="109" spans="1:8" ht="15" x14ac:dyDescent="0.25">
      <c r="A109" s="301" t="s">
        <v>1623</v>
      </c>
      <c r="B109" s="16">
        <v>10</v>
      </c>
      <c r="C109" s="16">
        <v>131.48500000000001</v>
      </c>
      <c r="D109" s="337">
        <v>0</v>
      </c>
      <c r="E109" s="16">
        <v>0.51500000000000001</v>
      </c>
      <c r="F109">
        <f t="shared" si="142"/>
        <v>10</v>
      </c>
      <c r="G109">
        <f t="shared" si="143"/>
        <v>132</v>
      </c>
    </row>
    <row r="110" spans="1:8" ht="15" x14ac:dyDescent="0.25">
      <c r="A110" s="296" t="s">
        <v>1624</v>
      </c>
      <c r="B110" s="16">
        <v>10</v>
      </c>
      <c r="C110" s="16">
        <v>130.48500000000001</v>
      </c>
      <c r="D110" s="337">
        <v>0</v>
      </c>
      <c r="E110" s="16">
        <v>1.5149999999999999</v>
      </c>
      <c r="F110">
        <f t="shared" si="142"/>
        <v>10</v>
      </c>
      <c r="G110">
        <f t="shared" ref="G110" si="144">C110+E110</f>
        <v>132</v>
      </c>
    </row>
    <row r="111" spans="1:8" ht="15" x14ac:dyDescent="0.25">
      <c r="A111" s="296" t="s">
        <v>1627</v>
      </c>
      <c r="B111" s="16">
        <v>10</v>
      </c>
      <c r="C111" s="16">
        <v>140</v>
      </c>
      <c r="D111" s="337">
        <v>0</v>
      </c>
      <c r="E111" s="16">
        <v>2</v>
      </c>
      <c r="F111">
        <f t="shared" ref="F111" si="145">B111+D111</f>
        <v>10</v>
      </c>
      <c r="G111">
        <f t="shared" ref="G111" si="146">C111+E111</f>
        <v>142</v>
      </c>
    </row>
    <row r="112" spans="1:8" ht="15" x14ac:dyDescent="0.25">
      <c r="A112" s="352" t="s">
        <v>1628</v>
      </c>
      <c r="B112" s="16">
        <v>10</v>
      </c>
      <c r="C112" s="16">
        <v>151</v>
      </c>
      <c r="D112" s="337">
        <v>0</v>
      </c>
      <c r="E112" s="16">
        <v>2</v>
      </c>
      <c r="F112">
        <f t="shared" ref="F112" si="147">B112+D112</f>
        <v>10</v>
      </c>
      <c r="G112">
        <f t="shared" ref="G112" si="148">C112+E112</f>
        <v>153</v>
      </c>
    </row>
    <row r="113" spans="1:7" ht="15" x14ac:dyDescent="0.25">
      <c r="A113" s="296" t="s">
        <v>1632</v>
      </c>
      <c r="B113" s="16" cm="1">
        <f t="array" ref="B113">INDEX(Sheet1!$N:$N, MATCH(1, (Sheet1!$B:$B=Vietnam!$A$1) * (Sheet1!$C:$C=Vietnam!$A113), 0))</f>
        <v>13</v>
      </c>
      <c r="C113" s="16" cm="1">
        <f t="array" ref="C113">INDEX(Sheet1!$U:$U, MATCH(1, (Sheet1!$B:$B=Vietnam!$A$1) * (Sheet1!$C:$C=Vietnam!$A113), 0))</f>
        <v>151</v>
      </c>
      <c r="D113" s="337" cm="1">
        <f t="array" ref="D113">INDEX(Sheet1!$Q:$Q, MATCH(1, (Sheet1!$B:$B=Vietnam!$A$1) * (Sheet1!$C:$C=Vietnam!$A113), 0))</f>
        <v>0</v>
      </c>
      <c r="E113" s="16" cm="1">
        <f t="array" ref="E113">INDEX(Sheet1!$T:$T, MATCH(1, (Sheet1!$B:$B=Vietnam!$A$1) * (Sheet1!$C:$C=Vietnam!$A113), 0))</f>
        <v>2</v>
      </c>
      <c r="F113">
        <f t="shared" ref="F113" si="149">B113+D113</f>
        <v>13</v>
      </c>
      <c r="G113">
        <f t="shared" ref="G113" si="150">C113+E113</f>
        <v>153</v>
      </c>
    </row>
  </sheetData>
  <mergeCells count="2">
    <mergeCell ref="D1:E1"/>
    <mergeCell ref="F1:G1"/>
  </mergeCells>
  <phoneticPr fontId="7" type="noConversion"/>
  <pageMargins left="0.7" right="0.7" top="0.75" bottom="0.75" header="0.3" footer="0.3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8">
    <tabColor indexed="52"/>
  </sheetPr>
  <dimension ref="A1:Z65523"/>
  <sheetViews>
    <sheetView zoomScale="130" zoomScaleNormal="130" workbookViewId="0">
      <pane xSplit="1" ySplit="2" topLeftCell="B1042" activePane="bottomRight" state="frozen"/>
      <selection pane="topRight" activeCell="C1" sqref="C1"/>
      <selection pane="bottomLeft" activeCell="A5" sqref="A5"/>
      <selection pane="bottomRight" activeCell="A1053" sqref="A1053"/>
    </sheetView>
  </sheetViews>
  <sheetFormatPr defaultRowHeight="13.2" x14ac:dyDescent="0.25"/>
  <cols>
    <col min="1" max="1" width="11" customWidth="1"/>
    <col min="3" max="3" width="11.44140625" customWidth="1"/>
    <col min="5" max="5" width="10.5546875" customWidth="1"/>
    <col min="7" max="7" width="10.5546875" customWidth="1"/>
    <col min="8" max="8" width="11" customWidth="1"/>
    <col min="9" max="9" width="10.5546875" customWidth="1"/>
    <col min="12" max="12" width="9.109375" bestFit="1" customWidth="1"/>
    <col min="14" max="15" width="10.6640625" customWidth="1"/>
  </cols>
  <sheetData>
    <row r="1" spans="1:10" ht="15.6" x14ac:dyDescent="0.3">
      <c r="A1" s="323" t="s">
        <v>1454</v>
      </c>
      <c r="B1" s="103" t="s">
        <v>608</v>
      </c>
      <c r="C1" s="103"/>
      <c r="D1" s="395" t="s">
        <v>609</v>
      </c>
      <c r="E1" s="396"/>
      <c r="F1" s="395" t="s">
        <v>610</v>
      </c>
      <c r="G1" s="396"/>
      <c r="H1" s="111"/>
      <c r="I1" s="35" t="s">
        <v>640</v>
      </c>
      <c r="J1" s="35"/>
    </row>
    <row r="2" spans="1:10" ht="15.6" x14ac:dyDescent="0.3">
      <c r="A2" s="272" t="s">
        <v>644</v>
      </c>
      <c r="B2" s="104" t="s">
        <v>613</v>
      </c>
      <c r="C2" s="104" t="s">
        <v>614</v>
      </c>
      <c r="D2" s="107" t="s">
        <v>613</v>
      </c>
      <c r="E2" s="108" t="s">
        <v>614</v>
      </c>
      <c r="F2" s="107" t="s">
        <v>642</v>
      </c>
      <c r="G2" s="108" t="s">
        <v>614</v>
      </c>
      <c r="H2" s="105" t="s">
        <v>4</v>
      </c>
      <c r="I2" s="103" t="s">
        <v>643</v>
      </c>
      <c r="J2" s="103"/>
    </row>
    <row r="3" spans="1:10" x14ac:dyDescent="0.25">
      <c r="A3" s="5">
        <f>+Peru!A3</f>
        <v>38869</v>
      </c>
      <c r="B3">
        <v>66</v>
      </c>
      <c r="C3">
        <v>73</v>
      </c>
      <c r="D3">
        <v>0</v>
      </c>
      <c r="E3">
        <v>6.2</v>
      </c>
      <c r="F3">
        <f t="shared" ref="F3:G5" si="0">+B3+D3</f>
        <v>66</v>
      </c>
      <c r="G3">
        <f t="shared" si="0"/>
        <v>79.2</v>
      </c>
      <c r="H3" s="13">
        <f t="shared" ref="H3:H32" si="1">+(F3/G3-1)*100</f>
        <v>-16.666666666666675</v>
      </c>
    </row>
    <row r="4" spans="1:10" x14ac:dyDescent="0.25">
      <c r="A4" s="5">
        <f t="shared" ref="A4:A250" si="2">+A3+7</f>
        <v>38876</v>
      </c>
      <c r="B4">
        <v>106</v>
      </c>
      <c r="C4">
        <v>79</v>
      </c>
      <c r="D4">
        <v>0</v>
      </c>
      <c r="E4">
        <v>28.2</v>
      </c>
      <c r="F4">
        <f t="shared" si="0"/>
        <v>106</v>
      </c>
      <c r="G4">
        <f t="shared" si="0"/>
        <v>107.2</v>
      </c>
      <c r="H4" s="13">
        <f t="shared" si="1"/>
        <v>-1.1194029850746245</v>
      </c>
    </row>
    <row r="5" spans="1:10" x14ac:dyDescent="0.25">
      <c r="A5" s="5">
        <f t="shared" si="2"/>
        <v>38883</v>
      </c>
      <c r="B5">
        <v>121</v>
      </c>
      <c r="C5">
        <v>77</v>
      </c>
      <c r="D5">
        <v>0</v>
      </c>
      <c r="E5">
        <v>69.599999999999994</v>
      </c>
      <c r="F5">
        <f t="shared" si="0"/>
        <v>121</v>
      </c>
      <c r="G5">
        <f t="shared" si="0"/>
        <v>146.6</v>
      </c>
      <c r="H5" s="13">
        <f t="shared" si="1"/>
        <v>-17.46248294679399</v>
      </c>
    </row>
    <row r="6" spans="1:10" x14ac:dyDescent="0.25">
      <c r="A6" s="5">
        <f t="shared" si="2"/>
        <v>38890</v>
      </c>
      <c r="B6">
        <v>138.80000000000001</v>
      </c>
      <c r="C6">
        <v>85</v>
      </c>
      <c r="D6">
        <v>17.899999999999999</v>
      </c>
      <c r="E6">
        <v>88.8</v>
      </c>
      <c r="F6">
        <f t="shared" ref="F6:G32" si="3">+B6+D6</f>
        <v>156.70000000000002</v>
      </c>
      <c r="G6">
        <f t="shared" si="3"/>
        <v>173.8</v>
      </c>
      <c r="H6" s="13">
        <f t="shared" si="1"/>
        <v>-9.838895281933258</v>
      </c>
    </row>
    <row r="7" spans="1:10" x14ac:dyDescent="0.25">
      <c r="A7" s="5">
        <f t="shared" si="2"/>
        <v>38897</v>
      </c>
      <c r="B7">
        <v>138.80000000000001</v>
      </c>
      <c r="C7">
        <v>85</v>
      </c>
      <c r="D7">
        <v>17.899999999999999</v>
      </c>
      <c r="E7">
        <v>110.4</v>
      </c>
      <c r="F7">
        <f t="shared" si="3"/>
        <v>156.70000000000002</v>
      </c>
      <c r="G7">
        <f t="shared" si="3"/>
        <v>195.4</v>
      </c>
      <c r="H7" s="20">
        <f t="shared" si="1"/>
        <v>-19.80552712384851</v>
      </c>
    </row>
    <row r="8" spans="1:10" x14ac:dyDescent="0.25">
      <c r="A8" s="5">
        <f t="shared" si="2"/>
        <v>38904</v>
      </c>
      <c r="B8">
        <v>118.8</v>
      </c>
      <c r="C8">
        <v>79</v>
      </c>
      <c r="D8">
        <v>59.7</v>
      </c>
      <c r="E8">
        <v>117</v>
      </c>
      <c r="F8">
        <f t="shared" si="3"/>
        <v>178.5</v>
      </c>
      <c r="G8">
        <f t="shared" si="3"/>
        <v>196</v>
      </c>
      <c r="H8" s="20">
        <f t="shared" si="1"/>
        <v>-8.9285714285714306</v>
      </c>
    </row>
    <row r="9" spans="1:10" x14ac:dyDescent="0.25">
      <c r="A9" s="5">
        <f t="shared" si="2"/>
        <v>38911</v>
      </c>
      <c r="B9">
        <v>121</v>
      </c>
      <c r="C9">
        <v>61</v>
      </c>
      <c r="D9">
        <v>65.900000000000006</v>
      </c>
      <c r="E9">
        <v>135</v>
      </c>
      <c r="F9">
        <f t="shared" si="3"/>
        <v>186.9</v>
      </c>
      <c r="G9">
        <f t="shared" si="3"/>
        <v>196</v>
      </c>
      <c r="H9" s="20">
        <f t="shared" si="1"/>
        <v>-4.642857142857137</v>
      </c>
    </row>
    <row r="10" spans="1:10" x14ac:dyDescent="0.25">
      <c r="A10" s="5">
        <f t="shared" si="2"/>
        <v>38918</v>
      </c>
      <c r="B10">
        <v>84.5</v>
      </c>
      <c r="C10">
        <v>71.5</v>
      </c>
      <c r="D10">
        <v>150</v>
      </c>
      <c r="E10">
        <v>135</v>
      </c>
      <c r="F10">
        <f t="shared" si="3"/>
        <v>234.5</v>
      </c>
      <c r="G10">
        <f t="shared" si="3"/>
        <v>206.5</v>
      </c>
      <c r="H10" s="20">
        <f t="shared" si="1"/>
        <v>13.559322033898313</v>
      </c>
    </row>
    <row r="11" spans="1:10" x14ac:dyDescent="0.25">
      <c r="A11" s="5">
        <f t="shared" si="2"/>
        <v>38925</v>
      </c>
      <c r="B11">
        <v>84.5</v>
      </c>
      <c r="C11">
        <v>76.5</v>
      </c>
      <c r="D11">
        <v>163.6</v>
      </c>
      <c r="E11">
        <v>135</v>
      </c>
      <c r="F11">
        <f t="shared" si="3"/>
        <v>248.1</v>
      </c>
      <c r="G11">
        <f t="shared" si="3"/>
        <v>211.5</v>
      </c>
      <c r="H11" s="20">
        <f t="shared" si="1"/>
        <v>17.304964539007095</v>
      </c>
    </row>
    <row r="12" spans="1:10" x14ac:dyDescent="0.25">
      <c r="A12" s="5">
        <f t="shared" si="2"/>
        <v>38932</v>
      </c>
      <c r="B12">
        <v>61.4</v>
      </c>
      <c r="C12">
        <v>74.5</v>
      </c>
      <c r="D12">
        <v>211.4</v>
      </c>
      <c r="E12">
        <v>182.9</v>
      </c>
      <c r="F12">
        <f t="shared" si="3"/>
        <v>272.8</v>
      </c>
      <c r="G12">
        <f t="shared" si="3"/>
        <v>257.39999999999998</v>
      </c>
      <c r="H12" s="20">
        <f t="shared" si="1"/>
        <v>5.9829059829060061</v>
      </c>
    </row>
    <row r="13" spans="1:10" x14ac:dyDescent="0.25">
      <c r="A13" s="5">
        <f t="shared" si="2"/>
        <v>38939</v>
      </c>
      <c r="B13">
        <v>35</v>
      </c>
      <c r="C13">
        <v>47.5</v>
      </c>
      <c r="D13">
        <v>235.2</v>
      </c>
      <c r="E13">
        <v>217.2</v>
      </c>
      <c r="F13">
        <f t="shared" si="3"/>
        <v>270.2</v>
      </c>
      <c r="G13">
        <f t="shared" si="3"/>
        <v>264.7</v>
      </c>
      <c r="H13" s="20">
        <f t="shared" si="1"/>
        <v>2.0778239516433761</v>
      </c>
    </row>
    <row r="14" spans="1:10" x14ac:dyDescent="0.25">
      <c r="A14" s="5">
        <f t="shared" si="2"/>
        <v>38946</v>
      </c>
      <c r="B14">
        <v>17</v>
      </c>
      <c r="C14">
        <v>63</v>
      </c>
      <c r="D14">
        <v>253.9</v>
      </c>
      <c r="E14">
        <v>217.2</v>
      </c>
      <c r="F14">
        <f t="shared" si="3"/>
        <v>270.89999999999998</v>
      </c>
      <c r="G14">
        <f t="shared" si="3"/>
        <v>280.2</v>
      </c>
      <c r="H14" s="20">
        <f t="shared" si="1"/>
        <v>-3.3190578158458273</v>
      </c>
    </row>
    <row r="15" spans="1:10" x14ac:dyDescent="0.25">
      <c r="A15" s="5">
        <f t="shared" si="2"/>
        <v>38953</v>
      </c>
      <c r="B15">
        <v>26.5</v>
      </c>
      <c r="C15">
        <v>102.8</v>
      </c>
      <c r="D15">
        <v>257.89999999999998</v>
      </c>
      <c r="E15">
        <v>217.2</v>
      </c>
      <c r="F15">
        <f t="shared" si="3"/>
        <v>284.39999999999998</v>
      </c>
      <c r="G15">
        <f t="shared" si="3"/>
        <v>320</v>
      </c>
      <c r="H15" s="20">
        <f t="shared" si="1"/>
        <v>-11.125000000000007</v>
      </c>
    </row>
    <row r="16" spans="1:10" x14ac:dyDescent="0.25">
      <c r="A16" s="5">
        <f t="shared" si="2"/>
        <v>38960</v>
      </c>
      <c r="B16">
        <v>26.5</v>
      </c>
      <c r="C16">
        <v>102.8</v>
      </c>
      <c r="D16">
        <v>274.2</v>
      </c>
      <c r="E16">
        <v>217.2</v>
      </c>
      <c r="F16">
        <f t="shared" si="3"/>
        <v>300.7</v>
      </c>
      <c r="G16">
        <f t="shared" si="3"/>
        <v>320</v>
      </c>
      <c r="H16" s="20">
        <f t="shared" si="1"/>
        <v>-6.0312499999999991</v>
      </c>
    </row>
    <row r="17" spans="1:10" x14ac:dyDescent="0.25">
      <c r="A17" s="5">
        <f t="shared" si="2"/>
        <v>38967</v>
      </c>
      <c r="B17">
        <v>19.5</v>
      </c>
      <c r="C17">
        <v>102.8</v>
      </c>
      <c r="D17">
        <v>285.89999999999998</v>
      </c>
      <c r="E17">
        <v>244.2</v>
      </c>
      <c r="F17">
        <f t="shared" si="3"/>
        <v>305.39999999999998</v>
      </c>
      <c r="G17">
        <f t="shared" si="3"/>
        <v>347</v>
      </c>
      <c r="H17" s="20">
        <f t="shared" si="1"/>
        <v>-11.988472622478398</v>
      </c>
    </row>
    <row r="18" spans="1:10" x14ac:dyDescent="0.25">
      <c r="A18" s="5">
        <f t="shared" si="2"/>
        <v>38974</v>
      </c>
      <c r="B18">
        <v>19.5</v>
      </c>
      <c r="C18">
        <v>107.8</v>
      </c>
      <c r="D18">
        <v>285.89999999999998</v>
      </c>
      <c r="E18">
        <v>271.2</v>
      </c>
      <c r="F18">
        <f t="shared" si="3"/>
        <v>305.39999999999998</v>
      </c>
      <c r="G18">
        <f t="shared" si="3"/>
        <v>379</v>
      </c>
      <c r="H18" s="20">
        <f t="shared" si="1"/>
        <v>-19.419525065963061</v>
      </c>
    </row>
    <row r="19" spans="1:10" x14ac:dyDescent="0.25">
      <c r="A19" s="5">
        <f t="shared" si="2"/>
        <v>38981</v>
      </c>
      <c r="B19">
        <v>19.5</v>
      </c>
      <c r="C19">
        <v>81.5</v>
      </c>
      <c r="D19">
        <v>285.89999999999998</v>
      </c>
      <c r="E19">
        <v>297.10000000000002</v>
      </c>
      <c r="F19">
        <f t="shared" si="3"/>
        <v>305.39999999999998</v>
      </c>
      <c r="G19">
        <f t="shared" si="3"/>
        <v>378.6</v>
      </c>
      <c r="H19" s="20">
        <f t="shared" si="1"/>
        <v>-19.33438985736926</v>
      </c>
    </row>
    <row r="20" spans="1:10" x14ac:dyDescent="0.25">
      <c r="A20" s="5">
        <f t="shared" si="2"/>
        <v>38988</v>
      </c>
      <c r="B20">
        <v>8</v>
      </c>
      <c r="C20">
        <v>81.5</v>
      </c>
      <c r="D20">
        <v>300.39999999999998</v>
      </c>
      <c r="E20">
        <v>297.10000000000002</v>
      </c>
      <c r="F20">
        <f t="shared" si="3"/>
        <v>308.39999999999998</v>
      </c>
      <c r="G20">
        <f t="shared" si="3"/>
        <v>378.6</v>
      </c>
      <c r="H20" s="20">
        <f t="shared" si="1"/>
        <v>-18.541996830427898</v>
      </c>
    </row>
    <row r="21" spans="1:10" x14ac:dyDescent="0.25">
      <c r="A21" s="5">
        <f t="shared" si="2"/>
        <v>38995</v>
      </c>
      <c r="B21">
        <v>6.6</v>
      </c>
      <c r="C21">
        <v>32.5</v>
      </c>
      <c r="D21">
        <v>320.10000000000002</v>
      </c>
      <c r="E21">
        <v>383.9</v>
      </c>
      <c r="F21">
        <f t="shared" si="3"/>
        <v>326.70000000000005</v>
      </c>
      <c r="G21">
        <f t="shared" si="3"/>
        <v>416.4</v>
      </c>
      <c r="H21" s="20">
        <f t="shared" si="1"/>
        <v>-21.541786743515836</v>
      </c>
      <c r="J21">
        <v>7</v>
      </c>
    </row>
    <row r="22" spans="1:10" x14ac:dyDescent="0.25">
      <c r="A22" s="5">
        <f t="shared" si="2"/>
        <v>39002</v>
      </c>
      <c r="B22">
        <v>6.6</v>
      </c>
      <c r="C22">
        <v>0</v>
      </c>
      <c r="D22">
        <v>342.7</v>
      </c>
      <c r="E22">
        <v>416.4</v>
      </c>
      <c r="F22">
        <f t="shared" si="3"/>
        <v>349.3</v>
      </c>
      <c r="G22">
        <f t="shared" si="3"/>
        <v>416.4</v>
      </c>
      <c r="H22" s="20">
        <f t="shared" si="1"/>
        <v>-16.114313160422668</v>
      </c>
    </row>
    <row r="23" spans="1:10" x14ac:dyDescent="0.25">
      <c r="A23" s="5">
        <f t="shared" si="2"/>
        <v>39009</v>
      </c>
      <c r="B23">
        <v>0</v>
      </c>
      <c r="C23">
        <v>6</v>
      </c>
      <c r="D23">
        <v>340.9</v>
      </c>
      <c r="E23">
        <v>416.4</v>
      </c>
      <c r="F23">
        <f t="shared" si="3"/>
        <v>340.9</v>
      </c>
      <c r="G23">
        <f t="shared" si="3"/>
        <v>422.4</v>
      </c>
      <c r="H23" s="20">
        <f t="shared" si="1"/>
        <v>-19.294507575757581</v>
      </c>
    </row>
    <row r="24" spans="1:10" x14ac:dyDescent="0.25">
      <c r="A24" s="5">
        <f t="shared" si="2"/>
        <v>39016</v>
      </c>
      <c r="B24">
        <v>28.5</v>
      </c>
      <c r="C24">
        <v>28.3</v>
      </c>
      <c r="D24">
        <v>356.2</v>
      </c>
      <c r="E24">
        <v>457.4</v>
      </c>
      <c r="F24">
        <f t="shared" si="3"/>
        <v>384.7</v>
      </c>
      <c r="G24">
        <f t="shared" si="3"/>
        <v>485.7</v>
      </c>
      <c r="H24" s="20">
        <f t="shared" si="1"/>
        <v>-20.794729256742851</v>
      </c>
    </row>
    <row r="25" spans="1:10" x14ac:dyDescent="0.25">
      <c r="A25" s="5">
        <f t="shared" si="2"/>
        <v>39023</v>
      </c>
      <c r="B25">
        <v>67.3</v>
      </c>
      <c r="C25">
        <v>53</v>
      </c>
      <c r="D25">
        <v>356.2</v>
      </c>
      <c r="E25">
        <v>480.2</v>
      </c>
      <c r="F25">
        <f t="shared" si="3"/>
        <v>423.5</v>
      </c>
      <c r="G25">
        <f t="shared" si="3"/>
        <v>533.20000000000005</v>
      </c>
      <c r="H25" s="20">
        <f t="shared" si="1"/>
        <v>-20.573893473368354</v>
      </c>
    </row>
    <row r="26" spans="1:10" x14ac:dyDescent="0.25">
      <c r="A26" s="5">
        <f t="shared" si="2"/>
        <v>39030</v>
      </c>
      <c r="B26">
        <v>87.3</v>
      </c>
      <c r="C26">
        <v>111.7</v>
      </c>
      <c r="D26">
        <v>356.2</v>
      </c>
      <c r="E26">
        <v>480.2</v>
      </c>
      <c r="F26">
        <f t="shared" si="3"/>
        <v>443.5</v>
      </c>
      <c r="G26">
        <f t="shared" si="3"/>
        <v>591.9</v>
      </c>
      <c r="H26" s="20">
        <f t="shared" si="1"/>
        <v>-25.071802669369823</v>
      </c>
    </row>
    <row r="27" spans="1:10" x14ac:dyDescent="0.25">
      <c r="A27" s="5">
        <f t="shared" si="2"/>
        <v>39037</v>
      </c>
      <c r="B27">
        <v>93.3</v>
      </c>
      <c r="C27">
        <v>154.1</v>
      </c>
      <c r="D27">
        <v>356.2</v>
      </c>
      <c r="E27">
        <v>480.2</v>
      </c>
      <c r="F27">
        <f t="shared" si="3"/>
        <v>449.5</v>
      </c>
      <c r="G27">
        <f t="shared" si="3"/>
        <v>634.29999999999995</v>
      </c>
      <c r="H27" s="20">
        <f t="shared" si="1"/>
        <v>-29.134478953176725</v>
      </c>
    </row>
    <row r="28" spans="1:10" x14ac:dyDescent="0.25">
      <c r="A28" s="5">
        <f t="shared" si="2"/>
        <v>39044</v>
      </c>
      <c r="B28">
        <v>84.8</v>
      </c>
      <c r="C28">
        <v>164.1</v>
      </c>
      <c r="D28">
        <v>376.6</v>
      </c>
      <c r="E28">
        <v>485.4</v>
      </c>
      <c r="F28">
        <f t="shared" si="3"/>
        <v>461.40000000000003</v>
      </c>
      <c r="G28">
        <f t="shared" si="3"/>
        <v>649.5</v>
      </c>
      <c r="H28" s="20">
        <f t="shared" si="1"/>
        <v>-28.960739030023085</v>
      </c>
    </row>
    <row r="29" spans="1:10" x14ac:dyDescent="0.25">
      <c r="A29" s="5">
        <f t="shared" si="2"/>
        <v>39051</v>
      </c>
      <c r="B29">
        <v>106</v>
      </c>
      <c r="C29">
        <v>155.80000000000001</v>
      </c>
      <c r="D29">
        <v>401</v>
      </c>
      <c r="E29">
        <v>496.8</v>
      </c>
      <c r="F29">
        <f t="shared" si="3"/>
        <v>507</v>
      </c>
      <c r="G29">
        <f t="shared" si="3"/>
        <v>652.6</v>
      </c>
      <c r="H29" s="20">
        <f t="shared" si="1"/>
        <v>-22.310756972111555</v>
      </c>
    </row>
    <row r="30" spans="1:10" x14ac:dyDescent="0.25">
      <c r="A30" s="5">
        <f t="shared" si="2"/>
        <v>39058</v>
      </c>
      <c r="B30">
        <v>106</v>
      </c>
      <c r="C30">
        <v>119.8</v>
      </c>
      <c r="D30">
        <v>401</v>
      </c>
      <c r="E30">
        <v>560.79999999999995</v>
      </c>
      <c r="F30">
        <f t="shared" si="3"/>
        <v>507</v>
      </c>
      <c r="G30">
        <f t="shared" si="3"/>
        <v>680.59999999999991</v>
      </c>
      <c r="H30" s="20">
        <f t="shared" si="1"/>
        <v>-25.506905671466342</v>
      </c>
    </row>
    <row r="31" spans="1:10" x14ac:dyDescent="0.25">
      <c r="A31" s="5">
        <f t="shared" si="2"/>
        <v>39065</v>
      </c>
      <c r="B31">
        <v>106.4</v>
      </c>
      <c r="C31">
        <v>166.1</v>
      </c>
      <c r="D31">
        <v>421.4</v>
      </c>
      <c r="E31">
        <v>560.79999999999995</v>
      </c>
      <c r="F31">
        <f t="shared" si="3"/>
        <v>527.79999999999995</v>
      </c>
      <c r="G31">
        <f t="shared" si="3"/>
        <v>726.9</v>
      </c>
      <c r="H31" s="20">
        <f t="shared" si="1"/>
        <v>-27.390287522355205</v>
      </c>
    </row>
    <row r="32" spans="1:10" x14ac:dyDescent="0.25">
      <c r="A32" s="5">
        <f t="shared" si="2"/>
        <v>39072</v>
      </c>
      <c r="B32">
        <v>92.8</v>
      </c>
      <c r="C32">
        <v>144.1</v>
      </c>
      <c r="D32">
        <v>427.4</v>
      </c>
      <c r="E32">
        <v>607.6</v>
      </c>
      <c r="F32">
        <f t="shared" si="3"/>
        <v>520.19999999999993</v>
      </c>
      <c r="G32">
        <f t="shared" si="3"/>
        <v>751.7</v>
      </c>
      <c r="H32" s="20">
        <f t="shared" si="1"/>
        <v>-30.796860449647479</v>
      </c>
    </row>
    <row r="33" spans="1:8" x14ac:dyDescent="0.25">
      <c r="A33" s="5">
        <f t="shared" si="2"/>
        <v>39079</v>
      </c>
      <c r="B33">
        <v>92.8</v>
      </c>
      <c r="C33">
        <v>144.1</v>
      </c>
      <c r="D33">
        <v>427.4</v>
      </c>
      <c r="E33">
        <v>607.6</v>
      </c>
      <c r="F33">
        <f t="shared" ref="F33:G37" si="4">+B33+D33</f>
        <v>520.19999999999993</v>
      </c>
      <c r="G33">
        <f t="shared" si="4"/>
        <v>751.7</v>
      </c>
      <c r="H33" s="20">
        <f t="shared" ref="H33:H38" si="5">+(F33/G33-1)*100</f>
        <v>-30.796860449647479</v>
      </c>
    </row>
    <row r="34" spans="1:8" x14ac:dyDescent="0.25">
      <c r="A34" s="5">
        <f t="shared" si="2"/>
        <v>39086</v>
      </c>
      <c r="B34">
        <v>52.4</v>
      </c>
      <c r="C34">
        <v>158.30000000000001</v>
      </c>
      <c r="D34">
        <v>471.1</v>
      </c>
      <c r="E34">
        <v>607.6</v>
      </c>
      <c r="F34">
        <f t="shared" si="4"/>
        <v>523.5</v>
      </c>
      <c r="G34">
        <f t="shared" si="4"/>
        <v>765.90000000000009</v>
      </c>
      <c r="H34" s="20">
        <f t="shared" si="5"/>
        <v>-31.649040344692526</v>
      </c>
    </row>
    <row r="35" spans="1:8" x14ac:dyDescent="0.25">
      <c r="A35" s="5">
        <f t="shared" si="2"/>
        <v>39093</v>
      </c>
      <c r="B35">
        <v>20.399999999999999</v>
      </c>
      <c r="C35">
        <v>179.9</v>
      </c>
      <c r="D35">
        <v>499.4</v>
      </c>
      <c r="E35">
        <v>633.4</v>
      </c>
      <c r="F35">
        <f t="shared" si="4"/>
        <v>519.79999999999995</v>
      </c>
      <c r="G35">
        <f t="shared" si="4"/>
        <v>813.3</v>
      </c>
      <c r="H35" s="20">
        <f t="shared" si="5"/>
        <v>-36.087544571498832</v>
      </c>
    </row>
    <row r="36" spans="1:8" x14ac:dyDescent="0.25">
      <c r="A36" s="5">
        <f t="shared" si="2"/>
        <v>39100</v>
      </c>
      <c r="B36">
        <v>0</v>
      </c>
      <c r="C36">
        <v>177.9</v>
      </c>
      <c r="D36">
        <v>518.6</v>
      </c>
      <c r="E36">
        <v>633.4</v>
      </c>
      <c r="F36">
        <f t="shared" si="4"/>
        <v>518.6</v>
      </c>
      <c r="G36">
        <f t="shared" si="4"/>
        <v>811.3</v>
      </c>
      <c r="H36" s="20">
        <f t="shared" si="5"/>
        <v>-36.077899667200782</v>
      </c>
    </row>
    <row r="37" spans="1:8" x14ac:dyDescent="0.25">
      <c r="A37" s="5">
        <f t="shared" si="2"/>
        <v>39107</v>
      </c>
      <c r="B37">
        <v>10</v>
      </c>
      <c r="C37">
        <v>141.19999999999999</v>
      </c>
      <c r="D37">
        <v>518.6</v>
      </c>
      <c r="E37">
        <v>669.4</v>
      </c>
      <c r="F37">
        <f t="shared" si="4"/>
        <v>528.6</v>
      </c>
      <c r="G37">
        <f t="shared" si="4"/>
        <v>810.59999999999991</v>
      </c>
      <c r="H37" s="20">
        <f t="shared" si="5"/>
        <v>-34.789045151739437</v>
      </c>
    </row>
    <row r="38" spans="1:8" x14ac:dyDescent="0.25">
      <c r="A38" s="5">
        <f t="shared" si="2"/>
        <v>39114</v>
      </c>
      <c r="B38">
        <v>79</v>
      </c>
      <c r="C38">
        <v>117.8</v>
      </c>
      <c r="D38">
        <v>518.6</v>
      </c>
      <c r="E38">
        <v>723.8</v>
      </c>
      <c r="F38">
        <f t="shared" ref="F38:G40" si="6">+B38+D38</f>
        <v>597.6</v>
      </c>
      <c r="G38">
        <f t="shared" si="6"/>
        <v>841.59999999999991</v>
      </c>
      <c r="H38" s="20">
        <f t="shared" si="5"/>
        <v>-28.992395437262342</v>
      </c>
    </row>
    <row r="39" spans="1:8" x14ac:dyDescent="0.25">
      <c r="A39" s="5">
        <f t="shared" si="2"/>
        <v>39121</v>
      </c>
      <c r="B39">
        <v>127.7</v>
      </c>
      <c r="C39">
        <v>123.6</v>
      </c>
      <c r="D39">
        <v>518.6</v>
      </c>
      <c r="E39">
        <v>744.6</v>
      </c>
      <c r="F39">
        <f t="shared" si="6"/>
        <v>646.30000000000007</v>
      </c>
      <c r="G39">
        <f t="shared" si="6"/>
        <v>868.2</v>
      </c>
      <c r="H39" s="20">
        <f t="shared" ref="H39:H44" si="7">+(F39/G39-1)*100</f>
        <v>-25.558627044459804</v>
      </c>
    </row>
    <row r="40" spans="1:8" x14ac:dyDescent="0.25">
      <c r="A40" s="5">
        <f t="shared" si="2"/>
        <v>39128</v>
      </c>
      <c r="B40">
        <v>127.7</v>
      </c>
      <c r="C40">
        <v>143.6</v>
      </c>
      <c r="D40">
        <v>518.6</v>
      </c>
      <c r="E40">
        <v>761.1</v>
      </c>
      <c r="F40">
        <f t="shared" si="6"/>
        <v>646.30000000000007</v>
      </c>
      <c r="G40">
        <f t="shared" si="6"/>
        <v>904.7</v>
      </c>
      <c r="H40" s="20">
        <f t="shared" si="7"/>
        <v>-28.561954238974241</v>
      </c>
    </row>
    <row r="41" spans="1:8" x14ac:dyDescent="0.25">
      <c r="A41" s="5">
        <f t="shared" si="2"/>
        <v>39135</v>
      </c>
      <c r="B41">
        <v>127.7</v>
      </c>
      <c r="C41">
        <v>126.9</v>
      </c>
      <c r="D41">
        <v>518.6</v>
      </c>
      <c r="E41">
        <v>780.7</v>
      </c>
      <c r="F41">
        <f t="shared" ref="F41:G43" si="8">+B41+D41</f>
        <v>646.30000000000007</v>
      </c>
      <c r="G41">
        <f t="shared" si="8"/>
        <v>907.6</v>
      </c>
      <c r="H41" s="20">
        <f t="shared" si="7"/>
        <v>-28.790215954164822</v>
      </c>
    </row>
    <row r="42" spans="1:8" x14ac:dyDescent="0.25">
      <c r="A42" s="5">
        <f t="shared" si="2"/>
        <v>39142</v>
      </c>
      <c r="B42">
        <v>127.7</v>
      </c>
      <c r="C42">
        <v>126.9</v>
      </c>
      <c r="D42">
        <v>518.6</v>
      </c>
      <c r="E42">
        <v>780.7</v>
      </c>
      <c r="F42">
        <f t="shared" si="8"/>
        <v>646.30000000000007</v>
      </c>
      <c r="G42">
        <f t="shared" si="8"/>
        <v>907.6</v>
      </c>
      <c r="H42" s="20">
        <f t="shared" si="7"/>
        <v>-28.790215954164822</v>
      </c>
    </row>
    <row r="43" spans="1:8" x14ac:dyDescent="0.25">
      <c r="A43" s="5">
        <f t="shared" si="2"/>
        <v>39149</v>
      </c>
      <c r="B43">
        <v>138.69999999999999</v>
      </c>
      <c r="C43">
        <v>89.4</v>
      </c>
      <c r="D43">
        <v>541.70000000000005</v>
      </c>
      <c r="E43">
        <v>833.8</v>
      </c>
      <c r="F43">
        <f t="shared" si="8"/>
        <v>680.40000000000009</v>
      </c>
      <c r="G43">
        <f t="shared" si="8"/>
        <v>923.19999999999993</v>
      </c>
      <c r="H43" s="20">
        <f t="shared" si="7"/>
        <v>-26.299826689774687</v>
      </c>
    </row>
    <row r="44" spans="1:8" x14ac:dyDescent="0.25">
      <c r="A44" s="5">
        <f t="shared" si="2"/>
        <v>39156</v>
      </c>
      <c r="B44">
        <v>118.7</v>
      </c>
      <c r="C44">
        <v>71.5</v>
      </c>
      <c r="D44">
        <v>561.70000000000005</v>
      </c>
      <c r="E44">
        <v>882.1</v>
      </c>
      <c r="F44">
        <f t="shared" ref="F44:G46" si="9">+B44+D44</f>
        <v>680.40000000000009</v>
      </c>
      <c r="G44">
        <f t="shared" si="9"/>
        <v>953.6</v>
      </c>
      <c r="H44" s="20">
        <f t="shared" si="7"/>
        <v>-28.649328859060397</v>
      </c>
    </row>
    <row r="45" spans="1:8" x14ac:dyDescent="0.25">
      <c r="A45" s="5">
        <f t="shared" si="2"/>
        <v>39163</v>
      </c>
      <c r="B45">
        <v>106.7</v>
      </c>
      <c r="C45">
        <v>71.5</v>
      </c>
      <c r="D45">
        <v>593.5</v>
      </c>
      <c r="E45">
        <v>882.1</v>
      </c>
      <c r="F45">
        <f t="shared" si="9"/>
        <v>700.2</v>
      </c>
      <c r="G45">
        <f t="shared" si="9"/>
        <v>953.6</v>
      </c>
      <c r="H45" s="20">
        <f t="shared" ref="H45:H50" si="10">+(F45/G45-1)*100</f>
        <v>-26.572986577181201</v>
      </c>
    </row>
    <row r="46" spans="1:8" x14ac:dyDescent="0.25">
      <c r="A46" s="5">
        <f t="shared" si="2"/>
        <v>39170</v>
      </c>
      <c r="B46">
        <v>88.7</v>
      </c>
      <c r="C46">
        <v>71.5</v>
      </c>
      <c r="D46">
        <v>611.29999999999995</v>
      </c>
      <c r="E46">
        <v>882.1</v>
      </c>
      <c r="F46">
        <f t="shared" si="9"/>
        <v>700</v>
      </c>
      <c r="G46">
        <f t="shared" si="9"/>
        <v>953.6</v>
      </c>
      <c r="H46" s="20">
        <f t="shared" si="10"/>
        <v>-26.593959731543627</v>
      </c>
    </row>
    <row r="47" spans="1:8" x14ac:dyDescent="0.25">
      <c r="A47" s="5">
        <f t="shared" si="2"/>
        <v>39177</v>
      </c>
      <c r="B47">
        <v>86.1</v>
      </c>
      <c r="C47">
        <v>82.5</v>
      </c>
      <c r="D47">
        <v>611.29999999999995</v>
      </c>
      <c r="E47">
        <v>882.1</v>
      </c>
      <c r="F47">
        <f t="shared" ref="F47:G49" si="11">+B47+D47</f>
        <v>697.4</v>
      </c>
      <c r="G47">
        <f t="shared" si="11"/>
        <v>964.6</v>
      </c>
      <c r="H47" s="20">
        <f t="shared" si="10"/>
        <v>-27.700601285506956</v>
      </c>
    </row>
    <row r="48" spans="1:8" x14ac:dyDescent="0.25">
      <c r="A48" s="5">
        <f t="shared" si="2"/>
        <v>39184</v>
      </c>
      <c r="B48">
        <v>86.1</v>
      </c>
      <c r="C48">
        <v>91.5</v>
      </c>
      <c r="D48">
        <v>611.29999999999995</v>
      </c>
      <c r="E48">
        <v>907.8</v>
      </c>
      <c r="F48">
        <f t="shared" si="11"/>
        <v>697.4</v>
      </c>
      <c r="G48">
        <f t="shared" si="11"/>
        <v>999.3</v>
      </c>
      <c r="H48" s="20">
        <f t="shared" si="10"/>
        <v>-30.211147803462424</v>
      </c>
    </row>
    <row r="49" spans="1:9" x14ac:dyDescent="0.25">
      <c r="A49" s="5">
        <f t="shared" si="2"/>
        <v>39191</v>
      </c>
      <c r="B49">
        <v>52.3</v>
      </c>
      <c r="C49">
        <v>62</v>
      </c>
      <c r="D49">
        <v>646.5</v>
      </c>
      <c r="E49">
        <v>935.7</v>
      </c>
      <c r="F49">
        <f t="shared" si="11"/>
        <v>698.8</v>
      </c>
      <c r="G49">
        <f t="shared" si="11"/>
        <v>997.7</v>
      </c>
      <c r="H49" s="20">
        <f t="shared" si="10"/>
        <v>-29.95890548261001</v>
      </c>
    </row>
    <row r="50" spans="1:9" x14ac:dyDescent="0.25">
      <c r="A50" s="5">
        <f t="shared" si="2"/>
        <v>39198</v>
      </c>
      <c r="B50">
        <v>26</v>
      </c>
      <c r="C50">
        <v>93</v>
      </c>
      <c r="D50">
        <v>676.2</v>
      </c>
      <c r="E50">
        <v>935.7</v>
      </c>
      <c r="F50">
        <f t="shared" ref="F50:G52" si="12">+B50+D50</f>
        <v>702.2</v>
      </c>
      <c r="G50">
        <f t="shared" si="12"/>
        <v>1028.7</v>
      </c>
      <c r="H50" s="20">
        <f t="shared" si="10"/>
        <v>-31.739088169534359</v>
      </c>
    </row>
    <row r="51" spans="1:9" x14ac:dyDescent="0.25">
      <c r="A51" s="5">
        <f t="shared" si="2"/>
        <v>39205</v>
      </c>
      <c r="B51">
        <v>35</v>
      </c>
      <c r="C51">
        <v>96</v>
      </c>
      <c r="D51">
        <v>676.2</v>
      </c>
      <c r="E51">
        <v>971.7</v>
      </c>
      <c r="F51">
        <f t="shared" si="12"/>
        <v>711.2</v>
      </c>
      <c r="G51">
        <f t="shared" si="12"/>
        <v>1067.7</v>
      </c>
      <c r="H51" s="20">
        <f t="shared" ref="H51:H57" si="13">+(F51/G51-1)*100</f>
        <v>-33.389528893884048</v>
      </c>
      <c r="I51">
        <v>30.5</v>
      </c>
    </row>
    <row r="52" spans="1:9" x14ac:dyDescent="0.25">
      <c r="A52" s="5">
        <f t="shared" si="2"/>
        <v>39212</v>
      </c>
      <c r="B52">
        <v>9</v>
      </c>
      <c r="C52">
        <v>82</v>
      </c>
      <c r="D52">
        <v>704.8</v>
      </c>
      <c r="E52">
        <v>1002.4</v>
      </c>
      <c r="F52">
        <f t="shared" si="12"/>
        <v>713.8</v>
      </c>
      <c r="G52">
        <f t="shared" si="12"/>
        <v>1084.4000000000001</v>
      </c>
      <c r="H52" s="20">
        <f t="shared" si="13"/>
        <v>-34.17558096643306</v>
      </c>
      <c r="I52">
        <v>51</v>
      </c>
    </row>
    <row r="53" spans="1:9" x14ac:dyDescent="0.25">
      <c r="A53" s="5">
        <f t="shared" si="2"/>
        <v>39219</v>
      </c>
      <c r="B53">
        <v>0</v>
      </c>
      <c r="C53">
        <v>53</v>
      </c>
      <c r="D53">
        <v>704.8</v>
      </c>
      <c r="E53">
        <v>1032.8</v>
      </c>
      <c r="F53">
        <f>+B53+D53</f>
        <v>704.8</v>
      </c>
      <c r="G53">
        <f>+C53+E53</f>
        <v>1085.8</v>
      </c>
      <c r="H53" s="20">
        <f t="shared" si="13"/>
        <v>-35.089335052495862</v>
      </c>
      <c r="I53">
        <v>60</v>
      </c>
    </row>
    <row r="54" spans="1:9" x14ac:dyDescent="0.25">
      <c r="A54" s="5">
        <f t="shared" si="2"/>
        <v>39226</v>
      </c>
      <c r="B54">
        <v>0</v>
      </c>
      <c r="C54">
        <v>22</v>
      </c>
      <c r="D54">
        <v>704.8</v>
      </c>
      <c r="E54">
        <v>1064.4000000000001</v>
      </c>
      <c r="F54">
        <f>+B54+D54</f>
        <v>704.8</v>
      </c>
      <c r="G54">
        <f>+C54+E54</f>
        <v>1086.4000000000001</v>
      </c>
      <c r="H54" s="20">
        <f t="shared" si="13"/>
        <v>-35.125184094256269</v>
      </c>
      <c r="I54">
        <v>60</v>
      </c>
    </row>
    <row r="55" spans="1:9" x14ac:dyDescent="0.25">
      <c r="A55" s="5">
        <f t="shared" si="2"/>
        <v>39233</v>
      </c>
      <c r="B55" t="e">
        <f>+#REF!</f>
        <v>#REF!</v>
      </c>
      <c r="F55">
        <v>704.8</v>
      </c>
      <c r="G55">
        <v>1085.3</v>
      </c>
      <c r="H55" s="20">
        <f t="shared" si="13"/>
        <v>-35.059430572192021</v>
      </c>
    </row>
    <row r="56" spans="1:9" x14ac:dyDescent="0.25">
      <c r="A56" s="5">
        <f t="shared" si="2"/>
        <v>39240</v>
      </c>
      <c r="B56">
        <v>70.7</v>
      </c>
      <c r="C56">
        <v>106</v>
      </c>
      <c r="D56">
        <v>35.6</v>
      </c>
      <c r="E56">
        <v>0</v>
      </c>
      <c r="F56">
        <f t="shared" ref="F56:G58" si="14">+B56+D56</f>
        <v>106.30000000000001</v>
      </c>
      <c r="G56">
        <f t="shared" si="14"/>
        <v>106</v>
      </c>
      <c r="H56" s="20">
        <f t="shared" si="13"/>
        <v>0.28301886792454489</v>
      </c>
    </row>
    <row r="57" spans="1:9" x14ac:dyDescent="0.25">
      <c r="A57" s="5">
        <f t="shared" si="2"/>
        <v>39247</v>
      </c>
      <c r="B57">
        <v>61.7</v>
      </c>
      <c r="C57">
        <v>121</v>
      </c>
      <c r="D57">
        <v>65.8</v>
      </c>
      <c r="E57">
        <v>0</v>
      </c>
      <c r="F57">
        <f t="shared" si="14"/>
        <v>127.5</v>
      </c>
      <c r="G57">
        <f t="shared" si="14"/>
        <v>121</v>
      </c>
      <c r="H57" s="20">
        <f t="shared" si="13"/>
        <v>5.3719008264462742</v>
      </c>
    </row>
    <row r="58" spans="1:9" x14ac:dyDescent="0.25">
      <c r="A58" s="5">
        <f t="shared" si="2"/>
        <v>39254</v>
      </c>
      <c r="B58">
        <v>61</v>
      </c>
      <c r="C58">
        <v>138.80000000000001</v>
      </c>
      <c r="D58">
        <v>65.8</v>
      </c>
      <c r="E58">
        <v>17.899999999999999</v>
      </c>
      <c r="F58">
        <f t="shared" si="14"/>
        <v>126.8</v>
      </c>
      <c r="G58">
        <f t="shared" si="14"/>
        <v>156.70000000000002</v>
      </c>
      <c r="H58" s="20">
        <f t="shared" ref="H58:H63" si="15">+(F58/G58-1)*100</f>
        <v>-19.081046585832816</v>
      </c>
    </row>
    <row r="59" spans="1:9" x14ac:dyDescent="0.25">
      <c r="A59" s="5">
        <f t="shared" si="2"/>
        <v>39261</v>
      </c>
      <c r="B59">
        <v>43</v>
      </c>
      <c r="C59">
        <v>138.80000000000001</v>
      </c>
      <c r="D59">
        <v>85.6</v>
      </c>
      <c r="E59">
        <v>17.899999999999999</v>
      </c>
      <c r="F59">
        <f t="shared" ref="F59:G61" si="16">+B59+D59</f>
        <v>128.6</v>
      </c>
      <c r="G59">
        <f t="shared" si="16"/>
        <v>156.70000000000002</v>
      </c>
      <c r="H59" s="20">
        <f t="shared" si="15"/>
        <v>-17.932354818123819</v>
      </c>
    </row>
    <row r="60" spans="1:9" x14ac:dyDescent="0.25">
      <c r="A60" s="5">
        <f t="shared" si="2"/>
        <v>39268</v>
      </c>
      <c r="B60">
        <v>49.3</v>
      </c>
      <c r="C60">
        <v>118.8</v>
      </c>
      <c r="D60">
        <v>85.6</v>
      </c>
      <c r="E60">
        <v>59.7</v>
      </c>
      <c r="F60">
        <f t="shared" si="16"/>
        <v>134.89999999999998</v>
      </c>
      <c r="G60">
        <f t="shared" si="16"/>
        <v>178.5</v>
      </c>
      <c r="H60" s="20">
        <f t="shared" si="15"/>
        <v>-24.425770308123262</v>
      </c>
    </row>
    <row r="61" spans="1:9" x14ac:dyDescent="0.25">
      <c r="A61" s="5">
        <f t="shared" si="2"/>
        <v>39275</v>
      </c>
      <c r="B61">
        <v>78.3</v>
      </c>
      <c r="C61">
        <v>121</v>
      </c>
      <c r="D61">
        <v>85.6</v>
      </c>
      <c r="E61">
        <v>65.900000000000006</v>
      </c>
      <c r="F61">
        <f t="shared" si="16"/>
        <v>163.89999999999998</v>
      </c>
      <c r="G61">
        <f t="shared" si="16"/>
        <v>186.9</v>
      </c>
      <c r="H61" s="20">
        <f t="shared" si="15"/>
        <v>-12.306046013911198</v>
      </c>
    </row>
    <row r="62" spans="1:9" x14ac:dyDescent="0.25">
      <c r="A62" s="5">
        <f t="shared" si="2"/>
        <v>39282</v>
      </c>
      <c r="B62">
        <v>55.8</v>
      </c>
      <c r="C62">
        <v>84.5</v>
      </c>
      <c r="D62">
        <v>112.5</v>
      </c>
      <c r="E62">
        <v>150</v>
      </c>
      <c r="F62">
        <f t="shared" ref="F62:G64" si="17">+B62+D62</f>
        <v>168.3</v>
      </c>
      <c r="G62">
        <f t="shared" si="17"/>
        <v>234.5</v>
      </c>
      <c r="H62" s="20">
        <f t="shared" si="15"/>
        <v>-28.230277185501063</v>
      </c>
    </row>
    <row r="63" spans="1:9" x14ac:dyDescent="0.25">
      <c r="A63" s="5">
        <f t="shared" si="2"/>
        <v>39289</v>
      </c>
      <c r="B63">
        <v>118.3</v>
      </c>
      <c r="C63">
        <v>84.5</v>
      </c>
      <c r="D63">
        <v>112.5</v>
      </c>
      <c r="E63">
        <v>163.6</v>
      </c>
      <c r="F63">
        <f t="shared" si="17"/>
        <v>230.8</v>
      </c>
      <c r="G63">
        <f t="shared" si="17"/>
        <v>248.1</v>
      </c>
      <c r="H63" s="20">
        <f t="shared" si="15"/>
        <v>-6.9729947601773423</v>
      </c>
    </row>
    <row r="64" spans="1:9" x14ac:dyDescent="0.25">
      <c r="A64" s="5">
        <f t="shared" si="2"/>
        <v>39296</v>
      </c>
      <c r="B64">
        <v>117.3</v>
      </c>
      <c r="C64">
        <v>61.4</v>
      </c>
      <c r="D64">
        <v>135.30000000000001</v>
      </c>
      <c r="E64">
        <v>211.4</v>
      </c>
      <c r="F64">
        <f t="shared" si="17"/>
        <v>252.60000000000002</v>
      </c>
      <c r="G64">
        <f t="shared" si="17"/>
        <v>272.8</v>
      </c>
      <c r="H64" s="20">
        <f t="shared" ref="H64:H69" si="18">+(F64/G64-1)*100</f>
        <v>-7.4046920821114304</v>
      </c>
    </row>
    <row r="65" spans="1:8" x14ac:dyDescent="0.25">
      <c r="A65" s="5">
        <f t="shared" si="2"/>
        <v>39303</v>
      </c>
      <c r="B65">
        <v>204.3</v>
      </c>
      <c r="C65">
        <v>35</v>
      </c>
      <c r="D65">
        <v>135.30000000000001</v>
      </c>
      <c r="E65">
        <v>235.2</v>
      </c>
      <c r="F65">
        <f t="shared" ref="F65:G67" si="19">+B65+D65</f>
        <v>339.6</v>
      </c>
      <c r="G65">
        <f t="shared" si="19"/>
        <v>270.2</v>
      </c>
      <c r="H65" s="20">
        <f t="shared" si="18"/>
        <v>25.684678016284245</v>
      </c>
    </row>
    <row r="66" spans="1:8" x14ac:dyDescent="0.25">
      <c r="A66" s="5">
        <f t="shared" si="2"/>
        <v>39310</v>
      </c>
      <c r="B66">
        <v>194.8</v>
      </c>
      <c r="C66">
        <v>17</v>
      </c>
      <c r="D66">
        <v>144.80000000000001</v>
      </c>
      <c r="E66">
        <v>253.9</v>
      </c>
      <c r="F66">
        <f t="shared" si="19"/>
        <v>339.6</v>
      </c>
      <c r="G66">
        <f t="shared" si="19"/>
        <v>270.89999999999998</v>
      </c>
      <c r="H66" s="20">
        <f t="shared" si="18"/>
        <v>25.359911406423063</v>
      </c>
    </row>
    <row r="67" spans="1:8" x14ac:dyDescent="0.25">
      <c r="A67" s="5">
        <f t="shared" si="2"/>
        <v>39317</v>
      </c>
      <c r="B67">
        <v>188.5</v>
      </c>
      <c r="C67">
        <v>26.5</v>
      </c>
      <c r="D67">
        <v>160.6</v>
      </c>
      <c r="E67">
        <v>257.89999999999998</v>
      </c>
      <c r="F67">
        <f t="shared" si="19"/>
        <v>349.1</v>
      </c>
      <c r="G67">
        <f t="shared" si="19"/>
        <v>284.39999999999998</v>
      </c>
      <c r="H67" s="20">
        <f t="shared" si="18"/>
        <v>22.749648382559794</v>
      </c>
    </row>
    <row r="68" spans="1:8" x14ac:dyDescent="0.25">
      <c r="A68" s="5">
        <f t="shared" si="2"/>
        <v>39324</v>
      </c>
      <c r="B68">
        <v>137.5</v>
      </c>
      <c r="C68">
        <v>26.5</v>
      </c>
      <c r="D68">
        <v>214.2</v>
      </c>
      <c r="E68">
        <v>274.2</v>
      </c>
      <c r="F68">
        <f t="shared" ref="F68:G70" si="20">+B68+D68</f>
        <v>351.7</v>
      </c>
      <c r="G68">
        <f t="shared" si="20"/>
        <v>300.7</v>
      </c>
      <c r="H68" s="20">
        <f t="shared" si="18"/>
        <v>16.960425673428659</v>
      </c>
    </row>
    <row r="69" spans="1:8" x14ac:dyDescent="0.25">
      <c r="A69" s="5">
        <f t="shared" si="2"/>
        <v>39331</v>
      </c>
      <c r="B69">
        <v>186.6</v>
      </c>
      <c r="C69">
        <v>59.1</v>
      </c>
      <c r="D69">
        <v>190.6</v>
      </c>
      <c r="E69">
        <v>140.4</v>
      </c>
      <c r="F69">
        <f t="shared" si="20"/>
        <v>377.2</v>
      </c>
      <c r="G69">
        <f t="shared" si="20"/>
        <v>199.5</v>
      </c>
      <c r="H69" s="20">
        <f t="shared" si="18"/>
        <v>89.072681704260631</v>
      </c>
    </row>
    <row r="70" spans="1:8" x14ac:dyDescent="0.25">
      <c r="A70" s="5">
        <f t="shared" si="2"/>
        <v>39338</v>
      </c>
      <c r="B70">
        <v>127.5</v>
      </c>
      <c r="C70">
        <v>19.5</v>
      </c>
      <c r="D70">
        <v>276.89999999999998</v>
      </c>
      <c r="E70">
        <v>285.89999999999998</v>
      </c>
      <c r="F70">
        <f t="shared" si="20"/>
        <v>404.4</v>
      </c>
      <c r="G70">
        <f t="shared" si="20"/>
        <v>305.39999999999998</v>
      </c>
      <c r="H70" s="20">
        <f t="shared" ref="H70:H75" si="21">+(F70/G70-1)*100</f>
        <v>32.416502946954814</v>
      </c>
    </row>
    <row r="71" spans="1:8" x14ac:dyDescent="0.25">
      <c r="A71" s="5">
        <f t="shared" si="2"/>
        <v>39345</v>
      </c>
      <c r="B71">
        <v>156.5</v>
      </c>
      <c r="C71">
        <v>19.5</v>
      </c>
      <c r="D71">
        <v>296.5</v>
      </c>
      <c r="E71">
        <v>285.89999999999998</v>
      </c>
      <c r="F71">
        <f t="shared" ref="F71:G73" si="22">+B71+D71</f>
        <v>453</v>
      </c>
      <c r="G71">
        <f t="shared" si="22"/>
        <v>305.39999999999998</v>
      </c>
      <c r="H71" s="20">
        <f t="shared" si="21"/>
        <v>48.330058939096276</v>
      </c>
    </row>
    <row r="72" spans="1:8" x14ac:dyDescent="0.25">
      <c r="A72" s="5">
        <f t="shared" si="2"/>
        <v>39352</v>
      </c>
      <c r="B72">
        <v>130.5</v>
      </c>
      <c r="C72">
        <v>8</v>
      </c>
      <c r="D72">
        <v>324.8</v>
      </c>
      <c r="E72">
        <v>300.39999999999998</v>
      </c>
      <c r="F72">
        <f t="shared" si="22"/>
        <v>455.3</v>
      </c>
      <c r="G72">
        <f t="shared" si="22"/>
        <v>308.39999999999998</v>
      </c>
      <c r="H72" s="20">
        <f t="shared" si="21"/>
        <v>47.63294422827498</v>
      </c>
    </row>
    <row r="73" spans="1:8" x14ac:dyDescent="0.25">
      <c r="A73" s="5">
        <f t="shared" si="2"/>
        <v>39359</v>
      </c>
      <c r="B73">
        <v>108.5</v>
      </c>
      <c r="C73">
        <v>6.6</v>
      </c>
      <c r="D73">
        <v>347.2</v>
      </c>
      <c r="E73">
        <v>312.10000000000002</v>
      </c>
      <c r="F73">
        <f t="shared" si="22"/>
        <v>455.7</v>
      </c>
      <c r="G73">
        <f t="shared" si="22"/>
        <v>318.70000000000005</v>
      </c>
      <c r="H73" s="20">
        <f t="shared" si="21"/>
        <v>42.987135236899874</v>
      </c>
    </row>
    <row r="74" spans="1:8" x14ac:dyDescent="0.25">
      <c r="A74" s="5">
        <f t="shared" si="2"/>
        <v>39366</v>
      </c>
      <c r="B74">
        <v>116</v>
      </c>
      <c r="C74">
        <v>6.6</v>
      </c>
      <c r="D74">
        <v>369.7</v>
      </c>
      <c r="E74">
        <v>334.7</v>
      </c>
      <c r="F74">
        <f t="shared" ref="F74:G76" si="23">+B74+D74</f>
        <v>485.7</v>
      </c>
      <c r="G74">
        <f t="shared" si="23"/>
        <v>341.3</v>
      </c>
      <c r="H74" s="20">
        <f t="shared" si="21"/>
        <v>42.308819220627015</v>
      </c>
    </row>
    <row r="75" spans="1:8" x14ac:dyDescent="0.25">
      <c r="A75" s="5">
        <f t="shared" si="2"/>
        <v>39373</v>
      </c>
      <c r="B75">
        <v>113.4</v>
      </c>
      <c r="C75">
        <v>0</v>
      </c>
      <c r="D75">
        <v>377.2</v>
      </c>
      <c r="E75">
        <v>340.9</v>
      </c>
      <c r="F75">
        <f t="shared" si="23"/>
        <v>490.6</v>
      </c>
      <c r="G75">
        <f t="shared" si="23"/>
        <v>340.9</v>
      </c>
      <c r="H75" s="20">
        <f t="shared" si="21"/>
        <v>43.913171017893823</v>
      </c>
    </row>
    <row r="76" spans="1:8" x14ac:dyDescent="0.25">
      <c r="A76" s="5">
        <f t="shared" si="2"/>
        <v>39380</v>
      </c>
      <c r="B76">
        <v>97.9</v>
      </c>
      <c r="C76">
        <v>28.5</v>
      </c>
      <c r="D76">
        <v>392.6</v>
      </c>
      <c r="E76">
        <v>356.2</v>
      </c>
      <c r="F76">
        <f t="shared" si="23"/>
        <v>490.5</v>
      </c>
      <c r="G76">
        <f t="shared" si="23"/>
        <v>384.7</v>
      </c>
      <c r="H76" s="20">
        <f t="shared" ref="H76:H81" si="24">+(F76/G76-1)*100</f>
        <v>27.501949571094354</v>
      </c>
    </row>
    <row r="77" spans="1:8" x14ac:dyDescent="0.25">
      <c r="A77" s="5">
        <f t="shared" si="2"/>
        <v>39387</v>
      </c>
      <c r="B77">
        <v>147.19999999999999</v>
      </c>
      <c r="C77">
        <v>67.3</v>
      </c>
      <c r="D77">
        <v>392.6</v>
      </c>
      <c r="E77">
        <v>356.2</v>
      </c>
      <c r="F77">
        <f t="shared" ref="F77:G79" si="25">+B77+D77</f>
        <v>539.79999999999995</v>
      </c>
      <c r="G77">
        <f t="shared" si="25"/>
        <v>423.5</v>
      </c>
      <c r="H77" s="20">
        <f t="shared" si="24"/>
        <v>27.461629279811085</v>
      </c>
    </row>
    <row r="78" spans="1:8" x14ac:dyDescent="0.25">
      <c r="A78" s="5">
        <f t="shared" si="2"/>
        <v>39394</v>
      </c>
      <c r="B78">
        <v>171.2</v>
      </c>
      <c r="C78">
        <v>87.3</v>
      </c>
      <c r="D78">
        <v>392.6</v>
      </c>
      <c r="E78">
        <v>356.2</v>
      </c>
      <c r="F78">
        <f t="shared" si="25"/>
        <v>563.79999999999995</v>
      </c>
      <c r="G78">
        <f t="shared" si="25"/>
        <v>443.5</v>
      </c>
      <c r="H78" s="20">
        <f t="shared" si="24"/>
        <v>27.125140924464475</v>
      </c>
    </row>
    <row r="79" spans="1:8" x14ac:dyDescent="0.25">
      <c r="A79" s="5">
        <f t="shared" si="2"/>
        <v>39401</v>
      </c>
      <c r="B79">
        <v>122.3</v>
      </c>
      <c r="C79">
        <v>93.3</v>
      </c>
      <c r="D79">
        <v>455.1</v>
      </c>
      <c r="E79">
        <v>356.2</v>
      </c>
      <c r="F79">
        <f t="shared" si="25"/>
        <v>577.4</v>
      </c>
      <c r="G79">
        <f t="shared" si="25"/>
        <v>449.5</v>
      </c>
      <c r="H79" s="20">
        <f t="shared" si="24"/>
        <v>28.453837597330356</v>
      </c>
    </row>
    <row r="80" spans="1:8" x14ac:dyDescent="0.25">
      <c r="A80" s="5">
        <f t="shared" si="2"/>
        <v>39408</v>
      </c>
      <c r="B80">
        <v>139.80000000000001</v>
      </c>
      <c r="C80">
        <v>84.8</v>
      </c>
      <c r="D80">
        <v>455.1</v>
      </c>
      <c r="E80">
        <v>376.6</v>
      </c>
      <c r="F80">
        <f t="shared" ref="F80:G82" si="26">+B80+D80</f>
        <v>594.90000000000009</v>
      </c>
      <c r="G80">
        <f t="shared" si="26"/>
        <v>461.40000000000003</v>
      </c>
      <c r="H80" s="20">
        <f t="shared" si="24"/>
        <v>28.933680104031211</v>
      </c>
    </row>
    <row r="81" spans="1:8" x14ac:dyDescent="0.25">
      <c r="A81" s="5">
        <f t="shared" si="2"/>
        <v>39415</v>
      </c>
      <c r="B81">
        <v>82.8</v>
      </c>
      <c r="C81">
        <v>106</v>
      </c>
      <c r="D81">
        <v>522.29999999999995</v>
      </c>
      <c r="E81">
        <v>401</v>
      </c>
      <c r="F81">
        <f t="shared" si="26"/>
        <v>605.09999999999991</v>
      </c>
      <c r="G81">
        <f t="shared" si="26"/>
        <v>507</v>
      </c>
      <c r="H81" s="20">
        <f t="shared" si="24"/>
        <v>19.349112426035475</v>
      </c>
    </row>
    <row r="82" spans="1:8" x14ac:dyDescent="0.25">
      <c r="A82" s="5">
        <f t="shared" si="2"/>
        <v>39422</v>
      </c>
      <c r="B82">
        <v>125.8</v>
      </c>
      <c r="C82">
        <v>106</v>
      </c>
      <c r="D82">
        <v>522.29999999999995</v>
      </c>
      <c r="E82">
        <v>401</v>
      </c>
      <c r="F82">
        <f t="shared" si="26"/>
        <v>648.09999999999991</v>
      </c>
      <c r="G82">
        <f t="shared" si="26"/>
        <v>507</v>
      </c>
      <c r="H82" s="20">
        <f t="shared" ref="H82:H87" si="27">+(F82/G82-1)*100</f>
        <v>27.830374753451647</v>
      </c>
    </row>
    <row r="83" spans="1:8" x14ac:dyDescent="0.25">
      <c r="A83" s="5">
        <f t="shared" si="2"/>
        <v>39429</v>
      </c>
      <c r="B83">
        <v>167.9</v>
      </c>
      <c r="C83">
        <v>106.4</v>
      </c>
      <c r="D83">
        <v>522.29999999999995</v>
      </c>
      <c r="E83">
        <v>421.4</v>
      </c>
      <c r="F83">
        <f t="shared" ref="F83:G85" si="28">+B83+D83</f>
        <v>690.19999999999993</v>
      </c>
      <c r="G83">
        <f t="shared" si="28"/>
        <v>527.79999999999995</v>
      </c>
      <c r="H83" s="20">
        <f t="shared" si="27"/>
        <v>30.76923076923077</v>
      </c>
    </row>
    <row r="84" spans="1:8" x14ac:dyDescent="0.25">
      <c r="A84" s="5">
        <f t="shared" si="2"/>
        <v>39436</v>
      </c>
      <c r="B84">
        <v>220.9</v>
      </c>
      <c r="C84">
        <v>92.8</v>
      </c>
      <c r="D84">
        <v>522.29999999999995</v>
      </c>
      <c r="E84">
        <v>427.4</v>
      </c>
      <c r="F84">
        <f t="shared" si="28"/>
        <v>743.19999999999993</v>
      </c>
      <c r="G84">
        <f t="shared" si="28"/>
        <v>520.19999999999993</v>
      </c>
      <c r="H84" s="20">
        <f t="shared" si="27"/>
        <v>42.868127643214152</v>
      </c>
    </row>
    <row r="85" spans="1:8" x14ac:dyDescent="0.25">
      <c r="A85" s="5">
        <f t="shared" si="2"/>
        <v>39443</v>
      </c>
      <c r="B85">
        <v>220.9</v>
      </c>
      <c r="C85">
        <v>92.8</v>
      </c>
      <c r="D85">
        <v>522.29999999999995</v>
      </c>
      <c r="E85">
        <v>427.4</v>
      </c>
      <c r="F85">
        <f t="shared" si="28"/>
        <v>743.19999999999993</v>
      </c>
      <c r="G85">
        <f t="shared" si="28"/>
        <v>520.19999999999993</v>
      </c>
      <c r="H85" s="20">
        <f t="shared" si="27"/>
        <v>42.868127643214152</v>
      </c>
    </row>
    <row r="86" spans="1:8" x14ac:dyDescent="0.25">
      <c r="A86" s="5">
        <f t="shared" si="2"/>
        <v>39450</v>
      </c>
      <c r="B86">
        <v>196.6</v>
      </c>
      <c r="C86">
        <v>52.4</v>
      </c>
      <c r="D86">
        <v>547.1</v>
      </c>
      <c r="E86">
        <v>471.1</v>
      </c>
      <c r="F86">
        <f t="shared" ref="F86:G88" si="29">+B86+D86</f>
        <v>743.7</v>
      </c>
      <c r="G86">
        <f t="shared" si="29"/>
        <v>523.5</v>
      </c>
      <c r="H86" s="20">
        <f t="shared" si="27"/>
        <v>42.063037249283688</v>
      </c>
    </row>
    <row r="87" spans="1:8" x14ac:dyDescent="0.25">
      <c r="A87" s="5">
        <f t="shared" si="2"/>
        <v>39457</v>
      </c>
      <c r="B87">
        <v>190.1</v>
      </c>
      <c r="C87">
        <v>20.399999999999999</v>
      </c>
      <c r="D87">
        <v>558.6</v>
      </c>
      <c r="E87">
        <v>499.4</v>
      </c>
      <c r="F87">
        <f t="shared" si="29"/>
        <v>748.7</v>
      </c>
      <c r="G87">
        <f t="shared" si="29"/>
        <v>519.79999999999995</v>
      </c>
      <c r="H87" s="20">
        <f t="shared" si="27"/>
        <v>44.03616775682957</v>
      </c>
    </row>
    <row r="88" spans="1:8" x14ac:dyDescent="0.25">
      <c r="A88" s="5">
        <f t="shared" si="2"/>
        <v>39464</v>
      </c>
      <c r="B88">
        <v>209</v>
      </c>
      <c r="C88">
        <v>0</v>
      </c>
      <c r="D88">
        <v>593.1</v>
      </c>
      <c r="E88">
        <v>518.6</v>
      </c>
      <c r="F88">
        <f t="shared" si="29"/>
        <v>802.1</v>
      </c>
      <c r="G88">
        <f t="shared" si="29"/>
        <v>518.6</v>
      </c>
      <c r="H88" s="20">
        <f t="shared" ref="H88:H93" si="30">+(F88/G88-1)*100</f>
        <v>54.666409564211335</v>
      </c>
    </row>
    <row r="89" spans="1:8" x14ac:dyDescent="0.25">
      <c r="A89" s="5">
        <f t="shared" si="2"/>
        <v>39471</v>
      </c>
      <c r="B89">
        <v>203</v>
      </c>
      <c r="C89">
        <v>10</v>
      </c>
      <c r="D89">
        <v>599</v>
      </c>
      <c r="E89">
        <v>518.6</v>
      </c>
      <c r="F89">
        <f t="shared" ref="F89:G91" si="31">+B89+D89</f>
        <v>802</v>
      </c>
      <c r="G89">
        <f t="shared" si="31"/>
        <v>528.6</v>
      </c>
      <c r="H89" s="20">
        <f t="shared" si="30"/>
        <v>51.721528566023458</v>
      </c>
    </row>
    <row r="90" spans="1:8" x14ac:dyDescent="0.25">
      <c r="A90" s="5">
        <f t="shared" si="2"/>
        <v>39478</v>
      </c>
      <c r="B90">
        <v>175</v>
      </c>
      <c r="C90">
        <v>79</v>
      </c>
      <c r="D90">
        <v>665</v>
      </c>
      <c r="E90">
        <v>518.6</v>
      </c>
      <c r="F90">
        <f t="shared" si="31"/>
        <v>840</v>
      </c>
      <c r="G90">
        <f t="shared" si="31"/>
        <v>597.6</v>
      </c>
      <c r="H90" s="20">
        <f t="shared" si="30"/>
        <v>40.562248995983929</v>
      </c>
    </row>
    <row r="91" spans="1:8" x14ac:dyDescent="0.25">
      <c r="A91" s="5">
        <f t="shared" si="2"/>
        <v>39485</v>
      </c>
      <c r="B91">
        <v>161.80000000000001</v>
      </c>
      <c r="C91">
        <v>172.9</v>
      </c>
      <c r="D91">
        <v>640.79999999999995</v>
      </c>
      <c r="E91">
        <v>342.7</v>
      </c>
      <c r="F91">
        <f t="shared" si="31"/>
        <v>802.59999999999991</v>
      </c>
      <c r="G91">
        <f t="shared" si="31"/>
        <v>515.6</v>
      </c>
      <c r="H91" s="20">
        <f t="shared" si="30"/>
        <v>55.663304887509682</v>
      </c>
    </row>
    <row r="92" spans="1:8" x14ac:dyDescent="0.25">
      <c r="A92" s="5">
        <f t="shared" si="2"/>
        <v>39492</v>
      </c>
      <c r="B92">
        <v>135</v>
      </c>
      <c r="C92">
        <v>127.7</v>
      </c>
      <c r="D92">
        <v>724.4</v>
      </c>
      <c r="E92">
        <v>518.6</v>
      </c>
      <c r="F92">
        <f t="shared" ref="F92:G94" si="32">+B92+D92</f>
        <v>859.4</v>
      </c>
      <c r="G92">
        <f t="shared" si="32"/>
        <v>646.30000000000007</v>
      </c>
      <c r="H92" s="20">
        <f t="shared" si="30"/>
        <v>32.972303883645338</v>
      </c>
    </row>
    <row r="93" spans="1:8" x14ac:dyDescent="0.25">
      <c r="A93" s="5">
        <f t="shared" si="2"/>
        <v>39499</v>
      </c>
      <c r="B93">
        <v>127.5</v>
      </c>
      <c r="C93">
        <v>127.7</v>
      </c>
      <c r="D93">
        <v>744.2</v>
      </c>
      <c r="E93">
        <v>518.6</v>
      </c>
      <c r="F93">
        <f t="shared" si="32"/>
        <v>871.7</v>
      </c>
      <c r="G93">
        <f t="shared" si="32"/>
        <v>646.30000000000007</v>
      </c>
      <c r="H93" s="20">
        <f t="shared" si="30"/>
        <v>34.87544483985765</v>
      </c>
    </row>
    <row r="94" spans="1:8" x14ac:dyDescent="0.25">
      <c r="A94" s="5">
        <f t="shared" si="2"/>
        <v>39506</v>
      </c>
      <c r="B94">
        <v>143</v>
      </c>
      <c r="C94">
        <v>127.7</v>
      </c>
      <c r="D94">
        <v>744.2</v>
      </c>
      <c r="E94">
        <v>518.6</v>
      </c>
      <c r="F94">
        <f t="shared" si="32"/>
        <v>887.2</v>
      </c>
      <c r="G94">
        <f t="shared" si="32"/>
        <v>646.30000000000007</v>
      </c>
      <c r="H94" s="20">
        <f t="shared" ref="H94:H99" si="33">+(F94/G94-1)*100</f>
        <v>37.273711898499151</v>
      </c>
    </row>
    <row r="95" spans="1:8" x14ac:dyDescent="0.25">
      <c r="A95" s="5">
        <f t="shared" si="2"/>
        <v>39513</v>
      </c>
      <c r="B95">
        <v>158.30000000000001</v>
      </c>
      <c r="C95">
        <v>138.69999999999999</v>
      </c>
      <c r="D95">
        <v>779.7</v>
      </c>
      <c r="E95">
        <v>541.70000000000005</v>
      </c>
      <c r="F95">
        <f t="shared" ref="F95:G97" si="34">+B95+D95</f>
        <v>938</v>
      </c>
      <c r="G95">
        <f t="shared" si="34"/>
        <v>680.40000000000009</v>
      </c>
      <c r="H95" s="20">
        <f t="shared" si="33"/>
        <v>37.860082304526735</v>
      </c>
    </row>
    <row r="96" spans="1:8" x14ac:dyDescent="0.25">
      <c r="A96" s="5">
        <f t="shared" si="2"/>
        <v>39520</v>
      </c>
      <c r="B96">
        <v>143.9</v>
      </c>
      <c r="C96">
        <v>118.7</v>
      </c>
      <c r="D96">
        <v>802.3</v>
      </c>
      <c r="E96">
        <v>561.70000000000005</v>
      </c>
      <c r="F96">
        <f t="shared" si="34"/>
        <v>946.19999999999993</v>
      </c>
      <c r="G96">
        <f t="shared" si="34"/>
        <v>680.40000000000009</v>
      </c>
      <c r="H96" s="20">
        <f t="shared" si="33"/>
        <v>39.065255731922363</v>
      </c>
    </row>
    <row r="97" spans="1:9" x14ac:dyDescent="0.25">
      <c r="A97" s="5">
        <f t="shared" si="2"/>
        <v>39527</v>
      </c>
      <c r="B97">
        <v>123.8</v>
      </c>
      <c r="C97">
        <v>106.7</v>
      </c>
      <c r="D97">
        <v>820.5</v>
      </c>
      <c r="E97">
        <v>593.5</v>
      </c>
      <c r="F97">
        <f t="shared" si="34"/>
        <v>944.3</v>
      </c>
      <c r="G97">
        <f t="shared" si="34"/>
        <v>700.2</v>
      </c>
      <c r="H97" s="20">
        <f t="shared" si="33"/>
        <v>34.861468151956565</v>
      </c>
    </row>
    <row r="98" spans="1:9" x14ac:dyDescent="0.25">
      <c r="A98" s="5">
        <f t="shared" si="2"/>
        <v>39534</v>
      </c>
      <c r="B98">
        <v>95.3</v>
      </c>
      <c r="C98">
        <v>88.7</v>
      </c>
      <c r="D98">
        <v>849.6</v>
      </c>
      <c r="E98">
        <v>611.29999999999995</v>
      </c>
      <c r="F98">
        <f t="shared" ref="F98:G100" si="35">+B98+D98</f>
        <v>944.9</v>
      </c>
      <c r="G98">
        <f t="shared" si="35"/>
        <v>700</v>
      </c>
      <c r="H98" s="20">
        <f t="shared" si="33"/>
        <v>34.985714285714288</v>
      </c>
    </row>
    <row r="99" spans="1:9" x14ac:dyDescent="0.25">
      <c r="A99" s="5">
        <f t="shared" si="2"/>
        <v>39541</v>
      </c>
      <c r="B99">
        <v>102.8</v>
      </c>
      <c r="C99">
        <v>86.1</v>
      </c>
      <c r="D99">
        <v>866.3</v>
      </c>
      <c r="E99">
        <v>611.29999999999995</v>
      </c>
      <c r="F99">
        <f t="shared" si="35"/>
        <v>969.09999999999991</v>
      </c>
      <c r="G99">
        <f t="shared" si="35"/>
        <v>697.4</v>
      </c>
      <c r="H99" s="20">
        <f t="shared" si="33"/>
        <v>38.958990536277604</v>
      </c>
    </row>
    <row r="100" spans="1:9" x14ac:dyDescent="0.25">
      <c r="A100" s="5">
        <f t="shared" si="2"/>
        <v>39548</v>
      </c>
      <c r="B100">
        <v>105.1</v>
      </c>
      <c r="C100">
        <v>86.1</v>
      </c>
      <c r="D100">
        <v>872.6</v>
      </c>
      <c r="E100">
        <v>611.29999999999995</v>
      </c>
      <c r="F100">
        <f t="shared" si="35"/>
        <v>977.7</v>
      </c>
      <c r="G100">
        <f t="shared" si="35"/>
        <v>697.4</v>
      </c>
      <c r="H100" s="20">
        <f t="shared" ref="H100:H105" si="36">+(F100/G100-1)*100</f>
        <v>40.192142242615446</v>
      </c>
    </row>
    <row r="101" spans="1:9" x14ac:dyDescent="0.25">
      <c r="A101" s="5">
        <f t="shared" si="2"/>
        <v>39555</v>
      </c>
      <c r="B101">
        <v>88.3</v>
      </c>
      <c r="C101">
        <v>52.3</v>
      </c>
      <c r="D101">
        <v>923.3</v>
      </c>
      <c r="E101">
        <v>646.5</v>
      </c>
      <c r="F101">
        <f t="shared" ref="F101:G103" si="37">+B101+D101</f>
        <v>1011.5999999999999</v>
      </c>
      <c r="G101">
        <f t="shared" si="37"/>
        <v>698.8</v>
      </c>
      <c r="H101" s="20">
        <f t="shared" si="36"/>
        <v>44.762449914138514</v>
      </c>
    </row>
    <row r="102" spans="1:9" x14ac:dyDescent="0.25">
      <c r="A102" s="5">
        <f t="shared" si="2"/>
        <v>39562</v>
      </c>
      <c r="B102">
        <v>56.3</v>
      </c>
      <c r="C102">
        <v>26</v>
      </c>
      <c r="D102">
        <v>949.3</v>
      </c>
      <c r="E102">
        <v>676.2</v>
      </c>
      <c r="F102">
        <f t="shared" si="37"/>
        <v>1005.5999999999999</v>
      </c>
      <c r="G102">
        <f t="shared" si="37"/>
        <v>702.2</v>
      </c>
      <c r="H102" s="20">
        <f t="shared" si="36"/>
        <v>43.207063514668164</v>
      </c>
    </row>
    <row r="103" spans="1:9" x14ac:dyDescent="0.25">
      <c r="A103" s="5">
        <f t="shared" si="2"/>
        <v>39569</v>
      </c>
      <c r="B103">
        <v>51.3</v>
      </c>
      <c r="C103">
        <v>35</v>
      </c>
      <c r="D103">
        <v>949.3</v>
      </c>
      <c r="E103">
        <v>676.2</v>
      </c>
      <c r="F103">
        <f t="shared" si="37"/>
        <v>1000.5999999999999</v>
      </c>
      <c r="G103">
        <f t="shared" si="37"/>
        <v>711.2</v>
      </c>
      <c r="H103" s="20">
        <f t="shared" si="36"/>
        <v>40.691788526434181</v>
      </c>
      <c r="I103">
        <v>26</v>
      </c>
    </row>
    <row r="104" spans="1:9" x14ac:dyDescent="0.25">
      <c r="A104" s="5">
        <f t="shared" si="2"/>
        <v>39576</v>
      </c>
      <c r="B104">
        <v>57.8</v>
      </c>
      <c r="C104">
        <v>9</v>
      </c>
      <c r="D104">
        <v>955.5</v>
      </c>
      <c r="E104">
        <v>704.8</v>
      </c>
      <c r="F104">
        <f t="shared" ref="F104:G106" si="38">+B104+D104</f>
        <v>1013.3</v>
      </c>
      <c r="G104">
        <f t="shared" si="38"/>
        <v>713.8</v>
      </c>
      <c r="H104" s="20">
        <f t="shared" si="36"/>
        <v>41.958531801625099</v>
      </c>
      <c r="I104">
        <v>26</v>
      </c>
    </row>
    <row r="105" spans="1:9" x14ac:dyDescent="0.25">
      <c r="A105" s="5">
        <f t="shared" si="2"/>
        <v>39583</v>
      </c>
      <c r="B105">
        <v>57.8</v>
      </c>
      <c r="C105">
        <v>0</v>
      </c>
      <c r="D105">
        <v>955.5</v>
      </c>
      <c r="E105">
        <v>704.8</v>
      </c>
      <c r="F105">
        <f t="shared" si="38"/>
        <v>1013.3</v>
      </c>
      <c r="G105">
        <f t="shared" si="38"/>
        <v>704.8</v>
      </c>
      <c r="H105" s="20">
        <f t="shared" si="36"/>
        <v>43.771282633371179</v>
      </c>
    </row>
    <row r="106" spans="1:9" x14ac:dyDescent="0.25">
      <c r="A106" s="5">
        <f t="shared" si="2"/>
        <v>39590</v>
      </c>
      <c r="B106">
        <v>51.8</v>
      </c>
      <c r="C106">
        <v>0</v>
      </c>
      <c r="D106">
        <v>961.5</v>
      </c>
      <c r="E106">
        <v>704.8</v>
      </c>
      <c r="F106">
        <f t="shared" si="38"/>
        <v>1013.3</v>
      </c>
      <c r="G106">
        <f t="shared" si="38"/>
        <v>704.8</v>
      </c>
      <c r="H106" s="20">
        <f t="shared" ref="H106:H111" si="39">+(F106/G106-1)*100</f>
        <v>43.771282633371179</v>
      </c>
      <c r="I106">
        <v>30</v>
      </c>
    </row>
    <row r="107" spans="1:9" x14ac:dyDescent="0.25">
      <c r="A107" s="5">
        <f t="shared" si="2"/>
        <v>39597</v>
      </c>
      <c r="B107">
        <v>50.5</v>
      </c>
      <c r="C107">
        <v>0</v>
      </c>
      <c r="D107">
        <v>961.5</v>
      </c>
      <c r="E107">
        <v>704.8</v>
      </c>
      <c r="F107">
        <f t="shared" ref="F107:G109" si="40">+B107+D107</f>
        <v>1012</v>
      </c>
      <c r="G107">
        <f t="shared" si="40"/>
        <v>704.8</v>
      </c>
      <c r="H107" s="20">
        <f t="shared" si="39"/>
        <v>43.586833144154369</v>
      </c>
      <c r="I107">
        <v>62</v>
      </c>
    </row>
    <row r="108" spans="1:9" x14ac:dyDescent="0.25">
      <c r="A108" s="5">
        <f t="shared" si="2"/>
        <v>39604</v>
      </c>
      <c r="B108">
        <v>64.8</v>
      </c>
      <c r="C108">
        <v>70.7</v>
      </c>
      <c r="D108">
        <v>19.100000000000001</v>
      </c>
      <c r="E108">
        <v>35.6</v>
      </c>
      <c r="F108">
        <f t="shared" si="40"/>
        <v>83.9</v>
      </c>
      <c r="G108">
        <f t="shared" si="40"/>
        <v>106.30000000000001</v>
      </c>
      <c r="H108" s="20">
        <f t="shared" si="39"/>
        <v>-21.072436500470371</v>
      </c>
    </row>
    <row r="109" spans="1:9" x14ac:dyDescent="0.25">
      <c r="A109" s="5">
        <f t="shared" si="2"/>
        <v>39611</v>
      </c>
      <c r="B109">
        <v>64.8</v>
      </c>
      <c r="C109">
        <v>70.7</v>
      </c>
      <c r="D109">
        <v>19.100000000000001</v>
      </c>
      <c r="E109">
        <v>35.6</v>
      </c>
      <c r="F109">
        <f t="shared" si="40"/>
        <v>83.9</v>
      </c>
      <c r="G109">
        <f t="shared" si="40"/>
        <v>106.30000000000001</v>
      </c>
      <c r="H109" s="20">
        <f t="shared" si="39"/>
        <v>-21.072436500470371</v>
      </c>
    </row>
    <row r="110" spans="1:9" x14ac:dyDescent="0.25">
      <c r="A110" s="5">
        <f t="shared" si="2"/>
        <v>39618</v>
      </c>
      <c r="B110">
        <v>64.8</v>
      </c>
      <c r="C110">
        <v>61</v>
      </c>
      <c r="D110">
        <v>19.100000000000001</v>
      </c>
      <c r="E110">
        <v>65.8</v>
      </c>
      <c r="F110">
        <f t="shared" ref="F110:G112" si="41">+B110+D110</f>
        <v>83.9</v>
      </c>
      <c r="G110">
        <f t="shared" si="41"/>
        <v>126.8</v>
      </c>
      <c r="H110" s="20">
        <f t="shared" si="39"/>
        <v>-33.832807570977906</v>
      </c>
    </row>
    <row r="111" spans="1:9" x14ac:dyDescent="0.25">
      <c r="A111" s="5">
        <f t="shared" si="2"/>
        <v>39625</v>
      </c>
      <c r="B111">
        <v>63.5</v>
      </c>
      <c r="C111">
        <v>43</v>
      </c>
      <c r="D111">
        <v>19.100000000000001</v>
      </c>
      <c r="E111">
        <v>85.6</v>
      </c>
      <c r="F111">
        <f t="shared" si="41"/>
        <v>82.6</v>
      </c>
      <c r="G111">
        <f t="shared" si="41"/>
        <v>128.6</v>
      </c>
      <c r="H111" s="20">
        <f t="shared" si="39"/>
        <v>-35.769828926905134</v>
      </c>
    </row>
    <row r="112" spans="1:9" x14ac:dyDescent="0.25">
      <c r="A112" s="5">
        <f t="shared" si="2"/>
        <v>39632</v>
      </c>
      <c r="B112">
        <v>84.8</v>
      </c>
      <c r="C112">
        <v>49.3</v>
      </c>
      <c r="D112">
        <v>19.100000000000001</v>
      </c>
      <c r="E112">
        <v>85.6</v>
      </c>
      <c r="F112">
        <f t="shared" si="41"/>
        <v>103.9</v>
      </c>
      <c r="G112">
        <f t="shared" si="41"/>
        <v>134.89999999999998</v>
      </c>
      <c r="H112" s="20">
        <f t="shared" ref="H112:H117" si="42">+(F112/G112-1)*100</f>
        <v>-22.979985174203101</v>
      </c>
    </row>
    <row r="113" spans="1:8" x14ac:dyDescent="0.25">
      <c r="A113" s="5">
        <f t="shared" si="2"/>
        <v>39639</v>
      </c>
      <c r="B113">
        <v>97.8</v>
      </c>
      <c r="C113">
        <v>78.3</v>
      </c>
      <c r="D113">
        <v>44.3</v>
      </c>
      <c r="E113">
        <v>85.6</v>
      </c>
      <c r="F113">
        <f t="shared" ref="F113:G115" si="43">+B113+D113</f>
        <v>142.1</v>
      </c>
      <c r="G113">
        <f t="shared" si="43"/>
        <v>163.89999999999998</v>
      </c>
      <c r="H113" s="20">
        <f t="shared" si="42"/>
        <v>-13.300793166564972</v>
      </c>
    </row>
    <row r="114" spans="1:8" x14ac:dyDescent="0.25">
      <c r="A114" s="5">
        <f t="shared" si="2"/>
        <v>39646</v>
      </c>
      <c r="B114">
        <v>91.8</v>
      </c>
      <c r="C114">
        <v>55.8</v>
      </c>
      <c r="D114">
        <v>50.6</v>
      </c>
      <c r="E114">
        <v>112.5</v>
      </c>
      <c r="F114">
        <f t="shared" si="43"/>
        <v>142.4</v>
      </c>
      <c r="G114">
        <f t="shared" si="43"/>
        <v>168.3</v>
      </c>
      <c r="H114" s="20">
        <f t="shared" si="42"/>
        <v>-15.38918597742127</v>
      </c>
    </row>
    <row r="115" spans="1:8" x14ac:dyDescent="0.25">
      <c r="A115" s="5">
        <f t="shared" si="2"/>
        <v>39653</v>
      </c>
      <c r="B115">
        <v>106.8</v>
      </c>
      <c r="C115">
        <v>118.3</v>
      </c>
      <c r="D115">
        <v>55.8</v>
      </c>
      <c r="E115">
        <v>112.5</v>
      </c>
      <c r="F115">
        <f t="shared" si="43"/>
        <v>162.6</v>
      </c>
      <c r="G115">
        <f t="shared" si="43"/>
        <v>230.8</v>
      </c>
      <c r="H115" s="20">
        <f t="shared" si="42"/>
        <v>-29.549393414211444</v>
      </c>
    </row>
    <row r="116" spans="1:8" x14ac:dyDescent="0.25">
      <c r="A116" s="5">
        <f t="shared" si="2"/>
        <v>39660</v>
      </c>
      <c r="B116">
        <v>103.5</v>
      </c>
      <c r="C116">
        <v>117.3</v>
      </c>
      <c r="D116">
        <v>62.1</v>
      </c>
      <c r="E116">
        <v>135.30000000000001</v>
      </c>
      <c r="F116">
        <f t="shared" ref="F116:G118" si="44">+B116+D116</f>
        <v>165.6</v>
      </c>
      <c r="G116">
        <f t="shared" si="44"/>
        <v>252.60000000000002</v>
      </c>
      <c r="H116" s="20">
        <f t="shared" si="42"/>
        <v>-34.441805225653212</v>
      </c>
    </row>
    <row r="117" spans="1:8" x14ac:dyDescent="0.25">
      <c r="A117" s="5">
        <f t="shared" si="2"/>
        <v>39667</v>
      </c>
      <c r="B117">
        <v>118.5</v>
      </c>
      <c r="C117">
        <v>204.3</v>
      </c>
      <c r="D117">
        <v>80.599999999999994</v>
      </c>
      <c r="E117">
        <v>135.30000000000001</v>
      </c>
      <c r="F117">
        <f t="shared" si="44"/>
        <v>199.1</v>
      </c>
      <c r="G117">
        <f t="shared" si="44"/>
        <v>339.6</v>
      </c>
      <c r="H117" s="20">
        <f t="shared" si="42"/>
        <v>-41.372202591283866</v>
      </c>
    </row>
    <row r="118" spans="1:8" x14ac:dyDescent="0.25">
      <c r="A118" s="5">
        <f t="shared" si="2"/>
        <v>39674</v>
      </c>
      <c r="B118">
        <v>133.5</v>
      </c>
      <c r="C118">
        <v>194.8</v>
      </c>
      <c r="D118">
        <v>80.599999999999994</v>
      </c>
      <c r="E118">
        <v>144.80000000000001</v>
      </c>
      <c r="F118">
        <f t="shared" si="44"/>
        <v>214.1</v>
      </c>
      <c r="G118">
        <f t="shared" si="44"/>
        <v>339.6</v>
      </c>
      <c r="H118" s="20">
        <f t="shared" ref="H118:H123" si="45">+(F118/G118-1)*100</f>
        <v>-36.955241460541821</v>
      </c>
    </row>
    <row r="119" spans="1:8" x14ac:dyDescent="0.25">
      <c r="A119" s="5">
        <f t="shared" si="2"/>
        <v>39681</v>
      </c>
      <c r="B119">
        <v>140</v>
      </c>
      <c r="C119">
        <v>188.5</v>
      </c>
      <c r="D119">
        <v>86.1</v>
      </c>
      <c r="E119">
        <v>160.6</v>
      </c>
      <c r="F119">
        <f t="shared" ref="F119:G121" si="46">+B119+D119</f>
        <v>226.1</v>
      </c>
      <c r="G119">
        <f t="shared" si="46"/>
        <v>349.1</v>
      </c>
      <c r="H119" s="20">
        <f t="shared" si="45"/>
        <v>-35.233457462045273</v>
      </c>
    </row>
    <row r="120" spans="1:8" x14ac:dyDescent="0.25">
      <c r="A120" s="5">
        <f t="shared" si="2"/>
        <v>39688</v>
      </c>
      <c r="B120">
        <v>108.5</v>
      </c>
      <c r="C120">
        <v>137.5</v>
      </c>
      <c r="D120">
        <v>123.6</v>
      </c>
      <c r="E120">
        <v>214.2</v>
      </c>
      <c r="F120">
        <f t="shared" si="46"/>
        <v>232.1</v>
      </c>
      <c r="G120">
        <f t="shared" si="46"/>
        <v>351.7</v>
      </c>
      <c r="H120" s="20">
        <f t="shared" si="45"/>
        <v>-34.006255331248227</v>
      </c>
    </row>
    <row r="121" spans="1:8" x14ac:dyDescent="0.25">
      <c r="A121" s="5">
        <f t="shared" si="2"/>
        <v>39695</v>
      </c>
      <c r="B121">
        <v>121</v>
      </c>
      <c r="C121">
        <v>147.5</v>
      </c>
      <c r="D121">
        <v>129.4</v>
      </c>
      <c r="E121">
        <v>241</v>
      </c>
      <c r="F121">
        <f t="shared" si="46"/>
        <v>250.4</v>
      </c>
      <c r="G121">
        <f t="shared" si="46"/>
        <v>388.5</v>
      </c>
      <c r="H121" s="20">
        <f t="shared" si="45"/>
        <v>-35.546975546975546</v>
      </c>
    </row>
    <row r="122" spans="1:8" x14ac:dyDescent="0.25">
      <c r="A122" s="5">
        <f t="shared" si="2"/>
        <v>39702</v>
      </c>
      <c r="B122">
        <v>147</v>
      </c>
      <c r="C122">
        <v>127.5</v>
      </c>
      <c r="D122">
        <v>143.19999999999999</v>
      </c>
      <c r="E122">
        <v>263</v>
      </c>
      <c r="F122">
        <f t="shared" ref="F122:G124" si="47">+B122+D122</f>
        <v>290.2</v>
      </c>
      <c r="G122">
        <f t="shared" si="47"/>
        <v>390.5</v>
      </c>
      <c r="H122" s="20">
        <f t="shared" si="45"/>
        <v>-25.685019206145967</v>
      </c>
    </row>
    <row r="123" spans="1:8" x14ac:dyDescent="0.25">
      <c r="A123" s="5">
        <f t="shared" si="2"/>
        <v>39709</v>
      </c>
      <c r="B123">
        <v>111</v>
      </c>
      <c r="C123">
        <v>156.5</v>
      </c>
      <c r="D123">
        <v>162.1</v>
      </c>
      <c r="E123">
        <v>282.60000000000002</v>
      </c>
      <c r="F123">
        <f t="shared" si="47"/>
        <v>273.10000000000002</v>
      </c>
      <c r="G123">
        <f t="shared" si="47"/>
        <v>439.1</v>
      </c>
      <c r="H123" s="20">
        <f t="shared" si="45"/>
        <v>-37.804600318833984</v>
      </c>
    </row>
    <row r="124" spans="1:8" x14ac:dyDescent="0.25">
      <c r="A124" s="5">
        <f t="shared" si="2"/>
        <v>39716</v>
      </c>
      <c r="B124">
        <v>120</v>
      </c>
      <c r="C124">
        <v>130.5</v>
      </c>
      <c r="D124">
        <v>162.1</v>
      </c>
      <c r="E124">
        <v>310.89999999999998</v>
      </c>
      <c r="F124">
        <f t="shared" si="47"/>
        <v>282.10000000000002</v>
      </c>
      <c r="G124">
        <f t="shared" si="47"/>
        <v>441.4</v>
      </c>
      <c r="H124" s="20">
        <f t="shared" ref="H124:H129" si="48">+(F124/G124-1)*100</f>
        <v>-36.089714544630716</v>
      </c>
    </row>
    <row r="125" spans="1:8" x14ac:dyDescent="0.25">
      <c r="A125" s="5">
        <f t="shared" si="2"/>
        <v>39723</v>
      </c>
      <c r="B125">
        <v>125.1</v>
      </c>
      <c r="C125">
        <v>108.5</v>
      </c>
      <c r="D125">
        <v>187.4</v>
      </c>
      <c r="E125">
        <v>333.3</v>
      </c>
      <c r="F125">
        <f t="shared" ref="F125:G127" si="49">+B125+D125</f>
        <v>312.5</v>
      </c>
      <c r="G125">
        <f t="shared" si="49"/>
        <v>441.8</v>
      </c>
      <c r="H125" s="20">
        <f t="shared" si="48"/>
        <v>-29.266636487098239</v>
      </c>
    </row>
    <row r="126" spans="1:8" x14ac:dyDescent="0.25">
      <c r="A126" s="5">
        <f t="shared" si="2"/>
        <v>39730</v>
      </c>
      <c r="B126">
        <v>137.1</v>
      </c>
      <c r="C126">
        <v>116</v>
      </c>
      <c r="D126">
        <v>203.9</v>
      </c>
      <c r="E126">
        <v>355.8</v>
      </c>
      <c r="F126">
        <f t="shared" si="49"/>
        <v>341</v>
      </c>
      <c r="G126">
        <f t="shared" si="49"/>
        <v>471.8</v>
      </c>
      <c r="H126" s="20">
        <f t="shared" si="48"/>
        <v>-27.72361169987283</v>
      </c>
    </row>
    <row r="127" spans="1:8" x14ac:dyDescent="0.25">
      <c r="A127" s="5">
        <f t="shared" si="2"/>
        <v>39737</v>
      </c>
      <c r="B127">
        <v>90.1</v>
      </c>
      <c r="C127">
        <v>113.4</v>
      </c>
      <c r="D127">
        <v>250.3</v>
      </c>
      <c r="E127">
        <v>377.2</v>
      </c>
      <c r="F127">
        <f t="shared" si="49"/>
        <v>340.4</v>
      </c>
      <c r="G127">
        <f t="shared" si="49"/>
        <v>490.6</v>
      </c>
      <c r="H127" s="20">
        <f t="shared" si="48"/>
        <v>-30.615572768039144</v>
      </c>
    </row>
    <row r="128" spans="1:8" x14ac:dyDescent="0.25">
      <c r="A128" s="5">
        <f t="shared" si="2"/>
        <v>39744</v>
      </c>
      <c r="B128">
        <v>110.1</v>
      </c>
      <c r="C128">
        <v>97.9</v>
      </c>
      <c r="D128">
        <v>250.3</v>
      </c>
      <c r="E128">
        <v>392.6</v>
      </c>
      <c r="F128">
        <f t="shared" ref="F128:G130" si="50">+B128+D128</f>
        <v>360.4</v>
      </c>
      <c r="G128">
        <f t="shared" si="50"/>
        <v>490.5</v>
      </c>
      <c r="H128" s="20">
        <f t="shared" si="48"/>
        <v>-26.523955147808365</v>
      </c>
    </row>
    <row r="129" spans="1:8" x14ac:dyDescent="0.25">
      <c r="A129" s="5">
        <f t="shared" si="2"/>
        <v>39751</v>
      </c>
      <c r="B129">
        <v>120.1</v>
      </c>
      <c r="C129">
        <v>147.19999999999999</v>
      </c>
      <c r="D129">
        <v>250.3</v>
      </c>
      <c r="E129">
        <v>392.6</v>
      </c>
      <c r="F129">
        <f t="shared" si="50"/>
        <v>370.4</v>
      </c>
      <c r="G129">
        <f t="shared" si="50"/>
        <v>539.79999999999995</v>
      </c>
      <c r="H129" s="20">
        <f t="shared" si="48"/>
        <v>-31.381993330863278</v>
      </c>
    </row>
    <row r="130" spans="1:8" x14ac:dyDescent="0.25">
      <c r="A130" s="5">
        <f t="shared" si="2"/>
        <v>39758</v>
      </c>
      <c r="B130">
        <v>104.6</v>
      </c>
      <c r="C130">
        <v>171.2</v>
      </c>
      <c r="D130">
        <v>275.89999999999998</v>
      </c>
      <c r="E130">
        <v>392.6</v>
      </c>
      <c r="F130">
        <f t="shared" si="50"/>
        <v>380.5</v>
      </c>
      <c r="G130">
        <f t="shared" si="50"/>
        <v>563.79999999999995</v>
      </c>
      <c r="H130" s="20">
        <f t="shared" ref="H130:H135" si="51">+(F130/G130-1)*100</f>
        <v>-32.511528910961331</v>
      </c>
    </row>
    <row r="131" spans="1:8" x14ac:dyDescent="0.25">
      <c r="A131" s="5">
        <f t="shared" si="2"/>
        <v>39765</v>
      </c>
      <c r="B131">
        <v>116.1</v>
      </c>
      <c r="C131">
        <v>122.3</v>
      </c>
      <c r="D131">
        <v>275.89999999999998</v>
      </c>
      <c r="E131">
        <v>455.1</v>
      </c>
      <c r="F131">
        <f t="shared" ref="F131:G133" si="52">+B131+D131</f>
        <v>392</v>
      </c>
      <c r="G131">
        <f t="shared" si="52"/>
        <v>577.4</v>
      </c>
      <c r="H131" s="20">
        <f t="shared" si="51"/>
        <v>-32.109456182888806</v>
      </c>
    </row>
    <row r="132" spans="1:8" x14ac:dyDescent="0.25">
      <c r="A132" s="5">
        <f t="shared" si="2"/>
        <v>39772</v>
      </c>
      <c r="B132">
        <v>103.3</v>
      </c>
      <c r="C132">
        <v>139.80000000000001</v>
      </c>
      <c r="D132">
        <v>295.7</v>
      </c>
      <c r="E132">
        <v>455.1</v>
      </c>
      <c r="F132">
        <f t="shared" si="52"/>
        <v>399</v>
      </c>
      <c r="G132">
        <f t="shared" si="52"/>
        <v>594.90000000000009</v>
      </c>
      <c r="H132" s="20">
        <f t="shared" si="51"/>
        <v>-32.929904185577421</v>
      </c>
    </row>
    <row r="133" spans="1:8" x14ac:dyDescent="0.25">
      <c r="A133" s="5">
        <f t="shared" si="2"/>
        <v>39779</v>
      </c>
      <c r="B133">
        <v>83.8</v>
      </c>
      <c r="C133">
        <v>82.8</v>
      </c>
      <c r="D133">
        <v>322.10000000000002</v>
      </c>
      <c r="E133">
        <v>522.29999999999995</v>
      </c>
      <c r="F133">
        <f t="shared" si="52"/>
        <v>405.90000000000003</v>
      </c>
      <c r="G133">
        <f t="shared" si="52"/>
        <v>605.09999999999991</v>
      </c>
      <c r="H133" s="20">
        <f t="shared" si="51"/>
        <v>-32.920178482895366</v>
      </c>
    </row>
    <row r="134" spans="1:8" x14ac:dyDescent="0.25">
      <c r="A134" s="5">
        <f t="shared" si="2"/>
        <v>39786</v>
      </c>
      <c r="B134">
        <v>73.5</v>
      </c>
      <c r="C134">
        <v>125.8</v>
      </c>
      <c r="D134">
        <v>328.4</v>
      </c>
      <c r="E134">
        <v>522.29999999999995</v>
      </c>
      <c r="F134">
        <f t="shared" ref="F134:G136" si="53">+B134+D134</f>
        <v>401.9</v>
      </c>
      <c r="G134">
        <f t="shared" si="53"/>
        <v>648.09999999999991</v>
      </c>
      <c r="H134" s="20">
        <f t="shared" si="51"/>
        <v>-37.987964820243782</v>
      </c>
    </row>
    <row r="135" spans="1:8" x14ac:dyDescent="0.25">
      <c r="A135" s="5">
        <f t="shared" si="2"/>
        <v>39793</v>
      </c>
      <c r="B135">
        <v>52.2</v>
      </c>
      <c r="C135">
        <v>167.9</v>
      </c>
      <c r="D135">
        <v>344.4</v>
      </c>
      <c r="E135">
        <v>522.29999999999995</v>
      </c>
      <c r="F135">
        <f t="shared" si="53"/>
        <v>396.59999999999997</v>
      </c>
      <c r="G135">
        <f t="shared" si="53"/>
        <v>690.19999999999993</v>
      </c>
      <c r="H135" s="20">
        <f t="shared" si="51"/>
        <v>-42.538394668212106</v>
      </c>
    </row>
    <row r="136" spans="1:8" x14ac:dyDescent="0.25">
      <c r="A136" s="5">
        <f t="shared" si="2"/>
        <v>39800</v>
      </c>
      <c r="B136">
        <v>44.2</v>
      </c>
      <c r="C136">
        <v>220.9</v>
      </c>
      <c r="D136">
        <v>355.5</v>
      </c>
      <c r="E136">
        <v>522.29999999999995</v>
      </c>
      <c r="F136">
        <f t="shared" si="53"/>
        <v>399.7</v>
      </c>
      <c r="G136">
        <f t="shared" si="53"/>
        <v>743.19999999999993</v>
      </c>
      <c r="H136" s="20">
        <f t="shared" ref="H136:H141" si="54">+(F136/G136-1)*100</f>
        <v>-46.219052744886966</v>
      </c>
    </row>
    <row r="137" spans="1:8" x14ac:dyDescent="0.25">
      <c r="A137" s="5">
        <f t="shared" si="2"/>
        <v>39807</v>
      </c>
      <c r="B137">
        <v>49.2</v>
      </c>
      <c r="C137">
        <v>220.9</v>
      </c>
      <c r="D137">
        <v>355.5</v>
      </c>
      <c r="E137">
        <v>522.29999999999995</v>
      </c>
      <c r="F137">
        <f t="shared" ref="F137:G139" si="55">+B137+D137</f>
        <v>404.7</v>
      </c>
      <c r="G137">
        <f t="shared" si="55"/>
        <v>743.19999999999993</v>
      </c>
      <c r="H137" s="20">
        <f t="shared" si="54"/>
        <v>-45.546286329386433</v>
      </c>
    </row>
    <row r="138" spans="1:8" x14ac:dyDescent="0.25">
      <c r="A138" s="5">
        <f t="shared" si="2"/>
        <v>39814</v>
      </c>
      <c r="B138">
        <v>49.2</v>
      </c>
      <c r="C138">
        <v>196.6</v>
      </c>
      <c r="D138">
        <v>355.5</v>
      </c>
      <c r="E138">
        <v>547.1</v>
      </c>
      <c r="F138">
        <f t="shared" si="55"/>
        <v>404.7</v>
      </c>
      <c r="G138">
        <f t="shared" si="55"/>
        <v>743.7</v>
      </c>
      <c r="H138" s="20">
        <f t="shared" si="54"/>
        <v>-45.582896329164988</v>
      </c>
    </row>
    <row r="139" spans="1:8" x14ac:dyDescent="0.25">
      <c r="A139" s="5">
        <f t="shared" si="2"/>
        <v>39821</v>
      </c>
      <c r="B139">
        <v>64.2</v>
      </c>
      <c r="C139">
        <v>190.1</v>
      </c>
      <c r="D139">
        <v>355.5</v>
      </c>
      <c r="E139">
        <v>558.6</v>
      </c>
      <c r="F139">
        <f t="shared" si="55"/>
        <v>419.7</v>
      </c>
      <c r="G139">
        <f t="shared" si="55"/>
        <v>748.7</v>
      </c>
      <c r="H139" s="20">
        <f t="shared" si="54"/>
        <v>-43.94283424602645</v>
      </c>
    </row>
    <row r="140" spans="1:8" x14ac:dyDescent="0.25">
      <c r="A140" s="5">
        <f t="shared" si="2"/>
        <v>39828</v>
      </c>
      <c r="B140">
        <v>64.2</v>
      </c>
      <c r="C140">
        <v>209</v>
      </c>
      <c r="D140">
        <v>355.5</v>
      </c>
      <c r="E140">
        <v>593.1</v>
      </c>
      <c r="F140">
        <f t="shared" ref="F140:G142" si="56">+B140+D140</f>
        <v>419.7</v>
      </c>
      <c r="G140">
        <f t="shared" si="56"/>
        <v>802.1</v>
      </c>
      <c r="H140" s="20">
        <f t="shared" si="54"/>
        <v>-47.674853509537463</v>
      </c>
    </row>
    <row r="141" spans="1:8" x14ac:dyDescent="0.25">
      <c r="A141" s="5">
        <f t="shared" si="2"/>
        <v>39835</v>
      </c>
      <c r="B141">
        <v>57.5</v>
      </c>
      <c r="C141">
        <v>203</v>
      </c>
      <c r="D141">
        <v>361.6</v>
      </c>
      <c r="E141">
        <v>599</v>
      </c>
      <c r="F141">
        <f t="shared" si="56"/>
        <v>419.1</v>
      </c>
      <c r="G141">
        <f t="shared" si="56"/>
        <v>802</v>
      </c>
      <c r="H141" s="20">
        <f t="shared" si="54"/>
        <v>-47.743142144638405</v>
      </c>
    </row>
    <row r="142" spans="1:8" x14ac:dyDescent="0.25">
      <c r="A142" s="5">
        <f t="shared" si="2"/>
        <v>39842</v>
      </c>
      <c r="B142">
        <v>46.8</v>
      </c>
      <c r="C142">
        <v>175</v>
      </c>
      <c r="D142">
        <v>370.6</v>
      </c>
      <c r="E142">
        <v>665</v>
      </c>
      <c r="F142">
        <f t="shared" si="56"/>
        <v>417.40000000000003</v>
      </c>
      <c r="G142">
        <f t="shared" si="56"/>
        <v>840</v>
      </c>
      <c r="H142" s="20">
        <f t="shared" ref="H142:H147" si="57">+(F142/G142-1)*100</f>
        <v>-50.309523809523803</v>
      </c>
    </row>
    <row r="143" spans="1:8" x14ac:dyDescent="0.25">
      <c r="A143" s="5">
        <f t="shared" si="2"/>
        <v>39849</v>
      </c>
      <c r="B143">
        <v>35.799999999999997</v>
      </c>
      <c r="C143">
        <v>155.5</v>
      </c>
      <c r="D143">
        <v>382.4</v>
      </c>
      <c r="E143">
        <v>687.7</v>
      </c>
      <c r="F143">
        <f t="shared" ref="F143:G145" si="58">+B143+D143</f>
        <v>418.2</v>
      </c>
      <c r="G143">
        <f t="shared" si="58"/>
        <v>843.2</v>
      </c>
      <c r="H143" s="20">
        <f t="shared" si="57"/>
        <v>-50.403225806451623</v>
      </c>
    </row>
    <row r="144" spans="1:8" x14ac:dyDescent="0.25">
      <c r="A144" s="5">
        <f t="shared" si="2"/>
        <v>39856</v>
      </c>
      <c r="B144">
        <v>81.8</v>
      </c>
      <c r="C144">
        <v>135</v>
      </c>
      <c r="D144">
        <v>388.6</v>
      </c>
      <c r="E144">
        <v>724.4</v>
      </c>
      <c r="F144">
        <f t="shared" si="58"/>
        <v>470.40000000000003</v>
      </c>
      <c r="G144">
        <f t="shared" si="58"/>
        <v>859.4</v>
      </c>
      <c r="H144" s="20">
        <f t="shared" si="57"/>
        <v>-45.26413777053758</v>
      </c>
    </row>
    <row r="145" spans="1:9" x14ac:dyDescent="0.25">
      <c r="A145" s="5">
        <f t="shared" si="2"/>
        <v>39863</v>
      </c>
      <c r="B145">
        <v>58.3</v>
      </c>
      <c r="C145">
        <v>127.5</v>
      </c>
      <c r="D145">
        <v>413.5</v>
      </c>
      <c r="E145">
        <v>744.2</v>
      </c>
      <c r="F145">
        <f t="shared" si="58"/>
        <v>471.8</v>
      </c>
      <c r="G145">
        <f t="shared" si="58"/>
        <v>871.7</v>
      </c>
      <c r="H145" s="20">
        <f t="shared" si="57"/>
        <v>-45.875874727543888</v>
      </c>
    </row>
    <row r="146" spans="1:9" x14ac:dyDescent="0.25">
      <c r="A146" s="5">
        <f t="shared" si="2"/>
        <v>39870</v>
      </c>
      <c r="B146">
        <v>78.3</v>
      </c>
      <c r="C146">
        <v>143</v>
      </c>
      <c r="D146">
        <v>413.5</v>
      </c>
      <c r="E146">
        <v>744.2</v>
      </c>
      <c r="F146">
        <f t="shared" ref="F146:G148" si="59">+B146+D146</f>
        <v>491.8</v>
      </c>
      <c r="G146">
        <f t="shared" si="59"/>
        <v>887.2</v>
      </c>
      <c r="H146" s="20">
        <f t="shared" si="57"/>
        <v>-44.567177637511271</v>
      </c>
    </row>
    <row r="147" spans="1:9" x14ac:dyDescent="0.25">
      <c r="A147" s="5">
        <f t="shared" si="2"/>
        <v>39877</v>
      </c>
      <c r="B147">
        <v>69</v>
      </c>
      <c r="C147">
        <v>158.30000000000001</v>
      </c>
      <c r="D147">
        <v>419.8</v>
      </c>
      <c r="E147">
        <v>779.7</v>
      </c>
      <c r="F147">
        <f t="shared" si="59"/>
        <v>488.8</v>
      </c>
      <c r="G147">
        <f t="shared" si="59"/>
        <v>938</v>
      </c>
      <c r="H147" s="20">
        <f t="shared" si="57"/>
        <v>-47.889125799573563</v>
      </c>
    </row>
    <row r="148" spans="1:9" x14ac:dyDescent="0.25">
      <c r="A148" s="5">
        <f t="shared" si="2"/>
        <v>39884</v>
      </c>
      <c r="B148">
        <v>71</v>
      </c>
      <c r="C148">
        <v>143.9</v>
      </c>
      <c r="D148">
        <v>419.8</v>
      </c>
      <c r="E148">
        <v>802.3</v>
      </c>
      <c r="F148">
        <f t="shared" si="59"/>
        <v>490.8</v>
      </c>
      <c r="G148">
        <f t="shared" si="59"/>
        <v>946.19999999999993</v>
      </c>
      <c r="H148" s="20">
        <f t="shared" ref="H148:H153" si="60">+(F148/G148-1)*100</f>
        <v>-48.129359543436898</v>
      </c>
    </row>
    <row r="149" spans="1:9" x14ac:dyDescent="0.25">
      <c r="A149" s="5">
        <f t="shared" si="2"/>
        <v>39891</v>
      </c>
      <c r="B149">
        <v>101.5</v>
      </c>
      <c r="C149">
        <v>123.8</v>
      </c>
      <c r="D149">
        <v>419.8</v>
      </c>
      <c r="E149">
        <v>820.5</v>
      </c>
      <c r="F149">
        <f t="shared" ref="F149:G153" si="61">+B149+D149</f>
        <v>521.29999999999995</v>
      </c>
      <c r="G149">
        <f t="shared" si="61"/>
        <v>944.3</v>
      </c>
      <c r="H149" s="20">
        <f t="shared" si="60"/>
        <v>-44.79508630731759</v>
      </c>
    </row>
    <row r="150" spans="1:9" x14ac:dyDescent="0.25">
      <c r="A150" s="5">
        <f t="shared" si="2"/>
        <v>39898</v>
      </c>
      <c r="B150">
        <v>65.5</v>
      </c>
      <c r="C150">
        <v>95.3</v>
      </c>
      <c r="D150">
        <v>470.1</v>
      </c>
      <c r="E150">
        <v>849.6</v>
      </c>
      <c r="F150">
        <f t="shared" si="61"/>
        <v>535.6</v>
      </c>
      <c r="G150">
        <f t="shared" si="61"/>
        <v>944.9</v>
      </c>
      <c r="H150" s="20">
        <f t="shared" si="60"/>
        <v>-43.316753095565666</v>
      </c>
    </row>
    <row r="151" spans="1:9" x14ac:dyDescent="0.25">
      <c r="A151" s="5">
        <f t="shared" si="2"/>
        <v>39905</v>
      </c>
      <c r="B151">
        <v>45.5</v>
      </c>
      <c r="C151">
        <v>102.8</v>
      </c>
      <c r="D151">
        <v>491.5</v>
      </c>
      <c r="E151">
        <v>866.3</v>
      </c>
      <c r="F151">
        <f t="shared" si="61"/>
        <v>537</v>
      </c>
      <c r="G151">
        <f t="shared" si="61"/>
        <v>969.09999999999991</v>
      </c>
      <c r="H151" s="20">
        <f t="shared" si="60"/>
        <v>-44.587761840883289</v>
      </c>
    </row>
    <row r="152" spans="1:9" x14ac:dyDescent="0.25">
      <c r="A152" s="5">
        <f t="shared" si="2"/>
        <v>39912</v>
      </c>
      <c r="B152">
        <v>57.5</v>
      </c>
      <c r="C152">
        <v>105.1</v>
      </c>
      <c r="D152">
        <v>491.5</v>
      </c>
      <c r="E152">
        <v>872.6</v>
      </c>
      <c r="F152">
        <f t="shared" si="61"/>
        <v>549</v>
      </c>
      <c r="G152">
        <f t="shared" si="61"/>
        <v>977.7</v>
      </c>
      <c r="H152" s="20">
        <f t="shared" si="60"/>
        <v>-43.847806075483277</v>
      </c>
    </row>
    <row r="153" spans="1:9" x14ac:dyDescent="0.25">
      <c r="A153" s="5">
        <f t="shared" si="2"/>
        <v>39919</v>
      </c>
      <c r="B153">
        <v>76.5</v>
      </c>
      <c r="C153">
        <v>88.3</v>
      </c>
      <c r="D153">
        <v>491.5</v>
      </c>
      <c r="E153">
        <v>923.3</v>
      </c>
      <c r="F153">
        <f t="shared" si="61"/>
        <v>568</v>
      </c>
      <c r="G153">
        <f t="shared" si="61"/>
        <v>1011.5999999999999</v>
      </c>
      <c r="H153" s="20">
        <f t="shared" si="60"/>
        <v>-43.851324634242786</v>
      </c>
    </row>
    <row r="154" spans="1:9" x14ac:dyDescent="0.25">
      <c r="A154" s="5">
        <f t="shared" si="2"/>
        <v>39926</v>
      </c>
      <c r="B154">
        <v>76.5</v>
      </c>
      <c r="C154">
        <v>56.3</v>
      </c>
      <c r="D154">
        <v>491.5</v>
      </c>
      <c r="E154">
        <v>949.3</v>
      </c>
      <c r="F154">
        <f t="shared" ref="F154:F185" si="62">+B154+D154</f>
        <v>568</v>
      </c>
      <c r="G154">
        <f t="shared" ref="G154:G185" si="63">+C154+E154</f>
        <v>1005.5999999999999</v>
      </c>
      <c r="H154" s="20">
        <f t="shared" ref="H154:H185" si="64">+(F154/G154-1)*100</f>
        <v>-43.51630867143993</v>
      </c>
    </row>
    <row r="155" spans="1:9" x14ac:dyDescent="0.25">
      <c r="A155" s="5">
        <f t="shared" si="2"/>
        <v>39933</v>
      </c>
      <c r="B155">
        <v>33.9</v>
      </c>
      <c r="C155">
        <v>51.3</v>
      </c>
      <c r="D155">
        <v>534.4</v>
      </c>
      <c r="E155">
        <v>949.3</v>
      </c>
      <c r="F155">
        <f t="shared" si="62"/>
        <v>568.29999999999995</v>
      </c>
      <c r="G155">
        <f t="shared" si="63"/>
        <v>1000.5999999999999</v>
      </c>
      <c r="H155" s="20">
        <f t="shared" si="64"/>
        <v>-43.204077553467926</v>
      </c>
      <c r="I155">
        <v>20</v>
      </c>
    </row>
    <row r="156" spans="1:9" x14ac:dyDescent="0.25">
      <c r="A156" s="5">
        <f t="shared" si="2"/>
        <v>39940</v>
      </c>
      <c r="B156">
        <v>16.2</v>
      </c>
      <c r="C156">
        <v>57.8</v>
      </c>
      <c r="D156">
        <v>556.79999999999995</v>
      </c>
      <c r="E156">
        <v>955.5</v>
      </c>
      <c r="F156">
        <f t="shared" si="62"/>
        <v>573</v>
      </c>
      <c r="G156">
        <f t="shared" si="63"/>
        <v>1013.3</v>
      </c>
      <c r="H156" s="20">
        <f t="shared" si="64"/>
        <v>-43.452087239711837</v>
      </c>
      <c r="I156">
        <v>20</v>
      </c>
    </row>
    <row r="157" spans="1:9" x14ac:dyDescent="0.25">
      <c r="A157" s="5">
        <f t="shared" si="2"/>
        <v>39947</v>
      </c>
      <c r="B157">
        <v>6</v>
      </c>
      <c r="C157">
        <v>57.8</v>
      </c>
      <c r="D157">
        <v>567.5</v>
      </c>
      <c r="E157">
        <v>955.5</v>
      </c>
      <c r="F157">
        <f t="shared" si="62"/>
        <v>573.5</v>
      </c>
      <c r="G157">
        <f t="shared" si="63"/>
        <v>1013.3</v>
      </c>
      <c r="H157" s="20">
        <f t="shared" si="64"/>
        <v>-43.402743511299711</v>
      </c>
      <c r="I157">
        <v>39</v>
      </c>
    </row>
    <row r="158" spans="1:9" x14ac:dyDescent="0.25">
      <c r="A158" s="5">
        <f t="shared" si="2"/>
        <v>39954</v>
      </c>
      <c r="B158">
        <v>6</v>
      </c>
      <c r="C158">
        <v>51.8</v>
      </c>
      <c r="D158">
        <v>567.5</v>
      </c>
      <c r="E158">
        <v>961.5</v>
      </c>
      <c r="F158">
        <f t="shared" si="62"/>
        <v>573.5</v>
      </c>
      <c r="G158">
        <f t="shared" si="63"/>
        <v>1013.3</v>
      </c>
      <c r="H158" s="20">
        <f t="shared" si="64"/>
        <v>-43.402743511299711</v>
      </c>
      <c r="I158">
        <v>39</v>
      </c>
    </row>
    <row r="159" spans="1:9" x14ac:dyDescent="0.25">
      <c r="A159" s="39">
        <f t="shared" si="2"/>
        <v>39961</v>
      </c>
      <c r="B159" s="40">
        <v>6</v>
      </c>
      <c r="C159" s="40">
        <v>50.5</v>
      </c>
      <c r="D159" s="40">
        <v>567.5</v>
      </c>
      <c r="E159" s="40">
        <v>961.5</v>
      </c>
      <c r="F159" s="40">
        <f t="shared" si="62"/>
        <v>573.5</v>
      </c>
      <c r="G159" s="40">
        <f t="shared" si="63"/>
        <v>1012</v>
      </c>
      <c r="H159" s="284">
        <f t="shared" si="64"/>
        <v>-43.330039525691703</v>
      </c>
      <c r="I159" s="40">
        <v>39</v>
      </c>
    </row>
    <row r="160" spans="1:9" x14ac:dyDescent="0.25">
      <c r="A160" s="41">
        <f t="shared" si="2"/>
        <v>39968</v>
      </c>
      <c r="B160" s="42">
        <v>153.19999999999999</v>
      </c>
      <c r="C160" s="42">
        <v>68.400000000000006</v>
      </c>
      <c r="D160" s="42">
        <v>0</v>
      </c>
      <c r="E160" s="42">
        <v>0</v>
      </c>
      <c r="F160" s="42">
        <f t="shared" si="62"/>
        <v>153.19999999999999</v>
      </c>
      <c r="G160" s="42">
        <f t="shared" si="63"/>
        <v>68.400000000000006</v>
      </c>
      <c r="H160" s="285">
        <f t="shared" si="64"/>
        <v>123.97660818713447</v>
      </c>
    </row>
    <row r="161" spans="1:9" x14ac:dyDescent="0.25">
      <c r="A161" s="5">
        <f t="shared" si="2"/>
        <v>39975</v>
      </c>
      <c r="B161">
        <v>155.19999999999999</v>
      </c>
      <c r="C161">
        <v>91.3</v>
      </c>
      <c r="D161">
        <v>4</v>
      </c>
      <c r="E161">
        <v>0</v>
      </c>
      <c r="F161">
        <f t="shared" si="62"/>
        <v>159.19999999999999</v>
      </c>
      <c r="G161">
        <f t="shared" si="63"/>
        <v>91.3</v>
      </c>
      <c r="H161" s="20">
        <f t="shared" si="64"/>
        <v>74.370208105147853</v>
      </c>
    </row>
    <row r="162" spans="1:9" x14ac:dyDescent="0.25">
      <c r="A162" s="5">
        <f t="shared" si="2"/>
        <v>39982</v>
      </c>
      <c r="B162">
        <v>155.19999999999999</v>
      </c>
      <c r="C162">
        <v>95.5</v>
      </c>
      <c r="D162">
        <v>4</v>
      </c>
      <c r="E162">
        <v>0</v>
      </c>
      <c r="F162">
        <f t="shared" si="62"/>
        <v>159.19999999999999</v>
      </c>
      <c r="G162">
        <f t="shared" si="63"/>
        <v>95.5</v>
      </c>
      <c r="H162" s="20">
        <f t="shared" si="64"/>
        <v>66.701570680628251</v>
      </c>
    </row>
    <row r="163" spans="1:9" x14ac:dyDescent="0.25">
      <c r="A163" s="5">
        <f t="shared" si="2"/>
        <v>39989</v>
      </c>
      <c r="B163">
        <v>110</v>
      </c>
      <c r="C163">
        <v>104.6</v>
      </c>
      <c r="D163">
        <v>33.1</v>
      </c>
      <c r="E163">
        <v>17.899999999999999</v>
      </c>
      <c r="F163">
        <f t="shared" si="62"/>
        <v>143.1</v>
      </c>
      <c r="G163">
        <f t="shared" si="63"/>
        <v>122.5</v>
      </c>
      <c r="H163" s="20">
        <f t="shared" si="64"/>
        <v>16.816326530612248</v>
      </c>
    </row>
    <row r="164" spans="1:9" x14ac:dyDescent="0.25">
      <c r="A164" s="5">
        <f t="shared" si="2"/>
        <v>39996</v>
      </c>
      <c r="B164">
        <v>110</v>
      </c>
      <c r="C164">
        <v>180</v>
      </c>
      <c r="D164">
        <v>33.1</v>
      </c>
      <c r="E164">
        <v>17.899999999999999</v>
      </c>
      <c r="F164">
        <f t="shared" si="62"/>
        <v>143.1</v>
      </c>
      <c r="G164">
        <f t="shared" si="63"/>
        <v>197.9</v>
      </c>
      <c r="H164" s="20">
        <f t="shared" si="64"/>
        <v>-27.690752905507843</v>
      </c>
    </row>
    <row r="165" spans="1:9" x14ac:dyDescent="0.25">
      <c r="A165" s="5">
        <f t="shared" si="2"/>
        <v>40003</v>
      </c>
      <c r="B165">
        <v>102</v>
      </c>
      <c r="C165">
        <v>174.9</v>
      </c>
      <c r="D165">
        <v>46</v>
      </c>
      <c r="E165">
        <v>35.5</v>
      </c>
      <c r="F165">
        <f t="shared" si="62"/>
        <v>148</v>
      </c>
      <c r="G165">
        <f t="shared" si="63"/>
        <v>210.4</v>
      </c>
      <c r="H165" s="20">
        <f t="shared" si="64"/>
        <v>-29.657794676806081</v>
      </c>
    </row>
    <row r="166" spans="1:9" x14ac:dyDescent="0.25">
      <c r="A166" s="5">
        <f t="shared" si="2"/>
        <v>40010</v>
      </c>
      <c r="B166">
        <v>113</v>
      </c>
      <c r="C166">
        <v>185.9</v>
      </c>
      <c r="D166">
        <v>66.099999999999994</v>
      </c>
      <c r="E166">
        <v>75.8</v>
      </c>
      <c r="F166">
        <f t="shared" si="62"/>
        <v>179.1</v>
      </c>
      <c r="G166">
        <f t="shared" si="63"/>
        <v>261.7</v>
      </c>
      <c r="H166" s="20">
        <f t="shared" si="64"/>
        <v>-31.562858234619796</v>
      </c>
    </row>
    <row r="167" spans="1:9" x14ac:dyDescent="0.25">
      <c r="A167" s="5">
        <f t="shared" si="2"/>
        <v>40017</v>
      </c>
      <c r="B167">
        <v>103</v>
      </c>
      <c r="C167">
        <v>186.3</v>
      </c>
      <c r="D167">
        <v>86.9</v>
      </c>
      <c r="E167">
        <v>114.4</v>
      </c>
      <c r="F167">
        <f t="shared" si="62"/>
        <v>189.9</v>
      </c>
      <c r="G167">
        <f t="shared" si="63"/>
        <v>300.70000000000005</v>
      </c>
      <c r="H167" s="20">
        <f t="shared" si="64"/>
        <v>-36.84735616893915</v>
      </c>
    </row>
    <row r="168" spans="1:9" x14ac:dyDescent="0.25">
      <c r="A168" s="5">
        <f t="shared" si="2"/>
        <v>40024</v>
      </c>
      <c r="B168">
        <v>149.5</v>
      </c>
      <c r="C168">
        <v>180.3</v>
      </c>
      <c r="D168">
        <v>93.2</v>
      </c>
      <c r="E168">
        <v>123.4</v>
      </c>
      <c r="F168">
        <f t="shared" si="62"/>
        <v>242.7</v>
      </c>
      <c r="G168">
        <f t="shared" si="63"/>
        <v>303.70000000000005</v>
      </c>
      <c r="H168" s="20">
        <f t="shared" si="64"/>
        <v>-20.085610800131725</v>
      </c>
    </row>
    <row r="169" spans="1:9" x14ac:dyDescent="0.25">
      <c r="A169" s="5">
        <f t="shared" si="2"/>
        <v>40031</v>
      </c>
      <c r="B169">
        <v>158.5</v>
      </c>
      <c r="C169">
        <v>179.8</v>
      </c>
      <c r="D169">
        <v>93.2</v>
      </c>
      <c r="E169">
        <v>129.6</v>
      </c>
      <c r="F169">
        <f t="shared" si="62"/>
        <v>251.7</v>
      </c>
      <c r="G169">
        <f t="shared" si="63"/>
        <v>309.39999999999998</v>
      </c>
      <c r="H169" s="20">
        <f t="shared" si="64"/>
        <v>-18.648998060762768</v>
      </c>
    </row>
    <row r="170" spans="1:9" x14ac:dyDescent="0.25">
      <c r="A170" s="5">
        <f t="shared" si="2"/>
        <v>40038</v>
      </c>
      <c r="B170">
        <v>164.5</v>
      </c>
      <c r="C170">
        <v>178.8</v>
      </c>
      <c r="D170">
        <v>93.2</v>
      </c>
      <c r="E170">
        <v>135.6</v>
      </c>
      <c r="F170">
        <f t="shared" si="62"/>
        <v>257.7</v>
      </c>
      <c r="G170">
        <f t="shared" si="63"/>
        <v>314.39999999999998</v>
      </c>
      <c r="H170" s="20">
        <f t="shared" si="64"/>
        <v>-18.034351145038162</v>
      </c>
    </row>
    <row r="171" spans="1:9" x14ac:dyDescent="0.25">
      <c r="A171" s="5">
        <f t="shared" si="2"/>
        <v>40045</v>
      </c>
      <c r="B171">
        <v>167</v>
      </c>
      <c r="C171">
        <v>204.8</v>
      </c>
      <c r="D171">
        <v>105.8</v>
      </c>
      <c r="E171">
        <v>184.9</v>
      </c>
      <c r="F171">
        <f t="shared" si="62"/>
        <v>272.8</v>
      </c>
      <c r="G171">
        <f t="shared" si="63"/>
        <v>389.70000000000005</v>
      </c>
      <c r="H171" s="20">
        <f t="shared" si="64"/>
        <v>-29.997433923530924</v>
      </c>
    </row>
    <row r="172" spans="1:9" x14ac:dyDescent="0.25">
      <c r="A172" s="5">
        <f t="shared" si="2"/>
        <v>40052</v>
      </c>
      <c r="B172">
        <v>144.6</v>
      </c>
      <c r="C172">
        <v>186.3</v>
      </c>
      <c r="D172">
        <v>132.4</v>
      </c>
      <c r="E172">
        <v>205.8</v>
      </c>
      <c r="F172">
        <f t="shared" si="62"/>
        <v>277</v>
      </c>
      <c r="G172">
        <f t="shared" si="63"/>
        <v>392.1</v>
      </c>
      <c r="H172" s="20">
        <f t="shared" si="64"/>
        <v>-29.354756439683761</v>
      </c>
      <c r="I172">
        <v>11</v>
      </c>
    </row>
    <row r="173" spans="1:9" x14ac:dyDescent="0.25">
      <c r="A173" s="5">
        <f t="shared" si="2"/>
        <v>40059</v>
      </c>
      <c r="B173">
        <v>123.1</v>
      </c>
      <c r="C173">
        <v>213.5</v>
      </c>
      <c r="D173">
        <v>166.4</v>
      </c>
      <c r="E173">
        <v>217.4</v>
      </c>
      <c r="F173">
        <f t="shared" si="62"/>
        <v>289.5</v>
      </c>
      <c r="G173">
        <f t="shared" si="63"/>
        <v>430.9</v>
      </c>
      <c r="H173" s="20">
        <f t="shared" si="64"/>
        <v>-32.815038291947083</v>
      </c>
    </row>
    <row r="174" spans="1:9" x14ac:dyDescent="0.25">
      <c r="A174" s="5">
        <f t="shared" si="2"/>
        <v>40066</v>
      </c>
      <c r="B174">
        <v>130.69999999999999</v>
      </c>
      <c r="C174">
        <v>197</v>
      </c>
      <c r="D174">
        <v>166.4</v>
      </c>
      <c r="E174">
        <v>262.3</v>
      </c>
      <c r="F174">
        <f t="shared" si="62"/>
        <v>297.10000000000002</v>
      </c>
      <c r="G174">
        <f t="shared" si="63"/>
        <v>459.3</v>
      </c>
      <c r="H174" s="20">
        <f t="shared" si="64"/>
        <v>-35.314609187894618</v>
      </c>
    </row>
    <row r="175" spans="1:9" x14ac:dyDescent="0.25">
      <c r="A175" s="5">
        <f t="shared" si="2"/>
        <v>40073</v>
      </c>
      <c r="B175">
        <v>168.3</v>
      </c>
      <c r="C175">
        <v>195.1</v>
      </c>
      <c r="D175">
        <v>166.4</v>
      </c>
      <c r="E175">
        <v>266.7</v>
      </c>
      <c r="F175">
        <f t="shared" si="62"/>
        <v>334.70000000000005</v>
      </c>
      <c r="G175">
        <f t="shared" si="63"/>
        <v>461.79999999999995</v>
      </c>
      <c r="H175" s="20">
        <f t="shared" si="64"/>
        <v>-27.522737115634456</v>
      </c>
    </row>
    <row r="176" spans="1:9" x14ac:dyDescent="0.25">
      <c r="A176" s="5">
        <f t="shared" si="2"/>
        <v>40080</v>
      </c>
      <c r="B176">
        <v>135.19999999999999</v>
      </c>
      <c r="C176">
        <v>202.1</v>
      </c>
      <c r="D176">
        <v>214.4</v>
      </c>
      <c r="E176">
        <v>283.89999999999998</v>
      </c>
      <c r="F176">
        <f t="shared" si="62"/>
        <v>349.6</v>
      </c>
      <c r="G176">
        <f t="shared" si="63"/>
        <v>486</v>
      </c>
      <c r="H176" s="20">
        <f t="shared" si="64"/>
        <v>-28.065843621399168</v>
      </c>
    </row>
    <row r="177" spans="1:8" x14ac:dyDescent="0.25">
      <c r="A177" s="5">
        <f t="shared" si="2"/>
        <v>40087</v>
      </c>
      <c r="B177">
        <v>117</v>
      </c>
      <c r="C177">
        <v>199.3</v>
      </c>
      <c r="D177">
        <v>236.1</v>
      </c>
      <c r="E177">
        <v>301.3</v>
      </c>
      <c r="F177">
        <f t="shared" si="62"/>
        <v>353.1</v>
      </c>
      <c r="G177">
        <f t="shared" si="63"/>
        <v>500.6</v>
      </c>
      <c r="H177" s="20">
        <f t="shared" si="64"/>
        <v>-29.464642429085096</v>
      </c>
    </row>
    <row r="178" spans="1:8" x14ac:dyDescent="0.25">
      <c r="A178" s="5">
        <f t="shared" si="2"/>
        <v>40094</v>
      </c>
      <c r="B178">
        <v>117.6</v>
      </c>
      <c r="C178">
        <v>188.8</v>
      </c>
      <c r="D178">
        <v>261.7</v>
      </c>
      <c r="E178">
        <v>325.5</v>
      </c>
      <c r="F178">
        <f t="shared" si="62"/>
        <v>379.29999999999995</v>
      </c>
      <c r="G178">
        <f t="shared" si="63"/>
        <v>514.29999999999995</v>
      </c>
      <c r="H178" s="20">
        <f t="shared" si="64"/>
        <v>-26.249270853587404</v>
      </c>
    </row>
    <row r="179" spans="1:8" x14ac:dyDescent="0.25">
      <c r="A179" s="5">
        <f t="shared" si="2"/>
        <v>40101</v>
      </c>
      <c r="B179">
        <v>96.6</v>
      </c>
      <c r="C179">
        <v>175.8</v>
      </c>
      <c r="D179">
        <v>280.89999999999998</v>
      </c>
      <c r="E179">
        <v>338.4</v>
      </c>
      <c r="F179">
        <f t="shared" si="62"/>
        <v>377.5</v>
      </c>
      <c r="G179">
        <f t="shared" si="63"/>
        <v>514.20000000000005</v>
      </c>
      <c r="H179" s="20">
        <f t="shared" si="64"/>
        <v>-26.584986386620002</v>
      </c>
    </row>
    <row r="180" spans="1:8" x14ac:dyDescent="0.25">
      <c r="A180" s="5">
        <f t="shared" si="2"/>
        <v>40108</v>
      </c>
      <c r="B180">
        <v>85.1</v>
      </c>
      <c r="C180">
        <v>148.80000000000001</v>
      </c>
      <c r="D180">
        <v>292.39999999999998</v>
      </c>
      <c r="E180">
        <v>369.6</v>
      </c>
      <c r="F180">
        <f t="shared" si="62"/>
        <v>377.5</v>
      </c>
      <c r="G180">
        <f t="shared" si="63"/>
        <v>518.40000000000009</v>
      </c>
      <c r="H180" s="20">
        <f t="shared" si="64"/>
        <v>-27.179783950617299</v>
      </c>
    </row>
    <row r="181" spans="1:8" x14ac:dyDescent="0.25">
      <c r="A181" s="5">
        <f t="shared" si="2"/>
        <v>40115</v>
      </c>
      <c r="B181">
        <v>81.599999999999994</v>
      </c>
      <c r="C181">
        <v>146.80000000000001</v>
      </c>
      <c r="D181">
        <v>313.39999999999998</v>
      </c>
      <c r="E181">
        <v>373</v>
      </c>
      <c r="F181">
        <f t="shared" si="62"/>
        <v>395</v>
      </c>
      <c r="G181">
        <f t="shared" si="63"/>
        <v>519.79999999999995</v>
      </c>
      <c r="H181" s="20">
        <f t="shared" si="64"/>
        <v>-24.009234320892649</v>
      </c>
    </row>
    <row r="182" spans="1:8" x14ac:dyDescent="0.25">
      <c r="A182" s="5">
        <f t="shared" si="2"/>
        <v>40122</v>
      </c>
      <c r="B182">
        <v>85.3</v>
      </c>
      <c r="C182">
        <v>146</v>
      </c>
      <c r="D182">
        <v>313.39999999999998</v>
      </c>
      <c r="E182">
        <v>382.9</v>
      </c>
      <c r="F182">
        <f t="shared" si="62"/>
        <v>398.7</v>
      </c>
      <c r="G182">
        <f t="shared" si="63"/>
        <v>528.9</v>
      </c>
      <c r="H182" s="20">
        <f t="shared" si="64"/>
        <v>-24.617129892229151</v>
      </c>
    </row>
    <row r="183" spans="1:8" x14ac:dyDescent="0.25">
      <c r="A183" s="5">
        <f t="shared" si="2"/>
        <v>40129</v>
      </c>
      <c r="B183">
        <v>90.8</v>
      </c>
      <c r="C183">
        <v>146</v>
      </c>
      <c r="D183">
        <v>328.9</v>
      </c>
      <c r="E183">
        <v>382.9</v>
      </c>
      <c r="F183">
        <f t="shared" si="62"/>
        <v>419.7</v>
      </c>
      <c r="G183">
        <f t="shared" si="63"/>
        <v>528.9</v>
      </c>
      <c r="H183" s="20">
        <f t="shared" si="64"/>
        <v>-20.646625070901869</v>
      </c>
    </row>
    <row r="184" spans="1:8" x14ac:dyDescent="0.25">
      <c r="A184" s="5">
        <f t="shared" si="2"/>
        <v>40136</v>
      </c>
      <c r="B184">
        <v>68.400000000000006</v>
      </c>
      <c r="C184">
        <v>96.2</v>
      </c>
      <c r="D184">
        <v>351.1</v>
      </c>
      <c r="E184">
        <v>432.4</v>
      </c>
      <c r="F184">
        <f t="shared" si="62"/>
        <v>419.5</v>
      </c>
      <c r="G184">
        <f t="shared" si="63"/>
        <v>528.6</v>
      </c>
      <c r="H184" s="20">
        <f t="shared" si="64"/>
        <v>-20.639424895951574</v>
      </c>
    </row>
    <row r="185" spans="1:8" x14ac:dyDescent="0.25">
      <c r="A185" s="5">
        <f t="shared" si="2"/>
        <v>40143</v>
      </c>
      <c r="B185">
        <v>68.400000000000006</v>
      </c>
      <c r="C185">
        <v>97.6</v>
      </c>
      <c r="D185">
        <v>351.1</v>
      </c>
      <c r="E185">
        <v>432.4</v>
      </c>
      <c r="F185">
        <f t="shared" si="62"/>
        <v>419.5</v>
      </c>
      <c r="G185">
        <f t="shared" si="63"/>
        <v>530</v>
      </c>
      <c r="H185" s="20">
        <f t="shared" si="64"/>
        <v>-20.849056603773587</v>
      </c>
    </row>
    <row r="186" spans="1:8" x14ac:dyDescent="0.25">
      <c r="A186" s="5">
        <f t="shared" si="2"/>
        <v>40150</v>
      </c>
      <c r="B186">
        <v>75.7</v>
      </c>
      <c r="C186">
        <v>152.6</v>
      </c>
      <c r="D186">
        <v>351.1</v>
      </c>
      <c r="E186">
        <v>448.9</v>
      </c>
      <c r="F186">
        <f t="shared" ref="F186:F217" si="65">+B186+D186</f>
        <v>426.8</v>
      </c>
      <c r="G186">
        <f t="shared" ref="G186:G217" si="66">+C186+E186</f>
        <v>601.5</v>
      </c>
      <c r="H186" s="20">
        <f t="shared" ref="H186:H217" si="67">+(F186/G186-1)*100</f>
        <v>-29.04405652535328</v>
      </c>
    </row>
    <row r="187" spans="1:8" x14ac:dyDescent="0.25">
      <c r="A187" s="5">
        <f t="shared" si="2"/>
        <v>40157</v>
      </c>
      <c r="B187">
        <v>76.7</v>
      </c>
      <c r="C187">
        <v>152.6</v>
      </c>
      <c r="D187">
        <v>351.1</v>
      </c>
      <c r="E187">
        <v>487.4</v>
      </c>
      <c r="F187">
        <f t="shared" si="65"/>
        <v>427.8</v>
      </c>
      <c r="G187">
        <f t="shared" si="66"/>
        <v>640</v>
      </c>
      <c r="H187" s="20">
        <f t="shared" si="67"/>
        <v>-33.15625</v>
      </c>
    </row>
    <row r="188" spans="1:8" x14ac:dyDescent="0.25">
      <c r="A188" s="5">
        <f t="shared" si="2"/>
        <v>40164</v>
      </c>
      <c r="B188">
        <v>53.7</v>
      </c>
      <c r="C188">
        <v>151.19999999999999</v>
      </c>
      <c r="D188">
        <v>392.8</v>
      </c>
      <c r="E188">
        <v>502.8</v>
      </c>
      <c r="F188">
        <f t="shared" si="65"/>
        <v>446.5</v>
      </c>
      <c r="G188">
        <f t="shared" si="66"/>
        <v>654</v>
      </c>
      <c r="H188" s="20">
        <f t="shared" si="67"/>
        <v>-31.727828746177366</v>
      </c>
    </row>
    <row r="189" spans="1:8" x14ac:dyDescent="0.25">
      <c r="A189" s="5">
        <f t="shared" si="2"/>
        <v>40171</v>
      </c>
      <c r="B189">
        <v>55.8</v>
      </c>
      <c r="C189">
        <v>151.19999999999999</v>
      </c>
      <c r="D189">
        <v>392.8</v>
      </c>
      <c r="E189">
        <v>502.8</v>
      </c>
      <c r="F189">
        <f t="shared" si="65"/>
        <v>448.6</v>
      </c>
      <c r="G189">
        <f t="shared" si="66"/>
        <v>654</v>
      </c>
      <c r="H189" s="20">
        <f t="shared" si="67"/>
        <v>-31.406727828746174</v>
      </c>
    </row>
    <row r="190" spans="1:8" x14ac:dyDescent="0.25">
      <c r="A190" s="5">
        <f t="shared" si="2"/>
        <v>40178</v>
      </c>
      <c r="B190">
        <v>55.8</v>
      </c>
      <c r="C190">
        <v>151.19999999999999</v>
      </c>
      <c r="D190">
        <v>392.8</v>
      </c>
      <c r="E190">
        <v>502.8</v>
      </c>
      <c r="F190">
        <f t="shared" si="65"/>
        <v>448.6</v>
      </c>
      <c r="G190">
        <f t="shared" si="66"/>
        <v>654</v>
      </c>
      <c r="H190" s="20">
        <f t="shared" si="67"/>
        <v>-31.406727828746174</v>
      </c>
    </row>
    <row r="191" spans="1:8" x14ac:dyDescent="0.25">
      <c r="A191" s="5">
        <f t="shared" si="2"/>
        <v>40185</v>
      </c>
      <c r="B191">
        <v>41.5</v>
      </c>
      <c r="C191">
        <v>133.19999999999999</v>
      </c>
      <c r="D191">
        <v>392.8</v>
      </c>
      <c r="E191">
        <v>519.29999999999995</v>
      </c>
      <c r="F191">
        <f t="shared" si="65"/>
        <v>434.3</v>
      </c>
      <c r="G191">
        <f t="shared" si="66"/>
        <v>652.5</v>
      </c>
      <c r="H191" s="20">
        <f t="shared" si="67"/>
        <v>-33.440613026819918</v>
      </c>
    </row>
    <row r="192" spans="1:8" x14ac:dyDescent="0.25">
      <c r="A192" s="5">
        <f t="shared" si="2"/>
        <v>40192</v>
      </c>
      <c r="B192">
        <v>51.5</v>
      </c>
      <c r="C192">
        <v>127.2</v>
      </c>
      <c r="D192">
        <v>392.8</v>
      </c>
      <c r="E192">
        <v>525.9</v>
      </c>
      <c r="F192">
        <f t="shared" si="65"/>
        <v>444.3</v>
      </c>
      <c r="G192">
        <f t="shared" si="66"/>
        <v>653.1</v>
      </c>
      <c r="H192" s="20">
        <f t="shared" si="67"/>
        <v>-31.970601745521364</v>
      </c>
    </row>
    <row r="193" spans="1:9" x14ac:dyDescent="0.25">
      <c r="A193" s="5">
        <f t="shared" si="2"/>
        <v>40199</v>
      </c>
      <c r="B193">
        <v>66.3</v>
      </c>
      <c r="C193">
        <v>122.2</v>
      </c>
      <c r="D193">
        <v>392.8</v>
      </c>
      <c r="E193">
        <v>545.4</v>
      </c>
      <c r="F193">
        <f t="shared" si="65"/>
        <v>459.1</v>
      </c>
      <c r="G193">
        <f t="shared" si="66"/>
        <v>667.6</v>
      </c>
      <c r="H193" s="20">
        <f t="shared" si="67"/>
        <v>-31.231276213301374</v>
      </c>
    </row>
    <row r="194" spans="1:9" x14ac:dyDescent="0.25">
      <c r="A194" s="5">
        <f t="shared" si="2"/>
        <v>40206</v>
      </c>
      <c r="B194">
        <v>65.599999999999994</v>
      </c>
      <c r="C194">
        <v>152.9</v>
      </c>
      <c r="D194">
        <v>402.5</v>
      </c>
      <c r="E194">
        <v>545.4</v>
      </c>
      <c r="F194">
        <f t="shared" si="65"/>
        <v>468.1</v>
      </c>
      <c r="G194">
        <f t="shared" si="66"/>
        <v>698.3</v>
      </c>
      <c r="H194" s="20">
        <f t="shared" si="67"/>
        <v>-32.96577402262637</v>
      </c>
      <c r="I194">
        <v>3</v>
      </c>
    </row>
    <row r="195" spans="1:9" x14ac:dyDescent="0.25">
      <c r="A195" s="5">
        <f t="shared" si="2"/>
        <v>40213</v>
      </c>
      <c r="B195">
        <v>65.599999999999994</v>
      </c>
      <c r="C195">
        <v>152.9</v>
      </c>
      <c r="D195">
        <v>402.5</v>
      </c>
      <c r="E195">
        <v>545.4</v>
      </c>
      <c r="F195">
        <f t="shared" si="65"/>
        <v>468.1</v>
      </c>
      <c r="G195">
        <f t="shared" si="66"/>
        <v>698.3</v>
      </c>
      <c r="H195" s="20">
        <f t="shared" si="67"/>
        <v>-32.96577402262637</v>
      </c>
    </row>
    <row r="196" spans="1:9" x14ac:dyDescent="0.25">
      <c r="A196" s="5">
        <f t="shared" si="2"/>
        <v>40220</v>
      </c>
      <c r="B196">
        <v>88.6</v>
      </c>
      <c r="C196">
        <v>151.9</v>
      </c>
      <c r="D196">
        <v>430.3</v>
      </c>
      <c r="E196">
        <v>569.4</v>
      </c>
      <c r="F196">
        <f t="shared" si="65"/>
        <v>518.9</v>
      </c>
      <c r="G196">
        <f t="shared" si="66"/>
        <v>721.3</v>
      </c>
      <c r="H196" s="20">
        <f t="shared" si="67"/>
        <v>-28.060446416192985</v>
      </c>
      <c r="I196">
        <v>7.5</v>
      </c>
    </row>
    <row r="197" spans="1:9" x14ac:dyDescent="0.25">
      <c r="A197" s="5">
        <f t="shared" si="2"/>
        <v>40227</v>
      </c>
      <c r="B197">
        <v>88.6</v>
      </c>
      <c r="C197">
        <v>148.9</v>
      </c>
      <c r="D197">
        <v>430.3</v>
      </c>
      <c r="E197">
        <v>578.5</v>
      </c>
      <c r="F197">
        <f t="shared" si="65"/>
        <v>518.9</v>
      </c>
      <c r="G197">
        <f t="shared" si="66"/>
        <v>727.4</v>
      </c>
      <c r="H197" s="20">
        <f t="shared" si="67"/>
        <v>-28.663733846576854</v>
      </c>
      <c r="I197">
        <v>7.5</v>
      </c>
    </row>
    <row r="198" spans="1:9" x14ac:dyDescent="0.25">
      <c r="A198" s="5">
        <f t="shared" si="2"/>
        <v>40234</v>
      </c>
      <c r="B198">
        <v>69.900000000000006</v>
      </c>
      <c r="C198">
        <v>150.9</v>
      </c>
      <c r="D198">
        <v>441.6</v>
      </c>
      <c r="E198">
        <v>578.5</v>
      </c>
      <c r="F198">
        <f t="shared" si="65"/>
        <v>511.5</v>
      </c>
      <c r="G198">
        <f t="shared" si="66"/>
        <v>729.4</v>
      </c>
      <c r="H198" s="20">
        <f t="shared" si="67"/>
        <v>-29.873868933369895</v>
      </c>
      <c r="I198">
        <v>7.5</v>
      </c>
    </row>
    <row r="199" spans="1:9" x14ac:dyDescent="0.25">
      <c r="A199" s="5">
        <f t="shared" si="2"/>
        <v>40241</v>
      </c>
      <c r="B199">
        <v>52.9</v>
      </c>
      <c r="C199">
        <v>127.8</v>
      </c>
      <c r="D199">
        <v>458.1</v>
      </c>
      <c r="E199">
        <v>612.29999999999995</v>
      </c>
      <c r="F199">
        <f t="shared" si="65"/>
        <v>511</v>
      </c>
      <c r="G199">
        <f t="shared" si="66"/>
        <v>740.09999999999991</v>
      </c>
      <c r="H199" s="20">
        <f t="shared" si="67"/>
        <v>-30.955276314011616</v>
      </c>
      <c r="I199">
        <v>7.5</v>
      </c>
    </row>
    <row r="200" spans="1:9" x14ac:dyDescent="0.25">
      <c r="A200" s="5">
        <f t="shared" si="2"/>
        <v>40248</v>
      </c>
      <c r="B200">
        <v>53</v>
      </c>
      <c r="C200">
        <v>133.30000000000001</v>
      </c>
      <c r="D200">
        <v>458.1</v>
      </c>
      <c r="E200">
        <v>612.29999999999995</v>
      </c>
      <c r="F200">
        <f t="shared" si="65"/>
        <v>511.1</v>
      </c>
      <c r="G200">
        <f t="shared" si="66"/>
        <v>745.59999999999991</v>
      </c>
      <c r="H200" s="20">
        <f t="shared" si="67"/>
        <v>-31.451180257510714</v>
      </c>
    </row>
    <row r="201" spans="1:9" x14ac:dyDescent="0.25">
      <c r="A201" s="5">
        <f t="shared" si="2"/>
        <v>40255</v>
      </c>
      <c r="B201">
        <v>77.099999999999994</v>
      </c>
      <c r="C201">
        <v>138.80000000000001</v>
      </c>
      <c r="D201">
        <v>462.4</v>
      </c>
      <c r="E201">
        <v>623.29999999999995</v>
      </c>
      <c r="F201">
        <f t="shared" si="65"/>
        <v>539.5</v>
      </c>
      <c r="G201">
        <f t="shared" si="66"/>
        <v>762.09999999999991</v>
      </c>
      <c r="H201" s="20">
        <f t="shared" si="67"/>
        <v>-29.208765253903678</v>
      </c>
    </row>
    <row r="202" spans="1:9" x14ac:dyDescent="0.25">
      <c r="A202" s="5">
        <f t="shared" si="2"/>
        <v>40262</v>
      </c>
      <c r="B202">
        <v>37.1</v>
      </c>
      <c r="C202">
        <v>143.80000000000001</v>
      </c>
      <c r="D202">
        <v>483.2</v>
      </c>
      <c r="E202">
        <v>629.29999999999995</v>
      </c>
      <c r="F202">
        <f t="shared" si="65"/>
        <v>520.29999999999995</v>
      </c>
      <c r="G202">
        <f t="shared" si="66"/>
        <v>773.09999999999991</v>
      </c>
      <c r="H202" s="20">
        <f t="shared" si="67"/>
        <v>-32.699521407321171</v>
      </c>
      <c r="I202">
        <v>29.5</v>
      </c>
    </row>
    <row r="203" spans="1:9" x14ac:dyDescent="0.25">
      <c r="A203" s="5">
        <f t="shared" si="2"/>
        <v>40269</v>
      </c>
      <c r="B203">
        <v>25.9</v>
      </c>
      <c r="C203">
        <v>96.3</v>
      </c>
      <c r="D203">
        <v>495.4</v>
      </c>
      <c r="E203">
        <v>674.3</v>
      </c>
      <c r="F203">
        <f t="shared" si="65"/>
        <v>521.29999999999995</v>
      </c>
      <c r="G203">
        <f t="shared" si="66"/>
        <v>770.59999999999991</v>
      </c>
      <c r="H203" s="20">
        <f t="shared" si="67"/>
        <v>-32.351414482221642</v>
      </c>
      <c r="I203">
        <v>29.5</v>
      </c>
    </row>
    <row r="204" spans="1:9" x14ac:dyDescent="0.25">
      <c r="A204" s="5">
        <f t="shared" si="2"/>
        <v>40276</v>
      </c>
      <c r="B204">
        <v>25.9</v>
      </c>
      <c r="C204">
        <v>96.3</v>
      </c>
      <c r="D204">
        <v>495.4</v>
      </c>
      <c r="E204">
        <v>674.3</v>
      </c>
      <c r="F204">
        <f t="shared" si="65"/>
        <v>521.29999999999995</v>
      </c>
      <c r="G204">
        <f t="shared" si="66"/>
        <v>770.59999999999991</v>
      </c>
      <c r="H204" s="20">
        <f t="shared" si="67"/>
        <v>-32.351414482221642</v>
      </c>
      <c r="I204">
        <v>39.1</v>
      </c>
    </row>
    <row r="205" spans="1:9" x14ac:dyDescent="0.25">
      <c r="A205" s="5">
        <f t="shared" si="2"/>
        <v>40283</v>
      </c>
      <c r="B205">
        <v>48.2</v>
      </c>
      <c r="C205">
        <v>93.8</v>
      </c>
      <c r="D205">
        <v>495.4</v>
      </c>
      <c r="E205">
        <v>682</v>
      </c>
      <c r="F205">
        <f t="shared" si="65"/>
        <v>543.6</v>
      </c>
      <c r="G205">
        <f t="shared" si="66"/>
        <v>775.8</v>
      </c>
      <c r="H205" s="20">
        <f t="shared" si="67"/>
        <v>-29.930394431554518</v>
      </c>
      <c r="I205">
        <v>59.5</v>
      </c>
    </row>
    <row r="206" spans="1:9" x14ac:dyDescent="0.25">
      <c r="A206" s="5">
        <f t="shared" si="2"/>
        <v>40290</v>
      </c>
      <c r="B206">
        <v>39.9</v>
      </c>
      <c r="C206">
        <v>88.9</v>
      </c>
      <c r="D206">
        <v>500.8</v>
      </c>
      <c r="E206">
        <v>692</v>
      </c>
      <c r="F206">
        <f t="shared" si="65"/>
        <v>540.70000000000005</v>
      </c>
      <c r="G206">
        <f t="shared" si="66"/>
        <v>780.9</v>
      </c>
      <c r="H206" s="20">
        <f t="shared" si="67"/>
        <v>-30.759380202330632</v>
      </c>
    </row>
    <row r="207" spans="1:9" x14ac:dyDescent="0.25">
      <c r="A207" s="5">
        <f t="shared" si="2"/>
        <v>40297</v>
      </c>
      <c r="B207">
        <v>25.8</v>
      </c>
      <c r="C207">
        <v>89.9</v>
      </c>
      <c r="D207">
        <v>520.70000000000005</v>
      </c>
      <c r="E207">
        <v>692</v>
      </c>
      <c r="F207">
        <f t="shared" si="65"/>
        <v>546.5</v>
      </c>
      <c r="G207">
        <f t="shared" si="66"/>
        <v>781.9</v>
      </c>
      <c r="H207" s="20">
        <f t="shared" si="67"/>
        <v>-30.106151681800743</v>
      </c>
      <c r="I207">
        <v>75.099999999999994</v>
      </c>
    </row>
    <row r="208" spans="1:9" x14ac:dyDescent="0.25">
      <c r="A208" s="5">
        <f t="shared" si="2"/>
        <v>40304</v>
      </c>
      <c r="B208">
        <v>25.8</v>
      </c>
      <c r="C208">
        <v>63.7</v>
      </c>
      <c r="D208">
        <v>520.70000000000005</v>
      </c>
      <c r="E208">
        <v>720.4</v>
      </c>
      <c r="F208">
        <f t="shared" si="65"/>
        <v>546.5</v>
      </c>
      <c r="G208">
        <f t="shared" si="66"/>
        <v>784.1</v>
      </c>
      <c r="H208" s="20">
        <f t="shared" si="67"/>
        <v>-30.302257365132</v>
      </c>
      <c r="I208">
        <v>107.2</v>
      </c>
    </row>
    <row r="209" spans="1:9" x14ac:dyDescent="0.25">
      <c r="A209" s="5">
        <f t="shared" si="2"/>
        <v>40311</v>
      </c>
      <c r="B209">
        <v>6.5</v>
      </c>
      <c r="C209">
        <v>68.7</v>
      </c>
      <c r="D209">
        <v>533.9</v>
      </c>
      <c r="E209">
        <v>720.4</v>
      </c>
      <c r="F209">
        <f t="shared" si="65"/>
        <v>540.4</v>
      </c>
      <c r="G209">
        <f t="shared" si="66"/>
        <v>789.1</v>
      </c>
      <c r="H209" s="20">
        <f t="shared" si="67"/>
        <v>-31.516918007857054</v>
      </c>
      <c r="I209">
        <v>111.5</v>
      </c>
    </row>
    <row r="210" spans="1:9" x14ac:dyDescent="0.25">
      <c r="A210" s="5">
        <f t="shared" si="2"/>
        <v>40318</v>
      </c>
      <c r="B210">
        <v>13.5</v>
      </c>
      <c r="C210">
        <v>68.7</v>
      </c>
      <c r="D210">
        <v>550.4</v>
      </c>
      <c r="E210">
        <v>720.4</v>
      </c>
      <c r="F210">
        <f t="shared" si="65"/>
        <v>563.9</v>
      </c>
      <c r="G210">
        <f t="shared" si="66"/>
        <v>789.1</v>
      </c>
      <c r="H210" s="20">
        <f t="shared" si="67"/>
        <v>-28.538841718413387</v>
      </c>
      <c r="I210">
        <v>118.7</v>
      </c>
    </row>
    <row r="211" spans="1:9" x14ac:dyDescent="0.25">
      <c r="A211" s="5">
        <f t="shared" si="2"/>
        <v>40325</v>
      </c>
      <c r="B211">
        <v>0</v>
      </c>
      <c r="C211">
        <v>50.7</v>
      </c>
      <c r="D211">
        <v>575.4</v>
      </c>
      <c r="E211">
        <v>737.8</v>
      </c>
      <c r="F211">
        <f t="shared" si="65"/>
        <v>575.4</v>
      </c>
      <c r="G211">
        <f t="shared" si="66"/>
        <v>788.5</v>
      </c>
      <c r="H211" s="20">
        <f t="shared" si="67"/>
        <v>-27.025998731769185</v>
      </c>
      <c r="I211">
        <v>116.5</v>
      </c>
    </row>
    <row r="212" spans="1:9" x14ac:dyDescent="0.25">
      <c r="A212" s="5">
        <f t="shared" si="2"/>
        <v>40332</v>
      </c>
      <c r="B212">
        <v>139.4</v>
      </c>
      <c r="C212">
        <v>153.19999999999999</v>
      </c>
      <c r="D212">
        <v>0</v>
      </c>
      <c r="E212">
        <v>0</v>
      </c>
      <c r="F212">
        <f t="shared" si="65"/>
        <v>139.4</v>
      </c>
      <c r="G212">
        <f t="shared" si="66"/>
        <v>153.19999999999999</v>
      </c>
      <c r="H212" s="20">
        <f t="shared" si="67"/>
        <v>-9.0078328981723192</v>
      </c>
    </row>
    <row r="213" spans="1:9" x14ac:dyDescent="0.25">
      <c r="A213" s="5">
        <f t="shared" si="2"/>
        <v>40339</v>
      </c>
      <c r="B213">
        <v>125.5</v>
      </c>
      <c r="C213">
        <v>155.19999999999999</v>
      </c>
      <c r="D213">
        <v>19.3</v>
      </c>
      <c r="E213">
        <v>4</v>
      </c>
      <c r="F213">
        <f t="shared" si="65"/>
        <v>144.80000000000001</v>
      </c>
      <c r="G213">
        <f t="shared" si="66"/>
        <v>159.19999999999999</v>
      </c>
      <c r="H213" s="20">
        <f t="shared" si="67"/>
        <v>-9.0452261306532495</v>
      </c>
    </row>
    <row r="214" spans="1:9" x14ac:dyDescent="0.25">
      <c r="A214" s="5">
        <f t="shared" si="2"/>
        <v>40346</v>
      </c>
      <c r="B214">
        <v>140.9</v>
      </c>
      <c r="C214">
        <v>155.19999999999999</v>
      </c>
      <c r="D214">
        <v>27.2</v>
      </c>
      <c r="E214">
        <v>4</v>
      </c>
      <c r="F214">
        <f t="shared" si="65"/>
        <v>168.1</v>
      </c>
      <c r="G214">
        <f t="shared" si="66"/>
        <v>159.19999999999999</v>
      </c>
      <c r="H214" s="20">
        <f t="shared" si="67"/>
        <v>5.5904522613065444</v>
      </c>
    </row>
    <row r="215" spans="1:9" x14ac:dyDescent="0.25">
      <c r="A215" s="5">
        <f t="shared" si="2"/>
        <v>40353</v>
      </c>
      <c r="B215">
        <v>125.4</v>
      </c>
      <c r="C215">
        <v>110</v>
      </c>
      <c r="D215">
        <v>78.599999999999994</v>
      </c>
      <c r="E215">
        <v>33.1</v>
      </c>
      <c r="F215">
        <f t="shared" si="65"/>
        <v>204</v>
      </c>
      <c r="G215">
        <f t="shared" si="66"/>
        <v>143.1</v>
      </c>
      <c r="H215" s="20">
        <f t="shared" si="67"/>
        <v>42.55765199161425</v>
      </c>
    </row>
    <row r="216" spans="1:9" x14ac:dyDescent="0.25">
      <c r="A216" s="5">
        <f t="shared" si="2"/>
        <v>40360</v>
      </c>
      <c r="B216">
        <v>123.1</v>
      </c>
      <c r="C216">
        <v>110</v>
      </c>
      <c r="D216">
        <v>84.7</v>
      </c>
      <c r="E216">
        <v>33.1</v>
      </c>
      <c r="F216">
        <f t="shared" si="65"/>
        <v>207.8</v>
      </c>
      <c r="G216">
        <f t="shared" si="66"/>
        <v>143.1</v>
      </c>
      <c r="H216" s="20">
        <f t="shared" si="67"/>
        <v>45.213137665967864</v>
      </c>
    </row>
    <row r="217" spans="1:9" x14ac:dyDescent="0.25">
      <c r="A217" s="5">
        <f t="shared" si="2"/>
        <v>40367</v>
      </c>
      <c r="B217">
        <v>130.1</v>
      </c>
      <c r="C217">
        <v>102</v>
      </c>
      <c r="D217">
        <v>84.7</v>
      </c>
      <c r="E217">
        <v>46</v>
      </c>
      <c r="F217">
        <f t="shared" si="65"/>
        <v>214.8</v>
      </c>
      <c r="G217">
        <f t="shared" si="66"/>
        <v>148</v>
      </c>
      <c r="H217" s="20">
        <f t="shared" si="67"/>
        <v>45.135135135135144</v>
      </c>
    </row>
    <row r="218" spans="1:9" x14ac:dyDescent="0.25">
      <c r="A218" s="5">
        <f t="shared" si="2"/>
        <v>40374</v>
      </c>
      <c r="B218">
        <v>151.4</v>
      </c>
      <c r="C218">
        <v>113</v>
      </c>
      <c r="D218">
        <v>112.1</v>
      </c>
      <c r="E218">
        <v>66.099999999999994</v>
      </c>
      <c r="F218">
        <f t="shared" ref="F218:F249" si="68">+B218+D218</f>
        <v>263.5</v>
      </c>
      <c r="G218">
        <f t="shared" ref="G218:G249" si="69">+C218+E218</f>
        <v>179.1</v>
      </c>
      <c r="H218" s="20">
        <f t="shared" ref="H218:H249" si="70">+(F218/G218-1)*100</f>
        <v>47.124511446119485</v>
      </c>
    </row>
    <row r="219" spans="1:9" x14ac:dyDescent="0.25">
      <c r="A219" s="5">
        <f t="shared" si="2"/>
        <v>40381</v>
      </c>
      <c r="B219">
        <v>160.6</v>
      </c>
      <c r="C219">
        <v>103</v>
      </c>
      <c r="D219">
        <v>137.69999999999999</v>
      </c>
      <c r="E219">
        <v>86.9</v>
      </c>
      <c r="F219">
        <f t="shared" si="68"/>
        <v>298.29999999999995</v>
      </c>
      <c r="G219">
        <f t="shared" si="69"/>
        <v>189.9</v>
      </c>
      <c r="H219" s="20">
        <f t="shared" si="70"/>
        <v>57.082675092153742</v>
      </c>
    </row>
    <row r="220" spans="1:9" x14ac:dyDescent="0.25">
      <c r="A220" s="5">
        <f t="shared" si="2"/>
        <v>40388</v>
      </c>
      <c r="B220">
        <v>151.1</v>
      </c>
      <c r="C220">
        <v>149.5</v>
      </c>
      <c r="D220">
        <v>166.6</v>
      </c>
      <c r="E220">
        <v>93.2</v>
      </c>
      <c r="F220">
        <f t="shared" si="68"/>
        <v>317.7</v>
      </c>
      <c r="G220">
        <f t="shared" si="69"/>
        <v>242.7</v>
      </c>
      <c r="H220" s="20">
        <f t="shared" si="70"/>
        <v>30.902348578491967</v>
      </c>
    </row>
    <row r="221" spans="1:9" x14ac:dyDescent="0.25">
      <c r="A221" s="5">
        <f t="shared" si="2"/>
        <v>40395</v>
      </c>
      <c r="B221">
        <v>156.4</v>
      </c>
      <c r="C221">
        <v>158.5</v>
      </c>
      <c r="D221">
        <v>166.6</v>
      </c>
      <c r="E221">
        <v>93.2</v>
      </c>
      <c r="F221">
        <f t="shared" si="68"/>
        <v>323</v>
      </c>
      <c r="G221">
        <f t="shared" si="69"/>
        <v>251.7</v>
      </c>
      <c r="H221" s="20">
        <f t="shared" si="70"/>
        <v>28.327373857767178</v>
      </c>
    </row>
    <row r="222" spans="1:9" x14ac:dyDescent="0.25">
      <c r="A222" s="5">
        <f t="shared" si="2"/>
        <v>40402</v>
      </c>
      <c r="B222">
        <v>121.8</v>
      </c>
      <c r="C222">
        <v>164.5</v>
      </c>
      <c r="D222">
        <v>208.4</v>
      </c>
      <c r="E222">
        <v>93.2</v>
      </c>
      <c r="F222">
        <f t="shared" si="68"/>
        <v>330.2</v>
      </c>
      <c r="G222">
        <f t="shared" si="69"/>
        <v>257.7</v>
      </c>
      <c r="H222" s="20">
        <f t="shared" si="70"/>
        <v>28.13348855258053</v>
      </c>
    </row>
    <row r="223" spans="1:9" x14ac:dyDescent="0.25">
      <c r="A223" s="5">
        <f t="shared" si="2"/>
        <v>40409</v>
      </c>
      <c r="B223">
        <v>130.30000000000001</v>
      </c>
      <c r="C223">
        <v>167</v>
      </c>
      <c r="D223">
        <v>208.4</v>
      </c>
      <c r="E223">
        <v>105.8</v>
      </c>
      <c r="F223">
        <f t="shared" si="68"/>
        <v>338.70000000000005</v>
      </c>
      <c r="G223">
        <f t="shared" si="69"/>
        <v>272.8</v>
      </c>
      <c r="H223" s="20">
        <f t="shared" si="70"/>
        <v>24.156891495601187</v>
      </c>
    </row>
    <row r="224" spans="1:9" x14ac:dyDescent="0.25">
      <c r="A224" s="5">
        <f t="shared" si="2"/>
        <v>40416</v>
      </c>
      <c r="B224">
        <v>155.30000000000001</v>
      </c>
      <c r="C224">
        <v>144.6</v>
      </c>
      <c r="D224">
        <v>208.4</v>
      </c>
      <c r="E224">
        <v>132.4</v>
      </c>
      <c r="F224">
        <f t="shared" si="68"/>
        <v>363.70000000000005</v>
      </c>
      <c r="G224">
        <f t="shared" si="69"/>
        <v>277</v>
      </c>
      <c r="H224" s="20">
        <f t="shared" si="70"/>
        <v>31.299638989169697</v>
      </c>
    </row>
    <row r="225" spans="1:8" x14ac:dyDescent="0.25">
      <c r="A225" s="5">
        <f t="shared" si="2"/>
        <v>40423</v>
      </c>
      <c r="B225">
        <v>139.19999999999999</v>
      </c>
      <c r="C225">
        <v>123.1</v>
      </c>
      <c r="D225">
        <v>219.9</v>
      </c>
      <c r="E225">
        <v>166.4</v>
      </c>
      <c r="F225">
        <f t="shared" si="68"/>
        <v>359.1</v>
      </c>
      <c r="G225">
        <f t="shared" si="69"/>
        <v>289.5</v>
      </c>
      <c r="H225" s="20">
        <f t="shared" si="70"/>
        <v>24.04145077720208</v>
      </c>
    </row>
    <row r="226" spans="1:8" x14ac:dyDescent="0.25">
      <c r="A226" s="5">
        <f t="shared" si="2"/>
        <v>40430</v>
      </c>
      <c r="B226">
        <v>102.4</v>
      </c>
      <c r="C226">
        <v>130.69999999999999</v>
      </c>
      <c r="D226">
        <v>256.39999999999998</v>
      </c>
      <c r="E226">
        <v>166.4</v>
      </c>
      <c r="F226">
        <f t="shared" si="68"/>
        <v>358.79999999999995</v>
      </c>
      <c r="G226">
        <f t="shared" si="69"/>
        <v>297.10000000000002</v>
      </c>
      <c r="H226" s="20">
        <f t="shared" si="70"/>
        <v>20.767418377650593</v>
      </c>
    </row>
    <row r="227" spans="1:8" x14ac:dyDescent="0.25">
      <c r="A227" s="5">
        <f t="shared" si="2"/>
        <v>40437</v>
      </c>
      <c r="B227">
        <v>101.7</v>
      </c>
      <c r="C227">
        <v>168.3</v>
      </c>
      <c r="D227">
        <v>283.7</v>
      </c>
      <c r="E227">
        <v>166.4</v>
      </c>
      <c r="F227">
        <f t="shared" si="68"/>
        <v>385.4</v>
      </c>
      <c r="G227">
        <f t="shared" si="69"/>
        <v>334.70000000000005</v>
      </c>
      <c r="H227" s="20">
        <f t="shared" si="70"/>
        <v>15.147893636091991</v>
      </c>
    </row>
    <row r="228" spans="1:8" x14ac:dyDescent="0.25">
      <c r="A228" s="5">
        <f t="shared" si="2"/>
        <v>40444</v>
      </c>
      <c r="B228">
        <v>102.2</v>
      </c>
      <c r="C228">
        <v>135.19999999999999</v>
      </c>
      <c r="D228">
        <v>283.7</v>
      </c>
      <c r="E228">
        <v>214.4</v>
      </c>
      <c r="F228">
        <f t="shared" si="68"/>
        <v>385.9</v>
      </c>
      <c r="G228">
        <f t="shared" si="69"/>
        <v>349.6</v>
      </c>
      <c r="H228" s="20">
        <f t="shared" si="70"/>
        <v>10.383295194508001</v>
      </c>
    </row>
    <row r="229" spans="1:8" x14ac:dyDescent="0.25">
      <c r="A229" s="5">
        <f t="shared" si="2"/>
        <v>40451</v>
      </c>
      <c r="B229">
        <v>85.4</v>
      </c>
      <c r="C229">
        <v>117</v>
      </c>
      <c r="D229">
        <v>304.39999999999998</v>
      </c>
      <c r="E229">
        <v>236.1</v>
      </c>
      <c r="F229">
        <f t="shared" si="68"/>
        <v>389.79999999999995</v>
      </c>
      <c r="G229">
        <f t="shared" si="69"/>
        <v>353.1</v>
      </c>
      <c r="H229" s="20">
        <f t="shared" si="70"/>
        <v>10.393656188048684</v>
      </c>
    </row>
    <row r="230" spans="1:8" x14ac:dyDescent="0.25">
      <c r="A230" s="5">
        <f t="shared" si="2"/>
        <v>40458</v>
      </c>
      <c r="B230">
        <v>103.6</v>
      </c>
      <c r="C230">
        <v>117.6</v>
      </c>
      <c r="D230">
        <v>304.39999999999998</v>
      </c>
      <c r="E230">
        <v>261.7</v>
      </c>
      <c r="F230">
        <f t="shared" si="68"/>
        <v>408</v>
      </c>
      <c r="G230">
        <f t="shared" si="69"/>
        <v>379.29999999999995</v>
      </c>
      <c r="H230" s="20">
        <f t="shared" si="70"/>
        <v>7.5665699973635814</v>
      </c>
    </row>
    <row r="231" spans="1:8" x14ac:dyDescent="0.25">
      <c r="A231" s="5">
        <f t="shared" si="2"/>
        <v>40465</v>
      </c>
      <c r="B231">
        <v>103.6</v>
      </c>
      <c r="C231">
        <v>96.6</v>
      </c>
      <c r="D231">
        <v>321</v>
      </c>
      <c r="E231">
        <v>280.89999999999998</v>
      </c>
      <c r="F231">
        <f t="shared" si="68"/>
        <v>424.6</v>
      </c>
      <c r="G231">
        <f t="shared" si="69"/>
        <v>377.5</v>
      </c>
      <c r="H231" s="20">
        <f t="shared" si="70"/>
        <v>12.476821192052977</v>
      </c>
    </row>
    <row r="232" spans="1:8" x14ac:dyDescent="0.25">
      <c r="A232" s="5">
        <f t="shared" si="2"/>
        <v>40472</v>
      </c>
      <c r="B232">
        <v>111.1</v>
      </c>
      <c r="C232">
        <v>85.1</v>
      </c>
      <c r="D232">
        <v>326.5</v>
      </c>
      <c r="E232">
        <v>292.39999999999998</v>
      </c>
      <c r="F232">
        <f t="shared" si="68"/>
        <v>437.6</v>
      </c>
      <c r="G232">
        <f t="shared" si="69"/>
        <v>377.5</v>
      </c>
      <c r="H232" s="20">
        <f t="shared" si="70"/>
        <v>15.920529801324502</v>
      </c>
    </row>
    <row r="233" spans="1:8" x14ac:dyDescent="0.25">
      <c r="A233" s="5">
        <f t="shared" si="2"/>
        <v>40479</v>
      </c>
      <c r="B233">
        <v>96.1</v>
      </c>
      <c r="C233">
        <v>81.599999999999994</v>
      </c>
      <c r="D233">
        <v>342.3</v>
      </c>
      <c r="E233">
        <v>313.39999999999998</v>
      </c>
      <c r="F233">
        <f t="shared" si="68"/>
        <v>438.4</v>
      </c>
      <c r="G233">
        <f t="shared" si="69"/>
        <v>395</v>
      </c>
      <c r="H233" s="20">
        <f t="shared" si="70"/>
        <v>10.987341772151904</v>
      </c>
    </row>
    <row r="234" spans="1:8" x14ac:dyDescent="0.25">
      <c r="A234" s="5">
        <f t="shared" si="2"/>
        <v>40486</v>
      </c>
      <c r="B234">
        <v>96.1</v>
      </c>
      <c r="C234">
        <v>85.3</v>
      </c>
      <c r="D234">
        <v>342.3</v>
      </c>
      <c r="E234">
        <v>313.39999999999998</v>
      </c>
      <c r="F234">
        <f t="shared" si="68"/>
        <v>438.4</v>
      </c>
      <c r="G234">
        <f t="shared" si="69"/>
        <v>398.7</v>
      </c>
      <c r="H234" s="20">
        <f t="shared" si="70"/>
        <v>9.9573614246300401</v>
      </c>
    </row>
    <row r="235" spans="1:8" x14ac:dyDescent="0.25">
      <c r="A235" s="5">
        <f t="shared" si="2"/>
        <v>40493</v>
      </c>
      <c r="B235">
        <v>72.099999999999994</v>
      </c>
      <c r="C235">
        <v>90.8</v>
      </c>
      <c r="D235">
        <v>366.7</v>
      </c>
      <c r="E235">
        <v>328.9</v>
      </c>
      <c r="F235">
        <f t="shared" si="68"/>
        <v>438.79999999999995</v>
      </c>
      <c r="G235">
        <f t="shared" si="69"/>
        <v>419.7</v>
      </c>
      <c r="H235" s="20">
        <f t="shared" si="70"/>
        <v>4.5508696688110417</v>
      </c>
    </row>
    <row r="236" spans="1:8" x14ac:dyDescent="0.25">
      <c r="A236" s="5">
        <f t="shared" si="2"/>
        <v>40500</v>
      </c>
      <c r="B236">
        <v>113.1</v>
      </c>
      <c r="C236">
        <v>68.400000000000006</v>
      </c>
      <c r="D236">
        <v>366.7</v>
      </c>
      <c r="E236">
        <v>351.1</v>
      </c>
      <c r="F236">
        <f t="shared" si="68"/>
        <v>479.79999999999995</v>
      </c>
      <c r="G236">
        <f t="shared" si="69"/>
        <v>419.5</v>
      </c>
      <c r="H236" s="20">
        <f t="shared" si="70"/>
        <v>14.37425506555423</v>
      </c>
    </row>
    <row r="237" spans="1:8" x14ac:dyDescent="0.25">
      <c r="A237" s="5">
        <f t="shared" si="2"/>
        <v>40507</v>
      </c>
      <c r="B237">
        <v>130.6</v>
      </c>
      <c r="C237">
        <v>68.400000000000006</v>
      </c>
      <c r="D237">
        <v>366.7</v>
      </c>
      <c r="E237">
        <v>351.1</v>
      </c>
      <c r="F237">
        <f t="shared" si="68"/>
        <v>497.29999999999995</v>
      </c>
      <c r="G237">
        <f t="shared" si="69"/>
        <v>419.5</v>
      </c>
      <c r="H237" s="20">
        <f t="shared" si="70"/>
        <v>18.545887961859343</v>
      </c>
    </row>
    <row r="238" spans="1:8" x14ac:dyDescent="0.25">
      <c r="A238" s="5">
        <f t="shared" si="2"/>
        <v>40514</v>
      </c>
      <c r="B238">
        <v>144.6</v>
      </c>
      <c r="C238">
        <v>75.7</v>
      </c>
      <c r="D238">
        <v>377.1</v>
      </c>
      <c r="E238">
        <v>351.1</v>
      </c>
      <c r="F238">
        <f t="shared" si="68"/>
        <v>521.70000000000005</v>
      </c>
      <c r="G238">
        <f t="shared" si="69"/>
        <v>426.8</v>
      </c>
      <c r="H238" s="20">
        <f t="shared" si="70"/>
        <v>22.23523898781632</v>
      </c>
    </row>
    <row r="239" spans="1:8" x14ac:dyDescent="0.25">
      <c r="A239" s="5">
        <f t="shared" si="2"/>
        <v>40521</v>
      </c>
      <c r="B239">
        <v>128.30000000000001</v>
      </c>
      <c r="C239">
        <v>76.7</v>
      </c>
      <c r="D239">
        <v>436.1</v>
      </c>
      <c r="E239">
        <v>351.1</v>
      </c>
      <c r="F239">
        <f t="shared" si="68"/>
        <v>564.40000000000009</v>
      </c>
      <c r="G239">
        <f t="shared" si="69"/>
        <v>427.8</v>
      </c>
      <c r="H239" s="20">
        <f t="shared" si="70"/>
        <v>31.930808789153819</v>
      </c>
    </row>
    <row r="240" spans="1:8" x14ac:dyDescent="0.25">
      <c r="A240" s="5">
        <f t="shared" si="2"/>
        <v>40528</v>
      </c>
      <c r="B240">
        <v>148.6</v>
      </c>
      <c r="C240">
        <v>53.7</v>
      </c>
      <c r="D240">
        <v>446</v>
      </c>
      <c r="E240">
        <v>392.8</v>
      </c>
      <c r="F240">
        <f t="shared" si="68"/>
        <v>594.6</v>
      </c>
      <c r="G240">
        <f t="shared" si="69"/>
        <v>446.5</v>
      </c>
      <c r="H240" s="20">
        <f t="shared" si="70"/>
        <v>33.169092945128774</v>
      </c>
    </row>
    <row r="241" spans="1:9" x14ac:dyDescent="0.25">
      <c r="A241" s="5">
        <f t="shared" si="2"/>
        <v>40535</v>
      </c>
      <c r="B241">
        <v>124.2</v>
      </c>
      <c r="C241">
        <v>55.8</v>
      </c>
      <c r="D241">
        <v>468.9</v>
      </c>
      <c r="E241">
        <v>392.8</v>
      </c>
      <c r="F241">
        <f t="shared" si="68"/>
        <v>593.1</v>
      </c>
      <c r="G241">
        <f t="shared" si="69"/>
        <v>448.6</v>
      </c>
      <c r="H241" s="20">
        <f t="shared" si="70"/>
        <v>32.211324119482839</v>
      </c>
    </row>
    <row r="242" spans="1:9" x14ac:dyDescent="0.25">
      <c r="A242" s="5">
        <f t="shared" si="2"/>
        <v>40542</v>
      </c>
      <c r="B242">
        <v>124.2</v>
      </c>
      <c r="C242">
        <v>55.8</v>
      </c>
      <c r="D242">
        <v>468.9</v>
      </c>
      <c r="E242">
        <v>392.8</v>
      </c>
      <c r="F242">
        <f t="shared" si="68"/>
        <v>593.1</v>
      </c>
      <c r="G242">
        <f t="shared" si="69"/>
        <v>448.6</v>
      </c>
      <c r="H242" s="20">
        <f t="shared" si="70"/>
        <v>32.211324119482839</v>
      </c>
    </row>
    <row r="243" spans="1:9" x14ac:dyDescent="0.25">
      <c r="A243" s="5">
        <f t="shared" si="2"/>
        <v>40549</v>
      </c>
      <c r="B243">
        <v>124.2</v>
      </c>
      <c r="C243">
        <v>41.5</v>
      </c>
      <c r="D243">
        <v>468.9</v>
      </c>
      <c r="E243">
        <v>392.8</v>
      </c>
      <c r="F243">
        <f t="shared" si="68"/>
        <v>593.1</v>
      </c>
      <c r="G243">
        <f t="shared" si="69"/>
        <v>434.3</v>
      </c>
      <c r="H243" s="20">
        <f t="shared" si="70"/>
        <v>36.564586691227262</v>
      </c>
    </row>
    <row r="244" spans="1:9" x14ac:dyDescent="0.25">
      <c r="A244" s="5">
        <f t="shared" si="2"/>
        <v>40556</v>
      </c>
      <c r="B244">
        <v>124.2</v>
      </c>
      <c r="C244">
        <v>51.5</v>
      </c>
      <c r="D244">
        <v>468.9</v>
      </c>
      <c r="E244">
        <v>392.8</v>
      </c>
      <c r="F244">
        <f t="shared" si="68"/>
        <v>593.1</v>
      </c>
      <c r="G244">
        <f t="shared" si="69"/>
        <v>444.3</v>
      </c>
      <c r="H244" s="20">
        <f t="shared" si="70"/>
        <v>33.490884537474685</v>
      </c>
    </row>
    <row r="245" spans="1:9" x14ac:dyDescent="0.25">
      <c r="A245" s="5">
        <f t="shared" si="2"/>
        <v>40563</v>
      </c>
      <c r="B245">
        <v>103.8</v>
      </c>
      <c r="C245">
        <v>66.3</v>
      </c>
      <c r="D245">
        <v>519.70000000000005</v>
      </c>
      <c r="E245">
        <v>392.8</v>
      </c>
      <c r="F245">
        <f t="shared" si="68"/>
        <v>623.5</v>
      </c>
      <c r="G245">
        <f t="shared" si="69"/>
        <v>459.1</v>
      </c>
      <c r="H245" s="20">
        <f t="shared" si="70"/>
        <v>35.809191897190139</v>
      </c>
    </row>
    <row r="246" spans="1:9" x14ac:dyDescent="0.25">
      <c r="A246" s="5">
        <f t="shared" si="2"/>
        <v>40570</v>
      </c>
      <c r="B246">
        <v>92.8</v>
      </c>
      <c r="C246">
        <v>65.599999999999994</v>
      </c>
      <c r="D246">
        <v>530.20000000000005</v>
      </c>
      <c r="E246">
        <v>402.5</v>
      </c>
      <c r="F246">
        <f t="shared" si="68"/>
        <v>623</v>
      </c>
      <c r="G246">
        <f t="shared" si="69"/>
        <v>468.1</v>
      </c>
      <c r="H246" s="20">
        <f t="shared" si="70"/>
        <v>33.091219824823746</v>
      </c>
    </row>
    <row r="247" spans="1:9" x14ac:dyDescent="0.25">
      <c r="A247" s="5">
        <f t="shared" si="2"/>
        <v>40577</v>
      </c>
      <c r="B247">
        <v>100.3</v>
      </c>
      <c r="C247">
        <v>102.6</v>
      </c>
      <c r="D247">
        <v>530.20000000000005</v>
      </c>
      <c r="E247">
        <v>411.9</v>
      </c>
      <c r="F247">
        <f t="shared" si="68"/>
        <v>630.5</v>
      </c>
      <c r="G247">
        <f t="shared" si="69"/>
        <v>514.5</v>
      </c>
      <c r="H247" s="20">
        <f t="shared" si="70"/>
        <v>22.546161321671534</v>
      </c>
    </row>
    <row r="248" spans="1:9" x14ac:dyDescent="0.25">
      <c r="A248" s="5">
        <f t="shared" si="2"/>
        <v>40584</v>
      </c>
      <c r="B248">
        <v>98.3</v>
      </c>
      <c r="C248">
        <v>88.6</v>
      </c>
      <c r="D248">
        <v>538</v>
      </c>
      <c r="E248">
        <v>430.3</v>
      </c>
      <c r="F248">
        <f t="shared" si="68"/>
        <v>636.29999999999995</v>
      </c>
      <c r="G248">
        <f t="shared" si="69"/>
        <v>518.9</v>
      </c>
      <c r="H248" s="20">
        <f t="shared" si="70"/>
        <v>22.624783195220655</v>
      </c>
    </row>
    <row r="249" spans="1:9" x14ac:dyDescent="0.25">
      <c r="A249" s="5">
        <f t="shared" si="2"/>
        <v>40591</v>
      </c>
      <c r="B249">
        <v>123.8</v>
      </c>
      <c r="C249">
        <v>88.6</v>
      </c>
      <c r="D249">
        <v>546.1</v>
      </c>
      <c r="E249">
        <v>430.3</v>
      </c>
      <c r="F249">
        <f t="shared" si="68"/>
        <v>669.9</v>
      </c>
      <c r="G249">
        <f t="shared" si="69"/>
        <v>518.9</v>
      </c>
      <c r="H249" s="20">
        <f t="shared" si="70"/>
        <v>29.100019271535938</v>
      </c>
    </row>
    <row r="250" spans="1:9" x14ac:dyDescent="0.25">
      <c r="A250" s="5">
        <f t="shared" si="2"/>
        <v>40598</v>
      </c>
      <c r="B250">
        <v>160.1</v>
      </c>
      <c r="C250">
        <v>69.900000000000006</v>
      </c>
      <c r="D250">
        <v>546.1</v>
      </c>
      <c r="E250">
        <v>441.6</v>
      </c>
      <c r="F250">
        <f t="shared" ref="F250:F263" si="71">+B250+D250</f>
        <v>706.2</v>
      </c>
      <c r="G250">
        <f t="shared" ref="G250:G263" si="72">+C250+E250</f>
        <v>511.5</v>
      </c>
      <c r="H250" s="20">
        <f t="shared" ref="H250:H263" si="73">+(F250/G250-1)*100</f>
        <v>38.064516129032278</v>
      </c>
    </row>
    <row r="251" spans="1:9" x14ac:dyDescent="0.25">
      <c r="A251" s="5">
        <f t="shared" ref="A251:A314" si="74">+A250+7</f>
        <v>40605</v>
      </c>
      <c r="B251">
        <v>153.80000000000001</v>
      </c>
      <c r="C251">
        <v>52.9</v>
      </c>
      <c r="D251">
        <v>546.1</v>
      </c>
      <c r="E251">
        <v>458.1</v>
      </c>
      <c r="F251">
        <f t="shared" si="71"/>
        <v>699.90000000000009</v>
      </c>
      <c r="G251">
        <f t="shared" si="72"/>
        <v>511</v>
      </c>
      <c r="H251" s="20">
        <f t="shared" si="73"/>
        <v>36.966731898238756</v>
      </c>
    </row>
    <row r="252" spans="1:9" x14ac:dyDescent="0.25">
      <c r="A252" s="5">
        <f t="shared" si="74"/>
        <v>40612</v>
      </c>
      <c r="B252">
        <v>188.9</v>
      </c>
      <c r="C252">
        <v>53</v>
      </c>
      <c r="D252">
        <v>546.1</v>
      </c>
      <c r="E252">
        <v>458.1</v>
      </c>
      <c r="F252">
        <f t="shared" si="71"/>
        <v>735</v>
      </c>
      <c r="G252">
        <f t="shared" si="72"/>
        <v>511.1</v>
      </c>
      <c r="H252" s="20">
        <f t="shared" si="73"/>
        <v>43.807474075523366</v>
      </c>
    </row>
    <row r="253" spans="1:9" x14ac:dyDescent="0.25">
      <c r="A253" s="5">
        <f t="shared" si="74"/>
        <v>40619</v>
      </c>
      <c r="B253">
        <v>221.7</v>
      </c>
      <c r="C253">
        <v>77.099999999999994</v>
      </c>
      <c r="D253">
        <v>571.70000000000005</v>
      </c>
      <c r="E253">
        <v>462.4</v>
      </c>
      <c r="F253">
        <f t="shared" si="71"/>
        <v>793.40000000000009</v>
      </c>
      <c r="G253">
        <f t="shared" si="72"/>
        <v>539.5</v>
      </c>
      <c r="H253" s="20">
        <f t="shared" si="73"/>
        <v>47.062094531974076</v>
      </c>
    </row>
    <row r="254" spans="1:9" x14ac:dyDescent="0.25">
      <c r="A254" s="5">
        <f t="shared" si="74"/>
        <v>40626</v>
      </c>
      <c r="B254">
        <v>196.7</v>
      </c>
      <c r="C254">
        <v>37.1</v>
      </c>
      <c r="D254">
        <v>607.6</v>
      </c>
      <c r="E254">
        <v>483.2</v>
      </c>
      <c r="F254">
        <f t="shared" si="71"/>
        <v>804.3</v>
      </c>
      <c r="G254">
        <f t="shared" si="72"/>
        <v>520.29999999999995</v>
      </c>
      <c r="H254" s="20">
        <f t="shared" si="73"/>
        <v>54.583893907361137</v>
      </c>
      <c r="I254">
        <v>38</v>
      </c>
    </row>
    <row r="255" spans="1:9" x14ac:dyDescent="0.25">
      <c r="A255" s="5">
        <f t="shared" si="74"/>
        <v>40633</v>
      </c>
      <c r="B255">
        <v>171.9</v>
      </c>
      <c r="C255">
        <v>25.9</v>
      </c>
      <c r="D255">
        <v>607.6</v>
      </c>
      <c r="E255">
        <v>495.4</v>
      </c>
      <c r="F255">
        <f t="shared" si="71"/>
        <v>779.5</v>
      </c>
      <c r="G255">
        <f t="shared" si="72"/>
        <v>521.29999999999995</v>
      </c>
      <c r="H255" s="20">
        <f t="shared" si="73"/>
        <v>49.530021101093439</v>
      </c>
    </row>
    <row r="256" spans="1:9" x14ac:dyDescent="0.25">
      <c r="A256" s="5">
        <f t="shared" si="74"/>
        <v>40640</v>
      </c>
      <c r="B256">
        <v>158.4</v>
      </c>
      <c r="C256">
        <v>25.9</v>
      </c>
      <c r="D256">
        <v>634.6</v>
      </c>
      <c r="E256">
        <v>495.4</v>
      </c>
      <c r="F256">
        <f t="shared" si="71"/>
        <v>793</v>
      </c>
      <c r="G256">
        <f t="shared" si="72"/>
        <v>521.29999999999995</v>
      </c>
      <c r="H256" s="20">
        <f t="shared" si="73"/>
        <v>52.119700748129681</v>
      </c>
      <c r="I256">
        <v>92.9</v>
      </c>
    </row>
    <row r="257" spans="1:9" x14ac:dyDescent="0.25">
      <c r="A257" s="5">
        <f t="shared" si="74"/>
        <v>40647</v>
      </c>
      <c r="B257">
        <v>168.6</v>
      </c>
      <c r="C257">
        <v>48.2</v>
      </c>
      <c r="D257">
        <v>651.20000000000005</v>
      </c>
      <c r="E257">
        <v>495.4</v>
      </c>
      <c r="F257">
        <f t="shared" si="71"/>
        <v>819.80000000000007</v>
      </c>
      <c r="G257">
        <f t="shared" si="72"/>
        <v>543.6</v>
      </c>
      <c r="H257" s="20">
        <f t="shared" si="73"/>
        <v>50.809418690213406</v>
      </c>
    </row>
    <row r="258" spans="1:9" x14ac:dyDescent="0.25">
      <c r="A258" s="5">
        <f t="shared" si="74"/>
        <v>40654</v>
      </c>
      <c r="B258">
        <v>168.6</v>
      </c>
      <c r="C258">
        <v>39.9</v>
      </c>
      <c r="D258">
        <v>651.20000000000005</v>
      </c>
      <c r="E258">
        <v>500.8</v>
      </c>
      <c r="F258">
        <f t="shared" si="71"/>
        <v>819.80000000000007</v>
      </c>
      <c r="G258">
        <f t="shared" si="72"/>
        <v>540.70000000000005</v>
      </c>
      <c r="H258" s="20">
        <f t="shared" si="73"/>
        <v>51.618272609580188</v>
      </c>
    </row>
    <row r="259" spans="1:9" x14ac:dyDescent="0.25">
      <c r="A259" s="5">
        <f t="shared" si="74"/>
        <v>40661</v>
      </c>
      <c r="B259">
        <v>165.5</v>
      </c>
      <c r="C259">
        <v>25.8</v>
      </c>
      <c r="D259">
        <v>651.20000000000005</v>
      </c>
      <c r="E259">
        <v>520.70000000000005</v>
      </c>
      <c r="F259">
        <f t="shared" si="71"/>
        <v>816.7</v>
      </c>
      <c r="G259">
        <f t="shared" si="72"/>
        <v>546.5</v>
      </c>
      <c r="H259" s="20">
        <f t="shared" si="73"/>
        <v>49.441903019213186</v>
      </c>
      <c r="I259">
        <v>138.4</v>
      </c>
    </row>
    <row r="260" spans="1:9" x14ac:dyDescent="0.25">
      <c r="A260" s="5">
        <f t="shared" si="74"/>
        <v>40668</v>
      </c>
      <c r="B260">
        <v>188</v>
      </c>
      <c r="C260">
        <v>25.8</v>
      </c>
      <c r="D260">
        <v>687.9</v>
      </c>
      <c r="E260">
        <v>520.70000000000005</v>
      </c>
      <c r="F260">
        <f t="shared" si="71"/>
        <v>875.9</v>
      </c>
      <c r="G260">
        <f t="shared" si="72"/>
        <v>546.5</v>
      </c>
      <c r="H260" s="20">
        <f t="shared" si="73"/>
        <v>60.274473924977116</v>
      </c>
      <c r="I260">
        <v>150.19999999999999</v>
      </c>
    </row>
    <row r="261" spans="1:9" x14ac:dyDescent="0.25">
      <c r="A261" s="5">
        <f t="shared" si="74"/>
        <v>40675</v>
      </c>
      <c r="B261">
        <v>133.80000000000001</v>
      </c>
      <c r="C261">
        <v>6.5</v>
      </c>
      <c r="D261">
        <v>713.4</v>
      </c>
      <c r="E261">
        <v>533.9</v>
      </c>
      <c r="F261">
        <f t="shared" si="71"/>
        <v>847.2</v>
      </c>
      <c r="G261">
        <f t="shared" si="72"/>
        <v>540.4</v>
      </c>
      <c r="H261" s="20">
        <f t="shared" si="73"/>
        <v>56.772760917838653</v>
      </c>
      <c r="I261">
        <v>191.2</v>
      </c>
    </row>
    <row r="262" spans="1:9" x14ac:dyDescent="0.25">
      <c r="A262" s="5">
        <f t="shared" si="74"/>
        <v>40682</v>
      </c>
      <c r="B262">
        <v>121.3</v>
      </c>
      <c r="C262">
        <v>13.5</v>
      </c>
      <c r="D262">
        <v>713.4</v>
      </c>
      <c r="E262">
        <v>550.4</v>
      </c>
      <c r="F262">
        <f t="shared" si="71"/>
        <v>834.69999999999993</v>
      </c>
      <c r="G262">
        <f t="shared" si="72"/>
        <v>563.9</v>
      </c>
      <c r="H262" s="20">
        <f t="shared" si="73"/>
        <v>48.022699060117048</v>
      </c>
      <c r="I262">
        <v>205.9</v>
      </c>
    </row>
    <row r="263" spans="1:9" x14ac:dyDescent="0.25">
      <c r="A263" s="5">
        <f t="shared" si="74"/>
        <v>40689</v>
      </c>
      <c r="B263">
        <v>16.8</v>
      </c>
      <c r="C263">
        <v>0</v>
      </c>
      <c r="D263">
        <v>749.7</v>
      </c>
      <c r="E263">
        <v>575.4</v>
      </c>
      <c r="F263">
        <f t="shared" si="71"/>
        <v>766.5</v>
      </c>
      <c r="G263">
        <f t="shared" si="72"/>
        <v>575.4</v>
      </c>
      <c r="H263" s="20">
        <f t="shared" si="73"/>
        <v>33.211678832116796</v>
      </c>
      <c r="I263">
        <v>205.9</v>
      </c>
    </row>
    <row r="264" spans="1:9" x14ac:dyDescent="0.25">
      <c r="A264" s="5">
        <f t="shared" si="74"/>
        <v>40696</v>
      </c>
      <c r="B264">
        <v>216.6</v>
      </c>
      <c r="C264">
        <v>139.4</v>
      </c>
      <c r="D264">
        <v>0</v>
      </c>
      <c r="E264">
        <v>0</v>
      </c>
      <c r="F264">
        <f t="shared" ref="F264:F272" si="75">+B264+D264</f>
        <v>216.6</v>
      </c>
      <c r="G264">
        <f t="shared" ref="G264:G272" si="76">+C264+E264</f>
        <v>139.4</v>
      </c>
      <c r="H264" s="20">
        <f t="shared" ref="H264:H272" si="77">+(F264/G264-1)*100</f>
        <v>55.380200860832133</v>
      </c>
    </row>
    <row r="265" spans="1:9" x14ac:dyDescent="0.25">
      <c r="A265" s="5">
        <f t="shared" si="74"/>
        <v>40703</v>
      </c>
      <c r="B265">
        <v>206.1</v>
      </c>
      <c r="C265">
        <v>125.5</v>
      </c>
      <c r="D265">
        <v>11.7</v>
      </c>
      <c r="E265">
        <v>19.3</v>
      </c>
      <c r="F265">
        <f t="shared" si="75"/>
        <v>217.79999999999998</v>
      </c>
      <c r="G265">
        <f t="shared" si="76"/>
        <v>144.80000000000001</v>
      </c>
      <c r="H265" s="20">
        <f t="shared" si="77"/>
        <v>50.41436464088396</v>
      </c>
    </row>
    <row r="266" spans="1:9" x14ac:dyDescent="0.25">
      <c r="A266" s="5">
        <f t="shared" si="74"/>
        <v>40710</v>
      </c>
      <c r="B266">
        <v>219.4</v>
      </c>
      <c r="C266">
        <v>140.9</v>
      </c>
      <c r="D266">
        <v>11.7</v>
      </c>
      <c r="E266">
        <v>27.2</v>
      </c>
      <c r="F266">
        <f t="shared" si="75"/>
        <v>231.1</v>
      </c>
      <c r="G266">
        <f t="shared" si="76"/>
        <v>168.1</v>
      </c>
      <c r="H266" s="20">
        <f t="shared" si="77"/>
        <v>37.477691850089222</v>
      </c>
    </row>
    <row r="267" spans="1:9" x14ac:dyDescent="0.25">
      <c r="A267" s="5">
        <f t="shared" si="74"/>
        <v>40717</v>
      </c>
      <c r="B267">
        <v>226.5</v>
      </c>
      <c r="C267">
        <v>125.4</v>
      </c>
      <c r="D267">
        <v>22.4</v>
      </c>
      <c r="E267">
        <v>78.599999999999994</v>
      </c>
      <c r="F267">
        <f t="shared" si="75"/>
        <v>248.9</v>
      </c>
      <c r="G267">
        <f t="shared" si="76"/>
        <v>204</v>
      </c>
      <c r="H267" s="20">
        <f t="shared" si="77"/>
        <v>22.00980392156864</v>
      </c>
    </row>
    <row r="268" spans="1:9" x14ac:dyDescent="0.25">
      <c r="A268" s="5">
        <f t="shared" si="74"/>
        <v>40724</v>
      </c>
      <c r="B268">
        <v>206.4</v>
      </c>
      <c r="C268">
        <v>123.1</v>
      </c>
      <c r="D268">
        <v>75</v>
      </c>
      <c r="E268">
        <v>84.7</v>
      </c>
      <c r="F268">
        <f t="shared" si="75"/>
        <v>281.39999999999998</v>
      </c>
      <c r="G268">
        <f t="shared" si="76"/>
        <v>207.8</v>
      </c>
      <c r="H268" s="20">
        <f t="shared" si="77"/>
        <v>35.418671799807491</v>
      </c>
    </row>
    <row r="269" spans="1:9" x14ac:dyDescent="0.25">
      <c r="A269" s="5">
        <f t="shared" si="74"/>
        <v>40731</v>
      </c>
      <c r="B269">
        <v>139.1</v>
      </c>
      <c r="C269">
        <v>130.1</v>
      </c>
      <c r="D269">
        <v>124.4</v>
      </c>
      <c r="E269">
        <v>84.7</v>
      </c>
      <c r="F269">
        <f t="shared" si="75"/>
        <v>263.5</v>
      </c>
      <c r="G269">
        <f t="shared" si="76"/>
        <v>214.8</v>
      </c>
      <c r="H269" s="20">
        <f t="shared" si="77"/>
        <v>22.67225325884543</v>
      </c>
    </row>
    <row r="270" spans="1:9" x14ac:dyDescent="0.25">
      <c r="A270" s="5">
        <f t="shared" si="74"/>
        <v>40738</v>
      </c>
      <c r="B270">
        <v>141.4</v>
      </c>
      <c r="C270">
        <v>151.4</v>
      </c>
      <c r="D270">
        <v>124.4</v>
      </c>
      <c r="E270">
        <v>112.1</v>
      </c>
      <c r="F270">
        <f t="shared" si="75"/>
        <v>265.8</v>
      </c>
      <c r="G270">
        <f t="shared" si="76"/>
        <v>263.5</v>
      </c>
      <c r="H270" s="20">
        <f t="shared" si="77"/>
        <v>0.87286527514232048</v>
      </c>
    </row>
    <row r="271" spans="1:9" x14ac:dyDescent="0.25">
      <c r="A271" s="5">
        <f t="shared" si="74"/>
        <v>40745</v>
      </c>
      <c r="B271">
        <v>130</v>
      </c>
      <c r="C271">
        <v>160.6</v>
      </c>
      <c r="D271">
        <v>137.19999999999999</v>
      </c>
      <c r="E271">
        <v>137.69999999999999</v>
      </c>
      <c r="F271">
        <f t="shared" si="75"/>
        <v>267.2</v>
      </c>
      <c r="G271">
        <f t="shared" si="76"/>
        <v>298.29999999999995</v>
      </c>
      <c r="H271" s="20">
        <f t="shared" si="77"/>
        <v>-10.425745893395899</v>
      </c>
    </row>
    <row r="272" spans="1:9" x14ac:dyDescent="0.25">
      <c r="A272" s="5">
        <f t="shared" si="74"/>
        <v>40752</v>
      </c>
      <c r="B272">
        <v>128.69999999999999</v>
      </c>
      <c r="C272">
        <v>151.1</v>
      </c>
      <c r="D272">
        <v>137.19999999999999</v>
      </c>
      <c r="E272">
        <v>166.6</v>
      </c>
      <c r="F272">
        <f t="shared" si="75"/>
        <v>265.89999999999998</v>
      </c>
      <c r="G272">
        <f t="shared" si="76"/>
        <v>317.7</v>
      </c>
      <c r="H272" s="20">
        <f t="shared" si="77"/>
        <v>-16.304689959080896</v>
      </c>
    </row>
    <row r="273" spans="1:9" x14ac:dyDescent="0.25">
      <c r="A273" s="5">
        <f t="shared" si="74"/>
        <v>40759</v>
      </c>
      <c r="B273">
        <v>75.5</v>
      </c>
      <c r="C273">
        <v>156.4</v>
      </c>
      <c r="D273">
        <v>191.2</v>
      </c>
      <c r="E273">
        <v>166.6</v>
      </c>
      <c r="F273">
        <f t="shared" ref="F273:F313" si="78">+B273+D273</f>
        <v>266.7</v>
      </c>
      <c r="G273">
        <f t="shared" ref="G273:G313" si="79">+C273+E273</f>
        <v>323</v>
      </c>
      <c r="H273" s="20">
        <f t="shared" ref="H273:H313" si="80">+(F273/G273-1)*100</f>
        <v>-17.430340557275549</v>
      </c>
    </row>
    <row r="274" spans="1:9" x14ac:dyDescent="0.25">
      <c r="A274" s="5">
        <f t="shared" si="74"/>
        <v>40766</v>
      </c>
      <c r="B274">
        <v>76.2</v>
      </c>
      <c r="C274">
        <v>121.8</v>
      </c>
      <c r="D274">
        <v>191.2</v>
      </c>
      <c r="E274">
        <v>208.4</v>
      </c>
      <c r="F274">
        <f t="shared" si="78"/>
        <v>267.39999999999998</v>
      </c>
      <c r="G274">
        <f t="shared" si="79"/>
        <v>330.2</v>
      </c>
      <c r="H274" s="20">
        <f t="shared" si="80"/>
        <v>-19.018776499091462</v>
      </c>
    </row>
    <row r="275" spans="1:9" x14ac:dyDescent="0.25">
      <c r="A275" s="5">
        <f t="shared" si="74"/>
        <v>40773</v>
      </c>
      <c r="B275">
        <v>75.8</v>
      </c>
      <c r="C275">
        <v>130.30000000000001</v>
      </c>
      <c r="D275">
        <v>206.5</v>
      </c>
      <c r="E275">
        <v>208.4</v>
      </c>
      <c r="F275">
        <f t="shared" si="78"/>
        <v>282.3</v>
      </c>
      <c r="G275">
        <f t="shared" si="79"/>
        <v>338.70000000000005</v>
      </c>
      <c r="H275" s="20">
        <f t="shared" si="80"/>
        <v>-16.651904340124013</v>
      </c>
    </row>
    <row r="276" spans="1:9" x14ac:dyDescent="0.25">
      <c r="A276" s="5">
        <f t="shared" si="74"/>
        <v>40780</v>
      </c>
      <c r="B276">
        <v>65.8</v>
      </c>
      <c r="C276">
        <v>155.30000000000001</v>
      </c>
      <c r="D276">
        <v>228.1</v>
      </c>
      <c r="E276">
        <v>208.4</v>
      </c>
      <c r="F276">
        <f t="shared" si="78"/>
        <v>293.89999999999998</v>
      </c>
      <c r="G276">
        <f t="shared" si="79"/>
        <v>363.70000000000005</v>
      </c>
      <c r="H276" s="20">
        <f t="shared" si="80"/>
        <v>-19.191641462744037</v>
      </c>
    </row>
    <row r="277" spans="1:9" x14ac:dyDescent="0.25">
      <c r="A277" s="5">
        <f t="shared" si="74"/>
        <v>40787</v>
      </c>
      <c r="B277">
        <v>28.4</v>
      </c>
      <c r="C277">
        <v>139.19999999999999</v>
      </c>
      <c r="D277">
        <v>255.2</v>
      </c>
      <c r="E277">
        <v>220</v>
      </c>
      <c r="F277">
        <f t="shared" si="78"/>
        <v>283.59999999999997</v>
      </c>
      <c r="G277">
        <f t="shared" si="79"/>
        <v>359.2</v>
      </c>
      <c r="H277" s="20">
        <f t="shared" si="80"/>
        <v>-21.046770601336306</v>
      </c>
    </row>
    <row r="278" spans="1:9" x14ac:dyDescent="0.25">
      <c r="A278" s="5">
        <f t="shared" si="74"/>
        <v>40794</v>
      </c>
      <c r="B278">
        <v>30.9</v>
      </c>
      <c r="C278">
        <v>102.4</v>
      </c>
      <c r="D278">
        <v>255.2</v>
      </c>
      <c r="E278">
        <v>256.39999999999998</v>
      </c>
      <c r="F278">
        <f t="shared" si="78"/>
        <v>286.09999999999997</v>
      </c>
      <c r="G278">
        <f t="shared" si="79"/>
        <v>358.79999999999995</v>
      </c>
      <c r="H278" s="20">
        <f t="shared" si="80"/>
        <v>-20.261984392419173</v>
      </c>
    </row>
    <row r="279" spans="1:9" x14ac:dyDescent="0.25">
      <c r="A279" s="5">
        <f t="shared" si="74"/>
        <v>40801</v>
      </c>
      <c r="B279">
        <v>31</v>
      </c>
      <c r="C279">
        <v>101.7</v>
      </c>
      <c r="D279">
        <v>255.2</v>
      </c>
      <c r="E279">
        <v>283.7</v>
      </c>
      <c r="F279">
        <f t="shared" si="78"/>
        <v>286.2</v>
      </c>
      <c r="G279">
        <f t="shared" si="79"/>
        <v>385.4</v>
      </c>
      <c r="H279" s="20">
        <f t="shared" si="80"/>
        <v>-25.739491437467564</v>
      </c>
    </row>
    <row r="280" spans="1:9" x14ac:dyDescent="0.25">
      <c r="A280" s="5">
        <f t="shared" si="74"/>
        <v>40808</v>
      </c>
      <c r="B280">
        <v>28.5</v>
      </c>
      <c r="C280">
        <v>102.2</v>
      </c>
      <c r="D280">
        <v>281</v>
      </c>
      <c r="E280">
        <v>283.7</v>
      </c>
      <c r="F280">
        <f t="shared" si="78"/>
        <v>309.5</v>
      </c>
      <c r="G280">
        <f t="shared" si="79"/>
        <v>385.9</v>
      </c>
      <c r="H280" s="20">
        <f t="shared" si="80"/>
        <v>-19.797875097175432</v>
      </c>
      <c r="I280" s="50"/>
    </row>
    <row r="281" spans="1:9" x14ac:dyDescent="0.25">
      <c r="A281" s="5">
        <f t="shared" si="74"/>
        <v>40815</v>
      </c>
      <c r="B281">
        <v>37.5</v>
      </c>
      <c r="C281">
        <v>85.4</v>
      </c>
      <c r="D281">
        <v>296.5</v>
      </c>
      <c r="E281">
        <v>304.39999999999998</v>
      </c>
      <c r="F281">
        <f t="shared" si="78"/>
        <v>334</v>
      </c>
      <c r="G281">
        <f t="shared" si="79"/>
        <v>389.79999999999995</v>
      </c>
      <c r="H281" s="20">
        <f t="shared" si="80"/>
        <v>-14.315033350436114</v>
      </c>
    </row>
    <row r="282" spans="1:9" x14ac:dyDescent="0.25">
      <c r="A282" s="5">
        <f t="shared" si="74"/>
        <v>40822</v>
      </c>
      <c r="B282">
        <v>65.2</v>
      </c>
      <c r="C282">
        <v>103.6</v>
      </c>
      <c r="D282">
        <v>296.5</v>
      </c>
      <c r="E282">
        <v>304.39999999999998</v>
      </c>
      <c r="F282">
        <f t="shared" si="78"/>
        <v>361.7</v>
      </c>
      <c r="G282">
        <f t="shared" si="79"/>
        <v>408</v>
      </c>
      <c r="H282" s="20">
        <f t="shared" si="80"/>
        <v>-11.348039215686278</v>
      </c>
      <c r="I282" s="50"/>
    </row>
    <row r="283" spans="1:9" x14ac:dyDescent="0.25">
      <c r="A283" s="5">
        <f t="shared" si="74"/>
        <v>40829</v>
      </c>
      <c r="B283">
        <v>68.099999999999994</v>
      </c>
      <c r="C283">
        <v>103.6</v>
      </c>
      <c r="D283">
        <v>296.5</v>
      </c>
      <c r="E283">
        <v>321.10000000000002</v>
      </c>
      <c r="F283">
        <f t="shared" si="78"/>
        <v>364.6</v>
      </c>
      <c r="G283">
        <f t="shared" si="79"/>
        <v>424.70000000000005</v>
      </c>
      <c r="H283" s="20">
        <f t="shared" si="80"/>
        <v>-14.151165528608434</v>
      </c>
    </row>
    <row r="284" spans="1:9" x14ac:dyDescent="0.25">
      <c r="A284" s="5">
        <f t="shared" si="74"/>
        <v>40836</v>
      </c>
      <c r="B284">
        <v>64.3</v>
      </c>
      <c r="C284">
        <v>111.1</v>
      </c>
      <c r="D284">
        <v>300.60000000000002</v>
      </c>
      <c r="E284">
        <v>326.60000000000002</v>
      </c>
      <c r="F284">
        <f t="shared" si="78"/>
        <v>364.90000000000003</v>
      </c>
      <c r="G284">
        <f t="shared" si="79"/>
        <v>437.70000000000005</v>
      </c>
      <c r="H284" s="20">
        <f t="shared" si="80"/>
        <v>-16.632396618688606</v>
      </c>
    </row>
    <row r="285" spans="1:9" x14ac:dyDescent="0.25">
      <c r="A285" s="5">
        <f t="shared" si="74"/>
        <v>40843</v>
      </c>
      <c r="B285">
        <v>64.3</v>
      </c>
      <c r="C285">
        <v>96.1</v>
      </c>
      <c r="D285">
        <v>300.60000000000002</v>
      </c>
      <c r="E285">
        <v>342.3</v>
      </c>
      <c r="F285">
        <f t="shared" si="78"/>
        <v>364.90000000000003</v>
      </c>
      <c r="G285">
        <f t="shared" si="79"/>
        <v>438.4</v>
      </c>
      <c r="H285" s="20">
        <f t="shared" si="80"/>
        <v>-16.765510948905092</v>
      </c>
    </row>
    <row r="286" spans="1:9" x14ac:dyDescent="0.25">
      <c r="A286" s="5">
        <f t="shared" si="74"/>
        <v>40850</v>
      </c>
      <c r="B286">
        <v>67.3</v>
      </c>
      <c r="C286">
        <v>96.1</v>
      </c>
      <c r="D286">
        <v>300.60000000000002</v>
      </c>
      <c r="E286">
        <v>342.3</v>
      </c>
      <c r="F286">
        <f t="shared" si="78"/>
        <v>367.90000000000003</v>
      </c>
      <c r="G286">
        <f t="shared" si="79"/>
        <v>438.4</v>
      </c>
      <c r="H286" s="20">
        <f t="shared" si="80"/>
        <v>-16.081204379562031</v>
      </c>
    </row>
    <row r="287" spans="1:9" x14ac:dyDescent="0.25">
      <c r="A287" s="5">
        <f t="shared" si="74"/>
        <v>40857</v>
      </c>
      <c r="B287" s="16">
        <v>102</v>
      </c>
      <c r="C287" s="16">
        <v>72.099999999999994</v>
      </c>
      <c r="D287" s="16">
        <v>300.60000000000002</v>
      </c>
      <c r="E287" s="16">
        <v>366.7</v>
      </c>
      <c r="F287">
        <f t="shared" si="78"/>
        <v>402.6</v>
      </c>
      <c r="G287">
        <f t="shared" si="79"/>
        <v>438.79999999999995</v>
      </c>
      <c r="H287" s="20">
        <f t="shared" si="80"/>
        <v>-8.2497721057429256</v>
      </c>
    </row>
    <row r="288" spans="1:9" x14ac:dyDescent="0.25">
      <c r="A288" s="5">
        <f t="shared" si="74"/>
        <v>40864</v>
      </c>
      <c r="B288">
        <v>102.3</v>
      </c>
      <c r="C288">
        <v>113.1</v>
      </c>
      <c r="D288">
        <v>300.60000000000002</v>
      </c>
      <c r="E288">
        <v>366.7</v>
      </c>
      <c r="F288">
        <f t="shared" si="78"/>
        <v>402.90000000000003</v>
      </c>
      <c r="G288">
        <f t="shared" si="79"/>
        <v>479.79999999999995</v>
      </c>
      <c r="H288" s="20">
        <f t="shared" si="80"/>
        <v>-16.027511463109612</v>
      </c>
    </row>
    <row r="289" spans="1:9" x14ac:dyDescent="0.25">
      <c r="A289" s="5">
        <f t="shared" si="74"/>
        <v>40871</v>
      </c>
      <c r="B289">
        <v>72.3</v>
      </c>
      <c r="C289">
        <v>130.6</v>
      </c>
      <c r="D289">
        <v>333.6</v>
      </c>
      <c r="E289">
        <v>366.7</v>
      </c>
      <c r="F289">
        <f t="shared" si="78"/>
        <v>405.90000000000003</v>
      </c>
      <c r="G289">
        <f t="shared" si="79"/>
        <v>497.29999999999995</v>
      </c>
      <c r="H289" s="20">
        <f t="shared" si="80"/>
        <v>-18.379247938869881</v>
      </c>
    </row>
    <row r="290" spans="1:9" x14ac:dyDescent="0.25">
      <c r="A290" s="5">
        <f t="shared" si="74"/>
        <v>40878</v>
      </c>
      <c r="B290">
        <v>62.3</v>
      </c>
      <c r="C290">
        <v>144.6</v>
      </c>
      <c r="D290">
        <v>357.8</v>
      </c>
      <c r="E290">
        <v>377.1</v>
      </c>
      <c r="F290">
        <f t="shared" si="78"/>
        <v>420.1</v>
      </c>
      <c r="G290">
        <f t="shared" si="79"/>
        <v>521.70000000000005</v>
      </c>
      <c r="H290" s="20">
        <f t="shared" si="80"/>
        <v>-19.474793942879053</v>
      </c>
    </row>
    <row r="291" spans="1:9" x14ac:dyDescent="0.25">
      <c r="A291" s="5">
        <f t="shared" si="74"/>
        <v>40885</v>
      </c>
      <c r="B291">
        <v>69.3</v>
      </c>
      <c r="C291">
        <v>128.30000000000001</v>
      </c>
      <c r="D291">
        <v>357.8</v>
      </c>
      <c r="E291">
        <v>436.1</v>
      </c>
      <c r="F291">
        <f t="shared" si="78"/>
        <v>427.1</v>
      </c>
      <c r="G291">
        <f t="shared" si="79"/>
        <v>564.40000000000009</v>
      </c>
      <c r="H291" s="20">
        <f t="shared" si="80"/>
        <v>-24.326718639262946</v>
      </c>
    </row>
    <row r="292" spans="1:9" x14ac:dyDescent="0.25">
      <c r="A292" s="5">
        <f t="shared" si="74"/>
        <v>40892</v>
      </c>
      <c r="B292">
        <v>72.3</v>
      </c>
      <c r="C292">
        <v>148.6</v>
      </c>
      <c r="D292">
        <v>357.8</v>
      </c>
      <c r="E292">
        <v>446</v>
      </c>
      <c r="F292">
        <f t="shared" si="78"/>
        <v>430.1</v>
      </c>
      <c r="G292">
        <f t="shared" si="79"/>
        <v>594.6</v>
      </c>
      <c r="H292" s="20">
        <f t="shared" si="80"/>
        <v>-27.665657584931047</v>
      </c>
    </row>
    <row r="293" spans="1:9" x14ac:dyDescent="0.25">
      <c r="A293" s="5">
        <f t="shared" si="74"/>
        <v>40899</v>
      </c>
      <c r="B293">
        <v>76.7</v>
      </c>
      <c r="C293">
        <v>124.2</v>
      </c>
      <c r="D293">
        <v>357.8</v>
      </c>
      <c r="E293">
        <v>468.9</v>
      </c>
      <c r="F293">
        <f t="shared" si="78"/>
        <v>434.5</v>
      </c>
      <c r="G293">
        <f t="shared" si="79"/>
        <v>593.1</v>
      </c>
      <c r="H293" s="20">
        <f t="shared" si="80"/>
        <v>-26.740853144495023</v>
      </c>
    </row>
    <row r="294" spans="1:9" x14ac:dyDescent="0.25">
      <c r="A294" s="5">
        <f t="shared" si="74"/>
        <v>40906</v>
      </c>
      <c r="B294">
        <v>60.7</v>
      </c>
      <c r="C294">
        <v>124.2</v>
      </c>
      <c r="D294">
        <v>357.8</v>
      </c>
      <c r="E294">
        <v>468.9</v>
      </c>
      <c r="F294">
        <f t="shared" si="78"/>
        <v>418.5</v>
      </c>
      <c r="G294">
        <f t="shared" si="79"/>
        <v>593.1</v>
      </c>
      <c r="H294" s="20">
        <f t="shared" si="80"/>
        <v>-29.438543247344462</v>
      </c>
    </row>
    <row r="295" spans="1:9" x14ac:dyDescent="0.25">
      <c r="A295" s="5">
        <f t="shared" si="74"/>
        <v>40913</v>
      </c>
      <c r="B295">
        <v>60.7</v>
      </c>
      <c r="C295">
        <v>124.2</v>
      </c>
      <c r="D295">
        <v>363.3</v>
      </c>
      <c r="E295">
        <v>468.9</v>
      </c>
      <c r="F295">
        <f t="shared" si="78"/>
        <v>424</v>
      </c>
      <c r="G295">
        <f t="shared" si="79"/>
        <v>593.1</v>
      </c>
      <c r="H295" s="20">
        <f t="shared" si="80"/>
        <v>-28.511212274489971</v>
      </c>
    </row>
    <row r="296" spans="1:9" x14ac:dyDescent="0.25">
      <c r="A296" s="5">
        <f t="shared" si="74"/>
        <v>40920</v>
      </c>
      <c r="B296">
        <v>60.7</v>
      </c>
      <c r="C296">
        <v>124.2</v>
      </c>
      <c r="D296">
        <v>363.3</v>
      </c>
      <c r="E296">
        <v>468.9</v>
      </c>
      <c r="F296">
        <f t="shared" si="78"/>
        <v>424</v>
      </c>
      <c r="G296">
        <f t="shared" si="79"/>
        <v>593.1</v>
      </c>
      <c r="H296" s="20">
        <f t="shared" si="80"/>
        <v>-28.511212274489971</v>
      </c>
      <c r="I296">
        <v>16.8</v>
      </c>
    </row>
    <row r="297" spans="1:9" x14ac:dyDescent="0.25">
      <c r="A297" s="5">
        <f t="shared" si="74"/>
        <v>40927</v>
      </c>
      <c r="B297">
        <v>56.7</v>
      </c>
      <c r="C297">
        <v>103.8</v>
      </c>
      <c r="D297">
        <v>363.3</v>
      </c>
      <c r="E297">
        <v>519.70000000000005</v>
      </c>
      <c r="F297">
        <f t="shared" si="78"/>
        <v>420</v>
      </c>
      <c r="G297">
        <f t="shared" si="79"/>
        <v>623.5</v>
      </c>
      <c r="H297" s="20">
        <f t="shared" si="80"/>
        <v>-32.638331996792303</v>
      </c>
      <c r="I297">
        <v>16.8</v>
      </c>
    </row>
    <row r="298" spans="1:9" x14ac:dyDescent="0.25">
      <c r="A298" s="5">
        <f t="shared" si="74"/>
        <v>40934</v>
      </c>
      <c r="B298">
        <v>35.5</v>
      </c>
      <c r="C298">
        <v>92.8</v>
      </c>
      <c r="D298">
        <v>385.1</v>
      </c>
      <c r="E298">
        <v>530.20000000000005</v>
      </c>
      <c r="F298">
        <f t="shared" si="78"/>
        <v>420.6</v>
      </c>
      <c r="G298">
        <f t="shared" si="79"/>
        <v>623</v>
      </c>
      <c r="H298" s="20">
        <f t="shared" si="80"/>
        <v>-32.487961476725516</v>
      </c>
      <c r="I298">
        <v>16.8</v>
      </c>
    </row>
    <row r="299" spans="1:9" x14ac:dyDescent="0.25">
      <c r="A299" s="5">
        <f t="shared" si="74"/>
        <v>40941</v>
      </c>
      <c r="B299">
        <v>35.5</v>
      </c>
      <c r="C299">
        <v>100.3</v>
      </c>
      <c r="D299">
        <v>385.1</v>
      </c>
      <c r="E299">
        <v>530.20000000000005</v>
      </c>
      <c r="F299">
        <f t="shared" si="78"/>
        <v>420.6</v>
      </c>
      <c r="G299">
        <f t="shared" si="79"/>
        <v>630.5</v>
      </c>
      <c r="H299" s="20">
        <f t="shared" si="80"/>
        <v>-33.291038858049163</v>
      </c>
      <c r="I299">
        <v>16.8</v>
      </c>
    </row>
    <row r="300" spans="1:9" x14ac:dyDescent="0.25">
      <c r="A300" s="5">
        <f t="shared" si="74"/>
        <v>40948</v>
      </c>
      <c r="B300">
        <v>26.9</v>
      </c>
      <c r="C300">
        <v>98.3</v>
      </c>
      <c r="D300">
        <v>397.1</v>
      </c>
      <c r="E300">
        <v>538</v>
      </c>
      <c r="F300">
        <f t="shared" si="78"/>
        <v>424</v>
      </c>
      <c r="G300">
        <f t="shared" si="79"/>
        <v>636.29999999999995</v>
      </c>
      <c r="H300" s="20">
        <f t="shared" si="80"/>
        <v>-33.364765047933368</v>
      </c>
      <c r="I300">
        <v>16.8</v>
      </c>
    </row>
    <row r="301" spans="1:9" x14ac:dyDescent="0.25">
      <c r="A301" s="5">
        <f t="shared" si="74"/>
        <v>40955</v>
      </c>
      <c r="B301">
        <v>24.4</v>
      </c>
      <c r="C301">
        <v>123.8</v>
      </c>
      <c r="D301">
        <v>398.7</v>
      </c>
      <c r="E301">
        <v>546.1</v>
      </c>
      <c r="F301">
        <f t="shared" si="78"/>
        <v>423.09999999999997</v>
      </c>
      <c r="G301">
        <f t="shared" si="79"/>
        <v>669.9</v>
      </c>
      <c r="H301" s="20">
        <f t="shared" si="80"/>
        <v>-36.841319599940292</v>
      </c>
      <c r="I301">
        <v>19.8</v>
      </c>
    </row>
    <row r="302" spans="1:9" x14ac:dyDescent="0.25">
      <c r="A302" s="5">
        <f t="shared" si="74"/>
        <v>40962</v>
      </c>
      <c r="B302">
        <v>38.4</v>
      </c>
      <c r="C302">
        <v>160.1</v>
      </c>
      <c r="D302">
        <v>405.1</v>
      </c>
      <c r="E302">
        <v>546.1</v>
      </c>
      <c r="F302">
        <f t="shared" si="78"/>
        <v>443.5</v>
      </c>
      <c r="G302">
        <f t="shared" si="79"/>
        <v>706.2</v>
      </c>
      <c r="H302" s="20">
        <f t="shared" si="80"/>
        <v>-37.199093741149824</v>
      </c>
      <c r="I302">
        <v>39.799999999999997</v>
      </c>
    </row>
    <row r="303" spans="1:9" x14ac:dyDescent="0.25">
      <c r="A303" s="5">
        <f t="shared" si="74"/>
        <v>40969</v>
      </c>
      <c r="B303">
        <v>39.4</v>
      </c>
      <c r="C303">
        <v>153.80000000000001</v>
      </c>
      <c r="D303">
        <v>405.1</v>
      </c>
      <c r="E303">
        <v>546.1</v>
      </c>
      <c r="F303">
        <f t="shared" si="78"/>
        <v>444.5</v>
      </c>
      <c r="G303">
        <f t="shared" si="79"/>
        <v>699.90000000000009</v>
      </c>
      <c r="H303" s="20">
        <f t="shared" si="80"/>
        <v>-36.490927275325056</v>
      </c>
      <c r="I303">
        <v>39.799999999999997</v>
      </c>
    </row>
    <row r="304" spans="1:9" x14ac:dyDescent="0.25">
      <c r="A304" s="5">
        <f t="shared" si="74"/>
        <v>40976</v>
      </c>
      <c r="B304">
        <v>39.4</v>
      </c>
      <c r="C304">
        <v>188.9</v>
      </c>
      <c r="D304">
        <v>408.4</v>
      </c>
      <c r="E304">
        <v>546.1</v>
      </c>
      <c r="F304">
        <f t="shared" si="78"/>
        <v>447.79999999999995</v>
      </c>
      <c r="G304">
        <f t="shared" si="79"/>
        <v>735</v>
      </c>
      <c r="H304" s="20">
        <f t="shared" si="80"/>
        <v>-39.074829931972801</v>
      </c>
      <c r="I304">
        <v>39.799999999999997</v>
      </c>
    </row>
    <row r="305" spans="1:9" x14ac:dyDescent="0.25">
      <c r="A305" s="5">
        <f t="shared" si="74"/>
        <v>40983</v>
      </c>
      <c r="B305">
        <v>39.4</v>
      </c>
      <c r="C305">
        <v>221.7</v>
      </c>
      <c r="D305">
        <v>408.4</v>
      </c>
      <c r="E305">
        <v>571.70000000000005</v>
      </c>
      <c r="F305">
        <f t="shared" si="78"/>
        <v>447.79999999999995</v>
      </c>
      <c r="G305">
        <f t="shared" si="79"/>
        <v>793.40000000000009</v>
      </c>
      <c r="H305" s="20">
        <f t="shared" si="80"/>
        <v>-43.559364759263943</v>
      </c>
      <c r="I305">
        <v>39.799999999999997</v>
      </c>
    </row>
    <row r="306" spans="1:9" x14ac:dyDescent="0.25">
      <c r="A306" s="5">
        <f t="shared" si="74"/>
        <v>40990</v>
      </c>
      <c r="B306">
        <v>39.4</v>
      </c>
      <c r="C306">
        <v>196.7</v>
      </c>
      <c r="D306">
        <v>408.4</v>
      </c>
      <c r="E306">
        <v>607.6</v>
      </c>
      <c r="F306">
        <f t="shared" si="78"/>
        <v>447.79999999999995</v>
      </c>
      <c r="G306">
        <f t="shared" si="79"/>
        <v>804.3</v>
      </c>
      <c r="H306" s="20">
        <f t="shared" si="80"/>
        <v>-44.324257117990804</v>
      </c>
      <c r="I306">
        <v>39.799999999999997</v>
      </c>
    </row>
    <row r="307" spans="1:9" x14ac:dyDescent="0.25">
      <c r="A307" s="5">
        <f t="shared" si="74"/>
        <v>40997</v>
      </c>
      <c r="B307">
        <v>40.1</v>
      </c>
      <c r="C307">
        <v>171.9</v>
      </c>
      <c r="D307">
        <v>408.4</v>
      </c>
      <c r="E307">
        <v>607.6</v>
      </c>
      <c r="F307">
        <f t="shared" si="78"/>
        <v>448.5</v>
      </c>
      <c r="G307">
        <f t="shared" si="79"/>
        <v>779.5</v>
      </c>
      <c r="H307" s="20">
        <f t="shared" si="80"/>
        <v>-42.463117382937774</v>
      </c>
      <c r="I307">
        <v>40.799999999999997</v>
      </c>
    </row>
    <row r="308" spans="1:9" x14ac:dyDescent="0.25">
      <c r="A308" s="5">
        <f t="shared" si="74"/>
        <v>41004</v>
      </c>
      <c r="B308">
        <v>40.1</v>
      </c>
      <c r="C308">
        <v>158.4</v>
      </c>
      <c r="D308">
        <v>408.4</v>
      </c>
      <c r="E308">
        <v>634.6</v>
      </c>
      <c r="F308">
        <f t="shared" si="78"/>
        <v>448.5</v>
      </c>
      <c r="G308">
        <f t="shared" si="79"/>
        <v>793</v>
      </c>
      <c r="H308" s="20">
        <f t="shared" si="80"/>
        <v>-43.442622950819676</v>
      </c>
      <c r="I308">
        <v>40.799999999999997</v>
      </c>
    </row>
    <row r="309" spans="1:9" x14ac:dyDescent="0.25">
      <c r="A309" s="5">
        <f t="shared" si="74"/>
        <v>41011</v>
      </c>
      <c r="B309">
        <v>22.2</v>
      </c>
      <c r="C309">
        <v>168.6</v>
      </c>
      <c r="D309">
        <v>424.6</v>
      </c>
      <c r="E309">
        <v>651.20000000000005</v>
      </c>
      <c r="F309">
        <f t="shared" si="78"/>
        <v>446.8</v>
      </c>
      <c r="G309">
        <f t="shared" si="79"/>
        <v>819.80000000000007</v>
      </c>
      <c r="H309" s="20">
        <f t="shared" si="80"/>
        <v>-45.498902171261292</v>
      </c>
      <c r="I309">
        <v>40.799999999999997</v>
      </c>
    </row>
    <row r="310" spans="1:9" x14ac:dyDescent="0.25">
      <c r="A310" s="5">
        <f t="shared" si="74"/>
        <v>41018</v>
      </c>
      <c r="B310">
        <v>22.2</v>
      </c>
      <c r="C310">
        <v>168.6</v>
      </c>
      <c r="D310">
        <v>424.6</v>
      </c>
      <c r="E310">
        <v>651.20000000000005</v>
      </c>
      <c r="F310">
        <f t="shared" si="78"/>
        <v>446.8</v>
      </c>
      <c r="G310">
        <f t="shared" si="79"/>
        <v>819.80000000000007</v>
      </c>
      <c r="H310" s="20">
        <f t="shared" si="80"/>
        <v>-45.498902171261292</v>
      </c>
      <c r="I310">
        <v>40.799999999999997</v>
      </c>
    </row>
    <row r="311" spans="1:9" x14ac:dyDescent="0.25">
      <c r="A311" s="5">
        <f t="shared" si="74"/>
        <v>41025</v>
      </c>
      <c r="B311">
        <v>22.2</v>
      </c>
      <c r="C311">
        <v>165.5</v>
      </c>
      <c r="D311">
        <v>424.6</v>
      </c>
      <c r="E311">
        <v>651.20000000000005</v>
      </c>
      <c r="F311">
        <f t="shared" si="78"/>
        <v>446.8</v>
      </c>
      <c r="G311">
        <f t="shared" si="79"/>
        <v>816.7</v>
      </c>
      <c r="H311" s="20">
        <f t="shared" si="80"/>
        <v>-45.292028896779726</v>
      </c>
      <c r="I311">
        <v>40.799999999999997</v>
      </c>
    </row>
    <row r="312" spans="1:9" x14ac:dyDescent="0.25">
      <c r="A312" s="5">
        <f t="shared" si="74"/>
        <v>41032</v>
      </c>
      <c r="B312">
        <v>22.2</v>
      </c>
      <c r="C312">
        <v>188</v>
      </c>
      <c r="D312">
        <v>424.6</v>
      </c>
      <c r="E312">
        <v>687.9</v>
      </c>
      <c r="F312">
        <f t="shared" si="78"/>
        <v>446.8</v>
      </c>
      <c r="G312">
        <f t="shared" si="79"/>
        <v>875.9</v>
      </c>
      <c r="H312" s="20">
        <f t="shared" si="80"/>
        <v>-48.989610686151387</v>
      </c>
      <c r="I312">
        <v>41.7</v>
      </c>
    </row>
    <row r="313" spans="1:9" x14ac:dyDescent="0.25">
      <c r="A313" s="5">
        <f t="shared" si="74"/>
        <v>41039</v>
      </c>
      <c r="B313">
        <v>28.2</v>
      </c>
      <c r="C313">
        <v>133.80000000000001</v>
      </c>
      <c r="D313">
        <v>426.8</v>
      </c>
      <c r="E313">
        <v>713.4</v>
      </c>
      <c r="F313">
        <f t="shared" si="78"/>
        <v>455</v>
      </c>
      <c r="G313">
        <f t="shared" si="79"/>
        <v>847.2</v>
      </c>
      <c r="H313" s="20">
        <f t="shared" si="80"/>
        <v>-46.293673276676117</v>
      </c>
      <c r="I313">
        <v>64</v>
      </c>
    </row>
    <row r="314" spans="1:9" x14ac:dyDescent="0.25">
      <c r="A314" s="5">
        <f t="shared" si="74"/>
        <v>41046</v>
      </c>
      <c r="B314">
        <v>28.2</v>
      </c>
      <c r="C314">
        <v>121.3</v>
      </c>
      <c r="D314">
        <v>426.8</v>
      </c>
      <c r="E314">
        <v>713.4</v>
      </c>
      <c r="F314">
        <f t="shared" ref="F314:F345" si="81">+B314+D314</f>
        <v>455</v>
      </c>
      <c r="G314">
        <f t="shared" ref="G314:G345" si="82">+C314+E314</f>
        <v>834.69999999999993</v>
      </c>
      <c r="H314" s="20">
        <f t="shared" ref="H314:H345" si="83">+(F314/G314-1)*100</f>
        <v>-45.489397388283216</v>
      </c>
      <c r="I314">
        <v>87.8</v>
      </c>
    </row>
    <row r="315" spans="1:9" x14ac:dyDescent="0.25">
      <c r="A315" s="5">
        <f t="shared" ref="A315:A378" si="84">+A314+7</f>
        <v>41053</v>
      </c>
      <c r="B315">
        <v>10</v>
      </c>
      <c r="C315">
        <v>16.8</v>
      </c>
      <c r="D315">
        <v>446.2</v>
      </c>
      <c r="E315">
        <v>749.7</v>
      </c>
      <c r="F315">
        <f t="shared" si="81"/>
        <v>456.2</v>
      </c>
      <c r="G315">
        <f t="shared" si="82"/>
        <v>766.5</v>
      </c>
      <c r="H315" s="20">
        <f t="shared" si="83"/>
        <v>-40.482713633398568</v>
      </c>
      <c r="I315">
        <v>101.4</v>
      </c>
    </row>
    <row r="316" spans="1:9" x14ac:dyDescent="0.25">
      <c r="A316" s="5">
        <f t="shared" si="84"/>
        <v>41060</v>
      </c>
      <c r="B316">
        <v>10</v>
      </c>
      <c r="C316">
        <v>16.8</v>
      </c>
      <c r="D316">
        <v>446.2</v>
      </c>
      <c r="E316">
        <v>782.7</v>
      </c>
      <c r="F316">
        <f t="shared" si="81"/>
        <v>456.2</v>
      </c>
      <c r="G316">
        <f t="shared" si="82"/>
        <v>799.5</v>
      </c>
      <c r="H316" s="20">
        <f t="shared" si="83"/>
        <v>-42.939337085678552</v>
      </c>
    </row>
    <row r="317" spans="1:9" x14ac:dyDescent="0.25">
      <c r="A317" s="5">
        <f t="shared" si="84"/>
        <v>41067</v>
      </c>
      <c r="B317">
        <v>91.6</v>
      </c>
      <c r="C317">
        <v>206.1</v>
      </c>
      <c r="D317">
        <v>33.200000000000003</v>
      </c>
      <c r="E317">
        <v>11.7</v>
      </c>
      <c r="F317">
        <f t="shared" si="81"/>
        <v>124.8</v>
      </c>
      <c r="G317">
        <f t="shared" si="82"/>
        <v>217.79999999999998</v>
      </c>
      <c r="H317" s="20">
        <f t="shared" si="83"/>
        <v>-42.699724517906333</v>
      </c>
    </row>
    <row r="318" spans="1:9" x14ac:dyDescent="0.25">
      <c r="A318" s="5">
        <f t="shared" si="84"/>
        <v>41074</v>
      </c>
      <c r="B318">
        <v>81.599999999999994</v>
      </c>
      <c r="C318">
        <v>219.4</v>
      </c>
      <c r="D318">
        <v>42.7</v>
      </c>
      <c r="E318">
        <v>11.7</v>
      </c>
      <c r="F318">
        <f t="shared" si="81"/>
        <v>124.3</v>
      </c>
      <c r="G318">
        <f t="shared" si="82"/>
        <v>231.1</v>
      </c>
      <c r="H318" s="20">
        <f t="shared" si="83"/>
        <v>-46.213760276936391</v>
      </c>
    </row>
    <row r="319" spans="1:9" x14ac:dyDescent="0.25">
      <c r="A319" s="5">
        <f t="shared" si="84"/>
        <v>41081</v>
      </c>
      <c r="B319">
        <v>83</v>
      </c>
      <c r="C319">
        <v>226.5</v>
      </c>
      <c r="D319">
        <v>42.7</v>
      </c>
      <c r="E319">
        <v>22.4</v>
      </c>
      <c r="F319">
        <f t="shared" si="81"/>
        <v>125.7</v>
      </c>
      <c r="G319">
        <f t="shared" si="82"/>
        <v>248.9</v>
      </c>
      <c r="H319" s="20">
        <f t="shared" si="83"/>
        <v>-49.497790277219764</v>
      </c>
    </row>
    <row r="320" spans="1:9" x14ac:dyDescent="0.25">
      <c r="A320" s="5">
        <f t="shared" si="84"/>
        <v>41088</v>
      </c>
      <c r="B320">
        <v>89</v>
      </c>
      <c r="C320">
        <v>206.4</v>
      </c>
      <c r="D320">
        <v>42.7</v>
      </c>
      <c r="E320">
        <v>75</v>
      </c>
      <c r="F320">
        <f t="shared" si="81"/>
        <v>131.69999999999999</v>
      </c>
      <c r="G320">
        <f t="shared" si="82"/>
        <v>281.39999999999998</v>
      </c>
      <c r="H320" s="20">
        <f t="shared" si="83"/>
        <v>-53.198294243070364</v>
      </c>
    </row>
    <row r="321" spans="1:8" x14ac:dyDescent="0.25">
      <c r="A321" s="5">
        <f t="shared" si="84"/>
        <v>41095</v>
      </c>
      <c r="B321">
        <v>110.8</v>
      </c>
      <c r="C321">
        <v>139.1</v>
      </c>
      <c r="D321">
        <v>42.7</v>
      </c>
      <c r="E321">
        <v>124.4</v>
      </c>
      <c r="F321">
        <f t="shared" si="81"/>
        <v>153.5</v>
      </c>
      <c r="G321">
        <f t="shared" si="82"/>
        <v>263.5</v>
      </c>
      <c r="H321" s="20">
        <f t="shared" si="83"/>
        <v>-41.745730550284634</v>
      </c>
    </row>
    <row r="322" spans="1:8" x14ac:dyDescent="0.25">
      <c r="A322" s="5">
        <f t="shared" si="84"/>
        <v>41102</v>
      </c>
      <c r="B322">
        <v>112.1</v>
      </c>
      <c r="C322">
        <v>141.4</v>
      </c>
      <c r="D322">
        <v>42.7</v>
      </c>
      <c r="E322">
        <v>124.4</v>
      </c>
      <c r="F322">
        <f t="shared" si="81"/>
        <v>154.80000000000001</v>
      </c>
      <c r="G322">
        <f t="shared" si="82"/>
        <v>265.8</v>
      </c>
      <c r="H322" s="20">
        <f t="shared" si="83"/>
        <v>-41.760722347629795</v>
      </c>
    </row>
    <row r="323" spans="1:8" x14ac:dyDescent="0.25">
      <c r="A323" s="5">
        <f t="shared" si="84"/>
        <v>41109</v>
      </c>
      <c r="B323">
        <v>147.9</v>
      </c>
      <c r="C323">
        <v>130</v>
      </c>
      <c r="D323">
        <v>42.7</v>
      </c>
      <c r="E323">
        <v>137.19999999999999</v>
      </c>
      <c r="F323">
        <f t="shared" si="81"/>
        <v>190.60000000000002</v>
      </c>
      <c r="G323">
        <f t="shared" si="82"/>
        <v>267.2</v>
      </c>
      <c r="H323" s="20">
        <f t="shared" si="83"/>
        <v>-28.667664670658667</v>
      </c>
    </row>
    <row r="324" spans="1:8" x14ac:dyDescent="0.25">
      <c r="A324" s="5">
        <f t="shared" si="84"/>
        <v>41116</v>
      </c>
      <c r="B324">
        <v>110.4</v>
      </c>
      <c r="C324">
        <v>128.69999999999999</v>
      </c>
      <c r="D324">
        <v>83.9</v>
      </c>
      <c r="E324">
        <v>137.19999999999999</v>
      </c>
      <c r="F324">
        <f t="shared" si="81"/>
        <v>194.3</v>
      </c>
      <c r="G324">
        <f t="shared" si="82"/>
        <v>265.89999999999998</v>
      </c>
      <c r="H324" s="20">
        <f t="shared" si="83"/>
        <v>-26.927416321925524</v>
      </c>
    </row>
    <row r="325" spans="1:8" x14ac:dyDescent="0.25">
      <c r="A325" s="5">
        <f t="shared" si="84"/>
        <v>41123</v>
      </c>
      <c r="B325">
        <v>110.2</v>
      </c>
      <c r="C325">
        <v>75.5</v>
      </c>
      <c r="D325">
        <v>92.7</v>
      </c>
      <c r="E325">
        <v>191.2</v>
      </c>
      <c r="F325">
        <f t="shared" si="81"/>
        <v>202.9</v>
      </c>
      <c r="G325">
        <f t="shared" si="82"/>
        <v>266.7</v>
      </c>
      <c r="H325" s="20">
        <f t="shared" si="83"/>
        <v>-23.922009748781392</v>
      </c>
    </row>
    <row r="326" spans="1:8" x14ac:dyDescent="0.25">
      <c r="A326" s="5">
        <f t="shared" si="84"/>
        <v>41130</v>
      </c>
      <c r="B326">
        <v>110.2</v>
      </c>
      <c r="C326">
        <v>76.2</v>
      </c>
      <c r="D326">
        <v>92.7</v>
      </c>
      <c r="E326">
        <v>191.2</v>
      </c>
      <c r="F326">
        <f t="shared" si="81"/>
        <v>202.9</v>
      </c>
      <c r="G326">
        <f t="shared" si="82"/>
        <v>267.39999999999998</v>
      </c>
      <c r="H326" s="20">
        <f t="shared" si="83"/>
        <v>-24.121166791323855</v>
      </c>
    </row>
    <row r="327" spans="1:8" x14ac:dyDescent="0.25">
      <c r="A327" s="5">
        <f t="shared" si="84"/>
        <v>41137</v>
      </c>
      <c r="B327">
        <v>116</v>
      </c>
      <c r="C327">
        <v>75.8</v>
      </c>
      <c r="D327">
        <v>129.80000000000001</v>
      </c>
      <c r="E327">
        <v>206.5</v>
      </c>
      <c r="F327">
        <f t="shared" si="81"/>
        <v>245.8</v>
      </c>
      <c r="G327">
        <f t="shared" si="82"/>
        <v>282.3</v>
      </c>
      <c r="H327" s="20">
        <f t="shared" si="83"/>
        <v>-12.929507616011337</v>
      </c>
    </row>
    <row r="328" spans="1:8" x14ac:dyDescent="0.25">
      <c r="A328" s="5">
        <f t="shared" si="84"/>
        <v>41144</v>
      </c>
      <c r="B328">
        <v>137.9</v>
      </c>
      <c r="C328">
        <v>65.8</v>
      </c>
      <c r="D328">
        <v>129.80000000000001</v>
      </c>
      <c r="E328">
        <v>228.1</v>
      </c>
      <c r="F328">
        <f t="shared" si="81"/>
        <v>267.70000000000005</v>
      </c>
      <c r="G328">
        <f t="shared" si="82"/>
        <v>293.89999999999998</v>
      </c>
      <c r="H328" s="20">
        <f t="shared" si="83"/>
        <v>-8.9145968016331896</v>
      </c>
    </row>
    <row r="329" spans="1:8" x14ac:dyDescent="0.25">
      <c r="A329" s="5">
        <f t="shared" si="84"/>
        <v>41151</v>
      </c>
      <c r="B329">
        <v>114.6</v>
      </c>
      <c r="C329">
        <v>28.4</v>
      </c>
      <c r="D329">
        <v>159.80000000000001</v>
      </c>
      <c r="E329">
        <v>255.2</v>
      </c>
      <c r="F329">
        <f t="shared" si="81"/>
        <v>274.39999999999998</v>
      </c>
      <c r="G329">
        <f t="shared" si="82"/>
        <v>283.59999999999997</v>
      </c>
      <c r="H329" s="20">
        <f t="shared" si="83"/>
        <v>-3.2440056417489371</v>
      </c>
    </row>
    <row r="330" spans="1:8" x14ac:dyDescent="0.25">
      <c r="A330" s="5">
        <f t="shared" si="84"/>
        <v>41158</v>
      </c>
      <c r="B330">
        <v>140</v>
      </c>
      <c r="C330">
        <v>28.4</v>
      </c>
      <c r="D330">
        <v>165.7</v>
      </c>
      <c r="E330">
        <v>255.2</v>
      </c>
      <c r="F330">
        <f t="shared" si="81"/>
        <v>305.7</v>
      </c>
      <c r="G330">
        <f t="shared" si="82"/>
        <v>283.59999999999997</v>
      </c>
      <c r="H330" s="20">
        <f t="shared" si="83"/>
        <v>7.7926657263751808</v>
      </c>
    </row>
    <row r="331" spans="1:8" x14ac:dyDescent="0.25">
      <c r="A331" s="5">
        <f t="shared" si="84"/>
        <v>41165</v>
      </c>
      <c r="B331">
        <v>141.30000000000001</v>
      </c>
      <c r="C331">
        <v>31</v>
      </c>
      <c r="D331">
        <v>165.7</v>
      </c>
      <c r="E331">
        <v>255.2</v>
      </c>
      <c r="F331">
        <f t="shared" si="81"/>
        <v>307</v>
      </c>
      <c r="G331">
        <f t="shared" si="82"/>
        <v>286.2</v>
      </c>
      <c r="H331" s="20">
        <f t="shared" si="83"/>
        <v>7.267645003494061</v>
      </c>
    </row>
    <row r="332" spans="1:8" x14ac:dyDescent="0.25">
      <c r="A332" s="5">
        <f t="shared" si="84"/>
        <v>41172</v>
      </c>
      <c r="B332">
        <v>151.80000000000001</v>
      </c>
      <c r="C332">
        <v>28.5</v>
      </c>
      <c r="D332">
        <v>165.7</v>
      </c>
      <c r="E332">
        <v>281</v>
      </c>
      <c r="F332">
        <f t="shared" si="81"/>
        <v>317.5</v>
      </c>
      <c r="G332">
        <f t="shared" si="82"/>
        <v>309.5</v>
      </c>
      <c r="H332" s="20">
        <f t="shared" si="83"/>
        <v>2.5848142164781818</v>
      </c>
    </row>
    <row r="333" spans="1:8" x14ac:dyDescent="0.25">
      <c r="A333" s="5">
        <f t="shared" si="84"/>
        <v>41179</v>
      </c>
      <c r="B333">
        <v>133.80000000000001</v>
      </c>
      <c r="C333">
        <v>37.5</v>
      </c>
      <c r="D333">
        <v>191.4</v>
      </c>
      <c r="E333">
        <v>296.5</v>
      </c>
      <c r="F333">
        <f t="shared" si="81"/>
        <v>325.20000000000005</v>
      </c>
      <c r="G333">
        <f t="shared" si="82"/>
        <v>334</v>
      </c>
      <c r="H333" s="20">
        <f t="shared" si="83"/>
        <v>-2.6347305389221476</v>
      </c>
    </row>
    <row r="334" spans="1:8" x14ac:dyDescent="0.25">
      <c r="A334" s="5">
        <f t="shared" si="84"/>
        <v>41186</v>
      </c>
      <c r="B334">
        <v>104.3</v>
      </c>
      <c r="C334">
        <v>65.2</v>
      </c>
      <c r="D334">
        <v>222.9</v>
      </c>
      <c r="E334">
        <v>296.5</v>
      </c>
      <c r="F334">
        <f t="shared" si="81"/>
        <v>327.2</v>
      </c>
      <c r="G334">
        <f t="shared" si="82"/>
        <v>361.7</v>
      </c>
      <c r="H334" s="20">
        <f t="shared" si="83"/>
        <v>-9.5382914017141278</v>
      </c>
    </row>
    <row r="335" spans="1:8" x14ac:dyDescent="0.25">
      <c r="A335" s="5">
        <f t="shared" si="84"/>
        <v>41193</v>
      </c>
      <c r="B335">
        <v>105.3</v>
      </c>
      <c r="C335">
        <v>68.099999999999994</v>
      </c>
      <c r="D335">
        <v>222.9</v>
      </c>
      <c r="E335">
        <v>296.5</v>
      </c>
      <c r="F335">
        <f t="shared" si="81"/>
        <v>328.2</v>
      </c>
      <c r="G335">
        <f t="shared" si="82"/>
        <v>364.6</v>
      </c>
      <c r="H335" s="20">
        <f t="shared" si="83"/>
        <v>-9.9835436094350083</v>
      </c>
    </row>
    <row r="336" spans="1:8" x14ac:dyDescent="0.25">
      <c r="A336" s="5">
        <f t="shared" si="84"/>
        <v>41200</v>
      </c>
      <c r="B336">
        <v>118.1</v>
      </c>
      <c r="C336">
        <v>64.3</v>
      </c>
      <c r="D336">
        <v>222.9</v>
      </c>
      <c r="E336">
        <v>300.60000000000002</v>
      </c>
      <c r="F336">
        <f t="shared" si="81"/>
        <v>341</v>
      </c>
      <c r="G336">
        <f t="shared" si="82"/>
        <v>364.90000000000003</v>
      </c>
      <c r="H336" s="20">
        <f t="shared" si="83"/>
        <v>-6.5497396546999269</v>
      </c>
    </row>
    <row r="337" spans="1:9" x14ac:dyDescent="0.25">
      <c r="A337" s="5">
        <f t="shared" si="84"/>
        <v>41207</v>
      </c>
      <c r="B337">
        <v>120.1</v>
      </c>
      <c r="C337">
        <v>64.3</v>
      </c>
      <c r="D337">
        <v>249.9</v>
      </c>
      <c r="E337">
        <v>300.60000000000002</v>
      </c>
      <c r="F337">
        <f t="shared" si="81"/>
        <v>370</v>
      </c>
      <c r="G337">
        <f t="shared" si="82"/>
        <v>364.90000000000003</v>
      </c>
      <c r="H337" s="20">
        <f t="shared" si="83"/>
        <v>1.3976431899150432</v>
      </c>
    </row>
    <row r="338" spans="1:9" x14ac:dyDescent="0.25">
      <c r="A338" s="5">
        <f t="shared" si="84"/>
        <v>41214</v>
      </c>
      <c r="B338">
        <v>121.6</v>
      </c>
      <c r="C338">
        <v>67.3</v>
      </c>
      <c r="D338">
        <v>249.9</v>
      </c>
      <c r="E338">
        <v>300.60000000000002</v>
      </c>
      <c r="F338">
        <f t="shared" si="81"/>
        <v>371.5</v>
      </c>
      <c r="G338">
        <f t="shared" si="82"/>
        <v>367.90000000000003</v>
      </c>
      <c r="H338" s="20">
        <f t="shared" si="83"/>
        <v>0.97852677357976869</v>
      </c>
    </row>
    <row r="339" spans="1:9" x14ac:dyDescent="0.25">
      <c r="A339" s="5">
        <f t="shared" si="84"/>
        <v>41221</v>
      </c>
      <c r="B339">
        <v>115.4</v>
      </c>
      <c r="C339">
        <v>102</v>
      </c>
      <c r="D339">
        <v>266.60000000000002</v>
      </c>
      <c r="E339">
        <v>300.60000000000002</v>
      </c>
      <c r="F339">
        <f t="shared" si="81"/>
        <v>382</v>
      </c>
      <c r="G339">
        <f t="shared" si="82"/>
        <v>402.6</v>
      </c>
      <c r="H339" s="20">
        <f t="shared" si="83"/>
        <v>-5.1167411823149545</v>
      </c>
    </row>
    <row r="340" spans="1:9" x14ac:dyDescent="0.25">
      <c r="A340" s="5">
        <f t="shared" si="84"/>
        <v>41228</v>
      </c>
      <c r="B340">
        <v>106.7</v>
      </c>
      <c r="C340">
        <v>102.3</v>
      </c>
      <c r="D340">
        <v>291.39999999999998</v>
      </c>
      <c r="E340">
        <v>300.60000000000002</v>
      </c>
      <c r="F340">
        <f t="shared" si="81"/>
        <v>398.09999999999997</v>
      </c>
      <c r="G340">
        <f t="shared" si="82"/>
        <v>402.90000000000003</v>
      </c>
      <c r="H340" s="20">
        <f t="shared" si="83"/>
        <v>-1.1913626209977823</v>
      </c>
    </row>
    <row r="341" spans="1:9" x14ac:dyDescent="0.25">
      <c r="A341" s="5">
        <f t="shared" si="84"/>
        <v>41235</v>
      </c>
      <c r="B341">
        <v>103</v>
      </c>
      <c r="C341">
        <v>72.3</v>
      </c>
      <c r="D341">
        <v>295.39999999999998</v>
      </c>
      <c r="E341">
        <v>333.6</v>
      </c>
      <c r="F341">
        <f t="shared" si="81"/>
        <v>398.4</v>
      </c>
      <c r="G341">
        <f t="shared" si="82"/>
        <v>405.90000000000003</v>
      </c>
      <c r="H341" s="20">
        <f t="shared" si="83"/>
        <v>-1.8477457501847927</v>
      </c>
    </row>
    <row r="342" spans="1:9" x14ac:dyDescent="0.25">
      <c r="A342" s="5">
        <f t="shared" si="84"/>
        <v>41242</v>
      </c>
      <c r="B342">
        <v>90.6</v>
      </c>
      <c r="C342">
        <v>62.3</v>
      </c>
      <c r="D342">
        <v>316.60000000000002</v>
      </c>
      <c r="E342">
        <v>357.8</v>
      </c>
      <c r="F342">
        <f t="shared" si="81"/>
        <v>407.20000000000005</v>
      </c>
      <c r="G342">
        <f t="shared" si="82"/>
        <v>420.1</v>
      </c>
      <c r="H342" s="20">
        <f t="shared" si="83"/>
        <v>-3.0706974529873809</v>
      </c>
    </row>
    <row r="343" spans="1:9" x14ac:dyDescent="0.25">
      <c r="A343" s="5">
        <f t="shared" si="84"/>
        <v>41249</v>
      </c>
      <c r="B343">
        <v>108.2</v>
      </c>
      <c r="C343">
        <v>69.3</v>
      </c>
      <c r="D343">
        <v>316.60000000000002</v>
      </c>
      <c r="E343">
        <v>357.8</v>
      </c>
      <c r="F343">
        <f t="shared" si="81"/>
        <v>424.8</v>
      </c>
      <c r="G343">
        <f t="shared" si="82"/>
        <v>427.1</v>
      </c>
      <c r="H343" s="20">
        <f t="shared" si="83"/>
        <v>-0.53851557012409845</v>
      </c>
    </row>
    <row r="344" spans="1:9" x14ac:dyDescent="0.25">
      <c r="A344" s="5">
        <f t="shared" si="84"/>
        <v>41256</v>
      </c>
      <c r="B344">
        <v>130.5</v>
      </c>
      <c r="C344">
        <v>72.3</v>
      </c>
      <c r="D344">
        <v>316.60000000000002</v>
      </c>
      <c r="E344">
        <v>357.8</v>
      </c>
      <c r="F344">
        <f t="shared" si="81"/>
        <v>447.1</v>
      </c>
      <c r="G344">
        <f t="shared" si="82"/>
        <v>430.1</v>
      </c>
      <c r="H344" s="20">
        <f t="shared" si="83"/>
        <v>3.9525691699604737</v>
      </c>
    </row>
    <row r="345" spans="1:9" x14ac:dyDescent="0.25">
      <c r="A345" s="5">
        <f t="shared" si="84"/>
        <v>41263</v>
      </c>
      <c r="B345">
        <v>135.5</v>
      </c>
      <c r="C345">
        <v>76.7</v>
      </c>
      <c r="D345">
        <v>316.60000000000002</v>
      </c>
      <c r="E345">
        <v>357.8</v>
      </c>
      <c r="F345">
        <f t="shared" si="81"/>
        <v>452.1</v>
      </c>
      <c r="G345">
        <f t="shared" si="82"/>
        <v>434.5</v>
      </c>
      <c r="H345" s="20">
        <f t="shared" si="83"/>
        <v>4.0506329113924044</v>
      </c>
    </row>
    <row r="346" spans="1:9" x14ac:dyDescent="0.25">
      <c r="A346" s="5">
        <f t="shared" si="84"/>
        <v>41270</v>
      </c>
      <c r="B346">
        <v>116.7</v>
      </c>
      <c r="C346">
        <v>60.7</v>
      </c>
      <c r="D346">
        <v>337</v>
      </c>
      <c r="E346">
        <v>357.8</v>
      </c>
      <c r="F346">
        <f t="shared" ref="F346:F371" si="85">+B346+D346</f>
        <v>453.7</v>
      </c>
      <c r="G346">
        <f t="shared" ref="G346:G371" si="86">+C346+E346</f>
        <v>418.5</v>
      </c>
      <c r="H346" s="20">
        <f t="shared" ref="H346:H371" si="87">+(F346/G346-1)*100</f>
        <v>8.4109916367980819</v>
      </c>
    </row>
    <row r="347" spans="1:9" x14ac:dyDescent="0.25">
      <c r="A347" s="5">
        <f t="shared" si="84"/>
        <v>41277</v>
      </c>
      <c r="B347">
        <v>102.1</v>
      </c>
      <c r="C347">
        <v>60.7</v>
      </c>
      <c r="D347">
        <v>337</v>
      </c>
      <c r="E347">
        <v>363.3</v>
      </c>
      <c r="F347">
        <f t="shared" si="85"/>
        <v>439.1</v>
      </c>
      <c r="G347">
        <f t="shared" si="86"/>
        <v>424</v>
      </c>
      <c r="H347" s="20">
        <f t="shared" si="87"/>
        <v>3.561320754716979</v>
      </c>
    </row>
    <row r="348" spans="1:9" x14ac:dyDescent="0.25">
      <c r="A348" s="5">
        <f t="shared" si="84"/>
        <v>41284</v>
      </c>
      <c r="B348">
        <v>123.1</v>
      </c>
      <c r="C348">
        <v>60.7</v>
      </c>
      <c r="D348">
        <v>337</v>
      </c>
      <c r="E348">
        <v>363.3</v>
      </c>
      <c r="F348">
        <f t="shared" si="85"/>
        <v>460.1</v>
      </c>
      <c r="G348">
        <f t="shared" si="86"/>
        <v>424</v>
      </c>
      <c r="H348" s="20">
        <f t="shared" si="87"/>
        <v>8.5141509433962259</v>
      </c>
      <c r="I348">
        <v>33.5</v>
      </c>
    </row>
    <row r="349" spans="1:9" x14ac:dyDescent="0.25">
      <c r="A349" s="5">
        <f t="shared" si="84"/>
        <v>41291</v>
      </c>
      <c r="B349">
        <v>107.7</v>
      </c>
      <c r="C349">
        <v>56.7</v>
      </c>
      <c r="D349">
        <v>351.2</v>
      </c>
      <c r="E349">
        <v>363.3</v>
      </c>
      <c r="F349">
        <f t="shared" si="85"/>
        <v>458.9</v>
      </c>
      <c r="G349">
        <f t="shared" si="86"/>
        <v>420</v>
      </c>
      <c r="H349" s="20">
        <f t="shared" si="87"/>
        <v>9.2619047619047592</v>
      </c>
      <c r="I349">
        <v>33.5</v>
      </c>
    </row>
    <row r="350" spans="1:9" x14ac:dyDescent="0.25">
      <c r="A350" s="5">
        <f t="shared" si="84"/>
        <v>41298</v>
      </c>
      <c r="B350">
        <v>83.5</v>
      </c>
      <c r="C350">
        <v>35.5</v>
      </c>
      <c r="D350">
        <v>382.8</v>
      </c>
      <c r="E350">
        <v>385.1</v>
      </c>
      <c r="F350">
        <f t="shared" si="85"/>
        <v>466.3</v>
      </c>
      <c r="G350">
        <f t="shared" si="86"/>
        <v>420.6</v>
      </c>
      <c r="H350" s="20">
        <f t="shared" si="87"/>
        <v>10.865430337612935</v>
      </c>
      <c r="I350">
        <v>33.5</v>
      </c>
    </row>
    <row r="351" spans="1:9" x14ac:dyDescent="0.25">
      <c r="A351" s="5">
        <f t="shared" si="84"/>
        <v>41305</v>
      </c>
      <c r="B351">
        <v>89.5</v>
      </c>
      <c r="C351">
        <v>35.5</v>
      </c>
      <c r="D351">
        <v>382.8</v>
      </c>
      <c r="E351">
        <v>385.1</v>
      </c>
      <c r="F351">
        <f t="shared" si="85"/>
        <v>472.3</v>
      </c>
      <c r="G351">
        <f t="shared" si="86"/>
        <v>420.6</v>
      </c>
      <c r="H351" s="20">
        <f t="shared" si="87"/>
        <v>12.291963861150723</v>
      </c>
      <c r="I351">
        <v>33.5</v>
      </c>
    </row>
    <row r="352" spans="1:9" x14ac:dyDescent="0.25">
      <c r="A352" s="5">
        <f t="shared" si="84"/>
        <v>41312</v>
      </c>
      <c r="B352">
        <v>73.7</v>
      </c>
      <c r="C352">
        <v>26.9</v>
      </c>
      <c r="D352">
        <v>404.5</v>
      </c>
      <c r="E352">
        <v>397.1</v>
      </c>
      <c r="F352">
        <f t="shared" si="85"/>
        <v>478.2</v>
      </c>
      <c r="G352">
        <f t="shared" si="86"/>
        <v>424</v>
      </c>
      <c r="H352" s="20">
        <f t="shared" si="87"/>
        <v>12.783018867924522</v>
      </c>
      <c r="I352">
        <v>33.5</v>
      </c>
    </row>
    <row r="353" spans="1:9" x14ac:dyDescent="0.25">
      <c r="A353" s="5">
        <f t="shared" si="84"/>
        <v>41319</v>
      </c>
      <c r="B353">
        <v>84.9</v>
      </c>
      <c r="C353">
        <v>24.4</v>
      </c>
      <c r="D353">
        <v>425.4</v>
      </c>
      <c r="E353">
        <v>398.7</v>
      </c>
      <c r="F353">
        <f t="shared" si="85"/>
        <v>510.29999999999995</v>
      </c>
      <c r="G353">
        <f t="shared" si="86"/>
        <v>423.09999999999997</v>
      </c>
      <c r="H353" s="20">
        <f t="shared" si="87"/>
        <v>20.609784920822506</v>
      </c>
      <c r="I353">
        <v>35.1</v>
      </c>
    </row>
    <row r="354" spans="1:9" x14ac:dyDescent="0.25">
      <c r="A354" s="5">
        <f t="shared" si="84"/>
        <v>41326</v>
      </c>
      <c r="B354">
        <v>93.4</v>
      </c>
      <c r="C354">
        <v>38.4</v>
      </c>
      <c r="D354">
        <v>429.2</v>
      </c>
      <c r="E354">
        <v>405.1</v>
      </c>
      <c r="F354">
        <f t="shared" si="85"/>
        <v>522.6</v>
      </c>
      <c r="G354">
        <f t="shared" si="86"/>
        <v>443.5</v>
      </c>
      <c r="H354" s="20">
        <f t="shared" si="87"/>
        <v>17.835400225479159</v>
      </c>
      <c r="I354">
        <v>35.1</v>
      </c>
    </row>
    <row r="355" spans="1:9" x14ac:dyDescent="0.25">
      <c r="A355" s="5">
        <f t="shared" si="84"/>
        <v>41333</v>
      </c>
      <c r="B355">
        <v>100.9</v>
      </c>
      <c r="C355">
        <v>39.4</v>
      </c>
      <c r="D355">
        <v>429.2</v>
      </c>
      <c r="E355">
        <v>405.1</v>
      </c>
      <c r="F355">
        <f t="shared" si="85"/>
        <v>530.1</v>
      </c>
      <c r="G355">
        <f t="shared" si="86"/>
        <v>444.5</v>
      </c>
      <c r="H355" s="20">
        <f t="shared" si="87"/>
        <v>19.257592800899893</v>
      </c>
      <c r="I355">
        <v>45.8</v>
      </c>
    </row>
    <row r="356" spans="1:9" x14ac:dyDescent="0.25">
      <c r="A356" s="5">
        <f t="shared" si="84"/>
        <v>41340</v>
      </c>
      <c r="B356">
        <v>88.9</v>
      </c>
      <c r="C356">
        <v>39.4</v>
      </c>
      <c r="D356">
        <v>451.8</v>
      </c>
      <c r="E356">
        <v>408.4</v>
      </c>
      <c r="F356">
        <f t="shared" si="85"/>
        <v>540.70000000000005</v>
      </c>
      <c r="G356">
        <f t="shared" si="86"/>
        <v>447.79999999999995</v>
      </c>
      <c r="H356" s="20">
        <f t="shared" si="87"/>
        <v>20.74586869138011</v>
      </c>
      <c r="I356">
        <v>45.8</v>
      </c>
    </row>
    <row r="357" spans="1:9" x14ac:dyDescent="0.25">
      <c r="A357" s="5">
        <f t="shared" si="84"/>
        <v>41347</v>
      </c>
      <c r="B357">
        <v>97.4</v>
      </c>
      <c r="C357">
        <v>39.4</v>
      </c>
      <c r="D357">
        <v>451.8</v>
      </c>
      <c r="E357">
        <v>408.4</v>
      </c>
      <c r="F357">
        <f t="shared" si="85"/>
        <v>549.20000000000005</v>
      </c>
      <c r="G357">
        <f t="shared" si="86"/>
        <v>447.79999999999995</v>
      </c>
      <c r="H357" s="20">
        <f t="shared" si="87"/>
        <v>22.644037516748572</v>
      </c>
      <c r="I357">
        <v>45.8</v>
      </c>
    </row>
    <row r="358" spans="1:9" x14ac:dyDescent="0.25">
      <c r="A358" s="5">
        <f t="shared" si="84"/>
        <v>41354</v>
      </c>
      <c r="B358">
        <v>107.1</v>
      </c>
      <c r="C358">
        <v>39.4</v>
      </c>
      <c r="D358">
        <v>451.8</v>
      </c>
      <c r="E358">
        <v>408.4</v>
      </c>
      <c r="F358">
        <f t="shared" si="85"/>
        <v>558.9</v>
      </c>
      <c r="G358">
        <f t="shared" si="86"/>
        <v>447.79999999999995</v>
      </c>
      <c r="H358" s="20">
        <f t="shared" si="87"/>
        <v>24.810183117463168</v>
      </c>
      <c r="I358">
        <v>45.8</v>
      </c>
    </row>
    <row r="359" spans="1:9" x14ac:dyDescent="0.25">
      <c r="A359" s="5">
        <f t="shared" si="84"/>
        <v>41361</v>
      </c>
      <c r="B359">
        <v>79.8</v>
      </c>
      <c r="C359">
        <v>40.1</v>
      </c>
      <c r="D359">
        <v>477</v>
      </c>
      <c r="E359">
        <v>408.4</v>
      </c>
      <c r="F359">
        <f t="shared" si="85"/>
        <v>556.79999999999995</v>
      </c>
      <c r="G359">
        <f t="shared" si="86"/>
        <v>448.5</v>
      </c>
      <c r="H359" s="20">
        <f t="shared" si="87"/>
        <v>24.147157190635447</v>
      </c>
      <c r="I359">
        <v>42.3</v>
      </c>
    </row>
    <row r="360" spans="1:9" x14ac:dyDescent="0.25">
      <c r="A360" s="5">
        <f t="shared" si="84"/>
        <v>41368</v>
      </c>
      <c r="B360">
        <v>60.5</v>
      </c>
      <c r="C360">
        <v>40.1</v>
      </c>
      <c r="D360">
        <v>510.1</v>
      </c>
      <c r="E360">
        <v>408.4</v>
      </c>
      <c r="F360">
        <f t="shared" si="85"/>
        <v>570.6</v>
      </c>
      <c r="G360">
        <f t="shared" si="86"/>
        <v>448.5</v>
      </c>
      <c r="H360" s="20">
        <f t="shared" si="87"/>
        <v>27.224080267558538</v>
      </c>
      <c r="I360">
        <v>42.3</v>
      </c>
    </row>
    <row r="361" spans="1:9" x14ac:dyDescent="0.25">
      <c r="A361" s="5">
        <f t="shared" si="84"/>
        <v>41375</v>
      </c>
      <c r="B361">
        <v>89</v>
      </c>
      <c r="C361">
        <v>22.2</v>
      </c>
      <c r="D361">
        <v>510.1</v>
      </c>
      <c r="E361">
        <v>424.6</v>
      </c>
      <c r="F361">
        <f t="shared" si="85"/>
        <v>599.1</v>
      </c>
      <c r="G361">
        <f t="shared" si="86"/>
        <v>446.8</v>
      </c>
      <c r="H361" s="20">
        <f t="shared" si="87"/>
        <v>34.086839749328554</v>
      </c>
      <c r="I361">
        <v>42.3</v>
      </c>
    </row>
    <row r="362" spans="1:9" x14ac:dyDescent="0.25">
      <c r="A362" s="5">
        <f t="shared" si="84"/>
        <v>41382</v>
      </c>
      <c r="B362">
        <v>101</v>
      </c>
      <c r="C362">
        <v>22.2</v>
      </c>
      <c r="D362">
        <v>510.1</v>
      </c>
      <c r="E362">
        <v>424.6</v>
      </c>
      <c r="F362">
        <f t="shared" si="85"/>
        <v>611.1</v>
      </c>
      <c r="G362">
        <f t="shared" si="86"/>
        <v>446.8</v>
      </c>
      <c r="H362" s="20">
        <f t="shared" si="87"/>
        <v>36.772605192479865</v>
      </c>
      <c r="I362">
        <v>42.3</v>
      </c>
    </row>
    <row r="363" spans="1:9" x14ac:dyDescent="0.25">
      <c r="A363" s="5">
        <f t="shared" si="84"/>
        <v>41389</v>
      </c>
      <c r="B363">
        <v>99.3</v>
      </c>
      <c r="C363">
        <v>22.2</v>
      </c>
      <c r="D363">
        <v>527.29999999999995</v>
      </c>
      <c r="E363">
        <v>424.6</v>
      </c>
      <c r="F363">
        <f t="shared" si="85"/>
        <v>626.59999999999991</v>
      </c>
      <c r="G363">
        <f t="shared" si="86"/>
        <v>446.8</v>
      </c>
      <c r="H363" s="20">
        <f t="shared" si="87"/>
        <v>40.241718889883593</v>
      </c>
      <c r="I363">
        <v>49</v>
      </c>
    </row>
    <row r="364" spans="1:9" x14ac:dyDescent="0.25">
      <c r="A364" s="5">
        <f t="shared" si="84"/>
        <v>41396</v>
      </c>
      <c r="B364">
        <v>100.8</v>
      </c>
      <c r="C364">
        <v>22.2</v>
      </c>
      <c r="D364">
        <v>527.29999999999995</v>
      </c>
      <c r="E364">
        <v>424.6</v>
      </c>
      <c r="F364">
        <f t="shared" si="85"/>
        <v>628.09999999999991</v>
      </c>
      <c r="G364">
        <f t="shared" si="86"/>
        <v>446.8</v>
      </c>
      <c r="H364" s="20">
        <f t="shared" si="87"/>
        <v>40.577439570277505</v>
      </c>
      <c r="I364">
        <v>61.7</v>
      </c>
    </row>
    <row r="365" spans="1:9" x14ac:dyDescent="0.25">
      <c r="A365" s="5">
        <f t="shared" si="84"/>
        <v>41403</v>
      </c>
      <c r="B365">
        <v>101.1</v>
      </c>
      <c r="C365">
        <v>28.2</v>
      </c>
      <c r="D365">
        <v>553.70000000000005</v>
      </c>
      <c r="E365">
        <v>426.8</v>
      </c>
      <c r="F365">
        <f t="shared" si="85"/>
        <v>654.80000000000007</v>
      </c>
      <c r="G365">
        <f t="shared" si="86"/>
        <v>455</v>
      </c>
      <c r="H365" s="20">
        <f t="shared" si="87"/>
        <v>43.912087912087941</v>
      </c>
      <c r="I365">
        <v>61.7</v>
      </c>
    </row>
    <row r="366" spans="1:9" x14ac:dyDescent="0.25">
      <c r="A366" s="5">
        <f t="shared" si="84"/>
        <v>41410</v>
      </c>
      <c r="B366">
        <v>97.6</v>
      </c>
      <c r="C366">
        <v>28.2</v>
      </c>
      <c r="D366">
        <v>574.5</v>
      </c>
      <c r="E366">
        <v>426.8</v>
      </c>
      <c r="F366">
        <f t="shared" si="85"/>
        <v>672.1</v>
      </c>
      <c r="G366">
        <f t="shared" si="86"/>
        <v>455</v>
      </c>
      <c r="H366" s="20">
        <f t="shared" si="87"/>
        <v>47.714285714285708</v>
      </c>
      <c r="I366">
        <v>68.7</v>
      </c>
    </row>
    <row r="367" spans="1:9" x14ac:dyDescent="0.25">
      <c r="A367" s="5">
        <f t="shared" si="84"/>
        <v>41417</v>
      </c>
      <c r="B367">
        <v>74.099999999999994</v>
      </c>
      <c r="C367">
        <v>10</v>
      </c>
      <c r="D367">
        <v>600.29999999999995</v>
      </c>
      <c r="E367">
        <v>446.2</v>
      </c>
      <c r="F367">
        <f t="shared" si="85"/>
        <v>674.4</v>
      </c>
      <c r="G367">
        <f t="shared" si="86"/>
        <v>456.2</v>
      </c>
      <c r="H367" s="20">
        <f t="shared" si="87"/>
        <v>47.829899167031996</v>
      </c>
      <c r="I367">
        <v>77</v>
      </c>
    </row>
    <row r="368" spans="1:9" x14ac:dyDescent="0.25">
      <c r="A368" s="5">
        <f t="shared" si="84"/>
        <v>41424</v>
      </c>
      <c r="B368">
        <v>74.099999999999994</v>
      </c>
      <c r="C368">
        <v>10</v>
      </c>
      <c r="D368">
        <v>600.29999999999995</v>
      </c>
      <c r="E368">
        <v>446.2</v>
      </c>
      <c r="F368">
        <f t="shared" si="85"/>
        <v>674.4</v>
      </c>
      <c r="G368">
        <f t="shared" si="86"/>
        <v>456.2</v>
      </c>
      <c r="H368" s="20">
        <f t="shared" si="87"/>
        <v>47.829899167031996</v>
      </c>
      <c r="I368">
        <v>98</v>
      </c>
    </row>
    <row r="369" spans="1:8" x14ac:dyDescent="0.25">
      <c r="A369" s="5">
        <f t="shared" si="84"/>
        <v>41431</v>
      </c>
      <c r="B369">
        <v>175.6</v>
      </c>
      <c r="C369">
        <v>91.6</v>
      </c>
      <c r="D369">
        <v>21.2</v>
      </c>
      <c r="E369">
        <v>33.200000000000003</v>
      </c>
      <c r="F369">
        <f t="shared" si="85"/>
        <v>196.79999999999998</v>
      </c>
      <c r="G369">
        <f t="shared" si="86"/>
        <v>124.8</v>
      </c>
      <c r="H369" s="20">
        <f t="shared" si="87"/>
        <v>57.692307692307686</v>
      </c>
    </row>
    <row r="370" spans="1:8" x14ac:dyDescent="0.25">
      <c r="A370" s="5">
        <f t="shared" si="84"/>
        <v>41438</v>
      </c>
      <c r="B370">
        <v>140</v>
      </c>
      <c r="C370">
        <v>81.599999999999994</v>
      </c>
      <c r="D370">
        <v>59</v>
      </c>
      <c r="E370">
        <v>42.7</v>
      </c>
      <c r="F370">
        <f t="shared" si="85"/>
        <v>199</v>
      </c>
      <c r="G370">
        <f t="shared" si="86"/>
        <v>124.3</v>
      </c>
      <c r="H370" s="20">
        <f t="shared" si="87"/>
        <v>60.096540627514081</v>
      </c>
    </row>
    <row r="371" spans="1:8" x14ac:dyDescent="0.25">
      <c r="A371" s="5">
        <f t="shared" si="84"/>
        <v>41445</v>
      </c>
      <c r="B371">
        <v>159</v>
      </c>
      <c r="C371">
        <v>83</v>
      </c>
      <c r="D371">
        <v>67.8</v>
      </c>
      <c r="E371">
        <v>42.7</v>
      </c>
      <c r="F371">
        <f t="shared" si="85"/>
        <v>226.8</v>
      </c>
      <c r="G371">
        <f t="shared" si="86"/>
        <v>125.7</v>
      </c>
      <c r="H371" s="20">
        <f t="shared" si="87"/>
        <v>80.429594272076386</v>
      </c>
    </row>
    <row r="372" spans="1:8" x14ac:dyDescent="0.25">
      <c r="A372" s="5">
        <f t="shared" si="84"/>
        <v>41452</v>
      </c>
      <c r="B372">
        <v>147.19999999999999</v>
      </c>
      <c r="C372">
        <v>89</v>
      </c>
      <c r="D372">
        <v>92.9</v>
      </c>
      <c r="E372">
        <v>42.7</v>
      </c>
      <c r="F372">
        <f t="shared" ref="F372:G374" si="88">+B372+D372</f>
        <v>240.1</v>
      </c>
      <c r="G372">
        <f t="shared" si="88"/>
        <v>131.69999999999999</v>
      </c>
      <c r="H372" s="20">
        <f t="shared" ref="H372:H377" si="89">+(F372/G372-1)*100</f>
        <v>82.308276385725151</v>
      </c>
    </row>
    <row r="373" spans="1:8" x14ac:dyDescent="0.25">
      <c r="A373" s="5">
        <f t="shared" si="84"/>
        <v>41459</v>
      </c>
      <c r="B373">
        <v>131.1</v>
      </c>
      <c r="C373">
        <v>110.8</v>
      </c>
      <c r="D373">
        <v>107.6</v>
      </c>
      <c r="E373">
        <v>42.7</v>
      </c>
      <c r="F373">
        <f t="shared" si="88"/>
        <v>238.7</v>
      </c>
      <c r="G373">
        <f t="shared" si="88"/>
        <v>153.5</v>
      </c>
      <c r="H373" s="20">
        <f t="shared" si="89"/>
        <v>55.504885993485331</v>
      </c>
    </row>
    <row r="374" spans="1:8" x14ac:dyDescent="0.25">
      <c r="A374" s="5">
        <f t="shared" si="84"/>
        <v>41466</v>
      </c>
      <c r="B374">
        <v>102.5</v>
      </c>
      <c r="C374">
        <v>112.1</v>
      </c>
      <c r="D374">
        <v>137.9</v>
      </c>
      <c r="E374">
        <v>42.7</v>
      </c>
      <c r="F374">
        <f t="shared" si="88"/>
        <v>240.4</v>
      </c>
      <c r="G374">
        <f t="shared" si="88"/>
        <v>154.80000000000001</v>
      </c>
      <c r="H374" s="20">
        <f t="shared" si="89"/>
        <v>55.297157622739014</v>
      </c>
    </row>
    <row r="375" spans="1:8" x14ac:dyDescent="0.25">
      <c r="A375" s="5">
        <f t="shared" si="84"/>
        <v>41473</v>
      </c>
      <c r="B375">
        <v>125.5</v>
      </c>
      <c r="C375">
        <v>147.9</v>
      </c>
      <c r="D375">
        <v>137.9</v>
      </c>
      <c r="E375">
        <v>42.7</v>
      </c>
      <c r="F375">
        <f t="shared" ref="F375:F386" si="90">+B375+D375</f>
        <v>263.39999999999998</v>
      </c>
      <c r="G375">
        <f t="shared" ref="G375:G386" si="91">+C375+E375</f>
        <v>190.60000000000002</v>
      </c>
      <c r="H375" s="20">
        <f t="shared" si="89"/>
        <v>38.195173137460614</v>
      </c>
    </row>
    <row r="376" spans="1:8" x14ac:dyDescent="0.25">
      <c r="A376" s="5">
        <f t="shared" si="84"/>
        <v>41480</v>
      </c>
      <c r="B376">
        <v>162.30000000000001</v>
      </c>
      <c r="C376">
        <v>110.4</v>
      </c>
      <c r="D376">
        <v>171.4</v>
      </c>
      <c r="E376">
        <v>83.9</v>
      </c>
      <c r="F376">
        <f t="shared" si="90"/>
        <v>333.70000000000005</v>
      </c>
      <c r="G376">
        <f t="shared" si="91"/>
        <v>194.3</v>
      </c>
      <c r="H376" s="20">
        <f t="shared" si="89"/>
        <v>71.744724652599089</v>
      </c>
    </row>
    <row r="377" spans="1:8" x14ac:dyDescent="0.25">
      <c r="A377" s="5">
        <f t="shared" si="84"/>
        <v>41487</v>
      </c>
      <c r="B377">
        <v>145.6</v>
      </c>
      <c r="C377">
        <v>110.2</v>
      </c>
      <c r="D377">
        <v>213.7</v>
      </c>
      <c r="E377">
        <v>92.7</v>
      </c>
      <c r="F377">
        <f t="shared" si="90"/>
        <v>359.29999999999995</v>
      </c>
      <c r="G377">
        <f t="shared" si="91"/>
        <v>202.9</v>
      </c>
      <c r="H377" s="20">
        <f t="shared" si="89"/>
        <v>77.082306554953163</v>
      </c>
    </row>
    <row r="378" spans="1:8" x14ac:dyDescent="0.25">
      <c r="A378" s="5">
        <f t="shared" si="84"/>
        <v>41494</v>
      </c>
      <c r="B378">
        <v>137.6</v>
      </c>
      <c r="C378">
        <v>110.2</v>
      </c>
      <c r="D378">
        <v>227.5</v>
      </c>
      <c r="E378">
        <v>92.7</v>
      </c>
      <c r="F378">
        <f t="shared" si="90"/>
        <v>365.1</v>
      </c>
      <c r="G378">
        <f t="shared" si="91"/>
        <v>202.9</v>
      </c>
      <c r="H378" s="20">
        <f t="shared" ref="H378:H386" si="92">+(F378/G378-1)*100</f>
        <v>79.940857565303119</v>
      </c>
    </row>
    <row r="379" spans="1:8" x14ac:dyDescent="0.25">
      <c r="A379" s="5">
        <f t="shared" ref="A379:A442" si="93">+A378+7</f>
        <v>41501</v>
      </c>
      <c r="B379">
        <v>140.6</v>
      </c>
      <c r="C379">
        <v>116</v>
      </c>
      <c r="D379">
        <v>227.5</v>
      </c>
      <c r="E379">
        <v>129.80000000000001</v>
      </c>
      <c r="F379">
        <f t="shared" si="90"/>
        <v>368.1</v>
      </c>
      <c r="G379">
        <f t="shared" si="91"/>
        <v>245.8</v>
      </c>
      <c r="H379" s="20">
        <f t="shared" si="92"/>
        <v>49.755899104963383</v>
      </c>
    </row>
    <row r="380" spans="1:8" x14ac:dyDescent="0.25">
      <c r="A380" s="5">
        <f t="shared" si="93"/>
        <v>41508</v>
      </c>
      <c r="B380">
        <v>140.6</v>
      </c>
      <c r="C380">
        <v>137.9</v>
      </c>
      <c r="D380">
        <v>227.5</v>
      </c>
      <c r="E380">
        <v>129.80000000000001</v>
      </c>
      <c r="F380">
        <f t="shared" si="90"/>
        <v>368.1</v>
      </c>
      <c r="G380">
        <f t="shared" si="91"/>
        <v>267.70000000000005</v>
      </c>
      <c r="H380" s="20">
        <f t="shared" si="92"/>
        <v>37.504669406051526</v>
      </c>
    </row>
    <row r="381" spans="1:8" x14ac:dyDescent="0.25">
      <c r="A381" s="5">
        <f t="shared" si="93"/>
        <v>41515</v>
      </c>
      <c r="B381">
        <v>159</v>
      </c>
      <c r="C381">
        <v>114.6</v>
      </c>
      <c r="D381">
        <v>262</v>
      </c>
      <c r="E381">
        <v>159.80000000000001</v>
      </c>
      <c r="F381">
        <f t="shared" si="90"/>
        <v>421</v>
      </c>
      <c r="G381">
        <f t="shared" si="91"/>
        <v>274.39999999999998</v>
      </c>
      <c r="H381" s="20">
        <f t="shared" si="92"/>
        <v>53.425655976676389</v>
      </c>
    </row>
    <row r="382" spans="1:8" x14ac:dyDescent="0.25">
      <c r="A382" s="5">
        <f t="shared" si="93"/>
        <v>41522</v>
      </c>
      <c r="B382">
        <v>146.5</v>
      </c>
      <c r="C382">
        <v>140</v>
      </c>
      <c r="D382">
        <v>278.5</v>
      </c>
      <c r="E382">
        <v>165.7</v>
      </c>
      <c r="F382">
        <f t="shared" si="90"/>
        <v>425</v>
      </c>
      <c r="G382">
        <f t="shared" si="91"/>
        <v>305.7</v>
      </c>
      <c r="H382" s="20">
        <f t="shared" si="92"/>
        <v>39.025188092901544</v>
      </c>
    </row>
    <row r="383" spans="1:8" x14ac:dyDescent="0.25">
      <c r="A383" s="5">
        <f t="shared" si="93"/>
        <v>41529</v>
      </c>
      <c r="B383">
        <v>122.6</v>
      </c>
      <c r="C383">
        <v>141.30000000000001</v>
      </c>
      <c r="D383">
        <v>305.60000000000002</v>
      </c>
      <c r="E383">
        <v>165.7</v>
      </c>
      <c r="F383">
        <f t="shared" si="90"/>
        <v>428.20000000000005</v>
      </c>
      <c r="G383">
        <f t="shared" si="91"/>
        <v>307</v>
      </c>
      <c r="H383" s="20">
        <f t="shared" si="92"/>
        <v>39.478827361563539</v>
      </c>
    </row>
    <row r="384" spans="1:8" x14ac:dyDescent="0.25">
      <c r="A384" s="5">
        <f t="shared" si="93"/>
        <v>41536</v>
      </c>
      <c r="B384">
        <v>94.3</v>
      </c>
      <c r="C384">
        <v>151.80000000000001</v>
      </c>
      <c r="D384">
        <v>333.3</v>
      </c>
      <c r="E384">
        <v>165.7</v>
      </c>
      <c r="F384">
        <f t="shared" si="90"/>
        <v>427.6</v>
      </c>
      <c r="G384">
        <f t="shared" si="91"/>
        <v>317.5</v>
      </c>
      <c r="H384" s="20">
        <f t="shared" si="92"/>
        <v>34.677165354330718</v>
      </c>
    </row>
    <row r="385" spans="1:11" ht="15" x14ac:dyDescent="0.25">
      <c r="A385" s="5">
        <f t="shared" si="93"/>
        <v>41543</v>
      </c>
      <c r="B385">
        <v>71.7</v>
      </c>
      <c r="C385">
        <v>133.80000000000001</v>
      </c>
      <c r="D385">
        <v>355</v>
      </c>
      <c r="E385">
        <v>191.4</v>
      </c>
      <c r="F385">
        <f t="shared" si="90"/>
        <v>426.7</v>
      </c>
      <c r="G385">
        <f t="shared" si="91"/>
        <v>325.20000000000005</v>
      </c>
      <c r="H385" s="20">
        <f t="shared" si="92"/>
        <v>31.211562115621128</v>
      </c>
      <c r="K385" s="271"/>
    </row>
    <row r="386" spans="1:11" x14ac:dyDescent="0.25">
      <c r="A386" s="5">
        <f t="shared" si="93"/>
        <v>41550</v>
      </c>
      <c r="B386">
        <v>75.7</v>
      </c>
      <c r="C386">
        <v>104.3</v>
      </c>
      <c r="D386">
        <v>355</v>
      </c>
      <c r="E386">
        <v>222.9</v>
      </c>
      <c r="F386">
        <f t="shared" si="90"/>
        <v>430.7</v>
      </c>
      <c r="G386">
        <f t="shared" si="91"/>
        <v>327.2</v>
      </c>
      <c r="H386" s="20">
        <f t="shared" si="92"/>
        <v>31.632029339853297</v>
      </c>
    </row>
    <row r="387" spans="1:11" x14ac:dyDescent="0.25">
      <c r="A387" s="5">
        <f t="shared" si="93"/>
        <v>41557</v>
      </c>
    </row>
    <row r="388" spans="1:11" x14ac:dyDescent="0.25">
      <c r="A388" s="5">
        <f t="shared" si="93"/>
        <v>41564</v>
      </c>
    </row>
    <row r="389" spans="1:11" x14ac:dyDescent="0.25">
      <c r="A389" s="5">
        <f t="shared" si="93"/>
        <v>41571</v>
      </c>
      <c r="B389">
        <v>64.099999999999994</v>
      </c>
      <c r="C389">
        <v>120.1</v>
      </c>
      <c r="D389">
        <v>374.5</v>
      </c>
      <c r="E389">
        <v>249.9</v>
      </c>
      <c r="F389">
        <f t="shared" ref="F389:G391" si="94">+B389+D389</f>
        <v>438.6</v>
      </c>
      <c r="G389">
        <f t="shared" si="94"/>
        <v>370</v>
      </c>
      <c r="H389" s="20">
        <f t="shared" ref="H389:H409" si="95">+(F389/G389-1)*100</f>
        <v>18.540540540540551</v>
      </c>
    </row>
    <row r="390" spans="1:11" x14ac:dyDescent="0.25">
      <c r="A390" s="5">
        <f t="shared" si="93"/>
        <v>41578</v>
      </c>
      <c r="B390">
        <v>64.099999999999994</v>
      </c>
      <c r="C390">
        <v>121.6</v>
      </c>
      <c r="D390">
        <v>374.5</v>
      </c>
      <c r="E390">
        <v>249.9</v>
      </c>
      <c r="F390">
        <f t="shared" si="94"/>
        <v>438.6</v>
      </c>
      <c r="G390">
        <f t="shared" si="94"/>
        <v>371.5</v>
      </c>
      <c r="H390" s="20">
        <f t="shared" si="95"/>
        <v>18.061911170928681</v>
      </c>
    </row>
    <row r="391" spans="1:11" ht="15" x14ac:dyDescent="0.25">
      <c r="A391" s="5">
        <f t="shared" si="93"/>
        <v>41585</v>
      </c>
      <c r="B391">
        <v>64.8</v>
      </c>
      <c r="C391">
        <v>115.4</v>
      </c>
      <c r="D391">
        <v>374.5</v>
      </c>
      <c r="E391">
        <v>266.60000000000002</v>
      </c>
      <c r="F391">
        <f t="shared" si="94"/>
        <v>439.3</v>
      </c>
      <c r="G391">
        <f t="shared" si="94"/>
        <v>382</v>
      </c>
      <c r="H391" s="20">
        <f t="shared" si="95"/>
        <v>15.000000000000014</v>
      </c>
      <c r="K391" s="271"/>
    </row>
    <row r="392" spans="1:11" x14ac:dyDescent="0.25">
      <c r="A392" s="5">
        <f t="shared" si="93"/>
        <v>41592</v>
      </c>
      <c r="B392">
        <v>66.8</v>
      </c>
      <c r="C392">
        <v>106.7</v>
      </c>
      <c r="D392">
        <v>374.5</v>
      </c>
      <c r="E392">
        <v>291.39999999999998</v>
      </c>
      <c r="F392">
        <f t="shared" ref="F392:G409" si="96">+B392+D392</f>
        <v>441.3</v>
      </c>
      <c r="G392">
        <f t="shared" si="96"/>
        <v>398.09999999999997</v>
      </c>
      <c r="H392" s="20">
        <f t="shared" si="95"/>
        <v>10.851544837980409</v>
      </c>
    </row>
    <row r="393" spans="1:11" x14ac:dyDescent="0.25">
      <c r="A393" s="5">
        <f t="shared" si="93"/>
        <v>41599</v>
      </c>
      <c r="B393">
        <v>66.8</v>
      </c>
      <c r="C393">
        <v>103</v>
      </c>
      <c r="D393">
        <v>374.5</v>
      </c>
      <c r="E393">
        <v>295.39999999999998</v>
      </c>
      <c r="F393">
        <f t="shared" si="96"/>
        <v>441.3</v>
      </c>
      <c r="G393">
        <f t="shared" si="96"/>
        <v>398.4</v>
      </c>
      <c r="H393" s="20">
        <f t="shared" si="95"/>
        <v>10.768072289156638</v>
      </c>
    </row>
    <row r="394" spans="1:11" x14ac:dyDescent="0.25">
      <c r="A394" s="5">
        <f t="shared" si="93"/>
        <v>41606</v>
      </c>
      <c r="B394">
        <v>61.3</v>
      </c>
      <c r="C394">
        <v>90.6</v>
      </c>
      <c r="D394">
        <v>393.6</v>
      </c>
      <c r="E394">
        <v>316.60000000000002</v>
      </c>
      <c r="F394">
        <f t="shared" si="96"/>
        <v>454.90000000000003</v>
      </c>
      <c r="G394">
        <f t="shared" si="96"/>
        <v>407.20000000000005</v>
      </c>
      <c r="H394" s="20">
        <f t="shared" si="95"/>
        <v>11.714145383104114</v>
      </c>
    </row>
    <row r="395" spans="1:11" x14ac:dyDescent="0.25">
      <c r="A395" s="5">
        <f t="shared" si="93"/>
        <v>41613</v>
      </c>
      <c r="B395">
        <v>69.3</v>
      </c>
      <c r="C395">
        <v>108.2</v>
      </c>
      <c r="D395">
        <v>393.6</v>
      </c>
      <c r="E395">
        <v>316.60000000000002</v>
      </c>
      <c r="F395">
        <f t="shared" si="96"/>
        <v>462.90000000000003</v>
      </c>
      <c r="G395">
        <f t="shared" si="96"/>
        <v>424.8</v>
      </c>
      <c r="H395" s="20">
        <f t="shared" si="95"/>
        <v>8.9689265536723184</v>
      </c>
    </row>
    <row r="396" spans="1:11" x14ac:dyDescent="0.25">
      <c r="A396" s="5">
        <f t="shared" si="93"/>
        <v>41620</v>
      </c>
      <c r="B396">
        <v>89.3</v>
      </c>
      <c r="C396">
        <v>130.5</v>
      </c>
      <c r="D396">
        <v>393.6</v>
      </c>
      <c r="E396">
        <v>316.60000000000002</v>
      </c>
      <c r="F396">
        <f t="shared" si="96"/>
        <v>482.90000000000003</v>
      </c>
      <c r="G396">
        <f t="shared" si="96"/>
        <v>447.1</v>
      </c>
      <c r="H396" s="20">
        <f t="shared" si="95"/>
        <v>8.0071572355177913</v>
      </c>
    </row>
    <row r="397" spans="1:11" x14ac:dyDescent="0.25">
      <c r="A397" s="5">
        <f t="shared" si="93"/>
        <v>41627</v>
      </c>
      <c r="B397">
        <v>1210.3</v>
      </c>
      <c r="C397">
        <v>135.5</v>
      </c>
      <c r="D397">
        <v>409.1</v>
      </c>
      <c r="E397">
        <v>316.60000000000002</v>
      </c>
      <c r="F397">
        <f t="shared" si="96"/>
        <v>1619.4</v>
      </c>
      <c r="G397">
        <f t="shared" si="96"/>
        <v>452.1</v>
      </c>
      <c r="H397" s="20">
        <f t="shared" si="95"/>
        <v>258.19508958195087</v>
      </c>
    </row>
    <row r="398" spans="1:11" x14ac:dyDescent="0.25">
      <c r="A398" s="5">
        <f t="shared" si="93"/>
        <v>41634</v>
      </c>
      <c r="B398">
        <v>168.8</v>
      </c>
      <c r="C398">
        <v>116.7</v>
      </c>
      <c r="D398" s="16">
        <v>409.1</v>
      </c>
      <c r="E398" s="16">
        <v>337</v>
      </c>
      <c r="F398">
        <f t="shared" si="96"/>
        <v>577.90000000000009</v>
      </c>
      <c r="G398">
        <f t="shared" si="96"/>
        <v>453.7</v>
      </c>
      <c r="H398" s="20">
        <f t="shared" si="95"/>
        <v>27.37491734626407</v>
      </c>
    </row>
    <row r="399" spans="1:11" x14ac:dyDescent="0.25">
      <c r="A399" s="5">
        <f t="shared" si="93"/>
        <v>41641</v>
      </c>
      <c r="B399">
        <v>139.80000000000001</v>
      </c>
      <c r="C399">
        <v>102.1</v>
      </c>
      <c r="D399" s="16">
        <v>439</v>
      </c>
      <c r="E399" s="16">
        <v>337</v>
      </c>
      <c r="F399">
        <f t="shared" si="96"/>
        <v>578.79999999999995</v>
      </c>
      <c r="G399">
        <f t="shared" si="96"/>
        <v>439.1</v>
      </c>
      <c r="H399" s="20">
        <f t="shared" si="95"/>
        <v>31.81507629241629</v>
      </c>
    </row>
    <row r="400" spans="1:11" ht="15" x14ac:dyDescent="0.25">
      <c r="A400" s="5">
        <f t="shared" si="93"/>
        <v>41648</v>
      </c>
      <c r="B400">
        <v>131.69999999999999</v>
      </c>
      <c r="C400">
        <v>123.1</v>
      </c>
      <c r="D400">
        <v>450.6</v>
      </c>
      <c r="E400">
        <v>337</v>
      </c>
      <c r="F400">
        <f t="shared" si="96"/>
        <v>582.29999999999995</v>
      </c>
      <c r="G400">
        <f t="shared" si="96"/>
        <v>460.1</v>
      </c>
      <c r="H400" s="20">
        <f t="shared" si="95"/>
        <v>26.559443599217538</v>
      </c>
      <c r="J400" s="271"/>
    </row>
    <row r="401" spans="1:13" x14ac:dyDescent="0.25">
      <c r="A401" s="5">
        <f t="shared" si="93"/>
        <v>41655</v>
      </c>
      <c r="B401">
        <v>168.2</v>
      </c>
      <c r="C401">
        <v>107.7</v>
      </c>
      <c r="D401">
        <v>450.6</v>
      </c>
      <c r="E401">
        <v>351.2</v>
      </c>
      <c r="F401">
        <f t="shared" si="96"/>
        <v>618.79999999999995</v>
      </c>
      <c r="G401">
        <f t="shared" si="96"/>
        <v>458.9</v>
      </c>
      <c r="H401" s="20">
        <f t="shared" si="95"/>
        <v>34.844192634560912</v>
      </c>
    </row>
    <row r="402" spans="1:13" x14ac:dyDescent="0.25">
      <c r="A402" s="5">
        <f t="shared" si="93"/>
        <v>41662</v>
      </c>
      <c r="B402">
        <v>172.6</v>
      </c>
      <c r="C402">
        <v>83.5</v>
      </c>
      <c r="D402">
        <v>450.6</v>
      </c>
      <c r="E402">
        <v>382.8</v>
      </c>
      <c r="F402">
        <f t="shared" si="96"/>
        <v>623.20000000000005</v>
      </c>
      <c r="G402">
        <f t="shared" si="96"/>
        <v>466.3</v>
      </c>
      <c r="H402" s="20">
        <f t="shared" si="95"/>
        <v>33.647866180570453</v>
      </c>
    </row>
    <row r="403" spans="1:13" ht="15" x14ac:dyDescent="0.25">
      <c r="A403" s="5">
        <f t="shared" si="93"/>
        <v>41669</v>
      </c>
      <c r="B403">
        <v>189.6</v>
      </c>
      <c r="C403">
        <v>89.5</v>
      </c>
      <c r="D403">
        <v>450.6</v>
      </c>
      <c r="E403">
        <v>382.8</v>
      </c>
      <c r="F403">
        <f t="shared" si="96"/>
        <v>640.20000000000005</v>
      </c>
      <c r="G403">
        <f t="shared" si="96"/>
        <v>472.3</v>
      </c>
      <c r="H403" s="20">
        <f t="shared" si="95"/>
        <v>35.549438915943263</v>
      </c>
      <c r="J403" s="271"/>
      <c r="M403" s="271"/>
    </row>
    <row r="404" spans="1:13" ht="15" x14ac:dyDescent="0.25">
      <c r="A404" s="5">
        <f t="shared" si="93"/>
        <v>41676</v>
      </c>
      <c r="B404">
        <v>230.1</v>
      </c>
      <c r="C404">
        <v>73.7</v>
      </c>
      <c r="D404">
        <v>462.6</v>
      </c>
      <c r="E404">
        <v>404.5</v>
      </c>
      <c r="F404">
        <f t="shared" si="96"/>
        <v>692.7</v>
      </c>
      <c r="G404">
        <f t="shared" si="96"/>
        <v>478.2</v>
      </c>
      <c r="H404" s="20">
        <f t="shared" si="95"/>
        <v>44.855708908406534</v>
      </c>
      <c r="J404" s="271"/>
    </row>
    <row r="405" spans="1:13" x14ac:dyDescent="0.25">
      <c r="A405" s="5">
        <f t="shared" si="93"/>
        <v>41683</v>
      </c>
      <c r="B405">
        <v>248.9</v>
      </c>
      <c r="C405">
        <v>84.9</v>
      </c>
      <c r="D405">
        <v>467.1</v>
      </c>
      <c r="E405">
        <v>425.4</v>
      </c>
      <c r="F405">
        <f t="shared" si="96"/>
        <v>716</v>
      </c>
      <c r="G405">
        <f t="shared" si="96"/>
        <v>510.29999999999995</v>
      </c>
      <c r="H405" s="20">
        <f t="shared" si="95"/>
        <v>40.309621791103289</v>
      </c>
    </row>
    <row r="406" spans="1:13" x14ac:dyDescent="0.25">
      <c r="A406" s="5">
        <f t="shared" si="93"/>
        <v>41690</v>
      </c>
      <c r="B406">
        <v>237.3</v>
      </c>
      <c r="C406">
        <v>93.4</v>
      </c>
      <c r="D406">
        <v>482.5</v>
      </c>
      <c r="E406">
        <v>429.2</v>
      </c>
      <c r="F406">
        <f t="shared" si="96"/>
        <v>719.8</v>
      </c>
      <c r="G406">
        <f t="shared" si="96"/>
        <v>522.6</v>
      </c>
      <c r="H406" s="20">
        <f t="shared" si="95"/>
        <v>37.734404898583996</v>
      </c>
    </row>
    <row r="407" spans="1:13" x14ac:dyDescent="0.25">
      <c r="A407" s="5">
        <f t="shared" si="93"/>
        <v>41697</v>
      </c>
      <c r="B407" s="16">
        <v>191</v>
      </c>
      <c r="C407">
        <v>100.9</v>
      </c>
      <c r="D407">
        <v>528.6</v>
      </c>
      <c r="E407">
        <v>429.2</v>
      </c>
      <c r="F407">
        <f t="shared" si="96"/>
        <v>719.6</v>
      </c>
      <c r="G407">
        <f t="shared" si="96"/>
        <v>530.1</v>
      </c>
      <c r="H407" s="20">
        <f t="shared" si="95"/>
        <v>35.747972080739473</v>
      </c>
    </row>
    <row r="408" spans="1:13" ht="15" x14ac:dyDescent="0.25">
      <c r="A408" s="5">
        <f t="shared" si="93"/>
        <v>41704</v>
      </c>
      <c r="B408">
        <v>192.5</v>
      </c>
      <c r="C408">
        <v>88.9</v>
      </c>
      <c r="D408">
        <v>528.6</v>
      </c>
      <c r="E408">
        <v>451.8</v>
      </c>
      <c r="F408">
        <f t="shared" si="96"/>
        <v>721.1</v>
      </c>
      <c r="G408">
        <f t="shared" si="96"/>
        <v>540.70000000000005</v>
      </c>
      <c r="H408" s="20">
        <f t="shared" si="95"/>
        <v>33.364157573515804</v>
      </c>
      <c r="J408" s="271"/>
    </row>
    <row r="409" spans="1:13" x14ac:dyDescent="0.25">
      <c r="A409" s="5">
        <f t="shared" si="93"/>
        <v>41711</v>
      </c>
      <c r="B409">
        <v>181.3</v>
      </c>
      <c r="C409">
        <v>97.4</v>
      </c>
      <c r="D409">
        <v>542.1</v>
      </c>
      <c r="E409">
        <v>451.8</v>
      </c>
      <c r="F409">
        <f t="shared" si="96"/>
        <v>723.40000000000009</v>
      </c>
      <c r="G409">
        <f t="shared" si="96"/>
        <v>549.20000000000005</v>
      </c>
      <c r="H409" s="20">
        <f t="shared" si="95"/>
        <v>31.718863801893662</v>
      </c>
    </row>
    <row r="410" spans="1:13" x14ac:dyDescent="0.25">
      <c r="A410" s="5">
        <f t="shared" si="93"/>
        <v>41718</v>
      </c>
      <c r="B410">
        <v>181.3</v>
      </c>
      <c r="C410">
        <v>107.1</v>
      </c>
      <c r="D410">
        <v>542.1</v>
      </c>
      <c r="E410">
        <v>451.8</v>
      </c>
      <c r="F410">
        <f t="shared" ref="F410:G415" si="97">+B410+D410</f>
        <v>723.40000000000009</v>
      </c>
      <c r="G410">
        <f t="shared" si="97"/>
        <v>558.9</v>
      </c>
      <c r="H410" s="20">
        <f t="shared" ref="H410:H415" si="98">+(F410/G410-1)*100</f>
        <v>29.432814456969059</v>
      </c>
    </row>
    <row r="411" spans="1:13" x14ac:dyDescent="0.25">
      <c r="A411" s="5">
        <f t="shared" si="93"/>
        <v>41725</v>
      </c>
      <c r="B411">
        <v>181.7</v>
      </c>
      <c r="C411">
        <v>79.8</v>
      </c>
      <c r="D411">
        <v>542.1</v>
      </c>
      <c r="E411" s="16">
        <v>477</v>
      </c>
      <c r="F411">
        <f t="shared" si="97"/>
        <v>723.8</v>
      </c>
      <c r="G411">
        <f t="shared" si="97"/>
        <v>556.79999999999995</v>
      </c>
      <c r="H411" s="20">
        <f t="shared" si="98"/>
        <v>29.992816091954033</v>
      </c>
    </row>
    <row r="412" spans="1:13" x14ac:dyDescent="0.25">
      <c r="A412" s="5">
        <f t="shared" si="93"/>
        <v>41732</v>
      </c>
      <c r="B412">
        <v>181.7</v>
      </c>
      <c r="C412">
        <v>60.5</v>
      </c>
      <c r="D412">
        <v>542.1</v>
      </c>
      <c r="E412">
        <v>510.1</v>
      </c>
      <c r="F412">
        <f t="shared" si="97"/>
        <v>723.8</v>
      </c>
      <c r="G412">
        <f t="shared" si="97"/>
        <v>570.6</v>
      </c>
      <c r="H412" s="20">
        <f t="shared" si="98"/>
        <v>26.848930949877303</v>
      </c>
    </row>
    <row r="413" spans="1:13" x14ac:dyDescent="0.25">
      <c r="A413" s="5">
        <f t="shared" si="93"/>
        <v>41739</v>
      </c>
      <c r="B413">
        <v>168.6</v>
      </c>
      <c r="C413" s="16">
        <v>89</v>
      </c>
      <c r="D413">
        <v>557.6</v>
      </c>
      <c r="E413">
        <v>510.1</v>
      </c>
      <c r="F413">
        <f t="shared" si="97"/>
        <v>726.2</v>
      </c>
      <c r="G413">
        <f t="shared" si="97"/>
        <v>599.1</v>
      </c>
      <c r="H413" s="20">
        <f t="shared" si="98"/>
        <v>21.215156067434492</v>
      </c>
    </row>
    <row r="414" spans="1:13" x14ac:dyDescent="0.25">
      <c r="A414" s="5">
        <f t="shared" si="93"/>
        <v>41746</v>
      </c>
      <c r="B414">
        <v>150.6</v>
      </c>
      <c r="C414" s="16">
        <v>101</v>
      </c>
      <c r="D414">
        <v>573.79999999999995</v>
      </c>
      <c r="E414">
        <v>510.1</v>
      </c>
      <c r="F414">
        <f t="shared" si="97"/>
        <v>724.4</v>
      </c>
      <c r="G414">
        <f t="shared" ref="G414:G419" si="99">+C414+E414</f>
        <v>611.1</v>
      </c>
      <c r="H414" s="20">
        <f t="shared" si="98"/>
        <v>18.54033709703813</v>
      </c>
    </row>
    <row r="415" spans="1:13" x14ac:dyDescent="0.25">
      <c r="A415" s="5">
        <f t="shared" si="93"/>
        <v>41753</v>
      </c>
      <c r="B415">
        <v>60.9</v>
      </c>
      <c r="C415">
        <v>99.3</v>
      </c>
      <c r="D415">
        <v>700.3</v>
      </c>
      <c r="E415">
        <v>527.29999999999995</v>
      </c>
      <c r="F415">
        <f t="shared" si="97"/>
        <v>761.19999999999993</v>
      </c>
      <c r="G415">
        <f t="shared" si="99"/>
        <v>626.59999999999991</v>
      </c>
      <c r="H415" s="20">
        <f t="shared" si="98"/>
        <v>21.481008617938091</v>
      </c>
    </row>
    <row r="416" spans="1:13" x14ac:dyDescent="0.25">
      <c r="A416" s="5">
        <f t="shared" si="93"/>
        <v>41760</v>
      </c>
      <c r="B416">
        <v>60.9</v>
      </c>
      <c r="C416">
        <v>100.8</v>
      </c>
      <c r="D416">
        <v>700.3</v>
      </c>
      <c r="E416">
        <v>527.29999999999995</v>
      </c>
      <c r="F416">
        <f t="shared" ref="F416:F447" si="100">+B416+D416</f>
        <v>761.19999999999993</v>
      </c>
      <c r="G416">
        <f t="shared" si="99"/>
        <v>628.09999999999991</v>
      </c>
      <c r="H416" s="20">
        <f t="shared" ref="H416:H447" si="101">+(F416/G416-1)*100</f>
        <v>21.190893169877413</v>
      </c>
      <c r="I416">
        <v>69.8</v>
      </c>
    </row>
    <row r="417" spans="1:9" x14ac:dyDescent="0.25">
      <c r="A417" s="5">
        <f t="shared" si="93"/>
        <v>41767</v>
      </c>
      <c r="B417">
        <v>30</v>
      </c>
      <c r="C417">
        <v>101.1</v>
      </c>
      <c r="D417">
        <v>730.9</v>
      </c>
      <c r="E417">
        <v>553.70000000000005</v>
      </c>
      <c r="F417">
        <f t="shared" si="100"/>
        <v>760.9</v>
      </c>
      <c r="G417">
        <f t="shared" si="99"/>
        <v>654.80000000000007</v>
      </c>
      <c r="H417" s="20">
        <f t="shared" si="101"/>
        <v>16.203420891875364</v>
      </c>
      <c r="I417">
        <v>69.8</v>
      </c>
    </row>
    <row r="418" spans="1:9" x14ac:dyDescent="0.25">
      <c r="A418" s="5">
        <f t="shared" si="93"/>
        <v>41774</v>
      </c>
      <c r="B418">
        <v>6</v>
      </c>
      <c r="C418">
        <v>97.6</v>
      </c>
      <c r="D418">
        <v>756.5</v>
      </c>
      <c r="E418">
        <v>574.5</v>
      </c>
      <c r="F418">
        <f t="shared" si="100"/>
        <v>762.5</v>
      </c>
      <c r="G418">
        <f t="shared" si="99"/>
        <v>672.1</v>
      </c>
      <c r="H418" s="20">
        <f t="shared" si="101"/>
        <v>13.450379407826208</v>
      </c>
      <c r="I418">
        <v>69.8</v>
      </c>
    </row>
    <row r="419" spans="1:9" x14ac:dyDescent="0.25">
      <c r="A419" s="5">
        <f t="shared" si="93"/>
        <v>41781</v>
      </c>
      <c r="B419">
        <v>6</v>
      </c>
      <c r="C419">
        <v>74.099999999999994</v>
      </c>
      <c r="D419">
        <v>756.5</v>
      </c>
      <c r="E419">
        <v>600.29999999999995</v>
      </c>
      <c r="F419">
        <f t="shared" si="100"/>
        <v>762.5</v>
      </c>
      <c r="G419">
        <f t="shared" si="99"/>
        <v>674.4</v>
      </c>
      <c r="H419" s="20">
        <f t="shared" si="101"/>
        <v>13.06346381969159</v>
      </c>
      <c r="I419">
        <v>73.8</v>
      </c>
    </row>
    <row r="420" spans="1:9" x14ac:dyDescent="0.25">
      <c r="A420" s="5">
        <f t="shared" si="93"/>
        <v>41788</v>
      </c>
      <c r="B420">
        <v>6</v>
      </c>
      <c r="C420">
        <v>74.099999999999994</v>
      </c>
      <c r="D420">
        <v>756.5</v>
      </c>
      <c r="E420">
        <v>600.29999999999995</v>
      </c>
      <c r="F420">
        <f t="shared" si="100"/>
        <v>762.5</v>
      </c>
      <c r="G420">
        <f t="shared" ref="G420:G451" si="102">+C420+E420</f>
        <v>674.4</v>
      </c>
      <c r="H420" s="20">
        <f t="shared" si="101"/>
        <v>13.06346381969159</v>
      </c>
      <c r="I420">
        <v>87.4</v>
      </c>
    </row>
    <row r="421" spans="1:9" x14ac:dyDescent="0.25">
      <c r="A421" s="5">
        <f t="shared" si="93"/>
        <v>41795</v>
      </c>
      <c r="B421">
        <v>111.5</v>
      </c>
      <c r="C421">
        <v>175.6</v>
      </c>
      <c r="D421">
        <v>27.5</v>
      </c>
      <c r="E421">
        <v>21.2</v>
      </c>
      <c r="F421">
        <f t="shared" si="100"/>
        <v>139</v>
      </c>
      <c r="G421">
        <f t="shared" si="102"/>
        <v>196.79999999999998</v>
      </c>
      <c r="H421" s="20">
        <f t="shared" si="101"/>
        <v>-29.369918699186982</v>
      </c>
    </row>
    <row r="422" spans="1:9" x14ac:dyDescent="0.25">
      <c r="A422" s="5">
        <f t="shared" si="93"/>
        <v>41802</v>
      </c>
      <c r="B422">
        <v>113</v>
      </c>
      <c r="C422">
        <v>140</v>
      </c>
      <c r="D422">
        <v>34.9</v>
      </c>
      <c r="E422">
        <v>59</v>
      </c>
      <c r="F422">
        <f t="shared" si="100"/>
        <v>147.9</v>
      </c>
      <c r="G422">
        <f t="shared" si="102"/>
        <v>199</v>
      </c>
      <c r="H422" s="20">
        <f t="shared" si="101"/>
        <v>-25.678391959798997</v>
      </c>
    </row>
    <row r="423" spans="1:9" x14ac:dyDescent="0.25">
      <c r="A423" s="5">
        <f t="shared" si="93"/>
        <v>41809</v>
      </c>
      <c r="B423">
        <v>109</v>
      </c>
      <c r="C423">
        <v>159</v>
      </c>
      <c r="D423">
        <v>40.4</v>
      </c>
      <c r="E423">
        <v>67.8</v>
      </c>
      <c r="F423">
        <f t="shared" si="100"/>
        <v>149.4</v>
      </c>
      <c r="G423">
        <f t="shared" si="102"/>
        <v>226.8</v>
      </c>
      <c r="H423" s="20">
        <f t="shared" si="101"/>
        <v>-34.126984126984127</v>
      </c>
    </row>
    <row r="424" spans="1:9" x14ac:dyDescent="0.25">
      <c r="A424" s="5">
        <f t="shared" si="93"/>
        <v>41816</v>
      </c>
      <c r="B424">
        <v>89.2</v>
      </c>
      <c r="C424">
        <v>147.19999999999999</v>
      </c>
      <c r="D424">
        <v>66.3</v>
      </c>
      <c r="E424">
        <v>92.9</v>
      </c>
      <c r="F424">
        <f t="shared" si="100"/>
        <v>155.5</v>
      </c>
      <c r="G424">
        <f t="shared" si="102"/>
        <v>240.1</v>
      </c>
      <c r="H424" s="20">
        <f t="shared" si="101"/>
        <v>-35.235318617242818</v>
      </c>
    </row>
    <row r="425" spans="1:9" x14ac:dyDescent="0.25">
      <c r="A425" s="5">
        <f t="shared" si="93"/>
        <v>41823</v>
      </c>
      <c r="B425">
        <v>90.6</v>
      </c>
      <c r="C425">
        <v>131.1</v>
      </c>
      <c r="D425">
        <v>66.3</v>
      </c>
      <c r="E425">
        <v>107.6</v>
      </c>
      <c r="F425">
        <f t="shared" si="100"/>
        <v>156.89999999999998</v>
      </c>
      <c r="G425">
        <f t="shared" si="102"/>
        <v>238.7</v>
      </c>
      <c r="H425" s="20">
        <f t="shared" si="101"/>
        <v>-34.26895684960202</v>
      </c>
    </row>
    <row r="426" spans="1:9" x14ac:dyDescent="0.25">
      <c r="A426" s="5">
        <f t="shared" si="93"/>
        <v>41830</v>
      </c>
      <c r="B426">
        <v>90.6</v>
      </c>
      <c r="C426">
        <v>102.5</v>
      </c>
      <c r="D426">
        <v>66.3</v>
      </c>
      <c r="E426">
        <v>137.9</v>
      </c>
      <c r="F426">
        <f t="shared" si="100"/>
        <v>156.89999999999998</v>
      </c>
      <c r="G426">
        <f t="shared" si="102"/>
        <v>240.4</v>
      </c>
      <c r="H426" s="20">
        <f t="shared" si="101"/>
        <v>-34.733777038269565</v>
      </c>
    </row>
    <row r="427" spans="1:9" x14ac:dyDescent="0.25">
      <c r="A427" s="5">
        <f t="shared" si="93"/>
        <v>41837</v>
      </c>
      <c r="B427">
        <v>98.6</v>
      </c>
      <c r="C427">
        <v>125.5</v>
      </c>
      <c r="D427">
        <v>87.2</v>
      </c>
      <c r="E427">
        <v>137.9</v>
      </c>
      <c r="F427">
        <f t="shared" si="100"/>
        <v>185.8</v>
      </c>
      <c r="G427">
        <f t="shared" si="102"/>
        <v>263.39999999999998</v>
      </c>
      <c r="H427" s="20">
        <f t="shared" si="101"/>
        <v>-29.460895975702339</v>
      </c>
    </row>
    <row r="428" spans="1:9" x14ac:dyDescent="0.25">
      <c r="A428" s="5">
        <f t="shared" si="93"/>
        <v>41844</v>
      </c>
      <c r="B428">
        <v>93.6</v>
      </c>
      <c r="C428">
        <v>162.30000000000001</v>
      </c>
      <c r="D428">
        <v>99.8</v>
      </c>
      <c r="E428">
        <v>171.4</v>
      </c>
      <c r="F428">
        <f t="shared" si="100"/>
        <v>193.39999999999998</v>
      </c>
      <c r="G428">
        <f t="shared" si="102"/>
        <v>333.70000000000005</v>
      </c>
      <c r="H428" s="20">
        <f t="shared" si="101"/>
        <v>-42.043751872939779</v>
      </c>
    </row>
    <row r="429" spans="1:9" x14ac:dyDescent="0.25">
      <c r="A429" s="5">
        <f t="shared" si="93"/>
        <v>41851</v>
      </c>
      <c r="B429">
        <v>109.8</v>
      </c>
      <c r="C429">
        <v>145.6</v>
      </c>
      <c r="D429">
        <v>99.8</v>
      </c>
      <c r="E429">
        <v>213.7</v>
      </c>
      <c r="F429">
        <f t="shared" si="100"/>
        <v>209.6</v>
      </c>
      <c r="G429">
        <f t="shared" si="102"/>
        <v>359.29999999999995</v>
      </c>
      <c r="H429" s="20">
        <f t="shared" si="101"/>
        <v>-41.664347342053986</v>
      </c>
    </row>
    <row r="430" spans="1:9" x14ac:dyDescent="0.25">
      <c r="A430" s="5">
        <f t="shared" si="93"/>
        <v>41858</v>
      </c>
      <c r="B430">
        <v>86.2</v>
      </c>
      <c r="C430">
        <v>137.6</v>
      </c>
      <c r="D430">
        <v>125.8</v>
      </c>
      <c r="E430">
        <v>227.5</v>
      </c>
      <c r="F430">
        <f t="shared" si="100"/>
        <v>212</v>
      </c>
      <c r="G430">
        <f t="shared" si="102"/>
        <v>365.1</v>
      </c>
      <c r="H430" s="20">
        <f t="shared" si="101"/>
        <v>-41.933716789920574</v>
      </c>
    </row>
    <row r="431" spans="1:9" x14ac:dyDescent="0.25">
      <c r="A431" s="5">
        <f t="shared" si="93"/>
        <v>41865</v>
      </c>
      <c r="B431">
        <v>91.4</v>
      </c>
      <c r="C431">
        <v>140.6</v>
      </c>
      <c r="D431">
        <v>133.80000000000001</v>
      </c>
      <c r="E431">
        <v>227.5</v>
      </c>
      <c r="F431">
        <f t="shared" si="100"/>
        <v>225.20000000000002</v>
      </c>
      <c r="G431">
        <f t="shared" si="102"/>
        <v>368.1</v>
      </c>
      <c r="H431" s="20">
        <f t="shared" si="101"/>
        <v>-38.820972561803856</v>
      </c>
    </row>
    <row r="432" spans="1:9" x14ac:dyDescent="0.25">
      <c r="A432" s="5">
        <f t="shared" si="93"/>
        <v>41872</v>
      </c>
      <c r="B432">
        <v>83.9</v>
      </c>
      <c r="C432">
        <v>140.6</v>
      </c>
      <c r="D432">
        <v>183.2</v>
      </c>
      <c r="E432">
        <v>227.5</v>
      </c>
      <c r="F432">
        <f t="shared" si="100"/>
        <v>267.10000000000002</v>
      </c>
      <c r="G432">
        <f t="shared" si="102"/>
        <v>368.1</v>
      </c>
      <c r="H432" s="20">
        <f t="shared" si="101"/>
        <v>-27.438196142352623</v>
      </c>
    </row>
    <row r="433" spans="1:9" x14ac:dyDescent="0.25">
      <c r="A433" s="5">
        <f t="shared" si="93"/>
        <v>41879</v>
      </c>
      <c r="B433">
        <v>83.9</v>
      </c>
      <c r="C433">
        <v>140.6</v>
      </c>
      <c r="D433">
        <v>183.2</v>
      </c>
      <c r="E433">
        <v>227.5</v>
      </c>
      <c r="F433">
        <f t="shared" si="100"/>
        <v>267.10000000000002</v>
      </c>
      <c r="G433">
        <f t="shared" si="102"/>
        <v>368.1</v>
      </c>
      <c r="H433" s="20">
        <f t="shared" si="101"/>
        <v>-27.438196142352623</v>
      </c>
    </row>
    <row r="434" spans="1:9" x14ac:dyDescent="0.25">
      <c r="A434" s="5">
        <f t="shared" si="93"/>
        <v>41886</v>
      </c>
      <c r="B434">
        <v>55.2</v>
      </c>
      <c r="C434">
        <v>146.5</v>
      </c>
      <c r="D434">
        <v>250.2</v>
      </c>
      <c r="E434">
        <v>278.5</v>
      </c>
      <c r="F434">
        <f t="shared" si="100"/>
        <v>305.39999999999998</v>
      </c>
      <c r="G434">
        <f t="shared" si="102"/>
        <v>425</v>
      </c>
      <c r="H434" s="20">
        <f t="shared" si="101"/>
        <v>-28.141176470588235</v>
      </c>
    </row>
    <row r="435" spans="1:9" x14ac:dyDescent="0.25">
      <c r="A435" s="5">
        <f t="shared" si="93"/>
        <v>41893</v>
      </c>
      <c r="B435">
        <v>64.400000000000006</v>
      </c>
      <c r="C435">
        <v>122.6</v>
      </c>
      <c r="D435">
        <v>250.2</v>
      </c>
      <c r="E435">
        <v>305.60000000000002</v>
      </c>
      <c r="F435">
        <f t="shared" si="100"/>
        <v>314.60000000000002</v>
      </c>
      <c r="G435">
        <f t="shared" si="102"/>
        <v>428.20000000000005</v>
      </c>
      <c r="H435" s="20">
        <f t="shared" si="101"/>
        <v>-26.529659037832786</v>
      </c>
    </row>
    <row r="436" spans="1:9" x14ac:dyDescent="0.25">
      <c r="A436" s="5">
        <f t="shared" si="93"/>
        <v>41900</v>
      </c>
      <c r="B436">
        <v>65.400000000000006</v>
      </c>
      <c r="C436">
        <v>94.3</v>
      </c>
      <c r="D436">
        <v>265.89999999999998</v>
      </c>
      <c r="E436">
        <v>333.3</v>
      </c>
      <c r="F436">
        <f t="shared" si="100"/>
        <v>331.29999999999995</v>
      </c>
      <c r="G436">
        <f t="shared" si="102"/>
        <v>427.6</v>
      </c>
      <c r="H436" s="20">
        <f t="shared" si="101"/>
        <v>-22.521047708138465</v>
      </c>
    </row>
    <row r="437" spans="1:9" x14ac:dyDescent="0.25">
      <c r="A437" s="5">
        <f t="shared" si="93"/>
        <v>41907</v>
      </c>
      <c r="B437">
        <v>72.2</v>
      </c>
      <c r="C437">
        <v>71.7</v>
      </c>
      <c r="D437">
        <v>269.39999999999998</v>
      </c>
      <c r="E437">
        <v>355</v>
      </c>
      <c r="F437">
        <f t="shared" si="100"/>
        <v>341.59999999999997</v>
      </c>
      <c r="G437">
        <f t="shared" si="102"/>
        <v>426.7</v>
      </c>
      <c r="H437" s="20">
        <f t="shared" si="101"/>
        <v>-19.943754394187962</v>
      </c>
    </row>
    <row r="438" spans="1:9" x14ac:dyDescent="0.25">
      <c r="A438" s="5">
        <f t="shared" si="93"/>
        <v>41914</v>
      </c>
      <c r="B438">
        <v>61.2</v>
      </c>
      <c r="C438">
        <v>75.7</v>
      </c>
      <c r="D438">
        <v>303.89999999999998</v>
      </c>
      <c r="E438">
        <v>355</v>
      </c>
      <c r="F438">
        <f t="shared" si="100"/>
        <v>365.09999999999997</v>
      </c>
      <c r="G438">
        <f t="shared" si="102"/>
        <v>430.7</v>
      </c>
      <c r="H438" s="20">
        <f t="shared" si="101"/>
        <v>-15.23101927095427</v>
      </c>
    </row>
    <row r="439" spans="1:9" x14ac:dyDescent="0.25">
      <c r="A439" s="5">
        <f t="shared" si="93"/>
        <v>41921</v>
      </c>
      <c r="B439">
        <v>82.7</v>
      </c>
      <c r="C439">
        <v>75.7</v>
      </c>
      <c r="D439">
        <v>303.89999999999998</v>
      </c>
      <c r="E439">
        <v>355</v>
      </c>
      <c r="F439">
        <f t="shared" si="100"/>
        <v>386.59999999999997</v>
      </c>
      <c r="G439">
        <f t="shared" si="102"/>
        <v>430.7</v>
      </c>
      <c r="H439" s="20">
        <f t="shared" si="101"/>
        <v>-10.239145576967735</v>
      </c>
    </row>
    <row r="440" spans="1:9" x14ac:dyDescent="0.25">
      <c r="A440" s="5">
        <f t="shared" si="93"/>
        <v>41928</v>
      </c>
      <c r="B440">
        <v>79.2</v>
      </c>
      <c r="C440">
        <v>75.7</v>
      </c>
      <c r="D440">
        <v>314</v>
      </c>
      <c r="E440">
        <v>355</v>
      </c>
      <c r="F440">
        <f t="shared" si="100"/>
        <v>393.2</v>
      </c>
      <c r="G440">
        <f t="shared" si="102"/>
        <v>430.7</v>
      </c>
      <c r="H440" s="20">
        <f t="shared" si="101"/>
        <v>-8.7067564429997635</v>
      </c>
    </row>
    <row r="441" spans="1:9" x14ac:dyDescent="0.25">
      <c r="A441" s="5">
        <f t="shared" si="93"/>
        <v>41935</v>
      </c>
      <c r="B441">
        <v>79.8</v>
      </c>
      <c r="C441">
        <v>64.099999999999994</v>
      </c>
      <c r="D441">
        <v>314</v>
      </c>
      <c r="E441">
        <v>374.5</v>
      </c>
      <c r="F441">
        <f t="shared" si="100"/>
        <v>393.8</v>
      </c>
      <c r="G441">
        <f t="shared" si="102"/>
        <v>438.6</v>
      </c>
      <c r="H441" s="20">
        <f t="shared" si="101"/>
        <v>-10.214318285453716</v>
      </c>
    </row>
    <row r="442" spans="1:9" x14ac:dyDescent="0.25">
      <c r="A442" s="5">
        <f t="shared" si="93"/>
        <v>41942</v>
      </c>
      <c r="B442">
        <v>79.8</v>
      </c>
      <c r="C442">
        <v>64.099999999999994</v>
      </c>
      <c r="D442">
        <v>314</v>
      </c>
      <c r="E442">
        <v>374.5</v>
      </c>
      <c r="F442">
        <f t="shared" si="100"/>
        <v>393.8</v>
      </c>
      <c r="G442">
        <f t="shared" si="102"/>
        <v>438.6</v>
      </c>
      <c r="H442" s="20">
        <f t="shared" si="101"/>
        <v>-10.214318285453716</v>
      </c>
    </row>
    <row r="443" spans="1:9" x14ac:dyDescent="0.25">
      <c r="A443" s="5">
        <f t="shared" ref="A443:A506" si="103">+A442+7</f>
        <v>41949</v>
      </c>
      <c r="B443">
        <v>99.8</v>
      </c>
      <c r="C443">
        <v>64.8</v>
      </c>
      <c r="D443">
        <v>314</v>
      </c>
      <c r="E443">
        <v>374.5</v>
      </c>
      <c r="F443">
        <f t="shared" si="100"/>
        <v>413.8</v>
      </c>
      <c r="G443">
        <f t="shared" si="102"/>
        <v>439.3</v>
      </c>
      <c r="H443" s="20">
        <f t="shared" si="101"/>
        <v>-5.8046892783974453</v>
      </c>
    </row>
    <row r="444" spans="1:9" x14ac:dyDescent="0.25">
      <c r="A444" s="5">
        <f t="shared" si="103"/>
        <v>41956</v>
      </c>
      <c r="B444">
        <v>99.8</v>
      </c>
      <c r="C444">
        <v>66.8</v>
      </c>
      <c r="D444">
        <v>314</v>
      </c>
      <c r="E444">
        <v>374.5</v>
      </c>
      <c r="F444">
        <f t="shared" si="100"/>
        <v>413.8</v>
      </c>
      <c r="G444">
        <f t="shared" si="102"/>
        <v>441.3</v>
      </c>
      <c r="H444" s="20">
        <f t="shared" si="101"/>
        <v>-6.2315884885565387</v>
      </c>
    </row>
    <row r="445" spans="1:9" x14ac:dyDescent="0.25">
      <c r="A445" s="5">
        <f t="shared" si="103"/>
        <v>41963</v>
      </c>
      <c r="B445">
        <v>82.1</v>
      </c>
      <c r="C445">
        <v>66.8</v>
      </c>
      <c r="D445">
        <v>337.3</v>
      </c>
      <c r="E445">
        <v>374.5</v>
      </c>
      <c r="F445">
        <f t="shared" si="100"/>
        <v>419.4</v>
      </c>
      <c r="G445">
        <f t="shared" si="102"/>
        <v>441.3</v>
      </c>
      <c r="H445" s="20">
        <f t="shared" si="101"/>
        <v>-4.9626104690686734</v>
      </c>
    </row>
    <row r="446" spans="1:9" x14ac:dyDescent="0.25">
      <c r="A446" s="5">
        <f t="shared" si="103"/>
        <v>41970</v>
      </c>
      <c r="B446">
        <v>82.1</v>
      </c>
      <c r="C446">
        <v>61.3</v>
      </c>
      <c r="D446">
        <v>337.3</v>
      </c>
      <c r="E446">
        <v>393.6</v>
      </c>
      <c r="F446">
        <f t="shared" si="100"/>
        <v>419.4</v>
      </c>
      <c r="G446">
        <f t="shared" si="102"/>
        <v>454.90000000000003</v>
      </c>
      <c r="H446" s="20">
        <f t="shared" si="101"/>
        <v>-7.803912947900649</v>
      </c>
    </row>
    <row r="447" spans="1:9" x14ac:dyDescent="0.25">
      <c r="A447" s="5">
        <f t="shared" si="103"/>
        <v>41977</v>
      </c>
      <c r="B447">
        <v>137.19999999999999</v>
      </c>
      <c r="C447">
        <v>69.3</v>
      </c>
      <c r="D447">
        <v>337.3</v>
      </c>
      <c r="E447">
        <v>393.6</v>
      </c>
      <c r="F447">
        <f t="shared" si="100"/>
        <v>474.5</v>
      </c>
      <c r="G447">
        <f t="shared" si="102"/>
        <v>462.90000000000003</v>
      </c>
      <c r="H447" s="20">
        <f t="shared" si="101"/>
        <v>2.5059408079498802</v>
      </c>
      <c r="I447">
        <v>23.6</v>
      </c>
    </row>
    <row r="448" spans="1:9" x14ac:dyDescent="0.25">
      <c r="A448" s="5">
        <f t="shared" si="103"/>
        <v>41984</v>
      </c>
      <c r="B448">
        <v>137.19999999999999</v>
      </c>
      <c r="C448">
        <v>89.3</v>
      </c>
      <c r="D448">
        <v>351.6</v>
      </c>
      <c r="E448">
        <v>393.6</v>
      </c>
      <c r="F448">
        <f t="shared" ref="F448:F476" si="104">+B448+D448</f>
        <v>488.8</v>
      </c>
      <c r="G448">
        <f t="shared" si="102"/>
        <v>482.90000000000003</v>
      </c>
      <c r="H448" s="20">
        <f t="shared" ref="H448:H476" si="105">+(F448/G448-1)*100</f>
        <v>1.2217850486643256</v>
      </c>
      <c r="I448">
        <v>23.6</v>
      </c>
    </row>
    <row r="449" spans="1:9" x14ac:dyDescent="0.25">
      <c r="A449" s="5">
        <f t="shared" si="103"/>
        <v>41991</v>
      </c>
      <c r="B449">
        <v>140.69999999999999</v>
      </c>
      <c r="C449">
        <v>120.3</v>
      </c>
      <c r="D449">
        <v>351.6</v>
      </c>
      <c r="E449">
        <v>409.1</v>
      </c>
      <c r="F449">
        <f t="shared" si="104"/>
        <v>492.3</v>
      </c>
      <c r="G449">
        <f t="shared" si="102"/>
        <v>529.4</v>
      </c>
      <c r="H449" s="20">
        <f t="shared" si="105"/>
        <v>-7.0079335096335456</v>
      </c>
      <c r="I449">
        <v>23.6</v>
      </c>
    </row>
    <row r="450" spans="1:9" x14ac:dyDescent="0.25">
      <c r="A450" s="5">
        <f t="shared" si="103"/>
        <v>41998</v>
      </c>
      <c r="B450">
        <v>156.9</v>
      </c>
      <c r="C450">
        <v>168.8</v>
      </c>
      <c r="D450">
        <v>351.6</v>
      </c>
      <c r="E450">
        <v>409.1</v>
      </c>
      <c r="F450">
        <f t="shared" si="104"/>
        <v>508.5</v>
      </c>
      <c r="G450">
        <f t="shared" si="102"/>
        <v>577.90000000000009</v>
      </c>
      <c r="H450" s="20">
        <f t="shared" si="105"/>
        <v>-12.00899809655651</v>
      </c>
      <c r="I450">
        <v>41.6</v>
      </c>
    </row>
    <row r="451" spans="1:9" x14ac:dyDescent="0.25">
      <c r="A451" s="5">
        <f t="shared" si="103"/>
        <v>42005</v>
      </c>
      <c r="B451">
        <v>152.9</v>
      </c>
      <c r="C451">
        <v>139.80000000000001</v>
      </c>
      <c r="D451">
        <v>356</v>
      </c>
      <c r="E451">
        <v>439</v>
      </c>
      <c r="F451">
        <f t="shared" si="104"/>
        <v>508.9</v>
      </c>
      <c r="G451">
        <f t="shared" si="102"/>
        <v>578.79999999999995</v>
      </c>
      <c r="H451" s="20">
        <f t="shared" si="105"/>
        <v>-12.076710435383553</v>
      </c>
      <c r="I451">
        <v>46.1</v>
      </c>
    </row>
    <row r="452" spans="1:9" x14ac:dyDescent="0.25">
      <c r="A452" s="5">
        <f t="shared" si="103"/>
        <v>42012</v>
      </c>
      <c r="B452">
        <v>148.9</v>
      </c>
      <c r="C452">
        <v>131.69999999999999</v>
      </c>
      <c r="D452">
        <v>360.4</v>
      </c>
      <c r="E452">
        <v>450.6</v>
      </c>
      <c r="F452">
        <f t="shared" si="104"/>
        <v>509.29999999999995</v>
      </c>
      <c r="G452">
        <f t="shared" ref="G452:G476" si="106">+C452+E452</f>
        <v>582.29999999999995</v>
      </c>
      <c r="H452" s="20">
        <f t="shared" si="105"/>
        <v>-12.536493216555044</v>
      </c>
      <c r="I452">
        <v>50.1</v>
      </c>
    </row>
    <row r="453" spans="1:9" x14ac:dyDescent="0.25">
      <c r="A453" s="5">
        <f t="shared" si="103"/>
        <v>42019</v>
      </c>
      <c r="B453">
        <v>165.4</v>
      </c>
      <c r="C453">
        <v>168.2</v>
      </c>
      <c r="D453">
        <v>360.4</v>
      </c>
      <c r="E453">
        <v>450.6</v>
      </c>
      <c r="F453">
        <f t="shared" si="104"/>
        <v>525.79999999999995</v>
      </c>
      <c r="G453">
        <f t="shared" si="106"/>
        <v>618.79999999999995</v>
      </c>
      <c r="H453" s="20">
        <f t="shared" si="105"/>
        <v>-15.029088558500325</v>
      </c>
      <c r="I453">
        <v>50.1</v>
      </c>
    </row>
    <row r="454" spans="1:9" x14ac:dyDescent="0.25">
      <c r="A454" s="5">
        <f t="shared" si="103"/>
        <v>42026</v>
      </c>
      <c r="B454">
        <v>165.4</v>
      </c>
      <c r="C454">
        <v>172.6</v>
      </c>
      <c r="D454">
        <v>360.4</v>
      </c>
      <c r="E454">
        <v>450.6</v>
      </c>
      <c r="F454">
        <f t="shared" si="104"/>
        <v>525.79999999999995</v>
      </c>
      <c r="G454">
        <f t="shared" si="106"/>
        <v>623.20000000000005</v>
      </c>
      <c r="H454" s="20">
        <f t="shared" si="105"/>
        <v>-15.629011553273441</v>
      </c>
      <c r="I454">
        <v>50.1</v>
      </c>
    </row>
    <row r="455" spans="1:9" x14ac:dyDescent="0.25">
      <c r="A455" s="5">
        <f t="shared" si="103"/>
        <v>42033</v>
      </c>
      <c r="B455">
        <v>135.80000000000001</v>
      </c>
      <c r="C455">
        <v>189.6</v>
      </c>
      <c r="D455">
        <v>397.7</v>
      </c>
      <c r="E455">
        <v>450.6</v>
      </c>
      <c r="F455">
        <f t="shared" si="104"/>
        <v>533.5</v>
      </c>
      <c r="G455">
        <f t="shared" si="106"/>
        <v>640.20000000000005</v>
      </c>
      <c r="H455" s="20">
        <f t="shared" si="105"/>
        <v>-16.666666666666675</v>
      </c>
      <c r="I455">
        <v>50.1</v>
      </c>
    </row>
    <row r="456" spans="1:9" x14ac:dyDescent="0.25">
      <c r="A456" s="5">
        <f t="shared" si="103"/>
        <v>42040</v>
      </c>
      <c r="B456">
        <v>141.30000000000001</v>
      </c>
      <c r="C456">
        <v>230.1</v>
      </c>
      <c r="D456">
        <v>397.7</v>
      </c>
      <c r="E456">
        <v>462.6</v>
      </c>
      <c r="F456">
        <f t="shared" si="104"/>
        <v>539</v>
      </c>
      <c r="G456">
        <f t="shared" si="106"/>
        <v>692.7</v>
      </c>
      <c r="H456" s="20">
        <f t="shared" si="105"/>
        <v>-22.188537606467452</v>
      </c>
      <c r="I456">
        <v>51.1</v>
      </c>
    </row>
    <row r="457" spans="1:9" x14ac:dyDescent="0.25">
      <c r="A457" s="5">
        <f t="shared" si="103"/>
        <v>42047</v>
      </c>
      <c r="B457">
        <v>143.5</v>
      </c>
      <c r="C457">
        <v>248.9</v>
      </c>
      <c r="D457">
        <v>404</v>
      </c>
      <c r="E457">
        <v>467.1</v>
      </c>
      <c r="F457">
        <f t="shared" si="104"/>
        <v>547.5</v>
      </c>
      <c r="G457">
        <f t="shared" si="106"/>
        <v>716</v>
      </c>
      <c r="H457" s="20">
        <f t="shared" si="105"/>
        <v>-23.533519553072622</v>
      </c>
      <c r="I457">
        <v>56.6</v>
      </c>
    </row>
    <row r="458" spans="1:9" x14ac:dyDescent="0.25">
      <c r="A458" s="5">
        <f t="shared" si="103"/>
        <v>42054</v>
      </c>
      <c r="B458">
        <v>143.69999999999999</v>
      </c>
      <c r="C458">
        <v>237.3</v>
      </c>
      <c r="D458">
        <v>409.5</v>
      </c>
      <c r="E458">
        <v>482.5</v>
      </c>
      <c r="F458">
        <f t="shared" si="104"/>
        <v>553.20000000000005</v>
      </c>
      <c r="G458">
        <f t="shared" si="106"/>
        <v>719.8</v>
      </c>
      <c r="H458" s="20">
        <f t="shared" si="105"/>
        <v>-23.145318143928861</v>
      </c>
      <c r="I458">
        <v>56.6</v>
      </c>
    </row>
    <row r="459" spans="1:9" x14ac:dyDescent="0.25">
      <c r="A459" s="5">
        <f t="shared" si="103"/>
        <v>42061</v>
      </c>
      <c r="B459">
        <v>139.69999999999999</v>
      </c>
      <c r="C459">
        <v>191</v>
      </c>
      <c r="D459">
        <v>409.5</v>
      </c>
      <c r="E459">
        <v>528.6</v>
      </c>
      <c r="F459">
        <f t="shared" si="104"/>
        <v>549.20000000000005</v>
      </c>
      <c r="G459">
        <f t="shared" si="106"/>
        <v>719.6</v>
      </c>
      <c r="H459" s="20">
        <f t="shared" si="105"/>
        <v>-23.679822123401884</v>
      </c>
      <c r="I459">
        <v>56.6</v>
      </c>
    </row>
    <row r="460" spans="1:9" x14ac:dyDescent="0.25">
      <c r="A460" s="5">
        <f t="shared" si="103"/>
        <v>42068</v>
      </c>
      <c r="B460">
        <v>132.9</v>
      </c>
      <c r="C460">
        <v>192.5</v>
      </c>
      <c r="D460">
        <v>425.6</v>
      </c>
      <c r="E460">
        <v>528.6</v>
      </c>
      <c r="F460">
        <f t="shared" si="104"/>
        <v>558.5</v>
      </c>
      <c r="G460">
        <f t="shared" si="106"/>
        <v>721.1</v>
      </c>
      <c r="H460" s="20">
        <f t="shared" si="105"/>
        <v>-22.548883649979203</v>
      </c>
      <c r="I460">
        <v>56.6</v>
      </c>
    </row>
    <row r="461" spans="1:9" x14ac:dyDescent="0.25">
      <c r="A461" s="5">
        <f t="shared" si="103"/>
        <v>42075</v>
      </c>
      <c r="B461">
        <v>101.9</v>
      </c>
      <c r="C461">
        <v>181.3</v>
      </c>
      <c r="D461">
        <v>457.5</v>
      </c>
      <c r="E461">
        <v>542.1</v>
      </c>
      <c r="F461">
        <f t="shared" si="104"/>
        <v>559.4</v>
      </c>
      <c r="G461">
        <f t="shared" si="106"/>
        <v>723.40000000000009</v>
      </c>
      <c r="H461" s="20">
        <f t="shared" si="105"/>
        <v>-22.670721592479971</v>
      </c>
      <c r="I461">
        <v>56.6</v>
      </c>
    </row>
    <row r="462" spans="1:9" x14ac:dyDescent="0.25">
      <c r="A462" s="5">
        <f t="shared" si="103"/>
        <v>42082</v>
      </c>
      <c r="B462">
        <v>89.4</v>
      </c>
      <c r="C462">
        <v>181.3</v>
      </c>
      <c r="D462">
        <v>457.5</v>
      </c>
      <c r="E462">
        <v>542.1</v>
      </c>
      <c r="F462">
        <f t="shared" si="104"/>
        <v>546.9</v>
      </c>
      <c r="G462">
        <f t="shared" si="106"/>
        <v>723.40000000000009</v>
      </c>
      <c r="H462" s="20">
        <f t="shared" si="105"/>
        <v>-24.398672933370214</v>
      </c>
      <c r="I462">
        <v>54.7</v>
      </c>
    </row>
    <row r="463" spans="1:9" x14ac:dyDescent="0.25">
      <c r="A463" s="5">
        <f t="shared" si="103"/>
        <v>42089</v>
      </c>
      <c r="B463">
        <v>78.599999999999994</v>
      </c>
      <c r="C463">
        <v>181.7</v>
      </c>
      <c r="D463">
        <v>471.7</v>
      </c>
      <c r="E463">
        <v>542.1</v>
      </c>
      <c r="F463">
        <f t="shared" si="104"/>
        <v>550.29999999999995</v>
      </c>
      <c r="G463">
        <f t="shared" si="106"/>
        <v>723.8</v>
      </c>
      <c r="H463" s="20">
        <f t="shared" si="105"/>
        <v>-23.970710140922911</v>
      </c>
      <c r="I463">
        <v>54.7</v>
      </c>
    </row>
    <row r="464" spans="1:9" x14ac:dyDescent="0.25">
      <c r="A464" s="5">
        <f t="shared" si="103"/>
        <v>42096</v>
      </c>
      <c r="B464">
        <v>69.099999999999994</v>
      </c>
      <c r="C464">
        <v>181.7</v>
      </c>
      <c r="D464">
        <v>480</v>
      </c>
      <c r="E464">
        <v>542.1</v>
      </c>
      <c r="F464">
        <f t="shared" si="104"/>
        <v>549.1</v>
      </c>
      <c r="G464">
        <f t="shared" si="106"/>
        <v>723.8</v>
      </c>
      <c r="H464" s="20">
        <f t="shared" si="105"/>
        <v>-24.13650179607626</v>
      </c>
      <c r="I464">
        <v>54.7</v>
      </c>
    </row>
    <row r="465" spans="1:9" x14ac:dyDescent="0.25">
      <c r="A465" s="5">
        <f t="shared" si="103"/>
        <v>42103</v>
      </c>
      <c r="B465">
        <v>59.3</v>
      </c>
      <c r="C465">
        <v>168.6</v>
      </c>
      <c r="D465">
        <v>493.2</v>
      </c>
      <c r="E465">
        <v>557.6</v>
      </c>
      <c r="F465">
        <f t="shared" si="104"/>
        <v>552.5</v>
      </c>
      <c r="G465">
        <f t="shared" si="106"/>
        <v>726.2</v>
      </c>
      <c r="H465" s="20">
        <f t="shared" si="105"/>
        <v>-23.919030570090893</v>
      </c>
      <c r="I465">
        <v>54.7</v>
      </c>
    </row>
    <row r="466" spans="1:9" x14ac:dyDescent="0.25">
      <c r="A466" s="5">
        <f t="shared" si="103"/>
        <v>42110</v>
      </c>
      <c r="B466">
        <v>57.5</v>
      </c>
      <c r="C466">
        <v>150.6</v>
      </c>
      <c r="D466">
        <v>502</v>
      </c>
      <c r="E466">
        <v>573.79999999999995</v>
      </c>
      <c r="F466">
        <f t="shared" si="104"/>
        <v>559.5</v>
      </c>
      <c r="G466">
        <f t="shared" si="106"/>
        <v>724.4</v>
      </c>
      <c r="H466" s="20">
        <f t="shared" si="105"/>
        <v>-22.763666482606293</v>
      </c>
      <c r="I466">
        <v>72.7</v>
      </c>
    </row>
    <row r="467" spans="1:9" x14ac:dyDescent="0.25">
      <c r="A467" s="5">
        <f t="shared" si="103"/>
        <v>42117</v>
      </c>
      <c r="B467">
        <v>57.5</v>
      </c>
      <c r="C467">
        <v>60.9</v>
      </c>
      <c r="D467">
        <v>517.9</v>
      </c>
      <c r="E467">
        <v>700.3</v>
      </c>
      <c r="F467">
        <f t="shared" si="104"/>
        <v>575.4</v>
      </c>
      <c r="G467">
        <f t="shared" si="106"/>
        <v>761.19999999999993</v>
      </c>
      <c r="H467" s="20">
        <f t="shared" si="105"/>
        <v>-24.408828166053599</v>
      </c>
      <c r="I467">
        <v>72.7</v>
      </c>
    </row>
    <row r="468" spans="1:9" x14ac:dyDescent="0.25">
      <c r="A468" s="5">
        <f t="shared" si="103"/>
        <v>42124</v>
      </c>
      <c r="B468">
        <v>59.8</v>
      </c>
      <c r="C468">
        <v>60.9</v>
      </c>
      <c r="D468">
        <v>517.9</v>
      </c>
      <c r="E468">
        <v>700.3</v>
      </c>
      <c r="F468">
        <f t="shared" si="104"/>
        <v>577.69999999999993</v>
      </c>
      <c r="G468">
        <f t="shared" si="106"/>
        <v>761.19999999999993</v>
      </c>
      <c r="H468" s="20">
        <f t="shared" si="105"/>
        <v>-24.106673673147661</v>
      </c>
      <c r="I468">
        <v>72.7</v>
      </c>
    </row>
    <row r="469" spans="1:9" x14ac:dyDescent="0.25">
      <c r="A469" s="5">
        <f t="shared" si="103"/>
        <v>42131</v>
      </c>
      <c r="B469">
        <v>52.6</v>
      </c>
      <c r="C469" s="16">
        <v>30</v>
      </c>
      <c r="D469">
        <v>525.5</v>
      </c>
      <c r="E469">
        <v>730.9</v>
      </c>
      <c r="F469">
        <f t="shared" si="104"/>
        <v>578.1</v>
      </c>
      <c r="G469">
        <f t="shared" si="106"/>
        <v>760.9</v>
      </c>
      <c r="H469" s="20">
        <f t="shared" si="105"/>
        <v>-24.024181889867258</v>
      </c>
      <c r="I469">
        <v>72.7</v>
      </c>
    </row>
    <row r="470" spans="1:9" x14ac:dyDescent="0.25">
      <c r="A470" s="5">
        <f t="shared" si="103"/>
        <v>42138</v>
      </c>
      <c r="B470">
        <v>49.5</v>
      </c>
      <c r="C470" s="16">
        <v>6</v>
      </c>
      <c r="D470">
        <v>533.70000000000005</v>
      </c>
      <c r="E470">
        <v>756.5</v>
      </c>
      <c r="F470">
        <f t="shared" si="104"/>
        <v>583.20000000000005</v>
      </c>
      <c r="G470">
        <f t="shared" si="106"/>
        <v>762.5</v>
      </c>
      <c r="H470" s="20">
        <f t="shared" si="105"/>
        <v>-23.514754098360648</v>
      </c>
      <c r="I470">
        <v>79.2</v>
      </c>
    </row>
    <row r="471" spans="1:9" x14ac:dyDescent="0.25">
      <c r="A471" s="5">
        <f t="shared" si="103"/>
        <v>42145</v>
      </c>
      <c r="B471" s="16">
        <v>44</v>
      </c>
      <c r="C471" s="16">
        <v>6</v>
      </c>
      <c r="D471">
        <v>539.1</v>
      </c>
      <c r="E471">
        <v>756.5</v>
      </c>
      <c r="F471">
        <f t="shared" si="104"/>
        <v>583.1</v>
      </c>
      <c r="G471">
        <f t="shared" si="106"/>
        <v>762.5</v>
      </c>
      <c r="H471" s="20">
        <f t="shared" si="105"/>
        <v>-23.527868852459012</v>
      </c>
      <c r="I471">
        <v>80.3</v>
      </c>
    </row>
    <row r="472" spans="1:9" x14ac:dyDescent="0.25">
      <c r="A472" s="5">
        <f t="shared" si="103"/>
        <v>42152</v>
      </c>
      <c r="B472">
        <v>12.1</v>
      </c>
      <c r="C472" s="16">
        <v>6</v>
      </c>
      <c r="D472">
        <v>571.1</v>
      </c>
      <c r="E472">
        <v>756.5</v>
      </c>
      <c r="F472">
        <f t="shared" si="104"/>
        <v>583.20000000000005</v>
      </c>
      <c r="G472">
        <f t="shared" si="106"/>
        <v>762.5</v>
      </c>
      <c r="H472" s="20">
        <f t="shared" si="105"/>
        <v>-23.514754098360648</v>
      </c>
      <c r="I472">
        <v>81.5</v>
      </c>
    </row>
    <row r="473" spans="1:9" x14ac:dyDescent="0.25">
      <c r="A473" s="5">
        <f t="shared" si="103"/>
        <v>42159</v>
      </c>
      <c r="B473">
        <v>98.5</v>
      </c>
      <c r="C473">
        <v>111.5</v>
      </c>
      <c r="D473">
        <v>2.8</v>
      </c>
      <c r="E473">
        <v>27.5</v>
      </c>
      <c r="F473">
        <f t="shared" si="104"/>
        <v>101.3</v>
      </c>
      <c r="G473" s="16">
        <f t="shared" si="106"/>
        <v>139</v>
      </c>
      <c r="H473" s="20">
        <f t="shared" si="105"/>
        <v>-27.122302158273381</v>
      </c>
      <c r="I473">
        <v>81.5</v>
      </c>
    </row>
    <row r="474" spans="1:9" x14ac:dyDescent="0.25">
      <c r="A474" s="5">
        <f t="shared" si="103"/>
        <v>42166</v>
      </c>
      <c r="B474">
        <v>101.6</v>
      </c>
      <c r="C474" s="16">
        <v>113</v>
      </c>
      <c r="D474">
        <v>2.8</v>
      </c>
      <c r="E474">
        <v>34.9</v>
      </c>
      <c r="F474">
        <f t="shared" si="104"/>
        <v>104.39999999999999</v>
      </c>
      <c r="G474">
        <f t="shared" si="106"/>
        <v>147.9</v>
      </c>
      <c r="H474" s="20">
        <f t="shared" si="105"/>
        <v>-29.411764705882359</v>
      </c>
      <c r="I474">
        <v>81.5</v>
      </c>
    </row>
    <row r="475" spans="1:9" x14ac:dyDescent="0.25">
      <c r="A475" s="5">
        <f t="shared" si="103"/>
        <v>42173</v>
      </c>
      <c r="B475">
        <v>104.6</v>
      </c>
      <c r="C475" s="16">
        <v>109</v>
      </c>
      <c r="D475">
        <v>2.8</v>
      </c>
      <c r="E475">
        <v>40.4</v>
      </c>
      <c r="F475">
        <f t="shared" si="104"/>
        <v>107.39999999999999</v>
      </c>
      <c r="G475">
        <f t="shared" si="106"/>
        <v>149.4</v>
      </c>
      <c r="H475" s="20">
        <f t="shared" si="105"/>
        <v>-28.112449799196792</v>
      </c>
    </row>
    <row r="476" spans="1:9" x14ac:dyDescent="0.25">
      <c r="A476" s="5">
        <f t="shared" si="103"/>
        <v>42180</v>
      </c>
      <c r="B476">
        <v>116.2</v>
      </c>
      <c r="C476">
        <v>89.2</v>
      </c>
      <c r="D476">
        <v>10.199999999999999</v>
      </c>
      <c r="E476">
        <v>66.3</v>
      </c>
      <c r="F476">
        <f t="shared" si="104"/>
        <v>126.4</v>
      </c>
      <c r="G476">
        <f t="shared" si="106"/>
        <v>155.5</v>
      </c>
      <c r="H476" s="20">
        <f t="shared" si="105"/>
        <v>-18.713826366559484</v>
      </c>
    </row>
    <row r="477" spans="1:9" x14ac:dyDescent="0.25">
      <c r="A477" s="5">
        <f t="shared" si="103"/>
        <v>42187</v>
      </c>
      <c r="B477" s="16">
        <v>116</v>
      </c>
      <c r="C477">
        <v>90.6</v>
      </c>
      <c r="D477">
        <v>36.700000000000003</v>
      </c>
      <c r="E477">
        <v>66.3</v>
      </c>
      <c r="F477">
        <f t="shared" ref="F477:G479" si="107">+B477+D477</f>
        <v>152.69999999999999</v>
      </c>
      <c r="G477">
        <f t="shared" si="107"/>
        <v>156.89999999999998</v>
      </c>
      <c r="H477" s="20">
        <f t="shared" ref="H477:H485" si="108">+(F477/G477-1)*100</f>
        <v>-2.6768642447418722</v>
      </c>
    </row>
    <row r="478" spans="1:9" x14ac:dyDescent="0.25">
      <c r="A478" s="5">
        <f t="shared" si="103"/>
        <v>42194</v>
      </c>
      <c r="B478">
        <v>95.1</v>
      </c>
      <c r="C478">
        <v>90.6</v>
      </c>
      <c r="D478">
        <v>66.8</v>
      </c>
      <c r="E478">
        <v>66.3</v>
      </c>
      <c r="F478">
        <f t="shared" si="107"/>
        <v>161.89999999999998</v>
      </c>
      <c r="G478">
        <f t="shared" si="107"/>
        <v>156.89999999999998</v>
      </c>
      <c r="H478" s="20">
        <f t="shared" si="108"/>
        <v>3.1867431485022246</v>
      </c>
    </row>
    <row r="479" spans="1:9" x14ac:dyDescent="0.25">
      <c r="A479" s="5">
        <f t="shared" si="103"/>
        <v>42201</v>
      </c>
      <c r="B479">
        <v>104.1</v>
      </c>
      <c r="C479">
        <v>98.6</v>
      </c>
      <c r="D479">
        <v>66.8</v>
      </c>
      <c r="E479">
        <v>87.2</v>
      </c>
      <c r="F479">
        <f t="shared" si="107"/>
        <v>170.89999999999998</v>
      </c>
      <c r="G479">
        <f t="shared" si="107"/>
        <v>185.8</v>
      </c>
      <c r="H479" s="20">
        <f t="shared" si="108"/>
        <v>-8.0193756727664383</v>
      </c>
    </row>
    <row r="480" spans="1:9" x14ac:dyDescent="0.25">
      <c r="A480" s="5">
        <f t="shared" si="103"/>
        <v>42208</v>
      </c>
      <c r="B480">
        <v>97.5</v>
      </c>
      <c r="C480">
        <v>93.6</v>
      </c>
      <c r="D480">
        <v>78.7</v>
      </c>
      <c r="E480">
        <v>99.8</v>
      </c>
      <c r="F480">
        <f t="shared" ref="F480:G485" si="109">+B480+D480</f>
        <v>176.2</v>
      </c>
      <c r="G480">
        <f t="shared" si="109"/>
        <v>193.39999999999998</v>
      </c>
      <c r="H480" s="20">
        <f t="shared" si="108"/>
        <v>-8.8934850051706213</v>
      </c>
    </row>
    <row r="481" spans="1:9" x14ac:dyDescent="0.25">
      <c r="A481" s="5">
        <f t="shared" si="103"/>
        <v>42215</v>
      </c>
      <c r="B481">
        <v>99.3</v>
      </c>
      <c r="C481">
        <v>109.8</v>
      </c>
      <c r="D481">
        <v>93.9</v>
      </c>
      <c r="E481">
        <v>99.8</v>
      </c>
      <c r="F481">
        <f t="shared" si="109"/>
        <v>193.2</v>
      </c>
      <c r="G481">
        <f t="shared" si="109"/>
        <v>209.6</v>
      </c>
      <c r="H481" s="20">
        <f t="shared" si="108"/>
        <v>-7.8244274809160297</v>
      </c>
    </row>
    <row r="482" spans="1:9" x14ac:dyDescent="0.25">
      <c r="A482" s="5">
        <f t="shared" si="103"/>
        <v>42222</v>
      </c>
      <c r="B482" s="16">
        <v>104.1</v>
      </c>
      <c r="C482">
        <v>86.2</v>
      </c>
      <c r="D482">
        <v>97.9</v>
      </c>
      <c r="E482">
        <v>125.8</v>
      </c>
      <c r="F482" s="16">
        <f t="shared" si="109"/>
        <v>202</v>
      </c>
      <c r="G482" s="16">
        <f t="shared" si="109"/>
        <v>212</v>
      </c>
      <c r="H482" s="20">
        <f t="shared" si="108"/>
        <v>-4.7169811320754711</v>
      </c>
    </row>
    <row r="483" spans="1:9" x14ac:dyDescent="0.25">
      <c r="A483" s="5">
        <f t="shared" si="103"/>
        <v>42229</v>
      </c>
      <c r="B483">
        <v>88.8</v>
      </c>
      <c r="C483">
        <v>91.4</v>
      </c>
      <c r="D483">
        <v>120.3</v>
      </c>
      <c r="E483">
        <v>133.80000000000001</v>
      </c>
      <c r="F483">
        <f t="shared" si="109"/>
        <v>209.1</v>
      </c>
      <c r="G483">
        <f t="shared" si="109"/>
        <v>225.20000000000002</v>
      </c>
      <c r="H483" s="20">
        <f t="shared" si="108"/>
        <v>-7.1492007104795867</v>
      </c>
    </row>
    <row r="484" spans="1:9" x14ac:dyDescent="0.25">
      <c r="A484" s="5">
        <f t="shared" si="103"/>
        <v>42236</v>
      </c>
      <c r="B484">
        <v>89.5</v>
      </c>
      <c r="C484">
        <v>83.9</v>
      </c>
      <c r="D484">
        <v>128.80000000000001</v>
      </c>
      <c r="E484">
        <v>183.2</v>
      </c>
      <c r="F484">
        <f t="shared" si="109"/>
        <v>218.3</v>
      </c>
      <c r="G484">
        <f t="shared" si="109"/>
        <v>267.10000000000002</v>
      </c>
      <c r="H484" s="20">
        <f t="shared" si="108"/>
        <v>-18.270310745039311</v>
      </c>
    </row>
    <row r="485" spans="1:9" x14ac:dyDescent="0.25">
      <c r="A485" s="5">
        <f t="shared" si="103"/>
        <v>42243</v>
      </c>
      <c r="B485">
        <v>103.2</v>
      </c>
      <c r="C485">
        <v>53.7</v>
      </c>
      <c r="D485">
        <v>142.19999999999999</v>
      </c>
      <c r="E485">
        <v>206</v>
      </c>
      <c r="F485">
        <f t="shared" si="109"/>
        <v>245.39999999999998</v>
      </c>
      <c r="G485">
        <f t="shared" si="109"/>
        <v>259.7</v>
      </c>
      <c r="H485" s="20">
        <f t="shared" si="108"/>
        <v>-5.5063534847901501</v>
      </c>
    </row>
    <row r="486" spans="1:9" x14ac:dyDescent="0.25">
      <c r="A486" s="5">
        <f t="shared" si="103"/>
        <v>42250</v>
      </c>
      <c r="B486">
        <v>104.2</v>
      </c>
      <c r="C486">
        <v>55.2</v>
      </c>
      <c r="D486">
        <v>186.2</v>
      </c>
      <c r="E486">
        <v>250.2</v>
      </c>
      <c r="F486">
        <f t="shared" ref="F486:G488" si="110">+B486+D486</f>
        <v>290.39999999999998</v>
      </c>
      <c r="G486">
        <f t="shared" si="110"/>
        <v>305.39999999999998</v>
      </c>
      <c r="H486" s="20">
        <f t="shared" ref="H486:H494" si="111">+(F486/G486-1)*100</f>
        <v>-4.9115913555992101</v>
      </c>
    </row>
    <row r="487" spans="1:9" x14ac:dyDescent="0.25">
      <c r="A487" s="5">
        <f t="shared" si="103"/>
        <v>42257</v>
      </c>
      <c r="B487">
        <v>85.5</v>
      </c>
      <c r="C487">
        <v>64.400000000000006</v>
      </c>
      <c r="D487">
        <v>213.2</v>
      </c>
      <c r="E487">
        <v>250.2</v>
      </c>
      <c r="F487">
        <f t="shared" si="110"/>
        <v>298.7</v>
      </c>
      <c r="G487">
        <f t="shared" si="110"/>
        <v>314.60000000000002</v>
      </c>
      <c r="H487" s="20">
        <f t="shared" si="111"/>
        <v>-5.0540368722187035</v>
      </c>
    </row>
    <row r="488" spans="1:9" x14ac:dyDescent="0.25">
      <c r="A488" s="5">
        <f t="shared" si="103"/>
        <v>42264</v>
      </c>
      <c r="B488">
        <v>54.2</v>
      </c>
      <c r="C488">
        <v>65.400000000000006</v>
      </c>
      <c r="D488">
        <v>283</v>
      </c>
      <c r="E488">
        <v>265.89999999999998</v>
      </c>
      <c r="F488">
        <f t="shared" si="110"/>
        <v>337.2</v>
      </c>
      <c r="G488">
        <f t="shared" si="110"/>
        <v>331.29999999999995</v>
      </c>
      <c r="H488" s="20">
        <f t="shared" si="111"/>
        <v>1.780863265922128</v>
      </c>
    </row>
    <row r="489" spans="1:9" x14ac:dyDescent="0.25">
      <c r="A489" s="5">
        <f t="shared" si="103"/>
        <v>42271</v>
      </c>
      <c r="B489">
        <v>44.2</v>
      </c>
      <c r="C489">
        <v>72.2</v>
      </c>
      <c r="D489">
        <v>299.3</v>
      </c>
      <c r="E489">
        <v>269.39999999999998</v>
      </c>
      <c r="F489">
        <f t="shared" ref="F489:G494" si="112">+B489+D489</f>
        <v>343.5</v>
      </c>
      <c r="G489">
        <f t="shared" si="112"/>
        <v>341.59999999999997</v>
      </c>
      <c r="H489" s="20">
        <f t="shared" si="111"/>
        <v>0.55620608899298318</v>
      </c>
    </row>
    <row r="490" spans="1:9" x14ac:dyDescent="0.25">
      <c r="A490" s="5">
        <f t="shared" si="103"/>
        <v>42278</v>
      </c>
      <c r="B490">
        <v>59.4</v>
      </c>
      <c r="C490">
        <v>61.2</v>
      </c>
      <c r="D490">
        <v>304.7</v>
      </c>
      <c r="E490">
        <v>303.89999999999998</v>
      </c>
      <c r="F490">
        <f t="shared" si="112"/>
        <v>364.09999999999997</v>
      </c>
      <c r="G490">
        <f t="shared" si="112"/>
        <v>365.09999999999997</v>
      </c>
      <c r="H490" s="20">
        <f t="shared" si="111"/>
        <v>-0.27389756231169793</v>
      </c>
    </row>
    <row r="491" spans="1:9" x14ac:dyDescent="0.25">
      <c r="A491" s="5">
        <f t="shared" si="103"/>
        <v>42285</v>
      </c>
      <c r="B491" s="16">
        <v>88</v>
      </c>
      <c r="C491">
        <v>82.7</v>
      </c>
      <c r="D491">
        <v>304.7</v>
      </c>
      <c r="E491">
        <v>303.89999999999998</v>
      </c>
      <c r="F491">
        <f t="shared" si="112"/>
        <v>392.7</v>
      </c>
      <c r="G491">
        <f t="shared" si="112"/>
        <v>386.59999999999997</v>
      </c>
      <c r="H491" s="20">
        <f t="shared" si="111"/>
        <v>1.5778582514226702</v>
      </c>
    </row>
    <row r="492" spans="1:9" x14ac:dyDescent="0.25">
      <c r="A492" s="5">
        <f t="shared" si="103"/>
        <v>42292</v>
      </c>
      <c r="B492">
        <v>106.7</v>
      </c>
      <c r="C492">
        <v>79.2</v>
      </c>
      <c r="D492">
        <v>304.7</v>
      </c>
      <c r="E492" s="16">
        <v>314</v>
      </c>
      <c r="F492">
        <f t="shared" si="112"/>
        <v>411.4</v>
      </c>
      <c r="G492">
        <f t="shared" si="112"/>
        <v>393.2</v>
      </c>
      <c r="H492" s="20">
        <f t="shared" si="111"/>
        <v>4.6286876907426278</v>
      </c>
    </row>
    <row r="493" spans="1:9" x14ac:dyDescent="0.25">
      <c r="A493" s="5">
        <f t="shared" si="103"/>
        <v>42299</v>
      </c>
      <c r="B493">
        <v>89.7</v>
      </c>
      <c r="C493">
        <v>79.8</v>
      </c>
      <c r="D493">
        <v>325.60000000000002</v>
      </c>
      <c r="E493" s="16">
        <v>314</v>
      </c>
      <c r="F493">
        <f t="shared" si="112"/>
        <v>415.3</v>
      </c>
      <c r="G493">
        <f t="shared" si="112"/>
        <v>393.8</v>
      </c>
      <c r="H493" s="20">
        <f t="shared" si="111"/>
        <v>5.4596241747079777</v>
      </c>
    </row>
    <row r="494" spans="1:9" x14ac:dyDescent="0.25">
      <c r="A494" s="5">
        <f t="shared" si="103"/>
        <v>42306</v>
      </c>
      <c r="B494">
        <v>65.900000000000006</v>
      </c>
      <c r="C494">
        <v>79.8</v>
      </c>
      <c r="D494">
        <v>337.1</v>
      </c>
      <c r="E494" s="16">
        <v>314</v>
      </c>
      <c r="F494" s="16">
        <f t="shared" si="112"/>
        <v>403</v>
      </c>
      <c r="G494">
        <f t="shared" si="112"/>
        <v>393.8</v>
      </c>
      <c r="H494" s="20">
        <f t="shared" si="111"/>
        <v>2.3362112747587593</v>
      </c>
      <c r="I494">
        <v>13</v>
      </c>
    </row>
    <row r="495" spans="1:9" x14ac:dyDescent="0.25">
      <c r="A495" s="5">
        <f t="shared" si="103"/>
        <v>42313</v>
      </c>
      <c r="B495">
        <v>76.900000000000006</v>
      </c>
      <c r="C495">
        <v>99.8</v>
      </c>
      <c r="D495">
        <v>337.1</v>
      </c>
      <c r="E495">
        <v>314</v>
      </c>
      <c r="F495" s="16">
        <f t="shared" ref="F495:G503" si="113">+B495+D495</f>
        <v>414</v>
      </c>
      <c r="G495">
        <f t="shared" si="113"/>
        <v>413.8</v>
      </c>
      <c r="H495" s="20">
        <f t="shared" ref="H495:H503" si="114">+(F495/G495-1)*100</f>
        <v>4.8332527791195012E-2</v>
      </c>
      <c r="I495">
        <v>14</v>
      </c>
    </row>
    <row r="496" spans="1:9" x14ac:dyDescent="0.25">
      <c r="A496" s="5">
        <f t="shared" si="103"/>
        <v>42320</v>
      </c>
      <c r="B496">
        <v>84.9</v>
      </c>
      <c r="C496">
        <v>99.8</v>
      </c>
      <c r="D496">
        <v>337.1</v>
      </c>
      <c r="E496" s="16">
        <v>314</v>
      </c>
      <c r="F496" s="16">
        <f t="shared" si="113"/>
        <v>422</v>
      </c>
      <c r="G496">
        <f t="shared" si="113"/>
        <v>413.8</v>
      </c>
      <c r="H496" s="20">
        <f t="shared" si="114"/>
        <v>1.9816336394393508</v>
      </c>
    </row>
    <row r="497" spans="1:9" x14ac:dyDescent="0.25">
      <c r="A497" s="5">
        <f t="shared" si="103"/>
        <v>42327</v>
      </c>
      <c r="B497">
        <v>100.4</v>
      </c>
      <c r="C497">
        <v>82.1</v>
      </c>
      <c r="D497">
        <v>345.4</v>
      </c>
      <c r="E497" s="16">
        <v>337.3</v>
      </c>
      <c r="F497" s="16">
        <f t="shared" si="113"/>
        <v>445.79999999999995</v>
      </c>
      <c r="G497">
        <f t="shared" si="113"/>
        <v>419.4</v>
      </c>
      <c r="H497" s="20">
        <f t="shared" si="114"/>
        <v>6.2947067238912746</v>
      </c>
    </row>
    <row r="498" spans="1:9" x14ac:dyDescent="0.25">
      <c r="A498" s="5">
        <f t="shared" si="103"/>
        <v>42334</v>
      </c>
      <c r="B498">
        <v>113.2</v>
      </c>
      <c r="C498">
        <v>82.1</v>
      </c>
      <c r="D498">
        <v>345.4</v>
      </c>
      <c r="E498" s="16">
        <v>337.3</v>
      </c>
      <c r="F498" s="16">
        <f t="shared" si="113"/>
        <v>458.59999999999997</v>
      </c>
      <c r="G498">
        <f t="shared" si="113"/>
        <v>419.4</v>
      </c>
      <c r="H498" s="20">
        <f t="shared" si="114"/>
        <v>9.34668574153552</v>
      </c>
    </row>
    <row r="499" spans="1:9" x14ac:dyDescent="0.25">
      <c r="A499" s="5">
        <f t="shared" si="103"/>
        <v>42341</v>
      </c>
      <c r="B499">
        <v>115.8</v>
      </c>
      <c r="C499">
        <v>137.19999999999999</v>
      </c>
      <c r="D499" s="16">
        <v>355</v>
      </c>
      <c r="E499" s="16">
        <v>337.3</v>
      </c>
      <c r="F499" s="16">
        <f t="shared" si="113"/>
        <v>470.8</v>
      </c>
      <c r="G499">
        <f t="shared" si="113"/>
        <v>474.5</v>
      </c>
      <c r="H499" s="20">
        <f t="shared" si="114"/>
        <v>-0.77976817702845036</v>
      </c>
    </row>
    <row r="500" spans="1:9" x14ac:dyDescent="0.25">
      <c r="A500" s="5">
        <f t="shared" si="103"/>
        <v>42348</v>
      </c>
      <c r="B500">
        <v>87.5</v>
      </c>
      <c r="C500">
        <v>137.19999999999999</v>
      </c>
      <c r="D500">
        <v>391.6</v>
      </c>
      <c r="E500" s="16">
        <v>351.6</v>
      </c>
      <c r="F500" s="16">
        <f t="shared" si="113"/>
        <v>479.1</v>
      </c>
      <c r="G500">
        <f t="shared" si="113"/>
        <v>488.8</v>
      </c>
      <c r="H500" s="20">
        <f t="shared" si="114"/>
        <v>-1.9844517184942734</v>
      </c>
      <c r="I500">
        <v>13</v>
      </c>
    </row>
    <row r="501" spans="1:9" x14ac:dyDescent="0.25">
      <c r="A501" s="5">
        <f t="shared" si="103"/>
        <v>42355</v>
      </c>
      <c r="B501">
        <v>90.4</v>
      </c>
      <c r="C501">
        <v>140.69999999999999</v>
      </c>
      <c r="D501">
        <v>407.9</v>
      </c>
      <c r="E501" s="16">
        <v>351.6</v>
      </c>
      <c r="F501" s="16">
        <f t="shared" si="113"/>
        <v>498.29999999999995</v>
      </c>
      <c r="G501">
        <f t="shared" si="113"/>
        <v>492.3</v>
      </c>
      <c r="H501" s="20">
        <f t="shared" si="114"/>
        <v>1.218769043266299</v>
      </c>
      <c r="I501">
        <v>13</v>
      </c>
    </row>
    <row r="502" spans="1:9" x14ac:dyDescent="0.25">
      <c r="A502" s="5">
        <f t="shared" si="103"/>
        <v>42362</v>
      </c>
      <c r="B502">
        <v>90.7</v>
      </c>
      <c r="C502">
        <v>156.9</v>
      </c>
      <c r="D502">
        <v>418.2</v>
      </c>
      <c r="E502" s="16">
        <v>351.6</v>
      </c>
      <c r="F502" s="16">
        <f t="shared" si="113"/>
        <v>508.9</v>
      </c>
      <c r="G502">
        <f t="shared" si="113"/>
        <v>508.5</v>
      </c>
      <c r="H502" s="20">
        <f t="shared" si="114"/>
        <v>7.8662733529988316E-2</v>
      </c>
      <c r="I502">
        <v>13</v>
      </c>
    </row>
    <row r="503" spans="1:9" x14ac:dyDescent="0.25">
      <c r="A503" s="5">
        <f t="shared" si="103"/>
        <v>42369</v>
      </c>
      <c r="B503">
        <v>91.2</v>
      </c>
      <c r="C503">
        <v>152.9</v>
      </c>
      <c r="D503">
        <v>418.2</v>
      </c>
      <c r="E503" s="16">
        <v>356</v>
      </c>
      <c r="F503" s="16">
        <f t="shared" si="113"/>
        <v>509.4</v>
      </c>
      <c r="G503">
        <f t="shared" si="113"/>
        <v>508.9</v>
      </c>
      <c r="H503" s="20">
        <f t="shared" si="114"/>
        <v>9.8251129887994004E-2</v>
      </c>
      <c r="I503">
        <v>13</v>
      </c>
    </row>
    <row r="504" spans="1:9" x14ac:dyDescent="0.25">
      <c r="A504" s="5">
        <f t="shared" si="103"/>
        <v>42376</v>
      </c>
      <c r="B504">
        <v>91.2</v>
      </c>
      <c r="C504">
        <v>148.9</v>
      </c>
      <c r="D504">
        <v>423.7</v>
      </c>
      <c r="E504" s="16">
        <v>360.4</v>
      </c>
      <c r="F504" s="16">
        <f t="shared" ref="F504:G508" si="115">+B504+D504</f>
        <v>514.9</v>
      </c>
      <c r="G504">
        <f t="shared" si="115"/>
        <v>509.29999999999995</v>
      </c>
      <c r="H504" s="20">
        <f t="shared" ref="H504:H510" si="116">+(F504/G504-1)*100</f>
        <v>1.0995483997643829</v>
      </c>
      <c r="I504">
        <v>13</v>
      </c>
    </row>
    <row r="505" spans="1:9" x14ac:dyDescent="0.25">
      <c r="A505" s="5">
        <f t="shared" si="103"/>
        <v>42383</v>
      </c>
      <c r="B505">
        <v>92.3</v>
      </c>
      <c r="C505">
        <v>165.4</v>
      </c>
      <c r="D505">
        <v>423.7</v>
      </c>
      <c r="E505">
        <v>360.4</v>
      </c>
      <c r="F505" s="16">
        <f t="shared" si="115"/>
        <v>516</v>
      </c>
      <c r="G505">
        <f t="shared" si="115"/>
        <v>525.79999999999995</v>
      </c>
      <c r="H505" s="20">
        <f t="shared" si="116"/>
        <v>-1.8638265500190099</v>
      </c>
      <c r="I505">
        <v>14</v>
      </c>
    </row>
    <row r="506" spans="1:9" x14ac:dyDescent="0.25">
      <c r="A506" s="5">
        <f t="shared" si="103"/>
        <v>42390</v>
      </c>
      <c r="B506">
        <v>46.4</v>
      </c>
      <c r="C506">
        <v>165.4</v>
      </c>
      <c r="D506">
        <v>473.7</v>
      </c>
      <c r="E506">
        <v>360.4</v>
      </c>
      <c r="F506" s="16">
        <f t="shared" si="115"/>
        <v>520.1</v>
      </c>
      <c r="G506">
        <f t="shared" si="115"/>
        <v>525.79999999999995</v>
      </c>
      <c r="H506" s="20">
        <f t="shared" si="116"/>
        <v>-1.0840623811334993</v>
      </c>
      <c r="I506" s="40">
        <v>13</v>
      </c>
    </row>
    <row r="507" spans="1:9" x14ac:dyDescent="0.25">
      <c r="A507" s="5">
        <f t="shared" ref="A507:A570" si="117">+A506+7</f>
        <v>42397</v>
      </c>
      <c r="B507">
        <v>32.299999999999997</v>
      </c>
      <c r="C507">
        <v>135.80000000000001</v>
      </c>
      <c r="D507">
        <v>488.8</v>
      </c>
      <c r="E507" s="16">
        <v>397.47</v>
      </c>
      <c r="F507" s="16">
        <f t="shared" si="115"/>
        <v>521.1</v>
      </c>
      <c r="G507" s="16">
        <f t="shared" si="115"/>
        <v>533.27</v>
      </c>
      <c r="H507" s="20">
        <f t="shared" si="116"/>
        <v>-2.2821460048380704</v>
      </c>
      <c r="I507" s="40">
        <v>13</v>
      </c>
    </row>
    <row r="508" spans="1:9" x14ac:dyDescent="0.25">
      <c r="A508" s="5">
        <f t="shared" si="117"/>
        <v>42404</v>
      </c>
      <c r="B508">
        <v>43.3</v>
      </c>
      <c r="C508">
        <v>141.30000000000001</v>
      </c>
      <c r="D508">
        <v>488.8</v>
      </c>
      <c r="E508" s="16">
        <v>397.7</v>
      </c>
      <c r="F508" s="16">
        <f t="shared" si="115"/>
        <v>532.1</v>
      </c>
      <c r="G508" s="16">
        <f t="shared" si="115"/>
        <v>539</v>
      </c>
      <c r="H508" s="20">
        <f t="shared" si="116"/>
        <v>-1.2801484230055671</v>
      </c>
      <c r="I508">
        <v>13</v>
      </c>
    </row>
    <row r="509" spans="1:9" x14ac:dyDescent="0.25">
      <c r="A509" s="5">
        <f t="shared" si="117"/>
        <v>42411</v>
      </c>
      <c r="B509" s="16">
        <v>28.8</v>
      </c>
      <c r="C509" s="16">
        <v>143.5</v>
      </c>
      <c r="D509" s="16">
        <v>511.8</v>
      </c>
      <c r="E509" s="16">
        <v>404</v>
      </c>
      <c r="F509" s="16">
        <f t="shared" ref="F509:G511" si="118">+B509+D509</f>
        <v>540.6</v>
      </c>
      <c r="G509" s="16">
        <f t="shared" si="118"/>
        <v>547.5</v>
      </c>
      <c r="H509" s="20">
        <f t="shared" si="116"/>
        <v>-1.2602739726027323</v>
      </c>
      <c r="I509">
        <v>13</v>
      </c>
    </row>
    <row r="510" spans="1:9" x14ac:dyDescent="0.25">
      <c r="A510" s="5">
        <f t="shared" si="117"/>
        <v>42418</v>
      </c>
      <c r="B510">
        <v>47.3</v>
      </c>
      <c r="C510">
        <v>143.69999999999999</v>
      </c>
      <c r="D510">
        <v>511.8</v>
      </c>
      <c r="E510" s="16">
        <v>409.5</v>
      </c>
      <c r="F510" s="16">
        <f t="shared" si="118"/>
        <v>559.1</v>
      </c>
      <c r="G510" s="16">
        <f t="shared" si="118"/>
        <v>553.20000000000005</v>
      </c>
      <c r="H510" s="20">
        <f t="shared" si="116"/>
        <v>1.0665220535068576</v>
      </c>
      <c r="I510">
        <v>13</v>
      </c>
    </row>
    <row r="511" spans="1:9" x14ac:dyDescent="0.25">
      <c r="A511" s="5">
        <f t="shared" si="117"/>
        <v>42425</v>
      </c>
      <c r="B511">
        <v>42.1</v>
      </c>
      <c r="C511">
        <v>139.69999999999999</v>
      </c>
      <c r="D511">
        <v>528.6</v>
      </c>
      <c r="E511">
        <v>409.5</v>
      </c>
      <c r="F511" s="16">
        <f t="shared" si="118"/>
        <v>570.70000000000005</v>
      </c>
      <c r="G511" s="16">
        <f t="shared" si="118"/>
        <v>549.20000000000005</v>
      </c>
      <c r="H511" s="20">
        <f t="shared" ref="H511:H516" si="119">+(F511/G511-1)*100</f>
        <v>3.9147851420247681</v>
      </c>
      <c r="I511">
        <v>13</v>
      </c>
    </row>
    <row r="512" spans="1:9" x14ac:dyDescent="0.25">
      <c r="A512" s="5">
        <f t="shared" si="117"/>
        <v>42432</v>
      </c>
      <c r="B512">
        <v>43.6</v>
      </c>
      <c r="C512">
        <v>132.9</v>
      </c>
      <c r="D512" s="16">
        <v>539</v>
      </c>
      <c r="E512">
        <v>425.6</v>
      </c>
      <c r="F512" s="16">
        <f t="shared" ref="F512:G514" si="120">+B512+D512</f>
        <v>582.6</v>
      </c>
      <c r="G512" s="16">
        <f t="shared" si="120"/>
        <v>558.5</v>
      </c>
      <c r="H512" s="20">
        <f t="shared" si="119"/>
        <v>4.315129811996421</v>
      </c>
      <c r="I512">
        <v>14</v>
      </c>
    </row>
    <row r="513" spans="1:9" x14ac:dyDescent="0.25">
      <c r="A513" s="5">
        <f t="shared" si="117"/>
        <v>42439</v>
      </c>
      <c r="B513">
        <v>46.2</v>
      </c>
      <c r="C513">
        <v>101.9</v>
      </c>
      <c r="D513" s="16">
        <v>539</v>
      </c>
      <c r="E513">
        <v>457.5</v>
      </c>
      <c r="F513" s="16">
        <f t="shared" si="120"/>
        <v>585.20000000000005</v>
      </c>
      <c r="G513" s="16">
        <f t="shared" si="120"/>
        <v>559.4</v>
      </c>
      <c r="H513" s="20">
        <f t="shared" si="119"/>
        <v>4.6120843761172869</v>
      </c>
      <c r="I513">
        <v>13</v>
      </c>
    </row>
    <row r="514" spans="1:9" x14ac:dyDescent="0.25">
      <c r="A514" s="5">
        <f t="shared" si="117"/>
        <v>42446</v>
      </c>
      <c r="B514">
        <v>27.2</v>
      </c>
      <c r="C514">
        <v>89.4</v>
      </c>
      <c r="D514">
        <v>562.5</v>
      </c>
      <c r="E514">
        <v>457.5</v>
      </c>
      <c r="F514" s="16">
        <f t="shared" si="120"/>
        <v>589.70000000000005</v>
      </c>
      <c r="G514" s="16">
        <f t="shared" si="120"/>
        <v>546.9</v>
      </c>
      <c r="H514" s="20">
        <f t="shared" si="119"/>
        <v>7.8259279575791041</v>
      </c>
      <c r="I514">
        <v>13</v>
      </c>
    </row>
    <row r="515" spans="1:9" x14ac:dyDescent="0.25">
      <c r="A515" s="5">
        <f t="shared" si="117"/>
        <v>42453</v>
      </c>
      <c r="B515">
        <v>43.5</v>
      </c>
      <c r="C515">
        <v>78.599999999999994</v>
      </c>
      <c r="D515">
        <v>562.5</v>
      </c>
      <c r="E515">
        <v>471.7</v>
      </c>
      <c r="F515" s="16">
        <f t="shared" ref="F515:G517" si="121">+B515+D515</f>
        <v>606</v>
      </c>
      <c r="G515" s="16">
        <f t="shared" si="121"/>
        <v>550.29999999999995</v>
      </c>
      <c r="H515" s="20">
        <f t="shared" si="119"/>
        <v>10.121751771760866</v>
      </c>
      <c r="I515">
        <v>17.5</v>
      </c>
    </row>
    <row r="516" spans="1:9" x14ac:dyDescent="0.25">
      <c r="A516" s="5">
        <f t="shared" si="117"/>
        <v>42460</v>
      </c>
      <c r="B516">
        <v>44.1</v>
      </c>
      <c r="C516">
        <v>69.099999999999994</v>
      </c>
      <c r="D516" s="16">
        <v>568</v>
      </c>
      <c r="E516" s="16">
        <v>480</v>
      </c>
      <c r="F516" s="16">
        <f t="shared" si="121"/>
        <v>612.1</v>
      </c>
      <c r="G516" s="16">
        <f t="shared" si="121"/>
        <v>549.1</v>
      </c>
      <c r="H516" s="20">
        <f t="shared" si="119"/>
        <v>11.473319978146046</v>
      </c>
      <c r="I516">
        <v>18.5</v>
      </c>
    </row>
    <row r="517" spans="1:9" x14ac:dyDescent="0.25">
      <c r="A517" s="5">
        <f t="shared" si="117"/>
        <v>42467</v>
      </c>
      <c r="B517" s="16">
        <v>38</v>
      </c>
      <c r="C517">
        <v>59.3</v>
      </c>
      <c r="D517">
        <v>574.6</v>
      </c>
      <c r="E517">
        <v>493.2</v>
      </c>
      <c r="F517" s="16">
        <f t="shared" si="121"/>
        <v>612.6</v>
      </c>
      <c r="G517" s="16">
        <f t="shared" si="121"/>
        <v>552.5</v>
      </c>
      <c r="H517" s="20">
        <f t="shared" ref="H517:H522" si="122">+(F517/G517-1)*100</f>
        <v>10.877828054298643</v>
      </c>
      <c r="I517">
        <v>19.5</v>
      </c>
    </row>
    <row r="518" spans="1:9" x14ac:dyDescent="0.25">
      <c r="A518" s="5">
        <f t="shared" si="117"/>
        <v>42474</v>
      </c>
      <c r="B518">
        <v>41.5</v>
      </c>
      <c r="C518">
        <v>57.5</v>
      </c>
      <c r="D518">
        <v>574.6</v>
      </c>
      <c r="E518" s="16">
        <v>502</v>
      </c>
      <c r="F518" s="16">
        <f t="shared" ref="F518:G520" si="123">+B518+D518</f>
        <v>616.1</v>
      </c>
      <c r="G518" s="16">
        <f t="shared" si="123"/>
        <v>559.5</v>
      </c>
      <c r="H518" s="20">
        <f t="shared" si="122"/>
        <v>10.116175156389628</v>
      </c>
      <c r="I518">
        <v>18.5</v>
      </c>
    </row>
    <row r="519" spans="1:9" x14ac:dyDescent="0.25">
      <c r="A519" s="5">
        <f t="shared" si="117"/>
        <v>42481</v>
      </c>
      <c r="B519">
        <v>53.5</v>
      </c>
      <c r="C519">
        <v>57.5</v>
      </c>
      <c r="D519">
        <v>595.5</v>
      </c>
      <c r="E519">
        <v>517.9</v>
      </c>
      <c r="F519" s="16">
        <f t="shared" si="123"/>
        <v>649</v>
      </c>
      <c r="G519" s="16">
        <f t="shared" si="123"/>
        <v>575.4</v>
      </c>
      <c r="H519" s="20">
        <f t="shared" si="122"/>
        <v>12.791101842196738</v>
      </c>
      <c r="I519">
        <v>19.5</v>
      </c>
    </row>
    <row r="520" spans="1:9" x14ac:dyDescent="0.25">
      <c r="A520" s="5">
        <f t="shared" si="117"/>
        <v>42488</v>
      </c>
      <c r="B520">
        <v>72.400000000000006</v>
      </c>
      <c r="C520">
        <v>59.8</v>
      </c>
      <c r="D520">
        <v>600.29999999999995</v>
      </c>
      <c r="E520">
        <v>517.9</v>
      </c>
      <c r="F520" s="16">
        <f t="shared" si="123"/>
        <v>672.69999999999993</v>
      </c>
      <c r="G520" s="16">
        <f t="shared" si="123"/>
        <v>577.69999999999993</v>
      </c>
      <c r="H520" s="20">
        <f t="shared" si="122"/>
        <v>16.444521377877798</v>
      </c>
      <c r="I520">
        <v>18.5</v>
      </c>
    </row>
    <row r="521" spans="1:9" x14ac:dyDescent="0.25">
      <c r="A521" s="5">
        <f t="shared" si="117"/>
        <v>42495</v>
      </c>
      <c r="B521">
        <v>76.400000000000006</v>
      </c>
      <c r="C521">
        <v>52.6</v>
      </c>
      <c r="D521">
        <v>600.29999999999995</v>
      </c>
      <c r="E521">
        <v>525.5</v>
      </c>
      <c r="F521" s="16">
        <f t="shared" ref="F521:G523" si="124">+B521+D521</f>
        <v>676.69999999999993</v>
      </c>
      <c r="G521" s="16">
        <f t="shared" si="124"/>
        <v>578.1</v>
      </c>
      <c r="H521" s="20">
        <f t="shared" si="122"/>
        <v>17.055872686386419</v>
      </c>
      <c r="I521">
        <v>18.5</v>
      </c>
    </row>
    <row r="522" spans="1:9" x14ac:dyDescent="0.25">
      <c r="A522" s="5">
        <f t="shared" si="117"/>
        <v>42502</v>
      </c>
      <c r="B522">
        <v>60.4</v>
      </c>
      <c r="C522">
        <v>49.5</v>
      </c>
      <c r="D522">
        <v>611.9</v>
      </c>
      <c r="E522">
        <v>533.70000000000005</v>
      </c>
      <c r="F522" s="16">
        <f t="shared" si="124"/>
        <v>672.3</v>
      </c>
      <c r="G522" s="16">
        <f t="shared" si="124"/>
        <v>583.20000000000005</v>
      </c>
      <c r="H522" s="20">
        <f t="shared" si="122"/>
        <v>15.277777777777768</v>
      </c>
      <c r="I522">
        <v>18.5</v>
      </c>
    </row>
    <row r="523" spans="1:9" x14ac:dyDescent="0.25">
      <c r="A523" s="5">
        <f t="shared" si="117"/>
        <v>42509</v>
      </c>
      <c r="B523">
        <v>49.4</v>
      </c>
      <c r="C523" s="16">
        <v>44</v>
      </c>
      <c r="D523">
        <v>622.9</v>
      </c>
      <c r="E523">
        <v>539.1</v>
      </c>
      <c r="F523" s="16">
        <f t="shared" si="124"/>
        <v>672.3</v>
      </c>
      <c r="G523" s="16">
        <f t="shared" si="124"/>
        <v>583.1</v>
      </c>
      <c r="H523" s="20">
        <f t="shared" ref="H523:H528" si="125">+(F523/G523-1)*100</f>
        <v>15.297547590464756</v>
      </c>
      <c r="I523">
        <v>19.5</v>
      </c>
    </row>
    <row r="524" spans="1:9" x14ac:dyDescent="0.25">
      <c r="A524" s="5">
        <f t="shared" si="117"/>
        <v>42516</v>
      </c>
      <c r="B524" s="16">
        <v>48</v>
      </c>
      <c r="C524" s="16">
        <v>12.1</v>
      </c>
      <c r="D524" s="16">
        <v>622.9</v>
      </c>
      <c r="E524" s="16">
        <v>571.1</v>
      </c>
      <c r="F524" s="16">
        <f t="shared" ref="F524:G526" si="126">+B524+D524</f>
        <v>670.9</v>
      </c>
      <c r="G524" s="16">
        <f t="shared" si="126"/>
        <v>583.20000000000005</v>
      </c>
      <c r="H524" s="20">
        <f t="shared" si="125"/>
        <v>15.037722908093265</v>
      </c>
      <c r="I524">
        <v>62.8</v>
      </c>
    </row>
    <row r="525" spans="1:9" x14ac:dyDescent="0.25">
      <c r="A525" s="5">
        <f t="shared" si="117"/>
        <v>42523</v>
      </c>
      <c r="B525">
        <v>51.5</v>
      </c>
      <c r="C525">
        <v>98.5</v>
      </c>
      <c r="D525">
        <v>11.1</v>
      </c>
      <c r="E525">
        <v>2.8</v>
      </c>
      <c r="F525" s="16">
        <f t="shared" si="126"/>
        <v>62.6</v>
      </c>
      <c r="G525" s="16">
        <f t="shared" si="126"/>
        <v>101.3</v>
      </c>
      <c r="H525" s="20">
        <f t="shared" si="125"/>
        <v>-38.203356367226057</v>
      </c>
    </row>
    <row r="526" spans="1:9" x14ac:dyDescent="0.25">
      <c r="A526" s="5">
        <f t="shared" si="117"/>
        <v>42530</v>
      </c>
      <c r="B526" s="16">
        <v>91</v>
      </c>
      <c r="C526">
        <v>101.6</v>
      </c>
      <c r="D526">
        <v>21.5</v>
      </c>
      <c r="E526">
        <v>2.8</v>
      </c>
      <c r="F526" s="16">
        <f t="shared" si="126"/>
        <v>112.5</v>
      </c>
      <c r="G526" s="16">
        <f t="shared" si="126"/>
        <v>104.39999999999999</v>
      </c>
      <c r="H526" s="20">
        <f t="shared" si="125"/>
        <v>7.7586206896551824</v>
      </c>
    </row>
    <row r="527" spans="1:9" x14ac:dyDescent="0.25">
      <c r="A527" s="5">
        <f t="shared" si="117"/>
        <v>42537</v>
      </c>
      <c r="B527">
        <v>130.19999999999999</v>
      </c>
      <c r="C527">
        <v>104.6</v>
      </c>
      <c r="D527">
        <v>42.1</v>
      </c>
      <c r="E527">
        <v>2.8</v>
      </c>
      <c r="F527" s="16">
        <f t="shared" ref="F527:G529" si="127">+B527+D527</f>
        <v>172.29999999999998</v>
      </c>
      <c r="G527" s="16">
        <f t="shared" si="127"/>
        <v>107.39999999999999</v>
      </c>
      <c r="H527" s="20">
        <f t="shared" si="125"/>
        <v>60.42830540037243</v>
      </c>
    </row>
    <row r="528" spans="1:9" x14ac:dyDescent="0.25">
      <c r="A528" s="5">
        <f t="shared" si="117"/>
        <v>42544</v>
      </c>
      <c r="B528" s="16">
        <v>213</v>
      </c>
      <c r="C528">
        <v>116.2</v>
      </c>
      <c r="D528">
        <v>42.1</v>
      </c>
      <c r="E528">
        <v>10.199999999999999</v>
      </c>
      <c r="F528" s="16">
        <f t="shared" si="127"/>
        <v>255.1</v>
      </c>
      <c r="G528" s="16">
        <f t="shared" si="127"/>
        <v>126.4</v>
      </c>
      <c r="H528" s="20">
        <f t="shared" si="125"/>
        <v>101.81962025316453</v>
      </c>
    </row>
    <row r="529" spans="1:10" x14ac:dyDescent="0.25">
      <c r="A529" s="5">
        <f t="shared" si="117"/>
        <v>42551</v>
      </c>
      <c r="B529">
        <v>184.7</v>
      </c>
      <c r="C529">
        <v>116</v>
      </c>
      <c r="D529">
        <v>88.8</v>
      </c>
      <c r="E529">
        <v>36.700000000000003</v>
      </c>
      <c r="F529" s="16">
        <f t="shared" si="127"/>
        <v>273.5</v>
      </c>
      <c r="G529" s="16">
        <f t="shared" si="127"/>
        <v>152.69999999999999</v>
      </c>
      <c r="H529" s="20">
        <f t="shared" ref="H529:H534" si="128">+(F529/G529-1)*100</f>
        <v>79.109364767518016</v>
      </c>
    </row>
    <row r="530" spans="1:10" x14ac:dyDescent="0.25">
      <c r="A530" s="5">
        <f t="shared" si="117"/>
        <v>42558</v>
      </c>
      <c r="B530" s="16">
        <v>187</v>
      </c>
      <c r="C530">
        <v>95.1</v>
      </c>
      <c r="D530">
        <v>94.3</v>
      </c>
      <c r="E530">
        <v>66.8</v>
      </c>
      <c r="F530" s="16">
        <f t="shared" ref="F530:G533" si="129">+B530+D530</f>
        <v>281.3</v>
      </c>
      <c r="G530" s="16">
        <f t="shared" si="129"/>
        <v>161.89999999999998</v>
      </c>
      <c r="H530" s="20">
        <f t="shared" si="128"/>
        <v>73.749227918468236</v>
      </c>
    </row>
    <row r="531" spans="1:10" x14ac:dyDescent="0.25">
      <c r="A531" s="5">
        <f t="shared" si="117"/>
        <v>42565</v>
      </c>
      <c r="B531" s="16">
        <v>193</v>
      </c>
      <c r="C531">
        <v>104.1</v>
      </c>
      <c r="D531">
        <v>94.3</v>
      </c>
      <c r="E531">
        <v>66.8</v>
      </c>
      <c r="F531" s="16">
        <f t="shared" si="129"/>
        <v>287.3</v>
      </c>
      <c r="G531" s="16">
        <f t="shared" si="129"/>
        <v>170.89999999999998</v>
      </c>
      <c r="H531" s="20">
        <f t="shared" si="128"/>
        <v>68.110005851375092</v>
      </c>
    </row>
    <row r="532" spans="1:10" x14ac:dyDescent="0.25">
      <c r="A532" s="5">
        <f t="shared" si="117"/>
        <v>42572</v>
      </c>
      <c r="B532">
        <v>207.3</v>
      </c>
      <c r="C532">
        <v>97.5</v>
      </c>
      <c r="D532">
        <v>100.5</v>
      </c>
      <c r="E532">
        <v>78.7</v>
      </c>
      <c r="F532" s="16">
        <f t="shared" si="129"/>
        <v>307.8</v>
      </c>
      <c r="G532" s="16">
        <f t="shared" si="129"/>
        <v>176.2</v>
      </c>
      <c r="H532" s="20">
        <f t="shared" si="128"/>
        <v>74.687854710556209</v>
      </c>
    </row>
    <row r="533" spans="1:10" ht="15" x14ac:dyDescent="0.35">
      <c r="A533" s="5">
        <f t="shared" si="117"/>
        <v>42579</v>
      </c>
      <c r="B533">
        <v>216.8</v>
      </c>
      <c r="C533">
        <v>99.3</v>
      </c>
      <c r="D533">
        <v>100.5</v>
      </c>
      <c r="E533">
        <v>93.9</v>
      </c>
      <c r="F533" s="16">
        <f t="shared" si="129"/>
        <v>317.3</v>
      </c>
      <c r="G533" s="16">
        <f t="shared" si="129"/>
        <v>193.2</v>
      </c>
      <c r="H533" s="20">
        <f t="shared" si="128"/>
        <v>64.233954451345767</v>
      </c>
      <c r="J533" s="28"/>
    </row>
    <row r="534" spans="1:10" x14ac:dyDescent="0.25">
      <c r="A534" s="5">
        <f t="shared" si="117"/>
        <v>42586</v>
      </c>
      <c r="B534">
        <v>153.5</v>
      </c>
      <c r="C534">
        <v>104.1</v>
      </c>
      <c r="D534">
        <v>180.3</v>
      </c>
      <c r="E534">
        <v>97.9</v>
      </c>
      <c r="F534" s="16">
        <f t="shared" ref="F534:G536" si="130">+B534+D534</f>
        <v>333.8</v>
      </c>
      <c r="G534" s="16">
        <f t="shared" si="130"/>
        <v>202</v>
      </c>
      <c r="H534" s="20">
        <f t="shared" si="128"/>
        <v>65.247524752475258</v>
      </c>
    </row>
    <row r="535" spans="1:10" x14ac:dyDescent="0.25">
      <c r="A535" s="5">
        <f t="shared" si="117"/>
        <v>42593</v>
      </c>
      <c r="B535">
        <v>141.5</v>
      </c>
      <c r="C535">
        <v>88.8</v>
      </c>
      <c r="D535">
        <v>196</v>
      </c>
      <c r="E535">
        <v>120.3</v>
      </c>
      <c r="F535" s="16">
        <f t="shared" si="130"/>
        <v>337.5</v>
      </c>
      <c r="G535" s="16">
        <f t="shared" si="130"/>
        <v>209.1</v>
      </c>
      <c r="H535" s="20">
        <f t="shared" ref="H535:H540" si="131">+(F535/G535-1)*100</f>
        <v>61.406025824964125</v>
      </c>
    </row>
    <row r="536" spans="1:10" x14ac:dyDescent="0.25">
      <c r="A536" s="5">
        <f t="shared" si="117"/>
        <v>42600</v>
      </c>
      <c r="B536">
        <v>95.2</v>
      </c>
      <c r="C536">
        <v>89.5</v>
      </c>
      <c r="D536">
        <v>252.6</v>
      </c>
      <c r="E536">
        <v>128.80000000000001</v>
      </c>
      <c r="F536" s="16">
        <f t="shared" si="130"/>
        <v>347.8</v>
      </c>
      <c r="G536" s="16">
        <f t="shared" si="130"/>
        <v>218.3</v>
      </c>
      <c r="H536" s="20">
        <f t="shared" si="131"/>
        <v>59.322033898305079</v>
      </c>
    </row>
    <row r="537" spans="1:10" x14ac:dyDescent="0.25">
      <c r="A537" s="5">
        <f t="shared" si="117"/>
        <v>42607</v>
      </c>
      <c r="B537">
        <v>92.7</v>
      </c>
      <c r="C537">
        <v>103.2</v>
      </c>
      <c r="D537">
        <v>252.6</v>
      </c>
      <c r="E537">
        <v>142.19999999999999</v>
      </c>
      <c r="F537" s="16">
        <f t="shared" ref="F537:G539" si="132">+B537+D537</f>
        <v>345.3</v>
      </c>
      <c r="G537" s="16">
        <f t="shared" si="132"/>
        <v>245.39999999999998</v>
      </c>
      <c r="H537" s="20">
        <f t="shared" si="131"/>
        <v>40.709046454767737</v>
      </c>
    </row>
    <row r="538" spans="1:10" x14ac:dyDescent="0.25">
      <c r="A538" s="5">
        <f t="shared" si="117"/>
        <v>42614</v>
      </c>
      <c r="B538">
        <v>97.7</v>
      </c>
      <c r="C538">
        <v>104.2</v>
      </c>
      <c r="D538">
        <v>292.39999999999998</v>
      </c>
      <c r="E538">
        <v>186.2</v>
      </c>
      <c r="F538" s="16">
        <f t="shared" si="132"/>
        <v>390.09999999999997</v>
      </c>
      <c r="G538" s="16">
        <f t="shared" si="132"/>
        <v>290.39999999999998</v>
      </c>
      <c r="H538" s="20">
        <f t="shared" si="131"/>
        <v>34.331955922865021</v>
      </c>
    </row>
    <row r="539" spans="1:10" x14ac:dyDescent="0.25">
      <c r="A539" s="5">
        <f t="shared" si="117"/>
        <v>42621</v>
      </c>
      <c r="B539">
        <v>102.4</v>
      </c>
      <c r="C539">
        <v>85.5</v>
      </c>
      <c r="D539">
        <v>298</v>
      </c>
      <c r="E539">
        <v>213.2</v>
      </c>
      <c r="F539" s="16">
        <f t="shared" si="132"/>
        <v>400.4</v>
      </c>
      <c r="G539" s="16">
        <f t="shared" si="132"/>
        <v>298.7</v>
      </c>
      <c r="H539" s="20">
        <f t="shared" si="131"/>
        <v>34.047539337127539</v>
      </c>
    </row>
    <row r="540" spans="1:10" x14ac:dyDescent="0.25">
      <c r="A540" s="5">
        <f t="shared" si="117"/>
        <v>42628</v>
      </c>
      <c r="B540">
        <v>105.7</v>
      </c>
      <c r="C540">
        <v>54.2</v>
      </c>
      <c r="D540">
        <v>309.8</v>
      </c>
      <c r="E540" s="16">
        <v>283</v>
      </c>
      <c r="F540" s="16">
        <f t="shared" ref="F540:G542" si="133">+B540+D540</f>
        <v>415.5</v>
      </c>
      <c r="G540" s="16">
        <f t="shared" si="133"/>
        <v>337.2</v>
      </c>
      <c r="H540" s="20">
        <f t="shared" si="131"/>
        <v>23.220640569395012</v>
      </c>
    </row>
    <row r="541" spans="1:10" x14ac:dyDescent="0.25">
      <c r="A541" s="5">
        <f t="shared" si="117"/>
        <v>42635</v>
      </c>
      <c r="B541">
        <v>114.5</v>
      </c>
      <c r="C541">
        <v>44.2</v>
      </c>
      <c r="D541">
        <v>309.8</v>
      </c>
      <c r="E541">
        <v>299.3</v>
      </c>
      <c r="F541" s="16">
        <f t="shared" si="133"/>
        <v>424.3</v>
      </c>
      <c r="G541" s="16">
        <f t="shared" si="133"/>
        <v>343.5</v>
      </c>
      <c r="H541" s="20">
        <f t="shared" ref="H541:H546" si="134">+(F541/G541-1)*100</f>
        <v>23.52256186317323</v>
      </c>
    </row>
    <row r="542" spans="1:10" x14ac:dyDescent="0.25">
      <c r="A542" s="5">
        <f t="shared" si="117"/>
        <v>42642</v>
      </c>
      <c r="B542">
        <v>83.2</v>
      </c>
      <c r="C542">
        <v>59.4</v>
      </c>
      <c r="D542">
        <v>356.8</v>
      </c>
      <c r="E542">
        <v>304.7</v>
      </c>
      <c r="F542" s="16">
        <f t="shared" si="133"/>
        <v>440</v>
      </c>
      <c r="G542" s="16">
        <f t="shared" si="133"/>
        <v>364.09999999999997</v>
      </c>
      <c r="H542" s="20">
        <f t="shared" si="134"/>
        <v>20.845921450151074</v>
      </c>
    </row>
    <row r="543" spans="1:10" x14ac:dyDescent="0.25">
      <c r="A543" s="5">
        <f t="shared" si="117"/>
        <v>42649</v>
      </c>
      <c r="B543">
        <v>78.2</v>
      </c>
      <c r="C543" s="54">
        <v>88</v>
      </c>
      <c r="D543">
        <v>362.3</v>
      </c>
      <c r="E543" s="54">
        <v>305</v>
      </c>
      <c r="F543" s="16">
        <f t="shared" ref="F543:G546" si="135">+B543+D543</f>
        <v>440.5</v>
      </c>
      <c r="G543" s="16">
        <f t="shared" si="135"/>
        <v>393</v>
      </c>
      <c r="H543" s="20">
        <f t="shared" si="134"/>
        <v>12.086513994910941</v>
      </c>
    </row>
    <row r="544" spans="1:10" x14ac:dyDescent="0.25">
      <c r="A544" s="5">
        <f t="shared" si="117"/>
        <v>42656</v>
      </c>
      <c r="B544">
        <v>54.2</v>
      </c>
      <c r="C544">
        <v>106.7</v>
      </c>
      <c r="D544">
        <v>398.3</v>
      </c>
      <c r="E544">
        <v>304.7</v>
      </c>
      <c r="F544" s="16">
        <f t="shared" si="135"/>
        <v>452.5</v>
      </c>
      <c r="G544" s="16">
        <f t="shared" si="135"/>
        <v>411.4</v>
      </c>
      <c r="H544" s="20">
        <f t="shared" si="134"/>
        <v>9.9902771025765844</v>
      </c>
    </row>
    <row r="545" spans="1:8" x14ac:dyDescent="0.25">
      <c r="A545" s="5">
        <f t="shared" si="117"/>
        <v>42663</v>
      </c>
      <c r="B545">
        <v>70.3</v>
      </c>
      <c r="C545">
        <v>89.7</v>
      </c>
      <c r="D545">
        <v>437.3</v>
      </c>
      <c r="E545">
        <v>325.60000000000002</v>
      </c>
      <c r="F545" s="16">
        <f t="shared" si="135"/>
        <v>507.6</v>
      </c>
      <c r="G545" s="16">
        <f t="shared" si="135"/>
        <v>415.3</v>
      </c>
      <c r="H545" s="20">
        <f t="shared" si="134"/>
        <v>22.224897664339039</v>
      </c>
    </row>
    <row r="546" spans="1:8" x14ac:dyDescent="0.25">
      <c r="A546" s="5">
        <f t="shared" si="117"/>
        <v>42670</v>
      </c>
      <c r="B546">
        <v>74.3</v>
      </c>
      <c r="C546">
        <v>65.900000000000006</v>
      </c>
      <c r="D546">
        <v>445.9</v>
      </c>
      <c r="E546">
        <v>337.1</v>
      </c>
      <c r="F546" s="16">
        <f t="shared" si="135"/>
        <v>520.19999999999993</v>
      </c>
      <c r="G546" s="16">
        <f t="shared" si="135"/>
        <v>403</v>
      </c>
      <c r="H546" s="20">
        <f t="shared" si="134"/>
        <v>29.081885856079381</v>
      </c>
    </row>
    <row r="547" spans="1:8" x14ac:dyDescent="0.25">
      <c r="A547" s="5">
        <f t="shared" si="117"/>
        <v>42677</v>
      </c>
      <c r="B547">
        <v>92.3</v>
      </c>
      <c r="C547">
        <v>76.900000000000006</v>
      </c>
      <c r="D547">
        <v>445.9</v>
      </c>
      <c r="E547">
        <v>337.1</v>
      </c>
      <c r="F547" s="16">
        <f t="shared" ref="F547:G549" si="136">+B547+D547</f>
        <v>538.19999999999993</v>
      </c>
      <c r="G547" s="16">
        <f t="shared" si="136"/>
        <v>414</v>
      </c>
      <c r="H547" s="150">
        <f t="shared" ref="H547:H552" si="137">+(F547/G547-1)*100</f>
        <v>29.999999999999982</v>
      </c>
    </row>
    <row r="548" spans="1:8" x14ac:dyDescent="0.25">
      <c r="A548" s="5">
        <f t="shared" si="117"/>
        <v>42684</v>
      </c>
      <c r="B548">
        <v>86.8</v>
      </c>
      <c r="C548">
        <v>84.9</v>
      </c>
      <c r="D548">
        <v>457.3</v>
      </c>
      <c r="E548">
        <v>337.1</v>
      </c>
      <c r="F548" s="16">
        <f t="shared" si="136"/>
        <v>544.1</v>
      </c>
      <c r="G548" s="16">
        <f t="shared" si="136"/>
        <v>422</v>
      </c>
      <c r="H548" s="20">
        <f t="shared" si="137"/>
        <v>28.933649289099538</v>
      </c>
    </row>
    <row r="549" spans="1:8" x14ac:dyDescent="0.25">
      <c r="A549" s="5">
        <f t="shared" si="117"/>
        <v>42691</v>
      </c>
      <c r="B549">
        <v>86.8</v>
      </c>
      <c r="C549">
        <v>100.4</v>
      </c>
      <c r="D549">
        <v>457.3</v>
      </c>
      <c r="E549">
        <v>345.4</v>
      </c>
      <c r="F549" s="16">
        <f t="shared" si="136"/>
        <v>544.1</v>
      </c>
      <c r="G549" s="16">
        <f t="shared" si="136"/>
        <v>445.79999999999995</v>
      </c>
      <c r="H549" s="20">
        <f t="shared" si="137"/>
        <v>22.050246747420378</v>
      </c>
    </row>
    <row r="550" spans="1:8" x14ac:dyDescent="0.25">
      <c r="A550" s="5">
        <f t="shared" si="117"/>
        <v>42698</v>
      </c>
      <c r="B550">
        <v>77.900000000000006</v>
      </c>
      <c r="C550">
        <v>113.2</v>
      </c>
      <c r="D550">
        <v>483.5</v>
      </c>
      <c r="E550">
        <v>345.4</v>
      </c>
      <c r="F550" s="16">
        <f t="shared" ref="F550:G552" si="138">+B550+D550</f>
        <v>561.4</v>
      </c>
      <c r="G550" s="16">
        <f t="shared" si="138"/>
        <v>458.59999999999997</v>
      </c>
      <c r="H550" s="20">
        <f t="shared" si="137"/>
        <v>22.416048844308769</v>
      </c>
    </row>
    <row r="551" spans="1:8" x14ac:dyDescent="0.25">
      <c r="A551" s="5">
        <f t="shared" si="117"/>
        <v>42705</v>
      </c>
      <c r="B551">
        <v>98.4</v>
      </c>
      <c r="C551">
        <v>115.8</v>
      </c>
      <c r="D551">
        <v>483.5</v>
      </c>
      <c r="E551">
        <v>355</v>
      </c>
      <c r="F551" s="16">
        <f t="shared" si="138"/>
        <v>581.9</v>
      </c>
      <c r="G551" s="16">
        <f t="shared" si="138"/>
        <v>470.8</v>
      </c>
      <c r="H551" s="20">
        <f t="shared" si="137"/>
        <v>23.598130841121478</v>
      </c>
    </row>
    <row r="552" spans="1:8" x14ac:dyDescent="0.25">
      <c r="A552" s="5">
        <f t="shared" si="117"/>
        <v>42712</v>
      </c>
      <c r="B552">
        <v>99.3</v>
      </c>
      <c r="C552">
        <v>87.5</v>
      </c>
      <c r="D552">
        <v>510.3</v>
      </c>
      <c r="E552">
        <v>391.6</v>
      </c>
      <c r="F552" s="16">
        <f t="shared" si="138"/>
        <v>609.6</v>
      </c>
      <c r="G552" s="16">
        <f t="shared" si="138"/>
        <v>479.1</v>
      </c>
      <c r="H552" s="20">
        <f t="shared" si="137"/>
        <v>27.238572323105824</v>
      </c>
    </row>
    <row r="553" spans="1:8" x14ac:dyDescent="0.25">
      <c r="A553" s="5">
        <f t="shared" si="117"/>
        <v>42719</v>
      </c>
      <c r="B553">
        <v>99.3</v>
      </c>
      <c r="C553">
        <v>90.4</v>
      </c>
      <c r="D553">
        <v>510.3</v>
      </c>
      <c r="E553">
        <v>407.9</v>
      </c>
      <c r="F553" s="16">
        <f t="shared" ref="F553:G555" si="139">+B553+D553</f>
        <v>609.6</v>
      </c>
      <c r="G553" s="16">
        <f t="shared" si="139"/>
        <v>498.29999999999995</v>
      </c>
      <c r="H553" s="20">
        <f t="shared" ref="H553:H558" si="140">+(F553/G553-1)*100</f>
        <v>22.335942203491889</v>
      </c>
    </row>
    <row r="554" spans="1:8" x14ac:dyDescent="0.25">
      <c r="A554" s="5">
        <f t="shared" si="117"/>
        <v>42726</v>
      </c>
      <c r="B554">
        <v>97.8</v>
      </c>
      <c r="C554">
        <v>90.7</v>
      </c>
      <c r="D554">
        <v>533.6</v>
      </c>
      <c r="E554">
        <v>418.2</v>
      </c>
      <c r="F554" s="16">
        <f t="shared" si="139"/>
        <v>631.4</v>
      </c>
      <c r="G554" s="16">
        <f t="shared" si="139"/>
        <v>508.9</v>
      </c>
      <c r="H554" s="20">
        <f t="shared" si="140"/>
        <v>24.071526822558464</v>
      </c>
    </row>
    <row r="555" spans="1:8" x14ac:dyDescent="0.25">
      <c r="A555" s="5">
        <f t="shared" si="117"/>
        <v>42733</v>
      </c>
      <c r="B555">
        <v>97.8</v>
      </c>
      <c r="C555">
        <v>91.2</v>
      </c>
      <c r="D555">
        <v>533.6</v>
      </c>
      <c r="E555">
        <v>418.2</v>
      </c>
      <c r="F555" s="16">
        <f t="shared" si="139"/>
        <v>631.4</v>
      </c>
      <c r="G555" s="16">
        <f t="shared" si="139"/>
        <v>509.4</v>
      </c>
      <c r="H555" s="20">
        <f t="shared" si="140"/>
        <v>23.949744797801344</v>
      </c>
    </row>
    <row r="556" spans="1:8" x14ac:dyDescent="0.25">
      <c r="A556" s="5">
        <f t="shared" si="117"/>
        <v>42740</v>
      </c>
      <c r="B556">
        <v>106.8</v>
      </c>
      <c r="C556">
        <v>91.2</v>
      </c>
      <c r="D556">
        <v>533.6</v>
      </c>
      <c r="E556">
        <v>418.2</v>
      </c>
      <c r="F556" s="16">
        <f t="shared" ref="F556:G558" si="141">+B556+D556</f>
        <v>640.4</v>
      </c>
      <c r="G556" s="16">
        <f t="shared" si="141"/>
        <v>509.4</v>
      </c>
      <c r="H556" s="20">
        <f t="shared" si="140"/>
        <v>25.716529250098151</v>
      </c>
    </row>
    <row r="557" spans="1:8" x14ac:dyDescent="0.25">
      <c r="A557" s="5">
        <f t="shared" si="117"/>
        <v>42747</v>
      </c>
      <c r="B557">
        <v>113.8</v>
      </c>
      <c r="C557">
        <v>92.3</v>
      </c>
      <c r="D557">
        <v>533.6</v>
      </c>
      <c r="E557">
        <v>423.7</v>
      </c>
      <c r="F557" s="16">
        <f t="shared" si="141"/>
        <v>647.4</v>
      </c>
      <c r="G557" s="16">
        <f t="shared" si="141"/>
        <v>516</v>
      </c>
      <c r="H557" s="20">
        <f t="shared" si="140"/>
        <v>25.465116279069754</v>
      </c>
    </row>
    <row r="558" spans="1:8" x14ac:dyDescent="0.25">
      <c r="A558" s="5">
        <f t="shared" si="117"/>
        <v>42754</v>
      </c>
      <c r="B558" s="16">
        <v>116</v>
      </c>
      <c r="C558">
        <v>46.4</v>
      </c>
      <c r="D558">
        <v>549.5</v>
      </c>
      <c r="E558">
        <v>473.7</v>
      </c>
      <c r="F558" s="16">
        <f t="shared" si="141"/>
        <v>665.5</v>
      </c>
      <c r="G558" s="16">
        <f t="shared" si="141"/>
        <v>520.1</v>
      </c>
      <c r="H558" s="20">
        <f t="shared" si="140"/>
        <v>27.956162276485273</v>
      </c>
    </row>
    <row r="559" spans="1:8" x14ac:dyDescent="0.25">
      <c r="A559" s="5">
        <f t="shared" si="117"/>
        <v>42761</v>
      </c>
      <c r="B559" s="16">
        <v>122</v>
      </c>
      <c r="C559">
        <v>32.299999999999997</v>
      </c>
      <c r="D559">
        <v>555</v>
      </c>
      <c r="E559">
        <v>488.8</v>
      </c>
      <c r="F559" s="16">
        <f>+B559+D559</f>
        <v>677</v>
      </c>
      <c r="G559" s="16">
        <f>+C559+E559</f>
        <v>521.1</v>
      </c>
      <c r="H559" s="20">
        <f>+(F559/G559-1)*100</f>
        <v>29.917482249088458</v>
      </c>
    </row>
    <row r="560" spans="1:8" x14ac:dyDescent="0.25">
      <c r="A560" s="5">
        <f t="shared" si="117"/>
        <v>42768</v>
      </c>
      <c r="B560" s="16">
        <v>131</v>
      </c>
      <c r="C560">
        <v>43.3</v>
      </c>
      <c r="D560">
        <v>555</v>
      </c>
      <c r="E560">
        <v>488.8</v>
      </c>
      <c r="F560" s="16">
        <f t="shared" ref="F560:F609" si="142">+B560+D560</f>
        <v>686</v>
      </c>
      <c r="G560" s="16">
        <f t="shared" ref="G560:G609" si="143">+C560+E560</f>
        <v>532.1</v>
      </c>
      <c r="H560" s="20">
        <f t="shared" ref="H560:H609" si="144">+(F560/G560-1)*100</f>
        <v>28.923134749107305</v>
      </c>
    </row>
    <row r="561" spans="1:9" x14ac:dyDescent="0.25">
      <c r="A561" s="5">
        <f t="shared" si="117"/>
        <v>42775</v>
      </c>
      <c r="B561">
        <v>102.9</v>
      </c>
      <c r="C561">
        <v>28.8</v>
      </c>
      <c r="D561">
        <v>584.4</v>
      </c>
      <c r="E561">
        <v>511.8</v>
      </c>
      <c r="F561" s="16">
        <f t="shared" si="142"/>
        <v>687.3</v>
      </c>
      <c r="G561" s="16">
        <f t="shared" si="143"/>
        <v>540.6</v>
      </c>
      <c r="H561" s="20">
        <f t="shared" si="144"/>
        <v>27.136514983351812</v>
      </c>
    </row>
    <row r="562" spans="1:9" x14ac:dyDescent="0.25">
      <c r="A562" s="5">
        <f t="shared" si="117"/>
        <v>42782</v>
      </c>
      <c r="B562">
        <v>119.7</v>
      </c>
      <c r="C562">
        <v>47.3</v>
      </c>
      <c r="D562">
        <v>596.9</v>
      </c>
      <c r="E562">
        <v>511.8</v>
      </c>
      <c r="F562" s="16">
        <f t="shared" si="142"/>
        <v>716.6</v>
      </c>
      <c r="G562" s="16">
        <f t="shared" si="143"/>
        <v>559.1</v>
      </c>
      <c r="H562" s="20">
        <f t="shared" si="144"/>
        <v>28.17027365408693</v>
      </c>
    </row>
    <row r="563" spans="1:9" x14ac:dyDescent="0.25">
      <c r="A563" s="5">
        <f t="shared" si="117"/>
        <v>42789</v>
      </c>
      <c r="B563">
        <v>127.6</v>
      </c>
      <c r="C563">
        <v>42.1</v>
      </c>
      <c r="D563">
        <v>596.9</v>
      </c>
      <c r="E563">
        <v>528.6</v>
      </c>
      <c r="F563" s="16">
        <f t="shared" si="142"/>
        <v>724.5</v>
      </c>
      <c r="G563" s="16">
        <f t="shared" si="143"/>
        <v>570.70000000000005</v>
      </c>
      <c r="H563" s="20">
        <f t="shared" si="144"/>
        <v>26.949360434554048</v>
      </c>
    </row>
    <row r="564" spans="1:9" x14ac:dyDescent="0.25">
      <c r="A564" s="5">
        <f t="shared" si="117"/>
        <v>42796</v>
      </c>
      <c r="B564">
        <v>121.6</v>
      </c>
      <c r="C564">
        <v>43.6</v>
      </c>
      <c r="D564">
        <v>603.4</v>
      </c>
      <c r="E564">
        <v>539</v>
      </c>
      <c r="F564" s="16">
        <f t="shared" si="142"/>
        <v>725</v>
      </c>
      <c r="G564" s="16">
        <f t="shared" si="143"/>
        <v>582.6</v>
      </c>
      <c r="H564" s="20">
        <f t="shared" si="144"/>
        <v>24.442155853072435</v>
      </c>
    </row>
    <row r="565" spans="1:9" x14ac:dyDescent="0.25">
      <c r="A565" s="5">
        <f t="shared" si="117"/>
        <v>42803</v>
      </c>
      <c r="B565">
        <v>121.9</v>
      </c>
      <c r="C565">
        <v>46.2</v>
      </c>
      <c r="D565">
        <v>627.29999999999995</v>
      </c>
      <c r="E565">
        <v>539</v>
      </c>
      <c r="F565" s="16">
        <f t="shared" si="142"/>
        <v>749.19999999999993</v>
      </c>
      <c r="G565" s="16">
        <f t="shared" si="143"/>
        <v>585.20000000000005</v>
      </c>
      <c r="H565" s="20">
        <f t="shared" si="144"/>
        <v>28.024606971975373</v>
      </c>
    </row>
    <row r="566" spans="1:9" x14ac:dyDescent="0.25">
      <c r="A566" s="5">
        <f t="shared" si="117"/>
        <v>42810</v>
      </c>
      <c r="B566">
        <v>124.9</v>
      </c>
      <c r="C566">
        <v>27.2</v>
      </c>
      <c r="D566">
        <v>655.29999999999995</v>
      </c>
      <c r="E566">
        <v>562.5</v>
      </c>
      <c r="F566" s="16">
        <f t="shared" si="142"/>
        <v>780.19999999999993</v>
      </c>
      <c r="G566" s="16">
        <f t="shared" si="143"/>
        <v>589.70000000000005</v>
      </c>
      <c r="H566" s="20">
        <f t="shared" si="144"/>
        <v>32.304561641512606</v>
      </c>
    </row>
    <row r="567" spans="1:9" x14ac:dyDescent="0.25">
      <c r="A567" s="5">
        <f t="shared" si="117"/>
        <v>42817</v>
      </c>
      <c r="B567">
        <v>118.9</v>
      </c>
      <c r="C567">
        <v>43.5</v>
      </c>
      <c r="D567">
        <v>661.9</v>
      </c>
      <c r="E567">
        <v>562.5</v>
      </c>
      <c r="F567" s="16">
        <f t="shared" si="142"/>
        <v>780.8</v>
      </c>
      <c r="G567" s="16">
        <f t="shared" si="143"/>
        <v>606</v>
      </c>
      <c r="H567" s="20">
        <f t="shared" si="144"/>
        <v>28.844884488448841</v>
      </c>
    </row>
    <row r="568" spans="1:9" x14ac:dyDescent="0.25">
      <c r="A568" s="5">
        <f t="shared" si="117"/>
        <v>42824</v>
      </c>
      <c r="B568">
        <v>83.1</v>
      </c>
      <c r="C568">
        <v>44.1</v>
      </c>
      <c r="D568">
        <v>698.2</v>
      </c>
      <c r="E568">
        <v>568</v>
      </c>
      <c r="F568" s="16">
        <f t="shared" si="142"/>
        <v>781.30000000000007</v>
      </c>
      <c r="G568" s="16">
        <f t="shared" si="143"/>
        <v>612.1</v>
      </c>
      <c r="H568" s="20">
        <f t="shared" si="144"/>
        <v>27.642542068289512</v>
      </c>
    </row>
    <row r="569" spans="1:9" x14ac:dyDescent="0.25">
      <c r="A569" s="5">
        <f t="shared" si="117"/>
        <v>42831</v>
      </c>
      <c r="B569">
        <v>57.2</v>
      </c>
      <c r="C569">
        <v>38</v>
      </c>
      <c r="D569">
        <v>731.3</v>
      </c>
      <c r="E569">
        <v>574.6</v>
      </c>
      <c r="F569" s="16">
        <f t="shared" si="142"/>
        <v>788.5</v>
      </c>
      <c r="G569" s="16">
        <f t="shared" si="143"/>
        <v>612.6</v>
      </c>
      <c r="H569" s="20">
        <f t="shared" si="144"/>
        <v>28.713679399281755</v>
      </c>
    </row>
    <row r="570" spans="1:9" x14ac:dyDescent="0.25">
      <c r="A570" s="5">
        <f t="shared" si="117"/>
        <v>42838</v>
      </c>
      <c r="B570">
        <v>84.2</v>
      </c>
      <c r="C570">
        <v>41.5</v>
      </c>
      <c r="D570">
        <v>737.9</v>
      </c>
      <c r="E570">
        <v>574.6</v>
      </c>
      <c r="F570" s="16">
        <f t="shared" si="142"/>
        <v>822.1</v>
      </c>
      <c r="G570" s="16">
        <f t="shared" si="143"/>
        <v>616.1</v>
      </c>
      <c r="H570" s="20">
        <f t="shared" si="144"/>
        <v>33.436130498295725</v>
      </c>
    </row>
    <row r="571" spans="1:9" x14ac:dyDescent="0.25">
      <c r="A571" s="5">
        <f t="shared" ref="A571:A634" si="145">+A570+7</f>
        <v>42845</v>
      </c>
      <c r="B571">
        <v>95.2</v>
      </c>
      <c r="C571">
        <v>53.5</v>
      </c>
      <c r="D571">
        <v>737.9</v>
      </c>
      <c r="E571">
        <v>595.5</v>
      </c>
      <c r="F571" s="16">
        <f t="shared" si="142"/>
        <v>833.1</v>
      </c>
      <c r="G571" s="16">
        <f t="shared" si="143"/>
        <v>649</v>
      </c>
      <c r="H571" s="20">
        <f t="shared" si="144"/>
        <v>28.366718027734983</v>
      </c>
    </row>
    <row r="572" spans="1:9" x14ac:dyDescent="0.25">
      <c r="A572" s="5">
        <f t="shared" si="145"/>
        <v>42852</v>
      </c>
      <c r="B572">
        <v>115.2</v>
      </c>
      <c r="C572">
        <v>72.400000000000006</v>
      </c>
      <c r="D572">
        <v>743.9</v>
      </c>
      <c r="E572">
        <v>600.29999999999995</v>
      </c>
      <c r="F572" s="16">
        <f t="shared" si="142"/>
        <v>859.1</v>
      </c>
      <c r="G572" s="16">
        <f t="shared" si="143"/>
        <v>672.69999999999993</v>
      </c>
      <c r="H572" s="20">
        <f t="shared" si="144"/>
        <v>27.709231455329288</v>
      </c>
      <c r="I572">
        <v>4.5</v>
      </c>
    </row>
    <row r="573" spans="1:9" x14ac:dyDescent="0.25">
      <c r="A573" s="5">
        <f t="shared" si="145"/>
        <v>42859</v>
      </c>
      <c r="B573">
        <v>109.7</v>
      </c>
      <c r="C573">
        <v>76.400000000000006</v>
      </c>
      <c r="D573">
        <v>749.9</v>
      </c>
      <c r="E573">
        <v>600.29999999999995</v>
      </c>
      <c r="F573" s="16">
        <f t="shared" si="142"/>
        <v>859.6</v>
      </c>
      <c r="G573" s="16">
        <f t="shared" si="143"/>
        <v>676.69999999999993</v>
      </c>
      <c r="H573" s="20">
        <f t="shared" si="144"/>
        <v>27.028225210580771</v>
      </c>
      <c r="I573">
        <v>4.5</v>
      </c>
    </row>
    <row r="574" spans="1:9" x14ac:dyDescent="0.25">
      <c r="A574" s="5">
        <f t="shared" si="145"/>
        <v>42866</v>
      </c>
      <c r="B574" s="16">
        <v>110</v>
      </c>
      <c r="C574">
        <v>60.4</v>
      </c>
      <c r="D574">
        <v>749.9</v>
      </c>
      <c r="E574">
        <v>611.9</v>
      </c>
      <c r="F574" s="16">
        <f t="shared" si="142"/>
        <v>859.9</v>
      </c>
      <c r="G574" s="16">
        <f t="shared" si="143"/>
        <v>672.3</v>
      </c>
      <c r="H574" s="20">
        <f t="shared" si="144"/>
        <v>27.904209430313863</v>
      </c>
      <c r="I574">
        <v>29.5</v>
      </c>
    </row>
    <row r="575" spans="1:9" x14ac:dyDescent="0.25">
      <c r="A575" s="5">
        <f t="shared" si="145"/>
        <v>42873</v>
      </c>
      <c r="B575">
        <v>49.4</v>
      </c>
      <c r="C575">
        <v>49.4</v>
      </c>
      <c r="D575">
        <v>808.8</v>
      </c>
      <c r="E575">
        <v>622.9</v>
      </c>
      <c r="F575" s="16">
        <f t="shared" si="142"/>
        <v>858.19999999999993</v>
      </c>
      <c r="G575" s="16">
        <f t="shared" si="143"/>
        <v>672.3</v>
      </c>
      <c r="H575" s="20">
        <f t="shared" si="144"/>
        <v>27.651346125241716</v>
      </c>
      <c r="I575">
        <v>29.5</v>
      </c>
    </row>
    <row r="576" spans="1:9" x14ac:dyDescent="0.25">
      <c r="A576" s="5">
        <f t="shared" si="145"/>
        <v>42880</v>
      </c>
      <c r="B576">
        <v>46.1</v>
      </c>
      <c r="C576">
        <v>48</v>
      </c>
      <c r="D576">
        <v>812</v>
      </c>
      <c r="E576">
        <v>622.9</v>
      </c>
      <c r="F576" s="16">
        <f t="shared" si="142"/>
        <v>858.1</v>
      </c>
      <c r="G576" s="16">
        <f t="shared" si="143"/>
        <v>670.9</v>
      </c>
      <c r="H576" s="20">
        <f t="shared" si="144"/>
        <v>27.902817111342969</v>
      </c>
      <c r="I576">
        <v>46.5</v>
      </c>
    </row>
    <row r="577" spans="1:9" x14ac:dyDescent="0.25">
      <c r="A577" s="5">
        <f t="shared" si="145"/>
        <v>42887</v>
      </c>
      <c r="B577">
        <v>92.6</v>
      </c>
      <c r="C577">
        <v>51.5</v>
      </c>
      <c r="D577">
        <v>11.6</v>
      </c>
      <c r="E577">
        <v>11.1</v>
      </c>
      <c r="F577" s="16">
        <f t="shared" si="142"/>
        <v>104.19999999999999</v>
      </c>
      <c r="G577" s="16">
        <f t="shared" si="143"/>
        <v>62.6</v>
      </c>
      <c r="H577" s="20">
        <f t="shared" si="144"/>
        <v>66.453674121405726</v>
      </c>
      <c r="I577">
        <v>0</v>
      </c>
    </row>
    <row r="578" spans="1:9" x14ac:dyDescent="0.25">
      <c r="A578" s="5">
        <f t="shared" si="145"/>
        <v>42894</v>
      </c>
      <c r="B578">
        <v>102.9</v>
      </c>
      <c r="C578">
        <v>91</v>
      </c>
      <c r="D578">
        <v>48.8</v>
      </c>
      <c r="E578">
        <v>21.5</v>
      </c>
      <c r="F578" s="16">
        <f t="shared" si="142"/>
        <v>151.69999999999999</v>
      </c>
      <c r="G578" s="16">
        <f t="shared" si="143"/>
        <v>112.5</v>
      </c>
      <c r="H578" s="20">
        <f t="shared" si="144"/>
        <v>34.844444444444434</v>
      </c>
    </row>
    <row r="579" spans="1:9" x14ac:dyDescent="0.25">
      <c r="A579" s="5">
        <f t="shared" si="145"/>
        <v>42901</v>
      </c>
      <c r="B579">
        <v>137.9</v>
      </c>
      <c r="C579">
        <v>130.19999999999999</v>
      </c>
      <c r="D579">
        <v>48.8</v>
      </c>
      <c r="E579">
        <v>42.1</v>
      </c>
      <c r="F579" s="16">
        <f t="shared" si="142"/>
        <v>186.7</v>
      </c>
      <c r="G579" s="16">
        <f t="shared" si="143"/>
        <v>172.29999999999998</v>
      </c>
      <c r="H579" s="20">
        <f t="shared" si="144"/>
        <v>8.3575159605339557</v>
      </c>
    </row>
    <row r="580" spans="1:9" x14ac:dyDescent="0.25">
      <c r="A580" s="5">
        <f t="shared" si="145"/>
        <v>42908</v>
      </c>
      <c r="B580">
        <v>122.1</v>
      </c>
      <c r="C580">
        <v>184.7</v>
      </c>
      <c r="D580">
        <v>75.5</v>
      </c>
      <c r="E580">
        <v>88.8</v>
      </c>
      <c r="F580" s="16">
        <f t="shared" si="142"/>
        <v>197.6</v>
      </c>
      <c r="G580" s="16">
        <f t="shared" si="143"/>
        <v>273.5</v>
      </c>
      <c r="H580" s="20">
        <f t="shared" si="144"/>
        <v>-27.751371115173672</v>
      </c>
    </row>
    <row r="581" spans="1:9" x14ac:dyDescent="0.25">
      <c r="A581" s="5">
        <f t="shared" si="145"/>
        <v>42915</v>
      </c>
      <c r="B581">
        <v>83.5</v>
      </c>
      <c r="C581">
        <v>184.7</v>
      </c>
      <c r="D581">
        <v>86.3</v>
      </c>
      <c r="E581">
        <v>88.8</v>
      </c>
      <c r="F581" s="16">
        <f t="shared" si="142"/>
        <v>169.8</v>
      </c>
      <c r="G581" s="16">
        <f t="shared" si="143"/>
        <v>273.5</v>
      </c>
      <c r="H581" s="20">
        <f t="shared" si="144"/>
        <v>-37.91590493601462</v>
      </c>
    </row>
    <row r="582" spans="1:9" x14ac:dyDescent="0.25">
      <c r="A582" s="5">
        <f t="shared" si="145"/>
        <v>42922</v>
      </c>
      <c r="B582">
        <v>83.5</v>
      </c>
      <c r="C582">
        <v>187</v>
      </c>
      <c r="D582">
        <v>86.3</v>
      </c>
      <c r="E582">
        <v>94.3</v>
      </c>
      <c r="F582" s="16">
        <f t="shared" si="142"/>
        <v>169.8</v>
      </c>
      <c r="G582" s="16">
        <f t="shared" si="143"/>
        <v>281.3</v>
      </c>
      <c r="H582" s="20">
        <f t="shared" si="144"/>
        <v>-39.637397795947379</v>
      </c>
    </row>
    <row r="583" spans="1:9" x14ac:dyDescent="0.25">
      <c r="A583" s="5">
        <f t="shared" si="145"/>
        <v>42929</v>
      </c>
      <c r="B583">
        <v>125.8</v>
      </c>
      <c r="C583">
        <v>193</v>
      </c>
      <c r="D583">
        <v>86.3</v>
      </c>
      <c r="E583">
        <v>94.3</v>
      </c>
      <c r="F583" s="16">
        <f t="shared" si="142"/>
        <v>212.1</v>
      </c>
      <c r="G583" s="16">
        <f t="shared" si="143"/>
        <v>287.3</v>
      </c>
      <c r="H583" s="20">
        <f t="shared" si="144"/>
        <v>-26.174730247128441</v>
      </c>
    </row>
    <row r="584" spans="1:9" x14ac:dyDescent="0.25">
      <c r="A584" s="5">
        <f t="shared" si="145"/>
        <v>42936</v>
      </c>
      <c r="B584">
        <v>121.5</v>
      </c>
      <c r="C584">
        <v>207.3</v>
      </c>
      <c r="D584">
        <v>108.3</v>
      </c>
      <c r="E584">
        <v>100.5</v>
      </c>
      <c r="F584" s="16">
        <f t="shared" si="142"/>
        <v>229.8</v>
      </c>
      <c r="G584" s="16">
        <f t="shared" si="143"/>
        <v>307.8</v>
      </c>
      <c r="H584" s="20">
        <f t="shared" si="144"/>
        <v>-25.341130604288498</v>
      </c>
    </row>
    <row r="585" spans="1:9" x14ac:dyDescent="0.25">
      <c r="A585" s="5">
        <f t="shared" si="145"/>
        <v>42943</v>
      </c>
      <c r="B585">
        <v>92.8</v>
      </c>
      <c r="C585">
        <v>216.8</v>
      </c>
      <c r="D585">
        <v>159.80000000000001</v>
      </c>
      <c r="E585">
        <v>100.5</v>
      </c>
      <c r="F585" s="16">
        <f t="shared" si="142"/>
        <v>252.60000000000002</v>
      </c>
      <c r="G585" s="16">
        <f t="shared" si="143"/>
        <v>317.3</v>
      </c>
      <c r="H585" s="20">
        <f t="shared" si="144"/>
        <v>-20.390797352663093</v>
      </c>
    </row>
    <row r="586" spans="1:9" x14ac:dyDescent="0.25">
      <c r="A586" s="5">
        <f t="shared" si="145"/>
        <v>42950</v>
      </c>
      <c r="B586">
        <v>100.9</v>
      </c>
      <c r="C586">
        <v>155.30000000000001</v>
      </c>
      <c r="D586">
        <v>180.2</v>
      </c>
      <c r="E586">
        <v>180.3</v>
      </c>
      <c r="F586" s="16">
        <f t="shared" si="142"/>
        <v>281.10000000000002</v>
      </c>
      <c r="G586" s="16">
        <f t="shared" si="143"/>
        <v>335.6</v>
      </c>
      <c r="H586" s="20">
        <f t="shared" si="144"/>
        <v>-16.239570917759238</v>
      </c>
    </row>
    <row r="587" spans="1:9" x14ac:dyDescent="0.25">
      <c r="A587" s="5">
        <f t="shared" si="145"/>
        <v>42957</v>
      </c>
      <c r="B587">
        <v>83.4</v>
      </c>
      <c r="C587">
        <v>141.5</v>
      </c>
      <c r="D587">
        <v>194.9</v>
      </c>
      <c r="E587" s="16">
        <v>196</v>
      </c>
      <c r="F587" s="16">
        <f t="shared" si="142"/>
        <v>278.3</v>
      </c>
      <c r="G587" s="16">
        <f t="shared" si="143"/>
        <v>337.5</v>
      </c>
      <c r="H587" s="20">
        <f t="shared" si="144"/>
        <v>-17.540740740740734</v>
      </c>
    </row>
    <row r="588" spans="1:9" x14ac:dyDescent="0.25">
      <c r="A588" s="5">
        <f t="shared" si="145"/>
        <v>42964</v>
      </c>
      <c r="B588">
        <v>62.4</v>
      </c>
      <c r="C588">
        <v>95.2</v>
      </c>
      <c r="D588" s="16">
        <v>221</v>
      </c>
      <c r="E588">
        <v>252.6</v>
      </c>
      <c r="F588" s="16">
        <f t="shared" si="142"/>
        <v>283.39999999999998</v>
      </c>
      <c r="G588" s="16">
        <f t="shared" si="143"/>
        <v>347.8</v>
      </c>
      <c r="H588" s="20">
        <f t="shared" si="144"/>
        <v>-18.516388729154698</v>
      </c>
    </row>
    <row r="589" spans="1:9" x14ac:dyDescent="0.25">
      <c r="A589" s="5">
        <f t="shared" si="145"/>
        <v>42971</v>
      </c>
      <c r="B589">
        <v>53.4</v>
      </c>
      <c r="C589">
        <v>92.7</v>
      </c>
      <c r="D589">
        <v>221.5</v>
      </c>
      <c r="E589">
        <v>252.6</v>
      </c>
      <c r="F589" s="16">
        <f t="shared" si="142"/>
        <v>274.89999999999998</v>
      </c>
      <c r="G589" s="16">
        <f t="shared" si="143"/>
        <v>345.3</v>
      </c>
      <c r="H589" s="20">
        <f t="shared" si="144"/>
        <v>-20.388068346365486</v>
      </c>
    </row>
    <row r="590" spans="1:9" x14ac:dyDescent="0.25">
      <c r="A590" s="5">
        <f t="shared" si="145"/>
        <v>42978</v>
      </c>
      <c r="B590">
        <v>79.400000000000006</v>
      </c>
      <c r="C590">
        <v>97.7</v>
      </c>
      <c r="D590">
        <v>221.5</v>
      </c>
      <c r="E590">
        <v>292.39999999999998</v>
      </c>
      <c r="F590" s="16">
        <f t="shared" si="142"/>
        <v>300.89999999999998</v>
      </c>
      <c r="G590" s="16">
        <f t="shared" si="143"/>
        <v>390.09999999999997</v>
      </c>
      <c r="H590" s="20">
        <f t="shared" si="144"/>
        <v>-22.8659318123558</v>
      </c>
    </row>
    <row r="591" spans="1:9" x14ac:dyDescent="0.25">
      <c r="A591" s="5">
        <f t="shared" si="145"/>
        <v>42985</v>
      </c>
      <c r="B591">
        <v>79.400000000000006</v>
      </c>
      <c r="C591">
        <v>102.4</v>
      </c>
      <c r="D591">
        <v>287.2</v>
      </c>
      <c r="E591">
        <v>298</v>
      </c>
      <c r="F591" s="16">
        <f t="shared" si="142"/>
        <v>366.6</v>
      </c>
      <c r="G591" s="16">
        <f t="shared" si="143"/>
        <v>400.4</v>
      </c>
      <c r="H591" s="20">
        <f t="shared" si="144"/>
        <v>-8.4415584415584277</v>
      </c>
    </row>
    <row r="592" spans="1:9" x14ac:dyDescent="0.25">
      <c r="A592" s="5">
        <f t="shared" si="145"/>
        <v>42992</v>
      </c>
      <c r="B592">
        <v>79.400000000000006</v>
      </c>
      <c r="C592">
        <v>105.7</v>
      </c>
      <c r="D592">
        <v>287.2</v>
      </c>
      <c r="E592">
        <v>309.8</v>
      </c>
      <c r="F592" s="16">
        <f t="shared" si="142"/>
        <v>366.6</v>
      </c>
      <c r="G592" s="16">
        <f t="shared" si="143"/>
        <v>415.5</v>
      </c>
      <c r="H592" s="20">
        <f t="shared" si="144"/>
        <v>-11.768953068592047</v>
      </c>
    </row>
    <row r="593" spans="1:8" x14ac:dyDescent="0.25">
      <c r="A593" s="5">
        <f t="shared" si="145"/>
        <v>42999</v>
      </c>
      <c r="B593">
        <v>74.900000000000006</v>
      </c>
      <c r="C593">
        <v>114.5</v>
      </c>
      <c r="D593">
        <v>294.8</v>
      </c>
      <c r="E593">
        <v>309.8</v>
      </c>
      <c r="F593" s="16">
        <f t="shared" si="142"/>
        <v>369.70000000000005</v>
      </c>
      <c r="G593" s="16">
        <f t="shared" si="143"/>
        <v>424.3</v>
      </c>
      <c r="H593" s="20">
        <f t="shared" si="144"/>
        <v>-12.868253594155066</v>
      </c>
    </row>
    <row r="594" spans="1:8" x14ac:dyDescent="0.25">
      <c r="A594" s="5">
        <f t="shared" si="145"/>
        <v>43006</v>
      </c>
      <c r="B594">
        <v>75.2</v>
      </c>
      <c r="C594">
        <v>83.2</v>
      </c>
      <c r="D594">
        <v>298.10000000000002</v>
      </c>
      <c r="E594">
        <v>356.8</v>
      </c>
      <c r="F594" s="16">
        <f t="shared" si="142"/>
        <v>373.3</v>
      </c>
      <c r="G594" s="16">
        <f t="shared" si="143"/>
        <v>440</v>
      </c>
      <c r="H594" s="20">
        <f t="shared" si="144"/>
        <v>-15.15909090909091</v>
      </c>
    </row>
    <row r="595" spans="1:8" x14ac:dyDescent="0.25">
      <c r="A595" s="5">
        <f t="shared" si="145"/>
        <v>43013</v>
      </c>
      <c r="B595">
        <v>71.900000000000006</v>
      </c>
      <c r="C595">
        <v>78.2</v>
      </c>
      <c r="D595">
        <v>298.10000000000002</v>
      </c>
      <c r="E595">
        <v>362.3</v>
      </c>
      <c r="F595" s="16">
        <f t="shared" si="142"/>
        <v>370</v>
      </c>
      <c r="G595" s="16">
        <f t="shared" si="143"/>
        <v>440.5</v>
      </c>
      <c r="H595" s="20">
        <f t="shared" si="144"/>
        <v>-16.004540295119185</v>
      </c>
    </row>
    <row r="596" spans="1:8" x14ac:dyDescent="0.25">
      <c r="A596" s="5">
        <f t="shared" si="145"/>
        <v>43020</v>
      </c>
      <c r="B596">
        <v>29.9</v>
      </c>
      <c r="C596">
        <v>54.2</v>
      </c>
      <c r="D596">
        <v>343.6</v>
      </c>
      <c r="E596">
        <v>398.3</v>
      </c>
      <c r="F596" s="16">
        <f t="shared" si="142"/>
        <v>373.5</v>
      </c>
      <c r="G596" s="16">
        <f t="shared" si="143"/>
        <v>452.5</v>
      </c>
      <c r="H596" s="20">
        <f t="shared" si="144"/>
        <v>-17.458563535911598</v>
      </c>
    </row>
    <row r="597" spans="1:8" x14ac:dyDescent="0.25">
      <c r="A597" s="5">
        <f t="shared" si="145"/>
        <v>43027</v>
      </c>
      <c r="B597">
        <v>29.9</v>
      </c>
      <c r="C597">
        <v>70.3</v>
      </c>
      <c r="D597">
        <v>354.6</v>
      </c>
      <c r="E597">
        <v>437.3</v>
      </c>
      <c r="F597" s="16">
        <f t="shared" si="142"/>
        <v>384.5</v>
      </c>
      <c r="G597" s="16">
        <f t="shared" si="143"/>
        <v>507.6</v>
      </c>
      <c r="H597" s="20">
        <f t="shared" si="144"/>
        <v>-24.251379038613084</v>
      </c>
    </row>
    <row r="598" spans="1:8" x14ac:dyDescent="0.25">
      <c r="A598" s="5">
        <f t="shared" si="145"/>
        <v>43034</v>
      </c>
      <c r="B598">
        <v>22.6</v>
      </c>
      <c r="C598">
        <v>74.3</v>
      </c>
      <c r="D598">
        <v>362.6</v>
      </c>
      <c r="E598">
        <v>445.9</v>
      </c>
      <c r="F598" s="16">
        <f t="shared" si="142"/>
        <v>385.20000000000005</v>
      </c>
      <c r="G598" s="16">
        <f t="shared" si="143"/>
        <v>520.19999999999993</v>
      </c>
      <c r="H598" s="20">
        <f t="shared" si="144"/>
        <v>-25.951557093425592</v>
      </c>
    </row>
    <row r="599" spans="1:8" x14ac:dyDescent="0.25">
      <c r="A599" s="5">
        <f t="shared" si="145"/>
        <v>43041</v>
      </c>
      <c r="B599">
        <v>40.6</v>
      </c>
      <c r="C599">
        <v>92.3</v>
      </c>
      <c r="D599">
        <v>362.6</v>
      </c>
      <c r="E599">
        <v>445.9</v>
      </c>
      <c r="F599" s="16">
        <f t="shared" si="142"/>
        <v>403.20000000000005</v>
      </c>
      <c r="G599" s="16">
        <f t="shared" si="143"/>
        <v>538.19999999999993</v>
      </c>
      <c r="H599" s="20">
        <f t="shared" si="144"/>
        <v>-25.083612040133762</v>
      </c>
    </row>
    <row r="600" spans="1:8" x14ac:dyDescent="0.25">
      <c r="A600" s="5">
        <f t="shared" si="145"/>
        <v>43048</v>
      </c>
      <c r="B600">
        <v>66.099999999999994</v>
      </c>
      <c r="C600">
        <v>86.8</v>
      </c>
      <c r="D600">
        <v>362.6</v>
      </c>
      <c r="E600">
        <v>457.3</v>
      </c>
      <c r="F600" s="16">
        <f t="shared" si="142"/>
        <v>428.70000000000005</v>
      </c>
      <c r="G600" s="16">
        <f t="shared" si="143"/>
        <v>544.1</v>
      </c>
      <c r="H600" s="20">
        <f t="shared" si="144"/>
        <v>-21.209336519022237</v>
      </c>
    </row>
    <row r="601" spans="1:8" x14ac:dyDescent="0.25">
      <c r="A601" s="5">
        <f t="shared" si="145"/>
        <v>43055</v>
      </c>
      <c r="B601">
        <v>57.1</v>
      </c>
      <c r="C601">
        <v>86.8</v>
      </c>
      <c r="D601">
        <v>372.5</v>
      </c>
      <c r="E601">
        <v>457.3</v>
      </c>
      <c r="F601" s="16">
        <f t="shared" si="142"/>
        <v>429.6</v>
      </c>
      <c r="G601" s="16">
        <f t="shared" si="143"/>
        <v>544.1</v>
      </c>
      <c r="H601" s="20">
        <f t="shared" si="144"/>
        <v>-21.043925748943202</v>
      </c>
    </row>
    <row r="602" spans="1:8" x14ac:dyDescent="0.25">
      <c r="A602" s="5">
        <f t="shared" si="145"/>
        <v>43062</v>
      </c>
      <c r="B602">
        <v>61.8</v>
      </c>
      <c r="C602">
        <v>77.900000000000006</v>
      </c>
      <c r="D602">
        <v>416</v>
      </c>
      <c r="E602">
        <v>483.5</v>
      </c>
      <c r="F602" s="16">
        <f t="shared" si="142"/>
        <v>477.8</v>
      </c>
      <c r="G602" s="16">
        <f t="shared" si="143"/>
        <v>561.4</v>
      </c>
      <c r="H602" s="20">
        <f t="shared" si="144"/>
        <v>-14.891343070894191</v>
      </c>
    </row>
    <row r="603" spans="1:8" x14ac:dyDescent="0.25">
      <c r="A603" s="5">
        <f t="shared" si="145"/>
        <v>43069</v>
      </c>
      <c r="B603">
        <v>61.5</v>
      </c>
      <c r="C603">
        <v>98.4</v>
      </c>
      <c r="D603">
        <v>426.7</v>
      </c>
      <c r="E603">
        <v>483.5</v>
      </c>
      <c r="F603" s="16">
        <f t="shared" si="142"/>
        <v>488.2</v>
      </c>
      <c r="G603" s="16">
        <f t="shared" si="143"/>
        <v>581.9</v>
      </c>
      <c r="H603" s="20">
        <f t="shared" si="144"/>
        <v>-16.102423096752016</v>
      </c>
    </row>
    <row r="604" spans="1:8" x14ac:dyDescent="0.25">
      <c r="A604" s="5">
        <f t="shared" si="145"/>
        <v>43076</v>
      </c>
      <c r="B604">
        <v>61.5</v>
      </c>
      <c r="C604">
        <v>99.3</v>
      </c>
      <c r="D604">
        <v>426.7</v>
      </c>
      <c r="E604">
        <v>510.3</v>
      </c>
      <c r="F604" s="16">
        <f t="shared" si="142"/>
        <v>488.2</v>
      </c>
      <c r="G604" s="16">
        <f t="shared" si="143"/>
        <v>609.6</v>
      </c>
      <c r="H604" s="20">
        <f t="shared" si="144"/>
        <v>-19.91469816272966</v>
      </c>
    </row>
    <row r="605" spans="1:8" x14ac:dyDescent="0.25">
      <c r="A605" s="5">
        <f t="shared" si="145"/>
        <v>43083</v>
      </c>
      <c r="B605">
        <v>63.7</v>
      </c>
      <c r="C605">
        <v>99.3</v>
      </c>
      <c r="D605">
        <v>426.7</v>
      </c>
      <c r="E605">
        <v>510.3</v>
      </c>
      <c r="F605" s="16">
        <f t="shared" si="142"/>
        <v>490.4</v>
      </c>
      <c r="G605" s="16">
        <f t="shared" si="143"/>
        <v>609.6</v>
      </c>
      <c r="H605" s="20">
        <f t="shared" si="144"/>
        <v>-19.553805774278221</v>
      </c>
    </row>
    <row r="606" spans="1:8" x14ac:dyDescent="0.25">
      <c r="A606" s="5">
        <f t="shared" si="145"/>
        <v>43090</v>
      </c>
      <c r="B606">
        <v>84.2</v>
      </c>
      <c r="C606">
        <v>97.8</v>
      </c>
      <c r="D606">
        <v>426.7</v>
      </c>
      <c r="E606">
        <v>533.6</v>
      </c>
      <c r="F606" s="16">
        <f t="shared" si="142"/>
        <v>510.9</v>
      </c>
      <c r="G606" s="16">
        <f t="shared" si="143"/>
        <v>631.4</v>
      </c>
      <c r="H606" s="20">
        <f t="shared" si="144"/>
        <v>-19.084573962622741</v>
      </c>
    </row>
    <row r="607" spans="1:8" x14ac:dyDescent="0.25">
      <c r="A607" s="5">
        <f t="shared" si="145"/>
        <v>43097</v>
      </c>
      <c r="B607">
        <v>90.2</v>
      </c>
      <c r="C607">
        <v>97.8</v>
      </c>
      <c r="D607">
        <v>426.7</v>
      </c>
      <c r="E607">
        <v>533.6</v>
      </c>
      <c r="F607" s="16">
        <f t="shared" si="142"/>
        <v>516.9</v>
      </c>
      <c r="G607" s="16">
        <f t="shared" si="143"/>
        <v>631.4</v>
      </c>
      <c r="H607" s="20">
        <f t="shared" si="144"/>
        <v>-18.134304719670567</v>
      </c>
    </row>
    <row r="608" spans="1:8" x14ac:dyDescent="0.25">
      <c r="A608" s="5">
        <f t="shared" si="145"/>
        <v>43104</v>
      </c>
      <c r="B608">
        <v>58.7</v>
      </c>
      <c r="C608">
        <v>106.8</v>
      </c>
      <c r="D608">
        <v>454.8</v>
      </c>
      <c r="E608">
        <v>533.6</v>
      </c>
      <c r="F608" s="16">
        <f t="shared" si="142"/>
        <v>513.5</v>
      </c>
      <c r="G608" s="16">
        <f t="shared" si="143"/>
        <v>640.4</v>
      </c>
      <c r="H608" s="20">
        <f t="shared" si="144"/>
        <v>-19.815740162398498</v>
      </c>
    </row>
    <row r="609" spans="1:8" x14ac:dyDescent="0.25">
      <c r="A609" s="5">
        <f t="shared" si="145"/>
        <v>43111</v>
      </c>
      <c r="B609">
        <v>61.7</v>
      </c>
      <c r="C609">
        <v>113.8</v>
      </c>
      <c r="D609">
        <v>454.8</v>
      </c>
      <c r="E609">
        <v>533.6</v>
      </c>
      <c r="F609" s="16">
        <f t="shared" si="142"/>
        <v>516.5</v>
      </c>
      <c r="G609" s="16">
        <f t="shared" si="143"/>
        <v>647.4</v>
      </c>
      <c r="H609" s="20">
        <f t="shared" si="144"/>
        <v>-20.219338894037687</v>
      </c>
    </row>
    <row r="610" spans="1:8" x14ac:dyDescent="0.25">
      <c r="A610" s="5">
        <f t="shared" si="145"/>
        <v>43118</v>
      </c>
      <c r="B610">
        <v>64.7</v>
      </c>
      <c r="C610" s="16">
        <v>116</v>
      </c>
      <c r="D610">
        <v>454.8</v>
      </c>
      <c r="E610">
        <v>549.5</v>
      </c>
      <c r="F610" s="16">
        <f>+B610+D610</f>
        <v>519.5</v>
      </c>
      <c r="G610" s="16">
        <f>+C610+E610</f>
        <v>665.5</v>
      </c>
      <c r="H610" s="20">
        <f>+(F610/G610-1)*100</f>
        <v>-21.938392186326073</v>
      </c>
    </row>
    <row r="611" spans="1:8" x14ac:dyDescent="0.25">
      <c r="A611" s="5">
        <f t="shared" si="145"/>
        <v>43125</v>
      </c>
      <c r="B611">
        <v>44.5</v>
      </c>
      <c r="C611" s="16">
        <v>122</v>
      </c>
      <c r="D611">
        <v>474.8</v>
      </c>
      <c r="E611" s="16">
        <v>555</v>
      </c>
      <c r="F611" s="16">
        <f t="shared" ref="F611:F627" si="146">+B611+D611</f>
        <v>519.29999999999995</v>
      </c>
      <c r="G611" s="16">
        <f t="shared" ref="G611:G627" si="147">+C611+E611</f>
        <v>677</v>
      </c>
      <c r="H611" s="20">
        <f t="shared" ref="H611:H627" si="148">+(F611/G611-1)*100</f>
        <v>-23.293943870014779</v>
      </c>
    </row>
    <row r="612" spans="1:8" x14ac:dyDescent="0.25">
      <c r="A612" s="5">
        <f t="shared" si="145"/>
        <v>43132</v>
      </c>
      <c r="B612" s="16">
        <v>22</v>
      </c>
      <c r="C612" s="16">
        <v>131</v>
      </c>
      <c r="D612">
        <v>517.29999999999995</v>
      </c>
      <c r="E612">
        <v>555</v>
      </c>
      <c r="F612" s="16">
        <f t="shared" si="146"/>
        <v>539.29999999999995</v>
      </c>
      <c r="G612" s="16">
        <f t="shared" si="147"/>
        <v>686</v>
      </c>
      <c r="H612" s="20">
        <f t="shared" si="148"/>
        <v>-21.384839650145782</v>
      </c>
    </row>
    <row r="613" spans="1:8" x14ac:dyDescent="0.25">
      <c r="A613" s="5">
        <f t="shared" si="145"/>
        <v>43139</v>
      </c>
      <c r="B613" s="16">
        <v>41</v>
      </c>
      <c r="C613">
        <v>102.9</v>
      </c>
      <c r="D613">
        <v>517.29999999999995</v>
      </c>
      <c r="E613">
        <v>584.4</v>
      </c>
      <c r="F613" s="16">
        <f t="shared" si="146"/>
        <v>558.29999999999995</v>
      </c>
      <c r="G613" s="16">
        <f t="shared" si="147"/>
        <v>687.3</v>
      </c>
      <c r="H613" s="20">
        <f t="shared" si="148"/>
        <v>-18.769096464426017</v>
      </c>
    </row>
    <row r="614" spans="1:8" x14ac:dyDescent="0.25">
      <c r="A614" s="5">
        <f t="shared" si="145"/>
        <v>43146</v>
      </c>
      <c r="B614" s="16">
        <v>41</v>
      </c>
      <c r="C614">
        <v>119.7</v>
      </c>
      <c r="D614">
        <v>517.29999999999995</v>
      </c>
      <c r="E614">
        <v>596.9</v>
      </c>
      <c r="F614" s="16">
        <f t="shared" si="146"/>
        <v>558.29999999999995</v>
      </c>
      <c r="G614" s="16">
        <f t="shared" si="147"/>
        <v>716.6</v>
      </c>
      <c r="H614" s="20">
        <f t="shared" si="148"/>
        <v>-22.090427016466652</v>
      </c>
    </row>
    <row r="615" spans="1:8" x14ac:dyDescent="0.25">
      <c r="A615" s="5">
        <f t="shared" si="145"/>
        <v>43153</v>
      </c>
      <c r="B615">
        <v>41.6</v>
      </c>
      <c r="C615">
        <v>127.6</v>
      </c>
      <c r="D615">
        <v>517.29999999999995</v>
      </c>
      <c r="E615">
        <v>596.9</v>
      </c>
      <c r="F615" s="16">
        <f t="shared" si="146"/>
        <v>558.9</v>
      </c>
      <c r="G615" s="16">
        <f t="shared" si="147"/>
        <v>724.5</v>
      </c>
      <c r="H615" s="20">
        <f t="shared" si="148"/>
        <v>-22.857142857142865</v>
      </c>
    </row>
    <row r="616" spans="1:8" x14ac:dyDescent="0.25">
      <c r="A616" s="5">
        <f t="shared" si="145"/>
        <v>43160</v>
      </c>
      <c r="B616">
        <v>16.600000000000001</v>
      </c>
      <c r="C616">
        <v>121.6</v>
      </c>
      <c r="D616">
        <v>576.70000000000005</v>
      </c>
      <c r="E616">
        <v>603.4</v>
      </c>
      <c r="F616" s="16">
        <f t="shared" si="146"/>
        <v>593.30000000000007</v>
      </c>
      <c r="G616" s="16">
        <f t="shared" si="147"/>
        <v>725</v>
      </c>
      <c r="H616" s="20">
        <f t="shared" si="148"/>
        <v>-18.165517241379302</v>
      </c>
    </row>
    <row r="617" spans="1:8" x14ac:dyDescent="0.25">
      <c r="A617" s="5">
        <f t="shared" si="145"/>
        <v>43167</v>
      </c>
      <c r="B617">
        <v>21.6</v>
      </c>
      <c r="C617">
        <v>121.9</v>
      </c>
      <c r="D617">
        <v>584.6</v>
      </c>
      <c r="E617">
        <v>627.29999999999995</v>
      </c>
      <c r="F617" s="16">
        <f t="shared" si="146"/>
        <v>606.20000000000005</v>
      </c>
      <c r="G617" s="16">
        <f t="shared" si="147"/>
        <v>749.19999999999993</v>
      </c>
      <c r="H617" s="20">
        <f t="shared" si="148"/>
        <v>-19.08702616123864</v>
      </c>
    </row>
    <row r="618" spans="1:8" x14ac:dyDescent="0.25">
      <c r="A618" s="5">
        <f t="shared" si="145"/>
        <v>43174</v>
      </c>
      <c r="B618" s="16">
        <v>14</v>
      </c>
      <c r="C618">
        <v>124.9</v>
      </c>
      <c r="D618">
        <v>592.29999999999995</v>
      </c>
      <c r="E618">
        <v>655.29999999999995</v>
      </c>
      <c r="F618" s="16">
        <f t="shared" si="146"/>
        <v>606.29999999999995</v>
      </c>
      <c r="G618" s="16">
        <f t="shared" si="147"/>
        <v>780.19999999999993</v>
      </c>
      <c r="H618" s="20">
        <f t="shared" si="148"/>
        <v>-22.289156626506024</v>
      </c>
    </row>
    <row r="619" spans="1:8" x14ac:dyDescent="0.25">
      <c r="A619" s="5">
        <f t="shared" si="145"/>
        <v>43181</v>
      </c>
      <c r="B619" s="16">
        <v>14</v>
      </c>
      <c r="C619">
        <v>118.9</v>
      </c>
      <c r="D619">
        <v>592.29999999999995</v>
      </c>
      <c r="E619">
        <v>661.9</v>
      </c>
      <c r="F619" s="16">
        <f t="shared" si="146"/>
        <v>606.29999999999995</v>
      </c>
      <c r="G619" s="16">
        <f t="shared" si="147"/>
        <v>780.8</v>
      </c>
      <c r="H619" s="20">
        <f t="shared" si="148"/>
        <v>-22.348872950819676</v>
      </c>
    </row>
    <row r="620" spans="1:8" x14ac:dyDescent="0.25">
      <c r="A620" s="5">
        <f t="shared" si="145"/>
        <v>43188</v>
      </c>
      <c r="B620" s="16">
        <v>14</v>
      </c>
      <c r="C620">
        <v>83.1</v>
      </c>
      <c r="D620">
        <v>592.29999999999995</v>
      </c>
      <c r="E620">
        <v>698.2</v>
      </c>
      <c r="F620" s="16">
        <f t="shared" si="146"/>
        <v>606.29999999999995</v>
      </c>
      <c r="G620" s="16">
        <f t="shared" si="147"/>
        <v>781.30000000000007</v>
      </c>
      <c r="H620" s="20">
        <f t="shared" si="148"/>
        <v>-22.398566491744543</v>
      </c>
    </row>
    <row r="621" spans="1:8" x14ac:dyDescent="0.25">
      <c r="A621" s="5">
        <f t="shared" si="145"/>
        <v>43195</v>
      </c>
      <c r="B621" s="16">
        <v>14</v>
      </c>
      <c r="C621">
        <v>57.2</v>
      </c>
      <c r="D621">
        <v>592.29999999999995</v>
      </c>
      <c r="E621">
        <v>731.3</v>
      </c>
      <c r="F621" s="16">
        <f t="shared" si="146"/>
        <v>606.29999999999995</v>
      </c>
      <c r="G621" s="16">
        <f t="shared" si="147"/>
        <v>788.5</v>
      </c>
      <c r="H621" s="20">
        <f t="shared" si="148"/>
        <v>-23.107165504121753</v>
      </c>
    </row>
    <row r="622" spans="1:8" x14ac:dyDescent="0.25">
      <c r="A622" s="5">
        <f t="shared" si="145"/>
        <v>43202</v>
      </c>
      <c r="B622" s="16">
        <v>14</v>
      </c>
      <c r="C622">
        <v>84.2</v>
      </c>
      <c r="D622">
        <v>599.9</v>
      </c>
      <c r="E622">
        <v>737.9</v>
      </c>
      <c r="F622" s="16">
        <f t="shared" si="146"/>
        <v>613.9</v>
      </c>
      <c r="G622" s="16">
        <f t="shared" si="147"/>
        <v>822.1</v>
      </c>
      <c r="H622" s="20">
        <f t="shared" si="148"/>
        <v>-25.325386206057665</v>
      </c>
    </row>
    <row r="623" spans="1:8" x14ac:dyDescent="0.25">
      <c r="A623" s="5">
        <f t="shared" si="145"/>
        <v>43209</v>
      </c>
      <c r="B623">
        <v>0</v>
      </c>
      <c r="C623">
        <v>61.5</v>
      </c>
      <c r="D623">
        <v>265.3</v>
      </c>
      <c r="E623">
        <v>444.5</v>
      </c>
      <c r="F623" s="16">
        <f t="shared" si="146"/>
        <v>265.3</v>
      </c>
      <c r="G623" s="16">
        <f t="shared" si="147"/>
        <v>506</v>
      </c>
      <c r="H623" s="20">
        <f t="shared" si="148"/>
        <v>-47.569169960474312</v>
      </c>
    </row>
    <row r="624" spans="1:8" x14ac:dyDescent="0.25">
      <c r="A624" s="5">
        <f t="shared" si="145"/>
        <v>43216</v>
      </c>
      <c r="B624">
        <v>6</v>
      </c>
      <c r="C624">
        <v>115.2</v>
      </c>
      <c r="D624">
        <v>653.5</v>
      </c>
      <c r="E624">
        <v>743.9</v>
      </c>
      <c r="F624" s="16">
        <f t="shared" si="146"/>
        <v>659.5</v>
      </c>
      <c r="G624" s="16">
        <f t="shared" si="147"/>
        <v>859.1</v>
      </c>
      <c r="H624" s="20">
        <f t="shared" si="148"/>
        <v>-23.233616575485971</v>
      </c>
    </row>
    <row r="625" spans="1:9" x14ac:dyDescent="0.25">
      <c r="A625" s="5">
        <f t="shared" si="145"/>
        <v>43223</v>
      </c>
      <c r="B625">
        <v>14.8</v>
      </c>
      <c r="C625">
        <v>109.7</v>
      </c>
      <c r="D625">
        <v>653.5</v>
      </c>
      <c r="E625">
        <v>749.9</v>
      </c>
      <c r="F625" s="16">
        <f t="shared" si="146"/>
        <v>668.3</v>
      </c>
      <c r="G625" s="16">
        <f t="shared" si="147"/>
        <v>859.6</v>
      </c>
      <c r="H625" s="20">
        <f t="shared" si="148"/>
        <v>-22.25453699395068</v>
      </c>
      <c r="I625">
        <v>6</v>
      </c>
    </row>
    <row r="626" spans="1:9" x14ac:dyDescent="0.25">
      <c r="A626" s="5">
        <f t="shared" si="145"/>
        <v>43230</v>
      </c>
      <c r="B626">
        <v>14.8</v>
      </c>
      <c r="C626">
        <v>110</v>
      </c>
      <c r="D626">
        <v>653.5</v>
      </c>
      <c r="E626">
        <v>749.9</v>
      </c>
      <c r="F626" s="16">
        <f t="shared" si="146"/>
        <v>668.3</v>
      </c>
      <c r="G626" s="16">
        <f t="shared" si="147"/>
        <v>859.9</v>
      </c>
      <c r="H626" s="20">
        <f t="shared" si="148"/>
        <v>-22.281660658216072</v>
      </c>
      <c r="I626">
        <v>6</v>
      </c>
    </row>
    <row r="627" spans="1:9" x14ac:dyDescent="0.25">
      <c r="A627" s="5">
        <f t="shared" si="145"/>
        <v>43237</v>
      </c>
      <c r="B627">
        <v>8.8000000000000007</v>
      </c>
      <c r="C627">
        <v>49.4</v>
      </c>
      <c r="D627">
        <v>660.1</v>
      </c>
      <c r="E627">
        <v>808.8</v>
      </c>
      <c r="F627" s="16">
        <f t="shared" si="146"/>
        <v>668.9</v>
      </c>
      <c r="G627" s="16">
        <f t="shared" si="147"/>
        <v>858.19999999999993</v>
      </c>
      <c r="H627" s="20">
        <f t="shared" si="148"/>
        <v>-22.05779538569098</v>
      </c>
      <c r="I627">
        <v>16</v>
      </c>
    </row>
    <row r="628" spans="1:9" x14ac:dyDescent="0.25">
      <c r="A628" s="5">
        <f t="shared" si="145"/>
        <v>43244</v>
      </c>
      <c r="B628">
        <v>8.8000000000000007</v>
      </c>
      <c r="C628">
        <v>46.1</v>
      </c>
      <c r="D628">
        <v>676.2</v>
      </c>
      <c r="E628">
        <v>812</v>
      </c>
      <c r="F628" s="16">
        <f t="shared" ref="F628:F635" si="149">+B628+D628</f>
        <v>685</v>
      </c>
      <c r="G628" s="16">
        <f t="shared" ref="G628:G635" si="150">+C628+E628</f>
        <v>858.1</v>
      </c>
      <c r="H628" s="20">
        <f t="shared" ref="H628:H635" si="151">+(F628/G628-1)*100</f>
        <v>-20.172474070621139</v>
      </c>
      <c r="I628">
        <v>16</v>
      </c>
    </row>
    <row r="629" spans="1:9" x14ac:dyDescent="0.25">
      <c r="A629" s="5">
        <f t="shared" si="145"/>
        <v>43251</v>
      </c>
      <c r="B629">
        <v>8.8000000000000007</v>
      </c>
      <c r="C629">
        <v>46.1</v>
      </c>
      <c r="D629">
        <v>676.2</v>
      </c>
      <c r="E629">
        <v>812</v>
      </c>
      <c r="F629" s="16">
        <f t="shared" si="149"/>
        <v>685</v>
      </c>
      <c r="G629" s="16">
        <f t="shared" si="150"/>
        <v>858.1</v>
      </c>
      <c r="H629" s="20">
        <f t="shared" si="151"/>
        <v>-20.172474070621139</v>
      </c>
      <c r="I629">
        <v>24.8</v>
      </c>
    </row>
    <row r="630" spans="1:9" x14ac:dyDescent="0.25">
      <c r="A630" s="159">
        <f t="shared" si="145"/>
        <v>43258</v>
      </c>
      <c r="B630">
        <v>24.8</v>
      </c>
      <c r="C630">
        <v>102.9</v>
      </c>
      <c r="D630">
        <v>0</v>
      </c>
      <c r="E630">
        <v>48.8</v>
      </c>
      <c r="F630" s="160">
        <f t="shared" si="149"/>
        <v>24.8</v>
      </c>
      <c r="G630" s="160">
        <f t="shared" si="150"/>
        <v>151.69999999999999</v>
      </c>
      <c r="H630" s="161">
        <f t="shared" si="151"/>
        <v>-83.651944627554386</v>
      </c>
      <c r="I630" s="162" t="s">
        <v>653</v>
      </c>
    </row>
    <row r="631" spans="1:9" x14ac:dyDescent="0.25">
      <c r="A631" s="5">
        <f t="shared" si="145"/>
        <v>43265</v>
      </c>
      <c r="B631">
        <v>18.8</v>
      </c>
      <c r="C631">
        <v>137.9</v>
      </c>
      <c r="D631">
        <v>6.6</v>
      </c>
      <c r="E631">
        <v>48.8</v>
      </c>
      <c r="F631" s="16">
        <f t="shared" si="149"/>
        <v>25.4</v>
      </c>
      <c r="G631" s="16">
        <f t="shared" si="150"/>
        <v>186.7</v>
      </c>
      <c r="H631" s="20">
        <f t="shared" si="151"/>
        <v>-86.395286555972149</v>
      </c>
    </row>
    <row r="632" spans="1:9" x14ac:dyDescent="0.25">
      <c r="A632" s="5">
        <f t="shared" si="145"/>
        <v>43272</v>
      </c>
      <c r="B632">
        <v>39.299999999999997</v>
      </c>
      <c r="C632">
        <v>122.1</v>
      </c>
      <c r="D632">
        <v>6.6</v>
      </c>
      <c r="E632">
        <v>75.5</v>
      </c>
      <c r="F632" s="16">
        <f t="shared" si="149"/>
        <v>45.9</v>
      </c>
      <c r="G632" s="16">
        <f t="shared" si="150"/>
        <v>197.6</v>
      </c>
      <c r="H632" s="20">
        <f t="shared" si="151"/>
        <v>-76.771255060728748</v>
      </c>
    </row>
    <row r="633" spans="1:9" x14ac:dyDescent="0.25">
      <c r="A633" s="5">
        <f t="shared" si="145"/>
        <v>43279</v>
      </c>
      <c r="B633">
        <v>39.299999999999997</v>
      </c>
      <c r="C633">
        <v>83.5</v>
      </c>
      <c r="D633">
        <v>26.1</v>
      </c>
      <c r="E633">
        <v>86.3</v>
      </c>
      <c r="F633" s="16">
        <f t="shared" si="149"/>
        <v>65.400000000000006</v>
      </c>
      <c r="G633" s="16">
        <f t="shared" si="150"/>
        <v>169.8</v>
      </c>
      <c r="H633" s="20">
        <f t="shared" si="151"/>
        <v>-61.484098939929325</v>
      </c>
    </row>
    <row r="634" spans="1:9" x14ac:dyDescent="0.25">
      <c r="A634" s="5">
        <f t="shared" si="145"/>
        <v>43286</v>
      </c>
      <c r="B634">
        <v>40.700000000000003</v>
      </c>
      <c r="C634">
        <v>83.5</v>
      </c>
      <c r="D634">
        <v>26.1</v>
      </c>
      <c r="E634">
        <v>86.3</v>
      </c>
      <c r="F634" s="16">
        <f t="shared" si="149"/>
        <v>66.800000000000011</v>
      </c>
      <c r="G634" s="16">
        <f t="shared" si="150"/>
        <v>169.8</v>
      </c>
      <c r="H634" s="20">
        <f t="shared" si="151"/>
        <v>-60.659599528857477</v>
      </c>
    </row>
    <row r="635" spans="1:9" x14ac:dyDescent="0.25">
      <c r="A635" s="5">
        <f t="shared" ref="A635:A698" si="152">+A634+7</f>
        <v>43293</v>
      </c>
      <c r="B635">
        <v>36.5</v>
      </c>
      <c r="C635">
        <v>125.8</v>
      </c>
      <c r="D635">
        <v>30.4</v>
      </c>
      <c r="E635">
        <v>86.3</v>
      </c>
      <c r="F635" s="16">
        <f t="shared" si="149"/>
        <v>66.900000000000006</v>
      </c>
      <c r="G635" s="16">
        <f t="shared" si="150"/>
        <v>212.1</v>
      </c>
      <c r="H635" s="20">
        <f t="shared" si="151"/>
        <v>-68.458274398868454</v>
      </c>
    </row>
    <row r="636" spans="1:9" x14ac:dyDescent="0.25">
      <c r="A636" s="5">
        <f t="shared" si="152"/>
        <v>43300</v>
      </c>
      <c r="B636">
        <v>30.5</v>
      </c>
      <c r="C636">
        <v>121.5</v>
      </c>
      <c r="D636">
        <v>53.2</v>
      </c>
      <c r="E636">
        <v>108.3</v>
      </c>
      <c r="F636" s="16">
        <f t="shared" ref="F636:F645" si="153">+B636+D636</f>
        <v>83.7</v>
      </c>
      <c r="G636" s="16">
        <f t="shared" ref="G636:G645" si="154">+C636+E636</f>
        <v>229.8</v>
      </c>
      <c r="H636" s="20">
        <f t="shared" ref="H636:H645" si="155">+(F636/G636-1)*100</f>
        <v>-63.577023498694516</v>
      </c>
    </row>
    <row r="637" spans="1:9" x14ac:dyDescent="0.25">
      <c r="A637" s="5">
        <f t="shared" si="152"/>
        <v>43307</v>
      </c>
      <c r="B637" s="16">
        <v>33</v>
      </c>
      <c r="C637">
        <v>92.8</v>
      </c>
      <c r="D637">
        <v>53.2</v>
      </c>
      <c r="E637">
        <v>159.80000000000001</v>
      </c>
      <c r="F637" s="16">
        <f t="shared" si="153"/>
        <v>86.2</v>
      </c>
      <c r="G637" s="16">
        <f t="shared" si="154"/>
        <v>252.60000000000002</v>
      </c>
      <c r="H637" s="20">
        <f t="shared" si="155"/>
        <v>-65.87490102929533</v>
      </c>
    </row>
    <row r="638" spans="1:9" x14ac:dyDescent="0.25">
      <c r="A638" s="5">
        <f t="shared" si="152"/>
        <v>43314</v>
      </c>
      <c r="B638" s="16">
        <v>33</v>
      </c>
      <c r="C638">
        <v>100.9</v>
      </c>
      <c r="D638">
        <v>53.2</v>
      </c>
      <c r="E638">
        <v>180.2</v>
      </c>
      <c r="F638" s="16">
        <f t="shared" si="153"/>
        <v>86.2</v>
      </c>
      <c r="G638" s="16">
        <f t="shared" si="154"/>
        <v>281.10000000000002</v>
      </c>
      <c r="H638" s="20">
        <f t="shared" si="155"/>
        <v>-69.334756314478824</v>
      </c>
    </row>
    <row r="639" spans="1:9" x14ac:dyDescent="0.25">
      <c r="A639" s="5">
        <f t="shared" si="152"/>
        <v>43321</v>
      </c>
      <c r="B639" s="16">
        <v>33</v>
      </c>
      <c r="C639">
        <v>83.4</v>
      </c>
      <c r="D639">
        <v>63.8</v>
      </c>
      <c r="E639">
        <v>194.9</v>
      </c>
      <c r="F639" s="16">
        <f t="shared" si="153"/>
        <v>96.8</v>
      </c>
      <c r="G639" s="16">
        <f t="shared" si="154"/>
        <v>278.3</v>
      </c>
      <c r="H639" s="20">
        <f t="shared" si="155"/>
        <v>-65.217391304347828</v>
      </c>
    </row>
    <row r="640" spans="1:9" x14ac:dyDescent="0.25">
      <c r="A640" s="5">
        <f t="shared" si="152"/>
        <v>43328</v>
      </c>
      <c r="B640" s="16">
        <v>66</v>
      </c>
      <c r="C640" s="16">
        <v>62.4</v>
      </c>
      <c r="D640" s="16">
        <v>90</v>
      </c>
      <c r="E640" s="16">
        <v>221</v>
      </c>
      <c r="F640" s="16">
        <f t="shared" si="153"/>
        <v>156</v>
      </c>
      <c r="G640" s="16">
        <f t="shared" si="154"/>
        <v>283.39999999999998</v>
      </c>
      <c r="H640" s="20">
        <f t="shared" si="155"/>
        <v>-44.954128440366972</v>
      </c>
    </row>
    <row r="641" spans="1:8" x14ac:dyDescent="0.25">
      <c r="A641" s="5">
        <f t="shared" si="152"/>
        <v>43335</v>
      </c>
      <c r="B641" s="16">
        <v>82</v>
      </c>
      <c r="C641" s="16">
        <v>53.4</v>
      </c>
      <c r="D641" s="16">
        <v>90</v>
      </c>
      <c r="E641" s="16">
        <v>221.5</v>
      </c>
      <c r="F641" s="16">
        <f t="shared" si="153"/>
        <v>172</v>
      </c>
      <c r="G641" s="16">
        <f t="shared" si="154"/>
        <v>274.89999999999998</v>
      </c>
      <c r="H641" s="20">
        <f t="shared" si="155"/>
        <v>-37.431793379410692</v>
      </c>
    </row>
    <row r="642" spans="1:8" x14ac:dyDescent="0.25">
      <c r="A642" s="5">
        <f t="shared" si="152"/>
        <v>43342</v>
      </c>
      <c r="B642" s="16">
        <v>82.5</v>
      </c>
      <c r="C642" s="16">
        <v>79.400000000000006</v>
      </c>
      <c r="D642" s="16">
        <v>90</v>
      </c>
      <c r="E642" s="16">
        <v>221.5</v>
      </c>
      <c r="F642" s="16">
        <f t="shared" si="153"/>
        <v>172.5</v>
      </c>
      <c r="G642" s="16">
        <f t="shared" si="154"/>
        <v>300.89999999999998</v>
      </c>
      <c r="H642" s="20">
        <f t="shared" si="155"/>
        <v>-42.671984047856427</v>
      </c>
    </row>
    <row r="643" spans="1:8" x14ac:dyDescent="0.25">
      <c r="A643" s="5">
        <f t="shared" si="152"/>
        <v>43349</v>
      </c>
      <c r="B643">
        <v>85.5</v>
      </c>
      <c r="C643">
        <v>79.400000000000006</v>
      </c>
      <c r="D643">
        <v>110.1</v>
      </c>
      <c r="E643">
        <v>287.2</v>
      </c>
      <c r="F643" s="16">
        <f t="shared" si="153"/>
        <v>195.6</v>
      </c>
      <c r="G643" s="16">
        <f t="shared" si="154"/>
        <v>366.6</v>
      </c>
      <c r="H643" s="20">
        <f t="shared" si="155"/>
        <v>-46.64484451718495</v>
      </c>
    </row>
    <row r="644" spans="1:8" x14ac:dyDescent="0.25">
      <c r="A644" s="5">
        <f t="shared" si="152"/>
        <v>43356</v>
      </c>
      <c r="B644" s="16">
        <v>75</v>
      </c>
      <c r="C644">
        <v>79.400000000000006</v>
      </c>
      <c r="D644">
        <v>123.3</v>
      </c>
      <c r="E644">
        <v>287.2</v>
      </c>
      <c r="F644" s="16">
        <f t="shared" si="153"/>
        <v>198.3</v>
      </c>
      <c r="G644" s="16">
        <f t="shared" si="154"/>
        <v>366.6</v>
      </c>
      <c r="H644" s="20">
        <f t="shared" si="155"/>
        <v>-45.908346972176759</v>
      </c>
    </row>
    <row r="645" spans="1:8" x14ac:dyDescent="0.25">
      <c r="A645" s="5">
        <f t="shared" si="152"/>
        <v>43363</v>
      </c>
      <c r="B645" s="16">
        <v>75</v>
      </c>
      <c r="C645">
        <v>74.900000000000006</v>
      </c>
      <c r="D645">
        <v>123.3</v>
      </c>
      <c r="E645">
        <v>294.8</v>
      </c>
      <c r="F645" s="16">
        <f t="shared" si="153"/>
        <v>198.3</v>
      </c>
      <c r="G645" s="16">
        <f t="shared" si="154"/>
        <v>369.70000000000005</v>
      </c>
      <c r="H645" s="20">
        <f t="shared" si="155"/>
        <v>-46.361915066269951</v>
      </c>
    </row>
    <row r="646" spans="1:8" x14ac:dyDescent="0.25">
      <c r="A646" s="5">
        <f t="shared" si="152"/>
        <v>43370</v>
      </c>
      <c r="B646" s="16">
        <v>75</v>
      </c>
      <c r="C646">
        <v>75.2</v>
      </c>
      <c r="D646">
        <v>123.3</v>
      </c>
      <c r="E646">
        <v>298.10000000000002</v>
      </c>
      <c r="F646" s="16">
        <f t="shared" ref="F646:F698" si="156">+B646+D646</f>
        <v>198.3</v>
      </c>
      <c r="G646" s="16">
        <f t="shared" ref="G646:G698" si="157">+C646+E646</f>
        <v>373.3</v>
      </c>
      <c r="H646" s="20">
        <f t="shared" ref="H646:H698" si="158">+(F646/G646-1)*100</f>
        <v>-46.879185641575141</v>
      </c>
    </row>
    <row r="647" spans="1:8" x14ac:dyDescent="0.25">
      <c r="A647" s="5">
        <f t="shared" si="152"/>
        <v>43377</v>
      </c>
      <c r="B647" s="16">
        <v>90</v>
      </c>
      <c r="C647">
        <v>0</v>
      </c>
      <c r="D647">
        <v>104.4</v>
      </c>
      <c r="E647">
        <v>94.9</v>
      </c>
      <c r="F647" s="16">
        <f t="shared" si="156"/>
        <v>194.4</v>
      </c>
      <c r="G647" s="16">
        <f t="shared" si="157"/>
        <v>94.9</v>
      </c>
      <c r="H647" s="20">
        <f t="shared" si="158"/>
        <v>104.84720758693359</v>
      </c>
    </row>
    <row r="648" spans="1:8" x14ac:dyDescent="0.25">
      <c r="A648" s="5">
        <f t="shared" si="152"/>
        <v>43384</v>
      </c>
      <c r="B648" s="16">
        <v>77</v>
      </c>
      <c r="C648">
        <v>29.9</v>
      </c>
      <c r="D648">
        <v>123.3</v>
      </c>
      <c r="E648">
        <v>343.6</v>
      </c>
      <c r="F648" s="16">
        <f t="shared" si="156"/>
        <v>200.3</v>
      </c>
      <c r="G648" s="16">
        <f t="shared" si="157"/>
        <v>373.5</v>
      </c>
      <c r="H648" s="20">
        <f t="shared" si="158"/>
        <v>-46.372155287817939</v>
      </c>
    </row>
    <row r="649" spans="1:8" x14ac:dyDescent="0.25">
      <c r="A649" s="5">
        <f t="shared" si="152"/>
        <v>43391</v>
      </c>
      <c r="B649" s="16">
        <v>65</v>
      </c>
      <c r="C649">
        <v>29.9</v>
      </c>
      <c r="D649">
        <v>136.4</v>
      </c>
      <c r="E649">
        <v>354.6</v>
      </c>
      <c r="F649" s="16">
        <f t="shared" si="156"/>
        <v>201.4</v>
      </c>
      <c r="G649" s="16">
        <f t="shared" si="157"/>
        <v>384.5</v>
      </c>
      <c r="H649" s="20">
        <f t="shared" si="158"/>
        <v>-47.620286085825747</v>
      </c>
    </row>
    <row r="650" spans="1:8" x14ac:dyDescent="0.25">
      <c r="A650" s="5">
        <f t="shared" si="152"/>
        <v>43398</v>
      </c>
      <c r="B650" s="16">
        <v>52.5</v>
      </c>
      <c r="C650">
        <v>22.6</v>
      </c>
      <c r="D650">
        <v>149.69999999999999</v>
      </c>
      <c r="E650">
        <v>362.6</v>
      </c>
      <c r="F650" s="16">
        <f t="shared" si="156"/>
        <v>202.2</v>
      </c>
      <c r="G650" s="16">
        <f t="shared" si="157"/>
        <v>385.20000000000005</v>
      </c>
      <c r="H650" s="20">
        <f t="shared" si="158"/>
        <v>-47.50778816199378</v>
      </c>
    </row>
    <row r="651" spans="1:8" x14ac:dyDescent="0.25">
      <c r="A651" s="5">
        <f t="shared" si="152"/>
        <v>43405</v>
      </c>
      <c r="B651" s="16">
        <v>44</v>
      </c>
      <c r="C651">
        <v>40.6</v>
      </c>
      <c r="D651">
        <v>157.4</v>
      </c>
      <c r="E651">
        <v>362.6</v>
      </c>
      <c r="F651" s="16">
        <f t="shared" si="156"/>
        <v>201.4</v>
      </c>
      <c r="G651" s="16">
        <f t="shared" si="157"/>
        <v>403.20000000000005</v>
      </c>
      <c r="H651" s="20">
        <f t="shared" si="158"/>
        <v>-50.049603174603185</v>
      </c>
    </row>
    <row r="652" spans="1:8" x14ac:dyDescent="0.25">
      <c r="A652" s="5">
        <f t="shared" si="152"/>
        <v>43412</v>
      </c>
      <c r="B652">
        <v>45.5</v>
      </c>
      <c r="C652">
        <v>66.099999999999994</v>
      </c>
      <c r="D652">
        <v>157.4</v>
      </c>
      <c r="E652">
        <v>362.6</v>
      </c>
      <c r="F652" s="16">
        <f t="shared" si="156"/>
        <v>202.9</v>
      </c>
      <c r="G652" s="16">
        <f t="shared" si="157"/>
        <v>428.70000000000005</v>
      </c>
      <c r="H652" s="20">
        <f t="shared" si="158"/>
        <v>-52.670865407044552</v>
      </c>
    </row>
    <row r="653" spans="1:8" x14ac:dyDescent="0.25">
      <c r="A653" s="5">
        <f t="shared" si="152"/>
        <v>43419</v>
      </c>
      <c r="B653" s="16">
        <v>45.5</v>
      </c>
      <c r="C653">
        <v>57.1</v>
      </c>
      <c r="D653">
        <v>157.4</v>
      </c>
      <c r="E653">
        <v>372.5</v>
      </c>
      <c r="F653" s="16">
        <f t="shared" si="156"/>
        <v>202.9</v>
      </c>
      <c r="G653" s="16">
        <f t="shared" si="157"/>
        <v>429.6</v>
      </c>
      <c r="H653" s="20">
        <f t="shared" si="158"/>
        <v>-52.770018621973925</v>
      </c>
    </row>
    <row r="654" spans="1:8" x14ac:dyDescent="0.25">
      <c r="A654" s="5">
        <f t="shared" si="152"/>
        <v>43426</v>
      </c>
      <c r="B654">
        <v>45.5</v>
      </c>
      <c r="C654">
        <v>61.8</v>
      </c>
      <c r="D654">
        <v>157.4</v>
      </c>
      <c r="E654">
        <v>416</v>
      </c>
      <c r="F654" s="16">
        <f t="shared" si="156"/>
        <v>202.9</v>
      </c>
      <c r="G654" s="16">
        <f t="shared" si="157"/>
        <v>477.8</v>
      </c>
      <c r="H654" s="20">
        <f t="shared" si="158"/>
        <v>-57.53453327752198</v>
      </c>
    </row>
    <row r="655" spans="1:8" x14ac:dyDescent="0.25">
      <c r="A655" s="5">
        <f t="shared" si="152"/>
        <v>43433</v>
      </c>
      <c r="B655">
        <v>45.5</v>
      </c>
      <c r="C655">
        <v>61.5</v>
      </c>
      <c r="D655">
        <v>175.3</v>
      </c>
      <c r="E655">
        <v>426.7</v>
      </c>
      <c r="F655" s="16">
        <f t="shared" si="156"/>
        <v>220.8</v>
      </c>
      <c r="G655" s="16">
        <f t="shared" si="157"/>
        <v>488.2</v>
      </c>
      <c r="H655" s="20">
        <f t="shared" si="158"/>
        <v>-54.772634166325275</v>
      </c>
    </row>
    <row r="656" spans="1:8" x14ac:dyDescent="0.25">
      <c r="A656" s="5">
        <f t="shared" si="152"/>
        <v>43440</v>
      </c>
      <c r="B656">
        <v>38.5</v>
      </c>
      <c r="C656">
        <v>61.5</v>
      </c>
      <c r="D656">
        <v>182.6</v>
      </c>
      <c r="E656">
        <v>426.7</v>
      </c>
      <c r="F656" s="16">
        <f t="shared" si="156"/>
        <v>221.1</v>
      </c>
      <c r="G656" s="16">
        <f t="shared" si="157"/>
        <v>488.2</v>
      </c>
      <c r="H656" s="20">
        <f t="shared" si="158"/>
        <v>-54.711183941007782</v>
      </c>
    </row>
    <row r="657" spans="1:8" x14ac:dyDescent="0.25">
      <c r="A657" s="5">
        <f t="shared" si="152"/>
        <v>43447</v>
      </c>
      <c r="B657">
        <v>57.6</v>
      </c>
      <c r="C657">
        <v>63.7</v>
      </c>
      <c r="D657">
        <v>188.6</v>
      </c>
      <c r="E657">
        <v>426.7</v>
      </c>
      <c r="F657" s="16">
        <f t="shared" si="156"/>
        <v>246.2</v>
      </c>
      <c r="G657" s="16">
        <f t="shared" si="157"/>
        <v>490.4</v>
      </c>
      <c r="H657" s="20">
        <f t="shared" si="158"/>
        <v>-49.796084828711251</v>
      </c>
    </row>
    <row r="658" spans="1:8" x14ac:dyDescent="0.25">
      <c r="A658" s="5">
        <f t="shared" si="152"/>
        <v>43454</v>
      </c>
      <c r="B658" s="16">
        <v>58</v>
      </c>
      <c r="C658">
        <v>84.2</v>
      </c>
      <c r="D658">
        <v>188.6</v>
      </c>
      <c r="E658">
        <v>426.7</v>
      </c>
      <c r="F658" s="16">
        <f t="shared" si="156"/>
        <v>246.6</v>
      </c>
      <c r="G658" s="16">
        <f t="shared" si="157"/>
        <v>510.9</v>
      </c>
      <c r="H658" s="20">
        <f t="shared" si="158"/>
        <v>-51.732237228420445</v>
      </c>
    </row>
    <row r="659" spans="1:8" x14ac:dyDescent="0.25">
      <c r="A659" s="5">
        <f t="shared" si="152"/>
        <v>43461</v>
      </c>
      <c r="B659" s="16">
        <v>58</v>
      </c>
      <c r="C659">
        <v>90.2</v>
      </c>
      <c r="D659">
        <v>188.6</v>
      </c>
      <c r="E659">
        <v>426.7</v>
      </c>
      <c r="F659" s="16">
        <f t="shared" si="156"/>
        <v>246.6</v>
      </c>
      <c r="G659" s="16">
        <f t="shared" si="157"/>
        <v>516.9</v>
      </c>
      <c r="H659" s="20">
        <f t="shared" si="158"/>
        <v>-52.292513058618681</v>
      </c>
    </row>
    <row r="660" spans="1:8" x14ac:dyDescent="0.25">
      <c r="A660" s="5">
        <f t="shared" si="152"/>
        <v>43468</v>
      </c>
      <c r="B660" s="16">
        <v>58</v>
      </c>
      <c r="C660">
        <v>58.7</v>
      </c>
      <c r="D660">
        <v>188.6</v>
      </c>
      <c r="E660">
        <v>454.8</v>
      </c>
      <c r="F660" s="16">
        <f t="shared" si="156"/>
        <v>246.6</v>
      </c>
      <c r="G660" s="16">
        <f t="shared" si="157"/>
        <v>513.5</v>
      </c>
      <c r="H660" s="20">
        <f t="shared" si="158"/>
        <v>-51.976630963972738</v>
      </c>
    </row>
    <row r="661" spans="1:8" x14ac:dyDescent="0.25">
      <c r="A661" s="5">
        <f t="shared" si="152"/>
        <v>43475</v>
      </c>
      <c r="B661" s="157">
        <v>0</v>
      </c>
      <c r="C661" s="157">
        <v>0</v>
      </c>
      <c r="D661" s="157">
        <v>0</v>
      </c>
      <c r="E661" s="157">
        <v>0</v>
      </c>
      <c r="F661" s="170">
        <f t="shared" si="156"/>
        <v>0</v>
      </c>
      <c r="G661" s="170">
        <f t="shared" si="157"/>
        <v>0</v>
      </c>
      <c r="H661" s="20" t="e">
        <f t="shared" si="158"/>
        <v>#DIV/0!</v>
      </c>
    </row>
    <row r="662" spans="1:8" x14ac:dyDescent="0.25">
      <c r="A662" s="5">
        <f t="shared" si="152"/>
        <v>43482</v>
      </c>
      <c r="B662" s="157">
        <v>0</v>
      </c>
      <c r="C662" s="157">
        <v>0</v>
      </c>
      <c r="D662" s="157">
        <v>0</v>
      </c>
      <c r="E662" s="157">
        <v>0</v>
      </c>
      <c r="F662" s="170">
        <f t="shared" si="156"/>
        <v>0</v>
      </c>
      <c r="G662" s="170">
        <f t="shared" si="157"/>
        <v>0</v>
      </c>
      <c r="H662" s="20" t="e">
        <f t="shared" si="158"/>
        <v>#DIV/0!</v>
      </c>
    </row>
    <row r="663" spans="1:8" x14ac:dyDescent="0.25">
      <c r="A663" s="5">
        <f t="shared" si="152"/>
        <v>43489</v>
      </c>
      <c r="B663" s="157">
        <v>0</v>
      </c>
      <c r="C663" s="157">
        <v>0</v>
      </c>
      <c r="D663" s="157">
        <v>0</v>
      </c>
      <c r="E663" s="157">
        <v>0</v>
      </c>
      <c r="F663" s="170">
        <f t="shared" si="156"/>
        <v>0</v>
      </c>
      <c r="G663" s="170">
        <f t="shared" si="157"/>
        <v>0</v>
      </c>
      <c r="H663" s="20" t="e">
        <f t="shared" si="158"/>
        <v>#DIV/0!</v>
      </c>
    </row>
    <row r="664" spans="1:8" x14ac:dyDescent="0.25">
      <c r="A664" s="5">
        <f t="shared" si="152"/>
        <v>43496</v>
      </c>
      <c r="B664" s="157">
        <v>0</v>
      </c>
      <c r="C664" s="157">
        <v>0</v>
      </c>
      <c r="D664" s="157">
        <v>0</v>
      </c>
      <c r="E664" s="157">
        <v>0</v>
      </c>
      <c r="F664" s="170">
        <f t="shared" si="156"/>
        <v>0</v>
      </c>
      <c r="G664" s="170">
        <f t="shared" si="157"/>
        <v>0</v>
      </c>
      <c r="H664" s="20" t="e">
        <f t="shared" si="158"/>
        <v>#DIV/0!</v>
      </c>
    </row>
    <row r="665" spans="1:8" x14ac:dyDescent="0.25">
      <c r="A665" s="5">
        <f t="shared" si="152"/>
        <v>43503</v>
      </c>
      <c r="B665" s="157">
        <v>0</v>
      </c>
      <c r="C665" s="157">
        <v>0</v>
      </c>
      <c r="D665" s="157">
        <v>0</v>
      </c>
      <c r="E665" s="157">
        <v>0</v>
      </c>
      <c r="F665" s="170">
        <f t="shared" si="156"/>
        <v>0</v>
      </c>
      <c r="G665" s="170">
        <f t="shared" si="157"/>
        <v>0</v>
      </c>
      <c r="H665" s="20" t="e">
        <f t="shared" si="158"/>
        <v>#DIV/0!</v>
      </c>
    </row>
    <row r="666" spans="1:8" x14ac:dyDescent="0.25">
      <c r="A666" s="5">
        <f t="shared" si="152"/>
        <v>43510</v>
      </c>
      <c r="B666">
        <v>60.5</v>
      </c>
      <c r="C666">
        <v>41</v>
      </c>
      <c r="D666">
        <v>215.9</v>
      </c>
      <c r="E666">
        <v>517.29999999999995</v>
      </c>
      <c r="F666" s="16">
        <f t="shared" si="156"/>
        <v>276.39999999999998</v>
      </c>
      <c r="G666" s="16">
        <f t="shared" si="157"/>
        <v>558.29999999999995</v>
      </c>
      <c r="H666" s="20">
        <f t="shared" si="158"/>
        <v>-50.492566720401214</v>
      </c>
    </row>
    <row r="667" spans="1:8" x14ac:dyDescent="0.25">
      <c r="A667" s="5">
        <f t="shared" si="152"/>
        <v>43517</v>
      </c>
      <c r="B667" s="16">
        <v>57</v>
      </c>
      <c r="C667">
        <v>41.6</v>
      </c>
      <c r="D667">
        <v>222.5</v>
      </c>
      <c r="E667">
        <v>517.29999999999995</v>
      </c>
      <c r="F667" s="16">
        <f t="shared" si="156"/>
        <v>279.5</v>
      </c>
      <c r="G667" s="16">
        <f t="shared" si="157"/>
        <v>558.9</v>
      </c>
      <c r="H667" s="20">
        <f t="shared" si="158"/>
        <v>-49.991053855788145</v>
      </c>
    </row>
    <row r="668" spans="1:8" x14ac:dyDescent="0.25">
      <c r="A668" s="5">
        <f t="shared" si="152"/>
        <v>43524</v>
      </c>
      <c r="B668" s="16">
        <v>57</v>
      </c>
      <c r="C668">
        <v>16.600000000000001</v>
      </c>
      <c r="D668">
        <v>231.5</v>
      </c>
      <c r="E668">
        <v>576.70000000000005</v>
      </c>
      <c r="F668" s="16">
        <f t="shared" si="156"/>
        <v>288.5</v>
      </c>
      <c r="G668" s="16">
        <f t="shared" si="157"/>
        <v>593.30000000000007</v>
      </c>
      <c r="H668" s="20">
        <f t="shared" si="158"/>
        <v>-51.373672678240354</v>
      </c>
    </row>
    <row r="669" spans="1:8" x14ac:dyDescent="0.25">
      <c r="A669" s="5">
        <f t="shared" si="152"/>
        <v>43531</v>
      </c>
      <c r="B669" s="16">
        <v>57</v>
      </c>
      <c r="C669">
        <v>21.6</v>
      </c>
      <c r="D669">
        <v>231.5</v>
      </c>
      <c r="E669">
        <v>584.6</v>
      </c>
      <c r="F669" s="16">
        <f t="shared" si="156"/>
        <v>288.5</v>
      </c>
      <c r="G669" s="16">
        <f t="shared" si="157"/>
        <v>606.20000000000005</v>
      </c>
      <c r="H669" s="20">
        <f t="shared" si="158"/>
        <v>-52.408446057406799</v>
      </c>
    </row>
    <row r="670" spans="1:8" x14ac:dyDescent="0.25">
      <c r="A670" s="5">
        <f t="shared" si="152"/>
        <v>43538</v>
      </c>
      <c r="B670" s="16">
        <v>36</v>
      </c>
      <c r="C670" s="16">
        <v>14</v>
      </c>
      <c r="D670">
        <v>265.2</v>
      </c>
      <c r="E670">
        <v>592.29999999999995</v>
      </c>
      <c r="F670" s="16">
        <f t="shared" si="156"/>
        <v>301.2</v>
      </c>
      <c r="G670" s="16">
        <f t="shared" si="157"/>
        <v>606.29999999999995</v>
      </c>
      <c r="H670" s="20">
        <f t="shared" si="158"/>
        <v>-50.321622958931222</v>
      </c>
    </row>
    <row r="671" spans="1:8" x14ac:dyDescent="0.25">
      <c r="A671" s="5">
        <f t="shared" si="152"/>
        <v>43545</v>
      </c>
      <c r="B671" s="16">
        <v>36</v>
      </c>
      <c r="C671" s="16">
        <v>14</v>
      </c>
      <c r="D671">
        <v>265.2</v>
      </c>
      <c r="E671">
        <v>592.29999999999995</v>
      </c>
      <c r="F671" s="16">
        <f t="shared" si="156"/>
        <v>301.2</v>
      </c>
      <c r="G671" s="16">
        <f t="shared" si="157"/>
        <v>606.29999999999995</v>
      </c>
      <c r="H671" s="20">
        <f t="shared" si="158"/>
        <v>-50.321622958931222</v>
      </c>
    </row>
    <row r="672" spans="1:8" x14ac:dyDescent="0.25">
      <c r="A672" s="5">
        <f t="shared" si="152"/>
        <v>43552</v>
      </c>
      <c r="B672" s="16">
        <v>36</v>
      </c>
      <c r="C672" s="16">
        <v>14</v>
      </c>
      <c r="D672" s="16">
        <v>286</v>
      </c>
      <c r="E672">
        <v>592.29999999999995</v>
      </c>
      <c r="F672" s="16">
        <f t="shared" si="156"/>
        <v>322</v>
      </c>
      <c r="G672" s="16">
        <f t="shared" si="157"/>
        <v>606.29999999999995</v>
      </c>
      <c r="H672" s="20">
        <f t="shared" si="158"/>
        <v>-46.890978063664846</v>
      </c>
    </row>
    <row r="673" spans="1:9" x14ac:dyDescent="0.25">
      <c r="A673" s="5">
        <f t="shared" si="152"/>
        <v>43559</v>
      </c>
      <c r="B673" s="16">
        <v>36</v>
      </c>
      <c r="C673" s="16">
        <v>14</v>
      </c>
      <c r="D673" s="16">
        <v>286</v>
      </c>
      <c r="E673">
        <v>592.29999999999995</v>
      </c>
      <c r="F673" s="16">
        <f t="shared" si="156"/>
        <v>322</v>
      </c>
      <c r="G673" s="16">
        <f t="shared" si="157"/>
        <v>606.29999999999995</v>
      </c>
      <c r="H673" s="20">
        <f t="shared" si="158"/>
        <v>-46.890978063664846</v>
      </c>
    </row>
    <row r="674" spans="1:9" x14ac:dyDescent="0.25">
      <c r="A674" s="5">
        <f t="shared" si="152"/>
        <v>43566</v>
      </c>
      <c r="B674" s="16">
        <v>51</v>
      </c>
      <c r="C674" s="16">
        <v>14</v>
      </c>
      <c r="D674">
        <v>296.10000000000002</v>
      </c>
      <c r="E674">
        <v>599.9</v>
      </c>
      <c r="F674" s="16">
        <f t="shared" si="156"/>
        <v>347.1</v>
      </c>
      <c r="G674" s="16">
        <f t="shared" si="157"/>
        <v>613.9</v>
      </c>
      <c r="H674" s="20">
        <f t="shared" si="158"/>
        <v>-43.459846880599443</v>
      </c>
    </row>
    <row r="675" spans="1:9" x14ac:dyDescent="0.25">
      <c r="A675" s="5">
        <f t="shared" si="152"/>
        <v>43573</v>
      </c>
      <c r="B675">
        <v>36.1</v>
      </c>
      <c r="C675">
        <v>6</v>
      </c>
      <c r="D675">
        <v>323.3</v>
      </c>
      <c r="E675">
        <v>653.5</v>
      </c>
      <c r="F675" s="16">
        <f t="shared" si="156"/>
        <v>359.40000000000003</v>
      </c>
      <c r="G675" s="16">
        <f t="shared" si="157"/>
        <v>659.5</v>
      </c>
      <c r="H675" s="20">
        <f t="shared" si="158"/>
        <v>-45.504169825625475</v>
      </c>
    </row>
    <row r="676" spans="1:9" x14ac:dyDescent="0.25">
      <c r="A676" s="5">
        <f t="shared" si="152"/>
        <v>43580</v>
      </c>
      <c r="B676">
        <v>32.799999999999997</v>
      </c>
      <c r="C676">
        <v>6</v>
      </c>
      <c r="D676">
        <v>326.8</v>
      </c>
      <c r="E676">
        <v>653.5</v>
      </c>
      <c r="F676" s="16">
        <f t="shared" si="156"/>
        <v>359.6</v>
      </c>
      <c r="G676" s="16">
        <f t="shared" si="157"/>
        <v>659.5</v>
      </c>
      <c r="H676" s="20">
        <f t="shared" si="158"/>
        <v>-45.473843821076564</v>
      </c>
      <c r="I676">
        <v>58.7</v>
      </c>
    </row>
    <row r="677" spans="1:9" x14ac:dyDescent="0.25">
      <c r="A677" s="5">
        <f t="shared" si="152"/>
        <v>43587</v>
      </c>
      <c r="B677">
        <v>38.299999999999997</v>
      </c>
      <c r="C677">
        <v>14.8</v>
      </c>
      <c r="D677">
        <v>350.3</v>
      </c>
      <c r="E677">
        <v>653.5</v>
      </c>
      <c r="F677" s="16">
        <f t="shared" si="156"/>
        <v>388.6</v>
      </c>
      <c r="G677" s="16">
        <f t="shared" si="157"/>
        <v>668.3</v>
      </c>
      <c r="H677" s="20">
        <f t="shared" si="158"/>
        <v>-41.852461469399962</v>
      </c>
      <c r="I677">
        <v>93.7</v>
      </c>
    </row>
    <row r="678" spans="1:9" x14ac:dyDescent="0.25">
      <c r="A678" s="5">
        <f t="shared" si="152"/>
        <v>43594</v>
      </c>
      <c r="B678">
        <v>17.8</v>
      </c>
      <c r="C678">
        <v>14.8</v>
      </c>
      <c r="D678">
        <v>350.3</v>
      </c>
      <c r="E678">
        <v>653.5</v>
      </c>
      <c r="F678" s="16">
        <f t="shared" si="156"/>
        <v>368.1</v>
      </c>
      <c r="G678" s="16">
        <f t="shared" si="157"/>
        <v>668.3</v>
      </c>
      <c r="H678" s="20">
        <f t="shared" si="158"/>
        <v>-44.919946131976651</v>
      </c>
      <c r="I678">
        <v>114.2</v>
      </c>
    </row>
    <row r="679" spans="1:9" x14ac:dyDescent="0.25">
      <c r="A679" s="5">
        <f t="shared" si="152"/>
        <v>43601</v>
      </c>
      <c r="B679">
        <v>17.8</v>
      </c>
      <c r="C679">
        <v>8.8000000000000007</v>
      </c>
      <c r="D679">
        <v>350.3</v>
      </c>
      <c r="E679">
        <v>660.1</v>
      </c>
      <c r="F679" s="16">
        <f t="shared" si="156"/>
        <v>368.1</v>
      </c>
      <c r="G679" s="16">
        <f t="shared" si="157"/>
        <v>668.9</v>
      </c>
      <c r="H679" s="20">
        <f t="shared" si="158"/>
        <v>-44.969352668560312</v>
      </c>
      <c r="I679">
        <v>114.2</v>
      </c>
    </row>
    <row r="680" spans="1:9" x14ac:dyDescent="0.25">
      <c r="A680" s="5">
        <f t="shared" si="152"/>
        <v>43608</v>
      </c>
      <c r="B680">
        <v>10.3</v>
      </c>
      <c r="C680">
        <v>8.8000000000000007</v>
      </c>
      <c r="D680">
        <v>374.4</v>
      </c>
      <c r="E680">
        <v>676.2</v>
      </c>
      <c r="F680" s="16">
        <f t="shared" si="156"/>
        <v>384.7</v>
      </c>
      <c r="G680" s="16">
        <f t="shared" si="157"/>
        <v>685</v>
      </c>
      <c r="H680" s="20">
        <f t="shared" si="158"/>
        <v>-43.839416058394164</v>
      </c>
      <c r="I680">
        <v>114.2</v>
      </c>
    </row>
    <row r="681" spans="1:9" x14ac:dyDescent="0.25">
      <c r="A681" s="5">
        <f t="shared" si="152"/>
        <v>43615</v>
      </c>
      <c r="B681">
        <v>0</v>
      </c>
      <c r="C681">
        <v>8.8000000000000007</v>
      </c>
      <c r="D681">
        <v>384.4</v>
      </c>
      <c r="E681">
        <v>676.2</v>
      </c>
      <c r="F681" s="16">
        <f t="shared" si="156"/>
        <v>384.4</v>
      </c>
      <c r="G681" s="16">
        <f t="shared" si="157"/>
        <v>685</v>
      </c>
      <c r="H681" s="20">
        <f t="shared" si="158"/>
        <v>-43.883211678832126</v>
      </c>
      <c r="I681">
        <v>155.5</v>
      </c>
    </row>
    <row r="682" spans="1:9" x14ac:dyDescent="0.25">
      <c r="A682" s="5">
        <f t="shared" si="152"/>
        <v>43622</v>
      </c>
      <c r="B682">
        <v>155.5</v>
      </c>
      <c r="C682">
        <v>24.8</v>
      </c>
      <c r="D682">
        <v>0</v>
      </c>
      <c r="E682">
        <v>0</v>
      </c>
      <c r="F682" s="16">
        <f t="shared" si="156"/>
        <v>155.5</v>
      </c>
      <c r="G682" s="16">
        <f t="shared" si="157"/>
        <v>24.8</v>
      </c>
      <c r="H682" s="20">
        <f t="shared" si="158"/>
        <v>527.01612903225805</v>
      </c>
    </row>
    <row r="683" spans="1:9" x14ac:dyDescent="0.25">
      <c r="A683" s="5">
        <f t="shared" si="152"/>
        <v>43629</v>
      </c>
      <c r="B683">
        <v>155.5</v>
      </c>
      <c r="C683">
        <v>18.8</v>
      </c>
      <c r="D683">
        <v>0</v>
      </c>
      <c r="E683">
        <v>6.6</v>
      </c>
      <c r="F683" s="16">
        <f t="shared" si="156"/>
        <v>155.5</v>
      </c>
      <c r="G683" s="16">
        <f t="shared" si="157"/>
        <v>25.4</v>
      </c>
      <c r="H683" s="20">
        <f t="shared" si="158"/>
        <v>512.20472440944889</v>
      </c>
    </row>
    <row r="684" spans="1:9" x14ac:dyDescent="0.25">
      <c r="A684" s="5">
        <f t="shared" si="152"/>
        <v>43636</v>
      </c>
      <c r="B684">
        <v>220.1</v>
      </c>
      <c r="C684">
        <v>39.299999999999997</v>
      </c>
      <c r="D684">
        <v>0</v>
      </c>
      <c r="E684">
        <v>6.6</v>
      </c>
      <c r="F684" s="16">
        <f t="shared" si="156"/>
        <v>220.1</v>
      </c>
      <c r="G684" s="16">
        <f t="shared" si="157"/>
        <v>45.9</v>
      </c>
      <c r="H684" s="20">
        <f t="shared" si="158"/>
        <v>379.520697167756</v>
      </c>
    </row>
    <row r="685" spans="1:9" x14ac:dyDescent="0.25">
      <c r="A685" s="5">
        <f t="shared" si="152"/>
        <v>43643</v>
      </c>
      <c r="B685" s="16">
        <v>240</v>
      </c>
      <c r="C685">
        <v>39.299999999999997</v>
      </c>
      <c r="D685">
        <v>15.9</v>
      </c>
      <c r="E685">
        <v>26.1</v>
      </c>
      <c r="F685" s="16">
        <f t="shared" si="156"/>
        <v>255.9</v>
      </c>
      <c r="G685" s="16">
        <f t="shared" si="157"/>
        <v>65.400000000000006</v>
      </c>
      <c r="H685" s="20">
        <f t="shared" si="158"/>
        <v>291.28440366972478</v>
      </c>
    </row>
    <row r="686" spans="1:9" x14ac:dyDescent="0.25">
      <c r="A686" s="5">
        <f t="shared" si="152"/>
        <v>43650</v>
      </c>
      <c r="B686" s="16">
        <v>258</v>
      </c>
      <c r="C686">
        <v>40.700000000000003</v>
      </c>
      <c r="D686">
        <v>15.9</v>
      </c>
      <c r="E686">
        <v>26.1</v>
      </c>
      <c r="F686" s="16">
        <f t="shared" si="156"/>
        <v>273.89999999999998</v>
      </c>
      <c r="G686" s="16">
        <f t="shared" si="157"/>
        <v>66.800000000000011</v>
      </c>
      <c r="H686" s="20">
        <f t="shared" si="158"/>
        <v>310.0299401197604</v>
      </c>
    </row>
    <row r="687" spans="1:9" x14ac:dyDescent="0.25">
      <c r="A687" s="5">
        <f t="shared" si="152"/>
        <v>43657</v>
      </c>
      <c r="B687">
        <v>217.5</v>
      </c>
      <c r="C687">
        <v>36.5</v>
      </c>
      <c r="D687">
        <v>64.5</v>
      </c>
      <c r="E687">
        <v>30.4</v>
      </c>
      <c r="F687" s="16">
        <f t="shared" si="156"/>
        <v>282</v>
      </c>
      <c r="G687" s="16">
        <f t="shared" si="157"/>
        <v>66.900000000000006</v>
      </c>
      <c r="H687" s="20">
        <f t="shared" si="158"/>
        <v>321.52466367713004</v>
      </c>
    </row>
    <row r="688" spans="1:9" x14ac:dyDescent="0.25">
      <c r="A688" s="5">
        <f t="shared" si="152"/>
        <v>43664</v>
      </c>
      <c r="B688">
        <v>218.8</v>
      </c>
      <c r="C688">
        <v>30.5</v>
      </c>
      <c r="D688">
        <v>86</v>
      </c>
      <c r="E688">
        <v>53.2</v>
      </c>
      <c r="F688" s="16">
        <f t="shared" si="156"/>
        <v>304.8</v>
      </c>
      <c r="G688" s="16">
        <f t="shared" si="157"/>
        <v>83.7</v>
      </c>
      <c r="H688" s="20">
        <f t="shared" si="158"/>
        <v>264.15770609318997</v>
      </c>
    </row>
    <row r="689" spans="1:8" x14ac:dyDescent="0.25">
      <c r="A689" s="5">
        <f t="shared" si="152"/>
        <v>43671</v>
      </c>
      <c r="B689">
        <v>186.1</v>
      </c>
      <c r="C689">
        <v>33</v>
      </c>
      <c r="D689">
        <v>141.6</v>
      </c>
      <c r="E689">
        <v>53.2</v>
      </c>
      <c r="F689" s="16">
        <f t="shared" si="156"/>
        <v>327.7</v>
      </c>
      <c r="G689" s="16">
        <f t="shared" si="157"/>
        <v>86.2</v>
      </c>
      <c r="H689" s="20">
        <f t="shared" si="158"/>
        <v>280.16241299303942</v>
      </c>
    </row>
    <row r="690" spans="1:8" x14ac:dyDescent="0.25">
      <c r="A690" s="5">
        <f t="shared" si="152"/>
        <v>43678</v>
      </c>
      <c r="B690">
        <v>162.80000000000001</v>
      </c>
      <c r="C690">
        <v>33</v>
      </c>
      <c r="D690">
        <v>141.6</v>
      </c>
      <c r="E690">
        <v>53.2</v>
      </c>
      <c r="F690" s="16">
        <f t="shared" si="156"/>
        <v>304.39999999999998</v>
      </c>
      <c r="G690" s="16">
        <f t="shared" si="157"/>
        <v>86.2</v>
      </c>
      <c r="H690" s="20">
        <f t="shared" si="158"/>
        <v>253.13225058004636</v>
      </c>
    </row>
    <row r="691" spans="1:8" x14ac:dyDescent="0.25">
      <c r="A691" s="5">
        <f t="shared" si="152"/>
        <v>43685</v>
      </c>
      <c r="B691">
        <v>165.3</v>
      </c>
      <c r="C691">
        <v>33</v>
      </c>
      <c r="D691">
        <v>174.8</v>
      </c>
      <c r="E691">
        <v>63.8</v>
      </c>
      <c r="F691" s="16">
        <f t="shared" si="156"/>
        <v>340.1</v>
      </c>
      <c r="G691" s="16">
        <f t="shared" si="157"/>
        <v>96.8</v>
      </c>
      <c r="H691" s="20">
        <f t="shared" si="158"/>
        <v>251.34297520661158</v>
      </c>
    </row>
    <row r="692" spans="1:8" x14ac:dyDescent="0.25">
      <c r="A692" s="5">
        <f t="shared" si="152"/>
        <v>43692</v>
      </c>
      <c r="B692">
        <v>109.1</v>
      </c>
      <c r="C692">
        <v>66</v>
      </c>
      <c r="D692">
        <v>174.8</v>
      </c>
      <c r="E692">
        <v>90</v>
      </c>
      <c r="F692" s="16">
        <f t="shared" si="156"/>
        <v>283.89999999999998</v>
      </c>
      <c r="G692" s="16">
        <f t="shared" si="157"/>
        <v>156</v>
      </c>
      <c r="H692" s="20">
        <f t="shared" si="158"/>
        <v>81.987179487179461</v>
      </c>
    </row>
    <row r="693" spans="1:8" x14ac:dyDescent="0.25">
      <c r="A693" s="5">
        <f t="shared" si="152"/>
        <v>43699</v>
      </c>
      <c r="B693">
        <v>109.2</v>
      </c>
      <c r="C693">
        <v>82</v>
      </c>
      <c r="D693">
        <v>174.8</v>
      </c>
      <c r="E693">
        <v>90</v>
      </c>
      <c r="F693" s="16">
        <f t="shared" si="156"/>
        <v>284</v>
      </c>
      <c r="G693" s="16">
        <f t="shared" si="157"/>
        <v>172</v>
      </c>
      <c r="H693" s="20">
        <f t="shared" si="158"/>
        <v>65.116279069767444</v>
      </c>
    </row>
    <row r="694" spans="1:8" x14ac:dyDescent="0.25">
      <c r="A694" s="5">
        <f t="shared" si="152"/>
        <v>43706</v>
      </c>
      <c r="B694">
        <v>70.900000000000006</v>
      </c>
      <c r="C694">
        <v>82.5</v>
      </c>
      <c r="D694">
        <v>243.3</v>
      </c>
      <c r="E694">
        <v>90</v>
      </c>
      <c r="F694" s="16">
        <f t="shared" si="156"/>
        <v>314.20000000000005</v>
      </c>
      <c r="G694" s="16">
        <f t="shared" si="157"/>
        <v>172.5</v>
      </c>
      <c r="H694" s="20">
        <f t="shared" si="158"/>
        <v>82.144927536231904</v>
      </c>
    </row>
    <row r="695" spans="1:8" x14ac:dyDescent="0.25">
      <c r="A695" s="5">
        <f t="shared" si="152"/>
        <v>43713</v>
      </c>
      <c r="B695">
        <v>91.9</v>
      </c>
      <c r="C695">
        <v>85.5</v>
      </c>
      <c r="D695">
        <v>257.3</v>
      </c>
      <c r="E695">
        <v>110.1</v>
      </c>
      <c r="F695" s="16">
        <f t="shared" si="156"/>
        <v>349.20000000000005</v>
      </c>
      <c r="G695" s="16">
        <f t="shared" si="157"/>
        <v>195.6</v>
      </c>
      <c r="H695" s="20">
        <f t="shared" si="158"/>
        <v>78.52760736196322</v>
      </c>
    </row>
    <row r="696" spans="1:8" x14ac:dyDescent="0.25">
      <c r="A696" s="5">
        <f t="shared" si="152"/>
        <v>43720</v>
      </c>
      <c r="B696">
        <v>122.7</v>
      </c>
      <c r="C696">
        <v>75</v>
      </c>
      <c r="D696">
        <v>283.8</v>
      </c>
      <c r="E696">
        <v>123.3</v>
      </c>
      <c r="F696" s="16">
        <f t="shared" si="156"/>
        <v>406.5</v>
      </c>
      <c r="G696" s="16">
        <f t="shared" si="157"/>
        <v>198.3</v>
      </c>
      <c r="H696" s="20">
        <f t="shared" si="158"/>
        <v>104.99243570347959</v>
      </c>
    </row>
    <row r="697" spans="1:8" x14ac:dyDescent="0.25">
      <c r="A697" s="5">
        <f t="shared" si="152"/>
        <v>43727</v>
      </c>
      <c r="B697">
        <v>111.2</v>
      </c>
      <c r="C697">
        <v>75</v>
      </c>
      <c r="D697">
        <v>296.5</v>
      </c>
      <c r="E697">
        <v>123.3</v>
      </c>
      <c r="F697" s="16">
        <f t="shared" si="156"/>
        <v>407.7</v>
      </c>
      <c r="G697" s="16">
        <f t="shared" si="157"/>
        <v>198.3</v>
      </c>
      <c r="H697" s="20">
        <f t="shared" si="158"/>
        <v>105.59757942511342</v>
      </c>
    </row>
    <row r="698" spans="1:8" x14ac:dyDescent="0.25">
      <c r="A698" s="5">
        <f t="shared" si="152"/>
        <v>43734</v>
      </c>
      <c r="B698">
        <v>108.6</v>
      </c>
      <c r="C698">
        <v>75</v>
      </c>
      <c r="D698">
        <v>303.10000000000002</v>
      </c>
      <c r="E698">
        <v>123.3</v>
      </c>
      <c r="F698" s="16">
        <f t="shared" si="156"/>
        <v>411.70000000000005</v>
      </c>
      <c r="G698" s="16">
        <f t="shared" si="157"/>
        <v>198.3</v>
      </c>
      <c r="H698" s="20">
        <f t="shared" si="158"/>
        <v>107.61472516389313</v>
      </c>
    </row>
    <row r="699" spans="1:8" x14ac:dyDescent="0.25">
      <c r="A699" s="5">
        <f t="shared" ref="A699:A762" si="159">+A698+7</f>
        <v>43741</v>
      </c>
      <c r="B699">
        <v>86.8</v>
      </c>
      <c r="C699">
        <v>77</v>
      </c>
      <c r="D699">
        <v>327</v>
      </c>
      <c r="E699">
        <v>123.3</v>
      </c>
      <c r="F699" s="16">
        <f t="shared" ref="F699:F710" si="160">+B699+D699</f>
        <v>413.8</v>
      </c>
      <c r="G699" s="16">
        <f t="shared" ref="G699:G710" si="161">+C699+E699</f>
        <v>200.3</v>
      </c>
      <c r="H699" s="20">
        <f t="shared" ref="H699:H710" si="162">+(F699/G699-1)*100</f>
        <v>106.59011482775837</v>
      </c>
    </row>
    <row r="700" spans="1:8" x14ac:dyDescent="0.25">
      <c r="A700" s="5">
        <f t="shared" si="159"/>
        <v>43748</v>
      </c>
      <c r="B700">
        <v>102.8</v>
      </c>
      <c r="C700">
        <v>77</v>
      </c>
      <c r="D700">
        <v>327</v>
      </c>
      <c r="E700">
        <v>123.3</v>
      </c>
      <c r="F700" s="16">
        <f t="shared" si="160"/>
        <v>429.8</v>
      </c>
      <c r="G700" s="16">
        <f t="shared" si="161"/>
        <v>200.3</v>
      </c>
      <c r="H700" s="20">
        <f t="shared" si="162"/>
        <v>114.57813280079878</v>
      </c>
    </row>
    <row r="701" spans="1:8" x14ac:dyDescent="0.25">
      <c r="A701" s="5">
        <f t="shared" si="159"/>
        <v>43755</v>
      </c>
      <c r="B701">
        <v>94.9</v>
      </c>
      <c r="C701">
        <v>65</v>
      </c>
      <c r="D701">
        <v>338.6</v>
      </c>
      <c r="E701">
        <v>136.4</v>
      </c>
      <c r="F701" s="16">
        <f t="shared" si="160"/>
        <v>433.5</v>
      </c>
      <c r="G701" s="16">
        <f t="shared" si="161"/>
        <v>201.4</v>
      </c>
      <c r="H701" s="20">
        <f t="shared" si="162"/>
        <v>115.24329692154916</v>
      </c>
    </row>
    <row r="702" spans="1:8" x14ac:dyDescent="0.25">
      <c r="A702" s="5">
        <f t="shared" si="159"/>
        <v>43762</v>
      </c>
      <c r="B702">
        <v>97.5</v>
      </c>
      <c r="C702">
        <v>52.5</v>
      </c>
      <c r="D702">
        <v>369.2</v>
      </c>
      <c r="E702">
        <v>149.69999999999999</v>
      </c>
      <c r="F702" s="16">
        <f t="shared" si="160"/>
        <v>466.7</v>
      </c>
      <c r="G702" s="16">
        <f t="shared" si="161"/>
        <v>202.2</v>
      </c>
      <c r="H702" s="20">
        <f t="shared" si="162"/>
        <v>130.81107814045501</v>
      </c>
    </row>
    <row r="703" spans="1:8" x14ac:dyDescent="0.25">
      <c r="A703" s="5">
        <f t="shared" si="159"/>
        <v>43769</v>
      </c>
      <c r="B703">
        <v>97.5</v>
      </c>
      <c r="C703">
        <v>44</v>
      </c>
      <c r="D703">
        <v>369.2</v>
      </c>
      <c r="E703">
        <v>157.4</v>
      </c>
      <c r="F703" s="16">
        <f t="shared" si="160"/>
        <v>466.7</v>
      </c>
      <c r="G703" s="16">
        <f t="shared" si="161"/>
        <v>201.4</v>
      </c>
      <c r="H703" s="20">
        <f t="shared" si="162"/>
        <v>131.72790466732866</v>
      </c>
    </row>
    <row r="704" spans="1:8" x14ac:dyDescent="0.25">
      <c r="A704" s="5">
        <f t="shared" si="159"/>
        <v>43776</v>
      </c>
      <c r="B704">
        <v>73.3</v>
      </c>
      <c r="C704">
        <v>45.5</v>
      </c>
      <c r="D704">
        <v>395.8</v>
      </c>
      <c r="E704">
        <v>157.4</v>
      </c>
      <c r="F704" s="16">
        <f t="shared" si="160"/>
        <v>469.1</v>
      </c>
      <c r="G704" s="16">
        <f t="shared" si="161"/>
        <v>202.9</v>
      </c>
      <c r="H704" s="20">
        <f t="shared" si="162"/>
        <v>131.19763430261213</v>
      </c>
    </row>
    <row r="705" spans="1:13" ht="15" x14ac:dyDescent="0.35">
      <c r="A705" s="5">
        <f t="shared" si="159"/>
        <v>43783</v>
      </c>
      <c r="B705" s="28">
        <v>73.3</v>
      </c>
      <c r="C705">
        <v>45.5</v>
      </c>
      <c r="D705">
        <v>426.8</v>
      </c>
      <c r="E705">
        <v>157.4</v>
      </c>
      <c r="F705" s="16">
        <f t="shared" si="160"/>
        <v>500.1</v>
      </c>
      <c r="G705" s="16">
        <f t="shared" si="161"/>
        <v>202.9</v>
      </c>
      <c r="H705" s="20">
        <f t="shared" si="162"/>
        <v>146.47609659931001</v>
      </c>
    </row>
    <row r="706" spans="1:13" x14ac:dyDescent="0.25">
      <c r="A706" s="5">
        <f t="shared" si="159"/>
        <v>43790</v>
      </c>
      <c r="B706">
        <f>'1121'!B65</f>
        <v>73.3</v>
      </c>
      <c r="C706">
        <f>'1121'!C65</f>
        <v>45.5</v>
      </c>
      <c r="D706">
        <f>'1121'!D65</f>
        <v>426.8</v>
      </c>
      <c r="E706">
        <f>'1121'!E65</f>
        <v>157.4</v>
      </c>
      <c r="F706" s="16">
        <f t="shared" si="160"/>
        <v>500.1</v>
      </c>
      <c r="G706" s="16">
        <f t="shared" si="161"/>
        <v>202.9</v>
      </c>
      <c r="H706" s="20">
        <f t="shared" si="162"/>
        <v>146.47609659931001</v>
      </c>
    </row>
    <row r="707" spans="1:13" x14ac:dyDescent="0.25">
      <c r="A707" s="5">
        <f t="shared" si="159"/>
        <v>43797</v>
      </c>
      <c r="B707">
        <f>'1128'!B65</f>
        <v>68.5</v>
      </c>
      <c r="C707">
        <f>'1128'!C65</f>
        <v>45.5</v>
      </c>
      <c r="D707">
        <f>'1128'!D65</f>
        <v>426.8</v>
      </c>
      <c r="E707">
        <f>'1128'!E65</f>
        <v>175.3</v>
      </c>
      <c r="F707" s="16">
        <f t="shared" si="160"/>
        <v>495.3</v>
      </c>
      <c r="G707" s="16">
        <f t="shared" si="161"/>
        <v>220.8</v>
      </c>
      <c r="H707" s="20">
        <f t="shared" si="162"/>
        <v>124.32065217391303</v>
      </c>
    </row>
    <row r="708" spans="1:13" x14ac:dyDescent="0.25">
      <c r="A708" s="5">
        <f t="shared" si="159"/>
        <v>43804</v>
      </c>
      <c r="B708">
        <f>'1205'!B65</f>
        <v>72.7</v>
      </c>
      <c r="C708">
        <f>'1205'!C65</f>
        <v>38.5</v>
      </c>
      <c r="D708">
        <f>'1205'!D65</f>
        <v>435.8</v>
      </c>
      <c r="E708">
        <f>'1205'!E65</f>
        <v>182.6</v>
      </c>
      <c r="F708" s="16">
        <f t="shared" si="160"/>
        <v>508.5</v>
      </c>
      <c r="G708" s="16">
        <f t="shared" si="161"/>
        <v>221.1</v>
      </c>
      <c r="H708" s="20">
        <f t="shared" si="162"/>
        <v>129.9864314789688</v>
      </c>
    </row>
    <row r="709" spans="1:13" x14ac:dyDescent="0.25">
      <c r="A709" s="5">
        <f t="shared" si="159"/>
        <v>43811</v>
      </c>
      <c r="B709">
        <f>'1212'!B65</f>
        <v>74.2</v>
      </c>
      <c r="C709">
        <f>'1212'!C65</f>
        <v>57.6</v>
      </c>
      <c r="D709">
        <f>'1212'!D65</f>
        <v>435.8</v>
      </c>
      <c r="E709">
        <f>'1212'!E65</f>
        <v>188.6</v>
      </c>
      <c r="F709" s="16">
        <f t="shared" si="160"/>
        <v>510</v>
      </c>
      <c r="G709" s="16">
        <f t="shared" si="161"/>
        <v>246.2</v>
      </c>
      <c r="H709" s="20">
        <f t="shared" si="162"/>
        <v>107.14865962632007</v>
      </c>
    </row>
    <row r="710" spans="1:13" x14ac:dyDescent="0.25">
      <c r="A710" s="5">
        <f t="shared" si="159"/>
        <v>43818</v>
      </c>
      <c r="B710">
        <f>'1219'!B65</f>
        <v>79.5</v>
      </c>
      <c r="C710">
        <f>'1219'!C65</f>
        <v>58</v>
      </c>
      <c r="D710">
        <f>'1219'!D65</f>
        <v>466.6</v>
      </c>
      <c r="E710">
        <f>'1219'!E65</f>
        <v>188.6</v>
      </c>
      <c r="F710" s="16">
        <f t="shared" si="160"/>
        <v>546.1</v>
      </c>
      <c r="G710" s="16">
        <f t="shared" si="161"/>
        <v>246.6</v>
      </c>
      <c r="H710" s="20">
        <f t="shared" si="162"/>
        <v>121.45174371451746</v>
      </c>
    </row>
    <row r="711" spans="1:13" x14ac:dyDescent="0.25">
      <c r="A711" s="5">
        <f t="shared" si="159"/>
        <v>43825</v>
      </c>
      <c r="B711">
        <f>'1226'!B65</f>
        <v>79.5</v>
      </c>
      <c r="C711">
        <f>'1226'!C65</f>
        <v>58</v>
      </c>
      <c r="D711">
        <f>'1226'!D65</f>
        <v>466.6</v>
      </c>
      <c r="E711">
        <f>'1226'!E65</f>
        <v>188.6</v>
      </c>
      <c r="F711" s="16">
        <f t="shared" ref="F711:F764" si="163">+B711+D711</f>
        <v>546.1</v>
      </c>
      <c r="G711" s="16">
        <f t="shared" ref="G711:G764" si="164">+C711+E711</f>
        <v>246.6</v>
      </c>
      <c r="H711" s="20">
        <f t="shared" ref="H711:H764" si="165">+(F711/G711-1)*100</f>
        <v>121.45174371451746</v>
      </c>
    </row>
    <row r="712" spans="1:13" x14ac:dyDescent="0.25">
      <c r="A712" s="5">
        <f t="shared" si="159"/>
        <v>43832</v>
      </c>
      <c r="B712">
        <f>'0102'!B65</f>
        <v>62</v>
      </c>
      <c r="C712">
        <f>'0102'!C65</f>
        <v>58</v>
      </c>
      <c r="D712">
        <f>'0102'!D65</f>
        <v>485.5</v>
      </c>
      <c r="E712">
        <f>'0102'!E65</f>
        <v>188.6</v>
      </c>
      <c r="F712" s="16">
        <f t="shared" si="163"/>
        <v>547.5</v>
      </c>
      <c r="G712" s="16">
        <f t="shared" si="164"/>
        <v>246.6</v>
      </c>
      <c r="H712" s="20">
        <f t="shared" si="165"/>
        <v>122.01946472019465</v>
      </c>
    </row>
    <row r="713" spans="1:13" x14ac:dyDescent="0.25">
      <c r="A713" s="5">
        <f t="shared" si="159"/>
        <v>43839</v>
      </c>
      <c r="B713">
        <f>'0109'!B65</f>
        <v>62</v>
      </c>
      <c r="C713">
        <f>'0109'!C65</f>
        <v>58</v>
      </c>
      <c r="D713">
        <f>'0109'!D65</f>
        <v>485.5</v>
      </c>
      <c r="E713">
        <f>'0109'!E65</f>
        <v>188.6</v>
      </c>
      <c r="F713" s="16">
        <f t="shared" si="163"/>
        <v>547.5</v>
      </c>
      <c r="G713" s="16">
        <f t="shared" si="164"/>
        <v>246.6</v>
      </c>
      <c r="H713" s="20">
        <f t="shared" si="165"/>
        <v>122.01946472019465</v>
      </c>
    </row>
    <row r="714" spans="1:13" x14ac:dyDescent="0.25">
      <c r="A714" s="5">
        <f t="shared" si="159"/>
        <v>43846</v>
      </c>
      <c r="B714">
        <f>'0116'!B65</f>
        <v>64</v>
      </c>
      <c r="C714">
        <f>'0116'!C65</f>
        <v>58</v>
      </c>
      <c r="D714">
        <f>'0116'!D65</f>
        <v>498.8</v>
      </c>
      <c r="E714">
        <f>'0116'!E65</f>
        <v>188.6</v>
      </c>
      <c r="F714" s="16">
        <f t="shared" si="163"/>
        <v>562.79999999999995</v>
      </c>
      <c r="G714" s="16">
        <f t="shared" si="164"/>
        <v>246.6</v>
      </c>
      <c r="H714" s="20">
        <f t="shared" si="165"/>
        <v>128.22384428223842</v>
      </c>
    </row>
    <row r="715" spans="1:13" x14ac:dyDescent="0.25">
      <c r="A715" s="5">
        <f t="shared" si="159"/>
        <v>43853</v>
      </c>
      <c r="B715">
        <f>'0123'!B65</f>
        <v>67</v>
      </c>
      <c r="C715">
        <f>'0123'!C65</f>
        <v>58</v>
      </c>
      <c r="D715">
        <f>'0123'!D65</f>
        <v>507.9</v>
      </c>
      <c r="E715">
        <f>'0123'!E65</f>
        <v>188.6</v>
      </c>
      <c r="F715" s="16">
        <f t="shared" si="163"/>
        <v>574.9</v>
      </c>
      <c r="G715" s="16">
        <f t="shared" si="164"/>
        <v>246.6</v>
      </c>
      <c r="H715" s="20">
        <f t="shared" si="165"/>
        <v>133.13057583130578</v>
      </c>
    </row>
    <row r="716" spans="1:13" x14ac:dyDescent="0.25">
      <c r="A716" s="5">
        <f t="shared" si="159"/>
        <v>43860</v>
      </c>
      <c r="B716">
        <f>'0130'!B65</f>
        <v>68</v>
      </c>
      <c r="C716">
        <f>'0130'!C65</f>
        <v>58</v>
      </c>
      <c r="D716">
        <f>'0130'!D65</f>
        <v>507.9</v>
      </c>
      <c r="E716">
        <f>'0130'!E65</f>
        <v>188.6</v>
      </c>
      <c r="F716" s="16">
        <f t="shared" si="163"/>
        <v>575.9</v>
      </c>
      <c r="G716" s="16">
        <f t="shared" si="164"/>
        <v>246.6</v>
      </c>
      <c r="H716" s="20">
        <f t="shared" si="165"/>
        <v>133.53609083536088</v>
      </c>
    </row>
    <row r="717" spans="1:13" ht="15" x14ac:dyDescent="0.35">
      <c r="A717" s="5">
        <f t="shared" si="159"/>
        <v>43867</v>
      </c>
      <c r="B717">
        <f>'0130'!B65</f>
        <v>68</v>
      </c>
      <c r="C717">
        <f>'0130'!C65</f>
        <v>58</v>
      </c>
      <c r="D717">
        <f>'0130'!D65</f>
        <v>507.9</v>
      </c>
      <c r="E717">
        <f>'0130'!E65</f>
        <v>188.6</v>
      </c>
      <c r="F717" s="16">
        <f t="shared" si="163"/>
        <v>575.9</v>
      </c>
      <c r="G717" s="16">
        <f t="shared" si="164"/>
        <v>246.6</v>
      </c>
      <c r="H717" s="20">
        <f t="shared" si="165"/>
        <v>133.53609083536088</v>
      </c>
      <c r="M717" s="28"/>
    </row>
    <row r="718" spans="1:13" x14ac:dyDescent="0.25">
      <c r="A718" s="5">
        <f t="shared" si="159"/>
        <v>43874</v>
      </c>
      <c r="B718">
        <f>'0213'!B68</f>
        <v>88.7</v>
      </c>
      <c r="C718">
        <f>'0213'!C68</f>
        <v>60.5</v>
      </c>
      <c r="D718">
        <f>'0213'!D68</f>
        <v>547.5</v>
      </c>
      <c r="E718">
        <f>'0213'!E68</f>
        <v>215.9</v>
      </c>
      <c r="F718" s="16">
        <f t="shared" si="163"/>
        <v>636.20000000000005</v>
      </c>
      <c r="G718" s="16">
        <f t="shared" si="164"/>
        <v>276.39999999999998</v>
      </c>
      <c r="H718" s="20">
        <f t="shared" si="165"/>
        <v>130.17366136034732</v>
      </c>
    </row>
    <row r="719" spans="1:13" x14ac:dyDescent="0.25">
      <c r="A719" s="5">
        <f t="shared" si="159"/>
        <v>43881</v>
      </c>
      <c r="B719">
        <f>'0220'!B68</f>
        <v>73.7</v>
      </c>
      <c r="C719">
        <f>'0220'!C68</f>
        <v>57</v>
      </c>
      <c r="D719">
        <f>'0220'!D68</f>
        <v>564</v>
      </c>
      <c r="E719">
        <f>'0220'!E68</f>
        <v>222.5</v>
      </c>
      <c r="F719" s="16">
        <f t="shared" si="163"/>
        <v>637.70000000000005</v>
      </c>
      <c r="G719" s="16">
        <f t="shared" si="164"/>
        <v>279.5</v>
      </c>
      <c r="H719" s="20">
        <f t="shared" si="165"/>
        <v>128.15742397137745</v>
      </c>
    </row>
    <row r="720" spans="1:13" x14ac:dyDescent="0.25">
      <c r="A720" s="5">
        <f t="shared" si="159"/>
        <v>43888</v>
      </c>
      <c r="B720">
        <f>'0227'!B69</f>
        <v>67.7</v>
      </c>
      <c r="C720">
        <f>'0227'!C69</f>
        <v>57</v>
      </c>
      <c r="D720">
        <f>'0227'!D69</f>
        <v>614.1</v>
      </c>
      <c r="E720">
        <f>'0227'!E69</f>
        <v>231.5</v>
      </c>
      <c r="F720" s="16">
        <f t="shared" si="163"/>
        <v>681.80000000000007</v>
      </c>
      <c r="G720" s="16">
        <f t="shared" si="164"/>
        <v>288.5</v>
      </c>
      <c r="H720" s="20">
        <f t="shared" si="165"/>
        <v>136.32582322357024</v>
      </c>
    </row>
    <row r="721" spans="1:9" x14ac:dyDescent="0.25">
      <c r="A721" s="5">
        <f t="shared" si="159"/>
        <v>43895</v>
      </c>
      <c r="B721">
        <f>'0305'!B72</f>
        <v>83.7</v>
      </c>
      <c r="C721">
        <f>'0305'!C72</f>
        <v>57</v>
      </c>
      <c r="D721">
        <f>'0305'!D72</f>
        <v>614.1</v>
      </c>
      <c r="E721">
        <f>'0305'!E72</f>
        <v>231.5</v>
      </c>
      <c r="F721" s="16">
        <f t="shared" si="163"/>
        <v>697.80000000000007</v>
      </c>
      <c r="G721" s="16">
        <f t="shared" si="164"/>
        <v>288.5</v>
      </c>
      <c r="H721" s="20">
        <f t="shared" si="165"/>
        <v>141.87175043327559</v>
      </c>
    </row>
    <row r="722" spans="1:9" x14ac:dyDescent="0.25">
      <c r="A722" s="5">
        <f t="shared" si="159"/>
        <v>43902</v>
      </c>
      <c r="B722">
        <f>'0312'!B73</f>
        <v>91.1</v>
      </c>
      <c r="C722">
        <f>'0312'!C73</f>
        <v>36</v>
      </c>
      <c r="D722">
        <f>'0312'!D73</f>
        <v>622.9</v>
      </c>
      <c r="E722">
        <f>'0312'!E73</f>
        <v>265.2</v>
      </c>
      <c r="F722" s="16">
        <f t="shared" si="163"/>
        <v>714</v>
      </c>
      <c r="G722" s="16">
        <f t="shared" si="164"/>
        <v>301.2</v>
      </c>
      <c r="H722" s="20">
        <f t="shared" si="165"/>
        <v>137.05179282868528</v>
      </c>
    </row>
    <row r="723" spans="1:9" x14ac:dyDescent="0.25">
      <c r="A723" s="5">
        <f t="shared" si="159"/>
        <v>43909</v>
      </c>
      <c r="B723">
        <f>'0319'!B74</f>
        <v>91.2</v>
      </c>
      <c r="C723">
        <f>'0319'!C74</f>
        <v>36</v>
      </c>
      <c r="D723">
        <f>'0319'!D74</f>
        <v>656.4</v>
      </c>
      <c r="E723">
        <f>'0319'!E74</f>
        <v>265.2</v>
      </c>
      <c r="F723" s="16">
        <f t="shared" si="163"/>
        <v>747.6</v>
      </c>
      <c r="G723" s="16">
        <f t="shared" si="164"/>
        <v>301.2</v>
      </c>
      <c r="H723" s="20">
        <f t="shared" si="165"/>
        <v>148.20717131474103</v>
      </c>
    </row>
    <row r="724" spans="1:9" x14ac:dyDescent="0.25">
      <c r="A724" s="5">
        <f t="shared" si="159"/>
        <v>43916</v>
      </c>
      <c r="B724">
        <f>'0326'!B77</f>
        <v>85.1</v>
      </c>
      <c r="C724">
        <f>'0326'!C77</f>
        <v>36</v>
      </c>
      <c r="D724">
        <f>'0326'!D77</f>
        <v>678.2</v>
      </c>
      <c r="E724">
        <f>'0326'!E77</f>
        <v>286</v>
      </c>
      <c r="F724" s="16">
        <f t="shared" si="163"/>
        <v>763.30000000000007</v>
      </c>
      <c r="G724" s="16">
        <f t="shared" si="164"/>
        <v>322</v>
      </c>
      <c r="H724" s="20">
        <f t="shared" si="165"/>
        <v>137.04968944099383</v>
      </c>
    </row>
    <row r="725" spans="1:9" x14ac:dyDescent="0.25">
      <c r="A725" s="5">
        <f t="shared" si="159"/>
        <v>43923</v>
      </c>
      <c r="B725">
        <f>'0402'!B77</f>
        <v>90.1</v>
      </c>
      <c r="C725">
        <f>'0402'!C77</f>
        <v>36</v>
      </c>
      <c r="D725">
        <f>'0402'!D77</f>
        <v>678.2</v>
      </c>
      <c r="E725">
        <f>'0402'!E77</f>
        <v>286</v>
      </c>
      <c r="F725" s="16">
        <f t="shared" si="163"/>
        <v>768.30000000000007</v>
      </c>
      <c r="G725" s="16">
        <f t="shared" si="164"/>
        <v>322</v>
      </c>
      <c r="H725" s="20">
        <f t="shared" si="165"/>
        <v>138.6024844720497</v>
      </c>
    </row>
    <row r="726" spans="1:9" x14ac:dyDescent="0.25">
      <c r="A726" s="5">
        <f t="shared" si="159"/>
        <v>43930</v>
      </c>
      <c r="B726">
        <f>'0409'!B77</f>
        <v>51.4</v>
      </c>
      <c r="C726">
        <f>'0409'!C77</f>
        <v>51</v>
      </c>
      <c r="D726">
        <f>'0409'!D77</f>
        <v>715.6</v>
      </c>
      <c r="E726">
        <f>'0409'!E77</f>
        <v>296.10000000000002</v>
      </c>
      <c r="F726" s="16">
        <f t="shared" si="163"/>
        <v>767</v>
      </c>
      <c r="G726" s="16">
        <f t="shared" si="164"/>
        <v>347.1</v>
      </c>
      <c r="H726" s="20">
        <f t="shared" si="165"/>
        <v>120.97378277153558</v>
      </c>
    </row>
    <row r="727" spans="1:9" x14ac:dyDescent="0.25">
      <c r="A727" s="5">
        <f t="shared" si="159"/>
        <v>43937</v>
      </c>
      <c r="B727">
        <f>'0416'!B77</f>
        <v>52.4</v>
      </c>
      <c r="C727">
        <f>'0416'!C77</f>
        <v>36.1</v>
      </c>
      <c r="D727">
        <f>'0416'!D77</f>
        <v>739.4</v>
      </c>
      <c r="E727">
        <f>'0416'!E77</f>
        <v>323.3</v>
      </c>
      <c r="F727" s="16">
        <f t="shared" si="163"/>
        <v>791.8</v>
      </c>
      <c r="G727" s="16">
        <f t="shared" si="164"/>
        <v>359.40000000000003</v>
      </c>
      <c r="H727" s="20">
        <f t="shared" si="165"/>
        <v>120.31163049526987</v>
      </c>
    </row>
    <row r="728" spans="1:9" x14ac:dyDescent="0.25">
      <c r="A728" s="5">
        <f t="shared" si="159"/>
        <v>43944</v>
      </c>
      <c r="B728">
        <f>'0423'!B77</f>
        <v>52.4</v>
      </c>
      <c r="C728">
        <f>'0423'!C77</f>
        <v>32.799999999999997</v>
      </c>
      <c r="D728">
        <f>'0423'!D77</f>
        <v>739.4</v>
      </c>
      <c r="E728">
        <f>'0423'!E77</f>
        <v>326.8</v>
      </c>
      <c r="F728" s="16">
        <f t="shared" si="163"/>
        <v>791.8</v>
      </c>
      <c r="G728" s="16">
        <f t="shared" si="164"/>
        <v>359.6</v>
      </c>
      <c r="H728" s="20">
        <f t="shared" si="165"/>
        <v>120.18909899888763</v>
      </c>
    </row>
    <row r="729" spans="1:9" x14ac:dyDescent="0.25">
      <c r="A729" s="5">
        <f t="shared" si="159"/>
        <v>43951</v>
      </c>
      <c r="B729">
        <f>'0430'!B77</f>
        <v>16</v>
      </c>
      <c r="C729">
        <f>'0430'!C77</f>
        <v>38.299999999999997</v>
      </c>
      <c r="D729">
        <f>'0430'!D77</f>
        <v>775</v>
      </c>
      <c r="E729">
        <f>'0430'!E77</f>
        <v>350.3</v>
      </c>
      <c r="F729" s="16">
        <f t="shared" si="163"/>
        <v>791</v>
      </c>
      <c r="G729" s="16">
        <f t="shared" si="164"/>
        <v>388.6</v>
      </c>
      <c r="H729" s="20">
        <f t="shared" si="165"/>
        <v>103.55120946989192</v>
      </c>
      <c r="I729">
        <f>'0507'!F77</f>
        <v>69</v>
      </c>
    </row>
    <row r="730" spans="1:9" x14ac:dyDescent="0.25">
      <c r="A730" s="5">
        <f t="shared" si="159"/>
        <v>43958</v>
      </c>
      <c r="B730">
        <f>'0507'!B77</f>
        <v>16</v>
      </c>
      <c r="C730">
        <f>'0507'!C77</f>
        <v>17.8</v>
      </c>
      <c r="D730">
        <f>'0507'!D77</f>
        <v>782.2</v>
      </c>
      <c r="E730">
        <f>'0507'!E77</f>
        <v>350.3</v>
      </c>
      <c r="F730" s="16">
        <f t="shared" si="163"/>
        <v>798.2</v>
      </c>
      <c r="G730" s="16">
        <f t="shared" si="164"/>
        <v>368.1</v>
      </c>
      <c r="H730" s="20">
        <f t="shared" si="165"/>
        <v>116.84324911708774</v>
      </c>
      <c r="I730">
        <f>'0507'!F77</f>
        <v>69</v>
      </c>
    </row>
    <row r="731" spans="1:9" x14ac:dyDescent="0.25">
      <c r="A731" s="5">
        <f t="shared" si="159"/>
        <v>43965</v>
      </c>
      <c r="B731">
        <f>'0514'!B77</f>
        <v>16</v>
      </c>
      <c r="C731">
        <f>'0514'!C77</f>
        <v>17.8</v>
      </c>
      <c r="D731">
        <f>'0514'!D77</f>
        <v>782.2</v>
      </c>
      <c r="E731">
        <f>'0514'!E77</f>
        <v>350.3</v>
      </c>
      <c r="F731" s="16">
        <f t="shared" si="163"/>
        <v>798.2</v>
      </c>
      <c r="G731" s="16">
        <f t="shared" si="164"/>
        <v>368.1</v>
      </c>
      <c r="H731" s="20">
        <f t="shared" si="165"/>
        <v>116.84324911708774</v>
      </c>
      <c r="I731">
        <f>'0514'!F77</f>
        <v>69.3</v>
      </c>
    </row>
    <row r="732" spans="1:9" x14ac:dyDescent="0.25">
      <c r="A732" s="5">
        <f t="shared" si="159"/>
        <v>43972</v>
      </c>
      <c r="B732">
        <f>'0521'!B77</f>
        <v>0</v>
      </c>
      <c r="C732">
        <f>'0521'!C77</f>
        <v>10.3</v>
      </c>
      <c r="D732">
        <f>'0521'!D77</f>
        <v>792.7</v>
      </c>
      <c r="E732">
        <f>'0521'!E77</f>
        <v>374.4</v>
      </c>
      <c r="F732" s="16">
        <f t="shared" si="163"/>
        <v>792.7</v>
      </c>
      <c r="G732" s="16">
        <f t="shared" si="164"/>
        <v>384.7</v>
      </c>
      <c r="H732" s="20">
        <f t="shared" si="165"/>
        <v>106.05666753314273</v>
      </c>
      <c r="I732">
        <f>'0521'!F77</f>
        <v>76.3</v>
      </c>
    </row>
    <row r="733" spans="1:9" x14ac:dyDescent="0.25">
      <c r="A733" s="5">
        <f t="shared" si="159"/>
        <v>43979</v>
      </c>
      <c r="B733">
        <f>'0528'!B80</f>
        <v>0</v>
      </c>
      <c r="C733">
        <f>'0528'!C80</f>
        <v>0</v>
      </c>
      <c r="D733">
        <f>'0528'!D80</f>
        <v>792.7</v>
      </c>
      <c r="E733">
        <f>'0528'!E80</f>
        <v>384.4</v>
      </c>
      <c r="F733" s="16">
        <f t="shared" si="163"/>
        <v>792.7</v>
      </c>
      <c r="G733" s="16">
        <f t="shared" si="164"/>
        <v>384.4</v>
      </c>
      <c r="H733" s="20">
        <f t="shared" si="165"/>
        <v>106.21748178980232</v>
      </c>
      <c r="I733">
        <f>'0528'!F80</f>
        <v>78.3</v>
      </c>
    </row>
    <row r="734" spans="1:9" x14ac:dyDescent="0.25">
      <c r="A734" s="5">
        <f t="shared" si="159"/>
        <v>43986</v>
      </c>
      <c r="B734">
        <f>'0604'!B52</f>
        <v>78.7</v>
      </c>
      <c r="C734">
        <f>'0604'!C52</f>
        <v>155.5</v>
      </c>
      <c r="D734">
        <f>'0604'!D52</f>
        <v>29.5</v>
      </c>
      <c r="E734">
        <f>'0604'!E52</f>
        <v>0</v>
      </c>
      <c r="F734" s="16">
        <f t="shared" si="163"/>
        <v>108.2</v>
      </c>
      <c r="G734" s="16">
        <f t="shared" si="164"/>
        <v>155.5</v>
      </c>
      <c r="H734" s="20">
        <f t="shared" si="165"/>
        <v>-30.418006430868161</v>
      </c>
    </row>
    <row r="735" spans="1:9" x14ac:dyDescent="0.25">
      <c r="A735" s="5">
        <f t="shared" si="159"/>
        <v>43993</v>
      </c>
      <c r="B735">
        <f>'0611'!B53</f>
        <v>81.7</v>
      </c>
      <c r="C735">
        <f>'0611'!C53</f>
        <v>155.5</v>
      </c>
      <c r="D735">
        <f>'0611'!D53</f>
        <v>29.5</v>
      </c>
      <c r="E735">
        <f>'0611'!E53</f>
        <v>0</v>
      </c>
      <c r="F735" s="16">
        <f t="shared" si="163"/>
        <v>111.2</v>
      </c>
      <c r="G735" s="16">
        <f t="shared" si="164"/>
        <v>155.5</v>
      </c>
      <c r="H735" s="20">
        <f t="shared" si="165"/>
        <v>-28.488745980707396</v>
      </c>
    </row>
    <row r="736" spans="1:9" x14ac:dyDescent="0.25">
      <c r="A736" s="5">
        <f t="shared" si="159"/>
        <v>44000</v>
      </c>
      <c r="B736">
        <f>'0618'!B54</f>
        <v>75.2</v>
      </c>
      <c r="C736">
        <f>'0618'!C54</f>
        <v>220.1</v>
      </c>
      <c r="D736">
        <f>'0618'!D54</f>
        <v>43.6</v>
      </c>
      <c r="E736">
        <f>'0618'!E54</f>
        <v>0</v>
      </c>
      <c r="F736" s="16">
        <f t="shared" si="163"/>
        <v>118.80000000000001</v>
      </c>
      <c r="G736" s="16">
        <f t="shared" si="164"/>
        <v>220.1</v>
      </c>
      <c r="H736" s="20">
        <f t="shared" si="165"/>
        <v>-46.024534302589728</v>
      </c>
    </row>
    <row r="737" spans="1:8" x14ac:dyDescent="0.25">
      <c r="A737" s="5">
        <f t="shared" si="159"/>
        <v>44007</v>
      </c>
      <c r="B737">
        <f>'0625'!B53</f>
        <v>60</v>
      </c>
      <c r="C737">
        <f>'0625'!C53</f>
        <v>240</v>
      </c>
      <c r="D737">
        <f>'0625'!D53</f>
        <v>60</v>
      </c>
      <c r="E737">
        <f>'0625'!E53</f>
        <v>15.9</v>
      </c>
      <c r="F737" s="16">
        <f t="shared" si="163"/>
        <v>120</v>
      </c>
      <c r="G737" s="16">
        <f t="shared" si="164"/>
        <v>255.9</v>
      </c>
      <c r="H737" s="20">
        <f t="shared" si="165"/>
        <v>-53.106682297772565</v>
      </c>
    </row>
    <row r="738" spans="1:8" x14ac:dyDescent="0.25">
      <c r="A738" s="5">
        <f t="shared" si="159"/>
        <v>44014</v>
      </c>
      <c r="B738">
        <f>'0702'!B54</f>
        <v>49.3</v>
      </c>
      <c r="C738">
        <f>'0702'!C54</f>
        <v>258</v>
      </c>
      <c r="D738">
        <f>'0702'!D54</f>
        <v>71.8</v>
      </c>
      <c r="E738">
        <f>'0702'!E54</f>
        <v>15.9</v>
      </c>
      <c r="F738" s="16">
        <f t="shared" si="163"/>
        <v>121.1</v>
      </c>
      <c r="G738" s="16">
        <f t="shared" si="164"/>
        <v>273.89999999999998</v>
      </c>
      <c r="H738" s="20">
        <f t="shared" si="165"/>
        <v>-55.786783497626871</v>
      </c>
    </row>
    <row r="739" spans="1:8" x14ac:dyDescent="0.25">
      <c r="A739" s="5">
        <f t="shared" si="159"/>
        <v>44021</v>
      </c>
      <c r="B739">
        <f>'0709'!B55</f>
        <v>49.4</v>
      </c>
      <c r="C739">
        <f>'0709'!C55</f>
        <v>217.5</v>
      </c>
      <c r="D739">
        <f>'0709'!D55</f>
        <v>71.8</v>
      </c>
      <c r="E739">
        <f>'0709'!E55</f>
        <v>64.5</v>
      </c>
      <c r="F739" s="16">
        <f t="shared" si="163"/>
        <v>121.19999999999999</v>
      </c>
      <c r="G739" s="16">
        <f t="shared" si="164"/>
        <v>282</v>
      </c>
      <c r="H739" s="20">
        <f t="shared" si="165"/>
        <v>-57.021276595744688</v>
      </c>
    </row>
    <row r="740" spans="1:8" x14ac:dyDescent="0.25">
      <c r="A740" s="5">
        <f t="shared" si="159"/>
        <v>44028</v>
      </c>
      <c r="B740">
        <f>'0716'!B55</f>
        <v>49.4</v>
      </c>
      <c r="C740">
        <f>'0716'!C55</f>
        <v>218.8</v>
      </c>
      <c r="D740">
        <f>'0716'!D55</f>
        <v>71.8</v>
      </c>
      <c r="E740">
        <f>'0716'!E55</f>
        <v>86</v>
      </c>
      <c r="F740" s="16">
        <f t="shared" si="163"/>
        <v>121.19999999999999</v>
      </c>
      <c r="G740" s="16">
        <f t="shared" si="164"/>
        <v>304.8</v>
      </c>
      <c r="H740" s="20">
        <f t="shared" si="165"/>
        <v>-60.236220472440948</v>
      </c>
    </row>
    <row r="741" spans="1:8" x14ac:dyDescent="0.25">
      <c r="A741" s="5">
        <f t="shared" si="159"/>
        <v>44035</v>
      </c>
      <c r="B741">
        <f>'0723'!B55</f>
        <v>49.4</v>
      </c>
      <c r="C741">
        <f>'0723'!C55</f>
        <v>186.1</v>
      </c>
      <c r="D741">
        <f>'0723'!D55</f>
        <v>71.8</v>
      </c>
      <c r="E741">
        <f>'0723'!E55</f>
        <v>141.6</v>
      </c>
      <c r="F741" s="16">
        <f t="shared" si="163"/>
        <v>121.19999999999999</v>
      </c>
      <c r="G741" s="16">
        <f t="shared" si="164"/>
        <v>327.7</v>
      </c>
      <c r="H741" s="20">
        <f t="shared" si="165"/>
        <v>-63.014952700640833</v>
      </c>
    </row>
    <row r="742" spans="1:8" x14ac:dyDescent="0.25">
      <c r="A742" s="5">
        <f t="shared" si="159"/>
        <v>44042</v>
      </c>
      <c r="B742">
        <f>'0730'!B55</f>
        <v>54.5</v>
      </c>
      <c r="C742">
        <f>'0730'!C55</f>
        <v>162.80000000000001</v>
      </c>
      <c r="D742">
        <f>'0730'!D55</f>
        <v>96.2</v>
      </c>
      <c r="E742">
        <f>'0730'!E55</f>
        <v>141.6</v>
      </c>
      <c r="F742" s="16">
        <f t="shared" si="163"/>
        <v>150.69999999999999</v>
      </c>
      <c r="G742" s="16">
        <f t="shared" si="164"/>
        <v>304.39999999999998</v>
      </c>
      <c r="H742" s="20">
        <f t="shared" si="165"/>
        <v>-50.49277266754271</v>
      </c>
    </row>
    <row r="743" spans="1:8" x14ac:dyDescent="0.25">
      <c r="A743" s="5">
        <f t="shared" si="159"/>
        <v>44049</v>
      </c>
      <c r="B743">
        <f>'0806'!B56</f>
        <v>59.5</v>
      </c>
      <c r="C743">
        <f>'0806'!C56</f>
        <v>165.3</v>
      </c>
      <c r="D743">
        <f>'0806'!D56</f>
        <v>96.2</v>
      </c>
      <c r="E743">
        <f>'0806'!E56</f>
        <v>174.8</v>
      </c>
      <c r="F743" s="16">
        <f t="shared" si="163"/>
        <v>155.69999999999999</v>
      </c>
      <c r="G743" s="16">
        <f t="shared" si="164"/>
        <v>340.1</v>
      </c>
      <c r="H743" s="20">
        <f t="shared" si="165"/>
        <v>-54.219347250808589</v>
      </c>
    </row>
    <row r="744" spans="1:8" x14ac:dyDescent="0.25">
      <c r="A744" s="5">
        <f t="shared" si="159"/>
        <v>44056</v>
      </c>
      <c r="B744">
        <f>'0813'!B57</f>
        <v>69.5</v>
      </c>
      <c r="C744">
        <f>'0813'!C57</f>
        <v>109.1</v>
      </c>
      <c r="D744">
        <f>'0813'!D57</f>
        <v>96.2</v>
      </c>
      <c r="E744">
        <f>'0813'!E57</f>
        <v>174.8</v>
      </c>
      <c r="F744" s="16">
        <f t="shared" si="163"/>
        <v>165.7</v>
      </c>
      <c r="G744" s="16">
        <f t="shared" si="164"/>
        <v>283.89999999999998</v>
      </c>
      <c r="H744" s="20">
        <f t="shared" si="165"/>
        <v>-41.634378302219091</v>
      </c>
    </row>
    <row r="745" spans="1:8" x14ac:dyDescent="0.25">
      <c r="A745" s="5">
        <f t="shared" si="159"/>
        <v>44063</v>
      </c>
      <c r="B745">
        <f>'0820'!B58</f>
        <v>56.5</v>
      </c>
      <c r="C745">
        <f>'0820'!C58</f>
        <v>109.2</v>
      </c>
      <c r="D745">
        <f>'0820'!D58</f>
        <v>118.9</v>
      </c>
      <c r="E745">
        <f>'0820'!E58</f>
        <v>174.8</v>
      </c>
      <c r="F745" s="16">
        <f t="shared" si="163"/>
        <v>175.4</v>
      </c>
      <c r="G745" s="16">
        <f t="shared" si="164"/>
        <v>284</v>
      </c>
      <c r="H745" s="20">
        <f t="shared" si="165"/>
        <v>-38.239436619718305</v>
      </c>
    </row>
    <row r="746" spans="1:8" x14ac:dyDescent="0.25">
      <c r="A746" s="5">
        <f t="shared" si="159"/>
        <v>44070</v>
      </c>
      <c r="B746">
        <f>'0827'!B60</f>
        <v>51.9</v>
      </c>
      <c r="C746">
        <f>'0827'!C60</f>
        <v>70.900000000000006</v>
      </c>
      <c r="D746">
        <f>'0827'!D60</f>
        <v>123.7</v>
      </c>
      <c r="E746">
        <f>'0827'!E60</f>
        <v>243.3</v>
      </c>
      <c r="F746" s="16">
        <f t="shared" si="163"/>
        <v>175.6</v>
      </c>
      <c r="G746" s="16">
        <f t="shared" si="164"/>
        <v>314.20000000000005</v>
      </c>
      <c r="H746" s="20">
        <f t="shared" si="165"/>
        <v>-44.112030553787406</v>
      </c>
    </row>
    <row r="747" spans="1:8" x14ac:dyDescent="0.25">
      <c r="A747" s="5">
        <f t="shared" si="159"/>
        <v>44077</v>
      </c>
      <c r="B747">
        <f>'0903'!B61</f>
        <v>51.9</v>
      </c>
      <c r="C747">
        <f>'0903'!C61</f>
        <v>91.9</v>
      </c>
      <c r="D747">
        <f>'0903'!D61</f>
        <v>123.7</v>
      </c>
      <c r="E747">
        <f>'0903'!E61</f>
        <v>257.3</v>
      </c>
      <c r="F747" s="16">
        <f t="shared" si="163"/>
        <v>175.6</v>
      </c>
      <c r="G747" s="16">
        <f t="shared" si="164"/>
        <v>349.20000000000005</v>
      </c>
      <c r="H747" s="20">
        <f t="shared" si="165"/>
        <v>-49.713631156930141</v>
      </c>
    </row>
    <row r="748" spans="1:8" x14ac:dyDescent="0.25">
      <c r="A748" s="5">
        <f t="shared" si="159"/>
        <v>44084</v>
      </c>
      <c r="B748">
        <f>'0910'!B61</f>
        <v>51.9</v>
      </c>
      <c r="C748">
        <f>'0910'!C61</f>
        <v>122.7</v>
      </c>
      <c r="D748">
        <f>'0910'!D61</f>
        <v>132.5</v>
      </c>
      <c r="E748">
        <f>'0910'!E61</f>
        <v>283.8</v>
      </c>
      <c r="F748" s="16">
        <f t="shared" si="163"/>
        <v>184.4</v>
      </c>
      <c r="G748" s="16">
        <f t="shared" si="164"/>
        <v>406.5</v>
      </c>
      <c r="H748" s="20">
        <f t="shared" si="165"/>
        <v>-54.637146371463707</v>
      </c>
    </row>
    <row r="749" spans="1:8" x14ac:dyDescent="0.25">
      <c r="A749" s="5">
        <f t="shared" si="159"/>
        <v>44091</v>
      </c>
      <c r="B749">
        <f>'0917'!B62</f>
        <v>48</v>
      </c>
      <c r="C749">
        <f>'0917'!C62</f>
        <v>111.2</v>
      </c>
      <c r="D749">
        <f>'0917'!D62</f>
        <v>145.9</v>
      </c>
      <c r="E749">
        <f>'0917'!E62</f>
        <v>296.5</v>
      </c>
      <c r="F749" s="16">
        <f t="shared" si="163"/>
        <v>193.9</v>
      </c>
      <c r="G749" s="16">
        <f t="shared" si="164"/>
        <v>407.7</v>
      </c>
      <c r="H749" s="20">
        <f t="shared" si="165"/>
        <v>-52.440519990188861</v>
      </c>
    </row>
    <row r="750" spans="1:8" x14ac:dyDescent="0.25">
      <c r="A750" s="5">
        <f t="shared" si="159"/>
        <v>44098</v>
      </c>
      <c r="B750">
        <f>'0924'!B62</f>
        <v>41.5</v>
      </c>
      <c r="C750">
        <f>'0924'!C62</f>
        <v>108.6</v>
      </c>
      <c r="D750">
        <f>'0924'!D62</f>
        <v>151.9</v>
      </c>
      <c r="E750">
        <f>'0924'!E62</f>
        <v>303.10000000000002</v>
      </c>
      <c r="F750" s="16">
        <f t="shared" si="163"/>
        <v>193.4</v>
      </c>
      <c r="G750" s="16">
        <f t="shared" si="164"/>
        <v>411.70000000000005</v>
      </c>
      <c r="H750" s="20">
        <f t="shared" si="165"/>
        <v>-53.024046635899921</v>
      </c>
    </row>
    <row r="751" spans="1:8" x14ac:dyDescent="0.25">
      <c r="A751" s="5">
        <f t="shared" si="159"/>
        <v>44105</v>
      </c>
      <c r="B751">
        <f>'1001'!B62</f>
        <v>41.5</v>
      </c>
      <c r="C751">
        <f>'1001'!C62</f>
        <v>86.8</v>
      </c>
      <c r="D751">
        <f>'1001'!D62</f>
        <v>151.9</v>
      </c>
      <c r="E751">
        <f>'1001'!E62</f>
        <v>327</v>
      </c>
      <c r="F751" s="16">
        <f t="shared" si="163"/>
        <v>193.4</v>
      </c>
      <c r="G751" s="16">
        <f t="shared" si="164"/>
        <v>413.8</v>
      </c>
      <c r="H751" s="20">
        <f t="shared" si="165"/>
        <v>-53.262445625906231</v>
      </c>
    </row>
    <row r="752" spans="1:8" x14ac:dyDescent="0.25">
      <c r="A752" s="5">
        <f t="shared" si="159"/>
        <v>44112</v>
      </c>
      <c r="B752">
        <f>'1008'!B63</f>
        <v>32</v>
      </c>
      <c r="C752">
        <f>'1008'!C63</f>
        <v>102.8</v>
      </c>
      <c r="D752">
        <f>'1008'!D63</f>
        <v>166.7</v>
      </c>
      <c r="E752">
        <f>'1008'!E63</f>
        <v>327</v>
      </c>
      <c r="F752" s="16">
        <f t="shared" si="163"/>
        <v>198.7</v>
      </c>
      <c r="G752" s="16">
        <f t="shared" si="164"/>
        <v>429.8</v>
      </c>
      <c r="H752" s="20">
        <f t="shared" si="165"/>
        <v>-53.769194974406709</v>
      </c>
    </row>
    <row r="753" spans="1:8" x14ac:dyDescent="0.25">
      <c r="A753" s="5">
        <f t="shared" si="159"/>
        <v>44119</v>
      </c>
      <c r="B753">
        <f>'1015'!B63</f>
        <v>32</v>
      </c>
      <c r="C753">
        <f>'1015'!C63</f>
        <v>94.9</v>
      </c>
      <c r="D753">
        <f>'1015'!D63</f>
        <v>166.7</v>
      </c>
      <c r="E753">
        <f>'1015'!E63</f>
        <v>338.6</v>
      </c>
      <c r="F753" s="16">
        <f t="shared" si="163"/>
        <v>198.7</v>
      </c>
      <c r="G753" s="16">
        <f t="shared" si="164"/>
        <v>433.5</v>
      </c>
      <c r="H753" s="20">
        <f t="shared" si="165"/>
        <v>-54.16378316032295</v>
      </c>
    </row>
    <row r="754" spans="1:8" x14ac:dyDescent="0.25">
      <c r="A754" s="5">
        <f t="shared" si="159"/>
        <v>44126</v>
      </c>
      <c r="B754">
        <f>'1022'!B63</f>
        <v>23.8</v>
      </c>
      <c r="C754">
        <f>'1022'!C63</f>
        <v>97.5</v>
      </c>
      <c r="D754">
        <f>'1022'!D63</f>
        <v>185</v>
      </c>
      <c r="E754">
        <f>'1022'!E63</f>
        <v>369.2</v>
      </c>
      <c r="F754" s="16">
        <f t="shared" si="163"/>
        <v>208.8</v>
      </c>
      <c r="G754" s="16">
        <f t="shared" si="164"/>
        <v>466.7</v>
      </c>
      <c r="H754" s="20">
        <f t="shared" si="165"/>
        <v>-55.260338547246626</v>
      </c>
    </row>
    <row r="755" spans="1:8" x14ac:dyDescent="0.25">
      <c r="A755" s="5">
        <f t="shared" si="159"/>
        <v>44133</v>
      </c>
      <c r="B755">
        <f>'1029'!B64</f>
        <v>71</v>
      </c>
      <c r="C755">
        <f>'1029'!C64</f>
        <v>97.5</v>
      </c>
      <c r="D755">
        <f>'1029'!D64</f>
        <v>188.1</v>
      </c>
      <c r="E755">
        <f>'1029'!E64</f>
        <v>369.2</v>
      </c>
      <c r="F755" s="16">
        <f t="shared" si="163"/>
        <v>259.10000000000002</v>
      </c>
      <c r="G755" s="16">
        <f t="shared" si="164"/>
        <v>466.7</v>
      </c>
      <c r="H755" s="20">
        <f t="shared" si="165"/>
        <v>-44.482536961645593</v>
      </c>
    </row>
    <row r="756" spans="1:8" x14ac:dyDescent="0.25">
      <c r="A756" s="5">
        <f t="shared" si="159"/>
        <v>44140</v>
      </c>
      <c r="B756">
        <f>'1105'!B64</f>
        <v>73</v>
      </c>
      <c r="C756">
        <f>'1105'!C64</f>
        <v>73.3</v>
      </c>
      <c r="D756">
        <f>'1105'!D64</f>
        <v>194.7</v>
      </c>
      <c r="E756">
        <f>'1105'!E64</f>
        <v>395.8</v>
      </c>
      <c r="F756" s="16">
        <f t="shared" si="163"/>
        <v>267.7</v>
      </c>
      <c r="G756" s="16">
        <f t="shared" si="164"/>
        <v>469.1</v>
      </c>
      <c r="H756" s="20">
        <f t="shared" si="165"/>
        <v>-42.933276486889795</v>
      </c>
    </row>
    <row r="757" spans="1:8" x14ac:dyDescent="0.25">
      <c r="A757" s="5">
        <f t="shared" si="159"/>
        <v>44147</v>
      </c>
      <c r="B757">
        <f>'1112'!B64</f>
        <v>75.5</v>
      </c>
      <c r="C757">
        <f>'1112'!C64</f>
        <v>73.3</v>
      </c>
      <c r="D757">
        <f>'1112'!D64</f>
        <v>194.7</v>
      </c>
      <c r="E757">
        <f>'1112'!E64</f>
        <v>426.8</v>
      </c>
      <c r="F757" s="16">
        <f t="shared" si="163"/>
        <v>270.2</v>
      </c>
      <c r="G757" s="16">
        <f t="shared" si="164"/>
        <v>500.1</v>
      </c>
      <c r="H757" s="20">
        <f t="shared" si="165"/>
        <v>-45.970805838832241</v>
      </c>
    </row>
    <row r="758" spans="1:8" x14ac:dyDescent="0.25">
      <c r="A758" s="5">
        <f t="shared" si="159"/>
        <v>44154</v>
      </c>
      <c r="B758">
        <f>'1119'!B64</f>
        <v>89</v>
      </c>
      <c r="C758">
        <f>'1119'!C64</f>
        <v>73.3</v>
      </c>
      <c r="D758">
        <f>'1119'!D64</f>
        <v>194.7</v>
      </c>
      <c r="E758">
        <f>'1119'!E64</f>
        <v>426.8</v>
      </c>
      <c r="F758" s="16">
        <f t="shared" si="163"/>
        <v>283.7</v>
      </c>
      <c r="G758" s="16">
        <f t="shared" si="164"/>
        <v>500.1</v>
      </c>
      <c r="H758" s="20">
        <f t="shared" si="165"/>
        <v>-43.271345730853838</v>
      </c>
    </row>
    <row r="759" spans="1:8" x14ac:dyDescent="0.25">
      <c r="A759" s="5">
        <f t="shared" si="159"/>
        <v>44161</v>
      </c>
      <c r="B759">
        <f>'1126'!B64</f>
        <v>95</v>
      </c>
      <c r="C759">
        <f>'1126'!C64</f>
        <v>68.5</v>
      </c>
      <c r="D759">
        <f>'1126'!D64</f>
        <v>194.7</v>
      </c>
      <c r="E759">
        <f>'1126'!E64</f>
        <v>426.8</v>
      </c>
      <c r="F759" s="16">
        <f t="shared" si="163"/>
        <v>289.7</v>
      </c>
      <c r="G759" s="16">
        <f t="shared" si="164"/>
        <v>495.3</v>
      </c>
      <c r="H759" s="20">
        <f t="shared" si="165"/>
        <v>-41.510195840904508</v>
      </c>
    </row>
    <row r="760" spans="1:8" x14ac:dyDescent="0.25">
      <c r="A760" s="5">
        <f t="shared" si="159"/>
        <v>44168</v>
      </c>
      <c r="B760">
        <f>'1203'!B64</f>
        <v>97</v>
      </c>
      <c r="C760">
        <f>'1203'!C64</f>
        <v>72.7</v>
      </c>
      <c r="D760">
        <f>'1203'!D64</f>
        <v>194.7</v>
      </c>
      <c r="E760">
        <f>'1203'!E64</f>
        <v>435.8</v>
      </c>
      <c r="F760" s="16">
        <f t="shared" si="163"/>
        <v>291.7</v>
      </c>
      <c r="G760" s="16">
        <f t="shared" si="164"/>
        <v>508.5</v>
      </c>
      <c r="H760" s="20">
        <f t="shared" si="165"/>
        <v>-42.635201573254676</v>
      </c>
    </row>
    <row r="761" spans="1:8" x14ac:dyDescent="0.25">
      <c r="A761" s="5">
        <f t="shared" si="159"/>
        <v>44175</v>
      </c>
      <c r="B761">
        <f>'1210'!B64</f>
        <v>97</v>
      </c>
      <c r="C761">
        <f>'1210'!C64</f>
        <v>74.2</v>
      </c>
      <c r="D761">
        <f>'1210'!D64</f>
        <v>194.7</v>
      </c>
      <c r="E761">
        <f>'1210'!E64</f>
        <v>435.8</v>
      </c>
      <c r="F761" s="16">
        <f t="shared" si="163"/>
        <v>291.7</v>
      </c>
      <c r="G761" s="16">
        <f t="shared" si="164"/>
        <v>510</v>
      </c>
      <c r="H761" s="20">
        <f t="shared" si="165"/>
        <v>-42.803921568627459</v>
      </c>
    </row>
    <row r="762" spans="1:8" x14ac:dyDescent="0.25">
      <c r="A762" s="5">
        <f t="shared" si="159"/>
        <v>44182</v>
      </c>
      <c r="B762">
        <f>'1217'!B65</f>
        <v>98</v>
      </c>
      <c r="C762">
        <f>'1217'!C65</f>
        <v>79.5</v>
      </c>
      <c r="D762">
        <f>'1217'!D65</f>
        <v>200.8</v>
      </c>
      <c r="E762">
        <f>'1217'!E65</f>
        <v>466.6</v>
      </c>
      <c r="F762" s="16">
        <f t="shared" si="163"/>
        <v>298.8</v>
      </c>
      <c r="G762" s="16">
        <f t="shared" si="164"/>
        <v>546.1</v>
      </c>
      <c r="H762" s="20">
        <f t="shared" si="165"/>
        <v>-45.284746383446247</v>
      </c>
    </row>
    <row r="763" spans="1:8" x14ac:dyDescent="0.25">
      <c r="A763" s="5">
        <f t="shared" ref="A763:A828" si="166">+A762+7</f>
        <v>44189</v>
      </c>
      <c r="B763">
        <f>'1224'!B65</f>
        <v>86.5</v>
      </c>
      <c r="C763">
        <f>'1224'!C65</f>
        <v>79.5</v>
      </c>
      <c r="D763">
        <f>'1224'!D65</f>
        <v>213.4</v>
      </c>
      <c r="E763">
        <f>'1224'!E65</f>
        <v>466.6</v>
      </c>
      <c r="F763" s="16">
        <f t="shared" si="163"/>
        <v>299.89999999999998</v>
      </c>
      <c r="G763" s="16">
        <f t="shared" si="164"/>
        <v>546.1</v>
      </c>
      <c r="H763" s="20">
        <f t="shared" si="165"/>
        <v>-45.083318073612901</v>
      </c>
    </row>
    <row r="764" spans="1:8" x14ac:dyDescent="0.25">
      <c r="A764" s="5">
        <f t="shared" si="166"/>
        <v>44196</v>
      </c>
      <c r="B764">
        <f>'1231'!B65</f>
        <v>75</v>
      </c>
      <c r="C764">
        <f>'1231'!C65</f>
        <v>62</v>
      </c>
      <c r="D764">
        <f>'1231'!D65</f>
        <v>225.4</v>
      </c>
      <c r="E764">
        <f>'1231'!E65</f>
        <v>485.5</v>
      </c>
      <c r="F764" s="16">
        <f t="shared" si="163"/>
        <v>300.39999999999998</v>
      </c>
      <c r="G764" s="16">
        <f t="shared" si="164"/>
        <v>547.5</v>
      </c>
      <c r="H764" s="20">
        <f t="shared" si="165"/>
        <v>-45.132420091324207</v>
      </c>
    </row>
    <row r="765" spans="1:8" x14ac:dyDescent="0.25">
      <c r="A765" s="5">
        <f t="shared" si="166"/>
        <v>44203</v>
      </c>
      <c r="B765">
        <f>'0107'!B65</f>
        <v>76.599999999999994</v>
      </c>
      <c r="C765">
        <f>'0107'!C65</f>
        <v>62</v>
      </c>
      <c r="D765">
        <f>'0107'!D65</f>
        <v>225.4</v>
      </c>
      <c r="E765">
        <f>'0107'!E65</f>
        <v>485.5</v>
      </c>
      <c r="F765" s="16">
        <f t="shared" ref="F765:F781" si="167">+B765+D765</f>
        <v>302</v>
      </c>
      <c r="G765" s="16">
        <f t="shared" ref="G765:G781" si="168">+C765+E765</f>
        <v>547.5</v>
      </c>
      <c r="H765" s="20">
        <f t="shared" ref="H765:H781" si="169">+(F765/G765-1)*100</f>
        <v>-44.840182648401829</v>
      </c>
    </row>
    <row r="766" spans="1:8" x14ac:dyDescent="0.25">
      <c r="A766" s="5">
        <f t="shared" si="166"/>
        <v>44210</v>
      </c>
      <c r="B766">
        <f>'0114'!B65</f>
        <v>67.099999999999994</v>
      </c>
      <c r="C766">
        <f>'0114'!C65</f>
        <v>64</v>
      </c>
      <c r="D766">
        <f>'0114'!D65</f>
        <v>234.4</v>
      </c>
      <c r="E766">
        <f>'0114'!E65</f>
        <v>498.8</v>
      </c>
      <c r="F766" s="16">
        <f t="shared" si="167"/>
        <v>301.5</v>
      </c>
      <c r="G766" s="16">
        <f t="shared" si="168"/>
        <v>562.79999999999995</v>
      </c>
      <c r="H766" s="20">
        <f t="shared" si="169"/>
        <v>-46.428571428571416</v>
      </c>
    </row>
    <row r="767" spans="1:8" x14ac:dyDescent="0.25">
      <c r="A767" s="5">
        <f t="shared" si="166"/>
        <v>44217</v>
      </c>
      <c r="B767">
        <f>'0121'!B65</f>
        <v>67.099999999999994</v>
      </c>
      <c r="C767">
        <f>'0121'!C65</f>
        <v>67</v>
      </c>
      <c r="D767">
        <f>'0121'!D65</f>
        <v>234.4</v>
      </c>
      <c r="E767">
        <f>'0121'!E65</f>
        <v>507.9</v>
      </c>
      <c r="F767" s="16">
        <f t="shared" si="167"/>
        <v>301.5</v>
      </c>
      <c r="G767" s="16">
        <f t="shared" si="168"/>
        <v>574.9</v>
      </c>
      <c r="H767" s="20">
        <f t="shared" si="169"/>
        <v>-47.556096712471728</v>
      </c>
    </row>
    <row r="768" spans="1:8" x14ac:dyDescent="0.25">
      <c r="A768" s="5">
        <f t="shared" si="166"/>
        <v>44224</v>
      </c>
      <c r="B768">
        <f>'0128'!B65</f>
        <v>92.5</v>
      </c>
      <c r="C768">
        <f>'0128'!C65</f>
        <v>68</v>
      </c>
      <c r="D768">
        <f>'0128'!D65</f>
        <v>249.2</v>
      </c>
      <c r="E768">
        <f>'0128'!E65</f>
        <v>507.9</v>
      </c>
      <c r="F768" s="16">
        <f t="shared" si="167"/>
        <v>341.7</v>
      </c>
      <c r="G768" s="16">
        <f t="shared" si="168"/>
        <v>575.9</v>
      </c>
      <c r="H768" s="20">
        <f t="shared" si="169"/>
        <v>-40.666782427504778</v>
      </c>
    </row>
    <row r="769" spans="1:9" x14ac:dyDescent="0.25">
      <c r="A769" s="5">
        <f t="shared" si="166"/>
        <v>44231</v>
      </c>
      <c r="B769">
        <f>'0128'!B65</f>
        <v>92.5</v>
      </c>
      <c r="C769">
        <f>'0128'!C65</f>
        <v>68</v>
      </c>
      <c r="D769">
        <f>'0128'!D65</f>
        <v>249.2</v>
      </c>
      <c r="E769">
        <f>'0128'!E65</f>
        <v>507.9</v>
      </c>
      <c r="F769" s="16">
        <f t="shared" si="167"/>
        <v>341.7</v>
      </c>
      <c r="G769" s="16">
        <f t="shared" si="168"/>
        <v>575.9</v>
      </c>
      <c r="H769" s="20">
        <f t="shared" si="169"/>
        <v>-40.666782427504778</v>
      </c>
    </row>
    <row r="770" spans="1:9" x14ac:dyDescent="0.25">
      <c r="A770" s="5">
        <f t="shared" si="166"/>
        <v>44238</v>
      </c>
      <c r="B770">
        <f>'0211'!B65</f>
        <v>66.3</v>
      </c>
      <c r="C770">
        <f>'0211'!C65</f>
        <v>88.7</v>
      </c>
      <c r="D770">
        <f>'0211'!D65</f>
        <v>283.3</v>
      </c>
      <c r="E770">
        <f>'0211'!E65</f>
        <v>547.5</v>
      </c>
      <c r="F770" s="16">
        <f t="shared" si="167"/>
        <v>349.6</v>
      </c>
      <c r="G770" s="16">
        <f t="shared" si="168"/>
        <v>636.20000000000005</v>
      </c>
      <c r="H770" s="20">
        <f t="shared" si="169"/>
        <v>-45.048726815466836</v>
      </c>
    </row>
    <row r="771" spans="1:9" x14ac:dyDescent="0.25">
      <c r="A771" s="5">
        <f t="shared" si="166"/>
        <v>44245</v>
      </c>
      <c r="B771">
        <f>'0218'!B65</f>
        <v>66.3</v>
      </c>
      <c r="C771">
        <f>'0218'!C65</f>
        <v>73.7</v>
      </c>
      <c r="D771">
        <f>'0218'!D65</f>
        <v>283.3</v>
      </c>
      <c r="E771">
        <f>'0218'!E65</f>
        <v>564</v>
      </c>
      <c r="F771" s="16">
        <f t="shared" si="167"/>
        <v>349.6</v>
      </c>
      <c r="G771" s="16">
        <f t="shared" si="168"/>
        <v>637.70000000000005</v>
      </c>
      <c r="H771" s="20">
        <f t="shared" si="169"/>
        <v>-45.177983377763844</v>
      </c>
    </row>
    <row r="772" spans="1:9" x14ac:dyDescent="0.25">
      <c r="A772" s="5">
        <f t="shared" si="166"/>
        <v>44252</v>
      </c>
      <c r="B772">
        <f>'0225'!B65</f>
        <v>59.8</v>
      </c>
      <c r="C772">
        <f>'0225'!C65</f>
        <v>67.7</v>
      </c>
      <c r="D772">
        <f>'0225'!D65</f>
        <v>289.60000000000002</v>
      </c>
      <c r="E772">
        <f>'0225'!E65</f>
        <v>614.1</v>
      </c>
      <c r="F772" s="16">
        <f t="shared" si="167"/>
        <v>349.40000000000003</v>
      </c>
      <c r="G772" s="16">
        <f t="shared" si="168"/>
        <v>681.80000000000007</v>
      </c>
      <c r="H772" s="20">
        <f t="shared" si="169"/>
        <v>-48.753300088002348</v>
      </c>
    </row>
    <row r="773" spans="1:9" x14ac:dyDescent="0.25">
      <c r="A773" s="5">
        <f t="shared" si="166"/>
        <v>44259</v>
      </c>
      <c r="B773">
        <f>'0304'!B65</f>
        <v>59.8</v>
      </c>
      <c r="C773">
        <f>'0304'!C65</f>
        <v>83.7</v>
      </c>
      <c r="D773">
        <f>'0304'!D65</f>
        <v>289.60000000000002</v>
      </c>
      <c r="E773">
        <f>'0304'!E65</f>
        <v>614.1</v>
      </c>
      <c r="F773" s="16">
        <f t="shared" si="167"/>
        <v>349.40000000000003</v>
      </c>
      <c r="G773" s="16">
        <f t="shared" si="168"/>
        <v>697.80000000000007</v>
      </c>
      <c r="H773" s="20">
        <f t="shared" si="169"/>
        <v>-49.928346231011759</v>
      </c>
    </row>
    <row r="774" spans="1:9" x14ac:dyDescent="0.25">
      <c r="A774" s="5">
        <f t="shared" si="166"/>
        <v>44266</v>
      </c>
      <c r="B774">
        <f>'0311'!B66</f>
        <v>61.8</v>
      </c>
      <c r="C774">
        <f>'0311'!C66</f>
        <v>91.1</v>
      </c>
      <c r="D774">
        <f>'0311'!D66</f>
        <v>296.2</v>
      </c>
      <c r="E774">
        <f>'0311'!E66</f>
        <v>622.9</v>
      </c>
      <c r="F774" s="16">
        <f t="shared" si="167"/>
        <v>358</v>
      </c>
      <c r="G774" s="16">
        <f t="shared" si="168"/>
        <v>714</v>
      </c>
      <c r="H774" s="20">
        <f t="shared" si="169"/>
        <v>-49.859943977591037</v>
      </c>
    </row>
    <row r="775" spans="1:9" x14ac:dyDescent="0.25">
      <c r="A775" s="5">
        <f t="shared" si="166"/>
        <v>44273</v>
      </c>
      <c r="B775">
        <f>'0318'!B67</f>
        <v>54.3</v>
      </c>
      <c r="C775">
        <f>'0318'!C67</f>
        <v>91.2</v>
      </c>
      <c r="D775">
        <f>'0318'!D67</f>
        <v>304.2</v>
      </c>
      <c r="E775">
        <f>'0318'!E67</f>
        <v>656.4</v>
      </c>
      <c r="F775" s="16">
        <f t="shared" si="167"/>
        <v>358.5</v>
      </c>
      <c r="G775" s="16">
        <f t="shared" si="168"/>
        <v>747.6</v>
      </c>
      <c r="H775" s="20">
        <f t="shared" si="169"/>
        <v>-52.046548956661319</v>
      </c>
    </row>
    <row r="776" spans="1:9" x14ac:dyDescent="0.25">
      <c r="A776" s="5">
        <f t="shared" si="166"/>
        <v>44280</v>
      </c>
      <c r="B776">
        <f>'0325'!B67</f>
        <v>58.3</v>
      </c>
      <c r="C776">
        <f>'0325'!C67</f>
        <v>85.1</v>
      </c>
      <c r="D776">
        <f>'0325'!D67</f>
        <v>309.7</v>
      </c>
      <c r="E776">
        <f>'0325'!E67</f>
        <v>678.2</v>
      </c>
      <c r="F776" s="16">
        <f t="shared" si="167"/>
        <v>368</v>
      </c>
      <c r="G776" s="16">
        <f t="shared" si="168"/>
        <v>763.30000000000007</v>
      </c>
      <c r="H776" s="20">
        <f t="shared" si="169"/>
        <v>-51.788287698152757</v>
      </c>
    </row>
    <row r="777" spans="1:9" x14ac:dyDescent="0.25">
      <c r="A777" s="5">
        <f t="shared" si="166"/>
        <v>44287</v>
      </c>
      <c r="B777">
        <f>'0401'!B67</f>
        <v>63.3</v>
      </c>
      <c r="C777">
        <f>'0401'!C67</f>
        <v>90.1</v>
      </c>
      <c r="D777">
        <f>'0401'!D67</f>
        <v>309.7</v>
      </c>
      <c r="E777">
        <f>'0401'!E67</f>
        <v>678.2</v>
      </c>
      <c r="F777" s="16">
        <f t="shared" si="167"/>
        <v>373</v>
      </c>
      <c r="G777" s="16">
        <f t="shared" si="168"/>
        <v>768.30000000000007</v>
      </c>
      <c r="H777" s="20">
        <f t="shared" si="169"/>
        <v>-51.451256019783941</v>
      </c>
    </row>
    <row r="778" spans="1:9" x14ac:dyDescent="0.25">
      <c r="A778" s="5">
        <f t="shared" si="166"/>
        <v>44294</v>
      </c>
      <c r="B778">
        <f>'0408'!B67</f>
        <v>66.8</v>
      </c>
      <c r="C778">
        <f>'0408'!C67</f>
        <v>51.4</v>
      </c>
      <c r="D778">
        <f>'0408'!D67</f>
        <v>314.7</v>
      </c>
      <c r="E778">
        <f>'0408'!E67</f>
        <v>715.6</v>
      </c>
      <c r="F778" s="16">
        <f t="shared" si="167"/>
        <v>381.5</v>
      </c>
      <c r="G778" s="16">
        <f t="shared" si="168"/>
        <v>767</v>
      </c>
      <c r="H778" s="20">
        <f t="shared" si="169"/>
        <v>-50.260756192959576</v>
      </c>
      <c r="I778">
        <f>'0408'!F67</f>
        <v>14.5</v>
      </c>
    </row>
    <row r="779" spans="1:9" x14ac:dyDescent="0.25">
      <c r="A779" s="5">
        <f t="shared" si="166"/>
        <v>44301</v>
      </c>
      <c r="B779">
        <f>'0415'!B67</f>
        <v>66.8</v>
      </c>
      <c r="C779">
        <f>'0415'!C67</f>
        <v>52.4</v>
      </c>
      <c r="D779">
        <f>'0415'!D67</f>
        <v>314.7</v>
      </c>
      <c r="E779">
        <f>'0415'!E67</f>
        <v>739.4</v>
      </c>
      <c r="F779" s="16">
        <f t="shared" si="167"/>
        <v>381.5</v>
      </c>
      <c r="G779" s="16">
        <f t="shared" si="168"/>
        <v>791.8</v>
      </c>
      <c r="H779" s="20">
        <f t="shared" si="169"/>
        <v>-51.818641070977513</v>
      </c>
      <c r="I779">
        <f>'0415'!F67</f>
        <v>28</v>
      </c>
    </row>
    <row r="780" spans="1:9" x14ac:dyDescent="0.25">
      <c r="A780" s="5">
        <f t="shared" si="166"/>
        <v>44308</v>
      </c>
      <c r="B780">
        <f>'0422'!B67</f>
        <v>53</v>
      </c>
      <c r="C780">
        <f>'0422'!C67</f>
        <v>52.4</v>
      </c>
      <c r="D780">
        <f>'0422'!D67</f>
        <v>327.8</v>
      </c>
      <c r="E780">
        <f>'0422'!E67</f>
        <v>739.4</v>
      </c>
      <c r="F780" s="16">
        <f t="shared" si="167"/>
        <v>380.8</v>
      </c>
      <c r="G780" s="16">
        <f t="shared" si="168"/>
        <v>791.8</v>
      </c>
      <c r="H780" s="20">
        <f t="shared" si="169"/>
        <v>-51.907047234150028</v>
      </c>
      <c r="I780">
        <f>'0422'!F67</f>
        <v>28</v>
      </c>
    </row>
    <row r="781" spans="1:9" x14ac:dyDescent="0.25">
      <c r="A781" s="5">
        <f t="shared" si="166"/>
        <v>44315</v>
      </c>
      <c r="B781">
        <f>'0429'!B67</f>
        <v>37</v>
      </c>
      <c r="C781">
        <f>'0429'!C67</f>
        <v>16</v>
      </c>
      <c r="D781">
        <f>'0429'!D67</f>
        <v>344</v>
      </c>
      <c r="E781">
        <f>'0429'!E67</f>
        <v>775</v>
      </c>
      <c r="F781" s="16">
        <f t="shared" si="167"/>
        <v>381</v>
      </c>
      <c r="G781" s="16">
        <f t="shared" si="168"/>
        <v>791</v>
      </c>
      <c r="H781" s="20">
        <f t="shared" si="169"/>
        <v>-51.833122629582803</v>
      </c>
      <c r="I781">
        <f>'0429'!F67</f>
        <v>82.5</v>
      </c>
    </row>
    <row r="782" spans="1:9" x14ac:dyDescent="0.25">
      <c r="A782" s="5">
        <f t="shared" si="166"/>
        <v>44322</v>
      </c>
      <c r="B782">
        <f>'0506'!B67</f>
        <v>37</v>
      </c>
      <c r="C782">
        <f>'0506'!C67</f>
        <v>16</v>
      </c>
      <c r="D782">
        <f>'0506'!D67</f>
        <v>344</v>
      </c>
      <c r="E782">
        <f>'0506'!E67</f>
        <v>782.2</v>
      </c>
      <c r="F782" s="16">
        <f t="shared" ref="F782:F790" si="170">+B782+D782</f>
        <v>381</v>
      </c>
      <c r="G782" s="16">
        <f t="shared" ref="G782:G790" si="171">+C782+E782</f>
        <v>798.2</v>
      </c>
      <c r="H782" s="20">
        <f t="shared" ref="H782:H790" si="172">+(F782/G782-1)*100</f>
        <v>-52.267602104735658</v>
      </c>
      <c r="I782">
        <f>'0506'!F67</f>
        <v>82.5</v>
      </c>
    </row>
    <row r="783" spans="1:9" x14ac:dyDescent="0.25">
      <c r="A783" s="5">
        <f t="shared" si="166"/>
        <v>44329</v>
      </c>
      <c r="B783">
        <f>'0513'!B67</f>
        <v>37</v>
      </c>
      <c r="C783">
        <f>'0513'!C67</f>
        <v>16</v>
      </c>
      <c r="D783">
        <f>'0513'!D67</f>
        <v>354.9</v>
      </c>
      <c r="E783">
        <f>'0513'!E67</f>
        <v>782.2</v>
      </c>
      <c r="F783" s="16">
        <f t="shared" si="170"/>
        <v>391.9</v>
      </c>
      <c r="G783" s="16">
        <f t="shared" si="171"/>
        <v>798.2</v>
      </c>
      <c r="H783" s="20">
        <f t="shared" si="172"/>
        <v>-50.902029566524689</v>
      </c>
      <c r="I783">
        <f>'0513'!F67</f>
        <v>82.5</v>
      </c>
    </row>
    <row r="784" spans="1:9" x14ac:dyDescent="0.25">
      <c r="A784" s="5">
        <f t="shared" si="166"/>
        <v>44336</v>
      </c>
      <c r="B784">
        <f>'0520'!B67</f>
        <v>13.5</v>
      </c>
      <c r="C784">
        <f>'0520'!C67</f>
        <v>0</v>
      </c>
      <c r="D784">
        <f>'0520'!D67</f>
        <v>380.8</v>
      </c>
      <c r="E784">
        <f>'0520'!E67</f>
        <v>792.7</v>
      </c>
      <c r="F784" s="16">
        <f t="shared" si="170"/>
        <v>394.3</v>
      </c>
      <c r="G784" s="16">
        <f t="shared" si="171"/>
        <v>792.7</v>
      </c>
      <c r="H784" s="20">
        <f t="shared" si="172"/>
        <v>-50.258609814557843</v>
      </c>
      <c r="I784">
        <f>'0520'!F67</f>
        <v>87.3</v>
      </c>
    </row>
    <row r="785" spans="1:9" x14ac:dyDescent="0.25">
      <c r="A785" s="5">
        <f t="shared" si="166"/>
        <v>44343</v>
      </c>
      <c r="B785">
        <f>'0527'!B68</f>
        <v>13.5</v>
      </c>
      <c r="C785">
        <f>'0527'!C68</f>
        <v>0</v>
      </c>
      <c r="D785">
        <f>'0527'!D68</f>
        <v>380.8</v>
      </c>
      <c r="E785">
        <f>'0527'!E68</f>
        <v>792.7</v>
      </c>
      <c r="F785" s="16">
        <f t="shared" si="170"/>
        <v>394.3</v>
      </c>
      <c r="G785" s="16">
        <f t="shared" si="171"/>
        <v>792.7</v>
      </c>
      <c r="H785" s="20">
        <f t="shared" si="172"/>
        <v>-50.258609814557843</v>
      </c>
      <c r="I785">
        <f>'0527'!F68</f>
        <v>90.3</v>
      </c>
    </row>
    <row r="786" spans="1:9" x14ac:dyDescent="0.25">
      <c r="A786" s="5">
        <f t="shared" si="166"/>
        <v>44350</v>
      </c>
      <c r="B786">
        <f>'0603'!B49</f>
        <v>90.3</v>
      </c>
      <c r="C786">
        <f>'0603'!C49</f>
        <v>78.7</v>
      </c>
      <c r="D786">
        <f>'0603'!D49</f>
        <v>0</v>
      </c>
      <c r="E786">
        <f>'0603'!E49</f>
        <v>29.5</v>
      </c>
      <c r="F786" s="16">
        <f t="shared" si="170"/>
        <v>90.3</v>
      </c>
      <c r="G786" s="16">
        <f t="shared" si="171"/>
        <v>108.2</v>
      </c>
      <c r="H786" s="20">
        <f t="shared" si="172"/>
        <v>-16.543438077634022</v>
      </c>
    </row>
    <row r="787" spans="1:9" x14ac:dyDescent="0.25">
      <c r="A787" s="5">
        <f t="shared" si="166"/>
        <v>44357</v>
      </c>
      <c r="B787">
        <f>'0610'!B49</f>
        <v>92.8</v>
      </c>
      <c r="C787">
        <f>'0610'!C49</f>
        <v>81.7</v>
      </c>
      <c r="D787">
        <f>'0610'!D49</f>
        <v>0</v>
      </c>
      <c r="E787">
        <f>'0610'!E49</f>
        <v>29.5</v>
      </c>
      <c r="F787" s="16">
        <f t="shared" si="170"/>
        <v>92.8</v>
      </c>
      <c r="G787" s="16">
        <f t="shared" si="171"/>
        <v>111.2</v>
      </c>
      <c r="H787" s="20">
        <f t="shared" si="172"/>
        <v>-16.546762589928065</v>
      </c>
    </row>
    <row r="788" spans="1:9" x14ac:dyDescent="0.25">
      <c r="A788" s="5">
        <f t="shared" si="166"/>
        <v>44364</v>
      </c>
      <c r="B788">
        <f>'0617'!B50</f>
        <v>92.8</v>
      </c>
      <c r="C788">
        <f>'0617'!C50</f>
        <v>75.2</v>
      </c>
      <c r="D788">
        <f>'0617'!D50</f>
        <v>0</v>
      </c>
      <c r="E788">
        <f>'0617'!E50</f>
        <v>43.6</v>
      </c>
      <c r="F788" s="16">
        <f t="shared" si="170"/>
        <v>92.8</v>
      </c>
      <c r="G788" s="16">
        <f t="shared" si="171"/>
        <v>118.80000000000001</v>
      </c>
      <c r="H788" s="20">
        <f t="shared" si="172"/>
        <v>-21.885521885521896</v>
      </c>
    </row>
    <row r="789" spans="1:9" x14ac:dyDescent="0.25">
      <c r="A789" s="5">
        <f t="shared" si="166"/>
        <v>44371</v>
      </c>
      <c r="B789">
        <f>'0624'!B50</f>
        <v>93.3</v>
      </c>
      <c r="C789">
        <f>'0624'!C50</f>
        <v>60</v>
      </c>
      <c r="D789">
        <f>'0624'!D50</f>
        <v>0</v>
      </c>
      <c r="E789">
        <f>'0624'!E50</f>
        <v>60</v>
      </c>
      <c r="F789" s="16">
        <f t="shared" si="170"/>
        <v>93.3</v>
      </c>
      <c r="G789" s="16">
        <f t="shared" si="171"/>
        <v>120</v>
      </c>
      <c r="H789" s="20">
        <f t="shared" si="172"/>
        <v>-22.250000000000004</v>
      </c>
    </row>
    <row r="790" spans="1:9" x14ac:dyDescent="0.25">
      <c r="A790" s="5">
        <f t="shared" si="166"/>
        <v>44378</v>
      </c>
      <c r="B790">
        <f>'0701'!B50</f>
        <v>82.8</v>
      </c>
      <c r="C790">
        <f>'0701'!C50</f>
        <v>49.3</v>
      </c>
      <c r="D790">
        <f>'0701'!D50</f>
        <v>11.4</v>
      </c>
      <c r="E790">
        <f>'0701'!E50</f>
        <v>71.8</v>
      </c>
      <c r="F790" s="16">
        <f t="shared" si="170"/>
        <v>94.2</v>
      </c>
      <c r="G790" s="16">
        <f t="shared" si="171"/>
        <v>121.1</v>
      </c>
      <c r="H790" s="20">
        <f t="shared" si="172"/>
        <v>-22.213047068538394</v>
      </c>
    </row>
    <row r="791" spans="1:9" x14ac:dyDescent="0.25">
      <c r="A791" s="5">
        <f t="shared" si="166"/>
        <v>44385</v>
      </c>
      <c r="B791">
        <f>'0708'!B51</f>
        <v>82.8</v>
      </c>
      <c r="C791">
        <f>'0708'!C51</f>
        <v>49.4</v>
      </c>
      <c r="D791">
        <f>'0708'!D51</f>
        <v>11.4</v>
      </c>
      <c r="E791">
        <f>'0708'!E51</f>
        <v>71.8</v>
      </c>
      <c r="F791" s="16">
        <f t="shared" ref="F791:F793" si="173">+B791+D791</f>
        <v>94.2</v>
      </c>
      <c r="G791" s="16">
        <f t="shared" ref="G791:G793" si="174">+C791+E791</f>
        <v>121.19999999999999</v>
      </c>
      <c r="H791" s="20">
        <f t="shared" ref="H791:H797" si="175">+(F791/G791-1)*100</f>
        <v>-22.277227722772263</v>
      </c>
    </row>
    <row r="792" spans="1:9" x14ac:dyDescent="0.25">
      <c r="A792" s="5">
        <f t="shared" si="166"/>
        <v>44392</v>
      </c>
      <c r="B792">
        <f>'0715'!B52</f>
        <v>82.8</v>
      </c>
      <c r="C792">
        <f>'0715'!C52</f>
        <v>49.4</v>
      </c>
      <c r="D792">
        <f>'0715'!D52</f>
        <v>36.299999999999997</v>
      </c>
      <c r="E792">
        <f>'0715'!E52</f>
        <v>71.8</v>
      </c>
      <c r="F792" s="16">
        <f t="shared" si="173"/>
        <v>119.1</v>
      </c>
      <c r="G792" s="16">
        <f t="shared" si="174"/>
        <v>121.19999999999999</v>
      </c>
      <c r="H792" s="20">
        <f t="shared" si="175"/>
        <v>-1.7326732673267231</v>
      </c>
    </row>
    <row r="793" spans="1:9" x14ac:dyDescent="0.25">
      <c r="A793" s="5">
        <f t="shared" si="166"/>
        <v>44399</v>
      </c>
      <c r="B793">
        <f>'0722'!B52</f>
        <v>51</v>
      </c>
      <c r="C793">
        <f>'0722'!C52</f>
        <v>49.4</v>
      </c>
      <c r="D793">
        <f>'0722'!D52</f>
        <v>70.5</v>
      </c>
      <c r="E793">
        <f>'0722'!E52</f>
        <v>71.8</v>
      </c>
      <c r="F793" s="16">
        <f t="shared" si="173"/>
        <v>121.5</v>
      </c>
      <c r="G793" s="16">
        <f t="shared" si="174"/>
        <v>121.19999999999999</v>
      </c>
      <c r="H793" s="20">
        <f t="shared" si="175"/>
        <v>0.24752475247524774</v>
      </c>
    </row>
    <row r="794" spans="1:9" x14ac:dyDescent="0.25">
      <c r="A794" s="5">
        <f t="shared" si="166"/>
        <v>44406</v>
      </c>
      <c r="B794">
        <f>'0729'!B53</f>
        <v>83.2</v>
      </c>
      <c r="C794">
        <f>'0729'!C53</f>
        <v>54.5</v>
      </c>
      <c r="D794">
        <f>'0729'!D53</f>
        <v>70.5</v>
      </c>
      <c r="E794">
        <f>'0729'!E53</f>
        <v>96.2</v>
      </c>
      <c r="F794" s="16">
        <f t="shared" ref="F794" si="176">+B794+D794</f>
        <v>153.69999999999999</v>
      </c>
      <c r="G794" s="16">
        <f t="shared" ref="G794" si="177">+C794+E794</f>
        <v>150.69999999999999</v>
      </c>
      <c r="H794" s="20">
        <f t="shared" si="175"/>
        <v>1.9907100199070937</v>
      </c>
    </row>
    <row r="795" spans="1:9" x14ac:dyDescent="0.25">
      <c r="A795" s="5">
        <f t="shared" si="166"/>
        <v>44413</v>
      </c>
      <c r="B795">
        <f>'0805'!B53</f>
        <v>85.2</v>
      </c>
      <c r="C795">
        <f>'0805'!C53</f>
        <v>59.5</v>
      </c>
      <c r="D795">
        <f>'0805'!D53</f>
        <v>85</v>
      </c>
      <c r="E795">
        <f>'0805'!E53</f>
        <v>96.2</v>
      </c>
      <c r="F795" s="16">
        <f t="shared" ref="F795:G797" si="178">+B794+D794</f>
        <v>153.69999999999999</v>
      </c>
      <c r="G795" s="16">
        <f t="shared" si="178"/>
        <v>150.69999999999999</v>
      </c>
      <c r="H795" s="20">
        <f t="shared" si="175"/>
        <v>1.9907100199070937</v>
      </c>
    </row>
    <row r="796" spans="1:9" x14ac:dyDescent="0.25">
      <c r="A796" s="5">
        <f t="shared" si="166"/>
        <v>44420</v>
      </c>
      <c r="B796">
        <f>'0812'!B53</f>
        <v>114.2</v>
      </c>
      <c r="C796">
        <f>'0812'!C53</f>
        <v>69.5</v>
      </c>
      <c r="D796">
        <f>'0812'!D53</f>
        <v>85</v>
      </c>
      <c r="E796">
        <f>'0812'!E53</f>
        <v>96.2</v>
      </c>
      <c r="F796" s="16">
        <f t="shared" si="178"/>
        <v>170.2</v>
      </c>
      <c r="G796" s="16">
        <f t="shared" si="178"/>
        <v>155.69999999999999</v>
      </c>
      <c r="H796" s="20">
        <f t="shared" si="175"/>
        <v>9.3127809890815705</v>
      </c>
    </row>
    <row r="797" spans="1:9" x14ac:dyDescent="0.25">
      <c r="A797" s="5">
        <f t="shared" si="166"/>
        <v>44427</v>
      </c>
      <c r="B797">
        <f>'0819'!B53</f>
        <v>94.2</v>
      </c>
      <c r="C797">
        <f>'0819'!C53</f>
        <v>56.5</v>
      </c>
      <c r="D797">
        <f>'0819'!D53</f>
        <v>104.6</v>
      </c>
      <c r="E797">
        <f>'0819'!E53</f>
        <v>118.9</v>
      </c>
      <c r="F797" s="16">
        <f t="shared" si="178"/>
        <v>199.2</v>
      </c>
      <c r="G797" s="16">
        <f t="shared" si="178"/>
        <v>165.7</v>
      </c>
      <c r="H797" s="20">
        <f t="shared" si="175"/>
        <v>20.217260108630054</v>
      </c>
    </row>
    <row r="798" spans="1:9" x14ac:dyDescent="0.25">
      <c r="A798" s="5">
        <f t="shared" si="166"/>
        <v>44434</v>
      </c>
      <c r="B798">
        <f>'0826'!B54</f>
        <v>94.2</v>
      </c>
      <c r="C798">
        <f>'0826'!C54</f>
        <v>51.9</v>
      </c>
      <c r="D798">
        <f>'0826'!D54</f>
        <v>104.6</v>
      </c>
      <c r="E798">
        <f>'0826'!E54</f>
        <v>123.7</v>
      </c>
      <c r="F798" s="16">
        <f t="shared" ref="F798:F803" si="179">+B798+D798</f>
        <v>198.8</v>
      </c>
      <c r="G798" s="16">
        <f t="shared" ref="G798:G803" si="180">+C798+E798</f>
        <v>175.6</v>
      </c>
      <c r="H798" s="20">
        <f t="shared" ref="H798:H803" si="181">+(F798/G798-1)*100</f>
        <v>13.211845102505704</v>
      </c>
    </row>
    <row r="799" spans="1:9" x14ac:dyDescent="0.25">
      <c r="A799" s="5">
        <f t="shared" si="166"/>
        <v>44441</v>
      </c>
      <c r="B799">
        <f>'0902'!B54</f>
        <v>94.7</v>
      </c>
      <c r="C799">
        <f>'0902'!C54</f>
        <v>51.9</v>
      </c>
      <c r="D799">
        <f>'0902'!D54</f>
        <v>104.6</v>
      </c>
      <c r="E799">
        <f>'0902'!E54</f>
        <v>123.7</v>
      </c>
      <c r="F799" s="16">
        <f t="shared" si="179"/>
        <v>199.3</v>
      </c>
      <c r="G799" s="16">
        <f t="shared" si="180"/>
        <v>175.6</v>
      </c>
      <c r="H799" s="20">
        <f t="shared" si="181"/>
        <v>13.496583143507991</v>
      </c>
    </row>
    <row r="800" spans="1:9" x14ac:dyDescent="0.25">
      <c r="A800" s="5">
        <f t="shared" si="166"/>
        <v>44448</v>
      </c>
      <c r="B800">
        <f>'0909'!B54</f>
        <v>96.7</v>
      </c>
      <c r="C800">
        <f>'0909'!C54</f>
        <v>51.9</v>
      </c>
      <c r="D800">
        <f>'0909'!D54</f>
        <v>104.6</v>
      </c>
      <c r="E800">
        <f>'0909'!E54</f>
        <v>132.5</v>
      </c>
      <c r="F800" s="16">
        <f t="shared" si="179"/>
        <v>201.3</v>
      </c>
      <c r="G800" s="16">
        <f t="shared" si="180"/>
        <v>184.4</v>
      </c>
      <c r="H800" s="20">
        <f t="shared" si="181"/>
        <v>9.1648590021691909</v>
      </c>
    </row>
    <row r="801" spans="1:8" x14ac:dyDescent="0.25">
      <c r="A801" s="5">
        <f t="shared" si="166"/>
        <v>44455</v>
      </c>
      <c r="B801">
        <f>'0916'!B54</f>
        <v>96.7</v>
      </c>
      <c r="C801">
        <f>'0916'!C54</f>
        <v>48</v>
      </c>
      <c r="D801">
        <f>'0916'!D54</f>
        <v>104.6</v>
      </c>
      <c r="E801">
        <f>'0916'!E54</f>
        <v>145.9</v>
      </c>
      <c r="F801" s="16">
        <f t="shared" si="179"/>
        <v>201.3</v>
      </c>
      <c r="G801" s="16">
        <f t="shared" si="180"/>
        <v>193.9</v>
      </c>
      <c r="H801" s="20">
        <f t="shared" si="181"/>
        <v>3.8164002062919034</v>
      </c>
    </row>
    <row r="802" spans="1:8" x14ac:dyDescent="0.25">
      <c r="A802" s="5">
        <f t="shared" si="166"/>
        <v>44462</v>
      </c>
      <c r="B802">
        <f>'0923'!B54</f>
        <v>138</v>
      </c>
      <c r="C802">
        <f>'0923'!C54</f>
        <v>41.5</v>
      </c>
      <c r="D802">
        <f>'0923'!D54</f>
        <v>104.6</v>
      </c>
      <c r="E802">
        <f>'0923'!E54</f>
        <v>151.9</v>
      </c>
      <c r="F802" s="16">
        <f t="shared" si="179"/>
        <v>242.6</v>
      </c>
      <c r="G802" s="16">
        <f t="shared" si="180"/>
        <v>193.4</v>
      </c>
      <c r="H802" s="20">
        <f t="shared" si="181"/>
        <v>25.43950361944156</v>
      </c>
    </row>
    <row r="803" spans="1:8" x14ac:dyDescent="0.25">
      <c r="A803" s="5">
        <f t="shared" si="166"/>
        <v>44469</v>
      </c>
      <c r="B803">
        <f>'0930'!B54</f>
        <v>141.5</v>
      </c>
      <c r="C803">
        <f>'0930'!C54</f>
        <v>41.5</v>
      </c>
      <c r="D803">
        <f>'0930'!D54</f>
        <v>104.6</v>
      </c>
      <c r="E803">
        <f>'0930'!E54</f>
        <v>151.9</v>
      </c>
      <c r="F803" s="16">
        <f t="shared" si="179"/>
        <v>246.1</v>
      </c>
      <c r="G803" s="16">
        <f t="shared" si="180"/>
        <v>193.4</v>
      </c>
      <c r="H803" s="20">
        <f t="shared" si="181"/>
        <v>27.249224405377447</v>
      </c>
    </row>
    <row r="804" spans="1:8" x14ac:dyDescent="0.25">
      <c r="A804" s="5">
        <f t="shared" si="166"/>
        <v>44476</v>
      </c>
      <c r="B804">
        <f>'1007'!B54</f>
        <v>79.5</v>
      </c>
      <c r="C804">
        <f>'1007'!C54</f>
        <v>32</v>
      </c>
      <c r="D804">
        <f>'1007'!D54</f>
        <v>208</v>
      </c>
      <c r="E804">
        <f>'1007'!E54</f>
        <v>166.7</v>
      </c>
      <c r="F804" s="16">
        <f t="shared" ref="F804:F809" si="182">+B804+D804</f>
        <v>287.5</v>
      </c>
      <c r="G804" s="16">
        <f t="shared" ref="G804:G809" si="183">+C804+E804</f>
        <v>198.7</v>
      </c>
      <c r="H804" s="20">
        <f t="shared" ref="H804:H809" si="184">+(F804/G804-1)*100</f>
        <v>44.690488173125331</v>
      </c>
    </row>
    <row r="805" spans="1:8" x14ac:dyDescent="0.25">
      <c r="A805" s="5">
        <f t="shared" si="166"/>
        <v>44483</v>
      </c>
      <c r="B805">
        <f>'1014'!B54</f>
        <v>123.5</v>
      </c>
      <c r="C805">
        <f>'1014'!C54</f>
        <v>32</v>
      </c>
      <c r="D805">
        <f>'1014'!D54</f>
        <v>240.1</v>
      </c>
      <c r="E805">
        <f>'1014'!E54</f>
        <v>166.7</v>
      </c>
      <c r="F805" s="16">
        <f t="shared" si="182"/>
        <v>363.6</v>
      </c>
      <c r="G805" s="16">
        <f t="shared" si="183"/>
        <v>198.7</v>
      </c>
      <c r="H805" s="20">
        <f t="shared" si="184"/>
        <v>82.989431303472585</v>
      </c>
    </row>
    <row r="806" spans="1:8" x14ac:dyDescent="0.25">
      <c r="A806" s="5">
        <f t="shared" si="166"/>
        <v>44490</v>
      </c>
      <c r="B806">
        <f>'1021'!B54</f>
        <v>107.4</v>
      </c>
      <c r="C806">
        <f>'1021'!C54</f>
        <v>23.8</v>
      </c>
      <c r="D806">
        <f>'1021'!D54</f>
        <v>255.9</v>
      </c>
      <c r="E806">
        <f>'1021'!E54</f>
        <v>185</v>
      </c>
      <c r="F806" s="16">
        <f t="shared" si="182"/>
        <v>363.3</v>
      </c>
      <c r="G806" s="16">
        <f t="shared" si="183"/>
        <v>208.8</v>
      </c>
      <c r="H806" s="20">
        <f t="shared" si="184"/>
        <v>73.994252873563198</v>
      </c>
    </row>
    <row r="807" spans="1:8" x14ac:dyDescent="0.25">
      <c r="A807" s="5">
        <f t="shared" si="166"/>
        <v>44497</v>
      </c>
      <c r="B807">
        <f>'1028'!B54</f>
        <v>130.4</v>
      </c>
      <c r="C807">
        <f>'1028'!C54</f>
        <v>71</v>
      </c>
      <c r="D807">
        <f>'1028'!D54</f>
        <v>255.9</v>
      </c>
      <c r="E807">
        <f>'1028'!E54</f>
        <v>188.1</v>
      </c>
      <c r="F807" s="16">
        <f t="shared" si="182"/>
        <v>386.3</v>
      </c>
      <c r="G807" s="16">
        <f t="shared" si="183"/>
        <v>259.10000000000002</v>
      </c>
      <c r="H807" s="20">
        <f t="shared" si="184"/>
        <v>49.093014280200677</v>
      </c>
    </row>
    <row r="808" spans="1:8" x14ac:dyDescent="0.25">
      <c r="A808" s="5">
        <f t="shared" si="166"/>
        <v>44504</v>
      </c>
      <c r="B808">
        <v>99.5</v>
      </c>
      <c r="C808">
        <v>73</v>
      </c>
      <c r="D808">
        <v>299.5</v>
      </c>
      <c r="E808">
        <v>194.7</v>
      </c>
      <c r="F808" s="16">
        <f t="shared" si="182"/>
        <v>399</v>
      </c>
      <c r="G808" s="16">
        <f t="shared" si="183"/>
        <v>267.7</v>
      </c>
      <c r="H808" s="20">
        <f t="shared" si="184"/>
        <v>49.047441165483761</v>
      </c>
    </row>
    <row r="809" spans="1:8" x14ac:dyDescent="0.25">
      <c r="A809" s="5">
        <f t="shared" si="166"/>
        <v>44511</v>
      </c>
      <c r="B809">
        <f>'1111'!B55</f>
        <v>100.5</v>
      </c>
      <c r="C809">
        <f>'1111'!C55</f>
        <v>75.5</v>
      </c>
      <c r="D809">
        <f>'1111'!D55</f>
        <v>299.5</v>
      </c>
      <c r="E809">
        <f>'1111'!E55</f>
        <v>194.7</v>
      </c>
      <c r="F809" s="16">
        <f t="shared" si="182"/>
        <v>400</v>
      </c>
      <c r="G809" s="16">
        <f t="shared" si="183"/>
        <v>270.2</v>
      </c>
      <c r="H809" s="20">
        <f t="shared" si="184"/>
        <v>48.038490007401926</v>
      </c>
    </row>
    <row r="810" spans="1:8" x14ac:dyDescent="0.25">
      <c r="A810" s="5">
        <f t="shared" si="166"/>
        <v>44518</v>
      </c>
      <c r="B810">
        <f>'1118'!B55</f>
        <v>95.7</v>
      </c>
      <c r="C810">
        <f>'1118'!C55</f>
        <v>89</v>
      </c>
      <c r="D810">
        <f>'1118'!D55</f>
        <v>312.89999999999998</v>
      </c>
      <c r="E810">
        <f>'1118'!E55</f>
        <v>194.7</v>
      </c>
      <c r="F810" s="16">
        <f t="shared" ref="F810" si="185">+B810+D810</f>
        <v>408.59999999999997</v>
      </c>
      <c r="G810" s="16">
        <f t="shared" ref="G810" si="186">+C810+E810</f>
        <v>283.7</v>
      </c>
      <c r="H810" s="20">
        <f t="shared" ref="H810" si="187">+(F810/G810-1)*100</f>
        <v>44.025378921395841</v>
      </c>
    </row>
    <row r="811" spans="1:8" x14ac:dyDescent="0.25">
      <c r="A811" s="5">
        <f t="shared" si="166"/>
        <v>44525</v>
      </c>
      <c r="B811">
        <f>'1125'!B55</f>
        <v>133.1</v>
      </c>
      <c r="C811">
        <f>'1125'!C55</f>
        <v>95</v>
      </c>
      <c r="D811">
        <f>'1125'!D55</f>
        <v>313.89999999999998</v>
      </c>
      <c r="E811">
        <f>'1125'!E55</f>
        <v>194.7</v>
      </c>
      <c r="F811" s="16">
        <f t="shared" ref="F811:F824" si="188">+B811+D811</f>
        <v>447</v>
      </c>
      <c r="G811" s="16">
        <f t="shared" ref="G811:G821" si="189">+C811+E811</f>
        <v>289.7</v>
      </c>
      <c r="H811" s="20">
        <f t="shared" ref="H811:H821" si="190">+(F811/G811-1)*100</f>
        <v>54.297549188816021</v>
      </c>
    </row>
    <row r="812" spans="1:8" x14ac:dyDescent="0.25">
      <c r="A812" s="5">
        <f t="shared" si="166"/>
        <v>44532</v>
      </c>
      <c r="B812">
        <f>'1202'!B55</f>
        <v>159.1</v>
      </c>
      <c r="C812">
        <f>'1202'!C55</f>
        <v>97</v>
      </c>
      <c r="D812">
        <f>'1202'!D55</f>
        <v>313.89999999999998</v>
      </c>
      <c r="E812">
        <f>'1202'!E55</f>
        <v>194.7</v>
      </c>
      <c r="F812" s="16">
        <f t="shared" si="188"/>
        <v>473</v>
      </c>
      <c r="G812" s="16">
        <f t="shared" si="189"/>
        <v>291.7</v>
      </c>
      <c r="H812" s="20">
        <f t="shared" si="190"/>
        <v>62.152896811792942</v>
      </c>
    </row>
    <row r="813" spans="1:8" x14ac:dyDescent="0.25">
      <c r="A813" s="5">
        <f t="shared" si="166"/>
        <v>44539</v>
      </c>
      <c r="B813">
        <f>'1209'!B56</f>
        <v>163.6</v>
      </c>
      <c r="C813">
        <f>'1209'!C56</f>
        <v>97</v>
      </c>
      <c r="D813">
        <f>'1209'!D56</f>
        <v>326.10000000000002</v>
      </c>
      <c r="E813">
        <f>'1209'!E56</f>
        <v>194.7</v>
      </c>
      <c r="F813" s="16">
        <f t="shared" si="188"/>
        <v>489.70000000000005</v>
      </c>
      <c r="G813" s="16">
        <f t="shared" si="189"/>
        <v>291.7</v>
      </c>
      <c r="H813" s="20">
        <f t="shared" si="190"/>
        <v>67.877956804936602</v>
      </c>
    </row>
    <row r="814" spans="1:8" x14ac:dyDescent="0.25">
      <c r="A814" s="5">
        <f t="shared" si="166"/>
        <v>44546</v>
      </c>
      <c r="B814">
        <f>'1216'!B56</f>
        <v>163.6</v>
      </c>
      <c r="C814">
        <f>'1216'!C56</f>
        <v>98</v>
      </c>
      <c r="D814">
        <f>'1216'!D56</f>
        <v>326.10000000000002</v>
      </c>
      <c r="E814">
        <f>'1216'!E56</f>
        <v>200.8</v>
      </c>
      <c r="F814" s="16">
        <f t="shared" si="188"/>
        <v>489.70000000000005</v>
      </c>
      <c r="G814" s="16">
        <f t="shared" si="189"/>
        <v>298.8</v>
      </c>
      <c r="H814" s="20">
        <f t="shared" si="190"/>
        <v>63.888888888888907</v>
      </c>
    </row>
    <row r="815" spans="1:8" x14ac:dyDescent="0.25">
      <c r="A815" s="5">
        <f t="shared" si="166"/>
        <v>44553</v>
      </c>
      <c r="B815">
        <f>'1223'!B57</f>
        <v>117.3</v>
      </c>
      <c r="C815">
        <f>'1223'!C57</f>
        <v>86.5</v>
      </c>
      <c r="D815">
        <f>'1223'!D57</f>
        <v>371.3</v>
      </c>
      <c r="E815">
        <f>'1223'!E57</f>
        <v>213.4</v>
      </c>
      <c r="F815" s="16">
        <f t="shared" si="188"/>
        <v>488.6</v>
      </c>
      <c r="G815" s="16">
        <f t="shared" si="189"/>
        <v>299.89999999999998</v>
      </c>
      <c r="H815" s="20">
        <f t="shared" si="190"/>
        <v>62.92097365788598</v>
      </c>
    </row>
    <row r="816" spans="1:8" x14ac:dyDescent="0.25">
      <c r="A816" s="5">
        <f t="shared" si="166"/>
        <v>44560</v>
      </c>
      <c r="B816">
        <f>'1230'!B57</f>
        <v>111.3</v>
      </c>
      <c r="C816">
        <f>'1230'!C57</f>
        <v>75</v>
      </c>
      <c r="D816">
        <f>'1230'!D57</f>
        <v>376.6</v>
      </c>
      <c r="E816">
        <f>'1230'!E57</f>
        <v>225.4</v>
      </c>
      <c r="F816" s="16">
        <f t="shared" si="188"/>
        <v>487.90000000000003</v>
      </c>
      <c r="G816" s="16">
        <f t="shared" si="189"/>
        <v>300.39999999999998</v>
      </c>
      <c r="H816" s="20">
        <f t="shared" si="190"/>
        <v>62.41677762982691</v>
      </c>
    </row>
    <row r="817" spans="1:9" x14ac:dyDescent="0.25">
      <c r="A817" s="5">
        <f t="shared" si="166"/>
        <v>44567</v>
      </c>
      <c r="B817">
        <f>'0106'!B57</f>
        <v>111.3</v>
      </c>
      <c r="C817">
        <f>'0106'!C57</f>
        <v>76.599999999999994</v>
      </c>
      <c r="D817">
        <f>'0106'!D57</f>
        <v>376.6</v>
      </c>
      <c r="E817">
        <f>'0106'!E57</f>
        <v>225.4</v>
      </c>
      <c r="F817" s="16">
        <f t="shared" si="188"/>
        <v>487.90000000000003</v>
      </c>
      <c r="G817" s="16">
        <f t="shared" si="189"/>
        <v>302</v>
      </c>
      <c r="H817" s="20">
        <f t="shared" si="190"/>
        <v>61.556291390728489</v>
      </c>
    </row>
    <row r="818" spans="1:9" x14ac:dyDescent="0.25">
      <c r="A818" s="5">
        <f t="shared" si="166"/>
        <v>44574</v>
      </c>
      <c r="B818">
        <f>'0113'!B57</f>
        <v>111.3</v>
      </c>
      <c r="C818">
        <f>'0113'!C57</f>
        <v>67.099999999999994</v>
      </c>
      <c r="D818">
        <f>'0113'!D57</f>
        <v>387.6</v>
      </c>
      <c r="E818">
        <f>'0113'!E57</f>
        <v>234.4</v>
      </c>
      <c r="F818" s="16">
        <f t="shared" si="188"/>
        <v>498.90000000000003</v>
      </c>
      <c r="G818" s="16">
        <f t="shared" si="189"/>
        <v>301.5</v>
      </c>
      <c r="H818" s="20">
        <f t="shared" si="190"/>
        <v>65.47263681592041</v>
      </c>
    </row>
    <row r="819" spans="1:9" x14ac:dyDescent="0.25">
      <c r="A819" s="5">
        <f t="shared" si="166"/>
        <v>44581</v>
      </c>
      <c r="B819">
        <f>'0120'!B57</f>
        <v>111.3</v>
      </c>
      <c r="C819">
        <f>'0120'!C57</f>
        <v>67.099999999999994</v>
      </c>
      <c r="D819">
        <f>'0120'!D57</f>
        <v>387.6</v>
      </c>
      <c r="E819">
        <f>'0120'!E57</f>
        <v>234.4</v>
      </c>
      <c r="F819" s="16">
        <f t="shared" si="188"/>
        <v>498.90000000000003</v>
      </c>
      <c r="G819" s="16">
        <f t="shared" si="189"/>
        <v>301.5</v>
      </c>
      <c r="H819" s="20">
        <f t="shared" si="190"/>
        <v>65.47263681592041</v>
      </c>
    </row>
    <row r="820" spans="1:9" x14ac:dyDescent="0.25">
      <c r="A820" s="5">
        <f t="shared" si="166"/>
        <v>44588</v>
      </c>
      <c r="B820">
        <f>'0127'!B57</f>
        <v>98.3</v>
      </c>
      <c r="C820">
        <f>'0127'!C57</f>
        <v>92.5</v>
      </c>
      <c r="D820">
        <f>'0127'!D57</f>
        <v>453.4</v>
      </c>
      <c r="E820">
        <f>'0127'!E57</f>
        <v>249.2</v>
      </c>
      <c r="F820" s="16">
        <f t="shared" si="188"/>
        <v>551.69999999999993</v>
      </c>
      <c r="G820" s="16">
        <f t="shared" si="189"/>
        <v>341.7</v>
      </c>
      <c r="H820" s="20">
        <f t="shared" si="190"/>
        <v>61.45741878841087</v>
      </c>
    </row>
    <row r="821" spans="1:9" x14ac:dyDescent="0.25">
      <c r="A821" s="5">
        <f t="shared" si="166"/>
        <v>44595</v>
      </c>
      <c r="B821">
        <f>'0203'!B57</f>
        <v>107.8</v>
      </c>
      <c r="C821">
        <f>'0203'!C57</f>
        <v>61</v>
      </c>
      <c r="D821">
        <f>'0203'!D57</f>
        <v>453.4</v>
      </c>
      <c r="E821">
        <f>'0203'!E57</f>
        <v>283.3</v>
      </c>
      <c r="F821" s="16">
        <f t="shared" si="188"/>
        <v>561.19999999999993</v>
      </c>
      <c r="G821" s="16">
        <f t="shared" si="189"/>
        <v>344.3</v>
      </c>
      <c r="H821" s="20">
        <f t="shared" si="190"/>
        <v>62.997386000580867</v>
      </c>
    </row>
    <row r="822" spans="1:9" x14ac:dyDescent="0.25">
      <c r="A822" s="5">
        <f t="shared" si="166"/>
        <v>44602</v>
      </c>
      <c r="B822">
        <f>'0210'!B57</f>
        <v>126.3</v>
      </c>
      <c r="C822">
        <f>'0210'!C57</f>
        <v>66.3</v>
      </c>
      <c r="D822">
        <f>'0210'!D57</f>
        <v>453.4</v>
      </c>
      <c r="E822">
        <f>'0210'!E57</f>
        <v>283.3</v>
      </c>
      <c r="F822" s="16">
        <f t="shared" si="188"/>
        <v>579.69999999999993</v>
      </c>
      <c r="G822" s="16">
        <f t="shared" ref="G822:G824" si="191">+C822+E822</f>
        <v>349.6</v>
      </c>
      <c r="H822" s="20">
        <f t="shared" ref="H822:H827" si="192">+(F822/G822-1)*100</f>
        <v>65.818077803203636</v>
      </c>
    </row>
    <row r="823" spans="1:9" x14ac:dyDescent="0.25">
      <c r="A823" s="5">
        <f t="shared" si="166"/>
        <v>44609</v>
      </c>
      <c r="B823">
        <f>'0217'!B57</f>
        <v>130.30000000000001</v>
      </c>
      <c r="C823">
        <f>'0217'!C57</f>
        <v>66.3</v>
      </c>
      <c r="D823">
        <f>'0217'!D57</f>
        <v>453.4</v>
      </c>
      <c r="E823">
        <f>'0217'!E57</f>
        <v>283.3</v>
      </c>
      <c r="F823" s="16">
        <f t="shared" si="188"/>
        <v>583.70000000000005</v>
      </c>
      <c r="G823" s="16">
        <f t="shared" si="191"/>
        <v>349.6</v>
      </c>
      <c r="H823" s="20">
        <f t="shared" si="192"/>
        <v>66.962242562929063</v>
      </c>
    </row>
    <row r="824" spans="1:9" x14ac:dyDescent="0.25">
      <c r="A824" s="5">
        <f t="shared" si="166"/>
        <v>44616</v>
      </c>
      <c r="B824">
        <f>'0224'!B57</f>
        <v>130.30000000000001</v>
      </c>
      <c r="C824">
        <f>'0224'!C57</f>
        <v>59.8</v>
      </c>
      <c r="D824">
        <f>'0224'!D57</f>
        <v>493.5</v>
      </c>
      <c r="E824">
        <f>'0224'!E57</f>
        <v>289.60000000000002</v>
      </c>
      <c r="F824" s="16">
        <f t="shared" si="188"/>
        <v>623.79999999999995</v>
      </c>
      <c r="G824" s="16">
        <f t="shared" si="191"/>
        <v>349.40000000000003</v>
      </c>
      <c r="H824" s="20">
        <f t="shared" si="192"/>
        <v>78.534630795649662</v>
      </c>
    </row>
    <row r="825" spans="1:9" x14ac:dyDescent="0.25">
      <c r="A825" s="5">
        <f t="shared" si="166"/>
        <v>44623</v>
      </c>
      <c r="B825">
        <f>'0303'!B57</f>
        <v>140.19999999999999</v>
      </c>
      <c r="C825">
        <f>'0303'!C57</f>
        <v>59.8</v>
      </c>
      <c r="D825">
        <f>'0303'!D57</f>
        <v>501.1</v>
      </c>
      <c r="E825">
        <f>'0303'!E57</f>
        <v>289.60000000000002</v>
      </c>
      <c r="F825" s="16">
        <f t="shared" ref="F825" si="193">+B825+D825</f>
        <v>641.29999999999995</v>
      </c>
      <c r="G825" s="16">
        <f t="shared" ref="G825" si="194">+C825+E825</f>
        <v>349.40000000000003</v>
      </c>
      <c r="H825" s="20">
        <f t="shared" si="192"/>
        <v>83.543216943331402</v>
      </c>
    </row>
    <row r="826" spans="1:9" x14ac:dyDescent="0.25">
      <c r="A826" s="5">
        <f t="shared" si="166"/>
        <v>44630</v>
      </c>
      <c r="B826">
        <f>'0310'!B58</f>
        <v>175.2</v>
      </c>
      <c r="C826">
        <f>'0310'!C58</f>
        <v>61.8</v>
      </c>
      <c r="D826">
        <f>'0310'!D58</f>
        <v>512.29999999999995</v>
      </c>
      <c r="E826">
        <f>'0310'!E58</f>
        <v>296.2</v>
      </c>
      <c r="F826" s="16">
        <f t="shared" ref="F826:F827" si="195">+B826+D826</f>
        <v>687.5</v>
      </c>
      <c r="G826" s="16">
        <f t="shared" ref="G826:G827" si="196">+C826+E826</f>
        <v>358</v>
      </c>
      <c r="H826" s="20">
        <f t="shared" si="192"/>
        <v>92.039106145251395</v>
      </c>
    </row>
    <row r="827" spans="1:9" x14ac:dyDescent="0.25">
      <c r="A827" s="5">
        <f t="shared" ref="A827" si="197">+A826+7</f>
        <v>44637</v>
      </c>
      <c r="B827">
        <f>'0317'!B59</f>
        <v>139.9</v>
      </c>
      <c r="C827">
        <f>'0317'!C59</f>
        <v>54.3</v>
      </c>
      <c r="D827">
        <f>'0317'!D59</f>
        <v>533</v>
      </c>
      <c r="E827">
        <f>'0317'!E59</f>
        <v>304.2</v>
      </c>
      <c r="F827" s="16">
        <f t="shared" si="195"/>
        <v>672.9</v>
      </c>
      <c r="G827" s="16">
        <f t="shared" si="196"/>
        <v>358.5</v>
      </c>
      <c r="H827" s="20">
        <f t="shared" si="192"/>
        <v>87.698744769874466</v>
      </c>
    </row>
    <row r="828" spans="1:9" x14ac:dyDescent="0.25">
      <c r="A828" s="5">
        <f t="shared" si="166"/>
        <v>44644</v>
      </c>
      <c r="B828">
        <f>'0324'!B59</f>
        <v>122.3</v>
      </c>
      <c r="C828">
        <f>'0324'!C59</f>
        <v>58.3</v>
      </c>
      <c r="D828">
        <f>'0324'!D59</f>
        <v>577.6</v>
      </c>
      <c r="E828">
        <f>'0324'!E59</f>
        <v>309.7</v>
      </c>
      <c r="F828" s="16">
        <f t="shared" ref="F828:F835" si="198">+B828+D828</f>
        <v>699.9</v>
      </c>
      <c r="G828" s="16">
        <f t="shared" ref="G828:G835" si="199">+C828+E828</f>
        <v>368</v>
      </c>
      <c r="H828" s="20">
        <f t="shared" ref="H828:H835" si="200">+(F828/G828-1)*100</f>
        <v>90.190217391304344</v>
      </c>
    </row>
    <row r="829" spans="1:9" x14ac:dyDescent="0.25">
      <c r="A829" s="5">
        <f t="shared" ref="A829:A928" si="201">+A828+7</f>
        <v>44651</v>
      </c>
      <c r="B829">
        <f>'0331'!B59</f>
        <v>122.3</v>
      </c>
      <c r="C829">
        <f>'0331'!C59</f>
        <v>63.3</v>
      </c>
      <c r="D829">
        <f>'0331'!D59</f>
        <v>577.6</v>
      </c>
      <c r="E829">
        <f>'0331'!E59</f>
        <v>309.7</v>
      </c>
      <c r="F829" s="16">
        <f t="shared" si="198"/>
        <v>699.9</v>
      </c>
      <c r="G829" s="16">
        <f t="shared" si="199"/>
        <v>373</v>
      </c>
      <c r="H829" s="20">
        <f t="shared" si="200"/>
        <v>87.640750670241289</v>
      </c>
    </row>
    <row r="830" spans="1:9" x14ac:dyDescent="0.25">
      <c r="A830" s="5">
        <f t="shared" si="201"/>
        <v>44658</v>
      </c>
      <c r="B830">
        <f>'0407'!B59</f>
        <v>123.4</v>
      </c>
      <c r="C830">
        <f>'0407'!C59</f>
        <v>66.8</v>
      </c>
      <c r="D830">
        <f>'0407'!D59</f>
        <v>577.6</v>
      </c>
      <c r="E830">
        <f>'0407'!E59</f>
        <v>314.7</v>
      </c>
      <c r="F830" s="16">
        <f t="shared" si="198"/>
        <v>701</v>
      </c>
      <c r="G830" s="16">
        <f t="shared" si="199"/>
        <v>381.5</v>
      </c>
      <c r="H830" s="20">
        <f t="shared" si="200"/>
        <v>83.748361730013102</v>
      </c>
      <c r="I830">
        <f>'0407'!F59</f>
        <v>129</v>
      </c>
    </row>
    <row r="831" spans="1:9" x14ac:dyDescent="0.25">
      <c r="A831" s="5">
        <f t="shared" si="201"/>
        <v>44665</v>
      </c>
      <c r="B831">
        <f>'0414'!B61</f>
        <v>122.4</v>
      </c>
      <c r="C831">
        <f>'0414'!C61</f>
        <v>66.8</v>
      </c>
      <c r="D831">
        <f>'0414'!D61</f>
        <v>577.6</v>
      </c>
      <c r="E831">
        <f>'0414'!E61</f>
        <v>314.7</v>
      </c>
      <c r="F831" s="16">
        <f t="shared" si="198"/>
        <v>700</v>
      </c>
      <c r="G831" s="16">
        <f t="shared" si="199"/>
        <v>381.5</v>
      </c>
      <c r="H831" s="20">
        <f t="shared" si="200"/>
        <v>83.486238532110107</v>
      </c>
      <c r="I831">
        <f>'0414'!F61</f>
        <v>130</v>
      </c>
    </row>
    <row r="832" spans="1:9" x14ac:dyDescent="0.25">
      <c r="A832" s="5">
        <f t="shared" si="201"/>
        <v>44672</v>
      </c>
      <c r="B832">
        <f>'0421'!B63</f>
        <v>82.2</v>
      </c>
      <c r="C832">
        <f>'0421'!C63</f>
        <v>53</v>
      </c>
      <c r="D832">
        <f>'0421'!D63</f>
        <v>604.9</v>
      </c>
      <c r="E832">
        <f>'0421'!E63</f>
        <v>327.8</v>
      </c>
      <c r="F832" s="16">
        <f t="shared" si="198"/>
        <v>687.1</v>
      </c>
      <c r="G832" s="16">
        <f t="shared" si="199"/>
        <v>380.8</v>
      </c>
      <c r="H832" s="20">
        <f t="shared" si="200"/>
        <v>80.435924369747895</v>
      </c>
      <c r="I832">
        <f>'0421'!F63</f>
        <v>130</v>
      </c>
    </row>
    <row r="833" spans="1:9" x14ac:dyDescent="0.25">
      <c r="A833" s="5">
        <f t="shared" si="201"/>
        <v>44679</v>
      </c>
      <c r="B833">
        <f>'0428'!B63</f>
        <v>37.1</v>
      </c>
      <c r="C833">
        <f>'0428'!C63</f>
        <v>37</v>
      </c>
      <c r="D833">
        <f>'0428'!D63</f>
        <v>653.29999999999995</v>
      </c>
      <c r="E833">
        <f>'0428'!E63</f>
        <v>344</v>
      </c>
      <c r="F833" s="16">
        <f t="shared" si="198"/>
        <v>690.4</v>
      </c>
      <c r="G833" s="16">
        <f t="shared" si="199"/>
        <v>381</v>
      </c>
      <c r="H833" s="20">
        <f t="shared" si="200"/>
        <v>81.207349081364825</v>
      </c>
      <c r="I833">
        <f>'0428'!F63</f>
        <v>130</v>
      </c>
    </row>
    <row r="834" spans="1:9" x14ac:dyDescent="0.25">
      <c r="A834" s="5">
        <f t="shared" si="201"/>
        <v>44686</v>
      </c>
      <c r="B834">
        <f>'0505'!B63</f>
        <v>77.099999999999994</v>
      </c>
      <c r="C834">
        <f>'0505'!C63</f>
        <v>37</v>
      </c>
      <c r="D834">
        <f>'0505'!D63</f>
        <v>653.29999999999995</v>
      </c>
      <c r="E834">
        <f>'0505'!E63</f>
        <v>344</v>
      </c>
      <c r="F834" s="16">
        <f t="shared" si="198"/>
        <v>730.4</v>
      </c>
      <c r="G834" s="16">
        <f t="shared" si="199"/>
        <v>381</v>
      </c>
      <c r="H834" s="20">
        <f t="shared" si="200"/>
        <v>91.706036745406834</v>
      </c>
      <c r="I834">
        <f>'0505'!F63</f>
        <v>130</v>
      </c>
    </row>
    <row r="835" spans="1:9" x14ac:dyDescent="0.25">
      <c r="A835" s="5">
        <f t="shared" si="201"/>
        <v>44693</v>
      </c>
      <c r="B835">
        <f>'0512'!B63</f>
        <v>36.1</v>
      </c>
      <c r="C835">
        <f>'0512'!C63</f>
        <v>37</v>
      </c>
      <c r="D835">
        <f>'0512'!D63</f>
        <v>654.4</v>
      </c>
      <c r="E835">
        <f>'0512'!E63</f>
        <v>354.9</v>
      </c>
      <c r="F835" s="16">
        <f t="shared" si="198"/>
        <v>690.5</v>
      </c>
      <c r="G835" s="16">
        <f t="shared" si="199"/>
        <v>391.9</v>
      </c>
      <c r="H835" s="20">
        <f t="shared" si="200"/>
        <v>76.192906353661655</v>
      </c>
      <c r="I835">
        <f>'0512'!F63</f>
        <v>175</v>
      </c>
    </row>
    <row r="836" spans="1:9" x14ac:dyDescent="0.25">
      <c r="A836" s="5">
        <f t="shared" si="201"/>
        <v>44700</v>
      </c>
      <c r="B836">
        <f>'0519'!B63</f>
        <v>36.1</v>
      </c>
      <c r="C836">
        <f>'0519'!C63</f>
        <v>13.5</v>
      </c>
      <c r="D836">
        <f>'0519'!D63</f>
        <v>654.4</v>
      </c>
      <c r="E836">
        <f>'0519'!E63</f>
        <v>380.8</v>
      </c>
      <c r="F836" s="16">
        <f t="shared" ref="F836:F840" si="202">+B836+D836</f>
        <v>690.5</v>
      </c>
      <c r="G836" s="16">
        <f t="shared" ref="G836:G840" si="203">+C836+E836</f>
        <v>394.3</v>
      </c>
      <c r="H836" s="20">
        <f t="shared" ref="H836:H840" si="204">+(F836/G836-1)*100</f>
        <v>75.120466649759067</v>
      </c>
      <c r="I836">
        <f>'0519'!F63</f>
        <v>190</v>
      </c>
    </row>
    <row r="837" spans="1:9" x14ac:dyDescent="0.25">
      <c r="A837" s="5">
        <f t="shared" si="201"/>
        <v>44707</v>
      </c>
      <c r="B837">
        <f>'0526'!B64</f>
        <v>0</v>
      </c>
      <c r="C837">
        <f>'0526'!C64</f>
        <v>13.5</v>
      </c>
      <c r="D837">
        <f>'0526'!D64</f>
        <v>675.4</v>
      </c>
      <c r="E837">
        <f>'0526'!E64</f>
        <v>380.8</v>
      </c>
      <c r="F837" s="16">
        <f t="shared" si="202"/>
        <v>675.4</v>
      </c>
      <c r="G837" s="16">
        <f t="shared" si="203"/>
        <v>394.3</v>
      </c>
      <c r="H837" s="20">
        <f t="shared" si="204"/>
        <v>71.290895257418214</v>
      </c>
      <c r="I837">
        <f>'0526'!F64</f>
        <v>225.2</v>
      </c>
    </row>
    <row r="838" spans="1:9" x14ac:dyDescent="0.25">
      <c r="A838" s="5">
        <f t="shared" si="201"/>
        <v>44714</v>
      </c>
      <c r="B838">
        <f>'0602'!B46</f>
        <v>231.2</v>
      </c>
      <c r="C838">
        <f>'0602'!C46</f>
        <v>90.3</v>
      </c>
      <c r="D838">
        <f>'0602'!D46</f>
        <v>0</v>
      </c>
      <c r="E838">
        <f>'0602'!E46</f>
        <v>0</v>
      </c>
      <c r="F838" s="16">
        <f t="shared" si="202"/>
        <v>231.2</v>
      </c>
      <c r="G838" s="16">
        <f t="shared" si="203"/>
        <v>90.3</v>
      </c>
      <c r="H838" s="20">
        <f t="shared" si="204"/>
        <v>156.03543743078626</v>
      </c>
    </row>
    <row r="839" spans="1:9" x14ac:dyDescent="0.25">
      <c r="A839" s="5">
        <f t="shared" si="201"/>
        <v>44721</v>
      </c>
      <c r="B839">
        <f>'0609'!B43</f>
        <v>230.1</v>
      </c>
      <c r="C839">
        <f>'0609'!C43</f>
        <v>92.8</v>
      </c>
      <c r="D839">
        <f>'0609'!D43</f>
        <v>0</v>
      </c>
      <c r="E839">
        <f>'0609'!E43</f>
        <v>0</v>
      </c>
      <c r="F839" s="16">
        <f t="shared" si="202"/>
        <v>230.1</v>
      </c>
      <c r="G839" s="16">
        <f t="shared" si="203"/>
        <v>92.8</v>
      </c>
      <c r="H839" s="20">
        <f t="shared" si="204"/>
        <v>147.95258620689657</v>
      </c>
    </row>
    <row r="840" spans="1:9" x14ac:dyDescent="0.25">
      <c r="A840" s="5">
        <f t="shared" si="201"/>
        <v>44728</v>
      </c>
      <c r="B840">
        <f>'0616'!B43</f>
        <v>213.1</v>
      </c>
      <c r="C840">
        <f>'0616'!C43</f>
        <v>92.8</v>
      </c>
      <c r="D840">
        <f>'0616'!D43</f>
        <v>17.7</v>
      </c>
      <c r="E840">
        <f>'0616'!E43</f>
        <v>0</v>
      </c>
      <c r="F840" s="16">
        <f t="shared" si="202"/>
        <v>230.79999999999998</v>
      </c>
      <c r="G840" s="16">
        <f t="shared" si="203"/>
        <v>92.8</v>
      </c>
      <c r="H840" s="20">
        <f t="shared" si="204"/>
        <v>148.7068965517241</v>
      </c>
    </row>
    <row r="841" spans="1:9" x14ac:dyDescent="0.25">
      <c r="A841" s="5">
        <f t="shared" si="201"/>
        <v>44735</v>
      </c>
      <c r="B841">
        <f>'0623'!B44</f>
        <v>217.5</v>
      </c>
      <c r="C841">
        <f>'0623'!C44</f>
        <v>93.3</v>
      </c>
      <c r="D841">
        <f>'0623'!D44</f>
        <v>25</v>
      </c>
      <c r="E841">
        <f>'0623'!E44</f>
        <v>0</v>
      </c>
      <c r="F841" s="16">
        <f t="shared" ref="F841:F844" si="205">+B841+D841</f>
        <v>242.5</v>
      </c>
      <c r="G841" s="16">
        <f t="shared" ref="G841:G844" si="206">+C841+E841</f>
        <v>93.3</v>
      </c>
      <c r="H841" s="20">
        <f t="shared" ref="H841:H844" si="207">+(F841/G841-1)*100</f>
        <v>159.91425509110394</v>
      </c>
    </row>
    <row r="842" spans="1:9" x14ac:dyDescent="0.25">
      <c r="A842" s="5">
        <f t="shared" si="201"/>
        <v>44742</v>
      </c>
      <c r="B842">
        <f>'0630'!B44</f>
        <v>205.3</v>
      </c>
      <c r="C842">
        <f>'0630'!C44</f>
        <v>82.8</v>
      </c>
      <c r="D842">
        <f>'0630'!D44</f>
        <v>63.2</v>
      </c>
      <c r="E842">
        <f>'0630'!E44</f>
        <v>11.4</v>
      </c>
      <c r="F842" s="16">
        <f t="shared" si="205"/>
        <v>268.5</v>
      </c>
      <c r="G842" s="16">
        <f t="shared" si="206"/>
        <v>94.2</v>
      </c>
      <c r="H842" s="20">
        <f t="shared" si="207"/>
        <v>185.03184713375794</v>
      </c>
    </row>
    <row r="843" spans="1:9" x14ac:dyDescent="0.25">
      <c r="A843" s="5">
        <f t="shared" si="201"/>
        <v>44749</v>
      </c>
      <c r="B843">
        <f>'0707'!B45</f>
        <v>208.9</v>
      </c>
      <c r="C843">
        <f>'0707'!C45</f>
        <v>82.8</v>
      </c>
      <c r="D843">
        <f>'0707'!D45</f>
        <v>63.2</v>
      </c>
      <c r="E843">
        <f>'0707'!E45</f>
        <v>11.4</v>
      </c>
      <c r="F843" s="16">
        <f t="shared" si="205"/>
        <v>272.10000000000002</v>
      </c>
      <c r="G843" s="16">
        <f t="shared" si="206"/>
        <v>94.2</v>
      </c>
      <c r="H843" s="20">
        <f t="shared" si="207"/>
        <v>188.85350318471339</v>
      </c>
    </row>
    <row r="844" spans="1:9" x14ac:dyDescent="0.25">
      <c r="A844" s="5">
        <f t="shared" si="201"/>
        <v>44756</v>
      </c>
      <c r="B844">
        <f>'0714'!B46</f>
        <v>208.9</v>
      </c>
      <c r="C844">
        <f>'0714'!C46</f>
        <v>82.8</v>
      </c>
      <c r="D844">
        <f>'0714'!D46</f>
        <v>63.2</v>
      </c>
      <c r="E844">
        <f>'0714'!E46</f>
        <v>36.299999999999997</v>
      </c>
      <c r="F844" s="16">
        <f t="shared" si="205"/>
        <v>272.10000000000002</v>
      </c>
      <c r="G844" s="16">
        <f t="shared" si="206"/>
        <v>119.1</v>
      </c>
      <c r="H844" s="20">
        <f t="shared" si="207"/>
        <v>128.463476070529</v>
      </c>
    </row>
    <row r="845" spans="1:9" x14ac:dyDescent="0.25">
      <c r="A845" s="5">
        <f t="shared" si="201"/>
        <v>44763</v>
      </c>
      <c r="B845">
        <f>'0721'!B47</f>
        <v>161.6</v>
      </c>
      <c r="C845">
        <f>'0721'!C47</f>
        <v>51</v>
      </c>
      <c r="D845">
        <f>'0721'!D47</f>
        <v>123.3</v>
      </c>
      <c r="E845">
        <f>'0721'!E47</f>
        <v>70.5</v>
      </c>
      <c r="F845" s="16">
        <f t="shared" ref="F845:F849" si="208">+B845+D845</f>
        <v>284.89999999999998</v>
      </c>
      <c r="G845" s="16">
        <f t="shared" ref="G845:G849" si="209">+C845+E845</f>
        <v>121.5</v>
      </c>
      <c r="H845" s="20">
        <f t="shared" ref="H845:H849" si="210">+(F845/G845-1)*100</f>
        <v>134.4855967078189</v>
      </c>
    </row>
    <row r="846" spans="1:9" x14ac:dyDescent="0.25">
      <c r="A846" s="5">
        <f t="shared" si="201"/>
        <v>44770</v>
      </c>
      <c r="B846">
        <f>'0728'!B48</f>
        <v>143.6</v>
      </c>
      <c r="C846">
        <f>'0728'!C48</f>
        <v>83.2</v>
      </c>
      <c r="D846">
        <f>'0728'!D48</f>
        <v>143.1</v>
      </c>
      <c r="E846">
        <f>'0728'!E48</f>
        <v>70.5</v>
      </c>
      <c r="F846" s="16">
        <f t="shared" si="208"/>
        <v>286.7</v>
      </c>
      <c r="G846" s="16">
        <f t="shared" si="209"/>
        <v>153.69999999999999</v>
      </c>
      <c r="H846" s="20">
        <f t="shared" si="210"/>
        <v>86.53220559531556</v>
      </c>
    </row>
    <row r="847" spans="1:9" x14ac:dyDescent="0.25">
      <c r="A847" s="5">
        <f t="shared" si="201"/>
        <v>44777</v>
      </c>
      <c r="B847">
        <f>'0804'!B48</f>
        <v>134.6</v>
      </c>
      <c r="C847">
        <f>'0804'!C48</f>
        <v>85.2</v>
      </c>
      <c r="D847">
        <f>'0804'!D48</f>
        <v>174.6</v>
      </c>
      <c r="E847">
        <f>'0804'!E48</f>
        <v>85</v>
      </c>
      <c r="F847" s="16">
        <f t="shared" si="208"/>
        <v>309.2</v>
      </c>
      <c r="G847" s="16">
        <f t="shared" si="209"/>
        <v>170.2</v>
      </c>
      <c r="H847" s="20">
        <f t="shared" si="210"/>
        <v>81.668625146886015</v>
      </c>
    </row>
    <row r="848" spans="1:9" x14ac:dyDescent="0.25">
      <c r="A848" s="5">
        <f t="shared" si="201"/>
        <v>44784</v>
      </c>
      <c r="B848">
        <f>'0811'!B49</f>
        <v>139.1</v>
      </c>
      <c r="C848">
        <f>'0811'!C49</f>
        <v>114.2</v>
      </c>
      <c r="D848">
        <f>'0811'!D49</f>
        <v>174.6</v>
      </c>
      <c r="E848">
        <f>'0811'!E49</f>
        <v>85</v>
      </c>
      <c r="F848" s="16">
        <f t="shared" si="208"/>
        <v>313.7</v>
      </c>
      <c r="G848" s="16">
        <f t="shared" si="209"/>
        <v>199.2</v>
      </c>
      <c r="H848" s="20">
        <f t="shared" si="210"/>
        <v>57.479919678714865</v>
      </c>
    </row>
    <row r="849" spans="1:8" x14ac:dyDescent="0.25">
      <c r="A849" s="5">
        <f t="shared" si="201"/>
        <v>44791</v>
      </c>
      <c r="C849">
        <v>94.2</v>
      </c>
      <c r="E849">
        <v>104.6</v>
      </c>
      <c r="F849" s="16">
        <f t="shared" si="208"/>
        <v>0</v>
      </c>
      <c r="G849" s="16">
        <f t="shared" si="209"/>
        <v>198.8</v>
      </c>
      <c r="H849" s="20">
        <f t="shared" si="210"/>
        <v>-100</v>
      </c>
    </row>
    <row r="850" spans="1:8" x14ac:dyDescent="0.25">
      <c r="A850" s="5">
        <f t="shared" si="201"/>
        <v>44798</v>
      </c>
      <c r="B850">
        <f>'0825'!B50</f>
        <v>115.7</v>
      </c>
      <c r="C850">
        <f>'0825'!C50</f>
        <v>94.2</v>
      </c>
      <c r="D850">
        <f>'0825'!D50</f>
        <v>197.6</v>
      </c>
      <c r="E850">
        <f>'0825'!E50</f>
        <v>104.6</v>
      </c>
      <c r="F850" s="16">
        <f t="shared" ref="F850:F853" si="211">+B850+D850</f>
        <v>313.3</v>
      </c>
      <c r="G850" s="16">
        <f t="shared" ref="G850:G853" si="212">+C850+E850</f>
        <v>198.8</v>
      </c>
      <c r="H850" s="20">
        <f t="shared" ref="H850:H853" si="213">+(F850/G850-1)*100</f>
        <v>57.595573440643854</v>
      </c>
    </row>
    <row r="851" spans="1:8" x14ac:dyDescent="0.25">
      <c r="A851" s="5">
        <f t="shared" si="201"/>
        <v>44805</v>
      </c>
      <c r="B851">
        <f>'0901'!B50</f>
        <v>105.2</v>
      </c>
      <c r="C851">
        <f>'0901'!C50</f>
        <v>94.7</v>
      </c>
      <c r="D851">
        <f>'0901'!D50</f>
        <v>216</v>
      </c>
      <c r="E851">
        <f>'0901'!E50</f>
        <v>104.6</v>
      </c>
      <c r="F851" s="16">
        <f t="shared" si="211"/>
        <v>321.2</v>
      </c>
      <c r="G851" s="16">
        <f t="shared" si="212"/>
        <v>199.3</v>
      </c>
      <c r="H851" s="20">
        <f t="shared" si="213"/>
        <v>61.164074259909661</v>
      </c>
    </row>
    <row r="852" spans="1:8" x14ac:dyDescent="0.25">
      <c r="A852" s="5">
        <f t="shared" si="201"/>
        <v>44812</v>
      </c>
      <c r="B852">
        <f>'0908'!B51</f>
        <v>72</v>
      </c>
      <c r="C852">
        <f>'0908'!C51</f>
        <v>96.7</v>
      </c>
      <c r="D852">
        <f>'0908'!D51</f>
        <v>250.7</v>
      </c>
      <c r="E852">
        <f>'0908'!E51</f>
        <v>104.6</v>
      </c>
      <c r="F852" s="16">
        <f t="shared" si="211"/>
        <v>322.7</v>
      </c>
      <c r="G852" s="16">
        <f t="shared" si="212"/>
        <v>201.3</v>
      </c>
      <c r="H852" s="20">
        <f t="shared" si="213"/>
        <v>60.307998012916045</v>
      </c>
    </row>
    <row r="853" spans="1:8" x14ac:dyDescent="0.25">
      <c r="A853" s="5">
        <f t="shared" si="201"/>
        <v>44819</v>
      </c>
      <c r="B853">
        <f>'0915'!B52</f>
        <v>84.2</v>
      </c>
      <c r="C853">
        <f>'0915'!C52</f>
        <v>96.7</v>
      </c>
      <c r="D853">
        <f>'0915'!D52</f>
        <v>294.39999999999998</v>
      </c>
      <c r="E853">
        <f>'0915'!E52</f>
        <v>104.6</v>
      </c>
      <c r="F853" s="16">
        <f t="shared" si="211"/>
        <v>378.59999999999997</v>
      </c>
      <c r="G853" s="16">
        <f t="shared" si="212"/>
        <v>201.3</v>
      </c>
      <c r="H853" s="20">
        <f t="shared" si="213"/>
        <v>88.077496274217552</v>
      </c>
    </row>
    <row r="854" spans="1:8" x14ac:dyDescent="0.25">
      <c r="A854" s="5">
        <f t="shared" si="201"/>
        <v>44826</v>
      </c>
      <c r="B854">
        <f>'0922'!B52</f>
        <v>88.2</v>
      </c>
      <c r="C854">
        <f>'0922'!C52</f>
        <v>138</v>
      </c>
      <c r="D854">
        <f>'0922'!D52</f>
        <v>294.39999999999998</v>
      </c>
      <c r="E854">
        <f>'0922'!E52</f>
        <v>104.6</v>
      </c>
      <c r="F854" s="16">
        <f t="shared" ref="F854:F859" si="214">+B854+D854</f>
        <v>382.59999999999997</v>
      </c>
      <c r="G854" s="16">
        <f t="shared" ref="G854:G859" si="215">+C854+E854</f>
        <v>242.6</v>
      </c>
      <c r="H854" s="20">
        <f t="shared" ref="H854:H859" si="216">+(F854/G854-1)*100</f>
        <v>57.708161582852412</v>
      </c>
    </row>
    <row r="855" spans="1:8" x14ac:dyDescent="0.25">
      <c r="A855" s="5">
        <f t="shared" si="201"/>
        <v>44833</v>
      </c>
      <c r="B855">
        <f>'0929'!B53</f>
        <v>81.900000000000006</v>
      </c>
      <c r="C855">
        <f>'0929'!C53</f>
        <v>141.5</v>
      </c>
      <c r="D855">
        <f>'0929'!D53</f>
        <v>301.5</v>
      </c>
      <c r="E855">
        <f>'0929'!E53</f>
        <v>104.6</v>
      </c>
      <c r="F855" s="16">
        <f t="shared" si="214"/>
        <v>383.4</v>
      </c>
      <c r="G855" s="16">
        <f t="shared" si="215"/>
        <v>246.1</v>
      </c>
      <c r="H855" s="20">
        <f t="shared" si="216"/>
        <v>55.790329134498172</v>
      </c>
    </row>
    <row r="856" spans="1:8" x14ac:dyDescent="0.25">
      <c r="A856" s="5">
        <f t="shared" si="201"/>
        <v>44840</v>
      </c>
      <c r="B856">
        <f>'1006'!B53</f>
        <v>50.4</v>
      </c>
      <c r="C856">
        <f>'1006'!C53</f>
        <v>79.5</v>
      </c>
      <c r="D856">
        <f>'1006'!D53</f>
        <v>336.1</v>
      </c>
      <c r="E856">
        <f>'1006'!E53</f>
        <v>208</v>
      </c>
      <c r="F856" s="16">
        <f t="shared" si="214"/>
        <v>386.5</v>
      </c>
      <c r="G856" s="16">
        <f t="shared" si="215"/>
        <v>287.5</v>
      </c>
      <c r="H856" s="20">
        <f t="shared" si="216"/>
        <v>34.434782608695656</v>
      </c>
    </row>
    <row r="857" spans="1:8" x14ac:dyDescent="0.25">
      <c r="A857" s="5">
        <f t="shared" si="201"/>
        <v>44847</v>
      </c>
      <c r="B857">
        <f>'1013'!B54</f>
        <v>69.099999999999994</v>
      </c>
      <c r="C857">
        <f>'1013'!C54</f>
        <v>123.5</v>
      </c>
      <c r="D857">
        <f>'1013'!D54</f>
        <v>336.1</v>
      </c>
      <c r="E857">
        <f>'1013'!E54</f>
        <v>240.1</v>
      </c>
      <c r="F857" s="16">
        <f t="shared" si="214"/>
        <v>405.20000000000005</v>
      </c>
      <c r="G857" s="16">
        <f t="shared" si="215"/>
        <v>363.6</v>
      </c>
      <c r="H857" s="20">
        <f t="shared" si="216"/>
        <v>11.44114411441144</v>
      </c>
    </row>
    <row r="858" spans="1:8" x14ac:dyDescent="0.25">
      <c r="A858" s="5">
        <f t="shared" si="201"/>
        <v>44854</v>
      </c>
      <c r="B858">
        <f>'1020'!B54</f>
        <v>69.099999999999994</v>
      </c>
      <c r="C858">
        <f>'1020'!C54</f>
        <v>107.4</v>
      </c>
      <c r="D858">
        <f>'1020'!D54</f>
        <v>336.1</v>
      </c>
      <c r="E858">
        <f>'1020'!E54</f>
        <v>255.9</v>
      </c>
      <c r="F858" s="16">
        <f t="shared" si="214"/>
        <v>405.20000000000005</v>
      </c>
      <c r="G858" s="16">
        <f t="shared" si="215"/>
        <v>363.3</v>
      </c>
      <c r="H858" s="20">
        <f t="shared" si="216"/>
        <v>11.533168180567044</v>
      </c>
    </row>
    <row r="859" spans="1:8" x14ac:dyDescent="0.25">
      <c r="A859" s="5">
        <f t="shared" si="201"/>
        <v>44861</v>
      </c>
      <c r="B859">
        <f>'1027'!B54</f>
        <v>69.099999999999994</v>
      </c>
      <c r="C859">
        <f>'1027'!C54</f>
        <v>130.4</v>
      </c>
      <c r="D859">
        <f>'1027'!D54</f>
        <v>336.1</v>
      </c>
      <c r="E859">
        <f>'1027'!E54</f>
        <v>255.9</v>
      </c>
      <c r="F859" s="16">
        <f t="shared" si="214"/>
        <v>405.20000000000005</v>
      </c>
      <c r="G859" s="16">
        <f t="shared" si="215"/>
        <v>386.3</v>
      </c>
      <c r="H859" s="20">
        <f t="shared" si="216"/>
        <v>4.8925705410302944</v>
      </c>
    </row>
    <row r="860" spans="1:8" x14ac:dyDescent="0.25">
      <c r="A860" s="5">
        <f t="shared" si="201"/>
        <v>44868</v>
      </c>
      <c r="B860">
        <f>'1103'!B55</f>
        <v>59.2</v>
      </c>
      <c r="C860">
        <f>'1103'!C55</f>
        <v>99.5</v>
      </c>
      <c r="D860">
        <f>'1103'!D55</f>
        <v>345.6</v>
      </c>
      <c r="E860">
        <f>'1103'!E55</f>
        <v>299.5</v>
      </c>
      <c r="F860" s="16">
        <f t="shared" ref="F860:F865" si="217">+B860+D860</f>
        <v>404.8</v>
      </c>
      <c r="G860" s="16">
        <f t="shared" ref="G860:G865" si="218">+C860+E860</f>
        <v>399</v>
      </c>
      <c r="H860" s="20">
        <f t="shared" ref="H860:H865" si="219">+(F860/G860-1)*100</f>
        <v>1.4536340852130403</v>
      </c>
    </row>
    <row r="861" spans="1:8" x14ac:dyDescent="0.25">
      <c r="A861" s="5">
        <f t="shared" si="201"/>
        <v>44875</v>
      </c>
      <c r="B861">
        <f>'1110'!B55</f>
        <v>47.4</v>
      </c>
      <c r="C861">
        <f>'1110'!C55</f>
        <v>100.5</v>
      </c>
      <c r="D861">
        <f>'1110'!D55</f>
        <v>358.2</v>
      </c>
      <c r="E861">
        <f>'1110'!E55</f>
        <v>299.5</v>
      </c>
      <c r="F861" s="16">
        <f t="shared" si="217"/>
        <v>405.59999999999997</v>
      </c>
      <c r="G861" s="16">
        <f t="shared" si="218"/>
        <v>400</v>
      </c>
      <c r="H861" s="20">
        <f t="shared" si="219"/>
        <v>1.4000000000000012</v>
      </c>
    </row>
    <row r="862" spans="1:8" x14ac:dyDescent="0.25">
      <c r="A862" s="5">
        <f t="shared" si="201"/>
        <v>44882</v>
      </c>
      <c r="B862">
        <f>'1117'!B55</f>
        <v>47.4</v>
      </c>
      <c r="C862">
        <f>'1117'!C55</f>
        <v>95.7</v>
      </c>
      <c r="D862">
        <f>'1117'!D55</f>
        <v>358.2</v>
      </c>
      <c r="E862">
        <f>'1117'!E55</f>
        <v>312.89999999999998</v>
      </c>
      <c r="F862" s="16">
        <f t="shared" si="217"/>
        <v>405.59999999999997</v>
      </c>
      <c r="G862" s="16">
        <f t="shared" si="218"/>
        <v>408.59999999999997</v>
      </c>
      <c r="H862" s="20">
        <f t="shared" si="219"/>
        <v>-0.7342143906020504</v>
      </c>
    </row>
    <row r="863" spans="1:8" x14ac:dyDescent="0.25">
      <c r="A863" s="5">
        <f t="shared" si="201"/>
        <v>44889</v>
      </c>
      <c r="B863">
        <f>'1124'!B55</f>
        <v>47.4</v>
      </c>
      <c r="C863">
        <f>'1124'!C55</f>
        <v>133.1</v>
      </c>
      <c r="D863">
        <f>'1124'!D55</f>
        <v>358.2</v>
      </c>
      <c r="E863">
        <f>'1124'!E55</f>
        <v>313.89999999999998</v>
      </c>
      <c r="F863" s="16">
        <f t="shared" si="217"/>
        <v>405.59999999999997</v>
      </c>
      <c r="G863" s="16">
        <f t="shared" si="218"/>
        <v>447</v>
      </c>
      <c r="H863" s="20">
        <f t="shared" si="219"/>
        <v>-9.261744966442965</v>
      </c>
    </row>
    <row r="864" spans="1:8" x14ac:dyDescent="0.25">
      <c r="A864" s="5">
        <f t="shared" si="201"/>
        <v>44896</v>
      </c>
      <c r="B864">
        <f>'1201'!B56</f>
        <v>47.4</v>
      </c>
      <c r="C864">
        <f>'1201'!C56</f>
        <v>159.1</v>
      </c>
      <c r="D864">
        <f>'1201'!D56</f>
        <v>358.2</v>
      </c>
      <c r="E864">
        <f>'1201'!E56</f>
        <v>313.89999999999998</v>
      </c>
      <c r="F864" s="16">
        <f t="shared" si="217"/>
        <v>405.59999999999997</v>
      </c>
      <c r="G864" s="16">
        <f t="shared" si="218"/>
        <v>473</v>
      </c>
      <c r="H864" s="20">
        <f t="shared" si="219"/>
        <v>-14.249471458773789</v>
      </c>
    </row>
    <row r="865" spans="1:9" x14ac:dyDescent="0.25">
      <c r="A865" s="5">
        <f t="shared" si="201"/>
        <v>44903</v>
      </c>
      <c r="B865">
        <f>'1208'!B56</f>
        <v>47.4</v>
      </c>
      <c r="C865">
        <f>'1208'!C56</f>
        <v>163.6</v>
      </c>
      <c r="D865">
        <f>'1208'!D56</f>
        <v>358.2</v>
      </c>
      <c r="E865">
        <f>'1208'!E56</f>
        <v>326.10000000000002</v>
      </c>
      <c r="F865" s="16">
        <f t="shared" si="217"/>
        <v>405.59999999999997</v>
      </c>
      <c r="G865" s="16">
        <f t="shared" si="218"/>
        <v>489.70000000000005</v>
      </c>
      <c r="H865" s="20">
        <f t="shared" si="219"/>
        <v>-17.173779865223626</v>
      </c>
    </row>
    <row r="866" spans="1:9" x14ac:dyDescent="0.25">
      <c r="A866" s="5">
        <f t="shared" si="201"/>
        <v>44910</v>
      </c>
      <c r="B866">
        <f>'1215'!B56</f>
        <v>48.4</v>
      </c>
      <c r="C866">
        <f>'1215'!C56</f>
        <v>163.6</v>
      </c>
      <c r="D866">
        <f>'1215'!D56</f>
        <v>358.2</v>
      </c>
      <c r="E866">
        <f>'1215'!E56</f>
        <v>326.10000000000002</v>
      </c>
      <c r="F866" s="16">
        <f t="shared" ref="F866:F868" si="220">+B866+D866</f>
        <v>406.59999999999997</v>
      </c>
      <c r="G866" s="16">
        <f t="shared" ref="G866:G868" si="221">+C866+E866</f>
        <v>489.70000000000005</v>
      </c>
      <c r="H866" s="20">
        <f t="shared" ref="H866:H868" si="222">+(F866/G866-1)*100</f>
        <v>-16.969573208086597</v>
      </c>
    </row>
    <row r="867" spans="1:9" x14ac:dyDescent="0.25">
      <c r="A867" s="5">
        <f t="shared" si="201"/>
        <v>44917</v>
      </c>
      <c r="B867">
        <f>'1222'!B56</f>
        <v>53.5</v>
      </c>
      <c r="C867">
        <f>'1222'!C56</f>
        <v>117.3</v>
      </c>
      <c r="D867">
        <f>'1222'!D56</f>
        <v>358.2</v>
      </c>
      <c r="E867">
        <f>'1222'!E56</f>
        <v>371.3</v>
      </c>
      <c r="F867" s="16">
        <f t="shared" si="220"/>
        <v>411.7</v>
      </c>
      <c r="G867" s="16">
        <f t="shared" si="221"/>
        <v>488.6</v>
      </c>
      <c r="H867" s="20">
        <f t="shared" si="222"/>
        <v>-15.738845681539093</v>
      </c>
    </row>
    <row r="868" spans="1:9" x14ac:dyDescent="0.25">
      <c r="A868" s="5">
        <f t="shared" si="201"/>
        <v>44924</v>
      </c>
      <c r="B868">
        <f>'1222'!B56</f>
        <v>53.5</v>
      </c>
      <c r="C868">
        <f>'1222'!C56</f>
        <v>117.3</v>
      </c>
      <c r="D868">
        <f>'1222'!D56</f>
        <v>358.2</v>
      </c>
      <c r="E868">
        <f>'1222'!E56</f>
        <v>371.3</v>
      </c>
      <c r="F868" s="16">
        <f t="shared" si="220"/>
        <v>411.7</v>
      </c>
      <c r="G868" s="16">
        <f t="shared" si="221"/>
        <v>488.6</v>
      </c>
      <c r="H868" s="20">
        <f t="shared" si="222"/>
        <v>-15.738845681539093</v>
      </c>
    </row>
    <row r="869" spans="1:9" x14ac:dyDescent="0.25">
      <c r="A869" s="5">
        <f t="shared" si="201"/>
        <v>44931</v>
      </c>
      <c r="B869">
        <f>'0105'!B56</f>
        <v>53.5</v>
      </c>
      <c r="C869">
        <f>'0105'!C56</f>
        <v>111.3</v>
      </c>
      <c r="D869">
        <f>'0105'!D56</f>
        <v>358.2</v>
      </c>
      <c r="E869">
        <f>'0105'!E56</f>
        <v>376.6</v>
      </c>
      <c r="F869" s="16">
        <f t="shared" ref="F869:F873" si="223">+B869+D869</f>
        <v>411.7</v>
      </c>
      <c r="G869" s="16">
        <f t="shared" ref="G869:G873" si="224">+C869+E869</f>
        <v>487.90000000000003</v>
      </c>
      <c r="H869" s="20">
        <f t="shared" ref="H869:H873" si="225">+(F869/G869-1)*100</f>
        <v>-15.617954498872733</v>
      </c>
    </row>
    <row r="870" spans="1:9" x14ac:dyDescent="0.25">
      <c r="A870" s="5">
        <f t="shared" si="201"/>
        <v>44938</v>
      </c>
      <c r="B870">
        <f>'0112'!C56</f>
        <v>53.5</v>
      </c>
      <c r="C870">
        <f>'0112'!D56</f>
        <v>111.3</v>
      </c>
      <c r="D870">
        <f>'0112'!E56</f>
        <v>358.2</v>
      </c>
      <c r="E870">
        <f>'0112'!F56</f>
        <v>387.6</v>
      </c>
      <c r="F870" s="16">
        <f t="shared" si="223"/>
        <v>411.7</v>
      </c>
      <c r="G870" s="16">
        <f t="shared" si="224"/>
        <v>498.90000000000003</v>
      </c>
      <c r="H870" s="20">
        <f t="shared" si="225"/>
        <v>-17.478452595710571</v>
      </c>
    </row>
    <row r="871" spans="1:9" x14ac:dyDescent="0.25">
      <c r="A871" s="5">
        <f t="shared" si="201"/>
        <v>44945</v>
      </c>
      <c r="B871">
        <f>'0119'!B56</f>
        <v>48.3</v>
      </c>
      <c r="C871">
        <f>'0119'!C56</f>
        <v>111.3</v>
      </c>
      <c r="D871">
        <f>'0119'!D56</f>
        <v>368.9</v>
      </c>
      <c r="E871">
        <f>'0119'!E56</f>
        <v>387.6</v>
      </c>
      <c r="F871" s="16">
        <f t="shared" si="223"/>
        <v>417.2</v>
      </c>
      <c r="G871" s="16">
        <f t="shared" si="224"/>
        <v>498.90000000000003</v>
      </c>
      <c r="H871" s="20">
        <f t="shared" si="225"/>
        <v>-16.376027259971949</v>
      </c>
    </row>
    <row r="872" spans="1:9" x14ac:dyDescent="0.25">
      <c r="A872" s="5">
        <f t="shared" si="201"/>
        <v>44952</v>
      </c>
      <c r="B872">
        <f>'0126'!B56</f>
        <v>41.1</v>
      </c>
      <c r="C872">
        <f>'0126'!C56</f>
        <v>98.3</v>
      </c>
      <c r="D872">
        <f>'0126'!D56</f>
        <v>376.7</v>
      </c>
      <c r="E872">
        <f>'0126'!E56</f>
        <v>453.4</v>
      </c>
      <c r="F872" s="16">
        <f t="shared" si="223"/>
        <v>417.8</v>
      </c>
      <c r="G872" s="16">
        <f t="shared" si="224"/>
        <v>551.69999999999993</v>
      </c>
      <c r="H872" s="20">
        <f t="shared" si="225"/>
        <v>-24.270436831611374</v>
      </c>
    </row>
    <row r="873" spans="1:9" x14ac:dyDescent="0.25">
      <c r="A873" s="5">
        <f t="shared" si="201"/>
        <v>44959</v>
      </c>
      <c r="B873">
        <f>'0202'!B56</f>
        <v>53.8</v>
      </c>
      <c r="C873">
        <f>'0202'!C56</f>
        <v>107.8</v>
      </c>
      <c r="D873">
        <f>'0202'!D56</f>
        <v>407.6</v>
      </c>
      <c r="E873">
        <f>'0202'!E56</f>
        <v>453.4</v>
      </c>
      <c r="F873" s="16">
        <f t="shared" si="223"/>
        <v>461.40000000000003</v>
      </c>
      <c r="G873" s="16">
        <f t="shared" si="224"/>
        <v>561.19999999999993</v>
      </c>
      <c r="H873" s="20">
        <f t="shared" si="225"/>
        <v>-17.783321454027067</v>
      </c>
    </row>
    <row r="874" spans="1:9" x14ac:dyDescent="0.25">
      <c r="A874" s="5">
        <f t="shared" si="201"/>
        <v>44966</v>
      </c>
      <c r="B874">
        <f>'0209'!B56</f>
        <v>53.8</v>
      </c>
      <c r="C874">
        <f>'0209'!C56</f>
        <v>126.3</v>
      </c>
      <c r="D874">
        <f>'0209'!D56</f>
        <v>407.6</v>
      </c>
      <c r="E874">
        <f>'0209'!E56</f>
        <v>453.4</v>
      </c>
      <c r="F874" s="16">
        <f t="shared" ref="F874:F875" si="226">+B874+D874</f>
        <v>461.40000000000003</v>
      </c>
      <c r="G874" s="16">
        <f t="shared" ref="G874:G875" si="227">+C874+E874</f>
        <v>579.69999999999993</v>
      </c>
      <c r="H874" s="20">
        <f t="shared" ref="H874:H875" si="228">+(F874/G874-1)*100</f>
        <v>-20.407107124374658</v>
      </c>
    </row>
    <row r="875" spans="1:9" x14ac:dyDescent="0.25">
      <c r="A875" s="5">
        <f t="shared" si="201"/>
        <v>44973</v>
      </c>
      <c r="B875">
        <f>'0216'!B56</f>
        <v>55.3</v>
      </c>
      <c r="C875">
        <f>'0216'!C56</f>
        <v>130.30000000000001</v>
      </c>
      <c r="D875">
        <f>'0216'!D56</f>
        <v>415.3</v>
      </c>
      <c r="E875">
        <f>'0216'!E56</f>
        <v>453.4</v>
      </c>
      <c r="F875" s="16">
        <f t="shared" si="226"/>
        <v>470.6</v>
      </c>
      <c r="G875" s="16">
        <f t="shared" si="227"/>
        <v>583.70000000000005</v>
      </c>
      <c r="H875" s="20">
        <f t="shared" si="228"/>
        <v>-19.376391982182628</v>
      </c>
    </row>
    <row r="876" spans="1:9" x14ac:dyDescent="0.25">
      <c r="A876" s="5">
        <f t="shared" si="201"/>
        <v>44980</v>
      </c>
      <c r="B876">
        <f>'0223'!B56</f>
        <v>55.3</v>
      </c>
      <c r="C876">
        <f>'0223'!C56</f>
        <v>130.30000000000001</v>
      </c>
      <c r="D876">
        <f>'0223'!D56</f>
        <v>445.3</v>
      </c>
      <c r="E876">
        <f>'0223'!E56</f>
        <v>493.5</v>
      </c>
      <c r="F876" s="16">
        <f t="shared" ref="F876:F877" si="229">+B876+D876</f>
        <v>500.6</v>
      </c>
      <c r="G876" s="16">
        <f t="shared" ref="G876:G877" si="230">+C876+E876</f>
        <v>623.79999999999995</v>
      </c>
      <c r="H876" s="20">
        <f t="shared" ref="H876:H877" si="231">+(F876/G876-1)*100</f>
        <v>-19.749919846104515</v>
      </c>
    </row>
    <row r="877" spans="1:9" x14ac:dyDescent="0.25">
      <c r="A877" s="5">
        <f t="shared" si="201"/>
        <v>44987</v>
      </c>
      <c r="B877">
        <f>'0302'!B57</f>
        <v>55.3</v>
      </c>
      <c r="C877">
        <f>'0302'!C57</f>
        <v>140.19999999999999</v>
      </c>
      <c r="D877">
        <f>'0302'!D57</f>
        <v>445.3</v>
      </c>
      <c r="E877">
        <f>'0302'!E57</f>
        <v>501.1</v>
      </c>
      <c r="F877" s="16">
        <f t="shared" si="229"/>
        <v>500.6</v>
      </c>
      <c r="G877" s="16">
        <f t="shared" si="230"/>
        <v>641.29999999999995</v>
      </c>
      <c r="H877" s="20">
        <f t="shared" si="231"/>
        <v>-21.939809761422101</v>
      </c>
    </row>
    <row r="878" spans="1:9" x14ac:dyDescent="0.25">
      <c r="A878" s="5">
        <f t="shared" si="201"/>
        <v>44994</v>
      </c>
      <c r="B878">
        <f>'0309'!B57</f>
        <v>55.3</v>
      </c>
      <c r="C878">
        <f>'0309'!C57</f>
        <v>175.2</v>
      </c>
      <c r="D878">
        <f>'0309'!D57</f>
        <v>445.3</v>
      </c>
      <c r="E878">
        <f>'0309'!E57</f>
        <v>512.29999999999995</v>
      </c>
      <c r="F878" s="16">
        <f t="shared" ref="F878:F880" si="232">+B878+D878</f>
        <v>500.6</v>
      </c>
      <c r="G878" s="16">
        <f t="shared" ref="G878:G880" si="233">+C878+E878</f>
        <v>687.5</v>
      </c>
      <c r="H878" s="20">
        <f t="shared" ref="H878:H880" si="234">+(F878/G878-1)*100</f>
        <v>-27.185454545454547</v>
      </c>
    </row>
    <row r="879" spans="1:9" x14ac:dyDescent="0.25">
      <c r="A879" s="5">
        <f t="shared" si="201"/>
        <v>45001</v>
      </c>
      <c r="B879">
        <f>'0316'!B57</f>
        <v>47.3</v>
      </c>
      <c r="C879">
        <f>'0316'!C57</f>
        <v>139.9</v>
      </c>
      <c r="D879">
        <f>'0316'!D57</f>
        <v>453.7</v>
      </c>
      <c r="E879">
        <f>'0316'!E57</f>
        <v>533</v>
      </c>
      <c r="F879" s="16">
        <f t="shared" si="232"/>
        <v>501</v>
      </c>
      <c r="G879" s="16">
        <f t="shared" si="233"/>
        <v>672.9</v>
      </c>
      <c r="H879" s="20">
        <f t="shared" si="234"/>
        <v>-25.546143557735167</v>
      </c>
    </row>
    <row r="880" spans="1:9" x14ac:dyDescent="0.25">
      <c r="A880" s="5">
        <f t="shared" si="201"/>
        <v>45008</v>
      </c>
      <c r="B880">
        <f>'0323'!B57</f>
        <v>50.5</v>
      </c>
      <c r="C880">
        <f>'0323'!C57</f>
        <v>122.3</v>
      </c>
      <c r="D880">
        <f>'0323'!D57</f>
        <v>463.9</v>
      </c>
      <c r="E880">
        <f>'0323'!E57</f>
        <v>577.6</v>
      </c>
      <c r="F880" s="16">
        <f t="shared" si="232"/>
        <v>514.4</v>
      </c>
      <c r="G880" s="16">
        <f t="shared" si="233"/>
        <v>699.9</v>
      </c>
      <c r="H880" s="20">
        <f t="shared" si="234"/>
        <v>-26.503786255179307</v>
      </c>
      <c r="I880">
        <f>'0323'!F57</f>
        <v>13</v>
      </c>
    </row>
    <row r="881" spans="1:9" x14ac:dyDescent="0.25">
      <c r="A881" s="5">
        <f t="shared" si="201"/>
        <v>45015</v>
      </c>
      <c r="B881">
        <f>'0330'!B57</f>
        <v>36.799999999999997</v>
      </c>
      <c r="C881">
        <f>'0330'!C57</f>
        <v>122.3</v>
      </c>
      <c r="D881">
        <f>'0330'!D57</f>
        <v>482.1</v>
      </c>
      <c r="E881">
        <f>'0330'!E57</f>
        <v>577.6</v>
      </c>
      <c r="F881" s="16">
        <f t="shared" ref="F881" si="235">+B881+D881</f>
        <v>518.9</v>
      </c>
      <c r="G881" s="16">
        <f t="shared" ref="G881" si="236">+C881+E881</f>
        <v>699.9</v>
      </c>
      <c r="H881" s="20">
        <f t="shared" ref="H881" si="237">+(F881/G881-1)*100</f>
        <v>-25.860837262466063</v>
      </c>
      <c r="I881">
        <f>'0330'!F57</f>
        <v>13</v>
      </c>
    </row>
    <row r="882" spans="1:9" x14ac:dyDescent="0.25">
      <c r="A882" s="5">
        <f t="shared" si="201"/>
        <v>45022</v>
      </c>
      <c r="B882">
        <f>'0406'!B58</f>
        <v>35</v>
      </c>
      <c r="C882">
        <f>'0406'!C58</f>
        <v>123.4</v>
      </c>
      <c r="D882">
        <f>'0406'!D58</f>
        <v>492.2</v>
      </c>
      <c r="E882">
        <f>'0406'!E58</f>
        <v>577.6</v>
      </c>
      <c r="F882" s="16">
        <f t="shared" ref="F882:F883" si="238">+B882+D882</f>
        <v>527.20000000000005</v>
      </c>
      <c r="G882" s="16">
        <f t="shared" ref="G882:G883" si="239">+C882+E882</f>
        <v>701</v>
      </c>
      <c r="H882" s="20">
        <f t="shared" ref="H882:H883" si="240">+(F882/G882-1)*100</f>
        <v>-24.793152639087012</v>
      </c>
      <c r="I882">
        <f>'0406'!F58</f>
        <v>13</v>
      </c>
    </row>
    <row r="883" spans="1:9" x14ac:dyDescent="0.25">
      <c r="A883" s="5">
        <f t="shared" si="201"/>
        <v>45029</v>
      </c>
      <c r="B883">
        <f>'0413'!B59</f>
        <v>28</v>
      </c>
      <c r="C883">
        <f>'0413'!C59</f>
        <v>122.4</v>
      </c>
      <c r="D883">
        <f>'0413'!D59</f>
        <v>505.5</v>
      </c>
      <c r="E883">
        <f>'0413'!E59</f>
        <v>577.6</v>
      </c>
      <c r="F883" s="16">
        <f t="shared" si="238"/>
        <v>533.5</v>
      </c>
      <c r="G883" s="16">
        <f t="shared" si="239"/>
        <v>700</v>
      </c>
      <c r="H883" s="20">
        <f t="shared" si="240"/>
        <v>-23.785714285714288</v>
      </c>
      <c r="I883">
        <f>'0413'!F59</f>
        <v>20.5</v>
      </c>
    </row>
    <row r="884" spans="1:9" x14ac:dyDescent="0.25">
      <c r="A884" s="5">
        <f t="shared" si="201"/>
        <v>45036</v>
      </c>
      <c r="B884">
        <f>'0420'!B61</f>
        <v>28</v>
      </c>
      <c r="C884">
        <f>'0420'!C61</f>
        <v>82.2</v>
      </c>
      <c r="D884">
        <f>'0420'!D61</f>
        <v>505.5</v>
      </c>
      <c r="E884">
        <f>'0420'!E61</f>
        <v>604.9</v>
      </c>
      <c r="F884" s="16">
        <f t="shared" ref="F884:F886" si="241">+B884+D884</f>
        <v>533.5</v>
      </c>
      <c r="G884" s="16">
        <f t="shared" ref="G884:G886" si="242">+C884+E884</f>
        <v>687.1</v>
      </c>
      <c r="H884" s="20">
        <f t="shared" ref="H884:H886" si="243">+(F884/G884-1)*100</f>
        <v>-22.354824625236503</v>
      </c>
      <c r="I884">
        <f>'0420'!F61</f>
        <v>24</v>
      </c>
    </row>
    <row r="885" spans="1:9" x14ac:dyDescent="0.25">
      <c r="A885" s="5">
        <f t="shared" si="201"/>
        <v>45043</v>
      </c>
      <c r="B885">
        <f>'0427'!B61</f>
        <v>20.5</v>
      </c>
      <c r="C885">
        <f>'0427'!C61</f>
        <v>37.1</v>
      </c>
      <c r="D885">
        <f>'0427'!D61</f>
        <v>506.6</v>
      </c>
      <c r="E885">
        <f>'0427'!E61</f>
        <v>653.29999999999995</v>
      </c>
      <c r="F885" s="16">
        <f t="shared" si="241"/>
        <v>527.1</v>
      </c>
      <c r="G885" s="16">
        <f t="shared" si="242"/>
        <v>690.4</v>
      </c>
      <c r="H885" s="20">
        <f t="shared" si="243"/>
        <v>-23.652954808806481</v>
      </c>
      <c r="I885">
        <f>'0427'!F61</f>
        <v>24</v>
      </c>
    </row>
    <row r="886" spans="1:9" x14ac:dyDescent="0.25">
      <c r="A886" s="5">
        <f t="shared" si="201"/>
        <v>45050</v>
      </c>
      <c r="B886">
        <f>'0504'!B61</f>
        <v>20.5</v>
      </c>
      <c r="C886">
        <f>'0504'!C61</f>
        <v>77.099999999999994</v>
      </c>
      <c r="D886">
        <f>'0504'!D61</f>
        <v>506.6</v>
      </c>
      <c r="E886">
        <f>'0504'!E61</f>
        <v>653.29999999999995</v>
      </c>
      <c r="F886" s="16">
        <f t="shared" si="241"/>
        <v>527.1</v>
      </c>
      <c r="G886" s="16">
        <f t="shared" si="242"/>
        <v>730.4</v>
      </c>
      <c r="H886" s="20">
        <f t="shared" si="243"/>
        <v>-27.834063526834608</v>
      </c>
      <c r="I886">
        <f>'0504'!F61</f>
        <v>24</v>
      </c>
    </row>
    <row r="887" spans="1:9" x14ac:dyDescent="0.25">
      <c r="A887" s="5">
        <f t="shared" si="201"/>
        <v>45057</v>
      </c>
      <c r="B887">
        <f>'0511'!B61</f>
        <v>20.5</v>
      </c>
      <c r="C887">
        <f>'0511'!C61</f>
        <v>36.1</v>
      </c>
      <c r="D887">
        <f>'0511'!D61</f>
        <v>514.29999999999995</v>
      </c>
      <c r="E887">
        <f>'0511'!E61</f>
        <v>654.4</v>
      </c>
      <c r="F887" s="16">
        <f t="shared" ref="F887:F889" si="244">+B887+D887</f>
        <v>534.79999999999995</v>
      </c>
      <c r="G887" s="16">
        <f t="shared" ref="G887:G889" si="245">+C887+E887</f>
        <v>690.5</v>
      </c>
      <c r="H887" s="20">
        <f t="shared" ref="H887:H889" si="246">+(F887/G887-1)*100</f>
        <v>-22.54887762490949</v>
      </c>
      <c r="I887">
        <f>'0511'!F61</f>
        <v>24</v>
      </c>
    </row>
    <row r="888" spans="1:9" x14ac:dyDescent="0.25">
      <c r="A888" s="5">
        <f t="shared" si="201"/>
        <v>45064</v>
      </c>
      <c r="B888">
        <f>'0518'!B61</f>
        <v>13.5</v>
      </c>
      <c r="C888">
        <f>'0518'!C61</f>
        <v>36.1</v>
      </c>
      <c r="D888">
        <f>'0518'!D61</f>
        <v>522</v>
      </c>
      <c r="E888">
        <f>'0518'!E61</f>
        <v>654.4</v>
      </c>
      <c r="F888" s="16">
        <f t="shared" si="244"/>
        <v>535.5</v>
      </c>
      <c r="G888" s="16">
        <f t="shared" si="245"/>
        <v>690.5</v>
      </c>
      <c r="H888" s="20">
        <f t="shared" si="246"/>
        <v>-22.4475018102824</v>
      </c>
      <c r="I888">
        <f>'0518'!F61</f>
        <v>24</v>
      </c>
    </row>
    <row r="889" spans="1:9" x14ac:dyDescent="0.25">
      <c r="A889" s="5">
        <f t="shared" si="201"/>
        <v>45071</v>
      </c>
      <c r="B889">
        <f>'0525'!B61</f>
        <v>13.5</v>
      </c>
      <c r="C889">
        <f>'0525'!C61</f>
        <v>0</v>
      </c>
      <c r="D889">
        <f>'0525'!D61</f>
        <v>522</v>
      </c>
      <c r="E889">
        <f>'0525'!E61</f>
        <v>675.4</v>
      </c>
      <c r="F889" s="16">
        <f t="shared" si="244"/>
        <v>535.5</v>
      </c>
      <c r="G889" s="16">
        <f t="shared" si="245"/>
        <v>675.4</v>
      </c>
      <c r="H889" s="20">
        <f t="shared" si="246"/>
        <v>-20.713651169677227</v>
      </c>
      <c r="I889">
        <f>'0525'!F61</f>
        <v>24</v>
      </c>
    </row>
    <row r="890" spans="1:9" x14ac:dyDescent="0.25">
      <c r="A890" s="5">
        <f t="shared" si="201"/>
        <v>45078</v>
      </c>
      <c r="B890">
        <f>'0601'!B46</f>
        <v>78.3</v>
      </c>
      <c r="C890">
        <f>'0601'!C46</f>
        <v>231.2</v>
      </c>
      <c r="D890">
        <f>'0601'!D46</f>
        <v>0</v>
      </c>
      <c r="E890">
        <f>'0601'!E46</f>
        <v>0</v>
      </c>
      <c r="F890" s="16">
        <f t="shared" ref="F890" si="247">+B890+D890</f>
        <v>78.3</v>
      </c>
      <c r="G890" s="16">
        <f t="shared" ref="G890" si="248">+C890+E890</f>
        <v>231.2</v>
      </c>
      <c r="H890" s="20">
        <f t="shared" ref="H890" si="249">+(F890/G890-1)*100</f>
        <v>-66.133217993079583</v>
      </c>
    </row>
    <row r="891" spans="1:9" x14ac:dyDescent="0.25">
      <c r="A891" s="5">
        <f t="shared" si="201"/>
        <v>45085</v>
      </c>
      <c r="B891">
        <f>'0608'!B44</f>
        <v>53.8</v>
      </c>
      <c r="C891">
        <f>'0608'!C44</f>
        <v>230.1</v>
      </c>
      <c r="D891">
        <f>'0608'!D44</f>
        <v>14.5</v>
      </c>
      <c r="E891">
        <f>'0608'!E44</f>
        <v>0</v>
      </c>
      <c r="F891" s="16">
        <f t="shared" ref="F891" si="250">+B891+D891</f>
        <v>68.3</v>
      </c>
      <c r="G891" s="16">
        <f t="shared" ref="G891" si="251">+C891+E891</f>
        <v>230.1</v>
      </c>
      <c r="H891" s="20">
        <f t="shared" ref="H891" si="252">+(F891/G891-1)*100</f>
        <v>-70.317253368100822</v>
      </c>
    </row>
    <row r="892" spans="1:9" x14ac:dyDescent="0.25">
      <c r="A892" s="5">
        <f t="shared" si="201"/>
        <v>45092</v>
      </c>
      <c r="B892">
        <f>'0615'!B44</f>
        <v>53.8</v>
      </c>
      <c r="C892">
        <f>'0615'!C44</f>
        <v>213.1</v>
      </c>
      <c r="D892">
        <f>'0615'!D44</f>
        <v>14.5</v>
      </c>
      <c r="E892">
        <f>'0615'!E44</f>
        <v>17.7</v>
      </c>
      <c r="F892" s="16">
        <f t="shared" ref="F892" si="253">+B892+D892</f>
        <v>68.3</v>
      </c>
      <c r="G892" s="16">
        <f t="shared" ref="G892" si="254">+C892+E892</f>
        <v>230.79999999999998</v>
      </c>
      <c r="H892" s="20">
        <f t="shared" ref="H892" si="255">+(F892/G892-1)*100</f>
        <v>-70.407279029462728</v>
      </c>
    </row>
    <row r="893" spans="1:9" x14ac:dyDescent="0.25">
      <c r="A893" s="5">
        <f t="shared" si="201"/>
        <v>45099</v>
      </c>
      <c r="B893">
        <f>'0622'!B45</f>
        <v>51.3</v>
      </c>
      <c r="C893">
        <f>'0622'!C45</f>
        <v>217.5</v>
      </c>
      <c r="D893">
        <f>'0622'!D45</f>
        <v>14.5</v>
      </c>
      <c r="E893">
        <f>'0622'!E45</f>
        <v>25</v>
      </c>
      <c r="F893" s="16">
        <f t="shared" ref="F893" si="256">+B893+D893</f>
        <v>65.8</v>
      </c>
      <c r="G893" s="16">
        <f t="shared" ref="G893" si="257">+C893+E893</f>
        <v>242.5</v>
      </c>
      <c r="H893" s="20">
        <f t="shared" ref="H893" si="258">+(F893/G893-1)*100</f>
        <v>-72.865979381443296</v>
      </c>
    </row>
    <row r="894" spans="1:9" x14ac:dyDescent="0.25">
      <c r="A894" s="5">
        <f t="shared" si="201"/>
        <v>45106</v>
      </c>
      <c r="B894">
        <f>'0629'!B45</f>
        <v>51.3</v>
      </c>
      <c r="C894">
        <f>'0629'!C45</f>
        <v>205.3</v>
      </c>
      <c r="D894">
        <f>'0629'!D45</f>
        <v>14.5</v>
      </c>
      <c r="E894">
        <f>'0629'!E45</f>
        <v>63.2</v>
      </c>
      <c r="F894" s="16">
        <f t="shared" ref="F894" si="259">+B894+D894</f>
        <v>65.8</v>
      </c>
      <c r="G894" s="16">
        <f t="shared" ref="G894" si="260">+C894+E894</f>
        <v>268.5</v>
      </c>
      <c r="H894" s="20">
        <f t="shared" ref="H894" si="261">+(F894/G894-1)*100</f>
        <v>-75.493482309124772</v>
      </c>
    </row>
    <row r="895" spans="1:9" x14ac:dyDescent="0.25">
      <c r="A895" s="5">
        <f t="shared" si="201"/>
        <v>45113</v>
      </c>
      <c r="B895">
        <f>'0706'!B46</f>
        <v>51.3</v>
      </c>
      <c r="C895">
        <f>'0706'!C46</f>
        <v>208.9</v>
      </c>
      <c r="D895">
        <f>'0706'!D46</f>
        <v>28.4</v>
      </c>
      <c r="E895">
        <f>'0706'!E46</f>
        <v>63.2</v>
      </c>
      <c r="F895" s="16">
        <f t="shared" ref="F895" si="262">+B895+D895</f>
        <v>79.699999999999989</v>
      </c>
      <c r="G895" s="16">
        <f t="shared" ref="G895" si="263">+C895+E895</f>
        <v>272.10000000000002</v>
      </c>
      <c r="H895" s="20">
        <f t="shared" ref="H895" si="264">+(F895/G895-1)*100</f>
        <v>-70.70929805218671</v>
      </c>
    </row>
    <row r="896" spans="1:9" x14ac:dyDescent="0.25">
      <c r="A896" s="5">
        <f t="shared" si="201"/>
        <v>45120</v>
      </c>
      <c r="B896">
        <f>'0713'!B47</f>
        <v>43.3</v>
      </c>
      <c r="C896">
        <f>'0713'!C47</f>
        <v>208.9</v>
      </c>
      <c r="D896">
        <f>'0713'!D47</f>
        <v>35.5</v>
      </c>
      <c r="E896">
        <f>'0713'!E47</f>
        <v>63.2</v>
      </c>
      <c r="F896" s="16">
        <f t="shared" ref="F896" si="265">+B896+D896</f>
        <v>78.8</v>
      </c>
      <c r="G896" s="16">
        <f t="shared" ref="G896" si="266">+C896+E896</f>
        <v>272.10000000000002</v>
      </c>
      <c r="H896" s="20">
        <f t="shared" ref="H896" si="267">+(F896/G896-1)*100</f>
        <v>-71.040058801911073</v>
      </c>
    </row>
    <row r="897" spans="1:8" x14ac:dyDescent="0.25">
      <c r="A897" s="5">
        <f t="shared" si="201"/>
        <v>45127</v>
      </c>
      <c r="B897">
        <f>'0720'!B48</f>
        <v>36.799999999999997</v>
      </c>
      <c r="C897">
        <f>'0720'!C48</f>
        <v>161.6</v>
      </c>
      <c r="D897">
        <f>'0720'!D48</f>
        <v>48.5</v>
      </c>
      <c r="E897">
        <f>'0720'!E48</f>
        <v>123.3</v>
      </c>
      <c r="F897" s="16">
        <f t="shared" ref="F897" si="268">+B897+D897</f>
        <v>85.3</v>
      </c>
      <c r="G897" s="16">
        <f t="shared" ref="G897" si="269">+C897+E897</f>
        <v>284.89999999999998</v>
      </c>
      <c r="H897" s="20">
        <f t="shared" ref="H897" si="270">+(F897/G897-1)*100</f>
        <v>-70.059670059670069</v>
      </c>
    </row>
    <row r="898" spans="1:8" x14ac:dyDescent="0.25">
      <c r="A898" s="5">
        <f t="shared" si="201"/>
        <v>45134</v>
      </c>
      <c r="B898">
        <f>'0727'!B48</f>
        <v>59.8</v>
      </c>
      <c r="C898">
        <f>'0727'!C48</f>
        <v>143.6</v>
      </c>
      <c r="D898">
        <f>'0727'!D48</f>
        <v>48.5</v>
      </c>
      <c r="E898">
        <f>'0727'!E48</f>
        <v>143.1</v>
      </c>
      <c r="F898" s="16">
        <f t="shared" ref="F898" si="271">+B898+D898</f>
        <v>108.3</v>
      </c>
      <c r="G898" s="16">
        <f t="shared" ref="G898" si="272">+C898+E898</f>
        <v>286.7</v>
      </c>
      <c r="H898" s="20">
        <f t="shared" ref="H898" si="273">+(F898/G898-1)*100</f>
        <v>-62.225322636902682</v>
      </c>
    </row>
    <row r="899" spans="1:8" x14ac:dyDescent="0.25">
      <c r="A899" s="5">
        <f t="shared" si="201"/>
        <v>45141</v>
      </c>
      <c r="B899">
        <f>'0803'!B48</f>
        <v>59.5</v>
      </c>
      <c r="C899">
        <f>'0803'!C48</f>
        <v>134.6</v>
      </c>
      <c r="D899">
        <f>'0803'!D48</f>
        <v>68.400000000000006</v>
      </c>
      <c r="E899">
        <f>'0803'!E48</f>
        <v>174.6</v>
      </c>
      <c r="F899" s="16">
        <f t="shared" ref="F899" si="274">+B899+D899</f>
        <v>127.9</v>
      </c>
      <c r="G899" s="16">
        <f t="shared" ref="G899" si="275">+C899+E899</f>
        <v>309.2</v>
      </c>
      <c r="H899" s="20">
        <f t="shared" ref="H899" si="276">+(F899/G899-1)*100</f>
        <v>-58.635187580853824</v>
      </c>
    </row>
    <row r="900" spans="1:8" x14ac:dyDescent="0.25">
      <c r="A900" s="5">
        <f t="shared" si="201"/>
        <v>45148</v>
      </c>
      <c r="B900">
        <f>'0810'!B50</f>
        <v>59.5</v>
      </c>
      <c r="C900">
        <f>'0810'!C50</f>
        <v>139.1</v>
      </c>
      <c r="D900">
        <f>'0810'!D50</f>
        <v>81.599999999999994</v>
      </c>
      <c r="E900">
        <f>'0810'!E50</f>
        <v>174.6</v>
      </c>
      <c r="F900" s="16">
        <f t="shared" ref="F900" si="277">+B900+D900</f>
        <v>141.1</v>
      </c>
      <c r="G900" s="16">
        <f t="shared" ref="G900" si="278">+C900+E900</f>
        <v>313.7</v>
      </c>
      <c r="H900" s="20">
        <f t="shared" ref="H900" si="279">+(F900/G900-1)*100</f>
        <v>-55.020720433535232</v>
      </c>
    </row>
    <row r="901" spans="1:8" x14ac:dyDescent="0.25">
      <c r="A901" s="5">
        <f t="shared" si="201"/>
        <v>45155</v>
      </c>
      <c r="B901">
        <f>'0817'!B51</f>
        <v>62.5</v>
      </c>
      <c r="C901">
        <f>'0817'!C51</f>
        <v>139.1</v>
      </c>
      <c r="D901">
        <f>'0817'!D51</f>
        <v>81.599999999999994</v>
      </c>
      <c r="E901">
        <f>'0817'!E51</f>
        <v>174.6</v>
      </c>
      <c r="F901" s="16">
        <f t="shared" ref="F901" si="280">+B901+D901</f>
        <v>144.1</v>
      </c>
      <c r="G901" s="16">
        <f t="shared" ref="G901" si="281">+C901+E901</f>
        <v>313.7</v>
      </c>
      <c r="H901" s="20">
        <f t="shared" ref="H901" si="282">+(F901/G901-1)*100</f>
        <v>-54.064392731909464</v>
      </c>
    </row>
    <row r="902" spans="1:8" x14ac:dyDescent="0.25">
      <c r="A902" s="5">
        <f t="shared" ref="A902" si="283">+A901+7</f>
        <v>45162</v>
      </c>
      <c r="B902">
        <f>'0824'!B52</f>
        <v>62.5</v>
      </c>
      <c r="C902">
        <f>'0824'!C52</f>
        <v>115.7</v>
      </c>
      <c r="D902">
        <f>'0824'!D52</f>
        <v>81.599999999999994</v>
      </c>
      <c r="E902">
        <f>'0824'!E52</f>
        <v>197.6</v>
      </c>
      <c r="F902" s="16">
        <f t="shared" ref="F902" si="284">+B902+D902</f>
        <v>144.1</v>
      </c>
      <c r="G902" s="16">
        <f t="shared" ref="G902" si="285">+C902+E902</f>
        <v>313.3</v>
      </c>
      <c r="H902" s="20">
        <f t="shared" ref="H902" si="286">+(F902/G902-1)*100</f>
        <v>-54.005745292052353</v>
      </c>
    </row>
    <row r="903" spans="1:8" x14ac:dyDescent="0.25">
      <c r="A903" s="5">
        <f t="shared" si="201"/>
        <v>45169</v>
      </c>
      <c r="B903">
        <f>'0831'!B52</f>
        <v>64.099999999999994</v>
      </c>
      <c r="C903">
        <f>'0831'!C52</f>
        <v>105.2</v>
      </c>
      <c r="D903">
        <f>'0831'!D52</f>
        <v>90.3</v>
      </c>
      <c r="E903">
        <f>'0831'!E52</f>
        <v>216</v>
      </c>
      <c r="F903" s="16">
        <f t="shared" ref="F903" si="287">+B903+D903</f>
        <v>154.39999999999998</v>
      </c>
      <c r="G903" s="16">
        <f t="shared" ref="G903" si="288">+C903+E903</f>
        <v>321.2</v>
      </c>
      <c r="H903" s="20">
        <f t="shared" ref="H903" si="289">+(F903/G903-1)*100</f>
        <v>-51.930261519302626</v>
      </c>
    </row>
    <row r="904" spans="1:8" x14ac:dyDescent="0.25">
      <c r="A904" s="5">
        <f t="shared" si="201"/>
        <v>45176</v>
      </c>
      <c r="B904">
        <f>'0907'!B53</f>
        <v>58.1</v>
      </c>
      <c r="C904">
        <f>'0907'!C53</f>
        <v>72</v>
      </c>
      <c r="D904">
        <f>'0907'!D53</f>
        <v>96.9</v>
      </c>
      <c r="E904">
        <f>'0907'!E53</f>
        <v>250.7</v>
      </c>
      <c r="F904" s="16">
        <f t="shared" ref="F904" si="290">+B904+D904</f>
        <v>155</v>
      </c>
      <c r="G904" s="16">
        <f t="shared" ref="G904" si="291">+C904+E904</f>
        <v>322.7</v>
      </c>
      <c r="H904" s="20">
        <f t="shared" ref="H904" si="292">+(F904/G904-1)*100</f>
        <v>-51.967771924387975</v>
      </c>
    </row>
    <row r="905" spans="1:8" x14ac:dyDescent="0.25">
      <c r="A905" s="5">
        <f t="shared" si="201"/>
        <v>45183</v>
      </c>
      <c r="B905">
        <f>'0914'!B54</f>
        <v>60.6</v>
      </c>
      <c r="C905">
        <f>'0914'!C54</f>
        <v>84.2</v>
      </c>
      <c r="D905">
        <f>'0914'!D54</f>
        <v>96.9</v>
      </c>
      <c r="E905">
        <f>'0914'!E54</f>
        <v>294.39999999999998</v>
      </c>
      <c r="F905" s="16">
        <f t="shared" ref="F905" si="293">+B905+D905</f>
        <v>157.5</v>
      </c>
      <c r="G905" s="16">
        <f t="shared" ref="G905" si="294">+C905+E905</f>
        <v>378.59999999999997</v>
      </c>
      <c r="H905" s="20">
        <f t="shared" ref="H905" si="295">+(F905/G905-1)*100</f>
        <v>-58.399366085578443</v>
      </c>
    </row>
    <row r="906" spans="1:8" x14ac:dyDescent="0.25">
      <c r="A906" s="5">
        <f t="shared" si="201"/>
        <v>45190</v>
      </c>
      <c r="B906">
        <f>'0921'!B55</f>
        <v>52.1</v>
      </c>
      <c r="C906">
        <f>'0921'!C55</f>
        <v>88.2</v>
      </c>
      <c r="D906">
        <f>'0921'!D55</f>
        <v>102.3</v>
      </c>
      <c r="E906">
        <f>'0921'!E55</f>
        <v>294.39999999999998</v>
      </c>
      <c r="F906" s="16">
        <f t="shared" ref="F906" si="296">+B906+D906</f>
        <v>154.4</v>
      </c>
      <c r="G906" s="16">
        <f t="shared" ref="G906" si="297">+C906+E906</f>
        <v>382.59999999999997</v>
      </c>
      <c r="H906" s="20">
        <f t="shared" ref="H906" si="298">+(F906/G906-1)*100</f>
        <v>-59.644537375849453</v>
      </c>
    </row>
    <row r="907" spans="1:8" x14ac:dyDescent="0.25">
      <c r="A907" s="5">
        <f t="shared" si="201"/>
        <v>45197</v>
      </c>
      <c r="B907">
        <f>'0928'!B57</f>
        <v>55.1</v>
      </c>
      <c r="C907">
        <f>'0928'!C57</f>
        <v>81.900000000000006</v>
      </c>
      <c r="D907">
        <f>'0928'!D57</f>
        <v>123</v>
      </c>
      <c r="E907">
        <f>'0928'!E57</f>
        <v>301.5</v>
      </c>
      <c r="F907" s="16">
        <f t="shared" ref="F907" si="299">+B907+D907</f>
        <v>178.1</v>
      </c>
      <c r="G907" s="16">
        <f t="shared" ref="G907" si="300">+C907+E907</f>
        <v>383.4</v>
      </c>
      <c r="H907" s="20">
        <f t="shared" ref="H907" si="301">+(F907/G907-1)*100</f>
        <v>-53.547209181011993</v>
      </c>
    </row>
    <row r="908" spans="1:8" x14ac:dyDescent="0.25">
      <c r="A908" s="5">
        <f t="shared" si="201"/>
        <v>45204</v>
      </c>
      <c r="B908">
        <f>'1005'!B57</f>
        <v>55.1</v>
      </c>
      <c r="C908">
        <f>'1005'!C57</f>
        <v>50.4</v>
      </c>
      <c r="D908">
        <f>'1005'!D57</f>
        <v>123</v>
      </c>
      <c r="E908">
        <f>'1005'!E57</f>
        <v>336.1</v>
      </c>
      <c r="F908" s="16">
        <f t="shared" ref="F908" si="302">+B908+D908</f>
        <v>178.1</v>
      </c>
      <c r="G908" s="16">
        <f t="shared" ref="G908" si="303">+C908+E908</f>
        <v>386.5</v>
      </c>
      <c r="H908" s="20">
        <f t="shared" ref="H908" si="304">+(F908/G908-1)*100</f>
        <v>-53.919793014230265</v>
      </c>
    </row>
    <row r="909" spans="1:8" x14ac:dyDescent="0.25">
      <c r="A909" s="5">
        <f t="shared" si="201"/>
        <v>45211</v>
      </c>
      <c r="B909">
        <f>'1012'!B58</f>
        <v>40.6</v>
      </c>
      <c r="C909">
        <f>'1012'!C58</f>
        <v>69.099999999999994</v>
      </c>
      <c r="D909">
        <f>'1012'!D58</f>
        <v>139.19999999999999</v>
      </c>
      <c r="E909">
        <f>'1012'!E58</f>
        <v>336.1</v>
      </c>
      <c r="F909" s="16">
        <f t="shared" ref="F909" si="305">+B909+D909</f>
        <v>179.79999999999998</v>
      </c>
      <c r="G909" s="16">
        <f t="shared" ref="G909" si="306">+C909+E909</f>
        <v>405.20000000000005</v>
      </c>
      <c r="H909" s="20">
        <f t="shared" ref="H909" si="307">+(F909/G909-1)*100</f>
        <v>-55.626850937808506</v>
      </c>
    </row>
    <row r="910" spans="1:8" x14ac:dyDescent="0.25">
      <c r="A910" s="5">
        <f t="shared" si="201"/>
        <v>45218</v>
      </c>
      <c r="B910">
        <f>'1019'!B58</f>
        <v>42.8</v>
      </c>
      <c r="C910">
        <f>'1019'!C58</f>
        <v>69.099999999999994</v>
      </c>
      <c r="D910">
        <f>'1019'!D58</f>
        <v>139.19999999999999</v>
      </c>
      <c r="E910">
        <f>'1019'!E58</f>
        <v>336.1</v>
      </c>
      <c r="F910" s="16">
        <f t="shared" ref="F910" si="308">+B910+D910</f>
        <v>182</v>
      </c>
      <c r="G910" s="16">
        <f t="shared" ref="G910" si="309">+C910+E910</f>
        <v>405.20000000000005</v>
      </c>
      <c r="H910" s="20">
        <f t="shared" ref="H910" si="310">+(F910/G910-1)*100</f>
        <v>-55.083909180651538</v>
      </c>
    </row>
    <row r="911" spans="1:8" x14ac:dyDescent="0.25">
      <c r="A911" s="5">
        <f t="shared" si="201"/>
        <v>45225</v>
      </c>
      <c r="B911">
        <f>'1026'!B59</f>
        <v>36.1</v>
      </c>
      <c r="C911">
        <f>'1026'!C59</f>
        <v>69.099999999999994</v>
      </c>
      <c r="D911">
        <f>'1026'!D59</f>
        <v>148.69999999999999</v>
      </c>
      <c r="E911">
        <f>'1026'!E59</f>
        <v>336.1</v>
      </c>
      <c r="F911" s="16">
        <f t="shared" ref="F911" si="311">+B911+D911</f>
        <v>184.79999999999998</v>
      </c>
      <c r="G911" s="16">
        <f t="shared" ref="G911" si="312">+C911+E911</f>
        <v>405.20000000000005</v>
      </c>
      <c r="H911" s="20">
        <f t="shared" ref="H911" si="313">+(F911/G911-1)*100</f>
        <v>-54.392892398815405</v>
      </c>
    </row>
    <row r="912" spans="1:8" x14ac:dyDescent="0.25">
      <c r="A912" s="5">
        <f t="shared" si="201"/>
        <v>45232</v>
      </c>
      <c r="B912">
        <f>'1102'!B60</f>
        <v>29.1</v>
      </c>
      <c r="C912">
        <f>'1102'!C60</f>
        <v>59.2</v>
      </c>
      <c r="D912">
        <f>'1102'!D60</f>
        <v>155.6</v>
      </c>
      <c r="E912">
        <f>'1102'!E60</f>
        <v>345.6</v>
      </c>
      <c r="F912" s="16">
        <f t="shared" ref="F912" si="314">+B912+D912</f>
        <v>184.7</v>
      </c>
      <c r="G912" s="16">
        <f t="shared" ref="G912" si="315">+C912+E912</f>
        <v>404.8</v>
      </c>
      <c r="H912" s="20">
        <f t="shared" ref="H912" si="316">+(F912/G912-1)*100</f>
        <v>-54.372529644268774</v>
      </c>
    </row>
    <row r="913" spans="1:8" x14ac:dyDescent="0.25">
      <c r="A913" s="5">
        <f t="shared" si="201"/>
        <v>45239</v>
      </c>
      <c r="B913">
        <f>'1109'!B59</f>
        <v>29.1</v>
      </c>
      <c r="C913">
        <f>'1109'!C59</f>
        <v>47.4</v>
      </c>
      <c r="D913">
        <f>'1109'!D59</f>
        <v>155.6</v>
      </c>
      <c r="E913">
        <f>'1109'!E59</f>
        <v>358.2</v>
      </c>
      <c r="F913" s="16">
        <f t="shared" ref="F913" si="317">+B913+D913</f>
        <v>184.7</v>
      </c>
      <c r="G913" s="16">
        <f t="shared" ref="G913" si="318">+C913+E913</f>
        <v>405.59999999999997</v>
      </c>
      <c r="H913" s="20">
        <f t="shared" ref="H913" si="319">+(F913/G913-1)*100</f>
        <v>-54.462524654832343</v>
      </c>
    </row>
    <row r="914" spans="1:8" x14ac:dyDescent="0.25">
      <c r="A914" s="5">
        <f t="shared" si="201"/>
        <v>45246</v>
      </c>
      <c r="B914">
        <f>'1116'!B59</f>
        <v>39.200000000000003</v>
      </c>
      <c r="C914">
        <f>'1116'!C59</f>
        <v>47.4</v>
      </c>
      <c r="D914">
        <f>'1116'!D59</f>
        <v>155.6</v>
      </c>
      <c r="E914">
        <f>'1116'!E59</f>
        <v>358.2</v>
      </c>
      <c r="F914" s="16">
        <f t="shared" ref="F914" si="320">+B914+D914</f>
        <v>194.8</v>
      </c>
      <c r="G914" s="16">
        <f t="shared" ref="G914" si="321">+C914+E914</f>
        <v>405.59999999999997</v>
      </c>
      <c r="H914" s="20">
        <f t="shared" ref="H914" si="322">+(F914/G914-1)*100</f>
        <v>-51.97238658777119</v>
      </c>
    </row>
    <row r="915" spans="1:8" x14ac:dyDescent="0.25">
      <c r="A915" s="5">
        <f t="shared" si="201"/>
        <v>45253</v>
      </c>
      <c r="B915">
        <f>'1123'!B59</f>
        <v>39.200000000000003</v>
      </c>
      <c r="C915">
        <f>'1123'!C59</f>
        <v>47.4</v>
      </c>
      <c r="D915">
        <f>'1123'!D59</f>
        <v>155.6</v>
      </c>
      <c r="E915">
        <f>'1123'!E59</f>
        <v>358.2</v>
      </c>
      <c r="F915" s="16">
        <f t="shared" ref="F915" si="323">+B915+D915</f>
        <v>194.8</v>
      </c>
      <c r="G915" s="16">
        <f t="shared" ref="G915" si="324">+C915+E915</f>
        <v>405.59999999999997</v>
      </c>
      <c r="H915" s="20">
        <f t="shared" ref="H915" si="325">+(F915/G915-1)*100</f>
        <v>-51.97238658777119</v>
      </c>
    </row>
    <row r="916" spans="1:8" x14ac:dyDescent="0.25">
      <c r="A916" s="5">
        <f t="shared" si="201"/>
        <v>45260</v>
      </c>
      <c r="B916">
        <f>'1130'!B60</f>
        <v>37.4</v>
      </c>
      <c r="C916">
        <f>'1130'!C60</f>
        <v>47.4</v>
      </c>
      <c r="D916">
        <f>'1130'!D60</f>
        <v>155.6</v>
      </c>
      <c r="E916">
        <f>'1130'!E60</f>
        <v>358.2</v>
      </c>
      <c r="F916" s="16">
        <f t="shared" ref="F916" si="326">+B916+D916</f>
        <v>193</v>
      </c>
      <c r="G916" s="16">
        <f t="shared" ref="G916" si="327">+C916+E916</f>
        <v>405.59999999999997</v>
      </c>
      <c r="H916" s="20">
        <f t="shared" ref="H916" si="328">+(F916/G916-1)*100</f>
        <v>-52.416173570019723</v>
      </c>
    </row>
    <row r="917" spans="1:8" x14ac:dyDescent="0.25">
      <c r="A917" s="5">
        <f t="shared" si="201"/>
        <v>45267</v>
      </c>
      <c r="B917">
        <f>'1207'!B60</f>
        <v>55.4</v>
      </c>
      <c r="C917">
        <f>'1207'!C60</f>
        <v>47.4</v>
      </c>
      <c r="D917">
        <f>'1207'!D60</f>
        <v>155.6</v>
      </c>
      <c r="E917">
        <f>'1207'!E60</f>
        <v>358.2</v>
      </c>
      <c r="F917" s="16">
        <f t="shared" ref="F917" si="329">+B917+D917</f>
        <v>211</v>
      </c>
      <c r="G917" s="16">
        <f t="shared" ref="G917" si="330">+C917+E917</f>
        <v>405.59999999999997</v>
      </c>
      <c r="H917" s="20">
        <f t="shared" ref="H917" si="331">+(F917/G917-1)*100</f>
        <v>-47.978303747534511</v>
      </c>
    </row>
    <row r="918" spans="1:8" x14ac:dyDescent="0.25">
      <c r="A918" s="5">
        <f t="shared" si="201"/>
        <v>45274</v>
      </c>
      <c r="B918">
        <f>'1214'!B61</f>
        <v>47.7</v>
      </c>
      <c r="C918">
        <f>'1214'!C61</f>
        <v>48.4</v>
      </c>
      <c r="D918">
        <f>'1214'!D61</f>
        <v>163.9</v>
      </c>
      <c r="E918">
        <f>'1214'!E61</f>
        <v>358.2</v>
      </c>
      <c r="F918" s="16">
        <f t="shared" ref="F918" si="332">+B918+D918</f>
        <v>211.60000000000002</v>
      </c>
      <c r="G918" s="16">
        <f t="shared" ref="G918" si="333">+C918+E918</f>
        <v>406.59999999999997</v>
      </c>
      <c r="H918" s="20">
        <f t="shared" ref="H918" si="334">+(F918/G918-1)*100</f>
        <v>-47.958681751106724</v>
      </c>
    </row>
    <row r="919" spans="1:8" x14ac:dyDescent="0.25">
      <c r="A919" s="5">
        <f t="shared" si="201"/>
        <v>45281</v>
      </c>
      <c r="B919">
        <f>'1221'!B61</f>
        <v>47.7</v>
      </c>
      <c r="C919">
        <f>'1221'!C61</f>
        <v>53.5</v>
      </c>
      <c r="D919">
        <f>'1221'!D61</f>
        <v>163.9</v>
      </c>
      <c r="E919">
        <f>'1221'!E61</f>
        <v>358.2</v>
      </c>
      <c r="F919" s="16">
        <f t="shared" ref="F919" si="335">+B919+D919</f>
        <v>211.60000000000002</v>
      </c>
      <c r="G919" s="16">
        <f t="shared" ref="G919" si="336">+C919+E919</f>
        <v>411.7</v>
      </c>
      <c r="H919" s="20">
        <f t="shared" ref="H919" si="337">+(F919/G919-1)*100</f>
        <v>-48.603351955307247</v>
      </c>
    </row>
    <row r="920" spans="1:8" x14ac:dyDescent="0.25">
      <c r="A920" s="5">
        <f t="shared" si="201"/>
        <v>45288</v>
      </c>
      <c r="B920">
        <f>'1228'!B61</f>
        <v>47.7</v>
      </c>
      <c r="C920">
        <f>'1228'!C61</f>
        <v>53.5</v>
      </c>
      <c r="D920">
        <f>'1228'!D61</f>
        <v>163.9</v>
      </c>
      <c r="E920">
        <f>'1228'!E61</f>
        <v>358.2</v>
      </c>
      <c r="F920" s="16">
        <f t="shared" ref="F920" si="338">+B920+D920</f>
        <v>211.60000000000002</v>
      </c>
      <c r="G920" s="16">
        <f t="shared" ref="G920" si="339">+C920+E920</f>
        <v>411.7</v>
      </c>
      <c r="H920" s="20">
        <f t="shared" ref="H920" si="340">+(F920/G920-1)*100</f>
        <v>-48.603351955307247</v>
      </c>
    </row>
    <row r="921" spans="1:8" x14ac:dyDescent="0.25">
      <c r="A921" s="5">
        <f t="shared" si="201"/>
        <v>45295</v>
      </c>
      <c r="B921">
        <f>'0104'!B61</f>
        <v>33</v>
      </c>
      <c r="C921">
        <f>'0104'!C61</f>
        <v>53.5</v>
      </c>
      <c r="D921">
        <f>'0104'!D61</f>
        <v>184.7</v>
      </c>
      <c r="E921">
        <f>'0104'!E61</f>
        <v>358.2</v>
      </c>
      <c r="F921" s="16">
        <f t="shared" ref="F921" si="341">+B921+D921</f>
        <v>217.7</v>
      </c>
      <c r="G921" s="16">
        <f t="shared" ref="G921" si="342">+C921+E921</f>
        <v>411.7</v>
      </c>
      <c r="H921" s="20">
        <f t="shared" ref="H921" si="343">+(F921/G921-1)*100</f>
        <v>-47.121690551372367</v>
      </c>
    </row>
    <row r="922" spans="1:8" x14ac:dyDescent="0.25">
      <c r="A922" s="5">
        <f t="shared" si="201"/>
        <v>45302</v>
      </c>
      <c r="B922">
        <f>'0111'!B61</f>
        <v>33</v>
      </c>
      <c r="C922">
        <f>'0111'!C61</f>
        <v>53.5</v>
      </c>
      <c r="D922">
        <f>'0111'!D61</f>
        <v>184.7</v>
      </c>
      <c r="E922">
        <f>'0111'!E61</f>
        <v>358.2</v>
      </c>
      <c r="F922" s="16">
        <f t="shared" ref="F922" si="344">+B922+D922</f>
        <v>217.7</v>
      </c>
      <c r="G922" s="16">
        <f t="shared" ref="G922" si="345">+C922+E922</f>
        <v>411.7</v>
      </c>
      <c r="H922" s="20">
        <f t="shared" ref="H922" si="346">+(F922/G922-1)*100</f>
        <v>-47.121690551372367</v>
      </c>
    </row>
    <row r="923" spans="1:8" x14ac:dyDescent="0.25">
      <c r="A923" s="5">
        <f t="shared" si="201"/>
        <v>45309</v>
      </c>
      <c r="B923">
        <f>'0118'!B61</f>
        <v>33</v>
      </c>
      <c r="C923">
        <f>'0118'!C61</f>
        <v>48.3</v>
      </c>
      <c r="D923">
        <f>'0118'!D61</f>
        <v>199.7</v>
      </c>
      <c r="E923">
        <f>'0118'!E61</f>
        <v>368.9</v>
      </c>
      <c r="F923" s="16">
        <f t="shared" ref="F923" si="347">+B923+D923</f>
        <v>232.7</v>
      </c>
      <c r="G923" s="16">
        <f t="shared" ref="G923" si="348">+C923+E923</f>
        <v>417.2</v>
      </c>
      <c r="H923" s="20">
        <f t="shared" ref="H923" si="349">+(F923/G923-1)*100</f>
        <v>-44.223394055608821</v>
      </c>
    </row>
    <row r="924" spans="1:8" x14ac:dyDescent="0.25">
      <c r="A924" s="5">
        <f t="shared" si="201"/>
        <v>45316</v>
      </c>
      <c r="B924">
        <f>'0125'!B61</f>
        <v>33</v>
      </c>
      <c r="C924">
        <f>'0125'!C61</f>
        <v>41.1</v>
      </c>
      <c r="D924">
        <f>'0125'!D61</f>
        <v>199.7</v>
      </c>
      <c r="E924">
        <f>'0125'!E61</f>
        <v>376.7</v>
      </c>
      <c r="F924" s="16">
        <f t="shared" ref="F924" si="350">+B924+D924</f>
        <v>232.7</v>
      </c>
      <c r="G924" s="16">
        <f t="shared" ref="G924" si="351">+C924+E924</f>
        <v>417.8</v>
      </c>
      <c r="H924" s="20">
        <f t="shared" ref="H924" si="352">+(F924/G924-1)*100</f>
        <v>-44.30349449497367</v>
      </c>
    </row>
    <row r="925" spans="1:8" x14ac:dyDescent="0.25">
      <c r="A925" s="5">
        <f t="shared" si="201"/>
        <v>45323</v>
      </c>
      <c r="B925">
        <f>'0201'!B61</f>
        <v>37</v>
      </c>
      <c r="C925">
        <f>'0201'!C61</f>
        <v>53.8</v>
      </c>
      <c r="D925">
        <f>'0201'!D61</f>
        <v>199.7</v>
      </c>
      <c r="E925">
        <f>'0201'!E61</f>
        <v>407.6</v>
      </c>
      <c r="F925" s="16">
        <f t="shared" ref="F925" si="353">+B925+D925</f>
        <v>236.7</v>
      </c>
      <c r="G925" s="16">
        <f t="shared" ref="G925" si="354">+C925+E925</f>
        <v>461.40000000000003</v>
      </c>
      <c r="H925" s="20">
        <f t="shared" ref="H925" si="355">+(F925/G925-1)*100</f>
        <v>-48.6996098829649</v>
      </c>
    </row>
    <row r="926" spans="1:8" x14ac:dyDescent="0.25">
      <c r="A926" s="5">
        <f t="shared" si="201"/>
        <v>45330</v>
      </c>
      <c r="B926">
        <f>'0208'!B61</f>
        <v>33.299999999999997</v>
      </c>
      <c r="C926">
        <f>'0208'!C61</f>
        <v>53.8</v>
      </c>
      <c r="D926">
        <f>'0208'!D61</f>
        <v>203.4</v>
      </c>
      <c r="E926">
        <f>'0208'!E61</f>
        <v>407.6</v>
      </c>
      <c r="F926" s="16">
        <f t="shared" ref="F926" si="356">+B926+D926</f>
        <v>236.7</v>
      </c>
      <c r="G926" s="16">
        <f t="shared" ref="G926" si="357">+C926+E926</f>
        <v>461.40000000000003</v>
      </c>
      <c r="H926" s="20">
        <f t="shared" ref="H926" si="358">+(F926/G926-1)*100</f>
        <v>-48.6996098829649</v>
      </c>
    </row>
    <row r="927" spans="1:8" x14ac:dyDescent="0.25">
      <c r="A927" s="5">
        <f t="shared" si="201"/>
        <v>45337</v>
      </c>
      <c r="B927">
        <f>'0215'!B61</f>
        <v>33.299999999999997</v>
      </c>
      <c r="C927">
        <f>'0215'!C61</f>
        <v>55.3</v>
      </c>
      <c r="D927">
        <f>'0215'!D61</f>
        <v>222.3</v>
      </c>
      <c r="E927">
        <f>'0215'!E61</f>
        <v>415.3</v>
      </c>
      <c r="F927" s="16">
        <f t="shared" ref="F927" si="359">+B927+D927</f>
        <v>255.60000000000002</v>
      </c>
      <c r="G927" s="16">
        <f t="shared" ref="G927" si="360">+C927+E927</f>
        <v>470.6</v>
      </c>
      <c r="H927" s="20">
        <f t="shared" ref="H927" si="361">+(F927/G927-1)*100</f>
        <v>-45.686357841053969</v>
      </c>
    </row>
    <row r="928" spans="1:8" x14ac:dyDescent="0.25">
      <c r="A928" s="5">
        <f t="shared" si="201"/>
        <v>45344</v>
      </c>
      <c r="B928">
        <f>'0222'!B61</f>
        <v>52.2</v>
      </c>
      <c r="C928">
        <f>'0222'!C61</f>
        <v>55.3</v>
      </c>
      <c r="D928">
        <f>'0222'!D61</f>
        <v>222.3</v>
      </c>
      <c r="E928">
        <f>'0222'!E61</f>
        <v>445.3</v>
      </c>
      <c r="F928" s="16">
        <f t="shared" ref="F928" si="362">+B928+D928</f>
        <v>274.5</v>
      </c>
      <c r="G928" s="16">
        <f t="shared" ref="G928" si="363">+C928+E928</f>
        <v>500.6</v>
      </c>
      <c r="H928" s="20">
        <f t="shared" ref="H928" si="364">+(F928/G928-1)*100</f>
        <v>-45.165801038753493</v>
      </c>
    </row>
    <row r="929" spans="1:9" x14ac:dyDescent="0.25">
      <c r="A929" s="5">
        <f t="shared" ref="A929:A1007" si="365">+A928+7</f>
        <v>45351</v>
      </c>
      <c r="B929">
        <f>'0229'!B62</f>
        <v>40.9</v>
      </c>
      <c r="C929">
        <f>'0229'!C62</f>
        <v>55.3</v>
      </c>
      <c r="D929">
        <f>'0229'!D62</f>
        <v>233.1</v>
      </c>
      <c r="E929">
        <f>'0229'!E62</f>
        <v>445.3</v>
      </c>
      <c r="F929" s="16">
        <f t="shared" ref="F929" si="366">+B929+D929</f>
        <v>274</v>
      </c>
      <c r="G929" s="16">
        <f t="shared" ref="G929" si="367">+C929+E929</f>
        <v>500.6</v>
      </c>
      <c r="H929" s="20">
        <f t="shared" ref="H929" si="368">+(F929/G929-1)*100</f>
        <v>-45.265681182580906</v>
      </c>
    </row>
    <row r="930" spans="1:9" x14ac:dyDescent="0.25">
      <c r="A930" s="5">
        <f t="shared" si="365"/>
        <v>45358</v>
      </c>
      <c r="B930">
        <f>'0307'!B62</f>
        <v>40.9</v>
      </c>
      <c r="C930">
        <f>'0307'!C62</f>
        <v>55.3</v>
      </c>
      <c r="D930">
        <f>'0307'!D62</f>
        <v>252.5</v>
      </c>
      <c r="E930">
        <f>'0307'!E62</f>
        <v>445.3</v>
      </c>
      <c r="F930" s="16">
        <f t="shared" ref="F930" si="369">+B930+D930</f>
        <v>293.39999999999998</v>
      </c>
      <c r="G930" s="16">
        <f t="shared" ref="G930" si="370">+C930+E930</f>
        <v>500.6</v>
      </c>
      <c r="H930" s="20">
        <f t="shared" ref="H930" si="371">+(F930/G930-1)*100</f>
        <v>-41.390331602077509</v>
      </c>
    </row>
    <row r="931" spans="1:9" x14ac:dyDescent="0.25">
      <c r="A931" s="5">
        <f t="shared" si="365"/>
        <v>45365</v>
      </c>
      <c r="B931">
        <f>'0314'!B62</f>
        <v>40.9</v>
      </c>
      <c r="C931">
        <f>'0314'!C62</f>
        <v>47.3</v>
      </c>
      <c r="D931">
        <f>'0314'!D62</f>
        <v>252.5</v>
      </c>
      <c r="E931">
        <f>'0314'!E62</f>
        <v>453.7</v>
      </c>
      <c r="F931" s="16">
        <f t="shared" ref="F931" si="372">+B931+D931</f>
        <v>293.39999999999998</v>
      </c>
      <c r="G931" s="16">
        <f t="shared" ref="G931" si="373">+C931+E931</f>
        <v>501</v>
      </c>
      <c r="H931" s="20">
        <f t="shared" ref="H931" si="374">+(F931/G931-1)*100</f>
        <v>-41.437125748503</v>
      </c>
    </row>
    <row r="932" spans="1:9" x14ac:dyDescent="0.25">
      <c r="A932" s="5">
        <f t="shared" si="365"/>
        <v>45372</v>
      </c>
      <c r="B932">
        <f>'321'!B62</f>
        <v>41.5</v>
      </c>
      <c r="C932">
        <f>'321'!C62</f>
        <v>50.5</v>
      </c>
      <c r="D932">
        <f>'321'!D62</f>
        <v>252.5</v>
      </c>
      <c r="E932">
        <f>'321'!E62</f>
        <v>463.9</v>
      </c>
      <c r="F932" s="16">
        <f t="shared" ref="F932" si="375">+B932+D932</f>
        <v>294</v>
      </c>
      <c r="G932" s="16">
        <f t="shared" ref="G932" si="376">+C932+E932</f>
        <v>514.4</v>
      </c>
      <c r="H932" s="20">
        <f t="shared" ref="H932" si="377">+(F932/G932-1)*100</f>
        <v>-42.846034214618967</v>
      </c>
    </row>
    <row r="933" spans="1:9" x14ac:dyDescent="0.25">
      <c r="A933" s="5">
        <f t="shared" si="365"/>
        <v>45379</v>
      </c>
      <c r="B933">
        <f>'0328'!B62</f>
        <v>42.7</v>
      </c>
      <c r="C933">
        <f>'0328'!C62</f>
        <v>36.799999999999997</v>
      </c>
      <c r="D933">
        <f>'0328'!D62</f>
        <v>252.5</v>
      </c>
      <c r="E933">
        <f>'0328'!E62</f>
        <v>482.1</v>
      </c>
      <c r="F933" s="16">
        <f t="shared" ref="F933" si="378">+B933+D933</f>
        <v>295.2</v>
      </c>
      <c r="G933" s="16">
        <f t="shared" ref="G933" si="379">+C933+E933</f>
        <v>518.9</v>
      </c>
      <c r="H933" s="20">
        <f t="shared" ref="H933" si="380">+(F933/G933-1)*100</f>
        <v>-43.110425900944307</v>
      </c>
      <c r="I933">
        <f>'0328'!F62</f>
        <v>18</v>
      </c>
    </row>
    <row r="934" spans="1:9" x14ac:dyDescent="0.25">
      <c r="A934" s="5">
        <f t="shared" si="365"/>
        <v>45386</v>
      </c>
      <c r="B934">
        <f>'0404'!B63</f>
        <v>42.7</v>
      </c>
      <c r="C934">
        <f>'0404'!C63</f>
        <v>35</v>
      </c>
      <c r="D934">
        <f>'0404'!D63</f>
        <v>252.5</v>
      </c>
      <c r="E934">
        <f>'0404'!E63</f>
        <v>492.2</v>
      </c>
      <c r="F934" s="16">
        <f t="shared" ref="F934" si="381">+B934+D934</f>
        <v>295.2</v>
      </c>
      <c r="G934" s="16">
        <f t="shared" ref="G934" si="382">+C934+E934</f>
        <v>527.20000000000005</v>
      </c>
      <c r="H934" s="20">
        <f t="shared" ref="H934" si="383">+(F934/G934-1)*100</f>
        <v>-44.006069802731417</v>
      </c>
      <c r="I934">
        <f>'0404'!F63</f>
        <v>18</v>
      </c>
    </row>
    <row r="935" spans="1:9" x14ac:dyDescent="0.25">
      <c r="A935" s="5">
        <f t="shared" si="365"/>
        <v>45393</v>
      </c>
      <c r="B935">
        <f>'0411'!B63</f>
        <v>33.700000000000003</v>
      </c>
      <c r="C935">
        <f>'0411'!C63</f>
        <v>28</v>
      </c>
      <c r="D935">
        <f>'0411'!D63</f>
        <v>260.89999999999998</v>
      </c>
      <c r="E935">
        <f>'0411'!E63</f>
        <v>505.5</v>
      </c>
      <c r="F935" s="16">
        <f t="shared" ref="F935" si="384">+B935+D935</f>
        <v>294.59999999999997</v>
      </c>
      <c r="G935" s="16">
        <f t="shared" ref="G935" si="385">+C935+E935</f>
        <v>533.5</v>
      </c>
      <c r="H935" s="20">
        <f t="shared" ref="H935" si="386">+(F935/G935-1)*100</f>
        <v>-44.779756326148089</v>
      </c>
      <c r="I935">
        <f>'0411'!F62</f>
        <v>0</v>
      </c>
    </row>
    <row r="936" spans="1:9" x14ac:dyDescent="0.25">
      <c r="A936" s="5">
        <f t="shared" si="365"/>
        <v>45400</v>
      </c>
      <c r="B936">
        <f>'0418'!B63</f>
        <v>34.700000000000003</v>
      </c>
      <c r="C936">
        <f>'0418'!C63</f>
        <v>28</v>
      </c>
      <c r="D936">
        <f>'0418'!D63</f>
        <v>269.2</v>
      </c>
      <c r="E936">
        <f>'0418'!E63</f>
        <v>505.5</v>
      </c>
      <c r="F936" s="16">
        <f t="shared" ref="F936" si="387">+B936+D936</f>
        <v>303.89999999999998</v>
      </c>
      <c r="G936" s="16">
        <f t="shared" ref="G936" si="388">+C936+E936</f>
        <v>533.5</v>
      </c>
      <c r="H936" s="20">
        <f t="shared" ref="H936" si="389">+(F936/G936-1)*100</f>
        <v>-43.036551077788197</v>
      </c>
      <c r="I936">
        <f>'0418'!F63</f>
        <v>29</v>
      </c>
    </row>
    <row r="937" spans="1:9" x14ac:dyDescent="0.25">
      <c r="A937" s="5">
        <f t="shared" si="365"/>
        <v>45407</v>
      </c>
      <c r="B937">
        <f>'0425'!B63</f>
        <v>34.700000000000003</v>
      </c>
      <c r="C937">
        <f>'0425'!C63</f>
        <v>20.5</v>
      </c>
      <c r="D937">
        <f>'0425'!D63</f>
        <v>291.2</v>
      </c>
      <c r="E937">
        <f>'0425'!E63</f>
        <v>506.6</v>
      </c>
      <c r="F937" s="16">
        <f t="shared" ref="F937" si="390">+B937+D937</f>
        <v>325.89999999999998</v>
      </c>
      <c r="G937" s="16">
        <f t="shared" ref="G937" si="391">+C937+E937</f>
        <v>527.1</v>
      </c>
      <c r="H937" s="20">
        <f t="shared" ref="H937" si="392">+(F937/G937-1)*100</f>
        <v>-38.171125023714666</v>
      </c>
      <c r="I937">
        <f>'0425'!F63</f>
        <v>72.5</v>
      </c>
    </row>
    <row r="938" spans="1:9" x14ac:dyDescent="0.25">
      <c r="A938" s="5">
        <f t="shared" si="365"/>
        <v>45414</v>
      </c>
      <c r="B938">
        <f>'0502'!B63</f>
        <v>26.2</v>
      </c>
      <c r="C938">
        <f>'0502'!C63</f>
        <v>20.5</v>
      </c>
      <c r="D938">
        <f>'0502'!D63</f>
        <v>300.60000000000002</v>
      </c>
      <c r="E938">
        <f>'0502'!E63</f>
        <v>506.6</v>
      </c>
      <c r="F938" s="16">
        <f t="shared" ref="F938" si="393">+B938+D938</f>
        <v>326.8</v>
      </c>
      <c r="G938" s="16">
        <f t="shared" ref="G938" si="394">+C938+E938</f>
        <v>527.1</v>
      </c>
      <c r="H938" s="20">
        <f t="shared" ref="H938" si="395">+(F938/G938-1)*100</f>
        <v>-38.000379434642383</v>
      </c>
      <c r="I938">
        <f>'0502'!F63</f>
        <v>73.3</v>
      </c>
    </row>
    <row r="939" spans="1:9" x14ac:dyDescent="0.25">
      <c r="A939" s="5">
        <f t="shared" si="365"/>
        <v>45421</v>
      </c>
      <c r="B939">
        <f>'0509'!B63</f>
        <v>19.100000000000001</v>
      </c>
      <c r="C939">
        <f>'0509'!C63</f>
        <v>20.5</v>
      </c>
      <c r="D939">
        <f>'0509'!D63</f>
        <v>308.39999999999998</v>
      </c>
      <c r="E939">
        <f>'0509'!E63</f>
        <v>514.29999999999995</v>
      </c>
      <c r="F939" s="16">
        <f t="shared" ref="F939" si="396">+B939+D939</f>
        <v>327.5</v>
      </c>
      <c r="G939" s="16">
        <f t="shared" ref="G939" si="397">+C939+E939</f>
        <v>534.79999999999995</v>
      </c>
      <c r="H939" s="20">
        <f t="shared" ref="H939" si="398">+(F939/G939-1)*100</f>
        <v>-38.762154076290201</v>
      </c>
      <c r="I939">
        <f>'0509'!F63</f>
        <v>65.3</v>
      </c>
    </row>
    <row r="940" spans="1:9" x14ac:dyDescent="0.25">
      <c r="A940" s="5">
        <f t="shared" si="365"/>
        <v>45428</v>
      </c>
      <c r="B940">
        <f>'0516'!B63</f>
        <v>18.100000000000001</v>
      </c>
      <c r="C940">
        <f>'0516'!C63</f>
        <v>13.5</v>
      </c>
      <c r="D940">
        <f>'0516'!D63</f>
        <v>308.39999999999998</v>
      </c>
      <c r="E940">
        <f>'0516'!E63</f>
        <v>522</v>
      </c>
      <c r="F940" s="16">
        <f t="shared" ref="F940" si="399">+B940+D940</f>
        <v>326.5</v>
      </c>
      <c r="G940" s="16">
        <f t="shared" ref="G940" si="400">+C940+E940</f>
        <v>535.5</v>
      </c>
      <c r="H940" s="20">
        <f t="shared" ref="H940" si="401">+(F940/G940-1)*100</f>
        <v>-39.028944911297849</v>
      </c>
      <c r="I940">
        <f>'0516'!F63</f>
        <v>61.7</v>
      </c>
    </row>
    <row r="941" spans="1:9" x14ac:dyDescent="0.25">
      <c r="A941" s="5">
        <f t="shared" si="365"/>
        <v>45435</v>
      </c>
      <c r="B941">
        <f>'0523'!B63</f>
        <v>10.1</v>
      </c>
      <c r="C941">
        <f>'0523'!C63</f>
        <v>13.5</v>
      </c>
      <c r="D941">
        <f>'0523'!D63</f>
        <v>318.3</v>
      </c>
      <c r="E941">
        <f>'0523'!E63</f>
        <v>522</v>
      </c>
      <c r="F941" s="16">
        <f t="shared" ref="F941" si="402">+B941+D941</f>
        <v>328.40000000000003</v>
      </c>
      <c r="G941" s="16">
        <f t="shared" ref="G941" si="403">+C941+E941</f>
        <v>535.5</v>
      </c>
      <c r="H941" s="20">
        <f t="shared" ref="H941" si="404">+(F941/G941-1)*100</f>
        <v>-38.674136321195142</v>
      </c>
      <c r="I941">
        <f>'0523'!F63</f>
        <v>60.6</v>
      </c>
    </row>
    <row r="942" spans="1:9" x14ac:dyDescent="0.25">
      <c r="A942" s="5">
        <f t="shared" si="365"/>
        <v>45442</v>
      </c>
      <c r="B942">
        <f>'0530'!B57</f>
        <v>0</v>
      </c>
      <c r="C942">
        <f>'0530'!C57</f>
        <v>78.3</v>
      </c>
      <c r="D942">
        <f>'0530'!D57</f>
        <v>350.2</v>
      </c>
      <c r="E942">
        <f>'0530'!E57</f>
        <v>0</v>
      </c>
      <c r="F942" s="16">
        <f t="shared" ref="F942" si="405">+B942+D942</f>
        <v>350.2</v>
      </c>
      <c r="G942" s="16">
        <f t="shared" ref="G942" si="406">+C942+E942</f>
        <v>78.3</v>
      </c>
      <c r="H942" s="20">
        <f t="shared" ref="H942" si="407">+(F942/G942-1)*100</f>
        <v>347.25415070242656</v>
      </c>
      <c r="I942">
        <f>'0530'!F57</f>
        <v>61.1</v>
      </c>
    </row>
    <row r="943" spans="1:9" x14ac:dyDescent="0.25">
      <c r="A943" s="5">
        <f t="shared" si="365"/>
        <v>45449</v>
      </c>
      <c r="B943">
        <f>'0606'!B45</f>
        <v>75.099999999999994</v>
      </c>
      <c r="C943">
        <f>'0606'!C45</f>
        <v>78.3</v>
      </c>
      <c r="D943">
        <f>'0606'!D45</f>
        <v>0</v>
      </c>
      <c r="E943">
        <f>'0606'!E45</f>
        <v>0</v>
      </c>
      <c r="F943" s="16">
        <f t="shared" ref="F943" si="408">+B943+D943</f>
        <v>75.099999999999994</v>
      </c>
      <c r="G943" s="16">
        <f t="shared" ref="G943" si="409">+C943+E943</f>
        <v>78.3</v>
      </c>
      <c r="H943" s="20">
        <f t="shared" ref="H943" si="410">+(F943/G943-1)*100</f>
        <v>-4.08684546615582</v>
      </c>
    </row>
    <row r="944" spans="1:9" x14ac:dyDescent="0.25">
      <c r="A944" s="5">
        <f t="shared" si="365"/>
        <v>45456</v>
      </c>
      <c r="B944">
        <f>'0613'!B46</f>
        <v>79.900000000000006</v>
      </c>
      <c r="C944">
        <f>'0613'!C46</f>
        <v>53.8</v>
      </c>
      <c r="D944">
        <f>'0613'!D46</f>
        <v>0</v>
      </c>
      <c r="E944">
        <f>'0613'!E46</f>
        <v>14.5</v>
      </c>
      <c r="F944" s="16">
        <f t="shared" ref="F944" si="411">+B944+D944</f>
        <v>79.900000000000006</v>
      </c>
      <c r="G944" s="16">
        <f t="shared" ref="G944" si="412">+C944+E944</f>
        <v>68.3</v>
      </c>
      <c r="H944" s="20">
        <f t="shared" ref="H944" si="413">+(F944/G944-1)*100</f>
        <v>16.983894582723291</v>
      </c>
    </row>
    <row r="945" spans="1:8" x14ac:dyDescent="0.25">
      <c r="A945" s="5">
        <f t="shared" si="365"/>
        <v>45463</v>
      </c>
      <c r="B945">
        <f>'0620'!B47</f>
        <v>84.1</v>
      </c>
      <c r="C945">
        <f>'0620'!C47</f>
        <v>51.3</v>
      </c>
      <c r="D945">
        <f>'0620'!D47</f>
        <v>9.8000000000000007</v>
      </c>
      <c r="E945">
        <f>'0620'!E47</f>
        <v>14.5</v>
      </c>
      <c r="F945" s="16">
        <f t="shared" ref="F945" si="414">+B945+D945</f>
        <v>93.899999999999991</v>
      </c>
      <c r="G945" s="16">
        <f t="shared" ref="G945" si="415">+C945+E945</f>
        <v>65.8</v>
      </c>
      <c r="H945" s="20">
        <f t="shared" ref="H945" si="416">+(F945/G945-1)*100</f>
        <v>42.705167173252278</v>
      </c>
    </row>
    <row r="946" spans="1:8" x14ac:dyDescent="0.25">
      <c r="A946" s="5">
        <f t="shared" si="365"/>
        <v>45470</v>
      </c>
      <c r="B946">
        <f>'0627'!B47</f>
        <v>92.5</v>
      </c>
      <c r="C946">
        <f>'0627'!C47</f>
        <v>51.3</v>
      </c>
      <c r="D946">
        <f>'0627'!D47</f>
        <v>18.5</v>
      </c>
      <c r="E946">
        <f>'0627'!E47</f>
        <v>14.5</v>
      </c>
      <c r="F946" s="16">
        <f t="shared" ref="F946" si="417">+B946+D946</f>
        <v>111</v>
      </c>
      <c r="G946" s="16">
        <f t="shared" ref="G946" si="418">+C946+E946</f>
        <v>65.8</v>
      </c>
      <c r="H946" s="20">
        <f t="shared" ref="H946" si="419">+(F946/G946-1)*100</f>
        <v>68.693009118541042</v>
      </c>
    </row>
    <row r="947" spans="1:8" x14ac:dyDescent="0.25">
      <c r="A947" s="5">
        <f t="shared" si="365"/>
        <v>45477</v>
      </c>
      <c r="B947">
        <f>'0704'!B47</f>
        <v>85.2</v>
      </c>
      <c r="C947">
        <f>'0704'!C47</f>
        <v>51.3</v>
      </c>
      <c r="D947">
        <f>'0704'!D47</f>
        <v>29.4</v>
      </c>
      <c r="E947">
        <f>'0704'!E47</f>
        <v>28.4</v>
      </c>
      <c r="F947" s="16">
        <f t="shared" ref="F947" si="420">+B947+D947</f>
        <v>114.6</v>
      </c>
      <c r="G947" s="16">
        <f t="shared" ref="G947" si="421">+C947+E947</f>
        <v>79.699999999999989</v>
      </c>
      <c r="H947" s="20">
        <f t="shared" ref="H947" si="422">+(F947/G947-1)*100</f>
        <v>43.789209535759113</v>
      </c>
    </row>
    <row r="948" spans="1:8" x14ac:dyDescent="0.25">
      <c r="A948" s="5">
        <f t="shared" si="365"/>
        <v>45484</v>
      </c>
      <c r="B948">
        <f>'0711'!B48</f>
        <v>85.2</v>
      </c>
      <c r="C948">
        <f>'0711'!C48</f>
        <v>43.3</v>
      </c>
      <c r="D948">
        <f>'0711'!D48</f>
        <v>40.9</v>
      </c>
      <c r="E948">
        <f>'0711'!E48</f>
        <v>35.5</v>
      </c>
      <c r="F948" s="16">
        <f t="shared" ref="F948" si="423">+B948+D948</f>
        <v>126.1</v>
      </c>
      <c r="G948" s="16">
        <f t="shared" ref="G948" si="424">+C948+E948</f>
        <v>78.8</v>
      </c>
      <c r="H948" s="20">
        <f t="shared" ref="H948" si="425">+(F948/G948-1)*100</f>
        <v>60.025380710659903</v>
      </c>
    </row>
    <row r="949" spans="1:8" x14ac:dyDescent="0.25">
      <c r="A949" s="5">
        <f t="shared" si="365"/>
        <v>45491</v>
      </c>
      <c r="B949">
        <f>'0718'!B49</f>
        <v>85.2</v>
      </c>
      <c r="C949">
        <f>'0718'!C49</f>
        <v>36.799999999999997</v>
      </c>
      <c r="D949">
        <f>'0718'!D49</f>
        <v>40.9</v>
      </c>
      <c r="E949">
        <f>'0718'!E49</f>
        <v>48.5</v>
      </c>
      <c r="F949" s="16">
        <f t="shared" ref="F949" si="426">+B949+D949</f>
        <v>126.1</v>
      </c>
      <c r="G949" s="16">
        <f t="shared" ref="G949" si="427">+C949+E949</f>
        <v>85.3</v>
      </c>
      <c r="H949" s="20">
        <f t="shared" ref="H949" si="428">+(F949/G949-1)*100</f>
        <v>47.831184056271979</v>
      </c>
    </row>
    <row r="950" spans="1:8" x14ac:dyDescent="0.25">
      <c r="A950" s="5">
        <f t="shared" si="365"/>
        <v>45498</v>
      </c>
      <c r="B950">
        <f>'0725'!B49</f>
        <v>76</v>
      </c>
      <c r="C950">
        <f>'0725'!C49</f>
        <v>59.8</v>
      </c>
      <c r="D950">
        <f>'0725'!D49</f>
        <v>51.6</v>
      </c>
      <c r="E950">
        <f>'0725'!E49</f>
        <v>48.5</v>
      </c>
      <c r="F950" s="16">
        <f t="shared" ref="F950" si="429">+B950+D950</f>
        <v>127.6</v>
      </c>
      <c r="G950" s="16">
        <f t="shared" ref="G950" si="430">+C950+E950</f>
        <v>108.3</v>
      </c>
      <c r="H950" s="20">
        <f t="shared" ref="H950" si="431">+(F950/G950-1)*100</f>
        <v>17.820867959372123</v>
      </c>
    </row>
    <row r="951" spans="1:8" x14ac:dyDescent="0.25">
      <c r="A951" s="5">
        <f t="shared" si="365"/>
        <v>45505</v>
      </c>
      <c r="B951">
        <f>'0801'!B50</f>
        <v>66.8</v>
      </c>
      <c r="C951">
        <f>'0801'!C50</f>
        <v>59.5</v>
      </c>
      <c r="D951">
        <f>'0801'!D50</f>
        <v>62.3</v>
      </c>
      <c r="E951">
        <f>'0801'!E50</f>
        <v>68.400000000000006</v>
      </c>
      <c r="F951" s="16">
        <f t="shared" ref="F951" si="432">+B951+D951</f>
        <v>129.1</v>
      </c>
      <c r="G951" s="16">
        <f t="shared" ref="G951" si="433">+C951+E951</f>
        <v>127.9</v>
      </c>
      <c r="H951" s="20">
        <f t="shared" ref="H951" si="434">+(F951/G951-1)*100</f>
        <v>0.93823299452695519</v>
      </c>
    </row>
    <row r="952" spans="1:8" x14ac:dyDescent="0.25">
      <c r="A952" s="5">
        <f t="shared" si="365"/>
        <v>45512</v>
      </c>
      <c r="B952">
        <f>'0808'!B52</f>
        <v>66.900000000000006</v>
      </c>
      <c r="C952">
        <f>'0808'!C52</f>
        <v>59.5</v>
      </c>
      <c r="D952">
        <f>'0808'!D52</f>
        <v>82.3</v>
      </c>
      <c r="E952">
        <f>'0808'!E52</f>
        <v>81.599999999999994</v>
      </c>
      <c r="F952" s="16">
        <f t="shared" ref="F952" si="435">+B952+D952</f>
        <v>149.19999999999999</v>
      </c>
      <c r="G952" s="16">
        <f t="shared" ref="G952" si="436">+C952+E952</f>
        <v>141.1</v>
      </c>
      <c r="H952" s="20">
        <f t="shared" ref="H952" si="437">+(F952/G952-1)*100</f>
        <v>5.7406094968107668</v>
      </c>
    </row>
    <row r="953" spans="1:8" x14ac:dyDescent="0.25">
      <c r="A953" s="5">
        <f t="shared" si="365"/>
        <v>45519</v>
      </c>
      <c r="B953">
        <f>'0815'!B53</f>
        <v>105.3</v>
      </c>
      <c r="C953">
        <f>'0815'!C53</f>
        <v>62.5</v>
      </c>
      <c r="D953">
        <f>'0815'!D53</f>
        <v>82.3</v>
      </c>
      <c r="E953">
        <f>'0815'!E53</f>
        <v>81.599999999999994</v>
      </c>
      <c r="F953" s="16">
        <f t="shared" ref="F953" si="438">+B953+D953</f>
        <v>187.6</v>
      </c>
      <c r="G953" s="16">
        <f t="shared" ref="G953" si="439">+C953+E953</f>
        <v>144.1</v>
      </c>
      <c r="H953" s="20">
        <f t="shared" ref="H953" si="440">+(F953/G953-1)*100</f>
        <v>30.187369882026371</v>
      </c>
    </row>
    <row r="954" spans="1:8" x14ac:dyDescent="0.25">
      <c r="A954" s="5">
        <f t="shared" si="365"/>
        <v>45526</v>
      </c>
      <c r="B954">
        <f>'0822'!B53</f>
        <v>97.4</v>
      </c>
      <c r="C954">
        <f>'0822'!C53</f>
        <v>62.5</v>
      </c>
      <c r="D954">
        <f>'0822'!D53</f>
        <v>110.2</v>
      </c>
      <c r="E954">
        <f>'0822'!E53</f>
        <v>81.599999999999994</v>
      </c>
      <c r="F954" s="16">
        <f t="shared" ref="F954" si="441">+B954+D954</f>
        <v>207.60000000000002</v>
      </c>
      <c r="G954" s="16">
        <f t="shared" ref="G954" si="442">+C954+E954</f>
        <v>144.1</v>
      </c>
      <c r="H954" s="20">
        <f t="shared" ref="H954" si="443">+(F954/G954-1)*100</f>
        <v>44.066620402498287</v>
      </c>
    </row>
    <row r="955" spans="1:8" x14ac:dyDescent="0.25">
      <c r="A955" s="5">
        <f t="shared" si="365"/>
        <v>45533</v>
      </c>
      <c r="B955">
        <f>'0829'!B54</f>
        <v>97</v>
      </c>
      <c r="C955">
        <f>'0829'!C54</f>
        <v>64.099999999999994</v>
      </c>
      <c r="D955">
        <f>'0829'!D54</f>
        <v>135.5</v>
      </c>
      <c r="E955">
        <f>'0829'!E54</f>
        <v>90.3</v>
      </c>
      <c r="F955" s="16">
        <f t="shared" ref="F955" si="444">+B955+D955</f>
        <v>232.5</v>
      </c>
      <c r="G955" s="16">
        <f t="shared" ref="G955" si="445">+C955+E955</f>
        <v>154.39999999999998</v>
      </c>
      <c r="H955" s="20">
        <f t="shared" ref="H955" si="446">+(F955/G955-1)*100</f>
        <v>50.582901554404167</v>
      </c>
    </row>
    <row r="956" spans="1:8" x14ac:dyDescent="0.25">
      <c r="A956" s="5">
        <f t="shared" si="365"/>
        <v>45540</v>
      </c>
      <c r="B956">
        <f>'090524'!B53</f>
        <v>100</v>
      </c>
      <c r="C956">
        <f>'090524'!C53</f>
        <v>64.099999999999994</v>
      </c>
      <c r="D956">
        <f>'090524'!D53</f>
        <v>135.5</v>
      </c>
      <c r="E956">
        <f>'090524'!E53</f>
        <v>90.3</v>
      </c>
      <c r="F956" s="16">
        <f t="shared" ref="F956" si="447">+B956+D956</f>
        <v>235.5</v>
      </c>
      <c r="G956" s="16">
        <f t="shared" ref="G956" si="448">+C956+E956</f>
        <v>154.39999999999998</v>
      </c>
      <c r="H956" s="20">
        <f t="shared" ref="H956" si="449">+(F956/G956-1)*100</f>
        <v>52.525906735751327</v>
      </c>
    </row>
    <row r="957" spans="1:8" x14ac:dyDescent="0.25">
      <c r="A957" s="5">
        <f t="shared" si="365"/>
        <v>45547</v>
      </c>
      <c r="B957">
        <f>'0912'!B53</f>
        <v>96.9</v>
      </c>
      <c r="C957">
        <f>'0912'!C53</f>
        <v>60.6</v>
      </c>
      <c r="D957">
        <f>'0912'!D53</f>
        <v>146.6</v>
      </c>
      <c r="E957">
        <f>'0912'!E53</f>
        <v>96.9</v>
      </c>
      <c r="F957" s="16">
        <f t="shared" ref="F957" si="450">+B957+D957</f>
        <v>243.5</v>
      </c>
      <c r="G957" s="16">
        <f t="shared" ref="G957" si="451">+C957+E957</f>
        <v>157.5</v>
      </c>
      <c r="H957" s="20">
        <f t="shared" ref="H957" si="452">+(F957/G957-1)*100</f>
        <v>54.603174603174608</v>
      </c>
    </row>
    <row r="958" spans="1:8" x14ac:dyDescent="0.25">
      <c r="A958" s="5">
        <f t="shared" si="365"/>
        <v>45554</v>
      </c>
      <c r="B958">
        <f>'0919'!B54</f>
        <v>77.7</v>
      </c>
      <c r="C958">
        <f>'0919'!C54</f>
        <v>52.1</v>
      </c>
      <c r="D958">
        <f>'0919'!D54</f>
        <v>166.9</v>
      </c>
      <c r="E958">
        <f>'0919'!E54</f>
        <v>102.3</v>
      </c>
      <c r="F958" s="16">
        <f t="shared" ref="F958" si="453">+B958+D958</f>
        <v>244.60000000000002</v>
      </c>
      <c r="G958" s="16">
        <f t="shared" ref="G958" si="454">+C958+E958</f>
        <v>154.4</v>
      </c>
      <c r="H958" s="20">
        <f t="shared" ref="H958" si="455">+(F958/G958-1)*100</f>
        <v>58.419689119170989</v>
      </c>
    </row>
    <row r="959" spans="1:8" x14ac:dyDescent="0.25">
      <c r="A959" s="5">
        <f t="shared" si="365"/>
        <v>45561</v>
      </c>
      <c r="B959">
        <f>'926'!B55</f>
        <v>75.7</v>
      </c>
      <c r="C959">
        <f>'926'!C55</f>
        <v>55.1</v>
      </c>
      <c r="D959">
        <f>'926'!D55</f>
        <v>169.1</v>
      </c>
      <c r="E959">
        <f>'926'!E55</f>
        <v>123</v>
      </c>
      <c r="F959" s="16">
        <f t="shared" ref="F959" si="456">+B959+D959</f>
        <v>244.8</v>
      </c>
      <c r="G959" s="16">
        <f t="shared" ref="G959" si="457">+C959+E959</f>
        <v>178.1</v>
      </c>
      <c r="H959" s="20">
        <f t="shared" ref="H959" si="458">+(F959/G959-1)*100</f>
        <v>37.450870297585645</v>
      </c>
    </row>
    <row r="960" spans="1:8" x14ac:dyDescent="0.25">
      <c r="A960" s="5">
        <f t="shared" si="365"/>
        <v>45568</v>
      </c>
      <c r="B960">
        <f>'103'!B56</f>
        <v>75.7</v>
      </c>
      <c r="C960">
        <f>'103'!C56</f>
        <v>55.1</v>
      </c>
      <c r="D960">
        <f>'103'!D56</f>
        <v>169.1</v>
      </c>
      <c r="E960">
        <f>'103'!E56</f>
        <v>123</v>
      </c>
      <c r="F960" s="16">
        <f t="shared" ref="F960" si="459">+B960+D960</f>
        <v>244.8</v>
      </c>
      <c r="G960" s="16">
        <f t="shared" ref="G960" si="460">+C960+E960</f>
        <v>178.1</v>
      </c>
      <c r="H960" s="20">
        <f t="shared" ref="H960" si="461">+(F960/G960-1)*100</f>
        <v>37.450870297585645</v>
      </c>
    </row>
    <row r="961" spans="1:8" x14ac:dyDescent="0.25">
      <c r="A961" s="5">
        <f t="shared" si="365"/>
        <v>45575</v>
      </c>
      <c r="B961">
        <f>'101024'!B58</f>
        <v>80.7</v>
      </c>
      <c r="C961">
        <f>'101024'!C58</f>
        <v>40.6</v>
      </c>
      <c r="D961">
        <f>'101024'!D58</f>
        <v>178.3</v>
      </c>
      <c r="E961">
        <f>'101024'!E58</f>
        <v>139.19999999999999</v>
      </c>
      <c r="F961" s="16">
        <f t="shared" ref="F961" si="462">+B961+D961</f>
        <v>259</v>
      </c>
      <c r="G961" s="16">
        <f t="shared" ref="G961" si="463">+C961+E961</f>
        <v>179.79999999999998</v>
      </c>
      <c r="H961" s="20">
        <f t="shared" ref="H961" si="464">+(F961/G961-1)*100</f>
        <v>44.048943270300356</v>
      </c>
    </row>
    <row r="962" spans="1:8" x14ac:dyDescent="0.25">
      <c r="A962" s="5">
        <f t="shared" si="365"/>
        <v>45582</v>
      </c>
      <c r="B962">
        <f>'101724'!B57</f>
        <v>80.7</v>
      </c>
      <c r="C962">
        <f>'101724'!C57</f>
        <v>42.8</v>
      </c>
      <c r="D962">
        <f>'101724'!D57</f>
        <v>187.9</v>
      </c>
      <c r="E962">
        <f>'101724'!E57</f>
        <v>139.19999999999999</v>
      </c>
      <c r="F962" s="16">
        <f t="shared" ref="F962" si="465">+B962+D962</f>
        <v>268.60000000000002</v>
      </c>
      <c r="G962" s="16">
        <f t="shared" ref="G962" si="466">+C962+E962</f>
        <v>182</v>
      </c>
      <c r="H962" s="20">
        <f t="shared" ref="H962" si="467">+(F962/G962-1)*100</f>
        <v>47.582417582417591</v>
      </c>
    </row>
    <row r="963" spans="1:8" x14ac:dyDescent="0.25">
      <c r="A963" s="5">
        <f t="shared" si="365"/>
        <v>45589</v>
      </c>
      <c r="B963">
        <f>'102424'!B59</f>
        <v>80.7</v>
      </c>
      <c r="C963">
        <f>'102424'!C59</f>
        <v>36.1</v>
      </c>
      <c r="D963">
        <f>'102424'!D59</f>
        <v>201</v>
      </c>
      <c r="E963">
        <f>'102424'!E59</f>
        <v>148.69999999999999</v>
      </c>
      <c r="F963" s="16">
        <f t="shared" ref="F963" si="468">+B963+D963</f>
        <v>281.7</v>
      </c>
      <c r="G963" s="16">
        <f t="shared" ref="G963" si="469">+C963+E963</f>
        <v>184.79999999999998</v>
      </c>
      <c r="H963" s="20">
        <f t="shared" ref="H963" si="470">+(F963/G963-1)*100</f>
        <v>52.435064935064936</v>
      </c>
    </row>
    <row r="964" spans="1:8" x14ac:dyDescent="0.25">
      <c r="A964" s="5">
        <f t="shared" si="365"/>
        <v>45596</v>
      </c>
      <c r="B964">
        <f>'103124'!B59</f>
        <v>80.7</v>
      </c>
      <c r="C964">
        <f>'103124'!C59</f>
        <v>29.1</v>
      </c>
      <c r="D964">
        <f>'103124'!D59</f>
        <v>201</v>
      </c>
      <c r="E964">
        <f>'103124'!E59</f>
        <v>155.6</v>
      </c>
      <c r="F964" s="16">
        <f t="shared" ref="F964" si="471">+B964+D964</f>
        <v>281.7</v>
      </c>
      <c r="G964" s="16">
        <f t="shared" ref="G964" si="472">+C964+E964</f>
        <v>184.7</v>
      </c>
      <c r="H964" s="20">
        <f t="shared" ref="H964" si="473">+(F964/G964-1)*100</f>
        <v>52.51759610178668</v>
      </c>
    </row>
    <row r="965" spans="1:8" x14ac:dyDescent="0.25">
      <c r="A965" s="5">
        <f t="shared" si="365"/>
        <v>45603</v>
      </c>
      <c r="B965">
        <f>'110724'!B58</f>
        <v>82.6</v>
      </c>
      <c r="C965">
        <f>'110724'!C58</f>
        <v>29.1</v>
      </c>
      <c r="D965">
        <f>'110724'!D58</f>
        <v>224.8</v>
      </c>
      <c r="E965">
        <f>'110724'!E58</f>
        <v>155.6</v>
      </c>
      <c r="F965" s="16">
        <f t="shared" ref="F965" si="474">+B965+D965</f>
        <v>307.39999999999998</v>
      </c>
      <c r="G965" s="16">
        <f t="shared" ref="G965" si="475">+C965+E965</f>
        <v>184.7</v>
      </c>
      <c r="H965" s="20">
        <f t="shared" ref="H965" si="476">+(F965/G965-1)*100</f>
        <v>66.43205197617759</v>
      </c>
    </row>
    <row r="966" spans="1:8" x14ac:dyDescent="0.25">
      <c r="A966" s="5">
        <f t="shared" si="365"/>
        <v>45610</v>
      </c>
      <c r="B966">
        <f>'111424'!B58</f>
        <v>82.6</v>
      </c>
      <c r="C966">
        <f>'111424'!C58</f>
        <v>39.200000000000003</v>
      </c>
      <c r="D966">
        <f>'111424'!D58</f>
        <v>224.8</v>
      </c>
      <c r="E966">
        <f>'111424'!E58</f>
        <v>155.6</v>
      </c>
      <c r="F966" s="16">
        <f t="shared" ref="F966" si="477">+B966+D966</f>
        <v>307.39999999999998</v>
      </c>
      <c r="G966" s="16">
        <f t="shared" ref="G966" si="478">+C966+E966</f>
        <v>194.8</v>
      </c>
      <c r="H966" s="20">
        <f t="shared" ref="H966" si="479">+(F966/G966-1)*100</f>
        <v>57.802874743326463</v>
      </c>
    </row>
    <row r="967" spans="1:8" x14ac:dyDescent="0.25">
      <c r="A967" s="5">
        <f t="shared" si="365"/>
        <v>45617</v>
      </c>
      <c r="B967">
        <f>'112124'!B59</f>
        <v>91</v>
      </c>
      <c r="C967">
        <f>'112124'!C59</f>
        <v>39.200000000000003</v>
      </c>
      <c r="D967">
        <f>'112124'!D59</f>
        <v>224.8</v>
      </c>
      <c r="E967">
        <f>'112124'!E59</f>
        <v>155.6</v>
      </c>
      <c r="F967" s="16">
        <f t="shared" ref="F967" si="480">+B967+D967</f>
        <v>315.8</v>
      </c>
      <c r="G967" s="16">
        <f t="shared" ref="G967" si="481">+C967+E967</f>
        <v>194.8</v>
      </c>
      <c r="H967" s="20">
        <f t="shared" ref="H967" si="482">+(F967/G967-1)*100</f>
        <v>62.114989733059559</v>
      </c>
    </row>
    <row r="968" spans="1:8" x14ac:dyDescent="0.25">
      <c r="A968" s="5">
        <f t="shared" si="365"/>
        <v>45624</v>
      </c>
      <c r="B968">
        <f>'112824'!B58</f>
        <v>74.2</v>
      </c>
      <c r="C968">
        <f>'112824'!C58</f>
        <v>37.4</v>
      </c>
      <c r="D968">
        <f>'112824'!D58</f>
        <v>242.5</v>
      </c>
      <c r="E968">
        <f>'112824'!E58</f>
        <v>155.6</v>
      </c>
      <c r="F968" s="16">
        <f t="shared" ref="F968" si="483">+B968+D968</f>
        <v>316.7</v>
      </c>
      <c r="G968" s="16">
        <f t="shared" ref="G968" si="484">+C968+E968</f>
        <v>193</v>
      </c>
      <c r="H968" s="20">
        <f t="shared" ref="H968" si="485">+(F968/G968-1)*100</f>
        <v>64.093264248704656</v>
      </c>
    </row>
    <row r="969" spans="1:8" x14ac:dyDescent="0.25">
      <c r="A969" s="5">
        <f t="shared" si="365"/>
        <v>45631</v>
      </c>
      <c r="B969">
        <f>'120524'!B58</f>
        <v>63.7</v>
      </c>
      <c r="C969">
        <f>'120524'!C58</f>
        <v>55.4</v>
      </c>
      <c r="D969">
        <f>'120524'!D58</f>
        <v>253.2</v>
      </c>
      <c r="E969">
        <f>'120524'!E58</f>
        <v>155.6</v>
      </c>
      <c r="F969" s="16">
        <f t="shared" ref="F969" si="486">+B969+D969</f>
        <v>316.89999999999998</v>
      </c>
      <c r="G969" s="16">
        <f t="shared" ref="G969" si="487">+C969+E969</f>
        <v>211</v>
      </c>
      <c r="H969" s="20">
        <f t="shared" ref="H969" si="488">+(F969/G969-1)*100</f>
        <v>50.189573459715618</v>
      </c>
    </row>
    <row r="970" spans="1:8" x14ac:dyDescent="0.25">
      <c r="A970" s="5">
        <f t="shared" si="365"/>
        <v>45638</v>
      </c>
      <c r="B970">
        <f>'121224'!B58</f>
        <v>63.7</v>
      </c>
      <c r="C970">
        <f>'121224'!C58</f>
        <v>47.7</v>
      </c>
      <c r="D970">
        <f>'121224'!D58</f>
        <v>264.2</v>
      </c>
      <c r="E970">
        <f>'121224'!E58</f>
        <v>163.9</v>
      </c>
      <c r="F970" s="16">
        <f t="shared" ref="F970" si="489">+B970+D970</f>
        <v>327.9</v>
      </c>
      <c r="G970" s="16">
        <f t="shared" ref="G970" si="490">+C970+E970</f>
        <v>211.60000000000002</v>
      </c>
      <c r="H970" s="20">
        <f t="shared" ref="H970" si="491">+(F970/G970-1)*100</f>
        <v>54.962192816635124</v>
      </c>
    </row>
    <row r="971" spans="1:8" x14ac:dyDescent="0.25">
      <c r="A971" s="5">
        <f t="shared" si="365"/>
        <v>45645</v>
      </c>
      <c r="B971">
        <f>'121924'!B58</f>
        <v>64.599999999999994</v>
      </c>
      <c r="C971">
        <f>'121924'!C58</f>
        <v>47.7</v>
      </c>
      <c r="D971">
        <f>'121924'!D58</f>
        <v>264.2</v>
      </c>
      <c r="E971">
        <f>'121924'!E58</f>
        <v>163.9</v>
      </c>
      <c r="F971" s="16">
        <f t="shared" ref="F971" si="492">+B971+D971</f>
        <v>328.79999999999995</v>
      </c>
      <c r="G971" s="16">
        <f t="shared" ref="G971" si="493">+C971+E971</f>
        <v>211.60000000000002</v>
      </c>
      <c r="H971" s="20">
        <f t="shared" ref="H971" si="494">+(F971/G971-1)*100</f>
        <v>55.387523629489557</v>
      </c>
    </row>
    <row r="972" spans="1:8" x14ac:dyDescent="0.25">
      <c r="A972" s="5">
        <f t="shared" si="365"/>
        <v>45652</v>
      </c>
      <c r="B972">
        <f>'122624'!B58</f>
        <v>62.8</v>
      </c>
      <c r="C972">
        <f>'122624'!C58</f>
        <v>47.7</v>
      </c>
      <c r="D972">
        <f>'122624'!D58</f>
        <v>273.5</v>
      </c>
      <c r="E972">
        <f>'122624'!E58</f>
        <v>163.9</v>
      </c>
      <c r="F972" s="16">
        <f t="shared" ref="F972" si="495">+B972+D972</f>
        <v>336.3</v>
      </c>
      <c r="G972" s="16">
        <f t="shared" ref="G972" si="496">+C972+E972</f>
        <v>211.60000000000002</v>
      </c>
      <c r="H972" s="20">
        <f t="shared" ref="H972" si="497">+(F972/G972-1)*100</f>
        <v>58.93194706994327</v>
      </c>
    </row>
    <row r="973" spans="1:8" x14ac:dyDescent="0.25">
      <c r="A973" s="5">
        <f t="shared" si="365"/>
        <v>45659</v>
      </c>
      <c r="B973">
        <f>'010225'!B58</f>
        <v>53.2</v>
      </c>
      <c r="C973">
        <f>'010225'!C58</f>
        <v>33</v>
      </c>
      <c r="D973">
        <f>'010225'!D58</f>
        <v>294.7</v>
      </c>
      <c r="E973">
        <f>'010225'!E58</f>
        <v>184.7</v>
      </c>
      <c r="F973" s="16">
        <f t="shared" ref="F973" si="498">+B973+D973</f>
        <v>347.9</v>
      </c>
      <c r="G973" s="16">
        <f t="shared" ref="G973" si="499">+C973+E973</f>
        <v>217.7</v>
      </c>
      <c r="H973" s="20">
        <f t="shared" ref="H973" si="500">+(F973/G973-1)*100</f>
        <v>59.807073954983927</v>
      </c>
    </row>
    <row r="974" spans="1:8" x14ac:dyDescent="0.25">
      <c r="A974" s="5">
        <f t="shared" si="365"/>
        <v>45666</v>
      </c>
      <c r="B974">
        <f>'010925'!B58</f>
        <v>53.2</v>
      </c>
      <c r="C974">
        <f>'010925'!C58</f>
        <v>33</v>
      </c>
      <c r="D974">
        <f>'010925'!D58</f>
        <v>294.7</v>
      </c>
      <c r="E974">
        <f>'010925'!E58</f>
        <v>184.7</v>
      </c>
      <c r="F974" s="16">
        <f t="shared" ref="F974" si="501">+B974+D974</f>
        <v>347.9</v>
      </c>
      <c r="G974" s="16">
        <f t="shared" ref="G974" si="502">+C974+E974</f>
        <v>217.7</v>
      </c>
      <c r="H974" s="20">
        <f t="shared" ref="H974" si="503">+(F974/G974-1)*100</f>
        <v>59.807073954983927</v>
      </c>
    </row>
    <row r="975" spans="1:8" x14ac:dyDescent="0.25">
      <c r="A975" s="5">
        <f t="shared" si="365"/>
        <v>45673</v>
      </c>
      <c r="B975">
        <f>'011625'!B58</f>
        <v>54.1</v>
      </c>
      <c r="C975">
        <f>'011625'!C58</f>
        <v>33</v>
      </c>
      <c r="D975">
        <f>'011625'!D58</f>
        <v>294.7</v>
      </c>
      <c r="E975">
        <f>'011625'!E58</f>
        <v>199.7</v>
      </c>
      <c r="F975" s="16">
        <f t="shared" ref="F975" si="504">+B975+D975</f>
        <v>348.8</v>
      </c>
      <c r="G975" s="16">
        <f t="shared" ref="G975" si="505">+C975+E975</f>
        <v>232.7</v>
      </c>
      <c r="H975" s="20">
        <f t="shared" ref="H975" si="506">+(F975/G975-1)*100</f>
        <v>49.892565535023657</v>
      </c>
    </row>
    <row r="976" spans="1:8" x14ac:dyDescent="0.25">
      <c r="A976" s="5">
        <f t="shared" si="365"/>
        <v>45680</v>
      </c>
      <c r="B976">
        <f>'012325'!B58</f>
        <v>54.1</v>
      </c>
      <c r="C976">
        <f>'012325'!C58</f>
        <v>33</v>
      </c>
      <c r="D976">
        <f>'012325'!D58</f>
        <v>294.7</v>
      </c>
      <c r="E976">
        <f>'012325'!E58</f>
        <v>199.7</v>
      </c>
      <c r="F976" s="16">
        <f t="shared" ref="F976" si="507">+B976+D976</f>
        <v>348.8</v>
      </c>
      <c r="G976" s="16">
        <f t="shared" ref="G976" si="508">+C976+E976</f>
        <v>232.7</v>
      </c>
      <c r="H976" s="20">
        <f t="shared" ref="H976" si="509">+(F976/G976-1)*100</f>
        <v>49.892565535023657</v>
      </c>
    </row>
    <row r="977" spans="1:9" x14ac:dyDescent="0.25">
      <c r="A977" s="5">
        <f t="shared" si="365"/>
        <v>45687</v>
      </c>
      <c r="B977">
        <f>'013025'!B58</f>
        <v>62.4</v>
      </c>
      <c r="C977">
        <f>'013025'!C58</f>
        <v>37</v>
      </c>
      <c r="D977">
        <f>'013025'!D58</f>
        <v>302.60000000000002</v>
      </c>
      <c r="E977">
        <f>'013025'!E58</f>
        <v>199.7</v>
      </c>
      <c r="F977" s="16">
        <f t="shared" ref="F977" si="510">+B977+D977</f>
        <v>365</v>
      </c>
      <c r="G977" s="16">
        <f t="shared" ref="G977" si="511">+C977+E977</f>
        <v>236.7</v>
      </c>
      <c r="H977" s="20">
        <f t="shared" ref="H977" si="512">+(F977/G977-1)*100</f>
        <v>54.203633291085772</v>
      </c>
    </row>
    <row r="978" spans="1:9" x14ac:dyDescent="0.25">
      <c r="A978" s="5">
        <f t="shared" si="365"/>
        <v>45694</v>
      </c>
      <c r="B978">
        <f>'020625'!B58</f>
        <v>60.6</v>
      </c>
      <c r="C978">
        <f>'020625'!C58</f>
        <v>33.299999999999997</v>
      </c>
      <c r="D978">
        <f>'020625'!D58</f>
        <v>325.2</v>
      </c>
      <c r="E978">
        <f>'020625'!E58</f>
        <v>203.4</v>
      </c>
      <c r="F978" s="16">
        <f t="shared" ref="F978" si="513">+B978+D978</f>
        <v>385.8</v>
      </c>
      <c r="G978" s="16">
        <f t="shared" ref="G978" si="514">+C978+E978</f>
        <v>236.7</v>
      </c>
      <c r="H978" s="20">
        <f t="shared" ref="H978" si="515">+(F978/G978-1)*100</f>
        <v>62.99112801013942</v>
      </c>
    </row>
    <row r="979" spans="1:9" x14ac:dyDescent="0.25">
      <c r="A979" s="5">
        <f t="shared" si="365"/>
        <v>45701</v>
      </c>
      <c r="B979">
        <f>'021325'!B58</f>
        <v>56.9</v>
      </c>
      <c r="C979">
        <f>'021325'!C58</f>
        <v>33.299999999999997</v>
      </c>
      <c r="D979">
        <f>'021325'!D58</f>
        <v>331.4</v>
      </c>
      <c r="E979">
        <f>'021325'!E58</f>
        <v>222.3</v>
      </c>
      <c r="F979" s="16">
        <f t="shared" ref="F979" si="516">+B979+D979</f>
        <v>388.29999999999995</v>
      </c>
      <c r="G979" s="16">
        <f t="shared" ref="G979" si="517">+C979+E979</f>
        <v>255.60000000000002</v>
      </c>
      <c r="H979" s="20">
        <f t="shared" ref="H979" si="518">+(F979/G979-1)*100</f>
        <v>51.917057902973362</v>
      </c>
    </row>
    <row r="980" spans="1:9" x14ac:dyDescent="0.25">
      <c r="A980" s="5">
        <f t="shared" si="365"/>
        <v>45708</v>
      </c>
      <c r="B980">
        <f>'022025'!B58</f>
        <v>58.5</v>
      </c>
      <c r="C980">
        <f>'022025'!C58</f>
        <v>52.2</v>
      </c>
      <c r="D980">
        <f>'022025'!D58</f>
        <v>360.6</v>
      </c>
      <c r="E980">
        <f>'022025'!E58</f>
        <v>222.3</v>
      </c>
      <c r="F980" s="16">
        <f t="shared" ref="F980" si="519">+B980+D980</f>
        <v>419.1</v>
      </c>
      <c r="G980" s="16">
        <f t="shared" ref="G980" si="520">+C980+E980</f>
        <v>274.5</v>
      </c>
      <c r="H980" s="20">
        <f t="shared" ref="H980" si="521">+(F980/G980-1)*100</f>
        <v>52.677595628415318</v>
      </c>
    </row>
    <row r="981" spans="1:9" x14ac:dyDescent="0.25">
      <c r="A981" s="5">
        <f t="shared" si="365"/>
        <v>45715</v>
      </c>
      <c r="B981">
        <f>'022725'!B58</f>
        <v>57.8</v>
      </c>
      <c r="C981">
        <f>'022725'!C58</f>
        <v>40.9</v>
      </c>
      <c r="D981">
        <f>'022725'!D58</f>
        <v>362.8</v>
      </c>
      <c r="E981">
        <f>'022725'!E58</f>
        <v>233.1</v>
      </c>
      <c r="F981" s="16">
        <f t="shared" ref="F981" si="522">+B981+D981</f>
        <v>420.6</v>
      </c>
      <c r="G981" s="16">
        <f t="shared" ref="G981" si="523">+C981+E981</f>
        <v>274</v>
      </c>
      <c r="H981" s="20">
        <f t="shared" ref="H981" si="524">+(F981/G981-1)*100</f>
        <v>53.50364963503651</v>
      </c>
    </row>
    <row r="982" spans="1:9" x14ac:dyDescent="0.25">
      <c r="A982" s="5">
        <f t="shared" si="365"/>
        <v>45722</v>
      </c>
      <c r="B982">
        <f>'030625'!B58</f>
        <v>65.8</v>
      </c>
      <c r="C982">
        <f>'030625'!C58</f>
        <v>40.9</v>
      </c>
      <c r="D982">
        <f>'030625'!D58</f>
        <v>362.8</v>
      </c>
      <c r="E982">
        <f>'030625'!E58</f>
        <v>252.5</v>
      </c>
      <c r="F982" s="16">
        <f t="shared" ref="F982" si="525">+B982+D982</f>
        <v>428.6</v>
      </c>
      <c r="G982" s="16">
        <f t="shared" ref="G982" si="526">+C982+E982</f>
        <v>293.39999999999998</v>
      </c>
      <c r="H982" s="20">
        <f t="shared" ref="H982" si="527">+(F982/G982-1)*100</f>
        <v>46.080436264485371</v>
      </c>
    </row>
    <row r="983" spans="1:9" x14ac:dyDescent="0.25">
      <c r="A983" s="5">
        <f t="shared" si="365"/>
        <v>45729</v>
      </c>
      <c r="B983">
        <f>'031325'!B58</f>
        <v>47.8</v>
      </c>
      <c r="C983">
        <f>'031325'!C58</f>
        <v>40.9</v>
      </c>
      <c r="D983">
        <f>'031325'!D58</f>
        <v>362.8</v>
      </c>
      <c r="E983">
        <f>'031325'!E58</f>
        <v>252.5</v>
      </c>
      <c r="F983" s="16">
        <f t="shared" ref="F983" si="528">+B983+D983</f>
        <v>410.6</v>
      </c>
      <c r="G983" s="16">
        <f t="shared" ref="G983" si="529">+C983+E983</f>
        <v>293.39999999999998</v>
      </c>
      <c r="H983" s="20">
        <f t="shared" ref="H983" si="530">+(F983/G983-1)*100</f>
        <v>39.945466939331986</v>
      </c>
    </row>
    <row r="984" spans="1:9" x14ac:dyDescent="0.25">
      <c r="A984" s="5">
        <f t="shared" si="365"/>
        <v>45736</v>
      </c>
      <c r="B984">
        <f>'032025'!B58</f>
        <v>47.8</v>
      </c>
      <c r="C984">
        <f>'032025'!C58</f>
        <v>41.5</v>
      </c>
      <c r="D984">
        <f>'032025'!D58</f>
        <v>370.9</v>
      </c>
      <c r="E984">
        <f>'032025'!E58</f>
        <v>252.5</v>
      </c>
      <c r="F984" s="16">
        <f t="shared" ref="F984" si="531">+B984+D984</f>
        <v>418.7</v>
      </c>
      <c r="G984" s="16">
        <f t="shared" ref="G984" si="532">+C984+E984</f>
        <v>294</v>
      </c>
      <c r="H984" s="20">
        <f t="shared" ref="H984" si="533">+(F984/G984-1)*100</f>
        <v>42.414965986394563</v>
      </c>
    </row>
    <row r="985" spans="1:9" x14ac:dyDescent="0.25">
      <c r="A985" s="5">
        <f t="shared" si="365"/>
        <v>45743</v>
      </c>
      <c r="B985">
        <f>'032725'!B58</f>
        <v>37.5</v>
      </c>
      <c r="C985">
        <f>'032725'!C58</f>
        <v>42.7</v>
      </c>
      <c r="D985">
        <f>'032725'!D58</f>
        <v>392</v>
      </c>
      <c r="E985">
        <f>'032725'!E58</f>
        <v>252.5</v>
      </c>
      <c r="F985" s="16">
        <f t="shared" ref="F985" si="534">+B985+D985</f>
        <v>429.5</v>
      </c>
      <c r="G985" s="16">
        <f t="shared" ref="G985" si="535">+C985+E985</f>
        <v>295.2</v>
      </c>
      <c r="H985" s="20">
        <f t="shared" ref="H985" si="536">+(F985/G985-1)*100</f>
        <v>45.494579945799465</v>
      </c>
      <c r="I985">
        <f>'032725'!G58</f>
        <v>0</v>
      </c>
    </row>
    <row r="986" spans="1:9" x14ac:dyDescent="0.25">
      <c r="A986" s="5">
        <f t="shared" si="365"/>
        <v>45750</v>
      </c>
      <c r="B986">
        <f>'040325'!B58</f>
        <v>23.8</v>
      </c>
      <c r="C986">
        <f>'040325'!C58</f>
        <v>42.7</v>
      </c>
      <c r="D986">
        <f>'040325'!D58</f>
        <v>427.2</v>
      </c>
      <c r="E986">
        <f>'040325'!E58</f>
        <v>252.5</v>
      </c>
      <c r="F986" s="16">
        <f t="shared" ref="F986" si="537">+B986+D986</f>
        <v>451</v>
      </c>
      <c r="G986" s="16">
        <f t="shared" ref="G986" si="538">+C986+E986</f>
        <v>295.2</v>
      </c>
      <c r="H986" s="20">
        <f t="shared" ref="H986" si="539">+(F986/G986-1)*100</f>
        <v>52.777777777777793</v>
      </c>
      <c r="I986">
        <f>'040325'!F58</f>
        <v>39</v>
      </c>
    </row>
    <row r="987" spans="1:9" x14ac:dyDescent="0.25">
      <c r="A987" s="5">
        <f t="shared" si="365"/>
        <v>45757</v>
      </c>
      <c r="B987">
        <f>'041025'!B58</f>
        <v>23.4</v>
      </c>
      <c r="C987">
        <f>'041025'!C58</f>
        <v>33.700000000000003</v>
      </c>
      <c r="D987">
        <f>'041025'!D58</f>
        <v>449.9</v>
      </c>
      <c r="E987">
        <f>'041025'!E58</f>
        <v>260.89999999999998</v>
      </c>
      <c r="F987" s="16">
        <f t="shared" ref="F987" si="540">+B987+D987</f>
        <v>473.29999999999995</v>
      </c>
      <c r="G987" s="16">
        <f t="shared" ref="G987" si="541">+C987+E987</f>
        <v>294.59999999999997</v>
      </c>
      <c r="H987" s="20">
        <f t="shared" ref="H987" si="542">+(F987/G987-1)*100</f>
        <v>60.658520027155461</v>
      </c>
      <c r="I987">
        <f>'041025'!F58</f>
        <v>39</v>
      </c>
    </row>
    <row r="988" spans="1:9" x14ac:dyDescent="0.25">
      <c r="A988" s="5">
        <f t="shared" si="365"/>
        <v>45764</v>
      </c>
      <c r="B988">
        <f>'041725'!B58</f>
        <v>11.7</v>
      </c>
      <c r="C988">
        <f>'041725'!C58</f>
        <v>34.700000000000003</v>
      </c>
      <c r="D988">
        <f>'041725'!D58</f>
        <v>462</v>
      </c>
      <c r="E988">
        <f>'041725'!E58</f>
        <v>269.2</v>
      </c>
      <c r="F988" s="16">
        <f t="shared" ref="F988" si="543">+B988+D988</f>
        <v>473.7</v>
      </c>
      <c r="G988" s="16">
        <f t="shared" ref="G988" si="544">+C988+E988</f>
        <v>303.89999999999998</v>
      </c>
      <c r="H988" s="20">
        <f t="shared" ref="H988" si="545">+(F988/G988-1)*100</f>
        <v>55.873642645607127</v>
      </c>
      <c r="I988">
        <f>'041725'!F58</f>
        <v>39.700000000000003</v>
      </c>
    </row>
    <row r="989" spans="1:9" x14ac:dyDescent="0.25">
      <c r="A989" s="5">
        <f t="shared" si="365"/>
        <v>45771</v>
      </c>
      <c r="B989">
        <f>'042425'!B58</f>
        <v>11.7</v>
      </c>
      <c r="C989">
        <f>'042425'!C58</f>
        <v>34.700000000000003</v>
      </c>
      <c r="D989">
        <f>'042425'!D58</f>
        <v>490.1</v>
      </c>
      <c r="E989">
        <f>'042425'!E58</f>
        <v>291.2</v>
      </c>
      <c r="F989" s="16">
        <f t="shared" ref="F989" si="546">+B989+D989</f>
        <v>501.8</v>
      </c>
      <c r="G989" s="16">
        <f t="shared" ref="G989" si="547">+C989+E989</f>
        <v>325.89999999999998</v>
      </c>
      <c r="H989" s="20">
        <f t="shared" ref="H989" si="548">+(F989/G989-1)*100</f>
        <v>53.9736115372814</v>
      </c>
      <c r="I989">
        <f>'042425'!F58</f>
        <v>69.7</v>
      </c>
    </row>
    <row r="990" spans="1:9" x14ac:dyDescent="0.25">
      <c r="A990" s="5">
        <f t="shared" si="365"/>
        <v>45778</v>
      </c>
      <c r="B990">
        <f>'050125'!B59</f>
        <v>11.7</v>
      </c>
      <c r="C990">
        <f>'050125'!C59</f>
        <v>26.2</v>
      </c>
      <c r="D990">
        <f>'050125'!D59</f>
        <v>490.1</v>
      </c>
      <c r="E990">
        <f>'050125'!E59</f>
        <v>300.60000000000002</v>
      </c>
      <c r="F990" s="16">
        <f t="shared" ref="F990" si="549">+B990+D990</f>
        <v>501.8</v>
      </c>
      <c r="G990" s="16">
        <f t="shared" ref="G990" si="550">+C990+E990</f>
        <v>326.8</v>
      </c>
      <c r="H990" s="20">
        <f t="shared" ref="H990" si="551">+(F990/G990-1)*100</f>
        <v>53.549571603427168</v>
      </c>
      <c r="I990">
        <f>'050125'!F59</f>
        <v>115.1</v>
      </c>
    </row>
    <row r="991" spans="1:9" x14ac:dyDescent="0.25">
      <c r="A991" s="5">
        <f t="shared" si="365"/>
        <v>45785</v>
      </c>
      <c r="B991">
        <f>'050825'!B59</f>
        <v>11.7</v>
      </c>
      <c r="C991">
        <f>'050825'!C59</f>
        <v>19.100000000000001</v>
      </c>
      <c r="D991">
        <f>'050825'!D59</f>
        <v>499.3</v>
      </c>
      <c r="E991">
        <f>'050825'!E59</f>
        <v>308.39999999999998</v>
      </c>
      <c r="F991" s="16">
        <f t="shared" ref="F991" si="552">+B991+D991</f>
        <v>511</v>
      </c>
      <c r="G991" s="16">
        <f t="shared" ref="G991" si="553">+C991+E991</f>
        <v>327.5</v>
      </c>
      <c r="H991" s="20">
        <f t="shared" ref="H991" si="554">+(F991/G991-1)*100</f>
        <v>56.030534351145043</v>
      </c>
      <c r="I991">
        <f>'050825'!F59</f>
        <v>122.6</v>
      </c>
    </row>
    <row r="992" spans="1:9" x14ac:dyDescent="0.25">
      <c r="A992" s="5">
        <f t="shared" si="365"/>
        <v>45792</v>
      </c>
      <c r="B992">
        <f>'051525'!B59</f>
        <v>11.7</v>
      </c>
      <c r="C992">
        <f>'051525'!C59</f>
        <v>18.100000000000001</v>
      </c>
      <c r="D992">
        <f>'051525'!D59</f>
        <v>534.6</v>
      </c>
      <c r="E992">
        <f>'051525'!E59</f>
        <v>308.39999999999998</v>
      </c>
      <c r="F992" s="16">
        <f t="shared" ref="F992" si="555">+B992+D992</f>
        <v>546.30000000000007</v>
      </c>
      <c r="G992" s="16">
        <f t="shared" ref="G992" si="556">+C992+E992</f>
        <v>326.5</v>
      </c>
      <c r="H992" s="20">
        <f t="shared" ref="H992" si="557">+(F992/G992-1)*100</f>
        <v>67.320061255742743</v>
      </c>
      <c r="I992">
        <f>'051525'!F59</f>
        <v>182.6</v>
      </c>
    </row>
    <row r="993" spans="1:9" x14ac:dyDescent="0.25">
      <c r="A993" s="5">
        <f t="shared" si="365"/>
        <v>45799</v>
      </c>
      <c r="B993">
        <f>'052225'!B59</f>
        <v>0</v>
      </c>
      <c r="C993">
        <f>'052225'!C59</f>
        <v>10.1</v>
      </c>
      <c r="D993">
        <f>'052225'!D59</f>
        <v>547.29999999999995</v>
      </c>
      <c r="E993">
        <f>'052225'!E59</f>
        <v>318.3</v>
      </c>
      <c r="F993" s="16">
        <f t="shared" ref="F993" si="558">+B993+D993</f>
        <v>547.29999999999995</v>
      </c>
      <c r="G993" s="16">
        <f t="shared" ref="G993" si="559">+C993+E993</f>
        <v>328.40000000000003</v>
      </c>
      <c r="H993" s="20">
        <f t="shared" ref="H993" si="560">+(F993/G993-1)*100</f>
        <v>66.656516443361724</v>
      </c>
      <c r="I993">
        <f>'052225'!F59</f>
        <v>182.6</v>
      </c>
    </row>
    <row r="994" spans="1:9" x14ac:dyDescent="0.25">
      <c r="A994" s="5">
        <f t="shared" si="365"/>
        <v>45806</v>
      </c>
      <c r="B994">
        <f>'052925'!B59</f>
        <v>0</v>
      </c>
      <c r="C994">
        <f>'052925'!C59</f>
        <v>0</v>
      </c>
      <c r="D994">
        <f>'052925'!D59</f>
        <v>568.1</v>
      </c>
      <c r="E994">
        <f>'052925'!E59</f>
        <v>350.2</v>
      </c>
      <c r="F994" s="16">
        <f t="shared" ref="F994" si="561">+B994+D994</f>
        <v>568.1</v>
      </c>
      <c r="G994" s="16">
        <f t="shared" ref="G994" si="562">+C994+E994</f>
        <v>350.2</v>
      </c>
      <c r="H994" s="20">
        <f t="shared" ref="H994" si="563">+(F994/G994-1)*100</f>
        <v>62.221587664191901</v>
      </c>
      <c r="I994">
        <f>'052925'!F59</f>
        <v>190.6</v>
      </c>
    </row>
    <row r="995" spans="1:9" x14ac:dyDescent="0.25">
      <c r="A995" s="5">
        <f t="shared" si="365"/>
        <v>45813</v>
      </c>
      <c r="B995">
        <f>'060525'!B49</f>
        <v>196.4</v>
      </c>
      <c r="C995">
        <f>'060525'!C49</f>
        <v>75.099999999999994</v>
      </c>
      <c r="D995">
        <f>'060525'!D49</f>
        <v>0</v>
      </c>
      <c r="E995">
        <f>'060525'!E49</f>
        <v>0</v>
      </c>
      <c r="F995" s="16">
        <f t="shared" ref="F995" si="564">+B995+D995</f>
        <v>196.4</v>
      </c>
      <c r="G995" s="16">
        <f t="shared" ref="G995" si="565">+C995+E995</f>
        <v>75.099999999999994</v>
      </c>
      <c r="H995" s="20">
        <f t="shared" ref="H995" si="566">+(F995/G995-1)*100</f>
        <v>161.51797603195743</v>
      </c>
    </row>
    <row r="996" spans="1:9" x14ac:dyDescent="0.25">
      <c r="A996" s="5">
        <f t="shared" si="365"/>
        <v>45820</v>
      </c>
      <c r="B996">
        <f>'061225'!B48</f>
        <v>227.9</v>
      </c>
      <c r="C996">
        <f>'061225'!C48</f>
        <v>79.900000000000006</v>
      </c>
      <c r="D996">
        <f>'061225'!D48</f>
        <v>0</v>
      </c>
      <c r="E996">
        <f>'061225'!E48</f>
        <v>0</v>
      </c>
      <c r="F996" s="16">
        <f t="shared" ref="F996" si="567">+B996+D996</f>
        <v>227.9</v>
      </c>
      <c r="G996" s="16">
        <f t="shared" ref="G996" si="568">+C996+E996</f>
        <v>79.900000000000006</v>
      </c>
      <c r="H996" s="20">
        <f t="shared" ref="H996" si="569">+(F996/G996-1)*100</f>
        <v>185.23153942428033</v>
      </c>
    </row>
    <row r="997" spans="1:9" x14ac:dyDescent="0.25">
      <c r="A997" s="5">
        <f t="shared" si="365"/>
        <v>45827</v>
      </c>
      <c r="B997">
        <f>'061925'!B48</f>
        <v>224.9</v>
      </c>
      <c r="C997">
        <f>'061925'!C48</f>
        <v>84.1</v>
      </c>
      <c r="D997">
        <f>'061925'!D48</f>
        <v>17</v>
      </c>
      <c r="E997">
        <f>'061925'!E48</f>
        <v>9.8000000000000007</v>
      </c>
      <c r="F997" s="16">
        <f t="shared" ref="F997" si="570">+B997+D997</f>
        <v>241.9</v>
      </c>
      <c r="G997" s="16">
        <f t="shared" ref="G997" si="571">+C997+E997</f>
        <v>93.899999999999991</v>
      </c>
      <c r="H997" s="20">
        <f t="shared" ref="H997" si="572">+(F997/G997-1)*100</f>
        <v>157.61448349307776</v>
      </c>
    </row>
    <row r="998" spans="1:9" x14ac:dyDescent="0.25">
      <c r="A998" s="5">
        <f t="shared" si="365"/>
        <v>45834</v>
      </c>
      <c r="B998">
        <f>'062625'!B51</f>
        <v>215.6</v>
      </c>
      <c r="C998">
        <f>'062625'!C51</f>
        <v>92.5</v>
      </c>
      <c r="D998">
        <f>'062625'!D51</f>
        <v>27.2</v>
      </c>
      <c r="E998">
        <f>'062625'!E51</f>
        <v>18.5</v>
      </c>
      <c r="F998" s="16">
        <f t="shared" ref="F998" si="573">+B998+D998</f>
        <v>242.79999999999998</v>
      </c>
      <c r="G998" s="16">
        <f t="shared" ref="G998" si="574">+C998+E998</f>
        <v>111</v>
      </c>
      <c r="H998" s="20">
        <f t="shared" ref="H998" si="575">+(F998/G998-1)*100</f>
        <v>118.73873873873873</v>
      </c>
    </row>
    <row r="999" spans="1:9" x14ac:dyDescent="0.25">
      <c r="A999" s="5">
        <f t="shared" si="365"/>
        <v>45841</v>
      </c>
      <c r="B999">
        <f>'070325'!B52</f>
        <v>218.6</v>
      </c>
      <c r="C999">
        <f>'070325'!C52</f>
        <v>85.2</v>
      </c>
      <c r="D999">
        <f>'070325'!D52</f>
        <v>27.2</v>
      </c>
      <c r="E999">
        <f>'070325'!E52</f>
        <v>29.4</v>
      </c>
      <c r="F999" s="16">
        <f t="shared" ref="F999" si="576">+B999+D999</f>
        <v>245.79999999999998</v>
      </c>
      <c r="G999" s="16">
        <f t="shared" ref="G999" si="577">+C999+E999</f>
        <v>114.6</v>
      </c>
      <c r="H999" s="20">
        <f t="shared" ref="H999" si="578">+(F999/G999-1)*100</f>
        <v>114.48516579406633</v>
      </c>
    </row>
    <row r="1000" spans="1:9" x14ac:dyDescent="0.25">
      <c r="A1000" s="5">
        <f t="shared" si="365"/>
        <v>45848</v>
      </c>
      <c r="B1000">
        <f>'071025'!B52</f>
        <v>218.6</v>
      </c>
      <c r="C1000">
        <f>'071025'!C52</f>
        <v>85.2</v>
      </c>
      <c r="D1000">
        <f>'071025'!D52</f>
        <v>27.2</v>
      </c>
      <c r="E1000">
        <f>'071025'!E52</f>
        <v>40.9</v>
      </c>
      <c r="F1000" s="16">
        <f t="shared" ref="F1000" si="579">+B1000+D1000</f>
        <v>245.79999999999998</v>
      </c>
      <c r="G1000" s="16">
        <f t="shared" ref="G1000" si="580">+C1000+E1000</f>
        <v>126.1</v>
      </c>
      <c r="H1000" s="20">
        <f t="shared" ref="H1000" si="581">+(F1000/G1000-1)*100</f>
        <v>94.924662965900069</v>
      </c>
    </row>
    <row r="1001" spans="1:9" x14ac:dyDescent="0.25">
      <c r="A1001" s="5">
        <f t="shared" si="365"/>
        <v>45855</v>
      </c>
      <c r="B1001">
        <f>'071725'!B52</f>
        <v>219.3</v>
      </c>
      <c r="C1001">
        <f>'071725'!C52</f>
        <v>85.2</v>
      </c>
      <c r="D1001">
        <f>'071725'!D52</f>
        <v>66.7</v>
      </c>
      <c r="E1001">
        <f>'071725'!E52</f>
        <v>40.9</v>
      </c>
      <c r="F1001" s="16">
        <f t="shared" ref="F1001" si="582">+B1001+D1001</f>
        <v>286</v>
      </c>
      <c r="G1001" s="16">
        <f t="shared" ref="G1001" si="583">+C1001+E1001</f>
        <v>126.1</v>
      </c>
      <c r="H1001" s="20">
        <f t="shared" ref="H1001" si="584">+(F1001/G1001-1)*100</f>
        <v>126.8041237113402</v>
      </c>
    </row>
    <row r="1002" spans="1:9" x14ac:dyDescent="0.25">
      <c r="A1002" s="5">
        <f t="shared" si="365"/>
        <v>45862</v>
      </c>
      <c r="B1002">
        <f>'072425'!B53</f>
        <v>186.8</v>
      </c>
      <c r="C1002">
        <f>'072425'!C53</f>
        <v>76</v>
      </c>
      <c r="D1002">
        <f>'072425'!D53</f>
        <v>66.7</v>
      </c>
      <c r="E1002">
        <f>'072425'!E53</f>
        <v>51.6</v>
      </c>
      <c r="F1002" s="16">
        <f t="shared" ref="F1002" si="585">+B1002+D1002</f>
        <v>253.5</v>
      </c>
      <c r="G1002" s="16">
        <f t="shared" ref="G1002" si="586">+C1002+E1002</f>
        <v>127.6</v>
      </c>
      <c r="H1002" s="20">
        <f t="shared" ref="H1002" si="587">+(F1002/G1002-1)*100</f>
        <v>98.667711598746095</v>
      </c>
    </row>
    <row r="1003" spans="1:9" x14ac:dyDescent="0.25">
      <c r="A1003" s="5">
        <f t="shared" si="365"/>
        <v>45869</v>
      </c>
      <c r="B1003">
        <f>'073125'!B55</f>
        <v>192.4</v>
      </c>
      <c r="C1003">
        <f>'073125'!C55</f>
        <v>66.8</v>
      </c>
      <c r="D1003">
        <f>'073125'!D55</f>
        <v>97.4</v>
      </c>
      <c r="E1003">
        <f>'073125'!E55</f>
        <v>62.3</v>
      </c>
      <c r="F1003" s="16">
        <f t="shared" ref="F1003" si="588">+B1003+D1003</f>
        <v>289.8</v>
      </c>
      <c r="G1003" s="16">
        <f t="shared" ref="G1003" si="589">+C1003+E1003</f>
        <v>129.1</v>
      </c>
      <c r="H1003" s="20">
        <f t="shared" ref="H1003" si="590">+(F1003/G1003-1)*100</f>
        <v>124.47714949651436</v>
      </c>
    </row>
    <row r="1004" spans="1:9" x14ac:dyDescent="0.25">
      <c r="A1004" s="5">
        <f t="shared" si="365"/>
        <v>45876</v>
      </c>
      <c r="B1004">
        <f>'080725'!B56</f>
        <v>188</v>
      </c>
      <c r="C1004">
        <f>'080725'!C56</f>
        <v>66.900000000000006</v>
      </c>
      <c r="D1004">
        <f>'080725'!D56</f>
        <v>147.80000000000001</v>
      </c>
      <c r="E1004">
        <f>'080725'!E56</f>
        <v>82.3</v>
      </c>
      <c r="F1004" s="16">
        <f t="shared" ref="F1004" si="591">+B1004+D1004</f>
        <v>335.8</v>
      </c>
      <c r="G1004" s="16">
        <f t="shared" ref="G1004" si="592">+C1004+E1004</f>
        <v>149.19999999999999</v>
      </c>
      <c r="H1004" s="20">
        <f t="shared" ref="H1004" si="593">+(F1004/G1004-1)*100</f>
        <v>125.06702412868633</v>
      </c>
    </row>
    <row r="1005" spans="1:9" x14ac:dyDescent="0.25">
      <c r="A1005" s="5">
        <f t="shared" si="365"/>
        <v>45883</v>
      </c>
      <c r="B1005">
        <f>'081425'!B57</f>
        <v>178</v>
      </c>
      <c r="C1005">
        <f>'081425'!C57</f>
        <v>105.3</v>
      </c>
      <c r="D1005">
        <f>'081425'!D57</f>
        <v>159.5</v>
      </c>
      <c r="E1005">
        <f>'081425'!E57</f>
        <v>82.3</v>
      </c>
      <c r="F1005" s="16">
        <f t="shared" ref="F1005" si="594">+B1005+D1005</f>
        <v>337.5</v>
      </c>
      <c r="G1005" s="16">
        <f t="shared" ref="G1005" si="595">+C1005+E1005</f>
        <v>187.6</v>
      </c>
      <c r="H1005" s="20">
        <f t="shared" ref="H1005" si="596">+(F1005/G1005-1)*100</f>
        <v>79.904051172707895</v>
      </c>
    </row>
    <row r="1006" spans="1:9" x14ac:dyDescent="0.25">
      <c r="A1006" s="5">
        <f>+A1005+7</f>
        <v>45890</v>
      </c>
      <c r="B1006">
        <f>'082125'!B60</f>
        <v>187.5</v>
      </c>
      <c r="C1006">
        <f>'082125'!C60</f>
        <v>97.4</v>
      </c>
      <c r="D1006">
        <f>'082125'!D60</f>
        <v>171.8</v>
      </c>
      <c r="E1006">
        <f>'082125'!E60</f>
        <v>110.2</v>
      </c>
      <c r="F1006" s="16">
        <f t="shared" ref="F1006:G1010" si="597">+B1006+D1006</f>
        <v>359.3</v>
      </c>
      <c r="G1006" s="16">
        <f t="shared" si="597"/>
        <v>207.60000000000002</v>
      </c>
      <c r="H1006" s="13">
        <f t="shared" ref="H1006:H1011" si="598">+(F1006/G1006-1)*100</f>
        <v>73.073217726396905</v>
      </c>
    </row>
    <row r="1007" spans="1:9" x14ac:dyDescent="0.25">
      <c r="A1007" s="5">
        <f t="shared" si="365"/>
        <v>45897</v>
      </c>
      <c r="B1007">
        <f>'082825'!B59</f>
        <v>95</v>
      </c>
      <c r="C1007">
        <f>'082825'!C59</f>
        <v>97</v>
      </c>
      <c r="D1007">
        <f>'082825'!D59</f>
        <v>261.89999999999998</v>
      </c>
      <c r="E1007">
        <f>'082825'!E59</f>
        <v>135.5</v>
      </c>
      <c r="F1007" s="16">
        <f t="shared" si="597"/>
        <v>356.9</v>
      </c>
      <c r="G1007" s="16">
        <f t="shared" si="597"/>
        <v>232.5</v>
      </c>
      <c r="H1007" s="13">
        <f t="shared" si="598"/>
        <v>53.50537634408601</v>
      </c>
    </row>
    <row r="1008" spans="1:9" x14ac:dyDescent="0.25">
      <c r="A1008" s="5">
        <f>+A1007+7</f>
        <v>45904</v>
      </c>
      <c r="B1008">
        <f>'090425'!B58</f>
        <v>89</v>
      </c>
      <c r="C1008">
        <f>'090425'!C58</f>
        <v>100</v>
      </c>
      <c r="D1008">
        <f>'090425'!D58</f>
        <v>268.3</v>
      </c>
      <c r="E1008">
        <f>'090425'!E58</f>
        <v>135.5</v>
      </c>
      <c r="F1008" s="16">
        <f>+B1008+D1008</f>
        <v>357.3</v>
      </c>
      <c r="G1008" s="16">
        <f t="shared" si="597"/>
        <v>235.5</v>
      </c>
      <c r="H1008" s="13">
        <f t="shared" si="598"/>
        <v>51.719745222929944</v>
      </c>
    </row>
    <row r="1009" spans="1:8" x14ac:dyDescent="0.25">
      <c r="A1009" s="5">
        <f>+A1008+7</f>
        <v>45911</v>
      </c>
      <c r="B1009">
        <f>'091125'!B59</f>
        <v>79.5</v>
      </c>
      <c r="C1009">
        <f>'091125'!C59</f>
        <v>96.9</v>
      </c>
      <c r="D1009">
        <f>'091125'!D59</f>
        <v>292.89999999999998</v>
      </c>
      <c r="E1009">
        <f>'091125'!E59</f>
        <v>146.6</v>
      </c>
      <c r="F1009" s="16">
        <f>+B1009+D1009</f>
        <v>372.4</v>
      </c>
      <c r="G1009" s="16">
        <f t="shared" si="597"/>
        <v>243.5</v>
      </c>
      <c r="H1009" s="13">
        <f t="shared" si="598"/>
        <v>52.936344969199169</v>
      </c>
    </row>
    <row r="1010" spans="1:8" x14ac:dyDescent="0.25">
      <c r="A1010" s="5">
        <f>+A1009+7</f>
        <v>45918</v>
      </c>
      <c r="B1010">
        <f>'091825'!B59</f>
        <v>60.2</v>
      </c>
      <c r="C1010">
        <f>'091825'!C59</f>
        <v>77.7</v>
      </c>
      <c r="D1010">
        <f>'091825'!D59</f>
        <v>333</v>
      </c>
      <c r="E1010">
        <f>'091825'!E59</f>
        <v>166.9</v>
      </c>
      <c r="F1010" s="16">
        <f>+B1010+D1010</f>
        <v>393.2</v>
      </c>
      <c r="G1010" s="16">
        <f t="shared" si="597"/>
        <v>244.60000000000002</v>
      </c>
      <c r="H1010" s="13">
        <f t="shared" si="598"/>
        <v>60.75224856909238</v>
      </c>
    </row>
    <row r="1011" spans="1:8" x14ac:dyDescent="0.25">
      <c r="A1011" s="5">
        <f>+A1010+7</f>
        <v>45925</v>
      </c>
      <c r="B1011" s="16">
        <f>'092525'!I59</f>
        <v>74.2</v>
      </c>
      <c r="C1011" s="16">
        <f>'092525'!J59</f>
        <v>75.7</v>
      </c>
      <c r="D1011" s="16">
        <f>'092525'!K59</f>
        <v>345.1</v>
      </c>
      <c r="E1011" s="16">
        <f>'092525'!L59</f>
        <v>169.1</v>
      </c>
      <c r="F1011" s="16">
        <f>+B1011+D1011</f>
        <v>419.3</v>
      </c>
      <c r="G1011" s="16">
        <f t="shared" ref="G1011" si="599">+C1011+E1011</f>
        <v>244.8</v>
      </c>
      <c r="H1011" s="13">
        <f t="shared" si="598"/>
        <v>71.282679738562081</v>
      </c>
    </row>
    <row r="1012" spans="1:8" x14ac:dyDescent="0.25">
      <c r="A1012" s="5">
        <f>+A1011+7</f>
        <v>45932</v>
      </c>
      <c r="B1012">
        <f>'100225'!B60</f>
        <v>54.2</v>
      </c>
      <c r="C1012">
        <f>'100225'!C60</f>
        <v>75.7</v>
      </c>
      <c r="D1012">
        <f>'100225'!D60</f>
        <v>365.6</v>
      </c>
      <c r="E1012">
        <f>'100225'!E60</f>
        <v>169.1</v>
      </c>
      <c r="F1012" s="16">
        <f>+B1012+D1012</f>
        <v>419.8</v>
      </c>
      <c r="G1012" s="16">
        <f t="shared" ref="G1012" si="600">+C1012+E1012</f>
        <v>244.8</v>
      </c>
      <c r="H1012" s="13">
        <f t="shared" ref="H1012" si="601">+(F1012/G1012-1)*100</f>
        <v>71.486928104575156</v>
      </c>
    </row>
    <row r="1013" spans="1:8" x14ac:dyDescent="0.25">
      <c r="A1013" s="5">
        <f t="shared" ref="A1013:A1040" si="602">+A1012+7</f>
        <v>45939</v>
      </c>
      <c r="B1013">
        <f>'100925'!B61</f>
        <v>54.2</v>
      </c>
      <c r="C1013">
        <f>'100925'!C61</f>
        <v>80.7</v>
      </c>
      <c r="D1013">
        <f>'100925'!D61</f>
        <v>365.6</v>
      </c>
      <c r="E1013">
        <f>'100925'!E61</f>
        <v>178.3</v>
      </c>
      <c r="F1013" s="16">
        <f t="shared" ref="F1013:F1045" si="603">+B1013+D1013</f>
        <v>419.8</v>
      </c>
      <c r="G1013" s="16">
        <f t="shared" ref="G1013:G1045" si="604">+C1013+E1013</f>
        <v>259</v>
      </c>
      <c r="H1013" s="13">
        <f t="shared" ref="H1013:H1045" si="605">+(F1013/G1013-1)*100</f>
        <v>62.084942084942085</v>
      </c>
    </row>
    <row r="1014" spans="1:8" x14ac:dyDescent="0.25">
      <c r="A1014" s="5">
        <f t="shared" si="602"/>
        <v>45946</v>
      </c>
      <c r="B1014">
        <f>'101625'!D61</f>
        <v>74.2</v>
      </c>
      <c r="C1014">
        <f>'101625'!E61</f>
        <v>80.7</v>
      </c>
      <c r="D1014">
        <f>'101625'!F61</f>
        <v>424.4</v>
      </c>
      <c r="E1014">
        <f>'101625'!G61</f>
        <v>187.9</v>
      </c>
      <c r="F1014" s="16">
        <f t="shared" si="603"/>
        <v>498.59999999999997</v>
      </c>
      <c r="G1014" s="16">
        <f t="shared" si="604"/>
        <v>268.60000000000002</v>
      </c>
      <c r="H1014" s="13">
        <f t="shared" si="605"/>
        <v>85.62918838421443</v>
      </c>
    </row>
    <row r="1015" spans="1:8" x14ac:dyDescent="0.25">
      <c r="A1015" s="5">
        <f t="shared" si="602"/>
        <v>45953</v>
      </c>
      <c r="B1015">
        <f>'102325'!B62</f>
        <v>74.2</v>
      </c>
      <c r="C1015">
        <f>'102325'!C62</f>
        <v>80.7</v>
      </c>
      <c r="D1015">
        <f>'102325'!D62</f>
        <v>424.4</v>
      </c>
      <c r="E1015">
        <f>'102325'!E62</f>
        <v>201</v>
      </c>
      <c r="F1015" s="16">
        <f t="shared" si="603"/>
        <v>498.59999999999997</v>
      </c>
      <c r="G1015" s="16">
        <f t="shared" si="604"/>
        <v>281.7</v>
      </c>
      <c r="H1015" s="13">
        <f t="shared" si="605"/>
        <v>76.996805111821075</v>
      </c>
    </row>
    <row r="1016" spans="1:8" x14ac:dyDescent="0.25">
      <c r="A1016" s="5">
        <f t="shared" si="602"/>
        <v>45960</v>
      </c>
      <c r="B1016">
        <f>'103025'!C62</f>
        <v>71</v>
      </c>
      <c r="C1016">
        <f>'103025'!D62</f>
        <v>80.7</v>
      </c>
      <c r="D1016">
        <f>'103025'!E62</f>
        <v>438.9</v>
      </c>
      <c r="E1016">
        <f>'103025'!F62</f>
        <v>201</v>
      </c>
      <c r="F1016" s="16">
        <f t="shared" si="603"/>
        <v>509.9</v>
      </c>
      <c r="G1016" s="16">
        <f t="shared" si="604"/>
        <v>281.7</v>
      </c>
      <c r="H1016" s="13">
        <f t="shared" si="605"/>
        <v>81.008164714234994</v>
      </c>
    </row>
    <row r="1017" spans="1:8" x14ac:dyDescent="0.25">
      <c r="A1017" s="5">
        <f t="shared" si="602"/>
        <v>45967</v>
      </c>
      <c r="B1017">
        <f>'110625'!B62</f>
        <v>77.5</v>
      </c>
      <c r="C1017">
        <f>'110625'!C62</f>
        <v>82.6</v>
      </c>
      <c r="D1017">
        <f>'110625'!D62</f>
        <v>442.4</v>
      </c>
      <c r="E1017">
        <f>'110625'!E62</f>
        <v>224.8</v>
      </c>
      <c r="F1017" s="16">
        <f t="shared" si="603"/>
        <v>519.9</v>
      </c>
      <c r="G1017" s="16">
        <f t="shared" si="604"/>
        <v>307.39999999999998</v>
      </c>
      <c r="H1017" s="13">
        <f t="shared" si="605"/>
        <v>69.128171763175033</v>
      </c>
    </row>
    <row r="1018" spans="1:8" x14ac:dyDescent="0.25">
      <c r="A1018" s="5">
        <f t="shared" si="602"/>
        <v>45974</v>
      </c>
      <c r="B1018">
        <f>'111325'!B62</f>
        <v>92.2</v>
      </c>
      <c r="C1018">
        <f>'111325'!C62</f>
        <v>82.6</v>
      </c>
      <c r="D1018">
        <f>'111325'!D62</f>
        <v>442.4</v>
      </c>
      <c r="E1018">
        <f>'111325'!E62</f>
        <v>224.8</v>
      </c>
      <c r="F1018" s="16">
        <f t="shared" si="603"/>
        <v>534.6</v>
      </c>
      <c r="G1018" s="16">
        <f t="shared" si="604"/>
        <v>307.39999999999998</v>
      </c>
      <c r="H1018" s="13">
        <f t="shared" si="605"/>
        <v>73.910214703968791</v>
      </c>
    </row>
    <row r="1019" spans="1:8" x14ac:dyDescent="0.25">
      <c r="A1019" s="5">
        <f t="shared" si="602"/>
        <v>45981</v>
      </c>
      <c r="B1019">
        <f>'112025'!B62</f>
        <v>79.8</v>
      </c>
      <c r="C1019">
        <f>'112025'!C62</f>
        <v>91</v>
      </c>
      <c r="D1019">
        <f>'112025'!D62</f>
        <v>456</v>
      </c>
      <c r="E1019">
        <f>'112025'!E62</f>
        <v>224.8</v>
      </c>
      <c r="F1019" s="16">
        <f t="shared" si="603"/>
        <v>535.79999999999995</v>
      </c>
      <c r="G1019" s="16">
        <f t="shared" si="604"/>
        <v>315.8</v>
      </c>
      <c r="H1019" s="13">
        <f t="shared" si="605"/>
        <v>69.664344521849245</v>
      </c>
    </row>
    <row r="1020" spans="1:8" x14ac:dyDescent="0.25">
      <c r="A1020" s="5">
        <f t="shared" si="602"/>
        <v>45988</v>
      </c>
      <c r="B1020">
        <f>'112725'!B62</f>
        <v>81.8</v>
      </c>
      <c r="C1020">
        <f>'112725'!C62</f>
        <v>74.2</v>
      </c>
      <c r="D1020">
        <f>'112725'!D62</f>
        <v>456</v>
      </c>
      <c r="E1020">
        <f>'112725'!E62</f>
        <v>242.5</v>
      </c>
      <c r="F1020" s="16">
        <f t="shared" si="603"/>
        <v>537.79999999999995</v>
      </c>
      <c r="G1020" s="16">
        <f t="shared" si="604"/>
        <v>316.7</v>
      </c>
      <c r="H1020" s="13">
        <f t="shared" si="605"/>
        <v>69.813703820650446</v>
      </c>
    </row>
    <row r="1021" spans="1:8" x14ac:dyDescent="0.25">
      <c r="A1021" s="5">
        <f t="shared" si="602"/>
        <v>45995</v>
      </c>
      <c r="B1021">
        <f>'120425'!B62</f>
        <v>81.8</v>
      </c>
      <c r="C1021">
        <f>'120425'!C62</f>
        <v>63.7</v>
      </c>
      <c r="D1021">
        <f>'120425'!D62</f>
        <v>456</v>
      </c>
      <c r="E1021">
        <f>'120425'!E62</f>
        <v>253.2</v>
      </c>
      <c r="F1021" s="16">
        <f t="shared" si="603"/>
        <v>537.79999999999995</v>
      </c>
      <c r="G1021" s="16">
        <f t="shared" si="604"/>
        <v>316.89999999999998</v>
      </c>
      <c r="H1021" s="13">
        <f t="shared" si="605"/>
        <v>69.706532029031237</v>
      </c>
    </row>
    <row r="1022" spans="1:8" x14ac:dyDescent="0.25">
      <c r="A1022" s="5">
        <f t="shared" si="602"/>
        <v>46002</v>
      </c>
      <c r="B1022">
        <f>'121125'!B62</f>
        <v>62</v>
      </c>
      <c r="C1022">
        <f>'121125'!C62</f>
        <v>63.7</v>
      </c>
      <c r="D1022">
        <f>'121125'!D62</f>
        <v>475</v>
      </c>
      <c r="E1022">
        <f>'121125'!E62</f>
        <v>264.2</v>
      </c>
      <c r="F1022" s="16">
        <f t="shared" si="603"/>
        <v>537</v>
      </c>
      <c r="G1022" s="16">
        <f t="shared" si="604"/>
        <v>327.9</v>
      </c>
      <c r="H1022" s="13">
        <f t="shared" si="605"/>
        <v>63.769441903019228</v>
      </c>
    </row>
    <row r="1023" spans="1:8" x14ac:dyDescent="0.25">
      <c r="A1023" s="5">
        <f t="shared" si="602"/>
        <v>46009</v>
      </c>
      <c r="B1023">
        <f>'121825'!B62</f>
        <v>62</v>
      </c>
      <c r="C1023">
        <f>'121825'!C62</f>
        <v>64.599999999999994</v>
      </c>
      <c r="D1023">
        <f>'121825'!D62</f>
        <v>485</v>
      </c>
      <c r="E1023">
        <f>'121825'!E62</f>
        <v>264.2</v>
      </c>
      <c r="F1023" s="16">
        <f t="shared" si="603"/>
        <v>547</v>
      </c>
      <c r="G1023" s="16">
        <f t="shared" si="604"/>
        <v>328.79999999999995</v>
      </c>
      <c r="H1023" s="13">
        <f t="shared" si="605"/>
        <v>66.362530413625322</v>
      </c>
    </row>
    <row r="1024" spans="1:8" x14ac:dyDescent="0.25">
      <c r="A1024" s="5">
        <f t="shared" si="602"/>
        <v>46016</v>
      </c>
      <c r="B1024">
        <f>'122525'!B62</f>
        <v>56.3</v>
      </c>
      <c r="C1024">
        <f>'122525'!C62</f>
        <v>62.8</v>
      </c>
      <c r="D1024">
        <f>'122525'!D62</f>
        <v>535.4</v>
      </c>
      <c r="E1024">
        <f>'122525'!E62</f>
        <v>273.5</v>
      </c>
      <c r="F1024" s="16">
        <f t="shared" si="603"/>
        <v>591.69999999999993</v>
      </c>
      <c r="G1024" s="16">
        <f t="shared" si="604"/>
        <v>336.3</v>
      </c>
      <c r="H1024" s="13">
        <f t="shared" si="605"/>
        <v>75.944097531965468</v>
      </c>
    </row>
    <row r="1025" spans="1:26" x14ac:dyDescent="0.25">
      <c r="A1025" s="5">
        <f t="shared" si="602"/>
        <v>46023</v>
      </c>
      <c r="B1025">
        <f>'010126'!B62</f>
        <v>53.8</v>
      </c>
      <c r="C1025">
        <f>'010126'!C62</f>
        <v>53.2</v>
      </c>
      <c r="D1025">
        <f>'010126'!D62</f>
        <v>535.4</v>
      </c>
      <c r="E1025">
        <f>'010126'!E62</f>
        <v>294.7</v>
      </c>
      <c r="F1025" s="16">
        <f t="shared" si="603"/>
        <v>589.19999999999993</v>
      </c>
      <c r="G1025" s="16">
        <f t="shared" si="604"/>
        <v>347.9</v>
      </c>
      <c r="H1025" s="13">
        <f t="shared" si="605"/>
        <v>69.359011210117842</v>
      </c>
    </row>
    <row r="1026" spans="1:26" x14ac:dyDescent="0.25">
      <c r="A1026" s="5">
        <f t="shared" si="602"/>
        <v>46030</v>
      </c>
      <c r="B1026">
        <f>'010826'!B62</f>
        <v>53.8</v>
      </c>
      <c r="C1026">
        <f>'010826'!C62</f>
        <v>53.2</v>
      </c>
      <c r="D1026">
        <f>'010826'!D62</f>
        <v>535.4</v>
      </c>
      <c r="E1026">
        <f>'010826'!E62</f>
        <v>294.7</v>
      </c>
      <c r="F1026" s="16">
        <f t="shared" si="603"/>
        <v>589.19999999999993</v>
      </c>
      <c r="G1026" s="16">
        <f t="shared" si="604"/>
        <v>347.9</v>
      </c>
      <c r="H1026" s="13">
        <f t="shared" si="605"/>
        <v>69.359011210117842</v>
      </c>
    </row>
    <row r="1027" spans="1:26" x14ac:dyDescent="0.25">
      <c r="A1027" s="5">
        <f t="shared" si="602"/>
        <v>46037</v>
      </c>
      <c r="B1027">
        <f>'011526'!B62</f>
        <v>65.3</v>
      </c>
      <c r="C1027">
        <f>'011526'!C62</f>
        <v>54.1</v>
      </c>
      <c r="D1027">
        <f>'011526'!D62</f>
        <v>566</v>
      </c>
      <c r="E1027">
        <f>'011526'!E62</f>
        <v>294.7</v>
      </c>
      <c r="F1027" s="16">
        <f t="shared" si="603"/>
        <v>631.29999999999995</v>
      </c>
      <c r="G1027" s="16">
        <f t="shared" si="604"/>
        <v>348.8</v>
      </c>
      <c r="H1027" s="13">
        <f t="shared" si="605"/>
        <v>80.991972477064195</v>
      </c>
    </row>
    <row r="1028" spans="1:26" x14ac:dyDescent="0.25">
      <c r="A1028" s="5">
        <f t="shared" si="602"/>
        <v>46044</v>
      </c>
      <c r="B1028">
        <f>'012226'!B62</f>
        <v>65.599999999999994</v>
      </c>
      <c r="C1028">
        <f>'012226'!C62</f>
        <v>54.1</v>
      </c>
      <c r="D1028">
        <f>'012226'!D62</f>
        <v>566</v>
      </c>
      <c r="E1028">
        <f>'012226'!E62</f>
        <v>294.7</v>
      </c>
      <c r="F1028" s="16">
        <f t="shared" si="603"/>
        <v>631.6</v>
      </c>
      <c r="G1028" s="16">
        <f t="shared" si="604"/>
        <v>348.8</v>
      </c>
      <c r="H1028" s="13">
        <f t="shared" si="605"/>
        <v>81.077981651376135</v>
      </c>
    </row>
    <row r="1029" spans="1:26" x14ac:dyDescent="0.25">
      <c r="A1029" s="5">
        <f t="shared" si="602"/>
        <v>46051</v>
      </c>
      <c r="B1029">
        <f>'012926'!B62</f>
        <v>82.6</v>
      </c>
      <c r="C1029">
        <f>'012926'!C62</f>
        <v>62.4</v>
      </c>
      <c r="D1029">
        <f>'012926'!D62</f>
        <v>566</v>
      </c>
      <c r="E1029">
        <f>'012926'!E62</f>
        <v>302.60000000000002</v>
      </c>
      <c r="F1029" s="16">
        <f t="shared" si="603"/>
        <v>648.6</v>
      </c>
      <c r="G1029" s="16">
        <f t="shared" si="604"/>
        <v>365</v>
      </c>
      <c r="H1029" s="13">
        <f t="shared" si="605"/>
        <v>77.698630136986296</v>
      </c>
    </row>
    <row r="1030" spans="1:26" x14ac:dyDescent="0.25">
      <c r="A1030" s="5">
        <f t="shared" si="602"/>
        <v>46058</v>
      </c>
      <c r="B1030">
        <f>'020526'!B62</f>
        <v>91.1</v>
      </c>
      <c r="C1030">
        <f>'020526'!C62</f>
        <v>60.6</v>
      </c>
      <c r="D1030">
        <f>'020526'!D62</f>
        <v>566</v>
      </c>
      <c r="E1030">
        <f>'020526'!E62</f>
        <v>325.2</v>
      </c>
      <c r="F1030" s="16">
        <f t="shared" si="603"/>
        <v>657.1</v>
      </c>
      <c r="G1030" s="16">
        <f t="shared" si="604"/>
        <v>385.8</v>
      </c>
      <c r="H1030" s="13">
        <f t="shared" si="605"/>
        <v>70.321410057024366</v>
      </c>
    </row>
    <row r="1031" spans="1:26" x14ac:dyDescent="0.25">
      <c r="A1031" s="5">
        <f t="shared" si="602"/>
        <v>46065</v>
      </c>
      <c r="B1031">
        <f>'021226'!B62</f>
        <v>91.1</v>
      </c>
      <c r="C1031">
        <f>'021226'!C62</f>
        <v>56.9</v>
      </c>
      <c r="D1031">
        <f>'021226'!D62</f>
        <v>587.70000000000005</v>
      </c>
      <c r="E1031">
        <f>'021226'!E62</f>
        <v>331.4</v>
      </c>
      <c r="F1031" s="16">
        <f t="shared" si="603"/>
        <v>678.80000000000007</v>
      </c>
      <c r="G1031" s="16">
        <f t="shared" si="604"/>
        <v>388.29999999999995</v>
      </c>
      <c r="H1031" s="13">
        <f t="shared" si="605"/>
        <v>74.813288694308568</v>
      </c>
    </row>
    <row r="1032" spans="1:26" x14ac:dyDescent="0.25">
      <c r="A1032" s="5">
        <f t="shared" si="602"/>
        <v>46072</v>
      </c>
      <c r="B1032">
        <f>'021926'!B62</f>
        <v>71.599999999999994</v>
      </c>
      <c r="C1032">
        <f>'021926'!C62</f>
        <v>58.5</v>
      </c>
      <c r="D1032">
        <f>'021926'!D62</f>
        <v>607.79999999999995</v>
      </c>
      <c r="E1032">
        <f>'021926'!E62</f>
        <v>360.6</v>
      </c>
      <c r="F1032" s="16">
        <f t="shared" si="603"/>
        <v>679.4</v>
      </c>
      <c r="G1032" s="16">
        <f t="shared" si="604"/>
        <v>419.1</v>
      </c>
      <c r="H1032" s="13">
        <f t="shared" si="605"/>
        <v>62.109281794321156</v>
      </c>
    </row>
    <row r="1033" spans="1:26" x14ac:dyDescent="0.25">
      <c r="A1033" s="5">
        <f t="shared" si="602"/>
        <v>46079</v>
      </c>
      <c r="B1033">
        <f>'022626'!B62</f>
        <v>71.599999999999994</v>
      </c>
      <c r="C1033">
        <f>'022626'!C62</f>
        <v>57.8</v>
      </c>
      <c r="D1033">
        <f>'022626'!D62</f>
        <v>615</v>
      </c>
      <c r="E1033">
        <f>'022626'!E62</f>
        <v>362.8</v>
      </c>
      <c r="F1033" s="16">
        <f t="shared" si="603"/>
        <v>686.6</v>
      </c>
      <c r="G1033" s="16">
        <f t="shared" si="604"/>
        <v>420.6</v>
      </c>
      <c r="H1033" s="13">
        <f t="shared" si="605"/>
        <v>63.242986210175943</v>
      </c>
    </row>
    <row r="1034" spans="1:26" x14ac:dyDescent="0.25">
      <c r="A1034" s="5">
        <f t="shared" si="602"/>
        <v>46086</v>
      </c>
      <c r="B1034">
        <f>'030526'!B62</f>
        <v>74.099999999999994</v>
      </c>
      <c r="C1034">
        <f>'030526'!C62</f>
        <v>65.8</v>
      </c>
      <c r="D1034">
        <f>'030526'!D62</f>
        <v>628.70000000000005</v>
      </c>
      <c r="E1034">
        <f>'030526'!E62</f>
        <v>362.8</v>
      </c>
      <c r="F1034" s="16">
        <f t="shared" si="603"/>
        <v>702.80000000000007</v>
      </c>
      <c r="G1034" s="16">
        <f t="shared" si="604"/>
        <v>428.6</v>
      </c>
      <c r="H1034" s="13">
        <f t="shared" si="605"/>
        <v>63.975734951003282</v>
      </c>
    </row>
    <row r="1035" spans="1:26" x14ac:dyDescent="0.25">
      <c r="A1035" s="5">
        <f t="shared" si="602"/>
        <v>46093</v>
      </c>
      <c r="B1035">
        <f>'031226'!B62</f>
        <v>43.1</v>
      </c>
      <c r="C1035">
        <f>'031226'!C62</f>
        <v>47.8</v>
      </c>
      <c r="D1035">
        <f>'031226'!D62</f>
        <v>659.2</v>
      </c>
      <c r="E1035">
        <f>'031226'!E62</f>
        <v>362.8</v>
      </c>
      <c r="F1035" s="16">
        <f t="shared" si="603"/>
        <v>702.30000000000007</v>
      </c>
      <c r="G1035" s="16">
        <f t="shared" si="604"/>
        <v>410.6</v>
      </c>
      <c r="H1035" s="13">
        <f t="shared" si="605"/>
        <v>71.04237700925475</v>
      </c>
    </row>
    <row r="1036" spans="1:26" x14ac:dyDescent="0.25">
      <c r="A1036" s="5">
        <f t="shared" si="602"/>
        <v>46100</v>
      </c>
      <c r="B1036">
        <f>'031926'!B62</f>
        <v>43.1</v>
      </c>
      <c r="C1036">
        <f>'031926'!C62</f>
        <v>47.8</v>
      </c>
      <c r="D1036">
        <f>'031926'!D62</f>
        <v>659.2</v>
      </c>
      <c r="E1036">
        <f>'031926'!E62</f>
        <v>370.9</v>
      </c>
      <c r="F1036" s="16">
        <f t="shared" si="603"/>
        <v>702.30000000000007</v>
      </c>
      <c r="G1036" s="16">
        <f t="shared" si="604"/>
        <v>418.7</v>
      </c>
      <c r="H1036" s="13">
        <f t="shared" si="605"/>
        <v>67.733460711726792</v>
      </c>
      <c r="L1036" s="345">
        <v>4267.3999999999996</v>
      </c>
      <c r="N1036" t="s">
        <v>1537</v>
      </c>
      <c r="O1036" s="343" t="s">
        <v>1421</v>
      </c>
      <c r="P1036" s="6"/>
      <c r="Q1036" s="328" t="s">
        <v>1587</v>
      </c>
      <c r="R1036" s="6"/>
      <c r="T1036" s="328" t="s">
        <v>1588</v>
      </c>
      <c r="U1036" s="6"/>
      <c r="W1036" s="328" t="s">
        <v>1589</v>
      </c>
      <c r="X1036" s="6"/>
      <c r="Y1036" s="328" t="s">
        <v>1590</v>
      </c>
      <c r="Z1036" s="6"/>
    </row>
    <row r="1037" spans="1:26" x14ac:dyDescent="0.25">
      <c r="A1037" s="5">
        <f t="shared" si="602"/>
        <v>46107</v>
      </c>
      <c r="B1037" s="16">
        <v>43.05</v>
      </c>
      <c r="C1037" s="16">
        <v>37.450000000000003</v>
      </c>
      <c r="D1037" s="16">
        <v>659.16700000000003</v>
      </c>
      <c r="E1037" s="16">
        <v>391.97300000000001</v>
      </c>
      <c r="F1037" s="16">
        <f t="shared" si="603"/>
        <v>702.21699999999998</v>
      </c>
      <c r="G1037" s="16">
        <f t="shared" si="604"/>
        <v>429.423</v>
      </c>
      <c r="H1037" s="13">
        <f t="shared" si="605"/>
        <v>63.525707752030037</v>
      </c>
      <c r="I1037" s="16">
        <v>31</v>
      </c>
      <c r="L1037" s="345">
        <v>2646.4</v>
      </c>
      <c r="N1037" t="s">
        <v>1591</v>
      </c>
      <c r="O1037" s="343" t="s">
        <v>1592</v>
      </c>
      <c r="P1037" s="6" t="s">
        <v>1593</v>
      </c>
      <c r="Q1037" s="328" t="s">
        <v>1594</v>
      </c>
      <c r="R1037" s="6" t="s">
        <v>1595</v>
      </c>
      <c r="T1037" s="328" t="s">
        <v>1596</v>
      </c>
      <c r="U1037" s="6" t="s">
        <v>1597</v>
      </c>
      <c r="W1037" s="328" t="s">
        <v>1598</v>
      </c>
      <c r="X1037" s="6" t="s">
        <v>1599</v>
      </c>
      <c r="Y1037" s="328" t="s">
        <v>1600</v>
      </c>
      <c r="Z1037" s="6" t="s">
        <v>1601</v>
      </c>
    </row>
    <row r="1038" spans="1:26" x14ac:dyDescent="0.25">
      <c r="A1038" s="5">
        <f t="shared" si="602"/>
        <v>46114</v>
      </c>
      <c r="B1038" s="16">
        <v>43.435000000000002</v>
      </c>
      <c r="C1038" s="16">
        <v>23.75</v>
      </c>
      <c r="D1038" s="16">
        <v>659.16700000000003</v>
      </c>
      <c r="E1038" s="16">
        <v>427.22199999999998</v>
      </c>
      <c r="F1038" s="16">
        <f t="shared" si="603"/>
        <v>702.60200000000009</v>
      </c>
      <c r="G1038" s="16">
        <f t="shared" si="604"/>
        <v>450.97199999999998</v>
      </c>
      <c r="H1038" s="13">
        <f t="shared" si="605"/>
        <v>55.79725570545402</v>
      </c>
      <c r="I1038" s="16">
        <v>31</v>
      </c>
      <c r="L1038" s="345">
        <v>2072.1999999999998</v>
      </c>
      <c r="N1038" t="s">
        <v>1424</v>
      </c>
      <c r="O1038" s="345">
        <v>4267.3999999999996</v>
      </c>
      <c r="P1038" s="6">
        <v>1</v>
      </c>
      <c r="Q1038" s="346">
        <v>3738.2</v>
      </c>
      <c r="R1038" s="6">
        <v>1</v>
      </c>
      <c r="S1038" s="115"/>
      <c r="T1038" s="346">
        <v>3154</v>
      </c>
      <c r="U1038" s="6">
        <v>1</v>
      </c>
      <c r="V1038" s="115"/>
      <c r="W1038" s="346">
        <v>3160.5</v>
      </c>
      <c r="X1038" s="6">
        <v>1</v>
      </c>
      <c r="Y1038" s="346">
        <v>3569.9</v>
      </c>
      <c r="Z1038" s="6">
        <v>1</v>
      </c>
    </row>
    <row r="1039" spans="1:26" x14ac:dyDescent="0.25">
      <c r="A1039" s="5">
        <f t="shared" si="602"/>
        <v>46121</v>
      </c>
      <c r="B1039" s="16">
        <v>60.55</v>
      </c>
      <c r="C1039" s="16">
        <v>23.35</v>
      </c>
      <c r="D1039" s="16">
        <v>662.34</v>
      </c>
      <c r="E1039" s="16">
        <v>449.94200000000001</v>
      </c>
      <c r="F1039" s="16">
        <f t="shared" si="603"/>
        <v>722.89</v>
      </c>
      <c r="G1039" s="16">
        <f t="shared" si="604"/>
        <v>473.29200000000003</v>
      </c>
      <c r="H1039" s="13">
        <f t="shared" si="605"/>
        <v>52.736576996864493</v>
      </c>
      <c r="I1039" s="16">
        <v>31</v>
      </c>
      <c r="L1039" s="345">
        <v>1863.1</v>
      </c>
      <c r="N1039" t="s">
        <v>1496</v>
      </c>
      <c r="O1039" s="345">
        <v>2646.4</v>
      </c>
      <c r="P1039" s="6">
        <v>2</v>
      </c>
      <c r="Q1039" s="346">
        <v>2575.6</v>
      </c>
      <c r="R1039" s="6">
        <v>2</v>
      </c>
      <c r="S1039" s="115"/>
      <c r="T1039" s="346">
        <v>2809.3</v>
      </c>
      <c r="U1039" s="6">
        <v>2</v>
      </c>
      <c r="V1039" s="115"/>
      <c r="W1039" s="346">
        <v>2032.7</v>
      </c>
      <c r="X1039" s="6">
        <v>3</v>
      </c>
      <c r="Y1039" s="346">
        <v>2638.7</v>
      </c>
      <c r="Z1039" s="6">
        <v>2</v>
      </c>
    </row>
    <row r="1040" spans="1:26" x14ac:dyDescent="0.25">
      <c r="A1040" s="5">
        <f t="shared" si="602"/>
        <v>46128</v>
      </c>
      <c r="B1040" s="16">
        <v>60.55</v>
      </c>
      <c r="C1040" s="16">
        <v>11.65</v>
      </c>
      <c r="D1040" s="16">
        <v>662.34</v>
      </c>
      <c r="E1040" s="16">
        <v>461.96199999999999</v>
      </c>
      <c r="F1040" s="16">
        <f t="shared" si="603"/>
        <v>722.89</v>
      </c>
      <c r="G1040" s="16">
        <f t="shared" si="604"/>
        <v>473.61199999999997</v>
      </c>
      <c r="H1040" s="13">
        <f t="shared" si="605"/>
        <v>52.633379221810259</v>
      </c>
      <c r="I1040" s="16">
        <v>31</v>
      </c>
      <c r="L1040" s="345">
        <v>1556.8</v>
      </c>
      <c r="N1040" t="s">
        <v>1506</v>
      </c>
      <c r="O1040" s="345">
        <v>2072.1999999999998</v>
      </c>
      <c r="P1040" s="6">
        <v>3</v>
      </c>
      <c r="Q1040" s="346">
        <v>2115.5</v>
      </c>
      <c r="R1040" s="6">
        <v>4</v>
      </c>
      <c r="S1040" s="115"/>
      <c r="T1040" s="346">
        <v>1961.7</v>
      </c>
      <c r="U1040" s="6">
        <v>4</v>
      </c>
      <c r="V1040" s="115"/>
      <c r="W1040" s="346">
        <v>2059.1</v>
      </c>
      <c r="X1040" s="6">
        <v>2</v>
      </c>
      <c r="Y1040" s="346">
        <v>2353</v>
      </c>
      <c r="Z1040" s="6">
        <v>3</v>
      </c>
    </row>
    <row r="1041" spans="1:26" ht="15" x14ac:dyDescent="0.35">
      <c r="A1041" s="333" t="s">
        <v>1574</v>
      </c>
      <c r="B1041" s="16">
        <v>29.75</v>
      </c>
      <c r="C1041" s="16">
        <v>11.65</v>
      </c>
      <c r="D1041" s="16">
        <v>695.34</v>
      </c>
      <c r="E1041" s="16">
        <v>490.09500000000003</v>
      </c>
      <c r="F1041" s="16">
        <f t="shared" si="603"/>
        <v>725.09</v>
      </c>
      <c r="G1041" s="16">
        <f t="shared" si="604"/>
        <v>501.745</v>
      </c>
      <c r="H1041" s="13">
        <f t="shared" si="605"/>
        <v>44.513647370676338</v>
      </c>
      <c r="I1041" s="16">
        <v>31</v>
      </c>
      <c r="L1041" s="345">
        <v>1020.5</v>
      </c>
      <c r="N1041" t="s">
        <v>1500</v>
      </c>
      <c r="O1041" s="345">
        <v>1863.1</v>
      </c>
      <c r="P1041" s="6">
        <v>4</v>
      </c>
      <c r="Q1041" s="346">
        <v>2427.9</v>
      </c>
      <c r="R1041" s="6">
        <v>3</v>
      </c>
      <c r="S1041" s="115"/>
      <c r="T1041" s="346">
        <v>1353</v>
      </c>
      <c r="U1041" s="6">
        <v>5</v>
      </c>
      <c r="V1041" s="115"/>
      <c r="W1041" s="346">
        <v>1241.2</v>
      </c>
      <c r="X1041" s="6">
        <v>4</v>
      </c>
      <c r="Y1041" s="346">
        <v>1228.5999999999999</v>
      </c>
      <c r="Z1041" s="6">
        <v>5</v>
      </c>
    </row>
    <row r="1042" spans="1:26" ht="15" x14ac:dyDescent="0.25">
      <c r="A1042" s="296" t="s">
        <v>1575</v>
      </c>
      <c r="B1042" s="16">
        <v>29.75</v>
      </c>
      <c r="C1042" s="16">
        <v>11.65</v>
      </c>
      <c r="D1042" s="16">
        <v>704.88400000000001</v>
      </c>
      <c r="E1042" s="16">
        <v>490.09500000000003</v>
      </c>
      <c r="F1042" s="16">
        <f t="shared" si="603"/>
        <v>734.63400000000001</v>
      </c>
      <c r="G1042" s="16">
        <f t="shared" si="604"/>
        <v>501.745</v>
      </c>
      <c r="H1042" s="13">
        <f t="shared" si="605"/>
        <v>46.415808827193096</v>
      </c>
      <c r="I1042" s="16">
        <v>43</v>
      </c>
      <c r="L1042" s="343">
        <v>966.9</v>
      </c>
      <c r="N1042" t="s">
        <v>1524</v>
      </c>
      <c r="O1042" s="345">
        <v>1556.8</v>
      </c>
      <c r="P1042" s="6">
        <v>5</v>
      </c>
      <c r="Q1042" s="328">
        <v>802.4</v>
      </c>
      <c r="R1042" s="6">
        <v>7</v>
      </c>
      <c r="S1042" s="115"/>
      <c r="T1042" s="328">
        <v>275.7</v>
      </c>
      <c r="U1042" s="6">
        <v>17</v>
      </c>
      <c r="V1042" s="115"/>
      <c r="W1042" s="328">
        <v>807.6</v>
      </c>
      <c r="X1042" s="6">
        <v>6</v>
      </c>
      <c r="Y1042" s="346">
        <v>1677</v>
      </c>
      <c r="Z1042" s="6">
        <v>4</v>
      </c>
    </row>
    <row r="1043" spans="1:26" ht="15" x14ac:dyDescent="0.25">
      <c r="A1043" s="338" t="s">
        <v>1578</v>
      </c>
      <c r="B1043" s="16">
        <v>43.3</v>
      </c>
      <c r="C1043" s="16">
        <v>11.65</v>
      </c>
      <c r="D1043" s="16">
        <v>715.92399999999998</v>
      </c>
      <c r="E1043" s="16">
        <v>499.27</v>
      </c>
      <c r="F1043" s="16">
        <f t="shared" si="603"/>
        <v>759.22399999999993</v>
      </c>
      <c r="G1043" s="16">
        <f t="shared" si="604"/>
        <v>510.91999999999996</v>
      </c>
      <c r="H1043" s="13">
        <f t="shared" si="605"/>
        <v>48.599389336882481</v>
      </c>
      <c r="I1043" s="16">
        <v>45</v>
      </c>
      <c r="L1043" s="343">
        <v>745.9</v>
      </c>
      <c r="N1043" t="s">
        <v>1494</v>
      </c>
      <c r="O1043" s="345">
        <v>1020.5</v>
      </c>
      <c r="P1043" s="6">
        <v>6</v>
      </c>
      <c r="Q1043" s="328">
        <v>781.3</v>
      </c>
      <c r="R1043" s="6">
        <v>8</v>
      </c>
      <c r="S1043" s="115"/>
      <c r="T1043" s="328">
        <v>437.1</v>
      </c>
      <c r="U1043" s="6">
        <v>8</v>
      </c>
      <c r="V1043" s="115"/>
      <c r="W1043" s="328">
        <v>335.4</v>
      </c>
      <c r="X1043" s="6">
        <v>13</v>
      </c>
      <c r="Y1043" s="328">
        <v>122.1</v>
      </c>
      <c r="Z1043" s="6">
        <v>23</v>
      </c>
    </row>
    <row r="1044" spans="1:26" ht="15" x14ac:dyDescent="0.25">
      <c r="A1044" s="296" t="s">
        <v>1579</v>
      </c>
      <c r="B1044" s="16">
        <v>37.905000000000001</v>
      </c>
      <c r="C1044" s="16">
        <v>11.65</v>
      </c>
      <c r="D1044" s="16">
        <v>721.55700000000002</v>
      </c>
      <c r="E1044" s="16">
        <v>534.61099999999999</v>
      </c>
      <c r="F1044" s="16">
        <f t="shared" si="603"/>
        <v>759.46199999999999</v>
      </c>
      <c r="G1044" s="16">
        <f t="shared" si="604"/>
        <v>546.26099999999997</v>
      </c>
      <c r="H1044" s="13">
        <f t="shared" si="605"/>
        <v>39.029145408513521</v>
      </c>
      <c r="I1044" s="16">
        <v>65.7</v>
      </c>
      <c r="L1044" s="343">
        <v>744.3</v>
      </c>
      <c r="N1044" t="s">
        <v>1504</v>
      </c>
      <c r="O1044" s="343">
        <v>966.9</v>
      </c>
      <c r="P1044" s="6">
        <v>7</v>
      </c>
      <c r="Q1044" s="328">
        <v>964.8</v>
      </c>
      <c r="R1044" s="6">
        <v>5</v>
      </c>
      <c r="S1044" s="115"/>
      <c r="T1044" s="346">
        <v>1082.4000000000001</v>
      </c>
      <c r="U1044" s="6">
        <v>6</v>
      </c>
      <c r="V1044" s="115"/>
      <c r="W1044" s="328">
        <v>758.8</v>
      </c>
      <c r="X1044" s="6">
        <v>7</v>
      </c>
      <c r="Y1044" s="328">
        <v>922.5</v>
      </c>
      <c r="Z1044" s="6">
        <v>6</v>
      </c>
    </row>
    <row r="1045" spans="1:26" ht="15" x14ac:dyDescent="0.25">
      <c r="A1045" s="342" t="s">
        <v>1580</v>
      </c>
      <c r="B1045" s="16">
        <v>16</v>
      </c>
      <c r="C1045" s="16">
        <v>0</v>
      </c>
      <c r="D1045" s="16">
        <v>732.70799999999997</v>
      </c>
      <c r="E1045" s="16">
        <v>547.32600000000002</v>
      </c>
      <c r="F1045" s="16">
        <f t="shared" si="603"/>
        <v>748.70799999999997</v>
      </c>
      <c r="G1045" s="16">
        <f t="shared" si="604"/>
        <v>547.32600000000002</v>
      </c>
      <c r="H1045" s="13">
        <f t="shared" si="605"/>
        <v>36.793793826713859</v>
      </c>
      <c r="I1045" s="16">
        <v>75.7</v>
      </c>
      <c r="L1045" s="343">
        <v>721.4</v>
      </c>
      <c r="N1045" t="s">
        <v>1454</v>
      </c>
      <c r="O1045" s="343">
        <v>745.9</v>
      </c>
      <c r="P1045" s="6">
        <v>8</v>
      </c>
      <c r="Q1045" s="328">
        <v>578.4</v>
      </c>
      <c r="R1045" s="6">
        <v>10</v>
      </c>
      <c r="S1045" s="115"/>
      <c r="T1045" s="328">
        <v>350.2</v>
      </c>
      <c r="U1045" s="6">
        <v>10</v>
      </c>
      <c r="V1045" s="115"/>
      <c r="W1045" s="328">
        <v>539.4</v>
      </c>
      <c r="X1045" s="6">
        <v>9</v>
      </c>
      <c r="Y1045" s="328">
        <v>675.4</v>
      </c>
      <c r="Z1045" s="6">
        <v>8</v>
      </c>
    </row>
    <row r="1046" spans="1:26" ht="15" x14ac:dyDescent="0.25">
      <c r="A1046" s="296" t="s">
        <v>1581</v>
      </c>
      <c r="B1046" s="16">
        <v>0</v>
      </c>
      <c r="C1046" s="16">
        <v>0</v>
      </c>
      <c r="D1046" s="16">
        <v>745.90800000000002</v>
      </c>
      <c r="E1046" s="16">
        <v>568.06100000000004</v>
      </c>
      <c r="F1046" s="16">
        <f t="shared" ref="F1046" si="606">+B1046+D1046</f>
        <v>745.90800000000002</v>
      </c>
      <c r="G1046" s="16">
        <f t="shared" ref="G1046" si="607">+C1046+E1046</f>
        <v>568.06100000000004</v>
      </c>
      <c r="H1046" s="13">
        <f t="shared" ref="H1046" si="608">+(F1046/G1046-1)*100</f>
        <v>31.307729275553143</v>
      </c>
      <c r="I1046" s="16">
        <v>79.7</v>
      </c>
      <c r="L1046" s="343">
        <v>712</v>
      </c>
      <c r="N1046" t="s">
        <v>1480</v>
      </c>
      <c r="O1046" s="343">
        <v>744.3</v>
      </c>
      <c r="P1046" s="6">
        <v>9</v>
      </c>
      <c r="Q1046" s="328">
        <v>0</v>
      </c>
      <c r="R1046" s="6"/>
      <c r="S1046" s="115"/>
      <c r="T1046" s="328">
        <v>149.9</v>
      </c>
      <c r="U1046" s="6">
        <v>22</v>
      </c>
      <c r="V1046" s="115"/>
      <c r="W1046" s="328">
        <v>0</v>
      </c>
      <c r="X1046" s="6"/>
      <c r="Y1046" s="328">
        <v>0</v>
      </c>
      <c r="Z1046" s="6"/>
    </row>
    <row r="1047" spans="1:26" ht="15" x14ac:dyDescent="0.25">
      <c r="A1047" s="301" t="s">
        <v>1617</v>
      </c>
      <c r="B1047" s="16">
        <v>0</v>
      </c>
      <c r="C1047" s="16">
        <v>0</v>
      </c>
      <c r="D1047" s="16">
        <v>745.90800000000002</v>
      </c>
      <c r="E1047" s="16">
        <v>578.40099999999995</v>
      </c>
      <c r="F1047" s="16">
        <f t="shared" ref="F1047:F1048" si="609">+B1047+D1047</f>
        <v>745.90800000000002</v>
      </c>
      <c r="G1047" s="16">
        <f t="shared" ref="G1047:G1048" si="610">+C1047+E1047</f>
        <v>578.40099999999995</v>
      </c>
      <c r="H1047" s="13">
        <f t="shared" ref="H1047:H1048" si="611">+(F1047/G1047-1)*100</f>
        <v>28.960357952354876</v>
      </c>
      <c r="L1047" s="343">
        <v>694.2</v>
      </c>
      <c r="N1047" t="s">
        <v>1456</v>
      </c>
      <c r="O1047" s="343">
        <v>721.4</v>
      </c>
      <c r="P1047" s="6">
        <v>10</v>
      </c>
      <c r="Q1047" s="328">
        <v>344.1</v>
      </c>
      <c r="R1047" s="6">
        <v>15</v>
      </c>
      <c r="S1047" s="115"/>
      <c r="T1047" s="328">
        <v>180.7</v>
      </c>
      <c r="U1047" s="6">
        <v>18</v>
      </c>
      <c r="V1047" s="115"/>
      <c r="W1047" s="328">
        <v>194.2</v>
      </c>
      <c r="X1047" s="6">
        <v>20</v>
      </c>
      <c r="Y1047" s="328">
        <v>328.9</v>
      </c>
      <c r="Z1047" s="6">
        <v>11</v>
      </c>
    </row>
    <row r="1048" spans="1:26" x14ac:dyDescent="0.25">
      <c r="A1048" s="332">
        <v>46177</v>
      </c>
      <c r="B1048">
        <v>79.7</v>
      </c>
      <c r="C1048">
        <v>196.4</v>
      </c>
      <c r="D1048">
        <v>0</v>
      </c>
      <c r="E1048">
        <v>0</v>
      </c>
      <c r="F1048" s="16">
        <f t="shared" si="609"/>
        <v>79.7</v>
      </c>
      <c r="G1048" s="16">
        <f t="shared" si="610"/>
        <v>196.4</v>
      </c>
      <c r="H1048" s="13">
        <f t="shared" si="611"/>
        <v>-59.419551934826885</v>
      </c>
      <c r="L1048" s="343">
        <v>494.1</v>
      </c>
      <c r="N1048" t="s">
        <v>1486</v>
      </c>
      <c r="O1048" s="343">
        <v>712</v>
      </c>
      <c r="P1048" s="6">
        <v>11</v>
      </c>
      <c r="Q1048" s="328">
        <v>895.8</v>
      </c>
      <c r="R1048" s="6">
        <v>6</v>
      </c>
      <c r="S1048" s="115"/>
      <c r="T1048" s="328">
        <v>462.4</v>
      </c>
      <c r="U1048" s="6">
        <v>7</v>
      </c>
      <c r="V1048" s="115"/>
      <c r="W1048" s="328">
        <v>643.20000000000005</v>
      </c>
      <c r="X1048" s="6">
        <v>8</v>
      </c>
      <c r="Y1048" s="328">
        <v>550.9</v>
      </c>
      <c r="Z1048" s="6">
        <v>9</v>
      </c>
    </row>
    <row r="1049" spans="1:26" ht="15" x14ac:dyDescent="0.25">
      <c r="A1049" s="301" t="s">
        <v>1623</v>
      </c>
      <c r="B1049" s="16">
        <v>74.2</v>
      </c>
      <c r="C1049" s="16">
        <v>227.9</v>
      </c>
      <c r="D1049" s="16">
        <v>11.814</v>
      </c>
      <c r="E1049" s="16">
        <v>0</v>
      </c>
      <c r="F1049" s="16">
        <f t="shared" ref="F1049" si="612">+B1049+D1049</f>
        <v>86.01400000000001</v>
      </c>
      <c r="G1049" s="16">
        <f t="shared" ref="G1049" si="613">+C1049+E1049</f>
        <v>227.9</v>
      </c>
      <c r="H1049" s="13">
        <f t="shared" ref="H1049" si="614">+(F1049/G1049-1)*100</f>
        <v>-62.258007898200965</v>
      </c>
      <c r="L1049" s="343">
        <v>490.6</v>
      </c>
      <c r="N1049" t="s">
        <v>1488</v>
      </c>
      <c r="O1049" s="343">
        <v>694.2</v>
      </c>
      <c r="P1049" s="6">
        <v>12</v>
      </c>
      <c r="Q1049" s="328">
        <v>621.79999999999995</v>
      </c>
      <c r="R1049" s="6">
        <v>9</v>
      </c>
      <c r="S1049" s="115"/>
      <c r="T1049" s="328">
        <v>426.7</v>
      </c>
      <c r="U1049" s="6">
        <v>9</v>
      </c>
      <c r="V1049" s="115"/>
      <c r="W1049" s="328">
        <v>355.6</v>
      </c>
      <c r="X1049" s="6">
        <v>12</v>
      </c>
      <c r="Y1049" s="328">
        <v>155.9</v>
      </c>
      <c r="Z1049" s="6">
        <v>18</v>
      </c>
    </row>
    <row r="1050" spans="1:26" ht="15" x14ac:dyDescent="0.25">
      <c r="A1050" s="296" t="s">
        <v>1624</v>
      </c>
      <c r="B1050" s="16">
        <v>74.2</v>
      </c>
      <c r="C1050" s="16">
        <v>224.86</v>
      </c>
      <c r="D1050" s="16">
        <v>11.814</v>
      </c>
      <c r="E1050" s="16">
        <v>17.04</v>
      </c>
      <c r="F1050" s="16">
        <f t="shared" ref="F1050" si="615">+B1050+D1050</f>
        <v>86.01400000000001</v>
      </c>
      <c r="G1050" s="16">
        <f t="shared" ref="G1050" si="616">+C1050+E1050</f>
        <v>241.9</v>
      </c>
      <c r="H1050" s="13">
        <f t="shared" ref="H1050" si="617">+(F1050/G1050-1)*100</f>
        <v>-64.44233154195949</v>
      </c>
      <c r="L1050" s="343">
        <v>374.7</v>
      </c>
      <c r="N1050" t="s">
        <v>1444</v>
      </c>
      <c r="O1050" s="343">
        <v>494.1</v>
      </c>
      <c r="P1050" s="6">
        <v>13</v>
      </c>
      <c r="Q1050" s="328">
        <v>523</v>
      </c>
      <c r="R1050" s="6">
        <v>12</v>
      </c>
      <c r="S1050" s="115"/>
      <c r="T1050" s="328">
        <v>333.8</v>
      </c>
      <c r="U1050" s="6">
        <v>11</v>
      </c>
      <c r="V1050" s="115"/>
      <c r="W1050" s="328">
        <v>321.39999999999998</v>
      </c>
      <c r="X1050" s="6">
        <v>15</v>
      </c>
      <c r="Y1050" s="328">
        <v>272</v>
      </c>
      <c r="Z1050" s="6">
        <v>14</v>
      </c>
    </row>
    <row r="1051" spans="1:26" ht="15" x14ac:dyDescent="0.25">
      <c r="A1051" s="296" t="s">
        <v>1627</v>
      </c>
      <c r="B1051" s="16">
        <v>74.2</v>
      </c>
      <c r="C1051" s="16">
        <v>215.55</v>
      </c>
      <c r="D1051" s="16">
        <v>43.057000000000002</v>
      </c>
      <c r="E1051" s="16">
        <v>27.215</v>
      </c>
      <c r="F1051" s="16">
        <f t="shared" ref="F1051" si="618">+B1051+D1051</f>
        <v>117.25700000000001</v>
      </c>
      <c r="G1051" s="16">
        <f t="shared" ref="G1051" si="619">+C1051+E1051</f>
        <v>242.76500000000001</v>
      </c>
      <c r="H1051" s="13">
        <f t="shared" ref="H1051" si="620">+(F1051/G1051-1)*100</f>
        <v>-51.699380058904708</v>
      </c>
      <c r="L1051" s="343">
        <v>341.5</v>
      </c>
      <c r="N1051" t="s">
        <v>1462</v>
      </c>
      <c r="O1051" s="343">
        <v>490.6</v>
      </c>
      <c r="P1051" s="6">
        <v>14</v>
      </c>
      <c r="Q1051" s="328">
        <v>575.6</v>
      </c>
      <c r="R1051" s="6">
        <v>11</v>
      </c>
      <c r="S1051" s="115"/>
      <c r="T1051" s="328">
        <v>276.3</v>
      </c>
      <c r="U1051" s="6">
        <v>16</v>
      </c>
      <c r="V1051" s="115"/>
      <c r="W1051" s="328">
        <v>369.7</v>
      </c>
      <c r="X1051" s="6">
        <v>10</v>
      </c>
      <c r="Y1051" s="328">
        <v>155.80000000000001</v>
      </c>
      <c r="Z1051" s="6">
        <v>19</v>
      </c>
    </row>
    <row r="1052" spans="1:26" ht="15" x14ac:dyDescent="0.25">
      <c r="A1052" s="352" t="s">
        <v>1628</v>
      </c>
      <c r="B1052" s="16">
        <v>48.05</v>
      </c>
      <c r="C1052" s="16">
        <v>218.55</v>
      </c>
      <c r="D1052" s="16">
        <v>70.888999999999996</v>
      </c>
      <c r="E1052" s="16">
        <v>27.215</v>
      </c>
      <c r="F1052" s="16">
        <f t="shared" ref="F1052:F1053" si="621">+B1052+D1052</f>
        <v>118.93899999999999</v>
      </c>
      <c r="G1052" s="16">
        <f t="shared" ref="G1052:G1053" si="622">+C1052+E1052</f>
        <v>245.76500000000001</v>
      </c>
      <c r="H1052" s="13">
        <f t="shared" ref="H1052:H1053" si="623">+(F1052/G1052-1)*100</f>
        <v>-51.604581612516021</v>
      </c>
      <c r="L1052" s="343">
        <v>336</v>
      </c>
      <c r="N1052" t="s">
        <v>1476</v>
      </c>
      <c r="O1052" s="343">
        <v>374.7</v>
      </c>
      <c r="P1052" s="6">
        <v>15</v>
      </c>
      <c r="Q1052" s="328">
        <v>513.1</v>
      </c>
      <c r="R1052" s="6">
        <v>13</v>
      </c>
      <c r="S1052" s="115"/>
      <c r="T1052" s="328">
        <v>277.39999999999998</v>
      </c>
      <c r="U1052" s="6">
        <v>15</v>
      </c>
      <c r="V1052" s="115"/>
      <c r="W1052" s="328">
        <v>322</v>
      </c>
      <c r="X1052" s="6">
        <v>14</v>
      </c>
      <c r="Y1052" s="328">
        <v>263.39999999999998</v>
      </c>
      <c r="Z1052" s="6">
        <v>15</v>
      </c>
    </row>
    <row r="1053" spans="1:26" ht="15" x14ac:dyDescent="0.25">
      <c r="A1053" s="296" t="s">
        <v>1632</v>
      </c>
      <c r="B1053" s="16" cm="1">
        <f t="array" ref="B1053">INDEX(Sheet1!$N:$N, MATCH(1, (Sheet1!$B:$B=Colombia!$A$1) * (Sheet1!$C:$C=Colombia!$A1053), 0))</f>
        <v>48.05</v>
      </c>
      <c r="C1053" s="16" cm="1">
        <f t="array" ref="C1053">INDEX(Sheet1!$U:$U, MATCH(1, (Sheet1!$B:$B=Colombia!$A$1) * (Sheet1!$C:$C=Colombia!$A1053), 0))</f>
        <v>218.55</v>
      </c>
      <c r="D1053" s="16" cm="1">
        <f t="array" ref="D1053">INDEX(Sheet1!$Q:$Q, MATCH(1, (Sheet1!$B:$B=Colombia!$A$1) * (Sheet1!$C:$C=Colombia!$A1053), 0))</f>
        <v>81.739000000000004</v>
      </c>
      <c r="E1053" s="16" cm="1">
        <f t="array" ref="E1053">INDEX(Sheet1!$T:$T, MATCH(1, (Sheet1!$B:$B=Colombia!$A$1) * (Sheet1!$C:$C=Colombia!$A1053), 0))</f>
        <v>27.215</v>
      </c>
      <c r="F1053" s="16">
        <f t="shared" si="621"/>
        <v>129.78899999999999</v>
      </c>
      <c r="G1053" s="16">
        <f t="shared" si="622"/>
        <v>245.76500000000001</v>
      </c>
      <c r="H1053" s="13">
        <f t="shared" si="623"/>
        <v>-47.189795129493625</v>
      </c>
      <c r="L1053" s="343">
        <v>317.10000000000002</v>
      </c>
      <c r="N1053" t="s">
        <v>1432</v>
      </c>
      <c r="O1053" s="343">
        <v>341.5</v>
      </c>
      <c r="P1053" s="6">
        <v>16</v>
      </c>
      <c r="Q1053" s="328">
        <v>301.7</v>
      </c>
      <c r="R1053" s="6">
        <v>18</v>
      </c>
      <c r="S1053" s="115"/>
      <c r="T1053" s="328">
        <v>292.2</v>
      </c>
      <c r="U1053" s="6">
        <v>14</v>
      </c>
      <c r="V1053" s="115"/>
      <c r="W1053" s="328">
        <v>304.60000000000002</v>
      </c>
      <c r="X1053" s="6">
        <v>17</v>
      </c>
      <c r="Y1053" s="328">
        <v>295.8</v>
      </c>
      <c r="Z1053" s="6">
        <v>13</v>
      </c>
    </row>
    <row r="1054" spans="1:26" x14ac:dyDescent="0.25">
      <c r="L1054" s="343">
        <v>292.60000000000002</v>
      </c>
      <c r="N1054" t="s">
        <v>1498</v>
      </c>
      <c r="O1054" s="343">
        <v>336</v>
      </c>
      <c r="P1054" s="6">
        <v>17</v>
      </c>
      <c r="Q1054" s="328">
        <v>139.1</v>
      </c>
      <c r="R1054" s="6">
        <v>25</v>
      </c>
      <c r="S1054" s="115"/>
      <c r="T1054" s="346">
        <v>2112.9</v>
      </c>
      <c r="U1054" s="6">
        <v>3</v>
      </c>
      <c r="V1054" s="115"/>
      <c r="W1054" s="346">
        <v>1159.9000000000001</v>
      </c>
      <c r="X1054" s="6">
        <v>5</v>
      </c>
      <c r="Y1054" s="328">
        <v>847.9</v>
      </c>
      <c r="Z1054" s="6">
        <v>7</v>
      </c>
    </row>
    <row r="1055" spans="1:26" x14ac:dyDescent="0.25">
      <c r="L1055" s="343">
        <v>265.2</v>
      </c>
      <c r="N1055" t="s">
        <v>1426</v>
      </c>
      <c r="O1055" s="343">
        <v>317.10000000000002</v>
      </c>
      <c r="P1055" s="6">
        <v>18</v>
      </c>
      <c r="Q1055" s="328">
        <v>304.10000000000002</v>
      </c>
      <c r="R1055" s="6">
        <v>17</v>
      </c>
      <c r="S1055" s="115"/>
      <c r="T1055" s="328">
        <v>166.9</v>
      </c>
      <c r="U1055" s="6">
        <v>20</v>
      </c>
      <c r="V1055" s="115"/>
      <c r="W1055" s="328">
        <v>265.5</v>
      </c>
      <c r="X1055" s="6">
        <v>19</v>
      </c>
      <c r="Y1055" s="328">
        <v>549.29999999999995</v>
      </c>
      <c r="Z1055" s="6">
        <v>10</v>
      </c>
    </row>
    <row r="1056" spans="1:26" x14ac:dyDescent="0.25">
      <c r="L1056" s="343">
        <v>236.9</v>
      </c>
      <c r="N1056" t="s">
        <v>1464</v>
      </c>
      <c r="O1056" s="343">
        <v>292.60000000000002</v>
      </c>
      <c r="P1056" s="6">
        <v>19</v>
      </c>
      <c r="Q1056" s="328">
        <v>173.7</v>
      </c>
      <c r="R1056" s="6">
        <v>20</v>
      </c>
      <c r="S1056" s="115"/>
      <c r="T1056" s="328">
        <v>177.8</v>
      </c>
      <c r="U1056" s="6">
        <v>19</v>
      </c>
      <c r="V1056" s="115"/>
      <c r="W1056" s="328">
        <v>163.6</v>
      </c>
      <c r="X1056" s="6">
        <v>23</v>
      </c>
      <c r="Y1056" s="328">
        <v>300.89999999999998</v>
      </c>
      <c r="Z1056" s="6">
        <v>12</v>
      </c>
    </row>
    <row r="1057" spans="12:26" x14ac:dyDescent="0.25">
      <c r="L1057" s="343">
        <v>206</v>
      </c>
      <c r="N1057" t="s">
        <v>1442</v>
      </c>
      <c r="O1057" s="343">
        <v>265.2</v>
      </c>
      <c r="P1057" s="6">
        <v>20</v>
      </c>
      <c r="Q1057" s="328">
        <v>152.69999999999999</v>
      </c>
      <c r="R1057" s="6">
        <v>24</v>
      </c>
      <c r="S1057" s="115"/>
      <c r="T1057" s="328">
        <v>123.3</v>
      </c>
      <c r="U1057" s="6">
        <v>26</v>
      </c>
      <c r="V1057" s="115"/>
      <c r="W1057" s="328">
        <v>33.4</v>
      </c>
      <c r="X1057" s="6">
        <v>38</v>
      </c>
      <c r="Y1057" s="328">
        <v>183.3</v>
      </c>
      <c r="Z1057" s="6">
        <v>17</v>
      </c>
    </row>
    <row r="1058" spans="12:26" x14ac:dyDescent="0.25">
      <c r="L1058" s="343">
        <v>168.5</v>
      </c>
      <c r="N1058" t="s">
        <v>1466</v>
      </c>
      <c r="O1058" s="343">
        <v>236.9</v>
      </c>
      <c r="P1058" s="6">
        <v>21</v>
      </c>
      <c r="Q1058" s="328">
        <v>340.2</v>
      </c>
      <c r="R1058" s="6">
        <v>16</v>
      </c>
      <c r="S1058" s="115"/>
      <c r="T1058" s="328">
        <v>312.5</v>
      </c>
      <c r="U1058" s="6">
        <v>12</v>
      </c>
      <c r="V1058" s="115"/>
      <c r="W1058" s="328">
        <v>309.39999999999998</v>
      </c>
      <c r="X1058" s="6">
        <v>16</v>
      </c>
      <c r="Y1058" s="328">
        <v>85.4</v>
      </c>
      <c r="Z1058" s="6">
        <v>28</v>
      </c>
    </row>
    <row r="1059" spans="12:26" x14ac:dyDescent="0.25">
      <c r="L1059" s="343">
        <v>166</v>
      </c>
      <c r="N1059" t="s">
        <v>1534</v>
      </c>
      <c r="O1059" s="343">
        <v>206</v>
      </c>
      <c r="P1059" s="6">
        <v>22</v>
      </c>
      <c r="Q1059" s="328">
        <v>19.7</v>
      </c>
      <c r="R1059" s="6">
        <v>41</v>
      </c>
      <c r="S1059" s="115"/>
      <c r="T1059" s="328">
        <v>24.2</v>
      </c>
      <c r="U1059" s="6">
        <v>39</v>
      </c>
      <c r="V1059" s="115"/>
      <c r="W1059" s="328">
        <v>35.1</v>
      </c>
      <c r="X1059" s="6">
        <v>37</v>
      </c>
      <c r="Y1059" s="328">
        <v>19.3</v>
      </c>
      <c r="Z1059" s="6">
        <v>37</v>
      </c>
    </row>
    <row r="1060" spans="12:26" x14ac:dyDescent="0.25">
      <c r="L1060" s="343">
        <v>131.6</v>
      </c>
      <c r="N1060" t="s">
        <v>1440</v>
      </c>
      <c r="O1060" s="343">
        <v>168.5</v>
      </c>
      <c r="P1060" s="6">
        <v>23</v>
      </c>
      <c r="Q1060" s="328">
        <v>167.9</v>
      </c>
      <c r="R1060" s="6">
        <v>22</v>
      </c>
      <c r="S1060" s="115"/>
      <c r="T1060" s="328">
        <v>137.4</v>
      </c>
      <c r="U1060" s="6">
        <v>24</v>
      </c>
      <c r="V1060" s="115"/>
      <c r="W1060" s="328">
        <v>160.4</v>
      </c>
      <c r="X1060" s="6">
        <v>24</v>
      </c>
      <c r="Y1060" s="328">
        <v>151.19999999999999</v>
      </c>
      <c r="Z1060" s="6">
        <v>20</v>
      </c>
    </row>
    <row r="1061" spans="12:26" x14ac:dyDescent="0.25">
      <c r="L1061" s="343">
        <v>118.1</v>
      </c>
      <c r="N1061" t="s">
        <v>1512</v>
      </c>
      <c r="O1061" s="343">
        <v>166</v>
      </c>
      <c r="P1061" s="6">
        <v>24</v>
      </c>
      <c r="Q1061" s="328">
        <v>86.9</v>
      </c>
      <c r="R1061" s="6">
        <v>30</v>
      </c>
      <c r="S1061" s="115"/>
      <c r="T1061" s="328">
        <v>309.2</v>
      </c>
      <c r="U1061" s="6">
        <v>13</v>
      </c>
      <c r="V1061" s="115"/>
      <c r="W1061" s="328">
        <v>164.8</v>
      </c>
      <c r="X1061" s="6">
        <v>22</v>
      </c>
      <c r="Y1061" s="328">
        <v>33.9</v>
      </c>
      <c r="Z1061" s="6">
        <v>33</v>
      </c>
    </row>
    <row r="1062" spans="12:26" x14ac:dyDescent="0.25">
      <c r="L1062" s="343">
        <v>102.6</v>
      </c>
      <c r="N1062" t="s">
        <v>1490</v>
      </c>
      <c r="O1062" s="343">
        <v>131.6</v>
      </c>
      <c r="P1062" s="6">
        <v>25</v>
      </c>
      <c r="Q1062" s="328">
        <v>114.4</v>
      </c>
      <c r="R1062" s="6">
        <v>27</v>
      </c>
      <c r="S1062" s="115"/>
      <c r="T1062" s="328">
        <v>135.19999999999999</v>
      </c>
      <c r="U1062" s="6">
        <v>25</v>
      </c>
      <c r="V1062" s="115"/>
      <c r="W1062" s="328">
        <v>64.8</v>
      </c>
      <c r="X1062" s="6">
        <v>31</v>
      </c>
      <c r="Y1062" s="328">
        <v>123.7</v>
      </c>
      <c r="Z1062" s="6">
        <v>21</v>
      </c>
    </row>
    <row r="1063" spans="12:26" x14ac:dyDescent="0.25">
      <c r="L1063" s="343">
        <v>96.3</v>
      </c>
      <c r="N1063" t="s">
        <v>1436</v>
      </c>
      <c r="O1063" s="343">
        <v>118.1</v>
      </c>
      <c r="P1063" s="6">
        <v>26</v>
      </c>
      <c r="Q1063" s="328">
        <v>78.400000000000006</v>
      </c>
      <c r="R1063" s="6">
        <v>31</v>
      </c>
      <c r="S1063" s="115"/>
      <c r="T1063" s="328">
        <v>80.099999999999994</v>
      </c>
      <c r="U1063" s="6">
        <v>30</v>
      </c>
      <c r="V1063" s="115"/>
      <c r="W1063" s="328">
        <v>75.5</v>
      </c>
      <c r="X1063" s="6">
        <v>29</v>
      </c>
      <c r="Y1063" s="328">
        <v>110.3</v>
      </c>
      <c r="Z1063" s="6">
        <v>24</v>
      </c>
    </row>
    <row r="1064" spans="12:26" x14ac:dyDescent="0.25">
      <c r="L1064" s="343">
        <v>95.7</v>
      </c>
      <c r="N1064" t="s">
        <v>1482</v>
      </c>
      <c r="O1064" s="343">
        <v>102.6</v>
      </c>
      <c r="P1064" s="6">
        <v>27</v>
      </c>
      <c r="Q1064" s="328">
        <v>31.1</v>
      </c>
      <c r="R1064" s="6">
        <v>38</v>
      </c>
      <c r="S1064" s="115"/>
      <c r="T1064" s="328">
        <v>20.8</v>
      </c>
      <c r="U1064" s="6">
        <v>42</v>
      </c>
      <c r="V1064" s="115"/>
      <c r="W1064" s="328">
        <v>0</v>
      </c>
      <c r="X1064" s="6">
        <v>53</v>
      </c>
      <c r="Y1064" s="328">
        <v>0</v>
      </c>
      <c r="Z1064" s="6"/>
    </row>
    <row r="1065" spans="12:26" x14ac:dyDescent="0.25">
      <c r="L1065" s="343">
        <v>92.7</v>
      </c>
      <c r="N1065" t="s">
        <v>1468</v>
      </c>
      <c r="O1065" s="343">
        <v>96.3</v>
      </c>
      <c r="P1065" s="6">
        <v>28</v>
      </c>
      <c r="Q1065" s="328">
        <v>408.4</v>
      </c>
      <c r="R1065" s="6">
        <v>14</v>
      </c>
      <c r="S1065" s="115"/>
      <c r="T1065" s="328">
        <v>145.19999999999999</v>
      </c>
      <c r="U1065" s="6">
        <v>23</v>
      </c>
      <c r="V1065" s="115"/>
      <c r="W1065" s="328">
        <v>282.10000000000002</v>
      </c>
      <c r="X1065" s="6">
        <v>18</v>
      </c>
      <c r="Y1065" s="328">
        <v>95.6</v>
      </c>
      <c r="Z1065" s="6">
        <v>27</v>
      </c>
    </row>
    <row r="1066" spans="12:26" x14ac:dyDescent="0.25">
      <c r="L1066" s="343">
        <v>85.4</v>
      </c>
      <c r="N1066" t="s">
        <v>1450</v>
      </c>
      <c r="O1066" s="343">
        <v>95.7</v>
      </c>
      <c r="P1066" s="6">
        <v>29</v>
      </c>
      <c r="Q1066" s="328">
        <v>119.8</v>
      </c>
      <c r="R1066" s="6">
        <v>26</v>
      </c>
      <c r="S1066" s="115"/>
      <c r="T1066" s="328">
        <v>40.9</v>
      </c>
      <c r="U1066" s="6">
        <v>36</v>
      </c>
      <c r="V1066" s="115"/>
      <c r="W1066" s="328">
        <v>115.7</v>
      </c>
      <c r="X1066" s="6">
        <v>28</v>
      </c>
      <c r="Y1066" s="328">
        <v>109.6</v>
      </c>
      <c r="Z1066" s="6">
        <v>26</v>
      </c>
    </row>
    <row r="1067" spans="12:26" x14ac:dyDescent="0.25">
      <c r="L1067" s="343">
        <v>76.8</v>
      </c>
      <c r="N1067" t="s">
        <v>1438</v>
      </c>
      <c r="O1067" s="343">
        <v>92.7</v>
      </c>
      <c r="P1067" s="6">
        <v>30</v>
      </c>
      <c r="Q1067" s="328">
        <v>219.8</v>
      </c>
      <c r="R1067" s="6">
        <v>19</v>
      </c>
      <c r="S1067" s="115"/>
      <c r="T1067" s="328">
        <v>117.6</v>
      </c>
      <c r="U1067" s="6">
        <v>27</v>
      </c>
      <c r="V1067" s="115"/>
      <c r="W1067" s="328">
        <v>137.5</v>
      </c>
      <c r="X1067" s="6">
        <v>26</v>
      </c>
      <c r="Y1067" s="328">
        <v>123.1</v>
      </c>
      <c r="Z1067" s="6">
        <v>22</v>
      </c>
    </row>
    <row r="1068" spans="12:26" x14ac:dyDescent="0.25">
      <c r="L1068" s="343">
        <v>75.2</v>
      </c>
      <c r="N1068" t="s">
        <v>1430</v>
      </c>
      <c r="O1068" s="343">
        <v>85.4</v>
      </c>
      <c r="P1068" s="6">
        <v>31</v>
      </c>
      <c r="Q1068" s="328">
        <v>165.7</v>
      </c>
      <c r="R1068" s="6">
        <v>23</v>
      </c>
      <c r="S1068" s="115"/>
      <c r="T1068" s="328">
        <v>68.3</v>
      </c>
      <c r="U1068" s="6">
        <v>32</v>
      </c>
      <c r="V1068" s="115"/>
      <c r="W1068" s="328">
        <v>122.6</v>
      </c>
      <c r="X1068" s="6">
        <v>27</v>
      </c>
      <c r="Y1068" s="328">
        <v>228.2</v>
      </c>
      <c r="Z1068" s="6">
        <v>16</v>
      </c>
    </row>
    <row r="1069" spans="12:26" x14ac:dyDescent="0.25">
      <c r="L1069" s="343">
        <v>66.3</v>
      </c>
      <c r="N1069" t="s">
        <v>1434</v>
      </c>
      <c r="O1069" s="343">
        <v>76.8</v>
      </c>
      <c r="P1069" s="6">
        <v>32</v>
      </c>
      <c r="Q1069" s="328">
        <v>106.5</v>
      </c>
      <c r="R1069" s="6">
        <v>28</v>
      </c>
      <c r="S1069" s="115"/>
      <c r="T1069" s="328">
        <v>68.5</v>
      </c>
      <c r="U1069" s="6">
        <v>31</v>
      </c>
      <c r="V1069" s="115"/>
      <c r="W1069" s="328">
        <v>70.2</v>
      </c>
      <c r="X1069" s="6">
        <v>30</v>
      </c>
      <c r="Y1069" s="328">
        <v>109.6</v>
      </c>
      <c r="Z1069" s="6">
        <v>25</v>
      </c>
    </row>
    <row r="1070" spans="12:26" x14ac:dyDescent="0.25">
      <c r="L1070" s="343">
        <v>63.9</v>
      </c>
      <c r="N1070" t="s">
        <v>1514</v>
      </c>
      <c r="O1070" s="343">
        <v>75.2</v>
      </c>
      <c r="P1070" s="6">
        <v>33</v>
      </c>
      <c r="Q1070" s="328">
        <v>172.3</v>
      </c>
      <c r="R1070" s="6">
        <v>21</v>
      </c>
      <c r="S1070" s="115"/>
      <c r="T1070" s="328">
        <v>92.4</v>
      </c>
      <c r="U1070" s="6">
        <v>29</v>
      </c>
      <c r="V1070" s="115"/>
      <c r="W1070" s="328">
        <v>180.5</v>
      </c>
      <c r="X1070" s="6">
        <v>21</v>
      </c>
      <c r="Y1070" s="328">
        <v>0</v>
      </c>
      <c r="Z1070" s="6">
        <v>48</v>
      </c>
    </row>
    <row r="1071" spans="12:26" x14ac:dyDescent="0.25">
      <c r="L1071" s="343">
        <v>62.9</v>
      </c>
      <c r="N1071" t="s">
        <v>1478</v>
      </c>
      <c r="O1071" s="343">
        <v>66.3</v>
      </c>
      <c r="P1071" s="6">
        <v>34</v>
      </c>
      <c r="Q1071" s="328">
        <v>13.4</v>
      </c>
      <c r="R1071" s="6">
        <v>42</v>
      </c>
      <c r="S1071" s="115"/>
      <c r="T1071" s="328">
        <v>3</v>
      </c>
      <c r="U1071" s="6">
        <v>49</v>
      </c>
      <c r="V1071" s="115"/>
      <c r="W1071" s="328">
        <v>29</v>
      </c>
      <c r="X1071" s="6">
        <v>41</v>
      </c>
      <c r="Y1071" s="328">
        <v>44</v>
      </c>
      <c r="Z1071" s="6">
        <v>31</v>
      </c>
    </row>
    <row r="1072" spans="12:26" x14ac:dyDescent="0.25">
      <c r="L1072" s="343">
        <v>61.7</v>
      </c>
      <c r="N1072" t="s">
        <v>1484</v>
      </c>
      <c r="O1072" s="343">
        <v>63.9</v>
      </c>
      <c r="P1072" s="6">
        <v>35</v>
      </c>
      <c r="Q1072" s="328">
        <v>67.3</v>
      </c>
      <c r="R1072" s="6">
        <v>32</v>
      </c>
      <c r="S1072" s="115"/>
      <c r="T1072" s="328">
        <v>46.7</v>
      </c>
      <c r="U1072" s="6">
        <v>34</v>
      </c>
      <c r="V1072" s="115"/>
      <c r="W1072" s="328">
        <v>48.3</v>
      </c>
      <c r="X1072" s="6">
        <v>33</v>
      </c>
      <c r="Y1072" s="328">
        <v>10.5</v>
      </c>
      <c r="Z1072" s="6">
        <v>43</v>
      </c>
    </row>
    <row r="1073" spans="12:26" x14ac:dyDescent="0.25">
      <c r="L1073" s="343">
        <v>56.7</v>
      </c>
      <c r="N1073" t="s">
        <v>1520</v>
      </c>
      <c r="O1073" s="343">
        <v>62.9</v>
      </c>
      <c r="P1073" s="6">
        <v>36</v>
      </c>
      <c r="Q1073" s="328">
        <v>0</v>
      </c>
      <c r="R1073" s="6"/>
      <c r="S1073" s="115"/>
      <c r="T1073" s="328">
        <v>0</v>
      </c>
      <c r="U1073" s="6"/>
      <c r="V1073" s="115"/>
      <c r="W1073" s="328">
        <v>0</v>
      </c>
      <c r="X1073" s="6"/>
      <c r="Y1073" s="328">
        <v>0</v>
      </c>
      <c r="Z1073" s="6"/>
    </row>
    <row r="1074" spans="12:26" x14ac:dyDescent="0.25">
      <c r="L1074" s="343">
        <v>49.8</v>
      </c>
      <c r="N1074" t="s">
        <v>1510</v>
      </c>
      <c r="O1074" s="343">
        <v>61.7</v>
      </c>
      <c r="P1074" s="6">
        <v>37</v>
      </c>
      <c r="Q1074" s="328">
        <v>33</v>
      </c>
      <c r="R1074" s="6">
        <v>37</v>
      </c>
      <c r="S1074" s="115"/>
      <c r="T1074" s="328">
        <v>28.8</v>
      </c>
      <c r="U1074" s="6">
        <v>38</v>
      </c>
      <c r="V1074" s="115"/>
      <c r="W1074" s="328">
        <v>31.9</v>
      </c>
      <c r="X1074" s="6">
        <v>39</v>
      </c>
      <c r="Y1074" s="328">
        <v>0</v>
      </c>
      <c r="Z1074" s="6"/>
    </row>
    <row r="1075" spans="12:26" x14ac:dyDescent="0.25">
      <c r="L1075" s="343">
        <v>42.3</v>
      </c>
      <c r="N1075" t="s">
        <v>1522</v>
      </c>
      <c r="O1075" s="343">
        <v>56.7</v>
      </c>
      <c r="P1075" s="6">
        <v>38</v>
      </c>
      <c r="Q1075" s="328">
        <v>0</v>
      </c>
      <c r="R1075" s="6"/>
      <c r="S1075" s="115"/>
      <c r="T1075" s="328">
        <v>0</v>
      </c>
      <c r="U1075" s="6"/>
      <c r="V1075" s="115"/>
      <c r="W1075" s="328">
        <v>0</v>
      </c>
      <c r="X1075" s="6"/>
      <c r="Y1075" s="328">
        <v>3.7</v>
      </c>
      <c r="Z1075" s="6">
        <v>45</v>
      </c>
    </row>
    <row r="1076" spans="12:26" x14ac:dyDescent="0.25">
      <c r="L1076" s="343">
        <v>40.700000000000003</v>
      </c>
      <c r="N1076" t="s">
        <v>1492</v>
      </c>
      <c r="O1076" s="343">
        <v>49.8</v>
      </c>
      <c r="P1076" s="6">
        <v>39</v>
      </c>
      <c r="Q1076" s="328">
        <v>63.2</v>
      </c>
      <c r="R1076" s="6">
        <v>34</v>
      </c>
      <c r="S1076" s="115"/>
      <c r="T1076" s="328">
        <v>45.6</v>
      </c>
      <c r="U1076" s="6">
        <v>35</v>
      </c>
      <c r="V1076" s="115"/>
      <c r="W1076" s="328">
        <v>46.5</v>
      </c>
      <c r="X1076" s="6">
        <v>35</v>
      </c>
      <c r="Y1076" s="328">
        <v>43.1</v>
      </c>
      <c r="Z1076" s="6">
        <v>32</v>
      </c>
    </row>
    <row r="1077" spans="12:26" x14ac:dyDescent="0.25">
      <c r="L1077" s="343">
        <v>37</v>
      </c>
      <c r="N1077" t="s">
        <v>1458</v>
      </c>
      <c r="O1077" s="343">
        <v>42.3</v>
      </c>
      <c r="P1077" s="6">
        <v>40</v>
      </c>
      <c r="Q1077" s="328">
        <v>48.7</v>
      </c>
      <c r="R1077" s="6">
        <v>35</v>
      </c>
      <c r="S1077" s="115"/>
      <c r="T1077" s="328">
        <v>4.5999999999999996</v>
      </c>
      <c r="U1077" s="6">
        <v>47</v>
      </c>
      <c r="V1077" s="115"/>
      <c r="W1077" s="328">
        <v>31.1</v>
      </c>
      <c r="X1077" s="6">
        <v>40</v>
      </c>
      <c r="Y1077" s="328">
        <v>32.799999999999997</v>
      </c>
      <c r="Z1077" s="6">
        <v>34</v>
      </c>
    </row>
    <row r="1078" spans="12:26" x14ac:dyDescent="0.25">
      <c r="L1078" s="343">
        <v>34.799999999999997</v>
      </c>
      <c r="N1078" t="s">
        <v>1446</v>
      </c>
      <c r="O1078" s="343">
        <v>40.700000000000003</v>
      </c>
      <c r="P1078" s="6">
        <v>41</v>
      </c>
      <c r="Q1078" s="328">
        <v>43.2</v>
      </c>
      <c r="R1078" s="6">
        <v>36</v>
      </c>
      <c r="S1078" s="115"/>
      <c r="T1078" s="328">
        <v>36.1</v>
      </c>
      <c r="U1078" s="6">
        <v>37</v>
      </c>
      <c r="V1078" s="115"/>
      <c r="W1078" s="328">
        <v>42.3</v>
      </c>
      <c r="X1078" s="6">
        <v>36</v>
      </c>
      <c r="Y1078" s="328">
        <v>44.4</v>
      </c>
      <c r="Z1078" s="6">
        <v>30</v>
      </c>
    </row>
    <row r="1079" spans="12:26" x14ac:dyDescent="0.25">
      <c r="L1079" s="343">
        <v>33</v>
      </c>
      <c r="N1079" t="s">
        <v>1516</v>
      </c>
      <c r="O1079" s="343">
        <v>37</v>
      </c>
      <c r="P1079" s="6">
        <v>42</v>
      </c>
      <c r="Q1079" s="328">
        <v>0</v>
      </c>
      <c r="R1079" s="6"/>
      <c r="S1079" s="115"/>
      <c r="T1079" s="328">
        <v>0</v>
      </c>
      <c r="U1079" s="6"/>
      <c r="V1079" s="115"/>
      <c r="W1079" s="328">
        <v>0</v>
      </c>
      <c r="X1079" s="6"/>
      <c r="Y1079" s="328">
        <v>0</v>
      </c>
      <c r="Z1079" s="6"/>
    </row>
    <row r="1080" spans="12:26" x14ac:dyDescent="0.25">
      <c r="L1080" s="343">
        <v>32.6</v>
      </c>
      <c r="N1080" t="s">
        <v>1474</v>
      </c>
      <c r="O1080" s="343">
        <v>34.799999999999997</v>
      </c>
      <c r="P1080" s="6">
        <v>43</v>
      </c>
      <c r="Q1080" s="328">
        <v>63.5</v>
      </c>
      <c r="R1080" s="6">
        <v>33</v>
      </c>
      <c r="S1080" s="115"/>
      <c r="T1080" s="328">
        <v>51.9</v>
      </c>
      <c r="U1080" s="6">
        <v>33</v>
      </c>
      <c r="V1080" s="115"/>
      <c r="W1080" s="328">
        <v>19.100000000000001</v>
      </c>
      <c r="X1080" s="6">
        <v>45</v>
      </c>
      <c r="Y1080" s="328">
        <v>19.2</v>
      </c>
      <c r="Z1080" s="6">
        <v>38</v>
      </c>
    </row>
    <row r="1081" spans="12:26" x14ac:dyDescent="0.25">
      <c r="L1081" s="343">
        <v>29.9</v>
      </c>
      <c r="N1081" t="s">
        <v>1526</v>
      </c>
      <c r="O1081" s="343">
        <v>33</v>
      </c>
      <c r="P1081" s="6">
        <v>44</v>
      </c>
      <c r="Q1081" s="328">
        <v>0</v>
      </c>
      <c r="R1081" s="6"/>
      <c r="S1081" s="115"/>
      <c r="T1081" s="328">
        <v>0</v>
      </c>
      <c r="U1081" s="6"/>
      <c r="V1081" s="115"/>
      <c r="W1081" s="328">
        <v>0</v>
      </c>
      <c r="X1081" s="6"/>
      <c r="Y1081" s="328">
        <v>0</v>
      </c>
      <c r="Z1081" s="6"/>
    </row>
    <row r="1082" spans="12:26" x14ac:dyDescent="0.25">
      <c r="L1082" s="343">
        <v>21.4</v>
      </c>
      <c r="N1082" t="s">
        <v>1418</v>
      </c>
      <c r="O1082" s="343">
        <v>32.6</v>
      </c>
      <c r="P1082" s="6">
        <v>45</v>
      </c>
      <c r="Q1082" s="328">
        <v>21.7</v>
      </c>
      <c r="R1082" s="6">
        <v>40</v>
      </c>
      <c r="S1082" s="115"/>
      <c r="T1082" s="328">
        <v>100.3</v>
      </c>
      <c r="U1082" s="6">
        <v>28</v>
      </c>
      <c r="V1082" s="115"/>
      <c r="W1082" s="328">
        <v>11.2</v>
      </c>
      <c r="X1082" s="6">
        <v>46</v>
      </c>
      <c r="Y1082" s="328">
        <v>66.7</v>
      </c>
      <c r="Z1082" s="6">
        <v>29</v>
      </c>
    </row>
    <row r="1083" spans="12:26" x14ac:dyDescent="0.25">
      <c r="L1083" s="343">
        <v>20.100000000000001</v>
      </c>
      <c r="N1083" t="s">
        <v>1530</v>
      </c>
      <c r="O1083" s="343">
        <v>29.9</v>
      </c>
      <c r="P1083" s="6">
        <v>46</v>
      </c>
      <c r="Q1083" s="328">
        <v>0</v>
      </c>
      <c r="R1083" s="6">
        <v>51</v>
      </c>
      <c r="S1083" s="115"/>
      <c r="T1083" s="328">
        <v>0</v>
      </c>
      <c r="U1083" s="6"/>
      <c r="V1083" s="115"/>
      <c r="W1083" s="328">
        <v>0</v>
      </c>
      <c r="X1083" s="6"/>
      <c r="Y1083" s="328">
        <v>0</v>
      </c>
      <c r="Z1083" s="6"/>
    </row>
    <row r="1084" spans="12:26" x14ac:dyDescent="0.25">
      <c r="L1084" s="343">
        <v>13.9</v>
      </c>
      <c r="N1084" t="s">
        <v>1460</v>
      </c>
      <c r="O1084" s="343">
        <v>21.4</v>
      </c>
      <c r="P1084" s="6">
        <v>47</v>
      </c>
      <c r="Q1084" s="328">
        <v>3.2</v>
      </c>
      <c r="R1084" s="6">
        <v>49</v>
      </c>
      <c r="S1084" s="115"/>
      <c r="T1084" s="328">
        <v>0</v>
      </c>
      <c r="U1084" s="6"/>
      <c r="V1084" s="115"/>
      <c r="W1084" s="328">
        <v>0</v>
      </c>
      <c r="X1084" s="6"/>
      <c r="Y1084" s="328">
        <v>0</v>
      </c>
      <c r="Z1084" s="6"/>
    </row>
    <row r="1085" spans="12:26" x14ac:dyDescent="0.25">
      <c r="L1085" s="343">
        <v>10.8</v>
      </c>
      <c r="N1085" t="s">
        <v>1428</v>
      </c>
      <c r="O1085" s="343">
        <v>20.100000000000001</v>
      </c>
      <c r="P1085" s="6">
        <v>48</v>
      </c>
      <c r="Q1085" s="328">
        <v>5.4</v>
      </c>
      <c r="R1085" s="6">
        <v>46</v>
      </c>
      <c r="S1085" s="115"/>
      <c r="T1085" s="328">
        <v>20</v>
      </c>
      <c r="U1085" s="6">
        <v>43</v>
      </c>
      <c r="V1085" s="115"/>
      <c r="W1085" s="328">
        <v>22.3</v>
      </c>
      <c r="X1085" s="6">
        <v>42</v>
      </c>
      <c r="Y1085" s="328">
        <v>13.4</v>
      </c>
      <c r="Z1085" s="6">
        <v>41</v>
      </c>
    </row>
    <row r="1086" spans="12:26" x14ac:dyDescent="0.25">
      <c r="L1086" s="343">
        <v>9.6999999999999993</v>
      </c>
      <c r="N1086" t="s">
        <v>1448</v>
      </c>
      <c r="O1086" s="343">
        <v>13.9</v>
      </c>
      <c r="P1086" s="6">
        <v>49</v>
      </c>
      <c r="Q1086" s="328">
        <v>26.5</v>
      </c>
      <c r="R1086" s="6">
        <v>39</v>
      </c>
      <c r="S1086" s="115"/>
      <c r="T1086" s="328">
        <v>21</v>
      </c>
      <c r="U1086" s="6">
        <v>41</v>
      </c>
      <c r="V1086" s="115"/>
      <c r="W1086" s="328">
        <v>19.8</v>
      </c>
      <c r="X1086" s="6">
        <v>44</v>
      </c>
      <c r="Y1086" s="328">
        <v>13.7</v>
      </c>
      <c r="Z1086" s="6">
        <v>40</v>
      </c>
    </row>
    <row r="1087" spans="12:26" x14ac:dyDescent="0.25">
      <c r="L1087" s="343">
        <v>7.4</v>
      </c>
      <c r="N1087" t="s">
        <v>1518</v>
      </c>
      <c r="O1087" s="343">
        <v>10.8</v>
      </c>
      <c r="P1087" s="6">
        <v>50</v>
      </c>
      <c r="Q1087" s="328">
        <v>0</v>
      </c>
      <c r="R1087" s="6"/>
      <c r="S1087" s="115"/>
      <c r="T1087" s="328">
        <v>0</v>
      </c>
      <c r="U1087" s="6"/>
      <c r="V1087" s="115"/>
      <c r="W1087" s="328">
        <v>0</v>
      </c>
      <c r="X1087" s="6"/>
      <c r="Y1087" s="328">
        <v>0</v>
      </c>
      <c r="Z1087" s="6"/>
    </row>
    <row r="1088" spans="12:26" x14ac:dyDescent="0.25">
      <c r="L1088" s="343">
        <v>3.4</v>
      </c>
      <c r="N1088" t="s">
        <v>1470</v>
      </c>
      <c r="O1088" s="343">
        <v>9.6999999999999993</v>
      </c>
      <c r="P1088" s="6">
        <v>51</v>
      </c>
      <c r="Q1088" s="328">
        <v>0</v>
      </c>
      <c r="R1088" s="6"/>
      <c r="S1088" s="115"/>
      <c r="T1088" s="328">
        <v>10.5</v>
      </c>
      <c r="U1088" s="6">
        <v>44</v>
      </c>
      <c r="V1088" s="115"/>
      <c r="W1088" s="328">
        <v>9.4</v>
      </c>
      <c r="X1088" s="6">
        <v>47</v>
      </c>
      <c r="Y1088" s="328">
        <v>0</v>
      </c>
      <c r="Z1088" s="6"/>
    </row>
    <row r="1089" spans="12:26" x14ac:dyDescent="0.25">
      <c r="L1089" s="343">
        <v>0</v>
      </c>
      <c r="N1089" t="s">
        <v>1532</v>
      </c>
      <c r="O1089" s="343">
        <v>7.4</v>
      </c>
      <c r="P1089" s="6">
        <v>52</v>
      </c>
      <c r="Q1089" s="328">
        <v>8.8000000000000007</v>
      </c>
      <c r="R1089" s="6">
        <v>44</v>
      </c>
      <c r="S1089" s="115"/>
      <c r="T1089" s="328">
        <v>9.6999999999999993</v>
      </c>
      <c r="U1089" s="6">
        <v>45</v>
      </c>
      <c r="V1089" s="115"/>
      <c r="W1089" s="328">
        <v>2.7</v>
      </c>
      <c r="X1089" s="6">
        <v>50</v>
      </c>
      <c r="Y1089" s="328">
        <v>13.2</v>
      </c>
      <c r="Z1089" s="6">
        <v>42</v>
      </c>
    </row>
    <row r="1090" spans="12:26" x14ac:dyDescent="0.25">
      <c r="L1090" s="343">
        <v>0</v>
      </c>
      <c r="N1090" t="s">
        <v>1502</v>
      </c>
      <c r="O1090" s="343">
        <v>3.4</v>
      </c>
      <c r="P1090" s="6">
        <v>53</v>
      </c>
      <c r="Q1090" s="328">
        <v>2.2999999999999998</v>
      </c>
      <c r="R1090" s="6">
        <v>50</v>
      </c>
      <c r="S1090" s="115"/>
      <c r="T1090" s="328">
        <v>3.2</v>
      </c>
      <c r="U1090" s="6">
        <v>48</v>
      </c>
      <c r="V1090" s="115"/>
      <c r="W1090" s="328">
        <v>3.1</v>
      </c>
      <c r="X1090" s="6">
        <v>49</v>
      </c>
      <c r="Y1090" s="328">
        <v>2.7</v>
      </c>
      <c r="Z1090" s="6">
        <v>46</v>
      </c>
    </row>
    <row r="1091" spans="12:26" x14ac:dyDescent="0.25">
      <c r="L1091" s="343">
        <v>0</v>
      </c>
      <c r="N1091" t="s">
        <v>1452</v>
      </c>
      <c r="O1091" s="343">
        <v>0</v>
      </c>
      <c r="P1091" s="6">
        <v>54</v>
      </c>
      <c r="Q1091" s="328">
        <v>0</v>
      </c>
      <c r="R1091" s="6"/>
      <c r="S1091" s="115"/>
      <c r="T1091" s="328">
        <v>0</v>
      </c>
      <c r="U1091" s="6">
        <v>53</v>
      </c>
      <c r="V1091" s="115"/>
      <c r="W1091" s="328">
        <v>0</v>
      </c>
      <c r="X1091" s="6"/>
      <c r="Y1091" s="328">
        <v>0</v>
      </c>
      <c r="Z1091" s="6"/>
    </row>
    <row r="1092" spans="12:26" x14ac:dyDescent="0.25">
      <c r="L1092" s="343">
        <v>0</v>
      </c>
      <c r="N1092" t="s">
        <v>1472</v>
      </c>
      <c r="O1092" s="343">
        <v>0</v>
      </c>
      <c r="P1092" s="6">
        <v>55</v>
      </c>
      <c r="Q1092" s="328">
        <v>5.3</v>
      </c>
      <c r="R1092" s="6">
        <v>47</v>
      </c>
      <c r="S1092" s="115"/>
      <c r="T1092" s="328">
        <v>22.3</v>
      </c>
      <c r="U1092" s="6">
        <v>40</v>
      </c>
      <c r="V1092" s="115"/>
      <c r="W1092" s="328">
        <v>0</v>
      </c>
      <c r="X1092" s="6"/>
      <c r="Y1092" s="328">
        <v>9.5</v>
      </c>
      <c r="Z1092" s="6">
        <v>44</v>
      </c>
    </row>
    <row r="1093" spans="12:26" x14ac:dyDescent="0.25">
      <c r="L1093" s="343">
        <v>0</v>
      </c>
      <c r="N1093" t="s">
        <v>1536</v>
      </c>
      <c r="O1093" s="343">
        <v>0</v>
      </c>
      <c r="P1093" s="6">
        <v>55</v>
      </c>
      <c r="Q1093" s="328">
        <v>0</v>
      </c>
      <c r="R1093" s="6">
        <v>51</v>
      </c>
      <c r="S1093" s="115"/>
      <c r="T1093" s="328">
        <v>0</v>
      </c>
      <c r="U1093" s="6">
        <v>54</v>
      </c>
      <c r="V1093" s="115"/>
      <c r="W1093" s="328">
        <v>0.7</v>
      </c>
      <c r="X1093" s="6">
        <v>52</v>
      </c>
      <c r="Y1093" s="328">
        <v>16.5</v>
      </c>
      <c r="Z1093" s="6">
        <v>39</v>
      </c>
    </row>
    <row r="1094" spans="12:26" x14ac:dyDescent="0.25">
      <c r="L1094" s="343">
        <v>0</v>
      </c>
      <c r="N1094" t="s">
        <v>1508</v>
      </c>
      <c r="O1094" s="343">
        <v>0</v>
      </c>
      <c r="P1094" s="6">
        <v>55</v>
      </c>
      <c r="Q1094" s="328">
        <v>0</v>
      </c>
      <c r="R1094" s="6"/>
      <c r="S1094" s="115"/>
      <c r="T1094" s="328">
        <v>0</v>
      </c>
      <c r="U1094" s="6"/>
      <c r="V1094" s="115"/>
      <c r="W1094" s="328">
        <v>0</v>
      </c>
      <c r="X1094" s="6"/>
      <c r="Y1094" s="328">
        <v>0</v>
      </c>
      <c r="Z1094" s="6"/>
    </row>
    <row r="1095" spans="12:26" x14ac:dyDescent="0.25">
      <c r="L1095" s="343">
        <v>0</v>
      </c>
      <c r="N1095" t="s">
        <v>1528</v>
      </c>
      <c r="O1095" s="343">
        <v>0</v>
      </c>
      <c r="P1095" s="6">
        <v>55</v>
      </c>
      <c r="Q1095" s="328">
        <v>0</v>
      </c>
      <c r="R1095" s="6"/>
      <c r="S1095" s="115"/>
      <c r="T1095" s="328">
        <v>0</v>
      </c>
      <c r="U1095" s="6"/>
      <c r="V1095" s="115"/>
      <c r="W1095" s="328">
        <v>0</v>
      </c>
      <c r="X1095" s="6"/>
      <c r="Y1095" s="328">
        <v>0</v>
      </c>
      <c r="Z1095" s="6"/>
    </row>
    <row r="1096" spans="12:26" x14ac:dyDescent="0.25">
      <c r="L1096" s="343">
        <v>0</v>
      </c>
      <c r="N1096" t="s">
        <v>1583</v>
      </c>
      <c r="O1096" s="343">
        <v>0</v>
      </c>
      <c r="P1096" s="6">
        <v>55</v>
      </c>
      <c r="Q1096" s="328">
        <v>0</v>
      </c>
      <c r="R1096" s="6"/>
      <c r="S1096" s="115"/>
      <c r="T1096" s="328">
        <v>0</v>
      </c>
      <c r="U1096" s="6"/>
      <c r="V1096" s="115"/>
      <c r="W1096" s="328">
        <v>0</v>
      </c>
      <c r="X1096" s="6"/>
      <c r="Y1096" s="328">
        <v>0</v>
      </c>
      <c r="Z1096" s="6"/>
    </row>
    <row r="1097" spans="12:26" x14ac:dyDescent="0.25">
      <c r="L1097" s="343">
        <v>0</v>
      </c>
      <c r="N1097" t="s">
        <v>1570</v>
      </c>
      <c r="O1097" s="343">
        <v>0</v>
      </c>
      <c r="P1097" s="6"/>
      <c r="Q1097" s="328">
        <v>106.2</v>
      </c>
      <c r="R1097" s="6">
        <v>29</v>
      </c>
      <c r="S1097" s="115"/>
      <c r="T1097" s="328">
        <v>158.69999999999999</v>
      </c>
      <c r="U1097" s="6">
        <v>21</v>
      </c>
      <c r="V1097" s="115"/>
      <c r="W1097" s="328">
        <v>157.5</v>
      </c>
      <c r="X1097" s="6">
        <v>25</v>
      </c>
      <c r="Y1097" s="328">
        <v>0</v>
      </c>
      <c r="Z1097" s="6"/>
    </row>
    <row r="1098" spans="12:26" x14ac:dyDescent="0.25">
      <c r="L1098" s="343">
        <v>0</v>
      </c>
      <c r="N1098" t="s">
        <v>1569</v>
      </c>
      <c r="O1098" s="343">
        <v>0</v>
      </c>
      <c r="P1098" s="6"/>
      <c r="Q1098" s="328">
        <v>12.5</v>
      </c>
      <c r="R1098" s="6">
        <v>43</v>
      </c>
      <c r="S1098" s="115"/>
      <c r="T1098" s="328">
        <v>0</v>
      </c>
      <c r="U1098" s="6"/>
      <c r="V1098" s="115"/>
      <c r="W1098" s="328">
        <v>22</v>
      </c>
      <c r="X1098" s="6">
        <v>43</v>
      </c>
      <c r="Y1098" s="328">
        <v>0</v>
      </c>
      <c r="Z1098" s="6"/>
    </row>
    <row r="1099" spans="12:26" x14ac:dyDescent="0.25">
      <c r="L1099" s="343">
        <v>0</v>
      </c>
      <c r="N1099" t="s">
        <v>1572</v>
      </c>
      <c r="O1099" s="343">
        <v>0</v>
      </c>
      <c r="P1099" s="6"/>
      <c r="Q1099" s="328">
        <v>8</v>
      </c>
      <c r="R1099" s="6">
        <v>45</v>
      </c>
      <c r="S1099" s="115"/>
      <c r="T1099" s="328">
        <v>8.5</v>
      </c>
      <c r="U1099" s="6">
        <v>46</v>
      </c>
      <c r="V1099" s="115"/>
      <c r="W1099" s="328">
        <v>0</v>
      </c>
      <c r="X1099" s="6"/>
      <c r="Y1099" s="328">
        <v>0</v>
      </c>
      <c r="Z1099" s="6"/>
    </row>
    <row r="1100" spans="12:26" x14ac:dyDescent="0.25">
      <c r="L1100" s="343">
        <v>0</v>
      </c>
      <c r="N1100" t="s">
        <v>1568</v>
      </c>
      <c r="O1100" s="343">
        <v>0</v>
      </c>
      <c r="P1100" s="6"/>
      <c r="Q1100" s="328">
        <v>4.7</v>
      </c>
      <c r="R1100" s="6">
        <v>48</v>
      </c>
      <c r="S1100" s="115"/>
      <c r="T1100" s="328">
        <v>2.7</v>
      </c>
      <c r="U1100" s="6">
        <v>50</v>
      </c>
      <c r="V1100" s="115"/>
      <c r="W1100" s="328">
        <v>2.4</v>
      </c>
      <c r="X1100" s="6">
        <v>51</v>
      </c>
      <c r="Y1100" s="328">
        <v>0</v>
      </c>
      <c r="Z1100" s="6">
        <v>48</v>
      </c>
    </row>
    <row r="1101" spans="12:26" x14ac:dyDescent="0.25">
      <c r="L1101" s="343">
        <v>0</v>
      </c>
      <c r="N1101" t="s">
        <v>1602</v>
      </c>
      <c r="O1101" s="343">
        <v>0</v>
      </c>
      <c r="P1101" s="6"/>
      <c r="Q1101" s="328">
        <v>0</v>
      </c>
      <c r="R1101" s="6"/>
      <c r="S1101" s="115"/>
      <c r="T1101" s="328">
        <v>0.1</v>
      </c>
      <c r="U1101" s="6">
        <v>51</v>
      </c>
      <c r="V1101" s="115"/>
      <c r="W1101" s="328">
        <v>0</v>
      </c>
      <c r="X1101" s="6"/>
      <c r="Y1101" s="328">
        <v>0</v>
      </c>
      <c r="Z1101" s="6"/>
    </row>
    <row r="1102" spans="12:26" x14ac:dyDescent="0.25">
      <c r="L1102" s="343">
        <v>0</v>
      </c>
      <c r="N1102" t="s">
        <v>1603</v>
      </c>
      <c r="O1102" s="343">
        <v>0</v>
      </c>
      <c r="P1102" s="6"/>
      <c r="Q1102" s="328">
        <v>0</v>
      </c>
      <c r="R1102" s="6"/>
      <c r="S1102" s="115"/>
      <c r="T1102" s="328">
        <v>0</v>
      </c>
      <c r="U1102" s="6">
        <v>52</v>
      </c>
      <c r="V1102" s="115"/>
      <c r="W1102" s="328">
        <v>0</v>
      </c>
      <c r="X1102" s="6"/>
      <c r="Y1102" s="328">
        <v>0</v>
      </c>
      <c r="Z1102" s="6"/>
    </row>
    <row r="1103" spans="12:26" x14ac:dyDescent="0.25">
      <c r="L1103" s="343">
        <v>0</v>
      </c>
      <c r="N1103" t="s">
        <v>1604</v>
      </c>
      <c r="O1103" s="343">
        <v>0</v>
      </c>
      <c r="P1103" s="6"/>
      <c r="Q1103" s="328">
        <v>0</v>
      </c>
      <c r="R1103" s="6"/>
      <c r="S1103" s="115"/>
      <c r="T1103" s="328">
        <v>0</v>
      </c>
      <c r="U1103" s="6">
        <v>54</v>
      </c>
      <c r="V1103" s="115"/>
      <c r="W1103" s="328">
        <v>0</v>
      </c>
      <c r="X1103" s="6"/>
      <c r="Y1103" s="328">
        <v>0</v>
      </c>
      <c r="Z1103" s="6"/>
    </row>
    <row r="1104" spans="12:26" x14ac:dyDescent="0.25">
      <c r="L1104" s="343">
        <v>0</v>
      </c>
      <c r="N1104" t="s">
        <v>1605</v>
      </c>
      <c r="O1104" s="343">
        <v>0</v>
      </c>
      <c r="P1104" s="6"/>
      <c r="Q1104" s="328">
        <v>0</v>
      </c>
      <c r="R1104" s="6"/>
      <c r="S1104" s="115"/>
      <c r="T1104" s="328">
        <v>0</v>
      </c>
      <c r="U1104" s="6">
        <v>54</v>
      </c>
      <c r="V1104" s="115"/>
      <c r="W1104" s="328">
        <v>0</v>
      </c>
      <c r="X1104" s="6"/>
      <c r="Y1104" s="328">
        <v>0</v>
      </c>
      <c r="Z1104" s="6"/>
    </row>
    <row r="1105" spans="12:26" x14ac:dyDescent="0.25">
      <c r="L1105" s="343">
        <v>0</v>
      </c>
      <c r="N1105" t="s">
        <v>1606</v>
      </c>
      <c r="O1105" s="343">
        <v>0</v>
      </c>
      <c r="P1105" s="6"/>
      <c r="Q1105" s="328">
        <v>0</v>
      </c>
      <c r="R1105" s="6"/>
      <c r="S1105" s="115"/>
      <c r="T1105" s="328">
        <v>0</v>
      </c>
      <c r="U1105" s="6"/>
      <c r="V1105" s="115"/>
      <c r="W1105" s="328">
        <v>367.1</v>
      </c>
      <c r="X1105" s="6">
        <v>11</v>
      </c>
      <c r="Y1105" s="328">
        <v>0</v>
      </c>
      <c r="Z1105" s="6"/>
    </row>
    <row r="1106" spans="12:26" x14ac:dyDescent="0.25">
      <c r="L1106" s="343">
        <v>0</v>
      </c>
      <c r="N1106" t="s">
        <v>1607</v>
      </c>
      <c r="O1106" s="343">
        <v>0</v>
      </c>
      <c r="P1106" s="6"/>
      <c r="Q1106" s="328">
        <v>0</v>
      </c>
      <c r="R1106" s="6"/>
      <c r="S1106" s="115"/>
      <c r="T1106" s="328">
        <v>0</v>
      </c>
      <c r="U1106" s="6"/>
      <c r="V1106" s="115"/>
      <c r="W1106" s="328">
        <v>55.6</v>
      </c>
      <c r="X1106" s="6">
        <v>32</v>
      </c>
      <c r="Y1106" s="328">
        <v>0</v>
      </c>
      <c r="Z1106" s="6"/>
    </row>
    <row r="1107" spans="12:26" x14ac:dyDescent="0.25">
      <c r="L1107" s="343">
        <v>0</v>
      </c>
      <c r="N1107" t="s">
        <v>1608</v>
      </c>
      <c r="O1107" s="343">
        <v>0</v>
      </c>
      <c r="P1107" s="6"/>
      <c r="Q1107" s="328">
        <v>0</v>
      </c>
      <c r="R1107" s="6"/>
      <c r="S1107" s="115"/>
      <c r="T1107" s="328">
        <v>0</v>
      </c>
      <c r="U1107" s="6"/>
      <c r="V1107" s="115"/>
      <c r="W1107" s="328">
        <v>46.6</v>
      </c>
      <c r="X1107" s="6">
        <v>34</v>
      </c>
      <c r="Y1107" s="328">
        <v>29</v>
      </c>
      <c r="Z1107" s="6">
        <v>35</v>
      </c>
    </row>
    <row r="1108" spans="12:26" x14ac:dyDescent="0.25">
      <c r="L1108" s="343">
        <v>0</v>
      </c>
      <c r="N1108" t="s">
        <v>1609</v>
      </c>
      <c r="O1108" s="343">
        <v>0</v>
      </c>
      <c r="P1108" s="6"/>
      <c r="Q1108" s="328">
        <v>0</v>
      </c>
      <c r="R1108" s="6"/>
      <c r="S1108" s="115"/>
      <c r="T1108" s="328">
        <v>0</v>
      </c>
      <c r="U1108" s="6"/>
      <c r="V1108" s="115"/>
      <c r="W1108" s="328">
        <v>3.9</v>
      </c>
      <c r="X1108" s="6">
        <v>48</v>
      </c>
      <c r="Y1108" s="328">
        <v>0</v>
      </c>
      <c r="Z1108" s="6"/>
    </row>
    <row r="1109" spans="12:26" x14ac:dyDescent="0.25">
      <c r="L1109" s="343">
        <v>0</v>
      </c>
      <c r="N1109" t="s">
        <v>1610</v>
      </c>
      <c r="O1109" s="343">
        <v>0</v>
      </c>
      <c r="P1109" s="6"/>
      <c r="Q1109" s="328">
        <v>0</v>
      </c>
      <c r="R1109" s="6"/>
      <c r="S1109" s="115"/>
      <c r="T1109" s="328">
        <v>0</v>
      </c>
      <c r="U1109" s="6"/>
      <c r="V1109" s="115"/>
      <c r="W1109" s="328">
        <v>0</v>
      </c>
      <c r="X1109" s="6">
        <v>53</v>
      </c>
      <c r="Y1109" s="328">
        <v>0</v>
      </c>
      <c r="Z1109" s="6">
        <v>48</v>
      </c>
    </row>
    <row r="1110" spans="12:26" x14ac:dyDescent="0.25">
      <c r="L1110" s="343">
        <v>0</v>
      </c>
      <c r="N1110" t="s">
        <v>1611</v>
      </c>
      <c r="O1110" s="343">
        <v>0</v>
      </c>
      <c r="P1110" s="6"/>
      <c r="Q1110" s="328">
        <v>0</v>
      </c>
      <c r="R1110" s="6"/>
      <c r="S1110" s="115"/>
      <c r="T1110" s="328">
        <v>0</v>
      </c>
      <c r="U1110" s="6"/>
      <c r="V1110" s="115"/>
      <c r="W1110" s="328">
        <v>0</v>
      </c>
      <c r="X1110" s="6">
        <v>53</v>
      </c>
      <c r="Y1110" s="328">
        <v>0</v>
      </c>
      <c r="Z1110" s="6"/>
    </row>
    <row r="1111" spans="12:26" x14ac:dyDescent="0.25">
      <c r="L1111" s="324">
        <f>SUM(L1036:L1110)</f>
        <v>23273</v>
      </c>
      <c r="N1111" t="s">
        <v>1612</v>
      </c>
      <c r="O1111" s="343">
        <v>0</v>
      </c>
      <c r="P1111" s="6"/>
      <c r="Q1111" s="328">
        <v>0</v>
      </c>
      <c r="R1111" s="6"/>
      <c r="S1111" s="115"/>
      <c r="T1111" s="328">
        <v>0</v>
      </c>
      <c r="U1111" s="6"/>
      <c r="V1111" s="115"/>
      <c r="W1111" s="328">
        <v>0</v>
      </c>
      <c r="X1111" s="6"/>
      <c r="Y1111" s="328">
        <v>23</v>
      </c>
      <c r="Z1111" s="6">
        <v>36</v>
      </c>
    </row>
    <row r="1112" spans="12:26" x14ac:dyDescent="0.25">
      <c r="N1112" t="s">
        <v>1613</v>
      </c>
      <c r="O1112" s="343">
        <v>0</v>
      </c>
      <c r="P1112" s="6"/>
      <c r="Q1112" s="328">
        <v>0</v>
      </c>
      <c r="R1112" s="6"/>
      <c r="S1112" s="115"/>
      <c r="T1112" s="328">
        <v>0</v>
      </c>
      <c r="U1112" s="6"/>
      <c r="V1112" s="115"/>
      <c r="W1112" s="328">
        <v>0</v>
      </c>
      <c r="X1112" s="6"/>
      <c r="Y1112" s="328">
        <v>2.2999999999999998</v>
      </c>
      <c r="Z1112" s="6">
        <v>47</v>
      </c>
    </row>
    <row r="1113" spans="12:26" x14ac:dyDescent="0.25">
      <c r="O1113" s="324">
        <f>SUM(O1038:O1112)</f>
        <v>23273</v>
      </c>
      <c r="Q1113" s="324">
        <f>SUM(Q1038:Q1112)</f>
        <v>21096.800000000003</v>
      </c>
      <c r="T1113" s="324">
        <f>SUM(T1038:T1112)</f>
        <v>18529.7</v>
      </c>
      <c r="W1113" s="324">
        <f>SUM(W1038:W1112)</f>
        <v>17758.899999999994</v>
      </c>
      <c r="Y1113" s="324">
        <f>SUM(Y1038:Y1112)</f>
        <v>18668.900000000001</v>
      </c>
    </row>
    <row r="65523" spans="1:8" x14ac:dyDescent="0.25">
      <c r="A65523" s="5"/>
      <c r="H65523" s="20"/>
    </row>
  </sheetData>
  <mergeCells count="2">
    <mergeCell ref="D1:E1"/>
    <mergeCell ref="F1:G1"/>
  </mergeCells>
  <phoneticPr fontId="7" type="noConversion"/>
  <pageMargins left="0.75" right="0.75" top="1" bottom="1" header="0.5" footer="0.5"/>
  <pageSetup orientation="portrait" r:id="rId1"/>
  <headerFooter alignWithMargins="0"/>
  <ignoredErrors>
    <ignoredError sqref="H578:H591 H614:H627 H628:H635 H636:H645 H661:H669 H671:H679 H680:H697 H698:H710 H711:H740" evalError="1"/>
  </ignoredErrors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5"/>
  <dimension ref="A1:I389"/>
  <sheetViews>
    <sheetView zoomScale="130" zoomScaleNormal="130" workbookViewId="0">
      <pane xSplit="1" ySplit="2" topLeftCell="B372" activePane="bottomRight" state="frozen"/>
      <selection pane="topRight" activeCell="B1" sqref="B1"/>
      <selection pane="bottomLeft" activeCell="A3" sqref="A3"/>
      <selection pane="bottomRight" activeCell="B389" sqref="B389"/>
    </sheetView>
  </sheetViews>
  <sheetFormatPr defaultRowHeight="13.2" x14ac:dyDescent="0.25"/>
  <cols>
    <col min="1" max="1" width="20.44140625" customWidth="1"/>
    <col min="2" max="2" width="12" customWidth="1"/>
    <col min="3" max="3" width="13.5546875" customWidth="1"/>
    <col min="4" max="4" width="14.5546875" customWidth="1"/>
    <col min="5" max="5" width="14.6640625" customWidth="1"/>
    <col min="6" max="6" width="14" customWidth="1"/>
    <col min="7" max="7" width="12.5546875" customWidth="1"/>
    <col min="8" max="8" width="15.88671875" customWidth="1"/>
  </cols>
  <sheetData>
    <row r="1" spans="1:9" ht="15.6" x14ac:dyDescent="0.3">
      <c r="A1" s="109" t="s">
        <v>310</v>
      </c>
      <c r="B1" s="109" t="s">
        <v>608</v>
      </c>
      <c r="C1" s="109"/>
      <c r="D1" s="358" t="s">
        <v>609</v>
      </c>
      <c r="E1" s="397"/>
      <c r="F1" s="358" t="s">
        <v>610</v>
      </c>
      <c r="G1" s="397"/>
      <c r="H1" s="110"/>
      <c r="I1" s="35" t="s">
        <v>640</v>
      </c>
    </row>
    <row r="2" spans="1:9" ht="15.6" x14ac:dyDescent="0.3">
      <c r="A2" s="103" t="s">
        <v>644</v>
      </c>
      <c r="B2" s="104" t="s">
        <v>613</v>
      </c>
      <c r="C2" s="104" t="s">
        <v>614</v>
      </c>
      <c r="D2" s="107" t="s">
        <v>613</v>
      </c>
      <c r="E2" s="108" t="s">
        <v>614</v>
      </c>
      <c r="F2" s="107" t="s">
        <v>642</v>
      </c>
      <c r="G2" s="108" t="s">
        <v>614</v>
      </c>
      <c r="H2" s="105" t="s">
        <v>4</v>
      </c>
      <c r="I2" s="103" t="s">
        <v>643</v>
      </c>
    </row>
    <row r="3" spans="1:9" x14ac:dyDescent="0.25">
      <c r="A3" s="147">
        <v>42747</v>
      </c>
      <c r="B3">
        <v>0</v>
      </c>
      <c r="C3">
        <v>75.8</v>
      </c>
      <c r="D3">
        <v>342.7</v>
      </c>
      <c r="E3">
        <v>616.20000000000005</v>
      </c>
      <c r="F3" s="16">
        <f t="shared" ref="F3:G5" si="0">+B3+D3</f>
        <v>342.7</v>
      </c>
      <c r="G3" s="16">
        <f t="shared" si="0"/>
        <v>692</v>
      </c>
      <c r="H3" s="20">
        <f>+(F3/G3-1)*100</f>
        <v>-50.476878612716767</v>
      </c>
    </row>
    <row r="4" spans="1:9" x14ac:dyDescent="0.25">
      <c r="A4" s="147">
        <f>A3+7</f>
        <v>42754</v>
      </c>
      <c r="B4">
        <v>0</v>
      </c>
      <c r="C4">
        <v>73.5</v>
      </c>
      <c r="D4">
        <v>342.7</v>
      </c>
      <c r="E4">
        <v>619.6</v>
      </c>
      <c r="F4" s="16">
        <f t="shared" si="0"/>
        <v>342.7</v>
      </c>
      <c r="G4" s="16">
        <f t="shared" si="0"/>
        <v>693.1</v>
      </c>
      <c r="H4" s="20">
        <f>+(F4/G4-1)*100</f>
        <v>-50.55547540037513</v>
      </c>
    </row>
    <row r="5" spans="1:9" x14ac:dyDescent="0.25">
      <c r="A5" s="147">
        <f t="shared" ref="A5:A68" si="1">A4+7</f>
        <v>42761</v>
      </c>
      <c r="B5">
        <v>72.3</v>
      </c>
      <c r="C5">
        <v>342.7</v>
      </c>
      <c r="D5">
        <v>620.79999999999995</v>
      </c>
      <c r="E5">
        <v>620.6</v>
      </c>
      <c r="F5" s="16">
        <f t="shared" si="0"/>
        <v>693.09999999999991</v>
      </c>
      <c r="G5" s="16">
        <f t="shared" si="0"/>
        <v>963.3</v>
      </c>
      <c r="H5" s="20">
        <f>+(F5/G5-1)*100</f>
        <v>-28.049413474514694</v>
      </c>
    </row>
    <row r="6" spans="1:9" x14ac:dyDescent="0.25">
      <c r="A6" s="147">
        <f t="shared" si="1"/>
        <v>42768</v>
      </c>
      <c r="B6">
        <v>0</v>
      </c>
      <c r="C6">
        <v>70.900000000000006</v>
      </c>
      <c r="D6">
        <v>342.7</v>
      </c>
      <c r="E6">
        <v>622.4</v>
      </c>
      <c r="F6" s="16">
        <f>+B6+D6</f>
        <v>342.7</v>
      </c>
      <c r="G6" s="16">
        <f>+C6+E6</f>
        <v>693.3</v>
      </c>
      <c r="H6" s="20">
        <f>+(F6/G6-1)*100</f>
        <v>-50.569738929756234</v>
      </c>
    </row>
    <row r="7" spans="1:9" x14ac:dyDescent="0.25">
      <c r="A7" s="147">
        <f t="shared" si="1"/>
        <v>42775</v>
      </c>
      <c r="B7">
        <v>0</v>
      </c>
      <c r="C7">
        <v>70.900000000000006</v>
      </c>
      <c r="D7">
        <v>342.7</v>
      </c>
      <c r="E7">
        <v>622.4</v>
      </c>
      <c r="F7" s="16">
        <f t="shared" ref="F7:F33" si="2">+B7+D7</f>
        <v>342.7</v>
      </c>
      <c r="G7" s="16">
        <f t="shared" ref="G7:G33" si="3">+C7+E7</f>
        <v>693.3</v>
      </c>
      <c r="H7" s="20">
        <f t="shared" ref="H7:H33" si="4">+(F7/G7-1)*100</f>
        <v>-50.569738929756234</v>
      </c>
    </row>
    <row r="8" spans="1:9" x14ac:dyDescent="0.25">
      <c r="A8" s="147">
        <f t="shared" si="1"/>
        <v>42782</v>
      </c>
      <c r="B8">
        <v>0</v>
      </c>
      <c r="C8">
        <v>72.599999999999994</v>
      </c>
      <c r="D8">
        <v>352.8</v>
      </c>
      <c r="E8">
        <v>622.4</v>
      </c>
      <c r="F8" s="16">
        <f t="shared" si="2"/>
        <v>352.8</v>
      </c>
      <c r="G8" s="16">
        <f t="shared" si="3"/>
        <v>695</v>
      </c>
      <c r="H8" s="20">
        <f t="shared" si="4"/>
        <v>-49.237410071942442</v>
      </c>
    </row>
    <row r="9" spans="1:9" x14ac:dyDescent="0.25">
      <c r="A9" s="147">
        <f t="shared" si="1"/>
        <v>42789</v>
      </c>
      <c r="B9">
        <v>0</v>
      </c>
      <c r="C9">
        <v>100.3</v>
      </c>
      <c r="D9">
        <v>376.5</v>
      </c>
      <c r="E9">
        <v>625.20000000000005</v>
      </c>
      <c r="F9" s="16">
        <f t="shared" si="2"/>
        <v>376.5</v>
      </c>
      <c r="G9" s="16">
        <f t="shared" si="3"/>
        <v>725.5</v>
      </c>
      <c r="H9" s="20">
        <f t="shared" si="4"/>
        <v>-48.104755341144035</v>
      </c>
    </row>
    <row r="10" spans="1:9" x14ac:dyDescent="0.25">
      <c r="A10" s="147">
        <f t="shared" si="1"/>
        <v>42796</v>
      </c>
      <c r="B10">
        <v>0</v>
      </c>
      <c r="C10">
        <v>72.900000000000006</v>
      </c>
      <c r="D10">
        <v>376.5</v>
      </c>
      <c r="E10">
        <v>654.79999999999995</v>
      </c>
      <c r="F10" s="16">
        <f t="shared" si="2"/>
        <v>376.5</v>
      </c>
      <c r="G10" s="16">
        <f t="shared" si="3"/>
        <v>727.69999999999993</v>
      </c>
      <c r="H10" s="20">
        <f t="shared" si="4"/>
        <v>-48.261646282808847</v>
      </c>
    </row>
    <row r="11" spans="1:9" x14ac:dyDescent="0.25">
      <c r="A11" s="147">
        <f t="shared" si="1"/>
        <v>42803</v>
      </c>
      <c r="B11">
        <v>20</v>
      </c>
      <c r="C11">
        <v>68.8</v>
      </c>
      <c r="D11">
        <v>376.5</v>
      </c>
      <c r="E11">
        <v>659.5</v>
      </c>
      <c r="F11" s="16">
        <f t="shared" si="2"/>
        <v>396.5</v>
      </c>
      <c r="G11" s="16">
        <f t="shared" si="3"/>
        <v>728.3</v>
      </c>
      <c r="H11" s="20">
        <f t="shared" si="4"/>
        <v>-45.558149114375944</v>
      </c>
    </row>
    <row r="12" spans="1:9" x14ac:dyDescent="0.25">
      <c r="A12" s="147">
        <f t="shared" si="1"/>
        <v>42810</v>
      </c>
      <c r="B12">
        <v>20</v>
      </c>
      <c r="C12">
        <v>78.8</v>
      </c>
      <c r="D12">
        <v>398.6</v>
      </c>
      <c r="E12">
        <v>661.2</v>
      </c>
      <c r="F12" s="16">
        <f t="shared" si="2"/>
        <v>418.6</v>
      </c>
      <c r="G12" s="16">
        <f t="shared" si="3"/>
        <v>740</v>
      </c>
      <c r="H12" s="20">
        <f t="shared" si="4"/>
        <v>-43.432432432432435</v>
      </c>
    </row>
    <row r="13" spans="1:9" x14ac:dyDescent="0.25">
      <c r="A13" s="147">
        <f t="shared" si="1"/>
        <v>42817</v>
      </c>
      <c r="B13">
        <v>38</v>
      </c>
      <c r="C13">
        <v>78.3</v>
      </c>
      <c r="D13">
        <v>398.6</v>
      </c>
      <c r="E13">
        <v>662.4</v>
      </c>
      <c r="F13" s="16">
        <f t="shared" si="2"/>
        <v>436.6</v>
      </c>
      <c r="G13" s="16">
        <f t="shared" si="3"/>
        <v>740.69999999999993</v>
      </c>
      <c r="H13" s="20">
        <f t="shared" si="4"/>
        <v>-41.055758066693656</v>
      </c>
    </row>
    <row r="14" spans="1:9" x14ac:dyDescent="0.25">
      <c r="A14" s="147">
        <f t="shared" si="1"/>
        <v>42824</v>
      </c>
      <c r="B14">
        <v>42.5</v>
      </c>
      <c r="C14">
        <v>76.400000000000006</v>
      </c>
      <c r="D14">
        <v>398.6</v>
      </c>
      <c r="E14">
        <v>665.5</v>
      </c>
      <c r="F14" s="16">
        <f t="shared" si="2"/>
        <v>441.1</v>
      </c>
      <c r="G14" s="16">
        <f t="shared" si="3"/>
        <v>741.9</v>
      </c>
      <c r="H14" s="20">
        <f t="shared" si="4"/>
        <v>-40.544547782720045</v>
      </c>
    </row>
    <row r="15" spans="1:9" x14ac:dyDescent="0.25">
      <c r="A15" s="147">
        <f t="shared" si="1"/>
        <v>42831</v>
      </c>
      <c r="B15">
        <v>24.5</v>
      </c>
      <c r="C15">
        <v>76.400000000000006</v>
      </c>
      <c r="D15">
        <v>414.7</v>
      </c>
      <c r="E15">
        <v>665.5</v>
      </c>
      <c r="F15" s="16">
        <f t="shared" si="2"/>
        <v>439.2</v>
      </c>
      <c r="G15" s="16">
        <f t="shared" si="3"/>
        <v>741.9</v>
      </c>
      <c r="H15" s="20">
        <f t="shared" si="4"/>
        <v>-40.800646987464617</v>
      </c>
    </row>
    <row r="16" spans="1:9" x14ac:dyDescent="0.25">
      <c r="A16" s="147">
        <f t="shared" si="1"/>
        <v>42838</v>
      </c>
      <c r="B16">
        <v>47</v>
      </c>
      <c r="C16">
        <v>33.700000000000003</v>
      </c>
      <c r="D16">
        <v>414.7</v>
      </c>
      <c r="E16">
        <v>745.1</v>
      </c>
      <c r="F16" s="16">
        <f t="shared" si="2"/>
        <v>461.7</v>
      </c>
      <c r="G16" s="16">
        <f t="shared" si="3"/>
        <v>778.80000000000007</v>
      </c>
      <c r="H16" s="20">
        <f t="shared" si="4"/>
        <v>-40.716486902927585</v>
      </c>
    </row>
    <row r="17" spans="1:9" x14ac:dyDescent="0.25">
      <c r="A17" s="147">
        <f t="shared" si="1"/>
        <v>42845</v>
      </c>
      <c r="B17">
        <v>38</v>
      </c>
      <c r="C17">
        <v>33.700000000000003</v>
      </c>
      <c r="D17">
        <v>414.7</v>
      </c>
      <c r="E17">
        <v>745.1</v>
      </c>
      <c r="F17" s="16">
        <f t="shared" si="2"/>
        <v>452.7</v>
      </c>
      <c r="G17" s="16">
        <f t="shared" si="3"/>
        <v>778.80000000000007</v>
      </c>
      <c r="H17" s="20">
        <f t="shared" si="4"/>
        <v>-41.872110939907557</v>
      </c>
    </row>
    <row r="18" spans="1:9" x14ac:dyDescent="0.25">
      <c r="A18" s="147">
        <f t="shared" si="1"/>
        <v>42852</v>
      </c>
      <c r="B18">
        <v>40.200000000000003</v>
      </c>
      <c r="C18">
        <v>23.4</v>
      </c>
      <c r="D18">
        <v>414.7</v>
      </c>
      <c r="E18">
        <v>765.7</v>
      </c>
      <c r="F18" s="16">
        <f t="shared" si="2"/>
        <v>454.9</v>
      </c>
      <c r="G18" s="16">
        <f t="shared" si="3"/>
        <v>789.1</v>
      </c>
      <c r="H18" s="20">
        <f t="shared" si="4"/>
        <v>-42.352046635407426</v>
      </c>
      <c r="I18">
        <v>10</v>
      </c>
    </row>
    <row r="19" spans="1:9" x14ac:dyDescent="0.25">
      <c r="A19" s="147">
        <f t="shared" si="1"/>
        <v>42859</v>
      </c>
      <c r="B19">
        <v>29.2</v>
      </c>
      <c r="C19">
        <v>23.4</v>
      </c>
      <c r="D19">
        <v>428.2</v>
      </c>
      <c r="E19">
        <v>765.7</v>
      </c>
      <c r="F19" s="16">
        <f t="shared" si="2"/>
        <v>457.4</v>
      </c>
      <c r="G19" s="16">
        <f t="shared" si="3"/>
        <v>789.1</v>
      </c>
      <c r="H19" s="20">
        <f t="shared" si="4"/>
        <v>-42.035230008870869</v>
      </c>
      <c r="I19">
        <v>10</v>
      </c>
    </row>
    <row r="20" spans="1:9" x14ac:dyDescent="0.25">
      <c r="A20" s="147">
        <f t="shared" si="1"/>
        <v>42866</v>
      </c>
      <c r="B20">
        <v>29.2</v>
      </c>
      <c r="C20">
        <v>38.200000000000003</v>
      </c>
      <c r="D20">
        <v>428.2</v>
      </c>
      <c r="E20">
        <v>765.7</v>
      </c>
      <c r="F20" s="16">
        <f t="shared" si="2"/>
        <v>457.4</v>
      </c>
      <c r="G20" s="16">
        <f t="shared" si="3"/>
        <v>803.90000000000009</v>
      </c>
      <c r="H20" s="20">
        <f t="shared" si="4"/>
        <v>-43.102375917402668</v>
      </c>
      <c r="I20">
        <v>10</v>
      </c>
    </row>
    <row r="21" spans="1:9" x14ac:dyDescent="0.25">
      <c r="A21" s="147">
        <f t="shared" si="1"/>
        <v>42873</v>
      </c>
      <c r="B21">
        <v>28.2</v>
      </c>
      <c r="C21">
        <v>45.8</v>
      </c>
      <c r="D21">
        <v>428.2</v>
      </c>
      <c r="E21">
        <v>765.7</v>
      </c>
      <c r="F21" s="16">
        <f t="shared" si="2"/>
        <v>456.4</v>
      </c>
      <c r="G21" s="16">
        <f t="shared" si="3"/>
        <v>811.5</v>
      </c>
      <c r="H21" s="20">
        <f t="shared" si="4"/>
        <v>-43.758471965495993</v>
      </c>
      <c r="I21">
        <v>10</v>
      </c>
    </row>
    <row r="22" spans="1:9" x14ac:dyDescent="0.25">
      <c r="A22" s="147">
        <f t="shared" si="1"/>
        <v>42880</v>
      </c>
      <c r="B22">
        <v>28.2</v>
      </c>
      <c r="C22">
        <v>37.200000000000003</v>
      </c>
      <c r="D22">
        <v>428.2</v>
      </c>
      <c r="E22">
        <v>786.7</v>
      </c>
      <c r="F22" s="16">
        <f t="shared" si="2"/>
        <v>456.4</v>
      </c>
      <c r="G22" s="16">
        <f t="shared" si="3"/>
        <v>823.90000000000009</v>
      </c>
      <c r="H22" s="20">
        <f t="shared" si="4"/>
        <v>-44.604927782497882</v>
      </c>
      <c r="I22">
        <v>40</v>
      </c>
    </row>
    <row r="23" spans="1:9" x14ac:dyDescent="0.25">
      <c r="A23" s="147">
        <f t="shared" si="1"/>
        <v>42887</v>
      </c>
      <c r="B23">
        <v>114.5</v>
      </c>
      <c r="C23">
        <v>91</v>
      </c>
      <c r="D23">
        <v>0</v>
      </c>
      <c r="E23">
        <v>0</v>
      </c>
      <c r="F23" s="16">
        <f t="shared" si="2"/>
        <v>114.5</v>
      </c>
      <c r="G23" s="16">
        <f t="shared" si="3"/>
        <v>91</v>
      </c>
      <c r="H23" s="20">
        <f t="shared" si="4"/>
        <v>25.824175824175821</v>
      </c>
      <c r="I23">
        <v>0</v>
      </c>
    </row>
    <row r="24" spans="1:9" x14ac:dyDescent="0.25">
      <c r="A24" s="147">
        <f t="shared" si="1"/>
        <v>42894</v>
      </c>
      <c r="B24">
        <v>114.5</v>
      </c>
      <c r="C24">
        <v>91</v>
      </c>
      <c r="D24">
        <v>7.5</v>
      </c>
      <c r="E24">
        <v>0</v>
      </c>
      <c r="F24" s="16">
        <f t="shared" si="2"/>
        <v>122</v>
      </c>
      <c r="G24" s="16">
        <f t="shared" si="3"/>
        <v>91</v>
      </c>
      <c r="H24" s="20">
        <f t="shared" si="4"/>
        <v>34.065934065934059</v>
      </c>
    </row>
    <row r="25" spans="1:9" x14ac:dyDescent="0.25">
      <c r="A25" s="147">
        <f t="shared" si="1"/>
        <v>42901</v>
      </c>
      <c r="B25">
        <v>114.5</v>
      </c>
      <c r="C25">
        <v>72.400000000000006</v>
      </c>
      <c r="D25">
        <v>7.5</v>
      </c>
      <c r="E25">
        <v>18.600000000000001</v>
      </c>
      <c r="F25" s="16">
        <f t="shared" si="2"/>
        <v>122</v>
      </c>
      <c r="G25" s="16">
        <f t="shared" si="3"/>
        <v>91</v>
      </c>
      <c r="H25" s="20">
        <f t="shared" si="4"/>
        <v>34.065934065934059</v>
      </c>
    </row>
    <row r="26" spans="1:9" x14ac:dyDescent="0.25">
      <c r="A26" s="147">
        <f t="shared" si="1"/>
        <v>42908</v>
      </c>
      <c r="B26">
        <v>114.5</v>
      </c>
      <c r="C26">
        <v>71</v>
      </c>
      <c r="D26">
        <v>28.5</v>
      </c>
      <c r="E26">
        <v>41</v>
      </c>
      <c r="F26" s="16">
        <f t="shared" si="2"/>
        <v>143</v>
      </c>
      <c r="G26" s="16">
        <f t="shared" si="3"/>
        <v>112</v>
      </c>
      <c r="H26" s="20">
        <f t="shared" si="4"/>
        <v>27.67857142857142</v>
      </c>
    </row>
    <row r="27" spans="1:9" x14ac:dyDescent="0.25">
      <c r="A27" s="147">
        <f t="shared" si="1"/>
        <v>42915</v>
      </c>
      <c r="B27">
        <v>56.4</v>
      </c>
      <c r="C27">
        <v>71</v>
      </c>
      <c r="D27">
        <v>101.9</v>
      </c>
      <c r="E27">
        <v>41</v>
      </c>
      <c r="F27" s="16">
        <f t="shared" si="2"/>
        <v>158.30000000000001</v>
      </c>
      <c r="G27" s="16">
        <f t="shared" si="3"/>
        <v>112</v>
      </c>
      <c r="H27" s="20">
        <f t="shared" si="4"/>
        <v>41.339285714285737</v>
      </c>
    </row>
    <row r="28" spans="1:9" x14ac:dyDescent="0.25">
      <c r="A28" s="147">
        <f t="shared" si="1"/>
        <v>42922</v>
      </c>
      <c r="B28">
        <v>56.4</v>
      </c>
      <c r="C28">
        <v>71</v>
      </c>
      <c r="D28">
        <v>101.9</v>
      </c>
      <c r="E28">
        <v>41</v>
      </c>
      <c r="F28" s="16">
        <f t="shared" si="2"/>
        <v>158.30000000000001</v>
      </c>
      <c r="G28" s="16">
        <f t="shared" si="3"/>
        <v>112</v>
      </c>
      <c r="H28" s="20">
        <f t="shared" si="4"/>
        <v>41.339285714285737</v>
      </c>
    </row>
    <row r="29" spans="1:9" x14ac:dyDescent="0.25">
      <c r="A29" s="147">
        <f t="shared" si="1"/>
        <v>42929</v>
      </c>
      <c r="B29">
        <v>56.4</v>
      </c>
      <c r="C29">
        <v>71</v>
      </c>
      <c r="D29">
        <v>101.9</v>
      </c>
      <c r="E29">
        <v>41</v>
      </c>
      <c r="F29" s="16">
        <f t="shared" si="2"/>
        <v>158.30000000000001</v>
      </c>
      <c r="G29" s="16">
        <f t="shared" si="3"/>
        <v>112</v>
      </c>
      <c r="H29" s="20">
        <f t="shared" si="4"/>
        <v>41.339285714285737</v>
      </c>
    </row>
    <row r="30" spans="1:9" x14ac:dyDescent="0.25">
      <c r="A30" s="147">
        <f t="shared" si="1"/>
        <v>42936</v>
      </c>
      <c r="B30">
        <v>64.400000000000006</v>
      </c>
      <c r="C30">
        <v>71</v>
      </c>
      <c r="D30">
        <v>101.9</v>
      </c>
      <c r="E30">
        <v>44.6</v>
      </c>
      <c r="F30" s="16">
        <f t="shared" si="2"/>
        <v>166.3</v>
      </c>
      <c r="G30" s="16">
        <f t="shared" si="3"/>
        <v>115.6</v>
      </c>
      <c r="H30" s="20">
        <f t="shared" si="4"/>
        <v>43.858131487889281</v>
      </c>
    </row>
    <row r="31" spans="1:9" x14ac:dyDescent="0.25">
      <c r="A31" s="147">
        <f t="shared" si="1"/>
        <v>42943</v>
      </c>
      <c r="B31">
        <v>64.400000000000006</v>
      </c>
      <c r="C31">
        <v>85.9</v>
      </c>
      <c r="D31">
        <v>101.9</v>
      </c>
      <c r="E31">
        <v>44.6</v>
      </c>
      <c r="F31" s="16">
        <f t="shared" si="2"/>
        <v>166.3</v>
      </c>
      <c r="G31" s="16">
        <f t="shared" si="3"/>
        <v>130.5</v>
      </c>
      <c r="H31" s="20">
        <f t="shared" si="4"/>
        <v>27.432950191570882</v>
      </c>
    </row>
    <row r="32" spans="1:9" x14ac:dyDescent="0.25">
      <c r="A32" s="147">
        <f t="shared" si="1"/>
        <v>42950</v>
      </c>
      <c r="B32">
        <v>66.2</v>
      </c>
      <c r="C32">
        <v>85.9</v>
      </c>
      <c r="D32">
        <v>123.2</v>
      </c>
      <c r="E32">
        <v>44.6</v>
      </c>
      <c r="F32" s="16">
        <f t="shared" si="2"/>
        <v>189.4</v>
      </c>
      <c r="G32" s="16">
        <f t="shared" si="3"/>
        <v>130.5</v>
      </c>
      <c r="H32" s="20">
        <f t="shared" si="4"/>
        <v>45.134099616858236</v>
      </c>
    </row>
    <row r="33" spans="1:8" x14ac:dyDescent="0.25">
      <c r="A33" s="147">
        <f t="shared" si="1"/>
        <v>42957</v>
      </c>
      <c r="B33">
        <v>58.2</v>
      </c>
      <c r="C33">
        <v>65.900000000000006</v>
      </c>
      <c r="D33">
        <v>156.4</v>
      </c>
      <c r="E33">
        <v>77.8</v>
      </c>
      <c r="F33" s="16">
        <f t="shared" si="2"/>
        <v>214.60000000000002</v>
      </c>
      <c r="G33" s="16">
        <f t="shared" si="3"/>
        <v>143.69999999999999</v>
      </c>
      <c r="H33" s="20">
        <f t="shared" si="4"/>
        <v>49.33890048712599</v>
      </c>
    </row>
    <row r="34" spans="1:8" x14ac:dyDescent="0.25">
      <c r="A34" s="147">
        <f t="shared" si="1"/>
        <v>42964</v>
      </c>
      <c r="B34">
        <v>58.2</v>
      </c>
      <c r="C34">
        <v>46.5</v>
      </c>
      <c r="D34">
        <v>156.4</v>
      </c>
      <c r="E34">
        <v>97</v>
      </c>
      <c r="F34" s="16">
        <f t="shared" ref="F34:G36" si="5">+B34+D34</f>
        <v>214.60000000000002</v>
      </c>
      <c r="G34" s="16">
        <f t="shared" si="5"/>
        <v>143.5</v>
      </c>
      <c r="H34" s="20">
        <f t="shared" ref="H34:H39" si="6">+(F34/G34-1)*100</f>
        <v>49.547038327526138</v>
      </c>
    </row>
    <row r="35" spans="1:8" x14ac:dyDescent="0.25">
      <c r="A35" s="147">
        <f t="shared" si="1"/>
        <v>42971</v>
      </c>
      <c r="B35">
        <v>52.6</v>
      </c>
      <c r="C35">
        <v>53.1</v>
      </c>
      <c r="D35">
        <v>170</v>
      </c>
      <c r="E35">
        <v>97</v>
      </c>
      <c r="F35" s="16">
        <f t="shared" si="5"/>
        <v>222.6</v>
      </c>
      <c r="G35" s="16">
        <f t="shared" si="5"/>
        <v>150.1</v>
      </c>
      <c r="H35" s="20">
        <f t="shared" si="6"/>
        <v>48.301132578281148</v>
      </c>
    </row>
    <row r="36" spans="1:8" x14ac:dyDescent="0.25">
      <c r="A36" s="147">
        <f t="shared" si="1"/>
        <v>42978</v>
      </c>
      <c r="B36">
        <v>58.7</v>
      </c>
      <c r="C36">
        <v>32.799999999999997</v>
      </c>
      <c r="D36">
        <v>170</v>
      </c>
      <c r="E36">
        <v>146.1</v>
      </c>
      <c r="F36" s="16">
        <f t="shared" si="5"/>
        <v>228.7</v>
      </c>
      <c r="G36" s="16">
        <f t="shared" si="5"/>
        <v>178.89999999999998</v>
      </c>
      <c r="H36" s="20">
        <f t="shared" si="6"/>
        <v>27.83678032420347</v>
      </c>
    </row>
    <row r="37" spans="1:8" x14ac:dyDescent="0.25">
      <c r="A37" s="147">
        <f t="shared" si="1"/>
        <v>42985</v>
      </c>
      <c r="B37">
        <v>58.7</v>
      </c>
      <c r="C37">
        <v>12.8</v>
      </c>
      <c r="D37">
        <v>195</v>
      </c>
      <c r="E37">
        <v>165.8</v>
      </c>
      <c r="F37" s="16">
        <f t="shared" ref="F37:G39" si="7">+B37+D37</f>
        <v>253.7</v>
      </c>
      <c r="G37" s="16">
        <f t="shared" si="7"/>
        <v>178.60000000000002</v>
      </c>
      <c r="H37" s="20">
        <f t="shared" si="6"/>
        <v>42.049272116461346</v>
      </c>
    </row>
    <row r="38" spans="1:8" x14ac:dyDescent="0.25">
      <c r="A38" s="147">
        <f t="shared" si="1"/>
        <v>42992</v>
      </c>
      <c r="B38">
        <v>58.7</v>
      </c>
      <c r="C38">
        <v>12.8</v>
      </c>
      <c r="D38">
        <v>205</v>
      </c>
      <c r="E38">
        <v>165.8</v>
      </c>
      <c r="F38" s="16">
        <f t="shared" si="7"/>
        <v>263.7</v>
      </c>
      <c r="G38" s="16">
        <f t="shared" si="7"/>
        <v>178.60000000000002</v>
      </c>
      <c r="H38" s="20">
        <f t="shared" si="6"/>
        <v>47.648376259798411</v>
      </c>
    </row>
    <row r="39" spans="1:8" x14ac:dyDescent="0.25">
      <c r="A39" s="147">
        <f t="shared" si="1"/>
        <v>42999</v>
      </c>
      <c r="B39">
        <v>38.700000000000003</v>
      </c>
      <c r="C39">
        <v>12.8</v>
      </c>
      <c r="D39">
        <v>225.8</v>
      </c>
      <c r="E39">
        <v>165.8</v>
      </c>
      <c r="F39" s="16">
        <f t="shared" si="7"/>
        <v>264.5</v>
      </c>
      <c r="G39" s="16">
        <f t="shared" si="7"/>
        <v>178.60000000000002</v>
      </c>
      <c r="H39" s="20">
        <f t="shared" si="6"/>
        <v>48.096304591265373</v>
      </c>
    </row>
    <row r="40" spans="1:8" x14ac:dyDescent="0.25">
      <c r="A40" s="147">
        <f t="shared" si="1"/>
        <v>43006</v>
      </c>
      <c r="B40">
        <v>57.5</v>
      </c>
      <c r="C40">
        <v>12.8</v>
      </c>
      <c r="D40">
        <v>225.8</v>
      </c>
      <c r="E40">
        <v>165.8</v>
      </c>
      <c r="F40" s="16">
        <f t="shared" ref="F40:G42" si="8">+B40+D40</f>
        <v>283.3</v>
      </c>
      <c r="G40" s="16">
        <f t="shared" si="8"/>
        <v>178.60000000000002</v>
      </c>
      <c r="H40" s="20">
        <f t="shared" ref="H40:H45" si="9">+(F40/G40-1)*100</f>
        <v>58.622620380739065</v>
      </c>
    </row>
    <row r="41" spans="1:8" x14ac:dyDescent="0.25">
      <c r="A41" s="147">
        <f t="shared" si="1"/>
        <v>43013</v>
      </c>
      <c r="B41">
        <v>48.5</v>
      </c>
      <c r="C41">
        <v>23.9</v>
      </c>
      <c r="D41">
        <v>246.8</v>
      </c>
      <c r="E41">
        <v>165.8</v>
      </c>
      <c r="F41" s="16">
        <f t="shared" si="8"/>
        <v>295.3</v>
      </c>
      <c r="G41" s="16">
        <f t="shared" si="8"/>
        <v>189.70000000000002</v>
      </c>
      <c r="H41" s="20">
        <f t="shared" si="9"/>
        <v>55.666842382709532</v>
      </c>
    </row>
    <row r="42" spans="1:8" x14ac:dyDescent="0.25">
      <c r="A42" s="147">
        <f t="shared" si="1"/>
        <v>43020</v>
      </c>
      <c r="B42">
        <v>48.5</v>
      </c>
      <c r="C42">
        <v>23.9</v>
      </c>
      <c r="D42">
        <v>273</v>
      </c>
      <c r="E42">
        <v>188.3</v>
      </c>
      <c r="F42" s="16">
        <f t="shared" si="8"/>
        <v>321.5</v>
      </c>
      <c r="G42" s="16">
        <f t="shared" si="8"/>
        <v>212.20000000000002</v>
      </c>
      <c r="H42" s="20">
        <f t="shared" si="9"/>
        <v>51.508011310084825</v>
      </c>
    </row>
    <row r="43" spans="1:8" x14ac:dyDescent="0.25">
      <c r="A43" s="147">
        <f t="shared" si="1"/>
        <v>43027</v>
      </c>
      <c r="B43">
        <v>36.5</v>
      </c>
      <c r="C43">
        <v>0</v>
      </c>
      <c r="D43">
        <v>282.89999999999998</v>
      </c>
      <c r="E43">
        <v>211.9</v>
      </c>
      <c r="F43" s="16">
        <f t="shared" ref="F43:G45" si="10">+B43+D43</f>
        <v>319.39999999999998</v>
      </c>
      <c r="G43" s="16">
        <f t="shared" si="10"/>
        <v>211.9</v>
      </c>
      <c r="H43" s="20">
        <f t="shared" si="9"/>
        <v>50.731477111845201</v>
      </c>
    </row>
    <row r="44" spans="1:8" x14ac:dyDescent="0.25">
      <c r="A44" s="147">
        <f t="shared" si="1"/>
        <v>43034</v>
      </c>
      <c r="B44">
        <v>43.1</v>
      </c>
      <c r="C44">
        <v>32.5</v>
      </c>
      <c r="D44">
        <v>282.89999999999998</v>
      </c>
      <c r="E44">
        <v>211.9</v>
      </c>
      <c r="F44" s="16">
        <f t="shared" si="10"/>
        <v>326</v>
      </c>
      <c r="G44" s="16">
        <f t="shared" si="10"/>
        <v>244.4</v>
      </c>
      <c r="H44" s="20">
        <f t="shared" si="9"/>
        <v>33.387888707037639</v>
      </c>
    </row>
    <row r="45" spans="1:8" x14ac:dyDescent="0.25">
      <c r="A45" s="147">
        <f t="shared" si="1"/>
        <v>43041</v>
      </c>
      <c r="B45">
        <v>39.700000000000003</v>
      </c>
      <c r="C45">
        <v>33.299999999999997</v>
      </c>
      <c r="D45">
        <v>296.3</v>
      </c>
      <c r="E45">
        <v>211.9</v>
      </c>
      <c r="F45" s="16">
        <f t="shared" si="10"/>
        <v>336</v>
      </c>
      <c r="G45" s="16">
        <f t="shared" si="10"/>
        <v>245.2</v>
      </c>
      <c r="H45" s="20">
        <f t="shared" si="9"/>
        <v>37.030995106035888</v>
      </c>
    </row>
    <row r="46" spans="1:8" x14ac:dyDescent="0.25">
      <c r="A46" s="147">
        <f t="shared" si="1"/>
        <v>43048</v>
      </c>
      <c r="B46">
        <v>39.700000000000003</v>
      </c>
      <c r="C46">
        <v>0</v>
      </c>
      <c r="D46">
        <v>296.3</v>
      </c>
      <c r="E46">
        <v>245.7</v>
      </c>
      <c r="F46" s="16">
        <f t="shared" ref="F46:G49" si="11">+B46+D46</f>
        <v>336</v>
      </c>
      <c r="G46" s="16">
        <f t="shared" si="11"/>
        <v>245.7</v>
      </c>
      <c r="H46" s="20">
        <f t="shared" ref="H46:H54" si="12">+(F46/G46-1)*100</f>
        <v>36.752136752136757</v>
      </c>
    </row>
    <row r="47" spans="1:8" x14ac:dyDescent="0.25">
      <c r="A47" s="147">
        <f t="shared" si="1"/>
        <v>43055</v>
      </c>
      <c r="B47">
        <v>39.700000000000003</v>
      </c>
      <c r="C47">
        <v>16.8</v>
      </c>
      <c r="D47">
        <v>296.3</v>
      </c>
      <c r="E47">
        <v>245.7</v>
      </c>
      <c r="F47" s="16">
        <f t="shared" si="11"/>
        <v>336</v>
      </c>
      <c r="G47" s="16">
        <f t="shared" si="11"/>
        <v>262.5</v>
      </c>
      <c r="H47" s="150">
        <f t="shared" si="12"/>
        <v>28.000000000000004</v>
      </c>
    </row>
    <row r="48" spans="1:8" x14ac:dyDescent="0.25">
      <c r="A48" s="147">
        <f t="shared" si="1"/>
        <v>43062</v>
      </c>
      <c r="B48">
        <v>39.700000000000003</v>
      </c>
      <c r="C48">
        <v>16.8</v>
      </c>
      <c r="D48">
        <v>296.3</v>
      </c>
      <c r="E48">
        <v>245.7</v>
      </c>
      <c r="F48" s="16">
        <f t="shared" si="11"/>
        <v>336</v>
      </c>
      <c r="G48" s="16">
        <f t="shared" si="11"/>
        <v>262.5</v>
      </c>
      <c r="H48" s="20">
        <f t="shared" si="12"/>
        <v>28.000000000000004</v>
      </c>
    </row>
    <row r="49" spans="1:8" x14ac:dyDescent="0.25">
      <c r="A49" s="147">
        <f t="shared" si="1"/>
        <v>43069</v>
      </c>
      <c r="B49">
        <v>43.1</v>
      </c>
      <c r="C49">
        <v>23.6</v>
      </c>
      <c r="D49">
        <v>296.3</v>
      </c>
      <c r="E49">
        <v>259.60000000000002</v>
      </c>
      <c r="F49" s="16">
        <f t="shared" si="11"/>
        <v>339.40000000000003</v>
      </c>
      <c r="G49" s="16">
        <f t="shared" si="11"/>
        <v>283.20000000000005</v>
      </c>
      <c r="H49" s="20">
        <f t="shared" si="12"/>
        <v>19.844632768361571</v>
      </c>
    </row>
    <row r="50" spans="1:8" x14ac:dyDescent="0.25">
      <c r="A50" s="147">
        <f t="shared" si="1"/>
        <v>43076</v>
      </c>
      <c r="B50">
        <v>23.9</v>
      </c>
      <c r="C50">
        <v>13.7</v>
      </c>
      <c r="D50">
        <v>315.89999999999998</v>
      </c>
      <c r="E50">
        <v>269.8</v>
      </c>
      <c r="F50" s="16">
        <f t="shared" ref="F50:G54" si="13">+B50+D50</f>
        <v>339.79999999999995</v>
      </c>
      <c r="G50" s="16">
        <f t="shared" si="13"/>
        <v>283.5</v>
      </c>
      <c r="H50" s="20">
        <f t="shared" si="12"/>
        <v>19.858906525573182</v>
      </c>
    </row>
    <row r="51" spans="1:8" x14ac:dyDescent="0.25">
      <c r="A51" s="147">
        <f t="shared" si="1"/>
        <v>43083</v>
      </c>
      <c r="B51">
        <v>1</v>
      </c>
      <c r="C51">
        <v>13.7</v>
      </c>
      <c r="D51">
        <v>338.6</v>
      </c>
      <c r="E51">
        <v>290.5</v>
      </c>
      <c r="F51" s="16">
        <f t="shared" si="13"/>
        <v>339.6</v>
      </c>
      <c r="G51" s="16">
        <f t="shared" si="13"/>
        <v>304.2</v>
      </c>
      <c r="H51" s="20">
        <f t="shared" si="12"/>
        <v>11.637080867850113</v>
      </c>
    </row>
    <row r="52" spans="1:8" x14ac:dyDescent="0.25">
      <c r="A52" s="147">
        <f t="shared" si="1"/>
        <v>43090</v>
      </c>
      <c r="B52">
        <v>1</v>
      </c>
      <c r="C52">
        <v>13.7</v>
      </c>
      <c r="D52">
        <v>338.6</v>
      </c>
      <c r="E52">
        <v>290.5</v>
      </c>
      <c r="F52" s="16">
        <f t="shared" si="13"/>
        <v>339.6</v>
      </c>
      <c r="G52" s="16">
        <f t="shared" si="13"/>
        <v>304.2</v>
      </c>
      <c r="H52" s="20">
        <f t="shared" si="12"/>
        <v>11.637080867850113</v>
      </c>
    </row>
    <row r="53" spans="1:8" x14ac:dyDescent="0.25">
      <c r="A53" s="147">
        <f t="shared" si="1"/>
        <v>43097</v>
      </c>
      <c r="B53">
        <v>1</v>
      </c>
      <c r="C53">
        <v>0</v>
      </c>
      <c r="D53">
        <v>338.6</v>
      </c>
      <c r="E53">
        <v>342.7</v>
      </c>
      <c r="F53" s="16">
        <f t="shared" si="13"/>
        <v>339.6</v>
      </c>
      <c r="G53" s="16">
        <f t="shared" si="13"/>
        <v>342.7</v>
      </c>
      <c r="H53" s="20">
        <f t="shared" si="12"/>
        <v>-0.90458126641376202</v>
      </c>
    </row>
    <row r="54" spans="1:8" x14ac:dyDescent="0.25">
      <c r="A54" s="147">
        <f t="shared" si="1"/>
        <v>43104</v>
      </c>
      <c r="B54">
        <v>5.2</v>
      </c>
      <c r="C54">
        <v>0</v>
      </c>
      <c r="D54">
        <v>338.6</v>
      </c>
      <c r="E54">
        <v>342.7</v>
      </c>
      <c r="F54" s="16">
        <f t="shared" si="13"/>
        <v>343.8</v>
      </c>
      <c r="G54" s="16">
        <f t="shared" si="13"/>
        <v>342.7</v>
      </c>
      <c r="H54" s="20">
        <f t="shared" si="12"/>
        <v>0.32098044937263204</v>
      </c>
    </row>
    <row r="55" spans="1:8" x14ac:dyDescent="0.25">
      <c r="A55" s="147">
        <f t="shared" si="1"/>
        <v>43111</v>
      </c>
      <c r="B55">
        <v>5.2</v>
      </c>
      <c r="C55">
        <v>0</v>
      </c>
      <c r="D55">
        <v>338.6</v>
      </c>
      <c r="E55">
        <v>342.7</v>
      </c>
      <c r="F55" s="16">
        <f>+B55+D55</f>
        <v>343.8</v>
      </c>
      <c r="G55" s="16">
        <f>+C55+E55</f>
        <v>342.7</v>
      </c>
      <c r="H55" s="20">
        <f>+(F55/G55-1)*100</f>
        <v>0.32098044937263204</v>
      </c>
    </row>
    <row r="56" spans="1:8" x14ac:dyDescent="0.25">
      <c r="A56" s="147">
        <f t="shared" si="1"/>
        <v>43118</v>
      </c>
      <c r="B56">
        <v>5.2</v>
      </c>
      <c r="C56">
        <v>0</v>
      </c>
      <c r="D56">
        <v>338.6</v>
      </c>
      <c r="E56">
        <v>342.7</v>
      </c>
      <c r="F56" s="16">
        <f>+B56+D56</f>
        <v>343.8</v>
      </c>
      <c r="G56" s="16">
        <f>+C56+E56</f>
        <v>342.7</v>
      </c>
      <c r="H56" s="20">
        <f>+(F56/G56-1)*100</f>
        <v>0.32098044937263204</v>
      </c>
    </row>
    <row r="57" spans="1:8" x14ac:dyDescent="0.25">
      <c r="A57" s="147">
        <f t="shared" si="1"/>
        <v>43125</v>
      </c>
      <c r="B57">
        <v>5.2</v>
      </c>
      <c r="C57">
        <v>0</v>
      </c>
      <c r="D57">
        <v>338.6</v>
      </c>
      <c r="E57">
        <v>342.7</v>
      </c>
      <c r="F57" s="16">
        <f t="shared" ref="F57:F67" si="14">+B57+D57</f>
        <v>343.8</v>
      </c>
      <c r="G57" s="16">
        <f t="shared" ref="G57:G67" si="15">+C57+E57</f>
        <v>342.7</v>
      </c>
      <c r="H57" s="20">
        <f t="shared" ref="H57:H67" si="16">+(F57/G57-1)*100</f>
        <v>0.32098044937263204</v>
      </c>
    </row>
    <row r="58" spans="1:8" x14ac:dyDescent="0.25">
      <c r="A58" s="147">
        <f t="shared" si="1"/>
        <v>43132</v>
      </c>
      <c r="B58">
        <v>8</v>
      </c>
      <c r="C58">
        <v>0</v>
      </c>
      <c r="D58">
        <v>368.3</v>
      </c>
      <c r="E58">
        <v>342.7</v>
      </c>
      <c r="F58" s="16">
        <f t="shared" si="14"/>
        <v>376.3</v>
      </c>
      <c r="G58" s="16">
        <f t="shared" si="15"/>
        <v>342.7</v>
      </c>
      <c r="H58" s="20">
        <f t="shared" si="16"/>
        <v>9.80449372629122</v>
      </c>
    </row>
    <row r="59" spans="1:8" x14ac:dyDescent="0.25">
      <c r="A59" s="147">
        <f t="shared" si="1"/>
        <v>43139</v>
      </c>
      <c r="B59">
        <v>8</v>
      </c>
      <c r="C59">
        <v>0</v>
      </c>
      <c r="D59">
        <v>368.3</v>
      </c>
      <c r="E59">
        <v>342.7</v>
      </c>
      <c r="F59" s="16">
        <f t="shared" si="14"/>
        <v>376.3</v>
      </c>
      <c r="G59" s="16">
        <f t="shared" si="15"/>
        <v>342.7</v>
      </c>
      <c r="H59" s="20">
        <f t="shared" si="16"/>
        <v>9.80449372629122</v>
      </c>
    </row>
    <row r="60" spans="1:8" x14ac:dyDescent="0.25">
      <c r="A60" s="147">
        <f t="shared" si="1"/>
        <v>43146</v>
      </c>
      <c r="B60" s="16">
        <v>13</v>
      </c>
      <c r="C60">
        <v>0</v>
      </c>
      <c r="D60">
        <v>368.3</v>
      </c>
      <c r="E60">
        <v>352.8</v>
      </c>
      <c r="F60" s="16">
        <f t="shared" si="14"/>
        <v>381.3</v>
      </c>
      <c r="G60" s="16">
        <f t="shared" si="15"/>
        <v>352.8</v>
      </c>
      <c r="H60" s="20">
        <f t="shared" si="16"/>
        <v>8.0782312925170139</v>
      </c>
    </row>
    <row r="61" spans="1:8" x14ac:dyDescent="0.25">
      <c r="A61" s="147">
        <f t="shared" si="1"/>
        <v>43153</v>
      </c>
      <c r="B61" s="16">
        <v>13</v>
      </c>
      <c r="C61">
        <v>0</v>
      </c>
      <c r="D61">
        <v>368.3</v>
      </c>
      <c r="E61">
        <v>376.5</v>
      </c>
      <c r="F61" s="16">
        <f t="shared" si="14"/>
        <v>381.3</v>
      </c>
      <c r="G61" s="16">
        <f t="shared" si="15"/>
        <v>376.5</v>
      </c>
      <c r="H61" s="20">
        <f t="shared" si="16"/>
        <v>1.2749003984063867</v>
      </c>
    </row>
    <row r="62" spans="1:8" x14ac:dyDescent="0.25">
      <c r="A62" s="147">
        <f t="shared" si="1"/>
        <v>43160</v>
      </c>
      <c r="B62" s="16">
        <v>13</v>
      </c>
      <c r="C62">
        <v>0</v>
      </c>
      <c r="D62">
        <v>368.3</v>
      </c>
      <c r="E62">
        <v>376.5</v>
      </c>
      <c r="F62" s="16">
        <f t="shared" si="14"/>
        <v>381.3</v>
      </c>
      <c r="G62" s="16">
        <f t="shared" si="15"/>
        <v>376.5</v>
      </c>
      <c r="H62" s="20">
        <f t="shared" si="16"/>
        <v>1.2749003984063867</v>
      </c>
    </row>
    <row r="63" spans="1:8" x14ac:dyDescent="0.25">
      <c r="A63" s="147">
        <f t="shared" si="1"/>
        <v>43167</v>
      </c>
      <c r="B63" s="16">
        <v>13</v>
      </c>
      <c r="C63">
        <v>20</v>
      </c>
      <c r="D63">
        <v>368.3</v>
      </c>
      <c r="E63">
        <v>376.5</v>
      </c>
      <c r="F63" s="16">
        <f t="shared" si="14"/>
        <v>381.3</v>
      </c>
      <c r="G63" s="16">
        <f t="shared" si="15"/>
        <v>396.5</v>
      </c>
      <c r="H63" s="20">
        <f t="shared" si="16"/>
        <v>-3.8335435056746525</v>
      </c>
    </row>
    <row r="64" spans="1:8" x14ac:dyDescent="0.25">
      <c r="A64" s="147">
        <f t="shared" si="1"/>
        <v>43174</v>
      </c>
      <c r="B64" s="16">
        <v>13</v>
      </c>
      <c r="C64">
        <v>20</v>
      </c>
      <c r="D64">
        <v>368.3</v>
      </c>
      <c r="E64">
        <v>398.6</v>
      </c>
      <c r="F64" s="16">
        <f t="shared" si="14"/>
        <v>381.3</v>
      </c>
      <c r="G64" s="16">
        <f t="shared" si="15"/>
        <v>418.6</v>
      </c>
      <c r="H64" s="20">
        <f t="shared" si="16"/>
        <v>-8.9106545628284799</v>
      </c>
    </row>
    <row r="65" spans="1:8" x14ac:dyDescent="0.25">
      <c r="A65" s="147">
        <f t="shared" si="1"/>
        <v>43181</v>
      </c>
      <c r="B65">
        <v>13.5</v>
      </c>
      <c r="C65">
        <v>38</v>
      </c>
      <c r="D65">
        <v>368.3</v>
      </c>
      <c r="E65">
        <v>398.6</v>
      </c>
      <c r="F65" s="16">
        <f t="shared" si="14"/>
        <v>381.8</v>
      </c>
      <c r="G65" s="16">
        <f t="shared" si="15"/>
        <v>436.6</v>
      </c>
      <c r="H65" s="20">
        <f t="shared" si="16"/>
        <v>-12.551534585432888</v>
      </c>
    </row>
    <row r="66" spans="1:8" x14ac:dyDescent="0.25">
      <c r="A66" s="147">
        <f t="shared" si="1"/>
        <v>43188</v>
      </c>
      <c r="B66">
        <v>16.600000000000001</v>
      </c>
      <c r="C66">
        <v>42.5</v>
      </c>
      <c r="D66">
        <v>368.3</v>
      </c>
      <c r="E66">
        <v>398.6</v>
      </c>
      <c r="F66" s="16">
        <f t="shared" si="14"/>
        <v>384.90000000000003</v>
      </c>
      <c r="G66" s="16">
        <f t="shared" si="15"/>
        <v>441.1</v>
      </c>
      <c r="H66" s="20">
        <f t="shared" si="16"/>
        <v>-12.740875085014736</v>
      </c>
    </row>
    <row r="67" spans="1:8" x14ac:dyDescent="0.25">
      <c r="A67" s="147">
        <f t="shared" si="1"/>
        <v>43195</v>
      </c>
      <c r="B67">
        <v>16.600000000000001</v>
      </c>
      <c r="C67">
        <v>24.5</v>
      </c>
      <c r="D67">
        <v>368.3</v>
      </c>
      <c r="E67">
        <v>414.7</v>
      </c>
      <c r="F67" s="16">
        <f t="shared" si="14"/>
        <v>384.90000000000003</v>
      </c>
      <c r="G67" s="16">
        <f t="shared" si="15"/>
        <v>439.2</v>
      </c>
      <c r="H67" s="20">
        <f t="shared" si="16"/>
        <v>-12.363387978142072</v>
      </c>
    </row>
    <row r="68" spans="1:8" x14ac:dyDescent="0.25">
      <c r="A68" s="147">
        <f t="shared" si="1"/>
        <v>43202</v>
      </c>
      <c r="B68">
        <v>16.600000000000001</v>
      </c>
      <c r="C68">
        <v>47</v>
      </c>
      <c r="D68">
        <v>368.3</v>
      </c>
      <c r="E68">
        <v>414.7</v>
      </c>
      <c r="F68" s="16">
        <f t="shared" ref="F68:F74" si="17">+B68+D68</f>
        <v>384.90000000000003</v>
      </c>
      <c r="G68" s="16">
        <f t="shared" ref="G68:G74" si="18">+C68+E68</f>
        <v>461.7</v>
      </c>
      <c r="H68" s="20">
        <f t="shared" ref="H68:H74" si="19">+(F68/G68-1)*100</f>
        <v>-16.634178037686798</v>
      </c>
    </row>
    <row r="69" spans="1:8" x14ac:dyDescent="0.25">
      <c r="A69" s="147">
        <f t="shared" ref="A69:A132" si="20">A68+7</f>
        <v>43209</v>
      </c>
      <c r="B69">
        <v>16.600000000000001</v>
      </c>
      <c r="C69">
        <v>38</v>
      </c>
      <c r="D69">
        <v>388.3</v>
      </c>
      <c r="E69">
        <v>414.7</v>
      </c>
      <c r="F69" s="16">
        <f t="shared" si="17"/>
        <v>404.90000000000003</v>
      </c>
      <c r="G69" s="16">
        <f t="shared" si="18"/>
        <v>452.7</v>
      </c>
      <c r="H69" s="20">
        <f t="shared" si="19"/>
        <v>-10.558869008173177</v>
      </c>
    </row>
    <row r="70" spans="1:8" x14ac:dyDescent="0.25">
      <c r="A70" s="147">
        <f t="shared" si="20"/>
        <v>43216</v>
      </c>
      <c r="B70">
        <v>16.600000000000001</v>
      </c>
      <c r="C70">
        <v>40.200000000000003</v>
      </c>
      <c r="D70">
        <v>388.3</v>
      </c>
      <c r="E70">
        <v>414.7</v>
      </c>
      <c r="F70" s="16">
        <f t="shared" si="17"/>
        <v>404.90000000000003</v>
      </c>
      <c r="G70" s="16">
        <f t="shared" si="18"/>
        <v>454.9</v>
      </c>
      <c r="H70" s="20">
        <f t="shared" si="19"/>
        <v>-10.991426687183981</v>
      </c>
    </row>
    <row r="71" spans="1:8" x14ac:dyDescent="0.25">
      <c r="A71" s="147">
        <f t="shared" si="20"/>
        <v>43223</v>
      </c>
      <c r="B71">
        <v>20.3</v>
      </c>
      <c r="C71">
        <v>29.2</v>
      </c>
      <c r="D71">
        <v>404.1</v>
      </c>
      <c r="E71">
        <v>428.2</v>
      </c>
      <c r="F71" s="16">
        <f t="shared" si="17"/>
        <v>424.40000000000003</v>
      </c>
      <c r="G71" s="16">
        <f t="shared" si="18"/>
        <v>457.4</v>
      </c>
      <c r="H71" s="20">
        <f t="shared" si="19"/>
        <v>-7.2146917358985485</v>
      </c>
    </row>
    <row r="72" spans="1:8" x14ac:dyDescent="0.25">
      <c r="A72" s="147">
        <f t="shared" si="20"/>
        <v>43230</v>
      </c>
      <c r="B72">
        <v>20.3</v>
      </c>
      <c r="C72">
        <v>29.2</v>
      </c>
      <c r="D72">
        <v>404.1</v>
      </c>
      <c r="E72">
        <v>428.2</v>
      </c>
      <c r="F72" s="16">
        <f t="shared" si="17"/>
        <v>424.40000000000003</v>
      </c>
      <c r="G72" s="16">
        <f t="shared" si="18"/>
        <v>457.4</v>
      </c>
      <c r="H72" s="20">
        <f t="shared" si="19"/>
        <v>-7.2146917358985485</v>
      </c>
    </row>
    <row r="73" spans="1:8" x14ac:dyDescent="0.25">
      <c r="A73" s="147">
        <f t="shared" si="20"/>
        <v>43237</v>
      </c>
      <c r="B73">
        <v>20.3</v>
      </c>
      <c r="C73">
        <v>28.2</v>
      </c>
      <c r="D73">
        <v>404.1</v>
      </c>
      <c r="E73">
        <v>428.2</v>
      </c>
      <c r="F73" s="16">
        <f t="shared" si="17"/>
        <v>424.40000000000003</v>
      </c>
      <c r="G73" s="16">
        <f t="shared" si="18"/>
        <v>456.4</v>
      </c>
      <c r="H73" s="20">
        <f t="shared" si="19"/>
        <v>-7.011393514460984</v>
      </c>
    </row>
    <row r="74" spans="1:8" x14ac:dyDescent="0.25">
      <c r="A74" s="147">
        <f t="shared" si="20"/>
        <v>43244</v>
      </c>
      <c r="B74" s="16">
        <v>1</v>
      </c>
      <c r="C74">
        <v>28.2</v>
      </c>
      <c r="D74">
        <v>425.3</v>
      </c>
      <c r="E74">
        <v>428.2</v>
      </c>
      <c r="F74" s="16">
        <f t="shared" si="17"/>
        <v>426.3</v>
      </c>
      <c r="G74" s="16">
        <f t="shared" si="18"/>
        <v>456.4</v>
      </c>
      <c r="H74" s="20">
        <f t="shared" si="19"/>
        <v>-6.5950920245398725</v>
      </c>
    </row>
    <row r="75" spans="1:8" x14ac:dyDescent="0.25">
      <c r="A75" s="147">
        <f t="shared" si="20"/>
        <v>43251</v>
      </c>
      <c r="B75">
        <v>0</v>
      </c>
      <c r="C75">
        <v>27.2</v>
      </c>
      <c r="D75">
        <v>425.3</v>
      </c>
      <c r="E75">
        <v>428.2</v>
      </c>
      <c r="F75" s="16">
        <f t="shared" ref="F75:F117" si="21">+B75+D75</f>
        <v>425.3</v>
      </c>
      <c r="G75" s="16">
        <f t="shared" ref="G75:G117" si="22">+C75+E75</f>
        <v>455.4</v>
      </c>
      <c r="H75" s="20">
        <f t="shared" ref="H75:H117" si="23">+(F75/G75-1)*100</f>
        <v>-6.6095740008783377</v>
      </c>
    </row>
    <row r="76" spans="1:8" x14ac:dyDescent="0.25">
      <c r="A76" s="147">
        <f t="shared" si="20"/>
        <v>43258</v>
      </c>
      <c r="B76">
        <v>0</v>
      </c>
      <c r="C76">
        <v>114.5</v>
      </c>
      <c r="D76">
        <v>0</v>
      </c>
      <c r="E76">
        <v>7.5</v>
      </c>
      <c r="F76" s="16">
        <f t="shared" si="21"/>
        <v>0</v>
      </c>
      <c r="G76" s="16">
        <f t="shared" si="22"/>
        <v>122</v>
      </c>
      <c r="H76" s="20">
        <f t="shared" si="23"/>
        <v>-100</v>
      </c>
    </row>
    <row r="77" spans="1:8" x14ac:dyDescent="0.25">
      <c r="A77" s="147">
        <f t="shared" si="20"/>
        <v>43265</v>
      </c>
      <c r="B77">
        <v>18</v>
      </c>
      <c r="C77">
        <v>114.5</v>
      </c>
      <c r="D77">
        <v>0</v>
      </c>
      <c r="E77">
        <v>7.5</v>
      </c>
      <c r="F77" s="16">
        <f t="shared" si="21"/>
        <v>18</v>
      </c>
      <c r="G77" s="16">
        <f t="shared" si="22"/>
        <v>122</v>
      </c>
      <c r="H77" s="20">
        <f t="shared" si="23"/>
        <v>-85.245901639344268</v>
      </c>
    </row>
    <row r="78" spans="1:8" x14ac:dyDescent="0.25">
      <c r="A78" s="147">
        <f t="shared" si="20"/>
        <v>43272</v>
      </c>
      <c r="B78">
        <v>38</v>
      </c>
      <c r="C78">
        <v>114.5</v>
      </c>
      <c r="D78">
        <v>0</v>
      </c>
      <c r="E78">
        <v>28.5</v>
      </c>
      <c r="F78" s="16">
        <f t="shared" si="21"/>
        <v>38</v>
      </c>
      <c r="G78" s="16">
        <f t="shared" si="22"/>
        <v>143</v>
      </c>
      <c r="H78" s="20">
        <f t="shared" si="23"/>
        <v>-73.426573426573427</v>
      </c>
    </row>
    <row r="79" spans="1:8" x14ac:dyDescent="0.25">
      <c r="A79" s="147">
        <f t="shared" si="20"/>
        <v>43279</v>
      </c>
      <c r="B79">
        <v>32</v>
      </c>
      <c r="C79">
        <v>56.4</v>
      </c>
      <c r="D79">
        <v>19.399999999999999</v>
      </c>
      <c r="E79">
        <v>101.9</v>
      </c>
      <c r="F79" s="16">
        <f t="shared" si="21"/>
        <v>51.4</v>
      </c>
      <c r="G79" s="16">
        <f t="shared" si="22"/>
        <v>158.30000000000001</v>
      </c>
      <c r="H79" s="20">
        <f t="shared" si="23"/>
        <v>-67.530006317119401</v>
      </c>
    </row>
    <row r="80" spans="1:8" x14ac:dyDescent="0.25">
      <c r="A80" s="147">
        <f t="shared" si="20"/>
        <v>43286</v>
      </c>
      <c r="B80">
        <v>0</v>
      </c>
      <c r="C80">
        <v>158</v>
      </c>
      <c r="D80">
        <v>131</v>
      </c>
      <c r="E80">
        <v>180.1</v>
      </c>
      <c r="F80" s="16">
        <f t="shared" si="21"/>
        <v>131</v>
      </c>
      <c r="G80" s="16">
        <f t="shared" si="22"/>
        <v>338.1</v>
      </c>
      <c r="H80" s="20">
        <f t="shared" si="23"/>
        <v>-61.25406684412895</v>
      </c>
    </row>
    <row r="81" spans="1:8" x14ac:dyDescent="0.25">
      <c r="A81" s="147">
        <f t="shared" si="20"/>
        <v>43293</v>
      </c>
      <c r="B81">
        <v>20</v>
      </c>
      <c r="C81">
        <v>56.4</v>
      </c>
      <c r="D81">
        <v>32.1</v>
      </c>
      <c r="E81">
        <v>101.9</v>
      </c>
      <c r="F81" s="16">
        <f t="shared" si="21"/>
        <v>52.1</v>
      </c>
      <c r="G81" s="16">
        <f t="shared" si="22"/>
        <v>158.30000000000001</v>
      </c>
      <c r="H81" s="20">
        <f t="shared" si="23"/>
        <v>-67.087807959570426</v>
      </c>
    </row>
    <row r="82" spans="1:8" x14ac:dyDescent="0.25">
      <c r="A82" s="147">
        <f t="shared" si="20"/>
        <v>43300</v>
      </c>
      <c r="B82">
        <v>20</v>
      </c>
      <c r="C82">
        <v>64.400000000000006</v>
      </c>
      <c r="D82">
        <v>32.1</v>
      </c>
      <c r="E82">
        <v>101.9</v>
      </c>
      <c r="F82" s="16">
        <f t="shared" si="21"/>
        <v>52.1</v>
      </c>
      <c r="G82" s="16">
        <f t="shared" si="22"/>
        <v>166.3</v>
      </c>
      <c r="H82" s="20">
        <f t="shared" si="23"/>
        <v>-68.671076368009622</v>
      </c>
    </row>
    <row r="83" spans="1:8" x14ac:dyDescent="0.25">
      <c r="A83" s="147">
        <f t="shared" si="20"/>
        <v>43307</v>
      </c>
      <c r="B83">
        <v>20</v>
      </c>
      <c r="C83">
        <v>64.400000000000006</v>
      </c>
      <c r="D83">
        <v>32.1</v>
      </c>
      <c r="E83">
        <v>101.9</v>
      </c>
      <c r="F83" s="16">
        <f t="shared" si="21"/>
        <v>52.1</v>
      </c>
      <c r="G83" s="16">
        <f t="shared" si="22"/>
        <v>166.3</v>
      </c>
      <c r="H83" s="20">
        <f t="shared" si="23"/>
        <v>-68.671076368009622</v>
      </c>
    </row>
    <row r="84" spans="1:8" x14ac:dyDescent="0.25">
      <c r="A84" s="147">
        <f t="shared" si="20"/>
        <v>43314</v>
      </c>
      <c r="B84">
        <v>50.3</v>
      </c>
      <c r="C84">
        <v>66.2</v>
      </c>
      <c r="D84">
        <v>53.4</v>
      </c>
      <c r="E84">
        <v>123.2</v>
      </c>
      <c r="F84" s="16">
        <f t="shared" si="21"/>
        <v>103.69999999999999</v>
      </c>
      <c r="G84" s="16">
        <f t="shared" si="22"/>
        <v>189.4</v>
      </c>
      <c r="H84" s="20">
        <f t="shared" si="23"/>
        <v>-45.248152059134114</v>
      </c>
    </row>
    <row r="85" spans="1:8" x14ac:dyDescent="0.25">
      <c r="A85" s="147">
        <f t="shared" si="20"/>
        <v>43321</v>
      </c>
      <c r="B85">
        <v>50.3</v>
      </c>
      <c r="C85">
        <v>58.2</v>
      </c>
      <c r="D85">
        <v>74.599999999999994</v>
      </c>
      <c r="E85">
        <v>156.4</v>
      </c>
      <c r="F85" s="16">
        <f t="shared" si="21"/>
        <v>124.89999999999999</v>
      </c>
      <c r="G85" s="16">
        <f t="shared" si="22"/>
        <v>214.60000000000002</v>
      </c>
      <c r="H85" s="20">
        <f t="shared" si="23"/>
        <v>-41.798695246971121</v>
      </c>
    </row>
    <row r="86" spans="1:8" x14ac:dyDescent="0.25">
      <c r="A86" s="147">
        <f t="shared" si="20"/>
        <v>43328</v>
      </c>
      <c r="B86">
        <v>50.3</v>
      </c>
      <c r="C86">
        <v>58.2</v>
      </c>
      <c r="D86">
        <v>74.599999999999994</v>
      </c>
      <c r="E86">
        <v>156.4</v>
      </c>
      <c r="F86" s="16">
        <f t="shared" si="21"/>
        <v>124.89999999999999</v>
      </c>
      <c r="G86" s="16">
        <f t="shared" si="22"/>
        <v>214.60000000000002</v>
      </c>
      <c r="H86" s="20">
        <f t="shared" si="23"/>
        <v>-41.798695246971121</v>
      </c>
    </row>
    <row r="87" spans="1:8" x14ac:dyDescent="0.25">
      <c r="A87" s="147">
        <f t="shared" si="20"/>
        <v>43335</v>
      </c>
      <c r="B87">
        <v>50.3</v>
      </c>
      <c r="C87">
        <v>52.6</v>
      </c>
      <c r="D87">
        <v>74.599999999999994</v>
      </c>
      <c r="E87">
        <v>170</v>
      </c>
      <c r="F87" s="16">
        <f t="shared" si="21"/>
        <v>124.89999999999999</v>
      </c>
      <c r="G87" s="16">
        <f t="shared" si="22"/>
        <v>222.6</v>
      </c>
      <c r="H87" s="20">
        <f t="shared" si="23"/>
        <v>-43.890386343216534</v>
      </c>
    </row>
    <row r="88" spans="1:8" x14ac:dyDescent="0.25">
      <c r="A88" s="147">
        <f t="shared" si="20"/>
        <v>43342</v>
      </c>
      <c r="B88">
        <v>61.3</v>
      </c>
      <c r="C88">
        <v>58.7</v>
      </c>
      <c r="D88">
        <v>74.599999999999994</v>
      </c>
      <c r="E88">
        <v>170</v>
      </c>
      <c r="F88" s="16">
        <f t="shared" si="21"/>
        <v>135.89999999999998</v>
      </c>
      <c r="G88" s="16">
        <f t="shared" si="22"/>
        <v>228.7</v>
      </c>
      <c r="H88" s="20">
        <f t="shared" si="23"/>
        <v>-40.577175338871896</v>
      </c>
    </row>
    <row r="89" spans="1:8" x14ac:dyDescent="0.25">
      <c r="A89" s="147">
        <f t="shared" si="20"/>
        <v>43349</v>
      </c>
      <c r="B89">
        <v>57.6</v>
      </c>
      <c r="C89">
        <v>58.7</v>
      </c>
      <c r="D89">
        <v>110.1</v>
      </c>
      <c r="E89">
        <v>195</v>
      </c>
      <c r="F89" s="16">
        <f t="shared" si="21"/>
        <v>167.7</v>
      </c>
      <c r="G89" s="16">
        <f t="shared" si="22"/>
        <v>253.7</v>
      </c>
      <c r="H89" s="20">
        <f t="shared" si="23"/>
        <v>-33.898305084745758</v>
      </c>
    </row>
    <row r="90" spans="1:8" x14ac:dyDescent="0.25">
      <c r="A90" s="147">
        <f t="shared" si="20"/>
        <v>43356</v>
      </c>
      <c r="B90">
        <v>57.6</v>
      </c>
      <c r="C90">
        <v>58.7</v>
      </c>
      <c r="D90">
        <v>110.1</v>
      </c>
      <c r="E90">
        <v>205</v>
      </c>
      <c r="F90" s="16">
        <f t="shared" si="21"/>
        <v>167.7</v>
      </c>
      <c r="G90" s="16">
        <f t="shared" si="22"/>
        <v>263.7</v>
      </c>
      <c r="H90" s="20">
        <f t="shared" si="23"/>
        <v>-36.405005688282145</v>
      </c>
    </row>
    <row r="91" spans="1:8" x14ac:dyDescent="0.25">
      <c r="A91" s="147">
        <f t="shared" si="20"/>
        <v>43363</v>
      </c>
      <c r="B91">
        <v>44.1</v>
      </c>
      <c r="C91">
        <v>38.700000000000003</v>
      </c>
      <c r="D91">
        <v>169.5</v>
      </c>
      <c r="E91">
        <v>225.8</v>
      </c>
      <c r="F91" s="16">
        <f t="shared" si="21"/>
        <v>213.6</v>
      </c>
      <c r="G91" s="16">
        <f t="shared" si="22"/>
        <v>264.5</v>
      </c>
      <c r="H91" s="20">
        <f t="shared" si="23"/>
        <v>-19.243856332703213</v>
      </c>
    </row>
    <row r="92" spans="1:8" x14ac:dyDescent="0.25">
      <c r="A92" s="147">
        <f t="shared" si="20"/>
        <v>43370</v>
      </c>
      <c r="B92">
        <v>32.6</v>
      </c>
      <c r="C92">
        <v>57.5</v>
      </c>
      <c r="D92">
        <v>202.3</v>
      </c>
      <c r="E92">
        <v>225.8</v>
      </c>
      <c r="F92" s="16">
        <f t="shared" si="21"/>
        <v>234.9</v>
      </c>
      <c r="G92" s="16">
        <f t="shared" si="22"/>
        <v>283.3</v>
      </c>
      <c r="H92" s="20">
        <f t="shared" si="23"/>
        <v>-17.084362866219561</v>
      </c>
    </row>
    <row r="93" spans="1:8" x14ac:dyDescent="0.25">
      <c r="A93" s="147">
        <f t="shared" si="20"/>
        <v>43377</v>
      </c>
      <c r="B93">
        <v>15.9</v>
      </c>
      <c r="C93">
        <v>48.5</v>
      </c>
      <c r="D93">
        <v>223.4</v>
      </c>
      <c r="E93">
        <v>246.8</v>
      </c>
      <c r="F93" s="16">
        <f t="shared" si="21"/>
        <v>239.3</v>
      </c>
      <c r="G93" s="16">
        <f t="shared" si="22"/>
        <v>295.3</v>
      </c>
      <c r="H93" s="20">
        <f t="shared" si="23"/>
        <v>-18.9637656620386</v>
      </c>
    </row>
    <row r="94" spans="1:8" x14ac:dyDescent="0.25">
      <c r="A94" s="147">
        <f t="shared" si="20"/>
        <v>43384</v>
      </c>
      <c r="B94">
        <v>51.4</v>
      </c>
      <c r="C94">
        <v>48.5</v>
      </c>
      <c r="D94">
        <v>223.4</v>
      </c>
      <c r="E94">
        <v>273</v>
      </c>
      <c r="F94" s="16">
        <f t="shared" si="21"/>
        <v>274.8</v>
      </c>
      <c r="G94" s="16">
        <f t="shared" si="22"/>
        <v>321.5</v>
      </c>
      <c r="H94" s="20">
        <f t="shared" si="23"/>
        <v>-14.52566096423017</v>
      </c>
    </row>
    <row r="95" spans="1:8" x14ac:dyDescent="0.25">
      <c r="A95" s="147">
        <f t="shared" si="20"/>
        <v>43391</v>
      </c>
      <c r="B95">
        <v>54.9</v>
      </c>
      <c r="C95">
        <v>36.5</v>
      </c>
      <c r="D95">
        <v>272.39999999999998</v>
      </c>
      <c r="E95">
        <v>282.89999999999998</v>
      </c>
      <c r="F95" s="16">
        <f t="shared" si="21"/>
        <v>327.29999999999995</v>
      </c>
      <c r="G95" s="16">
        <f t="shared" si="22"/>
        <v>319.39999999999998</v>
      </c>
      <c r="H95" s="20">
        <f t="shared" si="23"/>
        <v>2.4733876017532852</v>
      </c>
    </row>
    <row r="96" spans="1:8" x14ac:dyDescent="0.25">
      <c r="A96" s="147">
        <f t="shared" si="20"/>
        <v>43398</v>
      </c>
      <c r="B96">
        <v>54.9</v>
      </c>
      <c r="C96">
        <v>35.799999999999997</v>
      </c>
      <c r="D96">
        <v>272.39999999999998</v>
      </c>
      <c r="E96">
        <v>282.89999999999998</v>
      </c>
      <c r="F96" s="16">
        <f t="shared" si="21"/>
        <v>327.29999999999995</v>
      </c>
      <c r="G96" s="16">
        <f t="shared" si="22"/>
        <v>318.7</v>
      </c>
      <c r="H96" s="20">
        <f t="shared" si="23"/>
        <v>2.6984625039221832</v>
      </c>
    </row>
    <row r="97" spans="1:8" x14ac:dyDescent="0.25">
      <c r="A97" s="147">
        <f t="shared" si="20"/>
        <v>43405</v>
      </c>
      <c r="B97" s="16">
        <v>75</v>
      </c>
      <c r="C97">
        <v>43.1</v>
      </c>
      <c r="D97">
        <v>272.39999999999998</v>
      </c>
      <c r="E97">
        <v>282.89999999999998</v>
      </c>
      <c r="F97" s="16">
        <f t="shared" si="21"/>
        <v>347.4</v>
      </c>
      <c r="G97" s="16">
        <f t="shared" si="22"/>
        <v>326</v>
      </c>
      <c r="H97" s="20">
        <f t="shared" si="23"/>
        <v>6.5644171779140947</v>
      </c>
    </row>
    <row r="98" spans="1:8" x14ac:dyDescent="0.25">
      <c r="A98" s="147">
        <f t="shared" si="20"/>
        <v>43412</v>
      </c>
      <c r="B98" s="16">
        <v>75</v>
      </c>
      <c r="C98">
        <v>39.700000000000003</v>
      </c>
      <c r="D98">
        <v>253.1</v>
      </c>
      <c r="E98">
        <v>296.3</v>
      </c>
      <c r="F98" s="16">
        <f t="shared" si="21"/>
        <v>328.1</v>
      </c>
      <c r="G98" s="16">
        <f t="shared" si="22"/>
        <v>336</v>
      </c>
      <c r="H98" s="20">
        <f t="shared" si="23"/>
        <v>-2.3511904761904678</v>
      </c>
    </row>
    <row r="99" spans="1:8" x14ac:dyDescent="0.25">
      <c r="A99" s="147">
        <f t="shared" si="20"/>
        <v>43419</v>
      </c>
      <c r="B99" s="16">
        <v>75</v>
      </c>
      <c r="C99">
        <v>39.700000000000003</v>
      </c>
      <c r="D99">
        <v>253.1</v>
      </c>
      <c r="E99">
        <v>296.3</v>
      </c>
      <c r="F99" s="16">
        <f t="shared" si="21"/>
        <v>328.1</v>
      </c>
      <c r="G99" s="16">
        <f t="shared" si="22"/>
        <v>336</v>
      </c>
      <c r="H99" s="20">
        <f t="shared" si="23"/>
        <v>-2.3511904761904678</v>
      </c>
    </row>
    <row r="100" spans="1:8" x14ac:dyDescent="0.25">
      <c r="A100" s="147">
        <f t="shared" si="20"/>
        <v>43426</v>
      </c>
      <c r="B100" s="16">
        <v>75</v>
      </c>
      <c r="C100">
        <v>39.700000000000003</v>
      </c>
      <c r="D100">
        <v>253.1</v>
      </c>
      <c r="E100">
        <v>296.3</v>
      </c>
      <c r="F100" s="16">
        <f t="shared" si="21"/>
        <v>328.1</v>
      </c>
      <c r="G100" s="16">
        <f t="shared" si="22"/>
        <v>336</v>
      </c>
      <c r="H100" s="20">
        <f t="shared" si="23"/>
        <v>-2.3511904761904678</v>
      </c>
    </row>
    <row r="101" spans="1:8" x14ac:dyDescent="0.25">
      <c r="A101" s="147">
        <f t="shared" si="20"/>
        <v>43433</v>
      </c>
      <c r="B101">
        <v>63.4</v>
      </c>
      <c r="C101">
        <v>43.1</v>
      </c>
      <c r="D101">
        <v>301.8</v>
      </c>
      <c r="E101">
        <v>296.3</v>
      </c>
      <c r="F101" s="16">
        <f t="shared" si="21"/>
        <v>365.2</v>
      </c>
      <c r="G101" s="16">
        <f t="shared" si="22"/>
        <v>339.40000000000003</v>
      </c>
      <c r="H101" s="20">
        <f t="shared" si="23"/>
        <v>7.6016499705362284</v>
      </c>
    </row>
    <row r="102" spans="1:8" x14ac:dyDescent="0.25">
      <c r="A102" s="147">
        <f t="shared" si="20"/>
        <v>43440</v>
      </c>
      <c r="B102" s="16">
        <v>60</v>
      </c>
      <c r="C102">
        <v>23.9</v>
      </c>
      <c r="D102">
        <v>305.3</v>
      </c>
      <c r="E102">
        <v>315.89999999999998</v>
      </c>
      <c r="F102" s="16">
        <f t="shared" si="21"/>
        <v>365.3</v>
      </c>
      <c r="G102" s="16">
        <f t="shared" si="22"/>
        <v>339.79999999999995</v>
      </c>
      <c r="H102" s="20">
        <f t="shared" si="23"/>
        <v>7.5044143613890668</v>
      </c>
    </row>
    <row r="103" spans="1:8" x14ac:dyDescent="0.25">
      <c r="A103" s="147">
        <f t="shared" si="20"/>
        <v>43447</v>
      </c>
      <c r="B103" s="16">
        <v>60</v>
      </c>
      <c r="C103">
        <v>23.9</v>
      </c>
      <c r="D103">
        <v>305.3</v>
      </c>
      <c r="E103">
        <v>315.89999999999998</v>
      </c>
      <c r="F103" s="16">
        <f t="shared" si="21"/>
        <v>365.3</v>
      </c>
      <c r="G103" s="16">
        <f t="shared" si="22"/>
        <v>339.79999999999995</v>
      </c>
      <c r="H103" s="20">
        <f t="shared" si="23"/>
        <v>7.5044143613890668</v>
      </c>
    </row>
    <row r="104" spans="1:8" x14ac:dyDescent="0.25">
      <c r="A104" s="147">
        <f t="shared" si="20"/>
        <v>43454</v>
      </c>
      <c r="B104">
        <v>48.7</v>
      </c>
      <c r="C104">
        <v>1</v>
      </c>
      <c r="D104">
        <v>364.6</v>
      </c>
      <c r="E104">
        <v>338.6</v>
      </c>
      <c r="F104" s="16">
        <f t="shared" si="21"/>
        <v>413.3</v>
      </c>
      <c r="G104" s="16">
        <f t="shared" si="22"/>
        <v>339.6</v>
      </c>
      <c r="H104" s="20">
        <f t="shared" si="23"/>
        <v>21.702002355712601</v>
      </c>
    </row>
    <row r="105" spans="1:8" x14ac:dyDescent="0.25">
      <c r="A105" s="147">
        <f t="shared" si="20"/>
        <v>43461</v>
      </c>
      <c r="B105">
        <v>40</v>
      </c>
      <c r="C105">
        <v>1</v>
      </c>
      <c r="D105">
        <v>393.5</v>
      </c>
      <c r="E105">
        <v>338.6</v>
      </c>
      <c r="F105" s="16">
        <f t="shared" si="21"/>
        <v>433.5</v>
      </c>
      <c r="G105" s="16">
        <f t="shared" si="22"/>
        <v>339.6</v>
      </c>
      <c r="H105" s="20">
        <f t="shared" si="23"/>
        <v>27.650176678445227</v>
      </c>
    </row>
    <row r="106" spans="1:8" x14ac:dyDescent="0.25">
      <c r="A106" s="147">
        <f t="shared" si="20"/>
        <v>43468</v>
      </c>
      <c r="B106">
        <v>40</v>
      </c>
      <c r="C106">
        <v>5.2</v>
      </c>
      <c r="D106">
        <v>393.5</v>
      </c>
      <c r="E106">
        <v>338.6</v>
      </c>
      <c r="F106" s="16">
        <f t="shared" si="21"/>
        <v>433.5</v>
      </c>
      <c r="G106" s="16">
        <f t="shared" si="22"/>
        <v>343.8</v>
      </c>
      <c r="H106" s="20">
        <f t="shared" si="23"/>
        <v>26.09075043630018</v>
      </c>
    </row>
    <row r="107" spans="1:8" x14ac:dyDescent="0.25">
      <c r="A107" s="147">
        <f t="shared" si="20"/>
        <v>43475</v>
      </c>
      <c r="B107" s="157">
        <v>0</v>
      </c>
      <c r="C107" s="157">
        <v>0</v>
      </c>
      <c r="D107" s="157">
        <v>0</v>
      </c>
      <c r="E107" s="157">
        <v>0</v>
      </c>
      <c r="F107" s="170">
        <f t="shared" si="21"/>
        <v>0</v>
      </c>
      <c r="G107" s="170">
        <f t="shared" si="22"/>
        <v>0</v>
      </c>
      <c r="H107" s="20" t="e">
        <f t="shared" si="23"/>
        <v>#DIV/0!</v>
      </c>
    </row>
    <row r="108" spans="1:8" x14ac:dyDescent="0.25">
      <c r="A108" s="147">
        <f t="shared" si="20"/>
        <v>43482</v>
      </c>
      <c r="B108" s="157">
        <v>0</v>
      </c>
      <c r="C108" s="157">
        <v>0</v>
      </c>
      <c r="D108" s="157">
        <v>0</v>
      </c>
      <c r="E108" s="157">
        <v>0</v>
      </c>
      <c r="F108" s="170">
        <f t="shared" si="21"/>
        <v>0</v>
      </c>
      <c r="G108" s="170">
        <f t="shared" si="22"/>
        <v>0</v>
      </c>
      <c r="H108" s="20" t="e">
        <f t="shared" si="23"/>
        <v>#DIV/0!</v>
      </c>
    </row>
    <row r="109" spans="1:8" x14ac:dyDescent="0.25">
      <c r="A109" s="147">
        <f t="shared" si="20"/>
        <v>43489</v>
      </c>
      <c r="B109" s="157">
        <v>0</v>
      </c>
      <c r="C109" s="157">
        <v>0</v>
      </c>
      <c r="D109" s="157">
        <v>0</v>
      </c>
      <c r="E109" s="157">
        <v>0</v>
      </c>
      <c r="F109" s="170">
        <f t="shared" si="21"/>
        <v>0</v>
      </c>
      <c r="G109" s="170">
        <f t="shared" si="22"/>
        <v>0</v>
      </c>
      <c r="H109" s="20" t="e">
        <f t="shared" si="23"/>
        <v>#DIV/0!</v>
      </c>
    </row>
    <row r="110" spans="1:8" x14ac:dyDescent="0.25">
      <c r="A110" s="147">
        <f t="shared" si="20"/>
        <v>43496</v>
      </c>
      <c r="B110" s="157">
        <v>0</v>
      </c>
      <c r="C110" s="157">
        <v>0</v>
      </c>
      <c r="D110" s="157">
        <v>0</v>
      </c>
      <c r="E110" s="157">
        <v>0</v>
      </c>
      <c r="F110" s="170">
        <f t="shared" si="21"/>
        <v>0</v>
      </c>
      <c r="G110" s="170">
        <f t="shared" si="22"/>
        <v>0</v>
      </c>
      <c r="H110" s="20" t="e">
        <f t="shared" si="23"/>
        <v>#DIV/0!</v>
      </c>
    </row>
    <row r="111" spans="1:8" x14ac:dyDescent="0.25">
      <c r="A111" s="147">
        <f t="shared" si="20"/>
        <v>43503</v>
      </c>
      <c r="B111" s="157">
        <v>0</v>
      </c>
      <c r="C111" s="157">
        <v>0</v>
      </c>
      <c r="D111" s="157">
        <v>0</v>
      </c>
      <c r="E111" s="157">
        <v>0</v>
      </c>
      <c r="F111" s="170">
        <f t="shared" si="21"/>
        <v>0</v>
      </c>
      <c r="G111" s="170">
        <f t="shared" si="22"/>
        <v>0</v>
      </c>
      <c r="H111" s="20" t="e">
        <f t="shared" si="23"/>
        <v>#DIV/0!</v>
      </c>
    </row>
    <row r="112" spans="1:8" x14ac:dyDescent="0.25">
      <c r="A112" s="147">
        <f t="shared" si="20"/>
        <v>43510</v>
      </c>
      <c r="B112">
        <v>30</v>
      </c>
      <c r="C112">
        <v>13</v>
      </c>
      <c r="D112">
        <v>421</v>
      </c>
      <c r="E112">
        <v>368.3</v>
      </c>
      <c r="F112" s="16">
        <f t="shared" si="21"/>
        <v>451</v>
      </c>
      <c r="G112" s="16">
        <f t="shared" si="22"/>
        <v>381.3</v>
      </c>
      <c r="H112" s="20">
        <f t="shared" si="23"/>
        <v>18.279569892473123</v>
      </c>
    </row>
    <row r="113" spans="1:9" x14ac:dyDescent="0.25">
      <c r="A113" s="147">
        <f t="shared" si="20"/>
        <v>43517</v>
      </c>
      <c r="B113">
        <v>30</v>
      </c>
      <c r="C113">
        <v>13</v>
      </c>
      <c r="D113">
        <v>421</v>
      </c>
      <c r="E113">
        <v>368.3</v>
      </c>
      <c r="F113" s="16">
        <f t="shared" si="21"/>
        <v>451</v>
      </c>
      <c r="G113" s="16">
        <f t="shared" si="22"/>
        <v>381.3</v>
      </c>
      <c r="H113" s="20">
        <f t="shared" si="23"/>
        <v>18.279569892473123</v>
      </c>
    </row>
    <row r="114" spans="1:9" x14ac:dyDescent="0.25">
      <c r="A114" s="147">
        <f t="shared" si="20"/>
        <v>43524</v>
      </c>
      <c r="B114">
        <v>30</v>
      </c>
      <c r="C114">
        <v>13</v>
      </c>
      <c r="D114">
        <v>421</v>
      </c>
      <c r="E114">
        <v>368.3</v>
      </c>
      <c r="F114" s="16">
        <f t="shared" si="21"/>
        <v>451</v>
      </c>
      <c r="G114" s="16">
        <f t="shared" si="22"/>
        <v>381.3</v>
      </c>
      <c r="H114" s="20">
        <f t="shared" si="23"/>
        <v>18.279569892473123</v>
      </c>
    </row>
    <row r="115" spans="1:9" x14ac:dyDescent="0.25">
      <c r="A115" s="147">
        <f t="shared" si="20"/>
        <v>43531</v>
      </c>
      <c r="B115">
        <v>47</v>
      </c>
      <c r="C115">
        <v>13</v>
      </c>
      <c r="D115">
        <v>421</v>
      </c>
      <c r="E115">
        <v>368.3</v>
      </c>
      <c r="F115" s="16">
        <f t="shared" si="21"/>
        <v>468</v>
      </c>
      <c r="G115" s="16">
        <f t="shared" si="22"/>
        <v>381.3</v>
      </c>
      <c r="H115" s="20">
        <f t="shared" si="23"/>
        <v>22.738001573564116</v>
      </c>
    </row>
    <row r="116" spans="1:9" x14ac:dyDescent="0.25">
      <c r="A116" s="147">
        <f t="shared" si="20"/>
        <v>43538</v>
      </c>
      <c r="B116">
        <v>47</v>
      </c>
      <c r="C116">
        <v>13</v>
      </c>
      <c r="D116">
        <v>421</v>
      </c>
      <c r="E116">
        <v>368.3</v>
      </c>
      <c r="F116" s="16">
        <f t="shared" si="21"/>
        <v>468</v>
      </c>
      <c r="G116" s="16">
        <f t="shared" si="22"/>
        <v>381.3</v>
      </c>
      <c r="H116" s="20">
        <f t="shared" si="23"/>
        <v>22.738001573564116</v>
      </c>
    </row>
    <row r="117" spans="1:9" x14ac:dyDescent="0.25">
      <c r="A117" s="147">
        <f t="shared" si="20"/>
        <v>43545</v>
      </c>
      <c r="B117">
        <v>47</v>
      </c>
      <c r="C117">
        <v>13.5</v>
      </c>
      <c r="D117">
        <v>421</v>
      </c>
      <c r="E117">
        <v>368.3</v>
      </c>
      <c r="F117" s="16">
        <f t="shared" si="21"/>
        <v>468</v>
      </c>
      <c r="G117" s="16">
        <f t="shared" si="22"/>
        <v>381.8</v>
      </c>
      <c r="H117" s="20">
        <f t="shared" si="23"/>
        <v>22.577265584075423</v>
      </c>
    </row>
    <row r="118" spans="1:9" x14ac:dyDescent="0.25">
      <c r="A118" s="147">
        <f t="shared" si="20"/>
        <v>43552</v>
      </c>
      <c r="B118">
        <v>47</v>
      </c>
      <c r="C118">
        <v>16.600000000000001</v>
      </c>
      <c r="D118">
        <v>421</v>
      </c>
      <c r="E118">
        <v>368.3</v>
      </c>
      <c r="F118" s="16">
        <f t="shared" ref="F118:F147" si="24">+B118+D118</f>
        <v>468</v>
      </c>
      <c r="G118" s="16">
        <f t="shared" ref="G118:G147" si="25">+C118+E118</f>
        <v>384.90000000000003</v>
      </c>
      <c r="H118" s="20">
        <f t="shared" ref="H118:H147" si="26">+(F118/G118-1)*100</f>
        <v>21.590023382696799</v>
      </c>
    </row>
    <row r="119" spans="1:9" x14ac:dyDescent="0.25">
      <c r="A119" s="147">
        <f t="shared" si="20"/>
        <v>43559</v>
      </c>
      <c r="B119">
        <v>47</v>
      </c>
      <c r="C119">
        <v>16.600000000000001</v>
      </c>
      <c r="D119">
        <v>421</v>
      </c>
      <c r="E119">
        <v>368.3</v>
      </c>
      <c r="F119" s="16">
        <f t="shared" si="24"/>
        <v>468</v>
      </c>
      <c r="G119" s="16">
        <f t="shared" si="25"/>
        <v>384.90000000000003</v>
      </c>
      <c r="H119" s="20">
        <f t="shared" si="26"/>
        <v>21.590023382696799</v>
      </c>
    </row>
    <row r="120" spans="1:9" x14ac:dyDescent="0.25">
      <c r="A120" s="147">
        <f t="shared" si="20"/>
        <v>43566</v>
      </c>
      <c r="B120">
        <v>47</v>
      </c>
      <c r="C120">
        <v>16.600000000000001</v>
      </c>
      <c r="D120">
        <v>421</v>
      </c>
      <c r="E120">
        <v>368.3</v>
      </c>
      <c r="F120" s="16">
        <f t="shared" si="24"/>
        <v>468</v>
      </c>
      <c r="G120" s="16">
        <f t="shared" si="25"/>
        <v>384.90000000000003</v>
      </c>
      <c r="H120" s="20">
        <f t="shared" si="26"/>
        <v>21.590023382696799</v>
      </c>
    </row>
    <row r="121" spans="1:9" x14ac:dyDescent="0.25">
      <c r="A121" s="147">
        <f t="shared" si="20"/>
        <v>43573</v>
      </c>
      <c r="B121">
        <v>47</v>
      </c>
      <c r="C121">
        <v>16.600000000000001</v>
      </c>
      <c r="D121">
        <v>421</v>
      </c>
      <c r="E121">
        <v>368.3</v>
      </c>
      <c r="F121" s="16">
        <f t="shared" si="24"/>
        <v>468</v>
      </c>
      <c r="G121" s="16">
        <f t="shared" si="25"/>
        <v>384.90000000000003</v>
      </c>
      <c r="H121" s="20">
        <f t="shared" si="26"/>
        <v>21.590023382696799</v>
      </c>
    </row>
    <row r="122" spans="1:9" x14ac:dyDescent="0.25">
      <c r="A122" s="147">
        <f t="shared" si="20"/>
        <v>43580</v>
      </c>
      <c r="B122">
        <v>50.8</v>
      </c>
      <c r="C122">
        <v>16.600000000000001</v>
      </c>
      <c r="D122">
        <v>421</v>
      </c>
      <c r="E122">
        <v>388.3</v>
      </c>
      <c r="F122" s="16">
        <f t="shared" si="24"/>
        <v>471.8</v>
      </c>
      <c r="G122" s="16">
        <f t="shared" si="25"/>
        <v>404.90000000000003</v>
      </c>
      <c r="H122" s="20">
        <f t="shared" si="26"/>
        <v>16.522598172388236</v>
      </c>
      <c r="I122">
        <v>60</v>
      </c>
    </row>
    <row r="123" spans="1:9" x14ac:dyDescent="0.25">
      <c r="A123" s="147">
        <f t="shared" si="20"/>
        <v>43587</v>
      </c>
      <c r="B123">
        <v>50.8</v>
      </c>
      <c r="C123">
        <v>16.600000000000001</v>
      </c>
      <c r="D123">
        <v>421</v>
      </c>
      <c r="E123">
        <v>388.3</v>
      </c>
      <c r="F123" s="16">
        <f t="shared" si="24"/>
        <v>471.8</v>
      </c>
      <c r="G123" s="16">
        <f t="shared" si="25"/>
        <v>404.90000000000003</v>
      </c>
      <c r="H123" s="20">
        <f t="shared" si="26"/>
        <v>16.522598172388236</v>
      </c>
      <c r="I123">
        <v>60</v>
      </c>
    </row>
    <row r="124" spans="1:9" x14ac:dyDescent="0.25">
      <c r="A124" s="147">
        <f t="shared" si="20"/>
        <v>43594</v>
      </c>
      <c r="B124">
        <v>39.4</v>
      </c>
      <c r="C124">
        <v>20.3</v>
      </c>
      <c r="D124">
        <v>488.6</v>
      </c>
      <c r="E124">
        <v>404.1</v>
      </c>
      <c r="F124" s="16">
        <f t="shared" si="24"/>
        <v>528</v>
      </c>
      <c r="G124" s="16">
        <f t="shared" si="25"/>
        <v>424.40000000000003</v>
      </c>
      <c r="H124" s="20">
        <f t="shared" si="26"/>
        <v>24.41093308199811</v>
      </c>
      <c r="I124">
        <v>60</v>
      </c>
    </row>
    <row r="125" spans="1:9" x14ac:dyDescent="0.25">
      <c r="A125" s="147">
        <f t="shared" si="20"/>
        <v>43601</v>
      </c>
      <c r="B125">
        <v>11.4</v>
      </c>
      <c r="C125">
        <v>20.3</v>
      </c>
      <c r="D125">
        <v>516.70000000000005</v>
      </c>
      <c r="E125">
        <v>404.1</v>
      </c>
      <c r="F125" s="16">
        <f t="shared" si="24"/>
        <v>528.1</v>
      </c>
      <c r="G125" s="16">
        <f t="shared" si="25"/>
        <v>424.40000000000003</v>
      </c>
      <c r="H125" s="20">
        <f t="shared" si="26"/>
        <v>24.434495758718189</v>
      </c>
      <c r="I125">
        <v>60</v>
      </c>
    </row>
    <row r="126" spans="1:9" x14ac:dyDescent="0.25">
      <c r="A126" s="147">
        <f t="shared" si="20"/>
        <v>43608</v>
      </c>
      <c r="B126" s="16">
        <v>11.4</v>
      </c>
      <c r="C126" s="16">
        <v>1</v>
      </c>
      <c r="D126">
        <v>516.70000000000005</v>
      </c>
      <c r="E126">
        <v>425.3</v>
      </c>
      <c r="F126" s="16">
        <f t="shared" si="24"/>
        <v>528.1</v>
      </c>
      <c r="G126" s="16">
        <f t="shared" si="25"/>
        <v>426.3</v>
      </c>
      <c r="H126" s="20">
        <f t="shared" si="26"/>
        <v>23.879896786300737</v>
      </c>
      <c r="I126">
        <v>60</v>
      </c>
    </row>
    <row r="127" spans="1:9" x14ac:dyDescent="0.25">
      <c r="A127" s="147">
        <f t="shared" si="20"/>
        <v>43615</v>
      </c>
      <c r="B127" s="16">
        <v>0</v>
      </c>
      <c r="C127" s="16">
        <v>0</v>
      </c>
      <c r="D127">
        <v>528.1</v>
      </c>
      <c r="E127">
        <v>425.3</v>
      </c>
      <c r="F127" s="16">
        <f t="shared" si="24"/>
        <v>528.1</v>
      </c>
      <c r="G127" s="16">
        <f t="shared" si="25"/>
        <v>425.3</v>
      </c>
      <c r="H127" s="20">
        <f t="shared" si="26"/>
        <v>24.171173289442738</v>
      </c>
      <c r="I127">
        <v>80</v>
      </c>
    </row>
    <row r="128" spans="1:9" x14ac:dyDescent="0.25">
      <c r="A128" s="147">
        <f t="shared" si="20"/>
        <v>43622</v>
      </c>
      <c r="B128" s="16">
        <v>80</v>
      </c>
      <c r="C128" s="16">
        <v>0</v>
      </c>
      <c r="D128">
        <v>0</v>
      </c>
      <c r="E128">
        <v>0</v>
      </c>
      <c r="F128" s="16">
        <f t="shared" si="24"/>
        <v>80</v>
      </c>
      <c r="G128" s="16">
        <f t="shared" si="25"/>
        <v>0</v>
      </c>
      <c r="H128" s="20" t="e">
        <f t="shared" si="26"/>
        <v>#DIV/0!</v>
      </c>
    </row>
    <row r="129" spans="1:8" x14ac:dyDescent="0.25">
      <c r="A129" s="147">
        <f t="shared" si="20"/>
        <v>43629</v>
      </c>
      <c r="B129" s="16">
        <v>70</v>
      </c>
      <c r="C129" s="16">
        <v>18</v>
      </c>
      <c r="D129">
        <v>19.5</v>
      </c>
      <c r="E129">
        <v>0</v>
      </c>
      <c r="F129" s="16">
        <f t="shared" si="24"/>
        <v>89.5</v>
      </c>
      <c r="G129" s="16">
        <f t="shared" si="25"/>
        <v>18</v>
      </c>
      <c r="H129" s="20">
        <f t="shared" si="26"/>
        <v>397.22222222222223</v>
      </c>
    </row>
    <row r="130" spans="1:8" x14ac:dyDescent="0.25">
      <c r="A130" s="147">
        <f t="shared" si="20"/>
        <v>43636</v>
      </c>
      <c r="B130" s="16">
        <v>70</v>
      </c>
      <c r="C130" s="16">
        <v>38</v>
      </c>
      <c r="D130">
        <v>19.5</v>
      </c>
      <c r="E130">
        <v>0</v>
      </c>
      <c r="F130" s="16">
        <f t="shared" si="24"/>
        <v>89.5</v>
      </c>
      <c r="G130" s="16">
        <f t="shared" si="25"/>
        <v>38</v>
      </c>
      <c r="H130" s="20">
        <f t="shared" si="26"/>
        <v>135.52631578947367</v>
      </c>
    </row>
    <row r="131" spans="1:8" x14ac:dyDescent="0.25">
      <c r="A131" s="147">
        <f t="shared" si="20"/>
        <v>43643</v>
      </c>
      <c r="B131" s="16">
        <v>70</v>
      </c>
      <c r="C131" s="16">
        <v>32</v>
      </c>
      <c r="D131">
        <v>19.5</v>
      </c>
      <c r="E131">
        <v>19.399999999999999</v>
      </c>
      <c r="F131" s="16">
        <f t="shared" si="24"/>
        <v>89.5</v>
      </c>
      <c r="G131" s="16">
        <f t="shared" si="25"/>
        <v>51.4</v>
      </c>
      <c r="H131" s="20">
        <f t="shared" si="26"/>
        <v>74.124513618677042</v>
      </c>
    </row>
    <row r="132" spans="1:8" x14ac:dyDescent="0.25">
      <c r="A132" s="147">
        <f t="shared" si="20"/>
        <v>43650</v>
      </c>
      <c r="B132" s="16">
        <v>70</v>
      </c>
      <c r="C132" s="16">
        <v>20</v>
      </c>
      <c r="D132">
        <v>19.5</v>
      </c>
      <c r="E132">
        <v>32.1</v>
      </c>
      <c r="F132" s="16">
        <f t="shared" si="24"/>
        <v>89.5</v>
      </c>
      <c r="G132" s="16">
        <f t="shared" si="25"/>
        <v>52.1</v>
      </c>
      <c r="H132" s="20">
        <f t="shared" si="26"/>
        <v>71.785028790786939</v>
      </c>
    </row>
    <row r="133" spans="1:8" x14ac:dyDescent="0.25">
      <c r="A133" s="147">
        <f t="shared" ref="A133:A196" si="27">A132+7</f>
        <v>43657</v>
      </c>
      <c r="B133" s="16">
        <v>101</v>
      </c>
      <c r="C133" s="16">
        <v>20</v>
      </c>
      <c r="D133">
        <v>19.5</v>
      </c>
      <c r="E133">
        <v>32.1</v>
      </c>
      <c r="F133" s="16">
        <f t="shared" si="24"/>
        <v>120.5</v>
      </c>
      <c r="G133" s="16">
        <f t="shared" si="25"/>
        <v>52.1</v>
      </c>
      <c r="H133" s="20">
        <f t="shared" si="26"/>
        <v>131.28598848368523</v>
      </c>
    </row>
    <row r="134" spans="1:8" x14ac:dyDescent="0.25">
      <c r="A134" s="147">
        <f t="shared" si="27"/>
        <v>43664</v>
      </c>
      <c r="B134" s="16">
        <v>141</v>
      </c>
      <c r="C134" s="16">
        <v>20</v>
      </c>
      <c r="D134">
        <v>19.5</v>
      </c>
      <c r="E134">
        <v>32.1</v>
      </c>
      <c r="F134" s="16">
        <f t="shared" si="24"/>
        <v>160.5</v>
      </c>
      <c r="G134" s="16">
        <f t="shared" si="25"/>
        <v>52.1</v>
      </c>
      <c r="H134" s="20">
        <f t="shared" si="26"/>
        <v>208.06142034548944</v>
      </c>
    </row>
    <row r="135" spans="1:8" x14ac:dyDescent="0.25">
      <c r="A135" s="147">
        <f t="shared" si="27"/>
        <v>43671</v>
      </c>
      <c r="B135" s="16">
        <v>167.5</v>
      </c>
      <c r="C135" s="16">
        <v>20</v>
      </c>
      <c r="D135">
        <v>19.5</v>
      </c>
      <c r="E135">
        <v>32.1</v>
      </c>
      <c r="F135" s="16">
        <f t="shared" si="24"/>
        <v>187</v>
      </c>
      <c r="G135" s="16">
        <f t="shared" si="25"/>
        <v>52.1</v>
      </c>
      <c r="H135" s="20">
        <f t="shared" si="26"/>
        <v>258.92514395393471</v>
      </c>
    </row>
    <row r="136" spans="1:8" x14ac:dyDescent="0.25">
      <c r="A136" s="147">
        <f t="shared" si="27"/>
        <v>43678</v>
      </c>
      <c r="B136">
        <v>212.8</v>
      </c>
      <c r="C136">
        <v>50.3</v>
      </c>
      <c r="D136">
        <v>39.5</v>
      </c>
      <c r="E136">
        <v>53.4</v>
      </c>
      <c r="F136" s="16">
        <f t="shared" si="24"/>
        <v>252.3</v>
      </c>
      <c r="G136" s="16">
        <f t="shared" si="25"/>
        <v>103.69999999999999</v>
      </c>
      <c r="H136" s="20">
        <f t="shared" si="26"/>
        <v>143.29797492767602</v>
      </c>
    </row>
    <row r="137" spans="1:8" x14ac:dyDescent="0.25">
      <c r="A137" s="147">
        <f t="shared" si="27"/>
        <v>43685</v>
      </c>
      <c r="B137" s="16">
        <v>244</v>
      </c>
      <c r="C137">
        <v>50.3</v>
      </c>
      <c r="D137">
        <v>50.2</v>
      </c>
      <c r="E137">
        <v>74.599999999999994</v>
      </c>
      <c r="F137" s="16">
        <f t="shared" si="24"/>
        <v>294.2</v>
      </c>
      <c r="G137" s="16">
        <f t="shared" si="25"/>
        <v>124.89999999999999</v>
      </c>
      <c r="H137" s="20">
        <f t="shared" si="26"/>
        <v>135.54843875100082</v>
      </c>
    </row>
    <row r="138" spans="1:8" x14ac:dyDescent="0.25">
      <c r="A138" s="147">
        <f t="shared" si="27"/>
        <v>43692</v>
      </c>
      <c r="B138">
        <v>244.8</v>
      </c>
      <c r="C138">
        <v>50.3</v>
      </c>
      <c r="D138">
        <v>81.8</v>
      </c>
      <c r="E138">
        <v>74.599999999999994</v>
      </c>
      <c r="F138" s="16">
        <f t="shared" si="24"/>
        <v>326.60000000000002</v>
      </c>
      <c r="G138" s="16">
        <f t="shared" si="25"/>
        <v>124.89999999999999</v>
      </c>
      <c r="H138" s="20">
        <f t="shared" si="26"/>
        <v>161.48919135308248</v>
      </c>
    </row>
    <row r="139" spans="1:8" x14ac:dyDescent="0.25">
      <c r="A139" s="147">
        <f t="shared" si="27"/>
        <v>43699</v>
      </c>
      <c r="B139">
        <v>224.3</v>
      </c>
      <c r="C139">
        <v>50.3</v>
      </c>
      <c r="D139">
        <v>101.4</v>
      </c>
      <c r="E139">
        <v>74.599999999999994</v>
      </c>
      <c r="F139" s="16">
        <f t="shared" si="24"/>
        <v>325.70000000000005</v>
      </c>
      <c r="G139" s="16">
        <f t="shared" si="25"/>
        <v>124.89999999999999</v>
      </c>
      <c r="H139" s="20">
        <f t="shared" si="26"/>
        <v>160.76861489191359</v>
      </c>
    </row>
    <row r="140" spans="1:8" x14ac:dyDescent="0.25">
      <c r="A140" s="147">
        <f t="shared" si="27"/>
        <v>43706</v>
      </c>
      <c r="B140">
        <v>220.2</v>
      </c>
      <c r="C140">
        <v>61.3</v>
      </c>
      <c r="D140">
        <v>122.8</v>
      </c>
      <c r="E140">
        <v>74.599999999999994</v>
      </c>
      <c r="F140" s="16">
        <f t="shared" si="24"/>
        <v>343</v>
      </c>
      <c r="G140" s="16">
        <f t="shared" si="25"/>
        <v>135.89999999999998</v>
      </c>
      <c r="H140" s="20">
        <f t="shared" si="26"/>
        <v>152.39146431199418</v>
      </c>
    </row>
    <row r="141" spans="1:8" x14ac:dyDescent="0.25">
      <c r="A141" s="147">
        <f t="shared" si="27"/>
        <v>43713</v>
      </c>
      <c r="B141">
        <v>60.5</v>
      </c>
      <c r="C141">
        <v>0</v>
      </c>
      <c r="D141">
        <v>0</v>
      </c>
      <c r="E141">
        <v>0</v>
      </c>
      <c r="F141" s="16">
        <f t="shared" si="24"/>
        <v>60.5</v>
      </c>
      <c r="G141" s="16">
        <f t="shared" si="25"/>
        <v>0</v>
      </c>
      <c r="H141" s="20" t="e">
        <f t="shared" si="26"/>
        <v>#DIV/0!</v>
      </c>
    </row>
    <row r="142" spans="1:8" x14ac:dyDescent="0.25">
      <c r="A142" s="147">
        <f t="shared" si="27"/>
        <v>43720</v>
      </c>
      <c r="B142" s="16">
        <v>195</v>
      </c>
      <c r="C142" s="16">
        <v>57.6</v>
      </c>
      <c r="D142">
        <v>186.6</v>
      </c>
      <c r="E142">
        <v>110.1</v>
      </c>
      <c r="F142" s="16">
        <f t="shared" si="24"/>
        <v>381.6</v>
      </c>
      <c r="G142" s="16">
        <f t="shared" si="25"/>
        <v>167.7</v>
      </c>
      <c r="H142" s="20">
        <f t="shared" si="26"/>
        <v>127.54919499105549</v>
      </c>
    </row>
    <row r="143" spans="1:8" x14ac:dyDescent="0.25">
      <c r="A143" s="147">
        <f t="shared" si="27"/>
        <v>43727</v>
      </c>
      <c r="B143" s="16">
        <v>195</v>
      </c>
      <c r="C143" s="16">
        <v>44.1</v>
      </c>
      <c r="D143">
        <v>186.6</v>
      </c>
      <c r="E143">
        <v>169.5</v>
      </c>
      <c r="F143" s="16">
        <f t="shared" si="24"/>
        <v>381.6</v>
      </c>
      <c r="G143" s="16">
        <f t="shared" si="25"/>
        <v>213.6</v>
      </c>
      <c r="H143" s="20">
        <f t="shared" si="26"/>
        <v>78.651685393258447</v>
      </c>
    </row>
    <row r="144" spans="1:8" x14ac:dyDescent="0.25">
      <c r="A144" s="147">
        <f t="shared" si="27"/>
        <v>43734</v>
      </c>
      <c r="B144" s="16">
        <v>174</v>
      </c>
      <c r="C144">
        <v>32.6</v>
      </c>
      <c r="D144">
        <v>244.7</v>
      </c>
      <c r="E144">
        <v>183</v>
      </c>
      <c r="F144" s="16">
        <f t="shared" si="24"/>
        <v>418.7</v>
      </c>
      <c r="G144" s="16">
        <f t="shared" si="25"/>
        <v>215.6</v>
      </c>
      <c r="H144" s="20">
        <f t="shared" si="26"/>
        <v>94.202226345083488</v>
      </c>
    </row>
    <row r="145" spans="1:8" x14ac:dyDescent="0.25">
      <c r="A145" s="147">
        <f t="shared" si="27"/>
        <v>43741</v>
      </c>
      <c r="B145">
        <v>122.5</v>
      </c>
      <c r="C145">
        <v>15.9</v>
      </c>
      <c r="D145">
        <v>299.3</v>
      </c>
      <c r="E145">
        <v>204.1</v>
      </c>
      <c r="F145" s="16">
        <f t="shared" si="24"/>
        <v>421.8</v>
      </c>
      <c r="G145" s="16">
        <f t="shared" si="25"/>
        <v>220</v>
      </c>
      <c r="H145" s="20">
        <f t="shared" si="26"/>
        <v>91.72727272727272</v>
      </c>
    </row>
    <row r="146" spans="1:8" x14ac:dyDescent="0.25">
      <c r="A146" s="147">
        <f t="shared" si="27"/>
        <v>43748</v>
      </c>
      <c r="B146">
        <v>102.5</v>
      </c>
      <c r="C146">
        <v>51.4</v>
      </c>
      <c r="D146">
        <v>320.39999999999998</v>
      </c>
      <c r="E146">
        <v>204.1</v>
      </c>
      <c r="F146" s="16">
        <f t="shared" si="24"/>
        <v>422.9</v>
      </c>
      <c r="G146" s="16">
        <f t="shared" si="25"/>
        <v>255.5</v>
      </c>
      <c r="H146" s="20">
        <f t="shared" si="26"/>
        <v>65.518590998043052</v>
      </c>
    </row>
    <row r="147" spans="1:8" x14ac:dyDescent="0.25">
      <c r="A147" s="147">
        <f t="shared" si="27"/>
        <v>43755</v>
      </c>
      <c r="B147" s="16">
        <v>123</v>
      </c>
      <c r="C147">
        <v>54.9</v>
      </c>
      <c r="D147">
        <v>320.39999999999998</v>
      </c>
      <c r="E147">
        <v>253.1</v>
      </c>
      <c r="F147" s="16">
        <f t="shared" si="24"/>
        <v>443.4</v>
      </c>
      <c r="G147" s="16">
        <f t="shared" si="25"/>
        <v>308</v>
      </c>
      <c r="H147" s="20">
        <f t="shared" si="26"/>
        <v>43.961038961038959</v>
      </c>
    </row>
    <row r="148" spans="1:8" x14ac:dyDescent="0.25">
      <c r="A148" s="147">
        <f t="shared" si="27"/>
        <v>43762</v>
      </c>
      <c r="B148">
        <v>177.5</v>
      </c>
      <c r="C148">
        <v>54.9</v>
      </c>
      <c r="D148">
        <v>325.5</v>
      </c>
      <c r="E148">
        <v>253.1</v>
      </c>
      <c r="F148" s="16">
        <f t="shared" ref="F148:F190" si="28">+B148+D148</f>
        <v>503</v>
      </c>
      <c r="G148" s="16">
        <f t="shared" ref="G148:G190" si="29">+C148+E148</f>
        <v>308</v>
      </c>
      <c r="H148" s="20">
        <f t="shared" ref="H148:H190" si="30">+(F148/G148-1)*100</f>
        <v>63.311688311688322</v>
      </c>
    </row>
    <row r="149" spans="1:8" x14ac:dyDescent="0.25">
      <c r="A149" s="147">
        <f t="shared" si="27"/>
        <v>43769</v>
      </c>
      <c r="B149" s="16">
        <v>213</v>
      </c>
      <c r="C149" s="16">
        <v>75</v>
      </c>
      <c r="D149">
        <v>325.5</v>
      </c>
      <c r="E149">
        <v>253.1</v>
      </c>
      <c r="F149" s="16">
        <f t="shared" si="28"/>
        <v>538.5</v>
      </c>
      <c r="G149" s="16">
        <f t="shared" si="29"/>
        <v>328.1</v>
      </c>
      <c r="H149" s="20">
        <f t="shared" si="30"/>
        <v>64.126790612618095</v>
      </c>
    </row>
    <row r="150" spans="1:8" x14ac:dyDescent="0.25">
      <c r="A150" s="147">
        <f t="shared" si="27"/>
        <v>43776</v>
      </c>
      <c r="B150">
        <v>172.5</v>
      </c>
      <c r="C150">
        <v>75</v>
      </c>
      <c r="D150">
        <v>364.7</v>
      </c>
      <c r="E150">
        <v>253.1</v>
      </c>
      <c r="F150" s="16">
        <f t="shared" si="28"/>
        <v>537.20000000000005</v>
      </c>
      <c r="G150" s="16">
        <f t="shared" si="29"/>
        <v>328.1</v>
      </c>
      <c r="H150" s="20">
        <f t="shared" si="30"/>
        <v>63.730569948186535</v>
      </c>
    </row>
    <row r="151" spans="1:8" ht="15" x14ac:dyDescent="0.35">
      <c r="A151" s="147">
        <f t="shared" si="27"/>
        <v>43783</v>
      </c>
      <c r="B151" s="28">
        <v>152.5</v>
      </c>
      <c r="C151">
        <v>75</v>
      </c>
      <c r="D151">
        <v>403.4</v>
      </c>
      <c r="E151">
        <v>253.1</v>
      </c>
      <c r="F151" s="16">
        <f t="shared" si="28"/>
        <v>555.9</v>
      </c>
      <c r="G151" s="16">
        <f t="shared" si="29"/>
        <v>328.1</v>
      </c>
      <c r="H151" s="20">
        <f t="shared" si="30"/>
        <v>69.430051813471479</v>
      </c>
    </row>
    <row r="152" spans="1:8" x14ac:dyDescent="0.25">
      <c r="A152" s="147">
        <f t="shared" si="27"/>
        <v>43790</v>
      </c>
      <c r="B152">
        <f>'1121'!B15</f>
        <v>136.30000000000001</v>
      </c>
      <c r="C152">
        <f>'1121'!C15</f>
        <v>75</v>
      </c>
      <c r="D152">
        <f>'1121'!D15</f>
        <v>446.4</v>
      </c>
      <c r="E152">
        <f>'1121'!E15</f>
        <v>253.1</v>
      </c>
      <c r="F152" s="16">
        <f t="shared" si="28"/>
        <v>582.70000000000005</v>
      </c>
      <c r="G152" s="16">
        <f t="shared" si="29"/>
        <v>328.1</v>
      </c>
      <c r="H152" s="20">
        <f t="shared" si="30"/>
        <v>77.598293203291675</v>
      </c>
    </row>
    <row r="153" spans="1:8" x14ac:dyDescent="0.25">
      <c r="A153" s="147">
        <f t="shared" si="27"/>
        <v>43797</v>
      </c>
      <c r="B153">
        <f>'1128'!B15</f>
        <v>94.5</v>
      </c>
      <c r="C153">
        <f>'1128'!C15</f>
        <v>63.4</v>
      </c>
      <c r="D153">
        <f>'1128'!D15</f>
        <v>508</v>
      </c>
      <c r="E153">
        <f>'1128'!E15</f>
        <v>301.8</v>
      </c>
      <c r="F153" s="16">
        <f t="shared" si="28"/>
        <v>602.5</v>
      </c>
      <c r="G153" s="16">
        <f t="shared" si="29"/>
        <v>365.2</v>
      </c>
      <c r="H153" s="20">
        <f t="shared" si="30"/>
        <v>64.97809419496167</v>
      </c>
    </row>
    <row r="154" spans="1:8" x14ac:dyDescent="0.25">
      <c r="A154" s="147">
        <f t="shared" si="27"/>
        <v>43804</v>
      </c>
      <c r="B154">
        <f>'1205'!B15</f>
        <v>74</v>
      </c>
      <c r="C154">
        <f>'1205'!C15</f>
        <v>60</v>
      </c>
      <c r="D154">
        <f>'1205'!D15</f>
        <v>526.5</v>
      </c>
      <c r="E154">
        <f>'1205'!E15</f>
        <v>305.3</v>
      </c>
      <c r="F154" s="16">
        <f t="shared" si="28"/>
        <v>600.5</v>
      </c>
      <c r="G154" s="16">
        <f t="shared" si="29"/>
        <v>365.3</v>
      </c>
      <c r="H154" s="20">
        <f t="shared" si="30"/>
        <v>64.385436627429499</v>
      </c>
    </row>
    <row r="155" spans="1:8" x14ac:dyDescent="0.25">
      <c r="A155" s="147">
        <f t="shared" si="27"/>
        <v>43811</v>
      </c>
      <c r="B155">
        <f>'1212'!B15</f>
        <v>61.5</v>
      </c>
      <c r="C155">
        <f>'1212'!C15</f>
        <v>48.7</v>
      </c>
      <c r="D155">
        <f>'1212'!D15</f>
        <v>562.20000000000005</v>
      </c>
      <c r="E155">
        <f>'1212'!E15</f>
        <v>364.6</v>
      </c>
      <c r="F155" s="16">
        <f t="shared" si="28"/>
        <v>623.70000000000005</v>
      </c>
      <c r="G155" s="16">
        <f t="shared" si="29"/>
        <v>413.3</v>
      </c>
      <c r="H155" s="20">
        <f t="shared" si="30"/>
        <v>50.907331236390043</v>
      </c>
    </row>
    <row r="156" spans="1:8" x14ac:dyDescent="0.25">
      <c r="A156" s="147">
        <f t="shared" si="27"/>
        <v>43818</v>
      </c>
      <c r="B156">
        <f>'1219'!B15</f>
        <v>41.5</v>
      </c>
      <c r="C156">
        <f>'1219'!C15</f>
        <v>40</v>
      </c>
      <c r="D156">
        <f>'1219'!D15</f>
        <v>573.5</v>
      </c>
      <c r="E156">
        <f>'1219'!E15</f>
        <v>393.5</v>
      </c>
      <c r="F156" s="16">
        <f t="shared" si="28"/>
        <v>615</v>
      </c>
      <c r="G156" s="16">
        <f t="shared" si="29"/>
        <v>433.5</v>
      </c>
      <c r="H156" s="20">
        <f t="shared" si="30"/>
        <v>41.868512110726641</v>
      </c>
    </row>
    <row r="157" spans="1:8" x14ac:dyDescent="0.25">
      <c r="A157" s="147">
        <f t="shared" si="27"/>
        <v>43825</v>
      </c>
      <c r="B157">
        <f>'1226'!B15</f>
        <v>40</v>
      </c>
      <c r="C157">
        <f>'1226'!C15</f>
        <v>40</v>
      </c>
      <c r="D157">
        <f>'1226'!D15</f>
        <v>623.29999999999995</v>
      </c>
      <c r="E157">
        <f>'1226'!E15</f>
        <v>393.5</v>
      </c>
      <c r="F157" s="16">
        <f t="shared" si="28"/>
        <v>663.3</v>
      </c>
      <c r="G157" s="16">
        <f t="shared" si="29"/>
        <v>433.5</v>
      </c>
      <c r="H157" s="20">
        <f t="shared" si="30"/>
        <v>53.01038062283736</v>
      </c>
    </row>
    <row r="158" spans="1:8" x14ac:dyDescent="0.25">
      <c r="A158" s="147">
        <f t="shared" si="27"/>
        <v>43832</v>
      </c>
      <c r="B158">
        <f>'0102'!B15</f>
        <v>60</v>
      </c>
      <c r="C158">
        <f>'0102'!C15</f>
        <v>40</v>
      </c>
      <c r="D158">
        <f>'0102'!D15</f>
        <v>623.29999999999995</v>
      </c>
      <c r="E158">
        <f>'0102'!E15</f>
        <v>393.5</v>
      </c>
      <c r="F158" s="16">
        <f t="shared" si="28"/>
        <v>683.3</v>
      </c>
      <c r="G158" s="16">
        <f t="shared" si="29"/>
        <v>433.5</v>
      </c>
      <c r="H158" s="20">
        <f t="shared" si="30"/>
        <v>57.623990772779685</v>
      </c>
    </row>
    <row r="159" spans="1:8" x14ac:dyDescent="0.25">
      <c r="A159" s="147">
        <f t="shared" si="27"/>
        <v>43839</v>
      </c>
      <c r="B159">
        <f>'0109'!B15</f>
        <v>60</v>
      </c>
      <c r="C159">
        <f>'0109'!C15</f>
        <v>40</v>
      </c>
      <c r="D159">
        <f>'0109'!D15</f>
        <v>623.29999999999995</v>
      </c>
      <c r="E159">
        <f>'0109'!E15</f>
        <v>393.5</v>
      </c>
      <c r="F159" s="16">
        <f t="shared" si="28"/>
        <v>683.3</v>
      </c>
      <c r="G159" s="16">
        <f t="shared" si="29"/>
        <v>433.5</v>
      </c>
      <c r="H159" s="20">
        <f t="shared" si="30"/>
        <v>57.623990772779685</v>
      </c>
    </row>
    <row r="160" spans="1:8" x14ac:dyDescent="0.25">
      <c r="A160" s="147">
        <f t="shared" si="27"/>
        <v>43846</v>
      </c>
      <c r="B160">
        <f>'0116'!B15</f>
        <v>85</v>
      </c>
      <c r="C160">
        <f>'0116'!C15</f>
        <v>40</v>
      </c>
      <c r="D160">
        <f>'0116'!D15</f>
        <v>623.29999999999995</v>
      </c>
      <c r="E160">
        <f>'0116'!E15</f>
        <v>393.5</v>
      </c>
      <c r="F160" s="16">
        <f t="shared" si="28"/>
        <v>708.3</v>
      </c>
      <c r="G160" s="16">
        <f t="shared" si="29"/>
        <v>433.5</v>
      </c>
      <c r="H160" s="20">
        <f t="shared" si="30"/>
        <v>63.391003460207607</v>
      </c>
    </row>
    <row r="161" spans="1:9" x14ac:dyDescent="0.25">
      <c r="A161" s="147">
        <f t="shared" si="27"/>
        <v>43853</v>
      </c>
      <c r="B161">
        <f>'0123'!B15</f>
        <v>85</v>
      </c>
      <c r="C161">
        <f>'0123'!C15</f>
        <v>40</v>
      </c>
      <c r="D161">
        <f>'0123'!D15</f>
        <v>623.29999999999995</v>
      </c>
      <c r="E161">
        <f>'0123'!E15</f>
        <v>393.5</v>
      </c>
      <c r="F161" s="16">
        <f t="shared" si="28"/>
        <v>708.3</v>
      </c>
      <c r="G161" s="16">
        <f t="shared" si="29"/>
        <v>433.5</v>
      </c>
      <c r="H161" s="20">
        <f t="shared" si="30"/>
        <v>63.391003460207607</v>
      </c>
    </row>
    <row r="162" spans="1:9" x14ac:dyDescent="0.25">
      <c r="A162" s="147">
        <f t="shared" si="27"/>
        <v>43860</v>
      </c>
      <c r="B162">
        <f>'0130'!B15</f>
        <v>115</v>
      </c>
      <c r="C162">
        <f>'0130'!C15</f>
        <v>40</v>
      </c>
      <c r="D162">
        <f>'0130'!D15</f>
        <v>623.29999999999995</v>
      </c>
      <c r="E162">
        <f>'0130'!E15</f>
        <v>393.5</v>
      </c>
      <c r="F162" s="16">
        <f t="shared" si="28"/>
        <v>738.3</v>
      </c>
      <c r="G162" s="16">
        <f t="shared" si="29"/>
        <v>433.5</v>
      </c>
      <c r="H162" s="20">
        <f t="shared" si="30"/>
        <v>70.311418685121097</v>
      </c>
    </row>
    <row r="163" spans="1:9" x14ac:dyDescent="0.25">
      <c r="A163" s="147">
        <f t="shared" si="27"/>
        <v>43867</v>
      </c>
      <c r="B163">
        <f>'0206'!B15</f>
        <v>115</v>
      </c>
      <c r="C163">
        <f>'0206'!C15</f>
        <v>40</v>
      </c>
      <c r="D163">
        <f>'0206'!D15</f>
        <v>632</v>
      </c>
      <c r="E163">
        <f>'0206'!E15</f>
        <v>393.5</v>
      </c>
      <c r="F163" s="16">
        <f t="shared" si="28"/>
        <v>747</v>
      </c>
      <c r="G163" s="16">
        <f t="shared" si="29"/>
        <v>433.5</v>
      </c>
      <c r="H163" s="20">
        <f t="shared" si="30"/>
        <v>72.318339100346023</v>
      </c>
    </row>
    <row r="164" spans="1:9" x14ac:dyDescent="0.25">
      <c r="A164" s="147">
        <f t="shared" si="27"/>
        <v>43874</v>
      </c>
      <c r="B164">
        <f>'0213'!B15</f>
        <v>80</v>
      </c>
      <c r="C164">
        <f>'0213'!C15</f>
        <v>30</v>
      </c>
      <c r="D164">
        <f>'0213'!D15</f>
        <v>688</v>
      </c>
      <c r="E164">
        <f>'0213'!E15</f>
        <v>421</v>
      </c>
      <c r="F164" s="16">
        <f t="shared" si="28"/>
        <v>768</v>
      </c>
      <c r="G164" s="16">
        <f t="shared" si="29"/>
        <v>451</v>
      </c>
      <c r="H164" s="20">
        <f t="shared" si="30"/>
        <v>70.288248337028818</v>
      </c>
    </row>
    <row r="165" spans="1:9" ht="15" x14ac:dyDescent="0.35">
      <c r="A165" s="147">
        <f t="shared" si="27"/>
        <v>43881</v>
      </c>
      <c r="B165">
        <f>'0220'!B15</f>
        <v>80</v>
      </c>
      <c r="C165">
        <f>'0220'!C15</f>
        <v>30</v>
      </c>
      <c r="D165">
        <f>'0220'!D15</f>
        <v>688</v>
      </c>
      <c r="E165">
        <f>'0220'!E15</f>
        <v>421</v>
      </c>
      <c r="F165" s="16">
        <f t="shared" si="28"/>
        <v>768</v>
      </c>
      <c r="G165" s="16">
        <f t="shared" si="29"/>
        <v>451</v>
      </c>
      <c r="H165" s="20">
        <f t="shared" si="30"/>
        <v>70.288248337028818</v>
      </c>
      <c r="I165" s="28"/>
    </row>
    <row r="166" spans="1:9" x14ac:dyDescent="0.25">
      <c r="A166" s="147">
        <f t="shared" si="27"/>
        <v>43888</v>
      </c>
      <c r="B166">
        <f>'0227'!B15</f>
        <v>80</v>
      </c>
      <c r="C166">
        <f>'0227'!C15</f>
        <v>30</v>
      </c>
      <c r="D166">
        <f>'0227'!D15</f>
        <v>688</v>
      </c>
      <c r="E166">
        <f>'0227'!E15</f>
        <v>421</v>
      </c>
      <c r="F166" s="16">
        <f t="shared" si="28"/>
        <v>768</v>
      </c>
      <c r="G166" s="16">
        <f t="shared" si="29"/>
        <v>451</v>
      </c>
      <c r="H166" s="20">
        <f t="shared" si="30"/>
        <v>70.288248337028818</v>
      </c>
    </row>
    <row r="167" spans="1:9" x14ac:dyDescent="0.25">
      <c r="A167" s="147">
        <f t="shared" si="27"/>
        <v>43895</v>
      </c>
      <c r="B167">
        <f>'0305'!B15</f>
        <v>94</v>
      </c>
      <c r="C167">
        <f>'0305'!C15</f>
        <v>47</v>
      </c>
      <c r="D167">
        <f>'0305'!D15</f>
        <v>688</v>
      </c>
      <c r="E167">
        <f>'0305'!E15</f>
        <v>421</v>
      </c>
      <c r="F167" s="16">
        <f t="shared" si="28"/>
        <v>782</v>
      </c>
      <c r="G167" s="16">
        <f t="shared" si="29"/>
        <v>468</v>
      </c>
      <c r="H167" s="20">
        <f t="shared" si="30"/>
        <v>67.094017094017104</v>
      </c>
    </row>
    <row r="168" spans="1:9" x14ac:dyDescent="0.25">
      <c r="A168" s="147">
        <f t="shared" si="27"/>
        <v>43902</v>
      </c>
      <c r="B168">
        <f>'0312'!B15</f>
        <v>94</v>
      </c>
      <c r="C168">
        <f>'0312'!C15</f>
        <v>47</v>
      </c>
      <c r="D168">
        <f>'0312'!D15</f>
        <v>688</v>
      </c>
      <c r="E168">
        <f>'0312'!E15</f>
        <v>421</v>
      </c>
      <c r="F168" s="16">
        <f t="shared" si="28"/>
        <v>782</v>
      </c>
      <c r="G168" s="16">
        <f t="shared" si="29"/>
        <v>468</v>
      </c>
      <c r="H168" s="20">
        <f t="shared" si="30"/>
        <v>67.094017094017104</v>
      </c>
    </row>
    <row r="169" spans="1:9" x14ac:dyDescent="0.25">
      <c r="A169" s="147">
        <f t="shared" si="27"/>
        <v>43909</v>
      </c>
      <c r="B169">
        <f>'0319'!B15</f>
        <v>114</v>
      </c>
      <c r="C169">
        <f>'0319'!C15</f>
        <v>47</v>
      </c>
      <c r="D169">
        <f>'0319'!D15</f>
        <v>688</v>
      </c>
      <c r="E169">
        <f>'0319'!E15</f>
        <v>421</v>
      </c>
      <c r="F169" s="16">
        <f t="shared" si="28"/>
        <v>802</v>
      </c>
      <c r="G169" s="16">
        <f t="shared" si="29"/>
        <v>468</v>
      </c>
      <c r="H169" s="20">
        <f t="shared" si="30"/>
        <v>71.367521367521363</v>
      </c>
    </row>
    <row r="170" spans="1:9" x14ac:dyDescent="0.25">
      <c r="A170" s="147">
        <f t="shared" si="27"/>
        <v>43916</v>
      </c>
      <c r="B170">
        <f>'0326'!B15</f>
        <v>114</v>
      </c>
      <c r="C170">
        <f>'0326'!C15</f>
        <v>47</v>
      </c>
      <c r="D170">
        <f>'0326'!D15</f>
        <v>688</v>
      </c>
      <c r="E170">
        <f>'0326'!E15</f>
        <v>421</v>
      </c>
      <c r="F170" s="16">
        <f t="shared" si="28"/>
        <v>802</v>
      </c>
      <c r="G170" s="16">
        <f t="shared" si="29"/>
        <v>468</v>
      </c>
      <c r="H170" s="20">
        <f t="shared" si="30"/>
        <v>71.367521367521363</v>
      </c>
    </row>
    <row r="171" spans="1:9" x14ac:dyDescent="0.25">
      <c r="A171" s="147">
        <f t="shared" si="27"/>
        <v>43923</v>
      </c>
      <c r="B171">
        <f>'0326'!B15</f>
        <v>114</v>
      </c>
      <c r="C171">
        <f>'0326'!C15</f>
        <v>47</v>
      </c>
      <c r="D171">
        <f>'0326'!D15</f>
        <v>688</v>
      </c>
      <c r="E171">
        <f>'0326'!E15</f>
        <v>421</v>
      </c>
      <c r="F171" s="16">
        <f t="shared" si="28"/>
        <v>802</v>
      </c>
      <c r="G171" s="16">
        <f t="shared" si="29"/>
        <v>468</v>
      </c>
      <c r="H171" s="20">
        <f t="shared" si="30"/>
        <v>71.367521367521363</v>
      </c>
    </row>
    <row r="172" spans="1:9" x14ac:dyDescent="0.25">
      <c r="A172" s="147">
        <f t="shared" si="27"/>
        <v>43930</v>
      </c>
      <c r="B172">
        <f>'0409'!B15</f>
        <v>162.30000000000001</v>
      </c>
      <c r="C172">
        <f>'0409'!C15</f>
        <v>47</v>
      </c>
      <c r="D172">
        <f>'0409'!D15</f>
        <v>688</v>
      </c>
      <c r="E172">
        <f>'0409'!E15</f>
        <v>421</v>
      </c>
      <c r="F172" s="16">
        <f t="shared" si="28"/>
        <v>850.3</v>
      </c>
      <c r="G172" s="16">
        <f t="shared" si="29"/>
        <v>468</v>
      </c>
      <c r="H172" s="20">
        <f t="shared" si="30"/>
        <v>81.68803418803418</v>
      </c>
    </row>
    <row r="173" spans="1:9" x14ac:dyDescent="0.25">
      <c r="A173" s="147">
        <f t="shared" si="27"/>
        <v>43937</v>
      </c>
      <c r="B173">
        <f>'0416'!B15</f>
        <v>167.7</v>
      </c>
      <c r="C173">
        <f>'0416'!C15</f>
        <v>50.8</v>
      </c>
      <c r="D173">
        <f>'0416'!D15</f>
        <v>709</v>
      </c>
      <c r="E173">
        <f>'0416'!E15</f>
        <v>421</v>
      </c>
      <c r="F173" s="16">
        <f t="shared" si="28"/>
        <v>876.7</v>
      </c>
      <c r="G173" s="16">
        <f t="shared" si="29"/>
        <v>471.8</v>
      </c>
      <c r="H173" s="20">
        <f t="shared" si="30"/>
        <v>85.820262823230181</v>
      </c>
    </row>
    <row r="174" spans="1:9" x14ac:dyDescent="0.25">
      <c r="A174" s="147">
        <f t="shared" si="27"/>
        <v>43944</v>
      </c>
      <c r="B174">
        <f>'0423'!B15</f>
        <v>147.69999999999999</v>
      </c>
      <c r="C174">
        <f>'0423'!C15</f>
        <v>50.8</v>
      </c>
      <c r="D174">
        <f>'0423'!D15</f>
        <v>728.5</v>
      </c>
      <c r="E174">
        <f>'0423'!E15</f>
        <v>421</v>
      </c>
      <c r="F174" s="16">
        <f t="shared" si="28"/>
        <v>876.2</v>
      </c>
      <c r="G174" s="16">
        <f t="shared" si="29"/>
        <v>471.8</v>
      </c>
      <c r="H174" s="20">
        <f t="shared" si="30"/>
        <v>85.714285714285722</v>
      </c>
    </row>
    <row r="175" spans="1:9" x14ac:dyDescent="0.25">
      <c r="A175" s="147">
        <f t="shared" si="27"/>
        <v>43951</v>
      </c>
      <c r="B175">
        <f>'0430'!B15</f>
        <v>62.6</v>
      </c>
      <c r="C175">
        <f>'0430'!C15</f>
        <v>28</v>
      </c>
      <c r="D175">
        <f>'0430'!D15</f>
        <v>822.3</v>
      </c>
      <c r="E175">
        <f>'0430'!E15</f>
        <v>466.2</v>
      </c>
      <c r="F175" s="16">
        <f t="shared" si="28"/>
        <v>884.9</v>
      </c>
      <c r="G175" s="16">
        <f t="shared" si="29"/>
        <v>494.2</v>
      </c>
      <c r="H175" s="20">
        <f t="shared" si="30"/>
        <v>79.057061918251719</v>
      </c>
      <c r="I175">
        <f>'0430'!F15</f>
        <v>85</v>
      </c>
    </row>
    <row r="176" spans="1:9" x14ac:dyDescent="0.25">
      <c r="A176" s="147">
        <f t="shared" si="27"/>
        <v>43958</v>
      </c>
      <c r="B176">
        <f>'0507'!B15</f>
        <v>70</v>
      </c>
      <c r="C176">
        <f>'0507'!C15</f>
        <v>39.4</v>
      </c>
      <c r="D176">
        <f>'0507'!D15</f>
        <v>854.1</v>
      </c>
      <c r="E176">
        <f>'0507'!E15</f>
        <v>488.6</v>
      </c>
      <c r="F176" s="16">
        <f t="shared" si="28"/>
        <v>924.1</v>
      </c>
      <c r="G176" s="16">
        <f t="shared" si="29"/>
        <v>528</v>
      </c>
      <c r="H176" s="20">
        <f t="shared" si="30"/>
        <v>75.018939393939405</v>
      </c>
      <c r="I176">
        <f>'0507'!F15</f>
        <v>85</v>
      </c>
    </row>
    <row r="177" spans="1:9" x14ac:dyDescent="0.25">
      <c r="A177" s="147">
        <f t="shared" si="27"/>
        <v>43965</v>
      </c>
      <c r="B177">
        <f>'0514'!B15</f>
        <v>70</v>
      </c>
      <c r="C177">
        <f>'0514'!C15</f>
        <v>11.4</v>
      </c>
      <c r="D177">
        <f>'0514'!D15</f>
        <v>875</v>
      </c>
      <c r="E177">
        <f>'0514'!E15</f>
        <v>516.70000000000005</v>
      </c>
      <c r="F177" s="16">
        <f t="shared" si="28"/>
        <v>945</v>
      </c>
      <c r="G177" s="16">
        <f t="shared" si="29"/>
        <v>528.1</v>
      </c>
      <c r="H177" s="20">
        <f t="shared" si="30"/>
        <v>78.943381935239529</v>
      </c>
      <c r="I177">
        <f>'0514'!F15</f>
        <v>85</v>
      </c>
    </row>
    <row r="178" spans="1:9" x14ac:dyDescent="0.25">
      <c r="A178" s="147">
        <f t="shared" si="27"/>
        <v>43972</v>
      </c>
      <c r="B178">
        <f>'0521'!B15</f>
        <v>33.700000000000003</v>
      </c>
      <c r="C178">
        <f>'0521'!C15</f>
        <v>11.4</v>
      </c>
      <c r="D178">
        <f>'0521'!D15</f>
        <v>913.7</v>
      </c>
      <c r="E178">
        <f>'0521'!E15</f>
        <v>516.70000000000005</v>
      </c>
      <c r="F178" s="16">
        <f t="shared" si="28"/>
        <v>947.40000000000009</v>
      </c>
      <c r="G178" s="16">
        <f t="shared" si="29"/>
        <v>528.1</v>
      </c>
      <c r="H178" s="20">
        <f t="shared" si="30"/>
        <v>79.397841317932219</v>
      </c>
      <c r="I178">
        <f>'0521'!F15</f>
        <v>105</v>
      </c>
    </row>
    <row r="179" spans="1:9" x14ac:dyDescent="0.25">
      <c r="A179" s="147">
        <f t="shared" si="27"/>
        <v>43979</v>
      </c>
      <c r="B179">
        <f>'0528'!B15</f>
        <v>33.700000000000003</v>
      </c>
      <c r="C179">
        <f>'0528'!C15</f>
        <v>0</v>
      </c>
      <c r="D179">
        <f>'0528'!D15</f>
        <v>913.7</v>
      </c>
      <c r="E179">
        <f>'0528'!E15</f>
        <v>528.1</v>
      </c>
      <c r="F179" s="16">
        <f t="shared" si="28"/>
        <v>947.40000000000009</v>
      </c>
      <c r="G179" s="16">
        <f t="shared" si="29"/>
        <v>528.1</v>
      </c>
      <c r="H179" s="20">
        <f t="shared" si="30"/>
        <v>79.397841317932219</v>
      </c>
      <c r="I179">
        <f>'0528'!F15</f>
        <v>115</v>
      </c>
    </row>
    <row r="180" spans="1:9" x14ac:dyDescent="0.25">
      <c r="A180" s="147">
        <f t="shared" si="27"/>
        <v>43986</v>
      </c>
      <c r="B180">
        <f>'0604'!B13</f>
        <v>118.7</v>
      </c>
      <c r="C180">
        <f>'0604'!C13</f>
        <v>80</v>
      </c>
      <c r="D180">
        <f>'0604'!D13</f>
        <v>21.4</v>
      </c>
      <c r="E180">
        <f>'0604'!E13</f>
        <v>0</v>
      </c>
      <c r="F180" s="16">
        <f t="shared" si="28"/>
        <v>140.1</v>
      </c>
      <c r="G180" s="16">
        <f t="shared" si="29"/>
        <v>80</v>
      </c>
      <c r="H180" s="20">
        <f t="shared" si="30"/>
        <v>75.125</v>
      </c>
    </row>
    <row r="181" spans="1:9" x14ac:dyDescent="0.25">
      <c r="A181" s="147">
        <f t="shared" si="27"/>
        <v>43993</v>
      </c>
      <c r="B181">
        <f>'0611'!B13</f>
        <v>109.7</v>
      </c>
      <c r="C181">
        <f>'0611'!C13</f>
        <v>70</v>
      </c>
      <c r="D181">
        <f>'0611'!D13</f>
        <v>43.2</v>
      </c>
      <c r="E181">
        <f>'0611'!E13</f>
        <v>19.5</v>
      </c>
      <c r="F181" s="16">
        <f t="shared" si="28"/>
        <v>152.9</v>
      </c>
      <c r="G181" s="16">
        <f t="shared" si="29"/>
        <v>89.5</v>
      </c>
      <c r="H181" s="20">
        <f t="shared" si="30"/>
        <v>70.837988826815646</v>
      </c>
    </row>
    <row r="182" spans="1:9" x14ac:dyDescent="0.25">
      <c r="A182" s="147">
        <f t="shared" si="27"/>
        <v>44000</v>
      </c>
      <c r="B182">
        <f>'0618'!B13</f>
        <v>116</v>
      </c>
      <c r="C182">
        <f>'0618'!C13</f>
        <v>70</v>
      </c>
      <c r="D182">
        <f>'0618'!D13</f>
        <v>79.3</v>
      </c>
      <c r="E182">
        <f>'0618'!E13</f>
        <v>19.5</v>
      </c>
      <c r="F182" s="16">
        <f t="shared" si="28"/>
        <v>195.3</v>
      </c>
      <c r="G182" s="16">
        <f t="shared" si="29"/>
        <v>89.5</v>
      </c>
      <c r="H182" s="20">
        <f t="shared" si="30"/>
        <v>118.21229050279331</v>
      </c>
    </row>
    <row r="183" spans="1:9" x14ac:dyDescent="0.25">
      <c r="A183" s="147">
        <f t="shared" si="27"/>
        <v>44007</v>
      </c>
      <c r="B183">
        <f>'0625'!B13</f>
        <v>126</v>
      </c>
      <c r="C183">
        <f>'0625'!C13</f>
        <v>70</v>
      </c>
      <c r="D183">
        <f>'0625'!D13</f>
        <v>79.3</v>
      </c>
      <c r="E183">
        <f>'0625'!E13</f>
        <v>19.5</v>
      </c>
      <c r="F183" s="16">
        <f t="shared" si="28"/>
        <v>205.3</v>
      </c>
      <c r="G183" s="16">
        <f t="shared" si="29"/>
        <v>89.5</v>
      </c>
      <c r="H183" s="20">
        <f t="shared" si="30"/>
        <v>129.38547486033522</v>
      </c>
    </row>
    <row r="184" spans="1:9" x14ac:dyDescent="0.25">
      <c r="A184" s="147">
        <f t="shared" si="27"/>
        <v>44014</v>
      </c>
      <c r="B184">
        <f>'0702'!B13</f>
        <v>105</v>
      </c>
      <c r="C184">
        <f>'0702'!C13</f>
        <v>70</v>
      </c>
      <c r="D184">
        <f>'0702'!D13</f>
        <v>125.5</v>
      </c>
      <c r="E184">
        <f>'0702'!E13</f>
        <v>19.5</v>
      </c>
      <c r="F184" s="16">
        <f t="shared" si="28"/>
        <v>230.5</v>
      </c>
      <c r="G184" s="16">
        <f t="shared" si="29"/>
        <v>89.5</v>
      </c>
      <c r="H184" s="20">
        <f t="shared" si="30"/>
        <v>157.54189944134077</v>
      </c>
    </row>
    <row r="185" spans="1:9" x14ac:dyDescent="0.25">
      <c r="A185" s="147">
        <f t="shared" si="27"/>
        <v>44021</v>
      </c>
      <c r="B185">
        <f>'0709'!B13</f>
        <v>105</v>
      </c>
      <c r="C185">
        <f>'0709'!C13</f>
        <v>101</v>
      </c>
      <c r="D185">
        <f>'0709'!D13</f>
        <v>131</v>
      </c>
      <c r="E185">
        <f>'0709'!E13</f>
        <v>19.5</v>
      </c>
      <c r="F185" s="16">
        <f t="shared" si="28"/>
        <v>236</v>
      </c>
      <c r="G185" s="16">
        <f t="shared" si="29"/>
        <v>120.5</v>
      </c>
      <c r="H185" s="20">
        <f t="shared" si="30"/>
        <v>95.85062240663899</v>
      </c>
    </row>
    <row r="186" spans="1:9" x14ac:dyDescent="0.25">
      <c r="A186" s="147">
        <f t="shared" si="27"/>
        <v>44028</v>
      </c>
      <c r="B186">
        <f>'0716'!B13</f>
        <v>132</v>
      </c>
      <c r="C186">
        <f>'0716'!C13</f>
        <v>141</v>
      </c>
      <c r="D186">
        <f>'0716'!D13</f>
        <v>151</v>
      </c>
      <c r="E186">
        <f>'0716'!E13</f>
        <v>19.5</v>
      </c>
      <c r="F186" s="16">
        <f t="shared" si="28"/>
        <v>283</v>
      </c>
      <c r="G186" s="16">
        <f t="shared" si="29"/>
        <v>160.5</v>
      </c>
      <c r="H186" s="20">
        <f t="shared" si="30"/>
        <v>76.323987538940813</v>
      </c>
    </row>
    <row r="187" spans="1:9" x14ac:dyDescent="0.25">
      <c r="A187" s="147">
        <f t="shared" si="27"/>
        <v>44035</v>
      </c>
      <c r="B187">
        <f>'0723'!B13</f>
        <v>137</v>
      </c>
      <c r="C187">
        <f>'0723'!C13</f>
        <v>167.5</v>
      </c>
      <c r="D187">
        <f>'0723'!D13</f>
        <v>170</v>
      </c>
      <c r="E187">
        <f>'0723'!E13</f>
        <v>19.5</v>
      </c>
      <c r="F187" s="16">
        <f t="shared" si="28"/>
        <v>307</v>
      </c>
      <c r="G187" s="16">
        <f t="shared" si="29"/>
        <v>187</v>
      </c>
      <c r="H187" s="20">
        <f t="shared" si="30"/>
        <v>64.171122994652393</v>
      </c>
    </row>
    <row r="188" spans="1:9" x14ac:dyDescent="0.25">
      <c r="A188" s="147">
        <f t="shared" si="27"/>
        <v>44042</v>
      </c>
      <c r="B188">
        <f>'0730'!B13</f>
        <v>110</v>
      </c>
      <c r="C188">
        <f>'0730'!C13</f>
        <v>212.8</v>
      </c>
      <c r="D188">
        <f>'0730'!D13</f>
        <v>195.1</v>
      </c>
      <c r="E188">
        <f>'0730'!E13</f>
        <v>39.5</v>
      </c>
      <c r="F188" s="16">
        <f t="shared" si="28"/>
        <v>305.10000000000002</v>
      </c>
      <c r="G188" s="16">
        <f t="shared" si="29"/>
        <v>252.3</v>
      </c>
      <c r="H188" s="20">
        <f t="shared" si="30"/>
        <v>20.927467300832348</v>
      </c>
    </row>
    <row r="189" spans="1:9" x14ac:dyDescent="0.25">
      <c r="A189" s="147">
        <f t="shared" si="27"/>
        <v>44049</v>
      </c>
      <c r="B189">
        <f>'0806'!B13</f>
        <v>122.2</v>
      </c>
      <c r="C189">
        <f>'0806'!C13</f>
        <v>244</v>
      </c>
      <c r="D189">
        <f>'0806'!D13</f>
        <v>216.5</v>
      </c>
      <c r="E189">
        <f>'0806'!E13</f>
        <v>50.2</v>
      </c>
      <c r="F189" s="16">
        <f t="shared" si="28"/>
        <v>338.7</v>
      </c>
      <c r="G189" s="16">
        <f t="shared" si="29"/>
        <v>294.2</v>
      </c>
      <c r="H189" s="20">
        <f t="shared" si="30"/>
        <v>15.125764785859964</v>
      </c>
    </row>
    <row r="190" spans="1:9" x14ac:dyDescent="0.25">
      <c r="A190" s="147">
        <f t="shared" si="27"/>
        <v>44056</v>
      </c>
      <c r="B190">
        <f>'0813'!B13</f>
        <v>177.9</v>
      </c>
      <c r="C190">
        <f>'0813'!C13</f>
        <v>244.8</v>
      </c>
      <c r="D190">
        <f>'0813'!D13</f>
        <v>226.6</v>
      </c>
      <c r="E190">
        <f>'0813'!E13</f>
        <v>81.8</v>
      </c>
      <c r="F190" s="16">
        <f t="shared" si="28"/>
        <v>404.5</v>
      </c>
      <c r="G190" s="16">
        <f t="shared" si="29"/>
        <v>326.60000000000002</v>
      </c>
      <c r="H190" s="20">
        <f t="shared" si="30"/>
        <v>23.85180649112062</v>
      </c>
    </row>
    <row r="191" spans="1:9" x14ac:dyDescent="0.25">
      <c r="A191" s="147">
        <f t="shared" si="27"/>
        <v>44063</v>
      </c>
      <c r="B191">
        <f>'0820'!B13</f>
        <v>175.9</v>
      </c>
      <c r="C191">
        <f>'0820'!C13</f>
        <v>224.3</v>
      </c>
      <c r="D191">
        <f>'0820'!D13</f>
        <v>226.6</v>
      </c>
      <c r="E191">
        <f>'0820'!E13</f>
        <v>101.4</v>
      </c>
      <c r="F191" s="16">
        <f t="shared" ref="F191:F199" si="31">+B191+D191</f>
        <v>402.5</v>
      </c>
      <c r="G191" s="16">
        <f t="shared" ref="G191:G199" si="32">+C191+E191</f>
        <v>325.70000000000005</v>
      </c>
      <c r="H191" s="20">
        <f t="shared" ref="H191:H207" si="33">+(F191/G191-1)*100</f>
        <v>23.579981578139364</v>
      </c>
    </row>
    <row r="192" spans="1:9" x14ac:dyDescent="0.25">
      <c r="A192" s="147">
        <f t="shared" si="27"/>
        <v>44070</v>
      </c>
      <c r="B192">
        <f>'0827'!B14</f>
        <v>156.9</v>
      </c>
      <c r="C192">
        <f>'0827'!C14</f>
        <v>220.2</v>
      </c>
      <c r="D192">
        <f>'0827'!D14</f>
        <v>248.6</v>
      </c>
      <c r="E192">
        <f>'0827'!E14</f>
        <v>122.8</v>
      </c>
      <c r="F192" s="16">
        <f t="shared" si="31"/>
        <v>405.5</v>
      </c>
      <c r="G192" s="16">
        <f t="shared" si="32"/>
        <v>343</v>
      </c>
      <c r="H192" s="20">
        <f t="shared" si="33"/>
        <v>18.221574344023317</v>
      </c>
    </row>
    <row r="193" spans="1:8" x14ac:dyDescent="0.25">
      <c r="A193" s="147">
        <f t="shared" si="27"/>
        <v>44077</v>
      </c>
      <c r="B193">
        <f>'0903'!B15</f>
        <v>130.5</v>
      </c>
      <c r="C193">
        <f>'0903'!C15</f>
        <v>205</v>
      </c>
      <c r="D193">
        <f>'0903'!D15</f>
        <v>271.2</v>
      </c>
      <c r="E193">
        <f>'0903'!E15</f>
        <v>176.6</v>
      </c>
      <c r="F193" s="16">
        <f t="shared" si="31"/>
        <v>401.7</v>
      </c>
      <c r="G193" s="16">
        <f t="shared" si="32"/>
        <v>381.6</v>
      </c>
      <c r="H193" s="20">
        <f t="shared" si="33"/>
        <v>5.2672955974842672</v>
      </c>
    </row>
    <row r="194" spans="1:8" x14ac:dyDescent="0.25">
      <c r="A194" s="147">
        <f t="shared" si="27"/>
        <v>44084</v>
      </c>
      <c r="B194">
        <f>'0910'!B15</f>
        <v>120.5</v>
      </c>
      <c r="C194">
        <f>'0910'!C15</f>
        <v>195</v>
      </c>
      <c r="D194">
        <f>'0910'!D15</f>
        <v>317</v>
      </c>
      <c r="E194">
        <f>'0910'!E15</f>
        <v>186.6</v>
      </c>
      <c r="F194" s="16">
        <f t="shared" si="31"/>
        <v>437.5</v>
      </c>
      <c r="G194" s="16">
        <f t="shared" si="32"/>
        <v>381.6</v>
      </c>
      <c r="H194" s="20">
        <f t="shared" si="33"/>
        <v>14.648846960167706</v>
      </c>
    </row>
    <row r="195" spans="1:8" x14ac:dyDescent="0.25">
      <c r="A195" s="147">
        <f t="shared" si="27"/>
        <v>44091</v>
      </c>
      <c r="B195">
        <f>'0917'!B15</f>
        <v>140.5</v>
      </c>
      <c r="C195">
        <f>'0917'!C15</f>
        <v>195</v>
      </c>
      <c r="D195">
        <f>'0917'!D15</f>
        <v>317</v>
      </c>
      <c r="E195">
        <f>'0917'!E15</f>
        <v>186.6</v>
      </c>
      <c r="F195" s="16">
        <f t="shared" si="31"/>
        <v>457.5</v>
      </c>
      <c r="G195" s="16">
        <f t="shared" si="32"/>
        <v>381.6</v>
      </c>
      <c r="H195" s="20">
        <f t="shared" si="33"/>
        <v>19.889937106918243</v>
      </c>
    </row>
    <row r="196" spans="1:8" x14ac:dyDescent="0.25">
      <c r="A196" s="147">
        <f t="shared" si="27"/>
        <v>44098</v>
      </c>
      <c r="B196">
        <f>'0924'!B15</f>
        <v>110.5</v>
      </c>
      <c r="C196">
        <f>'0924'!C15</f>
        <v>174</v>
      </c>
      <c r="D196">
        <f>'0924'!D15</f>
        <v>347.3</v>
      </c>
      <c r="E196">
        <f>'0924'!E15</f>
        <v>244.7</v>
      </c>
      <c r="F196" s="16">
        <f t="shared" si="31"/>
        <v>457.8</v>
      </c>
      <c r="G196" s="16">
        <f t="shared" si="32"/>
        <v>418.7</v>
      </c>
      <c r="H196" s="20">
        <f t="shared" si="33"/>
        <v>9.3384284690709372</v>
      </c>
    </row>
    <row r="197" spans="1:8" x14ac:dyDescent="0.25">
      <c r="A197" s="147">
        <f t="shared" ref="A197:A260" si="34">A196+7</f>
        <v>44105</v>
      </c>
      <c r="B197">
        <f>'1001'!B15</f>
        <v>101.6</v>
      </c>
      <c r="C197">
        <f>'1001'!C15</f>
        <v>122.5</v>
      </c>
      <c r="D197">
        <f>'1001'!D15</f>
        <v>356.1</v>
      </c>
      <c r="E197">
        <f>'1001'!E15</f>
        <v>299.3</v>
      </c>
      <c r="F197" s="16">
        <f t="shared" si="31"/>
        <v>457.70000000000005</v>
      </c>
      <c r="G197" s="16">
        <f t="shared" si="32"/>
        <v>421.8</v>
      </c>
      <c r="H197" s="20">
        <f t="shared" si="33"/>
        <v>8.5111427216690405</v>
      </c>
    </row>
    <row r="198" spans="1:8" x14ac:dyDescent="0.25">
      <c r="A198" s="147">
        <f t="shared" si="34"/>
        <v>44112</v>
      </c>
      <c r="B198">
        <f>'1008'!B15</f>
        <v>101.6</v>
      </c>
      <c r="C198">
        <f>'1008'!C15</f>
        <v>102.5</v>
      </c>
      <c r="D198">
        <f>'1008'!D15</f>
        <v>356.1</v>
      </c>
      <c r="E198">
        <f>'1008'!E15</f>
        <v>320.39999999999998</v>
      </c>
      <c r="F198" s="16">
        <f t="shared" si="31"/>
        <v>457.70000000000005</v>
      </c>
      <c r="G198" s="16">
        <f t="shared" si="32"/>
        <v>422.9</v>
      </c>
      <c r="H198" s="20">
        <f t="shared" si="33"/>
        <v>8.2288957200283832</v>
      </c>
    </row>
    <row r="199" spans="1:8" x14ac:dyDescent="0.25">
      <c r="A199" s="147">
        <f t="shared" si="34"/>
        <v>44119</v>
      </c>
      <c r="B199">
        <f>'1015'!B15</f>
        <v>101.6</v>
      </c>
      <c r="C199">
        <f>'1015'!C15</f>
        <v>123</v>
      </c>
      <c r="D199">
        <f>'1015'!D15</f>
        <v>356.1</v>
      </c>
      <c r="E199">
        <f>'1015'!E15</f>
        <v>320.39999999999998</v>
      </c>
      <c r="F199" s="16">
        <f t="shared" si="31"/>
        <v>457.70000000000005</v>
      </c>
      <c r="G199" s="16">
        <f t="shared" si="32"/>
        <v>443.4</v>
      </c>
      <c r="H199" s="20">
        <f t="shared" si="33"/>
        <v>3.2250789354984377</v>
      </c>
    </row>
    <row r="200" spans="1:8" x14ac:dyDescent="0.25">
      <c r="A200" s="147">
        <f t="shared" si="34"/>
        <v>44126</v>
      </c>
      <c r="B200">
        <f>'1022'!B15</f>
        <v>122.6</v>
      </c>
      <c r="C200">
        <f>'1022'!C15</f>
        <v>177.5</v>
      </c>
      <c r="D200">
        <f>'1022'!D15</f>
        <v>356.1</v>
      </c>
      <c r="E200">
        <f>'1022'!E15</f>
        <v>325.5</v>
      </c>
      <c r="F200" s="16">
        <f t="shared" ref="F200:F207" si="35">+B200+D200</f>
        <v>478.70000000000005</v>
      </c>
      <c r="G200" s="16">
        <f t="shared" ref="G200:G207" si="36">+C200+E200</f>
        <v>503</v>
      </c>
      <c r="H200" s="20">
        <f t="shared" si="33"/>
        <v>-4.8310139165009813</v>
      </c>
    </row>
    <row r="201" spans="1:8" x14ac:dyDescent="0.25">
      <c r="A201" s="147">
        <f t="shared" si="34"/>
        <v>44133</v>
      </c>
      <c r="B201">
        <f>'1029'!B15</f>
        <v>102.6</v>
      </c>
      <c r="C201">
        <f>'1029'!C15</f>
        <v>213</v>
      </c>
      <c r="D201">
        <f>'1029'!D15</f>
        <v>378.2</v>
      </c>
      <c r="E201">
        <f>'1029'!E15</f>
        <v>325.5</v>
      </c>
      <c r="F201" s="16">
        <f t="shared" si="35"/>
        <v>480.79999999999995</v>
      </c>
      <c r="G201" s="16">
        <f t="shared" si="36"/>
        <v>538.5</v>
      </c>
      <c r="H201" s="20">
        <f t="shared" si="33"/>
        <v>-10.714948932219137</v>
      </c>
    </row>
    <row r="202" spans="1:8" x14ac:dyDescent="0.25">
      <c r="A202" s="147">
        <f t="shared" si="34"/>
        <v>44140</v>
      </c>
      <c r="B202">
        <f>'1105'!B15</f>
        <v>109.1</v>
      </c>
      <c r="C202">
        <f>'1105'!C15</f>
        <v>172.5</v>
      </c>
      <c r="D202">
        <f>'1105'!D15</f>
        <v>378.2</v>
      </c>
      <c r="E202">
        <f>'1105'!E15</f>
        <v>364.7</v>
      </c>
      <c r="F202" s="16">
        <f t="shared" si="35"/>
        <v>487.29999999999995</v>
      </c>
      <c r="G202" s="16">
        <f t="shared" si="36"/>
        <v>537.20000000000005</v>
      </c>
      <c r="H202" s="20">
        <f t="shared" si="33"/>
        <v>-9.2889054355919765</v>
      </c>
    </row>
    <row r="203" spans="1:8" x14ac:dyDescent="0.25">
      <c r="A203" s="147">
        <f t="shared" si="34"/>
        <v>44147</v>
      </c>
      <c r="B203">
        <f>'1112'!B15</f>
        <v>109.1</v>
      </c>
      <c r="C203">
        <f>'1112'!C15</f>
        <v>152.5</v>
      </c>
      <c r="D203">
        <f>'1112'!D15</f>
        <v>378.2</v>
      </c>
      <c r="E203">
        <f>'1112'!E15</f>
        <v>403.4</v>
      </c>
      <c r="F203" s="16">
        <f t="shared" si="35"/>
        <v>487.29999999999995</v>
      </c>
      <c r="G203" s="16">
        <f t="shared" si="36"/>
        <v>555.9</v>
      </c>
      <c r="H203" s="20">
        <f t="shared" si="33"/>
        <v>-12.340348983630156</v>
      </c>
    </row>
    <row r="204" spans="1:8" x14ac:dyDescent="0.25">
      <c r="A204" s="147">
        <f t="shared" si="34"/>
        <v>44154</v>
      </c>
      <c r="B204">
        <f>'1119'!B15</f>
        <v>88.1</v>
      </c>
      <c r="C204">
        <f>'1119'!C15</f>
        <v>136.30000000000001</v>
      </c>
      <c r="D204">
        <f>'1119'!D15</f>
        <v>394.4</v>
      </c>
      <c r="E204">
        <f>'1119'!E15</f>
        <v>446.4</v>
      </c>
      <c r="F204" s="16">
        <f t="shared" si="35"/>
        <v>482.5</v>
      </c>
      <c r="G204" s="16">
        <f t="shared" si="36"/>
        <v>582.70000000000005</v>
      </c>
      <c r="H204" s="20">
        <f t="shared" si="33"/>
        <v>-17.19581259653339</v>
      </c>
    </row>
    <row r="205" spans="1:8" x14ac:dyDescent="0.25">
      <c r="A205" s="147">
        <f t="shared" si="34"/>
        <v>44161</v>
      </c>
      <c r="B205">
        <f>'1126'!B15</f>
        <v>74.599999999999994</v>
      </c>
      <c r="C205">
        <f>'1126'!C15</f>
        <v>94.5</v>
      </c>
      <c r="D205">
        <f>'1126'!D15</f>
        <v>416.6</v>
      </c>
      <c r="E205">
        <f>'1126'!E15</f>
        <v>508</v>
      </c>
      <c r="F205" s="16">
        <f t="shared" si="35"/>
        <v>491.20000000000005</v>
      </c>
      <c r="G205" s="16">
        <f t="shared" si="36"/>
        <v>602.5</v>
      </c>
      <c r="H205" s="20">
        <f t="shared" si="33"/>
        <v>-18.473029045643141</v>
      </c>
    </row>
    <row r="206" spans="1:8" x14ac:dyDescent="0.25">
      <c r="A206" s="147">
        <f t="shared" si="34"/>
        <v>44168</v>
      </c>
      <c r="B206">
        <f>'1203'!B15</f>
        <v>95.6</v>
      </c>
      <c r="C206">
        <f>'1203'!C15</f>
        <v>74</v>
      </c>
      <c r="D206">
        <f>'1203'!D15</f>
        <v>438.6</v>
      </c>
      <c r="E206">
        <f>'1203'!E15</f>
        <v>526.5</v>
      </c>
      <c r="F206" s="16">
        <f t="shared" si="35"/>
        <v>534.20000000000005</v>
      </c>
      <c r="G206" s="16">
        <f t="shared" si="36"/>
        <v>600.5</v>
      </c>
      <c r="H206" s="20">
        <f t="shared" si="33"/>
        <v>-11.040799333888419</v>
      </c>
    </row>
    <row r="207" spans="1:8" x14ac:dyDescent="0.25">
      <c r="A207" s="147">
        <f t="shared" si="34"/>
        <v>44175</v>
      </c>
      <c r="B207">
        <f>'1210'!B15</f>
        <v>95.6</v>
      </c>
      <c r="C207">
        <f>'1210'!C15</f>
        <v>61.5</v>
      </c>
      <c r="D207">
        <f>'1210'!D15</f>
        <v>438.6</v>
      </c>
      <c r="E207">
        <f>'1210'!E15</f>
        <v>562.20000000000005</v>
      </c>
      <c r="F207" s="16">
        <f t="shared" si="35"/>
        <v>534.20000000000005</v>
      </c>
      <c r="G207" s="16">
        <f t="shared" si="36"/>
        <v>623.70000000000005</v>
      </c>
      <c r="H207" s="20">
        <f t="shared" si="33"/>
        <v>-14.349847683181016</v>
      </c>
    </row>
    <row r="208" spans="1:8" x14ac:dyDescent="0.25">
      <c r="A208" s="147">
        <f t="shared" si="34"/>
        <v>44182</v>
      </c>
      <c r="B208">
        <f>'1217'!B15</f>
        <v>82.8</v>
      </c>
      <c r="C208">
        <f>'1217'!C15</f>
        <v>41.5</v>
      </c>
      <c r="D208">
        <f>'1217'!D15</f>
        <v>451.4</v>
      </c>
      <c r="E208">
        <f>'1217'!E15</f>
        <v>573.5</v>
      </c>
      <c r="F208" s="16">
        <f t="shared" ref="F208:F216" si="37">+B208+D208</f>
        <v>534.19999999999993</v>
      </c>
      <c r="G208" s="16">
        <f t="shared" ref="G208:G216" si="38">+C208+E208</f>
        <v>615</v>
      </c>
      <c r="H208" s="20">
        <f t="shared" ref="H208:H216" si="39">+(F208/G208-1)*100</f>
        <v>-13.138211382113829</v>
      </c>
    </row>
    <row r="209" spans="1:8" x14ac:dyDescent="0.25">
      <c r="A209" s="147">
        <f t="shared" si="34"/>
        <v>44189</v>
      </c>
      <c r="B209">
        <f>'1224'!B15</f>
        <v>82.8</v>
      </c>
      <c r="C209">
        <f>'1224'!C15</f>
        <v>40</v>
      </c>
      <c r="D209">
        <f>'1224'!D15</f>
        <v>476.4</v>
      </c>
      <c r="E209">
        <f>'1224'!E15</f>
        <v>623.29999999999995</v>
      </c>
      <c r="F209" s="16">
        <f t="shared" si="37"/>
        <v>559.19999999999993</v>
      </c>
      <c r="G209" s="16">
        <f t="shared" si="38"/>
        <v>663.3</v>
      </c>
      <c r="H209" s="20">
        <f t="shared" si="39"/>
        <v>-15.694255992763463</v>
      </c>
    </row>
    <row r="210" spans="1:8" x14ac:dyDescent="0.25">
      <c r="A210" s="147">
        <f t="shared" si="34"/>
        <v>44196</v>
      </c>
      <c r="B210">
        <f>'1231'!B15</f>
        <v>72.8</v>
      </c>
      <c r="C210">
        <f>'1231'!C15</f>
        <v>60</v>
      </c>
      <c r="D210">
        <f>'1231'!D15</f>
        <v>476.4</v>
      </c>
      <c r="E210">
        <f>'1231'!E15</f>
        <v>623.29999999999995</v>
      </c>
      <c r="F210" s="16">
        <f t="shared" si="37"/>
        <v>549.19999999999993</v>
      </c>
      <c r="G210" s="16">
        <f t="shared" si="38"/>
        <v>683.3</v>
      </c>
      <c r="H210" s="20">
        <f t="shared" si="39"/>
        <v>-19.62534757793064</v>
      </c>
    </row>
    <row r="211" spans="1:8" x14ac:dyDescent="0.25">
      <c r="A211" s="147">
        <f t="shared" si="34"/>
        <v>44203</v>
      </c>
      <c r="B211">
        <f>'0107'!B15</f>
        <v>72.8</v>
      </c>
      <c r="C211">
        <f>'0107'!C15</f>
        <v>60</v>
      </c>
      <c r="D211">
        <f>'0107'!D15</f>
        <v>476.4</v>
      </c>
      <c r="E211">
        <f>'0107'!E15</f>
        <v>623.29999999999995</v>
      </c>
      <c r="F211" s="16">
        <f t="shared" si="37"/>
        <v>549.19999999999993</v>
      </c>
      <c r="G211" s="16">
        <f t="shared" si="38"/>
        <v>683.3</v>
      </c>
      <c r="H211" s="20">
        <f t="shared" si="39"/>
        <v>-19.62534757793064</v>
      </c>
    </row>
    <row r="212" spans="1:8" x14ac:dyDescent="0.25">
      <c r="A212" s="147">
        <f t="shared" si="34"/>
        <v>44210</v>
      </c>
      <c r="B212">
        <f>'0114'!B15</f>
        <v>69</v>
      </c>
      <c r="C212">
        <f>'0114'!C15</f>
        <v>85</v>
      </c>
      <c r="D212">
        <f>'0114'!D15</f>
        <v>476.4</v>
      </c>
      <c r="E212">
        <f>'0114'!E15</f>
        <v>623.29999999999995</v>
      </c>
      <c r="F212" s="16">
        <f t="shared" si="37"/>
        <v>545.4</v>
      </c>
      <c r="G212" s="16">
        <f t="shared" si="38"/>
        <v>708.3</v>
      </c>
      <c r="H212" s="20">
        <f t="shared" si="39"/>
        <v>-22.998729351969505</v>
      </c>
    </row>
    <row r="213" spans="1:8" x14ac:dyDescent="0.25">
      <c r="A213" s="147">
        <f t="shared" si="34"/>
        <v>44217</v>
      </c>
      <c r="B213">
        <f>'0121'!B15</f>
        <v>69</v>
      </c>
      <c r="C213">
        <f>'0121'!C15</f>
        <v>85</v>
      </c>
      <c r="D213">
        <f>'0121'!D15</f>
        <v>476.4</v>
      </c>
      <c r="E213">
        <f>'0121'!E15</f>
        <v>623.29999999999995</v>
      </c>
      <c r="F213" s="16">
        <f t="shared" si="37"/>
        <v>545.4</v>
      </c>
      <c r="G213" s="16">
        <f t="shared" si="38"/>
        <v>708.3</v>
      </c>
      <c r="H213" s="20">
        <f t="shared" si="39"/>
        <v>-22.998729351969505</v>
      </c>
    </row>
    <row r="214" spans="1:8" x14ac:dyDescent="0.25">
      <c r="A214" s="147">
        <f t="shared" si="34"/>
        <v>44224</v>
      </c>
      <c r="B214">
        <f>'0128'!B15</f>
        <v>69</v>
      </c>
      <c r="C214">
        <f>'0128'!C15</f>
        <v>115</v>
      </c>
      <c r="D214">
        <f>'0128'!D15</f>
        <v>476.4</v>
      </c>
      <c r="E214">
        <f>'0128'!E15</f>
        <v>623.29999999999995</v>
      </c>
      <c r="F214" s="16">
        <f t="shared" si="37"/>
        <v>545.4</v>
      </c>
      <c r="G214" s="16">
        <f t="shared" si="38"/>
        <v>738.3</v>
      </c>
      <c r="H214" s="20">
        <f t="shared" si="39"/>
        <v>-26.127590410402281</v>
      </c>
    </row>
    <row r="215" spans="1:8" x14ac:dyDescent="0.25">
      <c r="A215" s="147">
        <f t="shared" si="34"/>
        <v>44231</v>
      </c>
      <c r="B215">
        <f>'0204'!B15</f>
        <v>69</v>
      </c>
      <c r="C215">
        <f>'0204'!C15</f>
        <v>115</v>
      </c>
      <c r="D215">
        <f>'0204'!D15</f>
        <v>476.4</v>
      </c>
      <c r="E215">
        <f>'0204'!E15</f>
        <v>632</v>
      </c>
      <c r="F215" s="16">
        <f t="shared" si="37"/>
        <v>545.4</v>
      </c>
      <c r="G215" s="16">
        <f t="shared" si="38"/>
        <v>747</v>
      </c>
      <c r="H215" s="20">
        <f t="shared" si="39"/>
        <v>-26.987951807228917</v>
      </c>
    </row>
    <row r="216" spans="1:8" x14ac:dyDescent="0.25">
      <c r="A216" s="147">
        <f t="shared" si="34"/>
        <v>44238</v>
      </c>
      <c r="B216">
        <f>'0211'!B15</f>
        <v>69</v>
      </c>
      <c r="C216">
        <f>'0211'!C15</f>
        <v>80</v>
      </c>
      <c r="D216">
        <f>'0211'!D15</f>
        <v>476.4</v>
      </c>
      <c r="E216">
        <f>'0211'!E15</f>
        <v>688</v>
      </c>
      <c r="F216" s="16">
        <f t="shared" si="37"/>
        <v>545.4</v>
      </c>
      <c r="G216" s="16">
        <f t="shared" si="38"/>
        <v>768</v>
      </c>
      <c r="H216" s="20">
        <f t="shared" si="39"/>
        <v>-28.984375000000007</v>
      </c>
    </row>
    <row r="217" spans="1:8" x14ac:dyDescent="0.25">
      <c r="A217" s="147">
        <f t="shared" si="34"/>
        <v>44245</v>
      </c>
      <c r="B217">
        <f>'0218'!B15</f>
        <v>69</v>
      </c>
      <c r="C217">
        <f>'0218'!C15</f>
        <v>80</v>
      </c>
      <c r="D217">
        <f>'0218'!D15</f>
        <v>501.4</v>
      </c>
      <c r="E217">
        <f>'0218'!E15</f>
        <v>688</v>
      </c>
      <c r="F217" s="16">
        <f t="shared" ref="F217:F224" si="40">+B217+D217</f>
        <v>570.4</v>
      </c>
      <c r="G217" s="16">
        <f t="shared" ref="G217:G224" si="41">+C217+E217</f>
        <v>768</v>
      </c>
      <c r="H217" s="20">
        <f t="shared" ref="H217:H232" si="42">+(F217/G217-1)*100</f>
        <v>-25.729166666666671</v>
      </c>
    </row>
    <row r="218" spans="1:8" x14ac:dyDescent="0.25">
      <c r="A218" s="147">
        <f t="shared" si="34"/>
        <v>44252</v>
      </c>
      <c r="B218">
        <f>'0225'!B15</f>
        <v>69</v>
      </c>
      <c r="C218">
        <f>'0225'!C15</f>
        <v>80</v>
      </c>
      <c r="D218">
        <f>'0225'!D15</f>
        <v>501.4</v>
      </c>
      <c r="E218">
        <f>'0225'!E15</f>
        <v>688</v>
      </c>
      <c r="F218" s="16">
        <f t="shared" si="40"/>
        <v>570.4</v>
      </c>
      <c r="G218" s="16">
        <f t="shared" si="41"/>
        <v>768</v>
      </c>
      <c r="H218" s="20">
        <f t="shared" si="42"/>
        <v>-25.729166666666671</v>
      </c>
    </row>
    <row r="219" spans="1:8" x14ac:dyDescent="0.25">
      <c r="A219" s="147">
        <f t="shared" si="34"/>
        <v>44259</v>
      </c>
      <c r="B219">
        <f>'0304'!B15</f>
        <v>69</v>
      </c>
      <c r="C219">
        <f>'0304'!C15</f>
        <v>94</v>
      </c>
      <c r="D219">
        <f>'0304'!D15</f>
        <v>501.4</v>
      </c>
      <c r="E219">
        <f>'0304'!E15</f>
        <v>688</v>
      </c>
      <c r="F219" s="16">
        <f t="shared" si="40"/>
        <v>570.4</v>
      </c>
      <c r="G219" s="16">
        <f t="shared" si="41"/>
        <v>782</v>
      </c>
      <c r="H219" s="20">
        <f t="shared" si="42"/>
        <v>-27.058823529411768</v>
      </c>
    </row>
    <row r="220" spans="1:8" x14ac:dyDescent="0.25">
      <c r="A220" s="147">
        <f t="shared" si="34"/>
        <v>44266</v>
      </c>
      <c r="B220">
        <f>'0311'!B15</f>
        <v>69</v>
      </c>
      <c r="C220">
        <f>'0311'!C15</f>
        <v>94</v>
      </c>
      <c r="D220">
        <f>'0311'!D15</f>
        <v>501.4</v>
      </c>
      <c r="E220">
        <f>'0311'!E15</f>
        <v>688</v>
      </c>
      <c r="F220" s="16">
        <f t="shared" si="40"/>
        <v>570.4</v>
      </c>
      <c r="G220" s="16">
        <f t="shared" si="41"/>
        <v>782</v>
      </c>
      <c r="H220" s="20">
        <f t="shared" si="42"/>
        <v>-27.058823529411768</v>
      </c>
    </row>
    <row r="221" spans="1:8" x14ac:dyDescent="0.25">
      <c r="A221" s="147">
        <f t="shared" si="34"/>
        <v>44273</v>
      </c>
      <c r="B221">
        <f>'0318'!B15</f>
        <v>69</v>
      </c>
      <c r="C221">
        <f>'0318'!C15</f>
        <v>114</v>
      </c>
      <c r="D221">
        <f>'0318'!D15</f>
        <v>501.4</v>
      </c>
      <c r="E221">
        <f>'0318'!E15</f>
        <v>688</v>
      </c>
      <c r="F221" s="16">
        <f t="shared" si="40"/>
        <v>570.4</v>
      </c>
      <c r="G221" s="16">
        <f t="shared" si="41"/>
        <v>802</v>
      </c>
      <c r="H221" s="20">
        <f t="shared" si="42"/>
        <v>-28.877805486284291</v>
      </c>
    </row>
    <row r="222" spans="1:8" x14ac:dyDescent="0.25">
      <c r="A222" s="147">
        <f t="shared" si="34"/>
        <v>44280</v>
      </c>
      <c r="B222">
        <f>'0325'!B15</f>
        <v>69</v>
      </c>
      <c r="C222">
        <f>'0325'!C15</f>
        <v>114</v>
      </c>
      <c r="D222">
        <f>'0325'!D15</f>
        <v>501.4</v>
      </c>
      <c r="E222">
        <f>'0325'!E15</f>
        <v>688</v>
      </c>
      <c r="F222" s="16">
        <f t="shared" si="40"/>
        <v>570.4</v>
      </c>
      <c r="G222" s="16">
        <f t="shared" si="41"/>
        <v>802</v>
      </c>
      <c r="H222" s="20">
        <f t="shared" si="42"/>
        <v>-28.877805486284291</v>
      </c>
    </row>
    <row r="223" spans="1:8" x14ac:dyDescent="0.25">
      <c r="A223" s="147">
        <f t="shared" si="34"/>
        <v>44287</v>
      </c>
      <c r="B223">
        <f>'0401'!B15</f>
        <v>87</v>
      </c>
      <c r="C223">
        <f>'0401'!C15</f>
        <v>162.30000000000001</v>
      </c>
      <c r="D223">
        <f>'0401'!D15</f>
        <v>501.4</v>
      </c>
      <c r="E223">
        <f>'0401'!E15</f>
        <v>688</v>
      </c>
      <c r="F223" s="16">
        <f t="shared" si="40"/>
        <v>588.4</v>
      </c>
      <c r="G223" s="16">
        <f t="shared" si="41"/>
        <v>850.3</v>
      </c>
      <c r="H223" s="20">
        <f t="shared" si="42"/>
        <v>-30.800893802187456</v>
      </c>
    </row>
    <row r="224" spans="1:8" x14ac:dyDescent="0.25">
      <c r="A224" s="147">
        <f t="shared" si="34"/>
        <v>44294</v>
      </c>
      <c r="B224">
        <f>'0408'!B15</f>
        <v>87</v>
      </c>
      <c r="C224">
        <f>'0408'!C15</f>
        <v>162.30000000000001</v>
      </c>
      <c r="D224">
        <f>'0408'!D15</f>
        <v>501.4</v>
      </c>
      <c r="E224">
        <f>'0408'!E15</f>
        <v>688</v>
      </c>
      <c r="F224" s="16">
        <f t="shared" si="40"/>
        <v>588.4</v>
      </c>
      <c r="G224" s="16">
        <f t="shared" si="41"/>
        <v>850.3</v>
      </c>
      <c r="H224" s="20">
        <f t="shared" si="42"/>
        <v>-30.800893802187456</v>
      </c>
    </row>
    <row r="225" spans="1:8" x14ac:dyDescent="0.25">
      <c r="A225" s="147">
        <f t="shared" si="34"/>
        <v>44301</v>
      </c>
      <c r="B225">
        <f>'0415'!B15</f>
        <v>98.5</v>
      </c>
      <c r="C225">
        <f>'0415'!C15</f>
        <v>167.7</v>
      </c>
      <c r="D225">
        <f>'0415'!D15</f>
        <v>501.4</v>
      </c>
      <c r="E225">
        <f>'0415'!E15</f>
        <v>709</v>
      </c>
      <c r="F225" s="16">
        <f t="shared" ref="F225:F235" si="43">+B225+D225</f>
        <v>599.9</v>
      </c>
      <c r="G225" s="16">
        <f t="shared" ref="G225:G235" si="44">+C225+E225</f>
        <v>876.7</v>
      </c>
      <c r="H225" s="20">
        <f t="shared" si="42"/>
        <v>-31.572943994524927</v>
      </c>
    </row>
    <row r="226" spans="1:8" x14ac:dyDescent="0.25">
      <c r="A226" s="147">
        <f t="shared" si="34"/>
        <v>44308</v>
      </c>
      <c r="B226">
        <f>'0422'!B15</f>
        <v>98.5</v>
      </c>
      <c r="C226">
        <f>'0422'!C15</f>
        <v>147.69999999999999</v>
      </c>
      <c r="D226">
        <f>'0422'!D15</f>
        <v>501.4</v>
      </c>
      <c r="E226">
        <f>'0422'!E15</f>
        <v>728.5</v>
      </c>
      <c r="F226" s="16">
        <f t="shared" si="43"/>
        <v>599.9</v>
      </c>
      <c r="G226" s="16">
        <f t="shared" si="44"/>
        <v>876.2</v>
      </c>
      <c r="H226" s="20">
        <f t="shared" si="42"/>
        <v>-31.533896370691629</v>
      </c>
    </row>
    <row r="227" spans="1:8" x14ac:dyDescent="0.25">
      <c r="A227" s="147">
        <f t="shared" si="34"/>
        <v>44315</v>
      </c>
      <c r="B227">
        <f>'0429'!B15</f>
        <v>98.5</v>
      </c>
      <c r="C227">
        <f>'0429'!C15</f>
        <v>62.6</v>
      </c>
      <c r="D227">
        <f>'0429'!D15</f>
        <v>501.4</v>
      </c>
      <c r="E227">
        <f>'0429'!E15</f>
        <v>822.3</v>
      </c>
      <c r="F227" s="16">
        <f t="shared" si="43"/>
        <v>599.9</v>
      </c>
      <c r="G227" s="16">
        <f t="shared" si="44"/>
        <v>884.9</v>
      </c>
      <c r="H227" s="20">
        <f t="shared" si="42"/>
        <v>-32.207029042829703</v>
      </c>
    </row>
    <row r="228" spans="1:8" x14ac:dyDescent="0.25">
      <c r="A228" s="147">
        <f t="shared" si="34"/>
        <v>44322</v>
      </c>
      <c r="B228">
        <f>'0506'!B15</f>
        <v>77.5</v>
      </c>
      <c r="C228">
        <f>'0506'!C15</f>
        <v>70</v>
      </c>
      <c r="D228">
        <f>'0506'!D15</f>
        <v>538.20000000000005</v>
      </c>
      <c r="E228">
        <f>'0506'!E15</f>
        <v>854.1</v>
      </c>
      <c r="F228" s="16">
        <f t="shared" si="43"/>
        <v>615.70000000000005</v>
      </c>
      <c r="G228" s="16">
        <f t="shared" si="44"/>
        <v>924.1</v>
      </c>
      <c r="H228" s="20">
        <f t="shared" si="42"/>
        <v>-33.373011578833456</v>
      </c>
    </row>
    <row r="229" spans="1:8" x14ac:dyDescent="0.25">
      <c r="A229" s="147">
        <f t="shared" si="34"/>
        <v>44329</v>
      </c>
      <c r="B229">
        <f>'0513'!B15</f>
        <v>67.099999999999994</v>
      </c>
      <c r="C229">
        <f>'0513'!C15</f>
        <v>70</v>
      </c>
      <c r="D229">
        <f>'0513'!D15</f>
        <v>548.6</v>
      </c>
      <c r="E229">
        <f>'0513'!E15</f>
        <v>875</v>
      </c>
      <c r="F229" s="16">
        <f t="shared" si="43"/>
        <v>615.70000000000005</v>
      </c>
      <c r="G229" s="16">
        <f t="shared" si="44"/>
        <v>945</v>
      </c>
      <c r="H229" s="20">
        <f t="shared" si="42"/>
        <v>-34.846560846560834</v>
      </c>
    </row>
    <row r="230" spans="1:8" x14ac:dyDescent="0.25">
      <c r="A230" s="147">
        <f t="shared" si="34"/>
        <v>44336</v>
      </c>
      <c r="B230">
        <f>'0520'!B15</f>
        <v>46.4</v>
      </c>
      <c r="C230">
        <f>'0520'!C15</f>
        <v>33.700000000000003</v>
      </c>
      <c r="D230">
        <f>'0520'!D15</f>
        <v>570.6</v>
      </c>
      <c r="E230">
        <f>'0520'!E15</f>
        <v>913.7</v>
      </c>
      <c r="F230" s="16">
        <f t="shared" si="43"/>
        <v>617</v>
      </c>
      <c r="G230" s="16">
        <f t="shared" si="44"/>
        <v>947.40000000000009</v>
      </c>
      <c r="H230" s="20">
        <f t="shared" si="42"/>
        <v>-34.874393075786372</v>
      </c>
    </row>
    <row r="231" spans="1:8" x14ac:dyDescent="0.25">
      <c r="A231" s="147">
        <f t="shared" si="34"/>
        <v>44343</v>
      </c>
      <c r="B231">
        <f>'0527'!B15</f>
        <v>37.6</v>
      </c>
      <c r="C231">
        <f>'0527'!C15</f>
        <v>33.700000000000003</v>
      </c>
      <c r="D231">
        <f>'0527'!D15</f>
        <v>579.29999999999995</v>
      </c>
      <c r="E231">
        <f>'0527'!E15</f>
        <v>913.7</v>
      </c>
      <c r="F231" s="16">
        <f t="shared" si="43"/>
        <v>616.9</v>
      </c>
      <c r="G231" s="16">
        <f t="shared" si="44"/>
        <v>947.40000000000009</v>
      </c>
      <c r="H231" s="20">
        <f t="shared" si="42"/>
        <v>-34.884948279501806</v>
      </c>
    </row>
    <row r="232" spans="1:8" x14ac:dyDescent="0.25">
      <c r="A232" s="147">
        <f t="shared" si="34"/>
        <v>44350</v>
      </c>
      <c r="B232">
        <f>'0603'!B13</f>
        <v>37.6</v>
      </c>
      <c r="C232">
        <f>'0603'!C13</f>
        <v>118.7</v>
      </c>
      <c r="D232">
        <f>'0603'!D13</f>
        <v>0</v>
      </c>
      <c r="E232">
        <f>'0603'!E13</f>
        <v>21.4</v>
      </c>
      <c r="F232" s="16">
        <f t="shared" si="43"/>
        <v>37.6</v>
      </c>
      <c r="G232" s="16">
        <f t="shared" si="44"/>
        <v>140.1</v>
      </c>
      <c r="H232" s="20">
        <f t="shared" si="42"/>
        <v>-73.162027123483227</v>
      </c>
    </row>
    <row r="233" spans="1:8" x14ac:dyDescent="0.25">
      <c r="A233" s="147">
        <f t="shared" si="34"/>
        <v>44357</v>
      </c>
      <c r="B233">
        <f>'0610'!B13</f>
        <v>17.600000000000001</v>
      </c>
      <c r="C233">
        <f>'0610'!C13</f>
        <v>109.7</v>
      </c>
      <c r="D233">
        <f>'0610'!D13</f>
        <v>19.5</v>
      </c>
      <c r="E233">
        <f>'0610'!E13</f>
        <v>43.2</v>
      </c>
      <c r="F233" s="16">
        <f t="shared" si="43"/>
        <v>37.1</v>
      </c>
      <c r="G233" s="16">
        <f t="shared" si="44"/>
        <v>152.9</v>
      </c>
      <c r="H233" s="20">
        <f t="shared" ref="H233:H257" si="45">+(F233/G233-1)*100</f>
        <v>-75.735775016350559</v>
      </c>
    </row>
    <row r="234" spans="1:8" x14ac:dyDescent="0.25">
      <c r="A234" s="147">
        <f t="shared" si="34"/>
        <v>44364</v>
      </c>
      <c r="B234">
        <f>'0617'!B13</f>
        <v>0</v>
      </c>
      <c r="C234">
        <f>'0617'!C13</f>
        <v>116</v>
      </c>
      <c r="D234">
        <f>'0617'!D13</f>
        <v>38.6</v>
      </c>
      <c r="E234">
        <f>'0617'!E13</f>
        <v>79.3</v>
      </c>
      <c r="F234" s="16">
        <f t="shared" si="43"/>
        <v>38.6</v>
      </c>
      <c r="G234" s="16">
        <f t="shared" si="44"/>
        <v>195.3</v>
      </c>
      <c r="H234" s="20">
        <f t="shared" si="45"/>
        <v>-80.235535074244751</v>
      </c>
    </row>
    <row r="235" spans="1:8" x14ac:dyDescent="0.25">
      <c r="A235" s="147">
        <f t="shared" si="34"/>
        <v>44371</v>
      </c>
      <c r="B235">
        <f>'0624'!B13</f>
        <v>0</v>
      </c>
      <c r="C235">
        <f>'0624'!C13</f>
        <v>126</v>
      </c>
      <c r="D235">
        <f>'0624'!D13</f>
        <v>38.6</v>
      </c>
      <c r="E235">
        <f>'0624'!E13</f>
        <v>79.3</v>
      </c>
      <c r="F235" s="16">
        <f t="shared" si="43"/>
        <v>38.6</v>
      </c>
      <c r="G235" s="16">
        <f t="shared" si="44"/>
        <v>205.3</v>
      </c>
      <c r="H235" s="20">
        <f t="shared" si="45"/>
        <v>-81.198246468582553</v>
      </c>
    </row>
    <row r="236" spans="1:8" x14ac:dyDescent="0.25">
      <c r="A236" s="147">
        <f t="shared" si="34"/>
        <v>44378</v>
      </c>
      <c r="B236">
        <f>'0701'!B13</f>
        <v>0</v>
      </c>
      <c r="C236">
        <f>'0701'!C13</f>
        <v>105</v>
      </c>
      <c r="D236">
        <f>'0701'!D13</f>
        <v>43.9</v>
      </c>
      <c r="E236">
        <f>'0701'!E13</f>
        <v>125.5</v>
      </c>
      <c r="F236" s="16">
        <f t="shared" ref="F236:F257" si="46">+B236+D236</f>
        <v>43.9</v>
      </c>
      <c r="G236" s="16">
        <f t="shared" ref="G236:G257" si="47">+C236+E236</f>
        <v>230.5</v>
      </c>
      <c r="H236" s="20">
        <f t="shared" si="45"/>
        <v>-80.954446854663772</v>
      </c>
    </row>
    <row r="237" spans="1:8" x14ac:dyDescent="0.25">
      <c r="A237" s="147">
        <f t="shared" si="34"/>
        <v>44385</v>
      </c>
      <c r="B237">
        <f>'0708'!B13</f>
        <v>0</v>
      </c>
      <c r="C237">
        <f>'0708'!C13</f>
        <v>105</v>
      </c>
      <c r="D237">
        <f>'0708'!D13</f>
        <v>54</v>
      </c>
      <c r="E237">
        <f>'0708'!E13</f>
        <v>131</v>
      </c>
      <c r="F237" s="16">
        <f t="shared" si="46"/>
        <v>54</v>
      </c>
      <c r="G237" s="16">
        <f t="shared" si="47"/>
        <v>236</v>
      </c>
      <c r="H237" s="20">
        <f t="shared" si="45"/>
        <v>-77.118644067796609</v>
      </c>
    </row>
    <row r="238" spans="1:8" x14ac:dyDescent="0.25">
      <c r="A238" s="147">
        <f t="shared" si="34"/>
        <v>44392</v>
      </c>
      <c r="B238">
        <f>'0715'!B14</f>
        <v>0</v>
      </c>
      <c r="C238">
        <f>'0715'!C14</f>
        <v>132</v>
      </c>
      <c r="D238">
        <f>'0715'!D14</f>
        <v>54</v>
      </c>
      <c r="E238">
        <f>'0715'!E14</f>
        <v>151</v>
      </c>
      <c r="F238" s="16">
        <f t="shared" si="46"/>
        <v>54</v>
      </c>
      <c r="G238" s="16">
        <f t="shared" si="47"/>
        <v>283</v>
      </c>
      <c r="H238" s="20">
        <f t="shared" si="45"/>
        <v>-80.918727915194339</v>
      </c>
    </row>
    <row r="239" spans="1:8" x14ac:dyDescent="0.25">
      <c r="A239" s="147">
        <f t="shared" si="34"/>
        <v>44399</v>
      </c>
      <c r="B239">
        <f>'0722'!B14</f>
        <v>0</v>
      </c>
      <c r="C239">
        <f>'0722'!C14</f>
        <v>137</v>
      </c>
      <c r="D239">
        <f>'0722'!D14</f>
        <v>54</v>
      </c>
      <c r="E239">
        <f>'0722'!E14</f>
        <v>170</v>
      </c>
      <c r="F239" s="16">
        <f t="shared" si="46"/>
        <v>54</v>
      </c>
      <c r="G239" s="16">
        <f t="shared" si="47"/>
        <v>307</v>
      </c>
      <c r="H239" s="20">
        <f t="shared" si="45"/>
        <v>-82.41042345276874</v>
      </c>
    </row>
    <row r="240" spans="1:8" x14ac:dyDescent="0.25">
      <c r="A240" s="147">
        <f t="shared" si="34"/>
        <v>44406</v>
      </c>
      <c r="B240">
        <f>'0729'!B14</f>
        <v>0</v>
      </c>
      <c r="C240">
        <f>'0729'!C14</f>
        <v>110</v>
      </c>
      <c r="D240">
        <f>'0729'!D14</f>
        <v>54</v>
      </c>
      <c r="E240">
        <f>'0729'!E14</f>
        <v>195.1</v>
      </c>
      <c r="F240" s="16">
        <f t="shared" si="46"/>
        <v>54</v>
      </c>
      <c r="G240" s="16">
        <f t="shared" si="47"/>
        <v>305.10000000000002</v>
      </c>
      <c r="H240" s="20">
        <f t="shared" si="45"/>
        <v>-82.30088495575221</v>
      </c>
    </row>
    <row r="241" spans="1:8" x14ac:dyDescent="0.25">
      <c r="A241" s="147">
        <f t="shared" si="34"/>
        <v>44413</v>
      </c>
      <c r="B241">
        <f>'0805'!B14</f>
        <v>18</v>
      </c>
      <c r="C241">
        <f>'0805'!C14</f>
        <v>122.2</v>
      </c>
      <c r="D241">
        <f>'0805'!D14</f>
        <v>54</v>
      </c>
      <c r="E241">
        <f>'0805'!E14</f>
        <v>216.5</v>
      </c>
      <c r="F241" s="16">
        <f t="shared" si="46"/>
        <v>72</v>
      </c>
      <c r="G241" s="16">
        <f t="shared" si="47"/>
        <v>338.7</v>
      </c>
      <c r="H241" s="20">
        <f t="shared" si="45"/>
        <v>-78.742249778565096</v>
      </c>
    </row>
    <row r="242" spans="1:8" x14ac:dyDescent="0.25">
      <c r="A242" s="147">
        <f t="shared" si="34"/>
        <v>44420</v>
      </c>
      <c r="B242">
        <f>'0812'!B14</f>
        <v>18</v>
      </c>
      <c r="C242">
        <f>'0812'!C14</f>
        <v>177.9</v>
      </c>
      <c r="D242">
        <f>'0812'!D14</f>
        <v>54</v>
      </c>
      <c r="E242">
        <f>'0812'!E14</f>
        <v>226.6</v>
      </c>
      <c r="F242" s="16">
        <f t="shared" si="46"/>
        <v>72</v>
      </c>
      <c r="G242" s="16">
        <f t="shared" si="47"/>
        <v>404.5</v>
      </c>
      <c r="H242" s="20">
        <f t="shared" si="45"/>
        <v>-82.200247218788618</v>
      </c>
    </row>
    <row r="243" spans="1:8" x14ac:dyDescent="0.25">
      <c r="A243" s="147">
        <f t="shared" si="34"/>
        <v>44427</v>
      </c>
      <c r="B243">
        <f>'0819'!B14</f>
        <v>18</v>
      </c>
      <c r="C243">
        <f>'0819'!C14</f>
        <v>175.9</v>
      </c>
      <c r="D243">
        <f>'0819'!D14</f>
        <v>54</v>
      </c>
      <c r="E243">
        <f>'0819'!E14</f>
        <v>226.6</v>
      </c>
      <c r="F243" s="16">
        <f t="shared" si="46"/>
        <v>72</v>
      </c>
      <c r="G243" s="16">
        <f t="shared" si="47"/>
        <v>402.5</v>
      </c>
      <c r="H243" s="20">
        <f t="shared" si="45"/>
        <v>-82.111801242236027</v>
      </c>
    </row>
    <row r="244" spans="1:8" x14ac:dyDescent="0.25">
      <c r="A244" s="147">
        <f t="shared" si="34"/>
        <v>44434</v>
      </c>
      <c r="B244">
        <f>'0826'!B15</f>
        <v>29.5</v>
      </c>
      <c r="C244">
        <f>'0826'!C15</f>
        <v>156.9</v>
      </c>
      <c r="D244">
        <f>'0826'!D15</f>
        <v>73.599999999999994</v>
      </c>
      <c r="E244">
        <f>'0826'!E15</f>
        <v>248.6</v>
      </c>
      <c r="F244" s="16">
        <f t="shared" si="46"/>
        <v>103.1</v>
      </c>
      <c r="G244" s="16">
        <f t="shared" si="47"/>
        <v>405.5</v>
      </c>
      <c r="H244" s="20">
        <f t="shared" si="45"/>
        <v>-74.574599260172619</v>
      </c>
    </row>
    <row r="245" spans="1:8" x14ac:dyDescent="0.25">
      <c r="A245" s="147">
        <f t="shared" si="34"/>
        <v>44441</v>
      </c>
      <c r="B245">
        <f>'0902'!B15</f>
        <v>29.5</v>
      </c>
      <c r="C245">
        <f>'0902'!C15</f>
        <v>130.5</v>
      </c>
      <c r="D245">
        <f>'0902'!D15</f>
        <v>73.599999999999994</v>
      </c>
      <c r="E245">
        <f>'0902'!E15</f>
        <v>271.2</v>
      </c>
      <c r="F245" s="16">
        <f t="shared" si="46"/>
        <v>103.1</v>
      </c>
      <c r="G245" s="16">
        <f t="shared" si="47"/>
        <v>401.7</v>
      </c>
      <c r="H245" s="20">
        <f t="shared" si="45"/>
        <v>-74.33408015932288</v>
      </c>
    </row>
    <row r="246" spans="1:8" x14ac:dyDescent="0.25">
      <c r="A246" s="147">
        <f t="shared" si="34"/>
        <v>44448</v>
      </c>
      <c r="B246">
        <f>'0909'!B15</f>
        <v>29.5</v>
      </c>
      <c r="C246">
        <f>'0909'!C15</f>
        <v>120.5</v>
      </c>
      <c r="D246">
        <f>'0909'!D15</f>
        <v>73.599999999999994</v>
      </c>
      <c r="E246">
        <f>'0909'!E15</f>
        <v>317</v>
      </c>
      <c r="F246" s="16">
        <f t="shared" si="46"/>
        <v>103.1</v>
      </c>
      <c r="G246" s="16">
        <f t="shared" si="47"/>
        <v>437.5</v>
      </c>
      <c r="H246" s="20">
        <f t="shared" si="45"/>
        <v>-76.434285714285721</v>
      </c>
    </row>
    <row r="247" spans="1:8" x14ac:dyDescent="0.25">
      <c r="A247" s="147">
        <f t="shared" si="34"/>
        <v>44455</v>
      </c>
      <c r="B247">
        <f>'0916'!B15</f>
        <v>0</v>
      </c>
      <c r="C247">
        <f>'0916'!C15</f>
        <v>140.5</v>
      </c>
      <c r="D247">
        <f>'0916'!D15</f>
        <v>118.3</v>
      </c>
      <c r="E247">
        <f>'0916'!E15</f>
        <v>317</v>
      </c>
      <c r="F247" s="16">
        <f t="shared" si="46"/>
        <v>118.3</v>
      </c>
      <c r="G247" s="16">
        <f t="shared" si="47"/>
        <v>457.5</v>
      </c>
      <c r="H247" s="20">
        <f t="shared" si="45"/>
        <v>-74.142076502732237</v>
      </c>
    </row>
    <row r="248" spans="1:8" x14ac:dyDescent="0.25">
      <c r="A248" s="147">
        <f t="shared" si="34"/>
        <v>44462</v>
      </c>
      <c r="B248">
        <f>'0923'!B15</f>
        <v>0</v>
      </c>
      <c r="C248">
        <f>'0923'!C15</f>
        <v>110.5</v>
      </c>
      <c r="D248">
        <f>'0923'!D15</f>
        <v>118.3</v>
      </c>
      <c r="E248">
        <f>'0923'!E15</f>
        <v>347.3</v>
      </c>
      <c r="F248" s="16">
        <f t="shared" si="46"/>
        <v>118.3</v>
      </c>
      <c r="G248" s="16">
        <f t="shared" si="47"/>
        <v>457.8</v>
      </c>
      <c r="H248" s="20">
        <f t="shared" si="45"/>
        <v>-74.159021406727831</v>
      </c>
    </row>
    <row r="249" spans="1:8" x14ac:dyDescent="0.25">
      <c r="A249" s="147">
        <f t="shared" si="34"/>
        <v>44469</v>
      </c>
      <c r="B249">
        <f>'0930'!B15</f>
        <v>0</v>
      </c>
      <c r="C249">
        <f>'0930'!C15</f>
        <v>101.6</v>
      </c>
      <c r="D249">
        <f>'0930'!D15</f>
        <v>118.3</v>
      </c>
      <c r="E249">
        <f>'0930'!E15</f>
        <v>356.1</v>
      </c>
      <c r="F249" s="16">
        <f t="shared" si="46"/>
        <v>118.3</v>
      </c>
      <c r="G249" s="16">
        <f t="shared" si="47"/>
        <v>457.70000000000005</v>
      </c>
      <c r="H249" s="20">
        <f t="shared" si="45"/>
        <v>-74.153375573519781</v>
      </c>
    </row>
    <row r="250" spans="1:8" x14ac:dyDescent="0.25">
      <c r="A250" s="147">
        <f t="shared" si="34"/>
        <v>44476</v>
      </c>
      <c r="B250">
        <f>'1007'!B15</f>
        <v>20</v>
      </c>
      <c r="C250">
        <f>'1007'!C15</f>
        <v>101.6</v>
      </c>
      <c r="D250">
        <f>'1007'!D15</f>
        <v>118.3</v>
      </c>
      <c r="E250">
        <f>'1007'!E15</f>
        <v>356.1</v>
      </c>
      <c r="F250" s="16">
        <f t="shared" si="46"/>
        <v>138.30000000000001</v>
      </c>
      <c r="G250" s="16">
        <f t="shared" si="47"/>
        <v>457.70000000000005</v>
      </c>
      <c r="H250" s="20">
        <f t="shared" si="45"/>
        <v>-69.783701114266989</v>
      </c>
    </row>
    <row r="251" spans="1:8" x14ac:dyDescent="0.25">
      <c r="A251" s="147">
        <f t="shared" si="34"/>
        <v>44483</v>
      </c>
      <c r="B251">
        <f>'1014'!B15</f>
        <v>20</v>
      </c>
      <c r="C251">
        <f>'1014'!C15</f>
        <v>101.6</v>
      </c>
      <c r="D251">
        <f>'1014'!D15</f>
        <v>118.3</v>
      </c>
      <c r="E251">
        <f>'1014'!E15</f>
        <v>356.1</v>
      </c>
      <c r="F251" s="16">
        <f t="shared" si="46"/>
        <v>138.30000000000001</v>
      </c>
      <c r="G251" s="16">
        <f t="shared" si="47"/>
        <v>457.70000000000005</v>
      </c>
      <c r="H251" s="20">
        <f t="shared" si="45"/>
        <v>-69.783701114266989</v>
      </c>
    </row>
    <row r="252" spans="1:8" x14ac:dyDescent="0.25">
      <c r="A252" s="147">
        <f t="shared" si="34"/>
        <v>44490</v>
      </c>
      <c r="B252">
        <f>'1021'!B15</f>
        <v>20</v>
      </c>
      <c r="C252">
        <f>'1021'!C15</f>
        <v>122.6</v>
      </c>
      <c r="D252">
        <f>'1021'!D15</f>
        <v>134.30000000000001</v>
      </c>
      <c r="E252">
        <f>'1021'!E15</f>
        <v>356.1</v>
      </c>
      <c r="F252" s="16">
        <f t="shared" si="46"/>
        <v>154.30000000000001</v>
      </c>
      <c r="G252" s="16">
        <f t="shared" si="47"/>
        <v>478.70000000000005</v>
      </c>
      <c r="H252" s="20">
        <f t="shared" si="45"/>
        <v>-67.76686860246501</v>
      </c>
    </row>
    <row r="253" spans="1:8" x14ac:dyDescent="0.25">
      <c r="A253" s="147">
        <f t="shared" si="34"/>
        <v>44497</v>
      </c>
      <c r="B253">
        <f>'1028'!B15</f>
        <v>20</v>
      </c>
      <c r="C253">
        <f>'1028'!C15</f>
        <v>102.6</v>
      </c>
      <c r="D253">
        <f>'1028'!D15</f>
        <v>134.30000000000001</v>
      </c>
      <c r="E253">
        <f>'1028'!E15</f>
        <v>378.2</v>
      </c>
      <c r="F253" s="16">
        <f t="shared" si="46"/>
        <v>154.30000000000001</v>
      </c>
      <c r="G253" s="16">
        <f t="shared" si="47"/>
        <v>480.79999999999995</v>
      </c>
      <c r="H253" s="20">
        <f t="shared" si="45"/>
        <v>-67.907653910149747</v>
      </c>
    </row>
    <row r="254" spans="1:8" x14ac:dyDescent="0.25">
      <c r="A254" s="147">
        <f t="shared" si="34"/>
        <v>44504</v>
      </c>
      <c r="B254">
        <v>30</v>
      </c>
      <c r="C254">
        <v>109.1</v>
      </c>
      <c r="D254">
        <v>153.5</v>
      </c>
      <c r="E254">
        <v>378.2</v>
      </c>
      <c r="F254" s="16">
        <f t="shared" si="46"/>
        <v>183.5</v>
      </c>
      <c r="G254" s="16">
        <f t="shared" si="47"/>
        <v>487.29999999999995</v>
      </c>
      <c r="H254" s="20">
        <f t="shared" si="45"/>
        <v>-62.343525548943155</v>
      </c>
    </row>
    <row r="255" spans="1:8" x14ac:dyDescent="0.25">
      <c r="A255" s="147">
        <f t="shared" si="34"/>
        <v>44511</v>
      </c>
      <c r="B255">
        <f>'1111'!B15</f>
        <v>30</v>
      </c>
      <c r="C255">
        <f>'1111'!C15</f>
        <v>109.1</v>
      </c>
      <c r="D255">
        <f>'1111'!D15</f>
        <v>153.5</v>
      </c>
      <c r="E255">
        <f>'1111'!E15</f>
        <v>378.2</v>
      </c>
      <c r="F255" s="16">
        <f t="shared" si="46"/>
        <v>183.5</v>
      </c>
      <c r="G255" s="16">
        <f t="shared" si="47"/>
        <v>487.29999999999995</v>
      </c>
      <c r="H255" s="20">
        <f t="shared" si="45"/>
        <v>-62.343525548943155</v>
      </c>
    </row>
    <row r="256" spans="1:8" x14ac:dyDescent="0.25">
      <c r="A256" s="147">
        <f t="shared" si="34"/>
        <v>44518</v>
      </c>
      <c r="B256">
        <f>'1118'!B15</f>
        <v>30</v>
      </c>
      <c r="C256">
        <f>'1118'!C15</f>
        <v>88.1</v>
      </c>
      <c r="D256">
        <f>'1118'!D15</f>
        <v>134.30000000000001</v>
      </c>
      <c r="E256">
        <f>'1118'!E15</f>
        <v>394.4</v>
      </c>
      <c r="F256" s="16">
        <f t="shared" si="46"/>
        <v>164.3</v>
      </c>
      <c r="G256" s="16">
        <f t="shared" si="47"/>
        <v>482.5</v>
      </c>
      <c r="H256" s="20">
        <f t="shared" si="45"/>
        <v>-65.948186528497416</v>
      </c>
    </row>
    <row r="257" spans="1:8" x14ac:dyDescent="0.25">
      <c r="A257" s="147">
        <f t="shared" si="34"/>
        <v>44525</v>
      </c>
      <c r="B257">
        <f>'1125'!B15</f>
        <v>30</v>
      </c>
      <c r="C257">
        <f>'1125'!C15</f>
        <v>74.599999999999994</v>
      </c>
      <c r="D257">
        <f>'1125'!D15</f>
        <v>134.30000000000001</v>
      </c>
      <c r="E257">
        <f>'1125'!E15</f>
        <v>416.6</v>
      </c>
      <c r="F257" s="16">
        <f t="shared" si="46"/>
        <v>164.3</v>
      </c>
      <c r="G257" s="16">
        <f t="shared" si="47"/>
        <v>491.20000000000005</v>
      </c>
      <c r="H257" s="20">
        <f t="shared" si="45"/>
        <v>-66.551302931596084</v>
      </c>
    </row>
    <row r="258" spans="1:8" x14ac:dyDescent="0.25">
      <c r="A258" s="147">
        <f t="shared" si="34"/>
        <v>44532</v>
      </c>
      <c r="B258">
        <f>'1202'!B15</f>
        <v>30</v>
      </c>
      <c r="C258">
        <f>'1202'!C15</f>
        <v>95.6</v>
      </c>
      <c r="D258">
        <f>'1202'!D15</f>
        <v>134.30000000000001</v>
      </c>
      <c r="E258">
        <f>'1202'!E15</f>
        <v>438.6</v>
      </c>
      <c r="F258" s="16">
        <f t="shared" ref="F258:F263" si="48">+B258+D258</f>
        <v>164.3</v>
      </c>
      <c r="G258" s="16">
        <f t="shared" ref="G258:G263" si="49">+C258+E258</f>
        <v>534.20000000000005</v>
      </c>
      <c r="H258" s="20">
        <f t="shared" ref="H258:H263" si="50">+(F258/G258-1)*100</f>
        <v>-69.243728940471726</v>
      </c>
    </row>
    <row r="259" spans="1:8" x14ac:dyDescent="0.25">
      <c r="A259" s="147">
        <f t="shared" si="34"/>
        <v>44539</v>
      </c>
      <c r="B259">
        <f>'1209'!B15</f>
        <v>40</v>
      </c>
      <c r="C259">
        <f>'1209'!C15</f>
        <v>95.6</v>
      </c>
      <c r="D259">
        <f>'1209'!D15</f>
        <v>134.30000000000001</v>
      </c>
      <c r="E259">
        <f>'1209'!E15</f>
        <v>438.6</v>
      </c>
      <c r="F259" s="16">
        <f t="shared" si="48"/>
        <v>174.3</v>
      </c>
      <c r="G259" s="16">
        <f t="shared" si="49"/>
        <v>534.20000000000005</v>
      </c>
      <c r="H259" s="20">
        <f t="shared" si="50"/>
        <v>-67.371770872332462</v>
      </c>
    </row>
    <row r="260" spans="1:8" x14ac:dyDescent="0.25">
      <c r="A260" s="147">
        <f t="shared" si="34"/>
        <v>44546</v>
      </c>
      <c r="B260">
        <f>'1216'!B15</f>
        <v>20</v>
      </c>
      <c r="C260">
        <f>'1216'!C15</f>
        <v>82.8</v>
      </c>
      <c r="D260">
        <f>'1216'!D15</f>
        <v>153.80000000000001</v>
      </c>
      <c r="E260">
        <f>'1216'!E15</f>
        <v>451.4</v>
      </c>
      <c r="F260" s="16">
        <f t="shared" si="48"/>
        <v>173.8</v>
      </c>
      <c r="G260" s="16">
        <f t="shared" si="49"/>
        <v>534.19999999999993</v>
      </c>
      <c r="H260" s="20">
        <f t="shared" si="50"/>
        <v>-67.465368775739407</v>
      </c>
    </row>
    <row r="261" spans="1:8" x14ac:dyDescent="0.25">
      <c r="A261" s="147">
        <f t="shared" ref="A261:A328" si="51">A260+7</f>
        <v>44553</v>
      </c>
      <c r="B261">
        <f>'1223'!B15</f>
        <v>0</v>
      </c>
      <c r="C261">
        <f>'1223'!C15</f>
        <v>82.8</v>
      </c>
      <c r="D261">
        <f>'1223'!D15</f>
        <v>174.6</v>
      </c>
      <c r="E261">
        <f>'1223'!E15</f>
        <v>476.4</v>
      </c>
      <c r="F261" s="16">
        <f t="shared" si="48"/>
        <v>174.6</v>
      </c>
      <c r="G261" s="16">
        <f t="shared" si="49"/>
        <v>559.19999999999993</v>
      </c>
      <c r="H261" s="20">
        <f t="shared" si="50"/>
        <v>-68.776824034334766</v>
      </c>
    </row>
    <row r="262" spans="1:8" x14ac:dyDescent="0.25">
      <c r="A262" s="147">
        <f t="shared" si="51"/>
        <v>44560</v>
      </c>
      <c r="B262">
        <f>'1230'!B15</f>
        <v>0</v>
      </c>
      <c r="C262">
        <f>'1230'!C15</f>
        <v>72.8</v>
      </c>
      <c r="D262">
        <f>'1230'!D15</f>
        <v>190.1</v>
      </c>
      <c r="E262">
        <f>'1230'!E15</f>
        <v>476.4</v>
      </c>
      <c r="F262" s="16">
        <f t="shared" si="48"/>
        <v>190.1</v>
      </c>
      <c r="G262" s="16">
        <f t="shared" si="49"/>
        <v>549.19999999999993</v>
      </c>
      <c r="H262" s="20">
        <f t="shared" si="50"/>
        <v>-65.386016023306624</v>
      </c>
    </row>
    <row r="263" spans="1:8" x14ac:dyDescent="0.25">
      <c r="A263" s="147">
        <f t="shared" si="51"/>
        <v>44567</v>
      </c>
      <c r="B263">
        <f>'0106'!B15</f>
        <v>0</v>
      </c>
      <c r="C263">
        <f>'0106'!C15</f>
        <v>72.8</v>
      </c>
      <c r="D263">
        <f>'0106'!D15</f>
        <v>190.1</v>
      </c>
      <c r="E263">
        <f>'0106'!E15</f>
        <v>476.4</v>
      </c>
      <c r="F263" s="16">
        <f t="shared" si="48"/>
        <v>190.1</v>
      </c>
      <c r="G263" s="16">
        <f t="shared" si="49"/>
        <v>549.19999999999993</v>
      </c>
      <c r="H263" s="20">
        <f t="shared" si="50"/>
        <v>-65.386016023306624</v>
      </c>
    </row>
    <row r="264" spans="1:8" x14ac:dyDescent="0.25">
      <c r="A264" s="147">
        <f t="shared" si="51"/>
        <v>44574</v>
      </c>
      <c r="B264">
        <f>'0113'!B15</f>
        <v>0</v>
      </c>
      <c r="C264">
        <f>'0113'!C15</f>
        <v>69</v>
      </c>
      <c r="D264">
        <f>'0113'!D15</f>
        <v>190.1</v>
      </c>
      <c r="E264">
        <f>'0113'!E15</f>
        <v>476.4</v>
      </c>
      <c r="F264" s="16">
        <f t="shared" ref="F264:F270" si="52">+B264+D264</f>
        <v>190.1</v>
      </c>
      <c r="G264" s="16">
        <f t="shared" ref="G264:G270" si="53">+C264+E264</f>
        <v>545.4</v>
      </c>
      <c r="H264" s="20">
        <f t="shared" ref="H264:H270" si="54">+(F264/G264-1)*100</f>
        <v>-65.144847818115139</v>
      </c>
    </row>
    <row r="265" spans="1:8" x14ac:dyDescent="0.25">
      <c r="A265" s="147">
        <f t="shared" si="51"/>
        <v>44581</v>
      </c>
      <c r="B265">
        <f>'0120'!B15</f>
        <v>0</v>
      </c>
      <c r="C265">
        <f>'0120'!C15</f>
        <v>69</v>
      </c>
      <c r="D265">
        <f>'0120'!D15</f>
        <v>190.1</v>
      </c>
      <c r="E265">
        <f>'0120'!E15</f>
        <v>476.4</v>
      </c>
      <c r="F265" s="16">
        <f t="shared" si="52"/>
        <v>190.1</v>
      </c>
      <c r="G265" s="16">
        <f t="shared" si="53"/>
        <v>545.4</v>
      </c>
      <c r="H265" s="20">
        <f t="shared" si="54"/>
        <v>-65.144847818115139</v>
      </c>
    </row>
    <row r="266" spans="1:8" x14ac:dyDescent="0.25">
      <c r="A266" s="147">
        <f t="shared" si="51"/>
        <v>44588</v>
      </c>
      <c r="B266">
        <f>'0127'!B15</f>
        <v>0</v>
      </c>
      <c r="C266">
        <f>'0127'!C15</f>
        <v>69</v>
      </c>
      <c r="D266">
        <f>'0127'!D15</f>
        <v>190.1</v>
      </c>
      <c r="E266">
        <f>'0127'!E15</f>
        <v>476.4</v>
      </c>
      <c r="F266" s="16">
        <f t="shared" si="52"/>
        <v>190.1</v>
      </c>
      <c r="G266" s="16">
        <f t="shared" si="53"/>
        <v>545.4</v>
      </c>
      <c r="H266" s="20">
        <f t="shared" si="54"/>
        <v>-65.144847818115139</v>
      </c>
    </row>
    <row r="267" spans="1:8" x14ac:dyDescent="0.25">
      <c r="A267" s="147">
        <f t="shared" si="51"/>
        <v>44595</v>
      </c>
      <c r="B267">
        <f>'0203'!B15</f>
        <v>0</v>
      </c>
      <c r="C267">
        <f>'0203'!C15</f>
        <v>69</v>
      </c>
      <c r="D267">
        <f>'0203'!D15</f>
        <v>190.1</v>
      </c>
      <c r="E267">
        <f>'0203'!E15</f>
        <v>476.4</v>
      </c>
      <c r="F267" s="16">
        <f t="shared" si="52"/>
        <v>190.1</v>
      </c>
      <c r="G267" s="16">
        <f t="shared" si="53"/>
        <v>545.4</v>
      </c>
      <c r="H267" s="20">
        <f t="shared" si="54"/>
        <v>-65.144847818115139</v>
      </c>
    </row>
    <row r="268" spans="1:8" x14ac:dyDescent="0.25">
      <c r="A268" s="147">
        <f t="shared" si="51"/>
        <v>44602</v>
      </c>
      <c r="B268">
        <f>'0210'!B15</f>
        <v>0</v>
      </c>
      <c r="C268">
        <f>'0210'!C15</f>
        <v>69</v>
      </c>
      <c r="D268">
        <f>'0210'!D15</f>
        <v>190.1</v>
      </c>
      <c r="E268">
        <f>'0210'!E15</f>
        <v>476.4</v>
      </c>
      <c r="F268" s="16">
        <f t="shared" si="52"/>
        <v>190.1</v>
      </c>
      <c r="G268" s="16">
        <f t="shared" si="53"/>
        <v>545.4</v>
      </c>
      <c r="H268" s="20">
        <f t="shared" si="54"/>
        <v>-65.144847818115139</v>
      </c>
    </row>
    <row r="269" spans="1:8" x14ac:dyDescent="0.25">
      <c r="A269" s="147">
        <f t="shared" si="51"/>
        <v>44609</v>
      </c>
      <c r="B269">
        <f>'0217'!B15</f>
        <v>0</v>
      </c>
      <c r="C269">
        <f>'0217'!C15</f>
        <v>69</v>
      </c>
      <c r="D269">
        <f>'0217'!D15</f>
        <v>190.1</v>
      </c>
      <c r="E269">
        <f>'0217'!E15</f>
        <v>501.4</v>
      </c>
      <c r="F269" s="16">
        <f t="shared" si="52"/>
        <v>190.1</v>
      </c>
      <c r="G269" s="16">
        <f t="shared" si="53"/>
        <v>570.4</v>
      </c>
      <c r="H269" s="20">
        <f t="shared" si="54"/>
        <v>-66.672510518934075</v>
      </c>
    </row>
    <row r="270" spans="1:8" x14ac:dyDescent="0.25">
      <c r="A270" s="147">
        <f t="shared" si="51"/>
        <v>44616</v>
      </c>
      <c r="B270">
        <f>'0224'!B15</f>
        <v>0</v>
      </c>
      <c r="C270">
        <f>'0224'!C15</f>
        <v>69</v>
      </c>
      <c r="D270">
        <f>'0224'!D15</f>
        <v>208.8</v>
      </c>
      <c r="E270">
        <f>'0224'!E15</f>
        <v>501.4</v>
      </c>
      <c r="F270" s="16">
        <f t="shared" si="52"/>
        <v>208.8</v>
      </c>
      <c r="G270" s="16">
        <f t="shared" si="53"/>
        <v>570.4</v>
      </c>
      <c r="H270" s="20">
        <f t="shared" si="54"/>
        <v>-63.394109396914445</v>
      </c>
    </row>
    <row r="271" spans="1:8" x14ac:dyDescent="0.25">
      <c r="A271" s="147">
        <f t="shared" si="51"/>
        <v>44623</v>
      </c>
      <c r="B271">
        <f>'0303'!B15</f>
        <v>0</v>
      </c>
      <c r="C271">
        <f>'0303'!C15</f>
        <v>69</v>
      </c>
      <c r="D271">
        <f>'0303'!D15</f>
        <v>208.8</v>
      </c>
      <c r="E271">
        <f>'0303'!E15</f>
        <v>501.4</v>
      </c>
      <c r="F271" s="16">
        <f t="shared" ref="F271:F275" si="55">+B271+D271</f>
        <v>208.8</v>
      </c>
      <c r="G271" s="16">
        <f t="shared" ref="G271:G275" si="56">+C271+E271</f>
        <v>570.4</v>
      </c>
      <c r="H271" s="20">
        <f t="shared" ref="H271:H275" si="57">+(F271/G271-1)*100</f>
        <v>-63.394109396914445</v>
      </c>
    </row>
    <row r="272" spans="1:8" x14ac:dyDescent="0.25">
      <c r="A272" s="147">
        <f t="shared" si="51"/>
        <v>44630</v>
      </c>
      <c r="B272">
        <f>'0310'!B15</f>
        <v>20</v>
      </c>
      <c r="C272">
        <f>'0310'!C15</f>
        <v>69</v>
      </c>
      <c r="D272">
        <f>'0310'!D15</f>
        <v>208.8</v>
      </c>
      <c r="E272">
        <f>'0310'!E15</f>
        <v>501.4</v>
      </c>
      <c r="F272" s="16">
        <f t="shared" si="55"/>
        <v>228.8</v>
      </c>
      <c r="G272" s="16">
        <f t="shared" si="56"/>
        <v>570.4</v>
      </c>
      <c r="H272" s="20">
        <f t="shared" si="57"/>
        <v>-59.887798036465632</v>
      </c>
    </row>
    <row r="273" spans="1:9" x14ac:dyDescent="0.25">
      <c r="A273" s="147">
        <f t="shared" si="51"/>
        <v>44637</v>
      </c>
      <c r="B273">
        <f>'0317'!B15</f>
        <v>20</v>
      </c>
      <c r="C273">
        <f>'0317'!C15</f>
        <v>69</v>
      </c>
      <c r="D273">
        <f>'0317'!D15</f>
        <v>208.8</v>
      </c>
      <c r="E273">
        <f>'0317'!E15</f>
        <v>501.4</v>
      </c>
      <c r="F273" s="16">
        <f t="shared" si="55"/>
        <v>228.8</v>
      </c>
      <c r="G273" s="16">
        <f t="shared" si="56"/>
        <v>570.4</v>
      </c>
      <c r="H273" s="20">
        <f t="shared" si="57"/>
        <v>-59.887798036465632</v>
      </c>
    </row>
    <row r="274" spans="1:9" x14ac:dyDescent="0.25">
      <c r="A274" s="147">
        <f t="shared" si="51"/>
        <v>44644</v>
      </c>
      <c r="B274">
        <f>'0324'!B15</f>
        <v>20</v>
      </c>
      <c r="C274">
        <f>'0324'!C15</f>
        <v>69</v>
      </c>
      <c r="D274">
        <f>'0324'!D15</f>
        <v>208.8</v>
      </c>
      <c r="E274">
        <f>'0324'!E15</f>
        <v>501.4</v>
      </c>
      <c r="F274" s="16">
        <f t="shared" si="55"/>
        <v>228.8</v>
      </c>
      <c r="G274" s="16">
        <f t="shared" si="56"/>
        <v>570.4</v>
      </c>
      <c r="H274" s="20">
        <f t="shared" si="57"/>
        <v>-59.887798036465632</v>
      </c>
    </row>
    <row r="275" spans="1:9" x14ac:dyDescent="0.25">
      <c r="A275" s="147">
        <f t="shared" si="51"/>
        <v>44651</v>
      </c>
      <c r="B275">
        <f>'0331'!B15</f>
        <v>40</v>
      </c>
      <c r="C275">
        <f>'0331'!C15</f>
        <v>87</v>
      </c>
      <c r="D275">
        <f>'0331'!D15</f>
        <v>208.8</v>
      </c>
      <c r="E275">
        <f>'0331'!E15</f>
        <v>501.4</v>
      </c>
      <c r="F275" s="16">
        <f t="shared" si="55"/>
        <v>248.8</v>
      </c>
      <c r="G275" s="16">
        <f t="shared" si="56"/>
        <v>588.4</v>
      </c>
      <c r="H275" s="20">
        <f t="shared" si="57"/>
        <v>-57.715839564921808</v>
      </c>
    </row>
    <row r="276" spans="1:9" x14ac:dyDescent="0.25">
      <c r="A276" s="147">
        <f t="shared" si="51"/>
        <v>44658</v>
      </c>
      <c r="B276">
        <f>'0407'!B15</f>
        <v>40</v>
      </c>
      <c r="C276">
        <f>'0407'!C15</f>
        <v>87</v>
      </c>
      <c r="D276">
        <f>'0407'!D15</f>
        <v>208.8</v>
      </c>
      <c r="E276">
        <f>'0407'!E15</f>
        <v>501.4</v>
      </c>
      <c r="F276" s="16">
        <f t="shared" ref="F276:F284" si="58">+B276+D276</f>
        <v>248.8</v>
      </c>
      <c r="G276" s="16">
        <f t="shared" ref="G276:G284" si="59">+C276+E276</f>
        <v>588.4</v>
      </c>
      <c r="H276" s="20">
        <f t="shared" ref="H276:H284" si="60">+(F276/G276-1)*100</f>
        <v>-57.715839564921808</v>
      </c>
      <c r="I276">
        <f>'0407'!F15</f>
        <v>0</v>
      </c>
    </row>
    <row r="277" spans="1:9" x14ac:dyDescent="0.25">
      <c r="A277" s="147">
        <f t="shared" si="51"/>
        <v>44665</v>
      </c>
      <c r="B277">
        <f>'0414'!B15</f>
        <v>55</v>
      </c>
      <c r="C277">
        <f>'0414'!C15</f>
        <v>98.5</v>
      </c>
      <c r="D277">
        <f>'0414'!D15</f>
        <v>208.8</v>
      </c>
      <c r="E277">
        <f>'0414'!E15</f>
        <v>501.4</v>
      </c>
      <c r="F277" s="16">
        <f t="shared" si="58"/>
        <v>263.8</v>
      </c>
      <c r="G277" s="16">
        <f t="shared" si="59"/>
        <v>599.9</v>
      </c>
      <c r="H277" s="20">
        <f t="shared" si="60"/>
        <v>-56.026004334055671</v>
      </c>
      <c r="I277">
        <f>'0407'!F15</f>
        <v>0</v>
      </c>
    </row>
    <row r="278" spans="1:9" x14ac:dyDescent="0.25">
      <c r="A278" s="147">
        <f t="shared" si="51"/>
        <v>44672</v>
      </c>
      <c r="B278">
        <f>'0421'!B15</f>
        <v>0</v>
      </c>
      <c r="C278">
        <f>'0421'!C15</f>
        <v>98.5</v>
      </c>
      <c r="D278">
        <f>'0421'!D15</f>
        <v>263.39999999999998</v>
      </c>
      <c r="E278">
        <f>'0421'!E15</f>
        <v>501.4</v>
      </c>
      <c r="F278" s="16">
        <f t="shared" si="58"/>
        <v>263.39999999999998</v>
      </c>
      <c r="G278" s="16">
        <f t="shared" si="59"/>
        <v>599.9</v>
      </c>
      <c r="H278" s="20">
        <f t="shared" si="60"/>
        <v>-56.092682113685612</v>
      </c>
      <c r="I278">
        <f>'0421'!F15</f>
        <v>20</v>
      </c>
    </row>
    <row r="279" spans="1:9" x14ac:dyDescent="0.25">
      <c r="A279" s="147">
        <f t="shared" si="51"/>
        <v>44679</v>
      </c>
      <c r="B279">
        <f>'0428'!B15</f>
        <v>0</v>
      </c>
      <c r="C279">
        <f>'0428'!C15</f>
        <v>98.5</v>
      </c>
      <c r="D279">
        <f>'0428'!D15</f>
        <v>263.39999999999998</v>
      </c>
      <c r="E279">
        <f>'0428'!E15</f>
        <v>501.4</v>
      </c>
      <c r="F279" s="16">
        <f t="shared" si="58"/>
        <v>263.39999999999998</v>
      </c>
      <c r="G279" s="16">
        <f t="shared" si="59"/>
        <v>599.9</v>
      </c>
      <c r="H279" s="20">
        <f t="shared" si="60"/>
        <v>-56.092682113685612</v>
      </c>
      <c r="I279">
        <f>'0428'!F15</f>
        <v>20</v>
      </c>
    </row>
    <row r="280" spans="1:9" x14ac:dyDescent="0.25">
      <c r="A280" s="147">
        <f t="shared" si="51"/>
        <v>44686</v>
      </c>
      <c r="B280">
        <f>'0505'!B15</f>
        <v>0</v>
      </c>
      <c r="C280">
        <f>'0505'!C15</f>
        <v>77.5</v>
      </c>
      <c r="D280">
        <f>'0505'!D15</f>
        <v>263.39999999999998</v>
      </c>
      <c r="E280">
        <f>'0505'!E15</f>
        <v>538.20000000000005</v>
      </c>
      <c r="F280" s="16">
        <f t="shared" si="58"/>
        <v>263.39999999999998</v>
      </c>
      <c r="G280" s="16">
        <f t="shared" si="59"/>
        <v>615.70000000000005</v>
      </c>
      <c r="H280" s="20">
        <f t="shared" si="60"/>
        <v>-57.219425044664618</v>
      </c>
      <c r="I280">
        <f>'0505'!F15</f>
        <v>20</v>
      </c>
    </row>
    <row r="281" spans="1:9" x14ac:dyDescent="0.25">
      <c r="A281" s="147">
        <f t="shared" si="51"/>
        <v>44693</v>
      </c>
      <c r="B281">
        <f>'0512'!B15</f>
        <v>0</v>
      </c>
      <c r="C281">
        <f>'0512'!C15</f>
        <v>67.099999999999994</v>
      </c>
      <c r="D281">
        <f>'0512'!D15</f>
        <v>263.39999999999998</v>
      </c>
      <c r="E281">
        <f>'0512'!E15</f>
        <v>548.6</v>
      </c>
      <c r="F281" s="16">
        <f t="shared" si="58"/>
        <v>263.39999999999998</v>
      </c>
      <c r="G281" s="16">
        <f t="shared" si="59"/>
        <v>615.70000000000005</v>
      </c>
      <c r="H281" s="20">
        <f t="shared" si="60"/>
        <v>-57.219425044664618</v>
      </c>
      <c r="I281">
        <f>'0512'!F15</f>
        <v>20</v>
      </c>
    </row>
    <row r="282" spans="1:9" x14ac:dyDescent="0.25">
      <c r="A282" s="147">
        <f t="shared" si="51"/>
        <v>44700</v>
      </c>
      <c r="B282">
        <f>'0519'!B15</f>
        <v>20</v>
      </c>
      <c r="C282">
        <f>'0519'!C15</f>
        <v>46.4</v>
      </c>
      <c r="D282">
        <f>'0519'!D15</f>
        <v>263.39999999999998</v>
      </c>
      <c r="E282">
        <f>'0519'!E15</f>
        <v>570.6</v>
      </c>
      <c r="F282" s="16">
        <f t="shared" si="58"/>
        <v>283.39999999999998</v>
      </c>
      <c r="G282" s="16">
        <f t="shared" si="59"/>
        <v>617</v>
      </c>
      <c r="H282" s="20">
        <f t="shared" si="60"/>
        <v>-54.068071312803887</v>
      </c>
      <c r="I282">
        <f>'0519'!F15</f>
        <v>20</v>
      </c>
    </row>
    <row r="283" spans="1:9" x14ac:dyDescent="0.25">
      <c r="A283" s="147">
        <f t="shared" si="51"/>
        <v>44707</v>
      </c>
      <c r="B283">
        <f>'0526'!B15</f>
        <v>21.5</v>
      </c>
      <c r="C283">
        <f>'0526'!C15</f>
        <v>37.6</v>
      </c>
      <c r="D283">
        <f>'0526'!D15</f>
        <v>263.39999999999998</v>
      </c>
      <c r="E283">
        <f>'0526'!E15</f>
        <v>579.29999999999995</v>
      </c>
      <c r="F283" s="16">
        <f t="shared" si="58"/>
        <v>284.89999999999998</v>
      </c>
      <c r="G283" s="16">
        <f t="shared" si="59"/>
        <v>616.9</v>
      </c>
      <c r="H283" s="20">
        <f t="shared" si="60"/>
        <v>-53.817474469119794</v>
      </c>
      <c r="I283">
        <f>'0526'!F15</f>
        <v>20</v>
      </c>
    </row>
    <row r="284" spans="1:9" x14ac:dyDescent="0.25">
      <c r="A284" s="147">
        <f t="shared" si="51"/>
        <v>44714</v>
      </c>
      <c r="B284">
        <f>'0602'!B13</f>
        <v>20</v>
      </c>
      <c r="C284">
        <f>'0602'!C13</f>
        <v>37.6</v>
      </c>
      <c r="D284">
        <f>'0602'!D13</f>
        <v>23.7</v>
      </c>
      <c r="E284">
        <f>'0602'!E13</f>
        <v>0</v>
      </c>
      <c r="F284" s="16">
        <f t="shared" si="58"/>
        <v>43.7</v>
      </c>
      <c r="G284" s="16">
        <f t="shared" si="59"/>
        <v>37.6</v>
      </c>
      <c r="H284" s="20">
        <f t="shared" si="60"/>
        <v>16.223404255319164</v>
      </c>
    </row>
    <row r="285" spans="1:9" x14ac:dyDescent="0.25">
      <c r="A285" s="147">
        <f t="shared" si="51"/>
        <v>44721</v>
      </c>
      <c r="B285">
        <f>'0609'!B13</f>
        <v>20</v>
      </c>
      <c r="C285">
        <f>'0609'!C13</f>
        <v>17.600000000000001</v>
      </c>
      <c r="D285">
        <f>'0609'!D13</f>
        <v>23.7</v>
      </c>
      <c r="E285">
        <f>'0609'!E13</f>
        <v>19.5</v>
      </c>
      <c r="F285" s="16">
        <f t="shared" ref="F285:F288" si="61">+B285+D285</f>
        <v>43.7</v>
      </c>
      <c r="G285" s="16">
        <f t="shared" ref="G285:G288" si="62">+C285+E285</f>
        <v>37.1</v>
      </c>
      <c r="H285" s="20">
        <f t="shared" ref="H285:H288" si="63">+(F285/G285-1)*100</f>
        <v>17.78975741239892</v>
      </c>
    </row>
    <row r="286" spans="1:9" x14ac:dyDescent="0.25">
      <c r="A286" s="147">
        <f t="shared" si="51"/>
        <v>44728</v>
      </c>
      <c r="B286">
        <f>'0616'!B13</f>
        <v>30</v>
      </c>
      <c r="C286">
        <f>'0616'!C13</f>
        <v>0</v>
      </c>
      <c r="D286">
        <f>'0616'!D13</f>
        <v>23.7</v>
      </c>
      <c r="E286">
        <f>'0616'!E13</f>
        <v>38.6</v>
      </c>
      <c r="F286" s="16">
        <f t="shared" si="61"/>
        <v>53.7</v>
      </c>
      <c r="G286" s="16">
        <f t="shared" si="62"/>
        <v>38.6</v>
      </c>
      <c r="H286" s="20">
        <f t="shared" si="63"/>
        <v>39.119170984455963</v>
      </c>
    </row>
    <row r="287" spans="1:9" x14ac:dyDescent="0.25">
      <c r="A287" s="147">
        <f t="shared" si="51"/>
        <v>44735</v>
      </c>
      <c r="B287">
        <f>'0623'!B13</f>
        <v>60</v>
      </c>
      <c r="C287">
        <f>'0623'!C13</f>
        <v>0</v>
      </c>
      <c r="D287">
        <f>'0623'!D13</f>
        <v>41.6</v>
      </c>
      <c r="E287">
        <f>'0623'!E13</f>
        <v>38.6</v>
      </c>
      <c r="F287" s="16">
        <f t="shared" si="61"/>
        <v>101.6</v>
      </c>
      <c r="G287" s="16">
        <f t="shared" si="62"/>
        <v>38.6</v>
      </c>
      <c r="H287" s="20">
        <f t="shared" si="63"/>
        <v>163.21243523316059</v>
      </c>
    </row>
    <row r="288" spans="1:9" x14ac:dyDescent="0.25">
      <c r="A288" s="147">
        <f t="shared" si="51"/>
        <v>44742</v>
      </c>
      <c r="B288">
        <f>'0630'!B13</f>
        <v>50</v>
      </c>
      <c r="C288">
        <f>'0630'!C13</f>
        <v>0</v>
      </c>
      <c r="D288">
        <f>'0630'!D13</f>
        <v>41.6</v>
      </c>
      <c r="E288">
        <f>'0630'!E13</f>
        <v>43.9</v>
      </c>
      <c r="F288" s="16">
        <f t="shared" si="61"/>
        <v>91.6</v>
      </c>
      <c r="G288" s="16">
        <f t="shared" si="62"/>
        <v>43.9</v>
      </c>
      <c r="H288" s="20">
        <f t="shared" si="63"/>
        <v>108.65603644646926</v>
      </c>
    </row>
    <row r="289" spans="1:8" x14ac:dyDescent="0.25">
      <c r="A289" s="147">
        <f t="shared" si="51"/>
        <v>44749</v>
      </c>
      <c r="B289">
        <f>'0707'!B13</f>
        <v>80</v>
      </c>
      <c r="C289">
        <f>'0707'!C13</f>
        <v>0</v>
      </c>
      <c r="D289">
        <f>'0707'!D13</f>
        <v>41.6</v>
      </c>
      <c r="E289">
        <f>'0707'!E13</f>
        <v>54</v>
      </c>
      <c r="F289" s="16">
        <f t="shared" ref="F289:F292" si="64">+B289+D289</f>
        <v>121.6</v>
      </c>
      <c r="G289" s="16">
        <f t="shared" ref="G289:G292" si="65">+C289+E289</f>
        <v>54</v>
      </c>
      <c r="H289" s="20">
        <f t="shared" ref="H289:H292" si="66">+(F289/G289-1)*100</f>
        <v>125.18518518518516</v>
      </c>
    </row>
    <row r="290" spans="1:8" x14ac:dyDescent="0.25">
      <c r="A290" s="147">
        <f t="shared" si="51"/>
        <v>44756</v>
      </c>
      <c r="B290">
        <f>'0714'!B14</f>
        <v>80</v>
      </c>
      <c r="C290">
        <f>'0714'!C14</f>
        <v>0</v>
      </c>
      <c r="D290">
        <f>'0714'!D14</f>
        <v>41.6</v>
      </c>
      <c r="E290">
        <f>'0714'!E14</f>
        <v>54</v>
      </c>
      <c r="F290" s="16">
        <f t="shared" si="64"/>
        <v>121.6</v>
      </c>
      <c r="G290" s="16">
        <f t="shared" si="65"/>
        <v>54</v>
      </c>
      <c r="H290" s="20">
        <f t="shared" si="66"/>
        <v>125.18518518518516</v>
      </c>
    </row>
    <row r="291" spans="1:8" x14ac:dyDescent="0.25">
      <c r="A291" s="147">
        <f t="shared" si="51"/>
        <v>44763</v>
      </c>
      <c r="B291">
        <f>'0721'!B14</f>
        <v>80</v>
      </c>
      <c r="C291">
        <f>'0721'!C14</f>
        <v>0</v>
      </c>
      <c r="D291">
        <f>'0721'!D14</f>
        <v>41.6</v>
      </c>
      <c r="E291">
        <f>'0721'!E14</f>
        <v>54</v>
      </c>
      <c r="F291" s="16">
        <f t="shared" si="64"/>
        <v>121.6</v>
      </c>
      <c r="G291" s="16">
        <f t="shared" si="65"/>
        <v>54</v>
      </c>
      <c r="H291" s="20">
        <f t="shared" si="66"/>
        <v>125.18518518518516</v>
      </c>
    </row>
    <row r="292" spans="1:8" x14ac:dyDescent="0.25">
      <c r="A292" s="147">
        <f t="shared" si="51"/>
        <v>44770</v>
      </c>
      <c r="B292">
        <f>'0728'!B14</f>
        <v>80</v>
      </c>
      <c r="C292">
        <f>'0728'!C14</f>
        <v>0</v>
      </c>
      <c r="D292">
        <f>'0728'!D14</f>
        <v>41.6</v>
      </c>
      <c r="E292">
        <f>'0728'!E14</f>
        <v>54</v>
      </c>
      <c r="F292" s="16">
        <f t="shared" si="64"/>
        <v>121.6</v>
      </c>
      <c r="G292" s="16">
        <f t="shared" si="65"/>
        <v>54</v>
      </c>
      <c r="H292" s="20">
        <f t="shared" si="66"/>
        <v>125.18518518518516</v>
      </c>
    </row>
    <row r="293" spans="1:8" x14ac:dyDescent="0.25">
      <c r="A293" s="147">
        <f t="shared" si="51"/>
        <v>44777</v>
      </c>
      <c r="B293">
        <f>'0804'!B14</f>
        <v>80</v>
      </c>
      <c r="C293">
        <f>'0804'!C14</f>
        <v>18</v>
      </c>
      <c r="D293">
        <f>'0804'!D14</f>
        <v>41.6</v>
      </c>
      <c r="E293">
        <f>'0804'!E14</f>
        <v>54</v>
      </c>
      <c r="F293" s="16">
        <f t="shared" ref="F293:F295" si="67">+B293+D293</f>
        <v>121.6</v>
      </c>
      <c r="G293" s="16">
        <f t="shared" ref="G293:G295" si="68">+C293+E293</f>
        <v>72</v>
      </c>
      <c r="H293" s="20">
        <f t="shared" ref="H293:H295" si="69">+(F293/G293-1)*100</f>
        <v>68.888888888888886</v>
      </c>
    </row>
    <row r="294" spans="1:8" x14ac:dyDescent="0.25">
      <c r="A294" s="147">
        <f t="shared" si="51"/>
        <v>44784</v>
      </c>
      <c r="B294">
        <f>'0811'!B14</f>
        <v>80</v>
      </c>
      <c r="C294">
        <f>'0811'!C14</f>
        <v>18</v>
      </c>
      <c r="D294">
        <f>'0811'!D14</f>
        <v>41.6</v>
      </c>
      <c r="E294">
        <f>'0811'!E14</f>
        <v>54</v>
      </c>
      <c r="F294" s="16">
        <f t="shared" si="67"/>
        <v>121.6</v>
      </c>
      <c r="G294" s="16">
        <f t="shared" si="68"/>
        <v>72</v>
      </c>
      <c r="H294" s="20">
        <f t="shared" si="69"/>
        <v>68.888888888888886</v>
      </c>
    </row>
    <row r="295" spans="1:8" x14ac:dyDescent="0.25">
      <c r="A295" s="147">
        <f t="shared" si="51"/>
        <v>44791</v>
      </c>
      <c r="C295">
        <v>18</v>
      </c>
      <c r="E295">
        <v>54</v>
      </c>
      <c r="F295" s="16">
        <f t="shared" si="67"/>
        <v>0</v>
      </c>
      <c r="G295" s="16">
        <f t="shared" si="68"/>
        <v>72</v>
      </c>
      <c r="H295" s="20">
        <f t="shared" si="69"/>
        <v>-100</v>
      </c>
    </row>
    <row r="296" spans="1:8" x14ac:dyDescent="0.25">
      <c r="A296" s="147">
        <f t="shared" si="51"/>
        <v>44798</v>
      </c>
      <c r="B296">
        <f>'0825'!B14</f>
        <v>97.5</v>
      </c>
      <c r="C296">
        <f>'0825'!C14</f>
        <v>29.5</v>
      </c>
      <c r="D296">
        <f>'0825'!D14</f>
        <v>57.3</v>
      </c>
      <c r="E296">
        <f>'0825'!E14</f>
        <v>73.599999999999994</v>
      </c>
      <c r="F296" s="16">
        <f t="shared" ref="F296:F297" si="70">+B296+D296</f>
        <v>154.80000000000001</v>
      </c>
      <c r="G296" s="16">
        <f t="shared" ref="G296:G297" si="71">+C296+E296</f>
        <v>103.1</v>
      </c>
      <c r="H296" s="20">
        <f t="shared" ref="H296:H297" si="72">+(F296/G296-1)*100</f>
        <v>50.145489815712921</v>
      </c>
    </row>
    <row r="297" spans="1:8" x14ac:dyDescent="0.25">
      <c r="A297" s="147">
        <f t="shared" si="51"/>
        <v>44805</v>
      </c>
      <c r="B297">
        <f>'0901'!B14</f>
        <v>117.5</v>
      </c>
      <c r="C297">
        <f>'0901'!C14</f>
        <v>29.5</v>
      </c>
      <c r="D297">
        <f>'0901'!D14</f>
        <v>57.3</v>
      </c>
      <c r="E297">
        <f>'0901'!E14</f>
        <v>73.599999999999994</v>
      </c>
      <c r="F297" s="16">
        <f t="shared" si="70"/>
        <v>174.8</v>
      </c>
      <c r="G297" s="16">
        <f t="shared" si="71"/>
        <v>103.1</v>
      </c>
      <c r="H297" s="20">
        <f t="shared" si="72"/>
        <v>69.544131910766268</v>
      </c>
    </row>
    <row r="298" spans="1:8" x14ac:dyDescent="0.25">
      <c r="A298" s="147">
        <f t="shared" si="51"/>
        <v>44812</v>
      </c>
      <c r="B298">
        <f>'0908'!B14</f>
        <v>60</v>
      </c>
      <c r="C298">
        <f>'0908'!C14</f>
        <v>29.5</v>
      </c>
      <c r="D298">
        <f>'0908'!D14</f>
        <v>118.4</v>
      </c>
      <c r="E298">
        <f>'0908'!E14</f>
        <v>73.599999999999994</v>
      </c>
      <c r="F298" s="16">
        <f t="shared" ref="F298" si="73">+B298+D298</f>
        <v>178.4</v>
      </c>
      <c r="G298" s="16">
        <f t="shared" ref="G298" si="74">+C298+E298</f>
        <v>103.1</v>
      </c>
      <c r="H298" s="20">
        <f t="shared" ref="H298" si="75">+(F298/G298-1)*100</f>
        <v>73.035887487875868</v>
      </c>
    </row>
    <row r="299" spans="1:8" x14ac:dyDescent="0.25">
      <c r="A299" s="147">
        <f t="shared" si="51"/>
        <v>44819</v>
      </c>
      <c r="B299">
        <f>'0915'!B14</f>
        <v>81</v>
      </c>
      <c r="C299">
        <f>'0915'!C14</f>
        <v>0</v>
      </c>
      <c r="D299">
        <f>'0915'!D14</f>
        <v>118.4</v>
      </c>
      <c r="E299">
        <f>'0915'!E14</f>
        <v>118.3</v>
      </c>
      <c r="F299" s="16">
        <f t="shared" ref="F299:F303" si="76">+B299+D299</f>
        <v>199.4</v>
      </c>
      <c r="G299" s="16">
        <f t="shared" ref="G299:G303" si="77">+C299+E299</f>
        <v>118.3</v>
      </c>
      <c r="H299" s="20">
        <f t="shared" ref="H299:H303" si="78">+(F299/G299-1)*100</f>
        <v>68.554522400676248</v>
      </c>
    </row>
    <row r="300" spans="1:8" x14ac:dyDescent="0.25">
      <c r="A300" s="147">
        <f t="shared" si="51"/>
        <v>44826</v>
      </c>
      <c r="B300">
        <f>'0922'!B14</f>
        <v>73.5</v>
      </c>
      <c r="C300">
        <f>'0922'!C14</f>
        <v>0</v>
      </c>
      <c r="D300">
        <f>'0922'!D14</f>
        <v>157.69999999999999</v>
      </c>
      <c r="E300">
        <f>'0922'!E14</f>
        <v>118.3</v>
      </c>
      <c r="F300" s="16">
        <f t="shared" si="76"/>
        <v>231.2</v>
      </c>
      <c r="G300" s="16">
        <f t="shared" si="77"/>
        <v>118.3</v>
      </c>
      <c r="H300" s="20">
        <f t="shared" si="78"/>
        <v>95.435333896872351</v>
      </c>
    </row>
    <row r="301" spans="1:8" x14ac:dyDescent="0.25">
      <c r="A301" s="147">
        <f t="shared" si="51"/>
        <v>44833</v>
      </c>
      <c r="B301">
        <f>'0929'!B14</f>
        <v>73.5</v>
      </c>
      <c r="C301">
        <f>'0929'!C14</f>
        <v>0</v>
      </c>
      <c r="D301">
        <f>'0929'!D14</f>
        <v>157.69999999999999</v>
      </c>
      <c r="E301">
        <f>'0929'!E14</f>
        <v>118.3</v>
      </c>
      <c r="F301" s="16">
        <f t="shared" si="76"/>
        <v>231.2</v>
      </c>
      <c r="G301" s="16">
        <f t="shared" si="77"/>
        <v>118.3</v>
      </c>
      <c r="H301" s="20">
        <f t="shared" si="78"/>
        <v>95.435333896872351</v>
      </c>
    </row>
    <row r="302" spans="1:8" x14ac:dyDescent="0.25">
      <c r="A302" s="147">
        <f t="shared" si="51"/>
        <v>44840</v>
      </c>
      <c r="B302">
        <f>'1006'!B14</f>
        <v>73.5</v>
      </c>
      <c r="C302">
        <f>'1006'!C14</f>
        <v>20</v>
      </c>
      <c r="D302">
        <f>'1006'!D14</f>
        <v>157.69999999999999</v>
      </c>
      <c r="E302">
        <f>'1006'!E14</f>
        <v>118.3</v>
      </c>
      <c r="F302" s="16">
        <f t="shared" si="76"/>
        <v>231.2</v>
      </c>
      <c r="G302" s="16">
        <f t="shared" si="77"/>
        <v>138.30000000000001</v>
      </c>
      <c r="H302" s="20">
        <f t="shared" si="78"/>
        <v>67.172812725958025</v>
      </c>
    </row>
    <row r="303" spans="1:8" x14ac:dyDescent="0.25">
      <c r="A303" s="147">
        <f t="shared" si="51"/>
        <v>44847</v>
      </c>
      <c r="B303">
        <f>'1013'!B14</f>
        <v>13.5</v>
      </c>
      <c r="C303">
        <f>'1013'!C14</f>
        <v>20</v>
      </c>
      <c r="D303">
        <f>'1013'!D14</f>
        <v>157.69999999999999</v>
      </c>
      <c r="E303">
        <f>'1013'!E14</f>
        <v>118.3</v>
      </c>
      <c r="F303" s="16">
        <f t="shared" si="76"/>
        <v>171.2</v>
      </c>
      <c r="G303" s="16">
        <f t="shared" si="77"/>
        <v>138.30000000000001</v>
      </c>
      <c r="H303" s="20">
        <f t="shared" si="78"/>
        <v>23.788864786695573</v>
      </c>
    </row>
    <row r="304" spans="1:8" x14ac:dyDescent="0.25">
      <c r="A304" s="147">
        <f t="shared" si="51"/>
        <v>44854</v>
      </c>
      <c r="B304">
        <f>'1020'!B14</f>
        <v>0</v>
      </c>
      <c r="C304">
        <f>'1020'!C14</f>
        <v>20</v>
      </c>
      <c r="D304">
        <f>'1020'!D14</f>
        <v>170.7</v>
      </c>
      <c r="E304">
        <f>'1020'!E14</f>
        <v>134.30000000000001</v>
      </c>
      <c r="F304" s="16">
        <f t="shared" ref="F304:F311" si="79">+B304+D304</f>
        <v>170.7</v>
      </c>
      <c r="G304" s="16">
        <f t="shared" ref="G304:G311" si="80">+C304+E304</f>
        <v>154.30000000000001</v>
      </c>
      <c r="H304" s="20">
        <f t="shared" ref="H304:H311" si="81">+(F304/G304-1)*100</f>
        <v>10.628645495787413</v>
      </c>
    </row>
    <row r="305" spans="1:8" x14ac:dyDescent="0.25">
      <c r="A305" s="147">
        <f t="shared" si="51"/>
        <v>44861</v>
      </c>
      <c r="B305">
        <f>'1027'!B14</f>
        <v>0</v>
      </c>
      <c r="C305">
        <f>'1027'!C14</f>
        <v>20</v>
      </c>
      <c r="D305">
        <f>'1027'!D14</f>
        <v>170.7</v>
      </c>
      <c r="E305">
        <f>'1027'!E14</f>
        <v>134.30000000000001</v>
      </c>
      <c r="F305" s="16">
        <f t="shared" si="79"/>
        <v>170.7</v>
      </c>
      <c r="G305" s="16">
        <f t="shared" si="80"/>
        <v>154.30000000000001</v>
      </c>
      <c r="H305" s="20">
        <f t="shared" si="81"/>
        <v>10.628645495787413</v>
      </c>
    </row>
    <row r="306" spans="1:8" x14ac:dyDescent="0.25">
      <c r="A306" s="147">
        <f t="shared" si="51"/>
        <v>44868</v>
      </c>
      <c r="B306">
        <f>'1103'!B14</f>
        <v>0</v>
      </c>
      <c r="C306">
        <f>'1103'!C14</f>
        <v>30</v>
      </c>
      <c r="D306">
        <f>'1103'!D14</f>
        <v>170.7</v>
      </c>
      <c r="E306">
        <f>'1103'!E14</f>
        <v>134.30000000000001</v>
      </c>
      <c r="F306" s="16">
        <f t="shared" si="79"/>
        <v>170.7</v>
      </c>
      <c r="G306" s="16">
        <f t="shared" si="80"/>
        <v>164.3</v>
      </c>
      <c r="H306" s="20">
        <f t="shared" si="81"/>
        <v>3.8953134510042453</v>
      </c>
    </row>
    <row r="307" spans="1:8" x14ac:dyDescent="0.25">
      <c r="A307" s="147">
        <f t="shared" si="51"/>
        <v>44875</v>
      </c>
      <c r="B307">
        <f>'1110'!B14</f>
        <v>11.5</v>
      </c>
      <c r="C307">
        <f>'1110'!C14</f>
        <v>30</v>
      </c>
      <c r="D307">
        <f>'1110'!D14</f>
        <v>170.7</v>
      </c>
      <c r="E307">
        <f>'1110'!E14</f>
        <v>134.30000000000001</v>
      </c>
      <c r="F307" s="16">
        <f t="shared" si="79"/>
        <v>182.2</v>
      </c>
      <c r="G307" s="16">
        <f t="shared" si="80"/>
        <v>164.3</v>
      </c>
      <c r="H307" s="20">
        <f t="shared" si="81"/>
        <v>10.894704808277522</v>
      </c>
    </row>
    <row r="308" spans="1:8" x14ac:dyDescent="0.25">
      <c r="A308" s="147">
        <f t="shared" si="51"/>
        <v>44882</v>
      </c>
      <c r="B308">
        <f>'1117'!B14</f>
        <v>9</v>
      </c>
      <c r="C308">
        <f>'1117'!C14</f>
        <v>30</v>
      </c>
      <c r="D308">
        <f>'1117'!D14</f>
        <v>170.7</v>
      </c>
      <c r="E308">
        <f>'1117'!E14</f>
        <v>134.30000000000001</v>
      </c>
      <c r="F308" s="16">
        <f t="shared" si="79"/>
        <v>179.7</v>
      </c>
      <c r="G308" s="16">
        <f t="shared" si="80"/>
        <v>164.3</v>
      </c>
      <c r="H308" s="20">
        <f t="shared" si="81"/>
        <v>9.3730979914789856</v>
      </c>
    </row>
    <row r="309" spans="1:8" x14ac:dyDescent="0.25">
      <c r="A309" s="147">
        <f t="shared" si="51"/>
        <v>44889</v>
      </c>
      <c r="B309">
        <f>'1124'!B14</f>
        <v>9</v>
      </c>
      <c r="C309">
        <f>'1124'!C14</f>
        <v>30</v>
      </c>
      <c r="D309">
        <f>'1124'!D14</f>
        <v>170.7</v>
      </c>
      <c r="E309">
        <f>'1124'!E14</f>
        <v>134.30000000000001</v>
      </c>
      <c r="F309" s="16">
        <f t="shared" si="79"/>
        <v>179.7</v>
      </c>
      <c r="G309" s="16">
        <f t="shared" si="80"/>
        <v>164.3</v>
      </c>
      <c r="H309" s="20">
        <f t="shared" si="81"/>
        <v>9.3730979914789856</v>
      </c>
    </row>
    <row r="310" spans="1:8" x14ac:dyDescent="0.25">
      <c r="A310" s="147">
        <f t="shared" si="51"/>
        <v>44896</v>
      </c>
      <c r="B310">
        <f>'1201'!B14</f>
        <v>20</v>
      </c>
      <c r="C310">
        <f>'1201'!C14</f>
        <v>30</v>
      </c>
      <c r="D310">
        <f>'1201'!D14</f>
        <v>175.3</v>
      </c>
      <c r="E310">
        <f>'1201'!E14</f>
        <v>134.30000000000001</v>
      </c>
      <c r="F310" s="16">
        <f t="shared" si="79"/>
        <v>195.3</v>
      </c>
      <c r="G310" s="16">
        <f t="shared" si="80"/>
        <v>164.3</v>
      </c>
      <c r="H310" s="20">
        <f t="shared" si="81"/>
        <v>18.867924528301884</v>
      </c>
    </row>
    <row r="311" spans="1:8" x14ac:dyDescent="0.25">
      <c r="A311" s="147">
        <f t="shared" si="51"/>
        <v>44903</v>
      </c>
      <c r="B311">
        <f>'1208'!B14</f>
        <v>53</v>
      </c>
      <c r="C311">
        <f>'1208'!C14</f>
        <v>40</v>
      </c>
      <c r="D311">
        <f>'1208'!D14</f>
        <v>175.3</v>
      </c>
      <c r="E311">
        <f>'1208'!E14</f>
        <v>134.30000000000001</v>
      </c>
      <c r="F311" s="16">
        <f t="shared" si="79"/>
        <v>228.3</v>
      </c>
      <c r="G311" s="16">
        <f t="shared" si="80"/>
        <v>174.3</v>
      </c>
      <c r="H311" s="20">
        <f t="shared" si="81"/>
        <v>30.981067125645435</v>
      </c>
    </row>
    <row r="312" spans="1:8" x14ac:dyDescent="0.25">
      <c r="A312" s="147">
        <f t="shared" si="51"/>
        <v>44910</v>
      </c>
      <c r="B312">
        <f>'1215'!B14</f>
        <v>53</v>
      </c>
      <c r="C312">
        <f>'1215'!C14</f>
        <v>20</v>
      </c>
      <c r="D312">
        <f>'1215'!D14</f>
        <v>175.3</v>
      </c>
      <c r="E312">
        <f>'1215'!E14</f>
        <v>153.80000000000001</v>
      </c>
      <c r="F312" s="16">
        <f t="shared" ref="F312:F315" si="82">+B312+D312</f>
        <v>228.3</v>
      </c>
      <c r="G312" s="16">
        <f t="shared" ref="G312:G315" si="83">+C312+E312</f>
        <v>173.8</v>
      </c>
      <c r="H312" s="20">
        <f t="shared" ref="H312:H315" si="84">+(F312/G312-1)*100</f>
        <v>31.3578826237054</v>
      </c>
    </row>
    <row r="313" spans="1:8" x14ac:dyDescent="0.25">
      <c r="A313" s="147">
        <f t="shared" si="51"/>
        <v>44917</v>
      </c>
      <c r="B313">
        <f>'1222'!B14</f>
        <v>33</v>
      </c>
      <c r="C313">
        <f>'1222'!C14</f>
        <v>0</v>
      </c>
      <c r="D313">
        <f>'1222'!D14</f>
        <v>216.2</v>
      </c>
      <c r="E313">
        <f>'1222'!E14</f>
        <v>174.6</v>
      </c>
      <c r="F313" s="16">
        <f t="shared" si="82"/>
        <v>249.2</v>
      </c>
      <c r="G313" s="16">
        <f t="shared" si="83"/>
        <v>174.6</v>
      </c>
      <c r="H313" s="20">
        <f t="shared" si="84"/>
        <v>42.726231386025205</v>
      </c>
    </row>
    <row r="314" spans="1:8" x14ac:dyDescent="0.25">
      <c r="A314" s="147">
        <f t="shared" si="51"/>
        <v>44924</v>
      </c>
      <c r="B314">
        <f>'1229'!B14</f>
        <v>33</v>
      </c>
      <c r="C314">
        <f>'1229'!C14</f>
        <v>0</v>
      </c>
      <c r="D314">
        <f>'1229'!D14</f>
        <v>216.2</v>
      </c>
      <c r="E314">
        <f>'1229'!E14</f>
        <v>190.1</v>
      </c>
      <c r="F314" s="16">
        <f t="shared" si="82"/>
        <v>249.2</v>
      </c>
      <c r="G314" s="16">
        <f t="shared" si="83"/>
        <v>190.1</v>
      </c>
      <c r="H314" s="20">
        <f t="shared" si="84"/>
        <v>31.088900578642821</v>
      </c>
    </row>
    <row r="315" spans="1:8" x14ac:dyDescent="0.25">
      <c r="A315" s="147">
        <f t="shared" si="51"/>
        <v>44931</v>
      </c>
      <c r="B315">
        <f>'0105'!B14</f>
        <v>33</v>
      </c>
      <c r="C315">
        <f>'0105'!C14</f>
        <v>0</v>
      </c>
      <c r="D315">
        <f>'0105'!D14</f>
        <v>235.1</v>
      </c>
      <c r="E315">
        <f>'0105'!E14</f>
        <v>190.1</v>
      </c>
      <c r="F315" s="16">
        <f t="shared" si="82"/>
        <v>268.10000000000002</v>
      </c>
      <c r="G315" s="16">
        <f t="shared" si="83"/>
        <v>190.1</v>
      </c>
      <c r="H315" s="20">
        <f t="shared" si="84"/>
        <v>41.031036296685961</v>
      </c>
    </row>
    <row r="316" spans="1:8" x14ac:dyDescent="0.25">
      <c r="A316" s="147">
        <f t="shared" si="51"/>
        <v>44938</v>
      </c>
      <c r="B316">
        <f>'0112'!C14</f>
        <v>33</v>
      </c>
      <c r="C316">
        <f>'0112'!D14</f>
        <v>0</v>
      </c>
      <c r="D316">
        <f>'0112'!E14</f>
        <v>235.1</v>
      </c>
      <c r="E316">
        <f>'0112'!F14</f>
        <v>190.1</v>
      </c>
      <c r="F316" s="16">
        <f t="shared" ref="F316:F320" si="85">+B316+D316</f>
        <v>268.10000000000002</v>
      </c>
      <c r="G316" s="16">
        <f t="shared" ref="G316:G320" si="86">+C316+E316</f>
        <v>190.1</v>
      </c>
      <c r="H316" s="20">
        <f t="shared" ref="H316:H320" si="87">+(F316/G316-1)*100</f>
        <v>41.031036296685961</v>
      </c>
    </row>
    <row r="317" spans="1:8" x14ac:dyDescent="0.25">
      <c r="A317" s="147">
        <f t="shared" si="51"/>
        <v>44945</v>
      </c>
      <c r="B317">
        <f>'0119'!B14</f>
        <v>33</v>
      </c>
      <c r="C317">
        <f>'0119'!C14</f>
        <v>0</v>
      </c>
      <c r="D317">
        <f>'0119'!D14</f>
        <v>235.1</v>
      </c>
      <c r="E317">
        <f>'0119'!E14</f>
        <v>190.1</v>
      </c>
      <c r="F317" s="16">
        <f t="shared" si="85"/>
        <v>268.10000000000002</v>
      </c>
      <c r="G317" s="16">
        <f t="shared" si="86"/>
        <v>190.1</v>
      </c>
      <c r="H317" s="20">
        <f t="shared" si="87"/>
        <v>41.031036296685961</v>
      </c>
    </row>
    <row r="318" spans="1:8" x14ac:dyDescent="0.25">
      <c r="A318" s="147">
        <f t="shared" si="51"/>
        <v>44952</v>
      </c>
      <c r="B318">
        <f>'0126'!B14</f>
        <v>33</v>
      </c>
      <c r="C318">
        <f>'0126'!C14</f>
        <v>0</v>
      </c>
      <c r="D318">
        <f>'0126'!D14</f>
        <v>235.1</v>
      </c>
      <c r="E318">
        <f>'0126'!E14</f>
        <v>190.1</v>
      </c>
      <c r="F318" s="16">
        <f t="shared" si="85"/>
        <v>268.10000000000002</v>
      </c>
      <c r="G318" s="16">
        <f t="shared" si="86"/>
        <v>190.1</v>
      </c>
      <c r="H318" s="20">
        <f t="shared" si="87"/>
        <v>41.031036296685961</v>
      </c>
    </row>
    <row r="319" spans="1:8" x14ac:dyDescent="0.25">
      <c r="A319" s="147">
        <f t="shared" si="51"/>
        <v>44959</v>
      </c>
      <c r="B319">
        <f>'0202'!B14</f>
        <v>33</v>
      </c>
      <c r="C319">
        <f>'0202'!C14</f>
        <v>0</v>
      </c>
      <c r="D319">
        <f>'0202'!D14</f>
        <v>235.1</v>
      </c>
      <c r="E319">
        <f>'0202'!E14</f>
        <v>190.1</v>
      </c>
      <c r="F319" s="16">
        <f t="shared" si="85"/>
        <v>268.10000000000002</v>
      </c>
      <c r="G319" s="16">
        <f t="shared" si="86"/>
        <v>190.1</v>
      </c>
      <c r="H319" s="20">
        <f t="shared" si="87"/>
        <v>41.031036296685961</v>
      </c>
    </row>
    <row r="320" spans="1:8" x14ac:dyDescent="0.25">
      <c r="A320" s="147">
        <f t="shared" si="51"/>
        <v>44966</v>
      </c>
      <c r="B320">
        <f>'0209'!B14</f>
        <v>33</v>
      </c>
      <c r="C320">
        <f>'0209'!C14</f>
        <v>0</v>
      </c>
      <c r="D320">
        <f>'0209'!D14</f>
        <v>235.1</v>
      </c>
      <c r="E320">
        <f>'0209'!E14</f>
        <v>190.1</v>
      </c>
      <c r="F320" s="16">
        <f t="shared" si="85"/>
        <v>268.10000000000002</v>
      </c>
      <c r="G320" s="16">
        <f t="shared" si="86"/>
        <v>190.1</v>
      </c>
      <c r="H320" s="20">
        <f t="shared" si="87"/>
        <v>41.031036296685961</v>
      </c>
    </row>
    <row r="321" spans="1:9" x14ac:dyDescent="0.25">
      <c r="A321" s="147">
        <f t="shared" si="51"/>
        <v>44973</v>
      </c>
      <c r="B321">
        <f>'0216'!B14</f>
        <v>33</v>
      </c>
      <c r="C321">
        <f>'0216'!C14</f>
        <v>0</v>
      </c>
      <c r="D321">
        <f>'0216'!D14</f>
        <v>250.8</v>
      </c>
      <c r="E321">
        <f>'0216'!E14</f>
        <v>190.1</v>
      </c>
      <c r="F321" s="16">
        <f t="shared" ref="F321:F323" si="88">+B321+D321</f>
        <v>283.8</v>
      </c>
      <c r="G321" s="16">
        <f t="shared" ref="G321:G323" si="89">+C321+E321</f>
        <v>190.1</v>
      </c>
      <c r="H321" s="20">
        <f t="shared" ref="H321:H323" si="90">+(F321/G321-1)*100</f>
        <v>49.289847448711214</v>
      </c>
    </row>
    <row r="322" spans="1:9" x14ac:dyDescent="0.25">
      <c r="A322" s="147">
        <f t="shared" si="51"/>
        <v>44980</v>
      </c>
      <c r="B322">
        <f>'0223'!B14</f>
        <v>0</v>
      </c>
      <c r="C322">
        <f>'0223'!C14</f>
        <v>0</v>
      </c>
      <c r="D322">
        <f>'0223'!D14</f>
        <v>285</v>
      </c>
      <c r="E322">
        <f>'0223'!E14</f>
        <v>208.8</v>
      </c>
      <c r="F322" s="16">
        <f t="shared" si="88"/>
        <v>285</v>
      </c>
      <c r="G322" s="16">
        <f t="shared" si="89"/>
        <v>208.8</v>
      </c>
      <c r="H322" s="20">
        <f t="shared" si="90"/>
        <v>36.494252873563205</v>
      </c>
    </row>
    <row r="323" spans="1:9" x14ac:dyDescent="0.25">
      <c r="A323" s="147">
        <f t="shared" si="51"/>
        <v>44987</v>
      </c>
      <c r="B323">
        <f>'0302'!B14</f>
        <v>0</v>
      </c>
      <c r="C323">
        <f>'0302'!C14</f>
        <v>0</v>
      </c>
      <c r="D323">
        <f>'0302'!D14</f>
        <v>285</v>
      </c>
      <c r="E323">
        <f>'0302'!E14</f>
        <v>208.8</v>
      </c>
      <c r="F323" s="16">
        <f t="shared" si="88"/>
        <v>285</v>
      </c>
      <c r="G323" s="16">
        <f t="shared" si="89"/>
        <v>208.8</v>
      </c>
      <c r="H323" s="20">
        <f t="shared" si="90"/>
        <v>36.494252873563205</v>
      </c>
    </row>
    <row r="324" spans="1:9" x14ac:dyDescent="0.25">
      <c r="A324" s="147">
        <f t="shared" si="51"/>
        <v>44994</v>
      </c>
      <c r="B324">
        <f>'0309'!B14</f>
        <v>0</v>
      </c>
      <c r="C324">
        <f>'0309'!C14</f>
        <v>20</v>
      </c>
      <c r="D324">
        <f>'0309'!D14</f>
        <v>303.89999999999998</v>
      </c>
      <c r="E324">
        <f>'0309'!E14</f>
        <v>208.8</v>
      </c>
      <c r="F324" s="16">
        <f t="shared" ref="F324:F326" si="91">+B324+D324</f>
        <v>303.89999999999998</v>
      </c>
      <c r="G324" s="16">
        <f t="shared" ref="G324:G326" si="92">+C324+E324</f>
        <v>228.8</v>
      </c>
      <c r="H324" s="20">
        <f t="shared" ref="H324:H326" si="93">+(F324/G324-1)*100</f>
        <v>32.823426573426559</v>
      </c>
    </row>
    <row r="325" spans="1:9" x14ac:dyDescent="0.25">
      <c r="A325" s="147">
        <f t="shared" ref="A325:A389" si="94">A324+7</f>
        <v>45001</v>
      </c>
      <c r="B325">
        <f>'0316'!B14</f>
        <v>0</v>
      </c>
      <c r="C325">
        <f>'0316'!C14</f>
        <v>20</v>
      </c>
      <c r="D325">
        <f>'0316'!D14</f>
        <v>303.89999999999998</v>
      </c>
      <c r="E325">
        <f>'0316'!E14</f>
        <v>208.8</v>
      </c>
      <c r="F325" s="16">
        <f t="shared" si="91"/>
        <v>303.89999999999998</v>
      </c>
      <c r="G325" s="16">
        <f t="shared" si="92"/>
        <v>228.8</v>
      </c>
      <c r="H325" s="20">
        <f t="shared" si="93"/>
        <v>32.823426573426559</v>
      </c>
    </row>
    <row r="326" spans="1:9" x14ac:dyDescent="0.25">
      <c r="A326" s="147">
        <f t="shared" si="51"/>
        <v>45008</v>
      </c>
      <c r="B326">
        <f>'0323'!B14</f>
        <v>0</v>
      </c>
      <c r="C326">
        <f>'0323'!C14</f>
        <v>20</v>
      </c>
      <c r="D326">
        <f>'0323'!D14</f>
        <v>303.89999999999998</v>
      </c>
      <c r="E326">
        <f>'0323'!E14</f>
        <v>208.8</v>
      </c>
      <c r="F326" s="16">
        <f t="shared" si="91"/>
        <v>303.89999999999998</v>
      </c>
      <c r="G326" s="16">
        <f t="shared" si="92"/>
        <v>228.8</v>
      </c>
      <c r="H326" s="20">
        <f t="shared" si="93"/>
        <v>32.823426573426559</v>
      </c>
      <c r="I326">
        <f>'0323'!F14</f>
        <v>0</v>
      </c>
    </row>
    <row r="327" spans="1:9" x14ac:dyDescent="0.25">
      <c r="A327" s="147">
        <f t="shared" si="94"/>
        <v>45015</v>
      </c>
      <c r="B327">
        <f>'0330'!B14</f>
        <v>0</v>
      </c>
      <c r="C327">
        <f>'0330'!C14</f>
        <v>40</v>
      </c>
      <c r="D327">
        <f>'0330'!D14</f>
        <v>303.89999999999998</v>
      </c>
      <c r="E327">
        <f>'0330'!E14</f>
        <v>208.8</v>
      </c>
      <c r="F327" s="16">
        <f t="shared" ref="F327:F329" si="95">+B327+D327</f>
        <v>303.89999999999998</v>
      </c>
      <c r="G327" s="16">
        <f t="shared" ref="G327:G329" si="96">+C327+E327</f>
        <v>248.8</v>
      </c>
      <c r="H327" s="20">
        <f t="shared" ref="H327:H329" si="97">+(F327/G327-1)*100</f>
        <v>22.146302250803849</v>
      </c>
      <c r="I327">
        <f>'0330'!F14</f>
        <v>0</v>
      </c>
    </row>
    <row r="328" spans="1:9" x14ac:dyDescent="0.25">
      <c r="A328" s="147">
        <f t="shared" si="51"/>
        <v>45022</v>
      </c>
      <c r="B328">
        <f>'0406'!B14</f>
        <v>0</v>
      </c>
      <c r="C328">
        <f>'0406'!C14</f>
        <v>40</v>
      </c>
      <c r="D328">
        <f>'0406'!D14</f>
        <v>303.89999999999998</v>
      </c>
      <c r="E328">
        <f>'0406'!E14</f>
        <v>208.8</v>
      </c>
      <c r="F328" s="16">
        <f t="shared" si="95"/>
        <v>303.89999999999998</v>
      </c>
      <c r="G328" s="16">
        <f t="shared" si="96"/>
        <v>248.8</v>
      </c>
      <c r="H328" s="20">
        <f t="shared" si="97"/>
        <v>22.146302250803849</v>
      </c>
      <c r="I328">
        <f>'0406'!F14</f>
        <v>0</v>
      </c>
    </row>
    <row r="329" spans="1:9" x14ac:dyDescent="0.25">
      <c r="A329" s="147">
        <f t="shared" si="94"/>
        <v>45029</v>
      </c>
      <c r="B329">
        <f>'0413'!B14</f>
        <v>0</v>
      </c>
      <c r="C329">
        <f>'0413'!C14</f>
        <v>55</v>
      </c>
      <c r="D329">
        <f>'0413'!D14</f>
        <v>303.89999999999998</v>
      </c>
      <c r="E329">
        <f>'0413'!E14</f>
        <v>208.8</v>
      </c>
      <c r="F329" s="16">
        <f t="shared" si="95"/>
        <v>303.89999999999998</v>
      </c>
      <c r="G329" s="16">
        <f t="shared" si="96"/>
        <v>263.8</v>
      </c>
      <c r="H329" s="20">
        <f t="shared" si="97"/>
        <v>15.200909780136463</v>
      </c>
      <c r="I329">
        <f>'0413'!F14</f>
        <v>0</v>
      </c>
    </row>
    <row r="330" spans="1:9" x14ac:dyDescent="0.25">
      <c r="A330" s="147">
        <f t="shared" si="94"/>
        <v>45036</v>
      </c>
      <c r="B330">
        <f>'0420'!B14</f>
        <v>0</v>
      </c>
      <c r="C330">
        <f>'0420'!C14</f>
        <v>0</v>
      </c>
      <c r="D330">
        <f>'0420'!D14</f>
        <v>303.89999999999998</v>
      </c>
      <c r="E330">
        <f>'0420'!E14</f>
        <v>263.39999999999998</v>
      </c>
      <c r="F330" s="16">
        <f t="shared" ref="F330:F333" si="98">+B330+D330</f>
        <v>303.89999999999998</v>
      </c>
      <c r="G330" s="16">
        <f t="shared" ref="G330:G333" si="99">+C330+E330</f>
        <v>263.39999999999998</v>
      </c>
      <c r="H330" s="20">
        <f t="shared" ref="H330:H333" si="100">+(F330/G330-1)*100</f>
        <v>15.37585421412302</v>
      </c>
      <c r="I330">
        <f>'0420'!F14</f>
        <v>0</v>
      </c>
    </row>
    <row r="331" spans="1:9" x14ac:dyDescent="0.25">
      <c r="A331" s="147">
        <f t="shared" si="94"/>
        <v>45043</v>
      </c>
      <c r="B331">
        <f>'0427'!B14</f>
        <v>11</v>
      </c>
      <c r="C331">
        <f>'0427'!C14</f>
        <v>0</v>
      </c>
      <c r="D331">
        <f>'0427'!D14</f>
        <v>322</v>
      </c>
      <c r="E331">
        <f>'0427'!E14</f>
        <v>263.39999999999998</v>
      </c>
      <c r="F331" s="16">
        <f t="shared" si="98"/>
        <v>333</v>
      </c>
      <c r="G331" s="16">
        <f t="shared" si="99"/>
        <v>263.39999999999998</v>
      </c>
      <c r="H331" s="20">
        <f t="shared" si="100"/>
        <v>26.423690205011408</v>
      </c>
      <c r="I331">
        <f>'0427'!F14</f>
        <v>0</v>
      </c>
    </row>
    <row r="332" spans="1:9" x14ac:dyDescent="0.25">
      <c r="A332" s="147">
        <f t="shared" si="94"/>
        <v>45050</v>
      </c>
      <c r="B332">
        <f>'0504'!B14</f>
        <v>11</v>
      </c>
      <c r="C332">
        <f>'0504'!C14</f>
        <v>0</v>
      </c>
      <c r="D332">
        <f>'0504'!D14</f>
        <v>322</v>
      </c>
      <c r="E332">
        <f>'0504'!E14</f>
        <v>263.39999999999998</v>
      </c>
      <c r="F332" s="16">
        <f t="shared" si="98"/>
        <v>333</v>
      </c>
      <c r="G332" s="16">
        <f t="shared" si="99"/>
        <v>263.39999999999998</v>
      </c>
      <c r="H332" s="20">
        <f t="shared" si="100"/>
        <v>26.423690205011408</v>
      </c>
      <c r="I332">
        <f>'0504'!F14</f>
        <v>0</v>
      </c>
    </row>
    <row r="333" spans="1:9" x14ac:dyDescent="0.25">
      <c r="A333" s="147">
        <f t="shared" si="94"/>
        <v>45057</v>
      </c>
      <c r="B333">
        <f>'0511'!B14</f>
        <v>11</v>
      </c>
      <c r="C333">
        <f>'0511'!C14</f>
        <v>0</v>
      </c>
      <c r="D333">
        <f>'0511'!D14</f>
        <v>322</v>
      </c>
      <c r="E333">
        <f>'0511'!E14</f>
        <v>263.39999999999998</v>
      </c>
      <c r="F333" s="16">
        <f t="shared" si="98"/>
        <v>333</v>
      </c>
      <c r="G333" s="16">
        <f t="shared" si="99"/>
        <v>263.39999999999998</v>
      </c>
      <c r="H333" s="20">
        <f t="shared" si="100"/>
        <v>26.423690205011408</v>
      </c>
      <c r="I333">
        <f>'0511'!F14</f>
        <v>0</v>
      </c>
    </row>
    <row r="334" spans="1:9" x14ac:dyDescent="0.25">
      <c r="A334" s="147">
        <f t="shared" si="94"/>
        <v>45064</v>
      </c>
      <c r="B334">
        <f>'0518'!B14</f>
        <v>11</v>
      </c>
      <c r="C334">
        <f>'0518'!C14</f>
        <v>20</v>
      </c>
      <c r="D334">
        <f>'0518'!D14</f>
        <v>322</v>
      </c>
      <c r="E334">
        <f>'0518'!E14</f>
        <v>263.39999999999998</v>
      </c>
      <c r="F334" s="16">
        <f t="shared" ref="F334" si="101">+B334+D334</f>
        <v>333</v>
      </c>
      <c r="G334" s="16">
        <f t="shared" ref="G334" si="102">+C334+E334</f>
        <v>283.39999999999998</v>
      </c>
      <c r="H334" s="20">
        <f t="shared" ref="H334:H335" si="103">+(F334/G334-1)*100</f>
        <v>17.501764290755119</v>
      </c>
      <c r="I334">
        <f>'0518'!F14</f>
        <v>0</v>
      </c>
    </row>
    <row r="335" spans="1:9" x14ac:dyDescent="0.25">
      <c r="A335" s="147">
        <f t="shared" si="94"/>
        <v>45071</v>
      </c>
      <c r="B335">
        <f>'0525'!B14</f>
        <v>0</v>
      </c>
      <c r="C335">
        <f>'0525'!C14</f>
        <v>21.5</v>
      </c>
      <c r="D335">
        <f>'0525'!D14</f>
        <v>322</v>
      </c>
      <c r="E335">
        <f>'0525'!E14</f>
        <v>263.39999999999998</v>
      </c>
      <c r="F335" s="16">
        <f t="shared" ref="F335" si="104">+B335+D335</f>
        <v>322</v>
      </c>
      <c r="G335" s="16">
        <f t="shared" ref="G335" si="105">+C335+E335</f>
        <v>284.89999999999998</v>
      </c>
      <c r="H335" s="20">
        <f t="shared" si="103"/>
        <v>13.022113022113025</v>
      </c>
      <c r="I335">
        <f>'0525'!F14</f>
        <v>11</v>
      </c>
    </row>
    <row r="336" spans="1:9" x14ac:dyDescent="0.25">
      <c r="A336" s="147">
        <f t="shared" si="94"/>
        <v>45078</v>
      </c>
      <c r="B336">
        <f>'0601'!B13</f>
        <v>11</v>
      </c>
      <c r="C336">
        <f>'0601'!C13</f>
        <v>20</v>
      </c>
      <c r="D336">
        <f>'0601'!D13</f>
        <v>0</v>
      </c>
      <c r="E336">
        <f>'0601'!E13</f>
        <v>23.7</v>
      </c>
      <c r="F336" s="16">
        <f t="shared" ref="F336" si="106">+B336+D336</f>
        <v>11</v>
      </c>
      <c r="G336" s="16">
        <f t="shared" ref="G336" si="107">+C336+E336</f>
        <v>43.7</v>
      </c>
      <c r="H336" s="20">
        <f t="shared" ref="H336" si="108">+(F336/G336-1)*100</f>
        <v>-74.828375286041194</v>
      </c>
    </row>
    <row r="337" spans="1:8" x14ac:dyDescent="0.25">
      <c r="A337" s="147">
        <f t="shared" si="94"/>
        <v>45085</v>
      </c>
      <c r="B337">
        <f>'0608'!B13</f>
        <v>11</v>
      </c>
      <c r="C337">
        <f>'0608'!C13</f>
        <v>20</v>
      </c>
      <c r="D337">
        <f>'0608'!D13</f>
        <v>0</v>
      </c>
      <c r="E337">
        <f>'0608'!E13</f>
        <v>23.7</v>
      </c>
      <c r="F337" s="16">
        <f t="shared" ref="F337" si="109">+B337+D337</f>
        <v>11</v>
      </c>
      <c r="G337" s="16">
        <f t="shared" ref="G337" si="110">+C337+E337</f>
        <v>43.7</v>
      </c>
      <c r="H337" s="20">
        <f t="shared" ref="H337" si="111">+(F337/G337-1)*100</f>
        <v>-74.828375286041194</v>
      </c>
    </row>
    <row r="338" spans="1:8" x14ac:dyDescent="0.25">
      <c r="A338" s="147">
        <f t="shared" si="94"/>
        <v>45092</v>
      </c>
      <c r="B338">
        <f>'0615'!B13</f>
        <v>0</v>
      </c>
      <c r="C338">
        <f>'0615'!C13</f>
        <v>30</v>
      </c>
      <c r="D338">
        <f>'0615'!D13</f>
        <v>13.4</v>
      </c>
      <c r="E338">
        <f>'0615'!E13</f>
        <v>23.7</v>
      </c>
      <c r="F338" s="16">
        <f t="shared" ref="F338" si="112">+B338+D338</f>
        <v>13.4</v>
      </c>
      <c r="G338" s="16">
        <f t="shared" ref="G338" si="113">+C338+E338</f>
        <v>53.7</v>
      </c>
      <c r="H338" s="20">
        <f t="shared" ref="H338" si="114">+(F338/G338-1)*100</f>
        <v>-75.046554934823092</v>
      </c>
    </row>
    <row r="339" spans="1:8" x14ac:dyDescent="0.25">
      <c r="A339" s="147">
        <f t="shared" si="94"/>
        <v>45099</v>
      </c>
      <c r="B339">
        <f>'0622'!B13</f>
        <v>0</v>
      </c>
      <c r="C339">
        <f>'0622'!C13</f>
        <v>60</v>
      </c>
      <c r="D339">
        <f>'0622'!D13</f>
        <v>13.4</v>
      </c>
      <c r="E339">
        <f>'0622'!E13</f>
        <v>41.6</v>
      </c>
      <c r="F339" s="16">
        <f t="shared" ref="F339" si="115">+B339+D339</f>
        <v>13.4</v>
      </c>
      <c r="G339" s="16">
        <f t="shared" ref="G339" si="116">+C339+E339</f>
        <v>101.6</v>
      </c>
      <c r="H339" s="20">
        <f t="shared" ref="H339" si="117">+(F339/G339-1)*100</f>
        <v>-86.811023622047244</v>
      </c>
    </row>
    <row r="340" spans="1:8" x14ac:dyDescent="0.25">
      <c r="A340" s="147">
        <f t="shared" si="94"/>
        <v>45106</v>
      </c>
      <c r="B340">
        <f>'0629'!B13</f>
        <v>0</v>
      </c>
      <c r="C340">
        <f>'0629'!C13</f>
        <v>50</v>
      </c>
      <c r="D340">
        <f>'0629'!D13</f>
        <v>29.1</v>
      </c>
      <c r="E340">
        <f>'0629'!E13</f>
        <v>41.6</v>
      </c>
      <c r="F340" s="16">
        <f t="shared" ref="F340" si="118">+B340+D340</f>
        <v>29.1</v>
      </c>
      <c r="G340" s="16">
        <f t="shared" ref="G340" si="119">+C340+E340</f>
        <v>91.6</v>
      </c>
      <c r="H340" s="20">
        <f t="shared" ref="H340" si="120">+(F340/G340-1)*100</f>
        <v>-68.231441048034938</v>
      </c>
    </row>
    <row r="341" spans="1:8" x14ac:dyDescent="0.25">
      <c r="A341" s="147">
        <f t="shared" si="94"/>
        <v>45113</v>
      </c>
      <c r="B341">
        <f>'0706'!B13</f>
        <v>0</v>
      </c>
      <c r="C341">
        <f>'0706'!C13</f>
        <v>80</v>
      </c>
      <c r="D341">
        <f>'0706'!D13</f>
        <v>29.1</v>
      </c>
      <c r="E341">
        <f>'0706'!E13</f>
        <v>41.6</v>
      </c>
      <c r="F341" s="16">
        <f t="shared" ref="F341" si="121">+B341+D341</f>
        <v>29.1</v>
      </c>
      <c r="G341" s="16">
        <f t="shared" ref="G341" si="122">+C341+E341</f>
        <v>121.6</v>
      </c>
      <c r="H341" s="20">
        <f t="shared" ref="H341" si="123">+(F341/G341-1)*100</f>
        <v>-76.069078947368425</v>
      </c>
    </row>
    <row r="342" spans="1:8" x14ac:dyDescent="0.25">
      <c r="A342" s="147">
        <f t="shared" si="94"/>
        <v>45120</v>
      </c>
      <c r="B342">
        <f>'0713'!B13</f>
        <v>0</v>
      </c>
      <c r="C342">
        <f>'0713'!C13</f>
        <v>80</v>
      </c>
      <c r="D342">
        <f>'0713'!D13</f>
        <v>29.1</v>
      </c>
      <c r="E342">
        <f>'0713'!E13</f>
        <v>41.6</v>
      </c>
      <c r="F342" s="16">
        <f t="shared" ref="F342" si="124">+B342+D342</f>
        <v>29.1</v>
      </c>
      <c r="G342" s="16">
        <f t="shared" ref="G342" si="125">+C342+E342</f>
        <v>121.6</v>
      </c>
      <c r="H342" s="20">
        <f t="shared" ref="H342" si="126">+(F342/G342-1)*100</f>
        <v>-76.069078947368425</v>
      </c>
    </row>
    <row r="343" spans="1:8" x14ac:dyDescent="0.25">
      <c r="A343" s="147">
        <f t="shared" si="94"/>
        <v>45127</v>
      </c>
      <c r="B343">
        <f>'0720'!B13</f>
        <v>0</v>
      </c>
      <c r="C343">
        <f>'0720'!C13</f>
        <v>80</v>
      </c>
      <c r="D343">
        <f>'0720'!D13</f>
        <v>29.1</v>
      </c>
      <c r="E343">
        <f>'0720'!E13</f>
        <v>41.6</v>
      </c>
      <c r="F343" s="16">
        <f t="shared" ref="F343" si="127">+B343+D343</f>
        <v>29.1</v>
      </c>
      <c r="G343" s="16">
        <f t="shared" ref="G343" si="128">+C343+E343</f>
        <v>121.6</v>
      </c>
      <c r="H343" s="20">
        <f t="shared" ref="H343" si="129">+(F343/G343-1)*100</f>
        <v>-76.069078947368425</v>
      </c>
    </row>
    <row r="344" spans="1:8" x14ac:dyDescent="0.25">
      <c r="A344" s="147">
        <f t="shared" si="94"/>
        <v>45134</v>
      </c>
      <c r="B344">
        <f>'0727'!B13</f>
        <v>0</v>
      </c>
      <c r="C344">
        <f>'0727'!C13</f>
        <v>80</v>
      </c>
      <c r="D344">
        <f>'0727'!D13</f>
        <v>29.1</v>
      </c>
      <c r="E344">
        <f>'0727'!E13</f>
        <v>41.6</v>
      </c>
      <c r="F344" s="16">
        <f t="shared" ref="F344" si="130">+B344+D344</f>
        <v>29.1</v>
      </c>
      <c r="G344" s="16">
        <f t="shared" ref="G344" si="131">+C344+E344</f>
        <v>121.6</v>
      </c>
      <c r="H344" s="20">
        <f t="shared" ref="H344" si="132">+(F344/G344-1)*100</f>
        <v>-76.069078947368425</v>
      </c>
    </row>
    <row r="345" spans="1:8" x14ac:dyDescent="0.25">
      <c r="A345" s="147">
        <f t="shared" si="94"/>
        <v>45141</v>
      </c>
      <c r="B345">
        <f>'0803'!B13</f>
        <v>10</v>
      </c>
      <c r="C345">
        <f>'0803'!C13</f>
        <v>80</v>
      </c>
      <c r="D345">
        <f>'0803'!D13</f>
        <v>29.1</v>
      </c>
      <c r="E345">
        <f>'0803'!E13</f>
        <v>41.6</v>
      </c>
      <c r="F345" s="16">
        <f t="shared" ref="F345" si="133">+B345+D345</f>
        <v>39.1</v>
      </c>
      <c r="G345" s="16">
        <f t="shared" ref="G345" si="134">+C345+E345</f>
        <v>121.6</v>
      </c>
      <c r="H345" s="20">
        <f t="shared" ref="H345" si="135">+(F345/G345-1)*100</f>
        <v>-67.845394736842096</v>
      </c>
    </row>
    <row r="346" spans="1:8" x14ac:dyDescent="0.25">
      <c r="A346" s="147">
        <f t="shared" si="94"/>
        <v>45148</v>
      </c>
      <c r="B346">
        <f>'0810'!B13</f>
        <v>10</v>
      </c>
      <c r="C346">
        <f>'0810'!C13</f>
        <v>80</v>
      </c>
      <c r="D346">
        <f>'0810'!D13</f>
        <v>29.1</v>
      </c>
      <c r="E346">
        <f>'0810'!E13</f>
        <v>41.6</v>
      </c>
      <c r="F346" s="16">
        <f t="shared" ref="F346" si="136">+B346+D346</f>
        <v>39.1</v>
      </c>
      <c r="G346" s="16">
        <f t="shared" ref="G346" si="137">+C346+E346</f>
        <v>121.6</v>
      </c>
      <c r="H346" s="20">
        <f t="shared" ref="H346" si="138">+(F346/G346-1)*100</f>
        <v>-67.845394736842096</v>
      </c>
    </row>
    <row r="347" spans="1:8" x14ac:dyDescent="0.25">
      <c r="A347" s="147">
        <f t="shared" si="94"/>
        <v>45155</v>
      </c>
      <c r="B347">
        <f>'0817'!B13</f>
        <v>10</v>
      </c>
      <c r="C347">
        <f>'0817'!C13</f>
        <v>80</v>
      </c>
      <c r="D347">
        <f>'0817'!D13</f>
        <v>29.1</v>
      </c>
      <c r="E347">
        <f>'0817'!E13</f>
        <v>41.6</v>
      </c>
      <c r="F347" s="16">
        <f t="shared" ref="F347" si="139">+B347+D347</f>
        <v>39.1</v>
      </c>
      <c r="G347" s="16">
        <f t="shared" ref="G347" si="140">+C347+E347</f>
        <v>121.6</v>
      </c>
      <c r="H347" s="20">
        <f t="shared" ref="H347" si="141">+(F347/G347-1)*100</f>
        <v>-67.845394736842096</v>
      </c>
    </row>
    <row r="348" spans="1:8" x14ac:dyDescent="0.25">
      <c r="A348" s="147">
        <f t="shared" si="94"/>
        <v>45162</v>
      </c>
      <c r="B348">
        <f>'0824'!B13</f>
        <v>0</v>
      </c>
      <c r="C348">
        <f>'0824'!C13</f>
        <v>97.5</v>
      </c>
      <c r="D348">
        <f>'0824'!D13</f>
        <v>39.200000000000003</v>
      </c>
      <c r="E348">
        <f>'0824'!E13</f>
        <v>57.3</v>
      </c>
      <c r="F348" s="16">
        <f t="shared" ref="F348" si="142">+B348+D348</f>
        <v>39.200000000000003</v>
      </c>
      <c r="G348" s="16">
        <f t="shared" ref="G348" si="143">+C348+E348</f>
        <v>154.80000000000001</v>
      </c>
      <c r="H348" s="20">
        <f t="shared" ref="H348" si="144">+(F348/G348-1)*100</f>
        <v>-74.677002583979331</v>
      </c>
    </row>
    <row r="349" spans="1:8" x14ac:dyDescent="0.25">
      <c r="A349" s="147">
        <f t="shared" si="94"/>
        <v>45169</v>
      </c>
      <c r="B349">
        <f>'0831'!B13</f>
        <v>0</v>
      </c>
      <c r="C349">
        <f>'0831'!C13</f>
        <v>117.5</v>
      </c>
      <c r="D349">
        <f>'0831'!D13</f>
        <v>39.200000000000003</v>
      </c>
      <c r="E349">
        <f>'0831'!E13</f>
        <v>57.3</v>
      </c>
      <c r="F349" s="16">
        <f t="shared" ref="F349" si="145">+B349+D349</f>
        <v>39.200000000000003</v>
      </c>
      <c r="G349" s="16">
        <f t="shared" ref="G349" si="146">+C349+E349</f>
        <v>174.8</v>
      </c>
      <c r="H349" s="20">
        <f t="shared" ref="H349" si="147">+(F349/G349-1)*100</f>
        <v>-77.574370709382151</v>
      </c>
    </row>
    <row r="350" spans="1:8" x14ac:dyDescent="0.25">
      <c r="A350" s="147">
        <f t="shared" si="94"/>
        <v>45176</v>
      </c>
      <c r="B350">
        <f>'0907'!B13</f>
        <v>0</v>
      </c>
      <c r="C350">
        <f>'0907'!C13</f>
        <v>60</v>
      </c>
      <c r="D350">
        <f>'0907'!D13</f>
        <v>39.200000000000003</v>
      </c>
      <c r="E350">
        <f>'0907'!E13</f>
        <v>118.4</v>
      </c>
      <c r="F350" s="16">
        <f t="shared" ref="F350:F351" si="148">+B350+D350</f>
        <v>39.200000000000003</v>
      </c>
      <c r="G350" s="16">
        <f t="shared" ref="G350:G351" si="149">+C350+E350</f>
        <v>178.4</v>
      </c>
      <c r="H350" s="20">
        <f t="shared" ref="H350:H351" si="150">+(F350/G350-1)*100</f>
        <v>-78.026905829596416</v>
      </c>
    </row>
    <row r="351" spans="1:8" x14ac:dyDescent="0.25">
      <c r="A351" s="147">
        <f t="shared" si="94"/>
        <v>45183</v>
      </c>
      <c r="B351">
        <f>'0914'!B13</f>
        <v>0</v>
      </c>
      <c r="C351">
        <f>'0914'!C13</f>
        <v>81</v>
      </c>
      <c r="D351">
        <f>'0914'!D13</f>
        <v>39.200000000000003</v>
      </c>
      <c r="E351">
        <f>'0914'!E13</f>
        <v>118.4</v>
      </c>
      <c r="F351" s="16">
        <f t="shared" si="148"/>
        <v>39.200000000000003</v>
      </c>
      <c r="G351" s="16">
        <f t="shared" si="149"/>
        <v>199.4</v>
      </c>
      <c r="H351" s="20">
        <f t="shared" si="150"/>
        <v>-80.341023069207623</v>
      </c>
    </row>
    <row r="352" spans="1:8" x14ac:dyDescent="0.25">
      <c r="A352" s="147">
        <f t="shared" si="94"/>
        <v>45190</v>
      </c>
      <c r="B352">
        <f>'0921'!B14</f>
        <v>0</v>
      </c>
      <c r="C352">
        <f>'0921'!C14</f>
        <v>73.5</v>
      </c>
      <c r="D352">
        <f>'0921'!D14</f>
        <v>46.1</v>
      </c>
      <c r="E352">
        <f>'0921'!E14</f>
        <v>157.69999999999999</v>
      </c>
      <c r="F352" s="16">
        <f t="shared" ref="F352" si="151">+B352+D352</f>
        <v>46.1</v>
      </c>
      <c r="G352" s="16">
        <f t="shared" ref="G352" si="152">+C352+E352</f>
        <v>231.2</v>
      </c>
      <c r="H352" s="20">
        <f t="shared" ref="H352" si="153">+(F352/G352-1)*100</f>
        <v>-80.060553633217992</v>
      </c>
    </row>
    <row r="353" spans="1:8" x14ac:dyDescent="0.25">
      <c r="A353" s="147">
        <f t="shared" si="94"/>
        <v>45197</v>
      </c>
      <c r="B353">
        <f>'0928'!B14</f>
        <v>0</v>
      </c>
      <c r="C353">
        <f>'0928'!C14</f>
        <v>73.5</v>
      </c>
      <c r="D353">
        <f>'0928'!D14</f>
        <v>64.8</v>
      </c>
      <c r="E353">
        <f>'0928'!E14</f>
        <v>157.69999999999999</v>
      </c>
      <c r="F353" s="16">
        <f t="shared" ref="F353" si="154">+B353+D353</f>
        <v>64.8</v>
      </c>
      <c r="G353" s="16">
        <f t="shared" ref="G353" si="155">+C353+E353</f>
        <v>231.2</v>
      </c>
      <c r="H353" s="20">
        <f t="shared" ref="H353" si="156">+(F353/G353-1)*100</f>
        <v>-71.97231833910034</v>
      </c>
    </row>
    <row r="354" spans="1:8" x14ac:dyDescent="0.25">
      <c r="A354" s="147">
        <f t="shared" si="94"/>
        <v>45204</v>
      </c>
      <c r="B354">
        <f>'1005'!B14</f>
        <v>0</v>
      </c>
      <c r="C354">
        <f>'1005'!C14</f>
        <v>73.5</v>
      </c>
      <c r="D354">
        <f>'1005'!D14</f>
        <v>64.8</v>
      </c>
      <c r="E354">
        <f>'1005'!E14</f>
        <v>157.69999999999999</v>
      </c>
      <c r="F354" s="16">
        <f t="shared" ref="F354" si="157">+B354+D354</f>
        <v>64.8</v>
      </c>
      <c r="G354" s="16">
        <f t="shared" ref="G354" si="158">+C354+E354</f>
        <v>231.2</v>
      </c>
      <c r="H354" s="20">
        <f t="shared" ref="H354" si="159">+(F354/G354-1)*100</f>
        <v>-71.97231833910034</v>
      </c>
    </row>
    <row r="355" spans="1:8" x14ac:dyDescent="0.25">
      <c r="A355" s="147">
        <f t="shared" si="94"/>
        <v>45211</v>
      </c>
      <c r="B355">
        <f>'1012'!B14</f>
        <v>0</v>
      </c>
      <c r="C355">
        <f>'1012'!C14</f>
        <v>13.5</v>
      </c>
      <c r="D355">
        <f>'1012'!D14</f>
        <v>74.2</v>
      </c>
      <c r="E355">
        <f>'1012'!E14</f>
        <v>157.69999999999999</v>
      </c>
      <c r="F355" s="16">
        <f t="shared" ref="F355" si="160">+B355+D355</f>
        <v>74.2</v>
      </c>
      <c r="G355" s="16">
        <f t="shared" ref="G355" si="161">+C355+E355</f>
        <v>171.2</v>
      </c>
      <c r="H355" s="20">
        <f t="shared" ref="H355" si="162">+(F355/G355-1)*100</f>
        <v>-56.658878504672892</v>
      </c>
    </row>
    <row r="356" spans="1:8" x14ac:dyDescent="0.25">
      <c r="A356" s="147">
        <f t="shared" si="94"/>
        <v>45218</v>
      </c>
      <c r="B356">
        <f>'1019'!B15</f>
        <v>0</v>
      </c>
      <c r="C356">
        <f>'1019'!C15</f>
        <v>0</v>
      </c>
      <c r="D356">
        <f>'1019'!D15</f>
        <v>74.2</v>
      </c>
      <c r="E356">
        <f>'1019'!E15</f>
        <v>170.7</v>
      </c>
      <c r="F356" s="16">
        <f t="shared" ref="F356" si="163">+B356+D356</f>
        <v>74.2</v>
      </c>
      <c r="G356" s="16">
        <f t="shared" ref="G356" si="164">+C356+E356</f>
        <v>170.7</v>
      </c>
      <c r="H356" s="20">
        <f t="shared" ref="H356" si="165">+(F356/G356-1)*100</f>
        <v>-56.531927357937903</v>
      </c>
    </row>
    <row r="357" spans="1:8" x14ac:dyDescent="0.25">
      <c r="A357" s="147">
        <f t="shared" si="94"/>
        <v>45225</v>
      </c>
      <c r="B357">
        <f>'1026'!B14</f>
        <v>31.5</v>
      </c>
      <c r="C357">
        <f>'1026'!C14</f>
        <v>0</v>
      </c>
      <c r="D357">
        <f>'1026'!D14</f>
        <v>74.2</v>
      </c>
      <c r="E357">
        <f>'1026'!E14</f>
        <v>170.7</v>
      </c>
      <c r="F357" s="16">
        <f t="shared" ref="F357" si="166">+B357+D357</f>
        <v>105.7</v>
      </c>
      <c r="G357" s="16">
        <f t="shared" ref="G357" si="167">+C357+E357</f>
        <v>170.7</v>
      </c>
      <c r="H357" s="20">
        <f t="shared" ref="H357" si="168">+(F357/G357-1)*100</f>
        <v>-38.078500292911535</v>
      </c>
    </row>
    <row r="358" spans="1:8" x14ac:dyDescent="0.25">
      <c r="A358" s="147">
        <f t="shared" si="94"/>
        <v>45232</v>
      </c>
      <c r="B358">
        <f>'1102'!B14</f>
        <v>31.5</v>
      </c>
      <c r="C358">
        <f>'1102'!C14</f>
        <v>0</v>
      </c>
      <c r="D358">
        <f>'1102'!D14</f>
        <v>74.2</v>
      </c>
      <c r="E358">
        <f>'1102'!E14</f>
        <v>170.7</v>
      </c>
      <c r="F358" s="16">
        <f t="shared" ref="F358" si="169">+B358+D358</f>
        <v>105.7</v>
      </c>
      <c r="G358" s="16">
        <f t="shared" ref="G358" si="170">+C358+E358</f>
        <v>170.7</v>
      </c>
      <c r="H358" s="20">
        <f t="shared" ref="H358" si="171">+(F358/G358-1)*100</f>
        <v>-38.078500292911535</v>
      </c>
    </row>
    <row r="359" spans="1:8" x14ac:dyDescent="0.25">
      <c r="A359" s="147">
        <f t="shared" si="94"/>
        <v>45239</v>
      </c>
      <c r="B359">
        <f>'1109'!B14</f>
        <v>31.5</v>
      </c>
      <c r="C359">
        <f>'1109'!C14</f>
        <v>11.5</v>
      </c>
      <c r="D359">
        <f>'1109'!D14</f>
        <v>74.2</v>
      </c>
      <c r="E359">
        <f>'1109'!E14</f>
        <v>170.7</v>
      </c>
      <c r="F359" s="16">
        <f t="shared" ref="F359" si="172">+B359+D359</f>
        <v>105.7</v>
      </c>
      <c r="G359" s="16">
        <f t="shared" ref="G359" si="173">+C359+E359</f>
        <v>182.2</v>
      </c>
      <c r="H359" s="20">
        <f t="shared" ref="H359" si="174">+(F359/G359-1)*100</f>
        <v>-41.986827661909984</v>
      </c>
    </row>
    <row r="360" spans="1:8" x14ac:dyDescent="0.25">
      <c r="A360" s="147">
        <f t="shared" si="94"/>
        <v>45246</v>
      </c>
      <c r="B360">
        <f>'1116'!B14</f>
        <v>31.5</v>
      </c>
      <c r="C360">
        <f>'1116'!C14</f>
        <v>9</v>
      </c>
      <c r="D360">
        <f>'1116'!D14</f>
        <v>74.2</v>
      </c>
      <c r="E360">
        <f>'1116'!E14</f>
        <v>170.7</v>
      </c>
      <c r="F360" s="16">
        <f t="shared" ref="F360" si="175">+B360+D360</f>
        <v>105.7</v>
      </c>
      <c r="G360" s="16">
        <f t="shared" ref="G360" si="176">+C360+E360</f>
        <v>179.7</v>
      </c>
      <c r="H360" s="20">
        <f t="shared" ref="H360" si="177">+(F360/G360-1)*100</f>
        <v>-41.179744017807451</v>
      </c>
    </row>
    <row r="361" spans="1:8" x14ac:dyDescent="0.25">
      <c r="A361" s="147">
        <f t="shared" si="94"/>
        <v>45253</v>
      </c>
      <c r="B361">
        <f>'1123'!B14</f>
        <v>53</v>
      </c>
      <c r="C361">
        <f>'1123'!C14</f>
        <v>9</v>
      </c>
      <c r="D361">
        <f>'1123'!D14</f>
        <v>92.1</v>
      </c>
      <c r="E361">
        <f>'1123'!E14</f>
        <v>170.7</v>
      </c>
      <c r="F361" s="16">
        <f t="shared" ref="F361" si="178">+B361+D361</f>
        <v>145.1</v>
      </c>
      <c r="G361" s="16">
        <f t="shared" ref="G361" si="179">+C361+E361</f>
        <v>179.7</v>
      </c>
      <c r="H361" s="20">
        <f t="shared" ref="H361" si="180">+(F361/G361-1)*100</f>
        <v>-19.25431274346132</v>
      </c>
    </row>
    <row r="362" spans="1:8" x14ac:dyDescent="0.25">
      <c r="A362" s="147">
        <f t="shared" si="94"/>
        <v>45260</v>
      </c>
      <c r="B362">
        <f>'1130'!B14</f>
        <v>22</v>
      </c>
      <c r="C362">
        <f>'1130'!C14</f>
        <v>20</v>
      </c>
      <c r="D362">
        <f>'1130'!D14</f>
        <v>100.7</v>
      </c>
      <c r="E362">
        <f>'1130'!E14</f>
        <v>175.3</v>
      </c>
      <c r="F362" s="16">
        <f t="shared" ref="F362" si="181">+B362+D362</f>
        <v>122.7</v>
      </c>
      <c r="G362" s="16">
        <f t="shared" ref="G362" si="182">+C362+E362</f>
        <v>195.3</v>
      </c>
      <c r="H362" s="20">
        <f t="shared" ref="H362" si="183">+(F362/G362-1)*100</f>
        <v>-37.173579109062985</v>
      </c>
    </row>
    <row r="363" spans="1:8" x14ac:dyDescent="0.25">
      <c r="A363" s="147">
        <f t="shared" si="94"/>
        <v>45267</v>
      </c>
      <c r="B363">
        <f>'1207'!B14</f>
        <v>0</v>
      </c>
      <c r="C363">
        <f>'1207'!C14</f>
        <v>53</v>
      </c>
      <c r="D363">
        <f>'1207'!D14</f>
        <v>124.1</v>
      </c>
      <c r="E363">
        <f>'1207'!E14</f>
        <v>175.3</v>
      </c>
      <c r="F363" s="16">
        <f t="shared" ref="F363" si="184">+B363+D363</f>
        <v>124.1</v>
      </c>
      <c r="G363" s="16">
        <f t="shared" ref="G363" si="185">+C363+E363</f>
        <v>228.3</v>
      </c>
      <c r="H363" s="20">
        <f t="shared" ref="H363" si="186">+(F363/G363-1)*100</f>
        <v>-45.641699518177838</v>
      </c>
    </row>
    <row r="364" spans="1:8" x14ac:dyDescent="0.25">
      <c r="A364" s="147">
        <f t="shared" si="94"/>
        <v>45274</v>
      </c>
      <c r="B364">
        <f>'1214'!B14</f>
        <v>0</v>
      </c>
      <c r="C364">
        <f>'1214'!C14</f>
        <v>53</v>
      </c>
      <c r="D364">
        <f>'1214'!D14</f>
        <v>124.1</v>
      </c>
      <c r="E364">
        <f>'1214'!E14</f>
        <v>175.3</v>
      </c>
      <c r="F364" s="16">
        <f t="shared" ref="F364" si="187">+B364+D364</f>
        <v>124.1</v>
      </c>
      <c r="G364" s="16">
        <f t="shared" ref="G364" si="188">+C364+E364</f>
        <v>228.3</v>
      </c>
      <c r="H364" s="20">
        <f t="shared" ref="H364" si="189">+(F364/G364-1)*100</f>
        <v>-45.641699518177838</v>
      </c>
    </row>
    <row r="365" spans="1:8" x14ac:dyDescent="0.25">
      <c r="A365" s="147">
        <f t="shared" si="94"/>
        <v>45281</v>
      </c>
      <c r="B365">
        <f>'1221'!B14</f>
        <v>1</v>
      </c>
      <c r="C365">
        <f>'1221'!C14</f>
        <v>33</v>
      </c>
      <c r="D365">
        <f>'1221'!D14</f>
        <v>124.1</v>
      </c>
      <c r="E365">
        <f>'1221'!E14</f>
        <v>216.2</v>
      </c>
      <c r="F365" s="16">
        <f t="shared" ref="F365" si="190">+B365+D365</f>
        <v>125.1</v>
      </c>
      <c r="G365" s="16">
        <f t="shared" ref="G365" si="191">+C365+E365</f>
        <v>249.2</v>
      </c>
      <c r="H365" s="20">
        <f t="shared" ref="H365" si="192">+(F365/G365-1)*100</f>
        <v>-49.799357945425356</v>
      </c>
    </row>
    <row r="366" spans="1:8" x14ac:dyDescent="0.25">
      <c r="A366" s="147">
        <f t="shared" si="94"/>
        <v>45288</v>
      </c>
      <c r="B366">
        <f>'1228'!B14</f>
        <v>1</v>
      </c>
      <c r="C366">
        <f>'1228'!C14</f>
        <v>33</v>
      </c>
      <c r="D366">
        <f>'1228'!D14</f>
        <v>124.1</v>
      </c>
      <c r="E366">
        <f>'1228'!E14</f>
        <v>216.2</v>
      </c>
      <c r="F366" s="16">
        <f t="shared" ref="F366" si="193">+B366+D366</f>
        <v>125.1</v>
      </c>
      <c r="G366" s="16">
        <f t="shared" ref="G366" si="194">+C366+E366</f>
        <v>249.2</v>
      </c>
      <c r="H366" s="20">
        <f t="shared" ref="H366" si="195">+(F366/G366-1)*100</f>
        <v>-49.799357945425356</v>
      </c>
    </row>
    <row r="367" spans="1:8" x14ac:dyDescent="0.25">
      <c r="A367" s="147">
        <f t="shared" si="94"/>
        <v>45295</v>
      </c>
      <c r="B367">
        <f>'0104'!B14</f>
        <v>1</v>
      </c>
      <c r="C367">
        <f>'0104'!C14</f>
        <v>33</v>
      </c>
      <c r="D367">
        <f>'0104'!D14</f>
        <v>124.1</v>
      </c>
      <c r="E367">
        <f>'0104'!E14</f>
        <v>235.1</v>
      </c>
      <c r="F367" s="16">
        <f t="shared" ref="F367" si="196">+B367+D367</f>
        <v>125.1</v>
      </c>
      <c r="G367" s="16">
        <f t="shared" ref="G367" si="197">+C367+E367</f>
        <v>268.10000000000002</v>
      </c>
      <c r="H367" s="20">
        <f t="shared" ref="H367" si="198">+(F367/G367-1)*100</f>
        <v>-53.338306602014171</v>
      </c>
    </row>
    <row r="368" spans="1:8" x14ac:dyDescent="0.25">
      <c r="A368" s="147">
        <f t="shared" si="94"/>
        <v>45302</v>
      </c>
      <c r="B368">
        <f>'0111'!B14</f>
        <v>1</v>
      </c>
      <c r="C368">
        <f>'0111'!C14</f>
        <v>33</v>
      </c>
      <c r="D368">
        <f>'0111'!D14</f>
        <v>124.1</v>
      </c>
      <c r="E368">
        <f>'0111'!E14</f>
        <v>235.1</v>
      </c>
      <c r="F368" s="16">
        <f t="shared" ref="F368" si="199">+B368+D368</f>
        <v>125.1</v>
      </c>
      <c r="G368" s="16">
        <f t="shared" ref="G368" si="200">+C368+E368</f>
        <v>268.10000000000002</v>
      </c>
      <c r="H368" s="20">
        <f t="shared" ref="H368" si="201">+(F368/G368-1)*100</f>
        <v>-53.338306602014171</v>
      </c>
    </row>
    <row r="369" spans="1:9" x14ac:dyDescent="0.25">
      <c r="A369" s="147">
        <f t="shared" si="94"/>
        <v>45309</v>
      </c>
      <c r="B369">
        <f>'0118'!B14</f>
        <v>1</v>
      </c>
      <c r="C369">
        <f>'0118'!C14</f>
        <v>33</v>
      </c>
      <c r="D369">
        <f>'0118'!D14</f>
        <v>124.1</v>
      </c>
      <c r="E369">
        <f>'0118'!E14</f>
        <v>235.1</v>
      </c>
      <c r="F369" s="16">
        <f t="shared" ref="F369" si="202">+B369+D369</f>
        <v>125.1</v>
      </c>
      <c r="G369" s="16">
        <f t="shared" ref="G369" si="203">+C369+E369</f>
        <v>268.10000000000002</v>
      </c>
      <c r="H369" s="20">
        <f t="shared" ref="H369" si="204">+(F369/G369-1)*100</f>
        <v>-53.338306602014171</v>
      </c>
    </row>
    <row r="370" spans="1:9" x14ac:dyDescent="0.25">
      <c r="A370" s="147">
        <f t="shared" si="94"/>
        <v>45316</v>
      </c>
      <c r="B370">
        <f>'0125'!B14</f>
        <v>1</v>
      </c>
      <c r="C370">
        <f>'0125'!C14</f>
        <v>33</v>
      </c>
      <c r="D370">
        <f>'0125'!D14</f>
        <v>124.1</v>
      </c>
      <c r="E370">
        <f>'0125'!E14</f>
        <v>235.1</v>
      </c>
      <c r="F370" s="16">
        <f t="shared" ref="F370" si="205">+B370+D370</f>
        <v>125.1</v>
      </c>
      <c r="G370" s="16">
        <f t="shared" ref="G370" si="206">+C370+E370</f>
        <v>268.10000000000002</v>
      </c>
      <c r="H370" s="20">
        <f t="shared" ref="H370" si="207">+(F370/G370-1)*100</f>
        <v>-53.338306602014171</v>
      </c>
    </row>
    <row r="371" spans="1:9" x14ac:dyDescent="0.25">
      <c r="A371" s="147">
        <f t="shared" si="94"/>
        <v>45323</v>
      </c>
      <c r="B371">
        <f>'0201'!B14</f>
        <v>2</v>
      </c>
      <c r="C371">
        <f>'0201'!C14</f>
        <v>33</v>
      </c>
      <c r="D371">
        <f>'0201'!D14</f>
        <v>124.1</v>
      </c>
      <c r="E371">
        <f>'0201'!E14</f>
        <v>235.1</v>
      </c>
      <c r="F371" s="16">
        <f t="shared" ref="F371" si="208">+B371+D371</f>
        <v>126.1</v>
      </c>
      <c r="G371" s="16">
        <f t="shared" ref="G371" si="209">+C371+E371</f>
        <v>268.10000000000002</v>
      </c>
      <c r="H371" s="20">
        <f t="shared" ref="H371" si="210">+(F371/G371-1)*100</f>
        <v>-52.965311450951134</v>
      </c>
    </row>
    <row r="372" spans="1:9" x14ac:dyDescent="0.25">
      <c r="A372" s="147">
        <f t="shared" si="94"/>
        <v>45330</v>
      </c>
      <c r="B372">
        <f>'0208'!B14</f>
        <v>2</v>
      </c>
      <c r="C372">
        <f>'0208'!C14</f>
        <v>33</v>
      </c>
      <c r="D372">
        <f>'0208'!D14</f>
        <v>142.30000000000001</v>
      </c>
      <c r="E372">
        <f>'0208'!E14</f>
        <v>235.1</v>
      </c>
      <c r="F372" s="16">
        <f t="shared" ref="F372" si="211">+B372+D372</f>
        <v>144.30000000000001</v>
      </c>
      <c r="G372" s="16">
        <f t="shared" ref="G372" si="212">+C372+E372</f>
        <v>268.10000000000002</v>
      </c>
      <c r="H372" s="20">
        <f t="shared" ref="H372" si="213">+(F372/G372-1)*100</f>
        <v>-46.176799701603876</v>
      </c>
    </row>
    <row r="373" spans="1:9" x14ac:dyDescent="0.25">
      <c r="A373" s="147">
        <f t="shared" si="94"/>
        <v>45337</v>
      </c>
      <c r="B373">
        <f>'0215'!B14</f>
        <v>21</v>
      </c>
      <c r="C373">
        <f>'0215'!C14</f>
        <v>33</v>
      </c>
      <c r="D373">
        <f>'0215'!D14</f>
        <v>142.30000000000001</v>
      </c>
      <c r="E373">
        <f>'0215'!E14</f>
        <v>250.8</v>
      </c>
      <c r="F373" s="16">
        <f t="shared" ref="F373" si="214">+B373+D373</f>
        <v>163.30000000000001</v>
      </c>
      <c r="G373" s="16">
        <f t="shared" ref="G373" si="215">+C373+E373</f>
        <v>283.8</v>
      </c>
      <c r="H373" s="20">
        <f t="shared" ref="H373" si="216">+(F373/G373-1)*100</f>
        <v>-42.459478505990134</v>
      </c>
    </row>
    <row r="374" spans="1:9" x14ac:dyDescent="0.25">
      <c r="A374" s="147">
        <f t="shared" si="94"/>
        <v>45344</v>
      </c>
      <c r="B374">
        <f>'0222'!B14</f>
        <v>22</v>
      </c>
      <c r="C374">
        <f>'0222'!C14</f>
        <v>0</v>
      </c>
      <c r="D374">
        <f>'0222'!D14</f>
        <v>142.30000000000001</v>
      </c>
      <c r="E374">
        <f>'0222'!E14</f>
        <v>285</v>
      </c>
      <c r="F374" s="16">
        <f t="shared" ref="F374" si="217">+B374+D374</f>
        <v>164.3</v>
      </c>
      <c r="G374" s="16">
        <f t="shared" ref="G374" si="218">+C374+E374</f>
        <v>285</v>
      </c>
      <c r="H374" s="20">
        <f t="shared" ref="H374" si="219">+(F374/G374-1)*100</f>
        <v>-42.350877192982452</v>
      </c>
    </row>
    <row r="375" spans="1:9" x14ac:dyDescent="0.25">
      <c r="A375" s="147">
        <f t="shared" si="94"/>
        <v>45351</v>
      </c>
      <c r="B375">
        <f>'0229'!B14</f>
        <v>52</v>
      </c>
      <c r="C375">
        <f>'0229'!C14</f>
        <v>0</v>
      </c>
      <c r="D375">
        <f>'0229'!D14</f>
        <v>142.30000000000001</v>
      </c>
      <c r="E375">
        <f>'0229'!E14</f>
        <v>285</v>
      </c>
      <c r="F375" s="16">
        <f t="shared" ref="F375" si="220">+B375+D375</f>
        <v>194.3</v>
      </c>
      <c r="G375" s="16">
        <f t="shared" ref="G375" si="221">+C375+E375</f>
        <v>285</v>
      </c>
      <c r="H375" s="20">
        <f t="shared" ref="H375" si="222">+(F375/G375-1)*100</f>
        <v>-31.824561403508767</v>
      </c>
    </row>
    <row r="376" spans="1:9" x14ac:dyDescent="0.25">
      <c r="A376" s="147">
        <f t="shared" si="94"/>
        <v>45358</v>
      </c>
      <c r="B376">
        <f>'0307'!B14</f>
        <v>52</v>
      </c>
      <c r="C376">
        <f>'0307'!C14</f>
        <v>0</v>
      </c>
      <c r="D376">
        <f>'0307'!D14</f>
        <v>142.30000000000001</v>
      </c>
      <c r="E376">
        <f>'0307'!E14</f>
        <v>303.89999999999998</v>
      </c>
      <c r="F376" s="16">
        <f t="shared" ref="F376" si="223">+B376+D376</f>
        <v>194.3</v>
      </c>
      <c r="G376" s="16">
        <f t="shared" ref="G376" si="224">+C376+E376</f>
        <v>303.89999999999998</v>
      </c>
      <c r="H376" s="20">
        <f t="shared" ref="H376" si="225">+(F376/G376-1)*100</f>
        <v>-36.064494899638035</v>
      </c>
    </row>
    <row r="377" spans="1:9" x14ac:dyDescent="0.25">
      <c r="A377" s="147">
        <f t="shared" si="94"/>
        <v>45365</v>
      </c>
      <c r="B377">
        <f>'0314'!B14</f>
        <v>52</v>
      </c>
      <c r="C377">
        <f>'0314'!C14</f>
        <v>0</v>
      </c>
      <c r="D377">
        <f>'0314'!D14</f>
        <v>161.1</v>
      </c>
      <c r="E377">
        <f>'0314'!E14</f>
        <v>303.89999999999998</v>
      </c>
      <c r="F377" s="16">
        <f t="shared" ref="F377" si="226">+B377+D377</f>
        <v>213.1</v>
      </c>
      <c r="G377" s="16">
        <f t="shared" ref="G377" si="227">+C377+E377</f>
        <v>303.89999999999998</v>
      </c>
      <c r="H377" s="20">
        <f t="shared" ref="H377" si="228">+(F377/G377-1)*100</f>
        <v>-29.878249424152681</v>
      </c>
    </row>
    <row r="378" spans="1:9" x14ac:dyDescent="0.25">
      <c r="A378" s="147">
        <f t="shared" si="94"/>
        <v>45372</v>
      </c>
      <c r="B378">
        <f>'321'!B14</f>
        <v>52</v>
      </c>
      <c r="C378">
        <f>'321'!C14</f>
        <v>0</v>
      </c>
      <c r="D378">
        <f>'321'!D14</f>
        <v>161.1</v>
      </c>
      <c r="E378">
        <f>'321'!E14</f>
        <v>303.89999999999998</v>
      </c>
      <c r="F378" s="16">
        <f t="shared" ref="F378" si="229">+B378+D378</f>
        <v>213.1</v>
      </c>
      <c r="G378" s="16">
        <f t="shared" ref="G378" si="230">+C378+E378</f>
        <v>303.89999999999998</v>
      </c>
      <c r="H378" s="20">
        <f t="shared" ref="H378" si="231">+(F378/G378-1)*100</f>
        <v>-29.878249424152681</v>
      </c>
    </row>
    <row r="379" spans="1:9" x14ac:dyDescent="0.25">
      <c r="A379" s="147">
        <f t="shared" si="94"/>
        <v>45379</v>
      </c>
      <c r="B379">
        <f>'0328'!B14</f>
        <v>54</v>
      </c>
      <c r="C379">
        <f>'0328'!C14</f>
        <v>0</v>
      </c>
      <c r="D379">
        <f>'0328'!D14</f>
        <v>161.1</v>
      </c>
      <c r="E379">
        <f>'0328'!E14</f>
        <v>303.89999999999998</v>
      </c>
      <c r="F379" s="16">
        <f t="shared" ref="F379" si="232">+B379+D379</f>
        <v>215.1</v>
      </c>
      <c r="G379" s="16">
        <f t="shared" ref="G379" si="233">+C379+E379</f>
        <v>303.89999999999998</v>
      </c>
      <c r="H379" s="20">
        <f t="shared" ref="H379" si="234">+(F379/G379-1)*100</f>
        <v>-29.22013820335636</v>
      </c>
      <c r="I379">
        <f>'0328'!B14</f>
        <v>54</v>
      </c>
    </row>
    <row r="380" spans="1:9" x14ac:dyDescent="0.25">
      <c r="A380" s="147">
        <f t="shared" si="94"/>
        <v>45386</v>
      </c>
      <c r="B380">
        <f>'0404'!B14</f>
        <v>24</v>
      </c>
      <c r="C380">
        <f>'0404'!C14</f>
        <v>0</v>
      </c>
      <c r="D380">
        <f>'0404'!D14</f>
        <v>207.6</v>
      </c>
      <c r="E380">
        <f>'0404'!E14</f>
        <v>303.89999999999998</v>
      </c>
      <c r="F380" s="16">
        <f t="shared" ref="F380" si="235">+B380+D380</f>
        <v>231.6</v>
      </c>
      <c r="G380" s="16">
        <f t="shared" ref="G380" si="236">+C380+E380</f>
        <v>303.89999999999998</v>
      </c>
      <c r="H380" s="20">
        <f t="shared" ref="H380" si="237">+(F380/G380-1)*100</f>
        <v>-23.790720631786765</v>
      </c>
      <c r="I380">
        <f>'0404'!F14</f>
        <v>0</v>
      </c>
    </row>
    <row r="381" spans="1:9" x14ac:dyDescent="0.25">
      <c r="A381" s="147">
        <f t="shared" si="94"/>
        <v>45393</v>
      </c>
      <c r="B381">
        <f>'0411'!B14</f>
        <v>29</v>
      </c>
      <c r="C381">
        <f>'0411'!C14</f>
        <v>0</v>
      </c>
      <c r="D381">
        <f>'0411'!D14</f>
        <v>207.6</v>
      </c>
      <c r="E381">
        <f>'0411'!E14</f>
        <v>303.89999999999998</v>
      </c>
      <c r="F381" s="16">
        <f t="shared" ref="F381" si="238">+B381+D381</f>
        <v>236.6</v>
      </c>
      <c r="G381" s="16">
        <f t="shared" ref="G381" si="239">+C381+E381</f>
        <v>303.89999999999998</v>
      </c>
      <c r="H381" s="20">
        <f t="shared" ref="H381" si="240">+(F381/G381-1)*100</f>
        <v>-22.145442579795983</v>
      </c>
      <c r="I381">
        <f>'0411'!F14</f>
        <v>20</v>
      </c>
    </row>
    <row r="382" spans="1:9" x14ac:dyDescent="0.25">
      <c r="A382" s="147">
        <f t="shared" si="94"/>
        <v>45400</v>
      </c>
      <c r="B382">
        <f>'0418'!B14</f>
        <v>29</v>
      </c>
      <c r="C382">
        <f>'0418'!C14</f>
        <v>0</v>
      </c>
      <c r="D382">
        <f>'0418'!D14</f>
        <v>207.6</v>
      </c>
      <c r="E382">
        <f>'0418'!E14</f>
        <v>303.89999999999998</v>
      </c>
      <c r="F382" s="16">
        <f t="shared" ref="F382" si="241">+B382+D382</f>
        <v>236.6</v>
      </c>
      <c r="G382" s="16">
        <f t="shared" ref="G382" si="242">+C382+E382</f>
        <v>303.89999999999998</v>
      </c>
      <c r="H382" s="20">
        <f t="shared" ref="H382" si="243">+(F382/G382-1)*100</f>
        <v>-22.145442579795983</v>
      </c>
      <c r="I382">
        <f>'0418'!F14</f>
        <v>30</v>
      </c>
    </row>
    <row r="383" spans="1:9" x14ac:dyDescent="0.25">
      <c r="A383" s="147">
        <f t="shared" si="94"/>
        <v>45407</v>
      </c>
      <c r="B383">
        <f>'0425'!B14</f>
        <v>0</v>
      </c>
      <c r="C383">
        <f>'0425'!C14</f>
        <v>11</v>
      </c>
      <c r="D383">
        <f>'0425'!D14</f>
        <v>256.3</v>
      </c>
      <c r="E383">
        <f>'0425'!E14</f>
        <v>322</v>
      </c>
      <c r="F383" s="16">
        <f t="shared" ref="F383" si="244">+B383+D383</f>
        <v>256.3</v>
      </c>
      <c r="G383" s="16">
        <f t="shared" ref="G383" si="245">+C383+E383</f>
        <v>333</v>
      </c>
      <c r="H383" s="20">
        <f t="shared" ref="H383" si="246">+(F383/G383-1)*100</f>
        <v>-23.033033033033036</v>
      </c>
      <c r="I383">
        <f>'0425'!F14</f>
        <v>30</v>
      </c>
    </row>
    <row r="384" spans="1:9" x14ac:dyDescent="0.25">
      <c r="A384" s="147">
        <f t="shared" si="94"/>
        <v>45414</v>
      </c>
      <c r="B384">
        <f>'0502'!B14</f>
        <v>0</v>
      </c>
      <c r="C384">
        <f>'0502'!C14</f>
        <v>11</v>
      </c>
      <c r="D384">
        <f>'0502'!D14</f>
        <v>256.3</v>
      </c>
      <c r="E384">
        <f>'0502'!E14</f>
        <v>322</v>
      </c>
      <c r="F384" s="16">
        <f t="shared" ref="F384" si="247">+B384+D384</f>
        <v>256.3</v>
      </c>
      <c r="G384" s="16">
        <f t="shared" ref="G384" si="248">+C384+E384</f>
        <v>333</v>
      </c>
      <c r="H384" s="20">
        <f t="shared" ref="H384" si="249">+(F384/G384-1)*100</f>
        <v>-23.033033033033036</v>
      </c>
      <c r="I384">
        <f>'0502'!F14</f>
        <v>50</v>
      </c>
    </row>
    <row r="385" spans="1:9" x14ac:dyDescent="0.25">
      <c r="A385" s="147">
        <f t="shared" si="94"/>
        <v>45421</v>
      </c>
      <c r="B385">
        <f>'0509'!B14</f>
        <v>0</v>
      </c>
      <c r="C385">
        <f>'0509'!C14</f>
        <v>11</v>
      </c>
      <c r="D385">
        <f>'0509'!D14</f>
        <v>259.89999999999998</v>
      </c>
      <c r="E385">
        <f>'0509'!E14</f>
        <v>322</v>
      </c>
      <c r="F385" s="16">
        <f t="shared" ref="F385" si="250">+B385+D385</f>
        <v>259.89999999999998</v>
      </c>
      <c r="G385" s="16">
        <f t="shared" ref="G385" si="251">+C385+E385</f>
        <v>333</v>
      </c>
      <c r="H385" s="20">
        <f t="shared" ref="H385" si="252">+(F385/G385-1)*100</f>
        <v>-21.951951951951955</v>
      </c>
      <c r="I385">
        <f>'0509'!F14</f>
        <v>51</v>
      </c>
    </row>
    <row r="386" spans="1:9" x14ac:dyDescent="0.25">
      <c r="A386" s="147">
        <f t="shared" si="94"/>
        <v>45428</v>
      </c>
      <c r="B386">
        <f>'0516'!B14</f>
        <v>0</v>
      </c>
      <c r="C386">
        <f>'0516'!C14</f>
        <v>11</v>
      </c>
      <c r="D386">
        <f>'0516'!D14</f>
        <v>259.89999999999998</v>
      </c>
      <c r="E386">
        <f>'0516'!E14</f>
        <v>322</v>
      </c>
      <c r="F386" s="16">
        <f t="shared" ref="F386" si="253">+B386+D386</f>
        <v>259.89999999999998</v>
      </c>
      <c r="G386" s="16">
        <f t="shared" ref="G386" si="254">+C386+E386</f>
        <v>333</v>
      </c>
      <c r="H386" s="20">
        <f t="shared" ref="H386" si="255">+(F386/G386-1)*100</f>
        <v>-21.951951951951955</v>
      </c>
      <c r="I386">
        <f>'0516'!F14</f>
        <v>51</v>
      </c>
    </row>
    <row r="387" spans="1:9" x14ac:dyDescent="0.25">
      <c r="A387" s="147">
        <f t="shared" si="94"/>
        <v>45435</v>
      </c>
      <c r="B387">
        <f>'0523'!B14</f>
        <v>0</v>
      </c>
      <c r="C387">
        <f>'0523'!C14</f>
        <v>0</v>
      </c>
      <c r="D387">
        <f>'0523'!D14</f>
        <v>277.39999999999998</v>
      </c>
      <c r="E387">
        <f>'0523'!E14</f>
        <v>322</v>
      </c>
      <c r="F387" s="16">
        <f t="shared" ref="F387" si="256">+B387+D387</f>
        <v>277.39999999999998</v>
      </c>
      <c r="G387" s="16">
        <f t="shared" ref="G387" si="257">+C387+E387</f>
        <v>322</v>
      </c>
      <c r="H387" s="20">
        <f t="shared" ref="H387" si="258">+(F387/G387-1)*100</f>
        <v>-13.850931677018641</v>
      </c>
      <c r="I387">
        <f>'0523'!F14</f>
        <v>51</v>
      </c>
    </row>
    <row r="388" spans="1:9" x14ac:dyDescent="0.25">
      <c r="A388" s="147">
        <f t="shared" si="94"/>
        <v>45442</v>
      </c>
      <c r="B388">
        <f>'0530'!B14</f>
        <v>0</v>
      </c>
      <c r="C388">
        <f>'0530'!C14</f>
        <v>11</v>
      </c>
      <c r="D388">
        <f>'0530'!D14</f>
        <v>277.39999999999998</v>
      </c>
      <c r="E388">
        <f>'0530'!E14</f>
        <v>0</v>
      </c>
      <c r="F388" s="16">
        <f t="shared" ref="F388" si="259">+B388+D388</f>
        <v>277.39999999999998</v>
      </c>
      <c r="G388" s="16">
        <f t="shared" ref="G388" si="260">+C388+E388</f>
        <v>11</v>
      </c>
      <c r="H388" s="20">
        <f t="shared" ref="H388" si="261">+(F388/G388-1)*100</f>
        <v>2421.8181818181815</v>
      </c>
      <c r="I388">
        <f>'0530'!F14</f>
        <v>67.5</v>
      </c>
    </row>
    <row r="389" spans="1:9" x14ac:dyDescent="0.25">
      <c r="A389" s="147">
        <f t="shared" si="94"/>
        <v>45449</v>
      </c>
      <c r="B389">
        <f>'0606'!B13</f>
        <v>73</v>
      </c>
      <c r="C389">
        <f>'0606'!C13</f>
        <v>11</v>
      </c>
      <c r="D389">
        <f>'0606'!D13</f>
        <v>0</v>
      </c>
      <c r="E389">
        <f>'0606'!E13</f>
        <v>0</v>
      </c>
      <c r="F389" s="16">
        <f t="shared" ref="F389" si="262">+B389+D389</f>
        <v>73</v>
      </c>
      <c r="G389" s="16">
        <f t="shared" ref="G389" si="263">+C389+E389</f>
        <v>11</v>
      </c>
      <c r="H389" s="20">
        <f t="shared" ref="H389" si="264">+(F389/G389-1)*100</f>
        <v>563.63636363636363</v>
      </c>
    </row>
  </sheetData>
  <mergeCells count="2">
    <mergeCell ref="D1:E1"/>
    <mergeCell ref="F1:G1"/>
  </mergeCells>
  <pageMargins left="0.7" right="0.7" top="0.75" bottom="0.75" header="0.3" footer="0.3"/>
  <ignoredErrors>
    <ignoredError sqref="H69:H75 H77:H88 H107:H117 H118:H126 H141:H160" evalError="1"/>
  </ignoredErrors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6">
    <tabColor indexed="42"/>
  </sheetPr>
  <dimension ref="A1:L65525"/>
  <sheetViews>
    <sheetView zoomScale="145" zoomScaleNormal="145" workbookViewId="0">
      <pane xSplit="1" ySplit="2" topLeftCell="B851" activePane="bottomRight" state="frozen"/>
      <selection pane="topRight" activeCell="B1" sqref="B1"/>
      <selection pane="bottomLeft" activeCell="A3" sqref="A3"/>
      <selection pane="bottomRight" activeCell="B859" sqref="B859:E859"/>
    </sheetView>
  </sheetViews>
  <sheetFormatPr defaultRowHeight="13.2" x14ac:dyDescent="0.25"/>
  <cols>
    <col min="1" max="1" width="18.6640625" customWidth="1"/>
    <col min="3" max="3" width="11" customWidth="1"/>
    <col min="4" max="4" width="10.6640625" customWidth="1"/>
    <col min="5" max="5" width="12.44140625" customWidth="1"/>
    <col min="7" max="7" width="11.6640625" customWidth="1"/>
  </cols>
  <sheetData>
    <row r="1" spans="1:9" ht="15.6" x14ac:dyDescent="0.3">
      <c r="A1" s="35" t="s">
        <v>334</v>
      </c>
      <c r="B1" s="103" t="s">
        <v>608</v>
      </c>
      <c r="C1" s="103"/>
      <c r="D1" s="395" t="s">
        <v>609</v>
      </c>
      <c r="E1" s="396"/>
      <c r="F1" s="395" t="s">
        <v>610</v>
      </c>
      <c r="G1" s="396"/>
      <c r="H1" s="111"/>
      <c r="I1" s="35" t="s">
        <v>640</v>
      </c>
    </row>
    <row r="2" spans="1:9" ht="15.6" x14ac:dyDescent="0.3">
      <c r="A2" s="35" t="s">
        <v>646</v>
      </c>
      <c r="B2" s="104" t="s">
        <v>613</v>
      </c>
      <c r="C2" s="104" t="s">
        <v>614</v>
      </c>
      <c r="D2" s="107" t="s">
        <v>613</v>
      </c>
      <c r="E2" s="108" t="s">
        <v>614</v>
      </c>
      <c r="F2" s="107" t="s">
        <v>642</v>
      </c>
      <c r="G2" s="108" t="s">
        <v>614</v>
      </c>
      <c r="H2" s="105" t="s">
        <v>4</v>
      </c>
      <c r="I2" s="103" t="s">
        <v>643</v>
      </c>
    </row>
    <row r="3" spans="1:9" x14ac:dyDescent="0.25">
      <c r="A3" s="5">
        <v>38855</v>
      </c>
      <c r="B3">
        <v>115</v>
      </c>
      <c r="C3">
        <v>55</v>
      </c>
      <c r="D3">
        <v>1123.5999999999999</v>
      </c>
      <c r="E3">
        <v>1896.6</v>
      </c>
      <c r="F3" s="6">
        <f>+B3+D3</f>
        <v>1238.5999999999999</v>
      </c>
      <c r="G3" s="7">
        <f>+C3+E3</f>
        <v>1951.6</v>
      </c>
      <c r="H3" s="14">
        <f>+(F3/G3-1)*100</f>
        <v>-36.534125845460139</v>
      </c>
      <c r="I3">
        <v>0</v>
      </c>
    </row>
    <row r="4" spans="1:9" x14ac:dyDescent="0.25">
      <c r="A4" s="5">
        <f>Japan!A4</f>
        <v>38862</v>
      </c>
      <c r="B4">
        <v>115</v>
      </c>
      <c r="C4">
        <v>55</v>
      </c>
      <c r="D4">
        <v>1123.5999999999999</v>
      </c>
      <c r="E4">
        <v>1896.6</v>
      </c>
      <c r="F4" s="6">
        <f>+B4+D4</f>
        <v>1238.5999999999999</v>
      </c>
      <c r="G4" s="7">
        <f>+C4+E4</f>
        <v>1951.6</v>
      </c>
      <c r="H4" s="14">
        <f>+(F4/G4-1)*100</f>
        <v>-36.534125845460139</v>
      </c>
      <c r="I4">
        <v>0</v>
      </c>
    </row>
    <row r="5" spans="1:9" x14ac:dyDescent="0.25">
      <c r="A5" s="5">
        <f>+A4+7</f>
        <v>38869</v>
      </c>
      <c r="B5">
        <v>55</v>
      </c>
      <c r="C5">
        <v>165</v>
      </c>
      <c r="D5">
        <v>0</v>
      </c>
      <c r="E5">
        <v>0</v>
      </c>
      <c r="F5">
        <f t="shared" ref="F5:G7" si="0">+B5+D5</f>
        <v>55</v>
      </c>
      <c r="G5">
        <f t="shared" si="0"/>
        <v>165</v>
      </c>
      <c r="H5" s="13">
        <f t="shared" ref="H5:H30" si="1">+(F5/G5-1)*100</f>
        <v>-66.666666666666671</v>
      </c>
    </row>
    <row r="6" spans="1:9" x14ac:dyDescent="0.25">
      <c r="A6" s="5">
        <f t="shared" ref="A6:A252" si="2">+A5+7</f>
        <v>38876</v>
      </c>
      <c r="B6">
        <v>55</v>
      </c>
      <c r="C6">
        <v>110</v>
      </c>
      <c r="D6">
        <v>0</v>
      </c>
      <c r="E6">
        <v>57.8</v>
      </c>
      <c r="F6">
        <f t="shared" si="0"/>
        <v>55</v>
      </c>
      <c r="G6">
        <f t="shared" si="0"/>
        <v>167.8</v>
      </c>
      <c r="H6" s="13">
        <f t="shared" si="1"/>
        <v>-67.222884386174016</v>
      </c>
    </row>
    <row r="7" spans="1:9" x14ac:dyDescent="0.25">
      <c r="A7" s="5">
        <f t="shared" si="2"/>
        <v>38883</v>
      </c>
      <c r="B7">
        <v>55</v>
      </c>
      <c r="C7">
        <v>110</v>
      </c>
      <c r="D7">
        <v>0</v>
      </c>
      <c r="E7">
        <v>57.8</v>
      </c>
      <c r="F7">
        <f t="shared" si="0"/>
        <v>55</v>
      </c>
      <c r="G7">
        <f t="shared" si="0"/>
        <v>167.8</v>
      </c>
      <c r="H7" s="13">
        <f t="shared" si="1"/>
        <v>-67.222884386174016</v>
      </c>
    </row>
    <row r="8" spans="1:9" x14ac:dyDescent="0.25">
      <c r="A8" s="5">
        <f t="shared" si="2"/>
        <v>38890</v>
      </c>
      <c r="B8">
        <v>175</v>
      </c>
      <c r="C8">
        <v>110</v>
      </c>
      <c r="D8">
        <v>57.8</v>
      </c>
      <c r="E8">
        <v>57.8</v>
      </c>
      <c r="F8">
        <f t="shared" ref="F8:G30" si="3">+B8+D8</f>
        <v>232.8</v>
      </c>
      <c r="G8">
        <f t="shared" si="3"/>
        <v>167.8</v>
      </c>
      <c r="H8" s="13">
        <f t="shared" si="1"/>
        <v>38.736591179976166</v>
      </c>
    </row>
    <row r="9" spans="1:9" x14ac:dyDescent="0.25">
      <c r="A9" s="5">
        <f t="shared" si="2"/>
        <v>38897</v>
      </c>
      <c r="B9">
        <v>175</v>
      </c>
      <c r="C9">
        <v>170</v>
      </c>
      <c r="D9">
        <v>57.8</v>
      </c>
      <c r="E9">
        <v>57.8</v>
      </c>
      <c r="F9">
        <f t="shared" si="3"/>
        <v>232.8</v>
      </c>
      <c r="G9">
        <f t="shared" si="3"/>
        <v>227.8</v>
      </c>
      <c r="H9" s="20">
        <f t="shared" si="1"/>
        <v>2.1949078138718159</v>
      </c>
    </row>
    <row r="10" spans="1:9" x14ac:dyDescent="0.25">
      <c r="A10" s="5">
        <f t="shared" si="2"/>
        <v>38904</v>
      </c>
      <c r="B10">
        <v>175</v>
      </c>
      <c r="C10">
        <v>170</v>
      </c>
      <c r="D10">
        <v>57.8</v>
      </c>
      <c r="E10">
        <v>57.8</v>
      </c>
      <c r="F10">
        <f t="shared" si="3"/>
        <v>232.8</v>
      </c>
      <c r="G10">
        <f t="shared" si="3"/>
        <v>227.8</v>
      </c>
      <c r="H10" s="20">
        <f t="shared" si="1"/>
        <v>2.1949078138718159</v>
      </c>
    </row>
    <row r="11" spans="1:9" x14ac:dyDescent="0.25">
      <c r="A11" s="5">
        <f t="shared" si="2"/>
        <v>38911</v>
      </c>
      <c r="B11">
        <v>175</v>
      </c>
      <c r="C11">
        <v>170</v>
      </c>
      <c r="D11">
        <v>57.8</v>
      </c>
      <c r="E11">
        <v>57.8</v>
      </c>
      <c r="F11">
        <f t="shared" si="3"/>
        <v>232.8</v>
      </c>
      <c r="G11">
        <f t="shared" si="3"/>
        <v>227.8</v>
      </c>
      <c r="H11" s="20">
        <f t="shared" si="1"/>
        <v>2.1949078138718159</v>
      </c>
    </row>
    <row r="12" spans="1:9" x14ac:dyDescent="0.25">
      <c r="A12" s="5">
        <f t="shared" si="2"/>
        <v>38918</v>
      </c>
      <c r="B12">
        <v>235</v>
      </c>
      <c r="C12">
        <v>230</v>
      </c>
      <c r="D12">
        <v>116.3</v>
      </c>
      <c r="E12">
        <v>115.5</v>
      </c>
      <c r="F12">
        <f t="shared" si="3"/>
        <v>351.3</v>
      </c>
      <c r="G12">
        <f t="shared" si="3"/>
        <v>345.5</v>
      </c>
      <c r="H12" s="20">
        <f t="shared" si="1"/>
        <v>1.6787264833574511</v>
      </c>
    </row>
    <row r="13" spans="1:9" x14ac:dyDescent="0.25">
      <c r="A13" s="5">
        <f t="shared" si="2"/>
        <v>38925</v>
      </c>
      <c r="B13">
        <v>350</v>
      </c>
      <c r="C13">
        <v>170</v>
      </c>
      <c r="D13">
        <v>116.3</v>
      </c>
      <c r="E13">
        <v>178.5</v>
      </c>
      <c r="F13">
        <f t="shared" si="3"/>
        <v>466.3</v>
      </c>
      <c r="G13">
        <f t="shared" si="3"/>
        <v>348.5</v>
      </c>
      <c r="H13" s="20">
        <f t="shared" si="1"/>
        <v>33.802008608321387</v>
      </c>
    </row>
    <row r="14" spans="1:9" x14ac:dyDescent="0.25">
      <c r="A14" s="5">
        <f t="shared" si="2"/>
        <v>38932</v>
      </c>
      <c r="B14">
        <v>235</v>
      </c>
      <c r="C14">
        <v>175</v>
      </c>
      <c r="D14">
        <v>230.5</v>
      </c>
      <c r="E14">
        <v>236.3</v>
      </c>
      <c r="F14">
        <f t="shared" si="3"/>
        <v>465.5</v>
      </c>
      <c r="G14">
        <f t="shared" si="3"/>
        <v>411.3</v>
      </c>
      <c r="H14" s="20">
        <f t="shared" si="1"/>
        <v>13.177729151470952</v>
      </c>
    </row>
    <row r="15" spans="1:9" x14ac:dyDescent="0.25">
      <c r="A15" s="5">
        <f t="shared" si="2"/>
        <v>38939</v>
      </c>
      <c r="B15">
        <v>235</v>
      </c>
      <c r="C15">
        <v>175</v>
      </c>
      <c r="D15">
        <v>230.5</v>
      </c>
      <c r="E15">
        <v>236.3</v>
      </c>
      <c r="F15">
        <f t="shared" si="3"/>
        <v>465.5</v>
      </c>
      <c r="G15">
        <f t="shared" si="3"/>
        <v>411.3</v>
      </c>
      <c r="H15" s="20">
        <f t="shared" si="1"/>
        <v>13.177729151470952</v>
      </c>
    </row>
    <row r="16" spans="1:9" x14ac:dyDescent="0.25">
      <c r="A16" s="5">
        <f t="shared" si="2"/>
        <v>38946</v>
      </c>
      <c r="B16">
        <v>290</v>
      </c>
      <c r="C16">
        <v>290</v>
      </c>
      <c r="D16">
        <v>290.5</v>
      </c>
      <c r="E16">
        <v>236.3</v>
      </c>
      <c r="F16">
        <f t="shared" si="3"/>
        <v>580.5</v>
      </c>
      <c r="G16">
        <f t="shared" si="3"/>
        <v>526.29999999999995</v>
      </c>
      <c r="H16" s="20">
        <f t="shared" si="1"/>
        <v>10.298308949268487</v>
      </c>
    </row>
    <row r="17" spans="1:8" x14ac:dyDescent="0.25">
      <c r="A17" s="5">
        <f t="shared" si="2"/>
        <v>38953</v>
      </c>
      <c r="B17">
        <v>170</v>
      </c>
      <c r="C17">
        <v>175</v>
      </c>
      <c r="D17">
        <v>407.4</v>
      </c>
      <c r="E17">
        <v>353.4</v>
      </c>
      <c r="F17">
        <f t="shared" si="3"/>
        <v>577.4</v>
      </c>
      <c r="G17">
        <f t="shared" si="3"/>
        <v>528.4</v>
      </c>
      <c r="H17" s="20">
        <f t="shared" si="1"/>
        <v>9.2732778198334707</v>
      </c>
    </row>
    <row r="18" spans="1:8" x14ac:dyDescent="0.25">
      <c r="A18" s="5">
        <f t="shared" si="2"/>
        <v>38960</v>
      </c>
      <c r="B18">
        <v>118.7</v>
      </c>
      <c r="C18">
        <v>295</v>
      </c>
      <c r="D18">
        <v>458.8</v>
      </c>
      <c r="E18">
        <v>353.4</v>
      </c>
      <c r="F18">
        <f t="shared" si="3"/>
        <v>577.5</v>
      </c>
      <c r="G18">
        <f t="shared" si="3"/>
        <v>648.4</v>
      </c>
      <c r="H18" s="20">
        <f t="shared" si="1"/>
        <v>-10.934608266502154</v>
      </c>
    </row>
    <row r="19" spans="1:8" x14ac:dyDescent="0.25">
      <c r="A19" s="5">
        <f t="shared" si="2"/>
        <v>38967</v>
      </c>
      <c r="B19">
        <v>178.6</v>
      </c>
      <c r="C19">
        <v>295</v>
      </c>
      <c r="D19">
        <v>458.8</v>
      </c>
      <c r="E19">
        <v>353.4</v>
      </c>
      <c r="F19">
        <f t="shared" si="3"/>
        <v>637.4</v>
      </c>
      <c r="G19">
        <f t="shared" si="3"/>
        <v>648.4</v>
      </c>
      <c r="H19" s="20">
        <f t="shared" si="1"/>
        <v>-1.6964836520666271</v>
      </c>
    </row>
    <row r="20" spans="1:8" x14ac:dyDescent="0.25">
      <c r="A20" s="5">
        <f t="shared" si="2"/>
        <v>38974</v>
      </c>
      <c r="B20">
        <v>353.6</v>
      </c>
      <c r="C20">
        <v>295</v>
      </c>
      <c r="D20">
        <v>458.8</v>
      </c>
      <c r="E20">
        <v>353.4</v>
      </c>
      <c r="F20">
        <f t="shared" si="3"/>
        <v>812.40000000000009</v>
      </c>
      <c r="G20">
        <f t="shared" si="3"/>
        <v>648.4</v>
      </c>
      <c r="H20" s="20">
        <f t="shared" si="1"/>
        <v>25.293028994447898</v>
      </c>
    </row>
    <row r="21" spans="1:8" x14ac:dyDescent="0.25">
      <c r="A21" s="5">
        <f t="shared" si="2"/>
        <v>38981</v>
      </c>
      <c r="B21">
        <v>340.9</v>
      </c>
      <c r="C21">
        <v>295</v>
      </c>
      <c r="D21">
        <v>516</v>
      </c>
      <c r="E21">
        <v>353.4</v>
      </c>
      <c r="F21">
        <f t="shared" si="3"/>
        <v>856.9</v>
      </c>
      <c r="G21">
        <f t="shared" si="3"/>
        <v>648.4</v>
      </c>
      <c r="H21" s="20">
        <f t="shared" si="1"/>
        <v>32.156076495990128</v>
      </c>
    </row>
    <row r="22" spans="1:8" x14ac:dyDescent="0.25">
      <c r="A22" s="5">
        <f t="shared" si="2"/>
        <v>38988</v>
      </c>
      <c r="B22">
        <v>280.89999999999998</v>
      </c>
      <c r="C22">
        <v>235</v>
      </c>
      <c r="D22">
        <v>574.4</v>
      </c>
      <c r="E22">
        <v>410.9</v>
      </c>
      <c r="F22">
        <f t="shared" si="3"/>
        <v>855.3</v>
      </c>
      <c r="G22">
        <f t="shared" si="3"/>
        <v>645.9</v>
      </c>
      <c r="H22" s="20">
        <f t="shared" si="1"/>
        <v>32.419879238272188</v>
      </c>
    </row>
    <row r="23" spans="1:8" x14ac:dyDescent="0.25">
      <c r="A23" s="5">
        <f t="shared" si="2"/>
        <v>38995</v>
      </c>
      <c r="B23">
        <v>340.9</v>
      </c>
      <c r="C23">
        <v>175</v>
      </c>
      <c r="D23">
        <v>574.4</v>
      </c>
      <c r="E23">
        <v>525.70000000000005</v>
      </c>
      <c r="F23">
        <f t="shared" si="3"/>
        <v>915.3</v>
      </c>
      <c r="G23">
        <f t="shared" si="3"/>
        <v>700.7</v>
      </c>
      <c r="H23" s="20">
        <f t="shared" si="1"/>
        <v>30.626516340802045</v>
      </c>
    </row>
    <row r="24" spans="1:8" x14ac:dyDescent="0.25">
      <c r="A24" s="5">
        <f t="shared" si="2"/>
        <v>39002</v>
      </c>
      <c r="B24">
        <v>236.4</v>
      </c>
      <c r="C24">
        <v>175</v>
      </c>
      <c r="D24">
        <v>682.8</v>
      </c>
      <c r="E24">
        <v>525.70000000000005</v>
      </c>
      <c r="F24">
        <f t="shared" si="3"/>
        <v>919.19999999999993</v>
      </c>
      <c r="G24">
        <f t="shared" si="3"/>
        <v>700.7</v>
      </c>
      <c r="H24" s="20">
        <f t="shared" si="1"/>
        <v>31.18310261167403</v>
      </c>
    </row>
    <row r="25" spans="1:8" x14ac:dyDescent="0.25">
      <c r="A25" s="5">
        <f t="shared" si="2"/>
        <v>39009</v>
      </c>
      <c r="B25">
        <v>120</v>
      </c>
      <c r="C25">
        <v>175</v>
      </c>
      <c r="D25">
        <v>860.3</v>
      </c>
      <c r="E25">
        <v>641.5</v>
      </c>
      <c r="F25">
        <f t="shared" si="3"/>
        <v>980.3</v>
      </c>
      <c r="G25">
        <f t="shared" si="3"/>
        <v>816.5</v>
      </c>
      <c r="H25" s="20">
        <f t="shared" si="1"/>
        <v>20.061236987140219</v>
      </c>
    </row>
    <row r="26" spans="1:8" x14ac:dyDescent="0.25">
      <c r="A26" s="5">
        <f t="shared" si="2"/>
        <v>39016</v>
      </c>
      <c r="B26">
        <v>180</v>
      </c>
      <c r="C26">
        <v>175</v>
      </c>
      <c r="D26">
        <v>860.3</v>
      </c>
      <c r="E26">
        <v>641.5</v>
      </c>
      <c r="F26">
        <f t="shared" si="3"/>
        <v>1040.3</v>
      </c>
      <c r="G26">
        <f t="shared" si="3"/>
        <v>816.5</v>
      </c>
      <c r="H26" s="20">
        <f t="shared" si="1"/>
        <v>27.409675443968151</v>
      </c>
    </row>
    <row r="27" spans="1:8" x14ac:dyDescent="0.25">
      <c r="A27" s="5">
        <f t="shared" si="2"/>
        <v>39023</v>
      </c>
      <c r="B27">
        <v>300</v>
      </c>
      <c r="C27">
        <v>235</v>
      </c>
      <c r="D27">
        <v>860.3</v>
      </c>
      <c r="E27">
        <v>641.5</v>
      </c>
      <c r="F27">
        <f t="shared" si="3"/>
        <v>1160.3</v>
      </c>
      <c r="G27">
        <f t="shared" si="3"/>
        <v>876.5</v>
      </c>
      <c r="H27" s="20">
        <f t="shared" si="1"/>
        <v>32.378779235596113</v>
      </c>
    </row>
    <row r="28" spans="1:8" x14ac:dyDescent="0.25">
      <c r="A28" s="5">
        <f t="shared" si="2"/>
        <v>39030</v>
      </c>
      <c r="B28">
        <v>300</v>
      </c>
      <c r="C28">
        <v>235</v>
      </c>
      <c r="D28">
        <v>860.3</v>
      </c>
      <c r="E28">
        <v>641.5</v>
      </c>
      <c r="F28">
        <f t="shared" si="3"/>
        <v>1160.3</v>
      </c>
      <c r="G28">
        <f t="shared" si="3"/>
        <v>876.5</v>
      </c>
      <c r="H28" s="20">
        <f t="shared" si="1"/>
        <v>32.378779235596113</v>
      </c>
    </row>
    <row r="29" spans="1:8" x14ac:dyDescent="0.25">
      <c r="A29" s="5">
        <f t="shared" si="2"/>
        <v>39037</v>
      </c>
      <c r="B29">
        <v>240</v>
      </c>
      <c r="C29">
        <v>235</v>
      </c>
      <c r="D29">
        <v>981</v>
      </c>
      <c r="E29">
        <v>641.5</v>
      </c>
      <c r="F29">
        <f t="shared" si="3"/>
        <v>1221</v>
      </c>
      <c r="G29">
        <f t="shared" si="3"/>
        <v>876.5</v>
      </c>
      <c r="H29" s="20">
        <f t="shared" si="1"/>
        <v>39.304050199657723</v>
      </c>
    </row>
    <row r="30" spans="1:8" x14ac:dyDescent="0.25">
      <c r="A30" s="5">
        <f t="shared" si="2"/>
        <v>39044</v>
      </c>
      <c r="B30">
        <v>240</v>
      </c>
      <c r="C30">
        <v>180</v>
      </c>
      <c r="D30">
        <v>1040</v>
      </c>
      <c r="E30">
        <v>699.2</v>
      </c>
      <c r="F30">
        <f t="shared" si="3"/>
        <v>1280</v>
      </c>
      <c r="G30">
        <f t="shared" si="3"/>
        <v>879.2</v>
      </c>
      <c r="H30" s="20">
        <f t="shared" si="1"/>
        <v>45.58689717925386</v>
      </c>
    </row>
    <row r="31" spans="1:8" x14ac:dyDescent="0.25">
      <c r="A31" s="5">
        <f t="shared" si="2"/>
        <v>39051</v>
      </c>
      <c r="B31">
        <v>240</v>
      </c>
      <c r="C31">
        <v>180</v>
      </c>
      <c r="D31">
        <v>1040</v>
      </c>
      <c r="E31">
        <v>699.2</v>
      </c>
      <c r="F31">
        <f t="shared" ref="F31:G36" si="4">+B31+D31</f>
        <v>1280</v>
      </c>
      <c r="G31">
        <f t="shared" si="4"/>
        <v>879.2</v>
      </c>
      <c r="H31" s="20">
        <f t="shared" ref="H31:H36" si="5">+(F31/G31-1)*100</f>
        <v>45.58689717925386</v>
      </c>
    </row>
    <row r="32" spans="1:8" x14ac:dyDescent="0.25">
      <c r="A32" s="5">
        <f t="shared" si="2"/>
        <v>39058</v>
      </c>
      <c r="B32">
        <v>300</v>
      </c>
      <c r="C32">
        <v>175</v>
      </c>
      <c r="D32">
        <v>1040</v>
      </c>
      <c r="E32">
        <v>815.7</v>
      </c>
      <c r="F32">
        <f t="shared" si="4"/>
        <v>1340</v>
      </c>
      <c r="G32">
        <f t="shared" si="4"/>
        <v>990.7</v>
      </c>
      <c r="H32" s="20">
        <f t="shared" si="5"/>
        <v>35.257898455637424</v>
      </c>
    </row>
    <row r="33" spans="1:8" x14ac:dyDescent="0.25">
      <c r="A33" s="5">
        <f t="shared" si="2"/>
        <v>39065</v>
      </c>
      <c r="B33">
        <v>355</v>
      </c>
      <c r="C33">
        <v>175</v>
      </c>
      <c r="D33">
        <v>1099</v>
      </c>
      <c r="E33">
        <v>815.7</v>
      </c>
      <c r="F33">
        <f t="shared" si="4"/>
        <v>1454</v>
      </c>
      <c r="G33">
        <f t="shared" si="4"/>
        <v>990.7</v>
      </c>
      <c r="H33" s="20">
        <f t="shared" si="5"/>
        <v>46.764913697385694</v>
      </c>
    </row>
    <row r="34" spans="1:8" x14ac:dyDescent="0.25">
      <c r="A34" s="5">
        <f t="shared" si="2"/>
        <v>39072</v>
      </c>
      <c r="B34">
        <v>355</v>
      </c>
      <c r="C34">
        <v>175</v>
      </c>
      <c r="D34">
        <v>1099</v>
      </c>
      <c r="E34">
        <v>815.7</v>
      </c>
      <c r="F34">
        <f t="shared" si="4"/>
        <v>1454</v>
      </c>
      <c r="G34">
        <f t="shared" si="4"/>
        <v>990.7</v>
      </c>
      <c r="H34" s="20">
        <f t="shared" si="5"/>
        <v>46.764913697385694</v>
      </c>
    </row>
    <row r="35" spans="1:8" x14ac:dyDescent="0.25">
      <c r="A35" s="5">
        <f t="shared" si="2"/>
        <v>39079</v>
      </c>
      <c r="B35">
        <v>235</v>
      </c>
      <c r="C35">
        <v>115</v>
      </c>
      <c r="D35">
        <v>1214.8</v>
      </c>
      <c r="E35">
        <v>874.7</v>
      </c>
      <c r="F35">
        <f t="shared" si="4"/>
        <v>1449.8</v>
      </c>
      <c r="G35">
        <f t="shared" si="4"/>
        <v>989.7</v>
      </c>
      <c r="H35" s="20">
        <f t="shared" si="5"/>
        <v>46.488835000505205</v>
      </c>
    </row>
    <row r="36" spans="1:8" x14ac:dyDescent="0.25">
      <c r="A36" s="5">
        <f t="shared" si="2"/>
        <v>39086</v>
      </c>
      <c r="B36">
        <v>295</v>
      </c>
      <c r="C36">
        <v>115</v>
      </c>
      <c r="D36">
        <v>1214.8</v>
      </c>
      <c r="E36">
        <v>874.7</v>
      </c>
      <c r="F36">
        <f t="shared" si="4"/>
        <v>1509.8</v>
      </c>
      <c r="G36">
        <f t="shared" si="4"/>
        <v>989.7</v>
      </c>
      <c r="H36" s="20">
        <f t="shared" si="5"/>
        <v>52.551278165100527</v>
      </c>
    </row>
    <row r="37" spans="1:8" x14ac:dyDescent="0.25">
      <c r="A37" s="5">
        <f t="shared" si="2"/>
        <v>39093</v>
      </c>
      <c r="B37">
        <v>295</v>
      </c>
      <c r="C37">
        <v>115</v>
      </c>
      <c r="D37">
        <v>1214.8</v>
      </c>
      <c r="E37">
        <v>874.7</v>
      </c>
      <c r="F37">
        <f t="shared" ref="F37:G39" si="6">+B37+D37</f>
        <v>1509.8</v>
      </c>
      <c r="G37">
        <f t="shared" si="6"/>
        <v>989.7</v>
      </c>
      <c r="H37" s="20">
        <f t="shared" ref="H37:H42" si="7">+(F37/G37-1)*100</f>
        <v>52.551278165100527</v>
      </c>
    </row>
    <row r="38" spans="1:8" x14ac:dyDescent="0.25">
      <c r="A38" s="5">
        <f t="shared" si="2"/>
        <v>39100</v>
      </c>
      <c r="B38">
        <v>175</v>
      </c>
      <c r="C38">
        <v>60</v>
      </c>
      <c r="D38">
        <v>1335.2</v>
      </c>
      <c r="E38">
        <v>931.5</v>
      </c>
      <c r="F38">
        <f t="shared" si="6"/>
        <v>1510.2</v>
      </c>
      <c r="G38">
        <f t="shared" si="6"/>
        <v>991.5</v>
      </c>
      <c r="H38" s="20">
        <f t="shared" si="7"/>
        <v>52.314674735249625</v>
      </c>
    </row>
    <row r="39" spans="1:8" x14ac:dyDescent="0.25">
      <c r="A39" s="5">
        <f t="shared" si="2"/>
        <v>39107</v>
      </c>
      <c r="B39">
        <v>170</v>
      </c>
      <c r="C39">
        <v>69</v>
      </c>
      <c r="D39">
        <v>1393.2</v>
      </c>
      <c r="E39">
        <v>931.5</v>
      </c>
      <c r="F39">
        <f t="shared" si="6"/>
        <v>1563.2</v>
      </c>
      <c r="G39">
        <f t="shared" si="6"/>
        <v>1000.5</v>
      </c>
      <c r="H39" s="20">
        <f t="shared" si="7"/>
        <v>56.241879060469778</v>
      </c>
    </row>
    <row r="40" spans="1:8" x14ac:dyDescent="0.25">
      <c r="A40" s="5">
        <f t="shared" si="2"/>
        <v>39114</v>
      </c>
      <c r="B40">
        <v>235</v>
      </c>
      <c r="C40">
        <v>69</v>
      </c>
      <c r="D40">
        <v>1450.8</v>
      </c>
      <c r="E40">
        <v>931.5</v>
      </c>
      <c r="F40">
        <f t="shared" ref="F40:G42" si="8">+B40+D40</f>
        <v>1685.8</v>
      </c>
      <c r="G40">
        <f t="shared" si="8"/>
        <v>1000.5</v>
      </c>
      <c r="H40" s="20">
        <f t="shared" si="7"/>
        <v>68.495752123938033</v>
      </c>
    </row>
    <row r="41" spans="1:8" x14ac:dyDescent="0.25">
      <c r="A41" s="5">
        <f t="shared" si="2"/>
        <v>39121</v>
      </c>
      <c r="B41">
        <v>230</v>
      </c>
      <c r="C41">
        <v>9</v>
      </c>
      <c r="D41">
        <v>1509.8</v>
      </c>
      <c r="E41">
        <v>989.3</v>
      </c>
      <c r="F41">
        <f t="shared" si="8"/>
        <v>1739.8</v>
      </c>
      <c r="G41">
        <f t="shared" si="8"/>
        <v>998.3</v>
      </c>
      <c r="H41" s="20">
        <f t="shared" si="7"/>
        <v>74.276269658419309</v>
      </c>
    </row>
    <row r="42" spans="1:8" x14ac:dyDescent="0.25">
      <c r="A42" s="5">
        <f t="shared" si="2"/>
        <v>39128</v>
      </c>
      <c r="B42">
        <v>230</v>
      </c>
      <c r="C42">
        <v>60</v>
      </c>
      <c r="D42">
        <v>1572.8</v>
      </c>
      <c r="E42">
        <v>998</v>
      </c>
      <c r="F42">
        <f t="shared" si="8"/>
        <v>1802.8</v>
      </c>
      <c r="G42">
        <f t="shared" si="8"/>
        <v>1058</v>
      </c>
      <c r="H42" s="20">
        <f t="shared" si="7"/>
        <v>70.396975425330808</v>
      </c>
    </row>
    <row r="43" spans="1:8" x14ac:dyDescent="0.25">
      <c r="A43" s="5">
        <f t="shared" si="2"/>
        <v>39135</v>
      </c>
      <c r="B43">
        <v>230</v>
      </c>
      <c r="C43">
        <v>60</v>
      </c>
      <c r="D43">
        <v>1602.8</v>
      </c>
      <c r="E43">
        <v>998</v>
      </c>
      <c r="F43">
        <f t="shared" ref="F43:G45" si="9">+B43+D43</f>
        <v>1832.8</v>
      </c>
      <c r="G43">
        <f t="shared" si="9"/>
        <v>1058</v>
      </c>
      <c r="H43" s="20">
        <f t="shared" ref="H43:H48" si="10">+(F43/G43-1)*100</f>
        <v>73.232514177693758</v>
      </c>
    </row>
    <row r="44" spans="1:8" x14ac:dyDescent="0.25">
      <c r="A44" s="5">
        <f t="shared" si="2"/>
        <v>39142</v>
      </c>
      <c r="B44">
        <v>230</v>
      </c>
      <c r="C44">
        <v>60</v>
      </c>
      <c r="D44">
        <v>1602.8</v>
      </c>
      <c r="E44">
        <v>998</v>
      </c>
      <c r="F44">
        <f t="shared" si="9"/>
        <v>1832.8</v>
      </c>
      <c r="G44">
        <f t="shared" si="9"/>
        <v>1058</v>
      </c>
      <c r="H44" s="20">
        <f t="shared" si="10"/>
        <v>73.232514177693758</v>
      </c>
    </row>
    <row r="45" spans="1:8" x14ac:dyDescent="0.25">
      <c r="A45" s="5">
        <f t="shared" si="2"/>
        <v>39149</v>
      </c>
      <c r="B45">
        <v>110</v>
      </c>
      <c r="C45">
        <v>60</v>
      </c>
      <c r="D45">
        <v>1728.8</v>
      </c>
      <c r="E45">
        <v>998</v>
      </c>
      <c r="F45">
        <f t="shared" si="9"/>
        <v>1838.8</v>
      </c>
      <c r="G45">
        <f t="shared" si="9"/>
        <v>1058</v>
      </c>
      <c r="H45" s="20">
        <f t="shared" si="10"/>
        <v>73.799621928166331</v>
      </c>
    </row>
    <row r="46" spans="1:8" x14ac:dyDescent="0.25">
      <c r="A46" s="5">
        <f t="shared" si="2"/>
        <v>39156</v>
      </c>
      <c r="B46">
        <v>55</v>
      </c>
      <c r="C46">
        <v>129</v>
      </c>
      <c r="D46">
        <v>1786.5</v>
      </c>
      <c r="E46">
        <v>998</v>
      </c>
      <c r="F46">
        <f t="shared" ref="F46:G48" si="11">+B46+D46</f>
        <v>1841.5</v>
      </c>
      <c r="G46">
        <f t="shared" si="11"/>
        <v>1127</v>
      </c>
      <c r="H46" s="20">
        <f t="shared" si="10"/>
        <v>63.398402839396638</v>
      </c>
    </row>
    <row r="47" spans="1:8" x14ac:dyDescent="0.25">
      <c r="A47" s="5">
        <f t="shared" si="2"/>
        <v>39163</v>
      </c>
      <c r="B47">
        <v>178</v>
      </c>
      <c r="C47">
        <v>69</v>
      </c>
      <c r="D47">
        <v>1786.5</v>
      </c>
      <c r="E47">
        <v>1055.9000000000001</v>
      </c>
      <c r="F47">
        <f t="shared" si="11"/>
        <v>1964.5</v>
      </c>
      <c r="G47">
        <f t="shared" si="11"/>
        <v>1124.9000000000001</v>
      </c>
      <c r="H47" s="20">
        <f t="shared" si="10"/>
        <v>74.637745577384649</v>
      </c>
    </row>
    <row r="48" spans="1:8" x14ac:dyDescent="0.25">
      <c r="A48" s="5">
        <f t="shared" si="2"/>
        <v>39170</v>
      </c>
      <c r="B48">
        <v>131</v>
      </c>
      <c r="C48">
        <v>69</v>
      </c>
      <c r="D48">
        <v>1844.3</v>
      </c>
      <c r="E48">
        <v>1055.9000000000001</v>
      </c>
      <c r="F48">
        <f t="shared" si="11"/>
        <v>1975.3</v>
      </c>
      <c r="G48">
        <f t="shared" si="11"/>
        <v>1124.9000000000001</v>
      </c>
      <c r="H48" s="20">
        <f t="shared" si="10"/>
        <v>75.597830918303828</v>
      </c>
    </row>
    <row r="49" spans="1:9" x14ac:dyDescent="0.25">
      <c r="A49" s="5">
        <f t="shared" si="2"/>
        <v>39177</v>
      </c>
      <c r="B49">
        <v>178</v>
      </c>
      <c r="C49">
        <v>69</v>
      </c>
      <c r="D49">
        <v>1852.7</v>
      </c>
      <c r="E49">
        <v>1055.9000000000001</v>
      </c>
      <c r="F49">
        <f t="shared" ref="F49:G51" si="12">+B49+D49</f>
        <v>2030.7</v>
      </c>
      <c r="G49">
        <f t="shared" si="12"/>
        <v>1124.9000000000001</v>
      </c>
      <c r="H49" s="20">
        <f t="shared" ref="H49:H54" si="13">+(F49/G49-1)*100</f>
        <v>80.52271313005599</v>
      </c>
    </row>
    <row r="50" spans="1:9" x14ac:dyDescent="0.25">
      <c r="A50" s="5">
        <f t="shared" si="2"/>
        <v>39184</v>
      </c>
      <c r="B50">
        <v>115</v>
      </c>
      <c r="C50">
        <v>69</v>
      </c>
      <c r="D50">
        <v>1919.5</v>
      </c>
      <c r="E50">
        <v>1055.9000000000001</v>
      </c>
      <c r="F50">
        <f t="shared" si="12"/>
        <v>2034.5</v>
      </c>
      <c r="G50">
        <f t="shared" si="12"/>
        <v>1124.9000000000001</v>
      </c>
      <c r="H50" s="20">
        <f t="shared" si="13"/>
        <v>80.860520935194231</v>
      </c>
    </row>
    <row r="51" spans="1:9" x14ac:dyDescent="0.25">
      <c r="A51" s="5">
        <f t="shared" si="2"/>
        <v>39191</v>
      </c>
      <c r="B51">
        <v>115</v>
      </c>
      <c r="C51">
        <v>60</v>
      </c>
      <c r="D51">
        <v>1919.5</v>
      </c>
      <c r="E51">
        <v>1064.5999999999999</v>
      </c>
      <c r="F51">
        <f t="shared" si="12"/>
        <v>2034.5</v>
      </c>
      <c r="G51">
        <f t="shared" si="12"/>
        <v>1124.5999999999999</v>
      </c>
      <c r="H51" s="20">
        <f t="shared" si="13"/>
        <v>80.908767561799763</v>
      </c>
    </row>
    <row r="52" spans="1:9" x14ac:dyDescent="0.25">
      <c r="A52" s="5">
        <f t="shared" si="2"/>
        <v>39198</v>
      </c>
      <c r="B52">
        <v>115</v>
      </c>
      <c r="C52">
        <v>115</v>
      </c>
      <c r="D52">
        <v>1919.5</v>
      </c>
      <c r="E52">
        <v>1123.5999999999999</v>
      </c>
      <c r="F52">
        <f t="shared" ref="F52:G54" si="14">+B52+D52</f>
        <v>2034.5</v>
      </c>
      <c r="G52">
        <f t="shared" si="14"/>
        <v>1238.5999999999999</v>
      </c>
      <c r="H52" s="20">
        <f t="shared" si="13"/>
        <v>64.258033263361881</v>
      </c>
    </row>
    <row r="53" spans="1:9" x14ac:dyDescent="0.25">
      <c r="A53" s="5">
        <f t="shared" si="2"/>
        <v>39205</v>
      </c>
      <c r="B53">
        <v>115</v>
      </c>
      <c r="C53">
        <v>115</v>
      </c>
      <c r="D53">
        <v>1919.5</v>
      </c>
      <c r="E53">
        <v>1123.5999999999999</v>
      </c>
      <c r="F53">
        <f t="shared" si="14"/>
        <v>2034.5</v>
      </c>
      <c r="G53">
        <f t="shared" si="14"/>
        <v>1238.5999999999999</v>
      </c>
      <c r="H53" s="20">
        <f t="shared" si="13"/>
        <v>64.258033263361881</v>
      </c>
    </row>
    <row r="54" spans="1:9" x14ac:dyDescent="0.25">
      <c r="A54" s="5">
        <f t="shared" si="2"/>
        <v>39212</v>
      </c>
      <c r="B54">
        <v>110</v>
      </c>
      <c r="C54">
        <v>115</v>
      </c>
      <c r="D54">
        <v>1981.5</v>
      </c>
      <c r="E54">
        <v>1123.5999999999999</v>
      </c>
      <c r="F54">
        <f t="shared" si="14"/>
        <v>2091.5</v>
      </c>
      <c r="G54">
        <f t="shared" si="14"/>
        <v>1238.5999999999999</v>
      </c>
      <c r="H54" s="20">
        <f t="shared" si="13"/>
        <v>68.86000322945263</v>
      </c>
    </row>
    <row r="55" spans="1:9" x14ac:dyDescent="0.25">
      <c r="A55" s="5">
        <f t="shared" si="2"/>
        <v>39219</v>
      </c>
      <c r="B55">
        <v>110</v>
      </c>
      <c r="C55">
        <v>115</v>
      </c>
      <c r="D55">
        <v>1981.5</v>
      </c>
      <c r="E55">
        <v>1123.5999999999999</v>
      </c>
      <c r="F55">
        <f>+B55+D55</f>
        <v>2091.5</v>
      </c>
      <c r="G55">
        <f>+C55+E55</f>
        <v>1238.5999999999999</v>
      </c>
      <c r="H55" s="20">
        <f t="shared" ref="H55:H60" si="15">+(F55/G55-1)*100</f>
        <v>68.86000322945263</v>
      </c>
      <c r="I55">
        <v>60</v>
      </c>
    </row>
    <row r="56" spans="1:9" x14ac:dyDescent="0.25">
      <c r="A56" s="5">
        <f t="shared" si="2"/>
        <v>39226</v>
      </c>
      <c r="B56">
        <v>110</v>
      </c>
      <c r="C56">
        <v>115</v>
      </c>
      <c r="D56">
        <v>1981.5</v>
      </c>
      <c r="E56">
        <v>1123.5999999999999</v>
      </c>
      <c r="F56">
        <f>+B56+D56</f>
        <v>2091.5</v>
      </c>
      <c r="G56">
        <f>+C56+E56</f>
        <v>1238.5999999999999</v>
      </c>
      <c r="H56" s="20">
        <f t="shared" si="15"/>
        <v>68.86000322945263</v>
      </c>
      <c r="I56">
        <v>120</v>
      </c>
    </row>
    <row r="57" spans="1:9" x14ac:dyDescent="0.25">
      <c r="A57" s="5">
        <f t="shared" si="2"/>
        <v>39233</v>
      </c>
      <c r="F57">
        <v>1981.5</v>
      </c>
      <c r="G57">
        <v>1181.3</v>
      </c>
      <c r="H57" s="20">
        <f t="shared" si="15"/>
        <v>67.738931685431297</v>
      </c>
    </row>
    <row r="58" spans="1:9" x14ac:dyDescent="0.25">
      <c r="A58" s="5">
        <f t="shared" si="2"/>
        <v>39240</v>
      </c>
      <c r="B58">
        <v>275</v>
      </c>
      <c r="C58">
        <v>55</v>
      </c>
      <c r="D58">
        <v>0</v>
      </c>
      <c r="E58">
        <v>0</v>
      </c>
      <c r="F58">
        <f t="shared" ref="F58:G60" si="16">+B58+D58</f>
        <v>275</v>
      </c>
      <c r="G58">
        <f t="shared" si="16"/>
        <v>55</v>
      </c>
      <c r="H58" s="20">
        <f t="shared" si="15"/>
        <v>400</v>
      </c>
    </row>
    <row r="59" spans="1:9" x14ac:dyDescent="0.25">
      <c r="A59" s="5">
        <f t="shared" si="2"/>
        <v>39247</v>
      </c>
      <c r="B59">
        <v>275</v>
      </c>
      <c r="C59">
        <v>55</v>
      </c>
      <c r="D59">
        <v>0</v>
      </c>
      <c r="E59">
        <v>0</v>
      </c>
      <c r="F59">
        <f t="shared" si="16"/>
        <v>275</v>
      </c>
      <c r="G59">
        <f t="shared" si="16"/>
        <v>55</v>
      </c>
      <c r="H59" s="20">
        <f t="shared" si="15"/>
        <v>400</v>
      </c>
    </row>
    <row r="60" spans="1:9" x14ac:dyDescent="0.25">
      <c r="A60" s="5">
        <f t="shared" si="2"/>
        <v>39254</v>
      </c>
      <c r="B60">
        <v>100</v>
      </c>
      <c r="C60">
        <v>175</v>
      </c>
      <c r="D60">
        <v>186.8</v>
      </c>
      <c r="E60">
        <v>57.8</v>
      </c>
      <c r="F60">
        <f t="shared" si="16"/>
        <v>286.8</v>
      </c>
      <c r="G60">
        <f t="shared" si="16"/>
        <v>232.8</v>
      </c>
      <c r="H60" s="20">
        <f t="shared" si="15"/>
        <v>23.1958762886598</v>
      </c>
    </row>
    <row r="61" spans="1:9" x14ac:dyDescent="0.25">
      <c r="A61" s="5">
        <f t="shared" si="2"/>
        <v>39261</v>
      </c>
      <c r="B61">
        <v>110</v>
      </c>
      <c r="C61">
        <v>175</v>
      </c>
      <c r="D61">
        <v>295.2</v>
      </c>
      <c r="E61">
        <v>57.8</v>
      </c>
      <c r="F61">
        <f t="shared" ref="F61:G63" si="17">+B61+D61</f>
        <v>405.2</v>
      </c>
      <c r="G61">
        <f t="shared" si="17"/>
        <v>232.8</v>
      </c>
      <c r="H61" s="20">
        <f t="shared" ref="H61:H66" si="18">+(F61/G61-1)*100</f>
        <v>74.054982817869401</v>
      </c>
    </row>
    <row r="62" spans="1:9" x14ac:dyDescent="0.25">
      <c r="A62" s="5">
        <f t="shared" si="2"/>
        <v>39268</v>
      </c>
      <c r="B62">
        <v>340</v>
      </c>
      <c r="C62">
        <v>175</v>
      </c>
      <c r="D62">
        <v>355.3</v>
      </c>
      <c r="E62">
        <v>57.8</v>
      </c>
      <c r="F62">
        <f t="shared" si="17"/>
        <v>695.3</v>
      </c>
      <c r="G62">
        <f t="shared" si="17"/>
        <v>232.8</v>
      </c>
      <c r="H62" s="20">
        <f t="shared" si="18"/>
        <v>198.66838487972504</v>
      </c>
    </row>
    <row r="63" spans="1:9" x14ac:dyDescent="0.25">
      <c r="A63" s="5">
        <f t="shared" si="2"/>
        <v>39275</v>
      </c>
      <c r="B63">
        <v>457</v>
      </c>
      <c r="C63">
        <v>175</v>
      </c>
      <c r="D63">
        <v>355.3</v>
      </c>
      <c r="E63">
        <v>57.8</v>
      </c>
      <c r="F63">
        <f t="shared" si="17"/>
        <v>812.3</v>
      </c>
      <c r="G63">
        <f t="shared" si="17"/>
        <v>232.8</v>
      </c>
      <c r="H63" s="20">
        <f t="shared" si="18"/>
        <v>248.92611683848793</v>
      </c>
    </row>
    <row r="64" spans="1:9" x14ac:dyDescent="0.25">
      <c r="A64" s="5">
        <f t="shared" si="2"/>
        <v>39282</v>
      </c>
      <c r="B64">
        <v>826</v>
      </c>
      <c r="C64">
        <v>235</v>
      </c>
      <c r="D64">
        <v>414.5</v>
      </c>
      <c r="E64">
        <v>116.3</v>
      </c>
      <c r="F64">
        <f t="shared" ref="F64:G66" si="19">+B64+D64</f>
        <v>1240.5</v>
      </c>
      <c r="G64">
        <f t="shared" si="19"/>
        <v>351.3</v>
      </c>
      <c r="H64" s="20">
        <f t="shared" si="18"/>
        <v>253.11699402220324</v>
      </c>
    </row>
    <row r="65" spans="1:8" x14ac:dyDescent="0.25">
      <c r="A65" s="5">
        <f t="shared" si="2"/>
        <v>39289</v>
      </c>
      <c r="B65">
        <v>892</v>
      </c>
      <c r="C65">
        <v>350</v>
      </c>
      <c r="D65">
        <v>414.5</v>
      </c>
      <c r="E65">
        <v>116.3</v>
      </c>
      <c r="F65">
        <f t="shared" si="19"/>
        <v>1306.5</v>
      </c>
      <c r="G65">
        <f t="shared" si="19"/>
        <v>466.3</v>
      </c>
      <c r="H65" s="20">
        <f t="shared" si="18"/>
        <v>180.18443062406178</v>
      </c>
    </row>
    <row r="66" spans="1:8" x14ac:dyDescent="0.25">
      <c r="A66" s="5">
        <f t="shared" si="2"/>
        <v>39296</v>
      </c>
      <c r="B66">
        <v>785</v>
      </c>
      <c r="C66">
        <v>235</v>
      </c>
      <c r="D66">
        <v>535.29999999999995</v>
      </c>
      <c r="E66">
        <v>230.5</v>
      </c>
      <c r="F66">
        <f t="shared" si="19"/>
        <v>1320.3</v>
      </c>
      <c r="G66">
        <f t="shared" si="19"/>
        <v>465.5</v>
      </c>
      <c r="H66" s="20">
        <f t="shared" si="18"/>
        <v>183.63050483351233</v>
      </c>
    </row>
    <row r="67" spans="1:8" x14ac:dyDescent="0.25">
      <c r="A67" s="5">
        <f t="shared" si="2"/>
        <v>39303</v>
      </c>
      <c r="B67">
        <v>825</v>
      </c>
      <c r="C67">
        <v>235</v>
      </c>
      <c r="D67">
        <v>669.9</v>
      </c>
      <c r="E67">
        <v>230.5</v>
      </c>
      <c r="F67">
        <f t="shared" ref="F67:G69" si="20">+B67+D67</f>
        <v>1494.9</v>
      </c>
      <c r="G67">
        <f t="shared" si="20"/>
        <v>465.5</v>
      </c>
      <c r="H67" s="20">
        <f t="shared" ref="H67:H72" si="21">+(F67/G67-1)*100</f>
        <v>221.13856068743289</v>
      </c>
    </row>
    <row r="68" spans="1:8" x14ac:dyDescent="0.25">
      <c r="A68" s="5">
        <f t="shared" si="2"/>
        <v>39310</v>
      </c>
      <c r="B68">
        <v>915</v>
      </c>
      <c r="C68">
        <v>290</v>
      </c>
      <c r="D68">
        <v>855.5</v>
      </c>
      <c r="E68">
        <v>290</v>
      </c>
      <c r="F68">
        <f t="shared" si="20"/>
        <v>1770.5</v>
      </c>
      <c r="G68">
        <f t="shared" si="20"/>
        <v>580</v>
      </c>
      <c r="H68" s="20">
        <f t="shared" si="21"/>
        <v>205.25862068965517</v>
      </c>
    </row>
    <row r="69" spans="1:8" x14ac:dyDescent="0.25">
      <c r="A69" s="5">
        <f t="shared" si="2"/>
        <v>39317</v>
      </c>
      <c r="B69">
        <v>1055.5</v>
      </c>
      <c r="C69">
        <v>170</v>
      </c>
      <c r="D69">
        <v>1037</v>
      </c>
      <c r="E69">
        <v>407.4</v>
      </c>
      <c r="F69">
        <f t="shared" si="20"/>
        <v>2092.5</v>
      </c>
      <c r="G69">
        <f t="shared" si="20"/>
        <v>577.4</v>
      </c>
      <c r="H69" s="20">
        <f t="shared" si="21"/>
        <v>262.40041565639075</v>
      </c>
    </row>
    <row r="70" spans="1:8" x14ac:dyDescent="0.25">
      <c r="A70" s="5">
        <f t="shared" si="2"/>
        <v>39324</v>
      </c>
      <c r="B70">
        <v>815.5</v>
      </c>
      <c r="C70">
        <v>118.7</v>
      </c>
      <c r="D70">
        <v>1343.6</v>
      </c>
      <c r="E70">
        <v>458.8</v>
      </c>
      <c r="F70">
        <f t="shared" ref="F70:G72" si="22">+B70+D70</f>
        <v>2159.1</v>
      </c>
      <c r="G70">
        <f t="shared" si="22"/>
        <v>577.5</v>
      </c>
      <c r="H70" s="20">
        <f t="shared" si="21"/>
        <v>273.87012987012986</v>
      </c>
    </row>
    <row r="71" spans="1:8" x14ac:dyDescent="0.25">
      <c r="A71" s="29">
        <f t="shared" si="2"/>
        <v>39331</v>
      </c>
      <c r="B71">
        <v>1157.5</v>
      </c>
      <c r="C71">
        <v>178.6</v>
      </c>
      <c r="D71">
        <v>1415.4</v>
      </c>
      <c r="E71">
        <v>458.8</v>
      </c>
      <c r="F71">
        <f t="shared" si="22"/>
        <v>2572.9</v>
      </c>
      <c r="G71">
        <f t="shared" si="22"/>
        <v>637.4</v>
      </c>
      <c r="H71" s="20">
        <f t="shared" si="21"/>
        <v>303.6554753686853</v>
      </c>
    </row>
    <row r="72" spans="1:8" x14ac:dyDescent="0.25">
      <c r="A72" s="5">
        <f t="shared" si="2"/>
        <v>39338</v>
      </c>
      <c r="B72">
        <v>1097.5</v>
      </c>
      <c r="C72">
        <v>353.6</v>
      </c>
      <c r="D72">
        <v>1540.7</v>
      </c>
      <c r="E72">
        <v>458.8</v>
      </c>
      <c r="F72">
        <f t="shared" si="22"/>
        <v>2638.2</v>
      </c>
      <c r="G72">
        <f t="shared" si="22"/>
        <v>812.40000000000009</v>
      </c>
      <c r="H72" s="20">
        <f t="shared" si="21"/>
        <v>224.74150664697189</v>
      </c>
    </row>
    <row r="73" spans="1:8" x14ac:dyDescent="0.25">
      <c r="A73" s="5">
        <f t="shared" si="2"/>
        <v>39345</v>
      </c>
      <c r="B73">
        <v>917.5</v>
      </c>
      <c r="C73">
        <v>340.9</v>
      </c>
      <c r="D73">
        <v>1718.5</v>
      </c>
      <c r="E73">
        <v>516</v>
      </c>
      <c r="F73">
        <f t="shared" ref="F73:G75" si="23">+B73+D73</f>
        <v>2636</v>
      </c>
      <c r="G73">
        <f t="shared" si="23"/>
        <v>856.9</v>
      </c>
      <c r="H73" s="20">
        <f t="shared" ref="H73:H78" si="24">+(F73/G73-1)*100</f>
        <v>207.62049247286734</v>
      </c>
    </row>
    <row r="74" spans="1:8" x14ac:dyDescent="0.25">
      <c r="A74" s="5">
        <f t="shared" si="2"/>
        <v>39352</v>
      </c>
      <c r="B74">
        <v>802.5</v>
      </c>
      <c r="C74">
        <v>280.89999999999998</v>
      </c>
      <c r="D74">
        <v>1841.5</v>
      </c>
      <c r="E74">
        <v>574.4</v>
      </c>
      <c r="F74">
        <f t="shared" si="23"/>
        <v>2644</v>
      </c>
      <c r="G74">
        <f t="shared" si="23"/>
        <v>855.3</v>
      </c>
      <c r="H74" s="20">
        <f t="shared" si="24"/>
        <v>209.13129895942944</v>
      </c>
    </row>
    <row r="75" spans="1:8" x14ac:dyDescent="0.25">
      <c r="A75" s="5">
        <f t="shared" si="2"/>
        <v>39359</v>
      </c>
      <c r="B75">
        <v>682.5</v>
      </c>
      <c r="C75">
        <v>340.9</v>
      </c>
      <c r="D75">
        <v>1970.5</v>
      </c>
      <c r="E75">
        <v>574.4</v>
      </c>
      <c r="F75">
        <f t="shared" si="23"/>
        <v>2653</v>
      </c>
      <c r="G75">
        <f t="shared" si="23"/>
        <v>915.3</v>
      </c>
      <c r="H75" s="20">
        <f t="shared" si="24"/>
        <v>189.85032229869989</v>
      </c>
    </row>
    <row r="76" spans="1:8" x14ac:dyDescent="0.25">
      <c r="A76" s="5">
        <f t="shared" si="2"/>
        <v>39366</v>
      </c>
      <c r="B76">
        <v>569.5</v>
      </c>
      <c r="C76">
        <v>236.4</v>
      </c>
      <c r="D76">
        <v>2119.6</v>
      </c>
      <c r="E76">
        <v>682.8</v>
      </c>
      <c r="F76">
        <f t="shared" ref="F76:G78" si="25">+B76+D76</f>
        <v>2689.1</v>
      </c>
      <c r="G76">
        <f t="shared" si="25"/>
        <v>919.19999999999993</v>
      </c>
      <c r="H76" s="20">
        <f t="shared" si="24"/>
        <v>192.54786771105313</v>
      </c>
    </row>
    <row r="77" spans="1:8" x14ac:dyDescent="0.25">
      <c r="A77" s="5">
        <f t="shared" si="2"/>
        <v>39373</v>
      </c>
      <c r="B77">
        <v>514.5</v>
      </c>
      <c r="C77">
        <v>120</v>
      </c>
      <c r="D77">
        <v>2177.4</v>
      </c>
      <c r="E77">
        <v>860.3</v>
      </c>
      <c r="F77">
        <f t="shared" si="25"/>
        <v>2691.9</v>
      </c>
      <c r="G77">
        <f t="shared" si="25"/>
        <v>980.3</v>
      </c>
      <c r="H77" s="20">
        <f t="shared" si="24"/>
        <v>174.59961236356222</v>
      </c>
    </row>
    <row r="78" spans="1:8" x14ac:dyDescent="0.25">
      <c r="A78" s="5">
        <f t="shared" si="2"/>
        <v>39380</v>
      </c>
      <c r="B78">
        <v>424.5</v>
      </c>
      <c r="C78">
        <v>180</v>
      </c>
      <c r="D78">
        <v>2240.4</v>
      </c>
      <c r="E78">
        <v>860.3</v>
      </c>
      <c r="F78">
        <f t="shared" si="25"/>
        <v>2664.9</v>
      </c>
      <c r="G78">
        <f t="shared" si="25"/>
        <v>1040.3</v>
      </c>
      <c r="H78" s="20">
        <f t="shared" si="24"/>
        <v>156.16649043545135</v>
      </c>
    </row>
    <row r="79" spans="1:8" x14ac:dyDescent="0.25">
      <c r="A79" s="5">
        <f t="shared" si="2"/>
        <v>39387</v>
      </c>
      <c r="B79">
        <v>367.5</v>
      </c>
      <c r="C79">
        <v>300</v>
      </c>
      <c r="D79">
        <v>2240.4</v>
      </c>
      <c r="E79">
        <v>860.3</v>
      </c>
      <c r="F79">
        <f t="shared" ref="F79:G81" si="26">+B79+D79</f>
        <v>2607.9</v>
      </c>
      <c r="G79">
        <f t="shared" si="26"/>
        <v>1160.3</v>
      </c>
      <c r="H79" s="20">
        <f t="shared" ref="H79:H84" si="27">+(F79/G79-1)*100</f>
        <v>124.76083771438424</v>
      </c>
    </row>
    <row r="80" spans="1:8" x14ac:dyDescent="0.25">
      <c r="A80" s="5">
        <f t="shared" si="2"/>
        <v>39394</v>
      </c>
      <c r="B80">
        <v>367.5</v>
      </c>
      <c r="C80">
        <v>300</v>
      </c>
      <c r="D80">
        <v>2240.4</v>
      </c>
      <c r="E80">
        <v>860.3</v>
      </c>
      <c r="F80">
        <f t="shared" si="26"/>
        <v>2607.9</v>
      </c>
      <c r="G80">
        <f t="shared" si="26"/>
        <v>1160.3</v>
      </c>
      <c r="H80" s="20">
        <f t="shared" si="27"/>
        <v>124.76083771438424</v>
      </c>
    </row>
    <row r="81" spans="1:9" x14ac:dyDescent="0.25">
      <c r="A81" s="5">
        <f t="shared" si="2"/>
        <v>39401</v>
      </c>
      <c r="B81">
        <v>367.5</v>
      </c>
      <c r="C81">
        <v>240</v>
      </c>
      <c r="D81">
        <v>2240.4</v>
      </c>
      <c r="E81">
        <v>981</v>
      </c>
      <c r="F81">
        <f t="shared" si="26"/>
        <v>2607.9</v>
      </c>
      <c r="G81">
        <f t="shared" si="26"/>
        <v>1221</v>
      </c>
      <c r="H81" s="20">
        <f t="shared" si="27"/>
        <v>113.58722358722359</v>
      </c>
    </row>
    <row r="82" spans="1:9" x14ac:dyDescent="0.25">
      <c r="A82" s="5">
        <f t="shared" si="2"/>
        <v>39408</v>
      </c>
      <c r="B82">
        <v>137.5</v>
      </c>
      <c r="C82">
        <v>240</v>
      </c>
      <c r="D82">
        <v>2475.8000000000002</v>
      </c>
      <c r="E82">
        <v>1040</v>
      </c>
      <c r="F82">
        <f t="shared" ref="F82:G84" si="28">+B82+D82</f>
        <v>2613.3000000000002</v>
      </c>
      <c r="G82">
        <f t="shared" si="28"/>
        <v>1280</v>
      </c>
      <c r="H82" s="20">
        <f t="shared" si="27"/>
        <v>104.16406250000003</v>
      </c>
    </row>
    <row r="83" spans="1:9" x14ac:dyDescent="0.25">
      <c r="A83" s="5">
        <f t="shared" si="2"/>
        <v>39415</v>
      </c>
      <c r="B83">
        <v>76</v>
      </c>
      <c r="C83">
        <v>240</v>
      </c>
      <c r="D83">
        <v>2536.4</v>
      </c>
      <c r="E83">
        <v>1040</v>
      </c>
      <c r="F83">
        <f t="shared" si="28"/>
        <v>2612.4</v>
      </c>
      <c r="G83">
        <f t="shared" si="28"/>
        <v>1280</v>
      </c>
      <c r="H83" s="20">
        <f t="shared" si="27"/>
        <v>104.09375</v>
      </c>
    </row>
    <row r="84" spans="1:9" x14ac:dyDescent="0.25">
      <c r="A84" s="5">
        <f t="shared" si="2"/>
        <v>39422</v>
      </c>
      <c r="B84">
        <v>76</v>
      </c>
      <c r="C84">
        <v>300</v>
      </c>
      <c r="D84">
        <v>2563.9</v>
      </c>
      <c r="E84">
        <v>1040</v>
      </c>
      <c r="F84">
        <f t="shared" si="28"/>
        <v>2639.9</v>
      </c>
      <c r="G84">
        <f t="shared" si="28"/>
        <v>1340</v>
      </c>
      <c r="H84" s="20">
        <f t="shared" si="27"/>
        <v>97.007462686567166</v>
      </c>
    </row>
    <row r="85" spans="1:9" x14ac:dyDescent="0.25">
      <c r="A85" s="5">
        <f t="shared" si="2"/>
        <v>39429</v>
      </c>
      <c r="B85">
        <v>76</v>
      </c>
      <c r="C85">
        <v>355</v>
      </c>
      <c r="D85">
        <v>2562</v>
      </c>
      <c r="E85">
        <v>1099</v>
      </c>
      <c r="F85">
        <f t="shared" ref="F85:G87" si="29">+B85+D85</f>
        <v>2638</v>
      </c>
      <c r="G85">
        <f t="shared" si="29"/>
        <v>1454</v>
      </c>
      <c r="H85" s="20">
        <f t="shared" ref="H85:H90" si="30">+(F85/G85-1)*100</f>
        <v>81.430536451169175</v>
      </c>
    </row>
    <row r="86" spans="1:9" x14ac:dyDescent="0.25">
      <c r="A86" s="5">
        <f t="shared" si="2"/>
        <v>39436</v>
      </c>
      <c r="B86">
        <v>60</v>
      </c>
      <c r="C86">
        <v>355</v>
      </c>
      <c r="D86">
        <v>2562</v>
      </c>
      <c r="E86">
        <v>1099</v>
      </c>
      <c r="F86">
        <f t="shared" si="29"/>
        <v>2622</v>
      </c>
      <c r="G86">
        <f t="shared" si="29"/>
        <v>1454</v>
      </c>
      <c r="H86" s="20">
        <f t="shared" si="30"/>
        <v>80.330123796423663</v>
      </c>
    </row>
    <row r="87" spans="1:9" x14ac:dyDescent="0.25">
      <c r="A87" s="5">
        <f t="shared" si="2"/>
        <v>39443</v>
      </c>
      <c r="B87">
        <v>0</v>
      </c>
      <c r="C87">
        <v>235</v>
      </c>
      <c r="D87">
        <v>2625</v>
      </c>
      <c r="E87">
        <v>1214.8</v>
      </c>
      <c r="F87">
        <f t="shared" si="29"/>
        <v>2625</v>
      </c>
      <c r="G87">
        <f t="shared" si="29"/>
        <v>1449.8</v>
      </c>
      <c r="H87" s="20">
        <f t="shared" si="30"/>
        <v>81.059456476755415</v>
      </c>
    </row>
    <row r="88" spans="1:9" x14ac:dyDescent="0.25">
      <c r="A88" s="5">
        <f t="shared" si="2"/>
        <v>39450</v>
      </c>
      <c r="B88">
        <v>120</v>
      </c>
      <c r="C88">
        <v>295</v>
      </c>
      <c r="D88">
        <v>2625</v>
      </c>
      <c r="E88">
        <v>1214.8</v>
      </c>
      <c r="F88">
        <f t="shared" ref="F88:G90" si="31">+B88+D88</f>
        <v>2745</v>
      </c>
      <c r="G88">
        <f t="shared" si="31"/>
        <v>1509.8</v>
      </c>
      <c r="H88" s="20">
        <f t="shared" si="30"/>
        <v>81.81216055106637</v>
      </c>
    </row>
    <row r="89" spans="1:9" x14ac:dyDescent="0.25">
      <c r="A89" s="5">
        <f t="shared" si="2"/>
        <v>39457</v>
      </c>
      <c r="B89">
        <v>120</v>
      </c>
      <c r="C89">
        <v>295</v>
      </c>
      <c r="D89">
        <v>2625</v>
      </c>
      <c r="E89">
        <v>1214.8</v>
      </c>
      <c r="F89">
        <f t="shared" si="31"/>
        <v>2745</v>
      </c>
      <c r="G89">
        <f t="shared" si="31"/>
        <v>1509.8</v>
      </c>
      <c r="H89" s="20">
        <f t="shared" si="30"/>
        <v>81.81216055106637</v>
      </c>
    </row>
    <row r="90" spans="1:9" x14ac:dyDescent="0.25">
      <c r="A90" s="5">
        <f t="shared" si="2"/>
        <v>39464</v>
      </c>
      <c r="B90">
        <v>60</v>
      </c>
      <c r="C90">
        <v>175</v>
      </c>
      <c r="D90">
        <v>2625</v>
      </c>
      <c r="E90">
        <v>1335.2</v>
      </c>
      <c r="F90">
        <f t="shared" si="31"/>
        <v>2685</v>
      </c>
      <c r="G90">
        <f t="shared" si="31"/>
        <v>1510.2</v>
      </c>
      <c r="H90" s="20">
        <f t="shared" si="30"/>
        <v>77.791021056813662</v>
      </c>
      <c r="I90">
        <v>120</v>
      </c>
    </row>
    <row r="91" spans="1:9" x14ac:dyDescent="0.25">
      <c r="A91" s="5">
        <f t="shared" si="2"/>
        <v>39471</v>
      </c>
      <c r="B91">
        <v>60</v>
      </c>
      <c r="C91">
        <v>170</v>
      </c>
      <c r="D91">
        <v>2625</v>
      </c>
      <c r="E91">
        <v>1393.2</v>
      </c>
      <c r="F91">
        <f t="shared" ref="F91:G93" si="32">+B91+D91</f>
        <v>2685</v>
      </c>
      <c r="G91">
        <f t="shared" si="32"/>
        <v>1563.2</v>
      </c>
      <c r="H91" s="20">
        <f t="shared" ref="H91:H96" si="33">+(F91/G91-1)*100</f>
        <v>71.763050153531211</v>
      </c>
      <c r="I91">
        <v>120</v>
      </c>
    </row>
    <row r="92" spans="1:9" x14ac:dyDescent="0.25">
      <c r="A92" s="5">
        <f t="shared" si="2"/>
        <v>39478</v>
      </c>
      <c r="B92">
        <v>60</v>
      </c>
      <c r="C92">
        <v>235</v>
      </c>
      <c r="D92">
        <v>2625</v>
      </c>
      <c r="E92">
        <v>1450.8</v>
      </c>
      <c r="F92">
        <f t="shared" si="32"/>
        <v>2685</v>
      </c>
      <c r="G92">
        <f t="shared" si="32"/>
        <v>1685.8</v>
      </c>
      <c r="H92" s="20">
        <f t="shared" si="33"/>
        <v>59.271562462925623</v>
      </c>
      <c r="I92">
        <v>120</v>
      </c>
    </row>
    <row r="93" spans="1:9" x14ac:dyDescent="0.25">
      <c r="A93" s="5">
        <f t="shared" si="2"/>
        <v>39485</v>
      </c>
      <c r="B93">
        <v>60</v>
      </c>
      <c r="C93">
        <v>230</v>
      </c>
      <c r="D93">
        <v>2625</v>
      </c>
      <c r="E93">
        <v>1509.8</v>
      </c>
      <c r="F93">
        <f t="shared" si="32"/>
        <v>2685</v>
      </c>
      <c r="G93">
        <f t="shared" si="32"/>
        <v>1739.8</v>
      </c>
      <c r="H93" s="20">
        <f t="shared" si="33"/>
        <v>54.328083687780214</v>
      </c>
    </row>
    <row r="94" spans="1:9" x14ac:dyDescent="0.25">
      <c r="A94" s="5">
        <f t="shared" si="2"/>
        <v>39492</v>
      </c>
      <c r="B94">
        <v>60</v>
      </c>
      <c r="C94">
        <v>230</v>
      </c>
      <c r="D94">
        <v>2625</v>
      </c>
      <c r="E94">
        <v>1572.8</v>
      </c>
      <c r="F94">
        <f t="shared" ref="F94:G96" si="34">+B94+D94</f>
        <v>2685</v>
      </c>
      <c r="G94">
        <f t="shared" si="34"/>
        <v>1802.8</v>
      </c>
      <c r="H94" s="20">
        <f t="shared" si="33"/>
        <v>48.934990015531412</v>
      </c>
    </row>
    <row r="95" spans="1:9" x14ac:dyDescent="0.25">
      <c r="A95" s="5">
        <f t="shared" si="2"/>
        <v>39499</v>
      </c>
      <c r="B95">
        <v>115</v>
      </c>
      <c r="C95">
        <v>230</v>
      </c>
      <c r="D95">
        <v>2625</v>
      </c>
      <c r="E95">
        <v>1602.8</v>
      </c>
      <c r="F95">
        <f t="shared" si="34"/>
        <v>2740</v>
      </c>
      <c r="G95">
        <f t="shared" si="34"/>
        <v>1832.8</v>
      </c>
      <c r="H95" s="20">
        <f t="shared" si="33"/>
        <v>49.498035792230468</v>
      </c>
    </row>
    <row r="96" spans="1:9" x14ac:dyDescent="0.25">
      <c r="A96" s="5">
        <f t="shared" si="2"/>
        <v>39506</v>
      </c>
      <c r="B96">
        <v>175</v>
      </c>
      <c r="C96">
        <v>230</v>
      </c>
      <c r="D96">
        <v>2625</v>
      </c>
      <c r="E96">
        <v>1602.8</v>
      </c>
      <c r="F96">
        <f t="shared" si="34"/>
        <v>2800</v>
      </c>
      <c r="G96">
        <f t="shared" si="34"/>
        <v>1832.8</v>
      </c>
      <c r="H96" s="20">
        <f t="shared" si="33"/>
        <v>52.771715408118737</v>
      </c>
    </row>
    <row r="97" spans="1:9" x14ac:dyDescent="0.25">
      <c r="A97" s="5">
        <f t="shared" si="2"/>
        <v>39513</v>
      </c>
      <c r="B97">
        <v>175</v>
      </c>
      <c r="C97">
        <v>110</v>
      </c>
      <c r="D97">
        <v>2682</v>
      </c>
      <c r="E97">
        <v>1728.8</v>
      </c>
      <c r="F97">
        <f t="shared" ref="F97:G99" si="35">+B97+D97</f>
        <v>2857</v>
      </c>
      <c r="G97">
        <f t="shared" si="35"/>
        <v>1838.8</v>
      </c>
      <c r="H97" s="20">
        <f t="shared" ref="H97:H102" si="36">+(F97/G97-1)*100</f>
        <v>55.373069393082439</v>
      </c>
    </row>
    <row r="98" spans="1:9" x14ac:dyDescent="0.25">
      <c r="A98" s="5">
        <f t="shared" si="2"/>
        <v>39520</v>
      </c>
      <c r="B98">
        <v>115</v>
      </c>
      <c r="C98">
        <v>55</v>
      </c>
      <c r="D98">
        <v>2811.2</v>
      </c>
      <c r="E98">
        <v>1786.5</v>
      </c>
      <c r="F98">
        <f t="shared" si="35"/>
        <v>2926.2</v>
      </c>
      <c r="G98">
        <f t="shared" si="35"/>
        <v>1841.5</v>
      </c>
      <c r="H98" s="20">
        <f t="shared" si="36"/>
        <v>58.90306815096389</v>
      </c>
    </row>
    <row r="99" spans="1:9" x14ac:dyDescent="0.25">
      <c r="A99" s="5">
        <f t="shared" si="2"/>
        <v>39527</v>
      </c>
      <c r="B99">
        <v>175</v>
      </c>
      <c r="C99">
        <v>178</v>
      </c>
      <c r="D99">
        <v>2811.2</v>
      </c>
      <c r="E99">
        <v>1786.5</v>
      </c>
      <c r="F99">
        <f t="shared" si="35"/>
        <v>2986.2</v>
      </c>
      <c r="G99">
        <f t="shared" si="35"/>
        <v>1964.5</v>
      </c>
      <c r="H99" s="20">
        <f t="shared" si="36"/>
        <v>52.008144566047321</v>
      </c>
    </row>
    <row r="100" spans="1:9" x14ac:dyDescent="0.25">
      <c r="A100" s="5">
        <f t="shared" si="2"/>
        <v>39534</v>
      </c>
      <c r="B100">
        <v>260</v>
      </c>
      <c r="C100">
        <v>131</v>
      </c>
      <c r="D100">
        <v>2811.2</v>
      </c>
      <c r="E100">
        <v>1844.3</v>
      </c>
      <c r="F100">
        <f t="shared" ref="F100:G102" si="37">+B100+D100</f>
        <v>3071.2</v>
      </c>
      <c r="G100">
        <f t="shared" si="37"/>
        <v>1975.3</v>
      </c>
      <c r="H100" s="20">
        <f t="shared" si="36"/>
        <v>55.480180225788487</v>
      </c>
    </row>
    <row r="101" spans="1:9" x14ac:dyDescent="0.25">
      <c r="A101" s="5">
        <f t="shared" si="2"/>
        <v>39541</v>
      </c>
      <c r="B101">
        <v>200</v>
      </c>
      <c r="C101">
        <v>178</v>
      </c>
      <c r="D101">
        <v>2932</v>
      </c>
      <c r="E101">
        <v>1852.7</v>
      </c>
      <c r="F101">
        <f t="shared" si="37"/>
        <v>3132</v>
      </c>
      <c r="G101">
        <f t="shared" si="37"/>
        <v>2030.7</v>
      </c>
      <c r="H101" s="20">
        <f t="shared" si="36"/>
        <v>54.232530654454123</v>
      </c>
    </row>
    <row r="102" spans="1:9" x14ac:dyDescent="0.25">
      <c r="A102" s="5">
        <f t="shared" si="2"/>
        <v>39548</v>
      </c>
      <c r="B102">
        <v>200</v>
      </c>
      <c r="C102">
        <v>115</v>
      </c>
      <c r="D102">
        <v>2968.8</v>
      </c>
      <c r="E102">
        <v>1919.5</v>
      </c>
      <c r="F102">
        <f t="shared" si="37"/>
        <v>3168.8</v>
      </c>
      <c r="G102">
        <f t="shared" si="37"/>
        <v>2034.5</v>
      </c>
      <c r="H102" s="20">
        <f t="shared" si="36"/>
        <v>55.753256328336207</v>
      </c>
    </row>
    <row r="103" spans="1:9" x14ac:dyDescent="0.25">
      <c r="A103" s="5">
        <f t="shared" si="2"/>
        <v>39555</v>
      </c>
      <c r="B103">
        <v>200</v>
      </c>
      <c r="C103">
        <v>115</v>
      </c>
      <c r="D103">
        <v>2968.8</v>
      </c>
      <c r="E103">
        <v>1919.5</v>
      </c>
      <c r="F103">
        <f t="shared" ref="F103:G105" si="38">+B103+D103</f>
        <v>3168.8</v>
      </c>
      <c r="G103">
        <f t="shared" si="38"/>
        <v>2034.5</v>
      </c>
      <c r="H103" s="20">
        <f t="shared" ref="H103:H108" si="39">+(F103/G103-1)*100</f>
        <v>55.753256328336207</v>
      </c>
    </row>
    <row r="104" spans="1:9" x14ac:dyDescent="0.25">
      <c r="A104" s="5">
        <f t="shared" si="2"/>
        <v>39562</v>
      </c>
      <c r="B104">
        <v>200</v>
      </c>
      <c r="C104">
        <v>115</v>
      </c>
      <c r="D104">
        <v>2968.8</v>
      </c>
      <c r="E104">
        <v>1919.5</v>
      </c>
      <c r="F104">
        <f t="shared" si="38"/>
        <v>3168.8</v>
      </c>
      <c r="G104">
        <f t="shared" si="38"/>
        <v>2034.5</v>
      </c>
      <c r="H104" s="20">
        <f t="shared" si="39"/>
        <v>55.753256328336207</v>
      </c>
    </row>
    <row r="105" spans="1:9" x14ac:dyDescent="0.25">
      <c r="A105" s="5">
        <f t="shared" si="2"/>
        <v>39569</v>
      </c>
      <c r="B105">
        <v>110</v>
      </c>
      <c r="C105">
        <v>115</v>
      </c>
      <c r="D105">
        <v>3053.3</v>
      </c>
      <c r="E105">
        <v>1919.5</v>
      </c>
      <c r="F105">
        <f t="shared" si="38"/>
        <v>3163.3</v>
      </c>
      <c r="G105">
        <f t="shared" si="38"/>
        <v>2034.5</v>
      </c>
      <c r="H105" s="20">
        <f t="shared" si="39"/>
        <v>55.482919636274275</v>
      </c>
      <c r="I105">
        <v>300</v>
      </c>
    </row>
    <row r="106" spans="1:9" x14ac:dyDescent="0.25">
      <c r="A106" s="5">
        <f t="shared" si="2"/>
        <v>39576</v>
      </c>
      <c r="B106">
        <v>110</v>
      </c>
      <c r="C106">
        <v>110</v>
      </c>
      <c r="D106">
        <v>3174.1</v>
      </c>
      <c r="E106">
        <v>1981.5</v>
      </c>
      <c r="F106">
        <f t="shared" ref="F106:G108" si="40">+B106+D106</f>
        <v>3284.1</v>
      </c>
      <c r="G106">
        <f t="shared" si="40"/>
        <v>2091.5</v>
      </c>
      <c r="H106" s="20">
        <f t="shared" si="39"/>
        <v>57.021276595744673</v>
      </c>
      <c r="I106">
        <v>300</v>
      </c>
    </row>
    <row r="107" spans="1:9" x14ac:dyDescent="0.25">
      <c r="A107" s="5">
        <f t="shared" si="2"/>
        <v>39583</v>
      </c>
      <c r="B107">
        <v>118</v>
      </c>
      <c r="C107">
        <v>110</v>
      </c>
      <c r="D107">
        <v>3174.1</v>
      </c>
      <c r="E107">
        <v>1981.5</v>
      </c>
      <c r="F107">
        <f t="shared" si="40"/>
        <v>3292.1</v>
      </c>
      <c r="G107">
        <f t="shared" si="40"/>
        <v>2091.5</v>
      </c>
      <c r="H107" s="20">
        <f t="shared" si="39"/>
        <v>57.403777193401865</v>
      </c>
      <c r="I107">
        <v>300</v>
      </c>
    </row>
    <row r="108" spans="1:9" x14ac:dyDescent="0.25">
      <c r="A108" s="5">
        <f t="shared" si="2"/>
        <v>39590</v>
      </c>
      <c r="B108">
        <v>118</v>
      </c>
      <c r="C108">
        <v>110</v>
      </c>
      <c r="D108">
        <v>3213.3</v>
      </c>
      <c r="E108">
        <v>1981.5</v>
      </c>
      <c r="F108">
        <f t="shared" si="40"/>
        <v>3331.3</v>
      </c>
      <c r="G108">
        <f t="shared" si="40"/>
        <v>2091.5</v>
      </c>
      <c r="H108" s="20">
        <f t="shared" si="39"/>
        <v>59.278030121922079</v>
      </c>
      <c r="I108">
        <v>300</v>
      </c>
    </row>
    <row r="109" spans="1:9" x14ac:dyDescent="0.25">
      <c r="A109" s="5">
        <f t="shared" si="2"/>
        <v>39597</v>
      </c>
      <c r="B109">
        <v>118</v>
      </c>
      <c r="C109">
        <v>110</v>
      </c>
      <c r="D109">
        <v>3276.3</v>
      </c>
      <c r="E109">
        <v>1981.5</v>
      </c>
      <c r="F109">
        <f t="shared" ref="F109:G111" si="41">+B109+D109</f>
        <v>3394.3</v>
      </c>
      <c r="G109">
        <f t="shared" si="41"/>
        <v>2091.5</v>
      </c>
      <c r="H109" s="20">
        <f t="shared" ref="H109:H114" si="42">+(F109/G109-1)*100</f>
        <v>62.290222328472389</v>
      </c>
      <c r="I109">
        <v>300</v>
      </c>
    </row>
    <row r="110" spans="1:9" x14ac:dyDescent="0.25">
      <c r="A110" s="5">
        <f t="shared" si="2"/>
        <v>39604</v>
      </c>
      <c r="B110">
        <v>355</v>
      </c>
      <c r="C110">
        <v>275</v>
      </c>
      <c r="D110">
        <v>63.4</v>
      </c>
      <c r="E110">
        <v>0</v>
      </c>
      <c r="F110">
        <f t="shared" si="41"/>
        <v>418.4</v>
      </c>
      <c r="G110">
        <f t="shared" si="41"/>
        <v>275</v>
      </c>
      <c r="H110" s="20">
        <f t="shared" si="42"/>
        <v>52.145454545454541</v>
      </c>
    </row>
    <row r="111" spans="1:9" x14ac:dyDescent="0.25">
      <c r="A111" s="5">
        <f t="shared" si="2"/>
        <v>39611</v>
      </c>
      <c r="B111">
        <v>355</v>
      </c>
      <c r="C111">
        <v>275</v>
      </c>
      <c r="D111">
        <v>63.4</v>
      </c>
      <c r="E111">
        <v>0</v>
      </c>
      <c r="F111">
        <f t="shared" si="41"/>
        <v>418.4</v>
      </c>
      <c r="G111">
        <f t="shared" si="41"/>
        <v>275</v>
      </c>
      <c r="H111" s="20">
        <f t="shared" si="42"/>
        <v>52.145454545454541</v>
      </c>
    </row>
    <row r="112" spans="1:9" x14ac:dyDescent="0.25">
      <c r="A112" s="5">
        <f t="shared" si="2"/>
        <v>39618</v>
      </c>
      <c r="B112">
        <v>355</v>
      </c>
      <c r="C112">
        <v>100</v>
      </c>
      <c r="D112">
        <v>125.9</v>
      </c>
      <c r="E112">
        <v>186.8</v>
      </c>
      <c r="F112">
        <f t="shared" ref="F112:G114" si="43">+B112+D112</f>
        <v>480.9</v>
      </c>
      <c r="G112">
        <f t="shared" si="43"/>
        <v>286.8</v>
      </c>
      <c r="H112" s="20">
        <f t="shared" si="42"/>
        <v>67.677824267782412</v>
      </c>
    </row>
    <row r="113" spans="1:8" x14ac:dyDescent="0.25">
      <c r="A113" s="5">
        <f t="shared" si="2"/>
        <v>39625</v>
      </c>
      <c r="B113">
        <v>355</v>
      </c>
      <c r="C113">
        <v>110</v>
      </c>
      <c r="D113">
        <v>188.3</v>
      </c>
      <c r="E113">
        <v>295.2</v>
      </c>
      <c r="F113">
        <f t="shared" si="43"/>
        <v>543.29999999999995</v>
      </c>
      <c r="G113">
        <f t="shared" si="43"/>
        <v>405.2</v>
      </c>
      <c r="H113" s="20">
        <f t="shared" si="42"/>
        <v>34.081934846989135</v>
      </c>
    </row>
    <row r="114" spans="1:8" x14ac:dyDescent="0.25">
      <c r="A114" s="5">
        <f t="shared" si="2"/>
        <v>39632</v>
      </c>
      <c r="B114">
        <v>295</v>
      </c>
      <c r="C114">
        <v>340</v>
      </c>
      <c r="D114">
        <v>283.60000000000002</v>
      </c>
      <c r="E114">
        <v>355.3</v>
      </c>
      <c r="F114">
        <f t="shared" si="43"/>
        <v>578.6</v>
      </c>
      <c r="G114">
        <f t="shared" si="43"/>
        <v>695.3</v>
      </c>
      <c r="H114" s="20">
        <f t="shared" si="42"/>
        <v>-16.784121961743125</v>
      </c>
    </row>
    <row r="115" spans="1:8" x14ac:dyDescent="0.25">
      <c r="A115" s="5">
        <f t="shared" si="2"/>
        <v>39639</v>
      </c>
      <c r="B115">
        <v>235</v>
      </c>
      <c r="C115">
        <v>457</v>
      </c>
      <c r="D115">
        <v>342.3</v>
      </c>
      <c r="E115">
        <v>355.3</v>
      </c>
      <c r="F115">
        <f t="shared" ref="F115:G117" si="44">+B115+D115</f>
        <v>577.29999999999995</v>
      </c>
      <c r="G115">
        <f t="shared" si="44"/>
        <v>812.3</v>
      </c>
      <c r="H115" s="20">
        <f t="shared" ref="H115:H120" si="45">+(F115/G115-1)*100</f>
        <v>-28.930198202634493</v>
      </c>
    </row>
    <row r="116" spans="1:8" x14ac:dyDescent="0.25">
      <c r="A116" s="5">
        <f t="shared" si="2"/>
        <v>39646</v>
      </c>
      <c r="B116">
        <v>102</v>
      </c>
      <c r="C116">
        <v>826</v>
      </c>
      <c r="D116">
        <v>590</v>
      </c>
      <c r="E116">
        <v>414.5</v>
      </c>
      <c r="F116">
        <f t="shared" si="44"/>
        <v>692</v>
      </c>
      <c r="G116">
        <f t="shared" si="44"/>
        <v>1240.5</v>
      </c>
      <c r="H116" s="20">
        <f t="shared" si="45"/>
        <v>-44.216041918581219</v>
      </c>
    </row>
    <row r="117" spans="1:8" x14ac:dyDescent="0.25">
      <c r="A117" s="5">
        <f t="shared" si="2"/>
        <v>39653</v>
      </c>
      <c r="B117">
        <v>222.5</v>
      </c>
      <c r="C117">
        <v>892</v>
      </c>
      <c r="D117">
        <v>649.6</v>
      </c>
      <c r="E117">
        <v>414.5</v>
      </c>
      <c r="F117">
        <f t="shared" si="44"/>
        <v>872.1</v>
      </c>
      <c r="G117">
        <f t="shared" si="44"/>
        <v>1306.5</v>
      </c>
      <c r="H117" s="20">
        <f t="shared" si="45"/>
        <v>-33.249138920780709</v>
      </c>
    </row>
    <row r="118" spans="1:8" x14ac:dyDescent="0.25">
      <c r="A118" s="5">
        <f t="shared" si="2"/>
        <v>39660</v>
      </c>
      <c r="B118">
        <v>180.5</v>
      </c>
      <c r="C118">
        <v>785</v>
      </c>
      <c r="D118">
        <v>689.4</v>
      </c>
      <c r="E118">
        <v>535.29999999999995</v>
      </c>
      <c r="F118">
        <f t="shared" ref="F118:G120" si="46">+B118+D118</f>
        <v>869.9</v>
      </c>
      <c r="G118">
        <f t="shared" si="46"/>
        <v>1320.3</v>
      </c>
      <c r="H118" s="20">
        <f t="shared" si="45"/>
        <v>-34.113459062334314</v>
      </c>
    </row>
    <row r="119" spans="1:8" x14ac:dyDescent="0.25">
      <c r="A119" s="5">
        <f t="shared" si="2"/>
        <v>39667</v>
      </c>
      <c r="B119">
        <v>244</v>
      </c>
      <c r="C119">
        <v>825</v>
      </c>
      <c r="D119">
        <v>779.3</v>
      </c>
      <c r="E119">
        <v>669.9</v>
      </c>
      <c r="F119">
        <f t="shared" si="46"/>
        <v>1023.3</v>
      </c>
      <c r="G119">
        <f t="shared" si="46"/>
        <v>1494.9</v>
      </c>
      <c r="H119" s="20">
        <f t="shared" si="45"/>
        <v>-31.547260686333544</v>
      </c>
    </row>
    <row r="120" spans="1:8" x14ac:dyDescent="0.25">
      <c r="A120" s="5">
        <f t="shared" si="2"/>
        <v>39674</v>
      </c>
      <c r="B120">
        <v>239</v>
      </c>
      <c r="C120">
        <v>915</v>
      </c>
      <c r="D120">
        <v>843.9</v>
      </c>
      <c r="E120">
        <v>855.5</v>
      </c>
      <c r="F120">
        <f t="shared" si="46"/>
        <v>1082.9000000000001</v>
      </c>
      <c r="G120">
        <f t="shared" si="46"/>
        <v>1770.5</v>
      </c>
      <c r="H120" s="20">
        <f t="shared" si="45"/>
        <v>-38.836486868116346</v>
      </c>
    </row>
    <row r="121" spans="1:8" x14ac:dyDescent="0.25">
      <c r="A121" s="5">
        <f t="shared" si="2"/>
        <v>39681</v>
      </c>
      <c r="B121">
        <v>184</v>
      </c>
      <c r="C121">
        <v>1055.5</v>
      </c>
      <c r="D121">
        <v>901.4</v>
      </c>
      <c r="E121">
        <v>1037</v>
      </c>
      <c r="F121">
        <f t="shared" ref="F121:G123" si="47">+B121+D121</f>
        <v>1085.4000000000001</v>
      </c>
      <c r="G121">
        <f t="shared" si="47"/>
        <v>2092.5</v>
      </c>
      <c r="H121" s="20">
        <f t="shared" ref="H121:H126" si="48">+(F121/G121-1)*100</f>
        <v>-48.129032258064505</v>
      </c>
    </row>
    <row r="122" spans="1:8" x14ac:dyDescent="0.25">
      <c r="A122" s="5">
        <f t="shared" si="2"/>
        <v>39688</v>
      </c>
      <c r="B122">
        <v>178.9</v>
      </c>
      <c r="C122">
        <v>815.5</v>
      </c>
      <c r="D122">
        <v>976.4</v>
      </c>
      <c r="E122">
        <v>1343.6</v>
      </c>
      <c r="F122">
        <f t="shared" si="47"/>
        <v>1155.3</v>
      </c>
      <c r="G122">
        <f t="shared" si="47"/>
        <v>2159.1</v>
      </c>
      <c r="H122" s="20">
        <f t="shared" si="48"/>
        <v>-46.491593719605397</v>
      </c>
    </row>
    <row r="123" spans="1:8" x14ac:dyDescent="0.25">
      <c r="A123" s="5">
        <f t="shared" si="2"/>
        <v>39695</v>
      </c>
      <c r="B123">
        <v>238.9</v>
      </c>
      <c r="C123">
        <v>1157.5</v>
      </c>
      <c r="D123">
        <v>976.4</v>
      </c>
      <c r="E123">
        <v>1415.4</v>
      </c>
      <c r="F123">
        <f t="shared" si="47"/>
        <v>1215.3</v>
      </c>
      <c r="G123">
        <f t="shared" si="47"/>
        <v>2572.9</v>
      </c>
      <c r="H123" s="20">
        <f t="shared" si="48"/>
        <v>-52.765362042831043</v>
      </c>
    </row>
    <row r="124" spans="1:8" x14ac:dyDescent="0.25">
      <c r="A124" s="5">
        <f t="shared" si="2"/>
        <v>39702</v>
      </c>
      <c r="B124">
        <v>175</v>
      </c>
      <c r="C124">
        <v>1097.5</v>
      </c>
      <c r="D124">
        <v>1040.3</v>
      </c>
      <c r="E124">
        <v>1540.7</v>
      </c>
      <c r="F124">
        <f t="shared" ref="F124:G126" si="49">+B124+D124</f>
        <v>1215.3</v>
      </c>
      <c r="G124">
        <f t="shared" si="49"/>
        <v>2638.2</v>
      </c>
      <c r="H124" s="20">
        <f t="shared" si="48"/>
        <v>-53.934500795997266</v>
      </c>
    </row>
    <row r="125" spans="1:8" x14ac:dyDescent="0.25">
      <c r="A125" s="5">
        <f t="shared" si="2"/>
        <v>39709</v>
      </c>
      <c r="B125">
        <v>115</v>
      </c>
      <c r="C125">
        <v>917.5</v>
      </c>
      <c r="D125">
        <v>1168.8</v>
      </c>
      <c r="E125">
        <v>1718.5</v>
      </c>
      <c r="F125">
        <f t="shared" si="49"/>
        <v>1283.8</v>
      </c>
      <c r="G125">
        <f t="shared" si="49"/>
        <v>2636</v>
      </c>
      <c r="H125" s="20">
        <f t="shared" si="48"/>
        <v>-51.297420333839149</v>
      </c>
    </row>
    <row r="126" spans="1:8" x14ac:dyDescent="0.25">
      <c r="A126" s="5">
        <f t="shared" si="2"/>
        <v>39716</v>
      </c>
      <c r="B126">
        <v>115</v>
      </c>
      <c r="C126">
        <v>802.5</v>
      </c>
      <c r="D126">
        <v>1168.8</v>
      </c>
      <c r="E126">
        <v>1841.5</v>
      </c>
      <c r="F126">
        <f t="shared" si="49"/>
        <v>1283.8</v>
      </c>
      <c r="G126">
        <f t="shared" si="49"/>
        <v>2644</v>
      </c>
      <c r="H126" s="20">
        <f t="shared" si="48"/>
        <v>-51.44478063540091</v>
      </c>
    </row>
    <row r="127" spans="1:8" x14ac:dyDescent="0.25">
      <c r="A127" s="5">
        <f t="shared" si="2"/>
        <v>39723</v>
      </c>
      <c r="B127">
        <v>60</v>
      </c>
      <c r="C127">
        <v>682.5</v>
      </c>
      <c r="D127">
        <v>1286.3</v>
      </c>
      <c r="E127">
        <v>1970.5</v>
      </c>
      <c r="F127">
        <f t="shared" ref="F127:G129" si="50">+B127+D127</f>
        <v>1346.3</v>
      </c>
      <c r="G127">
        <f t="shared" si="50"/>
        <v>2653</v>
      </c>
      <c r="H127" s="20">
        <f t="shared" ref="H127:H132" si="51">+(F127/G127-1)*100</f>
        <v>-49.253675084809657</v>
      </c>
    </row>
    <row r="128" spans="1:8" x14ac:dyDescent="0.25">
      <c r="A128" s="5">
        <f t="shared" si="2"/>
        <v>39730</v>
      </c>
      <c r="B128">
        <v>115</v>
      </c>
      <c r="C128">
        <v>569.5</v>
      </c>
      <c r="D128">
        <v>1286.3</v>
      </c>
      <c r="E128">
        <v>2119.6</v>
      </c>
      <c r="F128">
        <f t="shared" si="50"/>
        <v>1401.3</v>
      </c>
      <c r="G128">
        <f t="shared" si="50"/>
        <v>2689.1</v>
      </c>
      <c r="H128" s="20">
        <f t="shared" si="51"/>
        <v>-47.88962850024172</v>
      </c>
    </row>
    <row r="129" spans="1:8" x14ac:dyDescent="0.25">
      <c r="A129" s="5">
        <f t="shared" si="2"/>
        <v>39737</v>
      </c>
      <c r="B129">
        <v>175</v>
      </c>
      <c r="C129">
        <v>514.5</v>
      </c>
      <c r="D129">
        <v>1286.3</v>
      </c>
      <c r="E129">
        <v>2177.4</v>
      </c>
      <c r="F129">
        <f t="shared" si="50"/>
        <v>1461.3</v>
      </c>
      <c r="G129">
        <f t="shared" si="50"/>
        <v>2691.9</v>
      </c>
      <c r="H129" s="20">
        <f t="shared" si="51"/>
        <v>-45.714922545414026</v>
      </c>
    </row>
    <row r="130" spans="1:8" x14ac:dyDescent="0.25">
      <c r="A130" s="5">
        <f t="shared" si="2"/>
        <v>39744</v>
      </c>
      <c r="B130">
        <v>178</v>
      </c>
      <c r="C130">
        <v>424.5</v>
      </c>
      <c r="D130">
        <v>1351.8</v>
      </c>
      <c r="E130">
        <v>2240.4</v>
      </c>
      <c r="F130">
        <f t="shared" ref="F130:G132" si="52">+B130+D130</f>
        <v>1529.8</v>
      </c>
      <c r="G130">
        <f t="shared" si="52"/>
        <v>2664.9</v>
      </c>
      <c r="H130" s="20">
        <f t="shared" si="51"/>
        <v>-42.594468835603593</v>
      </c>
    </row>
    <row r="131" spans="1:8" x14ac:dyDescent="0.25">
      <c r="A131" s="5">
        <f t="shared" si="2"/>
        <v>39751</v>
      </c>
      <c r="B131">
        <v>178</v>
      </c>
      <c r="C131">
        <v>367.5</v>
      </c>
      <c r="D131">
        <v>1351.8</v>
      </c>
      <c r="E131">
        <v>2240.4</v>
      </c>
      <c r="F131">
        <f t="shared" si="52"/>
        <v>1529.8</v>
      </c>
      <c r="G131">
        <f t="shared" si="52"/>
        <v>2607.9</v>
      </c>
      <c r="H131" s="20">
        <f t="shared" si="51"/>
        <v>-41.339775298132594</v>
      </c>
    </row>
    <row r="132" spans="1:8" x14ac:dyDescent="0.25">
      <c r="A132" s="5">
        <f t="shared" si="2"/>
        <v>39758</v>
      </c>
      <c r="B132">
        <v>178</v>
      </c>
      <c r="C132">
        <v>367.5</v>
      </c>
      <c r="D132">
        <v>1416.6</v>
      </c>
      <c r="E132">
        <v>2240.4</v>
      </c>
      <c r="F132">
        <f t="shared" si="52"/>
        <v>1594.6</v>
      </c>
      <c r="G132">
        <f t="shared" si="52"/>
        <v>2607.9</v>
      </c>
      <c r="H132" s="20">
        <f t="shared" si="51"/>
        <v>-38.855017446988008</v>
      </c>
    </row>
    <row r="133" spans="1:8" x14ac:dyDescent="0.25">
      <c r="A133" s="5">
        <f t="shared" si="2"/>
        <v>39765</v>
      </c>
      <c r="B133">
        <v>170</v>
      </c>
      <c r="C133">
        <v>367.5</v>
      </c>
      <c r="D133">
        <v>1481.5</v>
      </c>
      <c r="E133">
        <v>2240.4</v>
      </c>
      <c r="F133">
        <f t="shared" ref="F133:G135" si="53">+B133+D133</f>
        <v>1651.5</v>
      </c>
      <c r="G133">
        <f t="shared" si="53"/>
        <v>2607.9</v>
      </c>
      <c r="H133" s="20">
        <f t="shared" ref="H133:H138" si="54">+(F133/G133-1)*100</f>
        <v>-36.673185321523071</v>
      </c>
    </row>
    <row r="134" spans="1:8" x14ac:dyDescent="0.25">
      <c r="A134" s="5">
        <f t="shared" si="2"/>
        <v>39772</v>
      </c>
      <c r="B134">
        <v>118.5</v>
      </c>
      <c r="C134">
        <v>137.5</v>
      </c>
      <c r="D134">
        <v>1544.5</v>
      </c>
      <c r="E134">
        <v>2473.8000000000002</v>
      </c>
      <c r="F134">
        <f t="shared" si="53"/>
        <v>1663</v>
      </c>
      <c r="G134">
        <f t="shared" si="53"/>
        <v>2611.3000000000002</v>
      </c>
      <c r="H134" s="20">
        <f t="shared" si="54"/>
        <v>-36.315245280128671</v>
      </c>
    </row>
    <row r="135" spans="1:8" x14ac:dyDescent="0.25">
      <c r="A135" s="5">
        <f t="shared" si="2"/>
        <v>39779</v>
      </c>
      <c r="B135">
        <v>118.5</v>
      </c>
      <c r="C135">
        <v>76</v>
      </c>
      <c r="D135">
        <v>1544.5</v>
      </c>
      <c r="E135">
        <v>2534.5</v>
      </c>
      <c r="F135">
        <f t="shared" si="53"/>
        <v>1663</v>
      </c>
      <c r="G135">
        <f t="shared" si="53"/>
        <v>2610.5</v>
      </c>
      <c r="H135" s="20">
        <f t="shared" si="54"/>
        <v>-36.295728787588587</v>
      </c>
    </row>
    <row r="136" spans="1:8" x14ac:dyDescent="0.25">
      <c r="A136" s="5">
        <f t="shared" si="2"/>
        <v>39786</v>
      </c>
      <c r="B136">
        <v>118.5</v>
      </c>
      <c r="C136">
        <v>76</v>
      </c>
      <c r="D136">
        <v>1544.5</v>
      </c>
      <c r="E136">
        <v>2562</v>
      </c>
      <c r="F136">
        <f t="shared" ref="F136:G138" si="55">+B136+D136</f>
        <v>1663</v>
      </c>
      <c r="G136">
        <f t="shared" si="55"/>
        <v>2638</v>
      </c>
      <c r="H136" s="20">
        <f t="shared" si="54"/>
        <v>-36.959818043972703</v>
      </c>
    </row>
    <row r="137" spans="1:8" x14ac:dyDescent="0.25">
      <c r="A137" s="5">
        <f t="shared" si="2"/>
        <v>39793</v>
      </c>
      <c r="B137">
        <v>110</v>
      </c>
      <c r="C137">
        <v>76</v>
      </c>
      <c r="D137">
        <v>1553.5</v>
      </c>
      <c r="E137">
        <v>2562</v>
      </c>
      <c r="F137">
        <f t="shared" si="55"/>
        <v>1663.5</v>
      </c>
      <c r="G137">
        <f t="shared" si="55"/>
        <v>2638</v>
      </c>
      <c r="H137" s="20">
        <f t="shared" si="54"/>
        <v>-36.94086429112965</v>
      </c>
    </row>
    <row r="138" spans="1:8" x14ac:dyDescent="0.25">
      <c r="A138" s="5">
        <f t="shared" si="2"/>
        <v>39800</v>
      </c>
      <c r="B138">
        <v>110</v>
      </c>
      <c r="C138">
        <v>60</v>
      </c>
      <c r="D138">
        <v>1611.2</v>
      </c>
      <c r="E138">
        <v>2562</v>
      </c>
      <c r="F138">
        <f t="shared" si="55"/>
        <v>1721.2</v>
      </c>
      <c r="G138">
        <f t="shared" si="55"/>
        <v>2622</v>
      </c>
      <c r="H138" s="20">
        <f t="shared" si="54"/>
        <v>-34.355453852021355</v>
      </c>
    </row>
    <row r="139" spans="1:8" x14ac:dyDescent="0.25">
      <c r="A139" s="5">
        <f t="shared" si="2"/>
        <v>39807</v>
      </c>
      <c r="B139">
        <v>170</v>
      </c>
      <c r="C139">
        <v>0</v>
      </c>
      <c r="D139">
        <v>1611.2</v>
      </c>
      <c r="E139">
        <v>2625</v>
      </c>
      <c r="F139">
        <f t="shared" ref="F139:G141" si="56">+B139+D139</f>
        <v>1781.2</v>
      </c>
      <c r="G139">
        <f t="shared" si="56"/>
        <v>2625</v>
      </c>
      <c r="H139" s="20">
        <f t="shared" ref="H139:H144" si="57">+(F139/G139-1)*100</f>
        <v>-32.1447619047619</v>
      </c>
    </row>
    <row r="140" spans="1:8" x14ac:dyDescent="0.25">
      <c r="A140" s="5">
        <f t="shared" si="2"/>
        <v>39814</v>
      </c>
      <c r="B140">
        <v>115</v>
      </c>
      <c r="C140">
        <v>120</v>
      </c>
      <c r="D140">
        <v>1670.3</v>
      </c>
      <c r="E140">
        <v>2625</v>
      </c>
      <c r="F140">
        <f t="shared" si="56"/>
        <v>1785.3</v>
      </c>
      <c r="G140">
        <f t="shared" si="56"/>
        <v>2745</v>
      </c>
      <c r="H140" s="20">
        <f t="shared" si="57"/>
        <v>-34.961748633879786</v>
      </c>
    </row>
    <row r="141" spans="1:8" x14ac:dyDescent="0.25">
      <c r="A141" s="5">
        <f t="shared" si="2"/>
        <v>39821</v>
      </c>
      <c r="B141">
        <v>55</v>
      </c>
      <c r="C141">
        <v>120</v>
      </c>
      <c r="D141">
        <v>1670.3</v>
      </c>
      <c r="E141">
        <v>2625</v>
      </c>
      <c r="F141">
        <f t="shared" si="56"/>
        <v>1725.3</v>
      </c>
      <c r="G141">
        <f t="shared" si="56"/>
        <v>2745</v>
      </c>
      <c r="H141" s="20">
        <f t="shared" si="57"/>
        <v>-37.147540983606561</v>
      </c>
    </row>
    <row r="142" spans="1:8" x14ac:dyDescent="0.25">
      <c r="A142" s="5">
        <f t="shared" si="2"/>
        <v>39828</v>
      </c>
      <c r="B142">
        <v>55</v>
      </c>
      <c r="C142">
        <v>60</v>
      </c>
      <c r="D142">
        <v>1670.3</v>
      </c>
      <c r="E142">
        <v>2625</v>
      </c>
      <c r="F142">
        <f t="shared" ref="F142:G144" si="58">+B142+D142</f>
        <v>1725.3</v>
      </c>
      <c r="G142">
        <f t="shared" si="58"/>
        <v>2685</v>
      </c>
      <c r="H142" s="20">
        <f t="shared" si="57"/>
        <v>-35.743016759776538</v>
      </c>
    </row>
    <row r="143" spans="1:8" x14ac:dyDescent="0.25">
      <c r="A143" s="5">
        <f t="shared" si="2"/>
        <v>39835</v>
      </c>
      <c r="B143">
        <v>55</v>
      </c>
      <c r="C143">
        <v>60</v>
      </c>
      <c r="D143">
        <v>1670.3</v>
      </c>
      <c r="E143">
        <v>2625</v>
      </c>
      <c r="F143">
        <f t="shared" si="58"/>
        <v>1725.3</v>
      </c>
      <c r="G143">
        <f t="shared" si="58"/>
        <v>2685</v>
      </c>
      <c r="H143" s="20">
        <f t="shared" si="57"/>
        <v>-35.743016759776538</v>
      </c>
    </row>
    <row r="144" spans="1:8" x14ac:dyDescent="0.25">
      <c r="A144" s="5">
        <f t="shared" si="2"/>
        <v>39842</v>
      </c>
      <c r="B144">
        <v>64</v>
      </c>
      <c r="C144">
        <v>60</v>
      </c>
      <c r="D144">
        <v>1670.3</v>
      </c>
      <c r="E144">
        <v>2625</v>
      </c>
      <c r="F144">
        <f t="shared" si="58"/>
        <v>1734.3</v>
      </c>
      <c r="G144">
        <f t="shared" si="58"/>
        <v>2685</v>
      </c>
      <c r="H144" s="20">
        <f t="shared" si="57"/>
        <v>-35.407821229050285</v>
      </c>
    </row>
    <row r="145" spans="1:9" x14ac:dyDescent="0.25">
      <c r="A145" s="5">
        <f t="shared" si="2"/>
        <v>39849</v>
      </c>
      <c r="B145">
        <v>179</v>
      </c>
      <c r="C145">
        <v>60</v>
      </c>
      <c r="D145">
        <v>1670.3</v>
      </c>
      <c r="E145">
        <v>2625</v>
      </c>
      <c r="F145">
        <f t="shared" ref="F145:G147" si="59">+B145+D145</f>
        <v>1849.3</v>
      </c>
      <c r="G145">
        <f t="shared" si="59"/>
        <v>2685</v>
      </c>
      <c r="H145" s="20">
        <f t="shared" ref="H145:H150" si="60">+(F145/G145-1)*100</f>
        <v>-31.12476722532589</v>
      </c>
    </row>
    <row r="146" spans="1:9" x14ac:dyDescent="0.25">
      <c r="A146" s="5">
        <f t="shared" si="2"/>
        <v>39856</v>
      </c>
      <c r="B146">
        <v>179</v>
      </c>
      <c r="C146">
        <v>60</v>
      </c>
      <c r="D146">
        <v>1670.3</v>
      </c>
      <c r="E146">
        <v>2625</v>
      </c>
      <c r="F146">
        <f t="shared" si="59"/>
        <v>1849.3</v>
      </c>
      <c r="G146">
        <f t="shared" si="59"/>
        <v>2685</v>
      </c>
      <c r="H146" s="20">
        <f t="shared" si="60"/>
        <v>-31.12476722532589</v>
      </c>
    </row>
    <row r="147" spans="1:9" x14ac:dyDescent="0.25">
      <c r="A147" s="5">
        <f t="shared" si="2"/>
        <v>39863</v>
      </c>
      <c r="B147">
        <v>179</v>
      </c>
      <c r="C147">
        <v>115</v>
      </c>
      <c r="D147">
        <v>1670.3</v>
      </c>
      <c r="E147">
        <v>2625</v>
      </c>
      <c r="F147">
        <f t="shared" si="59"/>
        <v>1849.3</v>
      </c>
      <c r="G147">
        <f t="shared" si="59"/>
        <v>2740</v>
      </c>
      <c r="H147" s="20">
        <f t="shared" si="60"/>
        <v>-32.507299270072998</v>
      </c>
    </row>
    <row r="148" spans="1:9" x14ac:dyDescent="0.25">
      <c r="A148" s="5">
        <f t="shared" si="2"/>
        <v>39870</v>
      </c>
      <c r="B148">
        <v>124</v>
      </c>
      <c r="C148">
        <v>175</v>
      </c>
      <c r="D148">
        <v>1729.3</v>
      </c>
      <c r="E148">
        <v>2625</v>
      </c>
      <c r="F148">
        <f t="shared" ref="F148:G150" si="61">+B148+D148</f>
        <v>1853.3</v>
      </c>
      <c r="G148">
        <f t="shared" si="61"/>
        <v>2800</v>
      </c>
      <c r="H148" s="20">
        <f t="shared" si="60"/>
        <v>-33.810714285714283</v>
      </c>
    </row>
    <row r="149" spans="1:9" x14ac:dyDescent="0.25">
      <c r="A149" s="5">
        <f t="shared" si="2"/>
        <v>39877</v>
      </c>
      <c r="B149">
        <v>124</v>
      </c>
      <c r="C149">
        <v>175</v>
      </c>
      <c r="D149">
        <v>1729.3</v>
      </c>
      <c r="E149">
        <v>2682</v>
      </c>
      <c r="F149">
        <f t="shared" si="61"/>
        <v>1853.3</v>
      </c>
      <c r="G149">
        <f t="shared" si="61"/>
        <v>2857</v>
      </c>
      <c r="H149" s="20">
        <f t="shared" si="60"/>
        <v>-35.131256562828142</v>
      </c>
    </row>
    <row r="150" spans="1:9" x14ac:dyDescent="0.25">
      <c r="A150" s="5">
        <f t="shared" si="2"/>
        <v>39884</v>
      </c>
      <c r="B150">
        <v>124</v>
      </c>
      <c r="C150">
        <v>115</v>
      </c>
      <c r="D150">
        <v>1729.3</v>
      </c>
      <c r="E150">
        <v>2811.2</v>
      </c>
      <c r="F150">
        <f t="shared" si="61"/>
        <v>1853.3</v>
      </c>
      <c r="G150">
        <f t="shared" si="61"/>
        <v>2926.2</v>
      </c>
      <c r="H150" s="20">
        <f t="shared" si="60"/>
        <v>-36.665299706103468</v>
      </c>
    </row>
    <row r="151" spans="1:9" x14ac:dyDescent="0.25">
      <c r="A151" s="5">
        <f t="shared" si="2"/>
        <v>39891</v>
      </c>
      <c r="B151">
        <v>55</v>
      </c>
      <c r="C151">
        <v>175</v>
      </c>
      <c r="D151">
        <v>1867.9</v>
      </c>
      <c r="E151">
        <v>2811.2</v>
      </c>
      <c r="F151">
        <f t="shared" ref="F151:G155" si="62">+B151+D151</f>
        <v>1922.9</v>
      </c>
      <c r="G151">
        <f t="shared" si="62"/>
        <v>2986.2</v>
      </c>
      <c r="H151" s="20">
        <f t="shared" ref="H151:H156" si="63">+(F151/G151-1)*100</f>
        <v>-35.607126113455223</v>
      </c>
    </row>
    <row r="152" spans="1:9" x14ac:dyDescent="0.25">
      <c r="A152" s="5">
        <f t="shared" si="2"/>
        <v>39898</v>
      </c>
      <c r="B152">
        <v>55</v>
      </c>
      <c r="C152">
        <v>260</v>
      </c>
      <c r="D152">
        <v>1867.9</v>
      </c>
      <c r="E152">
        <v>2811.2</v>
      </c>
      <c r="F152">
        <f t="shared" si="62"/>
        <v>1922.9</v>
      </c>
      <c r="G152">
        <f t="shared" si="62"/>
        <v>3071.2</v>
      </c>
      <c r="H152" s="20">
        <f t="shared" si="63"/>
        <v>-37.389294087001815</v>
      </c>
    </row>
    <row r="153" spans="1:9" x14ac:dyDescent="0.25">
      <c r="A153" s="5">
        <f t="shared" si="2"/>
        <v>39905</v>
      </c>
      <c r="B153">
        <v>0</v>
      </c>
      <c r="C153">
        <v>200</v>
      </c>
      <c r="D153">
        <v>1928.4</v>
      </c>
      <c r="E153">
        <v>2932</v>
      </c>
      <c r="F153">
        <f t="shared" si="62"/>
        <v>1928.4</v>
      </c>
      <c r="G153">
        <f t="shared" si="62"/>
        <v>3132</v>
      </c>
      <c r="H153" s="20">
        <f t="shared" si="63"/>
        <v>-38.429118773946357</v>
      </c>
    </row>
    <row r="154" spans="1:9" x14ac:dyDescent="0.25">
      <c r="A154" s="5">
        <f t="shared" si="2"/>
        <v>39912</v>
      </c>
      <c r="B154">
        <v>0</v>
      </c>
      <c r="C154">
        <v>200</v>
      </c>
      <c r="D154">
        <v>1928.4</v>
      </c>
      <c r="E154">
        <v>2968.8</v>
      </c>
      <c r="F154">
        <f t="shared" si="62"/>
        <v>1928.4</v>
      </c>
      <c r="G154">
        <f t="shared" si="62"/>
        <v>3168.8</v>
      </c>
      <c r="H154" s="20">
        <f t="shared" si="63"/>
        <v>-39.14415551628376</v>
      </c>
    </row>
    <row r="155" spans="1:9" x14ac:dyDescent="0.25">
      <c r="A155" s="5">
        <f t="shared" si="2"/>
        <v>39919</v>
      </c>
      <c r="B155">
        <v>0</v>
      </c>
      <c r="C155">
        <v>200</v>
      </c>
      <c r="D155">
        <v>1928.4</v>
      </c>
      <c r="E155">
        <v>2968.8</v>
      </c>
      <c r="F155">
        <f t="shared" si="62"/>
        <v>1928.4</v>
      </c>
      <c r="G155">
        <f t="shared" si="62"/>
        <v>3168.8</v>
      </c>
      <c r="H155" s="20">
        <f t="shared" si="63"/>
        <v>-39.14415551628376</v>
      </c>
    </row>
    <row r="156" spans="1:9" x14ac:dyDescent="0.25">
      <c r="A156" s="5">
        <f t="shared" si="2"/>
        <v>39926</v>
      </c>
      <c r="B156">
        <v>0</v>
      </c>
      <c r="C156">
        <v>200</v>
      </c>
      <c r="D156">
        <v>1928.4</v>
      </c>
      <c r="E156">
        <v>2968.8</v>
      </c>
      <c r="F156">
        <f t="shared" ref="F156:F187" si="64">+B156+D156</f>
        <v>1928.4</v>
      </c>
      <c r="G156">
        <f t="shared" ref="G156:G187" si="65">+C156+E156</f>
        <v>3168.8</v>
      </c>
      <c r="H156" s="20">
        <f t="shared" si="63"/>
        <v>-39.14415551628376</v>
      </c>
    </row>
    <row r="157" spans="1:9" x14ac:dyDescent="0.25">
      <c r="A157" s="5">
        <f t="shared" si="2"/>
        <v>39933</v>
      </c>
      <c r="B157">
        <v>0</v>
      </c>
      <c r="C157">
        <v>110</v>
      </c>
      <c r="D157">
        <v>1928.4</v>
      </c>
      <c r="E157">
        <v>3029.1</v>
      </c>
      <c r="F157">
        <f t="shared" si="64"/>
        <v>1928.4</v>
      </c>
      <c r="G157">
        <f t="shared" si="65"/>
        <v>3139.1</v>
      </c>
      <c r="H157" s="20">
        <f t="shared" ref="H157:H188" si="66">+(F157/G157-1)*100</f>
        <v>-38.568379471823135</v>
      </c>
      <c r="I157">
        <v>0</v>
      </c>
    </row>
    <row r="158" spans="1:9" x14ac:dyDescent="0.25">
      <c r="A158" s="5">
        <f t="shared" si="2"/>
        <v>39940</v>
      </c>
      <c r="B158">
        <v>0</v>
      </c>
      <c r="C158">
        <v>110</v>
      </c>
      <c r="D158">
        <v>1928.4</v>
      </c>
      <c r="E158">
        <v>3149.9</v>
      </c>
      <c r="F158">
        <f t="shared" si="64"/>
        <v>1928.4</v>
      </c>
      <c r="G158">
        <f t="shared" si="65"/>
        <v>3259.9</v>
      </c>
      <c r="H158" s="20">
        <f t="shared" si="66"/>
        <v>-40.844811190527317</v>
      </c>
      <c r="I158">
        <v>0</v>
      </c>
    </row>
    <row r="159" spans="1:9" x14ac:dyDescent="0.25">
      <c r="A159" s="5">
        <f t="shared" si="2"/>
        <v>39947</v>
      </c>
      <c r="B159">
        <v>0</v>
      </c>
      <c r="C159">
        <v>118</v>
      </c>
      <c r="D159">
        <v>1928.4</v>
      </c>
      <c r="E159">
        <v>3149.9</v>
      </c>
      <c r="F159">
        <f t="shared" si="64"/>
        <v>1928.4</v>
      </c>
      <c r="G159">
        <f t="shared" si="65"/>
        <v>3267.9</v>
      </c>
      <c r="H159" s="20">
        <f t="shared" si="66"/>
        <v>-40.989626365555864</v>
      </c>
      <c r="I159">
        <v>0</v>
      </c>
    </row>
    <row r="160" spans="1:9" x14ac:dyDescent="0.25">
      <c r="A160" s="5">
        <f t="shared" si="2"/>
        <v>39954</v>
      </c>
      <c r="B160">
        <v>0</v>
      </c>
      <c r="C160">
        <v>118</v>
      </c>
      <c r="D160">
        <v>1928.4</v>
      </c>
      <c r="E160">
        <v>3213.3</v>
      </c>
      <c r="F160">
        <f t="shared" si="64"/>
        <v>1928.4</v>
      </c>
      <c r="G160">
        <f t="shared" si="65"/>
        <v>3331.3</v>
      </c>
      <c r="H160" s="20">
        <f t="shared" si="66"/>
        <v>-42.112688740131475</v>
      </c>
      <c r="I160">
        <v>0</v>
      </c>
    </row>
    <row r="161" spans="1:9" x14ac:dyDescent="0.25">
      <c r="A161" s="5">
        <f t="shared" si="2"/>
        <v>39961</v>
      </c>
      <c r="B161">
        <v>0</v>
      </c>
      <c r="C161">
        <v>118</v>
      </c>
      <c r="D161">
        <v>1928.4</v>
      </c>
      <c r="E161">
        <v>3276.3</v>
      </c>
      <c r="F161">
        <f t="shared" si="64"/>
        <v>1928.4</v>
      </c>
      <c r="G161">
        <f t="shared" si="65"/>
        <v>3394.3</v>
      </c>
      <c r="H161" s="20">
        <f t="shared" si="66"/>
        <v>-43.187107798367855</v>
      </c>
      <c r="I161">
        <v>0</v>
      </c>
    </row>
    <row r="162" spans="1:9" x14ac:dyDescent="0.25">
      <c r="A162" s="5">
        <f t="shared" si="2"/>
        <v>39968</v>
      </c>
      <c r="B162">
        <v>0</v>
      </c>
      <c r="C162">
        <v>355</v>
      </c>
      <c r="D162">
        <v>0</v>
      </c>
      <c r="E162">
        <v>63.4</v>
      </c>
      <c r="F162">
        <f t="shared" si="64"/>
        <v>0</v>
      </c>
      <c r="G162">
        <f t="shared" si="65"/>
        <v>418.4</v>
      </c>
      <c r="H162" s="20">
        <f t="shared" si="66"/>
        <v>-100</v>
      </c>
    </row>
    <row r="163" spans="1:9" x14ac:dyDescent="0.25">
      <c r="A163" s="5">
        <f t="shared" si="2"/>
        <v>39975</v>
      </c>
      <c r="B163">
        <v>55</v>
      </c>
      <c r="C163">
        <v>355</v>
      </c>
      <c r="D163">
        <v>0</v>
      </c>
      <c r="E163">
        <v>63.4</v>
      </c>
      <c r="F163">
        <f t="shared" si="64"/>
        <v>55</v>
      </c>
      <c r="G163">
        <f t="shared" si="65"/>
        <v>418.4</v>
      </c>
      <c r="H163" s="20">
        <f t="shared" si="66"/>
        <v>-86.854684512428307</v>
      </c>
    </row>
    <row r="164" spans="1:9" x14ac:dyDescent="0.25">
      <c r="A164" s="5">
        <f t="shared" si="2"/>
        <v>39982</v>
      </c>
      <c r="B164">
        <v>55</v>
      </c>
      <c r="C164">
        <v>355</v>
      </c>
      <c r="D164">
        <v>0</v>
      </c>
      <c r="E164">
        <v>125.9</v>
      </c>
      <c r="F164">
        <f t="shared" si="64"/>
        <v>55</v>
      </c>
      <c r="G164">
        <f t="shared" si="65"/>
        <v>480.9</v>
      </c>
      <c r="H164" s="20">
        <f t="shared" si="66"/>
        <v>-88.563110833853187</v>
      </c>
    </row>
    <row r="165" spans="1:9" x14ac:dyDescent="0.25">
      <c r="A165" s="5">
        <f t="shared" si="2"/>
        <v>39989</v>
      </c>
      <c r="B165">
        <v>55</v>
      </c>
      <c r="C165">
        <v>355</v>
      </c>
      <c r="D165">
        <v>0</v>
      </c>
      <c r="E165">
        <v>188.3</v>
      </c>
      <c r="F165">
        <f t="shared" si="64"/>
        <v>55</v>
      </c>
      <c r="G165">
        <f t="shared" si="65"/>
        <v>543.29999999999995</v>
      </c>
      <c r="H165" s="20">
        <f t="shared" si="66"/>
        <v>-89.876679550892689</v>
      </c>
    </row>
    <row r="166" spans="1:9" x14ac:dyDescent="0.25">
      <c r="A166" s="5">
        <f t="shared" si="2"/>
        <v>39996</v>
      </c>
      <c r="B166">
        <v>0</v>
      </c>
      <c r="C166">
        <v>295</v>
      </c>
      <c r="D166">
        <v>57.8</v>
      </c>
      <c r="E166">
        <v>283.60000000000002</v>
      </c>
      <c r="F166">
        <f t="shared" si="64"/>
        <v>57.8</v>
      </c>
      <c r="G166">
        <f t="shared" si="65"/>
        <v>578.6</v>
      </c>
      <c r="H166" s="20">
        <f t="shared" si="66"/>
        <v>-90.010369858278608</v>
      </c>
    </row>
    <row r="167" spans="1:9" x14ac:dyDescent="0.25">
      <c r="A167" s="5">
        <f t="shared" si="2"/>
        <v>40003</v>
      </c>
      <c r="B167">
        <v>0</v>
      </c>
      <c r="C167">
        <v>235</v>
      </c>
      <c r="D167">
        <v>57.8</v>
      </c>
      <c r="E167">
        <v>342.3</v>
      </c>
      <c r="F167">
        <f t="shared" si="64"/>
        <v>57.8</v>
      </c>
      <c r="G167">
        <f t="shared" si="65"/>
        <v>577.29999999999995</v>
      </c>
      <c r="H167" s="20">
        <f t="shared" si="66"/>
        <v>-89.987874588602111</v>
      </c>
    </row>
    <row r="168" spans="1:9" x14ac:dyDescent="0.25">
      <c r="A168" s="5">
        <f t="shared" si="2"/>
        <v>40010</v>
      </c>
      <c r="B168">
        <v>0</v>
      </c>
      <c r="C168">
        <v>102</v>
      </c>
      <c r="D168">
        <v>57.8</v>
      </c>
      <c r="E168">
        <v>590</v>
      </c>
      <c r="F168">
        <f t="shared" si="64"/>
        <v>57.8</v>
      </c>
      <c r="G168">
        <f t="shared" si="65"/>
        <v>692</v>
      </c>
      <c r="H168" s="20">
        <f t="shared" si="66"/>
        <v>-91.647398843930645</v>
      </c>
    </row>
    <row r="169" spans="1:9" x14ac:dyDescent="0.25">
      <c r="A169" s="5">
        <f t="shared" si="2"/>
        <v>40017</v>
      </c>
      <c r="B169">
        <v>55</v>
      </c>
      <c r="C169">
        <v>222.5</v>
      </c>
      <c r="D169">
        <v>57.8</v>
      </c>
      <c r="E169">
        <v>649.6</v>
      </c>
      <c r="F169">
        <f t="shared" si="64"/>
        <v>112.8</v>
      </c>
      <c r="G169">
        <f t="shared" si="65"/>
        <v>872.1</v>
      </c>
      <c r="H169" s="20">
        <f t="shared" si="66"/>
        <v>-87.065703474372199</v>
      </c>
    </row>
    <row r="170" spans="1:9" x14ac:dyDescent="0.25">
      <c r="A170" s="5">
        <f t="shared" si="2"/>
        <v>40024</v>
      </c>
      <c r="B170">
        <v>55</v>
      </c>
      <c r="C170">
        <v>180.5</v>
      </c>
      <c r="D170">
        <v>57.8</v>
      </c>
      <c r="E170">
        <v>689.4</v>
      </c>
      <c r="F170">
        <f t="shared" si="64"/>
        <v>112.8</v>
      </c>
      <c r="G170">
        <f t="shared" si="65"/>
        <v>869.9</v>
      </c>
      <c r="H170" s="20">
        <f t="shared" si="66"/>
        <v>-87.032992297965279</v>
      </c>
    </row>
    <row r="171" spans="1:9" x14ac:dyDescent="0.25">
      <c r="A171" s="5">
        <f t="shared" si="2"/>
        <v>40031</v>
      </c>
      <c r="B171">
        <v>121</v>
      </c>
      <c r="C171">
        <v>244</v>
      </c>
      <c r="D171">
        <v>57.8</v>
      </c>
      <c r="E171">
        <v>779.3</v>
      </c>
      <c r="F171">
        <f t="shared" si="64"/>
        <v>178.8</v>
      </c>
      <c r="G171">
        <f t="shared" si="65"/>
        <v>1023.3</v>
      </c>
      <c r="H171" s="20">
        <f t="shared" si="66"/>
        <v>-82.527118147170924</v>
      </c>
    </row>
    <row r="172" spans="1:9" x14ac:dyDescent="0.25">
      <c r="A172" s="5">
        <f t="shared" si="2"/>
        <v>40038</v>
      </c>
      <c r="B172">
        <v>121</v>
      </c>
      <c r="C172">
        <v>239</v>
      </c>
      <c r="D172">
        <v>57.8</v>
      </c>
      <c r="E172">
        <v>843.9</v>
      </c>
      <c r="F172">
        <f t="shared" si="64"/>
        <v>178.8</v>
      </c>
      <c r="G172">
        <f t="shared" si="65"/>
        <v>1082.9000000000001</v>
      </c>
      <c r="H172" s="20">
        <f t="shared" si="66"/>
        <v>-83.488780127435589</v>
      </c>
    </row>
    <row r="173" spans="1:9" x14ac:dyDescent="0.25">
      <c r="A173" s="5">
        <f t="shared" si="2"/>
        <v>40045</v>
      </c>
      <c r="B173">
        <v>181</v>
      </c>
      <c r="C173">
        <v>184</v>
      </c>
      <c r="D173">
        <v>57.8</v>
      </c>
      <c r="E173">
        <v>901.4</v>
      </c>
      <c r="F173">
        <f t="shared" si="64"/>
        <v>238.8</v>
      </c>
      <c r="G173">
        <f t="shared" si="65"/>
        <v>1085.4000000000001</v>
      </c>
      <c r="H173" s="20">
        <f t="shared" si="66"/>
        <v>-77.998894416804859</v>
      </c>
    </row>
    <row r="174" spans="1:9" x14ac:dyDescent="0.25">
      <c r="A174" s="5">
        <f t="shared" si="2"/>
        <v>40052</v>
      </c>
      <c r="B174">
        <v>170</v>
      </c>
      <c r="C174">
        <v>178.9</v>
      </c>
      <c r="D174">
        <v>117.9</v>
      </c>
      <c r="E174">
        <v>976.4</v>
      </c>
      <c r="F174">
        <f t="shared" si="64"/>
        <v>287.89999999999998</v>
      </c>
      <c r="G174">
        <f t="shared" si="65"/>
        <v>1155.3</v>
      </c>
      <c r="H174" s="20">
        <f t="shared" si="66"/>
        <v>-75.080065783779105</v>
      </c>
    </row>
    <row r="175" spans="1:9" x14ac:dyDescent="0.25">
      <c r="A175" s="5">
        <f t="shared" si="2"/>
        <v>40059</v>
      </c>
      <c r="B175">
        <v>230</v>
      </c>
      <c r="C175">
        <v>238.9</v>
      </c>
      <c r="D175">
        <v>117.9</v>
      </c>
      <c r="E175">
        <v>976.4</v>
      </c>
      <c r="F175">
        <f t="shared" si="64"/>
        <v>347.9</v>
      </c>
      <c r="G175">
        <f t="shared" si="65"/>
        <v>1215.3</v>
      </c>
      <c r="H175" s="20">
        <f t="shared" si="66"/>
        <v>-71.373323459228175</v>
      </c>
    </row>
    <row r="176" spans="1:9" x14ac:dyDescent="0.25">
      <c r="A176" s="5">
        <f t="shared" si="2"/>
        <v>40066</v>
      </c>
      <c r="B176">
        <v>175</v>
      </c>
      <c r="C176">
        <v>175</v>
      </c>
      <c r="D176">
        <v>175.6</v>
      </c>
      <c r="E176">
        <v>1040.3</v>
      </c>
      <c r="F176">
        <f t="shared" si="64"/>
        <v>350.6</v>
      </c>
      <c r="G176">
        <f t="shared" si="65"/>
        <v>1215.3</v>
      </c>
      <c r="H176" s="20">
        <f t="shared" si="66"/>
        <v>-71.15115609314573</v>
      </c>
    </row>
    <row r="177" spans="1:8" x14ac:dyDescent="0.25">
      <c r="A177" s="5">
        <f t="shared" si="2"/>
        <v>40073</v>
      </c>
      <c r="B177">
        <v>120</v>
      </c>
      <c r="C177">
        <v>115</v>
      </c>
      <c r="D177">
        <v>238.6</v>
      </c>
      <c r="E177">
        <v>1168.8</v>
      </c>
      <c r="F177">
        <f t="shared" si="64"/>
        <v>358.6</v>
      </c>
      <c r="G177">
        <f t="shared" si="65"/>
        <v>1283.8</v>
      </c>
      <c r="H177" s="20">
        <f t="shared" si="66"/>
        <v>-72.067300202523754</v>
      </c>
    </row>
    <row r="178" spans="1:8" x14ac:dyDescent="0.25">
      <c r="A178" s="5">
        <f t="shared" si="2"/>
        <v>40080</v>
      </c>
      <c r="B178">
        <v>120</v>
      </c>
      <c r="C178">
        <v>115</v>
      </c>
      <c r="D178">
        <v>301.60000000000002</v>
      </c>
      <c r="E178">
        <v>1168.8</v>
      </c>
      <c r="F178">
        <f t="shared" si="64"/>
        <v>421.6</v>
      </c>
      <c r="G178">
        <f t="shared" si="65"/>
        <v>1283.8</v>
      </c>
      <c r="H178" s="20">
        <f t="shared" si="66"/>
        <v>-67.159993768499774</v>
      </c>
    </row>
    <row r="179" spans="1:8" x14ac:dyDescent="0.25">
      <c r="A179" s="5">
        <f t="shared" si="2"/>
        <v>40087</v>
      </c>
      <c r="B179">
        <v>60</v>
      </c>
      <c r="C179">
        <v>60</v>
      </c>
      <c r="D179">
        <v>360.6</v>
      </c>
      <c r="E179">
        <v>1286.3</v>
      </c>
      <c r="F179">
        <f t="shared" si="64"/>
        <v>420.6</v>
      </c>
      <c r="G179">
        <f t="shared" si="65"/>
        <v>1346.3</v>
      </c>
      <c r="H179" s="20">
        <f t="shared" si="66"/>
        <v>-68.758820470920298</v>
      </c>
    </row>
    <row r="180" spans="1:8" x14ac:dyDescent="0.25">
      <c r="A180" s="5">
        <f t="shared" si="2"/>
        <v>40094</v>
      </c>
      <c r="B180">
        <v>60</v>
      </c>
      <c r="C180">
        <v>115</v>
      </c>
      <c r="D180">
        <v>360.6</v>
      </c>
      <c r="E180">
        <v>1286.3</v>
      </c>
      <c r="F180">
        <f t="shared" si="64"/>
        <v>420.6</v>
      </c>
      <c r="G180">
        <f t="shared" si="65"/>
        <v>1401.3</v>
      </c>
      <c r="H180" s="20">
        <f t="shared" si="66"/>
        <v>-69.985013915649745</v>
      </c>
    </row>
    <row r="181" spans="1:8" x14ac:dyDescent="0.25">
      <c r="A181" s="5">
        <f t="shared" si="2"/>
        <v>40101</v>
      </c>
      <c r="B181">
        <v>0</v>
      </c>
      <c r="C181">
        <v>175</v>
      </c>
      <c r="D181">
        <v>423.6</v>
      </c>
      <c r="E181">
        <v>1286.3</v>
      </c>
      <c r="F181">
        <f t="shared" si="64"/>
        <v>423.6</v>
      </c>
      <c r="G181">
        <f t="shared" si="65"/>
        <v>1461.3</v>
      </c>
      <c r="H181" s="20">
        <f t="shared" si="66"/>
        <v>-71.012112502566211</v>
      </c>
    </row>
    <row r="182" spans="1:8" x14ac:dyDescent="0.25">
      <c r="A182" s="5">
        <f t="shared" si="2"/>
        <v>40108</v>
      </c>
      <c r="B182">
        <v>0</v>
      </c>
      <c r="C182">
        <v>178</v>
      </c>
      <c r="D182">
        <v>423.6</v>
      </c>
      <c r="E182">
        <v>1351.8</v>
      </c>
      <c r="F182">
        <f t="shared" si="64"/>
        <v>423.6</v>
      </c>
      <c r="G182">
        <f t="shared" si="65"/>
        <v>1529.8</v>
      </c>
      <c r="H182" s="20">
        <f t="shared" si="66"/>
        <v>-72.31010589619558</v>
      </c>
    </row>
    <row r="183" spans="1:8" x14ac:dyDescent="0.25">
      <c r="A183" s="5">
        <f t="shared" si="2"/>
        <v>40115</v>
      </c>
      <c r="B183">
        <v>0</v>
      </c>
      <c r="C183">
        <v>178</v>
      </c>
      <c r="D183">
        <v>423.6</v>
      </c>
      <c r="E183">
        <v>1351.8</v>
      </c>
      <c r="F183">
        <f t="shared" si="64"/>
        <v>423.6</v>
      </c>
      <c r="G183">
        <f t="shared" si="65"/>
        <v>1529.8</v>
      </c>
      <c r="H183" s="20">
        <f t="shared" si="66"/>
        <v>-72.31010589619558</v>
      </c>
    </row>
    <row r="184" spans="1:8" x14ac:dyDescent="0.25">
      <c r="A184" s="5">
        <f t="shared" si="2"/>
        <v>40122</v>
      </c>
      <c r="B184">
        <v>0</v>
      </c>
      <c r="C184">
        <v>170</v>
      </c>
      <c r="D184">
        <v>455.6</v>
      </c>
      <c r="E184">
        <v>1481.5</v>
      </c>
      <c r="F184">
        <f t="shared" si="64"/>
        <v>455.6</v>
      </c>
      <c r="G184">
        <f t="shared" si="65"/>
        <v>1651.5</v>
      </c>
      <c r="H184" s="20">
        <f t="shared" si="66"/>
        <v>-72.412957917045105</v>
      </c>
    </row>
    <row r="185" spans="1:8" x14ac:dyDescent="0.25">
      <c r="A185" s="5">
        <f t="shared" si="2"/>
        <v>40129</v>
      </c>
      <c r="B185">
        <v>0</v>
      </c>
      <c r="C185">
        <v>170</v>
      </c>
      <c r="D185">
        <v>455.6</v>
      </c>
      <c r="E185">
        <v>1481.5</v>
      </c>
      <c r="F185">
        <f t="shared" si="64"/>
        <v>455.6</v>
      </c>
      <c r="G185">
        <f t="shared" si="65"/>
        <v>1651.5</v>
      </c>
      <c r="H185" s="20">
        <f t="shared" si="66"/>
        <v>-72.412957917045105</v>
      </c>
    </row>
    <row r="186" spans="1:8" x14ac:dyDescent="0.25">
      <c r="A186" s="5">
        <f t="shared" si="2"/>
        <v>40136</v>
      </c>
      <c r="B186">
        <v>0</v>
      </c>
      <c r="C186">
        <v>118.5</v>
      </c>
      <c r="D186">
        <v>455.6</v>
      </c>
      <c r="E186">
        <v>1544.5</v>
      </c>
      <c r="F186">
        <f t="shared" si="64"/>
        <v>455.6</v>
      </c>
      <c r="G186">
        <f t="shared" si="65"/>
        <v>1663</v>
      </c>
      <c r="H186" s="20">
        <f t="shared" si="66"/>
        <v>-72.603728202044508</v>
      </c>
    </row>
    <row r="187" spans="1:8" x14ac:dyDescent="0.25">
      <c r="A187" s="5">
        <f t="shared" si="2"/>
        <v>40143</v>
      </c>
      <c r="B187">
        <v>0</v>
      </c>
      <c r="C187">
        <v>118.5</v>
      </c>
      <c r="D187">
        <v>455.6</v>
      </c>
      <c r="E187">
        <v>1544.5</v>
      </c>
      <c r="F187">
        <f t="shared" si="64"/>
        <v>455.6</v>
      </c>
      <c r="G187">
        <f t="shared" si="65"/>
        <v>1663</v>
      </c>
      <c r="H187" s="20">
        <f t="shared" si="66"/>
        <v>-72.603728202044508</v>
      </c>
    </row>
    <row r="188" spans="1:8" x14ac:dyDescent="0.25">
      <c r="A188" s="5">
        <f t="shared" si="2"/>
        <v>40150</v>
      </c>
      <c r="B188">
        <v>0</v>
      </c>
      <c r="C188">
        <v>118.5</v>
      </c>
      <c r="D188">
        <v>455.6</v>
      </c>
      <c r="E188">
        <v>1544.5</v>
      </c>
      <c r="F188">
        <f t="shared" ref="F188:F219" si="67">+B188+D188</f>
        <v>455.6</v>
      </c>
      <c r="G188">
        <f t="shared" ref="G188:G219" si="68">+C188+E188</f>
        <v>1663</v>
      </c>
      <c r="H188" s="20">
        <f t="shared" si="66"/>
        <v>-72.603728202044508</v>
      </c>
    </row>
    <row r="189" spans="1:8" x14ac:dyDescent="0.25">
      <c r="A189" s="5">
        <f t="shared" si="2"/>
        <v>40157</v>
      </c>
      <c r="B189">
        <v>0</v>
      </c>
      <c r="C189">
        <v>110</v>
      </c>
      <c r="D189">
        <v>455.6</v>
      </c>
      <c r="E189">
        <v>1553.5</v>
      </c>
      <c r="F189">
        <f t="shared" si="67"/>
        <v>455.6</v>
      </c>
      <c r="G189">
        <f t="shared" si="68"/>
        <v>1663.5</v>
      </c>
      <c r="H189" s="20">
        <f t="shared" ref="H189:H220" si="69">+(F189/G189-1)*100</f>
        <v>-72.61196272918545</v>
      </c>
    </row>
    <row r="190" spans="1:8" x14ac:dyDescent="0.25">
      <c r="A190" s="5">
        <f t="shared" si="2"/>
        <v>40164</v>
      </c>
      <c r="B190">
        <v>0</v>
      </c>
      <c r="C190">
        <v>110</v>
      </c>
      <c r="D190">
        <v>455.6</v>
      </c>
      <c r="E190">
        <v>1611.2</v>
      </c>
      <c r="F190">
        <f t="shared" si="67"/>
        <v>455.6</v>
      </c>
      <c r="G190">
        <f t="shared" si="68"/>
        <v>1721.2</v>
      </c>
      <c r="H190" s="20">
        <f t="shared" si="69"/>
        <v>-73.530095282361145</v>
      </c>
    </row>
    <row r="191" spans="1:8" x14ac:dyDescent="0.25">
      <c r="A191" s="5">
        <f t="shared" si="2"/>
        <v>40171</v>
      </c>
      <c r="B191">
        <v>0</v>
      </c>
      <c r="C191">
        <v>170</v>
      </c>
      <c r="D191">
        <v>455.6</v>
      </c>
      <c r="E191">
        <v>1611.2</v>
      </c>
      <c r="F191">
        <f t="shared" si="67"/>
        <v>455.6</v>
      </c>
      <c r="G191">
        <f t="shared" si="68"/>
        <v>1781.2</v>
      </c>
      <c r="H191" s="20">
        <f t="shared" si="69"/>
        <v>-74.421738154053443</v>
      </c>
    </row>
    <row r="192" spans="1:8" x14ac:dyDescent="0.25">
      <c r="A192" s="5">
        <f t="shared" si="2"/>
        <v>40178</v>
      </c>
      <c r="B192">
        <v>0</v>
      </c>
      <c r="C192">
        <v>115</v>
      </c>
      <c r="D192">
        <v>455.6</v>
      </c>
      <c r="E192">
        <v>1670.3</v>
      </c>
      <c r="F192">
        <f t="shared" si="67"/>
        <v>455.6</v>
      </c>
      <c r="G192">
        <f t="shared" si="68"/>
        <v>1785.3</v>
      </c>
      <c r="H192" s="20">
        <f t="shared" si="69"/>
        <v>-74.480479471237331</v>
      </c>
    </row>
    <row r="193" spans="1:8" x14ac:dyDescent="0.25">
      <c r="A193" s="5">
        <f t="shared" si="2"/>
        <v>40185</v>
      </c>
      <c r="B193">
        <v>0</v>
      </c>
      <c r="C193">
        <v>55</v>
      </c>
      <c r="D193">
        <v>455.6</v>
      </c>
      <c r="E193">
        <v>1670.3</v>
      </c>
      <c r="F193">
        <f t="shared" si="67"/>
        <v>455.6</v>
      </c>
      <c r="G193">
        <f t="shared" si="68"/>
        <v>1725.3</v>
      </c>
      <c r="H193" s="20">
        <f t="shared" si="69"/>
        <v>-73.592998319132903</v>
      </c>
    </row>
    <row r="194" spans="1:8" x14ac:dyDescent="0.25">
      <c r="A194" s="5">
        <f t="shared" si="2"/>
        <v>40192</v>
      </c>
      <c r="B194">
        <v>0</v>
      </c>
      <c r="C194">
        <v>55</v>
      </c>
      <c r="D194">
        <v>455.6</v>
      </c>
      <c r="E194">
        <v>1670.3</v>
      </c>
      <c r="F194">
        <f t="shared" si="67"/>
        <v>455.6</v>
      </c>
      <c r="G194">
        <f t="shared" si="68"/>
        <v>1725.3</v>
      </c>
      <c r="H194" s="20">
        <f t="shared" si="69"/>
        <v>-73.592998319132903</v>
      </c>
    </row>
    <row r="195" spans="1:8" x14ac:dyDescent="0.25">
      <c r="A195" s="5">
        <f t="shared" si="2"/>
        <v>40199</v>
      </c>
      <c r="B195">
        <v>0</v>
      </c>
      <c r="C195">
        <v>55</v>
      </c>
      <c r="D195">
        <v>455.6</v>
      </c>
      <c r="E195">
        <v>1670.3</v>
      </c>
      <c r="F195">
        <f t="shared" si="67"/>
        <v>455.6</v>
      </c>
      <c r="G195">
        <f t="shared" si="68"/>
        <v>1725.3</v>
      </c>
      <c r="H195" s="20">
        <f t="shared" si="69"/>
        <v>-73.592998319132903</v>
      </c>
    </row>
    <row r="196" spans="1:8" x14ac:dyDescent="0.25">
      <c r="A196" s="5">
        <f t="shared" si="2"/>
        <v>40206</v>
      </c>
      <c r="B196">
        <v>0</v>
      </c>
      <c r="C196">
        <v>64</v>
      </c>
      <c r="D196">
        <v>455.6</v>
      </c>
      <c r="E196">
        <v>1670.3</v>
      </c>
      <c r="F196">
        <f t="shared" si="67"/>
        <v>455.6</v>
      </c>
      <c r="G196">
        <f t="shared" si="68"/>
        <v>1734.3</v>
      </c>
      <c r="H196" s="20">
        <f t="shared" si="69"/>
        <v>-73.730035172692141</v>
      </c>
    </row>
    <row r="197" spans="1:8" x14ac:dyDescent="0.25">
      <c r="A197" s="5">
        <f t="shared" si="2"/>
        <v>40213</v>
      </c>
      <c r="B197">
        <v>0</v>
      </c>
      <c r="C197">
        <v>179</v>
      </c>
      <c r="D197">
        <v>455.6</v>
      </c>
      <c r="E197">
        <v>1670.3</v>
      </c>
      <c r="F197">
        <f t="shared" si="67"/>
        <v>455.6</v>
      </c>
      <c r="G197">
        <f t="shared" si="68"/>
        <v>1849.3</v>
      </c>
      <c r="H197" s="20">
        <f t="shared" si="69"/>
        <v>-75.363651111231277</v>
      </c>
    </row>
    <row r="198" spans="1:8" x14ac:dyDescent="0.25">
      <c r="A198" s="5">
        <f t="shared" si="2"/>
        <v>40220</v>
      </c>
      <c r="B198">
        <v>0</v>
      </c>
      <c r="C198">
        <v>179</v>
      </c>
      <c r="D198">
        <v>455.6</v>
      </c>
      <c r="E198">
        <v>1670.3</v>
      </c>
      <c r="F198">
        <f t="shared" si="67"/>
        <v>455.6</v>
      </c>
      <c r="G198">
        <f t="shared" si="68"/>
        <v>1849.3</v>
      </c>
      <c r="H198" s="20">
        <f t="shared" si="69"/>
        <v>-75.363651111231277</v>
      </c>
    </row>
    <row r="199" spans="1:8" x14ac:dyDescent="0.25">
      <c r="A199" s="5">
        <f t="shared" si="2"/>
        <v>40227</v>
      </c>
      <c r="B199">
        <v>0</v>
      </c>
      <c r="C199">
        <v>179</v>
      </c>
      <c r="D199">
        <v>455.6</v>
      </c>
      <c r="E199">
        <v>1670.3</v>
      </c>
      <c r="F199">
        <f t="shared" si="67"/>
        <v>455.6</v>
      </c>
      <c r="G199">
        <f t="shared" si="68"/>
        <v>1849.3</v>
      </c>
      <c r="H199" s="20">
        <f t="shared" si="69"/>
        <v>-75.363651111231277</v>
      </c>
    </row>
    <row r="200" spans="1:8" x14ac:dyDescent="0.25">
      <c r="A200" s="5">
        <f t="shared" si="2"/>
        <v>40234</v>
      </c>
      <c r="B200">
        <v>0</v>
      </c>
      <c r="C200">
        <v>124</v>
      </c>
      <c r="D200">
        <v>455.6</v>
      </c>
      <c r="E200">
        <v>1729.3</v>
      </c>
      <c r="F200">
        <f t="shared" si="67"/>
        <v>455.6</v>
      </c>
      <c r="G200">
        <f t="shared" si="68"/>
        <v>1853.3</v>
      </c>
      <c r="H200" s="20">
        <f t="shared" si="69"/>
        <v>-75.416824043597913</v>
      </c>
    </row>
    <row r="201" spans="1:8" x14ac:dyDescent="0.25">
      <c r="A201" s="5">
        <f t="shared" si="2"/>
        <v>40241</v>
      </c>
      <c r="B201">
        <v>0</v>
      </c>
      <c r="C201">
        <v>124</v>
      </c>
      <c r="D201">
        <v>455.6</v>
      </c>
      <c r="E201">
        <v>1729.3</v>
      </c>
      <c r="F201">
        <f t="shared" si="67"/>
        <v>455.6</v>
      </c>
      <c r="G201">
        <f t="shared" si="68"/>
        <v>1853.3</v>
      </c>
      <c r="H201" s="20">
        <f t="shared" si="69"/>
        <v>-75.416824043597913</v>
      </c>
    </row>
    <row r="202" spans="1:8" x14ac:dyDescent="0.25">
      <c r="A202" s="5">
        <f t="shared" si="2"/>
        <v>40248</v>
      </c>
      <c r="B202">
        <v>0</v>
      </c>
      <c r="C202">
        <v>124</v>
      </c>
      <c r="D202">
        <v>455.6</v>
      </c>
      <c r="E202">
        <v>1729.3</v>
      </c>
      <c r="F202">
        <f t="shared" si="67"/>
        <v>455.6</v>
      </c>
      <c r="G202">
        <f t="shared" si="68"/>
        <v>1853.3</v>
      </c>
      <c r="H202" s="20">
        <f t="shared" si="69"/>
        <v>-75.416824043597913</v>
      </c>
    </row>
    <row r="203" spans="1:8" x14ac:dyDescent="0.25">
      <c r="A203" s="5">
        <f t="shared" si="2"/>
        <v>40255</v>
      </c>
      <c r="B203">
        <v>0</v>
      </c>
      <c r="C203">
        <v>55</v>
      </c>
      <c r="D203">
        <v>455.6</v>
      </c>
      <c r="E203">
        <v>1867.9</v>
      </c>
      <c r="F203">
        <f t="shared" si="67"/>
        <v>455.6</v>
      </c>
      <c r="G203">
        <f t="shared" si="68"/>
        <v>1922.9</v>
      </c>
      <c r="H203" s="20">
        <f t="shared" si="69"/>
        <v>-76.306620209059233</v>
      </c>
    </row>
    <row r="204" spans="1:8" x14ac:dyDescent="0.25">
      <c r="A204" s="5">
        <f t="shared" si="2"/>
        <v>40262</v>
      </c>
      <c r="B204">
        <v>0</v>
      </c>
      <c r="C204">
        <v>55</v>
      </c>
      <c r="D204">
        <v>455.6</v>
      </c>
      <c r="E204">
        <v>1867.9</v>
      </c>
      <c r="F204">
        <f t="shared" si="67"/>
        <v>455.6</v>
      </c>
      <c r="G204">
        <f t="shared" si="68"/>
        <v>1922.9</v>
      </c>
      <c r="H204" s="20">
        <f t="shared" si="69"/>
        <v>-76.306620209059233</v>
      </c>
    </row>
    <row r="205" spans="1:8" x14ac:dyDescent="0.25">
      <c r="A205" s="5">
        <f t="shared" si="2"/>
        <v>40269</v>
      </c>
      <c r="B205">
        <v>0</v>
      </c>
      <c r="C205">
        <v>0</v>
      </c>
      <c r="D205">
        <v>455.6</v>
      </c>
      <c r="E205">
        <v>1928.4</v>
      </c>
      <c r="F205">
        <f t="shared" si="67"/>
        <v>455.6</v>
      </c>
      <c r="G205">
        <f t="shared" si="68"/>
        <v>1928.4</v>
      </c>
      <c r="H205" s="20">
        <f t="shared" si="69"/>
        <v>-76.374196224849626</v>
      </c>
    </row>
    <row r="206" spans="1:8" x14ac:dyDescent="0.25">
      <c r="A206" s="5">
        <f t="shared" si="2"/>
        <v>40276</v>
      </c>
      <c r="B206">
        <v>0</v>
      </c>
      <c r="C206">
        <v>0</v>
      </c>
      <c r="D206">
        <v>455.6</v>
      </c>
      <c r="E206">
        <v>1928.4</v>
      </c>
      <c r="F206">
        <f t="shared" si="67"/>
        <v>455.6</v>
      </c>
      <c r="G206">
        <f t="shared" si="68"/>
        <v>1928.4</v>
      </c>
      <c r="H206" s="20">
        <f t="shared" si="69"/>
        <v>-76.374196224849626</v>
      </c>
    </row>
    <row r="207" spans="1:8" x14ac:dyDescent="0.25">
      <c r="A207" s="5">
        <f t="shared" si="2"/>
        <v>40283</v>
      </c>
      <c r="B207">
        <v>0</v>
      </c>
      <c r="C207">
        <v>0</v>
      </c>
      <c r="D207">
        <v>455.6</v>
      </c>
      <c r="E207">
        <v>1928.4</v>
      </c>
      <c r="F207">
        <f t="shared" si="67"/>
        <v>455.6</v>
      </c>
      <c r="G207">
        <f t="shared" si="68"/>
        <v>1928.4</v>
      </c>
      <c r="H207" s="20">
        <f t="shared" si="69"/>
        <v>-76.374196224849626</v>
      </c>
    </row>
    <row r="208" spans="1:8" x14ac:dyDescent="0.25">
      <c r="A208" s="5">
        <f t="shared" si="2"/>
        <v>40290</v>
      </c>
      <c r="B208">
        <v>0</v>
      </c>
      <c r="C208">
        <v>0</v>
      </c>
      <c r="D208">
        <v>455.6</v>
      </c>
      <c r="E208">
        <v>1928.4</v>
      </c>
      <c r="F208">
        <f t="shared" si="67"/>
        <v>455.6</v>
      </c>
      <c r="G208">
        <f t="shared" si="68"/>
        <v>1928.4</v>
      </c>
      <c r="H208" s="20">
        <f t="shared" si="69"/>
        <v>-76.374196224849626</v>
      </c>
    </row>
    <row r="209" spans="1:8" x14ac:dyDescent="0.25">
      <c r="A209" s="5">
        <f t="shared" si="2"/>
        <v>40297</v>
      </c>
      <c r="B209">
        <v>0</v>
      </c>
      <c r="C209">
        <v>0</v>
      </c>
      <c r="D209">
        <v>455.6</v>
      </c>
      <c r="E209">
        <v>1928.4</v>
      </c>
      <c r="F209">
        <f t="shared" si="67"/>
        <v>455.6</v>
      </c>
      <c r="G209">
        <f t="shared" si="68"/>
        <v>1928.4</v>
      </c>
      <c r="H209" s="20">
        <f t="shared" si="69"/>
        <v>-76.374196224849626</v>
      </c>
    </row>
    <row r="210" spans="1:8" x14ac:dyDescent="0.25">
      <c r="A210" s="5">
        <f t="shared" si="2"/>
        <v>40304</v>
      </c>
      <c r="B210">
        <v>0</v>
      </c>
      <c r="C210">
        <v>0</v>
      </c>
      <c r="D210">
        <v>455.6</v>
      </c>
      <c r="E210">
        <v>1928.4</v>
      </c>
      <c r="F210">
        <f t="shared" si="67"/>
        <v>455.6</v>
      </c>
      <c r="G210">
        <f t="shared" si="68"/>
        <v>1928.4</v>
      </c>
      <c r="H210" s="20">
        <f t="shared" si="69"/>
        <v>-76.374196224849626</v>
      </c>
    </row>
    <row r="211" spans="1:8" x14ac:dyDescent="0.25">
      <c r="A211" s="5">
        <f t="shared" si="2"/>
        <v>40311</v>
      </c>
      <c r="B211">
        <v>0</v>
      </c>
      <c r="C211">
        <v>0</v>
      </c>
      <c r="D211">
        <v>455.6</v>
      </c>
      <c r="E211">
        <v>1928.4</v>
      </c>
      <c r="F211">
        <f t="shared" si="67"/>
        <v>455.6</v>
      </c>
      <c r="G211">
        <f t="shared" si="68"/>
        <v>1928.4</v>
      </c>
      <c r="H211" s="20">
        <f t="shared" si="69"/>
        <v>-76.374196224849626</v>
      </c>
    </row>
    <row r="212" spans="1:8" x14ac:dyDescent="0.25">
      <c r="A212" s="5">
        <f t="shared" si="2"/>
        <v>40318</v>
      </c>
      <c r="B212">
        <v>0</v>
      </c>
      <c r="C212">
        <v>0</v>
      </c>
      <c r="D212">
        <v>455.6</v>
      </c>
      <c r="E212">
        <v>1928.4</v>
      </c>
      <c r="F212">
        <f t="shared" si="67"/>
        <v>455.6</v>
      </c>
      <c r="G212">
        <f t="shared" si="68"/>
        <v>1928.4</v>
      </c>
      <c r="H212" s="20">
        <f t="shared" si="69"/>
        <v>-76.374196224849626</v>
      </c>
    </row>
    <row r="213" spans="1:8" x14ac:dyDescent="0.25">
      <c r="A213" s="5">
        <f t="shared" si="2"/>
        <v>40325</v>
      </c>
      <c r="B213">
        <v>0</v>
      </c>
      <c r="C213">
        <v>0</v>
      </c>
      <c r="D213">
        <v>455.6</v>
      </c>
      <c r="E213">
        <v>1928.4</v>
      </c>
      <c r="F213">
        <f t="shared" si="67"/>
        <v>455.6</v>
      </c>
      <c r="G213">
        <f t="shared" si="68"/>
        <v>1928.4</v>
      </c>
      <c r="H213" s="20">
        <f t="shared" si="69"/>
        <v>-76.374196224849626</v>
      </c>
    </row>
    <row r="214" spans="1:8" x14ac:dyDescent="0.25">
      <c r="A214" s="5">
        <f t="shared" si="2"/>
        <v>40332</v>
      </c>
      <c r="F214">
        <f t="shared" si="67"/>
        <v>0</v>
      </c>
      <c r="G214">
        <f t="shared" si="68"/>
        <v>0</v>
      </c>
      <c r="H214" s="20" t="e">
        <f t="shared" si="69"/>
        <v>#DIV/0!</v>
      </c>
    </row>
    <row r="215" spans="1:8" x14ac:dyDescent="0.25">
      <c r="A215" s="5">
        <f t="shared" si="2"/>
        <v>40339</v>
      </c>
      <c r="B215">
        <v>0</v>
      </c>
      <c r="C215">
        <v>55</v>
      </c>
      <c r="D215">
        <v>0</v>
      </c>
      <c r="E215">
        <v>0</v>
      </c>
      <c r="F215">
        <f t="shared" si="67"/>
        <v>0</v>
      </c>
      <c r="G215">
        <f t="shared" si="68"/>
        <v>55</v>
      </c>
      <c r="H215" s="20">
        <f t="shared" si="69"/>
        <v>-100</v>
      </c>
    </row>
    <row r="216" spans="1:8" x14ac:dyDescent="0.25">
      <c r="A216" s="5">
        <f t="shared" si="2"/>
        <v>40346</v>
      </c>
      <c r="B216">
        <v>0</v>
      </c>
      <c r="C216">
        <v>55</v>
      </c>
      <c r="D216">
        <v>0</v>
      </c>
      <c r="E216">
        <v>0</v>
      </c>
      <c r="F216">
        <f t="shared" si="67"/>
        <v>0</v>
      </c>
      <c r="G216">
        <f t="shared" si="68"/>
        <v>55</v>
      </c>
      <c r="H216" s="20">
        <f t="shared" si="69"/>
        <v>-100</v>
      </c>
    </row>
    <row r="217" spans="1:8" x14ac:dyDescent="0.25">
      <c r="A217" s="5">
        <f t="shared" si="2"/>
        <v>40353</v>
      </c>
      <c r="B217">
        <v>0</v>
      </c>
      <c r="C217">
        <v>55</v>
      </c>
      <c r="D217">
        <v>0</v>
      </c>
      <c r="E217">
        <v>0</v>
      </c>
      <c r="F217">
        <f t="shared" si="67"/>
        <v>0</v>
      </c>
      <c r="G217">
        <f t="shared" si="68"/>
        <v>55</v>
      </c>
      <c r="H217" s="20">
        <f t="shared" si="69"/>
        <v>-100</v>
      </c>
    </row>
    <row r="218" spans="1:8" x14ac:dyDescent="0.25">
      <c r="A218" s="5">
        <f t="shared" si="2"/>
        <v>40360</v>
      </c>
      <c r="B218">
        <v>0</v>
      </c>
      <c r="C218">
        <v>0</v>
      </c>
      <c r="D218">
        <v>0</v>
      </c>
      <c r="E218">
        <v>57.8</v>
      </c>
      <c r="F218">
        <f t="shared" si="67"/>
        <v>0</v>
      </c>
      <c r="G218">
        <f t="shared" si="68"/>
        <v>57.8</v>
      </c>
      <c r="H218" s="20">
        <f t="shared" si="69"/>
        <v>-100</v>
      </c>
    </row>
    <row r="219" spans="1:8" x14ac:dyDescent="0.25">
      <c r="A219" s="5">
        <f t="shared" si="2"/>
        <v>40367</v>
      </c>
      <c r="B219">
        <v>0</v>
      </c>
      <c r="C219">
        <v>0</v>
      </c>
      <c r="D219">
        <v>0</v>
      </c>
      <c r="E219">
        <v>57.8</v>
      </c>
      <c r="F219">
        <f t="shared" si="67"/>
        <v>0</v>
      </c>
      <c r="G219">
        <f t="shared" si="68"/>
        <v>57.8</v>
      </c>
      <c r="H219" s="20">
        <f t="shared" si="69"/>
        <v>-100</v>
      </c>
    </row>
    <row r="220" spans="1:8" x14ac:dyDescent="0.25">
      <c r="A220" s="5">
        <f t="shared" si="2"/>
        <v>40374</v>
      </c>
      <c r="B220">
        <v>0</v>
      </c>
      <c r="C220">
        <v>0</v>
      </c>
      <c r="D220">
        <v>0</v>
      </c>
      <c r="E220">
        <v>57.8</v>
      </c>
      <c r="F220">
        <f t="shared" ref="F220:F251" si="70">+B220+D220</f>
        <v>0</v>
      </c>
      <c r="G220">
        <f t="shared" ref="G220:G251" si="71">+C220+E220</f>
        <v>57.8</v>
      </c>
      <c r="H220" s="20">
        <f t="shared" si="69"/>
        <v>-100</v>
      </c>
    </row>
    <row r="221" spans="1:8" x14ac:dyDescent="0.25">
      <c r="A221" s="5">
        <f t="shared" si="2"/>
        <v>40381</v>
      </c>
      <c r="B221">
        <v>75</v>
      </c>
      <c r="C221">
        <v>55</v>
      </c>
      <c r="D221">
        <v>20.2</v>
      </c>
      <c r="E221">
        <v>57.8</v>
      </c>
      <c r="F221">
        <f t="shared" si="70"/>
        <v>95.2</v>
      </c>
      <c r="G221">
        <f t="shared" si="71"/>
        <v>112.8</v>
      </c>
      <c r="H221" s="20">
        <f t="shared" ref="H221:H252" si="72">+(F221/G221-1)*100</f>
        <v>-15.602836879432624</v>
      </c>
    </row>
    <row r="222" spans="1:8" x14ac:dyDescent="0.25">
      <c r="A222" s="5">
        <f t="shared" si="2"/>
        <v>40388</v>
      </c>
      <c r="B222">
        <v>185</v>
      </c>
      <c r="C222">
        <v>55</v>
      </c>
      <c r="D222">
        <v>20.2</v>
      </c>
      <c r="E222">
        <v>57.8</v>
      </c>
      <c r="F222">
        <f t="shared" si="70"/>
        <v>205.2</v>
      </c>
      <c r="G222">
        <f t="shared" si="71"/>
        <v>112.8</v>
      </c>
      <c r="H222" s="20">
        <f t="shared" si="72"/>
        <v>81.914893617021264</v>
      </c>
    </row>
    <row r="223" spans="1:8" x14ac:dyDescent="0.25">
      <c r="A223" s="5">
        <f t="shared" si="2"/>
        <v>40395</v>
      </c>
      <c r="B223">
        <v>375</v>
      </c>
      <c r="C223">
        <v>121</v>
      </c>
      <c r="D223">
        <v>20.2</v>
      </c>
      <c r="E223">
        <v>57.8</v>
      </c>
      <c r="F223">
        <f t="shared" si="70"/>
        <v>395.2</v>
      </c>
      <c r="G223">
        <f t="shared" si="71"/>
        <v>178.8</v>
      </c>
      <c r="H223" s="20">
        <f t="shared" si="72"/>
        <v>121.02908277404919</v>
      </c>
    </row>
    <row r="224" spans="1:8" x14ac:dyDescent="0.25">
      <c r="A224" s="5">
        <f t="shared" si="2"/>
        <v>40402</v>
      </c>
      <c r="B224">
        <v>969</v>
      </c>
      <c r="C224">
        <v>121</v>
      </c>
      <c r="D224">
        <v>20.2</v>
      </c>
      <c r="E224">
        <v>57.8</v>
      </c>
      <c r="F224">
        <f t="shared" si="70"/>
        <v>989.2</v>
      </c>
      <c r="G224">
        <f t="shared" si="71"/>
        <v>178.8</v>
      </c>
      <c r="H224" s="20">
        <f t="shared" si="72"/>
        <v>453.24384787472036</v>
      </c>
    </row>
    <row r="225" spans="1:8" x14ac:dyDescent="0.25">
      <c r="A225" s="5">
        <f t="shared" si="2"/>
        <v>40409</v>
      </c>
      <c r="B225">
        <v>1047</v>
      </c>
      <c r="C225">
        <v>181</v>
      </c>
      <c r="D225">
        <v>78.099999999999994</v>
      </c>
      <c r="E225">
        <v>57.8</v>
      </c>
      <c r="F225">
        <f t="shared" si="70"/>
        <v>1125.0999999999999</v>
      </c>
      <c r="G225">
        <f t="shared" si="71"/>
        <v>238.8</v>
      </c>
      <c r="H225" s="20">
        <f t="shared" si="72"/>
        <v>371.14740368509206</v>
      </c>
    </row>
    <row r="226" spans="1:8" x14ac:dyDescent="0.25">
      <c r="A226" s="5">
        <f t="shared" si="2"/>
        <v>40416</v>
      </c>
      <c r="B226">
        <v>1047</v>
      </c>
      <c r="C226">
        <v>170</v>
      </c>
      <c r="D226">
        <v>161.4</v>
      </c>
      <c r="E226">
        <v>117.9</v>
      </c>
      <c r="F226">
        <f t="shared" si="70"/>
        <v>1208.4000000000001</v>
      </c>
      <c r="G226">
        <f t="shared" si="71"/>
        <v>287.89999999999998</v>
      </c>
      <c r="H226" s="20">
        <f t="shared" si="72"/>
        <v>319.72907259465097</v>
      </c>
    </row>
    <row r="227" spans="1:8" x14ac:dyDescent="0.25">
      <c r="A227" s="5">
        <f t="shared" si="2"/>
        <v>40423</v>
      </c>
      <c r="B227">
        <v>1012.6</v>
      </c>
      <c r="C227">
        <v>230</v>
      </c>
      <c r="D227">
        <v>311.60000000000002</v>
      </c>
      <c r="E227">
        <v>117.9</v>
      </c>
      <c r="F227">
        <f t="shared" si="70"/>
        <v>1324.2</v>
      </c>
      <c r="G227">
        <f t="shared" si="71"/>
        <v>347.9</v>
      </c>
      <c r="H227" s="20">
        <f t="shared" si="72"/>
        <v>280.62661684392071</v>
      </c>
    </row>
    <row r="228" spans="1:8" x14ac:dyDescent="0.25">
      <c r="A228" s="5">
        <f t="shared" si="2"/>
        <v>40430</v>
      </c>
      <c r="B228">
        <v>567.6</v>
      </c>
      <c r="C228">
        <v>175</v>
      </c>
      <c r="D228">
        <v>493</v>
      </c>
      <c r="E228">
        <v>175.6</v>
      </c>
      <c r="F228">
        <f t="shared" si="70"/>
        <v>1060.5999999999999</v>
      </c>
      <c r="G228">
        <f t="shared" si="71"/>
        <v>350.6</v>
      </c>
      <c r="H228" s="20">
        <f t="shared" si="72"/>
        <v>202.50998288648026</v>
      </c>
    </row>
    <row r="229" spans="1:8" x14ac:dyDescent="0.25">
      <c r="A229" s="5">
        <f t="shared" si="2"/>
        <v>40437</v>
      </c>
      <c r="B229">
        <v>722.6</v>
      </c>
      <c r="C229">
        <v>120</v>
      </c>
      <c r="D229">
        <v>626.4</v>
      </c>
      <c r="E229">
        <v>238.6</v>
      </c>
      <c r="F229">
        <f t="shared" si="70"/>
        <v>1349</v>
      </c>
      <c r="G229">
        <f t="shared" si="71"/>
        <v>358.6</v>
      </c>
      <c r="H229" s="20">
        <f t="shared" si="72"/>
        <v>276.18516452872279</v>
      </c>
    </row>
    <row r="230" spans="1:8" x14ac:dyDescent="0.25">
      <c r="A230" s="5">
        <f t="shared" si="2"/>
        <v>40444</v>
      </c>
      <c r="B230">
        <v>846.5</v>
      </c>
      <c r="C230">
        <v>120</v>
      </c>
      <c r="D230">
        <v>626.4</v>
      </c>
      <c r="E230">
        <v>301.60000000000002</v>
      </c>
      <c r="F230">
        <f t="shared" si="70"/>
        <v>1472.9</v>
      </c>
      <c r="G230">
        <f t="shared" si="71"/>
        <v>421.6</v>
      </c>
      <c r="H230" s="20">
        <f t="shared" si="72"/>
        <v>249.35958254269451</v>
      </c>
    </row>
    <row r="231" spans="1:8" x14ac:dyDescent="0.25">
      <c r="A231" s="5">
        <f t="shared" si="2"/>
        <v>40451</v>
      </c>
      <c r="B231">
        <v>840.5</v>
      </c>
      <c r="C231">
        <v>60</v>
      </c>
      <c r="D231">
        <v>780</v>
      </c>
      <c r="E231">
        <v>360.6</v>
      </c>
      <c r="F231">
        <f t="shared" si="70"/>
        <v>1620.5</v>
      </c>
      <c r="G231">
        <f t="shared" si="71"/>
        <v>420.6</v>
      </c>
      <c r="H231" s="20">
        <f t="shared" si="72"/>
        <v>285.28292914883497</v>
      </c>
    </row>
    <row r="232" spans="1:8" x14ac:dyDescent="0.25">
      <c r="A232" s="5">
        <f t="shared" si="2"/>
        <v>40458</v>
      </c>
      <c r="B232">
        <v>683.5</v>
      </c>
      <c r="C232">
        <v>60</v>
      </c>
      <c r="D232">
        <v>881.7</v>
      </c>
      <c r="E232">
        <v>360.6</v>
      </c>
      <c r="F232">
        <f t="shared" si="70"/>
        <v>1565.2</v>
      </c>
      <c r="G232">
        <f t="shared" si="71"/>
        <v>420.6</v>
      </c>
      <c r="H232" s="20">
        <f t="shared" si="72"/>
        <v>272.13504517356159</v>
      </c>
    </row>
    <row r="233" spans="1:8" x14ac:dyDescent="0.25">
      <c r="A233" s="5">
        <f t="shared" si="2"/>
        <v>40465</v>
      </c>
      <c r="B233">
        <v>701</v>
      </c>
      <c r="C233">
        <v>0</v>
      </c>
      <c r="D233">
        <v>938.2</v>
      </c>
      <c r="E233">
        <v>423.6</v>
      </c>
      <c r="F233">
        <f t="shared" si="70"/>
        <v>1639.2</v>
      </c>
      <c r="G233">
        <f t="shared" si="71"/>
        <v>423.6</v>
      </c>
      <c r="H233" s="20">
        <f t="shared" si="72"/>
        <v>286.96883852691212</v>
      </c>
    </row>
    <row r="234" spans="1:8" x14ac:dyDescent="0.25">
      <c r="A234" s="5">
        <f t="shared" si="2"/>
        <v>40472</v>
      </c>
      <c r="B234">
        <v>817.5</v>
      </c>
      <c r="C234">
        <v>0</v>
      </c>
      <c r="D234">
        <v>1061.9000000000001</v>
      </c>
      <c r="E234">
        <v>423.6</v>
      </c>
      <c r="F234">
        <f t="shared" si="70"/>
        <v>1879.4</v>
      </c>
      <c r="G234">
        <f t="shared" si="71"/>
        <v>423.6</v>
      </c>
      <c r="H234" s="20">
        <f t="shared" si="72"/>
        <v>343.67327667610954</v>
      </c>
    </row>
    <row r="235" spans="1:8" x14ac:dyDescent="0.25">
      <c r="A235" s="5">
        <f t="shared" si="2"/>
        <v>40479</v>
      </c>
      <c r="B235">
        <v>756</v>
      </c>
      <c r="C235">
        <v>0</v>
      </c>
      <c r="D235">
        <v>1119.7</v>
      </c>
      <c r="E235">
        <v>423.6</v>
      </c>
      <c r="F235">
        <f t="shared" si="70"/>
        <v>1875.7</v>
      </c>
      <c r="G235">
        <f t="shared" si="71"/>
        <v>423.6</v>
      </c>
      <c r="H235" s="20">
        <f t="shared" si="72"/>
        <v>342.79981114258737</v>
      </c>
    </row>
    <row r="236" spans="1:8" x14ac:dyDescent="0.25">
      <c r="A236" s="5">
        <f t="shared" si="2"/>
        <v>40486</v>
      </c>
      <c r="B236">
        <v>691.4</v>
      </c>
      <c r="C236">
        <v>0</v>
      </c>
      <c r="D236">
        <v>1177.4000000000001</v>
      </c>
      <c r="E236">
        <v>455.6</v>
      </c>
      <c r="F236">
        <f t="shared" si="70"/>
        <v>1868.8000000000002</v>
      </c>
      <c r="G236">
        <f t="shared" si="71"/>
        <v>455.6</v>
      </c>
      <c r="H236" s="20">
        <f t="shared" si="72"/>
        <v>310.18437225636524</v>
      </c>
    </row>
    <row r="237" spans="1:8" x14ac:dyDescent="0.25">
      <c r="A237" s="5">
        <f t="shared" si="2"/>
        <v>40493</v>
      </c>
      <c r="B237">
        <v>806.4</v>
      </c>
      <c r="C237">
        <v>0</v>
      </c>
      <c r="D237">
        <v>1177.4000000000001</v>
      </c>
      <c r="E237">
        <v>455.6</v>
      </c>
      <c r="F237">
        <f t="shared" si="70"/>
        <v>1983.8000000000002</v>
      </c>
      <c r="G237">
        <f t="shared" si="71"/>
        <v>455.6</v>
      </c>
      <c r="H237" s="20">
        <f t="shared" si="72"/>
        <v>335.42581211589112</v>
      </c>
    </row>
    <row r="238" spans="1:8" x14ac:dyDescent="0.25">
      <c r="A238" s="5">
        <f t="shared" si="2"/>
        <v>40500</v>
      </c>
      <c r="B238">
        <v>871.4</v>
      </c>
      <c r="C238">
        <v>0</v>
      </c>
      <c r="D238">
        <v>1293.5999999999999</v>
      </c>
      <c r="E238">
        <v>455.6</v>
      </c>
      <c r="F238">
        <f t="shared" si="70"/>
        <v>2165</v>
      </c>
      <c r="G238">
        <f t="shared" si="71"/>
        <v>455.6</v>
      </c>
      <c r="H238" s="20">
        <f t="shared" si="72"/>
        <v>375.19754170324848</v>
      </c>
    </row>
    <row r="239" spans="1:8" x14ac:dyDescent="0.25">
      <c r="A239" s="5">
        <f t="shared" si="2"/>
        <v>40507</v>
      </c>
      <c r="B239">
        <v>816.4</v>
      </c>
      <c r="C239">
        <v>0</v>
      </c>
      <c r="D239">
        <v>1405.9</v>
      </c>
      <c r="E239">
        <v>455.6</v>
      </c>
      <c r="F239">
        <f t="shared" si="70"/>
        <v>2222.3000000000002</v>
      </c>
      <c r="G239">
        <f t="shared" si="71"/>
        <v>455.6</v>
      </c>
      <c r="H239" s="20">
        <f t="shared" si="72"/>
        <v>387.77436347673398</v>
      </c>
    </row>
    <row r="240" spans="1:8" x14ac:dyDescent="0.25">
      <c r="A240" s="5">
        <f t="shared" si="2"/>
        <v>40514</v>
      </c>
      <c r="B240">
        <v>877.4</v>
      </c>
      <c r="C240">
        <v>0</v>
      </c>
      <c r="D240">
        <v>1467</v>
      </c>
      <c r="E240">
        <v>455.6</v>
      </c>
      <c r="F240">
        <f t="shared" si="70"/>
        <v>2344.4</v>
      </c>
      <c r="G240">
        <f t="shared" si="71"/>
        <v>455.6</v>
      </c>
      <c r="H240" s="20">
        <f t="shared" si="72"/>
        <v>414.57418788410888</v>
      </c>
    </row>
    <row r="241" spans="1:8" x14ac:dyDescent="0.25">
      <c r="A241" s="5">
        <f t="shared" si="2"/>
        <v>40521</v>
      </c>
      <c r="B241">
        <v>882.5</v>
      </c>
      <c r="C241">
        <v>0</v>
      </c>
      <c r="D241">
        <v>1518.3</v>
      </c>
      <c r="E241">
        <v>455.6</v>
      </c>
      <c r="F241">
        <f t="shared" si="70"/>
        <v>2400.8000000000002</v>
      </c>
      <c r="G241">
        <f t="shared" si="71"/>
        <v>455.6</v>
      </c>
      <c r="H241" s="20">
        <f t="shared" si="72"/>
        <v>426.95346795434591</v>
      </c>
    </row>
    <row r="242" spans="1:8" x14ac:dyDescent="0.25">
      <c r="A242" s="5">
        <f t="shared" si="2"/>
        <v>40528</v>
      </c>
      <c r="B242">
        <v>937.5</v>
      </c>
      <c r="C242">
        <v>0</v>
      </c>
      <c r="D242">
        <v>1633.8</v>
      </c>
      <c r="E242">
        <v>455.6</v>
      </c>
      <c r="F242">
        <f t="shared" si="70"/>
        <v>2571.3000000000002</v>
      </c>
      <c r="G242">
        <f t="shared" si="71"/>
        <v>455.6</v>
      </c>
      <c r="H242" s="20">
        <f t="shared" si="72"/>
        <v>464.3766461808604</v>
      </c>
    </row>
    <row r="243" spans="1:8" x14ac:dyDescent="0.25">
      <c r="A243" s="5">
        <f t="shared" si="2"/>
        <v>40535</v>
      </c>
      <c r="B243">
        <v>882.5</v>
      </c>
      <c r="C243">
        <v>0</v>
      </c>
      <c r="D243">
        <v>1682.6</v>
      </c>
      <c r="E243">
        <v>455.6</v>
      </c>
      <c r="F243">
        <f t="shared" si="70"/>
        <v>2565.1</v>
      </c>
      <c r="G243">
        <f t="shared" si="71"/>
        <v>455.6</v>
      </c>
      <c r="H243" s="20">
        <f t="shared" si="72"/>
        <v>463.01580333625986</v>
      </c>
    </row>
    <row r="244" spans="1:8" x14ac:dyDescent="0.25">
      <c r="A244" s="5">
        <f t="shared" si="2"/>
        <v>40542</v>
      </c>
      <c r="B244">
        <v>827.5</v>
      </c>
      <c r="C244">
        <v>0</v>
      </c>
      <c r="D244">
        <v>1740.3</v>
      </c>
      <c r="E244">
        <v>455.6</v>
      </c>
      <c r="F244">
        <f t="shared" si="70"/>
        <v>2567.8000000000002</v>
      </c>
      <c r="G244">
        <f t="shared" si="71"/>
        <v>455.6</v>
      </c>
      <c r="H244" s="20">
        <f t="shared" si="72"/>
        <v>463.60842844600529</v>
      </c>
    </row>
    <row r="245" spans="1:8" x14ac:dyDescent="0.25">
      <c r="A245" s="5">
        <f t="shared" si="2"/>
        <v>40549</v>
      </c>
      <c r="B245">
        <v>659.8</v>
      </c>
      <c r="C245">
        <v>0</v>
      </c>
      <c r="D245">
        <v>1972.3</v>
      </c>
      <c r="E245">
        <v>455.6</v>
      </c>
      <c r="F245">
        <f t="shared" si="70"/>
        <v>2632.1</v>
      </c>
      <c r="G245">
        <f t="shared" si="71"/>
        <v>455.6</v>
      </c>
      <c r="H245" s="20">
        <f t="shared" si="72"/>
        <v>477.72168568920097</v>
      </c>
    </row>
    <row r="246" spans="1:8" x14ac:dyDescent="0.25">
      <c r="A246" s="5">
        <f t="shared" si="2"/>
        <v>40556</v>
      </c>
      <c r="B246">
        <v>675.5</v>
      </c>
      <c r="C246">
        <v>0</v>
      </c>
      <c r="D246">
        <v>1972.3</v>
      </c>
      <c r="E246">
        <v>455.6</v>
      </c>
      <c r="F246">
        <f t="shared" si="70"/>
        <v>2647.8</v>
      </c>
      <c r="G246">
        <f t="shared" si="71"/>
        <v>455.6</v>
      </c>
      <c r="H246" s="20">
        <f t="shared" si="72"/>
        <v>481.16769095697987</v>
      </c>
    </row>
    <row r="247" spans="1:8" x14ac:dyDescent="0.25">
      <c r="A247" s="5">
        <f t="shared" si="2"/>
        <v>40563</v>
      </c>
      <c r="B247">
        <v>670.5</v>
      </c>
      <c r="C247">
        <v>0</v>
      </c>
      <c r="D247">
        <v>2087.4</v>
      </c>
      <c r="E247">
        <v>455.6</v>
      </c>
      <c r="F247">
        <f t="shared" si="70"/>
        <v>2757.9</v>
      </c>
      <c r="G247">
        <f t="shared" si="71"/>
        <v>455.6</v>
      </c>
      <c r="H247" s="20">
        <f t="shared" si="72"/>
        <v>505.3336259877085</v>
      </c>
    </row>
    <row r="248" spans="1:8" x14ac:dyDescent="0.25">
      <c r="A248" s="5">
        <f t="shared" si="2"/>
        <v>40570</v>
      </c>
      <c r="B248">
        <v>695.9</v>
      </c>
      <c r="C248">
        <v>0</v>
      </c>
      <c r="D248">
        <v>2202.1999999999998</v>
      </c>
      <c r="E248">
        <v>455.6</v>
      </c>
      <c r="F248">
        <f t="shared" si="70"/>
        <v>2898.1</v>
      </c>
      <c r="G248">
        <f t="shared" si="71"/>
        <v>455.6</v>
      </c>
      <c r="H248" s="20">
        <f t="shared" si="72"/>
        <v>536.10623353819142</v>
      </c>
    </row>
    <row r="249" spans="1:8" x14ac:dyDescent="0.25">
      <c r="A249" s="5">
        <f t="shared" si="2"/>
        <v>40577</v>
      </c>
      <c r="B249">
        <v>618.9</v>
      </c>
      <c r="C249">
        <v>0</v>
      </c>
      <c r="D249">
        <v>2297.1999999999998</v>
      </c>
      <c r="E249">
        <v>455.6</v>
      </c>
      <c r="F249">
        <f t="shared" si="70"/>
        <v>2916.1</v>
      </c>
      <c r="G249">
        <f t="shared" si="71"/>
        <v>455.6</v>
      </c>
      <c r="H249" s="20">
        <f t="shared" si="72"/>
        <v>540.05706760316059</v>
      </c>
    </row>
    <row r="250" spans="1:8" x14ac:dyDescent="0.25">
      <c r="A250" s="5">
        <f t="shared" si="2"/>
        <v>40584</v>
      </c>
      <c r="B250">
        <v>508.9</v>
      </c>
      <c r="C250">
        <v>0</v>
      </c>
      <c r="D250">
        <v>2438.6</v>
      </c>
      <c r="E250">
        <v>455.6</v>
      </c>
      <c r="F250">
        <f t="shared" si="70"/>
        <v>2947.5</v>
      </c>
      <c r="G250">
        <f t="shared" si="71"/>
        <v>455.6</v>
      </c>
      <c r="H250" s="20">
        <f t="shared" si="72"/>
        <v>546.94907813871816</v>
      </c>
    </row>
    <row r="251" spans="1:8" x14ac:dyDescent="0.25">
      <c r="A251" s="5">
        <f t="shared" si="2"/>
        <v>40591</v>
      </c>
      <c r="B251">
        <v>458.9</v>
      </c>
      <c r="C251">
        <v>0</v>
      </c>
      <c r="D251">
        <v>2783.8</v>
      </c>
      <c r="E251">
        <v>455.6</v>
      </c>
      <c r="F251">
        <f t="shared" si="70"/>
        <v>3242.7000000000003</v>
      </c>
      <c r="G251">
        <f t="shared" si="71"/>
        <v>455.6</v>
      </c>
      <c r="H251" s="20">
        <f t="shared" si="72"/>
        <v>611.7427568042142</v>
      </c>
    </row>
    <row r="252" spans="1:8" x14ac:dyDescent="0.25">
      <c r="A252" s="5">
        <f t="shared" si="2"/>
        <v>40598</v>
      </c>
      <c r="B252">
        <v>579.5</v>
      </c>
      <c r="C252">
        <v>0</v>
      </c>
      <c r="D252">
        <v>2839.2</v>
      </c>
      <c r="E252">
        <v>455.6</v>
      </c>
      <c r="F252">
        <f t="shared" ref="F252:F264" si="73">+B252+D252</f>
        <v>3418.7</v>
      </c>
      <c r="G252">
        <f t="shared" ref="G252:G264" si="74">+C252+E252</f>
        <v>455.6</v>
      </c>
      <c r="H252" s="20">
        <f t="shared" si="72"/>
        <v>650.37313432835811</v>
      </c>
    </row>
    <row r="253" spans="1:8" x14ac:dyDescent="0.25">
      <c r="A253" s="5">
        <f t="shared" ref="A253:A316" si="75">+A252+7</f>
        <v>40605</v>
      </c>
      <c r="B253">
        <v>639.5</v>
      </c>
      <c r="C253">
        <v>0</v>
      </c>
      <c r="D253">
        <v>2896.5</v>
      </c>
      <c r="E253">
        <v>455.6</v>
      </c>
      <c r="F253">
        <f t="shared" si="73"/>
        <v>3536</v>
      </c>
      <c r="G253">
        <f t="shared" si="74"/>
        <v>455.6</v>
      </c>
      <c r="H253" s="20">
        <f t="shared" ref="H253:H265" si="76">+(F253/G253-1)*100</f>
        <v>676.11940298507454</v>
      </c>
    </row>
    <row r="254" spans="1:8" x14ac:dyDescent="0.25">
      <c r="A254" s="5">
        <f t="shared" si="75"/>
        <v>40612</v>
      </c>
      <c r="B254">
        <v>535.5</v>
      </c>
      <c r="C254">
        <v>0</v>
      </c>
      <c r="D254">
        <v>3095.8</v>
      </c>
      <c r="E254">
        <v>455.6</v>
      </c>
      <c r="F254">
        <f t="shared" si="73"/>
        <v>3631.3</v>
      </c>
      <c r="G254">
        <f t="shared" si="74"/>
        <v>455.6</v>
      </c>
      <c r="H254" s="20">
        <f t="shared" si="76"/>
        <v>697.03687445127298</v>
      </c>
    </row>
    <row r="255" spans="1:8" x14ac:dyDescent="0.25">
      <c r="A255" s="5">
        <f t="shared" si="75"/>
        <v>40619</v>
      </c>
      <c r="B255">
        <v>594.5</v>
      </c>
      <c r="C255">
        <v>0</v>
      </c>
      <c r="D255">
        <v>3153.6</v>
      </c>
      <c r="E255">
        <v>455.6</v>
      </c>
      <c r="F255">
        <f t="shared" si="73"/>
        <v>3748.1</v>
      </c>
      <c r="G255">
        <f t="shared" si="74"/>
        <v>455.6</v>
      </c>
      <c r="H255" s="20">
        <f t="shared" si="76"/>
        <v>722.67339771729587</v>
      </c>
    </row>
    <row r="256" spans="1:8" x14ac:dyDescent="0.25">
      <c r="A256" s="5">
        <f t="shared" si="75"/>
        <v>40626</v>
      </c>
      <c r="B256">
        <v>586</v>
      </c>
      <c r="C256">
        <v>0</v>
      </c>
      <c r="D256">
        <v>3163</v>
      </c>
      <c r="E256">
        <v>455.6</v>
      </c>
      <c r="F256">
        <f t="shared" si="73"/>
        <v>3749</v>
      </c>
      <c r="G256">
        <f t="shared" si="74"/>
        <v>455.6</v>
      </c>
      <c r="H256" s="20">
        <f t="shared" si="76"/>
        <v>722.87093942054435</v>
      </c>
    </row>
    <row r="257" spans="1:8" x14ac:dyDescent="0.25">
      <c r="A257" s="5">
        <f t="shared" si="75"/>
        <v>40633</v>
      </c>
      <c r="B257">
        <v>542.6</v>
      </c>
      <c r="C257">
        <v>0</v>
      </c>
      <c r="D257">
        <v>3214.8</v>
      </c>
      <c r="E257">
        <v>455.6</v>
      </c>
      <c r="F257">
        <f t="shared" si="73"/>
        <v>3757.4</v>
      </c>
      <c r="G257">
        <f t="shared" si="74"/>
        <v>455.6</v>
      </c>
      <c r="H257" s="20">
        <f t="shared" si="76"/>
        <v>724.71466198419671</v>
      </c>
    </row>
    <row r="258" spans="1:8" x14ac:dyDescent="0.25">
      <c r="A258" s="5">
        <f t="shared" si="75"/>
        <v>40640</v>
      </c>
      <c r="B258">
        <v>601.5</v>
      </c>
      <c r="C258">
        <v>0</v>
      </c>
      <c r="D258">
        <v>3272.6</v>
      </c>
      <c r="E258">
        <v>455.6</v>
      </c>
      <c r="F258">
        <f t="shared" si="73"/>
        <v>3874.1</v>
      </c>
      <c r="G258">
        <f t="shared" si="74"/>
        <v>455.6</v>
      </c>
      <c r="H258" s="20">
        <f t="shared" si="76"/>
        <v>750.32923617208064</v>
      </c>
    </row>
    <row r="259" spans="1:8" x14ac:dyDescent="0.25">
      <c r="A259" s="5">
        <f t="shared" si="75"/>
        <v>40647</v>
      </c>
      <c r="B259">
        <v>533.79999999999995</v>
      </c>
      <c r="C259">
        <v>0</v>
      </c>
      <c r="D259">
        <v>3404.2</v>
      </c>
      <c r="E259">
        <v>455.6</v>
      </c>
      <c r="F259">
        <f t="shared" si="73"/>
        <v>3938</v>
      </c>
      <c r="G259">
        <f t="shared" si="74"/>
        <v>455.6</v>
      </c>
      <c r="H259" s="20">
        <f t="shared" si="76"/>
        <v>764.35469710272162</v>
      </c>
    </row>
    <row r="260" spans="1:8" x14ac:dyDescent="0.25">
      <c r="A260" s="5">
        <f t="shared" si="75"/>
        <v>40654</v>
      </c>
      <c r="B260">
        <v>414.8</v>
      </c>
      <c r="C260">
        <v>0</v>
      </c>
      <c r="D260">
        <v>3530</v>
      </c>
      <c r="E260">
        <v>455.6</v>
      </c>
      <c r="F260">
        <f t="shared" si="73"/>
        <v>3944.8</v>
      </c>
      <c r="G260">
        <f t="shared" si="74"/>
        <v>455.6</v>
      </c>
      <c r="H260" s="20">
        <f t="shared" si="76"/>
        <v>765.84723441615449</v>
      </c>
    </row>
    <row r="261" spans="1:8" x14ac:dyDescent="0.25">
      <c r="A261" s="5">
        <f t="shared" si="75"/>
        <v>40661</v>
      </c>
      <c r="B261">
        <v>294.8</v>
      </c>
      <c r="C261">
        <v>0</v>
      </c>
      <c r="D261">
        <v>3652.7</v>
      </c>
      <c r="E261">
        <v>455.6</v>
      </c>
      <c r="F261">
        <f t="shared" si="73"/>
        <v>3947.5</v>
      </c>
      <c r="G261">
        <f t="shared" si="74"/>
        <v>455.6</v>
      </c>
      <c r="H261" s="20">
        <f t="shared" si="76"/>
        <v>766.43985952589981</v>
      </c>
    </row>
    <row r="262" spans="1:8" x14ac:dyDescent="0.25">
      <c r="A262" s="5">
        <f t="shared" si="75"/>
        <v>40668</v>
      </c>
      <c r="B262">
        <v>174.9</v>
      </c>
      <c r="C262">
        <v>0</v>
      </c>
      <c r="D262">
        <v>3776.4</v>
      </c>
      <c r="E262">
        <v>455.6</v>
      </c>
      <c r="F262">
        <f t="shared" si="73"/>
        <v>3951.3</v>
      </c>
      <c r="G262">
        <f t="shared" si="74"/>
        <v>455.6</v>
      </c>
      <c r="H262" s="20">
        <f t="shared" si="76"/>
        <v>767.27392449517117</v>
      </c>
    </row>
    <row r="263" spans="1:8" x14ac:dyDescent="0.25">
      <c r="A263" s="5">
        <f t="shared" si="75"/>
        <v>40675</v>
      </c>
      <c r="B263">
        <v>108</v>
      </c>
      <c r="C263">
        <v>0</v>
      </c>
      <c r="D263">
        <v>3846.2</v>
      </c>
      <c r="E263">
        <v>455.6</v>
      </c>
      <c r="F263">
        <f t="shared" si="73"/>
        <v>3954.2</v>
      </c>
      <c r="G263">
        <f t="shared" si="74"/>
        <v>455.6</v>
      </c>
      <c r="H263" s="20">
        <f t="shared" si="76"/>
        <v>767.91044776119395</v>
      </c>
    </row>
    <row r="264" spans="1:8" x14ac:dyDescent="0.25">
      <c r="A264" s="5">
        <f t="shared" si="75"/>
        <v>40682</v>
      </c>
      <c r="B264">
        <v>0</v>
      </c>
      <c r="C264">
        <v>0</v>
      </c>
      <c r="D264">
        <v>4021.2</v>
      </c>
      <c r="E264">
        <v>455.6</v>
      </c>
      <c r="F264">
        <f t="shared" si="73"/>
        <v>4021.2</v>
      </c>
      <c r="G264">
        <f t="shared" si="74"/>
        <v>455.6</v>
      </c>
      <c r="H264" s="20">
        <f t="shared" si="76"/>
        <v>782.61633011413517</v>
      </c>
    </row>
    <row r="265" spans="1:8" x14ac:dyDescent="0.25">
      <c r="A265" s="5">
        <f t="shared" si="75"/>
        <v>40689</v>
      </c>
      <c r="B265">
        <v>0</v>
      </c>
      <c r="C265">
        <v>0</v>
      </c>
      <c r="D265">
        <v>4021.2</v>
      </c>
      <c r="E265">
        <v>455.6</v>
      </c>
      <c r="F265">
        <f t="shared" ref="F265:F274" si="77">+B265+D265</f>
        <v>4021.2</v>
      </c>
      <c r="G265">
        <f t="shared" ref="G265:G274" si="78">+C265+E265</f>
        <v>455.6</v>
      </c>
      <c r="H265" s="20">
        <f t="shared" si="76"/>
        <v>782.61633011413517</v>
      </c>
    </row>
    <row r="266" spans="1:8" x14ac:dyDescent="0.25">
      <c r="A266" s="5">
        <f t="shared" si="75"/>
        <v>40696</v>
      </c>
      <c r="B266" s="272" t="s">
        <v>655</v>
      </c>
      <c r="C266" s="272" t="s">
        <v>655</v>
      </c>
      <c r="D266" s="272" t="s">
        <v>655</v>
      </c>
      <c r="E266" s="272" t="s">
        <v>655</v>
      </c>
      <c r="F266" s="272" t="s">
        <v>656</v>
      </c>
      <c r="H266" s="20"/>
    </row>
    <row r="267" spans="1:8" x14ac:dyDescent="0.25">
      <c r="A267" s="5">
        <f t="shared" si="75"/>
        <v>40703</v>
      </c>
      <c r="B267" s="272">
        <v>0</v>
      </c>
      <c r="C267" s="272">
        <v>0</v>
      </c>
      <c r="D267" s="272">
        <v>57.8</v>
      </c>
      <c r="E267" s="272">
        <v>0</v>
      </c>
      <c r="F267">
        <f t="shared" si="77"/>
        <v>57.8</v>
      </c>
      <c r="G267">
        <f t="shared" si="78"/>
        <v>0</v>
      </c>
      <c r="H267" s="20"/>
    </row>
    <row r="268" spans="1:8" x14ac:dyDescent="0.25">
      <c r="A268" s="5">
        <f t="shared" si="75"/>
        <v>40710</v>
      </c>
      <c r="B268" s="272">
        <v>60</v>
      </c>
      <c r="C268" s="272">
        <v>0</v>
      </c>
      <c r="D268" s="272">
        <v>57.8</v>
      </c>
      <c r="E268" s="272">
        <v>0</v>
      </c>
      <c r="F268">
        <f t="shared" si="77"/>
        <v>117.8</v>
      </c>
      <c r="G268">
        <f t="shared" si="78"/>
        <v>0</v>
      </c>
      <c r="H268" s="20"/>
    </row>
    <row r="269" spans="1:8" x14ac:dyDescent="0.25">
      <c r="A269" s="5">
        <f t="shared" si="75"/>
        <v>40717</v>
      </c>
      <c r="B269">
        <v>60</v>
      </c>
      <c r="C269" s="272">
        <v>0</v>
      </c>
      <c r="D269" s="272">
        <v>57.8</v>
      </c>
      <c r="E269" s="272">
        <v>0</v>
      </c>
      <c r="F269">
        <f t="shared" si="77"/>
        <v>117.8</v>
      </c>
      <c r="G269">
        <f t="shared" si="78"/>
        <v>0</v>
      </c>
      <c r="H269" s="20"/>
    </row>
    <row r="270" spans="1:8" x14ac:dyDescent="0.25">
      <c r="A270" s="5">
        <f t="shared" si="75"/>
        <v>40724</v>
      </c>
      <c r="B270">
        <v>60</v>
      </c>
      <c r="C270" s="272">
        <v>0</v>
      </c>
      <c r="D270" s="272">
        <v>57.8</v>
      </c>
      <c r="E270" s="272">
        <v>0</v>
      </c>
      <c r="F270">
        <f t="shared" si="77"/>
        <v>117.8</v>
      </c>
      <c r="G270">
        <f t="shared" si="78"/>
        <v>0</v>
      </c>
    </row>
    <row r="271" spans="1:8" x14ac:dyDescent="0.25">
      <c r="A271" s="5">
        <f t="shared" si="75"/>
        <v>40731</v>
      </c>
      <c r="B271">
        <v>60</v>
      </c>
      <c r="C271" s="272">
        <v>0</v>
      </c>
      <c r="D271" s="272">
        <v>57.8</v>
      </c>
      <c r="E271" s="272">
        <v>0</v>
      </c>
      <c r="F271">
        <f t="shared" si="77"/>
        <v>117.8</v>
      </c>
      <c r="G271">
        <f t="shared" si="78"/>
        <v>0</v>
      </c>
    </row>
    <row r="272" spans="1:8" x14ac:dyDescent="0.25">
      <c r="A272" s="5">
        <f t="shared" si="75"/>
        <v>40738</v>
      </c>
      <c r="B272">
        <v>60</v>
      </c>
      <c r="C272" s="272">
        <v>0</v>
      </c>
      <c r="D272" s="272">
        <v>57.8</v>
      </c>
      <c r="E272" s="272">
        <v>0</v>
      </c>
      <c r="F272">
        <f t="shared" si="77"/>
        <v>117.8</v>
      </c>
      <c r="G272">
        <f t="shared" si="78"/>
        <v>0</v>
      </c>
    </row>
    <row r="273" spans="1:8" x14ac:dyDescent="0.25">
      <c r="A273" s="5">
        <f t="shared" si="75"/>
        <v>40745</v>
      </c>
      <c r="B273">
        <v>0</v>
      </c>
      <c r="C273" s="272">
        <v>75</v>
      </c>
      <c r="D273" s="272">
        <v>120.7</v>
      </c>
      <c r="E273" s="272">
        <v>20.2</v>
      </c>
      <c r="F273">
        <f t="shared" si="77"/>
        <v>120.7</v>
      </c>
      <c r="G273">
        <f t="shared" si="78"/>
        <v>95.2</v>
      </c>
    </row>
    <row r="274" spans="1:8" x14ac:dyDescent="0.25">
      <c r="A274" s="5">
        <f t="shared" si="75"/>
        <v>40752</v>
      </c>
      <c r="B274">
        <v>0</v>
      </c>
      <c r="C274" s="272">
        <v>185</v>
      </c>
      <c r="D274" s="272">
        <v>120.7</v>
      </c>
      <c r="E274" s="272">
        <v>20.2</v>
      </c>
      <c r="F274">
        <f t="shared" si="77"/>
        <v>120.7</v>
      </c>
      <c r="G274">
        <f t="shared" si="78"/>
        <v>205.2</v>
      </c>
    </row>
    <row r="275" spans="1:8" x14ac:dyDescent="0.25">
      <c r="A275" s="5">
        <f t="shared" si="75"/>
        <v>40759</v>
      </c>
      <c r="B275">
        <v>0</v>
      </c>
      <c r="C275">
        <v>375</v>
      </c>
      <c r="D275">
        <v>183.7</v>
      </c>
      <c r="E275">
        <v>20.2</v>
      </c>
      <c r="F275">
        <f t="shared" ref="F275:F311" si="79">+B275+D275</f>
        <v>183.7</v>
      </c>
      <c r="G275">
        <f t="shared" ref="G275:G311" si="80">+C275+E275</f>
        <v>395.2</v>
      </c>
    </row>
    <row r="276" spans="1:8" x14ac:dyDescent="0.25">
      <c r="A276" s="5">
        <f t="shared" si="75"/>
        <v>40766</v>
      </c>
      <c r="B276">
        <v>0</v>
      </c>
      <c r="C276">
        <v>969</v>
      </c>
      <c r="D276">
        <v>183.7</v>
      </c>
      <c r="E276">
        <v>20.2</v>
      </c>
      <c r="F276">
        <f t="shared" si="79"/>
        <v>183.7</v>
      </c>
      <c r="G276">
        <f t="shared" si="80"/>
        <v>989.2</v>
      </c>
    </row>
    <row r="277" spans="1:8" x14ac:dyDescent="0.25">
      <c r="A277" s="5">
        <f t="shared" si="75"/>
        <v>40773</v>
      </c>
      <c r="B277">
        <v>0</v>
      </c>
      <c r="C277">
        <v>1047</v>
      </c>
      <c r="D277">
        <v>246.7</v>
      </c>
      <c r="E277">
        <v>78.099999999999994</v>
      </c>
      <c r="F277">
        <f t="shared" si="79"/>
        <v>246.7</v>
      </c>
      <c r="G277">
        <f t="shared" si="80"/>
        <v>1125.0999999999999</v>
      </c>
    </row>
    <row r="278" spans="1:8" x14ac:dyDescent="0.25">
      <c r="A278" s="5">
        <f t="shared" si="75"/>
        <v>40780</v>
      </c>
      <c r="B278">
        <v>0</v>
      </c>
      <c r="C278">
        <v>1047</v>
      </c>
      <c r="D278">
        <v>246.7</v>
      </c>
      <c r="E278">
        <v>161.4</v>
      </c>
      <c r="F278">
        <f t="shared" si="79"/>
        <v>246.7</v>
      </c>
      <c r="G278">
        <f t="shared" si="80"/>
        <v>1208.4000000000001</v>
      </c>
    </row>
    <row r="279" spans="1:8" x14ac:dyDescent="0.25">
      <c r="A279" s="5">
        <f t="shared" si="75"/>
        <v>40787</v>
      </c>
      <c r="B279">
        <v>0</v>
      </c>
      <c r="C279">
        <v>1012.6</v>
      </c>
      <c r="D279">
        <v>246.7</v>
      </c>
      <c r="E279">
        <v>311.60000000000002</v>
      </c>
      <c r="F279">
        <f t="shared" si="79"/>
        <v>246.7</v>
      </c>
      <c r="G279">
        <f t="shared" si="80"/>
        <v>1324.2</v>
      </c>
    </row>
    <row r="280" spans="1:8" x14ac:dyDescent="0.25">
      <c r="A280" s="5">
        <f t="shared" si="75"/>
        <v>40794</v>
      </c>
      <c r="B280">
        <v>0</v>
      </c>
      <c r="C280">
        <v>567.6</v>
      </c>
      <c r="D280">
        <v>246.7</v>
      </c>
      <c r="E280">
        <v>493</v>
      </c>
      <c r="F280">
        <f t="shared" si="79"/>
        <v>246.7</v>
      </c>
      <c r="G280">
        <f t="shared" si="80"/>
        <v>1060.5999999999999</v>
      </c>
    </row>
    <row r="281" spans="1:8" x14ac:dyDescent="0.25">
      <c r="A281" s="5">
        <f t="shared" si="75"/>
        <v>40801</v>
      </c>
      <c r="B281">
        <v>0</v>
      </c>
      <c r="C281">
        <v>722.6</v>
      </c>
      <c r="D281">
        <v>246.7</v>
      </c>
      <c r="E281">
        <v>626.4</v>
      </c>
      <c r="F281">
        <f t="shared" si="79"/>
        <v>246.7</v>
      </c>
      <c r="G281">
        <f t="shared" si="80"/>
        <v>1349</v>
      </c>
    </row>
    <row r="282" spans="1:8" x14ac:dyDescent="0.25">
      <c r="A282" s="5">
        <f t="shared" si="75"/>
        <v>40808</v>
      </c>
      <c r="B282">
        <v>0</v>
      </c>
      <c r="C282">
        <v>846.6</v>
      </c>
      <c r="D282">
        <v>246.7</v>
      </c>
      <c r="E282">
        <v>626.4</v>
      </c>
      <c r="F282">
        <f t="shared" si="79"/>
        <v>246.7</v>
      </c>
      <c r="G282">
        <f t="shared" si="80"/>
        <v>1473</v>
      </c>
      <c r="H282" s="50"/>
    </row>
    <row r="283" spans="1:8" x14ac:dyDescent="0.25">
      <c r="A283" s="5">
        <f t="shared" si="75"/>
        <v>40815</v>
      </c>
      <c r="B283">
        <v>0</v>
      </c>
      <c r="C283">
        <v>840.5</v>
      </c>
      <c r="D283">
        <v>246.7</v>
      </c>
      <c r="E283">
        <v>780</v>
      </c>
      <c r="F283">
        <f t="shared" si="79"/>
        <v>246.7</v>
      </c>
      <c r="G283">
        <f t="shared" si="80"/>
        <v>1620.5</v>
      </c>
      <c r="H283" s="50"/>
    </row>
    <row r="284" spans="1:8" x14ac:dyDescent="0.25">
      <c r="A284" s="5">
        <f t="shared" si="75"/>
        <v>40822</v>
      </c>
      <c r="B284">
        <v>0</v>
      </c>
      <c r="C284">
        <v>63.6</v>
      </c>
      <c r="D284">
        <v>246.7</v>
      </c>
      <c r="E284">
        <v>881.7</v>
      </c>
      <c r="F284">
        <f t="shared" si="79"/>
        <v>246.7</v>
      </c>
      <c r="G284">
        <f t="shared" si="80"/>
        <v>945.30000000000007</v>
      </c>
    </row>
    <row r="285" spans="1:8" x14ac:dyDescent="0.25">
      <c r="A285" s="5">
        <f t="shared" si="75"/>
        <v>40829</v>
      </c>
      <c r="B285">
        <v>0</v>
      </c>
      <c r="C285">
        <v>701.1</v>
      </c>
      <c r="D285">
        <v>246.7</v>
      </c>
      <c r="E285">
        <v>938.2</v>
      </c>
      <c r="F285">
        <f t="shared" si="79"/>
        <v>246.7</v>
      </c>
      <c r="G285">
        <f t="shared" si="80"/>
        <v>1639.3000000000002</v>
      </c>
    </row>
    <row r="286" spans="1:8" x14ac:dyDescent="0.25">
      <c r="A286" s="5">
        <f t="shared" si="75"/>
        <v>40836</v>
      </c>
      <c r="B286">
        <v>0</v>
      </c>
      <c r="C286">
        <v>817.6</v>
      </c>
      <c r="D286">
        <v>246.7</v>
      </c>
      <c r="E286">
        <v>1061.9000000000001</v>
      </c>
      <c r="F286">
        <f t="shared" si="79"/>
        <v>246.7</v>
      </c>
      <c r="G286">
        <f t="shared" si="80"/>
        <v>1879.5</v>
      </c>
    </row>
    <row r="287" spans="1:8" x14ac:dyDescent="0.25">
      <c r="A287" s="5">
        <f t="shared" si="75"/>
        <v>40843</v>
      </c>
      <c r="B287">
        <v>0</v>
      </c>
      <c r="C287">
        <v>756.1</v>
      </c>
      <c r="D287">
        <v>246.7</v>
      </c>
      <c r="E287">
        <v>1119.7</v>
      </c>
      <c r="F287">
        <f t="shared" si="79"/>
        <v>246.7</v>
      </c>
      <c r="G287">
        <f t="shared" si="80"/>
        <v>1875.8000000000002</v>
      </c>
    </row>
    <row r="288" spans="1:8" x14ac:dyDescent="0.25">
      <c r="A288" s="5">
        <f t="shared" si="75"/>
        <v>40850</v>
      </c>
      <c r="B288">
        <v>0</v>
      </c>
      <c r="C288">
        <v>691.4</v>
      </c>
      <c r="D288">
        <v>246.7</v>
      </c>
      <c r="E288">
        <v>1177.4000000000001</v>
      </c>
      <c r="F288">
        <f t="shared" si="79"/>
        <v>246.7</v>
      </c>
      <c r="G288">
        <f t="shared" si="80"/>
        <v>1868.8000000000002</v>
      </c>
    </row>
    <row r="289" spans="1:7" x14ac:dyDescent="0.25">
      <c r="A289" s="5">
        <f t="shared" si="75"/>
        <v>40857</v>
      </c>
      <c r="B289">
        <v>0</v>
      </c>
      <c r="C289">
        <v>806.4</v>
      </c>
      <c r="D289">
        <v>246.7</v>
      </c>
      <c r="E289">
        <v>1177.4000000000001</v>
      </c>
      <c r="F289">
        <f t="shared" si="79"/>
        <v>246.7</v>
      </c>
      <c r="G289">
        <f t="shared" si="80"/>
        <v>1983.8000000000002</v>
      </c>
    </row>
    <row r="290" spans="1:7" x14ac:dyDescent="0.25">
      <c r="A290" s="5">
        <f t="shared" si="75"/>
        <v>40864</v>
      </c>
      <c r="B290">
        <v>0</v>
      </c>
      <c r="C290">
        <v>871.4</v>
      </c>
      <c r="D290">
        <v>246.7</v>
      </c>
      <c r="E290">
        <v>1293.5999999999999</v>
      </c>
      <c r="F290">
        <f t="shared" si="79"/>
        <v>246.7</v>
      </c>
      <c r="G290">
        <f t="shared" si="80"/>
        <v>2165</v>
      </c>
    </row>
    <row r="291" spans="1:7" x14ac:dyDescent="0.25">
      <c r="A291" s="5">
        <f t="shared" si="75"/>
        <v>40871</v>
      </c>
      <c r="B291">
        <v>0</v>
      </c>
      <c r="C291">
        <v>816.4</v>
      </c>
      <c r="D291">
        <v>246.7</v>
      </c>
      <c r="E291">
        <v>1405.9</v>
      </c>
      <c r="F291">
        <f t="shared" si="79"/>
        <v>246.7</v>
      </c>
      <c r="G291">
        <f t="shared" si="80"/>
        <v>2222.3000000000002</v>
      </c>
    </row>
    <row r="292" spans="1:7" x14ac:dyDescent="0.25">
      <c r="A292" s="5">
        <f t="shared" si="75"/>
        <v>40878</v>
      </c>
      <c r="B292">
        <v>0</v>
      </c>
      <c r="C292">
        <v>877.4</v>
      </c>
      <c r="D292">
        <v>246.7</v>
      </c>
      <c r="E292">
        <v>1461.9</v>
      </c>
      <c r="F292">
        <f t="shared" si="79"/>
        <v>246.7</v>
      </c>
      <c r="G292">
        <f t="shared" si="80"/>
        <v>2339.3000000000002</v>
      </c>
    </row>
    <row r="293" spans="1:7" x14ac:dyDescent="0.25">
      <c r="A293" s="5">
        <f t="shared" si="75"/>
        <v>40885</v>
      </c>
      <c r="B293">
        <v>0</v>
      </c>
      <c r="C293">
        <v>882.5</v>
      </c>
      <c r="D293">
        <v>246.7</v>
      </c>
      <c r="E293">
        <v>1518.3</v>
      </c>
      <c r="F293">
        <f t="shared" si="79"/>
        <v>246.7</v>
      </c>
      <c r="G293">
        <f t="shared" si="80"/>
        <v>2400.8000000000002</v>
      </c>
    </row>
    <row r="294" spans="1:7" x14ac:dyDescent="0.25">
      <c r="A294" s="5">
        <f t="shared" si="75"/>
        <v>40892</v>
      </c>
      <c r="B294">
        <v>0</v>
      </c>
      <c r="C294">
        <v>937.5</v>
      </c>
      <c r="D294">
        <v>246.7</v>
      </c>
      <c r="E294">
        <v>1633.8</v>
      </c>
      <c r="F294">
        <f t="shared" si="79"/>
        <v>246.7</v>
      </c>
      <c r="G294">
        <f t="shared" si="80"/>
        <v>2571.3000000000002</v>
      </c>
    </row>
    <row r="295" spans="1:7" x14ac:dyDescent="0.25">
      <c r="A295" s="5">
        <f t="shared" si="75"/>
        <v>40899</v>
      </c>
      <c r="B295">
        <v>0</v>
      </c>
      <c r="C295">
        <v>882.5</v>
      </c>
      <c r="D295">
        <v>246.7</v>
      </c>
      <c r="E295">
        <v>1682.6</v>
      </c>
      <c r="F295">
        <f t="shared" si="79"/>
        <v>246.7</v>
      </c>
      <c r="G295">
        <f t="shared" si="80"/>
        <v>2565.1</v>
      </c>
    </row>
    <row r="296" spans="1:7" x14ac:dyDescent="0.25">
      <c r="A296" s="5">
        <f t="shared" si="75"/>
        <v>40906</v>
      </c>
      <c r="B296">
        <v>0</v>
      </c>
      <c r="C296">
        <v>827.5</v>
      </c>
      <c r="D296">
        <v>246.7</v>
      </c>
      <c r="E296">
        <v>1740.3</v>
      </c>
      <c r="F296">
        <f t="shared" si="79"/>
        <v>246.7</v>
      </c>
      <c r="G296">
        <f t="shared" si="80"/>
        <v>2567.8000000000002</v>
      </c>
    </row>
    <row r="297" spans="1:7" x14ac:dyDescent="0.25">
      <c r="A297" s="5">
        <f t="shared" si="75"/>
        <v>40913</v>
      </c>
      <c r="B297">
        <v>0</v>
      </c>
      <c r="C297">
        <v>659.8</v>
      </c>
      <c r="D297">
        <v>246.7</v>
      </c>
      <c r="E297">
        <v>1972.3</v>
      </c>
      <c r="F297">
        <f t="shared" si="79"/>
        <v>246.7</v>
      </c>
      <c r="G297">
        <f t="shared" si="80"/>
        <v>2632.1</v>
      </c>
    </row>
    <row r="298" spans="1:7" x14ac:dyDescent="0.25">
      <c r="A298" s="5">
        <f t="shared" si="75"/>
        <v>40920</v>
      </c>
      <c r="B298">
        <v>0</v>
      </c>
      <c r="C298">
        <v>675.5</v>
      </c>
      <c r="D298">
        <v>246.7</v>
      </c>
      <c r="E298">
        <v>1972.3</v>
      </c>
      <c r="F298">
        <f t="shared" si="79"/>
        <v>246.7</v>
      </c>
      <c r="G298">
        <f t="shared" si="80"/>
        <v>2647.8</v>
      </c>
    </row>
    <row r="299" spans="1:7" x14ac:dyDescent="0.25">
      <c r="A299" s="5">
        <f t="shared" si="75"/>
        <v>40927</v>
      </c>
      <c r="B299">
        <v>0</v>
      </c>
      <c r="C299">
        <v>670.5</v>
      </c>
      <c r="D299">
        <v>246.7</v>
      </c>
      <c r="E299">
        <v>2087.5</v>
      </c>
      <c r="F299">
        <f t="shared" si="79"/>
        <v>246.7</v>
      </c>
      <c r="G299">
        <f t="shared" si="80"/>
        <v>2758</v>
      </c>
    </row>
    <row r="300" spans="1:7" x14ac:dyDescent="0.25">
      <c r="A300" s="5">
        <f t="shared" si="75"/>
        <v>40934</v>
      </c>
      <c r="B300">
        <v>0</v>
      </c>
      <c r="C300">
        <v>695.9</v>
      </c>
      <c r="D300">
        <v>246.7</v>
      </c>
      <c r="E300">
        <v>2202.1999999999998</v>
      </c>
      <c r="F300">
        <f t="shared" si="79"/>
        <v>246.7</v>
      </c>
      <c r="G300">
        <f t="shared" si="80"/>
        <v>2898.1</v>
      </c>
    </row>
    <row r="301" spans="1:7" x14ac:dyDescent="0.25">
      <c r="A301" s="5">
        <f t="shared" si="75"/>
        <v>40941</v>
      </c>
      <c r="B301">
        <v>0</v>
      </c>
      <c r="C301">
        <v>618.9</v>
      </c>
      <c r="D301">
        <v>246.7</v>
      </c>
      <c r="E301">
        <v>2297.1999999999998</v>
      </c>
      <c r="F301">
        <f t="shared" si="79"/>
        <v>246.7</v>
      </c>
      <c r="G301">
        <f t="shared" si="80"/>
        <v>2916.1</v>
      </c>
    </row>
    <row r="302" spans="1:7" x14ac:dyDescent="0.25">
      <c r="A302" s="5">
        <f t="shared" si="75"/>
        <v>40948</v>
      </c>
      <c r="B302">
        <v>9</v>
      </c>
      <c r="C302">
        <v>508.9</v>
      </c>
      <c r="D302">
        <v>246.7</v>
      </c>
      <c r="E302">
        <v>2438.6</v>
      </c>
      <c r="F302">
        <f t="shared" si="79"/>
        <v>255.7</v>
      </c>
      <c r="G302">
        <f t="shared" si="80"/>
        <v>2947.5</v>
      </c>
    </row>
    <row r="303" spans="1:7" x14ac:dyDescent="0.25">
      <c r="A303" s="5">
        <f t="shared" si="75"/>
        <v>40955</v>
      </c>
      <c r="B303">
        <v>198</v>
      </c>
      <c r="C303">
        <v>458.9</v>
      </c>
      <c r="D303">
        <v>246.7</v>
      </c>
      <c r="E303">
        <v>2783.8</v>
      </c>
      <c r="F303">
        <f t="shared" si="79"/>
        <v>444.7</v>
      </c>
      <c r="G303">
        <f t="shared" si="80"/>
        <v>3242.7000000000003</v>
      </c>
    </row>
    <row r="304" spans="1:7" x14ac:dyDescent="0.25">
      <c r="A304" s="5">
        <f t="shared" si="75"/>
        <v>40962</v>
      </c>
      <c r="B304">
        <v>198</v>
      </c>
      <c r="C304">
        <v>579.5</v>
      </c>
      <c r="D304">
        <v>246.7</v>
      </c>
      <c r="E304">
        <v>2839.2</v>
      </c>
      <c r="F304">
        <f t="shared" si="79"/>
        <v>444.7</v>
      </c>
      <c r="G304">
        <f t="shared" si="80"/>
        <v>3418.7</v>
      </c>
    </row>
    <row r="305" spans="1:8" x14ac:dyDescent="0.25">
      <c r="A305" s="5">
        <f t="shared" si="75"/>
        <v>40969</v>
      </c>
      <c r="B305">
        <v>198</v>
      </c>
      <c r="C305">
        <v>639.5</v>
      </c>
      <c r="D305">
        <v>246.7</v>
      </c>
      <c r="E305">
        <v>2896.5</v>
      </c>
      <c r="F305">
        <f t="shared" si="79"/>
        <v>444.7</v>
      </c>
      <c r="G305">
        <f t="shared" si="80"/>
        <v>3536</v>
      </c>
    </row>
    <row r="306" spans="1:8" x14ac:dyDescent="0.25">
      <c r="A306" s="5">
        <f t="shared" si="75"/>
        <v>40976</v>
      </c>
      <c r="B306">
        <v>189</v>
      </c>
      <c r="C306">
        <v>535.5</v>
      </c>
      <c r="D306">
        <v>256.60000000000002</v>
      </c>
      <c r="E306">
        <v>3095.8</v>
      </c>
      <c r="F306">
        <f t="shared" si="79"/>
        <v>445.6</v>
      </c>
      <c r="G306">
        <f t="shared" si="80"/>
        <v>3631.3</v>
      </c>
    </row>
    <row r="307" spans="1:8" x14ac:dyDescent="0.25">
      <c r="A307" s="5">
        <f t="shared" si="75"/>
        <v>40983</v>
      </c>
      <c r="B307">
        <v>189</v>
      </c>
      <c r="C307">
        <v>594.5</v>
      </c>
      <c r="D307">
        <v>315.3</v>
      </c>
      <c r="E307">
        <v>3153.6</v>
      </c>
      <c r="F307">
        <f t="shared" si="79"/>
        <v>504.3</v>
      </c>
      <c r="G307">
        <f t="shared" si="80"/>
        <v>3748.1</v>
      </c>
    </row>
    <row r="308" spans="1:8" x14ac:dyDescent="0.25">
      <c r="A308" s="5">
        <f t="shared" si="75"/>
        <v>40990</v>
      </c>
      <c r="B308">
        <v>249</v>
      </c>
      <c r="C308">
        <v>586</v>
      </c>
      <c r="D308">
        <v>315.3</v>
      </c>
      <c r="E308">
        <v>3163</v>
      </c>
      <c r="F308">
        <f t="shared" si="79"/>
        <v>564.29999999999995</v>
      </c>
      <c r="G308">
        <f t="shared" si="80"/>
        <v>3749</v>
      </c>
    </row>
    <row r="309" spans="1:8" x14ac:dyDescent="0.25">
      <c r="A309" s="5">
        <f t="shared" si="75"/>
        <v>40997</v>
      </c>
      <c r="B309">
        <v>355</v>
      </c>
      <c r="C309">
        <v>542.6</v>
      </c>
      <c r="D309">
        <v>326.10000000000002</v>
      </c>
      <c r="E309">
        <v>3214.8</v>
      </c>
      <c r="F309">
        <f t="shared" si="79"/>
        <v>681.1</v>
      </c>
      <c r="G309">
        <f t="shared" si="80"/>
        <v>3757.4</v>
      </c>
    </row>
    <row r="310" spans="1:8" x14ac:dyDescent="0.25">
      <c r="A310" s="5">
        <f t="shared" si="75"/>
        <v>41004</v>
      </c>
      <c r="B310">
        <v>425</v>
      </c>
      <c r="C310">
        <v>601.6</v>
      </c>
      <c r="D310">
        <v>326.10000000000002</v>
      </c>
      <c r="E310">
        <v>3272.6</v>
      </c>
      <c r="F310">
        <f t="shared" si="79"/>
        <v>751.1</v>
      </c>
      <c r="G310">
        <f t="shared" si="80"/>
        <v>3874.2</v>
      </c>
    </row>
    <row r="311" spans="1:8" x14ac:dyDescent="0.25">
      <c r="A311" s="5">
        <f t="shared" si="75"/>
        <v>41011</v>
      </c>
      <c r="B311">
        <v>540</v>
      </c>
      <c r="C311">
        <v>533.79999999999995</v>
      </c>
      <c r="D311">
        <v>326.10000000000002</v>
      </c>
      <c r="E311">
        <v>3404.2</v>
      </c>
      <c r="F311">
        <f t="shared" si="79"/>
        <v>866.1</v>
      </c>
      <c r="G311">
        <f t="shared" si="80"/>
        <v>3938</v>
      </c>
    </row>
    <row r="312" spans="1:8" x14ac:dyDescent="0.25">
      <c r="A312" s="5">
        <f t="shared" si="75"/>
        <v>41018</v>
      </c>
      <c r="B312">
        <v>420</v>
      </c>
      <c r="C312">
        <v>414.8</v>
      </c>
      <c r="D312">
        <v>514.4</v>
      </c>
      <c r="E312">
        <v>3530</v>
      </c>
      <c r="F312">
        <f t="shared" ref="F312:F343" si="81">+B312+D312</f>
        <v>934.4</v>
      </c>
      <c r="G312">
        <f t="shared" ref="G312:G343" si="82">+C312+E312</f>
        <v>3944.8</v>
      </c>
    </row>
    <row r="313" spans="1:8" x14ac:dyDescent="0.25">
      <c r="A313" s="5">
        <f t="shared" si="75"/>
        <v>41025</v>
      </c>
      <c r="B313">
        <v>410</v>
      </c>
      <c r="C313">
        <v>294.8</v>
      </c>
      <c r="D313">
        <v>525.1</v>
      </c>
      <c r="E313">
        <v>3652.7</v>
      </c>
      <c r="F313">
        <f t="shared" si="81"/>
        <v>935.1</v>
      </c>
      <c r="G313">
        <f t="shared" si="82"/>
        <v>3947.5</v>
      </c>
    </row>
    <row r="314" spans="1:8" x14ac:dyDescent="0.25">
      <c r="A314" s="5">
        <f t="shared" si="75"/>
        <v>41032</v>
      </c>
      <c r="B314">
        <v>355.3</v>
      </c>
      <c r="C314">
        <v>174.9</v>
      </c>
      <c r="D314">
        <v>638.4</v>
      </c>
      <c r="E314">
        <v>3776.4</v>
      </c>
      <c r="F314">
        <f t="shared" si="81"/>
        <v>993.7</v>
      </c>
      <c r="G314">
        <f t="shared" si="82"/>
        <v>3951.3</v>
      </c>
    </row>
    <row r="315" spans="1:8" x14ac:dyDescent="0.25">
      <c r="A315" s="5">
        <f t="shared" si="75"/>
        <v>41039</v>
      </c>
      <c r="B315">
        <v>235.3</v>
      </c>
      <c r="C315">
        <v>108</v>
      </c>
      <c r="D315">
        <v>764.4</v>
      </c>
      <c r="E315">
        <v>3846.2</v>
      </c>
      <c r="F315">
        <f t="shared" si="81"/>
        <v>999.7</v>
      </c>
      <c r="G315">
        <f t="shared" si="82"/>
        <v>3954.2</v>
      </c>
    </row>
    <row r="316" spans="1:8" x14ac:dyDescent="0.25">
      <c r="A316" s="5">
        <f t="shared" si="75"/>
        <v>41046</v>
      </c>
      <c r="B316">
        <v>183.3</v>
      </c>
      <c r="C316">
        <v>0</v>
      </c>
      <c r="D316">
        <v>823.6</v>
      </c>
      <c r="E316">
        <v>3977.2</v>
      </c>
      <c r="F316">
        <f t="shared" si="81"/>
        <v>1006.9000000000001</v>
      </c>
      <c r="G316">
        <f t="shared" si="82"/>
        <v>3977.2</v>
      </c>
      <c r="H316">
        <v>52.5</v>
      </c>
    </row>
    <row r="317" spans="1:8" x14ac:dyDescent="0.25">
      <c r="A317" s="5">
        <f>+A316+7</f>
        <v>41053</v>
      </c>
      <c r="B317">
        <v>123.3</v>
      </c>
      <c r="C317">
        <v>0</v>
      </c>
      <c r="D317">
        <v>886.6</v>
      </c>
      <c r="E317">
        <v>4021.2</v>
      </c>
      <c r="F317">
        <f t="shared" si="81"/>
        <v>1009.9</v>
      </c>
      <c r="G317">
        <f t="shared" si="82"/>
        <v>4021.2</v>
      </c>
      <c r="H317">
        <v>52.5</v>
      </c>
    </row>
    <row r="318" spans="1:8" x14ac:dyDescent="0.25">
      <c r="A318" s="5">
        <f>+A317+7</f>
        <v>41060</v>
      </c>
      <c r="B318">
        <v>60.3</v>
      </c>
      <c r="C318">
        <v>0</v>
      </c>
      <c r="D318">
        <v>949.8</v>
      </c>
      <c r="E318">
        <v>4021.2</v>
      </c>
      <c r="F318">
        <f t="shared" si="81"/>
        <v>1010.0999999999999</v>
      </c>
      <c r="G318">
        <f t="shared" si="82"/>
        <v>4021.2</v>
      </c>
    </row>
    <row r="319" spans="1:8" x14ac:dyDescent="0.25">
      <c r="A319" s="5">
        <f>+A318+7</f>
        <v>41067</v>
      </c>
      <c r="B319">
        <v>112.8</v>
      </c>
      <c r="C319">
        <v>0</v>
      </c>
      <c r="D319">
        <v>0</v>
      </c>
      <c r="E319">
        <v>57.8</v>
      </c>
      <c r="F319">
        <f t="shared" si="81"/>
        <v>112.8</v>
      </c>
      <c r="G319">
        <f t="shared" si="82"/>
        <v>57.8</v>
      </c>
    </row>
    <row r="320" spans="1:8" x14ac:dyDescent="0.25">
      <c r="A320" s="5">
        <f>+A319+7</f>
        <v>41074</v>
      </c>
      <c r="B320">
        <v>62.5</v>
      </c>
      <c r="C320">
        <v>60</v>
      </c>
      <c r="D320">
        <v>63</v>
      </c>
      <c r="E320">
        <v>57.8</v>
      </c>
      <c r="F320">
        <f t="shared" si="81"/>
        <v>125.5</v>
      </c>
      <c r="G320">
        <f t="shared" si="82"/>
        <v>117.8</v>
      </c>
    </row>
    <row r="321" spans="1:7" x14ac:dyDescent="0.25">
      <c r="A321" s="5">
        <f>+A320+7</f>
        <v>41081</v>
      </c>
      <c r="B321">
        <v>62.5</v>
      </c>
      <c r="C321">
        <v>60</v>
      </c>
      <c r="D321">
        <v>63</v>
      </c>
      <c r="E321">
        <v>57.8</v>
      </c>
      <c r="F321">
        <f t="shared" si="81"/>
        <v>125.5</v>
      </c>
      <c r="G321">
        <f t="shared" si="82"/>
        <v>117.8</v>
      </c>
    </row>
    <row r="322" spans="1:7" x14ac:dyDescent="0.25">
      <c r="A322" s="5">
        <f t="shared" ref="A322:A385" si="83">+A321+7</f>
        <v>41088</v>
      </c>
      <c r="B322">
        <v>0</v>
      </c>
      <c r="C322">
        <v>60</v>
      </c>
      <c r="D322">
        <v>131</v>
      </c>
      <c r="E322">
        <v>57.8</v>
      </c>
      <c r="F322">
        <f t="shared" si="81"/>
        <v>131</v>
      </c>
      <c r="G322">
        <f t="shared" si="82"/>
        <v>117.8</v>
      </c>
    </row>
    <row r="323" spans="1:7" x14ac:dyDescent="0.25">
      <c r="A323" s="5">
        <f t="shared" si="83"/>
        <v>41095</v>
      </c>
      <c r="B323">
        <v>0</v>
      </c>
      <c r="C323">
        <v>60</v>
      </c>
      <c r="D323">
        <v>131</v>
      </c>
      <c r="E323">
        <v>57.8</v>
      </c>
      <c r="F323">
        <f t="shared" si="81"/>
        <v>131</v>
      </c>
      <c r="G323">
        <f t="shared" si="82"/>
        <v>117.8</v>
      </c>
    </row>
    <row r="324" spans="1:7" x14ac:dyDescent="0.25">
      <c r="A324" s="5">
        <f t="shared" si="83"/>
        <v>41102</v>
      </c>
      <c r="B324">
        <v>0</v>
      </c>
      <c r="C324">
        <v>60</v>
      </c>
      <c r="D324">
        <v>131</v>
      </c>
      <c r="E324">
        <v>57.8</v>
      </c>
      <c r="F324">
        <f t="shared" si="81"/>
        <v>131</v>
      </c>
      <c r="G324">
        <f t="shared" si="82"/>
        <v>117.8</v>
      </c>
    </row>
    <row r="325" spans="1:7" x14ac:dyDescent="0.25">
      <c r="A325" s="5">
        <f t="shared" si="83"/>
        <v>41109</v>
      </c>
      <c r="B325">
        <v>0</v>
      </c>
      <c r="C325">
        <v>0</v>
      </c>
      <c r="D325">
        <v>131</v>
      </c>
      <c r="E325">
        <v>120.7</v>
      </c>
      <c r="F325">
        <f t="shared" si="81"/>
        <v>131</v>
      </c>
      <c r="G325">
        <f t="shared" si="82"/>
        <v>120.7</v>
      </c>
    </row>
    <row r="326" spans="1:7" x14ac:dyDescent="0.25">
      <c r="A326" s="5">
        <f t="shared" si="83"/>
        <v>41116</v>
      </c>
      <c r="B326">
        <v>0</v>
      </c>
      <c r="C326">
        <v>0</v>
      </c>
      <c r="D326">
        <v>131</v>
      </c>
      <c r="E326">
        <v>120.7</v>
      </c>
      <c r="F326">
        <f t="shared" si="81"/>
        <v>131</v>
      </c>
      <c r="G326">
        <f t="shared" si="82"/>
        <v>120.7</v>
      </c>
    </row>
    <row r="327" spans="1:7" x14ac:dyDescent="0.25">
      <c r="A327" s="5">
        <f t="shared" si="83"/>
        <v>41123</v>
      </c>
      <c r="B327">
        <v>0</v>
      </c>
      <c r="C327">
        <v>0</v>
      </c>
      <c r="D327">
        <v>131</v>
      </c>
      <c r="E327">
        <v>183.7</v>
      </c>
      <c r="F327">
        <f t="shared" si="81"/>
        <v>131</v>
      </c>
      <c r="G327">
        <f t="shared" si="82"/>
        <v>183.7</v>
      </c>
    </row>
    <row r="328" spans="1:7" x14ac:dyDescent="0.25">
      <c r="A328" s="5">
        <f t="shared" si="83"/>
        <v>41130</v>
      </c>
      <c r="B328">
        <v>0</v>
      </c>
      <c r="C328">
        <v>0</v>
      </c>
      <c r="D328">
        <v>131</v>
      </c>
      <c r="E328">
        <v>183.7</v>
      </c>
      <c r="F328">
        <f t="shared" si="81"/>
        <v>131</v>
      </c>
      <c r="G328">
        <f t="shared" si="82"/>
        <v>183.7</v>
      </c>
    </row>
    <row r="329" spans="1:7" x14ac:dyDescent="0.25">
      <c r="A329" s="5">
        <f t="shared" si="83"/>
        <v>41137</v>
      </c>
      <c r="B329">
        <v>0</v>
      </c>
      <c r="C329">
        <v>0</v>
      </c>
      <c r="D329">
        <v>131</v>
      </c>
      <c r="E329">
        <v>246.7</v>
      </c>
      <c r="F329">
        <f t="shared" si="81"/>
        <v>131</v>
      </c>
      <c r="G329">
        <f t="shared" si="82"/>
        <v>246.7</v>
      </c>
    </row>
    <row r="330" spans="1:7" x14ac:dyDescent="0.25">
      <c r="A330" s="5">
        <f t="shared" si="83"/>
        <v>41144</v>
      </c>
      <c r="B330">
        <v>0</v>
      </c>
      <c r="C330">
        <v>0</v>
      </c>
      <c r="D330">
        <v>131</v>
      </c>
      <c r="E330">
        <v>246.7</v>
      </c>
      <c r="F330">
        <f t="shared" si="81"/>
        <v>131</v>
      </c>
      <c r="G330">
        <f t="shared" si="82"/>
        <v>246.7</v>
      </c>
    </row>
    <row r="331" spans="1:7" x14ac:dyDescent="0.25">
      <c r="A331" s="5">
        <f t="shared" si="83"/>
        <v>41151</v>
      </c>
      <c r="B331">
        <v>0</v>
      </c>
      <c r="C331">
        <v>0</v>
      </c>
      <c r="D331">
        <v>131</v>
      </c>
      <c r="E331">
        <v>246.7</v>
      </c>
      <c r="F331">
        <f t="shared" si="81"/>
        <v>131</v>
      </c>
      <c r="G331">
        <f t="shared" si="82"/>
        <v>246.7</v>
      </c>
    </row>
    <row r="332" spans="1:7" x14ac:dyDescent="0.25">
      <c r="A332" s="5">
        <f t="shared" si="83"/>
        <v>41158</v>
      </c>
      <c r="B332">
        <v>0</v>
      </c>
      <c r="C332">
        <v>0</v>
      </c>
      <c r="D332">
        <v>131</v>
      </c>
      <c r="E332">
        <v>246.7</v>
      </c>
      <c r="F332">
        <f t="shared" si="81"/>
        <v>131</v>
      </c>
      <c r="G332">
        <f t="shared" si="82"/>
        <v>246.7</v>
      </c>
    </row>
    <row r="333" spans="1:7" x14ac:dyDescent="0.25">
      <c r="A333" s="5">
        <f t="shared" si="83"/>
        <v>41165</v>
      </c>
      <c r="B333">
        <v>0</v>
      </c>
      <c r="C333">
        <v>0</v>
      </c>
      <c r="D333">
        <v>131</v>
      </c>
      <c r="E333">
        <v>246.7</v>
      </c>
      <c r="F333">
        <f t="shared" si="81"/>
        <v>131</v>
      </c>
      <c r="G333">
        <f t="shared" si="82"/>
        <v>246.7</v>
      </c>
    </row>
    <row r="334" spans="1:7" x14ac:dyDescent="0.25">
      <c r="A334" s="5">
        <f t="shared" si="83"/>
        <v>41172</v>
      </c>
      <c r="B334">
        <v>0</v>
      </c>
      <c r="C334">
        <v>0</v>
      </c>
      <c r="D334">
        <v>131</v>
      </c>
      <c r="E334">
        <v>246.7</v>
      </c>
      <c r="F334">
        <f t="shared" si="81"/>
        <v>131</v>
      </c>
      <c r="G334">
        <f t="shared" si="82"/>
        <v>246.7</v>
      </c>
    </row>
    <row r="335" spans="1:7" x14ac:dyDescent="0.25">
      <c r="A335" s="5">
        <f t="shared" si="83"/>
        <v>41179</v>
      </c>
      <c r="B335">
        <v>17</v>
      </c>
      <c r="C335">
        <v>0</v>
      </c>
      <c r="D335">
        <v>131</v>
      </c>
      <c r="E335">
        <v>246.7</v>
      </c>
      <c r="F335">
        <f t="shared" si="81"/>
        <v>148</v>
      </c>
      <c r="G335">
        <f t="shared" si="82"/>
        <v>246.7</v>
      </c>
    </row>
    <row r="336" spans="1:7" x14ac:dyDescent="0.25">
      <c r="A336" s="5">
        <f t="shared" si="83"/>
        <v>41186</v>
      </c>
      <c r="B336">
        <v>17</v>
      </c>
      <c r="C336">
        <v>0</v>
      </c>
      <c r="D336">
        <v>131</v>
      </c>
      <c r="E336">
        <v>246.7</v>
      </c>
      <c r="F336">
        <f t="shared" si="81"/>
        <v>148</v>
      </c>
      <c r="G336">
        <f t="shared" si="82"/>
        <v>246.7</v>
      </c>
    </row>
    <row r="337" spans="1:7" x14ac:dyDescent="0.25">
      <c r="A337" s="5">
        <f t="shared" si="83"/>
        <v>41193</v>
      </c>
      <c r="B337">
        <v>17</v>
      </c>
      <c r="C337">
        <v>0</v>
      </c>
      <c r="D337">
        <v>131</v>
      </c>
      <c r="E337">
        <v>246.7</v>
      </c>
      <c r="F337">
        <f t="shared" si="81"/>
        <v>148</v>
      </c>
      <c r="G337">
        <f t="shared" si="82"/>
        <v>246.7</v>
      </c>
    </row>
    <row r="338" spans="1:7" x14ac:dyDescent="0.25">
      <c r="A338" s="5">
        <f t="shared" si="83"/>
        <v>41200</v>
      </c>
      <c r="B338">
        <v>17</v>
      </c>
      <c r="C338">
        <v>0</v>
      </c>
      <c r="D338">
        <v>131</v>
      </c>
      <c r="E338">
        <v>246.7</v>
      </c>
      <c r="F338">
        <f t="shared" si="81"/>
        <v>148</v>
      </c>
      <c r="G338">
        <f t="shared" si="82"/>
        <v>246.7</v>
      </c>
    </row>
    <row r="339" spans="1:7" x14ac:dyDescent="0.25">
      <c r="A339" s="5">
        <f t="shared" si="83"/>
        <v>41207</v>
      </c>
      <c r="B339">
        <v>24</v>
      </c>
      <c r="C339">
        <v>0</v>
      </c>
      <c r="D339">
        <v>131</v>
      </c>
      <c r="E339">
        <v>246.7</v>
      </c>
      <c r="F339">
        <f t="shared" si="81"/>
        <v>155</v>
      </c>
      <c r="G339">
        <f t="shared" si="82"/>
        <v>246.7</v>
      </c>
    </row>
    <row r="340" spans="1:7" x14ac:dyDescent="0.25">
      <c r="A340" s="5">
        <f t="shared" si="83"/>
        <v>41214</v>
      </c>
      <c r="B340">
        <v>0</v>
      </c>
      <c r="C340">
        <v>0</v>
      </c>
      <c r="D340">
        <v>150.4</v>
      </c>
      <c r="E340">
        <v>246.7</v>
      </c>
      <c r="F340">
        <f t="shared" si="81"/>
        <v>150.4</v>
      </c>
      <c r="G340">
        <f t="shared" si="82"/>
        <v>246.7</v>
      </c>
    </row>
    <row r="341" spans="1:7" x14ac:dyDescent="0.25">
      <c r="A341" s="5">
        <f t="shared" si="83"/>
        <v>41221</v>
      </c>
      <c r="B341">
        <v>0</v>
      </c>
      <c r="C341">
        <v>0</v>
      </c>
      <c r="D341">
        <v>150.4</v>
      </c>
      <c r="E341">
        <v>246.7</v>
      </c>
      <c r="F341">
        <f t="shared" si="81"/>
        <v>150.4</v>
      </c>
      <c r="G341">
        <f t="shared" si="82"/>
        <v>246.7</v>
      </c>
    </row>
    <row r="342" spans="1:7" x14ac:dyDescent="0.25">
      <c r="A342" s="5">
        <f t="shared" si="83"/>
        <v>41228</v>
      </c>
      <c r="B342">
        <v>0</v>
      </c>
      <c r="C342">
        <v>0</v>
      </c>
      <c r="D342">
        <v>150.4</v>
      </c>
      <c r="E342">
        <v>246.7</v>
      </c>
      <c r="F342">
        <f t="shared" si="81"/>
        <v>150.4</v>
      </c>
      <c r="G342">
        <f t="shared" si="82"/>
        <v>246.7</v>
      </c>
    </row>
    <row r="343" spans="1:7" x14ac:dyDescent="0.25">
      <c r="A343" s="5">
        <f t="shared" si="83"/>
        <v>41235</v>
      </c>
      <c r="B343">
        <v>0</v>
      </c>
      <c r="C343">
        <v>0</v>
      </c>
      <c r="D343">
        <v>150.4</v>
      </c>
      <c r="E343">
        <v>246.7</v>
      </c>
      <c r="F343">
        <f t="shared" si="81"/>
        <v>150.4</v>
      </c>
      <c r="G343">
        <f t="shared" si="82"/>
        <v>246.7</v>
      </c>
    </row>
    <row r="344" spans="1:7" x14ac:dyDescent="0.25">
      <c r="A344" s="5">
        <f t="shared" si="83"/>
        <v>41242</v>
      </c>
      <c r="B344">
        <v>0</v>
      </c>
      <c r="C344">
        <v>0</v>
      </c>
      <c r="D344">
        <v>150.4</v>
      </c>
      <c r="E344">
        <v>246.7</v>
      </c>
      <c r="F344">
        <f t="shared" ref="F344:F373" si="84">+B344+D344</f>
        <v>150.4</v>
      </c>
      <c r="G344">
        <f t="shared" ref="G344:G373" si="85">+C344+E344</f>
        <v>246.7</v>
      </c>
    </row>
    <row r="345" spans="1:7" x14ac:dyDescent="0.25">
      <c r="A345" s="5">
        <f t="shared" si="83"/>
        <v>41249</v>
      </c>
      <c r="B345">
        <v>183</v>
      </c>
      <c r="C345">
        <v>0</v>
      </c>
      <c r="D345">
        <v>150.4</v>
      </c>
      <c r="E345">
        <v>246.7</v>
      </c>
      <c r="F345">
        <f t="shared" si="84"/>
        <v>333.4</v>
      </c>
      <c r="G345">
        <f t="shared" si="85"/>
        <v>246.7</v>
      </c>
    </row>
    <row r="346" spans="1:7" x14ac:dyDescent="0.25">
      <c r="A346" s="5">
        <f t="shared" si="83"/>
        <v>41256</v>
      </c>
      <c r="B346">
        <v>293</v>
      </c>
      <c r="C346">
        <v>0</v>
      </c>
      <c r="D346">
        <v>150.4</v>
      </c>
      <c r="E346">
        <v>246.7</v>
      </c>
      <c r="F346">
        <f t="shared" si="84"/>
        <v>443.4</v>
      </c>
      <c r="G346">
        <f t="shared" si="85"/>
        <v>246.7</v>
      </c>
    </row>
    <row r="347" spans="1:7" x14ac:dyDescent="0.25">
      <c r="A347" s="5">
        <f t="shared" si="83"/>
        <v>41263</v>
      </c>
      <c r="B347">
        <v>698</v>
      </c>
      <c r="C347">
        <v>0</v>
      </c>
      <c r="D347">
        <v>150.4</v>
      </c>
      <c r="E347">
        <v>246.7</v>
      </c>
      <c r="F347">
        <f t="shared" si="84"/>
        <v>848.4</v>
      </c>
      <c r="G347">
        <f t="shared" si="85"/>
        <v>246.7</v>
      </c>
    </row>
    <row r="348" spans="1:7" x14ac:dyDescent="0.25">
      <c r="A348" s="5">
        <f t="shared" si="83"/>
        <v>41270</v>
      </c>
      <c r="B348">
        <v>707</v>
      </c>
      <c r="C348">
        <v>0</v>
      </c>
      <c r="D348">
        <v>150.4</v>
      </c>
      <c r="E348">
        <v>246.7</v>
      </c>
      <c r="F348">
        <f t="shared" si="84"/>
        <v>857.4</v>
      </c>
      <c r="G348">
        <f t="shared" si="85"/>
        <v>246.7</v>
      </c>
    </row>
    <row r="349" spans="1:7" x14ac:dyDescent="0.25">
      <c r="A349" s="5">
        <f t="shared" si="83"/>
        <v>41277</v>
      </c>
      <c r="B349">
        <v>707</v>
      </c>
      <c r="C349">
        <v>0</v>
      </c>
      <c r="D349">
        <v>150.4</v>
      </c>
      <c r="E349">
        <v>246.7</v>
      </c>
      <c r="F349">
        <f t="shared" si="84"/>
        <v>857.4</v>
      </c>
      <c r="G349">
        <f t="shared" si="85"/>
        <v>246.7</v>
      </c>
    </row>
    <row r="350" spans="1:7" x14ac:dyDescent="0.25">
      <c r="A350" s="5">
        <f t="shared" si="83"/>
        <v>41284</v>
      </c>
      <c r="B350">
        <v>853</v>
      </c>
      <c r="C350">
        <v>0</v>
      </c>
      <c r="D350">
        <v>150.4</v>
      </c>
      <c r="E350">
        <v>246.7</v>
      </c>
      <c r="F350">
        <f t="shared" si="84"/>
        <v>1003.4</v>
      </c>
      <c r="G350">
        <f t="shared" si="85"/>
        <v>246.7</v>
      </c>
    </row>
    <row r="351" spans="1:7" x14ac:dyDescent="0.25">
      <c r="A351" s="5">
        <f t="shared" si="83"/>
        <v>41291</v>
      </c>
      <c r="B351">
        <v>920.2</v>
      </c>
      <c r="C351">
        <v>0</v>
      </c>
      <c r="D351">
        <v>150.4</v>
      </c>
      <c r="E351">
        <v>246.7</v>
      </c>
      <c r="F351">
        <f t="shared" si="84"/>
        <v>1070.6000000000001</v>
      </c>
      <c r="G351">
        <f t="shared" si="85"/>
        <v>246.7</v>
      </c>
    </row>
    <row r="352" spans="1:7" x14ac:dyDescent="0.25">
      <c r="A352" s="5">
        <f t="shared" si="83"/>
        <v>41298</v>
      </c>
      <c r="B352">
        <v>864.2</v>
      </c>
      <c r="C352">
        <v>0</v>
      </c>
      <c r="D352">
        <v>229.3</v>
      </c>
      <c r="E352">
        <v>246.7</v>
      </c>
      <c r="F352">
        <f t="shared" si="84"/>
        <v>1093.5</v>
      </c>
      <c r="G352">
        <f t="shared" si="85"/>
        <v>246.7</v>
      </c>
    </row>
    <row r="353" spans="1:7" x14ac:dyDescent="0.25">
      <c r="A353" s="5">
        <f t="shared" si="83"/>
        <v>41305</v>
      </c>
      <c r="B353">
        <v>754</v>
      </c>
      <c r="C353">
        <v>0</v>
      </c>
      <c r="D353">
        <v>364.1</v>
      </c>
      <c r="E353">
        <v>246.7</v>
      </c>
      <c r="F353">
        <f t="shared" si="84"/>
        <v>1118.0999999999999</v>
      </c>
      <c r="G353">
        <f t="shared" si="85"/>
        <v>246.7</v>
      </c>
    </row>
    <row r="354" spans="1:7" x14ac:dyDescent="0.25">
      <c r="A354" s="5">
        <f t="shared" si="83"/>
        <v>41312</v>
      </c>
      <c r="B354">
        <v>673</v>
      </c>
      <c r="C354">
        <v>9</v>
      </c>
      <c r="D354">
        <v>448.1</v>
      </c>
      <c r="E354">
        <v>246.7</v>
      </c>
      <c r="F354">
        <f t="shared" si="84"/>
        <v>1121.0999999999999</v>
      </c>
      <c r="G354">
        <f t="shared" si="85"/>
        <v>255.7</v>
      </c>
    </row>
    <row r="355" spans="1:7" x14ac:dyDescent="0.25">
      <c r="A355" s="5">
        <f t="shared" si="83"/>
        <v>41319</v>
      </c>
      <c r="B355">
        <v>563</v>
      </c>
      <c r="C355">
        <v>198</v>
      </c>
      <c r="D355">
        <v>568.9</v>
      </c>
      <c r="E355">
        <v>246.7</v>
      </c>
      <c r="F355">
        <f t="shared" si="84"/>
        <v>1131.9000000000001</v>
      </c>
      <c r="G355">
        <f t="shared" si="85"/>
        <v>444.7</v>
      </c>
    </row>
    <row r="356" spans="1:7" x14ac:dyDescent="0.25">
      <c r="A356" s="5">
        <f t="shared" si="83"/>
        <v>41326</v>
      </c>
      <c r="B356">
        <v>485.5</v>
      </c>
      <c r="C356">
        <v>198</v>
      </c>
      <c r="D356">
        <v>643.5</v>
      </c>
      <c r="E356">
        <v>246.7</v>
      </c>
      <c r="F356">
        <f t="shared" si="84"/>
        <v>1129</v>
      </c>
      <c r="G356">
        <f t="shared" si="85"/>
        <v>444.7</v>
      </c>
    </row>
    <row r="357" spans="1:7" x14ac:dyDescent="0.25">
      <c r="A357" s="5">
        <f t="shared" si="83"/>
        <v>41333</v>
      </c>
      <c r="B357">
        <v>409</v>
      </c>
      <c r="C357">
        <v>198</v>
      </c>
      <c r="D357">
        <v>836.5</v>
      </c>
      <c r="E357">
        <v>246.7</v>
      </c>
      <c r="F357">
        <f t="shared" si="84"/>
        <v>1245.5</v>
      </c>
      <c r="G357">
        <f t="shared" si="85"/>
        <v>444.7</v>
      </c>
    </row>
    <row r="358" spans="1:7" x14ac:dyDescent="0.25">
      <c r="A358" s="5">
        <f t="shared" si="83"/>
        <v>41340</v>
      </c>
      <c r="B358">
        <v>322</v>
      </c>
      <c r="C358">
        <v>189</v>
      </c>
      <c r="D358">
        <v>1026.9000000000001</v>
      </c>
      <c r="E358">
        <v>256.60000000000002</v>
      </c>
      <c r="F358">
        <f t="shared" si="84"/>
        <v>1348.9</v>
      </c>
      <c r="G358">
        <f t="shared" si="85"/>
        <v>445.6</v>
      </c>
    </row>
    <row r="359" spans="1:7" x14ac:dyDescent="0.25">
      <c r="A359" s="5">
        <f t="shared" si="83"/>
        <v>41347</v>
      </c>
      <c r="B359">
        <v>267</v>
      </c>
      <c r="C359">
        <v>189</v>
      </c>
      <c r="D359">
        <v>1094.9000000000001</v>
      </c>
      <c r="E359">
        <v>315.3</v>
      </c>
      <c r="F359">
        <f t="shared" si="84"/>
        <v>1361.9</v>
      </c>
      <c r="G359">
        <f t="shared" si="85"/>
        <v>504.3</v>
      </c>
    </row>
    <row r="360" spans="1:7" x14ac:dyDescent="0.25">
      <c r="A360" s="5">
        <f t="shared" si="83"/>
        <v>41354</v>
      </c>
      <c r="B360">
        <v>142</v>
      </c>
      <c r="C360">
        <v>249</v>
      </c>
      <c r="D360">
        <v>1226</v>
      </c>
      <c r="E360">
        <v>315.3</v>
      </c>
      <c r="F360">
        <f t="shared" si="84"/>
        <v>1368</v>
      </c>
      <c r="G360">
        <f t="shared" si="85"/>
        <v>564.29999999999995</v>
      </c>
    </row>
    <row r="361" spans="1:7" x14ac:dyDescent="0.25">
      <c r="A361" s="5">
        <f t="shared" si="83"/>
        <v>41361</v>
      </c>
      <c r="B361">
        <v>87</v>
      </c>
      <c r="C361">
        <v>355</v>
      </c>
      <c r="D361">
        <v>1388.6</v>
      </c>
      <c r="E361">
        <v>326.10000000000002</v>
      </c>
      <c r="F361">
        <f t="shared" si="84"/>
        <v>1475.6</v>
      </c>
      <c r="G361">
        <f t="shared" si="85"/>
        <v>681.1</v>
      </c>
    </row>
    <row r="362" spans="1:7" x14ac:dyDescent="0.25">
      <c r="A362" s="5">
        <f t="shared" si="83"/>
        <v>41368</v>
      </c>
      <c r="B362">
        <v>0</v>
      </c>
      <c r="C362">
        <v>425</v>
      </c>
      <c r="D362">
        <v>1487.3</v>
      </c>
      <c r="E362">
        <v>326.10000000000002</v>
      </c>
      <c r="F362">
        <f t="shared" si="84"/>
        <v>1487.3</v>
      </c>
      <c r="G362">
        <f t="shared" si="85"/>
        <v>751.1</v>
      </c>
    </row>
    <row r="363" spans="1:7" x14ac:dyDescent="0.25">
      <c r="A363" s="5">
        <f t="shared" si="83"/>
        <v>41375</v>
      </c>
      <c r="B363">
        <v>0</v>
      </c>
      <c r="C363">
        <v>540</v>
      </c>
      <c r="D363">
        <v>1487.3</v>
      </c>
      <c r="E363">
        <v>326.10000000000002</v>
      </c>
      <c r="F363">
        <f t="shared" si="84"/>
        <v>1487.3</v>
      </c>
      <c r="G363">
        <f t="shared" si="85"/>
        <v>866.1</v>
      </c>
    </row>
    <row r="364" spans="1:7" x14ac:dyDescent="0.25">
      <c r="A364" s="5">
        <f t="shared" si="83"/>
        <v>41382</v>
      </c>
      <c r="B364">
        <v>0</v>
      </c>
      <c r="C364">
        <v>420</v>
      </c>
      <c r="D364">
        <v>1550.3</v>
      </c>
      <c r="E364">
        <v>514.4</v>
      </c>
      <c r="F364">
        <f t="shared" si="84"/>
        <v>1550.3</v>
      </c>
      <c r="G364">
        <f t="shared" si="85"/>
        <v>934.4</v>
      </c>
    </row>
    <row r="365" spans="1:7" x14ac:dyDescent="0.25">
      <c r="A365" s="5">
        <f t="shared" si="83"/>
        <v>41389</v>
      </c>
      <c r="B365">
        <v>0</v>
      </c>
      <c r="C365">
        <v>410</v>
      </c>
      <c r="D365">
        <v>1615</v>
      </c>
      <c r="E365">
        <v>525.1</v>
      </c>
      <c r="F365">
        <f t="shared" si="84"/>
        <v>1615</v>
      </c>
      <c r="G365">
        <f t="shared" si="85"/>
        <v>935.1</v>
      </c>
    </row>
    <row r="366" spans="1:7" x14ac:dyDescent="0.25">
      <c r="A366" s="5">
        <f t="shared" si="83"/>
        <v>41396</v>
      </c>
      <c r="B366">
        <v>0</v>
      </c>
      <c r="C366">
        <v>355.3</v>
      </c>
      <c r="D366">
        <v>1615</v>
      </c>
      <c r="E366">
        <v>638.4</v>
      </c>
      <c r="F366">
        <f t="shared" si="84"/>
        <v>1615</v>
      </c>
      <c r="G366">
        <f t="shared" si="85"/>
        <v>993.7</v>
      </c>
    </row>
    <row r="367" spans="1:7" x14ac:dyDescent="0.25">
      <c r="A367" s="5">
        <f t="shared" si="83"/>
        <v>41403</v>
      </c>
      <c r="B367">
        <v>0</v>
      </c>
      <c r="C367">
        <v>235.3</v>
      </c>
      <c r="D367">
        <v>1678</v>
      </c>
      <c r="E367">
        <v>764.4</v>
      </c>
      <c r="F367">
        <f t="shared" si="84"/>
        <v>1678</v>
      </c>
      <c r="G367">
        <f t="shared" si="85"/>
        <v>999.7</v>
      </c>
    </row>
    <row r="368" spans="1:7" x14ac:dyDescent="0.25">
      <c r="A368" s="5">
        <f t="shared" si="83"/>
        <v>41410</v>
      </c>
      <c r="B368">
        <v>0</v>
      </c>
      <c r="C368">
        <v>183.3</v>
      </c>
      <c r="D368">
        <v>1678</v>
      </c>
      <c r="E368">
        <v>823.6</v>
      </c>
      <c r="F368">
        <f t="shared" si="84"/>
        <v>1678</v>
      </c>
      <c r="G368">
        <f t="shared" si="85"/>
        <v>1006.9000000000001</v>
      </c>
    </row>
    <row r="369" spans="1:7" x14ac:dyDescent="0.25">
      <c r="A369" s="5">
        <f t="shared" si="83"/>
        <v>41417</v>
      </c>
      <c r="B369">
        <v>0</v>
      </c>
      <c r="C369">
        <v>123.3</v>
      </c>
      <c r="D369">
        <v>1678</v>
      </c>
      <c r="E369">
        <v>886.6</v>
      </c>
      <c r="F369">
        <f t="shared" si="84"/>
        <v>1678</v>
      </c>
      <c r="G369">
        <f t="shared" si="85"/>
        <v>1009.9</v>
      </c>
    </row>
    <row r="370" spans="1:7" x14ac:dyDescent="0.25">
      <c r="A370" s="5">
        <f t="shared" si="83"/>
        <v>41424</v>
      </c>
      <c r="B370">
        <v>0</v>
      </c>
      <c r="C370">
        <v>60.3</v>
      </c>
      <c r="D370">
        <v>1678</v>
      </c>
      <c r="E370">
        <v>949.8</v>
      </c>
      <c r="F370">
        <f t="shared" si="84"/>
        <v>1678</v>
      </c>
      <c r="G370">
        <f t="shared" si="85"/>
        <v>1010.0999999999999</v>
      </c>
    </row>
    <row r="371" spans="1:7" x14ac:dyDescent="0.25">
      <c r="A371" s="5">
        <f t="shared" si="83"/>
        <v>41431</v>
      </c>
      <c r="B371">
        <v>0</v>
      </c>
      <c r="C371">
        <v>112.8</v>
      </c>
      <c r="D371">
        <v>0</v>
      </c>
      <c r="E371">
        <v>0</v>
      </c>
      <c r="F371">
        <f t="shared" si="84"/>
        <v>0</v>
      </c>
      <c r="G371">
        <f t="shared" si="85"/>
        <v>112.8</v>
      </c>
    </row>
    <row r="372" spans="1:7" x14ac:dyDescent="0.25">
      <c r="A372" s="5">
        <f t="shared" si="83"/>
        <v>41438</v>
      </c>
      <c r="B372">
        <v>0</v>
      </c>
      <c r="C372">
        <v>62.5</v>
      </c>
      <c r="D372">
        <v>0</v>
      </c>
      <c r="E372">
        <v>63</v>
      </c>
      <c r="F372">
        <f t="shared" si="84"/>
        <v>0</v>
      </c>
      <c r="G372">
        <f t="shared" si="85"/>
        <v>125.5</v>
      </c>
    </row>
    <row r="373" spans="1:7" x14ac:dyDescent="0.25">
      <c r="A373" s="5">
        <f t="shared" si="83"/>
        <v>41445</v>
      </c>
      <c r="B373">
        <v>0</v>
      </c>
      <c r="C373">
        <v>62.5</v>
      </c>
      <c r="D373">
        <v>58.1</v>
      </c>
      <c r="E373">
        <v>63</v>
      </c>
      <c r="F373">
        <f t="shared" si="84"/>
        <v>58.1</v>
      </c>
      <c r="G373">
        <f t="shared" si="85"/>
        <v>125.5</v>
      </c>
    </row>
    <row r="374" spans="1:7" x14ac:dyDescent="0.25">
      <c r="A374" s="5">
        <f t="shared" si="83"/>
        <v>41452</v>
      </c>
      <c r="B374">
        <v>0</v>
      </c>
      <c r="C374">
        <v>0</v>
      </c>
      <c r="D374">
        <v>58.1</v>
      </c>
      <c r="E374">
        <v>131</v>
      </c>
      <c r="F374">
        <f t="shared" ref="F374:G376" si="86">+B374+D374</f>
        <v>58.1</v>
      </c>
      <c r="G374">
        <f t="shared" si="86"/>
        <v>131</v>
      </c>
    </row>
    <row r="375" spans="1:7" x14ac:dyDescent="0.25">
      <c r="A375" s="5">
        <f t="shared" si="83"/>
        <v>41459</v>
      </c>
      <c r="B375">
        <v>0</v>
      </c>
      <c r="C375">
        <v>0</v>
      </c>
      <c r="D375">
        <v>58.1</v>
      </c>
      <c r="E375">
        <v>131</v>
      </c>
      <c r="F375">
        <f t="shared" si="86"/>
        <v>58.1</v>
      </c>
      <c r="G375">
        <f t="shared" si="86"/>
        <v>131</v>
      </c>
    </row>
    <row r="376" spans="1:7" x14ac:dyDescent="0.25">
      <c r="A376" s="5">
        <f t="shared" si="83"/>
        <v>41466</v>
      </c>
      <c r="B376">
        <v>0</v>
      </c>
      <c r="C376">
        <v>0</v>
      </c>
      <c r="D376">
        <v>58.1</v>
      </c>
      <c r="E376">
        <v>131</v>
      </c>
      <c r="F376">
        <f t="shared" si="86"/>
        <v>58.1</v>
      </c>
      <c r="G376">
        <f t="shared" si="86"/>
        <v>131</v>
      </c>
    </row>
    <row r="377" spans="1:7" x14ac:dyDescent="0.25">
      <c r="A377" s="5">
        <f t="shared" si="83"/>
        <v>41473</v>
      </c>
      <c r="B377">
        <v>0</v>
      </c>
      <c r="C377">
        <v>0</v>
      </c>
      <c r="D377">
        <v>58.1</v>
      </c>
      <c r="E377">
        <v>131</v>
      </c>
      <c r="F377">
        <f t="shared" ref="F377:G382" si="87">+B377+D377</f>
        <v>58.1</v>
      </c>
      <c r="G377">
        <f t="shared" si="87"/>
        <v>131</v>
      </c>
    </row>
    <row r="378" spans="1:7" x14ac:dyDescent="0.25">
      <c r="A378" s="5">
        <f t="shared" si="83"/>
        <v>41480</v>
      </c>
      <c r="B378">
        <v>0</v>
      </c>
      <c r="C378">
        <v>0</v>
      </c>
      <c r="D378">
        <v>58.1</v>
      </c>
      <c r="E378">
        <v>131</v>
      </c>
      <c r="F378">
        <f t="shared" si="87"/>
        <v>58.1</v>
      </c>
      <c r="G378">
        <f t="shared" si="87"/>
        <v>131</v>
      </c>
    </row>
    <row r="379" spans="1:7" x14ac:dyDescent="0.25">
      <c r="A379" s="5">
        <f t="shared" si="83"/>
        <v>41487</v>
      </c>
      <c r="B379">
        <v>0</v>
      </c>
      <c r="C379">
        <v>0</v>
      </c>
      <c r="D379">
        <v>58.1</v>
      </c>
      <c r="E379">
        <v>131</v>
      </c>
      <c r="F379">
        <f t="shared" si="87"/>
        <v>58.1</v>
      </c>
      <c r="G379">
        <f t="shared" si="87"/>
        <v>131</v>
      </c>
    </row>
    <row r="380" spans="1:7" x14ac:dyDescent="0.25">
      <c r="A380" s="5">
        <f t="shared" si="83"/>
        <v>41494</v>
      </c>
      <c r="B380">
        <v>0</v>
      </c>
      <c r="C380">
        <v>0</v>
      </c>
      <c r="D380">
        <v>58.1</v>
      </c>
      <c r="E380">
        <v>131</v>
      </c>
      <c r="F380">
        <f t="shared" si="87"/>
        <v>58.1</v>
      </c>
      <c r="G380">
        <f t="shared" si="87"/>
        <v>131</v>
      </c>
    </row>
    <row r="381" spans="1:7" x14ac:dyDescent="0.25">
      <c r="A381" s="5">
        <f t="shared" si="83"/>
        <v>41501</v>
      </c>
      <c r="B381">
        <v>0</v>
      </c>
      <c r="C381">
        <v>0</v>
      </c>
      <c r="D381">
        <v>58.1</v>
      </c>
      <c r="E381">
        <v>131</v>
      </c>
      <c r="F381">
        <f t="shared" si="87"/>
        <v>58.1</v>
      </c>
      <c r="G381">
        <f t="shared" si="87"/>
        <v>131</v>
      </c>
    </row>
    <row r="382" spans="1:7" x14ac:dyDescent="0.25">
      <c r="A382" s="5">
        <f t="shared" si="83"/>
        <v>41508</v>
      </c>
      <c r="B382">
        <v>0</v>
      </c>
      <c r="C382">
        <v>0</v>
      </c>
      <c r="D382">
        <v>58.1</v>
      </c>
      <c r="E382">
        <v>131</v>
      </c>
      <c r="F382">
        <f t="shared" si="87"/>
        <v>58.1</v>
      </c>
      <c r="G382">
        <f t="shared" si="87"/>
        <v>131</v>
      </c>
    </row>
    <row r="383" spans="1:7" x14ac:dyDescent="0.25">
      <c r="A383" s="5">
        <f t="shared" si="83"/>
        <v>41515</v>
      </c>
      <c r="B383">
        <v>0</v>
      </c>
      <c r="C383">
        <v>0</v>
      </c>
      <c r="D383">
        <v>58.1</v>
      </c>
      <c r="E383">
        <v>131</v>
      </c>
      <c r="F383">
        <f t="shared" ref="F383:G385" si="88">+B383+D383</f>
        <v>58.1</v>
      </c>
      <c r="G383">
        <f t="shared" si="88"/>
        <v>131</v>
      </c>
    </row>
    <row r="384" spans="1:7" x14ac:dyDescent="0.25">
      <c r="A384" s="5">
        <f t="shared" si="83"/>
        <v>41522</v>
      </c>
      <c r="B384">
        <v>0</v>
      </c>
      <c r="C384">
        <v>0</v>
      </c>
      <c r="D384">
        <v>58.1</v>
      </c>
      <c r="E384">
        <v>131</v>
      </c>
      <c r="F384">
        <f t="shared" si="88"/>
        <v>58.1</v>
      </c>
      <c r="G384">
        <f t="shared" si="88"/>
        <v>131</v>
      </c>
    </row>
    <row r="385" spans="1:10" x14ac:dyDescent="0.25">
      <c r="A385" s="5">
        <f t="shared" si="83"/>
        <v>41529</v>
      </c>
      <c r="B385">
        <v>0</v>
      </c>
      <c r="C385">
        <v>0</v>
      </c>
      <c r="D385">
        <v>58.1</v>
      </c>
      <c r="E385">
        <v>131</v>
      </c>
      <c r="F385">
        <f t="shared" si="88"/>
        <v>58.1</v>
      </c>
      <c r="G385">
        <f t="shared" si="88"/>
        <v>131</v>
      </c>
    </row>
    <row r="386" spans="1:10" x14ac:dyDescent="0.25">
      <c r="A386" s="5">
        <f t="shared" ref="A386:A449" si="89">+A385+7</f>
        <v>41536</v>
      </c>
      <c r="B386">
        <v>0</v>
      </c>
      <c r="C386">
        <v>0</v>
      </c>
      <c r="D386">
        <v>58.1</v>
      </c>
      <c r="E386">
        <v>131</v>
      </c>
      <c r="F386">
        <f t="shared" ref="F386:G388" si="90">+B386+D386</f>
        <v>58.1</v>
      </c>
      <c r="G386">
        <f t="shared" si="90"/>
        <v>131</v>
      </c>
    </row>
    <row r="387" spans="1:10" ht="15" x14ac:dyDescent="0.25">
      <c r="A387" s="5">
        <f t="shared" si="89"/>
        <v>41543</v>
      </c>
      <c r="B387">
        <v>0</v>
      </c>
      <c r="C387">
        <v>17</v>
      </c>
      <c r="D387">
        <v>58.1</v>
      </c>
      <c r="E387">
        <v>131</v>
      </c>
      <c r="F387">
        <f t="shared" si="90"/>
        <v>58.1</v>
      </c>
      <c r="G387">
        <f t="shared" si="90"/>
        <v>148</v>
      </c>
      <c r="I387" s="271"/>
    </row>
    <row r="388" spans="1:10" x14ac:dyDescent="0.25">
      <c r="A388" s="5">
        <f t="shared" si="89"/>
        <v>41550</v>
      </c>
      <c r="B388">
        <v>0</v>
      </c>
      <c r="C388">
        <v>17</v>
      </c>
      <c r="D388">
        <v>58.1</v>
      </c>
      <c r="E388">
        <v>131</v>
      </c>
      <c r="F388">
        <f t="shared" si="90"/>
        <v>58.1</v>
      </c>
      <c r="G388">
        <f t="shared" si="90"/>
        <v>148</v>
      </c>
    </row>
    <row r="389" spans="1:10" x14ac:dyDescent="0.25">
      <c r="A389" s="5">
        <f t="shared" si="89"/>
        <v>41557</v>
      </c>
    </row>
    <row r="390" spans="1:10" x14ac:dyDescent="0.25">
      <c r="A390" s="5">
        <f t="shared" si="89"/>
        <v>41564</v>
      </c>
    </row>
    <row r="391" spans="1:10" x14ac:dyDescent="0.25">
      <c r="A391" s="5">
        <f t="shared" si="89"/>
        <v>41571</v>
      </c>
      <c r="B391">
        <v>0</v>
      </c>
      <c r="C391">
        <v>24</v>
      </c>
      <c r="D391">
        <v>58.1</v>
      </c>
      <c r="E391">
        <v>131</v>
      </c>
      <c r="F391">
        <f t="shared" ref="F391:G393" si="91">+B391+D391</f>
        <v>58.1</v>
      </c>
      <c r="G391">
        <f t="shared" si="91"/>
        <v>155</v>
      </c>
    </row>
    <row r="392" spans="1:10" ht="15" x14ac:dyDescent="0.25">
      <c r="A392" s="5">
        <f t="shared" si="89"/>
        <v>41578</v>
      </c>
      <c r="B392">
        <v>0</v>
      </c>
      <c r="C392">
        <v>0</v>
      </c>
      <c r="D392">
        <v>58.1</v>
      </c>
      <c r="E392">
        <v>150.4</v>
      </c>
      <c r="F392">
        <f t="shared" si="91"/>
        <v>58.1</v>
      </c>
      <c r="G392">
        <f t="shared" si="91"/>
        <v>150.4</v>
      </c>
      <c r="J392" s="271"/>
    </row>
    <row r="393" spans="1:10" x14ac:dyDescent="0.25">
      <c r="A393" s="5">
        <f t="shared" si="89"/>
        <v>41585</v>
      </c>
      <c r="B393">
        <v>0</v>
      </c>
      <c r="C393">
        <v>0</v>
      </c>
      <c r="D393">
        <v>58.1</v>
      </c>
      <c r="E393">
        <v>150.4</v>
      </c>
      <c r="F393">
        <f t="shared" si="91"/>
        <v>58.1</v>
      </c>
      <c r="G393">
        <f t="shared" si="91"/>
        <v>150.4</v>
      </c>
    </row>
    <row r="394" spans="1:10" x14ac:dyDescent="0.25">
      <c r="A394" s="5">
        <f t="shared" si="89"/>
        <v>41592</v>
      </c>
      <c r="B394">
        <v>0</v>
      </c>
      <c r="C394">
        <v>0</v>
      </c>
      <c r="D394">
        <v>58.1</v>
      </c>
      <c r="E394">
        <v>150.4</v>
      </c>
      <c r="F394">
        <f t="shared" ref="F394:G400" si="92">+B394+D394</f>
        <v>58.1</v>
      </c>
      <c r="G394">
        <f t="shared" si="92"/>
        <v>150.4</v>
      </c>
    </row>
    <row r="395" spans="1:10" x14ac:dyDescent="0.25">
      <c r="A395" s="5">
        <f t="shared" si="89"/>
        <v>41599</v>
      </c>
      <c r="B395">
        <v>110</v>
      </c>
      <c r="C395">
        <v>0</v>
      </c>
      <c r="D395">
        <v>58.1</v>
      </c>
      <c r="E395">
        <v>150.4</v>
      </c>
      <c r="F395">
        <f t="shared" si="92"/>
        <v>168.1</v>
      </c>
      <c r="G395">
        <f t="shared" si="92"/>
        <v>150.4</v>
      </c>
    </row>
    <row r="396" spans="1:10" x14ac:dyDescent="0.25">
      <c r="A396" s="5">
        <f t="shared" si="89"/>
        <v>41606</v>
      </c>
      <c r="B396">
        <v>110</v>
      </c>
      <c r="C396">
        <v>0</v>
      </c>
      <c r="D396">
        <v>58.1</v>
      </c>
      <c r="E396">
        <v>151.4</v>
      </c>
      <c r="F396">
        <f t="shared" si="92"/>
        <v>168.1</v>
      </c>
      <c r="G396">
        <f t="shared" si="92"/>
        <v>151.4</v>
      </c>
    </row>
    <row r="397" spans="1:10" x14ac:dyDescent="0.25">
      <c r="A397" s="5">
        <f t="shared" si="89"/>
        <v>41613</v>
      </c>
      <c r="B397">
        <v>110</v>
      </c>
      <c r="C397">
        <v>183</v>
      </c>
      <c r="D397">
        <v>58.1</v>
      </c>
      <c r="E397">
        <v>150.4</v>
      </c>
      <c r="F397">
        <f t="shared" si="92"/>
        <v>168.1</v>
      </c>
      <c r="G397">
        <f t="shared" si="92"/>
        <v>333.4</v>
      </c>
    </row>
    <row r="398" spans="1:10" x14ac:dyDescent="0.25">
      <c r="A398" s="5">
        <f t="shared" si="89"/>
        <v>41620</v>
      </c>
      <c r="B398">
        <v>110</v>
      </c>
      <c r="C398">
        <v>293</v>
      </c>
      <c r="D398">
        <v>58.1</v>
      </c>
      <c r="E398">
        <v>150.4</v>
      </c>
      <c r="F398">
        <f t="shared" si="92"/>
        <v>168.1</v>
      </c>
      <c r="G398">
        <f t="shared" si="92"/>
        <v>443.4</v>
      </c>
    </row>
    <row r="399" spans="1:10" x14ac:dyDescent="0.25">
      <c r="A399" s="5">
        <f t="shared" si="89"/>
        <v>41627</v>
      </c>
      <c r="B399">
        <v>165</v>
      </c>
      <c r="C399">
        <v>698</v>
      </c>
      <c r="D399">
        <v>58.1</v>
      </c>
      <c r="E399">
        <v>150.4</v>
      </c>
      <c r="F399">
        <f t="shared" si="92"/>
        <v>223.1</v>
      </c>
      <c r="G399">
        <f t="shared" si="92"/>
        <v>848.4</v>
      </c>
    </row>
    <row r="400" spans="1:10" x14ac:dyDescent="0.25">
      <c r="A400" s="5">
        <f t="shared" si="89"/>
        <v>41634</v>
      </c>
      <c r="B400">
        <v>165</v>
      </c>
      <c r="C400">
        <v>707</v>
      </c>
      <c r="D400">
        <v>58.1</v>
      </c>
      <c r="E400">
        <v>150.4</v>
      </c>
      <c r="F400">
        <f t="shared" si="92"/>
        <v>223.1</v>
      </c>
      <c r="G400">
        <f t="shared" si="92"/>
        <v>857.4</v>
      </c>
    </row>
    <row r="401" spans="1:12" x14ac:dyDescent="0.25">
      <c r="A401" s="5">
        <f t="shared" si="89"/>
        <v>41641</v>
      </c>
      <c r="B401">
        <v>165</v>
      </c>
      <c r="C401">
        <v>707</v>
      </c>
      <c r="D401">
        <v>58.1</v>
      </c>
      <c r="E401">
        <v>150.4</v>
      </c>
      <c r="F401">
        <f t="shared" ref="F401:G414" si="93">+B401+D401</f>
        <v>223.1</v>
      </c>
      <c r="G401">
        <f t="shared" si="93"/>
        <v>857.4</v>
      </c>
    </row>
    <row r="402" spans="1:12" ht="15" x14ac:dyDescent="0.25">
      <c r="A402" s="5">
        <f t="shared" si="89"/>
        <v>41648</v>
      </c>
      <c r="B402">
        <v>165</v>
      </c>
      <c r="C402">
        <v>853</v>
      </c>
      <c r="D402">
        <v>58.1</v>
      </c>
      <c r="E402">
        <v>150.4</v>
      </c>
      <c r="F402">
        <f t="shared" si="93"/>
        <v>223.1</v>
      </c>
      <c r="G402">
        <f t="shared" si="93"/>
        <v>1003.4</v>
      </c>
      <c r="I402" s="271"/>
    </row>
    <row r="403" spans="1:12" x14ac:dyDescent="0.25">
      <c r="A403" s="5">
        <f t="shared" si="89"/>
        <v>41655</v>
      </c>
      <c r="B403">
        <v>165</v>
      </c>
      <c r="C403">
        <v>920.2</v>
      </c>
      <c r="D403">
        <v>58.1</v>
      </c>
      <c r="E403">
        <v>150.4</v>
      </c>
      <c r="F403">
        <f t="shared" si="93"/>
        <v>223.1</v>
      </c>
      <c r="G403">
        <f t="shared" si="93"/>
        <v>1070.6000000000001</v>
      </c>
    </row>
    <row r="404" spans="1:12" x14ac:dyDescent="0.25">
      <c r="A404" s="5">
        <f t="shared" si="89"/>
        <v>41662</v>
      </c>
      <c r="B404">
        <v>165</v>
      </c>
      <c r="C404">
        <v>864.2</v>
      </c>
      <c r="D404">
        <v>58.1</v>
      </c>
      <c r="E404">
        <v>229.3</v>
      </c>
      <c r="F404">
        <f t="shared" si="93"/>
        <v>223.1</v>
      </c>
      <c r="G404">
        <f t="shared" si="93"/>
        <v>1093.5</v>
      </c>
    </row>
    <row r="405" spans="1:12" ht="15" x14ac:dyDescent="0.25">
      <c r="A405" s="5">
        <f t="shared" si="89"/>
        <v>41669</v>
      </c>
      <c r="B405">
        <v>165</v>
      </c>
      <c r="C405" s="16">
        <v>754</v>
      </c>
      <c r="D405">
        <v>58.1</v>
      </c>
      <c r="E405">
        <v>364.1</v>
      </c>
      <c r="F405">
        <f t="shared" si="93"/>
        <v>223.1</v>
      </c>
      <c r="G405">
        <f t="shared" si="93"/>
        <v>1118.0999999999999</v>
      </c>
      <c r="I405" s="271"/>
      <c r="L405" s="271"/>
    </row>
    <row r="406" spans="1:12" ht="15" x14ac:dyDescent="0.25">
      <c r="A406" s="5">
        <f t="shared" si="89"/>
        <v>41676</v>
      </c>
      <c r="B406">
        <v>165</v>
      </c>
      <c r="C406" s="16">
        <v>673</v>
      </c>
      <c r="D406">
        <v>58.1</v>
      </c>
      <c r="E406">
        <v>448.1</v>
      </c>
      <c r="F406">
        <f t="shared" si="93"/>
        <v>223.1</v>
      </c>
      <c r="G406">
        <f t="shared" si="93"/>
        <v>1121.0999999999999</v>
      </c>
      <c r="I406" s="271"/>
    </row>
    <row r="407" spans="1:12" x14ac:dyDescent="0.25">
      <c r="A407" s="5">
        <f t="shared" si="89"/>
        <v>41683</v>
      </c>
      <c r="B407">
        <v>138</v>
      </c>
      <c r="C407" s="16">
        <v>563</v>
      </c>
      <c r="D407">
        <v>58.1</v>
      </c>
      <c r="E407">
        <v>568.9</v>
      </c>
      <c r="F407">
        <f t="shared" si="93"/>
        <v>196.1</v>
      </c>
      <c r="G407">
        <f t="shared" si="93"/>
        <v>1131.9000000000001</v>
      </c>
    </row>
    <row r="408" spans="1:12" x14ac:dyDescent="0.25">
      <c r="A408" s="5">
        <f t="shared" si="89"/>
        <v>41690</v>
      </c>
      <c r="B408">
        <v>138</v>
      </c>
      <c r="C408" s="16">
        <v>385.5</v>
      </c>
      <c r="D408">
        <v>58.1</v>
      </c>
      <c r="E408">
        <v>643.5</v>
      </c>
      <c r="F408">
        <f t="shared" si="93"/>
        <v>196.1</v>
      </c>
      <c r="G408" s="16">
        <f t="shared" si="93"/>
        <v>1029</v>
      </c>
    </row>
    <row r="409" spans="1:12" x14ac:dyDescent="0.25">
      <c r="A409" s="5">
        <f t="shared" si="89"/>
        <v>41697</v>
      </c>
      <c r="B409">
        <v>28</v>
      </c>
      <c r="C409" s="16">
        <v>409</v>
      </c>
      <c r="D409">
        <v>115.8</v>
      </c>
      <c r="E409">
        <v>836.5</v>
      </c>
      <c r="F409">
        <f t="shared" si="93"/>
        <v>143.80000000000001</v>
      </c>
      <c r="G409">
        <f t="shared" si="93"/>
        <v>1245.5</v>
      </c>
    </row>
    <row r="410" spans="1:12" ht="15" x14ac:dyDescent="0.25">
      <c r="A410" s="5">
        <f t="shared" si="89"/>
        <v>41704</v>
      </c>
      <c r="B410">
        <v>28</v>
      </c>
      <c r="C410" s="16">
        <v>322</v>
      </c>
      <c r="D410">
        <v>115.8</v>
      </c>
      <c r="E410">
        <v>1026.9000000000001</v>
      </c>
      <c r="F410">
        <f t="shared" si="93"/>
        <v>143.80000000000001</v>
      </c>
      <c r="G410">
        <f t="shared" si="93"/>
        <v>1348.9</v>
      </c>
      <c r="I410" s="271"/>
    </row>
    <row r="411" spans="1:12" x14ac:dyDescent="0.25">
      <c r="A411" s="5">
        <f t="shared" si="89"/>
        <v>41711</v>
      </c>
      <c r="B411">
        <v>28</v>
      </c>
      <c r="C411" s="16">
        <v>267</v>
      </c>
      <c r="D411">
        <v>115.8</v>
      </c>
      <c r="E411">
        <v>1094.9000000000001</v>
      </c>
      <c r="F411">
        <f t="shared" si="93"/>
        <v>143.80000000000001</v>
      </c>
      <c r="G411">
        <f t="shared" si="93"/>
        <v>1361.9</v>
      </c>
    </row>
    <row r="412" spans="1:12" x14ac:dyDescent="0.25">
      <c r="A412" s="5">
        <f t="shared" si="89"/>
        <v>41718</v>
      </c>
      <c r="B412">
        <v>83</v>
      </c>
      <c r="C412" s="16">
        <v>142</v>
      </c>
      <c r="D412">
        <v>115.8</v>
      </c>
      <c r="E412" s="16">
        <v>1226</v>
      </c>
      <c r="F412">
        <f t="shared" si="93"/>
        <v>198.8</v>
      </c>
      <c r="G412" s="16">
        <f t="shared" si="93"/>
        <v>1368</v>
      </c>
    </row>
    <row r="413" spans="1:12" x14ac:dyDescent="0.25">
      <c r="A413" s="5">
        <f t="shared" si="89"/>
        <v>41725</v>
      </c>
      <c r="B413">
        <v>83</v>
      </c>
      <c r="C413" s="16">
        <v>87</v>
      </c>
      <c r="D413">
        <v>178.8</v>
      </c>
      <c r="E413">
        <v>1388.6</v>
      </c>
      <c r="F413">
        <f t="shared" si="93"/>
        <v>261.8</v>
      </c>
      <c r="G413">
        <f t="shared" si="93"/>
        <v>1475.6</v>
      </c>
    </row>
    <row r="414" spans="1:12" x14ac:dyDescent="0.25">
      <c r="A414" s="5">
        <f t="shared" si="89"/>
        <v>41732</v>
      </c>
      <c r="B414">
        <v>55</v>
      </c>
      <c r="C414" s="16">
        <v>0</v>
      </c>
      <c r="D414" s="16">
        <v>206</v>
      </c>
      <c r="E414">
        <v>1487.3</v>
      </c>
      <c r="F414" s="16">
        <f t="shared" si="93"/>
        <v>261</v>
      </c>
      <c r="G414">
        <f t="shared" si="93"/>
        <v>1487.3</v>
      </c>
    </row>
    <row r="415" spans="1:12" x14ac:dyDescent="0.25">
      <c r="A415" s="5">
        <f t="shared" si="89"/>
        <v>41739</v>
      </c>
      <c r="B415">
        <v>55</v>
      </c>
      <c r="C415" s="16">
        <v>0</v>
      </c>
      <c r="D415" s="16">
        <v>269</v>
      </c>
      <c r="E415">
        <v>1487.3</v>
      </c>
      <c r="F415" s="16">
        <f t="shared" ref="F415:G417" si="94">+B415+D415</f>
        <v>324</v>
      </c>
      <c r="G415">
        <f t="shared" si="94"/>
        <v>1487.3</v>
      </c>
    </row>
    <row r="416" spans="1:12" x14ac:dyDescent="0.25">
      <c r="A416" s="5">
        <f t="shared" si="89"/>
        <v>41746</v>
      </c>
      <c r="B416">
        <v>55</v>
      </c>
      <c r="C416" s="16">
        <v>0</v>
      </c>
      <c r="D416" s="16">
        <v>269</v>
      </c>
      <c r="E416">
        <v>1550.3</v>
      </c>
      <c r="F416" s="16">
        <f t="shared" si="94"/>
        <v>324</v>
      </c>
      <c r="G416">
        <f t="shared" si="94"/>
        <v>1550.3</v>
      </c>
    </row>
    <row r="417" spans="1:7" x14ac:dyDescent="0.25">
      <c r="A417" s="5">
        <f t="shared" si="89"/>
        <v>41753</v>
      </c>
      <c r="B417">
        <v>55</v>
      </c>
      <c r="C417" s="16">
        <v>0</v>
      </c>
      <c r="D417" s="16">
        <v>269</v>
      </c>
      <c r="E417" s="16">
        <v>1615</v>
      </c>
      <c r="F417" s="16">
        <f t="shared" si="94"/>
        <v>324</v>
      </c>
      <c r="G417" s="16">
        <f t="shared" si="94"/>
        <v>1615</v>
      </c>
    </row>
    <row r="418" spans="1:7" x14ac:dyDescent="0.25">
      <c r="A418" s="5">
        <f t="shared" si="89"/>
        <v>41760</v>
      </c>
      <c r="B418">
        <v>55</v>
      </c>
      <c r="C418">
        <v>0</v>
      </c>
      <c r="D418">
        <v>269</v>
      </c>
      <c r="E418">
        <v>1615</v>
      </c>
      <c r="F418" s="16">
        <f t="shared" ref="F418:G422" si="95">+B418+D418</f>
        <v>324</v>
      </c>
      <c r="G418" s="16">
        <f t="shared" si="95"/>
        <v>1615</v>
      </c>
    </row>
    <row r="419" spans="1:7" x14ac:dyDescent="0.25">
      <c r="A419" s="5">
        <f t="shared" si="89"/>
        <v>41767</v>
      </c>
      <c r="B419">
        <v>31.9</v>
      </c>
      <c r="C419">
        <v>0</v>
      </c>
      <c r="D419">
        <v>292.10000000000002</v>
      </c>
      <c r="E419">
        <v>1678</v>
      </c>
      <c r="F419" s="16">
        <f t="shared" si="95"/>
        <v>324</v>
      </c>
      <c r="G419" s="16">
        <f t="shared" si="95"/>
        <v>1678</v>
      </c>
    </row>
    <row r="420" spans="1:7" x14ac:dyDescent="0.25">
      <c r="A420" s="5">
        <f t="shared" si="89"/>
        <v>41774</v>
      </c>
      <c r="B420">
        <v>31.9</v>
      </c>
      <c r="C420">
        <v>0</v>
      </c>
      <c r="D420">
        <v>292.10000000000002</v>
      </c>
      <c r="E420">
        <v>1678</v>
      </c>
      <c r="F420" s="16">
        <f t="shared" si="95"/>
        <v>324</v>
      </c>
      <c r="G420" s="16">
        <f t="shared" si="95"/>
        <v>1678</v>
      </c>
    </row>
    <row r="421" spans="1:7" x14ac:dyDescent="0.25">
      <c r="A421" s="5">
        <f t="shared" si="89"/>
        <v>41781</v>
      </c>
      <c r="B421">
        <v>0</v>
      </c>
      <c r="C421">
        <v>0</v>
      </c>
      <c r="D421">
        <v>321.39999999999998</v>
      </c>
      <c r="E421">
        <v>1678</v>
      </c>
      <c r="F421" s="16">
        <f t="shared" si="95"/>
        <v>321.39999999999998</v>
      </c>
      <c r="G421" s="16">
        <f t="shared" si="95"/>
        <v>1678</v>
      </c>
    </row>
    <row r="422" spans="1:7" x14ac:dyDescent="0.25">
      <c r="A422" s="5">
        <f t="shared" si="89"/>
        <v>41788</v>
      </c>
      <c r="B422">
        <v>0</v>
      </c>
      <c r="C422">
        <v>0</v>
      </c>
      <c r="D422">
        <v>321.39999999999998</v>
      </c>
      <c r="E422">
        <v>1678</v>
      </c>
      <c r="F422" s="16">
        <f t="shared" si="95"/>
        <v>321.39999999999998</v>
      </c>
      <c r="G422" s="16">
        <f t="shared" si="95"/>
        <v>1678</v>
      </c>
    </row>
    <row r="423" spans="1:7" x14ac:dyDescent="0.25">
      <c r="A423" s="5">
        <f t="shared" si="89"/>
        <v>41795</v>
      </c>
    </row>
    <row r="424" spans="1:7" x14ac:dyDescent="0.25">
      <c r="A424" s="5">
        <f t="shared" si="89"/>
        <v>41802</v>
      </c>
    </row>
    <row r="425" spans="1:7" x14ac:dyDescent="0.25">
      <c r="A425" s="5">
        <f t="shared" si="89"/>
        <v>41809</v>
      </c>
      <c r="B425">
        <v>0</v>
      </c>
      <c r="C425">
        <v>0</v>
      </c>
      <c r="D425">
        <v>0</v>
      </c>
      <c r="E425">
        <v>58.1</v>
      </c>
      <c r="F425" s="16">
        <f t="shared" ref="F425:F435" si="96">+B425+D425</f>
        <v>0</v>
      </c>
      <c r="G425" s="16">
        <f t="shared" ref="G425:G435" si="97">+C425+E425</f>
        <v>58.1</v>
      </c>
    </row>
    <row r="426" spans="1:7" x14ac:dyDescent="0.25">
      <c r="A426" s="5">
        <f t="shared" si="89"/>
        <v>41816</v>
      </c>
      <c r="B426">
        <v>0</v>
      </c>
      <c r="C426">
        <v>0</v>
      </c>
      <c r="D426">
        <v>0</v>
      </c>
      <c r="E426">
        <v>58.1</v>
      </c>
      <c r="F426" s="16">
        <f t="shared" si="96"/>
        <v>0</v>
      </c>
      <c r="G426" s="16">
        <f t="shared" si="97"/>
        <v>58.1</v>
      </c>
    </row>
    <row r="427" spans="1:7" x14ac:dyDescent="0.25">
      <c r="A427" s="5">
        <f t="shared" si="89"/>
        <v>41823</v>
      </c>
      <c r="B427">
        <v>0</v>
      </c>
      <c r="C427">
        <v>0</v>
      </c>
      <c r="D427">
        <v>0</v>
      </c>
      <c r="E427">
        <v>58.1</v>
      </c>
      <c r="F427" s="16">
        <f t="shared" si="96"/>
        <v>0</v>
      </c>
      <c r="G427" s="16">
        <f t="shared" si="97"/>
        <v>58.1</v>
      </c>
    </row>
    <row r="428" spans="1:7" x14ac:dyDescent="0.25">
      <c r="A428" s="5">
        <f t="shared" si="89"/>
        <v>41830</v>
      </c>
      <c r="B428">
        <v>0</v>
      </c>
      <c r="C428">
        <v>0</v>
      </c>
      <c r="D428">
        <v>0</v>
      </c>
      <c r="E428">
        <v>58.1</v>
      </c>
      <c r="F428" s="16">
        <f t="shared" si="96"/>
        <v>0</v>
      </c>
      <c r="G428" s="16">
        <f t="shared" si="97"/>
        <v>58.1</v>
      </c>
    </row>
    <row r="429" spans="1:7" x14ac:dyDescent="0.25">
      <c r="A429" s="5">
        <f t="shared" si="89"/>
        <v>41837</v>
      </c>
      <c r="B429">
        <v>0</v>
      </c>
      <c r="C429">
        <v>0</v>
      </c>
      <c r="D429">
        <v>0</v>
      </c>
      <c r="E429">
        <v>58.1</v>
      </c>
      <c r="F429" s="16">
        <f t="shared" si="96"/>
        <v>0</v>
      </c>
      <c r="G429" s="16">
        <f t="shared" si="97"/>
        <v>58.1</v>
      </c>
    </row>
    <row r="430" spans="1:7" x14ac:dyDescent="0.25">
      <c r="A430" s="5">
        <f t="shared" si="89"/>
        <v>41844</v>
      </c>
      <c r="B430">
        <v>32.5</v>
      </c>
      <c r="C430">
        <v>0</v>
      </c>
      <c r="D430">
        <v>0</v>
      </c>
      <c r="E430">
        <v>58.1</v>
      </c>
      <c r="F430" s="16">
        <f t="shared" si="96"/>
        <v>32.5</v>
      </c>
      <c r="G430" s="16">
        <f t="shared" si="97"/>
        <v>58.1</v>
      </c>
    </row>
    <row r="431" spans="1:7" x14ac:dyDescent="0.25">
      <c r="A431" s="5">
        <f t="shared" si="89"/>
        <v>41851</v>
      </c>
      <c r="B431">
        <v>32.5</v>
      </c>
      <c r="C431">
        <v>0</v>
      </c>
      <c r="D431">
        <v>0</v>
      </c>
      <c r="E431">
        <v>58.1</v>
      </c>
      <c r="F431" s="16">
        <f t="shared" si="96"/>
        <v>32.5</v>
      </c>
      <c r="G431" s="16">
        <f t="shared" si="97"/>
        <v>58.1</v>
      </c>
    </row>
    <row r="432" spans="1:7" x14ac:dyDescent="0.25">
      <c r="A432" s="5">
        <f t="shared" si="89"/>
        <v>41858</v>
      </c>
      <c r="B432">
        <v>32.5</v>
      </c>
      <c r="C432">
        <v>0</v>
      </c>
      <c r="D432">
        <v>0</v>
      </c>
      <c r="E432">
        <v>58.1</v>
      </c>
      <c r="F432" s="16">
        <f t="shared" si="96"/>
        <v>32.5</v>
      </c>
      <c r="G432" s="16">
        <f t="shared" si="97"/>
        <v>58.1</v>
      </c>
    </row>
    <row r="433" spans="1:7" x14ac:dyDescent="0.25">
      <c r="A433" s="5">
        <f t="shared" si="89"/>
        <v>41865</v>
      </c>
      <c r="B433">
        <v>32.5</v>
      </c>
      <c r="C433">
        <v>0</v>
      </c>
      <c r="D433">
        <v>0</v>
      </c>
      <c r="E433">
        <v>58.1</v>
      </c>
      <c r="F433" s="16">
        <f t="shared" si="96"/>
        <v>32.5</v>
      </c>
      <c r="G433" s="16">
        <f t="shared" si="97"/>
        <v>58.1</v>
      </c>
    </row>
    <row r="434" spans="1:7" x14ac:dyDescent="0.25">
      <c r="A434" s="5">
        <f t="shared" si="89"/>
        <v>41872</v>
      </c>
      <c r="B434">
        <v>32.5</v>
      </c>
      <c r="C434">
        <v>0</v>
      </c>
      <c r="D434">
        <v>0</v>
      </c>
      <c r="E434">
        <v>58.1</v>
      </c>
      <c r="F434" s="16">
        <f t="shared" si="96"/>
        <v>32.5</v>
      </c>
      <c r="G434" s="16">
        <f t="shared" si="97"/>
        <v>58.1</v>
      </c>
    </row>
    <row r="435" spans="1:7" x14ac:dyDescent="0.25">
      <c r="A435" s="5">
        <f t="shared" si="89"/>
        <v>41879</v>
      </c>
      <c r="B435">
        <v>0</v>
      </c>
      <c r="C435">
        <v>0</v>
      </c>
      <c r="D435">
        <v>38.5</v>
      </c>
      <c r="E435">
        <v>58.1</v>
      </c>
      <c r="F435" s="16">
        <f t="shared" si="96"/>
        <v>38.5</v>
      </c>
      <c r="G435" s="16">
        <f t="shared" si="97"/>
        <v>58.1</v>
      </c>
    </row>
    <row r="436" spans="1:7" x14ac:dyDescent="0.25">
      <c r="A436" s="5">
        <f t="shared" si="89"/>
        <v>41886</v>
      </c>
    </row>
    <row r="437" spans="1:7" x14ac:dyDescent="0.25">
      <c r="A437" s="5">
        <f t="shared" si="89"/>
        <v>41893</v>
      </c>
      <c r="B437">
        <v>0</v>
      </c>
      <c r="C437">
        <v>0</v>
      </c>
      <c r="D437">
        <v>38.5</v>
      </c>
      <c r="E437">
        <v>58.1</v>
      </c>
      <c r="F437" s="16">
        <f t="shared" ref="F437:F476" si="98">+B437+D437</f>
        <v>38.5</v>
      </c>
      <c r="G437" s="16">
        <f t="shared" ref="G437:G476" si="99">+C437+E437</f>
        <v>58.1</v>
      </c>
    </row>
    <row r="438" spans="1:7" x14ac:dyDescent="0.25">
      <c r="A438" s="5">
        <f t="shared" si="89"/>
        <v>41900</v>
      </c>
      <c r="B438">
        <v>0</v>
      </c>
      <c r="C438">
        <v>0</v>
      </c>
      <c r="D438">
        <v>38.5</v>
      </c>
      <c r="E438">
        <v>58.1</v>
      </c>
      <c r="F438" s="16">
        <f t="shared" si="98"/>
        <v>38.5</v>
      </c>
      <c r="G438" s="16">
        <f t="shared" si="99"/>
        <v>58.1</v>
      </c>
    </row>
    <row r="439" spans="1:7" x14ac:dyDescent="0.25">
      <c r="A439" s="5">
        <f t="shared" si="89"/>
        <v>41907</v>
      </c>
      <c r="B439">
        <v>0</v>
      </c>
      <c r="C439">
        <v>0</v>
      </c>
      <c r="D439">
        <v>38.5</v>
      </c>
      <c r="E439">
        <v>58.1</v>
      </c>
      <c r="F439" s="16">
        <f t="shared" si="98"/>
        <v>38.5</v>
      </c>
      <c r="G439" s="16">
        <f t="shared" si="99"/>
        <v>58.1</v>
      </c>
    </row>
    <row r="440" spans="1:7" x14ac:dyDescent="0.25">
      <c r="A440" s="5">
        <f t="shared" si="89"/>
        <v>41914</v>
      </c>
      <c r="B440">
        <v>55</v>
      </c>
      <c r="C440">
        <v>0</v>
      </c>
      <c r="D440">
        <v>38.5</v>
      </c>
      <c r="E440">
        <v>58.1</v>
      </c>
      <c r="F440" s="16">
        <f t="shared" si="98"/>
        <v>93.5</v>
      </c>
      <c r="G440" s="16">
        <f t="shared" si="99"/>
        <v>58.1</v>
      </c>
    </row>
    <row r="441" spans="1:7" x14ac:dyDescent="0.25">
      <c r="A441" s="5">
        <f t="shared" si="89"/>
        <v>41921</v>
      </c>
      <c r="B441">
        <v>55</v>
      </c>
      <c r="C441">
        <v>0</v>
      </c>
      <c r="D441">
        <v>38.5</v>
      </c>
      <c r="E441">
        <v>58.1</v>
      </c>
      <c r="F441" s="16">
        <f t="shared" si="98"/>
        <v>93.5</v>
      </c>
      <c r="G441" s="16">
        <f t="shared" si="99"/>
        <v>58.1</v>
      </c>
    </row>
    <row r="442" spans="1:7" x14ac:dyDescent="0.25">
      <c r="A442" s="5">
        <f t="shared" si="89"/>
        <v>41928</v>
      </c>
      <c r="B442">
        <v>55</v>
      </c>
      <c r="C442">
        <v>0</v>
      </c>
      <c r="D442">
        <v>38.5</v>
      </c>
      <c r="E442">
        <v>58.1</v>
      </c>
      <c r="F442" s="16">
        <f t="shared" si="98"/>
        <v>93.5</v>
      </c>
      <c r="G442" s="16">
        <f t="shared" si="99"/>
        <v>58.1</v>
      </c>
    </row>
    <row r="443" spans="1:7" x14ac:dyDescent="0.25">
      <c r="A443" s="5">
        <f t="shared" si="89"/>
        <v>41935</v>
      </c>
      <c r="B443">
        <v>55</v>
      </c>
      <c r="C443">
        <v>0</v>
      </c>
      <c r="D443">
        <v>38.5</v>
      </c>
      <c r="E443">
        <v>58.1</v>
      </c>
      <c r="F443" s="16">
        <f t="shared" si="98"/>
        <v>93.5</v>
      </c>
      <c r="G443" s="16">
        <f t="shared" si="99"/>
        <v>58.1</v>
      </c>
    </row>
    <row r="444" spans="1:7" x14ac:dyDescent="0.25">
      <c r="A444" s="5">
        <f t="shared" si="89"/>
        <v>41942</v>
      </c>
      <c r="B444">
        <v>55</v>
      </c>
      <c r="C444">
        <v>0</v>
      </c>
      <c r="D444">
        <v>38.5</v>
      </c>
      <c r="E444">
        <v>58.1</v>
      </c>
      <c r="F444" s="16">
        <f t="shared" si="98"/>
        <v>93.5</v>
      </c>
      <c r="G444" s="16">
        <f t="shared" si="99"/>
        <v>58.1</v>
      </c>
    </row>
    <row r="445" spans="1:7" x14ac:dyDescent="0.25">
      <c r="A445" s="5">
        <f t="shared" si="89"/>
        <v>41949</v>
      </c>
      <c r="B445">
        <v>0</v>
      </c>
      <c r="C445">
        <v>0</v>
      </c>
      <c r="D445">
        <v>96.3</v>
      </c>
      <c r="E445">
        <v>58.1</v>
      </c>
      <c r="F445" s="16">
        <f t="shared" si="98"/>
        <v>96.3</v>
      </c>
      <c r="G445" s="16">
        <f t="shared" si="99"/>
        <v>58.1</v>
      </c>
    </row>
    <row r="446" spans="1:7" x14ac:dyDescent="0.25">
      <c r="A446" s="5">
        <f t="shared" si="89"/>
        <v>41956</v>
      </c>
      <c r="B446">
        <v>0</v>
      </c>
      <c r="C446">
        <v>0</v>
      </c>
      <c r="D446">
        <v>96.3</v>
      </c>
      <c r="E446">
        <v>58.1</v>
      </c>
      <c r="F446" s="16">
        <f t="shared" si="98"/>
        <v>96.3</v>
      </c>
      <c r="G446" s="16">
        <f t="shared" si="99"/>
        <v>58.1</v>
      </c>
    </row>
    <row r="447" spans="1:7" x14ac:dyDescent="0.25">
      <c r="A447" s="5">
        <f t="shared" si="89"/>
        <v>41963</v>
      </c>
      <c r="B447">
        <v>0</v>
      </c>
      <c r="C447">
        <v>110</v>
      </c>
      <c r="D447">
        <v>96.3</v>
      </c>
      <c r="E447">
        <v>58.1</v>
      </c>
      <c r="F447" s="16">
        <f t="shared" si="98"/>
        <v>96.3</v>
      </c>
      <c r="G447" s="16">
        <f t="shared" si="99"/>
        <v>168.1</v>
      </c>
    </row>
    <row r="448" spans="1:7" x14ac:dyDescent="0.25">
      <c r="A448" s="5">
        <f t="shared" si="89"/>
        <v>41970</v>
      </c>
      <c r="B448">
        <v>0</v>
      </c>
      <c r="C448">
        <v>110</v>
      </c>
      <c r="D448">
        <v>96.3</v>
      </c>
      <c r="E448">
        <v>58.1</v>
      </c>
      <c r="F448" s="16">
        <f t="shared" si="98"/>
        <v>96.3</v>
      </c>
      <c r="G448" s="16">
        <f t="shared" si="99"/>
        <v>168.1</v>
      </c>
    </row>
    <row r="449" spans="1:7" x14ac:dyDescent="0.25">
      <c r="A449" s="5">
        <f t="shared" si="89"/>
        <v>41977</v>
      </c>
      <c r="B449">
        <v>0</v>
      </c>
      <c r="C449">
        <v>110</v>
      </c>
      <c r="D449">
        <v>96.3</v>
      </c>
      <c r="E449">
        <v>58.1</v>
      </c>
      <c r="F449" s="16">
        <f t="shared" si="98"/>
        <v>96.3</v>
      </c>
      <c r="G449" s="16">
        <f t="shared" si="99"/>
        <v>168.1</v>
      </c>
    </row>
    <row r="450" spans="1:7" x14ac:dyDescent="0.25">
      <c r="A450" s="5">
        <f t="shared" ref="A450:A513" si="100">+A449+7</f>
        <v>41984</v>
      </c>
      <c r="B450">
        <v>0</v>
      </c>
      <c r="C450">
        <v>110</v>
      </c>
      <c r="D450">
        <v>96.3</v>
      </c>
      <c r="E450">
        <v>58.1</v>
      </c>
      <c r="F450" s="16">
        <f t="shared" si="98"/>
        <v>96.3</v>
      </c>
      <c r="G450" s="16">
        <f t="shared" si="99"/>
        <v>168.1</v>
      </c>
    </row>
    <row r="451" spans="1:7" x14ac:dyDescent="0.25">
      <c r="A451" s="5">
        <f t="shared" si="100"/>
        <v>41991</v>
      </c>
      <c r="B451">
        <v>0</v>
      </c>
      <c r="C451">
        <v>165</v>
      </c>
      <c r="D451">
        <v>96.3</v>
      </c>
      <c r="E451">
        <v>58.1</v>
      </c>
      <c r="F451" s="16">
        <f t="shared" si="98"/>
        <v>96.3</v>
      </c>
      <c r="G451" s="16">
        <f t="shared" si="99"/>
        <v>223.1</v>
      </c>
    </row>
    <row r="452" spans="1:7" x14ac:dyDescent="0.25">
      <c r="A452" s="5">
        <f t="shared" si="100"/>
        <v>41998</v>
      </c>
      <c r="B452">
        <v>0</v>
      </c>
      <c r="C452">
        <v>165</v>
      </c>
      <c r="D452">
        <v>96.3</v>
      </c>
      <c r="E452">
        <v>58.1</v>
      </c>
      <c r="F452" s="16">
        <f t="shared" si="98"/>
        <v>96.3</v>
      </c>
      <c r="G452" s="16">
        <f t="shared" si="99"/>
        <v>223.1</v>
      </c>
    </row>
    <row r="453" spans="1:7" x14ac:dyDescent="0.25">
      <c r="A453" s="5">
        <f t="shared" si="100"/>
        <v>42005</v>
      </c>
      <c r="B453">
        <v>0</v>
      </c>
      <c r="C453">
        <v>165</v>
      </c>
      <c r="D453">
        <v>96.3</v>
      </c>
      <c r="E453">
        <v>58.1</v>
      </c>
      <c r="F453" s="16">
        <f t="shared" si="98"/>
        <v>96.3</v>
      </c>
      <c r="G453" s="16">
        <f t="shared" si="99"/>
        <v>223.1</v>
      </c>
    </row>
    <row r="454" spans="1:7" x14ac:dyDescent="0.25">
      <c r="A454" s="5">
        <f t="shared" si="100"/>
        <v>42012</v>
      </c>
      <c r="B454">
        <v>0</v>
      </c>
      <c r="C454">
        <v>165</v>
      </c>
      <c r="D454">
        <v>96.3</v>
      </c>
      <c r="E454">
        <v>58.1</v>
      </c>
      <c r="F454" s="16">
        <f t="shared" si="98"/>
        <v>96.3</v>
      </c>
      <c r="G454" s="16">
        <f t="shared" si="99"/>
        <v>223.1</v>
      </c>
    </row>
    <row r="455" spans="1:7" x14ac:dyDescent="0.25">
      <c r="A455" s="5">
        <f t="shared" si="100"/>
        <v>42019</v>
      </c>
      <c r="B455">
        <v>0</v>
      </c>
      <c r="C455">
        <v>165</v>
      </c>
      <c r="D455">
        <v>96.3</v>
      </c>
      <c r="E455">
        <v>58.1</v>
      </c>
      <c r="F455" s="16">
        <f t="shared" si="98"/>
        <v>96.3</v>
      </c>
      <c r="G455" s="16">
        <f t="shared" si="99"/>
        <v>223.1</v>
      </c>
    </row>
    <row r="456" spans="1:7" x14ac:dyDescent="0.25">
      <c r="A456" s="5">
        <f t="shared" si="100"/>
        <v>42026</v>
      </c>
      <c r="B456">
        <v>0</v>
      </c>
      <c r="C456">
        <v>165</v>
      </c>
      <c r="D456">
        <v>96.3</v>
      </c>
      <c r="E456">
        <v>58.1</v>
      </c>
      <c r="F456" s="16">
        <f t="shared" si="98"/>
        <v>96.3</v>
      </c>
      <c r="G456" s="16">
        <f t="shared" si="99"/>
        <v>223.1</v>
      </c>
    </row>
    <row r="457" spans="1:7" x14ac:dyDescent="0.25">
      <c r="A457" s="5">
        <f t="shared" si="100"/>
        <v>42033</v>
      </c>
      <c r="B457">
        <v>0</v>
      </c>
      <c r="C457">
        <v>165</v>
      </c>
      <c r="D457">
        <v>96.3</v>
      </c>
      <c r="E457">
        <v>58.1</v>
      </c>
      <c r="F457" s="16">
        <f t="shared" si="98"/>
        <v>96.3</v>
      </c>
      <c r="G457" s="16">
        <f t="shared" si="99"/>
        <v>223.1</v>
      </c>
    </row>
    <row r="458" spans="1:7" x14ac:dyDescent="0.25">
      <c r="A458" s="5">
        <f t="shared" si="100"/>
        <v>42040</v>
      </c>
      <c r="B458">
        <v>0</v>
      </c>
      <c r="C458">
        <v>165</v>
      </c>
      <c r="D458">
        <v>96.3</v>
      </c>
      <c r="E458">
        <v>58.1</v>
      </c>
      <c r="F458" s="16">
        <f t="shared" si="98"/>
        <v>96.3</v>
      </c>
      <c r="G458" s="16">
        <f t="shared" si="99"/>
        <v>223.1</v>
      </c>
    </row>
    <row r="459" spans="1:7" x14ac:dyDescent="0.25">
      <c r="A459" s="5">
        <f t="shared" si="100"/>
        <v>42047</v>
      </c>
      <c r="B459">
        <v>0</v>
      </c>
      <c r="C459">
        <v>138</v>
      </c>
      <c r="D459">
        <v>96.3</v>
      </c>
      <c r="E459">
        <v>58.1</v>
      </c>
      <c r="F459" s="16">
        <f t="shared" si="98"/>
        <v>96.3</v>
      </c>
      <c r="G459" s="16">
        <f t="shared" si="99"/>
        <v>196.1</v>
      </c>
    </row>
    <row r="460" spans="1:7" x14ac:dyDescent="0.25">
      <c r="A460" s="5">
        <f t="shared" si="100"/>
        <v>42054</v>
      </c>
      <c r="B460">
        <v>0</v>
      </c>
      <c r="C460">
        <v>138</v>
      </c>
      <c r="D460">
        <v>96.3</v>
      </c>
      <c r="E460">
        <v>58.1</v>
      </c>
      <c r="F460" s="16">
        <f t="shared" si="98"/>
        <v>96.3</v>
      </c>
      <c r="G460" s="16">
        <f t="shared" si="99"/>
        <v>196.1</v>
      </c>
    </row>
    <row r="461" spans="1:7" x14ac:dyDescent="0.25">
      <c r="A461" s="5">
        <f t="shared" si="100"/>
        <v>42061</v>
      </c>
      <c r="B461">
        <v>175</v>
      </c>
      <c r="C461">
        <v>28</v>
      </c>
      <c r="D461">
        <v>96.3</v>
      </c>
      <c r="E461">
        <v>115.8</v>
      </c>
      <c r="F461" s="16">
        <f t="shared" si="98"/>
        <v>271.3</v>
      </c>
      <c r="G461" s="16">
        <f t="shared" si="99"/>
        <v>143.80000000000001</v>
      </c>
    </row>
    <row r="462" spans="1:7" x14ac:dyDescent="0.25">
      <c r="A462" s="5">
        <f t="shared" si="100"/>
        <v>42068</v>
      </c>
      <c r="B462">
        <v>175</v>
      </c>
      <c r="C462">
        <v>28</v>
      </c>
      <c r="D462">
        <v>96.3</v>
      </c>
      <c r="E462">
        <v>115.8</v>
      </c>
      <c r="F462" s="16">
        <f t="shared" si="98"/>
        <v>271.3</v>
      </c>
      <c r="G462" s="16">
        <f t="shared" si="99"/>
        <v>143.80000000000001</v>
      </c>
    </row>
    <row r="463" spans="1:7" x14ac:dyDescent="0.25">
      <c r="A463" s="5">
        <f t="shared" si="100"/>
        <v>42075</v>
      </c>
      <c r="B463">
        <v>175</v>
      </c>
      <c r="C463">
        <v>28</v>
      </c>
      <c r="D463">
        <v>96.3</v>
      </c>
      <c r="E463">
        <v>115.8</v>
      </c>
      <c r="F463" s="16">
        <f t="shared" si="98"/>
        <v>271.3</v>
      </c>
      <c r="G463" s="16">
        <f t="shared" si="99"/>
        <v>143.80000000000001</v>
      </c>
    </row>
    <row r="464" spans="1:7" x14ac:dyDescent="0.25">
      <c r="A464" s="5">
        <f t="shared" si="100"/>
        <v>42082</v>
      </c>
      <c r="B464">
        <v>175</v>
      </c>
      <c r="C464">
        <v>83</v>
      </c>
      <c r="D464">
        <v>96.3</v>
      </c>
      <c r="E464">
        <v>115.8</v>
      </c>
      <c r="F464" s="16">
        <f t="shared" si="98"/>
        <v>271.3</v>
      </c>
      <c r="G464" s="16">
        <f t="shared" si="99"/>
        <v>198.8</v>
      </c>
    </row>
    <row r="465" spans="1:7" x14ac:dyDescent="0.25">
      <c r="A465" s="5">
        <f t="shared" si="100"/>
        <v>42089</v>
      </c>
      <c r="B465">
        <v>175</v>
      </c>
      <c r="C465">
        <v>83</v>
      </c>
      <c r="D465">
        <v>96.3</v>
      </c>
      <c r="E465">
        <v>178.8</v>
      </c>
      <c r="F465" s="16">
        <f t="shared" si="98"/>
        <v>271.3</v>
      </c>
      <c r="G465" s="16">
        <f t="shared" si="99"/>
        <v>261.8</v>
      </c>
    </row>
    <row r="466" spans="1:7" x14ac:dyDescent="0.25">
      <c r="A466" s="5">
        <f t="shared" si="100"/>
        <v>42096</v>
      </c>
      <c r="B466">
        <v>120</v>
      </c>
      <c r="C466">
        <v>55</v>
      </c>
      <c r="D466">
        <v>154</v>
      </c>
      <c r="E466">
        <v>206</v>
      </c>
      <c r="F466" s="16">
        <f t="shared" si="98"/>
        <v>274</v>
      </c>
      <c r="G466" s="16">
        <f t="shared" si="99"/>
        <v>261</v>
      </c>
    </row>
    <row r="467" spans="1:7" x14ac:dyDescent="0.25">
      <c r="A467" s="5">
        <f t="shared" si="100"/>
        <v>42103</v>
      </c>
      <c r="B467">
        <v>60</v>
      </c>
      <c r="C467">
        <v>55</v>
      </c>
      <c r="D467">
        <v>271.8</v>
      </c>
      <c r="E467">
        <v>269</v>
      </c>
      <c r="F467" s="16">
        <f t="shared" si="98"/>
        <v>331.8</v>
      </c>
      <c r="G467" s="16">
        <f t="shared" si="99"/>
        <v>324</v>
      </c>
    </row>
    <row r="468" spans="1:7" x14ac:dyDescent="0.25">
      <c r="A468" s="5">
        <f t="shared" si="100"/>
        <v>42110</v>
      </c>
      <c r="B468">
        <v>60</v>
      </c>
      <c r="C468">
        <v>55</v>
      </c>
      <c r="D468">
        <v>271.8</v>
      </c>
      <c r="E468">
        <v>269</v>
      </c>
      <c r="F468" s="16">
        <f t="shared" si="98"/>
        <v>331.8</v>
      </c>
      <c r="G468" s="16">
        <f t="shared" si="99"/>
        <v>324</v>
      </c>
    </row>
    <row r="469" spans="1:7" x14ac:dyDescent="0.25">
      <c r="A469" s="5">
        <f t="shared" si="100"/>
        <v>42117</v>
      </c>
      <c r="B469">
        <v>0</v>
      </c>
      <c r="C469">
        <v>55</v>
      </c>
      <c r="D469">
        <v>386.9</v>
      </c>
      <c r="E469">
        <v>269</v>
      </c>
      <c r="F469" s="16">
        <f t="shared" si="98"/>
        <v>386.9</v>
      </c>
      <c r="G469" s="16">
        <f t="shared" si="99"/>
        <v>324</v>
      </c>
    </row>
    <row r="470" spans="1:7" x14ac:dyDescent="0.25">
      <c r="A470" s="5">
        <f t="shared" si="100"/>
        <v>42124</v>
      </c>
      <c r="B470">
        <v>0</v>
      </c>
      <c r="C470">
        <v>55</v>
      </c>
      <c r="D470">
        <v>386.9</v>
      </c>
      <c r="E470">
        <v>269</v>
      </c>
      <c r="F470" s="16">
        <f t="shared" si="98"/>
        <v>386.9</v>
      </c>
      <c r="G470" s="16">
        <f t="shared" si="99"/>
        <v>324</v>
      </c>
    </row>
    <row r="471" spans="1:7" x14ac:dyDescent="0.25">
      <c r="A471" s="5">
        <f t="shared" si="100"/>
        <v>42131</v>
      </c>
      <c r="B471">
        <v>0</v>
      </c>
      <c r="C471">
        <v>31.9</v>
      </c>
      <c r="D471">
        <v>386.9</v>
      </c>
      <c r="E471">
        <v>292.10000000000002</v>
      </c>
      <c r="F471" s="16">
        <f t="shared" si="98"/>
        <v>386.9</v>
      </c>
      <c r="G471" s="16">
        <f t="shared" si="99"/>
        <v>324</v>
      </c>
    </row>
    <row r="472" spans="1:7" x14ac:dyDescent="0.25">
      <c r="A472" s="5">
        <f t="shared" si="100"/>
        <v>42138</v>
      </c>
      <c r="B472">
        <v>0</v>
      </c>
      <c r="C472">
        <v>31.9</v>
      </c>
      <c r="D472">
        <v>386.9</v>
      </c>
      <c r="E472">
        <v>292.10000000000002</v>
      </c>
      <c r="F472" s="16">
        <f t="shared" si="98"/>
        <v>386.9</v>
      </c>
      <c r="G472" s="16">
        <f t="shared" si="99"/>
        <v>324</v>
      </c>
    </row>
    <row r="473" spans="1:7" x14ac:dyDescent="0.25">
      <c r="A473" s="5">
        <f t="shared" si="100"/>
        <v>42145</v>
      </c>
      <c r="B473">
        <v>0</v>
      </c>
      <c r="C473">
        <v>0</v>
      </c>
      <c r="D473">
        <v>386.9</v>
      </c>
      <c r="E473">
        <v>321.39999999999998</v>
      </c>
      <c r="F473" s="16">
        <f t="shared" si="98"/>
        <v>386.9</v>
      </c>
      <c r="G473" s="16">
        <f t="shared" si="99"/>
        <v>321.39999999999998</v>
      </c>
    </row>
    <row r="474" spans="1:7" x14ac:dyDescent="0.25">
      <c r="A474" s="5">
        <f t="shared" si="100"/>
        <v>42152</v>
      </c>
      <c r="B474">
        <v>0</v>
      </c>
      <c r="C474">
        <v>0</v>
      </c>
      <c r="D474">
        <v>386.9</v>
      </c>
      <c r="E474">
        <v>321.39999999999998</v>
      </c>
      <c r="F474" s="16">
        <f t="shared" si="98"/>
        <v>386.9</v>
      </c>
      <c r="G474" s="16">
        <f t="shared" si="99"/>
        <v>321.39999999999998</v>
      </c>
    </row>
    <row r="475" spans="1:7" x14ac:dyDescent="0.25">
      <c r="A475" s="5">
        <f t="shared" si="100"/>
        <v>42159</v>
      </c>
      <c r="B475">
        <v>7.5</v>
      </c>
      <c r="C475">
        <v>0</v>
      </c>
      <c r="D475">
        <v>0</v>
      </c>
      <c r="E475">
        <v>0</v>
      </c>
      <c r="F475" s="16">
        <f t="shared" si="98"/>
        <v>7.5</v>
      </c>
      <c r="G475" s="16">
        <f t="shared" si="99"/>
        <v>0</v>
      </c>
    </row>
    <row r="476" spans="1:7" x14ac:dyDescent="0.25">
      <c r="A476" s="5">
        <f t="shared" si="100"/>
        <v>42166</v>
      </c>
      <c r="B476">
        <v>7.5</v>
      </c>
      <c r="C476">
        <v>0</v>
      </c>
      <c r="D476">
        <v>0</v>
      </c>
      <c r="E476">
        <v>0</v>
      </c>
      <c r="F476" s="16">
        <f t="shared" si="98"/>
        <v>7.5</v>
      </c>
      <c r="G476" s="16">
        <f t="shared" si="99"/>
        <v>0</v>
      </c>
    </row>
    <row r="477" spans="1:7" x14ac:dyDescent="0.25">
      <c r="A477" s="5">
        <f t="shared" si="100"/>
        <v>42173</v>
      </c>
      <c r="B477">
        <v>7.5</v>
      </c>
      <c r="C477">
        <v>0</v>
      </c>
      <c r="D477">
        <v>0</v>
      </c>
      <c r="E477">
        <v>0</v>
      </c>
      <c r="F477" s="16">
        <f t="shared" ref="F477:G479" si="101">+B477+D477</f>
        <v>7.5</v>
      </c>
      <c r="G477" s="16">
        <f t="shared" si="101"/>
        <v>0</v>
      </c>
    </row>
    <row r="478" spans="1:7" x14ac:dyDescent="0.25">
      <c r="A478" s="5">
        <f t="shared" si="100"/>
        <v>42180</v>
      </c>
      <c r="B478">
        <v>7.5</v>
      </c>
      <c r="C478">
        <v>0</v>
      </c>
      <c r="D478">
        <v>0</v>
      </c>
      <c r="E478">
        <v>0</v>
      </c>
      <c r="F478" s="16">
        <f t="shared" si="101"/>
        <v>7.5</v>
      </c>
      <c r="G478" s="16">
        <f t="shared" si="101"/>
        <v>0</v>
      </c>
    </row>
    <row r="479" spans="1:7" x14ac:dyDescent="0.25">
      <c r="A479" s="5">
        <f t="shared" si="100"/>
        <v>42187</v>
      </c>
      <c r="B479">
        <v>7.5</v>
      </c>
      <c r="C479">
        <v>0</v>
      </c>
      <c r="D479">
        <v>0</v>
      </c>
      <c r="E479">
        <v>0</v>
      </c>
      <c r="F479" s="16">
        <f t="shared" si="101"/>
        <v>7.5</v>
      </c>
      <c r="G479" s="16">
        <f t="shared" si="101"/>
        <v>0</v>
      </c>
    </row>
    <row r="480" spans="1:7" x14ac:dyDescent="0.25">
      <c r="A480" s="5">
        <f t="shared" si="100"/>
        <v>42194</v>
      </c>
      <c r="B480">
        <v>7.5</v>
      </c>
      <c r="C480">
        <v>0</v>
      </c>
      <c r="D480">
        <v>0</v>
      </c>
      <c r="E480">
        <v>0</v>
      </c>
      <c r="F480" s="16">
        <f t="shared" ref="F480:G482" si="102">+B480+D480</f>
        <v>7.5</v>
      </c>
      <c r="G480" s="16">
        <f t="shared" si="102"/>
        <v>0</v>
      </c>
    </row>
    <row r="481" spans="1:7" x14ac:dyDescent="0.25">
      <c r="A481" s="5">
        <f t="shared" si="100"/>
        <v>42201</v>
      </c>
      <c r="B481">
        <v>7.5</v>
      </c>
      <c r="C481">
        <v>0</v>
      </c>
      <c r="D481">
        <v>0</v>
      </c>
      <c r="E481">
        <v>0</v>
      </c>
      <c r="F481" s="16">
        <f t="shared" si="102"/>
        <v>7.5</v>
      </c>
      <c r="G481" s="16">
        <f t="shared" si="102"/>
        <v>0</v>
      </c>
    </row>
    <row r="482" spans="1:7" x14ac:dyDescent="0.25">
      <c r="A482" s="5">
        <f t="shared" si="100"/>
        <v>42208</v>
      </c>
      <c r="B482">
        <v>7.5</v>
      </c>
      <c r="C482">
        <v>32.5</v>
      </c>
      <c r="D482">
        <v>0</v>
      </c>
      <c r="E482">
        <v>0</v>
      </c>
      <c r="F482" s="16">
        <f t="shared" si="102"/>
        <v>7.5</v>
      </c>
      <c r="G482" s="16">
        <f t="shared" si="102"/>
        <v>32.5</v>
      </c>
    </row>
    <row r="483" spans="1:7" x14ac:dyDescent="0.25">
      <c r="A483" s="5">
        <f t="shared" si="100"/>
        <v>42215</v>
      </c>
      <c r="B483">
        <v>7.5</v>
      </c>
      <c r="C483">
        <v>32.5</v>
      </c>
      <c r="D483">
        <v>0</v>
      </c>
      <c r="E483">
        <v>0</v>
      </c>
      <c r="F483" s="16">
        <f t="shared" ref="F483:G485" si="103">+B483+D483</f>
        <v>7.5</v>
      </c>
      <c r="G483" s="16">
        <f t="shared" si="103"/>
        <v>32.5</v>
      </c>
    </row>
    <row r="484" spans="1:7" x14ac:dyDescent="0.25">
      <c r="A484" s="5">
        <f t="shared" si="100"/>
        <v>42222</v>
      </c>
      <c r="B484">
        <v>0</v>
      </c>
      <c r="C484">
        <v>32.5</v>
      </c>
      <c r="D484">
        <v>8.8000000000000007</v>
      </c>
      <c r="E484">
        <v>0</v>
      </c>
      <c r="F484" s="16">
        <f t="shared" si="103"/>
        <v>8.8000000000000007</v>
      </c>
      <c r="G484" s="16">
        <f t="shared" si="103"/>
        <v>32.5</v>
      </c>
    </row>
    <row r="485" spans="1:7" x14ac:dyDescent="0.25">
      <c r="A485" s="5">
        <f t="shared" si="100"/>
        <v>42229</v>
      </c>
      <c r="B485">
        <v>0</v>
      </c>
      <c r="C485">
        <v>32.5</v>
      </c>
      <c r="D485">
        <v>8.8000000000000007</v>
      </c>
      <c r="E485">
        <v>0</v>
      </c>
      <c r="F485" s="16">
        <f t="shared" si="103"/>
        <v>8.8000000000000007</v>
      </c>
      <c r="G485" s="16">
        <f t="shared" si="103"/>
        <v>32.5</v>
      </c>
    </row>
    <row r="486" spans="1:7" x14ac:dyDescent="0.25">
      <c r="A486" s="5">
        <f t="shared" si="100"/>
        <v>42236</v>
      </c>
      <c r="B486">
        <v>0</v>
      </c>
      <c r="C486">
        <v>32.5</v>
      </c>
      <c r="D486">
        <v>8.8000000000000007</v>
      </c>
      <c r="E486">
        <v>0</v>
      </c>
      <c r="F486" s="16">
        <f t="shared" ref="F486:G488" si="104">+B486+D486</f>
        <v>8.8000000000000007</v>
      </c>
      <c r="G486" s="16">
        <f t="shared" si="104"/>
        <v>32.5</v>
      </c>
    </row>
    <row r="487" spans="1:7" x14ac:dyDescent="0.25">
      <c r="A487" s="5">
        <f t="shared" si="100"/>
        <v>42243</v>
      </c>
      <c r="B487">
        <v>0</v>
      </c>
      <c r="C487">
        <v>0</v>
      </c>
      <c r="D487">
        <v>8.5</v>
      </c>
      <c r="E487">
        <v>38.5</v>
      </c>
      <c r="F487" s="16">
        <f t="shared" si="104"/>
        <v>8.5</v>
      </c>
      <c r="G487" s="16">
        <f t="shared" si="104"/>
        <v>38.5</v>
      </c>
    </row>
    <row r="488" spans="1:7" x14ac:dyDescent="0.25">
      <c r="A488" s="5">
        <f t="shared" si="100"/>
        <v>42250</v>
      </c>
      <c r="B488">
        <v>0</v>
      </c>
      <c r="C488">
        <v>0</v>
      </c>
      <c r="D488">
        <v>8.8000000000000007</v>
      </c>
      <c r="E488">
        <v>38.5</v>
      </c>
      <c r="F488" s="16">
        <f t="shared" si="104"/>
        <v>8.8000000000000007</v>
      </c>
      <c r="G488" s="16">
        <f t="shared" si="104"/>
        <v>38.5</v>
      </c>
    </row>
    <row r="489" spans="1:7" x14ac:dyDescent="0.25">
      <c r="A489" s="5">
        <f t="shared" si="100"/>
        <v>42257</v>
      </c>
      <c r="B489">
        <v>0</v>
      </c>
      <c r="C489">
        <v>0</v>
      </c>
      <c r="D489">
        <v>8.8000000000000007</v>
      </c>
      <c r="E489">
        <v>38.5</v>
      </c>
      <c r="F489" s="16">
        <f t="shared" ref="F489:G492" si="105">+B489+D489</f>
        <v>8.8000000000000007</v>
      </c>
      <c r="G489" s="16">
        <f t="shared" si="105"/>
        <v>38.5</v>
      </c>
    </row>
    <row r="490" spans="1:7" x14ac:dyDescent="0.25">
      <c r="A490" s="5">
        <f t="shared" si="100"/>
        <v>42264</v>
      </c>
      <c r="B490">
        <v>0</v>
      </c>
      <c r="C490">
        <v>0</v>
      </c>
      <c r="D490">
        <v>8.8000000000000007</v>
      </c>
      <c r="E490">
        <v>38.5</v>
      </c>
      <c r="F490" s="16">
        <f t="shared" si="105"/>
        <v>8.8000000000000007</v>
      </c>
      <c r="G490" s="16">
        <f t="shared" si="105"/>
        <v>38.5</v>
      </c>
    </row>
    <row r="491" spans="1:7" x14ac:dyDescent="0.25">
      <c r="A491" s="5">
        <f t="shared" si="100"/>
        <v>42271</v>
      </c>
      <c r="B491">
        <v>0</v>
      </c>
      <c r="C491">
        <v>0</v>
      </c>
      <c r="D491">
        <v>8.8000000000000007</v>
      </c>
      <c r="E491">
        <v>38.5</v>
      </c>
      <c r="F491" s="16">
        <f t="shared" si="105"/>
        <v>8.8000000000000007</v>
      </c>
      <c r="G491" s="16">
        <f t="shared" si="105"/>
        <v>38.5</v>
      </c>
    </row>
    <row r="492" spans="1:7" x14ac:dyDescent="0.25">
      <c r="A492" s="5">
        <f t="shared" si="100"/>
        <v>42278</v>
      </c>
      <c r="B492">
        <v>0</v>
      </c>
      <c r="C492">
        <v>55</v>
      </c>
      <c r="D492">
        <v>8.8000000000000007</v>
      </c>
      <c r="E492">
        <v>38.5</v>
      </c>
      <c r="F492" s="16">
        <f t="shared" si="105"/>
        <v>8.8000000000000007</v>
      </c>
      <c r="G492" s="16">
        <f t="shared" si="105"/>
        <v>93.5</v>
      </c>
    </row>
    <row r="493" spans="1:7" x14ac:dyDescent="0.25">
      <c r="A493" s="5">
        <f t="shared" si="100"/>
        <v>42285</v>
      </c>
      <c r="B493">
        <v>0</v>
      </c>
      <c r="C493">
        <v>55</v>
      </c>
      <c r="D493">
        <v>8.8000000000000007</v>
      </c>
      <c r="E493">
        <v>38.5</v>
      </c>
      <c r="F493" s="16">
        <f t="shared" ref="F493:G495" si="106">+B493+D493</f>
        <v>8.8000000000000007</v>
      </c>
      <c r="G493" s="16">
        <f t="shared" si="106"/>
        <v>93.5</v>
      </c>
    </row>
    <row r="494" spans="1:7" x14ac:dyDescent="0.25">
      <c r="A494" s="5">
        <f t="shared" si="100"/>
        <v>42292</v>
      </c>
      <c r="B494">
        <v>0</v>
      </c>
      <c r="C494">
        <v>55</v>
      </c>
      <c r="D494">
        <v>8.8000000000000007</v>
      </c>
      <c r="E494">
        <v>38.5</v>
      </c>
      <c r="F494" s="16">
        <f t="shared" si="106"/>
        <v>8.8000000000000007</v>
      </c>
      <c r="G494" s="16">
        <f t="shared" si="106"/>
        <v>93.5</v>
      </c>
    </row>
    <row r="495" spans="1:7" x14ac:dyDescent="0.25">
      <c r="A495" s="5">
        <f t="shared" si="100"/>
        <v>42299</v>
      </c>
      <c r="B495">
        <v>0</v>
      </c>
      <c r="C495">
        <v>55</v>
      </c>
      <c r="D495">
        <v>8.8000000000000007</v>
      </c>
      <c r="E495">
        <v>38.5</v>
      </c>
      <c r="F495" s="16">
        <f t="shared" si="106"/>
        <v>8.8000000000000007</v>
      </c>
      <c r="G495" s="16">
        <f t="shared" si="106"/>
        <v>93.5</v>
      </c>
    </row>
    <row r="496" spans="1:7" x14ac:dyDescent="0.25">
      <c r="A496" s="5">
        <f t="shared" si="100"/>
        <v>42306</v>
      </c>
      <c r="B496">
        <v>0</v>
      </c>
      <c r="C496">
        <v>55</v>
      </c>
      <c r="D496">
        <v>8.8000000000000007</v>
      </c>
      <c r="E496">
        <v>38.5</v>
      </c>
      <c r="F496" s="16">
        <f t="shared" ref="F496:G498" si="107">+B496+D496</f>
        <v>8.8000000000000007</v>
      </c>
      <c r="G496" s="16">
        <f t="shared" si="107"/>
        <v>93.5</v>
      </c>
    </row>
    <row r="497" spans="1:8" x14ac:dyDescent="0.25">
      <c r="A497" s="5">
        <f t="shared" si="100"/>
        <v>42313</v>
      </c>
      <c r="B497">
        <v>0</v>
      </c>
      <c r="C497">
        <v>0</v>
      </c>
      <c r="D497">
        <v>8.8000000000000007</v>
      </c>
      <c r="E497">
        <v>96.3</v>
      </c>
      <c r="F497" s="16">
        <f t="shared" si="107"/>
        <v>8.8000000000000007</v>
      </c>
      <c r="G497" s="16">
        <f t="shared" si="107"/>
        <v>96.3</v>
      </c>
    </row>
    <row r="498" spans="1:8" x14ac:dyDescent="0.25">
      <c r="A498" s="5">
        <f t="shared" si="100"/>
        <v>42320</v>
      </c>
      <c r="B498">
        <v>0</v>
      </c>
      <c r="C498">
        <v>0</v>
      </c>
      <c r="D498">
        <v>8.8000000000000007</v>
      </c>
      <c r="E498">
        <v>96.3</v>
      </c>
      <c r="F498" s="16">
        <f t="shared" si="107"/>
        <v>8.8000000000000007</v>
      </c>
      <c r="G498" s="16">
        <f t="shared" si="107"/>
        <v>96.3</v>
      </c>
    </row>
    <row r="499" spans="1:8" x14ac:dyDescent="0.25">
      <c r="A499" s="5">
        <f t="shared" si="100"/>
        <v>42327</v>
      </c>
      <c r="B499">
        <v>0</v>
      </c>
      <c r="C499">
        <v>0</v>
      </c>
      <c r="D499">
        <v>8.8000000000000007</v>
      </c>
      <c r="E499">
        <v>96.3</v>
      </c>
      <c r="F499" s="16">
        <f t="shared" ref="F499:G505" si="108">+B499+D499</f>
        <v>8.8000000000000007</v>
      </c>
      <c r="G499" s="16">
        <f t="shared" si="108"/>
        <v>96.3</v>
      </c>
    </row>
    <row r="500" spans="1:8" x14ac:dyDescent="0.25">
      <c r="A500" s="5">
        <f t="shared" si="100"/>
        <v>42334</v>
      </c>
      <c r="B500">
        <v>0</v>
      </c>
      <c r="C500">
        <v>0</v>
      </c>
      <c r="D500">
        <v>8.8000000000000007</v>
      </c>
      <c r="E500">
        <v>96.3</v>
      </c>
      <c r="F500" s="16">
        <f t="shared" si="108"/>
        <v>8.8000000000000007</v>
      </c>
      <c r="G500" s="16">
        <f t="shared" si="108"/>
        <v>96.3</v>
      </c>
    </row>
    <row r="501" spans="1:8" x14ac:dyDescent="0.25">
      <c r="A501" s="5">
        <f t="shared" si="100"/>
        <v>42341</v>
      </c>
      <c r="B501">
        <v>0</v>
      </c>
      <c r="C501">
        <v>0</v>
      </c>
      <c r="D501">
        <v>8.8000000000000007</v>
      </c>
      <c r="E501">
        <v>96.3</v>
      </c>
      <c r="F501" s="16">
        <f t="shared" si="108"/>
        <v>8.8000000000000007</v>
      </c>
      <c r="G501" s="16">
        <f t="shared" si="108"/>
        <v>96.3</v>
      </c>
    </row>
    <row r="502" spans="1:8" x14ac:dyDescent="0.25">
      <c r="A502" s="5">
        <f t="shared" si="100"/>
        <v>42348</v>
      </c>
      <c r="B502">
        <v>0</v>
      </c>
      <c r="C502">
        <v>0</v>
      </c>
      <c r="D502">
        <v>8.8000000000000007</v>
      </c>
      <c r="E502">
        <v>96.3</v>
      </c>
      <c r="F502" s="16">
        <f t="shared" si="108"/>
        <v>8.8000000000000007</v>
      </c>
      <c r="G502" s="16">
        <f t="shared" si="108"/>
        <v>96.3</v>
      </c>
      <c r="H502">
        <v>0</v>
      </c>
    </row>
    <row r="503" spans="1:8" x14ac:dyDescent="0.25">
      <c r="A503" s="5">
        <f t="shared" si="100"/>
        <v>42355</v>
      </c>
      <c r="B503">
        <v>0</v>
      </c>
      <c r="C503">
        <v>0</v>
      </c>
      <c r="D503">
        <v>8.8000000000000007</v>
      </c>
      <c r="E503">
        <v>96.3</v>
      </c>
      <c r="F503" s="16">
        <f t="shared" si="108"/>
        <v>8.8000000000000007</v>
      </c>
      <c r="G503" s="16">
        <f t="shared" si="108"/>
        <v>96.3</v>
      </c>
      <c r="H503">
        <v>0</v>
      </c>
    </row>
    <row r="504" spans="1:8" x14ac:dyDescent="0.25">
      <c r="A504" s="5">
        <f t="shared" si="100"/>
        <v>42362</v>
      </c>
      <c r="B504">
        <v>0</v>
      </c>
      <c r="C504">
        <v>0</v>
      </c>
      <c r="D504">
        <v>8.8000000000000007</v>
      </c>
      <c r="E504">
        <v>96.3</v>
      </c>
      <c r="F504" s="16">
        <f t="shared" si="108"/>
        <v>8.8000000000000007</v>
      </c>
      <c r="G504" s="16">
        <f t="shared" si="108"/>
        <v>96.3</v>
      </c>
      <c r="H504">
        <v>0</v>
      </c>
    </row>
    <row r="505" spans="1:8" x14ac:dyDescent="0.25">
      <c r="A505" s="5">
        <f t="shared" si="100"/>
        <v>42369</v>
      </c>
      <c r="B505">
        <v>0</v>
      </c>
      <c r="C505">
        <v>0</v>
      </c>
      <c r="D505">
        <v>8.8000000000000007</v>
      </c>
      <c r="E505">
        <v>96.3</v>
      </c>
      <c r="F505" s="16">
        <f t="shared" si="108"/>
        <v>8.8000000000000007</v>
      </c>
      <c r="G505" s="16">
        <f t="shared" si="108"/>
        <v>96.3</v>
      </c>
      <c r="H505">
        <v>0</v>
      </c>
    </row>
    <row r="506" spans="1:8" x14ac:dyDescent="0.25">
      <c r="A506" s="5">
        <f t="shared" si="100"/>
        <v>42376</v>
      </c>
      <c r="B506">
        <v>0</v>
      </c>
      <c r="C506">
        <v>0</v>
      </c>
      <c r="D506">
        <v>8.8000000000000007</v>
      </c>
      <c r="E506">
        <v>96.3</v>
      </c>
      <c r="F506" s="16">
        <f t="shared" ref="F506:G508" si="109">+B506+D506</f>
        <v>8.8000000000000007</v>
      </c>
      <c r="G506" s="16">
        <f t="shared" si="109"/>
        <v>96.3</v>
      </c>
    </row>
    <row r="507" spans="1:8" x14ac:dyDescent="0.25">
      <c r="A507" s="5">
        <f t="shared" si="100"/>
        <v>42383</v>
      </c>
      <c r="B507">
        <v>0</v>
      </c>
      <c r="C507">
        <v>0</v>
      </c>
      <c r="D507">
        <v>8.8000000000000007</v>
      </c>
      <c r="E507">
        <v>96.3</v>
      </c>
      <c r="F507" s="16">
        <f t="shared" si="109"/>
        <v>8.8000000000000007</v>
      </c>
      <c r="G507" s="16">
        <f t="shared" si="109"/>
        <v>96.3</v>
      </c>
    </row>
    <row r="508" spans="1:8" x14ac:dyDescent="0.25">
      <c r="A508" s="5">
        <f t="shared" si="100"/>
        <v>42390</v>
      </c>
      <c r="B508">
        <v>0</v>
      </c>
      <c r="C508">
        <v>0</v>
      </c>
      <c r="D508">
        <v>8.8000000000000007</v>
      </c>
      <c r="E508">
        <v>96.3</v>
      </c>
      <c r="F508" s="16">
        <f t="shared" si="109"/>
        <v>8.8000000000000007</v>
      </c>
      <c r="G508" s="16">
        <f t="shared" si="109"/>
        <v>96.3</v>
      </c>
    </row>
    <row r="509" spans="1:8" x14ac:dyDescent="0.25">
      <c r="A509" s="5">
        <f t="shared" si="100"/>
        <v>42397</v>
      </c>
      <c r="B509">
        <v>0</v>
      </c>
      <c r="C509">
        <v>0</v>
      </c>
      <c r="D509">
        <v>8.8000000000000007</v>
      </c>
      <c r="E509">
        <v>96.3</v>
      </c>
      <c r="F509" s="16">
        <f t="shared" ref="F509:G511" si="110">+B509+D509</f>
        <v>8.8000000000000007</v>
      </c>
      <c r="G509" s="16">
        <f t="shared" si="110"/>
        <v>96.3</v>
      </c>
    </row>
    <row r="510" spans="1:8" x14ac:dyDescent="0.25">
      <c r="A510" s="5">
        <f t="shared" si="100"/>
        <v>42404</v>
      </c>
      <c r="B510">
        <v>0</v>
      </c>
      <c r="C510">
        <v>0</v>
      </c>
      <c r="D510">
        <v>8.8000000000000007</v>
      </c>
      <c r="E510">
        <v>96.3</v>
      </c>
      <c r="F510" s="16">
        <f t="shared" si="110"/>
        <v>8.8000000000000007</v>
      </c>
      <c r="G510" s="16">
        <f t="shared" si="110"/>
        <v>96.3</v>
      </c>
    </row>
    <row r="511" spans="1:8" x14ac:dyDescent="0.25">
      <c r="A511" s="5">
        <f t="shared" si="100"/>
        <v>42411</v>
      </c>
      <c r="B511">
        <v>30</v>
      </c>
      <c r="C511">
        <v>0</v>
      </c>
      <c r="D511">
        <v>8.8000000000000007</v>
      </c>
      <c r="E511">
        <v>96.3</v>
      </c>
      <c r="F511" s="16">
        <f t="shared" si="110"/>
        <v>38.799999999999997</v>
      </c>
      <c r="G511" s="16">
        <f t="shared" si="110"/>
        <v>96.3</v>
      </c>
    </row>
    <row r="512" spans="1:8" x14ac:dyDescent="0.25">
      <c r="A512" s="5">
        <f t="shared" si="100"/>
        <v>42418</v>
      </c>
      <c r="B512">
        <v>30</v>
      </c>
      <c r="C512">
        <v>0</v>
      </c>
      <c r="D512">
        <v>8.8000000000000007</v>
      </c>
      <c r="E512">
        <v>96.3</v>
      </c>
      <c r="F512" s="16">
        <f t="shared" ref="F512:G514" si="111">+B512+D512</f>
        <v>38.799999999999997</v>
      </c>
      <c r="G512" s="16">
        <f t="shared" si="111"/>
        <v>96.3</v>
      </c>
    </row>
    <row r="513" spans="1:9" x14ac:dyDescent="0.25">
      <c r="A513" s="5">
        <f t="shared" si="100"/>
        <v>42425</v>
      </c>
      <c r="B513">
        <v>30</v>
      </c>
      <c r="C513">
        <v>175</v>
      </c>
      <c r="D513">
        <v>8.8000000000000007</v>
      </c>
      <c r="E513">
        <v>96.3</v>
      </c>
      <c r="F513" s="16">
        <f t="shared" si="111"/>
        <v>38.799999999999997</v>
      </c>
      <c r="G513" s="16">
        <f t="shared" si="111"/>
        <v>271.3</v>
      </c>
    </row>
    <row r="514" spans="1:9" x14ac:dyDescent="0.25">
      <c r="A514" s="5">
        <f t="shared" ref="A514:A577" si="112">+A513+7</f>
        <v>42432</v>
      </c>
      <c r="B514">
        <v>30</v>
      </c>
      <c r="C514">
        <v>175</v>
      </c>
      <c r="D514">
        <v>8.8000000000000007</v>
      </c>
      <c r="E514">
        <v>96.3</v>
      </c>
      <c r="F514" s="16">
        <f t="shared" si="111"/>
        <v>38.799999999999997</v>
      </c>
      <c r="G514" s="16">
        <f t="shared" si="111"/>
        <v>271.3</v>
      </c>
    </row>
    <row r="515" spans="1:9" x14ac:dyDescent="0.25">
      <c r="A515" s="5">
        <f t="shared" si="112"/>
        <v>42439</v>
      </c>
      <c r="B515">
        <v>30</v>
      </c>
      <c r="C515">
        <v>175</v>
      </c>
      <c r="D515">
        <v>8.8000000000000007</v>
      </c>
      <c r="E515">
        <v>96.3</v>
      </c>
      <c r="F515" s="16">
        <f t="shared" ref="F515:G518" si="113">+B515+D515</f>
        <v>38.799999999999997</v>
      </c>
      <c r="G515" s="16">
        <f t="shared" si="113"/>
        <v>271.3</v>
      </c>
    </row>
    <row r="516" spans="1:9" x14ac:dyDescent="0.25">
      <c r="A516" s="5">
        <f t="shared" si="112"/>
        <v>42446</v>
      </c>
      <c r="B516">
        <v>30</v>
      </c>
      <c r="C516">
        <v>175</v>
      </c>
      <c r="D516">
        <v>8.8000000000000007</v>
      </c>
      <c r="E516">
        <v>96.3</v>
      </c>
      <c r="F516" s="16">
        <f t="shared" si="113"/>
        <v>38.799999999999997</v>
      </c>
      <c r="G516" s="16">
        <f t="shared" si="113"/>
        <v>271.3</v>
      </c>
    </row>
    <row r="517" spans="1:9" ht="15" x14ac:dyDescent="0.35">
      <c r="A517" s="5">
        <f t="shared" si="112"/>
        <v>42453</v>
      </c>
      <c r="B517">
        <v>30</v>
      </c>
      <c r="C517">
        <v>175</v>
      </c>
      <c r="D517">
        <v>8.8000000000000007</v>
      </c>
      <c r="E517">
        <v>96.3</v>
      </c>
      <c r="F517" s="16">
        <f t="shared" si="113"/>
        <v>38.799999999999997</v>
      </c>
      <c r="G517" s="16">
        <f t="shared" si="113"/>
        <v>271.3</v>
      </c>
      <c r="I517" s="28"/>
    </row>
    <row r="518" spans="1:9" x14ac:dyDescent="0.25">
      <c r="A518" s="5">
        <f t="shared" si="112"/>
        <v>42460</v>
      </c>
      <c r="B518">
        <v>30</v>
      </c>
      <c r="C518">
        <v>120</v>
      </c>
      <c r="D518">
        <v>8.8000000000000007</v>
      </c>
      <c r="E518" s="16">
        <v>154</v>
      </c>
      <c r="F518" s="16">
        <f t="shared" si="113"/>
        <v>38.799999999999997</v>
      </c>
      <c r="G518" s="16">
        <f t="shared" si="113"/>
        <v>274</v>
      </c>
    </row>
    <row r="519" spans="1:9" x14ac:dyDescent="0.25">
      <c r="A519" s="5">
        <f t="shared" si="112"/>
        <v>42467</v>
      </c>
      <c r="B519">
        <v>30</v>
      </c>
      <c r="C519">
        <v>60</v>
      </c>
      <c r="D519">
        <v>8.8000000000000007</v>
      </c>
      <c r="E519">
        <v>271.8</v>
      </c>
      <c r="F519" s="16">
        <f t="shared" ref="F519:G521" si="114">+B519+D519</f>
        <v>38.799999999999997</v>
      </c>
      <c r="G519" s="16">
        <f t="shared" si="114"/>
        <v>331.8</v>
      </c>
    </row>
    <row r="520" spans="1:9" x14ac:dyDescent="0.25">
      <c r="A520" s="5">
        <f t="shared" si="112"/>
        <v>42474</v>
      </c>
      <c r="B520">
        <v>60</v>
      </c>
      <c r="C520">
        <v>41.8</v>
      </c>
      <c r="D520">
        <v>271.8</v>
      </c>
      <c r="E520">
        <v>272.8</v>
      </c>
      <c r="F520" s="16">
        <f t="shared" si="114"/>
        <v>331.8</v>
      </c>
      <c r="G520" s="16">
        <f t="shared" si="114"/>
        <v>314.60000000000002</v>
      </c>
    </row>
    <row r="521" spans="1:9" x14ac:dyDescent="0.25">
      <c r="A521" s="5">
        <f t="shared" si="112"/>
        <v>42481</v>
      </c>
      <c r="B521">
        <v>0</v>
      </c>
      <c r="C521">
        <v>0</v>
      </c>
      <c r="D521">
        <v>41.8</v>
      </c>
      <c r="E521">
        <v>386.9</v>
      </c>
      <c r="F521" s="16">
        <f t="shared" si="114"/>
        <v>41.8</v>
      </c>
      <c r="G521" s="16">
        <f t="shared" si="114"/>
        <v>386.9</v>
      </c>
    </row>
    <row r="522" spans="1:9" x14ac:dyDescent="0.25">
      <c r="A522" s="5">
        <f t="shared" si="112"/>
        <v>42488</v>
      </c>
      <c r="B522">
        <v>0</v>
      </c>
      <c r="C522">
        <v>0</v>
      </c>
      <c r="D522">
        <v>41.8</v>
      </c>
      <c r="E522">
        <v>386.9</v>
      </c>
      <c r="F522" s="16">
        <f t="shared" ref="F522:G524" si="115">+B522+D522</f>
        <v>41.8</v>
      </c>
      <c r="G522" s="16">
        <f t="shared" si="115"/>
        <v>386.9</v>
      </c>
    </row>
    <row r="523" spans="1:9" x14ac:dyDescent="0.25">
      <c r="A523" s="5">
        <f t="shared" si="112"/>
        <v>42495</v>
      </c>
      <c r="B523">
        <v>0</v>
      </c>
      <c r="C523">
        <v>0</v>
      </c>
      <c r="D523">
        <v>41.8</v>
      </c>
      <c r="E523">
        <v>386.9</v>
      </c>
      <c r="F523" s="16">
        <f t="shared" si="115"/>
        <v>41.8</v>
      </c>
      <c r="G523" s="16">
        <f t="shared" si="115"/>
        <v>386.9</v>
      </c>
    </row>
    <row r="524" spans="1:9" x14ac:dyDescent="0.25">
      <c r="A524" s="5">
        <f t="shared" si="112"/>
        <v>42502</v>
      </c>
      <c r="B524">
        <v>0</v>
      </c>
      <c r="C524">
        <v>0</v>
      </c>
      <c r="D524">
        <v>41.8</v>
      </c>
      <c r="E524">
        <v>386.9</v>
      </c>
      <c r="F524" s="16">
        <f t="shared" si="115"/>
        <v>41.8</v>
      </c>
      <c r="G524" s="16">
        <f t="shared" si="115"/>
        <v>386.9</v>
      </c>
    </row>
    <row r="525" spans="1:9" x14ac:dyDescent="0.25">
      <c r="A525" s="5">
        <f t="shared" si="112"/>
        <v>42509</v>
      </c>
      <c r="B525">
        <v>0</v>
      </c>
      <c r="C525">
        <v>0</v>
      </c>
      <c r="D525">
        <v>41.8</v>
      </c>
      <c r="E525">
        <v>386.9</v>
      </c>
      <c r="F525" s="16">
        <f t="shared" ref="F525:G527" si="116">+B525+D525</f>
        <v>41.8</v>
      </c>
      <c r="G525" s="16">
        <f t="shared" si="116"/>
        <v>386.9</v>
      </c>
    </row>
    <row r="526" spans="1:9" x14ac:dyDescent="0.25">
      <c r="A526" s="5">
        <f t="shared" si="112"/>
        <v>42516</v>
      </c>
      <c r="B526">
        <v>0</v>
      </c>
      <c r="C526">
        <v>0</v>
      </c>
      <c r="D526">
        <v>41.8</v>
      </c>
      <c r="E526">
        <v>386.9</v>
      </c>
      <c r="F526" s="16">
        <f t="shared" si="116"/>
        <v>41.8</v>
      </c>
      <c r="G526" s="16">
        <f t="shared" si="116"/>
        <v>386.9</v>
      </c>
    </row>
    <row r="527" spans="1:9" x14ac:dyDescent="0.25">
      <c r="A527" s="5">
        <f t="shared" si="112"/>
        <v>42523</v>
      </c>
      <c r="B527">
        <v>0</v>
      </c>
      <c r="C527">
        <v>0</v>
      </c>
      <c r="D527">
        <v>0</v>
      </c>
      <c r="E527">
        <v>0</v>
      </c>
      <c r="F527" s="16">
        <f t="shared" si="116"/>
        <v>0</v>
      </c>
      <c r="G527" s="16">
        <f t="shared" si="116"/>
        <v>0</v>
      </c>
    </row>
    <row r="528" spans="1:9" x14ac:dyDescent="0.25">
      <c r="A528" s="5">
        <f t="shared" si="112"/>
        <v>42530</v>
      </c>
      <c r="B528">
        <v>0</v>
      </c>
      <c r="C528">
        <v>7.5</v>
      </c>
      <c r="D528">
        <v>0</v>
      </c>
      <c r="E528">
        <v>0</v>
      </c>
      <c r="F528" s="16">
        <f t="shared" ref="F528:G530" si="117">+B528+D528</f>
        <v>0</v>
      </c>
      <c r="G528" s="16">
        <f t="shared" si="117"/>
        <v>7.5</v>
      </c>
    </row>
    <row r="529" spans="1:7" x14ac:dyDescent="0.25">
      <c r="A529" s="5">
        <f t="shared" si="112"/>
        <v>42537</v>
      </c>
      <c r="B529">
        <v>0</v>
      </c>
      <c r="C529">
        <v>7.5</v>
      </c>
      <c r="D529">
        <v>0</v>
      </c>
      <c r="E529">
        <v>0</v>
      </c>
      <c r="F529" s="16">
        <f t="shared" si="117"/>
        <v>0</v>
      </c>
      <c r="G529" s="16">
        <f t="shared" si="117"/>
        <v>7.5</v>
      </c>
    </row>
    <row r="530" spans="1:7" x14ac:dyDescent="0.25">
      <c r="A530" s="5">
        <f t="shared" si="112"/>
        <v>42544</v>
      </c>
      <c r="B530">
        <v>7.5</v>
      </c>
      <c r="C530">
        <v>0</v>
      </c>
      <c r="D530">
        <v>0</v>
      </c>
      <c r="E530">
        <v>1</v>
      </c>
      <c r="F530" s="16">
        <f t="shared" si="117"/>
        <v>7.5</v>
      </c>
      <c r="G530" s="16">
        <f t="shared" si="117"/>
        <v>1</v>
      </c>
    </row>
    <row r="531" spans="1:7" x14ac:dyDescent="0.25">
      <c r="A531" s="5">
        <f t="shared" si="112"/>
        <v>42551</v>
      </c>
      <c r="B531">
        <v>0</v>
      </c>
      <c r="C531">
        <v>7.5</v>
      </c>
      <c r="D531">
        <v>0</v>
      </c>
      <c r="E531">
        <v>0</v>
      </c>
      <c r="F531" s="16">
        <f t="shared" ref="F531:G533" si="118">+B531+D531</f>
        <v>0</v>
      </c>
      <c r="G531" s="16">
        <f t="shared" si="118"/>
        <v>7.5</v>
      </c>
    </row>
    <row r="532" spans="1:7" x14ac:dyDescent="0.25">
      <c r="A532" s="5">
        <f t="shared" si="112"/>
        <v>42558</v>
      </c>
      <c r="B532">
        <v>0</v>
      </c>
      <c r="C532">
        <v>7.5</v>
      </c>
      <c r="D532">
        <v>0</v>
      </c>
      <c r="E532">
        <v>0</v>
      </c>
      <c r="F532" s="16">
        <f t="shared" si="118"/>
        <v>0</v>
      </c>
      <c r="G532" s="16">
        <f t="shared" si="118"/>
        <v>7.5</v>
      </c>
    </row>
    <row r="533" spans="1:7" x14ac:dyDescent="0.25">
      <c r="A533" s="5">
        <f t="shared" si="112"/>
        <v>42565</v>
      </c>
      <c r="B533">
        <v>0</v>
      </c>
      <c r="C533">
        <v>7.5</v>
      </c>
      <c r="D533">
        <v>0</v>
      </c>
      <c r="E533">
        <v>0</v>
      </c>
      <c r="F533" s="16">
        <f t="shared" si="118"/>
        <v>0</v>
      </c>
      <c r="G533" s="16">
        <f t="shared" si="118"/>
        <v>7.5</v>
      </c>
    </row>
    <row r="534" spans="1:7" x14ac:dyDescent="0.25">
      <c r="A534" s="5">
        <f t="shared" si="112"/>
        <v>42572</v>
      </c>
      <c r="B534">
        <v>0</v>
      </c>
      <c r="C534">
        <v>7.5</v>
      </c>
      <c r="D534">
        <v>0</v>
      </c>
      <c r="E534">
        <v>0</v>
      </c>
      <c r="F534" s="16">
        <f t="shared" ref="F534:G537" si="119">+B534+D534</f>
        <v>0</v>
      </c>
      <c r="G534" s="16">
        <f t="shared" si="119"/>
        <v>7.5</v>
      </c>
    </row>
    <row r="535" spans="1:7" x14ac:dyDescent="0.25">
      <c r="A535" s="5">
        <f t="shared" si="112"/>
        <v>42579</v>
      </c>
      <c r="B535">
        <v>0</v>
      </c>
      <c r="C535">
        <v>7.5</v>
      </c>
      <c r="D535">
        <v>0</v>
      </c>
      <c r="E535">
        <v>0</v>
      </c>
      <c r="F535" s="16">
        <f t="shared" si="119"/>
        <v>0</v>
      </c>
      <c r="G535" s="16">
        <f t="shared" si="119"/>
        <v>7.5</v>
      </c>
    </row>
    <row r="536" spans="1:7" x14ac:dyDescent="0.25">
      <c r="A536" s="5">
        <f t="shared" si="112"/>
        <v>42586</v>
      </c>
      <c r="B536">
        <v>0</v>
      </c>
      <c r="C536">
        <v>0</v>
      </c>
      <c r="D536">
        <v>0</v>
      </c>
      <c r="E536">
        <v>8.8000000000000007</v>
      </c>
      <c r="F536" s="16">
        <f t="shared" si="119"/>
        <v>0</v>
      </c>
      <c r="G536" s="16">
        <f t="shared" si="119"/>
        <v>8.8000000000000007</v>
      </c>
    </row>
    <row r="537" spans="1:7" x14ac:dyDescent="0.25">
      <c r="A537" s="5">
        <f t="shared" si="112"/>
        <v>42593</v>
      </c>
      <c r="B537">
        <v>0</v>
      </c>
      <c r="C537">
        <v>0</v>
      </c>
      <c r="D537">
        <v>0</v>
      </c>
      <c r="E537">
        <v>8.8000000000000007</v>
      </c>
      <c r="F537" s="16">
        <f t="shared" si="119"/>
        <v>0</v>
      </c>
      <c r="G537" s="16">
        <f t="shared" si="119"/>
        <v>8.8000000000000007</v>
      </c>
    </row>
    <row r="538" spans="1:7" x14ac:dyDescent="0.25">
      <c r="A538" s="5">
        <f t="shared" si="112"/>
        <v>42600</v>
      </c>
      <c r="B538">
        <v>0</v>
      </c>
      <c r="C538">
        <v>0</v>
      </c>
      <c r="D538">
        <v>0</v>
      </c>
      <c r="E538">
        <v>8.8000000000000007</v>
      </c>
      <c r="F538" s="16">
        <f t="shared" ref="F538:G540" si="120">+B538+D538</f>
        <v>0</v>
      </c>
      <c r="G538" s="16">
        <f t="shared" si="120"/>
        <v>8.8000000000000007</v>
      </c>
    </row>
    <row r="539" spans="1:7" x14ac:dyDescent="0.25">
      <c r="A539" s="5">
        <f t="shared" si="112"/>
        <v>42607</v>
      </c>
      <c r="B539">
        <v>0</v>
      </c>
      <c r="C539">
        <v>0</v>
      </c>
      <c r="D539">
        <v>0</v>
      </c>
      <c r="E539">
        <v>8.8000000000000007</v>
      </c>
      <c r="F539" s="16">
        <f t="shared" si="120"/>
        <v>0</v>
      </c>
      <c r="G539" s="16">
        <f t="shared" si="120"/>
        <v>8.8000000000000007</v>
      </c>
    </row>
    <row r="540" spans="1:7" x14ac:dyDescent="0.25">
      <c r="A540" s="5">
        <f t="shared" si="112"/>
        <v>42614</v>
      </c>
      <c r="B540">
        <v>0</v>
      </c>
      <c r="C540">
        <v>0</v>
      </c>
      <c r="D540">
        <v>0</v>
      </c>
      <c r="E540">
        <v>8.8000000000000007</v>
      </c>
      <c r="F540" s="16">
        <f t="shared" si="120"/>
        <v>0</v>
      </c>
      <c r="G540" s="16">
        <f t="shared" si="120"/>
        <v>8.8000000000000007</v>
      </c>
    </row>
    <row r="541" spans="1:7" x14ac:dyDescent="0.25">
      <c r="A541" s="5">
        <f t="shared" si="112"/>
        <v>42621</v>
      </c>
      <c r="B541">
        <v>0</v>
      </c>
      <c r="C541">
        <v>0</v>
      </c>
      <c r="D541">
        <v>0</v>
      </c>
      <c r="E541">
        <v>8.8000000000000007</v>
      </c>
      <c r="F541" s="16">
        <f t="shared" ref="F541:G543" si="121">+B541+D541</f>
        <v>0</v>
      </c>
      <c r="G541" s="16">
        <f t="shared" si="121"/>
        <v>8.8000000000000007</v>
      </c>
    </row>
    <row r="542" spans="1:7" x14ac:dyDescent="0.25">
      <c r="A542" s="5">
        <f t="shared" si="112"/>
        <v>42628</v>
      </c>
      <c r="B542">
        <v>0</v>
      </c>
      <c r="C542">
        <v>0</v>
      </c>
      <c r="D542">
        <v>0</v>
      </c>
      <c r="E542">
        <v>8.8000000000000007</v>
      </c>
      <c r="F542" s="16">
        <f t="shared" si="121"/>
        <v>0</v>
      </c>
      <c r="G542" s="16">
        <f t="shared" si="121"/>
        <v>8.8000000000000007</v>
      </c>
    </row>
    <row r="543" spans="1:7" x14ac:dyDescent="0.25">
      <c r="A543" s="5">
        <f t="shared" si="112"/>
        <v>42635</v>
      </c>
      <c r="B543">
        <v>0</v>
      </c>
      <c r="C543">
        <v>0</v>
      </c>
      <c r="D543">
        <v>0</v>
      </c>
      <c r="E543">
        <v>8.8000000000000007</v>
      </c>
      <c r="F543" s="16">
        <f t="shared" si="121"/>
        <v>0</v>
      </c>
      <c r="G543" s="16">
        <f t="shared" si="121"/>
        <v>8.8000000000000007</v>
      </c>
    </row>
    <row r="544" spans="1:7" x14ac:dyDescent="0.25">
      <c r="A544" s="5">
        <f t="shared" si="112"/>
        <v>42642</v>
      </c>
      <c r="B544">
        <v>0</v>
      </c>
      <c r="C544">
        <v>0</v>
      </c>
      <c r="D544">
        <v>0</v>
      </c>
      <c r="E544">
        <v>8.8000000000000007</v>
      </c>
      <c r="F544" s="16">
        <f t="shared" ref="F544:G546" si="122">+B544+D544</f>
        <v>0</v>
      </c>
      <c r="G544" s="16">
        <f t="shared" si="122"/>
        <v>8.8000000000000007</v>
      </c>
    </row>
    <row r="545" spans="1:7" x14ac:dyDescent="0.25">
      <c r="A545" s="5">
        <f t="shared" si="112"/>
        <v>42649</v>
      </c>
      <c r="B545">
        <v>0</v>
      </c>
      <c r="C545">
        <v>0</v>
      </c>
      <c r="D545">
        <v>0</v>
      </c>
      <c r="E545">
        <v>8.8000000000000007</v>
      </c>
      <c r="F545" s="16">
        <f t="shared" si="122"/>
        <v>0</v>
      </c>
      <c r="G545" s="16">
        <f t="shared" si="122"/>
        <v>8.8000000000000007</v>
      </c>
    </row>
    <row r="546" spans="1:7" x14ac:dyDescent="0.25">
      <c r="A546" s="5">
        <f t="shared" si="112"/>
        <v>42656</v>
      </c>
      <c r="B546">
        <v>0</v>
      </c>
      <c r="C546">
        <v>0</v>
      </c>
      <c r="D546">
        <v>0</v>
      </c>
      <c r="E546">
        <v>8.8000000000000007</v>
      </c>
      <c r="F546" s="16">
        <f t="shared" si="122"/>
        <v>0</v>
      </c>
      <c r="G546" s="16">
        <f t="shared" si="122"/>
        <v>8.8000000000000007</v>
      </c>
    </row>
    <row r="547" spans="1:7" x14ac:dyDescent="0.25">
      <c r="A547" s="5">
        <f t="shared" si="112"/>
        <v>42663</v>
      </c>
      <c r="B547">
        <v>0</v>
      </c>
      <c r="C547">
        <v>0</v>
      </c>
      <c r="D547">
        <v>0</v>
      </c>
      <c r="E547">
        <v>8.8000000000000007</v>
      </c>
      <c r="F547" s="16">
        <f t="shared" ref="F547:G549" si="123">+B547+D547</f>
        <v>0</v>
      </c>
      <c r="G547" s="16">
        <f t="shared" si="123"/>
        <v>8.8000000000000007</v>
      </c>
    </row>
    <row r="548" spans="1:7" x14ac:dyDescent="0.25">
      <c r="A548" s="5">
        <f t="shared" si="112"/>
        <v>42670</v>
      </c>
      <c r="B548">
        <v>0</v>
      </c>
      <c r="C548">
        <v>0</v>
      </c>
      <c r="D548">
        <v>0</v>
      </c>
      <c r="E548">
        <v>8.8000000000000007</v>
      </c>
      <c r="F548" s="16">
        <f t="shared" si="123"/>
        <v>0</v>
      </c>
      <c r="G548" s="16">
        <f t="shared" si="123"/>
        <v>8.8000000000000007</v>
      </c>
    </row>
    <row r="549" spans="1:7" x14ac:dyDescent="0.25">
      <c r="A549" s="5">
        <f t="shared" si="112"/>
        <v>42677</v>
      </c>
      <c r="B549">
        <v>0</v>
      </c>
      <c r="C549">
        <v>0</v>
      </c>
      <c r="D549">
        <v>0</v>
      </c>
      <c r="E549">
        <v>8.8000000000000007</v>
      </c>
      <c r="F549" s="16">
        <f t="shared" si="123"/>
        <v>0</v>
      </c>
      <c r="G549" s="16">
        <f t="shared" si="123"/>
        <v>8.8000000000000007</v>
      </c>
    </row>
    <row r="550" spans="1:7" x14ac:dyDescent="0.25">
      <c r="A550" s="5">
        <f t="shared" si="112"/>
        <v>42684</v>
      </c>
      <c r="B550">
        <v>0</v>
      </c>
      <c r="C550">
        <v>0</v>
      </c>
      <c r="D550">
        <v>0</v>
      </c>
      <c r="E550">
        <v>8.8000000000000007</v>
      </c>
      <c r="F550" s="16">
        <f t="shared" ref="F550:G552" si="124">+B550+D550</f>
        <v>0</v>
      </c>
      <c r="G550" s="16">
        <f t="shared" si="124"/>
        <v>8.8000000000000007</v>
      </c>
    </row>
    <row r="551" spans="1:7" x14ac:dyDescent="0.25">
      <c r="A551" s="5">
        <f t="shared" si="112"/>
        <v>42691</v>
      </c>
      <c r="B551">
        <v>45</v>
      </c>
      <c r="C551">
        <v>0</v>
      </c>
      <c r="D551">
        <v>0</v>
      </c>
      <c r="E551">
        <v>8.8000000000000007</v>
      </c>
      <c r="F551" s="16">
        <f t="shared" si="124"/>
        <v>45</v>
      </c>
      <c r="G551" s="16">
        <f t="shared" si="124"/>
        <v>8.8000000000000007</v>
      </c>
    </row>
    <row r="552" spans="1:7" x14ac:dyDescent="0.25">
      <c r="A552" s="5">
        <f t="shared" si="112"/>
        <v>42698</v>
      </c>
      <c r="B552">
        <v>45</v>
      </c>
      <c r="C552">
        <v>0</v>
      </c>
      <c r="D552">
        <v>0</v>
      </c>
      <c r="E552">
        <v>8.8000000000000007</v>
      </c>
      <c r="F552" s="16">
        <f t="shared" si="124"/>
        <v>45</v>
      </c>
      <c r="G552" s="16">
        <f t="shared" si="124"/>
        <v>8.8000000000000007</v>
      </c>
    </row>
    <row r="553" spans="1:7" x14ac:dyDescent="0.25">
      <c r="A553" s="5">
        <f t="shared" si="112"/>
        <v>42705</v>
      </c>
      <c r="B553">
        <v>45</v>
      </c>
      <c r="C553">
        <v>0</v>
      </c>
      <c r="D553">
        <v>0</v>
      </c>
      <c r="E553">
        <v>8.8000000000000007</v>
      </c>
      <c r="F553" s="16">
        <f t="shared" ref="F553:G555" si="125">+B553+D553</f>
        <v>45</v>
      </c>
      <c r="G553" s="16">
        <f t="shared" si="125"/>
        <v>8.8000000000000007</v>
      </c>
    </row>
    <row r="554" spans="1:7" x14ac:dyDescent="0.25">
      <c r="A554" s="5">
        <f t="shared" si="112"/>
        <v>42712</v>
      </c>
      <c r="B554">
        <v>45</v>
      </c>
      <c r="C554">
        <v>0</v>
      </c>
      <c r="D554">
        <v>0</v>
      </c>
      <c r="E554">
        <v>8.8000000000000007</v>
      </c>
      <c r="F554" s="16">
        <f t="shared" si="125"/>
        <v>45</v>
      </c>
      <c r="G554" s="16">
        <f t="shared" si="125"/>
        <v>8.8000000000000007</v>
      </c>
    </row>
    <row r="555" spans="1:7" x14ac:dyDescent="0.25">
      <c r="A555" s="5">
        <f t="shared" si="112"/>
        <v>42719</v>
      </c>
      <c r="B555">
        <v>45</v>
      </c>
      <c r="C555">
        <v>0</v>
      </c>
      <c r="D555">
        <v>0</v>
      </c>
      <c r="E555">
        <v>8.8000000000000007</v>
      </c>
      <c r="F555" s="16">
        <f t="shared" si="125"/>
        <v>45</v>
      </c>
      <c r="G555" s="16">
        <f t="shared" si="125"/>
        <v>8.8000000000000007</v>
      </c>
    </row>
    <row r="556" spans="1:7" x14ac:dyDescent="0.25">
      <c r="A556" s="5">
        <f t="shared" si="112"/>
        <v>42726</v>
      </c>
      <c r="B556">
        <v>0</v>
      </c>
      <c r="C556">
        <v>0</v>
      </c>
      <c r="D556">
        <v>49.3</v>
      </c>
      <c r="E556">
        <v>8.8000000000000007</v>
      </c>
      <c r="F556" s="16">
        <f t="shared" ref="F556:G558" si="126">+B556+D556</f>
        <v>49.3</v>
      </c>
      <c r="G556" s="16">
        <f t="shared" si="126"/>
        <v>8.8000000000000007</v>
      </c>
    </row>
    <row r="557" spans="1:7" x14ac:dyDescent="0.25">
      <c r="A557" s="5">
        <f t="shared" si="112"/>
        <v>42733</v>
      </c>
      <c r="B557">
        <v>0</v>
      </c>
      <c r="C557">
        <v>0</v>
      </c>
      <c r="D557">
        <v>49.3</v>
      </c>
      <c r="E557">
        <v>8.8000000000000007</v>
      </c>
      <c r="F557" s="16">
        <f t="shared" si="126"/>
        <v>49.3</v>
      </c>
      <c r="G557" s="16">
        <f t="shared" si="126"/>
        <v>8.8000000000000007</v>
      </c>
    </row>
    <row r="558" spans="1:7" x14ac:dyDescent="0.25">
      <c r="A558" s="5">
        <f t="shared" si="112"/>
        <v>42740</v>
      </c>
      <c r="B558">
        <v>0</v>
      </c>
      <c r="C558">
        <v>0</v>
      </c>
      <c r="D558">
        <v>49.3</v>
      </c>
      <c r="E558">
        <v>8.8000000000000007</v>
      </c>
      <c r="F558" s="16">
        <f t="shared" si="126"/>
        <v>49.3</v>
      </c>
      <c r="G558" s="16">
        <f t="shared" si="126"/>
        <v>8.8000000000000007</v>
      </c>
    </row>
    <row r="559" spans="1:7" x14ac:dyDescent="0.25">
      <c r="A559" s="5">
        <f t="shared" si="112"/>
        <v>42747</v>
      </c>
      <c r="B559">
        <v>0</v>
      </c>
      <c r="C559">
        <v>0</v>
      </c>
      <c r="D559">
        <v>49.3</v>
      </c>
      <c r="E559">
        <v>8.8000000000000007</v>
      </c>
      <c r="F559" s="16">
        <f t="shared" ref="F559:G561" si="127">+B559+D559</f>
        <v>49.3</v>
      </c>
      <c r="G559" s="16">
        <f t="shared" si="127"/>
        <v>8.8000000000000007</v>
      </c>
    </row>
    <row r="560" spans="1:7" x14ac:dyDescent="0.25">
      <c r="A560" s="5">
        <f t="shared" si="112"/>
        <v>42754</v>
      </c>
      <c r="B560">
        <v>0</v>
      </c>
      <c r="C560">
        <v>0</v>
      </c>
      <c r="D560">
        <v>60.3</v>
      </c>
      <c r="E560">
        <v>8.8000000000000007</v>
      </c>
      <c r="F560" s="16">
        <f t="shared" si="127"/>
        <v>60.3</v>
      </c>
      <c r="G560" s="16">
        <f t="shared" si="127"/>
        <v>8.8000000000000007</v>
      </c>
    </row>
    <row r="561" spans="1:8" x14ac:dyDescent="0.25">
      <c r="A561" s="5">
        <f t="shared" si="112"/>
        <v>42761</v>
      </c>
      <c r="B561">
        <v>0</v>
      </c>
      <c r="C561">
        <v>0</v>
      </c>
      <c r="D561">
        <v>60.3</v>
      </c>
      <c r="E561">
        <v>8.8000000000000007</v>
      </c>
      <c r="F561" s="16">
        <f t="shared" si="127"/>
        <v>60.3</v>
      </c>
      <c r="G561" s="16">
        <f t="shared" si="127"/>
        <v>8.8000000000000007</v>
      </c>
    </row>
    <row r="562" spans="1:8" x14ac:dyDescent="0.25">
      <c r="A562" s="5">
        <f t="shared" si="112"/>
        <v>42768</v>
      </c>
      <c r="B562">
        <v>0</v>
      </c>
      <c r="C562">
        <v>0</v>
      </c>
      <c r="D562">
        <v>60.3</v>
      </c>
      <c r="E562">
        <v>8.8000000000000007</v>
      </c>
      <c r="F562" s="16">
        <f>+B562+D562</f>
        <v>60.3</v>
      </c>
      <c r="G562" s="16">
        <f>+C562+E562</f>
        <v>8.8000000000000007</v>
      </c>
    </row>
    <row r="563" spans="1:8" x14ac:dyDescent="0.25">
      <c r="A563" s="5">
        <f t="shared" si="112"/>
        <v>42775</v>
      </c>
      <c r="B563">
        <v>0</v>
      </c>
      <c r="C563">
        <v>30</v>
      </c>
      <c r="D563">
        <v>60.3</v>
      </c>
      <c r="E563">
        <v>8.8000000000000007</v>
      </c>
      <c r="F563" s="16">
        <f t="shared" ref="F563:F609" si="128">+B563+D563</f>
        <v>60.3</v>
      </c>
      <c r="G563" s="16">
        <f t="shared" ref="G563:G609" si="129">+C563+E563</f>
        <v>38.799999999999997</v>
      </c>
    </row>
    <row r="564" spans="1:8" x14ac:dyDescent="0.25">
      <c r="A564" s="5">
        <f t="shared" si="112"/>
        <v>42782</v>
      </c>
      <c r="B564">
        <v>0</v>
      </c>
      <c r="C564">
        <v>30</v>
      </c>
      <c r="D564">
        <v>60.3</v>
      </c>
      <c r="E564">
        <v>8.8000000000000007</v>
      </c>
      <c r="F564" s="16">
        <f>+B564+D564</f>
        <v>60.3</v>
      </c>
      <c r="G564" s="16">
        <f>+C564+E564</f>
        <v>38.799999999999997</v>
      </c>
    </row>
    <row r="565" spans="1:8" x14ac:dyDescent="0.25">
      <c r="A565" s="5">
        <f t="shared" si="112"/>
        <v>42789</v>
      </c>
      <c r="B565">
        <v>0</v>
      </c>
      <c r="C565">
        <v>30</v>
      </c>
      <c r="D565">
        <v>60.3</v>
      </c>
      <c r="E565">
        <v>8.8000000000000007</v>
      </c>
      <c r="F565" s="16">
        <f t="shared" si="128"/>
        <v>60.3</v>
      </c>
      <c r="G565" s="16">
        <f t="shared" si="129"/>
        <v>38.799999999999997</v>
      </c>
    </row>
    <row r="566" spans="1:8" x14ac:dyDescent="0.25">
      <c r="A566" s="5">
        <f t="shared" si="112"/>
        <v>42796</v>
      </c>
      <c r="B566">
        <v>0</v>
      </c>
      <c r="C566">
        <v>30</v>
      </c>
      <c r="D566">
        <v>60.3</v>
      </c>
      <c r="E566">
        <v>8.8000000000000007</v>
      </c>
      <c r="F566" s="16">
        <f t="shared" si="128"/>
        <v>60.3</v>
      </c>
      <c r="G566" s="16">
        <f t="shared" si="129"/>
        <v>38.799999999999997</v>
      </c>
    </row>
    <row r="567" spans="1:8" x14ac:dyDescent="0.25">
      <c r="A567" s="5">
        <f t="shared" si="112"/>
        <v>42803</v>
      </c>
      <c r="B567">
        <v>0</v>
      </c>
      <c r="C567">
        <v>30</v>
      </c>
      <c r="D567">
        <v>60.3</v>
      </c>
      <c r="E567">
        <v>8.8000000000000007</v>
      </c>
      <c r="F567" s="16">
        <f t="shared" si="128"/>
        <v>60.3</v>
      </c>
      <c r="G567" s="16">
        <f t="shared" si="129"/>
        <v>38.799999999999997</v>
      </c>
    </row>
    <row r="568" spans="1:8" x14ac:dyDescent="0.25">
      <c r="A568" s="5">
        <f t="shared" si="112"/>
        <v>42810</v>
      </c>
      <c r="B568">
        <v>0</v>
      </c>
      <c r="C568">
        <v>30</v>
      </c>
      <c r="D568">
        <v>60.3</v>
      </c>
      <c r="E568">
        <v>8.8000000000000007</v>
      </c>
      <c r="F568" s="16">
        <f t="shared" si="128"/>
        <v>60.3</v>
      </c>
      <c r="G568" s="16">
        <f t="shared" si="129"/>
        <v>38.799999999999997</v>
      </c>
    </row>
    <row r="569" spans="1:8" x14ac:dyDescent="0.25">
      <c r="A569" s="5">
        <f t="shared" si="112"/>
        <v>42817</v>
      </c>
      <c r="B569">
        <v>0</v>
      </c>
      <c r="C569">
        <v>30</v>
      </c>
      <c r="D569">
        <v>60.3</v>
      </c>
      <c r="E569">
        <v>8.8000000000000007</v>
      </c>
      <c r="F569" s="16">
        <f t="shared" si="128"/>
        <v>60.3</v>
      </c>
      <c r="G569" s="16">
        <f t="shared" si="129"/>
        <v>38.799999999999997</v>
      </c>
    </row>
    <row r="570" spans="1:8" x14ac:dyDescent="0.25">
      <c r="A570" s="5">
        <f t="shared" si="112"/>
        <v>42824</v>
      </c>
      <c r="B570">
        <v>0</v>
      </c>
      <c r="C570">
        <v>30</v>
      </c>
      <c r="D570">
        <v>60.3</v>
      </c>
      <c r="E570">
        <v>8.8000000000000007</v>
      </c>
      <c r="F570" s="16">
        <f t="shared" si="128"/>
        <v>60.3</v>
      </c>
      <c r="G570" s="16">
        <f t="shared" si="129"/>
        <v>38.799999999999997</v>
      </c>
    </row>
    <row r="571" spans="1:8" x14ac:dyDescent="0.25">
      <c r="A571" s="5">
        <f t="shared" si="112"/>
        <v>42831</v>
      </c>
      <c r="B571">
        <v>0</v>
      </c>
      <c r="C571">
        <v>30</v>
      </c>
      <c r="D571">
        <v>60.3</v>
      </c>
      <c r="E571">
        <v>8.8000000000000007</v>
      </c>
      <c r="F571" s="16">
        <f t="shared" si="128"/>
        <v>60.3</v>
      </c>
      <c r="G571" s="16">
        <f t="shared" si="129"/>
        <v>38.799999999999997</v>
      </c>
    </row>
    <row r="572" spans="1:8" x14ac:dyDescent="0.25">
      <c r="A572" s="5">
        <f t="shared" si="112"/>
        <v>42838</v>
      </c>
      <c r="B572">
        <v>0</v>
      </c>
      <c r="C572">
        <v>0</v>
      </c>
      <c r="D572">
        <v>60.3</v>
      </c>
      <c r="E572">
        <v>74.8</v>
      </c>
      <c r="F572" s="16">
        <f t="shared" si="128"/>
        <v>60.3</v>
      </c>
      <c r="G572" s="16">
        <f t="shared" si="129"/>
        <v>74.8</v>
      </c>
    </row>
    <row r="573" spans="1:8" x14ac:dyDescent="0.25">
      <c r="A573" s="5">
        <f t="shared" si="112"/>
        <v>42845</v>
      </c>
      <c r="B573">
        <v>0</v>
      </c>
      <c r="C573">
        <v>0</v>
      </c>
      <c r="D573">
        <v>60.3</v>
      </c>
      <c r="E573">
        <v>74.8</v>
      </c>
      <c r="F573" s="16">
        <f t="shared" si="128"/>
        <v>60.3</v>
      </c>
      <c r="G573" s="16">
        <f t="shared" si="129"/>
        <v>74.8</v>
      </c>
    </row>
    <row r="574" spans="1:8" x14ac:dyDescent="0.25">
      <c r="A574" s="5">
        <f t="shared" si="112"/>
        <v>42852</v>
      </c>
      <c r="B574">
        <v>0</v>
      </c>
      <c r="C574">
        <v>0</v>
      </c>
      <c r="D574">
        <v>60.3</v>
      </c>
      <c r="E574">
        <v>74.8</v>
      </c>
      <c r="F574" s="16">
        <f t="shared" si="128"/>
        <v>60.3</v>
      </c>
      <c r="G574" s="16">
        <f t="shared" si="129"/>
        <v>74.8</v>
      </c>
      <c r="H574">
        <v>0</v>
      </c>
    </row>
    <row r="575" spans="1:8" x14ac:dyDescent="0.25">
      <c r="A575" s="5">
        <f t="shared" si="112"/>
        <v>42859</v>
      </c>
      <c r="B575">
        <v>0</v>
      </c>
      <c r="C575">
        <v>0</v>
      </c>
      <c r="D575">
        <v>111.9</v>
      </c>
      <c r="E575">
        <v>74.8</v>
      </c>
      <c r="F575" s="16">
        <f t="shared" si="128"/>
        <v>111.9</v>
      </c>
      <c r="G575" s="16">
        <f t="shared" si="129"/>
        <v>74.8</v>
      </c>
      <c r="H575">
        <v>0</v>
      </c>
    </row>
    <row r="576" spans="1:8" x14ac:dyDescent="0.25">
      <c r="A576" s="5">
        <f t="shared" si="112"/>
        <v>42866</v>
      </c>
      <c r="B576">
        <v>0</v>
      </c>
      <c r="C576">
        <v>0</v>
      </c>
      <c r="D576">
        <v>111.9</v>
      </c>
      <c r="E576">
        <v>74.8</v>
      </c>
      <c r="F576" s="16">
        <f t="shared" si="128"/>
        <v>111.9</v>
      </c>
      <c r="G576" s="16">
        <f t="shared" si="129"/>
        <v>74.8</v>
      </c>
      <c r="H576">
        <v>0</v>
      </c>
    </row>
    <row r="577" spans="1:8" x14ac:dyDescent="0.25">
      <c r="A577" s="5">
        <f t="shared" si="112"/>
        <v>42873</v>
      </c>
      <c r="B577">
        <v>0</v>
      </c>
      <c r="C577">
        <v>0</v>
      </c>
      <c r="D577">
        <v>111.9</v>
      </c>
      <c r="E577">
        <v>74.8</v>
      </c>
      <c r="F577" s="16">
        <f t="shared" si="128"/>
        <v>111.9</v>
      </c>
      <c r="G577" s="16">
        <f t="shared" si="129"/>
        <v>74.8</v>
      </c>
      <c r="H577">
        <v>0</v>
      </c>
    </row>
    <row r="578" spans="1:8" x14ac:dyDescent="0.25">
      <c r="A578" s="5">
        <f t="shared" ref="A578:A641" si="130">+A577+7</f>
        <v>42880</v>
      </c>
      <c r="B578">
        <v>0</v>
      </c>
      <c r="C578">
        <v>0</v>
      </c>
      <c r="D578">
        <v>111.9</v>
      </c>
      <c r="E578">
        <v>74.8</v>
      </c>
      <c r="F578" s="16">
        <f t="shared" si="128"/>
        <v>111.9</v>
      </c>
      <c r="G578" s="16">
        <f t="shared" si="129"/>
        <v>74.8</v>
      </c>
      <c r="H578">
        <v>115</v>
      </c>
    </row>
    <row r="579" spans="1:8" x14ac:dyDescent="0.25">
      <c r="A579" s="5">
        <f t="shared" si="130"/>
        <v>42887</v>
      </c>
      <c r="B579">
        <v>115</v>
      </c>
      <c r="C579">
        <v>0</v>
      </c>
      <c r="D579">
        <v>0</v>
      </c>
      <c r="E579">
        <v>0</v>
      </c>
      <c r="F579" s="16">
        <f t="shared" si="128"/>
        <v>115</v>
      </c>
      <c r="G579" s="16">
        <f t="shared" si="129"/>
        <v>0</v>
      </c>
      <c r="H579">
        <v>0</v>
      </c>
    </row>
    <row r="580" spans="1:8" x14ac:dyDescent="0.25">
      <c r="A580" s="5">
        <f t="shared" si="130"/>
        <v>42894</v>
      </c>
      <c r="B580">
        <v>115</v>
      </c>
      <c r="C580">
        <v>0</v>
      </c>
      <c r="D580">
        <v>0</v>
      </c>
      <c r="E580">
        <v>0</v>
      </c>
      <c r="F580" s="16">
        <f t="shared" si="128"/>
        <v>115</v>
      </c>
      <c r="G580" s="16">
        <f t="shared" si="129"/>
        <v>0</v>
      </c>
    </row>
    <row r="581" spans="1:8" x14ac:dyDescent="0.25">
      <c r="A581" s="5">
        <f t="shared" si="130"/>
        <v>42901</v>
      </c>
      <c r="B581">
        <v>115</v>
      </c>
      <c r="C581">
        <v>0</v>
      </c>
      <c r="D581">
        <v>0</v>
      </c>
      <c r="E581">
        <v>0</v>
      </c>
      <c r="F581" s="16">
        <f t="shared" si="128"/>
        <v>115</v>
      </c>
      <c r="G581" s="16">
        <f t="shared" si="129"/>
        <v>0</v>
      </c>
    </row>
    <row r="582" spans="1:8" x14ac:dyDescent="0.25">
      <c r="A582" s="5">
        <f t="shared" si="130"/>
        <v>42908</v>
      </c>
      <c r="B582">
        <v>115</v>
      </c>
      <c r="C582">
        <v>0</v>
      </c>
      <c r="D582">
        <v>0</v>
      </c>
      <c r="E582">
        <v>0</v>
      </c>
      <c r="F582" s="16">
        <f t="shared" si="128"/>
        <v>115</v>
      </c>
      <c r="G582" s="16">
        <f t="shared" si="129"/>
        <v>0</v>
      </c>
    </row>
    <row r="583" spans="1:8" x14ac:dyDescent="0.25">
      <c r="A583" s="5">
        <f t="shared" si="130"/>
        <v>42915</v>
      </c>
      <c r="B583">
        <v>115</v>
      </c>
      <c r="C583">
        <v>0</v>
      </c>
      <c r="D583">
        <v>0</v>
      </c>
      <c r="E583">
        <v>0</v>
      </c>
      <c r="F583" s="16">
        <f t="shared" si="128"/>
        <v>115</v>
      </c>
      <c r="G583" s="16">
        <f t="shared" si="129"/>
        <v>0</v>
      </c>
    </row>
    <row r="584" spans="1:8" x14ac:dyDescent="0.25">
      <c r="A584" s="5">
        <f t="shared" si="130"/>
        <v>42922</v>
      </c>
      <c r="B584">
        <v>0</v>
      </c>
      <c r="C584">
        <v>0</v>
      </c>
      <c r="D584">
        <v>115.2</v>
      </c>
      <c r="E584">
        <v>0</v>
      </c>
      <c r="F584" s="16">
        <f t="shared" si="128"/>
        <v>115.2</v>
      </c>
      <c r="G584" s="16">
        <f t="shared" si="129"/>
        <v>0</v>
      </c>
    </row>
    <row r="585" spans="1:8" x14ac:dyDescent="0.25">
      <c r="A585" s="5">
        <f t="shared" si="130"/>
        <v>42929</v>
      </c>
      <c r="B585">
        <v>0</v>
      </c>
      <c r="C585">
        <v>0</v>
      </c>
      <c r="D585">
        <v>115.2</v>
      </c>
      <c r="E585">
        <v>0</v>
      </c>
      <c r="F585" s="16">
        <f t="shared" si="128"/>
        <v>115.2</v>
      </c>
      <c r="G585" s="16">
        <f t="shared" si="129"/>
        <v>0</v>
      </c>
    </row>
    <row r="586" spans="1:8" x14ac:dyDescent="0.25">
      <c r="A586" s="5">
        <f t="shared" si="130"/>
        <v>42936</v>
      </c>
      <c r="B586">
        <v>0</v>
      </c>
      <c r="C586">
        <v>0</v>
      </c>
      <c r="D586">
        <v>115.2</v>
      </c>
      <c r="E586">
        <v>0</v>
      </c>
      <c r="F586" s="16">
        <f t="shared" si="128"/>
        <v>115.2</v>
      </c>
      <c r="G586" s="16">
        <f t="shared" si="129"/>
        <v>0</v>
      </c>
    </row>
    <row r="587" spans="1:8" x14ac:dyDescent="0.25">
      <c r="A587" s="5">
        <f t="shared" si="130"/>
        <v>42943</v>
      </c>
      <c r="B587">
        <v>0</v>
      </c>
      <c r="C587">
        <v>0</v>
      </c>
      <c r="D587">
        <v>115.2</v>
      </c>
      <c r="E587">
        <v>0</v>
      </c>
      <c r="F587" s="16">
        <f t="shared" si="128"/>
        <v>115.2</v>
      </c>
      <c r="G587" s="16">
        <f t="shared" si="129"/>
        <v>0</v>
      </c>
    </row>
    <row r="588" spans="1:8" x14ac:dyDescent="0.25">
      <c r="A588" s="5">
        <f t="shared" si="130"/>
        <v>42950</v>
      </c>
      <c r="B588">
        <v>0</v>
      </c>
      <c r="C588">
        <v>0</v>
      </c>
      <c r="D588">
        <v>115.2</v>
      </c>
      <c r="E588">
        <v>0</v>
      </c>
      <c r="F588" s="16">
        <f t="shared" si="128"/>
        <v>115.2</v>
      </c>
      <c r="G588" s="16">
        <f t="shared" si="129"/>
        <v>0</v>
      </c>
    </row>
    <row r="589" spans="1:8" x14ac:dyDescent="0.25">
      <c r="A589" s="5">
        <f t="shared" si="130"/>
        <v>42957</v>
      </c>
      <c r="B589">
        <v>0</v>
      </c>
      <c r="C589">
        <v>0</v>
      </c>
      <c r="D589">
        <v>115.2</v>
      </c>
      <c r="E589">
        <v>0</v>
      </c>
      <c r="F589" s="16">
        <f t="shared" si="128"/>
        <v>115.2</v>
      </c>
      <c r="G589" s="16">
        <f t="shared" si="129"/>
        <v>0</v>
      </c>
    </row>
    <row r="590" spans="1:8" x14ac:dyDescent="0.25">
      <c r="A590" s="5">
        <f t="shared" si="130"/>
        <v>42964</v>
      </c>
      <c r="B590">
        <v>0</v>
      </c>
      <c r="C590">
        <v>0</v>
      </c>
      <c r="D590">
        <v>115.2</v>
      </c>
      <c r="E590">
        <v>0</v>
      </c>
      <c r="F590" s="16">
        <f t="shared" si="128"/>
        <v>115.2</v>
      </c>
      <c r="G590" s="16">
        <f t="shared" si="129"/>
        <v>0</v>
      </c>
    </row>
    <row r="591" spans="1:8" x14ac:dyDescent="0.25">
      <c r="A591" s="5">
        <f t="shared" si="130"/>
        <v>42971</v>
      </c>
      <c r="B591">
        <v>0</v>
      </c>
      <c r="C591">
        <v>0</v>
      </c>
      <c r="D591">
        <v>115.2</v>
      </c>
      <c r="E591">
        <v>0</v>
      </c>
      <c r="F591" s="16">
        <f t="shared" si="128"/>
        <v>115.2</v>
      </c>
      <c r="G591" s="16">
        <f t="shared" si="129"/>
        <v>0</v>
      </c>
    </row>
    <row r="592" spans="1:8" x14ac:dyDescent="0.25">
      <c r="A592" s="5">
        <f t="shared" si="130"/>
        <v>42978</v>
      </c>
      <c r="B592">
        <v>0</v>
      </c>
      <c r="C592">
        <v>0</v>
      </c>
      <c r="D592">
        <v>115.2</v>
      </c>
      <c r="E592">
        <v>0</v>
      </c>
      <c r="F592" s="16">
        <f t="shared" si="128"/>
        <v>115.2</v>
      </c>
      <c r="G592" s="16">
        <f t="shared" si="129"/>
        <v>0</v>
      </c>
    </row>
    <row r="593" spans="1:7" x14ac:dyDescent="0.25">
      <c r="A593" s="5">
        <f t="shared" si="130"/>
        <v>42985</v>
      </c>
      <c r="B593">
        <v>0</v>
      </c>
      <c r="C593">
        <v>0</v>
      </c>
      <c r="D593">
        <v>115.2</v>
      </c>
      <c r="E593">
        <v>0</v>
      </c>
      <c r="F593" s="16">
        <f t="shared" si="128"/>
        <v>115.2</v>
      </c>
      <c r="G593" s="16">
        <f t="shared" si="129"/>
        <v>0</v>
      </c>
    </row>
    <row r="594" spans="1:7" x14ac:dyDescent="0.25">
      <c r="A594" s="5">
        <f t="shared" si="130"/>
        <v>42992</v>
      </c>
      <c r="B594">
        <v>0</v>
      </c>
      <c r="C594">
        <v>0</v>
      </c>
      <c r="D594">
        <v>115.2</v>
      </c>
      <c r="E594">
        <v>0</v>
      </c>
      <c r="F594" s="16">
        <f t="shared" si="128"/>
        <v>115.2</v>
      </c>
      <c r="G594" s="16">
        <f t="shared" si="129"/>
        <v>0</v>
      </c>
    </row>
    <row r="595" spans="1:7" x14ac:dyDescent="0.25">
      <c r="A595" s="5">
        <f t="shared" si="130"/>
        <v>42999</v>
      </c>
      <c r="B595">
        <v>0</v>
      </c>
      <c r="C595">
        <v>0</v>
      </c>
      <c r="D595">
        <v>115.2</v>
      </c>
      <c r="E595">
        <v>0</v>
      </c>
      <c r="F595" s="16">
        <f t="shared" si="128"/>
        <v>115.2</v>
      </c>
      <c r="G595" s="16">
        <f t="shared" si="129"/>
        <v>0</v>
      </c>
    </row>
    <row r="596" spans="1:7" x14ac:dyDescent="0.25">
      <c r="A596" s="5">
        <f t="shared" si="130"/>
        <v>43006</v>
      </c>
      <c r="B596">
        <v>0</v>
      </c>
      <c r="C596">
        <v>0</v>
      </c>
      <c r="D596">
        <v>115.2</v>
      </c>
      <c r="E596">
        <v>0</v>
      </c>
      <c r="F596" s="16">
        <f t="shared" si="128"/>
        <v>115.2</v>
      </c>
      <c r="G596" s="16">
        <f t="shared" si="129"/>
        <v>0</v>
      </c>
    </row>
    <row r="597" spans="1:7" x14ac:dyDescent="0.25">
      <c r="A597" s="5">
        <f t="shared" si="130"/>
        <v>43013</v>
      </c>
      <c r="B597">
        <v>0</v>
      </c>
      <c r="C597">
        <v>0</v>
      </c>
      <c r="D597">
        <v>115.2</v>
      </c>
      <c r="E597">
        <v>0</v>
      </c>
      <c r="F597" s="16">
        <f t="shared" si="128"/>
        <v>115.2</v>
      </c>
      <c r="G597" s="16">
        <f t="shared" si="129"/>
        <v>0</v>
      </c>
    </row>
    <row r="598" spans="1:7" x14ac:dyDescent="0.25">
      <c r="A598" s="5">
        <f t="shared" si="130"/>
        <v>43020</v>
      </c>
      <c r="B598">
        <v>0</v>
      </c>
      <c r="C598">
        <v>0</v>
      </c>
      <c r="D598">
        <v>115.2</v>
      </c>
      <c r="E598">
        <v>0</v>
      </c>
      <c r="F598" s="16">
        <f t="shared" si="128"/>
        <v>115.2</v>
      </c>
      <c r="G598" s="16">
        <f t="shared" si="129"/>
        <v>0</v>
      </c>
    </row>
    <row r="599" spans="1:7" x14ac:dyDescent="0.25">
      <c r="A599" s="5">
        <f t="shared" si="130"/>
        <v>43027</v>
      </c>
      <c r="B599">
        <v>0</v>
      </c>
      <c r="C599">
        <v>0</v>
      </c>
      <c r="D599">
        <v>115.2</v>
      </c>
      <c r="E599">
        <v>0</v>
      </c>
      <c r="F599" s="16">
        <f t="shared" si="128"/>
        <v>115.2</v>
      </c>
      <c r="G599" s="16">
        <f t="shared" si="129"/>
        <v>0</v>
      </c>
    </row>
    <row r="600" spans="1:7" x14ac:dyDescent="0.25">
      <c r="A600" s="5">
        <f t="shared" si="130"/>
        <v>43034</v>
      </c>
      <c r="B600">
        <v>0</v>
      </c>
      <c r="C600">
        <v>0</v>
      </c>
      <c r="D600">
        <v>115.2</v>
      </c>
      <c r="E600">
        <v>0</v>
      </c>
      <c r="F600" s="16">
        <f t="shared" si="128"/>
        <v>115.2</v>
      </c>
      <c r="G600" s="16">
        <f t="shared" si="129"/>
        <v>0</v>
      </c>
    </row>
    <row r="601" spans="1:7" x14ac:dyDescent="0.25">
      <c r="A601" s="5">
        <f t="shared" si="130"/>
        <v>43041</v>
      </c>
      <c r="B601">
        <v>0</v>
      </c>
      <c r="C601">
        <v>0</v>
      </c>
      <c r="D601">
        <v>115.2</v>
      </c>
      <c r="E601">
        <v>0</v>
      </c>
      <c r="F601" s="16">
        <f t="shared" si="128"/>
        <v>115.2</v>
      </c>
      <c r="G601" s="16">
        <f t="shared" si="129"/>
        <v>0</v>
      </c>
    </row>
    <row r="602" spans="1:7" x14ac:dyDescent="0.25">
      <c r="A602" s="5">
        <f t="shared" si="130"/>
        <v>43048</v>
      </c>
      <c r="B602">
        <v>0</v>
      </c>
      <c r="C602">
        <v>0</v>
      </c>
      <c r="D602">
        <v>115.2</v>
      </c>
      <c r="E602">
        <v>0</v>
      </c>
      <c r="F602" s="16">
        <f t="shared" si="128"/>
        <v>115.2</v>
      </c>
      <c r="G602" s="16">
        <f t="shared" si="129"/>
        <v>0</v>
      </c>
    </row>
    <row r="603" spans="1:7" x14ac:dyDescent="0.25">
      <c r="A603" s="5">
        <f t="shared" si="130"/>
        <v>43055</v>
      </c>
      <c r="B603">
        <v>0</v>
      </c>
      <c r="C603">
        <v>45</v>
      </c>
      <c r="D603">
        <v>115.2</v>
      </c>
      <c r="E603">
        <v>0</v>
      </c>
      <c r="F603" s="16">
        <f t="shared" si="128"/>
        <v>115.2</v>
      </c>
      <c r="G603" s="16">
        <f t="shared" si="129"/>
        <v>45</v>
      </c>
    </row>
    <row r="604" spans="1:7" x14ac:dyDescent="0.25">
      <c r="A604" s="5">
        <f t="shared" si="130"/>
        <v>43062</v>
      </c>
      <c r="B604">
        <v>0</v>
      </c>
      <c r="C604">
        <v>45</v>
      </c>
      <c r="D604">
        <v>115.2</v>
      </c>
      <c r="E604">
        <v>0</v>
      </c>
      <c r="F604" s="16">
        <f t="shared" si="128"/>
        <v>115.2</v>
      </c>
      <c r="G604" s="16">
        <f t="shared" si="129"/>
        <v>45</v>
      </c>
    </row>
    <row r="605" spans="1:7" x14ac:dyDescent="0.25">
      <c r="A605" s="5">
        <f t="shared" si="130"/>
        <v>43069</v>
      </c>
      <c r="B605">
        <v>0</v>
      </c>
      <c r="C605">
        <v>45</v>
      </c>
      <c r="D605">
        <v>115.2</v>
      </c>
      <c r="E605">
        <v>0</v>
      </c>
      <c r="F605" s="16">
        <f t="shared" si="128"/>
        <v>115.2</v>
      </c>
      <c r="G605" s="16">
        <f t="shared" si="129"/>
        <v>45</v>
      </c>
    </row>
    <row r="606" spans="1:7" x14ac:dyDescent="0.25">
      <c r="A606" s="5">
        <f t="shared" si="130"/>
        <v>43076</v>
      </c>
      <c r="B606">
        <v>0</v>
      </c>
      <c r="C606">
        <v>45</v>
      </c>
      <c r="D606">
        <v>115.2</v>
      </c>
      <c r="E606">
        <v>0</v>
      </c>
      <c r="F606" s="16">
        <f t="shared" si="128"/>
        <v>115.2</v>
      </c>
      <c r="G606" s="16">
        <f t="shared" si="129"/>
        <v>45</v>
      </c>
    </row>
    <row r="607" spans="1:7" x14ac:dyDescent="0.25">
      <c r="A607" s="5">
        <f t="shared" si="130"/>
        <v>43083</v>
      </c>
      <c r="B607">
        <v>0</v>
      </c>
      <c r="C607">
        <v>45</v>
      </c>
      <c r="D607">
        <v>115.2</v>
      </c>
      <c r="E607">
        <v>0</v>
      </c>
      <c r="F607" s="16">
        <f t="shared" si="128"/>
        <v>115.2</v>
      </c>
      <c r="G607" s="16">
        <f t="shared" si="129"/>
        <v>45</v>
      </c>
    </row>
    <row r="608" spans="1:7" x14ac:dyDescent="0.25">
      <c r="A608" s="5">
        <f t="shared" si="130"/>
        <v>43090</v>
      </c>
      <c r="B608">
        <v>0</v>
      </c>
      <c r="C608">
        <v>0</v>
      </c>
      <c r="D608">
        <v>115.2</v>
      </c>
      <c r="E608">
        <v>49.3</v>
      </c>
      <c r="F608" s="16">
        <f t="shared" si="128"/>
        <v>115.2</v>
      </c>
      <c r="G608" s="16">
        <f t="shared" si="129"/>
        <v>49.3</v>
      </c>
    </row>
    <row r="609" spans="1:7" x14ac:dyDescent="0.25">
      <c r="A609" s="5">
        <f t="shared" si="130"/>
        <v>43097</v>
      </c>
      <c r="B609">
        <v>0</v>
      </c>
      <c r="C609">
        <v>0</v>
      </c>
      <c r="D609">
        <v>115.2</v>
      </c>
      <c r="E609">
        <v>49.3</v>
      </c>
      <c r="F609" s="16">
        <f t="shared" si="128"/>
        <v>115.2</v>
      </c>
      <c r="G609" s="16">
        <f t="shared" si="129"/>
        <v>49.3</v>
      </c>
    </row>
    <row r="610" spans="1:7" x14ac:dyDescent="0.25">
      <c r="A610" s="5">
        <f t="shared" si="130"/>
        <v>43104</v>
      </c>
      <c r="B610">
        <v>0</v>
      </c>
      <c r="C610">
        <v>0</v>
      </c>
      <c r="D610">
        <v>115.2</v>
      </c>
      <c r="E610">
        <v>49.3</v>
      </c>
      <c r="F610" s="16">
        <f t="shared" ref="F610:F630" si="131">+B610+D610</f>
        <v>115.2</v>
      </c>
      <c r="G610" s="16">
        <f t="shared" ref="G610:G630" si="132">+C610+E610</f>
        <v>49.3</v>
      </c>
    </row>
    <row r="611" spans="1:7" x14ac:dyDescent="0.25">
      <c r="A611" s="5">
        <f t="shared" si="130"/>
        <v>43111</v>
      </c>
      <c r="B611">
        <v>0</v>
      </c>
      <c r="C611">
        <v>0</v>
      </c>
      <c r="D611">
        <v>115.2</v>
      </c>
      <c r="E611">
        <v>49.3</v>
      </c>
      <c r="F611" s="16">
        <f t="shared" si="131"/>
        <v>115.2</v>
      </c>
      <c r="G611" s="16">
        <f t="shared" si="132"/>
        <v>49.3</v>
      </c>
    </row>
    <row r="612" spans="1:7" x14ac:dyDescent="0.25">
      <c r="A612" s="5">
        <f t="shared" si="130"/>
        <v>43118</v>
      </c>
      <c r="B612">
        <v>0</v>
      </c>
      <c r="C612">
        <v>0</v>
      </c>
      <c r="D612">
        <v>115.2</v>
      </c>
      <c r="E612">
        <v>60.3</v>
      </c>
      <c r="F612" s="16">
        <f t="shared" si="131"/>
        <v>115.2</v>
      </c>
      <c r="G612" s="16">
        <f t="shared" si="132"/>
        <v>60.3</v>
      </c>
    </row>
    <row r="613" spans="1:7" x14ac:dyDescent="0.25">
      <c r="A613" s="5">
        <f t="shared" si="130"/>
        <v>43125</v>
      </c>
      <c r="B613">
        <v>0</v>
      </c>
      <c r="C613">
        <v>0</v>
      </c>
      <c r="D613">
        <v>115.2</v>
      </c>
      <c r="E613">
        <v>60.3</v>
      </c>
      <c r="F613" s="16">
        <f t="shared" si="131"/>
        <v>115.2</v>
      </c>
      <c r="G613" s="16">
        <f t="shared" si="132"/>
        <v>60.3</v>
      </c>
    </row>
    <row r="614" spans="1:7" x14ac:dyDescent="0.25">
      <c r="A614" s="5">
        <f t="shared" si="130"/>
        <v>43132</v>
      </c>
      <c r="B614">
        <v>0</v>
      </c>
      <c r="C614">
        <v>0</v>
      </c>
      <c r="D614">
        <v>115.2</v>
      </c>
      <c r="E614">
        <v>60.3</v>
      </c>
      <c r="F614" s="16">
        <f t="shared" si="131"/>
        <v>115.2</v>
      </c>
      <c r="G614" s="16">
        <f t="shared" si="132"/>
        <v>60.3</v>
      </c>
    </row>
    <row r="615" spans="1:7" x14ac:dyDescent="0.25">
      <c r="A615" s="5">
        <f t="shared" si="130"/>
        <v>43139</v>
      </c>
      <c r="B615">
        <v>0</v>
      </c>
      <c r="C615">
        <v>0</v>
      </c>
      <c r="D615">
        <v>115.2</v>
      </c>
      <c r="E615">
        <v>60.3</v>
      </c>
      <c r="F615" s="16">
        <f t="shared" si="131"/>
        <v>115.2</v>
      </c>
      <c r="G615" s="16">
        <f t="shared" si="132"/>
        <v>60.3</v>
      </c>
    </row>
    <row r="616" spans="1:7" x14ac:dyDescent="0.25">
      <c r="A616" s="5">
        <f t="shared" si="130"/>
        <v>43146</v>
      </c>
      <c r="B616">
        <v>0</v>
      </c>
      <c r="C616">
        <v>0</v>
      </c>
      <c r="D616">
        <v>115.2</v>
      </c>
      <c r="E616">
        <v>60.3</v>
      </c>
      <c r="F616" s="16">
        <f t="shared" si="131"/>
        <v>115.2</v>
      </c>
      <c r="G616" s="16">
        <f t="shared" si="132"/>
        <v>60.3</v>
      </c>
    </row>
    <row r="617" spans="1:7" x14ac:dyDescent="0.25">
      <c r="A617" s="5">
        <f t="shared" si="130"/>
        <v>43153</v>
      </c>
      <c r="B617">
        <v>0</v>
      </c>
      <c r="C617">
        <v>0</v>
      </c>
      <c r="D617">
        <v>115.2</v>
      </c>
      <c r="E617">
        <v>60.3</v>
      </c>
      <c r="F617" s="16">
        <f t="shared" si="131"/>
        <v>115.2</v>
      </c>
      <c r="G617" s="16">
        <f t="shared" si="132"/>
        <v>60.3</v>
      </c>
    </row>
    <row r="618" spans="1:7" x14ac:dyDescent="0.25">
      <c r="A618" s="5">
        <f t="shared" si="130"/>
        <v>43160</v>
      </c>
      <c r="B618">
        <v>0</v>
      </c>
      <c r="C618">
        <v>0</v>
      </c>
      <c r="D618">
        <v>115.2</v>
      </c>
      <c r="E618">
        <v>60.3</v>
      </c>
      <c r="F618" s="16">
        <f t="shared" si="131"/>
        <v>115.2</v>
      </c>
      <c r="G618" s="16">
        <f t="shared" si="132"/>
        <v>60.3</v>
      </c>
    </row>
    <row r="619" spans="1:7" x14ac:dyDescent="0.25">
      <c r="A619" s="5">
        <f t="shared" si="130"/>
        <v>43167</v>
      </c>
      <c r="B619">
        <v>0</v>
      </c>
      <c r="C619">
        <v>0</v>
      </c>
      <c r="D619">
        <v>115.2</v>
      </c>
      <c r="E619">
        <v>60.3</v>
      </c>
      <c r="F619" s="16">
        <f t="shared" si="131"/>
        <v>115.2</v>
      </c>
      <c r="G619" s="16">
        <f t="shared" si="132"/>
        <v>60.3</v>
      </c>
    </row>
    <row r="620" spans="1:7" x14ac:dyDescent="0.25">
      <c r="A620" s="5">
        <f t="shared" si="130"/>
        <v>43174</v>
      </c>
      <c r="B620">
        <v>0</v>
      </c>
      <c r="C620">
        <v>0</v>
      </c>
      <c r="D620">
        <v>115.2</v>
      </c>
      <c r="E620">
        <v>60.3</v>
      </c>
      <c r="F620" s="16">
        <f t="shared" si="131"/>
        <v>115.2</v>
      </c>
      <c r="G620" s="16">
        <f t="shared" si="132"/>
        <v>60.3</v>
      </c>
    </row>
    <row r="621" spans="1:7" x14ac:dyDescent="0.25">
      <c r="A621" s="5">
        <f t="shared" si="130"/>
        <v>43181</v>
      </c>
      <c r="B621">
        <v>0</v>
      </c>
      <c r="C621">
        <v>0</v>
      </c>
      <c r="D621">
        <v>115.2</v>
      </c>
      <c r="E621">
        <v>60.3</v>
      </c>
      <c r="F621" s="16">
        <f t="shared" si="131"/>
        <v>115.2</v>
      </c>
      <c r="G621" s="16">
        <f t="shared" si="132"/>
        <v>60.3</v>
      </c>
    </row>
    <row r="622" spans="1:7" x14ac:dyDescent="0.25">
      <c r="A622" s="5">
        <f t="shared" si="130"/>
        <v>43188</v>
      </c>
      <c r="B622">
        <v>0</v>
      </c>
      <c r="C622">
        <v>0</v>
      </c>
      <c r="D622">
        <v>115.2</v>
      </c>
      <c r="E622">
        <v>60.3</v>
      </c>
      <c r="F622" s="16">
        <f t="shared" si="131"/>
        <v>115.2</v>
      </c>
      <c r="G622" s="16">
        <f t="shared" si="132"/>
        <v>60.3</v>
      </c>
    </row>
    <row r="623" spans="1:7" x14ac:dyDescent="0.25">
      <c r="A623" s="5">
        <f t="shared" si="130"/>
        <v>43195</v>
      </c>
      <c r="B623">
        <v>0</v>
      </c>
      <c r="C623">
        <v>0</v>
      </c>
      <c r="D623">
        <v>115.2</v>
      </c>
      <c r="E623">
        <v>60.3</v>
      </c>
      <c r="F623" s="16">
        <f t="shared" si="131"/>
        <v>115.2</v>
      </c>
      <c r="G623" s="16">
        <f t="shared" si="132"/>
        <v>60.3</v>
      </c>
    </row>
    <row r="624" spans="1:7" x14ac:dyDescent="0.25">
      <c r="A624" s="5">
        <f t="shared" si="130"/>
        <v>43202</v>
      </c>
      <c r="B624">
        <v>0</v>
      </c>
      <c r="C624">
        <v>0</v>
      </c>
      <c r="D624">
        <v>115.2</v>
      </c>
      <c r="E624">
        <v>60.3</v>
      </c>
      <c r="F624" s="16">
        <f t="shared" si="131"/>
        <v>115.2</v>
      </c>
      <c r="G624" s="16">
        <f t="shared" si="132"/>
        <v>60.3</v>
      </c>
    </row>
    <row r="625" spans="1:7" x14ac:dyDescent="0.25">
      <c r="A625" s="5">
        <f t="shared" si="130"/>
        <v>43209</v>
      </c>
      <c r="B625">
        <v>0</v>
      </c>
      <c r="C625">
        <v>0</v>
      </c>
      <c r="D625">
        <v>115.2</v>
      </c>
      <c r="E625">
        <v>60.3</v>
      </c>
      <c r="F625" s="16">
        <f t="shared" si="131"/>
        <v>115.2</v>
      </c>
      <c r="G625" s="16">
        <f t="shared" si="132"/>
        <v>60.3</v>
      </c>
    </row>
    <row r="626" spans="1:7" x14ac:dyDescent="0.25">
      <c r="A626" s="5">
        <f t="shared" si="130"/>
        <v>43216</v>
      </c>
      <c r="B626">
        <v>0</v>
      </c>
      <c r="C626">
        <v>0</v>
      </c>
      <c r="D626">
        <v>115.2</v>
      </c>
      <c r="E626">
        <v>60.3</v>
      </c>
      <c r="F626" s="16">
        <f t="shared" si="131"/>
        <v>115.2</v>
      </c>
      <c r="G626" s="16">
        <f t="shared" si="132"/>
        <v>60.3</v>
      </c>
    </row>
    <row r="627" spans="1:7" x14ac:dyDescent="0.25">
      <c r="A627" s="5">
        <f t="shared" si="130"/>
        <v>43223</v>
      </c>
      <c r="B627">
        <v>0</v>
      </c>
      <c r="C627">
        <v>0</v>
      </c>
      <c r="D627">
        <v>115.2</v>
      </c>
      <c r="E627">
        <v>111.9</v>
      </c>
      <c r="F627" s="16">
        <f t="shared" si="131"/>
        <v>115.2</v>
      </c>
      <c r="G627" s="16">
        <f t="shared" si="132"/>
        <v>111.9</v>
      </c>
    </row>
    <row r="628" spans="1:7" x14ac:dyDescent="0.25">
      <c r="A628" s="5">
        <f t="shared" si="130"/>
        <v>43230</v>
      </c>
      <c r="B628">
        <v>0</v>
      </c>
      <c r="C628">
        <v>0</v>
      </c>
      <c r="D628">
        <v>115.2</v>
      </c>
      <c r="E628">
        <v>111.9</v>
      </c>
      <c r="F628" s="16">
        <f t="shared" si="131"/>
        <v>115.2</v>
      </c>
      <c r="G628" s="16">
        <f t="shared" si="132"/>
        <v>111.9</v>
      </c>
    </row>
    <row r="629" spans="1:7" x14ac:dyDescent="0.25">
      <c r="A629" s="5">
        <f t="shared" si="130"/>
        <v>43237</v>
      </c>
      <c r="B629">
        <v>0</v>
      </c>
      <c r="C629">
        <v>0</v>
      </c>
      <c r="D629">
        <v>115.2</v>
      </c>
      <c r="E629">
        <v>111.9</v>
      </c>
      <c r="F629" s="16">
        <f t="shared" si="131"/>
        <v>115.2</v>
      </c>
      <c r="G629" s="16">
        <f t="shared" si="132"/>
        <v>111.9</v>
      </c>
    </row>
    <row r="630" spans="1:7" x14ac:dyDescent="0.25">
      <c r="A630" s="5">
        <f t="shared" si="130"/>
        <v>43244</v>
      </c>
      <c r="B630">
        <v>0</v>
      </c>
      <c r="C630">
        <v>0</v>
      </c>
      <c r="D630">
        <v>115.2</v>
      </c>
      <c r="E630">
        <v>111.9</v>
      </c>
      <c r="F630" s="16">
        <f t="shared" si="131"/>
        <v>115.2</v>
      </c>
      <c r="G630" s="16">
        <f t="shared" si="132"/>
        <v>111.9</v>
      </c>
    </row>
    <row r="631" spans="1:7" x14ac:dyDescent="0.25">
      <c r="A631" s="5">
        <f t="shared" si="130"/>
        <v>43251</v>
      </c>
      <c r="B631">
        <v>0</v>
      </c>
      <c r="C631">
        <v>0</v>
      </c>
      <c r="D631">
        <v>115.2</v>
      </c>
      <c r="E631">
        <v>111.9</v>
      </c>
      <c r="F631" s="16">
        <f t="shared" ref="F631:F640" si="133">+B631+D631</f>
        <v>115.2</v>
      </c>
      <c r="G631" s="16">
        <f t="shared" ref="G631:G640" si="134">+C631+E631</f>
        <v>111.9</v>
      </c>
    </row>
    <row r="632" spans="1:7" x14ac:dyDescent="0.25">
      <c r="A632" s="5">
        <f t="shared" si="130"/>
        <v>43258</v>
      </c>
      <c r="B632">
        <v>0</v>
      </c>
      <c r="C632">
        <v>115</v>
      </c>
      <c r="D632">
        <v>0</v>
      </c>
      <c r="E632">
        <v>0</v>
      </c>
      <c r="F632" s="16">
        <f t="shared" si="133"/>
        <v>0</v>
      </c>
      <c r="G632" s="16">
        <f t="shared" si="134"/>
        <v>115</v>
      </c>
    </row>
    <row r="633" spans="1:7" x14ac:dyDescent="0.25">
      <c r="A633" s="5">
        <f t="shared" si="130"/>
        <v>43265</v>
      </c>
      <c r="B633">
        <v>0</v>
      </c>
      <c r="C633">
        <v>115</v>
      </c>
      <c r="D633">
        <v>0</v>
      </c>
      <c r="E633">
        <v>0</v>
      </c>
      <c r="F633" s="16">
        <f t="shared" si="133"/>
        <v>0</v>
      </c>
      <c r="G633" s="16">
        <f t="shared" si="134"/>
        <v>115</v>
      </c>
    </row>
    <row r="634" spans="1:7" x14ac:dyDescent="0.25">
      <c r="A634" s="5">
        <f t="shared" si="130"/>
        <v>43272</v>
      </c>
      <c r="B634">
        <v>0</v>
      </c>
      <c r="C634">
        <v>115</v>
      </c>
      <c r="D634">
        <v>0</v>
      </c>
      <c r="E634">
        <v>0</v>
      </c>
      <c r="F634" s="16">
        <f t="shared" si="133"/>
        <v>0</v>
      </c>
      <c r="G634" s="16">
        <f t="shared" si="134"/>
        <v>115</v>
      </c>
    </row>
    <row r="635" spans="1:7" x14ac:dyDescent="0.25">
      <c r="A635" s="5">
        <f t="shared" si="130"/>
        <v>43279</v>
      </c>
      <c r="B635">
        <v>0</v>
      </c>
      <c r="C635">
        <v>115</v>
      </c>
      <c r="D635">
        <v>0</v>
      </c>
      <c r="E635">
        <v>0</v>
      </c>
      <c r="F635" s="16">
        <f t="shared" si="133"/>
        <v>0</v>
      </c>
      <c r="G635" s="16">
        <f t="shared" si="134"/>
        <v>115</v>
      </c>
    </row>
    <row r="636" spans="1:7" x14ac:dyDescent="0.25">
      <c r="A636" s="5">
        <f t="shared" si="130"/>
        <v>43286</v>
      </c>
      <c r="B636">
        <v>0</v>
      </c>
      <c r="C636">
        <v>0</v>
      </c>
      <c r="D636">
        <v>0</v>
      </c>
      <c r="E636">
        <v>115.2</v>
      </c>
      <c r="F636" s="16">
        <f t="shared" si="133"/>
        <v>0</v>
      </c>
      <c r="G636" s="16">
        <f t="shared" si="134"/>
        <v>115.2</v>
      </c>
    </row>
    <row r="637" spans="1:7" x14ac:dyDescent="0.25">
      <c r="A637" s="5">
        <f t="shared" si="130"/>
        <v>43293</v>
      </c>
      <c r="B637">
        <v>0</v>
      </c>
      <c r="C637">
        <v>0</v>
      </c>
      <c r="D637">
        <v>0</v>
      </c>
      <c r="E637">
        <v>115.2</v>
      </c>
      <c r="F637" s="16">
        <f t="shared" si="133"/>
        <v>0</v>
      </c>
      <c r="G637" s="16">
        <f t="shared" si="134"/>
        <v>115.2</v>
      </c>
    </row>
    <row r="638" spans="1:7" x14ac:dyDescent="0.25">
      <c r="A638" s="5">
        <f t="shared" si="130"/>
        <v>43300</v>
      </c>
      <c r="B638">
        <v>0</v>
      </c>
      <c r="C638">
        <v>0</v>
      </c>
      <c r="D638">
        <v>0</v>
      </c>
      <c r="E638">
        <v>115.2</v>
      </c>
      <c r="F638" s="16">
        <f t="shared" si="133"/>
        <v>0</v>
      </c>
      <c r="G638" s="16">
        <f t="shared" si="134"/>
        <v>115.2</v>
      </c>
    </row>
    <row r="639" spans="1:7" x14ac:dyDescent="0.25">
      <c r="A639" s="5">
        <f t="shared" si="130"/>
        <v>43307</v>
      </c>
      <c r="B639">
        <v>0</v>
      </c>
      <c r="C639">
        <v>0</v>
      </c>
      <c r="D639">
        <v>0</v>
      </c>
      <c r="E639">
        <v>115.2</v>
      </c>
      <c r="F639" s="16">
        <f t="shared" si="133"/>
        <v>0</v>
      </c>
      <c r="G639" s="16">
        <f t="shared" si="134"/>
        <v>115.2</v>
      </c>
    </row>
    <row r="640" spans="1:7" x14ac:dyDescent="0.25">
      <c r="A640" s="5">
        <f t="shared" si="130"/>
        <v>43314</v>
      </c>
      <c r="B640">
        <v>0</v>
      </c>
      <c r="C640">
        <v>0</v>
      </c>
      <c r="D640">
        <v>0</v>
      </c>
      <c r="E640">
        <v>115.2</v>
      </c>
      <c r="F640" s="16">
        <f t="shared" si="133"/>
        <v>0</v>
      </c>
      <c r="G640" s="16">
        <f t="shared" si="134"/>
        <v>115.2</v>
      </c>
    </row>
    <row r="641" spans="1:7" x14ac:dyDescent="0.25">
      <c r="A641" s="5">
        <f t="shared" si="130"/>
        <v>43321</v>
      </c>
      <c r="B641">
        <v>0</v>
      </c>
      <c r="C641">
        <v>0</v>
      </c>
      <c r="D641">
        <v>0</v>
      </c>
      <c r="E641">
        <v>115.2</v>
      </c>
      <c r="F641" s="16">
        <f t="shared" ref="F641:F650" si="135">+B641+D641</f>
        <v>0</v>
      </c>
      <c r="G641" s="16">
        <f t="shared" ref="G641:G650" si="136">+C641+E641</f>
        <v>115.2</v>
      </c>
    </row>
    <row r="642" spans="1:7" x14ac:dyDescent="0.25">
      <c r="A642" s="5">
        <f t="shared" ref="A642:A705" si="137">+A641+7</f>
        <v>43328</v>
      </c>
      <c r="B642">
        <v>0</v>
      </c>
      <c r="C642">
        <v>0</v>
      </c>
      <c r="D642">
        <v>0</v>
      </c>
      <c r="E642">
        <v>115.2</v>
      </c>
      <c r="F642" s="16">
        <f t="shared" si="135"/>
        <v>0</v>
      </c>
      <c r="G642" s="16">
        <f t="shared" si="136"/>
        <v>115.2</v>
      </c>
    </row>
    <row r="643" spans="1:7" x14ac:dyDescent="0.25">
      <c r="A643" s="5">
        <f t="shared" si="137"/>
        <v>43335</v>
      </c>
      <c r="B643">
        <v>0</v>
      </c>
      <c r="C643">
        <v>0</v>
      </c>
      <c r="D643">
        <v>0</v>
      </c>
      <c r="E643">
        <v>115.2</v>
      </c>
      <c r="F643" s="16">
        <f t="shared" si="135"/>
        <v>0</v>
      </c>
      <c r="G643" s="16">
        <f t="shared" si="136"/>
        <v>115.2</v>
      </c>
    </row>
    <row r="644" spans="1:7" x14ac:dyDescent="0.25">
      <c r="A644" s="5">
        <f t="shared" si="137"/>
        <v>43342</v>
      </c>
      <c r="B644">
        <v>0</v>
      </c>
      <c r="C644">
        <v>0</v>
      </c>
      <c r="D644">
        <v>0</v>
      </c>
      <c r="E644">
        <v>115.2</v>
      </c>
      <c r="F644" s="16">
        <f t="shared" si="135"/>
        <v>0</v>
      </c>
      <c r="G644" s="16">
        <f t="shared" si="136"/>
        <v>115.2</v>
      </c>
    </row>
    <row r="645" spans="1:7" x14ac:dyDescent="0.25">
      <c r="A645" s="5">
        <f t="shared" si="137"/>
        <v>43349</v>
      </c>
      <c r="B645">
        <v>0</v>
      </c>
      <c r="C645">
        <v>0</v>
      </c>
      <c r="D645">
        <v>0</v>
      </c>
      <c r="E645">
        <v>115.2</v>
      </c>
      <c r="F645" s="16">
        <f t="shared" si="135"/>
        <v>0</v>
      </c>
      <c r="G645" s="16">
        <f t="shared" si="136"/>
        <v>115.2</v>
      </c>
    </row>
    <row r="646" spans="1:7" x14ac:dyDescent="0.25">
      <c r="A646" s="5">
        <f t="shared" si="137"/>
        <v>43356</v>
      </c>
      <c r="B646">
        <v>0</v>
      </c>
      <c r="C646">
        <v>0</v>
      </c>
      <c r="D646">
        <v>0</v>
      </c>
      <c r="E646">
        <v>115.2</v>
      </c>
      <c r="F646" s="16">
        <f t="shared" si="135"/>
        <v>0</v>
      </c>
      <c r="G646" s="16">
        <f t="shared" si="136"/>
        <v>115.2</v>
      </c>
    </row>
    <row r="647" spans="1:7" x14ac:dyDescent="0.25">
      <c r="A647" s="5">
        <f t="shared" si="137"/>
        <v>43363</v>
      </c>
      <c r="B647">
        <v>0</v>
      </c>
      <c r="C647">
        <v>0</v>
      </c>
      <c r="D647">
        <v>0</v>
      </c>
      <c r="E647">
        <v>115.2</v>
      </c>
      <c r="F647" s="16">
        <f t="shared" si="135"/>
        <v>0</v>
      </c>
      <c r="G647" s="16">
        <f t="shared" si="136"/>
        <v>115.2</v>
      </c>
    </row>
    <row r="648" spans="1:7" x14ac:dyDescent="0.25">
      <c r="A648" s="5">
        <f t="shared" si="137"/>
        <v>43370</v>
      </c>
      <c r="B648">
        <v>0</v>
      </c>
      <c r="C648">
        <v>0</v>
      </c>
      <c r="D648">
        <v>0</v>
      </c>
      <c r="E648">
        <v>115.2</v>
      </c>
      <c r="F648" s="16">
        <f t="shared" si="135"/>
        <v>0</v>
      </c>
      <c r="G648" s="16">
        <f t="shared" si="136"/>
        <v>115.2</v>
      </c>
    </row>
    <row r="649" spans="1:7" x14ac:dyDescent="0.25">
      <c r="A649" s="5">
        <f t="shared" si="137"/>
        <v>43377</v>
      </c>
      <c r="B649">
        <v>0</v>
      </c>
      <c r="C649">
        <v>0</v>
      </c>
      <c r="D649">
        <v>0</v>
      </c>
      <c r="E649">
        <v>115.2</v>
      </c>
      <c r="F649" s="16">
        <f t="shared" si="135"/>
        <v>0</v>
      </c>
      <c r="G649" s="16">
        <f t="shared" si="136"/>
        <v>115.2</v>
      </c>
    </row>
    <row r="650" spans="1:7" x14ac:dyDescent="0.25">
      <c r="A650" s="5">
        <f t="shared" si="137"/>
        <v>43384</v>
      </c>
      <c r="B650">
        <v>0</v>
      </c>
      <c r="C650">
        <v>0</v>
      </c>
      <c r="D650">
        <v>0</v>
      </c>
      <c r="E650">
        <v>115.2</v>
      </c>
      <c r="F650" s="16">
        <f t="shared" si="135"/>
        <v>0</v>
      </c>
      <c r="G650" s="16">
        <f t="shared" si="136"/>
        <v>115.2</v>
      </c>
    </row>
    <row r="651" spans="1:7" x14ac:dyDescent="0.25">
      <c r="A651" s="5">
        <f t="shared" si="137"/>
        <v>43391</v>
      </c>
      <c r="B651">
        <v>0</v>
      </c>
      <c r="C651">
        <v>0</v>
      </c>
      <c r="D651">
        <v>0</v>
      </c>
      <c r="E651">
        <v>115.2</v>
      </c>
      <c r="F651" s="16">
        <f t="shared" ref="F651:F676" si="138">+B651+D651</f>
        <v>0</v>
      </c>
      <c r="G651" s="16">
        <f t="shared" ref="G651:G676" si="139">+C651+E651</f>
        <v>115.2</v>
      </c>
    </row>
    <row r="652" spans="1:7" x14ac:dyDescent="0.25">
      <c r="A652" s="5">
        <f t="shared" si="137"/>
        <v>43398</v>
      </c>
      <c r="B652">
        <v>50</v>
      </c>
      <c r="C652">
        <v>0</v>
      </c>
      <c r="D652">
        <v>0</v>
      </c>
      <c r="E652">
        <v>115.2</v>
      </c>
      <c r="F652" s="16">
        <f t="shared" si="138"/>
        <v>50</v>
      </c>
      <c r="G652" s="16">
        <f t="shared" si="139"/>
        <v>115.2</v>
      </c>
    </row>
    <row r="653" spans="1:7" x14ac:dyDescent="0.25">
      <c r="A653" s="5">
        <f t="shared" si="137"/>
        <v>43405</v>
      </c>
      <c r="B653">
        <v>100</v>
      </c>
      <c r="C653">
        <v>0</v>
      </c>
      <c r="D653">
        <v>0</v>
      </c>
      <c r="E653">
        <v>115.2</v>
      </c>
      <c r="F653" s="16">
        <f t="shared" si="138"/>
        <v>100</v>
      </c>
      <c r="G653" s="16">
        <f t="shared" si="139"/>
        <v>115.2</v>
      </c>
    </row>
    <row r="654" spans="1:7" x14ac:dyDescent="0.25">
      <c r="A654" s="5">
        <f t="shared" si="137"/>
        <v>43412</v>
      </c>
      <c r="B654">
        <v>100</v>
      </c>
      <c r="C654">
        <v>0</v>
      </c>
      <c r="D654">
        <v>0</v>
      </c>
      <c r="E654">
        <v>115.2</v>
      </c>
      <c r="F654" s="16">
        <f t="shared" si="138"/>
        <v>100</v>
      </c>
      <c r="G654" s="16">
        <f t="shared" si="139"/>
        <v>115.2</v>
      </c>
    </row>
    <row r="655" spans="1:7" x14ac:dyDescent="0.25">
      <c r="A655" s="5">
        <f t="shared" si="137"/>
        <v>43419</v>
      </c>
      <c r="B655">
        <v>100</v>
      </c>
      <c r="C655">
        <v>0</v>
      </c>
      <c r="D655">
        <v>0</v>
      </c>
      <c r="E655">
        <v>115.2</v>
      </c>
      <c r="F655" s="16">
        <f t="shared" si="138"/>
        <v>100</v>
      </c>
      <c r="G655" s="16">
        <f t="shared" si="139"/>
        <v>115.2</v>
      </c>
    </row>
    <row r="656" spans="1:7" x14ac:dyDescent="0.25">
      <c r="A656" s="5">
        <f t="shared" si="137"/>
        <v>43426</v>
      </c>
      <c r="B656">
        <v>100</v>
      </c>
      <c r="C656">
        <v>0</v>
      </c>
      <c r="D656">
        <v>0</v>
      </c>
      <c r="E656">
        <v>115.2</v>
      </c>
      <c r="F656" s="16">
        <f t="shared" si="138"/>
        <v>100</v>
      </c>
      <c r="G656" s="16">
        <f t="shared" si="139"/>
        <v>115.2</v>
      </c>
    </row>
    <row r="657" spans="1:7" x14ac:dyDescent="0.25">
      <c r="A657" s="5">
        <f t="shared" si="137"/>
        <v>43433</v>
      </c>
      <c r="B657">
        <v>220</v>
      </c>
      <c r="C657">
        <v>0</v>
      </c>
      <c r="D657">
        <v>0</v>
      </c>
      <c r="E657">
        <v>115.2</v>
      </c>
      <c r="F657" s="16">
        <f t="shared" si="138"/>
        <v>220</v>
      </c>
      <c r="G657" s="16">
        <f t="shared" si="139"/>
        <v>115.2</v>
      </c>
    </row>
    <row r="658" spans="1:7" x14ac:dyDescent="0.25">
      <c r="A658" s="5">
        <f t="shared" si="137"/>
        <v>43440</v>
      </c>
      <c r="B658">
        <v>220</v>
      </c>
      <c r="C658">
        <v>0</v>
      </c>
      <c r="D658">
        <v>0</v>
      </c>
      <c r="E658">
        <v>115.2</v>
      </c>
      <c r="F658" s="16">
        <f t="shared" si="138"/>
        <v>220</v>
      </c>
      <c r="G658" s="16">
        <f t="shared" si="139"/>
        <v>115.2</v>
      </c>
    </row>
    <row r="659" spans="1:7" x14ac:dyDescent="0.25">
      <c r="A659" s="5">
        <f t="shared" si="137"/>
        <v>43447</v>
      </c>
      <c r="B659">
        <v>220</v>
      </c>
      <c r="C659">
        <v>0</v>
      </c>
      <c r="D659">
        <v>0</v>
      </c>
      <c r="E659">
        <v>115.2</v>
      </c>
      <c r="F659" s="16">
        <f t="shared" si="138"/>
        <v>220</v>
      </c>
      <c r="G659" s="16">
        <f t="shared" si="139"/>
        <v>115.2</v>
      </c>
    </row>
    <row r="660" spans="1:7" x14ac:dyDescent="0.25">
      <c r="A660" s="5">
        <f t="shared" si="137"/>
        <v>43454</v>
      </c>
      <c r="B660">
        <v>275</v>
      </c>
      <c r="C660">
        <v>0</v>
      </c>
      <c r="D660">
        <v>115.7</v>
      </c>
      <c r="E660">
        <v>115.2</v>
      </c>
      <c r="F660" s="16">
        <f t="shared" si="138"/>
        <v>390.7</v>
      </c>
      <c r="G660" s="16">
        <f t="shared" si="139"/>
        <v>115.2</v>
      </c>
    </row>
    <row r="661" spans="1:7" x14ac:dyDescent="0.25">
      <c r="A661" s="5">
        <f t="shared" si="137"/>
        <v>43461</v>
      </c>
      <c r="B661">
        <v>275</v>
      </c>
      <c r="C661">
        <v>0</v>
      </c>
      <c r="D661">
        <v>115.7</v>
      </c>
      <c r="E661">
        <v>115.2</v>
      </c>
      <c r="F661" s="16">
        <f t="shared" si="138"/>
        <v>390.7</v>
      </c>
      <c r="G661" s="16">
        <f t="shared" si="139"/>
        <v>115.2</v>
      </c>
    </row>
    <row r="662" spans="1:7" x14ac:dyDescent="0.25">
      <c r="A662" s="5">
        <f t="shared" si="137"/>
        <v>43468</v>
      </c>
      <c r="B662">
        <v>275</v>
      </c>
      <c r="C662">
        <v>0</v>
      </c>
      <c r="D662">
        <v>115.7</v>
      </c>
      <c r="E662">
        <v>115.2</v>
      </c>
      <c r="F662" s="16">
        <f t="shared" si="138"/>
        <v>390.7</v>
      </c>
      <c r="G662" s="16">
        <f t="shared" si="139"/>
        <v>115.2</v>
      </c>
    </row>
    <row r="663" spans="1:7" x14ac:dyDescent="0.25">
      <c r="A663" s="5">
        <f t="shared" si="137"/>
        <v>43475</v>
      </c>
      <c r="B663" s="157">
        <v>0</v>
      </c>
      <c r="C663" s="157">
        <v>0</v>
      </c>
      <c r="D663" s="157">
        <v>0</v>
      </c>
      <c r="E663" s="157">
        <v>0</v>
      </c>
      <c r="F663" s="170">
        <f t="shared" si="138"/>
        <v>0</v>
      </c>
      <c r="G663" s="16">
        <f t="shared" si="139"/>
        <v>0</v>
      </c>
    </row>
    <row r="664" spans="1:7" x14ac:dyDescent="0.25">
      <c r="A664" s="5">
        <f t="shared" si="137"/>
        <v>43482</v>
      </c>
      <c r="B664" s="157">
        <v>0</v>
      </c>
      <c r="C664" s="157">
        <v>0</v>
      </c>
      <c r="D664" s="157">
        <v>0</v>
      </c>
      <c r="E664" s="157">
        <v>0</v>
      </c>
      <c r="F664" s="170">
        <f t="shared" si="138"/>
        <v>0</v>
      </c>
      <c r="G664" s="16">
        <f t="shared" si="139"/>
        <v>0</v>
      </c>
    </row>
    <row r="665" spans="1:7" x14ac:dyDescent="0.25">
      <c r="A665" s="5">
        <f t="shared" si="137"/>
        <v>43489</v>
      </c>
      <c r="B665" s="157">
        <v>0</v>
      </c>
      <c r="C665" s="157">
        <v>0</v>
      </c>
      <c r="D665" s="157">
        <v>0</v>
      </c>
      <c r="E665" s="157">
        <v>0</v>
      </c>
      <c r="F665" s="170">
        <f t="shared" si="138"/>
        <v>0</v>
      </c>
      <c r="G665" s="16">
        <f t="shared" si="139"/>
        <v>0</v>
      </c>
    </row>
    <row r="666" spans="1:7" x14ac:dyDescent="0.25">
      <c r="A666" s="5">
        <f t="shared" si="137"/>
        <v>43496</v>
      </c>
      <c r="B666" s="157">
        <v>0</v>
      </c>
      <c r="C666" s="157">
        <v>0</v>
      </c>
      <c r="D666" s="157">
        <v>0</v>
      </c>
      <c r="E666" s="157">
        <v>0</v>
      </c>
      <c r="F666" s="170">
        <f t="shared" si="138"/>
        <v>0</v>
      </c>
      <c r="G666" s="16">
        <f t="shared" si="139"/>
        <v>0</v>
      </c>
    </row>
    <row r="667" spans="1:7" x14ac:dyDescent="0.25">
      <c r="A667" s="5">
        <f t="shared" si="137"/>
        <v>43503</v>
      </c>
      <c r="B667" s="157">
        <v>0</v>
      </c>
      <c r="C667" s="157">
        <v>0</v>
      </c>
      <c r="D667" s="157">
        <v>0</v>
      </c>
      <c r="E667" s="157">
        <v>0</v>
      </c>
      <c r="F667" s="170">
        <f t="shared" si="138"/>
        <v>0</v>
      </c>
      <c r="G667" s="16">
        <f t="shared" si="139"/>
        <v>0</v>
      </c>
    </row>
    <row r="668" spans="1:7" x14ac:dyDescent="0.25">
      <c r="A668" s="5">
        <f t="shared" si="137"/>
        <v>43510</v>
      </c>
      <c r="B668">
        <v>220</v>
      </c>
      <c r="C668">
        <v>0</v>
      </c>
      <c r="D668">
        <v>417.8</v>
      </c>
      <c r="E668">
        <v>115.2</v>
      </c>
      <c r="F668" s="16">
        <f t="shared" si="138"/>
        <v>637.79999999999995</v>
      </c>
      <c r="G668" s="16">
        <f t="shared" si="139"/>
        <v>115.2</v>
      </c>
    </row>
    <row r="669" spans="1:7" x14ac:dyDescent="0.25">
      <c r="A669" s="5">
        <f t="shared" si="137"/>
        <v>43517</v>
      </c>
      <c r="B669">
        <v>220</v>
      </c>
      <c r="C669">
        <v>0</v>
      </c>
      <c r="D669">
        <v>417.8</v>
      </c>
      <c r="E669">
        <v>115.2</v>
      </c>
      <c r="F669" s="16">
        <f t="shared" si="138"/>
        <v>637.79999999999995</v>
      </c>
      <c r="G669" s="16">
        <f t="shared" si="139"/>
        <v>115.2</v>
      </c>
    </row>
    <row r="670" spans="1:7" x14ac:dyDescent="0.25">
      <c r="A670" s="5">
        <f t="shared" si="137"/>
        <v>43524</v>
      </c>
      <c r="B670">
        <v>275</v>
      </c>
      <c r="C670">
        <v>0</v>
      </c>
      <c r="D670">
        <v>417.8</v>
      </c>
      <c r="E670">
        <v>115.2</v>
      </c>
      <c r="F670" s="16">
        <f t="shared" si="138"/>
        <v>692.8</v>
      </c>
      <c r="G670" s="16">
        <f t="shared" si="139"/>
        <v>115.2</v>
      </c>
    </row>
    <row r="671" spans="1:7" x14ac:dyDescent="0.25">
      <c r="A671" s="5">
        <f t="shared" si="137"/>
        <v>43531</v>
      </c>
      <c r="B671">
        <v>225</v>
      </c>
      <c r="C671">
        <v>0</v>
      </c>
      <c r="D671">
        <v>467.4</v>
      </c>
      <c r="E671">
        <v>115.2</v>
      </c>
      <c r="F671" s="16">
        <f t="shared" si="138"/>
        <v>692.4</v>
      </c>
      <c r="G671" s="16">
        <f t="shared" si="139"/>
        <v>115.2</v>
      </c>
    </row>
    <row r="672" spans="1:7" x14ac:dyDescent="0.25">
      <c r="A672" s="5">
        <f t="shared" si="137"/>
        <v>43538</v>
      </c>
      <c r="B672">
        <v>225</v>
      </c>
      <c r="C672">
        <v>0</v>
      </c>
      <c r="D672">
        <v>467.4</v>
      </c>
      <c r="E672">
        <v>115.2</v>
      </c>
      <c r="F672" s="16">
        <f t="shared" si="138"/>
        <v>692.4</v>
      </c>
      <c r="G672" s="16">
        <f t="shared" si="139"/>
        <v>115.2</v>
      </c>
    </row>
    <row r="673" spans="1:7" x14ac:dyDescent="0.25">
      <c r="A673" s="5">
        <f t="shared" si="137"/>
        <v>43545</v>
      </c>
      <c r="B673">
        <v>225</v>
      </c>
      <c r="C673">
        <v>0</v>
      </c>
      <c r="D673">
        <v>467.4</v>
      </c>
      <c r="E673">
        <v>115.2</v>
      </c>
      <c r="F673" s="16">
        <f t="shared" si="138"/>
        <v>692.4</v>
      </c>
      <c r="G673" s="16">
        <f t="shared" si="139"/>
        <v>115.2</v>
      </c>
    </row>
    <row r="674" spans="1:7" x14ac:dyDescent="0.25">
      <c r="A674" s="5">
        <f t="shared" si="137"/>
        <v>43552</v>
      </c>
      <c r="B674">
        <v>295</v>
      </c>
      <c r="C674">
        <v>0</v>
      </c>
      <c r="D674">
        <v>517</v>
      </c>
      <c r="E674">
        <v>115.2</v>
      </c>
      <c r="F674" s="16">
        <f t="shared" si="138"/>
        <v>812</v>
      </c>
      <c r="G674" s="16">
        <f t="shared" si="139"/>
        <v>115.2</v>
      </c>
    </row>
    <row r="675" spans="1:7" x14ac:dyDescent="0.25">
      <c r="A675" s="5">
        <f t="shared" si="137"/>
        <v>43559</v>
      </c>
      <c r="B675">
        <v>235</v>
      </c>
      <c r="C675">
        <v>0</v>
      </c>
      <c r="D675">
        <v>579.9</v>
      </c>
      <c r="E675">
        <v>115.2</v>
      </c>
      <c r="F675" s="16">
        <f t="shared" si="138"/>
        <v>814.9</v>
      </c>
      <c r="G675" s="16">
        <f t="shared" si="139"/>
        <v>115.2</v>
      </c>
    </row>
    <row r="676" spans="1:7" x14ac:dyDescent="0.25">
      <c r="A676" s="5">
        <f t="shared" si="137"/>
        <v>43566</v>
      </c>
      <c r="B676">
        <v>235</v>
      </c>
      <c r="C676">
        <v>0</v>
      </c>
      <c r="D676">
        <v>579.9</v>
      </c>
      <c r="E676">
        <v>115.2</v>
      </c>
      <c r="F676" s="16">
        <f t="shared" si="138"/>
        <v>814.9</v>
      </c>
      <c r="G676" s="16">
        <f t="shared" si="139"/>
        <v>115.2</v>
      </c>
    </row>
    <row r="677" spans="1:7" x14ac:dyDescent="0.25">
      <c r="A677" s="5">
        <f t="shared" si="137"/>
        <v>43573</v>
      </c>
      <c r="B677">
        <v>120</v>
      </c>
      <c r="C677">
        <v>0</v>
      </c>
      <c r="D677">
        <v>694.9</v>
      </c>
      <c r="E677">
        <v>115.2</v>
      </c>
      <c r="F677" s="16">
        <f t="shared" ref="F677:F696" si="140">+B677+D677</f>
        <v>814.9</v>
      </c>
      <c r="G677" s="16">
        <f t="shared" ref="G677:G696" si="141">+C677+E677</f>
        <v>115.2</v>
      </c>
    </row>
    <row r="678" spans="1:7" x14ac:dyDescent="0.25">
      <c r="A678" s="5">
        <f t="shared" si="137"/>
        <v>43580</v>
      </c>
      <c r="B678">
        <v>120</v>
      </c>
      <c r="C678">
        <v>0</v>
      </c>
      <c r="D678">
        <v>694.9</v>
      </c>
      <c r="E678">
        <v>115.2</v>
      </c>
      <c r="F678" s="16">
        <f t="shared" si="140"/>
        <v>814.9</v>
      </c>
      <c r="G678" s="16">
        <f t="shared" si="141"/>
        <v>115.2</v>
      </c>
    </row>
    <row r="679" spans="1:7" x14ac:dyDescent="0.25">
      <c r="A679" s="5">
        <f t="shared" si="137"/>
        <v>43587</v>
      </c>
      <c r="B679">
        <v>60</v>
      </c>
      <c r="C679">
        <v>0</v>
      </c>
      <c r="D679">
        <v>757.9</v>
      </c>
      <c r="E679">
        <v>115.2</v>
      </c>
      <c r="F679" s="16">
        <f t="shared" si="140"/>
        <v>817.9</v>
      </c>
      <c r="G679" s="16">
        <f t="shared" si="141"/>
        <v>115.2</v>
      </c>
    </row>
    <row r="680" spans="1:7" x14ac:dyDescent="0.25">
      <c r="A680" s="5">
        <f t="shared" si="137"/>
        <v>43594</v>
      </c>
      <c r="B680">
        <v>60</v>
      </c>
      <c r="C680">
        <v>0</v>
      </c>
      <c r="D680">
        <v>757.9</v>
      </c>
      <c r="E680">
        <v>115.2</v>
      </c>
      <c r="F680" s="16">
        <f t="shared" si="140"/>
        <v>817.9</v>
      </c>
      <c r="G680" s="16">
        <f t="shared" si="141"/>
        <v>115.2</v>
      </c>
    </row>
    <row r="681" spans="1:7" x14ac:dyDescent="0.25">
      <c r="A681" s="5">
        <f t="shared" si="137"/>
        <v>43601</v>
      </c>
      <c r="B681">
        <v>0</v>
      </c>
      <c r="C681">
        <v>0</v>
      </c>
      <c r="D681">
        <v>820.9</v>
      </c>
      <c r="E681">
        <v>115.2</v>
      </c>
      <c r="F681" s="16">
        <f t="shared" si="140"/>
        <v>820.9</v>
      </c>
      <c r="G681" s="16">
        <f t="shared" si="141"/>
        <v>115.2</v>
      </c>
    </row>
    <row r="682" spans="1:7" x14ac:dyDescent="0.25">
      <c r="A682" s="5">
        <f t="shared" si="137"/>
        <v>43608</v>
      </c>
      <c r="B682">
        <v>0</v>
      </c>
      <c r="C682">
        <v>0</v>
      </c>
      <c r="D682">
        <v>820.9</v>
      </c>
      <c r="E682">
        <v>115.2</v>
      </c>
      <c r="F682" s="16">
        <f t="shared" si="140"/>
        <v>820.9</v>
      </c>
      <c r="G682" s="16">
        <f t="shared" si="141"/>
        <v>115.2</v>
      </c>
    </row>
    <row r="683" spans="1:7" x14ac:dyDescent="0.25">
      <c r="A683" s="5">
        <f t="shared" si="137"/>
        <v>43615</v>
      </c>
      <c r="B683">
        <v>0</v>
      </c>
      <c r="C683">
        <v>0</v>
      </c>
      <c r="D683">
        <v>820.9</v>
      </c>
      <c r="E683">
        <v>115.2</v>
      </c>
      <c r="F683" s="16">
        <f t="shared" si="140"/>
        <v>820.9</v>
      </c>
      <c r="G683" s="16">
        <f t="shared" si="141"/>
        <v>115.2</v>
      </c>
    </row>
    <row r="684" spans="1:7" x14ac:dyDescent="0.25">
      <c r="A684" s="5">
        <f t="shared" si="137"/>
        <v>43622</v>
      </c>
      <c r="B684">
        <v>20</v>
      </c>
      <c r="C684">
        <v>0</v>
      </c>
      <c r="D684">
        <v>0</v>
      </c>
      <c r="E684">
        <v>0</v>
      </c>
      <c r="F684" s="16">
        <f t="shared" si="140"/>
        <v>20</v>
      </c>
      <c r="G684" s="16">
        <f t="shared" si="141"/>
        <v>0</v>
      </c>
    </row>
    <row r="685" spans="1:7" x14ac:dyDescent="0.25">
      <c r="A685" s="5">
        <f t="shared" si="137"/>
        <v>43629</v>
      </c>
      <c r="B685">
        <v>20</v>
      </c>
      <c r="C685">
        <v>0</v>
      </c>
      <c r="D685">
        <v>0</v>
      </c>
      <c r="E685">
        <v>0</v>
      </c>
      <c r="F685" s="16">
        <f t="shared" si="140"/>
        <v>20</v>
      </c>
      <c r="G685" s="16">
        <f t="shared" si="141"/>
        <v>0</v>
      </c>
    </row>
    <row r="686" spans="1:7" x14ac:dyDescent="0.25">
      <c r="A686" s="5">
        <f t="shared" si="137"/>
        <v>43636</v>
      </c>
      <c r="B686">
        <v>20</v>
      </c>
      <c r="C686">
        <v>0</v>
      </c>
      <c r="D686">
        <v>0</v>
      </c>
      <c r="E686">
        <v>0</v>
      </c>
      <c r="F686" s="16">
        <f t="shared" si="140"/>
        <v>20</v>
      </c>
      <c r="G686" s="16">
        <f t="shared" si="141"/>
        <v>0</v>
      </c>
    </row>
    <row r="687" spans="1:7" x14ac:dyDescent="0.25">
      <c r="A687" s="5">
        <f t="shared" si="137"/>
        <v>43643</v>
      </c>
      <c r="B687">
        <v>0</v>
      </c>
      <c r="C687">
        <v>0</v>
      </c>
      <c r="D687">
        <v>21.4</v>
      </c>
      <c r="E687">
        <v>0</v>
      </c>
      <c r="F687" s="16">
        <f t="shared" si="140"/>
        <v>21.4</v>
      </c>
      <c r="G687" s="16">
        <f t="shared" si="141"/>
        <v>0</v>
      </c>
    </row>
    <row r="688" spans="1:7" x14ac:dyDescent="0.25">
      <c r="A688" s="5">
        <f t="shared" si="137"/>
        <v>43650</v>
      </c>
      <c r="B688">
        <v>0</v>
      </c>
      <c r="C688">
        <v>0</v>
      </c>
      <c r="D688">
        <v>21.4</v>
      </c>
      <c r="E688">
        <v>0</v>
      </c>
      <c r="F688" s="16">
        <f t="shared" si="140"/>
        <v>21.4</v>
      </c>
      <c r="G688" s="16">
        <f t="shared" si="141"/>
        <v>0</v>
      </c>
    </row>
    <row r="689" spans="1:7" x14ac:dyDescent="0.25">
      <c r="A689" s="5">
        <f t="shared" si="137"/>
        <v>43657</v>
      </c>
      <c r="B689">
        <v>101</v>
      </c>
      <c r="C689">
        <v>20</v>
      </c>
      <c r="D689">
        <v>19.5</v>
      </c>
      <c r="E689">
        <v>32.1</v>
      </c>
      <c r="F689" s="16">
        <f t="shared" si="140"/>
        <v>120.5</v>
      </c>
      <c r="G689" s="16">
        <f t="shared" si="141"/>
        <v>52.1</v>
      </c>
    </row>
    <row r="690" spans="1:7" x14ac:dyDescent="0.25">
      <c r="A690" s="5">
        <f t="shared" si="137"/>
        <v>43664</v>
      </c>
      <c r="B690">
        <v>0</v>
      </c>
      <c r="C690">
        <v>0</v>
      </c>
      <c r="D690">
        <v>21.4</v>
      </c>
      <c r="E690">
        <v>0</v>
      </c>
      <c r="F690" s="16">
        <f t="shared" si="140"/>
        <v>21.4</v>
      </c>
      <c r="G690" s="16">
        <f t="shared" si="141"/>
        <v>0</v>
      </c>
    </row>
    <row r="691" spans="1:7" x14ac:dyDescent="0.25">
      <c r="A691" s="5">
        <f t="shared" si="137"/>
        <v>43671</v>
      </c>
      <c r="B691">
        <v>0</v>
      </c>
      <c r="C691">
        <v>0</v>
      </c>
      <c r="D691">
        <v>21.4</v>
      </c>
      <c r="E691">
        <v>0</v>
      </c>
      <c r="F691" s="16">
        <f t="shared" si="140"/>
        <v>21.4</v>
      </c>
      <c r="G691" s="16">
        <f t="shared" si="141"/>
        <v>0</v>
      </c>
    </row>
    <row r="692" spans="1:7" x14ac:dyDescent="0.25">
      <c r="A692" s="5">
        <f t="shared" si="137"/>
        <v>43678</v>
      </c>
      <c r="B692">
        <v>0</v>
      </c>
      <c r="C692">
        <v>0</v>
      </c>
      <c r="D692">
        <v>21.4</v>
      </c>
      <c r="E692">
        <v>0</v>
      </c>
      <c r="F692" s="16">
        <f t="shared" si="140"/>
        <v>21.4</v>
      </c>
      <c r="G692" s="16">
        <f t="shared" si="141"/>
        <v>0</v>
      </c>
    </row>
    <row r="693" spans="1:7" x14ac:dyDescent="0.25">
      <c r="A693" s="5">
        <f t="shared" si="137"/>
        <v>43685</v>
      </c>
      <c r="B693">
        <v>0</v>
      </c>
      <c r="C693">
        <v>0</v>
      </c>
      <c r="D693">
        <v>21.4</v>
      </c>
      <c r="E693">
        <v>0</v>
      </c>
      <c r="F693" s="16">
        <f t="shared" si="140"/>
        <v>21.4</v>
      </c>
      <c r="G693" s="16">
        <f t="shared" si="141"/>
        <v>0</v>
      </c>
    </row>
    <row r="694" spans="1:7" x14ac:dyDescent="0.25">
      <c r="A694" s="5">
        <f t="shared" si="137"/>
        <v>43692</v>
      </c>
      <c r="B694">
        <v>0</v>
      </c>
      <c r="C694">
        <v>0</v>
      </c>
      <c r="D694">
        <v>0</v>
      </c>
      <c r="E694">
        <v>0</v>
      </c>
      <c r="F694" s="16">
        <f t="shared" si="140"/>
        <v>0</v>
      </c>
      <c r="G694" s="16">
        <f t="shared" si="141"/>
        <v>0</v>
      </c>
    </row>
    <row r="695" spans="1:7" x14ac:dyDescent="0.25">
      <c r="A695" s="5">
        <f t="shared" si="137"/>
        <v>43699</v>
      </c>
      <c r="B695">
        <v>42</v>
      </c>
      <c r="C695">
        <v>0</v>
      </c>
      <c r="D695">
        <v>0</v>
      </c>
      <c r="E695">
        <v>0</v>
      </c>
      <c r="F695" s="16">
        <f t="shared" si="140"/>
        <v>42</v>
      </c>
      <c r="G695" s="16">
        <f t="shared" si="141"/>
        <v>0</v>
      </c>
    </row>
    <row r="696" spans="1:7" x14ac:dyDescent="0.25">
      <c r="A696" s="5">
        <f t="shared" si="137"/>
        <v>43706</v>
      </c>
      <c r="B696">
        <v>42</v>
      </c>
      <c r="C696">
        <v>0</v>
      </c>
      <c r="D696">
        <v>0</v>
      </c>
      <c r="E696">
        <v>0</v>
      </c>
      <c r="F696" s="16">
        <f t="shared" si="140"/>
        <v>42</v>
      </c>
      <c r="G696" s="16">
        <f t="shared" si="141"/>
        <v>0</v>
      </c>
    </row>
    <row r="697" spans="1:7" x14ac:dyDescent="0.25">
      <c r="A697" s="5">
        <f t="shared" si="137"/>
        <v>43713</v>
      </c>
      <c r="B697">
        <v>42</v>
      </c>
      <c r="C697">
        <v>0</v>
      </c>
      <c r="D697">
        <v>0</v>
      </c>
      <c r="E697">
        <v>0</v>
      </c>
      <c r="F697" s="16">
        <f t="shared" ref="F697:F760" si="142">+B697+D697</f>
        <v>42</v>
      </c>
      <c r="G697" s="16">
        <f t="shared" ref="G697:G760" si="143">+C697+E697</f>
        <v>0</v>
      </c>
    </row>
    <row r="698" spans="1:7" x14ac:dyDescent="0.25">
      <c r="A698" s="5">
        <f t="shared" si="137"/>
        <v>43720</v>
      </c>
      <c r="B698">
        <v>42</v>
      </c>
      <c r="C698">
        <v>0</v>
      </c>
      <c r="D698">
        <v>0</v>
      </c>
      <c r="E698">
        <v>0</v>
      </c>
      <c r="F698" s="16">
        <f t="shared" si="142"/>
        <v>42</v>
      </c>
      <c r="G698" s="16">
        <f t="shared" si="143"/>
        <v>0</v>
      </c>
    </row>
    <row r="699" spans="1:7" x14ac:dyDescent="0.25">
      <c r="A699" s="5">
        <f t="shared" si="137"/>
        <v>43727</v>
      </c>
      <c r="B699">
        <v>92</v>
      </c>
      <c r="C699">
        <v>0</v>
      </c>
      <c r="D699">
        <v>0</v>
      </c>
      <c r="E699">
        <v>0</v>
      </c>
      <c r="F699" s="16">
        <f t="shared" si="142"/>
        <v>92</v>
      </c>
      <c r="G699" s="16">
        <f t="shared" si="143"/>
        <v>0</v>
      </c>
    </row>
    <row r="700" spans="1:7" x14ac:dyDescent="0.25">
      <c r="A700" s="5">
        <f t="shared" si="137"/>
        <v>43734</v>
      </c>
      <c r="B700">
        <v>0</v>
      </c>
      <c r="C700">
        <v>0</v>
      </c>
      <c r="D700">
        <v>101.2</v>
      </c>
      <c r="E700">
        <v>0</v>
      </c>
      <c r="F700" s="16">
        <f t="shared" si="142"/>
        <v>101.2</v>
      </c>
      <c r="G700" s="16">
        <f t="shared" si="143"/>
        <v>0</v>
      </c>
    </row>
    <row r="701" spans="1:7" x14ac:dyDescent="0.25">
      <c r="A701" s="5">
        <f t="shared" si="137"/>
        <v>43741</v>
      </c>
      <c r="B701">
        <v>0</v>
      </c>
      <c r="C701">
        <v>0</v>
      </c>
      <c r="D701">
        <v>101.2</v>
      </c>
      <c r="E701">
        <v>0</v>
      </c>
      <c r="F701" s="16">
        <f t="shared" si="142"/>
        <v>101.2</v>
      </c>
      <c r="G701" s="16">
        <f t="shared" si="143"/>
        <v>0</v>
      </c>
    </row>
    <row r="702" spans="1:7" x14ac:dyDescent="0.25">
      <c r="A702" s="5">
        <f t="shared" si="137"/>
        <v>43748</v>
      </c>
      <c r="B702">
        <v>0</v>
      </c>
      <c r="C702">
        <v>0</v>
      </c>
      <c r="D702">
        <v>101.2</v>
      </c>
      <c r="E702">
        <v>0</v>
      </c>
      <c r="F702" s="16">
        <f t="shared" si="142"/>
        <v>101.2</v>
      </c>
      <c r="G702" s="16">
        <f t="shared" si="143"/>
        <v>0</v>
      </c>
    </row>
    <row r="703" spans="1:7" x14ac:dyDescent="0.25">
      <c r="A703" s="5">
        <f t="shared" si="137"/>
        <v>43755</v>
      </c>
      <c r="B703">
        <v>0</v>
      </c>
      <c r="C703">
        <v>0</v>
      </c>
      <c r="D703">
        <v>101.2</v>
      </c>
      <c r="E703">
        <v>0</v>
      </c>
      <c r="F703" s="16">
        <f t="shared" si="142"/>
        <v>101.2</v>
      </c>
      <c r="G703" s="16">
        <f t="shared" si="143"/>
        <v>0</v>
      </c>
    </row>
    <row r="704" spans="1:7" x14ac:dyDescent="0.25">
      <c r="A704" s="5">
        <f t="shared" si="137"/>
        <v>43762</v>
      </c>
      <c r="B704">
        <v>0</v>
      </c>
      <c r="C704">
        <v>50</v>
      </c>
      <c r="D704">
        <v>101.2</v>
      </c>
      <c r="E704">
        <v>0</v>
      </c>
      <c r="F704" s="16">
        <f t="shared" si="142"/>
        <v>101.2</v>
      </c>
      <c r="G704" s="16">
        <f t="shared" si="143"/>
        <v>50</v>
      </c>
    </row>
    <row r="705" spans="1:10" x14ac:dyDescent="0.25">
      <c r="A705" s="5">
        <f t="shared" si="137"/>
        <v>43769</v>
      </c>
      <c r="B705">
        <v>0</v>
      </c>
      <c r="C705">
        <v>100</v>
      </c>
      <c r="D705">
        <v>101.2</v>
      </c>
      <c r="E705">
        <v>0</v>
      </c>
      <c r="F705" s="16">
        <f t="shared" si="142"/>
        <v>101.2</v>
      </c>
      <c r="G705" s="16">
        <f t="shared" si="143"/>
        <v>100</v>
      </c>
    </row>
    <row r="706" spans="1:10" x14ac:dyDescent="0.25">
      <c r="A706" s="5">
        <f t="shared" ref="A706:A769" si="144">+A705+7</f>
        <v>43776</v>
      </c>
      <c r="B706">
        <v>0</v>
      </c>
      <c r="C706">
        <v>100</v>
      </c>
      <c r="D706">
        <v>101.2</v>
      </c>
      <c r="E706">
        <v>0</v>
      </c>
      <c r="F706" s="16">
        <f t="shared" si="142"/>
        <v>101.2</v>
      </c>
      <c r="G706" s="16">
        <f t="shared" si="143"/>
        <v>100</v>
      </c>
    </row>
    <row r="707" spans="1:10" ht="15" x14ac:dyDescent="0.35">
      <c r="A707" s="5">
        <f t="shared" si="144"/>
        <v>43783</v>
      </c>
      <c r="B707" s="28">
        <v>0</v>
      </c>
      <c r="C707">
        <v>10</v>
      </c>
      <c r="D707">
        <v>409.7</v>
      </c>
      <c r="E707">
        <v>94.6</v>
      </c>
      <c r="F707" s="16">
        <f t="shared" si="142"/>
        <v>409.7</v>
      </c>
      <c r="G707" s="16">
        <f t="shared" si="143"/>
        <v>104.6</v>
      </c>
    </row>
    <row r="708" spans="1:10" ht="15" x14ac:dyDescent="0.35">
      <c r="A708" s="5">
        <f t="shared" si="144"/>
        <v>43790</v>
      </c>
      <c r="B708" s="28">
        <f>'1121'!B47</f>
        <v>0</v>
      </c>
      <c r="C708" s="28">
        <f>'1121'!C47</f>
        <v>100</v>
      </c>
      <c r="D708" s="28">
        <f>'1121'!D47</f>
        <v>101.2</v>
      </c>
      <c r="E708" s="28">
        <f>'1121'!E47</f>
        <v>0</v>
      </c>
      <c r="F708" s="16">
        <f t="shared" si="142"/>
        <v>101.2</v>
      </c>
      <c r="G708" s="16">
        <f t="shared" si="143"/>
        <v>100</v>
      </c>
    </row>
    <row r="709" spans="1:10" x14ac:dyDescent="0.25">
      <c r="A709" s="5">
        <f t="shared" si="144"/>
        <v>43797</v>
      </c>
      <c r="B709">
        <f>'1128'!B47</f>
        <v>0</v>
      </c>
      <c r="C709">
        <f>'1128'!C47</f>
        <v>220</v>
      </c>
      <c r="D709">
        <f>'1128'!D47</f>
        <v>101.2</v>
      </c>
      <c r="E709">
        <f>'1128'!E47</f>
        <v>0</v>
      </c>
      <c r="F709" s="16">
        <f t="shared" si="142"/>
        <v>101.2</v>
      </c>
      <c r="G709" s="16">
        <f t="shared" si="143"/>
        <v>220</v>
      </c>
    </row>
    <row r="710" spans="1:10" x14ac:dyDescent="0.25">
      <c r="A710" s="5">
        <f t="shared" si="144"/>
        <v>43804</v>
      </c>
      <c r="B710">
        <f>'1205'!B47</f>
        <v>0</v>
      </c>
      <c r="C710">
        <f>'1205'!C47</f>
        <v>220</v>
      </c>
      <c r="D710">
        <f>'1205'!D47</f>
        <v>101.2</v>
      </c>
      <c r="E710">
        <f>'1205'!E47</f>
        <v>0</v>
      </c>
      <c r="F710" s="16">
        <f t="shared" si="142"/>
        <v>101.2</v>
      </c>
      <c r="G710" s="16">
        <f t="shared" si="143"/>
        <v>220</v>
      </c>
    </row>
    <row r="711" spans="1:10" ht="15" x14ac:dyDescent="0.35">
      <c r="A711" s="5">
        <f t="shared" si="144"/>
        <v>43811</v>
      </c>
      <c r="B711">
        <f>'1212'!B47</f>
        <v>0</v>
      </c>
      <c r="C711">
        <f>'1212'!C47</f>
        <v>220</v>
      </c>
      <c r="D711">
        <f>'1212'!D47</f>
        <v>101.2</v>
      </c>
      <c r="E711">
        <f>'1212'!E47</f>
        <v>0</v>
      </c>
      <c r="F711" s="16">
        <f t="shared" si="142"/>
        <v>101.2</v>
      </c>
      <c r="G711" s="16">
        <f t="shared" si="143"/>
        <v>220</v>
      </c>
      <c r="J711" s="28"/>
    </row>
    <row r="712" spans="1:10" x14ac:dyDescent="0.25">
      <c r="A712" s="5">
        <f t="shared" si="144"/>
        <v>43818</v>
      </c>
      <c r="B712">
        <f>'1219'!B47</f>
        <v>0</v>
      </c>
      <c r="C712">
        <f>'1219'!C47</f>
        <v>275</v>
      </c>
      <c r="D712">
        <f>'1219'!D47</f>
        <v>101.2</v>
      </c>
      <c r="E712">
        <f>'1219'!E47</f>
        <v>115.7</v>
      </c>
      <c r="F712" s="16">
        <f t="shared" si="142"/>
        <v>101.2</v>
      </c>
      <c r="G712" s="16">
        <f t="shared" si="143"/>
        <v>390.7</v>
      </c>
    </row>
    <row r="713" spans="1:10" x14ac:dyDescent="0.25">
      <c r="A713" s="5">
        <f t="shared" si="144"/>
        <v>43825</v>
      </c>
      <c r="B713">
        <f>'1226'!B47</f>
        <v>0</v>
      </c>
      <c r="C713">
        <f>'1226'!C47</f>
        <v>275</v>
      </c>
      <c r="D713">
        <f>'1226'!D47</f>
        <v>101.2</v>
      </c>
      <c r="E713">
        <f>'1226'!E47</f>
        <v>115.7</v>
      </c>
      <c r="F713" s="16">
        <f t="shared" si="142"/>
        <v>101.2</v>
      </c>
      <c r="G713" s="16">
        <f t="shared" si="143"/>
        <v>390.7</v>
      </c>
    </row>
    <row r="714" spans="1:10" ht="15" x14ac:dyDescent="0.35">
      <c r="A714" s="5">
        <f t="shared" si="144"/>
        <v>43832</v>
      </c>
      <c r="B714">
        <f>'0102'!B47</f>
        <v>0</v>
      </c>
      <c r="C714">
        <f>'0102'!C47</f>
        <v>275</v>
      </c>
      <c r="D714">
        <f>'0102'!D47</f>
        <v>101.2</v>
      </c>
      <c r="E714">
        <f>'0102'!E47</f>
        <v>115.7</v>
      </c>
      <c r="F714" s="16">
        <f t="shared" si="142"/>
        <v>101.2</v>
      </c>
      <c r="G714" s="16">
        <f t="shared" si="143"/>
        <v>390.7</v>
      </c>
      <c r="I714" s="28"/>
    </row>
    <row r="715" spans="1:10" x14ac:dyDescent="0.25">
      <c r="A715" s="5">
        <f t="shared" si="144"/>
        <v>43839</v>
      </c>
      <c r="B715">
        <f>'0109'!B47</f>
        <v>0</v>
      </c>
      <c r="C715">
        <f>'0109'!C47</f>
        <v>275</v>
      </c>
      <c r="D715">
        <f>'0109'!D47</f>
        <v>101.2</v>
      </c>
      <c r="E715">
        <f>'0109'!E47</f>
        <v>115.7</v>
      </c>
      <c r="F715" s="16">
        <f t="shared" si="142"/>
        <v>101.2</v>
      </c>
      <c r="G715" s="16">
        <f t="shared" si="143"/>
        <v>390.7</v>
      </c>
    </row>
    <row r="716" spans="1:10" x14ac:dyDescent="0.25">
      <c r="A716" s="5">
        <f t="shared" si="144"/>
        <v>43846</v>
      </c>
      <c r="B716">
        <f>'0116'!B47</f>
        <v>0</v>
      </c>
      <c r="C716">
        <f>'0116'!C47</f>
        <v>275</v>
      </c>
      <c r="D716">
        <f>'0116'!D47</f>
        <v>101.2</v>
      </c>
      <c r="E716">
        <f>'0116'!E47</f>
        <v>115.7</v>
      </c>
      <c r="F716" s="16">
        <f t="shared" si="142"/>
        <v>101.2</v>
      </c>
      <c r="G716" s="16">
        <f t="shared" si="143"/>
        <v>390.7</v>
      </c>
    </row>
    <row r="717" spans="1:10" x14ac:dyDescent="0.25">
      <c r="A717" s="5">
        <f t="shared" si="144"/>
        <v>43853</v>
      </c>
      <c r="B717">
        <f>'0123'!B47</f>
        <v>0</v>
      </c>
      <c r="C717">
        <f>'0123'!C47</f>
        <v>275</v>
      </c>
      <c r="D717">
        <f>'0123'!D47</f>
        <v>101.2</v>
      </c>
      <c r="E717">
        <f>'0123'!E47</f>
        <v>115.7</v>
      </c>
      <c r="F717" s="16">
        <f t="shared" si="142"/>
        <v>101.2</v>
      </c>
      <c r="G717" s="16">
        <f t="shared" si="143"/>
        <v>390.7</v>
      </c>
    </row>
    <row r="718" spans="1:10" x14ac:dyDescent="0.25">
      <c r="A718" s="5">
        <f t="shared" si="144"/>
        <v>43860</v>
      </c>
      <c r="B718">
        <f>'0130'!B47</f>
        <v>0</v>
      </c>
      <c r="C718">
        <f>'0130'!C47</f>
        <v>275</v>
      </c>
      <c r="D718">
        <f>'0130'!D47</f>
        <v>101.2</v>
      </c>
      <c r="E718">
        <f>'0130'!E47</f>
        <v>115.7</v>
      </c>
      <c r="F718" s="16">
        <f t="shared" si="142"/>
        <v>101.2</v>
      </c>
      <c r="G718" s="16">
        <f t="shared" si="143"/>
        <v>390.7</v>
      </c>
    </row>
    <row r="719" spans="1:10" x14ac:dyDescent="0.25">
      <c r="A719" s="5">
        <f t="shared" si="144"/>
        <v>43867</v>
      </c>
      <c r="B719">
        <f>'0206'!B47</f>
        <v>0</v>
      </c>
      <c r="C719">
        <f>'0206'!C47</f>
        <v>275</v>
      </c>
      <c r="D719">
        <f>'0206'!D47</f>
        <v>101.2</v>
      </c>
      <c r="E719">
        <f>'0206'!E47</f>
        <v>115.7</v>
      </c>
      <c r="F719" s="16">
        <f t="shared" si="142"/>
        <v>101.2</v>
      </c>
      <c r="G719" s="16">
        <f t="shared" si="143"/>
        <v>390.7</v>
      </c>
    </row>
    <row r="720" spans="1:10" x14ac:dyDescent="0.25">
      <c r="A720" s="5">
        <f t="shared" si="144"/>
        <v>43874</v>
      </c>
      <c r="B720">
        <f>'0213'!B48</f>
        <v>0</v>
      </c>
      <c r="C720">
        <f>'0213'!C48</f>
        <v>220</v>
      </c>
      <c r="D720">
        <f>'0213'!D48</f>
        <v>101.2</v>
      </c>
      <c r="E720">
        <f>'0213'!E48</f>
        <v>417.8</v>
      </c>
      <c r="F720" s="16">
        <f t="shared" si="142"/>
        <v>101.2</v>
      </c>
      <c r="G720" s="16">
        <f t="shared" si="143"/>
        <v>637.79999999999995</v>
      </c>
    </row>
    <row r="721" spans="1:8" x14ac:dyDescent="0.25">
      <c r="A721" s="5">
        <f t="shared" si="144"/>
        <v>43881</v>
      </c>
      <c r="B721">
        <f>'0220'!B48</f>
        <v>0</v>
      </c>
      <c r="C721">
        <f>'0220'!C48</f>
        <v>220</v>
      </c>
      <c r="D721">
        <f>'0220'!D48</f>
        <v>101.2</v>
      </c>
      <c r="E721">
        <f>'0220'!E48</f>
        <v>417.8</v>
      </c>
      <c r="F721" s="16">
        <f t="shared" si="142"/>
        <v>101.2</v>
      </c>
      <c r="G721" s="16">
        <f t="shared" si="143"/>
        <v>637.79999999999995</v>
      </c>
    </row>
    <row r="722" spans="1:8" x14ac:dyDescent="0.25">
      <c r="A722" s="5">
        <f t="shared" si="144"/>
        <v>43888</v>
      </c>
      <c r="B722">
        <f>'0227'!B49</f>
        <v>0</v>
      </c>
      <c r="C722">
        <f>'0227'!C49</f>
        <v>275</v>
      </c>
      <c r="D722">
        <f>'0227'!D49</f>
        <v>101.2</v>
      </c>
      <c r="E722">
        <f>'0227'!E49</f>
        <v>417.8</v>
      </c>
      <c r="F722" s="16">
        <f t="shared" si="142"/>
        <v>101.2</v>
      </c>
      <c r="G722" s="16">
        <f t="shared" si="143"/>
        <v>692.8</v>
      </c>
    </row>
    <row r="723" spans="1:8" x14ac:dyDescent="0.25">
      <c r="A723" s="5">
        <f t="shared" si="144"/>
        <v>43895</v>
      </c>
      <c r="B723">
        <f>'0305'!B50</f>
        <v>0</v>
      </c>
      <c r="C723">
        <f>'0305'!C50</f>
        <v>225</v>
      </c>
      <c r="D723">
        <f>'0305'!D50</f>
        <v>101.2</v>
      </c>
      <c r="E723">
        <f>'0305'!E50</f>
        <v>467.4</v>
      </c>
      <c r="F723" s="16">
        <f t="shared" si="142"/>
        <v>101.2</v>
      </c>
      <c r="G723" s="16">
        <f t="shared" si="143"/>
        <v>692.4</v>
      </c>
    </row>
    <row r="724" spans="1:8" x14ac:dyDescent="0.25">
      <c r="A724" s="5">
        <f t="shared" si="144"/>
        <v>43902</v>
      </c>
      <c r="B724">
        <f>'0312'!B51</f>
        <v>0</v>
      </c>
      <c r="C724">
        <f>'0312'!C51</f>
        <v>225</v>
      </c>
      <c r="D724">
        <f>'0312'!D51</f>
        <v>101.2</v>
      </c>
      <c r="E724">
        <f>'0312'!E51</f>
        <v>467.4</v>
      </c>
      <c r="F724" s="16">
        <f t="shared" si="142"/>
        <v>101.2</v>
      </c>
      <c r="G724" s="16">
        <f t="shared" si="143"/>
        <v>692.4</v>
      </c>
    </row>
    <row r="725" spans="1:8" x14ac:dyDescent="0.25">
      <c r="A725" s="5">
        <f t="shared" si="144"/>
        <v>43909</v>
      </c>
      <c r="B725">
        <f>'0319'!B51</f>
        <v>0</v>
      </c>
      <c r="C725">
        <f>'0319'!C51</f>
        <v>225</v>
      </c>
      <c r="D725">
        <f>'0319'!D51</f>
        <v>101.2</v>
      </c>
      <c r="E725">
        <f>'0319'!E51</f>
        <v>467.4</v>
      </c>
      <c r="F725" s="16">
        <f t="shared" si="142"/>
        <v>101.2</v>
      </c>
      <c r="G725" s="16">
        <f t="shared" si="143"/>
        <v>692.4</v>
      </c>
    </row>
    <row r="726" spans="1:8" x14ac:dyDescent="0.25">
      <c r="A726" s="5">
        <f t="shared" si="144"/>
        <v>43916</v>
      </c>
      <c r="B726">
        <f>'0326'!B52</f>
        <v>0</v>
      </c>
      <c r="C726">
        <f>'0326'!C52</f>
        <v>295</v>
      </c>
      <c r="D726">
        <f>'0326'!D52</f>
        <v>101.2</v>
      </c>
      <c r="E726">
        <f>'0326'!E52</f>
        <v>517</v>
      </c>
      <c r="F726" s="16">
        <f t="shared" si="142"/>
        <v>101.2</v>
      </c>
      <c r="G726" s="16">
        <f t="shared" si="143"/>
        <v>812</v>
      </c>
    </row>
    <row r="727" spans="1:8" x14ac:dyDescent="0.25">
      <c r="A727" s="5">
        <f t="shared" si="144"/>
        <v>43923</v>
      </c>
      <c r="B727">
        <f>'0326'!B52</f>
        <v>0</v>
      </c>
      <c r="C727">
        <f>'0326'!C52</f>
        <v>295</v>
      </c>
      <c r="D727">
        <f>'0326'!D52</f>
        <v>101.2</v>
      </c>
      <c r="E727">
        <f>'0326'!E52</f>
        <v>517</v>
      </c>
      <c r="F727" s="16">
        <f t="shared" si="142"/>
        <v>101.2</v>
      </c>
      <c r="G727" s="16">
        <f t="shared" si="143"/>
        <v>812</v>
      </c>
    </row>
    <row r="728" spans="1:8" x14ac:dyDescent="0.25">
      <c r="A728" s="5">
        <f t="shared" si="144"/>
        <v>43930</v>
      </c>
      <c r="B728">
        <f>'0409'!B52</f>
        <v>0</v>
      </c>
      <c r="C728">
        <f>'0409'!C52</f>
        <v>235</v>
      </c>
      <c r="D728">
        <f>'0409'!D52</f>
        <v>101.2</v>
      </c>
      <c r="E728">
        <f>'0409'!E52</f>
        <v>579.9</v>
      </c>
      <c r="F728" s="16">
        <f t="shared" si="142"/>
        <v>101.2</v>
      </c>
      <c r="G728" s="16">
        <f t="shared" si="143"/>
        <v>814.9</v>
      </c>
    </row>
    <row r="729" spans="1:8" x14ac:dyDescent="0.25">
      <c r="A729" s="5">
        <f t="shared" si="144"/>
        <v>43937</v>
      </c>
      <c r="B729">
        <f>'0416'!B52</f>
        <v>0</v>
      </c>
      <c r="C729">
        <f>'0416'!C52</f>
        <v>120</v>
      </c>
      <c r="D729">
        <f>'0416'!D52</f>
        <v>101.2</v>
      </c>
      <c r="E729">
        <f>'0416'!E52</f>
        <v>694.9</v>
      </c>
      <c r="F729" s="16">
        <f t="shared" si="142"/>
        <v>101.2</v>
      </c>
      <c r="G729" s="16">
        <f t="shared" si="143"/>
        <v>814.9</v>
      </c>
    </row>
    <row r="730" spans="1:8" x14ac:dyDescent="0.25">
      <c r="A730" s="5">
        <f t="shared" si="144"/>
        <v>43944</v>
      </c>
      <c r="B730">
        <f>'0423'!B52</f>
        <v>0</v>
      </c>
      <c r="C730">
        <f>'0423'!C52</f>
        <v>120</v>
      </c>
      <c r="D730">
        <f>'0423'!D52</f>
        <v>101.2</v>
      </c>
      <c r="E730">
        <f>'0423'!E52</f>
        <v>694.9</v>
      </c>
      <c r="F730" s="16">
        <f t="shared" si="142"/>
        <v>101.2</v>
      </c>
      <c r="G730" s="16">
        <f t="shared" si="143"/>
        <v>814.9</v>
      </c>
    </row>
    <row r="731" spans="1:8" x14ac:dyDescent="0.25">
      <c r="A731" s="5">
        <f t="shared" si="144"/>
        <v>43951</v>
      </c>
      <c r="B731">
        <f>'0430'!B52</f>
        <v>0</v>
      </c>
      <c r="C731">
        <f>'0430'!C52</f>
        <v>120</v>
      </c>
      <c r="D731">
        <f>'0430'!D52</f>
        <v>101.2</v>
      </c>
      <c r="E731">
        <f>'0430'!E52</f>
        <v>694.9</v>
      </c>
      <c r="F731" s="16">
        <f t="shared" si="142"/>
        <v>101.2</v>
      </c>
      <c r="G731" s="16">
        <f t="shared" si="143"/>
        <v>814.9</v>
      </c>
      <c r="H731">
        <f>'0430'!F52</f>
        <v>0</v>
      </c>
    </row>
    <row r="732" spans="1:8" x14ac:dyDescent="0.25">
      <c r="A732" s="5">
        <f t="shared" si="144"/>
        <v>43958</v>
      </c>
      <c r="B732">
        <f>'0507'!B52</f>
        <v>0</v>
      </c>
      <c r="C732">
        <f>'0507'!C52</f>
        <v>60</v>
      </c>
      <c r="D732">
        <f>'0507'!D52</f>
        <v>101.2</v>
      </c>
      <c r="E732">
        <f>'0507'!E52</f>
        <v>757.9</v>
      </c>
      <c r="F732" s="16">
        <f t="shared" si="142"/>
        <v>101.2</v>
      </c>
      <c r="G732" s="16">
        <f t="shared" si="143"/>
        <v>817.9</v>
      </c>
      <c r="H732">
        <f>'0507'!F52</f>
        <v>0</v>
      </c>
    </row>
    <row r="733" spans="1:8" x14ac:dyDescent="0.25">
      <c r="A733" s="5">
        <f t="shared" si="144"/>
        <v>43965</v>
      </c>
      <c r="B733">
        <f>'0514'!B52</f>
        <v>0</v>
      </c>
      <c r="C733">
        <f>'0514'!C52</f>
        <v>0</v>
      </c>
      <c r="D733">
        <f>'0514'!D52</f>
        <v>101.2</v>
      </c>
      <c r="E733">
        <f>'0514'!E52</f>
        <v>820.9</v>
      </c>
      <c r="F733" s="16">
        <f t="shared" si="142"/>
        <v>101.2</v>
      </c>
      <c r="G733" s="16">
        <f t="shared" si="143"/>
        <v>820.9</v>
      </c>
      <c r="H733">
        <f>'0514'!F52</f>
        <v>0</v>
      </c>
    </row>
    <row r="734" spans="1:8" x14ac:dyDescent="0.25">
      <c r="A734" s="5">
        <f t="shared" si="144"/>
        <v>43972</v>
      </c>
      <c r="B734">
        <f>'0521'!B52</f>
        <v>0</v>
      </c>
      <c r="C734">
        <f>'0521'!C52</f>
        <v>0</v>
      </c>
      <c r="D734">
        <f>'0521'!D52</f>
        <v>101.2</v>
      </c>
      <c r="E734">
        <f>'0521'!E52</f>
        <v>820.9</v>
      </c>
      <c r="F734" s="16">
        <f t="shared" si="142"/>
        <v>101.2</v>
      </c>
      <c r="G734" s="16">
        <f t="shared" si="143"/>
        <v>820.9</v>
      </c>
      <c r="H734">
        <f>'0521'!F52</f>
        <v>0</v>
      </c>
    </row>
    <row r="735" spans="1:8" x14ac:dyDescent="0.25">
      <c r="A735" s="5">
        <f t="shared" si="144"/>
        <v>43979</v>
      </c>
      <c r="B735">
        <f>'0528'!B52</f>
        <v>0</v>
      </c>
      <c r="C735">
        <f>'0528'!C52</f>
        <v>0</v>
      </c>
      <c r="D735">
        <f>'0528'!D52</f>
        <v>101.2</v>
      </c>
      <c r="E735">
        <f>'0528'!E52</f>
        <v>820.9</v>
      </c>
      <c r="F735" s="16">
        <f t="shared" si="142"/>
        <v>101.2</v>
      </c>
      <c r="G735" s="16">
        <f t="shared" si="143"/>
        <v>820.9</v>
      </c>
      <c r="H735">
        <f>'0528'!F52</f>
        <v>0</v>
      </c>
    </row>
    <row r="736" spans="1:8" x14ac:dyDescent="0.25">
      <c r="A736" s="5">
        <f t="shared" si="144"/>
        <v>43986</v>
      </c>
      <c r="B736">
        <f>'0604'!B39</f>
        <v>0</v>
      </c>
      <c r="C736">
        <f>'0604'!C39</f>
        <v>20</v>
      </c>
      <c r="D736">
        <f>'0604'!D39</f>
        <v>0</v>
      </c>
      <c r="E736">
        <f>'0604'!E39</f>
        <v>0</v>
      </c>
      <c r="F736" s="16">
        <f t="shared" si="142"/>
        <v>0</v>
      </c>
      <c r="G736" s="16">
        <f t="shared" si="143"/>
        <v>20</v>
      </c>
      <c r="H736">
        <f>'0604'!F39</f>
        <v>0</v>
      </c>
    </row>
    <row r="737" spans="1:7" x14ac:dyDescent="0.25">
      <c r="A737" s="5">
        <f t="shared" si="144"/>
        <v>43993</v>
      </c>
      <c r="B737">
        <f>'0611'!B40</f>
        <v>0</v>
      </c>
      <c r="C737">
        <f>'0611'!C40</f>
        <v>20</v>
      </c>
      <c r="D737">
        <f>'0611'!D40</f>
        <v>0</v>
      </c>
      <c r="E737">
        <f>'0611'!E40</f>
        <v>0</v>
      </c>
      <c r="F737" s="16">
        <f t="shared" si="142"/>
        <v>0</v>
      </c>
      <c r="G737" s="16">
        <f t="shared" si="143"/>
        <v>20</v>
      </c>
    </row>
    <row r="738" spans="1:7" x14ac:dyDescent="0.25">
      <c r="A738" s="5">
        <f t="shared" si="144"/>
        <v>44000</v>
      </c>
      <c r="B738">
        <f>'0618'!B41</f>
        <v>0</v>
      </c>
      <c r="C738">
        <f>'0618'!C41</f>
        <v>20</v>
      </c>
      <c r="D738">
        <f>'0618'!D41</f>
        <v>0</v>
      </c>
      <c r="E738">
        <f>'0618'!E41</f>
        <v>0</v>
      </c>
      <c r="F738" s="16">
        <f t="shared" si="142"/>
        <v>0</v>
      </c>
      <c r="G738" s="16">
        <f t="shared" si="143"/>
        <v>20</v>
      </c>
    </row>
    <row r="739" spans="1:7" x14ac:dyDescent="0.25">
      <c r="A739" s="5">
        <f t="shared" si="144"/>
        <v>44007</v>
      </c>
      <c r="B739" s="272" t="s">
        <v>655</v>
      </c>
      <c r="C739" s="272" t="s">
        <v>655</v>
      </c>
      <c r="D739" s="272" t="s">
        <v>655</v>
      </c>
      <c r="E739" s="272" t="s">
        <v>655</v>
      </c>
      <c r="F739" s="16" t="e">
        <f t="shared" si="142"/>
        <v>#VALUE!</v>
      </c>
      <c r="G739" s="16" t="e">
        <f t="shared" si="143"/>
        <v>#VALUE!</v>
      </c>
    </row>
    <row r="740" spans="1:7" x14ac:dyDescent="0.25">
      <c r="A740" s="5">
        <f t="shared" si="144"/>
        <v>44014</v>
      </c>
      <c r="B740" s="272" t="s">
        <v>655</v>
      </c>
      <c r="C740" s="272" t="s">
        <v>655</v>
      </c>
      <c r="D740" s="272" t="s">
        <v>655</v>
      </c>
      <c r="E740" s="272" t="s">
        <v>655</v>
      </c>
      <c r="F740" s="16" t="e">
        <f t="shared" si="142"/>
        <v>#VALUE!</v>
      </c>
      <c r="G740" s="16" t="e">
        <f t="shared" si="143"/>
        <v>#VALUE!</v>
      </c>
    </row>
    <row r="741" spans="1:7" x14ac:dyDescent="0.25">
      <c r="A741" s="5">
        <f t="shared" si="144"/>
        <v>44021</v>
      </c>
      <c r="B741" s="272" t="s">
        <v>655</v>
      </c>
      <c r="C741" s="272" t="s">
        <v>655</v>
      </c>
      <c r="D741" s="272" t="s">
        <v>655</v>
      </c>
      <c r="E741" s="272" t="s">
        <v>655</v>
      </c>
      <c r="F741" s="16" t="e">
        <f t="shared" si="142"/>
        <v>#VALUE!</v>
      </c>
      <c r="G741" s="16" t="e">
        <f t="shared" si="143"/>
        <v>#VALUE!</v>
      </c>
    </row>
    <row r="742" spans="1:7" x14ac:dyDescent="0.25">
      <c r="A742" s="5">
        <f t="shared" si="144"/>
        <v>44028</v>
      </c>
      <c r="B742" s="272" t="s">
        <v>655</v>
      </c>
      <c r="C742" s="272" t="s">
        <v>655</v>
      </c>
      <c r="D742" s="272" t="s">
        <v>655</v>
      </c>
      <c r="E742" s="272" t="s">
        <v>655</v>
      </c>
      <c r="F742" s="16" t="e">
        <f t="shared" si="142"/>
        <v>#VALUE!</v>
      </c>
      <c r="G742" s="16" t="e">
        <f t="shared" si="143"/>
        <v>#VALUE!</v>
      </c>
    </row>
    <row r="743" spans="1:7" x14ac:dyDescent="0.25">
      <c r="A743" s="5">
        <f t="shared" si="144"/>
        <v>44035</v>
      </c>
      <c r="B743" s="272" t="s">
        <v>655</v>
      </c>
      <c r="C743" s="272" t="s">
        <v>655</v>
      </c>
      <c r="D743" s="272" t="s">
        <v>655</v>
      </c>
      <c r="E743" s="272" t="s">
        <v>655</v>
      </c>
      <c r="F743" s="16" t="e">
        <f t="shared" si="142"/>
        <v>#VALUE!</v>
      </c>
      <c r="G743" s="16" t="e">
        <f t="shared" si="143"/>
        <v>#VALUE!</v>
      </c>
    </row>
    <row r="744" spans="1:7" x14ac:dyDescent="0.25">
      <c r="A744" s="5">
        <f t="shared" si="144"/>
        <v>44042</v>
      </c>
      <c r="B744" s="272" t="s">
        <v>655</v>
      </c>
      <c r="C744" s="272" t="s">
        <v>655</v>
      </c>
      <c r="D744" s="272" t="s">
        <v>655</v>
      </c>
      <c r="E744" s="272" t="s">
        <v>655</v>
      </c>
      <c r="F744" s="16" t="e">
        <f t="shared" si="142"/>
        <v>#VALUE!</v>
      </c>
      <c r="G744" s="16" t="e">
        <f t="shared" si="143"/>
        <v>#VALUE!</v>
      </c>
    </row>
    <row r="745" spans="1:7" x14ac:dyDescent="0.25">
      <c r="A745" s="5">
        <f t="shared" si="144"/>
        <v>44049</v>
      </c>
      <c r="B745" s="272" t="s">
        <v>655</v>
      </c>
      <c r="C745" s="272" t="s">
        <v>655</v>
      </c>
      <c r="D745" s="272" t="s">
        <v>655</v>
      </c>
      <c r="E745" s="272" t="s">
        <v>655</v>
      </c>
      <c r="F745" s="16" t="e">
        <f t="shared" si="142"/>
        <v>#VALUE!</v>
      </c>
      <c r="G745" s="16" t="e">
        <f t="shared" si="143"/>
        <v>#VALUE!</v>
      </c>
    </row>
    <row r="746" spans="1:7" x14ac:dyDescent="0.25">
      <c r="A746" s="5">
        <f t="shared" si="144"/>
        <v>44056</v>
      </c>
      <c r="B746" s="272" t="s">
        <v>655</v>
      </c>
      <c r="C746" s="272" t="s">
        <v>655</v>
      </c>
      <c r="D746" s="272" t="s">
        <v>655</v>
      </c>
      <c r="E746" s="272" t="s">
        <v>655</v>
      </c>
      <c r="F746" s="16" t="e">
        <f t="shared" si="142"/>
        <v>#VALUE!</v>
      </c>
      <c r="G746" s="16" t="e">
        <f t="shared" si="143"/>
        <v>#VALUE!</v>
      </c>
    </row>
    <row r="747" spans="1:7" x14ac:dyDescent="0.25">
      <c r="A747" s="5">
        <f t="shared" si="144"/>
        <v>44063</v>
      </c>
      <c r="B747">
        <f>'0820'!B43</f>
        <v>0</v>
      </c>
      <c r="C747">
        <f>'0820'!C43</f>
        <v>42</v>
      </c>
      <c r="D747">
        <f>'0820'!D43</f>
        <v>0</v>
      </c>
      <c r="E747">
        <f>'0820'!E43</f>
        <v>0</v>
      </c>
      <c r="F747" s="16">
        <f t="shared" si="142"/>
        <v>0</v>
      </c>
      <c r="G747" s="16">
        <f t="shared" si="143"/>
        <v>42</v>
      </c>
    </row>
    <row r="748" spans="1:7" x14ac:dyDescent="0.25">
      <c r="A748" s="5">
        <f t="shared" si="144"/>
        <v>44070</v>
      </c>
      <c r="B748">
        <f>'0827'!B45</f>
        <v>0</v>
      </c>
      <c r="C748">
        <f>'0827'!C45</f>
        <v>42</v>
      </c>
      <c r="D748">
        <f>'0827'!D45</f>
        <v>0</v>
      </c>
      <c r="E748">
        <f>'0827'!E45</f>
        <v>0</v>
      </c>
      <c r="F748" s="16">
        <f t="shared" si="142"/>
        <v>0</v>
      </c>
      <c r="G748" s="16">
        <f t="shared" si="143"/>
        <v>42</v>
      </c>
    </row>
    <row r="749" spans="1:7" x14ac:dyDescent="0.25">
      <c r="A749" s="5">
        <f t="shared" si="144"/>
        <v>44077</v>
      </c>
      <c r="B749">
        <f>'0903'!B46</f>
        <v>0</v>
      </c>
      <c r="C749">
        <f>'0903'!C46</f>
        <v>42</v>
      </c>
      <c r="D749">
        <f>'0903'!D46</f>
        <v>0</v>
      </c>
      <c r="E749">
        <f>'0903'!E46</f>
        <v>0</v>
      </c>
      <c r="F749" s="16">
        <f t="shared" si="142"/>
        <v>0</v>
      </c>
      <c r="G749" s="16">
        <f t="shared" si="143"/>
        <v>42</v>
      </c>
    </row>
    <row r="750" spans="1:7" x14ac:dyDescent="0.25">
      <c r="A750" s="5">
        <f t="shared" si="144"/>
        <v>44084</v>
      </c>
      <c r="B750">
        <f>'0910'!B46</f>
        <v>0</v>
      </c>
      <c r="C750">
        <f>'0910'!C46</f>
        <v>42</v>
      </c>
      <c r="D750">
        <f>'0910'!D46</f>
        <v>0</v>
      </c>
      <c r="E750">
        <f>'0910'!E46</f>
        <v>0</v>
      </c>
      <c r="F750" s="16">
        <f t="shared" si="142"/>
        <v>0</v>
      </c>
      <c r="G750" s="16">
        <f t="shared" si="143"/>
        <v>42</v>
      </c>
    </row>
    <row r="751" spans="1:7" x14ac:dyDescent="0.25">
      <c r="A751" s="5">
        <f t="shared" si="144"/>
        <v>44091</v>
      </c>
      <c r="B751">
        <f>'0917'!B46</f>
        <v>0</v>
      </c>
      <c r="C751">
        <f>'0917'!C46</f>
        <v>92</v>
      </c>
      <c r="D751">
        <f>'0917'!D46</f>
        <v>0</v>
      </c>
      <c r="E751">
        <f>'0917'!E46</f>
        <v>0</v>
      </c>
      <c r="F751" s="16">
        <f t="shared" si="142"/>
        <v>0</v>
      </c>
      <c r="G751" s="16">
        <f t="shared" si="143"/>
        <v>92</v>
      </c>
    </row>
    <row r="752" spans="1:7" x14ac:dyDescent="0.25">
      <c r="A752" s="5">
        <f t="shared" si="144"/>
        <v>44098</v>
      </c>
      <c r="B752">
        <f>'0924'!B46</f>
        <v>0</v>
      </c>
      <c r="C752">
        <f>'0924'!C46</f>
        <v>0</v>
      </c>
      <c r="D752">
        <f>'0924'!D46</f>
        <v>0</v>
      </c>
      <c r="E752">
        <f>'0924'!E46</f>
        <v>101.2</v>
      </c>
      <c r="F752" s="16">
        <f t="shared" si="142"/>
        <v>0</v>
      </c>
      <c r="G752" s="16">
        <f t="shared" si="143"/>
        <v>101.2</v>
      </c>
    </row>
    <row r="753" spans="1:7" x14ac:dyDescent="0.25">
      <c r="A753" s="5">
        <f t="shared" si="144"/>
        <v>44105</v>
      </c>
      <c r="B753">
        <f>'1001'!B46</f>
        <v>0</v>
      </c>
      <c r="C753">
        <f>'1001'!C46</f>
        <v>0</v>
      </c>
      <c r="D753">
        <f>'1001'!D46</f>
        <v>0</v>
      </c>
      <c r="E753">
        <f>'1001'!E46</f>
        <v>101.2</v>
      </c>
      <c r="F753" s="16">
        <f t="shared" si="142"/>
        <v>0</v>
      </c>
      <c r="G753" s="16">
        <f t="shared" si="143"/>
        <v>101.2</v>
      </c>
    </row>
    <row r="754" spans="1:7" x14ac:dyDescent="0.25">
      <c r="A754" s="5">
        <f t="shared" si="144"/>
        <v>44112</v>
      </c>
      <c r="B754">
        <f>'1008'!B47</f>
        <v>0</v>
      </c>
      <c r="C754">
        <f>'1008'!C47</f>
        <v>0</v>
      </c>
      <c r="D754">
        <f>'1008'!D47</f>
        <v>0</v>
      </c>
      <c r="E754">
        <f>'1008'!E47</f>
        <v>101.2</v>
      </c>
      <c r="F754" s="16">
        <f t="shared" si="142"/>
        <v>0</v>
      </c>
      <c r="G754" s="16">
        <f t="shared" si="143"/>
        <v>101.2</v>
      </c>
    </row>
    <row r="755" spans="1:7" x14ac:dyDescent="0.25">
      <c r="A755" s="5">
        <f t="shared" si="144"/>
        <v>44119</v>
      </c>
      <c r="B755">
        <f>'1015'!B47</f>
        <v>0</v>
      </c>
      <c r="C755">
        <f>'1015'!C47</f>
        <v>0</v>
      </c>
      <c r="D755">
        <f>'1015'!D47</f>
        <v>0</v>
      </c>
      <c r="E755">
        <f>'1015'!E47</f>
        <v>101.2</v>
      </c>
      <c r="F755" s="16">
        <f t="shared" si="142"/>
        <v>0</v>
      </c>
      <c r="G755" s="16">
        <f t="shared" si="143"/>
        <v>101.2</v>
      </c>
    </row>
    <row r="756" spans="1:7" x14ac:dyDescent="0.25">
      <c r="A756" s="5">
        <f t="shared" si="144"/>
        <v>44126</v>
      </c>
      <c r="B756">
        <f>'1022'!B47</f>
        <v>0</v>
      </c>
      <c r="C756">
        <f>'1022'!C47</f>
        <v>0</v>
      </c>
      <c r="D756">
        <f>'1022'!D47</f>
        <v>0</v>
      </c>
      <c r="E756">
        <f>'1022'!E47</f>
        <v>101.2</v>
      </c>
      <c r="F756" s="16">
        <f t="shared" si="142"/>
        <v>0</v>
      </c>
      <c r="G756" s="16">
        <f t="shared" si="143"/>
        <v>101.2</v>
      </c>
    </row>
    <row r="757" spans="1:7" x14ac:dyDescent="0.25">
      <c r="A757" s="5">
        <f t="shared" si="144"/>
        <v>44133</v>
      </c>
      <c r="B757">
        <f>'1029'!B47</f>
        <v>0</v>
      </c>
      <c r="C757">
        <f>'1029'!C47</f>
        <v>0</v>
      </c>
      <c r="D757">
        <f>'1029'!D47</f>
        <v>0</v>
      </c>
      <c r="E757">
        <f>'1029'!E47</f>
        <v>101.2</v>
      </c>
      <c r="F757" s="16">
        <f t="shared" si="142"/>
        <v>0</v>
      </c>
      <c r="G757" s="16">
        <f t="shared" si="143"/>
        <v>101.2</v>
      </c>
    </row>
    <row r="758" spans="1:7" x14ac:dyDescent="0.25">
      <c r="A758" s="5">
        <f t="shared" si="144"/>
        <v>44140</v>
      </c>
      <c r="B758">
        <f>'1105'!B47</f>
        <v>0</v>
      </c>
      <c r="C758">
        <f>'1105'!C47</f>
        <v>0</v>
      </c>
      <c r="D758">
        <f>'1105'!D47</f>
        <v>0</v>
      </c>
      <c r="E758">
        <f>'1105'!E47</f>
        <v>101.2</v>
      </c>
      <c r="F758" s="16">
        <f t="shared" si="142"/>
        <v>0</v>
      </c>
      <c r="G758" s="16">
        <f t="shared" si="143"/>
        <v>101.2</v>
      </c>
    </row>
    <row r="759" spans="1:7" x14ac:dyDescent="0.25">
      <c r="A759" s="5">
        <f t="shared" si="144"/>
        <v>44147</v>
      </c>
      <c r="B759">
        <f>'1112'!B47</f>
        <v>0</v>
      </c>
      <c r="C759">
        <f>'1112'!C47</f>
        <v>0</v>
      </c>
      <c r="D759">
        <f>'1112'!D47</f>
        <v>0</v>
      </c>
      <c r="E759">
        <f>'1112'!E47</f>
        <v>101.2</v>
      </c>
      <c r="F759" s="16">
        <f t="shared" si="142"/>
        <v>0</v>
      </c>
      <c r="G759" s="16">
        <f t="shared" si="143"/>
        <v>101.2</v>
      </c>
    </row>
    <row r="760" spans="1:7" x14ac:dyDescent="0.25">
      <c r="A760" s="5">
        <f t="shared" si="144"/>
        <v>44154</v>
      </c>
      <c r="B760">
        <f>'1119'!B47</f>
        <v>0</v>
      </c>
      <c r="C760">
        <f>'1119'!C47</f>
        <v>0</v>
      </c>
      <c r="D760">
        <f>'1119'!D47</f>
        <v>0</v>
      </c>
      <c r="E760">
        <f>'1119'!E47</f>
        <v>101.2</v>
      </c>
      <c r="F760" s="16">
        <f t="shared" si="142"/>
        <v>0</v>
      </c>
      <c r="G760" s="16">
        <f t="shared" si="143"/>
        <v>101.2</v>
      </c>
    </row>
    <row r="761" spans="1:7" x14ac:dyDescent="0.25">
      <c r="A761" s="5">
        <f t="shared" si="144"/>
        <v>44161</v>
      </c>
      <c r="B761">
        <f>'1126'!B47</f>
        <v>0</v>
      </c>
      <c r="C761">
        <f>'1126'!C47</f>
        <v>0</v>
      </c>
      <c r="D761">
        <f>'1126'!D47</f>
        <v>0</v>
      </c>
      <c r="E761">
        <f>'1126'!E47</f>
        <v>101.2</v>
      </c>
      <c r="F761" s="16">
        <f>+B761+D761</f>
        <v>0</v>
      </c>
      <c r="G761" s="16">
        <f>+C761+E761</f>
        <v>101.2</v>
      </c>
    </row>
    <row r="762" spans="1:7" x14ac:dyDescent="0.25">
      <c r="A762" s="5">
        <f t="shared" si="144"/>
        <v>44168</v>
      </c>
      <c r="B762">
        <f>'1203'!B47</f>
        <v>0</v>
      </c>
      <c r="C762">
        <f>'1203'!C47</f>
        <v>0</v>
      </c>
      <c r="D762">
        <f>'1203'!D47</f>
        <v>0</v>
      </c>
      <c r="E762">
        <f>'1203'!E47</f>
        <v>101.2</v>
      </c>
      <c r="F762" s="16">
        <f t="shared" ref="F762:F790" si="145">+B762+D762</f>
        <v>0</v>
      </c>
      <c r="G762" s="16">
        <f t="shared" ref="G762:G790" si="146">+C762+E762</f>
        <v>101.2</v>
      </c>
    </row>
    <row r="763" spans="1:7" x14ac:dyDescent="0.25">
      <c r="A763" s="5">
        <f t="shared" si="144"/>
        <v>44175</v>
      </c>
      <c r="B763">
        <f>'1210'!B47</f>
        <v>0</v>
      </c>
      <c r="C763">
        <f>'1210'!C47</f>
        <v>0</v>
      </c>
      <c r="D763">
        <f>'1210'!D47</f>
        <v>0</v>
      </c>
      <c r="E763">
        <f>'1210'!E47</f>
        <v>101.2</v>
      </c>
      <c r="F763" s="16">
        <f t="shared" si="145"/>
        <v>0</v>
      </c>
      <c r="G763" s="16">
        <f t="shared" si="146"/>
        <v>101.2</v>
      </c>
    </row>
    <row r="764" spans="1:7" x14ac:dyDescent="0.25">
      <c r="A764" s="5">
        <f t="shared" si="144"/>
        <v>44182</v>
      </c>
      <c r="B764">
        <f>'1217'!B47</f>
        <v>0</v>
      </c>
      <c r="C764">
        <f>'1217'!C47</f>
        <v>0</v>
      </c>
      <c r="D764">
        <f>'1217'!D47</f>
        <v>0</v>
      </c>
      <c r="E764">
        <f>'1217'!E47</f>
        <v>101.2</v>
      </c>
      <c r="F764" s="16">
        <f t="shared" si="145"/>
        <v>0</v>
      </c>
      <c r="G764" s="16">
        <f t="shared" si="146"/>
        <v>101.2</v>
      </c>
    </row>
    <row r="765" spans="1:7" x14ac:dyDescent="0.25">
      <c r="A765" s="5">
        <f t="shared" si="144"/>
        <v>44189</v>
      </c>
      <c r="B765">
        <f>'1224'!B47</f>
        <v>0</v>
      </c>
      <c r="C765">
        <f>'1224'!C47</f>
        <v>0</v>
      </c>
      <c r="D765">
        <f>'1224'!D47</f>
        <v>0</v>
      </c>
      <c r="E765">
        <f>'1224'!E47</f>
        <v>101.2</v>
      </c>
      <c r="F765" s="16">
        <f t="shared" si="145"/>
        <v>0</v>
      </c>
      <c r="G765" s="16">
        <f t="shared" si="146"/>
        <v>101.2</v>
      </c>
    </row>
    <row r="766" spans="1:7" x14ac:dyDescent="0.25">
      <c r="A766" s="5">
        <f t="shared" si="144"/>
        <v>44196</v>
      </c>
      <c r="B766">
        <f>'1231'!B47</f>
        <v>0</v>
      </c>
      <c r="C766">
        <f>'1231'!C47</f>
        <v>0</v>
      </c>
      <c r="D766">
        <f>'1231'!D47</f>
        <v>0</v>
      </c>
      <c r="E766">
        <f>'1231'!E47</f>
        <v>101.2</v>
      </c>
      <c r="F766" s="16">
        <f t="shared" si="145"/>
        <v>0</v>
      </c>
      <c r="G766" s="16">
        <f t="shared" si="146"/>
        <v>101.2</v>
      </c>
    </row>
    <row r="767" spans="1:7" x14ac:dyDescent="0.25">
      <c r="A767" s="5">
        <f t="shared" si="144"/>
        <v>44203</v>
      </c>
      <c r="B767">
        <f>'0107'!B47</f>
        <v>0</v>
      </c>
      <c r="C767">
        <f>'0107'!C47</f>
        <v>0</v>
      </c>
      <c r="D767">
        <f>'0107'!D47</f>
        <v>0</v>
      </c>
      <c r="E767">
        <f>'0107'!E47</f>
        <v>101.2</v>
      </c>
      <c r="F767" s="16">
        <f t="shared" si="145"/>
        <v>0</v>
      </c>
      <c r="G767" s="16">
        <f t="shared" si="146"/>
        <v>101.2</v>
      </c>
    </row>
    <row r="768" spans="1:7" x14ac:dyDescent="0.25">
      <c r="A768" s="5">
        <f t="shared" si="144"/>
        <v>44210</v>
      </c>
      <c r="B768">
        <f>'0114'!B47</f>
        <v>0</v>
      </c>
      <c r="C768">
        <f>'0114'!C47</f>
        <v>0</v>
      </c>
      <c r="D768">
        <f>'0114'!D47</f>
        <v>0</v>
      </c>
      <c r="E768">
        <f>'0114'!E47</f>
        <v>101.2</v>
      </c>
      <c r="F768" s="16">
        <f t="shared" si="145"/>
        <v>0</v>
      </c>
      <c r="G768" s="16">
        <f t="shared" si="146"/>
        <v>101.2</v>
      </c>
    </row>
    <row r="769" spans="1:8" x14ac:dyDescent="0.25">
      <c r="A769" s="5">
        <f t="shared" si="144"/>
        <v>44217</v>
      </c>
      <c r="B769">
        <f>'0121'!B47</f>
        <v>0</v>
      </c>
      <c r="C769">
        <f>'0121'!C47</f>
        <v>0</v>
      </c>
      <c r="D769">
        <f>'0121'!D47</f>
        <v>0</v>
      </c>
      <c r="E769">
        <f>'0121'!E47</f>
        <v>101.2</v>
      </c>
      <c r="F769" s="16">
        <f t="shared" si="145"/>
        <v>0</v>
      </c>
      <c r="G769" s="16">
        <f t="shared" si="146"/>
        <v>101.2</v>
      </c>
    </row>
    <row r="770" spans="1:8" x14ac:dyDescent="0.25">
      <c r="A770" s="5">
        <f t="shared" ref="A770:A836" si="147">+A769+7</f>
        <v>44224</v>
      </c>
      <c r="B770">
        <f>'0128'!B47</f>
        <v>0</v>
      </c>
      <c r="C770">
        <f>'0128'!C47</f>
        <v>0</v>
      </c>
      <c r="D770">
        <f>'0128'!D47</f>
        <v>0</v>
      </c>
      <c r="E770">
        <f>'0128'!E47</f>
        <v>101.2</v>
      </c>
      <c r="F770" s="16">
        <f t="shared" si="145"/>
        <v>0</v>
      </c>
      <c r="G770" s="16">
        <f t="shared" si="146"/>
        <v>101.2</v>
      </c>
    </row>
    <row r="771" spans="1:8" x14ac:dyDescent="0.25">
      <c r="A771" s="5">
        <f t="shared" si="147"/>
        <v>44231</v>
      </c>
      <c r="B771">
        <f>'0204'!B47</f>
        <v>0</v>
      </c>
      <c r="C771">
        <f>'0204'!C47</f>
        <v>0</v>
      </c>
      <c r="D771">
        <f>'0204'!D47</f>
        <v>0</v>
      </c>
      <c r="E771">
        <f>'0204'!E47</f>
        <v>101.2</v>
      </c>
      <c r="F771" s="16">
        <f t="shared" si="145"/>
        <v>0</v>
      </c>
      <c r="G771" s="16">
        <f t="shared" si="146"/>
        <v>101.2</v>
      </c>
    </row>
    <row r="772" spans="1:8" x14ac:dyDescent="0.25">
      <c r="A772" s="5">
        <f t="shared" si="147"/>
        <v>44238</v>
      </c>
      <c r="B772">
        <f>'0211'!B47</f>
        <v>0</v>
      </c>
      <c r="C772">
        <f>'0211'!C47</f>
        <v>0</v>
      </c>
      <c r="D772">
        <f>'0211'!D47</f>
        <v>0</v>
      </c>
      <c r="E772">
        <f>'0211'!E47</f>
        <v>101.2</v>
      </c>
      <c r="F772" s="16">
        <f t="shared" si="145"/>
        <v>0</v>
      </c>
      <c r="G772" s="16">
        <f t="shared" si="146"/>
        <v>101.2</v>
      </c>
    </row>
    <row r="773" spans="1:8" x14ac:dyDescent="0.25">
      <c r="A773" s="5">
        <f t="shared" si="147"/>
        <v>44245</v>
      </c>
      <c r="B773">
        <f>'0218'!B47</f>
        <v>0</v>
      </c>
      <c r="C773">
        <f>'0218'!C47</f>
        <v>0</v>
      </c>
      <c r="D773">
        <f>'0218'!D47</f>
        <v>0</v>
      </c>
      <c r="E773">
        <f>'0218'!E47</f>
        <v>101.2</v>
      </c>
      <c r="F773" s="16">
        <f t="shared" si="145"/>
        <v>0</v>
      </c>
      <c r="G773" s="16">
        <f t="shared" si="146"/>
        <v>101.2</v>
      </c>
    </row>
    <row r="774" spans="1:8" x14ac:dyDescent="0.25">
      <c r="A774" s="5">
        <f t="shared" si="147"/>
        <v>44252</v>
      </c>
      <c r="B774">
        <f>'0225'!B47</f>
        <v>0</v>
      </c>
      <c r="C774">
        <f>'0225'!C47</f>
        <v>0</v>
      </c>
      <c r="D774">
        <f>'0225'!D47</f>
        <v>0</v>
      </c>
      <c r="E774">
        <f>'0225'!E47</f>
        <v>101.2</v>
      </c>
      <c r="F774" s="16">
        <f t="shared" si="145"/>
        <v>0</v>
      </c>
      <c r="G774" s="16">
        <f t="shared" si="146"/>
        <v>101.2</v>
      </c>
    </row>
    <row r="775" spans="1:8" x14ac:dyDescent="0.25">
      <c r="A775" s="5">
        <f t="shared" si="147"/>
        <v>44259</v>
      </c>
      <c r="B775">
        <f>'0304'!B47</f>
        <v>0</v>
      </c>
      <c r="C775">
        <f>'0304'!C47</f>
        <v>0</v>
      </c>
      <c r="D775">
        <f>'0304'!D47</f>
        <v>0</v>
      </c>
      <c r="E775">
        <f>'0304'!E47</f>
        <v>101.2</v>
      </c>
      <c r="F775" s="16">
        <f t="shared" si="145"/>
        <v>0</v>
      </c>
      <c r="G775" s="16">
        <f t="shared" si="146"/>
        <v>101.2</v>
      </c>
    </row>
    <row r="776" spans="1:8" x14ac:dyDescent="0.25">
      <c r="A776" s="5">
        <f t="shared" si="147"/>
        <v>44266</v>
      </c>
      <c r="B776">
        <f>'0311'!B47</f>
        <v>0</v>
      </c>
      <c r="C776">
        <f>'0311'!C47</f>
        <v>0</v>
      </c>
      <c r="D776">
        <f>'0311'!D47</f>
        <v>0</v>
      </c>
      <c r="E776">
        <f>'0311'!E47</f>
        <v>101.2</v>
      </c>
      <c r="F776" s="16">
        <f t="shared" si="145"/>
        <v>0</v>
      </c>
      <c r="G776" s="16">
        <f t="shared" si="146"/>
        <v>101.2</v>
      </c>
    </row>
    <row r="777" spans="1:8" x14ac:dyDescent="0.25">
      <c r="A777" s="5">
        <f t="shared" si="147"/>
        <v>44273</v>
      </c>
      <c r="B777">
        <f>'0318'!B47</f>
        <v>0</v>
      </c>
      <c r="C777">
        <f>'0318'!C47</f>
        <v>0</v>
      </c>
      <c r="D777">
        <f>'0318'!D47</f>
        <v>0</v>
      </c>
      <c r="E777">
        <f>'0318'!E47</f>
        <v>101.2</v>
      </c>
      <c r="F777" s="16">
        <f t="shared" si="145"/>
        <v>0</v>
      </c>
      <c r="G777" s="16">
        <f t="shared" si="146"/>
        <v>101.2</v>
      </c>
    </row>
    <row r="778" spans="1:8" x14ac:dyDescent="0.25">
      <c r="A778" s="5">
        <f t="shared" si="147"/>
        <v>44280</v>
      </c>
      <c r="B778">
        <f>'0325'!B47</f>
        <v>0</v>
      </c>
      <c r="C778">
        <f>'0325'!C47</f>
        <v>0</v>
      </c>
      <c r="D778">
        <f>'0325'!D47</f>
        <v>0</v>
      </c>
      <c r="E778">
        <f>'0325'!E47</f>
        <v>101.2</v>
      </c>
      <c r="F778" s="16">
        <f t="shared" si="145"/>
        <v>0</v>
      </c>
      <c r="G778" s="16">
        <f t="shared" si="146"/>
        <v>101.2</v>
      </c>
    </row>
    <row r="779" spans="1:8" x14ac:dyDescent="0.25">
      <c r="A779" s="5">
        <f t="shared" si="147"/>
        <v>44287</v>
      </c>
      <c r="B779">
        <f>'0401'!B47</f>
        <v>0</v>
      </c>
      <c r="C779">
        <f>'0401'!C47</f>
        <v>0</v>
      </c>
      <c r="D779">
        <f>'0401'!D47</f>
        <v>0</v>
      </c>
      <c r="E779">
        <f>'0401'!E47</f>
        <v>101.2</v>
      </c>
      <c r="F779" s="16">
        <f t="shared" si="145"/>
        <v>0</v>
      </c>
      <c r="G779" s="16">
        <f t="shared" si="146"/>
        <v>101.2</v>
      </c>
    </row>
    <row r="780" spans="1:8" x14ac:dyDescent="0.25">
      <c r="A780" s="5">
        <f t="shared" si="147"/>
        <v>44294</v>
      </c>
      <c r="B780">
        <f>'0408'!B47</f>
        <v>0</v>
      </c>
      <c r="C780">
        <f>'0408'!C47</f>
        <v>0</v>
      </c>
      <c r="D780">
        <f>'0408'!D47</f>
        <v>0</v>
      </c>
      <c r="E780">
        <f>'0408'!E47</f>
        <v>101.2</v>
      </c>
      <c r="F780" s="16">
        <f t="shared" si="145"/>
        <v>0</v>
      </c>
      <c r="G780" s="16">
        <f t="shared" si="146"/>
        <v>101.2</v>
      </c>
      <c r="H780">
        <f>'0408'!F47</f>
        <v>0</v>
      </c>
    </row>
    <row r="781" spans="1:8" x14ac:dyDescent="0.25">
      <c r="A781" s="5">
        <f t="shared" si="147"/>
        <v>44301</v>
      </c>
      <c r="B781">
        <f>'0415'!B47</f>
        <v>0</v>
      </c>
      <c r="C781">
        <f>'0415'!C47</f>
        <v>0</v>
      </c>
      <c r="D781">
        <f>'0415'!D47</f>
        <v>0</v>
      </c>
      <c r="E781">
        <f>'0415'!E47</f>
        <v>101.2</v>
      </c>
      <c r="F781" s="16">
        <f t="shared" si="145"/>
        <v>0</v>
      </c>
      <c r="G781" s="16">
        <f t="shared" si="146"/>
        <v>101.2</v>
      </c>
      <c r="H781">
        <f>'0415'!F47</f>
        <v>0</v>
      </c>
    </row>
    <row r="782" spans="1:8" x14ac:dyDescent="0.25">
      <c r="A782" s="5">
        <f t="shared" si="147"/>
        <v>44308</v>
      </c>
      <c r="B782">
        <f>'0422'!B47</f>
        <v>0</v>
      </c>
      <c r="C782">
        <f>'0422'!C47</f>
        <v>0</v>
      </c>
      <c r="D782">
        <f>'0422'!D47</f>
        <v>0</v>
      </c>
      <c r="E782">
        <f>'0422'!E47</f>
        <v>101.2</v>
      </c>
      <c r="F782" s="16">
        <f t="shared" si="145"/>
        <v>0</v>
      </c>
      <c r="G782" s="16">
        <f t="shared" si="146"/>
        <v>101.2</v>
      </c>
      <c r="H782">
        <f>'0422'!F47</f>
        <v>0</v>
      </c>
    </row>
    <row r="783" spans="1:8" x14ac:dyDescent="0.25">
      <c r="A783" s="5">
        <f t="shared" si="147"/>
        <v>44315</v>
      </c>
      <c r="B783">
        <f>'0429'!B47</f>
        <v>0</v>
      </c>
      <c r="C783">
        <f>'0429'!C47</f>
        <v>0</v>
      </c>
      <c r="D783">
        <f>'0429'!D47</f>
        <v>0</v>
      </c>
      <c r="E783">
        <f>'0429'!E47</f>
        <v>101.2</v>
      </c>
      <c r="F783" s="16">
        <f t="shared" si="145"/>
        <v>0</v>
      </c>
      <c r="G783" s="16">
        <f t="shared" si="146"/>
        <v>101.2</v>
      </c>
      <c r="H783">
        <f>'0429'!F47</f>
        <v>0</v>
      </c>
    </row>
    <row r="784" spans="1:8" x14ac:dyDescent="0.25">
      <c r="A784" s="5">
        <f t="shared" si="147"/>
        <v>44322</v>
      </c>
      <c r="B784">
        <f>'0506'!B47</f>
        <v>0</v>
      </c>
      <c r="C784">
        <f>'0506'!C47</f>
        <v>0</v>
      </c>
      <c r="D784">
        <f>'0506'!D47</f>
        <v>0</v>
      </c>
      <c r="E784">
        <f>'0506'!E47</f>
        <v>101.2</v>
      </c>
      <c r="F784" s="16">
        <f t="shared" si="145"/>
        <v>0</v>
      </c>
      <c r="G784" s="16">
        <f t="shared" si="146"/>
        <v>101.2</v>
      </c>
      <c r="H784">
        <f>'0506'!F47</f>
        <v>0</v>
      </c>
    </row>
    <row r="785" spans="1:8" x14ac:dyDescent="0.25">
      <c r="A785" s="5">
        <f t="shared" si="147"/>
        <v>44329</v>
      </c>
      <c r="B785">
        <f>'0513'!B47</f>
        <v>0</v>
      </c>
      <c r="C785">
        <f>'0513'!C47</f>
        <v>0</v>
      </c>
      <c r="D785">
        <f>'0513'!D47</f>
        <v>0</v>
      </c>
      <c r="E785">
        <f>'0513'!E47</f>
        <v>101.2</v>
      </c>
      <c r="F785" s="16">
        <f t="shared" si="145"/>
        <v>0</v>
      </c>
      <c r="G785" s="16">
        <f t="shared" si="146"/>
        <v>101.2</v>
      </c>
      <c r="H785">
        <f>'0513'!F47</f>
        <v>0</v>
      </c>
    </row>
    <row r="786" spans="1:8" x14ac:dyDescent="0.25">
      <c r="A786" s="5">
        <f t="shared" si="147"/>
        <v>44336</v>
      </c>
      <c r="B786">
        <f>'0520'!B47</f>
        <v>0</v>
      </c>
      <c r="C786">
        <f>'0520'!C47</f>
        <v>0</v>
      </c>
      <c r="D786">
        <f>'0520'!D47</f>
        <v>0</v>
      </c>
      <c r="E786">
        <f>'0520'!E47</f>
        <v>101.2</v>
      </c>
      <c r="F786" s="16">
        <f t="shared" si="145"/>
        <v>0</v>
      </c>
      <c r="G786" s="16">
        <f t="shared" si="146"/>
        <v>101.2</v>
      </c>
      <c r="H786">
        <f>'0520'!F47</f>
        <v>0</v>
      </c>
    </row>
    <row r="787" spans="1:8" x14ac:dyDescent="0.25">
      <c r="A787" s="5">
        <f t="shared" si="147"/>
        <v>44343</v>
      </c>
      <c r="B787">
        <f>'0527'!B47</f>
        <v>0</v>
      </c>
      <c r="C787">
        <f>'0527'!C47</f>
        <v>0</v>
      </c>
      <c r="D787">
        <f>'0527'!D47</f>
        <v>0</v>
      </c>
      <c r="E787">
        <f>'0527'!E47</f>
        <v>101.2</v>
      </c>
      <c r="F787" s="16">
        <f t="shared" si="145"/>
        <v>0</v>
      </c>
      <c r="G787" s="16">
        <f t="shared" si="146"/>
        <v>101.2</v>
      </c>
      <c r="H787">
        <f>'0527'!F47</f>
        <v>0</v>
      </c>
    </row>
    <row r="788" spans="1:8" x14ac:dyDescent="0.25">
      <c r="A788" s="5">
        <f t="shared" si="147"/>
        <v>44350</v>
      </c>
      <c r="B788" s="272" t="s">
        <v>655</v>
      </c>
      <c r="C788" s="272" t="s">
        <v>655</v>
      </c>
      <c r="D788" s="272" t="s">
        <v>655</v>
      </c>
      <c r="E788" s="272" t="s">
        <v>655</v>
      </c>
      <c r="F788" s="16" t="e">
        <f t="shared" si="145"/>
        <v>#VALUE!</v>
      </c>
      <c r="G788" s="16" t="e">
        <f t="shared" si="146"/>
        <v>#VALUE!</v>
      </c>
      <c r="H788" s="272" t="s">
        <v>655</v>
      </c>
    </row>
    <row r="789" spans="1:8" x14ac:dyDescent="0.25">
      <c r="A789" s="5">
        <f t="shared" si="147"/>
        <v>44357</v>
      </c>
      <c r="B789" s="272" t="s">
        <v>655</v>
      </c>
      <c r="C789" s="272" t="s">
        <v>655</v>
      </c>
      <c r="D789" s="272" t="s">
        <v>655</v>
      </c>
      <c r="E789" s="272" t="s">
        <v>655</v>
      </c>
      <c r="F789" s="16" t="e">
        <f t="shared" si="145"/>
        <v>#VALUE!</v>
      </c>
      <c r="G789" s="16" t="e">
        <f t="shared" si="146"/>
        <v>#VALUE!</v>
      </c>
      <c r="H789" s="272" t="s">
        <v>655</v>
      </c>
    </row>
    <row r="790" spans="1:8" x14ac:dyDescent="0.25">
      <c r="A790" s="5">
        <f t="shared" si="147"/>
        <v>44364</v>
      </c>
      <c r="B790" s="272" t="s">
        <v>655</v>
      </c>
      <c r="C790" s="272" t="s">
        <v>655</v>
      </c>
      <c r="D790" s="272" t="s">
        <v>655</v>
      </c>
      <c r="E790" s="272" t="s">
        <v>655</v>
      </c>
      <c r="F790" s="16" t="e">
        <f t="shared" si="145"/>
        <v>#VALUE!</v>
      </c>
      <c r="G790" s="16" t="e">
        <f t="shared" si="146"/>
        <v>#VALUE!</v>
      </c>
      <c r="H790" s="272" t="s">
        <v>655</v>
      </c>
    </row>
    <row r="791" spans="1:8" x14ac:dyDescent="0.25">
      <c r="A791" s="5">
        <f t="shared" si="147"/>
        <v>44371</v>
      </c>
      <c r="B791" s="272" t="s">
        <v>655</v>
      </c>
      <c r="C791" s="272" t="s">
        <v>655</v>
      </c>
      <c r="D791" s="272" t="s">
        <v>655</v>
      </c>
      <c r="E791" s="272" t="s">
        <v>655</v>
      </c>
      <c r="F791" s="16" t="e">
        <f t="shared" ref="F791" si="148">+B791+D791</f>
        <v>#VALUE!</v>
      </c>
      <c r="G791" s="16" t="e">
        <f t="shared" ref="G791" si="149">+C791+E791</f>
        <v>#VALUE!</v>
      </c>
      <c r="H791" s="272" t="s">
        <v>655</v>
      </c>
    </row>
    <row r="792" spans="1:8" x14ac:dyDescent="0.25">
      <c r="A792" s="5">
        <f t="shared" si="147"/>
        <v>44378</v>
      </c>
      <c r="B792" s="272" t="s">
        <v>655</v>
      </c>
      <c r="C792" s="272" t="s">
        <v>655</v>
      </c>
      <c r="D792" s="272" t="s">
        <v>655</v>
      </c>
      <c r="E792" s="272" t="s">
        <v>655</v>
      </c>
      <c r="F792" s="16" t="e">
        <f t="shared" ref="F792" si="150">+B792+D792</f>
        <v>#VALUE!</v>
      </c>
      <c r="G792" s="16" t="e">
        <f t="shared" ref="G792" si="151">+C792+E792</f>
        <v>#VALUE!</v>
      </c>
      <c r="H792" s="272" t="s">
        <v>655</v>
      </c>
    </row>
    <row r="793" spans="1:8" x14ac:dyDescent="0.25">
      <c r="A793" s="5">
        <f t="shared" si="147"/>
        <v>44385</v>
      </c>
      <c r="B793" s="272" t="s">
        <v>655</v>
      </c>
      <c r="C793" s="272" t="s">
        <v>655</v>
      </c>
      <c r="D793" s="272" t="s">
        <v>655</v>
      </c>
      <c r="E793" s="272" t="s">
        <v>655</v>
      </c>
      <c r="F793" s="16" t="e">
        <f t="shared" ref="F793" si="152">+B793+D793</f>
        <v>#VALUE!</v>
      </c>
      <c r="G793" s="16" t="e">
        <f t="shared" ref="G793" si="153">+C793+E793</f>
        <v>#VALUE!</v>
      </c>
      <c r="H793" s="272" t="s">
        <v>655</v>
      </c>
    </row>
    <row r="794" spans="1:8" x14ac:dyDescent="0.25">
      <c r="A794" s="5">
        <f t="shared" si="147"/>
        <v>44392</v>
      </c>
      <c r="B794" s="272" t="s">
        <v>655</v>
      </c>
      <c r="C794" s="272" t="s">
        <v>655</v>
      </c>
      <c r="D794" s="272" t="s">
        <v>655</v>
      </c>
      <c r="E794" s="272" t="s">
        <v>655</v>
      </c>
      <c r="F794" s="16" t="e">
        <f t="shared" ref="F794" si="154">+B794+D794</f>
        <v>#VALUE!</v>
      </c>
      <c r="G794" s="16" t="e">
        <f t="shared" ref="G794" si="155">+C794+E794</f>
        <v>#VALUE!</v>
      </c>
      <c r="H794" s="272" t="s">
        <v>655</v>
      </c>
    </row>
    <row r="795" spans="1:8" x14ac:dyDescent="0.25">
      <c r="A795" s="5">
        <f t="shared" si="147"/>
        <v>44399</v>
      </c>
      <c r="B795" s="272" t="s">
        <v>655</v>
      </c>
      <c r="C795" s="272" t="s">
        <v>655</v>
      </c>
      <c r="D795" s="272" t="s">
        <v>655</v>
      </c>
      <c r="E795" s="272" t="s">
        <v>655</v>
      </c>
      <c r="F795" s="16" t="e">
        <f t="shared" ref="F795" si="156">+B795+D795</f>
        <v>#VALUE!</v>
      </c>
      <c r="G795" s="16" t="e">
        <f t="shared" ref="G795" si="157">+C795+E795</f>
        <v>#VALUE!</v>
      </c>
      <c r="H795" s="272" t="s">
        <v>655</v>
      </c>
    </row>
    <row r="796" spans="1:8" x14ac:dyDescent="0.25">
      <c r="A796" s="5">
        <f t="shared" si="147"/>
        <v>44406</v>
      </c>
      <c r="B796" s="272" t="s">
        <v>655</v>
      </c>
      <c r="C796" s="272" t="s">
        <v>655</v>
      </c>
      <c r="D796" s="272" t="s">
        <v>655</v>
      </c>
      <c r="E796" s="272" t="s">
        <v>655</v>
      </c>
      <c r="F796" s="16" t="e">
        <f t="shared" ref="F796" si="158">+B796+D796</f>
        <v>#VALUE!</v>
      </c>
      <c r="G796" s="16" t="e">
        <f t="shared" ref="G796" si="159">+C796+E796</f>
        <v>#VALUE!</v>
      </c>
      <c r="H796" s="272" t="s">
        <v>655</v>
      </c>
    </row>
    <row r="797" spans="1:8" x14ac:dyDescent="0.25">
      <c r="A797" s="5">
        <f t="shared" si="147"/>
        <v>44413</v>
      </c>
      <c r="B797" s="272" t="s">
        <v>655</v>
      </c>
      <c r="C797" s="272" t="s">
        <v>655</v>
      </c>
      <c r="D797" s="272" t="s">
        <v>655</v>
      </c>
      <c r="E797" s="272" t="s">
        <v>655</v>
      </c>
      <c r="F797" s="16" t="e">
        <f t="shared" ref="F797" si="160">+B797+D797</f>
        <v>#VALUE!</v>
      </c>
      <c r="G797" s="16" t="e">
        <f t="shared" ref="G797" si="161">+C797+E797</f>
        <v>#VALUE!</v>
      </c>
      <c r="H797" s="272" t="s">
        <v>655</v>
      </c>
    </row>
    <row r="798" spans="1:8" x14ac:dyDescent="0.25">
      <c r="A798" s="5">
        <f t="shared" si="147"/>
        <v>44420</v>
      </c>
      <c r="B798" s="272" t="s">
        <v>655</v>
      </c>
      <c r="C798" s="272" t="s">
        <v>655</v>
      </c>
      <c r="D798" s="272" t="s">
        <v>655</v>
      </c>
      <c r="E798" s="272" t="s">
        <v>655</v>
      </c>
      <c r="F798" s="16" t="e">
        <f t="shared" ref="F798" si="162">+B798+D798</f>
        <v>#VALUE!</v>
      </c>
      <c r="G798" s="16" t="e">
        <f t="shared" ref="G798" si="163">+C798+E798</f>
        <v>#VALUE!</v>
      </c>
      <c r="H798" s="272" t="s">
        <v>655</v>
      </c>
    </row>
    <row r="799" spans="1:8" x14ac:dyDescent="0.25">
      <c r="A799" s="5">
        <f t="shared" si="147"/>
        <v>44427</v>
      </c>
      <c r="B799" s="272" t="s">
        <v>655</v>
      </c>
      <c r="C799" s="272" t="s">
        <v>655</v>
      </c>
      <c r="D799" s="272" t="s">
        <v>655</v>
      </c>
      <c r="E799" s="272" t="s">
        <v>655</v>
      </c>
      <c r="F799" s="16" t="e">
        <f t="shared" ref="F799" si="164">+B799+D799</f>
        <v>#VALUE!</v>
      </c>
      <c r="G799" s="16" t="e">
        <f t="shared" ref="G799" si="165">+C799+E799</f>
        <v>#VALUE!</v>
      </c>
      <c r="H799" s="272" t="s">
        <v>655</v>
      </c>
    </row>
    <row r="800" spans="1:8" x14ac:dyDescent="0.25">
      <c r="A800" s="5">
        <f t="shared" si="147"/>
        <v>44434</v>
      </c>
      <c r="B800" s="272" t="s">
        <v>655</v>
      </c>
      <c r="C800" s="272" t="s">
        <v>655</v>
      </c>
      <c r="D800" s="272" t="s">
        <v>655</v>
      </c>
      <c r="E800" s="272" t="s">
        <v>655</v>
      </c>
      <c r="F800" s="16" t="e">
        <f>+B800+D800</f>
        <v>#VALUE!</v>
      </c>
      <c r="G800" s="16" t="e">
        <f>+C800+E800</f>
        <v>#VALUE!</v>
      </c>
      <c r="H800" s="272" t="s">
        <v>655</v>
      </c>
    </row>
    <row r="801" spans="1:8" x14ac:dyDescent="0.25">
      <c r="A801" s="5">
        <f t="shared" si="147"/>
        <v>44441</v>
      </c>
      <c r="B801" s="272" t="s">
        <v>655</v>
      </c>
      <c r="C801" s="272" t="s">
        <v>655</v>
      </c>
      <c r="D801" s="272" t="s">
        <v>655</v>
      </c>
      <c r="E801" s="272" t="s">
        <v>655</v>
      </c>
      <c r="F801" s="16" t="e">
        <f t="shared" ref="F801:F804" si="166">+B801+D801</f>
        <v>#VALUE!</v>
      </c>
      <c r="G801" s="16" t="e">
        <f t="shared" ref="G801:G804" si="167">+C801+E801</f>
        <v>#VALUE!</v>
      </c>
      <c r="H801" s="272" t="s">
        <v>655</v>
      </c>
    </row>
    <row r="802" spans="1:8" x14ac:dyDescent="0.25">
      <c r="A802" s="5">
        <f t="shared" si="147"/>
        <v>44448</v>
      </c>
      <c r="B802" s="272" t="s">
        <v>655</v>
      </c>
      <c r="C802" s="272" t="s">
        <v>655</v>
      </c>
      <c r="D802" s="272" t="s">
        <v>655</v>
      </c>
      <c r="E802" s="272" t="s">
        <v>655</v>
      </c>
      <c r="F802" s="16" t="e">
        <f t="shared" si="166"/>
        <v>#VALUE!</v>
      </c>
      <c r="G802" s="16" t="e">
        <f t="shared" si="167"/>
        <v>#VALUE!</v>
      </c>
      <c r="H802" s="272" t="s">
        <v>655</v>
      </c>
    </row>
    <row r="803" spans="1:8" x14ac:dyDescent="0.25">
      <c r="A803" s="5">
        <f t="shared" si="147"/>
        <v>44455</v>
      </c>
      <c r="B803" s="272" t="s">
        <v>655</v>
      </c>
      <c r="C803" s="272" t="s">
        <v>655</v>
      </c>
      <c r="D803" s="272" t="s">
        <v>655</v>
      </c>
      <c r="E803" s="272" t="s">
        <v>655</v>
      </c>
      <c r="F803" s="16" t="e">
        <f t="shared" si="166"/>
        <v>#VALUE!</v>
      </c>
      <c r="G803" s="16" t="e">
        <f t="shared" si="167"/>
        <v>#VALUE!</v>
      </c>
      <c r="H803" s="272" t="s">
        <v>655</v>
      </c>
    </row>
    <row r="804" spans="1:8" x14ac:dyDescent="0.25">
      <c r="A804" s="5">
        <f t="shared" si="147"/>
        <v>44462</v>
      </c>
      <c r="B804" s="272" t="s">
        <v>655</v>
      </c>
      <c r="C804" s="272" t="s">
        <v>655</v>
      </c>
      <c r="D804" s="272" t="s">
        <v>655</v>
      </c>
      <c r="E804" s="272" t="s">
        <v>655</v>
      </c>
      <c r="F804" s="16" t="e">
        <f t="shared" si="166"/>
        <v>#VALUE!</v>
      </c>
      <c r="G804" s="16" t="e">
        <f t="shared" si="167"/>
        <v>#VALUE!</v>
      </c>
      <c r="H804" s="272" t="s">
        <v>655</v>
      </c>
    </row>
    <row r="805" spans="1:8" x14ac:dyDescent="0.25">
      <c r="A805" s="5">
        <f t="shared" si="147"/>
        <v>44469</v>
      </c>
      <c r="B805" s="272" t="s">
        <v>655</v>
      </c>
      <c r="C805" s="272" t="s">
        <v>655</v>
      </c>
      <c r="D805" s="272" t="s">
        <v>655</v>
      </c>
      <c r="E805" s="272" t="s">
        <v>655</v>
      </c>
      <c r="F805" s="16" t="e">
        <f t="shared" ref="F805:F808" si="168">+B805+D805</f>
        <v>#VALUE!</v>
      </c>
      <c r="G805" s="16" t="e">
        <f t="shared" ref="G805:G808" si="169">+C805+E805</f>
        <v>#VALUE!</v>
      </c>
      <c r="H805" s="272" t="s">
        <v>655</v>
      </c>
    </row>
    <row r="806" spans="1:8" x14ac:dyDescent="0.25">
      <c r="A806" s="5">
        <f t="shared" si="147"/>
        <v>44476</v>
      </c>
      <c r="B806" s="272" t="s">
        <v>655</v>
      </c>
      <c r="C806" s="272" t="s">
        <v>655</v>
      </c>
      <c r="D806" s="272" t="s">
        <v>655</v>
      </c>
      <c r="E806" s="272" t="s">
        <v>655</v>
      </c>
      <c r="F806" s="16" t="e">
        <f t="shared" si="168"/>
        <v>#VALUE!</v>
      </c>
      <c r="G806" s="16" t="e">
        <f t="shared" si="169"/>
        <v>#VALUE!</v>
      </c>
      <c r="H806" s="272" t="s">
        <v>655</v>
      </c>
    </row>
    <row r="807" spans="1:8" x14ac:dyDescent="0.25">
      <c r="A807" s="5">
        <f t="shared" si="147"/>
        <v>44483</v>
      </c>
      <c r="B807" s="272" t="s">
        <v>655</v>
      </c>
      <c r="C807" s="272" t="s">
        <v>655</v>
      </c>
      <c r="D807" s="272" t="s">
        <v>655</v>
      </c>
      <c r="E807" s="272" t="s">
        <v>655</v>
      </c>
      <c r="F807" s="16" t="e">
        <f t="shared" si="168"/>
        <v>#VALUE!</v>
      </c>
      <c r="G807" s="16" t="e">
        <f t="shared" si="169"/>
        <v>#VALUE!</v>
      </c>
      <c r="H807" s="272" t="s">
        <v>655</v>
      </c>
    </row>
    <row r="808" spans="1:8" x14ac:dyDescent="0.25">
      <c r="A808" s="5">
        <f t="shared" si="147"/>
        <v>44490</v>
      </c>
      <c r="B808" s="272" t="s">
        <v>655</v>
      </c>
      <c r="C808" s="272" t="s">
        <v>655</v>
      </c>
      <c r="D808" s="272" t="s">
        <v>655</v>
      </c>
      <c r="E808" s="272" t="s">
        <v>655</v>
      </c>
      <c r="F808" s="16" t="e">
        <f t="shared" si="168"/>
        <v>#VALUE!</v>
      </c>
      <c r="G808" s="16" t="e">
        <f t="shared" si="169"/>
        <v>#VALUE!</v>
      </c>
      <c r="H808" s="272" t="s">
        <v>655</v>
      </c>
    </row>
    <row r="809" spans="1:8" x14ac:dyDescent="0.25">
      <c r="A809" s="5">
        <f t="shared" si="147"/>
        <v>44497</v>
      </c>
      <c r="B809" s="272" t="s">
        <v>655</v>
      </c>
      <c r="C809" s="272" t="s">
        <v>655</v>
      </c>
      <c r="D809" s="272" t="s">
        <v>655</v>
      </c>
      <c r="E809" s="272" t="s">
        <v>655</v>
      </c>
      <c r="F809" s="16" t="e">
        <f t="shared" ref="F809:F810" si="170">+B809+D809</f>
        <v>#VALUE!</v>
      </c>
      <c r="G809" s="16" t="e">
        <f t="shared" ref="G809:G810" si="171">+C809+E809</f>
        <v>#VALUE!</v>
      </c>
      <c r="H809" s="272" t="s">
        <v>655</v>
      </c>
    </row>
    <row r="810" spans="1:8" x14ac:dyDescent="0.25">
      <c r="A810" s="5">
        <f t="shared" si="147"/>
        <v>44504</v>
      </c>
      <c r="B810" s="272" t="s">
        <v>655</v>
      </c>
      <c r="C810" s="272" t="s">
        <v>655</v>
      </c>
      <c r="D810" s="272" t="s">
        <v>655</v>
      </c>
      <c r="E810" s="272" t="s">
        <v>655</v>
      </c>
      <c r="F810" s="16" t="e">
        <f t="shared" si="170"/>
        <v>#VALUE!</v>
      </c>
      <c r="G810" s="16" t="e">
        <f t="shared" si="171"/>
        <v>#VALUE!</v>
      </c>
      <c r="H810" s="272" t="s">
        <v>655</v>
      </c>
    </row>
    <row r="811" spans="1:8" x14ac:dyDescent="0.25">
      <c r="A811" s="5">
        <f t="shared" si="147"/>
        <v>44511</v>
      </c>
      <c r="B811" s="272" t="s">
        <v>655</v>
      </c>
      <c r="C811" s="272" t="s">
        <v>655</v>
      </c>
      <c r="D811" s="272" t="s">
        <v>655</v>
      </c>
      <c r="E811" s="272" t="s">
        <v>655</v>
      </c>
      <c r="F811" s="16" t="e">
        <f t="shared" ref="F811:F814" si="172">+B811+D811</f>
        <v>#VALUE!</v>
      </c>
      <c r="G811" s="16" t="e">
        <f t="shared" ref="G811:G814" si="173">+C811+E811</f>
        <v>#VALUE!</v>
      </c>
      <c r="H811" s="272" t="s">
        <v>655</v>
      </c>
    </row>
    <row r="812" spans="1:8" x14ac:dyDescent="0.25">
      <c r="A812" s="5">
        <f t="shared" si="147"/>
        <v>44518</v>
      </c>
      <c r="B812" s="272" t="s">
        <v>655</v>
      </c>
      <c r="C812" s="272" t="s">
        <v>655</v>
      </c>
      <c r="D812" s="272" t="s">
        <v>655</v>
      </c>
      <c r="E812" s="272" t="s">
        <v>655</v>
      </c>
      <c r="F812" s="16" t="e">
        <f t="shared" si="172"/>
        <v>#VALUE!</v>
      </c>
      <c r="G812" s="16" t="e">
        <f t="shared" si="173"/>
        <v>#VALUE!</v>
      </c>
      <c r="H812" s="272" t="s">
        <v>655</v>
      </c>
    </row>
    <row r="813" spans="1:8" x14ac:dyDescent="0.25">
      <c r="A813" s="5">
        <f t="shared" si="147"/>
        <v>44525</v>
      </c>
      <c r="B813" s="272" t="s">
        <v>655</v>
      </c>
      <c r="C813" s="272" t="s">
        <v>655</v>
      </c>
      <c r="D813" s="272" t="s">
        <v>655</v>
      </c>
      <c r="E813" s="272" t="s">
        <v>655</v>
      </c>
      <c r="F813" s="16" t="e">
        <f t="shared" si="172"/>
        <v>#VALUE!</v>
      </c>
      <c r="G813" s="16" t="e">
        <f t="shared" si="173"/>
        <v>#VALUE!</v>
      </c>
      <c r="H813" s="272" t="s">
        <v>655</v>
      </c>
    </row>
    <row r="814" spans="1:8" x14ac:dyDescent="0.25">
      <c r="A814" s="5">
        <f t="shared" si="147"/>
        <v>44532</v>
      </c>
      <c r="B814" s="272" t="s">
        <v>655</v>
      </c>
      <c r="C814" s="272" t="s">
        <v>655</v>
      </c>
      <c r="D814" s="272" t="s">
        <v>655</v>
      </c>
      <c r="E814" s="272" t="s">
        <v>655</v>
      </c>
      <c r="F814" s="16" t="e">
        <f t="shared" si="172"/>
        <v>#VALUE!</v>
      </c>
      <c r="G814" s="16" t="e">
        <f t="shared" si="173"/>
        <v>#VALUE!</v>
      </c>
      <c r="H814" s="272" t="s">
        <v>655</v>
      </c>
    </row>
    <row r="815" spans="1:8" x14ac:dyDescent="0.25">
      <c r="A815" s="5">
        <f t="shared" si="147"/>
        <v>44539</v>
      </c>
      <c r="B815" s="272" t="s">
        <v>655</v>
      </c>
      <c r="C815" s="272" t="s">
        <v>655</v>
      </c>
      <c r="D815" s="272" t="s">
        <v>655</v>
      </c>
      <c r="E815" s="272" t="s">
        <v>655</v>
      </c>
      <c r="F815" s="16" t="e">
        <f t="shared" ref="F815:F817" si="174">+B815+D815</f>
        <v>#VALUE!</v>
      </c>
      <c r="G815" s="16" t="e">
        <f t="shared" ref="G815:G817" si="175">+C815+E815</f>
        <v>#VALUE!</v>
      </c>
      <c r="H815" s="272" t="s">
        <v>655</v>
      </c>
    </row>
    <row r="816" spans="1:8" x14ac:dyDescent="0.25">
      <c r="A816" s="5">
        <f t="shared" si="147"/>
        <v>44546</v>
      </c>
      <c r="B816" s="272" t="s">
        <v>655</v>
      </c>
      <c r="C816" s="272" t="s">
        <v>655</v>
      </c>
      <c r="D816" s="272" t="s">
        <v>655</v>
      </c>
      <c r="E816" s="272" t="s">
        <v>655</v>
      </c>
      <c r="F816" s="16" t="e">
        <f t="shared" si="174"/>
        <v>#VALUE!</v>
      </c>
      <c r="G816" s="16" t="e">
        <f t="shared" si="175"/>
        <v>#VALUE!</v>
      </c>
      <c r="H816" s="272" t="s">
        <v>655</v>
      </c>
    </row>
    <row r="817" spans="1:8" x14ac:dyDescent="0.25">
      <c r="A817" s="5">
        <f t="shared" si="147"/>
        <v>44553</v>
      </c>
      <c r="B817" s="272" t="s">
        <v>655</v>
      </c>
      <c r="C817" s="272" t="s">
        <v>655</v>
      </c>
      <c r="D817" s="272" t="s">
        <v>655</v>
      </c>
      <c r="E817" s="272" t="s">
        <v>655</v>
      </c>
      <c r="F817" s="16" t="e">
        <f t="shared" si="174"/>
        <v>#VALUE!</v>
      </c>
      <c r="G817" s="16" t="e">
        <f t="shared" si="175"/>
        <v>#VALUE!</v>
      </c>
      <c r="H817" s="272" t="s">
        <v>655</v>
      </c>
    </row>
    <row r="818" spans="1:8" x14ac:dyDescent="0.25">
      <c r="A818" s="5">
        <f t="shared" si="147"/>
        <v>44560</v>
      </c>
      <c r="B818" s="272" t="s">
        <v>655</v>
      </c>
      <c r="C818" s="272" t="s">
        <v>655</v>
      </c>
      <c r="D818" s="272" t="s">
        <v>655</v>
      </c>
      <c r="E818" s="272" t="s">
        <v>655</v>
      </c>
      <c r="F818" s="16" t="e">
        <f t="shared" ref="F818:G822" si="176">+B818+D818</f>
        <v>#VALUE!</v>
      </c>
      <c r="G818" s="16" t="e">
        <f t="shared" si="176"/>
        <v>#VALUE!</v>
      </c>
      <c r="H818" s="272" t="s">
        <v>655</v>
      </c>
    </row>
    <row r="819" spans="1:8" x14ac:dyDescent="0.25">
      <c r="A819" s="5">
        <f t="shared" si="147"/>
        <v>44567</v>
      </c>
      <c r="B819" s="272" t="s">
        <v>655</v>
      </c>
      <c r="C819" s="272" t="s">
        <v>655</v>
      </c>
      <c r="D819" s="272" t="s">
        <v>655</v>
      </c>
      <c r="E819" s="272" t="s">
        <v>655</v>
      </c>
      <c r="F819" s="16" t="e">
        <f t="shared" si="176"/>
        <v>#VALUE!</v>
      </c>
      <c r="G819" s="16" t="e">
        <f t="shared" si="176"/>
        <v>#VALUE!</v>
      </c>
      <c r="H819" s="272" t="s">
        <v>655</v>
      </c>
    </row>
    <row r="820" spans="1:8" x14ac:dyDescent="0.25">
      <c r="A820" s="5">
        <f t="shared" si="147"/>
        <v>44574</v>
      </c>
      <c r="B820" s="272" t="s">
        <v>655</v>
      </c>
      <c r="C820" s="272" t="s">
        <v>655</v>
      </c>
      <c r="D820" s="272" t="s">
        <v>655</v>
      </c>
      <c r="E820" s="272" t="s">
        <v>655</v>
      </c>
      <c r="F820" s="16" t="e">
        <f t="shared" si="176"/>
        <v>#VALUE!</v>
      </c>
      <c r="G820" s="16" t="e">
        <f t="shared" si="176"/>
        <v>#VALUE!</v>
      </c>
      <c r="H820" s="272" t="s">
        <v>655</v>
      </c>
    </row>
    <row r="821" spans="1:8" x14ac:dyDescent="0.25">
      <c r="A821" s="5">
        <f t="shared" si="147"/>
        <v>44581</v>
      </c>
      <c r="B821" s="272" t="s">
        <v>655</v>
      </c>
      <c r="C821" s="272" t="s">
        <v>655</v>
      </c>
      <c r="D821" s="272" t="s">
        <v>655</v>
      </c>
      <c r="E821" s="272" t="s">
        <v>655</v>
      </c>
      <c r="F821" s="16" t="e">
        <f t="shared" si="176"/>
        <v>#VALUE!</v>
      </c>
      <c r="G821" s="16" t="e">
        <f t="shared" si="176"/>
        <v>#VALUE!</v>
      </c>
      <c r="H821" s="272" t="s">
        <v>655</v>
      </c>
    </row>
    <row r="822" spans="1:8" x14ac:dyDescent="0.25">
      <c r="A822" s="5">
        <f t="shared" si="147"/>
        <v>44588</v>
      </c>
      <c r="B822" s="272" t="s">
        <v>655</v>
      </c>
      <c r="C822" s="272" t="s">
        <v>655</v>
      </c>
      <c r="D822" s="272" t="s">
        <v>655</v>
      </c>
      <c r="E822" s="272" t="s">
        <v>655</v>
      </c>
      <c r="F822" s="16" t="e">
        <f t="shared" si="176"/>
        <v>#VALUE!</v>
      </c>
      <c r="G822" s="16" t="e">
        <f t="shared" si="176"/>
        <v>#VALUE!</v>
      </c>
      <c r="H822" s="272" t="s">
        <v>655</v>
      </c>
    </row>
    <row r="823" spans="1:8" x14ac:dyDescent="0.25">
      <c r="A823" s="5">
        <f t="shared" si="147"/>
        <v>44595</v>
      </c>
      <c r="B823" s="272" t="s">
        <v>655</v>
      </c>
      <c r="C823" s="272" t="s">
        <v>655</v>
      </c>
      <c r="D823" s="272" t="s">
        <v>655</v>
      </c>
      <c r="E823" s="272" t="s">
        <v>655</v>
      </c>
      <c r="F823" s="16" t="e">
        <f t="shared" ref="F823:F825" si="177">+B823+D823</f>
        <v>#VALUE!</v>
      </c>
      <c r="G823" s="16" t="e">
        <f t="shared" ref="G823:G825" si="178">+C823+E823</f>
        <v>#VALUE!</v>
      </c>
      <c r="H823" s="272" t="s">
        <v>655</v>
      </c>
    </row>
    <row r="824" spans="1:8" x14ac:dyDescent="0.25">
      <c r="A824" s="5">
        <f t="shared" si="147"/>
        <v>44602</v>
      </c>
      <c r="B824" s="272" t="s">
        <v>655</v>
      </c>
      <c r="C824" s="272" t="s">
        <v>655</v>
      </c>
      <c r="D824" s="272" t="s">
        <v>655</v>
      </c>
      <c r="E824" s="272" t="s">
        <v>655</v>
      </c>
      <c r="F824" s="16" t="e">
        <f t="shared" si="177"/>
        <v>#VALUE!</v>
      </c>
      <c r="G824" s="16" t="e">
        <f t="shared" si="178"/>
        <v>#VALUE!</v>
      </c>
      <c r="H824" s="272" t="s">
        <v>655</v>
      </c>
    </row>
    <row r="825" spans="1:8" x14ac:dyDescent="0.25">
      <c r="A825" s="5">
        <f t="shared" si="147"/>
        <v>44609</v>
      </c>
      <c r="B825" s="272" t="s">
        <v>655</v>
      </c>
      <c r="C825" s="272" t="s">
        <v>655</v>
      </c>
      <c r="D825" s="272" t="s">
        <v>655</v>
      </c>
      <c r="E825" s="272" t="s">
        <v>655</v>
      </c>
      <c r="F825" s="16" t="e">
        <f t="shared" si="177"/>
        <v>#VALUE!</v>
      </c>
      <c r="G825" s="16" t="e">
        <f t="shared" si="178"/>
        <v>#VALUE!</v>
      </c>
      <c r="H825" s="272" t="s">
        <v>655</v>
      </c>
    </row>
    <row r="826" spans="1:8" x14ac:dyDescent="0.25">
      <c r="A826" s="5">
        <f t="shared" si="147"/>
        <v>44616</v>
      </c>
      <c r="B826" s="272" t="s">
        <v>655</v>
      </c>
      <c r="C826" s="272" t="s">
        <v>655</v>
      </c>
      <c r="D826" s="272" t="s">
        <v>655</v>
      </c>
      <c r="E826" s="272" t="s">
        <v>655</v>
      </c>
      <c r="F826" s="16" t="e">
        <f t="shared" ref="F826:F829" si="179">+B826+D826</f>
        <v>#VALUE!</v>
      </c>
      <c r="G826" s="16" t="e">
        <f t="shared" ref="G826:G829" si="180">+C826+E826</f>
        <v>#VALUE!</v>
      </c>
      <c r="H826" s="272" t="s">
        <v>655</v>
      </c>
    </row>
    <row r="827" spans="1:8" x14ac:dyDescent="0.25">
      <c r="A827" s="5">
        <f t="shared" si="147"/>
        <v>44623</v>
      </c>
      <c r="B827" s="272" t="s">
        <v>655</v>
      </c>
      <c r="C827" s="272" t="s">
        <v>655</v>
      </c>
      <c r="D827" s="272" t="s">
        <v>655</v>
      </c>
      <c r="E827" s="272" t="s">
        <v>655</v>
      </c>
      <c r="F827" s="16" t="e">
        <f t="shared" si="179"/>
        <v>#VALUE!</v>
      </c>
      <c r="G827" s="16" t="e">
        <f t="shared" si="180"/>
        <v>#VALUE!</v>
      </c>
      <c r="H827" s="272" t="s">
        <v>655</v>
      </c>
    </row>
    <row r="828" spans="1:8" x14ac:dyDescent="0.25">
      <c r="A828" s="5">
        <f t="shared" si="147"/>
        <v>44630</v>
      </c>
      <c r="B828" s="272" t="s">
        <v>655</v>
      </c>
      <c r="C828" s="272" t="s">
        <v>655</v>
      </c>
      <c r="D828" s="272" t="s">
        <v>655</v>
      </c>
      <c r="E828" s="272" t="s">
        <v>655</v>
      </c>
      <c r="F828" s="16" t="e">
        <f t="shared" si="179"/>
        <v>#VALUE!</v>
      </c>
      <c r="G828" s="16" t="e">
        <f t="shared" si="180"/>
        <v>#VALUE!</v>
      </c>
      <c r="H828" s="272" t="s">
        <v>655</v>
      </c>
    </row>
    <row r="829" spans="1:8" x14ac:dyDescent="0.25">
      <c r="A829" s="5">
        <f t="shared" si="147"/>
        <v>44637</v>
      </c>
      <c r="B829" s="272" t="s">
        <v>655</v>
      </c>
      <c r="C829" s="272" t="s">
        <v>655</v>
      </c>
      <c r="D829" s="272" t="s">
        <v>655</v>
      </c>
      <c r="E829" s="272" t="s">
        <v>655</v>
      </c>
      <c r="F829" s="16" t="e">
        <f t="shared" si="179"/>
        <v>#VALUE!</v>
      </c>
      <c r="G829" s="16" t="e">
        <f t="shared" si="180"/>
        <v>#VALUE!</v>
      </c>
      <c r="H829" s="272" t="s">
        <v>655</v>
      </c>
    </row>
    <row r="830" spans="1:8" x14ac:dyDescent="0.25">
      <c r="A830" s="5">
        <f t="shared" si="147"/>
        <v>44644</v>
      </c>
      <c r="B830" s="272" t="s">
        <v>655</v>
      </c>
      <c r="C830" s="272" t="s">
        <v>655</v>
      </c>
      <c r="D830" s="272" t="s">
        <v>655</v>
      </c>
      <c r="E830" s="272" t="s">
        <v>655</v>
      </c>
      <c r="F830" s="16" t="e">
        <f t="shared" ref="F830:F834" si="181">+B830+D830</f>
        <v>#VALUE!</v>
      </c>
      <c r="G830" s="16" t="e">
        <f t="shared" ref="G830:G834" si="182">+C830+E830</f>
        <v>#VALUE!</v>
      </c>
      <c r="H830" s="272" t="s">
        <v>655</v>
      </c>
    </row>
    <row r="831" spans="1:8" x14ac:dyDescent="0.25">
      <c r="A831" s="5">
        <f t="shared" si="147"/>
        <v>44651</v>
      </c>
      <c r="B831" s="272" t="s">
        <v>655</v>
      </c>
      <c r="C831" s="272" t="s">
        <v>655</v>
      </c>
      <c r="D831" s="272" t="s">
        <v>655</v>
      </c>
      <c r="E831" s="272" t="s">
        <v>655</v>
      </c>
      <c r="F831" s="16" t="e">
        <f t="shared" si="181"/>
        <v>#VALUE!</v>
      </c>
      <c r="G831" s="16" t="e">
        <f t="shared" si="182"/>
        <v>#VALUE!</v>
      </c>
      <c r="H831" s="272" t="s">
        <v>655</v>
      </c>
    </row>
    <row r="832" spans="1:8" x14ac:dyDescent="0.25">
      <c r="A832" s="5">
        <f t="shared" si="147"/>
        <v>44658</v>
      </c>
      <c r="B832" s="272" t="s">
        <v>655</v>
      </c>
      <c r="C832" s="272" t="s">
        <v>655</v>
      </c>
      <c r="D832" s="272" t="s">
        <v>655</v>
      </c>
      <c r="E832" s="272" t="s">
        <v>655</v>
      </c>
      <c r="F832" s="16" t="e">
        <f t="shared" si="181"/>
        <v>#VALUE!</v>
      </c>
      <c r="G832" s="16" t="e">
        <f t="shared" si="182"/>
        <v>#VALUE!</v>
      </c>
      <c r="H832" s="272" t="s">
        <v>655</v>
      </c>
    </row>
    <row r="833" spans="1:8" x14ac:dyDescent="0.25">
      <c r="A833" s="5">
        <f t="shared" si="147"/>
        <v>44665</v>
      </c>
      <c r="B833" s="272" t="s">
        <v>655</v>
      </c>
      <c r="C833" s="272" t="s">
        <v>655</v>
      </c>
      <c r="D833" s="272" t="s">
        <v>655</v>
      </c>
      <c r="E833" s="272" t="s">
        <v>655</v>
      </c>
      <c r="F833" s="16" t="e">
        <f t="shared" si="181"/>
        <v>#VALUE!</v>
      </c>
      <c r="G833" s="16" t="e">
        <f t="shared" si="182"/>
        <v>#VALUE!</v>
      </c>
      <c r="H833" s="272" t="s">
        <v>655</v>
      </c>
    </row>
    <row r="834" spans="1:8" x14ac:dyDescent="0.25">
      <c r="A834" s="5">
        <f t="shared" ref="A834" si="183">+A833+7</f>
        <v>44672</v>
      </c>
      <c r="B834" s="272" t="s">
        <v>655</v>
      </c>
      <c r="C834" s="272" t="s">
        <v>655</v>
      </c>
      <c r="D834" s="272" t="s">
        <v>655</v>
      </c>
      <c r="E834" s="272" t="s">
        <v>655</v>
      </c>
      <c r="F834" s="16" t="e">
        <f t="shared" si="181"/>
        <v>#VALUE!</v>
      </c>
      <c r="G834" s="16" t="e">
        <f t="shared" si="182"/>
        <v>#VALUE!</v>
      </c>
      <c r="H834" s="272" t="s">
        <v>655</v>
      </c>
    </row>
    <row r="835" spans="1:8" x14ac:dyDescent="0.25">
      <c r="A835" s="5">
        <f t="shared" si="147"/>
        <v>44679</v>
      </c>
      <c r="B835" s="272" t="s">
        <v>655</v>
      </c>
      <c r="C835" s="272" t="s">
        <v>655</v>
      </c>
      <c r="D835" s="272" t="s">
        <v>655</v>
      </c>
      <c r="E835" s="272" t="s">
        <v>655</v>
      </c>
      <c r="F835" s="16" t="e">
        <f t="shared" ref="F835" si="184">+B835+D835</f>
        <v>#VALUE!</v>
      </c>
      <c r="G835" s="16" t="e">
        <f t="shared" ref="G835" si="185">+C835+E835</f>
        <v>#VALUE!</v>
      </c>
      <c r="H835" s="272" t="s">
        <v>655</v>
      </c>
    </row>
    <row r="836" spans="1:8" x14ac:dyDescent="0.25">
      <c r="A836" s="5">
        <f t="shared" si="147"/>
        <v>44686</v>
      </c>
      <c r="B836" s="272" t="s">
        <v>655</v>
      </c>
      <c r="C836" s="272" t="s">
        <v>655</v>
      </c>
      <c r="D836" s="272" t="s">
        <v>655</v>
      </c>
      <c r="E836" s="272" t="s">
        <v>655</v>
      </c>
      <c r="F836" s="16" t="e">
        <f t="shared" ref="F836:F839" si="186">+B836+D836</f>
        <v>#VALUE!</v>
      </c>
      <c r="G836" s="16" t="e">
        <f t="shared" ref="G836:G839" si="187">+C836+E836</f>
        <v>#VALUE!</v>
      </c>
      <c r="H836" s="272" t="s">
        <v>655</v>
      </c>
    </row>
    <row r="837" spans="1:8" x14ac:dyDescent="0.25">
      <c r="A837" s="5">
        <f t="shared" ref="A837:A863" si="188">+A836+7</f>
        <v>44693</v>
      </c>
      <c r="B837" s="272" t="s">
        <v>655</v>
      </c>
      <c r="C837" s="272" t="s">
        <v>655</v>
      </c>
      <c r="D837" s="272" t="s">
        <v>655</v>
      </c>
      <c r="E837" s="272" t="s">
        <v>655</v>
      </c>
      <c r="F837" s="16" t="e">
        <f t="shared" si="186"/>
        <v>#VALUE!</v>
      </c>
      <c r="G837" s="16" t="e">
        <f t="shared" si="187"/>
        <v>#VALUE!</v>
      </c>
      <c r="H837" s="272" t="s">
        <v>655</v>
      </c>
    </row>
    <row r="838" spans="1:8" x14ac:dyDescent="0.25">
      <c r="A838" s="5">
        <f t="shared" si="188"/>
        <v>44700</v>
      </c>
      <c r="B838" s="272" t="s">
        <v>655</v>
      </c>
      <c r="C838" s="272" t="s">
        <v>655</v>
      </c>
      <c r="D838" s="272" t="s">
        <v>655</v>
      </c>
      <c r="E838" s="272" t="s">
        <v>655</v>
      </c>
      <c r="F838" s="16" t="e">
        <f t="shared" si="186"/>
        <v>#VALUE!</v>
      </c>
      <c r="G838" s="16" t="e">
        <f t="shared" si="187"/>
        <v>#VALUE!</v>
      </c>
      <c r="H838" s="272" t="s">
        <v>655</v>
      </c>
    </row>
    <row r="839" spans="1:8" x14ac:dyDescent="0.25">
      <c r="A839" s="5">
        <f t="shared" si="188"/>
        <v>44707</v>
      </c>
      <c r="B839" s="272">
        <f>'0526'!B45</f>
        <v>0</v>
      </c>
      <c r="C839" s="272">
        <f>'0526'!C45</f>
        <v>0</v>
      </c>
      <c r="D839" s="272">
        <f>'0526'!D45</f>
        <v>0</v>
      </c>
      <c r="E839" s="272">
        <f>'0526'!E45</f>
        <v>0</v>
      </c>
      <c r="F839" s="16">
        <f t="shared" si="186"/>
        <v>0</v>
      </c>
      <c r="G839" s="16">
        <f t="shared" si="187"/>
        <v>0</v>
      </c>
      <c r="H839" s="272">
        <f>'0526'!F45</f>
        <v>60</v>
      </c>
    </row>
    <row r="840" spans="1:8" x14ac:dyDescent="0.25">
      <c r="A840" s="5">
        <f t="shared" si="188"/>
        <v>44714</v>
      </c>
      <c r="B840">
        <f>'0602'!B36</f>
        <v>60</v>
      </c>
      <c r="C840">
        <f>'0602'!C36</f>
        <v>0</v>
      </c>
      <c r="D840">
        <f>'0602'!D36</f>
        <v>0</v>
      </c>
      <c r="E840">
        <f>'0602'!E36</f>
        <v>0</v>
      </c>
      <c r="F840" s="16">
        <f t="shared" ref="F840:F842" si="189">+B840+D840</f>
        <v>60</v>
      </c>
      <c r="G840" s="16">
        <f t="shared" ref="G840:G842" si="190">+C840+E840</f>
        <v>0</v>
      </c>
    </row>
    <row r="841" spans="1:8" x14ac:dyDescent="0.25">
      <c r="A841" s="5">
        <f t="shared" si="188"/>
        <v>44721</v>
      </c>
      <c r="B841">
        <f>'0609'!B33</f>
        <v>60</v>
      </c>
      <c r="C841">
        <f>'0609'!C33</f>
        <v>0</v>
      </c>
      <c r="D841">
        <f>'0609'!D33</f>
        <v>0</v>
      </c>
      <c r="E841">
        <f>'0609'!E33</f>
        <v>0</v>
      </c>
      <c r="F841" s="16">
        <f t="shared" si="189"/>
        <v>60</v>
      </c>
      <c r="G841" s="16">
        <f t="shared" si="190"/>
        <v>0</v>
      </c>
    </row>
    <row r="842" spans="1:8" x14ac:dyDescent="0.25">
      <c r="A842" s="5">
        <f t="shared" si="188"/>
        <v>44728</v>
      </c>
      <c r="B842">
        <f>'0616'!B33</f>
        <v>60</v>
      </c>
      <c r="C842">
        <f>'0616'!C33</f>
        <v>0</v>
      </c>
      <c r="D842">
        <f>'0616'!D33</f>
        <v>0</v>
      </c>
      <c r="E842">
        <f>'0616'!E33</f>
        <v>0</v>
      </c>
      <c r="F842" s="16">
        <f t="shared" si="189"/>
        <v>60</v>
      </c>
      <c r="G842" s="16">
        <f t="shared" si="190"/>
        <v>0</v>
      </c>
    </row>
    <row r="843" spans="1:8" x14ac:dyDescent="0.25">
      <c r="A843" s="5">
        <f t="shared" si="188"/>
        <v>44735</v>
      </c>
      <c r="B843">
        <f>'0623'!B34</f>
        <v>92</v>
      </c>
      <c r="C843">
        <f>'0623'!C34</f>
        <v>0</v>
      </c>
      <c r="D843">
        <f>'0623'!D34</f>
        <v>0</v>
      </c>
      <c r="E843">
        <f>'0623'!E34</f>
        <v>0</v>
      </c>
      <c r="F843" s="16">
        <f t="shared" ref="F843:F846" si="191">+B843+D843</f>
        <v>92</v>
      </c>
      <c r="G843" s="16">
        <f t="shared" ref="G843:G846" si="192">+C843+E843</f>
        <v>0</v>
      </c>
    </row>
    <row r="844" spans="1:8" x14ac:dyDescent="0.25">
      <c r="A844" s="5">
        <f t="shared" si="188"/>
        <v>44742</v>
      </c>
      <c r="B844">
        <f>'0630'!B34</f>
        <v>32</v>
      </c>
      <c r="C844">
        <f>'0630'!C34</f>
        <v>0</v>
      </c>
      <c r="D844">
        <f>'0630'!D34</f>
        <v>66</v>
      </c>
      <c r="E844">
        <f>'0630'!E34</f>
        <v>0</v>
      </c>
      <c r="F844" s="16">
        <f t="shared" si="191"/>
        <v>98</v>
      </c>
      <c r="G844" s="16">
        <f t="shared" si="192"/>
        <v>0</v>
      </c>
    </row>
    <row r="845" spans="1:8" x14ac:dyDescent="0.25">
      <c r="A845" s="5">
        <f t="shared" si="188"/>
        <v>44749</v>
      </c>
      <c r="B845">
        <f>'0707'!B35</f>
        <v>32</v>
      </c>
      <c r="C845">
        <f>'0707'!C35</f>
        <v>0</v>
      </c>
      <c r="D845">
        <f>'0707'!D35</f>
        <v>66</v>
      </c>
      <c r="E845">
        <f>'0707'!E35</f>
        <v>0</v>
      </c>
      <c r="F845" s="16">
        <f t="shared" si="191"/>
        <v>98</v>
      </c>
      <c r="G845" s="16">
        <f t="shared" si="192"/>
        <v>0</v>
      </c>
    </row>
    <row r="846" spans="1:8" x14ac:dyDescent="0.25">
      <c r="A846" s="5">
        <f t="shared" si="188"/>
        <v>44756</v>
      </c>
      <c r="B846">
        <f>'0714'!B36</f>
        <v>0</v>
      </c>
      <c r="C846">
        <f>'0714'!C36</f>
        <v>0</v>
      </c>
      <c r="D846">
        <f>'0714'!D36</f>
        <v>66</v>
      </c>
      <c r="E846">
        <f>'0714'!E36</f>
        <v>0</v>
      </c>
      <c r="F846" s="16">
        <f t="shared" si="191"/>
        <v>66</v>
      </c>
      <c r="G846" s="16">
        <f t="shared" si="192"/>
        <v>0</v>
      </c>
    </row>
    <row r="847" spans="1:8" x14ac:dyDescent="0.25">
      <c r="A847" s="5">
        <f t="shared" si="188"/>
        <v>44763</v>
      </c>
      <c r="B847">
        <f>'0721'!B36</f>
        <v>0</v>
      </c>
      <c r="C847">
        <f>'0721'!C36</f>
        <v>0</v>
      </c>
      <c r="D847">
        <f>'0721'!D36</f>
        <v>66</v>
      </c>
      <c r="E847">
        <f>'0721'!E36</f>
        <v>0</v>
      </c>
      <c r="F847" s="16">
        <f t="shared" ref="F847:F852" si="193">+B847+D847</f>
        <v>66</v>
      </c>
      <c r="G847" s="16">
        <f t="shared" ref="G847:G852" si="194">+C847+E847</f>
        <v>0</v>
      </c>
    </row>
    <row r="848" spans="1:8" x14ac:dyDescent="0.25">
      <c r="A848" s="5">
        <f t="shared" si="188"/>
        <v>44770</v>
      </c>
      <c r="B848">
        <f>'0728'!B36</f>
        <v>0</v>
      </c>
      <c r="C848">
        <f>'0728'!C36</f>
        <v>0</v>
      </c>
      <c r="D848">
        <f>'0728'!D36</f>
        <v>66</v>
      </c>
      <c r="E848">
        <f>'0728'!E36</f>
        <v>0</v>
      </c>
      <c r="F848" s="16">
        <f t="shared" si="193"/>
        <v>66</v>
      </c>
      <c r="G848" s="16">
        <f t="shared" si="194"/>
        <v>0</v>
      </c>
    </row>
    <row r="849" spans="1:7" x14ac:dyDescent="0.25">
      <c r="A849" s="5">
        <f t="shared" si="188"/>
        <v>44777</v>
      </c>
      <c r="B849">
        <f>'0804'!B36</f>
        <v>0</v>
      </c>
      <c r="C849">
        <f>'0804'!C36</f>
        <v>0</v>
      </c>
      <c r="D849">
        <f>'0804'!D36</f>
        <v>66</v>
      </c>
      <c r="E849">
        <f>'0804'!E36</f>
        <v>0</v>
      </c>
      <c r="F849" s="16">
        <f t="shared" si="193"/>
        <v>66</v>
      </c>
      <c r="G849" s="16">
        <f t="shared" si="194"/>
        <v>0</v>
      </c>
    </row>
    <row r="850" spans="1:7" x14ac:dyDescent="0.25">
      <c r="A850" s="5">
        <f t="shared" si="188"/>
        <v>44784</v>
      </c>
      <c r="B850">
        <f>'0811'!B36</f>
        <v>0</v>
      </c>
      <c r="C850">
        <f>'0811'!C36</f>
        <v>0</v>
      </c>
      <c r="D850">
        <f>'0811'!D36</f>
        <v>66</v>
      </c>
      <c r="E850">
        <f>'0811'!E36</f>
        <v>0</v>
      </c>
      <c r="F850" s="16">
        <f t="shared" si="193"/>
        <v>66</v>
      </c>
      <c r="G850" s="16">
        <f t="shared" si="194"/>
        <v>0</v>
      </c>
    </row>
    <row r="851" spans="1:7" x14ac:dyDescent="0.25">
      <c r="A851" s="5">
        <f t="shared" si="188"/>
        <v>44791</v>
      </c>
      <c r="C851">
        <v>0</v>
      </c>
      <c r="E851">
        <v>0</v>
      </c>
      <c r="F851" s="16">
        <f t="shared" si="193"/>
        <v>0</v>
      </c>
      <c r="G851" s="16">
        <f t="shared" si="194"/>
        <v>0</v>
      </c>
    </row>
    <row r="852" spans="1:7" x14ac:dyDescent="0.25">
      <c r="A852" s="5">
        <f t="shared" si="188"/>
        <v>44798</v>
      </c>
      <c r="B852">
        <f>'0825'!B36</f>
        <v>0</v>
      </c>
      <c r="C852">
        <f>'0825'!C36</f>
        <v>0</v>
      </c>
      <c r="D852">
        <f>'0825'!D36</f>
        <v>66</v>
      </c>
      <c r="E852">
        <f>'0825'!E36</f>
        <v>0</v>
      </c>
      <c r="F852" s="16">
        <f t="shared" si="193"/>
        <v>66</v>
      </c>
      <c r="G852" s="16">
        <f t="shared" si="194"/>
        <v>0</v>
      </c>
    </row>
    <row r="853" spans="1:7" x14ac:dyDescent="0.25">
      <c r="A853" s="5">
        <f t="shared" si="188"/>
        <v>44805</v>
      </c>
      <c r="B853">
        <f>'0901'!B36</f>
        <v>0</v>
      </c>
      <c r="C853">
        <f>'0901'!C36</f>
        <v>0</v>
      </c>
      <c r="D853">
        <f>'0901'!D36</f>
        <v>66</v>
      </c>
      <c r="E853">
        <f>'0901'!E36</f>
        <v>0</v>
      </c>
      <c r="F853" s="16">
        <f t="shared" ref="F853" si="195">+B853+D853</f>
        <v>66</v>
      </c>
      <c r="G853" s="16">
        <f t="shared" ref="G853" si="196">+C853+E853</f>
        <v>0</v>
      </c>
    </row>
    <row r="854" spans="1:7" x14ac:dyDescent="0.25">
      <c r="A854" s="5">
        <f t="shared" si="188"/>
        <v>44812</v>
      </c>
      <c r="B854">
        <f>'0908'!B37</f>
        <v>0</v>
      </c>
      <c r="C854">
        <f>'0908'!C37</f>
        <v>0</v>
      </c>
      <c r="D854">
        <f>'0908'!D37</f>
        <v>66</v>
      </c>
      <c r="E854">
        <f>'0908'!E37</f>
        <v>0</v>
      </c>
      <c r="F854" s="16">
        <f t="shared" ref="F854" si="197">+B854+D854</f>
        <v>66</v>
      </c>
      <c r="G854" s="16">
        <f t="shared" ref="G854" si="198">+C854+E854</f>
        <v>0</v>
      </c>
    </row>
    <row r="855" spans="1:7" x14ac:dyDescent="0.25">
      <c r="A855" s="5">
        <f t="shared" si="188"/>
        <v>44819</v>
      </c>
      <c r="B855">
        <f>'0915'!B38</f>
        <v>0</v>
      </c>
      <c r="C855">
        <f>'0915'!C38</f>
        <v>0</v>
      </c>
      <c r="D855">
        <f>'0915'!D38</f>
        <v>66</v>
      </c>
      <c r="E855">
        <f>'0915'!E38</f>
        <v>0</v>
      </c>
      <c r="F855" s="16">
        <f t="shared" ref="F855:F859" si="199">+B855+D855</f>
        <v>66</v>
      </c>
      <c r="G855" s="16">
        <f t="shared" ref="G855:G859" si="200">+C855+E855</f>
        <v>0</v>
      </c>
    </row>
    <row r="856" spans="1:7" x14ac:dyDescent="0.25">
      <c r="A856" s="5">
        <f t="shared" si="188"/>
        <v>44826</v>
      </c>
      <c r="B856">
        <f>'0922'!B38</f>
        <v>0</v>
      </c>
      <c r="C856">
        <f>'0922'!C38</f>
        <v>0</v>
      </c>
      <c r="D856">
        <f>'0922'!D38</f>
        <v>66</v>
      </c>
      <c r="E856">
        <f>'0922'!E38</f>
        <v>0</v>
      </c>
      <c r="F856" s="16">
        <f t="shared" si="199"/>
        <v>66</v>
      </c>
      <c r="G856" s="16">
        <f t="shared" si="200"/>
        <v>0</v>
      </c>
    </row>
    <row r="857" spans="1:7" x14ac:dyDescent="0.25">
      <c r="A857" s="5">
        <f t="shared" si="188"/>
        <v>44833</v>
      </c>
      <c r="B857">
        <f>'0929'!B39</f>
        <v>0</v>
      </c>
      <c r="C857">
        <f>'0929'!C39</f>
        <v>0</v>
      </c>
      <c r="D857">
        <f>'0929'!D39</f>
        <v>66</v>
      </c>
      <c r="E857">
        <f>'0929'!E39</f>
        <v>0</v>
      </c>
      <c r="F857" s="16">
        <f t="shared" si="199"/>
        <v>66</v>
      </c>
      <c r="G857" s="16">
        <f t="shared" si="200"/>
        <v>0</v>
      </c>
    </row>
    <row r="858" spans="1:7" x14ac:dyDescent="0.25">
      <c r="A858" s="5">
        <f t="shared" si="188"/>
        <v>44840</v>
      </c>
      <c r="B858">
        <f>'1006'!B39</f>
        <v>0</v>
      </c>
      <c r="C858">
        <f>'1006'!C39</f>
        <v>0</v>
      </c>
      <c r="D858">
        <f>'1006'!D39</f>
        <v>66</v>
      </c>
      <c r="E858">
        <f>'1006'!E39</f>
        <v>0</v>
      </c>
      <c r="F858" s="16">
        <f t="shared" si="199"/>
        <v>66</v>
      </c>
      <c r="G858" s="16">
        <f t="shared" si="200"/>
        <v>0</v>
      </c>
    </row>
    <row r="859" spans="1:7" x14ac:dyDescent="0.25">
      <c r="A859" s="5">
        <f t="shared" si="188"/>
        <v>44847</v>
      </c>
      <c r="B859">
        <f>'1013'!B40</f>
        <v>0</v>
      </c>
      <c r="C859">
        <f>'1013'!C40</f>
        <v>0</v>
      </c>
      <c r="D859">
        <f>'1013'!D40</f>
        <v>66</v>
      </c>
      <c r="E859">
        <f>'1013'!E40</f>
        <v>0</v>
      </c>
      <c r="F859" s="16">
        <f t="shared" si="199"/>
        <v>66</v>
      </c>
      <c r="G859" s="16">
        <f t="shared" si="200"/>
        <v>0</v>
      </c>
    </row>
    <row r="860" spans="1:7" x14ac:dyDescent="0.25">
      <c r="A860" s="5">
        <f t="shared" si="188"/>
        <v>44854</v>
      </c>
      <c r="F860" s="16">
        <f t="shared" ref="F860:F863" si="201">+B860+D860</f>
        <v>0</v>
      </c>
      <c r="G860" s="16">
        <f t="shared" ref="G860:G863" si="202">+C860+E860</f>
        <v>0</v>
      </c>
    </row>
    <row r="861" spans="1:7" x14ac:dyDescent="0.25">
      <c r="A861" s="5">
        <f t="shared" si="188"/>
        <v>44861</v>
      </c>
      <c r="F861" s="16">
        <f t="shared" si="201"/>
        <v>0</v>
      </c>
      <c r="G861" s="16">
        <f t="shared" si="202"/>
        <v>0</v>
      </c>
    </row>
    <row r="862" spans="1:7" x14ac:dyDescent="0.25">
      <c r="A862" s="5">
        <f t="shared" si="188"/>
        <v>44868</v>
      </c>
      <c r="F862" s="16">
        <f t="shared" si="201"/>
        <v>0</v>
      </c>
      <c r="G862" s="16">
        <f t="shared" si="202"/>
        <v>0</v>
      </c>
    </row>
    <row r="863" spans="1:7" x14ac:dyDescent="0.25">
      <c r="A863" s="5">
        <f t="shared" si="188"/>
        <v>44875</v>
      </c>
      <c r="F863" s="16">
        <f t="shared" si="201"/>
        <v>0</v>
      </c>
      <c r="G863" s="16">
        <f t="shared" si="202"/>
        <v>0</v>
      </c>
    </row>
    <row r="65525" spans="1:1" x14ac:dyDescent="0.25">
      <c r="A65525" s="5"/>
    </row>
  </sheetData>
  <mergeCells count="2">
    <mergeCell ref="D1:E1"/>
    <mergeCell ref="F1:G1"/>
  </mergeCells>
  <phoneticPr fontId="7" type="noConversion"/>
  <pageMargins left="0.75" right="0.75" top="1" bottom="1" header="0.5" footer="0.5"/>
  <headerFooter alignWithMargins="0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7"/>
  <dimension ref="A1:O683"/>
  <sheetViews>
    <sheetView zoomScale="130" zoomScaleNormal="130" workbookViewId="0">
      <pane xSplit="1" ySplit="2" topLeftCell="B675" activePane="bottomRight" state="frozen"/>
      <selection pane="topRight" activeCell="B1" sqref="B1"/>
      <selection pane="bottomLeft" activeCell="A3" sqref="A3"/>
      <selection pane="bottomRight" activeCell="B683" sqref="B683"/>
    </sheetView>
  </sheetViews>
  <sheetFormatPr defaultRowHeight="13.2" x14ac:dyDescent="0.25"/>
  <cols>
    <col min="1" max="1" width="13.6640625" customWidth="1"/>
    <col min="2" max="2" width="10.109375" customWidth="1"/>
    <col min="3" max="3" width="12.44140625" customWidth="1"/>
    <col min="4" max="4" width="10.109375" customWidth="1"/>
    <col min="5" max="5" width="12.109375" customWidth="1"/>
    <col min="6" max="6" width="9.88671875" customWidth="1"/>
    <col min="7" max="7" width="10.88671875" customWidth="1"/>
  </cols>
  <sheetData>
    <row r="1" spans="1:9" ht="15.6" x14ac:dyDescent="0.3">
      <c r="A1" s="35" t="s">
        <v>344</v>
      </c>
      <c r="B1" s="112" t="s">
        <v>608</v>
      </c>
      <c r="C1" s="112"/>
      <c r="D1" s="399" t="s">
        <v>609</v>
      </c>
      <c r="E1" s="399"/>
      <c r="F1" s="399" t="s">
        <v>610</v>
      </c>
      <c r="G1" s="399"/>
      <c r="H1" s="112"/>
      <c r="I1" s="35" t="s">
        <v>640</v>
      </c>
    </row>
    <row r="2" spans="1:9" ht="15.6" x14ac:dyDescent="0.3">
      <c r="A2" s="35" t="s">
        <v>657</v>
      </c>
      <c r="B2" s="112" t="s">
        <v>613</v>
      </c>
      <c r="C2" s="112" t="s">
        <v>614</v>
      </c>
      <c r="D2" s="112" t="s">
        <v>613</v>
      </c>
      <c r="E2" s="112" t="s">
        <v>614</v>
      </c>
      <c r="F2" s="112" t="s">
        <v>642</v>
      </c>
      <c r="G2" s="112" t="s">
        <v>614</v>
      </c>
      <c r="H2" s="112" t="s">
        <v>4</v>
      </c>
      <c r="I2" s="103" t="s">
        <v>643</v>
      </c>
    </row>
    <row r="4" spans="1:9" x14ac:dyDescent="0.25">
      <c r="A4" s="5">
        <v>40696</v>
      </c>
      <c r="H4" s="13"/>
    </row>
    <row r="5" spans="1:9" x14ac:dyDescent="0.25">
      <c r="A5" s="5">
        <v>40703</v>
      </c>
      <c r="H5" s="13"/>
    </row>
    <row r="6" spans="1:9" x14ac:dyDescent="0.25">
      <c r="A6" s="5">
        <v>40710</v>
      </c>
    </row>
    <row r="7" spans="1:9" x14ac:dyDescent="0.25">
      <c r="A7" s="5">
        <v>40717</v>
      </c>
    </row>
    <row r="8" spans="1:9" x14ac:dyDescent="0.25">
      <c r="A8" s="5">
        <v>40724</v>
      </c>
    </row>
    <row r="9" spans="1:9" x14ac:dyDescent="0.25">
      <c r="A9" s="5">
        <v>40731</v>
      </c>
    </row>
    <row r="10" spans="1:9" x14ac:dyDescent="0.25">
      <c r="A10" s="5">
        <v>40738</v>
      </c>
    </row>
    <row r="11" spans="1:9" x14ac:dyDescent="0.25">
      <c r="A11" s="5">
        <v>40745</v>
      </c>
    </row>
    <row r="12" spans="1:9" x14ac:dyDescent="0.25">
      <c r="A12" s="5">
        <v>40752</v>
      </c>
    </row>
    <row r="13" spans="1:9" x14ac:dyDescent="0.25">
      <c r="A13" s="5">
        <v>40759</v>
      </c>
    </row>
    <row r="14" spans="1:9" x14ac:dyDescent="0.25">
      <c r="A14" s="5">
        <v>40766</v>
      </c>
    </row>
    <row r="15" spans="1:9" x14ac:dyDescent="0.25">
      <c r="A15" s="5">
        <v>40773</v>
      </c>
    </row>
    <row r="16" spans="1:9" x14ac:dyDescent="0.25">
      <c r="A16" s="5">
        <v>40780</v>
      </c>
    </row>
    <row r="17" spans="1:9" x14ac:dyDescent="0.25">
      <c r="A17" s="5">
        <v>40787</v>
      </c>
    </row>
    <row r="18" spans="1:9" x14ac:dyDescent="0.25">
      <c r="A18" s="5">
        <v>40794</v>
      </c>
    </row>
    <row r="19" spans="1:9" x14ac:dyDescent="0.25">
      <c r="A19" s="5">
        <v>40801</v>
      </c>
      <c r="B19" s="272"/>
      <c r="C19" s="272"/>
      <c r="D19" s="272"/>
      <c r="E19" s="272"/>
    </row>
    <row r="20" spans="1:9" x14ac:dyDescent="0.25">
      <c r="A20" s="5">
        <v>40808</v>
      </c>
      <c r="B20" s="272"/>
      <c r="C20" s="272"/>
      <c r="D20" s="272"/>
      <c r="E20" s="272"/>
      <c r="I20" s="50"/>
    </row>
    <row r="21" spans="1:9" x14ac:dyDescent="0.25">
      <c r="A21" s="5">
        <v>40815</v>
      </c>
      <c r="B21" s="272"/>
      <c r="C21" s="272"/>
      <c r="D21" s="272"/>
      <c r="E21" s="272"/>
    </row>
    <row r="22" spans="1:9" x14ac:dyDescent="0.25">
      <c r="A22" s="5">
        <v>40822</v>
      </c>
      <c r="B22" s="272"/>
      <c r="C22" s="272"/>
      <c r="D22" s="272"/>
      <c r="E22" s="272"/>
    </row>
    <row r="23" spans="1:9" x14ac:dyDescent="0.25">
      <c r="A23" s="5">
        <v>40829</v>
      </c>
      <c r="B23" s="272"/>
      <c r="C23" s="272"/>
      <c r="D23" s="272"/>
      <c r="E23" s="272"/>
    </row>
    <row r="24" spans="1:9" x14ac:dyDescent="0.25">
      <c r="A24" s="5">
        <v>40836</v>
      </c>
      <c r="B24" s="272"/>
      <c r="C24" s="272"/>
      <c r="D24" s="272"/>
      <c r="E24" s="272"/>
    </row>
    <row r="25" spans="1:9" x14ac:dyDescent="0.25">
      <c r="A25" s="5">
        <v>40843</v>
      </c>
      <c r="B25" s="272"/>
      <c r="C25" s="272"/>
      <c r="D25" s="272"/>
      <c r="E25" s="272"/>
    </row>
    <row r="26" spans="1:9" x14ac:dyDescent="0.25">
      <c r="A26" s="5">
        <v>40850</v>
      </c>
      <c r="B26" s="272"/>
      <c r="C26" s="272"/>
      <c r="D26" s="272"/>
      <c r="E26" s="272"/>
    </row>
    <row r="27" spans="1:9" x14ac:dyDescent="0.25">
      <c r="A27" s="5">
        <v>40857</v>
      </c>
      <c r="B27" s="272"/>
      <c r="C27" s="272"/>
      <c r="D27" s="272"/>
      <c r="E27" s="272"/>
    </row>
    <row r="28" spans="1:9" x14ac:dyDescent="0.25">
      <c r="A28" s="5">
        <v>40864</v>
      </c>
      <c r="B28" s="272"/>
      <c r="C28" s="272"/>
      <c r="D28" s="272"/>
      <c r="E28" s="272"/>
    </row>
    <row r="29" spans="1:9" x14ac:dyDescent="0.25">
      <c r="A29" s="5">
        <v>40871</v>
      </c>
      <c r="B29" s="272"/>
      <c r="C29" s="272"/>
      <c r="D29" s="272"/>
      <c r="E29" s="272"/>
    </row>
    <row r="30" spans="1:9" x14ac:dyDescent="0.25">
      <c r="A30" s="5">
        <v>40878</v>
      </c>
      <c r="B30" s="272"/>
      <c r="C30" s="272"/>
      <c r="D30" s="272"/>
      <c r="E30" s="272"/>
    </row>
    <row r="31" spans="1:9" x14ac:dyDescent="0.25">
      <c r="A31" s="5">
        <v>40885</v>
      </c>
      <c r="B31" s="272"/>
      <c r="C31" s="272"/>
      <c r="D31" s="272"/>
      <c r="E31" s="272"/>
    </row>
    <row r="32" spans="1:9" x14ac:dyDescent="0.25">
      <c r="A32" s="5">
        <v>40892</v>
      </c>
    </row>
    <row r="33" spans="1:5" x14ac:dyDescent="0.25">
      <c r="A33" s="5">
        <v>40899</v>
      </c>
      <c r="B33" s="272"/>
      <c r="C33" s="272"/>
      <c r="D33" s="272"/>
      <c r="E33" s="272"/>
    </row>
    <row r="34" spans="1:5" x14ac:dyDescent="0.25">
      <c r="A34" s="5">
        <v>40906</v>
      </c>
      <c r="B34" s="272"/>
      <c r="C34" s="272"/>
      <c r="D34" s="272"/>
      <c r="E34" s="272"/>
    </row>
    <row r="35" spans="1:5" x14ac:dyDescent="0.25">
      <c r="A35" s="5">
        <v>40913</v>
      </c>
    </row>
    <row r="36" spans="1:5" x14ac:dyDescent="0.25">
      <c r="A36" s="5">
        <v>40920</v>
      </c>
    </row>
    <row r="37" spans="1:5" x14ac:dyDescent="0.25">
      <c r="A37" s="5">
        <v>40927</v>
      </c>
    </row>
    <row r="38" spans="1:5" x14ac:dyDescent="0.25">
      <c r="A38" s="5">
        <v>40934</v>
      </c>
    </row>
    <row r="39" spans="1:5" x14ac:dyDescent="0.25">
      <c r="A39" s="5">
        <v>40941</v>
      </c>
    </row>
    <row r="40" spans="1:5" x14ac:dyDescent="0.25">
      <c r="A40" s="5">
        <v>40948</v>
      </c>
    </row>
    <row r="41" spans="1:5" x14ac:dyDescent="0.25">
      <c r="A41" s="5">
        <v>40955</v>
      </c>
    </row>
    <row r="42" spans="1:5" x14ac:dyDescent="0.25">
      <c r="A42" s="5">
        <v>40962</v>
      </c>
    </row>
    <row r="43" spans="1:5" x14ac:dyDescent="0.25">
      <c r="A43" s="5">
        <v>40969</v>
      </c>
    </row>
    <row r="44" spans="1:5" x14ac:dyDescent="0.25">
      <c r="A44" s="5">
        <v>40976</v>
      </c>
    </row>
    <row r="45" spans="1:5" x14ac:dyDescent="0.25">
      <c r="A45" s="5">
        <v>40983</v>
      </c>
    </row>
    <row r="46" spans="1:5" x14ac:dyDescent="0.25">
      <c r="A46" s="5">
        <v>40990</v>
      </c>
    </row>
    <row r="47" spans="1:5" x14ac:dyDescent="0.25">
      <c r="A47" s="5">
        <v>40997</v>
      </c>
    </row>
    <row r="48" spans="1:5" x14ac:dyDescent="0.25">
      <c r="A48" s="5">
        <v>41004</v>
      </c>
    </row>
    <row r="49" spans="1:1" x14ac:dyDescent="0.25">
      <c r="A49" s="5">
        <v>41011</v>
      </c>
    </row>
    <row r="50" spans="1:1" x14ac:dyDescent="0.25">
      <c r="A50" s="5">
        <v>41018</v>
      </c>
    </row>
    <row r="51" spans="1:1" x14ac:dyDescent="0.25">
      <c r="A51" s="5">
        <v>41025</v>
      </c>
    </row>
    <row r="52" spans="1:1" x14ac:dyDescent="0.25">
      <c r="A52" s="5">
        <v>41032</v>
      </c>
    </row>
    <row r="53" spans="1:1" x14ac:dyDescent="0.25">
      <c r="A53" s="5">
        <v>41039</v>
      </c>
    </row>
    <row r="54" spans="1:1" x14ac:dyDescent="0.25">
      <c r="A54" s="5">
        <v>41046</v>
      </c>
    </row>
    <row r="55" spans="1:1" x14ac:dyDescent="0.25">
      <c r="A55" s="5">
        <v>41053</v>
      </c>
    </row>
    <row r="56" spans="1:1" x14ac:dyDescent="0.25">
      <c r="A56" s="5">
        <v>41060</v>
      </c>
    </row>
    <row r="57" spans="1:1" x14ac:dyDescent="0.25">
      <c r="A57" s="5">
        <v>41067</v>
      </c>
    </row>
    <row r="58" spans="1:1" x14ac:dyDescent="0.25">
      <c r="A58" s="5">
        <v>41074</v>
      </c>
    </row>
    <row r="59" spans="1:1" x14ac:dyDescent="0.25">
      <c r="A59" s="5">
        <v>41081</v>
      </c>
    </row>
    <row r="60" spans="1:1" x14ac:dyDescent="0.25">
      <c r="A60" s="5">
        <v>41088</v>
      </c>
    </row>
    <row r="61" spans="1:1" x14ac:dyDescent="0.25">
      <c r="A61" s="5">
        <v>41095</v>
      </c>
    </row>
    <row r="62" spans="1:1" x14ac:dyDescent="0.25">
      <c r="A62" s="5">
        <v>41102</v>
      </c>
    </row>
    <row r="63" spans="1:1" x14ac:dyDescent="0.25">
      <c r="A63" s="5">
        <v>41109</v>
      </c>
    </row>
    <row r="64" spans="1:1" x14ac:dyDescent="0.25">
      <c r="A64" s="5">
        <v>41116</v>
      </c>
    </row>
    <row r="65" spans="1:1" x14ac:dyDescent="0.25">
      <c r="A65" s="5">
        <v>41123</v>
      </c>
    </row>
    <row r="66" spans="1:1" x14ac:dyDescent="0.25">
      <c r="A66" s="5">
        <v>41130</v>
      </c>
    </row>
    <row r="67" spans="1:1" x14ac:dyDescent="0.25">
      <c r="A67" s="5">
        <v>41137</v>
      </c>
    </row>
    <row r="68" spans="1:1" x14ac:dyDescent="0.25">
      <c r="A68" s="5">
        <v>41144</v>
      </c>
    </row>
    <row r="69" spans="1:1" x14ac:dyDescent="0.25">
      <c r="A69" s="5">
        <v>41151</v>
      </c>
    </row>
    <row r="70" spans="1:1" x14ac:dyDescent="0.25">
      <c r="A70" s="5">
        <v>41158</v>
      </c>
    </row>
    <row r="71" spans="1:1" x14ac:dyDescent="0.25">
      <c r="A71" s="5">
        <v>41165</v>
      </c>
    </row>
    <row r="72" spans="1:1" x14ac:dyDescent="0.25">
      <c r="A72" s="5">
        <v>41172</v>
      </c>
    </row>
    <row r="73" spans="1:1" x14ac:dyDescent="0.25">
      <c r="A73" s="5">
        <v>41179</v>
      </c>
    </row>
    <row r="74" spans="1:1" x14ac:dyDescent="0.25">
      <c r="A74" s="5">
        <v>41186</v>
      </c>
    </row>
    <row r="75" spans="1:1" x14ac:dyDescent="0.25">
      <c r="A75" s="5">
        <v>41193</v>
      </c>
    </row>
    <row r="76" spans="1:1" x14ac:dyDescent="0.25">
      <c r="A76" s="5">
        <v>41200</v>
      </c>
    </row>
    <row r="77" spans="1:1" x14ac:dyDescent="0.25">
      <c r="A77" s="5">
        <v>41207</v>
      </c>
    </row>
    <row r="78" spans="1:1" x14ac:dyDescent="0.25">
      <c r="A78" s="5">
        <v>41214</v>
      </c>
    </row>
    <row r="79" spans="1:1" x14ac:dyDescent="0.25">
      <c r="A79" s="5">
        <v>41221</v>
      </c>
    </row>
    <row r="80" spans="1:1" x14ac:dyDescent="0.25">
      <c r="A80" s="5">
        <v>41228</v>
      </c>
    </row>
    <row r="81" spans="1:1" x14ac:dyDescent="0.25">
      <c r="A81" s="5">
        <v>41235</v>
      </c>
    </row>
    <row r="82" spans="1:1" x14ac:dyDescent="0.25">
      <c r="A82" s="5">
        <v>41242</v>
      </c>
    </row>
    <row r="83" spans="1:1" x14ac:dyDescent="0.25">
      <c r="A83" s="5">
        <v>41249</v>
      </c>
    </row>
    <row r="84" spans="1:1" x14ac:dyDescent="0.25">
      <c r="A84" s="5">
        <v>41256</v>
      </c>
    </row>
    <row r="85" spans="1:1" x14ac:dyDescent="0.25">
      <c r="A85" s="5">
        <v>41263</v>
      </c>
    </row>
    <row r="86" spans="1:1" x14ac:dyDescent="0.25">
      <c r="A86" s="5">
        <v>41270</v>
      </c>
    </row>
    <row r="87" spans="1:1" x14ac:dyDescent="0.25">
      <c r="A87" s="5">
        <v>41277</v>
      </c>
    </row>
    <row r="88" spans="1:1" x14ac:dyDescent="0.25">
      <c r="A88" s="5">
        <v>41284</v>
      </c>
    </row>
    <row r="89" spans="1:1" x14ac:dyDescent="0.25">
      <c r="A89" s="5">
        <v>41291</v>
      </c>
    </row>
    <row r="90" spans="1:1" x14ac:dyDescent="0.25">
      <c r="A90" s="5">
        <v>41298</v>
      </c>
    </row>
    <row r="91" spans="1:1" x14ac:dyDescent="0.25">
      <c r="A91" s="5">
        <v>41305</v>
      </c>
    </row>
    <row r="92" spans="1:1" x14ac:dyDescent="0.25">
      <c r="A92" s="5">
        <v>41312</v>
      </c>
    </row>
    <row r="93" spans="1:1" x14ac:dyDescent="0.25">
      <c r="A93" s="5">
        <v>41319</v>
      </c>
    </row>
    <row r="94" spans="1:1" x14ac:dyDescent="0.25">
      <c r="A94" s="5">
        <v>41326</v>
      </c>
    </row>
    <row r="95" spans="1:1" x14ac:dyDescent="0.25">
      <c r="A95" s="5">
        <v>41333</v>
      </c>
    </row>
    <row r="96" spans="1:1" x14ac:dyDescent="0.25">
      <c r="A96" s="5">
        <v>41340</v>
      </c>
    </row>
    <row r="97" spans="1:1" x14ac:dyDescent="0.25">
      <c r="A97" s="5">
        <v>41347</v>
      </c>
    </row>
    <row r="98" spans="1:1" x14ac:dyDescent="0.25">
      <c r="A98" s="5">
        <v>41354</v>
      </c>
    </row>
    <row r="99" spans="1:1" x14ac:dyDescent="0.25">
      <c r="A99" s="5">
        <v>41361</v>
      </c>
    </row>
    <row r="100" spans="1:1" x14ac:dyDescent="0.25">
      <c r="A100" s="5">
        <v>41368</v>
      </c>
    </row>
    <row r="101" spans="1:1" x14ac:dyDescent="0.25">
      <c r="A101" s="5">
        <v>41375</v>
      </c>
    </row>
    <row r="102" spans="1:1" x14ac:dyDescent="0.25">
      <c r="A102" s="5">
        <v>41382</v>
      </c>
    </row>
    <row r="103" spans="1:1" x14ac:dyDescent="0.25">
      <c r="A103" s="5">
        <v>41389</v>
      </c>
    </row>
    <row r="104" spans="1:1" x14ac:dyDescent="0.25">
      <c r="A104" s="5">
        <v>41396</v>
      </c>
    </row>
    <row r="105" spans="1:1" x14ac:dyDescent="0.25">
      <c r="A105" s="5">
        <v>41403</v>
      </c>
    </row>
    <row r="106" spans="1:1" x14ac:dyDescent="0.25">
      <c r="A106" s="5">
        <v>41410</v>
      </c>
    </row>
    <row r="107" spans="1:1" x14ac:dyDescent="0.25">
      <c r="A107" s="5">
        <v>41417</v>
      </c>
    </row>
    <row r="108" spans="1:1" x14ac:dyDescent="0.25">
      <c r="A108" s="5">
        <v>41424</v>
      </c>
    </row>
    <row r="109" spans="1:1" x14ac:dyDescent="0.25">
      <c r="A109" s="5">
        <v>41431</v>
      </c>
    </row>
    <row r="110" spans="1:1" x14ac:dyDescent="0.25">
      <c r="A110" s="5">
        <v>41438</v>
      </c>
    </row>
    <row r="111" spans="1:1" x14ac:dyDescent="0.25">
      <c r="A111" s="5">
        <v>41445</v>
      </c>
    </row>
    <row r="112" spans="1:1" x14ac:dyDescent="0.25">
      <c r="A112" s="5">
        <v>41452</v>
      </c>
    </row>
    <row r="113" spans="1:10" x14ac:dyDescent="0.25">
      <c r="A113" s="5">
        <v>41459</v>
      </c>
    </row>
    <row r="114" spans="1:10" x14ac:dyDescent="0.25">
      <c r="A114" s="5">
        <v>41466</v>
      </c>
    </row>
    <row r="115" spans="1:10" x14ac:dyDescent="0.25">
      <c r="A115" s="5">
        <v>41473</v>
      </c>
    </row>
    <row r="116" spans="1:10" x14ac:dyDescent="0.25">
      <c r="A116" s="5">
        <v>41480</v>
      </c>
      <c r="B116">
        <v>352.8</v>
      </c>
      <c r="C116">
        <v>27</v>
      </c>
      <c r="D116">
        <v>930.7</v>
      </c>
      <c r="E116">
        <v>23</v>
      </c>
      <c r="F116">
        <f t="shared" ref="F116:G118" si="0">+B116+D116</f>
        <v>1283.5</v>
      </c>
      <c r="G116">
        <f t="shared" si="0"/>
        <v>50</v>
      </c>
    </row>
    <row r="117" spans="1:10" x14ac:dyDescent="0.25">
      <c r="A117" s="5">
        <v>41487</v>
      </c>
      <c r="B117">
        <v>400.8</v>
      </c>
      <c r="C117">
        <v>27</v>
      </c>
      <c r="D117">
        <v>1052.2</v>
      </c>
      <c r="E117">
        <v>23</v>
      </c>
      <c r="F117">
        <f t="shared" si="0"/>
        <v>1453</v>
      </c>
      <c r="G117">
        <f t="shared" si="0"/>
        <v>50</v>
      </c>
    </row>
    <row r="118" spans="1:10" x14ac:dyDescent="0.25">
      <c r="A118" s="5">
        <v>41494</v>
      </c>
      <c r="B118">
        <v>340.1</v>
      </c>
      <c r="C118">
        <v>27</v>
      </c>
      <c r="D118">
        <v>1253.5999999999999</v>
      </c>
      <c r="E118">
        <v>23</v>
      </c>
      <c r="F118">
        <f t="shared" si="0"/>
        <v>1593.6999999999998</v>
      </c>
      <c r="G118">
        <f t="shared" si="0"/>
        <v>50</v>
      </c>
    </row>
    <row r="119" spans="1:10" x14ac:dyDescent="0.25">
      <c r="A119" s="5">
        <v>41501</v>
      </c>
      <c r="B119">
        <v>418.1</v>
      </c>
      <c r="C119">
        <v>27</v>
      </c>
      <c r="D119">
        <v>1364.4</v>
      </c>
      <c r="E119">
        <v>23</v>
      </c>
      <c r="F119">
        <f t="shared" ref="F119:G126" si="1">+B119+D119</f>
        <v>1782.5</v>
      </c>
      <c r="G119">
        <f t="shared" si="1"/>
        <v>50</v>
      </c>
    </row>
    <row r="120" spans="1:10" x14ac:dyDescent="0.25">
      <c r="A120" s="5">
        <v>41508</v>
      </c>
      <c r="B120">
        <v>445.6</v>
      </c>
      <c r="C120">
        <v>27</v>
      </c>
      <c r="D120">
        <v>1425.8</v>
      </c>
      <c r="E120">
        <v>23</v>
      </c>
      <c r="F120">
        <f t="shared" si="1"/>
        <v>1871.4</v>
      </c>
      <c r="G120">
        <f t="shared" si="1"/>
        <v>50</v>
      </c>
    </row>
    <row r="121" spans="1:10" x14ac:dyDescent="0.25">
      <c r="A121" s="5">
        <v>41515</v>
      </c>
      <c r="B121">
        <v>460.5</v>
      </c>
      <c r="C121">
        <v>27</v>
      </c>
      <c r="D121">
        <v>1597.9</v>
      </c>
      <c r="E121">
        <v>23</v>
      </c>
      <c r="F121">
        <f t="shared" si="1"/>
        <v>2058.4</v>
      </c>
      <c r="G121">
        <f t="shared" si="1"/>
        <v>50</v>
      </c>
    </row>
    <row r="122" spans="1:10" x14ac:dyDescent="0.25">
      <c r="A122" s="5">
        <v>41522</v>
      </c>
      <c r="B122">
        <v>494.5</v>
      </c>
      <c r="C122">
        <v>27</v>
      </c>
      <c r="D122">
        <v>1774.7</v>
      </c>
      <c r="E122">
        <v>23</v>
      </c>
      <c r="F122">
        <f t="shared" si="1"/>
        <v>2269.1999999999998</v>
      </c>
      <c r="G122">
        <f t="shared" si="1"/>
        <v>50</v>
      </c>
    </row>
    <row r="123" spans="1:10" x14ac:dyDescent="0.25">
      <c r="A123" s="5">
        <v>41529</v>
      </c>
      <c r="B123">
        <v>428.5</v>
      </c>
      <c r="C123">
        <v>0</v>
      </c>
      <c r="D123">
        <v>1961.1</v>
      </c>
      <c r="E123">
        <v>46</v>
      </c>
      <c r="F123">
        <f t="shared" si="1"/>
        <v>2389.6</v>
      </c>
      <c r="G123">
        <f t="shared" si="1"/>
        <v>46</v>
      </c>
    </row>
    <row r="124" spans="1:10" x14ac:dyDescent="0.25">
      <c r="A124" s="5">
        <v>41536</v>
      </c>
      <c r="B124">
        <v>389</v>
      </c>
      <c r="C124">
        <v>0</v>
      </c>
      <c r="D124">
        <v>2075.3000000000002</v>
      </c>
      <c r="E124">
        <v>46</v>
      </c>
      <c r="F124">
        <f t="shared" si="1"/>
        <v>2464.3000000000002</v>
      </c>
      <c r="G124">
        <f t="shared" si="1"/>
        <v>46</v>
      </c>
    </row>
    <row r="125" spans="1:10" ht="15" x14ac:dyDescent="0.25">
      <c r="A125" s="5">
        <v>41543</v>
      </c>
      <c r="B125">
        <v>397.9</v>
      </c>
      <c r="C125">
        <v>0</v>
      </c>
      <c r="D125">
        <v>2137.9</v>
      </c>
      <c r="E125">
        <v>46</v>
      </c>
      <c r="F125">
        <f t="shared" si="1"/>
        <v>2535.8000000000002</v>
      </c>
      <c r="G125">
        <f t="shared" si="1"/>
        <v>46</v>
      </c>
      <c r="J125" s="271"/>
    </row>
    <row r="126" spans="1:10" x14ac:dyDescent="0.25">
      <c r="A126" s="5">
        <v>41550</v>
      </c>
      <c r="B126">
        <v>457.9</v>
      </c>
      <c r="C126">
        <v>0</v>
      </c>
      <c r="D126">
        <v>2270.5</v>
      </c>
      <c r="E126">
        <v>46</v>
      </c>
      <c r="F126">
        <f t="shared" si="1"/>
        <v>2728.4</v>
      </c>
      <c r="G126">
        <f t="shared" si="1"/>
        <v>46</v>
      </c>
    </row>
    <row r="127" spans="1:10" x14ac:dyDescent="0.25">
      <c r="A127" s="5">
        <v>41557</v>
      </c>
    </row>
    <row r="128" spans="1:10" x14ac:dyDescent="0.25">
      <c r="A128" s="5">
        <v>41564</v>
      </c>
    </row>
    <row r="129" spans="1:12" x14ac:dyDescent="0.25">
      <c r="A129" s="5">
        <v>41571</v>
      </c>
      <c r="B129">
        <v>469.3</v>
      </c>
      <c r="C129">
        <v>0</v>
      </c>
      <c r="D129">
        <v>2652.4</v>
      </c>
      <c r="E129">
        <v>46</v>
      </c>
      <c r="F129">
        <f t="shared" ref="F129:G131" si="2">+B129+D129</f>
        <v>3121.7000000000003</v>
      </c>
      <c r="G129">
        <f t="shared" si="2"/>
        <v>46</v>
      </c>
    </row>
    <row r="130" spans="1:12" x14ac:dyDescent="0.25">
      <c r="A130" s="5">
        <v>41578</v>
      </c>
      <c r="B130">
        <v>411.8</v>
      </c>
      <c r="C130">
        <v>0</v>
      </c>
      <c r="D130">
        <v>2737.6</v>
      </c>
      <c r="E130">
        <v>46</v>
      </c>
      <c r="F130">
        <f t="shared" si="2"/>
        <v>3149.4</v>
      </c>
      <c r="G130">
        <f t="shared" si="2"/>
        <v>46</v>
      </c>
    </row>
    <row r="131" spans="1:12" ht="15" x14ac:dyDescent="0.25">
      <c r="A131" s="5">
        <v>41585</v>
      </c>
      <c r="B131">
        <v>386.8</v>
      </c>
      <c r="C131">
        <v>0</v>
      </c>
      <c r="D131">
        <v>2763.9</v>
      </c>
      <c r="E131">
        <v>46</v>
      </c>
      <c r="F131">
        <f t="shared" si="2"/>
        <v>3150.7000000000003</v>
      </c>
      <c r="G131">
        <f t="shared" si="2"/>
        <v>46</v>
      </c>
      <c r="J131" s="271"/>
    </row>
    <row r="132" spans="1:12" x14ac:dyDescent="0.25">
      <c r="A132" s="5">
        <v>41592</v>
      </c>
      <c r="B132">
        <v>332.9</v>
      </c>
      <c r="C132">
        <v>17</v>
      </c>
      <c r="D132">
        <v>2891.6</v>
      </c>
      <c r="E132">
        <v>46</v>
      </c>
      <c r="F132">
        <f t="shared" ref="F132:G148" si="3">+B132+D132</f>
        <v>3224.5</v>
      </c>
      <c r="G132">
        <f t="shared" si="3"/>
        <v>63</v>
      </c>
    </row>
    <row r="133" spans="1:12" x14ac:dyDescent="0.25">
      <c r="A133" s="5">
        <v>41599</v>
      </c>
      <c r="B133">
        <v>302.89999999999998</v>
      </c>
      <c r="C133">
        <v>17</v>
      </c>
      <c r="D133">
        <v>2924.6</v>
      </c>
      <c r="E133">
        <v>46</v>
      </c>
      <c r="F133">
        <f t="shared" si="3"/>
        <v>3227.5</v>
      </c>
      <c r="G133">
        <f t="shared" si="3"/>
        <v>63</v>
      </c>
    </row>
    <row r="134" spans="1:12" x14ac:dyDescent="0.25">
      <c r="A134" s="5">
        <v>41606</v>
      </c>
      <c r="B134">
        <v>269.5</v>
      </c>
      <c r="C134">
        <v>17</v>
      </c>
      <c r="D134">
        <v>2956.7</v>
      </c>
      <c r="E134">
        <v>46</v>
      </c>
      <c r="F134">
        <f t="shared" si="3"/>
        <v>3226.2</v>
      </c>
      <c r="G134">
        <f t="shared" si="3"/>
        <v>63</v>
      </c>
    </row>
    <row r="135" spans="1:12" x14ac:dyDescent="0.25">
      <c r="A135" s="5">
        <v>41613</v>
      </c>
      <c r="B135" s="16">
        <v>217</v>
      </c>
      <c r="C135">
        <v>17</v>
      </c>
      <c r="D135">
        <v>3063.7</v>
      </c>
      <c r="E135">
        <v>46</v>
      </c>
      <c r="F135">
        <f t="shared" si="3"/>
        <v>3280.7</v>
      </c>
      <c r="G135">
        <f t="shared" si="3"/>
        <v>63</v>
      </c>
    </row>
    <row r="136" spans="1:12" x14ac:dyDescent="0.25">
      <c r="A136" s="5">
        <v>41620</v>
      </c>
      <c r="B136">
        <v>198.1</v>
      </c>
      <c r="C136">
        <v>17</v>
      </c>
      <c r="D136">
        <v>3133.1</v>
      </c>
      <c r="E136">
        <v>46</v>
      </c>
      <c r="F136">
        <f t="shared" si="3"/>
        <v>3331.2</v>
      </c>
      <c r="G136">
        <f t="shared" si="3"/>
        <v>63</v>
      </c>
    </row>
    <row r="137" spans="1:12" x14ac:dyDescent="0.25">
      <c r="A137" s="5">
        <v>41627</v>
      </c>
      <c r="B137">
        <v>311.89999999999998</v>
      </c>
      <c r="C137">
        <v>17</v>
      </c>
      <c r="D137">
        <v>3159.3</v>
      </c>
      <c r="E137">
        <v>46</v>
      </c>
      <c r="F137">
        <f t="shared" si="3"/>
        <v>3471.2000000000003</v>
      </c>
      <c r="G137">
        <f t="shared" si="3"/>
        <v>63</v>
      </c>
    </row>
    <row r="138" spans="1:12" x14ac:dyDescent="0.25">
      <c r="A138" s="5">
        <v>41634</v>
      </c>
      <c r="B138">
        <v>285.5</v>
      </c>
      <c r="C138">
        <v>24</v>
      </c>
      <c r="D138">
        <v>3192.9</v>
      </c>
      <c r="E138">
        <v>46</v>
      </c>
      <c r="F138">
        <f t="shared" si="3"/>
        <v>3478.4</v>
      </c>
      <c r="G138">
        <f t="shared" si="3"/>
        <v>70</v>
      </c>
    </row>
    <row r="139" spans="1:12" x14ac:dyDescent="0.25">
      <c r="A139" s="5">
        <v>41641</v>
      </c>
      <c r="B139">
        <v>260.5</v>
      </c>
      <c r="C139">
        <v>34</v>
      </c>
      <c r="D139">
        <v>3247.9</v>
      </c>
      <c r="E139">
        <v>46</v>
      </c>
      <c r="F139">
        <f t="shared" si="3"/>
        <v>3508.4</v>
      </c>
      <c r="G139">
        <f t="shared" si="3"/>
        <v>80</v>
      </c>
    </row>
    <row r="140" spans="1:12" ht="15" x14ac:dyDescent="0.25">
      <c r="A140" s="5">
        <v>41648</v>
      </c>
      <c r="B140">
        <v>167.5</v>
      </c>
      <c r="C140">
        <v>40</v>
      </c>
      <c r="D140">
        <v>3312.4</v>
      </c>
      <c r="E140">
        <v>46</v>
      </c>
      <c r="F140">
        <f t="shared" si="3"/>
        <v>3479.9</v>
      </c>
      <c r="G140">
        <f t="shared" si="3"/>
        <v>86</v>
      </c>
      <c r="I140" s="271"/>
    </row>
    <row r="141" spans="1:12" x14ac:dyDescent="0.25">
      <c r="A141" s="5">
        <v>41655</v>
      </c>
      <c r="B141">
        <v>252.5</v>
      </c>
      <c r="C141">
        <v>43</v>
      </c>
      <c r="D141">
        <v>3339.9</v>
      </c>
      <c r="E141">
        <v>46</v>
      </c>
      <c r="F141">
        <f t="shared" si="3"/>
        <v>3592.4</v>
      </c>
      <c r="G141">
        <f t="shared" si="3"/>
        <v>89</v>
      </c>
    </row>
    <row r="142" spans="1:12" x14ac:dyDescent="0.25">
      <c r="A142" s="5">
        <v>41662</v>
      </c>
      <c r="B142">
        <v>257.5</v>
      </c>
      <c r="C142">
        <v>43</v>
      </c>
      <c r="D142">
        <v>3367.3</v>
      </c>
      <c r="E142">
        <v>46</v>
      </c>
      <c r="F142">
        <f t="shared" si="3"/>
        <v>3624.8</v>
      </c>
      <c r="G142">
        <f t="shared" si="3"/>
        <v>89</v>
      </c>
    </row>
    <row r="143" spans="1:12" ht="15" x14ac:dyDescent="0.25">
      <c r="A143" s="5">
        <v>41669</v>
      </c>
      <c r="B143">
        <v>312.5</v>
      </c>
      <c r="C143">
        <v>17</v>
      </c>
      <c r="D143">
        <v>3394.8</v>
      </c>
      <c r="E143">
        <v>72</v>
      </c>
      <c r="F143">
        <f t="shared" si="3"/>
        <v>3707.3</v>
      </c>
      <c r="G143">
        <f t="shared" si="3"/>
        <v>89</v>
      </c>
      <c r="I143" s="271"/>
      <c r="L143" s="271"/>
    </row>
    <row r="144" spans="1:12" ht="15" x14ac:dyDescent="0.25">
      <c r="A144" s="5">
        <v>41676</v>
      </c>
      <c r="B144">
        <v>312.5</v>
      </c>
      <c r="C144">
        <v>17</v>
      </c>
      <c r="D144">
        <v>3422.3</v>
      </c>
      <c r="E144">
        <v>72</v>
      </c>
      <c r="F144">
        <f t="shared" si="3"/>
        <v>3734.8</v>
      </c>
      <c r="G144">
        <f t="shared" si="3"/>
        <v>89</v>
      </c>
      <c r="I144" s="271"/>
    </row>
    <row r="145" spans="1:9" x14ac:dyDescent="0.25">
      <c r="A145" s="5">
        <v>41683</v>
      </c>
      <c r="B145">
        <v>255.5</v>
      </c>
      <c r="C145">
        <v>47</v>
      </c>
      <c r="D145">
        <v>3482.3</v>
      </c>
      <c r="E145">
        <v>72</v>
      </c>
      <c r="F145">
        <f t="shared" si="3"/>
        <v>3737.8</v>
      </c>
      <c r="G145">
        <f t="shared" si="3"/>
        <v>119</v>
      </c>
    </row>
    <row r="146" spans="1:9" x14ac:dyDescent="0.25">
      <c r="A146" s="5">
        <v>41690</v>
      </c>
      <c r="B146">
        <v>250.5</v>
      </c>
      <c r="C146">
        <v>103.5</v>
      </c>
      <c r="D146">
        <v>3537.3</v>
      </c>
      <c r="E146">
        <v>72</v>
      </c>
      <c r="F146">
        <f t="shared" si="3"/>
        <v>3787.8</v>
      </c>
      <c r="G146">
        <f t="shared" si="3"/>
        <v>175.5</v>
      </c>
    </row>
    <row r="147" spans="1:9" x14ac:dyDescent="0.25">
      <c r="A147" s="5">
        <v>41697</v>
      </c>
      <c r="B147" s="16">
        <v>255</v>
      </c>
      <c r="C147" s="16">
        <v>122</v>
      </c>
      <c r="D147">
        <v>3625.9</v>
      </c>
      <c r="E147">
        <v>72</v>
      </c>
      <c r="F147">
        <f t="shared" si="3"/>
        <v>3880.9</v>
      </c>
      <c r="G147">
        <f t="shared" si="3"/>
        <v>194</v>
      </c>
    </row>
    <row r="148" spans="1:9" ht="15" x14ac:dyDescent="0.25">
      <c r="A148" s="5">
        <v>41704</v>
      </c>
      <c r="B148" s="16">
        <v>230</v>
      </c>
      <c r="C148" s="16">
        <v>152</v>
      </c>
      <c r="D148">
        <v>3652.2</v>
      </c>
      <c r="E148">
        <v>72</v>
      </c>
      <c r="F148">
        <f t="shared" si="3"/>
        <v>3882.2</v>
      </c>
      <c r="G148">
        <f t="shared" si="3"/>
        <v>224</v>
      </c>
      <c r="I148" s="271"/>
    </row>
    <row r="149" spans="1:9" x14ac:dyDescent="0.25">
      <c r="A149" s="5">
        <v>41711</v>
      </c>
      <c r="B149" s="16">
        <v>230</v>
      </c>
      <c r="C149" s="16">
        <v>152</v>
      </c>
      <c r="D149">
        <v>3679.7</v>
      </c>
      <c r="E149">
        <v>73</v>
      </c>
      <c r="F149">
        <f t="shared" ref="F149:G155" si="4">+B149+D149</f>
        <v>3909.7</v>
      </c>
      <c r="G149">
        <f t="shared" si="4"/>
        <v>225</v>
      </c>
    </row>
    <row r="150" spans="1:9" x14ac:dyDescent="0.25">
      <c r="A150" s="5">
        <v>41718</v>
      </c>
      <c r="B150" s="16">
        <v>230</v>
      </c>
      <c r="C150">
        <v>333.5</v>
      </c>
      <c r="D150">
        <v>3679.7</v>
      </c>
      <c r="E150">
        <v>72</v>
      </c>
      <c r="F150">
        <f t="shared" si="4"/>
        <v>3909.7</v>
      </c>
      <c r="G150">
        <f t="shared" si="4"/>
        <v>405.5</v>
      </c>
    </row>
    <row r="151" spans="1:9" x14ac:dyDescent="0.25">
      <c r="A151" s="5">
        <v>41725</v>
      </c>
      <c r="B151" s="16">
        <v>245</v>
      </c>
      <c r="C151" s="16">
        <v>346.5</v>
      </c>
      <c r="D151">
        <v>3711.1</v>
      </c>
      <c r="E151">
        <v>89</v>
      </c>
      <c r="F151">
        <f t="shared" si="4"/>
        <v>3956.1</v>
      </c>
      <c r="G151">
        <f t="shared" si="4"/>
        <v>435.5</v>
      </c>
    </row>
    <row r="152" spans="1:9" x14ac:dyDescent="0.25">
      <c r="A152" s="5">
        <v>41732</v>
      </c>
      <c r="B152" s="16">
        <v>240</v>
      </c>
      <c r="C152" s="16">
        <v>336.5</v>
      </c>
      <c r="D152" s="16">
        <v>3741</v>
      </c>
      <c r="E152">
        <v>99.5</v>
      </c>
      <c r="F152" s="16">
        <f t="shared" si="4"/>
        <v>3981</v>
      </c>
      <c r="G152" s="16">
        <f t="shared" si="4"/>
        <v>436</v>
      </c>
    </row>
    <row r="153" spans="1:9" x14ac:dyDescent="0.25">
      <c r="A153" s="5">
        <v>41739</v>
      </c>
      <c r="B153" s="16">
        <v>270</v>
      </c>
      <c r="C153" s="16">
        <v>301.5</v>
      </c>
      <c r="D153" s="16">
        <v>3796</v>
      </c>
      <c r="E153" s="16">
        <v>174.3</v>
      </c>
      <c r="F153" s="16">
        <f t="shared" si="4"/>
        <v>4066</v>
      </c>
      <c r="G153">
        <f t="shared" si="4"/>
        <v>475.8</v>
      </c>
    </row>
    <row r="154" spans="1:9" x14ac:dyDescent="0.25">
      <c r="A154" s="5">
        <v>41746</v>
      </c>
      <c r="B154" s="16">
        <v>245</v>
      </c>
      <c r="C154" s="16">
        <v>266.5</v>
      </c>
      <c r="D154">
        <v>3822.3</v>
      </c>
      <c r="E154">
        <v>210.9</v>
      </c>
      <c r="F154">
        <f t="shared" si="4"/>
        <v>4067.3</v>
      </c>
      <c r="G154">
        <f t="shared" si="4"/>
        <v>477.4</v>
      </c>
    </row>
    <row r="155" spans="1:9" x14ac:dyDescent="0.25">
      <c r="A155" s="5">
        <v>41753</v>
      </c>
      <c r="B155" s="16">
        <v>274</v>
      </c>
      <c r="C155" s="16">
        <v>201.5</v>
      </c>
      <c r="D155">
        <v>3876.7</v>
      </c>
      <c r="E155">
        <v>257.7</v>
      </c>
      <c r="F155">
        <f t="shared" si="4"/>
        <v>4150.7</v>
      </c>
      <c r="G155">
        <f t="shared" si="4"/>
        <v>459.2</v>
      </c>
    </row>
    <row r="156" spans="1:9" x14ac:dyDescent="0.25">
      <c r="A156" s="5">
        <v>41760</v>
      </c>
      <c r="B156">
        <v>323.5</v>
      </c>
      <c r="C156">
        <v>170</v>
      </c>
      <c r="D156">
        <v>3876.7</v>
      </c>
      <c r="E156">
        <v>284.7</v>
      </c>
      <c r="F156">
        <f t="shared" ref="F156:F187" si="5">+B156+D156</f>
        <v>4200.2</v>
      </c>
      <c r="G156">
        <f t="shared" ref="G156:G187" si="6">+C156+E156</f>
        <v>454.7</v>
      </c>
      <c r="H156">
        <v>80</v>
      </c>
    </row>
    <row r="157" spans="1:9" x14ac:dyDescent="0.25">
      <c r="A157" s="5">
        <v>41767</v>
      </c>
      <c r="B157">
        <v>266.5</v>
      </c>
      <c r="C157">
        <v>138.5</v>
      </c>
      <c r="D157">
        <v>3992.7</v>
      </c>
      <c r="E157">
        <v>316.2</v>
      </c>
      <c r="F157">
        <f t="shared" si="5"/>
        <v>4259.2</v>
      </c>
      <c r="G157">
        <f t="shared" si="6"/>
        <v>454.7</v>
      </c>
      <c r="H157">
        <v>105</v>
      </c>
    </row>
    <row r="158" spans="1:9" x14ac:dyDescent="0.25">
      <c r="A158" s="5">
        <v>41774</v>
      </c>
      <c r="B158">
        <v>266.5</v>
      </c>
      <c r="C158">
        <v>150.5</v>
      </c>
      <c r="D158">
        <v>4027.4</v>
      </c>
      <c r="E158">
        <v>376.2</v>
      </c>
      <c r="F158">
        <f t="shared" si="5"/>
        <v>4293.8999999999996</v>
      </c>
      <c r="G158">
        <f t="shared" si="6"/>
        <v>526.70000000000005</v>
      </c>
      <c r="H158">
        <v>105</v>
      </c>
    </row>
    <row r="159" spans="1:9" x14ac:dyDescent="0.25">
      <c r="A159" s="5">
        <v>41781</v>
      </c>
      <c r="B159">
        <v>200</v>
      </c>
      <c r="C159">
        <v>120.5</v>
      </c>
      <c r="D159">
        <v>4088.1</v>
      </c>
      <c r="E159">
        <v>451.9</v>
      </c>
      <c r="F159">
        <f t="shared" si="5"/>
        <v>4288.1000000000004</v>
      </c>
      <c r="G159">
        <f t="shared" si="6"/>
        <v>572.4</v>
      </c>
      <c r="H159">
        <v>265.5</v>
      </c>
    </row>
    <row r="160" spans="1:9" x14ac:dyDescent="0.25">
      <c r="A160" s="5">
        <v>41788</v>
      </c>
      <c r="B160">
        <v>140</v>
      </c>
      <c r="C160">
        <v>145.5</v>
      </c>
      <c r="D160">
        <v>4174.7</v>
      </c>
      <c r="E160">
        <v>468.4</v>
      </c>
      <c r="F160">
        <f t="shared" si="5"/>
        <v>4314.7</v>
      </c>
      <c r="G160">
        <f t="shared" si="6"/>
        <v>613.9</v>
      </c>
      <c r="H160">
        <v>300.5</v>
      </c>
    </row>
    <row r="161" spans="1:7" x14ac:dyDescent="0.25">
      <c r="A161" s="5">
        <v>41795</v>
      </c>
      <c r="B161">
        <v>509</v>
      </c>
      <c r="C161">
        <v>550</v>
      </c>
      <c r="D161">
        <v>64.099999999999994</v>
      </c>
      <c r="E161">
        <v>89.2</v>
      </c>
      <c r="F161">
        <f t="shared" si="5"/>
        <v>573.1</v>
      </c>
      <c r="G161">
        <f t="shared" si="6"/>
        <v>639.20000000000005</v>
      </c>
    </row>
    <row r="162" spans="1:7" x14ac:dyDescent="0.25">
      <c r="A162" s="5">
        <v>41802</v>
      </c>
      <c r="B162">
        <v>506</v>
      </c>
      <c r="C162">
        <v>402</v>
      </c>
      <c r="D162">
        <v>190.2</v>
      </c>
      <c r="E162">
        <v>284.5</v>
      </c>
      <c r="F162">
        <f t="shared" si="5"/>
        <v>696.2</v>
      </c>
      <c r="G162">
        <f t="shared" si="6"/>
        <v>686.5</v>
      </c>
    </row>
    <row r="163" spans="1:7" x14ac:dyDescent="0.25">
      <c r="A163" s="5">
        <v>41809</v>
      </c>
      <c r="B163">
        <v>477.5</v>
      </c>
      <c r="C163">
        <v>384</v>
      </c>
      <c r="D163">
        <v>283</v>
      </c>
      <c r="E163">
        <v>421.8</v>
      </c>
      <c r="F163">
        <f t="shared" si="5"/>
        <v>760.5</v>
      </c>
      <c r="G163">
        <f t="shared" si="6"/>
        <v>805.8</v>
      </c>
    </row>
    <row r="164" spans="1:7" x14ac:dyDescent="0.25">
      <c r="A164" s="5">
        <v>41816</v>
      </c>
      <c r="B164">
        <v>585.70000000000005</v>
      </c>
      <c r="C164">
        <v>355.5</v>
      </c>
      <c r="D164">
        <v>315.39999999999998</v>
      </c>
      <c r="E164">
        <v>510.9</v>
      </c>
      <c r="F164">
        <f t="shared" si="5"/>
        <v>901.1</v>
      </c>
      <c r="G164">
        <f t="shared" si="6"/>
        <v>866.4</v>
      </c>
    </row>
    <row r="165" spans="1:7" x14ac:dyDescent="0.25">
      <c r="A165" s="5">
        <v>41823</v>
      </c>
      <c r="B165">
        <v>603.20000000000005</v>
      </c>
      <c r="C165">
        <v>345.5</v>
      </c>
      <c r="D165">
        <v>348.4</v>
      </c>
      <c r="E165">
        <v>700.2</v>
      </c>
      <c r="F165">
        <f t="shared" si="5"/>
        <v>951.6</v>
      </c>
      <c r="G165">
        <f t="shared" si="6"/>
        <v>1045.7</v>
      </c>
    </row>
    <row r="166" spans="1:7" x14ac:dyDescent="0.25">
      <c r="A166" s="5">
        <v>41830</v>
      </c>
      <c r="B166">
        <v>548.20000000000005</v>
      </c>
      <c r="C166">
        <v>297.5</v>
      </c>
      <c r="D166">
        <v>407.5</v>
      </c>
      <c r="E166">
        <v>872.1</v>
      </c>
      <c r="F166">
        <f t="shared" si="5"/>
        <v>955.7</v>
      </c>
      <c r="G166">
        <f t="shared" si="6"/>
        <v>1169.5999999999999</v>
      </c>
    </row>
    <row r="167" spans="1:7" x14ac:dyDescent="0.25">
      <c r="A167" s="5">
        <v>41837</v>
      </c>
      <c r="B167">
        <v>403.5</v>
      </c>
      <c r="C167">
        <v>297.5</v>
      </c>
      <c r="D167">
        <v>599.4</v>
      </c>
      <c r="E167">
        <v>897.7</v>
      </c>
      <c r="F167">
        <f t="shared" si="5"/>
        <v>1002.9</v>
      </c>
      <c r="G167">
        <f t="shared" si="6"/>
        <v>1195.2</v>
      </c>
    </row>
    <row r="168" spans="1:7" x14ac:dyDescent="0.25">
      <c r="A168" s="5">
        <v>41844</v>
      </c>
      <c r="B168">
        <v>493.5</v>
      </c>
      <c r="C168">
        <v>352.8</v>
      </c>
      <c r="D168">
        <v>625.6</v>
      </c>
      <c r="E168">
        <v>930.7</v>
      </c>
      <c r="F168">
        <f t="shared" si="5"/>
        <v>1119.0999999999999</v>
      </c>
      <c r="G168">
        <f t="shared" si="6"/>
        <v>1283.5</v>
      </c>
    </row>
    <row r="169" spans="1:7" x14ac:dyDescent="0.25">
      <c r="A169" s="5">
        <v>41851</v>
      </c>
      <c r="B169">
        <v>366</v>
      </c>
      <c r="C169">
        <v>400.8</v>
      </c>
      <c r="D169">
        <v>717.6</v>
      </c>
      <c r="E169">
        <v>1052.2</v>
      </c>
      <c r="F169">
        <f t="shared" si="5"/>
        <v>1083.5999999999999</v>
      </c>
      <c r="G169">
        <f t="shared" si="6"/>
        <v>1453</v>
      </c>
    </row>
    <row r="170" spans="1:7" x14ac:dyDescent="0.25">
      <c r="A170" s="5">
        <v>41858</v>
      </c>
      <c r="B170">
        <v>396.5</v>
      </c>
      <c r="C170">
        <v>340.1</v>
      </c>
      <c r="D170">
        <v>746</v>
      </c>
      <c r="E170">
        <v>1253.5999999999999</v>
      </c>
      <c r="F170">
        <f t="shared" si="5"/>
        <v>1142.5</v>
      </c>
      <c r="G170">
        <f t="shared" si="6"/>
        <v>1593.6999999999998</v>
      </c>
    </row>
    <row r="171" spans="1:7" x14ac:dyDescent="0.25">
      <c r="A171" s="5">
        <v>41865</v>
      </c>
      <c r="B171">
        <v>312.5</v>
      </c>
      <c r="C171">
        <v>418.1</v>
      </c>
      <c r="D171">
        <v>771.2</v>
      </c>
      <c r="E171">
        <v>1364.4</v>
      </c>
      <c r="F171">
        <f t="shared" si="5"/>
        <v>1083.7</v>
      </c>
      <c r="G171">
        <f t="shared" si="6"/>
        <v>1782.5</v>
      </c>
    </row>
    <row r="172" spans="1:7" x14ac:dyDescent="0.25">
      <c r="A172" s="5">
        <v>41872</v>
      </c>
      <c r="B172">
        <v>373.5</v>
      </c>
      <c r="C172">
        <v>445.6</v>
      </c>
      <c r="D172">
        <v>804.2</v>
      </c>
      <c r="E172">
        <v>1425.8</v>
      </c>
      <c r="F172">
        <f t="shared" si="5"/>
        <v>1177.7</v>
      </c>
      <c r="G172">
        <f t="shared" si="6"/>
        <v>1871.4</v>
      </c>
    </row>
    <row r="173" spans="1:7" x14ac:dyDescent="0.25">
      <c r="A173" s="5">
        <v>41879</v>
      </c>
      <c r="B173">
        <v>286</v>
      </c>
      <c r="C173">
        <v>460.5</v>
      </c>
      <c r="D173">
        <v>930.7</v>
      </c>
      <c r="E173">
        <v>1597.9</v>
      </c>
      <c r="F173">
        <f t="shared" si="5"/>
        <v>1216.7</v>
      </c>
      <c r="G173">
        <f t="shared" si="6"/>
        <v>2058.4</v>
      </c>
    </row>
    <row r="174" spans="1:7" x14ac:dyDescent="0.25">
      <c r="A174" s="5">
        <v>41886</v>
      </c>
      <c r="B174">
        <v>286</v>
      </c>
      <c r="C174">
        <v>494.5</v>
      </c>
      <c r="D174">
        <v>930.7</v>
      </c>
      <c r="E174">
        <v>1774.7</v>
      </c>
      <c r="F174">
        <f t="shared" si="5"/>
        <v>1216.7</v>
      </c>
      <c r="G174">
        <f t="shared" si="6"/>
        <v>2269.1999999999998</v>
      </c>
    </row>
    <row r="175" spans="1:7" x14ac:dyDescent="0.25">
      <c r="A175" s="5">
        <v>41893</v>
      </c>
      <c r="B175">
        <v>234</v>
      </c>
      <c r="C175">
        <v>428.5</v>
      </c>
      <c r="D175">
        <v>985.7</v>
      </c>
      <c r="E175">
        <v>1961.1</v>
      </c>
      <c r="F175">
        <f t="shared" si="5"/>
        <v>1219.7</v>
      </c>
      <c r="G175">
        <f t="shared" si="6"/>
        <v>2389.6</v>
      </c>
    </row>
    <row r="176" spans="1:7" x14ac:dyDescent="0.25">
      <c r="A176" s="5">
        <v>41900</v>
      </c>
      <c r="B176">
        <v>326</v>
      </c>
      <c r="C176">
        <v>389</v>
      </c>
      <c r="D176">
        <v>1013.2</v>
      </c>
      <c r="E176">
        <v>2075.3000000000002</v>
      </c>
      <c r="F176">
        <f t="shared" si="5"/>
        <v>1339.2</v>
      </c>
      <c r="G176">
        <f t="shared" si="6"/>
        <v>2464.3000000000002</v>
      </c>
    </row>
    <row r="177" spans="1:7" x14ac:dyDescent="0.25">
      <c r="A177" s="5">
        <v>41907</v>
      </c>
      <c r="B177">
        <v>258.5</v>
      </c>
      <c r="C177">
        <v>397.9</v>
      </c>
      <c r="D177">
        <v>1088.4000000000001</v>
      </c>
      <c r="E177">
        <v>2137.9</v>
      </c>
      <c r="F177">
        <f t="shared" si="5"/>
        <v>1346.9</v>
      </c>
      <c r="G177">
        <f t="shared" si="6"/>
        <v>2535.8000000000002</v>
      </c>
    </row>
    <row r="178" spans="1:7" x14ac:dyDescent="0.25">
      <c r="A178" s="5">
        <v>41914</v>
      </c>
      <c r="B178">
        <v>191</v>
      </c>
      <c r="C178">
        <v>457.9</v>
      </c>
      <c r="D178">
        <v>1194.7</v>
      </c>
      <c r="E178">
        <v>2270.5</v>
      </c>
      <c r="F178">
        <f t="shared" si="5"/>
        <v>1385.7</v>
      </c>
      <c r="G178">
        <f t="shared" si="6"/>
        <v>2728.4</v>
      </c>
    </row>
    <row r="179" spans="1:7" x14ac:dyDescent="0.25">
      <c r="A179" s="5">
        <v>41921</v>
      </c>
      <c r="B179">
        <v>191</v>
      </c>
      <c r="C179">
        <v>457.9</v>
      </c>
      <c r="D179">
        <v>1249.4000000000001</v>
      </c>
      <c r="E179">
        <v>2270.5</v>
      </c>
      <c r="F179">
        <f t="shared" si="5"/>
        <v>1440.4</v>
      </c>
      <c r="G179">
        <f t="shared" si="6"/>
        <v>2728.4</v>
      </c>
    </row>
    <row r="180" spans="1:7" x14ac:dyDescent="0.25">
      <c r="A180" s="5">
        <v>41928</v>
      </c>
      <c r="B180">
        <v>151</v>
      </c>
      <c r="C180">
        <v>457.9</v>
      </c>
      <c r="D180">
        <v>1288.2</v>
      </c>
      <c r="E180">
        <v>2270.5</v>
      </c>
      <c r="F180">
        <f t="shared" si="5"/>
        <v>1439.2</v>
      </c>
      <c r="G180">
        <f t="shared" si="6"/>
        <v>2728.4</v>
      </c>
    </row>
    <row r="181" spans="1:7" x14ac:dyDescent="0.25">
      <c r="A181" s="5">
        <v>41935</v>
      </c>
      <c r="B181">
        <v>171</v>
      </c>
      <c r="C181">
        <v>469.3</v>
      </c>
      <c r="D181">
        <v>1324.3</v>
      </c>
      <c r="E181">
        <v>2652.4</v>
      </c>
      <c r="F181">
        <f t="shared" si="5"/>
        <v>1495.3</v>
      </c>
      <c r="G181">
        <f t="shared" si="6"/>
        <v>3121.7000000000003</v>
      </c>
    </row>
    <row r="182" spans="1:7" x14ac:dyDescent="0.25">
      <c r="A182" s="5">
        <v>41942</v>
      </c>
      <c r="B182">
        <v>141</v>
      </c>
      <c r="C182">
        <v>411.8</v>
      </c>
      <c r="D182">
        <v>1351.3</v>
      </c>
      <c r="E182">
        <v>2737.6</v>
      </c>
      <c r="F182">
        <f t="shared" si="5"/>
        <v>1492.3</v>
      </c>
      <c r="G182">
        <f t="shared" si="6"/>
        <v>3149.4</v>
      </c>
    </row>
    <row r="183" spans="1:7" x14ac:dyDescent="0.25">
      <c r="A183" s="5">
        <v>41949</v>
      </c>
      <c r="B183">
        <v>141</v>
      </c>
      <c r="C183">
        <v>386.8</v>
      </c>
      <c r="D183">
        <v>1351.3</v>
      </c>
      <c r="E183">
        <v>2763.9</v>
      </c>
      <c r="F183">
        <f t="shared" si="5"/>
        <v>1492.3</v>
      </c>
      <c r="G183">
        <f t="shared" si="6"/>
        <v>3150.7000000000003</v>
      </c>
    </row>
    <row r="184" spans="1:7" x14ac:dyDescent="0.25">
      <c r="A184" s="5">
        <v>41956</v>
      </c>
      <c r="B184">
        <v>141</v>
      </c>
      <c r="C184">
        <v>332.9</v>
      </c>
      <c r="D184">
        <v>1351.3</v>
      </c>
      <c r="E184">
        <v>2891.6</v>
      </c>
      <c r="F184">
        <f t="shared" si="5"/>
        <v>1492.3</v>
      </c>
      <c r="G184">
        <f t="shared" si="6"/>
        <v>3224.5</v>
      </c>
    </row>
    <row r="185" spans="1:7" x14ac:dyDescent="0.25">
      <c r="A185" s="5">
        <v>41963</v>
      </c>
      <c r="B185">
        <v>121</v>
      </c>
      <c r="C185">
        <v>302.89999999999998</v>
      </c>
      <c r="D185">
        <v>1400.7</v>
      </c>
      <c r="E185">
        <v>2924.6</v>
      </c>
      <c r="F185">
        <f t="shared" si="5"/>
        <v>1521.7</v>
      </c>
      <c r="G185">
        <f t="shared" si="6"/>
        <v>3227.5</v>
      </c>
    </row>
    <row r="186" spans="1:7" x14ac:dyDescent="0.25">
      <c r="A186" s="5">
        <v>41970</v>
      </c>
      <c r="B186">
        <v>55</v>
      </c>
      <c r="C186">
        <v>269.5</v>
      </c>
      <c r="D186">
        <v>1400.7</v>
      </c>
      <c r="E186">
        <v>2956.7</v>
      </c>
      <c r="F186">
        <f t="shared" si="5"/>
        <v>1455.7</v>
      </c>
      <c r="G186">
        <f t="shared" si="6"/>
        <v>3226.2</v>
      </c>
    </row>
    <row r="187" spans="1:7" x14ac:dyDescent="0.25">
      <c r="A187" s="5">
        <v>41977</v>
      </c>
      <c r="B187">
        <v>55</v>
      </c>
      <c r="C187">
        <v>217</v>
      </c>
      <c r="D187">
        <v>1400.7</v>
      </c>
      <c r="E187">
        <v>3063.7</v>
      </c>
      <c r="F187">
        <f t="shared" si="5"/>
        <v>1455.7</v>
      </c>
      <c r="G187">
        <f t="shared" si="6"/>
        <v>3280.7</v>
      </c>
    </row>
    <row r="188" spans="1:7" x14ac:dyDescent="0.25">
      <c r="A188" s="5">
        <v>41984</v>
      </c>
      <c r="B188">
        <v>55</v>
      </c>
      <c r="C188">
        <v>198.1</v>
      </c>
      <c r="D188">
        <v>1400.7</v>
      </c>
      <c r="E188">
        <v>3133.1</v>
      </c>
      <c r="F188">
        <f t="shared" ref="F188:F216" si="7">+B188+D188</f>
        <v>1455.7</v>
      </c>
      <c r="G188">
        <f t="shared" ref="G188:G216" si="8">+C188+E188</f>
        <v>3331.2</v>
      </c>
    </row>
    <row r="189" spans="1:7" x14ac:dyDescent="0.25">
      <c r="A189" s="5">
        <v>41991</v>
      </c>
      <c r="B189">
        <v>30</v>
      </c>
      <c r="C189">
        <v>311.89999999999998</v>
      </c>
      <c r="D189">
        <v>1428.2</v>
      </c>
      <c r="E189">
        <v>3159.3</v>
      </c>
      <c r="F189">
        <f t="shared" si="7"/>
        <v>1458.2</v>
      </c>
      <c r="G189">
        <f t="shared" si="8"/>
        <v>3471.2000000000003</v>
      </c>
    </row>
    <row r="190" spans="1:7" x14ac:dyDescent="0.25">
      <c r="A190" s="5">
        <v>41998</v>
      </c>
      <c r="B190">
        <v>60</v>
      </c>
      <c r="C190">
        <v>285.5</v>
      </c>
      <c r="D190">
        <v>1428.2</v>
      </c>
      <c r="E190">
        <v>3192.9</v>
      </c>
      <c r="F190">
        <f t="shared" si="7"/>
        <v>1488.2</v>
      </c>
      <c r="G190">
        <f t="shared" si="8"/>
        <v>3478.4</v>
      </c>
    </row>
    <row r="191" spans="1:7" x14ac:dyDescent="0.25">
      <c r="A191" s="5">
        <v>42005</v>
      </c>
      <c r="B191">
        <v>60</v>
      </c>
      <c r="C191">
        <v>260.5</v>
      </c>
      <c r="D191">
        <v>1428.2</v>
      </c>
      <c r="E191">
        <v>3247.9</v>
      </c>
      <c r="F191">
        <f t="shared" si="7"/>
        <v>1488.2</v>
      </c>
      <c r="G191">
        <f t="shared" si="8"/>
        <v>3508.4</v>
      </c>
    </row>
    <row r="192" spans="1:7" x14ac:dyDescent="0.25">
      <c r="A192" s="5">
        <v>42012</v>
      </c>
      <c r="B192">
        <v>60</v>
      </c>
      <c r="C192">
        <v>167.5</v>
      </c>
      <c r="D192">
        <v>1428.2</v>
      </c>
      <c r="E192">
        <v>3312.4</v>
      </c>
      <c r="F192">
        <f t="shared" si="7"/>
        <v>1488.2</v>
      </c>
      <c r="G192">
        <f t="shared" si="8"/>
        <v>3479.9</v>
      </c>
    </row>
    <row r="193" spans="1:8" x14ac:dyDescent="0.25">
      <c r="A193" s="5">
        <v>42019</v>
      </c>
      <c r="B193">
        <v>33</v>
      </c>
      <c r="C193">
        <v>252.5</v>
      </c>
      <c r="D193">
        <v>1428.2</v>
      </c>
      <c r="E193">
        <v>3339.9</v>
      </c>
      <c r="F193">
        <f t="shared" si="7"/>
        <v>1461.2</v>
      </c>
      <c r="G193">
        <f t="shared" si="8"/>
        <v>3592.4</v>
      </c>
    </row>
    <row r="194" spans="1:8" x14ac:dyDescent="0.25">
      <c r="A194" s="5">
        <v>42026</v>
      </c>
      <c r="B194">
        <v>33</v>
      </c>
      <c r="C194">
        <v>257.5</v>
      </c>
      <c r="D194">
        <v>1428.2</v>
      </c>
      <c r="E194">
        <v>3367.3</v>
      </c>
      <c r="F194">
        <f t="shared" si="7"/>
        <v>1461.2</v>
      </c>
      <c r="G194">
        <f t="shared" si="8"/>
        <v>3624.8</v>
      </c>
    </row>
    <row r="195" spans="1:8" x14ac:dyDescent="0.25">
      <c r="A195" s="5">
        <v>42033</v>
      </c>
      <c r="B195">
        <v>53</v>
      </c>
      <c r="C195">
        <v>312.5</v>
      </c>
      <c r="D195">
        <v>1428.2</v>
      </c>
      <c r="E195">
        <v>3394.8</v>
      </c>
      <c r="F195">
        <f t="shared" si="7"/>
        <v>1481.2</v>
      </c>
      <c r="G195">
        <f t="shared" si="8"/>
        <v>3707.3</v>
      </c>
    </row>
    <row r="196" spans="1:8" x14ac:dyDescent="0.25">
      <c r="A196" s="5">
        <v>42040</v>
      </c>
      <c r="B196">
        <v>78</v>
      </c>
      <c r="C196">
        <v>312.5</v>
      </c>
      <c r="D196">
        <v>1428.2</v>
      </c>
      <c r="E196">
        <v>3422.3</v>
      </c>
      <c r="F196">
        <f t="shared" si="7"/>
        <v>1506.2</v>
      </c>
      <c r="G196">
        <f t="shared" si="8"/>
        <v>3734.8</v>
      </c>
    </row>
    <row r="197" spans="1:8" x14ac:dyDescent="0.25">
      <c r="A197" s="5">
        <v>42047</v>
      </c>
      <c r="B197">
        <v>78</v>
      </c>
      <c r="C197">
        <v>255.5</v>
      </c>
      <c r="D197">
        <v>1428.2</v>
      </c>
      <c r="E197">
        <v>3482.3</v>
      </c>
      <c r="F197">
        <f t="shared" si="7"/>
        <v>1506.2</v>
      </c>
      <c r="G197">
        <f t="shared" si="8"/>
        <v>3737.8</v>
      </c>
    </row>
    <row r="198" spans="1:8" x14ac:dyDescent="0.25">
      <c r="A198" s="5">
        <v>42054</v>
      </c>
      <c r="B198">
        <v>78</v>
      </c>
      <c r="C198">
        <v>250.5</v>
      </c>
      <c r="D198">
        <v>1428.2</v>
      </c>
      <c r="E198">
        <v>3537.3</v>
      </c>
      <c r="F198">
        <f t="shared" si="7"/>
        <v>1506.2</v>
      </c>
      <c r="G198">
        <f t="shared" si="8"/>
        <v>3787.8</v>
      </c>
    </row>
    <row r="199" spans="1:8" x14ac:dyDescent="0.25">
      <c r="A199" s="5">
        <v>42061</v>
      </c>
      <c r="B199">
        <v>58</v>
      </c>
      <c r="C199">
        <v>255</v>
      </c>
      <c r="D199">
        <v>1450.2</v>
      </c>
      <c r="E199">
        <v>3625.9</v>
      </c>
      <c r="F199">
        <f t="shared" si="7"/>
        <v>1508.2</v>
      </c>
      <c r="G199">
        <f t="shared" si="8"/>
        <v>3880.9</v>
      </c>
    </row>
    <row r="200" spans="1:8" x14ac:dyDescent="0.25">
      <c r="A200" s="5">
        <v>42068</v>
      </c>
      <c r="B200">
        <v>33</v>
      </c>
      <c r="C200">
        <v>230</v>
      </c>
      <c r="D200">
        <v>1475.2</v>
      </c>
      <c r="E200">
        <v>3652.2</v>
      </c>
      <c r="F200">
        <f t="shared" si="7"/>
        <v>1508.2</v>
      </c>
      <c r="G200">
        <f t="shared" si="8"/>
        <v>3882.2</v>
      </c>
    </row>
    <row r="201" spans="1:8" x14ac:dyDescent="0.25">
      <c r="A201" s="5">
        <v>42075</v>
      </c>
      <c r="B201">
        <v>33</v>
      </c>
      <c r="C201">
        <v>230</v>
      </c>
      <c r="D201">
        <v>1475.2</v>
      </c>
      <c r="E201">
        <v>3679.7</v>
      </c>
      <c r="F201">
        <f t="shared" si="7"/>
        <v>1508.2</v>
      </c>
      <c r="G201">
        <f t="shared" si="8"/>
        <v>3909.7</v>
      </c>
    </row>
    <row r="202" spans="1:8" x14ac:dyDescent="0.25">
      <c r="A202" s="5">
        <v>42082</v>
      </c>
      <c r="B202">
        <v>0</v>
      </c>
      <c r="C202">
        <v>230</v>
      </c>
      <c r="D202">
        <v>1533.5</v>
      </c>
      <c r="E202">
        <v>3679.7</v>
      </c>
      <c r="F202">
        <f t="shared" si="7"/>
        <v>1533.5</v>
      </c>
      <c r="G202">
        <f t="shared" si="8"/>
        <v>3909.7</v>
      </c>
    </row>
    <row r="203" spans="1:8" x14ac:dyDescent="0.25">
      <c r="A203" s="5">
        <v>42089</v>
      </c>
      <c r="B203">
        <v>0</v>
      </c>
      <c r="C203">
        <v>245</v>
      </c>
      <c r="D203">
        <v>1533.5</v>
      </c>
      <c r="E203">
        <v>3711.1</v>
      </c>
      <c r="F203">
        <f t="shared" si="7"/>
        <v>1533.5</v>
      </c>
      <c r="G203">
        <f t="shared" si="8"/>
        <v>3956.1</v>
      </c>
    </row>
    <row r="204" spans="1:8" x14ac:dyDescent="0.25">
      <c r="A204" s="5">
        <v>42096</v>
      </c>
      <c r="B204">
        <v>0</v>
      </c>
      <c r="C204">
        <v>240</v>
      </c>
      <c r="D204">
        <v>1533.5</v>
      </c>
      <c r="E204">
        <v>3741</v>
      </c>
      <c r="F204">
        <f t="shared" si="7"/>
        <v>1533.5</v>
      </c>
      <c r="G204">
        <f t="shared" si="8"/>
        <v>3981</v>
      </c>
    </row>
    <row r="205" spans="1:8" x14ac:dyDescent="0.25">
      <c r="A205" s="5">
        <v>42103</v>
      </c>
      <c r="B205">
        <v>0</v>
      </c>
      <c r="C205">
        <v>270</v>
      </c>
      <c r="D205">
        <v>1533.5</v>
      </c>
      <c r="E205">
        <v>3796</v>
      </c>
      <c r="F205">
        <f t="shared" si="7"/>
        <v>1533.5</v>
      </c>
      <c r="G205">
        <f t="shared" si="8"/>
        <v>4066</v>
      </c>
    </row>
    <row r="206" spans="1:8" x14ac:dyDescent="0.25">
      <c r="A206" s="5">
        <v>42110</v>
      </c>
      <c r="B206">
        <v>0</v>
      </c>
      <c r="C206">
        <v>245</v>
      </c>
      <c r="D206">
        <v>1533.5</v>
      </c>
      <c r="E206">
        <v>3822.3</v>
      </c>
      <c r="F206">
        <f t="shared" si="7"/>
        <v>1533.5</v>
      </c>
      <c r="G206">
        <f t="shared" si="8"/>
        <v>4067.3</v>
      </c>
    </row>
    <row r="207" spans="1:8" x14ac:dyDescent="0.25">
      <c r="A207" s="5">
        <v>42117</v>
      </c>
      <c r="B207">
        <v>0</v>
      </c>
      <c r="C207">
        <v>247</v>
      </c>
      <c r="D207">
        <v>1533.5</v>
      </c>
      <c r="E207">
        <v>3876.7</v>
      </c>
      <c r="F207">
        <f t="shared" si="7"/>
        <v>1533.5</v>
      </c>
      <c r="G207">
        <f t="shared" si="8"/>
        <v>4123.7</v>
      </c>
    </row>
    <row r="208" spans="1:8" x14ac:dyDescent="0.25">
      <c r="A208" s="5">
        <v>42124</v>
      </c>
      <c r="B208">
        <v>0</v>
      </c>
      <c r="C208">
        <v>323.5</v>
      </c>
      <c r="D208">
        <v>1533.5</v>
      </c>
      <c r="E208">
        <v>3876.7</v>
      </c>
      <c r="F208">
        <f t="shared" si="7"/>
        <v>1533.5</v>
      </c>
      <c r="G208">
        <f t="shared" si="8"/>
        <v>4200.2</v>
      </c>
      <c r="H208">
        <v>60</v>
      </c>
    </row>
    <row r="209" spans="1:8" x14ac:dyDescent="0.25">
      <c r="A209" s="5">
        <v>42131</v>
      </c>
      <c r="B209">
        <v>0</v>
      </c>
      <c r="C209">
        <v>266.5</v>
      </c>
      <c r="D209">
        <v>1533.5</v>
      </c>
      <c r="E209">
        <v>3992.7</v>
      </c>
      <c r="F209">
        <f t="shared" si="7"/>
        <v>1533.5</v>
      </c>
      <c r="G209">
        <f t="shared" si="8"/>
        <v>4259.2</v>
      </c>
      <c r="H209">
        <v>60</v>
      </c>
    </row>
    <row r="210" spans="1:8" x14ac:dyDescent="0.25">
      <c r="A210" s="5">
        <v>42138</v>
      </c>
      <c r="B210">
        <v>0</v>
      </c>
      <c r="C210">
        <v>266.5</v>
      </c>
      <c r="D210">
        <v>1533.5</v>
      </c>
      <c r="E210">
        <v>4027.4</v>
      </c>
      <c r="F210">
        <f t="shared" si="7"/>
        <v>1533.5</v>
      </c>
      <c r="G210">
        <f t="shared" si="8"/>
        <v>4293.8999999999996</v>
      </c>
      <c r="H210">
        <v>85</v>
      </c>
    </row>
    <row r="211" spans="1:8" x14ac:dyDescent="0.25">
      <c r="A211" s="5">
        <v>42145</v>
      </c>
      <c r="B211">
        <v>0</v>
      </c>
      <c r="C211" s="16">
        <v>200</v>
      </c>
      <c r="D211">
        <v>1533.5</v>
      </c>
      <c r="E211">
        <v>4088.1</v>
      </c>
      <c r="F211">
        <f t="shared" si="7"/>
        <v>1533.5</v>
      </c>
      <c r="G211">
        <f t="shared" si="8"/>
        <v>4288.1000000000004</v>
      </c>
      <c r="H211">
        <v>85</v>
      </c>
    </row>
    <row r="212" spans="1:8" x14ac:dyDescent="0.25">
      <c r="A212" s="5">
        <v>42152</v>
      </c>
      <c r="B212">
        <v>0</v>
      </c>
      <c r="C212" s="16">
        <v>140</v>
      </c>
      <c r="D212">
        <v>1533.5</v>
      </c>
      <c r="E212">
        <v>4174.7</v>
      </c>
      <c r="F212">
        <f t="shared" si="7"/>
        <v>1533.5</v>
      </c>
      <c r="G212">
        <f t="shared" si="8"/>
        <v>4314.7</v>
      </c>
      <c r="H212">
        <v>117</v>
      </c>
    </row>
    <row r="213" spans="1:8" x14ac:dyDescent="0.25">
      <c r="A213" s="5">
        <v>42159</v>
      </c>
      <c r="B213">
        <v>117</v>
      </c>
      <c r="C213" s="16">
        <v>509</v>
      </c>
      <c r="D213">
        <v>0</v>
      </c>
      <c r="E213">
        <v>64.099999999999994</v>
      </c>
      <c r="F213" s="16">
        <f t="shared" si="7"/>
        <v>117</v>
      </c>
      <c r="G213">
        <f t="shared" si="8"/>
        <v>573.1</v>
      </c>
      <c r="H213">
        <v>117</v>
      </c>
    </row>
    <row r="214" spans="1:8" x14ac:dyDescent="0.25">
      <c r="A214" s="5">
        <v>42166</v>
      </c>
      <c r="B214">
        <v>110</v>
      </c>
      <c r="C214" s="16">
        <v>506</v>
      </c>
      <c r="D214">
        <v>33</v>
      </c>
      <c r="E214">
        <v>190.2</v>
      </c>
      <c r="F214" s="16">
        <f t="shared" si="7"/>
        <v>143</v>
      </c>
      <c r="G214">
        <f t="shared" si="8"/>
        <v>696.2</v>
      </c>
      <c r="H214">
        <v>117</v>
      </c>
    </row>
    <row r="215" spans="1:8" x14ac:dyDescent="0.25">
      <c r="A215" s="5">
        <v>42173</v>
      </c>
      <c r="B215">
        <v>110</v>
      </c>
      <c r="C215">
        <v>477.5</v>
      </c>
      <c r="D215">
        <v>33</v>
      </c>
      <c r="E215" s="16">
        <v>283</v>
      </c>
      <c r="F215" s="16">
        <f t="shared" si="7"/>
        <v>143</v>
      </c>
      <c r="G215">
        <f t="shared" si="8"/>
        <v>760.5</v>
      </c>
    </row>
    <row r="216" spans="1:8" x14ac:dyDescent="0.25">
      <c r="A216" s="5">
        <v>42180</v>
      </c>
      <c r="B216">
        <v>110</v>
      </c>
      <c r="C216">
        <v>585.70000000000005</v>
      </c>
      <c r="D216">
        <v>33</v>
      </c>
      <c r="E216">
        <v>315.39999999999998</v>
      </c>
      <c r="F216" s="16">
        <f t="shared" si="7"/>
        <v>143</v>
      </c>
      <c r="G216">
        <f t="shared" si="8"/>
        <v>901.1</v>
      </c>
    </row>
    <row r="217" spans="1:8" x14ac:dyDescent="0.25">
      <c r="A217" s="5">
        <v>42187</v>
      </c>
      <c r="B217">
        <v>80</v>
      </c>
      <c r="C217">
        <v>603.20000000000005</v>
      </c>
      <c r="D217">
        <v>65</v>
      </c>
      <c r="E217">
        <v>348.4</v>
      </c>
      <c r="F217" s="16">
        <f t="shared" ref="F217:G219" si="9">+B217+D217</f>
        <v>145</v>
      </c>
      <c r="G217">
        <f t="shared" si="9"/>
        <v>951.6</v>
      </c>
    </row>
    <row r="218" spans="1:8" x14ac:dyDescent="0.25">
      <c r="A218" s="5">
        <v>42194</v>
      </c>
      <c r="B218">
        <v>55</v>
      </c>
      <c r="C218">
        <v>548.20000000000005</v>
      </c>
      <c r="D218">
        <v>98</v>
      </c>
      <c r="E218">
        <v>407.5</v>
      </c>
      <c r="F218" s="16">
        <f t="shared" si="9"/>
        <v>153</v>
      </c>
      <c r="G218">
        <f t="shared" si="9"/>
        <v>955.7</v>
      </c>
    </row>
    <row r="219" spans="1:8" x14ac:dyDescent="0.25">
      <c r="A219" s="5">
        <v>42201</v>
      </c>
      <c r="B219">
        <v>30</v>
      </c>
      <c r="C219">
        <v>403.5</v>
      </c>
      <c r="D219">
        <v>144.6</v>
      </c>
      <c r="E219">
        <v>599.4</v>
      </c>
      <c r="F219">
        <f t="shared" si="9"/>
        <v>174.6</v>
      </c>
      <c r="G219">
        <f t="shared" si="9"/>
        <v>1002.9</v>
      </c>
    </row>
    <row r="220" spans="1:8" x14ac:dyDescent="0.25">
      <c r="A220" s="5">
        <v>42208</v>
      </c>
      <c r="B220">
        <v>60</v>
      </c>
      <c r="C220">
        <v>493.5</v>
      </c>
      <c r="D220">
        <v>144.6</v>
      </c>
      <c r="E220">
        <v>625.6</v>
      </c>
      <c r="F220">
        <f t="shared" ref="F220:G225" si="10">+B220+D220</f>
        <v>204.6</v>
      </c>
      <c r="G220">
        <f t="shared" si="10"/>
        <v>1119.0999999999999</v>
      </c>
    </row>
    <row r="221" spans="1:8" x14ac:dyDescent="0.25">
      <c r="A221" s="5">
        <v>42215</v>
      </c>
      <c r="B221">
        <v>90</v>
      </c>
      <c r="C221" s="16">
        <v>366</v>
      </c>
      <c r="D221">
        <v>144.6</v>
      </c>
      <c r="E221">
        <v>717.6</v>
      </c>
      <c r="F221">
        <f t="shared" si="10"/>
        <v>234.6</v>
      </c>
      <c r="G221">
        <f t="shared" si="10"/>
        <v>1083.5999999999999</v>
      </c>
    </row>
    <row r="222" spans="1:8" x14ac:dyDescent="0.25">
      <c r="A222" s="5">
        <v>42222</v>
      </c>
      <c r="B222">
        <v>90</v>
      </c>
      <c r="C222">
        <v>396.5</v>
      </c>
      <c r="D222">
        <v>144.6</v>
      </c>
      <c r="E222" s="16">
        <v>746</v>
      </c>
      <c r="F222">
        <f t="shared" si="10"/>
        <v>234.6</v>
      </c>
      <c r="G222">
        <f t="shared" si="10"/>
        <v>1142.5</v>
      </c>
    </row>
    <row r="223" spans="1:8" x14ac:dyDescent="0.25">
      <c r="A223" s="5">
        <v>42229</v>
      </c>
      <c r="B223">
        <v>90</v>
      </c>
      <c r="C223">
        <v>312.5</v>
      </c>
      <c r="D223">
        <v>144.6</v>
      </c>
      <c r="E223">
        <v>771.2</v>
      </c>
      <c r="F223">
        <f t="shared" si="10"/>
        <v>234.6</v>
      </c>
      <c r="G223">
        <f t="shared" si="10"/>
        <v>1083.7</v>
      </c>
    </row>
    <row r="224" spans="1:8" x14ac:dyDescent="0.25">
      <c r="A224" s="5">
        <v>42236</v>
      </c>
      <c r="B224">
        <v>115</v>
      </c>
      <c r="C224">
        <v>373.5</v>
      </c>
      <c r="D224">
        <v>144.6</v>
      </c>
      <c r="E224">
        <v>804.2</v>
      </c>
      <c r="F224">
        <f t="shared" si="10"/>
        <v>259.60000000000002</v>
      </c>
      <c r="G224">
        <f t="shared" si="10"/>
        <v>1177.7</v>
      </c>
    </row>
    <row r="225" spans="1:8" x14ac:dyDescent="0.25">
      <c r="A225" s="5">
        <v>42243</v>
      </c>
      <c r="B225">
        <v>115</v>
      </c>
      <c r="C225" s="16">
        <v>286</v>
      </c>
      <c r="D225">
        <v>144.6</v>
      </c>
      <c r="E225">
        <v>930.7</v>
      </c>
      <c r="F225">
        <f t="shared" si="10"/>
        <v>259.60000000000002</v>
      </c>
      <c r="G225">
        <f t="shared" si="10"/>
        <v>1216.7</v>
      </c>
    </row>
    <row r="226" spans="1:8" x14ac:dyDescent="0.25">
      <c r="A226" s="5">
        <v>42250</v>
      </c>
      <c r="B226">
        <v>139</v>
      </c>
      <c r="C226" s="16">
        <v>286</v>
      </c>
      <c r="D226">
        <v>150.6</v>
      </c>
      <c r="E226">
        <v>930.7</v>
      </c>
      <c r="F226">
        <f t="shared" ref="F226:G228" si="11">+B226+D226</f>
        <v>289.60000000000002</v>
      </c>
      <c r="G226">
        <f t="shared" si="11"/>
        <v>1216.7</v>
      </c>
    </row>
    <row r="227" spans="1:8" x14ac:dyDescent="0.25">
      <c r="A227" s="5">
        <v>42257</v>
      </c>
      <c r="B227">
        <v>55</v>
      </c>
      <c r="C227" s="16">
        <v>234</v>
      </c>
      <c r="D227">
        <v>236.5</v>
      </c>
      <c r="E227">
        <v>985.47</v>
      </c>
      <c r="F227">
        <f t="shared" si="11"/>
        <v>291.5</v>
      </c>
      <c r="G227">
        <f t="shared" si="11"/>
        <v>1219.47</v>
      </c>
    </row>
    <row r="228" spans="1:8" x14ac:dyDescent="0.25">
      <c r="A228" s="5">
        <v>42264</v>
      </c>
      <c r="B228">
        <v>55</v>
      </c>
      <c r="C228" s="16">
        <v>326</v>
      </c>
      <c r="D228">
        <v>236.5</v>
      </c>
      <c r="E228">
        <v>1013.2</v>
      </c>
      <c r="F228">
        <f t="shared" si="11"/>
        <v>291.5</v>
      </c>
      <c r="G228">
        <f t="shared" si="11"/>
        <v>1339.2</v>
      </c>
    </row>
    <row r="229" spans="1:8" x14ac:dyDescent="0.25">
      <c r="A229" s="5">
        <v>42271</v>
      </c>
      <c r="B229">
        <v>55</v>
      </c>
      <c r="C229" s="16">
        <v>258.5</v>
      </c>
      <c r="D229">
        <v>255.2</v>
      </c>
      <c r="E229">
        <v>1088.4000000000001</v>
      </c>
      <c r="F229">
        <f t="shared" ref="F229:G232" si="12">+B229+D229</f>
        <v>310.2</v>
      </c>
      <c r="G229">
        <f t="shared" si="12"/>
        <v>1346.9</v>
      </c>
    </row>
    <row r="230" spans="1:8" x14ac:dyDescent="0.25">
      <c r="A230" s="5">
        <v>42278</v>
      </c>
      <c r="B230">
        <v>55</v>
      </c>
      <c r="C230" s="16">
        <v>191</v>
      </c>
      <c r="D230">
        <v>255.2</v>
      </c>
      <c r="E230">
        <v>1194.7</v>
      </c>
      <c r="F230">
        <f t="shared" si="12"/>
        <v>310.2</v>
      </c>
      <c r="G230">
        <f t="shared" si="12"/>
        <v>1385.7</v>
      </c>
    </row>
    <row r="231" spans="1:8" x14ac:dyDescent="0.25">
      <c r="A231" s="5">
        <v>42285</v>
      </c>
      <c r="B231">
        <v>55</v>
      </c>
      <c r="C231" s="16">
        <v>191</v>
      </c>
      <c r="D231">
        <v>255.2</v>
      </c>
      <c r="E231">
        <v>1294.4000000000001</v>
      </c>
      <c r="F231">
        <f t="shared" si="12"/>
        <v>310.2</v>
      </c>
      <c r="G231">
        <f t="shared" si="12"/>
        <v>1485.4</v>
      </c>
    </row>
    <row r="232" spans="1:8" x14ac:dyDescent="0.25">
      <c r="A232" s="5">
        <v>42292</v>
      </c>
      <c r="B232">
        <v>55</v>
      </c>
      <c r="C232" s="16">
        <v>191</v>
      </c>
      <c r="D232">
        <v>255.2</v>
      </c>
      <c r="E232">
        <v>1288.2</v>
      </c>
      <c r="F232">
        <f t="shared" si="12"/>
        <v>310.2</v>
      </c>
      <c r="G232">
        <f t="shared" si="12"/>
        <v>1479.2</v>
      </c>
    </row>
    <row r="233" spans="1:8" x14ac:dyDescent="0.25">
      <c r="A233" s="5">
        <v>42299</v>
      </c>
      <c r="B233">
        <v>55</v>
      </c>
      <c r="C233" s="16">
        <v>171</v>
      </c>
      <c r="D233">
        <v>255.2</v>
      </c>
      <c r="E233">
        <v>1324.3</v>
      </c>
      <c r="F233">
        <f t="shared" ref="F233:G235" si="13">+B233+D233</f>
        <v>310.2</v>
      </c>
      <c r="G233">
        <f t="shared" si="13"/>
        <v>1495.3</v>
      </c>
    </row>
    <row r="234" spans="1:8" x14ac:dyDescent="0.25">
      <c r="A234" s="5">
        <v>42306</v>
      </c>
      <c r="B234">
        <v>55</v>
      </c>
      <c r="C234" s="16">
        <v>141</v>
      </c>
      <c r="D234">
        <v>255.2</v>
      </c>
      <c r="E234">
        <v>1351.3</v>
      </c>
      <c r="F234">
        <f t="shared" si="13"/>
        <v>310.2</v>
      </c>
      <c r="G234">
        <f t="shared" si="13"/>
        <v>1492.3</v>
      </c>
    </row>
    <row r="235" spans="1:8" x14ac:dyDescent="0.25">
      <c r="A235" s="5">
        <v>42313</v>
      </c>
      <c r="B235">
        <v>55</v>
      </c>
      <c r="C235">
        <v>141</v>
      </c>
      <c r="D235">
        <v>255.2</v>
      </c>
      <c r="E235">
        <v>1351.3</v>
      </c>
      <c r="F235">
        <f t="shared" si="13"/>
        <v>310.2</v>
      </c>
      <c r="G235">
        <f t="shared" si="13"/>
        <v>1492.3</v>
      </c>
    </row>
    <row r="236" spans="1:8" x14ac:dyDescent="0.25">
      <c r="A236" s="5">
        <v>42320</v>
      </c>
      <c r="B236">
        <v>55</v>
      </c>
      <c r="C236">
        <v>141</v>
      </c>
      <c r="D236">
        <v>282.7</v>
      </c>
      <c r="E236">
        <v>1351.3</v>
      </c>
      <c r="F236">
        <f t="shared" ref="F236:G238" si="14">+B236+D236</f>
        <v>337.7</v>
      </c>
      <c r="G236">
        <f t="shared" si="14"/>
        <v>1492.3</v>
      </c>
    </row>
    <row r="237" spans="1:8" x14ac:dyDescent="0.25">
      <c r="A237" s="5">
        <v>42327</v>
      </c>
      <c r="B237">
        <v>30</v>
      </c>
      <c r="C237">
        <v>121</v>
      </c>
      <c r="D237">
        <v>307.7</v>
      </c>
      <c r="E237">
        <v>1400.7</v>
      </c>
      <c r="F237">
        <f t="shared" si="14"/>
        <v>337.7</v>
      </c>
      <c r="G237">
        <f t="shared" si="14"/>
        <v>1521.7</v>
      </c>
    </row>
    <row r="238" spans="1:8" x14ac:dyDescent="0.25">
      <c r="A238" s="5">
        <v>42334</v>
      </c>
      <c r="B238">
        <v>30</v>
      </c>
      <c r="C238">
        <v>55</v>
      </c>
      <c r="D238">
        <v>307.7</v>
      </c>
      <c r="E238">
        <v>1400.7</v>
      </c>
      <c r="F238">
        <f t="shared" si="14"/>
        <v>337.7</v>
      </c>
      <c r="G238">
        <f t="shared" si="14"/>
        <v>1455.7</v>
      </c>
    </row>
    <row r="239" spans="1:8" x14ac:dyDescent="0.25">
      <c r="A239" s="5">
        <v>42341</v>
      </c>
      <c r="B239">
        <v>30</v>
      </c>
      <c r="C239">
        <v>55</v>
      </c>
      <c r="D239">
        <v>307.7</v>
      </c>
      <c r="E239">
        <v>1400.7</v>
      </c>
      <c r="F239">
        <f t="shared" ref="F239:G243" si="15">+B239+D239</f>
        <v>337.7</v>
      </c>
      <c r="G239">
        <f t="shared" si="15"/>
        <v>1455.7</v>
      </c>
    </row>
    <row r="240" spans="1:8" x14ac:dyDescent="0.25">
      <c r="A240" s="5">
        <v>42348</v>
      </c>
      <c r="B240">
        <v>0</v>
      </c>
      <c r="C240">
        <v>55</v>
      </c>
      <c r="D240">
        <v>358.9</v>
      </c>
      <c r="E240">
        <v>1400.7</v>
      </c>
      <c r="F240">
        <f t="shared" si="15"/>
        <v>358.9</v>
      </c>
      <c r="G240">
        <f t="shared" si="15"/>
        <v>1455.7</v>
      </c>
      <c r="H240">
        <v>0</v>
      </c>
    </row>
    <row r="241" spans="1:8" x14ac:dyDescent="0.25">
      <c r="A241" s="5">
        <v>42355</v>
      </c>
      <c r="B241">
        <v>0</v>
      </c>
      <c r="C241">
        <v>30</v>
      </c>
      <c r="D241">
        <v>358.9</v>
      </c>
      <c r="E241">
        <v>1428.2</v>
      </c>
      <c r="F241">
        <f t="shared" si="15"/>
        <v>358.9</v>
      </c>
      <c r="G241">
        <f t="shared" si="15"/>
        <v>1458.2</v>
      </c>
      <c r="H241">
        <v>0</v>
      </c>
    </row>
    <row r="242" spans="1:8" x14ac:dyDescent="0.25">
      <c r="A242" s="5">
        <v>42362</v>
      </c>
      <c r="B242">
        <v>0</v>
      </c>
      <c r="C242">
        <v>60</v>
      </c>
      <c r="D242">
        <v>358.9</v>
      </c>
      <c r="E242">
        <v>1428.2</v>
      </c>
      <c r="F242">
        <f t="shared" si="15"/>
        <v>358.9</v>
      </c>
      <c r="G242">
        <f t="shared" si="15"/>
        <v>1488.2</v>
      </c>
      <c r="H242">
        <v>0</v>
      </c>
    </row>
    <row r="243" spans="1:8" x14ac:dyDescent="0.25">
      <c r="A243" s="5">
        <v>42369</v>
      </c>
      <c r="B243">
        <v>10</v>
      </c>
      <c r="C243">
        <v>60</v>
      </c>
      <c r="D243">
        <v>358.9</v>
      </c>
      <c r="E243">
        <v>1428.2</v>
      </c>
      <c r="F243">
        <f t="shared" si="15"/>
        <v>368.9</v>
      </c>
      <c r="G243">
        <f t="shared" si="15"/>
        <v>1488.2</v>
      </c>
      <c r="H243">
        <v>0</v>
      </c>
    </row>
    <row r="244" spans="1:8" x14ac:dyDescent="0.25">
      <c r="A244" s="5">
        <v>42376</v>
      </c>
      <c r="B244">
        <v>10</v>
      </c>
      <c r="C244">
        <v>60</v>
      </c>
      <c r="D244">
        <v>358.9</v>
      </c>
      <c r="E244">
        <v>1428.2</v>
      </c>
      <c r="F244">
        <f t="shared" ref="F244:G246" si="16">+B244+D244</f>
        <v>368.9</v>
      </c>
      <c r="G244">
        <f t="shared" si="16"/>
        <v>1488.2</v>
      </c>
    </row>
    <row r="245" spans="1:8" x14ac:dyDescent="0.25">
      <c r="A245" s="5">
        <v>42383</v>
      </c>
      <c r="B245">
        <v>10</v>
      </c>
      <c r="C245">
        <v>33</v>
      </c>
      <c r="D245">
        <v>358.9</v>
      </c>
      <c r="E245">
        <v>1428.2</v>
      </c>
      <c r="F245">
        <f t="shared" si="16"/>
        <v>368.9</v>
      </c>
      <c r="G245">
        <f t="shared" si="16"/>
        <v>1461.2</v>
      </c>
    </row>
    <row r="246" spans="1:8" x14ac:dyDescent="0.25">
      <c r="A246" s="5">
        <v>42390</v>
      </c>
      <c r="B246">
        <v>10</v>
      </c>
      <c r="C246">
        <v>33</v>
      </c>
      <c r="D246">
        <v>358.9</v>
      </c>
      <c r="E246">
        <v>1428.2</v>
      </c>
      <c r="F246">
        <f t="shared" si="16"/>
        <v>368.9</v>
      </c>
      <c r="G246">
        <f t="shared" si="16"/>
        <v>1461.2</v>
      </c>
    </row>
    <row r="247" spans="1:8" x14ac:dyDescent="0.25">
      <c r="A247" s="5">
        <v>42397</v>
      </c>
      <c r="B247">
        <v>10</v>
      </c>
      <c r="C247">
        <v>53</v>
      </c>
      <c r="D247">
        <v>358.9</v>
      </c>
      <c r="E247">
        <v>1428.2</v>
      </c>
      <c r="F247">
        <f t="shared" ref="F247:G249" si="17">+B247+D247</f>
        <v>368.9</v>
      </c>
      <c r="G247">
        <f t="shared" si="17"/>
        <v>1481.2</v>
      </c>
    </row>
    <row r="248" spans="1:8" x14ac:dyDescent="0.25">
      <c r="A248" s="5">
        <v>42404</v>
      </c>
      <c r="B248">
        <v>10</v>
      </c>
      <c r="C248">
        <v>78</v>
      </c>
      <c r="D248">
        <v>358.9</v>
      </c>
      <c r="E248">
        <v>1428.2</v>
      </c>
      <c r="F248">
        <f t="shared" si="17"/>
        <v>368.9</v>
      </c>
      <c r="G248">
        <f t="shared" si="17"/>
        <v>1506.2</v>
      </c>
    </row>
    <row r="249" spans="1:8" x14ac:dyDescent="0.25">
      <c r="A249" s="5">
        <v>42411</v>
      </c>
      <c r="B249">
        <v>10</v>
      </c>
      <c r="C249">
        <v>78</v>
      </c>
      <c r="D249">
        <v>358.9</v>
      </c>
      <c r="E249">
        <v>1428.2</v>
      </c>
      <c r="F249">
        <f t="shared" si="17"/>
        <v>368.9</v>
      </c>
      <c r="G249">
        <f t="shared" si="17"/>
        <v>1506.2</v>
      </c>
    </row>
    <row r="250" spans="1:8" x14ac:dyDescent="0.25">
      <c r="A250" s="5">
        <v>42418</v>
      </c>
      <c r="B250">
        <v>10</v>
      </c>
      <c r="C250">
        <v>78</v>
      </c>
      <c r="D250">
        <v>375.4</v>
      </c>
      <c r="E250">
        <v>1428.2</v>
      </c>
      <c r="F250">
        <f t="shared" ref="F250:G252" si="18">+B250+D250</f>
        <v>385.4</v>
      </c>
      <c r="G250">
        <f t="shared" si="18"/>
        <v>1506.2</v>
      </c>
    </row>
    <row r="251" spans="1:8" x14ac:dyDescent="0.25">
      <c r="A251" s="5">
        <v>42425</v>
      </c>
      <c r="B251">
        <v>0</v>
      </c>
      <c r="C251">
        <v>58</v>
      </c>
      <c r="D251">
        <v>385.9</v>
      </c>
      <c r="E251">
        <v>1450.2</v>
      </c>
      <c r="F251">
        <f t="shared" si="18"/>
        <v>385.9</v>
      </c>
      <c r="G251">
        <f t="shared" si="18"/>
        <v>1508.2</v>
      </c>
    </row>
    <row r="252" spans="1:8" x14ac:dyDescent="0.25">
      <c r="A252" s="5">
        <v>42432</v>
      </c>
      <c r="B252">
        <v>0</v>
      </c>
      <c r="C252">
        <v>33</v>
      </c>
      <c r="D252">
        <v>385.9</v>
      </c>
      <c r="E252">
        <v>1475.2</v>
      </c>
      <c r="F252">
        <f t="shared" si="18"/>
        <v>385.9</v>
      </c>
      <c r="G252">
        <f t="shared" si="18"/>
        <v>1508.2</v>
      </c>
    </row>
    <row r="253" spans="1:8" x14ac:dyDescent="0.25">
      <c r="A253" s="5">
        <v>42439</v>
      </c>
      <c r="B253">
        <v>0</v>
      </c>
      <c r="C253">
        <v>33</v>
      </c>
      <c r="D253">
        <v>385.9</v>
      </c>
      <c r="E253">
        <v>1475.2</v>
      </c>
      <c r="F253">
        <f t="shared" ref="F253:G255" si="19">+B253+D253</f>
        <v>385.9</v>
      </c>
      <c r="G253">
        <f t="shared" si="19"/>
        <v>1508.2</v>
      </c>
    </row>
    <row r="254" spans="1:8" x14ac:dyDescent="0.25">
      <c r="A254" s="5">
        <v>42446</v>
      </c>
      <c r="B254">
        <v>18</v>
      </c>
      <c r="C254">
        <v>0</v>
      </c>
      <c r="D254">
        <v>385.9</v>
      </c>
      <c r="E254">
        <v>1533.5</v>
      </c>
      <c r="F254">
        <f t="shared" si="19"/>
        <v>403.9</v>
      </c>
      <c r="G254">
        <f t="shared" si="19"/>
        <v>1533.5</v>
      </c>
    </row>
    <row r="255" spans="1:8" x14ac:dyDescent="0.25">
      <c r="A255" s="5">
        <v>42453</v>
      </c>
      <c r="B255">
        <v>18</v>
      </c>
      <c r="C255">
        <v>0</v>
      </c>
      <c r="D255">
        <v>385.9</v>
      </c>
      <c r="E255">
        <v>1533.5</v>
      </c>
      <c r="F255">
        <f t="shared" si="19"/>
        <v>403.9</v>
      </c>
      <c r="G255">
        <f t="shared" si="19"/>
        <v>1533.5</v>
      </c>
    </row>
    <row r="256" spans="1:8" x14ac:dyDescent="0.25">
      <c r="A256" s="5">
        <v>42460</v>
      </c>
      <c r="B256">
        <v>18</v>
      </c>
      <c r="C256">
        <v>0</v>
      </c>
      <c r="D256">
        <v>385.9</v>
      </c>
      <c r="E256">
        <v>1533.5</v>
      </c>
      <c r="F256">
        <f t="shared" ref="F256:G258" si="20">+B256+D256</f>
        <v>403.9</v>
      </c>
      <c r="G256">
        <f t="shared" si="20"/>
        <v>1533.5</v>
      </c>
    </row>
    <row r="257" spans="1:8" x14ac:dyDescent="0.25">
      <c r="A257" s="5">
        <v>42467</v>
      </c>
      <c r="B257">
        <v>41</v>
      </c>
      <c r="C257">
        <v>0</v>
      </c>
      <c r="D257">
        <v>385.9</v>
      </c>
      <c r="E257">
        <v>1533.5</v>
      </c>
      <c r="F257">
        <f t="shared" si="20"/>
        <v>426.9</v>
      </c>
      <c r="G257">
        <f t="shared" si="20"/>
        <v>1533.5</v>
      </c>
    </row>
    <row r="258" spans="1:8" x14ac:dyDescent="0.25">
      <c r="A258" s="5">
        <v>42474</v>
      </c>
      <c r="B258">
        <v>23</v>
      </c>
      <c r="C258">
        <v>0</v>
      </c>
      <c r="D258">
        <v>405.7</v>
      </c>
      <c r="E258">
        <v>1533.5</v>
      </c>
      <c r="F258">
        <f t="shared" si="20"/>
        <v>428.7</v>
      </c>
      <c r="G258">
        <f t="shared" si="20"/>
        <v>1533.5</v>
      </c>
    </row>
    <row r="259" spans="1:8" x14ac:dyDescent="0.25">
      <c r="A259" s="5">
        <v>42481</v>
      </c>
      <c r="B259" s="16">
        <v>0</v>
      </c>
      <c r="C259" s="16">
        <v>0</v>
      </c>
      <c r="D259" s="16">
        <v>450</v>
      </c>
      <c r="E259">
        <v>1533.5</v>
      </c>
      <c r="F259" s="16">
        <f t="shared" ref="F259:G261" si="21">+B259+D259</f>
        <v>450</v>
      </c>
      <c r="G259">
        <f t="shared" si="21"/>
        <v>1533.5</v>
      </c>
    </row>
    <row r="260" spans="1:8" x14ac:dyDescent="0.25">
      <c r="A260" s="5">
        <v>42488</v>
      </c>
      <c r="B260" s="16">
        <v>0</v>
      </c>
      <c r="C260" s="16">
        <v>0</v>
      </c>
      <c r="D260" s="16">
        <v>450</v>
      </c>
      <c r="E260">
        <v>1533.5</v>
      </c>
      <c r="F260" s="16">
        <f t="shared" si="21"/>
        <v>450</v>
      </c>
      <c r="G260">
        <f t="shared" si="21"/>
        <v>1533.5</v>
      </c>
    </row>
    <row r="261" spans="1:8" x14ac:dyDescent="0.25">
      <c r="A261" s="5">
        <v>42495</v>
      </c>
      <c r="B261" s="16">
        <v>28.5</v>
      </c>
      <c r="C261" s="16">
        <v>0</v>
      </c>
      <c r="D261" s="16">
        <v>450</v>
      </c>
      <c r="E261">
        <v>1533.5</v>
      </c>
      <c r="F261" s="16">
        <f t="shared" si="21"/>
        <v>478.5</v>
      </c>
      <c r="G261">
        <f t="shared" si="21"/>
        <v>1533.5</v>
      </c>
    </row>
    <row r="262" spans="1:8" x14ac:dyDescent="0.25">
      <c r="A262" s="5">
        <v>42502</v>
      </c>
      <c r="B262" s="16">
        <v>57</v>
      </c>
      <c r="C262" s="16">
        <v>0</v>
      </c>
      <c r="D262" s="16">
        <v>450</v>
      </c>
      <c r="E262">
        <v>1533.5</v>
      </c>
      <c r="F262" s="16">
        <f t="shared" ref="F262:G264" si="22">+B262+D262</f>
        <v>507</v>
      </c>
      <c r="G262">
        <f t="shared" si="22"/>
        <v>1533.5</v>
      </c>
    </row>
    <row r="263" spans="1:8" x14ac:dyDescent="0.25">
      <c r="A263" s="5">
        <v>42509</v>
      </c>
      <c r="B263" s="16">
        <v>57</v>
      </c>
      <c r="C263" s="16">
        <v>0</v>
      </c>
      <c r="D263" s="16">
        <v>450</v>
      </c>
      <c r="E263" s="16">
        <v>1533.5</v>
      </c>
      <c r="F263" s="16">
        <f t="shared" si="22"/>
        <v>507</v>
      </c>
      <c r="G263" s="16">
        <f t="shared" si="22"/>
        <v>1533.5</v>
      </c>
    </row>
    <row r="264" spans="1:8" x14ac:dyDescent="0.25">
      <c r="A264" s="5">
        <v>42516</v>
      </c>
      <c r="B264" s="16">
        <v>28.5</v>
      </c>
      <c r="C264" s="16">
        <v>0</v>
      </c>
      <c r="D264" s="16">
        <v>483</v>
      </c>
      <c r="E264" s="16">
        <v>1533.5</v>
      </c>
      <c r="F264" s="16">
        <f t="shared" si="22"/>
        <v>511.5</v>
      </c>
      <c r="G264" s="16">
        <f t="shared" si="22"/>
        <v>1533.5</v>
      </c>
      <c r="H264" s="16">
        <v>55</v>
      </c>
    </row>
    <row r="265" spans="1:8" x14ac:dyDescent="0.25">
      <c r="A265" s="5">
        <v>42523</v>
      </c>
      <c r="B265" s="16">
        <v>80</v>
      </c>
      <c r="C265" s="16">
        <v>117</v>
      </c>
      <c r="D265">
        <v>29.7</v>
      </c>
      <c r="E265" s="16">
        <v>0</v>
      </c>
      <c r="F265" s="16">
        <f t="shared" ref="F265:G267" si="23">+B265+D265</f>
        <v>109.7</v>
      </c>
      <c r="G265" s="16">
        <f t="shared" si="23"/>
        <v>117</v>
      </c>
    </row>
    <row r="266" spans="1:8" x14ac:dyDescent="0.25">
      <c r="A266" s="5">
        <v>42530</v>
      </c>
      <c r="B266">
        <v>112.5</v>
      </c>
      <c r="C266" s="16">
        <v>110</v>
      </c>
      <c r="D266">
        <v>29.7</v>
      </c>
      <c r="E266" s="16">
        <v>33</v>
      </c>
      <c r="F266" s="16">
        <f t="shared" si="23"/>
        <v>142.19999999999999</v>
      </c>
      <c r="G266" s="16">
        <f t="shared" si="23"/>
        <v>143</v>
      </c>
    </row>
    <row r="267" spans="1:8" x14ac:dyDescent="0.25">
      <c r="A267" s="5">
        <v>42537</v>
      </c>
      <c r="B267">
        <v>137.5</v>
      </c>
      <c r="C267" s="16">
        <v>110</v>
      </c>
      <c r="D267">
        <v>29.7</v>
      </c>
      <c r="E267" s="16">
        <v>33</v>
      </c>
      <c r="F267" s="16">
        <f t="shared" si="23"/>
        <v>167.2</v>
      </c>
      <c r="G267" s="16">
        <f t="shared" si="23"/>
        <v>143</v>
      </c>
    </row>
    <row r="268" spans="1:8" x14ac:dyDescent="0.25">
      <c r="A268" s="5">
        <v>42544</v>
      </c>
      <c r="B268">
        <v>137.5</v>
      </c>
      <c r="C268" s="16">
        <v>110</v>
      </c>
      <c r="D268">
        <v>29.7</v>
      </c>
      <c r="E268" s="16">
        <v>33</v>
      </c>
      <c r="F268" s="16">
        <f t="shared" ref="F268:G270" si="24">+B268+D268</f>
        <v>167.2</v>
      </c>
      <c r="G268" s="16">
        <f t="shared" si="24"/>
        <v>143</v>
      </c>
    </row>
    <row r="269" spans="1:8" x14ac:dyDescent="0.25">
      <c r="A269" s="5">
        <v>42551</v>
      </c>
      <c r="B269">
        <v>172.5</v>
      </c>
      <c r="C269" s="16">
        <v>80</v>
      </c>
      <c r="D269">
        <v>29.7</v>
      </c>
      <c r="E269" s="16">
        <v>65</v>
      </c>
      <c r="F269" s="16">
        <f t="shared" si="24"/>
        <v>202.2</v>
      </c>
      <c r="G269" s="16">
        <f t="shared" si="24"/>
        <v>145</v>
      </c>
    </row>
    <row r="270" spans="1:8" x14ac:dyDescent="0.25">
      <c r="A270" s="5">
        <v>42558</v>
      </c>
      <c r="B270">
        <v>202.5</v>
      </c>
      <c r="C270" s="16">
        <v>55</v>
      </c>
      <c r="D270">
        <v>29.7</v>
      </c>
      <c r="E270" s="16">
        <v>98</v>
      </c>
      <c r="F270" s="16">
        <f t="shared" si="24"/>
        <v>232.2</v>
      </c>
      <c r="G270" s="16">
        <f t="shared" si="24"/>
        <v>153</v>
      </c>
    </row>
    <row r="271" spans="1:8" x14ac:dyDescent="0.25">
      <c r="A271" s="5">
        <v>42565</v>
      </c>
      <c r="B271">
        <v>207.5</v>
      </c>
      <c r="C271" s="16">
        <v>30</v>
      </c>
      <c r="D271">
        <v>55.7</v>
      </c>
      <c r="E271">
        <v>144.6</v>
      </c>
      <c r="F271" s="16">
        <f t="shared" ref="F271:G273" si="25">+B271+D271</f>
        <v>263.2</v>
      </c>
      <c r="G271" s="16">
        <f t="shared" si="25"/>
        <v>174.6</v>
      </c>
    </row>
    <row r="272" spans="1:8" x14ac:dyDescent="0.25">
      <c r="A272" s="5">
        <v>42572</v>
      </c>
      <c r="B272">
        <v>187.5</v>
      </c>
      <c r="C272" s="16">
        <v>60</v>
      </c>
      <c r="D272">
        <v>115.6</v>
      </c>
      <c r="E272">
        <v>144.6</v>
      </c>
      <c r="F272" s="16">
        <f t="shared" si="25"/>
        <v>303.10000000000002</v>
      </c>
      <c r="G272" s="16">
        <f t="shared" si="25"/>
        <v>204.6</v>
      </c>
    </row>
    <row r="273" spans="1:7" x14ac:dyDescent="0.25">
      <c r="A273" s="5">
        <v>42579</v>
      </c>
      <c r="B273">
        <v>212.5</v>
      </c>
      <c r="C273" s="16">
        <v>90</v>
      </c>
      <c r="D273">
        <v>115.6</v>
      </c>
      <c r="E273">
        <v>144.6</v>
      </c>
      <c r="F273" s="16">
        <f t="shared" si="25"/>
        <v>328.1</v>
      </c>
      <c r="G273" s="16">
        <f t="shared" si="25"/>
        <v>234.6</v>
      </c>
    </row>
    <row r="274" spans="1:7" x14ac:dyDescent="0.25">
      <c r="A274" s="5">
        <v>42586</v>
      </c>
      <c r="B274">
        <v>212.5</v>
      </c>
      <c r="C274" s="16">
        <v>90</v>
      </c>
      <c r="D274">
        <v>115.6</v>
      </c>
      <c r="E274">
        <v>144.6</v>
      </c>
      <c r="F274" s="16">
        <f t="shared" ref="F274:G276" si="26">+B274+D274</f>
        <v>328.1</v>
      </c>
      <c r="G274" s="16">
        <f t="shared" si="26"/>
        <v>234.6</v>
      </c>
    </row>
    <row r="275" spans="1:7" x14ac:dyDescent="0.25">
      <c r="A275" s="5">
        <v>42593</v>
      </c>
      <c r="B275" s="16">
        <v>140</v>
      </c>
      <c r="C275" s="16">
        <v>90</v>
      </c>
      <c r="D275">
        <v>280.10000000000002</v>
      </c>
      <c r="E275">
        <v>144.6</v>
      </c>
      <c r="F275" s="16">
        <f t="shared" si="26"/>
        <v>420.1</v>
      </c>
      <c r="G275" s="16">
        <f t="shared" si="26"/>
        <v>234.6</v>
      </c>
    </row>
    <row r="276" spans="1:7" x14ac:dyDescent="0.25">
      <c r="A276" s="5">
        <v>42600</v>
      </c>
      <c r="B276" s="16">
        <v>155</v>
      </c>
      <c r="C276" s="16">
        <v>115</v>
      </c>
      <c r="D276">
        <v>313.10000000000002</v>
      </c>
      <c r="E276">
        <v>144.6</v>
      </c>
      <c r="F276" s="16">
        <f t="shared" si="26"/>
        <v>468.1</v>
      </c>
      <c r="G276" s="16">
        <f t="shared" si="26"/>
        <v>259.60000000000002</v>
      </c>
    </row>
    <row r="277" spans="1:7" x14ac:dyDescent="0.25">
      <c r="A277" s="5">
        <v>42607</v>
      </c>
      <c r="B277">
        <v>156.5</v>
      </c>
      <c r="C277">
        <v>115</v>
      </c>
      <c r="D277">
        <v>498.1</v>
      </c>
      <c r="E277">
        <v>144.6</v>
      </c>
      <c r="F277" s="16">
        <f t="shared" ref="F277:G279" si="27">+B277+D277</f>
        <v>654.6</v>
      </c>
      <c r="G277" s="16">
        <f t="shared" si="27"/>
        <v>259.60000000000002</v>
      </c>
    </row>
    <row r="278" spans="1:7" x14ac:dyDescent="0.25">
      <c r="A278" s="5">
        <v>42614</v>
      </c>
      <c r="B278">
        <v>217.8</v>
      </c>
      <c r="C278">
        <v>139</v>
      </c>
      <c r="D278">
        <v>589.70000000000005</v>
      </c>
      <c r="E278">
        <v>150.6</v>
      </c>
      <c r="F278" s="16">
        <f t="shared" si="27"/>
        <v>807.5</v>
      </c>
      <c r="G278" s="16">
        <f t="shared" si="27"/>
        <v>289.60000000000002</v>
      </c>
    </row>
    <row r="279" spans="1:7" x14ac:dyDescent="0.25">
      <c r="A279" s="5">
        <v>42621</v>
      </c>
      <c r="B279" s="16">
        <v>191.4</v>
      </c>
      <c r="C279" s="16">
        <v>55</v>
      </c>
      <c r="D279">
        <v>621.70000000000005</v>
      </c>
      <c r="E279">
        <v>236.5</v>
      </c>
      <c r="F279" s="16">
        <f t="shared" si="27"/>
        <v>813.1</v>
      </c>
      <c r="G279" s="16">
        <f t="shared" si="27"/>
        <v>291.5</v>
      </c>
    </row>
    <row r="280" spans="1:7" x14ac:dyDescent="0.25">
      <c r="A280" s="5">
        <v>42628</v>
      </c>
      <c r="B280" s="16">
        <v>125</v>
      </c>
      <c r="C280" s="16">
        <v>55</v>
      </c>
      <c r="D280">
        <v>769.9</v>
      </c>
      <c r="E280">
        <v>236.5</v>
      </c>
      <c r="F280" s="16">
        <f t="shared" ref="F280:G282" si="28">+B280+D280</f>
        <v>894.9</v>
      </c>
      <c r="G280" s="16">
        <f t="shared" si="28"/>
        <v>291.5</v>
      </c>
    </row>
    <row r="281" spans="1:7" x14ac:dyDescent="0.25">
      <c r="A281" s="5">
        <v>42635</v>
      </c>
      <c r="B281" s="16">
        <v>99.5</v>
      </c>
      <c r="C281" s="16">
        <v>55</v>
      </c>
      <c r="D281">
        <v>796.2</v>
      </c>
      <c r="E281">
        <v>255.2</v>
      </c>
      <c r="F281" s="16">
        <f t="shared" si="28"/>
        <v>895.7</v>
      </c>
      <c r="G281" s="16">
        <f t="shared" si="28"/>
        <v>310.2</v>
      </c>
    </row>
    <row r="282" spans="1:7" x14ac:dyDescent="0.25">
      <c r="A282" s="5">
        <v>42642</v>
      </c>
      <c r="B282">
        <v>75</v>
      </c>
      <c r="C282">
        <v>55</v>
      </c>
      <c r="D282">
        <v>883.4</v>
      </c>
      <c r="E282">
        <v>255.2</v>
      </c>
      <c r="F282" s="16">
        <f t="shared" si="28"/>
        <v>958.4</v>
      </c>
      <c r="G282" s="16">
        <f t="shared" si="28"/>
        <v>310.2</v>
      </c>
    </row>
    <row r="283" spans="1:7" x14ac:dyDescent="0.25">
      <c r="A283" s="5">
        <v>42649</v>
      </c>
      <c r="B283">
        <v>74.099999999999994</v>
      </c>
      <c r="C283">
        <v>55</v>
      </c>
      <c r="D283">
        <v>920.6</v>
      </c>
      <c r="E283">
        <v>255.2</v>
      </c>
      <c r="F283" s="16">
        <f t="shared" ref="F283:G286" si="29">+B283+D283</f>
        <v>994.7</v>
      </c>
      <c r="G283" s="16">
        <f t="shared" si="29"/>
        <v>310.2</v>
      </c>
    </row>
    <row r="284" spans="1:7" x14ac:dyDescent="0.25">
      <c r="A284" s="5">
        <v>42656</v>
      </c>
      <c r="B284">
        <v>74.099999999999994</v>
      </c>
      <c r="C284">
        <v>55</v>
      </c>
      <c r="D284">
        <v>920.6</v>
      </c>
      <c r="E284">
        <v>255.2</v>
      </c>
      <c r="F284" s="16">
        <f t="shared" si="29"/>
        <v>994.7</v>
      </c>
      <c r="G284" s="16">
        <f t="shared" si="29"/>
        <v>310.2</v>
      </c>
    </row>
    <row r="285" spans="1:7" x14ac:dyDescent="0.25">
      <c r="A285" s="5">
        <v>42663</v>
      </c>
      <c r="B285">
        <v>94.1</v>
      </c>
      <c r="C285">
        <v>55</v>
      </c>
      <c r="D285">
        <v>920.6</v>
      </c>
      <c r="E285">
        <v>255.2</v>
      </c>
      <c r="F285" s="16">
        <f t="shared" si="29"/>
        <v>1014.7</v>
      </c>
      <c r="G285" s="16">
        <f t="shared" si="29"/>
        <v>310.2</v>
      </c>
    </row>
    <row r="286" spans="1:7" x14ac:dyDescent="0.25">
      <c r="A286" s="5">
        <v>42670</v>
      </c>
      <c r="B286">
        <v>94.1</v>
      </c>
      <c r="C286">
        <v>55</v>
      </c>
      <c r="D286">
        <v>920.6</v>
      </c>
      <c r="E286">
        <v>255.2</v>
      </c>
      <c r="F286" s="16">
        <f t="shared" si="29"/>
        <v>1014.7</v>
      </c>
      <c r="G286" s="16">
        <f t="shared" si="29"/>
        <v>310.2</v>
      </c>
    </row>
    <row r="287" spans="1:7" x14ac:dyDescent="0.25">
      <c r="A287" s="5">
        <v>42677</v>
      </c>
      <c r="B287">
        <v>94.1</v>
      </c>
      <c r="C287">
        <v>55</v>
      </c>
      <c r="D287">
        <v>920.6</v>
      </c>
      <c r="E287">
        <v>255.2</v>
      </c>
      <c r="F287" s="16">
        <f t="shared" ref="F287:G289" si="30">+B287+D287</f>
        <v>1014.7</v>
      </c>
      <c r="G287" s="16">
        <f t="shared" si="30"/>
        <v>310.2</v>
      </c>
    </row>
    <row r="288" spans="1:7" x14ac:dyDescent="0.25">
      <c r="A288" s="5">
        <v>42684</v>
      </c>
      <c r="B288" s="16">
        <v>40</v>
      </c>
      <c r="C288" s="16">
        <v>55</v>
      </c>
      <c r="D288">
        <v>982.7</v>
      </c>
      <c r="E288">
        <v>282.7</v>
      </c>
      <c r="F288" s="16">
        <f t="shared" si="30"/>
        <v>1022.7</v>
      </c>
      <c r="G288" s="16">
        <f t="shared" si="30"/>
        <v>337.7</v>
      </c>
    </row>
    <row r="289" spans="1:7" x14ac:dyDescent="0.25">
      <c r="A289" s="5">
        <v>42691</v>
      </c>
      <c r="B289" s="16">
        <v>35</v>
      </c>
      <c r="C289" s="16">
        <v>30</v>
      </c>
      <c r="D289" s="16">
        <v>1018</v>
      </c>
      <c r="E289">
        <v>307.7</v>
      </c>
      <c r="F289" s="16">
        <f t="shared" si="30"/>
        <v>1053</v>
      </c>
      <c r="G289" s="16">
        <f t="shared" si="30"/>
        <v>337.7</v>
      </c>
    </row>
    <row r="290" spans="1:7" x14ac:dyDescent="0.25">
      <c r="A290" s="5">
        <v>42698</v>
      </c>
      <c r="B290" s="16">
        <v>35</v>
      </c>
      <c r="C290" s="16">
        <v>30</v>
      </c>
      <c r="D290" s="16">
        <v>1018</v>
      </c>
      <c r="E290">
        <v>307.7</v>
      </c>
      <c r="F290" s="16">
        <f t="shared" ref="F290:G292" si="31">+B290+D290</f>
        <v>1053</v>
      </c>
      <c r="G290" s="16">
        <f t="shared" si="31"/>
        <v>337.7</v>
      </c>
    </row>
    <row r="291" spans="1:7" x14ac:dyDescent="0.25">
      <c r="A291" s="5">
        <v>42705</v>
      </c>
      <c r="B291" s="16">
        <v>30</v>
      </c>
      <c r="C291" s="16">
        <v>30</v>
      </c>
      <c r="D291" s="16">
        <v>1051</v>
      </c>
      <c r="E291">
        <v>307.7</v>
      </c>
      <c r="F291" s="16">
        <f t="shared" si="31"/>
        <v>1081</v>
      </c>
      <c r="G291" s="16">
        <f t="shared" si="31"/>
        <v>337.7</v>
      </c>
    </row>
    <row r="292" spans="1:7" x14ac:dyDescent="0.25">
      <c r="A292" s="5">
        <v>42712</v>
      </c>
      <c r="B292" s="16">
        <v>30</v>
      </c>
      <c r="C292" s="16">
        <v>0</v>
      </c>
      <c r="D292" s="16">
        <v>1051</v>
      </c>
      <c r="E292">
        <v>358.9</v>
      </c>
      <c r="F292" s="16">
        <f t="shared" si="31"/>
        <v>1081</v>
      </c>
      <c r="G292" s="16">
        <f t="shared" si="31"/>
        <v>358.9</v>
      </c>
    </row>
    <row r="293" spans="1:7" x14ac:dyDescent="0.25">
      <c r="A293" s="5">
        <v>42719</v>
      </c>
      <c r="B293" s="16">
        <v>30</v>
      </c>
      <c r="C293" s="16">
        <v>0</v>
      </c>
      <c r="D293">
        <v>1077.3</v>
      </c>
      <c r="E293">
        <v>358.9</v>
      </c>
      <c r="F293" s="16">
        <f t="shared" ref="F293:G295" si="32">+B293+D293</f>
        <v>1107.3</v>
      </c>
      <c r="G293" s="16">
        <f t="shared" si="32"/>
        <v>358.9</v>
      </c>
    </row>
    <row r="294" spans="1:7" x14ac:dyDescent="0.25">
      <c r="A294" s="5">
        <v>42726</v>
      </c>
      <c r="B294" s="16">
        <v>30</v>
      </c>
      <c r="C294" s="16">
        <v>0</v>
      </c>
      <c r="D294">
        <v>1077.3</v>
      </c>
      <c r="E294">
        <v>358.9</v>
      </c>
      <c r="F294" s="16">
        <f t="shared" si="32"/>
        <v>1107.3</v>
      </c>
      <c r="G294" s="16">
        <f t="shared" si="32"/>
        <v>358.9</v>
      </c>
    </row>
    <row r="295" spans="1:7" x14ac:dyDescent="0.25">
      <c r="A295" s="5">
        <v>42733</v>
      </c>
      <c r="B295" s="16">
        <v>30</v>
      </c>
      <c r="C295" s="16">
        <v>10</v>
      </c>
      <c r="D295">
        <v>1077.3</v>
      </c>
      <c r="E295">
        <v>358.9</v>
      </c>
      <c r="F295" s="16">
        <f t="shared" si="32"/>
        <v>1107.3</v>
      </c>
      <c r="G295" s="16">
        <f t="shared" si="32"/>
        <v>368.9</v>
      </c>
    </row>
    <row r="296" spans="1:7" x14ac:dyDescent="0.25">
      <c r="A296" s="5">
        <v>42740</v>
      </c>
      <c r="B296" s="16">
        <v>30</v>
      </c>
      <c r="C296" s="16">
        <v>10</v>
      </c>
      <c r="D296">
        <v>1077.3</v>
      </c>
      <c r="E296">
        <v>358.9</v>
      </c>
      <c r="F296" s="16">
        <f t="shared" ref="F296:G298" si="33">+B296+D296</f>
        <v>1107.3</v>
      </c>
      <c r="G296" s="16">
        <f t="shared" si="33"/>
        <v>368.9</v>
      </c>
    </row>
    <row r="297" spans="1:7" x14ac:dyDescent="0.25">
      <c r="A297" s="5">
        <v>42747</v>
      </c>
      <c r="B297" s="16">
        <v>30</v>
      </c>
      <c r="C297" s="16">
        <v>10</v>
      </c>
      <c r="D297">
        <v>1077.3</v>
      </c>
      <c r="E297">
        <v>358.9</v>
      </c>
      <c r="F297" s="16">
        <f t="shared" si="33"/>
        <v>1107.3</v>
      </c>
      <c r="G297" s="16">
        <f t="shared" si="33"/>
        <v>368.9</v>
      </c>
    </row>
    <row r="298" spans="1:7" x14ac:dyDescent="0.25">
      <c r="A298" s="5">
        <v>42754</v>
      </c>
      <c r="B298" s="16">
        <v>30</v>
      </c>
      <c r="C298" s="16">
        <v>10</v>
      </c>
      <c r="D298">
        <v>1077.3</v>
      </c>
      <c r="E298">
        <v>358.9</v>
      </c>
      <c r="F298" s="16">
        <f t="shared" si="33"/>
        <v>1107.3</v>
      </c>
      <c r="G298" s="16">
        <f t="shared" si="33"/>
        <v>368.9</v>
      </c>
    </row>
    <row r="299" spans="1:7" x14ac:dyDescent="0.25">
      <c r="A299" s="5">
        <v>42761</v>
      </c>
      <c r="B299" s="16">
        <v>45</v>
      </c>
      <c r="C299" s="16">
        <v>10</v>
      </c>
      <c r="D299">
        <v>1077.3</v>
      </c>
      <c r="E299">
        <v>358.9</v>
      </c>
      <c r="F299" s="16">
        <f t="shared" ref="F299:F311" si="34">+B299+D299</f>
        <v>1122.3</v>
      </c>
      <c r="G299" s="16">
        <f t="shared" ref="G299:G311" si="35">+C299+E299</f>
        <v>368.9</v>
      </c>
    </row>
    <row r="300" spans="1:7" x14ac:dyDescent="0.25">
      <c r="A300" s="5">
        <v>42768</v>
      </c>
      <c r="B300" s="16">
        <v>15</v>
      </c>
      <c r="C300" s="16">
        <v>10</v>
      </c>
      <c r="D300">
        <v>1110.3</v>
      </c>
      <c r="E300">
        <v>358.9</v>
      </c>
      <c r="F300" s="16">
        <f t="shared" si="34"/>
        <v>1125.3</v>
      </c>
      <c r="G300" s="16">
        <f t="shared" si="35"/>
        <v>368.9</v>
      </c>
    </row>
    <row r="301" spans="1:7" x14ac:dyDescent="0.25">
      <c r="A301" s="5">
        <v>42775</v>
      </c>
      <c r="B301" s="16">
        <v>5</v>
      </c>
      <c r="C301" s="16">
        <v>10</v>
      </c>
      <c r="D301">
        <v>1121.3</v>
      </c>
      <c r="E301">
        <v>358.9</v>
      </c>
      <c r="F301" s="16">
        <f t="shared" si="34"/>
        <v>1126.3</v>
      </c>
      <c r="G301" s="16">
        <f t="shared" si="35"/>
        <v>368.9</v>
      </c>
    </row>
    <row r="302" spans="1:7" x14ac:dyDescent="0.25">
      <c r="A302" s="5">
        <v>42782</v>
      </c>
      <c r="B302" s="16">
        <v>5</v>
      </c>
      <c r="C302" s="16">
        <v>10</v>
      </c>
      <c r="D302">
        <v>1121.3</v>
      </c>
      <c r="E302">
        <v>375.4</v>
      </c>
      <c r="F302" s="16">
        <f t="shared" si="34"/>
        <v>1126.3</v>
      </c>
      <c r="G302" s="16">
        <f t="shared" si="35"/>
        <v>385.4</v>
      </c>
    </row>
    <row r="303" spans="1:7" x14ac:dyDescent="0.25">
      <c r="A303" s="5">
        <v>42789</v>
      </c>
      <c r="B303" s="16">
        <v>0</v>
      </c>
      <c r="C303" s="16">
        <v>0</v>
      </c>
      <c r="D303">
        <v>1128.5</v>
      </c>
      <c r="E303">
        <v>385.9</v>
      </c>
      <c r="F303" s="16">
        <f t="shared" si="34"/>
        <v>1128.5</v>
      </c>
      <c r="G303" s="16">
        <f t="shared" si="35"/>
        <v>385.9</v>
      </c>
    </row>
    <row r="304" spans="1:7" x14ac:dyDescent="0.25">
      <c r="A304" s="5">
        <v>42796</v>
      </c>
      <c r="B304" s="16">
        <v>0</v>
      </c>
      <c r="C304" s="16">
        <v>0</v>
      </c>
      <c r="D304">
        <v>1128.5</v>
      </c>
      <c r="E304">
        <v>385.9</v>
      </c>
      <c r="F304" s="16">
        <f t="shared" si="34"/>
        <v>1128.5</v>
      </c>
      <c r="G304" s="16">
        <f t="shared" si="35"/>
        <v>385.9</v>
      </c>
    </row>
    <row r="305" spans="1:15" x14ac:dyDescent="0.25">
      <c r="A305" s="5">
        <v>42803</v>
      </c>
      <c r="B305" s="16">
        <v>0</v>
      </c>
      <c r="C305" s="16">
        <v>0</v>
      </c>
      <c r="D305">
        <v>1156</v>
      </c>
      <c r="E305">
        <v>385.9</v>
      </c>
      <c r="F305" s="16">
        <f t="shared" si="34"/>
        <v>1156</v>
      </c>
      <c r="G305" s="16">
        <f t="shared" si="35"/>
        <v>385.9</v>
      </c>
    </row>
    <row r="306" spans="1:15" x14ac:dyDescent="0.25">
      <c r="A306" s="5">
        <v>42810</v>
      </c>
      <c r="B306" s="16">
        <v>0</v>
      </c>
      <c r="C306" s="16">
        <v>18</v>
      </c>
      <c r="D306">
        <v>1183.5</v>
      </c>
      <c r="E306">
        <v>385.9</v>
      </c>
      <c r="F306" s="16">
        <f t="shared" si="34"/>
        <v>1183.5</v>
      </c>
      <c r="G306" s="16">
        <f t="shared" si="35"/>
        <v>403.9</v>
      </c>
    </row>
    <row r="307" spans="1:15" x14ac:dyDescent="0.25">
      <c r="A307" s="5">
        <v>42817</v>
      </c>
      <c r="B307" s="16">
        <v>0</v>
      </c>
      <c r="C307" s="16">
        <v>18</v>
      </c>
      <c r="D307">
        <v>1183.5</v>
      </c>
      <c r="E307">
        <v>385.9</v>
      </c>
      <c r="F307" s="16">
        <f t="shared" si="34"/>
        <v>1183.5</v>
      </c>
      <c r="G307" s="16">
        <f t="shared" si="35"/>
        <v>403.9</v>
      </c>
    </row>
    <row r="308" spans="1:15" x14ac:dyDescent="0.25">
      <c r="A308" s="5">
        <v>42824</v>
      </c>
      <c r="B308" s="16">
        <v>0</v>
      </c>
      <c r="C308" s="16">
        <v>18</v>
      </c>
      <c r="D308">
        <v>1183.5</v>
      </c>
      <c r="E308">
        <v>385.9</v>
      </c>
      <c r="F308" s="16">
        <f t="shared" si="34"/>
        <v>1183.5</v>
      </c>
      <c r="G308" s="16">
        <f t="shared" si="35"/>
        <v>403.9</v>
      </c>
    </row>
    <row r="309" spans="1:15" x14ac:dyDescent="0.25">
      <c r="A309" s="5">
        <v>42831</v>
      </c>
      <c r="B309" s="16">
        <v>0</v>
      </c>
      <c r="C309" s="16">
        <v>41</v>
      </c>
      <c r="D309">
        <v>1183.5</v>
      </c>
      <c r="E309">
        <v>385.9</v>
      </c>
      <c r="F309" s="16">
        <f t="shared" si="34"/>
        <v>1183.5</v>
      </c>
      <c r="G309" s="16">
        <f t="shared" si="35"/>
        <v>426.9</v>
      </c>
    </row>
    <row r="310" spans="1:15" x14ac:dyDescent="0.25">
      <c r="A310" s="5">
        <v>42838</v>
      </c>
      <c r="B310" s="16">
        <v>30</v>
      </c>
      <c r="C310" s="16">
        <v>23</v>
      </c>
      <c r="D310">
        <v>1185.2</v>
      </c>
      <c r="E310">
        <v>405.7</v>
      </c>
      <c r="F310" s="16">
        <f t="shared" si="34"/>
        <v>1215.2</v>
      </c>
      <c r="G310" s="16">
        <f t="shared" si="35"/>
        <v>428.7</v>
      </c>
    </row>
    <row r="311" spans="1:15" x14ac:dyDescent="0.25">
      <c r="A311" s="5">
        <v>42845</v>
      </c>
      <c r="B311" s="16">
        <v>30</v>
      </c>
      <c r="C311" s="16">
        <v>0</v>
      </c>
      <c r="D311" s="16">
        <v>1185.2</v>
      </c>
      <c r="E311" s="16">
        <v>450</v>
      </c>
      <c r="F311" s="16">
        <f t="shared" si="34"/>
        <v>1215.2</v>
      </c>
      <c r="G311" s="16">
        <f t="shared" si="35"/>
        <v>450</v>
      </c>
    </row>
    <row r="312" spans="1:15" x14ac:dyDescent="0.25">
      <c r="A312" s="5">
        <v>42852</v>
      </c>
      <c r="B312" s="16">
        <v>30</v>
      </c>
      <c r="C312" s="16">
        <v>28.5</v>
      </c>
      <c r="D312" s="16">
        <v>1185.2</v>
      </c>
      <c r="E312" s="16">
        <v>450</v>
      </c>
      <c r="F312" s="16">
        <f t="shared" ref="F312:F339" si="36">+B312+D312</f>
        <v>1215.2</v>
      </c>
      <c r="G312" s="16">
        <f t="shared" ref="G312:G339" si="37">+C312+E312</f>
        <v>478.5</v>
      </c>
      <c r="H312" s="154">
        <v>0</v>
      </c>
      <c r="I312" s="155"/>
      <c r="J312" s="155"/>
      <c r="K312" s="155"/>
      <c r="L312" s="155"/>
      <c r="M312" s="155"/>
      <c r="N312" s="155"/>
      <c r="O312" s="155"/>
    </row>
    <row r="313" spans="1:15" x14ac:dyDescent="0.25">
      <c r="A313" s="5">
        <v>42859</v>
      </c>
      <c r="B313" s="16">
        <v>30</v>
      </c>
      <c r="C313" s="16">
        <v>57</v>
      </c>
      <c r="D313" s="16">
        <v>1185.2</v>
      </c>
      <c r="E313" s="16">
        <v>450</v>
      </c>
      <c r="F313" s="16">
        <f t="shared" si="36"/>
        <v>1215.2</v>
      </c>
      <c r="G313" s="16">
        <f t="shared" si="37"/>
        <v>507</v>
      </c>
      <c r="H313" s="154">
        <v>0</v>
      </c>
      <c r="I313" s="155"/>
      <c r="J313" s="155"/>
      <c r="K313" s="155"/>
      <c r="L313" s="155"/>
      <c r="M313" s="155"/>
      <c r="N313" s="155"/>
      <c r="O313" s="155"/>
    </row>
    <row r="314" spans="1:15" x14ac:dyDescent="0.25">
      <c r="A314" s="5">
        <v>42866</v>
      </c>
      <c r="B314" s="16">
        <v>30</v>
      </c>
      <c r="C314" s="16">
        <v>57</v>
      </c>
      <c r="D314" s="16">
        <v>1185.2</v>
      </c>
      <c r="E314" s="16">
        <v>450</v>
      </c>
      <c r="F314" s="16">
        <f t="shared" si="36"/>
        <v>1215.2</v>
      </c>
      <c r="G314" s="16">
        <f t="shared" si="37"/>
        <v>507</v>
      </c>
      <c r="H314" s="154">
        <v>0</v>
      </c>
      <c r="I314" s="155"/>
      <c r="J314" s="155"/>
      <c r="K314" s="155"/>
      <c r="L314" s="155"/>
      <c r="M314" s="155"/>
      <c r="N314" s="155"/>
      <c r="O314" s="155"/>
    </row>
    <row r="315" spans="1:15" x14ac:dyDescent="0.25">
      <c r="A315" s="5">
        <v>42873</v>
      </c>
      <c r="B315" s="16">
        <v>30</v>
      </c>
      <c r="C315" s="16">
        <v>28.5</v>
      </c>
      <c r="D315" s="16">
        <v>1207.2</v>
      </c>
      <c r="E315" s="16">
        <v>483</v>
      </c>
      <c r="F315" s="16">
        <f t="shared" si="36"/>
        <v>1237.2</v>
      </c>
      <c r="G315" s="16">
        <f t="shared" si="37"/>
        <v>511.5</v>
      </c>
      <c r="H315" s="154">
        <v>0</v>
      </c>
      <c r="I315" s="155"/>
      <c r="J315" s="155"/>
      <c r="K315" s="155"/>
      <c r="L315" s="155"/>
      <c r="M315" s="155"/>
      <c r="N315" s="155"/>
      <c r="O315" s="155"/>
    </row>
    <row r="316" spans="1:15" x14ac:dyDescent="0.25">
      <c r="A316" s="5">
        <v>42880</v>
      </c>
      <c r="B316" s="16">
        <v>30</v>
      </c>
      <c r="C316" s="16">
        <v>80</v>
      </c>
      <c r="D316" s="16">
        <v>0</v>
      </c>
      <c r="E316" s="16">
        <v>29.7</v>
      </c>
      <c r="F316" s="16">
        <f t="shared" si="36"/>
        <v>30</v>
      </c>
      <c r="G316" s="16">
        <f t="shared" si="37"/>
        <v>109.7</v>
      </c>
      <c r="H316" s="154">
        <v>0</v>
      </c>
      <c r="I316" s="155"/>
      <c r="J316" s="155"/>
      <c r="K316" s="155"/>
      <c r="L316" s="155"/>
      <c r="M316" s="155"/>
      <c r="N316" s="155"/>
      <c r="O316" s="155"/>
    </row>
    <row r="317" spans="1:15" x14ac:dyDescent="0.25">
      <c r="A317" s="5">
        <v>42887</v>
      </c>
      <c r="B317" s="16">
        <v>30</v>
      </c>
      <c r="C317" s="16">
        <v>112.5</v>
      </c>
      <c r="D317" s="16">
        <v>0</v>
      </c>
      <c r="E317" s="16">
        <v>29.7</v>
      </c>
      <c r="F317" s="16">
        <f t="shared" si="36"/>
        <v>30</v>
      </c>
      <c r="G317" s="16">
        <f t="shared" si="37"/>
        <v>142.19999999999999</v>
      </c>
      <c r="H317" s="154">
        <v>0</v>
      </c>
      <c r="I317" s="155"/>
      <c r="J317" s="155"/>
      <c r="K317" s="155"/>
      <c r="L317" s="155"/>
      <c r="M317" s="155"/>
      <c r="N317" s="155"/>
      <c r="O317" s="155"/>
    </row>
    <row r="318" spans="1:15" x14ac:dyDescent="0.25">
      <c r="A318" s="5">
        <v>42894</v>
      </c>
      <c r="B318" s="16">
        <v>20</v>
      </c>
      <c r="C318" s="16">
        <v>137.5</v>
      </c>
      <c r="D318" s="16">
        <v>42.9</v>
      </c>
      <c r="E318" s="16">
        <v>29.7</v>
      </c>
      <c r="F318" s="16">
        <f t="shared" si="36"/>
        <v>62.9</v>
      </c>
      <c r="G318" s="16">
        <f t="shared" si="37"/>
        <v>167.2</v>
      </c>
      <c r="H318" s="155"/>
      <c r="I318" s="155"/>
      <c r="J318" s="155"/>
      <c r="K318" s="155"/>
      <c r="L318" s="155"/>
      <c r="M318" s="155"/>
      <c r="N318" s="155"/>
      <c r="O318" s="155"/>
    </row>
    <row r="319" spans="1:15" x14ac:dyDescent="0.25">
      <c r="A319" s="5">
        <v>42901</v>
      </c>
      <c r="B319" s="16">
        <v>20</v>
      </c>
      <c r="C319" s="16">
        <v>172.5</v>
      </c>
      <c r="D319" s="16">
        <v>42.9</v>
      </c>
      <c r="E319" s="16">
        <v>29.7</v>
      </c>
      <c r="F319" s="16">
        <f t="shared" si="36"/>
        <v>62.9</v>
      </c>
      <c r="G319" s="16">
        <f t="shared" si="37"/>
        <v>202.2</v>
      </c>
      <c r="H319" s="155"/>
      <c r="I319" s="155"/>
      <c r="J319" s="155"/>
      <c r="K319" s="155"/>
      <c r="L319" s="155"/>
      <c r="M319" s="155"/>
      <c r="N319" s="155"/>
      <c r="O319" s="155"/>
    </row>
    <row r="320" spans="1:15" x14ac:dyDescent="0.25">
      <c r="A320" s="5">
        <v>42908</v>
      </c>
      <c r="B320" s="16">
        <v>50</v>
      </c>
      <c r="C320" s="16">
        <v>172.5</v>
      </c>
      <c r="D320" s="16">
        <v>42.9</v>
      </c>
      <c r="E320" s="16">
        <v>29.7</v>
      </c>
      <c r="F320" s="16">
        <f t="shared" si="36"/>
        <v>92.9</v>
      </c>
      <c r="G320" s="16">
        <f t="shared" si="37"/>
        <v>202.2</v>
      </c>
      <c r="H320" s="155"/>
      <c r="I320" s="155"/>
      <c r="J320" s="155"/>
      <c r="K320" s="155"/>
      <c r="L320" s="155"/>
      <c r="M320" s="155"/>
      <c r="N320" s="155"/>
      <c r="O320" s="155"/>
    </row>
    <row r="321" spans="1:15" x14ac:dyDescent="0.25">
      <c r="A321" s="5">
        <v>42915</v>
      </c>
      <c r="B321" s="16">
        <v>50</v>
      </c>
      <c r="C321" s="16">
        <v>172.5</v>
      </c>
      <c r="D321" s="16">
        <v>42.9</v>
      </c>
      <c r="E321" s="16">
        <v>29.7</v>
      </c>
      <c r="F321" s="16">
        <f t="shared" si="36"/>
        <v>92.9</v>
      </c>
      <c r="G321" s="16">
        <f t="shared" si="37"/>
        <v>202.2</v>
      </c>
      <c r="H321" s="155"/>
      <c r="I321" s="155"/>
      <c r="J321" s="155"/>
      <c r="K321" s="155"/>
      <c r="L321" s="155"/>
      <c r="M321" s="155"/>
      <c r="N321" s="155"/>
      <c r="O321" s="155"/>
    </row>
    <row r="322" spans="1:15" x14ac:dyDescent="0.25">
      <c r="A322" s="5">
        <v>42922</v>
      </c>
      <c r="B322" s="16">
        <v>50</v>
      </c>
      <c r="C322" s="16">
        <v>202.5</v>
      </c>
      <c r="D322" s="16">
        <v>42.9</v>
      </c>
      <c r="E322" s="16">
        <v>29.7</v>
      </c>
      <c r="F322" s="16">
        <f t="shared" si="36"/>
        <v>92.9</v>
      </c>
      <c r="G322" s="16">
        <f t="shared" si="37"/>
        <v>232.2</v>
      </c>
      <c r="H322" s="155"/>
      <c r="I322" s="155"/>
      <c r="J322" s="155"/>
      <c r="K322" s="155"/>
      <c r="L322" s="155"/>
      <c r="M322" s="155"/>
      <c r="N322" s="155"/>
      <c r="O322" s="155"/>
    </row>
    <row r="323" spans="1:15" x14ac:dyDescent="0.25">
      <c r="A323" s="5">
        <v>42929</v>
      </c>
      <c r="B323" s="16">
        <v>50</v>
      </c>
      <c r="C323">
        <v>207.5</v>
      </c>
      <c r="D323">
        <v>42.9</v>
      </c>
      <c r="E323">
        <v>55.7</v>
      </c>
      <c r="F323" s="16">
        <f t="shared" si="36"/>
        <v>92.9</v>
      </c>
      <c r="G323" s="16">
        <f t="shared" si="37"/>
        <v>263.2</v>
      </c>
      <c r="H323" s="155"/>
      <c r="I323" s="155"/>
      <c r="J323" s="155"/>
      <c r="K323" s="155"/>
      <c r="L323" s="155"/>
      <c r="M323" s="155"/>
      <c r="N323" s="155"/>
      <c r="O323" s="155"/>
    </row>
    <row r="324" spans="1:15" x14ac:dyDescent="0.25">
      <c r="A324" s="5">
        <v>42936</v>
      </c>
      <c r="B324" s="16">
        <v>50</v>
      </c>
      <c r="C324">
        <v>187.5</v>
      </c>
      <c r="D324">
        <v>42.9</v>
      </c>
      <c r="E324">
        <v>115.6</v>
      </c>
      <c r="F324" s="16">
        <f t="shared" si="36"/>
        <v>92.9</v>
      </c>
      <c r="G324" s="16">
        <f t="shared" si="37"/>
        <v>303.10000000000002</v>
      </c>
      <c r="H324" s="155"/>
      <c r="I324" s="155"/>
      <c r="J324" s="155"/>
      <c r="K324" s="155"/>
      <c r="L324" s="155"/>
      <c r="M324" s="155"/>
      <c r="N324" s="155"/>
      <c r="O324" s="155"/>
    </row>
    <row r="325" spans="1:15" x14ac:dyDescent="0.25">
      <c r="A325" s="5">
        <v>42943</v>
      </c>
      <c r="B325" s="16">
        <v>30</v>
      </c>
      <c r="C325">
        <v>212.5</v>
      </c>
      <c r="D325">
        <v>64.900000000000006</v>
      </c>
      <c r="E325">
        <v>115.6</v>
      </c>
      <c r="F325" s="16">
        <f t="shared" si="36"/>
        <v>94.9</v>
      </c>
      <c r="G325" s="16">
        <f t="shared" si="37"/>
        <v>328.1</v>
      </c>
      <c r="H325" s="155"/>
      <c r="I325" s="155"/>
      <c r="J325" s="155"/>
      <c r="K325" s="155"/>
      <c r="L325" s="155"/>
      <c r="M325" s="155"/>
      <c r="N325" s="155"/>
      <c r="O325" s="155"/>
    </row>
    <row r="326" spans="1:15" x14ac:dyDescent="0.25">
      <c r="A326" s="5">
        <v>42950</v>
      </c>
      <c r="B326" s="16">
        <v>30</v>
      </c>
      <c r="C326">
        <v>212.5</v>
      </c>
      <c r="D326">
        <v>64.900000000000006</v>
      </c>
      <c r="E326">
        <v>115.6</v>
      </c>
      <c r="F326" s="16">
        <f t="shared" si="36"/>
        <v>94.9</v>
      </c>
      <c r="G326" s="16">
        <f t="shared" si="37"/>
        <v>328.1</v>
      </c>
      <c r="H326" s="155"/>
      <c r="I326" s="155"/>
      <c r="J326" s="155"/>
      <c r="K326" s="155"/>
      <c r="L326" s="155"/>
      <c r="M326" s="155"/>
      <c r="N326" s="155"/>
      <c r="O326" s="155"/>
    </row>
    <row r="327" spans="1:15" x14ac:dyDescent="0.25">
      <c r="A327" s="5">
        <v>42957</v>
      </c>
      <c r="B327" s="16">
        <v>30</v>
      </c>
      <c r="C327" s="16">
        <v>140</v>
      </c>
      <c r="D327">
        <v>64.900000000000006</v>
      </c>
      <c r="E327">
        <v>280.10000000000002</v>
      </c>
      <c r="F327" s="16">
        <f t="shared" si="36"/>
        <v>94.9</v>
      </c>
      <c r="G327" s="16">
        <f t="shared" si="37"/>
        <v>420.1</v>
      </c>
      <c r="H327" s="155"/>
      <c r="I327" s="155"/>
      <c r="J327" s="155"/>
      <c r="K327" s="155"/>
      <c r="L327" s="155"/>
      <c r="M327" s="155"/>
      <c r="N327" s="155"/>
      <c r="O327" s="155"/>
    </row>
    <row r="328" spans="1:15" x14ac:dyDescent="0.25">
      <c r="A328" s="5">
        <v>42964</v>
      </c>
      <c r="B328" s="16">
        <v>30</v>
      </c>
      <c r="C328" s="16">
        <v>155</v>
      </c>
      <c r="D328">
        <v>64.900000000000006</v>
      </c>
      <c r="E328">
        <v>313.10000000000002</v>
      </c>
      <c r="F328" s="16">
        <f t="shared" si="36"/>
        <v>94.9</v>
      </c>
      <c r="G328" s="16">
        <f t="shared" si="37"/>
        <v>468.1</v>
      </c>
      <c r="H328" s="155"/>
      <c r="I328" s="155"/>
      <c r="J328" s="155"/>
      <c r="K328" s="155"/>
      <c r="L328" s="155"/>
      <c r="M328" s="155"/>
      <c r="N328" s="155"/>
      <c r="O328" s="155"/>
    </row>
    <row r="329" spans="1:15" x14ac:dyDescent="0.25">
      <c r="A329" s="5">
        <v>42971</v>
      </c>
      <c r="B329" s="16">
        <v>30</v>
      </c>
      <c r="C329">
        <v>156.5</v>
      </c>
      <c r="D329">
        <v>64.900000000000006</v>
      </c>
      <c r="E329">
        <v>498.1</v>
      </c>
      <c r="F329" s="16">
        <f t="shared" si="36"/>
        <v>94.9</v>
      </c>
      <c r="G329" s="16">
        <f t="shared" si="37"/>
        <v>654.6</v>
      </c>
      <c r="H329" s="155"/>
      <c r="I329" s="155"/>
      <c r="J329" s="155"/>
      <c r="K329" s="155"/>
      <c r="L329" s="155"/>
      <c r="M329" s="155"/>
      <c r="N329" s="155"/>
      <c r="O329" s="155"/>
    </row>
    <row r="330" spans="1:15" x14ac:dyDescent="0.25">
      <c r="A330" s="5">
        <v>42978</v>
      </c>
      <c r="B330" s="16">
        <v>30</v>
      </c>
      <c r="C330">
        <v>217.8</v>
      </c>
      <c r="D330">
        <v>64.900000000000006</v>
      </c>
      <c r="E330">
        <v>589.70000000000005</v>
      </c>
      <c r="F330" s="16">
        <f t="shared" si="36"/>
        <v>94.9</v>
      </c>
      <c r="G330" s="16">
        <f t="shared" si="37"/>
        <v>807.5</v>
      </c>
      <c r="H330" s="155"/>
      <c r="I330" s="155"/>
      <c r="J330" s="155"/>
      <c r="K330" s="155"/>
      <c r="L330" s="155"/>
      <c r="M330" s="155"/>
      <c r="N330" s="155"/>
      <c r="O330" s="155"/>
    </row>
    <row r="331" spans="1:15" x14ac:dyDescent="0.25">
      <c r="A331" s="5">
        <v>42985</v>
      </c>
      <c r="B331" s="16">
        <v>30</v>
      </c>
      <c r="C331">
        <v>191.4</v>
      </c>
      <c r="D331">
        <v>64.900000000000006</v>
      </c>
      <c r="E331">
        <v>621.70000000000005</v>
      </c>
      <c r="F331" s="16">
        <f t="shared" si="36"/>
        <v>94.9</v>
      </c>
      <c r="G331" s="16">
        <f t="shared" si="37"/>
        <v>813.1</v>
      </c>
      <c r="H331" s="155"/>
      <c r="I331" s="155"/>
      <c r="J331" s="155"/>
      <c r="K331" s="155"/>
      <c r="L331" s="155"/>
      <c r="M331" s="155"/>
      <c r="N331" s="155"/>
      <c r="O331" s="155"/>
    </row>
    <row r="332" spans="1:15" x14ac:dyDescent="0.25">
      <c r="A332" s="5">
        <v>42992</v>
      </c>
      <c r="B332">
        <v>30</v>
      </c>
      <c r="C332">
        <v>125</v>
      </c>
      <c r="D332">
        <v>64.900000000000006</v>
      </c>
      <c r="E332">
        <v>769.9</v>
      </c>
      <c r="F332" s="16">
        <f t="shared" si="36"/>
        <v>94.9</v>
      </c>
      <c r="G332" s="16">
        <f t="shared" si="37"/>
        <v>894.9</v>
      </c>
      <c r="H332" s="155"/>
      <c r="I332" s="155"/>
      <c r="J332" s="155"/>
      <c r="K332" s="155"/>
      <c r="L332" s="155"/>
      <c r="M332" s="155"/>
      <c r="N332" s="155"/>
      <c r="O332" s="155"/>
    </row>
    <row r="333" spans="1:15" x14ac:dyDescent="0.25">
      <c r="A333" s="5">
        <v>42999</v>
      </c>
      <c r="B333">
        <v>0</v>
      </c>
      <c r="C333">
        <v>99.5</v>
      </c>
      <c r="D333">
        <v>94.9</v>
      </c>
      <c r="E333">
        <v>796.2</v>
      </c>
      <c r="F333" s="16">
        <f t="shared" si="36"/>
        <v>94.9</v>
      </c>
      <c r="G333" s="16">
        <f t="shared" si="37"/>
        <v>895.7</v>
      </c>
      <c r="H333" s="155"/>
      <c r="I333" s="155"/>
      <c r="J333" s="155"/>
      <c r="K333" s="155"/>
      <c r="L333" s="155"/>
      <c r="M333" s="155"/>
      <c r="N333" s="155"/>
      <c r="O333" s="155"/>
    </row>
    <row r="334" spans="1:15" x14ac:dyDescent="0.25">
      <c r="A334" s="5">
        <v>43006</v>
      </c>
      <c r="B334">
        <v>0</v>
      </c>
      <c r="C334">
        <v>75</v>
      </c>
      <c r="D334">
        <v>94.9</v>
      </c>
      <c r="E334">
        <v>883.4</v>
      </c>
      <c r="F334" s="16">
        <f t="shared" si="36"/>
        <v>94.9</v>
      </c>
      <c r="G334" s="16">
        <f t="shared" si="37"/>
        <v>958.4</v>
      </c>
      <c r="H334" s="155"/>
      <c r="I334" s="155"/>
      <c r="J334" s="155"/>
      <c r="K334" s="155"/>
      <c r="L334" s="155"/>
      <c r="M334" s="155"/>
      <c r="N334" s="155"/>
      <c r="O334" s="155"/>
    </row>
    <row r="335" spans="1:15" x14ac:dyDescent="0.25">
      <c r="A335" s="5">
        <v>43013</v>
      </c>
      <c r="B335">
        <v>0</v>
      </c>
      <c r="C335">
        <v>74.099999999999994</v>
      </c>
      <c r="D335">
        <v>94.9</v>
      </c>
      <c r="E335">
        <v>920.6</v>
      </c>
      <c r="F335" s="16">
        <f t="shared" si="36"/>
        <v>94.9</v>
      </c>
      <c r="G335" s="16">
        <f t="shared" si="37"/>
        <v>994.7</v>
      </c>
      <c r="H335" s="155"/>
      <c r="I335" s="155"/>
      <c r="J335" s="155"/>
      <c r="K335" s="155"/>
      <c r="L335" s="155"/>
      <c r="M335" s="155"/>
      <c r="N335" s="155"/>
      <c r="O335" s="155"/>
    </row>
    <row r="336" spans="1:15" x14ac:dyDescent="0.25">
      <c r="A336" s="5">
        <v>43020</v>
      </c>
      <c r="B336">
        <v>0</v>
      </c>
      <c r="C336">
        <v>74.099999999999994</v>
      </c>
      <c r="D336">
        <v>94.9</v>
      </c>
      <c r="E336">
        <v>920.6</v>
      </c>
      <c r="F336" s="16">
        <f t="shared" si="36"/>
        <v>94.9</v>
      </c>
      <c r="G336" s="16">
        <f t="shared" si="37"/>
        <v>994.7</v>
      </c>
      <c r="H336" s="155"/>
      <c r="I336" s="155"/>
      <c r="J336" s="155"/>
      <c r="K336" s="155"/>
      <c r="L336" s="155"/>
      <c r="M336" s="155"/>
      <c r="N336" s="155"/>
      <c r="O336" s="155"/>
    </row>
    <row r="337" spans="1:15" x14ac:dyDescent="0.25">
      <c r="A337" s="5">
        <v>43027</v>
      </c>
      <c r="B337">
        <v>0</v>
      </c>
      <c r="C337">
        <v>94.1</v>
      </c>
      <c r="D337">
        <v>111.4</v>
      </c>
      <c r="E337">
        <v>920.6</v>
      </c>
      <c r="F337" s="16">
        <f t="shared" si="36"/>
        <v>111.4</v>
      </c>
      <c r="G337" s="16">
        <f t="shared" si="37"/>
        <v>1014.7</v>
      </c>
      <c r="H337" s="155"/>
      <c r="I337" s="155"/>
      <c r="J337" s="155"/>
      <c r="K337" s="155"/>
      <c r="L337" s="155"/>
      <c r="M337" s="155"/>
      <c r="N337" s="155"/>
      <c r="O337" s="155"/>
    </row>
    <row r="338" spans="1:15" x14ac:dyDescent="0.25">
      <c r="A338" s="5">
        <v>43034</v>
      </c>
      <c r="B338">
        <v>0</v>
      </c>
      <c r="C338">
        <v>94.1</v>
      </c>
      <c r="D338">
        <v>111.4</v>
      </c>
      <c r="E338">
        <v>920.6</v>
      </c>
      <c r="F338" s="16">
        <f t="shared" si="36"/>
        <v>111.4</v>
      </c>
      <c r="G338" s="16">
        <f t="shared" si="37"/>
        <v>1014.7</v>
      </c>
      <c r="H338" s="155"/>
      <c r="I338" s="155"/>
      <c r="J338" s="155"/>
      <c r="K338" s="155"/>
      <c r="L338" s="155"/>
      <c r="M338" s="155"/>
      <c r="N338" s="155"/>
      <c r="O338" s="155"/>
    </row>
    <row r="339" spans="1:15" x14ac:dyDescent="0.25">
      <c r="A339" s="5">
        <v>43041</v>
      </c>
      <c r="B339">
        <v>0</v>
      </c>
      <c r="C339">
        <v>94.1</v>
      </c>
      <c r="D339">
        <v>111.4</v>
      </c>
      <c r="E339">
        <v>920.6</v>
      </c>
      <c r="F339" s="16">
        <f t="shared" si="36"/>
        <v>111.4</v>
      </c>
      <c r="G339" s="16">
        <f t="shared" si="37"/>
        <v>1014.7</v>
      </c>
      <c r="H339" s="155"/>
      <c r="I339" s="155"/>
      <c r="J339" s="155"/>
      <c r="K339" s="155"/>
      <c r="L339" s="155"/>
      <c r="M339" s="155"/>
      <c r="N339" s="155"/>
      <c r="O339" s="155"/>
    </row>
    <row r="340" spans="1:15" x14ac:dyDescent="0.25">
      <c r="A340" s="5">
        <v>43048</v>
      </c>
      <c r="B340">
        <v>0</v>
      </c>
      <c r="C340">
        <v>40</v>
      </c>
      <c r="D340">
        <v>111.4</v>
      </c>
      <c r="E340">
        <v>982.7</v>
      </c>
      <c r="F340" s="16">
        <f t="shared" ref="F340:F354" si="38">+B340+D340</f>
        <v>111.4</v>
      </c>
      <c r="G340" s="16">
        <f t="shared" ref="G340:G354" si="39">+C340+E340</f>
        <v>1022.7</v>
      </c>
      <c r="H340" s="155"/>
      <c r="I340" s="155"/>
      <c r="J340" s="155"/>
      <c r="K340" s="155"/>
      <c r="L340" s="155"/>
      <c r="M340" s="155"/>
      <c r="N340" s="155"/>
      <c r="O340" s="155"/>
    </row>
    <row r="341" spans="1:15" x14ac:dyDescent="0.25">
      <c r="A341" s="5">
        <v>43055</v>
      </c>
      <c r="B341">
        <v>0</v>
      </c>
      <c r="C341">
        <v>35</v>
      </c>
      <c r="D341">
        <v>111.4</v>
      </c>
      <c r="E341">
        <v>1018</v>
      </c>
      <c r="F341" s="16">
        <f t="shared" si="38"/>
        <v>111.4</v>
      </c>
      <c r="G341" s="16">
        <f t="shared" si="39"/>
        <v>1053</v>
      </c>
    </row>
    <row r="342" spans="1:15" x14ac:dyDescent="0.25">
      <c r="A342" s="5">
        <v>43062</v>
      </c>
      <c r="B342">
        <v>0</v>
      </c>
      <c r="C342">
        <v>35</v>
      </c>
      <c r="D342">
        <v>111.4</v>
      </c>
      <c r="E342">
        <v>1018</v>
      </c>
      <c r="F342" s="16">
        <f t="shared" si="38"/>
        <v>111.4</v>
      </c>
      <c r="G342" s="16">
        <f t="shared" si="39"/>
        <v>1053</v>
      </c>
    </row>
    <row r="343" spans="1:15" x14ac:dyDescent="0.25">
      <c r="A343" s="5">
        <v>43069</v>
      </c>
      <c r="B343">
        <v>0</v>
      </c>
      <c r="C343">
        <v>30</v>
      </c>
      <c r="D343">
        <v>111.4</v>
      </c>
      <c r="E343">
        <v>1051</v>
      </c>
      <c r="F343" s="16">
        <f t="shared" si="38"/>
        <v>111.4</v>
      </c>
      <c r="G343" s="16">
        <f t="shared" si="39"/>
        <v>1081</v>
      </c>
    </row>
    <row r="344" spans="1:15" x14ac:dyDescent="0.25">
      <c r="A344" s="5">
        <v>43076</v>
      </c>
      <c r="B344">
        <v>0</v>
      </c>
      <c r="C344">
        <v>30</v>
      </c>
      <c r="D344">
        <v>111.4</v>
      </c>
      <c r="E344">
        <v>1051</v>
      </c>
      <c r="F344" s="16">
        <f t="shared" si="38"/>
        <v>111.4</v>
      </c>
      <c r="G344" s="16">
        <f t="shared" si="39"/>
        <v>1081</v>
      </c>
    </row>
    <row r="345" spans="1:15" x14ac:dyDescent="0.25">
      <c r="A345" s="5">
        <v>43083</v>
      </c>
      <c r="B345">
        <v>0</v>
      </c>
      <c r="C345">
        <v>30</v>
      </c>
      <c r="D345">
        <v>111.4</v>
      </c>
      <c r="E345">
        <v>1077.3</v>
      </c>
      <c r="F345" s="16">
        <f t="shared" si="38"/>
        <v>111.4</v>
      </c>
      <c r="G345" s="16">
        <f t="shared" si="39"/>
        <v>1107.3</v>
      </c>
    </row>
    <row r="346" spans="1:15" x14ac:dyDescent="0.25">
      <c r="A346" s="5">
        <v>43090</v>
      </c>
      <c r="B346">
        <v>0</v>
      </c>
      <c r="C346">
        <v>30</v>
      </c>
      <c r="D346">
        <v>111.4</v>
      </c>
      <c r="E346">
        <v>1077.3</v>
      </c>
      <c r="F346" s="16">
        <f t="shared" si="38"/>
        <v>111.4</v>
      </c>
      <c r="G346" s="16">
        <f t="shared" si="39"/>
        <v>1107.3</v>
      </c>
    </row>
    <row r="347" spans="1:15" x14ac:dyDescent="0.25">
      <c r="A347" s="5">
        <v>43097</v>
      </c>
      <c r="B347">
        <v>0</v>
      </c>
      <c r="C347">
        <v>30</v>
      </c>
      <c r="D347">
        <v>111.4</v>
      </c>
      <c r="E347">
        <v>1077.3</v>
      </c>
      <c r="F347" s="16">
        <f t="shared" si="38"/>
        <v>111.4</v>
      </c>
      <c r="G347" s="16">
        <f t="shared" si="39"/>
        <v>1107.3</v>
      </c>
    </row>
    <row r="348" spans="1:15" x14ac:dyDescent="0.25">
      <c r="A348" s="5">
        <v>43104</v>
      </c>
      <c r="B348">
        <v>0</v>
      </c>
      <c r="C348">
        <v>30</v>
      </c>
      <c r="D348">
        <v>111.4</v>
      </c>
      <c r="E348">
        <v>1077.3</v>
      </c>
      <c r="F348" s="16">
        <f t="shared" si="38"/>
        <v>111.4</v>
      </c>
      <c r="G348" s="16">
        <f t="shared" si="39"/>
        <v>1107.3</v>
      </c>
    </row>
    <row r="349" spans="1:15" x14ac:dyDescent="0.25">
      <c r="A349" s="5">
        <v>43111</v>
      </c>
      <c r="B349">
        <v>0</v>
      </c>
      <c r="C349">
        <v>30</v>
      </c>
      <c r="D349">
        <v>111.4</v>
      </c>
      <c r="E349">
        <v>1077.3</v>
      </c>
      <c r="F349" s="16">
        <f t="shared" si="38"/>
        <v>111.4</v>
      </c>
      <c r="G349" s="16">
        <f t="shared" si="39"/>
        <v>1107.3</v>
      </c>
    </row>
    <row r="350" spans="1:15" x14ac:dyDescent="0.25">
      <c r="A350" s="5">
        <v>43118</v>
      </c>
      <c r="B350">
        <v>0</v>
      </c>
      <c r="C350">
        <v>30</v>
      </c>
      <c r="D350">
        <v>111.4</v>
      </c>
      <c r="E350">
        <v>1077.3</v>
      </c>
      <c r="F350" s="16">
        <f t="shared" si="38"/>
        <v>111.4</v>
      </c>
      <c r="G350" s="16">
        <f t="shared" si="39"/>
        <v>1107.3</v>
      </c>
    </row>
    <row r="351" spans="1:15" x14ac:dyDescent="0.25">
      <c r="A351" s="5">
        <v>43125</v>
      </c>
      <c r="B351">
        <v>0</v>
      </c>
      <c r="C351">
        <v>45</v>
      </c>
      <c r="D351">
        <v>111.4</v>
      </c>
      <c r="E351">
        <v>1077.3</v>
      </c>
      <c r="F351" s="16">
        <f t="shared" si="38"/>
        <v>111.4</v>
      </c>
      <c r="G351" s="16">
        <f t="shared" si="39"/>
        <v>1122.3</v>
      </c>
    </row>
    <row r="352" spans="1:15" x14ac:dyDescent="0.25">
      <c r="A352" s="5">
        <v>43132</v>
      </c>
      <c r="B352">
        <v>0</v>
      </c>
      <c r="C352">
        <v>15</v>
      </c>
      <c r="D352">
        <v>111.4</v>
      </c>
      <c r="E352">
        <v>1110.3</v>
      </c>
      <c r="F352" s="16">
        <f t="shared" si="38"/>
        <v>111.4</v>
      </c>
      <c r="G352" s="16">
        <f t="shared" si="39"/>
        <v>1125.3</v>
      </c>
    </row>
    <row r="353" spans="1:9" x14ac:dyDescent="0.25">
      <c r="A353" s="5">
        <v>43139</v>
      </c>
      <c r="B353">
        <v>0</v>
      </c>
      <c r="C353">
        <v>5</v>
      </c>
      <c r="D353">
        <v>111.4</v>
      </c>
      <c r="E353">
        <v>1121.3</v>
      </c>
      <c r="F353" s="16">
        <f t="shared" si="38"/>
        <v>111.4</v>
      </c>
      <c r="G353" s="16">
        <f t="shared" si="39"/>
        <v>1126.3</v>
      </c>
    </row>
    <row r="354" spans="1:9" x14ac:dyDescent="0.25">
      <c r="A354" s="5">
        <v>43146</v>
      </c>
      <c r="B354">
        <v>0</v>
      </c>
      <c r="C354">
        <v>5</v>
      </c>
      <c r="D354">
        <v>111.4</v>
      </c>
      <c r="E354">
        <v>1121.3</v>
      </c>
      <c r="F354" s="16">
        <f t="shared" si="38"/>
        <v>111.4</v>
      </c>
      <c r="G354" s="16">
        <f t="shared" si="39"/>
        <v>1126.3</v>
      </c>
    </row>
    <row r="355" spans="1:9" x14ac:dyDescent="0.25">
      <c r="A355" s="5">
        <v>43153</v>
      </c>
      <c r="B355">
        <v>0</v>
      </c>
      <c r="C355">
        <v>0</v>
      </c>
      <c r="D355">
        <v>111.4</v>
      </c>
      <c r="E355">
        <v>1128.5</v>
      </c>
      <c r="F355" s="16">
        <f t="shared" ref="F355:F363" si="40">+B355+D355</f>
        <v>111.4</v>
      </c>
      <c r="G355" s="16">
        <f t="shared" ref="G355:G363" si="41">+C355+E355</f>
        <v>1128.5</v>
      </c>
    </row>
    <row r="356" spans="1:9" x14ac:dyDescent="0.25">
      <c r="A356" s="5">
        <v>43160</v>
      </c>
      <c r="B356">
        <v>0</v>
      </c>
      <c r="C356">
        <v>0</v>
      </c>
      <c r="D356">
        <v>111.4</v>
      </c>
      <c r="E356">
        <v>1128.5</v>
      </c>
      <c r="F356" s="16">
        <f t="shared" si="40"/>
        <v>111.4</v>
      </c>
      <c r="G356" s="16">
        <f t="shared" si="41"/>
        <v>1128.5</v>
      </c>
    </row>
    <row r="357" spans="1:9" x14ac:dyDescent="0.25">
      <c r="A357" s="5">
        <v>43167</v>
      </c>
      <c r="B357">
        <v>0</v>
      </c>
      <c r="C357">
        <v>0</v>
      </c>
      <c r="D357">
        <v>111.4</v>
      </c>
      <c r="E357" s="16">
        <v>1156</v>
      </c>
      <c r="F357" s="16">
        <f t="shared" si="40"/>
        <v>111.4</v>
      </c>
      <c r="G357" s="16">
        <f t="shared" si="41"/>
        <v>1156</v>
      </c>
    </row>
    <row r="358" spans="1:9" x14ac:dyDescent="0.25">
      <c r="A358" s="5">
        <v>43174</v>
      </c>
      <c r="B358">
        <v>0</v>
      </c>
      <c r="C358">
        <v>0</v>
      </c>
      <c r="D358">
        <v>111.4</v>
      </c>
      <c r="E358">
        <v>1183.5</v>
      </c>
      <c r="F358" s="16">
        <f t="shared" si="40"/>
        <v>111.4</v>
      </c>
      <c r="G358" s="16">
        <f t="shared" si="41"/>
        <v>1183.5</v>
      </c>
    </row>
    <row r="359" spans="1:9" x14ac:dyDescent="0.25">
      <c r="A359" s="5">
        <v>43181</v>
      </c>
      <c r="B359">
        <v>0</v>
      </c>
      <c r="C359">
        <v>0</v>
      </c>
      <c r="D359">
        <v>111.4</v>
      </c>
      <c r="E359">
        <v>1183.5</v>
      </c>
      <c r="F359" s="16">
        <f t="shared" si="40"/>
        <v>111.4</v>
      </c>
      <c r="G359" s="16">
        <f t="shared" si="41"/>
        <v>1183.5</v>
      </c>
    </row>
    <row r="360" spans="1:9" x14ac:dyDescent="0.25">
      <c r="A360" s="5">
        <v>43188</v>
      </c>
      <c r="B360">
        <v>0</v>
      </c>
      <c r="C360">
        <v>0</v>
      </c>
      <c r="D360">
        <v>111.4</v>
      </c>
      <c r="E360">
        <v>1183.5</v>
      </c>
      <c r="F360" s="16">
        <f t="shared" si="40"/>
        <v>111.4</v>
      </c>
      <c r="G360" s="16">
        <f t="shared" si="41"/>
        <v>1183.5</v>
      </c>
    </row>
    <row r="361" spans="1:9" x14ac:dyDescent="0.25">
      <c r="A361" s="5">
        <v>43195</v>
      </c>
      <c r="B361">
        <v>0</v>
      </c>
      <c r="C361">
        <v>0</v>
      </c>
      <c r="D361">
        <v>127.9</v>
      </c>
      <c r="E361">
        <v>1183.5</v>
      </c>
      <c r="F361" s="16">
        <f t="shared" si="40"/>
        <v>127.9</v>
      </c>
      <c r="G361" s="16">
        <f t="shared" si="41"/>
        <v>1183.5</v>
      </c>
    </row>
    <row r="362" spans="1:9" x14ac:dyDescent="0.25">
      <c r="A362" s="5">
        <v>43202</v>
      </c>
      <c r="B362">
        <v>0</v>
      </c>
      <c r="C362">
        <v>30</v>
      </c>
      <c r="D362">
        <v>127.9</v>
      </c>
      <c r="E362">
        <v>1185.2</v>
      </c>
      <c r="F362" s="16">
        <f t="shared" si="40"/>
        <v>127.9</v>
      </c>
      <c r="G362" s="16">
        <f t="shared" si="41"/>
        <v>1215.2</v>
      </c>
    </row>
    <row r="363" spans="1:9" x14ac:dyDescent="0.25">
      <c r="A363" s="5">
        <v>43209</v>
      </c>
      <c r="B363">
        <v>0</v>
      </c>
      <c r="C363">
        <v>30</v>
      </c>
      <c r="D363">
        <v>127.9</v>
      </c>
      <c r="E363">
        <v>1185.2</v>
      </c>
      <c r="F363" s="16">
        <f t="shared" si="40"/>
        <v>127.9</v>
      </c>
      <c r="G363" s="16">
        <f t="shared" si="41"/>
        <v>1215.2</v>
      </c>
    </row>
    <row r="364" spans="1:9" x14ac:dyDescent="0.25">
      <c r="A364" s="5">
        <v>43216</v>
      </c>
      <c r="B364">
        <v>0</v>
      </c>
      <c r="C364">
        <v>30</v>
      </c>
      <c r="D364">
        <v>127.9</v>
      </c>
      <c r="E364">
        <v>1185.2</v>
      </c>
      <c r="F364" s="16">
        <f t="shared" ref="F364:F385" si="42">+B364+D364</f>
        <v>127.9</v>
      </c>
      <c r="G364" s="16">
        <f t="shared" ref="G364:G385" si="43">+C364+E364</f>
        <v>1215.2</v>
      </c>
    </row>
    <row r="365" spans="1:9" x14ac:dyDescent="0.25">
      <c r="A365" s="5">
        <v>43223</v>
      </c>
      <c r="B365">
        <v>0</v>
      </c>
      <c r="C365">
        <v>30</v>
      </c>
      <c r="D365">
        <v>127.9</v>
      </c>
      <c r="E365">
        <v>1185.2</v>
      </c>
      <c r="F365" s="16">
        <f t="shared" si="42"/>
        <v>127.9</v>
      </c>
      <c r="G365" s="16">
        <f t="shared" si="43"/>
        <v>1215.2</v>
      </c>
    </row>
    <row r="366" spans="1:9" x14ac:dyDescent="0.25">
      <c r="A366" s="5">
        <v>43230</v>
      </c>
      <c r="B366">
        <v>0</v>
      </c>
      <c r="C366">
        <v>30</v>
      </c>
      <c r="D366">
        <v>127.9</v>
      </c>
      <c r="E366">
        <v>1185.2</v>
      </c>
      <c r="F366" s="16">
        <f t="shared" si="42"/>
        <v>127.9</v>
      </c>
      <c r="G366" s="16">
        <f t="shared" si="43"/>
        <v>1215.2</v>
      </c>
    </row>
    <row r="367" spans="1:9" x14ac:dyDescent="0.25">
      <c r="A367" s="5">
        <v>43237</v>
      </c>
      <c r="B367">
        <v>0</v>
      </c>
      <c r="C367">
        <v>30</v>
      </c>
      <c r="D367">
        <v>127.9</v>
      </c>
      <c r="E367">
        <v>1185.2</v>
      </c>
      <c r="F367" s="16">
        <f t="shared" si="42"/>
        <v>127.9</v>
      </c>
      <c r="G367" s="16">
        <f t="shared" si="43"/>
        <v>1215.2</v>
      </c>
      <c r="I367">
        <v>30</v>
      </c>
    </row>
    <row r="368" spans="1:9" x14ac:dyDescent="0.25">
      <c r="A368" s="5">
        <v>43244</v>
      </c>
      <c r="B368">
        <v>0</v>
      </c>
      <c r="C368">
        <v>30</v>
      </c>
      <c r="D368">
        <v>127.9</v>
      </c>
      <c r="E368">
        <v>1207.2</v>
      </c>
      <c r="F368" s="16">
        <f t="shared" si="42"/>
        <v>127.9</v>
      </c>
      <c r="G368" s="16">
        <f t="shared" si="43"/>
        <v>1237.2</v>
      </c>
      <c r="I368">
        <v>30</v>
      </c>
    </row>
    <row r="369" spans="1:9" x14ac:dyDescent="0.25">
      <c r="A369" s="5">
        <v>43251</v>
      </c>
      <c r="B369">
        <v>0</v>
      </c>
      <c r="C369">
        <v>30</v>
      </c>
      <c r="D369">
        <v>127.9</v>
      </c>
      <c r="E369">
        <v>1207.2</v>
      </c>
      <c r="F369" s="16">
        <f t="shared" si="42"/>
        <v>127.9</v>
      </c>
      <c r="G369" s="16">
        <f t="shared" si="43"/>
        <v>1237.2</v>
      </c>
      <c r="I369">
        <v>60</v>
      </c>
    </row>
    <row r="370" spans="1:9" x14ac:dyDescent="0.25">
      <c r="A370" s="5">
        <v>43258</v>
      </c>
      <c r="B370">
        <v>60</v>
      </c>
      <c r="C370">
        <v>30</v>
      </c>
      <c r="D370">
        <v>33</v>
      </c>
      <c r="E370">
        <v>0</v>
      </c>
      <c r="F370" s="16">
        <f t="shared" si="42"/>
        <v>93</v>
      </c>
      <c r="G370" s="16">
        <f t="shared" si="43"/>
        <v>30</v>
      </c>
    </row>
    <row r="371" spans="1:9" x14ac:dyDescent="0.25">
      <c r="A371" s="5">
        <v>43265</v>
      </c>
      <c r="B371">
        <v>60</v>
      </c>
      <c r="C371">
        <v>20</v>
      </c>
      <c r="D371">
        <v>33</v>
      </c>
      <c r="E371">
        <v>42.9</v>
      </c>
      <c r="F371" s="16">
        <f t="shared" si="42"/>
        <v>93</v>
      </c>
      <c r="G371" s="16">
        <f t="shared" si="43"/>
        <v>62.9</v>
      </c>
    </row>
    <row r="372" spans="1:9" x14ac:dyDescent="0.25">
      <c r="A372" s="5">
        <v>43272</v>
      </c>
      <c r="B372">
        <v>30</v>
      </c>
      <c r="C372">
        <v>20</v>
      </c>
      <c r="D372">
        <v>63</v>
      </c>
      <c r="E372">
        <v>42.9</v>
      </c>
      <c r="F372" s="16">
        <f t="shared" si="42"/>
        <v>93</v>
      </c>
      <c r="G372" s="16">
        <f t="shared" si="43"/>
        <v>62.9</v>
      </c>
    </row>
    <row r="373" spans="1:9" x14ac:dyDescent="0.25">
      <c r="A373" s="5">
        <v>43279</v>
      </c>
      <c r="B373">
        <v>30</v>
      </c>
      <c r="C373">
        <v>50</v>
      </c>
      <c r="D373">
        <v>63</v>
      </c>
      <c r="E373">
        <v>42.9</v>
      </c>
      <c r="F373" s="16">
        <f t="shared" si="42"/>
        <v>93</v>
      </c>
      <c r="G373" s="16">
        <f t="shared" si="43"/>
        <v>92.9</v>
      </c>
    </row>
    <row r="374" spans="1:9" x14ac:dyDescent="0.25">
      <c r="A374" s="5">
        <v>43286</v>
      </c>
      <c r="B374">
        <v>30</v>
      </c>
      <c r="C374">
        <v>50</v>
      </c>
      <c r="D374">
        <v>63</v>
      </c>
      <c r="E374">
        <v>42.9</v>
      </c>
      <c r="F374" s="16">
        <f t="shared" si="42"/>
        <v>93</v>
      </c>
      <c r="G374" s="16">
        <f t="shared" si="43"/>
        <v>92.9</v>
      </c>
    </row>
    <row r="375" spans="1:9" x14ac:dyDescent="0.25">
      <c r="A375" s="5">
        <v>43293</v>
      </c>
      <c r="B375">
        <v>30</v>
      </c>
      <c r="C375">
        <v>50</v>
      </c>
      <c r="D375">
        <v>91</v>
      </c>
      <c r="E375">
        <v>42.9</v>
      </c>
      <c r="F375" s="16">
        <f t="shared" si="42"/>
        <v>121</v>
      </c>
      <c r="G375" s="16">
        <f t="shared" si="43"/>
        <v>92.9</v>
      </c>
    </row>
    <row r="376" spans="1:9" x14ac:dyDescent="0.25">
      <c r="A376" s="5">
        <v>43300</v>
      </c>
      <c r="B376">
        <v>0</v>
      </c>
      <c r="C376">
        <v>50</v>
      </c>
      <c r="D376">
        <v>104.4</v>
      </c>
      <c r="E376">
        <v>42.9</v>
      </c>
      <c r="F376" s="16">
        <f t="shared" si="42"/>
        <v>104.4</v>
      </c>
      <c r="G376" s="16">
        <f t="shared" si="43"/>
        <v>92.9</v>
      </c>
    </row>
    <row r="377" spans="1:9" x14ac:dyDescent="0.25">
      <c r="A377" s="5">
        <v>43307</v>
      </c>
      <c r="B377">
        <v>0</v>
      </c>
      <c r="C377">
        <v>30</v>
      </c>
      <c r="D377">
        <v>104.4</v>
      </c>
      <c r="E377">
        <v>64.900000000000006</v>
      </c>
      <c r="F377" s="16">
        <f t="shared" si="42"/>
        <v>104.4</v>
      </c>
      <c r="G377" s="16">
        <f t="shared" si="43"/>
        <v>94.9</v>
      </c>
    </row>
    <row r="378" spans="1:9" x14ac:dyDescent="0.25">
      <c r="A378" s="5">
        <v>43314</v>
      </c>
      <c r="B378">
        <v>0</v>
      </c>
      <c r="C378">
        <v>30</v>
      </c>
      <c r="D378">
        <v>104.4</v>
      </c>
      <c r="E378">
        <v>64.900000000000006</v>
      </c>
      <c r="F378" s="16">
        <f t="shared" si="42"/>
        <v>104.4</v>
      </c>
      <c r="G378" s="16">
        <f t="shared" si="43"/>
        <v>94.9</v>
      </c>
    </row>
    <row r="379" spans="1:9" x14ac:dyDescent="0.25">
      <c r="A379" s="5">
        <v>43321</v>
      </c>
      <c r="B379">
        <v>0</v>
      </c>
      <c r="C379">
        <v>30</v>
      </c>
      <c r="D379">
        <v>104.4</v>
      </c>
      <c r="E379">
        <v>64.900000000000006</v>
      </c>
      <c r="F379" s="16">
        <f t="shared" si="42"/>
        <v>104.4</v>
      </c>
      <c r="G379" s="16">
        <f t="shared" si="43"/>
        <v>94.9</v>
      </c>
    </row>
    <row r="380" spans="1:9" x14ac:dyDescent="0.25">
      <c r="A380" s="5">
        <v>43328</v>
      </c>
      <c r="B380">
        <v>0</v>
      </c>
      <c r="C380">
        <v>30</v>
      </c>
      <c r="D380">
        <v>104.4</v>
      </c>
      <c r="E380">
        <v>64.900000000000006</v>
      </c>
      <c r="F380" s="16">
        <f t="shared" si="42"/>
        <v>104.4</v>
      </c>
      <c r="G380" s="16">
        <f t="shared" si="43"/>
        <v>94.9</v>
      </c>
    </row>
    <row r="381" spans="1:9" x14ac:dyDescent="0.25">
      <c r="A381" s="5">
        <v>43335</v>
      </c>
      <c r="B381">
        <v>0</v>
      </c>
      <c r="C381">
        <v>30</v>
      </c>
      <c r="D381">
        <v>104.4</v>
      </c>
      <c r="E381">
        <v>64.900000000000006</v>
      </c>
      <c r="F381" s="16">
        <f t="shared" si="42"/>
        <v>104.4</v>
      </c>
      <c r="G381" s="16">
        <f t="shared" si="43"/>
        <v>94.9</v>
      </c>
    </row>
    <row r="382" spans="1:9" x14ac:dyDescent="0.25">
      <c r="A382" s="5">
        <v>43342</v>
      </c>
      <c r="B382">
        <v>0</v>
      </c>
      <c r="C382">
        <v>30</v>
      </c>
      <c r="D382">
        <v>104.4</v>
      </c>
      <c r="E382">
        <v>64.900000000000006</v>
      </c>
      <c r="F382" s="16">
        <f t="shared" si="42"/>
        <v>104.4</v>
      </c>
      <c r="G382" s="16">
        <f t="shared" si="43"/>
        <v>94.9</v>
      </c>
    </row>
    <row r="383" spans="1:9" x14ac:dyDescent="0.25">
      <c r="A383" s="5">
        <v>43349</v>
      </c>
      <c r="B383">
        <v>0</v>
      </c>
      <c r="C383">
        <v>30</v>
      </c>
      <c r="D383">
        <v>104.4</v>
      </c>
      <c r="E383">
        <v>64.900000000000006</v>
      </c>
      <c r="F383" s="16">
        <f t="shared" si="42"/>
        <v>104.4</v>
      </c>
      <c r="G383" s="16">
        <f t="shared" si="43"/>
        <v>94.9</v>
      </c>
    </row>
    <row r="384" spans="1:9" x14ac:dyDescent="0.25">
      <c r="A384" s="5">
        <v>43356</v>
      </c>
      <c r="B384">
        <v>0</v>
      </c>
      <c r="C384">
        <v>30</v>
      </c>
      <c r="D384">
        <v>104.4</v>
      </c>
      <c r="E384">
        <v>64.900000000000006</v>
      </c>
      <c r="F384" s="16">
        <f t="shared" si="42"/>
        <v>104.4</v>
      </c>
      <c r="G384" s="16">
        <f t="shared" si="43"/>
        <v>94.9</v>
      </c>
    </row>
    <row r="385" spans="1:7" x14ac:dyDescent="0.25">
      <c r="A385" s="5">
        <v>43363</v>
      </c>
      <c r="B385">
        <v>0</v>
      </c>
      <c r="C385">
        <v>0</v>
      </c>
      <c r="D385">
        <v>104.4</v>
      </c>
      <c r="E385">
        <v>94.9</v>
      </c>
      <c r="F385" s="16">
        <f t="shared" si="42"/>
        <v>104.4</v>
      </c>
      <c r="G385" s="16">
        <f t="shared" si="43"/>
        <v>94.9</v>
      </c>
    </row>
    <row r="386" spans="1:7" x14ac:dyDescent="0.25">
      <c r="A386" s="5">
        <v>43370</v>
      </c>
      <c r="B386">
        <v>90</v>
      </c>
      <c r="C386">
        <v>0</v>
      </c>
      <c r="D386">
        <v>104.4</v>
      </c>
      <c r="E386">
        <v>94.9</v>
      </c>
      <c r="F386" s="16">
        <f t="shared" ref="F386:F416" si="44">+B386+D386</f>
        <v>194.4</v>
      </c>
      <c r="G386" s="16">
        <f t="shared" ref="G386:G416" si="45">+C386+E386</f>
        <v>94.9</v>
      </c>
    </row>
    <row r="387" spans="1:7" x14ac:dyDescent="0.25">
      <c r="A387" s="5">
        <v>43377</v>
      </c>
      <c r="B387">
        <v>90</v>
      </c>
      <c r="C387">
        <v>0</v>
      </c>
      <c r="D387">
        <v>104.4</v>
      </c>
      <c r="E387">
        <v>94.9</v>
      </c>
      <c r="F387" s="16">
        <f t="shared" si="44"/>
        <v>194.4</v>
      </c>
      <c r="G387" s="16">
        <f t="shared" si="45"/>
        <v>94.9</v>
      </c>
    </row>
    <row r="388" spans="1:7" x14ac:dyDescent="0.25">
      <c r="A388" s="5">
        <v>43384</v>
      </c>
      <c r="B388">
        <v>115</v>
      </c>
      <c r="C388">
        <v>0</v>
      </c>
      <c r="D388">
        <v>104.4</v>
      </c>
      <c r="E388">
        <v>94.9</v>
      </c>
      <c r="F388" s="16">
        <f t="shared" si="44"/>
        <v>219.4</v>
      </c>
      <c r="G388" s="16">
        <f t="shared" si="45"/>
        <v>94.9</v>
      </c>
    </row>
    <row r="389" spans="1:7" x14ac:dyDescent="0.25">
      <c r="A389" s="5">
        <v>43391</v>
      </c>
      <c r="B389">
        <v>115</v>
      </c>
      <c r="C389">
        <v>0</v>
      </c>
      <c r="D389">
        <v>104.4</v>
      </c>
      <c r="E389">
        <v>111.4</v>
      </c>
      <c r="F389" s="16">
        <f t="shared" si="44"/>
        <v>219.4</v>
      </c>
      <c r="G389" s="16">
        <f t="shared" si="45"/>
        <v>111.4</v>
      </c>
    </row>
    <row r="390" spans="1:7" x14ac:dyDescent="0.25">
      <c r="A390" s="5">
        <v>43398</v>
      </c>
      <c r="B390">
        <v>115</v>
      </c>
      <c r="C390">
        <v>0</v>
      </c>
      <c r="D390">
        <v>104.4</v>
      </c>
      <c r="E390">
        <v>111.4</v>
      </c>
      <c r="F390" s="16">
        <f t="shared" si="44"/>
        <v>219.4</v>
      </c>
      <c r="G390" s="16">
        <f t="shared" si="45"/>
        <v>111.4</v>
      </c>
    </row>
    <row r="391" spans="1:7" x14ac:dyDescent="0.25">
      <c r="A391" s="5">
        <v>43405</v>
      </c>
      <c r="B391">
        <v>85</v>
      </c>
      <c r="C391">
        <v>0</v>
      </c>
      <c r="D391">
        <v>152.6</v>
      </c>
      <c r="E391">
        <v>111.4</v>
      </c>
      <c r="F391" s="16">
        <f t="shared" si="44"/>
        <v>237.6</v>
      </c>
      <c r="G391" s="16">
        <f t="shared" si="45"/>
        <v>111.4</v>
      </c>
    </row>
    <row r="392" spans="1:7" x14ac:dyDescent="0.25">
      <c r="A392" s="5">
        <v>43412</v>
      </c>
      <c r="B392">
        <v>60</v>
      </c>
      <c r="C392">
        <v>0</v>
      </c>
      <c r="D392">
        <v>177.6</v>
      </c>
      <c r="E392">
        <v>111.4</v>
      </c>
      <c r="F392" s="16">
        <f t="shared" si="44"/>
        <v>237.6</v>
      </c>
      <c r="G392" s="16">
        <f t="shared" si="45"/>
        <v>111.4</v>
      </c>
    </row>
    <row r="393" spans="1:7" x14ac:dyDescent="0.25">
      <c r="A393" s="5">
        <v>43419</v>
      </c>
      <c r="B393">
        <v>30</v>
      </c>
      <c r="C393">
        <v>0</v>
      </c>
      <c r="D393">
        <v>210.6</v>
      </c>
      <c r="E393">
        <v>111.4</v>
      </c>
      <c r="F393" s="16">
        <f t="shared" si="44"/>
        <v>240.6</v>
      </c>
      <c r="G393" s="16">
        <f t="shared" si="45"/>
        <v>111.4</v>
      </c>
    </row>
    <row r="394" spans="1:7" x14ac:dyDescent="0.25">
      <c r="A394" s="5">
        <v>43426</v>
      </c>
      <c r="B394">
        <v>30</v>
      </c>
      <c r="C394">
        <v>0</v>
      </c>
      <c r="D394">
        <v>210.6</v>
      </c>
      <c r="E394">
        <v>111.4</v>
      </c>
      <c r="F394" s="16">
        <f t="shared" si="44"/>
        <v>240.6</v>
      </c>
      <c r="G394" s="16">
        <f t="shared" si="45"/>
        <v>111.4</v>
      </c>
    </row>
    <row r="395" spans="1:7" x14ac:dyDescent="0.25">
      <c r="A395" s="5">
        <v>43433</v>
      </c>
      <c r="B395">
        <v>30</v>
      </c>
      <c r="C395">
        <v>0</v>
      </c>
      <c r="D395">
        <v>210.6</v>
      </c>
      <c r="E395">
        <v>111.4</v>
      </c>
      <c r="F395" s="16">
        <f t="shared" si="44"/>
        <v>240.6</v>
      </c>
      <c r="G395" s="16">
        <f t="shared" si="45"/>
        <v>111.4</v>
      </c>
    </row>
    <row r="396" spans="1:7" x14ac:dyDescent="0.25">
      <c r="A396" s="5">
        <v>43440</v>
      </c>
      <c r="B396">
        <v>30</v>
      </c>
      <c r="C396">
        <v>0</v>
      </c>
      <c r="D396">
        <v>210.6</v>
      </c>
      <c r="E396">
        <v>111.4</v>
      </c>
      <c r="F396" s="16">
        <f t="shared" si="44"/>
        <v>240.6</v>
      </c>
      <c r="G396" s="16">
        <f t="shared" si="45"/>
        <v>111.4</v>
      </c>
    </row>
    <row r="397" spans="1:7" x14ac:dyDescent="0.25">
      <c r="A397" s="5">
        <v>43447</v>
      </c>
      <c r="B397">
        <v>30</v>
      </c>
      <c r="C397">
        <v>0</v>
      </c>
      <c r="D397">
        <v>210.6</v>
      </c>
      <c r="E397">
        <v>111.4</v>
      </c>
      <c r="F397" s="16">
        <f t="shared" si="44"/>
        <v>240.6</v>
      </c>
      <c r="G397" s="16">
        <f t="shared" si="45"/>
        <v>111.4</v>
      </c>
    </row>
    <row r="398" spans="1:7" x14ac:dyDescent="0.25">
      <c r="A398" s="5">
        <v>43454</v>
      </c>
      <c r="B398">
        <v>30</v>
      </c>
      <c r="C398">
        <v>0</v>
      </c>
      <c r="D398">
        <v>210.6</v>
      </c>
      <c r="E398">
        <v>111.4</v>
      </c>
      <c r="F398" s="16">
        <f t="shared" si="44"/>
        <v>240.6</v>
      </c>
      <c r="G398" s="16">
        <f t="shared" si="45"/>
        <v>111.4</v>
      </c>
    </row>
    <row r="399" spans="1:7" x14ac:dyDescent="0.25">
      <c r="A399" s="5">
        <v>43461</v>
      </c>
      <c r="B399">
        <v>30</v>
      </c>
      <c r="C399">
        <v>0</v>
      </c>
      <c r="D399">
        <v>210.6</v>
      </c>
      <c r="E399">
        <v>111.4</v>
      </c>
      <c r="F399" s="16">
        <f t="shared" si="44"/>
        <v>240.6</v>
      </c>
      <c r="G399" s="16">
        <f t="shared" si="45"/>
        <v>111.4</v>
      </c>
    </row>
    <row r="400" spans="1:7" x14ac:dyDescent="0.25">
      <c r="A400" s="5">
        <v>43468</v>
      </c>
      <c r="B400">
        <v>30</v>
      </c>
      <c r="C400">
        <v>0</v>
      </c>
      <c r="D400">
        <v>210.6</v>
      </c>
      <c r="E400">
        <v>111.4</v>
      </c>
      <c r="F400" s="16">
        <f t="shared" si="44"/>
        <v>240.6</v>
      </c>
      <c r="G400" s="16">
        <f t="shared" si="45"/>
        <v>111.4</v>
      </c>
    </row>
    <row r="401" spans="1:7" x14ac:dyDescent="0.25">
      <c r="A401" s="5">
        <v>43475</v>
      </c>
      <c r="B401" s="157">
        <v>0</v>
      </c>
      <c r="C401" s="157">
        <v>0</v>
      </c>
      <c r="D401" s="157">
        <v>0</v>
      </c>
      <c r="E401" s="157">
        <v>0</v>
      </c>
      <c r="F401" s="170">
        <f t="shared" si="44"/>
        <v>0</v>
      </c>
      <c r="G401" s="16">
        <f t="shared" si="45"/>
        <v>0</v>
      </c>
    </row>
    <row r="402" spans="1:7" x14ac:dyDescent="0.25">
      <c r="A402" s="5">
        <v>43482</v>
      </c>
      <c r="B402" s="157">
        <v>0</v>
      </c>
      <c r="C402" s="157">
        <v>0</v>
      </c>
      <c r="D402" s="157">
        <v>0</v>
      </c>
      <c r="E402" s="157">
        <v>0</v>
      </c>
      <c r="F402" s="170">
        <f t="shared" si="44"/>
        <v>0</v>
      </c>
      <c r="G402" s="16">
        <f t="shared" si="45"/>
        <v>0</v>
      </c>
    </row>
    <row r="403" spans="1:7" x14ac:dyDescent="0.25">
      <c r="A403" s="5">
        <v>43489</v>
      </c>
      <c r="B403" s="157">
        <v>0</v>
      </c>
      <c r="C403" s="157">
        <v>0</v>
      </c>
      <c r="D403" s="157">
        <v>0</v>
      </c>
      <c r="E403" s="157">
        <v>0</v>
      </c>
      <c r="F403" s="170">
        <f t="shared" si="44"/>
        <v>0</v>
      </c>
      <c r="G403" s="16">
        <f t="shared" si="45"/>
        <v>0</v>
      </c>
    </row>
    <row r="404" spans="1:7" x14ac:dyDescent="0.25">
      <c r="A404" s="5">
        <v>43496</v>
      </c>
      <c r="B404" s="157">
        <v>0</v>
      </c>
      <c r="C404" s="157">
        <v>0</v>
      </c>
      <c r="D404" s="157">
        <v>0</v>
      </c>
      <c r="E404" s="157">
        <v>0</v>
      </c>
      <c r="F404" s="170">
        <f t="shared" si="44"/>
        <v>0</v>
      </c>
      <c r="G404" s="16">
        <f t="shared" si="45"/>
        <v>0</v>
      </c>
    </row>
    <row r="405" spans="1:7" x14ac:dyDescent="0.25">
      <c r="A405" s="5">
        <v>43503</v>
      </c>
      <c r="B405" s="157">
        <v>0</v>
      </c>
      <c r="C405" s="157">
        <v>0</v>
      </c>
      <c r="D405" s="157">
        <v>0</v>
      </c>
      <c r="E405" s="157">
        <v>0</v>
      </c>
      <c r="F405" s="170">
        <f t="shared" si="44"/>
        <v>0</v>
      </c>
      <c r="G405" s="16">
        <f t="shared" si="45"/>
        <v>0</v>
      </c>
    </row>
    <row r="406" spans="1:7" x14ac:dyDescent="0.25">
      <c r="A406" s="5">
        <v>43510</v>
      </c>
      <c r="B406">
        <v>30</v>
      </c>
      <c r="C406">
        <v>0</v>
      </c>
      <c r="D406">
        <v>214.6</v>
      </c>
      <c r="E406">
        <v>111.4</v>
      </c>
      <c r="F406" s="16">
        <f t="shared" si="44"/>
        <v>244.6</v>
      </c>
      <c r="G406" s="16">
        <f t="shared" si="45"/>
        <v>111.4</v>
      </c>
    </row>
    <row r="407" spans="1:7" x14ac:dyDescent="0.25">
      <c r="A407" s="5">
        <v>43517</v>
      </c>
      <c r="B407">
        <v>30</v>
      </c>
      <c r="C407">
        <v>0</v>
      </c>
      <c r="D407">
        <v>214.6</v>
      </c>
      <c r="E407">
        <v>111.4</v>
      </c>
      <c r="F407" s="16">
        <f t="shared" si="44"/>
        <v>244.6</v>
      </c>
      <c r="G407" s="16">
        <f t="shared" si="45"/>
        <v>111.4</v>
      </c>
    </row>
    <row r="408" spans="1:7" x14ac:dyDescent="0.25">
      <c r="A408" s="5">
        <v>43524</v>
      </c>
      <c r="B408">
        <v>30</v>
      </c>
      <c r="C408">
        <v>0</v>
      </c>
      <c r="D408">
        <v>231.1</v>
      </c>
      <c r="E408">
        <v>111.4</v>
      </c>
      <c r="F408" s="16">
        <f t="shared" si="44"/>
        <v>261.10000000000002</v>
      </c>
      <c r="G408" s="16">
        <f t="shared" si="45"/>
        <v>111.4</v>
      </c>
    </row>
    <row r="409" spans="1:7" x14ac:dyDescent="0.25">
      <c r="A409" s="5">
        <v>43531</v>
      </c>
      <c r="B409">
        <v>30</v>
      </c>
      <c r="C409">
        <v>0</v>
      </c>
      <c r="D409">
        <v>231.1</v>
      </c>
      <c r="E409">
        <v>111.4</v>
      </c>
      <c r="F409" s="16">
        <f t="shared" si="44"/>
        <v>261.10000000000002</v>
      </c>
      <c r="G409" s="16">
        <f t="shared" si="45"/>
        <v>111.4</v>
      </c>
    </row>
    <row r="410" spans="1:7" x14ac:dyDescent="0.25">
      <c r="A410" s="5">
        <v>43538</v>
      </c>
      <c r="B410">
        <v>0</v>
      </c>
      <c r="C410">
        <v>0</v>
      </c>
      <c r="D410">
        <v>263.60000000000002</v>
      </c>
      <c r="E410">
        <v>111.4</v>
      </c>
      <c r="F410" s="16">
        <f t="shared" si="44"/>
        <v>263.60000000000002</v>
      </c>
      <c r="G410" s="16">
        <f t="shared" si="45"/>
        <v>111.4</v>
      </c>
    </row>
    <row r="411" spans="1:7" x14ac:dyDescent="0.25">
      <c r="A411" s="5">
        <v>43545</v>
      </c>
      <c r="B411">
        <v>0</v>
      </c>
      <c r="C411">
        <v>0</v>
      </c>
      <c r="D411">
        <v>263.60000000000002</v>
      </c>
      <c r="E411">
        <v>111.4</v>
      </c>
      <c r="F411" s="16">
        <f t="shared" si="44"/>
        <v>263.60000000000002</v>
      </c>
      <c r="G411" s="16">
        <f t="shared" si="45"/>
        <v>111.4</v>
      </c>
    </row>
    <row r="412" spans="1:7" x14ac:dyDescent="0.25">
      <c r="A412" s="5">
        <v>43552</v>
      </c>
      <c r="B412">
        <v>0</v>
      </c>
      <c r="C412">
        <v>0</v>
      </c>
      <c r="D412">
        <v>263.60000000000002</v>
      </c>
      <c r="E412">
        <v>111.4</v>
      </c>
      <c r="F412" s="16">
        <f t="shared" si="44"/>
        <v>263.60000000000002</v>
      </c>
      <c r="G412" s="16">
        <f t="shared" si="45"/>
        <v>111.4</v>
      </c>
    </row>
    <row r="413" spans="1:7" x14ac:dyDescent="0.25">
      <c r="A413" s="5">
        <v>43559</v>
      </c>
      <c r="B413">
        <v>0</v>
      </c>
      <c r="C413">
        <v>0</v>
      </c>
      <c r="D413">
        <v>267.60000000000002</v>
      </c>
      <c r="E413">
        <v>127.9</v>
      </c>
      <c r="F413" s="16">
        <f t="shared" si="44"/>
        <v>267.60000000000002</v>
      </c>
      <c r="G413" s="16">
        <f t="shared" si="45"/>
        <v>127.9</v>
      </c>
    </row>
    <row r="414" spans="1:7" x14ac:dyDescent="0.25">
      <c r="A414" s="5">
        <v>43566</v>
      </c>
      <c r="B414">
        <v>0</v>
      </c>
      <c r="C414">
        <v>0</v>
      </c>
      <c r="D414">
        <v>267.60000000000002</v>
      </c>
      <c r="E414">
        <v>127.9</v>
      </c>
      <c r="F414" s="16">
        <f t="shared" si="44"/>
        <v>267.60000000000002</v>
      </c>
      <c r="G414" s="16">
        <f t="shared" si="45"/>
        <v>127.9</v>
      </c>
    </row>
    <row r="415" spans="1:7" x14ac:dyDescent="0.25">
      <c r="A415" s="5">
        <v>43573</v>
      </c>
      <c r="B415">
        <v>0</v>
      </c>
      <c r="C415">
        <v>0</v>
      </c>
      <c r="D415">
        <v>267.60000000000002</v>
      </c>
      <c r="E415">
        <v>127.9</v>
      </c>
      <c r="F415" s="16">
        <f t="shared" si="44"/>
        <v>267.60000000000002</v>
      </c>
      <c r="G415" s="16">
        <f t="shared" si="45"/>
        <v>127.9</v>
      </c>
    </row>
    <row r="416" spans="1:7" x14ac:dyDescent="0.25">
      <c r="A416" s="5">
        <v>43580</v>
      </c>
      <c r="B416">
        <v>0</v>
      </c>
      <c r="C416">
        <v>0</v>
      </c>
      <c r="D416">
        <v>267.60000000000002</v>
      </c>
      <c r="E416">
        <v>127.9</v>
      </c>
      <c r="F416" s="16">
        <f t="shared" si="44"/>
        <v>267.60000000000002</v>
      </c>
      <c r="G416" s="16">
        <f t="shared" si="45"/>
        <v>127.9</v>
      </c>
    </row>
    <row r="417" spans="1:9" x14ac:dyDescent="0.25">
      <c r="A417" s="5">
        <v>43587</v>
      </c>
      <c r="B417">
        <v>0</v>
      </c>
      <c r="C417">
        <v>0</v>
      </c>
      <c r="D417">
        <v>267.60000000000002</v>
      </c>
      <c r="E417">
        <v>127.9</v>
      </c>
      <c r="F417" s="16">
        <f t="shared" ref="F417:F480" si="46">+B417+D417</f>
        <v>267.60000000000002</v>
      </c>
      <c r="G417" s="16">
        <f t="shared" ref="G417:G480" si="47">+C417+E417</f>
        <v>127.9</v>
      </c>
      <c r="I417">
        <v>30</v>
      </c>
    </row>
    <row r="418" spans="1:9" x14ac:dyDescent="0.25">
      <c r="A418" s="5">
        <v>43594</v>
      </c>
      <c r="B418">
        <v>0</v>
      </c>
      <c r="C418">
        <v>0</v>
      </c>
      <c r="D418">
        <v>267.60000000000002</v>
      </c>
      <c r="E418">
        <v>127.9</v>
      </c>
      <c r="F418" s="16">
        <f t="shared" si="46"/>
        <v>267.60000000000002</v>
      </c>
      <c r="G418" s="16">
        <f t="shared" si="47"/>
        <v>127.9</v>
      </c>
      <c r="I418">
        <v>30</v>
      </c>
    </row>
    <row r="419" spans="1:9" x14ac:dyDescent="0.25">
      <c r="A419" s="5">
        <v>43601</v>
      </c>
      <c r="B419">
        <v>0</v>
      </c>
      <c r="C419">
        <v>0</v>
      </c>
      <c r="D419">
        <v>267.60000000000002</v>
      </c>
      <c r="E419">
        <v>127.9</v>
      </c>
      <c r="F419" s="16">
        <f t="shared" si="46"/>
        <v>267.60000000000002</v>
      </c>
      <c r="G419" s="16">
        <f t="shared" si="47"/>
        <v>127.9</v>
      </c>
      <c r="I419">
        <v>30</v>
      </c>
    </row>
    <row r="420" spans="1:9" x14ac:dyDescent="0.25">
      <c r="A420" s="5">
        <v>43608</v>
      </c>
      <c r="B420">
        <v>0</v>
      </c>
      <c r="C420">
        <v>0</v>
      </c>
      <c r="D420">
        <v>267.60000000000002</v>
      </c>
      <c r="E420">
        <v>127.9</v>
      </c>
      <c r="F420" s="16">
        <f t="shared" si="46"/>
        <v>267.60000000000002</v>
      </c>
      <c r="G420" s="16">
        <f t="shared" si="47"/>
        <v>127.9</v>
      </c>
      <c r="I420">
        <v>45</v>
      </c>
    </row>
    <row r="421" spans="1:9" x14ac:dyDescent="0.25">
      <c r="A421" s="5">
        <v>43615</v>
      </c>
      <c r="B421">
        <v>0</v>
      </c>
      <c r="C421">
        <v>0</v>
      </c>
      <c r="D421">
        <v>267.60000000000002</v>
      </c>
      <c r="E421">
        <v>127.9</v>
      </c>
      <c r="F421" s="16">
        <f t="shared" si="46"/>
        <v>267.60000000000002</v>
      </c>
      <c r="G421" s="16">
        <f t="shared" si="47"/>
        <v>127.9</v>
      </c>
      <c r="I421">
        <v>45</v>
      </c>
    </row>
    <row r="422" spans="1:9" x14ac:dyDescent="0.25">
      <c r="A422" s="5">
        <v>43622</v>
      </c>
      <c r="B422" s="16">
        <v>45</v>
      </c>
      <c r="C422" s="16">
        <v>60</v>
      </c>
      <c r="D422" s="16">
        <v>0</v>
      </c>
      <c r="E422" s="16">
        <v>33</v>
      </c>
      <c r="F422" s="16">
        <f t="shared" si="46"/>
        <v>45</v>
      </c>
      <c r="G422" s="16">
        <f t="shared" si="47"/>
        <v>93</v>
      </c>
    </row>
    <row r="423" spans="1:9" x14ac:dyDescent="0.25">
      <c r="A423" s="5">
        <v>43629</v>
      </c>
      <c r="B423" s="16">
        <v>31.1</v>
      </c>
      <c r="C423" s="16">
        <v>60</v>
      </c>
      <c r="D423" s="16">
        <v>13.9</v>
      </c>
      <c r="E423" s="16">
        <v>33</v>
      </c>
      <c r="F423" s="16">
        <f t="shared" si="46"/>
        <v>45</v>
      </c>
      <c r="G423" s="16">
        <f t="shared" si="47"/>
        <v>93</v>
      </c>
    </row>
    <row r="424" spans="1:9" x14ac:dyDescent="0.25">
      <c r="A424" s="5">
        <v>43636</v>
      </c>
      <c r="B424" s="16">
        <v>31.1</v>
      </c>
      <c r="C424" s="16">
        <v>30</v>
      </c>
      <c r="D424" s="16">
        <v>13.9</v>
      </c>
      <c r="E424" s="16">
        <v>63</v>
      </c>
      <c r="F424" s="16">
        <f t="shared" si="46"/>
        <v>45</v>
      </c>
      <c r="G424" s="16">
        <f t="shared" si="47"/>
        <v>93</v>
      </c>
    </row>
    <row r="425" spans="1:9" x14ac:dyDescent="0.25">
      <c r="A425" s="5">
        <v>43643</v>
      </c>
      <c r="B425" s="16">
        <v>1.1000000000000001</v>
      </c>
      <c r="C425" s="16">
        <v>30</v>
      </c>
      <c r="D425" s="16">
        <v>17.899999999999999</v>
      </c>
      <c r="E425" s="16">
        <v>63</v>
      </c>
      <c r="F425" s="16">
        <f t="shared" si="46"/>
        <v>19</v>
      </c>
      <c r="G425" s="16">
        <f t="shared" si="47"/>
        <v>93</v>
      </c>
    </row>
    <row r="426" spans="1:9" x14ac:dyDescent="0.25">
      <c r="A426" s="5">
        <v>43650</v>
      </c>
      <c r="B426" s="16">
        <v>1.1000000000000001</v>
      </c>
      <c r="C426" s="16">
        <v>30</v>
      </c>
      <c r="D426" s="16">
        <v>34.4</v>
      </c>
      <c r="E426" s="16">
        <v>63</v>
      </c>
      <c r="F426" s="16">
        <f t="shared" si="46"/>
        <v>35.5</v>
      </c>
      <c r="G426" s="16">
        <f t="shared" si="47"/>
        <v>93</v>
      </c>
    </row>
    <row r="427" spans="1:9" x14ac:dyDescent="0.25">
      <c r="A427" s="5">
        <v>43657</v>
      </c>
      <c r="B427" s="16">
        <v>0</v>
      </c>
      <c r="C427" s="16">
        <v>30</v>
      </c>
      <c r="D427" s="16">
        <v>34.4</v>
      </c>
      <c r="E427" s="16">
        <v>91</v>
      </c>
      <c r="F427" s="16">
        <f t="shared" si="46"/>
        <v>34.4</v>
      </c>
      <c r="G427" s="16">
        <f t="shared" si="47"/>
        <v>121</v>
      </c>
    </row>
    <row r="428" spans="1:9" x14ac:dyDescent="0.25">
      <c r="A428" s="5">
        <v>43664</v>
      </c>
      <c r="B428" s="16">
        <v>0</v>
      </c>
      <c r="C428" s="16">
        <v>0</v>
      </c>
      <c r="D428">
        <v>34.4</v>
      </c>
      <c r="E428">
        <v>104.4</v>
      </c>
      <c r="F428" s="16">
        <f t="shared" si="46"/>
        <v>34.4</v>
      </c>
      <c r="G428" s="16">
        <f t="shared" si="47"/>
        <v>104.4</v>
      </c>
    </row>
    <row r="429" spans="1:9" x14ac:dyDescent="0.25">
      <c r="A429" s="5">
        <v>43671</v>
      </c>
      <c r="B429" s="16">
        <v>85</v>
      </c>
      <c r="C429" s="16">
        <v>0</v>
      </c>
      <c r="D429">
        <v>34.4</v>
      </c>
      <c r="E429">
        <v>104.4</v>
      </c>
      <c r="F429" s="16">
        <f t="shared" si="46"/>
        <v>119.4</v>
      </c>
      <c r="G429" s="16">
        <f t="shared" si="47"/>
        <v>104.4</v>
      </c>
    </row>
    <row r="430" spans="1:9" x14ac:dyDescent="0.25">
      <c r="A430" s="5">
        <v>43678</v>
      </c>
      <c r="B430" s="16">
        <v>55</v>
      </c>
      <c r="C430" s="16">
        <v>0</v>
      </c>
      <c r="D430">
        <v>34.4</v>
      </c>
      <c r="E430">
        <v>104.4</v>
      </c>
      <c r="F430" s="16">
        <f t="shared" si="46"/>
        <v>89.4</v>
      </c>
      <c r="G430" s="16">
        <f t="shared" si="47"/>
        <v>104.4</v>
      </c>
    </row>
    <row r="431" spans="1:9" x14ac:dyDescent="0.25">
      <c r="A431" s="5">
        <v>43685</v>
      </c>
      <c r="B431" s="16">
        <v>55</v>
      </c>
      <c r="C431" s="16">
        <v>0</v>
      </c>
      <c r="D431">
        <v>65.8</v>
      </c>
      <c r="E431">
        <v>104.4</v>
      </c>
      <c r="F431" s="16">
        <f t="shared" si="46"/>
        <v>120.8</v>
      </c>
      <c r="G431" s="16">
        <f t="shared" si="47"/>
        <v>104.4</v>
      </c>
    </row>
    <row r="432" spans="1:9" x14ac:dyDescent="0.25">
      <c r="A432" s="5">
        <v>43692</v>
      </c>
      <c r="B432" s="16">
        <v>85</v>
      </c>
      <c r="C432">
        <v>0</v>
      </c>
      <c r="D432">
        <v>65.8</v>
      </c>
      <c r="E432">
        <v>104.4</v>
      </c>
      <c r="F432" s="16">
        <f t="shared" si="46"/>
        <v>150.80000000000001</v>
      </c>
      <c r="G432" s="16">
        <f t="shared" si="47"/>
        <v>104.4</v>
      </c>
    </row>
    <row r="433" spans="1:7" x14ac:dyDescent="0.25">
      <c r="A433" s="5">
        <v>43699</v>
      </c>
      <c r="B433" s="16">
        <v>80</v>
      </c>
      <c r="C433">
        <v>0</v>
      </c>
      <c r="D433">
        <v>99.5</v>
      </c>
      <c r="E433">
        <v>104.4</v>
      </c>
      <c r="F433" s="16">
        <f t="shared" si="46"/>
        <v>179.5</v>
      </c>
      <c r="G433" s="16">
        <f t="shared" si="47"/>
        <v>104.4</v>
      </c>
    </row>
    <row r="434" spans="1:7" x14ac:dyDescent="0.25">
      <c r="A434" s="5">
        <v>43706</v>
      </c>
      <c r="B434" s="16">
        <v>80</v>
      </c>
      <c r="C434">
        <v>0</v>
      </c>
      <c r="D434">
        <v>99.5</v>
      </c>
      <c r="E434">
        <v>104.4</v>
      </c>
      <c r="F434" s="16">
        <f t="shared" si="46"/>
        <v>179.5</v>
      </c>
      <c r="G434" s="16">
        <f t="shared" si="47"/>
        <v>104.4</v>
      </c>
    </row>
    <row r="435" spans="1:7" x14ac:dyDescent="0.25">
      <c r="A435" s="5">
        <v>43713</v>
      </c>
      <c r="B435" s="16">
        <v>55</v>
      </c>
      <c r="C435">
        <v>0</v>
      </c>
      <c r="D435">
        <v>127</v>
      </c>
      <c r="E435">
        <v>104.4</v>
      </c>
      <c r="F435" s="16">
        <f t="shared" si="46"/>
        <v>182</v>
      </c>
      <c r="G435" s="16">
        <f t="shared" si="47"/>
        <v>104.4</v>
      </c>
    </row>
    <row r="436" spans="1:7" x14ac:dyDescent="0.25">
      <c r="A436" s="5">
        <v>43720</v>
      </c>
      <c r="B436" s="16">
        <v>55</v>
      </c>
      <c r="C436">
        <v>0</v>
      </c>
      <c r="D436">
        <v>127</v>
      </c>
      <c r="E436">
        <v>104.4</v>
      </c>
      <c r="F436" s="16">
        <f t="shared" si="46"/>
        <v>182</v>
      </c>
      <c r="G436" s="16">
        <f t="shared" si="47"/>
        <v>104.4</v>
      </c>
    </row>
    <row r="437" spans="1:7" x14ac:dyDescent="0.25">
      <c r="A437" s="5">
        <v>43727</v>
      </c>
      <c r="B437">
        <v>55.5</v>
      </c>
      <c r="C437">
        <v>0</v>
      </c>
      <c r="D437">
        <v>154</v>
      </c>
      <c r="E437">
        <v>104.4</v>
      </c>
      <c r="F437" s="16">
        <f t="shared" si="46"/>
        <v>209.5</v>
      </c>
      <c r="G437" s="16">
        <f t="shared" si="47"/>
        <v>104.4</v>
      </c>
    </row>
    <row r="438" spans="1:7" x14ac:dyDescent="0.25">
      <c r="A438" s="5">
        <v>43734</v>
      </c>
      <c r="B438">
        <v>50.5</v>
      </c>
      <c r="C438">
        <v>90</v>
      </c>
      <c r="D438">
        <v>202.7</v>
      </c>
      <c r="E438">
        <v>104.4</v>
      </c>
      <c r="F438" s="16">
        <f t="shared" si="46"/>
        <v>253.2</v>
      </c>
      <c r="G438" s="16">
        <f t="shared" si="47"/>
        <v>194.4</v>
      </c>
    </row>
    <row r="439" spans="1:7" x14ac:dyDescent="0.25">
      <c r="A439" s="5">
        <v>43741</v>
      </c>
      <c r="B439">
        <v>25.5</v>
      </c>
      <c r="C439">
        <v>90</v>
      </c>
      <c r="D439">
        <v>229.6</v>
      </c>
      <c r="E439">
        <v>104.4</v>
      </c>
      <c r="F439" s="16">
        <f t="shared" si="46"/>
        <v>255.1</v>
      </c>
      <c r="G439" s="16">
        <f t="shared" si="47"/>
        <v>194.4</v>
      </c>
    </row>
    <row r="440" spans="1:7" x14ac:dyDescent="0.25">
      <c r="A440" s="5">
        <v>43748</v>
      </c>
      <c r="B440">
        <v>30.2</v>
      </c>
      <c r="C440">
        <v>115</v>
      </c>
      <c r="D440">
        <v>256.10000000000002</v>
      </c>
      <c r="E440">
        <v>104.4</v>
      </c>
      <c r="F440" s="16">
        <f t="shared" si="46"/>
        <v>286.3</v>
      </c>
      <c r="G440" s="16">
        <f t="shared" si="47"/>
        <v>219.4</v>
      </c>
    </row>
    <row r="441" spans="1:7" x14ac:dyDescent="0.25">
      <c r="A441" s="5">
        <v>43755</v>
      </c>
      <c r="B441">
        <v>30.2</v>
      </c>
      <c r="C441">
        <v>115</v>
      </c>
      <c r="D441">
        <v>288.3</v>
      </c>
      <c r="E441">
        <v>104.4</v>
      </c>
      <c r="F441" s="16">
        <f t="shared" si="46"/>
        <v>318.5</v>
      </c>
      <c r="G441" s="16">
        <f t="shared" si="47"/>
        <v>219.4</v>
      </c>
    </row>
    <row r="442" spans="1:7" x14ac:dyDescent="0.25">
      <c r="A442" s="5">
        <v>43762</v>
      </c>
      <c r="B442">
        <v>30.2</v>
      </c>
      <c r="C442">
        <v>115</v>
      </c>
      <c r="D442">
        <v>320.60000000000002</v>
      </c>
      <c r="E442">
        <v>104.4</v>
      </c>
      <c r="F442" s="16">
        <f t="shared" si="46"/>
        <v>350.8</v>
      </c>
      <c r="G442" s="16">
        <f t="shared" si="47"/>
        <v>219.4</v>
      </c>
    </row>
    <row r="443" spans="1:7" x14ac:dyDescent="0.25">
      <c r="A443" s="5">
        <v>43769</v>
      </c>
      <c r="B443">
        <v>30.2</v>
      </c>
      <c r="C443">
        <v>85</v>
      </c>
      <c r="D443">
        <v>320.60000000000002</v>
      </c>
      <c r="E443">
        <v>152.6</v>
      </c>
      <c r="F443" s="16">
        <f t="shared" si="46"/>
        <v>350.8</v>
      </c>
      <c r="G443" s="16">
        <f t="shared" si="47"/>
        <v>237.6</v>
      </c>
    </row>
    <row r="444" spans="1:7" x14ac:dyDescent="0.25">
      <c r="A444" s="5">
        <v>43776</v>
      </c>
      <c r="B444">
        <v>60.2</v>
      </c>
      <c r="C444">
        <v>60</v>
      </c>
      <c r="D444">
        <v>320.60000000000002</v>
      </c>
      <c r="E444">
        <v>177.6</v>
      </c>
      <c r="F444" s="16">
        <f t="shared" si="46"/>
        <v>380.8</v>
      </c>
      <c r="G444" s="16">
        <f t="shared" si="47"/>
        <v>237.6</v>
      </c>
    </row>
    <row r="445" spans="1:7" x14ac:dyDescent="0.25">
      <c r="A445" s="5">
        <v>43783</v>
      </c>
      <c r="B445">
        <v>60.2</v>
      </c>
      <c r="C445">
        <v>30</v>
      </c>
      <c r="D445">
        <v>320.60000000000002</v>
      </c>
      <c r="E445">
        <v>210.6</v>
      </c>
      <c r="F445" s="16">
        <f t="shared" si="46"/>
        <v>380.8</v>
      </c>
      <c r="G445" s="16">
        <f t="shared" si="47"/>
        <v>240.6</v>
      </c>
    </row>
    <row r="446" spans="1:7" x14ac:dyDescent="0.25">
      <c r="A446" s="5">
        <v>43790</v>
      </c>
      <c r="B446">
        <f>'1121'!B61</f>
        <v>30</v>
      </c>
      <c r="C446">
        <f>'1121'!C61</f>
        <v>30</v>
      </c>
      <c r="D446">
        <f>'1121'!D61</f>
        <v>353.2</v>
      </c>
      <c r="E446">
        <f>'1121'!E61</f>
        <v>210.6</v>
      </c>
      <c r="F446" s="16">
        <f t="shared" si="46"/>
        <v>383.2</v>
      </c>
      <c r="G446" s="16">
        <f t="shared" si="47"/>
        <v>240.6</v>
      </c>
    </row>
    <row r="447" spans="1:7" x14ac:dyDescent="0.25">
      <c r="A447" s="5">
        <v>43797</v>
      </c>
      <c r="B447">
        <f>'1128'!B61</f>
        <v>30</v>
      </c>
      <c r="C447">
        <f>'1128'!C61</f>
        <v>30</v>
      </c>
      <c r="D447">
        <f>'1128'!D61</f>
        <v>353.2</v>
      </c>
      <c r="E447">
        <f>'1128'!E61</f>
        <v>210.6</v>
      </c>
      <c r="F447" s="16">
        <f t="shared" si="46"/>
        <v>383.2</v>
      </c>
      <c r="G447" s="16">
        <f t="shared" si="47"/>
        <v>240.6</v>
      </c>
    </row>
    <row r="448" spans="1:7" x14ac:dyDescent="0.25">
      <c r="A448" s="5">
        <v>43804</v>
      </c>
      <c r="B448">
        <f>'1205'!B61</f>
        <v>30</v>
      </c>
      <c r="C448">
        <f>'1205'!C61</f>
        <v>30</v>
      </c>
      <c r="D448">
        <f>'1205'!D61</f>
        <v>353.2</v>
      </c>
      <c r="E448">
        <f>'1205'!E61</f>
        <v>210.6</v>
      </c>
      <c r="F448" s="16">
        <f t="shared" si="46"/>
        <v>383.2</v>
      </c>
      <c r="G448" s="16">
        <f t="shared" si="47"/>
        <v>240.6</v>
      </c>
    </row>
    <row r="449" spans="1:10" x14ac:dyDescent="0.25">
      <c r="A449" s="5">
        <v>43811</v>
      </c>
      <c r="B449">
        <f>'1212'!B61</f>
        <v>30</v>
      </c>
      <c r="C449">
        <f>'1212'!C61</f>
        <v>30</v>
      </c>
      <c r="D449">
        <f>'1212'!D61</f>
        <v>353.2</v>
      </c>
      <c r="E449">
        <f>'1212'!E61</f>
        <v>210.6</v>
      </c>
      <c r="F449" s="16">
        <f t="shared" si="46"/>
        <v>383.2</v>
      </c>
      <c r="G449" s="16">
        <f t="shared" si="47"/>
        <v>240.6</v>
      </c>
    </row>
    <row r="450" spans="1:10" x14ac:dyDescent="0.25">
      <c r="A450" s="5">
        <v>43818</v>
      </c>
      <c r="B450">
        <f>'1219'!B61</f>
        <v>30</v>
      </c>
      <c r="C450">
        <f>'1219'!C61</f>
        <v>30</v>
      </c>
      <c r="D450">
        <f>'1219'!D61</f>
        <v>353.2</v>
      </c>
      <c r="E450">
        <f>'1219'!E61</f>
        <v>210.6</v>
      </c>
      <c r="F450" s="16">
        <f t="shared" si="46"/>
        <v>383.2</v>
      </c>
      <c r="G450" s="16">
        <f t="shared" si="47"/>
        <v>240.6</v>
      </c>
    </row>
    <row r="451" spans="1:10" x14ac:dyDescent="0.25">
      <c r="A451" s="5">
        <v>43825</v>
      </c>
      <c r="B451">
        <f>'1226'!B61</f>
        <v>30</v>
      </c>
      <c r="C451">
        <f>'1226'!C61</f>
        <v>30</v>
      </c>
      <c r="D451">
        <f>'1226'!D61</f>
        <v>353.2</v>
      </c>
      <c r="E451">
        <f>'1226'!E61</f>
        <v>210.6</v>
      </c>
      <c r="F451" s="16">
        <f t="shared" si="46"/>
        <v>383.2</v>
      </c>
      <c r="G451" s="16">
        <f t="shared" si="47"/>
        <v>240.6</v>
      </c>
    </row>
    <row r="452" spans="1:10" x14ac:dyDescent="0.25">
      <c r="A452" s="5">
        <v>43832</v>
      </c>
      <c r="B452">
        <f>'0102'!B61</f>
        <v>30</v>
      </c>
      <c r="C452">
        <f>'0102'!C61</f>
        <v>30</v>
      </c>
      <c r="D452">
        <f>'0102'!D61</f>
        <v>353.2</v>
      </c>
      <c r="E452">
        <f>'0102'!E61</f>
        <v>210.6</v>
      </c>
      <c r="F452" s="16">
        <f t="shared" si="46"/>
        <v>383.2</v>
      </c>
      <c r="G452" s="16">
        <f t="shared" si="47"/>
        <v>240.6</v>
      </c>
    </row>
    <row r="453" spans="1:10" x14ac:dyDescent="0.25">
      <c r="A453" s="5">
        <v>43839</v>
      </c>
      <c r="B453">
        <f>'0109'!B61</f>
        <v>0</v>
      </c>
      <c r="C453">
        <f>'0109'!C61</f>
        <v>30</v>
      </c>
      <c r="D453">
        <f>'0109'!D61</f>
        <v>386</v>
      </c>
      <c r="E453">
        <f>'0109'!E61</f>
        <v>210.6</v>
      </c>
      <c r="F453" s="16">
        <f t="shared" si="46"/>
        <v>386</v>
      </c>
      <c r="G453" s="16">
        <f t="shared" si="47"/>
        <v>240.6</v>
      </c>
    </row>
    <row r="454" spans="1:10" x14ac:dyDescent="0.25">
      <c r="A454" s="5">
        <v>43846</v>
      </c>
      <c r="B454">
        <f>'0116'!B61</f>
        <v>0</v>
      </c>
      <c r="C454">
        <f>'0116'!C61</f>
        <v>30</v>
      </c>
      <c r="D454">
        <f>'0116'!D61</f>
        <v>386</v>
      </c>
      <c r="E454">
        <f>'0116'!E61</f>
        <v>210.6</v>
      </c>
      <c r="F454" s="16">
        <f t="shared" si="46"/>
        <v>386</v>
      </c>
      <c r="G454" s="16">
        <f t="shared" si="47"/>
        <v>240.6</v>
      </c>
    </row>
    <row r="455" spans="1:10" x14ac:dyDescent="0.25">
      <c r="A455" s="5">
        <v>43853</v>
      </c>
      <c r="B455">
        <f>'0123'!B61</f>
        <v>0</v>
      </c>
      <c r="C455">
        <f>'0123'!C61</f>
        <v>30</v>
      </c>
      <c r="D455">
        <f>'0123'!D61</f>
        <v>386</v>
      </c>
      <c r="E455">
        <f>'0123'!E61</f>
        <v>210.6</v>
      </c>
      <c r="F455" s="16">
        <f t="shared" si="46"/>
        <v>386</v>
      </c>
      <c r="G455" s="16">
        <f t="shared" si="47"/>
        <v>240.6</v>
      </c>
    </row>
    <row r="456" spans="1:10" x14ac:dyDescent="0.25">
      <c r="A456" s="5">
        <v>43860</v>
      </c>
      <c r="B456">
        <f>'0130'!B61</f>
        <v>0</v>
      </c>
      <c r="C456">
        <f>'0130'!C61</f>
        <v>30</v>
      </c>
      <c r="D456">
        <f>'0130'!D61</f>
        <v>386</v>
      </c>
      <c r="E456">
        <f>'0130'!E61</f>
        <v>210.6</v>
      </c>
      <c r="F456" s="16">
        <f t="shared" si="46"/>
        <v>386</v>
      </c>
      <c r="G456" s="16">
        <f t="shared" si="47"/>
        <v>240.6</v>
      </c>
    </row>
    <row r="457" spans="1:10" x14ac:dyDescent="0.25">
      <c r="A457" s="5">
        <v>43867</v>
      </c>
      <c r="B457">
        <f>'0206'!B61</f>
        <v>0</v>
      </c>
      <c r="C457">
        <f>'0206'!C61</f>
        <v>30</v>
      </c>
      <c r="D457">
        <f>'0206'!D61</f>
        <v>401.7</v>
      </c>
      <c r="E457">
        <f>'0206'!E61</f>
        <v>210.6</v>
      </c>
      <c r="F457" s="16">
        <f t="shared" si="46"/>
        <v>401.7</v>
      </c>
      <c r="G457" s="16">
        <f t="shared" si="47"/>
        <v>240.6</v>
      </c>
    </row>
    <row r="458" spans="1:10" ht="15" x14ac:dyDescent="0.35">
      <c r="A458" s="5">
        <v>43874</v>
      </c>
      <c r="B458">
        <f>'0213'!B64</f>
        <v>0</v>
      </c>
      <c r="C458">
        <f>'0213'!C64</f>
        <v>30</v>
      </c>
      <c r="D458">
        <f>'0213'!D64</f>
        <v>401.7</v>
      </c>
      <c r="E458">
        <f>'0213'!E64</f>
        <v>214.6</v>
      </c>
      <c r="F458" s="16">
        <f t="shared" si="46"/>
        <v>401.7</v>
      </c>
      <c r="G458" s="16">
        <f t="shared" si="47"/>
        <v>244.6</v>
      </c>
      <c r="J458" s="28"/>
    </row>
    <row r="459" spans="1:10" x14ac:dyDescent="0.25">
      <c r="A459" s="5">
        <v>43881</v>
      </c>
      <c r="B459">
        <f>'0220'!B64</f>
        <v>0</v>
      </c>
      <c r="C459">
        <f>'0220'!C64</f>
        <v>30</v>
      </c>
      <c r="D459">
        <f>'0220'!D64</f>
        <v>401.7</v>
      </c>
      <c r="E459">
        <f>'0220'!E64</f>
        <v>214.6</v>
      </c>
      <c r="F459" s="16">
        <f t="shared" si="46"/>
        <v>401.7</v>
      </c>
      <c r="G459" s="16">
        <f t="shared" si="47"/>
        <v>244.6</v>
      </c>
    </row>
    <row r="460" spans="1:10" x14ac:dyDescent="0.25">
      <c r="A460" s="5">
        <v>43888</v>
      </c>
      <c r="B460">
        <f>'0227'!B65</f>
        <v>0</v>
      </c>
      <c r="C460">
        <f>'0227'!C65</f>
        <v>30</v>
      </c>
      <c r="D460">
        <f>'0227'!D65</f>
        <v>401.7</v>
      </c>
      <c r="E460">
        <f>'0227'!E65</f>
        <v>231.1</v>
      </c>
      <c r="F460" s="16">
        <f t="shared" si="46"/>
        <v>401.7</v>
      </c>
      <c r="G460" s="16">
        <f t="shared" si="47"/>
        <v>261.10000000000002</v>
      </c>
    </row>
    <row r="461" spans="1:10" x14ac:dyDescent="0.25">
      <c r="A461" s="5">
        <v>43895</v>
      </c>
      <c r="B461">
        <f>'0305'!B68</f>
        <v>0</v>
      </c>
      <c r="C461">
        <f>'0305'!C68</f>
        <v>30</v>
      </c>
      <c r="D461">
        <f>'0305'!D68</f>
        <v>401.7</v>
      </c>
      <c r="E461">
        <f>'0305'!E68</f>
        <v>231.1</v>
      </c>
      <c r="F461" s="16">
        <f t="shared" si="46"/>
        <v>401.7</v>
      </c>
      <c r="G461" s="16">
        <f t="shared" si="47"/>
        <v>261.10000000000002</v>
      </c>
    </row>
    <row r="462" spans="1:10" x14ac:dyDescent="0.25">
      <c r="A462" s="5">
        <v>43902</v>
      </c>
      <c r="B462">
        <f>'0312'!B69</f>
        <v>0</v>
      </c>
      <c r="C462">
        <f>'0312'!C69</f>
        <v>0</v>
      </c>
      <c r="D462">
        <f>'0312'!D69</f>
        <v>401.7</v>
      </c>
      <c r="E462">
        <f>'0312'!E69</f>
        <v>263.60000000000002</v>
      </c>
      <c r="F462" s="16">
        <f t="shared" si="46"/>
        <v>401.7</v>
      </c>
      <c r="G462" s="16">
        <f t="shared" si="47"/>
        <v>263.60000000000002</v>
      </c>
    </row>
    <row r="463" spans="1:10" x14ac:dyDescent="0.25">
      <c r="A463" s="5">
        <v>43909</v>
      </c>
      <c r="B463">
        <f>'0319'!B70</f>
        <v>0</v>
      </c>
      <c r="C463">
        <f>'0319'!C70</f>
        <v>0</v>
      </c>
      <c r="D463">
        <f>'0319'!D70</f>
        <v>401.7</v>
      </c>
      <c r="E463">
        <f>'0319'!E70</f>
        <v>263.60000000000002</v>
      </c>
      <c r="F463" s="16">
        <f t="shared" si="46"/>
        <v>401.7</v>
      </c>
      <c r="G463" s="16">
        <f t="shared" si="47"/>
        <v>263.60000000000002</v>
      </c>
    </row>
    <row r="464" spans="1:10" x14ac:dyDescent="0.25">
      <c r="A464" s="5">
        <v>43916</v>
      </c>
      <c r="B464">
        <f>'0326'!B73</f>
        <v>0</v>
      </c>
      <c r="C464">
        <f>'0326'!C73</f>
        <v>0</v>
      </c>
      <c r="D464">
        <f>'0326'!D73</f>
        <v>401.7</v>
      </c>
      <c r="E464">
        <f>'0326'!E73</f>
        <v>263.60000000000002</v>
      </c>
      <c r="F464" s="16">
        <f t="shared" si="46"/>
        <v>401.7</v>
      </c>
      <c r="G464" s="16">
        <f t="shared" si="47"/>
        <v>263.60000000000002</v>
      </c>
    </row>
    <row r="465" spans="1:9" x14ac:dyDescent="0.25">
      <c r="A465" s="5">
        <v>43923</v>
      </c>
      <c r="B465">
        <f>'0402'!B73</f>
        <v>15</v>
      </c>
      <c r="C465">
        <f>'0402'!C73</f>
        <v>0</v>
      </c>
      <c r="D465">
        <f>'0402'!D73</f>
        <v>401.7</v>
      </c>
      <c r="E465">
        <f>'0402'!E73</f>
        <v>267.60000000000002</v>
      </c>
      <c r="F465" s="16">
        <f t="shared" si="46"/>
        <v>416.7</v>
      </c>
      <c r="G465" s="16">
        <f t="shared" si="47"/>
        <v>267.60000000000002</v>
      </c>
    </row>
    <row r="466" spans="1:9" x14ac:dyDescent="0.25">
      <c r="A466" s="5">
        <v>43930</v>
      </c>
      <c r="B466">
        <f>'0409'!B73</f>
        <v>45</v>
      </c>
      <c r="C466">
        <f>'0409'!C73</f>
        <v>0</v>
      </c>
      <c r="D466">
        <f>'0409'!D73</f>
        <v>401.7</v>
      </c>
      <c r="E466">
        <f>'0409'!E73</f>
        <v>267.60000000000002</v>
      </c>
      <c r="F466" s="16">
        <f>+B466+D466</f>
        <v>446.7</v>
      </c>
      <c r="G466" s="16">
        <f>+C466+E466</f>
        <v>267.60000000000002</v>
      </c>
    </row>
    <row r="467" spans="1:9" x14ac:dyDescent="0.25">
      <c r="A467" s="5">
        <v>43937</v>
      </c>
      <c r="B467">
        <f>'0416'!B73</f>
        <v>45</v>
      </c>
      <c r="C467">
        <f>'0416'!C73</f>
        <v>0</v>
      </c>
      <c r="D467">
        <f>'0416'!D73</f>
        <v>401.7</v>
      </c>
      <c r="E467">
        <f>'0416'!E73</f>
        <v>267.60000000000002</v>
      </c>
      <c r="F467" s="16">
        <f t="shared" si="46"/>
        <v>446.7</v>
      </c>
      <c r="G467" s="16">
        <f t="shared" si="47"/>
        <v>267.60000000000002</v>
      </c>
    </row>
    <row r="468" spans="1:9" x14ac:dyDescent="0.25">
      <c r="A468" s="5">
        <v>43944</v>
      </c>
      <c r="B468">
        <f>'0423'!B73</f>
        <v>78</v>
      </c>
      <c r="C468">
        <f>'0423'!C73</f>
        <v>0</v>
      </c>
      <c r="D468">
        <f>'0423'!D73</f>
        <v>437.7</v>
      </c>
      <c r="E468">
        <f>'0423'!E73</f>
        <v>267.60000000000002</v>
      </c>
      <c r="F468" s="16">
        <f t="shared" si="46"/>
        <v>515.70000000000005</v>
      </c>
      <c r="G468" s="16">
        <f t="shared" si="47"/>
        <v>267.60000000000002</v>
      </c>
    </row>
    <row r="469" spans="1:9" x14ac:dyDescent="0.25">
      <c r="A469" s="5">
        <v>43951</v>
      </c>
      <c r="B469">
        <f>'0430'!B73</f>
        <v>45</v>
      </c>
      <c r="C469">
        <f>'0430'!C73</f>
        <v>0</v>
      </c>
      <c r="D469">
        <f>'0430'!D73</f>
        <v>471.1</v>
      </c>
      <c r="E469">
        <f>'0430'!E73</f>
        <v>267.60000000000002</v>
      </c>
      <c r="F469" s="16">
        <f t="shared" si="46"/>
        <v>516.1</v>
      </c>
      <c r="G469" s="16">
        <f t="shared" si="47"/>
        <v>267.60000000000002</v>
      </c>
      <c r="I469">
        <f>'0430'!F73</f>
        <v>0</v>
      </c>
    </row>
    <row r="470" spans="1:9" x14ac:dyDescent="0.25">
      <c r="A470" s="5">
        <v>43958</v>
      </c>
      <c r="B470">
        <f>'0507'!B73</f>
        <v>45</v>
      </c>
      <c r="C470">
        <f>'0507'!C73</f>
        <v>0</v>
      </c>
      <c r="D470">
        <f>'0507'!D73</f>
        <v>471.1</v>
      </c>
      <c r="E470">
        <f>'0507'!E73</f>
        <v>267.60000000000002</v>
      </c>
      <c r="F470" s="16">
        <f t="shared" si="46"/>
        <v>516.1</v>
      </c>
      <c r="G470" s="16">
        <f t="shared" si="47"/>
        <v>267.60000000000002</v>
      </c>
      <c r="I470">
        <f>'0507'!F73</f>
        <v>0</v>
      </c>
    </row>
    <row r="471" spans="1:9" x14ac:dyDescent="0.25">
      <c r="A471" s="5">
        <v>43965</v>
      </c>
      <c r="B471">
        <f>'0514'!B73</f>
        <v>15</v>
      </c>
      <c r="C471">
        <f>'0514'!C73</f>
        <v>0</v>
      </c>
      <c r="D471">
        <f>'0514'!D73</f>
        <v>501.5</v>
      </c>
      <c r="E471">
        <f>'0514'!E73</f>
        <v>267.60000000000002</v>
      </c>
      <c r="F471" s="16">
        <f t="shared" si="46"/>
        <v>516.5</v>
      </c>
      <c r="G471" s="16">
        <f t="shared" si="47"/>
        <v>267.60000000000002</v>
      </c>
      <c r="I471">
        <f>'0514'!F73</f>
        <v>0</v>
      </c>
    </row>
    <row r="472" spans="1:9" x14ac:dyDescent="0.25">
      <c r="A472" s="5">
        <v>43972</v>
      </c>
      <c r="B472">
        <f>'0521'!B73</f>
        <v>45</v>
      </c>
      <c r="C472">
        <f>'0521'!C73</f>
        <v>0</v>
      </c>
      <c r="D472">
        <f>'0521'!D73</f>
        <v>501.5</v>
      </c>
      <c r="E472">
        <f>'0521'!E73</f>
        <v>267.60000000000002</v>
      </c>
      <c r="F472" s="16">
        <f t="shared" si="46"/>
        <v>546.5</v>
      </c>
      <c r="G472" s="16">
        <f t="shared" si="47"/>
        <v>267.60000000000002</v>
      </c>
      <c r="I472">
        <f>'0521'!F73</f>
        <v>0</v>
      </c>
    </row>
    <row r="473" spans="1:9" x14ac:dyDescent="0.25">
      <c r="A473" s="5">
        <v>43979</v>
      </c>
      <c r="B473">
        <f>'0521'!B73</f>
        <v>45</v>
      </c>
      <c r="C473">
        <f>'0521'!C73</f>
        <v>0</v>
      </c>
      <c r="D473">
        <f>'0521'!D73</f>
        <v>501.5</v>
      </c>
      <c r="E473">
        <f>'0521'!E73</f>
        <v>267.60000000000002</v>
      </c>
      <c r="F473" s="16">
        <f t="shared" si="46"/>
        <v>546.5</v>
      </c>
      <c r="G473" s="16">
        <f t="shared" si="47"/>
        <v>267.60000000000002</v>
      </c>
      <c r="I473">
        <f>'0528'!F76</f>
        <v>55</v>
      </c>
    </row>
    <row r="474" spans="1:9" x14ac:dyDescent="0.25">
      <c r="A474" s="5">
        <v>43986</v>
      </c>
      <c r="B474">
        <f>'0604'!B48</f>
        <v>85</v>
      </c>
      <c r="C474">
        <f>'0604'!C48</f>
        <v>45</v>
      </c>
      <c r="D474">
        <f>'0604'!D48</f>
        <v>0</v>
      </c>
      <c r="E474">
        <f>'0604'!E48</f>
        <v>0</v>
      </c>
      <c r="F474" s="16">
        <f t="shared" si="46"/>
        <v>85</v>
      </c>
      <c r="G474" s="16">
        <f t="shared" si="47"/>
        <v>45</v>
      </c>
      <c r="I474">
        <f>'0604'!F48</f>
        <v>0</v>
      </c>
    </row>
    <row r="475" spans="1:9" x14ac:dyDescent="0.25">
      <c r="A475" s="5">
        <v>43993</v>
      </c>
      <c r="B475">
        <f>'0611'!B49</f>
        <v>85</v>
      </c>
      <c r="C475">
        <f>'0611'!C49</f>
        <v>31.1</v>
      </c>
      <c r="D475">
        <f>'0611'!D49</f>
        <v>33</v>
      </c>
      <c r="E475">
        <f>'0611'!E49</f>
        <v>13.9</v>
      </c>
      <c r="F475" s="16">
        <f t="shared" si="46"/>
        <v>118</v>
      </c>
      <c r="G475" s="16">
        <f t="shared" si="47"/>
        <v>45</v>
      </c>
    </row>
    <row r="476" spans="1:9" x14ac:dyDescent="0.25">
      <c r="A476" s="5">
        <v>44000</v>
      </c>
      <c r="B476">
        <f>'0618'!B50</f>
        <v>105.8</v>
      </c>
      <c r="C476">
        <f>'0618'!C50</f>
        <v>31.1</v>
      </c>
      <c r="D476">
        <f>'0618'!D50</f>
        <v>47.2</v>
      </c>
      <c r="E476">
        <f>'0618'!E50</f>
        <v>13.9</v>
      </c>
      <c r="F476" s="16">
        <f t="shared" si="46"/>
        <v>153</v>
      </c>
      <c r="G476" s="16">
        <f t="shared" si="47"/>
        <v>45</v>
      </c>
    </row>
    <row r="477" spans="1:9" x14ac:dyDescent="0.25">
      <c r="A477" s="5">
        <v>44007</v>
      </c>
      <c r="B477">
        <f>'0625'!B49</f>
        <v>90</v>
      </c>
      <c r="C477">
        <f>'0625'!C49</f>
        <v>1.1000000000000001</v>
      </c>
      <c r="D477">
        <f>'0625'!D49</f>
        <v>68.400000000000006</v>
      </c>
      <c r="E477">
        <f>'0625'!E49</f>
        <v>17.899999999999999</v>
      </c>
      <c r="F477" s="16">
        <f t="shared" si="46"/>
        <v>158.4</v>
      </c>
      <c r="G477" s="16">
        <f t="shared" si="47"/>
        <v>19</v>
      </c>
    </row>
    <row r="478" spans="1:9" x14ac:dyDescent="0.25">
      <c r="A478" s="5">
        <v>44014</v>
      </c>
      <c r="B478">
        <f>'0702'!B50</f>
        <v>90</v>
      </c>
      <c r="C478">
        <f>'0702'!C50</f>
        <v>1.1000000000000001</v>
      </c>
      <c r="D478">
        <f>'0702'!D50</f>
        <v>68.400000000000006</v>
      </c>
      <c r="E478">
        <f>'0702'!E50</f>
        <v>34.4</v>
      </c>
      <c r="F478" s="16">
        <f t="shared" si="46"/>
        <v>158.4</v>
      </c>
      <c r="G478" s="16">
        <f t="shared" si="47"/>
        <v>35.5</v>
      </c>
    </row>
    <row r="479" spans="1:9" x14ac:dyDescent="0.25">
      <c r="A479" s="5">
        <v>44021</v>
      </c>
      <c r="B479">
        <f>'0709'!B51</f>
        <v>93</v>
      </c>
      <c r="C479">
        <f>'0709'!C51</f>
        <v>0</v>
      </c>
      <c r="D479">
        <f>'0709'!D51</f>
        <v>101.4</v>
      </c>
      <c r="E479">
        <f>'0709'!E51</f>
        <v>34.4</v>
      </c>
      <c r="F479" s="16">
        <f t="shared" si="46"/>
        <v>194.4</v>
      </c>
      <c r="G479" s="16">
        <f t="shared" si="47"/>
        <v>34.4</v>
      </c>
    </row>
    <row r="480" spans="1:9" x14ac:dyDescent="0.25">
      <c r="A480" s="5">
        <v>44028</v>
      </c>
      <c r="B480">
        <f>'0716'!B51</f>
        <v>93</v>
      </c>
      <c r="C480">
        <f>'0716'!C51</f>
        <v>0</v>
      </c>
      <c r="D480">
        <f>'0716'!D51</f>
        <v>101.4</v>
      </c>
      <c r="E480">
        <f>'0716'!E51</f>
        <v>34.4</v>
      </c>
      <c r="F480" s="16">
        <f t="shared" si="46"/>
        <v>194.4</v>
      </c>
      <c r="G480" s="16">
        <f t="shared" si="47"/>
        <v>34.4</v>
      </c>
    </row>
    <row r="481" spans="1:7" x14ac:dyDescent="0.25">
      <c r="A481" s="5">
        <v>44035</v>
      </c>
      <c r="B481">
        <f>'0723'!B51</f>
        <v>93</v>
      </c>
      <c r="C481">
        <f>'0723'!C51</f>
        <v>85</v>
      </c>
      <c r="D481">
        <f>'0723'!D51</f>
        <v>163.5</v>
      </c>
      <c r="E481">
        <f>'0723'!E51</f>
        <v>34.4</v>
      </c>
      <c r="F481" s="16">
        <f t="shared" ref="F481:F515" si="48">+B481+D481</f>
        <v>256.5</v>
      </c>
      <c r="G481" s="16">
        <f t="shared" ref="G481:G515" si="49">+C481+E481</f>
        <v>119.4</v>
      </c>
    </row>
    <row r="482" spans="1:7" x14ac:dyDescent="0.25">
      <c r="A482" s="5">
        <v>44042</v>
      </c>
      <c r="B482">
        <f>'0730'!B51</f>
        <v>153</v>
      </c>
      <c r="C482">
        <f>'0730'!C51</f>
        <v>55</v>
      </c>
      <c r="D482">
        <f>'0730'!D51</f>
        <v>167.1</v>
      </c>
      <c r="E482">
        <f>'0730'!E51</f>
        <v>34.4</v>
      </c>
      <c r="F482" s="16">
        <f t="shared" si="48"/>
        <v>320.10000000000002</v>
      </c>
      <c r="G482" s="16">
        <f t="shared" si="49"/>
        <v>89.4</v>
      </c>
    </row>
    <row r="483" spans="1:7" x14ac:dyDescent="0.25">
      <c r="A483" s="5">
        <v>44049</v>
      </c>
      <c r="B483">
        <f>'0806'!B52</f>
        <v>180</v>
      </c>
      <c r="C483">
        <f>'0806'!C52</f>
        <v>55</v>
      </c>
      <c r="D483">
        <f>'0806'!D52</f>
        <v>203.4</v>
      </c>
      <c r="E483">
        <f>'0806'!E52</f>
        <v>65.8</v>
      </c>
      <c r="F483" s="16">
        <f t="shared" si="48"/>
        <v>383.4</v>
      </c>
      <c r="G483" s="16">
        <f t="shared" si="49"/>
        <v>120.8</v>
      </c>
    </row>
    <row r="484" spans="1:7" x14ac:dyDescent="0.25">
      <c r="A484" s="5">
        <v>44056</v>
      </c>
      <c r="B484">
        <f>'0813'!B53</f>
        <v>270</v>
      </c>
      <c r="C484">
        <f>'0813'!C53</f>
        <v>85</v>
      </c>
      <c r="D484">
        <f>'0813'!D53</f>
        <v>203.4</v>
      </c>
      <c r="E484">
        <f>'0813'!E53</f>
        <v>65.8</v>
      </c>
      <c r="F484" s="16">
        <f t="shared" si="48"/>
        <v>473.4</v>
      </c>
      <c r="G484" s="16">
        <f t="shared" si="49"/>
        <v>150.80000000000001</v>
      </c>
    </row>
    <row r="485" spans="1:7" x14ac:dyDescent="0.25">
      <c r="A485" s="5">
        <v>44063</v>
      </c>
      <c r="B485">
        <f>'0820'!B54</f>
        <v>270</v>
      </c>
      <c r="C485">
        <f>'0820'!C54</f>
        <v>80</v>
      </c>
      <c r="D485">
        <f>'0820'!D54</f>
        <v>203.4</v>
      </c>
      <c r="E485">
        <f>'0820'!E54</f>
        <v>99.5</v>
      </c>
      <c r="F485" s="16">
        <f t="shared" si="48"/>
        <v>473.4</v>
      </c>
      <c r="G485" s="16">
        <f t="shared" si="49"/>
        <v>179.5</v>
      </c>
    </row>
    <row r="486" spans="1:7" x14ac:dyDescent="0.25">
      <c r="A486" s="5">
        <v>44070</v>
      </c>
      <c r="B486">
        <f>'0827'!B56</f>
        <v>270</v>
      </c>
      <c r="C486">
        <f>'0827'!C56</f>
        <v>80</v>
      </c>
      <c r="D486">
        <f>'0827'!D56</f>
        <v>203.4</v>
      </c>
      <c r="E486">
        <f>'0827'!E56</f>
        <v>99.5</v>
      </c>
      <c r="F486" s="16">
        <f t="shared" si="48"/>
        <v>473.4</v>
      </c>
      <c r="G486" s="16">
        <f t="shared" si="49"/>
        <v>179.5</v>
      </c>
    </row>
    <row r="487" spans="1:7" x14ac:dyDescent="0.25">
      <c r="A487" s="5">
        <v>44077</v>
      </c>
      <c r="B487">
        <f>'0903'!B57</f>
        <v>240</v>
      </c>
      <c r="C487">
        <f>'0903'!C57</f>
        <v>55</v>
      </c>
      <c r="D487">
        <f>'0903'!D57</f>
        <v>264.2</v>
      </c>
      <c r="E487">
        <f>'0903'!E57</f>
        <v>127</v>
      </c>
      <c r="F487" s="16">
        <f t="shared" si="48"/>
        <v>504.2</v>
      </c>
      <c r="G487" s="16">
        <f t="shared" si="49"/>
        <v>182</v>
      </c>
    </row>
    <row r="488" spans="1:7" x14ac:dyDescent="0.25">
      <c r="A488" s="5">
        <v>44084</v>
      </c>
      <c r="B488">
        <f>'0910'!B57</f>
        <v>210</v>
      </c>
      <c r="C488">
        <f>'0910'!C57</f>
        <v>55</v>
      </c>
      <c r="D488">
        <f>'0910'!D57</f>
        <v>293.10000000000002</v>
      </c>
      <c r="E488">
        <f>'0910'!E57</f>
        <v>127</v>
      </c>
      <c r="F488" s="16">
        <f t="shared" si="48"/>
        <v>503.1</v>
      </c>
      <c r="G488" s="16">
        <f t="shared" si="49"/>
        <v>182</v>
      </c>
    </row>
    <row r="489" spans="1:7" x14ac:dyDescent="0.25">
      <c r="A489" s="5">
        <v>44091</v>
      </c>
      <c r="B489">
        <f>'0917'!B58</f>
        <v>150</v>
      </c>
      <c r="C489">
        <f>'0917'!C58</f>
        <v>55.5</v>
      </c>
      <c r="D489">
        <f>'0917'!D58</f>
        <v>356.2</v>
      </c>
      <c r="E489">
        <f>'0917'!E58</f>
        <v>154</v>
      </c>
      <c r="F489" s="16">
        <f t="shared" si="48"/>
        <v>506.2</v>
      </c>
      <c r="G489" s="16">
        <f t="shared" si="49"/>
        <v>209.5</v>
      </c>
    </row>
    <row r="490" spans="1:7" x14ac:dyDescent="0.25">
      <c r="A490" s="5">
        <v>44098</v>
      </c>
      <c r="B490">
        <f>'0924'!B58</f>
        <v>150</v>
      </c>
      <c r="C490">
        <f>'0924'!C58</f>
        <v>50.5</v>
      </c>
      <c r="D490">
        <f>'0924'!D58</f>
        <v>356.2</v>
      </c>
      <c r="E490">
        <f>'0924'!E58</f>
        <v>202.7</v>
      </c>
      <c r="F490" s="16">
        <f t="shared" si="48"/>
        <v>506.2</v>
      </c>
      <c r="G490" s="16">
        <f t="shared" si="49"/>
        <v>253.2</v>
      </c>
    </row>
    <row r="491" spans="1:7" x14ac:dyDescent="0.25">
      <c r="A491" s="5">
        <v>44105</v>
      </c>
      <c r="B491">
        <f>'1001'!B58</f>
        <v>120</v>
      </c>
      <c r="C491">
        <f>'1001'!C58</f>
        <v>25.5</v>
      </c>
      <c r="D491">
        <f>'1001'!D58</f>
        <v>405</v>
      </c>
      <c r="E491">
        <f>'1001'!E58</f>
        <v>229.6</v>
      </c>
      <c r="F491" s="16">
        <f t="shared" si="48"/>
        <v>525</v>
      </c>
      <c r="G491" s="16">
        <f t="shared" si="49"/>
        <v>255.1</v>
      </c>
    </row>
    <row r="492" spans="1:7" x14ac:dyDescent="0.25">
      <c r="A492" s="5">
        <v>44112</v>
      </c>
      <c r="B492">
        <f>'1008'!B59</f>
        <v>60</v>
      </c>
      <c r="C492">
        <f>'1008'!C59</f>
        <v>30.2</v>
      </c>
      <c r="D492">
        <f>'1008'!D59</f>
        <v>463.2</v>
      </c>
      <c r="E492">
        <f>'1008'!E59</f>
        <v>256.10000000000002</v>
      </c>
      <c r="F492" s="16">
        <f t="shared" si="48"/>
        <v>523.20000000000005</v>
      </c>
      <c r="G492" s="16">
        <f t="shared" si="49"/>
        <v>286.3</v>
      </c>
    </row>
    <row r="493" spans="1:7" x14ac:dyDescent="0.25">
      <c r="A493" s="5">
        <v>44119</v>
      </c>
      <c r="B493">
        <f>'1015'!B59</f>
        <v>60</v>
      </c>
      <c r="C493">
        <f>'1015'!C59</f>
        <v>30.2</v>
      </c>
      <c r="D493">
        <f>'1015'!D59</f>
        <v>463.2</v>
      </c>
      <c r="E493">
        <f>'1015'!E59</f>
        <v>288.3</v>
      </c>
      <c r="F493" s="16">
        <f t="shared" si="48"/>
        <v>523.20000000000005</v>
      </c>
      <c r="G493" s="16">
        <f t="shared" si="49"/>
        <v>318.5</v>
      </c>
    </row>
    <row r="494" spans="1:7" x14ac:dyDescent="0.25">
      <c r="A494" s="5">
        <v>44126</v>
      </c>
      <c r="B494">
        <f>'1022'!B59</f>
        <v>0</v>
      </c>
      <c r="C494">
        <f>'1022'!C59</f>
        <v>30.2</v>
      </c>
      <c r="D494">
        <f>'1022'!D59</f>
        <v>529.20000000000005</v>
      </c>
      <c r="E494">
        <f>'1022'!E59</f>
        <v>320.60000000000002</v>
      </c>
      <c r="F494" s="16">
        <f t="shared" si="48"/>
        <v>529.20000000000005</v>
      </c>
      <c r="G494" s="16">
        <f t="shared" si="49"/>
        <v>350.8</v>
      </c>
    </row>
    <row r="495" spans="1:7" x14ac:dyDescent="0.25">
      <c r="A495" s="5">
        <v>44133</v>
      </c>
      <c r="B495">
        <f>'1029'!B60</f>
        <v>0</v>
      </c>
      <c r="C495">
        <f>'1029'!C60</f>
        <v>30.2</v>
      </c>
      <c r="D495">
        <f>'1029'!D60</f>
        <v>529.20000000000005</v>
      </c>
      <c r="E495">
        <f>'1029'!E60</f>
        <v>320.60000000000002</v>
      </c>
      <c r="F495" s="16">
        <f t="shared" si="48"/>
        <v>529.20000000000005</v>
      </c>
      <c r="G495" s="16">
        <f t="shared" si="49"/>
        <v>350.8</v>
      </c>
    </row>
    <row r="496" spans="1:7" x14ac:dyDescent="0.25">
      <c r="A496" s="5">
        <v>44140</v>
      </c>
      <c r="B496">
        <f>'1105'!B60</f>
        <v>0</v>
      </c>
      <c r="C496">
        <f>'1105'!C60</f>
        <v>60.2</v>
      </c>
      <c r="D496">
        <f>'1105'!D60</f>
        <v>529.20000000000005</v>
      </c>
      <c r="E496">
        <f>'1105'!E60</f>
        <v>320.60000000000002</v>
      </c>
      <c r="F496" s="16">
        <f t="shared" si="48"/>
        <v>529.20000000000005</v>
      </c>
      <c r="G496" s="16">
        <f t="shared" si="49"/>
        <v>380.8</v>
      </c>
    </row>
    <row r="497" spans="1:7" x14ac:dyDescent="0.25">
      <c r="A497" s="5">
        <v>44147</v>
      </c>
      <c r="B497">
        <f>'1112'!B60</f>
        <v>0</v>
      </c>
      <c r="C497">
        <f>'1112'!C60</f>
        <v>60.2</v>
      </c>
      <c r="D497">
        <f>'1112'!D60</f>
        <v>529.20000000000005</v>
      </c>
      <c r="E497">
        <f>'1112'!E60</f>
        <v>320.60000000000002</v>
      </c>
      <c r="F497" s="16">
        <f t="shared" si="48"/>
        <v>529.20000000000005</v>
      </c>
      <c r="G497" s="16">
        <f t="shared" si="49"/>
        <v>380.8</v>
      </c>
    </row>
    <row r="498" spans="1:7" x14ac:dyDescent="0.25">
      <c r="A498" s="5">
        <v>44154</v>
      </c>
      <c r="B498">
        <f>'1119'!B60</f>
        <v>0</v>
      </c>
      <c r="C498">
        <f>'1119'!C60</f>
        <v>30</v>
      </c>
      <c r="D498">
        <f>'1119'!D60</f>
        <v>529.20000000000005</v>
      </c>
      <c r="E498">
        <f>'1119'!E60</f>
        <v>353.2</v>
      </c>
      <c r="F498" s="16">
        <f t="shared" si="48"/>
        <v>529.20000000000005</v>
      </c>
      <c r="G498" s="16">
        <f t="shared" si="49"/>
        <v>383.2</v>
      </c>
    </row>
    <row r="499" spans="1:7" x14ac:dyDescent="0.25">
      <c r="A499" s="5">
        <v>44161</v>
      </c>
      <c r="B499">
        <f>'1126'!B60</f>
        <v>0</v>
      </c>
      <c r="C499">
        <f>'1126'!C60</f>
        <v>30</v>
      </c>
      <c r="D499">
        <f>'1126'!D60</f>
        <v>529.20000000000005</v>
      </c>
      <c r="E499">
        <f>'1126'!E60</f>
        <v>353.2</v>
      </c>
      <c r="F499" s="16">
        <f t="shared" si="48"/>
        <v>529.20000000000005</v>
      </c>
      <c r="G499" s="16">
        <f t="shared" si="49"/>
        <v>383.2</v>
      </c>
    </row>
    <row r="500" spans="1:7" x14ac:dyDescent="0.25">
      <c r="A500" s="5">
        <v>44168</v>
      </c>
      <c r="B500">
        <f>'1203'!B60</f>
        <v>0</v>
      </c>
      <c r="C500">
        <f>'1203'!C60</f>
        <v>30</v>
      </c>
      <c r="D500">
        <f>'1203'!D60</f>
        <v>529.20000000000005</v>
      </c>
      <c r="E500">
        <f>'1203'!E60</f>
        <v>353.2</v>
      </c>
      <c r="F500" s="16">
        <f t="shared" si="48"/>
        <v>529.20000000000005</v>
      </c>
      <c r="G500" s="16">
        <f t="shared" si="49"/>
        <v>383.2</v>
      </c>
    </row>
    <row r="501" spans="1:7" x14ac:dyDescent="0.25">
      <c r="A501" s="5">
        <v>44175</v>
      </c>
      <c r="B501">
        <f>'1210'!B60</f>
        <v>0</v>
      </c>
      <c r="C501">
        <f>'1210'!C60</f>
        <v>30</v>
      </c>
      <c r="D501">
        <f>'1210'!D60</f>
        <v>529.20000000000005</v>
      </c>
      <c r="E501">
        <f>'1210'!E60</f>
        <v>353.2</v>
      </c>
      <c r="F501" s="16">
        <f t="shared" si="48"/>
        <v>529.20000000000005</v>
      </c>
      <c r="G501" s="16">
        <f t="shared" si="49"/>
        <v>383.2</v>
      </c>
    </row>
    <row r="502" spans="1:7" x14ac:dyDescent="0.25">
      <c r="A502" s="5">
        <v>44182</v>
      </c>
      <c r="B502">
        <f>'1217'!B61</f>
        <v>0</v>
      </c>
      <c r="C502">
        <f>'1217'!C61</f>
        <v>30</v>
      </c>
      <c r="D502">
        <f>'1217'!D61</f>
        <v>529.20000000000005</v>
      </c>
      <c r="E502">
        <f>'1217'!E61</f>
        <v>353.2</v>
      </c>
      <c r="F502" s="16">
        <f t="shared" si="48"/>
        <v>529.20000000000005</v>
      </c>
      <c r="G502" s="16">
        <f t="shared" si="49"/>
        <v>383.2</v>
      </c>
    </row>
    <row r="503" spans="1:7" x14ac:dyDescent="0.25">
      <c r="A503" s="5">
        <v>44189</v>
      </c>
      <c r="B503">
        <f>'1224'!B61</f>
        <v>0</v>
      </c>
      <c r="C503">
        <f>'1224'!C61</f>
        <v>30</v>
      </c>
      <c r="D503">
        <f>'1224'!D61</f>
        <v>529.20000000000005</v>
      </c>
      <c r="E503">
        <f>'1224'!E61</f>
        <v>353.2</v>
      </c>
      <c r="F503" s="16">
        <f t="shared" si="48"/>
        <v>529.20000000000005</v>
      </c>
      <c r="G503" s="16">
        <f t="shared" si="49"/>
        <v>383.2</v>
      </c>
    </row>
    <row r="504" spans="1:7" x14ac:dyDescent="0.25">
      <c r="A504" s="5">
        <v>44196</v>
      </c>
      <c r="B504">
        <f>'1231'!B61</f>
        <v>0</v>
      </c>
      <c r="C504">
        <f>'1231'!C61</f>
        <v>30</v>
      </c>
      <c r="D504">
        <f>'1231'!D61</f>
        <v>529.20000000000005</v>
      </c>
      <c r="E504">
        <f>'1231'!E61</f>
        <v>353.2</v>
      </c>
      <c r="F504" s="16">
        <f t="shared" si="48"/>
        <v>529.20000000000005</v>
      </c>
      <c r="G504" s="16">
        <f t="shared" si="49"/>
        <v>383.2</v>
      </c>
    </row>
    <row r="505" spans="1:7" x14ac:dyDescent="0.25">
      <c r="A505" s="5">
        <v>44203</v>
      </c>
      <c r="B505">
        <f>'0107'!B61</f>
        <v>0</v>
      </c>
      <c r="C505">
        <f>'0107'!C61</f>
        <v>0</v>
      </c>
      <c r="D505">
        <f>'0107'!D61</f>
        <v>529.20000000000005</v>
      </c>
      <c r="E505">
        <f>'0107'!E61</f>
        <v>386</v>
      </c>
      <c r="F505" s="16">
        <f t="shared" si="48"/>
        <v>529.20000000000005</v>
      </c>
      <c r="G505" s="16">
        <f t="shared" si="49"/>
        <v>386</v>
      </c>
    </row>
    <row r="506" spans="1:7" x14ac:dyDescent="0.25">
      <c r="A506" s="5">
        <v>44210</v>
      </c>
      <c r="B506">
        <f>'0114'!B61</f>
        <v>0</v>
      </c>
      <c r="C506">
        <f>'0114'!C61</f>
        <v>0</v>
      </c>
      <c r="D506">
        <f>'0114'!D61</f>
        <v>529.20000000000005</v>
      </c>
      <c r="E506">
        <f>'0114'!E61</f>
        <v>386</v>
      </c>
      <c r="F506" s="16">
        <f t="shared" si="48"/>
        <v>529.20000000000005</v>
      </c>
      <c r="G506" s="16">
        <f t="shared" si="49"/>
        <v>386</v>
      </c>
    </row>
    <row r="507" spans="1:7" x14ac:dyDescent="0.25">
      <c r="A507" s="5">
        <v>44217</v>
      </c>
      <c r="B507">
        <f>'0121'!B61</f>
        <v>0</v>
      </c>
      <c r="C507">
        <f>'0121'!C61</f>
        <v>0</v>
      </c>
      <c r="D507">
        <f>'0121'!D61</f>
        <v>545.70000000000005</v>
      </c>
      <c r="E507">
        <f>'0121'!E61</f>
        <v>386</v>
      </c>
      <c r="F507" s="16">
        <f t="shared" si="48"/>
        <v>545.70000000000005</v>
      </c>
      <c r="G507" s="16">
        <f t="shared" si="49"/>
        <v>386</v>
      </c>
    </row>
    <row r="508" spans="1:7" x14ac:dyDescent="0.25">
      <c r="A508" s="5">
        <v>44224</v>
      </c>
      <c r="B508">
        <f>'0128'!B61</f>
        <v>0</v>
      </c>
      <c r="C508">
        <f>'0128'!C61</f>
        <v>0</v>
      </c>
      <c r="D508">
        <f>'0128'!D61</f>
        <v>545.70000000000005</v>
      </c>
      <c r="E508">
        <f>'0128'!E61</f>
        <v>386</v>
      </c>
      <c r="F508" s="16">
        <f t="shared" si="48"/>
        <v>545.70000000000005</v>
      </c>
      <c r="G508" s="16">
        <f t="shared" si="49"/>
        <v>386</v>
      </c>
    </row>
    <row r="509" spans="1:7" x14ac:dyDescent="0.25">
      <c r="A509" s="5">
        <v>44231</v>
      </c>
      <c r="B509">
        <f>'0204'!B61</f>
        <v>0</v>
      </c>
      <c r="C509">
        <f>'0204'!C61</f>
        <v>0</v>
      </c>
      <c r="D509">
        <f>'0204'!D61</f>
        <v>545.70000000000005</v>
      </c>
      <c r="E509">
        <f>'0204'!E61</f>
        <v>401.7</v>
      </c>
      <c r="F509" s="16">
        <f t="shared" si="48"/>
        <v>545.70000000000005</v>
      </c>
      <c r="G509" s="16">
        <f t="shared" si="49"/>
        <v>401.7</v>
      </c>
    </row>
    <row r="510" spans="1:7" x14ac:dyDescent="0.25">
      <c r="A510" s="5">
        <v>44238</v>
      </c>
      <c r="B510">
        <f>'0211'!B61</f>
        <v>0</v>
      </c>
      <c r="C510">
        <f>'0211'!C61</f>
        <v>0</v>
      </c>
      <c r="D510">
        <f>'0211'!D61</f>
        <v>545.70000000000005</v>
      </c>
      <c r="E510">
        <f>'0211'!E61</f>
        <v>401.7</v>
      </c>
      <c r="F510" s="16">
        <f t="shared" si="48"/>
        <v>545.70000000000005</v>
      </c>
      <c r="G510" s="16">
        <f t="shared" si="49"/>
        <v>401.7</v>
      </c>
    </row>
    <row r="511" spans="1:7" x14ac:dyDescent="0.25">
      <c r="A511" s="5">
        <v>44245</v>
      </c>
      <c r="B511">
        <f>'0218'!B61</f>
        <v>0</v>
      </c>
      <c r="C511">
        <f>'0218'!C61</f>
        <v>0</v>
      </c>
      <c r="D511">
        <f>'0218'!D61</f>
        <v>545.70000000000005</v>
      </c>
      <c r="E511">
        <f>'0218'!E61</f>
        <v>401.7</v>
      </c>
      <c r="F511" s="16">
        <f t="shared" si="48"/>
        <v>545.70000000000005</v>
      </c>
      <c r="G511" s="16">
        <f t="shared" si="49"/>
        <v>401.7</v>
      </c>
    </row>
    <row r="512" spans="1:7" x14ac:dyDescent="0.25">
      <c r="A512" s="5">
        <v>44252</v>
      </c>
      <c r="B512">
        <f>'0225'!B61</f>
        <v>0</v>
      </c>
      <c r="C512">
        <f>'0225'!C61</f>
        <v>0</v>
      </c>
      <c r="D512">
        <f>'0225'!D61</f>
        <v>545.70000000000005</v>
      </c>
      <c r="E512">
        <f>'0225'!E61</f>
        <v>401.7</v>
      </c>
      <c r="F512" s="16">
        <f t="shared" si="48"/>
        <v>545.70000000000005</v>
      </c>
      <c r="G512" s="16">
        <f t="shared" si="49"/>
        <v>401.7</v>
      </c>
    </row>
    <row r="513" spans="1:9" x14ac:dyDescent="0.25">
      <c r="A513" s="5">
        <v>44259</v>
      </c>
      <c r="B513">
        <f>'0304'!B61</f>
        <v>0</v>
      </c>
      <c r="C513">
        <f>'0304'!C61</f>
        <v>0</v>
      </c>
      <c r="D513">
        <f>'0304'!D61</f>
        <v>545.70000000000005</v>
      </c>
      <c r="E513">
        <f>'0304'!E61</f>
        <v>401.7</v>
      </c>
      <c r="F513" s="16">
        <f t="shared" si="48"/>
        <v>545.70000000000005</v>
      </c>
      <c r="G513" s="16">
        <f t="shared" si="49"/>
        <v>401.7</v>
      </c>
    </row>
    <row r="514" spans="1:9" x14ac:dyDescent="0.25">
      <c r="A514" s="5">
        <v>44266</v>
      </c>
      <c r="B514">
        <f>'0311'!B62</f>
        <v>0</v>
      </c>
      <c r="C514">
        <f>'0311'!C62</f>
        <v>0</v>
      </c>
      <c r="D514">
        <f>'0311'!D62</f>
        <v>545.70000000000005</v>
      </c>
      <c r="E514">
        <f>'0311'!E62</f>
        <v>401.7</v>
      </c>
      <c r="F514" s="16">
        <f t="shared" si="48"/>
        <v>545.70000000000005</v>
      </c>
      <c r="G514" s="16">
        <f t="shared" si="49"/>
        <v>401.7</v>
      </c>
    </row>
    <row r="515" spans="1:9" x14ac:dyDescent="0.25">
      <c r="A515" s="5">
        <v>44273</v>
      </c>
      <c r="B515">
        <f>'0318'!B63</f>
        <v>0</v>
      </c>
      <c r="C515">
        <f>'0318'!C63</f>
        <v>0</v>
      </c>
      <c r="D515">
        <f>'0318'!D63</f>
        <v>545.70000000000005</v>
      </c>
      <c r="E515">
        <f>'0318'!E63</f>
        <v>401.7</v>
      </c>
      <c r="F515" s="16">
        <f t="shared" si="48"/>
        <v>545.70000000000005</v>
      </c>
      <c r="G515" s="16">
        <f t="shared" si="49"/>
        <v>401.7</v>
      </c>
    </row>
    <row r="516" spans="1:9" x14ac:dyDescent="0.25">
      <c r="A516" s="5">
        <v>44280</v>
      </c>
      <c r="B516">
        <f>'0325'!B63</f>
        <v>0</v>
      </c>
      <c r="C516">
        <f>'0325'!C63</f>
        <v>0</v>
      </c>
      <c r="D516">
        <f>'0325'!D63</f>
        <v>545.70000000000005</v>
      </c>
      <c r="E516">
        <f>'0325'!E63</f>
        <v>401.7</v>
      </c>
      <c r="F516" s="16">
        <f t="shared" ref="F516:F529" si="50">+B516+D516</f>
        <v>545.70000000000005</v>
      </c>
      <c r="G516" s="16">
        <f t="shared" ref="G516:G529" si="51">+C516+E516</f>
        <v>401.7</v>
      </c>
    </row>
    <row r="517" spans="1:9" x14ac:dyDescent="0.25">
      <c r="A517" s="5">
        <v>44287</v>
      </c>
      <c r="B517">
        <f>'0401'!B63</f>
        <v>0</v>
      </c>
      <c r="C517">
        <f>'0401'!C63</f>
        <v>15</v>
      </c>
      <c r="D517">
        <f>'0401'!D63</f>
        <v>545.70000000000005</v>
      </c>
      <c r="E517">
        <f>'0401'!E63</f>
        <v>401.7</v>
      </c>
      <c r="F517" s="16">
        <f t="shared" si="50"/>
        <v>545.70000000000005</v>
      </c>
      <c r="G517" s="16">
        <f t="shared" si="51"/>
        <v>416.7</v>
      </c>
    </row>
    <row r="518" spans="1:9" x14ac:dyDescent="0.25">
      <c r="A518" s="5">
        <v>44294</v>
      </c>
      <c r="B518">
        <f>'0408'!B63</f>
        <v>0</v>
      </c>
      <c r="C518">
        <f>'0408'!C63</f>
        <v>45</v>
      </c>
      <c r="D518">
        <f>'0408'!D63</f>
        <v>545.70000000000005</v>
      </c>
      <c r="E518">
        <f>'0408'!E63</f>
        <v>401.7</v>
      </c>
      <c r="F518" s="16">
        <f t="shared" si="50"/>
        <v>545.70000000000005</v>
      </c>
      <c r="G518" s="16">
        <f t="shared" si="51"/>
        <v>446.7</v>
      </c>
      <c r="I518">
        <f>'0408'!F63</f>
        <v>100</v>
      </c>
    </row>
    <row r="519" spans="1:9" x14ac:dyDescent="0.25">
      <c r="A519" s="5">
        <v>44301</v>
      </c>
      <c r="B519">
        <f>'0415'!B63</f>
        <v>0</v>
      </c>
      <c r="C519">
        <f>'0415'!C63</f>
        <v>45</v>
      </c>
      <c r="D519">
        <f>'0415'!D63</f>
        <v>545.70000000000005</v>
      </c>
      <c r="E519">
        <f>'0415'!E63</f>
        <v>401.7</v>
      </c>
      <c r="F519" s="16">
        <f t="shared" si="50"/>
        <v>545.70000000000005</v>
      </c>
      <c r="G519" s="16">
        <f t="shared" si="51"/>
        <v>446.7</v>
      </c>
      <c r="I519">
        <f>'0415'!F63</f>
        <v>100</v>
      </c>
    </row>
    <row r="520" spans="1:9" x14ac:dyDescent="0.25">
      <c r="A520" s="5">
        <v>44308</v>
      </c>
      <c r="B520">
        <f>'0422'!B63</f>
        <v>0</v>
      </c>
      <c r="C520">
        <f>'0422'!C63</f>
        <v>78</v>
      </c>
      <c r="D520">
        <f>'0422'!D63</f>
        <v>545.70000000000005</v>
      </c>
      <c r="E520">
        <f>'0422'!E63</f>
        <v>437.7</v>
      </c>
      <c r="F520" s="16">
        <f t="shared" si="50"/>
        <v>545.70000000000005</v>
      </c>
      <c r="G520" s="16">
        <f t="shared" si="51"/>
        <v>515.70000000000005</v>
      </c>
      <c r="I520">
        <f>'0422'!F63</f>
        <v>100</v>
      </c>
    </row>
    <row r="521" spans="1:9" x14ac:dyDescent="0.25">
      <c r="A521" s="5">
        <v>44315</v>
      </c>
      <c r="B521">
        <f>'0429'!B63</f>
        <v>0</v>
      </c>
      <c r="C521">
        <f>'0429'!C63</f>
        <v>45</v>
      </c>
      <c r="D521">
        <f>'0429'!D63</f>
        <v>545.70000000000005</v>
      </c>
      <c r="E521">
        <f>'0429'!E63</f>
        <v>471.1</v>
      </c>
      <c r="F521" s="16">
        <f t="shared" si="50"/>
        <v>545.70000000000005</v>
      </c>
      <c r="G521" s="16">
        <f t="shared" si="51"/>
        <v>516.1</v>
      </c>
      <c r="I521">
        <f>'0429'!F63</f>
        <v>100</v>
      </c>
    </row>
    <row r="522" spans="1:9" x14ac:dyDescent="0.25">
      <c r="A522" s="5">
        <v>44322</v>
      </c>
      <c r="B522">
        <f>'0506'!B63</f>
        <v>0</v>
      </c>
      <c r="C522">
        <f>'0506'!C63</f>
        <v>45</v>
      </c>
      <c r="D522">
        <f>'0506'!D63</f>
        <v>545.70000000000005</v>
      </c>
      <c r="E522">
        <f>'0506'!E63</f>
        <v>471.1</v>
      </c>
      <c r="F522" s="16">
        <f t="shared" si="50"/>
        <v>545.70000000000005</v>
      </c>
      <c r="G522" s="16">
        <f t="shared" si="51"/>
        <v>516.1</v>
      </c>
      <c r="I522">
        <f>'0506'!F63</f>
        <v>100</v>
      </c>
    </row>
    <row r="523" spans="1:9" x14ac:dyDescent="0.25">
      <c r="A523" s="5">
        <v>44329</v>
      </c>
      <c r="B523">
        <f>'0513'!B63</f>
        <v>0</v>
      </c>
      <c r="C523">
        <f>'0513'!C63</f>
        <v>15</v>
      </c>
      <c r="D523">
        <f>'0513'!D63</f>
        <v>545.70000000000005</v>
      </c>
      <c r="E523">
        <f>'0513'!E63</f>
        <v>501.5</v>
      </c>
      <c r="F523" s="16">
        <f t="shared" si="50"/>
        <v>545.70000000000005</v>
      </c>
      <c r="G523" s="16">
        <f t="shared" si="51"/>
        <v>516.5</v>
      </c>
      <c r="I523">
        <f>'0513'!F63</f>
        <v>100</v>
      </c>
    </row>
    <row r="524" spans="1:9" x14ac:dyDescent="0.25">
      <c r="A524" s="5">
        <v>44336</v>
      </c>
      <c r="B524">
        <f>'0520'!B63</f>
        <v>0</v>
      </c>
      <c r="C524">
        <f>'0520'!C63</f>
        <v>45</v>
      </c>
      <c r="D524">
        <f>'0520'!D63</f>
        <v>545.70000000000005</v>
      </c>
      <c r="E524">
        <f>'0520'!E63</f>
        <v>501.5</v>
      </c>
      <c r="F524" s="16">
        <f t="shared" si="50"/>
        <v>545.70000000000005</v>
      </c>
      <c r="G524" s="16">
        <f t="shared" si="51"/>
        <v>546.5</v>
      </c>
      <c r="I524">
        <f>'0520'!F63</f>
        <v>100</v>
      </c>
    </row>
    <row r="525" spans="1:9" x14ac:dyDescent="0.25">
      <c r="A525" s="5">
        <v>44343</v>
      </c>
      <c r="B525">
        <f>'0527'!B64</f>
        <v>0</v>
      </c>
      <c r="C525">
        <f>'0527'!C64</f>
        <v>45</v>
      </c>
      <c r="D525">
        <f>'0527'!D64</f>
        <v>562.20000000000005</v>
      </c>
      <c r="E525">
        <f>'0527'!E64</f>
        <v>501.5</v>
      </c>
      <c r="F525" s="16">
        <f t="shared" si="50"/>
        <v>562.20000000000005</v>
      </c>
      <c r="G525" s="16">
        <f t="shared" si="51"/>
        <v>546.5</v>
      </c>
      <c r="I525">
        <f>'0527'!F64</f>
        <v>100</v>
      </c>
    </row>
    <row r="526" spans="1:9" x14ac:dyDescent="0.25">
      <c r="A526" s="5">
        <v>44350</v>
      </c>
      <c r="B526">
        <f>'0603'!B45</f>
        <v>100</v>
      </c>
      <c r="C526">
        <f>'0603'!C45</f>
        <v>85</v>
      </c>
      <c r="D526">
        <f>'0603'!D45</f>
        <v>0</v>
      </c>
      <c r="E526">
        <f>'0603'!E45</f>
        <v>0</v>
      </c>
      <c r="F526" s="16">
        <f t="shared" si="50"/>
        <v>100</v>
      </c>
      <c r="G526" s="16">
        <f t="shared" si="51"/>
        <v>85</v>
      </c>
    </row>
    <row r="527" spans="1:9" x14ac:dyDescent="0.25">
      <c r="A527" s="5">
        <v>44357</v>
      </c>
      <c r="B527">
        <f>'0610'!B45</f>
        <v>100</v>
      </c>
      <c r="C527">
        <f>'0610'!C45</f>
        <v>85</v>
      </c>
      <c r="D527">
        <f>'0610'!D45</f>
        <v>0</v>
      </c>
      <c r="E527">
        <f>'0610'!E45</f>
        <v>33</v>
      </c>
      <c r="F527" s="16">
        <f t="shared" si="50"/>
        <v>100</v>
      </c>
      <c r="G527" s="16">
        <f t="shared" si="51"/>
        <v>118</v>
      </c>
    </row>
    <row r="528" spans="1:9" x14ac:dyDescent="0.25">
      <c r="A528" s="5">
        <v>44364</v>
      </c>
      <c r="B528">
        <f>'0617'!B46</f>
        <v>100</v>
      </c>
      <c r="C528">
        <f>'0617'!C46</f>
        <v>105.8</v>
      </c>
      <c r="D528">
        <f>'0617'!D46</f>
        <v>0</v>
      </c>
      <c r="E528">
        <f>'0617'!E46</f>
        <v>47.2</v>
      </c>
      <c r="F528" s="16">
        <f t="shared" si="50"/>
        <v>100</v>
      </c>
      <c r="G528" s="16">
        <f t="shared" si="51"/>
        <v>153</v>
      </c>
    </row>
    <row r="529" spans="1:7" x14ac:dyDescent="0.25">
      <c r="A529" s="5">
        <v>44371</v>
      </c>
      <c r="B529">
        <f>'0624'!B46</f>
        <v>100</v>
      </c>
      <c r="C529">
        <f>'0624'!C46</f>
        <v>90</v>
      </c>
      <c r="D529">
        <f>'0624'!D46</f>
        <v>0</v>
      </c>
      <c r="E529">
        <f>'0624'!E46</f>
        <v>68.400000000000006</v>
      </c>
      <c r="F529" s="16">
        <f t="shared" si="50"/>
        <v>100</v>
      </c>
      <c r="G529" s="16">
        <f t="shared" si="51"/>
        <v>158.4</v>
      </c>
    </row>
    <row r="530" spans="1:7" x14ac:dyDescent="0.25">
      <c r="A530" s="5">
        <v>44378</v>
      </c>
      <c r="B530">
        <f>'0701'!B46</f>
        <v>100</v>
      </c>
      <c r="C530">
        <f>'0701'!C46</f>
        <v>90</v>
      </c>
      <c r="D530">
        <f>'0701'!D46</f>
        <v>0</v>
      </c>
      <c r="E530">
        <f>'0701'!E46</f>
        <v>68.400000000000006</v>
      </c>
      <c r="F530" s="16">
        <f t="shared" ref="F530:F532" si="52">+B530+D530</f>
        <v>100</v>
      </c>
      <c r="G530" s="16">
        <f t="shared" ref="G530:G532" si="53">+C530+E530</f>
        <v>158.4</v>
      </c>
    </row>
    <row r="531" spans="1:7" x14ac:dyDescent="0.25">
      <c r="A531" s="5">
        <v>44385</v>
      </c>
      <c r="B531">
        <f>'0708'!B47</f>
        <v>130</v>
      </c>
      <c r="C531">
        <f>'0708'!C47</f>
        <v>93</v>
      </c>
      <c r="D531">
        <f>'0708'!D47</f>
        <v>0</v>
      </c>
      <c r="E531">
        <f>'0708'!E47</f>
        <v>101.4</v>
      </c>
      <c r="F531" s="16">
        <f t="shared" si="52"/>
        <v>130</v>
      </c>
      <c r="G531" s="16">
        <f t="shared" si="53"/>
        <v>194.4</v>
      </c>
    </row>
    <row r="532" spans="1:7" x14ac:dyDescent="0.25">
      <c r="A532" s="5">
        <v>44392</v>
      </c>
      <c r="B532">
        <f>'0715'!B48</f>
        <v>130</v>
      </c>
      <c r="C532">
        <f>'0715'!C48</f>
        <v>93</v>
      </c>
      <c r="D532">
        <f>'0715'!D48</f>
        <v>0</v>
      </c>
      <c r="E532">
        <f>'0715'!E48</f>
        <v>101.4</v>
      </c>
      <c r="F532" s="16">
        <f t="shared" si="52"/>
        <v>130</v>
      </c>
      <c r="G532" s="16">
        <f t="shared" si="53"/>
        <v>194.4</v>
      </c>
    </row>
    <row r="533" spans="1:7" x14ac:dyDescent="0.25">
      <c r="A533" s="5">
        <v>44399</v>
      </c>
      <c r="B533">
        <f>'0722'!B48</f>
        <v>130</v>
      </c>
      <c r="C533">
        <f>'0722'!C48</f>
        <v>93</v>
      </c>
      <c r="D533">
        <f>'0722'!D48</f>
        <v>0</v>
      </c>
      <c r="E533">
        <f>'0722'!E48</f>
        <v>163.5</v>
      </c>
      <c r="F533" s="16">
        <f t="shared" ref="F533:F542" si="54">+B533+D533</f>
        <v>130</v>
      </c>
      <c r="G533" s="16">
        <f t="shared" ref="G533:G542" si="55">+C533+E533</f>
        <v>256.5</v>
      </c>
    </row>
    <row r="534" spans="1:7" x14ac:dyDescent="0.25">
      <c r="A534" s="5">
        <v>44406</v>
      </c>
      <c r="B534">
        <f>'0729'!B49</f>
        <v>130</v>
      </c>
      <c r="C534">
        <f>'0729'!C49</f>
        <v>153</v>
      </c>
      <c r="D534">
        <f>'0729'!D49</f>
        <v>0</v>
      </c>
      <c r="E534">
        <f>'0729'!E49</f>
        <v>167.1</v>
      </c>
      <c r="F534" s="16">
        <f t="shared" si="54"/>
        <v>130</v>
      </c>
      <c r="G534" s="16">
        <f t="shared" si="55"/>
        <v>320.10000000000002</v>
      </c>
    </row>
    <row r="535" spans="1:7" x14ac:dyDescent="0.25">
      <c r="A535" s="5">
        <v>44413</v>
      </c>
      <c r="B535">
        <f>'0805'!B49</f>
        <v>100</v>
      </c>
      <c r="C535">
        <f>'0805'!C49</f>
        <v>180</v>
      </c>
      <c r="D535">
        <f>'0805'!D49</f>
        <v>33</v>
      </c>
      <c r="E535">
        <f>'0805'!E49</f>
        <v>203.4</v>
      </c>
      <c r="F535" s="16">
        <f t="shared" si="54"/>
        <v>133</v>
      </c>
      <c r="G535" s="16">
        <f t="shared" si="55"/>
        <v>383.4</v>
      </c>
    </row>
    <row r="536" spans="1:7" x14ac:dyDescent="0.25">
      <c r="A536" s="5">
        <v>44420</v>
      </c>
      <c r="B536">
        <f>'0812'!B49</f>
        <v>100</v>
      </c>
      <c r="C536">
        <f>'0812'!C49</f>
        <v>270</v>
      </c>
      <c r="D536">
        <f>'0812'!D49</f>
        <v>33</v>
      </c>
      <c r="E536">
        <f>'0812'!E49</f>
        <v>203.4</v>
      </c>
      <c r="F536" s="16">
        <f t="shared" si="54"/>
        <v>133</v>
      </c>
      <c r="G536" s="16">
        <f t="shared" si="55"/>
        <v>473.4</v>
      </c>
    </row>
    <row r="537" spans="1:7" x14ac:dyDescent="0.25">
      <c r="A537" s="5">
        <v>44427</v>
      </c>
      <c r="B537">
        <f>'0819'!B49</f>
        <v>100</v>
      </c>
      <c r="C537">
        <f>'0819'!C49</f>
        <v>270</v>
      </c>
      <c r="D537">
        <f>'0819'!D49</f>
        <v>33</v>
      </c>
      <c r="E537">
        <f>'0819'!E49</f>
        <v>203.4</v>
      </c>
      <c r="F537" s="16">
        <f t="shared" si="54"/>
        <v>133</v>
      </c>
      <c r="G537" s="16">
        <f t="shared" si="55"/>
        <v>473.4</v>
      </c>
    </row>
    <row r="538" spans="1:7" x14ac:dyDescent="0.25">
      <c r="A538" s="5">
        <v>44434</v>
      </c>
      <c r="B538">
        <f>'0826'!B50</f>
        <v>50</v>
      </c>
      <c r="C538">
        <f>'0826'!C50</f>
        <v>270</v>
      </c>
      <c r="D538">
        <f>'0826'!D50</f>
        <v>33</v>
      </c>
      <c r="E538">
        <f>'0826'!E50</f>
        <v>203.4</v>
      </c>
      <c r="F538" s="16">
        <f t="shared" si="54"/>
        <v>83</v>
      </c>
      <c r="G538" s="16">
        <f t="shared" si="55"/>
        <v>473.4</v>
      </c>
    </row>
    <row r="539" spans="1:7" x14ac:dyDescent="0.25">
      <c r="A539" s="5">
        <v>44441</v>
      </c>
      <c r="B539">
        <f>'0902'!B50</f>
        <v>50</v>
      </c>
      <c r="C539">
        <f>'0902'!C50</f>
        <v>240</v>
      </c>
      <c r="D539">
        <f>'0902'!D50</f>
        <v>33</v>
      </c>
      <c r="E539">
        <f>'0902'!E50</f>
        <v>264.2</v>
      </c>
      <c r="F539" s="16">
        <f t="shared" si="54"/>
        <v>83</v>
      </c>
      <c r="G539" s="16">
        <f t="shared" si="55"/>
        <v>504.2</v>
      </c>
    </row>
    <row r="540" spans="1:7" x14ac:dyDescent="0.25">
      <c r="A540" s="5">
        <v>44448</v>
      </c>
      <c r="B540">
        <f>'0909'!B50</f>
        <v>50</v>
      </c>
      <c r="C540">
        <f>'0909'!C50</f>
        <v>210</v>
      </c>
      <c r="D540">
        <f>'0909'!D50</f>
        <v>33</v>
      </c>
      <c r="E540">
        <f>'0909'!E50</f>
        <v>293.10000000000002</v>
      </c>
      <c r="F540" s="16">
        <f t="shared" si="54"/>
        <v>83</v>
      </c>
      <c r="G540" s="16">
        <f t="shared" si="55"/>
        <v>503.1</v>
      </c>
    </row>
    <row r="541" spans="1:7" x14ac:dyDescent="0.25">
      <c r="A541" s="5">
        <v>44455</v>
      </c>
      <c r="B541">
        <f>'0916'!B50</f>
        <v>50</v>
      </c>
      <c r="C541">
        <f>'0916'!C50</f>
        <v>150</v>
      </c>
      <c r="D541">
        <f>'0916'!D50</f>
        <v>33</v>
      </c>
      <c r="E541">
        <f>'0916'!E50</f>
        <v>356.2</v>
      </c>
      <c r="F541" s="16">
        <f t="shared" si="54"/>
        <v>83</v>
      </c>
      <c r="G541" s="16">
        <f t="shared" si="55"/>
        <v>506.2</v>
      </c>
    </row>
    <row r="542" spans="1:7" x14ac:dyDescent="0.25">
      <c r="A542" s="5">
        <v>44462</v>
      </c>
      <c r="B542">
        <f>'0923'!B50</f>
        <v>50</v>
      </c>
      <c r="C542">
        <f>'0923'!C50</f>
        <v>150</v>
      </c>
      <c r="D542">
        <f>'0923'!D50</f>
        <v>49.5</v>
      </c>
      <c r="E542">
        <f>'0923'!E50</f>
        <v>356.2</v>
      </c>
      <c r="F542" s="16">
        <f t="shared" si="54"/>
        <v>99.5</v>
      </c>
      <c r="G542" s="16">
        <f t="shared" si="55"/>
        <v>506.2</v>
      </c>
    </row>
    <row r="543" spans="1:7" x14ac:dyDescent="0.25">
      <c r="A543" s="5">
        <v>44469</v>
      </c>
      <c r="B543">
        <f>'0930'!B50</f>
        <v>30.5</v>
      </c>
      <c r="C543">
        <f>'0930'!C50</f>
        <v>120</v>
      </c>
      <c r="D543">
        <f>'0930'!D50</f>
        <v>49.5</v>
      </c>
      <c r="E543">
        <f>'0930'!E50</f>
        <v>405</v>
      </c>
      <c r="F543" s="16">
        <f t="shared" ref="F543:F547" si="56">+B543+D543</f>
        <v>80</v>
      </c>
      <c r="G543" s="16">
        <f t="shared" ref="G543:G547" si="57">+C543+E543</f>
        <v>525</v>
      </c>
    </row>
    <row r="544" spans="1:7" x14ac:dyDescent="0.25">
      <c r="A544" s="5">
        <v>44476</v>
      </c>
      <c r="B544">
        <f>'1007'!B50</f>
        <v>30.5</v>
      </c>
      <c r="C544">
        <f>'1007'!C50</f>
        <v>60</v>
      </c>
      <c r="D544">
        <f>'1007'!D50</f>
        <v>49.5</v>
      </c>
      <c r="E544">
        <f>'1007'!E50</f>
        <v>463.2</v>
      </c>
      <c r="F544" s="16">
        <f t="shared" si="56"/>
        <v>80</v>
      </c>
      <c r="G544" s="16">
        <f t="shared" si="57"/>
        <v>523.20000000000005</v>
      </c>
    </row>
    <row r="545" spans="1:7" x14ac:dyDescent="0.25">
      <c r="A545" s="5">
        <v>44483</v>
      </c>
      <c r="B545">
        <f>'1014'!B50</f>
        <v>30.5</v>
      </c>
      <c r="C545">
        <f>'1014'!C50</f>
        <v>60</v>
      </c>
      <c r="D545">
        <f>'1014'!D50</f>
        <v>49.5</v>
      </c>
      <c r="E545">
        <f>'1014'!E50</f>
        <v>463.2</v>
      </c>
      <c r="F545" s="16">
        <f t="shared" si="56"/>
        <v>80</v>
      </c>
      <c r="G545" s="16">
        <f t="shared" si="57"/>
        <v>523.20000000000005</v>
      </c>
    </row>
    <row r="546" spans="1:7" x14ac:dyDescent="0.25">
      <c r="A546" s="5">
        <v>44490</v>
      </c>
      <c r="B546">
        <f>'1021'!B50</f>
        <v>30.5</v>
      </c>
      <c r="C546">
        <f>'1021'!C50</f>
        <v>0</v>
      </c>
      <c r="D546">
        <f>'1021'!D50</f>
        <v>49.5</v>
      </c>
      <c r="E546">
        <f>'1021'!E50</f>
        <v>529.20000000000005</v>
      </c>
      <c r="F546" s="16">
        <f t="shared" si="56"/>
        <v>80</v>
      </c>
      <c r="G546" s="16">
        <f t="shared" si="57"/>
        <v>529.20000000000005</v>
      </c>
    </row>
    <row r="547" spans="1:7" x14ac:dyDescent="0.25">
      <c r="A547" s="5">
        <v>44497</v>
      </c>
      <c r="B547">
        <f>'1028'!B50</f>
        <v>30.5</v>
      </c>
      <c r="C547">
        <f>'1028'!C50</f>
        <v>0</v>
      </c>
      <c r="D547">
        <f>'1028'!D50</f>
        <v>49.5</v>
      </c>
      <c r="E547">
        <f>'1028'!E50</f>
        <v>529.20000000000005</v>
      </c>
      <c r="F547" s="16">
        <f t="shared" si="56"/>
        <v>80</v>
      </c>
      <c r="G547" s="16">
        <f t="shared" si="57"/>
        <v>529.20000000000005</v>
      </c>
    </row>
    <row r="548" spans="1:7" x14ac:dyDescent="0.25">
      <c r="A548" s="5">
        <v>44504</v>
      </c>
      <c r="B548">
        <v>45.5</v>
      </c>
      <c r="C548">
        <v>0</v>
      </c>
      <c r="D548">
        <v>49.5</v>
      </c>
      <c r="E548">
        <v>529.20000000000005</v>
      </c>
      <c r="F548" s="16">
        <f t="shared" ref="F548:F551" si="58">+B548+D548</f>
        <v>95</v>
      </c>
      <c r="G548" s="16">
        <f t="shared" ref="G548:G551" si="59">+C548+E548</f>
        <v>529.20000000000005</v>
      </c>
    </row>
    <row r="549" spans="1:7" x14ac:dyDescent="0.25">
      <c r="A549" s="5">
        <v>44511</v>
      </c>
      <c r="B549">
        <f>'1111'!B51</f>
        <v>45.5</v>
      </c>
      <c r="C549">
        <f>'1111'!C51</f>
        <v>0</v>
      </c>
      <c r="D549">
        <f>'1111'!D51</f>
        <v>49.5</v>
      </c>
      <c r="E549">
        <f>'1111'!E51</f>
        <v>529.20000000000005</v>
      </c>
      <c r="F549" s="16">
        <f t="shared" si="58"/>
        <v>95</v>
      </c>
      <c r="G549" s="16">
        <f t="shared" si="59"/>
        <v>529.20000000000005</v>
      </c>
    </row>
    <row r="550" spans="1:7" x14ac:dyDescent="0.25">
      <c r="A550" s="5">
        <v>44518</v>
      </c>
      <c r="B550">
        <f>'1118'!B51</f>
        <v>45.5</v>
      </c>
      <c r="C550">
        <f>'1118'!C51</f>
        <v>0</v>
      </c>
      <c r="D550">
        <f>'1118'!D51</f>
        <v>49.5</v>
      </c>
      <c r="E550">
        <f>'1118'!E51</f>
        <v>529.20000000000005</v>
      </c>
      <c r="F550" s="16">
        <f t="shared" si="58"/>
        <v>95</v>
      </c>
      <c r="G550" s="16">
        <f t="shared" si="59"/>
        <v>529.20000000000005</v>
      </c>
    </row>
    <row r="551" spans="1:7" x14ac:dyDescent="0.25">
      <c r="A551" s="5">
        <v>44525</v>
      </c>
      <c r="B551">
        <f>'1125'!B51</f>
        <v>45.5</v>
      </c>
      <c r="C551">
        <f>'1125'!C51</f>
        <v>0</v>
      </c>
      <c r="D551">
        <f>'1125'!D51</f>
        <v>49.5</v>
      </c>
      <c r="E551">
        <f>'1125'!E51</f>
        <v>529.20000000000005</v>
      </c>
      <c r="F551" s="16">
        <f t="shared" si="58"/>
        <v>95</v>
      </c>
      <c r="G551" s="16">
        <f t="shared" si="59"/>
        <v>529.20000000000005</v>
      </c>
    </row>
    <row r="552" spans="1:7" x14ac:dyDescent="0.25">
      <c r="A552" s="5">
        <v>44532</v>
      </c>
      <c r="B552">
        <f>'1202'!B51</f>
        <v>45.5</v>
      </c>
      <c r="C552">
        <f>'1202'!C51</f>
        <v>0</v>
      </c>
      <c r="D552">
        <f>'1202'!D51</f>
        <v>49.5</v>
      </c>
      <c r="E552">
        <f>'1202'!E51</f>
        <v>529.20000000000005</v>
      </c>
      <c r="F552" s="16">
        <f t="shared" ref="F552:F559" si="60">+B552+D552</f>
        <v>95</v>
      </c>
      <c r="G552" s="16">
        <f t="shared" ref="G552:G559" si="61">+C552+E552</f>
        <v>529.20000000000005</v>
      </c>
    </row>
    <row r="553" spans="1:7" x14ac:dyDescent="0.25">
      <c r="A553" s="5">
        <v>44539</v>
      </c>
      <c r="B553">
        <f>'1209'!B52</f>
        <v>45.5</v>
      </c>
      <c r="C553">
        <f>'1209'!C52</f>
        <v>0</v>
      </c>
      <c r="D553">
        <f>'1209'!D52</f>
        <v>49.5</v>
      </c>
      <c r="E553">
        <f>'1209'!E52</f>
        <v>529.20000000000005</v>
      </c>
      <c r="F553" s="16">
        <f t="shared" si="60"/>
        <v>95</v>
      </c>
      <c r="G553" s="16">
        <f t="shared" si="61"/>
        <v>529.20000000000005</v>
      </c>
    </row>
    <row r="554" spans="1:7" x14ac:dyDescent="0.25">
      <c r="A554" s="5">
        <v>44546</v>
      </c>
      <c r="B554">
        <f>'1216'!B52</f>
        <v>45.5</v>
      </c>
      <c r="C554">
        <f>'1216'!C52</f>
        <v>0</v>
      </c>
      <c r="D554">
        <f>'1216'!D52</f>
        <v>49.5</v>
      </c>
      <c r="E554">
        <f>'1216'!E52</f>
        <v>529.20000000000005</v>
      </c>
      <c r="F554" s="16">
        <f t="shared" si="60"/>
        <v>95</v>
      </c>
      <c r="G554" s="16">
        <f t="shared" si="61"/>
        <v>529.20000000000005</v>
      </c>
    </row>
    <row r="555" spans="1:7" x14ac:dyDescent="0.25">
      <c r="A555" s="5">
        <v>44553</v>
      </c>
      <c r="B555">
        <f>'1223'!B53</f>
        <v>45.5</v>
      </c>
      <c r="C555">
        <f>'1223'!C53</f>
        <v>0</v>
      </c>
      <c r="D555">
        <f>'1223'!D53</f>
        <v>49.5</v>
      </c>
      <c r="E555">
        <f>'1223'!E53</f>
        <v>529.20000000000005</v>
      </c>
      <c r="F555" s="16">
        <f t="shared" si="60"/>
        <v>95</v>
      </c>
      <c r="G555" s="16">
        <f t="shared" si="61"/>
        <v>529.20000000000005</v>
      </c>
    </row>
    <row r="556" spans="1:7" x14ac:dyDescent="0.25">
      <c r="A556" s="5">
        <v>44560</v>
      </c>
      <c r="B556">
        <f>'1230'!B53</f>
        <v>45.5</v>
      </c>
      <c r="C556">
        <f>'1230'!C53</f>
        <v>0</v>
      </c>
      <c r="D556">
        <f>'1230'!D53</f>
        <v>49.5</v>
      </c>
      <c r="E556">
        <f>'1230'!E53</f>
        <v>529.20000000000005</v>
      </c>
      <c r="F556" s="16">
        <f t="shared" si="60"/>
        <v>95</v>
      </c>
      <c r="G556" s="16">
        <f t="shared" si="61"/>
        <v>529.20000000000005</v>
      </c>
    </row>
    <row r="557" spans="1:7" x14ac:dyDescent="0.25">
      <c r="A557" s="5">
        <v>44567</v>
      </c>
      <c r="B557">
        <f>'0106'!B53</f>
        <v>45.5</v>
      </c>
      <c r="C557">
        <f>'0106'!C53</f>
        <v>0</v>
      </c>
      <c r="D557">
        <f>'0106'!D53</f>
        <v>49.5</v>
      </c>
      <c r="E557">
        <f>'0106'!E53</f>
        <v>529.20000000000005</v>
      </c>
      <c r="F557" s="16">
        <f t="shared" si="60"/>
        <v>95</v>
      </c>
      <c r="G557" s="16">
        <f t="shared" si="61"/>
        <v>529.20000000000005</v>
      </c>
    </row>
    <row r="558" spans="1:7" x14ac:dyDescent="0.25">
      <c r="A558" s="5">
        <v>44574</v>
      </c>
      <c r="B558">
        <f>'0113'!B53</f>
        <v>0.5</v>
      </c>
      <c r="C558">
        <f>'0113'!C53</f>
        <v>0</v>
      </c>
      <c r="D558">
        <f>'0113'!D53</f>
        <v>95.2</v>
      </c>
      <c r="E558">
        <f>'0113'!E53</f>
        <v>529.20000000000005</v>
      </c>
      <c r="F558" s="16">
        <f t="shared" si="60"/>
        <v>95.7</v>
      </c>
      <c r="G558" s="16">
        <f t="shared" si="61"/>
        <v>529.20000000000005</v>
      </c>
    </row>
    <row r="559" spans="1:7" x14ac:dyDescent="0.25">
      <c r="A559" s="5">
        <v>44581</v>
      </c>
      <c r="B559">
        <f>'0120'!B53</f>
        <v>0.5</v>
      </c>
      <c r="C559">
        <f>'0120'!C53</f>
        <v>0</v>
      </c>
      <c r="D559">
        <f>'0120'!D53</f>
        <v>95.2</v>
      </c>
      <c r="E559">
        <f>'0120'!E53</f>
        <v>545.70000000000005</v>
      </c>
      <c r="F559" s="16">
        <f t="shared" si="60"/>
        <v>95.7</v>
      </c>
      <c r="G559" s="16">
        <f t="shared" si="61"/>
        <v>545.70000000000005</v>
      </c>
    </row>
    <row r="560" spans="1:7" x14ac:dyDescent="0.25">
      <c r="A560" s="5">
        <v>44588</v>
      </c>
      <c r="B560">
        <f>'0127'!B53</f>
        <v>0.5</v>
      </c>
      <c r="C560">
        <f>'0127'!C53</f>
        <v>0</v>
      </c>
      <c r="D560">
        <f>'0127'!D53</f>
        <v>95.2</v>
      </c>
      <c r="E560">
        <f>'0127'!E53</f>
        <v>545.70000000000005</v>
      </c>
      <c r="F560" s="16">
        <f t="shared" ref="F560:F566" si="62">+B560+D560</f>
        <v>95.7</v>
      </c>
      <c r="G560" s="16">
        <f t="shared" ref="G560:G566" si="63">+C560+E560</f>
        <v>545.70000000000005</v>
      </c>
    </row>
    <row r="561" spans="1:9" x14ac:dyDescent="0.25">
      <c r="A561" s="5">
        <v>44595</v>
      </c>
      <c r="B561">
        <f>'0203'!B53</f>
        <v>0.5</v>
      </c>
      <c r="C561">
        <f>'0203'!C53</f>
        <v>0</v>
      </c>
      <c r="D561">
        <f>'0203'!D53</f>
        <v>95.2</v>
      </c>
      <c r="E561">
        <f>'0203'!E53</f>
        <v>545.70000000000005</v>
      </c>
      <c r="F561" s="16">
        <f t="shared" si="62"/>
        <v>95.7</v>
      </c>
      <c r="G561" s="16">
        <f t="shared" si="63"/>
        <v>545.70000000000005</v>
      </c>
    </row>
    <row r="562" spans="1:9" x14ac:dyDescent="0.25">
      <c r="A562" s="5">
        <v>44602</v>
      </c>
      <c r="B562">
        <f>'0210'!B53</f>
        <v>0.5</v>
      </c>
      <c r="C562">
        <f>'0210'!C53</f>
        <v>0</v>
      </c>
      <c r="D562">
        <f>'0210'!D53</f>
        <v>95.2</v>
      </c>
      <c r="E562">
        <f>'0210'!E53</f>
        <v>545.70000000000005</v>
      </c>
      <c r="F562" s="16">
        <f t="shared" si="62"/>
        <v>95.7</v>
      </c>
      <c r="G562" s="16">
        <f t="shared" si="63"/>
        <v>545.70000000000005</v>
      </c>
    </row>
    <row r="563" spans="1:9" x14ac:dyDescent="0.25">
      <c r="A563" s="5">
        <v>44609</v>
      </c>
      <c r="B563">
        <f>'0217'!B53</f>
        <v>0.5</v>
      </c>
      <c r="C563">
        <f>'0217'!C53</f>
        <v>0</v>
      </c>
      <c r="D563">
        <f>'0217'!D53</f>
        <v>95.2</v>
      </c>
      <c r="E563">
        <f>'0217'!E53</f>
        <v>545.70000000000005</v>
      </c>
      <c r="F563" s="16">
        <f t="shared" si="62"/>
        <v>95.7</v>
      </c>
      <c r="G563" s="16">
        <f t="shared" si="63"/>
        <v>545.70000000000005</v>
      </c>
    </row>
    <row r="564" spans="1:9" x14ac:dyDescent="0.25">
      <c r="A564" s="5">
        <v>44616</v>
      </c>
      <c r="B564">
        <f>'0224'!B53</f>
        <v>0.5</v>
      </c>
      <c r="C564">
        <f>'0224'!C53</f>
        <v>0</v>
      </c>
      <c r="D564">
        <f>'0224'!D53</f>
        <v>95.2</v>
      </c>
      <c r="E564">
        <f>'0224'!E53</f>
        <v>545.70000000000005</v>
      </c>
      <c r="F564" s="16">
        <f t="shared" si="62"/>
        <v>95.7</v>
      </c>
      <c r="G564" s="16">
        <f t="shared" si="63"/>
        <v>545.70000000000005</v>
      </c>
    </row>
    <row r="565" spans="1:9" x14ac:dyDescent="0.25">
      <c r="A565" s="5">
        <v>44623</v>
      </c>
      <c r="B565">
        <f>'0303'!B53</f>
        <v>0.5</v>
      </c>
      <c r="C565">
        <f>'0303'!C53</f>
        <v>0</v>
      </c>
      <c r="D565">
        <f>'0303'!D53</f>
        <v>95.2</v>
      </c>
      <c r="E565">
        <f>'0303'!E53</f>
        <v>545.70000000000005</v>
      </c>
      <c r="F565" s="16">
        <f t="shared" si="62"/>
        <v>95.7</v>
      </c>
      <c r="G565" s="16">
        <f t="shared" si="63"/>
        <v>545.70000000000005</v>
      </c>
    </row>
    <row r="566" spans="1:9" x14ac:dyDescent="0.25">
      <c r="A566" s="5">
        <v>44630</v>
      </c>
      <c r="B566">
        <f>'0310'!B54</f>
        <v>0.5</v>
      </c>
      <c r="C566">
        <f>'0310'!C54</f>
        <v>0</v>
      </c>
      <c r="D566">
        <f>'0310'!D54</f>
        <v>95.2</v>
      </c>
      <c r="E566">
        <f>'0310'!E54</f>
        <v>545.70000000000005</v>
      </c>
      <c r="F566" s="16">
        <f t="shared" si="62"/>
        <v>95.7</v>
      </c>
      <c r="G566" s="16">
        <f t="shared" si="63"/>
        <v>545.70000000000005</v>
      </c>
    </row>
    <row r="567" spans="1:9" x14ac:dyDescent="0.25">
      <c r="A567" s="5">
        <v>44637</v>
      </c>
      <c r="B567">
        <f>'0317'!B55</f>
        <v>0.5</v>
      </c>
      <c r="C567">
        <f>'0317'!C55</f>
        <v>0</v>
      </c>
      <c r="D567">
        <f>'0317'!D55</f>
        <v>95.2</v>
      </c>
      <c r="E567">
        <f>'0317'!E55</f>
        <v>545.70000000000005</v>
      </c>
      <c r="F567" s="16">
        <f t="shared" ref="F567:F570" si="64">+B567+D567</f>
        <v>95.7</v>
      </c>
      <c r="G567" s="16">
        <f t="shared" ref="G567:G570" si="65">+C567+E567</f>
        <v>545.70000000000005</v>
      </c>
    </row>
    <row r="568" spans="1:9" x14ac:dyDescent="0.25">
      <c r="A568" s="5">
        <v>44644</v>
      </c>
      <c r="B568">
        <f>'0324'!B55</f>
        <v>0</v>
      </c>
      <c r="C568">
        <f>'0324'!C55</f>
        <v>0</v>
      </c>
      <c r="D568">
        <f>'0324'!D55</f>
        <v>95.7</v>
      </c>
      <c r="E568">
        <f>'0324'!E55</f>
        <v>545.70000000000005</v>
      </c>
      <c r="F568" s="16">
        <f t="shared" si="64"/>
        <v>95.7</v>
      </c>
      <c r="G568" s="16">
        <f t="shared" si="65"/>
        <v>545.70000000000005</v>
      </c>
    </row>
    <row r="569" spans="1:9" x14ac:dyDescent="0.25">
      <c r="A569" s="5">
        <v>44651</v>
      </c>
      <c r="B569">
        <f>'0331'!B55</f>
        <v>0</v>
      </c>
      <c r="C569">
        <f>'0331'!C55</f>
        <v>0</v>
      </c>
      <c r="D569">
        <f>'0331'!D55</f>
        <v>95.7</v>
      </c>
      <c r="E569">
        <f>'0331'!E55</f>
        <v>545.70000000000005</v>
      </c>
      <c r="F569" s="16">
        <f t="shared" si="64"/>
        <v>95.7</v>
      </c>
      <c r="G569" s="16">
        <f t="shared" si="65"/>
        <v>545.70000000000005</v>
      </c>
    </row>
    <row r="570" spans="1:9" x14ac:dyDescent="0.25">
      <c r="A570" s="5">
        <v>44658</v>
      </c>
      <c r="B570">
        <f>'0407'!B55</f>
        <v>0</v>
      </c>
      <c r="C570">
        <f>'0407'!C55</f>
        <v>0</v>
      </c>
      <c r="D570">
        <f>'0407'!D55</f>
        <v>95.7</v>
      </c>
      <c r="E570">
        <f>'0407'!E55</f>
        <v>545.70000000000005</v>
      </c>
      <c r="F570" s="16">
        <f t="shared" si="64"/>
        <v>95.7</v>
      </c>
      <c r="G570" s="16">
        <f t="shared" si="65"/>
        <v>545.70000000000005</v>
      </c>
      <c r="I570">
        <f>'0407'!F55</f>
        <v>0</v>
      </c>
    </row>
    <row r="571" spans="1:9" x14ac:dyDescent="0.25">
      <c r="A571" s="5">
        <v>44665</v>
      </c>
      <c r="B571">
        <f>'0414'!B57</f>
        <v>0</v>
      </c>
      <c r="C571">
        <f>'0414'!C57</f>
        <v>0</v>
      </c>
      <c r="D571">
        <f>'0414'!D57</f>
        <v>95.7</v>
      </c>
      <c r="E571">
        <f>'0414'!E57</f>
        <v>545.70000000000005</v>
      </c>
      <c r="F571" s="16">
        <f t="shared" ref="F571:F574" si="66">+B571+D571</f>
        <v>95.7</v>
      </c>
      <c r="G571" s="16">
        <f t="shared" ref="G571:G574" si="67">+C571+E571</f>
        <v>545.70000000000005</v>
      </c>
      <c r="I571">
        <f>'0414'!F57</f>
        <v>0</v>
      </c>
    </row>
    <row r="572" spans="1:9" x14ac:dyDescent="0.25">
      <c r="A572" s="5">
        <v>44672</v>
      </c>
      <c r="B572">
        <f>'0421'!B59</f>
        <v>0</v>
      </c>
      <c r="C572">
        <f>'0421'!C59</f>
        <v>0</v>
      </c>
      <c r="D572">
        <f>'0421'!D59</f>
        <v>95.7</v>
      </c>
      <c r="E572">
        <f>'0421'!E59</f>
        <v>545.70000000000005</v>
      </c>
      <c r="F572" s="16">
        <f t="shared" si="66"/>
        <v>95.7</v>
      </c>
      <c r="G572" s="16">
        <f t="shared" si="67"/>
        <v>545.70000000000005</v>
      </c>
      <c r="I572">
        <f>'0421'!F59</f>
        <v>0</v>
      </c>
    </row>
    <row r="573" spans="1:9" x14ac:dyDescent="0.25">
      <c r="A573" s="5">
        <v>44679</v>
      </c>
      <c r="B573">
        <f>'0428'!B59</f>
        <v>0</v>
      </c>
      <c r="C573">
        <f>'0428'!C59</f>
        <v>0</v>
      </c>
      <c r="D573">
        <f>'0428'!D59</f>
        <v>95.7</v>
      </c>
      <c r="E573">
        <f>'0428'!E59</f>
        <v>545.70000000000005</v>
      </c>
      <c r="F573" s="16">
        <f t="shared" si="66"/>
        <v>95.7</v>
      </c>
      <c r="G573" s="16">
        <f t="shared" si="67"/>
        <v>545.70000000000005</v>
      </c>
      <c r="I573">
        <f>'0428'!F59</f>
        <v>0</v>
      </c>
    </row>
    <row r="574" spans="1:9" x14ac:dyDescent="0.25">
      <c r="A574" s="5">
        <v>44686</v>
      </c>
      <c r="B574">
        <f>'0505'!B59</f>
        <v>0</v>
      </c>
      <c r="C574">
        <f>'0505'!C59</f>
        <v>0</v>
      </c>
      <c r="D574">
        <f>'0505'!D59</f>
        <v>95.7</v>
      </c>
      <c r="E574">
        <f>'0505'!E59</f>
        <v>545.70000000000005</v>
      </c>
      <c r="F574" s="16">
        <f t="shared" si="66"/>
        <v>95.7</v>
      </c>
      <c r="G574" s="16">
        <f t="shared" si="67"/>
        <v>545.70000000000005</v>
      </c>
      <c r="I574">
        <f>'0505'!F59</f>
        <v>0</v>
      </c>
    </row>
    <row r="575" spans="1:9" x14ac:dyDescent="0.25">
      <c r="A575" s="5">
        <v>44693</v>
      </c>
      <c r="B575">
        <f>'0512'!B59</f>
        <v>0</v>
      </c>
      <c r="C575">
        <f>'0512'!C59</f>
        <v>0</v>
      </c>
      <c r="D575">
        <f>'0512'!D59</f>
        <v>95.7</v>
      </c>
      <c r="E575">
        <f>'0512'!E59</f>
        <v>545.70000000000005</v>
      </c>
      <c r="F575" s="16">
        <f t="shared" ref="F575:F582" si="68">+B575+D575</f>
        <v>95.7</v>
      </c>
      <c r="G575" s="16">
        <f t="shared" ref="G575:G582" si="69">+C575+E575</f>
        <v>545.70000000000005</v>
      </c>
      <c r="I575">
        <f>'0512'!F59</f>
        <v>0</v>
      </c>
    </row>
    <row r="576" spans="1:9" x14ac:dyDescent="0.25">
      <c r="A576" s="5">
        <v>44700</v>
      </c>
      <c r="B576">
        <f>'0519'!B59</f>
        <v>0</v>
      </c>
      <c r="C576">
        <f>'0519'!C59</f>
        <v>0</v>
      </c>
      <c r="D576">
        <f>'0519'!D59</f>
        <v>95.7</v>
      </c>
      <c r="E576">
        <f>'0519'!E59</f>
        <v>545.70000000000005</v>
      </c>
      <c r="F576" s="16">
        <f t="shared" si="68"/>
        <v>95.7</v>
      </c>
      <c r="G576" s="16">
        <f t="shared" si="69"/>
        <v>545.70000000000005</v>
      </c>
      <c r="I576">
        <f>'0519'!F59</f>
        <v>0</v>
      </c>
    </row>
    <row r="577" spans="1:9" x14ac:dyDescent="0.25">
      <c r="A577" s="5">
        <v>44707</v>
      </c>
      <c r="B577">
        <f>'0526'!B60</f>
        <v>0</v>
      </c>
      <c r="C577">
        <f>'0526'!C60</f>
        <v>0</v>
      </c>
      <c r="D577">
        <f>'0526'!D60</f>
        <v>95.7</v>
      </c>
      <c r="E577">
        <f>'0526'!E60</f>
        <v>562.20000000000005</v>
      </c>
      <c r="F577" s="16">
        <f t="shared" si="68"/>
        <v>95.7</v>
      </c>
      <c r="G577" s="16">
        <f t="shared" si="69"/>
        <v>562.20000000000005</v>
      </c>
      <c r="I577">
        <f>'0526'!F60</f>
        <v>0</v>
      </c>
    </row>
    <row r="578" spans="1:9" x14ac:dyDescent="0.25">
      <c r="A578" s="5">
        <v>44714</v>
      </c>
      <c r="B578">
        <f>'0602'!B42</f>
        <v>0</v>
      </c>
      <c r="C578">
        <f>'0602'!C42</f>
        <v>100</v>
      </c>
      <c r="D578">
        <f>'0602'!D42</f>
        <v>0</v>
      </c>
      <c r="E578">
        <f>'0602'!E42</f>
        <v>0</v>
      </c>
      <c r="F578" s="16">
        <f t="shared" si="68"/>
        <v>0</v>
      </c>
      <c r="G578" s="16">
        <f t="shared" si="69"/>
        <v>100</v>
      </c>
    </row>
    <row r="579" spans="1:9" x14ac:dyDescent="0.25">
      <c r="A579" s="5">
        <v>44721</v>
      </c>
      <c r="B579">
        <f>'0609'!B39</f>
        <v>78</v>
      </c>
      <c r="C579">
        <f>'0609'!C39</f>
        <v>100</v>
      </c>
      <c r="D579">
        <f>'0609'!D39</f>
        <v>0</v>
      </c>
      <c r="E579">
        <f>'0609'!E39</f>
        <v>0</v>
      </c>
      <c r="F579" s="16">
        <f t="shared" si="68"/>
        <v>78</v>
      </c>
      <c r="G579" s="16">
        <f t="shared" si="69"/>
        <v>100</v>
      </c>
    </row>
    <row r="580" spans="1:9" x14ac:dyDescent="0.25">
      <c r="A580" s="5">
        <v>44728</v>
      </c>
      <c r="B580">
        <f>'0616'!B39</f>
        <v>80</v>
      </c>
      <c r="C580">
        <f>'0616'!C39</f>
        <v>100</v>
      </c>
      <c r="D580">
        <f>'0616'!D39</f>
        <v>0</v>
      </c>
      <c r="E580">
        <f>'0616'!E39</f>
        <v>0</v>
      </c>
      <c r="F580" s="16">
        <f t="shared" si="68"/>
        <v>80</v>
      </c>
      <c r="G580" s="16">
        <f t="shared" si="69"/>
        <v>100</v>
      </c>
    </row>
    <row r="581" spans="1:9" x14ac:dyDescent="0.25">
      <c r="A581" s="5">
        <v>44735</v>
      </c>
      <c r="B581">
        <f>'0623'!B40</f>
        <v>137.5</v>
      </c>
      <c r="C581">
        <f>'0623'!C40</f>
        <v>100</v>
      </c>
      <c r="D581">
        <f>'0623'!D40</f>
        <v>0</v>
      </c>
      <c r="E581">
        <f>'0623'!E40</f>
        <v>0</v>
      </c>
      <c r="F581" s="16">
        <f t="shared" si="68"/>
        <v>137.5</v>
      </c>
      <c r="G581" s="16">
        <f t="shared" si="69"/>
        <v>100</v>
      </c>
    </row>
    <row r="582" spans="1:9" x14ac:dyDescent="0.25">
      <c r="A582" s="5">
        <v>44742</v>
      </c>
      <c r="B582">
        <f>'0630'!B40</f>
        <v>137.5</v>
      </c>
      <c r="C582">
        <f>'0630'!C40</f>
        <v>100</v>
      </c>
      <c r="D582">
        <f>'0630'!D40</f>
        <v>0</v>
      </c>
      <c r="E582">
        <f>'0630'!E40</f>
        <v>0</v>
      </c>
      <c r="F582" s="16">
        <f t="shared" si="68"/>
        <v>137.5</v>
      </c>
      <c r="G582" s="16">
        <f t="shared" si="69"/>
        <v>100</v>
      </c>
    </row>
    <row r="583" spans="1:9" x14ac:dyDescent="0.25">
      <c r="A583" s="5">
        <v>44749</v>
      </c>
      <c r="B583">
        <f>'0707'!B41</f>
        <v>165</v>
      </c>
      <c r="C583">
        <f>'0707'!C41</f>
        <v>130</v>
      </c>
      <c r="D583">
        <f>'0707'!D41</f>
        <v>0</v>
      </c>
      <c r="E583">
        <f>'0707'!E41</f>
        <v>0</v>
      </c>
      <c r="F583" s="16">
        <f t="shared" ref="F583:F585" si="70">+B583+D583</f>
        <v>165</v>
      </c>
      <c r="G583" s="16">
        <f t="shared" ref="G583:G585" si="71">+C583+E583</f>
        <v>130</v>
      </c>
    </row>
    <row r="584" spans="1:9" x14ac:dyDescent="0.25">
      <c r="A584" s="5">
        <v>44756</v>
      </c>
      <c r="B584">
        <f>'0714'!B42</f>
        <v>147.5</v>
      </c>
      <c r="C584">
        <f>'0714'!C42</f>
        <v>130</v>
      </c>
      <c r="D584">
        <f>'0714'!D42</f>
        <v>26</v>
      </c>
      <c r="E584">
        <f>'0714'!E42</f>
        <v>0</v>
      </c>
      <c r="F584" s="16">
        <f t="shared" si="70"/>
        <v>173.5</v>
      </c>
      <c r="G584" s="16">
        <f t="shared" si="71"/>
        <v>130</v>
      </c>
    </row>
    <row r="585" spans="1:9" x14ac:dyDescent="0.25">
      <c r="A585" s="5">
        <v>44763</v>
      </c>
      <c r="B585">
        <f>'0721'!B43</f>
        <v>148</v>
      </c>
      <c r="C585">
        <f>'0721'!C43</f>
        <v>130</v>
      </c>
      <c r="D585">
        <f>'0721'!D43</f>
        <v>26</v>
      </c>
      <c r="E585">
        <f>'0721'!E43</f>
        <v>0</v>
      </c>
      <c r="F585" s="16">
        <f t="shared" si="70"/>
        <v>174</v>
      </c>
      <c r="G585" s="16">
        <f t="shared" si="71"/>
        <v>130</v>
      </c>
    </row>
    <row r="586" spans="1:9" x14ac:dyDescent="0.25">
      <c r="A586" s="5">
        <v>44770</v>
      </c>
      <c r="B586">
        <f>'0728'!B44</f>
        <v>148</v>
      </c>
      <c r="C586">
        <f>'0728'!C44</f>
        <v>130</v>
      </c>
      <c r="D586">
        <f>'0728'!D44</f>
        <v>26</v>
      </c>
      <c r="E586">
        <f>'0728'!E44</f>
        <v>0</v>
      </c>
      <c r="F586" s="16">
        <f t="shared" ref="F586:F593" si="72">+B586+D586</f>
        <v>174</v>
      </c>
      <c r="G586" s="16">
        <f t="shared" ref="G586:G593" si="73">+C586+E586</f>
        <v>130</v>
      </c>
    </row>
    <row r="587" spans="1:9" x14ac:dyDescent="0.25">
      <c r="A587" s="5">
        <v>44777</v>
      </c>
      <c r="B587">
        <f>'0804'!B44</f>
        <v>88</v>
      </c>
      <c r="C587">
        <f>'0804'!C44</f>
        <v>100</v>
      </c>
      <c r="D587">
        <f>'0804'!D44</f>
        <v>92</v>
      </c>
      <c r="E587">
        <f>'0804'!E44</f>
        <v>33</v>
      </c>
      <c r="F587" s="16">
        <f t="shared" si="72"/>
        <v>180</v>
      </c>
      <c r="G587" s="16">
        <f t="shared" si="73"/>
        <v>133</v>
      </c>
    </row>
    <row r="588" spans="1:9" x14ac:dyDescent="0.25">
      <c r="A588" s="5">
        <v>44784</v>
      </c>
      <c r="B588">
        <f>'0811'!B45</f>
        <v>60.5</v>
      </c>
      <c r="C588">
        <f>'0811'!C45</f>
        <v>100</v>
      </c>
      <c r="D588">
        <f>'0811'!D45</f>
        <v>147.69999999999999</v>
      </c>
      <c r="E588">
        <f>'0811'!E45</f>
        <v>33</v>
      </c>
      <c r="F588" s="16">
        <f t="shared" si="72"/>
        <v>208.2</v>
      </c>
      <c r="G588" s="16">
        <f t="shared" si="73"/>
        <v>133</v>
      </c>
    </row>
    <row r="589" spans="1:9" x14ac:dyDescent="0.25">
      <c r="A589" s="5">
        <v>44791</v>
      </c>
      <c r="C589">
        <v>100</v>
      </c>
      <c r="E589">
        <v>33</v>
      </c>
      <c r="F589" s="16">
        <f t="shared" si="72"/>
        <v>0</v>
      </c>
      <c r="G589" s="16">
        <f t="shared" si="73"/>
        <v>133</v>
      </c>
    </row>
    <row r="590" spans="1:9" x14ac:dyDescent="0.25">
      <c r="A590" s="5">
        <v>44798</v>
      </c>
      <c r="B590">
        <f>'0825'!B46</f>
        <v>80</v>
      </c>
      <c r="C590">
        <f>'0825'!C46</f>
        <v>50</v>
      </c>
      <c r="D590">
        <f>'0825'!D46</f>
        <v>176.9</v>
      </c>
      <c r="E590">
        <f>'0825'!E46</f>
        <v>33</v>
      </c>
      <c r="F590" s="16">
        <f t="shared" si="72"/>
        <v>256.89999999999998</v>
      </c>
      <c r="G590" s="16">
        <f t="shared" si="73"/>
        <v>83</v>
      </c>
    </row>
    <row r="591" spans="1:9" x14ac:dyDescent="0.25">
      <c r="A591" s="5">
        <v>44805</v>
      </c>
      <c r="B591">
        <f>'0901'!B46</f>
        <v>75</v>
      </c>
      <c r="C591">
        <f>'0901'!C46</f>
        <v>50</v>
      </c>
      <c r="D591">
        <f>'0901'!D46</f>
        <v>176.9</v>
      </c>
      <c r="E591">
        <f>'0901'!E46</f>
        <v>33</v>
      </c>
      <c r="F591" s="16">
        <f t="shared" si="72"/>
        <v>251.9</v>
      </c>
      <c r="G591" s="16">
        <f t="shared" si="73"/>
        <v>83</v>
      </c>
    </row>
    <row r="592" spans="1:9" x14ac:dyDescent="0.25">
      <c r="A592" s="5">
        <v>44812</v>
      </c>
      <c r="B592">
        <f>'0908'!B47</f>
        <v>75</v>
      </c>
      <c r="C592">
        <f>'0908'!C47</f>
        <v>50</v>
      </c>
      <c r="D592">
        <f>'0908'!D47</f>
        <v>176.9</v>
      </c>
      <c r="E592">
        <f>'0908'!E47</f>
        <v>33</v>
      </c>
      <c r="F592" s="16">
        <f t="shared" si="72"/>
        <v>251.9</v>
      </c>
      <c r="G592" s="16">
        <f t="shared" si="73"/>
        <v>83</v>
      </c>
    </row>
    <row r="593" spans="1:7" x14ac:dyDescent="0.25">
      <c r="A593" s="5">
        <v>44819</v>
      </c>
      <c r="B593">
        <f>'0915'!B48</f>
        <v>42.5</v>
      </c>
      <c r="C593">
        <f>'0915'!C48</f>
        <v>50</v>
      </c>
      <c r="D593">
        <f>'0915'!D48</f>
        <v>209.9</v>
      </c>
      <c r="E593">
        <f>'0915'!E48</f>
        <v>33</v>
      </c>
      <c r="F593" s="16">
        <f t="shared" si="72"/>
        <v>252.4</v>
      </c>
      <c r="G593" s="16">
        <f t="shared" si="73"/>
        <v>83</v>
      </c>
    </row>
    <row r="594" spans="1:7" x14ac:dyDescent="0.25">
      <c r="A594" s="5">
        <v>44826</v>
      </c>
      <c r="B594">
        <f>'0922'!B48</f>
        <v>72.5</v>
      </c>
      <c r="C594">
        <f>'0922'!C48</f>
        <v>50</v>
      </c>
      <c r="D594">
        <f>'0922'!D48</f>
        <v>209.9</v>
      </c>
      <c r="E594">
        <f>'0922'!E48</f>
        <v>49.5</v>
      </c>
      <c r="F594" s="16">
        <f t="shared" ref="F594:F602" si="74">+B594+D594</f>
        <v>282.39999999999998</v>
      </c>
      <c r="G594" s="16">
        <f t="shared" ref="G594:G602" si="75">+C594+E594</f>
        <v>99.5</v>
      </c>
    </row>
    <row r="595" spans="1:7" x14ac:dyDescent="0.25">
      <c r="A595" s="5">
        <v>44833</v>
      </c>
      <c r="B595">
        <f>'0929'!B49</f>
        <v>0</v>
      </c>
      <c r="C595">
        <f>'0929'!C49</f>
        <v>30.5</v>
      </c>
      <c r="D595">
        <f>'0929'!D49</f>
        <v>282.10000000000002</v>
      </c>
      <c r="E595">
        <f>'0929'!E49</f>
        <v>49.5</v>
      </c>
      <c r="F595" s="16">
        <f t="shared" si="74"/>
        <v>282.10000000000002</v>
      </c>
      <c r="G595" s="16">
        <f t="shared" si="75"/>
        <v>80</v>
      </c>
    </row>
    <row r="596" spans="1:7" x14ac:dyDescent="0.25">
      <c r="A596" s="5">
        <v>44840</v>
      </c>
      <c r="B596">
        <f>'1006'!B49</f>
        <v>0</v>
      </c>
      <c r="C596">
        <f>'1006'!C49</f>
        <v>30.5</v>
      </c>
      <c r="D596">
        <f>'1006'!D49</f>
        <v>282.10000000000002</v>
      </c>
      <c r="E596">
        <f>'1006'!E49</f>
        <v>49.5</v>
      </c>
      <c r="F596" s="16">
        <f t="shared" si="74"/>
        <v>282.10000000000002</v>
      </c>
      <c r="G596" s="16">
        <f t="shared" si="75"/>
        <v>80</v>
      </c>
    </row>
    <row r="597" spans="1:7" x14ac:dyDescent="0.25">
      <c r="A597" s="5">
        <v>44847</v>
      </c>
      <c r="B597">
        <f>'1013'!B50</f>
        <v>0</v>
      </c>
      <c r="C597">
        <f>'1013'!C50</f>
        <v>30.5</v>
      </c>
      <c r="D597">
        <f>'1013'!D50</f>
        <v>282.10000000000002</v>
      </c>
      <c r="E597">
        <f>'1013'!E50</f>
        <v>49.5</v>
      </c>
      <c r="F597" s="16">
        <f t="shared" si="74"/>
        <v>282.10000000000002</v>
      </c>
      <c r="G597" s="16">
        <f t="shared" si="75"/>
        <v>80</v>
      </c>
    </row>
    <row r="598" spans="1:7" x14ac:dyDescent="0.25">
      <c r="A598" s="5">
        <v>44854</v>
      </c>
      <c r="B598">
        <f>'1020'!B50</f>
        <v>0</v>
      </c>
      <c r="C598">
        <f>'1020'!C50</f>
        <v>30.5</v>
      </c>
      <c r="D598">
        <f>'1020'!D50</f>
        <v>282.10000000000002</v>
      </c>
      <c r="E598">
        <f>'1020'!E50</f>
        <v>49.5</v>
      </c>
      <c r="F598" s="16">
        <f t="shared" si="74"/>
        <v>282.10000000000002</v>
      </c>
      <c r="G598" s="16">
        <f t="shared" si="75"/>
        <v>80</v>
      </c>
    </row>
    <row r="599" spans="1:7" x14ac:dyDescent="0.25">
      <c r="A599" s="5">
        <v>44861</v>
      </c>
      <c r="B599">
        <f>'1027'!B50</f>
        <v>0</v>
      </c>
      <c r="C599">
        <f>'1027'!C50</f>
        <v>30.5</v>
      </c>
      <c r="D599">
        <f>'1027'!D50</f>
        <v>282.10000000000002</v>
      </c>
      <c r="E599">
        <f>'1027'!E50</f>
        <v>49.5</v>
      </c>
      <c r="F599" s="16">
        <f t="shared" si="74"/>
        <v>282.10000000000002</v>
      </c>
      <c r="G599" s="16">
        <f t="shared" si="75"/>
        <v>80</v>
      </c>
    </row>
    <row r="600" spans="1:7" x14ac:dyDescent="0.25">
      <c r="A600" s="5">
        <v>44868</v>
      </c>
      <c r="B600">
        <f>'1103'!B51</f>
        <v>0</v>
      </c>
      <c r="C600">
        <f>'1103'!C51</f>
        <v>45.5</v>
      </c>
      <c r="D600">
        <f>'1103'!D51</f>
        <v>282.10000000000002</v>
      </c>
      <c r="E600">
        <f>'1103'!E51</f>
        <v>49.5</v>
      </c>
      <c r="F600" s="16">
        <f t="shared" si="74"/>
        <v>282.10000000000002</v>
      </c>
      <c r="G600" s="16">
        <f t="shared" si="75"/>
        <v>95</v>
      </c>
    </row>
    <row r="601" spans="1:7" x14ac:dyDescent="0.25">
      <c r="A601" s="5">
        <v>44875</v>
      </c>
      <c r="B601">
        <f>'1110'!B51</f>
        <v>0</v>
      </c>
      <c r="C601">
        <f>'1110'!C51</f>
        <v>45.5</v>
      </c>
      <c r="D601">
        <f>'1110'!D51</f>
        <v>282.10000000000002</v>
      </c>
      <c r="E601">
        <f>'1110'!E51</f>
        <v>49.5</v>
      </c>
      <c r="F601" s="16">
        <f t="shared" si="74"/>
        <v>282.10000000000002</v>
      </c>
      <c r="G601" s="16">
        <f t="shared" si="75"/>
        <v>95</v>
      </c>
    </row>
    <row r="602" spans="1:7" x14ac:dyDescent="0.25">
      <c r="A602" s="5">
        <v>44882</v>
      </c>
      <c r="B602">
        <f>'1117'!B51</f>
        <v>0</v>
      </c>
      <c r="C602">
        <f>'1117'!C51</f>
        <v>45.5</v>
      </c>
      <c r="D602">
        <f>'1117'!D51</f>
        <v>282.10000000000002</v>
      </c>
      <c r="E602">
        <f>'1117'!E51</f>
        <v>49.5</v>
      </c>
      <c r="F602" s="16">
        <f t="shared" si="74"/>
        <v>282.10000000000002</v>
      </c>
      <c r="G602" s="16">
        <f t="shared" si="75"/>
        <v>95</v>
      </c>
    </row>
    <row r="603" spans="1:7" x14ac:dyDescent="0.25">
      <c r="A603" s="5">
        <v>44889</v>
      </c>
      <c r="B603">
        <f>'1124'!B51</f>
        <v>0</v>
      </c>
      <c r="C603">
        <f>'1124'!C51</f>
        <v>45.5</v>
      </c>
      <c r="D603">
        <f>'1124'!D51</f>
        <v>282.10000000000002</v>
      </c>
      <c r="E603">
        <f>'1124'!E51</f>
        <v>49.5</v>
      </c>
      <c r="F603" s="16">
        <f t="shared" ref="F603:F608" si="76">+B603+D603</f>
        <v>282.10000000000002</v>
      </c>
      <c r="G603" s="16">
        <f t="shared" ref="G603:G608" si="77">+C603+E603</f>
        <v>95</v>
      </c>
    </row>
    <row r="604" spans="1:7" x14ac:dyDescent="0.25">
      <c r="A604" s="5">
        <v>44896</v>
      </c>
      <c r="B604">
        <f>'1201'!B52</f>
        <v>0</v>
      </c>
      <c r="C604">
        <f>'1201'!C52</f>
        <v>45.5</v>
      </c>
      <c r="D604">
        <f>'1201'!D52</f>
        <v>282.10000000000002</v>
      </c>
      <c r="E604">
        <f>'1201'!E52</f>
        <v>49.5</v>
      </c>
      <c r="F604" s="16">
        <f t="shared" si="76"/>
        <v>282.10000000000002</v>
      </c>
      <c r="G604" s="16">
        <f t="shared" si="77"/>
        <v>95</v>
      </c>
    </row>
    <row r="605" spans="1:7" x14ac:dyDescent="0.25">
      <c r="A605" s="5">
        <v>44903</v>
      </c>
      <c r="B605">
        <f>'1208'!B52</f>
        <v>0</v>
      </c>
      <c r="C605">
        <f>'1208'!C52</f>
        <v>45.5</v>
      </c>
      <c r="D605">
        <f>'1208'!D52</f>
        <v>282.10000000000002</v>
      </c>
      <c r="E605">
        <f>'1208'!E52</f>
        <v>49.5</v>
      </c>
      <c r="F605" s="16">
        <f t="shared" si="76"/>
        <v>282.10000000000002</v>
      </c>
      <c r="G605" s="16">
        <f t="shared" si="77"/>
        <v>95</v>
      </c>
    </row>
    <row r="606" spans="1:7" x14ac:dyDescent="0.25">
      <c r="A606" s="5">
        <v>44910</v>
      </c>
      <c r="B606">
        <f>'1215'!B52</f>
        <v>0</v>
      </c>
      <c r="C606">
        <f>'1215'!C52</f>
        <v>45.5</v>
      </c>
      <c r="D606">
        <f>'1215'!D52</f>
        <v>282.10000000000002</v>
      </c>
      <c r="E606">
        <f>'1215'!E52</f>
        <v>49.5</v>
      </c>
      <c r="F606" s="16">
        <f t="shared" si="76"/>
        <v>282.10000000000002</v>
      </c>
      <c r="G606" s="16">
        <f t="shared" si="77"/>
        <v>95</v>
      </c>
    </row>
    <row r="607" spans="1:7" x14ac:dyDescent="0.25">
      <c r="A607" s="5">
        <v>44917</v>
      </c>
      <c r="B607">
        <f>'1222'!B52</f>
        <v>0</v>
      </c>
      <c r="C607">
        <f>'1222'!C52</f>
        <v>45.5</v>
      </c>
      <c r="D607">
        <f>'1222'!D52</f>
        <v>282.10000000000002</v>
      </c>
      <c r="E607">
        <f>'1222'!E52</f>
        <v>49.5</v>
      </c>
      <c r="F607" s="16">
        <f t="shared" si="76"/>
        <v>282.10000000000002</v>
      </c>
      <c r="G607" s="16">
        <f t="shared" si="77"/>
        <v>95</v>
      </c>
    </row>
    <row r="608" spans="1:7" x14ac:dyDescent="0.25">
      <c r="A608" s="5">
        <v>44924</v>
      </c>
      <c r="B608">
        <f>'1229'!B52</f>
        <v>0</v>
      </c>
      <c r="C608">
        <f>'1229'!C52</f>
        <v>45.5</v>
      </c>
      <c r="D608">
        <f>'1229'!D52</f>
        <v>282.10000000000002</v>
      </c>
      <c r="E608">
        <f>'1229'!E52</f>
        <v>49.5</v>
      </c>
      <c r="F608" s="16">
        <f t="shared" si="76"/>
        <v>282.10000000000002</v>
      </c>
      <c r="G608" s="16">
        <f t="shared" si="77"/>
        <v>95</v>
      </c>
    </row>
    <row r="609" spans="1:8" x14ac:dyDescent="0.25">
      <c r="A609" s="5">
        <v>44931</v>
      </c>
      <c r="B609">
        <f>'0105'!B52</f>
        <v>0</v>
      </c>
      <c r="C609">
        <f>'0105'!C52</f>
        <v>45.5</v>
      </c>
      <c r="D609">
        <f>'0105'!D52</f>
        <v>282.10000000000002</v>
      </c>
      <c r="E609">
        <f>'0105'!E52</f>
        <v>49.5</v>
      </c>
      <c r="F609" s="16">
        <f t="shared" ref="F609:F613" si="78">+B609+D609</f>
        <v>282.10000000000002</v>
      </c>
      <c r="G609" s="16">
        <f t="shared" ref="G609:G613" si="79">+C609+E609</f>
        <v>95</v>
      </c>
    </row>
    <row r="610" spans="1:8" x14ac:dyDescent="0.25">
      <c r="A610" s="5">
        <v>44938</v>
      </c>
      <c r="B610">
        <f>'0112'!C52</f>
        <v>0</v>
      </c>
      <c r="C610">
        <f>'0112'!D52</f>
        <v>0.5</v>
      </c>
      <c r="D610">
        <f>'0112'!E52</f>
        <v>282.10000000000002</v>
      </c>
      <c r="E610">
        <f>'0112'!F52</f>
        <v>95.2</v>
      </c>
      <c r="F610" s="16">
        <f t="shared" si="78"/>
        <v>282.10000000000002</v>
      </c>
      <c r="G610" s="16">
        <f t="shared" si="79"/>
        <v>95.7</v>
      </c>
    </row>
    <row r="611" spans="1:8" x14ac:dyDescent="0.25">
      <c r="A611" s="5">
        <v>44945</v>
      </c>
      <c r="B611">
        <f>'0119'!B52</f>
        <v>0</v>
      </c>
      <c r="C611">
        <f>'0119'!C52</f>
        <v>0.5</v>
      </c>
      <c r="D611">
        <f>'0119'!D52</f>
        <v>282.10000000000002</v>
      </c>
      <c r="E611">
        <f>'0119'!E52</f>
        <v>95.2</v>
      </c>
      <c r="F611" s="16">
        <f t="shared" si="78"/>
        <v>282.10000000000002</v>
      </c>
      <c r="G611" s="16">
        <f t="shared" si="79"/>
        <v>95.7</v>
      </c>
    </row>
    <row r="612" spans="1:8" x14ac:dyDescent="0.25">
      <c r="A612" s="5">
        <v>44952</v>
      </c>
      <c r="B612">
        <f>'0126'!B52</f>
        <v>0</v>
      </c>
      <c r="C612">
        <f>'0126'!C52</f>
        <v>0.5</v>
      </c>
      <c r="D612">
        <f>'0126'!D52</f>
        <v>282.10000000000002</v>
      </c>
      <c r="E612">
        <f>'0126'!E52</f>
        <v>95.2</v>
      </c>
      <c r="F612" s="16">
        <f t="shared" si="78"/>
        <v>282.10000000000002</v>
      </c>
      <c r="G612" s="16">
        <f t="shared" si="79"/>
        <v>95.7</v>
      </c>
    </row>
    <row r="613" spans="1:8" x14ac:dyDescent="0.25">
      <c r="A613" s="5">
        <v>44959</v>
      </c>
      <c r="B613">
        <f>'0202'!B52</f>
        <v>0</v>
      </c>
      <c r="C613">
        <f>'0202'!C52</f>
        <v>0.5</v>
      </c>
      <c r="D613">
        <f>'0202'!D52</f>
        <v>282.10000000000002</v>
      </c>
      <c r="E613">
        <f>'0202'!E52</f>
        <v>95.2</v>
      </c>
      <c r="F613" s="16">
        <f t="shared" si="78"/>
        <v>282.10000000000002</v>
      </c>
      <c r="G613" s="16">
        <f t="shared" si="79"/>
        <v>95.7</v>
      </c>
    </row>
    <row r="614" spans="1:8" x14ac:dyDescent="0.25">
      <c r="A614" s="5">
        <v>44966</v>
      </c>
      <c r="B614">
        <f>'0209'!B52</f>
        <v>0</v>
      </c>
      <c r="C614">
        <f>'0209'!C52</f>
        <v>0.5</v>
      </c>
      <c r="D614">
        <f>'0209'!D52</f>
        <v>282.10000000000002</v>
      </c>
      <c r="E614">
        <f>'0209'!E52</f>
        <v>95.2</v>
      </c>
      <c r="F614" s="16">
        <f t="shared" ref="F614:F618" si="80">+B614+D614</f>
        <v>282.10000000000002</v>
      </c>
      <c r="G614" s="16">
        <f t="shared" ref="G614:G618" si="81">+C614+E614</f>
        <v>95.7</v>
      </c>
    </row>
    <row r="615" spans="1:8" x14ac:dyDescent="0.25">
      <c r="A615" s="5">
        <v>44973</v>
      </c>
      <c r="B615">
        <f>'0216'!B52</f>
        <v>0</v>
      </c>
      <c r="C615">
        <f>'0216'!C52</f>
        <v>0.5</v>
      </c>
      <c r="D615">
        <f>'0216'!D52</f>
        <v>282.10000000000002</v>
      </c>
      <c r="E615">
        <f>'0216'!E52</f>
        <v>95.2</v>
      </c>
      <c r="F615" s="16">
        <f t="shared" si="80"/>
        <v>282.10000000000002</v>
      </c>
      <c r="G615" s="16">
        <f t="shared" si="81"/>
        <v>95.7</v>
      </c>
    </row>
    <row r="616" spans="1:8" x14ac:dyDescent="0.25">
      <c r="A616" s="5">
        <v>44980</v>
      </c>
      <c r="B616">
        <f>'0223'!B52</f>
        <v>0</v>
      </c>
      <c r="C616">
        <f>'0223'!C52</f>
        <v>0.5</v>
      </c>
      <c r="D616">
        <f>'0223'!D52</f>
        <v>282.10000000000002</v>
      </c>
      <c r="E616">
        <f>'0223'!E52</f>
        <v>95.2</v>
      </c>
      <c r="F616" s="16">
        <f t="shared" si="80"/>
        <v>282.10000000000002</v>
      </c>
      <c r="G616" s="16">
        <f t="shared" si="81"/>
        <v>95.7</v>
      </c>
    </row>
    <row r="617" spans="1:8" x14ac:dyDescent="0.25">
      <c r="A617" s="5">
        <v>44987</v>
      </c>
      <c r="B617">
        <f>'0302'!B53</f>
        <v>0</v>
      </c>
      <c r="C617">
        <f>'0302'!C53</f>
        <v>0.5</v>
      </c>
      <c r="D617">
        <f>'0302'!D53</f>
        <v>282.10000000000002</v>
      </c>
      <c r="E617">
        <f>'0302'!E53</f>
        <v>95.2</v>
      </c>
      <c r="F617" s="16">
        <f t="shared" si="80"/>
        <v>282.10000000000002</v>
      </c>
      <c r="G617" s="16">
        <f t="shared" si="81"/>
        <v>95.7</v>
      </c>
    </row>
    <row r="618" spans="1:8" x14ac:dyDescent="0.25">
      <c r="A618" s="5">
        <v>44994</v>
      </c>
      <c r="B618">
        <f>'0309'!B53</f>
        <v>0</v>
      </c>
      <c r="C618">
        <f>'0309'!C53</f>
        <v>0.5</v>
      </c>
      <c r="D618">
        <f>'0309'!D53</f>
        <v>282.10000000000002</v>
      </c>
      <c r="E618">
        <f>'0309'!E53</f>
        <v>95.2</v>
      </c>
      <c r="F618" s="16">
        <f t="shared" si="80"/>
        <v>282.10000000000002</v>
      </c>
      <c r="G618" s="16">
        <f t="shared" si="81"/>
        <v>95.7</v>
      </c>
    </row>
    <row r="619" spans="1:8" x14ac:dyDescent="0.25">
      <c r="A619" s="5">
        <v>45001</v>
      </c>
      <c r="B619">
        <f>'0316'!B53</f>
        <v>0</v>
      </c>
      <c r="C619">
        <f>'0316'!C53</f>
        <v>0.5</v>
      </c>
      <c r="D619">
        <f>'0316'!D53</f>
        <v>282.10000000000002</v>
      </c>
      <c r="E619">
        <f>'0316'!E53</f>
        <v>95.2</v>
      </c>
      <c r="F619" s="16">
        <f t="shared" ref="F619" si="82">+B619+D619</f>
        <v>282.10000000000002</v>
      </c>
      <c r="G619" s="16">
        <f t="shared" ref="G619" si="83">+C619+E619</f>
        <v>95.7</v>
      </c>
    </row>
    <row r="620" spans="1:8" x14ac:dyDescent="0.25">
      <c r="A620" s="5">
        <v>45008</v>
      </c>
      <c r="B620">
        <f>'0323'!B53</f>
        <v>0</v>
      </c>
      <c r="C620">
        <f>'0323'!C53</f>
        <v>0</v>
      </c>
      <c r="D620">
        <f>'0323'!D53</f>
        <v>282.10000000000002</v>
      </c>
      <c r="E620">
        <f>'0323'!E53</f>
        <v>95.7</v>
      </c>
      <c r="F620" s="16">
        <f t="shared" ref="F620:F622" si="84">+B620+D620</f>
        <v>282.10000000000002</v>
      </c>
      <c r="G620" s="16">
        <f t="shared" ref="G620:G622" si="85">+C620+E620</f>
        <v>95.7</v>
      </c>
      <c r="H620">
        <f>'0330'!F53</f>
        <v>0</v>
      </c>
    </row>
    <row r="621" spans="1:8" x14ac:dyDescent="0.25">
      <c r="A621" s="5">
        <v>45015</v>
      </c>
      <c r="B621">
        <f>'0330'!B53</f>
        <v>0</v>
      </c>
      <c r="C621">
        <f>'0330'!C53</f>
        <v>0</v>
      </c>
      <c r="D621">
        <f>'0330'!D53</f>
        <v>282.10000000000002</v>
      </c>
      <c r="E621">
        <f>'0330'!E53</f>
        <v>95.7</v>
      </c>
      <c r="F621" s="16">
        <f t="shared" si="84"/>
        <v>282.10000000000002</v>
      </c>
      <c r="G621" s="16">
        <f t="shared" si="85"/>
        <v>95.7</v>
      </c>
      <c r="H621">
        <f>'0330'!F53</f>
        <v>0</v>
      </c>
    </row>
    <row r="622" spans="1:8" x14ac:dyDescent="0.25">
      <c r="A622" s="5">
        <v>45022</v>
      </c>
      <c r="B622">
        <f>'0406'!B54</f>
        <v>0</v>
      </c>
      <c r="C622">
        <f>'0406'!C54</f>
        <v>0</v>
      </c>
      <c r="D622">
        <f>'0406'!D54</f>
        <v>282.10000000000002</v>
      </c>
      <c r="E622">
        <f>'0406'!E54</f>
        <v>95.7</v>
      </c>
      <c r="F622" s="16">
        <f t="shared" si="84"/>
        <v>282.10000000000002</v>
      </c>
      <c r="G622" s="16">
        <f t="shared" si="85"/>
        <v>95.7</v>
      </c>
      <c r="H622">
        <f>'0406'!F54</f>
        <v>0</v>
      </c>
    </row>
    <row r="623" spans="1:8" x14ac:dyDescent="0.25">
      <c r="A623" s="5">
        <v>45029</v>
      </c>
      <c r="B623">
        <f>'0413'!B55</f>
        <v>0</v>
      </c>
      <c r="C623">
        <f>'0413'!C55</f>
        <v>0</v>
      </c>
      <c r="D623">
        <f>'0413'!D55</f>
        <v>282.10000000000002</v>
      </c>
      <c r="E623">
        <f>'0413'!E55</f>
        <v>95.7</v>
      </c>
      <c r="F623" s="16">
        <f t="shared" ref="F623:F626" si="86">+B623+D623</f>
        <v>282.10000000000002</v>
      </c>
      <c r="G623" s="16">
        <f t="shared" ref="G623:G626" si="87">+C623+E623</f>
        <v>95.7</v>
      </c>
      <c r="H623">
        <f>'0406'!F55</f>
        <v>8</v>
      </c>
    </row>
    <row r="624" spans="1:8" x14ac:dyDescent="0.25">
      <c r="A624" s="5">
        <v>45036</v>
      </c>
      <c r="B624">
        <f>'0420'!B57</f>
        <v>0</v>
      </c>
      <c r="C624">
        <f>'0420'!C57</f>
        <v>0</v>
      </c>
      <c r="D624">
        <f>'0420'!D57</f>
        <v>282.10000000000002</v>
      </c>
      <c r="E624">
        <f>'0420'!E57</f>
        <v>95.7</v>
      </c>
      <c r="F624" s="16">
        <f t="shared" si="86"/>
        <v>282.10000000000002</v>
      </c>
      <c r="G624" s="16">
        <f t="shared" si="87"/>
        <v>95.7</v>
      </c>
      <c r="H624">
        <f>'0420'!F57</f>
        <v>0</v>
      </c>
    </row>
    <row r="625" spans="1:8" x14ac:dyDescent="0.25">
      <c r="A625" s="5">
        <v>45043</v>
      </c>
      <c r="B625">
        <f>'0427'!B57</f>
        <v>0</v>
      </c>
      <c r="C625">
        <f>'0427'!C57</f>
        <v>0</v>
      </c>
      <c r="D625">
        <f>'0427'!D57</f>
        <v>282.10000000000002</v>
      </c>
      <c r="E625">
        <f>'0427'!E57</f>
        <v>95.7</v>
      </c>
      <c r="F625" s="16">
        <f t="shared" si="86"/>
        <v>282.10000000000002</v>
      </c>
      <c r="G625" s="16">
        <f t="shared" si="87"/>
        <v>95.7</v>
      </c>
      <c r="H625">
        <f>'0427'!F57</f>
        <v>0</v>
      </c>
    </row>
    <row r="626" spans="1:8" x14ac:dyDescent="0.25">
      <c r="A626" s="5">
        <v>45050</v>
      </c>
      <c r="B626">
        <f>'0504'!B57</f>
        <v>0</v>
      </c>
      <c r="C626">
        <f>'0504'!C57</f>
        <v>0</v>
      </c>
      <c r="D626">
        <f>'0504'!D57</f>
        <v>282.10000000000002</v>
      </c>
      <c r="E626">
        <f>'0504'!E57</f>
        <v>95.7</v>
      </c>
      <c r="F626" s="16">
        <f t="shared" si="86"/>
        <v>282.10000000000002</v>
      </c>
      <c r="G626" s="16">
        <f t="shared" si="87"/>
        <v>95.7</v>
      </c>
      <c r="H626">
        <f>'0504'!F57</f>
        <v>0</v>
      </c>
    </row>
    <row r="627" spans="1:8" x14ac:dyDescent="0.25">
      <c r="A627" s="5">
        <v>45057</v>
      </c>
      <c r="B627">
        <f>'0511'!B57</f>
        <v>0</v>
      </c>
      <c r="C627">
        <f>'0511'!C57</f>
        <v>0</v>
      </c>
      <c r="D627">
        <f>'0511'!D57</f>
        <v>282.10000000000002</v>
      </c>
      <c r="E627">
        <f>'0511'!E57</f>
        <v>95.7</v>
      </c>
      <c r="F627" s="16">
        <f t="shared" ref="F627:F632" si="88">+B627+D627</f>
        <v>282.10000000000002</v>
      </c>
      <c r="G627" s="16">
        <f t="shared" ref="G627:G632" si="89">+C627+E627</f>
        <v>95.7</v>
      </c>
      <c r="H627">
        <f>'0511'!F57</f>
        <v>0</v>
      </c>
    </row>
    <row r="628" spans="1:8" x14ac:dyDescent="0.25">
      <c r="A628" s="5">
        <v>45064</v>
      </c>
      <c r="B628">
        <f>'0518'!B57</f>
        <v>0</v>
      </c>
      <c r="C628">
        <f>'0518'!C57</f>
        <v>0</v>
      </c>
      <c r="D628">
        <f>'0518'!D57</f>
        <v>282.10000000000002</v>
      </c>
      <c r="E628">
        <f>'0518'!E57</f>
        <v>95.7</v>
      </c>
      <c r="F628" s="16">
        <f t="shared" si="88"/>
        <v>282.10000000000002</v>
      </c>
      <c r="G628" s="16">
        <f t="shared" si="89"/>
        <v>95.7</v>
      </c>
      <c r="H628">
        <f>'0518'!F57</f>
        <v>0</v>
      </c>
    </row>
    <row r="629" spans="1:8" x14ac:dyDescent="0.25">
      <c r="A629" s="5">
        <v>45071</v>
      </c>
      <c r="B629">
        <f>'0525'!B57</f>
        <v>0</v>
      </c>
      <c r="C629">
        <f>'0525'!C57</f>
        <v>0</v>
      </c>
      <c r="D629">
        <f>'0525'!D57</f>
        <v>282.10000000000002</v>
      </c>
      <c r="E629">
        <f>'0525'!E57</f>
        <v>95.7</v>
      </c>
      <c r="F629" s="16">
        <f t="shared" si="88"/>
        <v>282.10000000000002</v>
      </c>
      <c r="G629" s="16">
        <f t="shared" si="89"/>
        <v>95.7</v>
      </c>
      <c r="H629">
        <f>'0525'!F57</f>
        <v>0</v>
      </c>
    </row>
    <row r="630" spans="1:8" x14ac:dyDescent="0.25">
      <c r="A630" s="5">
        <v>45078</v>
      </c>
      <c r="F630" s="16">
        <f t="shared" si="88"/>
        <v>0</v>
      </c>
      <c r="G630" s="16">
        <f t="shared" si="89"/>
        <v>0</v>
      </c>
    </row>
    <row r="631" spans="1:8" x14ac:dyDescent="0.25">
      <c r="A631" s="5">
        <v>45085</v>
      </c>
      <c r="B631">
        <f>'0608'!B40</f>
        <v>0</v>
      </c>
      <c r="C631">
        <f>'0608'!C40</f>
        <v>78</v>
      </c>
      <c r="D631">
        <f>'0608'!D40</f>
        <v>0</v>
      </c>
      <c r="E631">
        <f>'0608'!E40</f>
        <v>0</v>
      </c>
      <c r="F631" s="16">
        <f t="shared" si="88"/>
        <v>0</v>
      </c>
      <c r="G631" s="16">
        <f t="shared" si="89"/>
        <v>78</v>
      </c>
    </row>
    <row r="632" spans="1:8" x14ac:dyDescent="0.25">
      <c r="A632" s="5">
        <v>45092</v>
      </c>
      <c r="B632">
        <f>'0615'!B40</f>
        <v>0</v>
      </c>
      <c r="C632">
        <f>'0615'!C40</f>
        <v>80</v>
      </c>
      <c r="D632">
        <f>'0615'!D40</f>
        <v>0</v>
      </c>
      <c r="E632">
        <f>'0615'!E40</f>
        <v>0</v>
      </c>
      <c r="F632" s="16">
        <f t="shared" si="88"/>
        <v>0</v>
      </c>
      <c r="G632" s="16">
        <f t="shared" si="89"/>
        <v>80</v>
      </c>
    </row>
    <row r="633" spans="1:8" x14ac:dyDescent="0.25">
      <c r="A633" s="5">
        <v>45099</v>
      </c>
      <c r="B633">
        <f>'0622'!B41</f>
        <v>0</v>
      </c>
      <c r="C633">
        <f>'0622'!C41</f>
        <v>137.5</v>
      </c>
      <c r="D633">
        <f>'0622'!D41</f>
        <v>0</v>
      </c>
      <c r="E633">
        <f>'0622'!E41</f>
        <v>0</v>
      </c>
      <c r="F633" s="16">
        <f t="shared" ref="F633" si="90">+B633+D633</f>
        <v>0</v>
      </c>
      <c r="G633" s="16">
        <f t="shared" ref="G633" si="91">+C633+E633</f>
        <v>137.5</v>
      </c>
    </row>
    <row r="634" spans="1:8" x14ac:dyDescent="0.25">
      <c r="A634" s="5">
        <v>45106</v>
      </c>
      <c r="B634">
        <f>'0629'!B41</f>
        <v>0</v>
      </c>
      <c r="C634">
        <f>'0629'!C41</f>
        <v>137.5</v>
      </c>
      <c r="D634">
        <f>'0629'!D41</f>
        <v>57.2</v>
      </c>
      <c r="E634">
        <f>'0629'!E41</f>
        <v>0</v>
      </c>
      <c r="F634" s="16">
        <f t="shared" ref="F634" si="92">+B634+D634</f>
        <v>57.2</v>
      </c>
      <c r="G634" s="16">
        <f t="shared" ref="G634" si="93">+C634+E634</f>
        <v>137.5</v>
      </c>
    </row>
    <row r="635" spans="1:8" x14ac:dyDescent="0.25">
      <c r="A635" s="5">
        <v>45113</v>
      </c>
      <c r="B635">
        <f>'0706'!B42</f>
        <v>0</v>
      </c>
      <c r="C635">
        <f>'0706'!C42</f>
        <v>165</v>
      </c>
      <c r="D635">
        <f>'0706'!D42</f>
        <v>57.2</v>
      </c>
      <c r="E635">
        <f>'0706'!E42</f>
        <v>0</v>
      </c>
      <c r="F635" s="16">
        <f t="shared" ref="F635" si="94">+B635+D635</f>
        <v>57.2</v>
      </c>
      <c r="G635" s="16">
        <f t="shared" ref="G635" si="95">+C635+E635</f>
        <v>165</v>
      </c>
    </row>
    <row r="636" spans="1:8" x14ac:dyDescent="0.25">
      <c r="A636" s="5">
        <v>45120</v>
      </c>
      <c r="B636">
        <f>'0713'!B43</f>
        <v>0</v>
      </c>
      <c r="C636">
        <f>'0713'!C43</f>
        <v>147.5</v>
      </c>
      <c r="D636">
        <f>'0713'!D43</f>
        <v>90.2</v>
      </c>
      <c r="E636">
        <f>'0713'!E43</f>
        <v>26</v>
      </c>
      <c r="F636" s="16">
        <f t="shared" ref="F636" si="96">+B636+D636</f>
        <v>90.2</v>
      </c>
      <c r="G636" s="16">
        <f t="shared" ref="G636" si="97">+C636+E636</f>
        <v>173.5</v>
      </c>
    </row>
    <row r="637" spans="1:8" x14ac:dyDescent="0.25">
      <c r="A637" s="5">
        <v>45127</v>
      </c>
      <c r="B637">
        <f>'0720'!B44</f>
        <v>0</v>
      </c>
      <c r="C637">
        <f>'0720'!C44</f>
        <v>148</v>
      </c>
      <c r="D637">
        <f>'0720'!D44</f>
        <v>90.2</v>
      </c>
      <c r="E637">
        <f>'0720'!E44</f>
        <v>26</v>
      </c>
      <c r="F637" s="16">
        <f t="shared" ref="F637" si="98">+B637+D637</f>
        <v>90.2</v>
      </c>
      <c r="G637" s="16">
        <f t="shared" ref="G637" si="99">+C637+E637</f>
        <v>174</v>
      </c>
    </row>
    <row r="638" spans="1:8" x14ac:dyDescent="0.25">
      <c r="A638" s="5">
        <v>45134</v>
      </c>
      <c r="B638">
        <f>'0727'!B44</f>
        <v>0</v>
      </c>
      <c r="C638">
        <f>'0727'!C44</f>
        <v>148</v>
      </c>
      <c r="D638">
        <f>'0727'!D44</f>
        <v>90.2</v>
      </c>
      <c r="E638">
        <f>'0727'!E44</f>
        <v>26</v>
      </c>
      <c r="F638" s="16">
        <f t="shared" ref="F638" si="100">+B638+D638</f>
        <v>90.2</v>
      </c>
      <c r="G638" s="16">
        <f t="shared" ref="G638" si="101">+C638+E638</f>
        <v>174</v>
      </c>
    </row>
    <row r="639" spans="1:8" x14ac:dyDescent="0.25">
      <c r="A639" s="5">
        <v>45141</v>
      </c>
      <c r="B639">
        <f>'0803'!B44</f>
        <v>0</v>
      </c>
      <c r="C639">
        <f>'0803'!C44</f>
        <v>88</v>
      </c>
      <c r="D639">
        <f>'0803'!D44</f>
        <v>90.2</v>
      </c>
      <c r="E639">
        <f>'0803'!E44</f>
        <v>92</v>
      </c>
      <c r="F639" s="16">
        <f t="shared" ref="F639" si="102">+B639+D639</f>
        <v>90.2</v>
      </c>
      <c r="G639" s="16">
        <f t="shared" ref="G639" si="103">+C639+E639</f>
        <v>180</v>
      </c>
    </row>
    <row r="640" spans="1:8" x14ac:dyDescent="0.25">
      <c r="A640" s="5">
        <v>45148</v>
      </c>
      <c r="B640">
        <f>'0810'!B46</f>
        <v>0</v>
      </c>
      <c r="C640">
        <f>'0810'!C46</f>
        <v>60.5</v>
      </c>
      <c r="D640">
        <f>'0810'!D46</f>
        <v>90.2</v>
      </c>
      <c r="E640">
        <f>'0810'!E46</f>
        <v>147.69999999999999</v>
      </c>
      <c r="F640" s="16">
        <f t="shared" ref="F640:G642" si="104">+B639+D639</f>
        <v>90.2</v>
      </c>
      <c r="G640" s="16">
        <f t="shared" si="104"/>
        <v>180</v>
      </c>
    </row>
    <row r="641" spans="1:7" x14ac:dyDescent="0.25">
      <c r="A641" s="5">
        <v>45155</v>
      </c>
      <c r="B641">
        <f>'0817'!B47</f>
        <v>0</v>
      </c>
      <c r="C641">
        <f>'0817'!C47</f>
        <v>60.5</v>
      </c>
      <c r="D641">
        <f>'0817'!D47</f>
        <v>90.2</v>
      </c>
      <c r="E641">
        <f>'0817'!E47</f>
        <v>147.69999999999999</v>
      </c>
      <c r="F641" s="16">
        <f t="shared" si="104"/>
        <v>90.2</v>
      </c>
      <c r="G641" s="16">
        <f t="shared" si="104"/>
        <v>208.2</v>
      </c>
    </row>
    <row r="642" spans="1:7" x14ac:dyDescent="0.25">
      <c r="A642" s="5">
        <v>45162</v>
      </c>
      <c r="B642">
        <f>'0824'!B48</f>
        <v>0</v>
      </c>
      <c r="C642">
        <f>'0824'!C48</f>
        <v>80</v>
      </c>
      <c r="D642">
        <f>'0824'!D48</f>
        <v>90.2</v>
      </c>
      <c r="E642">
        <f>'0824'!E48</f>
        <v>176.9</v>
      </c>
      <c r="F642" s="16">
        <f t="shared" si="104"/>
        <v>90.2</v>
      </c>
      <c r="G642" s="16">
        <f t="shared" si="104"/>
        <v>208.2</v>
      </c>
    </row>
    <row r="643" spans="1:7" x14ac:dyDescent="0.25">
      <c r="A643" s="5">
        <v>45169</v>
      </c>
      <c r="B643">
        <f>'0831'!B48</f>
        <v>0</v>
      </c>
      <c r="C643">
        <f>'0831'!C48</f>
        <v>75</v>
      </c>
      <c r="D643">
        <f>'0831'!D48</f>
        <v>90.2</v>
      </c>
      <c r="E643">
        <f>'0831'!E48</f>
        <v>176.9</v>
      </c>
      <c r="F643" s="16">
        <f t="shared" ref="F643" si="105">+B642+D642</f>
        <v>90.2</v>
      </c>
      <c r="G643" s="16">
        <f t="shared" ref="G643" si="106">+C642+E642</f>
        <v>256.89999999999998</v>
      </c>
    </row>
    <row r="644" spans="1:7" x14ac:dyDescent="0.25">
      <c r="A644" s="5">
        <v>45176</v>
      </c>
      <c r="B644">
        <f>'0907'!B49</f>
        <v>0</v>
      </c>
      <c r="C644">
        <f>'0907'!C49</f>
        <v>75</v>
      </c>
      <c r="D644">
        <f>'0907'!D49</f>
        <v>90.2</v>
      </c>
      <c r="E644">
        <f>'0907'!E49</f>
        <v>176.9</v>
      </c>
      <c r="F644" s="16">
        <f t="shared" ref="F644:F645" si="107">+B643+D643</f>
        <v>90.2</v>
      </c>
      <c r="G644" s="16">
        <f t="shared" ref="G644:G645" si="108">+C643+E643</f>
        <v>251.9</v>
      </c>
    </row>
    <row r="645" spans="1:7" x14ac:dyDescent="0.25">
      <c r="A645" s="5">
        <v>45183</v>
      </c>
      <c r="B645">
        <f>'0914'!B50</f>
        <v>15</v>
      </c>
      <c r="C645">
        <f>'0914'!C50</f>
        <v>42.5</v>
      </c>
      <c r="D645">
        <f>'0914'!D50</f>
        <v>90.2</v>
      </c>
      <c r="E645">
        <f>'0914'!E50</f>
        <v>209.9</v>
      </c>
      <c r="F645" s="16">
        <f t="shared" si="107"/>
        <v>90.2</v>
      </c>
      <c r="G645" s="16">
        <f t="shared" si="108"/>
        <v>251.9</v>
      </c>
    </row>
    <row r="646" spans="1:7" x14ac:dyDescent="0.25">
      <c r="A646" s="5">
        <f>A645+7</f>
        <v>45190</v>
      </c>
      <c r="B646">
        <f>'0921'!B51</f>
        <v>15</v>
      </c>
      <c r="C646">
        <f>'0921'!C51</f>
        <v>72.5</v>
      </c>
      <c r="D646">
        <f>'0921'!D51</f>
        <v>90.2</v>
      </c>
      <c r="E646">
        <f>'0921'!E51</f>
        <v>209.9</v>
      </c>
      <c r="F646" s="16">
        <f t="shared" ref="F646" si="109">+B645+D645</f>
        <v>105.2</v>
      </c>
      <c r="G646" s="16">
        <f t="shared" ref="G646" si="110">+C645+E645</f>
        <v>252.4</v>
      </c>
    </row>
    <row r="647" spans="1:7" x14ac:dyDescent="0.25">
      <c r="A647" s="5">
        <f t="shared" ref="A647:A683" si="111">A646+7</f>
        <v>45197</v>
      </c>
      <c r="B647">
        <f>'0928'!B53</f>
        <v>15</v>
      </c>
      <c r="C647">
        <f>'0928'!C53</f>
        <v>0</v>
      </c>
      <c r="D647">
        <f>'0928'!D53</f>
        <v>90.2</v>
      </c>
      <c r="E647">
        <f>'0928'!E53</f>
        <v>282.10000000000002</v>
      </c>
      <c r="F647" s="16">
        <f t="shared" ref="F647" si="112">+B646+D646</f>
        <v>105.2</v>
      </c>
      <c r="G647" s="16">
        <f t="shared" ref="G647" si="113">+C646+E646</f>
        <v>282.39999999999998</v>
      </c>
    </row>
    <row r="648" spans="1:7" x14ac:dyDescent="0.25">
      <c r="A648" s="5">
        <f t="shared" si="111"/>
        <v>45204</v>
      </c>
      <c r="B648">
        <f>'1005'!B53</f>
        <v>15</v>
      </c>
      <c r="C648">
        <f>'1005'!C53</f>
        <v>0</v>
      </c>
      <c r="D648">
        <f>'1005'!D53</f>
        <v>90.2</v>
      </c>
      <c r="E648">
        <f>'1005'!E53</f>
        <v>282.10000000000002</v>
      </c>
      <c r="F648" s="16">
        <f t="shared" ref="F648" si="114">+B647+D647</f>
        <v>105.2</v>
      </c>
      <c r="G648" s="16">
        <f t="shared" ref="G648" si="115">+C647+E647</f>
        <v>282.10000000000002</v>
      </c>
    </row>
    <row r="649" spans="1:7" x14ac:dyDescent="0.25">
      <c r="A649" s="5">
        <f t="shared" si="111"/>
        <v>45211</v>
      </c>
      <c r="B649">
        <f>'1012'!B54</f>
        <v>15</v>
      </c>
      <c r="C649">
        <f>'1012'!C54</f>
        <v>0</v>
      </c>
      <c r="D649">
        <f>'1012'!D54</f>
        <v>90.2</v>
      </c>
      <c r="E649">
        <f>'1012'!E54</f>
        <v>282.10000000000002</v>
      </c>
      <c r="F649" s="16">
        <f t="shared" ref="F649" si="116">+B648+D648</f>
        <v>105.2</v>
      </c>
      <c r="G649" s="16">
        <f t="shared" ref="G649" si="117">+C648+E648</f>
        <v>282.10000000000002</v>
      </c>
    </row>
    <row r="650" spans="1:7" x14ac:dyDescent="0.25">
      <c r="A650" s="5">
        <f t="shared" si="111"/>
        <v>45218</v>
      </c>
      <c r="B650">
        <f>'1019'!B54</f>
        <v>15</v>
      </c>
      <c r="C650">
        <f>'1019'!C54</f>
        <v>0</v>
      </c>
      <c r="D650">
        <f>'1019'!D54</f>
        <v>90.2</v>
      </c>
      <c r="E650">
        <f>'1019'!E54</f>
        <v>282.10000000000002</v>
      </c>
      <c r="F650" s="16">
        <f t="shared" ref="F650" si="118">+B649+D649</f>
        <v>105.2</v>
      </c>
      <c r="G650" s="16">
        <f t="shared" ref="G650" si="119">+C649+E649</f>
        <v>282.10000000000002</v>
      </c>
    </row>
    <row r="651" spans="1:7" x14ac:dyDescent="0.25">
      <c r="A651" s="5">
        <f t="shared" si="111"/>
        <v>45225</v>
      </c>
      <c r="B651">
        <f>'1026'!B55</f>
        <v>15</v>
      </c>
      <c r="C651">
        <f>'1026'!C55</f>
        <v>0</v>
      </c>
      <c r="D651">
        <f>'1026'!D55</f>
        <v>90.2</v>
      </c>
      <c r="E651">
        <f>'1026'!E55</f>
        <v>282.10000000000002</v>
      </c>
      <c r="F651" s="16">
        <f t="shared" ref="F651" si="120">+B650+D650</f>
        <v>105.2</v>
      </c>
      <c r="G651" s="16">
        <f t="shared" ref="G651" si="121">+C650+E650</f>
        <v>282.10000000000002</v>
      </c>
    </row>
    <row r="652" spans="1:7" x14ac:dyDescent="0.25">
      <c r="A652" s="5">
        <f t="shared" si="111"/>
        <v>45232</v>
      </c>
      <c r="B652">
        <f>'1102'!B56</f>
        <v>15</v>
      </c>
      <c r="C652">
        <f>'1102'!C56</f>
        <v>0</v>
      </c>
      <c r="D652">
        <f>'1102'!D56</f>
        <v>90.2</v>
      </c>
      <c r="E652">
        <f>'1102'!E56</f>
        <v>282.10000000000002</v>
      </c>
      <c r="F652" s="16">
        <f t="shared" ref="F652" si="122">+B651+D651</f>
        <v>105.2</v>
      </c>
      <c r="G652" s="16">
        <f t="shared" ref="G652" si="123">+C651+E651</f>
        <v>282.10000000000002</v>
      </c>
    </row>
    <row r="653" spans="1:7" x14ac:dyDescent="0.25">
      <c r="A653" s="5">
        <f t="shared" si="111"/>
        <v>45239</v>
      </c>
      <c r="B653">
        <f>'1109'!B55</f>
        <v>0.5</v>
      </c>
      <c r="C653">
        <f>'1109'!C55</f>
        <v>0</v>
      </c>
      <c r="D653">
        <f>'1109'!D55</f>
        <v>106.7</v>
      </c>
      <c r="E653">
        <f>'1109'!E55</f>
        <v>282.10000000000002</v>
      </c>
      <c r="F653" s="16">
        <f t="shared" ref="F653" si="124">+B652+D652</f>
        <v>105.2</v>
      </c>
      <c r="G653" s="16">
        <f t="shared" ref="G653" si="125">+C652+E652</f>
        <v>282.10000000000002</v>
      </c>
    </row>
    <row r="654" spans="1:7" x14ac:dyDescent="0.25">
      <c r="A654" s="5">
        <f t="shared" si="111"/>
        <v>45246</v>
      </c>
      <c r="B654">
        <f>'1116'!B55</f>
        <v>0.5</v>
      </c>
      <c r="C654">
        <f>'1116'!C55</f>
        <v>0</v>
      </c>
      <c r="D654">
        <f>'1116'!D55</f>
        <v>106.7</v>
      </c>
      <c r="E654">
        <f>'1116'!E55</f>
        <v>282.10000000000002</v>
      </c>
      <c r="F654" s="16">
        <f t="shared" ref="F654" si="126">+B653+D653</f>
        <v>107.2</v>
      </c>
      <c r="G654" s="16">
        <f t="shared" ref="G654" si="127">+C653+E653</f>
        <v>282.10000000000002</v>
      </c>
    </row>
    <row r="655" spans="1:7" x14ac:dyDescent="0.25">
      <c r="A655" s="5">
        <f t="shared" si="111"/>
        <v>45253</v>
      </c>
      <c r="B655">
        <f>'1123'!B55</f>
        <v>0</v>
      </c>
      <c r="C655">
        <f>'1123'!C55</f>
        <v>0</v>
      </c>
      <c r="D655">
        <f>'1123'!D55</f>
        <v>106.7</v>
      </c>
      <c r="E655">
        <f>'1123'!E55</f>
        <v>282.10000000000002</v>
      </c>
      <c r="F655" s="16">
        <f t="shared" ref="F655" si="128">+B654+D654</f>
        <v>107.2</v>
      </c>
      <c r="G655" s="16">
        <f t="shared" ref="G655" si="129">+C654+E654</f>
        <v>282.10000000000002</v>
      </c>
    </row>
    <row r="656" spans="1:7" x14ac:dyDescent="0.25">
      <c r="A656" s="5">
        <f t="shared" si="111"/>
        <v>45260</v>
      </c>
      <c r="B656">
        <f>'1130'!B56</f>
        <v>0</v>
      </c>
      <c r="C656">
        <f>'1130'!C56</f>
        <v>0</v>
      </c>
      <c r="D656">
        <f>'1130'!D56</f>
        <v>106.7</v>
      </c>
      <c r="E656">
        <f>'1130'!E56</f>
        <v>282.10000000000002</v>
      </c>
      <c r="F656" s="16">
        <f t="shared" ref="F656" si="130">+B655+D655</f>
        <v>106.7</v>
      </c>
      <c r="G656" s="16">
        <f t="shared" ref="G656" si="131">+C655+E655</f>
        <v>282.10000000000002</v>
      </c>
    </row>
    <row r="657" spans="1:7" x14ac:dyDescent="0.25">
      <c r="A657" s="5">
        <f t="shared" si="111"/>
        <v>45267</v>
      </c>
      <c r="B657">
        <f>'1207'!B56</f>
        <v>0</v>
      </c>
      <c r="C657">
        <f>'1207'!C56</f>
        <v>0</v>
      </c>
      <c r="D657">
        <f>'1207'!D56</f>
        <v>106.7</v>
      </c>
      <c r="E657">
        <f>'1207'!E56</f>
        <v>282.10000000000002</v>
      </c>
      <c r="F657" s="16">
        <f t="shared" ref="F657" si="132">+B656+D656</f>
        <v>106.7</v>
      </c>
      <c r="G657" s="16">
        <f t="shared" ref="G657" si="133">+C656+E656</f>
        <v>282.10000000000002</v>
      </c>
    </row>
    <row r="658" spans="1:7" x14ac:dyDescent="0.25">
      <c r="A658" s="5">
        <f t="shared" si="111"/>
        <v>45274</v>
      </c>
      <c r="B658">
        <f>'1214'!B57</f>
        <v>0</v>
      </c>
      <c r="C658">
        <f>'1214'!C57</f>
        <v>0</v>
      </c>
      <c r="D658">
        <f>'1214'!D57</f>
        <v>106.7</v>
      </c>
      <c r="E658">
        <f>'1214'!E57</f>
        <v>282.10000000000002</v>
      </c>
      <c r="F658" s="16">
        <f t="shared" ref="F658" si="134">+B657+D657</f>
        <v>106.7</v>
      </c>
      <c r="G658" s="16">
        <f t="shared" ref="G658" si="135">+C657+E657</f>
        <v>282.10000000000002</v>
      </c>
    </row>
    <row r="659" spans="1:7" x14ac:dyDescent="0.25">
      <c r="A659" s="5">
        <f t="shared" si="111"/>
        <v>45281</v>
      </c>
      <c r="B659">
        <f>'1221'!B57</f>
        <v>0</v>
      </c>
      <c r="C659">
        <f>'1221'!C57</f>
        <v>0</v>
      </c>
      <c r="D659">
        <f>'1221'!D57</f>
        <v>106.7</v>
      </c>
      <c r="E659">
        <f>'1221'!E57</f>
        <v>282.10000000000002</v>
      </c>
      <c r="F659" s="16">
        <f t="shared" ref="F659" si="136">+B658+D658</f>
        <v>106.7</v>
      </c>
      <c r="G659" s="16">
        <f t="shared" ref="G659" si="137">+C658+E658</f>
        <v>282.10000000000002</v>
      </c>
    </row>
    <row r="660" spans="1:7" x14ac:dyDescent="0.25">
      <c r="A660" s="5">
        <f t="shared" si="111"/>
        <v>45288</v>
      </c>
      <c r="B660">
        <f>'1228'!B57</f>
        <v>0</v>
      </c>
      <c r="C660">
        <f>'1228'!C57</f>
        <v>0</v>
      </c>
      <c r="D660">
        <f>'1228'!D57</f>
        <v>106.7</v>
      </c>
      <c r="E660">
        <f>'1228'!E57</f>
        <v>282.10000000000002</v>
      </c>
      <c r="F660" s="16">
        <f t="shared" ref="F660" si="138">+B659+D659</f>
        <v>106.7</v>
      </c>
      <c r="G660" s="16">
        <f t="shared" ref="G660" si="139">+C659+E659</f>
        <v>282.10000000000002</v>
      </c>
    </row>
    <row r="661" spans="1:7" x14ac:dyDescent="0.25">
      <c r="A661" s="5">
        <f t="shared" si="111"/>
        <v>45295</v>
      </c>
      <c r="B661">
        <f>'0104'!B57</f>
        <v>0</v>
      </c>
      <c r="C661">
        <f>'0104'!C57</f>
        <v>0</v>
      </c>
      <c r="D661">
        <f>'0104'!D57</f>
        <v>106.7</v>
      </c>
      <c r="E661">
        <f>'0104'!E57</f>
        <v>282.10000000000002</v>
      </c>
      <c r="F661" s="16">
        <f t="shared" ref="F661" si="140">+B660+D660</f>
        <v>106.7</v>
      </c>
      <c r="G661" s="16">
        <f t="shared" ref="G661" si="141">+C660+E660</f>
        <v>282.10000000000002</v>
      </c>
    </row>
    <row r="662" spans="1:7" x14ac:dyDescent="0.25">
      <c r="A662" s="5">
        <f t="shared" si="111"/>
        <v>45302</v>
      </c>
      <c r="B662">
        <f>'0111'!B57</f>
        <v>0</v>
      </c>
      <c r="C662">
        <f>'0111'!C57</f>
        <v>0</v>
      </c>
      <c r="D662">
        <f>'0111'!D57</f>
        <v>106.7</v>
      </c>
      <c r="E662">
        <f>'0111'!E57</f>
        <v>282.10000000000002</v>
      </c>
      <c r="F662" s="16">
        <f t="shared" ref="F662" si="142">+B661+D661</f>
        <v>106.7</v>
      </c>
      <c r="G662" s="16">
        <f t="shared" ref="G662" si="143">+C661+E661</f>
        <v>282.10000000000002</v>
      </c>
    </row>
    <row r="663" spans="1:7" x14ac:dyDescent="0.25">
      <c r="A663" s="5">
        <f t="shared" si="111"/>
        <v>45309</v>
      </c>
      <c r="B663">
        <f>'0118'!B57</f>
        <v>0</v>
      </c>
      <c r="C663">
        <f>'0118'!C57</f>
        <v>0</v>
      </c>
      <c r="D663">
        <f>'0118'!D57</f>
        <v>106.7</v>
      </c>
      <c r="E663">
        <f>'0118'!E57</f>
        <v>282.10000000000002</v>
      </c>
      <c r="F663" s="16">
        <f t="shared" ref="F663" si="144">+B662+D662</f>
        <v>106.7</v>
      </c>
      <c r="G663" s="16">
        <f t="shared" ref="G663" si="145">+C662+E662</f>
        <v>282.10000000000002</v>
      </c>
    </row>
    <row r="664" spans="1:7" x14ac:dyDescent="0.25">
      <c r="A664" s="5">
        <f t="shared" si="111"/>
        <v>45316</v>
      </c>
      <c r="B664">
        <f>'0125'!B57</f>
        <v>0</v>
      </c>
      <c r="C664">
        <f>'0125'!C57</f>
        <v>0</v>
      </c>
      <c r="D664">
        <f>'0125'!D57</f>
        <v>106.7</v>
      </c>
      <c r="E664">
        <f>'0125'!E57</f>
        <v>282.10000000000002</v>
      </c>
      <c r="F664" s="16">
        <f t="shared" ref="F664" si="146">+B663+D663</f>
        <v>106.7</v>
      </c>
      <c r="G664" s="16">
        <f t="shared" ref="G664" si="147">+C663+E663</f>
        <v>282.10000000000002</v>
      </c>
    </row>
    <row r="665" spans="1:7" x14ac:dyDescent="0.25">
      <c r="A665" s="5">
        <f t="shared" si="111"/>
        <v>45323</v>
      </c>
      <c r="B665">
        <f>'0201'!B57</f>
        <v>0</v>
      </c>
      <c r="C665">
        <f>'0201'!C57</f>
        <v>0</v>
      </c>
      <c r="D665">
        <f>'0201'!D57</f>
        <v>106.7</v>
      </c>
      <c r="E665">
        <f>'0201'!E57</f>
        <v>282.10000000000002</v>
      </c>
      <c r="F665" s="16">
        <f t="shared" ref="F665" si="148">+B664+D664</f>
        <v>106.7</v>
      </c>
      <c r="G665" s="16">
        <f t="shared" ref="G665" si="149">+C664+E664</f>
        <v>282.10000000000002</v>
      </c>
    </row>
    <row r="666" spans="1:7" x14ac:dyDescent="0.25">
      <c r="A666" s="5">
        <f t="shared" si="111"/>
        <v>45330</v>
      </c>
      <c r="B666">
        <f>'0208'!B57</f>
        <v>20</v>
      </c>
      <c r="C666">
        <f>'0208'!C57</f>
        <v>0</v>
      </c>
      <c r="D666">
        <f>'0208'!D57</f>
        <v>106.7</v>
      </c>
      <c r="E666">
        <f>'0208'!E57</f>
        <v>282.10000000000002</v>
      </c>
      <c r="F666" s="16">
        <f t="shared" ref="F666" si="150">+B665+D665</f>
        <v>106.7</v>
      </c>
      <c r="G666" s="16">
        <f t="shared" ref="G666" si="151">+C665+E665</f>
        <v>282.10000000000002</v>
      </c>
    </row>
    <row r="667" spans="1:7" x14ac:dyDescent="0.25">
      <c r="A667" s="5">
        <f t="shared" si="111"/>
        <v>45337</v>
      </c>
      <c r="B667">
        <f>'0215'!B57</f>
        <v>20</v>
      </c>
      <c r="C667">
        <f>'0215'!C57</f>
        <v>0</v>
      </c>
      <c r="D667">
        <f>'0215'!D57</f>
        <v>106.7</v>
      </c>
      <c r="E667">
        <f>'0215'!E57</f>
        <v>282.10000000000002</v>
      </c>
      <c r="F667" s="16">
        <f t="shared" ref="F667" si="152">+B666+D666</f>
        <v>126.7</v>
      </c>
      <c r="G667" s="16">
        <f t="shared" ref="G667" si="153">+C666+E666</f>
        <v>282.10000000000002</v>
      </c>
    </row>
    <row r="668" spans="1:7" x14ac:dyDescent="0.25">
      <c r="A668" s="5">
        <f t="shared" si="111"/>
        <v>45344</v>
      </c>
      <c r="B668">
        <f>'0222'!B57</f>
        <v>20</v>
      </c>
      <c r="C668">
        <f>'0222'!C57</f>
        <v>0</v>
      </c>
      <c r="D668">
        <f>'0222'!D57</f>
        <v>106.7</v>
      </c>
      <c r="E668">
        <f>'0222'!E57</f>
        <v>282.10000000000002</v>
      </c>
      <c r="F668" s="16">
        <f t="shared" ref="F668" si="154">+B667+D667</f>
        <v>126.7</v>
      </c>
      <c r="G668" s="16">
        <f t="shared" ref="G668" si="155">+C667+E667</f>
        <v>282.10000000000002</v>
      </c>
    </row>
    <row r="669" spans="1:7" x14ac:dyDescent="0.25">
      <c r="A669" s="5">
        <f t="shared" si="111"/>
        <v>45351</v>
      </c>
      <c r="B669">
        <f>'0229'!B58</f>
        <v>0</v>
      </c>
      <c r="C669">
        <f>'0229'!C58</f>
        <v>0</v>
      </c>
      <c r="D669">
        <f>'0229'!D58</f>
        <v>128.69999999999999</v>
      </c>
      <c r="E669">
        <f>'0229'!E58</f>
        <v>282.10000000000002</v>
      </c>
      <c r="F669" s="16">
        <f t="shared" ref="F669" si="156">+B668+D668</f>
        <v>126.7</v>
      </c>
      <c r="G669" s="16">
        <f t="shared" ref="G669" si="157">+C668+E668</f>
        <v>282.10000000000002</v>
      </c>
    </row>
    <row r="670" spans="1:7" x14ac:dyDescent="0.25">
      <c r="A670" s="5">
        <f t="shared" si="111"/>
        <v>45358</v>
      </c>
      <c r="B670">
        <f>'0307'!B58</f>
        <v>0</v>
      </c>
      <c r="C670">
        <f>'0307'!C58</f>
        <v>0</v>
      </c>
      <c r="D670">
        <f>'0307'!D58</f>
        <v>128.69999999999999</v>
      </c>
      <c r="E670">
        <f>'0307'!E58</f>
        <v>282.10000000000002</v>
      </c>
      <c r="F670" s="16">
        <f t="shared" ref="F670" si="158">+B669+D669</f>
        <v>128.69999999999999</v>
      </c>
      <c r="G670" s="16">
        <f t="shared" ref="G670" si="159">+C669+E669</f>
        <v>282.10000000000002</v>
      </c>
    </row>
    <row r="671" spans="1:7" x14ac:dyDescent="0.25">
      <c r="A671" s="5">
        <f t="shared" si="111"/>
        <v>45365</v>
      </c>
      <c r="B671">
        <f>'0314'!B58</f>
        <v>0</v>
      </c>
      <c r="C671">
        <f>'0314'!C58</f>
        <v>0</v>
      </c>
      <c r="D671">
        <f>'0314'!D58</f>
        <v>128.69999999999999</v>
      </c>
      <c r="E671">
        <f>'0314'!E58</f>
        <v>282.10000000000002</v>
      </c>
      <c r="F671" s="16">
        <f t="shared" ref="F671" si="160">+B670+D670</f>
        <v>128.69999999999999</v>
      </c>
      <c r="G671" s="16">
        <f t="shared" ref="G671" si="161">+C670+E670</f>
        <v>282.10000000000002</v>
      </c>
    </row>
    <row r="672" spans="1:7" x14ac:dyDescent="0.25">
      <c r="A672" s="5">
        <f t="shared" si="111"/>
        <v>45372</v>
      </c>
      <c r="B672">
        <f>'321'!B58</f>
        <v>0</v>
      </c>
      <c r="C672">
        <f>'321'!C58</f>
        <v>0</v>
      </c>
      <c r="D672">
        <f>'321'!D58</f>
        <v>128.69999999999999</v>
      </c>
      <c r="E672">
        <f>'321'!E58</f>
        <v>282.10000000000002</v>
      </c>
      <c r="F672" s="16">
        <f t="shared" ref="F672" si="162">+B671+D671</f>
        <v>128.69999999999999</v>
      </c>
      <c r="G672" s="16">
        <f t="shared" ref="G672" si="163">+C671+E671</f>
        <v>282.10000000000002</v>
      </c>
    </row>
    <row r="673" spans="1:8" x14ac:dyDescent="0.25">
      <c r="A673" s="5">
        <f t="shared" si="111"/>
        <v>45379</v>
      </c>
      <c r="B673">
        <f>'0328'!B58</f>
        <v>0</v>
      </c>
      <c r="C673">
        <f>'0328'!C58</f>
        <v>0</v>
      </c>
      <c r="D673">
        <f>'0328'!D58</f>
        <v>128.69999999999999</v>
      </c>
      <c r="E673">
        <f>'0328'!E58</f>
        <v>282.10000000000002</v>
      </c>
      <c r="F673" s="16">
        <f t="shared" ref="F673" si="164">+B672+D672</f>
        <v>128.69999999999999</v>
      </c>
      <c r="G673" s="16">
        <f t="shared" ref="G673" si="165">+C672+E672</f>
        <v>282.10000000000002</v>
      </c>
      <c r="H673">
        <f>'0328'!F58</f>
        <v>0</v>
      </c>
    </row>
    <row r="674" spans="1:8" x14ac:dyDescent="0.25">
      <c r="A674" s="5">
        <f t="shared" si="111"/>
        <v>45386</v>
      </c>
      <c r="B674">
        <f>'0404'!B59</f>
        <v>0</v>
      </c>
      <c r="C674">
        <f>'0404'!C59</f>
        <v>0</v>
      </c>
      <c r="D674">
        <f>'0404'!D59</f>
        <v>128.69999999999999</v>
      </c>
      <c r="E674">
        <f>'0404'!E59</f>
        <v>282.10000000000002</v>
      </c>
      <c r="F674" s="16">
        <f t="shared" ref="F674" si="166">+B673+D673</f>
        <v>128.69999999999999</v>
      </c>
      <c r="G674" s="16">
        <f t="shared" ref="G674" si="167">+C673+E673</f>
        <v>282.10000000000002</v>
      </c>
      <c r="H674">
        <f>'0404'!F59</f>
        <v>0</v>
      </c>
    </row>
    <row r="675" spans="1:8" x14ac:dyDescent="0.25">
      <c r="A675" s="5">
        <f t="shared" si="111"/>
        <v>45393</v>
      </c>
      <c r="B675">
        <f>'0411'!B59</f>
        <v>0</v>
      </c>
      <c r="C675">
        <f>'0411'!C59</f>
        <v>0</v>
      </c>
      <c r="D675">
        <f>'0411'!D59</f>
        <v>128.69999999999999</v>
      </c>
      <c r="E675">
        <f>'0411'!E59</f>
        <v>282.10000000000002</v>
      </c>
      <c r="F675" s="16">
        <f t="shared" ref="F675" si="168">+B674+D674</f>
        <v>128.69999999999999</v>
      </c>
      <c r="G675" s="16">
        <f t="shared" ref="G675" si="169">+C674+E674</f>
        <v>282.10000000000002</v>
      </c>
      <c r="H675">
        <f>'0411'!F59</f>
        <v>0</v>
      </c>
    </row>
    <row r="676" spans="1:8" x14ac:dyDescent="0.25">
      <c r="A676" s="5">
        <f t="shared" si="111"/>
        <v>45400</v>
      </c>
      <c r="B676">
        <f>'0418'!B59</f>
        <v>0</v>
      </c>
      <c r="C676">
        <f>'0418'!C59</f>
        <v>0</v>
      </c>
      <c r="D676">
        <f>'0418'!D59</f>
        <v>128.69999999999999</v>
      </c>
      <c r="E676">
        <f>'0418'!E59</f>
        <v>282.10000000000002</v>
      </c>
      <c r="F676" s="16">
        <f t="shared" ref="F676" si="170">+B675+D675</f>
        <v>128.69999999999999</v>
      </c>
      <c r="G676" s="16">
        <f t="shared" ref="G676" si="171">+C675+E675</f>
        <v>282.10000000000002</v>
      </c>
      <c r="H676">
        <f>'0418'!F59</f>
        <v>0</v>
      </c>
    </row>
    <row r="677" spans="1:8" x14ac:dyDescent="0.25">
      <c r="A677" s="5">
        <f t="shared" si="111"/>
        <v>45407</v>
      </c>
      <c r="B677">
        <f>'0425'!B59</f>
        <v>0</v>
      </c>
      <c r="C677">
        <f>'0425'!C59</f>
        <v>0</v>
      </c>
      <c r="D677">
        <f>'0425'!D59</f>
        <v>128.69999999999999</v>
      </c>
      <c r="E677">
        <f>'0425'!E59</f>
        <v>282.10000000000002</v>
      </c>
      <c r="F677" s="16">
        <f t="shared" ref="F677" si="172">+B676+D676</f>
        <v>128.69999999999999</v>
      </c>
      <c r="G677" s="16">
        <f t="shared" ref="G677" si="173">+C676+E676</f>
        <v>282.10000000000002</v>
      </c>
      <c r="H677">
        <f>'0425'!F59</f>
        <v>0</v>
      </c>
    </row>
    <row r="678" spans="1:8" x14ac:dyDescent="0.25">
      <c r="A678" s="5">
        <f t="shared" si="111"/>
        <v>45414</v>
      </c>
      <c r="B678">
        <f>'0502'!B59</f>
        <v>0</v>
      </c>
      <c r="C678">
        <f>'0502'!C59</f>
        <v>0</v>
      </c>
      <c r="D678">
        <f>'0502'!D59</f>
        <v>145.19999999999999</v>
      </c>
      <c r="E678">
        <f>'0502'!E59</f>
        <v>282.10000000000002</v>
      </c>
      <c r="F678" s="16">
        <f t="shared" ref="F678" si="174">+B677+D677</f>
        <v>128.69999999999999</v>
      </c>
      <c r="G678" s="16">
        <f t="shared" ref="G678" si="175">+C677+E677</f>
        <v>282.10000000000002</v>
      </c>
      <c r="H678">
        <f>'0502'!F59</f>
        <v>0</v>
      </c>
    </row>
    <row r="679" spans="1:8" x14ac:dyDescent="0.25">
      <c r="A679" s="5">
        <f t="shared" si="111"/>
        <v>45421</v>
      </c>
      <c r="B679">
        <f>'0509'!B59</f>
        <v>0</v>
      </c>
      <c r="C679">
        <f>'0509'!C59</f>
        <v>0</v>
      </c>
      <c r="D679">
        <f>'0509'!D59</f>
        <v>145.19999999999999</v>
      </c>
      <c r="E679">
        <f>'0509'!E59</f>
        <v>282.10000000000002</v>
      </c>
      <c r="F679" s="16">
        <f t="shared" ref="F679" si="176">+B678+D678</f>
        <v>145.19999999999999</v>
      </c>
      <c r="G679" s="16">
        <f t="shared" ref="G679" si="177">+C678+E678</f>
        <v>282.10000000000002</v>
      </c>
      <c r="H679">
        <f>'0509'!F59</f>
        <v>0</v>
      </c>
    </row>
    <row r="680" spans="1:8" x14ac:dyDescent="0.25">
      <c r="A680" s="5">
        <f t="shared" si="111"/>
        <v>45428</v>
      </c>
      <c r="B680">
        <f>'0516'!B59</f>
        <v>0</v>
      </c>
      <c r="C680">
        <f>'0516'!C59</f>
        <v>0</v>
      </c>
      <c r="D680">
        <f>'0516'!D59</f>
        <v>145.19999999999999</v>
      </c>
      <c r="E680">
        <f>'0516'!E59</f>
        <v>282.10000000000002</v>
      </c>
      <c r="F680" s="16">
        <f t="shared" ref="F680" si="178">+B679+D679</f>
        <v>145.19999999999999</v>
      </c>
      <c r="G680" s="16">
        <f t="shared" ref="G680" si="179">+C679+E679</f>
        <v>282.10000000000002</v>
      </c>
      <c r="H680">
        <f>'0516'!F59</f>
        <v>30</v>
      </c>
    </row>
    <row r="681" spans="1:8" x14ac:dyDescent="0.25">
      <c r="A681" s="5">
        <f t="shared" si="111"/>
        <v>45435</v>
      </c>
      <c r="B681">
        <f>'0523'!B59</f>
        <v>0</v>
      </c>
      <c r="C681">
        <f>'0523'!C59</f>
        <v>0</v>
      </c>
      <c r="D681">
        <f>'0523'!D59</f>
        <v>145.19999999999999</v>
      </c>
      <c r="E681">
        <f>'0523'!E59</f>
        <v>282.10000000000002</v>
      </c>
      <c r="F681" s="16">
        <f t="shared" ref="F681:G683" si="180">+B680+D680</f>
        <v>145.19999999999999</v>
      </c>
      <c r="G681" s="16">
        <f t="shared" si="180"/>
        <v>282.10000000000002</v>
      </c>
      <c r="H681">
        <f>'0523'!F59</f>
        <v>90</v>
      </c>
    </row>
    <row r="682" spans="1:8" x14ac:dyDescent="0.25">
      <c r="A682" s="5">
        <f t="shared" si="111"/>
        <v>45442</v>
      </c>
      <c r="B682">
        <f>'0530'!B53</f>
        <v>0</v>
      </c>
      <c r="C682">
        <f>'0530'!C53</f>
        <v>0</v>
      </c>
      <c r="D682">
        <f>'0530'!D53</f>
        <v>145.19999999999999</v>
      </c>
      <c r="E682">
        <f>'0530'!E53</f>
        <v>0</v>
      </c>
      <c r="F682" s="16">
        <f t="shared" si="180"/>
        <v>145.19999999999999</v>
      </c>
      <c r="G682" s="16">
        <f t="shared" si="180"/>
        <v>282.10000000000002</v>
      </c>
      <c r="H682">
        <f>'0530'!F53</f>
        <v>90.5</v>
      </c>
    </row>
    <row r="683" spans="1:8" x14ac:dyDescent="0.25">
      <c r="A683" s="5">
        <f t="shared" si="111"/>
        <v>45449</v>
      </c>
      <c r="B683">
        <f>'0606'!B41</f>
        <v>120.5</v>
      </c>
      <c r="C683">
        <f>'0606'!C41</f>
        <v>0</v>
      </c>
      <c r="D683">
        <f>'0606'!D41</f>
        <v>0</v>
      </c>
      <c r="E683">
        <f>'0606'!E41</f>
        <v>0</v>
      </c>
      <c r="F683" s="16">
        <f t="shared" si="180"/>
        <v>145.19999999999999</v>
      </c>
      <c r="G683" s="16">
        <f t="shared" si="180"/>
        <v>0</v>
      </c>
    </row>
  </sheetData>
  <mergeCells count="2">
    <mergeCell ref="D1:E1"/>
    <mergeCell ref="F1:G1"/>
  </mergeCell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9974B-4B66-4785-A50F-8C076DC36777}">
  <dimension ref="A1:G86"/>
  <sheetViews>
    <sheetView topLeftCell="A31" workbookViewId="0"/>
  </sheetViews>
  <sheetFormatPr defaultRowHeight="13.2" x14ac:dyDescent="0.25"/>
  <cols>
    <col min="1" max="1" width="23.5546875" customWidth="1"/>
    <col min="3" max="3" width="14.6640625" customWidth="1"/>
    <col min="4" max="4" width="15.33203125" customWidth="1"/>
    <col min="5" max="5" width="15.6640625" customWidth="1"/>
    <col min="6" max="6" width="16.33203125" customWidth="1"/>
    <col min="7" max="7" width="19.1093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1105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65.5</v>
      </c>
      <c r="C12">
        <v>131.5</v>
      </c>
      <c r="D12">
        <v>65.7</v>
      </c>
      <c r="E12">
        <v>183.8</v>
      </c>
      <c r="F12">
        <v>0</v>
      </c>
      <c r="G12">
        <v>0</v>
      </c>
    </row>
    <row r="13" spans="1:7" ht="15" x14ac:dyDescent="0.25">
      <c r="A13" s="173" t="s">
        <v>165</v>
      </c>
      <c r="B13">
        <v>5</v>
      </c>
      <c r="C13">
        <v>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48.5</v>
      </c>
      <c r="C14">
        <v>115.4</v>
      </c>
      <c r="D14">
        <v>56</v>
      </c>
      <c r="E14">
        <v>164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11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173" t="s">
        <v>73</v>
      </c>
      <c r="B16">
        <v>12</v>
      </c>
      <c r="C16">
        <v>5.0999999999999996</v>
      </c>
      <c r="D16">
        <v>0</v>
      </c>
      <c r="E16">
        <v>19.8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9.6999999999999993</v>
      </c>
      <c r="E17">
        <v>0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476.6</v>
      </c>
      <c r="C19">
        <v>332.8</v>
      </c>
      <c r="D19">
        <v>389</v>
      </c>
      <c r="E19">
        <v>511.6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264.39999999999998</v>
      </c>
      <c r="C21">
        <v>261.10000000000002</v>
      </c>
      <c r="D21">
        <v>224.5</v>
      </c>
      <c r="E21">
        <v>189.9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0</v>
      </c>
      <c r="C23">
        <v>0.6</v>
      </c>
      <c r="D23">
        <v>0</v>
      </c>
      <c r="E23">
        <v>138.6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2063.6</v>
      </c>
      <c r="C25">
        <v>1824.1</v>
      </c>
      <c r="D25">
        <v>1555.2</v>
      </c>
      <c r="E25">
        <v>1598</v>
      </c>
      <c r="F25">
        <v>0</v>
      </c>
      <c r="G25">
        <v>0</v>
      </c>
    </row>
    <row r="26" spans="1:7" ht="15" x14ac:dyDescent="0.25">
      <c r="A26" s="173" t="s">
        <v>1106</v>
      </c>
      <c r="B26">
        <v>55</v>
      </c>
      <c r="C26">
        <v>0</v>
      </c>
      <c r="D26">
        <v>0</v>
      </c>
      <c r="E26">
        <v>0</v>
      </c>
      <c r="F26">
        <v>0</v>
      </c>
      <c r="G26">
        <v>0</v>
      </c>
    </row>
    <row r="27" spans="1:7" ht="15" x14ac:dyDescent="0.25">
      <c r="A27" s="173" t="s">
        <v>167</v>
      </c>
      <c r="B27">
        <v>165</v>
      </c>
      <c r="C27">
        <v>0</v>
      </c>
      <c r="D27">
        <v>0</v>
      </c>
      <c r="E27">
        <v>0</v>
      </c>
      <c r="F27">
        <v>0</v>
      </c>
      <c r="G27">
        <v>0</v>
      </c>
    </row>
    <row r="28" spans="1:7" ht="15" x14ac:dyDescent="0.25">
      <c r="A28" s="173" t="s">
        <v>79</v>
      </c>
      <c r="B28">
        <v>0.3</v>
      </c>
      <c r="C28">
        <v>0</v>
      </c>
      <c r="D28">
        <v>0.3</v>
      </c>
      <c r="E28">
        <v>0</v>
      </c>
      <c r="F28">
        <v>0</v>
      </c>
      <c r="G28">
        <v>0</v>
      </c>
    </row>
    <row r="29" spans="1:7" ht="15" x14ac:dyDescent="0.25">
      <c r="A29" s="173" t="s">
        <v>80</v>
      </c>
      <c r="B29">
        <v>210.3</v>
      </c>
      <c r="C29">
        <v>147.5</v>
      </c>
      <c r="D29">
        <v>298.5</v>
      </c>
      <c r="E29">
        <v>288.5</v>
      </c>
      <c r="F29">
        <v>0</v>
      </c>
      <c r="G29">
        <v>0</v>
      </c>
    </row>
    <row r="30" spans="1:7" ht="15" x14ac:dyDescent="0.25">
      <c r="A30" s="173" t="s">
        <v>81</v>
      </c>
      <c r="B30">
        <v>516.9</v>
      </c>
      <c r="C30">
        <v>467.8</v>
      </c>
      <c r="D30">
        <v>348.6</v>
      </c>
      <c r="E30">
        <v>476.2</v>
      </c>
      <c r="F30">
        <v>0</v>
      </c>
      <c r="G30">
        <v>0</v>
      </c>
    </row>
    <row r="31" spans="1:7" ht="15" x14ac:dyDescent="0.25">
      <c r="A31" s="173" t="s">
        <v>82</v>
      </c>
      <c r="B31">
        <v>77.5</v>
      </c>
      <c r="C31">
        <v>1</v>
      </c>
      <c r="D31">
        <v>3.9</v>
      </c>
      <c r="E31">
        <v>45</v>
      </c>
      <c r="F31">
        <v>0</v>
      </c>
      <c r="G31">
        <v>0</v>
      </c>
    </row>
    <row r="32" spans="1:7" ht="15" x14ac:dyDescent="0.25">
      <c r="A32" s="173" t="s">
        <v>83</v>
      </c>
      <c r="B32">
        <v>499</v>
      </c>
      <c r="C32">
        <v>854</v>
      </c>
      <c r="D32">
        <v>655.6</v>
      </c>
      <c r="E32">
        <v>437.2</v>
      </c>
      <c r="F32">
        <v>0</v>
      </c>
      <c r="G32">
        <v>0</v>
      </c>
    </row>
    <row r="33" spans="1:7" ht="15" x14ac:dyDescent="0.25">
      <c r="A33" s="173" t="s">
        <v>84</v>
      </c>
      <c r="B33">
        <v>93.5</v>
      </c>
      <c r="C33">
        <v>28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173" t="s">
        <v>85</v>
      </c>
      <c r="B34">
        <v>20.5</v>
      </c>
      <c r="C34">
        <v>0</v>
      </c>
      <c r="D34">
        <v>0</v>
      </c>
      <c r="E34">
        <v>25.3</v>
      </c>
      <c r="F34">
        <v>0</v>
      </c>
      <c r="G34">
        <v>0</v>
      </c>
    </row>
    <row r="35" spans="1:7" ht="15" x14ac:dyDescent="0.25">
      <c r="A35" s="173" t="s">
        <v>86</v>
      </c>
      <c r="B35">
        <v>241.2</v>
      </c>
      <c r="C35">
        <v>125.3</v>
      </c>
      <c r="D35">
        <v>58</v>
      </c>
      <c r="E35">
        <v>172.6</v>
      </c>
      <c r="F35">
        <v>0</v>
      </c>
      <c r="G35">
        <v>0</v>
      </c>
    </row>
    <row r="36" spans="1:7" ht="15" x14ac:dyDescent="0.25">
      <c r="A36" s="173" t="s">
        <v>87</v>
      </c>
      <c r="B36">
        <v>0.5</v>
      </c>
      <c r="C36">
        <v>0.1</v>
      </c>
      <c r="D36">
        <v>27.5</v>
      </c>
      <c r="E36">
        <v>2.9</v>
      </c>
      <c r="F36">
        <v>0</v>
      </c>
      <c r="G36">
        <v>0</v>
      </c>
    </row>
    <row r="37" spans="1:7" ht="15" x14ac:dyDescent="0.25">
      <c r="A37" s="173" t="s">
        <v>88</v>
      </c>
      <c r="B37">
        <v>184</v>
      </c>
      <c r="C37">
        <v>150.5</v>
      </c>
      <c r="D37">
        <v>163</v>
      </c>
      <c r="E37">
        <v>97.1</v>
      </c>
      <c r="F37">
        <v>0</v>
      </c>
      <c r="G37">
        <v>0</v>
      </c>
    </row>
    <row r="38" spans="1:7" ht="15" x14ac:dyDescent="0.25">
      <c r="A38" s="173" t="s">
        <v>89</v>
      </c>
      <c r="B38">
        <v>0</v>
      </c>
      <c r="C38">
        <v>50</v>
      </c>
      <c r="D38">
        <v>0</v>
      </c>
      <c r="E38">
        <v>53.2</v>
      </c>
      <c r="F38">
        <v>0</v>
      </c>
      <c r="G38">
        <v>0</v>
      </c>
    </row>
    <row r="39" spans="1:7" ht="15" x14ac:dyDescent="0.25">
      <c r="A39" s="173" t="s">
        <v>69</v>
      </c>
    </row>
    <row r="40" spans="1:7" ht="15" x14ac:dyDescent="0.25">
      <c r="A40" s="173" t="s">
        <v>90</v>
      </c>
      <c r="B40">
        <v>188</v>
      </c>
      <c r="C40">
        <v>61</v>
      </c>
      <c r="D40">
        <v>955.4</v>
      </c>
      <c r="E40">
        <v>188.7</v>
      </c>
      <c r="F40">
        <v>0</v>
      </c>
      <c r="G40">
        <v>0</v>
      </c>
    </row>
    <row r="41" spans="1:7" ht="15" x14ac:dyDescent="0.25">
      <c r="A41" s="173" t="s">
        <v>529</v>
      </c>
      <c r="B41">
        <v>0</v>
      </c>
      <c r="C41">
        <v>0</v>
      </c>
      <c r="D41">
        <v>33</v>
      </c>
      <c r="E41">
        <v>0</v>
      </c>
      <c r="F41">
        <v>0</v>
      </c>
      <c r="G41">
        <v>0</v>
      </c>
    </row>
    <row r="42" spans="1:7" ht="15" x14ac:dyDescent="0.25">
      <c r="A42" s="173" t="s">
        <v>282</v>
      </c>
      <c r="B42">
        <v>0</v>
      </c>
      <c r="C42">
        <v>0</v>
      </c>
      <c r="D42">
        <v>23.7</v>
      </c>
      <c r="E42">
        <v>0</v>
      </c>
      <c r="F42">
        <v>0</v>
      </c>
      <c r="G42">
        <v>0</v>
      </c>
    </row>
    <row r="43" spans="1:7" ht="15" x14ac:dyDescent="0.25">
      <c r="A43" s="173" t="s">
        <v>92</v>
      </c>
      <c r="B43">
        <v>35</v>
      </c>
      <c r="C43">
        <v>0</v>
      </c>
      <c r="D43">
        <v>0</v>
      </c>
      <c r="E43">
        <v>38.4</v>
      </c>
      <c r="F43">
        <v>0</v>
      </c>
      <c r="G43">
        <v>0</v>
      </c>
    </row>
    <row r="44" spans="1:7" ht="15" x14ac:dyDescent="0.25">
      <c r="A44" s="173" t="s">
        <v>465</v>
      </c>
      <c r="B44">
        <v>0</v>
      </c>
      <c r="C44">
        <v>0</v>
      </c>
      <c r="D44">
        <v>31.2</v>
      </c>
      <c r="E44">
        <v>0</v>
      </c>
      <c r="F44">
        <v>0</v>
      </c>
      <c r="G44">
        <v>0</v>
      </c>
    </row>
    <row r="45" spans="1:7" ht="15" x14ac:dyDescent="0.25">
      <c r="A45" s="173" t="s">
        <v>1078</v>
      </c>
      <c r="B45">
        <v>0</v>
      </c>
      <c r="C45">
        <v>0</v>
      </c>
      <c r="D45">
        <v>29.9</v>
      </c>
      <c r="E45">
        <v>0</v>
      </c>
      <c r="F45">
        <v>0</v>
      </c>
      <c r="G45">
        <v>0</v>
      </c>
    </row>
    <row r="46" spans="1:7" ht="15" x14ac:dyDescent="0.25">
      <c r="A46" s="173" t="s">
        <v>1097</v>
      </c>
      <c r="B46">
        <v>0</v>
      </c>
      <c r="C46">
        <v>0</v>
      </c>
      <c r="D46">
        <v>37</v>
      </c>
      <c r="E46">
        <v>0</v>
      </c>
      <c r="F46">
        <v>0</v>
      </c>
      <c r="G46">
        <v>0</v>
      </c>
    </row>
    <row r="47" spans="1:7" ht="15" x14ac:dyDescent="0.25">
      <c r="A47" s="173" t="s">
        <v>93</v>
      </c>
      <c r="B47">
        <v>0</v>
      </c>
      <c r="C47">
        <v>0</v>
      </c>
      <c r="D47">
        <v>61.7</v>
      </c>
      <c r="E47">
        <v>0</v>
      </c>
      <c r="F47">
        <v>0</v>
      </c>
      <c r="G47">
        <v>0</v>
      </c>
    </row>
    <row r="48" spans="1:7" ht="15" x14ac:dyDescent="0.25">
      <c r="A48" s="173" t="s">
        <v>95</v>
      </c>
      <c r="B48">
        <v>0</v>
      </c>
      <c r="C48">
        <v>0</v>
      </c>
      <c r="D48">
        <v>3</v>
      </c>
      <c r="E48">
        <v>4.4000000000000004</v>
      </c>
      <c r="F48">
        <v>0</v>
      </c>
      <c r="G48">
        <v>0</v>
      </c>
    </row>
    <row r="49" spans="1:7" ht="15" x14ac:dyDescent="0.25">
      <c r="A49" s="173" t="s">
        <v>96</v>
      </c>
      <c r="B49">
        <v>153</v>
      </c>
      <c r="C49">
        <v>61</v>
      </c>
      <c r="D49">
        <v>563.5</v>
      </c>
      <c r="E49">
        <v>137.30000000000001</v>
      </c>
      <c r="F49">
        <v>0</v>
      </c>
      <c r="G49">
        <v>0</v>
      </c>
    </row>
    <row r="50" spans="1:7" ht="15" x14ac:dyDescent="0.25">
      <c r="A50" s="173" t="s">
        <v>97</v>
      </c>
      <c r="B50">
        <v>0</v>
      </c>
      <c r="C50">
        <v>0</v>
      </c>
      <c r="D50">
        <v>161.6</v>
      </c>
      <c r="E50">
        <v>8.6999999999999993</v>
      </c>
      <c r="F50">
        <v>0</v>
      </c>
      <c r="G50">
        <v>0</v>
      </c>
    </row>
    <row r="51" spans="1:7" ht="15" x14ac:dyDescent="0.25">
      <c r="A51" s="173" t="s">
        <v>536</v>
      </c>
      <c r="B51">
        <v>0</v>
      </c>
      <c r="C51">
        <v>0</v>
      </c>
      <c r="D51">
        <v>10.8</v>
      </c>
      <c r="E51">
        <v>0</v>
      </c>
      <c r="F51">
        <v>0</v>
      </c>
      <c r="G51">
        <v>0</v>
      </c>
    </row>
    <row r="52" spans="1:7" ht="15" x14ac:dyDescent="0.25">
      <c r="A52" s="173" t="s">
        <v>69</v>
      </c>
    </row>
    <row r="53" spans="1:7" ht="15" x14ac:dyDescent="0.25">
      <c r="A53" s="173" t="s">
        <v>98</v>
      </c>
      <c r="B53">
        <v>2295.5</v>
      </c>
      <c r="C53">
        <v>1901.8</v>
      </c>
      <c r="D53">
        <v>2412</v>
      </c>
      <c r="E53">
        <v>2070.5</v>
      </c>
      <c r="F53">
        <v>9.4</v>
      </c>
      <c r="G53">
        <v>0</v>
      </c>
    </row>
    <row r="54" spans="1:7" ht="15" x14ac:dyDescent="0.25">
      <c r="A54" s="173" t="s">
        <v>99</v>
      </c>
      <c r="B54">
        <v>2.1</v>
      </c>
      <c r="C54">
        <v>3.1</v>
      </c>
      <c r="D54">
        <v>2.6</v>
      </c>
      <c r="E54">
        <v>3.9</v>
      </c>
      <c r="F54">
        <v>0</v>
      </c>
      <c r="G54">
        <v>0</v>
      </c>
    </row>
    <row r="55" spans="1:7" ht="15" x14ac:dyDescent="0.25">
      <c r="A55" s="173" t="s">
        <v>100</v>
      </c>
      <c r="B55">
        <v>0</v>
      </c>
      <c r="C55">
        <v>0</v>
      </c>
      <c r="D55">
        <v>6.5</v>
      </c>
      <c r="E55">
        <v>0</v>
      </c>
      <c r="F55">
        <v>0</v>
      </c>
      <c r="G55">
        <v>0</v>
      </c>
    </row>
    <row r="56" spans="1:7" ht="15" x14ac:dyDescent="0.25">
      <c r="A56" s="173" t="s">
        <v>101</v>
      </c>
      <c r="B56">
        <v>0</v>
      </c>
      <c r="C56">
        <v>60</v>
      </c>
      <c r="D56">
        <v>80.3</v>
      </c>
      <c r="E56">
        <v>296.10000000000002</v>
      </c>
      <c r="F56">
        <v>0</v>
      </c>
      <c r="G56">
        <v>0</v>
      </c>
    </row>
    <row r="57" spans="1:7" ht="15" x14ac:dyDescent="0.25">
      <c r="A57" s="173" t="s">
        <v>102</v>
      </c>
      <c r="B57">
        <v>30.5</v>
      </c>
      <c r="C57">
        <v>26.4</v>
      </c>
      <c r="D57">
        <v>21</v>
      </c>
      <c r="E57">
        <v>17.5</v>
      </c>
      <c r="F57">
        <v>0</v>
      </c>
      <c r="G57">
        <v>0</v>
      </c>
    </row>
    <row r="58" spans="1:7" ht="15" x14ac:dyDescent="0.25">
      <c r="A58" s="173" t="s">
        <v>103</v>
      </c>
      <c r="B58">
        <v>6.5</v>
      </c>
      <c r="C58">
        <v>2.8</v>
      </c>
      <c r="D58">
        <v>9</v>
      </c>
      <c r="E58">
        <v>5.2</v>
      </c>
      <c r="F58">
        <v>0</v>
      </c>
      <c r="G58">
        <v>0</v>
      </c>
    </row>
    <row r="59" spans="1:7" ht="15" x14ac:dyDescent="0.25">
      <c r="A59" s="173" t="s">
        <v>104</v>
      </c>
      <c r="B59">
        <v>0</v>
      </c>
      <c r="C59">
        <v>0</v>
      </c>
      <c r="D59">
        <v>128.69999999999999</v>
      </c>
      <c r="E59">
        <v>164.4</v>
      </c>
      <c r="F59">
        <v>0</v>
      </c>
      <c r="G59">
        <v>0</v>
      </c>
    </row>
    <row r="60" spans="1:7" ht="15" x14ac:dyDescent="0.25">
      <c r="A60" s="173" t="s">
        <v>105</v>
      </c>
      <c r="B60">
        <v>187.5</v>
      </c>
      <c r="C60">
        <v>97.4</v>
      </c>
      <c r="D60">
        <v>171.8</v>
      </c>
      <c r="E60">
        <v>110.2</v>
      </c>
      <c r="F60">
        <v>0</v>
      </c>
      <c r="G60">
        <v>0</v>
      </c>
    </row>
    <row r="61" spans="1:7" ht="15" x14ac:dyDescent="0.25">
      <c r="A61" s="173" t="s">
        <v>106</v>
      </c>
      <c r="B61">
        <v>73.8</v>
      </c>
      <c r="C61">
        <v>44.6</v>
      </c>
      <c r="D61">
        <v>102.7</v>
      </c>
      <c r="E61">
        <v>104</v>
      </c>
      <c r="F61">
        <v>0</v>
      </c>
      <c r="G61">
        <v>0</v>
      </c>
    </row>
    <row r="62" spans="1:7" ht="15" x14ac:dyDescent="0.25">
      <c r="A62" s="173" t="s">
        <v>107</v>
      </c>
      <c r="B62">
        <v>136.5</v>
      </c>
      <c r="C62">
        <v>106.1</v>
      </c>
      <c r="D62">
        <v>173.2</v>
      </c>
      <c r="E62">
        <v>158.19999999999999</v>
      </c>
      <c r="F62">
        <v>0</v>
      </c>
      <c r="G62">
        <v>0</v>
      </c>
    </row>
    <row r="63" spans="1:7" ht="15" x14ac:dyDescent="0.25">
      <c r="A63" s="173" t="s">
        <v>108</v>
      </c>
      <c r="B63">
        <v>0</v>
      </c>
      <c r="C63">
        <v>0</v>
      </c>
      <c r="D63">
        <v>0</v>
      </c>
      <c r="E63">
        <v>3.3</v>
      </c>
      <c r="F63">
        <v>0</v>
      </c>
      <c r="G63">
        <v>0</v>
      </c>
    </row>
    <row r="64" spans="1:7" ht="15" x14ac:dyDescent="0.25">
      <c r="A64" s="173" t="s">
        <v>109</v>
      </c>
      <c r="B64">
        <v>117.9</v>
      </c>
      <c r="C64">
        <v>67.8</v>
      </c>
      <c r="D64">
        <v>131</v>
      </c>
      <c r="E64">
        <v>55.6</v>
      </c>
      <c r="F64">
        <v>0</v>
      </c>
      <c r="G64">
        <v>0</v>
      </c>
    </row>
    <row r="65" spans="1:7" ht="15" x14ac:dyDescent="0.25">
      <c r="A65" s="173" t="s">
        <v>110</v>
      </c>
      <c r="B65">
        <v>0</v>
      </c>
      <c r="C65">
        <v>0</v>
      </c>
      <c r="D65">
        <v>8.8000000000000007</v>
      </c>
      <c r="E65">
        <v>18.5</v>
      </c>
      <c r="F65">
        <v>0</v>
      </c>
      <c r="G65">
        <v>0</v>
      </c>
    </row>
    <row r="66" spans="1:7" ht="15" x14ac:dyDescent="0.25">
      <c r="A66" s="173" t="s">
        <v>111</v>
      </c>
      <c r="B66">
        <v>98.5</v>
      </c>
      <c r="C66">
        <v>18</v>
      </c>
      <c r="D66">
        <v>62.1</v>
      </c>
      <c r="E66">
        <v>8.9</v>
      </c>
      <c r="F66">
        <v>0</v>
      </c>
      <c r="G66">
        <v>0</v>
      </c>
    </row>
    <row r="67" spans="1:7" ht="15" x14ac:dyDescent="0.25">
      <c r="A67" s="173" t="s">
        <v>112</v>
      </c>
      <c r="B67">
        <v>85.2</v>
      </c>
      <c r="C67">
        <v>127.1</v>
      </c>
      <c r="D67">
        <v>93.3</v>
      </c>
      <c r="E67">
        <v>63.9</v>
      </c>
      <c r="F67">
        <v>0</v>
      </c>
      <c r="G67">
        <v>0</v>
      </c>
    </row>
    <row r="68" spans="1:7" ht="15" x14ac:dyDescent="0.25">
      <c r="A68" s="173" t="s">
        <v>113</v>
      </c>
      <c r="B68">
        <v>30.4</v>
      </c>
      <c r="C68">
        <v>22</v>
      </c>
      <c r="D68">
        <v>29.5</v>
      </c>
      <c r="E68">
        <v>42.9</v>
      </c>
      <c r="F68">
        <v>0</v>
      </c>
      <c r="G68">
        <v>0</v>
      </c>
    </row>
    <row r="69" spans="1:7" ht="15" x14ac:dyDescent="0.25">
      <c r="A69" s="173" t="s">
        <v>114</v>
      </c>
      <c r="B69">
        <v>9.6999999999999993</v>
      </c>
      <c r="C69">
        <v>71.3</v>
      </c>
      <c r="D69">
        <v>12.7</v>
      </c>
      <c r="E69">
        <v>11.1</v>
      </c>
      <c r="F69">
        <v>0</v>
      </c>
      <c r="G69">
        <v>0</v>
      </c>
    </row>
    <row r="70" spans="1:7" ht="15" x14ac:dyDescent="0.25">
      <c r="A70" s="173" t="s">
        <v>115</v>
      </c>
      <c r="B70">
        <v>1104.9000000000001</v>
      </c>
      <c r="C70">
        <v>870.8</v>
      </c>
      <c r="D70">
        <v>929.2</v>
      </c>
      <c r="E70">
        <v>795</v>
      </c>
      <c r="F70">
        <v>0</v>
      </c>
      <c r="G70">
        <v>0</v>
      </c>
    </row>
    <row r="71" spans="1:7" ht="15" x14ac:dyDescent="0.25">
      <c r="A71" s="173" t="s">
        <v>116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</row>
    <row r="72" spans="1:7" ht="15" x14ac:dyDescent="0.25">
      <c r="A72" s="173" t="s">
        <v>117</v>
      </c>
      <c r="B72">
        <v>63.5</v>
      </c>
      <c r="C72">
        <v>52.3</v>
      </c>
      <c r="D72">
        <v>6.5</v>
      </c>
      <c r="E72">
        <v>0</v>
      </c>
      <c r="F72">
        <v>0</v>
      </c>
      <c r="G72">
        <v>0</v>
      </c>
    </row>
    <row r="73" spans="1:7" ht="15" x14ac:dyDescent="0.25">
      <c r="A73" s="173" t="s">
        <v>118</v>
      </c>
      <c r="B73">
        <v>60.5</v>
      </c>
      <c r="C73">
        <v>178.4</v>
      </c>
      <c r="D73">
        <v>25.7</v>
      </c>
      <c r="E73">
        <v>87.6</v>
      </c>
      <c r="F73">
        <v>0</v>
      </c>
      <c r="G73">
        <v>0</v>
      </c>
    </row>
    <row r="74" spans="1:7" ht="15" x14ac:dyDescent="0.25">
      <c r="A74" s="173" t="s">
        <v>119</v>
      </c>
      <c r="B74">
        <v>90.5</v>
      </c>
      <c r="C74">
        <v>84</v>
      </c>
      <c r="D74">
        <v>133</v>
      </c>
      <c r="E74">
        <v>58.8</v>
      </c>
      <c r="F74">
        <v>9.4</v>
      </c>
      <c r="G74">
        <v>0</v>
      </c>
    </row>
    <row r="75" spans="1:7" ht="15" x14ac:dyDescent="0.25">
      <c r="A75" s="173" t="s">
        <v>120</v>
      </c>
      <c r="B75">
        <v>13</v>
      </c>
      <c r="C75">
        <v>12.4</v>
      </c>
      <c r="D75">
        <v>36.299999999999997</v>
      </c>
      <c r="E75">
        <v>30.5</v>
      </c>
      <c r="F75">
        <v>0</v>
      </c>
      <c r="G75">
        <v>0</v>
      </c>
    </row>
    <row r="76" spans="1:7" ht="15" x14ac:dyDescent="0.25">
      <c r="A76" s="173" t="s">
        <v>1076</v>
      </c>
      <c r="B76">
        <v>0</v>
      </c>
      <c r="C76">
        <v>0</v>
      </c>
      <c r="D76">
        <v>6</v>
      </c>
      <c r="E76">
        <v>0</v>
      </c>
      <c r="F76">
        <v>0</v>
      </c>
      <c r="G76">
        <v>0</v>
      </c>
    </row>
    <row r="77" spans="1:7" ht="15" x14ac:dyDescent="0.25">
      <c r="A77" s="173" t="s">
        <v>121</v>
      </c>
      <c r="B77">
        <v>0</v>
      </c>
      <c r="C77">
        <v>41.1</v>
      </c>
      <c r="D77">
        <v>34.5</v>
      </c>
      <c r="E77">
        <v>30.9</v>
      </c>
      <c r="F77">
        <v>0</v>
      </c>
      <c r="G77">
        <v>0</v>
      </c>
    </row>
    <row r="78" spans="1:7" ht="15" x14ac:dyDescent="0.25">
      <c r="A78" s="173" t="s">
        <v>122</v>
      </c>
      <c r="B78">
        <v>184.5</v>
      </c>
      <c r="C78">
        <v>16.3</v>
      </c>
      <c r="D78">
        <v>207.7</v>
      </c>
      <c r="E78">
        <v>4.0999999999999996</v>
      </c>
      <c r="F78">
        <v>0</v>
      </c>
      <c r="G78">
        <v>0</v>
      </c>
    </row>
    <row r="79" spans="1:7" ht="15" x14ac:dyDescent="0.25">
      <c r="A79" s="173" t="s">
        <v>65</v>
      </c>
      <c r="B79" t="s">
        <v>66</v>
      </c>
      <c r="C79" t="s">
        <v>67</v>
      </c>
      <c r="D79" t="s">
        <v>66</v>
      </c>
      <c r="E79" t="s">
        <v>66</v>
      </c>
      <c r="F79" t="s">
        <v>66</v>
      </c>
      <c r="G79" t="s">
        <v>68</v>
      </c>
    </row>
    <row r="80" spans="1:7" ht="15" x14ac:dyDescent="0.25">
      <c r="A80" s="173" t="s">
        <v>123</v>
      </c>
      <c r="B80">
        <v>5353.5</v>
      </c>
      <c r="C80">
        <v>4513</v>
      </c>
      <c r="D80">
        <v>5601.7</v>
      </c>
      <c r="E80">
        <v>4881.1000000000004</v>
      </c>
      <c r="F80">
        <v>9.4</v>
      </c>
      <c r="G80">
        <v>0</v>
      </c>
    </row>
    <row r="81" spans="1:7" ht="15" x14ac:dyDescent="0.25">
      <c r="A81" s="173" t="s">
        <v>124</v>
      </c>
      <c r="B81">
        <v>1149.5</v>
      </c>
      <c r="C81">
        <v>476.6</v>
      </c>
      <c r="D81">
        <v>0</v>
      </c>
      <c r="E81">
        <v>0</v>
      </c>
      <c r="F81">
        <v>0</v>
      </c>
      <c r="G81">
        <v>0</v>
      </c>
    </row>
    <row r="82" spans="1:7" ht="15" x14ac:dyDescent="0.25">
      <c r="A82" s="173" t="s">
        <v>65</v>
      </c>
      <c r="B82" t="s">
        <v>66</v>
      </c>
      <c r="C82" t="s">
        <v>67</v>
      </c>
      <c r="D82" t="s">
        <v>66</v>
      </c>
      <c r="E82" t="s">
        <v>66</v>
      </c>
      <c r="F82" t="s">
        <v>66</v>
      </c>
      <c r="G82" t="s">
        <v>68</v>
      </c>
    </row>
    <row r="83" spans="1:7" ht="15" x14ac:dyDescent="0.25">
      <c r="A83" s="173" t="s">
        <v>125</v>
      </c>
      <c r="B83">
        <v>6503.1</v>
      </c>
      <c r="C83">
        <v>4989.5</v>
      </c>
      <c r="D83">
        <v>5601.7</v>
      </c>
      <c r="E83">
        <v>4881.1000000000004</v>
      </c>
      <c r="F83">
        <v>9.4</v>
      </c>
      <c r="G83">
        <v>0</v>
      </c>
    </row>
    <row r="84" spans="1:7" ht="15" x14ac:dyDescent="0.25">
      <c r="A84" s="173" t="s">
        <v>126</v>
      </c>
      <c r="B84" t="s">
        <v>45</v>
      </c>
      <c r="C84" t="s">
        <v>45</v>
      </c>
      <c r="D84">
        <v>0</v>
      </c>
      <c r="E84">
        <v>0</v>
      </c>
      <c r="F84" t="s">
        <v>45</v>
      </c>
      <c r="G84" t="s">
        <v>45</v>
      </c>
    </row>
    <row r="85" spans="1:7" ht="15" x14ac:dyDescent="0.25">
      <c r="A85" s="173" t="s">
        <v>127</v>
      </c>
      <c r="B85">
        <v>0</v>
      </c>
      <c r="C85">
        <v>0</v>
      </c>
      <c r="D85" t="s">
        <v>45</v>
      </c>
      <c r="E85" t="s">
        <v>45</v>
      </c>
      <c r="F85">
        <v>0</v>
      </c>
      <c r="G85">
        <v>0</v>
      </c>
    </row>
    <row r="86" spans="1:7" ht="15" x14ac:dyDescent="0.25">
      <c r="A86" s="173" t="s">
        <v>53</v>
      </c>
    </row>
  </sheetData>
  <pageMargins left="0.7" right="0.7" top="0.75" bottom="0.75" header="0.3" footer="0.3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9">
    <tabColor indexed="49"/>
  </sheetPr>
  <dimension ref="A1:M65524"/>
  <sheetViews>
    <sheetView zoomScale="130" zoomScaleNormal="130" workbookViewId="0">
      <pane xSplit="1" ySplit="2" topLeftCell="B931" activePane="bottomRight" state="frozen"/>
      <selection pane="topRight" activeCell="C1" sqref="C1"/>
      <selection pane="bottomLeft" activeCell="A3" sqref="A3"/>
      <selection pane="bottomRight" activeCell="B943" sqref="B943"/>
    </sheetView>
  </sheetViews>
  <sheetFormatPr defaultRowHeight="13.2" x14ac:dyDescent="0.25"/>
  <cols>
    <col min="1" max="1" width="20" customWidth="1"/>
    <col min="2" max="2" width="9.44140625" customWidth="1"/>
    <col min="3" max="3" width="10.88671875" customWidth="1"/>
    <col min="5" max="5" width="10.5546875" customWidth="1"/>
    <col min="7" max="7" width="10.5546875" customWidth="1"/>
  </cols>
  <sheetData>
    <row r="1" spans="1:9" ht="15.6" x14ac:dyDescent="0.3">
      <c r="A1" s="35" t="s">
        <v>360</v>
      </c>
      <c r="B1" s="112" t="s">
        <v>608</v>
      </c>
      <c r="C1" s="112"/>
      <c r="D1" s="399" t="s">
        <v>609</v>
      </c>
      <c r="E1" s="399"/>
      <c r="F1" s="399" t="s">
        <v>610</v>
      </c>
      <c r="G1" s="399"/>
      <c r="H1" s="112"/>
      <c r="I1" s="35" t="s">
        <v>640</v>
      </c>
    </row>
    <row r="2" spans="1:9" ht="19.95" customHeight="1" x14ac:dyDescent="0.3">
      <c r="A2" s="35" t="s">
        <v>658</v>
      </c>
      <c r="B2" s="112" t="s">
        <v>613</v>
      </c>
      <c r="C2" s="112" t="s">
        <v>614</v>
      </c>
      <c r="D2" s="112" t="s">
        <v>613</v>
      </c>
      <c r="E2" s="112" t="s">
        <v>614</v>
      </c>
      <c r="F2" s="112" t="s">
        <v>642</v>
      </c>
      <c r="G2" s="112" t="s">
        <v>614</v>
      </c>
      <c r="H2" s="112" t="s">
        <v>4</v>
      </c>
      <c r="I2" s="103" t="s">
        <v>643</v>
      </c>
    </row>
    <row r="3" spans="1:9" x14ac:dyDescent="0.25">
      <c r="A3" s="5">
        <v>38869</v>
      </c>
      <c r="B3">
        <v>112.1</v>
      </c>
      <c r="C3">
        <v>102.7</v>
      </c>
      <c r="D3">
        <v>0</v>
      </c>
      <c r="E3">
        <v>0</v>
      </c>
      <c r="F3">
        <f t="shared" ref="F3:G33" si="0">+B3+D3</f>
        <v>112.1</v>
      </c>
      <c r="G3">
        <f t="shared" si="0"/>
        <v>102.7</v>
      </c>
      <c r="H3" s="13">
        <f t="shared" ref="H3:H33" si="1">+(F3/G3-1)*100</f>
        <v>9.1528724440116846</v>
      </c>
    </row>
    <row r="4" spans="1:9" x14ac:dyDescent="0.25">
      <c r="A4" s="5">
        <f t="shared" ref="A4:A250" si="2">+A3+7</f>
        <v>38876</v>
      </c>
      <c r="B4">
        <v>142.1</v>
      </c>
      <c r="C4">
        <v>129.69999999999999</v>
      </c>
      <c r="D4">
        <v>0</v>
      </c>
      <c r="E4">
        <v>0</v>
      </c>
      <c r="F4">
        <f t="shared" si="0"/>
        <v>142.1</v>
      </c>
      <c r="G4">
        <f t="shared" si="0"/>
        <v>129.69999999999999</v>
      </c>
      <c r="H4" s="13">
        <f t="shared" si="1"/>
        <v>9.5605242868157312</v>
      </c>
    </row>
    <row r="5" spans="1:9" x14ac:dyDescent="0.25">
      <c r="A5" s="5">
        <f t="shared" si="2"/>
        <v>38883</v>
      </c>
      <c r="B5">
        <v>138.1</v>
      </c>
      <c r="C5">
        <v>154.19999999999999</v>
      </c>
      <c r="D5">
        <v>9.8000000000000007</v>
      </c>
      <c r="E5">
        <v>0</v>
      </c>
      <c r="F5">
        <f t="shared" si="0"/>
        <v>147.9</v>
      </c>
      <c r="G5">
        <f t="shared" si="0"/>
        <v>154.19999999999999</v>
      </c>
      <c r="H5" s="13">
        <f t="shared" si="1"/>
        <v>-4.0856031128404524</v>
      </c>
    </row>
    <row r="6" spans="1:9" x14ac:dyDescent="0.25">
      <c r="A6" s="5">
        <f t="shared" si="2"/>
        <v>38890</v>
      </c>
      <c r="B6">
        <v>128.6</v>
      </c>
      <c r="C6">
        <v>154.19999999999999</v>
      </c>
      <c r="D6">
        <v>19.899999999999999</v>
      </c>
      <c r="E6">
        <v>0</v>
      </c>
      <c r="F6">
        <f t="shared" si="0"/>
        <v>148.5</v>
      </c>
      <c r="G6">
        <f t="shared" si="0"/>
        <v>154.19999999999999</v>
      </c>
      <c r="H6" s="13">
        <f t="shared" si="1"/>
        <v>-3.6964980544747061</v>
      </c>
    </row>
    <row r="7" spans="1:9" x14ac:dyDescent="0.25">
      <c r="A7" s="5">
        <f t="shared" si="2"/>
        <v>38897</v>
      </c>
      <c r="B7">
        <v>135.9</v>
      </c>
      <c r="C7">
        <v>149.9</v>
      </c>
      <c r="D7">
        <v>53.6</v>
      </c>
      <c r="E7">
        <v>44.4</v>
      </c>
      <c r="F7">
        <f t="shared" si="0"/>
        <v>189.5</v>
      </c>
      <c r="G7">
        <f t="shared" si="0"/>
        <v>194.3</v>
      </c>
      <c r="H7" s="20">
        <f t="shared" si="1"/>
        <v>-2.4704065877509063</v>
      </c>
    </row>
    <row r="8" spans="1:9" x14ac:dyDescent="0.25">
      <c r="A8" s="5">
        <f t="shared" si="2"/>
        <v>38904</v>
      </c>
      <c r="B8">
        <v>153.9</v>
      </c>
      <c r="C8">
        <v>141</v>
      </c>
      <c r="D8">
        <v>53.6</v>
      </c>
      <c r="E8">
        <v>53.5</v>
      </c>
      <c r="F8">
        <f t="shared" si="0"/>
        <v>207.5</v>
      </c>
      <c r="G8">
        <f t="shared" si="0"/>
        <v>194.5</v>
      </c>
      <c r="H8" s="20">
        <f t="shared" si="1"/>
        <v>6.6838046272493568</v>
      </c>
    </row>
    <row r="9" spans="1:9" x14ac:dyDescent="0.25">
      <c r="A9" s="5">
        <f t="shared" si="2"/>
        <v>38911</v>
      </c>
      <c r="B9">
        <v>153.9</v>
      </c>
      <c r="C9">
        <v>92</v>
      </c>
      <c r="D9">
        <v>53.6</v>
      </c>
      <c r="E9">
        <v>82.5</v>
      </c>
      <c r="F9">
        <f t="shared" si="0"/>
        <v>207.5</v>
      </c>
      <c r="G9">
        <f t="shared" si="0"/>
        <v>174.5</v>
      </c>
      <c r="H9" s="20">
        <f t="shared" si="1"/>
        <v>18.911174785100293</v>
      </c>
    </row>
    <row r="10" spans="1:9" x14ac:dyDescent="0.25">
      <c r="A10" s="5">
        <f t="shared" si="2"/>
        <v>38918</v>
      </c>
      <c r="B10">
        <v>153.9</v>
      </c>
      <c r="C10">
        <v>110</v>
      </c>
      <c r="D10">
        <v>53.6</v>
      </c>
      <c r="E10">
        <v>92</v>
      </c>
      <c r="F10">
        <f t="shared" si="0"/>
        <v>207.5</v>
      </c>
      <c r="G10">
        <f t="shared" si="0"/>
        <v>202</v>
      </c>
      <c r="H10" s="20">
        <f t="shared" si="1"/>
        <v>2.7227722772277252</v>
      </c>
    </row>
    <row r="11" spans="1:9" x14ac:dyDescent="0.25">
      <c r="A11" s="5">
        <f t="shared" si="2"/>
        <v>38925</v>
      </c>
      <c r="B11">
        <v>179.8</v>
      </c>
      <c r="C11">
        <v>125.9</v>
      </c>
      <c r="D11">
        <v>53.6</v>
      </c>
      <c r="E11">
        <v>109.9</v>
      </c>
      <c r="F11">
        <f t="shared" si="0"/>
        <v>233.4</v>
      </c>
      <c r="G11">
        <f t="shared" si="0"/>
        <v>235.8</v>
      </c>
      <c r="H11" s="20">
        <f t="shared" si="1"/>
        <v>-1.0178117048346036</v>
      </c>
    </row>
    <row r="12" spans="1:9" x14ac:dyDescent="0.25">
      <c r="A12" s="5">
        <f t="shared" si="2"/>
        <v>38932</v>
      </c>
      <c r="B12">
        <v>159.80000000000001</v>
      </c>
      <c r="C12">
        <v>125.9</v>
      </c>
      <c r="D12">
        <v>74.599999999999994</v>
      </c>
      <c r="E12">
        <v>109.9</v>
      </c>
      <c r="F12">
        <f t="shared" si="0"/>
        <v>234.4</v>
      </c>
      <c r="G12">
        <f t="shared" si="0"/>
        <v>235.8</v>
      </c>
      <c r="H12" s="20">
        <f t="shared" si="1"/>
        <v>-0.59372349448685302</v>
      </c>
    </row>
    <row r="13" spans="1:9" x14ac:dyDescent="0.25">
      <c r="A13" s="5">
        <f t="shared" si="2"/>
        <v>38939</v>
      </c>
      <c r="B13">
        <v>206.3</v>
      </c>
      <c r="C13">
        <v>99.3</v>
      </c>
      <c r="D13">
        <v>109.4</v>
      </c>
      <c r="E13">
        <v>136.69999999999999</v>
      </c>
      <c r="F13">
        <f t="shared" si="0"/>
        <v>315.70000000000005</v>
      </c>
      <c r="G13">
        <f t="shared" si="0"/>
        <v>236</v>
      </c>
      <c r="H13" s="20">
        <f t="shared" si="1"/>
        <v>33.77118644067798</v>
      </c>
    </row>
    <row r="14" spans="1:9" x14ac:dyDescent="0.25">
      <c r="A14" s="5">
        <f t="shared" si="2"/>
        <v>38946</v>
      </c>
      <c r="B14">
        <v>198.4</v>
      </c>
      <c r="C14">
        <v>73.400000000000006</v>
      </c>
      <c r="D14">
        <v>117.9</v>
      </c>
      <c r="E14">
        <v>163.9</v>
      </c>
      <c r="F14">
        <f t="shared" si="0"/>
        <v>316.3</v>
      </c>
      <c r="G14">
        <f t="shared" si="0"/>
        <v>237.3</v>
      </c>
      <c r="H14" s="20">
        <f t="shared" si="1"/>
        <v>33.291192583227989</v>
      </c>
    </row>
    <row r="15" spans="1:9" x14ac:dyDescent="0.25">
      <c r="A15" s="5">
        <f t="shared" si="2"/>
        <v>38953</v>
      </c>
      <c r="B15">
        <v>216.4</v>
      </c>
      <c r="C15">
        <v>88.9</v>
      </c>
      <c r="D15">
        <v>117.9</v>
      </c>
      <c r="E15">
        <v>204.2</v>
      </c>
      <c r="F15">
        <f t="shared" si="0"/>
        <v>334.3</v>
      </c>
      <c r="G15">
        <f t="shared" si="0"/>
        <v>293.10000000000002</v>
      </c>
      <c r="H15" s="20">
        <f t="shared" si="1"/>
        <v>14.056635960423058</v>
      </c>
    </row>
    <row r="16" spans="1:9" x14ac:dyDescent="0.25">
      <c r="A16" s="5">
        <f t="shared" si="2"/>
        <v>38960</v>
      </c>
      <c r="B16">
        <v>175.4</v>
      </c>
      <c r="C16">
        <v>99.4</v>
      </c>
      <c r="D16">
        <v>143</v>
      </c>
      <c r="E16">
        <v>232.7</v>
      </c>
      <c r="F16">
        <f t="shared" si="0"/>
        <v>318.39999999999998</v>
      </c>
      <c r="G16">
        <f t="shared" si="0"/>
        <v>332.1</v>
      </c>
      <c r="H16" s="20">
        <f t="shared" si="1"/>
        <v>-4.1252634748569879</v>
      </c>
    </row>
    <row r="17" spans="1:9" x14ac:dyDescent="0.25">
      <c r="A17" s="5">
        <f t="shared" si="2"/>
        <v>38967</v>
      </c>
      <c r="B17">
        <v>179.9</v>
      </c>
      <c r="C17">
        <v>78.599999999999994</v>
      </c>
      <c r="D17">
        <v>143</v>
      </c>
      <c r="E17">
        <v>253.9</v>
      </c>
      <c r="F17">
        <f t="shared" si="0"/>
        <v>322.89999999999998</v>
      </c>
      <c r="G17">
        <f t="shared" si="0"/>
        <v>332.5</v>
      </c>
      <c r="H17" s="20">
        <f t="shared" si="1"/>
        <v>-2.8872180451127938</v>
      </c>
    </row>
    <row r="18" spans="1:9" x14ac:dyDescent="0.25">
      <c r="A18" s="5">
        <f t="shared" si="2"/>
        <v>38974</v>
      </c>
      <c r="B18">
        <v>171.7</v>
      </c>
      <c r="C18">
        <v>97.6</v>
      </c>
      <c r="D18">
        <v>166</v>
      </c>
      <c r="E18">
        <v>255.9</v>
      </c>
      <c r="F18">
        <f t="shared" si="0"/>
        <v>337.7</v>
      </c>
      <c r="G18">
        <f t="shared" si="0"/>
        <v>353.5</v>
      </c>
      <c r="H18" s="20">
        <f t="shared" si="1"/>
        <v>-4.4695898161244756</v>
      </c>
    </row>
    <row r="19" spans="1:9" x14ac:dyDescent="0.25">
      <c r="A19" s="5">
        <f t="shared" si="2"/>
        <v>38981</v>
      </c>
      <c r="B19">
        <v>169.9</v>
      </c>
      <c r="C19">
        <v>90.4</v>
      </c>
      <c r="D19">
        <v>166</v>
      </c>
      <c r="E19">
        <v>280.2</v>
      </c>
      <c r="F19">
        <f t="shared" si="0"/>
        <v>335.9</v>
      </c>
      <c r="G19">
        <f t="shared" si="0"/>
        <v>370.6</v>
      </c>
      <c r="H19" s="20">
        <f t="shared" si="1"/>
        <v>-9.3631948192120955</v>
      </c>
    </row>
    <row r="20" spans="1:9" x14ac:dyDescent="0.25">
      <c r="A20" s="5">
        <f t="shared" si="2"/>
        <v>38988</v>
      </c>
      <c r="B20">
        <v>180.8</v>
      </c>
      <c r="C20">
        <v>104.1</v>
      </c>
      <c r="D20">
        <v>186</v>
      </c>
      <c r="E20">
        <v>297.60000000000002</v>
      </c>
      <c r="F20">
        <f t="shared" si="0"/>
        <v>366.8</v>
      </c>
      <c r="G20">
        <f t="shared" si="0"/>
        <v>401.70000000000005</v>
      </c>
      <c r="H20" s="20">
        <f t="shared" si="1"/>
        <v>-8.6880756783669462</v>
      </c>
    </row>
    <row r="21" spans="1:9" x14ac:dyDescent="0.25">
      <c r="A21" s="5">
        <f t="shared" si="2"/>
        <v>38995</v>
      </c>
      <c r="B21">
        <v>167.3</v>
      </c>
      <c r="C21">
        <v>66.8</v>
      </c>
      <c r="D21">
        <v>195.5</v>
      </c>
      <c r="E21">
        <v>334.8</v>
      </c>
      <c r="F21">
        <f t="shared" si="0"/>
        <v>362.8</v>
      </c>
      <c r="G21">
        <f t="shared" si="0"/>
        <v>401.6</v>
      </c>
      <c r="H21" s="20">
        <f t="shared" si="1"/>
        <v>-9.6613545816733097</v>
      </c>
    </row>
    <row r="22" spans="1:9" x14ac:dyDescent="0.25">
      <c r="A22" s="5">
        <f t="shared" si="2"/>
        <v>39002</v>
      </c>
      <c r="B22">
        <v>81.099999999999994</v>
      </c>
      <c r="C22">
        <v>62.6</v>
      </c>
      <c r="D22">
        <v>242.2</v>
      </c>
      <c r="E22">
        <v>408.6</v>
      </c>
      <c r="F22">
        <f t="shared" si="0"/>
        <v>323.29999999999995</v>
      </c>
      <c r="G22">
        <f t="shared" si="0"/>
        <v>471.20000000000005</v>
      </c>
      <c r="H22" s="20">
        <f t="shared" si="1"/>
        <v>-31.387945670628202</v>
      </c>
      <c r="I22" t="s">
        <v>659</v>
      </c>
    </row>
    <row r="23" spans="1:9" x14ac:dyDescent="0.25">
      <c r="A23" s="5">
        <f t="shared" si="2"/>
        <v>39009</v>
      </c>
      <c r="B23">
        <v>63.5</v>
      </c>
      <c r="C23">
        <v>62.6</v>
      </c>
      <c r="D23">
        <v>264.2</v>
      </c>
      <c r="E23">
        <v>408.6</v>
      </c>
      <c r="F23">
        <f t="shared" si="0"/>
        <v>327.7</v>
      </c>
      <c r="G23">
        <f t="shared" si="0"/>
        <v>471.20000000000005</v>
      </c>
      <c r="H23" s="20">
        <f t="shared" si="1"/>
        <v>-30.454159592529717</v>
      </c>
    </row>
    <row r="24" spans="1:9" x14ac:dyDescent="0.25">
      <c r="A24" s="5">
        <f t="shared" si="2"/>
        <v>39016</v>
      </c>
      <c r="B24">
        <v>64.3</v>
      </c>
      <c r="C24">
        <v>85.4</v>
      </c>
      <c r="D24">
        <v>264.2</v>
      </c>
      <c r="E24">
        <v>408.6</v>
      </c>
      <c r="F24">
        <f t="shared" si="0"/>
        <v>328.5</v>
      </c>
      <c r="G24">
        <f t="shared" si="0"/>
        <v>494</v>
      </c>
      <c r="H24" s="20">
        <f t="shared" si="1"/>
        <v>-33.502024291497975</v>
      </c>
    </row>
    <row r="25" spans="1:9" x14ac:dyDescent="0.25">
      <c r="A25" s="5">
        <f t="shared" si="2"/>
        <v>39023</v>
      </c>
      <c r="B25">
        <v>64.3</v>
      </c>
      <c r="C25">
        <v>113.5</v>
      </c>
      <c r="D25">
        <v>264.2</v>
      </c>
      <c r="E25">
        <v>423.9</v>
      </c>
      <c r="F25">
        <f t="shared" si="0"/>
        <v>328.5</v>
      </c>
      <c r="G25">
        <f t="shared" si="0"/>
        <v>537.4</v>
      </c>
      <c r="H25" s="20">
        <f t="shared" si="1"/>
        <v>-38.872348343877924</v>
      </c>
    </row>
    <row r="26" spans="1:9" x14ac:dyDescent="0.25">
      <c r="A26" s="5">
        <f t="shared" si="2"/>
        <v>39030</v>
      </c>
      <c r="B26">
        <v>70.3</v>
      </c>
      <c r="C26">
        <v>113.5</v>
      </c>
      <c r="D26">
        <v>275.7</v>
      </c>
      <c r="E26">
        <v>431.4</v>
      </c>
      <c r="F26">
        <f t="shared" si="0"/>
        <v>346</v>
      </c>
      <c r="G26">
        <f t="shared" si="0"/>
        <v>544.9</v>
      </c>
      <c r="H26" s="20">
        <f t="shared" si="1"/>
        <v>-36.502110478986971</v>
      </c>
    </row>
    <row r="27" spans="1:9" x14ac:dyDescent="0.25">
      <c r="A27" s="5">
        <f t="shared" si="2"/>
        <v>39037</v>
      </c>
      <c r="B27">
        <v>57.8</v>
      </c>
      <c r="C27">
        <v>131</v>
      </c>
      <c r="D27">
        <v>293.2</v>
      </c>
      <c r="E27">
        <v>438.5</v>
      </c>
      <c r="F27">
        <f t="shared" si="0"/>
        <v>351</v>
      </c>
      <c r="G27">
        <f t="shared" si="0"/>
        <v>569.5</v>
      </c>
      <c r="H27" s="20">
        <f t="shared" si="1"/>
        <v>-38.366988586479366</v>
      </c>
    </row>
    <row r="28" spans="1:9" x14ac:dyDescent="0.25">
      <c r="A28" s="5">
        <f t="shared" si="2"/>
        <v>39044</v>
      </c>
      <c r="B28">
        <v>97.8</v>
      </c>
      <c r="C28">
        <v>131</v>
      </c>
      <c r="D28">
        <v>315.60000000000002</v>
      </c>
      <c r="E28">
        <v>438.5</v>
      </c>
      <c r="F28">
        <f t="shared" si="0"/>
        <v>413.40000000000003</v>
      </c>
      <c r="G28">
        <f t="shared" si="0"/>
        <v>569.5</v>
      </c>
      <c r="H28" s="20">
        <f t="shared" si="1"/>
        <v>-27.410008779631244</v>
      </c>
    </row>
    <row r="29" spans="1:9" x14ac:dyDescent="0.25">
      <c r="A29" s="5">
        <f t="shared" si="2"/>
        <v>39051</v>
      </c>
      <c r="B29">
        <v>84.3</v>
      </c>
      <c r="C29">
        <v>128.5</v>
      </c>
      <c r="D29">
        <v>337.8</v>
      </c>
      <c r="E29">
        <v>438.5</v>
      </c>
      <c r="F29">
        <f t="shared" si="0"/>
        <v>422.1</v>
      </c>
      <c r="G29">
        <f t="shared" si="0"/>
        <v>567</v>
      </c>
      <c r="H29" s="20">
        <f t="shared" si="1"/>
        <v>-25.555555555555554</v>
      </c>
    </row>
    <row r="30" spans="1:9" x14ac:dyDescent="0.25">
      <c r="A30" s="5">
        <f t="shared" si="2"/>
        <v>39058</v>
      </c>
      <c r="B30">
        <v>84.3</v>
      </c>
      <c r="C30">
        <v>99.5</v>
      </c>
      <c r="D30">
        <v>337.8</v>
      </c>
      <c r="E30">
        <v>494.4</v>
      </c>
      <c r="F30">
        <f t="shared" si="0"/>
        <v>422.1</v>
      </c>
      <c r="G30">
        <f t="shared" si="0"/>
        <v>593.9</v>
      </c>
      <c r="H30" s="20">
        <f t="shared" si="1"/>
        <v>-28.927428860077441</v>
      </c>
    </row>
    <row r="31" spans="1:9" x14ac:dyDescent="0.25">
      <c r="A31" s="5">
        <f t="shared" si="2"/>
        <v>39065</v>
      </c>
      <c r="B31">
        <v>53.5</v>
      </c>
      <c r="C31">
        <v>71.099999999999994</v>
      </c>
      <c r="D31">
        <v>390.2</v>
      </c>
      <c r="E31">
        <v>563.79999999999995</v>
      </c>
      <c r="F31">
        <f t="shared" si="0"/>
        <v>443.7</v>
      </c>
      <c r="G31">
        <f t="shared" si="0"/>
        <v>634.9</v>
      </c>
      <c r="H31" s="20">
        <f t="shared" si="1"/>
        <v>-30.114978736808951</v>
      </c>
    </row>
    <row r="32" spans="1:9" x14ac:dyDescent="0.25">
      <c r="A32" s="5">
        <f t="shared" si="2"/>
        <v>39072</v>
      </c>
      <c r="B32">
        <v>53.5</v>
      </c>
      <c r="C32">
        <v>0</v>
      </c>
      <c r="D32">
        <v>390.2</v>
      </c>
      <c r="E32">
        <v>640.29999999999995</v>
      </c>
      <c r="F32">
        <f t="shared" si="0"/>
        <v>443.7</v>
      </c>
      <c r="G32">
        <f t="shared" si="0"/>
        <v>640.29999999999995</v>
      </c>
      <c r="H32" s="20">
        <f t="shared" si="1"/>
        <v>-30.704357332500386</v>
      </c>
    </row>
    <row r="33" spans="1:8" x14ac:dyDescent="0.25">
      <c r="A33" s="5">
        <f t="shared" si="2"/>
        <v>39079</v>
      </c>
      <c r="B33">
        <v>53.5</v>
      </c>
      <c r="C33">
        <v>0</v>
      </c>
      <c r="D33">
        <v>390.2</v>
      </c>
      <c r="E33">
        <v>640.29999999999995</v>
      </c>
      <c r="F33">
        <f t="shared" si="0"/>
        <v>443.7</v>
      </c>
      <c r="G33">
        <f t="shared" si="0"/>
        <v>640.29999999999995</v>
      </c>
      <c r="H33" s="20">
        <f t="shared" si="1"/>
        <v>-30.704357332500386</v>
      </c>
    </row>
    <row r="34" spans="1:8" x14ac:dyDescent="0.25">
      <c r="A34" s="5">
        <f t="shared" si="2"/>
        <v>39086</v>
      </c>
      <c r="B34">
        <v>53.5</v>
      </c>
      <c r="C34">
        <v>0</v>
      </c>
      <c r="D34">
        <v>390.2</v>
      </c>
      <c r="E34">
        <v>640.29999999999995</v>
      </c>
      <c r="F34">
        <f t="shared" ref="F34:G36" si="3">+B34+D34</f>
        <v>443.7</v>
      </c>
      <c r="G34">
        <f t="shared" si="3"/>
        <v>640.29999999999995</v>
      </c>
      <c r="H34" s="20">
        <f t="shared" ref="H34:H39" si="4">+(F34/G34-1)*100</f>
        <v>-30.704357332500386</v>
      </c>
    </row>
    <row r="35" spans="1:8" x14ac:dyDescent="0.25">
      <c r="A35" s="5">
        <f t="shared" si="2"/>
        <v>39093</v>
      </c>
      <c r="B35">
        <v>53.5</v>
      </c>
      <c r="C35">
        <v>0</v>
      </c>
      <c r="D35">
        <v>390.2</v>
      </c>
      <c r="E35">
        <v>640.29999999999995</v>
      </c>
      <c r="F35">
        <f t="shared" si="3"/>
        <v>443.7</v>
      </c>
      <c r="G35">
        <f t="shared" si="3"/>
        <v>640.29999999999995</v>
      </c>
      <c r="H35" s="20">
        <f t="shared" si="4"/>
        <v>-30.704357332500386</v>
      </c>
    </row>
    <row r="36" spans="1:8" x14ac:dyDescent="0.25">
      <c r="A36" s="5">
        <f t="shared" si="2"/>
        <v>39100</v>
      </c>
      <c r="B36">
        <v>53.5</v>
      </c>
      <c r="C36">
        <v>17</v>
      </c>
      <c r="D36">
        <v>390.2</v>
      </c>
      <c r="E36">
        <v>640.29999999999995</v>
      </c>
      <c r="F36">
        <f t="shared" si="3"/>
        <v>443.7</v>
      </c>
      <c r="G36">
        <f t="shared" si="3"/>
        <v>657.3</v>
      </c>
      <c r="H36" s="20">
        <f t="shared" si="4"/>
        <v>-32.496576905522588</v>
      </c>
    </row>
    <row r="37" spans="1:8" x14ac:dyDescent="0.25">
      <c r="A37" s="5">
        <f t="shared" si="2"/>
        <v>39107</v>
      </c>
      <c r="B37">
        <v>53.5</v>
      </c>
      <c r="C37">
        <v>27</v>
      </c>
      <c r="D37">
        <v>425.3</v>
      </c>
      <c r="E37">
        <v>640.29999999999995</v>
      </c>
      <c r="F37">
        <f t="shared" ref="F37:G39" si="5">+B37+D37</f>
        <v>478.8</v>
      </c>
      <c r="G37">
        <f t="shared" si="5"/>
        <v>667.3</v>
      </c>
      <c r="H37" s="20">
        <f t="shared" si="4"/>
        <v>-28.248164243968223</v>
      </c>
    </row>
    <row r="38" spans="1:8" x14ac:dyDescent="0.25">
      <c r="A38" s="5">
        <f t="shared" si="2"/>
        <v>39114</v>
      </c>
      <c r="B38">
        <v>53.5</v>
      </c>
      <c r="C38">
        <v>27</v>
      </c>
      <c r="D38">
        <v>425.3</v>
      </c>
      <c r="E38">
        <v>647.5</v>
      </c>
      <c r="F38">
        <f t="shared" si="5"/>
        <v>478.8</v>
      </c>
      <c r="G38">
        <f t="shared" si="5"/>
        <v>674.5</v>
      </c>
      <c r="H38" s="20">
        <f t="shared" si="4"/>
        <v>-29.014084507042249</v>
      </c>
    </row>
    <row r="39" spans="1:8" x14ac:dyDescent="0.25">
      <c r="A39" s="5">
        <f t="shared" si="2"/>
        <v>39121</v>
      </c>
      <c r="B39">
        <v>53.5</v>
      </c>
      <c r="C39">
        <v>35</v>
      </c>
      <c r="D39">
        <v>425.3</v>
      </c>
      <c r="E39">
        <v>647.5</v>
      </c>
      <c r="F39">
        <f t="shared" si="5"/>
        <v>478.8</v>
      </c>
      <c r="G39">
        <f t="shared" si="5"/>
        <v>682.5</v>
      </c>
      <c r="H39" s="20">
        <f t="shared" si="4"/>
        <v>-29.846153846153843</v>
      </c>
    </row>
    <row r="40" spans="1:8" x14ac:dyDescent="0.25">
      <c r="A40" s="5">
        <f t="shared" si="2"/>
        <v>39128</v>
      </c>
      <c r="B40">
        <v>113.5</v>
      </c>
      <c r="C40">
        <v>35</v>
      </c>
      <c r="D40">
        <v>425.3</v>
      </c>
      <c r="E40">
        <v>647.5</v>
      </c>
      <c r="F40">
        <f t="shared" ref="F40:G42" si="6">+B40+D40</f>
        <v>538.79999999999995</v>
      </c>
      <c r="G40">
        <f t="shared" si="6"/>
        <v>682.5</v>
      </c>
      <c r="H40" s="20">
        <f t="shared" ref="H40:H45" si="7">+(F40/G40-1)*100</f>
        <v>-21.054945054945062</v>
      </c>
    </row>
    <row r="41" spans="1:8" x14ac:dyDescent="0.25">
      <c r="A41" s="5">
        <f t="shared" si="2"/>
        <v>39135</v>
      </c>
      <c r="B41">
        <v>97.5</v>
      </c>
      <c r="C41">
        <v>40</v>
      </c>
      <c r="D41">
        <v>440.8</v>
      </c>
      <c r="E41">
        <v>647.5</v>
      </c>
      <c r="F41">
        <f t="shared" si="6"/>
        <v>538.29999999999995</v>
      </c>
      <c r="G41">
        <f t="shared" si="6"/>
        <v>687.5</v>
      </c>
      <c r="H41" s="20">
        <f t="shared" si="7"/>
        <v>-21.70181818181819</v>
      </c>
    </row>
    <row r="42" spans="1:8" x14ac:dyDescent="0.25">
      <c r="A42" s="5">
        <f t="shared" si="2"/>
        <v>39142</v>
      </c>
      <c r="B42">
        <v>97.5</v>
      </c>
      <c r="C42">
        <v>40</v>
      </c>
      <c r="D42">
        <v>440.8</v>
      </c>
      <c r="E42">
        <v>647.5</v>
      </c>
      <c r="F42">
        <f t="shared" si="6"/>
        <v>538.29999999999995</v>
      </c>
      <c r="G42">
        <f t="shared" si="6"/>
        <v>687.5</v>
      </c>
      <c r="H42" s="20">
        <f t="shared" si="7"/>
        <v>-21.70181818181819</v>
      </c>
    </row>
    <row r="43" spans="1:8" x14ac:dyDescent="0.25">
      <c r="A43" s="5">
        <f t="shared" si="2"/>
        <v>39149</v>
      </c>
      <c r="B43">
        <v>80</v>
      </c>
      <c r="C43">
        <v>40</v>
      </c>
      <c r="D43">
        <v>457.6</v>
      </c>
      <c r="E43">
        <v>647.5</v>
      </c>
      <c r="F43">
        <f t="shared" ref="F43:G45" si="8">+B43+D43</f>
        <v>537.6</v>
      </c>
      <c r="G43">
        <f t="shared" si="8"/>
        <v>687.5</v>
      </c>
      <c r="H43" s="20">
        <f t="shared" si="7"/>
        <v>-21.803636363636357</v>
      </c>
    </row>
    <row r="44" spans="1:8" x14ac:dyDescent="0.25">
      <c r="A44" s="5">
        <f t="shared" si="2"/>
        <v>39156</v>
      </c>
      <c r="B44">
        <v>80</v>
      </c>
      <c r="C44">
        <v>40</v>
      </c>
      <c r="D44">
        <v>457.6</v>
      </c>
      <c r="E44">
        <v>647.5</v>
      </c>
      <c r="F44">
        <f t="shared" si="8"/>
        <v>537.6</v>
      </c>
      <c r="G44">
        <f t="shared" si="8"/>
        <v>687.5</v>
      </c>
      <c r="H44" s="20">
        <f t="shared" si="7"/>
        <v>-21.803636363636357</v>
      </c>
    </row>
    <row r="45" spans="1:8" x14ac:dyDescent="0.25">
      <c r="A45" s="5">
        <f t="shared" si="2"/>
        <v>39163</v>
      </c>
      <c r="B45">
        <v>80</v>
      </c>
      <c r="C45">
        <v>43.5</v>
      </c>
      <c r="D45">
        <v>457.6</v>
      </c>
      <c r="E45">
        <v>664.1</v>
      </c>
      <c r="F45">
        <f t="shared" si="8"/>
        <v>537.6</v>
      </c>
      <c r="G45">
        <f t="shared" si="8"/>
        <v>707.6</v>
      </c>
      <c r="H45" s="20">
        <f t="shared" si="7"/>
        <v>-24.024872809496888</v>
      </c>
    </row>
    <row r="46" spans="1:8" x14ac:dyDescent="0.25">
      <c r="A46" s="5">
        <f t="shared" si="2"/>
        <v>39170</v>
      </c>
      <c r="B46">
        <v>80</v>
      </c>
      <c r="C46">
        <v>44.3</v>
      </c>
      <c r="D46">
        <v>457.6</v>
      </c>
      <c r="E46">
        <v>684.8</v>
      </c>
      <c r="F46">
        <f t="shared" ref="F46:G48" si="9">+B46+D46</f>
        <v>537.6</v>
      </c>
      <c r="G46">
        <f t="shared" si="9"/>
        <v>729.09999999999991</v>
      </c>
      <c r="H46" s="20">
        <f t="shared" ref="H46:H51" si="10">+(F46/G46-1)*100</f>
        <v>-26.265258537923451</v>
      </c>
    </row>
    <row r="47" spans="1:8" x14ac:dyDescent="0.25">
      <c r="A47" s="5">
        <f t="shared" si="2"/>
        <v>39177</v>
      </c>
      <c r="B47">
        <v>92</v>
      </c>
      <c r="C47">
        <v>45.3</v>
      </c>
      <c r="D47">
        <v>457.6</v>
      </c>
      <c r="E47">
        <v>702.7</v>
      </c>
      <c r="F47">
        <f t="shared" si="9"/>
        <v>549.6</v>
      </c>
      <c r="G47">
        <f t="shared" si="9"/>
        <v>748</v>
      </c>
      <c r="H47" s="20">
        <f t="shared" si="10"/>
        <v>-26.524064171122998</v>
      </c>
    </row>
    <row r="48" spans="1:8" x14ac:dyDescent="0.25">
      <c r="A48" s="5">
        <f t="shared" si="2"/>
        <v>39184</v>
      </c>
      <c r="B48">
        <v>92</v>
      </c>
      <c r="C48">
        <v>45.3</v>
      </c>
      <c r="D48">
        <v>457.6</v>
      </c>
      <c r="E48">
        <v>702.7</v>
      </c>
      <c r="F48">
        <f t="shared" si="9"/>
        <v>549.6</v>
      </c>
      <c r="G48">
        <f t="shared" si="9"/>
        <v>748</v>
      </c>
      <c r="H48" s="20">
        <f t="shared" si="10"/>
        <v>-26.524064171122998</v>
      </c>
    </row>
    <row r="49" spans="1:12" x14ac:dyDescent="0.25">
      <c r="A49" s="5">
        <f t="shared" si="2"/>
        <v>39191</v>
      </c>
      <c r="B49">
        <v>92</v>
      </c>
      <c r="C49">
        <v>26.8</v>
      </c>
      <c r="D49">
        <v>457.6</v>
      </c>
      <c r="E49">
        <v>721.8</v>
      </c>
      <c r="F49">
        <f t="shared" ref="F49:G51" si="11">+B49+D49</f>
        <v>549.6</v>
      </c>
      <c r="G49">
        <f t="shared" si="11"/>
        <v>748.59999999999991</v>
      </c>
      <c r="H49" s="20">
        <f t="shared" si="10"/>
        <v>-26.582954849051553</v>
      </c>
    </row>
    <row r="50" spans="1:12" x14ac:dyDescent="0.25">
      <c r="A50" s="5">
        <f t="shared" si="2"/>
        <v>39198</v>
      </c>
      <c r="B50">
        <v>92</v>
      </c>
      <c r="C50">
        <v>21.4</v>
      </c>
      <c r="D50">
        <v>457.6</v>
      </c>
      <c r="E50">
        <v>740.3</v>
      </c>
      <c r="F50">
        <f t="shared" si="11"/>
        <v>549.6</v>
      </c>
      <c r="G50">
        <f t="shared" si="11"/>
        <v>761.69999999999993</v>
      </c>
      <c r="H50" s="20">
        <f t="shared" si="10"/>
        <v>-27.845608507286322</v>
      </c>
    </row>
    <row r="51" spans="1:12" x14ac:dyDescent="0.25">
      <c r="A51" s="5">
        <f t="shared" si="2"/>
        <v>39205</v>
      </c>
      <c r="B51">
        <v>92</v>
      </c>
      <c r="C51">
        <v>19</v>
      </c>
      <c r="D51">
        <v>457.6</v>
      </c>
      <c r="E51">
        <v>740.3</v>
      </c>
      <c r="F51">
        <f t="shared" si="11"/>
        <v>549.6</v>
      </c>
      <c r="G51">
        <f t="shared" si="11"/>
        <v>759.3</v>
      </c>
      <c r="H51" s="20">
        <f t="shared" si="10"/>
        <v>-27.61754247333069</v>
      </c>
    </row>
    <row r="52" spans="1:12" x14ac:dyDescent="0.25">
      <c r="A52" s="5">
        <f t="shared" si="2"/>
        <v>39212</v>
      </c>
      <c r="B52">
        <v>80</v>
      </c>
      <c r="C52">
        <v>2.8</v>
      </c>
      <c r="D52">
        <v>457.6</v>
      </c>
      <c r="E52">
        <v>747.7</v>
      </c>
      <c r="F52">
        <f t="shared" ref="F52:G54" si="12">+B52+D52</f>
        <v>537.6</v>
      </c>
      <c r="G52">
        <f t="shared" si="12"/>
        <v>750.5</v>
      </c>
      <c r="H52" s="20">
        <f t="shared" ref="H52:H57" si="13">+(F52/G52-1)*100</f>
        <v>-28.367754830113256</v>
      </c>
    </row>
    <row r="53" spans="1:12" x14ac:dyDescent="0.25">
      <c r="A53" s="5">
        <f t="shared" si="2"/>
        <v>39219</v>
      </c>
      <c r="B53">
        <v>80</v>
      </c>
      <c r="C53">
        <v>2.8</v>
      </c>
      <c r="D53">
        <v>457.6</v>
      </c>
      <c r="E53">
        <v>747.7</v>
      </c>
      <c r="F53">
        <f t="shared" si="12"/>
        <v>537.6</v>
      </c>
      <c r="G53">
        <f t="shared" si="12"/>
        <v>750.5</v>
      </c>
      <c r="H53" s="20">
        <f t="shared" si="13"/>
        <v>-28.367754830113256</v>
      </c>
    </row>
    <row r="54" spans="1:12" x14ac:dyDescent="0.25">
      <c r="A54" s="5">
        <f t="shared" si="2"/>
        <v>39226</v>
      </c>
      <c r="B54">
        <v>60</v>
      </c>
      <c r="C54">
        <v>0</v>
      </c>
      <c r="D54">
        <v>475.7</v>
      </c>
      <c r="E54">
        <v>747.7</v>
      </c>
      <c r="F54">
        <f t="shared" si="12"/>
        <v>535.70000000000005</v>
      </c>
      <c r="G54">
        <f t="shared" si="12"/>
        <v>747.7</v>
      </c>
      <c r="H54" s="20">
        <f t="shared" si="13"/>
        <v>-28.353617761134142</v>
      </c>
    </row>
    <row r="55" spans="1:12" x14ac:dyDescent="0.25">
      <c r="A55" s="5">
        <f t="shared" si="2"/>
        <v>39233</v>
      </c>
      <c r="B55" t="e">
        <f>+#REF!+#REF!</f>
        <v>#REF!</v>
      </c>
      <c r="F55">
        <v>515.4</v>
      </c>
      <c r="G55">
        <v>747.7</v>
      </c>
      <c r="H55" s="20">
        <f t="shared" si="13"/>
        <v>-31.068610405242747</v>
      </c>
    </row>
    <row r="56" spans="1:12" x14ac:dyDescent="0.25">
      <c r="A56" s="29">
        <f t="shared" si="2"/>
        <v>39240</v>
      </c>
      <c r="B56" s="19">
        <v>55</v>
      </c>
      <c r="C56" s="19">
        <v>85</v>
      </c>
      <c r="D56" s="19">
        <v>0</v>
      </c>
      <c r="E56" s="19">
        <v>39.700000000000003</v>
      </c>
      <c r="F56" s="19">
        <f t="shared" ref="F56:G58" si="14">+B56+D56</f>
        <v>55</v>
      </c>
      <c r="G56" s="19">
        <f t="shared" si="14"/>
        <v>124.7</v>
      </c>
      <c r="H56" s="30">
        <f t="shared" si="13"/>
        <v>-55.894145950280681</v>
      </c>
      <c r="I56" s="19"/>
      <c r="J56" s="19"/>
      <c r="K56" s="19"/>
      <c r="L56" s="19"/>
    </row>
    <row r="57" spans="1:12" x14ac:dyDescent="0.25">
      <c r="A57" s="5">
        <f t="shared" si="2"/>
        <v>39247</v>
      </c>
      <c r="B57">
        <v>105</v>
      </c>
      <c r="C57">
        <v>85</v>
      </c>
      <c r="D57">
        <v>0</v>
      </c>
      <c r="E57">
        <v>39.700000000000003</v>
      </c>
      <c r="F57">
        <f t="shared" si="14"/>
        <v>105</v>
      </c>
      <c r="G57">
        <f t="shared" si="14"/>
        <v>124.7</v>
      </c>
      <c r="H57" s="20">
        <f t="shared" si="13"/>
        <v>-15.79791499599038</v>
      </c>
    </row>
    <row r="58" spans="1:12" x14ac:dyDescent="0.25">
      <c r="A58" s="5">
        <f t="shared" si="2"/>
        <v>39254</v>
      </c>
      <c r="B58">
        <v>50</v>
      </c>
      <c r="C58">
        <v>85</v>
      </c>
      <c r="D58">
        <v>59.4</v>
      </c>
      <c r="E58">
        <v>39.700000000000003</v>
      </c>
      <c r="F58">
        <f t="shared" si="14"/>
        <v>109.4</v>
      </c>
      <c r="G58">
        <f t="shared" si="14"/>
        <v>124.7</v>
      </c>
      <c r="H58" s="20">
        <f t="shared" ref="H58:H63" si="15">+(F58/G58-1)*100</f>
        <v>-12.26944667201283</v>
      </c>
    </row>
    <row r="59" spans="1:12" x14ac:dyDescent="0.25">
      <c r="A59" s="5">
        <f t="shared" si="2"/>
        <v>39261</v>
      </c>
      <c r="B59">
        <v>98</v>
      </c>
      <c r="C59">
        <v>43</v>
      </c>
      <c r="D59">
        <v>59.4</v>
      </c>
      <c r="E59">
        <v>80.099999999999994</v>
      </c>
      <c r="F59">
        <f t="shared" ref="F59:G61" si="16">+B59+D59</f>
        <v>157.4</v>
      </c>
      <c r="G59">
        <f t="shared" si="16"/>
        <v>123.1</v>
      </c>
      <c r="H59" s="20">
        <f t="shared" si="15"/>
        <v>27.863525588952086</v>
      </c>
    </row>
    <row r="60" spans="1:12" x14ac:dyDescent="0.25">
      <c r="A60" s="5">
        <f t="shared" si="2"/>
        <v>39268</v>
      </c>
      <c r="B60">
        <v>201</v>
      </c>
      <c r="C60">
        <v>43</v>
      </c>
      <c r="D60">
        <v>59.4</v>
      </c>
      <c r="E60">
        <v>80.099999999999994</v>
      </c>
      <c r="F60">
        <f t="shared" si="16"/>
        <v>260.39999999999998</v>
      </c>
      <c r="G60">
        <f t="shared" si="16"/>
        <v>123.1</v>
      </c>
      <c r="H60" s="20">
        <f t="shared" si="15"/>
        <v>111.53533712428919</v>
      </c>
    </row>
    <row r="61" spans="1:12" x14ac:dyDescent="0.25">
      <c r="A61" s="5">
        <f t="shared" si="2"/>
        <v>39275</v>
      </c>
      <c r="B61">
        <v>201</v>
      </c>
      <c r="C61">
        <v>43</v>
      </c>
      <c r="D61">
        <v>59.4</v>
      </c>
      <c r="E61">
        <v>80.099999999999994</v>
      </c>
      <c r="F61">
        <f t="shared" si="16"/>
        <v>260.39999999999998</v>
      </c>
      <c r="G61">
        <f t="shared" si="16"/>
        <v>123.1</v>
      </c>
      <c r="H61" s="20">
        <f t="shared" si="15"/>
        <v>111.53533712428919</v>
      </c>
    </row>
    <row r="62" spans="1:12" x14ac:dyDescent="0.25">
      <c r="A62" s="5">
        <f t="shared" si="2"/>
        <v>39282</v>
      </c>
      <c r="B62">
        <v>201</v>
      </c>
      <c r="C62">
        <v>0</v>
      </c>
      <c r="D62">
        <v>59.4</v>
      </c>
      <c r="E62">
        <v>120.9</v>
      </c>
      <c r="F62">
        <f t="shared" ref="F62:G64" si="17">+B62+D62</f>
        <v>260.39999999999998</v>
      </c>
      <c r="G62">
        <f t="shared" si="17"/>
        <v>120.9</v>
      </c>
      <c r="H62" s="20">
        <f t="shared" si="15"/>
        <v>115.38461538461537</v>
      </c>
    </row>
    <row r="63" spans="1:12" x14ac:dyDescent="0.25">
      <c r="A63" s="5">
        <f t="shared" si="2"/>
        <v>39289</v>
      </c>
      <c r="B63">
        <v>201</v>
      </c>
      <c r="C63">
        <v>0</v>
      </c>
      <c r="D63">
        <v>59.4</v>
      </c>
      <c r="E63">
        <v>120.9</v>
      </c>
      <c r="F63">
        <f t="shared" si="17"/>
        <v>260.39999999999998</v>
      </c>
      <c r="G63">
        <f t="shared" si="17"/>
        <v>120.9</v>
      </c>
      <c r="H63" s="20">
        <f t="shared" si="15"/>
        <v>115.38461538461537</v>
      </c>
    </row>
    <row r="64" spans="1:12" x14ac:dyDescent="0.25">
      <c r="A64" s="5">
        <f t="shared" si="2"/>
        <v>39296</v>
      </c>
      <c r="B64">
        <v>151</v>
      </c>
      <c r="C64">
        <v>0</v>
      </c>
      <c r="D64">
        <v>110</v>
      </c>
      <c r="E64">
        <v>120.9</v>
      </c>
      <c r="F64">
        <f t="shared" si="17"/>
        <v>261</v>
      </c>
      <c r="G64">
        <f t="shared" si="17"/>
        <v>120.9</v>
      </c>
      <c r="H64" s="20">
        <f t="shared" ref="H64:H69" si="18">+(F64/G64-1)*100</f>
        <v>115.88089330024812</v>
      </c>
    </row>
    <row r="65" spans="1:8" x14ac:dyDescent="0.25">
      <c r="A65" s="5">
        <f t="shared" si="2"/>
        <v>39303</v>
      </c>
      <c r="B65">
        <v>201</v>
      </c>
      <c r="C65">
        <v>0</v>
      </c>
      <c r="D65">
        <v>110</v>
      </c>
      <c r="E65">
        <v>120.9</v>
      </c>
      <c r="F65">
        <f t="shared" ref="F65:G67" si="19">+B65+D65</f>
        <v>311</v>
      </c>
      <c r="G65">
        <f t="shared" si="19"/>
        <v>120.9</v>
      </c>
      <c r="H65" s="20">
        <f t="shared" si="18"/>
        <v>157.23738626964433</v>
      </c>
    </row>
    <row r="66" spans="1:8" x14ac:dyDescent="0.25">
      <c r="A66" s="5">
        <f t="shared" si="2"/>
        <v>39310</v>
      </c>
      <c r="B66">
        <v>349</v>
      </c>
      <c r="C66">
        <v>45</v>
      </c>
      <c r="D66">
        <v>208.1</v>
      </c>
      <c r="E66">
        <v>120.9</v>
      </c>
      <c r="F66">
        <f t="shared" si="19"/>
        <v>557.1</v>
      </c>
      <c r="G66">
        <f t="shared" si="19"/>
        <v>165.9</v>
      </c>
      <c r="H66" s="20">
        <f t="shared" si="18"/>
        <v>235.80470162748645</v>
      </c>
    </row>
    <row r="67" spans="1:8" x14ac:dyDescent="0.25">
      <c r="A67" s="5">
        <f t="shared" si="2"/>
        <v>39317</v>
      </c>
      <c r="B67">
        <v>349</v>
      </c>
      <c r="C67">
        <v>91</v>
      </c>
      <c r="D67">
        <v>279.7</v>
      </c>
      <c r="E67">
        <v>120.9</v>
      </c>
      <c r="F67">
        <f t="shared" si="19"/>
        <v>628.70000000000005</v>
      </c>
      <c r="G67">
        <f t="shared" si="19"/>
        <v>211.9</v>
      </c>
      <c r="H67" s="20">
        <f t="shared" si="18"/>
        <v>196.6965549787636</v>
      </c>
    </row>
    <row r="68" spans="1:8" x14ac:dyDescent="0.25">
      <c r="A68" s="5">
        <f t="shared" si="2"/>
        <v>39324</v>
      </c>
      <c r="B68">
        <v>399</v>
      </c>
      <c r="C68">
        <v>194</v>
      </c>
      <c r="D68">
        <v>385.2</v>
      </c>
      <c r="E68">
        <v>120.9</v>
      </c>
      <c r="F68">
        <f t="shared" ref="F68:G70" si="20">+B68+D68</f>
        <v>784.2</v>
      </c>
      <c r="G68">
        <f t="shared" si="20"/>
        <v>314.89999999999998</v>
      </c>
      <c r="H68" s="20">
        <f t="shared" si="18"/>
        <v>149.03143855192127</v>
      </c>
    </row>
    <row r="69" spans="1:8" x14ac:dyDescent="0.25">
      <c r="A69" s="5">
        <f t="shared" si="2"/>
        <v>39331</v>
      </c>
      <c r="B69">
        <v>399</v>
      </c>
      <c r="C69">
        <v>194</v>
      </c>
      <c r="D69">
        <v>385.2</v>
      </c>
      <c r="E69">
        <v>167.4</v>
      </c>
      <c r="F69">
        <f t="shared" si="20"/>
        <v>784.2</v>
      </c>
      <c r="G69">
        <f t="shared" si="20"/>
        <v>361.4</v>
      </c>
      <c r="H69" s="20">
        <f t="shared" si="18"/>
        <v>116.9894853348091</v>
      </c>
    </row>
    <row r="70" spans="1:8" x14ac:dyDescent="0.25">
      <c r="A70" s="5">
        <f t="shared" si="2"/>
        <v>39338</v>
      </c>
      <c r="B70">
        <v>399</v>
      </c>
      <c r="C70">
        <v>204</v>
      </c>
      <c r="D70">
        <v>433.7</v>
      </c>
      <c r="E70">
        <v>207.9</v>
      </c>
      <c r="F70">
        <f t="shared" si="20"/>
        <v>832.7</v>
      </c>
      <c r="G70">
        <f t="shared" si="20"/>
        <v>411.9</v>
      </c>
      <c r="H70" s="20">
        <f t="shared" ref="H70:H75" si="21">+(F70/G70-1)*100</f>
        <v>102.16071862102454</v>
      </c>
    </row>
    <row r="71" spans="1:8" x14ac:dyDescent="0.25">
      <c r="A71" s="5">
        <f t="shared" si="2"/>
        <v>39345</v>
      </c>
      <c r="B71">
        <v>399</v>
      </c>
      <c r="C71">
        <v>204</v>
      </c>
      <c r="D71">
        <v>477.7</v>
      </c>
      <c r="E71">
        <v>207.9</v>
      </c>
      <c r="F71">
        <f t="shared" ref="F71:G73" si="22">+B71+D71</f>
        <v>876.7</v>
      </c>
      <c r="G71">
        <f t="shared" si="22"/>
        <v>411.9</v>
      </c>
      <c r="H71" s="20">
        <f t="shared" si="21"/>
        <v>112.84292303957275</v>
      </c>
    </row>
    <row r="72" spans="1:8" x14ac:dyDescent="0.25">
      <c r="A72" s="5">
        <f t="shared" si="2"/>
        <v>39352</v>
      </c>
      <c r="B72">
        <v>349</v>
      </c>
      <c r="C72">
        <v>204</v>
      </c>
      <c r="D72">
        <v>526.4</v>
      </c>
      <c r="E72">
        <v>207.9</v>
      </c>
      <c r="F72">
        <f t="shared" si="22"/>
        <v>875.4</v>
      </c>
      <c r="G72">
        <f t="shared" si="22"/>
        <v>411.9</v>
      </c>
      <c r="H72" s="20">
        <f t="shared" si="21"/>
        <v>112.52731245447927</v>
      </c>
    </row>
    <row r="73" spans="1:8" x14ac:dyDescent="0.25">
      <c r="A73" s="5">
        <f t="shared" si="2"/>
        <v>39359</v>
      </c>
      <c r="B73">
        <v>249</v>
      </c>
      <c r="C73">
        <v>194.5</v>
      </c>
      <c r="D73">
        <v>619.6</v>
      </c>
      <c r="E73">
        <v>266.89999999999998</v>
      </c>
      <c r="F73">
        <f t="shared" si="22"/>
        <v>868.6</v>
      </c>
      <c r="G73">
        <f t="shared" si="22"/>
        <v>461.4</v>
      </c>
      <c r="H73" s="20">
        <f t="shared" si="21"/>
        <v>88.253142609449526</v>
      </c>
    </row>
    <row r="74" spans="1:8" x14ac:dyDescent="0.25">
      <c r="A74" s="5">
        <f t="shared" si="2"/>
        <v>39366</v>
      </c>
      <c r="B74">
        <v>249</v>
      </c>
      <c r="C74">
        <v>139.5</v>
      </c>
      <c r="D74">
        <v>619.6</v>
      </c>
      <c r="E74">
        <v>324.10000000000002</v>
      </c>
      <c r="F74">
        <f t="shared" ref="F74:G76" si="23">+B74+D74</f>
        <v>868.6</v>
      </c>
      <c r="G74">
        <f t="shared" si="23"/>
        <v>463.6</v>
      </c>
      <c r="H74" s="20">
        <f t="shared" si="21"/>
        <v>87.359792924935277</v>
      </c>
    </row>
    <row r="75" spans="1:8" x14ac:dyDescent="0.25">
      <c r="A75" s="5">
        <f t="shared" si="2"/>
        <v>39373</v>
      </c>
      <c r="B75">
        <v>199</v>
      </c>
      <c r="C75">
        <v>139.5</v>
      </c>
      <c r="D75">
        <v>668.1</v>
      </c>
      <c r="E75">
        <v>324.10000000000002</v>
      </c>
      <c r="F75">
        <f t="shared" si="23"/>
        <v>867.1</v>
      </c>
      <c r="G75">
        <f t="shared" si="23"/>
        <v>463.6</v>
      </c>
      <c r="H75" s="20">
        <f t="shared" si="21"/>
        <v>87.036238136324414</v>
      </c>
    </row>
    <row r="76" spans="1:8" x14ac:dyDescent="0.25">
      <c r="A76" s="5">
        <f t="shared" si="2"/>
        <v>39380</v>
      </c>
      <c r="B76">
        <v>150</v>
      </c>
      <c r="C76">
        <v>91</v>
      </c>
      <c r="D76">
        <v>716.3</v>
      </c>
      <c r="E76">
        <v>372.6</v>
      </c>
      <c r="F76">
        <f t="shared" si="23"/>
        <v>866.3</v>
      </c>
      <c r="G76">
        <f t="shared" si="23"/>
        <v>463.6</v>
      </c>
      <c r="H76" s="20">
        <f t="shared" ref="H76:H81" si="24">+(F76/G76-1)*100</f>
        <v>86.863675582398599</v>
      </c>
    </row>
    <row r="77" spans="1:8" x14ac:dyDescent="0.25">
      <c r="A77" s="5">
        <f t="shared" si="2"/>
        <v>39387</v>
      </c>
      <c r="B77">
        <v>150</v>
      </c>
      <c r="C77">
        <v>46</v>
      </c>
      <c r="D77">
        <v>716.3</v>
      </c>
      <c r="E77">
        <v>414.5</v>
      </c>
      <c r="F77">
        <f t="shared" ref="F77:G79" si="25">+B77+D77</f>
        <v>866.3</v>
      </c>
      <c r="G77">
        <f t="shared" si="25"/>
        <v>460.5</v>
      </c>
      <c r="H77" s="20">
        <f t="shared" si="24"/>
        <v>88.121606948968505</v>
      </c>
    </row>
    <row r="78" spans="1:8" x14ac:dyDescent="0.25">
      <c r="A78" s="5">
        <f t="shared" si="2"/>
        <v>39394</v>
      </c>
      <c r="B78">
        <v>50</v>
      </c>
      <c r="C78">
        <v>46</v>
      </c>
      <c r="D78">
        <v>815.7</v>
      </c>
      <c r="E78">
        <v>414.5</v>
      </c>
      <c r="F78">
        <f t="shared" si="25"/>
        <v>865.7</v>
      </c>
      <c r="G78">
        <f t="shared" si="25"/>
        <v>460.5</v>
      </c>
      <c r="H78" s="20">
        <f t="shared" si="24"/>
        <v>87.99131378935941</v>
      </c>
    </row>
    <row r="79" spans="1:8" x14ac:dyDescent="0.25">
      <c r="A79" s="5">
        <f t="shared" si="2"/>
        <v>39401</v>
      </c>
      <c r="B79">
        <v>50</v>
      </c>
      <c r="C79">
        <v>46</v>
      </c>
      <c r="D79">
        <v>815.7</v>
      </c>
      <c r="E79">
        <v>414.5</v>
      </c>
      <c r="F79">
        <f t="shared" si="25"/>
        <v>865.7</v>
      </c>
      <c r="G79">
        <f t="shared" si="25"/>
        <v>460.5</v>
      </c>
      <c r="H79" s="20">
        <f t="shared" si="24"/>
        <v>87.99131378935941</v>
      </c>
    </row>
    <row r="80" spans="1:8" x14ac:dyDescent="0.25">
      <c r="A80" s="5">
        <f t="shared" si="2"/>
        <v>39408</v>
      </c>
      <c r="B80">
        <v>50</v>
      </c>
      <c r="C80">
        <v>46</v>
      </c>
      <c r="D80">
        <v>815.7</v>
      </c>
      <c r="E80">
        <v>414.5</v>
      </c>
      <c r="F80">
        <f t="shared" ref="F80:G82" si="26">+B80+D80</f>
        <v>865.7</v>
      </c>
      <c r="G80">
        <f t="shared" si="26"/>
        <v>460.5</v>
      </c>
      <c r="H80" s="20">
        <f t="shared" si="24"/>
        <v>87.99131378935941</v>
      </c>
    </row>
    <row r="81" spans="1:8" x14ac:dyDescent="0.25">
      <c r="A81" s="5">
        <f t="shared" si="2"/>
        <v>39415</v>
      </c>
      <c r="B81">
        <v>50</v>
      </c>
      <c r="C81">
        <v>46</v>
      </c>
      <c r="D81">
        <v>815.7</v>
      </c>
      <c r="E81">
        <v>414.5</v>
      </c>
      <c r="F81">
        <f t="shared" si="26"/>
        <v>865.7</v>
      </c>
      <c r="G81">
        <f t="shared" si="26"/>
        <v>460.5</v>
      </c>
      <c r="H81" s="20">
        <f t="shared" si="24"/>
        <v>87.99131378935941</v>
      </c>
    </row>
    <row r="82" spans="1:8" x14ac:dyDescent="0.25">
      <c r="A82" s="5">
        <f t="shared" si="2"/>
        <v>39422</v>
      </c>
      <c r="B82">
        <v>0</v>
      </c>
      <c r="C82">
        <v>0</v>
      </c>
      <c r="D82">
        <v>815.7</v>
      </c>
      <c r="E82">
        <v>459.6</v>
      </c>
      <c r="F82">
        <f t="shared" si="26"/>
        <v>815.7</v>
      </c>
      <c r="G82">
        <f t="shared" si="26"/>
        <v>459.6</v>
      </c>
      <c r="H82" s="20">
        <f t="shared" ref="H82:H87" si="27">+(F82/G82-1)*100</f>
        <v>77.480417754569203</v>
      </c>
    </row>
    <row r="83" spans="1:8" x14ac:dyDescent="0.25">
      <c r="A83" s="5">
        <f t="shared" si="2"/>
        <v>39429</v>
      </c>
      <c r="B83">
        <v>0</v>
      </c>
      <c r="C83">
        <v>0</v>
      </c>
      <c r="D83">
        <v>815.7</v>
      </c>
      <c r="E83">
        <v>459.6</v>
      </c>
      <c r="F83">
        <f t="shared" ref="F83:G85" si="28">+B83+D83</f>
        <v>815.7</v>
      </c>
      <c r="G83">
        <f t="shared" si="28"/>
        <v>459.6</v>
      </c>
      <c r="H83" s="20">
        <f t="shared" si="27"/>
        <v>77.480417754569203</v>
      </c>
    </row>
    <row r="84" spans="1:8" x14ac:dyDescent="0.25">
      <c r="A84" s="5">
        <f t="shared" si="2"/>
        <v>39436</v>
      </c>
      <c r="B84">
        <v>0</v>
      </c>
      <c r="C84">
        <v>0</v>
      </c>
      <c r="D84">
        <v>815.7</v>
      </c>
      <c r="E84">
        <v>459.6</v>
      </c>
      <c r="F84">
        <f t="shared" si="28"/>
        <v>815.7</v>
      </c>
      <c r="G84">
        <f t="shared" si="28"/>
        <v>459.6</v>
      </c>
      <c r="H84" s="20">
        <f t="shared" si="27"/>
        <v>77.480417754569203</v>
      </c>
    </row>
    <row r="85" spans="1:8" x14ac:dyDescent="0.25">
      <c r="A85" s="5">
        <f t="shared" si="2"/>
        <v>39443</v>
      </c>
      <c r="B85">
        <v>0</v>
      </c>
      <c r="C85">
        <v>0</v>
      </c>
      <c r="D85">
        <v>815.7</v>
      </c>
      <c r="E85">
        <v>459.6</v>
      </c>
      <c r="F85">
        <f t="shared" si="28"/>
        <v>815.7</v>
      </c>
      <c r="G85">
        <f t="shared" si="28"/>
        <v>459.6</v>
      </c>
      <c r="H85" s="20">
        <f t="shared" si="27"/>
        <v>77.480417754569203</v>
      </c>
    </row>
    <row r="86" spans="1:8" x14ac:dyDescent="0.25">
      <c r="A86" s="5">
        <f t="shared" si="2"/>
        <v>39450</v>
      </c>
      <c r="B86">
        <v>0</v>
      </c>
      <c r="C86">
        <v>0</v>
      </c>
      <c r="D86">
        <v>815.7</v>
      </c>
      <c r="E86">
        <v>459.6</v>
      </c>
      <c r="F86">
        <f t="shared" ref="F86:G88" si="29">+B86+D86</f>
        <v>815.7</v>
      </c>
      <c r="G86">
        <f t="shared" si="29"/>
        <v>459.6</v>
      </c>
      <c r="H86" s="20">
        <f t="shared" si="27"/>
        <v>77.480417754569203</v>
      </c>
    </row>
    <row r="87" spans="1:8" x14ac:dyDescent="0.25">
      <c r="A87" s="5">
        <f t="shared" si="2"/>
        <v>39457</v>
      </c>
      <c r="B87">
        <v>50</v>
      </c>
      <c r="C87">
        <v>0</v>
      </c>
      <c r="D87">
        <v>815.7</v>
      </c>
      <c r="E87">
        <v>459.6</v>
      </c>
      <c r="F87">
        <f t="shared" si="29"/>
        <v>865.7</v>
      </c>
      <c r="G87">
        <f t="shared" si="29"/>
        <v>459.6</v>
      </c>
      <c r="H87" s="20">
        <f t="shared" si="27"/>
        <v>88.359442993907749</v>
      </c>
    </row>
    <row r="88" spans="1:8" x14ac:dyDescent="0.25">
      <c r="A88" s="5">
        <f t="shared" si="2"/>
        <v>39464</v>
      </c>
      <c r="B88">
        <v>50</v>
      </c>
      <c r="C88">
        <v>50</v>
      </c>
      <c r="D88">
        <v>815.7</v>
      </c>
      <c r="E88">
        <v>459.6</v>
      </c>
      <c r="F88">
        <f t="shared" si="29"/>
        <v>865.7</v>
      </c>
      <c r="G88">
        <f t="shared" si="29"/>
        <v>509.6</v>
      </c>
      <c r="H88" s="20">
        <f t="shared" ref="H88:H93" si="30">+(F88/G88-1)*100</f>
        <v>69.878335949764519</v>
      </c>
    </row>
    <row r="89" spans="1:8" x14ac:dyDescent="0.25">
      <c r="A89" s="5">
        <f t="shared" si="2"/>
        <v>39471</v>
      </c>
      <c r="B89">
        <v>100</v>
      </c>
      <c r="C89">
        <v>50</v>
      </c>
      <c r="D89">
        <v>815.7</v>
      </c>
      <c r="E89">
        <v>459.6</v>
      </c>
      <c r="F89">
        <f t="shared" ref="F89:G91" si="31">+B89+D89</f>
        <v>915.7</v>
      </c>
      <c r="G89">
        <f t="shared" si="31"/>
        <v>509.6</v>
      </c>
      <c r="H89" s="20">
        <f t="shared" si="30"/>
        <v>79.689952904238609</v>
      </c>
    </row>
    <row r="90" spans="1:8" x14ac:dyDescent="0.25">
      <c r="A90" s="5">
        <f t="shared" si="2"/>
        <v>39478</v>
      </c>
      <c r="B90">
        <v>100</v>
      </c>
      <c r="C90">
        <v>100</v>
      </c>
      <c r="D90">
        <v>815.7</v>
      </c>
      <c r="E90">
        <v>459.6</v>
      </c>
      <c r="F90">
        <f t="shared" si="31"/>
        <v>915.7</v>
      </c>
      <c r="G90">
        <f t="shared" si="31"/>
        <v>559.6</v>
      </c>
      <c r="H90" s="20">
        <f t="shared" si="30"/>
        <v>63.634739099356686</v>
      </c>
    </row>
    <row r="91" spans="1:8" x14ac:dyDescent="0.25">
      <c r="A91" s="5">
        <f t="shared" si="2"/>
        <v>39485</v>
      </c>
      <c r="B91">
        <v>100</v>
      </c>
      <c r="C91">
        <v>100</v>
      </c>
      <c r="D91">
        <v>815.7</v>
      </c>
      <c r="E91">
        <v>459.6</v>
      </c>
      <c r="F91">
        <f t="shared" si="31"/>
        <v>915.7</v>
      </c>
      <c r="G91">
        <f t="shared" si="31"/>
        <v>559.6</v>
      </c>
      <c r="H91" s="20">
        <f t="shared" si="30"/>
        <v>63.634739099356686</v>
      </c>
    </row>
    <row r="92" spans="1:8" x14ac:dyDescent="0.25">
      <c r="A92" s="5">
        <f t="shared" si="2"/>
        <v>39492</v>
      </c>
      <c r="B92">
        <v>100</v>
      </c>
      <c r="C92">
        <v>100</v>
      </c>
      <c r="D92">
        <v>815.7</v>
      </c>
      <c r="E92">
        <v>459.6</v>
      </c>
      <c r="F92">
        <f t="shared" ref="F92:G94" si="32">+B92+D92</f>
        <v>915.7</v>
      </c>
      <c r="G92">
        <f t="shared" si="32"/>
        <v>559.6</v>
      </c>
      <c r="H92" s="20">
        <f t="shared" si="30"/>
        <v>63.634739099356686</v>
      </c>
    </row>
    <row r="93" spans="1:8" x14ac:dyDescent="0.25">
      <c r="A93" s="5">
        <f t="shared" si="2"/>
        <v>39499</v>
      </c>
      <c r="B93">
        <v>100</v>
      </c>
      <c r="C93">
        <v>48</v>
      </c>
      <c r="D93">
        <v>815.7</v>
      </c>
      <c r="E93">
        <v>558.4</v>
      </c>
      <c r="F93">
        <f t="shared" si="32"/>
        <v>915.7</v>
      </c>
      <c r="G93">
        <f t="shared" si="32"/>
        <v>606.4</v>
      </c>
      <c r="H93" s="20">
        <f t="shared" si="30"/>
        <v>51.005936675461761</v>
      </c>
    </row>
    <row r="94" spans="1:8" x14ac:dyDescent="0.25">
      <c r="A94" s="5">
        <f t="shared" si="2"/>
        <v>39506</v>
      </c>
      <c r="B94">
        <v>100</v>
      </c>
      <c r="C94">
        <v>48</v>
      </c>
      <c r="D94">
        <v>815.7</v>
      </c>
      <c r="E94">
        <v>558.4</v>
      </c>
      <c r="F94">
        <f t="shared" si="32"/>
        <v>915.7</v>
      </c>
      <c r="G94">
        <f t="shared" si="32"/>
        <v>606.4</v>
      </c>
      <c r="H94" s="20">
        <f t="shared" ref="H94:H99" si="33">+(F94/G94-1)*100</f>
        <v>51.005936675461761</v>
      </c>
    </row>
    <row r="95" spans="1:8" x14ac:dyDescent="0.25">
      <c r="A95" s="5">
        <f t="shared" si="2"/>
        <v>39513</v>
      </c>
      <c r="B95">
        <v>100</v>
      </c>
      <c r="C95">
        <v>48</v>
      </c>
      <c r="D95">
        <v>815.7</v>
      </c>
      <c r="E95">
        <v>558.4</v>
      </c>
      <c r="F95">
        <f t="shared" ref="F95:G97" si="34">+B95+D95</f>
        <v>915.7</v>
      </c>
      <c r="G95">
        <f t="shared" si="34"/>
        <v>606.4</v>
      </c>
      <c r="H95" s="20">
        <f t="shared" si="33"/>
        <v>51.005936675461761</v>
      </c>
    </row>
    <row r="96" spans="1:8" x14ac:dyDescent="0.25">
      <c r="A96" s="5">
        <f t="shared" si="2"/>
        <v>39520</v>
      </c>
      <c r="B96">
        <v>100</v>
      </c>
      <c r="C96">
        <v>94</v>
      </c>
      <c r="D96">
        <v>815.7</v>
      </c>
      <c r="E96">
        <v>558.4</v>
      </c>
      <c r="F96">
        <f t="shared" si="34"/>
        <v>915.7</v>
      </c>
      <c r="G96">
        <f t="shared" si="34"/>
        <v>652.4</v>
      </c>
      <c r="H96" s="20">
        <f t="shared" si="33"/>
        <v>40.358675659104847</v>
      </c>
    </row>
    <row r="97" spans="1:9" x14ac:dyDescent="0.25">
      <c r="A97" s="5">
        <f t="shared" si="2"/>
        <v>39527</v>
      </c>
      <c r="B97">
        <v>133</v>
      </c>
      <c r="C97">
        <v>94</v>
      </c>
      <c r="D97">
        <v>865</v>
      </c>
      <c r="E97">
        <v>558.4</v>
      </c>
      <c r="F97">
        <f t="shared" si="34"/>
        <v>998</v>
      </c>
      <c r="G97">
        <f t="shared" si="34"/>
        <v>652.4</v>
      </c>
      <c r="H97" s="20">
        <f t="shared" si="33"/>
        <v>52.973635806253824</v>
      </c>
    </row>
    <row r="98" spans="1:9" x14ac:dyDescent="0.25">
      <c r="A98" s="5">
        <f t="shared" si="2"/>
        <v>39534</v>
      </c>
      <c r="B98">
        <v>133</v>
      </c>
      <c r="C98">
        <v>94</v>
      </c>
      <c r="D98">
        <v>865</v>
      </c>
      <c r="E98">
        <v>558.4</v>
      </c>
      <c r="F98">
        <f t="shared" ref="F98:G100" si="35">+B98+D98</f>
        <v>998</v>
      </c>
      <c r="G98">
        <f t="shared" si="35"/>
        <v>652.4</v>
      </c>
      <c r="H98" s="20">
        <f t="shared" si="33"/>
        <v>52.973635806253824</v>
      </c>
    </row>
    <row r="99" spans="1:9" x14ac:dyDescent="0.25">
      <c r="A99" s="5">
        <f t="shared" si="2"/>
        <v>39541</v>
      </c>
      <c r="B99">
        <v>133</v>
      </c>
      <c r="C99">
        <v>46</v>
      </c>
      <c r="D99">
        <v>865</v>
      </c>
      <c r="E99">
        <v>608.70000000000005</v>
      </c>
      <c r="F99">
        <f t="shared" si="35"/>
        <v>998</v>
      </c>
      <c r="G99">
        <f t="shared" si="35"/>
        <v>654.70000000000005</v>
      </c>
      <c r="H99" s="20">
        <f t="shared" si="33"/>
        <v>52.436230334504351</v>
      </c>
    </row>
    <row r="100" spans="1:9" x14ac:dyDescent="0.25">
      <c r="A100" s="5">
        <f t="shared" si="2"/>
        <v>39548</v>
      </c>
      <c r="B100">
        <v>133</v>
      </c>
      <c r="C100">
        <v>92</v>
      </c>
      <c r="D100">
        <v>865</v>
      </c>
      <c r="E100">
        <v>608.70000000000005</v>
      </c>
      <c r="F100">
        <f t="shared" si="35"/>
        <v>998</v>
      </c>
      <c r="G100">
        <f t="shared" si="35"/>
        <v>700.7</v>
      </c>
      <c r="H100" s="20">
        <f t="shared" ref="H100:H105" si="36">+(F100/G100-1)*100</f>
        <v>42.428999571856707</v>
      </c>
    </row>
    <row r="101" spans="1:9" x14ac:dyDescent="0.25">
      <c r="A101" s="5">
        <f t="shared" si="2"/>
        <v>39555</v>
      </c>
      <c r="B101">
        <v>133</v>
      </c>
      <c r="C101">
        <v>46</v>
      </c>
      <c r="D101">
        <v>865</v>
      </c>
      <c r="E101">
        <v>659</v>
      </c>
      <c r="F101">
        <f t="shared" ref="F101:G103" si="37">+B101+D101</f>
        <v>998</v>
      </c>
      <c r="G101">
        <f t="shared" si="37"/>
        <v>705</v>
      </c>
      <c r="H101" s="20">
        <f t="shared" si="36"/>
        <v>41.560283687943269</v>
      </c>
    </row>
    <row r="102" spans="1:9" x14ac:dyDescent="0.25">
      <c r="A102" s="5">
        <f t="shared" si="2"/>
        <v>39562</v>
      </c>
      <c r="B102">
        <v>0</v>
      </c>
      <c r="C102">
        <v>46</v>
      </c>
      <c r="D102">
        <v>996.6</v>
      </c>
      <c r="E102">
        <v>659</v>
      </c>
      <c r="F102">
        <f t="shared" si="37"/>
        <v>996.6</v>
      </c>
      <c r="G102">
        <f t="shared" si="37"/>
        <v>705</v>
      </c>
      <c r="H102" s="20">
        <f t="shared" si="36"/>
        <v>41.361702127659569</v>
      </c>
    </row>
    <row r="103" spans="1:9" x14ac:dyDescent="0.25">
      <c r="A103" s="5">
        <f t="shared" si="2"/>
        <v>39569</v>
      </c>
      <c r="B103">
        <v>0</v>
      </c>
      <c r="C103">
        <v>46</v>
      </c>
      <c r="D103">
        <v>996.6</v>
      </c>
      <c r="E103">
        <v>659</v>
      </c>
      <c r="F103">
        <f t="shared" si="37"/>
        <v>996.6</v>
      </c>
      <c r="G103">
        <f t="shared" si="37"/>
        <v>705</v>
      </c>
      <c r="H103" s="20">
        <f t="shared" si="36"/>
        <v>41.361702127659569</v>
      </c>
      <c r="I103">
        <v>0</v>
      </c>
    </row>
    <row r="104" spans="1:9" x14ac:dyDescent="0.25">
      <c r="A104" s="5">
        <f t="shared" si="2"/>
        <v>39576</v>
      </c>
      <c r="B104">
        <v>0</v>
      </c>
      <c r="C104">
        <v>46</v>
      </c>
      <c r="D104">
        <v>996.6</v>
      </c>
      <c r="E104">
        <v>659</v>
      </c>
      <c r="F104">
        <f t="shared" ref="F104:G106" si="38">+B104+D104</f>
        <v>996.6</v>
      </c>
      <c r="G104">
        <f t="shared" si="38"/>
        <v>705</v>
      </c>
      <c r="H104" s="20">
        <f t="shared" si="36"/>
        <v>41.361702127659569</v>
      </c>
      <c r="I104">
        <v>0</v>
      </c>
    </row>
    <row r="105" spans="1:9" x14ac:dyDescent="0.25">
      <c r="A105" s="5">
        <f t="shared" si="2"/>
        <v>39583</v>
      </c>
      <c r="B105">
        <v>0</v>
      </c>
      <c r="C105">
        <v>0</v>
      </c>
      <c r="D105">
        <v>996.6</v>
      </c>
      <c r="E105">
        <v>709.3</v>
      </c>
      <c r="F105">
        <f t="shared" si="38"/>
        <v>996.6</v>
      </c>
      <c r="G105">
        <f t="shared" si="38"/>
        <v>709.3</v>
      </c>
      <c r="H105" s="20">
        <f t="shared" si="36"/>
        <v>40.504722966304826</v>
      </c>
      <c r="I105">
        <v>0</v>
      </c>
    </row>
    <row r="106" spans="1:9" x14ac:dyDescent="0.25">
      <c r="A106" s="5">
        <f t="shared" si="2"/>
        <v>39590</v>
      </c>
      <c r="B106">
        <v>0</v>
      </c>
      <c r="C106">
        <v>0</v>
      </c>
      <c r="D106">
        <v>996.6</v>
      </c>
      <c r="E106">
        <v>709.3</v>
      </c>
      <c r="F106">
        <f t="shared" si="38"/>
        <v>996.6</v>
      </c>
      <c r="G106">
        <f t="shared" si="38"/>
        <v>709.3</v>
      </c>
      <c r="H106" s="20">
        <f t="shared" ref="H106:H111" si="39">+(F106/G106-1)*100</f>
        <v>40.504722966304826</v>
      </c>
      <c r="I106">
        <v>0</v>
      </c>
    </row>
    <row r="107" spans="1:9" x14ac:dyDescent="0.25">
      <c r="A107" s="5">
        <f t="shared" si="2"/>
        <v>39597</v>
      </c>
      <c r="B107">
        <v>0</v>
      </c>
      <c r="C107">
        <v>0</v>
      </c>
      <c r="D107">
        <v>996.6</v>
      </c>
      <c r="E107">
        <v>709.3</v>
      </c>
      <c r="F107">
        <f t="shared" ref="F107:G109" si="40">+B107+D107</f>
        <v>996.6</v>
      </c>
      <c r="G107">
        <f t="shared" si="40"/>
        <v>709.3</v>
      </c>
      <c r="H107" s="20">
        <f t="shared" si="39"/>
        <v>40.504722966304826</v>
      </c>
      <c r="I107">
        <v>0</v>
      </c>
    </row>
    <row r="108" spans="1:9" x14ac:dyDescent="0.25">
      <c r="A108" s="5">
        <f t="shared" si="2"/>
        <v>39604</v>
      </c>
      <c r="B108">
        <v>0</v>
      </c>
      <c r="C108">
        <v>55</v>
      </c>
      <c r="D108">
        <v>0</v>
      </c>
      <c r="E108">
        <v>0</v>
      </c>
      <c r="F108">
        <f t="shared" si="40"/>
        <v>0</v>
      </c>
      <c r="G108">
        <f t="shared" si="40"/>
        <v>55</v>
      </c>
      <c r="H108" s="20">
        <f t="shared" si="39"/>
        <v>-100</v>
      </c>
    </row>
    <row r="109" spans="1:9" x14ac:dyDescent="0.25">
      <c r="A109" s="5">
        <f t="shared" si="2"/>
        <v>39611</v>
      </c>
      <c r="B109">
        <v>0</v>
      </c>
      <c r="C109">
        <v>55</v>
      </c>
      <c r="D109">
        <v>0</v>
      </c>
      <c r="E109">
        <v>0</v>
      </c>
      <c r="F109">
        <f t="shared" si="40"/>
        <v>0</v>
      </c>
      <c r="G109">
        <f t="shared" si="40"/>
        <v>55</v>
      </c>
      <c r="H109" s="20">
        <f t="shared" si="39"/>
        <v>-100</v>
      </c>
    </row>
    <row r="110" spans="1:9" x14ac:dyDescent="0.25">
      <c r="A110" s="5">
        <f t="shared" si="2"/>
        <v>39618</v>
      </c>
      <c r="B110">
        <v>55</v>
      </c>
      <c r="C110">
        <v>50</v>
      </c>
      <c r="D110">
        <v>0</v>
      </c>
      <c r="E110">
        <v>59.4</v>
      </c>
      <c r="F110">
        <f t="shared" ref="F110:G112" si="41">+B110+D110</f>
        <v>55</v>
      </c>
      <c r="G110">
        <f t="shared" si="41"/>
        <v>109.4</v>
      </c>
      <c r="H110" s="20">
        <f t="shared" si="39"/>
        <v>-49.725776965265091</v>
      </c>
    </row>
    <row r="111" spans="1:9" x14ac:dyDescent="0.25">
      <c r="A111" s="5">
        <f t="shared" si="2"/>
        <v>39625</v>
      </c>
      <c r="B111">
        <v>55</v>
      </c>
      <c r="C111">
        <v>98</v>
      </c>
      <c r="D111">
        <v>0</v>
      </c>
      <c r="E111">
        <v>59.4</v>
      </c>
      <c r="F111">
        <f t="shared" si="41"/>
        <v>55</v>
      </c>
      <c r="G111">
        <f t="shared" si="41"/>
        <v>157.4</v>
      </c>
      <c r="H111" s="20">
        <f t="shared" si="39"/>
        <v>-65.057179161372304</v>
      </c>
    </row>
    <row r="112" spans="1:9" x14ac:dyDescent="0.25">
      <c r="A112" s="5">
        <f t="shared" si="2"/>
        <v>39632</v>
      </c>
      <c r="B112">
        <v>55</v>
      </c>
      <c r="C112">
        <v>201</v>
      </c>
      <c r="D112">
        <v>0</v>
      </c>
      <c r="E112">
        <v>59.4</v>
      </c>
      <c r="F112">
        <f t="shared" si="41"/>
        <v>55</v>
      </c>
      <c r="G112">
        <f t="shared" si="41"/>
        <v>260.39999999999998</v>
      </c>
      <c r="H112" s="20">
        <f t="shared" ref="H112:H117" si="42">+(F112/G112-1)*100</f>
        <v>-78.878648233486942</v>
      </c>
    </row>
    <row r="113" spans="1:8" x14ac:dyDescent="0.25">
      <c r="A113" s="5">
        <f t="shared" si="2"/>
        <v>39639</v>
      </c>
      <c r="B113">
        <v>0</v>
      </c>
      <c r="C113">
        <v>201</v>
      </c>
      <c r="D113">
        <v>55.1</v>
      </c>
      <c r="E113">
        <v>59.4</v>
      </c>
      <c r="F113">
        <f t="shared" ref="F113:G116" si="43">+B113+D113</f>
        <v>55.1</v>
      </c>
      <c r="G113">
        <f t="shared" si="43"/>
        <v>260.39999999999998</v>
      </c>
      <c r="H113" s="20">
        <f t="shared" si="42"/>
        <v>-78.840245775729642</v>
      </c>
    </row>
    <row r="114" spans="1:8" x14ac:dyDescent="0.25">
      <c r="A114" s="5">
        <f t="shared" si="2"/>
        <v>39646</v>
      </c>
      <c r="B114">
        <v>45</v>
      </c>
      <c r="C114">
        <v>201</v>
      </c>
      <c r="D114">
        <v>55.1</v>
      </c>
      <c r="E114">
        <v>59.4</v>
      </c>
      <c r="F114">
        <f t="shared" si="43"/>
        <v>100.1</v>
      </c>
      <c r="G114">
        <f t="shared" si="43"/>
        <v>260.39999999999998</v>
      </c>
      <c r="H114" s="20">
        <f t="shared" si="42"/>
        <v>-61.55913978494624</v>
      </c>
    </row>
    <row r="115" spans="1:8" x14ac:dyDescent="0.25">
      <c r="A115" s="5">
        <f t="shared" si="2"/>
        <v>39653</v>
      </c>
      <c r="B115">
        <v>45</v>
      </c>
      <c r="C115">
        <v>201</v>
      </c>
      <c r="D115">
        <v>55.1</v>
      </c>
      <c r="E115">
        <v>59.4</v>
      </c>
      <c r="F115">
        <f t="shared" si="43"/>
        <v>100.1</v>
      </c>
      <c r="G115">
        <f t="shared" si="43"/>
        <v>260.39999999999998</v>
      </c>
      <c r="H115" s="20">
        <f t="shared" si="42"/>
        <v>-61.55913978494624</v>
      </c>
    </row>
    <row r="116" spans="1:8" x14ac:dyDescent="0.25">
      <c r="A116" s="5">
        <f t="shared" si="2"/>
        <v>39660</v>
      </c>
      <c r="B116">
        <v>45</v>
      </c>
      <c r="C116">
        <v>151</v>
      </c>
      <c r="D116">
        <v>55.1</v>
      </c>
      <c r="E116">
        <v>110</v>
      </c>
      <c r="F116">
        <f t="shared" si="43"/>
        <v>100.1</v>
      </c>
      <c r="G116">
        <f t="shared" si="43"/>
        <v>261</v>
      </c>
      <c r="H116" s="20">
        <f t="shared" si="42"/>
        <v>-61.64750957854406</v>
      </c>
    </row>
    <row r="117" spans="1:8" x14ac:dyDescent="0.25">
      <c r="A117" s="5">
        <f t="shared" si="2"/>
        <v>39667</v>
      </c>
      <c r="B117">
        <v>0</v>
      </c>
      <c r="C117">
        <v>201</v>
      </c>
      <c r="D117">
        <v>98.8</v>
      </c>
      <c r="E117">
        <v>110</v>
      </c>
      <c r="F117">
        <f t="shared" ref="F117:G119" si="44">+B117+D117</f>
        <v>98.8</v>
      </c>
      <c r="G117">
        <f t="shared" si="44"/>
        <v>311</v>
      </c>
      <c r="H117" s="20">
        <f t="shared" si="42"/>
        <v>-68.231511254019296</v>
      </c>
    </row>
    <row r="118" spans="1:8" x14ac:dyDescent="0.25">
      <c r="A118" s="5">
        <f t="shared" si="2"/>
        <v>39674</v>
      </c>
      <c r="B118">
        <v>0</v>
      </c>
      <c r="C118">
        <v>349</v>
      </c>
      <c r="D118">
        <v>98.8</v>
      </c>
      <c r="E118">
        <v>208.1</v>
      </c>
      <c r="F118">
        <f t="shared" si="44"/>
        <v>98.8</v>
      </c>
      <c r="G118">
        <f t="shared" si="44"/>
        <v>557.1</v>
      </c>
      <c r="H118" s="20">
        <f t="shared" ref="H118:H123" si="45">+(F118/G118-1)*100</f>
        <v>-82.265302459163522</v>
      </c>
    </row>
    <row r="119" spans="1:8" x14ac:dyDescent="0.25">
      <c r="A119" s="5">
        <f t="shared" si="2"/>
        <v>39681</v>
      </c>
      <c r="B119">
        <v>50</v>
      </c>
      <c r="C119">
        <v>349</v>
      </c>
      <c r="D119">
        <v>98.8</v>
      </c>
      <c r="E119">
        <v>279.7</v>
      </c>
      <c r="F119">
        <f t="shared" si="44"/>
        <v>148.80000000000001</v>
      </c>
      <c r="G119">
        <f t="shared" si="44"/>
        <v>628.70000000000005</v>
      </c>
      <c r="H119" s="20">
        <f t="shared" si="45"/>
        <v>-76.332113885796076</v>
      </c>
    </row>
    <row r="120" spans="1:8" x14ac:dyDescent="0.25">
      <c r="A120" s="5">
        <f t="shared" si="2"/>
        <v>39688</v>
      </c>
      <c r="B120">
        <v>50</v>
      </c>
      <c r="C120">
        <v>399</v>
      </c>
      <c r="D120">
        <v>98.8</v>
      </c>
      <c r="E120">
        <v>385.2</v>
      </c>
      <c r="F120">
        <f t="shared" ref="F120:G122" si="46">+B120+D120</f>
        <v>148.80000000000001</v>
      </c>
      <c r="G120">
        <f t="shared" si="46"/>
        <v>784.2</v>
      </c>
      <c r="H120" s="20">
        <f t="shared" si="45"/>
        <v>-81.025248661055855</v>
      </c>
    </row>
    <row r="121" spans="1:8" x14ac:dyDescent="0.25">
      <c r="A121" s="5">
        <f t="shared" si="2"/>
        <v>39695</v>
      </c>
      <c r="B121">
        <v>50</v>
      </c>
      <c r="C121">
        <v>399</v>
      </c>
      <c r="D121">
        <v>98.8</v>
      </c>
      <c r="E121">
        <v>385.2</v>
      </c>
      <c r="F121">
        <f t="shared" si="46"/>
        <v>148.80000000000001</v>
      </c>
      <c r="G121">
        <f t="shared" si="46"/>
        <v>784.2</v>
      </c>
      <c r="H121" s="20">
        <f t="shared" si="45"/>
        <v>-81.025248661055855</v>
      </c>
    </row>
    <row r="122" spans="1:8" x14ac:dyDescent="0.25">
      <c r="A122" s="5">
        <f t="shared" si="2"/>
        <v>39702</v>
      </c>
      <c r="B122">
        <v>50</v>
      </c>
      <c r="C122">
        <v>399</v>
      </c>
      <c r="D122">
        <v>98.8</v>
      </c>
      <c r="E122">
        <v>433.7</v>
      </c>
      <c r="F122">
        <f t="shared" si="46"/>
        <v>148.80000000000001</v>
      </c>
      <c r="G122">
        <f t="shared" si="46"/>
        <v>832.7</v>
      </c>
      <c r="H122" s="20">
        <f t="shared" si="45"/>
        <v>-82.130419118530085</v>
      </c>
    </row>
    <row r="123" spans="1:8" x14ac:dyDescent="0.25">
      <c r="A123" s="5">
        <f t="shared" si="2"/>
        <v>39709</v>
      </c>
      <c r="B123">
        <v>50</v>
      </c>
      <c r="C123">
        <v>399</v>
      </c>
      <c r="D123">
        <v>98.8</v>
      </c>
      <c r="E123">
        <v>477.7</v>
      </c>
      <c r="F123">
        <f t="shared" ref="F123:G125" si="47">+B123+D123</f>
        <v>148.80000000000001</v>
      </c>
      <c r="G123">
        <f t="shared" si="47"/>
        <v>876.7</v>
      </c>
      <c r="H123" s="20">
        <f t="shared" si="45"/>
        <v>-83.027261320862323</v>
      </c>
    </row>
    <row r="124" spans="1:8" x14ac:dyDescent="0.25">
      <c r="A124" s="5">
        <f t="shared" si="2"/>
        <v>39716</v>
      </c>
      <c r="B124">
        <v>0</v>
      </c>
      <c r="C124">
        <v>349</v>
      </c>
      <c r="D124">
        <v>149.4</v>
      </c>
      <c r="E124">
        <v>526.4</v>
      </c>
      <c r="F124">
        <f t="shared" si="47"/>
        <v>149.4</v>
      </c>
      <c r="G124">
        <f t="shared" si="47"/>
        <v>875.4</v>
      </c>
      <c r="H124" s="20">
        <f t="shared" ref="H124:H129" si="48">+(F124/G124-1)*100</f>
        <v>-82.933516106922539</v>
      </c>
    </row>
    <row r="125" spans="1:8" x14ac:dyDescent="0.25">
      <c r="A125" s="5">
        <f t="shared" si="2"/>
        <v>39723</v>
      </c>
      <c r="B125">
        <v>0</v>
      </c>
      <c r="C125">
        <v>249</v>
      </c>
      <c r="D125">
        <v>149.4</v>
      </c>
      <c r="E125">
        <v>619.6</v>
      </c>
      <c r="F125">
        <f t="shared" si="47"/>
        <v>149.4</v>
      </c>
      <c r="G125">
        <f t="shared" si="47"/>
        <v>868.6</v>
      </c>
      <c r="H125" s="20">
        <f t="shared" si="48"/>
        <v>-82.799907897766516</v>
      </c>
    </row>
    <row r="126" spans="1:8" x14ac:dyDescent="0.25">
      <c r="A126" s="5">
        <f t="shared" si="2"/>
        <v>39730</v>
      </c>
      <c r="B126">
        <v>0</v>
      </c>
      <c r="C126">
        <v>249</v>
      </c>
      <c r="D126">
        <v>149.4</v>
      </c>
      <c r="E126">
        <v>619.6</v>
      </c>
      <c r="F126">
        <f t="shared" ref="F126:G128" si="49">+B126+D126</f>
        <v>149.4</v>
      </c>
      <c r="G126">
        <f t="shared" si="49"/>
        <v>868.6</v>
      </c>
      <c r="H126" s="20">
        <f t="shared" si="48"/>
        <v>-82.799907897766516</v>
      </c>
    </row>
    <row r="127" spans="1:8" x14ac:dyDescent="0.25">
      <c r="A127" s="5">
        <f t="shared" si="2"/>
        <v>39737</v>
      </c>
      <c r="B127">
        <v>0</v>
      </c>
      <c r="C127">
        <v>199</v>
      </c>
      <c r="D127">
        <v>149.4</v>
      </c>
      <c r="E127">
        <v>668.1</v>
      </c>
      <c r="F127">
        <f t="shared" si="49"/>
        <v>149.4</v>
      </c>
      <c r="G127">
        <f t="shared" si="49"/>
        <v>867.1</v>
      </c>
      <c r="H127" s="20">
        <f t="shared" si="48"/>
        <v>-82.77015338484604</v>
      </c>
    </row>
    <row r="128" spans="1:8" x14ac:dyDescent="0.25">
      <c r="A128" s="5">
        <f t="shared" si="2"/>
        <v>39744</v>
      </c>
      <c r="B128">
        <v>0</v>
      </c>
      <c r="C128">
        <v>150</v>
      </c>
      <c r="D128">
        <v>149.4</v>
      </c>
      <c r="E128">
        <v>716.3</v>
      </c>
      <c r="F128">
        <f t="shared" si="49"/>
        <v>149.4</v>
      </c>
      <c r="G128">
        <f t="shared" si="49"/>
        <v>866.3</v>
      </c>
      <c r="H128" s="20">
        <f t="shared" si="48"/>
        <v>-82.754242179383581</v>
      </c>
    </row>
    <row r="129" spans="1:8" x14ac:dyDescent="0.25">
      <c r="A129" s="5">
        <f t="shared" si="2"/>
        <v>39751</v>
      </c>
      <c r="B129">
        <v>0</v>
      </c>
      <c r="C129">
        <v>150</v>
      </c>
      <c r="D129">
        <v>149.4</v>
      </c>
      <c r="E129">
        <v>716.3</v>
      </c>
      <c r="F129">
        <f t="shared" ref="F129:G131" si="50">+B129+D129</f>
        <v>149.4</v>
      </c>
      <c r="G129">
        <f t="shared" si="50"/>
        <v>866.3</v>
      </c>
      <c r="H129" s="20">
        <f t="shared" si="48"/>
        <v>-82.754242179383581</v>
      </c>
    </row>
    <row r="130" spans="1:8" x14ac:dyDescent="0.25">
      <c r="A130" s="5">
        <f t="shared" si="2"/>
        <v>39758</v>
      </c>
      <c r="B130">
        <v>0</v>
      </c>
      <c r="C130">
        <v>50</v>
      </c>
      <c r="D130">
        <v>149.4</v>
      </c>
      <c r="E130">
        <v>815.7</v>
      </c>
      <c r="F130">
        <f t="shared" si="50"/>
        <v>149.4</v>
      </c>
      <c r="G130">
        <f t="shared" si="50"/>
        <v>865.7</v>
      </c>
      <c r="H130" s="20">
        <f t="shared" ref="H130:H135" si="51">+(F130/G130-1)*100</f>
        <v>-82.742289476724039</v>
      </c>
    </row>
    <row r="131" spans="1:8" x14ac:dyDescent="0.25">
      <c r="A131" s="5">
        <f t="shared" si="2"/>
        <v>39765</v>
      </c>
      <c r="B131">
        <v>0</v>
      </c>
      <c r="C131">
        <v>50</v>
      </c>
      <c r="D131">
        <v>149.4</v>
      </c>
      <c r="E131">
        <v>815.7</v>
      </c>
      <c r="F131">
        <f t="shared" si="50"/>
        <v>149.4</v>
      </c>
      <c r="G131">
        <f t="shared" si="50"/>
        <v>865.7</v>
      </c>
      <c r="H131" s="20">
        <f t="shared" si="51"/>
        <v>-82.742289476724039</v>
      </c>
    </row>
    <row r="132" spans="1:8" x14ac:dyDescent="0.25">
      <c r="A132" s="5">
        <f t="shared" si="2"/>
        <v>39772</v>
      </c>
      <c r="B132">
        <v>0</v>
      </c>
      <c r="C132">
        <v>50</v>
      </c>
      <c r="D132">
        <v>149.4</v>
      </c>
      <c r="E132">
        <v>815.7</v>
      </c>
      <c r="F132">
        <f t="shared" ref="F132:G134" si="52">+B132+D132</f>
        <v>149.4</v>
      </c>
      <c r="G132">
        <f t="shared" si="52"/>
        <v>865.7</v>
      </c>
      <c r="H132" s="20">
        <f t="shared" si="51"/>
        <v>-82.742289476724039</v>
      </c>
    </row>
    <row r="133" spans="1:8" x14ac:dyDescent="0.25">
      <c r="A133" s="5">
        <f t="shared" si="2"/>
        <v>39779</v>
      </c>
      <c r="B133">
        <v>50</v>
      </c>
      <c r="C133">
        <v>50</v>
      </c>
      <c r="D133">
        <v>149.4</v>
      </c>
      <c r="E133">
        <v>815.7</v>
      </c>
      <c r="F133">
        <f t="shared" si="52"/>
        <v>199.4</v>
      </c>
      <c r="G133">
        <f t="shared" si="52"/>
        <v>865.7</v>
      </c>
      <c r="H133" s="20">
        <f t="shared" si="51"/>
        <v>-76.96661661083516</v>
      </c>
    </row>
    <row r="134" spans="1:8" x14ac:dyDescent="0.25">
      <c r="A134" s="5">
        <f t="shared" si="2"/>
        <v>39786</v>
      </c>
      <c r="B134">
        <v>50</v>
      </c>
      <c r="C134">
        <v>0</v>
      </c>
      <c r="D134">
        <v>149.4</v>
      </c>
      <c r="E134">
        <v>815.7</v>
      </c>
      <c r="F134">
        <f t="shared" si="52"/>
        <v>199.4</v>
      </c>
      <c r="G134">
        <f t="shared" si="52"/>
        <v>815.7</v>
      </c>
      <c r="H134" s="20">
        <f t="shared" si="51"/>
        <v>-75.554738261615796</v>
      </c>
    </row>
    <row r="135" spans="1:8" x14ac:dyDescent="0.25">
      <c r="A135" s="5">
        <f t="shared" si="2"/>
        <v>39793</v>
      </c>
      <c r="B135">
        <v>50</v>
      </c>
      <c r="C135">
        <v>0</v>
      </c>
      <c r="D135">
        <v>149.4</v>
      </c>
      <c r="E135">
        <v>815.7</v>
      </c>
      <c r="F135">
        <f t="shared" ref="F135:G137" si="53">+B135+D135</f>
        <v>199.4</v>
      </c>
      <c r="G135">
        <f t="shared" si="53"/>
        <v>815.7</v>
      </c>
      <c r="H135" s="20">
        <f t="shared" si="51"/>
        <v>-75.554738261615796</v>
      </c>
    </row>
    <row r="136" spans="1:8" x14ac:dyDescent="0.25">
      <c r="A136" s="5">
        <f t="shared" si="2"/>
        <v>39800</v>
      </c>
      <c r="B136">
        <v>78</v>
      </c>
      <c r="C136">
        <v>0</v>
      </c>
      <c r="D136">
        <v>149.4</v>
      </c>
      <c r="E136">
        <v>815.7</v>
      </c>
      <c r="F136">
        <f t="shared" si="53"/>
        <v>227.4</v>
      </c>
      <c r="G136">
        <f t="shared" si="53"/>
        <v>815.7</v>
      </c>
      <c r="H136" s="20">
        <f t="shared" ref="H136:H141" si="54">+(F136/G136-1)*100</f>
        <v>-72.122103714600954</v>
      </c>
    </row>
    <row r="137" spans="1:8" x14ac:dyDescent="0.25">
      <c r="A137" s="5">
        <f t="shared" si="2"/>
        <v>39807</v>
      </c>
      <c r="B137">
        <v>78</v>
      </c>
      <c r="C137">
        <v>0</v>
      </c>
      <c r="D137">
        <v>149.4</v>
      </c>
      <c r="E137">
        <v>815.7</v>
      </c>
      <c r="F137">
        <f t="shared" si="53"/>
        <v>227.4</v>
      </c>
      <c r="G137">
        <f t="shared" si="53"/>
        <v>815.7</v>
      </c>
      <c r="H137" s="20">
        <f t="shared" si="54"/>
        <v>-72.122103714600954</v>
      </c>
    </row>
    <row r="138" spans="1:8" x14ac:dyDescent="0.25">
      <c r="A138" s="5">
        <f t="shared" si="2"/>
        <v>39814</v>
      </c>
      <c r="B138">
        <v>50</v>
      </c>
      <c r="C138">
        <v>0</v>
      </c>
      <c r="D138">
        <v>176.7</v>
      </c>
      <c r="E138">
        <v>815.7</v>
      </c>
      <c r="F138">
        <f t="shared" ref="F138:G140" si="55">+B138+D138</f>
        <v>226.7</v>
      </c>
      <c r="G138">
        <f t="shared" si="55"/>
        <v>815.7</v>
      </c>
      <c r="H138" s="20">
        <f t="shared" si="54"/>
        <v>-72.207919578276318</v>
      </c>
    </row>
    <row r="139" spans="1:8" x14ac:dyDescent="0.25">
      <c r="A139" s="5">
        <f t="shared" si="2"/>
        <v>39821</v>
      </c>
      <c r="B139">
        <v>50</v>
      </c>
      <c r="C139">
        <v>50</v>
      </c>
      <c r="D139">
        <v>176.7</v>
      </c>
      <c r="E139">
        <v>815.7</v>
      </c>
      <c r="F139">
        <f t="shared" si="55"/>
        <v>226.7</v>
      </c>
      <c r="G139">
        <f t="shared" si="55"/>
        <v>865.7</v>
      </c>
      <c r="H139" s="20">
        <f t="shared" si="54"/>
        <v>-73.813099226059833</v>
      </c>
    </row>
    <row r="140" spans="1:8" x14ac:dyDescent="0.25">
      <c r="A140" s="5">
        <f t="shared" si="2"/>
        <v>39828</v>
      </c>
      <c r="B140">
        <v>50</v>
      </c>
      <c r="C140">
        <v>50</v>
      </c>
      <c r="D140">
        <v>176.7</v>
      </c>
      <c r="E140">
        <v>815.7</v>
      </c>
      <c r="F140">
        <f t="shared" si="55"/>
        <v>226.7</v>
      </c>
      <c r="G140">
        <f t="shared" si="55"/>
        <v>865.7</v>
      </c>
      <c r="H140" s="20">
        <f t="shared" si="54"/>
        <v>-73.813099226059833</v>
      </c>
    </row>
    <row r="141" spans="1:8" x14ac:dyDescent="0.25">
      <c r="A141" s="5">
        <f t="shared" si="2"/>
        <v>39835</v>
      </c>
      <c r="B141">
        <v>100</v>
      </c>
      <c r="C141">
        <v>100</v>
      </c>
      <c r="D141">
        <v>176.7</v>
      </c>
      <c r="E141">
        <v>815.7</v>
      </c>
      <c r="F141">
        <f t="shared" ref="F141:G143" si="56">+B141+D141</f>
        <v>276.7</v>
      </c>
      <c r="G141">
        <f t="shared" si="56"/>
        <v>915.7</v>
      </c>
      <c r="H141" s="20">
        <f t="shared" si="54"/>
        <v>-69.782679917003392</v>
      </c>
    </row>
    <row r="142" spans="1:8" x14ac:dyDescent="0.25">
      <c r="A142" s="5">
        <f t="shared" si="2"/>
        <v>39842</v>
      </c>
      <c r="B142">
        <v>50</v>
      </c>
      <c r="C142">
        <v>100</v>
      </c>
      <c r="D142">
        <v>227.7</v>
      </c>
      <c r="E142">
        <v>815.7</v>
      </c>
      <c r="F142">
        <f t="shared" si="56"/>
        <v>277.7</v>
      </c>
      <c r="G142">
        <f t="shared" si="56"/>
        <v>915.7</v>
      </c>
      <c r="H142" s="20">
        <f t="shared" ref="H142:H147" si="57">+(F142/G142-1)*100</f>
        <v>-69.673473845145793</v>
      </c>
    </row>
    <row r="143" spans="1:8" x14ac:dyDescent="0.25">
      <c r="A143" s="5">
        <f t="shared" si="2"/>
        <v>39849</v>
      </c>
      <c r="B143">
        <v>102.5</v>
      </c>
      <c r="C143">
        <v>100</v>
      </c>
      <c r="D143">
        <v>227.7</v>
      </c>
      <c r="E143">
        <v>815.7</v>
      </c>
      <c r="F143">
        <f t="shared" si="56"/>
        <v>330.2</v>
      </c>
      <c r="G143">
        <f t="shared" si="56"/>
        <v>915.7</v>
      </c>
      <c r="H143" s="20">
        <f t="shared" si="57"/>
        <v>-63.940155072622041</v>
      </c>
    </row>
    <row r="144" spans="1:8" x14ac:dyDescent="0.25">
      <c r="A144" s="5">
        <f t="shared" si="2"/>
        <v>39856</v>
      </c>
      <c r="B144">
        <v>102.5</v>
      </c>
      <c r="C144">
        <v>100</v>
      </c>
      <c r="D144">
        <v>227.7</v>
      </c>
      <c r="E144">
        <v>815.7</v>
      </c>
      <c r="F144">
        <f t="shared" ref="F144:G146" si="58">+B144+D144</f>
        <v>330.2</v>
      </c>
      <c r="G144">
        <f t="shared" si="58"/>
        <v>915.7</v>
      </c>
      <c r="H144" s="20">
        <f t="shared" si="57"/>
        <v>-63.940155072622041</v>
      </c>
    </row>
    <row r="145" spans="1:11" x14ac:dyDescent="0.25">
      <c r="A145" s="5">
        <f t="shared" si="2"/>
        <v>39863</v>
      </c>
      <c r="B145">
        <v>107</v>
      </c>
      <c r="C145">
        <v>100</v>
      </c>
      <c r="D145">
        <v>276.10000000000002</v>
      </c>
      <c r="E145">
        <v>815.7</v>
      </c>
      <c r="F145">
        <f t="shared" si="58"/>
        <v>383.1</v>
      </c>
      <c r="G145">
        <f t="shared" si="58"/>
        <v>915.7</v>
      </c>
      <c r="H145" s="20">
        <f t="shared" si="57"/>
        <v>-58.163153871355242</v>
      </c>
    </row>
    <row r="146" spans="1:11" x14ac:dyDescent="0.25">
      <c r="A146" s="5">
        <f t="shared" si="2"/>
        <v>39870</v>
      </c>
      <c r="B146">
        <v>107</v>
      </c>
      <c r="C146">
        <v>100</v>
      </c>
      <c r="D146">
        <v>276.10000000000002</v>
      </c>
      <c r="E146">
        <v>815.7</v>
      </c>
      <c r="F146">
        <f t="shared" si="58"/>
        <v>383.1</v>
      </c>
      <c r="G146">
        <f t="shared" si="58"/>
        <v>915.7</v>
      </c>
      <c r="H146" s="20">
        <f t="shared" si="57"/>
        <v>-58.163153871355242</v>
      </c>
    </row>
    <row r="147" spans="1:11" x14ac:dyDescent="0.25">
      <c r="A147" s="5">
        <f t="shared" si="2"/>
        <v>39877</v>
      </c>
      <c r="B147">
        <v>107</v>
      </c>
      <c r="C147">
        <v>100</v>
      </c>
      <c r="D147">
        <v>276.10000000000002</v>
      </c>
      <c r="E147">
        <v>815.7</v>
      </c>
      <c r="F147">
        <f t="shared" ref="F147:G149" si="59">+B147+D147</f>
        <v>383.1</v>
      </c>
      <c r="G147">
        <f t="shared" si="59"/>
        <v>915.7</v>
      </c>
      <c r="H147" s="20">
        <f t="shared" si="57"/>
        <v>-58.163153871355242</v>
      </c>
    </row>
    <row r="148" spans="1:11" x14ac:dyDescent="0.25">
      <c r="A148" s="5">
        <f t="shared" si="2"/>
        <v>39884</v>
      </c>
      <c r="B148">
        <v>142</v>
      </c>
      <c r="C148">
        <v>100</v>
      </c>
      <c r="D148">
        <v>276.10000000000002</v>
      </c>
      <c r="E148">
        <v>815.7</v>
      </c>
      <c r="F148">
        <f t="shared" si="59"/>
        <v>418.1</v>
      </c>
      <c r="G148">
        <f t="shared" si="59"/>
        <v>915.7</v>
      </c>
      <c r="H148" s="20">
        <f t="shared" ref="H148:H153" si="60">+(F148/G148-1)*100</f>
        <v>-54.340941356339414</v>
      </c>
    </row>
    <row r="149" spans="1:11" x14ac:dyDescent="0.25">
      <c r="A149" s="5">
        <f t="shared" si="2"/>
        <v>39891</v>
      </c>
      <c r="B149">
        <v>87.5</v>
      </c>
      <c r="C149">
        <v>133</v>
      </c>
      <c r="D149">
        <v>332.8</v>
      </c>
      <c r="E149">
        <v>865</v>
      </c>
      <c r="F149">
        <f t="shared" si="59"/>
        <v>420.3</v>
      </c>
      <c r="G149">
        <f t="shared" si="59"/>
        <v>998</v>
      </c>
      <c r="H149" s="20">
        <f t="shared" si="60"/>
        <v>-57.885771543086172</v>
      </c>
    </row>
    <row r="150" spans="1:11" x14ac:dyDescent="0.25">
      <c r="A150" s="5">
        <f t="shared" si="2"/>
        <v>39898</v>
      </c>
      <c r="B150">
        <v>87.5</v>
      </c>
      <c r="C150">
        <v>133</v>
      </c>
      <c r="D150">
        <v>332.8</v>
      </c>
      <c r="E150">
        <v>865</v>
      </c>
      <c r="F150">
        <f t="shared" ref="F150:G153" si="61">+B150+D150</f>
        <v>420.3</v>
      </c>
      <c r="G150">
        <f t="shared" si="61"/>
        <v>998</v>
      </c>
      <c r="H150" s="20">
        <f t="shared" si="60"/>
        <v>-57.885771543086172</v>
      </c>
    </row>
    <row r="151" spans="1:11" x14ac:dyDescent="0.25">
      <c r="A151" s="5">
        <f t="shared" si="2"/>
        <v>39905</v>
      </c>
      <c r="B151">
        <v>35</v>
      </c>
      <c r="C151">
        <v>133</v>
      </c>
      <c r="D151">
        <v>391</v>
      </c>
      <c r="E151">
        <v>865</v>
      </c>
      <c r="F151">
        <f t="shared" si="61"/>
        <v>426</v>
      </c>
      <c r="G151">
        <f t="shared" si="61"/>
        <v>998</v>
      </c>
      <c r="H151" s="20">
        <f t="shared" si="60"/>
        <v>-57.314629258517037</v>
      </c>
    </row>
    <row r="152" spans="1:11" x14ac:dyDescent="0.25">
      <c r="A152" s="5">
        <f t="shared" si="2"/>
        <v>39912</v>
      </c>
      <c r="B152">
        <v>35</v>
      </c>
      <c r="C152">
        <v>133</v>
      </c>
      <c r="D152">
        <v>391</v>
      </c>
      <c r="E152">
        <v>865</v>
      </c>
      <c r="F152">
        <f t="shared" si="61"/>
        <v>426</v>
      </c>
      <c r="G152">
        <f t="shared" si="61"/>
        <v>998</v>
      </c>
      <c r="H152" s="20">
        <f t="shared" si="60"/>
        <v>-57.314629258517037</v>
      </c>
    </row>
    <row r="153" spans="1:11" x14ac:dyDescent="0.25">
      <c r="A153" s="5">
        <f t="shared" si="2"/>
        <v>39919</v>
      </c>
      <c r="B153">
        <v>0</v>
      </c>
      <c r="C153">
        <v>133</v>
      </c>
      <c r="D153">
        <v>425.2</v>
      </c>
      <c r="E153">
        <v>865</v>
      </c>
      <c r="F153">
        <f t="shared" si="61"/>
        <v>425.2</v>
      </c>
      <c r="G153">
        <f t="shared" si="61"/>
        <v>998</v>
      </c>
      <c r="H153" s="20">
        <f t="shared" si="60"/>
        <v>-57.394789579158314</v>
      </c>
    </row>
    <row r="154" spans="1:11" x14ac:dyDescent="0.25">
      <c r="A154" s="5">
        <f t="shared" si="2"/>
        <v>39926</v>
      </c>
      <c r="B154">
        <v>55</v>
      </c>
      <c r="C154">
        <v>0</v>
      </c>
      <c r="D154">
        <v>425.2</v>
      </c>
      <c r="E154">
        <v>996.6</v>
      </c>
      <c r="F154">
        <f t="shared" ref="F154:F185" si="62">+B154+D154</f>
        <v>480.2</v>
      </c>
      <c r="G154">
        <f t="shared" ref="G154:G185" si="63">+C154+E154</f>
        <v>996.6</v>
      </c>
      <c r="H154" s="20">
        <f t="shared" ref="H154:H185" si="64">+(F154/G154-1)*100</f>
        <v>-51.816174994982944</v>
      </c>
    </row>
    <row r="155" spans="1:11" x14ac:dyDescent="0.25">
      <c r="A155" s="5">
        <f t="shared" si="2"/>
        <v>39933</v>
      </c>
      <c r="B155">
        <v>55</v>
      </c>
      <c r="C155">
        <v>0</v>
      </c>
      <c r="D155">
        <v>425.2</v>
      </c>
      <c r="E155">
        <v>996.6</v>
      </c>
      <c r="F155">
        <f t="shared" si="62"/>
        <v>480.2</v>
      </c>
      <c r="G155">
        <f t="shared" si="63"/>
        <v>996.6</v>
      </c>
      <c r="H155" s="20">
        <f t="shared" si="64"/>
        <v>-51.816174994982944</v>
      </c>
    </row>
    <row r="156" spans="1:11" x14ac:dyDescent="0.25">
      <c r="A156" s="5">
        <f t="shared" si="2"/>
        <v>39940</v>
      </c>
      <c r="B156">
        <v>55</v>
      </c>
      <c r="C156">
        <v>0</v>
      </c>
      <c r="D156">
        <v>425.2</v>
      </c>
      <c r="E156">
        <v>996.6</v>
      </c>
      <c r="F156">
        <f t="shared" si="62"/>
        <v>480.2</v>
      </c>
      <c r="G156">
        <f t="shared" si="63"/>
        <v>996.6</v>
      </c>
      <c r="H156" s="20">
        <f t="shared" si="64"/>
        <v>-51.816174994982944</v>
      </c>
      <c r="I156">
        <v>58</v>
      </c>
    </row>
    <row r="157" spans="1:11" x14ac:dyDescent="0.25">
      <c r="A157" s="5">
        <f t="shared" si="2"/>
        <v>39947</v>
      </c>
      <c r="B157">
        <v>55</v>
      </c>
      <c r="C157">
        <v>0</v>
      </c>
      <c r="D157">
        <v>425.2</v>
      </c>
      <c r="E157">
        <v>996.6</v>
      </c>
      <c r="F157">
        <f t="shared" si="62"/>
        <v>480.2</v>
      </c>
      <c r="G157">
        <f t="shared" si="63"/>
        <v>996.6</v>
      </c>
      <c r="H157" s="20">
        <f t="shared" si="64"/>
        <v>-51.816174994982944</v>
      </c>
      <c r="I157">
        <v>108</v>
      </c>
    </row>
    <row r="158" spans="1:11" x14ac:dyDescent="0.25">
      <c r="A158" s="5">
        <f t="shared" si="2"/>
        <v>39954</v>
      </c>
      <c r="B158">
        <v>0</v>
      </c>
      <c r="C158">
        <v>0</v>
      </c>
      <c r="D158">
        <v>482.5</v>
      </c>
      <c r="E158">
        <v>996.6</v>
      </c>
      <c r="F158">
        <f t="shared" si="62"/>
        <v>482.5</v>
      </c>
      <c r="G158">
        <f t="shared" si="63"/>
        <v>996.6</v>
      </c>
      <c r="H158" s="20">
        <f t="shared" si="64"/>
        <v>-51.585390327112179</v>
      </c>
      <c r="I158">
        <v>158</v>
      </c>
    </row>
    <row r="159" spans="1:11" x14ac:dyDescent="0.25">
      <c r="A159" s="39">
        <f t="shared" si="2"/>
        <v>39961</v>
      </c>
      <c r="B159" s="40">
        <v>0</v>
      </c>
      <c r="C159" s="40">
        <v>0</v>
      </c>
      <c r="D159" s="40">
        <v>482.5</v>
      </c>
      <c r="E159" s="40">
        <v>996.6</v>
      </c>
      <c r="F159" s="40">
        <f t="shared" si="62"/>
        <v>482.5</v>
      </c>
      <c r="G159" s="40">
        <f t="shared" si="63"/>
        <v>996.6</v>
      </c>
      <c r="H159" s="284">
        <f t="shared" si="64"/>
        <v>-51.585390327112179</v>
      </c>
      <c r="I159" s="40">
        <v>158</v>
      </c>
    </row>
    <row r="160" spans="1:11" x14ac:dyDescent="0.25">
      <c r="A160" s="41">
        <v>39968</v>
      </c>
      <c r="B160" s="42">
        <v>0</v>
      </c>
      <c r="C160" s="42">
        <v>377.1</v>
      </c>
      <c r="D160" s="42">
        <v>0</v>
      </c>
      <c r="E160" s="42">
        <v>105.2</v>
      </c>
      <c r="F160" s="42">
        <f t="shared" si="62"/>
        <v>0</v>
      </c>
      <c r="G160" s="42">
        <f t="shared" si="63"/>
        <v>482.3</v>
      </c>
      <c r="H160" s="285">
        <f t="shared" si="64"/>
        <v>-100</v>
      </c>
      <c r="I160" s="42"/>
      <c r="J160" s="42"/>
      <c r="K160" s="42"/>
    </row>
    <row r="161" spans="1:8" x14ac:dyDescent="0.25">
      <c r="A161" s="5">
        <f t="shared" si="2"/>
        <v>39975</v>
      </c>
      <c r="B161">
        <v>0</v>
      </c>
      <c r="C161">
        <v>407.6</v>
      </c>
      <c r="D161">
        <v>0</v>
      </c>
      <c r="E161">
        <v>165.8</v>
      </c>
      <c r="F161">
        <f t="shared" si="62"/>
        <v>0</v>
      </c>
      <c r="G161">
        <f t="shared" si="63"/>
        <v>573.40000000000009</v>
      </c>
      <c r="H161" s="20">
        <f t="shared" si="64"/>
        <v>-100</v>
      </c>
    </row>
    <row r="162" spans="1:8" x14ac:dyDescent="0.25">
      <c r="A162" s="5">
        <f t="shared" si="2"/>
        <v>39982</v>
      </c>
      <c r="B162">
        <v>25</v>
      </c>
      <c r="C162">
        <v>395.2</v>
      </c>
      <c r="D162">
        <v>0</v>
      </c>
      <c r="E162">
        <v>243.7</v>
      </c>
      <c r="F162">
        <f t="shared" si="62"/>
        <v>25</v>
      </c>
      <c r="G162">
        <f t="shared" si="63"/>
        <v>638.9</v>
      </c>
      <c r="H162" s="20">
        <f t="shared" si="64"/>
        <v>-96.087024573485678</v>
      </c>
    </row>
    <row r="163" spans="1:8" x14ac:dyDescent="0.25">
      <c r="A163" s="5">
        <f t="shared" si="2"/>
        <v>39989</v>
      </c>
      <c r="B163">
        <v>25</v>
      </c>
      <c r="C163">
        <v>338.5</v>
      </c>
      <c r="D163">
        <v>0</v>
      </c>
      <c r="E163">
        <v>329.1</v>
      </c>
      <c r="F163">
        <f t="shared" si="62"/>
        <v>25</v>
      </c>
      <c r="G163">
        <f t="shared" si="63"/>
        <v>667.6</v>
      </c>
      <c r="H163" s="20">
        <f t="shared" si="64"/>
        <v>-96.255242660275613</v>
      </c>
    </row>
    <row r="164" spans="1:8" x14ac:dyDescent="0.25">
      <c r="A164" s="5">
        <f t="shared" si="2"/>
        <v>39996</v>
      </c>
      <c r="B164">
        <v>25</v>
      </c>
      <c r="C164">
        <v>347.7</v>
      </c>
      <c r="D164">
        <v>0</v>
      </c>
      <c r="E164">
        <v>348.9</v>
      </c>
      <c r="F164">
        <f t="shared" si="62"/>
        <v>25</v>
      </c>
      <c r="G164">
        <f t="shared" si="63"/>
        <v>696.59999999999991</v>
      </c>
      <c r="H164" s="20">
        <f t="shared" si="64"/>
        <v>-96.411139821992535</v>
      </c>
    </row>
    <row r="165" spans="1:8" x14ac:dyDescent="0.25">
      <c r="A165" s="5">
        <f t="shared" si="2"/>
        <v>40003</v>
      </c>
      <c r="B165">
        <v>76</v>
      </c>
      <c r="C165">
        <v>279.7</v>
      </c>
      <c r="D165">
        <v>0</v>
      </c>
      <c r="E165">
        <v>437.1</v>
      </c>
      <c r="F165">
        <f t="shared" si="62"/>
        <v>76</v>
      </c>
      <c r="G165">
        <f t="shared" si="63"/>
        <v>716.8</v>
      </c>
      <c r="H165" s="20">
        <f t="shared" si="64"/>
        <v>-89.397321428571431</v>
      </c>
    </row>
    <row r="166" spans="1:8" x14ac:dyDescent="0.25">
      <c r="A166" s="5">
        <f t="shared" si="2"/>
        <v>40010</v>
      </c>
      <c r="B166">
        <v>76</v>
      </c>
      <c r="C166">
        <v>182.7</v>
      </c>
      <c r="D166">
        <v>0</v>
      </c>
      <c r="E166">
        <v>562.9</v>
      </c>
      <c r="F166">
        <f t="shared" si="62"/>
        <v>76</v>
      </c>
      <c r="G166">
        <f t="shared" si="63"/>
        <v>745.59999999999991</v>
      </c>
      <c r="H166" s="20">
        <f t="shared" si="64"/>
        <v>-89.806866952789704</v>
      </c>
    </row>
    <row r="167" spans="1:8" x14ac:dyDescent="0.25">
      <c r="A167" s="5">
        <f t="shared" si="2"/>
        <v>40017</v>
      </c>
      <c r="B167">
        <v>106</v>
      </c>
      <c r="C167">
        <v>182.7</v>
      </c>
      <c r="D167">
        <v>16.5</v>
      </c>
      <c r="E167">
        <v>562.9</v>
      </c>
      <c r="F167">
        <f t="shared" si="62"/>
        <v>122.5</v>
      </c>
      <c r="G167">
        <f t="shared" si="63"/>
        <v>745.59999999999991</v>
      </c>
      <c r="H167" s="20">
        <f t="shared" si="64"/>
        <v>-83.570278969957073</v>
      </c>
    </row>
    <row r="168" spans="1:8" x14ac:dyDescent="0.25">
      <c r="A168" s="5">
        <f t="shared" si="2"/>
        <v>40024</v>
      </c>
      <c r="B168">
        <v>109.8</v>
      </c>
      <c r="C168">
        <v>135.5</v>
      </c>
      <c r="D168">
        <v>52</v>
      </c>
      <c r="E168">
        <v>590.4</v>
      </c>
      <c r="F168">
        <f t="shared" si="62"/>
        <v>161.80000000000001</v>
      </c>
      <c r="G168">
        <f t="shared" si="63"/>
        <v>725.9</v>
      </c>
      <c r="H168" s="20">
        <f t="shared" si="64"/>
        <v>-77.71042843366854</v>
      </c>
    </row>
    <row r="169" spans="1:8" x14ac:dyDescent="0.25">
      <c r="A169" s="5">
        <f t="shared" si="2"/>
        <v>40031</v>
      </c>
      <c r="B169">
        <v>109.8</v>
      </c>
      <c r="C169">
        <v>104.7</v>
      </c>
      <c r="D169">
        <v>52</v>
      </c>
      <c r="E169">
        <v>621.20000000000005</v>
      </c>
      <c r="F169">
        <f t="shared" si="62"/>
        <v>161.80000000000001</v>
      </c>
      <c r="G169">
        <f t="shared" si="63"/>
        <v>725.90000000000009</v>
      </c>
      <c r="H169" s="20">
        <f t="shared" si="64"/>
        <v>-77.710428433668554</v>
      </c>
    </row>
    <row r="170" spans="1:8" x14ac:dyDescent="0.25">
      <c r="A170" s="5">
        <f t="shared" si="2"/>
        <v>40038</v>
      </c>
      <c r="B170">
        <v>80</v>
      </c>
      <c r="C170">
        <v>37.1</v>
      </c>
      <c r="D170">
        <v>88.6</v>
      </c>
      <c r="E170">
        <v>688.3</v>
      </c>
      <c r="F170">
        <f t="shared" si="62"/>
        <v>168.6</v>
      </c>
      <c r="G170">
        <f t="shared" si="63"/>
        <v>725.4</v>
      </c>
      <c r="H170" s="20">
        <f t="shared" si="64"/>
        <v>-76.757650951199338</v>
      </c>
    </row>
    <row r="171" spans="1:8" x14ac:dyDescent="0.25">
      <c r="A171" s="5">
        <f t="shared" si="2"/>
        <v>40045</v>
      </c>
      <c r="B171">
        <v>80</v>
      </c>
      <c r="C171">
        <v>37.1</v>
      </c>
      <c r="D171">
        <v>88.6</v>
      </c>
      <c r="E171">
        <v>688.3</v>
      </c>
      <c r="F171">
        <f t="shared" si="62"/>
        <v>168.6</v>
      </c>
      <c r="G171">
        <f t="shared" si="63"/>
        <v>725.4</v>
      </c>
      <c r="H171" s="20">
        <f t="shared" si="64"/>
        <v>-76.757650951199338</v>
      </c>
    </row>
    <row r="172" spans="1:8" x14ac:dyDescent="0.25">
      <c r="A172" s="5">
        <f t="shared" si="2"/>
        <v>40052</v>
      </c>
      <c r="B172">
        <v>55</v>
      </c>
      <c r="C172">
        <v>37.1</v>
      </c>
      <c r="D172">
        <v>113.7</v>
      </c>
      <c r="E172">
        <v>688.3</v>
      </c>
      <c r="F172">
        <f t="shared" si="62"/>
        <v>168.7</v>
      </c>
      <c r="G172">
        <f t="shared" si="63"/>
        <v>725.4</v>
      </c>
      <c r="H172" s="20">
        <f t="shared" si="64"/>
        <v>-76.743865453542867</v>
      </c>
    </row>
    <row r="173" spans="1:8" x14ac:dyDescent="0.25">
      <c r="A173" s="5">
        <f t="shared" si="2"/>
        <v>40059</v>
      </c>
      <c r="B173">
        <v>26</v>
      </c>
      <c r="C173">
        <v>6.3</v>
      </c>
      <c r="D173">
        <v>144.4</v>
      </c>
      <c r="E173">
        <v>724.4</v>
      </c>
      <c r="F173">
        <f t="shared" si="62"/>
        <v>170.4</v>
      </c>
      <c r="G173">
        <f t="shared" si="63"/>
        <v>730.69999999999993</v>
      </c>
      <c r="H173" s="20">
        <f t="shared" si="64"/>
        <v>-76.679895990146434</v>
      </c>
    </row>
    <row r="174" spans="1:8" x14ac:dyDescent="0.25">
      <c r="A174" s="5">
        <f t="shared" si="2"/>
        <v>40066</v>
      </c>
      <c r="B174">
        <v>26</v>
      </c>
      <c r="C174">
        <v>6.3</v>
      </c>
      <c r="D174">
        <v>144.4</v>
      </c>
      <c r="E174">
        <v>724.4</v>
      </c>
      <c r="F174">
        <f t="shared" si="62"/>
        <v>170.4</v>
      </c>
      <c r="G174">
        <f t="shared" si="63"/>
        <v>730.69999999999993</v>
      </c>
      <c r="H174" s="20">
        <f t="shared" si="64"/>
        <v>-76.679895990146434</v>
      </c>
    </row>
    <row r="175" spans="1:8" x14ac:dyDescent="0.25">
      <c r="A175" s="5">
        <f t="shared" si="2"/>
        <v>40073</v>
      </c>
      <c r="B175">
        <v>29</v>
      </c>
      <c r="C175">
        <v>0</v>
      </c>
      <c r="D175">
        <v>144.4</v>
      </c>
      <c r="E175">
        <v>724.4</v>
      </c>
      <c r="F175">
        <f t="shared" si="62"/>
        <v>173.4</v>
      </c>
      <c r="G175">
        <f t="shared" si="63"/>
        <v>724.4</v>
      </c>
      <c r="H175" s="20">
        <f t="shared" si="64"/>
        <v>-76.062948647156261</v>
      </c>
    </row>
    <row r="176" spans="1:8" x14ac:dyDescent="0.25">
      <c r="A176" s="5">
        <f t="shared" si="2"/>
        <v>40080</v>
      </c>
      <c r="B176">
        <v>29</v>
      </c>
      <c r="C176">
        <v>0</v>
      </c>
      <c r="D176">
        <v>144.4</v>
      </c>
      <c r="E176">
        <v>724.4</v>
      </c>
      <c r="F176">
        <f t="shared" si="62"/>
        <v>173.4</v>
      </c>
      <c r="G176">
        <f t="shared" si="63"/>
        <v>724.4</v>
      </c>
      <c r="H176" s="20">
        <f t="shared" si="64"/>
        <v>-76.062948647156261</v>
      </c>
    </row>
    <row r="177" spans="1:8" x14ac:dyDescent="0.25">
      <c r="A177" s="5">
        <f t="shared" si="2"/>
        <v>40087</v>
      </c>
      <c r="B177">
        <v>29</v>
      </c>
      <c r="C177">
        <v>30</v>
      </c>
      <c r="D177">
        <v>144.4</v>
      </c>
      <c r="E177">
        <v>724.4</v>
      </c>
      <c r="F177">
        <f t="shared" si="62"/>
        <v>173.4</v>
      </c>
      <c r="G177">
        <f t="shared" si="63"/>
        <v>754.4</v>
      </c>
      <c r="H177" s="20">
        <f t="shared" si="64"/>
        <v>-77.014846235418872</v>
      </c>
    </row>
    <row r="178" spans="1:8" x14ac:dyDescent="0.25">
      <c r="A178" s="5">
        <f t="shared" si="2"/>
        <v>40094</v>
      </c>
      <c r="B178">
        <v>0</v>
      </c>
      <c r="C178">
        <v>30</v>
      </c>
      <c r="D178">
        <v>171.5</v>
      </c>
      <c r="E178">
        <v>724.4</v>
      </c>
      <c r="F178">
        <f t="shared" si="62"/>
        <v>171.5</v>
      </c>
      <c r="G178">
        <f t="shared" si="63"/>
        <v>754.4</v>
      </c>
      <c r="H178" s="20">
        <f t="shared" si="64"/>
        <v>-77.266702014846231</v>
      </c>
    </row>
    <row r="179" spans="1:8" x14ac:dyDescent="0.25">
      <c r="A179" s="5">
        <f t="shared" si="2"/>
        <v>40101</v>
      </c>
      <c r="B179">
        <v>0</v>
      </c>
      <c r="C179">
        <v>30</v>
      </c>
      <c r="D179">
        <v>171.5</v>
      </c>
      <c r="E179">
        <v>724.4</v>
      </c>
      <c r="F179">
        <f t="shared" si="62"/>
        <v>171.5</v>
      </c>
      <c r="G179">
        <f t="shared" si="63"/>
        <v>754.4</v>
      </c>
      <c r="H179" s="20">
        <f t="shared" si="64"/>
        <v>-77.266702014846231</v>
      </c>
    </row>
    <row r="180" spans="1:8" x14ac:dyDescent="0.25">
      <c r="A180" s="5">
        <f t="shared" si="2"/>
        <v>40108</v>
      </c>
      <c r="B180">
        <v>0</v>
      </c>
      <c r="C180">
        <v>0</v>
      </c>
      <c r="D180">
        <v>171.5</v>
      </c>
      <c r="E180">
        <v>757.4</v>
      </c>
      <c r="F180">
        <f t="shared" si="62"/>
        <v>171.5</v>
      </c>
      <c r="G180">
        <f t="shared" si="63"/>
        <v>757.4</v>
      </c>
      <c r="H180" s="20">
        <f t="shared" si="64"/>
        <v>-77.35674676524954</v>
      </c>
    </row>
    <row r="181" spans="1:8" x14ac:dyDescent="0.25">
      <c r="A181" s="5">
        <f t="shared" si="2"/>
        <v>40115</v>
      </c>
      <c r="B181">
        <v>0</v>
      </c>
      <c r="C181">
        <v>0</v>
      </c>
      <c r="D181">
        <v>171.5</v>
      </c>
      <c r="E181">
        <v>757.4</v>
      </c>
      <c r="F181">
        <f t="shared" si="62"/>
        <v>171.5</v>
      </c>
      <c r="G181">
        <f t="shared" si="63"/>
        <v>757.4</v>
      </c>
      <c r="H181" s="20">
        <f t="shared" si="64"/>
        <v>-77.35674676524954</v>
      </c>
    </row>
    <row r="182" spans="1:8" x14ac:dyDescent="0.25">
      <c r="A182" s="5">
        <f t="shared" si="2"/>
        <v>40122</v>
      </c>
      <c r="B182">
        <v>0</v>
      </c>
      <c r="C182">
        <v>0</v>
      </c>
      <c r="D182">
        <v>171.5</v>
      </c>
      <c r="E182">
        <v>757.4</v>
      </c>
      <c r="F182">
        <f t="shared" si="62"/>
        <v>171.5</v>
      </c>
      <c r="G182">
        <f t="shared" si="63"/>
        <v>757.4</v>
      </c>
      <c r="H182" s="20">
        <f t="shared" si="64"/>
        <v>-77.35674676524954</v>
      </c>
    </row>
    <row r="183" spans="1:8" x14ac:dyDescent="0.25">
      <c r="A183" s="5">
        <f t="shared" si="2"/>
        <v>40129</v>
      </c>
      <c r="B183">
        <v>0</v>
      </c>
      <c r="C183">
        <v>0</v>
      </c>
      <c r="D183">
        <v>188</v>
      </c>
      <c r="E183">
        <v>757.4</v>
      </c>
      <c r="F183">
        <f t="shared" si="62"/>
        <v>188</v>
      </c>
      <c r="G183">
        <f t="shared" si="63"/>
        <v>757.4</v>
      </c>
      <c r="H183" s="20">
        <f t="shared" si="64"/>
        <v>-75.178241351993663</v>
      </c>
    </row>
    <row r="184" spans="1:8" x14ac:dyDescent="0.25">
      <c r="A184" s="5">
        <f t="shared" si="2"/>
        <v>40136</v>
      </c>
      <c r="B184">
        <v>0</v>
      </c>
      <c r="C184">
        <v>0</v>
      </c>
      <c r="D184">
        <v>188</v>
      </c>
      <c r="E184">
        <v>757.4</v>
      </c>
      <c r="F184">
        <f t="shared" si="62"/>
        <v>188</v>
      </c>
      <c r="G184">
        <f t="shared" si="63"/>
        <v>757.4</v>
      </c>
      <c r="H184" s="20">
        <f t="shared" si="64"/>
        <v>-75.178241351993663</v>
      </c>
    </row>
    <row r="185" spans="1:8" x14ac:dyDescent="0.25">
      <c r="A185" s="5">
        <f t="shared" si="2"/>
        <v>40143</v>
      </c>
      <c r="B185">
        <v>23.8</v>
      </c>
      <c r="C185">
        <v>0</v>
      </c>
      <c r="D185">
        <v>188</v>
      </c>
      <c r="E185">
        <v>757.4</v>
      </c>
      <c r="F185">
        <f t="shared" si="62"/>
        <v>211.8</v>
      </c>
      <c r="G185">
        <f t="shared" si="63"/>
        <v>757.4</v>
      </c>
      <c r="H185" s="20">
        <f t="shared" si="64"/>
        <v>-72.035912331660938</v>
      </c>
    </row>
    <row r="186" spans="1:8" x14ac:dyDescent="0.25">
      <c r="A186" s="5">
        <f t="shared" si="2"/>
        <v>40150</v>
      </c>
      <c r="B186">
        <v>23.8</v>
      </c>
      <c r="C186">
        <v>0</v>
      </c>
      <c r="D186">
        <v>188</v>
      </c>
      <c r="E186">
        <v>757.4</v>
      </c>
      <c r="F186">
        <f t="shared" ref="F186:F217" si="65">+B186+D186</f>
        <v>211.8</v>
      </c>
      <c r="G186">
        <f t="shared" ref="G186:G217" si="66">+C186+E186</f>
        <v>757.4</v>
      </c>
      <c r="H186" s="20">
        <f t="shared" ref="H186:H217" si="67">+(F186/G186-1)*100</f>
        <v>-72.035912331660938</v>
      </c>
    </row>
    <row r="187" spans="1:8" x14ac:dyDescent="0.25">
      <c r="A187" s="5">
        <f t="shared" si="2"/>
        <v>40157</v>
      </c>
      <c r="B187">
        <v>23.8</v>
      </c>
      <c r="C187">
        <v>0</v>
      </c>
      <c r="D187">
        <v>188</v>
      </c>
      <c r="E187">
        <v>757.4</v>
      </c>
      <c r="F187">
        <f t="shared" si="65"/>
        <v>211.8</v>
      </c>
      <c r="G187">
        <f t="shared" si="66"/>
        <v>757.4</v>
      </c>
      <c r="H187" s="20">
        <f t="shared" si="67"/>
        <v>-72.035912331660938</v>
      </c>
    </row>
    <row r="188" spans="1:8" x14ac:dyDescent="0.25">
      <c r="A188" s="5">
        <f t="shared" si="2"/>
        <v>40164</v>
      </c>
      <c r="B188">
        <v>23.8</v>
      </c>
      <c r="C188">
        <v>0</v>
      </c>
      <c r="D188">
        <v>188</v>
      </c>
      <c r="E188">
        <v>757.4</v>
      </c>
      <c r="F188">
        <f t="shared" si="65"/>
        <v>211.8</v>
      </c>
      <c r="G188">
        <f t="shared" si="66"/>
        <v>757.4</v>
      </c>
      <c r="H188" s="20">
        <f t="shared" si="67"/>
        <v>-72.035912331660938</v>
      </c>
    </row>
    <row r="189" spans="1:8" x14ac:dyDescent="0.25">
      <c r="A189" s="5">
        <f t="shared" si="2"/>
        <v>40171</v>
      </c>
      <c r="B189">
        <v>23.8</v>
      </c>
      <c r="C189">
        <v>0</v>
      </c>
      <c r="D189">
        <v>188</v>
      </c>
      <c r="E189">
        <v>757.4</v>
      </c>
      <c r="F189">
        <f t="shared" si="65"/>
        <v>211.8</v>
      </c>
      <c r="G189">
        <f t="shared" si="66"/>
        <v>757.4</v>
      </c>
      <c r="H189" s="20">
        <f t="shared" si="67"/>
        <v>-72.035912331660938</v>
      </c>
    </row>
    <row r="190" spans="1:8" x14ac:dyDescent="0.25">
      <c r="A190" s="5">
        <f t="shared" si="2"/>
        <v>40178</v>
      </c>
      <c r="B190">
        <v>23.8</v>
      </c>
      <c r="C190">
        <v>2</v>
      </c>
      <c r="D190">
        <v>188</v>
      </c>
      <c r="E190">
        <v>772.5</v>
      </c>
      <c r="F190">
        <f t="shared" si="65"/>
        <v>211.8</v>
      </c>
      <c r="G190">
        <f t="shared" si="66"/>
        <v>774.5</v>
      </c>
      <c r="H190" s="20">
        <f t="shared" si="67"/>
        <v>-72.653324725629446</v>
      </c>
    </row>
    <row r="191" spans="1:8" x14ac:dyDescent="0.25">
      <c r="A191" s="5">
        <f t="shared" si="2"/>
        <v>40185</v>
      </c>
      <c r="B191">
        <v>23.8</v>
      </c>
      <c r="C191">
        <v>17</v>
      </c>
      <c r="D191">
        <v>188</v>
      </c>
      <c r="E191">
        <v>772.5</v>
      </c>
      <c r="F191">
        <f t="shared" si="65"/>
        <v>211.8</v>
      </c>
      <c r="G191">
        <f t="shared" si="66"/>
        <v>789.5</v>
      </c>
      <c r="H191" s="20">
        <f t="shared" si="67"/>
        <v>-73.172894236858781</v>
      </c>
    </row>
    <row r="192" spans="1:8" x14ac:dyDescent="0.25">
      <c r="A192" s="5">
        <f t="shared" si="2"/>
        <v>40192</v>
      </c>
      <c r="B192">
        <v>0</v>
      </c>
      <c r="C192">
        <v>45</v>
      </c>
      <c r="D192">
        <v>213.9</v>
      </c>
      <c r="E192">
        <v>772.5</v>
      </c>
      <c r="F192">
        <f t="shared" si="65"/>
        <v>213.9</v>
      </c>
      <c r="G192">
        <f t="shared" si="66"/>
        <v>817.5</v>
      </c>
      <c r="H192" s="20">
        <f t="shared" si="67"/>
        <v>-73.834862385321102</v>
      </c>
    </row>
    <row r="193" spans="1:8" x14ac:dyDescent="0.25">
      <c r="A193" s="5">
        <f t="shared" si="2"/>
        <v>40199</v>
      </c>
      <c r="B193">
        <v>0</v>
      </c>
      <c r="C193">
        <v>52</v>
      </c>
      <c r="D193">
        <v>213.9</v>
      </c>
      <c r="E193">
        <v>772.5</v>
      </c>
      <c r="F193">
        <f t="shared" si="65"/>
        <v>213.9</v>
      </c>
      <c r="G193">
        <f t="shared" si="66"/>
        <v>824.5</v>
      </c>
      <c r="H193" s="20">
        <f t="shared" si="67"/>
        <v>-74.057004244996975</v>
      </c>
    </row>
    <row r="194" spans="1:8" x14ac:dyDescent="0.25">
      <c r="A194" s="5">
        <f t="shared" si="2"/>
        <v>40206</v>
      </c>
      <c r="B194">
        <v>0</v>
      </c>
      <c r="C194">
        <v>4</v>
      </c>
      <c r="D194">
        <v>213.9</v>
      </c>
      <c r="E194">
        <v>772.5</v>
      </c>
      <c r="F194">
        <f t="shared" si="65"/>
        <v>213.9</v>
      </c>
      <c r="G194">
        <f t="shared" si="66"/>
        <v>776.5</v>
      </c>
      <c r="H194" s="20">
        <f t="shared" si="67"/>
        <v>-72.453316162266574</v>
      </c>
    </row>
    <row r="195" spans="1:8" x14ac:dyDescent="0.25">
      <c r="A195" s="5">
        <f t="shared" si="2"/>
        <v>40213</v>
      </c>
      <c r="B195">
        <v>0</v>
      </c>
      <c r="C195">
        <v>4</v>
      </c>
      <c r="D195">
        <v>213.9</v>
      </c>
      <c r="E195">
        <v>772.5</v>
      </c>
      <c r="F195">
        <f t="shared" si="65"/>
        <v>213.9</v>
      </c>
      <c r="G195">
        <f t="shared" si="66"/>
        <v>776.5</v>
      </c>
      <c r="H195" s="20">
        <f t="shared" si="67"/>
        <v>-72.453316162266574</v>
      </c>
    </row>
    <row r="196" spans="1:8" x14ac:dyDescent="0.25">
      <c r="A196" s="5">
        <f t="shared" si="2"/>
        <v>40220</v>
      </c>
      <c r="B196">
        <v>0</v>
      </c>
      <c r="C196">
        <v>4</v>
      </c>
      <c r="D196">
        <v>213.9</v>
      </c>
      <c r="E196">
        <v>772.5</v>
      </c>
      <c r="F196">
        <f t="shared" si="65"/>
        <v>213.9</v>
      </c>
      <c r="G196">
        <f t="shared" si="66"/>
        <v>776.5</v>
      </c>
      <c r="H196" s="20">
        <f t="shared" si="67"/>
        <v>-72.453316162266574</v>
      </c>
    </row>
    <row r="197" spans="1:8" x14ac:dyDescent="0.25">
      <c r="A197" s="5">
        <f t="shared" si="2"/>
        <v>40227</v>
      </c>
      <c r="B197">
        <v>0</v>
      </c>
      <c r="C197">
        <v>4</v>
      </c>
      <c r="D197">
        <v>213.9</v>
      </c>
      <c r="E197">
        <v>772.5</v>
      </c>
      <c r="F197">
        <f t="shared" si="65"/>
        <v>213.9</v>
      </c>
      <c r="G197">
        <f t="shared" si="66"/>
        <v>776.5</v>
      </c>
      <c r="H197" s="20">
        <f t="shared" si="67"/>
        <v>-72.453316162266574</v>
      </c>
    </row>
    <row r="198" spans="1:8" x14ac:dyDescent="0.25">
      <c r="A198" s="5">
        <f t="shared" si="2"/>
        <v>40234</v>
      </c>
      <c r="B198">
        <v>0</v>
      </c>
      <c r="C198">
        <v>4</v>
      </c>
      <c r="D198">
        <v>213.9</v>
      </c>
      <c r="E198">
        <v>772.5</v>
      </c>
      <c r="F198">
        <f t="shared" si="65"/>
        <v>213.9</v>
      </c>
      <c r="G198">
        <f t="shared" si="66"/>
        <v>776.5</v>
      </c>
      <c r="H198" s="20">
        <f t="shared" si="67"/>
        <v>-72.453316162266574</v>
      </c>
    </row>
    <row r="199" spans="1:8" x14ac:dyDescent="0.25">
      <c r="A199" s="5">
        <f t="shared" si="2"/>
        <v>40241</v>
      </c>
      <c r="B199">
        <v>0</v>
      </c>
      <c r="C199">
        <v>0</v>
      </c>
      <c r="D199">
        <v>213.9</v>
      </c>
      <c r="E199">
        <v>772.5</v>
      </c>
      <c r="F199">
        <f t="shared" si="65"/>
        <v>213.9</v>
      </c>
      <c r="G199">
        <f t="shared" si="66"/>
        <v>772.5</v>
      </c>
      <c r="H199" s="20">
        <f t="shared" si="67"/>
        <v>-72.310679611650485</v>
      </c>
    </row>
    <row r="200" spans="1:8" x14ac:dyDescent="0.25">
      <c r="A200" s="5">
        <f t="shared" si="2"/>
        <v>40248</v>
      </c>
      <c r="B200">
        <v>0</v>
      </c>
      <c r="C200">
        <v>0</v>
      </c>
      <c r="D200">
        <v>213.9</v>
      </c>
      <c r="E200">
        <v>772.5</v>
      </c>
      <c r="F200">
        <f t="shared" si="65"/>
        <v>213.9</v>
      </c>
      <c r="G200">
        <f t="shared" si="66"/>
        <v>772.5</v>
      </c>
      <c r="H200" s="20">
        <f t="shared" si="67"/>
        <v>-72.310679611650485</v>
      </c>
    </row>
    <row r="201" spans="1:8" x14ac:dyDescent="0.25">
      <c r="A201" s="5">
        <f t="shared" si="2"/>
        <v>40255</v>
      </c>
      <c r="B201">
        <v>0</v>
      </c>
      <c r="C201">
        <v>0</v>
      </c>
      <c r="D201">
        <v>213.9</v>
      </c>
      <c r="E201">
        <v>772.5</v>
      </c>
      <c r="F201">
        <f t="shared" si="65"/>
        <v>213.9</v>
      </c>
      <c r="G201">
        <f t="shared" si="66"/>
        <v>772.5</v>
      </c>
      <c r="H201" s="20">
        <f t="shared" si="67"/>
        <v>-72.310679611650485</v>
      </c>
    </row>
    <row r="202" spans="1:8" x14ac:dyDescent="0.25">
      <c r="A202" s="5">
        <f t="shared" si="2"/>
        <v>40262</v>
      </c>
      <c r="B202">
        <v>0</v>
      </c>
      <c r="C202">
        <v>0</v>
      </c>
      <c r="D202">
        <v>213.9</v>
      </c>
      <c r="E202">
        <v>772.5</v>
      </c>
      <c r="F202">
        <f t="shared" si="65"/>
        <v>213.9</v>
      </c>
      <c r="G202">
        <f t="shared" si="66"/>
        <v>772.5</v>
      </c>
      <c r="H202" s="20">
        <f t="shared" si="67"/>
        <v>-72.310679611650485</v>
      </c>
    </row>
    <row r="203" spans="1:8" x14ac:dyDescent="0.25">
      <c r="A203" s="5">
        <f t="shared" si="2"/>
        <v>40269</v>
      </c>
      <c r="B203">
        <v>0</v>
      </c>
      <c r="C203">
        <v>0</v>
      </c>
      <c r="D203">
        <v>213.9</v>
      </c>
      <c r="E203">
        <v>772.5</v>
      </c>
      <c r="F203">
        <f t="shared" si="65"/>
        <v>213.9</v>
      </c>
      <c r="G203">
        <f t="shared" si="66"/>
        <v>772.5</v>
      </c>
      <c r="H203" s="20">
        <f t="shared" si="67"/>
        <v>-72.310679611650485</v>
      </c>
    </row>
    <row r="204" spans="1:8" x14ac:dyDescent="0.25">
      <c r="A204" s="5">
        <f t="shared" si="2"/>
        <v>40276</v>
      </c>
      <c r="B204">
        <v>0</v>
      </c>
      <c r="C204">
        <v>0</v>
      </c>
      <c r="D204">
        <v>213.9</v>
      </c>
      <c r="E204">
        <v>772.5</v>
      </c>
      <c r="F204">
        <f t="shared" si="65"/>
        <v>213.9</v>
      </c>
      <c r="G204">
        <f t="shared" si="66"/>
        <v>772.5</v>
      </c>
      <c r="H204" s="20">
        <f t="shared" si="67"/>
        <v>-72.310679611650485</v>
      </c>
    </row>
    <row r="205" spans="1:8" x14ac:dyDescent="0.25">
      <c r="A205" s="5">
        <f t="shared" si="2"/>
        <v>40283</v>
      </c>
      <c r="B205">
        <v>0</v>
      </c>
      <c r="C205">
        <v>0</v>
      </c>
      <c r="D205">
        <v>213.9</v>
      </c>
      <c r="E205">
        <v>772.5</v>
      </c>
      <c r="F205">
        <f t="shared" si="65"/>
        <v>213.9</v>
      </c>
      <c r="G205">
        <f t="shared" si="66"/>
        <v>772.5</v>
      </c>
      <c r="H205" s="20">
        <f t="shared" si="67"/>
        <v>-72.310679611650485</v>
      </c>
    </row>
    <row r="206" spans="1:8" x14ac:dyDescent="0.25">
      <c r="A206" s="5">
        <f t="shared" si="2"/>
        <v>40290</v>
      </c>
      <c r="B206">
        <v>0</v>
      </c>
      <c r="C206">
        <v>0</v>
      </c>
      <c r="D206">
        <v>213.9</v>
      </c>
      <c r="E206">
        <v>772.5</v>
      </c>
      <c r="F206">
        <f t="shared" si="65"/>
        <v>213.9</v>
      </c>
      <c r="G206">
        <f t="shared" si="66"/>
        <v>772.5</v>
      </c>
      <c r="H206" s="20">
        <f t="shared" si="67"/>
        <v>-72.310679611650485</v>
      </c>
    </row>
    <row r="207" spans="1:8" x14ac:dyDescent="0.25">
      <c r="A207" s="5">
        <f t="shared" si="2"/>
        <v>40297</v>
      </c>
      <c r="B207">
        <v>0</v>
      </c>
      <c r="C207">
        <v>0</v>
      </c>
      <c r="D207">
        <v>213.9</v>
      </c>
      <c r="E207">
        <v>772.5</v>
      </c>
      <c r="F207">
        <f t="shared" si="65"/>
        <v>213.9</v>
      </c>
      <c r="G207">
        <f t="shared" si="66"/>
        <v>772.5</v>
      </c>
      <c r="H207" s="20">
        <f t="shared" si="67"/>
        <v>-72.310679611650485</v>
      </c>
    </row>
    <row r="208" spans="1:8" x14ac:dyDescent="0.25">
      <c r="A208" s="5">
        <f t="shared" si="2"/>
        <v>40304</v>
      </c>
      <c r="B208">
        <v>28</v>
      </c>
      <c r="C208">
        <v>0</v>
      </c>
      <c r="D208">
        <v>213.9</v>
      </c>
      <c r="E208">
        <v>772.5</v>
      </c>
      <c r="F208">
        <f t="shared" si="65"/>
        <v>241.9</v>
      </c>
      <c r="G208">
        <f t="shared" si="66"/>
        <v>772.5</v>
      </c>
      <c r="H208" s="20">
        <f t="shared" si="67"/>
        <v>-68.686084142394819</v>
      </c>
    </row>
    <row r="209" spans="1:8" x14ac:dyDescent="0.25">
      <c r="A209" s="5">
        <f t="shared" si="2"/>
        <v>40311</v>
      </c>
      <c r="B209">
        <v>28</v>
      </c>
      <c r="C209">
        <v>0</v>
      </c>
      <c r="D209">
        <v>213.9</v>
      </c>
      <c r="E209">
        <v>789</v>
      </c>
      <c r="F209">
        <f t="shared" si="65"/>
        <v>241.9</v>
      </c>
      <c r="G209">
        <f t="shared" si="66"/>
        <v>789</v>
      </c>
      <c r="H209" s="20">
        <f t="shared" si="67"/>
        <v>-69.340937896070969</v>
      </c>
    </row>
    <row r="210" spans="1:8" x14ac:dyDescent="0.25">
      <c r="A210" s="5">
        <f t="shared" si="2"/>
        <v>40318</v>
      </c>
      <c r="B210">
        <v>23</v>
      </c>
      <c r="C210">
        <v>0</v>
      </c>
      <c r="D210">
        <v>244.4</v>
      </c>
      <c r="E210">
        <v>789</v>
      </c>
      <c r="F210">
        <f t="shared" si="65"/>
        <v>267.39999999999998</v>
      </c>
      <c r="G210">
        <f t="shared" si="66"/>
        <v>789</v>
      </c>
      <c r="H210" s="20">
        <f t="shared" si="67"/>
        <v>-66.108998732572871</v>
      </c>
    </row>
    <row r="211" spans="1:8" x14ac:dyDescent="0.25">
      <c r="A211" s="5">
        <f t="shared" si="2"/>
        <v>40325</v>
      </c>
      <c r="B211">
        <v>26</v>
      </c>
      <c r="C211">
        <v>0</v>
      </c>
      <c r="D211">
        <v>269.7</v>
      </c>
      <c r="E211">
        <v>789</v>
      </c>
      <c r="F211">
        <f t="shared" si="65"/>
        <v>295.7</v>
      </c>
      <c r="G211">
        <f t="shared" si="66"/>
        <v>789</v>
      </c>
      <c r="H211" s="20">
        <f t="shared" si="67"/>
        <v>-62.522179974651458</v>
      </c>
    </row>
    <row r="212" spans="1:8" x14ac:dyDescent="0.25">
      <c r="A212" s="5">
        <f t="shared" si="2"/>
        <v>40332</v>
      </c>
      <c r="B212">
        <v>71</v>
      </c>
      <c r="C212">
        <v>96</v>
      </c>
      <c r="D212">
        <v>4.9000000000000004</v>
      </c>
      <c r="E212">
        <v>0</v>
      </c>
      <c r="F212">
        <f t="shared" si="65"/>
        <v>75.900000000000006</v>
      </c>
      <c r="G212">
        <f t="shared" si="66"/>
        <v>96</v>
      </c>
      <c r="H212" s="20">
        <f t="shared" si="67"/>
        <v>-20.937499999999996</v>
      </c>
    </row>
    <row r="213" spans="1:8" x14ac:dyDescent="0.25">
      <c r="A213" s="5">
        <f t="shared" si="2"/>
        <v>40339</v>
      </c>
      <c r="B213">
        <v>211</v>
      </c>
      <c r="C213">
        <v>71.2</v>
      </c>
      <c r="D213">
        <v>4.9000000000000004</v>
      </c>
      <c r="E213">
        <v>26</v>
      </c>
      <c r="F213">
        <f t="shared" si="65"/>
        <v>215.9</v>
      </c>
      <c r="G213">
        <f t="shared" si="66"/>
        <v>97.2</v>
      </c>
      <c r="H213" s="20">
        <f t="shared" si="67"/>
        <v>122.11934156378601</v>
      </c>
    </row>
    <row r="214" spans="1:8" x14ac:dyDescent="0.25">
      <c r="A214" s="5">
        <f t="shared" si="2"/>
        <v>40346</v>
      </c>
      <c r="B214">
        <v>231</v>
      </c>
      <c r="C214">
        <v>84.5</v>
      </c>
      <c r="D214">
        <v>4.9000000000000004</v>
      </c>
      <c r="E214">
        <v>26</v>
      </c>
      <c r="F214">
        <f t="shared" si="65"/>
        <v>235.9</v>
      </c>
      <c r="G214">
        <f t="shared" si="66"/>
        <v>110.5</v>
      </c>
      <c r="H214" s="20">
        <f t="shared" si="67"/>
        <v>113.4841628959276</v>
      </c>
    </row>
    <row r="215" spans="1:8" x14ac:dyDescent="0.25">
      <c r="A215" s="5">
        <f t="shared" si="2"/>
        <v>40353</v>
      </c>
      <c r="B215">
        <v>231</v>
      </c>
      <c r="C215">
        <v>99.5</v>
      </c>
      <c r="D215">
        <v>4.9000000000000004</v>
      </c>
      <c r="E215">
        <v>26</v>
      </c>
      <c r="F215">
        <f t="shared" si="65"/>
        <v>235.9</v>
      </c>
      <c r="G215">
        <f t="shared" si="66"/>
        <v>125.5</v>
      </c>
      <c r="H215" s="20">
        <f t="shared" si="67"/>
        <v>87.968127490039834</v>
      </c>
    </row>
    <row r="216" spans="1:8" x14ac:dyDescent="0.25">
      <c r="A216" s="5">
        <f t="shared" si="2"/>
        <v>40360</v>
      </c>
      <c r="B216">
        <v>263</v>
      </c>
      <c r="C216">
        <v>100.1</v>
      </c>
      <c r="D216">
        <v>38</v>
      </c>
      <c r="E216">
        <v>26</v>
      </c>
      <c r="F216">
        <f t="shared" si="65"/>
        <v>301</v>
      </c>
      <c r="G216">
        <f t="shared" si="66"/>
        <v>126.1</v>
      </c>
      <c r="H216" s="20">
        <f t="shared" si="67"/>
        <v>138.6994448850119</v>
      </c>
    </row>
    <row r="217" spans="1:8" x14ac:dyDescent="0.25">
      <c r="A217" s="5">
        <f t="shared" si="2"/>
        <v>40367</v>
      </c>
      <c r="B217">
        <v>235.5</v>
      </c>
      <c r="C217">
        <v>110.1</v>
      </c>
      <c r="D217">
        <v>96.1</v>
      </c>
      <c r="E217">
        <v>26</v>
      </c>
      <c r="F217">
        <f t="shared" si="65"/>
        <v>331.6</v>
      </c>
      <c r="G217">
        <f t="shared" si="66"/>
        <v>136.1</v>
      </c>
      <c r="H217" s="20">
        <f t="shared" si="67"/>
        <v>143.64437913299048</v>
      </c>
    </row>
    <row r="218" spans="1:8" x14ac:dyDescent="0.25">
      <c r="A218" s="5">
        <f t="shared" si="2"/>
        <v>40374</v>
      </c>
      <c r="B218">
        <v>223.4</v>
      </c>
      <c r="C218">
        <v>50.9</v>
      </c>
      <c r="D218">
        <v>127.3</v>
      </c>
      <c r="E218">
        <v>91.2</v>
      </c>
      <c r="F218">
        <f t="shared" ref="F218:F249" si="68">+B218+D218</f>
        <v>350.7</v>
      </c>
      <c r="G218">
        <f t="shared" ref="G218:G249" si="69">+C218+E218</f>
        <v>142.1</v>
      </c>
      <c r="H218" s="20">
        <f t="shared" ref="H218:H249" si="70">+(F218/G218-1)*100</f>
        <v>146.79802955665028</v>
      </c>
    </row>
    <row r="219" spans="1:8" x14ac:dyDescent="0.25">
      <c r="A219" s="5">
        <f t="shared" si="2"/>
        <v>40381</v>
      </c>
      <c r="B219">
        <v>218.4</v>
      </c>
      <c r="C219">
        <v>60.1</v>
      </c>
      <c r="D219">
        <v>186.1</v>
      </c>
      <c r="E219">
        <v>109.2</v>
      </c>
      <c r="F219">
        <f t="shared" si="68"/>
        <v>404.5</v>
      </c>
      <c r="G219">
        <f t="shared" si="69"/>
        <v>169.3</v>
      </c>
      <c r="H219" s="20">
        <f t="shared" si="70"/>
        <v>138.92498523331363</v>
      </c>
    </row>
    <row r="220" spans="1:8" x14ac:dyDescent="0.25">
      <c r="A220" s="5">
        <f t="shared" si="2"/>
        <v>40388</v>
      </c>
      <c r="B220">
        <v>164.1</v>
      </c>
      <c r="C220">
        <v>83.5</v>
      </c>
      <c r="D220">
        <v>272.3</v>
      </c>
      <c r="E220">
        <v>109.2</v>
      </c>
      <c r="F220">
        <f t="shared" si="68"/>
        <v>436.4</v>
      </c>
      <c r="G220">
        <f t="shared" si="69"/>
        <v>192.7</v>
      </c>
      <c r="H220" s="20">
        <f t="shared" si="70"/>
        <v>126.46600934094448</v>
      </c>
    </row>
    <row r="221" spans="1:8" x14ac:dyDescent="0.25">
      <c r="A221" s="5">
        <f t="shared" si="2"/>
        <v>40395</v>
      </c>
      <c r="B221">
        <v>169.1</v>
      </c>
      <c r="C221">
        <v>60</v>
      </c>
      <c r="D221">
        <v>272.3</v>
      </c>
      <c r="E221">
        <v>137.1</v>
      </c>
      <c r="F221">
        <f t="shared" si="68"/>
        <v>441.4</v>
      </c>
      <c r="G221">
        <f t="shared" si="69"/>
        <v>197.1</v>
      </c>
      <c r="H221" s="20">
        <f t="shared" si="70"/>
        <v>123.94723490613902</v>
      </c>
    </row>
    <row r="222" spans="1:8" x14ac:dyDescent="0.25">
      <c r="A222" s="5">
        <f t="shared" si="2"/>
        <v>40402</v>
      </c>
      <c r="B222">
        <v>154.80000000000001</v>
      </c>
      <c r="C222">
        <v>88</v>
      </c>
      <c r="D222">
        <v>272.3</v>
      </c>
      <c r="E222">
        <v>137.1</v>
      </c>
      <c r="F222">
        <f t="shared" si="68"/>
        <v>427.1</v>
      </c>
      <c r="G222">
        <f t="shared" si="69"/>
        <v>225.1</v>
      </c>
      <c r="H222" s="20">
        <f t="shared" si="70"/>
        <v>89.737894269213697</v>
      </c>
    </row>
    <row r="223" spans="1:8" x14ac:dyDescent="0.25">
      <c r="A223" s="5">
        <f t="shared" si="2"/>
        <v>40409</v>
      </c>
      <c r="B223">
        <v>164.8</v>
      </c>
      <c r="C223">
        <v>99.5</v>
      </c>
      <c r="D223">
        <v>278.39999999999998</v>
      </c>
      <c r="E223">
        <v>137.1</v>
      </c>
      <c r="F223">
        <f t="shared" si="68"/>
        <v>443.2</v>
      </c>
      <c r="G223">
        <f t="shared" si="69"/>
        <v>236.6</v>
      </c>
      <c r="H223" s="20">
        <f t="shared" si="70"/>
        <v>87.32037193575654</v>
      </c>
    </row>
    <row r="224" spans="1:8" x14ac:dyDescent="0.25">
      <c r="A224" s="5">
        <f t="shared" si="2"/>
        <v>40416</v>
      </c>
      <c r="B224">
        <v>108.3</v>
      </c>
      <c r="C224">
        <v>111.5</v>
      </c>
      <c r="D224">
        <v>338.9</v>
      </c>
      <c r="E224">
        <v>147.5</v>
      </c>
      <c r="F224">
        <f t="shared" si="68"/>
        <v>447.2</v>
      </c>
      <c r="G224">
        <f t="shared" si="69"/>
        <v>259</v>
      </c>
      <c r="H224" s="20">
        <f t="shared" si="70"/>
        <v>72.664092664092664</v>
      </c>
    </row>
    <row r="225" spans="1:8" x14ac:dyDescent="0.25">
      <c r="A225" s="5">
        <f t="shared" si="2"/>
        <v>40423</v>
      </c>
      <c r="B225">
        <v>108.3</v>
      </c>
      <c r="C225">
        <v>136.5</v>
      </c>
      <c r="D225">
        <v>338.9</v>
      </c>
      <c r="E225">
        <v>147.5</v>
      </c>
      <c r="F225">
        <f t="shared" si="68"/>
        <v>447.2</v>
      </c>
      <c r="G225">
        <f t="shared" si="69"/>
        <v>284</v>
      </c>
      <c r="H225" s="20">
        <f t="shared" si="70"/>
        <v>57.464788732394354</v>
      </c>
    </row>
    <row r="226" spans="1:8" x14ac:dyDescent="0.25">
      <c r="A226" s="5">
        <f t="shared" si="2"/>
        <v>40430</v>
      </c>
      <c r="B226">
        <v>193.9</v>
      </c>
      <c r="C226">
        <v>62</v>
      </c>
      <c r="D226">
        <v>338.9</v>
      </c>
      <c r="E226">
        <v>232.5</v>
      </c>
      <c r="F226">
        <f t="shared" si="68"/>
        <v>532.79999999999995</v>
      </c>
      <c r="G226">
        <f t="shared" si="69"/>
        <v>294.5</v>
      </c>
      <c r="H226" s="20">
        <f t="shared" si="70"/>
        <v>80.916808149405767</v>
      </c>
    </row>
    <row r="227" spans="1:8" x14ac:dyDescent="0.25">
      <c r="A227" s="5">
        <f t="shared" si="2"/>
        <v>40437</v>
      </c>
      <c r="B227">
        <v>176.1</v>
      </c>
      <c r="C227">
        <v>76.5</v>
      </c>
      <c r="D227">
        <v>361.6</v>
      </c>
      <c r="E227">
        <v>232.5</v>
      </c>
      <c r="F227">
        <f t="shared" si="68"/>
        <v>537.70000000000005</v>
      </c>
      <c r="G227">
        <f t="shared" si="69"/>
        <v>309</v>
      </c>
      <c r="H227" s="20">
        <f t="shared" si="70"/>
        <v>74.012944983818784</v>
      </c>
    </row>
    <row r="228" spans="1:8" x14ac:dyDescent="0.25">
      <c r="A228" s="5">
        <f t="shared" si="2"/>
        <v>40444</v>
      </c>
      <c r="B228">
        <v>179.1</v>
      </c>
      <c r="C228">
        <v>86.5</v>
      </c>
      <c r="D228">
        <v>389</v>
      </c>
      <c r="E228">
        <v>232.5</v>
      </c>
      <c r="F228">
        <f t="shared" si="68"/>
        <v>568.1</v>
      </c>
      <c r="G228">
        <f t="shared" si="69"/>
        <v>319</v>
      </c>
      <c r="H228" s="20">
        <f t="shared" si="70"/>
        <v>78.087774294670865</v>
      </c>
    </row>
    <row r="229" spans="1:8" x14ac:dyDescent="0.25">
      <c r="A229" s="5">
        <f t="shared" si="2"/>
        <v>40451</v>
      </c>
      <c r="B229">
        <v>177.4</v>
      </c>
      <c r="C229">
        <v>53.5</v>
      </c>
      <c r="D229">
        <v>403.8</v>
      </c>
      <c r="E229">
        <v>267.60000000000002</v>
      </c>
      <c r="F229">
        <f t="shared" si="68"/>
        <v>581.20000000000005</v>
      </c>
      <c r="G229">
        <f t="shared" si="69"/>
        <v>321.10000000000002</v>
      </c>
      <c r="H229" s="20">
        <f t="shared" si="70"/>
        <v>81.00280286515104</v>
      </c>
    </row>
    <row r="230" spans="1:8" x14ac:dyDescent="0.25">
      <c r="A230" s="5">
        <f t="shared" si="2"/>
        <v>40458</v>
      </c>
      <c r="B230">
        <v>164.1</v>
      </c>
      <c r="C230">
        <v>53.5</v>
      </c>
      <c r="D230">
        <v>403.8</v>
      </c>
      <c r="E230">
        <v>267.60000000000002</v>
      </c>
      <c r="F230">
        <f t="shared" si="68"/>
        <v>567.9</v>
      </c>
      <c r="G230">
        <f t="shared" si="69"/>
        <v>321.10000000000002</v>
      </c>
      <c r="H230" s="20">
        <f t="shared" si="70"/>
        <v>76.860791030831493</v>
      </c>
    </row>
    <row r="231" spans="1:8" x14ac:dyDescent="0.25">
      <c r="A231" s="5">
        <f t="shared" si="2"/>
        <v>40465</v>
      </c>
      <c r="B231">
        <v>184.1</v>
      </c>
      <c r="C231">
        <v>38.5</v>
      </c>
      <c r="D231">
        <v>403.8</v>
      </c>
      <c r="E231">
        <v>290.39999999999998</v>
      </c>
      <c r="F231">
        <f t="shared" si="68"/>
        <v>587.9</v>
      </c>
      <c r="G231">
        <f t="shared" si="69"/>
        <v>328.9</v>
      </c>
      <c r="H231" s="20">
        <f t="shared" si="70"/>
        <v>78.747339616904839</v>
      </c>
    </row>
    <row r="232" spans="1:8" x14ac:dyDescent="0.25">
      <c r="A232" s="5">
        <f t="shared" si="2"/>
        <v>40472</v>
      </c>
      <c r="B232">
        <v>118.6</v>
      </c>
      <c r="C232">
        <v>43.5</v>
      </c>
      <c r="D232">
        <v>471.8</v>
      </c>
      <c r="E232">
        <v>290.39999999999998</v>
      </c>
      <c r="F232">
        <f t="shared" si="68"/>
        <v>590.4</v>
      </c>
      <c r="G232">
        <f t="shared" si="69"/>
        <v>333.9</v>
      </c>
      <c r="H232" s="20">
        <f t="shared" si="70"/>
        <v>76.819407008086245</v>
      </c>
    </row>
    <row r="233" spans="1:8" x14ac:dyDescent="0.25">
      <c r="A233" s="5">
        <f t="shared" si="2"/>
        <v>40479</v>
      </c>
      <c r="B233">
        <v>135.80000000000001</v>
      </c>
      <c r="C233">
        <v>30</v>
      </c>
      <c r="D233">
        <v>471.8</v>
      </c>
      <c r="E233">
        <v>303.89999999999998</v>
      </c>
      <c r="F233">
        <f t="shared" si="68"/>
        <v>607.6</v>
      </c>
      <c r="G233">
        <f t="shared" si="69"/>
        <v>333.9</v>
      </c>
      <c r="H233" s="20">
        <f t="shared" si="70"/>
        <v>81.970649895178212</v>
      </c>
    </row>
    <row r="234" spans="1:8" x14ac:dyDescent="0.25">
      <c r="A234" s="5">
        <f t="shared" si="2"/>
        <v>40486</v>
      </c>
      <c r="B234">
        <v>205.8</v>
      </c>
      <c r="C234">
        <v>30.5</v>
      </c>
      <c r="D234">
        <v>471.8</v>
      </c>
      <c r="E234">
        <v>303.89999999999998</v>
      </c>
      <c r="F234">
        <f t="shared" si="68"/>
        <v>677.6</v>
      </c>
      <c r="G234">
        <f t="shared" si="69"/>
        <v>334.4</v>
      </c>
      <c r="H234" s="20">
        <f t="shared" si="70"/>
        <v>102.63157894736845</v>
      </c>
    </row>
    <row r="235" spans="1:8" x14ac:dyDescent="0.25">
      <c r="A235" s="5">
        <f t="shared" si="2"/>
        <v>40493</v>
      </c>
      <c r="B235">
        <v>205.8</v>
      </c>
      <c r="C235">
        <v>10</v>
      </c>
      <c r="D235">
        <v>471.8</v>
      </c>
      <c r="E235">
        <v>326.3</v>
      </c>
      <c r="F235">
        <f t="shared" si="68"/>
        <v>677.6</v>
      </c>
      <c r="G235">
        <f t="shared" si="69"/>
        <v>336.3</v>
      </c>
      <c r="H235" s="20">
        <f t="shared" si="70"/>
        <v>101.48676776687479</v>
      </c>
    </row>
    <row r="236" spans="1:8" x14ac:dyDescent="0.25">
      <c r="A236" s="5">
        <f t="shared" si="2"/>
        <v>40500</v>
      </c>
      <c r="B236">
        <v>183.8</v>
      </c>
      <c r="C236">
        <v>10</v>
      </c>
      <c r="D236">
        <v>503.9</v>
      </c>
      <c r="E236">
        <v>326.3</v>
      </c>
      <c r="F236">
        <f t="shared" si="68"/>
        <v>687.7</v>
      </c>
      <c r="G236">
        <f t="shared" si="69"/>
        <v>336.3</v>
      </c>
      <c r="H236" s="20">
        <f t="shared" si="70"/>
        <v>104.49003865596195</v>
      </c>
    </row>
    <row r="237" spans="1:8" x14ac:dyDescent="0.25">
      <c r="A237" s="5">
        <f t="shared" si="2"/>
        <v>40507</v>
      </c>
      <c r="B237">
        <v>153.9</v>
      </c>
      <c r="C237">
        <v>10</v>
      </c>
      <c r="D237">
        <v>532.9</v>
      </c>
      <c r="E237">
        <v>326.3</v>
      </c>
      <c r="F237">
        <f t="shared" si="68"/>
        <v>686.8</v>
      </c>
      <c r="G237">
        <f t="shared" si="69"/>
        <v>336.3</v>
      </c>
      <c r="H237" s="20">
        <f t="shared" si="70"/>
        <v>104.22242045792447</v>
      </c>
    </row>
    <row r="238" spans="1:8" x14ac:dyDescent="0.25">
      <c r="A238" s="5">
        <f t="shared" si="2"/>
        <v>40514</v>
      </c>
      <c r="B238">
        <v>136.6</v>
      </c>
      <c r="C238">
        <v>40</v>
      </c>
      <c r="D238">
        <v>532.9</v>
      </c>
      <c r="E238">
        <v>326.3</v>
      </c>
      <c r="F238">
        <f t="shared" si="68"/>
        <v>669.5</v>
      </c>
      <c r="G238">
        <f t="shared" si="69"/>
        <v>366.3</v>
      </c>
      <c r="H238" s="20">
        <f t="shared" si="70"/>
        <v>82.773682773682779</v>
      </c>
    </row>
    <row r="239" spans="1:8" x14ac:dyDescent="0.25">
      <c r="A239" s="5">
        <f t="shared" si="2"/>
        <v>40521</v>
      </c>
      <c r="B239">
        <v>160.6</v>
      </c>
      <c r="C239">
        <v>40</v>
      </c>
      <c r="D239">
        <v>532.9</v>
      </c>
      <c r="E239">
        <v>326.3</v>
      </c>
      <c r="F239">
        <f t="shared" si="68"/>
        <v>693.5</v>
      </c>
      <c r="G239">
        <f t="shared" si="69"/>
        <v>366.3</v>
      </c>
      <c r="H239" s="20">
        <f t="shared" si="70"/>
        <v>89.325689325689311</v>
      </c>
    </row>
    <row r="240" spans="1:8" x14ac:dyDescent="0.25">
      <c r="A240" s="5">
        <f t="shared" si="2"/>
        <v>40528</v>
      </c>
      <c r="B240">
        <v>166.6</v>
      </c>
      <c r="C240">
        <v>48</v>
      </c>
      <c r="D240">
        <v>532.9</v>
      </c>
      <c r="E240">
        <v>326.3</v>
      </c>
      <c r="F240">
        <f t="shared" si="68"/>
        <v>699.5</v>
      </c>
      <c r="G240">
        <f t="shared" si="69"/>
        <v>374.3</v>
      </c>
      <c r="H240" s="20">
        <f t="shared" si="70"/>
        <v>86.882180069463004</v>
      </c>
    </row>
    <row r="241" spans="1:8" x14ac:dyDescent="0.25">
      <c r="A241" s="5">
        <f t="shared" si="2"/>
        <v>40535</v>
      </c>
      <c r="B241">
        <v>166.6</v>
      </c>
      <c r="C241">
        <v>63</v>
      </c>
      <c r="D241">
        <v>532.9</v>
      </c>
      <c r="E241">
        <v>326.3</v>
      </c>
      <c r="F241">
        <f t="shared" si="68"/>
        <v>699.5</v>
      </c>
      <c r="G241">
        <f t="shared" si="69"/>
        <v>389.3</v>
      </c>
      <c r="H241" s="20">
        <f t="shared" si="70"/>
        <v>79.681479578731043</v>
      </c>
    </row>
    <row r="242" spans="1:8" x14ac:dyDescent="0.25">
      <c r="A242" s="5">
        <f t="shared" si="2"/>
        <v>40542</v>
      </c>
      <c r="B242">
        <v>208.3</v>
      </c>
      <c r="C242">
        <v>68</v>
      </c>
      <c r="D242">
        <v>532.9</v>
      </c>
      <c r="E242">
        <v>326.3</v>
      </c>
      <c r="F242">
        <f t="shared" si="68"/>
        <v>741.2</v>
      </c>
      <c r="G242">
        <f t="shared" si="69"/>
        <v>394.3</v>
      </c>
      <c r="H242" s="20">
        <f t="shared" si="70"/>
        <v>87.97869642404261</v>
      </c>
    </row>
    <row r="243" spans="1:8" x14ac:dyDescent="0.25">
      <c r="A243" s="5">
        <f t="shared" si="2"/>
        <v>40549</v>
      </c>
      <c r="B243">
        <v>205.6</v>
      </c>
      <c r="C243">
        <v>73</v>
      </c>
      <c r="D243">
        <v>532.9</v>
      </c>
      <c r="E243">
        <v>326.3</v>
      </c>
      <c r="F243">
        <f t="shared" si="68"/>
        <v>738.5</v>
      </c>
      <c r="G243">
        <f t="shared" si="69"/>
        <v>399.3</v>
      </c>
      <c r="H243" s="20">
        <f t="shared" si="70"/>
        <v>84.94866015527171</v>
      </c>
    </row>
    <row r="244" spans="1:8" x14ac:dyDescent="0.25">
      <c r="A244" s="5">
        <f t="shared" si="2"/>
        <v>40556</v>
      </c>
      <c r="B244">
        <v>182.5</v>
      </c>
      <c r="C244">
        <v>72.5</v>
      </c>
      <c r="D244">
        <v>573.70000000000005</v>
      </c>
      <c r="E244">
        <v>331.8</v>
      </c>
      <c r="F244">
        <f t="shared" si="68"/>
        <v>756.2</v>
      </c>
      <c r="G244">
        <f t="shared" si="69"/>
        <v>404.3</v>
      </c>
      <c r="H244" s="20">
        <f t="shared" si="70"/>
        <v>87.039327232253299</v>
      </c>
    </row>
    <row r="245" spans="1:8" x14ac:dyDescent="0.25">
      <c r="A245" s="5">
        <f t="shared" si="2"/>
        <v>40563</v>
      </c>
      <c r="B245">
        <v>175.8</v>
      </c>
      <c r="C245">
        <v>78.5</v>
      </c>
      <c r="D245">
        <v>600.70000000000005</v>
      </c>
      <c r="E245">
        <v>331.8</v>
      </c>
      <c r="F245">
        <f t="shared" si="68"/>
        <v>776.5</v>
      </c>
      <c r="G245">
        <f t="shared" si="69"/>
        <v>410.3</v>
      </c>
      <c r="H245" s="20">
        <f t="shared" si="70"/>
        <v>89.251766999756271</v>
      </c>
    </row>
    <row r="246" spans="1:8" x14ac:dyDescent="0.25">
      <c r="A246" s="5">
        <f t="shared" si="2"/>
        <v>40570</v>
      </c>
      <c r="B246">
        <v>172.7</v>
      </c>
      <c r="C246">
        <v>52</v>
      </c>
      <c r="D246">
        <v>627.9</v>
      </c>
      <c r="E246">
        <v>359.3</v>
      </c>
      <c r="F246">
        <f t="shared" si="68"/>
        <v>800.59999999999991</v>
      </c>
      <c r="G246">
        <f t="shared" si="69"/>
        <v>411.3</v>
      </c>
      <c r="H246" s="20">
        <f t="shared" si="70"/>
        <v>94.651106248480403</v>
      </c>
    </row>
    <row r="247" spans="1:8" x14ac:dyDescent="0.25">
      <c r="A247" s="5">
        <f t="shared" si="2"/>
        <v>40577</v>
      </c>
      <c r="B247">
        <v>170.1</v>
      </c>
      <c r="C247">
        <v>52</v>
      </c>
      <c r="D247">
        <v>651.79999999999995</v>
      </c>
      <c r="E247">
        <v>359.3</v>
      </c>
      <c r="F247">
        <f t="shared" si="68"/>
        <v>821.9</v>
      </c>
      <c r="G247">
        <f t="shared" si="69"/>
        <v>411.3</v>
      </c>
      <c r="H247" s="20">
        <f t="shared" si="70"/>
        <v>99.829807926087994</v>
      </c>
    </row>
    <row r="248" spans="1:8" x14ac:dyDescent="0.25">
      <c r="A248" s="5">
        <f t="shared" si="2"/>
        <v>40584</v>
      </c>
      <c r="B248">
        <v>145.30000000000001</v>
      </c>
      <c r="C248">
        <v>62</v>
      </c>
      <c r="D248">
        <v>712.3</v>
      </c>
      <c r="E248">
        <v>359.3</v>
      </c>
      <c r="F248">
        <f t="shared" si="68"/>
        <v>857.59999999999991</v>
      </c>
      <c r="G248">
        <f t="shared" si="69"/>
        <v>421.3</v>
      </c>
      <c r="H248" s="20">
        <f t="shared" si="70"/>
        <v>103.56040826014711</v>
      </c>
    </row>
    <row r="249" spans="1:8" x14ac:dyDescent="0.25">
      <c r="A249" s="5">
        <f t="shared" si="2"/>
        <v>40591</v>
      </c>
      <c r="B249">
        <v>121.8</v>
      </c>
      <c r="C249">
        <v>64</v>
      </c>
      <c r="D249">
        <v>739.8</v>
      </c>
      <c r="E249">
        <v>359.3</v>
      </c>
      <c r="F249">
        <f t="shared" si="68"/>
        <v>861.59999999999991</v>
      </c>
      <c r="G249">
        <f t="shared" si="69"/>
        <v>423.3</v>
      </c>
      <c r="H249" s="20">
        <f t="shared" si="70"/>
        <v>103.54358610914241</v>
      </c>
    </row>
    <row r="250" spans="1:8" x14ac:dyDescent="0.25">
      <c r="A250" s="5">
        <f t="shared" si="2"/>
        <v>40598</v>
      </c>
      <c r="B250">
        <v>127.4</v>
      </c>
      <c r="C250">
        <v>64</v>
      </c>
      <c r="D250">
        <v>739.8</v>
      </c>
      <c r="E250">
        <v>359.3</v>
      </c>
      <c r="F250">
        <f t="shared" ref="F250:F263" si="71">+B250+D250</f>
        <v>867.19999999999993</v>
      </c>
      <c r="G250">
        <f t="shared" ref="G250:G263" si="72">+C250+E250</f>
        <v>423.3</v>
      </c>
      <c r="H250" s="20">
        <f t="shared" ref="H250:H263" si="73">+(F250/G250-1)*100</f>
        <v>104.86652492322226</v>
      </c>
    </row>
    <row r="251" spans="1:8" x14ac:dyDescent="0.25">
      <c r="A251" s="5">
        <f t="shared" ref="A251:A314" si="74">+A250+7</f>
        <v>40605</v>
      </c>
      <c r="B251">
        <v>93.7</v>
      </c>
      <c r="C251">
        <v>36</v>
      </c>
      <c r="D251">
        <v>768</v>
      </c>
      <c r="E251">
        <v>402.1</v>
      </c>
      <c r="F251">
        <f t="shared" si="71"/>
        <v>861.7</v>
      </c>
      <c r="G251">
        <f t="shared" si="72"/>
        <v>438.1</v>
      </c>
      <c r="H251" s="20">
        <f t="shared" si="73"/>
        <v>96.690253366811234</v>
      </c>
    </row>
    <row r="252" spans="1:8" x14ac:dyDescent="0.25">
      <c r="A252" s="5">
        <f t="shared" si="74"/>
        <v>40612</v>
      </c>
      <c r="B252">
        <v>153.69999999999999</v>
      </c>
      <c r="C252">
        <v>36</v>
      </c>
      <c r="D252">
        <v>768</v>
      </c>
      <c r="E252">
        <v>402.1</v>
      </c>
      <c r="F252">
        <f t="shared" si="71"/>
        <v>921.7</v>
      </c>
      <c r="G252">
        <f t="shared" si="72"/>
        <v>438.1</v>
      </c>
      <c r="H252" s="20">
        <f t="shared" si="73"/>
        <v>110.38575667655786</v>
      </c>
    </row>
    <row r="253" spans="1:8" x14ac:dyDescent="0.25">
      <c r="A253" s="5">
        <f t="shared" si="74"/>
        <v>40619</v>
      </c>
      <c r="B253">
        <v>153.69999999999999</v>
      </c>
      <c r="C253">
        <v>43</v>
      </c>
      <c r="D253">
        <v>768</v>
      </c>
      <c r="E253">
        <v>431.4</v>
      </c>
      <c r="F253">
        <f t="shared" si="71"/>
        <v>921.7</v>
      </c>
      <c r="G253">
        <f t="shared" si="72"/>
        <v>474.4</v>
      </c>
      <c r="H253" s="20">
        <f t="shared" si="73"/>
        <v>94.287521079258013</v>
      </c>
    </row>
    <row r="254" spans="1:8" x14ac:dyDescent="0.25">
      <c r="A254" s="5">
        <f t="shared" si="74"/>
        <v>40626</v>
      </c>
      <c r="B254">
        <v>164.7</v>
      </c>
      <c r="C254">
        <v>53</v>
      </c>
      <c r="D254">
        <v>795.4</v>
      </c>
      <c r="E254">
        <v>431.4</v>
      </c>
      <c r="F254">
        <f t="shared" si="71"/>
        <v>960.09999999999991</v>
      </c>
      <c r="G254">
        <f t="shared" si="72"/>
        <v>484.4</v>
      </c>
      <c r="H254" s="20">
        <f t="shared" si="73"/>
        <v>98.203963666391388</v>
      </c>
    </row>
    <row r="255" spans="1:8" x14ac:dyDescent="0.25">
      <c r="A255" s="5">
        <f t="shared" si="74"/>
        <v>40633</v>
      </c>
      <c r="B255">
        <v>138.69999999999999</v>
      </c>
      <c r="C255">
        <v>64</v>
      </c>
      <c r="D255">
        <v>795.4</v>
      </c>
      <c r="E255">
        <v>431.4</v>
      </c>
      <c r="F255">
        <f t="shared" si="71"/>
        <v>934.09999999999991</v>
      </c>
      <c r="G255">
        <f t="shared" si="72"/>
        <v>495.4</v>
      </c>
      <c r="H255" s="20">
        <f t="shared" si="73"/>
        <v>88.554703270084772</v>
      </c>
    </row>
    <row r="256" spans="1:8" x14ac:dyDescent="0.25">
      <c r="A256" s="5">
        <f t="shared" si="74"/>
        <v>40640</v>
      </c>
      <c r="B256">
        <v>138.69999999999999</v>
      </c>
      <c r="C256">
        <v>65</v>
      </c>
      <c r="D256">
        <v>795.4</v>
      </c>
      <c r="E256">
        <v>431.4</v>
      </c>
      <c r="F256">
        <f t="shared" si="71"/>
        <v>934.09999999999991</v>
      </c>
      <c r="G256">
        <f t="shared" si="72"/>
        <v>496.4</v>
      </c>
      <c r="H256" s="20">
        <f t="shared" si="73"/>
        <v>88.174858984689749</v>
      </c>
    </row>
    <row r="257" spans="1:9" x14ac:dyDescent="0.25">
      <c r="A257" s="5">
        <f t="shared" si="74"/>
        <v>40647</v>
      </c>
      <c r="B257">
        <v>138.69999999999999</v>
      </c>
      <c r="C257">
        <v>89</v>
      </c>
      <c r="D257">
        <v>795.4</v>
      </c>
      <c r="E257">
        <v>431.4</v>
      </c>
      <c r="F257">
        <f t="shared" si="71"/>
        <v>934.09999999999991</v>
      </c>
      <c r="G257">
        <f t="shared" si="72"/>
        <v>520.4</v>
      </c>
      <c r="H257" s="20">
        <f t="shared" si="73"/>
        <v>79.496541122213671</v>
      </c>
    </row>
    <row r="258" spans="1:9" x14ac:dyDescent="0.25">
      <c r="A258" s="5">
        <f t="shared" si="74"/>
        <v>40654</v>
      </c>
      <c r="B258">
        <v>149.69999999999999</v>
      </c>
      <c r="C258">
        <v>78</v>
      </c>
      <c r="D258">
        <v>835.9</v>
      </c>
      <c r="E258">
        <v>447.6</v>
      </c>
      <c r="F258">
        <f t="shared" si="71"/>
        <v>985.59999999999991</v>
      </c>
      <c r="G258">
        <f t="shared" si="72"/>
        <v>525.6</v>
      </c>
      <c r="H258" s="20">
        <f t="shared" si="73"/>
        <v>87.519025875190223</v>
      </c>
    </row>
    <row r="259" spans="1:9" x14ac:dyDescent="0.25">
      <c r="A259" s="5">
        <f t="shared" si="74"/>
        <v>40661</v>
      </c>
      <c r="B259">
        <v>147.69999999999999</v>
      </c>
      <c r="C259">
        <v>83</v>
      </c>
      <c r="D259">
        <v>835.9</v>
      </c>
      <c r="E259">
        <v>447.6</v>
      </c>
      <c r="F259">
        <f t="shared" si="71"/>
        <v>983.59999999999991</v>
      </c>
      <c r="G259">
        <f t="shared" si="72"/>
        <v>530.6</v>
      </c>
      <c r="H259" s="20">
        <f t="shared" si="73"/>
        <v>85.375047116471904</v>
      </c>
    </row>
    <row r="260" spans="1:9" x14ac:dyDescent="0.25">
      <c r="A260" s="5">
        <f t="shared" si="74"/>
        <v>40668</v>
      </c>
      <c r="B260">
        <v>219.7</v>
      </c>
      <c r="C260">
        <v>69</v>
      </c>
      <c r="D260">
        <v>835.9</v>
      </c>
      <c r="E260">
        <v>489.1</v>
      </c>
      <c r="F260">
        <f t="shared" si="71"/>
        <v>1055.5999999999999</v>
      </c>
      <c r="G260">
        <f t="shared" si="72"/>
        <v>558.1</v>
      </c>
      <c r="H260" s="20">
        <f t="shared" si="73"/>
        <v>89.141730872603446</v>
      </c>
    </row>
    <row r="261" spans="1:9" x14ac:dyDescent="0.25">
      <c r="A261" s="5">
        <f t="shared" si="74"/>
        <v>40675</v>
      </c>
      <c r="B261">
        <v>147.69999999999999</v>
      </c>
      <c r="C261">
        <v>35</v>
      </c>
      <c r="D261">
        <v>835.9</v>
      </c>
      <c r="E261">
        <v>528.29999999999995</v>
      </c>
      <c r="F261">
        <f t="shared" si="71"/>
        <v>983.59999999999991</v>
      </c>
      <c r="G261">
        <f t="shared" si="72"/>
        <v>563.29999999999995</v>
      </c>
      <c r="H261" s="20">
        <f t="shared" si="73"/>
        <v>74.61388247825316</v>
      </c>
      <c r="I261">
        <v>146</v>
      </c>
    </row>
    <row r="262" spans="1:9" x14ac:dyDescent="0.25">
      <c r="A262" s="5">
        <f t="shared" si="74"/>
        <v>40682</v>
      </c>
      <c r="B262">
        <v>102.7</v>
      </c>
      <c r="C262">
        <v>35</v>
      </c>
      <c r="D262">
        <v>890.9</v>
      </c>
      <c r="E262">
        <v>528.29999999999995</v>
      </c>
      <c r="F262">
        <f t="shared" si="71"/>
        <v>993.6</v>
      </c>
      <c r="G262">
        <f t="shared" si="72"/>
        <v>563.29999999999995</v>
      </c>
      <c r="H262" s="20">
        <f t="shared" si="73"/>
        <v>76.389135451801906</v>
      </c>
      <c r="I262">
        <v>156</v>
      </c>
    </row>
    <row r="263" spans="1:9" x14ac:dyDescent="0.25">
      <c r="A263" s="5">
        <f t="shared" si="74"/>
        <v>40689</v>
      </c>
      <c r="B263">
        <v>107.2</v>
      </c>
      <c r="C263">
        <v>35</v>
      </c>
      <c r="D263">
        <v>890.9</v>
      </c>
      <c r="E263">
        <v>528.29999999999995</v>
      </c>
      <c r="F263">
        <f t="shared" si="71"/>
        <v>998.1</v>
      </c>
      <c r="G263">
        <f t="shared" si="72"/>
        <v>563.29999999999995</v>
      </c>
      <c r="H263" s="20">
        <f t="shared" si="73"/>
        <v>77.187999289898841</v>
      </c>
      <c r="I263">
        <v>156</v>
      </c>
    </row>
    <row r="264" spans="1:9" x14ac:dyDescent="0.25">
      <c r="A264" s="5">
        <f t="shared" si="74"/>
        <v>40696</v>
      </c>
      <c r="B264">
        <v>238.3</v>
      </c>
      <c r="C264">
        <v>71</v>
      </c>
      <c r="D264">
        <v>0</v>
      </c>
      <c r="E264">
        <v>4.9000000000000004</v>
      </c>
      <c r="F264">
        <f t="shared" ref="F264:F272" si="75">+B264+D264</f>
        <v>238.3</v>
      </c>
      <c r="G264">
        <f t="shared" ref="G264:G272" si="76">+C264+E264</f>
        <v>75.900000000000006</v>
      </c>
      <c r="H264" s="20">
        <f t="shared" ref="H264:H272" si="77">+(F264/G264-1)*100</f>
        <v>213.965744400527</v>
      </c>
    </row>
    <row r="265" spans="1:9" x14ac:dyDescent="0.25">
      <c r="A265" s="5">
        <f t="shared" si="74"/>
        <v>40703</v>
      </c>
      <c r="B265">
        <v>211.3</v>
      </c>
      <c r="C265">
        <v>211</v>
      </c>
      <c r="D265">
        <v>27.7</v>
      </c>
      <c r="E265">
        <v>4.9000000000000004</v>
      </c>
      <c r="F265">
        <f t="shared" si="75"/>
        <v>239</v>
      </c>
      <c r="G265">
        <f t="shared" si="76"/>
        <v>215.9</v>
      </c>
      <c r="H265" s="20">
        <f t="shared" si="77"/>
        <v>10.699397869383965</v>
      </c>
    </row>
    <row r="266" spans="1:9" x14ac:dyDescent="0.25">
      <c r="A266" s="5">
        <f t="shared" si="74"/>
        <v>40710</v>
      </c>
      <c r="B266">
        <v>214.7</v>
      </c>
      <c r="C266">
        <v>231</v>
      </c>
      <c r="D266">
        <v>121.5</v>
      </c>
      <c r="E266">
        <v>4.9000000000000004</v>
      </c>
      <c r="F266">
        <f t="shared" si="75"/>
        <v>336.2</v>
      </c>
      <c r="G266">
        <f t="shared" si="76"/>
        <v>235.9</v>
      </c>
      <c r="H266" s="20">
        <f t="shared" si="77"/>
        <v>42.518016108520548</v>
      </c>
    </row>
    <row r="267" spans="1:9" x14ac:dyDescent="0.25">
      <c r="A267" s="5">
        <f t="shared" si="74"/>
        <v>40717</v>
      </c>
      <c r="B267">
        <v>229.5</v>
      </c>
      <c r="C267">
        <v>231</v>
      </c>
      <c r="D267">
        <v>121.5</v>
      </c>
      <c r="E267">
        <v>4.9000000000000004</v>
      </c>
      <c r="F267">
        <f t="shared" si="75"/>
        <v>351</v>
      </c>
      <c r="G267">
        <f t="shared" si="76"/>
        <v>235.9</v>
      </c>
      <c r="H267" s="20">
        <f t="shared" si="77"/>
        <v>48.791860958033048</v>
      </c>
    </row>
    <row r="268" spans="1:9" x14ac:dyDescent="0.25">
      <c r="A268" s="5">
        <f t="shared" si="74"/>
        <v>40724</v>
      </c>
      <c r="B268">
        <v>184.7</v>
      </c>
      <c r="C268">
        <v>263</v>
      </c>
      <c r="D268">
        <v>148.4</v>
      </c>
      <c r="E268">
        <v>38</v>
      </c>
      <c r="F268">
        <f t="shared" si="75"/>
        <v>333.1</v>
      </c>
      <c r="G268">
        <f t="shared" si="76"/>
        <v>301</v>
      </c>
      <c r="H268" s="20">
        <f t="shared" si="77"/>
        <v>10.664451827242537</v>
      </c>
    </row>
    <row r="269" spans="1:9" x14ac:dyDescent="0.25">
      <c r="A269" s="5">
        <f t="shared" si="74"/>
        <v>40731</v>
      </c>
      <c r="B269">
        <v>192.7</v>
      </c>
      <c r="C269">
        <v>235.5</v>
      </c>
      <c r="D269">
        <v>166.5</v>
      </c>
      <c r="E269">
        <v>96.1</v>
      </c>
      <c r="F269">
        <f t="shared" si="75"/>
        <v>359.2</v>
      </c>
      <c r="G269">
        <f t="shared" si="76"/>
        <v>331.6</v>
      </c>
      <c r="H269" s="20">
        <f t="shared" si="77"/>
        <v>8.3232810615198929</v>
      </c>
    </row>
    <row r="270" spans="1:9" x14ac:dyDescent="0.25">
      <c r="A270" s="5">
        <f t="shared" si="74"/>
        <v>40738</v>
      </c>
      <c r="B270">
        <v>144.5</v>
      </c>
      <c r="C270">
        <v>223.4</v>
      </c>
      <c r="D270">
        <v>220</v>
      </c>
      <c r="E270">
        <v>127.3</v>
      </c>
      <c r="F270">
        <f t="shared" si="75"/>
        <v>364.5</v>
      </c>
      <c r="G270">
        <f t="shared" si="76"/>
        <v>350.7</v>
      </c>
      <c r="H270" s="20">
        <f t="shared" si="77"/>
        <v>3.9349871685200988</v>
      </c>
    </row>
    <row r="271" spans="1:9" x14ac:dyDescent="0.25">
      <c r="A271" s="5">
        <f t="shared" si="74"/>
        <v>40745</v>
      </c>
      <c r="B271">
        <v>151.19999999999999</v>
      </c>
      <c r="C271">
        <v>218.4</v>
      </c>
      <c r="D271">
        <v>220</v>
      </c>
      <c r="E271">
        <v>186.1</v>
      </c>
      <c r="F271">
        <f t="shared" si="75"/>
        <v>371.2</v>
      </c>
      <c r="G271">
        <f t="shared" si="76"/>
        <v>404.5</v>
      </c>
      <c r="H271" s="20">
        <f t="shared" si="77"/>
        <v>-8.2323856613102606</v>
      </c>
    </row>
    <row r="272" spans="1:9" x14ac:dyDescent="0.25">
      <c r="A272" s="5">
        <f t="shared" si="74"/>
        <v>40752</v>
      </c>
      <c r="B272">
        <v>149.30000000000001</v>
      </c>
      <c r="C272">
        <v>164.1</v>
      </c>
      <c r="D272">
        <v>251.1</v>
      </c>
      <c r="E272">
        <v>272.3</v>
      </c>
      <c r="F272">
        <f t="shared" si="75"/>
        <v>400.4</v>
      </c>
      <c r="G272">
        <f t="shared" si="76"/>
        <v>436.4</v>
      </c>
      <c r="H272" s="20">
        <f t="shared" si="77"/>
        <v>-8.2493125572868919</v>
      </c>
    </row>
    <row r="273" spans="1:9" x14ac:dyDescent="0.25">
      <c r="A273" s="5">
        <f t="shared" si="74"/>
        <v>40759</v>
      </c>
      <c r="B273">
        <v>162.69999999999999</v>
      </c>
      <c r="C273">
        <v>169.1</v>
      </c>
      <c r="D273">
        <v>251.1</v>
      </c>
      <c r="E273">
        <v>272.3</v>
      </c>
      <c r="F273">
        <f t="shared" ref="F273:F336" si="78">+B273+D273</f>
        <v>413.79999999999995</v>
      </c>
      <c r="G273">
        <f t="shared" ref="G273:G336" si="79">+C273+E273</f>
        <v>441.4</v>
      </c>
      <c r="H273" s="20">
        <f t="shared" ref="H273:H336" si="80">+(F273/G273-1)*100</f>
        <v>-6.2528318985047626</v>
      </c>
    </row>
    <row r="274" spans="1:9" x14ac:dyDescent="0.25">
      <c r="A274" s="5">
        <f t="shared" si="74"/>
        <v>40766</v>
      </c>
      <c r="B274">
        <v>175.6</v>
      </c>
      <c r="C274">
        <v>154.80000000000001</v>
      </c>
      <c r="D274">
        <v>251.1</v>
      </c>
      <c r="E274">
        <v>272.3</v>
      </c>
      <c r="F274">
        <f t="shared" si="78"/>
        <v>426.7</v>
      </c>
      <c r="G274">
        <f t="shared" si="79"/>
        <v>427.1</v>
      </c>
      <c r="H274" s="20">
        <f t="shared" si="80"/>
        <v>-9.3654881760718567E-2</v>
      </c>
    </row>
    <row r="275" spans="1:9" x14ac:dyDescent="0.25">
      <c r="A275" s="5">
        <f t="shared" si="74"/>
        <v>40773</v>
      </c>
      <c r="B275">
        <v>148.4</v>
      </c>
      <c r="C275">
        <v>164.8</v>
      </c>
      <c r="D275">
        <v>251.1</v>
      </c>
      <c r="E275">
        <v>278.39999999999998</v>
      </c>
      <c r="F275">
        <f t="shared" si="78"/>
        <v>399.5</v>
      </c>
      <c r="G275">
        <f t="shared" si="79"/>
        <v>443.2</v>
      </c>
      <c r="H275" s="20">
        <f t="shared" si="80"/>
        <v>-9.8601083032490937</v>
      </c>
    </row>
    <row r="276" spans="1:9" x14ac:dyDescent="0.25">
      <c r="A276" s="5">
        <f t="shared" si="74"/>
        <v>40780</v>
      </c>
      <c r="B276">
        <v>118.3</v>
      </c>
      <c r="C276">
        <v>108.3</v>
      </c>
      <c r="D276">
        <v>316.2</v>
      </c>
      <c r="E276">
        <v>338.9</v>
      </c>
      <c r="F276">
        <f t="shared" si="78"/>
        <v>434.5</v>
      </c>
      <c r="G276">
        <f t="shared" si="79"/>
        <v>447.2</v>
      </c>
      <c r="H276" s="20">
        <f t="shared" si="80"/>
        <v>-2.8398926654740531</v>
      </c>
    </row>
    <row r="277" spans="1:9" x14ac:dyDescent="0.25">
      <c r="A277" s="5">
        <f t="shared" si="74"/>
        <v>40787</v>
      </c>
      <c r="B277">
        <v>126.8</v>
      </c>
      <c r="C277">
        <v>108.3</v>
      </c>
      <c r="D277">
        <v>343.6</v>
      </c>
      <c r="E277">
        <v>338.9</v>
      </c>
      <c r="F277">
        <f t="shared" si="78"/>
        <v>470.40000000000003</v>
      </c>
      <c r="G277">
        <f t="shared" si="79"/>
        <v>447.2</v>
      </c>
      <c r="H277" s="20">
        <f t="shared" si="80"/>
        <v>5.1878354203935606</v>
      </c>
    </row>
    <row r="278" spans="1:9" x14ac:dyDescent="0.25">
      <c r="A278" s="5">
        <f t="shared" si="74"/>
        <v>40794</v>
      </c>
      <c r="B278">
        <v>126.8</v>
      </c>
      <c r="C278">
        <v>193.9</v>
      </c>
      <c r="D278">
        <v>343.6</v>
      </c>
      <c r="E278">
        <v>338.9</v>
      </c>
      <c r="F278">
        <f t="shared" si="78"/>
        <v>470.40000000000003</v>
      </c>
      <c r="G278">
        <f t="shared" si="79"/>
        <v>532.79999999999995</v>
      </c>
      <c r="H278" s="20">
        <f t="shared" si="80"/>
        <v>-11.711711711711704</v>
      </c>
    </row>
    <row r="279" spans="1:9" x14ac:dyDescent="0.25">
      <c r="A279" s="5">
        <f t="shared" si="74"/>
        <v>40801</v>
      </c>
      <c r="B279">
        <v>125.8</v>
      </c>
      <c r="C279">
        <v>176.1</v>
      </c>
      <c r="D279">
        <v>370.9</v>
      </c>
      <c r="E279">
        <v>361.7</v>
      </c>
      <c r="F279">
        <f t="shared" si="78"/>
        <v>496.7</v>
      </c>
      <c r="G279">
        <f t="shared" si="79"/>
        <v>537.79999999999995</v>
      </c>
      <c r="H279" s="20">
        <f t="shared" si="80"/>
        <v>-7.64224618817404</v>
      </c>
      <c r="I279" s="50"/>
    </row>
    <row r="280" spans="1:9" x14ac:dyDescent="0.25">
      <c r="A280" s="5">
        <f t="shared" si="74"/>
        <v>40808</v>
      </c>
      <c r="B280">
        <v>141.1</v>
      </c>
      <c r="C280">
        <v>179.1</v>
      </c>
      <c r="D280">
        <v>398.4</v>
      </c>
      <c r="E280">
        <v>389</v>
      </c>
      <c r="F280">
        <f t="shared" si="78"/>
        <v>539.5</v>
      </c>
      <c r="G280">
        <f t="shared" si="79"/>
        <v>568.1</v>
      </c>
      <c r="H280" s="20">
        <f t="shared" si="80"/>
        <v>-5.034324942791768</v>
      </c>
    </row>
    <row r="281" spans="1:9" x14ac:dyDescent="0.25">
      <c r="A281" s="5">
        <f t="shared" si="74"/>
        <v>40815</v>
      </c>
      <c r="B281">
        <v>154.1</v>
      </c>
      <c r="C281">
        <v>177.4</v>
      </c>
      <c r="D281">
        <v>420.2</v>
      </c>
      <c r="E281">
        <v>403.8</v>
      </c>
      <c r="F281">
        <f t="shared" si="78"/>
        <v>574.29999999999995</v>
      </c>
      <c r="G281">
        <f t="shared" si="79"/>
        <v>581.20000000000005</v>
      </c>
      <c r="H281" s="20">
        <f t="shared" si="80"/>
        <v>-1.1871988988300219</v>
      </c>
      <c r="I281" s="50"/>
    </row>
    <row r="282" spans="1:9" x14ac:dyDescent="0.25">
      <c r="A282" s="5">
        <f t="shared" si="74"/>
        <v>40822</v>
      </c>
      <c r="B282">
        <v>154.1</v>
      </c>
      <c r="C282">
        <v>164.1</v>
      </c>
      <c r="D282">
        <v>420.2</v>
      </c>
      <c r="E282">
        <v>403.8</v>
      </c>
      <c r="F282">
        <f t="shared" si="78"/>
        <v>574.29999999999995</v>
      </c>
      <c r="G282">
        <f t="shared" si="79"/>
        <v>567.9</v>
      </c>
      <c r="H282" s="20">
        <f t="shared" si="80"/>
        <v>1.1269589716499384</v>
      </c>
    </row>
    <row r="283" spans="1:9" x14ac:dyDescent="0.25">
      <c r="A283" s="5">
        <f t="shared" si="74"/>
        <v>40829</v>
      </c>
      <c r="B283" s="272">
        <v>133.1</v>
      </c>
      <c r="C283" s="272">
        <v>184.1</v>
      </c>
      <c r="D283" s="272">
        <v>447.6</v>
      </c>
      <c r="E283" s="272">
        <v>403.8</v>
      </c>
      <c r="F283">
        <f t="shared" si="78"/>
        <v>580.70000000000005</v>
      </c>
      <c r="G283">
        <f t="shared" si="79"/>
        <v>587.9</v>
      </c>
      <c r="H283" s="20">
        <f t="shared" si="80"/>
        <v>-1.2246980779043959</v>
      </c>
    </row>
    <row r="284" spans="1:9" x14ac:dyDescent="0.25">
      <c r="A284" s="5">
        <f t="shared" si="74"/>
        <v>40836</v>
      </c>
      <c r="B284" s="272">
        <v>133.1</v>
      </c>
      <c r="C284" s="272">
        <v>118.6</v>
      </c>
      <c r="D284" s="272">
        <v>447.6</v>
      </c>
      <c r="E284" s="272">
        <v>471.8</v>
      </c>
      <c r="F284">
        <f t="shared" si="78"/>
        <v>580.70000000000005</v>
      </c>
      <c r="G284">
        <f t="shared" si="79"/>
        <v>590.4</v>
      </c>
      <c r="H284" s="20">
        <f t="shared" si="80"/>
        <v>-1.6429539295392814</v>
      </c>
    </row>
    <row r="285" spans="1:9" x14ac:dyDescent="0.25">
      <c r="A285" s="5">
        <f t="shared" si="74"/>
        <v>40843</v>
      </c>
      <c r="B285" s="272">
        <v>37.299999999999997</v>
      </c>
      <c r="C285" s="272">
        <v>135.80000000000001</v>
      </c>
      <c r="D285" s="272">
        <v>507</v>
      </c>
      <c r="E285" s="272">
        <v>171.8</v>
      </c>
      <c r="F285">
        <f t="shared" si="78"/>
        <v>544.29999999999995</v>
      </c>
      <c r="G285">
        <f t="shared" si="79"/>
        <v>307.60000000000002</v>
      </c>
      <c r="H285" s="20">
        <f t="shared" si="80"/>
        <v>76.950585175552646</v>
      </c>
    </row>
    <row r="286" spans="1:9" x14ac:dyDescent="0.25">
      <c r="A286" s="5">
        <f t="shared" si="74"/>
        <v>40850</v>
      </c>
      <c r="B286" s="272">
        <v>37.299999999999997</v>
      </c>
      <c r="C286" s="272">
        <v>205.8</v>
      </c>
      <c r="D286" s="272">
        <v>507</v>
      </c>
      <c r="E286" s="272">
        <v>471.8</v>
      </c>
      <c r="F286">
        <f t="shared" si="78"/>
        <v>544.29999999999995</v>
      </c>
      <c r="G286">
        <f t="shared" si="79"/>
        <v>677.6</v>
      </c>
      <c r="H286" s="20">
        <f t="shared" si="80"/>
        <v>-19.672373081464002</v>
      </c>
    </row>
    <row r="287" spans="1:9" x14ac:dyDescent="0.25">
      <c r="A287" s="5">
        <f t="shared" si="74"/>
        <v>40857</v>
      </c>
      <c r="B287" s="52">
        <v>37</v>
      </c>
      <c r="C287" s="272">
        <v>205.8</v>
      </c>
      <c r="D287" s="272">
        <v>507</v>
      </c>
      <c r="E287" s="272">
        <v>471.8</v>
      </c>
      <c r="F287" s="16">
        <f t="shared" si="78"/>
        <v>544</v>
      </c>
      <c r="G287">
        <f t="shared" si="79"/>
        <v>677.6</v>
      </c>
      <c r="H287" s="20">
        <f t="shared" si="80"/>
        <v>-19.716646989374265</v>
      </c>
    </row>
    <row r="288" spans="1:9" x14ac:dyDescent="0.25">
      <c r="A288" s="5">
        <f t="shared" si="74"/>
        <v>40864</v>
      </c>
      <c r="B288" s="272">
        <v>37.299999999999997</v>
      </c>
      <c r="C288" s="272">
        <v>183.8</v>
      </c>
      <c r="D288" s="272">
        <v>507</v>
      </c>
      <c r="E288" s="272">
        <v>503.9</v>
      </c>
      <c r="F288">
        <f t="shared" si="78"/>
        <v>544.29999999999995</v>
      </c>
      <c r="G288">
        <f t="shared" si="79"/>
        <v>687.7</v>
      </c>
      <c r="H288" s="20">
        <f t="shared" si="80"/>
        <v>-20.852115748146005</v>
      </c>
    </row>
    <row r="289" spans="1:8" x14ac:dyDescent="0.25">
      <c r="A289" s="5">
        <f t="shared" si="74"/>
        <v>40871</v>
      </c>
      <c r="B289" s="272">
        <v>40.700000000000003</v>
      </c>
      <c r="C289" s="272">
        <v>153.9</v>
      </c>
      <c r="D289" s="272">
        <v>507</v>
      </c>
      <c r="E289" s="272">
        <v>532.9</v>
      </c>
      <c r="F289">
        <f t="shared" si="78"/>
        <v>547.70000000000005</v>
      </c>
      <c r="G289">
        <f t="shared" si="79"/>
        <v>686.8</v>
      </c>
      <c r="H289" s="20">
        <f t="shared" si="80"/>
        <v>-20.253348864298182</v>
      </c>
    </row>
    <row r="290" spans="1:8" x14ac:dyDescent="0.25">
      <c r="A290" s="5">
        <f t="shared" si="74"/>
        <v>40878</v>
      </c>
      <c r="B290" s="272">
        <v>43.7</v>
      </c>
      <c r="C290" s="272">
        <v>136.6</v>
      </c>
      <c r="D290" s="272">
        <v>507</v>
      </c>
      <c r="E290" s="272">
        <v>532.9</v>
      </c>
      <c r="F290">
        <f t="shared" si="78"/>
        <v>550.70000000000005</v>
      </c>
      <c r="G290">
        <f t="shared" si="79"/>
        <v>669.5</v>
      </c>
      <c r="H290" s="20">
        <f t="shared" si="80"/>
        <v>-17.744585511575796</v>
      </c>
    </row>
    <row r="291" spans="1:8" x14ac:dyDescent="0.25">
      <c r="A291" s="5">
        <f t="shared" si="74"/>
        <v>40885</v>
      </c>
      <c r="B291" s="272">
        <v>43.7</v>
      </c>
      <c r="C291" s="272">
        <v>160.6</v>
      </c>
      <c r="D291" s="272">
        <v>507</v>
      </c>
      <c r="E291" s="272">
        <v>532.9</v>
      </c>
      <c r="F291">
        <f t="shared" si="78"/>
        <v>550.70000000000005</v>
      </c>
      <c r="G291">
        <f t="shared" si="79"/>
        <v>693.5</v>
      </c>
      <c r="H291" s="20">
        <f t="shared" si="80"/>
        <v>-20.591204037490986</v>
      </c>
    </row>
    <row r="292" spans="1:8" x14ac:dyDescent="0.25">
      <c r="A292" s="5">
        <f t="shared" si="74"/>
        <v>40892</v>
      </c>
      <c r="B292">
        <v>44</v>
      </c>
      <c r="C292">
        <v>166.6</v>
      </c>
      <c r="D292">
        <v>507</v>
      </c>
      <c r="E292">
        <v>532.9</v>
      </c>
      <c r="F292">
        <f t="shared" si="78"/>
        <v>551</v>
      </c>
      <c r="G292">
        <f t="shared" si="79"/>
        <v>699.5</v>
      </c>
      <c r="H292" s="20">
        <f t="shared" si="80"/>
        <v>-21.229449606862051</v>
      </c>
    </row>
    <row r="293" spans="1:8" x14ac:dyDescent="0.25">
      <c r="A293" s="5">
        <f t="shared" si="74"/>
        <v>40899</v>
      </c>
      <c r="B293">
        <v>55.6</v>
      </c>
      <c r="C293">
        <v>166.6</v>
      </c>
      <c r="D293">
        <v>507</v>
      </c>
      <c r="E293">
        <v>532.9</v>
      </c>
      <c r="F293">
        <f t="shared" si="78"/>
        <v>562.6</v>
      </c>
      <c r="G293">
        <f t="shared" si="79"/>
        <v>699.5</v>
      </c>
      <c r="H293" s="20">
        <f t="shared" si="80"/>
        <v>-19.571122230164395</v>
      </c>
    </row>
    <row r="294" spans="1:8" x14ac:dyDescent="0.25">
      <c r="A294" s="5">
        <f t="shared" si="74"/>
        <v>40906</v>
      </c>
      <c r="B294">
        <v>55.6</v>
      </c>
      <c r="C294">
        <v>208.3</v>
      </c>
      <c r="D294">
        <v>507</v>
      </c>
      <c r="E294">
        <v>532.9</v>
      </c>
      <c r="F294">
        <f t="shared" si="78"/>
        <v>562.6</v>
      </c>
      <c r="G294">
        <f t="shared" si="79"/>
        <v>741.2</v>
      </c>
      <c r="H294" s="20">
        <f t="shared" si="80"/>
        <v>-24.096060442525634</v>
      </c>
    </row>
    <row r="295" spans="1:8" x14ac:dyDescent="0.25">
      <c r="A295" s="5">
        <f t="shared" si="74"/>
        <v>40913</v>
      </c>
      <c r="B295">
        <v>55.6</v>
      </c>
      <c r="C295">
        <v>205.6</v>
      </c>
      <c r="D295">
        <v>507</v>
      </c>
      <c r="E295">
        <v>532.9</v>
      </c>
      <c r="F295">
        <f t="shared" si="78"/>
        <v>562.6</v>
      </c>
      <c r="G295">
        <f t="shared" si="79"/>
        <v>738.5</v>
      </c>
      <c r="H295" s="20">
        <f t="shared" si="80"/>
        <v>-23.818551117129317</v>
      </c>
    </row>
    <row r="296" spans="1:8" x14ac:dyDescent="0.25">
      <c r="A296" s="5">
        <f t="shared" si="74"/>
        <v>40920</v>
      </c>
      <c r="B296">
        <v>55.6</v>
      </c>
      <c r="C296">
        <v>182.5</v>
      </c>
      <c r="D296">
        <v>507</v>
      </c>
      <c r="E296">
        <v>573.70000000000005</v>
      </c>
      <c r="F296">
        <f t="shared" si="78"/>
        <v>562.6</v>
      </c>
      <c r="G296">
        <f t="shared" si="79"/>
        <v>756.2</v>
      </c>
      <c r="H296" s="20">
        <f t="shared" si="80"/>
        <v>-25.601692673895794</v>
      </c>
    </row>
    <row r="297" spans="1:8" x14ac:dyDescent="0.25">
      <c r="A297" s="5">
        <f t="shared" si="74"/>
        <v>40927</v>
      </c>
      <c r="B297">
        <v>17.3</v>
      </c>
      <c r="C297">
        <v>175.8</v>
      </c>
      <c r="D297">
        <v>534.1</v>
      </c>
      <c r="E297">
        <v>600.70000000000005</v>
      </c>
      <c r="F297">
        <f t="shared" si="78"/>
        <v>551.4</v>
      </c>
      <c r="G297">
        <f t="shared" si="79"/>
        <v>776.5</v>
      </c>
      <c r="H297" s="20">
        <f t="shared" si="80"/>
        <v>-28.989053444945267</v>
      </c>
    </row>
    <row r="298" spans="1:8" x14ac:dyDescent="0.25">
      <c r="A298" s="5">
        <f t="shared" si="74"/>
        <v>40934</v>
      </c>
      <c r="B298">
        <v>21.3</v>
      </c>
      <c r="C298">
        <v>172.7</v>
      </c>
      <c r="D298">
        <v>534.1</v>
      </c>
      <c r="E298">
        <v>627.9</v>
      </c>
      <c r="F298">
        <f t="shared" si="78"/>
        <v>555.4</v>
      </c>
      <c r="G298">
        <f t="shared" si="79"/>
        <v>800.59999999999991</v>
      </c>
      <c r="H298" s="20">
        <f t="shared" si="80"/>
        <v>-30.627029727704212</v>
      </c>
    </row>
    <row r="299" spans="1:8" x14ac:dyDescent="0.25">
      <c r="A299" s="5">
        <f t="shared" si="74"/>
        <v>40941</v>
      </c>
      <c r="B299">
        <v>25.3</v>
      </c>
      <c r="C299">
        <v>170.1</v>
      </c>
      <c r="D299">
        <v>534.1</v>
      </c>
      <c r="E299">
        <v>651.79999999999995</v>
      </c>
      <c r="F299">
        <f t="shared" si="78"/>
        <v>559.4</v>
      </c>
      <c r="G299">
        <f t="shared" si="79"/>
        <v>821.9</v>
      </c>
      <c r="H299" s="20">
        <f t="shared" si="80"/>
        <v>-31.938191994159869</v>
      </c>
    </row>
    <row r="300" spans="1:8" x14ac:dyDescent="0.25">
      <c r="A300" s="5">
        <f t="shared" si="74"/>
        <v>40948</v>
      </c>
      <c r="B300">
        <v>32</v>
      </c>
      <c r="C300">
        <v>145.30000000000001</v>
      </c>
      <c r="D300">
        <v>534.1</v>
      </c>
      <c r="E300">
        <v>712.3</v>
      </c>
      <c r="F300">
        <f t="shared" si="78"/>
        <v>566.1</v>
      </c>
      <c r="G300">
        <f t="shared" si="79"/>
        <v>857.59999999999991</v>
      </c>
      <c r="H300" s="20">
        <f t="shared" si="80"/>
        <v>-33.990205223880587</v>
      </c>
    </row>
    <row r="301" spans="1:8" x14ac:dyDescent="0.25">
      <c r="A301" s="5">
        <f t="shared" si="74"/>
        <v>40955</v>
      </c>
      <c r="B301">
        <v>32</v>
      </c>
      <c r="C301">
        <v>121.8</v>
      </c>
      <c r="D301">
        <v>534.1</v>
      </c>
      <c r="E301">
        <v>739.8</v>
      </c>
      <c r="F301">
        <f t="shared" si="78"/>
        <v>566.1</v>
      </c>
      <c r="G301">
        <f t="shared" si="79"/>
        <v>861.59999999999991</v>
      </c>
      <c r="H301" s="20">
        <f t="shared" si="80"/>
        <v>-34.296657381615589</v>
      </c>
    </row>
    <row r="302" spans="1:8" x14ac:dyDescent="0.25">
      <c r="A302" s="5">
        <f t="shared" si="74"/>
        <v>40962</v>
      </c>
      <c r="B302">
        <v>32</v>
      </c>
      <c r="C302">
        <v>127.4</v>
      </c>
      <c r="D302">
        <v>534.1</v>
      </c>
      <c r="E302">
        <v>739.8</v>
      </c>
      <c r="F302">
        <f t="shared" si="78"/>
        <v>566.1</v>
      </c>
      <c r="G302">
        <f t="shared" si="79"/>
        <v>867.19999999999993</v>
      </c>
      <c r="H302" s="20">
        <f t="shared" si="80"/>
        <v>-34.720940959409589</v>
      </c>
    </row>
    <row r="303" spans="1:8" x14ac:dyDescent="0.25">
      <c r="A303" s="5">
        <f t="shared" si="74"/>
        <v>40969</v>
      </c>
      <c r="B303">
        <v>32.5</v>
      </c>
      <c r="C303">
        <v>93.7</v>
      </c>
      <c r="D303">
        <v>538.1</v>
      </c>
      <c r="E303">
        <v>768</v>
      </c>
      <c r="F303">
        <f t="shared" si="78"/>
        <v>570.6</v>
      </c>
      <c r="G303">
        <f t="shared" si="79"/>
        <v>861.7</v>
      </c>
      <c r="H303" s="20">
        <f t="shared" si="80"/>
        <v>-33.782058721132643</v>
      </c>
    </row>
    <row r="304" spans="1:8" x14ac:dyDescent="0.25">
      <c r="A304" s="5">
        <f t="shared" si="74"/>
        <v>40976</v>
      </c>
      <c r="B304">
        <v>32.5</v>
      </c>
      <c r="C304">
        <v>153.69999999999999</v>
      </c>
      <c r="D304">
        <v>538.1</v>
      </c>
      <c r="E304">
        <v>768</v>
      </c>
      <c r="F304">
        <f t="shared" si="78"/>
        <v>570.6</v>
      </c>
      <c r="G304">
        <f t="shared" si="79"/>
        <v>921.7</v>
      </c>
      <c r="H304" s="20">
        <f t="shared" si="80"/>
        <v>-38.092654876857978</v>
      </c>
    </row>
    <row r="305" spans="1:8" x14ac:dyDescent="0.25">
      <c r="A305" s="5">
        <f t="shared" si="74"/>
        <v>40983</v>
      </c>
      <c r="B305">
        <v>32.5</v>
      </c>
      <c r="C305">
        <v>153.69999999999999</v>
      </c>
      <c r="D305">
        <v>538.1</v>
      </c>
      <c r="E305">
        <v>768</v>
      </c>
      <c r="F305">
        <f t="shared" si="78"/>
        <v>570.6</v>
      </c>
      <c r="G305">
        <f t="shared" si="79"/>
        <v>921.7</v>
      </c>
      <c r="H305" s="20">
        <f t="shared" si="80"/>
        <v>-38.092654876857978</v>
      </c>
    </row>
    <row r="306" spans="1:8" x14ac:dyDescent="0.25">
      <c r="A306" s="5">
        <f t="shared" si="74"/>
        <v>40990</v>
      </c>
      <c r="B306">
        <v>33</v>
      </c>
      <c r="C306">
        <v>164.7</v>
      </c>
      <c r="D306">
        <v>538.1</v>
      </c>
      <c r="E306">
        <v>795.4</v>
      </c>
      <c r="F306">
        <f t="shared" si="78"/>
        <v>571.1</v>
      </c>
      <c r="G306">
        <f t="shared" si="79"/>
        <v>960.09999999999991</v>
      </c>
      <c r="H306" s="20">
        <f t="shared" si="80"/>
        <v>-40.516612852827826</v>
      </c>
    </row>
    <row r="307" spans="1:8" x14ac:dyDescent="0.25">
      <c r="A307" s="5">
        <f t="shared" si="74"/>
        <v>40997</v>
      </c>
      <c r="B307">
        <v>3</v>
      </c>
      <c r="C307">
        <v>138.69999999999999</v>
      </c>
      <c r="D307">
        <v>538.1</v>
      </c>
      <c r="E307">
        <v>795.4</v>
      </c>
      <c r="F307">
        <f t="shared" si="78"/>
        <v>541.1</v>
      </c>
      <c r="G307">
        <f t="shared" si="79"/>
        <v>934.09999999999991</v>
      </c>
      <c r="H307" s="20">
        <f t="shared" si="80"/>
        <v>-42.072583235199644</v>
      </c>
    </row>
    <row r="308" spans="1:8" x14ac:dyDescent="0.25">
      <c r="A308" s="5">
        <f t="shared" si="74"/>
        <v>41004</v>
      </c>
      <c r="B308">
        <v>3.3</v>
      </c>
      <c r="C308">
        <v>138.69999999999999</v>
      </c>
      <c r="D308">
        <v>538.1</v>
      </c>
      <c r="E308">
        <v>795.4</v>
      </c>
      <c r="F308">
        <f t="shared" si="78"/>
        <v>541.4</v>
      </c>
      <c r="G308">
        <f t="shared" si="79"/>
        <v>934.09999999999991</v>
      </c>
      <c r="H308" s="20">
        <f t="shared" si="80"/>
        <v>-42.04046675944759</v>
      </c>
    </row>
    <row r="309" spans="1:8" x14ac:dyDescent="0.25">
      <c r="A309" s="5">
        <f t="shared" si="74"/>
        <v>41011</v>
      </c>
      <c r="B309">
        <v>16.3</v>
      </c>
      <c r="C309">
        <v>138.69999999999999</v>
      </c>
      <c r="D309">
        <v>538.1</v>
      </c>
      <c r="E309">
        <v>795.4</v>
      </c>
      <c r="F309">
        <f t="shared" si="78"/>
        <v>554.4</v>
      </c>
      <c r="G309">
        <f t="shared" si="79"/>
        <v>934.09999999999991</v>
      </c>
      <c r="H309" s="20">
        <f t="shared" si="80"/>
        <v>-40.648752810191624</v>
      </c>
    </row>
    <row r="310" spans="1:8" x14ac:dyDescent="0.25">
      <c r="A310" s="5">
        <f t="shared" si="74"/>
        <v>41018</v>
      </c>
      <c r="B310">
        <v>16.3</v>
      </c>
      <c r="C310">
        <v>149.69999999999999</v>
      </c>
      <c r="D310">
        <v>538.1</v>
      </c>
      <c r="E310">
        <v>835.9</v>
      </c>
      <c r="F310">
        <f t="shared" si="78"/>
        <v>554.4</v>
      </c>
      <c r="G310">
        <f t="shared" si="79"/>
        <v>985.59999999999991</v>
      </c>
      <c r="H310" s="20">
        <f t="shared" si="80"/>
        <v>-43.75</v>
      </c>
    </row>
    <row r="311" spans="1:8" x14ac:dyDescent="0.25">
      <c r="A311" s="5">
        <f t="shared" si="74"/>
        <v>41025</v>
      </c>
      <c r="B311">
        <v>16.3</v>
      </c>
      <c r="C311">
        <v>147.69999999999999</v>
      </c>
      <c r="D311">
        <v>538.1</v>
      </c>
      <c r="E311">
        <v>835.9</v>
      </c>
      <c r="F311">
        <f t="shared" si="78"/>
        <v>554.4</v>
      </c>
      <c r="G311">
        <f t="shared" si="79"/>
        <v>983.59999999999991</v>
      </c>
      <c r="H311" s="20">
        <f t="shared" si="80"/>
        <v>-43.635624237494916</v>
      </c>
    </row>
    <row r="312" spans="1:8" x14ac:dyDescent="0.25">
      <c r="A312" s="5">
        <f t="shared" si="74"/>
        <v>41032</v>
      </c>
      <c r="B312">
        <v>16.3</v>
      </c>
      <c r="C312">
        <v>219.7</v>
      </c>
      <c r="D312">
        <v>538.1</v>
      </c>
      <c r="E312">
        <v>835.9</v>
      </c>
      <c r="F312">
        <f t="shared" si="78"/>
        <v>554.4</v>
      </c>
      <c r="G312">
        <f t="shared" si="79"/>
        <v>1055.5999999999999</v>
      </c>
      <c r="H312" s="20">
        <f t="shared" si="80"/>
        <v>-47.480106100795751</v>
      </c>
    </row>
    <row r="313" spans="1:8" x14ac:dyDescent="0.25">
      <c r="A313" s="5">
        <f t="shared" si="74"/>
        <v>41039</v>
      </c>
      <c r="B313">
        <v>-13</v>
      </c>
      <c r="C313">
        <v>147.69999999999999</v>
      </c>
      <c r="D313">
        <v>564.79999999999995</v>
      </c>
      <c r="E313">
        <v>835.9</v>
      </c>
      <c r="F313">
        <f t="shared" si="78"/>
        <v>551.79999999999995</v>
      </c>
      <c r="G313">
        <f t="shared" si="79"/>
        <v>983.59999999999991</v>
      </c>
      <c r="H313" s="20">
        <f t="shared" si="80"/>
        <v>-43.89995933306222</v>
      </c>
    </row>
    <row r="314" spans="1:8" x14ac:dyDescent="0.25">
      <c r="A314" s="5">
        <f t="shared" si="74"/>
        <v>41046</v>
      </c>
      <c r="B314">
        <v>-13</v>
      </c>
      <c r="C314">
        <v>102.7</v>
      </c>
      <c r="D314">
        <v>564.79999999999995</v>
      </c>
      <c r="E314">
        <v>890.9</v>
      </c>
      <c r="F314">
        <f t="shared" si="78"/>
        <v>551.79999999999995</v>
      </c>
      <c r="G314">
        <f t="shared" si="79"/>
        <v>993.6</v>
      </c>
      <c r="H314" s="20">
        <f t="shared" si="80"/>
        <v>-44.4645732689211</v>
      </c>
    </row>
    <row r="315" spans="1:8" x14ac:dyDescent="0.25">
      <c r="A315" s="5">
        <f t="shared" ref="A315:A378" si="81">+A314+7</f>
        <v>41053</v>
      </c>
      <c r="B315">
        <v>-13</v>
      </c>
      <c r="C315">
        <v>107.2</v>
      </c>
      <c r="D315">
        <v>564.79999999999995</v>
      </c>
      <c r="E315">
        <v>890.9</v>
      </c>
      <c r="F315">
        <f t="shared" si="78"/>
        <v>551.79999999999995</v>
      </c>
      <c r="G315">
        <f t="shared" si="79"/>
        <v>998.1</v>
      </c>
      <c r="H315" s="20">
        <f t="shared" si="80"/>
        <v>-44.714958420999906</v>
      </c>
    </row>
    <row r="316" spans="1:8" x14ac:dyDescent="0.25">
      <c r="A316" s="5">
        <f t="shared" si="81"/>
        <v>41060</v>
      </c>
      <c r="B316">
        <v>-13</v>
      </c>
      <c r="C316">
        <v>77.7</v>
      </c>
      <c r="D316">
        <v>564.79999999999995</v>
      </c>
      <c r="E316">
        <v>922.9</v>
      </c>
      <c r="F316">
        <f t="shared" si="78"/>
        <v>551.79999999999995</v>
      </c>
      <c r="G316">
        <f t="shared" si="79"/>
        <v>1000.6</v>
      </c>
      <c r="H316" s="20">
        <f t="shared" si="80"/>
        <v>-44.853088147111741</v>
      </c>
    </row>
    <row r="317" spans="1:8" x14ac:dyDescent="0.25">
      <c r="A317" s="5">
        <f t="shared" si="81"/>
        <v>41067</v>
      </c>
      <c r="B317">
        <v>-11</v>
      </c>
      <c r="C317">
        <v>211.3</v>
      </c>
      <c r="D317">
        <v>0</v>
      </c>
      <c r="E317">
        <v>27.7</v>
      </c>
      <c r="F317">
        <f t="shared" si="78"/>
        <v>-11</v>
      </c>
      <c r="G317">
        <f t="shared" si="79"/>
        <v>239</v>
      </c>
      <c r="H317" s="20">
        <f t="shared" si="80"/>
        <v>-104.60251046025104</v>
      </c>
    </row>
    <row r="318" spans="1:8" x14ac:dyDescent="0.25">
      <c r="A318" s="5">
        <f t="shared" si="81"/>
        <v>41074</v>
      </c>
      <c r="B318">
        <v>7</v>
      </c>
      <c r="C318">
        <v>214.7</v>
      </c>
      <c r="D318">
        <v>0</v>
      </c>
      <c r="E318">
        <v>121.5</v>
      </c>
      <c r="F318">
        <f t="shared" si="78"/>
        <v>7</v>
      </c>
      <c r="G318">
        <f t="shared" si="79"/>
        <v>336.2</v>
      </c>
      <c r="H318" s="20">
        <f t="shared" si="80"/>
        <v>-97.917906008328373</v>
      </c>
    </row>
    <row r="319" spans="1:8" x14ac:dyDescent="0.25">
      <c r="A319" s="5">
        <f t="shared" si="81"/>
        <v>41081</v>
      </c>
      <c r="B319">
        <v>33</v>
      </c>
      <c r="C319">
        <v>229.5</v>
      </c>
      <c r="D319">
        <v>0</v>
      </c>
      <c r="E319">
        <v>121.5</v>
      </c>
      <c r="F319">
        <f t="shared" si="78"/>
        <v>33</v>
      </c>
      <c r="G319">
        <f t="shared" si="79"/>
        <v>351</v>
      </c>
      <c r="H319" s="20">
        <f t="shared" si="80"/>
        <v>-90.598290598290603</v>
      </c>
    </row>
    <row r="320" spans="1:8" x14ac:dyDescent="0.25">
      <c r="A320" s="5">
        <f t="shared" si="81"/>
        <v>41088</v>
      </c>
      <c r="B320">
        <v>30.5</v>
      </c>
      <c r="C320">
        <v>184.7</v>
      </c>
      <c r="D320">
        <v>0</v>
      </c>
      <c r="E320">
        <v>148.4</v>
      </c>
      <c r="F320">
        <f t="shared" si="78"/>
        <v>30.5</v>
      </c>
      <c r="G320">
        <f t="shared" si="79"/>
        <v>333.1</v>
      </c>
      <c r="H320" s="20">
        <f t="shared" si="80"/>
        <v>-90.843590513359345</v>
      </c>
    </row>
    <row r="321" spans="1:8" x14ac:dyDescent="0.25">
      <c r="A321" s="5">
        <f t="shared" si="81"/>
        <v>41095</v>
      </c>
      <c r="B321">
        <v>30.5</v>
      </c>
      <c r="C321">
        <v>192.7</v>
      </c>
      <c r="D321">
        <v>0</v>
      </c>
      <c r="E321">
        <v>166.5</v>
      </c>
      <c r="F321">
        <f t="shared" si="78"/>
        <v>30.5</v>
      </c>
      <c r="G321">
        <f t="shared" si="79"/>
        <v>359.2</v>
      </c>
      <c r="H321" s="20">
        <f t="shared" si="80"/>
        <v>-91.508908685968819</v>
      </c>
    </row>
    <row r="322" spans="1:8" x14ac:dyDescent="0.25">
      <c r="A322" s="5">
        <f t="shared" si="81"/>
        <v>41102</v>
      </c>
      <c r="B322">
        <v>35</v>
      </c>
      <c r="C322">
        <v>144.5</v>
      </c>
      <c r="D322">
        <v>0</v>
      </c>
      <c r="E322">
        <v>220</v>
      </c>
      <c r="F322">
        <f t="shared" si="78"/>
        <v>35</v>
      </c>
      <c r="G322">
        <f t="shared" si="79"/>
        <v>364.5</v>
      </c>
      <c r="H322" s="20">
        <f t="shared" si="80"/>
        <v>-90.397805212620028</v>
      </c>
    </row>
    <row r="323" spans="1:8" x14ac:dyDescent="0.25">
      <c r="A323" s="5">
        <f t="shared" si="81"/>
        <v>41109</v>
      </c>
      <c r="B323">
        <v>22</v>
      </c>
      <c r="C323">
        <v>151.19999999999999</v>
      </c>
      <c r="D323">
        <v>26.4</v>
      </c>
      <c r="E323">
        <v>220</v>
      </c>
      <c r="F323">
        <f t="shared" si="78"/>
        <v>48.4</v>
      </c>
      <c r="G323">
        <f t="shared" si="79"/>
        <v>371.2</v>
      </c>
      <c r="H323" s="20">
        <f t="shared" si="80"/>
        <v>-86.96120689655173</v>
      </c>
    </row>
    <row r="324" spans="1:8" x14ac:dyDescent="0.25">
      <c r="A324" s="5">
        <f t="shared" si="81"/>
        <v>41116</v>
      </c>
      <c r="B324">
        <v>68</v>
      </c>
      <c r="C324">
        <v>149.30000000000001</v>
      </c>
      <c r="D324">
        <v>26.4</v>
      </c>
      <c r="E324">
        <v>251.1</v>
      </c>
      <c r="F324">
        <f t="shared" si="78"/>
        <v>94.4</v>
      </c>
      <c r="G324">
        <f t="shared" si="79"/>
        <v>400.4</v>
      </c>
      <c r="H324" s="20">
        <f t="shared" si="80"/>
        <v>-76.423576423576421</v>
      </c>
    </row>
    <row r="325" spans="1:8" x14ac:dyDescent="0.25">
      <c r="A325" s="5">
        <f t="shared" si="81"/>
        <v>41123</v>
      </c>
      <c r="B325">
        <v>66</v>
      </c>
      <c r="C325">
        <v>162.69999999999999</v>
      </c>
      <c r="D325">
        <v>75.2</v>
      </c>
      <c r="E325">
        <v>251.1</v>
      </c>
      <c r="F325">
        <f t="shared" si="78"/>
        <v>141.19999999999999</v>
      </c>
      <c r="G325">
        <f t="shared" si="79"/>
        <v>413.79999999999995</v>
      </c>
      <c r="H325" s="20">
        <f t="shared" si="80"/>
        <v>-65.877235379410351</v>
      </c>
    </row>
    <row r="326" spans="1:8" x14ac:dyDescent="0.25">
      <c r="A326" s="5">
        <f t="shared" si="81"/>
        <v>41130</v>
      </c>
      <c r="B326">
        <v>74</v>
      </c>
      <c r="C326">
        <v>175.6</v>
      </c>
      <c r="D326">
        <v>75.2</v>
      </c>
      <c r="E326">
        <v>251.1</v>
      </c>
      <c r="F326">
        <f t="shared" si="78"/>
        <v>149.19999999999999</v>
      </c>
      <c r="G326">
        <f t="shared" si="79"/>
        <v>426.7</v>
      </c>
      <c r="H326" s="20">
        <f t="shared" si="80"/>
        <v>-65.033981720178119</v>
      </c>
    </row>
    <row r="327" spans="1:8" x14ac:dyDescent="0.25">
      <c r="A327" s="5">
        <f t="shared" si="81"/>
        <v>41137</v>
      </c>
      <c r="B327">
        <v>82</v>
      </c>
      <c r="C327">
        <v>148.4</v>
      </c>
      <c r="D327">
        <v>54.9</v>
      </c>
      <c r="E327">
        <v>251.1</v>
      </c>
      <c r="F327">
        <f t="shared" si="78"/>
        <v>136.9</v>
      </c>
      <c r="G327">
        <f t="shared" si="79"/>
        <v>399.5</v>
      </c>
      <c r="H327" s="20">
        <f t="shared" si="80"/>
        <v>-65.732165206508128</v>
      </c>
    </row>
    <row r="328" spans="1:8" x14ac:dyDescent="0.25">
      <c r="A328" s="5">
        <f t="shared" si="81"/>
        <v>41144</v>
      </c>
      <c r="B328">
        <v>47</v>
      </c>
      <c r="C328">
        <v>118.3</v>
      </c>
      <c r="D328">
        <v>92.9</v>
      </c>
      <c r="E328">
        <v>316.2</v>
      </c>
      <c r="F328">
        <f t="shared" si="78"/>
        <v>139.9</v>
      </c>
      <c r="G328">
        <f t="shared" si="79"/>
        <v>434.5</v>
      </c>
      <c r="H328" s="20">
        <f t="shared" si="80"/>
        <v>-67.802071346375143</v>
      </c>
    </row>
    <row r="329" spans="1:8" x14ac:dyDescent="0.25">
      <c r="A329" s="5">
        <f t="shared" si="81"/>
        <v>41151</v>
      </c>
      <c r="B329">
        <v>44.4</v>
      </c>
      <c r="C329">
        <v>126.8</v>
      </c>
      <c r="D329">
        <v>119.2</v>
      </c>
      <c r="E329">
        <v>343.6</v>
      </c>
      <c r="F329">
        <f t="shared" si="78"/>
        <v>163.6</v>
      </c>
      <c r="G329">
        <f t="shared" si="79"/>
        <v>470.40000000000003</v>
      </c>
      <c r="H329" s="20">
        <f t="shared" si="80"/>
        <v>-65.221088435374156</v>
      </c>
    </row>
    <row r="330" spans="1:8" x14ac:dyDescent="0.25">
      <c r="A330" s="5">
        <f t="shared" si="81"/>
        <v>41158</v>
      </c>
      <c r="B330">
        <v>43.3</v>
      </c>
      <c r="C330">
        <v>126.8</v>
      </c>
      <c r="D330">
        <v>119.2</v>
      </c>
      <c r="E330">
        <v>343.6</v>
      </c>
      <c r="F330">
        <f t="shared" si="78"/>
        <v>162.5</v>
      </c>
      <c r="G330">
        <f t="shared" si="79"/>
        <v>470.40000000000003</v>
      </c>
      <c r="H330" s="20">
        <f t="shared" si="80"/>
        <v>-65.454931972789112</v>
      </c>
    </row>
    <row r="331" spans="1:8" x14ac:dyDescent="0.25">
      <c r="A331" s="5">
        <f t="shared" si="81"/>
        <v>41165</v>
      </c>
      <c r="B331">
        <v>41.3</v>
      </c>
      <c r="C331">
        <v>125.8</v>
      </c>
      <c r="D331">
        <v>129.19999999999999</v>
      </c>
      <c r="E331">
        <v>370.9</v>
      </c>
      <c r="F331">
        <f t="shared" si="78"/>
        <v>170.5</v>
      </c>
      <c r="G331">
        <f t="shared" si="79"/>
        <v>496.7</v>
      </c>
      <c r="H331" s="20">
        <f t="shared" si="80"/>
        <v>-65.673444735252673</v>
      </c>
    </row>
    <row r="332" spans="1:8" x14ac:dyDescent="0.25">
      <c r="A332" s="5">
        <f t="shared" si="81"/>
        <v>41172</v>
      </c>
      <c r="B332">
        <v>51.3</v>
      </c>
      <c r="C332">
        <v>141.1</v>
      </c>
      <c r="D332">
        <v>129.19999999999999</v>
      </c>
      <c r="E332">
        <v>398.4</v>
      </c>
      <c r="F332">
        <f t="shared" si="78"/>
        <v>180.5</v>
      </c>
      <c r="G332">
        <f t="shared" si="79"/>
        <v>539.5</v>
      </c>
      <c r="H332" s="20">
        <f t="shared" si="80"/>
        <v>-66.543095458758117</v>
      </c>
    </row>
    <row r="333" spans="1:8" x14ac:dyDescent="0.25">
      <c r="A333" s="5">
        <f t="shared" si="81"/>
        <v>41179</v>
      </c>
      <c r="B333">
        <v>44.3</v>
      </c>
      <c r="C333">
        <v>154.1</v>
      </c>
      <c r="D333">
        <v>129.19999999999999</v>
      </c>
      <c r="E333">
        <v>420.2</v>
      </c>
      <c r="F333">
        <f t="shared" si="78"/>
        <v>173.5</v>
      </c>
      <c r="G333">
        <f t="shared" si="79"/>
        <v>574.29999999999995</v>
      </c>
      <c r="H333" s="20">
        <f t="shared" si="80"/>
        <v>-69.789308723663595</v>
      </c>
    </row>
    <row r="334" spans="1:8" x14ac:dyDescent="0.25">
      <c r="A334" s="5">
        <f t="shared" si="81"/>
        <v>41186</v>
      </c>
      <c r="B334">
        <v>28</v>
      </c>
      <c r="C334">
        <v>154.1</v>
      </c>
      <c r="D334">
        <v>161.69999999999999</v>
      </c>
      <c r="E334">
        <v>420.2</v>
      </c>
      <c r="F334">
        <f t="shared" si="78"/>
        <v>189.7</v>
      </c>
      <c r="G334">
        <f t="shared" si="79"/>
        <v>574.29999999999995</v>
      </c>
      <c r="H334" s="20">
        <f t="shared" si="80"/>
        <v>-66.968483371060429</v>
      </c>
    </row>
    <row r="335" spans="1:8" x14ac:dyDescent="0.25">
      <c r="A335" s="5">
        <f t="shared" si="81"/>
        <v>41193</v>
      </c>
      <c r="B335">
        <v>28</v>
      </c>
      <c r="C335">
        <v>133.1</v>
      </c>
      <c r="D335">
        <v>161.69999999999999</v>
      </c>
      <c r="E335">
        <v>447.6</v>
      </c>
      <c r="F335">
        <f t="shared" si="78"/>
        <v>189.7</v>
      </c>
      <c r="G335">
        <f t="shared" si="79"/>
        <v>580.70000000000005</v>
      </c>
      <c r="H335" s="20">
        <f t="shared" si="80"/>
        <v>-67.332529705527804</v>
      </c>
    </row>
    <row r="336" spans="1:8" x14ac:dyDescent="0.25">
      <c r="A336" s="5">
        <f t="shared" si="81"/>
        <v>41200</v>
      </c>
      <c r="B336">
        <v>28</v>
      </c>
      <c r="C336">
        <v>133.1</v>
      </c>
      <c r="D336">
        <v>161.69999999999999</v>
      </c>
      <c r="E336">
        <v>447.6</v>
      </c>
      <c r="F336">
        <f t="shared" si="78"/>
        <v>189.7</v>
      </c>
      <c r="G336">
        <f t="shared" si="79"/>
        <v>580.70000000000005</v>
      </c>
      <c r="H336" s="20">
        <f t="shared" si="80"/>
        <v>-67.332529705527804</v>
      </c>
    </row>
    <row r="337" spans="1:8" x14ac:dyDescent="0.25">
      <c r="A337" s="5">
        <f t="shared" si="81"/>
        <v>41207</v>
      </c>
      <c r="B337">
        <v>28</v>
      </c>
      <c r="C337">
        <v>37.299999999999997</v>
      </c>
      <c r="D337">
        <v>161.69999999999999</v>
      </c>
      <c r="E337">
        <v>507</v>
      </c>
      <c r="F337">
        <f t="shared" ref="F337:F400" si="82">+B337+D337</f>
        <v>189.7</v>
      </c>
      <c r="G337">
        <f t="shared" ref="G337:G400" si="83">+C337+E337</f>
        <v>544.29999999999995</v>
      </c>
      <c r="H337" s="20">
        <f t="shared" ref="H337:H400" si="84">+(F337/G337-1)*100</f>
        <v>-65.147896380672421</v>
      </c>
    </row>
    <row r="338" spans="1:8" x14ac:dyDescent="0.25">
      <c r="A338" s="5">
        <f t="shared" si="81"/>
        <v>41214</v>
      </c>
      <c r="B338">
        <v>26</v>
      </c>
      <c r="C338">
        <v>37.299999999999997</v>
      </c>
      <c r="D338">
        <v>161.69999999999999</v>
      </c>
      <c r="E338">
        <v>507</v>
      </c>
      <c r="F338">
        <f t="shared" si="82"/>
        <v>187.7</v>
      </c>
      <c r="G338">
        <f t="shared" si="83"/>
        <v>544.29999999999995</v>
      </c>
      <c r="H338" s="20">
        <f t="shared" si="84"/>
        <v>-65.5153408047033</v>
      </c>
    </row>
    <row r="339" spans="1:8" x14ac:dyDescent="0.25">
      <c r="A339" s="5">
        <f t="shared" si="81"/>
        <v>41221</v>
      </c>
      <c r="B339">
        <v>26</v>
      </c>
      <c r="C339">
        <v>37</v>
      </c>
      <c r="D339">
        <v>161.69999999999999</v>
      </c>
      <c r="E339">
        <v>507</v>
      </c>
      <c r="F339">
        <f t="shared" si="82"/>
        <v>187.7</v>
      </c>
      <c r="G339">
        <f t="shared" si="83"/>
        <v>544</v>
      </c>
      <c r="H339" s="20">
        <f t="shared" si="84"/>
        <v>-65.496323529411768</v>
      </c>
    </row>
    <row r="340" spans="1:8" x14ac:dyDescent="0.25">
      <c r="A340" s="5">
        <f t="shared" si="81"/>
        <v>41228</v>
      </c>
      <c r="B340">
        <v>27.4</v>
      </c>
      <c r="C340">
        <v>37.299999999999997</v>
      </c>
      <c r="D340">
        <v>161.69999999999999</v>
      </c>
      <c r="E340">
        <v>507</v>
      </c>
      <c r="F340">
        <f t="shared" si="82"/>
        <v>189.1</v>
      </c>
      <c r="G340">
        <f t="shared" si="83"/>
        <v>544.29999999999995</v>
      </c>
      <c r="H340" s="20">
        <f t="shared" si="84"/>
        <v>-65.258129707881679</v>
      </c>
    </row>
    <row r="341" spans="1:8" x14ac:dyDescent="0.25">
      <c r="A341" s="5">
        <f t="shared" si="81"/>
        <v>41235</v>
      </c>
      <c r="B341">
        <v>26</v>
      </c>
      <c r="C341">
        <v>40.700000000000003</v>
      </c>
      <c r="D341">
        <v>161.69999999999999</v>
      </c>
      <c r="E341">
        <v>507</v>
      </c>
      <c r="F341">
        <f t="shared" si="82"/>
        <v>187.7</v>
      </c>
      <c r="G341">
        <f t="shared" si="83"/>
        <v>547.70000000000005</v>
      </c>
      <c r="H341" s="20">
        <f t="shared" si="84"/>
        <v>-65.72941391272596</v>
      </c>
    </row>
    <row r="342" spans="1:8" x14ac:dyDescent="0.25">
      <c r="A342" s="5">
        <f t="shared" si="81"/>
        <v>41242</v>
      </c>
      <c r="B342">
        <v>34.5</v>
      </c>
      <c r="C342">
        <v>43.7</v>
      </c>
      <c r="D342">
        <v>161.69999999999999</v>
      </c>
      <c r="E342">
        <v>507</v>
      </c>
      <c r="F342">
        <f t="shared" si="82"/>
        <v>196.2</v>
      </c>
      <c r="G342">
        <f t="shared" si="83"/>
        <v>550.70000000000005</v>
      </c>
      <c r="H342" s="20">
        <f t="shared" si="84"/>
        <v>-64.372616669693116</v>
      </c>
    </row>
    <row r="343" spans="1:8" x14ac:dyDescent="0.25">
      <c r="A343" s="5">
        <f t="shared" si="81"/>
        <v>41249</v>
      </c>
      <c r="B343">
        <v>31.5</v>
      </c>
      <c r="C343">
        <v>43.7</v>
      </c>
      <c r="D343">
        <v>161.69999999999999</v>
      </c>
      <c r="E343">
        <v>507</v>
      </c>
      <c r="F343">
        <f t="shared" si="82"/>
        <v>193.2</v>
      </c>
      <c r="G343">
        <f t="shared" si="83"/>
        <v>550.70000000000005</v>
      </c>
      <c r="H343" s="20">
        <f t="shared" si="84"/>
        <v>-64.917377882694765</v>
      </c>
    </row>
    <row r="344" spans="1:8" x14ac:dyDescent="0.25">
      <c r="A344" s="5">
        <f t="shared" si="81"/>
        <v>41256</v>
      </c>
      <c r="B344">
        <v>31.5</v>
      </c>
      <c r="C344">
        <v>44</v>
      </c>
      <c r="D344">
        <v>161.69999999999999</v>
      </c>
      <c r="E344">
        <v>507</v>
      </c>
      <c r="F344">
        <f t="shared" si="82"/>
        <v>193.2</v>
      </c>
      <c r="G344">
        <f t="shared" si="83"/>
        <v>551</v>
      </c>
      <c r="H344" s="20">
        <f t="shared" si="84"/>
        <v>-64.936479128856632</v>
      </c>
    </row>
    <row r="345" spans="1:8" x14ac:dyDescent="0.25">
      <c r="A345" s="5">
        <f t="shared" si="81"/>
        <v>41263</v>
      </c>
      <c r="B345">
        <v>34</v>
      </c>
      <c r="C345">
        <v>55.6</v>
      </c>
      <c r="D345">
        <v>161.69999999999999</v>
      </c>
      <c r="E345">
        <v>507</v>
      </c>
      <c r="F345">
        <f t="shared" si="82"/>
        <v>195.7</v>
      </c>
      <c r="G345">
        <f t="shared" si="83"/>
        <v>562.6</v>
      </c>
      <c r="H345" s="20">
        <f t="shared" si="84"/>
        <v>-65.215072875933174</v>
      </c>
    </row>
    <row r="346" spans="1:8" x14ac:dyDescent="0.25">
      <c r="A346" s="5">
        <f t="shared" si="81"/>
        <v>41270</v>
      </c>
      <c r="B346">
        <v>34</v>
      </c>
      <c r="C346">
        <v>55.6</v>
      </c>
      <c r="D346">
        <v>161.69999999999999</v>
      </c>
      <c r="E346">
        <v>507</v>
      </c>
      <c r="F346">
        <f t="shared" si="82"/>
        <v>195.7</v>
      </c>
      <c r="G346">
        <f t="shared" si="83"/>
        <v>562.6</v>
      </c>
      <c r="H346" s="20">
        <f t="shared" si="84"/>
        <v>-65.215072875933174</v>
      </c>
    </row>
    <row r="347" spans="1:8" x14ac:dyDescent="0.25">
      <c r="A347" s="5">
        <f t="shared" si="81"/>
        <v>41277</v>
      </c>
      <c r="B347">
        <v>59</v>
      </c>
      <c r="C347">
        <v>55.6</v>
      </c>
      <c r="D347">
        <v>161.69999999999999</v>
      </c>
      <c r="E347">
        <v>507</v>
      </c>
      <c r="F347">
        <f t="shared" si="82"/>
        <v>220.7</v>
      </c>
      <c r="G347">
        <f t="shared" si="83"/>
        <v>562.6</v>
      </c>
      <c r="H347" s="20">
        <f t="shared" si="84"/>
        <v>-60.771418414504083</v>
      </c>
    </row>
    <row r="348" spans="1:8" x14ac:dyDescent="0.25">
      <c r="A348" s="5">
        <f t="shared" si="81"/>
        <v>41284</v>
      </c>
      <c r="B348">
        <v>59</v>
      </c>
      <c r="C348">
        <v>55.6</v>
      </c>
      <c r="D348">
        <v>161.69999999999999</v>
      </c>
      <c r="E348">
        <v>507</v>
      </c>
      <c r="F348">
        <f t="shared" si="82"/>
        <v>220.7</v>
      </c>
      <c r="G348">
        <f t="shared" si="83"/>
        <v>562.6</v>
      </c>
      <c r="H348" s="20">
        <f t="shared" si="84"/>
        <v>-60.771418414504083</v>
      </c>
    </row>
    <row r="349" spans="1:8" x14ac:dyDescent="0.25">
      <c r="A349" s="5">
        <f t="shared" si="81"/>
        <v>41291</v>
      </c>
      <c r="B349">
        <v>129</v>
      </c>
      <c r="C349">
        <v>17.3</v>
      </c>
      <c r="D349">
        <v>161.69999999999999</v>
      </c>
      <c r="E349">
        <v>534.1</v>
      </c>
      <c r="F349">
        <f t="shared" si="82"/>
        <v>290.7</v>
      </c>
      <c r="G349">
        <f t="shared" si="83"/>
        <v>551.4</v>
      </c>
      <c r="H349" s="20">
        <f t="shared" si="84"/>
        <v>-47.279651795429814</v>
      </c>
    </row>
    <row r="350" spans="1:8" x14ac:dyDescent="0.25">
      <c r="A350" s="5">
        <f t="shared" si="81"/>
        <v>41298</v>
      </c>
      <c r="B350">
        <v>135.30000000000001</v>
      </c>
      <c r="C350">
        <v>21.3</v>
      </c>
      <c r="D350">
        <v>216.8</v>
      </c>
      <c r="E350">
        <v>534.1</v>
      </c>
      <c r="F350">
        <f t="shared" si="82"/>
        <v>352.1</v>
      </c>
      <c r="G350">
        <f t="shared" si="83"/>
        <v>555.4</v>
      </c>
      <c r="H350" s="20">
        <f t="shared" si="84"/>
        <v>-36.604249189773128</v>
      </c>
    </row>
    <row r="351" spans="1:8" x14ac:dyDescent="0.25">
      <c r="A351" s="5">
        <f t="shared" si="81"/>
        <v>41305</v>
      </c>
      <c r="B351">
        <v>135.30000000000001</v>
      </c>
      <c r="C351">
        <v>25.3</v>
      </c>
      <c r="D351">
        <v>216.8</v>
      </c>
      <c r="E351">
        <v>534.1</v>
      </c>
      <c r="F351">
        <f t="shared" si="82"/>
        <v>352.1</v>
      </c>
      <c r="G351">
        <f t="shared" si="83"/>
        <v>559.4</v>
      </c>
      <c r="H351" s="20">
        <f t="shared" si="84"/>
        <v>-37.057561673221308</v>
      </c>
    </row>
    <row r="352" spans="1:8" x14ac:dyDescent="0.25">
      <c r="A352" s="5">
        <f t="shared" si="81"/>
        <v>41312</v>
      </c>
      <c r="B352">
        <v>209.7</v>
      </c>
      <c r="C352">
        <v>32</v>
      </c>
      <c r="D352">
        <v>216.8</v>
      </c>
      <c r="E352">
        <v>534.1</v>
      </c>
      <c r="F352">
        <f t="shared" si="82"/>
        <v>426.5</v>
      </c>
      <c r="G352">
        <f t="shared" si="83"/>
        <v>566.1</v>
      </c>
      <c r="H352" s="20">
        <f t="shared" si="84"/>
        <v>-24.659954071718783</v>
      </c>
    </row>
    <row r="353" spans="1:9" x14ac:dyDescent="0.25">
      <c r="A353" s="5">
        <f t="shared" si="81"/>
        <v>41319</v>
      </c>
      <c r="B353">
        <v>205.3</v>
      </c>
      <c r="C353">
        <v>32</v>
      </c>
      <c r="D353">
        <v>216.8</v>
      </c>
      <c r="E353">
        <v>534.1</v>
      </c>
      <c r="F353">
        <f t="shared" si="82"/>
        <v>422.1</v>
      </c>
      <c r="G353">
        <f t="shared" si="83"/>
        <v>566.1</v>
      </c>
      <c r="H353" s="20">
        <f t="shared" si="84"/>
        <v>-25.43720190779014</v>
      </c>
    </row>
    <row r="354" spans="1:9" x14ac:dyDescent="0.25">
      <c r="A354" s="5">
        <f t="shared" si="81"/>
        <v>41326</v>
      </c>
      <c r="B354">
        <v>173.8</v>
      </c>
      <c r="C354">
        <v>32</v>
      </c>
      <c r="D354">
        <v>252.4</v>
      </c>
      <c r="E354">
        <v>534.1</v>
      </c>
      <c r="F354">
        <f t="shared" si="82"/>
        <v>426.20000000000005</v>
      </c>
      <c r="G354">
        <f t="shared" si="83"/>
        <v>566.1</v>
      </c>
      <c r="H354" s="20">
        <f t="shared" si="84"/>
        <v>-24.71294824236</v>
      </c>
    </row>
    <row r="355" spans="1:9" x14ac:dyDescent="0.25">
      <c r="A355" s="5">
        <f t="shared" si="81"/>
        <v>41333</v>
      </c>
      <c r="B355">
        <v>138</v>
      </c>
      <c r="C355">
        <v>32.5</v>
      </c>
      <c r="D355">
        <v>305.5</v>
      </c>
      <c r="E355">
        <v>538.1</v>
      </c>
      <c r="F355">
        <f t="shared" si="82"/>
        <v>443.5</v>
      </c>
      <c r="G355">
        <f t="shared" si="83"/>
        <v>570.6</v>
      </c>
      <c r="H355" s="20">
        <f t="shared" si="84"/>
        <v>-22.274798457763755</v>
      </c>
    </row>
    <row r="356" spans="1:9" x14ac:dyDescent="0.25">
      <c r="A356" s="5">
        <f t="shared" si="81"/>
        <v>41340</v>
      </c>
      <c r="B356">
        <v>162.5</v>
      </c>
      <c r="C356">
        <v>32.5</v>
      </c>
      <c r="D356">
        <v>305.5</v>
      </c>
      <c r="E356">
        <v>538.1</v>
      </c>
      <c r="F356">
        <f t="shared" si="82"/>
        <v>468</v>
      </c>
      <c r="G356">
        <f t="shared" si="83"/>
        <v>570.6</v>
      </c>
      <c r="H356" s="20">
        <f t="shared" si="84"/>
        <v>-17.981072555205046</v>
      </c>
    </row>
    <row r="357" spans="1:9" x14ac:dyDescent="0.25">
      <c r="A357" s="5">
        <f t="shared" si="81"/>
        <v>41347</v>
      </c>
      <c r="B357">
        <v>127.5</v>
      </c>
      <c r="C357">
        <v>32.5</v>
      </c>
      <c r="D357">
        <v>344</v>
      </c>
      <c r="E357">
        <v>538.1</v>
      </c>
      <c r="F357">
        <f t="shared" si="82"/>
        <v>471.5</v>
      </c>
      <c r="G357">
        <f t="shared" si="83"/>
        <v>570.6</v>
      </c>
      <c r="H357" s="20">
        <f t="shared" si="84"/>
        <v>-17.367683140553801</v>
      </c>
    </row>
    <row r="358" spans="1:9" x14ac:dyDescent="0.25">
      <c r="A358" s="5">
        <f t="shared" si="81"/>
        <v>41354</v>
      </c>
      <c r="B358">
        <v>183.3</v>
      </c>
      <c r="C358">
        <v>33</v>
      </c>
      <c r="D358">
        <v>344</v>
      </c>
      <c r="E358">
        <v>538.1</v>
      </c>
      <c r="F358">
        <f t="shared" si="82"/>
        <v>527.29999999999995</v>
      </c>
      <c r="G358">
        <f t="shared" si="83"/>
        <v>571.1</v>
      </c>
      <c r="H358" s="20">
        <f t="shared" si="84"/>
        <v>-7.6694099106986657</v>
      </c>
    </row>
    <row r="359" spans="1:9" x14ac:dyDescent="0.25">
      <c r="A359" s="5">
        <f t="shared" si="81"/>
        <v>41361</v>
      </c>
      <c r="B359">
        <v>183.3</v>
      </c>
      <c r="C359">
        <v>3</v>
      </c>
      <c r="D359">
        <v>344</v>
      </c>
      <c r="E359">
        <v>538.1</v>
      </c>
      <c r="F359">
        <f t="shared" si="82"/>
        <v>527.29999999999995</v>
      </c>
      <c r="G359">
        <f t="shared" si="83"/>
        <v>541.1</v>
      </c>
      <c r="H359" s="20">
        <f t="shared" si="84"/>
        <v>-2.5503603770098082</v>
      </c>
      <c r="I359">
        <v>12</v>
      </c>
    </row>
    <row r="360" spans="1:9" x14ac:dyDescent="0.25">
      <c r="A360" s="5">
        <f t="shared" si="81"/>
        <v>41368</v>
      </c>
      <c r="B360">
        <v>148.30000000000001</v>
      </c>
      <c r="C360">
        <v>3.3</v>
      </c>
      <c r="D360">
        <v>382.5</v>
      </c>
      <c r="E360">
        <v>538.1</v>
      </c>
      <c r="F360">
        <f t="shared" si="82"/>
        <v>530.79999999999995</v>
      </c>
      <c r="G360">
        <f t="shared" si="83"/>
        <v>541.4</v>
      </c>
      <c r="H360" s="20">
        <f t="shared" si="84"/>
        <v>-1.9578869597340232</v>
      </c>
      <c r="I360">
        <v>12</v>
      </c>
    </row>
    <row r="361" spans="1:9" x14ac:dyDescent="0.25">
      <c r="A361" s="5">
        <f t="shared" si="81"/>
        <v>41375</v>
      </c>
      <c r="B361">
        <v>148.30000000000001</v>
      </c>
      <c r="C361">
        <v>16.3</v>
      </c>
      <c r="D361">
        <v>382.5</v>
      </c>
      <c r="E361">
        <v>538.1</v>
      </c>
      <c r="F361">
        <f t="shared" si="82"/>
        <v>530.79999999999995</v>
      </c>
      <c r="G361">
        <f t="shared" si="83"/>
        <v>554.4</v>
      </c>
      <c r="H361" s="20">
        <f t="shared" si="84"/>
        <v>-4.2568542568542593</v>
      </c>
      <c r="I361">
        <v>12</v>
      </c>
    </row>
    <row r="362" spans="1:9" x14ac:dyDescent="0.25">
      <c r="A362" s="5">
        <f t="shared" si="81"/>
        <v>41382</v>
      </c>
      <c r="B362">
        <v>148.30000000000001</v>
      </c>
      <c r="C362">
        <v>16.3</v>
      </c>
      <c r="D362">
        <v>382.5</v>
      </c>
      <c r="E362">
        <v>538.1</v>
      </c>
      <c r="F362">
        <f t="shared" si="82"/>
        <v>530.79999999999995</v>
      </c>
      <c r="G362">
        <f t="shared" si="83"/>
        <v>554.4</v>
      </c>
      <c r="H362" s="20">
        <f t="shared" si="84"/>
        <v>-4.2568542568542593</v>
      </c>
      <c r="I362">
        <v>12</v>
      </c>
    </row>
    <row r="363" spans="1:9" x14ac:dyDescent="0.25">
      <c r="A363" s="5">
        <f t="shared" si="81"/>
        <v>41389</v>
      </c>
      <c r="B363">
        <v>163.30000000000001</v>
      </c>
      <c r="C363">
        <v>16.3</v>
      </c>
      <c r="D363">
        <v>382.5</v>
      </c>
      <c r="E363">
        <v>538.1</v>
      </c>
      <c r="F363">
        <f t="shared" si="82"/>
        <v>545.79999999999995</v>
      </c>
      <c r="G363">
        <f t="shared" si="83"/>
        <v>554.4</v>
      </c>
      <c r="H363" s="20">
        <f t="shared" si="84"/>
        <v>-1.5512265512265588</v>
      </c>
      <c r="I363">
        <v>12</v>
      </c>
    </row>
    <row r="364" spans="1:9" x14ac:dyDescent="0.25">
      <c r="A364" s="5">
        <f t="shared" si="81"/>
        <v>41396</v>
      </c>
      <c r="B364">
        <v>133.69999999999999</v>
      </c>
      <c r="C364">
        <v>16.3</v>
      </c>
      <c r="D364">
        <v>411.4</v>
      </c>
      <c r="E364">
        <v>538.1</v>
      </c>
      <c r="F364">
        <f t="shared" si="82"/>
        <v>545.09999999999991</v>
      </c>
      <c r="G364">
        <f t="shared" si="83"/>
        <v>554.4</v>
      </c>
      <c r="H364" s="20">
        <f t="shared" si="84"/>
        <v>-1.6774891774891887</v>
      </c>
      <c r="I364">
        <v>12</v>
      </c>
    </row>
    <row r="365" spans="1:9" x14ac:dyDescent="0.25">
      <c r="A365" s="5">
        <f t="shared" si="81"/>
        <v>41403</v>
      </c>
      <c r="B365">
        <v>138.69999999999999</v>
      </c>
      <c r="C365">
        <v>-13</v>
      </c>
      <c r="D365">
        <v>441.4</v>
      </c>
      <c r="E365">
        <v>564.79999999999995</v>
      </c>
      <c r="F365">
        <f t="shared" si="82"/>
        <v>580.09999999999991</v>
      </c>
      <c r="G365">
        <f t="shared" si="83"/>
        <v>551.79999999999995</v>
      </c>
      <c r="H365" s="20">
        <f t="shared" si="84"/>
        <v>5.1286698079014092</v>
      </c>
      <c r="I365">
        <v>12</v>
      </c>
    </row>
    <row r="366" spans="1:9" x14ac:dyDescent="0.25">
      <c r="A366" s="5">
        <f t="shared" si="81"/>
        <v>41410</v>
      </c>
      <c r="B366">
        <v>138.69999999999999</v>
      </c>
      <c r="C366">
        <v>-13</v>
      </c>
      <c r="D366">
        <v>441.4</v>
      </c>
      <c r="E366">
        <v>564.79999999999995</v>
      </c>
      <c r="F366">
        <f t="shared" si="82"/>
        <v>580.09999999999991</v>
      </c>
      <c r="G366">
        <f t="shared" si="83"/>
        <v>551.79999999999995</v>
      </c>
      <c r="H366" s="20">
        <f t="shared" si="84"/>
        <v>5.1286698079014092</v>
      </c>
      <c r="I366">
        <v>70</v>
      </c>
    </row>
    <row r="367" spans="1:9" x14ac:dyDescent="0.25">
      <c r="A367" s="5">
        <f t="shared" si="81"/>
        <v>41417</v>
      </c>
      <c r="B367">
        <v>73</v>
      </c>
      <c r="C367">
        <v>-13</v>
      </c>
      <c r="D367">
        <v>520.6</v>
      </c>
      <c r="E367">
        <v>564.79999999999995</v>
      </c>
      <c r="F367">
        <f t="shared" si="82"/>
        <v>593.6</v>
      </c>
      <c r="G367">
        <f t="shared" si="83"/>
        <v>551.79999999999995</v>
      </c>
      <c r="H367" s="20">
        <f t="shared" si="84"/>
        <v>7.5752084088438032</v>
      </c>
      <c r="I367">
        <v>75</v>
      </c>
    </row>
    <row r="368" spans="1:9" x14ac:dyDescent="0.25">
      <c r="A368" s="5">
        <f t="shared" si="81"/>
        <v>41424</v>
      </c>
      <c r="B368">
        <v>39</v>
      </c>
      <c r="C368">
        <v>-13</v>
      </c>
      <c r="D368">
        <v>553.6</v>
      </c>
      <c r="E368">
        <v>564.79999999999995</v>
      </c>
      <c r="F368">
        <f t="shared" si="82"/>
        <v>592.6</v>
      </c>
      <c r="G368">
        <f t="shared" si="83"/>
        <v>551.79999999999995</v>
      </c>
      <c r="H368" s="20">
        <f t="shared" si="84"/>
        <v>7.3939833272925082</v>
      </c>
      <c r="I368">
        <v>92.5</v>
      </c>
    </row>
    <row r="369" spans="1:8" x14ac:dyDescent="0.25">
      <c r="A369" s="5">
        <f t="shared" si="81"/>
        <v>41431</v>
      </c>
      <c r="B369">
        <v>141.5</v>
      </c>
      <c r="C369">
        <v>-11</v>
      </c>
      <c r="D369">
        <v>0</v>
      </c>
      <c r="E369">
        <v>0</v>
      </c>
      <c r="F369">
        <f t="shared" si="82"/>
        <v>141.5</v>
      </c>
      <c r="G369">
        <f t="shared" si="83"/>
        <v>-11</v>
      </c>
      <c r="H369" s="20">
        <f t="shared" si="84"/>
        <v>-1386.3636363636363</v>
      </c>
    </row>
    <row r="370" spans="1:8" x14ac:dyDescent="0.25">
      <c r="A370" s="5">
        <f t="shared" si="81"/>
        <v>41438</v>
      </c>
      <c r="B370">
        <v>98.5</v>
      </c>
      <c r="C370">
        <v>7</v>
      </c>
      <c r="D370">
        <v>0</v>
      </c>
      <c r="E370">
        <v>0</v>
      </c>
      <c r="F370">
        <f t="shared" si="82"/>
        <v>98.5</v>
      </c>
      <c r="G370">
        <f t="shared" si="83"/>
        <v>7</v>
      </c>
      <c r="H370" s="20">
        <f t="shared" si="84"/>
        <v>1307.1428571428571</v>
      </c>
    </row>
    <row r="371" spans="1:8" x14ac:dyDescent="0.25">
      <c r="A371" s="5">
        <f t="shared" si="81"/>
        <v>41445</v>
      </c>
      <c r="B371">
        <v>197.5</v>
      </c>
      <c r="C371">
        <v>33</v>
      </c>
      <c r="D371">
        <v>0</v>
      </c>
      <c r="E371">
        <v>0</v>
      </c>
      <c r="F371">
        <f t="shared" si="82"/>
        <v>197.5</v>
      </c>
      <c r="G371">
        <f t="shared" si="83"/>
        <v>33</v>
      </c>
      <c r="H371" s="20">
        <f t="shared" si="84"/>
        <v>498.48484848484844</v>
      </c>
    </row>
    <row r="372" spans="1:8" x14ac:dyDescent="0.25">
      <c r="A372" s="5">
        <f t="shared" si="81"/>
        <v>41452</v>
      </c>
      <c r="B372">
        <v>194.1</v>
      </c>
      <c r="C372">
        <v>30.5</v>
      </c>
      <c r="D372">
        <v>12.1</v>
      </c>
      <c r="E372">
        <v>0</v>
      </c>
      <c r="F372">
        <f t="shared" si="82"/>
        <v>206.2</v>
      </c>
      <c r="G372">
        <f t="shared" si="83"/>
        <v>30.5</v>
      </c>
      <c r="H372" s="20">
        <f t="shared" si="84"/>
        <v>576.06557377049171</v>
      </c>
    </row>
    <row r="373" spans="1:8" x14ac:dyDescent="0.25">
      <c r="A373" s="5">
        <f t="shared" si="81"/>
        <v>41459</v>
      </c>
      <c r="B373">
        <v>223.1</v>
      </c>
      <c r="C373">
        <v>30.5</v>
      </c>
      <c r="D373">
        <v>39.6</v>
      </c>
      <c r="E373">
        <v>0</v>
      </c>
      <c r="F373">
        <f t="shared" si="82"/>
        <v>262.7</v>
      </c>
      <c r="G373">
        <f t="shared" si="83"/>
        <v>30.5</v>
      </c>
      <c r="H373" s="20">
        <f t="shared" si="84"/>
        <v>761.31147540983602</v>
      </c>
    </row>
    <row r="374" spans="1:8" x14ac:dyDescent="0.25">
      <c r="A374" s="5">
        <f t="shared" si="81"/>
        <v>41466</v>
      </c>
      <c r="B374">
        <v>141.6</v>
      </c>
      <c r="C374">
        <v>35</v>
      </c>
      <c r="D374">
        <v>129.69999999999999</v>
      </c>
      <c r="E374">
        <v>0</v>
      </c>
      <c r="F374">
        <f t="shared" si="82"/>
        <v>271.29999999999995</v>
      </c>
      <c r="G374">
        <f t="shared" si="83"/>
        <v>35</v>
      </c>
      <c r="H374" s="20">
        <f t="shared" si="84"/>
        <v>675.142857142857</v>
      </c>
    </row>
    <row r="375" spans="1:8" x14ac:dyDescent="0.25">
      <c r="A375" s="5">
        <f t="shared" si="81"/>
        <v>41473</v>
      </c>
      <c r="B375">
        <v>145</v>
      </c>
      <c r="C375">
        <v>22</v>
      </c>
      <c r="D375">
        <v>129.69999999999999</v>
      </c>
      <c r="E375">
        <v>26.4</v>
      </c>
      <c r="F375">
        <f t="shared" si="82"/>
        <v>274.7</v>
      </c>
      <c r="G375">
        <f t="shared" si="83"/>
        <v>48.4</v>
      </c>
      <c r="H375" s="20">
        <f t="shared" si="84"/>
        <v>467.56198347107431</v>
      </c>
    </row>
    <row r="376" spans="1:8" x14ac:dyDescent="0.25">
      <c r="A376" s="5">
        <f t="shared" si="81"/>
        <v>41480</v>
      </c>
      <c r="B376">
        <v>179</v>
      </c>
      <c r="C376">
        <v>74</v>
      </c>
      <c r="D376">
        <v>137.30000000000001</v>
      </c>
      <c r="E376">
        <v>54.9</v>
      </c>
      <c r="F376">
        <f t="shared" si="82"/>
        <v>316.3</v>
      </c>
      <c r="G376">
        <f t="shared" si="83"/>
        <v>128.9</v>
      </c>
      <c r="H376" s="20">
        <f t="shared" si="84"/>
        <v>145.38401861908454</v>
      </c>
    </row>
    <row r="377" spans="1:8" x14ac:dyDescent="0.25">
      <c r="A377" s="5">
        <f t="shared" si="81"/>
        <v>41487</v>
      </c>
      <c r="B377">
        <v>179</v>
      </c>
      <c r="C377">
        <v>66</v>
      </c>
      <c r="D377">
        <v>137.30000000000001</v>
      </c>
      <c r="E377">
        <v>54.9</v>
      </c>
      <c r="F377">
        <f t="shared" si="82"/>
        <v>316.3</v>
      </c>
      <c r="G377">
        <f t="shared" si="83"/>
        <v>120.9</v>
      </c>
      <c r="H377" s="20">
        <f t="shared" si="84"/>
        <v>161.62117452440032</v>
      </c>
    </row>
    <row r="378" spans="1:8" x14ac:dyDescent="0.25">
      <c r="A378" s="5">
        <f t="shared" si="81"/>
        <v>41494</v>
      </c>
      <c r="F378">
        <f t="shared" si="82"/>
        <v>0</v>
      </c>
      <c r="G378">
        <f t="shared" si="83"/>
        <v>0</v>
      </c>
      <c r="H378" s="20" t="e">
        <f t="shared" si="84"/>
        <v>#DIV/0!</v>
      </c>
    </row>
    <row r="379" spans="1:8" x14ac:dyDescent="0.25">
      <c r="A379" s="5">
        <f t="shared" ref="A379:A442" si="85">+A378+7</f>
        <v>41501</v>
      </c>
      <c r="B379">
        <v>179</v>
      </c>
      <c r="C379">
        <v>82</v>
      </c>
      <c r="D379">
        <v>137.30000000000001</v>
      </c>
      <c r="E379">
        <v>54.9</v>
      </c>
      <c r="F379">
        <f t="shared" si="82"/>
        <v>316.3</v>
      </c>
      <c r="G379">
        <f t="shared" si="83"/>
        <v>136.9</v>
      </c>
      <c r="H379" s="20">
        <f t="shared" si="84"/>
        <v>131.0445580715851</v>
      </c>
    </row>
    <row r="380" spans="1:8" x14ac:dyDescent="0.25">
      <c r="A380" s="5">
        <f t="shared" si="85"/>
        <v>41508</v>
      </c>
      <c r="B380">
        <v>114</v>
      </c>
      <c r="C380">
        <v>47</v>
      </c>
      <c r="D380">
        <v>240.8</v>
      </c>
      <c r="E380">
        <v>92.9</v>
      </c>
      <c r="F380">
        <f t="shared" si="82"/>
        <v>354.8</v>
      </c>
      <c r="G380">
        <f t="shared" si="83"/>
        <v>139.9</v>
      </c>
      <c r="H380" s="20">
        <f t="shared" si="84"/>
        <v>153.6097212294496</v>
      </c>
    </row>
    <row r="381" spans="1:8" x14ac:dyDescent="0.25">
      <c r="A381" s="5">
        <f t="shared" si="85"/>
        <v>41515</v>
      </c>
      <c r="B381">
        <v>58</v>
      </c>
      <c r="C381">
        <v>44.4</v>
      </c>
      <c r="D381">
        <v>302.10000000000002</v>
      </c>
      <c r="E381">
        <v>119.2</v>
      </c>
      <c r="F381">
        <f t="shared" si="82"/>
        <v>360.1</v>
      </c>
      <c r="G381">
        <f t="shared" si="83"/>
        <v>163.6</v>
      </c>
      <c r="H381" s="20">
        <f t="shared" si="84"/>
        <v>120.11002444987776</v>
      </c>
    </row>
    <row r="382" spans="1:8" x14ac:dyDescent="0.25">
      <c r="A382" s="5">
        <f t="shared" si="85"/>
        <v>41522</v>
      </c>
      <c r="B382">
        <v>58</v>
      </c>
      <c r="C382">
        <v>43.3</v>
      </c>
      <c r="D382">
        <v>302.10000000000002</v>
      </c>
      <c r="E382">
        <v>119.2</v>
      </c>
      <c r="F382">
        <f t="shared" si="82"/>
        <v>360.1</v>
      </c>
      <c r="G382">
        <f t="shared" si="83"/>
        <v>162.5</v>
      </c>
      <c r="H382" s="20">
        <f t="shared" si="84"/>
        <v>121.60000000000002</v>
      </c>
    </row>
    <row r="383" spans="1:8" x14ac:dyDescent="0.25">
      <c r="A383" s="5">
        <f t="shared" si="85"/>
        <v>41529</v>
      </c>
      <c r="B383">
        <v>37.5</v>
      </c>
      <c r="C383">
        <v>41.3</v>
      </c>
      <c r="D383">
        <v>330.1</v>
      </c>
      <c r="E383">
        <v>129.19999999999999</v>
      </c>
      <c r="F383">
        <f t="shared" si="82"/>
        <v>367.6</v>
      </c>
      <c r="G383">
        <f t="shared" si="83"/>
        <v>170.5</v>
      </c>
      <c r="H383" s="20">
        <f t="shared" si="84"/>
        <v>115.60117302052788</v>
      </c>
    </row>
    <row r="384" spans="1:8" x14ac:dyDescent="0.25">
      <c r="A384" s="5">
        <f t="shared" si="85"/>
        <v>41536</v>
      </c>
      <c r="B384">
        <v>1.5</v>
      </c>
      <c r="C384">
        <v>51.3</v>
      </c>
      <c r="D384">
        <v>365.7</v>
      </c>
      <c r="E384">
        <v>129.19999999999999</v>
      </c>
      <c r="F384">
        <f t="shared" si="82"/>
        <v>367.2</v>
      </c>
      <c r="G384">
        <f t="shared" si="83"/>
        <v>180.5</v>
      </c>
      <c r="H384" s="20">
        <f t="shared" si="84"/>
        <v>103.4349030470914</v>
      </c>
    </row>
    <row r="385" spans="1:12" ht="15" x14ac:dyDescent="0.25">
      <c r="A385" s="5">
        <f t="shared" si="85"/>
        <v>41543</v>
      </c>
      <c r="B385">
        <v>1.5</v>
      </c>
      <c r="C385">
        <v>44.3</v>
      </c>
      <c r="D385">
        <v>365.7</v>
      </c>
      <c r="E385">
        <v>129.30000000000001</v>
      </c>
      <c r="F385">
        <f t="shared" si="82"/>
        <v>367.2</v>
      </c>
      <c r="G385">
        <f t="shared" si="83"/>
        <v>173.60000000000002</v>
      </c>
      <c r="H385" s="20">
        <f t="shared" si="84"/>
        <v>111.52073732718893</v>
      </c>
      <c r="L385" s="271"/>
    </row>
    <row r="386" spans="1:12" x14ac:dyDescent="0.25">
      <c r="A386" s="5">
        <f t="shared" si="85"/>
        <v>41550</v>
      </c>
      <c r="B386">
        <v>8.5</v>
      </c>
      <c r="C386">
        <v>28</v>
      </c>
      <c r="D386">
        <v>365.7</v>
      </c>
      <c r="E386">
        <v>161.69999999999999</v>
      </c>
      <c r="F386">
        <f t="shared" si="82"/>
        <v>374.2</v>
      </c>
      <c r="G386">
        <f t="shared" si="83"/>
        <v>189.7</v>
      </c>
      <c r="H386" s="20">
        <f t="shared" si="84"/>
        <v>97.258829731154449</v>
      </c>
    </row>
    <row r="387" spans="1:12" x14ac:dyDescent="0.25">
      <c r="A387" s="5">
        <f t="shared" si="85"/>
        <v>41557</v>
      </c>
      <c r="F387">
        <f t="shared" si="82"/>
        <v>0</v>
      </c>
      <c r="G387">
        <f t="shared" si="83"/>
        <v>0</v>
      </c>
      <c r="H387" s="20" t="e">
        <f t="shared" si="84"/>
        <v>#DIV/0!</v>
      </c>
    </row>
    <row r="388" spans="1:12" x14ac:dyDescent="0.25">
      <c r="A388" s="5">
        <f t="shared" si="85"/>
        <v>41564</v>
      </c>
      <c r="F388">
        <f t="shared" si="82"/>
        <v>0</v>
      </c>
      <c r="G388">
        <f t="shared" si="83"/>
        <v>0</v>
      </c>
      <c r="H388" s="20" t="e">
        <f t="shared" si="84"/>
        <v>#DIV/0!</v>
      </c>
    </row>
    <row r="389" spans="1:12" x14ac:dyDescent="0.25">
      <c r="A389" s="5">
        <f t="shared" si="85"/>
        <v>41571</v>
      </c>
      <c r="B389">
        <v>25.5</v>
      </c>
      <c r="C389">
        <v>28</v>
      </c>
      <c r="D389">
        <v>365.7</v>
      </c>
      <c r="E389">
        <v>161.69999999999999</v>
      </c>
      <c r="F389">
        <f t="shared" si="82"/>
        <v>391.2</v>
      </c>
      <c r="G389">
        <f t="shared" si="83"/>
        <v>189.7</v>
      </c>
      <c r="H389" s="20">
        <f t="shared" si="84"/>
        <v>106.22034791776488</v>
      </c>
    </row>
    <row r="390" spans="1:12" x14ac:dyDescent="0.25">
      <c r="A390" s="5">
        <f t="shared" si="85"/>
        <v>41578</v>
      </c>
      <c r="B390">
        <v>85.5</v>
      </c>
      <c r="C390">
        <v>26</v>
      </c>
      <c r="D390">
        <v>365.7</v>
      </c>
      <c r="E390">
        <v>161.69999999999999</v>
      </c>
      <c r="F390">
        <f t="shared" si="82"/>
        <v>451.2</v>
      </c>
      <c r="G390">
        <f t="shared" si="83"/>
        <v>187.7</v>
      </c>
      <c r="H390" s="20">
        <f t="shared" si="84"/>
        <v>140.38359083644113</v>
      </c>
    </row>
    <row r="391" spans="1:12" ht="15" x14ac:dyDescent="0.25">
      <c r="A391" s="5">
        <f t="shared" si="85"/>
        <v>41585</v>
      </c>
      <c r="B391">
        <v>85.5</v>
      </c>
      <c r="C391">
        <v>26</v>
      </c>
      <c r="D391">
        <v>365.7</v>
      </c>
      <c r="E391">
        <v>161.69999999999999</v>
      </c>
      <c r="F391">
        <f t="shared" si="82"/>
        <v>451.2</v>
      </c>
      <c r="G391">
        <f t="shared" si="83"/>
        <v>187.7</v>
      </c>
      <c r="H391" s="20">
        <f t="shared" si="84"/>
        <v>140.38359083644113</v>
      </c>
      <c r="K391" s="271"/>
    </row>
    <row r="392" spans="1:12" x14ac:dyDescent="0.25">
      <c r="A392" s="5">
        <f t="shared" si="85"/>
        <v>41592</v>
      </c>
      <c r="B392">
        <v>85.5</v>
      </c>
      <c r="C392">
        <v>27.4</v>
      </c>
      <c r="D392">
        <v>365.7</v>
      </c>
      <c r="E392">
        <v>161.69999999999999</v>
      </c>
      <c r="F392">
        <f t="shared" si="82"/>
        <v>451.2</v>
      </c>
      <c r="G392">
        <f t="shared" si="83"/>
        <v>189.1</v>
      </c>
      <c r="H392" s="20">
        <f t="shared" si="84"/>
        <v>138.60391327340031</v>
      </c>
    </row>
    <row r="393" spans="1:12" x14ac:dyDescent="0.25">
      <c r="A393" s="5">
        <f t="shared" si="85"/>
        <v>41599</v>
      </c>
      <c r="B393">
        <v>85.5</v>
      </c>
      <c r="C393">
        <v>26</v>
      </c>
      <c r="D393">
        <v>365.7</v>
      </c>
      <c r="E393">
        <v>161.69999999999999</v>
      </c>
      <c r="F393">
        <f t="shared" si="82"/>
        <v>451.2</v>
      </c>
      <c r="G393">
        <f t="shared" si="83"/>
        <v>187.7</v>
      </c>
      <c r="H393" s="20">
        <f t="shared" si="84"/>
        <v>140.38359083644113</v>
      </c>
    </row>
    <row r="394" spans="1:12" x14ac:dyDescent="0.25">
      <c r="A394" s="5">
        <f t="shared" si="85"/>
        <v>41606</v>
      </c>
      <c r="B394">
        <v>93.8</v>
      </c>
      <c r="C394">
        <v>34.5</v>
      </c>
      <c r="D394">
        <v>365.7</v>
      </c>
      <c r="E394">
        <v>161.69999999999999</v>
      </c>
      <c r="F394">
        <f t="shared" si="82"/>
        <v>459.5</v>
      </c>
      <c r="G394">
        <f t="shared" si="83"/>
        <v>196.2</v>
      </c>
      <c r="H394" s="20">
        <f t="shared" si="84"/>
        <v>134.19979612640165</v>
      </c>
    </row>
    <row r="395" spans="1:12" x14ac:dyDescent="0.25">
      <c r="A395" s="5">
        <f t="shared" si="85"/>
        <v>41613</v>
      </c>
      <c r="B395">
        <v>104.3</v>
      </c>
      <c r="C395">
        <v>31.5</v>
      </c>
      <c r="D395">
        <v>373.4</v>
      </c>
      <c r="E395">
        <v>161.69999999999999</v>
      </c>
      <c r="F395">
        <f t="shared" si="82"/>
        <v>477.7</v>
      </c>
      <c r="G395">
        <f t="shared" si="83"/>
        <v>193.2</v>
      </c>
      <c r="H395" s="20">
        <f t="shared" si="84"/>
        <v>147.25672877846793</v>
      </c>
    </row>
    <row r="396" spans="1:12" x14ac:dyDescent="0.25">
      <c r="A396" s="5">
        <f t="shared" si="85"/>
        <v>41620</v>
      </c>
      <c r="B396">
        <v>89.8</v>
      </c>
      <c r="C396">
        <v>31.5</v>
      </c>
      <c r="D396">
        <v>388.6</v>
      </c>
      <c r="E396">
        <v>161.69999999999999</v>
      </c>
      <c r="F396">
        <f t="shared" si="82"/>
        <v>478.40000000000003</v>
      </c>
      <c r="G396">
        <f t="shared" si="83"/>
        <v>193.2</v>
      </c>
      <c r="H396" s="20">
        <f t="shared" si="84"/>
        <v>147.61904761904768</v>
      </c>
    </row>
    <row r="397" spans="1:12" x14ac:dyDescent="0.25">
      <c r="A397" s="5">
        <f t="shared" si="85"/>
        <v>41627</v>
      </c>
      <c r="B397" s="16">
        <v>100.8</v>
      </c>
      <c r="C397" s="16">
        <v>34</v>
      </c>
      <c r="D397">
        <v>388.6</v>
      </c>
      <c r="E397">
        <v>161.69999999999999</v>
      </c>
      <c r="F397">
        <f t="shared" si="82"/>
        <v>489.40000000000003</v>
      </c>
      <c r="G397">
        <f t="shared" si="83"/>
        <v>195.7</v>
      </c>
      <c r="H397" s="20">
        <f t="shared" si="84"/>
        <v>150.07664793050591</v>
      </c>
    </row>
    <row r="398" spans="1:12" x14ac:dyDescent="0.25">
      <c r="A398" s="5">
        <f t="shared" si="85"/>
        <v>41634</v>
      </c>
      <c r="B398" s="16">
        <v>122.8</v>
      </c>
      <c r="C398" s="16">
        <v>34</v>
      </c>
      <c r="D398">
        <v>388.6</v>
      </c>
      <c r="E398">
        <v>161.69999999999999</v>
      </c>
      <c r="F398">
        <f t="shared" si="82"/>
        <v>511.40000000000003</v>
      </c>
      <c r="G398">
        <f t="shared" si="83"/>
        <v>195.7</v>
      </c>
      <c r="H398" s="20">
        <f t="shared" si="84"/>
        <v>161.31834440470109</v>
      </c>
    </row>
    <row r="399" spans="1:12" x14ac:dyDescent="0.25">
      <c r="A399" s="5">
        <f t="shared" si="85"/>
        <v>41641</v>
      </c>
      <c r="B399" s="16">
        <v>123</v>
      </c>
      <c r="C399" s="16">
        <v>59</v>
      </c>
      <c r="D399">
        <v>388.6</v>
      </c>
      <c r="E399">
        <v>161.69999999999999</v>
      </c>
      <c r="F399">
        <f t="shared" si="82"/>
        <v>511.6</v>
      </c>
      <c r="G399">
        <f t="shared" si="83"/>
        <v>220.7</v>
      </c>
      <c r="H399" s="20">
        <f t="shared" si="84"/>
        <v>131.80788400543724</v>
      </c>
    </row>
    <row r="400" spans="1:12" ht="15" x14ac:dyDescent="0.25">
      <c r="A400" s="5">
        <f t="shared" si="85"/>
        <v>41648</v>
      </c>
      <c r="B400" s="16">
        <v>107.5</v>
      </c>
      <c r="C400" s="16">
        <v>59</v>
      </c>
      <c r="D400">
        <v>408.7</v>
      </c>
      <c r="E400">
        <v>161.69999999999999</v>
      </c>
      <c r="F400">
        <f t="shared" si="82"/>
        <v>516.20000000000005</v>
      </c>
      <c r="G400">
        <f t="shared" si="83"/>
        <v>220.7</v>
      </c>
      <c r="H400" s="20">
        <f t="shared" si="84"/>
        <v>133.89216130493887</v>
      </c>
      <c r="J400" s="271"/>
    </row>
    <row r="401" spans="1:13" x14ac:dyDescent="0.25">
      <c r="A401" s="5">
        <f t="shared" si="85"/>
        <v>41655</v>
      </c>
      <c r="B401" s="16">
        <v>73</v>
      </c>
      <c r="C401" s="16">
        <v>129</v>
      </c>
      <c r="D401">
        <v>444.9</v>
      </c>
      <c r="E401">
        <v>161.69999999999999</v>
      </c>
      <c r="F401">
        <f t="shared" ref="F401:F449" si="86">+B401+D401</f>
        <v>517.9</v>
      </c>
      <c r="G401">
        <f t="shared" ref="G401:G449" si="87">+C401+E401</f>
        <v>290.7</v>
      </c>
      <c r="H401" s="20">
        <f t="shared" ref="H401:H449" si="88">+(F401/G401-1)*100</f>
        <v>78.156174750601991</v>
      </c>
    </row>
    <row r="402" spans="1:13" x14ac:dyDescent="0.25">
      <c r="A402" s="5">
        <f t="shared" si="85"/>
        <v>41662</v>
      </c>
      <c r="B402" s="16">
        <v>73</v>
      </c>
      <c r="C402" s="16">
        <v>135.30000000000001</v>
      </c>
      <c r="D402">
        <v>444.9</v>
      </c>
      <c r="E402">
        <v>216.8</v>
      </c>
      <c r="F402">
        <f t="shared" si="86"/>
        <v>517.9</v>
      </c>
      <c r="G402">
        <f t="shared" si="87"/>
        <v>352.1</v>
      </c>
      <c r="H402" s="20">
        <f t="shared" si="88"/>
        <v>47.088895200227185</v>
      </c>
    </row>
    <row r="403" spans="1:13" ht="15" x14ac:dyDescent="0.25">
      <c r="A403" s="5">
        <f t="shared" si="85"/>
        <v>41669</v>
      </c>
      <c r="B403" s="16">
        <v>73.5</v>
      </c>
      <c r="C403" s="16">
        <v>135.30000000000001</v>
      </c>
      <c r="D403">
        <v>444.9</v>
      </c>
      <c r="E403">
        <v>216.8</v>
      </c>
      <c r="F403">
        <f t="shared" si="86"/>
        <v>518.4</v>
      </c>
      <c r="G403">
        <f t="shared" si="87"/>
        <v>352.1</v>
      </c>
      <c r="H403" s="20">
        <f t="shared" si="88"/>
        <v>47.230900312411237</v>
      </c>
      <c r="J403" s="271"/>
      <c r="M403" s="271"/>
    </row>
    <row r="404" spans="1:13" ht="15" x14ac:dyDescent="0.25">
      <c r="A404" s="5">
        <f t="shared" si="85"/>
        <v>41676</v>
      </c>
      <c r="B404" s="16">
        <v>73.5</v>
      </c>
      <c r="C404" s="16">
        <v>209.7</v>
      </c>
      <c r="D404">
        <v>444.9</v>
      </c>
      <c r="E404">
        <v>216.8</v>
      </c>
      <c r="F404">
        <f t="shared" si="86"/>
        <v>518.4</v>
      </c>
      <c r="G404">
        <f t="shared" si="87"/>
        <v>426.5</v>
      </c>
      <c r="H404" s="20">
        <f t="shared" si="88"/>
        <v>21.547479484173504</v>
      </c>
      <c r="J404" s="271"/>
    </row>
    <row r="405" spans="1:13" x14ac:dyDescent="0.25">
      <c r="A405" s="5">
        <f t="shared" si="85"/>
        <v>41683</v>
      </c>
      <c r="B405" s="16">
        <v>75.7</v>
      </c>
      <c r="C405" s="16">
        <v>205.3</v>
      </c>
      <c r="D405">
        <v>444.9</v>
      </c>
      <c r="E405">
        <v>216.8</v>
      </c>
      <c r="F405">
        <f t="shared" si="86"/>
        <v>520.6</v>
      </c>
      <c r="G405">
        <f t="shared" si="87"/>
        <v>422.1</v>
      </c>
      <c r="H405" s="20">
        <f t="shared" si="88"/>
        <v>23.335702440180061</v>
      </c>
    </row>
    <row r="406" spans="1:13" x14ac:dyDescent="0.25">
      <c r="A406" s="5">
        <f t="shared" si="85"/>
        <v>41690</v>
      </c>
      <c r="B406" s="16">
        <v>16</v>
      </c>
      <c r="C406" s="16">
        <v>173.8</v>
      </c>
      <c r="D406">
        <v>501.1</v>
      </c>
      <c r="E406">
        <v>252.4</v>
      </c>
      <c r="F406">
        <f t="shared" si="86"/>
        <v>517.1</v>
      </c>
      <c r="G406">
        <f t="shared" si="87"/>
        <v>426.20000000000005</v>
      </c>
      <c r="H406" s="20">
        <f t="shared" si="88"/>
        <v>21.328015016424207</v>
      </c>
    </row>
    <row r="407" spans="1:13" x14ac:dyDescent="0.25">
      <c r="A407" s="5">
        <f t="shared" si="85"/>
        <v>41697</v>
      </c>
      <c r="B407" s="16">
        <v>21</v>
      </c>
      <c r="C407" s="16">
        <v>138</v>
      </c>
      <c r="D407">
        <v>501.1</v>
      </c>
      <c r="E407">
        <v>305.5</v>
      </c>
      <c r="F407">
        <f t="shared" si="86"/>
        <v>522.1</v>
      </c>
      <c r="G407">
        <f t="shared" si="87"/>
        <v>443.5</v>
      </c>
      <c r="H407" s="20">
        <f t="shared" si="88"/>
        <v>17.72266065388952</v>
      </c>
    </row>
    <row r="408" spans="1:13" ht="15" x14ac:dyDescent="0.25">
      <c r="A408" s="5">
        <f t="shared" si="85"/>
        <v>41704</v>
      </c>
      <c r="B408" s="16">
        <v>27.6</v>
      </c>
      <c r="C408" s="16">
        <v>162.5</v>
      </c>
      <c r="D408">
        <v>501.1</v>
      </c>
      <c r="E408">
        <v>305.5</v>
      </c>
      <c r="F408">
        <f t="shared" si="86"/>
        <v>528.70000000000005</v>
      </c>
      <c r="G408">
        <f t="shared" si="87"/>
        <v>468</v>
      </c>
      <c r="H408" s="20">
        <f t="shared" si="88"/>
        <v>12.97008547008549</v>
      </c>
      <c r="J408" s="271"/>
    </row>
    <row r="409" spans="1:13" x14ac:dyDescent="0.25">
      <c r="A409" s="5">
        <f t="shared" si="85"/>
        <v>41711</v>
      </c>
      <c r="B409" s="16">
        <v>27.6</v>
      </c>
      <c r="C409" s="16">
        <v>127.5</v>
      </c>
      <c r="D409">
        <v>501.1</v>
      </c>
      <c r="E409" s="16">
        <v>344</v>
      </c>
      <c r="F409">
        <f t="shared" si="86"/>
        <v>528.70000000000005</v>
      </c>
      <c r="G409">
        <f t="shared" si="87"/>
        <v>471.5</v>
      </c>
      <c r="H409" s="20">
        <f t="shared" si="88"/>
        <v>12.131495227995771</v>
      </c>
    </row>
    <row r="410" spans="1:13" x14ac:dyDescent="0.25">
      <c r="A410" s="5">
        <f t="shared" si="85"/>
        <v>41718</v>
      </c>
      <c r="B410" s="16">
        <v>27.6</v>
      </c>
      <c r="C410" s="16">
        <v>183.3</v>
      </c>
      <c r="D410">
        <v>501.1</v>
      </c>
      <c r="E410" s="16">
        <v>344</v>
      </c>
      <c r="F410">
        <f t="shared" si="86"/>
        <v>528.70000000000005</v>
      </c>
      <c r="G410">
        <f t="shared" si="87"/>
        <v>527.29999999999995</v>
      </c>
      <c r="H410" s="20">
        <f t="shared" si="88"/>
        <v>0.26550350843923542</v>
      </c>
    </row>
    <row r="411" spans="1:13" x14ac:dyDescent="0.25">
      <c r="A411" s="5">
        <f t="shared" si="85"/>
        <v>41725</v>
      </c>
      <c r="B411" s="16">
        <v>27.6</v>
      </c>
      <c r="C411" s="16">
        <v>183.3</v>
      </c>
      <c r="D411">
        <v>501.1</v>
      </c>
      <c r="E411" s="16">
        <v>344</v>
      </c>
      <c r="F411">
        <f t="shared" si="86"/>
        <v>528.70000000000005</v>
      </c>
      <c r="G411">
        <f t="shared" si="87"/>
        <v>527.29999999999995</v>
      </c>
      <c r="H411" s="20">
        <f t="shared" si="88"/>
        <v>0.26550350843923542</v>
      </c>
    </row>
    <row r="412" spans="1:13" x14ac:dyDescent="0.25">
      <c r="A412" s="5">
        <f t="shared" si="85"/>
        <v>41732</v>
      </c>
      <c r="B412" s="16">
        <v>-6.4</v>
      </c>
      <c r="C412" s="16">
        <v>148.30000000000001</v>
      </c>
      <c r="D412">
        <v>575.5</v>
      </c>
      <c r="E412" s="16">
        <v>382.5</v>
      </c>
      <c r="F412">
        <f t="shared" si="86"/>
        <v>569.1</v>
      </c>
      <c r="G412">
        <f t="shared" si="87"/>
        <v>530.79999999999995</v>
      </c>
      <c r="H412" s="20">
        <f t="shared" si="88"/>
        <v>7.2155237377543369</v>
      </c>
    </row>
    <row r="413" spans="1:13" x14ac:dyDescent="0.25">
      <c r="A413" s="5">
        <f t="shared" si="85"/>
        <v>41739</v>
      </c>
      <c r="B413" s="16">
        <v>58.2</v>
      </c>
      <c r="C413" s="16">
        <v>148.30000000000001</v>
      </c>
      <c r="D413">
        <v>575.5</v>
      </c>
      <c r="E413" s="16">
        <v>382.5</v>
      </c>
      <c r="F413">
        <f t="shared" si="86"/>
        <v>633.70000000000005</v>
      </c>
      <c r="G413">
        <f t="shared" si="87"/>
        <v>530.79999999999995</v>
      </c>
      <c r="H413" s="20">
        <f t="shared" si="88"/>
        <v>19.385832705350438</v>
      </c>
    </row>
    <row r="414" spans="1:13" x14ac:dyDescent="0.25">
      <c r="A414" s="5">
        <f t="shared" si="85"/>
        <v>41746</v>
      </c>
      <c r="B414" s="16">
        <v>34.700000000000003</v>
      </c>
      <c r="C414" s="16">
        <v>163.30000000000001</v>
      </c>
      <c r="D414">
        <v>575.5</v>
      </c>
      <c r="E414" s="16">
        <v>382.5</v>
      </c>
      <c r="F414">
        <f t="shared" si="86"/>
        <v>610.20000000000005</v>
      </c>
      <c r="G414">
        <f t="shared" si="87"/>
        <v>545.79999999999995</v>
      </c>
      <c r="H414" s="20">
        <f t="shared" si="88"/>
        <v>11.799193843898891</v>
      </c>
    </row>
    <row r="415" spans="1:13" x14ac:dyDescent="0.25">
      <c r="A415" s="5">
        <f t="shared" si="85"/>
        <v>41753</v>
      </c>
      <c r="F415">
        <f t="shared" si="86"/>
        <v>0</v>
      </c>
      <c r="G415">
        <f t="shared" si="87"/>
        <v>0</v>
      </c>
      <c r="H415" s="20" t="e">
        <f t="shared" si="88"/>
        <v>#DIV/0!</v>
      </c>
    </row>
    <row r="416" spans="1:13" x14ac:dyDescent="0.25">
      <c r="A416" s="5">
        <f t="shared" si="85"/>
        <v>41760</v>
      </c>
      <c r="B416">
        <v>34.700000000000003</v>
      </c>
      <c r="C416">
        <v>133.69999999999999</v>
      </c>
      <c r="D416">
        <v>575.5</v>
      </c>
      <c r="E416">
        <v>411.4</v>
      </c>
      <c r="F416">
        <f t="shared" si="86"/>
        <v>610.20000000000005</v>
      </c>
      <c r="G416">
        <f t="shared" si="87"/>
        <v>545.09999999999991</v>
      </c>
      <c r="H416" s="20">
        <f t="shared" si="88"/>
        <v>11.94276279581732</v>
      </c>
      <c r="I416">
        <v>80.5</v>
      </c>
    </row>
    <row r="417" spans="1:9" x14ac:dyDescent="0.25">
      <c r="A417" s="5">
        <f t="shared" si="85"/>
        <v>41767</v>
      </c>
      <c r="B417">
        <v>39.700000000000003</v>
      </c>
      <c r="C417">
        <v>138.69999999999999</v>
      </c>
      <c r="D417">
        <v>575.5</v>
      </c>
      <c r="E417">
        <v>441.4</v>
      </c>
      <c r="F417">
        <f t="shared" si="86"/>
        <v>615.20000000000005</v>
      </c>
      <c r="G417">
        <f t="shared" si="87"/>
        <v>580.09999999999991</v>
      </c>
      <c r="H417" s="20">
        <f t="shared" si="88"/>
        <v>6.0506809170832954</v>
      </c>
      <c r="I417">
        <v>95.5</v>
      </c>
    </row>
    <row r="418" spans="1:9" x14ac:dyDescent="0.25">
      <c r="A418" s="5">
        <f t="shared" si="85"/>
        <v>41774</v>
      </c>
      <c r="B418">
        <v>34.700000000000003</v>
      </c>
      <c r="C418">
        <v>138.69999999999999</v>
      </c>
      <c r="D418">
        <v>575.5</v>
      </c>
      <c r="E418">
        <v>441.4</v>
      </c>
      <c r="F418">
        <f t="shared" si="86"/>
        <v>610.20000000000005</v>
      </c>
      <c r="G418">
        <f t="shared" si="87"/>
        <v>580.09999999999991</v>
      </c>
      <c r="H418" s="20">
        <f t="shared" si="88"/>
        <v>5.188760558524419</v>
      </c>
      <c r="I418">
        <v>123</v>
      </c>
    </row>
    <row r="419" spans="1:9" x14ac:dyDescent="0.25">
      <c r="A419" s="5">
        <f t="shared" si="85"/>
        <v>41781</v>
      </c>
      <c r="B419">
        <v>34.700000000000003</v>
      </c>
      <c r="C419">
        <v>73</v>
      </c>
      <c r="D419">
        <v>575.5</v>
      </c>
      <c r="E419">
        <v>520.6</v>
      </c>
      <c r="F419">
        <f t="shared" si="86"/>
        <v>610.20000000000005</v>
      </c>
      <c r="G419">
        <f t="shared" si="87"/>
        <v>593.6</v>
      </c>
      <c r="H419" s="20">
        <f t="shared" si="88"/>
        <v>2.7964959568733239</v>
      </c>
      <c r="I419">
        <v>134</v>
      </c>
    </row>
    <row r="420" spans="1:9" x14ac:dyDescent="0.25">
      <c r="A420" s="5">
        <f t="shared" si="85"/>
        <v>41788</v>
      </c>
      <c r="B420">
        <v>28.1</v>
      </c>
      <c r="C420">
        <v>39</v>
      </c>
      <c r="D420">
        <v>582.1</v>
      </c>
      <c r="E420">
        <v>553.6</v>
      </c>
      <c r="F420">
        <f t="shared" si="86"/>
        <v>610.20000000000005</v>
      </c>
      <c r="G420">
        <f t="shared" si="87"/>
        <v>592.6</v>
      </c>
      <c r="H420" s="20">
        <f t="shared" si="88"/>
        <v>2.9699628754640495</v>
      </c>
      <c r="I420">
        <v>139</v>
      </c>
    </row>
    <row r="421" spans="1:9" x14ac:dyDescent="0.25">
      <c r="A421" s="5">
        <f t="shared" si="85"/>
        <v>41795</v>
      </c>
      <c r="B421">
        <v>216.3</v>
      </c>
      <c r="C421">
        <v>141.5</v>
      </c>
      <c r="D421">
        <v>0</v>
      </c>
      <c r="E421">
        <v>0</v>
      </c>
      <c r="F421">
        <f t="shared" si="86"/>
        <v>216.3</v>
      </c>
      <c r="G421">
        <f t="shared" si="87"/>
        <v>141.5</v>
      </c>
      <c r="H421" s="20">
        <f t="shared" si="88"/>
        <v>52.862190812720854</v>
      </c>
    </row>
    <row r="422" spans="1:9" x14ac:dyDescent="0.25">
      <c r="A422" s="5">
        <f t="shared" si="85"/>
        <v>41802</v>
      </c>
      <c r="B422">
        <v>207.1</v>
      </c>
      <c r="C422">
        <v>98.5</v>
      </c>
      <c r="D422">
        <v>16.2</v>
      </c>
      <c r="E422">
        <v>0</v>
      </c>
      <c r="F422">
        <f t="shared" si="86"/>
        <v>223.29999999999998</v>
      </c>
      <c r="G422">
        <f t="shared" si="87"/>
        <v>98.5</v>
      </c>
      <c r="H422" s="20">
        <f t="shared" si="88"/>
        <v>126.70050761421319</v>
      </c>
    </row>
    <row r="423" spans="1:9" x14ac:dyDescent="0.25">
      <c r="A423" s="5">
        <f t="shared" si="85"/>
        <v>41809</v>
      </c>
      <c r="B423">
        <v>192.1</v>
      </c>
      <c r="C423">
        <v>197.5</v>
      </c>
      <c r="D423">
        <v>37.200000000000003</v>
      </c>
      <c r="E423">
        <v>0</v>
      </c>
      <c r="F423">
        <f t="shared" si="86"/>
        <v>229.3</v>
      </c>
      <c r="G423">
        <f t="shared" si="87"/>
        <v>197.5</v>
      </c>
      <c r="H423" s="20">
        <f t="shared" si="88"/>
        <v>16.101265822784818</v>
      </c>
    </row>
    <row r="424" spans="1:9" x14ac:dyDescent="0.25">
      <c r="A424" s="5">
        <f t="shared" si="85"/>
        <v>41816</v>
      </c>
      <c r="B424">
        <v>202.7</v>
      </c>
      <c r="C424">
        <v>194.1</v>
      </c>
      <c r="D424">
        <v>37.200000000000003</v>
      </c>
      <c r="E424">
        <v>12.1</v>
      </c>
      <c r="F424">
        <f t="shared" si="86"/>
        <v>239.89999999999998</v>
      </c>
      <c r="G424">
        <f t="shared" si="87"/>
        <v>206.2</v>
      </c>
      <c r="H424" s="20">
        <f t="shared" si="88"/>
        <v>16.343355965082431</v>
      </c>
    </row>
    <row r="425" spans="1:9" x14ac:dyDescent="0.25">
      <c r="A425" s="5">
        <f t="shared" si="85"/>
        <v>41823</v>
      </c>
      <c r="B425">
        <v>202.7</v>
      </c>
      <c r="C425">
        <v>223.1</v>
      </c>
      <c r="D425">
        <v>37.200000000000003</v>
      </c>
      <c r="E425">
        <v>39.6</v>
      </c>
      <c r="F425">
        <f t="shared" si="86"/>
        <v>239.89999999999998</v>
      </c>
      <c r="G425">
        <f t="shared" si="87"/>
        <v>262.7</v>
      </c>
      <c r="H425" s="20">
        <f t="shared" si="88"/>
        <v>-8.6791016368481184</v>
      </c>
    </row>
    <row r="426" spans="1:9" x14ac:dyDescent="0.25">
      <c r="A426" s="5">
        <f t="shared" si="85"/>
        <v>41830</v>
      </c>
      <c r="B426">
        <v>161.69999999999999</v>
      </c>
      <c r="C426">
        <v>141.6</v>
      </c>
      <c r="D426">
        <v>73.900000000000006</v>
      </c>
      <c r="E426">
        <v>129.69999999999999</v>
      </c>
      <c r="F426">
        <f t="shared" si="86"/>
        <v>235.6</v>
      </c>
      <c r="G426">
        <f t="shared" si="87"/>
        <v>271.29999999999995</v>
      </c>
      <c r="H426" s="20">
        <f t="shared" si="88"/>
        <v>-13.158864725396224</v>
      </c>
    </row>
    <row r="427" spans="1:9" x14ac:dyDescent="0.25">
      <c r="A427" s="5">
        <f t="shared" si="85"/>
        <v>41837</v>
      </c>
      <c r="B427">
        <v>176.7</v>
      </c>
      <c r="C427">
        <v>145</v>
      </c>
      <c r="D427">
        <v>73.900000000000006</v>
      </c>
      <c r="E427">
        <v>129.69999999999999</v>
      </c>
      <c r="F427">
        <f t="shared" si="86"/>
        <v>250.6</v>
      </c>
      <c r="G427">
        <f t="shared" si="87"/>
        <v>274.7</v>
      </c>
      <c r="H427" s="20">
        <f t="shared" si="88"/>
        <v>-8.7732071350564276</v>
      </c>
    </row>
    <row r="428" spans="1:9" x14ac:dyDescent="0.25">
      <c r="A428" s="5">
        <f t="shared" si="85"/>
        <v>41844</v>
      </c>
      <c r="B428">
        <v>186.7</v>
      </c>
      <c r="C428">
        <v>179</v>
      </c>
      <c r="D428">
        <v>73.900000000000006</v>
      </c>
      <c r="E428">
        <v>137.30000000000001</v>
      </c>
      <c r="F428">
        <f t="shared" si="86"/>
        <v>260.60000000000002</v>
      </c>
      <c r="G428">
        <f t="shared" si="87"/>
        <v>316.3</v>
      </c>
      <c r="H428" s="20">
        <f t="shared" si="88"/>
        <v>-17.609864053114133</v>
      </c>
    </row>
    <row r="429" spans="1:9" x14ac:dyDescent="0.25">
      <c r="A429" s="5">
        <f t="shared" si="85"/>
        <v>41851</v>
      </c>
      <c r="B429">
        <v>191.7</v>
      </c>
      <c r="C429">
        <v>179</v>
      </c>
      <c r="D429">
        <v>73.900000000000006</v>
      </c>
      <c r="E429">
        <v>137.30000000000001</v>
      </c>
      <c r="F429">
        <f t="shared" si="86"/>
        <v>265.60000000000002</v>
      </c>
      <c r="G429">
        <f t="shared" si="87"/>
        <v>316.3</v>
      </c>
      <c r="H429" s="20">
        <f t="shared" si="88"/>
        <v>-16.029086310464745</v>
      </c>
    </row>
    <row r="430" spans="1:9" x14ac:dyDescent="0.25">
      <c r="A430" s="5">
        <f t="shared" si="85"/>
        <v>41858</v>
      </c>
      <c r="B430">
        <v>159.5</v>
      </c>
      <c r="C430">
        <v>179</v>
      </c>
      <c r="D430">
        <v>104.7</v>
      </c>
      <c r="E430">
        <v>137.30000000000001</v>
      </c>
      <c r="F430">
        <f t="shared" si="86"/>
        <v>264.2</v>
      </c>
      <c r="G430">
        <f t="shared" si="87"/>
        <v>316.3</v>
      </c>
      <c r="H430" s="20">
        <f t="shared" si="88"/>
        <v>-16.471704078406578</v>
      </c>
    </row>
    <row r="431" spans="1:9" x14ac:dyDescent="0.25">
      <c r="A431" s="5">
        <f t="shared" si="85"/>
        <v>41865</v>
      </c>
      <c r="B431">
        <v>68.8</v>
      </c>
      <c r="C431">
        <v>179</v>
      </c>
      <c r="D431">
        <v>192.8</v>
      </c>
      <c r="E431">
        <v>137.30000000000001</v>
      </c>
      <c r="F431">
        <f t="shared" si="86"/>
        <v>261.60000000000002</v>
      </c>
      <c r="G431">
        <f t="shared" si="87"/>
        <v>316.3</v>
      </c>
      <c r="H431" s="20">
        <f t="shared" si="88"/>
        <v>-17.293708504584249</v>
      </c>
    </row>
    <row r="432" spans="1:9" x14ac:dyDescent="0.25">
      <c r="A432" s="5">
        <f t="shared" si="85"/>
        <v>41872</v>
      </c>
      <c r="B432">
        <v>50.8</v>
      </c>
      <c r="C432">
        <v>114</v>
      </c>
      <c r="D432">
        <v>218</v>
      </c>
      <c r="E432">
        <v>240.8</v>
      </c>
      <c r="F432">
        <f t="shared" si="86"/>
        <v>268.8</v>
      </c>
      <c r="G432">
        <f t="shared" si="87"/>
        <v>354.8</v>
      </c>
      <c r="H432" s="20">
        <f t="shared" si="88"/>
        <v>-24.239007891770015</v>
      </c>
    </row>
    <row r="433" spans="1:9" x14ac:dyDescent="0.25">
      <c r="A433" s="5">
        <f t="shared" si="85"/>
        <v>41879</v>
      </c>
      <c r="B433">
        <v>50.8</v>
      </c>
      <c r="C433">
        <v>58</v>
      </c>
      <c r="D433">
        <v>218</v>
      </c>
      <c r="E433">
        <v>302.10000000000002</v>
      </c>
      <c r="F433">
        <f t="shared" si="86"/>
        <v>268.8</v>
      </c>
      <c r="G433">
        <f t="shared" si="87"/>
        <v>360.1</v>
      </c>
      <c r="H433" s="20">
        <f t="shared" si="88"/>
        <v>-25.354068314357125</v>
      </c>
    </row>
    <row r="434" spans="1:9" x14ac:dyDescent="0.25">
      <c r="A434" s="5">
        <f t="shared" si="85"/>
        <v>41886</v>
      </c>
      <c r="F434">
        <f t="shared" si="86"/>
        <v>0</v>
      </c>
      <c r="G434">
        <f t="shared" si="87"/>
        <v>0</v>
      </c>
      <c r="H434" s="20" t="e">
        <f t="shared" si="88"/>
        <v>#DIV/0!</v>
      </c>
    </row>
    <row r="435" spans="1:9" x14ac:dyDescent="0.25">
      <c r="A435" s="5">
        <f t="shared" si="85"/>
        <v>41893</v>
      </c>
      <c r="B435">
        <v>50.8</v>
      </c>
      <c r="C435">
        <v>37.5</v>
      </c>
      <c r="D435">
        <v>218</v>
      </c>
      <c r="E435">
        <v>330.1</v>
      </c>
      <c r="F435">
        <f t="shared" si="86"/>
        <v>268.8</v>
      </c>
      <c r="G435">
        <f t="shared" si="87"/>
        <v>367.6</v>
      </c>
      <c r="H435" s="20">
        <f t="shared" si="88"/>
        <v>-26.877040261153429</v>
      </c>
    </row>
    <row r="436" spans="1:9" x14ac:dyDescent="0.25">
      <c r="A436" s="5">
        <f t="shared" si="85"/>
        <v>41900</v>
      </c>
      <c r="B436">
        <v>62.4</v>
      </c>
      <c r="C436">
        <v>1.5</v>
      </c>
      <c r="D436">
        <v>218</v>
      </c>
      <c r="E436">
        <v>365.7</v>
      </c>
      <c r="F436">
        <f t="shared" si="86"/>
        <v>280.39999999999998</v>
      </c>
      <c r="G436">
        <f t="shared" si="87"/>
        <v>367.2</v>
      </c>
      <c r="H436" s="20">
        <f t="shared" si="88"/>
        <v>-23.638344226579523</v>
      </c>
    </row>
    <row r="437" spans="1:9" x14ac:dyDescent="0.25">
      <c r="A437" s="5">
        <f t="shared" si="85"/>
        <v>41907</v>
      </c>
      <c r="B437">
        <v>69.400000000000006</v>
      </c>
      <c r="C437">
        <v>1.5</v>
      </c>
      <c r="D437">
        <v>218</v>
      </c>
      <c r="E437">
        <v>365.7</v>
      </c>
      <c r="F437">
        <f t="shared" si="86"/>
        <v>287.39999999999998</v>
      </c>
      <c r="G437">
        <f t="shared" si="87"/>
        <v>367.2</v>
      </c>
      <c r="H437" s="20">
        <f t="shared" si="88"/>
        <v>-21.732026143790851</v>
      </c>
    </row>
    <row r="438" spans="1:9" x14ac:dyDescent="0.25">
      <c r="A438" s="5">
        <f t="shared" si="85"/>
        <v>41914</v>
      </c>
      <c r="B438">
        <v>69.400000000000006</v>
      </c>
      <c r="C438">
        <v>8.5</v>
      </c>
      <c r="D438">
        <v>218</v>
      </c>
      <c r="E438">
        <v>365.7</v>
      </c>
      <c r="F438">
        <f t="shared" si="86"/>
        <v>287.39999999999998</v>
      </c>
      <c r="G438">
        <f t="shared" si="87"/>
        <v>374.2</v>
      </c>
      <c r="H438" s="20">
        <f t="shared" si="88"/>
        <v>-23.196151790486375</v>
      </c>
    </row>
    <row r="439" spans="1:9" x14ac:dyDescent="0.25">
      <c r="A439" s="5">
        <f t="shared" si="85"/>
        <v>41921</v>
      </c>
      <c r="B439">
        <v>35.9</v>
      </c>
      <c r="C439">
        <v>8.5</v>
      </c>
      <c r="D439">
        <v>254.3</v>
      </c>
      <c r="E439">
        <v>365.7</v>
      </c>
      <c r="F439">
        <f t="shared" si="86"/>
        <v>290.2</v>
      </c>
      <c r="G439">
        <f t="shared" si="87"/>
        <v>374.2</v>
      </c>
      <c r="H439" s="20">
        <f t="shared" si="88"/>
        <v>-22.447888829502936</v>
      </c>
    </row>
    <row r="440" spans="1:9" x14ac:dyDescent="0.25">
      <c r="A440" s="5">
        <f t="shared" si="85"/>
        <v>41928</v>
      </c>
      <c r="B440">
        <v>36.4</v>
      </c>
      <c r="C440">
        <v>8.5</v>
      </c>
      <c r="D440">
        <v>254.3</v>
      </c>
      <c r="E440">
        <v>365.7</v>
      </c>
      <c r="F440">
        <f t="shared" si="86"/>
        <v>290.7</v>
      </c>
      <c r="G440">
        <f t="shared" si="87"/>
        <v>374.2</v>
      </c>
      <c r="H440" s="20">
        <f t="shared" si="88"/>
        <v>-22.314270443613037</v>
      </c>
    </row>
    <row r="441" spans="1:9" x14ac:dyDescent="0.25">
      <c r="A441" s="5">
        <f t="shared" si="85"/>
        <v>41935</v>
      </c>
      <c r="B441">
        <v>46.8</v>
      </c>
      <c r="C441">
        <v>25.5</v>
      </c>
      <c r="D441">
        <v>254.3</v>
      </c>
      <c r="E441">
        <v>365.7</v>
      </c>
      <c r="F441">
        <f t="shared" si="86"/>
        <v>301.10000000000002</v>
      </c>
      <c r="G441">
        <f t="shared" si="87"/>
        <v>391.2</v>
      </c>
      <c r="H441" s="20">
        <f t="shared" si="88"/>
        <v>-23.031697341513279</v>
      </c>
    </row>
    <row r="442" spans="1:9" x14ac:dyDescent="0.25">
      <c r="A442" s="5">
        <f t="shared" si="85"/>
        <v>41942</v>
      </c>
      <c r="B442">
        <v>52.8</v>
      </c>
      <c r="C442">
        <v>85.5</v>
      </c>
      <c r="D442">
        <v>254.3</v>
      </c>
      <c r="E442">
        <v>365.7</v>
      </c>
      <c r="F442">
        <f t="shared" si="86"/>
        <v>307.10000000000002</v>
      </c>
      <c r="G442">
        <f t="shared" si="87"/>
        <v>451.2</v>
      </c>
      <c r="H442" s="20">
        <f t="shared" si="88"/>
        <v>-31.937056737588641</v>
      </c>
    </row>
    <row r="443" spans="1:9" x14ac:dyDescent="0.25">
      <c r="A443" s="5">
        <f t="shared" ref="A443:A506" si="89">+A442+7</f>
        <v>41949</v>
      </c>
      <c r="B443">
        <v>72.8</v>
      </c>
      <c r="C443">
        <v>85.5</v>
      </c>
      <c r="D443">
        <v>254.3</v>
      </c>
      <c r="E443">
        <v>365.7</v>
      </c>
      <c r="F443">
        <f t="shared" si="86"/>
        <v>327.10000000000002</v>
      </c>
      <c r="G443">
        <f t="shared" si="87"/>
        <v>451.2</v>
      </c>
      <c r="H443" s="20">
        <f t="shared" si="88"/>
        <v>-27.504432624113473</v>
      </c>
    </row>
    <row r="444" spans="1:9" x14ac:dyDescent="0.25">
      <c r="A444" s="5">
        <f t="shared" si="89"/>
        <v>41956</v>
      </c>
      <c r="B444">
        <v>90.8</v>
      </c>
      <c r="C444">
        <v>85.5</v>
      </c>
      <c r="D444">
        <v>254.3</v>
      </c>
      <c r="E444">
        <v>365.7</v>
      </c>
      <c r="F444">
        <f t="shared" si="86"/>
        <v>345.1</v>
      </c>
      <c r="G444">
        <f t="shared" si="87"/>
        <v>451.2</v>
      </c>
      <c r="H444" s="20">
        <f t="shared" si="88"/>
        <v>-23.515070921985803</v>
      </c>
      <c r="I444">
        <v>16</v>
      </c>
    </row>
    <row r="445" spans="1:9" x14ac:dyDescent="0.25">
      <c r="A445" s="5">
        <f t="shared" si="89"/>
        <v>41963</v>
      </c>
      <c r="F445">
        <f t="shared" si="86"/>
        <v>0</v>
      </c>
      <c r="G445">
        <f t="shared" si="87"/>
        <v>0</v>
      </c>
      <c r="H445" s="20" t="e">
        <f t="shared" si="88"/>
        <v>#DIV/0!</v>
      </c>
    </row>
    <row r="446" spans="1:9" x14ac:dyDescent="0.25">
      <c r="A446" s="5">
        <f t="shared" si="89"/>
        <v>41970</v>
      </c>
      <c r="B446">
        <v>59</v>
      </c>
      <c r="C446">
        <v>93.8</v>
      </c>
      <c r="D446">
        <v>299.39999999999998</v>
      </c>
      <c r="E446">
        <v>365.7</v>
      </c>
      <c r="F446">
        <f t="shared" si="86"/>
        <v>358.4</v>
      </c>
      <c r="G446">
        <f t="shared" si="87"/>
        <v>459.5</v>
      </c>
      <c r="H446" s="20">
        <f t="shared" si="88"/>
        <v>-22.002176278563656</v>
      </c>
    </row>
    <row r="447" spans="1:9" x14ac:dyDescent="0.25">
      <c r="A447" s="5">
        <f t="shared" si="89"/>
        <v>41977</v>
      </c>
      <c r="B447">
        <v>59</v>
      </c>
      <c r="C447">
        <v>104.3</v>
      </c>
      <c r="D447">
        <v>299.39999999999998</v>
      </c>
      <c r="E447">
        <v>373.4</v>
      </c>
      <c r="F447">
        <f t="shared" si="86"/>
        <v>358.4</v>
      </c>
      <c r="G447">
        <f t="shared" si="87"/>
        <v>477.7</v>
      </c>
      <c r="H447" s="20">
        <f t="shared" si="88"/>
        <v>-24.973832949549934</v>
      </c>
    </row>
    <row r="448" spans="1:9" x14ac:dyDescent="0.25">
      <c r="A448" s="5">
        <f t="shared" si="89"/>
        <v>41984</v>
      </c>
      <c r="B448">
        <v>66.7</v>
      </c>
      <c r="C448">
        <v>89.8</v>
      </c>
      <c r="D448">
        <v>299.39999999999998</v>
      </c>
      <c r="E448">
        <v>388.6</v>
      </c>
      <c r="F448">
        <f t="shared" si="86"/>
        <v>366.09999999999997</v>
      </c>
      <c r="G448">
        <f t="shared" si="87"/>
        <v>478.40000000000003</v>
      </c>
      <c r="H448" s="20">
        <f t="shared" si="88"/>
        <v>-23.474080267558538</v>
      </c>
    </row>
    <row r="449" spans="1:9" x14ac:dyDescent="0.25">
      <c r="A449" s="5">
        <f t="shared" si="89"/>
        <v>41991</v>
      </c>
      <c r="B449">
        <v>76.7</v>
      </c>
      <c r="C449">
        <v>100.8</v>
      </c>
      <c r="D449">
        <v>299.39999999999998</v>
      </c>
      <c r="E449">
        <v>388.6</v>
      </c>
      <c r="F449">
        <f t="shared" si="86"/>
        <v>376.09999999999997</v>
      </c>
      <c r="G449">
        <f t="shared" si="87"/>
        <v>489.40000000000003</v>
      </c>
      <c r="H449" s="20">
        <f t="shared" si="88"/>
        <v>-23.150796894156123</v>
      </c>
    </row>
    <row r="450" spans="1:9" x14ac:dyDescent="0.25">
      <c r="A450" s="5">
        <f t="shared" si="89"/>
        <v>41998</v>
      </c>
      <c r="B450">
        <v>71.7</v>
      </c>
      <c r="C450">
        <v>122.8</v>
      </c>
      <c r="D450">
        <v>304.8</v>
      </c>
      <c r="E450">
        <v>388.6</v>
      </c>
      <c r="F450">
        <f t="shared" ref="F450:F476" si="90">+B450+D450</f>
        <v>376.5</v>
      </c>
      <c r="G450">
        <f t="shared" ref="G450:G476" si="91">+C450+E450</f>
        <v>511.40000000000003</v>
      </c>
      <c r="H450" s="20">
        <f t="shared" ref="H450:H476" si="92">+(F450/G450-1)*100</f>
        <v>-26.378568635119283</v>
      </c>
    </row>
    <row r="451" spans="1:9" x14ac:dyDescent="0.25">
      <c r="A451" s="5">
        <f t="shared" si="89"/>
        <v>42005</v>
      </c>
      <c r="B451">
        <v>71.7</v>
      </c>
      <c r="C451">
        <v>123</v>
      </c>
      <c r="D451">
        <v>304.8</v>
      </c>
      <c r="E451">
        <v>388.6</v>
      </c>
      <c r="F451">
        <f t="shared" si="90"/>
        <v>376.5</v>
      </c>
      <c r="G451">
        <f t="shared" si="91"/>
        <v>511.6</v>
      </c>
      <c r="H451" s="20">
        <f t="shared" si="92"/>
        <v>-26.407349491790466</v>
      </c>
    </row>
    <row r="452" spans="1:9" x14ac:dyDescent="0.25">
      <c r="A452" s="5">
        <f t="shared" si="89"/>
        <v>42012</v>
      </c>
      <c r="B452">
        <v>71.7</v>
      </c>
      <c r="C452">
        <v>107.5</v>
      </c>
      <c r="D452">
        <v>304.8</v>
      </c>
      <c r="E452">
        <v>408.7</v>
      </c>
      <c r="F452">
        <f t="shared" si="90"/>
        <v>376.5</v>
      </c>
      <c r="G452">
        <f t="shared" si="91"/>
        <v>516.20000000000005</v>
      </c>
      <c r="H452" s="20">
        <f t="shared" si="92"/>
        <v>-27.063153816350262</v>
      </c>
    </row>
    <row r="453" spans="1:9" x14ac:dyDescent="0.25">
      <c r="A453" s="5">
        <f t="shared" si="89"/>
        <v>42019</v>
      </c>
      <c r="B453">
        <v>71.7</v>
      </c>
      <c r="C453">
        <v>73</v>
      </c>
      <c r="D453">
        <v>304.8</v>
      </c>
      <c r="E453">
        <v>444.9</v>
      </c>
      <c r="F453">
        <f t="shared" si="90"/>
        <v>376.5</v>
      </c>
      <c r="G453">
        <f t="shared" si="91"/>
        <v>517.9</v>
      </c>
      <c r="H453" s="20">
        <f t="shared" si="92"/>
        <v>-27.302568063332689</v>
      </c>
    </row>
    <row r="454" spans="1:9" x14ac:dyDescent="0.25">
      <c r="A454" s="5">
        <f t="shared" si="89"/>
        <v>42026</v>
      </c>
      <c r="B454">
        <v>48.8</v>
      </c>
      <c r="C454">
        <v>73</v>
      </c>
      <c r="D454">
        <v>331.3</v>
      </c>
      <c r="E454">
        <v>444.9</v>
      </c>
      <c r="F454">
        <f t="shared" si="90"/>
        <v>380.1</v>
      </c>
      <c r="G454">
        <f t="shared" si="91"/>
        <v>517.9</v>
      </c>
      <c r="H454" s="20">
        <f t="shared" si="92"/>
        <v>-26.607453176288853</v>
      </c>
    </row>
    <row r="455" spans="1:9" x14ac:dyDescent="0.25">
      <c r="A455" s="5">
        <f t="shared" si="89"/>
        <v>42033</v>
      </c>
      <c r="B455">
        <v>48.8</v>
      </c>
      <c r="C455">
        <v>73.5</v>
      </c>
      <c r="D455">
        <v>331.3</v>
      </c>
      <c r="E455">
        <v>444.9</v>
      </c>
      <c r="F455">
        <f t="shared" si="90"/>
        <v>380.1</v>
      </c>
      <c r="G455">
        <f t="shared" si="91"/>
        <v>518.4</v>
      </c>
      <c r="H455" s="20">
        <f t="shared" si="92"/>
        <v>-26.678240740740733</v>
      </c>
    </row>
    <row r="456" spans="1:9" x14ac:dyDescent="0.25">
      <c r="A456" s="5">
        <f t="shared" si="89"/>
        <v>42040</v>
      </c>
      <c r="B456">
        <v>48.8</v>
      </c>
      <c r="C456">
        <v>73.5</v>
      </c>
      <c r="D456">
        <v>331.3</v>
      </c>
      <c r="E456">
        <v>444.9</v>
      </c>
      <c r="F456">
        <f t="shared" si="90"/>
        <v>380.1</v>
      </c>
      <c r="G456">
        <f t="shared" si="91"/>
        <v>518.4</v>
      </c>
      <c r="H456" s="20">
        <f t="shared" si="92"/>
        <v>-26.678240740740733</v>
      </c>
      <c r="I456">
        <v>8</v>
      </c>
    </row>
    <row r="457" spans="1:9" x14ac:dyDescent="0.25">
      <c r="A457" s="5">
        <f t="shared" si="89"/>
        <v>42047</v>
      </c>
      <c r="B457">
        <v>48.8</v>
      </c>
      <c r="C457">
        <v>75.7</v>
      </c>
      <c r="D457">
        <v>331.3</v>
      </c>
      <c r="E457">
        <v>444.9</v>
      </c>
      <c r="F457">
        <f t="shared" si="90"/>
        <v>380.1</v>
      </c>
      <c r="G457">
        <f t="shared" si="91"/>
        <v>520.6</v>
      </c>
      <c r="H457" s="20">
        <f t="shared" si="92"/>
        <v>-26.988090664617747</v>
      </c>
      <c r="I457">
        <v>8</v>
      </c>
    </row>
    <row r="458" spans="1:9" x14ac:dyDescent="0.25">
      <c r="A458" s="5">
        <f t="shared" si="89"/>
        <v>42054</v>
      </c>
      <c r="B458">
        <v>48.8</v>
      </c>
      <c r="C458">
        <v>16</v>
      </c>
      <c r="D458">
        <v>331.3</v>
      </c>
      <c r="E458">
        <v>501.1</v>
      </c>
      <c r="F458">
        <f t="shared" si="90"/>
        <v>380.1</v>
      </c>
      <c r="G458">
        <f t="shared" si="91"/>
        <v>517.1</v>
      </c>
      <c r="H458" s="20">
        <f t="shared" si="92"/>
        <v>-26.493908334944884</v>
      </c>
      <c r="I458">
        <v>8</v>
      </c>
    </row>
    <row r="459" spans="1:9" x14ac:dyDescent="0.25">
      <c r="A459" s="5">
        <f t="shared" si="89"/>
        <v>42061</v>
      </c>
      <c r="B459">
        <v>48.8</v>
      </c>
      <c r="C459">
        <v>21</v>
      </c>
      <c r="D459">
        <v>331.3</v>
      </c>
      <c r="E459">
        <v>501.1</v>
      </c>
      <c r="F459">
        <f t="shared" si="90"/>
        <v>380.1</v>
      </c>
      <c r="G459">
        <f t="shared" si="91"/>
        <v>522.1</v>
      </c>
      <c r="H459" s="20">
        <f t="shared" si="92"/>
        <v>-27.197854817084842</v>
      </c>
      <c r="I459">
        <v>8</v>
      </c>
    </row>
    <row r="460" spans="1:9" x14ac:dyDescent="0.25">
      <c r="A460" s="5">
        <f t="shared" si="89"/>
        <v>42068</v>
      </c>
      <c r="B460">
        <v>51.8</v>
      </c>
      <c r="C460">
        <v>27.6</v>
      </c>
      <c r="D460">
        <v>331.3</v>
      </c>
      <c r="E460">
        <v>501.1</v>
      </c>
      <c r="F460">
        <f t="shared" si="90"/>
        <v>383.1</v>
      </c>
      <c r="G460">
        <f t="shared" si="91"/>
        <v>528.70000000000005</v>
      </c>
      <c r="H460" s="20">
        <f t="shared" si="92"/>
        <v>-27.539247210138072</v>
      </c>
      <c r="I460">
        <v>8</v>
      </c>
    </row>
    <row r="461" spans="1:9" x14ac:dyDescent="0.25">
      <c r="A461" s="5">
        <f t="shared" si="89"/>
        <v>42075</v>
      </c>
      <c r="B461">
        <v>51.8</v>
      </c>
      <c r="C461">
        <v>27.6</v>
      </c>
      <c r="D461">
        <v>364.3</v>
      </c>
      <c r="E461">
        <v>501.1</v>
      </c>
      <c r="F461">
        <f t="shared" si="90"/>
        <v>416.1</v>
      </c>
      <c r="G461">
        <f t="shared" si="91"/>
        <v>528.70000000000005</v>
      </c>
      <c r="H461" s="20">
        <f t="shared" si="92"/>
        <v>-21.297522224323817</v>
      </c>
      <c r="I461">
        <v>16</v>
      </c>
    </row>
    <row r="462" spans="1:9" x14ac:dyDescent="0.25">
      <c r="A462" s="5">
        <f t="shared" si="89"/>
        <v>42082</v>
      </c>
      <c r="B462">
        <v>51.8</v>
      </c>
      <c r="C462">
        <v>27.6</v>
      </c>
      <c r="D462">
        <v>364.3</v>
      </c>
      <c r="E462">
        <v>501.1</v>
      </c>
      <c r="F462">
        <f t="shared" si="90"/>
        <v>416.1</v>
      </c>
      <c r="G462">
        <f t="shared" si="91"/>
        <v>528.70000000000005</v>
      </c>
      <c r="H462" s="20">
        <f t="shared" si="92"/>
        <v>-21.297522224323817</v>
      </c>
      <c r="I462">
        <v>16</v>
      </c>
    </row>
    <row r="463" spans="1:9" x14ac:dyDescent="0.25">
      <c r="A463" s="5">
        <f t="shared" si="89"/>
        <v>42089</v>
      </c>
      <c r="B463">
        <v>46.8</v>
      </c>
      <c r="C463">
        <v>27.6</v>
      </c>
      <c r="D463">
        <v>364.3</v>
      </c>
      <c r="E463">
        <v>501.1</v>
      </c>
      <c r="F463">
        <f t="shared" si="90"/>
        <v>411.1</v>
      </c>
      <c r="G463">
        <f t="shared" si="91"/>
        <v>528.70000000000005</v>
      </c>
      <c r="H463" s="20">
        <f t="shared" si="92"/>
        <v>-22.243238131265375</v>
      </c>
      <c r="I463">
        <v>16</v>
      </c>
    </row>
    <row r="464" spans="1:9" x14ac:dyDescent="0.25">
      <c r="A464" s="5">
        <f t="shared" si="89"/>
        <v>42096</v>
      </c>
      <c r="B464">
        <v>49.8</v>
      </c>
      <c r="C464">
        <v>-6.4</v>
      </c>
      <c r="D464">
        <v>364.3</v>
      </c>
      <c r="E464">
        <v>575.5</v>
      </c>
      <c r="F464">
        <f t="shared" si="90"/>
        <v>414.1</v>
      </c>
      <c r="G464">
        <f t="shared" si="91"/>
        <v>569.1</v>
      </c>
      <c r="H464" s="20">
        <f t="shared" si="92"/>
        <v>-27.235986645580745</v>
      </c>
      <c r="I464">
        <v>17</v>
      </c>
    </row>
    <row r="465" spans="1:9" x14ac:dyDescent="0.25">
      <c r="A465" s="5">
        <f t="shared" si="89"/>
        <v>42103</v>
      </c>
      <c r="B465">
        <v>28</v>
      </c>
      <c r="C465">
        <v>58.2</v>
      </c>
      <c r="D465">
        <v>397.3</v>
      </c>
      <c r="E465">
        <v>575.5</v>
      </c>
      <c r="F465">
        <f t="shared" si="90"/>
        <v>425.3</v>
      </c>
      <c r="G465">
        <f t="shared" si="91"/>
        <v>633.70000000000005</v>
      </c>
      <c r="H465" s="20">
        <f t="shared" si="92"/>
        <v>-32.886223765188582</v>
      </c>
      <c r="I465">
        <v>17</v>
      </c>
    </row>
    <row r="466" spans="1:9" x14ac:dyDescent="0.25">
      <c r="A466" s="5">
        <f t="shared" si="89"/>
        <v>42110</v>
      </c>
      <c r="B466">
        <v>25</v>
      </c>
      <c r="C466">
        <v>34.700000000000003</v>
      </c>
      <c r="D466">
        <v>421.1</v>
      </c>
      <c r="E466">
        <v>575.5</v>
      </c>
      <c r="F466">
        <f t="shared" si="90"/>
        <v>446.1</v>
      </c>
      <c r="G466">
        <f t="shared" si="91"/>
        <v>610.20000000000005</v>
      </c>
      <c r="H466" s="20">
        <f t="shared" si="92"/>
        <v>-26.892822025565387</v>
      </c>
      <c r="I466">
        <v>20</v>
      </c>
    </row>
    <row r="467" spans="1:9" x14ac:dyDescent="0.25">
      <c r="A467" s="5">
        <f t="shared" si="89"/>
        <v>42117</v>
      </c>
      <c r="B467">
        <v>25</v>
      </c>
      <c r="C467">
        <v>34.700000000000003</v>
      </c>
      <c r="D467">
        <v>421.1</v>
      </c>
      <c r="E467">
        <v>575.5</v>
      </c>
      <c r="F467">
        <f t="shared" si="90"/>
        <v>446.1</v>
      </c>
      <c r="G467">
        <f t="shared" si="91"/>
        <v>610.20000000000005</v>
      </c>
      <c r="H467" s="20">
        <f t="shared" si="92"/>
        <v>-26.892822025565387</v>
      </c>
      <c r="I467">
        <v>93</v>
      </c>
    </row>
    <row r="468" spans="1:9" x14ac:dyDescent="0.25">
      <c r="A468" s="5">
        <f t="shared" si="89"/>
        <v>42124</v>
      </c>
      <c r="B468">
        <v>25</v>
      </c>
      <c r="C468">
        <v>34.700000000000003</v>
      </c>
      <c r="D468">
        <v>421.1</v>
      </c>
      <c r="E468">
        <v>575.5</v>
      </c>
      <c r="F468">
        <f t="shared" si="90"/>
        <v>446.1</v>
      </c>
      <c r="G468">
        <f t="shared" si="91"/>
        <v>610.20000000000005</v>
      </c>
      <c r="H468" s="20">
        <f t="shared" si="92"/>
        <v>-26.892822025565387</v>
      </c>
      <c r="I468">
        <v>93</v>
      </c>
    </row>
    <row r="469" spans="1:9" x14ac:dyDescent="0.25">
      <c r="A469" s="5">
        <f t="shared" si="89"/>
        <v>42131</v>
      </c>
      <c r="B469">
        <v>25</v>
      </c>
      <c r="C469">
        <v>39.700000000000003</v>
      </c>
      <c r="D469">
        <v>421.1</v>
      </c>
      <c r="E469">
        <v>575.5</v>
      </c>
      <c r="F469">
        <f t="shared" si="90"/>
        <v>446.1</v>
      </c>
      <c r="G469">
        <f t="shared" si="91"/>
        <v>615.20000000000005</v>
      </c>
      <c r="H469" s="20">
        <f t="shared" si="92"/>
        <v>-27.486996098829653</v>
      </c>
      <c r="I469">
        <v>93.5</v>
      </c>
    </row>
    <row r="470" spans="1:9" x14ac:dyDescent="0.25">
      <c r="A470" s="5">
        <f t="shared" si="89"/>
        <v>42138</v>
      </c>
      <c r="B470">
        <v>0</v>
      </c>
      <c r="C470">
        <v>34.700000000000003</v>
      </c>
      <c r="D470">
        <v>480.1</v>
      </c>
      <c r="E470">
        <v>575.5</v>
      </c>
      <c r="F470">
        <f t="shared" si="90"/>
        <v>480.1</v>
      </c>
      <c r="G470">
        <f t="shared" si="91"/>
        <v>610.20000000000005</v>
      </c>
      <c r="H470" s="20">
        <f t="shared" si="92"/>
        <v>-21.320878400524425</v>
      </c>
      <c r="I470">
        <v>93.5</v>
      </c>
    </row>
    <row r="471" spans="1:9" x14ac:dyDescent="0.25">
      <c r="A471" s="5">
        <f t="shared" si="89"/>
        <v>42145</v>
      </c>
      <c r="B471">
        <v>0</v>
      </c>
      <c r="C471">
        <v>34.700000000000003</v>
      </c>
      <c r="D471">
        <v>480.1</v>
      </c>
      <c r="E471">
        <v>575.5</v>
      </c>
      <c r="F471">
        <f t="shared" si="90"/>
        <v>480.1</v>
      </c>
      <c r="G471">
        <f t="shared" si="91"/>
        <v>610.20000000000005</v>
      </c>
      <c r="H471" s="20">
        <f t="shared" si="92"/>
        <v>-21.320878400524425</v>
      </c>
      <c r="I471">
        <v>96.5</v>
      </c>
    </row>
    <row r="472" spans="1:9" x14ac:dyDescent="0.25">
      <c r="A472" s="5">
        <f t="shared" si="89"/>
        <v>42152</v>
      </c>
      <c r="B472">
        <v>0</v>
      </c>
      <c r="C472">
        <v>28.1</v>
      </c>
      <c r="D472">
        <v>480.1</v>
      </c>
      <c r="E472">
        <v>582.1</v>
      </c>
      <c r="F472">
        <f t="shared" si="90"/>
        <v>480.1</v>
      </c>
      <c r="G472">
        <f t="shared" si="91"/>
        <v>610.20000000000005</v>
      </c>
      <c r="H472" s="20">
        <f t="shared" si="92"/>
        <v>-21.320878400524425</v>
      </c>
      <c r="I472">
        <v>96.5</v>
      </c>
    </row>
    <row r="473" spans="1:9" x14ac:dyDescent="0.25">
      <c r="A473" s="5">
        <f t="shared" si="89"/>
        <v>42159</v>
      </c>
      <c r="B473">
        <v>113.5</v>
      </c>
      <c r="C473">
        <v>216.3</v>
      </c>
      <c r="D473">
        <v>0</v>
      </c>
      <c r="E473">
        <v>0</v>
      </c>
      <c r="F473">
        <f t="shared" si="90"/>
        <v>113.5</v>
      </c>
      <c r="G473">
        <f t="shared" si="91"/>
        <v>216.3</v>
      </c>
      <c r="H473" s="20">
        <f t="shared" si="92"/>
        <v>-47.526583448913549</v>
      </c>
    </row>
    <row r="474" spans="1:9" x14ac:dyDescent="0.25">
      <c r="A474" s="5">
        <f t="shared" si="89"/>
        <v>42166</v>
      </c>
      <c r="B474">
        <v>113.5</v>
      </c>
      <c r="C474">
        <v>207.1</v>
      </c>
      <c r="D474">
        <v>0</v>
      </c>
      <c r="E474">
        <v>16.2</v>
      </c>
      <c r="F474">
        <f t="shared" si="90"/>
        <v>113.5</v>
      </c>
      <c r="G474">
        <f t="shared" si="91"/>
        <v>223.29999999999998</v>
      </c>
      <c r="H474" s="20">
        <f t="shared" si="92"/>
        <v>-49.171518137035378</v>
      </c>
    </row>
    <row r="475" spans="1:9" x14ac:dyDescent="0.25">
      <c r="A475" s="5">
        <f t="shared" si="89"/>
        <v>42173</v>
      </c>
      <c r="B475">
        <v>86.5</v>
      </c>
      <c r="C475">
        <v>192.1</v>
      </c>
      <c r="D475">
        <v>33</v>
      </c>
      <c r="E475">
        <v>37.200000000000003</v>
      </c>
      <c r="F475">
        <f t="shared" si="90"/>
        <v>119.5</v>
      </c>
      <c r="G475">
        <f t="shared" si="91"/>
        <v>229.3</v>
      </c>
      <c r="H475" s="20">
        <f t="shared" si="92"/>
        <v>-47.884866986480603</v>
      </c>
    </row>
    <row r="476" spans="1:9" x14ac:dyDescent="0.25">
      <c r="A476" s="5">
        <f t="shared" si="89"/>
        <v>42180</v>
      </c>
      <c r="B476">
        <v>57.5</v>
      </c>
      <c r="C476">
        <v>202.7</v>
      </c>
      <c r="D476">
        <v>64.3</v>
      </c>
      <c r="E476">
        <v>37.200000000000003</v>
      </c>
      <c r="F476">
        <f t="shared" si="90"/>
        <v>121.8</v>
      </c>
      <c r="G476">
        <f t="shared" si="91"/>
        <v>239.89999999999998</v>
      </c>
      <c r="H476" s="20">
        <f t="shared" si="92"/>
        <v>-49.228845352230088</v>
      </c>
    </row>
    <row r="477" spans="1:9" x14ac:dyDescent="0.25">
      <c r="A477" s="5">
        <f t="shared" si="89"/>
        <v>42187</v>
      </c>
      <c r="B477">
        <v>57.5</v>
      </c>
      <c r="C477">
        <v>202.7</v>
      </c>
      <c r="D477">
        <v>64.3</v>
      </c>
      <c r="E477">
        <v>37.200000000000003</v>
      </c>
      <c r="F477">
        <f t="shared" ref="F477:G479" si="93">+B477+D477</f>
        <v>121.8</v>
      </c>
      <c r="G477">
        <f t="shared" si="93"/>
        <v>239.89999999999998</v>
      </c>
      <c r="H477" s="20">
        <f t="shared" ref="H477:H485" si="94">+(F477/G477-1)*100</f>
        <v>-49.228845352230088</v>
      </c>
    </row>
    <row r="478" spans="1:9" x14ac:dyDescent="0.25">
      <c r="A478" s="5">
        <f t="shared" si="89"/>
        <v>42194</v>
      </c>
      <c r="B478" s="16">
        <v>34</v>
      </c>
      <c r="C478">
        <v>161.69999999999999</v>
      </c>
      <c r="D478">
        <v>93.5</v>
      </c>
      <c r="E478">
        <v>73.900000000000006</v>
      </c>
      <c r="F478">
        <f t="shared" si="93"/>
        <v>127.5</v>
      </c>
      <c r="G478">
        <f t="shared" si="93"/>
        <v>235.6</v>
      </c>
      <c r="H478" s="20">
        <f t="shared" si="94"/>
        <v>-45.882852292020374</v>
      </c>
    </row>
    <row r="479" spans="1:9" x14ac:dyDescent="0.25">
      <c r="A479" s="5">
        <f t="shared" si="89"/>
        <v>42201</v>
      </c>
      <c r="B479">
        <v>69.5</v>
      </c>
      <c r="C479">
        <v>176.7</v>
      </c>
      <c r="D479">
        <v>93.5</v>
      </c>
      <c r="E479">
        <v>73.900000000000006</v>
      </c>
      <c r="F479" s="16">
        <f t="shared" si="93"/>
        <v>163</v>
      </c>
      <c r="G479">
        <f t="shared" si="93"/>
        <v>250.6</v>
      </c>
      <c r="H479" s="20">
        <f t="shared" si="94"/>
        <v>-34.956105347166798</v>
      </c>
    </row>
    <row r="480" spans="1:9" x14ac:dyDescent="0.25">
      <c r="A480" s="5">
        <f t="shared" si="89"/>
        <v>42208</v>
      </c>
      <c r="B480">
        <v>69.5</v>
      </c>
      <c r="C480">
        <v>186.7</v>
      </c>
      <c r="D480">
        <v>93.5</v>
      </c>
      <c r="E480">
        <v>73.900000000000006</v>
      </c>
      <c r="F480" s="16">
        <f t="shared" ref="F480:G485" si="95">+B480+D480</f>
        <v>163</v>
      </c>
      <c r="G480">
        <f t="shared" si="95"/>
        <v>260.60000000000002</v>
      </c>
      <c r="H480" s="20">
        <f t="shared" si="94"/>
        <v>-37.452033768227174</v>
      </c>
    </row>
    <row r="481" spans="1:8" x14ac:dyDescent="0.25">
      <c r="A481" s="5">
        <f t="shared" si="89"/>
        <v>42215</v>
      </c>
      <c r="B481">
        <v>69.5</v>
      </c>
      <c r="C481">
        <v>191.7</v>
      </c>
      <c r="D481">
        <v>93.5</v>
      </c>
      <c r="E481">
        <v>73.900000000000006</v>
      </c>
      <c r="F481" s="16">
        <f t="shared" si="95"/>
        <v>163</v>
      </c>
      <c r="G481">
        <f t="shared" si="95"/>
        <v>265.60000000000002</v>
      </c>
      <c r="H481" s="20">
        <f t="shared" si="94"/>
        <v>-38.629518072289159</v>
      </c>
    </row>
    <row r="482" spans="1:8" x14ac:dyDescent="0.25">
      <c r="A482" s="5">
        <f t="shared" si="89"/>
        <v>42222</v>
      </c>
      <c r="B482">
        <v>69.5</v>
      </c>
      <c r="C482">
        <v>159.5</v>
      </c>
      <c r="D482">
        <v>93.5</v>
      </c>
      <c r="E482">
        <v>104.7</v>
      </c>
      <c r="F482" s="16">
        <f t="shared" si="95"/>
        <v>163</v>
      </c>
      <c r="G482">
        <f t="shared" si="95"/>
        <v>264.2</v>
      </c>
      <c r="H482" s="20">
        <f t="shared" si="94"/>
        <v>-38.30431491294474</v>
      </c>
    </row>
    <row r="483" spans="1:8" x14ac:dyDescent="0.25">
      <c r="A483" s="5">
        <f t="shared" si="89"/>
        <v>42229</v>
      </c>
      <c r="B483">
        <v>73.5</v>
      </c>
      <c r="C483">
        <v>68.8</v>
      </c>
      <c r="D483">
        <v>93.5</v>
      </c>
      <c r="E483">
        <v>192.8</v>
      </c>
      <c r="F483" s="16">
        <f t="shared" si="95"/>
        <v>167</v>
      </c>
      <c r="G483">
        <f t="shared" si="95"/>
        <v>261.60000000000002</v>
      </c>
      <c r="H483" s="20">
        <f t="shared" si="94"/>
        <v>-36.162079510703371</v>
      </c>
    </row>
    <row r="484" spans="1:8" x14ac:dyDescent="0.25">
      <c r="A484" s="5">
        <f t="shared" si="89"/>
        <v>42236</v>
      </c>
      <c r="B484">
        <v>90.5</v>
      </c>
      <c r="C484">
        <v>50.8</v>
      </c>
      <c r="D484">
        <v>93.5</v>
      </c>
      <c r="E484">
        <v>218</v>
      </c>
      <c r="F484" s="16">
        <f t="shared" si="95"/>
        <v>184</v>
      </c>
      <c r="G484">
        <f t="shared" si="95"/>
        <v>268.8</v>
      </c>
      <c r="H484" s="20">
        <f t="shared" si="94"/>
        <v>-31.547619047619047</v>
      </c>
    </row>
    <row r="485" spans="1:8" x14ac:dyDescent="0.25">
      <c r="A485" s="5">
        <f t="shared" si="89"/>
        <v>42243</v>
      </c>
      <c r="B485" s="16">
        <v>56</v>
      </c>
      <c r="C485">
        <v>50.8</v>
      </c>
      <c r="D485">
        <v>129.6</v>
      </c>
      <c r="E485">
        <v>14.8</v>
      </c>
      <c r="F485" s="16">
        <f t="shared" si="95"/>
        <v>185.6</v>
      </c>
      <c r="G485">
        <f t="shared" si="95"/>
        <v>65.599999999999994</v>
      </c>
      <c r="H485" s="20">
        <f t="shared" si="94"/>
        <v>182.92682926829272</v>
      </c>
    </row>
    <row r="486" spans="1:8" x14ac:dyDescent="0.25">
      <c r="A486" s="5">
        <f t="shared" si="89"/>
        <v>42250</v>
      </c>
      <c r="B486" s="16">
        <v>56</v>
      </c>
      <c r="C486">
        <v>50.8</v>
      </c>
      <c r="D486">
        <v>129.6</v>
      </c>
      <c r="E486">
        <v>218</v>
      </c>
      <c r="F486" s="16">
        <f t="shared" ref="F486:G488" si="96">+B486+D486</f>
        <v>185.6</v>
      </c>
      <c r="G486">
        <f t="shared" si="96"/>
        <v>268.8</v>
      </c>
      <c r="H486" s="20">
        <f t="shared" ref="H486:H494" si="97">+(F486/G486-1)*100</f>
        <v>-30.952380952380953</v>
      </c>
    </row>
    <row r="487" spans="1:8" x14ac:dyDescent="0.25">
      <c r="A487" s="5">
        <f t="shared" si="89"/>
        <v>42257</v>
      </c>
      <c r="B487" s="16">
        <v>19</v>
      </c>
      <c r="C487">
        <v>50.8</v>
      </c>
      <c r="D487">
        <v>168.8</v>
      </c>
      <c r="E487">
        <v>218</v>
      </c>
      <c r="F487" s="16">
        <f t="shared" si="96"/>
        <v>187.8</v>
      </c>
      <c r="G487">
        <f t="shared" si="96"/>
        <v>268.8</v>
      </c>
      <c r="H487" s="20">
        <f t="shared" si="97"/>
        <v>-30.133928571428569</v>
      </c>
    </row>
    <row r="488" spans="1:8" x14ac:dyDescent="0.25">
      <c r="A488" s="5">
        <f t="shared" si="89"/>
        <v>42264</v>
      </c>
      <c r="B488" s="16">
        <v>19</v>
      </c>
      <c r="C488">
        <v>62.4</v>
      </c>
      <c r="D488">
        <v>168.8</v>
      </c>
      <c r="E488">
        <v>218</v>
      </c>
      <c r="F488" s="16">
        <f t="shared" si="96"/>
        <v>187.8</v>
      </c>
      <c r="G488">
        <f t="shared" si="96"/>
        <v>280.39999999999998</v>
      </c>
      <c r="H488" s="20">
        <f t="shared" si="97"/>
        <v>-33.024251069900131</v>
      </c>
    </row>
    <row r="489" spans="1:8" x14ac:dyDescent="0.25">
      <c r="A489" s="5">
        <f t="shared" si="89"/>
        <v>42271</v>
      </c>
      <c r="B489" s="16">
        <v>19</v>
      </c>
      <c r="C489">
        <v>69.400000000000006</v>
      </c>
      <c r="D489">
        <v>168.8</v>
      </c>
      <c r="E489">
        <v>218</v>
      </c>
      <c r="F489" s="16">
        <f t="shared" ref="F489:G494" si="98">+B489+D489</f>
        <v>187.8</v>
      </c>
      <c r="G489">
        <f t="shared" si="98"/>
        <v>287.39999999999998</v>
      </c>
      <c r="H489" s="20">
        <f t="shared" si="97"/>
        <v>-34.655532359081406</v>
      </c>
    </row>
    <row r="490" spans="1:8" x14ac:dyDescent="0.25">
      <c r="A490" s="5">
        <f t="shared" si="89"/>
        <v>42278</v>
      </c>
      <c r="B490" s="16">
        <v>10</v>
      </c>
      <c r="C490">
        <v>69.400000000000006</v>
      </c>
      <c r="D490">
        <v>187.5</v>
      </c>
      <c r="E490">
        <v>218</v>
      </c>
      <c r="F490" s="16">
        <f t="shared" si="98"/>
        <v>197.5</v>
      </c>
      <c r="G490">
        <f t="shared" si="98"/>
        <v>287.39999999999998</v>
      </c>
      <c r="H490" s="20">
        <f t="shared" si="97"/>
        <v>-31.280445372303401</v>
      </c>
    </row>
    <row r="491" spans="1:8" x14ac:dyDescent="0.25">
      <c r="A491" s="5">
        <f t="shared" si="89"/>
        <v>42285</v>
      </c>
      <c r="B491" s="16">
        <v>28</v>
      </c>
      <c r="C491">
        <v>35.9</v>
      </c>
      <c r="D491">
        <v>187.5</v>
      </c>
      <c r="E491">
        <v>254.3</v>
      </c>
      <c r="F491" s="16">
        <f t="shared" si="98"/>
        <v>215.5</v>
      </c>
      <c r="G491">
        <f t="shared" si="98"/>
        <v>290.2</v>
      </c>
      <c r="H491" s="20">
        <f t="shared" si="97"/>
        <v>-25.740868366643689</v>
      </c>
    </row>
    <row r="492" spans="1:8" x14ac:dyDescent="0.25">
      <c r="A492" s="5">
        <f t="shared" si="89"/>
        <v>42292</v>
      </c>
      <c r="B492">
        <v>28.9</v>
      </c>
      <c r="C492">
        <v>36.4</v>
      </c>
      <c r="D492">
        <v>187.5</v>
      </c>
      <c r="E492">
        <v>254.3</v>
      </c>
      <c r="F492" s="16">
        <f t="shared" si="98"/>
        <v>216.4</v>
      </c>
      <c r="G492">
        <f t="shared" si="98"/>
        <v>290.7</v>
      </c>
      <c r="H492" s="20">
        <f t="shared" si="97"/>
        <v>-25.558995528035766</v>
      </c>
    </row>
    <row r="493" spans="1:8" x14ac:dyDescent="0.25">
      <c r="A493" s="5">
        <f t="shared" si="89"/>
        <v>42299</v>
      </c>
      <c r="B493" s="16">
        <v>28.9</v>
      </c>
      <c r="C493">
        <v>46.8</v>
      </c>
      <c r="D493">
        <v>187.5</v>
      </c>
      <c r="E493">
        <v>254.3</v>
      </c>
      <c r="F493" s="16">
        <f t="shared" si="98"/>
        <v>216.4</v>
      </c>
      <c r="G493">
        <f t="shared" si="98"/>
        <v>301.10000000000002</v>
      </c>
      <c r="H493" s="20">
        <f t="shared" si="97"/>
        <v>-28.130189305878449</v>
      </c>
    </row>
    <row r="494" spans="1:8" x14ac:dyDescent="0.25">
      <c r="A494" s="5">
        <f t="shared" si="89"/>
        <v>42306</v>
      </c>
      <c r="B494" s="16">
        <v>28.9</v>
      </c>
      <c r="C494">
        <v>52.8</v>
      </c>
      <c r="D494">
        <v>187.5</v>
      </c>
      <c r="E494">
        <v>254.3</v>
      </c>
      <c r="F494" s="16">
        <f t="shared" si="98"/>
        <v>216.4</v>
      </c>
      <c r="G494">
        <f t="shared" si="98"/>
        <v>307.10000000000002</v>
      </c>
      <c r="H494" s="20">
        <f t="shared" si="97"/>
        <v>-29.534353630739176</v>
      </c>
    </row>
    <row r="495" spans="1:8" x14ac:dyDescent="0.25">
      <c r="A495" s="5">
        <f t="shared" si="89"/>
        <v>42313</v>
      </c>
      <c r="B495">
        <v>28.9</v>
      </c>
      <c r="C495">
        <v>72.8</v>
      </c>
      <c r="D495">
        <v>187.5</v>
      </c>
      <c r="E495">
        <v>254.3</v>
      </c>
      <c r="F495" s="16">
        <f t="shared" ref="F495:G498" si="99">+B495+D495</f>
        <v>216.4</v>
      </c>
      <c r="G495">
        <f t="shared" si="99"/>
        <v>327.10000000000002</v>
      </c>
      <c r="H495" s="20">
        <f t="shared" ref="H495:H504" si="100">+(F495/G495-1)*100</f>
        <v>-33.842861510241519</v>
      </c>
    </row>
    <row r="496" spans="1:8" x14ac:dyDescent="0.25">
      <c r="A496" s="5">
        <f t="shared" si="89"/>
        <v>42320</v>
      </c>
      <c r="B496" s="16">
        <v>35.9</v>
      </c>
      <c r="C496">
        <v>72.8</v>
      </c>
      <c r="D496">
        <v>187.5</v>
      </c>
      <c r="E496">
        <v>254.3</v>
      </c>
      <c r="F496" s="16">
        <f t="shared" si="99"/>
        <v>223.4</v>
      </c>
      <c r="G496">
        <f t="shared" si="99"/>
        <v>327.10000000000002</v>
      </c>
      <c r="H496" s="20">
        <f t="shared" si="100"/>
        <v>-31.702843167227147</v>
      </c>
    </row>
    <row r="497" spans="1:9" x14ac:dyDescent="0.25">
      <c r="A497" s="5">
        <f t="shared" si="89"/>
        <v>42327</v>
      </c>
      <c r="B497" s="16">
        <v>35.9</v>
      </c>
      <c r="C497">
        <v>90.8</v>
      </c>
      <c r="D497">
        <v>187.5</v>
      </c>
      <c r="E497">
        <v>254.3</v>
      </c>
      <c r="F497" s="16">
        <f t="shared" si="99"/>
        <v>223.4</v>
      </c>
      <c r="G497">
        <f t="shared" si="99"/>
        <v>345.1</v>
      </c>
      <c r="H497" s="20">
        <f t="shared" si="100"/>
        <v>-35.265140538974215</v>
      </c>
    </row>
    <row r="498" spans="1:9" x14ac:dyDescent="0.25">
      <c r="A498" s="5">
        <f t="shared" si="89"/>
        <v>42334</v>
      </c>
      <c r="B498" s="16">
        <v>35.9</v>
      </c>
      <c r="C498" s="16">
        <v>59</v>
      </c>
      <c r="D498">
        <v>187.5</v>
      </c>
      <c r="E498">
        <v>299.39999999999998</v>
      </c>
      <c r="F498" s="16">
        <f t="shared" si="99"/>
        <v>223.4</v>
      </c>
      <c r="G498">
        <f t="shared" si="99"/>
        <v>358.4</v>
      </c>
      <c r="H498" s="20">
        <f t="shared" si="100"/>
        <v>-37.667410714285708</v>
      </c>
    </row>
    <row r="499" spans="1:9" x14ac:dyDescent="0.25">
      <c r="A499" s="5">
        <f t="shared" si="89"/>
        <v>42341</v>
      </c>
      <c r="B499" s="16">
        <v>35.9</v>
      </c>
      <c r="C499" s="16">
        <v>59</v>
      </c>
      <c r="D499">
        <v>187.5</v>
      </c>
      <c r="E499">
        <v>299.39999999999998</v>
      </c>
      <c r="F499" s="16">
        <f t="shared" ref="F499:G504" si="101">+B499+D499</f>
        <v>223.4</v>
      </c>
      <c r="G499">
        <f t="shared" si="101"/>
        <v>358.4</v>
      </c>
      <c r="H499" s="20">
        <f t="shared" si="100"/>
        <v>-37.667410714285708</v>
      </c>
    </row>
    <row r="500" spans="1:9" x14ac:dyDescent="0.25">
      <c r="A500" s="5">
        <f t="shared" si="89"/>
        <v>42348</v>
      </c>
      <c r="B500" s="16">
        <v>35.9</v>
      </c>
      <c r="C500">
        <v>66.7</v>
      </c>
      <c r="D500">
        <v>187.5</v>
      </c>
      <c r="E500">
        <v>299.39999999999998</v>
      </c>
      <c r="F500" s="16">
        <f t="shared" si="101"/>
        <v>223.4</v>
      </c>
      <c r="G500">
        <f t="shared" si="101"/>
        <v>366.09999999999997</v>
      </c>
      <c r="H500" s="20">
        <f t="shared" si="100"/>
        <v>-38.978421196394422</v>
      </c>
      <c r="I500">
        <v>0</v>
      </c>
    </row>
    <row r="501" spans="1:9" x14ac:dyDescent="0.25">
      <c r="A501" s="5">
        <f t="shared" si="89"/>
        <v>42355</v>
      </c>
      <c r="B501" s="16">
        <v>25</v>
      </c>
      <c r="C501">
        <v>76.7</v>
      </c>
      <c r="D501">
        <v>198.3</v>
      </c>
      <c r="E501">
        <v>299.39999999999998</v>
      </c>
      <c r="F501" s="16">
        <f t="shared" si="101"/>
        <v>223.3</v>
      </c>
      <c r="G501">
        <f t="shared" si="101"/>
        <v>376.09999999999997</v>
      </c>
      <c r="H501" s="20">
        <f t="shared" si="100"/>
        <v>-40.627492688114856</v>
      </c>
      <c r="I501">
        <v>0</v>
      </c>
    </row>
    <row r="502" spans="1:9" x14ac:dyDescent="0.25">
      <c r="A502" s="5">
        <f t="shared" si="89"/>
        <v>42362</v>
      </c>
      <c r="B502" s="16">
        <v>25</v>
      </c>
      <c r="C502">
        <v>71.7</v>
      </c>
      <c r="D502">
        <v>198.3</v>
      </c>
      <c r="E502">
        <v>304.8</v>
      </c>
      <c r="F502" s="16">
        <f t="shared" si="101"/>
        <v>223.3</v>
      </c>
      <c r="G502">
        <f t="shared" si="101"/>
        <v>376.5</v>
      </c>
      <c r="H502" s="20">
        <f t="shared" si="100"/>
        <v>-40.690571049136778</v>
      </c>
      <c r="I502">
        <v>0</v>
      </c>
    </row>
    <row r="503" spans="1:9" x14ac:dyDescent="0.25">
      <c r="A503" s="5">
        <f t="shared" si="89"/>
        <v>42369</v>
      </c>
      <c r="B503" s="16">
        <v>35</v>
      </c>
      <c r="C503">
        <v>71.7</v>
      </c>
      <c r="D503">
        <v>198.3</v>
      </c>
      <c r="E503">
        <v>304.8</v>
      </c>
      <c r="F503" s="16">
        <f t="shared" si="101"/>
        <v>233.3</v>
      </c>
      <c r="G503">
        <f t="shared" si="101"/>
        <v>376.5</v>
      </c>
      <c r="H503" s="20">
        <f t="shared" si="100"/>
        <v>-38.034528552456834</v>
      </c>
      <c r="I503">
        <v>0</v>
      </c>
    </row>
    <row r="504" spans="1:9" x14ac:dyDescent="0.25">
      <c r="A504" s="5">
        <f t="shared" si="89"/>
        <v>42376</v>
      </c>
      <c r="B504" s="16">
        <v>36.5</v>
      </c>
      <c r="C504">
        <v>71.7</v>
      </c>
      <c r="D504">
        <v>198.3</v>
      </c>
      <c r="E504">
        <v>304.8</v>
      </c>
      <c r="F504" s="16">
        <f t="shared" si="101"/>
        <v>234.8</v>
      </c>
      <c r="G504">
        <f t="shared" si="101"/>
        <v>376.5</v>
      </c>
      <c r="H504" s="20">
        <f t="shared" si="100"/>
        <v>-37.636122177954846</v>
      </c>
    </row>
    <row r="505" spans="1:9" x14ac:dyDescent="0.25">
      <c r="A505" s="5">
        <f t="shared" si="89"/>
        <v>42383</v>
      </c>
      <c r="B505">
        <v>36.5</v>
      </c>
      <c r="C505">
        <v>71.7</v>
      </c>
      <c r="D505">
        <v>198.3</v>
      </c>
      <c r="E505">
        <v>304.8</v>
      </c>
      <c r="F505" s="16">
        <f t="shared" ref="F505:G507" si="102">+B505+D505</f>
        <v>234.8</v>
      </c>
      <c r="G505">
        <f t="shared" si="102"/>
        <v>376.5</v>
      </c>
      <c r="H505" s="20">
        <f t="shared" ref="H505:H510" si="103">+(F505/G505-1)*100</f>
        <v>-37.636122177954846</v>
      </c>
    </row>
    <row r="506" spans="1:9" x14ac:dyDescent="0.25">
      <c r="A506" s="5">
        <f t="shared" si="89"/>
        <v>42390</v>
      </c>
      <c r="B506">
        <v>36.5</v>
      </c>
      <c r="C506">
        <v>48.8</v>
      </c>
      <c r="D506">
        <v>198.3</v>
      </c>
      <c r="E506">
        <v>331.3</v>
      </c>
      <c r="F506" s="16">
        <f t="shared" si="102"/>
        <v>234.8</v>
      </c>
      <c r="G506">
        <f t="shared" si="102"/>
        <v>380.1</v>
      </c>
      <c r="H506" s="20">
        <f t="shared" si="103"/>
        <v>-38.226782425677456</v>
      </c>
    </row>
    <row r="507" spans="1:9" x14ac:dyDescent="0.25">
      <c r="A507" s="5">
        <f t="shared" ref="A507:A570" si="104">+A506+7</f>
        <v>42397</v>
      </c>
      <c r="B507">
        <v>36.5</v>
      </c>
      <c r="C507">
        <v>48.8</v>
      </c>
      <c r="D507">
        <v>198.3</v>
      </c>
      <c r="E507">
        <v>331.3</v>
      </c>
      <c r="F507" s="16">
        <f t="shared" si="102"/>
        <v>234.8</v>
      </c>
      <c r="G507">
        <f t="shared" si="102"/>
        <v>380.1</v>
      </c>
      <c r="H507" s="20">
        <f t="shared" si="103"/>
        <v>-38.226782425677456</v>
      </c>
    </row>
    <row r="508" spans="1:9" x14ac:dyDescent="0.25">
      <c r="A508" s="5">
        <f t="shared" si="104"/>
        <v>42404</v>
      </c>
      <c r="B508">
        <v>36.5</v>
      </c>
      <c r="C508">
        <v>48.8</v>
      </c>
      <c r="D508">
        <v>198.3</v>
      </c>
      <c r="E508">
        <v>331.3</v>
      </c>
      <c r="F508" s="16">
        <f t="shared" ref="F508:G510" si="105">+B508+D508</f>
        <v>234.8</v>
      </c>
      <c r="G508">
        <f t="shared" si="105"/>
        <v>380.1</v>
      </c>
      <c r="H508" s="20">
        <f t="shared" si="103"/>
        <v>-38.226782425677456</v>
      </c>
    </row>
    <row r="509" spans="1:9" x14ac:dyDescent="0.25">
      <c r="A509" s="5">
        <f t="shared" si="104"/>
        <v>42411</v>
      </c>
      <c r="B509">
        <v>37.5</v>
      </c>
      <c r="C509">
        <v>48.8</v>
      </c>
      <c r="D509">
        <v>198.3</v>
      </c>
      <c r="E509">
        <v>331.3</v>
      </c>
      <c r="F509" s="16">
        <f t="shared" si="105"/>
        <v>235.8</v>
      </c>
      <c r="G509">
        <f t="shared" si="105"/>
        <v>380.1</v>
      </c>
      <c r="H509" s="20">
        <f t="shared" si="103"/>
        <v>-37.963693764798734</v>
      </c>
    </row>
    <row r="510" spans="1:9" x14ac:dyDescent="0.25">
      <c r="A510" s="5">
        <f t="shared" si="104"/>
        <v>42418</v>
      </c>
      <c r="B510">
        <v>54.3</v>
      </c>
      <c r="C510">
        <v>48.8</v>
      </c>
      <c r="D510">
        <v>198.3</v>
      </c>
      <c r="E510">
        <v>331.3</v>
      </c>
      <c r="F510" s="16">
        <f t="shared" si="105"/>
        <v>252.60000000000002</v>
      </c>
      <c r="G510">
        <f t="shared" si="105"/>
        <v>380.1</v>
      </c>
      <c r="H510" s="20">
        <f t="shared" si="103"/>
        <v>-33.543804262036303</v>
      </c>
      <c r="I510">
        <v>8.8000000000000007</v>
      </c>
    </row>
    <row r="511" spans="1:9" x14ac:dyDescent="0.25">
      <c r="A511" s="5">
        <f t="shared" si="104"/>
        <v>42425</v>
      </c>
      <c r="B511">
        <v>16.8</v>
      </c>
      <c r="C511">
        <v>48.8</v>
      </c>
      <c r="D511" s="16">
        <v>238</v>
      </c>
      <c r="E511">
        <v>331.3</v>
      </c>
      <c r="F511" s="16">
        <f t="shared" ref="F511:G513" si="106">+B511+D511</f>
        <v>254.8</v>
      </c>
      <c r="G511">
        <f t="shared" si="106"/>
        <v>380.1</v>
      </c>
      <c r="H511" s="20">
        <f t="shared" ref="H511:H516" si="107">+(F511/G511-1)*100</f>
        <v>-32.965009208103133</v>
      </c>
      <c r="I511">
        <v>8.8000000000000007</v>
      </c>
    </row>
    <row r="512" spans="1:9" x14ac:dyDescent="0.25">
      <c r="A512" s="5">
        <f t="shared" si="104"/>
        <v>42432</v>
      </c>
      <c r="B512">
        <v>16.8</v>
      </c>
      <c r="C512">
        <v>51.8</v>
      </c>
      <c r="D512" s="16">
        <v>238</v>
      </c>
      <c r="E512">
        <v>331.3</v>
      </c>
      <c r="F512" s="16">
        <f t="shared" si="106"/>
        <v>254.8</v>
      </c>
      <c r="G512">
        <f t="shared" si="106"/>
        <v>383.1</v>
      </c>
      <c r="H512" s="20">
        <f t="shared" si="107"/>
        <v>-33.489950404594104</v>
      </c>
      <c r="I512">
        <v>15.8</v>
      </c>
    </row>
    <row r="513" spans="1:9" x14ac:dyDescent="0.25">
      <c r="A513" s="5">
        <f t="shared" si="104"/>
        <v>42439</v>
      </c>
      <c r="B513">
        <v>27.8</v>
      </c>
      <c r="C513">
        <v>51.8</v>
      </c>
      <c r="D513" s="16">
        <v>238</v>
      </c>
      <c r="E513">
        <v>364.3</v>
      </c>
      <c r="F513" s="16">
        <f t="shared" si="106"/>
        <v>265.8</v>
      </c>
      <c r="G513">
        <f t="shared" si="106"/>
        <v>416.1</v>
      </c>
      <c r="H513" s="20">
        <f t="shared" si="107"/>
        <v>-36.121124729632307</v>
      </c>
      <c r="I513">
        <v>15.8</v>
      </c>
    </row>
    <row r="514" spans="1:9" x14ac:dyDescent="0.25">
      <c r="A514" s="5">
        <f t="shared" si="104"/>
        <v>42446</v>
      </c>
      <c r="B514">
        <v>27.8</v>
      </c>
      <c r="C514">
        <v>51.8</v>
      </c>
      <c r="D514" s="16">
        <v>238</v>
      </c>
      <c r="E514">
        <v>364.3</v>
      </c>
      <c r="F514" s="16">
        <f t="shared" ref="F514:G516" si="108">+B514+D514</f>
        <v>265.8</v>
      </c>
      <c r="G514">
        <f t="shared" si="108"/>
        <v>416.1</v>
      </c>
      <c r="H514" s="20">
        <f t="shared" si="107"/>
        <v>-36.121124729632307</v>
      </c>
      <c r="I514">
        <v>56.8</v>
      </c>
    </row>
    <row r="515" spans="1:9" x14ac:dyDescent="0.25">
      <c r="A515" s="5">
        <f t="shared" si="104"/>
        <v>42453</v>
      </c>
      <c r="B515">
        <v>30.8</v>
      </c>
      <c r="C515">
        <v>46.8</v>
      </c>
      <c r="D515" s="16">
        <v>238</v>
      </c>
      <c r="E515">
        <v>364.3</v>
      </c>
      <c r="F515" s="16">
        <f t="shared" si="108"/>
        <v>268.8</v>
      </c>
      <c r="G515">
        <f t="shared" si="108"/>
        <v>411.1</v>
      </c>
      <c r="H515" s="20">
        <f t="shared" si="107"/>
        <v>-34.614449039163219</v>
      </c>
      <c r="I515">
        <v>57.8</v>
      </c>
    </row>
    <row r="516" spans="1:9" x14ac:dyDescent="0.25">
      <c r="A516" s="5">
        <f t="shared" si="104"/>
        <v>42460</v>
      </c>
      <c r="B516">
        <v>30.8</v>
      </c>
      <c r="C516">
        <v>49.8</v>
      </c>
      <c r="D516" s="16">
        <v>238</v>
      </c>
      <c r="E516">
        <v>364.3</v>
      </c>
      <c r="F516" s="16">
        <f t="shared" si="108"/>
        <v>268.8</v>
      </c>
      <c r="G516">
        <f t="shared" si="108"/>
        <v>414.1</v>
      </c>
      <c r="H516" s="20">
        <f t="shared" si="107"/>
        <v>-35.088142960637526</v>
      </c>
      <c r="I516">
        <v>56.8</v>
      </c>
    </row>
    <row r="517" spans="1:9" x14ac:dyDescent="0.25">
      <c r="A517" s="5">
        <f t="shared" si="104"/>
        <v>42467</v>
      </c>
      <c r="B517">
        <v>30.8</v>
      </c>
      <c r="C517" s="16">
        <v>28</v>
      </c>
      <c r="D517" s="16">
        <v>238</v>
      </c>
      <c r="E517">
        <v>397.3</v>
      </c>
      <c r="F517" s="16">
        <f t="shared" ref="F517:G519" si="109">+B517+D517</f>
        <v>268.8</v>
      </c>
      <c r="G517">
        <f t="shared" si="109"/>
        <v>425.3</v>
      </c>
      <c r="H517" s="20">
        <f t="shared" ref="H517:H522" si="110">+(F517/G517-1)*100</f>
        <v>-36.797554667293674</v>
      </c>
      <c r="I517">
        <v>57.8</v>
      </c>
    </row>
    <row r="518" spans="1:9" x14ac:dyDescent="0.25">
      <c r="A518" s="5">
        <f t="shared" si="104"/>
        <v>42474</v>
      </c>
      <c r="B518" s="16">
        <v>30.8</v>
      </c>
      <c r="C518" s="16">
        <v>25</v>
      </c>
      <c r="D518" s="16">
        <v>238</v>
      </c>
      <c r="E518">
        <v>421.1</v>
      </c>
      <c r="F518" s="16">
        <f t="shared" si="109"/>
        <v>268.8</v>
      </c>
      <c r="G518">
        <f t="shared" si="109"/>
        <v>446.1</v>
      </c>
      <c r="H518" s="20">
        <f t="shared" si="110"/>
        <v>-39.744451916610622</v>
      </c>
      <c r="I518">
        <v>56.8</v>
      </c>
    </row>
    <row r="519" spans="1:9" x14ac:dyDescent="0.25">
      <c r="A519" s="5">
        <f t="shared" si="104"/>
        <v>42481</v>
      </c>
      <c r="B519" s="16">
        <v>30.3</v>
      </c>
      <c r="C519" s="16">
        <v>25</v>
      </c>
      <c r="D519" s="16">
        <v>238</v>
      </c>
      <c r="E519">
        <v>421.1</v>
      </c>
      <c r="F519" s="16">
        <f t="shared" si="109"/>
        <v>268.3</v>
      </c>
      <c r="G519">
        <f t="shared" si="109"/>
        <v>446.1</v>
      </c>
      <c r="H519" s="20">
        <f t="shared" si="110"/>
        <v>-39.856534409325263</v>
      </c>
      <c r="I519">
        <v>73.8</v>
      </c>
    </row>
    <row r="520" spans="1:9" x14ac:dyDescent="0.25">
      <c r="A520" s="5">
        <f t="shared" si="104"/>
        <v>42488</v>
      </c>
      <c r="B520" s="16">
        <v>9.9</v>
      </c>
      <c r="C520" s="16">
        <v>25</v>
      </c>
      <c r="D520">
        <v>259.7</v>
      </c>
      <c r="E520">
        <v>421.1</v>
      </c>
      <c r="F520" s="16">
        <f t="shared" ref="F520:G522" si="111">+B520+D520</f>
        <v>269.59999999999997</v>
      </c>
      <c r="G520">
        <f t="shared" si="111"/>
        <v>446.1</v>
      </c>
      <c r="H520" s="20">
        <f t="shared" si="110"/>
        <v>-39.565119928267208</v>
      </c>
      <c r="I520">
        <v>92.8</v>
      </c>
    </row>
    <row r="521" spans="1:9" x14ac:dyDescent="0.25">
      <c r="A521" s="5">
        <f t="shared" si="104"/>
        <v>42495</v>
      </c>
      <c r="B521" s="16">
        <v>9.5</v>
      </c>
      <c r="C521" s="16">
        <v>25</v>
      </c>
      <c r="D521">
        <v>259.7</v>
      </c>
      <c r="E521">
        <v>421.1</v>
      </c>
      <c r="F521" s="16">
        <f t="shared" si="111"/>
        <v>269.2</v>
      </c>
      <c r="G521">
        <f t="shared" si="111"/>
        <v>446.1</v>
      </c>
      <c r="H521" s="20">
        <f t="shared" si="110"/>
        <v>-39.654785922438919</v>
      </c>
      <c r="I521" s="16">
        <v>120</v>
      </c>
    </row>
    <row r="522" spans="1:9" x14ac:dyDescent="0.25">
      <c r="A522" s="5">
        <f t="shared" si="104"/>
        <v>42502</v>
      </c>
      <c r="B522" s="16">
        <v>9.5</v>
      </c>
      <c r="C522" s="16">
        <v>0</v>
      </c>
      <c r="D522">
        <v>259.7</v>
      </c>
      <c r="E522">
        <v>480.1</v>
      </c>
      <c r="F522" s="16">
        <f t="shared" si="111"/>
        <v>269.2</v>
      </c>
      <c r="G522">
        <f t="shared" si="111"/>
        <v>480.1</v>
      </c>
      <c r="H522" s="20">
        <f t="shared" si="110"/>
        <v>-43.928348260779003</v>
      </c>
      <c r="I522">
        <v>126.3</v>
      </c>
    </row>
    <row r="523" spans="1:9" x14ac:dyDescent="0.25">
      <c r="A523" s="5">
        <f t="shared" si="104"/>
        <v>42509</v>
      </c>
      <c r="B523" s="16">
        <v>9</v>
      </c>
      <c r="C523" s="16">
        <v>0</v>
      </c>
      <c r="D523">
        <v>259.7</v>
      </c>
      <c r="E523">
        <v>480.1</v>
      </c>
      <c r="F523" s="16">
        <f t="shared" ref="F523:G525" si="112">+B523+D523</f>
        <v>268.7</v>
      </c>
      <c r="G523">
        <f t="shared" si="112"/>
        <v>480.1</v>
      </c>
      <c r="H523" s="20">
        <f t="shared" ref="H523:H528" si="113">+(F523/G523-1)*100</f>
        <v>-44.032493230576961</v>
      </c>
      <c r="I523">
        <v>161.30000000000001</v>
      </c>
    </row>
    <row r="524" spans="1:9" x14ac:dyDescent="0.25">
      <c r="A524" s="5">
        <f t="shared" si="104"/>
        <v>42516</v>
      </c>
      <c r="B524" s="16">
        <v>8.4</v>
      </c>
      <c r="C524" s="16">
        <v>0</v>
      </c>
      <c r="D524">
        <v>259.7</v>
      </c>
      <c r="E524">
        <v>480.1</v>
      </c>
      <c r="F524" s="16">
        <f t="shared" si="112"/>
        <v>268.09999999999997</v>
      </c>
      <c r="G524">
        <f t="shared" si="112"/>
        <v>480.1</v>
      </c>
      <c r="H524" s="20">
        <f t="shared" si="113"/>
        <v>-44.157467194334522</v>
      </c>
      <c r="I524">
        <v>164.3</v>
      </c>
    </row>
    <row r="525" spans="1:9" x14ac:dyDescent="0.25">
      <c r="A525" s="5">
        <f t="shared" si="104"/>
        <v>42523</v>
      </c>
      <c r="B525">
        <v>130.4</v>
      </c>
      <c r="C525">
        <v>113.5</v>
      </c>
      <c r="D525">
        <v>1</v>
      </c>
      <c r="E525">
        <v>0</v>
      </c>
      <c r="F525" s="16">
        <f t="shared" si="112"/>
        <v>131.4</v>
      </c>
      <c r="G525">
        <f t="shared" si="112"/>
        <v>113.5</v>
      </c>
      <c r="H525" s="20">
        <f t="shared" si="113"/>
        <v>15.770925110132161</v>
      </c>
    </row>
    <row r="526" spans="1:9" x14ac:dyDescent="0.25">
      <c r="A526" s="5">
        <f t="shared" si="104"/>
        <v>42530</v>
      </c>
      <c r="B526">
        <v>125.4</v>
      </c>
      <c r="C526">
        <v>113.5</v>
      </c>
      <c r="D526">
        <v>35.4</v>
      </c>
      <c r="E526">
        <v>0</v>
      </c>
      <c r="F526" s="16">
        <f t="shared" ref="F526:G528" si="114">+B526+D526</f>
        <v>160.80000000000001</v>
      </c>
      <c r="G526">
        <f t="shared" si="114"/>
        <v>113.5</v>
      </c>
      <c r="H526" s="20">
        <f t="shared" si="113"/>
        <v>41.674008810572701</v>
      </c>
    </row>
    <row r="527" spans="1:9" x14ac:dyDescent="0.25">
      <c r="A527" s="5">
        <f t="shared" si="104"/>
        <v>42537</v>
      </c>
      <c r="B527">
        <v>124.4</v>
      </c>
      <c r="C527">
        <v>86.5</v>
      </c>
      <c r="D527">
        <v>35.4</v>
      </c>
      <c r="E527">
        <v>33</v>
      </c>
      <c r="F527" s="16">
        <f t="shared" si="114"/>
        <v>159.80000000000001</v>
      </c>
      <c r="G527">
        <f t="shared" si="114"/>
        <v>119.5</v>
      </c>
      <c r="H527" s="20">
        <f t="shared" si="113"/>
        <v>33.723849372384947</v>
      </c>
    </row>
    <row r="528" spans="1:9" x14ac:dyDescent="0.25">
      <c r="A528" s="5">
        <f t="shared" si="104"/>
        <v>42544</v>
      </c>
      <c r="B528">
        <v>119.3</v>
      </c>
      <c r="C528">
        <v>57.5</v>
      </c>
      <c r="D528">
        <v>35.4</v>
      </c>
      <c r="E528">
        <v>64.3</v>
      </c>
      <c r="F528" s="16">
        <f t="shared" si="114"/>
        <v>154.69999999999999</v>
      </c>
      <c r="G528">
        <f t="shared" si="114"/>
        <v>121.8</v>
      </c>
      <c r="H528" s="20">
        <f t="shared" si="113"/>
        <v>27.011494252873547</v>
      </c>
    </row>
    <row r="529" spans="1:8" x14ac:dyDescent="0.25">
      <c r="A529" s="5">
        <f t="shared" si="104"/>
        <v>42551</v>
      </c>
      <c r="B529">
        <v>143</v>
      </c>
      <c r="C529">
        <v>57.5</v>
      </c>
      <c r="D529">
        <v>68.900000000000006</v>
      </c>
      <c r="E529">
        <v>64.3</v>
      </c>
      <c r="F529" s="16">
        <f t="shared" ref="F529:G531" si="115">+B529+D529</f>
        <v>211.9</v>
      </c>
      <c r="G529">
        <f t="shared" si="115"/>
        <v>121.8</v>
      </c>
      <c r="H529" s="20">
        <f t="shared" ref="H529:H534" si="116">+(F529/G529-1)*100</f>
        <v>73.973727422003293</v>
      </c>
    </row>
    <row r="530" spans="1:8" x14ac:dyDescent="0.25">
      <c r="A530" s="5">
        <f t="shared" si="104"/>
        <v>42558</v>
      </c>
      <c r="B530">
        <v>153</v>
      </c>
      <c r="C530">
        <v>34</v>
      </c>
      <c r="D530">
        <v>68.900000000000006</v>
      </c>
      <c r="E530">
        <v>93.5</v>
      </c>
      <c r="F530" s="16">
        <f t="shared" si="115"/>
        <v>221.9</v>
      </c>
      <c r="G530">
        <f t="shared" si="115"/>
        <v>127.5</v>
      </c>
      <c r="H530" s="20">
        <f t="shared" si="116"/>
        <v>74.039215686274517</v>
      </c>
    </row>
    <row r="531" spans="1:8" x14ac:dyDescent="0.25">
      <c r="A531" s="5">
        <f t="shared" si="104"/>
        <v>42565</v>
      </c>
      <c r="B531">
        <v>154.5</v>
      </c>
      <c r="C531">
        <v>69.5</v>
      </c>
      <c r="D531">
        <v>68.900000000000006</v>
      </c>
      <c r="E531">
        <v>93.5</v>
      </c>
      <c r="F531" s="16">
        <f t="shared" si="115"/>
        <v>223.4</v>
      </c>
      <c r="G531">
        <f t="shared" si="115"/>
        <v>163</v>
      </c>
      <c r="H531" s="20">
        <f t="shared" si="116"/>
        <v>37.05521472392639</v>
      </c>
    </row>
    <row r="532" spans="1:8" x14ac:dyDescent="0.25">
      <c r="A532" s="5">
        <f t="shared" si="104"/>
        <v>42572</v>
      </c>
      <c r="B532">
        <v>129.9</v>
      </c>
      <c r="C532">
        <v>69.5</v>
      </c>
      <c r="D532">
        <v>118.4</v>
      </c>
      <c r="E532">
        <v>93.5</v>
      </c>
      <c r="F532" s="16">
        <f t="shared" ref="F532:G534" si="117">+B532+D532</f>
        <v>248.3</v>
      </c>
      <c r="G532">
        <f t="shared" si="117"/>
        <v>163</v>
      </c>
      <c r="H532" s="20">
        <f t="shared" si="116"/>
        <v>52.331288343558292</v>
      </c>
    </row>
    <row r="533" spans="1:8" x14ac:dyDescent="0.25">
      <c r="A533" s="5">
        <f t="shared" si="104"/>
        <v>42579</v>
      </c>
      <c r="B533">
        <v>99.6</v>
      </c>
      <c r="C533">
        <v>69.5</v>
      </c>
      <c r="D533">
        <v>150.30000000000001</v>
      </c>
      <c r="E533">
        <v>93.5</v>
      </c>
      <c r="F533" s="16">
        <f t="shared" si="117"/>
        <v>249.9</v>
      </c>
      <c r="G533">
        <f t="shared" si="117"/>
        <v>163</v>
      </c>
      <c r="H533" s="20">
        <f t="shared" si="116"/>
        <v>53.312883435582826</v>
      </c>
    </row>
    <row r="534" spans="1:8" x14ac:dyDescent="0.25">
      <c r="A534" s="5">
        <f t="shared" si="104"/>
        <v>42586</v>
      </c>
      <c r="B534">
        <v>99.6</v>
      </c>
      <c r="C534">
        <v>69.5</v>
      </c>
      <c r="D534">
        <v>150.30000000000001</v>
      </c>
      <c r="E534">
        <v>93.5</v>
      </c>
      <c r="F534" s="16">
        <f t="shared" si="117"/>
        <v>249.9</v>
      </c>
      <c r="G534">
        <f t="shared" si="117"/>
        <v>163</v>
      </c>
      <c r="H534" s="20">
        <f t="shared" si="116"/>
        <v>53.312883435582826</v>
      </c>
    </row>
    <row r="535" spans="1:8" x14ac:dyDescent="0.25">
      <c r="A535" s="5">
        <f t="shared" si="104"/>
        <v>42593</v>
      </c>
      <c r="B535">
        <v>84.6</v>
      </c>
      <c r="C535">
        <v>73.5</v>
      </c>
      <c r="D535">
        <v>180.2</v>
      </c>
      <c r="E535">
        <v>93.5</v>
      </c>
      <c r="F535" s="16">
        <f t="shared" ref="F535:G537" si="118">+B535+D535</f>
        <v>264.79999999999995</v>
      </c>
      <c r="G535">
        <f t="shared" si="118"/>
        <v>167</v>
      </c>
      <c r="H535" s="20">
        <f t="shared" ref="H535:H540" si="119">+(F535/G535-1)*100</f>
        <v>58.562874251496979</v>
      </c>
    </row>
    <row r="536" spans="1:8" x14ac:dyDescent="0.25">
      <c r="A536" s="5">
        <f t="shared" si="104"/>
        <v>42600</v>
      </c>
      <c r="B536">
        <v>70.2</v>
      </c>
      <c r="C536">
        <v>90.5</v>
      </c>
      <c r="D536">
        <v>201</v>
      </c>
      <c r="E536">
        <v>93.5</v>
      </c>
      <c r="F536" s="16">
        <f t="shared" si="118"/>
        <v>271.2</v>
      </c>
      <c r="G536">
        <f t="shared" si="118"/>
        <v>184</v>
      </c>
      <c r="H536" s="20">
        <f t="shared" si="119"/>
        <v>47.391304347826079</v>
      </c>
    </row>
    <row r="537" spans="1:8" x14ac:dyDescent="0.25">
      <c r="A537" s="5">
        <f t="shared" si="104"/>
        <v>42607</v>
      </c>
      <c r="B537">
        <v>70.2</v>
      </c>
      <c r="C537">
        <v>56</v>
      </c>
      <c r="D537">
        <v>201</v>
      </c>
      <c r="E537">
        <v>129.6</v>
      </c>
      <c r="F537" s="16">
        <f t="shared" si="118"/>
        <v>271.2</v>
      </c>
      <c r="G537">
        <f t="shared" si="118"/>
        <v>185.6</v>
      </c>
      <c r="H537" s="20">
        <f t="shared" si="119"/>
        <v>46.12068965517242</v>
      </c>
    </row>
    <row r="538" spans="1:8" x14ac:dyDescent="0.25">
      <c r="A538" s="5">
        <f t="shared" si="104"/>
        <v>42614</v>
      </c>
      <c r="B538">
        <v>42.3</v>
      </c>
      <c r="C538">
        <v>56</v>
      </c>
      <c r="D538">
        <v>229.5</v>
      </c>
      <c r="E538">
        <v>129.6</v>
      </c>
      <c r="F538" s="16">
        <f t="shared" ref="F538:G540" si="120">+B538+D538</f>
        <v>271.8</v>
      </c>
      <c r="G538">
        <f t="shared" si="120"/>
        <v>185.6</v>
      </c>
      <c r="H538" s="20">
        <f t="shared" si="119"/>
        <v>46.443965517241395</v>
      </c>
    </row>
    <row r="539" spans="1:8" x14ac:dyDescent="0.25">
      <c r="A539" s="5">
        <f t="shared" si="104"/>
        <v>42621</v>
      </c>
      <c r="B539">
        <v>20.3</v>
      </c>
      <c r="C539">
        <v>19</v>
      </c>
      <c r="D539">
        <v>251.8</v>
      </c>
      <c r="E539">
        <v>168.8</v>
      </c>
      <c r="F539" s="16">
        <f t="shared" si="120"/>
        <v>272.10000000000002</v>
      </c>
      <c r="G539">
        <f t="shared" si="120"/>
        <v>187.8</v>
      </c>
      <c r="H539" s="20">
        <f t="shared" si="119"/>
        <v>44.888178913738017</v>
      </c>
    </row>
    <row r="540" spans="1:8" x14ac:dyDescent="0.25">
      <c r="A540" s="5">
        <f t="shared" si="104"/>
        <v>42628</v>
      </c>
      <c r="B540">
        <v>45.4</v>
      </c>
      <c r="C540">
        <v>19</v>
      </c>
      <c r="D540">
        <v>326.60000000000002</v>
      </c>
      <c r="E540">
        <v>168.8</v>
      </c>
      <c r="F540" s="16">
        <f t="shared" si="120"/>
        <v>372</v>
      </c>
      <c r="G540">
        <f t="shared" si="120"/>
        <v>187.8</v>
      </c>
      <c r="H540" s="20">
        <f t="shared" si="119"/>
        <v>98.08306709265176</v>
      </c>
    </row>
    <row r="541" spans="1:8" x14ac:dyDescent="0.25">
      <c r="A541" s="5">
        <f t="shared" si="104"/>
        <v>42635</v>
      </c>
      <c r="B541">
        <v>40.4</v>
      </c>
      <c r="C541">
        <v>19</v>
      </c>
      <c r="D541">
        <v>357.9</v>
      </c>
      <c r="E541">
        <v>168.8</v>
      </c>
      <c r="F541" s="16">
        <f t="shared" ref="F541:G543" si="121">+B541+D541</f>
        <v>398.29999999999995</v>
      </c>
      <c r="G541">
        <f t="shared" si="121"/>
        <v>187.8</v>
      </c>
      <c r="H541" s="20">
        <f t="shared" ref="H541:H546" si="122">+(F541/G541-1)*100</f>
        <v>112.08732694355695</v>
      </c>
    </row>
    <row r="542" spans="1:8" x14ac:dyDescent="0.25">
      <c r="A542" s="5">
        <f t="shared" si="104"/>
        <v>42642</v>
      </c>
      <c r="B542">
        <v>60.4</v>
      </c>
      <c r="C542">
        <v>10</v>
      </c>
      <c r="D542">
        <v>357.9</v>
      </c>
      <c r="E542">
        <v>187.5</v>
      </c>
      <c r="F542" s="16">
        <f t="shared" si="121"/>
        <v>418.29999999999995</v>
      </c>
      <c r="G542">
        <f t="shared" si="121"/>
        <v>197.5</v>
      </c>
      <c r="H542" s="20">
        <f t="shared" si="122"/>
        <v>111.79746835443036</v>
      </c>
    </row>
    <row r="543" spans="1:8" x14ac:dyDescent="0.25">
      <c r="A543" s="5">
        <f t="shared" si="104"/>
        <v>42649</v>
      </c>
      <c r="B543">
        <v>60.4</v>
      </c>
      <c r="C543" s="54">
        <v>28</v>
      </c>
      <c r="D543">
        <v>357.9</v>
      </c>
      <c r="E543" s="54">
        <v>187.5</v>
      </c>
      <c r="F543" s="16">
        <f t="shared" si="121"/>
        <v>418.29999999999995</v>
      </c>
      <c r="G543">
        <f t="shared" si="121"/>
        <v>215.5</v>
      </c>
      <c r="H543" s="20">
        <f t="shared" si="122"/>
        <v>94.106728538283036</v>
      </c>
    </row>
    <row r="544" spans="1:8" x14ac:dyDescent="0.25">
      <c r="A544" s="5">
        <f t="shared" si="104"/>
        <v>42656</v>
      </c>
      <c r="B544">
        <v>40.4</v>
      </c>
      <c r="C544">
        <v>28.9</v>
      </c>
      <c r="D544">
        <v>379.9</v>
      </c>
      <c r="E544">
        <v>187.5</v>
      </c>
      <c r="F544" s="16">
        <f t="shared" ref="F544:G546" si="123">+B544+D544</f>
        <v>420.29999999999995</v>
      </c>
      <c r="G544">
        <f t="shared" si="123"/>
        <v>216.4</v>
      </c>
      <c r="H544" s="20">
        <f t="shared" si="122"/>
        <v>94.22365988909425</v>
      </c>
    </row>
    <row r="545" spans="1:8" x14ac:dyDescent="0.25">
      <c r="A545" s="5">
        <f t="shared" si="104"/>
        <v>42663</v>
      </c>
      <c r="B545">
        <v>40.4</v>
      </c>
      <c r="C545">
        <v>28.9</v>
      </c>
      <c r="D545">
        <v>379.9</v>
      </c>
      <c r="E545">
        <v>187.5</v>
      </c>
      <c r="F545" s="16">
        <f t="shared" si="123"/>
        <v>420.29999999999995</v>
      </c>
      <c r="G545">
        <f t="shared" si="123"/>
        <v>216.4</v>
      </c>
      <c r="H545" s="20">
        <f t="shared" si="122"/>
        <v>94.22365988909425</v>
      </c>
    </row>
    <row r="546" spans="1:8" x14ac:dyDescent="0.25">
      <c r="A546" s="5">
        <f t="shared" si="104"/>
        <v>42670</v>
      </c>
      <c r="B546" s="16">
        <v>25</v>
      </c>
      <c r="C546">
        <v>28.9</v>
      </c>
      <c r="D546">
        <v>396.4</v>
      </c>
      <c r="E546">
        <v>187.5</v>
      </c>
      <c r="F546" s="16">
        <f t="shared" si="123"/>
        <v>421.4</v>
      </c>
      <c r="G546">
        <f t="shared" si="123"/>
        <v>216.4</v>
      </c>
      <c r="H546" s="20">
        <f t="shared" si="122"/>
        <v>94.731977818853963</v>
      </c>
    </row>
    <row r="547" spans="1:8" x14ac:dyDescent="0.25">
      <c r="A547" s="5">
        <f t="shared" si="104"/>
        <v>42677</v>
      </c>
      <c r="B547" s="16">
        <v>25</v>
      </c>
      <c r="C547">
        <v>28.9</v>
      </c>
      <c r="D547">
        <v>396.4</v>
      </c>
      <c r="E547">
        <v>187.5</v>
      </c>
      <c r="F547" s="16">
        <f t="shared" ref="F547:G549" si="124">+B547+D547</f>
        <v>421.4</v>
      </c>
      <c r="G547">
        <f t="shared" si="124"/>
        <v>216.4</v>
      </c>
      <c r="H547" s="20">
        <f t="shared" ref="H547:H552" si="125">+(F547/G547-1)*100</f>
        <v>94.731977818853963</v>
      </c>
    </row>
    <row r="548" spans="1:8" x14ac:dyDescent="0.25">
      <c r="A548" s="5">
        <f t="shared" si="104"/>
        <v>42684</v>
      </c>
      <c r="B548">
        <v>25</v>
      </c>
      <c r="C548">
        <v>35.9</v>
      </c>
      <c r="D548">
        <v>396.4</v>
      </c>
      <c r="E548">
        <v>187.5</v>
      </c>
      <c r="F548" s="16">
        <f t="shared" si="124"/>
        <v>421.4</v>
      </c>
      <c r="G548">
        <f t="shared" si="124"/>
        <v>223.4</v>
      </c>
      <c r="H548" s="20">
        <f t="shared" si="125"/>
        <v>88.630259623992828</v>
      </c>
    </row>
    <row r="549" spans="1:8" x14ac:dyDescent="0.25">
      <c r="A549" s="5">
        <f t="shared" si="104"/>
        <v>42691</v>
      </c>
      <c r="B549">
        <v>78</v>
      </c>
      <c r="C549">
        <v>35.9</v>
      </c>
      <c r="D549">
        <v>396.4</v>
      </c>
      <c r="E549">
        <v>187.5</v>
      </c>
      <c r="F549" s="16">
        <f t="shared" si="124"/>
        <v>474.4</v>
      </c>
      <c r="G549">
        <f t="shared" si="124"/>
        <v>223.4</v>
      </c>
      <c r="H549" s="20">
        <f t="shared" si="125"/>
        <v>112.35452103849597</v>
      </c>
    </row>
    <row r="550" spans="1:8" x14ac:dyDescent="0.25">
      <c r="A550" s="5">
        <f t="shared" si="104"/>
        <v>42698</v>
      </c>
      <c r="B550">
        <v>78.2</v>
      </c>
      <c r="C550">
        <v>35.9</v>
      </c>
      <c r="D550">
        <v>396.4</v>
      </c>
      <c r="E550">
        <v>187.5</v>
      </c>
      <c r="F550" s="16">
        <f t="shared" ref="F550:G552" si="126">+B550+D550</f>
        <v>474.59999999999997</v>
      </c>
      <c r="G550">
        <f t="shared" si="126"/>
        <v>223.4</v>
      </c>
      <c r="H550" s="20">
        <f t="shared" si="125"/>
        <v>112.44404655326767</v>
      </c>
    </row>
    <row r="551" spans="1:8" x14ac:dyDescent="0.25">
      <c r="A551" s="5">
        <f t="shared" si="104"/>
        <v>42705</v>
      </c>
      <c r="B551">
        <v>105.2</v>
      </c>
      <c r="C551">
        <v>35.9</v>
      </c>
      <c r="D551">
        <v>396.4</v>
      </c>
      <c r="E551">
        <v>187.5</v>
      </c>
      <c r="F551" s="16">
        <f t="shared" si="126"/>
        <v>501.59999999999997</v>
      </c>
      <c r="G551">
        <f t="shared" si="126"/>
        <v>223.4</v>
      </c>
      <c r="H551" s="20">
        <f t="shared" si="125"/>
        <v>124.52999104744849</v>
      </c>
    </row>
    <row r="552" spans="1:8" x14ac:dyDescent="0.25">
      <c r="A552" s="5">
        <f t="shared" si="104"/>
        <v>42712</v>
      </c>
      <c r="B552">
        <v>108.2</v>
      </c>
      <c r="C552">
        <v>35.9</v>
      </c>
      <c r="D552">
        <v>396.4</v>
      </c>
      <c r="E552">
        <v>187.5</v>
      </c>
      <c r="F552" s="16">
        <f t="shared" si="126"/>
        <v>504.59999999999997</v>
      </c>
      <c r="G552">
        <f t="shared" si="126"/>
        <v>223.4</v>
      </c>
      <c r="H552" s="20">
        <f t="shared" si="125"/>
        <v>125.87287376902414</v>
      </c>
    </row>
    <row r="553" spans="1:8" x14ac:dyDescent="0.25">
      <c r="A553" s="5">
        <f t="shared" si="104"/>
        <v>42719</v>
      </c>
      <c r="B553">
        <v>108.2</v>
      </c>
      <c r="C553">
        <v>25</v>
      </c>
      <c r="D553">
        <v>396.4</v>
      </c>
      <c r="E553">
        <v>198.3</v>
      </c>
      <c r="F553" s="16">
        <f t="shared" ref="F553:G555" si="127">+B553+D553</f>
        <v>504.59999999999997</v>
      </c>
      <c r="G553">
        <f t="shared" si="127"/>
        <v>223.3</v>
      </c>
      <c r="H553" s="20">
        <f t="shared" ref="H553:H558" si="128">+(F553/G553-1)*100</f>
        <v>125.97402597402593</v>
      </c>
    </row>
    <row r="554" spans="1:8" x14ac:dyDescent="0.25">
      <c r="A554" s="5">
        <f t="shared" si="104"/>
        <v>42726</v>
      </c>
      <c r="B554">
        <v>156.19999999999999</v>
      </c>
      <c r="C554">
        <v>25</v>
      </c>
      <c r="D554">
        <v>396.4</v>
      </c>
      <c r="E554">
        <v>198.3</v>
      </c>
      <c r="F554" s="16">
        <f t="shared" si="127"/>
        <v>552.59999999999991</v>
      </c>
      <c r="G554">
        <f t="shared" si="127"/>
        <v>223.3</v>
      </c>
      <c r="H554" s="20">
        <f t="shared" si="128"/>
        <v>147.4697716077026</v>
      </c>
    </row>
    <row r="555" spans="1:8" x14ac:dyDescent="0.25">
      <c r="A555" s="5">
        <f t="shared" si="104"/>
        <v>42733</v>
      </c>
      <c r="B555">
        <v>172.2</v>
      </c>
      <c r="C555">
        <v>35</v>
      </c>
      <c r="D555">
        <v>396.4</v>
      </c>
      <c r="E555">
        <v>198.3</v>
      </c>
      <c r="F555" s="16">
        <f t="shared" si="127"/>
        <v>568.59999999999991</v>
      </c>
      <c r="G555">
        <f t="shared" si="127"/>
        <v>233.3</v>
      </c>
      <c r="H555" s="20">
        <f t="shared" si="128"/>
        <v>143.72053150450057</v>
      </c>
    </row>
    <row r="556" spans="1:8" x14ac:dyDescent="0.25">
      <c r="A556" s="5">
        <f t="shared" si="104"/>
        <v>42740</v>
      </c>
      <c r="B556">
        <v>178.2</v>
      </c>
      <c r="C556">
        <v>35</v>
      </c>
      <c r="D556">
        <v>396.4</v>
      </c>
      <c r="E556">
        <v>198.3</v>
      </c>
      <c r="F556" s="16">
        <f t="shared" ref="F556:G558" si="129">+B556+D556</f>
        <v>574.59999999999991</v>
      </c>
      <c r="G556">
        <f t="shared" si="129"/>
        <v>233.3</v>
      </c>
      <c r="H556" s="20">
        <f t="shared" si="128"/>
        <v>146.2923274753536</v>
      </c>
    </row>
    <row r="557" spans="1:8" x14ac:dyDescent="0.25">
      <c r="A557" s="5">
        <f t="shared" si="104"/>
        <v>42747</v>
      </c>
      <c r="B557">
        <v>179.2</v>
      </c>
      <c r="C557">
        <v>36.5</v>
      </c>
      <c r="D557">
        <v>396.4</v>
      </c>
      <c r="E557">
        <v>198.3</v>
      </c>
      <c r="F557" s="16">
        <f t="shared" si="129"/>
        <v>575.59999999999991</v>
      </c>
      <c r="G557">
        <f t="shared" si="129"/>
        <v>234.8</v>
      </c>
      <c r="H557" s="20">
        <f t="shared" si="128"/>
        <v>145.14480408858597</v>
      </c>
    </row>
    <row r="558" spans="1:8" x14ac:dyDescent="0.25">
      <c r="A558" s="5">
        <f t="shared" si="104"/>
        <v>42754</v>
      </c>
      <c r="B558">
        <v>181.2</v>
      </c>
      <c r="C558">
        <v>36.5</v>
      </c>
      <c r="D558">
        <v>396.4</v>
      </c>
      <c r="E558">
        <v>198.3</v>
      </c>
      <c r="F558" s="16">
        <f t="shared" si="129"/>
        <v>577.59999999999991</v>
      </c>
      <c r="G558">
        <f t="shared" si="129"/>
        <v>234.8</v>
      </c>
      <c r="H558" s="20">
        <f t="shared" si="128"/>
        <v>145.99659284497443</v>
      </c>
    </row>
    <row r="559" spans="1:8" x14ac:dyDescent="0.25">
      <c r="A559" s="5">
        <f t="shared" si="104"/>
        <v>42761</v>
      </c>
      <c r="B559">
        <v>164.2</v>
      </c>
      <c r="C559">
        <v>36.5</v>
      </c>
      <c r="D559">
        <v>423.8</v>
      </c>
      <c r="E559">
        <v>198.3</v>
      </c>
      <c r="F559" s="16">
        <f>+B559+D559</f>
        <v>588</v>
      </c>
      <c r="G559">
        <f>+C559+E559</f>
        <v>234.8</v>
      </c>
      <c r="H559" s="20">
        <f>+(F559/G559-1)*100</f>
        <v>150.42589437819422</v>
      </c>
    </row>
    <row r="560" spans="1:8" x14ac:dyDescent="0.25">
      <c r="A560" s="5">
        <f t="shared" si="104"/>
        <v>42768</v>
      </c>
      <c r="B560">
        <v>100.1</v>
      </c>
      <c r="C560">
        <v>36.5</v>
      </c>
      <c r="D560">
        <v>497.7</v>
      </c>
      <c r="E560">
        <v>198.3</v>
      </c>
      <c r="F560" s="16">
        <f t="shared" ref="F560:F585" si="130">+B560+D560</f>
        <v>597.79999999999995</v>
      </c>
      <c r="G560">
        <f t="shared" ref="G560:G585" si="131">+C560+E560</f>
        <v>234.8</v>
      </c>
      <c r="H560" s="20">
        <f t="shared" ref="H560:H585" si="132">+(F560/G560-1)*100</f>
        <v>154.59965928449742</v>
      </c>
    </row>
    <row r="561" spans="1:9" x14ac:dyDescent="0.25">
      <c r="A561" s="5">
        <f t="shared" si="104"/>
        <v>42775</v>
      </c>
      <c r="B561">
        <v>52.1</v>
      </c>
      <c r="C561">
        <v>37.5</v>
      </c>
      <c r="D561">
        <v>540.70000000000005</v>
      </c>
      <c r="E561">
        <v>198.3</v>
      </c>
      <c r="F561" s="16">
        <f t="shared" si="130"/>
        <v>592.80000000000007</v>
      </c>
      <c r="G561">
        <f t="shared" si="131"/>
        <v>235.8</v>
      </c>
      <c r="H561" s="20">
        <f t="shared" si="132"/>
        <v>151.39949109414758</v>
      </c>
    </row>
    <row r="562" spans="1:9" x14ac:dyDescent="0.25">
      <c r="A562" s="5">
        <f t="shared" si="104"/>
        <v>42782</v>
      </c>
      <c r="B562">
        <v>100.1</v>
      </c>
      <c r="C562">
        <v>54.3</v>
      </c>
      <c r="D562">
        <v>492.6</v>
      </c>
      <c r="E562">
        <v>198.3</v>
      </c>
      <c r="F562" s="16">
        <f t="shared" si="130"/>
        <v>592.70000000000005</v>
      </c>
      <c r="G562">
        <f t="shared" si="131"/>
        <v>252.60000000000002</v>
      </c>
      <c r="H562" s="20">
        <f t="shared" si="132"/>
        <v>134.63974663499604</v>
      </c>
    </row>
    <row r="563" spans="1:9" x14ac:dyDescent="0.25">
      <c r="A563" s="5">
        <f t="shared" si="104"/>
        <v>42789</v>
      </c>
      <c r="B563">
        <v>100.1</v>
      </c>
      <c r="C563">
        <v>16.8</v>
      </c>
      <c r="D563">
        <v>492.6</v>
      </c>
      <c r="E563" s="16">
        <v>238</v>
      </c>
      <c r="F563" s="16">
        <f t="shared" si="130"/>
        <v>592.70000000000005</v>
      </c>
      <c r="G563">
        <f t="shared" si="131"/>
        <v>254.8</v>
      </c>
      <c r="H563" s="20">
        <f t="shared" si="132"/>
        <v>132.6138147566719</v>
      </c>
    </row>
    <row r="564" spans="1:9" x14ac:dyDescent="0.25">
      <c r="A564" s="5">
        <f t="shared" si="104"/>
        <v>42796</v>
      </c>
      <c r="B564">
        <v>100.1</v>
      </c>
      <c r="C564">
        <v>16.8</v>
      </c>
      <c r="D564">
        <v>492.6</v>
      </c>
      <c r="E564" s="16">
        <v>238</v>
      </c>
      <c r="F564" s="16">
        <f t="shared" si="130"/>
        <v>592.70000000000005</v>
      </c>
      <c r="G564">
        <f t="shared" si="131"/>
        <v>254.8</v>
      </c>
      <c r="H564" s="20">
        <f t="shared" si="132"/>
        <v>132.6138147566719</v>
      </c>
    </row>
    <row r="565" spans="1:9" x14ac:dyDescent="0.25">
      <c r="A565" s="5">
        <f t="shared" si="104"/>
        <v>42803</v>
      </c>
      <c r="B565">
        <v>52.1</v>
      </c>
      <c r="C565">
        <v>27.8</v>
      </c>
      <c r="D565">
        <v>542.20000000000005</v>
      </c>
      <c r="E565" s="16">
        <v>238</v>
      </c>
      <c r="F565" s="16">
        <f t="shared" si="130"/>
        <v>594.30000000000007</v>
      </c>
      <c r="G565">
        <f t="shared" si="131"/>
        <v>265.8</v>
      </c>
      <c r="H565" s="20">
        <f t="shared" si="132"/>
        <v>123.58916478555307</v>
      </c>
    </row>
    <row r="566" spans="1:9" x14ac:dyDescent="0.25">
      <c r="A566" s="5">
        <f t="shared" si="104"/>
        <v>42810</v>
      </c>
      <c r="B566">
        <v>60.1</v>
      </c>
      <c r="C566">
        <v>27.8</v>
      </c>
      <c r="D566">
        <v>542.20000000000005</v>
      </c>
      <c r="E566">
        <v>238</v>
      </c>
      <c r="F566" s="16">
        <f t="shared" si="130"/>
        <v>602.30000000000007</v>
      </c>
      <c r="G566">
        <f t="shared" si="131"/>
        <v>265.8</v>
      </c>
      <c r="H566" s="20">
        <f t="shared" si="132"/>
        <v>126.59894657637322</v>
      </c>
    </row>
    <row r="567" spans="1:9" x14ac:dyDescent="0.25">
      <c r="A567" s="5">
        <f t="shared" si="104"/>
        <v>42817</v>
      </c>
      <c r="B567">
        <v>37.299999999999997</v>
      </c>
      <c r="C567">
        <v>30.8</v>
      </c>
      <c r="D567">
        <v>567.20000000000005</v>
      </c>
      <c r="E567">
        <v>238</v>
      </c>
      <c r="F567" s="16">
        <f t="shared" si="130"/>
        <v>604.5</v>
      </c>
      <c r="G567">
        <f t="shared" si="131"/>
        <v>268.8</v>
      </c>
      <c r="H567" s="20">
        <f t="shared" si="132"/>
        <v>124.88839285714283</v>
      </c>
    </row>
    <row r="568" spans="1:9" x14ac:dyDescent="0.25">
      <c r="A568" s="5">
        <f t="shared" si="104"/>
        <v>42824</v>
      </c>
      <c r="B568">
        <v>39.799999999999997</v>
      </c>
      <c r="C568">
        <v>30.8</v>
      </c>
      <c r="D568">
        <v>567.20000000000005</v>
      </c>
      <c r="E568">
        <v>238</v>
      </c>
      <c r="F568" s="16">
        <f t="shared" si="130"/>
        <v>607</v>
      </c>
      <c r="G568">
        <f t="shared" si="131"/>
        <v>268.8</v>
      </c>
      <c r="H568" s="20">
        <f t="shared" si="132"/>
        <v>125.81845238095238</v>
      </c>
    </row>
    <row r="569" spans="1:9" x14ac:dyDescent="0.25">
      <c r="A569" s="5">
        <f t="shared" si="104"/>
        <v>42831</v>
      </c>
      <c r="B569">
        <v>39.799999999999997</v>
      </c>
      <c r="C569">
        <v>30.8</v>
      </c>
      <c r="D569">
        <v>567.20000000000005</v>
      </c>
      <c r="E569">
        <v>238</v>
      </c>
      <c r="F569" s="16">
        <f t="shared" si="130"/>
        <v>607</v>
      </c>
      <c r="G569">
        <f t="shared" si="131"/>
        <v>268.8</v>
      </c>
      <c r="H569" s="20">
        <f t="shared" si="132"/>
        <v>125.81845238095238</v>
      </c>
    </row>
    <row r="570" spans="1:9" x14ac:dyDescent="0.25">
      <c r="A570" s="5">
        <f t="shared" si="104"/>
        <v>42838</v>
      </c>
      <c r="B570">
        <v>39.799999999999997</v>
      </c>
      <c r="C570">
        <v>30.8</v>
      </c>
      <c r="D570">
        <v>567.20000000000005</v>
      </c>
      <c r="E570">
        <v>238</v>
      </c>
      <c r="F570" s="16">
        <f t="shared" si="130"/>
        <v>607</v>
      </c>
      <c r="G570">
        <f t="shared" si="131"/>
        <v>268.8</v>
      </c>
      <c r="H570" s="20">
        <f t="shared" si="132"/>
        <v>125.81845238095238</v>
      </c>
    </row>
    <row r="571" spans="1:9" x14ac:dyDescent="0.25">
      <c r="A571" s="5">
        <f t="shared" ref="A571:A635" si="133">+A570+7</f>
        <v>42845</v>
      </c>
      <c r="B571">
        <v>19.8</v>
      </c>
      <c r="C571">
        <v>30.3</v>
      </c>
      <c r="D571">
        <v>567.20000000000005</v>
      </c>
      <c r="E571">
        <v>238</v>
      </c>
      <c r="F571" s="16">
        <f t="shared" si="130"/>
        <v>587</v>
      </c>
      <c r="G571">
        <f t="shared" si="131"/>
        <v>268.3</v>
      </c>
      <c r="H571" s="20">
        <f t="shared" si="132"/>
        <v>118.78494222884828</v>
      </c>
    </row>
    <row r="572" spans="1:9" x14ac:dyDescent="0.25">
      <c r="A572" s="5">
        <f t="shared" si="133"/>
        <v>42852</v>
      </c>
      <c r="B572">
        <v>29.8</v>
      </c>
      <c r="C572">
        <v>9.9</v>
      </c>
      <c r="D572">
        <v>567.20000000000005</v>
      </c>
      <c r="E572">
        <v>259.7</v>
      </c>
      <c r="F572" s="16">
        <f t="shared" si="130"/>
        <v>597</v>
      </c>
      <c r="G572">
        <f t="shared" si="131"/>
        <v>269.59999999999997</v>
      </c>
      <c r="H572" s="20">
        <f t="shared" si="132"/>
        <v>121.43916913946589</v>
      </c>
      <c r="I572">
        <v>38.299999999999997</v>
      </c>
    </row>
    <row r="573" spans="1:9" x14ac:dyDescent="0.25">
      <c r="A573" s="5">
        <f t="shared" si="133"/>
        <v>42859</v>
      </c>
      <c r="B573">
        <v>29.8</v>
      </c>
      <c r="C573">
        <v>9.5</v>
      </c>
      <c r="D573">
        <v>567.20000000000005</v>
      </c>
      <c r="E573">
        <v>259.7</v>
      </c>
      <c r="F573" s="16">
        <f t="shared" si="130"/>
        <v>597</v>
      </c>
      <c r="G573">
        <f t="shared" si="131"/>
        <v>269.2</v>
      </c>
      <c r="H573" s="20">
        <f t="shared" si="132"/>
        <v>121.76820208023776</v>
      </c>
      <c r="I573">
        <v>42.3</v>
      </c>
    </row>
    <row r="574" spans="1:9" x14ac:dyDescent="0.25">
      <c r="A574" s="5">
        <f t="shared" si="133"/>
        <v>42866</v>
      </c>
      <c r="B574">
        <v>29.8</v>
      </c>
      <c r="C574">
        <v>9.5</v>
      </c>
      <c r="D574">
        <v>567.20000000000005</v>
      </c>
      <c r="E574">
        <v>259.7</v>
      </c>
      <c r="F574" s="16">
        <f t="shared" si="130"/>
        <v>597</v>
      </c>
      <c r="G574">
        <f t="shared" si="131"/>
        <v>269.2</v>
      </c>
      <c r="H574" s="20">
        <f t="shared" si="132"/>
        <v>121.76820208023776</v>
      </c>
      <c r="I574">
        <v>47.3</v>
      </c>
    </row>
    <row r="575" spans="1:9" x14ac:dyDescent="0.25">
      <c r="A575" s="5">
        <f t="shared" si="133"/>
        <v>42873</v>
      </c>
      <c r="B575">
        <v>29.8</v>
      </c>
      <c r="C575">
        <v>9</v>
      </c>
      <c r="D575">
        <v>567.20000000000005</v>
      </c>
      <c r="E575">
        <v>259.7</v>
      </c>
      <c r="F575" s="16">
        <f t="shared" si="130"/>
        <v>597</v>
      </c>
      <c r="G575">
        <f t="shared" si="131"/>
        <v>268.7</v>
      </c>
      <c r="H575" s="20">
        <f t="shared" si="132"/>
        <v>122.18087085969485</v>
      </c>
      <c r="I575">
        <v>47.3</v>
      </c>
    </row>
    <row r="576" spans="1:9" x14ac:dyDescent="0.25">
      <c r="A576" s="5">
        <f t="shared" si="133"/>
        <v>42880</v>
      </c>
      <c r="B576">
        <v>29.8</v>
      </c>
      <c r="C576">
        <v>8.4</v>
      </c>
      <c r="D576">
        <v>611.9</v>
      </c>
      <c r="E576">
        <v>259.7</v>
      </c>
      <c r="F576" s="16">
        <f t="shared" si="130"/>
        <v>641.69999999999993</v>
      </c>
      <c r="G576">
        <f t="shared" si="131"/>
        <v>268.09999999999997</v>
      </c>
      <c r="H576" s="20">
        <f t="shared" si="132"/>
        <v>139.35098843715031</v>
      </c>
      <c r="I576">
        <v>47.3</v>
      </c>
    </row>
    <row r="577" spans="1:9" x14ac:dyDescent="0.25">
      <c r="A577" s="5">
        <f t="shared" si="133"/>
        <v>42887</v>
      </c>
      <c r="B577">
        <v>107.1</v>
      </c>
      <c r="C577">
        <v>130.4</v>
      </c>
      <c r="D577">
        <v>48.5</v>
      </c>
      <c r="E577">
        <v>1</v>
      </c>
      <c r="F577" s="16">
        <f t="shared" si="130"/>
        <v>155.6</v>
      </c>
      <c r="G577">
        <f t="shared" si="131"/>
        <v>131.4</v>
      </c>
      <c r="H577" s="20">
        <f t="shared" si="132"/>
        <v>18.417047184170453</v>
      </c>
      <c r="I577">
        <v>0</v>
      </c>
    </row>
    <row r="578" spans="1:9" x14ac:dyDescent="0.25">
      <c r="A578" s="5">
        <f t="shared" si="133"/>
        <v>42894</v>
      </c>
      <c r="B578">
        <v>110.8</v>
      </c>
      <c r="C578">
        <v>125.4</v>
      </c>
      <c r="D578">
        <v>72</v>
      </c>
      <c r="E578">
        <v>35.4</v>
      </c>
      <c r="F578" s="16">
        <f t="shared" si="130"/>
        <v>182.8</v>
      </c>
      <c r="G578">
        <f t="shared" si="131"/>
        <v>160.80000000000001</v>
      </c>
      <c r="H578" s="20">
        <f t="shared" si="132"/>
        <v>13.681592039800993</v>
      </c>
    </row>
    <row r="579" spans="1:9" x14ac:dyDescent="0.25">
      <c r="A579" s="5">
        <f t="shared" si="133"/>
        <v>42901</v>
      </c>
      <c r="B579">
        <v>111.2</v>
      </c>
      <c r="C579">
        <v>124.4</v>
      </c>
      <c r="D579">
        <v>72</v>
      </c>
      <c r="E579">
        <v>35.4</v>
      </c>
      <c r="F579" s="16">
        <f t="shared" si="130"/>
        <v>183.2</v>
      </c>
      <c r="G579">
        <f t="shared" si="131"/>
        <v>159.80000000000001</v>
      </c>
      <c r="H579" s="20">
        <f t="shared" si="132"/>
        <v>14.643304130162683</v>
      </c>
    </row>
    <row r="580" spans="1:9" x14ac:dyDescent="0.25">
      <c r="A580" s="5">
        <f t="shared" si="133"/>
        <v>42908</v>
      </c>
      <c r="B580">
        <v>113.7</v>
      </c>
      <c r="C580">
        <v>143</v>
      </c>
      <c r="D580">
        <v>72</v>
      </c>
      <c r="E580">
        <v>68.900000000000006</v>
      </c>
      <c r="F580" s="16">
        <f t="shared" si="130"/>
        <v>185.7</v>
      </c>
      <c r="G580">
        <f t="shared" si="131"/>
        <v>211.9</v>
      </c>
      <c r="H580" s="20">
        <f t="shared" si="132"/>
        <v>-12.364322793770654</v>
      </c>
    </row>
    <row r="581" spans="1:9" x14ac:dyDescent="0.25">
      <c r="A581" s="5">
        <f t="shared" si="133"/>
        <v>42915</v>
      </c>
      <c r="B581">
        <v>121.7</v>
      </c>
      <c r="C581">
        <v>143</v>
      </c>
      <c r="D581">
        <v>72</v>
      </c>
      <c r="E581">
        <v>68.900000000000006</v>
      </c>
      <c r="F581" s="16">
        <f t="shared" si="130"/>
        <v>193.7</v>
      </c>
      <c r="G581">
        <f t="shared" si="131"/>
        <v>211.9</v>
      </c>
      <c r="H581" s="20">
        <f t="shared" si="132"/>
        <v>-8.5889570552147294</v>
      </c>
    </row>
    <row r="582" spans="1:9" x14ac:dyDescent="0.25">
      <c r="A582" s="5">
        <f t="shared" si="133"/>
        <v>42922</v>
      </c>
      <c r="B582">
        <v>81.7</v>
      </c>
      <c r="C582">
        <v>153</v>
      </c>
      <c r="D582">
        <v>113.8</v>
      </c>
      <c r="E582">
        <v>68.900000000000006</v>
      </c>
      <c r="F582" s="16">
        <f t="shared" si="130"/>
        <v>195.5</v>
      </c>
      <c r="G582">
        <f t="shared" si="131"/>
        <v>221.9</v>
      </c>
      <c r="H582" s="20">
        <f t="shared" si="132"/>
        <v>-11.897251013970255</v>
      </c>
    </row>
    <row r="583" spans="1:9" x14ac:dyDescent="0.25">
      <c r="A583" s="5">
        <f t="shared" si="133"/>
        <v>42929</v>
      </c>
      <c r="B583">
        <v>81.7</v>
      </c>
      <c r="C583">
        <v>154.5</v>
      </c>
      <c r="D583">
        <v>113.8</v>
      </c>
      <c r="E583">
        <v>68.900000000000006</v>
      </c>
      <c r="F583" s="16">
        <f t="shared" si="130"/>
        <v>195.5</v>
      </c>
      <c r="G583">
        <f t="shared" si="131"/>
        <v>223.4</v>
      </c>
      <c r="H583" s="20">
        <f t="shared" si="132"/>
        <v>-12.488809310653536</v>
      </c>
    </row>
    <row r="584" spans="1:9" x14ac:dyDescent="0.25">
      <c r="A584" s="5">
        <f t="shared" si="133"/>
        <v>42936</v>
      </c>
      <c r="B584" s="16">
        <v>40</v>
      </c>
      <c r="C584">
        <v>129.9</v>
      </c>
      <c r="D584">
        <v>166.7</v>
      </c>
      <c r="E584">
        <v>118.4</v>
      </c>
      <c r="F584" s="16">
        <f t="shared" si="130"/>
        <v>206.7</v>
      </c>
      <c r="G584">
        <f t="shared" si="131"/>
        <v>248.3</v>
      </c>
      <c r="H584" s="20">
        <f t="shared" si="132"/>
        <v>-16.753926701570688</v>
      </c>
    </row>
    <row r="585" spans="1:9" x14ac:dyDescent="0.25">
      <c r="A585" s="5">
        <f t="shared" si="133"/>
        <v>42943</v>
      </c>
      <c r="B585">
        <v>19.7</v>
      </c>
      <c r="C585">
        <v>99.6</v>
      </c>
      <c r="D585">
        <v>188.7</v>
      </c>
      <c r="E585">
        <v>150.30000000000001</v>
      </c>
      <c r="F585" s="16">
        <f t="shared" si="130"/>
        <v>208.39999999999998</v>
      </c>
      <c r="G585">
        <f t="shared" si="131"/>
        <v>249.9</v>
      </c>
      <c r="H585" s="20">
        <f t="shared" si="132"/>
        <v>-16.606642657062832</v>
      </c>
    </row>
    <row r="586" spans="1:9" x14ac:dyDescent="0.25">
      <c r="A586" s="5">
        <f t="shared" si="133"/>
        <v>42950</v>
      </c>
      <c r="B586">
        <v>26.9</v>
      </c>
      <c r="C586">
        <v>99.6</v>
      </c>
      <c r="D586">
        <v>188.7</v>
      </c>
      <c r="E586">
        <v>150.30000000000001</v>
      </c>
      <c r="F586" s="16">
        <f t="shared" ref="F586:G588" si="134">+B586+D586</f>
        <v>215.6</v>
      </c>
      <c r="G586">
        <f t="shared" si="134"/>
        <v>249.9</v>
      </c>
      <c r="H586" s="20">
        <f t="shared" ref="H586:H591" si="135">+(F586/G586-1)*100</f>
        <v>-13.725490196078438</v>
      </c>
    </row>
    <row r="587" spans="1:9" x14ac:dyDescent="0.25">
      <c r="A587" s="5">
        <f t="shared" si="133"/>
        <v>42957</v>
      </c>
      <c r="B587">
        <v>20.6</v>
      </c>
      <c r="C587">
        <v>84.6</v>
      </c>
      <c r="D587">
        <v>188.7</v>
      </c>
      <c r="E587">
        <v>180.2</v>
      </c>
      <c r="F587" s="16">
        <f t="shared" si="134"/>
        <v>209.29999999999998</v>
      </c>
      <c r="G587">
        <f t="shared" si="134"/>
        <v>264.79999999999995</v>
      </c>
      <c r="H587" s="20">
        <f t="shared" si="135"/>
        <v>-20.959214501510569</v>
      </c>
    </row>
    <row r="588" spans="1:9" x14ac:dyDescent="0.25">
      <c r="A588" s="5">
        <f t="shared" si="133"/>
        <v>42964</v>
      </c>
      <c r="B588">
        <v>25.7</v>
      </c>
      <c r="C588">
        <v>70.2</v>
      </c>
      <c r="D588">
        <v>196.4</v>
      </c>
      <c r="E588">
        <v>201</v>
      </c>
      <c r="F588" s="16">
        <f t="shared" si="134"/>
        <v>222.1</v>
      </c>
      <c r="G588">
        <f t="shared" si="134"/>
        <v>271.2</v>
      </c>
      <c r="H588" s="20">
        <f t="shared" si="135"/>
        <v>-18.104719764011801</v>
      </c>
    </row>
    <row r="589" spans="1:9" x14ac:dyDescent="0.25">
      <c r="A589" s="5">
        <f t="shared" si="133"/>
        <v>42971</v>
      </c>
      <c r="B589">
        <v>27.7</v>
      </c>
      <c r="C589">
        <v>70.2</v>
      </c>
      <c r="D589">
        <v>196.4</v>
      </c>
      <c r="E589">
        <v>201</v>
      </c>
      <c r="F589" s="16">
        <f t="shared" ref="F589:G591" si="136">+B589+D589</f>
        <v>224.1</v>
      </c>
      <c r="G589">
        <f t="shared" si="136"/>
        <v>271.2</v>
      </c>
      <c r="H589" s="20">
        <f t="shared" si="135"/>
        <v>-17.36725663716814</v>
      </c>
    </row>
    <row r="590" spans="1:9" x14ac:dyDescent="0.25">
      <c r="A590" s="5">
        <f t="shared" si="133"/>
        <v>42978</v>
      </c>
      <c r="B590">
        <v>29.2</v>
      </c>
      <c r="C590">
        <v>42.3</v>
      </c>
      <c r="D590">
        <v>196.4</v>
      </c>
      <c r="E590">
        <v>229.5</v>
      </c>
      <c r="F590" s="16">
        <f t="shared" si="136"/>
        <v>225.6</v>
      </c>
      <c r="G590">
        <f t="shared" si="136"/>
        <v>271.8</v>
      </c>
      <c r="H590" s="20">
        <f t="shared" si="135"/>
        <v>-16.997792494481246</v>
      </c>
    </row>
    <row r="591" spans="1:9" x14ac:dyDescent="0.25">
      <c r="A591" s="5">
        <f t="shared" si="133"/>
        <v>42985</v>
      </c>
      <c r="B591">
        <v>29.2</v>
      </c>
      <c r="C591">
        <v>20.3</v>
      </c>
      <c r="D591">
        <v>196.4</v>
      </c>
      <c r="E591">
        <v>251.8</v>
      </c>
      <c r="F591" s="16">
        <f t="shared" si="136"/>
        <v>225.6</v>
      </c>
      <c r="G591">
        <f t="shared" si="136"/>
        <v>272.10000000000002</v>
      </c>
      <c r="H591" s="20">
        <f t="shared" si="135"/>
        <v>-17.089305402425591</v>
      </c>
    </row>
    <row r="592" spans="1:9" x14ac:dyDescent="0.25">
      <c r="A592" s="5">
        <f t="shared" si="133"/>
        <v>42992</v>
      </c>
      <c r="B592">
        <v>29.2</v>
      </c>
      <c r="C592">
        <v>45.4</v>
      </c>
      <c r="D592">
        <v>196.4</v>
      </c>
      <c r="E592">
        <v>326.60000000000002</v>
      </c>
      <c r="F592" s="16">
        <f t="shared" ref="F592:G594" si="137">+B592+D592</f>
        <v>225.6</v>
      </c>
      <c r="G592">
        <f t="shared" si="137"/>
        <v>372</v>
      </c>
      <c r="H592" s="20">
        <f t="shared" ref="H592:H597" si="138">+(F592/G592-1)*100</f>
        <v>-39.354838709677423</v>
      </c>
    </row>
    <row r="593" spans="1:8" x14ac:dyDescent="0.25">
      <c r="A593" s="5">
        <f t="shared" si="133"/>
        <v>42999</v>
      </c>
      <c r="B593">
        <v>18.5</v>
      </c>
      <c r="C593">
        <v>40.4</v>
      </c>
      <c r="D593">
        <v>213.4</v>
      </c>
      <c r="E593">
        <v>357.9</v>
      </c>
      <c r="F593" s="16">
        <f t="shared" si="137"/>
        <v>231.9</v>
      </c>
      <c r="G593">
        <f t="shared" si="137"/>
        <v>398.29999999999995</v>
      </c>
      <c r="H593" s="20">
        <f t="shared" si="138"/>
        <v>-41.777554607080077</v>
      </c>
    </row>
    <row r="594" spans="1:8" x14ac:dyDescent="0.25">
      <c r="A594" s="5">
        <f t="shared" si="133"/>
        <v>43006</v>
      </c>
      <c r="B594">
        <v>27.3</v>
      </c>
      <c r="C594">
        <v>60.4</v>
      </c>
      <c r="D594">
        <v>213.4</v>
      </c>
      <c r="E594">
        <v>357.9</v>
      </c>
      <c r="F594" s="16">
        <f t="shared" si="137"/>
        <v>240.70000000000002</v>
      </c>
      <c r="G594">
        <f t="shared" si="137"/>
        <v>418.29999999999995</v>
      </c>
      <c r="H594" s="20">
        <f t="shared" si="138"/>
        <v>-42.457566339947391</v>
      </c>
    </row>
    <row r="595" spans="1:8" x14ac:dyDescent="0.25">
      <c r="A595" s="5">
        <f t="shared" si="133"/>
        <v>43013</v>
      </c>
      <c r="B595">
        <v>28.1</v>
      </c>
      <c r="C595">
        <v>60.4</v>
      </c>
      <c r="D595">
        <v>213.4</v>
      </c>
      <c r="E595">
        <v>357.9</v>
      </c>
      <c r="F595" s="16">
        <f t="shared" ref="F595:G597" si="139">+B595+D595</f>
        <v>241.5</v>
      </c>
      <c r="G595">
        <f t="shared" si="139"/>
        <v>418.29999999999995</v>
      </c>
      <c r="H595" s="20">
        <f t="shared" si="138"/>
        <v>-42.266316041118813</v>
      </c>
    </row>
    <row r="596" spans="1:8" x14ac:dyDescent="0.25">
      <c r="A596" s="5">
        <f t="shared" si="133"/>
        <v>43020</v>
      </c>
      <c r="B596">
        <v>48.1</v>
      </c>
      <c r="C596">
        <v>40.4</v>
      </c>
      <c r="D596">
        <v>213.4</v>
      </c>
      <c r="E596">
        <v>379.9</v>
      </c>
      <c r="F596" s="16">
        <f t="shared" si="139"/>
        <v>261.5</v>
      </c>
      <c r="G596">
        <f t="shared" si="139"/>
        <v>420.29999999999995</v>
      </c>
      <c r="H596" s="20">
        <f t="shared" si="138"/>
        <v>-37.782536283606937</v>
      </c>
    </row>
    <row r="597" spans="1:8" x14ac:dyDescent="0.25">
      <c r="A597" s="5">
        <f t="shared" si="133"/>
        <v>43027</v>
      </c>
      <c r="B597">
        <v>48.1</v>
      </c>
      <c r="C597">
        <v>40.4</v>
      </c>
      <c r="D597">
        <v>213.4</v>
      </c>
      <c r="E597">
        <v>379.9</v>
      </c>
      <c r="F597" s="16">
        <f t="shared" si="139"/>
        <v>261.5</v>
      </c>
      <c r="G597">
        <f t="shared" si="139"/>
        <v>420.29999999999995</v>
      </c>
      <c r="H597" s="20">
        <f t="shared" si="138"/>
        <v>-37.782536283606937</v>
      </c>
    </row>
    <row r="598" spans="1:8" x14ac:dyDescent="0.25">
      <c r="A598" s="5">
        <f t="shared" si="133"/>
        <v>43034</v>
      </c>
      <c r="B598">
        <v>42.2</v>
      </c>
      <c r="C598">
        <v>25</v>
      </c>
      <c r="D598">
        <v>220</v>
      </c>
      <c r="E598">
        <v>396.4</v>
      </c>
      <c r="F598" s="16">
        <f>+B598+D598</f>
        <v>262.2</v>
      </c>
      <c r="G598">
        <f>+C598+E598</f>
        <v>421.4</v>
      </c>
      <c r="H598" s="20">
        <f>+(F598/G598-1)*100</f>
        <v>-37.778832463217846</v>
      </c>
    </row>
    <row r="599" spans="1:8" x14ac:dyDescent="0.25">
      <c r="A599" s="5">
        <f t="shared" si="133"/>
        <v>43041</v>
      </c>
      <c r="B599">
        <v>42.2</v>
      </c>
      <c r="C599">
        <v>25</v>
      </c>
      <c r="D599">
        <v>220</v>
      </c>
      <c r="E599">
        <v>396.4</v>
      </c>
      <c r="F599" s="16">
        <f>+B599+D599</f>
        <v>262.2</v>
      </c>
      <c r="G599">
        <f>+C599+E599</f>
        <v>421.4</v>
      </c>
      <c r="H599" s="20">
        <f>+(F599/G599-1)*100</f>
        <v>-37.778832463217846</v>
      </c>
    </row>
    <row r="600" spans="1:8" x14ac:dyDescent="0.25">
      <c r="A600" s="5">
        <f t="shared" si="133"/>
        <v>43048</v>
      </c>
      <c r="B600">
        <v>45.2</v>
      </c>
      <c r="C600">
        <v>25</v>
      </c>
      <c r="D600">
        <v>220</v>
      </c>
      <c r="E600">
        <v>396.4</v>
      </c>
      <c r="F600" s="16">
        <f t="shared" ref="F600:F618" si="140">+B600+D600</f>
        <v>265.2</v>
      </c>
      <c r="G600">
        <f t="shared" ref="G600:G618" si="141">+C600+E600</f>
        <v>421.4</v>
      </c>
      <c r="H600" s="20">
        <f t="shared" ref="H600:H618" si="142">+(F600/G600-1)*100</f>
        <v>-37.066919791172282</v>
      </c>
    </row>
    <row r="601" spans="1:8" x14ac:dyDescent="0.25">
      <c r="A601" s="5">
        <f t="shared" si="133"/>
        <v>43055</v>
      </c>
      <c r="B601">
        <v>45.2</v>
      </c>
      <c r="C601">
        <v>78</v>
      </c>
      <c r="D601">
        <v>220</v>
      </c>
      <c r="E601">
        <v>396.4</v>
      </c>
      <c r="F601" s="16">
        <f t="shared" si="140"/>
        <v>265.2</v>
      </c>
      <c r="G601">
        <f t="shared" si="141"/>
        <v>474.4</v>
      </c>
      <c r="H601" s="20">
        <f t="shared" si="142"/>
        <v>-44.097807757166954</v>
      </c>
    </row>
    <row r="602" spans="1:8" x14ac:dyDescent="0.25">
      <c r="A602" s="5">
        <f t="shared" si="133"/>
        <v>43062</v>
      </c>
      <c r="B602">
        <v>46.6</v>
      </c>
      <c r="C602">
        <v>78.2</v>
      </c>
      <c r="D602">
        <v>230.7</v>
      </c>
      <c r="E602">
        <v>396.4</v>
      </c>
      <c r="F602" s="16">
        <f t="shared" si="140"/>
        <v>277.3</v>
      </c>
      <c r="G602">
        <f t="shared" si="141"/>
        <v>474.59999999999997</v>
      </c>
      <c r="H602" s="20">
        <f t="shared" si="142"/>
        <v>-41.57184997892962</v>
      </c>
    </row>
    <row r="603" spans="1:8" x14ac:dyDescent="0.25">
      <c r="A603" s="5">
        <f t="shared" si="133"/>
        <v>43069</v>
      </c>
      <c r="B603">
        <v>46.6</v>
      </c>
      <c r="C603">
        <v>105.2</v>
      </c>
      <c r="D603">
        <v>230.7</v>
      </c>
      <c r="E603">
        <v>396.4</v>
      </c>
      <c r="F603" s="16">
        <f t="shared" si="140"/>
        <v>277.3</v>
      </c>
      <c r="G603">
        <f t="shared" si="141"/>
        <v>501.59999999999997</v>
      </c>
      <c r="H603" s="20">
        <f t="shared" si="142"/>
        <v>-44.716905901116419</v>
      </c>
    </row>
    <row r="604" spans="1:8" x14ac:dyDescent="0.25">
      <c r="A604" s="5">
        <f t="shared" si="133"/>
        <v>43076</v>
      </c>
      <c r="B604">
        <v>57.4</v>
      </c>
      <c r="C604">
        <v>108.2</v>
      </c>
      <c r="D604">
        <v>230.7</v>
      </c>
      <c r="E604">
        <v>396.4</v>
      </c>
      <c r="F604" s="16">
        <f t="shared" si="140"/>
        <v>288.09999999999997</v>
      </c>
      <c r="G604">
        <f t="shared" si="141"/>
        <v>504.59999999999997</v>
      </c>
      <c r="H604" s="20">
        <f t="shared" si="142"/>
        <v>-42.905271502179943</v>
      </c>
    </row>
    <row r="605" spans="1:8" x14ac:dyDescent="0.25">
      <c r="A605" s="5">
        <f t="shared" si="133"/>
        <v>43083</v>
      </c>
      <c r="B605">
        <v>57.4</v>
      </c>
      <c r="C605">
        <v>108.2</v>
      </c>
      <c r="D605">
        <v>230.7</v>
      </c>
      <c r="E605">
        <v>396.4</v>
      </c>
      <c r="F605" s="16">
        <f t="shared" si="140"/>
        <v>288.09999999999997</v>
      </c>
      <c r="G605">
        <f t="shared" si="141"/>
        <v>504.59999999999997</v>
      </c>
      <c r="H605" s="20">
        <f t="shared" si="142"/>
        <v>-42.905271502179943</v>
      </c>
    </row>
    <row r="606" spans="1:8" x14ac:dyDescent="0.25">
      <c r="A606" s="5">
        <f t="shared" si="133"/>
        <v>43090</v>
      </c>
      <c r="B606">
        <v>57.4</v>
      </c>
      <c r="C606">
        <v>156.19999999999999</v>
      </c>
      <c r="D606">
        <v>230.7</v>
      </c>
      <c r="E606">
        <v>396.4</v>
      </c>
      <c r="F606" s="16">
        <f t="shared" si="140"/>
        <v>288.09999999999997</v>
      </c>
      <c r="G606">
        <f t="shared" si="141"/>
        <v>552.59999999999991</v>
      </c>
      <c r="H606" s="20">
        <f t="shared" si="142"/>
        <v>-47.864639884183859</v>
      </c>
    </row>
    <row r="607" spans="1:8" x14ac:dyDescent="0.25">
      <c r="A607" s="5">
        <f t="shared" si="133"/>
        <v>43097</v>
      </c>
      <c r="B607">
        <v>50.4</v>
      </c>
      <c r="C607">
        <v>172.2</v>
      </c>
      <c r="D607">
        <v>237.4</v>
      </c>
      <c r="E607">
        <v>396.4</v>
      </c>
      <c r="F607" s="16">
        <f t="shared" si="140"/>
        <v>287.8</v>
      </c>
      <c r="G607">
        <f t="shared" si="141"/>
        <v>568.59999999999991</v>
      </c>
      <c r="H607" s="20">
        <f t="shared" si="142"/>
        <v>-49.384453042560658</v>
      </c>
    </row>
    <row r="608" spans="1:8" x14ac:dyDescent="0.25">
      <c r="A608" s="5">
        <f t="shared" si="133"/>
        <v>43104</v>
      </c>
      <c r="B608">
        <v>50.4</v>
      </c>
      <c r="C608">
        <v>178.2</v>
      </c>
      <c r="D608">
        <v>237.4</v>
      </c>
      <c r="E608">
        <v>396.4</v>
      </c>
      <c r="F608" s="16">
        <f t="shared" si="140"/>
        <v>287.8</v>
      </c>
      <c r="G608">
        <f t="shared" si="141"/>
        <v>574.59999999999991</v>
      </c>
      <c r="H608" s="20">
        <f t="shared" si="142"/>
        <v>-49.912982944657145</v>
      </c>
    </row>
    <row r="609" spans="1:8" x14ac:dyDescent="0.25">
      <c r="A609" s="5">
        <f t="shared" si="133"/>
        <v>43111</v>
      </c>
      <c r="B609">
        <v>50.4</v>
      </c>
      <c r="C609">
        <v>179.2</v>
      </c>
      <c r="D609">
        <v>237.4</v>
      </c>
      <c r="E609">
        <v>396.4</v>
      </c>
      <c r="F609" s="16">
        <f t="shared" si="140"/>
        <v>287.8</v>
      </c>
      <c r="G609">
        <f t="shared" si="141"/>
        <v>575.59999999999991</v>
      </c>
      <c r="H609" s="20">
        <f t="shared" si="142"/>
        <v>-49.999999999999986</v>
      </c>
    </row>
    <row r="610" spans="1:8" x14ac:dyDescent="0.25">
      <c r="A610" s="5">
        <f t="shared" si="133"/>
        <v>43118</v>
      </c>
      <c r="B610">
        <v>50.4</v>
      </c>
      <c r="C610">
        <v>181.2</v>
      </c>
      <c r="D610">
        <v>237.4</v>
      </c>
      <c r="E610">
        <v>396.4</v>
      </c>
      <c r="F610" s="16">
        <f t="shared" si="140"/>
        <v>287.8</v>
      </c>
      <c r="G610">
        <f t="shared" si="141"/>
        <v>577.59999999999991</v>
      </c>
      <c r="H610" s="20">
        <f t="shared" si="142"/>
        <v>-50.173130193905813</v>
      </c>
    </row>
    <row r="611" spans="1:8" x14ac:dyDescent="0.25">
      <c r="A611" s="5">
        <f t="shared" si="133"/>
        <v>43125</v>
      </c>
      <c r="B611" s="16">
        <v>41</v>
      </c>
      <c r="C611">
        <v>164.2</v>
      </c>
      <c r="D611">
        <v>250.1</v>
      </c>
      <c r="E611">
        <v>423.8</v>
      </c>
      <c r="F611" s="16">
        <f t="shared" si="140"/>
        <v>291.10000000000002</v>
      </c>
      <c r="G611">
        <f t="shared" si="141"/>
        <v>588</v>
      </c>
      <c r="H611" s="20">
        <f t="shared" si="142"/>
        <v>-50.493197278911559</v>
      </c>
    </row>
    <row r="612" spans="1:8" x14ac:dyDescent="0.25">
      <c r="A612" s="5">
        <f t="shared" si="133"/>
        <v>43132</v>
      </c>
      <c r="B612" s="16">
        <v>21</v>
      </c>
      <c r="C612">
        <v>100.1</v>
      </c>
      <c r="D612">
        <v>250.1</v>
      </c>
      <c r="E612">
        <v>492.6</v>
      </c>
      <c r="F612" s="16">
        <f t="shared" si="140"/>
        <v>271.10000000000002</v>
      </c>
      <c r="G612">
        <f t="shared" si="141"/>
        <v>592.70000000000005</v>
      </c>
      <c r="H612" s="20">
        <f t="shared" si="142"/>
        <v>-54.260165345031218</v>
      </c>
    </row>
    <row r="613" spans="1:8" x14ac:dyDescent="0.25">
      <c r="A613" s="5">
        <f t="shared" si="133"/>
        <v>43139</v>
      </c>
      <c r="B613" s="16">
        <v>21</v>
      </c>
      <c r="C613">
        <v>52.1</v>
      </c>
      <c r="D613">
        <v>250.1</v>
      </c>
      <c r="E613">
        <v>492.6</v>
      </c>
      <c r="F613" s="16">
        <f t="shared" si="140"/>
        <v>271.10000000000002</v>
      </c>
      <c r="G613">
        <f t="shared" si="141"/>
        <v>544.70000000000005</v>
      </c>
      <c r="H613" s="20">
        <f t="shared" si="142"/>
        <v>-50.229484119698917</v>
      </c>
    </row>
    <row r="614" spans="1:8" x14ac:dyDescent="0.25">
      <c r="A614" s="5">
        <f t="shared" si="133"/>
        <v>43146</v>
      </c>
      <c r="B614">
        <v>10.9</v>
      </c>
      <c r="C614">
        <v>100.1</v>
      </c>
      <c r="D614">
        <v>261.10000000000002</v>
      </c>
      <c r="E614">
        <v>492.6</v>
      </c>
      <c r="F614" s="16">
        <f t="shared" si="140"/>
        <v>272</v>
      </c>
      <c r="G614">
        <f t="shared" si="141"/>
        <v>592.70000000000005</v>
      </c>
      <c r="H614" s="20">
        <f t="shared" si="142"/>
        <v>-54.108317867386546</v>
      </c>
    </row>
    <row r="615" spans="1:8" x14ac:dyDescent="0.25">
      <c r="A615" s="5">
        <f t="shared" si="133"/>
        <v>43153</v>
      </c>
      <c r="B615">
        <v>13.9</v>
      </c>
      <c r="C615">
        <v>100.1</v>
      </c>
      <c r="D615">
        <v>261.10000000000002</v>
      </c>
      <c r="E615">
        <v>492.6</v>
      </c>
      <c r="F615" s="16">
        <f t="shared" si="140"/>
        <v>275</v>
      </c>
      <c r="G615">
        <f t="shared" si="141"/>
        <v>592.70000000000005</v>
      </c>
      <c r="H615" s="20">
        <f t="shared" si="142"/>
        <v>-53.602159608570958</v>
      </c>
    </row>
    <row r="616" spans="1:8" x14ac:dyDescent="0.25">
      <c r="A616" s="5">
        <f t="shared" si="133"/>
        <v>43160</v>
      </c>
      <c r="B616">
        <v>27.2</v>
      </c>
      <c r="C616">
        <v>100.1</v>
      </c>
      <c r="D616">
        <v>261.10000000000002</v>
      </c>
      <c r="E616">
        <v>492.6</v>
      </c>
      <c r="F616" s="16">
        <f t="shared" si="140"/>
        <v>288.3</v>
      </c>
      <c r="G616">
        <f t="shared" si="141"/>
        <v>592.70000000000005</v>
      </c>
      <c r="H616" s="20">
        <f t="shared" si="142"/>
        <v>-51.358191327821835</v>
      </c>
    </row>
    <row r="617" spans="1:8" x14ac:dyDescent="0.25">
      <c r="A617" s="5">
        <f t="shared" si="133"/>
        <v>43167</v>
      </c>
      <c r="B617">
        <v>27.6</v>
      </c>
      <c r="C617">
        <v>52.1</v>
      </c>
      <c r="D617">
        <v>261.10000000000002</v>
      </c>
      <c r="E617">
        <v>542.20000000000005</v>
      </c>
      <c r="F617" s="16">
        <f t="shared" si="140"/>
        <v>288.70000000000005</v>
      </c>
      <c r="G617">
        <f t="shared" si="141"/>
        <v>594.30000000000007</v>
      </c>
      <c r="H617" s="20">
        <f t="shared" si="142"/>
        <v>-51.421840821134104</v>
      </c>
    </row>
    <row r="618" spans="1:8" x14ac:dyDescent="0.25">
      <c r="A618" s="5">
        <f t="shared" si="133"/>
        <v>43174</v>
      </c>
      <c r="B618">
        <v>29.6</v>
      </c>
      <c r="C618">
        <v>60.1</v>
      </c>
      <c r="D618">
        <v>261.10000000000002</v>
      </c>
      <c r="E618">
        <v>542.20000000000005</v>
      </c>
      <c r="F618" s="16">
        <f t="shared" si="140"/>
        <v>290.70000000000005</v>
      </c>
      <c r="G618">
        <f t="shared" si="141"/>
        <v>602.30000000000007</v>
      </c>
      <c r="H618" s="20">
        <f t="shared" si="142"/>
        <v>-51.735015772870661</v>
      </c>
    </row>
    <row r="619" spans="1:8" x14ac:dyDescent="0.25">
      <c r="A619" s="5">
        <f t="shared" si="133"/>
        <v>43181</v>
      </c>
      <c r="B619">
        <v>19.7</v>
      </c>
      <c r="C619">
        <v>37.299999999999997</v>
      </c>
      <c r="D619">
        <v>271.60000000000002</v>
      </c>
      <c r="E619">
        <v>567.20000000000005</v>
      </c>
      <c r="F619" s="16">
        <f t="shared" ref="F619:F634" si="143">+B619+D619</f>
        <v>291.3</v>
      </c>
      <c r="G619">
        <f t="shared" ref="G619:G634" si="144">+C619+E619</f>
        <v>604.5</v>
      </c>
      <c r="H619" s="20">
        <f t="shared" ref="H619:H634" si="145">+(F619/G619-1)*100</f>
        <v>-51.811414392059554</v>
      </c>
    </row>
    <row r="620" spans="1:8" x14ac:dyDescent="0.25">
      <c r="A620" s="5">
        <f t="shared" si="133"/>
        <v>43188</v>
      </c>
      <c r="B620">
        <v>19.7</v>
      </c>
      <c r="C620">
        <v>39.799999999999997</v>
      </c>
      <c r="D620">
        <v>271.60000000000002</v>
      </c>
      <c r="E620">
        <v>567.20000000000005</v>
      </c>
      <c r="F620" s="16">
        <f t="shared" si="143"/>
        <v>291.3</v>
      </c>
      <c r="G620">
        <f t="shared" si="144"/>
        <v>607</v>
      </c>
      <c r="H620" s="20">
        <f t="shared" si="145"/>
        <v>-52.009884678747945</v>
      </c>
    </row>
    <row r="621" spans="1:8" x14ac:dyDescent="0.25">
      <c r="A621" s="5">
        <f t="shared" si="133"/>
        <v>43195</v>
      </c>
      <c r="B621">
        <v>19.7</v>
      </c>
      <c r="C621">
        <v>39.799999999999997</v>
      </c>
      <c r="D621">
        <v>271.60000000000002</v>
      </c>
      <c r="E621">
        <v>567.20000000000005</v>
      </c>
      <c r="F621" s="16">
        <f t="shared" si="143"/>
        <v>291.3</v>
      </c>
      <c r="G621">
        <f t="shared" si="144"/>
        <v>607</v>
      </c>
      <c r="H621" s="20">
        <f t="shared" si="145"/>
        <v>-52.009884678747945</v>
      </c>
    </row>
    <row r="622" spans="1:8" x14ac:dyDescent="0.25">
      <c r="A622" s="5">
        <f t="shared" si="133"/>
        <v>43202</v>
      </c>
      <c r="B622">
        <v>27.1</v>
      </c>
      <c r="C622">
        <v>39.799999999999997</v>
      </c>
      <c r="D622">
        <v>271.60000000000002</v>
      </c>
      <c r="E622">
        <v>567.20000000000005</v>
      </c>
      <c r="F622" s="16">
        <f t="shared" si="143"/>
        <v>298.70000000000005</v>
      </c>
      <c r="G622">
        <f t="shared" si="144"/>
        <v>607</v>
      </c>
      <c r="H622" s="20">
        <f t="shared" si="145"/>
        <v>-50.790774299835249</v>
      </c>
    </row>
    <row r="623" spans="1:8" x14ac:dyDescent="0.25">
      <c r="A623" s="5">
        <f t="shared" si="133"/>
        <v>43209</v>
      </c>
      <c r="B623">
        <v>27.1</v>
      </c>
      <c r="C623">
        <v>19.8</v>
      </c>
      <c r="D623">
        <v>271.60000000000002</v>
      </c>
      <c r="E623">
        <v>567.20000000000005</v>
      </c>
      <c r="F623" s="16">
        <f t="shared" si="143"/>
        <v>298.70000000000005</v>
      </c>
      <c r="G623">
        <f t="shared" si="144"/>
        <v>587</v>
      </c>
      <c r="H623" s="20">
        <f t="shared" si="145"/>
        <v>-49.114139693356037</v>
      </c>
    </row>
    <row r="624" spans="1:8" x14ac:dyDescent="0.25">
      <c r="A624" s="5">
        <f t="shared" si="133"/>
        <v>43216</v>
      </c>
      <c r="B624">
        <v>27.1</v>
      </c>
      <c r="C624">
        <v>29.8</v>
      </c>
      <c r="D624">
        <v>271.60000000000002</v>
      </c>
      <c r="E624">
        <v>567.20000000000005</v>
      </c>
      <c r="F624" s="16">
        <f t="shared" si="143"/>
        <v>298.70000000000005</v>
      </c>
      <c r="G624">
        <f t="shared" si="144"/>
        <v>597</v>
      </c>
      <c r="H624" s="20">
        <f t="shared" si="145"/>
        <v>-49.966499162479053</v>
      </c>
    </row>
    <row r="625" spans="1:9" x14ac:dyDescent="0.25">
      <c r="A625" s="5">
        <f t="shared" si="133"/>
        <v>43223</v>
      </c>
      <c r="B625">
        <v>34.299999999999997</v>
      </c>
      <c r="C625">
        <v>12.7</v>
      </c>
      <c r="D625">
        <v>257.60000000000002</v>
      </c>
      <c r="E625" s="16">
        <v>198</v>
      </c>
      <c r="F625" s="16">
        <f t="shared" si="143"/>
        <v>291.90000000000003</v>
      </c>
      <c r="G625">
        <f t="shared" si="144"/>
        <v>210.7</v>
      </c>
      <c r="H625" s="20">
        <f t="shared" si="145"/>
        <v>38.538205980066479</v>
      </c>
      <c r="I625">
        <v>4.5</v>
      </c>
    </row>
    <row r="626" spans="1:9" x14ac:dyDescent="0.25">
      <c r="A626" s="5">
        <f t="shared" si="133"/>
        <v>43230</v>
      </c>
      <c r="B626">
        <v>9.4</v>
      </c>
      <c r="C626">
        <v>29.8</v>
      </c>
      <c r="D626">
        <v>288.89999999999998</v>
      </c>
      <c r="E626">
        <v>567.20000000000005</v>
      </c>
      <c r="F626" s="16">
        <f t="shared" si="143"/>
        <v>298.29999999999995</v>
      </c>
      <c r="G626">
        <f t="shared" si="144"/>
        <v>597</v>
      </c>
      <c r="H626" s="20">
        <f t="shared" si="145"/>
        <v>-50.03350083752094</v>
      </c>
      <c r="I626">
        <v>23.8</v>
      </c>
    </row>
    <row r="627" spans="1:9" x14ac:dyDescent="0.25">
      <c r="A627" s="5">
        <f t="shared" si="133"/>
        <v>43237</v>
      </c>
      <c r="B627">
        <v>0</v>
      </c>
      <c r="C627">
        <v>29.8</v>
      </c>
      <c r="D627">
        <v>298.7</v>
      </c>
      <c r="E627">
        <v>567.20000000000005</v>
      </c>
      <c r="F627" s="16">
        <f t="shared" si="143"/>
        <v>298.7</v>
      </c>
      <c r="G627">
        <f t="shared" si="144"/>
        <v>597</v>
      </c>
      <c r="H627" s="20">
        <f t="shared" si="145"/>
        <v>-49.96649916247906</v>
      </c>
      <c r="I627">
        <v>23.8</v>
      </c>
    </row>
    <row r="628" spans="1:9" x14ac:dyDescent="0.25">
      <c r="A628" s="5">
        <f t="shared" si="133"/>
        <v>43244</v>
      </c>
      <c r="B628">
        <v>0</v>
      </c>
      <c r="C628">
        <v>29.8</v>
      </c>
      <c r="D628">
        <v>298.7</v>
      </c>
      <c r="E628">
        <v>611.9</v>
      </c>
      <c r="F628" s="16">
        <f t="shared" si="143"/>
        <v>298.7</v>
      </c>
      <c r="G628">
        <f t="shared" si="144"/>
        <v>641.69999999999993</v>
      </c>
      <c r="H628" s="20">
        <f t="shared" si="145"/>
        <v>-53.451768739286265</v>
      </c>
      <c r="I628">
        <v>35.799999999999997</v>
      </c>
    </row>
    <row r="629" spans="1:9" x14ac:dyDescent="0.25">
      <c r="A629" s="5">
        <f t="shared" si="133"/>
        <v>43251</v>
      </c>
      <c r="B629">
        <v>0</v>
      </c>
      <c r="C629">
        <v>29.8</v>
      </c>
      <c r="D629">
        <v>298.7</v>
      </c>
      <c r="E629">
        <v>611.9</v>
      </c>
      <c r="F629" s="16">
        <f t="shared" si="143"/>
        <v>298.7</v>
      </c>
      <c r="G629">
        <f t="shared" si="144"/>
        <v>641.69999999999993</v>
      </c>
      <c r="H629" s="20">
        <f t="shared" si="145"/>
        <v>-53.451768739286265</v>
      </c>
      <c r="I629">
        <v>35.799999999999997</v>
      </c>
    </row>
    <row r="630" spans="1:9" x14ac:dyDescent="0.25">
      <c r="A630" s="5">
        <f t="shared" si="133"/>
        <v>43258</v>
      </c>
      <c r="B630">
        <v>22.5</v>
      </c>
      <c r="C630">
        <v>110.8</v>
      </c>
      <c r="D630">
        <v>19.8</v>
      </c>
      <c r="E630">
        <v>72</v>
      </c>
      <c r="F630" s="16">
        <f t="shared" si="143"/>
        <v>42.3</v>
      </c>
      <c r="G630">
        <f t="shared" si="144"/>
        <v>182.8</v>
      </c>
      <c r="H630" s="20">
        <f t="shared" si="145"/>
        <v>-76.859956236323853</v>
      </c>
    </row>
    <row r="631" spans="1:9" x14ac:dyDescent="0.25">
      <c r="A631" s="5">
        <f t="shared" si="133"/>
        <v>43265</v>
      </c>
      <c r="B631">
        <v>38.9</v>
      </c>
      <c r="C631">
        <v>111.2</v>
      </c>
      <c r="D631">
        <v>19.8</v>
      </c>
      <c r="E631">
        <v>72</v>
      </c>
      <c r="F631" s="16">
        <f t="shared" si="143"/>
        <v>58.7</v>
      </c>
      <c r="G631">
        <f t="shared" si="144"/>
        <v>183.2</v>
      </c>
      <c r="H631" s="20">
        <f t="shared" si="145"/>
        <v>-67.958515283842786</v>
      </c>
    </row>
    <row r="632" spans="1:9" x14ac:dyDescent="0.25">
      <c r="A632" s="5">
        <f t="shared" si="133"/>
        <v>43272</v>
      </c>
      <c r="B632">
        <v>38.9</v>
      </c>
      <c r="C632">
        <v>113.7</v>
      </c>
      <c r="D632">
        <v>19.8</v>
      </c>
      <c r="E632">
        <v>72</v>
      </c>
      <c r="F632" s="16">
        <f t="shared" si="143"/>
        <v>58.7</v>
      </c>
      <c r="G632">
        <f t="shared" si="144"/>
        <v>185.7</v>
      </c>
      <c r="H632" s="20">
        <f t="shared" si="145"/>
        <v>-68.389876144318791</v>
      </c>
    </row>
    <row r="633" spans="1:9" x14ac:dyDescent="0.25">
      <c r="A633" s="5">
        <f t="shared" si="133"/>
        <v>43279</v>
      </c>
      <c r="B633">
        <v>41.5</v>
      </c>
      <c r="C633">
        <v>121.7</v>
      </c>
      <c r="D633">
        <v>19.8</v>
      </c>
      <c r="E633">
        <v>72</v>
      </c>
      <c r="F633" s="16">
        <f t="shared" si="143"/>
        <v>61.3</v>
      </c>
      <c r="G633">
        <f t="shared" si="144"/>
        <v>193.7</v>
      </c>
      <c r="H633" s="20">
        <f t="shared" si="145"/>
        <v>-68.353123386680423</v>
      </c>
    </row>
    <row r="634" spans="1:9" x14ac:dyDescent="0.25">
      <c r="A634" s="5">
        <f t="shared" si="133"/>
        <v>43286</v>
      </c>
      <c r="B634">
        <v>41.5</v>
      </c>
      <c r="C634">
        <v>81.7</v>
      </c>
      <c r="D634">
        <v>19.8</v>
      </c>
      <c r="E634">
        <v>113.8</v>
      </c>
      <c r="F634" s="16">
        <f t="shared" si="143"/>
        <v>61.3</v>
      </c>
      <c r="G634">
        <f t="shared" si="144"/>
        <v>195.5</v>
      </c>
      <c r="H634" s="20">
        <f t="shared" si="145"/>
        <v>-68.644501278772367</v>
      </c>
    </row>
    <row r="635" spans="1:9" x14ac:dyDescent="0.25">
      <c r="A635" s="5">
        <f t="shared" si="133"/>
        <v>43293</v>
      </c>
      <c r="B635">
        <v>29.6</v>
      </c>
      <c r="C635">
        <v>81.7</v>
      </c>
      <c r="D635" s="16">
        <v>31</v>
      </c>
      <c r="E635">
        <v>113.8</v>
      </c>
      <c r="F635" s="16">
        <f t="shared" ref="F635:F648" si="146">+B635+D635</f>
        <v>60.6</v>
      </c>
      <c r="G635">
        <f t="shared" ref="G635:G648" si="147">+C635+E635</f>
        <v>195.5</v>
      </c>
      <c r="H635" s="20">
        <f t="shared" ref="H635:H648" si="148">+(F635/G635-1)*100</f>
        <v>-69.002557544757039</v>
      </c>
    </row>
    <row r="636" spans="1:9" x14ac:dyDescent="0.25">
      <c r="A636" s="5">
        <f t="shared" ref="A636:A699" si="149">+A635+7</f>
        <v>43300</v>
      </c>
      <c r="B636">
        <v>38.1</v>
      </c>
      <c r="C636">
        <v>40</v>
      </c>
      <c r="D636">
        <v>31</v>
      </c>
      <c r="E636">
        <v>166.7</v>
      </c>
      <c r="F636" s="16">
        <f t="shared" si="146"/>
        <v>69.099999999999994</v>
      </c>
      <c r="G636">
        <f t="shared" si="147"/>
        <v>206.7</v>
      </c>
      <c r="H636" s="20">
        <f t="shared" si="148"/>
        <v>-66.569908079342042</v>
      </c>
    </row>
    <row r="637" spans="1:9" x14ac:dyDescent="0.25">
      <c r="A637" s="5">
        <f t="shared" si="149"/>
        <v>43307</v>
      </c>
      <c r="B637">
        <v>44.1</v>
      </c>
      <c r="C637">
        <v>19.7</v>
      </c>
      <c r="D637">
        <v>31</v>
      </c>
      <c r="E637">
        <v>188.7</v>
      </c>
      <c r="F637" s="16">
        <f t="shared" si="146"/>
        <v>75.099999999999994</v>
      </c>
      <c r="G637">
        <f t="shared" si="147"/>
        <v>208.39999999999998</v>
      </c>
      <c r="H637" s="20">
        <f t="shared" si="148"/>
        <v>-63.963531669865638</v>
      </c>
    </row>
    <row r="638" spans="1:9" x14ac:dyDescent="0.25">
      <c r="A638" s="5">
        <f t="shared" si="149"/>
        <v>43314</v>
      </c>
      <c r="B638">
        <v>44.1</v>
      </c>
      <c r="C638">
        <v>26.9</v>
      </c>
      <c r="D638">
        <v>31</v>
      </c>
      <c r="E638">
        <v>188.7</v>
      </c>
      <c r="F638" s="16">
        <f t="shared" si="146"/>
        <v>75.099999999999994</v>
      </c>
      <c r="G638">
        <f t="shared" si="147"/>
        <v>215.6</v>
      </c>
      <c r="H638" s="20">
        <f t="shared" si="148"/>
        <v>-65.166975881261592</v>
      </c>
    </row>
    <row r="639" spans="1:9" x14ac:dyDescent="0.25">
      <c r="A639" s="5">
        <f t="shared" si="149"/>
        <v>43321</v>
      </c>
      <c r="B639">
        <v>44.1</v>
      </c>
      <c r="C639">
        <v>20.6</v>
      </c>
      <c r="D639">
        <v>37.799999999999997</v>
      </c>
      <c r="E639">
        <v>188.7</v>
      </c>
      <c r="F639" s="16">
        <f t="shared" si="146"/>
        <v>81.900000000000006</v>
      </c>
      <c r="G639">
        <f t="shared" si="147"/>
        <v>209.29999999999998</v>
      </c>
      <c r="H639" s="20">
        <f t="shared" si="148"/>
        <v>-60.869565217391298</v>
      </c>
    </row>
    <row r="640" spans="1:9" x14ac:dyDescent="0.25">
      <c r="A640" s="5">
        <f t="shared" si="149"/>
        <v>43328</v>
      </c>
      <c r="B640">
        <v>48.1</v>
      </c>
      <c r="C640">
        <v>25.7</v>
      </c>
      <c r="D640">
        <v>37.799999999999997</v>
      </c>
      <c r="E640">
        <v>196.4</v>
      </c>
      <c r="F640" s="16">
        <f t="shared" si="146"/>
        <v>85.9</v>
      </c>
      <c r="G640">
        <f t="shared" si="147"/>
        <v>222.1</v>
      </c>
      <c r="H640" s="20">
        <f t="shared" si="148"/>
        <v>-61.323728050427739</v>
      </c>
    </row>
    <row r="641" spans="1:8" x14ac:dyDescent="0.25">
      <c r="A641" s="5">
        <f t="shared" si="149"/>
        <v>43335</v>
      </c>
      <c r="B641">
        <v>23.2</v>
      </c>
      <c r="C641">
        <v>27.7</v>
      </c>
      <c r="D641">
        <v>65.2</v>
      </c>
      <c r="E641">
        <v>196.4</v>
      </c>
      <c r="F641" s="16">
        <f t="shared" si="146"/>
        <v>88.4</v>
      </c>
      <c r="G641">
        <f t="shared" si="147"/>
        <v>224.1</v>
      </c>
      <c r="H641" s="20">
        <f t="shared" si="148"/>
        <v>-60.553324408746093</v>
      </c>
    </row>
    <row r="642" spans="1:8" x14ac:dyDescent="0.25">
      <c r="A642" s="5">
        <f t="shared" si="149"/>
        <v>43342</v>
      </c>
      <c r="B642">
        <v>41.2</v>
      </c>
      <c r="C642">
        <v>29.2</v>
      </c>
      <c r="D642">
        <v>65.2</v>
      </c>
      <c r="E642">
        <v>196.4</v>
      </c>
      <c r="F642" s="16">
        <f t="shared" si="146"/>
        <v>106.4</v>
      </c>
      <c r="G642">
        <f t="shared" si="147"/>
        <v>225.6</v>
      </c>
      <c r="H642" s="20">
        <f t="shared" si="148"/>
        <v>-52.836879432624116</v>
      </c>
    </row>
    <row r="643" spans="1:8" x14ac:dyDescent="0.25">
      <c r="A643" s="5">
        <f t="shared" si="149"/>
        <v>43349</v>
      </c>
      <c r="B643">
        <v>51.6</v>
      </c>
      <c r="C643">
        <v>29.2</v>
      </c>
      <c r="D643">
        <v>65.2</v>
      </c>
      <c r="E643">
        <v>196.4</v>
      </c>
      <c r="F643" s="16">
        <f t="shared" si="146"/>
        <v>116.80000000000001</v>
      </c>
      <c r="G643">
        <f t="shared" si="147"/>
        <v>225.6</v>
      </c>
      <c r="H643" s="20">
        <f t="shared" si="148"/>
        <v>-48.226950354609919</v>
      </c>
    </row>
    <row r="644" spans="1:8" x14ac:dyDescent="0.25">
      <c r="A644" s="5">
        <f t="shared" si="149"/>
        <v>43356</v>
      </c>
      <c r="B644">
        <v>49.2</v>
      </c>
      <c r="C644">
        <v>29.2</v>
      </c>
      <c r="D644">
        <v>65.2</v>
      </c>
      <c r="E644">
        <v>196.4</v>
      </c>
      <c r="F644" s="16">
        <f t="shared" si="146"/>
        <v>114.4</v>
      </c>
      <c r="G644">
        <f t="shared" si="147"/>
        <v>225.6</v>
      </c>
      <c r="H644" s="20">
        <f t="shared" si="148"/>
        <v>-49.290780141843967</v>
      </c>
    </row>
    <row r="645" spans="1:8" x14ac:dyDescent="0.25">
      <c r="A645" s="5">
        <f t="shared" si="149"/>
        <v>43363</v>
      </c>
      <c r="B645">
        <v>49.2</v>
      </c>
      <c r="C645">
        <v>18.5</v>
      </c>
      <c r="D645">
        <v>65.2</v>
      </c>
      <c r="E645">
        <v>213.4</v>
      </c>
      <c r="F645" s="16">
        <f t="shared" si="146"/>
        <v>114.4</v>
      </c>
      <c r="G645">
        <f t="shared" si="147"/>
        <v>231.9</v>
      </c>
      <c r="H645" s="20">
        <f t="shared" si="148"/>
        <v>-50.668391548081068</v>
      </c>
    </row>
    <row r="646" spans="1:8" x14ac:dyDescent="0.25">
      <c r="A646" s="5">
        <f t="shared" si="149"/>
        <v>43370</v>
      </c>
      <c r="B646" s="16">
        <v>36</v>
      </c>
      <c r="C646">
        <v>28.1</v>
      </c>
      <c r="D646">
        <v>93.7</v>
      </c>
      <c r="E646">
        <v>213.4</v>
      </c>
      <c r="F646" s="16">
        <f t="shared" si="146"/>
        <v>129.69999999999999</v>
      </c>
      <c r="G646">
        <f t="shared" si="147"/>
        <v>241.5</v>
      </c>
      <c r="H646" s="20">
        <f t="shared" si="148"/>
        <v>-46.293995859213254</v>
      </c>
    </row>
    <row r="647" spans="1:8" x14ac:dyDescent="0.25">
      <c r="A647" s="5">
        <f t="shared" si="149"/>
        <v>43377</v>
      </c>
      <c r="B647" s="16">
        <v>36</v>
      </c>
      <c r="C647">
        <v>48.1</v>
      </c>
      <c r="D647">
        <v>93.7</v>
      </c>
      <c r="E647">
        <v>213.4</v>
      </c>
      <c r="F647" s="16">
        <f t="shared" si="146"/>
        <v>129.69999999999999</v>
      </c>
      <c r="G647">
        <f t="shared" si="147"/>
        <v>261.5</v>
      </c>
      <c r="H647" s="20">
        <f t="shared" si="148"/>
        <v>-50.401529636711281</v>
      </c>
    </row>
    <row r="648" spans="1:8" x14ac:dyDescent="0.25">
      <c r="A648" s="5">
        <f t="shared" si="149"/>
        <v>43384</v>
      </c>
      <c r="B648" s="16">
        <v>36</v>
      </c>
      <c r="C648">
        <v>48.1</v>
      </c>
      <c r="D648">
        <v>93.7</v>
      </c>
      <c r="E648">
        <v>213.4</v>
      </c>
      <c r="F648" s="16">
        <f t="shared" si="146"/>
        <v>129.69999999999999</v>
      </c>
      <c r="G648">
        <f t="shared" si="147"/>
        <v>261.5</v>
      </c>
      <c r="H648" s="20">
        <f t="shared" si="148"/>
        <v>-50.401529636711281</v>
      </c>
    </row>
    <row r="649" spans="1:8" x14ac:dyDescent="0.25">
      <c r="A649" s="5">
        <f t="shared" si="149"/>
        <v>43391</v>
      </c>
      <c r="B649">
        <v>54.8</v>
      </c>
      <c r="C649">
        <v>42.2</v>
      </c>
      <c r="D649">
        <v>93.7</v>
      </c>
      <c r="E649" s="16">
        <v>220</v>
      </c>
      <c r="F649" s="16">
        <f t="shared" ref="F649:F664" si="150">+B649+D649</f>
        <v>148.5</v>
      </c>
      <c r="G649">
        <f t="shared" ref="G649:G664" si="151">+C649+E649</f>
        <v>262.2</v>
      </c>
      <c r="H649" s="20">
        <f t="shared" ref="H649:H664" si="152">+(F649/G649-1)*100</f>
        <v>-43.363844393592679</v>
      </c>
    </row>
    <row r="650" spans="1:8" x14ac:dyDescent="0.25">
      <c r="A650" s="5">
        <f t="shared" si="149"/>
        <v>43398</v>
      </c>
      <c r="B650">
        <v>54.8</v>
      </c>
      <c r="C650">
        <v>42.2</v>
      </c>
      <c r="D650">
        <v>93.7</v>
      </c>
      <c r="E650" s="16">
        <v>220</v>
      </c>
      <c r="F650" s="16">
        <f t="shared" si="150"/>
        <v>148.5</v>
      </c>
      <c r="G650">
        <f t="shared" si="151"/>
        <v>262.2</v>
      </c>
      <c r="H650" s="20">
        <f t="shared" si="152"/>
        <v>-43.363844393592679</v>
      </c>
    </row>
    <row r="651" spans="1:8" x14ac:dyDescent="0.25">
      <c r="A651" s="5">
        <f t="shared" si="149"/>
        <v>43405</v>
      </c>
      <c r="B651">
        <v>54.8</v>
      </c>
      <c r="C651">
        <v>45.2</v>
      </c>
      <c r="D651">
        <v>93.7</v>
      </c>
      <c r="E651" s="16">
        <v>220</v>
      </c>
      <c r="F651" s="16">
        <f t="shared" si="150"/>
        <v>148.5</v>
      </c>
      <c r="G651">
        <f t="shared" si="151"/>
        <v>265.2</v>
      </c>
      <c r="H651" s="20">
        <f t="shared" si="152"/>
        <v>-44.004524886877824</v>
      </c>
    </row>
    <row r="652" spans="1:8" x14ac:dyDescent="0.25">
      <c r="A652" s="5">
        <f t="shared" si="149"/>
        <v>43412</v>
      </c>
      <c r="B652">
        <v>54.8</v>
      </c>
      <c r="C652">
        <v>45.2</v>
      </c>
      <c r="D652">
        <v>93.7</v>
      </c>
      <c r="E652" s="16">
        <v>220</v>
      </c>
      <c r="F652" s="16">
        <f t="shared" si="150"/>
        <v>148.5</v>
      </c>
      <c r="G652">
        <f t="shared" si="151"/>
        <v>265.2</v>
      </c>
      <c r="H652" s="20">
        <f t="shared" si="152"/>
        <v>-44.004524886877824</v>
      </c>
    </row>
    <row r="653" spans="1:8" x14ac:dyDescent="0.25">
      <c r="A653" s="5">
        <f t="shared" si="149"/>
        <v>43419</v>
      </c>
      <c r="B653">
        <v>65.3</v>
      </c>
      <c r="C653">
        <v>45.2</v>
      </c>
      <c r="D653">
        <v>93.7</v>
      </c>
      <c r="E653" s="16">
        <v>220</v>
      </c>
      <c r="F653" s="16">
        <f t="shared" si="150"/>
        <v>159</v>
      </c>
      <c r="G653">
        <f t="shared" si="151"/>
        <v>265.2</v>
      </c>
      <c r="H653" s="20">
        <f t="shared" si="152"/>
        <v>-40.04524886877828</v>
      </c>
    </row>
    <row r="654" spans="1:8" x14ac:dyDescent="0.25">
      <c r="A654" s="5">
        <f t="shared" si="149"/>
        <v>43426</v>
      </c>
      <c r="B654">
        <v>140.5</v>
      </c>
      <c r="C654">
        <v>46.6</v>
      </c>
      <c r="D654">
        <v>99</v>
      </c>
      <c r="E654">
        <v>230.7</v>
      </c>
      <c r="F654" s="16">
        <f t="shared" si="150"/>
        <v>239.5</v>
      </c>
      <c r="G654">
        <f t="shared" si="151"/>
        <v>277.3</v>
      </c>
      <c r="H654" s="20">
        <f t="shared" si="152"/>
        <v>-13.631446087270104</v>
      </c>
    </row>
    <row r="655" spans="1:8" x14ac:dyDescent="0.25">
      <c r="A655" s="5">
        <f t="shared" si="149"/>
        <v>43433</v>
      </c>
      <c r="B655">
        <v>148.5</v>
      </c>
      <c r="C655">
        <v>46.6</v>
      </c>
      <c r="D655">
        <v>99</v>
      </c>
      <c r="E655">
        <v>230.7</v>
      </c>
      <c r="F655" s="16">
        <f t="shared" si="150"/>
        <v>247.5</v>
      </c>
      <c r="G655">
        <f t="shared" si="151"/>
        <v>277.3</v>
      </c>
      <c r="H655" s="20">
        <f t="shared" si="152"/>
        <v>-10.746483952398133</v>
      </c>
    </row>
    <row r="656" spans="1:8" x14ac:dyDescent="0.25">
      <c r="A656" s="5">
        <f t="shared" si="149"/>
        <v>43440</v>
      </c>
      <c r="B656">
        <v>148.5</v>
      </c>
      <c r="C656">
        <v>57.4</v>
      </c>
      <c r="D656">
        <v>99</v>
      </c>
      <c r="E656">
        <v>230.7</v>
      </c>
      <c r="F656" s="16">
        <f t="shared" si="150"/>
        <v>247.5</v>
      </c>
      <c r="G656">
        <f t="shared" si="151"/>
        <v>288.09999999999997</v>
      </c>
      <c r="H656" s="20">
        <f t="shared" si="152"/>
        <v>-14.092329052412344</v>
      </c>
    </row>
    <row r="657" spans="1:8" x14ac:dyDescent="0.25">
      <c r="A657" s="5">
        <f t="shared" si="149"/>
        <v>43447</v>
      </c>
      <c r="B657">
        <v>148.5</v>
      </c>
      <c r="C657">
        <v>57.4</v>
      </c>
      <c r="D657">
        <v>99</v>
      </c>
      <c r="E657">
        <v>230.7</v>
      </c>
      <c r="F657" s="16">
        <f t="shared" si="150"/>
        <v>247.5</v>
      </c>
      <c r="G657">
        <f t="shared" si="151"/>
        <v>288.09999999999997</v>
      </c>
      <c r="H657" s="20">
        <f t="shared" si="152"/>
        <v>-14.092329052412344</v>
      </c>
    </row>
    <row r="658" spans="1:8" x14ac:dyDescent="0.25">
      <c r="A658" s="5">
        <f t="shared" si="149"/>
        <v>43454</v>
      </c>
      <c r="B658">
        <v>148.5</v>
      </c>
      <c r="C658">
        <v>57.4</v>
      </c>
      <c r="D658">
        <v>99</v>
      </c>
      <c r="E658">
        <v>230.7</v>
      </c>
      <c r="F658" s="16">
        <f t="shared" si="150"/>
        <v>247.5</v>
      </c>
      <c r="G658">
        <f t="shared" si="151"/>
        <v>288.09999999999997</v>
      </c>
      <c r="H658" s="20">
        <f t="shared" si="152"/>
        <v>-14.092329052412344</v>
      </c>
    </row>
    <row r="659" spans="1:8" x14ac:dyDescent="0.25">
      <c r="A659" s="5">
        <f t="shared" si="149"/>
        <v>43461</v>
      </c>
      <c r="B659" s="17">
        <v>58</v>
      </c>
      <c r="C659">
        <v>90.2</v>
      </c>
      <c r="D659">
        <v>188.6</v>
      </c>
      <c r="E659">
        <v>426.7</v>
      </c>
      <c r="F659" s="16">
        <f t="shared" si="150"/>
        <v>246.6</v>
      </c>
      <c r="G659">
        <f t="shared" si="151"/>
        <v>516.9</v>
      </c>
      <c r="H659" s="20">
        <f t="shared" si="152"/>
        <v>-52.292513058618681</v>
      </c>
    </row>
    <row r="660" spans="1:8" x14ac:dyDescent="0.25">
      <c r="A660" s="5">
        <f t="shared" si="149"/>
        <v>43468</v>
      </c>
      <c r="B660" s="17">
        <v>222</v>
      </c>
      <c r="C660">
        <v>50.4</v>
      </c>
      <c r="D660">
        <v>99</v>
      </c>
      <c r="E660">
        <v>237.4</v>
      </c>
      <c r="F660" s="16">
        <f t="shared" si="150"/>
        <v>321</v>
      </c>
      <c r="G660">
        <f t="shared" si="151"/>
        <v>287.8</v>
      </c>
      <c r="H660" s="20">
        <f t="shared" si="152"/>
        <v>11.535788742182064</v>
      </c>
    </row>
    <row r="661" spans="1:8" x14ac:dyDescent="0.25">
      <c r="A661" s="5">
        <f t="shared" si="149"/>
        <v>43475</v>
      </c>
      <c r="B661" s="157">
        <v>0</v>
      </c>
      <c r="C661" s="157">
        <v>0</v>
      </c>
      <c r="D661" s="157">
        <v>0</v>
      </c>
      <c r="E661" s="157">
        <v>0</v>
      </c>
      <c r="F661" s="170">
        <f t="shared" si="150"/>
        <v>0</v>
      </c>
      <c r="G661" s="157">
        <f t="shared" si="151"/>
        <v>0</v>
      </c>
      <c r="H661" s="20" t="e">
        <f t="shared" si="152"/>
        <v>#DIV/0!</v>
      </c>
    </row>
    <row r="662" spans="1:8" x14ac:dyDescent="0.25">
      <c r="A662" s="5">
        <f t="shared" si="149"/>
        <v>43482</v>
      </c>
      <c r="B662" s="157">
        <v>0</v>
      </c>
      <c r="C662" s="157">
        <v>0</v>
      </c>
      <c r="D662" s="157">
        <v>0</v>
      </c>
      <c r="E662" s="157">
        <v>0</v>
      </c>
      <c r="F662" s="170">
        <f t="shared" si="150"/>
        <v>0</v>
      </c>
      <c r="G662" s="157">
        <f t="shared" si="151"/>
        <v>0</v>
      </c>
      <c r="H662" s="20" t="e">
        <f t="shared" si="152"/>
        <v>#DIV/0!</v>
      </c>
    </row>
    <row r="663" spans="1:8" x14ac:dyDescent="0.25">
      <c r="A663" s="5">
        <f t="shared" si="149"/>
        <v>43489</v>
      </c>
      <c r="B663" s="157">
        <v>0</v>
      </c>
      <c r="C663" s="157">
        <v>0</v>
      </c>
      <c r="D663" s="157">
        <v>0</v>
      </c>
      <c r="E663" s="157">
        <v>0</v>
      </c>
      <c r="F663" s="170">
        <f t="shared" si="150"/>
        <v>0</v>
      </c>
      <c r="G663" s="157">
        <f t="shared" si="151"/>
        <v>0</v>
      </c>
      <c r="H663" s="20" t="e">
        <f t="shared" si="152"/>
        <v>#DIV/0!</v>
      </c>
    </row>
    <row r="664" spans="1:8" x14ac:dyDescent="0.25">
      <c r="A664" s="5">
        <f t="shared" si="149"/>
        <v>43496</v>
      </c>
      <c r="B664" s="157">
        <v>0</v>
      </c>
      <c r="C664" s="157">
        <v>0</v>
      </c>
      <c r="D664" s="157">
        <v>0</v>
      </c>
      <c r="E664" s="157">
        <v>0</v>
      </c>
      <c r="F664" s="170">
        <f t="shared" si="150"/>
        <v>0</v>
      </c>
      <c r="G664" s="157">
        <f t="shared" si="151"/>
        <v>0</v>
      </c>
      <c r="H664" s="20" t="e">
        <f t="shared" si="152"/>
        <v>#DIV/0!</v>
      </c>
    </row>
    <row r="665" spans="1:8" x14ac:dyDescent="0.25">
      <c r="A665" s="5">
        <f t="shared" si="149"/>
        <v>43503</v>
      </c>
      <c r="B665" s="157">
        <v>0</v>
      </c>
      <c r="C665" s="157">
        <v>0</v>
      </c>
      <c r="D665" s="157">
        <v>0</v>
      </c>
      <c r="E665" s="157">
        <v>0</v>
      </c>
      <c r="F665" s="170">
        <f t="shared" ref="F665:F671" si="153">+B665+D665</f>
        <v>0</v>
      </c>
      <c r="G665" s="157">
        <f t="shared" ref="G665:G671" si="154">+C665+E665</f>
        <v>0</v>
      </c>
      <c r="H665" s="20" t="e">
        <f t="shared" ref="H665:H671" si="155">+(F665/G665-1)*100</f>
        <v>#DIV/0!</v>
      </c>
    </row>
    <row r="666" spans="1:8" x14ac:dyDescent="0.25">
      <c r="A666" s="5">
        <f t="shared" si="149"/>
        <v>43510</v>
      </c>
      <c r="B666">
        <v>198.1</v>
      </c>
      <c r="C666">
        <v>10.9</v>
      </c>
      <c r="D666">
        <v>151.30000000000001</v>
      </c>
      <c r="E666">
        <v>261.10000000000002</v>
      </c>
      <c r="F666" s="16">
        <f t="shared" si="153"/>
        <v>349.4</v>
      </c>
      <c r="G666">
        <f t="shared" si="154"/>
        <v>272</v>
      </c>
      <c r="H666" s="20">
        <f t="shared" si="155"/>
        <v>28.455882352941163</v>
      </c>
    </row>
    <row r="667" spans="1:8" x14ac:dyDescent="0.25">
      <c r="A667" s="5">
        <f t="shared" si="149"/>
        <v>43517</v>
      </c>
      <c r="B667">
        <v>185.1</v>
      </c>
      <c r="C667">
        <v>13.9</v>
      </c>
      <c r="D667">
        <v>165.6</v>
      </c>
      <c r="E667">
        <v>261.10000000000002</v>
      </c>
      <c r="F667" s="16">
        <f t="shared" si="153"/>
        <v>350.7</v>
      </c>
      <c r="G667">
        <f t="shared" si="154"/>
        <v>275</v>
      </c>
      <c r="H667" s="20">
        <f t="shared" si="155"/>
        <v>27.527272727272734</v>
      </c>
    </row>
    <row r="668" spans="1:8" x14ac:dyDescent="0.25">
      <c r="A668" s="5">
        <f t="shared" si="149"/>
        <v>43524</v>
      </c>
      <c r="B668">
        <v>185.1</v>
      </c>
      <c r="C668">
        <v>27.2</v>
      </c>
      <c r="D668">
        <v>165.6</v>
      </c>
      <c r="E668">
        <v>261.10000000000002</v>
      </c>
      <c r="F668" s="16">
        <f t="shared" si="153"/>
        <v>350.7</v>
      </c>
      <c r="G668">
        <f t="shared" si="154"/>
        <v>288.3</v>
      </c>
      <c r="H668" s="20">
        <f t="shared" si="155"/>
        <v>21.644120707596247</v>
      </c>
    </row>
    <row r="669" spans="1:8" x14ac:dyDescent="0.25">
      <c r="A669" s="5">
        <f t="shared" si="149"/>
        <v>43531</v>
      </c>
      <c r="B669">
        <v>185.1</v>
      </c>
      <c r="C669">
        <v>27.6</v>
      </c>
      <c r="D669">
        <v>165.6</v>
      </c>
      <c r="E669">
        <v>261.10000000000002</v>
      </c>
      <c r="F669" s="16">
        <f t="shared" si="153"/>
        <v>350.7</v>
      </c>
      <c r="G669">
        <f t="shared" si="154"/>
        <v>288.70000000000005</v>
      </c>
      <c r="H669" s="20">
        <f t="shared" si="155"/>
        <v>21.475580187045363</v>
      </c>
    </row>
    <row r="670" spans="1:8" x14ac:dyDescent="0.25">
      <c r="A670" s="5">
        <f t="shared" si="149"/>
        <v>43538</v>
      </c>
      <c r="B670" s="16">
        <v>185</v>
      </c>
      <c r="C670">
        <v>29.6</v>
      </c>
      <c r="D670">
        <v>165.7</v>
      </c>
      <c r="E670">
        <v>261.10000000000002</v>
      </c>
      <c r="F670" s="16">
        <f t="shared" si="153"/>
        <v>350.7</v>
      </c>
      <c r="G670">
        <f t="shared" si="154"/>
        <v>290.70000000000005</v>
      </c>
      <c r="H670" s="20">
        <f t="shared" si="155"/>
        <v>20.63983488132093</v>
      </c>
    </row>
    <row r="671" spans="1:8" x14ac:dyDescent="0.25">
      <c r="A671" s="5">
        <f t="shared" si="149"/>
        <v>43545</v>
      </c>
      <c r="B671">
        <v>102.9</v>
      </c>
      <c r="C671">
        <v>19.7</v>
      </c>
      <c r="D671">
        <v>259.89999999999998</v>
      </c>
      <c r="E671">
        <v>271.60000000000002</v>
      </c>
      <c r="F671" s="16">
        <f t="shared" si="153"/>
        <v>362.79999999999995</v>
      </c>
      <c r="G671">
        <f t="shared" si="154"/>
        <v>291.3</v>
      </c>
      <c r="H671" s="20">
        <f t="shared" si="155"/>
        <v>24.545142464812898</v>
      </c>
    </row>
    <row r="672" spans="1:8" x14ac:dyDescent="0.25">
      <c r="A672" s="5">
        <f t="shared" si="149"/>
        <v>43552</v>
      </c>
      <c r="B672">
        <v>102.9</v>
      </c>
      <c r="C672">
        <v>19.7</v>
      </c>
      <c r="D672">
        <v>259.89999999999998</v>
      </c>
      <c r="E672">
        <v>271.60000000000002</v>
      </c>
      <c r="F672" s="16">
        <f t="shared" ref="F672:F735" si="156">+B672+D672</f>
        <v>362.79999999999995</v>
      </c>
      <c r="G672">
        <f t="shared" ref="G672:G735" si="157">+C672+E672</f>
        <v>291.3</v>
      </c>
      <c r="H672" s="20">
        <f t="shared" ref="H672:H735" si="158">+(F672/G672-1)*100</f>
        <v>24.545142464812898</v>
      </c>
    </row>
    <row r="673" spans="1:9" x14ac:dyDescent="0.25">
      <c r="A673" s="5">
        <f t="shared" si="149"/>
        <v>43559</v>
      </c>
      <c r="B673">
        <v>143.1</v>
      </c>
      <c r="C673">
        <v>19.7</v>
      </c>
      <c r="D673">
        <v>259.89999999999998</v>
      </c>
      <c r="E673">
        <v>271.60000000000002</v>
      </c>
      <c r="F673" s="16">
        <f t="shared" si="156"/>
        <v>403</v>
      </c>
      <c r="G673">
        <f t="shared" si="157"/>
        <v>291.3</v>
      </c>
      <c r="H673" s="20">
        <f t="shared" si="158"/>
        <v>38.345348438036389</v>
      </c>
    </row>
    <row r="674" spans="1:9" x14ac:dyDescent="0.25">
      <c r="A674" s="5">
        <f t="shared" si="149"/>
        <v>43566</v>
      </c>
      <c r="B674">
        <v>143.1</v>
      </c>
      <c r="C674">
        <v>27.1</v>
      </c>
      <c r="D674">
        <v>259.89999999999998</v>
      </c>
      <c r="E674">
        <v>271.60000000000002</v>
      </c>
      <c r="F674" s="16">
        <f t="shared" si="156"/>
        <v>403</v>
      </c>
      <c r="G674">
        <f t="shared" si="157"/>
        <v>298.70000000000005</v>
      </c>
      <c r="H674" s="20">
        <f t="shared" si="158"/>
        <v>34.917977904251728</v>
      </c>
    </row>
    <row r="675" spans="1:9" x14ac:dyDescent="0.25">
      <c r="A675" s="5">
        <f t="shared" si="149"/>
        <v>43573</v>
      </c>
      <c r="B675">
        <v>53.6</v>
      </c>
      <c r="C675">
        <v>27.1</v>
      </c>
      <c r="D675">
        <v>311.60000000000002</v>
      </c>
      <c r="E675">
        <v>271.60000000000002</v>
      </c>
      <c r="F675" s="16">
        <f t="shared" si="156"/>
        <v>365.20000000000005</v>
      </c>
      <c r="G675">
        <f t="shared" si="157"/>
        <v>298.70000000000005</v>
      </c>
      <c r="H675" s="20">
        <f t="shared" si="158"/>
        <v>22.263140274522918</v>
      </c>
    </row>
    <row r="676" spans="1:9" x14ac:dyDescent="0.25">
      <c r="A676" s="5">
        <f t="shared" si="149"/>
        <v>43580</v>
      </c>
      <c r="B676" s="16">
        <v>35</v>
      </c>
      <c r="C676">
        <v>27.1</v>
      </c>
      <c r="D676" s="16">
        <v>330</v>
      </c>
      <c r="E676">
        <v>271.60000000000002</v>
      </c>
      <c r="F676" s="16">
        <f t="shared" si="156"/>
        <v>365</v>
      </c>
      <c r="G676">
        <f t="shared" si="157"/>
        <v>298.70000000000005</v>
      </c>
      <c r="H676" s="20">
        <f t="shared" si="158"/>
        <v>22.196183461667207</v>
      </c>
      <c r="I676">
        <v>31.8</v>
      </c>
    </row>
    <row r="677" spans="1:9" x14ac:dyDescent="0.25">
      <c r="A677" s="5">
        <f t="shared" si="149"/>
        <v>43587</v>
      </c>
      <c r="B677" s="16">
        <v>35</v>
      </c>
      <c r="C677">
        <v>9.4</v>
      </c>
      <c r="D677" s="16">
        <v>330</v>
      </c>
      <c r="E677">
        <v>288.89999999999998</v>
      </c>
      <c r="F677" s="16">
        <f t="shared" si="156"/>
        <v>365</v>
      </c>
      <c r="G677">
        <f t="shared" si="157"/>
        <v>298.29999999999995</v>
      </c>
      <c r="H677" s="20">
        <f t="shared" si="158"/>
        <v>22.360040227958457</v>
      </c>
      <c r="I677">
        <v>36.799999999999997</v>
      </c>
    </row>
    <row r="678" spans="1:9" x14ac:dyDescent="0.25">
      <c r="A678" s="5">
        <f t="shared" si="149"/>
        <v>43594</v>
      </c>
      <c r="B678" s="16">
        <v>35</v>
      </c>
      <c r="C678">
        <v>9.4</v>
      </c>
      <c r="D678" s="16">
        <v>330</v>
      </c>
      <c r="E678">
        <v>288.89999999999998</v>
      </c>
      <c r="F678" s="16">
        <f t="shared" si="156"/>
        <v>365</v>
      </c>
      <c r="G678">
        <f t="shared" si="157"/>
        <v>298.29999999999995</v>
      </c>
      <c r="H678" s="20">
        <f t="shared" si="158"/>
        <v>22.360040227958457</v>
      </c>
      <c r="I678">
        <v>40.299999999999997</v>
      </c>
    </row>
    <row r="679" spans="1:9" x14ac:dyDescent="0.25">
      <c r="A679" s="5">
        <f t="shared" si="149"/>
        <v>43601</v>
      </c>
      <c r="B679" s="16">
        <v>35</v>
      </c>
      <c r="C679">
        <v>0</v>
      </c>
      <c r="D679" s="16">
        <v>330</v>
      </c>
      <c r="E679">
        <v>298.7</v>
      </c>
      <c r="F679" s="16">
        <f t="shared" si="156"/>
        <v>365</v>
      </c>
      <c r="G679">
        <f t="shared" si="157"/>
        <v>298.7</v>
      </c>
      <c r="H679" s="20">
        <f t="shared" si="158"/>
        <v>22.196183461667228</v>
      </c>
      <c r="I679">
        <v>40.299999999999997</v>
      </c>
    </row>
    <row r="680" spans="1:9" x14ac:dyDescent="0.25">
      <c r="A680" s="5">
        <f t="shared" si="149"/>
        <v>43608</v>
      </c>
      <c r="B680" s="16">
        <v>35</v>
      </c>
      <c r="C680">
        <v>0</v>
      </c>
      <c r="D680" s="16">
        <v>330</v>
      </c>
      <c r="E680">
        <v>298.7</v>
      </c>
      <c r="F680" s="16">
        <f t="shared" si="156"/>
        <v>365</v>
      </c>
      <c r="G680">
        <f t="shared" si="157"/>
        <v>298.7</v>
      </c>
      <c r="H680" s="20">
        <f t="shared" si="158"/>
        <v>22.196183461667228</v>
      </c>
      <c r="I680">
        <v>40.299999999999997</v>
      </c>
    </row>
    <row r="681" spans="1:9" x14ac:dyDescent="0.25">
      <c r="A681" s="5">
        <f t="shared" si="149"/>
        <v>43615</v>
      </c>
      <c r="B681">
        <v>0</v>
      </c>
      <c r="C681">
        <v>0</v>
      </c>
      <c r="D681">
        <v>367.4</v>
      </c>
      <c r="E681">
        <v>298.7</v>
      </c>
      <c r="F681" s="16">
        <f t="shared" si="156"/>
        <v>367.4</v>
      </c>
      <c r="G681">
        <f t="shared" si="157"/>
        <v>298.7</v>
      </c>
      <c r="H681" s="20">
        <f t="shared" si="158"/>
        <v>22.999665215935728</v>
      </c>
      <c r="I681">
        <v>40.799999999999997</v>
      </c>
    </row>
    <row r="682" spans="1:9" x14ac:dyDescent="0.25">
      <c r="A682" s="5">
        <f t="shared" si="149"/>
        <v>43622</v>
      </c>
      <c r="B682">
        <v>40.799999999999997</v>
      </c>
      <c r="C682">
        <v>22.5</v>
      </c>
      <c r="D682">
        <v>0</v>
      </c>
      <c r="E682">
        <v>19.8</v>
      </c>
      <c r="F682" s="16">
        <f t="shared" si="156"/>
        <v>40.799999999999997</v>
      </c>
      <c r="G682">
        <f t="shared" si="157"/>
        <v>42.3</v>
      </c>
      <c r="H682" s="20">
        <f t="shared" si="158"/>
        <v>-3.546099290780147</v>
      </c>
    </row>
    <row r="683" spans="1:9" x14ac:dyDescent="0.25">
      <c r="A683" s="5">
        <f t="shared" si="149"/>
        <v>43629</v>
      </c>
      <c r="B683">
        <v>43.1</v>
      </c>
      <c r="C683">
        <v>38.9</v>
      </c>
      <c r="D683">
        <v>0</v>
      </c>
      <c r="E683">
        <v>19.8</v>
      </c>
      <c r="F683" s="16">
        <f t="shared" si="156"/>
        <v>43.1</v>
      </c>
      <c r="G683">
        <f t="shared" si="157"/>
        <v>58.7</v>
      </c>
      <c r="H683" s="20">
        <f t="shared" si="158"/>
        <v>-26.575809199318567</v>
      </c>
    </row>
    <row r="684" spans="1:9" x14ac:dyDescent="0.25">
      <c r="A684" s="5">
        <f t="shared" si="149"/>
        <v>43636</v>
      </c>
      <c r="B684">
        <v>78.099999999999994</v>
      </c>
      <c r="C684">
        <v>38.9</v>
      </c>
      <c r="D684">
        <v>0</v>
      </c>
      <c r="E684">
        <v>19.8</v>
      </c>
      <c r="F684" s="16">
        <f t="shared" si="156"/>
        <v>78.099999999999994</v>
      </c>
      <c r="G684">
        <f t="shared" si="157"/>
        <v>58.7</v>
      </c>
      <c r="H684" s="20">
        <f t="shared" si="158"/>
        <v>33.049403747870507</v>
      </c>
    </row>
    <row r="685" spans="1:9" x14ac:dyDescent="0.25">
      <c r="A685" s="5">
        <f t="shared" si="149"/>
        <v>43643</v>
      </c>
      <c r="B685">
        <v>65.099999999999994</v>
      </c>
      <c r="C685">
        <v>41.5</v>
      </c>
      <c r="D685">
        <v>14.2</v>
      </c>
      <c r="E685">
        <v>19.8</v>
      </c>
      <c r="F685" s="16">
        <f t="shared" si="156"/>
        <v>79.3</v>
      </c>
      <c r="G685">
        <f t="shared" si="157"/>
        <v>61.3</v>
      </c>
      <c r="H685" s="20">
        <f t="shared" si="158"/>
        <v>29.363784665579118</v>
      </c>
    </row>
    <row r="686" spans="1:9" x14ac:dyDescent="0.25">
      <c r="A686" s="5">
        <f t="shared" si="149"/>
        <v>43650</v>
      </c>
      <c r="B686">
        <v>65.099999999999994</v>
      </c>
      <c r="C686">
        <v>41.5</v>
      </c>
      <c r="D686">
        <v>14.2</v>
      </c>
      <c r="E686">
        <v>19.8</v>
      </c>
      <c r="F686" s="16">
        <f t="shared" si="156"/>
        <v>79.3</v>
      </c>
      <c r="G686">
        <f t="shared" si="157"/>
        <v>61.3</v>
      </c>
      <c r="H686" s="20">
        <f t="shared" si="158"/>
        <v>29.363784665579118</v>
      </c>
    </row>
    <row r="687" spans="1:9" x14ac:dyDescent="0.25">
      <c r="A687" s="5">
        <f t="shared" si="149"/>
        <v>43657</v>
      </c>
      <c r="B687">
        <v>65.099999999999994</v>
      </c>
      <c r="C687">
        <v>29.6</v>
      </c>
      <c r="D687">
        <v>14.2</v>
      </c>
      <c r="E687">
        <v>31</v>
      </c>
      <c r="F687" s="16">
        <f t="shared" si="156"/>
        <v>79.3</v>
      </c>
      <c r="G687">
        <f t="shared" si="157"/>
        <v>60.6</v>
      </c>
      <c r="H687" s="20">
        <f t="shared" si="158"/>
        <v>30.858085808580849</v>
      </c>
    </row>
    <row r="688" spans="1:9" x14ac:dyDescent="0.25">
      <c r="A688" s="5">
        <f t="shared" si="149"/>
        <v>43664</v>
      </c>
      <c r="B688">
        <v>65.099999999999994</v>
      </c>
      <c r="C688">
        <v>38.1</v>
      </c>
      <c r="D688">
        <v>14.2</v>
      </c>
      <c r="E688">
        <v>31</v>
      </c>
      <c r="F688" s="16">
        <f t="shared" si="156"/>
        <v>79.3</v>
      </c>
      <c r="G688">
        <f t="shared" si="157"/>
        <v>69.099999999999994</v>
      </c>
      <c r="H688" s="20">
        <f t="shared" si="158"/>
        <v>14.761215629522439</v>
      </c>
    </row>
    <row r="689" spans="1:8" x14ac:dyDescent="0.25">
      <c r="A689" s="5">
        <f t="shared" si="149"/>
        <v>43671</v>
      </c>
      <c r="B689">
        <v>69.099999999999994</v>
      </c>
      <c r="C689">
        <v>44.1</v>
      </c>
      <c r="D689">
        <v>14.2</v>
      </c>
      <c r="E689">
        <v>31</v>
      </c>
      <c r="F689" s="16">
        <f t="shared" si="156"/>
        <v>83.3</v>
      </c>
      <c r="G689">
        <f t="shared" si="157"/>
        <v>75.099999999999994</v>
      </c>
      <c r="H689" s="20">
        <f t="shared" si="158"/>
        <v>10.918774966711053</v>
      </c>
    </row>
    <row r="690" spans="1:8" x14ac:dyDescent="0.25">
      <c r="A690" s="5">
        <f t="shared" si="149"/>
        <v>43678</v>
      </c>
      <c r="B690">
        <v>34.1</v>
      </c>
      <c r="C690">
        <v>44.1</v>
      </c>
      <c r="D690">
        <v>49.1</v>
      </c>
      <c r="E690">
        <v>31</v>
      </c>
      <c r="F690" s="16">
        <f t="shared" si="156"/>
        <v>83.2</v>
      </c>
      <c r="G690">
        <f t="shared" si="157"/>
        <v>75.099999999999994</v>
      </c>
      <c r="H690" s="20">
        <f t="shared" si="158"/>
        <v>10.785619174434103</v>
      </c>
    </row>
    <row r="691" spans="1:8" x14ac:dyDescent="0.25">
      <c r="A691" s="5">
        <f t="shared" si="149"/>
        <v>43685</v>
      </c>
      <c r="B691">
        <v>34.1</v>
      </c>
      <c r="C691">
        <v>44.1</v>
      </c>
      <c r="D691">
        <v>49.1</v>
      </c>
      <c r="E691">
        <v>37.799999999999997</v>
      </c>
      <c r="F691" s="16">
        <f t="shared" si="156"/>
        <v>83.2</v>
      </c>
      <c r="G691">
        <f t="shared" si="157"/>
        <v>81.900000000000006</v>
      </c>
      <c r="H691" s="20">
        <f t="shared" si="158"/>
        <v>1.5873015873015817</v>
      </c>
    </row>
    <row r="692" spans="1:8" x14ac:dyDescent="0.25">
      <c r="A692" s="5">
        <f t="shared" si="149"/>
        <v>43692</v>
      </c>
      <c r="B692">
        <v>87.2</v>
      </c>
      <c r="C692">
        <v>48.1</v>
      </c>
      <c r="D692">
        <v>49.1</v>
      </c>
      <c r="E692">
        <v>37.799999999999997</v>
      </c>
      <c r="F692" s="16">
        <f t="shared" si="156"/>
        <v>136.30000000000001</v>
      </c>
      <c r="G692">
        <f t="shared" si="157"/>
        <v>85.9</v>
      </c>
      <c r="H692" s="20">
        <f t="shared" si="158"/>
        <v>58.672875436554129</v>
      </c>
    </row>
    <row r="693" spans="1:8" x14ac:dyDescent="0.25">
      <c r="A693" s="5">
        <f t="shared" si="149"/>
        <v>43699</v>
      </c>
      <c r="B693">
        <v>75.900000000000006</v>
      </c>
      <c r="C693">
        <v>23.2</v>
      </c>
      <c r="D693">
        <v>63.8</v>
      </c>
      <c r="E693">
        <v>65.2</v>
      </c>
      <c r="F693" s="16">
        <f t="shared" si="156"/>
        <v>139.69999999999999</v>
      </c>
      <c r="G693">
        <f t="shared" si="157"/>
        <v>88.4</v>
      </c>
      <c r="H693" s="20">
        <f t="shared" si="158"/>
        <v>58.031674208144764</v>
      </c>
    </row>
    <row r="694" spans="1:8" x14ac:dyDescent="0.25">
      <c r="A694" s="5">
        <f t="shared" si="149"/>
        <v>43706</v>
      </c>
      <c r="B694">
        <v>83.9</v>
      </c>
      <c r="C694">
        <v>41.2</v>
      </c>
      <c r="D694">
        <v>63.8</v>
      </c>
      <c r="E694">
        <v>65.2</v>
      </c>
      <c r="F694" s="16">
        <f t="shared" si="156"/>
        <v>147.69999999999999</v>
      </c>
      <c r="G694">
        <f t="shared" si="157"/>
        <v>106.4</v>
      </c>
      <c r="H694" s="20">
        <f t="shared" si="158"/>
        <v>38.815789473684205</v>
      </c>
    </row>
    <row r="695" spans="1:8" x14ac:dyDescent="0.25">
      <c r="A695" s="5">
        <f t="shared" si="149"/>
        <v>43713</v>
      </c>
      <c r="B695">
        <v>97.9</v>
      </c>
      <c r="C695">
        <v>51.6</v>
      </c>
      <c r="D695">
        <v>63.8</v>
      </c>
      <c r="E695">
        <v>65.2</v>
      </c>
      <c r="F695" s="16">
        <f t="shared" si="156"/>
        <v>161.69999999999999</v>
      </c>
      <c r="G695">
        <f t="shared" si="157"/>
        <v>116.80000000000001</v>
      </c>
      <c r="H695" s="20">
        <f t="shared" si="158"/>
        <v>38.441780821917781</v>
      </c>
    </row>
    <row r="696" spans="1:8" x14ac:dyDescent="0.25">
      <c r="A696" s="5">
        <f t="shared" si="149"/>
        <v>43720</v>
      </c>
      <c r="B696">
        <v>98.4</v>
      </c>
      <c r="C696">
        <v>49.2</v>
      </c>
      <c r="D696">
        <v>74.8</v>
      </c>
      <c r="E696">
        <v>65.2</v>
      </c>
      <c r="F696" s="16">
        <f t="shared" si="156"/>
        <v>173.2</v>
      </c>
      <c r="G696">
        <f t="shared" si="157"/>
        <v>114.4</v>
      </c>
      <c r="H696" s="20">
        <f t="shared" si="158"/>
        <v>51.398601398601372</v>
      </c>
    </row>
    <row r="697" spans="1:8" x14ac:dyDescent="0.25">
      <c r="A697" s="5">
        <f t="shared" si="149"/>
        <v>43727</v>
      </c>
      <c r="B697">
        <v>98.4</v>
      </c>
      <c r="C697">
        <v>49.2</v>
      </c>
      <c r="D697">
        <v>74.8</v>
      </c>
      <c r="E697">
        <v>65.2</v>
      </c>
      <c r="F697" s="16">
        <f t="shared" si="156"/>
        <v>173.2</v>
      </c>
      <c r="G697">
        <f t="shared" si="157"/>
        <v>114.4</v>
      </c>
      <c r="H697" s="20">
        <f t="shared" si="158"/>
        <v>51.398601398601372</v>
      </c>
    </row>
    <row r="698" spans="1:8" x14ac:dyDescent="0.25">
      <c r="A698" s="5">
        <f t="shared" si="149"/>
        <v>43734</v>
      </c>
      <c r="B698">
        <v>66.599999999999994</v>
      </c>
      <c r="C698">
        <v>21</v>
      </c>
      <c r="D698">
        <v>137.19999999999999</v>
      </c>
      <c r="E698">
        <v>93.7</v>
      </c>
      <c r="F698" s="16">
        <f t="shared" si="156"/>
        <v>203.79999999999998</v>
      </c>
      <c r="G698">
        <f t="shared" si="157"/>
        <v>114.7</v>
      </c>
      <c r="H698" s="20">
        <f t="shared" si="158"/>
        <v>77.680906713164759</v>
      </c>
    </row>
    <row r="699" spans="1:8" x14ac:dyDescent="0.25">
      <c r="A699" s="5">
        <f t="shared" si="149"/>
        <v>43741</v>
      </c>
      <c r="B699">
        <v>66.599999999999994</v>
      </c>
      <c r="C699">
        <v>36</v>
      </c>
      <c r="D699">
        <v>137.19999999999999</v>
      </c>
      <c r="E699">
        <v>93.7</v>
      </c>
      <c r="F699" s="16">
        <f t="shared" si="156"/>
        <v>203.79999999999998</v>
      </c>
      <c r="G699">
        <f t="shared" si="157"/>
        <v>129.69999999999999</v>
      </c>
      <c r="H699" s="20">
        <f t="shared" si="158"/>
        <v>57.13184271395528</v>
      </c>
    </row>
    <row r="700" spans="1:8" x14ac:dyDescent="0.25">
      <c r="A700" s="5">
        <f t="shared" ref="A700:A763" si="159">+A699+7</f>
        <v>43748</v>
      </c>
      <c r="B700">
        <v>50.6</v>
      </c>
      <c r="C700">
        <v>36</v>
      </c>
      <c r="D700">
        <v>153.4</v>
      </c>
      <c r="E700">
        <v>93.7</v>
      </c>
      <c r="F700" s="16">
        <f t="shared" si="156"/>
        <v>204</v>
      </c>
      <c r="G700">
        <f t="shared" si="157"/>
        <v>129.69999999999999</v>
      </c>
      <c r="H700" s="20">
        <f t="shared" si="158"/>
        <v>57.286044718581365</v>
      </c>
    </row>
    <row r="701" spans="1:8" x14ac:dyDescent="0.25">
      <c r="A701" s="5">
        <f t="shared" si="159"/>
        <v>43755</v>
      </c>
      <c r="B701">
        <v>50.6</v>
      </c>
      <c r="C701">
        <v>36</v>
      </c>
      <c r="D701">
        <v>153.4</v>
      </c>
      <c r="E701">
        <v>93.7</v>
      </c>
      <c r="F701" s="16">
        <f t="shared" si="156"/>
        <v>204</v>
      </c>
      <c r="G701">
        <f t="shared" si="157"/>
        <v>129.69999999999999</v>
      </c>
      <c r="H701" s="20">
        <f t="shared" si="158"/>
        <v>57.286044718581365</v>
      </c>
    </row>
    <row r="702" spans="1:8" x14ac:dyDescent="0.25">
      <c r="A702" s="5">
        <f t="shared" si="159"/>
        <v>43762</v>
      </c>
      <c r="B702">
        <v>50.6</v>
      </c>
      <c r="C702">
        <v>54.8</v>
      </c>
      <c r="D702">
        <v>153.4</v>
      </c>
      <c r="E702">
        <v>93.7</v>
      </c>
      <c r="F702" s="16">
        <f t="shared" si="156"/>
        <v>204</v>
      </c>
      <c r="G702">
        <f t="shared" si="157"/>
        <v>148.5</v>
      </c>
      <c r="H702" s="20">
        <f t="shared" si="158"/>
        <v>37.37373737373737</v>
      </c>
    </row>
    <row r="703" spans="1:8" x14ac:dyDescent="0.25">
      <c r="A703" s="5">
        <f t="shared" si="159"/>
        <v>43769</v>
      </c>
      <c r="B703">
        <v>51.3</v>
      </c>
      <c r="C703">
        <v>54.8</v>
      </c>
      <c r="D703">
        <v>153.4</v>
      </c>
      <c r="E703">
        <v>93.7</v>
      </c>
      <c r="F703" s="16">
        <f t="shared" si="156"/>
        <v>204.7</v>
      </c>
      <c r="G703">
        <f t="shared" si="157"/>
        <v>148.5</v>
      </c>
      <c r="H703" s="20">
        <f t="shared" si="158"/>
        <v>37.845117845117841</v>
      </c>
    </row>
    <row r="704" spans="1:8" x14ac:dyDescent="0.25">
      <c r="A704" s="5">
        <f t="shared" si="159"/>
        <v>43776</v>
      </c>
      <c r="B704">
        <v>51.3</v>
      </c>
      <c r="C704">
        <v>54.8</v>
      </c>
      <c r="D704">
        <v>153.4</v>
      </c>
      <c r="E704">
        <v>93.7</v>
      </c>
      <c r="F704" s="16">
        <f t="shared" si="156"/>
        <v>204.7</v>
      </c>
      <c r="G704">
        <f t="shared" si="157"/>
        <v>148.5</v>
      </c>
      <c r="H704" s="20">
        <f t="shared" si="158"/>
        <v>37.845117845117841</v>
      </c>
    </row>
    <row r="705" spans="1:8" ht="15" x14ac:dyDescent="0.35">
      <c r="A705" s="5">
        <f t="shared" si="159"/>
        <v>43783</v>
      </c>
      <c r="B705" s="28">
        <v>42.8</v>
      </c>
      <c r="C705">
        <v>65.3</v>
      </c>
      <c r="D705">
        <v>168.2</v>
      </c>
      <c r="E705">
        <v>93.7</v>
      </c>
      <c r="F705" s="16">
        <f t="shared" si="156"/>
        <v>211</v>
      </c>
      <c r="G705">
        <f t="shared" si="157"/>
        <v>159</v>
      </c>
      <c r="H705" s="20">
        <f t="shared" si="158"/>
        <v>32.70440251572326</v>
      </c>
    </row>
    <row r="706" spans="1:8" x14ac:dyDescent="0.25">
      <c r="A706" s="5">
        <f t="shared" si="159"/>
        <v>43790</v>
      </c>
      <c r="B706">
        <f>'1121'!B78</f>
        <v>46.3</v>
      </c>
      <c r="C706">
        <f>'1121'!C78</f>
        <v>140.5</v>
      </c>
      <c r="D706">
        <f>'1121'!D78</f>
        <v>168.2</v>
      </c>
      <c r="E706">
        <f>'1121'!E78</f>
        <v>99</v>
      </c>
      <c r="F706" s="16">
        <f t="shared" si="156"/>
        <v>214.5</v>
      </c>
      <c r="G706">
        <f t="shared" si="157"/>
        <v>239.5</v>
      </c>
      <c r="H706" s="20">
        <f t="shared" si="158"/>
        <v>-10.438413361169108</v>
      </c>
    </row>
    <row r="707" spans="1:8" x14ac:dyDescent="0.25">
      <c r="A707" s="5">
        <f t="shared" si="159"/>
        <v>43797</v>
      </c>
      <c r="B707">
        <f>'1128'!B78</f>
        <v>46.3</v>
      </c>
      <c r="C707">
        <f>'1128'!C78</f>
        <v>148.5</v>
      </c>
      <c r="D707">
        <f>'1128'!D78</f>
        <v>168.2</v>
      </c>
      <c r="E707">
        <f>'1128'!E78</f>
        <v>99</v>
      </c>
      <c r="F707" s="16">
        <f t="shared" si="156"/>
        <v>214.5</v>
      </c>
      <c r="G707">
        <f t="shared" si="157"/>
        <v>247.5</v>
      </c>
      <c r="H707" s="20">
        <f t="shared" si="158"/>
        <v>-13.33333333333333</v>
      </c>
    </row>
    <row r="708" spans="1:8" x14ac:dyDescent="0.25">
      <c r="A708" s="5">
        <f t="shared" si="159"/>
        <v>43804</v>
      </c>
      <c r="B708">
        <f>'1205'!B78</f>
        <v>46.3</v>
      </c>
      <c r="C708">
        <f>'1205'!C78</f>
        <v>148.5</v>
      </c>
      <c r="D708">
        <f>'1205'!D78</f>
        <v>168.2</v>
      </c>
      <c r="E708">
        <f>'1205'!E78</f>
        <v>99</v>
      </c>
      <c r="F708" s="16">
        <f t="shared" si="156"/>
        <v>214.5</v>
      </c>
      <c r="G708">
        <f t="shared" si="157"/>
        <v>247.5</v>
      </c>
      <c r="H708" s="20">
        <f t="shared" si="158"/>
        <v>-13.33333333333333</v>
      </c>
    </row>
    <row r="709" spans="1:8" x14ac:dyDescent="0.25">
      <c r="A709" s="5">
        <f t="shared" si="159"/>
        <v>43811</v>
      </c>
      <c r="B709">
        <f>'1212'!B78</f>
        <v>46.3</v>
      </c>
      <c r="C709">
        <f>'1212'!C78</f>
        <v>148.5</v>
      </c>
      <c r="D709">
        <f>'1212'!D78</f>
        <v>175.8</v>
      </c>
      <c r="E709">
        <f>'1212'!E78</f>
        <v>99</v>
      </c>
      <c r="F709" s="16">
        <f t="shared" si="156"/>
        <v>222.10000000000002</v>
      </c>
      <c r="G709">
        <f t="shared" si="157"/>
        <v>247.5</v>
      </c>
      <c r="H709" s="20">
        <f t="shared" si="158"/>
        <v>-10.262626262626251</v>
      </c>
    </row>
    <row r="710" spans="1:8" x14ac:dyDescent="0.25">
      <c r="A710" s="5">
        <f t="shared" si="159"/>
        <v>43818</v>
      </c>
      <c r="B710">
        <f>'1219'!B78</f>
        <v>50.3</v>
      </c>
      <c r="C710">
        <f>'1219'!C78</f>
        <v>148.5</v>
      </c>
      <c r="D710">
        <f>'1219'!D78</f>
        <v>175.8</v>
      </c>
      <c r="E710">
        <f>'1219'!E78</f>
        <v>99</v>
      </c>
      <c r="F710" s="16">
        <f t="shared" si="156"/>
        <v>226.10000000000002</v>
      </c>
      <c r="G710">
        <f t="shared" si="157"/>
        <v>247.5</v>
      </c>
      <c r="H710" s="20">
        <f t="shared" si="158"/>
        <v>-8.6464646464646364</v>
      </c>
    </row>
    <row r="711" spans="1:8" x14ac:dyDescent="0.25">
      <c r="A711" s="5">
        <f t="shared" si="159"/>
        <v>43825</v>
      </c>
      <c r="B711">
        <f>'1226'!B78</f>
        <v>50.3</v>
      </c>
      <c r="C711">
        <f>'1226'!C78</f>
        <v>218.5</v>
      </c>
      <c r="D711">
        <f>'1226'!D78</f>
        <v>175.8</v>
      </c>
      <c r="E711">
        <f>'1226'!E78</f>
        <v>99</v>
      </c>
      <c r="F711" s="16">
        <f t="shared" si="156"/>
        <v>226.10000000000002</v>
      </c>
      <c r="G711">
        <f t="shared" si="157"/>
        <v>317.5</v>
      </c>
      <c r="H711" s="20">
        <f t="shared" si="158"/>
        <v>-28.787401574803141</v>
      </c>
    </row>
    <row r="712" spans="1:8" x14ac:dyDescent="0.25">
      <c r="A712" s="5">
        <f t="shared" si="159"/>
        <v>43832</v>
      </c>
      <c r="B712">
        <f>'0102'!B78</f>
        <v>50.3</v>
      </c>
      <c r="C712">
        <f>'0102'!C78</f>
        <v>222</v>
      </c>
      <c r="D712">
        <f>'0102'!D78</f>
        <v>175.8</v>
      </c>
      <c r="E712">
        <f>'0102'!E78</f>
        <v>99</v>
      </c>
      <c r="F712" s="16">
        <f t="shared" si="156"/>
        <v>226.10000000000002</v>
      </c>
      <c r="G712">
        <f t="shared" si="157"/>
        <v>321</v>
      </c>
      <c r="H712" s="20">
        <f t="shared" si="158"/>
        <v>-29.563862928348904</v>
      </c>
    </row>
    <row r="713" spans="1:8" x14ac:dyDescent="0.25">
      <c r="A713" s="5">
        <f t="shared" si="159"/>
        <v>43839</v>
      </c>
      <c r="B713">
        <f>'0109'!B78</f>
        <v>50.3</v>
      </c>
      <c r="C713">
        <f>'0109'!C78</f>
        <v>222</v>
      </c>
      <c r="D713">
        <f>'0109'!D78</f>
        <v>175.8</v>
      </c>
      <c r="E713">
        <f>'0109'!E78</f>
        <v>99</v>
      </c>
      <c r="F713" s="16">
        <f t="shared" si="156"/>
        <v>226.10000000000002</v>
      </c>
      <c r="G713">
        <f t="shared" si="157"/>
        <v>321</v>
      </c>
      <c r="H713" s="20">
        <f t="shared" si="158"/>
        <v>-29.563862928348904</v>
      </c>
    </row>
    <row r="714" spans="1:8" x14ac:dyDescent="0.25">
      <c r="A714" s="5">
        <f t="shared" si="159"/>
        <v>43846</v>
      </c>
      <c r="B714">
        <f>'0116'!B78</f>
        <v>50.3</v>
      </c>
      <c r="C714">
        <f>'0116'!C78</f>
        <v>222</v>
      </c>
      <c r="D714">
        <f>'0116'!D78</f>
        <v>175.8</v>
      </c>
      <c r="E714">
        <f>'0116'!E78</f>
        <v>99</v>
      </c>
      <c r="F714" s="16">
        <f t="shared" si="156"/>
        <v>226.10000000000002</v>
      </c>
      <c r="G714">
        <f t="shared" si="157"/>
        <v>321</v>
      </c>
      <c r="H714" s="20">
        <f t="shared" si="158"/>
        <v>-29.563862928348904</v>
      </c>
    </row>
    <row r="715" spans="1:8" x14ac:dyDescent="0.25">
      <c r="A715" s="5">
        <f t="shared" si="159"/>
        <v>43853</v>
      </c>
      <c r="B715">
        <f>'0123'!B78</f>
        <v>38.1</v>
      </c>
      <c r="C715">
        <f>'0123'!C78</f>
        <v>222</v>
      </c>
      <c r="D715">
        <f>'0123'!D78</f>
        <v>196.4</v>
      </c>
      <c r="E715">
        <f>'0123'!E78</f>
        <v>99</v>
      </c>
      <c r="F715" s="16">
        <f t="shared" si="156"/>
        <v>234.5</v>
      </c>
      <c r="G715">
        <f t="shared" si="157"/>
        <v>321</v>
      </c>
      <c r="H715" s="20">
        <f t="shared" si="158"/>
        <v>-26.947040498442366</v>
      </c>
    </row>
    <row r="716" spans="1:8" x14ac:dyDescent="0.25">
      <c r="A716" s="5">
        <f t="shared" si="159"/>
        <v>43860</v>
      </c>
      <c r="B716">
        <f>'0130'!B78</f>
        <v>38.1</v>
      </c>
      <c r="C716">
        <f>'0130'!C78</f>
        <v>222</v>
      </c>
      <c r="D716">
        <f>'0130'!D78</f>
        <v>196.4</v>
      </c>
      <c r="E716">
        <f>'0130'!E78</f>
        <v>99</v>
      </c>
      <c r="F716" s="16">
        <f t="shared" si="156"/>
        <v>234.5</v>
      </c>
      <c r="G716">
        <f t="shared" si="157"/>
        <v>321</v>
      </c>
      <c r="H716" s="20">
        <f t="shared" si="158"/>
        <v>-26.947040498442366</v>
      </c>
    </row>
    <row r="717" spans="1:8" x14ac:dyDescent="0.25">
      <c r="A717" s="5">
        <f t="shared" si="159"/>
        <v>43867</v>
      </c>
      <c r="B717">
        <f>'0130'!B78</f>
        <v>38.1</v>
      </c>
      <c r="C717">
        <f>'0130'!C78</f>
        <v>222</v>
      </c>
      <c r="D717">
        <f>'0130'!D78</f>
        <v>196.4</v>
      </c>
      <c r="E717">
        <f>'0130'!E78</f>
        <v>99</v>
      </c>
      <c r="F717" s="16">
        <f t="shared" si="156"/>
        <v>234.5</v>
      </c>
      <c r="G717">
        <f t="shared" si="157"/>
        <v>321</v>
      </c>
      <c r="H717" s="20">
        <f t="shared" si="158"/>
        <v>-26.947040498442366</v>
      </c>
    </row>
    <row r="718" spans="1:8" x14ac:dyDescent="0.25">
      <c r="A718" s="5">
        <f t="shared" si="159"/>
        <v>43874</v>
      </c>
      <c r="B718">
        <f>'0213'!B81</f>
        <v>47.1</v>
      </c>
      <c r="C718">
        <f>'0213'!C81</f>
        <v>198.1</v>
      </c>
      <c r="D718">
        <f>'0213'!D81</f>
        <v>218.2</v>
      </c>
      <c r="E718">
        <f>'0213'!E81</f>
        <v>151.30000000000001</v>
      </c>
      <c r="F718" s="16">
        <f t="shared" si="156"/>
        <v>265.3</v>
      </c>
      <c r="G718">
        <f t="shared" si="157"/>
        <v>349.4</v>
      </c>
      <c r="H718" s="20">
        <f t="shared" si="158"/>
        <v>-24.069834001144809</v>
      </c>
    </row>
    <row r="719" spans="1:8" x14ac:dyDescent="0.25">
      <c r="A719" s="5">
        <f t="shared" si="159"/>
        <v>43881</v>
      </c>
      <c r="B719">
        <f>'0220'!B81</f>
        <v>90.4</v>
      </c>
      <c r="C719">
        <f>'0220'!C81</f>
        <v>185.1</v>
      </c>
      <c r="D719">
        <f>'0220'!D81</f>
        <v>218.2</v>
      </c>
      <c r="E719">
        <f>'0220'!E81</f>
        <v>165.6</v>
      </c>
      <c r="F719" s="16">
        <f t="shared" si="156"/>
        <v>308.60000000000002</v>
      </c>
      <c r="G719">
        <f t="shared" si="157"/>
        <v>350.7</v>
      </c>
      <c r="H719" s="20">
        <f t="shared" si="158"/>
        <v>-12.004562303963496</v>
      </c>
    </row>
    <row r="720" spans="1:8" x14ac:dyDescent="0.25">
      <c r="A720" s="5">
        <f t="shared" si="159"/>
        <v>43888</v>
      </c>
      <c r="B720">
        <f>'0227'!B82</f>
        <v>90.4</v>
      </c>
      <c r="C720">
        <f>'0227'!C82</f>
        <v>185.1</v>
      </c>
      <c r="D720">
        <f>'0227'!D82</f>
        <v>218.2</v>
      </c>
      <c r="E720">
        <f>'0227'!E82</f>
        <v>165.6</v>
      </c>
      <c r="F720" s="16">
        <f t="shared" si="156"/>
        <v>308.60000000000002</v>
      </c>
      <c r="G720">
        <f t="shared" si="157"/>
        <v>350.7</v>
      </c>
      <c r="H720" s="20">
        <f t="shared" si="158"/>
        <v>-12.004562303963496</v>
      </c>
    </row>
    <row r="721" spans="1:12" x14ac:dyDescent="0.25">
      <c r="A721" s="5">
        <f t="shared" si="159"/>
        <v>43895</v>
      </c>
      <c r="B721">
        <f>'0305'!B85</f>
        <v>90.4</v>
      </c>
      <c r="C721">
        <f>'0305'!C85</f>
        <v>185.1</v>
      </c>
      <c r="D721">
        <f>'0305'!D85</f>
        <v>218.2</v>
      </c>
      <c r="E721">
        <f>'0305'!E85</f>
        <v>165.6</v>
      </c>
      <c r="F721" s="16">
        <f t="shared" si="156"/>
        <v>308.60000000000002</v>
      </c>
      <c r="G721">
        <f t="shared" si="157"/>
        <v>350.7</v>
      </c>
      <c r="H721" s="20">
        <f t="shared" si="158"/>
        <v>-12.004562303963496</v>
      </c>
    </row>
    <row r="722" spans="1:12" x14ac:dyDescent="0.25">
      <c r="A722" s="5">
        <f t="shared" si="159"/>
        <v>43902</v>
      </c>
      <c r="B722">
        <f>'0312'!B86</f>
        <v>60.1</v>
      </c>
      <c r="C722">
        <f>'0312'!C86</f>
        <v>185</v>
      </c>
      <c r="D722">
        <f>'0312'!D86</f>
        <v>251.6</v>
      </c>
      <c r="E722">
        <f>'0312'!E86</f>
        <v>165.7</v>
      </c>
      <c r="F722" s="16">
        <f t="shared" si="156"/>
        <v>311.7</v>
      </c>
      <c r="G722">
        <f t="shared" si="157"/>
        <v>350.7</v>
      </c>
      <c r="H722" s="20">
        <f t="shared" si="158"/>
        <v>-11.12061591103507</v>
      </c>
    </row>
    <row r="723" spans="1:12" x14ac:dyDescent="0.25">
      <c r="A723" s="5">
        <f t="shared" si="159"/>
        <v>43909</v>
      </c>
      <c r="B723">
        <f>'0319'!B87</f>
        <v>60.1</v>
      </c>
      <c r="C723">
        <f>'0319'!C87</f>
        <v>133.5</v>
      </c>
      <c r="D723">
        <f>'0319'!D87</f>
        <v>251.6</v>
      </c>
      <c r="E723">
        <f>'0319'!E87</f>
        <v>222.3</v>
      </c>
      <c r="F723" s="16">
        <f t="shared" si="156"/>
        <v>311.7</v>
      </c>
      <c r="G723">
        <f t="shared" si="157"/>
        <v>355.8</v>
      </c>
      <c r="H723" s="20">
        <f t="shared" si="158"/>
        <v>-12.394603709949415</v>
      </c>
    </row>
    <row r="724" spans="1:12" x14ac:dyDescent="0.25">
      <c r="A724" s="5">
        <f t="shared" si="159"/>
        <v>43916</v>
      </c>
      <c r="B724">
        <f>'0326'!B90</f>
        <v>60.6</v>
      </c>
      <c r="C724">
        <f>'0326'!C90</f>
        <v>102.9</v>
      </c>
      <c r="D724">
        <f>'0326'!D90</f>
        <v>251.6</v>
      </c>
      <c r="E724">
        <f>'0326'!E90</f>
        <v>259.89999999999998</v>
      </c>
      <c r="F724" s="16">
        <f t="shared" si="156"/>
        <v>312.2</v>
      </c>
      <c r="G724">
        <f t="shared" si="157"/>
        <v>362.79999999999995</v>
      </c>
      <c r="H724" s="20">
        <f t="shared" si="158"/>
        <v>-13.947078280044089</v>
      </c>
    </row>
    <row r="725" spans="1:12" ht="15" x14ac:dyDescent="0.35">
      <c r="A725" s="5">
        <f t="shared" si="159"/>
        <v>43923</v>
      </c>
      <c r="B725">
        <f>'0402'!B90</f>
        <v>60.6</v>
      </c>
      <c r="C725">
        <f>'0402'!C90</f>
        <v>143.1</v>
      </c>
      <c r="D725">
        <f>'0402'!D90</f>
        <v>251.6</v>
      </c>
      <c r="E725">
        <f>'0402'!E90</f>
        <v>259.89999999999998</v>
      </c>
      <c r="F725" s="16">
        <f t="shared" si="156"/>
        <v>312.2</v>
      </c>
      <c r="G725">
        <f t="shared" si="157"/>
        <v>403</v>
      </c>
      <c r="H725" s="20">
        <f t="shared" si="158"/>
        <v>-22.531017369727046</v>
      </c>
      <c r="L725" s="28"/>
    </row>
    <row r="726" spans="1:12" x14ac:dyDescent="0.25">
      <c r="A726" s="5">
        <f t="shared" si="159"/>
        <v>43930</v>
      </c>
      <c r="B726">
        <f>'0409'!B90</f>
        <v>25.6</v>
      </c>
      <c r="C726">
        <f>'0409'!C90</f>
        <v>143.1</v>
      </c>
      <c r="D726">
        <f>'0409'!D90</f>
        <v>251.6</v>
      </c>
      <c r="E726">
        <f>'0409'!E90</f>
        <v>259.89999999999998</v>
      </c>
      <c r="F726" s="16">
        <f t="shared" si="156"/>
        <v>277.2</v>
      </c>
      <c r="G726">
        <f t="shared" si="157"/>
        <v>403</v>
      </c>
      <c r="H726" s="20">
        <f t="shared" si="158"/>
        <v>-31.215880893300252</v>
      </c>
    </row>
    <row r="727" spans="1:12" x14ac:dyDescent="0.25">
      <c r="A727" s="5">
        <f t="shared" si="159"/>
        <v>43937</v>
      </c>
      <c r="B727">
        <f>'0416'!B90</f>
        <v>25.6</v>
      </c>
      <c r="C727">
        <f>'0416'!C90</f>
        <v>53.6</v>
      </c>
      <c r="D727">
        <f>'0416'!D90</f>
        <v>251.6</v>
      </c>
      <c r="E727">
        <f>'0416'!E90</f>
        <v>311.60000000000002</v>
      </c>
      <c r="F727" s="16">
        <f t="shared" si="156"/>
        <v>277.2</v>
      </c>
      <c r="G727">
        <f t="shared" si="157"/>
        <v>365.20000000000005</v>
      </c>
      <c r="H727" s="20">
        <f t="shared" si="158"/>
        <v>-24.096385542168687</v>
      </c>
    </row>
    <row r="728" spans="1:12" x14ac:dyDescent="0.25">
      <c r="A728" s="5">
        <f t="shared" si="159"/>
        <v>43944</v>
      </c>
      <c r="B728">
        <f>'0423'!B90</f>
        <v>0</v>
      </c>
      <c r="C728">
        <f>'0423'!C90</f>
        <v>35</v>
      </c>
      <c r="D728">
        <f>'0423'!D90</f>
        <v>278.2</v>
      </c>
      <c r="E728">
        <f>'0423'!E90</f>
        <v>330</v>
      </c>
      <c r="F728" s="16">
        <f t="shared" si="156"/>
        <v>278.2</v>
      </c>
      <c r="G728">
        <f t="shared" si="157"/>
        <v>365</v>
      </c>
      <c r="H728" s="20">
        <f t="shared" si="158"/>
        <v>-23.780821917808225</v>
      </c>
    </row>
    <row r="729" spans="1:12" x14ac:dyDescent="0.25">
      <c r="A729" s="5">
        <f t="shared" si="159"/>
        <v>43951</v>
      </c>
      <c r="B729">
        <f>'0430'!B90</f>
        <v>0</v>
      </c>
      <c r="C729">
        <f>'0430'!C90</f>
        <v>35</v>
      </c>
      <c r="D729">
        <f>'0430'!D90</f>
        <v>278.2</v>
      </c>
      <c r="E729">
        <f>'0430'!E90</f>
        <v>330</v>
      </c>
      <c r="F729" s="16">
        <f t="shared" si="156"/>
        <v>278.2</v>
      </c>
      <c r="G729">
        <f t="shared" si="157"/>
        <v>365</v>
      </c>
      <c r="H729" s="20">
        <f t="shared" si="158"/>
        <v>-23.780821917808225</v>
      </c>
      <c r="I729">
        <f>'0430'!F89</f>
        <v>46.9</v>
      </c>
    </row>
    <row r="730" spans="1:12" x14ac:dyDescent="0.25">
      <c r="A730" s="5">
        <f t="shared" si="159"/>
        <v>43958</v>
      </c>
      <c r="B730">
        <f>'0507'!B90</f>
        <v>0</v>
      </c>
      <c r="C730">
        <f>'0507'!C90</f>
        <v>35</v>
      </c>
      <c r="D730">
        <f>'0507'!D90</f>
        <v>278.2</v>
      </c>
      <c r="E730">
        <f>'0507'!E90</f>
        <v>330</v>
      </c>
      <c r="F730" s="16">
        <f t="shared" si="156"/>
        <v>278.2</v>
      </c>
      <c r="G730">
        <f t="shared" si="157"/>
        <v>365</v>
      </c>
      <c r="H730" s="20">
        <f t="shared" si="158"/>
        <v>-23.780821917808225</v>
      </c>
      <c r="I730">
        <f>'0507'!F90</f>
        <v>54.6</v>
      </c>
    </row>
    <row r="731" spans="1:12" x14ac:dyDescent="0.25">
      <c r="A731" s="5">
        <f t="shared" si="159"/>
        <v>43965</v>
      </c>
      <c r="B731">
        <f>'0514'!B90</f>
        <v>0</v>
      </c>
      <c r="C731">
        <f>'0514'!C90</f>
        <v>35</v>
      </c>
      <c r="D731">
        <f>'0514'!D90</f>
        <v>278.2</v>
      </c>
      <c r="E731">
        <f>'0514'!E90</f>
        <v>330</v>
      </c>
      <c r="F731" s="16">
        <f t="shared" si="156"/>
        <v>278.2</v>
      </c>
      <c r="G731">
        <f t="shared" si="157"/>
        <v>365</v>
      </c>
      <c r="H731" s="20">
        <f t="shared" si="158"/>
        <v>-23.780821917808225</v>
      </c>
      <c r="I731">
        <f>'0514'!F90</f>
        <v>58.1</v>
      </c>
    </row>
    <row r="732" spans="1:12" x14ac:dyDescent="0.25">
      <c r="A732" s="5">
        <f t="shared" si="159"/>
        <v>43972</v>
      </c>
      <c r="B732">
        <f>'0521'!B90</f>
        <v>0</v>
      </c>
      <c r="C732">
        <f>'0521'!C90</f>
        <v>35</v>
      </c>
      <c r="D732">
        <f>'0521'!D90</f>
        <v>278.2</v>
      </c>
      <c r="E732">
        <f>'0521'!E90</f>
        <v>330</v>
      </c>
      <c r="F732" s="16">
        <f t="shared" si="156"/>
        <v>278.2</v>
      </c>
      <c r="G732">
        <f t="shared" si="157"/>
        <v>365</v>
      </c>
      <c r="H732" s="20">
        <f t="shared" si="158"/>
        <v>-23.780821917808225</v>
      </c>
      <c r="I732">
        <f>'0521'!F90</f>
        <v>58.1</v>
      </c>
    </row>
    <row r="733" spans="1:12" x14ac:dyDescent="0.25">
      <c r="A733" s="5">
        <f t="shared" si="159"/>
        <v>43979</v>
      </c>
      <c r="B733">
        <f>'0528'!B93</f>
        <v>0</v>
      </c>
      <c r="C733">
        <f>'0528'!C93</f>
        <v>0</v>
      </c>
      <c r="D733">
        <f>'0528'!D93</f>
        <v>278.2</v>
      </c>
      <c r="E733">
        <f>'0528'!E93</f>
        <v>367.4</v>
      </c>
      <c r="F733" s="16">
        <f t="shared" si="156"/>
        <v>278.2</v>
      </c>
      <c r="G733">
        <f t="shared" si="157"/>
        <v>367.4</v>
      </c>
      <c r="H733" s="20">
        <f t="shared" si="158"/>
        <v>-24.278715296679366</v>
      </c>
      <c r="I733">
        <f>'0528'!F93</f>
        <v>58.1</v>
      </c>
    </row>
    <row r="734" spans="1:12" x14ac:dyDescent="0.25">
      <c r="A734" s="5">
        <f t="shared" si="159"/>
        <v>43986</v>
      </c>
      <c r="B734">
        <f>'0604'!B63</f>
        <v>58.1</v>
      </c>
      <c r="C734">
        <f>'0604'!C63</f>
        <v>40.799999999999997</v>
      </c>
      <c r="D734">
        <f>'0604'!D63</f>
        <v>0</v>
      </c>
      <c r="E734">
        <f>'0604'!E63</f>
        <v>0</v>
      </c>
      <c r="F734" s="16">
        <f t="shared" si="156"/>
        <v>58.1</v>
      </c>
      <c r="G734">
        <f t="shared" si="157"/>
        <v>40.799999999999997</v>
      </c>
      <c r="H734" s="20">
        <f t="shared" si="158"/>
        <v>42.401960784313729</v>
      </c>
      <c r="I734">
        <f>'0604'!F63</f>
        <v>0</v>
      </c>
    </row>
    <row r="735" spans="1:12" x14ac:dyDescent="0.25">
      <c r="A735" s="5">
        <f t="shared" si="159"/>
        <v>43993</v>
      </c>
      <c r="B735">
        <f>'0611'!B65</f>
        <v>56.1</v>
      </c>
      <c r="C735">
        <f>'0611'!C65</f>
        <v>43.1</v>
      </c>
      <c r="D735">
        <f>'0611'!D65</f>
        <v>0</v>
      </c>
      <c r="E735">
        <f>'0611'!E65</f>
        <v>0</v>
      </c>
      <c r="F735" s="16">
        <f t="shared" si="156"/>
        <v>56.1</v>
      </c>
      <c r="G735">
        <f t="shared" si="157"/>
        <v>43.1</v>
      </c>
      <c r="H735" s="20">
        <f t="shared" si="158"/>
        <v>30.162412993039432</v>
      </c>
    </row>
    <row r="736" spans="1:12" x14ac:dyDescent="0.25">
      <c r="A736" s="5">
        <f t="shared" si="159"/>
        <v>44000</v>
      </c>
      <c r="B736">
        <f>'0618'!B66</f>
        <v>88.5</v>
      </c>
      <c r="C736">
        <f>'0618'!C66</f>
        <v>78.099999999999994</v>
      </c>
      <c r="D736">
        <f>'0618'!D66</f>
        <v>0</v>
      </c>
      <c r="E736">
        <f>'0618'!E66</f>
        <v>0</v>
      </c>
      <c r="F736" s="16">
        <f t="shared" ref="F736:F742" si="160">+B736+D736</f>
        <v>88.5</v>
      </c>
      <c r="G736">
        <f t="shared" ref="G736:G742" si="161">+C736+E736</f>
        <v>78.099999999999994</v>
      </c>
      <c r="H736" s="20">
        <f t="shared" ref="H736:H742" si="162">+(F736/G736-1)*100</f>
        <v>13.316261203585157</v>
      </c>
    </row>
    <row r="737" spans="1:8" x14ac:dyDescent="0.25">
      <c r="A737" s="5">
        <f t="shared" si="159"/>
        <v>44007</v>
      </c>
      <c r="B737">
        <f>'0625'!B66</f>
        <v>89.5</v>
      </c>
      <c r="C737">
        <f>'0625'!C66</f>
        <v>65.099999999999994</v>
      </c>
      <c r="D737">
        <f>'0625'!D66</f>
        <v>0</v>
      </c>
      <c r="E737">
        <f>'0625'!E66</f>
        <v>14.2</v>
      </c>
      <c r="F737" s="16">
        <f t="shared" si="160"/>
        <v>89.5</v>
      </c>
      <c r="G737">
        <f t="shared" si="161"/>
        <v>79.3</v>
      </c>
      <c r="H737" s="20">
        <f t="shared" si="162"/>
        <v>12.862547288776804</v>
      </c>
    </row>
    <row r="738" spans="1:8" x14ac:dyDescent="0.25">
      <c r="A738" s="5">
        <f t="shared" si="159"/>
        <v>44014</v>
      </c>
      <c r="B738">
        <f>'0702'!B67</f>
        <v>89.5</v>
      </c>
      <c r="C738">
        <f>'0702'!C67</f>
        <v>65.099999999999994</v>
      </c>
      <c r="D738">
        <f>'0702'!D67</f>
        <v>0</v>
      </c>
      <c r="E738">
        <f>'0702'!E67</f>
        <v>14.2</v>
      </c>
      <c r="F738" s="16">
        <f t="shared" si="160"/>
        <v>89.5</v>
      </c>
      <c r="G738">
        <f t="shared" si="161"/>
        <v>79.3</v>
      </c>
      <c r="H738" s="20">
        <f t="shared" si="162"/>
        <v>12.862547288776804</v>
      </c>
    </row>
    <row r="739" spans="1:8" x14ac:dyDescent="0.25">
      <c r="A739" s="5">
        <f t="shared" si="159"/>
        <v>44021</v>
      </c>
      <c r="B739">
        <f>'0709'!B68</f>
        <v>71.8</v>
      </c>
      <c r="C739">
        <f>'0709'!C68</f>
        <v>65.099999999999994</v>
      </c>
      <c r="D739">
        <f>'0709'!D68</f>
        <v>30.9</v>
      </c>
      <c r="E739">
        <f>'0709'!E68</f>
        <v>14.2</v>
      </c>
      <c r="F739" s="16">
        <f t="shared" si="160"/>
        <v>102.69999999999999</v>
      </c>
      <c r="G739">
        <f t="shared" si="161"/>
        <v>79.3</v>
      </c>
      <c r="H739" s="20">
        <f t="shared" si="162"/>
        <v>29.508196721311464</v>
      </c>
    </row>
    <row r="740" spans="1:8" x14ac:dyDescent="0.25">
      <c r="A740" s="5">
        <f t="shared" si="159"/>
        <v>44028</v>
      </c>
      <c r="B740">
        <f>'0716'!B68</f>
        <v>71.8</v>
      </c>
      <c r="C740">
        <f>'0716'!C68</f>
        <v>65.099999999999994</v>
      </c>
      <c r="D740">
        <f>'0716'!D68</f>
        <v>30.9</v>
      </c>
      <c r="E740">
        <f>'0716'!E68</f>
        <v>14.2</v>
      </c>
      <c r="F740" s="16">
        <f t="shared" si="160"/>
        <v>102.69999999999999</v>
      </c>
      <c r="G740">
        <f t="shared" si="161"/>
        <v>79.3</v>
      </c>
      <c r="H740" s="20">
        <f t="shared" si="162"/>
        <v>29.508196721311464</v>
      </c>
    </row>
    <row r="741" spans="1:8" x14ac:dyDescent="0.25">
      <c r="A741" s="5">
        <f t="shared" si="159"/>
        <v>44035</v>
      </c>
      <c r="B741">
        <f>'0723'!B68</f>
        <v>71.8</v>
      </c>
      <c r="C741">
        <f>'0723'!C68</f>
        <v>69.099999999999994</v>
      </c>
      <c r="D741">
        <f>'0723'!D68</f>
        <v>30.9</v>
      </c>
      <c r="E741">
        <f>'0723'!E68</f>
        <v>14.2</v>
      </c>
      <c r="F741" s="16">
        <f t="shared" si="160"/>
        <v>102.69999999999999</v>
      </c>
      <c r="G741">
        <f t="shared" si="161"/>
        <v>83.3</v>
      </c>
      <c r="H741" s="20">
        <f t="shared" si="162"/>
        <v>23.289315726290518</v>
      </c>
    </row>
    <row r="742" spans="1:8" x14ac:dyDescent="0.25">
      <c r="A742" s="5">
        <f t="shared" si="159"/>
        <v>44042</v>
      </c>
      <c r="B742">
        <f>'0730'!B68</f>
        <v>106.8</v>
      </c>
      <c r="C742">
        <f>'0730'!C68</f>
        <v>34.1</v>
      </c>
      <c r="D742">
        <f>'0730'!D68</f>
        <v>30.9</v>
      </c>
      <c r="E742">
        <f>'0730'!E68</f>
        <v>49.1</v>
      </c>
      <c r="F742" s="16">
        <f t="shared" si="160"/>
        <v>137.69999999999999</v>
      </c>
      <c r="G742">
        <f t="shared" si="161"/>
        <v>83.2</v>
      </c>
      <c r="H742" s="20">
        <f t="shared" si="162"/>
        <v>65.504807692307665</v>
      </c>
    </row>
    <row r="743" spans="1:8" x14ac:dyDescent="0.25">
      <c r="A743" s="5">
        <f t="shared" si="159"/>
        <v>44049</v>
      </c>
      <c r="B743">
        <f>'0806'!B69</f>
        <v>106.8</v>
      </c>
      <c r="C743">
        <f>'0806'!C69</f>
        <v>34.1</v>
      </c>
      <c r="D743">
        <f>'0806'!D69</f>
        <v>30.9</v>
      </c>
      <c r="E743">
        <f>'0806'!E69</f>
        <v>49.1</v>
      </c>
      <c r="F743" s="16">
        <f t="shared" ref="F743:F751" si="163">+B743+D743</f>
        <v>137.69999999999999</v>
      </c>
      <c r="G743">
        <f t="shared" ref="G743:G751" si="164">+C743+E743</f>
        <v>83.2</v>
      </c>
      <c r="H743" s="20">
        <f t="shared" ref="H743:H751" si="165">+(F743/G743-1)*100</f>
        <v>65.504807692307665</v>
      </c>
    </row>
    <row r="744" spans="1:8" x14ac:dyDescent="0.25">
      <c r="A744" s="5">
        <f t="shared" si="159"/>
        <v>44056</v>
      </c>
      <c r="B744">
        <f>'0813'!B70</f>
        <v>106.8</v>
      </c>
      <c r="C744">
        <f>'0813'!C70</f>
        <v>87.2</v>
      </c>
      <c r="D744">
        <f>'0813'!D70</f>
        <v>30.9</v>
      </c>
      <c r="E744">
        <f>'0813'!E70</f>
        <v>49.1</v>
      </c>
      <c r="F744" s="16">
        <f t="shared" si="163"/>
        <v>137.69999999999999</v>
      </c>
      <c r="G744">
        <f t="shared" si="164"/>
        <v>136.30000000000001</v>
      </c>
      <c r="H744" s="20">
        <f t="shared" si="165"/>
        <v>1.0271460014673384</v>
      </c>
    </row>
    <row r="745" spans="1:8" x14ac:dyDescent="0.25">
      <c r="A745" s="5">
        <f t="shared" si="159"/>
        <v>44063</v>
      </c>
      <c r="B745">
        <f>'0820'!B71</f>
        <v>106.8</v>
      </c>
      <c r="C745">
        <f>'0820'!C71</f>
        <v>75.900000000000006</v>
      </c>
      <c r="D745">
        <f>'0820'!D71</f>
        <v>30.9</v>
      </c>
      <c r="E745">
        <f>'0820'!E71</f>
        <v>63.8</v>
      </c>
      <c r="F745" s="16">
        <f t="shared" si="163"/>
        <v>137.69999999999999</v>
      </c>
      <c r="G745">
        <f t="shared" si="164"/>
        <v>139.69999999999999</v>
      </c>
      <c r="H745" s="20">
        <f t="shared" si="165"/>
        <v>-1.4316392269148159</v>
      </c>
    </row>
    <row r="746" spans="1:8" x14ac:dyDescent="0.25">
      <c r="A746" s="5">
        <f t="shared" si="159"/>
        <v>44070</v>
      </c>
      <c r="B746">
        <f>'0827'!B73</f>
        <v>106.8</v>
      </c>
      <c r="C746">
        <f>'0827'!C73</f>
        <v>83.9</v>
      </c>
      <c r="D746">
        <f>'0827'!D73</f>
        <v>30.9</v>
      </c>
      <c r="E746">
        <f>'0827'!E73</f>
        <v>63.8</v>
      </c>
      <c r="F746" s="16">
        <f t="shared" si="163"/>
        <v>137.69999999999999</v>
      </c>
      <c r="G746">
        <f t="shared" si="164"/>
        <v>147.69999999999999</v>
      </c>
      <c r="H746" s="20">
        <f t="shared" si="165"/>
        <v>-6.770480704129989</v>
      </c>
    </row>
    <row r="747" spans="1:8" x14ac:dyDescent="0.25">
      <c r="A747" s="5">
        <f t="shared" si="159"/>
        <v>44077</v>
      </c>
      <c r="B747">
        <f>'0903'!B74</f>
        <v>100.8</v>
      </c>
      <c r="C747">
        <f>'0903'!C74</f>
        <v>97.9</v>
      </c>
      <c r="D747">
        <f>'0903'!D74</f>
        <v>30.9</v>
      </c>
      <c r="E747">
        <f>'0903'!E74</f>
        <v>63.8</v>
      </c>
      <c r="F747" s="16">
        <f t="shared" si="163"/>
        <v>131.69999999999999</v>
      </c>
      <c r="G747">
        <f t="shared" si="164"/>
        <v>161.69999999999999</v>
      </c>
      <c r="H747" s="20">
        <f t="shared" si="165"/>
        <v>-18.55287569573284</v>
      </c>
    </row>
    <row r="748" spans="1:8" x14ac:dyDescent="0.25">
      <c r="A748" s="5">
        <f t="shared" si="159"/>
        <v>44084</v>
      </c>
      <c r="B748">
        <f>'0910'!B74</f>
        <v>77</v>
      </c>
      <c r="C748">
        <f>'0910'!C74</f>
        <v>98.4</v>
      </c>
      <c r="D748">
        <f>'0910'!D74</f>
        <v>64.3</v>
      </c>
      <c r="E748">
        <f>'0910'!E74</f>
        <v>74.8</v>
      </c>
      <c r="F748" s="16">
        <f t="shared" si="163"/>
        <v>141.30000000000001</v>
      </c>
      <c r="G748">
        <f t="shared" si="164"/>
        <v>173.2</v>
      </c>
      <c r="H748" s="20">
        <f t="shared" si="165"/>
        <v>-18.418013856812919</v>
      </c>
    </row>
    <row r="749" spans="1:8" x14ac:dyDescent="0.25">
      <c r="A749" s="5">
        <f t="shared" si="159"/>
        <v>44091</v>
      </c>
      <c r="B749">
        <f>'0917'!B75</f>
        <v>77</v>
      </c>
      <c r="C749">
        <f>'0917'!C75</f>
        <v>98.4</v>
      </c>
      <c r="D749">
        <f>'0917'!D75</f>
        <v>64.3</v>
      </c>
      <c r="E749">
        <f>'0917'!E75</f>
        <v>74.8</v>
      </c>
      <c r="F749" s="16">
        <f t="shared" si="163"/>
        <v>141.30000000000001</v>
      </c>
      <c r="G749">
        <f t="shared" si="164"/>
        <v>173.2</v>
      </c>
      <c r="H749" s="20">
        <f t="shared" si="165"/>
        <v>-18.418013856812919</v>
      </c>
    </row>
    <row r="750" spans="1:8" x14ac:dyDescent="0.25">
      <c r="A750" s="5">
        <f t="shared" si="159"/>
        <v>44098</v>
      </c>
      <c r="B750">
        <f>'0924'!B75</f>
        <v>77</v>
      </c>
      <c r="C750">
        <f>'0924'!C75</f>
        <v>66.599999999999994</v>
      </c>
      <c r="D750">
        <f>'0924'!D75</f>
        <v>64.3</v>
      </c>
      <c r="E750">
        <f>'0924'!E75</f>
        <v>137.19999999999999</v>
      </c>
      <c r="F750" s="16">
        <f t="shared" si="163"/>
        <v>141.30000000000001</v>
      </c>
      <c r="G750">
        <f t="shared" si="164"/>
        <v>203.79999999999998</v>
      </c>
      <c r="H750" s="20">
        <f t="shared" si="165"/>
        <v>-30.667320902845919</v>
      </c>
    </row>
    <row r="751" spans="1:8" x14ac:dyDescent="0.25">
      <c r="A751" s="5">
        <f t="shared" si="159"/>
        <v>44105</v>
      </c>
      <c r="B751">
        <f>'1001'!B75</f>
        <v>77</v>
      </c>
      <c r="C751">
        <f>'1001'!C75</f>
        <v>66.599999999999994</v>
      </c>
      <c r="D751">
        <f>'1001'!D75</f>
        <v>64.3</v>
      </c>
      <c r="E751">
        <f>'1001'!E75</f>
        <v>137.19999999999999</v>
      </c>
      <c r="F751" s="16">
        <f t="shared" si="163"/>
        <v>141.30000000000001</v>
      </c>
      <c r="G751">
        <f t="shared" si="164"/>
        <v>203.79999999999998</v>
      </c>
      <c r="H751" s="20">
        <f t="shared" si="165"/>
        <v>-30.667320902845919</v>
      </c>
    </row>
    <row r="752" spans="1:8" x14ac:dyDescent="0.25">
      <c r="A752" s="5">
        <f t="shared" si="159"/>
        <v>44112</v>
      </c>
      <c r="B752">
        <f>'1008'!B76</f>
        <v>77</v>
      </c>
      <c r="C752">
        <f>'1008'!C76</f>
        <v>50.6</v>
      </c>
      <c r="D752">
        <f>'1008'!D76</f>
        <v>64.3</v>
      </c>
      <c r="E752">
        <f>'1008'!E76</f>
        <v>153.4</v>
      </c>
      <c r="F752" s="16">
        <f t="shared" ref="F752:F815" si="166">+B752+D752</f>
        <v>141.30000000000001</v>
      </c>
      <c r="G752">
        <f t="shared" ref="G752:G815" si="167">+C752+E752</f>
        <v>204</v>
      </c>
      <c r="H752" s="20">
        <f t="shared" ref="H752:H815" si="168">+(F752/G752-1)*100</f>
        <v>-30.735294117647051</v>
      </c>
    </row>
    <row r="753" spans="1:8" x14ac:dyDescent="0.25">
      <c r="A753" s="5">
        <f t="shared" si="159"/>
        <v>44119</v>
      </c>
      <c r="B753">
        <f>'1015'!B76</f>
        <v>77</v>
      </c>
      <c r="C753">
        <f>'1015'!C76</f>
        <v>50.6</v>
      </c>
      <c r="D753">
        <f>'1015'!D76</f>
        <v>64.3</v>
      </c>
      <c r="E753">
        <f>'1015'!E76</f>
        <v>153.4</v>
      </c>
      <c r="F753" s="16">
        <f t="shared" si="166"/>
        <v>141.30000000000001</v>
      </c>
      <c r="G753">
        <f t="shared" si="167"/>
        <v>204</v>
      </c>
      <c r="H753" s="20">
        <f t="shared" si="168"/>
        <v>-30.735294117647051</v>
      </c>
    </row>
    <row r="754" spans="1:8" x14ac:dyDescent="0.25">
      <c r="A754" s="5">
        <f t="shared" si="159"/>
        <v>44126</v>
      </c>
      <c r="B754">
        <f>'1022'!B76</f>
        <v>65.900000000000006</v>
      </c>
      <c r="C754">
        <f>'1022'!C76</f>
        <v>50.6</v>
      </c>
      <c r="D754">
        <f>'1022'!D76</f>
        <v>75.400000000000006</v>
      </c>
      <c r="E754">
        <f>'1022'!E76</f>
        <v>153.4</v>
      </c>
      <c r="F754" s="16">
        <f t="shared" si="166"/>
        <v>141.30000000000001</v>
      </c>
      <c r="G754">
        <f t="shared" si="167"/>
        <v>204</v>
      </c>
      <c r="H754" s="20">
        <f t="shared" si="168"/>
        <v>-30.735294117647051</v>
      </c>
    </row>
    <row r="755" spans="1:8" x14ac:dyDescent="0.25">
      <c r="A755" s="5">
        <f t="shared" si="159"/>
        <v>44133</v>
      </c>
      <c r="B755">
        <f>'1029'!B77</f>
        <v>70.400000000000006</v>
      </c>
      <c r="C755">
        <f>'1029'!C77</f>
        <v>51.3</v>
      </c>
      <c r="D755">
        <f>'1029'!D77</f>
        <v>75.400000000000006</v>
      </c>
      <c r="E755">
        <f>'1029'!E77</f>
        <v>153.4</v>
      </c>
      <c r="F755" s="16">
        <f t="shared" si="166"/>
        <v>145.80000000000001</v>
      </c>
      <c r="G755">
        <f t="shared" si="167"/>
        <v>204.7</v>
      </c>
      <c r="H755" s="20">
        <f t="shared" si="168"/>
        <v>-28.773815339521235</v>
      </c>
    </row>
    <row r="756" spans="1:8" x14ac:dyDescent="0.25">
      <c r="A756" s="5">
        <f t="shared" si="159"/>
        <v>44140</v>
      </c>
      <c r="B756">
        <f>'1105'!B77</f>
        <v>76.400000000000006</v>
      </c>
      <c r="C756">
        <f>'1105'!C77</f>
        <v>51.3</v>
      </c>
      <c r="D756">
        <f>'1105'!D77</f>
        <v>75.400000000000006</v>
      </c>
      <c r="E756">
        <f>'1105'!E77</f>
        <v>153.4</v>
      </c>
      <c r="F756" s="16">
        <f t="shared" si="166"/>
        <v>151.80000000000001</v>
      </c>
      <c r="G756">
        <f t="shared" si="167"/>
        <v>204.7</v>
      </c>
      <c r="H756" s="20">
        <f t="shared" si="168"/>
        <v>-25.842696629213467</v>
      </c>
    </row>
    <row r="757" spans="1:8" x14ac:dyDescent="0.25">
      <c r="A757" s="5">
        <f t="shared" si="159"/>
        <v>44147</v>
      </c>
      <c r="B757">
        <f>'1112'!B77</f>
        <v>76.400000000000006</v>
      </c>
      <c r="C757">
        <f>'1112'!C77</f>
        <v>42.8</v>
      </c>
      <c r="D757">
        <f>'1112'!D77</f>
        <v>75.400000000000006</v>
      </c>
      <c r="E757">
        <f>'1112'!E77</f>
        <v>168.2</v>
      </c>
      <c r="F757" s="16">
        <f t="shared" si="166"/>
        <v>151.80000000000001</v>
      </c>
      <c r="G757">
        <f t="shared" si="167"/>
        <v>211</v>
      </c>
      <c r="H757" s="20">
        <f t="shared" si="168"/>
        <v>-28.056872037914683</v>
      </c>
    </row>
    <row r="758" spans="1:8" x14ac:dyDescent="0.25">
      <c r="A758" s="5">
        <f t="shared" si="159"/>
        <v>44154</v>
      </c>
      <c r="B758">
        <f>'1119'!B77</f>
        <v>76.400000000000006</v>
      </c>
      <c r="C758">
        <f>'1119'!C77</f>
        <v>46.3</v>
      </c>
      <c r="D758">
        <f>'1119'!D77</f>
        <v>75.400000000000006</v>
      </c>
      <c r="E758">
        <f>'1119'!E77</f>
        <v>168.2</v>
      </c>
      <c r="F758" s="16">
        <f t="shared" si="166"/>
        <v>151.80000000000001</v>
      </c>
      <c r="G758">
        <f t="shared" si="167"/>
        <v>214.5</v>
      </c>
      <c r="H758" s="20">
        <f t="shared" si="168"/>
        <v>-29.230769230769226</v>
      </c>
    </row>
    <row r="759" spans="1:8" x14ac:dyDescent="0.25">
      <c r="A759" s="5">
        <f t="shared" si="159"/>
        <v>44161</v>
      </c>
      <c r="B759">
        <f>'1126'!B76</f>
        <v>82.4</v>
      </c>
      <c r="C759">
        <f>'1126'!C76</f>
        <v>46.3</v>
      </c>
      <c r="D759">
        <f>'1126'!D76</f>
        <v>75.400000000000006</v>
      </c>
      <c r="E759">
        <f>'1126'!E76</f>
        <v>168.2</v>
      </c>
      <c r="F759" s="16">
        <f t="shared" si="166"/>
        <v>157.80000000000001</v>
      </c>
      <c r="G759">
        <f t="shared" si="167"/>
        <v>214.5</v>
      </c>
      <c r="H759" s="20">
        <f t="shared" si="168"/>
        <v>-26.433566433566426</v>
      </c>
    </row>
    <row r="760" spans="1:8" x14ac:dyDescent="0.25">
      <c r="A760" s="5">
        <f t="shared" si="159"/>
        <v>44168</v>
      </c>
      <c r="B760">
        <f>'1203'!B76</f>
        <v>51.7</v>
      </c>
      <c r="C760">
        <f>'1203'!C76</f>
        <v>46.3</v>
      </c>
      <c r="D760">
        <f>'1203'!D76</f>
        <v>106.1</v>
      </c>
      <c r="E760">
        <f>'1203'!E76</f>
        <v>168.2</v>
      </c>
      <c r="F760" s="16">
        <f t="shared" si="166"/>
        <v>157.80000000000001</v>
      </c>
      <c r="G760">
        <f t="shared" si="167"/>
        <v>214.5</v>
      </c>
      <c r="H760" s="20">
        <f t="shared" si="168"/>
        <v>-26.433566433566426</v>
      </c>
    </row>
    <row r="761" spans="1:8" x14ac:dyDescent="0.25">
      <c r="A761" s="5">
        <f t="shared" si="159"/>
        <v>44175</v>
      </c>
      <c r="B761">
        <f>'1210'!B76</f>
        <v>47.4</v>
      </c>
      <c r="C761">
        <f>'1210'!C76</f>
        <v>46.3</v>
      </c>
      <c r="D761">
        <f>'1210'!D76</f>
        <v>106.1</v>
      </c>
      <c r="E761">
        <f>'1210'!E76</f>
        <v>175.8</v>
      </c>
      <c r="F761" s="16">
        <f t="shared" si="166"/>
        <v>153.5</v>
      </c>
      <c r="G761">
        <f t="shared" si="167"/>
        <v>222.10000000000002</v>
      </c>
      <c r="H761" s="20">
        <f t="shared" si="168"/>
        <v>-30.886987843313829</v>
      </c>
    </row>
    <row r="762" spans="1:8" x14ac:dyDescent="0.25">
      <c r="A762" s="5">
        <f t="shared" si="159"/>
        <v>44182</v>
      </c>
      <c r="B762">
        <f>'1217'!B77</f>
        <v>47.4</v>
      </c>
      <c r="C762">
        <f>'1217'!C77</f>
        <v>50.3</v>
      </c>
      <c r="D762">
        <f>'1217'!D77</f>
        <v>106.1</v>
      </c>
      <c r="E762">
        <f>'1217'!E77</f>
        <v>175.8</v>
      </c>
      <c r="F762" s="16">
        <f t="shared" si="166"/>
        <v>153.5</v>
      </c>
      <c r="G762">
        <f t="shared" si="167"/>
        <v>226.10000000000002</v>
      </c>
      <c r="H762" s="20">
        <f t="shared" si="168"/>
        <v>-32.109685979655026</v>
      </c>
    </row>
    <row r="763" spans="1:8" x14ac:dyDescent="0.25">
      <c r="A763" s="5">
        <f t="shared" si="159"/>
        <v>44189</v>
      </c>
      <c r="B763">
        <f>'1224'!B77</f>
        <v>47.4</v>
      </c>
      <c r="C763">
        <f>'1224'!C77</f>
        <v>50.3</v>
      </c>
      <c r="D763">
        <f>'1224'!D77</f>
        <v>106.1</v>
      </c>
      <c r="E763">
        <f>'1224'!E77</f>
        <v>175.8</v>
      </c>
      <c r="F763" s="16">
        <f t="shared" si="166"/>
        <v>153.5</v>
      </c>
      <c r="G763">
        <f t="shared" si="167"/>
        <v>226.10000000000002</v>
      </c>
      <c r="H763" s="20">
        <f t="shared" si="168"/>
        <v>-32.109685979655026</v>
      </c>
    </row>
    <row r="764" spans="1:8" x14ac:dyDescent="0.25">
      <c r="A764" s="5">
        <f t="shared" ref="A764:A827" si="169">+A763+7</f>
        <v>44196</v>
      </c>
      <c r="B764">
        <f>'1231'!B77</f>
        <v>47.4</v>
      </c>
      <c r="C764">
        <f>'1231'!C77</f>
        <v>50.3</v>
      </c>
      <c r="D764">
        <f>'1231'!D77</f>
        <v>106.1</v>
      </c>
      <c r="E764">
        <f>'1231'!E77</f>
        <v>175.8</v>
      </c>
      <c r="F764" s="16">
        <f t="shared" si="166"/>
        <v>153.5</v>
      </c>
      <c r="G764">
        <f t="shared" si="167"/>
        <v>226.10000000000002</v>
      </c>
      <c r="H764" s="20">
        <f t="shared" si="168"/>
        <v>-32.109685979655026</v>
      </c>
    </row>
    <row r="765" spans="1:8" x14ac:dyDescent="0.25">
      <c r="A765" s="5">
        <f t="shared" si="169"/>
        <v>44203</v>
      </c>
      <c r="B765">
        <f>'0107'!B77</f>
        <v>47.4</v>
      </c>
      <c r="C765">
        <f>'0107'!C77</f>
        <v>50.3</v>
      </c>
      <c r="D765">
        <f>'0107'!D77</f>
        <v>106.1</v>
      </c>
      <c r="E765">
        <f>'0107'!E77</f>
        <v>175.8</v>
      </c>
      <c r="F765" s="16">
        <f t="shared" si="166"/>
        <v>153.5</v>
      </c>
      <c r="G765">
        <f t="shared" si="167"/>
        <v>226.10000000000002</v>
      </c>
      <c r="H765" s="20">
        <f t="shared" si="168"/>
        <v>-32.109685979655026</v>
      </c>
    </row>
    <row r="766" spans="1:8" x14ac:dyDescent="0.25">
      <c r="A766" s="5">
        <f t="shared" si="169"/>
        <v>44210</v>
      </c>
      <c r="B766">
        <f>'0114'!B77</f>
        <v>33.700000000000003</v>
      </c>
      <c r="C766">
        <f>'0114'!C77</f>
        <v>50.3</v>
      </c>
      <c r="D766">
        <f>'0114'!D77</f>
        <v>119.1</v>
      </c>
      <c r="E766">
        <f>'0114'!E77</f>
        <v>175.8</v>
      </c>
      <c r="F766" s="16">
        <f t="shared" si="166"/>
        <v>152.80000000000001</v>
      </c>
      <c r="G766">
        <f t="shared" si="167"/>
        <v>226.10000000000002</v>
      </c>
      <c r="H766" s="20">
        <f t="shared" si="168"/>
        <v>-32.419283502874841</v>
      </c>
    </row>
    <row r="767" spans="1:8" x14ac:dyDescent="0.25">
      <c r="A767" s="5">
        <f t="shared" si="169"/>
        <v>44217</v>
      </c>
      <c r="B767">
        <f>'0121'!B77</f>
        <v>33.700000000000003</v>
      </c>
      <c r="C767">
        <f>'0121'!C77</f>
        <v>38.1</v>
      </c>
      <c r="D767">
        <f>'0121'!D77</f>
        <v>119.1</v>
      </c>
      <c r="E767">
        <f>'0121'!E77</f>
        <v>196.4</v>
      </c>
      <c r="F767" s="16">
        <f t="shared" si="166"/>
        <v>152.80000000000001</v>
      </c>
      <c r="G767">
        <f t="shared" si="167"/>
        <v>234.5</v>
      </c>
      <c r="H767" s="20">
        <f t="shared" si="168"/>
        <v>-34.840085287846478</v>
      </c>
    </row>
    <row r="768" spans="1:8" x14ac:dyDescent="0.25">
      <c r="A768" s="5">
        <f t="shared" si="169"/>
        <v>44224</v>
      </c>
      <c r="B768">
        <f>'0128'!B77</f>
        <v>34.700000000000003</v>
      </c>
      <c r="C768">
        <f>'0128'!C77</f>
        <v>38.1</v>
      </c>
      <c r="D768">
        <f>'0128'!D77</f>
        <v>119.1</v>
      </c>
      <c r="E768">
        <f>'0128'!E77</f>
        <v>196.4</v>
      </c>
      <c r="F768" s="16">
        <f t="shared" si="166"/>
        <v>153.80000000000001</v>
      </c>
      <c r="G768">
        <f t="shared" si="167"/>
        <v>234.5</v>
      </c>
      <c r="H768" s="20">
        <f t="shared" si="168"/>
        <v>-34.413646055437098</v>
      </c>
    </row>
    <row r="769" spans="1:9" x14ac:dyDescent="0.25">
      <c r="A769" s="5">
        <f t="shared" si="169"/>
        <v>44231</v>
      </c>
      <c r="B769">
        <f>'0204'!B77</f>
        <v>34.700000000000003</v>
      </c>
      <c r="C769">
        <f>'0204'!C77</f>
        <v>42.6</v>
      </c>
      <c r="D769">
        <f>'0204'!D77</f>
        <v>119.1</v>
      </c>
      <c r="E769">
        <f>'0204'!E77</f>
        <v>196.4</v>
      </c>
      <c r="F769" s="16">
        <f t="shared" si="166"/>
        <v>153.80000000000001</v>
      </c>
      <c r="G769">
        <f t="shared" si="167"/>
        <v>239</v>
      </c>
      <c r="H769" s="20">
        <f t="shared" si="168"/>
        <v>-35.648535564853553</v>
      </c>
    </row>
    <row r="770" spans="1:9" x14ac:dyDescent="0.25">
      <c r="A770" s="5">
        <f t="shared" si="169"/>
        <v>44238</v>
      </c>
      <c r="B770">
        <f>'0211'!B77</f>
        <v>35.200000000000003</v>
      </c>
      <c r="C770">
        <f>'0211'!C77</f>
        <v>47.1</v>
      </c>
      <c r="D770">
        <f>'0211'!D77</f>
        <v>119.1</v>
      </c>
      <c r="E770">
        <f>'0211'!E77</f>
        <v>218.2</v>
      </c>
      <c r="F770" s="16">
        <f t="shared" si="166"/>
        <v>154.30000000000001</v>
      </c>
      <c r="G770">
        <f t="shared" si="167"/>
        <v>265.3</v>
      </c>
      <c r="H770" s="20">
        <f t="shared" si="168"/>
        <v>-41.839427063701471</v>
      </c>
    </row>
    <row r="771" spans="1:9" x14ac:dyDescent="0.25">
      <c r="A771" s="5">
        <f t="shared" si="169"/>
        <v>44245</v>
      </c>
      <c r="B771">
        <f>'0218'!B77</f>
        <v>35.200000000000003</v>
      </c>
      <c r="C771">
        <f>'0218'!C77</f>
        <v>90.4</v>
      </c>
      <c r="D771">
        <f>'0218'!D77</f>
        <v>119.1</v>
      </c>
      <c r="E771">
        <f>'0218'!E77</f>
        <v>218.2</v>
      </c>
      <c r="F771" s="16">
        <f t="shared" si="166"/>
        <v>154.30000000000001</v>
      </c>
      <c r="G771">
        <f t="shared" si="167"/>
        <v>308.60000000000002</v>
      </c>
      <c r="H771" s="20">
        <f t="shared" si="168"/>
        <v>-50</v>
      </c>
    </row>
    <row r="772" spans="1:9" x14ac:dyDescent="0.25">
      <c r="A772" s="5">
        <f t="shared" si="169"/>
        <v>44252</v>
      </c>
      <c r="B772">
        <f>'0225'!B77</f>
        <v>32.700000000000003</v>
      </c>
      <c r="C772">
        <f>'0225'!C77</f>
        <v>90.4</v>
      </c>
      <c r="D772">
        <f>'0225'!D77</f>
        <v>130.30000000000001</v>
      </c>
      <c r="E772">
        <f>'0225'!E77</f>
        <v>218.2</v>
      </c>
      <c r="F772" s="16">
        <f t="shared" si="166"/>
        <v>163</v>
      </c>
      <c r="G772">
        <f t="shared" si="167"/>
        <v>308.60000000000002</v>
      </c>
      <c r="H772" s="20">
        <f t="shared" si="168"/>
        <v>-47.180816591056384</v>
      </c>
    </row>
    <row r="773" spans="1:9" x14ac:dyDescent="0.25">
      <c r="A773" s="5">
        <f t="shared" si="169"/>
        <v>44259</v>
      </c>
      <c r="B773">
        <f>'0304'!B77</f>
        <v>32.700000000000003</v>
      </c>
      <c r="C773">
        <f>'0304'!C77</f>
        <v>90.4</v>
      </c>
      <c r="D773">
        <f>'0304'!D77</f>
        <v>130.30000000000001</v>
      </c>
      <c r="E773">
        <f>'0304'!E77</f>
        <v>218.2</v>
      </c>
      <c r="F773" s="16">
        <f t="shared" si="166"/>
        <v>163</v>
      </c>
      <c r="G773">
        <f t="shared" si="167"/>
        <v>308.60000000000002</v>
      </c>
      <c r="H773" s="20">
        <f t="shared" si="168"/>
        <v>-47.180816591056384</v>
      </c>
    </row>
    <row r="774" spans="1:9" x14ac:dyDescent="0.25">
      <c r="A774" s="5">
        <f t="shared" si="169"/>
        <v>44266</v>
      </c>
      <c r="B774">
        <f>'0311'!B78</f>
        <v>32.700000000000003</v>
      </c>
      <c r="C774">
        <f>'0311'!C78</f>
        <v>60.1</v>
      </c>
      <c r="D774">
        <f>'0311'!D78</f>
        <v>130.30000000000001</v>
      </c>
      <c r="E774">
        <f>'0311'!E78</f>
        <v>251.6</v>
      </c>
      <c r="F774" s="16">
        <f t="shared" si="166"/>
        <v>163</v>
      </c>
      <c r="G774">
        <f t="shared" si="167"/>
        <v>311.7</v>
      </c>
      <c r="H774" s="20">
        <f t="shared" si="168"/>
        <v>-47.706127686878411</v>
      </c>
    </row>
    <row r="775" spans="1:9" x14ac:dyDescent="0.25">
      <c r="A775" s="5">
        <f t="shared" si="169"/>
        <v>44273</v>
      </c>
      <c r="B775">
        <f>'0318'!B79</f>
        <v>0</v>
      </c>
      <c r="C775">
        <f>'0318'!C79</f>
        <v>60.1</v>
      </c>
      <c r="D775">
        <f>'0318'!D79</f>
        <v>163.5</v>
      </c>
      <c r="E775">
        <f>'0318'!E79</f>
        <v>251.6</v>
      </c>
      <c r="F775" s="16">
        <f t="shared" si="166"/>
        <v>163.5</v>
      </c>
      <c r="G775">
        <f t="shared" si="167"/>
        <v>311.7</v>
      </c>
      <c r="H775" s="20">
        <f t="shared" si="168"/>
        <v>-47.545717035611169</v>
      </c>
    </row>
    <row r="776" spans="1:9" x14ac:dyDescent="0.25">
      <c r="A776" s="5">
        <f t="shared" si="169"/>
        <v>44280</v>
      </c>
      <c r="B776">
        <f>'0325'!B79</f>
        <v>0</v>
      </c>
      <c r="C776">
        <f>'0325'!C79</f>
        <v>60.6</v>
      </c>
      <c r="D776">
        <f>'0325'!D79</f>
        <v>163.5</v>
      </c>
      <c r="E776">
        <f>'0325'!E79</f>
        <v>251.6</v>
      </c>
      <c r="F776" s="16">
        <f t="shared" si="166"/>
        <v>163.5</v>
      </c>
      <c r="G776">
        <f t="shared" si="167"/>
        <v>312.2</v>
      </c>
      <c r="H776" s="20">
        <f t="shared" si="168"/>
        <v>-47.629724535554132</v>
      </c>
    </row>
    <row r="777" spans="1:9" x14ac:dyDescent="0.25">
      <c r="A777" s="5">
        <f t="shared" si="169"/>
        <v>44287</v>
      </c>
      <c r="B777">
        <f>'0401'!B79</f>
        <v>0</v>
      </c>
      <c r="C777">
        <f>'0401'!C79</f>
        <v>60.6</v>
      </c>
      <c r="D777">
        <f>'0401'!D79</f>
        <v>163.5</v>
      </c>
      <c r="E777">
        <f>'0401'!E79</f>
        <v>251.6</v>
      </c>
      <c r="F777" s="16">
        <f t="shared" si="166"/>
        <v>163.5</v>
      </c>
      <c r="G777">
        <f t="shared" si="167"/>
        <v>312.2</v>
      </c>
      <c r="H777" s="20">
        <f t="shared" si="168"/>
        <v>-47.629724535554132</v>
      </c>
    </row>
    <row r="778" spans="1:9" x14ac:dyDescent="0.25">
      <c r="A778" s="5">
        <f t="shared" si="169"/>
        <v>44294</v>
      </c>
      <c r="B778">
        <f>'0408'!B79</f>
        <v>0</v>
      </c>
      <c r="C778">
        <f>'0408'!C79</f>
        <v>25.6</v>
      </c>
      <c r="D778">
        <f>'0408'!D79</f>
        <v>163.5</v>
      </c>
      <c r="E778">
        <f>'0408'!E79</f>
        <v>251.6</v>
      </c>
      <c r="F778" s="16">
        <f t="shared" si="166"/>
        <v>163.5</v>
      </c>
      <c r="G778">
        <f t="shared" si="167"/>
        <v>277.2</v>
      </c>
      <c r="H778" s="20">
        <f t="shared" si="168"/>
        <v>-41.01731601731602</v>
      </c>
      <c r="I778">
        <f>'0408'!F79</f>
        <v>55</v>
      </c>
    </row>
    <row r="779" spans="1:9" x14ac:dyDescent="0.25">
      <c r="A779" s="5">
        <f t="shared" si="169"/>
        <v>44301</v>
      </c>
      <c r="B779">
        <f>'0415'!B79</f>
        <v>0</v>
      </c>
      <c r="C779">
        <f>'0415'!C79</f>
        <v>25.6</v>
      </c>
      <c r="D779">
        <f>'0415'!D79</f>
        <v>163.5</v>
      </c>
      <c r="E779">
        <f>'0415'!E79</f>
        <v>251.6</v>
      </c>
      <c r="F779" s="16">
        <f t="shared" si="166"/>
        <v>163.5</v>
      </c>
      <c r="G779">
        <f t="shared" si="167"/>
        <v>277.2</v>
      </c>
      <c r="H779" s="20">
        <f t="shared" si="168"/>
        <v>-41.01731601731602</v>
      </c>
      <c r="I779">
        <f>'0415'!F79</f>
        <v>72.3</v>
      </c>
    </row>
    <row r="780" spans="1:9" x14ac:dyDescent="0.25">
      <c r="A780" s="5">
        <f t="shared" si="169"/>
        <v>44308</v>
      </c>
      <c r="B780">
        <f>'0422'!B79</f>
        <v>0</v>
      </c>
      <c r="C780">
        <f>'0422'!C79</f>
        <v>0</v>
      </c>
      <c r="D780">
        <f>'0422'!D79</f>
        <v>163.5</v>
      </c>
      <c r="E780">
        <f>'0422'!E79</f>
        <v>278.2</v>
      </c>
      <c r="F780" s="16">
        <f t="shared" si="166"/>
        <v>163.5</v>
      </c>
      <c r="G780">
        <f t="shared" si="167"/>
        <v>278.2</v>
      </c>
      <c r="H780" s="20">
        <f t="shared" si="168"/>
        <v>-41.229331416247305</v>
      </c>
      <c r="I780">
        <f>'0422'!F79</f>
        <v>72.3</v>
      </c>
    </row>
    <row r="781" spans="1:9" x14ac:dyDescent="0.25">
      <c r="A781" s="5">
        <f t="shared" si="169"/>
        <v>44315</v>
      </c>
      <c r="B781">
        <f>'0429'!B79</f>
        <v>0</v>
      </c>
      <c r="C781">
        <f>'0429'!C79</f>
        <v>0</v>
      </c>
      <c r="D781">
        <f>'0429'!D79</f>
        <v>163.5</v>
      </c>
      <c r="E781">
        <f>'0429'!E79</f>
        <v>278.2</v>
      </c>
      <c r="F781" s="16">
        <f t="shared" si="166"/>
        <v>163.5</v>
      </c>
      <c r="G781">
        <f t="shared" si="167"/>
        <v>278.2</v>
      </c>
      <c r="H781" s="20">
        <f t="shared" si="168"/>
        <v>-41.229331416247305</v>
      </c>
      <c r="I781">
        <f>'0429'!F79</f>
        <v>72.3</v>
      </c>
    </row>
    <row r="782" spans="1:9" x14ac:dyDescent="0.25">
      <c r="A782" s="5">
        <f t="shared" si="169"/>
        <v>44322</v>
      </c>
      <c r="B782">
        <f>'0506'!B79</f>
        <v>0</v>
      </c>
      <c r="C782">
        <f>'0506'!C79</f>
        <v>0</v>
      </c>
      <c r="D782">
        <f>'0506'!D79</f>
        <v>163.5</v>
      </c>
      <c r="E782">
        <f>'0506'!E79</f>
        <v>278.2</v>
      </c>
      <c r="F782" s="16">
        <f t="shared" si="166"/>
        <v>163.5</v>
      </c>
      <c r="G782">
        <f t="shared" si="167"/>
        <v>278.2</v>
      </c>
      <c r="H782" s="20">
        <f t="shared" si="168"/>
        <v>-41.229331416247305</v>
      </c>
      <c r="I782">
        <f>'0506'!F79</f>
        <v>72.3</v>
      </c>
    </row>
    <row r="783" spans="1:9" x14ac:dyDescent="0.25">
      <c r="A783" s="5">
        <f t="shared" si="169"/>
        <v>44329</v>
      </c>
      <c r="B783">
        <f>'0513'!B79</f>
        <v>0</v>
      </c>
      <c r="C783">
        <f>'0513'!C79</f>
        <v>0</v>
      </c>
      <c r="D783">
        <f>'0513'!D79</f>
        <v>163.5</v>
      </c>
      <c r="E783">
        <f>'0513'!E79</f>
        <v>278.2</v>
      </c>
      <c r="F783" s="16">
        <f t="shared" si="166"/>
        <v>163.5</v>
      </c>
      <c r="G783">
        <f t="shared" si="167"/>
        <v>278.2</v>
      </c>
      <c r="H783" s="20">
        <f t="shared" si="168"/>
        <v>-41.229331416247305</v>
      </c>
      <c r="I783">
        <f>'0513'!F79</f>
        <v>72.3</v>
      </c>
    </row>
    <row r="784" spans="1:9" x14ac:dyDescent="0.25">
      <c r="A784" s="5">
        <f t="shared" si="169"/>
        <v>44336</v>
      </c>
      <c r="B784">
        <f>'0520'!B79</f>
        <v>0</v>
      </c>
      <c r="C784">
        <f>'0520'!C79</f>
        <v>0</v>
      </c>
      <c r="D784">
        <f>'0520'!D79</f>
        <v>163.5</v>
      </c>
      <c r="E784">
        <f>'0520'!E79</f>
        <v>278.2</v>
      </c>
      <c r="F784" s="16">
        <f t="shared" si="166"/>
        <v>163.5</v>
      </c>
      <c r="G784">
        <f t="shared" si="167"/>
        <v>278.2</v>
      </c>
      <c r="H784" s="20">
        <f t="shared" si="168"/>
        <v>-41.229331416247305</v>
      </c>
      <c r="I784">
        <f>'0520'!F79</f>
        <v>77.8</v>
      </c>
    </row>
    <row r="785" spans="1:9" x14ac:dyDescent="0.25">
      <c r="A785" s="5">
        <f t="shared" si="169"/>
        <v>44343</v>
      </c>
      <c r="B785">
        <f>'0527'!B80</f>
        <v>0</v>
      </c>
      <c r="C785">
        <f>'0527'!C80</f>
        <v>0</v>
      </c>
      <c r="D785">
        <f>'0527'!D80</f>
        <v>163.5</v>
      </c>
      <c r="E785">
        <f>'0527'!E80</f>
        <v>278.2</v>
      </c>
      <c r="F785" s="16">
        <f t="shared" si="166"/>
        <v>163.5</v>
      </c>
      <c r="G785">
        <f t="shared" si="167"/>
        <v>278.2</v>
      </c>
      <c r="H785" s="20">
        <f t="shared" si="168"/>
        <v>-41.229331416247305</v>
      </c>
      <c r="I785">
        <f>'0527'!F80</f>
        <v>78.8</v>
      </c>
    </row>
    <row r="786" spans="1:9" x14ac:dyDescent="0.25">
      <c r="A786" s="5">
        <f t="shared" si="169"/>
        <v>44350</v>
      </c>
      <c r="B786">
        <f>'0603'!B60</f>
        <v>78.8</v>
      </c>
      <c r="C786">
        <f>'0603'!C60</f>
        <v>58.1</v>
      </c>
      <c r="D786">
        <f>'0603'!D60</f>
        <v>0</v>
      </c>
      <c r="E786">
        <f>'0603'!E60</f>
        <v>0</v>
      </c>
      <c r="F786" s="16">
        <f t="shared" si="166"/>
        <v>78.8</v>
      </c>
      <c r="G786">
        <f t="shared" si="167"/>
        <v>58.1</v>
      </c>
      <c r="H786" s="20">
        <f t="shared" si="168"/>
        <v>35.628227194492254</v>
      </c>
    </row>
    <row r="787" spans="1:9" x14ac:dyDescent="0.25">
      <c r="A787" s="5">
        <f t="shared" si="169"/>
        <v>44357</v>
      </c>
      <c r="B787">
        <f>'0610'!B60</f>
        <v>78.8</v>
      </c>
      <c r="C787">
        <f>'0610'!C60</f>
        <v>56.1</v>
      </c>
      <c r="D787">
        <f>'0610'!D60</f>
        <v>0</v>
      </c>
      <c r="E787">
        <f>'0610'!E60</f>
        <v>0</v>
      </c>
      <c r="F787" s="16">
        <f t="shared" si="166"/>
        <v>78.8</v>
      </c>
      <c r="G787">
        <f t="shared" si="167"/>
        <v>56.1</v>
      </c>
      <c r="H787" s="20">
        <f t="shared" si="168"/>
        <v>40.463458110516925</v>
      </c>
    </row>
    <row r="788" spans="1:9" x14ac:dyDescent="0.25">
      <c r="A788" s="5">
        <f t="shared" si="169"/>
        <v>44364</v>
      </c>
      <c r="B788">
        <f>'0617'!B62</f>
        <v>79.8</v>
      </c>
      <c r="C788">
        <f>'0617'!C62</f>
        <v>88.5</v>
      </c>
      <c r="D788">
        <f>'0617'!D62</f>
        <v>0</v>
      </c>
      <c r="E788">
        <f>'0617'!E62</f>
        <v>0</v>
      </c>
      <c r="F788" s="16">
        <f t="shared" si="166"/>
        <v>79.8</v>
      </c>
      <c r="G788">
        <f t="shared" si="167"/>
        <v>88.5</v>
      </c>
      <c r="H788" s="20">
        <f t="shared" si="168"/>
        <v>-9.8305084745762716</v>
      </c>
    </row>
    <row r="789" spans="1:9" x14ac:dyDescent="0.25">
      <c r="A789" s="5">
        <f t="shared" si="169"/>
        <v>44371</v>
      </c>
      <c r="B789">
        <f>'0624'!B62</f>
        <v>79.8</v>
      </c>
      <c r="C789">
        <f>'0624'!C62</f>
        <v>89.5</v>
      </c>
      <c r="D789">
        <f>'0624'!D62</f>
        <v>0</v>
      </c>
      <c r="E789">
        <f>'0624'!E62</f>
        <v>0</v>
      </c>
      <c r="F789" s="16">
        <f t="shared" si="166"/>
        <v>79.8</v>
      </c>
      <c r="G789">
        <f t="shared" si="167"/>
        <v>89.5</v>
      </c>
      <c r="H789" s="20">
        <f t="shared" si="168"/>
        <v>-10.837988826815648</v>
      </c>
    </row>
    <row r="790" spans="1:9" x14ac:dyDescent="0.25">
      <c r="A790" s="5">
        <f t="shared" si="169"/>
        <v>44378</v>
      </c>
      <c r="B790">
        <f>'0701'!B62</f>
        <v>79.8</v>
      </c>
      <c r="C790">
        <f>'0701'!C62</f>
        <v>89.5</v>
      </c>
      <c r="D790">
        <f>'0701'!D62</f>
        <v>0</v>
      </c>
      <c r="E790">
        <f>'0701'!E62</f>
        <v>0</v>
      </c>
      <c r="F790" s="16">
        <f t="shared" si="166"/>
        <v>79.8</v>
      </c>
      <c r="G790">
        <f t="shared" si="167"/>
        <v>89.5</v>
      </c>
      <c r="H790" s="20">
        <f t="shared" si="168"/>
        <v>-10.837988826815648</v>
      </c>
    </row>
    <row r="791" spans="1:9" x14ac:dyDescent="0.25">
      <c r="A791" s="5">
        <f t="shared" si="169"/>
        <v>44385</v>
      </c>
      <c r="B791">
        <f>'0708'!B63</f>
        <v>79.8</v>
      </c>
      <c r="C791">
        <f>'0708'!C63</f>
        <v>71.8</v>
      </c>
      <c r="D791">
        <f>'0708'!D63</f>
        <v>0</v>
      </c>
      <c r="E791">
        <f>'0708'!E63</f>
        <v>30.9</v>
      </c>
      <c r="F791" s="16">
        <f t="shared" si="166"/>
        <v>79.8</v>
      </c>
      <c r="G791">
        <f t="shared" si="167"/>
        <v>102.69999999999999</v>
      </c>
      <c r="H791" s="20">
        <f t="shared" si="168"/>
        <v>-22.297955209347609</v>
      </c>
    </row>
    <row r="792" spans="1:9" x14ac:dyDescent="0.25">
      <c r="A792" s="5">
        <f t="shared" si="169"/>
        <v>44392</v>
      </c>
      <c r="B792">
        <f>'0715'!B64</f>
        <v>48.4</v>
      </c>
      <c r="C792">
        <f>'0715'!C64</f>
        <v>71.8</v>
      </c>
      <c r="D792">
        <f>'0715'!D64</f>
        <v>29</v>
      </c>
      <c r="E792">
        <f>'0715'!E64</f>
        <v>30.9</v>
      </c>
      <c r="F792" s="16">
        <f t="shared" si="166"/>
        <v>77.400000000000006</v>
      </c>
      <c r="G792">
        <f t="shared" si="167"/>
        <v>102.69999999999999</v>
      </c>
      <c r="H792" s="20">
        <f t="shared" si="168"/>
        <v>-24.63485881207399</v>
      </c>
    </row>
    <row r="793" spans="1:9" x14ac:dyDescent="0.25">
      <c r="A793" s="5">
        <f t="shared" si="169"/>
        <v>44399</v>
      </c>
      <c r="B793">
        <f>'0722'!B64</f>
        <v>48.4</v>
      </c>
      <c r="C793">
        <f>'0722'!C64</f>
        <v>71.8</v>
      </c>
      <c r="D793">
        <f>'0722'!D64</f>
        <v>29</v>
      </c>
      <c r="E793">
        <f>'0722'!E64</f>
        <v>30.9</v>
      </c>
      <c r="F793" s="16">
        <f t="shared" si="166"/>
        <v>77.400000000000006</v>
      </c>
      <c r="G793">
        <f t="shared" si="167"/>
        <v>102.69999999999999</v>
      </c>
      <c r="H793" s="20">
        <f t="shared" si="168"/>
        <v>-24.63485881207399</v>
      </c>
    </row>
    <row r="794" spans="1:9" x14ac:dyDescent="0.25">
      <c r="A794" s="5">
        <f t="shared" si="169"/>
        <v>44406</v>
      </c>
      <c r="B794">
        <f>'0729'!B65</f>
        <v>50.4</v>
      </c>
      <c r="C794">
        <f>'0729'!C65</f>
        <v>106.8</v>
      </c>
      <c r="D794">
        <f>'0729'!D65</f>
        <v>29</v>
      </c>
      <c r="E794">
        <f>'0729'!E65</f>
        <v>30.9</v>
      </c>
      <c r="F794" s="16">
        <f t="shared" si="166"/>
        <v>79.400000000000006</v>
      </c>
      <c r="G794">
        <f t="shared" si="167"/>
        <v>137.69999999999999</v>
      </c>
      <c r="H794" s="20">
        <f t="shared" si="168"/>
        <v>-42.33841684822076</v>
      </c>
    </row>
    <row r="795" spans="1:9" x14ac:dyDescent="0.25">
      <c r="A795" s="5">
        <f t="shared" si="169"/>
        <v>44413</v>
      </c>
      <c r="B795">
        <f>'0805'!B65</f>
        <v>50.4</v>
      </c>
      <c r="C795">
        <f>'0805'!C65</f>
        <v>106.8</v>
      </c>
      <c r="D795">
        <f>'0805'!D65</f>
        <v>29</v>
      </c>
      <c r="E795">
        <f>'0805'!E65</f>
        <v>30.9</v>
      </c>
      <c r="F795" s="16">
        <f t="shared" si="166"/>
        <v>79.400000000000006</v>
      </c>
      <c r="G795">
        <f t="shared" si="167"/>
        <v>137.69999999999999</v>
      </c>
      <c r="H795" s="20">
        <f t="shared" si="168"/>
        <v>-42.33841684822076</v>
      </c>
    </row>
    <row r="796" spans="1:9" x14ac:dyDescent="0.25">
      <c r="A796" s="5">
        <f t="shared" si="169"/>
        <v>44420</v>
      </c>
      <c r="B796">
        <f>'0812'!B65</f>
        <v>50.4</v>
      </c>
      <c r="C796">
        <f>'0812'!C65</f>
        <v>106.8</v>
      </c>
      <c r="D796">
        <f>'0812'!D65</f>
        <v>29</v>
      </c>
      <c r="E796">
        <f>'0812'!E65</f>
        <v>30.9</v>
      </c>
      <c r="F796" s="16">
        <f t="shared" si="166"/>
        <v>79.400000000000006</v>
      </c>
      <c r="G796">
        <f t="shared" si="167"/>
        <v>137.69999999999999</v>
      </c>
      <c r="H796" s="20">
        <f t="shared" si="168"/>
        <v>-42.33841684822076</v>
      </c>
    </row>
    <row r="797" spans="1:9" x14ac:dyDescent="0.25">
      <c r="A797" s="5">
        <f t="shared" si="169"/>
        <v>44427</v>
      </c>
      <c r="B797">
        <f>'0819'!B65</f>
        <v>92.4</v>
      </c>
      <c r="C797">
        <f>'0819'!C65</f>
        <v>106.8</v>
      </c>
      <c r="D797">
        <f>'0819'!D65</f>
        <v>67.2</v>
      </c>
      <c r="E797">
        <f>'0819'!E65</f>
        <v>30.9</v>
      </c>
      <c r="F797" s="16">
        <f t="shared" si="166"/>
        <v>159.60000000000002</v>
      </c>
      <c r="G797">
        <f t="shared" si="167"/>
        <v>137.69999999999999</v>
      </c>
      <c r="H797" s="20">
        <f t="shared" si="168"/>
        <v>15.904139433551222</v>
      </c>
    </row>
    <row r="798" spans="1:9" x14ac:dyDescent="0.25">
      <c r="A798" s="5">
        <f t="shared" si="169"/>
        <v>44434</v>
      </c>
      <c r="B798">
        <f>'0826'!B66</f>
        <v>105.2</v>
      </c>
      <c r="C798">
        <f>'0826'!C66</f>
        <v>106.8</v>
      </c>
      <c r="D798">
        <f>'0826'!D66</f>
        <v>67.2</v>
      </c>
      <c r="E798">
        <f>'0826'!E66</f>
        <v>30.9</v>
      </c>
      <c r="F798" s="16">
        <f t="shared" si="166"/>
        <v>172.4</v>
      </c>
      <c r="G798">
        <f t="shared" si="167"/>
        <v>137.69999999999999</v>
      </c>
      <c r="H798" s="20">
        <f t="shared" si="168"/>
        <v>25.199709513435021</v>
      </c>
    </row>
    <row r="799" spans="1:9" x14ac:dyDescent="0.25">
      <c r="A799" s="5">
        <f t="shared" si="169"/>
        <v>44441</v>
      </c>
      <c r="B799">
        <f>'0902'!B66</f>
        <v>105.2</v>
      </c>
      <c r="C799">
        <f>'0902'!C66</f>
        <v>100.8</v>
      </c>
      <c r="D799">
        <f>'0902'!D66</f>
        <v>67.2</v>
      </c>
      <c r="E799">
        <f>'0902'!E66</f>
        <v>30.9</v>
      </c>
      <c r="F799" s="16">
        <f t="shared" si="166"/>
        <v>172.4</v>
      </c>
      <c r="G799">
        <f t="shared" si="167"/>
        <v>131.69999999999999</v>
      </c>
      <c r="H799" s="20">
        <f t="shared" si="168"/>
        <v>30.903568716780573</v>
      </c>
    </row>
    <row r="800" spans="1:9" x14ac:dyDescent="0.25">
      <c r="A800" s="5">
        <f t="shared" si="169"/>
        <v>44448</v>
      </c>
      <c r="B800">
        <f>'0909'!B66</f>
        <v>105.2</v>
      </c>
      <c r="C800">
        <f>'0909'!C66</f>
        <v>77</v>
      </c>
      <c r="D800">
        <f>'0909'!D66</f>
        <v>67.2</v>
      </c>
      <c r="E800">
        <f>'0909'!E66</f>
        <v>64.3</v>
      </c>
      <c r="F800" s="16">
        <f t="shared" si="166"/>
        <v>172.4</v>
      </c>
      <c r="G800">
        <f t="shared" si="167"/>
        <v>141.30000000000001</v>
      </c>
      <c r="H800" s="20">
        <f t="shared" si="168"/>
        <v>22.00990799716913</v>
      </c>
    </row>
    <row r="801" spans="1:8" x14ac:dyDescent="0.25">
      <c r="A801" s="5">
        <f t="shared" si="169"/>
        <v>44455</v>
      </c>
      <c r="B801">
        <f>'0916'!B66</f>
        <v>105.2</v>
      </c>
      <c r="C801">
        <f>'0916'!C66</f>
        <v>77</v>
      </c>
      <c r="D801">
        <f>'0916'!D66</f>
        <v>67.2</v>
      </c>
      <c r="E801">
        <f>'0916'!E66</f>
        <v>64.3</v>
      </c>
      <c r="F801" s="16">
        <f t="shared" si="166"/>
        <v>172.4</v>
      </c>
      <c r="G801">
        <f t="shared" si="167"/>
        <v>141.30000000000001</v>
      </c>
      <c r="H801" s="20">
        <f t="shared" si="168"/>
        <v>22.00990799716913</v>
      </c>
    </row>
    <row r="802" spans="1:8" x14ac:dyDescent="0.25">
      <c r="A802" s="5">
        <f t="shared" si="169"/>
        <v>44462</v>
      </c>
      <c r="B802">
        <f>'0923'!B66</f>
        <v>105.2</v>
      </c>
      <c r="C802">
        <f>'0923'!C66</f>
        <v>77</v>
      </c>
      <c r="D802">
        <f>'0923'!D66</f>
        <v>67.2</v>
      </c>
      <c r="E802">
        <f>'0923'!E66</f>
        <v>64.3</v>
      </c>
      <c r="F802" s="16">
        <f t="shared" si="166"/>
        <v>172.4</v>
      </c>
      <c r="G802">
        <f t="shared" si="167"/>
        <v>141.30000000000001</v>
      </c>
      <c r="H802" s="20">
        <f t="shared" si="168"/>
        <v>22.00990799716913</v>
      </c>
    </row>
    <row r="803" spans="1:8" x14ac:dyDescent="0.25">
      <c r="A803" s="5">
        <f t="shared" si="169"/>
        <v>44469</v>
      </c>
      <c r="B803">
        <f>'0930'!B66</f>
        <v>37.799999999999997</v>
      </c>
      <c r="C803">
        <f>'0930'!C66</f>
        <v>77</v>
      </c>
      <c r="D803">
        <f>'0930'!D66</f>
        <v>134.69999999999999</v>
      </c>
      <c r="E803">
        <f>'0930'!E66</f>
        <v>64.3</v>
      </c>
      <c r="F803" s="16">
        <f t="shared" si="166"/>
        <v>172.5</v>
      </c>
      <c r="G803">
        <f t="shared" si="167"/>
        <v>141.30000000000001</v>
      </c>
      <c r="H803" s="20">
        <f t="shared" si="168"/>
        <v>22.080679405520165</v>
      </c>
    </row>
    <row r="804" spans="1:8" x14ac:dyDescent="0.25">
      <c r="A804" s="5">
        <f t="shared" si="169"/>
        <v>44476</v>
      </c>
      <c r="B804">
        <f>'1007'!B66</f>
        <v>37.799999999999997</v>
      </c>
      <c r="C804">
        <f>'1007'!C66</f>
        <v>77</v>
      </c>
      <c r="D804">
        <f>'1007'!D66</f>
        <v>135.69999999999999</v>
      </c>
      <c r="E804">
        <f>'1007'!E66</f>
        <v>64.3</v>
      </c>
      <c r="F804" s="16">
        <f t="shared" si="166"/>
        <v>173.5</v>
      </c>
      <c r="G804">
        <f t="shared" si="167"/>
        <v>141.30000000000001</v>
      </c>
      <c r="H804" s="20">
        <f t="shared" si="168"/>
        <v>22.788393489030412</v>
      </c>
    </row>
    <row r="805" spans="1:8" x14ac:dyDescent="0.25">
      <c r="A805" s="5">
        <f t="shared" si="169"/>
        <v>44483</v>
      </c>
      <c r="B805">
        <f>'1014'!B66</f>
        <v>37.799999999999997</v>
      </c>
      <c r="C805">
        <f>'1014'!C66</f>
        <v>77</v>
      </c>
      <c r="D805">
        <f>'1014'!D66</f>
        <v>135.69999999999999</v>
      </c>
      <c r="E805">
        <f>'1014'!E66</f>
        <v>64.3</v>
      </c>
      <c r="F805" s="16">
        <f t="shared" si="166"/>
        <v>173.5</v>
      </c>
      <c r="G805">
        <f t="shared" si="167"/>
        <v>141.30000000000001</v>
      </c>
      <c r="H805" s="20">
        <f t="shared" si="168"/>
        <v>22.788393489030412</v>
      </c>
    </row>
    <row r="806" spans="1:8" x14ac:dyDescent="0.25">
      <c r="A806" s="5">
        <f t="shared" si="169"/>
        <v>44490</v>
      </c>
      <c r="B806">
        <f>'1021'!B66</f>
        <v>37.799999999999997</v>
      </c>
      <c r="C806">
        <f>'1021'!C66</f>
        <v>65.900000000000006</v>
      </c>
      <c r="D806">
        <f>'1021'!D66</f>
        <v>135.69999999999999</v>
      </c>
      <c r="E806">
        <f>'1021'!E66</f>
        <v>75.400000000000006</v>
      </c>
      <c r="F806" s="16">
        <f t="shared" si="166"/>
        <v>173.5</v>
      </c>
      <c r="G806">
        <f t="shared" si="167"/>
        <v>141.30000000000001</v>
      </c>
      <c r="H806" s="20">
        <f t="shared" si="168"/>
        <v>22.788393489030412</v>
      </c>
    </row>
    <row r="807" spans="1:8" x14ac:dyDescent="0.25">
      <c r="A807" s="5">
        <f t="shared" si="169"/>
        <v>44497</v>
      </c>
      <c r="B807">
        <f>'1028'!B67</f>
        <v>37.799999999999997</v>
      </c>
      <c r="C807">
        <f>'1028'!C67</f>
        <v>70.400000000000006</v>
      </c>
      <c r="D807">
        <f>'1028'!D67</f>
        <v>135.69999999999999</v>
      </c>
      <c r="E807">
        <f>'1028'!E67</f>
        <v>75.400000000000006</v>
      </c>
      <c r="F807" s="16">
        <f t="shared" si="166"/>
        <v>173.5</v>
      </c>
      <c r="G807">
        <f t="shared" si="167"/>
        <v>145.80000000000001</v>
      </c>
      <c r="H807" s="20">
        <f t="shared" si="168"/>
        <v>18.998628257887518</v>
      </c>
    </row>
    <row r="808" spans="1:8" x14ac:dyDescent="0.25">
      <c r="A808" s="5">
        <f t="shared" si="169"/>
        <v>44504</v>
      </c>
      <c r="B808">
        <v>37.799999999999997</v>
      </c>
      <c r="C808">
        <v>76.400000000000006</v>
      </c>
      <c r="D808">
        <v>135.69999999999999</v>
      </c>
      <c r="E808">
        <v>75.400000000000006</v>
      </c>
      <c r="F808" s="16">
        <f t="shared" si="166"/>
        <v>173.5</v>
      </c>
      <c r="G808">
        <f t="shared" si="167"/>
        <v>151.80000000000001</v>
      </c>
      <c r="H808" s="20">
        <f t="shared" si="168"/>
        <v>14.295125164690381</v>
      </c>
    </row>
    <row r="809" spans="1:8" x14ac:dyDescent="0.25">
      <c r="A809" s="5">
        <f t="shared" si="169"/>
        <v>44511</v>
      </c>
      <c r="B809">
        <f>'1111'!B68</f>
        <v>76.2</v>
      </c>
      <c r="C809">
        <f>'1111'!C68</f>
        <v>76.400000000000006</v>
      </c>
      <c r="D809">
        <f>'1111'!D68</f>
        <v>135.69999999999999</v>
      </c>
      <c r="E809">
        <f>'1111'!E68</f>
        <v>75.400000000000006</v>
      </c>
      <c r="F809" s="16">
        <f t="shared" si="166"/>
        <v>211.89999999999998</v>
      </c>
      <c r="G809">
        <f t="shared" si="167"/>
        <v>151.80000000000001</v>
      </c>
      <c r="H809" s="20">
        <f t="shared" si="168"/>
        <v>39.591567852437379</v>
      </c>
    </row>
    <row r="810" spans="1:8" x14ac:dyDescent="0.25">
      <c r="A810" s="5">
        <f t="shared" si="169"/>
        <v>44518</v>
      </c>
      <c r="B810">
        <f>'1118'!B68</f>
        <v>71.2</v>
      </c>
      <c r="C810">
        <f>'1118'!C68</f>
        <v>76.400000000000006</v>
      </c>
      <c r="D810">
        <f>'1118'!D68</f>
        <v>135.69999999999999</v>
      </c>
      <c r="E810">
        <f>'1118'!E68</f>
        <v>75.400000000000006</v>
      </c>
      <c r="F810" s="16">
        <f t="shared" si="166"/>
        <v>206.89999999999998</v>
      </c>
      <c r="G810">
        <f t="shared" si="167"/>
        <v>151.80000000000001</v>
      </c>
      <c r="H810" s="20">
        <f t="shared" si="168"/>
        <v>36.297760210803666</v>
      </c>
    </row>
    <row r="811" spans="1:8" x14ac:dyDescent="0.25">
      <c r="A811" s="5">
        <f t="shared" si="169"/>
        <v>44525</v>
      </c>
      <c r="B811">
        <f>'1125'!B68</f>
        <v>49.5</v>
      </c>
      <c r="C811">
        <f>'1125'!C68</f>
        <v>82.4</v>
      </c>
      <c r="D811">
        <f>'1125'!D68</f>
        <v>156</v>
      </c>
      <c r="E811">
        <f>'1125'!E68</f>
        <v>75.400000000000006</v>
      </c>
      <c r="F811" s="16">
        <f t="shared" si="166"/>
        <v>205.5</v>
      </c>
      <c r="G811">
        <f t="shared" si="167"/>
        <v>157.80000000000001</v>
      </c>
      <c r="H811" s="20">
        <f t="shared" si="168"/>
        <v>30.228136882129263</v>
      </c>
    </row>
    <row r="812" spans="1:8" x14ac:dyDescent="0.25">
      <c r="A812" s="5">
        <f t="shared" si="169"/>
        <v>44532</v>
      </c>
      <c r="B812">
        <f>'1202'!B68</f>
        <v>49.5</v>
      </c>
      <c r="C812">
        <f>'1202'!C68</f>
        <v>51.7</v>
      </c>
      <c r="D812">
        <f>'1202'!D68</f>
        <v>156</v>
      </c>
      <c r="E812">
        <f>'1202'!E68</f>
        <v>106.1</v>
      </c>
      <c r="F812" s="16">
        <f t="shared" si="166"/>
        <v>205.5</v>
      </c>
      <c r="G812">
        <f t="shared" si="167"/>
        <v>157.80000000000001</v>
      </c>
      <c r="H812" s="20">
        <f t="shared" si="168"/>
        <v>30.228136882129263</v>
      </c>
    </row>
    <row r="813" spans="1:8" x14ac:dyDescent="0.25">
      <c r="A813" s="5">
        <f t="shared" si="169"/>
        <v>44539</v>
      </c>
      <c r="B813">
        <f>'1209'!B69</f>
        <v>154.5</v>
      </c>
      <c r="C813">
        <f>'1209'!C69</f>
        <v>47.4</v>
      </c>
      <c r="D813">
        <f>'1209'!D69</f>
        <v>156</v>
      </c>
      <c r="E813">
        <f>'1209'!E69</f>
        <v>106.1</v>
      </c>
      <c r="F813" s="16">
        <f t="shared" si="166"/>
        <v>310.5</v>
      </c>
      <c r="G813">
        <f t="shared" si="167"/>
        <v>153.5</v>
      </c>
      <c r="H813" s="20">
        <f t="shared" si="168"/>
        <v>102.28013029315962</v>
      </c>
    </row>
    <row r="814" spans="1:8" x14ac:dyDescent="0.25">
      <c r="A814" s="5">
        <f t="shared" si="169"/>
        <v>44546</v>
      </c>
      <c r="B814">
        <f>'1216'!B69</f>
        <v>154.5</v>
      </c>
      <c r="C814">
        <f>'1216'!C69</f>
        <v>47.4</v>
      </c>
      <c r="D814">
        <f>'1216'!D69</f>
        <v>156</v>
      </c>
      <c r="E814">
        <f>'1216'!E69</f>
        <v>106.1</v>
      </c>
      <c r="F814" s="16">
        <f t="shared" si="166"/>
        <v>310.5</v>
      </c>
      <c r="G814">
        <f t="shared" si="167"/>
        <v>153.5</v>
      </c>
      <c r="H814" s="20">
        <f t="shared" si="168"/>
        <v>102.28013029315962</v>
      </c>
    </row>
    <row r="815" spans="1:8" x14ac:dyDescent="0.25">
      <c r="A815" s="5">
        <f t="shared" si="169"/>
        <v>44553</v>
      </c>
      <c r="B815">
        <f>'1223'!B70</f>
        <v>166</v>
      </c>
      <c r="C815">
        <f>'1223'!C70</f>
        <v>47.4</v>
      </c>
      <c r="D815">
        <f>'1223'!D70</f>
        <v>156</v>
      </c>
      <c r="E815">
        <f>'1223'!E70</f>
        <v>106.1</v>
      </c>
      <c r="F815" s="16">
        <f t="shared" si="166"/>
        <v>322</v>
      </c>
      <c r="G815">
        <f t="shared" si="167"/>
        <v>153.5</v>
      </c>
      <c r="H815" s="20">
        <f t="shared" si="168"/>
        <v>109.77198697068404</v>
      </c>
    </row>
    <row r="816" spans="1:8" x14ac:dyDescent="0.25">
      <c r="A816" s="5">
        <f t="shared" si="169"/>
        <v>44560</v>
      </c>
      <c r="B816">
        <f>'1230'!B70</f>
        <v>166</v>
      </c>
      <c r="C816">
        <f>'1230'!C70</f>
        <v>47.4</v>
      </c>
      <c r="D816">
        <f>'1230'!D70</f>
        <v>156</v>
      </c>
      <c r="E816">
        <f>'1230'!E70</f>
        <v>106.1</v>
      </c>
      <c r="F816" s="16">
        <f t="shared" ref="F816:F850" si="170">+B816+D816</f>
        <v>322</v>
      </c>
      <c r="G816">
        <f t="shared" ref="G816:G850" si="171">+C816+E816</f>
        <v>153.5</v>
      </c>
      <c r="H816" s="20">
        <f t="shared" ref="H816:H850" si="172">+(F816/G816-1)*100</f>
        <v>109.77198697068404</v>
      </c>
    </row>
    <row r="817" spans="1:9" x14ac:dyDescent="0.25">
      <c r="A817" s="5">
        <f t="shared" si="169"/>
        <v>44567</v>
      </c>
      <c r="B817">
        <f>'0106'!B69</f>
        <v>176.1</v>
      </c>
      <c r="C817">
        <f>'0106'!C69</f>
        <v>47.4</v>
      </c>
      <c r="D817">
        <f>'0106'!D69</f>
        <v>156</v>
      </c>
      <c r="E817">
        <f>'0106'!E69</f>
        <v>106.1</v>
      </c>
      <c r="F817" s="16">
        <f t="shared" si="170"/>
        <v>332.1</v>
      </c>
      <c r="G817">
        <f t="shared" si="171"/>
        <v>153.5</v>
      </c>
      <c r="H817" s="20">
        <f t="shared" si="172"/>
        <v>116.35179153094467</v>
      </c>
    </row>
    <row r="818" spans="1:9" x14ac:dyDescent="0.25">
      <c r="A818" s="5">
        <f t="shared" si="169"/>
        <v>44574</v>
      </c>
      <c r="B818">
        <f>'0113'!B69</f>
        <v>176.1</v>
      </c>
      <c r="C818">
        <f>'0113'!C69</f>
        <v>33.700000000000003</v>
      </c>
      <c r="D818">
        <f>'0113'!D69</f>
        <v>156</v>
      </c>
      <c r="E818">
        <f>'0113'!E69</f>
        <v>119.1</v>
      </c>
      <c r="F818" s="16">
        <f t="shared" si="170"/>
        <v>332.1</v>
      </c>
      <c r="G818">
        <f t="shared" si="171"/>
        <v>152.80000000000001</v>
      </c>
      <c r="H818" s="20">
        <f t="shared" si="172"/>
        <v>117.34293193717278</v>
      </c>
    </row>
    <row r="819" spans="1:9" x14ac:dyDescent="0.25">
      <c r="A819" s="5">
        <f t="shared" si="169"/>
        <v>44581</v>
      </c>
      <c r="B819">
        <f>'0120'!B69</f>
        <v>151.5</v>
      </c>
      <c r="C819">
        <f>'0120'!C69</f>
        <v>33.700000000000003</v>
      </c>
      <c r="D819">
        <f>'0120'!D69</f>
        <v>183.5</v>
      </c>
      <c r="E819">
        <f>'0120'!E69</f>
        <v>119.1</v>
      </c>
      <c r="F819" s="16">
        <f t="shared" si="170"/>
        <v>335</v>
      </c>
      <c r="G819">
        <f t="shared" si="171"/>
        <v>152.80000000000001</v>
      </c>
      <c r="H819" s="20">
        <f t="shared" si="172"/>
        <v>119.24083769633506</v>
      </c>
    </row>
    <row r="820" spans="1:9" x14ac:dyDescent="0.25">
      <c r="A820" s="5">
        <f t="shared" si="169"/>
        <v>44588</v>
      </c>
      <c r="B820">
        <f>'0127'!B69</f>
        <v>151.5</v>
      </c>
      <c r="C820">
        <f>'0127'!C69</f>
        <v>34.700000000000003</v>
      </c>
      <c r="D820">
        <f>'0127'!D69</f>
        <v>183.5</v>
      </c>
      <c r="E820">
        <f>'0127'!E69</f>
        <v>119.1</v>
      </c>
      <c r="F820" s="16">
        <f t="shared" si="170"/>
        <v>335</v>
      </c>
      <c r="G820">
        <f t="shared" si="171"/>
        <v>153.80000000000001</v>
      </c>
      <c r="H820" s="20">
        <f t="shared" si="172"/>
        <v>117.81534460338099</v>
      </c>
    </row>
    <row r="821" spans="1:9" x14ac:dyDescent="0.25">
      <c r="A821" s="5">
        <f t="shared" si="169"/>
        <v>44595</v>
      </c>
      <c r="B821">
        <f>'0203'!B69</f>
        <v>151.5</v>
      </c>
      <c r="C821">
        <f>'0203'!C69</f>
        <v>34.700000000000003</v>
      </c>
      <c r="D821">
        <f>'0203'!D69</f>
        <v>183.5</v>
      </c>
      <c r="E821">
        <f>'0203'!E69</f>
        <v>119.1</v>
      </c>
      <c r="F821" s="16">
        <f t="shared" si="170"/>
        <v>335</v>
      </c>
      <c r="G821">
        <f t="shared" si="171"/>
        <v>153.80000000000001</v>
      </c>
      <c r="H821" s="20">
        <f t="shared" si="172"/>
        <v>117.81534460338099</v>
      </c>
    </row>
    <row r="822" spans="1:9" x14ac:dyDescent="0.25">
      <c r="A822" s="5">
        <f t="shared" si="169"/>
        <v>44602</v>
      </c>
      <c r="B822">
        <f>'0210'!B69</f>
        <v>151.5</v>
      </c>
      <c r="C822">
        <f>'0210'!C69</f>
        <v>35.200000000000003</v>
      </c>
      <c r="D822">
        <f>'0210'!D69</f>
        <v>183.5</v>
      </c>
      <c r="E822">
        <f>'0210'!E69</f>
        <v>119.1</v>
      </c>
      <c r="F822" s="16">
        <f t="shared" si="170"/>
        <v>335</v>
      </c>
      <c r="G822">
        <f t="shared" si="171"/>
        <v>154.30000000000001</v>
      </c>
      <c r="H822" s="20">
        <f t="shared" si="172"/>
        <v>117.10952689565781</v>
      </c>
    </row>
    <row r="823" spans="1:9" x14ac:dyDescent="0.25">
      <c r="A823" s="5">
        <f t="shared" si="169"/>
        <v>44609</v>
      </c>
      <c r="B823">
        <f>'0217'!B69</f>
        <v>116.5</v>
      </c>
      <c r="C823">
        <f>'0217'!C69</f>
        <v>35.200000000000003</v>
      </c>
      <c r="D823">
        <f>'0217'!D69</f>
        <v>183.5</v>
      </c>
      <c r="E823">
        <f>'0217'!E69</f>
        <v>119.1</v>
      </c>
      <c r="F823" s="16">
        <f t="shared" si="170"/>
        <v>300</v>
      </c>
      <c r="G823">
        <f t="shared" si="171"/>
        <v>154.30000000000001</v>
      </c>
      <c r="H823" s="20">
        <f t="shared" si="172"/>
        <v>94.42644199611145</v>
      </c>
    </row>
    <row r="824" spans="1:9" x14ac:dyDescent="0.25">
      <c r="A824" s="5">
        <f t="shared" si="169"/>
        <v>44616</v>
      </c>
      <c r="B824">
        <f>'0224'!B69</f>
        <v>116.5</v>
      </c>
      <c r="C824">
        <f>'0224'!C69</f>
        <v>32.700000000000003</v>
      </c>
      <c r="D824">
        <f>'0224'!D69</f>
        <v>183.5</v>
      </c>
      <c r="E824">
        <f>'0224'!E69</f>
        <v>130.30000000000001</v>
      </c>
      <c r="F824" s="16">
        <f t="shared" si="170"/>
        <v>300</v>
      </c>
      <c r="G824">
        <f t="shared" si="171"/>
        <v>163</v>
      </c>
      <c r="H824" s="20">
        <f t="shared" si="172"/>
        <v>84.049079754601223</v>
      </c>
    </row>
    <row r="825" spans="1:9" x14ac:dyDescent="0.25">
      <c r="A825" s="5">
        <f t="shared" si="169"/>
        <v>44623</v>
      </c>
      <c r="B825">
        <f>'0303'!B69</f>
        <v>116.5</v>
      </c>
      <c r="C825">
        <f>'0303'!C69</f>
        <v>32.700000000000003</v>
      </c>
      <c r="D825">
        <f>'0303'!D69</f>
        <v>183.5</v>
      </c>
      <c r="E825">
        <f>'0303'!E69</f>
        <v>130.30000000000001</v>
      </c>
      <c r="F825" s="16">
        <f t="shared" si="170"/>
        <v>300</v>
      </c>
      <c r="G825">
        <f t="shared" si="171"/>
        <v>163</v>
      </c>
      <c r="H825" s="20">
        <f t="shared" si="172"/>
        <v>84.049079754601223</v>
      </c>
    </row>
    <row r="826" spans="1:9" x14ac:dyDescent="0.25">
      <c r="A826" s="5">
        <f t="shared" si="169"/>
        <v>44630</v>
      </c>
      <c r="B826">
        <f>'0310'!B70</f>
        <v>116.5</v>
      </c>
      <c r="C826">
        <f>'0310'!C70</f>
        <v>32.700000000000003</v>
      </c>
      <c r="D826">
        <f>'0310'!D70</f>
        <v>183.5</v>
      </c>
      <c r="E826">
        <f>'0310'!E70</f>
        <v>130.30000000000001</v>
      </c>
      <c r="F826" s="16">
        <f t="shared" si="170"/>
        <v>300</v>
      </c>
      <c r="G826">
        <f t="shared" si="171"/>
        <v>163</v>
      </c>
      <c r="H826" s="20">
        <f t="shared" si="172"/>
        <v>84.049079754601223</v>
      </c>
    </row>
    <row r="827" spans="1:9" x14ac:dyDescent="0.25">
      <c r="A827" s="5">
        <f t="shared" si="169"/>
        <v>44637</v>
      </c>
      <c r="B827">
        <f>'0317'!B71</f>
        <v>116.5</v>
      </c>
      <c r="C827">
        <f>'0317'!C71</f>
        <v>0</v>
      </c>
      <c r="D827">
        <f>'0317'!D71</f>
        <v>183.5</v>
      </c>
      <c r="E827">
        <f>'0317'!E71</f>
        <v>163.5</v>
      </c>
      <c r="F827" s="16">
        <f t="shared" si="170"/>
        <v>300</v>
      </c>
      <c r="G827">
        <f t="shared" si="171"/>
        <v>163.5</v>
      </c>
      <c r="H827" s="20">
        <f t="shared" si="172"/>
        <v>83.486238532110107</v>
      </c>
    </row>
    <row r="828" spans="1:9" x14ac:dyDescent="0.25">
      <c r="A828" s="5">
        <f t="shared" ref="A828:A901" si="173">+A827+7</f>
        <v>44644</v>
      </c>
      <c r="B828">
        <f>'0324'!B71</f>
        <v>116.5</v>
      </c>
      <c r="C828">
        <f>'0324'!C71</f>
        <v>0</v>
      </c>
      <c r="D828">
        <f>'0324'!D71</f>
        <v>183.5</v>
      </c>
      <c r="E828">
        <f>'0324'!E71</f>
        <v>163.5</v>
      </c>
      <c r="F828" s="16">
        <f t="shared" si="170"/>
        <v>300</v>
      </c>
      <c r="G828">
        <f t="shared" si="171"/>
        <v>163.5</v>
      </c>
      <c r="H828" s="20">
        <f t="shared" si="172"/>
        <v>83.486238532110107</v>
      </c>
    </row>
    <row r="829" spans="1:9" x14ac:dyDescent="0.25">
      <c r="A829" s="5">
        <f t="shared" si="173"/>
        <v>44651</v>
      </c>
      <c r="B829">
        <f>'0331'!B71</f>
        <v>116.5</v>
      </c>
      <c r="C829">
        <f>'0331'!C71</f>
        <v>0</v>
      </c>
      <c r="D829">
        <f>'0331'!D71</f>
        <v>183.5</v>
      </c>
      <c r="E829">
        <f>'0331'!E71</f>
        <v>163.5</v>
      </c>
      <c r="F829" s="16">
        <f t="shared" si="170"/>
        <v>300</v>
      </c>
      <c r="G829">
        <f t="shared" si="171"/>
        <v>163.5</v>
      </c>
      <c r="H829" s="20">
        <f t="shared" si="172"/>
        <v>83.486238532110107</v>
      </c>
    </row>
    <row r="830" spans="1:9" x14ac:dyDescent="0.25">
      <c r="A830" s="5">
        <f t="shared" si="173"/>
        <v>44658</v>
      </c>
      <c r="B830">
        <f>'0407'!B71</f>
        <v>116.5</v>
      </c>
      <c r="C830">
        <f>'0407'!C71</f>
        <v>0</v>
      </c>
      <c r="D830">
        <f>'0407'!D71</f>
        <v>183.5</v>
      </c>
      <c r="E830">
        <f>'0407'!E71</f>
        <v>163.5</v>
      </c>
      <c r="F830" s="16">
        <f t="shared" si="170"/>
        <v>300</v>
      </c>
      <c r="G830">
        <f t="shared" si="171"/>
        <v>163.5</v>
      </c>
      <c r="H830" s="20">
        <f t="shared" si="172"/>
        <v>83.486238532110107</v>
      </c>
      <c r="I830">
        <f>'0407'!F71</f>
        <v>36</v>
      </c>
    </row>
    <row r="831" spans="1:9" x14ac:dyDescent="0.25">
      <c r="A831" s="5">
        <f t="shared" si="173"/>
        <v>44665</v>
      </c>
      <c r="B831">
        <f>'0414'!B73</f>
        <v>90.2</v>
      </c>
      <c r="C831">
        <f>'0414'!C73</f>
        <v>0</v>
      </c>
      <c r="D831">
        <f>'0414'!D73</f>
        <v>209.6</v>
      </c>
      <c r="E831">
        <f>'0414'!E73</f>
        <v>163.5</v>
      </c>
      <c r="F831" s="16">
        <f t="shared" si="170"/>
        <v>299.8</v>
      </c>
      <c r="G831">
        <f t="shared" si="171"/>
        <v>163.5</v>
      </c>
      <c r="H831" s="20">
        <f t="shared" si="172"/>
        <v>83.363914373088704</v>
      </c>
      <c r="I831">
        <f>'0414'!F73</f>
        <v>36</v>
      </c>
    </row>
    <row r="832" spans="1:9" x14ac:dyDescent="0.25">
      <c r="A832" s="5">
        <f t="shared" si="173"/>
        <v>44672</v>
      </c>
      <c r="B832">
        <f>'0421'!B75</f>
        <v>90.2</v>
      </c>
      <c r="C832">
        <f>'0421'!C75</f>
        <v>0</v>
      </c>
      <c r="D832">
        <f>'0421'!D75</f>
        <v>209.6</v>
      </c>
      <c r="E832">
        <f>'0421'!E75</f>
        <v>163.5</v>
      </c>
      <c r="F832" s="16">
        <f t="shared" si="170"/>
        <v>299.8</v>
      </c>
      <c r="G832">
        <f t="shared" si="171"/>
        <v>163.5</v>
      </c>
      <c r="H832" s="20">
        <f t="shared" si="172"/>
        <v>83.363914373088704</v>
      </c>
      <c r="I832">
        <f>'0421'!F75</f>
        <v>36</v>
      </c>
    </row>
    <row r="833" spans="1:9" x14ac:dyDescent="0.25">
      <c r="A833" s="5">
        <f t="shared" si="173"/>
        <v>44679</v>
      </c>
      <c r="B833">
        <f>'0428'!B75</f>
        <v>57.4</v>
      </c>
      <c r="C833">
        <f>'0428'!C75</f>
        <v>0</v>
      </c>
      <c r="D833">
        <f>'0428'!D75</f>
        <v>245.7</v>
      </c>
      <c r="E833">
        <f>'0428'!E75</f>
        <v>163.5</v>
      </c>
      <c r="F833" s="16">
        <f t="shared" si="170"/>
        <v>303.09999999999997</v>
      </c>
      <c r="G833">
        <f t="shared" si="171"/>
        <v>163.5</v>
      </c>
      <c r="H833" s="20">
        <f t="shared" si="172"/>
        <v>85.382262996941876</v>
      </c>
      <c r="I833">
        <f>'0428'!F75</f>
        <v>36</v>
      </c>
    </row>
    <row r="834" spans="1:9" x14ac:dyDescent="0.25">
      <c r="A834" s="5">
        <f t="shared" si="173"/>
        <v>44686</v>
      </c>
      <c r="B834">
        <f>'0505'!B75</f>
        <v>57.4</v>
      </c>
      <c r="C834">
        <f>'0505'!C75</f>
        <v>0</v>
      </c>
      <c r="D834">
        <f>'0505'!D75</f>
        <v>245.7</v>
      </c>
      <c r="E834">
        <f>'0505'!E75</f>
        <v>163.5</v>
      </c>
      <c r="F834" s="16">
        <f t="shared" si="170"/>
        <v>303.09999999999997</v>
      </c>
      <c r="G834">
        <f t="shared" si="171"/>
        <v>163.5</v>
      </c>
      <c r="H834" s="20">
        <f t="shared" si="172"/>
        <v>85.382262996941876</v>
      </c>
      <c r="I834">
        <f>'0505'!F75</f>
        <v>36</v>
      </c>
    </row>
    <row r="835" spans="1:9" x14ac:dyDescent="0.25">
      <c r="A835" s="5">
        <f t="shared" si="173"/>
        <v>44693</v>
      </c>
      <c r="B835">
        <f>'0512'!B75</f>
        <v>35</v>
      </c>
      <c r="C835">
        <f>'0512'!C75</f>
        <v>0</v>
      </c>
      <c r="D835">
        <f>'0512'!D75</f>
        <v>267.8</v>
      </c>
      <c r="E835">
        <f>'0512'!E75</f>
        <v>163.5</v>
      </c>
      <c r="F835" s="16">
        <f t="shared" si="170"/>
        <v>302.8</v>
      </c>
      <c r="G835">
        <f t="shared" si="171"/>
        <v>163.5</v>
      </c>
      <c r="H835" s="20">
        <f t="shared" si="172"/>
        <v>85.198776758409792</v>
      </c>
      <c r="I835">
        <f>'0512'!F75</f>
        <v>36</v>
      </c>
    </row>
    <row r="836" spans="1:9" x14ac:dyDescent="0.25">
      <c r="A836" s="5">
        <f t="shared" si="173"/>
        <v>44700</v>
      </c>
      <c r="B836">
        <f>'0519'!B75</f>
        <v>35</v>
      </c>
      <c r="C836">
        <f>'0519'!C75</f>
        <v>0</v>
      </c>
      <c r="D836">
        <f>'0519'!D75</f>
        <v>267.8</v>
      </c>
      <c r="E836">
        <f>'0519'!E75</f>
        <v>163.5</v>
      </c>
      <c r="F836" s="16">
        <f t="shared" si="170"/>
        <v>302.8</v>
      </c>
      <c r="G836">
        <f t="shared" si="171"/>
        <v>163.5</v>
      </c>
      <c r="H836" s="20">
        <f t="shared" si="172"/>
        <v>85.198776758409792</v>
      </c>
      <c r="I836">
        <f>'0519'!F75</f>
        <v>36</v>
      </c>
    </row>
    <row r="837" spans="1:9" x14ac:dyDescent="0.25">
      <c r="A837" s="5">
        <f t="shared" si="173"/>
        <v>44707</v>
      </c>
      <c r="B837">
        <f>'0526'!B76</f>
        <v>0</v>
      </c>
      <c r="C837">
        <f>'0526'!C76</f>
        <v>0</v>
      </c>
      <c r="D837">
        <f>'0526'!D76</f>
        <v>300.89999999999998</v>
      </c>
      <c r="E837">
        <f>'0526'!E76</f>
        <v>163.5</v>
      </c>
      <c r="F837" s="16">
        <f t="shared" si="170"/>
        <v>300.89999999999998</v>
      </c>
      <c r="G837">
        <f t="shared" si="171"/>
        <v>163.5</v>
      </c>
      <c r="H837" s="20">
        <f t="shared" si="172"/>
        <v>84.036697247706414</v>
      </c>
      <c r="I837">
        <f>'0526'!F76</f>
        <v>36</v>
      </c>
    </row>
    <row r="838" spans="1:9" x14ac:dyDescent="0.25">
      <c r="A838" s="5">
        <f t="shared" si="173"/>
        <v>44714</v>
      </c>
      <c r="B838">
        <f>'0602'!B57</f>
        <v>41</v>
      </c>
      <c r="C838">
        <f>'0602'!C57</f>
        <v>78.8</v>
      </c>
      <c r="D838">
        <f>'0602'!D57</f>
        <v>0</v>
      </c>
      <c r="E838">
        <f>'0602'!E57</f>
        <v>0</v>
      </c>
      <c r="F838" s="16">
        <f t="shared" si="170"/>
        <v>41</v>
      </c>
      <c r="G838">
        <f t="shared" si="171"/>
        <v>78.8</v>
      </c>
      <c r="H838" s="20">
        <f t="shared" si="172"/>
        <v>-47.969543147208114</v>
      </c>
    </row>
    <row r="839" spans="1:9" x14ac:dyDescent="0.25">
      <c r="A839" s="5">
        <f t="shared" si="173"/>
        <v>44721</v>
      </c>
      <c r="B839">
        <f>'0609'!B54</f>
        <v>41</v>
      </c>
      <c r="C839">
        <f>'0609'!C54</f>
        <v>78.8</v>
      </c>
      <c r="D839">
        <f>'0609'!D54</f>
        <v>0</v>
      </c>
      <c r="E839">
        <f>'0609'!E54</f>
        <v>0</v>
      </c>
      <c r="F839" s="16">
        <f t="shared" si="170"/>
        <v>41</v>
      </c>
      <c r="G839">
        <f t="shared" si="171"/>
        <v>78.8</v>
      </c>
      <c r="H839" s="20">
        <f t="shared" si="172"/>
        <v>-47.969543147208114</v>
      </c>
    </row>
    <row r="840" spans="1:9" x14ac:dyDescent="0.25">
      <c r="A840" s="5">
        <f t="shared" si="173"/>
        <v>44728</v>
      </c>
      <c r="B840">
        <f>'0616'!B54</f>
        <v>41</v>
      </c>
      <c r="C840">
        <f>'0616'!C54</f>
        <v>79.8</v>
      </c>
      <c r="D840">
        <f>'0616'!D54</f>
        <v>0</v>
      </c>
      <c r="E840">
        <f>'0616'!E54</f>
        <v>0</v>
      </c>
      <c r="F840" s="16">
        <f t="shared" si="170"/>
        <v>41</v>
      </c>
      <c r="G840">
        <f t="shared" si="171"/>
        <v>79.8</v>
      </c>
      <c r="H840" s="20">
        <f t="shared" si="172"/>
        <v>-48.62155388471178</v>
      </c>
    </row>
    <row r="841" spans="1:9" x14ac:dyDescent="0.25">
      <c r="A841" s="5">
        <f t="shared" si="173"/>
        <v>44735</v>
      </c>
      <c r="B841">
        <f>'0623'!B56</f>
        <v>41</v>
      </c>
      <c r="C841">
        <f>'0623'!C56</f>
        <v>79.8</v>
      </c>
      <c r="D841">
        <f>'0623'!D56</f>
        <v>0</v>
      </c>
      <c r="E841">
        <f>'0623'!E56</f>
        <v>0</v>
      </c>
      <c r="F841" s="16">
        <f t="shared" si="170"/>
        <v>41</v>
      </c>
      <c r="G841">
        <f t="shared" si="171"/>
        <v>79.8</v>
      </c>
      <c r="H841" s="20">
        <f t="shared" si="172"/>
        <v>-48.62155388471178</v>
      </c>
    </row>
    <row r="842" spans="1:9" x14ac:dyDescent="0.25">
      <c r="A842" s="5">
        <f t="shared" si="173"/>
        <v>44742</v>
      </c>
      <c r="B842">
        <f>'0630'!B56</f>
        <v>41</v>
      </c>
      <c r="C842">
        <f>'0630'!C56</f>
        <v>79.8</v>
      </c>
      <c r="D842">
        <f>'0630'!D56</f>
        <v>0</v>
      </c>
      <c r="E842">
        <f>'0630'!E56</f>
        <v>0</v>
      </c>
      <c r="F842" s="16">
        <f t="shared" si="170"/>
        <v>41</v>
      </c>
      <c r="G842">
        <f t="shared" si="171"/>
        <v>79.8</v>
      </c>
      <c r="H842" s="20">
        <f t="shared" si="172"/>
        <v>-48.62155388471178</v>
      </c>
    </row>
    <row r="843" spans="1:9" x14ac:dyDescent="0.25">
      <c r="A843" s="5">
        <f t="shared" si="173"/>
        <v>44749</v>
      </c>
      <c r="B843">
        <f>'0707'!B57</f>
        <v>43.5</v>
      </c>
      <c r="C843">
        <f>'0707'!C57</f>
        <v>79.8</v>
      </c>
      <c r="D843">
        <f>'0707'!D57</f>
        <v>23.9</v>
      </c>
      <c r="E843">
        <f>'0707'!E57</f>
        <v>0</v>
      </c>
      <c r="F843" s="16">
        <f t="shared" si="170"/>
        <v>67.400000000000006</v>
      </c>
      <c r="G843">
        <f t="shared" si="171"/>
        <v>79.8</v>
      </c>
      <c r="H843" s="20">
        <f t="shared" si="172"/>
        <v>-15.538847117794475</v>
      </c>
    </row>
    <row r="844" spans="1:9" x14ac:dyDescent="0.25">
      <c r="A844" s="5">
        <f t="shared" si="173"/>
        <v>44756</v>
      </c>
      <c r="B844">
        <f>'0714'!B58</f>
        <v>64.5</v>
      </c>
      <c r="C844">
        <f>'0714'!C58</f>
        <v>48.4</v>
      </c>
      <c r="D844">
        <f>'0714'!D58</f>
        <v>23.9</v>
      </c>
      <c r="E844">
        <f>'0714'!E58</f>
        <v>29</v>
      </c>
      <c r="F844" s="16">
        <f t="shared" si="170"/>
        <v>88.4</v>
      </c>
      <c r="G844">
        <f t="shared" si="171"/>
        <v>77.400000000000006</v>
      </c>
      <c r="H844" s="20">
        <f t="shared" si="172"/>
        <v>14.211886304909548</v>
      </c>
    </row>
    <row r="845" spans="1:9" x14ac:dyDescent="0.25">
      <c r="A845" s="5">
        <f t="shared" si="173"/>
        <v>44763</v>
      </c>
      <c r="B845">
        <f>'0721'!B59</f>
        <v>41.2</v>
      </c>
      <c r="C845">
        <f>'0721'!C59</f>
        <v>48.4</v>
      </c>
      <c r="D845">
        <f>'0721'!D59</f>
        <v>48.3</v>
      </c>
      <c r="E845">
        <f>'0721'!E59</f>
        <v>29</v>
      </c>
      <c r="F845" s="16">
        <f t="shared" si="170"/>
        <v>89.5</v>
      </c>
      <c r="G845">
        <f t="shared" si="171"/>
        <v>77.400000000000006</v>
      </c>
      <c r="H845" s="20">
        <f t="shared" si="172"/>
        <v>15.633074935400515</v>
      </c>
    </row>
    <row r="846" spans="1:9" x14ac:dyDescent="0.25">
      <c r="A846" s="5">
        <f t="shared" si="173"/>
        <v>44770</v>
      </c>
      <c r="B846">
        <f>'0728'!B60</f>
        <v>40.6</v>
      </c>
      <c r="C846">
        <f>'0728'!C60</f>
        <v>50.4</v>
      </c>
      <c r="D846">
        <f>'0728'!D60</f>
        <v>48.3</v>
      </c>
      <c r="E846">
        <f>'0728'!E60</f>
        <v>29</v>
      </c>
      <c r="F846" s="16">
        <f t="shared" si="170"/>
        <v>88.9</v>
      </c>
      <c r="G846">
        <f t="shared" si="171"/>
        <v>79.400000000000006</v>
      </c>
      <c r="H846" s="20">
        <f t="shared" si="172"/>
        <v>11.964735516372805</v>
      </c>
    </row>
    <row r="847" spans="1:9" x14ac:dyDescent="0.25">
      <c r="A847" s="5">
        <f t="shared" si="173"/>
        <v>44777</v>
      </c>
      <c r="B847">
        <f>'0804'!B60</f>
        <v>40.5</v>
      </c>
      <c r="C847">
        <f>'0804'!C60</f>
        <v>50.4</v>
      </c>
      <c r="D847">
        <f>'0804'!D60</f>
        <v>48.3</v>
      </c>
      <c r="E847">
        <f>'0804'!E60</f>
        <v>29</v>
      </c>
      <c r="F847" s="16">
        <f t="shared" si="170"/>
        <v>88.8</v>
      </c>
      <c r="G847">
        <f t="shared" si="171"/>
        <v>79.400000000000006</v>
      </c>
      <c r="H847" s="20">
        <f t="shared" si="172"/>
        <v>11.838790931989918</v>
      </c>
    </row>
    <row r="848" spans="1:9" x14ac:dyDescent="0.25">
      <c r="A848" s="5">
        <f t="shared" si="173"/>
        <v>44784</v>
      </c>
      <c r="B848">
        <f>'0811'!B61</f>
        <v>40.5</v>
      </c>
      <c r="C848">
        <f>'0811'!C61</f>
        <v>50.4</v>
      </c>
      <c r="D848">
        <f>'0811'!D61</f>
        <v>48.3</v>
      </c>
      <c r="E848">
        <f>'0811'!E61</f>
        <v>29</v>
      </c>
      <c r="F848" s="16">
        <f t="shared" si="170"/>
        <v>88.8</v>
      </c>
      <c r="G848">
        <f t="shared" si="171"/>
        <v>79.400000000000006</v>
      </c>
      <c r="H848" s="20">
        <f t="shared" si="172"/>
        <v>11.838790931989918</v>
      </c>
    </row>
    <row r="849" spans="1:8" x14ac:dyDescent="0.25">
      <c r="A849" s="5">
        <f t="shared" si="173"/>
        <v>44791</v>
      </c>
      <c r="C849">
        <v>92.4</v>
      </c>
      <c r="E849">
        <v>67.2</v>
      </c>
      <c r="F849" s="16">
        <f t="shared" si="170"/>
        <v>0</v>
      </c>
      <c r="G849">
        <f t="shared" si="171"/>
        <v>159.60000000000002</v>
      </c>
      <c r="H849" s="20">
        <f t="shared" si="172"/>
        <v>-100</v>
      </c>
    </row>
    <row r="850" spans="1:8" x14ac:dyDescent="0.25">
      <c r="A850" s="5">
        <f t="shared" si="173"/>
        <v>44798</v>
      </c>
      <c r="B850">
        <f>'0825'!B62</f>
        <v>21</v>
      </c>
      <c r="C850">
        <f>'0825'!C62</f>
        <v>105.2</v>
      </c>
      <c r="D850">
        <f>'0825'!D62</f>
        <v>62.6</v>
      </c>
      <c r="E850">
        <f>'0825'!E62</f>
        <v>67.2</v>
      </c>
      <c r="F850" s="16">
        <f t="shared" si="170"/>
        <v>83.6</v>
      </c>
      <c r="G850">
        <f t="shared" si="171"/>
        <v>172.4</v>
      </c>
      <c r="H850" s="20">
        <f t="shared" si="172"/>
        <v>-51.508120649651978</v>
      </c>
    </row>
    <row r="851" spans="1:8" x14ac:dyDescent="0.25">
      <c r="A851" s="5">
        <f t="shared" si="173"/>
        <v>44805</v>
      </c>
      <c r="B851">
        <f>'0901'!B62</f>
        <v>21</v>
      </c>
      <c r="C851">
        <f>'0901'!C62</f>
        <v>105.2</v>
      </c>
      <c r="D851">
        <f>'0901'!D62</f>
        <v>62.6</v>
      </c>
      <c r="E851">
        <f>'0901'!E62</f>
        <v>67.2</v>
      </c>
      <c r="F851" s="16">
        <f t="shared" ref="F851" si="174">+B851+D851</f>
        <v>83.6</v>
      </c>
      <c r="G851">
        <f t="shared" ref="G851" si="175">+C851+E851</f>
        <v>172.4</v>
      </c>
      <c r="H851" s="20">
        <f t="shared" ref="H851" si="176">+(F851/G851-1)*100</f>
        <v>-51.508120649651978</v>
      </c>
    </row>
    <row r="852" spans="1:8" x14ac:dyDescent="0.25">
      <c r="A852" s="5">
        <f t="shared" si="173"/>
        <v>44812</v>
      </c>
      <c r="B852">
        <f>'0908'!B63</f>
        <v>21</v>
      </c>
      <c r="C852">
        <f>'0908'!C63</f>
        <v>105.2</v>
      </c>
      <c r="D852">
        <f>'0908'!D63</f>
        <v>62.6</v>
      </c>
      <c r="E852">
        <f>'0908'!E63</f>
        <v>67.2</v>
      </c>
      <c r="F852" s="16">
        <f t="shared" ref="F852" si="177">+B852+D852</f>
        <v>83.6</v>
      </c>
      <c r="G852">
        <f t="shared" ref="G852" si="178">+C852+E852</f>
        <v>172.4</v>
      </c>
      <c r="H852" s="20">
        <f t="shared" ref="H852" si="179">+(F852/G852-1)*100</f>
        <v>-51.508120649651978</v>
      </c>
    </row>
    <row r="853" spans="1:8" x14ac:dyDescent="0.25">
      <c r="A853" s="5">
        <f t="shared" si="173"/>
        <v>44819</v>
      </c>
      <c r="B853">
        <f>'0915'!B64</f>
        <v>21</v>
      </c>
      <c r="C853">
        <f>'0915'!C64</f>
        <v>105.2</v>
      </c>
      <c r="D853">
        <f>'0915'!D64</f>
        <v>62.6</v>
      </c>
      <c r="E853">
        <f>'0915'!E64</f>
        <v>67.2</v>
      </c>
      <c r="F853" s="16">
        <f t="shared" ref="F853:F860" si="180">+B853+D853</f>
        <v>83.6</v>
      </c>
      <c r="G853">
        <f t="shared" ref="G853:G860" si="181">+C853+E853</f>
        <v>172.4</v>
      </c>
      <c r="H853" s="20">
        <f t="shared" ref="H853:H860" si="182">+(F853/G853-1)*100</f>
        <v>-51.508120649651978</v>
      </c>
    </row>
    <row r="854" spans="1:8" x14ac:dyDescent="0.25">
      <c r="A854" s="5">
        <f t="shared" si="173"/>
        <v>44826</v>
      </c>
      <c r="B854">
        <f>'0922'!B64</f>
        <v>13</v>
      </c>
      <c r="C854">
        <f>'0922'!C64</f>
        <v>105.2</v>
      </c>
      <c r="D854">
        <f>'0922'!D64</f>
        <v>84.6</v>
      </c>
      <c r="E854">
        <f>'0922'!E64</f>
        <v>67.2</v>
      </c>
      <c r="F854" s="16">
        <f t="shared" si="180"/>
        <v>97.6</v>
      </c>
      <c r="G854">
        <f t="shared" si="181"/>
        <v>172.4</v>
      </c>
      <c r="H854" s="20">
        <f t="shared" si="182"/>
        <v>-43.38747099767982</v>
      </c>
    </row>
    <row r="855" spans="1:8" x14ac:dyDescent="0.25">
      <c r="A855" s="5">
        <f t="shared" si="173"/>
        <v>44833</v>
      </c>
      <c r="B855">
        <f>'0929'!B65</f>
        <v>15</v>
      </c>
      <c r="C855">
        <f>'0929'!C65</f>
        <v>37.799999999999997</v>
      </c>
      <c r="D855">
        <f>'0929'!D65</f>
        <v>84.6</v>
      </c>
      <c r="E855">
        <f>'0929'!E65</f>
        <v>134.69999999999999</v>
      </c>
      <c r="F855" s="16">
        <f t="shared" si="180"/>
        <v>99.6</v>
      </c>
      <c r="G855">
        <f t="shared" si="181"/>
        <v>172.5</v>
      </c>
      <c r="H855" s="20">
        <f t="shared" si="182"/>
        <v>-42.260869565217398</v>
      </c>
    </row>
    <row r="856" spans="1:8" x14ac:dyDescent="0.25">
      <c r="A856" s="5">
        <f t="shared" si="173"/>
        <v>44840</v>
      </c>
      <c r="B856">
        <f>'1006'!B65</f>
        <v>15</v>
      </c>
      <c r="C856">
        <f>'1006'!C65</f>
        <v>37.799999999999997</v>
      </c>
      <c r="D856">
        <f>'1006'!D65</f>
        <v>84.6</v>
      </c>
      <c r="E856">
        <f>'1006'!E65</f>
        <v>135.69999999999999</v>
      </c>
      <c r="F856" s="16">
        <f t="shared" si="180"/>
        <v>99.6</v>
      </c>
      <c r="G856">
        <f t="shared" si="181"/>
        <v>173.5</v>
      </c>
      <c r="H856" s="20">
        <f t="shared" si="182"/>
        <v>-42.593659942363118</v>
      </c>
    </row>
    <row r="857" spans="1:8" x14ac:dyDescent="0.25">
      <c r="A857" s="5">
        <f t="shared" si="173"/>
        <v>44847</v>
      </c>
      <c r="B857">
        <f>'1013'!B66</f>
        <v>20.5</v>
      </c>
      <c r="C857">
        <f>'1013'!C66</f>
        <v>37.799999999999997</v>
      </c>
      <c r="D857">
        <f>'1013'!D66</f>
        <v>84.6</v>
      </c>
      <c r="E857">
        <f>'1013'!E66</f>
        <v>135.69999999999999</v>
      </c>
      <c r="F857" s="16">
        <f t="shared" si="180"/>
        <v>105.1</v>
      </c>
      <c r="G857">
        <f t="shared" si="181"/>
        <v>173.5</v>
      </c>
      <c r="H857" s="20">
        <f t="shared" si="182"/>
        <v>-39.423631123919314</v>
      </c>
    </row>
    <row r="858" spans="1:8" x14ac:dyDescent="0.25">
      <c r="A858" s="5">
        <f t="shared" si="173"/>
        <v>44854</v>
      </c>
      <c r="B858">
        <f>'1020'!B66</f>
        <v>28</v>
      </c>
      <c r="C858">
        <f>'1020'!C66</f>
        <v>37.799999999999997</v>
      </c>
      <c r="D858">
        <f>'1020'!D66</f>
        <v>84.6</v>
      </c>
      <c r="E858">
        <f>'1020'!E66</f>
        <v>135.69999999999999</v>
      </c>
      <c r="F858" s="16">
        <f t="shared" si="180"/>
        <v>112.6</v>
      </c>
      <c r="G858">
        <f t="shared" si="181"/>
        <v>173.5</v>
      </c>
      <c r="H858" s="20">
        <f t="shared" si="182"/>
        <v>-35.100864553314125</v>
      </c>
    </row>
    <row r="859" spans="1:8" x14ac:dyDescent="0.25">
      <c r="A859" s="5">
        <f t="shared" si="173"/>
        <v>44861</v>
      </c>
      <c r="B859">
        <f>'1027'!B67</f>
        <v>39</v>
      </c>
      <c r="C859">
        <f>'1027'!C67</f>
        <v>37.799999999999997</v>
      </c>
      <c r="D859">
        <f>'1027'!D67</f>
        <v>84.6</v>
      </c>
      <c r="E859">
        <f>'1027'!E67</f>
        <v>135.69999999999999</v>
      </c>
      <c r="F859" s="16">
        <f t="shared" si="180"/>
        <v>123.6</v>
      </c>
      <c r="G859">
        <f t="shared" si="181"/>
        <v>173.5</v>
      </c>
      <c r="H859" s="20">
        <f t="shared" si="182"/>
        <v>-28.760806916426517</v>
      </c>
    </row>
    <row r="860" spans="1:8" x14ac:dyDescent="0.25">
      <c r="A860" s="5">
        <f t="shared" si="173"/>
        <v>44868</v>
      </c>
      <c r="B860">
        <f>'1103'!B68</f>
        <v>39</v>
      </c>
      <c r="C860">
        <f>'1103'!C68</f>
        <v>37.799999999999997</v>
      </c>
      <c r="D860">
        <f>'1103'!D68</f>
        <v>84.6</v>
      </c>
      <c r="E860">
        <f>'1103'!E68</f>
        <v>135.69999999999999</v>
      </c>
      <c r="F860" s="16">
        <f t="shared" si="180"/>
        <v>123.6</v>
      </c>
      <c r="G860">
        <f t="shared" si="181"/>
        <v>173.5</v>
      </c>
      <c r="H860" s="20">
        <f t="shared" si="182"/>
        <v>-28.760806916426517</v>
      </c>
    </row>
    <row r="861" spans="1:8" x14ac:dyDescent="0.25">
      <c r="A861" s="5">
        <f t="shared" si="173"/>
        <v>44875</v>
      </c>
      <c r="B861">
        <f>'1110'!B68</f>
        <v>49</v>
      </c>
      <c r="C861">
        <f>'1110'!C68</f>
        <v>76.2</v>
      </c>
      <c r="D861">
        <f>'1110'!D68</f>
        <v>84.6</v>
      </c>
      <c r="E861">
        <f>'1110'!E68</f>
        <v>135.69999999999999</v>
      </c>
      <c r="F861" s="16">
        <f t="shared" ref="F861:F862" si="183">+B861+D861</f>
        <v>133.6</v>
      </c>
      <c r="G861">
        <f t="shared" ref="G861:G862" si="184">+C861+E861</f>
        <v>211.89999999999998</v>
      </c>
      <c r="H861" s="20">
        <f t="shared" ref="H861:H862" si="185">+(F861/G861-1)*100</f>
        <v>-36.951392166116094</v>
      </c>
    </row>
    <row r="862" spans="1:8" x14ac:dyDescent="0.25">
      <c r="A862" s="5">
        <f t="shared" si="173"/>
        <v>44882</v>
      </c>
      <c r="B862">
        <f>'1117'!B68</f>
        <v>49</v>
      </c>
      <c r="C862">
        <f>'1117'!C68</f>
        <v>71.2</v>
      </c>
      <c r="D862">
        <f>'1117'!D68</f>
        <v>84.6</v>
      </c>
      <c r="E862">
        <f>'1117'!E68</f>
        <v>135.69999999999999</v>
      </c>
      <c r="F862" s="16">
        <f t="shared" si="183"/>
        <v>133.6</v>
      </c>
      <c r="G862">
        <f t="shared" si="184"/>
        <v>206.89999999999998</v>
      </c>
      <c r="H862" s="20">
        <f t="shared" si="185"/>
        <v>-35.427742870952152</v>
      </c>
    </row>
    <row r="863" spans="1:8" x14ac:dyDescent="0.25">
      <c r="A863" s="5">
        <f t="shared" si="173"/>
        <v>44889</v>
      </c>
      <c r="B863">
        <f>'1124'!B68</f>
        <v>49</v>
      </c>
      <c r="C863">
        <f>'1124'!C68</f>
        <v>49.5</v>
      </c>
      <c r="D863">
        <f>'1124'!D68</f>
        <v>84.6</v>
      </c>
      <c r="E863">
        <f>'1124'!E68</f>
        <v>156</v>
      </c>
      <c r="F863" s="16">
        <f t="shared" ref="F863:F868" si="186">+B863+D863</f>
        <v>133.6</v>
      </c>
      <c r="G863">
        <f t="shared" ref="G863:G868" si="187">+C863+E863</f>
        <v>205.5</v>
      </c>
      <c r="H863" s="20">
        <f t="shared" ref="H863:H868" si="188">+(F863/G863-1)*100</f>
        <v>-34.98783454987835</v>
      </c>
    </row>
    <row r="864" spans="1:8" x14ac:dyDescent="0.25">
      <c r="A864" s="5">
        <f t="shared" si="173"/>
        <v>44896</v>
      </c>
      <c r="B864">
        <f>'1201'!B69</f>
        <v>50</v>
      </c>
      <c r="C864">
        <f>'1201'!C69</f>
        <v>49.5</v>
      </c>
      <c r="D864">
        <f>'1201'!D69</f>
        <v>84.6</v>
      </c>
      <c r="E864">
        <f>'1201'!E69</f>
        <v>156</v>
      </c>
      <c r="F864" s="16">
        <f t="shared" si="186"/>
        <v>134.6</v>
      </c>
      <c r="G864">
        <f t="shared" si="187"/>
        <v>205.5</v>
      </c>
      <c r="H864" s="20">
        <f t="shared" si="188"/>
        <v>-34.50121654501217</v>
      </c>
    </row>
    <row r="865" spans="1:9" x14ac:dyDescent="0.25">
      <c r="A865" s="5">
        <f t="shared" si="173"/>
        <v>44903</v>
      </c>
      <c r="B865">
        <f>'1208'!B69</f>
        <v>62</v>
      </c>
      <c r="C865">
        <f>'1208'!C69</f>
        <v>154.5</v>
      </c>
      <c r="D865">
        <f>'1208'!D69</f>
        <v>84.6</v>
      </c>
      <c r="E865">
        <f>'1208'!E69</f>
        <v>156</v>
      </c>
      <c r="F865" s="16">
        <f t="shared" si="186"/>
        <v>146.6</v>
      </c>
      <c r="G865">
        <f t="shared" si="187"/>
        <v>310.5</v>
      </c>
      <c r="H865" s="20">
        <f t="shared" si="188"/>
        <v>-52.785829307568434</v>
      </c>
    </row>
    <row r="866" spans="1:9" x14ac:dyDescent="0.25">
      <c r="A866" s="5">
        <f t="shared" si="173"/>
        <v>44910</v>
      </c>
      <c r="B866">
        <f>'1215'!B69</f>
        <v>83</v>
      </c>
      <c r="C866">
        <f>'1215'!C69</f>
        <v>154.5</v>
      </c>
      <c r="D866">
        <f>'1215'!D69</f>
        <v>84.6</v>
      </c>
      <c r="E866">
        <f>'1215'!E69</f>
        <v>156</v>
      </c>
      <c r="F866" s="16">
        <f t="shared" si="186"/>
        <v>167.6</v>
      </c>
      <c r="G866">
        <f t="shared" si="187"/>
        <v>310.5</v>
      </c>
      <c r="H866" s="20">
        <f t="shared" si="188"/>
        <v>-46.022544283413843</v>
      </c>
    </row>
    <row r="867" spans="1:9" x14ac:dyDescent="0.25">
      <c r="A867" s="5">
        <f t="shared" si="173"/>
        <v>44917</v>
      </c>
      <c r="B867">
        <f>'1222'!B69</f>
        <v>83</v>
      </c>
      <c r="C867">
        <f>'1222'!C69</f>
        <v>166</v>
      </c>
      <c r="D867">
        <f>'1222'!D69</f>
        <v>84.6</v>
      </c>
      <c r="E867">
        <f>'1222'!E69</f>
        <v>156</v>
      </c>
      <c r="F867" s="16">
        <f t="shared" si="186"/>
        <v>167.6</v>
      </c>
      <c r="G867">
        <f t="shared" si="187"/>
        <v>322</v>
      </c>
      <c r="H867" s="20">
        <f t="shared" si="188"/>
        <v>-47.950310559006212</v>
      </c>
    </row>
    <row r="868" spans="1:9" x14ac:dyDescent="0.25">
      <c r="A868" s="5">
        <f t="shared" si="173"/>
        <v>44924</v>
      </c>
      <c r="B868">
        <f>'1229'!B69</f>
        <v>91.5</v>
      </c>
      <c r="C868">
        <f>'1229'!C69</f>
        <v>166</v>
      </c>
      <c r="D868">
        <f>'1229'!D69</f>
        <v>84.6</v>
      </c>
      <c r="E868">
        <f>'1229'!E69</f>
        <v>156</v>
      </c>
      <c r="F868" s="16">
        <f t="shared" si="186"/>
        <v>176.1</v>
      </c>
      <c r="G868">
        <f t="shared" si="187"/>
        <v>322</v>
      </c>
      <c r="H868" s="20">
        <f t="shared" si="188"/>
        <v>-45.310559006211179</v>
      </c>
    </row>
    <row r="869" spans="1:9" x14ac:dyDescent="0.25">
      <c r="A869" s="5">
        <f t="shared" si="173"/>
        <v>44931</v>
      </c>
      <c r="B869">
        <f>'0105'!B68</f>
        <v>94.5</v>
      </c>
      <c r="C869">
        <f>'0105'!C68</f>
        <v>176.1</v>
      </c>
      <c r="D869">
        <f>'0105'!D68</f>
        <v>84.6</v>
      </c>
      <c r="E869">
        <f>'0105'!E68</f>
        <v>156</v>
      </c>
      <c r="F869" s="16">
        <f t="shared" ref="F869:F870" si="189">+B869+D869</f>
        <v>179.1</v>
      </c>
      <c r="G869">
        <f t="shared" ref="G869:G870" si="190">+C869+E869</f>
        <v>332.1</v>
      </c>
      <c r="H869" s="20">
        <f t="shared" ref="H869:H870" si="191">+(F869/G869-1)*100</f>
        <v>-46.070460704607051</v>
      </c>
    </row>
    <row r="870" spans="1:9" x14ac:dyDescent="0.25">
      <c r="A870" s="5">
        <f t="shared" si="173"/>
        <v>44938</v>
      </c>
      <c r="B870">
        <f>'0112'!C68</f>
        <v>101</v>
      </c>
      <c r="C870">
        <f>'0112'!D68</f>
        <v>176.1</v>
      </c>
      <c r="D870">
        <f>'0112'!E68</f>
        <v>84.6</v>
      </c>
      <c r="E870">
        <f>'0112'!F68</f>
        <v>156</v>
      </c>
      <c r="F870" s="16">
        <f t="shared" si="189"/>
        <v>185.6</v>
      </c>
      <c r="G870">
        <f t="shared" si="190"/>
        <v>332.1</v>
      </c>
      <c r="H870" s="20">
        <f t="shared" si="191"/>
        <v>-44.113218909966875</v>
      </c>
    </row>
    <row r="871" spans="1:9" x14ac:dyDescent="0.25">
      <c r="A871" s="5">
        <f t="shared" si="173"/>
        <v>44945</v>
      </c>
      <c r="B871">
        <f>'0119'!B68</f>
        <v>101</v>
      </c>
      <c r="C871">
        <f>'0119'!C68</f>
        <v>151.5</v>
      </c>
      <c r="D871">
        <f>'0119'!D68</f>
        <v>84.6</v>
      </c>
      <c r="E871">
        <f>'0119'!E68</f>
        <v>183.5</v>
      </c>
      <c r="F871" s="16">
        <f t="shared" ref="F871:F876" si="192">+B871+D871</f>
        <v>185.6</v>
      </c>
      <c r="G871">
        <f t="shared" ref="G871:G876" si="193">+C871+E871</f>
        <v>335</v>
      </c>
      <c r="H871" s="20">
        <f t="shared" ref="H871:H876" si="194">+(F871/G871-1)*100</f>
        <v>-44.597014925373138</v>
      </c>
    </row>
    <row r="872" spans="1:9" x14ac:dyDescent="0.25">
      <c r="A872" s="5">
        <f t="shared" si="173"/>
        <v>44952</v>
      </c>
      <c r="B872">
        <f>'0126'!B68</f>
        <v>113.5</v>
      </c>
      <c r="C872">
        <f>'0126'!C68</f>
        <v>151.5</v>
      </c>
      <c r="D872">
        <f>'0126'!D68</f>
        <v>84.6</v>
      </c>
      <c r="E872">
        <f>'0126'!E68</f>
        <v>183.5</v>
      </c>
      <c r="F872" s="16">
        <f t="shared" si="192"/>
        <v>198.1</v>
      </c>
      <c r="G872">
        <f t="shared" si="193"/>
        <v>335</v>
      </c>
      <c r="H872" s="20">
        <f t="shared" si="194"/>
        <v>-40.865671641791046</v>
      </c>
    </row>
    <row r="873" spans="1:9" x14ac:dyDescent="0.25">
      <c r="A873" s="5">
        <f t="shared" si="173"/>
        <v>44959</v>
      </c>
      <c r="B873">
        <f>'0202'!B68</f>
        <v>103.5</v>
      </c>
      <c r="C873">
        <f>'0202'!C68</f>
        <v>151.5</v>
      </c>
      <c r="D873">
        <f>'0202'!D68</f>
        <v>95.4</v>
      </c>
      <c r="E873">
        <f>'0202'!E68</f>
        <v>183.5</v>
      </c>
      <c r="F873" s="16">
        <f t="shared" si="192"/>
        <v>198.9</v>
      </c>
      <c r="G873">
        <f t="shared" si="193"/>
        <v>335</v>
      </c>
      <c r="H873" s="20">
        <f t="shared" si="194"/>
        <v>-40.626865671641788</v>
      </c>
    </row>
    <row r="874" spans="1:9" x14ac:dyDescent="0.25">
      <c r="A874" s="5">
        <f t="shared" si="173"/>
        <v>44966</v>
      </c>
      <c r="B874">
        <f>'0209'!B68</f>
        <v>79.5</v>
      </c>
      <c r="C874">
        <f>'0209'!C68</f>
        <v>151.5</v>
      </c>
      <c r="D874">
        <f>'0209'!D68</f>
        <v>121.8</v>
      </c>
      <c r="E874">
        <f>'0209'!E68</f>
        <v>183.5</v>
      </c>
      <c r="F874" s="16">
        <f t="shared" si="192"/>
        <v>201.3</v>
      </c>
      <c r="G874">
        <f t="shared" si="193"/>
        <v>335</v>
      </c>
      <c r="H874" s="20">
        <f t="shared" si="194"/>
        <v>-39.910447761194021</v>
      </c>
    </row>
    <row r="875" spans="1:9" x14ac:dyDescent="0.25">
      <c r="A875" s="5">
        <f t="shared" si="173"/>
        <v>44973</v>
      </c>
      <c r="B875">
        <f>'0216'!B69</f>
        <v>79.5</v>
      </c>
      <c r="C875">
        <f>'0216'!C69</f>
        <v>116.5</v>
      </c>
      <c r="D875">
        <f>'0216'!D69</f>
        <v>121.8</v>
      </c>
      <c r="E875">
        <f>'0216'!E69</f>
        <v>183.5</v>
      </c>
      <c r="F875" s="16">
        <f t="shared" si="192"/>
        <v>201.3</v>
      </c>
      <c r="G875">
        <f t="shared" si="193"/>
        <v>300</v>
      </c>
      <c r="H875" s="20">
        <f t="shared" si="194"/>
        <v>-32.9</v>
      </c>
    </row>
    <row r="876" spans="1:9" x14ac:dyDescent="0.25">
      <c r="A876" s="5">
        <f t="shared" si="173"/>
        <v>44980</v>
      </c>
      <c r="B876">
        <f>'0223'!B69</f>
        <v>79.5</v>
      </c>
      <c r="C876">
        <f>'0223'!C69</f>
        <v>116.5</v>
      </c>
      <c r="D876">
        <f>'0223'!D69</f>
        <v>121.8</v>
      </c>
      <c r="E876">
        <f>'0223'!E69</f>
        <v>183.5</v>
      </c>
      <c r="F876" s="16">
        <f t="shared" si="192"/>
        <v>201.3</v>
      </c>
      <c r="G876">
        <f t="shared" si="193"/>
        <v>300</v>
      </c>
      <c r="H876" s="20">
        <f t="shared" si="194"/>
        <v>-32.9</v>
      </c>
    </row>
    <row r="877" spans="1:9" x14ac:dyDescent="0.25">
      <c r="A877" s="5">
        <f t="shared" si="173"/>
        <v>44987</v>
      </c>
      <c r="B877">
        <f>'0302'!B70</f>
        <v>79.5</v>
      </c>
      <c r="C877">
        <f>'0302'!C70</f>
        <v>116.5</v>
      </c>
      <c r="D877">
        <f>'0302'!D70</f>
        <v>121.8</v>
      </c>
      <c r="E877">
        <f>'0302'!E70</f>
        <v>183.5</v>
      </c>
      <c r="F877" s="16">
        <f t="shared" ref="F877:F879" si="195">+B877+D877</f>
        <v>201.3</v>
      </c>
      <c r="G877">
        <f t="shared" ref="G877:G879" si="196">+C877+E877</f>
        <v>300</v>
      </c>
      <c r="H877" s="20">
        <f t="shared" ref="H877:H879" si="197">+(F877/G877-1)*100</f>
        <v>-32.9</v>
      </c>
    </row>
    <row r="878" spans="1:9" x14ac:dyDescent="0.25">
      <c r="A878" s="5">
        <f t="shared" si="173"/>
        <v>44994</v>
      </c>
      <c r="B878">
        <f>'0309'!B70</f>
        <v>79.5</v>
      </c>
      <c r="C878">
        <f>'0309'!C70</f>
        <v>116.5</v>
      </c>
      <c r="D878">
        <f>'0309'!D70</f>
        <v>121.8</v>
      </c>
      <c r="E878">
        <f>'0309'!E70</f>
        <v>183.5</v>
      </c>
      <c r="F878" s="16">
        <f t="shared" si="195"/>
        <v>201.3</v>
      </c>
      <c r="G878">
        <f t="shared" si="196"/>
        <v>300</v>
      </c>
      <c r="H878" s="20">
        <f t="shared" si="197"/>
        <v>-32.9</v>
      </c>
    </row>
    <row r="879" spans="1:9" x14ac:dyDescent="0.25">
      <c r="A879" s="5">
        <f t="shared" si="173"/>
        <v>45001</v>
      </c>
      <c r="B879">
        <f>'0316'!B70</f>
        <v>79.5</v>
      </c>
      <c r="C879">
        <f>'0316'!C70</f>
        <v>116.5</v>
      </c>
      <c r="D879">
        <f>'0316'!D70</f>
        <v>121.8</v>
      </c>
      <c r="E879">
        <f>'0316'!E70</f>
        <v>183.5</v>
      </c>
      <c r="F879" s="16">
        <f t="shared" si="195"/>
        <v>201.3</v>
      </c>
      <c r="G879">
        <f t="shared" si="196"/>
        <v>300</v>
      </c>
      <c r="H879" s="20">
        <f t="shared" si="197"/>
        <v>-32.9</v>
      </c>
    </row>
    <row r="880" spans="1:9" x14ac:dyDescent="0.25">
      <c r="A880" s="5">
        <f t="shared" si="173"/>
        <v>45008</v>
      </c>
      <c r="B880">
        <f>'0323'!B70</f>
        <v>58.5</v>
      </c>
      <c r="C880">
        <f>'0323'!C70</f>
        <v>116.5</v>
      </c>
      <c r="D880">
        <f>'0323'!D70</f>
        <v>143.80000000000001</v>
      </c>
      <c r="E880">
        <f>'0323'!E70</f>
        <v>183.5</v>
      </c>
      <c r="F880" s="16">
        <f t="shared" ref="F880:F883" si="198">+B880+D880</f>
        <v>202.3</v>
      </c>
      <c r="G880">
        <f t="shared" ref="G880:G883" si="199">+C880+E880</f>
        <v>300</v>
      </c>
      <c r="H880" s="20">
        <f t="shared" ref="H880:H883" si="200">+(F880/G880-1)*100</f>
        <v>-32.566666666666663</v>
      </c>
      <c r="I880">
        <f>'0323'!F70</f>
        <v>3</v>
      </c>
    </row>
    <row r="881" spans="1:9" x14ac:dyDescent="0.25">
      <c r="A881" s="5">
        <f t="shared" si="173"/>
        <v>45015</v>
      </c>
      <c r="B881">
        <f>'0330'!B70</f>
        <v>61.5</v>
      </c>
      <c r="C881">
        <f>'0330'!C70</f>
        <v>116.5</v>
      </c>
      <c r="D881">
        <f>'0330'!D70</f>
        <v>143.80000000000001</v>
      </c>
      <c r="E881">
        <f>'0330'!E70</f>
        <v>183.5</v>
      </c>
      <c r="F881" s="16">
        <f t="shared" si="198"/>
        <v>205.3</v>
      </c>
      <c r="G881">
        <f t="shared" si="199"/>
        <v>300</v>
      </c>
      <c r="H881" s="20">
        <f t="shared" si="200"/>
        <v>-31.566666666666666</v>
      </c>
      <c r="I881">
        <f>'0330'!F70</f>
        <v>14</v>
      </c>
    </row>
    <row r="882" spans="1:9" x14ac:dyDescent="0.25">
      <c r="A882" s="5">
        <f t="shared" si="173"/>
        <v>45022</v>
      </c>
      <c r="B882">
        <f>'0406'!B71</f>
        <v>21.5</v>
      </c>
      <c r="C882">
        <f>'0406'!C71</f>
        <v>116.5</v>
      </c>
      <c r="D882">
        <f>'0406'!D71</f>
        <v>143.80000000000001</v>
      </c>
      <c r="E882">
        <f>'0406'!E71</f>
        <v>183.5</v>
      </c>
      <c r="F882" s="16">
        <f t="shared" si="198"/>
        <v>165.3</v>
      </c>
      <c r="G882">
        <f t="shared" si="199"/>
        <v>300</v>
      </c>
      <c r="H882" s="20">
        <f t="shared" si="200"/>
        <v>-44.9</v>
      </c>
      <c r="I882">
        <f>'0406'!F71</f>
        <v>54</v>
      </c>
    </row>
    <row r="883" spans="1:9" x14ac:dyDescent="0.25">
      <c r="A883" s="5">
        <f t="shared" si="173"/>
        <v>45029</v>
      </c>
      <c r="B883">
        <f>'0413'!B72</f>
        <v>21.5</v>
      </c>
      <c r="C883">
        <f>'0413'!C72</f>
        <v>90.2</v>
      </c>
      <c r="D883">
        <f>'0413'!D72</f>
        <v>143.80000000000001</v>
      </c>
      <c r="E883">
        <f>'0413'!E72</f>
        <v>209.6</v>
      </c>
      <c r="F883" s="16">
        <f t="shared" si="198"/>
        <v>165.3</v>
      </c>
      <c r="G883">
        <f t="shared" si="199"/>
        <v>299.8</v>
      </c>
      <c r="H883" s="20">
        <f t="shared" si="200"/>
        <v>-44.863242161440965</v>
      </c>
      <c r="I883">
        <f>'0413'!F72</f>
        <v>54</v>
      </c>
    </row>
    <row r="884" spans="1:9" x14ac:dyDescent="0.25">
      <c r="A884" s="5">
        <f t="shared" si="173"/>
        <v>45036</v>
      </c>
      <c r="B884">
        <f>'0420'!B74</f>
        <v>21.5</v>
      </c>
      <c r="C884">
        <f>'0420'!C74</f>
        <v>90.2</v>
      </c>
      <c r="D884">
        <f>'0420'!D74</f>
        <v>143.80000000000001</v>
      </c>
      <c r="E884">
        <f>'0420'!E74</f>
        <v>209.6</v>
      </c>
      <c r="F884" s="16">
        <f t="shared" ref="F884:F886" si="201">+B884+D884</f>
        <v>165.3</v>
      </c>
      <c r="G884">
        <f t="shared" ref="G884:G886" si="202">+C884+E884</f>
        <v>299.8</v>
      </c>
      <c r="H884" s="20">
        <f t="shared" ref="H884:H886" si="203">+(F884/G884-1)*100</f>
        <v>-44.863242161440965</v>
      </c>
      <c r="I884">
        <f>'0420'!F74</f>
        <v>54</v>
      </c>
    </row>
    <row r="885" spans="1:9" x14ac:dyDescent="0.25">
      <c r="A885" s="5">
        <f t="shared" si="173"/>
        <v>45043</v>
      </c>
      <c r="B885">
        <f>'0427'!B74</f>
        <v>18.5</v>
      </c>
      <c r="C885">
        <f>'0427'!C74</f>
        <v>57.4</v>
      </c>
      <c r="D885">
        <f>'0427'!D74</f>
        <v>143.80000000000001</v>
      </c>
      <c r="E885">
        <f>'0427'!E74</f>
        <v>245.7</v>
      </c>
      <c r="F885" s="16">
        <f t="shared" si="201"/>
        <v>162.30000000000001</v>
      </c>
      <c r="G885">
        <f t="shared" si="202"/>
        <v>303.09999999999997</v>
      </c>
      <c r="H885" s="20">
        <f t="shared" si="203"/>
        <v>-46.453315737380393</v>
      </c>
      <c r="I885">
        <f>'0427'!F74</f>
        <v>59</v>
      </c>
    </row>
    <row r="886" spans="1:9" x14ac:dyDescent="0.25">
      <c r="A886" s="5">
        <f t="shared" si="173"/>
        <v>45050</v>
      </c>
      <c r="B886">
        <f>'0504'!B74</f>
        <v>18.5</v>
      </c>
      <c r="C886">
        <f>'0504'!C74</f>
        <v>57.4</v>
      </c>
      <c r="D886">
        <f>'0504'!D74</f>
        <v>143.80000000000001</v>
      </c>
      <c r="E886">
        <f>'0504'!E74</f>
        <v>245.7</v>
      </c>
      <c r="F886" s="16">
        <f t="shared" si="201"/>
        <v>162.30000000000001</v>
      </c>
      <c r="G886">
        <f t="shared" si="202"/>
        <v>303.09999999999997</v>
      </c>
      <c r="H886" s="20">
        <f t="shared" si="203"/>
        <v>-46.453315737380393</v>
      </c>
      <c r="I886">
        <f>'0504'!F74</f>
        <v>59</v>
      </c>
    </row>
    <row r="887" spans="1:9" x14ac:dyDescent="0.25">
      <c r="A887" s="5">
        <f t="shared" si="173"/>
        <v>45057</v>
      </c>
      <c r="B887">
        <f>'0511'!B74</f>
        <v>18.5</v>
      </c>
      <c r="C887">
        <f>'0511'!C74</f>
        <v>35</v>
      </c>
      <c r="D887">
        <f>'0511'!D74</f>
        <v>143.80000000000001</v>
      </c>
      <c r="E887">
        <f>'0511'!E74</f>
        <v>267.8</v>
      </c>
      <c r="F887" s="16">
        <f t="shared" ref="F887" si="204">+B887+D887</f>
        <v>162.30000000000001</v>
      </c>
      <c r="G887">
        <f t="shared" ref="G887" si="205">+C887+E887</f>
        <v>302.8</v>
      </c>
      <c r="H887" s="20">
        <f t="shared" ref="H887" si="206">+(F887/G887-1)*100</f>
        <v>-46.400264200792599</v>
      </c>
      <c r="I887">
        <f>'0511'!F74</f>
        <v>64.599999999999994</v>
      </c>
    </row>
    <row r="888" spans="1:9" x14ac:dyDescent="0.25">
      <c r="A888" s="5">
        <f t="shared" si="173"/>
        <v>45064</v>
      </c>
      <c r="B888">
        <f>'0518'!B74</f>
        <v>18.5</v>
      </c>
      <c r="C888">
        <f>'0518'!C74</f>
        <v>35</v>
      </c>
      <c r="D888">
        <f>'0518'!D74</f>
        <v>143.80000000000001</v>
      </c>
      <c r="E888">
        <f>'0518'!E74</f>
        <v>267.8</v>
      </c>
      <c r="F888" s="16">
        <f t="shared" ref="F888" si="207">+B888+D888</f>
        <v>162.30000000000001</v>
      </c>
      <c r="G888">
        <f t="shared" ref="G888" si="208">+C888+E888</f>
        <v>302.8</v>
      </c>
      <c r="H888" s="20">
        <f t="shared" ref="H888" si="209">+(F888/G888-1)*100</f>
        <v>-46.400264200792599</v>
      </c>
      <c r="I888">
        <f>'0518'!F74</f>
        <v>66.099999999999994</v>
      </c>
    </row>
    <row r="889" spans="1:9" x14ac:dyDescent="0.25">
      <c r="A889" s="5">
        <f t="shared" si="173"/>
        <v>45071</v>
      </c>
      <c r="B889">
        <f>'0525'!B74</f>
        <v>0</v>
      </c>
      <c r="C889">
        <f>'0525'!C74</f>
        <v>0</v>
      </c>
      <c r="D889">
        <f>'0525'!D74</f>
        <v>163.6</v>
      </c>
      <c r="E889">
        <f>'0525'!E74</f>
        <v>300.89999999999998</v>
      </c>
      <c r="F889" s="16">
        <f t="shared" ref="F889" si="210">+B889+D889</f>
        <v>163.6</v>
      </c>
      <c r="G889">
        <f t="shared" ref="G889" si="211">+C889+E889</f>
        <v>300.89999999999998</v>
      </c>
      <c r="H889" s="20">
        <f t="shared" ref="H889" si="212">+(F889/G889-1)*100</f>
        <v>-45.629777334662677</v>
      </c>
      <c r="I889">
        <f>'0525'!F74</f>
        <v>66.099999999999994</v>
      </c>
    </row>
    <row r="890" spans="1:9" x14ac:dyDescent="0.25">
      <c r="A890" s="5">
        <f t="shared" si="173"/>
        <v>45078</v>
      </c>
      <c r="B890">
        <f>'0601'!B57</f>
        <v>66.099999999999994</v>
      </c>
      <c r="C890">
        <f>'0601'!C57</f>
        <v>41</v>
      </c>
      <c r="D890">
        <f>'0601'!D57</f>
        <v>2.8</v>
      </c>
      <c r="E890">
        <f>'0601'!E57</f>
        <v>0</v>
      </c>
      <c r="F890" s="16">
        <f t="shared" ref="F890" si="213">+B890+D890</f>
        <v>68.899999999999991</v>
      </c>
      <c r="G890">
        <f t="shared" ref="G890" si="214">+C890+E890</f>
        <v>41</v>
      </c>
      <c r="H890" s="20">
        <f t="shared" ref="H890" si="215">+(F890/G890-1)*100</f>
        <v>68.048780487804848</v>
      </c>
    </row>
    <row r="891" spans="1:9" x14ac:dyDescent="0.25">
      <c r="A891" s="5">
        <f t="shared" si="173"/>
        <v>45085</v>
      </c>
      <c r="B891">
        <f>'0608'!B56</f>
        <v>68.099999999999994</v>
      </c>
      <c r="C891">
        <f>'0608'!C56</f>
        <v>41</v>
      </c>
      <c r="D891">
        <f>'0608'!D56</f>
        <v>2.8</v>
      </c>
      <c r="E891">
        <f>'0608'!E56</f>
        <v>0</v>
      </c>
      <c r="F891" s="16">
        <f t="shared" ref="F891" si="216">+B891+D891</f>
        <v>70.899999999999991</v>
      </c>
      <c r="G891">
        <f t="shared" ref="G891" si="217">+C891+E891</f>
        <v>41</v>
      </c>
      <c r="H891" s="20">
        <f t="shared" ref="H891" si="218">+(F891/G891-1)*100</f>
        <v>72.926829268292664</v>
      </c>
    </row>
    <row r="892" spans="1:9" x14ac:dyDescent="0.25">
      <c r="A892" s="5">
        <f t="shared" si="173"/>
        <v>45092</v>
      </c>
      <c r="B892">
        <f>'0615'!B56</f>
        <v>101.1</v>
      </c>
      <c r="C892">
        <f>'0615'!C56</f>
        <v>41</v>
      </c>
      <c r="D892">
        <f>'0615'!D56</f>
        <v>2.8</v>
      </c>
      <c r="E892">
        <f>'0615'!E56</f>
        <v>0</v>
      </c>
      <c r="F892" s="16">
        <f t="shared" ref="F892" si="219">+B892+D892</f>
        <v>103.89999999999999</v>
      </c>
      <c r="G892">
        <f t="shared" ref="G892" si="220">+C892+E892</f>
        <v>41</v>
      </c>
      <c r="H892" s="20">
        <f t="shared" ref="H892" si="221">+(F892/G892-1)*100</f>
        <v>153.41463414634143</v>
      </c>
    </row>
    <row r="893" spans="1:9" x14ac:dyDescent="0.25">
      <c r="A893" s="5">
        <f t="shared" si="173"/>
        <v>45099</v>
      </c>
      <c r="B893">
        <f>'0622'!B57</f>
        <v>101.1</v>
      </c>
      <c r="C893">
        <f>'0622'!C57</f>
        <v>41</v>
      </c>
      <c r="D893">
        <f>'0622'!D57</f>
        <v>2.8</v>
      </c>
      <c r="E893">
        <f>'0622'!E57</f>
        <v>0</v>
      </c>
      <c r="F893" s="16">
        <f t="shared" ref="F893" si="222">+B893+D893</f>
        <v>103.89999999999999</v>
      </c>
      <c r="G893">
        <f t="shared" ref="G893" si="223">+C893+E893</f>
        <v>41</v>
      </c>
      <c r="H893" s="20">
        <f t="shared" ref="H893" si="224">+(F893/G893-1)*100</f>
        <v>153.41463414634143</v>
      </c>
    </row>
    <row r="894" spans="1:9" x14ac:dyDescent="0.25">
      <c r="A894" s="5">
        <f t="shared" si="173"/>
        <v>45106</v>
      </c>
      <c r="B894">
        <f>'0629'!B57</f>
        <v>101.1</v>
      </c>
      <c r="C894">
        <f>'0629'!C57</f>
        <v>41</v>
      </c>
      <c r="D894">
        <f>'0629'!D57</f>
        <v>2.8</v>
      </c>
      <c r="E894">
        <f>'0629'!E57</f>
        <v>0</v>
      </c>
      <c r="F894" s="16">
        <f t="shared" ref="F894" si="225">+B894+D894</f>
        <v>103.89999999999999</v>
      </c>
      <c r="G894">
        <f t="shared" ref="G894" si="226">+C894+E894</f>
        <v>41</v>
      </c>
      <c r="H894" s="20">
        <f t="shared" ref="H894" si="227">+(F894/G894-1)*100</f>
        <v>153.41463414634143</v>
      </c>
    </row>
    <row r="895" spans="1:9" x14ac:dyDescent="0.25">
      <c r="A895" s="5">
        <f t="shared" si="173"/>
        <v>45113</v>
      </c>
      <c r="B895">
        <f>'0706'!B59</f>
        <v>101.1</v>
      </c>
      <c r="C895">
        <f>'0706'!C59</f>
        <v>43.5</v>
      </c>
      <c r="D895">
        <f>'0706'!D59</f>
        <v>2.8</v>
      </c>
      <c r="E895">
        <f>'0706'!E59</f>
        <v>23.9</v>
      </c>
      <c r="F895" s="16">
        <f t="shared" ref="F895" si="228">+B895+D895</f>
        <v>103.89999999999999</v>
      </c>
      <c r="G895">
        <f t="shared" ref="G895" si="229">+C895+E895</f>
        <v>67.400000000000006</v>
      </c>
      <c r="H895" s="20">
        <f t="shared" ref="H895" si="230">+(F895/G895-1)*100</f>
        <v>54.15430267062311</v>
      </c>
    </row>
    <row r="896" spans="1:9" x14ac:dyDescent="0.25">
      <c r="A896" s="5">
        <f t="shared" si="173"/>
        <v>45120</v>
      </c>
      <c r="B896">
        <f>'0713'!B60</f>
        <v>73.599999999999994</v>
      </c>
      <c r="C896">
        <f>'0713'!C60</f>
        <v>64.5</v>
      </c>
      <c r="D896">
        <f>'0713'!D60</f>
        <v>24.8</v>
      </c>
      <c r="E896">
        <f>'0713'!E60</f>
        <v>23.9</v>
      </c>
      <c r="F896" s="16">
        <f t="shared" ref="F896" si="231">+B896+D896</f>
        <v>98.399999999999991</v>
      </c>
      <c r="G896">
        <f t="shared" ref="G896" si="232">+C896+E896</f>
        <v>88.4</v>
      </c>
      <c r="H896" s="20">
        <f t="shared" ref="H896" si="233">+(F896/G896-1)*100</f>
        <v>11.312217194570117</v>
      </c>
    </row>
    <row r="897" spans="1:8" x14ac:dyDescent="0.25">
      <c r="A897" s="5">
        <f t="shared" si="173"/>
        <v>45127</v>
      </c>
      <c r="B897">
        <f>'0720'!B61</f>
        <v>86.6</v>
      </c>
      <c r="C897">
        <f>'0720'!C61</f>
        <v>41.2</v>
      </c>
      <c r="D897">
        <f>'0720'!D61</f>
        <v>24.8</v>
      </c>
      <c r="E897">
        <f>'0720'!E61</f>
        <v>48.3</v>
      </c>
      <c r="F897" s="16">
        <f t="shared" ref="F897" si="234">+B897+D897</f>
        <v>111.39999999999999</v>
      </c>
      <c r="G897">
        <f t="shared" ref="G897" si="235">+C897+E897</f>
        <v>89.5</v>
      </c>
      <c r="H897" s="20">
        <f t="shared" ref="H897" si="236">+(F897/G897-1)*100</f>
        <v>24.46927374301675</v>
      </c>
    </row>
    <row r="898" spans="1:8" x14ac:dyDescent="0.25">
      <c r="A898" s="5">
        <f t="shared" si="173"/>
        <v>45134</v>
      </c>
      <c r="B898">
        <f>'0727'!B61</f>
        <v>86.6</v>
      </c>
      <c r="C898">
        <f>'0727'!C61</f>
        <v>40.6</v>
      </c>
      <c r="D898">
        <f>'0727'!D61</f>
        <v>24.8</v>
      </c>
      <c r="E898">
        <f>'0727'!E61</f>
        <v>48.3</v>
      </c>
      <c r="F898" s="16">
        <f t="shared" ref="F898" si="237">+B898+D898</f>
        <v>111.39999999999999</v>
      </c>
      <c r="G898">
        <f t="shared" ref="G898" si="238">+C898+E898</f>
        <v>88.9</v>
      </c>
      <c r="H898" s="20">
        <f t="shared" ref="H898" si="239">+(F898/G898-1)*100</f>
        <v>25.309336332958353</v>
      </c>
    </row>
    <row r="899" spans="1:8" x14ac:dyDescent="0.25">
      <c r="A899" s="5">
        <f t="shared" si="173"/>
        <v>45141</v>
      </c>
      <c r="B899">
        <f>'0803'!B61</f>
        <v>86.6</v>
      </c>
      <c r="C899">
        <f>'0803'!C61</f>
        <v>40.5</v>
      </c>
      <c r="D899">
        <f>'0803'!D61</f>
        <v>24.8</v>
      </c>
      <c r="E899">
        <f>'0803'!E61</f>
        <v>48.3</v>
      </c>
      <c r="F899" s="16">
        <f t="shared" ref="F899" si="240">+B899+D899</f>
        <v>111.39999999999999</v>
      </c>
      <c r="G899">
        <f t="shared" ref="G899" si="241">+C899+E899</f>
        <v>88.8</v>
      </c>
      <c r="H899" s="20">
        <f t="shared" ref="H899" si="242">+(F899/G899-1)*100</f>
        <v>25.450450450450447</v>
      </c>
    </row>
    <row r="900" spans="1:8" x14ac:dyDescent="0.25">
      <c r="A900" s="5">
        <f t="shared" si="173"/>
        <v>45148</v>
      </c>
      <c r="B900">
        <f>'0810'!B63</f>
        <v>71</v>
      </c>
      <c r="C900">
        <f>'0810'!C63</f>
        <v>40.5</v>
      </c>
      <c r="D900">
        <f>'0810'!D63</f>
        <v>41.3</v>
      </c>
      <c r="E900">
        <f>'0810'!E63</f>
        <v>48.3</v>
      </c>
      <c r="F900" s="16">
        <f t="shared" ref="F900" si="243">+B900+D900</f>
        <v>112.3</v>
      </c>
      <c r="G900">
        <f t="shared" ref="G900" si="244">+C900+E900</f>
        <v>88.8</v>
      </c>
      <c r="H900" s="20">
        <f t="shared" ref="H900" si="245">+(F900/G900-1)*100</f>
        <v>26.463963963963955</v>
      </c>
    </row>
    <row r="901" spans="1:8" x14ac:dyDescent="0.25">
      <c r="A901" s="5">
        <f t="shared" si="173"/>
        <v>45155</v>
      </c>
      <c r="B901">
        <f>'0817'!B64</f>
        <v>71</v>
      </c>
      <c r="C901">
        <f>'0817'!C64</f>
        <v>40.5</v>
      </c>
      <c r="D901">
        <f>'0817'!D64</f>
        <v>41.3</v>
      </c>
      <c r="E901">
        <f>'0817'!E64</f>
        <v>48.3</v>
      </c>
      <c r="F901" s="16">
        <f t="shared" ref="F901" si="246">+B901+D901</f>
        <v>112.3</v>
      </c>
      <c r="G901">
        <f t="shared" ref="G901" si="247">+C901+E901</f>
        <v>88.8</v>
      </c>
      <c r="H901" s="20">
        <f t="shared" ref="H901" si="248">+(F901/G901-1)*100</f>
        <v>26.463963963963955</v>
      </c>
    </row>
    <row r="902" spans="1:8" x14ac:dyDescent="0.25">
      <c r="A902" s="5">
        <f t="shared" ref="A902:A943" si="249">+A901+7</f>
        <v>45162</v>
      </c>
      <c r="B902">
        <f>'0824'!B65</f>
        <v>94</v>
      </c>
      <c r="C902">
        <f>'0824'!C65</f>
        <v>21</v>
      </c>
      <c r="D902">
        <f>'0824'!D65</f>
        <v>46.6</v>
      </c>
      <c r="E902">
        <f>'0824'!E65</f>
        <v>62.6</v>
      </c>
      <c r="F902" s="16">
        <f t="shared" ref="F902" si="250">+B902+D902</f>
        <v>140.6</v>
      </c>
      <c r="G902">
        <f t="shared" ref="G902" si="251">+C902+E902</f>
        <v>83.6</v>
      </c>
      <c r="H902" s="20">
        <f t="shared" ref="H902" si="252">+(F902/G902-1)*100</f>
        <v>68.181818181818187</v>
      </c>
    </row>
    <row r="903" spans="1:8" x14ac:dyDescent="0.25">
      <c r="A903" s="5">
        <f t="shared" si="249"/>
        <v>45169</v>
      </c>
      <c r="B903">
        <f>'0831'!B65</f>
        <v>66</v>
      </c>
      <c r="C903">
        <f>'0831'!C65</f>
        <v>21</v>
      </c>
      <c r="D903">
        <f>'0831'!D65</f>
        <v>79.599999999999994</v>
      </c>
      <c r="E903">
        <f>'0831'!E65</f>
        <v>62.6</v>
      </c>
      <c r="F903" s="16">
        <f t="shared" ref="F903" si="253">+B903+D903</f>
        <v>145.6</v>
      </c>
      <c r="G903">
        <f t="shared" ref="G903" si="254">+C903+E903</f>
        <v>83.6</v>
      </c>
      <c r="H903" s="20">
        <f t="shared" ref="H903" si="255">+(F903/G903-1)*100</f>
        <v>74.162679425837325</v>
      </c>
    </row>
    <row r="904" spans="1:8" x14ac:dyDescent="0.25">
      <c r="A904" s="5">
        <f t="shared" si="249"/>
        <v>45176</v>
      </c>
      <c r="B904">
        <f>'0907'!B66</f>
        <v>66</v>
      </c>
      <c r="C904">
        <f>'0907'!C66</f>
        <v>21</v>
      </c>
      <c r="D904">
        <f>'0907'!D66</f>
        <v>79.599999999999994</v>
      </c>
      <c r="E904">
        <f>'0907'!E66</f>
        <v>62.6</v>
      </c>
      <c r="F904" s="16">
        <f t="shared" ref="F904" si="256">+B904+D904</f>
        <v>145.6</v>
      </c>
      <c r="G904">
        <f t="shared" ref="G904" si="257">+C904+E904</f>
        <v>83.6</v>
      </c>
      <c r="H904" s="20">
        <f t="shared" ref="H904" si="258">+(F904/G904-1)*100</f>
        <v>74.162679425837325</v>
      </c>
    </row>
    <row r="905" spans="1:8" x14ac:dyDescent="0.25">
      <c r="A905" s="5">
        <f t="shared" si="249"/>
        <v>45183</v>
      </c>
      <c r="B905">
        <f>'0914'!B67</f>
        <v>82.5</v>
      </c>
      <c r="C905">
        <f>'0914'!C67</f>
        <v>21</v>
      </c>
      <c r="D905">
        <f>'0914'!D67</f>
        <v>79.599999999999994</v>
      </c>
      <c r="E905">
        <f>'0914'!E67</f>
        <v>62.6</v>
      </c>
      <c r="F905" s="16">
        <f t="shared" ref="F905" si="259">+B905+D905</f>
        <v>162.1</v>
      </c>
      <c r="G905">
        <f t="shared" ref="G905" si="260">+C905+E905</f>
        <v>83.6</v>
      </c>
      <c r="H905" s="20">
        <f t="shared" ref="H905" si="261">+(F905/G905-1)*100</f>
        <v>93.899521531100476</v>
      </c>
    </row>
    <row r="906" spans="1:8" x14ac:dyDescent="0.25">
      <c r="A906" s="5">
        <f t="shared" si="249"/>
        <v>45190</v>
      </c>
      <c r="B906">
        <f>'0921'!B68</f>
        <v>82.5</v>
      </c>
      <c r="C906">
        <f>'0921'!C68</f>
        <v>13</v>
      </c>
      <c r="D906">
        <f>'0921'!D68</f>
        <v>79.599999999999994</v>
      </c>
      <c r="E906">
        <f>'0921'!E68</f>
        <v>84.6</v>
      </c>
      <c r="F906" s="16">
        <f t="shared" ref="F906" si="262">+B906+D906</f>
        <v>162.1</v>
      </c>
      <c r="G906">
        <f t="shared" ref="G906" si="263">+C906+E906</f>
        <v>97.6</v>
      </c>
      <c r="H906" s="20">
        <f t="shared" ref="H906" si="264">+(F906/G906-1)*100</f>
        <v>66.086065573770497</v>
      </c>
    </row>
    <row r="907" spans="1:8" x14ac:dyDescent="0.25">
      <c r="A907" s="5">
        <f t="shared" si="249"/>
        <v>45197</v>
      </c>
      <c r="B907">
        <f>'0928'!B70</f>
        <v>81.5</v>
      </c>
      <c r="C907">
        <f>'0928'!C70</f>
        <v>15</v>
      </c>
      <c r="D907">
        <f>'0928'!D70</f>
        <v>79.599999999999994</v>
      </c>
      <c r="E907">
        <f>'0928'!E70</f>
        <v>84.6</v>
      </c>
      <c r="F907" s="16">
        <f t="shared" ref="F907" si="265">+B907+D907</f>
        <v>161.1</v>
      </c>
      <c r="G907">
        <f t="shared" ref="G907" si="266">+C907+E907</f>
        <v>99.6</v>
      </c>
      <c r="H907" s="20">
        <f t="shared" ref="H907" si="267">+(F907/G907-1)*100</f>
        <v>61.746987951807242</v>
      </c>
    </row>
    <row r="908" spans="1:8" x14ac:dyDescent="0.25">
      <c r="A908" s="5">
        <f t="shared" si="249"/>
        <v>45204</v>
      </c>
      <c r="B908">
        <f>'1005'!B70</f>
        <v>81.5</v>
      </c>
      <c r="C908">
        <f>'1005'!C70</f>
        <v>15</v>
      </c>
      <c r="D908">
        <f>'1005'!D70</f>
        <v>79.599999999999994</v>
      </c>
      <c r="E908">
        <f>'1005'!E70</f>
        <v>84.6</v>
      </c>
      <c r="F908" s="16">
        <f t="shared" ref="F908" si="268">+B908+D908</f>
        <v>161.1</v>
      </c>
      <c r="G908">
        <f t="shared" ref="G908" si="269">+C908+E908</f>
        <v>99.6</v>
      </c>
      <c r="H908" s="20">
        <f t="shared" ref="H908" si="270">+(F908/G908-1)*100</f>
        <v>61.746987951807242</v>
      </c>
    </row>
    <row r="909" spans="1:8" x14ac:dyDescent="0.25">
      <c r="A909" s="5">
        <f t="shared" si="249"/>
        <v>45211</v>
      </c>
      <c r="B909">
        <f>'1012'!B71</f>
        <v>89</v>
      </c>
      <c r="C909">
        <f>'1012'!C71</f>
        <v>20.5</v>
      </c>
      <c r="D909">
        <f>'1012'!D71</f>
        <v>79.599999999999994</v>
      </c>
      <c r="E909">
        <f>'1012'!E71</f>
        <v>84.6</v>
      </c>
      <c r="F909" s="16">
        <f t="shared" ref="F909" si="271">+B909+D909</f>
        <v>168.6</v>
      </c>
      <c r="G909">
        <f t="shared" ref="G909" si="272">+C909+E909</f>
        <v>105.1</v>
      </c>
      <c r="H909" s="20">
        <f t="shared" ref="H909" si="273">+(F909/G909-1)*100</f>
        <v>60.418648905803998</v>
      </c>
    </row>
    <row r="910" spans="1:8" x14ac:dyDescent="0.25">
      <c r="A910" s="5">
        <f t="shared" si="249"/>
        <v>45218</v>
      </c>
      <c r="B910">
        <f>'1019'!B71</f>
        <v>89</v>
      </c>
      <c r="C910">
        <f>'1019'!C71</f>
        <v>28</v>
      </c>
      <c r="D910">
        <f>'1019'!D71</f>
        <v>79.599999999999994</v>
      </c>
      <c r="E910">
        <f>'1019'!E71</f>
        <v>84.6</v>
      </c>
      <c r="F910" s="16">
        <f t="shared" ref="F910" si="274">+B910+D910</f>
        <v>168.6</v>
      </c>
      <c r="G910">
        <f t="shared" ref="G910" si="275">+C910+E910</f>
        <v>112.6</v>
      </c>
      <c r="H910" s="20">
        <f t="shared" ref="H910" si="276">+(F910/G910-1)*100</f>
        <v>49.733570159857912</v>
      </c>
    </row>
    <row r="911" spans="1:8" x14ac:dyDescent="0.25">
      <c r="A911" s="5">
        <f t="shared" si="249"/>
        <v>45225</v>
      </c>
      <c r="B911">
        <f>'1026'!B72</f>
        <v>89</v>
      </c>
      <c r="C911">
        <f>'1026'!C72</f>
        <v>39</v>
      </c>
      <c r="D911">
        <f>'1026'!D72</f>
        <v>79.599999999999994</v>
      </c>
      <c r="E911">
        <f>'1026'!E72</f>
        <v>84.6</v>
      </c>
      <c r="F911" s="16">
        <f t="shared" ref="F911" si="277">+B911+D911</f>
        <v>168.6</v>
      </c>
      <c r="G911">
        <f t="shared" ref="G911" si="278">+C911+E911</f>
        <v>123.6</v>
      </c>
      <c r="H911" s="20">
        <f t="shared" ref="H911" si="279">+(F911/G911-1)*100</f>
        <v>36.407766990291265</v>
      </c>
    </row>
    <row r="912" spans="1:8" x14ac:dyDescent="0.25">
      <c r="A912" s="5">
        <f t="shared" si="249"/>
        <v>45232</v>
      </c>
      <c r="B912">
        <f>'1102'!B73</f>
        <v>104</v>
      </c>
      <c r="C912">
        <f>'1102'!C73</f>
        <v>39</v>
      </c>
      <c r="D912">
        <f>'1102'!D73</f>
        <v>79.599999999999994</v>
      </c>
      <c r="E912">
        <f>'1102'!E73</f>
        <v>84.6</v>
      </c>
      <c r="F912" s="16">
        <f t="shared" ref="F912" si="280">+B912+D912</f>
        <v>183.6</v>
      </c>
      <c r="G912">
        <f t="shared" ref="G912" si="281">+C912+E912</f>
        <v>123.6</v>
      </c>
      <c r="H912" s="20">
        <f t="shared" ref="H912" si="282">+(F912/G912-1)*100</f>
        <v>48.543689320388353</v>
      </c>
    </row>
    <row r="913" spans="1:8" x14ac:dyDescent="0.25">
      <c r="A913" s="5">
        <f t="shared" si="249"/>
        <v>45239</v>
      </c>
      <c r="B913">
        <f>'1109'!B72</f>
        <v>104</v>
      </c>
      <c r="C913">
        <f>'1109'!C72</f>
        <v>49</v>
      </c>
      <c r="D913">
        <f>'1109'!D72</f>
        <v>79.599999999999994</v>
      </c>
      <c r="E913">
        <f>'1109'!E72</f>
        <v>84.6</v>
      </c>
      <c r="F913" s="16">
        <f t="shared" ref="F913" si="283">+B913+D913</f>
        <v>183.6</v>
      </c>
      <c r="G913">
        <f t="shared" ref="G913" si="284">+C913+E913</f>
        <v>133.6</v>
      </c>
      <c r="H913" s="20">
        <f t="shared" ref="H913" si="285">+(F913/G913-1)*100</f>
        <v>37.425149700598801</v>
      </c>
    </row>
    <row r="914" spans="1:8" x14ac:dyDescent="0.25">
      <c r="A914" s="5">
        <f t="shared" si="249"/>
        <v>45246</v>
      </c>
      <c r="B914">
        <f>'1116'!B72</f>
        <v>104</v>
      </c>
      <c r="C914">
        <f>'1116'!C72</f>
        <v>49</v>
      </c>
      <c r="D914">
        <f>'1116'!D72</f>
        <v>79.599999999999994</v>
      </c>
      <c r="E914">
        <f>'1116'!E72</f>
        <v>84.6</v>
      </c>
      <c r="F914" s="16">
        <f t="shared" ref="F914" si="286">+B914+D914</f>
        <v>183.6</v>
      </c>
      <c r="G914">
        <f t="shared" ref="G914" si="287">+C914+E914</f>
        <v>133.6</v>
      </c>
      <c r="H914" s="20">
        <f t="shared" ref="H914" si="288">+(F914/G914-1)*100</f>
        <v>37.425149700598801</v>
      </c>
    </row>
    <row r="915" spans="1:8" x14ac:dyDescent="0.25">
      <c r="A915" s="5">
        <f t="shared" si="249"/>
        <v>45253</v>
      </c>
      <c r="B915">
        <f>'1123'!B72</f>
        <v>92</v>
      </c>
      <c r="C915">
        <f>'1123'!C72</f>
        <v>49</v>
      </c>
      <c r="D915">
        <f>'1123'!D72</f>
        <v>79.599999999999994</v>
      </c>
      <c r="E915">
        <f>'1123'!E72</f>
        <v>84.6</v>
      </c>
      <c r="F915" s="16">
        <f t="shared" ref="F915" si="289">+B915+D915</f>
        <v>171.6</v>
      </c>
      <c r="G915">
        <f t="shared" ref="G915" si="290">+C915+E915</f>
        <v>133.6</v>
      </c>
      <c r="H915" s="20">
        <f t="shared" ref="H915" si="291">+(F915/G915-1)*100</f>
        <v>28.443113772455099</v>
      </c>
    </row>
    <row r="916" spans="1:8" x14ac:dyDescent="0.25">
      <c r="A916" s="5">
        <f t="shared" si="249"/>
        <v>45260</v>
      </c>
      <c r="B916">
        <f>'1130'!B73</f>
        <v>107</v>
      </c>
      <c r="C916">
        <f>'1130'!C73</f>
        <v>50</v>
      </c>
      <c r="D916">
        <f>'1130'!D73</f>
        <v>79.599999999999994</v>
      </c>
      <c r="E916">
        <f>'1130'!E73</f>
        <v>84.6</v>
      </c>
      <c r="F916" s="16">
        <f t="shared" ref="F916:F917" si="292">+B916+D916</f>
        <v>186.6</v>
      </c>
      <c r="G916">
        <f t="shared" ref="G916:G917" si="293">+C916+E916</f>
        <v>134.6</v>
      </c>
      <c r="H916" s="20">
        <f t="shared" ref="H916" si="294">+(F916/G916-1)*100</f>
        <v>38.632986627043088</v>
      </c>
    </row>
    <row r="917" spans="1:8" x14ac:dyDescent="0.25">
      <c r="A917" s="5">
        <f t="shared" si="249"/>
        <v>45267</v>
      </c>
      <c r="B917">
        <f>'1207'!B73</f>
        <v>107</v>
      </c>
      <c r="C917">
        <f>'1207'!C73</f>
        <v>62</v>
      </c>
      <c r="D917">
        <f>'1207'!D73</f>
        <v>79.599999999999994</v>
      </c>
      <c r="E917">
        <f>'1207'!E73</f>
        <v>84.6</v>
      </c>
      <c r="F917" s="16">
        <f t="shared" si="292"/>
        <v>186.6</v>
      </c>
      <c r="G917">
        <f t="shared" si="293"/>
        <v>146.6</v>
      </c>
      <c r="H917" s="20">
        <f t="shared" ref="H917" si="295">+(F917/G917-1)*100</f>
        <v>27.285129604365622</v>
      </c>
    </row>
    <row r="918" spans="1:8" x14ac:dyDescent="0.25">
      <c r="A918" s="5">
        <f t="shared" si="249"/>
        <v>45274</v>
      </c>
      <c r="B918">
        <f>'1214'!B74</f>
        <v>107</v>
      </c>
      <c r="C918">
        <f>'1214'!C74</f>
        <v>83</v>
      </c>
      <c r="D918">
        <f>'1214'!D74</f>
        <v>79.599999999999994</v>
      </c>
      <c r="E918">
        <f>'1214'!E74</f>
        <v>84.6</v>
      </c>
      <c r="F918" s="16">
        <f t="shared" ref="F918" si="296">+B918+D918</f>
        <v>186.6</v>
      </c>
      <c r="G918">
        <f t="shared" ref="G918" si="297">+C918+E918</f>
        <v>167.6</v>
      </c>
      <c r="H918" s="20">
        <f t="shared" ref="H918" si="298">+(F918/G918-1)*100</f>
        <v>11.336515513126489</v>
      </c>
    </row>
    <row r="919" spans="1:8" x14ac:dyDescent="0.25">
      <c r="A919" s="5">
        <f t="shared" si="249"/>
        <v>45281</v>
      </c>
      <c r="B919">
        <f>'1221'!B74</f>
        <v>73</v>
      </c>
      <c r="C919">
        <f>'1221'!C74</f>
        <v>83</v>
      </c>
      <c r="D919">
        <f>'1221'!D74</f>
        <v>111.3</v>
      </c>
      <c r="E919">
        <f>'1221'!E74</f>
        <v>84.6</v>
      </c>
      <c r="F919" s="16">
        <f t="shared" ref="F919" si="299">+B919+D919</f>
        <v>184.3</v>
      </c>
      <c r="G919">
        <f t="shared" ref="G919" si="300">+C919+E919</f>
        <v>167.6</v>
      </c>
      <c r="H919" s="20">
        <f t="shared" ref="H919" si="301">+(F919/G919-1)*100</f>
        <v>9.9642004773269797</v>
      </c>
    </row>
    <row r="920" spans="1:8" x14ac:dyDescent="0.25">
      <c r="A920" s="5">
        <f t="shared" si="249"/>
        <v>45288</v>
      </c>
      <c r="B920">
        <f>'1228'!B74</f>
        <v>77.5</v>
      </c>
      <c r="C920">
        <f>'1228'!C74</f>
        <v>91.5</v>
      </c>
      <c r="D920">
        <f>'1228'!D74</f>
        <v>111.3</v>
      </c>
      <c r="E920">
        <f>'1228'!E74</f>
        <v>84.6</v>
      </c>
      <c r="F920" s="16">
        <f t="shared" ref="F920" si="302">+B920+D920</f>
        <v>188.8</v>
      </c>
      <c r="G920">
        <f t="shared" ref="G920" si="303">+C920+E920</f>
        <v>176.1</v>
      </c>
      <c r="H920" s="20">
        <f t="shared" ref="H920" si="304">+(F920/G920-1)*100</f>
        <v>7.2118114707552694</v>
      </c>
    </row>
    <row r="921" spans="1:8" x14ac:dyDescent="0.25">
      <c r="A921" s="5">
        <f t="shared" si="249"/>
        <v>45295</v>
      </c>
      <c r="B921">
        <f>'0104'!B74</f>
        <v>77.5</v>
      </c>
      <c r="C921">
        <f>'0104'!C74</f>
        <v>94.5</v>
      </c>
      <c r="D921">
        <f>'0104'!D74</f>
        <v>111.3</v>
      </c>
      <c r="E921">
        <f>'0104'!E74</f>
        <v>84.6</v>
      </c>
      <c r="F921" s="16">
        <f t="shared" ref="F921" si="305">+B921+D921</f>
        <v>188.8</v>
      </c>
      <c r="G921">
        <f t="shared" ref="G921" si="306">+C921+E921</f>
        <v>179.1</v>
      </c>
      <c r="H921" s="20">
        <f t="shared" ref="H921" si="307">+(F921/G921-1)*100</f>
        <v>5.415968732551657</v>
      </c>
    </row>
    <row r="922" spans="1:8" x14ac:dyDescent="0.25">
      <c r="A922" s="5">
        <f t="shared" si="249"/>
        <v>45302</v>
      </c>
      <c r="B922">
        <f>'0111'!B74</f>
        <v>77.5</v>
      </c>
      <c r="C922">
        <f>'0111'!C74</f>
        <v>101</v>
      </c>
      <c r="D922">
        <f>'0111'!D74</f>
        <v>111.3</v>
      </c>
      <c r="E922">
        <f>'0111'!E74</f>
        <v>84.6</v>
      </c>
      <c r="F922" s="16">
        <f t="shared" ref="F922" si="308">+B922+D922</f>
        <v>188.8</v>
      </c>
      <c r="G922">
        <f t="shared" ref="G922" si="309">+C922+E922</f>
        <v>185.6</v>
      </c>
      <c r="H922" s="20">
        <f t="shared" ref="H922" si="310">+(F922/G922-1)*100</f>
        <v>1.7241379310344973</v>
      </c>
    </row>
    <row r="923" spans="1:8" x14ac:dyDescent="0.25">
      <c r="A923" s="5">
        <f t="shared" si="249"/>
        <v>45309</v>
      </c>
      <c r="B923">
        <f>'0118'!B74</f>
        <v>77.5</v>
      </c>
      <c r="C923">
        <f>'0118'!C74</f>
        <v>101</v>
      </c>
      <c r="D923">
        <f>'0118'!D74</f>
        <v>111.3</v>
      </c>
      <c r="E923">
        <f>'0118'!E74</f>
        <v>84.6</v>
      </c>
      <c r="F923" s="16">
        <f t="shared" ref="F923" si="311">+B923+D923</f>
        <v>188.8</v>
      </c>
      <c r="G923">
        <f t="shared" ref="G923" si="312">+C923+E923</f>
        <v>185.6</v>
      </c>
      <c r="H923" s="20">
        <f t="shared" ref="H923" si="313">+(F923/G923-1)*100</f>
        <v>1.7241379310344973</v>
      </c>
    </row>
    <row r="924" spans="1:8" x14ac:dyDescent="0.25">
      <c r="A924" s="5">
        <f t="shared" si="249"/>
        <v>45316</v>
      </c>
      <c r="B924">
        <f>'0125'!B74</f>
        <v>86</v>
      </c>
      <c r="C924">
        <f>'0125'!C74</f>
        <v>113.5</v>
      </c>
      <c r="D924">
        <f>'0125'!D74</f>
        <v>111.3</v>
      </c>
      <c r="E924">
        <f>'0125'!E74</f>
        <v>84.6</v>
      </c>
      <c r="F924" s="16">
        <f t="shared" ref="F924" si="314">+B924+D924</f>
        <v>197.3</v>
      </c>
      <c r="G924">
        <f t="shared" ref="G924" si="315">+C924+E924</f>
        <v>198.1</v>
      </c>
      <c r="H924" s="20">
        <f t="shared" ref="H924" si="316">+(F924/G924-1)*100</f>
        <v>-0.40383644623926962</v>
      </c>
    </row>
    <row r="925" spans="1:8" x14ac:dyDescent="0.25">
      <c r="A925" s="5">
        <f t="shared" si="249"/>
        <v>45323</v>
      </c>
      <c r="B925">
        <f>'0201'!B74</f>
        <v>87</v>
      </c>
      <c r="C925">
        <f>'0201'!C74</f>
        <v>103.5</v>
      </c>
      <c r="D925">
        <f>'0201'!D74</f>
        <v>111.3</v>
      </c>
      <c r="E925">
        <f>'0201'!E74</f>
        <v>95.4</v>
      </c>
      <c r="F925" s="16">
        <f t="shared" ref="F925" si="317">+B925+D925</f>
        <v>198.3</v>
      </c>
      <c r="G925">
        <f t="shared" ref="G925" si="318">+C925+E925</f>
        <v>198.9</v>
      </c>
      <c r="H925" s="20">
        <f t="shared" ref="H925" si="319">+(F925/G925-1)*100</f>
        <v>-0.30165912518853588</v>
      </c>
    </row>
    <row r="926" spans="1:8" x14ac:dyDescent="0.25">
      <c r="A926" s="5">
        <f t="shared" si="249"/>
        <v>45330</v>
      </c>
      <c r="B926">
        <f>'0208'!B74</f>
        <v>87</v>
      </c>
      <c r="C926">
        <f>'0208'!C74</f>
        <v>79.5</v>
      </c>
      <c r="D926">
        <f>'0208'!D74</f>
        <v>111.3</v>
      </c>
      <c r="E926">
        <f>'0208'!E74</f>
        <v>121.8</v>
      </c>
      <c r="F926" s="16">
        <f t="shared" ref="F926" si="320">+B926+D926</f>
        <v>198.3</v>
      </c>
      <c r="G926">
        <f t="shared" ref="G926" si="321">+C926+E926</f>
        <v>201.3</v>
      </c>
      <c r="H926" s="20">
        <f t="shared" ref="H926" si="322">+(F926/G926-1)*100</f>
        <v>-1.4903129657228065</v>
      </c>
    </row>
    <row r="927" spans="1:8" x14ac:dyDescent="0.25">
      <c r="A927" s="5">
        <f t="shared" si="249"/>
        <v>45337</v>
      </c>
      <c r="B927">
        <f>'0215'!B75</f>
        <v>87</v>
      </c>
      <c r="C927">
        <f>'0215'!C75</f>
        <v>79.5</v>
      </c>
      <c r="D927">
        <f>'0215'!D75</f>
        <v>111.3</v>
      </c>
      <c r="E927">
        <f>'0215'!E75</f>
        <v>121.8</v>
      </c>
      <c r="F927" s="16">
        <f t="shared" ref="F927" si="323">+B927+D927</f>
        <v>198.3</v>
      </c>
      <c r="G927">
        <f t="shared" ref="G927" si="324">+C927+E927</f>
        <v>201.3</v>
      </c>
      <c r="H927" s="20">
        <f t="shared" ref="H927" si="325">+(F927/G927-1)*100</f>
        <v>-1.4903129657228065</v>
      </c>
    </row>
    <row r="928" spans="1:8" x14ac:dyDescent="0.25">
      <c r="A928" s="5">
        <f t="shared" si="249"/>
        <v>45344</v>
      </c>
      <c r="B928">
        <f>'0222'!B75</f>
        <v>52.9</v>
      </c>
      <c r="C928">
        <f>'0222'!C75</f>
        <v>79.5</v>
      </c>
      <c r="D928">
        <f>'0222'!D75</f>
        <v>144.80000000000001</v>
      </c>
      <c r="E928">
        <f>'0222'!E75</f>
        <v>121.8</v>
      </c>
      <c r="F928" s="16">
        <f t="shared" ref="F928" si="326">+B928+D928</f>
        <v>197.70000000000002</v>
      </c>
      <c r="G928">
        <f t="shared" ref="G928" si="327">+C928+E928</f>
        <v>201.3</v>
      </c>
      <c r="H928" s="20">
        <f t="shared" ref="H928" si="328">+(F928/G928-1)*100</f>
        <v>-1.7883755588673611</v>
      </c>
    </row>
    <row r="929" spans="1:9" x14ac:dyDescent="0.25">
      <c r="A929" s="5">
        <f t="shared" si="249"/>
        <v>45351</v>
      </c>
      <c r="B929">
        <f>'0229'!B76</f>
        <v>52.5</v>
      </c>
      <c r="C929">
        <f>'0229'!C76</f>
        <v>79.5</v>
      </c>
      <c r="D929">
        <f>'0229'!D76</f>
        <v>144.80000000000001</v>
      </c>
      <c r="E929">
        <f>'0229'!E76</f>
        <v>121.8</v>
      </c>
      <c r="F929" s="16">
        <f t="shared" ref="F929" si="329">+B929+D929</f>
        <v>197.3</v>
      </c>
      <c r="G929">
        <f t="shared" ref="G929" si="330">+C929+E929</f>
        <v>201.3</v>
      </c>
      <c r="H929" s="20">
        <f t="shared" ref="H929" si="331">+(F929/G929-1)*100</f>
        <v>-1.9870839542970642</v>
      </c>
    </row>
    <row r="930" spans="1:9" x14ac:dyDescent="0.25">
      <c r="A930" s="5">
        <f t="shared" si="249"/>
        <v>45358</v>
      </c>
      <c r="B930">
        <f>'0307'!B76</f>
        <v>52.5</v>
      </c>
      <c r="C930">
        <f>'0307'!C76</f>
        <v>79.5</v>
      </c>
      <c r="D930">
        <f>'0307'!D76</f>
        <v>144.80000000000001</v>
      </c>
      <c r="E930">
        <f>'0307'!E76</f>
        <v>121.8</v>
      </c>
      <c r="F930" s="16">
        <f t="shared" ref="F930" si="332">+B930+D930</f>
        <v>197.3</v>
      </c>
      <c r="G930">
        <f t="shared" ref="G930" si="333">+C930+E930</f>
        <v>201.3</v>
      </c>
      <c r="H930" s="20">
        <f t="shared" ref="H930" si="334">+(F930/G930-1)*100</f>
        <v>-1.9870839542970642</v>
      </c>
    </row>
    <row r="931" spans="1:9" x14ac:dyDescent="0.25">
      <c r="A931" s="5">
        <f t="shared" si="249"/>
        <v>45365</v>
      </c>
      <c r="B931">
        <f>'0314'!B76</f>
        <v>52.5</v>
      </c>
      <c r="C931">
        <f>'0314'!C76</f>
        <v>79.5</v>
      </c>
      <c r="D931">
        <f>'0314'!D76</f>
        <v>144.80000000000001</v>
      </c>
      <c r="E931">
        <f>'0314'!E76</f>
        <v>121.8</v>
      </c>
      <c r="F931" s="16">
        <f t="shared" ref="F931" si="335">+B931+D931</f>
        <v>197.3</v>
      </c>
      <c r="G931">
        <f t="shared" ref="G931" si="336">+C931+E931</f>
        <v>201.3</v>
      </c>
      <c r="H931" s="20">
        <f t="shared" ref="H931" si="337">+(F931/G931-1)*100</f>
        <v>-1.9870839542970642</v>
      </c>
    </row>
    <row r="932" spans="1:9" x14ac:dyDescent="0.25">
      <c r="A932" s="5">
        <f t="shared" si="249"/>
        <v>45372</v>
      </c>
      <c r="B932">
        <f>'321'!B76</f>
        <v>52.5</v>
      </c>
      <c r="C932">
        <f>'321'!C76</f>
        <v>58.5</v>
      </c>
      <c r="D932">
        <f>'321'!D76</f>
        <v>144.80000000000001</v>
      </c>
      <c r="E932">
        <f>'321'!E76</f>
        <v>143.80000000000001</v>
      </c>
      <c r="F932" s="16">
        <f t="shared" ref="F932" si="338">+B932+D932</f>
        <v>197.3</v>
      </c>
      <c r="G932">
        <f t="shared" ref="G932" si="339">+C932+E932</f>
        <v>202.3</v>
      </c>
      <c r="H932" s="20">
        <f t="shared" ref="H932" si="340">+(F932/G932-1)*100</f>
        <v>-2.4715768660405368</v>
      </c>
    </row>
    <row r="933" spans="1:9" x14ac:dyDescent="0.25">
      <c r="A933" s="5">
        <f t="shared" si="249"/>
        <v>45379</v>
      </c>
      <c r="B933">
        <f>'0328'!B76</f>
        <v>52.5</v>
      </c>
      <c r="C933">
        <f>'0328'!C76</f>
        <v>61.5</v>
      </c>
      <c r="D933">
        <f>'0328'!D76</f>
        <v>144.80000000000001</v>
      </c>
      <c r="E933">
        <f>'0328'!E76</f>
        <v>143.80000000000001</v>
      </c>
      <c r="F933" s="16">
        <f t="shared" ref="F933" si="341">+B933+D933</f>
        <v>197.3</v>
      </c>
      <c r="G933">
        <f t="shared" ref="G933" si="342">+C933+E933</f>
        <v>205.3</v>
      </c>
      <c r="H933" s="20">
        <f t="shared" ref="H933" si="343">+(F933/G933-1)*100</f>
        <v>-3.8967364831953288</v>
      </c>
      <c r="I933">
        <f>'0328'!F76</f>
        <v>42</v>
      </c>
    </row>
    <row r="934" spans="1:9" x14ac:dyDescent="0.25">
      <c r="A934" s="5">
        <f t="shared" si="249"/>
        <v>45386</v>
      </c>
      <c r="B934">
        <f>'0404'!B77</f>
        <v>52.5</v>
      </c>
      <c r="C934">
        <f>'0404'!C77</f>
        <v>21.5</v>
      </c>
      <c r="D934">
        <f>'0404'!D77</f>
        <v>144.80000000000001</v>
      </c>
      <c r="E934">
        <f>'0404'!E77</f>
        <v>143.80000000000001</v>
      </c>
      <c r="F934" s="16">
        <f t="shared" ref="F934" si="344">+B934+D934</f>
        <v>197.3</v>
      </c>
      <c r="G934">
        <f t="shared" ref="G934" si="345">+C934+E934</f>
        <v>165.3</v>
      </c>
      <c r="H934" s="20">
        <f t="shared" ref="H934" si="346">+(F934/G934-1)*100</f>
        <v>19.358741681790683</v>
      </c>
      <c r="I934">
        <f>'0404'!F77</f>
        <v>42</v>
      </c>
    </row>
    <row r="935" spans="1:9" x14ac:dyDescent="0.25">
      <c r="A935" s="5">
        <f t="shared" si="249"/>
        <v>45393</v>
      </c>
      <c r="B935">
        <f>'0411'!B77</f>
        <v>52.5</v>
      </c>
      <c r="C935">
        <f>'0411'!C77</f>
        <v>21.5</v>
      </c>
      <c r="D935">
        <f>'0411'!D77</f>
        <v>144.80000000000001</v>
      </c>
      <c r="E935">
        <f>'0411'!E77</f>
        <v>143.80000000000001</v>
      </c>
      <c r="F935" s="16">
        <f t="shared" ref="F935" si="347">+B935+D935</f>
        <v>197.3</v>
      </c>
      <c r="G935">
        <f t="shared" ref="G935" si="348">+C935+E935</f>
        <v>165.3</v>
      </c>
      <c r="H935" s="20">
        <f t="shared" ref="H935" si="349">+(F935/G935-1)*100</f>
        <v>19.358741681790683</v>
      </c>
      <c r="I935">
        <f>'0411'!F77</f>
        <v>42</v>
      </c>
    </row>
    <row r="936" spans="1:9" x14ac:dyDescent="0.25">
      <c r="A936" s="5">
        <f t="shared" si="249"/>
        <v>45400</v>
      </c>
      <c r="B936">
        <f>'0418'!B77</f>
        <v>52.5</v>
      </c>
      <c r="C936">
        <f>'0418'!C77</f>
        <v>21.5</v>
      </c>
      <c r="D936">
        <f>'0418'!D77</f>
        <v>144.80000000000001</v>
      </c>
      <c r="E936">
        <f>'0418'!E77</f>
        <v>143.80000000000001</v>
      </c>
      <c r="F936" s="16">
        <f t="shared" ref="F936" si="350">+B936+D936</f>
        <v>197.3</v>
      </c>
      <c r="G936">
        <f t="shared" ref="G936" si="351">+C936+E936</f>
        <v>165.3</v>
      </c>
      <c r="H936" s="20">
        <f t="shared" ref="H936" si="352">+(F936/G936-1)*100</f>
        <v>19.358741681790683</v>
      </c>
      <c r="I936">
        <f>'0418'!F77</f>
        <v>45</v>
      </c>
    </row>
    <row r="937" spans="1:9" x14ac:dyDescent="0.25">
      <c r="A937" s="5">
        <f t="shared" si="249"/>
        <v>45407</v>
      </c>
      <c r="B937">
        <f>'0425'!B77</f>
        <v>52.5</v>
      </c>
      <c r="C937">
        <f>'0425'!C77</f>
        <v>18.5</v>
      </c>
      <c r="D937">
        <f>'0425'!D77</f>
        <v>144.80000000000001</v>
      </c>
      <c r="E937">
        <f>'0425'!E77</f>
        <v>143.80000000000001</v>
      </c>
      <c r="F937" s="16">
        <f t="shared" ref="F937" si="353">+B937+D937</f>
        <v>197.3</v>
      </c>
      <c r="G937">
        <f t="shared" ref="G937" si="354">+C937+E937</f>
        <v>162.30000000000001</v>
      </c>
      <c r="H937" s="20">
        <f t="shared" ref="H937" si="355">+(F937/G937-1)*100</f>
        <v>21.565003080714717</v>
      </c>
      <c r="I937">
        <f>'0425'!F77</f>
        <v>71.5</v>
      </c>
    </row>
    <row r="938" spans="1:9" x14ac:dyDescent="0.25">
      <c r="A938" s="5">
        <f t="shared" si="249"/>
        <v>45414</v>
      </c>
      <c r="B938">
        <f>'0502'!B77</f>
        <v>52.5</v>
      </c>
      <c r="C938">
        <f>'0502'!C77</f>
        <v>18.5</v>
      </c>
      <c r="D938">
        <f>'0502'!D77</f>
        <v>144.80000000000001</v>
      </c>
      <c r="E938">
        <f>'0502'!E77</f>
        <v>143.80000000000001</v>
      </c>
      <c r="F938" s="16">
        <f t="shared" ref="F938" si="356">+B938+D938</f>
        <v>197.3</v>
      </c>
      <c r="G938">
        <f t="shared" ref="G938" si="357">+C938+E938</f>
        <v>162.30000000000001</v>
      </c>
      <c r="H938" s="20">
        <f t="shared" ref="H938" si="358">+(F938/G938-1)*100</f>
        <v>21.565003080714717</v>
      </c>
      <c r="I938">
        <f>'0502'!F77</f>
        <v>72.5</v>
      </c>
    </row>
    <row r="939" spans="1:9" x14ac:dyDescent="0.25">
      <c r="A939" s="5">
        <f t="shared" si="249"/>
        <v>45421</v>
      </c>
      <c r="B939">
        <f>'0509'!B77</f>
        <v>23.5</v>
      </c>
      <c r="C939">
        <f>'0509'!C77</f>
        <v>18.5</v>
      </c>
      <c r="D939">
        <f>'0509'!D77</f>
        <v>177.8</v>
      </c>
      <c r="E939">
        <f>'0509'!E77</f>
        <v>143.80000000000001</v>
      </c>
      <c r="F939" s="16">
        <f t="shared" ref="F939" si="359">+B939+D939</f>
        <v>201.3</v>
      </c>
      <c r="G939">
        <f t="shared" ref="G939" si="360">+C939+E939</f>
        <v>162.30000000000001</v>
      </c>
      <c r="H939" s="20">
        <f t="shared" ref="H939" si="361">+(F939/G939-1)*100</f>
        <v>24.029574861367831</v>
      </c>
      <c r="I939">
        <f>'0509'!F77</f>
        <v>85</v>
      </c>
    </row>
    <row r="940" spans="1:9" x14ac:dyDescent="0.25">
      <c r="A940" s="5">
        <f t="shared" si="249"/>
        <v>45428</v>
      </c>
      <c r="B940">
        <f>'0516'!B77</f>
        <v>23.5</v>
      </c>
      <c r="C940">
        <f>'0516'!C77</f>
        <v>18.5</v>
      </c>
      <c r="D940">
        <f>'0516'!D77</f>
        <v>177.8</v>
      </c>
      <c r="E940">
        <f>'0516'!E77</f>
        <v>143.80000000000001</v>
      </c>
      <c r="F940" s="16">
        <f t="shared" ref="F940" si="362">+B940+D940</f>
        <v>201.3</v>
      </c>
      <c r="G940">
        <f t="shared" ref="G940" si="363">+C940+E940</f>
        <v>162.30000000000001</v>
      </c>
      <c r="H940" s="20">
        <f t="shared" ref="H940" si="364">+(F940/G940-1)*100</f>
        <v>24.029574861367831</v>
      </c>
      <c r="I940">
        <f>'0516'!F77</f>
        <v>85</v>
      </c>
    </row>
    <row r="941" spans="1:9" x14ac:dyDescent="0.25">
      <c r="A941" s="5">
        <f t="shared" si="249"/>
        <v>45435</v>
      </c>
      <c r="B941">
        <f>'0523'!B77</f>
        <v>23.5</v>
      </c>
      <c r="C941">
        <f>'0523'!C77</f>
        <v>0</v>
      </c>
      <c r="D941">
        <f>'0523'!D77</f>
        <v>177.8</v>
      </c>
      <c r="E941">
        <f>'0523'!E77</f>
        <v>163.6</v>
      </c>
      <c r="F941" s="16">
        <f t="shared" ref="F941" si="365">+B941+D941</f>
        <v>201.3</v>
      </c>
      <c r="G941">
        <f t="shared" ref="G941" si="366">+C941+E941</f>
        <v>163.6</v>
      </c>
      <c r="H941" s="20">
        <f t="shared" ref="H941" si="367">+(F941/G941-1)*100</f>
        <v>23.044009779951114</v>
      </c>
      <c r="I941">
        <f>'0523'!F77</f>
        <v>85</v>
      </c>
    </row>
    <row r="942" spans="1:9" x14ac:dyDescent="0.25">
      <c r="A942" s="5">
        <f t="shared" si="249"/>
        <v>45442</v>
      </c>
      <c r="B942">
        <f>'0530'!B71</f>
        <v>23.5</v>
      </c>
      <c r="C942">
        <f>'0530'!C71</f>
        <v>66.099999999999994</v>
      </c>
      <c r="D942">
        <f>'0530'!D71</f>
        <v>177.8</v>
      </c>
      <c r="E942">
        <f>'0530'!E71</f>
        <v>2.8</v>
      </c>
      <c r="F942" s="16">
        <f t="shared" ref="F942" si="368">+B942+D942</f>
        <v>201.3</v>
      </c>
      <c r="G942">
        <f t="shared" ref="G942" si="369">+C942+E942</f>
        <v>68.899999999999991</v>
      </c>
      <c r="H942" s="20">
        <f t="shared" ref="H942" si="370">+(F942/G942-1)*100</f>
        <v>192.16255442670541</v>
      </c>
      <c r="I942">
        <f>'0530'!F71</f>
        <v>85</v>
      </c>
    </row>
    <row r="943" spans="1:9" x14ac:dyDescent="0.25">
      <c r="A943" s="5">
        <f t="shared" si="249"/>
        <v>45449</v>
      </c>
      <c r="B943">
        <f>'0606'!B58</f>
        <v>108.5</v>
      </c>
      <c r="C943">
        <f>'0606'!C58</f>
        <v>66.099999999999994</v>
      </c>
      <c r="D943">
        <f>'0606'!D58</f>
        <v>0</v>
      </c>
      <c r="E943">
        <f>'0606'!E58</f>
        <v>2.8</v>
      </c>
      <c r="F943" s="16">
        <f t="shared" ref="F943" si="371">+B943+D943</f>
        <v>108.5</v>
      </c>
      <c r="G943">
        <f t="shared" ref="G943" si="372">+C943+E943</f>
        <v>68.899999999999991</v>
      </c>
      <c r="H943" s="20">
        <f t="shared" ref="H943" si="373">+(F943/G943-1)*100</f>
        <v>57.474600870827295</v>
      </c>
    </row>
    <row r="65523" spans="1:8" x14ac:dyDescent="0.25">
      <c r="A65523" s="5"/>
    </row>
    <row r="65524" spans="1:8" x14ac:dyDescent="0.25">
      <c r="H65524" s="20"/>
    </row>
  </sheetData>
  <mergeCells count="2">
    <mergeCell ref="D1:E1"/>
    <mergeCell ref="F1:G1"/>
  </mergeCells>
  <phoneticPr fontId="7" type="noConversion"/>
  <pageMargins left="0.75" right="0.75" top="1" bottom="1" header="0.5" footer="0.5"/>
  <pageSetup orientation="portrait" r:id="rId1"/>
  <headerFooter alignWithMargins="0"/>
  <ignoredErrors>
    <ignoredError sqref="H661:H670 H697:H716" evalError="1"/>
  </ignoredErrors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40">
    <tabColor indexed="41"/>
  </sheetPr>
  <dimension ref="A1:M65526"/>
  <sheetViews>
    <sheetView zoomScale="130" zoomScaleNormal="130" workbookViewId="0">
      <pane xSplit="1" ySplit="3" topLeftCell="B934" activePane="bottomRight" state="frozen"/>
      <selection pane="topRight" activeCell="B1" sqref="B1"/>
      <selection pane="bottomLeft" activeCell="A4" sqref="A4"/>
      <selection pane="bottomRight" activeCell="B947" sqref="B947"/>
    </sheetView>
  </sheetViews>
  <sheetFormatPr defaultRowHeight="13.2" x14ac:dyDescent="0.25"/>
  <cols>
    <col min="1" max="1" width="12.6640625" customWidth="1"/>
    <col min="2" max="2" width="11.44140625" customWidth="1"/>
    <col min="3" max="3" width="11" customWidth="1"/>
    <col min="4" max="4" width="10.88671875" customWidth="1"/>
    <col min="5" max="5" width="11" customWidth="1"/>
    <col min="6" max="6" width="10.44140625" customWidth="1"/>
    <col min="7" max="7" width="11.33203125" customWidth="1"/>
    <col min="8" max="8" width="10.5546875" customWidth="1"/>
  </cols>
  <sheetData>
    <row r="1" spans="1:9" x14ac:dyDescent="0.25">
      <c r="D1" s="400"/>
      <c r="E1" s="400"/>
      <c r="F1" s="400"/>
      <c r="G1" s="400"/>
    </row>
    <row r="2" spans="1:9" ht="15.6" x14ac:dyDescent="0.3">
      <c r="A2" s="35" t="s">
        <v>660</v>
      </c>
      <c r="B2" s="112" t="s">
        <v>608</v>
      </c>
      <c r="C2" s="112"/>
      <c r="D2" s="399" t="s">
        <v>609</v>
      </c>
      <c r="E2" s="399"/>
      <c r="F2" s="399" t="s">
        <v>610</v>
      </c>
      <c r="G2" s="399"/>
      <c r="H2" s="112"/>
      <c r="I2" s="35" t="s">
        <v>640</v>
      </c>
    </row>
    <row r="3" spans="1:9" ht="15.6" x14ac:dyDescent="0.3">
      <c r="A3" s="35" t="s">
        <v>657</v>
      </c>
      <c r="B3" s="112" t="s">
        <v>613</v>
      </c>
      <c r="C3" s="112" t="s">
        <v>614</v>
      </c>
      <c r="D3" s="112" t="s">
        <v>613</v>
      </c>
      <c r="E3" s="112" t="s">
        <v>614</v>
      </c>
      <c r="F3" s="112" t="s">
        <v>642</v>
      </c>
      <c r="G3" s="112" t="s">
        <v>614</v>
      </c>
      <c r="H3" s="112" t="s">
        <v>4</v>
      </c>
      <c r="I3" s="103" t="s">
        <v>643</v>
      </c>
    </row>
    <row r="4" spans="1:9" x14ac:dyDescent="0.25">
      <c r="A4" s="5">
        <v>38855</v>
      </c>
      <c r="D4" s="273"/>
      <c r="E4" s="273"/>
      <c r="F4" s="273"/>
      <c r="G4" s="273"/>
    </row>
    <row r="5" spans="1:9" x14ac:dyDescent="0.25">
      <c r="A5" s="5">
        <v>38862</v>
      </c>
      <c r="B5" s="272"/>
      <c r="C5" s="272"/>
      <c r="D5" s="272"/>
      <c r="E5" s="272"/>
      <c r="F5" s="272"/>
      <c r="G5" s="272"/>
    </row>
    <row r="6" spans="1:9" x14ac:dyDescent="0.25">
      <c r="A6" s="5">
        <f>+A5+7</f>
        <v>38869</v>
      </c>
      <c r="B6">
        <v>0</v>
      </c>
      <c r="C6">
        <v>157.5</v>
      </c>
      <c r="D6">
        <v>0</v>
      </c>
      <c r="E6">
        <v>0</v>
      </c>
      <c r="F6">
        <f t="shared" ref="F6:G8" si="0">+B6+D6</f>
        <v>0</v>
      </c>
      <c r="G6">
        <f t="shared" si="0"/>
        <v>157.5</v>
      </c>
      <c r="H6" s="13">
        <f t="shared" ref="H6:H11" si="1">+(F6/G6-1)*100</f>
        <v>-100</v>
      </c>
    </row>
    <row r="7" spans="1:9" x14ac:dyDescent="0.25">
      <c r="A7" s="5">
        <f t="shared" ref="A7:A214" si="2">+A6+7</f>
        <v>38876</v>
      </c>
      <c r="B7">
        <v>0</v>
      </c>
      <c r="C7">
        <v>157.5</v>
      </c>
      <c r="D7">
        <v>0</v>
      </c>
      <c r="E7">
        <v>0</v>
      </c>
      <c r="F7">
        <f t="shared" si="0"/>
        <v>0</v>
      </c>
      <c r="G7">
        <f t="shared" si="0"/>
        <v>157.5</v>
      </c>
      <c r="H7" s="13">
        <f t="shared" si="1"/>
        <v>-100</v>
      </c>
    </row>
    <row r="8" spans="1:9" x14ac:dyDescent="0.25">
      <c r="A8" s="5">
        <f t="shared" si="2"/>
        <v>38883</v>
      </c>
      <c r="B8">
        <v>0</v>
      </c>
      <c r="C8">
        <v>157.5</v>
      </c>
      <c r="D8">
        <v>0</v>
      </c>
      <c r="E8">
        <v>0</v>
      </c>
      <c r="F8">
        <f t="shared" si="0"/>
        <v>0</v>
      </c>
      <c r="G8">
        <f t="shared" si="0"/>
        <v>157.5</v>
      </c>
      <c r="H8" s="13">
        <f t="shared" si="1"/>
        <v>-100</v>
      </c>
    </row>
    <row r="9" spans="1:9" x14ac:dyDescent="0.25">
      <c r="A9" s="5">
        <f t="shared" si="2"/>
        <v>38890</v>
      </c>
      <c r="B9">
        <v>0</v>
      </c>
      <c r="C9">
        <v>157.5</v>
      </c>
      <c r="D9">
        <v>0</v>
      </c>
      <c r="E9">
        <v>0</v>
      </c>
      <c r="F9">
        <f t="shared" ref="F9:G11" si="3">+B9+D9</f>
        <v>0</v>
      </c>
      <c r="G9">
        <f t="shared" si="3"/>
        <v>157.5</v>
      </c>
      <c r="H9" s="13">
        <f t="shared" si="1"/>
        <v>-100</v>
      </c>
    </row>
    <row r="10" spans="1:9" x14ac:dyDescent="0.25">
      <c r="A10" s="5">
        <f t="shared" si="2"/>
        <v>38897</v>
      </c>
      <c r="B10">
        <v>0</v>
      </c>
      <c r="C10">
        <v>212.5</v>
      </c>
      <c r="D10">
        <v>0</v>
      </c>
      <c r="E10">
        <v>0</v>
      </c>
      <c r="F10">
        <f t="shared" si="3"/>
        <v>0</v>
      </c>
      <c r="G10">
        <f t="shared" si="3"/>
        <v>212.5</v>
      </c>
      <c r="H10" s="20">
        <f t="shared" si="1"/>
        <v>-100</v>
      </c>
    </row>
    <row r="11" spans="1:9" x14ac:dyDescent="0.25">
      <c r="A11" s="5">
        <f t="shared" si="2"/>
        <v>38904</v>
      </c>
      <c r="B11">
        <v>0</v>
      </c>
      <c r="C11">
        <v>267.5</v>
      </c>
      <c r="D11">
        <v>0</v>
      </c>
      <c r="E11">
        <v>0</v>
      </c>
      <c r="F11">
        <f t="shared" si="3"/>
        <v>0</v>
      </c>
      <c r="G11">
        <f t="shared" si="3"/>
        <v>267.5</v>
      </c>
      <c r="H11" s="20">
        <f t="shared" si="1"/>
        <v>-100</v>
      </c>
    </row>
    <row r="12" spans="1:9" x14ac:dyDescent="0.25">
      <c r="A12" s="5">
        <f t="shared" si="2"/>
        <v>38911</v>
      </c>
      <c r="B12">
        <v>0</v>
      </c>
      <c r="C12">
        <v>267.5</v>
      </c>
      <c r="D12">
        <v>0</v>
      </c>
      <c r="E12">
        <v>0</v>
      </c>
      <c r="F12">
        <f t="shared" ref="F12:G39" si="4">+B12+D12</f>
        <v>0</v>
      </c>
      <c r="G12">
        <f t="shared" si="4"/>
        <v>267.5</v>
      </c>
      <c r="H12" s="20">
        <f t="shared" ref="H12:H39" si="5">+(F12/G12-1)*100</f>
        <v>-100</v>
      </c>
    </row>
    <row r="13" spans="1:9" x14ac:dyDescent="0.25">
      <c r="A13" s="5">
        <f t="shared" si="2"/>
        <v>38918</v>
      </c>
      <c r="B13">
        <v>0</v>
      </c>
      <c r="C13">
        <v>267.5</v>
      </c>
      <c r="D13">
        <v>0</v>
      </c>
      <c r="E13">
        <v>0</v>
      </c>
      <c r="F13">
        <f t="shared" si="4"/>
        <v>0</v>
      </c>
      <c r="G13">
        <f t="shared" si="4"/>
        <v>267.5</v>
      </c>
      <c r="H13" s="20">
        <f t="shared" si="5"/>
        <v>-100</v>
      </c>
    </row>
    <row r="14" spans="1:9" x14ac:dyDescent="0.25">
      <c r="A14" s="5">
        <f t="shared" si="2"/>
        <v>38925</v>
      </c>
      <c r="B14">
        <v>0</v>
      </c>
      <c r="C14">
        <v>322.5</v>
      </c>
      <c r="D14">
        <v>0</v>
      </c>
      <c r="E14">
        <v>59.9</v>
      </c>
      <c r="F14">
        <f t="shared" si="4"/>
        <v>0</v>
      </c>
      <c r="G14">
        <f t="shared" si="4"/>
        <v>382.4</v>
      </c>
      <c r="H14" s="20">
        <f t="shared" si="5"/>
        <v>-100</v>
      </c>
    </row>
    <row r="15" spans="1:9" x14ac:dyDescent="0.25">
      <c r="A15" s="5">
        <f t="shared" si="2"/>
        <v>38932</v>
      </c>
      <c r="B15">
        <v>0</v>
      </c>
      <c r="C15">
        <v>377.5</v>
      </c>
      <c r="D15">
        <v>0</v>
      </c>
      <c r="E15">
        <v>599.9</v>
      </c>
      <c r="F15">
        <f t="shared" si="4"/>
        <v>0</v>
      </c>
      <c r="G15">
        <f t="shared" si="4"/>
        <v>977.4</v>
      </c>
      <c r="H15" s="20">
        <f t="shared" si="5"/>
        <v>-100</v>
      </c>
    </row>
    <row r="16" spans="1:9" x14ac:dyDescent="0.25">
      <c r="A16" s="5">
        <f t="shared" si="2"/>
        <v>38939</v>
      </c>
      <c r="B16">
        <v>0</v>
      </c>
      <c r="C16">
        <v>377.5</v>
      </c>
      <c r="D16">
        <v>0</v>
      </c>
      <c r="E16" s="19">
        <v>117.6</v>
      </c>
      <c r="F16">
        <f t="shared" si="4"/>
        <v>0</v>
      </c>
      <c r="G16" s="19">
        <f t="shared" si="4"/>
        <v>495.1</v>
      </c>
      <c r="H16" s="20">
        <f t="shared" si="5"/>
        <v>-100</v>
      </c>
      <c r="I16" t="s">
        <v>661</v>
      </c>
    </row>
    <row r="17" spans="1:9" x14ac:dyDescent="0.25">
      <c r="A17" s="5">
        <f t="shared" si="2"/>
        <v>38946</v>
      </c>
      <c r="B17">
        <v>0</v>
      </c>
      <c r="C17" s="21">
        <v>627.5</v>
      </c>
      <c r="D17">
        <v>0</v>
      </c>
      <c r="E17" s="21">
        <v>117.6</v>
      </c>
      <c r="F17">
        <f t="shared" si="4"/>
        <v>0</v>
      </c>
      <c r="G17">
        <f t="shared" si="4"/>
        <v>745.1</v>
      </c>
      <c r="H17" s="20">
        <f t="shared" si="5"/>
        <v>-100</v>
      </c>
      <c r="I17" s="21" t="s">
        <v>662</v>
      </c>
    </row>
    <row r="18" spans="1:9" x14ac:dyDescent="0.25">
      <c r="A18" s="5">
        <f t="shared" si="2"/>
        <v>38953</v>
      </c>
      <c r="B18">
        <v>0</v>
      </c>
      <c r="C18">
        <v>627.5</v>
      </c>
      <c r="D18">
        <v>0</v>
      </c>
      <c r="E18">
        <v>174.6</v>
      </c>
      <c r="F18">
        <f t="shared" si="4"/>
        <v>0</v>
      </c>
      <c r="G18">
        <f t="shared" si="4"/>
        <v>802.1</v>
      </c>
      <c r="H18" s="20">
        <f t="shared" si="5"/>
        <v>-100</v>
      </c>
    </row>
    <row r="19" spans="1:9" x14ac:dyDescent="0.25">
      <c r="A19" s="5">
        <f t="shared" si="2"/>
        <v>38960</v>
      </c>
      <c r="B19">
        <v>0</v>
      </c>
      <c r="C19">
        <v>627.5</v>
      </c>
      <c r="D19">
        <v>0</v>
      </c>
      <c r="E19">
        <v>174.6</v>
      </c>
      <c r="F19">
        <f t="shared" si="4"/>
        <v>0</v>
      </c>
      <c r="G19">
        <f t="shared" si="4"/>
        <v>802.1</v>
      </c>
      <c r="H19" s="20">
        <f t="shared" si="5"/>
        <v>-100</v>
      </c>
    </row>
    <row r="20" spans="1:9" x14ac:dyDescent="0.25">
      <c r="A20" s="5">
        <f t="shared" si="2"/>
        <v>38967</v>
      </c>
      <c r="B20">
        <v>0</v>
      </c>
      <c r="C20">
        <v>627.5</v>
      </c>
      <c r="D20">
        <v>0</v>
      </c>
      <c r="E20">
        <v>174.6</v>
      </c>
      <c r="F20">
        <f t="shared" si="4"/>
        <v>0</v>
      </c>
      <c r="G20">
        <f t="shared" si="4"/>
        <v>802.1</v>
      </c>
      <c r="H20" s="20">
        <f t="shared" si="5"/>
        <v>-100</v>
      </c>
    </row>
    <row r="21" spans="1:9" x14ac:dyDescent="0.25">
      <c r="A21" s="5">
        <f t="shared" si="2"/>
        <v>38974</v>
      </c>
      <c r="B21">
        <v>0</v>
      </c>
      <c r="C21">
        <v>520.1</v>
      </c>
      <c r="D21">
        <v>0</v>
      </c>
      <c r="E21">
        <v>282.60000000000002</v>
      </c>
      <c r="F21">
        <f t="shared" si="4"/>
        <v>0</v>
      </c>
      <c r="G21">
        <f t="shared" si="4"/>
        <v>802.7</v>
      </c>
      <c r="H21" s="20">
        <f t="shared" si="5"/>
        <v>-100</v>
      </c>
    </row>
    <row r="22" spans="1:9" x14ac:dyDescent="0.25">
      <c r="A22" s="5">
        <f t="shared" si="2"/>
        <v>38981</v>
      </c>
      <c r="B22">
        <v>0</v>
      </c>
      <c r="C22">
        <v>670.1</v>
      </c>
      <c r="D22">
        <v>0</v>
      </c>
      <c r="E22">
        <v>388.5</v>
      </c>
      <c r="F22">
        <f t="shared" si="4"/>
        <v>0</v>
      </c>
      <c r="G22">
        <f t="shared" si="4"/>
        <v>1058.5999999999999</v>
      </c>
      <c r="H22" s="20">
        <f t="shared" si="5"/>
        <v>-100</v>
      </c>
    </row>
    <row r="23" spans="1:9" x14ac:dyDescent="0.25">
      <c r="A23" s="5">
        <f t="shared" si="2"/>
        <v>38988</v>
      </c>
      <c r="B23">
        <v>0</v>
      </c>
      <c r="C23">
        <v>670.1</v>
      </c>
      <c r="D23">
        <v>0</v>
      </c>
      <c r="E23">
        <v>388.5</v>
      </c>
      <c r="F23">
        <f t="shared" si="4"/>
        <v>0</v>
      </c>
      <c r="G23">
        <f t="shared" si="4"/>
        <v>1058.5999999999999</v>
      </c>
      <c r="H23" s="20">
        <f t="shared" si="5"/>
        <v>-100</v>
      </c>
    </row>
    <row r="24" spans="1:9" x14ac:dyDescent="0.25">
      <c r="A24" s="5">
        <f t="shared" si="2"/>
        <v>38995</v>
      </c>
      <c r="B24">
        <v>300</v>
      </c>
      <c r="C24">
        <v>615.1</v>
      </c>
      <c r="D24">
        <v>0</v>
      </c>
      <c r="E24">
        <v>443.4</v>
      </c>
      <c r="F24">
        <f t="shared" si="4"/>
        <v>300</v>
      </c>
      <c r="G24">
        <f t="shared" si="4"/>
        <v>1058.5</v>
      </c>
      <c r="H24" s="20">
        <f t="shared" si="5"/>
        <v>-71.658006613131803</v>
      </c>
    </row>
    <row r="25" spans="1:9" x14ac:dyDescent="0.25">
      <c r="A25" s="5">
        <f t="shared" si="2"/>
        <v>39002</v>
      </c>
      <c r="B25">
        <v>300</v>
      </c>
      <c r="C25">
        <v>577.5</v>
      </c>
      <c r="D25">
        <v>0</v>
      </c>
      <c r="E25">
        <v>496</v>
      </c>
      <c r="F25">
        <f t="shared" si="4"/>
        <v>300</v>
      </c>
      <c r="G25">
        <f t="shared" si="4"/>
        <v>1073.5</v>
      </c>
      <c r="H25" s="20">
        <f t="shared" si="5"/>
        <v>-72.054028877503498</v>
      </c>
    </row>
    <row r="26" spans="1:9" x14ac:dyDescent="0.25">
      <c r="A26" s="5">
        <f t="shared" si="2"/>
        <v>39009</v>
      </c>
      <c r="B26">
        <v>300</v>
      </c>
      <c r="C26">
        <v>481.9</v>
      </c>
      <c r="D26">
        <v>0</v>
      </c>
      <c r="E26">
        <v>592.79999999999995</v>
      </c>
      <c r="F26">
        <f t="shared" si="4"/>
        <v>300</v>
      </c>
      <c r="G26">
        <f t="shared" si="4"/>
        <v>1074.6999999999998</v>
      </c>
      <c r="H26" s="20">
        <f t="shared" si="5"/>
        <v>-72.085233088303696</v>
      </c>
    </row>
    <row r="27" spans="1:9" x14ac:dyDescent="0.25">
      <c r="A27" s="5">
        <f t="shared" si="2"/>
        <v>39016</v>
      </c>
      <c r="B27">
        <v>700</v>
      </c>
      <c r="C27">
        <v>426.6</v>
      </c>
      <c r="D27">
        <v>0</v>
      </c>
      <c r="E27">
        <v>648</v>
      </c>
      <c r="F27">
        <f t="shared" si="4"/>
        <v>700</v>
      </c>
      <c r="G27">
        <f t="shared" si="4"/>
        <v>1074.5999999999999</v>
      </c>
      <c r="H27" s="20">
        <f t="shared" si="5"/>
        <v>-34.859482598176058</v>
      </c>
    </row>
    <row r="28" spans="1:9" x14ac:dyDescent="0.25">
      <c r="A28" s="5">
        <f t="shared" si="2"/>
        <v>39023</v>
      </c>
      <c r="B28">
        <v>700</v>
      </c>
      <c r="C28">
        <v>1226.5999999999999</v>
      </c>
      <c r="D28">
        <v>0</v>
      </c>
      <c r="E28">
        <v>648</v>
      </c>
      <c r="F28">
        <f t="shared" si="4"/>
        <v>700</v>
      </c>
      <c r="G28">
        <f t="shared" si="4"/>
        <v>1874.6</v>
      </c>
      <c r="H28" s="20">
        <f t="shared" si="5"/>
        <v>-62.658700522778197</v>
      </c>
    </row>
    <row r="29" spans="1:9" x14ac:dyDescent="0.25">
      <c r="A29" s="5">
        <f t="shared" si="2"/>
        <v>39030</v>
      </c>
      <c r="B29">
        <v>700</v>
      </c>
      <c r="C29">
        <v>1281.5999999999999</v>
      </c>
      <c r="D29">
        <v>0</v>
      </c>
      <c r="E29">
        <v>648</v>
      </c>
      <c r="F29">
        <f t="shared" si="4"/>
        <v>700</v>
      </c>
      <c r="G29">
        <f t="shared" si="4"/>
        <v>1929.6</v>
      </c>
      <c r="H29" s="20">
        <f t="shared" si="5"/>
        <v>-63.72305140961857</v>
      </c>
    </row>
    <row r="30" spans="1:9" x14ac:dyDescent="0.25">
      <c r="A30" s="5">
        <f t="shared" si="2"/>
        <v>39037</v>
      </c>
      <c r="B30">
        <v>700</v>
      </c>
      <c r="C30">
        <v>1230.5999999999999</v>
      </c>
      <c r="D30">
        <v>0</v>
      </c>
      <c r="E30">
        <v>699</v>
      </c>
      <c r="F30">
        <f t="shared" si="4"/>
        <v>700</v>
      </c>
      <c r="G30">
        <f t="shared" si="4"/>
        <v>1929.6</v>
      </c>
      <c r="H30" s="20">
        <f t="shared" si="5"/>
        <v>-63.72305140961857</v>
      </c>
    </row>
    <row r="31" spans="1:9" x14ac:dyDescent="0.25">
      <c r="A31" s="5">
        <f t="shared" si="2"/>
        <v>39044</v>
      </c>
      <c r="B31">
        <v>700</v>
      </c>
      <c r="C31">
        <v>1175.9000000000001</v>
      </c>
      <c r="D31">
        <v>0</v>
      </c>
      <c r="E31">
        <v>753.8</v>
      </c>
      <c r="F31">
        <f t="shared" si="4"/>
        <v>700</v>
      </c>
      <c r="G31">
        <f t="shared" si="4"/>
        <v>1929.7</v>
      </c>
      <c r="H31" s="20">
        <f t="shared" si="5"/>
        <v>-63.724931336477177</v>
      </c>
    </row>
    <row r="32" spans="1:9" x14ac:dyDescent="0.25">
      <c r="A32" s="5">
        <f t="shared" si="2"/>
        <v>39051</v>
      </c>
      <c r="B32">
        <v>700</v>
      </c>
      <c r="C32">
        <v>1265.9000000000001</v>
      </c>
      <c r="D32">
        <v>0</v>
      </c>
      <c r="E32">
        <v>865.8</v>
      </c>
      <c r="F32">
        <f t="shared" si="4"/>
        <v>700</v>
      </c>
      <c r="G32">
        <f t="shared" si="4"/>
        <v>2131.6999999999998</v>
      </c>
      <c r="H32" s="20">
        <f t="shared" si="5"/>
        <v>-67.16235868086504</v>
      </c>
    </row>
    <row r="33" spans="1:8" x14ac:dyDescent="0.25">
      <c r="A33" s="5">
        <f t="shared" si="2"/>
        <v>39058</v>
      </c>
      <c r="B33">
        <v>700</v>
      </c>
      <c r="C33">
        <v>1265.9000000000001</v>
      </c>
      <c r="D33">
        <v>0</v>
      </c>
      <c r="E33">
        <v>865.8</v>
      </c>
      <c r="F33">
        <f t="shared" si="4"/>
        <v>700</v>
      </c>
      <c r="G33">
        <f t="shared" si="4"/>
        <v>2131.6999999999998</v>
      </c>
      <c r="H33" s="20">
        <f t="shared" si="5"/>
        <v>-67.16235868086504</v>
      </c>
    </row>
    <row r="34" spans="1:8" x14ac:dyDescent="0.25">
      <c r="A34" s="5">
        <f t="shared" si="2"/>
        <v>39065</v>
      </c>
      <c r="B34">
        <v>648.5</v>
      </c>
      <c r="C34">
        <v>1265.9000000000001</v>
      </c>
      <c r="D34">
        <v>51.5</v>
      </c>
      <c r="E34">
        <v>865.8</v>
      </c>
      <c r="F34">
        <f t="shared" si="4"/>
        <v>700</v>
      </c>
      <c r="G34">
        <f t="shared" si="4"/>
        <v>2131.6999999999998</v>
      </c>
      <c r="H34" s="20">
        <f t="shared" si="5"/>
        <v>-67.16235868086504</v>
      </c>
    </row>
    <row r="35" spans="1:8" x14ac:dyDescent="0.25">
      <c r="A35" s="5">
        <f t="shared" si="2"/>
        <v>39072</v>
      </c>
      <c r="B35">
        <v>543.6</v>
      </c>
      <c r="C35">
        <v>1164.2</v>
      </c>
      <c r="D35">
        <v>161.4</v>
      </c>
      <c r="E35">
        <v>967.8</v>
      </c>
      <c r="F35">
        <f t="shared" si="4"/>
        <v>705</v>
      </c>
      <c r="G35">
        <f t="shared" si="4"/>
        <v>2132</v>
      </c>
      <c r="H35" s="20">
        <f t="shared" si="5"/>
        <v>-66.932457786116316</v>
      </c>
    </row>
    <row r="36" spans="1:8" x14ac:dyDescent="0.25">
      <c r="A36" s="5">
        <f t="shared" si="2"/>
        <v>39079</v>
      </c>
      <c r="B36">
        <v>391.1</v>
      </c>
      <c r="C36">
        <v>1164.2</v>
      </c>
      <c r="D36">
        <v>307</v>
      </c>
      <c r="E36">
        <v>967.8</v>
      </c>
      <c r="F36">
        <f t="shared" si="4"/>
        <v>698.1</v>
      </c>
      <c r="G36">
        <f t="shared" si="4"/>
        <v>2132</v>
      </c>
      <c r="H36" s="20">
        <f t="shared" si="5"/>
        <v>-67.256097560975618</v>
      </c>
    </row>
    <row r="37" spans="1:8" x14ac:dyDescent="0.25">
      <c r="A37" s="5">
        <f t="shared" si="2"/>
        <v>39086</v>
      </c>
      <c r="B37">
        <v>296</v>
      </c>
      <c r="C37">
        <v>957</v>
      </c>
      <c r="D37">
        <v>401.7</v>
      </c>
      <c r="E37">
        <v>1177.4000000000001</v>
      </c>
      <c r="F37">
        <f t="shared" si="4"/>
        <v>697.7</v>
      </c>
      <c r="G37">
        <f t="shared" si="4"/>
        <v>2134.4</v>
      </c>
      <c r="H37" s="20">
        <f t="shared" si="5"/>
        <v>-67.311656671664167</v>
      </c>
    </row>
    <row r="38" spans="1:8" x14ac:dyDescent="0.25">
      <c r="A38" s="5">
        <f t="shared" si="2"/>
        <v>39093</v>
      </c>
      <c r="B38">
        <v>354</v>
      </c>
      <c r="C38">
        <v>906.5</v>
      </c>
      <c r="D38">
        <v>443.7</v>
      </c>
      <c r="E38">
        <v>1227.9000000000001</v>
      </c>
      <c r="F38">
        <f t="shared" si="4"/>
        <v>797.7</v>
      </c>
      <c r="G38">
        <f t="shared" si="4"/>
        <v>2134.4</v>
      </c>
      <c r="H38" s="20">
        <f t="shared" si="5"/>
        <v>-62.626499250374813</v>
      </c>
    </row>
    <row r="39" spans="1:8" x14ac:dyDescent="0.25">
      <c r="A39" s="5">
        <f t="shared" si="2"/>
        <v>39100</v>
      </c>
      <c r="B39">
        <v>304</v>
      </c>
      <c r="C39">
        <v>855.3</v>
      </c>
      <c r="D39">
        <v>497.1</v>
      </c>
      <c r="E39">
        <v>1279.0999999999999</v>
      </c>
      <c r="F39">
        <f t="shared" si="4"/>
        <v>801.1</v>
      </c>
      <c r="G39">
        <f t="shared" si="4"/>
        <v>2134.3999999999996</v>
      </c>
      <c r="H39" s="20">
        <f t="shared" si="5"/>
        <v>-62.467203898050961</v>
      </c>
    </row>
    <row r="40" spans="1:8" x14ac:dyDescent="0.25">
      <c r="A40" s="5">
        <f t="shared" si="2"/>
        <v>39107</v>
      </c>
      <c r="B40">
        <v>255.2</v>
      </c>
      <c r="C40">
        <v>755.5</v>
      </c>
      <c r="D40">
        <v>551.1</v>
      </c>
      <c r="E40">
        <v>1375.3</v>
      </c>
      <c r="F40">
        <f t="shared" ref="F40:G42" si="6">+B40+D40</f>
        <v>806.3</v>
      </c>
      <c r="G40">
        <f t="shared" si="6"/>
        <v>2130.8000000000002</v>
      </c>
      <c r="H40" s="20">
        <f t="shared" ref="H40:H45" si="7">+(F40/G40-1)*100</f>
        <v>-62.159752205744326</v>
      </c>
    </row>
    <row r="41" spans="1:8" x14ac:dyDescent="0.25">
      <c r="A41" s="5">
        <f t="shared" si="2"/>
        <v>39114</v>
      </c>
      <c r="B41">
        <v>250</v>
      </c>
      <c r="C41">
        <v>655.8</v>
      </c>
      <c r="D41">
        <v>648.20000000000005</v>
      </c>
      <c r="E41">
        <v>1475</v>
      </c>
      <c r="F41">
        <f t="shared" si="6"/>
        <v>898.2</v>
      </c>
      <c r="G41">
        <f t="shared" si="6"/>
        <v>2130.8000000000002</v>
      </c>
      <c r="H41" s="20">
        <f t="shared" si="7"/>
        <v>-57.846818096489585</v>
      </c>
    </row>
    <row r="42" spans="1:8" x14ac:dyDescent="0.25">
      <c r="A42" s="5">
        <f t="shared" si="2"/>
        <v>39121</v>
      </c>
      <c r="B42">
        <v>250</v>
      </c>
      <c r="C42">
        <v>556.79999999999995</v>
      </c>
      <c r="D42">
        <v>648.20000000000005</v>
      </c>
      <c r="E42">
        <v>1574.3</v>
      </c>
      <c r="F42">
        <f t="shared" si="6"/>
        <v>898.2</v>
      </c>
      <c r="G42">
        <f t="shared" si="6"/>
        <v>2131.1</v>
      </c>
      <c r="H42" s="20">
        <f t="shared" si="7"/>
        <v>-57.852752099854534</v>
      </c>
    </row>
    <row r="43" spans="1:8" x14ac:dyDescent="0.25">
      <c r="A43" s="5">
        <f t="shared" si="2"/>
        <v>39128</v>
      </c>
      <c r="B43">
        <v>250</v>
      </c>
      <c r="C43">
        <v>506.1</v>
      </c>
      <c r="D43">
        <v>648.20000000000005</v>
      </c>
      <c r="E43">
        <v>1625</v>
      </c>
      <c r="F43">
        <f t="shared" ref="F43:G45" si="8">+B43+D43</f>
        <v>898.2</v>
      </c>
      <c r="G43">
        <f t="shared" si="8"/>
        <v>2131.1</v>
      </c>
      <c r="H43" s="20">
        <f t="shared" si="7"/>
        <v>-57.852752099854534</v>
      </c>
    </row>
    <row r="44" spans="1:8" x14ac:dyDescent="0.25">
      <c r="A44" s="5">
        <f t="shared" si="2"/>
        <v>39135</v>
      </c>
      <c r="B44">
        <v>250</v>
      </c>
      <c r="C44">
        <v>454.6</v>
      </c>
      <c r="D44">
        <v>648.20000000000005</v>
      </c>
      <c r="E44">
        <v>1676.5</v>
      </c>
      <c r="F44">
        <f t="shared" si="8"/>
        <v>898.2</v>
      </c>
      <c r="G44">
        <f t="shared" si="8"/>
        <v>2131.1</v>
      </c>
      <c r="H44" s="20">
        <f t="shared" si="7"/>
        <v>-57.852752099854534</v>
      </c>
    </row>
    <row r="45" spans="1:8" x14ac:dyDescent="0.25">
      <c r="A45" s="5">
        <f t="shared" si="2"/>
        <v>39142</v>
      </c>
      <c r="B45">
        <v>250</v>
      </c>
      <c r="C45">
        <v>299.60000000000002</v>
      </c>
      <c r="D45">
        <v>648.20000000000005</v>
      </c>
      <c r="E45">
        <v>1832.8</v>
      </c>
      <c r="F45">
        <f t="shared" si="8"/>
        <v>898.2</v>
      </c>
      <c r="G45">
        <f t="shared" si="8"/>
        <v>2132.4</v>
      </c>
      <c r="H45" s="20">
        <f t="shared" si="7"/>
        <v>-57.878446820483965</v>
      </c>
    </row>
    <row r="46" spans="1:8" x14ac:dyDescent="0.25">
      <c r="A46" s="5">
        <f t="shared" si="2"/>
        <v>39149</v>
      </c>
      <c r="B46">
        <v>250</v>
      </c>
      <c r="C46">
        <v>249.4</v>
      </c>
      <c r="D46">
        <v>648.20000000000005</v>
      </c>
      <c r="E46">
        <v>1883</v>
      </c>
      <c r="F46">
        <f t="shared" ref="F46:G48" si="9">+B46+D46</f>
        <v>898.2</v>
      </c>
      <c r="G46">
        <f t="shared" si="9"/>
        <v>2132.4</v>
      </c>
      <c r="H46" s="20">
        <f t="shared" ref="H46:H51" si="10">+(F46/G46-1)*100</f>
        <v>-57.878446820483965</v>
      </c>
    </row>
    <row r="47" spans="1:8" x14ac:dyDescent="0.25">
      <c r="A47" s="5">
        <f t="shared" si="2"/>
        <v>39156</v>
      </c>
      <c r="B47">
        <v>250</v>
      </c>
      <c r="C47">
        <v>146.9</v>
      </c>
      <c r="D47">
        <v>648.20000000000005</v>
      </c>
      <c r="E47">
        <v>1883</v>
      </c>
      <c r="F47">
        <f t="shared" si="9"/>
        <v>898.2</v>
      </c>
      <c r="G47">
        <f t="shared" si="9"/>
        <v>2029.9</v>
      </c>
      <c r="H47" s="20">
        <f t="shared" si="10"/>
        <v>-55.751514852948425</v>
      </c>
    </row>
    <row r="48" spans="1:8" x14ac:dyDescent="0.25">
      <c r="A48" s="5">
        <f t="shared" si="2"/>
        <v>39163</v>
      </c>
      <c r="B48">
        <v>200</v>
      </c>
      <c r="C48">
        <v>347.1</v>
      </c>
      <c r="D48">
        <v>698.6</v>
      </c>
      <c r="E48">
        <v>1932.8</v>
      </c>
      <c r="F48">
        <f t="shared" si="9"/>
        <v>898.6</v>
      </c>
      <c r="G48">
        <f t="shared" si="9"/>
        <v>2279.9</v>
      </c>
      <c r="H48" s="20">
        <f t="shared" si="10"/>
        <v>-60.585990613623395</v>
      </c>
    </row>
    <row r="49" spans="1:9" x14ac:dyDescent="0.25">
      <c r="A49" s="5">
        <f t="shared" si="2"/>
        <v>39170</v>
      </c>
      <c r="B49">
        <v>200</v>
      </c>
      <c r="C49">
        <v>447.1</v>
      </c>
      <c r="D49">
        <v>698.6</v>
      </c>
      <c r="E49">
        <v>1932.8</v>
      </c>
      <c r="F49">
        <f t="shared" ref="F49:G51" si="11">+B49+D49</f>
        <v>898.6</v>
      </c>
      <c r="G49">
        <f t="shared" si="11"/>
        <v>2379.9</v>
      </c>
      <c r="H49" s="20">
        <f t="shared" si="10"/>
        <v>-62.242111013067777</v>
      </c>
    </row>
    <row r="50" spans="1:9" x14ac:dyDescent="0.25">
      <c r="A50" s="5">
        <f t="shared" si="2"/>
        <v>39177</v>
      </c>
      <c r="B50">
        <v>200</v>
      </c>
      <c r="C50">
        <v>447.1</v>
      </c>
      <c r="D50">
        <v>698.6</v>
      </c>
      <c r="E50">
        <v>1932.8</v>
      </c>
      <c r="F50">
        <f t="shared" si="11"/>
        <v>898.6</v>
      </c>
      <c r="G50">
        <f t="shared" si="11"/>
        <v>2379.9</v>
      </c>
      <c r="H50" s="20">
        <f t="shared" si="10"/>
        <v>-62.242111013067777</v>
      </c>
    </row>
    <row r="51" spans="1:9" x14ac:dyDescent="0.25">
      <c r="A51" s="5">
        <f t="shared" si="2"/>
        <v>39184</v>
      </c>
      <c r="B51">
        <v>200</v>
      </c>
      <c r="C51">
        <v>393.9</v>
      </c>
      <c r="D51">
        <v>698.6</v>
      </c>
      <c r="E51">
        <v>1986.1</v>
      </c>
      <c r="F51">
        <f t="shared" si="11"/>
        <v>898.6</v>
      </c>
      <c r="G51">
        <f t="shared" si="11"/>
        <v>2380</v>
      </c>
      <c r="H51" s="20">
        <f t="shared" si="10"/>
        <v>-62.243697478991592</v>
      </c>
    </row>
    <row r="52" spans="1:9" x14ac:dyDescent="0.25">
      <c r="A52" s="5">
        <f t="shared" si="2"/>
        <v>39191</v>
      </c>
      <c r="B52">
        <v>200</v>
      </c>
      <c r="C52">
        <v>295.89999999999998</v>
      </c>
      <c r="D52">
        <v>698.6</v>
      </c>
      <c r="E52">
        <v>2084.6</v>
      </c>
      <c r="F52">
        <f t="shared" ref="F52:G54" si="12">+B52+D52</f>
        <v>898.6</v>
      </c>
      <c r="G52">
        <f t="shared" si="12"/>
        <v>2380.5</v>
      </c>
      <c r="H52" s="20">
        <f t="shared" ref="H52:H58" si="13">+(F52/G52-1)*100</f>
        <v>-62.251627809283761</v>
      </c>
    </row>
    <row r="53" spans="1:9" x14ac:dyDescent="0.25">
      <c r="A53" s="5">
        <f t="shared" si="2"/>
        <v>39198</v>
      </c>
      <c r="B53">
        <v>200</v>
      </c>
      <c r="C53">
        <v>299.39999999999998</v>
      </c>
      <c r="D53">
        <v>698.6</v>
      </c>
      <c r="E53">
        <v>2135.1999999999998</v>
      </c>
      <c r="F53">
        <f t="shared" si="12"/>
        <v>898.6</v>
      </c>
      <c r="G53">
        <f t="shared" si="12"/>
        <v>2434.6</v>
      </c>
      <c r="H53" s="20">
        <f t="shared" si="13"/>
        <v>-63.090446069169474</v>
      </c>
    </row>
    <row r="54" spans="1:9" x14ac:dyDescent="0.25">
      <c r="A54" s="5">
        <f t="shared" si="2"/>
        <v>39205</v>
      </c>
      <c r="B54">
        <v>200</v>
      </c>
      <c r="C54">
        <v>149.1</v>
      </c>
      <c r="D54">
        <v>698.6</v>
      </c>
      <c r="E54">
        <v>2185.4</v>
      </c>
      <c r="F54">
        <f t="shared" si="12"/>
        <v>898.6</v>
      </c>
      <c r="G54">
        <f t="shared" si="12"/>
        <v>2334.5</v>
      </c>
      <c r="H54" s="20">
        <f t="shared" si="13"/>
        <v>-61.50781751981151</v>
      </c>
    </row>
    <row r="55" spans="1:9" x14ac:dyDescent="0.25">
      <c r="A55" s="5">
        <f t="shared" si="2"/>
        <v>39212</v>
      </c>
      <c r="B55">
        <v>200</v>
      </c>
      <c r="C55">
        <v>149.1</v>
      </c>
      <c r="D55">
        <v>698.6</v>
      </c>
      <c r="E55">
        <v>2185.4</v>
      </c>
      <c r="F55">
        <f t="shared" ref="F55:G57" si="14">+B55+D55</f>
        <v>898.6</v>
      </c>
      <c r="G55">
        <f t="shared" si="14"/>
        <v>2334.5</v>
      </c>
      <c r="H55" s="20">
        <f t="shared" si="13"/>
        <v>-61.50781751981151</v>
      </c>
    </row>
    <row r="56" spans="1:9" x14ac:dyDescent="0.25">
      <c r="A56" s="5">
        <f t="shared" si="2"/>
        <v>39219</v>
      </c>
      <c r="B56">
        <v>200</v>
      </c>
      <c r="C56">
        <v>149.1</v>
      </c>
      <c r="D56">
        <v>698.6</v>
      </c>
      <c r="E56">
        <v>2185.4</v>
      </c>
      <c r="F56">
        <f t="shared" si="14"/>
        <v>898.6</v>
      </c>
      <c r="G56">
        <f t="shared" si="14"/>
        <v>2334.5</v>
      </c>
      <c r="H56" s="20">
        <f t="shared" si="13"/>
        <v>-61.50781751981151</v>
      </c>
      <c r="I56">
        <v>200</v>
      </c>
    </row>
    <row r="57" spans="1:9" x14ac:dyDescent="0.25">
      <c r="A57" s="5">
        <f t="shared" si="2"/>
        <v>39226</v>
      </c>
      <c r="B57">
        <v>100</v>
      </c>
      <c r="C57">
        <v>96.6</v>
      </c>
      <c r="D57">
        <v>747.4</v>
      </c>
      <c r="E57">
        <v>2237.9</v>
      </c>
      <c r="F57">
        <f t="shared" si="14"/>
        <v>847.4</v>
      </c>
      <c r="G57">
        <f t="shared" si="14"/>
        <v>2334.5</v>
      </c>
      <c r="H57" s="20">
        <f t="shared" si="13"/>
        <v>-63.701006639537368</v>
      </c>
      <c r="I57">
        <v>300</v>
      </c>
    </row>
    <row r="58" spans="1:9" x14ac:dyDescent="0.25">
      <c r="A58" s="5">
        <f t="shared" si="2"/>
        <v>39233</v>
      </c>
      <c r="B58" t="e">
        <f>+#REF!</f>
        <v>#REF!</v>
      </c>
      <c r="F58">
        <v>798.5</v>
      </c>
      <c r="G58">
        <v>2337.5</v>
      </c>
      <c r="H58" s="20">
        <f t="shared" si="13"/>
        <v>-65.839572192513373</v>
      </c>
    </row>
    <row r="59" spans="1:9" x14ac:dyDescent="0.25">
      <c r="A59" s="5">
        <f t="shared" si="2"/>
        <v>39240</v>
      </c>
      <c r="B59">
        <v>300</v>
      </c>
      <c r="C59">
        <v>0</v>
      </c>
      <c r="D59">
        <v>0</v>
      </c>
      <c r="E59">
        <v>0</v>
      </c>
      <c r="F59">
        <f t="shared" ref="F59:G61" si="15">+B59+D59</f>
        <v>300</v>
      </c>
      <c r="G59">
        <f t="shared" si="15"/>
        <v>0</v>
      </c>
      <c r="H59" s="20"/>
    </row>
    <row r="60" spans="1:9" x14ac:dyDescent="0.25">
      <c r="A60" s="5">
        <f t="shared" si="2"/>
        <v>39247</v>
      </c>
      <c r="B60">
        <v>300</v>
      </c>
      <c r="C60">
        <v>0</v>
      </c>
      <c r="D60">
        <v>0</v>
      </c>
      <c r="E60">
        <v>0</v>
      </c>
      <c r="F60">
        <f t="shared" si="15"/>
        <v>300</v>
      </c>
      <c r="G60">
        <f t="shared" si="15"/>
        <v>0</v>
      </c>
    </row>
    <row r="61" spans="1:9" x14ac:dyDescent="0.25">
      <c r="A61" s="5">
        <f t="shared" si="2"/>
        <v>39254</v>
      </c>
      <c r="B61">
        <v>300</v>
      </c>
      <c r="C61">
        <v>0</v>
      </c>
      <c r="D61">
        <v>0</v>
      </c>
      <c r="E61">
        <v>0</v>
      </c>
      <c r="F61">
        <f t="shared" si="15"/>
        <v>300</v>
      </c>
      <c r="G61">
        <f t="shared" si="15"/>
        <v>0</v>
      </c>
    </row>
    <row r="62" spans="1:9" x14ac:dyDescent="0.25">
      <c r="A62" s="5">
        <f t="shared" si="2"/>
        <v>39261</v>
      </c>
      <c r="B62">
        <v>300</v>
      </c>
      <c r="C62">
        <v>0</v>
      </c>
      <c r="D62">
        <v>0</v>
      </c>
      <c r="E62">
        <v>0</v>
      </c>
      <c r="F62">
        <f t="shared" ref="F62:G64" si="16">+B62+D62</f>
        <v>300</v>
      </c>
      <c r="G62">
        <f t="shared" si="16"/>
        <v>0</v>
      </c>
    </row>
    <row r="63" spans="1:9" x14ac:dyDescent="0.25">
      <c r="A63" s="5">
        <f t="shared" si="2"/>
        <v>39268</v>
      </c>
      <c r="B63">
        <v>400</v>
      </c>
      <c r="C63">
        <v>0</v>
      </c>
      <c r="D63">
        <v>0</v>
      </c>
      <c r="E63">
        <v>0</v>
      </c>
      <c r="F63">
        <f t="shared" si="16"/>
        <v>400</v>
      </c>
      <c r="G63">
        <f t="shared" si="16"/>
        <v>0</v>
      </c>
    </row>
    <row r="64" spans="1:9" x14ac:dyDescent="0.25">
      <c r="A64" s="5">
        <f t="shared" si="2"/>
        <v>39275</v>
      </c>
      <c r="B64">
        <v>345.2</v>
      </c>
      <c r="C64">
        <v>0</v>
      </c>
      <c r="D64">
        <v>54.8</v>
      </c>
      <c r="E64">
        <v>0</v>
      </c>
      <c r="F64">
        <f t="shared" si="16"/>
        <v>400</v>
      </c>
      <c r="G64">
        <f t="shared" si="16"/>
        <v>0</v>
      </c>
    </row>
    <row r="65" spans="1:7" x14ac:dyDescent="0.25">
      <c r="A65" s="5">
        <f t="shared" si="2"/>
        <v>39282</v>
      </c>
      <c r="B65">
        <v>345.2</v>
      </c>
      <c r="C65">
        <v>0</v>
      </c>
      <c r="D65">
        <v>54.8</v>
      </c>
      <c r="E65">
        <v>0</v>
      </c>
      <c r="F65">
        <f t="shared" ref="F65:G67" si="17">+B65+D65</f>
        <v>400</v>
      </c>
      <c r="G65">
        <f t="shared" si="17"/>
        <v>0</v>
      </c>
    </row>
    <row r="66" spans="1:7" x14ac:dyDescent="0.25">
      <c r="A66" s="5">
        <f t="shared" si="2"/>
        <v>39289</v>
      </c>
      <c r="B66">
        <v>545.20000000000005</v>
      </c>
      <c r="C66">
        <v>0</v>
      </c>
      <c r="D66">
        <v>54.8</v>
      </c>
      <c r="E66">
        <v>0</v>
      </c>
      <c r="F66">
        <f t="shared" si="17"/>
        <v>600</v>
      </c>
      <c r="G66">
        <f t="shared" si="17"/>
        <v>0</v>
      </c>
    </row>
    <row r="67" spans="1:7" x14ac:dyDescent="0.25">
      <c r="A67" s="5">
        <f t="shared" si="2"/>
        <v>39296</v>
      </c>
      <c r="B67">
        <v>500</v>
      </c>
      <c r="C67">
        <v>0</v>
      </c>
      <c r="D67">
        <v>103.6</v>
      </c>
      <c r="E67">
        <v>0</v>
      </c>
      <c r="F67">
        <f t="shared" si="17"/>
        <v>603.6</v>
      </c>
      <c r="G67">
        <f t="shared" si="17"/>
        <v>0</v>
      </c>
    </row>
    <row r="68" spans="1:7" x14ac:dyDescent="0.25">
      <c r="A68" s="5">
        <f t="shared" si="2"/>
        <v>39303</v>
      </c>
      <c r="B68">
        <v>500</v>
      </c>
      <c r="C68">
        <v>0</v>
      </c>
      <c r="D68">
        <v>103.6</v>
      </c>
      <c r="E68">
        <v>0</v>
      </c>
      <c r="F68">
        <f t="shared" ref="F68:G70" si="18">+B68+D68</f>
        <v>603.6</v>
      </c>
      <c r="G68">
        <f t="shared" si="18"/>
        <v>0</v>
      </c>
    </row>
    <row r="69" spans="1:7" x14ac:dyDescent="0.25">
      <c r="A69" s="5">
        <f t="shared" si="2"/>
        <v>39310</v>
      </c>
      <c r="B69">
        <v>402.6</v>
      </c>
      <c r="C69">
        <v>0</v>
      </c>
      <c r="D69">
        <v>201</v>
      </c>
      <c r="E69">
        <v>0</v>
      </c>
      <c r="F69">
        <f t="shared" si="18"/>
        <v>603.6</v>
      </c>
      <c r="G69">
        <f t="shared" si="18"/>
        <v>0</v>
      </c>
    </row>
    <row r="70" spans="1:7" x14ac:dyDescent="0.25">
      <c r="A70" s="5">
        <f t="shared" si="2"/>
        <v>39317</v>
      </c>
      <c r="B70">
        <v>352.6</v>
      </c>
      <c r="C70">
        <v>0</v>
      </c>
      <c r="D70">
        <v>251.3</v>
      </c>
      <c r="E70">
        <v>0</v>
      </c>
      <c r="F70">
        <f t="shared" si="18"/>
        <v>603.90000000000009</v>
      </c>
      <c r="G70">
        <f t="shared" si="18"/>
        <v>0</v>
      </c>
    </row>
    <row r="71" spans="1:7" x14ac:dyDescent="0.25">
      <c r="A71" s="5">
        <f t="shared" si="2"/>
        <v>39324</v>
      </c>
      <c r="B71">
        <v>352.6</v>
      </c>
      <c r="C71">
        <v>0</v>
      </c>
      <c r="D71">
        <v>251.3</v>
      </c>
      <c r="E71">
        <v>0</v>
      </c>
      <c r="F71">
        <f t="shared" ref="F71:G73" si="19">+B71+D71</f>
        <v>603.90000000000009</v>
      </c>
      <c r="G71">
        <f t="shared" si="19"/>
        <v>0</v>
      </c>
    </row>
    <row r="72" spans="1:7" x14ac:dyDescent="0.25">
      <c r="A72" s="29">
        <f t="shared" si="2"/>
        <v>39331</v>
      </c>
      <c r="B72">
        <v>552.6</v>
      </c>
      <c r="C72">
        <v>0</v>
      </c>
      <c r="D72">
        <v>251.3</v>
      </c>
      <c r="E72">
        <v>0</v>
      </c>
      <c r="F72">
        <f t="shared" si="19"/>
        <v>803.90000000000009</v>
      </c>
      <c r="G72">
        <f t="shared" si="19"/>
        <v>0</v>
      </c>
    </row>
    <row r="73" spans="1:7" x14ac:dyDescent="0.25">
      <c r="A73" s="5">
        <f t="shared" si="2"/>
        <v>39338</v>
      </c>
      <c r="B73">
        <v>552.6</v>
      </c>
      <c r="C73">
        <v>0</v>
      </c>
      <c r="D73">
        <v>251.3</v>
      </c>
      <c r="E73">
        <v>0</v>
      </c>
      <c r="F73">
        <f t="shared" si="19"/>
        <v>803.90000000000009</v>
      </c>
      <c r="G73">
        <f t="shared" si="19"/>
        <v>0</v>
      </c>
    </row>
    <row r="74" spans="1:7" x14ac:dyDescent="0.25">
      <c r="A74" s="5">
        <f t="shared" si="2"/>
        <v>39345</v>
      </c>
      <c r="B74">
        <v>1203.7</v>
      </c>
      <c r="C74">
        <v>0</v>
      </c>
      <c r="D74">
        <v>300.10000000000002</v>
      </c>
      <c r="E74">
        <v>0</v>
      </c>
      <c r="F74">
        <f t="shared" ref="F74:G76" si="20">+B74+D74</f>
        <v>1503.8000000000002</v>
      </c>
      <c r="G74">
        <f t="shared" si="20"/>
        <v>0</v>
      </c>
    </row>
    <row r="75" spans="1:7" x14ac:dyDescent="0.25">
      <c r="A75" s="5">
        <f t="shared" si="2"/>
        <v>39352</v>
      </c>
      <c r="B75">
        <v>1152.7</v>
      </c>
      <c r="C75">
        <v>0</v>
      </c>
      <c r="D75">
        <v>350.3</v>
      </c>
      <c r="E75">
        <v>0</v>
      </c>
      <c r="F75">
        <f t="shared" si="20"/>
        <v>1503</v>
      </c>
      <c r="G75">
        <f t="shared" si="20"/>
        <v>0</v>
      </c>
    </row>
    <row r="76" spans="1:7" x14ac:dyDescent="0.25">
      <c r="A76" s="5">
        <f t="shared" si="2"/>
        <v>39359</v>
      </c>
      <c r="B76">
        <v>1048.5</v>
      </c>
      <c r="C76">
        <v>300</v>
      </c>
      <c r="D76">
        <v>452.4</v>
      </c>
      <c r="E76">
        <v>0</v>
      </c>
      <c r="F76">
        <f t="shared" si="20"/>
        <v>1500.9</v>
      </c>
      <c r="G76">
        <f t="shared" si="20"/>
        <v>300</v>
      </c>
    </row>
    <row r="77" spans="1:7" x14ac:dyDescent="0.25">
      <c r="A77" s="5">
        <f t="shared" si="2"/>
        <v>39366</v>
      </c>
      <c r="B77">
        <v>1448.5</v>
      </c>
      <c r="C77">
        <v>300</v>
      </c>
      <c r="D77">
        <v>452.4</v>
      </c>
      <c r="E77">
        <v>0</v>
      </c>
      <c r="F77">
        <f t="shared" ref="F77:G79" si="21">+B77+D77</f>
        <v>1900.9</v>
      </c>
      <c r="G77">
        <f t="shared" si="21"/>
        <v>300</v>
      </c>
    </row>
    <row r="78" spans="1:7" x14ac:dyDescent="0.25">
      <c r="A78" s="5">
        <f t="shared" si="2"/>
        <v>39373</v>
      </c>
      <c r="B78">
        <v>1397.5</v>
      </c>
      <c r="C78">
        <v>300</v>
      </c>
      <c r="D78">
        <v>503.4</v>
      </c>
      <c r="E78">
        <v>0</v>
      </c>
      <c r="F78">
        <f t="shared" si="21"/>
        <v>1900.9</v>
      </c>
      <c r="G78">
        <f t="shared" si="21"/>
        <v>300</v>
      </c>
    </row>
    <row r="79" spans="1:7" x14ac:dyDescent="0.25">
      <c r="A79" s="5">
        <f t="shared" si="2"/>
        <v>39380</v>
      </c>
      <c r="B79">
        <v>1397.5</v>
      </c>
      <c r="C79">
        <v>700</v>
      </c>
      <c r="D79">
        <v>503.4</v>
      </c>
      <c r="E79">
        <v>0</v>
      </c>
      <c r="F79">
        <f t="shared" si="21"/>
        <v>1900.9</v>
      </c>
      <c r="G79">
        <f t="shared" si="21"/>
        <v>700</v>
      </c>
    </row>
    <row r="80" spans="1:7" x14ac:dyDescent="0.25">
      <c r="A80" s="5">
        <f t="shared" si="2"/>
        <v>39387</v>
      </c>
      <c r="B80">
        <v>1250.3</v>
      </c>
      <c r="C80">
        <v>700</v>
      </c>
      <c r="D80">
        <v>656.2</v>
      </c>
      <c r="E80">
        <v>0</v>
      </c>
      <c r="F80">
        <f t="shared" ref="F80:G82" si="22">+B80+D80</f>
        <v>1906.5</v>
      </c>
      <c r="G80">
        <f t="shared" si="22"/>
        <v>700</v>
      </c>
    </row>
    <row r="81" spans="1:8" x14ac:dyDescent="0.25">
      <c r="A81" s="5">
        <f t="shared" si="2"/>
        <v>39394</v>
      </c>
      <c r="B81">
        <v>1153.0999999999999</v>
      </c>
      <c r="C81">
        <v>700</v>
      </c>
      <c r="D81">
        <v>753.4</v>
      </c>
      <c r="E81">
        <v>0</v>
      </c>
      <c r="F81">
        <f t="shared" si="22"/>
        <v>1906.5</v>
      </c>
      <c r="G81">
        <f t="shared" si="22"/>
        <v>700</v>
      </c>
    </row>
    <row r="82" spans="1:8" x14ac:dyDescent="0.25">
      <c r="A82" s="5">
        <f t="shared" si="2"/>
        <v>39401</v>
      </c>
      <c r="B82">
        <v>1153.0999999999999</v>
      </c>
      <c r="C82">
        <v>700</v>
      </c>
      <c r="D82">
        <v>753.4</v>
      </c>
      <c r="E82">
        <v>0</v>
      </c>
      <c r="F82">
        <f t="shared" si="22"/>
        <v>1906.5</v>
      </c>
      <c r="G82">
        <f t="shared" si="22"/>
        <v>700</v>
      </c>
    </row>
    <row r="83" spans="1:8" x14ac:dyDescent="0.25">
      <c r="A83" s="5">
        <f t="shared" si="2"/>
        <v>39408</v>
      </c>
      <c r="B83">
        <v>1103.0999999999999</v>
      </c>
      <c r="C83">
        <v>700</v>
      </c>
      <c r="D83">
        <v>803.4</v>
      </c>
      <c r="E83">
        <v>0</v>
      </c>
      <c r="F83">
        <f t="shared" ref="F83:G85" si="23">+B83+D83</f>
        <v>1906.5</v>
      </c>
      <c r="G83">
        <f t="shared" si="23"/>
        <v>700</v>
      </c>
    </row>
    <row r="84" spans="1:8" x14ac:dyDescent="0.25">
      <c r="A84" s="5">
        <f t="shared" si="2"/>
        <v>39415</v>
      </c>
      <c r="B84">
        <v>1053.0999999999999</v>
      </c>
      <c r="C84">
        <v>700</v>
      </c>
      <c r="D84">
        <v>850.5</v>
      </c>
      <c r="E84">
        <v>0</v>
      </c>
      <c r="F84">
        <f t="shared" si="23"/>
        <v>1903.6</v>
      </c>
      <c r="G84">
        <f t="shared" si="23"/>
        <v>700</v>
      </c>
    </row>
    <row r="85" spans="1:8" x14ac:dyDescent="0.25">
      <c r="A85" s="5">
        <f t="shared" si="2"/>
        <v>39422</v>
      </c>
      <c r="B85">
        <v>1000.7</v>
      </c>
      <c r="C85">
        <v>700</v>
      </c>
      <c r="D85">
        <v>901</v>
      </c>
      <c r="E85">
        <v>0</v>
      </c>
      <c r="F85">
        <f t="shared" si="23"/>
        <v>1901.7</v>
      </c>
      <c r="G85">
        <f t="shared" si="23"/>
        <v>700</v>
      </c>
    </row>
    <row r="86" spans="1:8" x14ac:dyDescent="0.25">
      <c r="A86" s="5">
        <f t="shared" si="2"/>
        <v>39429</v>
      </c>
      <c r="B86">
        <v>945.7</v>
      </c>
      <c r="C86">
        <v>648.5</v>
      </c>
      <c r="D86">
        <v>956</v>
      </c>
      <c r="E86">
        <v>51.5</v>
      </c>
      <c r="F86">
        <f t="shared" ref="F86:G88" si="24">+B86+D86</f>
        <v>1901.7</v>
      </c>
      <c r="G86">
        <f t="shared" si="24"/>
        <v>700</v>
      </c>
    </row>
    <row r="87" spans="1:8" x14ac:dyDescent="0.25">
      <c r="A87" s="5">
        <f t="shared" si="2"/>
        <v>39436</v>
      </c>
      <c r="B87">
        <v>846.7</v>
      </c>
      <c r="C87">
        <v>543.6</v>
      </c>
      <c r="D87">
        <v>1055</v>
      </c>
      <c r="E87">
        <v>161.4</v>
      </c>
      <c r="F87">
        <f t="shared" si="24"/>
        <v>1901.7</v>
      </c>
      <c r="G87">
        <f t="shared" si="24"/>
        <v>705</v>
      </c>
    </row>
    <row r="88" spans="1:8" x14ac:dyDescent="0.25">
      <c r="A88" s="5">
        <f t="shared" si="2"/>
        <v>39443</v>
      </c>
      <c r="B88">
        <v>795.9</v>
      </c>
      <c r="C88">
        <v>391.1</v>
      </c>
      <c r="D88">
        <v>1105.8</v>
      </c>
      <c r="E88">
        <v>307</v>
      </c>
      <c r="F88">
        <f t="shared" si="24"/>
        <v>1901.6999999999998</v>
      </c>
      <c r="G88">
        <f t="shared" si="24"/>
        <v>698.1</v>
      </c>
    </row>
    <row r="89" spans="1:8" x14ac:dyDescent="0.25">
      <c r="A89" s="5">
        <f t="shared" si="2"/>
        <v>39450</v>
      </c>
      <c r="B89">
        <v>745.9</v>
      </c>
      <c r="C89">
        <v>296</v>
      </c>
      <c r="D89">
        <v>1155.8</v>
      </c>
      <c r="E89">
        <v>401.7</v>
      </c>
      <c r="F89">
        <f t="shared" ref="F89:G91" si="25">+B89+D89</f>
        <v>1901.6999999999998</v>
      </c>
      <c r="G89">
        <f t="shared" si="25"/>
        <v>697.7</v>
      </c>
    </row>
    <row r="90" spans="1:8" x14ac:dyDescent="0.25">
      <c r="A90" s="5">
        <f t="shared" si="2"/>
        <v>39457</v>
      </c>
      <c r="B90">
        <v>745.9</v>
      </c>
      <c r="C90">
        <v>354</v>
      </c>
      <c r="D90">
        <v>1155.8</v>
      </c>
      <c r="E90">
        <v>443.7</v>
      </c>
      <c r="F90">
        <f t="shared" si="25"/>
        <v>1901.6999999999998</v>
      </c>
      <c r="G90">
        <f t="shared" si="25"/>
        <v>797.7</v>
      </c>
    </row>
    <row r="91" spans="1:8" x14ac:dyDescent="0.25">
      <c r="A91" s="5">
        <f t="shared" si="2"/>
        <v>39464</v>
      </c>
      <c r="B91">
        <v>695.9</v>
      </c>
      <c r="C91">
        <v>304</v>
      </c>
      <c r="D91">
        <v>1205.8</v>
      </c>
      <c r="E91">
        <v>497.1</v>
      </c>
      <c r="F91">
        <f t="shared" si="25"/>
        <v>1901.6999999999998</v>
      </c>
      <c r="G91">
        <f t="shared" si="25"/>
        <v>801.1</v>
      </c>
      <c r="H91" s="20">
        <f t="shared" ref="H91:H96" si="26">+(F91/G91-1)*100</f>
        <v>137.38609412058418</v>
      </c>
    </row>
    <row r="92" spans="1:8" x14ac:dyDescent="0.25">
      <c r="A92" s="5">
        <f t="shared" si="2"/>
        <v>39471</v>
      </c>
      <c r="B92">
        <v>593.9</v>
      </c>
      <c r="C92">
        <v>255.2</v>
      </c>
      <c r="D92">
        <v>1307.8</v>
      </c>
      <c r="E92">
        <v>551.1</v>
      </c>
      <c r="F92">
        <f t="shared" ref="F92:G94" si="27">+B92+D92</f>
        <v>1901.6999999999998</v>
      </c>
      <c r="G92">
        <f t="shared" si="27"/>
        <v>806.3</v>
      </c>
      <c r="H92" s="20">
        <f t="shared" si="26"/>
        <v>135.8551407664641</v>
      </c>
    </row>
    <row r="93" spans="1:8" x14ac:dyDescent="0.25">
      <c r="A93" s="5">
        <f t="shared" si="2"/>
        <v>39478</v>
      </c>
      <c r="B93">
        <v>543.9</v>
      </c>
      <c r="C93">
        <v>250</v>
      </c>
      <c r="D93">
        <v>1357.8</v>
      </c>
      <c r="E93">
        <v>648.20000000000005</v>
      </c>
      <c r="F93">
        <f t="shared" si="27"/>
        <v>1901.6999999999998</v>
      </c>
      <c r="G93">
        <f t="shared" si="27"/>
        <v>898.2</v>
      </c>
      <c r="H93" s="20">
        <f t="shared" si="26"/>
        <v>111.72344689378755</v>
      </c>
    </row>
    <row r="94" spans="1:8" x14ac:dyDescent="0.25">
      <c r="A94" s="5">
        <f t="shared" si="2"/>
        <v>39485</v>
      </c>
      <c r="B94">
        <v>393.2</v>
      </c>
      <c r="C94">
        <v>250</v>
      </c>
      <c r="D94">
        <v>1509.8</v>
      </c>
      <c r="E94">
        <v>648.20000000000005</v>
      </c>
      <c r="F94">
        <f t="shared" si="27"/>
        <v>1903</v>
      </c>
      <c r="G94">
        <f t="shared" si="27"/>
        <v>898.2</v>
      </c>
      <c r="H94" s="20">
        <f t="shared" si="26"/>
        <v>111.86818080605656</v>
      </c>
    </row>
    <row r="95" spans="1:8" x14ac:dyDescent="0.25">
      <c r="A95" s="5">
        <f t="shared" si="2"/>
        <v>39492</v>
      </c>
      <c r="B95">
        <v>300</v>
      </c>
      <c r="C95">
        <v>250</v>
      </c>
      <c r="D95">
        <v>1605.5</v>
      </c>
      <c r="E95">
        <v>648.20000000000005</v>
      </c>
      <c r="F95">
        <f t="shared" ref="F95:G97" si="28">+B95+D95</f>
        <v>1905.5</v>
      </c>
      <c r="G95">
        <f t="shared" si="28"/>
        <v>898.2</v>
      </c>
      <c r="H95" s="20">
        <f t="shared" si="26"/>
        <v>112.14651525272768</v>
      </c>
    </row>
    <row r="96" spans="1:8" x14ac:dyDescent="0.25">
      <c r="A96" s="5">
        <f t="shared" si="2"/>
        <v>39499</v>
      </c>
      <c r="B96">
        <v>300</v>
      </c>
      <c r="C96">
        <v>250</v>
      </c>
      <c r="D96">
        <v>1605.5</v>
      </c>
      <c r="E96">
        <v>648.20000000000005</v>
      </c>
      <c r="F96">
        <f t="shared" si="28"/>
        <v>1905.5</v>
      </c>
      <c r="G96">
        <f t="shared" si="28"/>
        <v>898.2</v>
      </c>
      <c r="H96" s="20">
        <f t="shared" si="26"/>
        <v>112.14651525272768</v>
      </c>
    </row>
    <row r="97" spans="1:9" x14ac:dyDescent="0.25">
      <c r="A97" s="5">
        <f t="shared" si="2"/>
        <v>39506</v>
      </c>
      <c r="B97">
        <v>700</v>
      </c>
      <c r="C97">
        <v>250</v>
      </c>
      <c r="D97">
        <v>1605.5</v>
      </c>
      <c r="E97">
        <v>648.20000000000005</v>
      </c>
      <c r="F97">
        <f t="shared" si="28"/>
        <v>2305.5</v>
      </c>
      <c r="G97">
        <f t="shared" si="28"/>
        <v>898.2</v>
      </c>
      <c r="H97" s="20">
        <f t="shared" ref="H97:H102" si="29">+(F97/G97-1)*100</f>
        <v>156.68002672010687</v>
      </c>
    </row>
    <row r="98" spans="1:9" x14ac:dyDescent="0.25">
      <c r="A98" s="5">
        <f t="shared" si="2"/>
        <v>39513</v>
      </c>
      <c r="B98">
        <v>700</v>
      </c>
      <c r="C98">
        <v>250</v>
      </c>
      <c r="D98">
        <v>1605.5</v>
      </c>
      <c r="E98">
        <v>648.20000000000005</v>
      </c>
      <c r="F98">
        <f t="shared" ref="F98:G100" si="30">+B98+D98</f>
        <v>2305.5</v>
      </c>
      <c r="G98">
        <f t="shared" si="30"/>
        <v>898.2</v>
      </c>
      <c r="H98" s="20">
        <f t="shared" si="29"/>
        <v>156.68002672010687</v>
      </c>
    </row>
    <row r="99" spans="1:9" x14ac:dyDescent="0.25">
      <c r="A99" s="5">
        <f t="shared" si="2"/>
        <v>39520</v>
      </c>
      <c r="B99">
        <v>650</v>
      </c>
      <c r="C99">
        <v>250</v>
      </c>
      <c r="D99">
        <v>1656.9</v>
      </c>
      <c r="E99">
        <v>648.20000000000005</v>
      </c>
      <c r="F99">
        <f t="shared" si="30"/>
        <v>2306.9</v>
      </c>
      <c r="G99">
        <f t="shared" si="30"/>
        <v>898.2</v>
      </c>
      <c r="H99" s="20">
        <f t="shared" si="29"/>
        <v>156.8358940102427</v>
      </c>
    </row>
    <row r="100" spans="1:9" x14ac:dyDescent="0.25">
      <c r="A100" s="5">
        <f t="shared" si="2"/>
        <v>39527</v>
      </c>
      <c r="B100">
        <v>600</v>
      </c>
      <c r="C100">
        <v>200</v>
      </c>
      <c r="D100">
        <v>1711.9</v>
      </c>
      <c r="E100">
        <v>698.6</v>
      </c>
      <c r="F100">
        <f t="shared" si="30"/>
        <v>2311.9</v>
      </c>
      <c r="G100">
        <f t="shared" si="30"/>
        <v>898.6</v>
      </c>
      <c r="H100" s="20">
        <f t="shared" si="29"/>
        <v>157.27798798130425</v>
      </c>
    </row>
    <row r="101" spans="1:9" x14ac:dyDescent="0.25">
      <c r="A101" s="5">
        <f t="shared" si="2"/>
        <v>39534</v>
      </c>
      <c r="B101">
        <v>550</v>
      </c>
      <c r="C101">
        <v>200</v>
      </c>
      <c r="D101">
        <v>1761.7</v>
      </c>
      <c r="E101">
        <v>698.6</v>
      </c>
      <c r="F101">
        <f t="shared" ref="F101:G103" si="31">+B101+D101</f>
        <v>2311.6999999999998</v>
      </c>
      <c r="G101">
        <f t="shared" si="31"/>
        <v>898.6</v>
      </c>
      <c r="H101" s="20">
        <f t="shared" si="29"/>
        <v>157.25573113732469</v>
      </c>
    </row>
    <row r="102" spans="1:9" x14ac:dyDescent="0.25">
      <c r="A102" s="5">
        <f t="shared" si="2"/>
        <v>39541</v>
      </c>
      <c r="B102">
        <v>500</v>
      </c>
      <c r="C102">
        <v>200</v>
      </c>
      <c r="D102">
        <v>1812.2</v>
      </c>
      <c r="E102">
        <v>698.6</v>
      </c>
      <c r="F102">
        <f t="shared" si="31"/>
        <v>2312.1999999999998</v>
      </c>
      <c r="G102">
        <f t="shared" si="31"/>
        <v>898.6</v>
      </c>
      <c r="H102" s="20">
        <f t="shared" si="29"/>
        <v>157.31137324727351</v>
      </c>
    </row>
    <row r="103" spans="1:9" x14ac:dyDescent="0.25">
      <c r="A103" s="5">
        <f t="shared" si="2"/>
        <v>39548</v>
      </c>
      <c r="B103">
        <v>500</v>
      </c>
      <c r="C103">
        <v>200</v>
      </c>
      <c r="D103">
        <v>1812.2</v>
      </c>
      <c r="E103">
        <v>698.6</v>
      </c>
      <c r="F103">
        <f t="shared" si="31"/>
        <v>2312.1999999999998</v>
      </c>
      <c r="G103">
        <f t="shared" si="31"/>
        <v>898.6</v>
      </c>
      <c r="H103" s="20">
        <f t="shared" ref="H103:H108" si="32">+(F103/G103-1)*100</f>
        <v>157.31137324727351</v>
      </c>
    </row>
    <row r="104" spans="1:9" x14ac:dyDescent="0.25">
      <c r="A104" s="5">
        <f t="shared" si="2"/>
        <v>39555</v>
      </c>
      <c r="B104">
        <v>500</v>
      </c>
      <c r="C104">
        <v>200</v>
      </c>
      <c r="D104">
        <v>1812.2</v>
      </c>
      <c r="E104">
        <v>698.6</v>
      </c>
      <c r="F104">
        <f t="shared" ref="F104:G106" si="33">+B104+D104</f>
        <v>2312.1999999999998</v>
      </c>
      <c r="G104">
        <f t="shared" si="33"/>
        <v>898.6</v>
      </c>
      <c r="H104" s="20">
        <f t="shared" si="32"/>
        <v>157.31137324727351</v>
      </c>
    </row>
    <row r="105" spans="1:9" x14ac:dyDescent="0.25">
      <c r="A105" s="5">
        <f t="shared" si="2"/>
        <v>39562</v>
      </c>
      <c r="B105">
        <v>400</v>
      </c>
      <c r="C105">
        <v>200</v>
      </c>
      <c r="D105">
        <v>1912.7</v>
      </c>
      <c r="E105">
        <v>698.6</v>
      </c>
      <c r="F105">
        <f t="shared" si="33"/>
        <v>2312.6999999999998</v>
      </c>
      <c r="G105">
        <f t="shared" si="33"/>
        <v>898.6</v>
      </c>
      <c r="H105" s="20">
        <f t="shared" si="32"/>
        <v>157.36701535722233</v>
      </c>
    </row>
    <row r="106" spans="1:9" x14ac:dyDescent="0.25">
      <c r="A106" s="5">
        <f t="shared" si="2"/>
        <v>39569</v>
      </c>
      <c r="B106">
        <v>400</v>
      </c>
      <c r="C106">
        <v>200</v>
      </c>
      <c r="D106">
        <v>1912.7</v>
      </c>
      <c r="E106">
        <v>698.6</v>
      </c>
      <c r="F106">
        <f t="shared" si="33"/>
        <v>2312.6999999999998</v>
      </c>
      <c r="G106">
        <f t="shared" si="33"/>
        <v>898.6</v>
      </c>
      <c r="H106" s="20">
        <f t="shared" si="32"/>
        <v>157.36701535722233</v>
      </c>
      <c r="I106">
        <v>100</v>
      </c>
    </row>
    <row r="107" spans="1:9" x14ac:dyDescent="0.25">
      <c r="A107" s="5">
        <f t="shared" si="2"/>
        <v>39576</v>
      </c>
      <c r="B107">
        <v>400</v>
      </c>
      <c r="C107">
        <v>200</v>
      </c>
      <c r="D107">
        <v>1912.7</v>
      </c>
      <c r="E107">
        <v>698.6</v>
      </c>
      <c r="F107">
        <f t="shared" ref="F107:G109" si="34">+B107+D107</f>
        <v>2312.6999999999998</v>
      </c>
      <c r="G107">
        <f t="shared" si="34"/>
        <v>898.6</v>
      </c>
      <c r="H107" s="20">
        <f t="shared" si="32"/>
        <v>157.36701535722233</v>
      </c>
      <c r="I107">
        <v>400</v>
      </c>
    </row>
    <row r="108" spans="1:9" x14ac:dyDescent="0.25">
      <c r="A108" s="5">
        <f t="shared" si="2"/>
        <v>39583</v>
      </c>
      <c r="B108">
        <v>400</v>
      </c>
      <c r="C108">
        <v>200</v>
      </c>
      <c r="D108">
        <v>1912.7</v>
      </c>
      <c r="E108">
        <v>698.6</v>
      </c>
      <c r="F108">
        <f t="shared" si="34"/>
        <v>2312.6999999999998</v>
      </c>
      <c r="G108">
        <f t="shared" si="34"/>
        <v>898.6</v>
      </c>
      <c r="H108" s="20">
        <f t="shared" si="32"/>
        <v>157.36701535722233</v>
      </c>
      <c r="I108">
        <v>400</v>
      </c>
    </row>
    <row r="109" spans="1:9" x14ac:dyDescent="0.25">
      <c r="A109" s="5">
        <f t="shared" si="2"/>
        <v>39590</v>
      </c>
      <c r="B109">
        <v>200</v>
      </c>
      <c r="C109">
        <v>100</v>
      </c>
      <c r="D109">
        <v>1912.7</v>
      </c>
      <c r="E109">
        <v>747.4</v>
      </c>
      <c r="F109">
        <f t="shared" si="34"/>
        <v>2112.6999999999998</v>
      </c>
      <c r="G109">
        <f t="shared" si="34"/>
        <v>847.4</v>
      </c>
      <c r="H109" s="20">
        <f t="shared" ref="H109:H114" si="35">+(F109/G109-1)*100</f>
        <v>149.3155534576351</v>
      </c>
      <c r="I109">
        <v>1000</v>
      </c>
    </row>
    <row r="110" spans="1:9" x14ac:dyDescent="0.25">
      <c r="A110" s="5">
        <f t="shared" si="2"/>
        <v>39597</v>
      </c>
      <c r="B110">
        <v>200</v>
      </c>
      <c r="C110">
        <v>0</v>
      </c>
      <c r="D110">
        <v>1964.2</v>
      </c>
      <c r="E110">
        <v>798.5</v>
      </c>
      <c r="F110">
        <f t="shared" ref="F110:G112" si="36">+B110+D110</f>
        <v>2164.1999999999998</v>
      </c>
      <c r="G110">
        <f t="shared" si="36"/>
        <v>798.5</v>
      </c>
      <c r="H110" s="20">
        <f t="shared" si="35"/>
        <v>171.03318722604882</v>
      </c>
      <c r="I110">
        <v>948.5</v>
      </c>
    </row>
    <row r="111" spans="1:9" x14ac:dyDescent="0.25">
      <c r="A111" s="5">
        <f t="shared" si="2"/>
        <v>39604</v>
      </c>
      <c r="B111">
        <v>1098.5</v>
      </c>
      <c r="C111">
        <v>300</v>
      </c>
      <c r="D111">
        <v>47.8</v>
      </c>
      <c r="E111">
        <v>0</v>
      </c>
      <c r="F111">
        <f t="shared" si="36"/>
        <v>1146.3</v>
      </c>
      <c r="G111">
        <f t="shared" si="36"/>
        <v>300</v>
      </c>
      <c r="H111" s="20">
        <f t="shared" si="35"/>
        <v>282.09999999999997</v>
      </c>
    </row>
    <row r="112" spans="1:9" x14ac:dyDescent="0.25">
      <c r="A112" s="5">
        <f t="shared" si="2"/>
        <v>39611</v>
      </c>
      <c r="B112">
        <v>1098.5</v>
      </c>
      <c r="C112">
        <v>300</v>
      </c>
      <c r="D112">
        <v>47.8</v>
      </c>
      <c r="E112">
        <v>0</v>
      </c>
      <c r="F112">
        <f t="shared" si="36"/>
        <v>1146.3</v>
      </c>
      <c r="G112">
        <f t="shared" si="36"/>
        <v>300</v>
      </c>
      <c r="H112" s="20">
        <f t="shared" si="35"/>
        <v>282.09999999999997</v>
      </c>
    </row>
    <row r="113" spans="1:8" x14ac:dyDescent="0.25">
      <c r="A113" s="5">
        <f t="shared" si="2"/>
        <v>39618</v>
      </c>
      <c r="B113">
        <v>946.1</v>
      </c>
      <c r="C113">
        <v>300</v>
      </c>
      <c r="D113">
        <v>201.1</v>
      </c>
      <c r="E113">
        <v>0</v>
      </c>
      <c r="F113">
        <f t="shared" ref="F113:G115" si="37">+B113+D113</f>
        <v>1147.2</v>
      </c>
      <c r="G113">
        <f t="shared" si="37"/>
        <v>300</v>
      </c>
      <c r="H113" s="20">
        <f t="shared" si="35"/>
        <v>282.40000000000003</v>
      </c>
    </row>
    <row r="114" spans="1:8" x14ac:dyDescent="0.25">
      <c r="A114" s="5">
        <f t="shared" si="2"/>
        <v>39625</v>
      </c>
      <c r="B114">
        <v>896.1</v>
      </c>
      <c r="C114">
        <v>300</v>
      </c>
      <c r="D114">
        <v>251.8</v>
      </c>
      <c r="E114">
        <v>0</v>
      </c>
      <c r="F114">
        <f t="shared" si="37"/>
        <v>1147.9000000000001</v>
      </c>
      <c r="G114">
        <f t="shared" si="37"/>
        <v>300</v>
      </c>
      <c r="H114" s="20">
        <f t="shared" si="35"/>
        <v>282.63333333333338</v>
      </c>
    </row>
    <row r="115" spans="1:8" x14ac:dyDescent="0.25">
      <c r="A115" s="5">
        <f t="shared" si="2"/>
        <v>39632</v>
      </c>
      <c r="B115">
        <v>795.3</v>
      </c>
      <c r="C115">
        <v>400</v>
      </c>
      <c r="D115">
        <v>353.6</v>
      </c>
      <c r="E115">
        <v>0</v>
      </c>
      <c r="F115">
        <f t="shared" si="37"/>
        <v>1148.9000000000001</v>
      </c>
      <c r="G115">
        <f t="shared" si="37"/>
        <v>400</v>
      </c>
      <c r="H115" s="20">
        <f t="shared" ref="H115:H120" si="38">+(F115/G115-1)*100</f>
        <v>187.22500000000002</v>
      </c>
    </row>
    <row r="116" spans="1:8" x14ac:dyDescent="0.25">
      <c r="A116" s="5">
        <f t="shared" si="2"/>
        <v>39639</v>
      </c>
      <c r="B116">
        <v>744.3</v>
      </c>
      <c r="C116">
        <v>345.2</v>
      </c>
      <c r="D116">
        <v>404.7</v>
      </c>
      <c r="E116">
        <v>54.8</v>
      </c>
      <c r="F116">
        <f t="shared" ref="F116:G118" si="39">+B116+D116</f>
        <v>1149</v>
      </c>
      <c r="G116">
        <f t="shared" si="39"/>
        <v>400</v>
      </c>
      <c r="H116" s="20">
        <f t="shared" si="38"/>
        <v>187.25</v>
      </c>
    </row>
    <row r="117" spans="1:8" x14ac:dyDescent="0.25">
      <c r="A117" s="5">
        <f t="shared" si="2"/>
        <v>39646</v>
      </c>
      <c r="B117">
        <v>692.5</v>
      </c>
      <c r="C117">
        <v>345.2</v>
      </c>
      <c r="D117">
        <v>456.4</v>
      </c>
      <c r="E117">
        <v>54.8</v>
      </c>
      <c r="F117">
        <f t="shared" si="39"/>
        <v>1148.9000000000001</v>
      </c>
      <c r="G117">
        <f t="shared" si="39"/>
        <v>400</v>
      </c>
      <c r="H117" s="20">
        <f t="shared" si="38"/>
        <v>187.22500000000002</v>
      </c>
    </row>
    <row r="118" spans="1:8" x14ac:dyDescent="0.25">
      <c r="A118" s="5">
        <f t="shared" si="2"/>
        <v>39653</v>
      </c>
      <c r="B118">
        <v>592.70000000000005</v>
      </c>
      <c r="C118">
        <v>545.20000000000005</v>
      </c>
      <c r="D118">
        <v>556.29999999999995</v>
      </c>
      <c r="E118">
        <v>54.8</v>
      </c>
      <c r="F118">
        <f t="shared" si="39"/>
        <v>1149</v>
      </c>
      <c r="G118">
        <f t="shared" si="39"/>
        <v>600</v>
      </c>
      <c r="H118" s="20">
        <f t="shared" si="38"/>
        <v>91.5</v>
      </c>
    </row>
    <row r="119" spans="1:8" x14ac:dyDescent="0.25">
      <c r="A119" s="5">
        <f t="shared" si="2"/>
        <v>39660</v>
      </c>
      <c r="B119">
        <v>444.1</v>
      </c>
      <c r="C119">
        <v>500</v>
      </c>
      <c r="D119">
        <v>709.8</v>
      </c>
      <c r="E119">
        <v>103.6</v>
      </c>
      <c r="F119">
        <f t="shared" ref="F119:G121" si="40">+B119+D119</f>
        <v>1153.9000000000001</v>
      </c>
      <c r="G119">
        <f t="shared" si="40"/>
        <v>603.6</v>
      </c>
      <c r="H119" s="20">
        <f t="shared" si="38"/>
        <v>91.169648774022534</v>
      </c>
    </row>
    <row r="120" spans="1:8" x14ac:dyDescent="0.25">
      <c r="A120" s="5">
        <f t="shared" si="2"/>
        <v>39667</v>
      </c>
      <c r="B120">
        <v>350</v>
      </c>
      <c r="C120">
        <v>500</v>
      </c>
      <c r="D120">
        <v>814</v>
      </c>
      <c r="E120">
        <v>103.6</v>
      </c>
      <c r="F120">
        <f t="shared" si="40"/>
        <v>1164</v>
      </c>
      <c r="G120">
        <f t="shared" si="40"/>
        <v>603.6</v>
      </c>
      <c r="H120" s="20">
        <f t="shared" si="38"/>
        <v>92.842942345924456</v>
      </c>
    </row>
    <row r="121" spans="1:8" x14ac:dyDescent="0.25">
      <c r="A121" s="5">
        <f t="shared" si="2"/>
        <v>39674</v>
      </c>
      <c r="B121">
        <v>299.5</v>
      </c>
      <c r="C121">
        <v>402.6</v>
      </c>
      <c r="D121">
        <v>864.5</v>
      </c>
      <c r="E121">
        <v>201</v>
      </c>
      <c r="F121">
        <f t="shared" si="40"/>
        <v>1164</v>
      </c>
      <c r="G121">
        <f t="shared" si="40"/>
        <v>603.6</v>
      </c>
      <c r="H121" s="20">
        <f t="shared" ref="H121:H126" si="41">+(F121/G121-1)*100</f>
        <v>92.842942345924456</v>
      </c>
    </row>
    <row r="122" spans="1:8" x14ac:dyDescent="0.25">
      <c r="A122" s="5">
        <f t="shared" si="2"/>
        <v>39681</v>
      </c>
      <c r="B122">
        <v>250</v>
      </c>
      <c r="C122">
        <v>352.6</v>
      </c>
      <c r="D122">
        <v>915.1</v>
      </c>
      <c r="E122">
        <v>251.3</v>
      </c>
      <c r="F122">
        <f t="shared" ref="F122:G124" si="42">+B122+D122</f>
        <v>1165.0999999999999</v>
      </c>
      <c r="G122">
        <f t="shared" si="42"/>
        <v>603.90000000000009</v>
      </c>
      <c r="H122" s="20">
        <f t="shared" si="41"/>
        <v>92.929292929292885</v>
      </c>
    </row>
    <row r="123" spans="1:8" x14ac:dyDescent="0.25">
      <c r="A123" s="5">
        <f t="shared" si="2"/>
        <v>39688</v>
      </c>
      <c r="B123">
        <v>150</v>
      </c>
      <c r="C123">
        <v>352.6</v>
      </c>
      <c r="D123">
        <v>1015</v>
      </c>
      <c r="E123">
        <v>251.3</v>
      </c>
      <c r="F123">
        <f t="shared" si="42"/>
        <v>1165</v>
      </c>
      <c r="G123">
        <f t="shared" si="42"/>
        <v>603.90000000000009</v>
      </c>
      <c r="H123" s="20">
        <f t="shared" si="41"/>
        <v>92.912733896340427</v>
      </c>
    </row>
    <row r="124" spans="1:8" x14ac:dyDescent="0.25">
      <c r="A124" s="5">
        <f t="shared" si="2"/>
        <v>39695</v>
      </c>
      <c r="B124">
        <v>100</v>
      </c>
      <c r="C124">
        <v>552.6</v>
      </c>
      <c r="D124">
        <v>1065.5999999999999</v>
      </c>
      <c r="E124">
        <v>251.3</v>
      </c>
      <c r="F124">
        <f t="shared" si="42"/>
        <v>1165.5999999999999</v>
      </c>
      <c r="G124">
        <f t="shared" si="42"/>
        <v>803.90000000000009</v>
      </c>
      <c r="H124" s="20">
        <f t="shared" si="41"/>
        <v>44.993158353028953</v>
      </c>
    </row>
    <row r="125" spans="1:8" x14ac:dyDescent="0.25">
      <c r="A125" s="5">
        <f t="shared" si="2"/>
        <v>39702</v>
      </c>
      <c r="B125">
        <v>100</v>
      </c>
      <c r="C125">
        <v>552.6</v>
      </c>
      <c r="D125">
        <v>1065.5999999999999</v>
      </c>
      <c r="E125">
        <v>251.3</v>
      </c>
      <c r="F125">
        <f t="shared" ref="F125:G127" si="43">+B125+D125</f>
        <v>1165.5999999999999</v>
      </c>
      <c r="G125">
        <f t="shared" si="43"/>
        <v>803.90000000000009</v>
      </c>
      <c r="H125" s="20">
        <f t="shared" si="41"/>
        <v>44.993158353028953</v>
      </c>
    </row>
    <row r="126" spans="1:8" x14ac:dyDescent="0.25">
      <c r="A126" s="5">
        <f t="shared" si="2"/>
        <v>39709</v>
      </c>
      <c r="B126">
        <v>100</v>
      </c>
      <c r="C126">
        <v>1203.7</v>
      </c>
      <c r="D126">
        <v>1065.5999999999999</v>
      </c>
      <c r="E126">
        <v>300.10000000000002</v>
      </c>
      <c r="F126">
        <f t="shared" si="43"/>
        <v>1165.5999999999999</v>
      </c>
      <c r="G126">
        <f t="shared" si="43"/>
        <v>1503.8000000000002</v>
      </c>
      <c r="H126" s="20">
        <f t="shared" si="41"/>
        <v>-22.489692778295002</v>
      </c>
    </row>
    <row r="127" spans="1:8" x14ac:dyDescent="0.25">
      <c r="A127" s="5">
        <f t="shared" si="2"/>
        <v>39716</v>
      </c>
      <c r="B127">
        <v>100</v>
      </c>
      <c r="C127">
        <v>1203.7</v>
      </c>
      <c r="D127">
        <v>1065.5999999999999</v>
      </c>
      <c r="E127">
        <v>300.10000000000002</v>
      </c>
      <c r="F127">
        <f t="shared" si="43"/>
        <v>1165.5999999999999</v>
      </c>
      <c r="G127">
        <f t="shared" si="43"/>
        <v>1503.8000000000002</v>
      </c>
      <c r="H127" s="20">
        <f t="shared" ref="H127:H132" si="44">+(F127/G127-1)*100</f>
        <v>-22.489692778295002</v>
      </c>
    </row>
    <row r="128" spans="1:8" x14ac:dyDescent="0.25">
      <c r="A128" s="5">
        <f t="shared" si="2"/>
        <v>39723</v>
      </c>
      <c r="B128">
        <v>0</v>
      </c>
      <c r="C128">
        <v>1048.5</v>
      </c>
      <c r="D128">
        <v>1170.4000000000001</v>
      </c>
      <c r="E128">
        <v>452.4</v>
      </c>
      <c r="F128">
        <f t="shared" ref="F128:G130" si="45">+B128+D128</f>
        <v>1170.4000000000001</v>
      </c>
      <c r="G128">
        <f t="shared" si="45"/>
        <v>1500.9</v>
      </c>
      <c r="H128" s="20">
        <f t="shared" si="44"/>
        <v>-22.020121260576985</v>
      </c>
    </row>
    <row r="129" spans="1:8" x14ac:dyDescent="0.25">
      <c r="A129" s="5">
        <f t="shared" si="2"/>
        <v>39730</v>
      </c>
      <c r="B129">
        <v>35</v>
      </c>
      <c r="C129">
        <v>1448.5</v>
      </c>
      <c r="D129">
        <v>1170.4000000000001</v>
      </c>
      <c r="E129">
        <v>452.4</v>
      </c>
      <c r="F129">
        <f t="shared" si="45"/>
        <v>1205.4000000000001</v>
      </c>
      <c r="G129">
        <f t="shared" si="45"/>
        <v>1900.9</v>
      </c>
      <c r="H129" s="20">
        <f t="shared" si="44"/>
        <v>-36.587932032195269</v>
      </c>
    </row>
    <row r="130" spans="1:8" x14ac:dyDescent="0.25">
      <c r="A130" s="5">
        <f t="shared" si="2"/>
        <v>39737</v>
      </c>
      <c r="B130">
        <v>35</v>
      </c>
      <c r="C130">
        <v>1397.5</v>
      </c>
      <c r="D130">
        <v>1170.4000000000001</v>
      </c>
      <c r="E130">
        <v>503.4</v>
      </c>
      <c r="F130">
        <f t="shared" si="45"/>
        <v>1205.4000000000001</v>
      </c>
      <c r="G130">
        <f t="shared" si="45"/>
        <v>1900.9</v>
      </c>
      <c r="H130" s="20">
        <f t="shared" si="44"/>
        <v>-36.587932032195269</v>
      </c>
    </row>
    <row r="131" spans="1:8" x14ac:dyDescent="0.25">
      <c r="A131" s="5">
        <f t="shared" si="2"/>
        <v>39744</v>
      </c>
      <c r="B131">
        <v>0</v>
      </c>
      <c r="C131">
        <v>1397.5</v>
      </c>
      <c r="D131">
        <v>1205</v>
      </c>
      <c r="E131">
        <v>503.4</v>
      </c>
      <c r="F131">
        <f t="shared" ref="F131:G133" si="46">+B131+D131</f>
        <v>1205</v>
      </c>
      <c r="G131">
        <f t="shared" si="46"/>
        <v>1900.9</v>
      </c>
      <c r="H131" s="20">
        <f t="shared" si="44"/>
        <v>-36.60897469619654</v>
      </c>
    </row>
    <row r="132" spans="1:8" x14ac:dyDescent="0.25">
      <c r="A132" s="5">
        <f t="shared" si="2"/>
        <v>39751</v>
      </c>
      <c r="B132">
        <v>0</v>
      </c>
      <c r="C132">
        <v>1250.3</v>
      </c>
      <c r="D132">
        <v>1205</v>
      </c>
      <c r="E132">
        <v>656.2</v>
      </c>
      <c r="F132">
        <f t="shared" si="46"/>
        <v>1205</v>
      </c>
      <c r="G132">
        <f t="shared" si="46"/>
        <v>1906.5</v>
      </c>
      <c r="H132" s="20">
        <f t="shared" si="44"/>
        <v>-36.795174403356931</v>
      </c>
    </row>
    <row r="133" spans="1:8" x14ac:dyDescent="0.25">
      <c r="A133" s="5">
        <f t="shared" si="2"/>
        <v>39758</v>
      </c>
      <c r="B133">
        <v>0</v>
      </c>
      <c r="C133">
        <v>1153.0999999999999</v>
      </c>
      <c r="D133">
        <v>1205</v>
      </c>
      <c r="E133">
        <v>753.4</v>
      </c>
      <c r="F133">
        <f t="shared" si="46"/>
        <v>1205</v>
      </c>
      <c r="G133">
        <f t="shared" si="46"/>
        <v>1906.5</v>
      </c>
      <c r="H133" s="20">
        <f t="shared" ref="H133:H138" si="47">+(F133/G133-1)*100</f>
        <v>-36.795174403356931</v>
      </c>
    </row>
    <row r="134" spans="1:8" x14ac:dyDescent="0.25">
      <c r="A134" s="5">
        <f t="shared" si="2"/>
        <v>39765</v>
      </c>
      <c r="B134">
        <v>0</v>
      </c>
      <c r="C134">
        <v>1153.0999999999999</v>
      </c>
      <c r="D134">
        <v>1205</v>
      </c>
      <c r="E134">
        <v>753.4</v>
      </c>
      <c r="F134">
        <f t="shared" ref="F134:G136" si="48">+B134+D134</f>
        <v>1205</v>
      </c>
      <c r="G134">
        <f t="shared" si="48"/>
        <v>1906.5</v>
      </c>
      <c r="H134" s="20">
        <f t="shared" si="47"/>
        <v>-36.795174403356931</v>
      </c>
    </row>
    <row r="135" spans="1:8" x14ac:dyDescent="0.25">
      <c r="A135" s="5">
        <f t="shared" si="2"/>
        <v>39772</v>
      </c>
      <c r="B135">
        <v>0</v>
      </c>
      <c r="C135">
        <v>1103.0999999999999</v>
      </c>
      <c r="D135">
        <v>1205</v>
      </c>
      <c r="E135">
        <v>803.4</v>
      </c>
      <c r="F135">
        <f t="shared" si="48"/>
        <v>1205</v>
      </c>
      <c r="G135">
        <f t="shared" si="48"/>
        <v>1906.5</v>
      </c>
      <c r="H135" s="20">
        <f t="shared" si="47"/>
        <v>-36.795174403356931</v>
      </c>
    </row>
    <row r="136" spans="1:8" x14ac:dyDescent="0.25">
      <c r="A136" s="5">
        <f t="shared" si="2"/>
        <v>39779</v>
      </c>
      <c r="B136">
        <v>0</v>
      </c>
      <c r="C136">
        <v>1053.0999999999999</v>
      </c>
      <c r="D136">
        <v>1205</v>
      </c>
      <c r="E136">
        <v>850.5</v>
      </c>
      <c r="F136">
        <f t="shared" si="48"/>
        <v>1205</v>
      </c>
      <c r="G136">
        <f t="shared" si="48"/>
        <v>1903.6</v>
      </c>
      <c r="H136" s="20">
        <f t="shared" si="47"/>
        <v>-36.698886320655596</v>
      </c>
    </row>
    <row r="137" spans="1:8" x14ac:dyDescent="0.25">
      <c r="A137" s="5">
        <f t="shared" si="2"/>
        <v>39786</v>
      </c>
      <c r="B137">
        <v>0</v>
      </c>
      <c r="C137">
        <v>1000.7</v>
      </c>
      <c r="D137">
        <v>1205</v>
      </c>
      <c r="E137">
        <v>901</v>
      </c>
      <c r="F137">
        <f t="shared" ref="F137:G139" si="49">+B137+D137</f>
        <v>1205</v>
      </c>
      <c r="G137">
        <f t="shared" si="49"/>
        <v>1901.7</v>
      </c>
      <c r="H137" s="20">
        <f t="shared" si="47"/>
        <v>-36.635641794184146</v>
      </c>
    </row>
    <row r="138" spans="1:8" x14ac:dyDescent="0.25">
      <c r="A138" s="5">
        <f t="shared" si="2"/>
        <v>39793</v>
      </c>
      <c r="B138">
        <v>0</v>
      </c>
      <c r="C138">
        <v>945.7</v>
      </c>
      <c r="D138">
        <v>1205</v>
      </c>
      <c r="E138">
        <v>956</v>
      </c>
      <c r="F138">
        <f t="shared" si="49"/>
        <v>1205</v>
      </c>
      <c r="G138">
        <f t="shared" si="49"/>
        <v>1901.7</v>
      </c>
      <c r="H138" s="20">
        <f t="shared" si="47"/>
        <v>-36.635641794184146</v>
      </c>
    </row>
    <row r="139" spans="1:8" x14ac:dyDescent="0.25">
      <c r="A139" s="5">
        <f t="shared" si="2"/>
        <v>39800</v>
      </c>
      <c r="B139">
        <v>0</v>
      </c>
      <c r="C139">
        <v>846.7</v>
      </c>
      <c r="D139">
        <v>1205</v>
      </c>
      <c r="E139">
        <v>1055</v>
      </c>
      <c r="F139">
        <f t="shared" si="49"/>
        <v>1205</v>
      </c>
      <c r="G139">
        <f t="shared" si="49"/>
        <v>1901.7</v>
      </c>
      <c r="H139" s="20">
        <f t="shared" ref="H139:H144" si="50">+(F139/G139-1)*100</f>
        <v>-36.635641794184146</v>
      </c>
    </row>
    <row r="140" spans="1:8" x14ac:dyDescent="0.25">
      <c r="A140" s="5">
        <f t="shared" si="2"/>
        <v>39807</v>
      </c>
      <c r="B140">
        <v>0</v>
      </c>
      <c r="C140">
        <v>795.9</v>
      </c>
      <c r="D140">
        <v>1205</v>
      </c>
      <c r="E140">
        <v>1105.8</v>
      </c>
      <c r="F140">
        <f t="shared" ref="F140:G142" si="51">+B140+D140</f>
        <v>1205</v>
      </c>
      <c r="G140">
        <f t="shared" si="51"/>
        <v>1901.6999999999998</v>
      </c>
      <c r="H140" s="20">
        <f t="shared" si="50"/>
        <v>-36.635641794184146</v>
      </c>
    </row>
    <row r="141" spans="1:8" x14ac:dyDescent="0.25">
      <c r="A141" s="5">
        <f t="shared" si="2"/>
        <v>39814</v>
      </c>
      <c r="B141">
        <v>0</v>
      </c>
      <c r="C141">
        <v>745.9</v>
      </c>
      <c r="D141">
        <v>1205</v>
      </c>
      <c r="E141">
        <v>1155.8</v>
      </c>
      <c r="F141">
        <f t="shared" si="51"/>
        <v>1205</v>
      </c>
      <c r="G141">
        <f t="shared" si="51"/>
        <v>1901.6999999999998</v>
      </c>
      <c r="H141" s="20">
        <f t="shared" si="50"/>
        <v>-36.635641794184146</v>
      </c>
    </row>
    <row r="142" spans="1:8" x14ac:dyDescent="0.25">
      <c r="A142" s="5">
        <f t="shared" si="2"/>
        <v>39821</v>
      </c>
      <c r="B142">
        <v>0</v>
      </c>
      <c r="C142">
        <v>745.9</v>
      </c>
      <c r="D142">
        <v>1205</v>
      </c>
      <c r="E142">
        <v>1155.8</v>
      </c>
      <c r="F142">
        <f t="shared" si="51"/>
        <v>1205</v>
      </c>
      <c r="G142">
        <f t="shared" si="51"/>
        <v>1901.6999999999998</v>
      </c>
      <c r="H142" s="20">
        <f t="shared" si="50"/>
        <v>-36.635641794184146</v>
      </c>
    </row>
    <row r="143" spans="1:8" x14ac:dyDescent="0.25">
      <c r="A143" s="5">
        <f t="shared" si="2"/>
        <v>39828</v>
      </c>
      <c r="B143">
        <v>0</v>
      </c>
      <c r="C143">
        <v>695.9</v>
      </c>
      <c r="D143">
        <v>1205</v>
      </c>
      <c r="E143">
        <v>1205.8</v>
      </c>
      <c r="F143">
        <f t="shared" ref="F143:G145" si="52">+B143+D143</f>
        <v>1205</v>
      </c>
      <c r="G143">
        <f t="shared" si="52"/>
        <v>1901.6999999999998</v>
      </c>
      <c r="H143" s="20">
        <f t="shared" si="50"/>
        <v>-36.635641794184146</v>
      </c>
    </row>
    <row r="144" spans="1:8" x14ac:dyDescent="0.25">
      <c r="A144" s="5">
        <f t="shared" si="2"/>
        <v>39835</v>
      </c>
      <c r="B144">
        <v>0</v>
      </c>
      <c r="C144">
        <v>593.9</v>
      </c>
      <c r="D144">
        <v>1205</v>
      </c>
      <c r="E144">
        <v>1307.8</v>
      </c>
      <c r="F144">
        <f t="shared" si="52"/>
        <v>1205</v>
      </c>
      <c r="G144">
        <f t="shared" si="52"/>
        <v>1901.6999999999998</v>
      </c>
      <c r="H144" s="20">
        <f t="shared" si="50"/>
        <v>-36.635641794184146</v>
      </c>
    </row>
    <row r="145" spans="1:8" x14ac:dyDescent="0.25">
      <c r="A145" s="5">
        <f t="shared" si="2"/>
        <v>39842</v>
      </c>
      <c r="B145">
        <v>0</v>
      </c>
      <c r="C145">
        <v>543.9</v>
      </c>
      <c r="D145">
        <v>1205</v>
      </c>
      <c r="E145">
        <v>1357.8</v>
      </c>
      <c r="F145">
        <f t="shared" si="52"/>
        <v>1205</v>
      </c>
      <c r="G145">
        <f t="shared" si="52"/>
        <v>1901.6999999999998</v>
      </c>
      <c r="H145" s="20">
        <f t="shared" ref="H145:H150" si="53">+(F145/G145-1)*100</f>
        <v>-36.635641794184146</v>
      </c>
    </row>
    <row r="146" spans="1:8" x14ac:dyDescent="0.25">
      <c r="A146" s="5">
        <f t="shared" si="2"/>
        <v>39849</v>
      </c>
      <c r="B146">
        <v>0</v>
      </c>
      <c r="C146">
        <v>393.2</v>
      </c>
      <c r="D146">
        <v>1205</v>
      </c>
      <c r="E146">
        <v>1509.8</v>
      </c>
      <c r="F146">
        <f t="shared" ref="F146:G148" si="54">+B146+D146</f>
        <v>1205</v>
      </c>
      <c r="G146">
        <f t="shared" si="54"/>
        <v>1903</v>
      </c>
      <c r="H146" s="20">
        <f t="shared" si="53"/>
        <v>-36.678928008407773</v>
      </c>
    </row>
    <row r="147" spans="1:8" x14ac:dyDescent="0.25">
      <c r="A147" s="5">
        <f t="shared" si="2"/>
        <v>39856</v>
      </c>
      <c r="B147">
        <v>0</v>
      </c>
      <c r="C147">
        <v>300</v>
      </c>
      <c r="D147">
        <v>1205</v>
      </c>
      <c r="E147">
        <v>1605.5</v>
      </c>
      <c r="F147">
        <f t="shared" si="54"/>
        <v>1205</v>
      </c>
      <c r="G147">
        <f t="shared" si="54"/>
        <v>1905.5</v>
      </c>
      <c r="H147" s="20">
        <f t="shared" si="53"/>
        <v>-36.762004723169774</v>
      </c>
    </row>
    <row r="148" spans="1:8" x14ac:dyDescent="0.25">
      <c r="A148" s="5">
        <f t="shared" si="2"/>
        <v>39863</v>
      </c>
      <c r="B148">
        <v>0</v>
      </c>
      <c r="C148">
        <v>300</v>
      </c>
      <c r="D148">
        <v>1205</v>
      </c>
      <c r="E148">
        <v>1605.5</v>
      </c>
      <c r="F148">
        <f t="shared" si="54"/>
        <v>1205</v>
      </c>
      <c r="G148">
        <f t="shared" si="54"/>
        <v>1905.5</v>
      </c>
      <c r="H148" s="20">
        <f t="shared" si="53"/>
        <v>-36.762004723169774</v>
      </c>
    </row>
    <row r="149" spans="1:8" x14ac:dyDescent="0.25">
      <c r="A149" s="5">
        <f t="shared" si="2"/>
        <v>39870</v>
      </c>
      <c r="B149">
        <v>0</v>
      </c>
      <c r="C149">
        <v>700</v>
      </c>
      <c r="D149">
        <v>1205</v>
      </c>
      <c r="E149">
        <v>1605.5</v>
      </c>
      <c r="F149">
        <f t="shared" ref="F149:G151" si="55">+B149+D149</f>
        <v>1205</v>
      </c>
      <c r="G149">
        <f t="shared" si="55"/>
        <v>2305.5</v>
      </c>
      <c r="H149" s="20">
        <f t="shared" si="53"/>
        <v>-47.733680329646496</v>
      </c>
    </row>
    <row r="150" spans="1:8" x14ac:dyDescent="0.25">
      <c r="A150" s="5">
        <f t="shared" si="2"/>
        <v>39877</v>
      </c>
      <c r="B150">
        <v>0</v>
      </c>
      <c r="C150">
        <v>700</v>
      </c>
      <c r="D150">
        <v>1205</v>
      </c>
      <c r="E150">
        <v>1605.5</v>
      </c>
      <c r="F150">
        <f t="shared" si="55"/>
        <v>1205</v>
      </c>
      <c r="G150">
        <f t="shared" si="55"/>
        <v>2305.5</v>
      </c>
      <c r="H150" s="20">
        <f t="shared" si="53"/>
        <v>-47.733680329646496</v>
      </c>
    </row>
    <row r="151" spans="1:8" x14ac:dyDescent="0.25">
      <c r="A151" s="5">
        <f t="shared" si="2"/>
        <v>39884</v>
      </c>
      <c r="B151">
        <v>0</v>
      </c>
      <c r="C151">
        <v>650</v>
      </c>
      <c r="D151">
        <v>1205</v>
      </c>
      <c r="E151">
        <v>1656.9</v>
      </c>
      <c r="F151">
        <f t="shared" si="55"/>
        <v>1205</v>
      </c>
      <c r="G151">
        <f t="shared" si="55"/>
        <v>2306.9</v>
      </c>
      <c r="H151" s="20">
        <f t="shared" ref="H151:H156" si="56">+(F151/G151-1)*100</f>
        <v>-47.765399453812471</v>
      </c>
    </row>
    <row r="152" spans="1:8" x14ac:dyDescent="0.25">
      <c r="A152" s="5">
        <f t="shared" si="2"/>
        <v>39891</v>
      </c>
      <c r="B152">
        <v>0</v>
      </c>
      <c r="C152">
        <v>600</v>
      </c>
      <c r="D152">
        <v>1205</v>
      </c>
      <c r="E152">
        <v>1711.9</v>
      </c>
      <c r="F152">
        <f t="shared" ref="F152:G156" si="57">+B152+D152</f>
        <v>1205</v>
      </c>
      <c r="G152">
        <f t="shared" si="57"/>
        <v>2311.9</v>
      </c>
      <c r="H152" s="20">
        <f t="shared" si="56"/>
        <v>-47.878368441541596</v>
      </c>
    </row>
    <row r="153" spans="1:8" x14ac:dyDescent="0.25">
      <c r="A153" s="5">
        <f t="shared" si="2"/>
        <v>39898</v>
      </c>
      <c r="B153">
        <v>0</v>
      </c>
      <c r="C153">
        <v>550</v>
      </c>
      <c r="D153">
        <v>1205</v>
      </c>
      <c r="E153">
        <v>1761.7</v>
      </c>
      <c r="F153">
        <f t="shared" si="57"/>
        <v>1205</v>
      </c>
      <c r="G153">
        <f t="shared" si="57"/>
        <v>2311.6999999999998</v>
      </c>
      <c r="H153" s="20">
        <f t="shared" si="56"/>
        <v>-47.873859064757532</v>
      </c>
    </row>
    <row r="154" spans="1:8" x14ac:dyDescent="0.25">
      <c r="A154" s="5">
        <f t="shared" si="2"/>
        <v>39905</v>
      </c>
      <c r="B154">
        <v>0</v>
      </c>
      <c r="C154">
        <v>500</v>
      </c>
      <c r="D154">
        <v>1205</v>
      </c>
      <c r="E154">
        <v>1812.2</v>
      </c>
      <c r="F154">
        <f t="shared" si="57"/>
        <v>1205</v>
      </c>
      <c r="G154">
        <f t="shared" si="57"/>
        <v>2312.1999999999998</v>
      </c>
      <c r="H154" s="20">
        <f t="shared" si="56"/>
        <v>-47.885131044027332</v>
      </c>
    </row>
    <row r="155" spans="1:8" x14ac:dyDescent="0.25">
      <c r="A155" s="5">
        <f t="shared" si="2"/>
        <v>39912</v>
      </c>
      <c r="B155">
        <v>0</v>
      </c>
      <c r="C155">
        <v>500</v>
      </c>
      <c r="D155">
        <v>1205</v>
      </c>
      <c r="E155">
        <v>1812.2</v>
      </c>
      <c r="F155">
        <f t="shared" si="57"/>
        <v>1205</v>
      </c>
      <c r="G155">
        <f t="shared" si="57"/>
        <v>2312.1999999999998</v>
      </c>
      <c r="H155" s="20">
        <f t="shared" si="56"/>
        <v>-47.885131044027332</v>
      </c>
    </row>
    <row r="156" spans="1:8" x14ac:dyDescent="0.25">
      <c r="A156" s="5">
        <f t="shared" si="2"/>
        <v>39919</v>
      </c>
      <c r="B156">
        <v>0</v>
      </c>
      <c r="C156">
        <v>500</v>
      </c>
      <c r="D156">
        <v>1205</v>
      </c>
      <c r="E156">
        <v>1812.2</v>
      </c>
      <c r="F156">
        <f t="shared" si="57"/>
        <v>1205</v>
      </c>
      <c r="G156">
        <f t="shared" si="57"/>
        <v>2312.1999999999998</v>
      </c>
      <c r="H156" s="20">
        <f t="shared" si="56"/>
        <v>-47.885131044027332</v>
      </c>
    </row>
    <row r="157" spans="1:8" x14ac:dyDescent="0.25">
      <c r="A157" s="5">
        <f t="shared" si="2"/>
        <v>39926</v>
      </c>
      <c r="B157">
        <v>0</v>
      </c>
      <c r="C157">
        <v>400</v>
      </c>
      <c r="D157">
        <v>1205</v>
      </c>
      <c r="E157">
        <v>1912.7</v>
      </c>
      <c r="F157">
        <f t="shared" ref="F157:F188" si="58">+B157+D157</f>
        <v>1205</v>
      </c>
      <c r="G157">
        <f t="shared" ref="G157:G188" si="59">+C157+E157</f>
        <v>2312.6999999999998</v>
      </c>
      <c r="H157" s="20">
        <f t="shared" ref="H157:H188" si="60">+(F157/G157-1)*100</f>
        <v>-47.896398149349238</v>
      </c>
    </row>
    <row r="158" spans="1:8" x14ac:dyDescent="0.25">
      <c r="A158" s="5">
        <f t="shared" si="2"/>
        <v>39933</v>
      </c>
      <c r="B158">
        <v>0</v>
      </c>
      <c r="C158">
        <v>400</v>
      </c>
      <c r="D158">
        <v>1205</v>
      </c>
      <c r="E158">
        <v>1912.7</v>
      </c>
      <c r="F158">
        <f t="shared" si="58"/>
        <v>1205</v>
      </c>
      <c r="G158">
        <f t="shared" si="59"/>
        <v>2312.6999999999998</v>
      </c>
      <c r="H158" s="20">
        <f t="shared" si="60"/>
        <v>-47.896398149349238</v>
      </c>
    </row>
    <row r="159" spans="1:8" x14ac:dyDescent="0.25">
      <c r="A159" s="5">
        <f t="shared" si="2"/>
        <v>39940</v>
      </c>
      <c r="B159">
        <v>0</v>
      </c>
      <c r="C159">
        <v>400</v>
      </c>
      <c r="D159">
        <v>1205</v>
      </c>
      <c r="E159">
        <v>1912.7</v>
      </c>
      <c r="F159">
        <f t="shared" si="58"/>
        <v>1205</v>
      </c>
      <c r="G159">
        <f t="shared" si="59"/>
        <v>2312.6999999999998</v>
      </c>
      <c r="H159" s="20">
        <f t="shared" si="60"/>
        <v>-47.896398149349238</v>
      </c>
    </row>
    <row r="160" spans="1:8" x14ac:dyDescent="0.25">
      <c r="A160" s="5">
        <f t="shared" si="2"/>
        <v>39947</v>
      </c>
      <c r="B160">
        <v>0</v>
      </c>
      <c r="C160">
        <v>400</v>
      </c>
      <c r="D160">
        <v>1205</v>
      </c>
      <c r="E160">
        <v>1912.7</v>
      </c>
      <c r="F160">
        <f t="shared" si="58"/>
        <v>1205</v>
      </c>
      <c r="G160">
        <f t="shared" si="59"/>
        <v>2312.6999999999998</v>
      </c>
      <c r="H160" s="20">
        <f t="shared" si="60"/>
        <v>-47.896398149349238</v>
      </c>
    </row>
    <row r="161" spans="1:8" x14ac:dyDescent="0.25">
      <c r="A161" s="5">
        <f t="shared" si="2"/>
        <v>39954</v>
      </c>
      <c r="B161">
        <v>0</v>
      </c>
      <c r="C161">
        <v>200</v>
      </c>
      <c r="D161">
        <v>1205</v>
      </c>
      <c r="E161">
        <v>1912.7</v>
      </c>
      <c r="F161">
        <f t="shared" si="58"/>
        <v>1205</v>
      </c>
      <c r="G161">
        <f t="shared" si="59"/>
        <v>2112.6999999999998</v>
      </c>
      <c r="H161" s="20">
        <f t="shared" si="60"/>
        <v>-42.963979741562916</v>
      </c>
    </row>
    <row r="162" spans="1:8" x14ac:dyDescent="0.25">
      <c r="A162" s="5">
        <f t="shared" si="2"/>
        <v>39961</v>
      </c>
      <c r="B162">
        <v>0</v>
      </c>
      <c r="C162">
        <v>200</v>
      </c>
      <c r="D162">
        <v>1205</v>
      </c>
      <c r="E162">
        <v>1964.2</v>
      </c>
      <c r="F162">
        <f t="shared" si="58"/>
        <v>1205</v>
      </c>
      <c r="G162">
        <f t="shared" si="59"/>
        <v>2164.1999999999998</v>
      </c>
      <c r="H162" s="20">
        <f t="shared" si="60"/>
        <v>-44.321227243323158</v>
      </c>
    </row>
    <row r="163" spans="1:8" x14ac:dyDescent="0.25">
      <c r="A163" s="5">
        <f t="shared" si="2"/>
        <v>39968</v>
      </c>
      <c r="B163">
        <v>0</v>
      </c>
      <c r="C163">
        <v>1098.5</v>
      </c>
      <c r="D163">
        <v>0</v>
      </c>
      <c r="E163">
        <v>47.8</v>
      </c>
      <c r="F163">
        <f t="shared" si="58"/>
        <v>0</v>
      </c>
      <c r="G163">
        <f t="shared" si="59"/>
        <v>1146.3</v>
      </c>
      <c r="H163" s="20">
        <f t="shared" si="60"/>
        <v>-100</v>
      </c>
    </row>
    <row r="164" spans="1:8" x14ac:dyDescent="0.25">
      <c r="A164" s="5">
        <f t="shared" si="2"/>
        <v>39975</v>
      </c>
      <c r="B164">
        <v>0</v>
      </c>
      <c r="C164">
        <v>997.8</v>
      </c>
      <c r="D164">
        <v>0</v>
      </c>
      <c r="E164">
        <v>149.5</v>
      </c>
      <c r="F164">
        <f t="shared" si="58"/>
        <v>0</v>
      </c>
      <c r="G164">
        <f t="shared" si="59"/>
        <v>1147.3</v>
      </c>
      <c r="H164" s="20">
        <f t="shared" si="60"/>
        <v>-100</v>
      </c>
    </row>
    <row r="165" spans="1:8" x14ac:dyDescent="0.25">
      <c r="A165" s="5">
        <f t="shared" si="2"/>
        <v>39982</v>
      </c>
      <c r="B165">
        <v>0</v>
      </c>
      <c r="C165">
        <v>946.1</v>
      </c>
      <c r="D165">
        <v>0</v>
      </c>
      <c r="E165">
        <v>201.1</v>
      </c>
      <c r="F165">
        <f t="shared" si="58"/>
        <v>0</v>
      </c>
      <c r="G165">
        <f t="shared" si="59"/>
        <v>1147.2</v>
      </c>
      <c r="H165" s="20">
        <f t="shared" si="60"/>
        <v>-100</v>
      </c>
    </row>
    <row r="166" spans="1:8" x14ac:dyDescent="0.25">
      <c r="A166" s="5">
        <f t="shared" si="2"/>
        <v>39989</v>
      </c>
      <c r="B166">
        <v>0</v>
      </c>
      <c r="C166">
        <v>896.1</v>
      </c>
      <c r="D166">
        <v>0</v>
      </c>
      <c r="E166">
        <v>251.8</v>
      </c>
      <c r="F166">
        <f t="shared" si="58"/>
        <v>0</v>
      </c>
      <c r="G166">
        <f t="shared" si="59"/>
        <v>1147.9000000000001</v>
      </c>
      <c r="H166" s="20">
        <f t="shared" si="60"/>
        <v>-100</v>
      </c>
    </row>
    <row r="167" spans="1:8" x14ac:dyDescent="0.25">
      <c r="A167" s="5">
        <f t="shared" si="2"/>
        <v>39996</v>
      </c>
      <c r="B167">
        <v>0</v>
      </c>
      <c r="C167">
        <v>795.3</v>
      </c>
      <c r="D167">
        <v>0</v>
      </c>
      <c r="E167">
        <v>353.6</v>
      </c>
      <c r="F167">
        <f t="shared" si="58"/>
        <v>0</v>
      </c>
      <c r="G167">
        <f t="shared" si="59"/>
        <v>1148.9000000000001</v>
      </c>
      <c r="H167" s="20">
        <f t="shared" si="60"/>
        <v>-100</v>
      </c>
    </row>
    <row r="168" spans="1:8" x14ac:dyDescent="0.25">
      <c r="A168" s="5">
        <f t="shared" si="2"/>
        <v>40003</v>
      </c>
      <c r="B168">
        <v>0</v>
      </c>
      <c r="C168">
        <v>744.3</v>
      </c>
      <c r="D168">
        <v>0</v>
      </c>
      <c r="E168">
        <v>404.7</v>
      </c>
      <c r="F168">
        <f t="shared" si="58"/>
        <v>0</v>
      </c>
      <c r="G168">
        <f t="shared" si="59"/>
        <v>1149</v>
      </c>
      <c r="H168" s="20">
        <f t="shared" si="60"/>
        <v>-100</v>
      </c>
    </row>
    <row r="169" spans="1:8" x14ac:dyDescent="0.25">
      <c r="A169" s="5">
        <f t="shared" si="2"/>
        <v>40010</v>
      </c>
      <c r="B169">
        <v>0</v>
      </c>
      <c r="C169">
        <v>692.5</v>
      </c>
      <c r="D169">
        <v>0</v>
      </c>
      <c r="E169">
        <v>456.4</v>
      </c>
      <c r="F169">
        <f t="shared" si="58"/>
        <v>0</v>
      </c>
      <c r="G169">
        <f t="shared" si="59"/>
        <v>1148.9000000000001</v>
      </c>
      <c r="H169" s="20">
        <f t="shared" si="60"/>
        <v>-100</v>
      </c>
    </row>
    <row r="170" spans="1:8" x14ac:dyDescent="0.25">
      <c r="A170" s="5">
        <f t="shared" si="2"/>
        <v>40017</v>
      </c>
      <c r="B170">
        <v>0</v>
      </c>
      <c r="C170">
        <v>592.70000000000005</v>
      </c>
      <c r="D170">
        <v>0</v>
      </c>
      <c r="E170">
        <v>556.29999999999995</v>
      </c>
      <c r="F170">
        <f t="shared" si="58"/>
        <v>0</v>
      </c>
      <c r="G170">
        <f t="shared" si="59"/>
        <v>1149</v>
      </c>
      <c r="H170" s="20">
        <f t="shared" si="60"/>
        <v>-100</v>
      </c>
    </row>
    <row r="171" spans="1:8" x14ac:dyDescent="0.25">
      <c r="A171" s="5">
        <f t="shared" si="2"/>
        <v>40024</v>
      </c>
      <c r="B171">
        <v>0</v>
      </c>
      <c r="C171">
        <v>444.1</v>
      </c>
      <c r="D171">
        <v>0</v>
      </c>
      <c r="E171">
        <v>709.8</v>
      </c>
      <c r="F171">
        <f t="shared" si="58"/>
        <v>0</v>
      </c>
      <c r="G171">
        <f t="shared" si="59"/>
        <v>1153.9000000000001</v>
      </c>
      <c r="H171" s="20">
        <f t="shared" si="60"/>
        <v>-100</v>
      </c>
    </row>
    <row r="172" spans="1:8" x14ac:dyDescent="0.25">
      <c r="A172" s="5">
        <f t="shared" si="2"/>
        <v>40031</v>
      </c>
      <c r="B172">
        <v>0</v>
      </c>
      <c r="C172">
        <v>350</v>
      </c>
      <c r="D172">
        <v>0</v>
      </c>
      <c r="E172">
        <v>814</v>
      </c>
      <c r="F172">
        <f t="shared" si="58"/>
        <v>0</v>
      </c>
      <c r="G172">
        <f t="shared" si="59"/>
        <v>1164</v>
      </c>
      <c r="H172" s="20">
        <f t="shared" si="60"/>
        <v>-100</v>
      </c>
    </row>
    <row r="173" spans="1:8" x14ac:dyDescent="0.25">
      <c r="A173" s="5">
        <f t="shared" si="2"/>
        <v>40038</v>
      </c>
      <c r="B173">
        <v>0</v>
      </c>
      <c r="C173">
        <v>299.5</v>
      </c>
      <c r="D173">
        <v>0</v>
      </c>
      <c r="E173">
        <v>864.5</v>
      </c>
      <c r="F173">
        <f t="shared" si="58"/>
        <v>0</v>
      </c>
      <c r="G173">
        <f t="shared" si="59"/>
        <v>1164</v>
      </c>
      <c r="H173" s="20">
        <f t="shared" si="60"/>
        <v>-100</v>
      </c>
    </row>
    <row r="174" spans="1:8" x14ac:dyDescent="0.25">
      <c r="A174" s="5">
        <f t="shared" si="2"/>
        <v>40045</v>
      </c>
      <c r="B174">
        <v>0</v>
      </c>
      <c r="C174">
        <v>250</v>
      </c>
      <c r="D174">
        <v>0</v>
      </c>
      <c r="E174">
        <v>915.1</v>
      </c>
      <c r="F174">
        <f t="shared" si="58"/>
        <v>0</v>
      </c>
      <c r="G174">
        <f t="shared" si="59"/>
        <v>1165.0999999999999</v>
      </c>
      <c r="H174" s="20">
        <f t="shared" si="60"/>
        <v>-100</v>
      </c>
    </row>
    <row r="175" spans="1:8" x14ac:dyDescent="0.25">
      <c r="A175" s="5">
        <f t="shared" si="2"/>
        <v>40052</v>
      </c>
      <c r="B175">
        <v>0</v>
      </c>
      <c r="C175">
        <v>150</v>
      </c>
      <c r="D175">
        <v>0</v>
      </c>
      <c r="E175">
        <v>1015</v>
      </c>
      <c r="F175">
        <f t="shared" si="58"/>
        <v>0</v>
      </c>
      <c r="G175">
        <f t="shared" si="59"/>
        <v>1165</v>
      </c>
      <c r="H175" s="20">
        <f t="shared" si="60"/>
        <v>-100</v>
      </c>
    </row>
    <row r="176" spans="1:8" x14ac:dyDescent="0.25">
      <c r="A176" s="5">
        <f t="shared" si="2"/>
        <v>40059</v>
      </c>
      <c r="B176">
        <v>0</v>
      </c>
      <c r="C176">
        <v>100</v>
      </c>
      <c r="D176">
        <v>0</v>
      </c>
      <c r="E176">
        <v>1065.5999999999999</v>
      </c>
      <c r="F176">
        <f t="shared" si="58"/>
        <v>0</v>
      </c>
      <c r="G176">
        <f t="shared" si="59"/>
        <v>1165.5999999999999</v>
      </c>
      <c r="H176" s="20">
        <f t="shared" si="60"/>
        <v>-100</v>
      </c>
    </row>
    <row r="177" spans="1:8" x14ac:dyDescent="0.25">
      <c r="A177" s="5">
        <f t="shared" si="2"/>
        <v>40066</v>
      </c>
      <c r="B177">
        <v>0</v>
      </c>
      <c r="C177">
        <v>100</v>
      </c>
      <c r="D177">
        <v>0</v>
      </c>
      <c r="E177">
        <v>1065.5999999999999</v>
      </c>
      <c r="F177">
        <f t="shared" si="58"/>
        <v>0</v>
      </c>
      <c r="G177">
        <f t="shared" si="59"/>
        <v>1165.5999999999999</v>
      </c>
      <c r="H177" s="20">
        <f t="shared" si="60"/>
        <v>-100</v>
      </c>
    </row>
    <row r="178" spans="1:8" x14ac:dyDescent="0.25">
      <c r="A178" s="5">
        <f t="shared" si="2"/>
        <v>40073</v>
      </c>
      <c r="B178">
        <v>0</v>
      </c>
      <c r="C178">
        <v>100</v>
      </c>
      <c r="D178">
        <v>0</v>
      </c>
      <c r="E178">
        <v>1065.5999999999999</v>
      </c>
      <c r="F178">
        <f t="shared" si="58"/>
        <v>0</v>
      </c>
      <c r="G178">
        <f t="shared" si="59"/>
        <v>1165.5999999999999</v>
      </c>
      <c r="H178" s="20">
        <f t="shared" si="60"/>
        <v>-100</v>
      </c>
    </row>
    <row r="179" spans="1:8" x14ac:dyDescent="0.25">
      <c r="A179" s="5">
        <f t="shared" si="2"/>
        <v>40080</v>
      </c>
      <c r="B179">
        <v>0</v>
      </c>
      <c r="C179">
        <v>50</v>
      </c>
      <c r="D179">
        <v>0</v>
      </c>
      <c r="E179">
        <v>1118.7</v>
      </c>
      <c r="F179">
        <f t="shared" si="58"/>
        <v>0</v>
      </c>
      <c r="G179">
        <f t="shared" si="59"/>
        <v>1168.7</v>
      </c>
      <c r="H179" s="20">
        <f t="shared" si="60"/>
        <v>-100</v>
      </c>
    </row>
    <row r="180" spans="1:8" x14ac:dyDescent="0.25">
      <c r="A180" s="5">
        <f t="shared" si="2"/>
        <v>40087</v>
      </c>
      <c r="B180">
        <v>0</v>
      </c>
      <c r="C180">
        <v>0</v>
      </c>
      <c r="D180">
        <v>0</v>
      </c>
      <c r="E180">
        <v>1170.4000000000001</v>
      </c>
      <c r="F180">
        <f t="shared" si="58"/>
        <v>0</v>
      </c>
      <c r="G180">
        <f t="shared" si="59"/>
        <v>1170.4000000000001</v>
      </c>
      <c r="H180" s="20">
        <f t="shared" si="60"/>
        <v>-100</v>
      </c>
    </row>
    <row r="181" spans="1:8" x14ac:dyDescent="0.25">
      <c r="A181" s="5">
        <f t="shared" si="2"/>
        <v>40094</v>
      </c>
      <c r="B181">
        <v>0</v>
      </c>
      <c r="C181">
        <v>35</v>
      </c>
      <c r="D181">
        <v>0</v>
      </c>
      <c r="E181">
        <v>1170.4000000000001</v>
      </c>
      <c r="F181">
        <f t="shared" si="58"/>
        <v>0</v>
      </c>
      <c r="G181">
        <f t="shared" si="59"/>
        <v>1205.4000000000001</v>
      </c>
      <c r="H181" s="20">
        <f t="shared" si="60"/>
        <v>-100</v>
      </c>
    </row>
    <row r="182" spans="1:8" x14ac:dyDescent="0.25">
      <c r="A182" s="5">
        <f t="shared" si="2"/>
        <v>40101</v>
      </c>
      <c r="B182">
        <v>200</v>
      </c>
      <c r="C182">
        <v>35</v>
      </c>
      <c r="D182">
        <v>0</v>
      </c>
      <c r="E182">
        <v>1170.4000000000001</v>
      </c>
      <c r="F182">
        <f t="shared" si="58"/>
        <v>200</v>
      </c>
      <c r="G182">
        <f t="shared" si="59"/>
        <v>1205.4000000000001</v>
      </c>
      <c r="H182" s="20">
        <f t="shared" si="60"/>
        <v>-83.407997345279568</v>
      </c>
    </row>
    <row r="183" spans="1:8" x14ac:dyDescent="0.25">
      <c r="A183" s="5">
        <f t="shared" si="2"/>
        <v>40108</v>
      </c>
      <c r="B183">
        <v>200</v>
      </c>
      <c r="C183">
        <v>0</v>
      </c>
      <c r="D183">
        <v>0</v>
      </c>
      <c r="E183">
        <v>1205</v>
      </c>
      <c r="F183">
        <f t="shared" si="58"/>
        <v>200</v>
      </c>
      <c r="G183">
        <f t="shared" si="59"/>
        <v>1205</v>
      </c>
      <c r="H183" s="20">
        <f t="shared" si="60"/>
        <v>-83.402489626556019</v>
      </c>
    </row>
    <row r="184" spans="1:8" x14ac:dyDescent="0.25">
      <c r="A184" s="5">
        <f t="shared" si="2"/>
        <v>40115</v>
      </c>
      <c r="B184">
        <v>200</v>
      </c>
      <c r="C184">
        <v>0</v>
      </c>
      <c r="D184">
        <v>0</v>
      </c>
      <c r="E184">
        <v>1205</v>
      </c>
      <c r="F184">
        <f t="shared" si="58"/>
        <v>200</v>
      </c>
      <c r="G184">
        <f t="shared" si="59"/>
        <v>1205</v>
      </c>
      <c r="H184" s="20">
        <f t="shared" si="60"/>
        <v>-83.402489626556019</v>
      </c>
    </row>
    <row r="185" spans="1:8" x14ac:dyDescent="0.25">
      <c r="A185" s="5">
        <f t="shared" si="2"/>
        <v>40122</v>
      </c>
      <c r="B185">
        <v>200</v>
      </c>
      <c r="C185">
        <v>0</v>
      </c>
      <c r="D185">
        <v>0</v>
      </c>
      <c r="E185">
        <v>1205</v>
      </c>
      <c r="F185">
        <f t="shared" si="58"/>
        <v>200</v>
      </c>
      <c r="G185">
        <f t="shared" si="59"/>
        <v>1205</v>
      </c>
      <c r="H185" s="20">
        <f t="shared" si="60"/>
        <v>-83.402489626556019</v>
      </c>
    </row>
    <row r="186" spans="1:8" x14ac:dyDescent="0.25">
      <c r="A186" s="5">
        <f t="shared" si="2"/>
        <v>40129</v>
      </c>
      <c r="B186">
        <v>200</v>
      </c>
      <c r="C186">
        <v>0</v>
      </c>
      <c r="D186">
        <v>0</v>
      </c>
      <c r="E186">
        <v>1205</v>
      </c>
      <c r="F186">
        <f t="shared" si="58"/>
        <v>200</v>
      </c>
      <c r="G186">
        <f t="shared" si="59"/>
        <v>1205</v>
      </c>
      <c r="H186" s="20">
        <f t="shared" si="60"/>
        <v>-83.402489626556019</v>
      </c>
    </row>
    <row r="187" spans="1:8" x14ac:dyDescent="0.25">
      <c r="A187" s="5">
        <f t="shared" si="2"/>
        <v>40136</v>
      </c>
      <c r="B187">
        <v>200</v>
      </c>
      <c r="C187">
        <v>0</v>
      </c>
      <c r="D187">
        <v>0</v>
      </c>
      <c r="E187">
        <v>1205</v>
      </c>
      <c r="F187">
        <f t="shared" si="58"/>
        <v>200</v>
      </c>
      <c r="G187">
        <f t="shared" si="59"/>
        <v>1205</v>
      </c>
      <c r="H187" s="20">
        <f t="shared" si="60"/>
        <v>-83.402489626556019</v>
      </c>
    </row>
    <row r="188" spans="1:8" x14ac:dyDescent="0.25">
      <c r="A188" s="5">
        <f t="shared" si="2"/>
        <v>40143</v>
      </c>
      <c r="B188">
        <v>300</v>
      </c>
      <c r="C188">
        <v>0</v>
      </c>
      <c r="D188">
        <v>0</v>
      </c>
      <c r="E188">
        <v>1205</v>
      </c>
      <c r="F188">
        <f t="shared" si="58"/>
        <v>300</v>
      </c>
      <c r="G188">
        <f t="shared" si="59"/>
        <v>1205</v>
      </c>
      <c r="H188" s="20">
        <f t="shared" si="60"/>
        <v>-75.103734439834028</v>
      </c>
    </row>
    <row r="189" spans="1:8" x14ac:dyDescent="0.25">
      <c r="A189" s="5">
        <f t="shared" si="2"/>
        <v>40150</v>
      </c>
      <c r="B189">
        <v>300</v>
      </c>
      <c r="C189">
        <v>0</v>
      </c>
      <c r="D189">
        <v>0</v>
      </c>
      <c r="E189">
        <v>1205</v>
      </c>
      <c r="F189">
        <f t="shared" ref="F189:F214" si="61">+B189+D189</f>
        <v>300</v>
      </c>
      <c r="G189">
        <f t="shared" ref="G189:G214" si="62">+C189+E189</f>
        <v>1205</v>
      </c>
      <c r="H189" s="20">
        <f t="shared" ref="H189:H214" si="63">+(F189/G189-1)*100</f>
        <v>-75.103734439834028</v>
      </c>
    </row>
    <row r="190" spans="1:8" x14ac:dyDescent="0.25">
      <c r="A190" s="5">
        <f t="shared" si="2"/>
        <v>40157</v>
      </c>
      <c r="B190">
        <v>300</v>
      </c>
      <c r="C190">
        <v>0</v>
      </c>
      <c r="D190">
        <v>0</v>
      </c>
      <c r="E190">
        <v>1205</v>
      </c>
      <c r="F190">
        <f t="shared" si="61"/>
        <v>300</v>
      </c>
      <c r="G190">
        <f t="shared" si="62"/>
        <v>1205</v>
      </c>
      <c r="H190" s="20">
        <f t="shared" si="63"/>
        <v>-75.103734439834028</v>
      </c>
    </row>
    <row r="191" spans="1:8" x14ac:dyDescent="0.25">
      <c r="A191" s="5">
        <f t="shared" si="2"/>
        <v>40164</v>
      </c>
      <c r="B191">
        <v>300</v>
      </c>
      <c r="C191">
        <v>0</v>
      </c>
      <c r="D191">
        <v>0</v>
      </c>
      <c r="E191">
        <v>1205</v>
      </c>
      <c r="F191">
        <f t="shared" si="61"/>
        <v>300</v>
      </c>
      <c r="G191">
        <f t="shared" si="62"/>
        <v>1205</v>
      </c>
      <c r="H191" s="20">
        <f t="shared" si="63"/>
        <v>-75.103734439834028</v>
      </c>
    </row>
    <row r="192" spans="1:8" x14ac:dyDescent="0.25">
      <c r="A192" s="5">
        <f t="shared" si="2"/>
        <v>40171</v>
      </c>
      <c r="B192">
        <v>300</v>
      </c>
      <c r="C192">
        <v>0</v>
      </c>
      <c r="D192">
        <v>0</v>
      </c>
      <c r="E192">
        <v>1205</v>
      </c>
      <c r="F192">
        <f t="shared" si="61"/>
        <v>300</v>
      </c>
      <c r="G192">
        <f t="shared" si="62"/>
        <v>1205</v>
      </c>
      <c r="H192" s="20">
        <f t="shared" si="63"/>
        <v>-75.103734439834028</v>
      </c>
    </row>
    <row r="193" spans="1:8" x14ac:dyDescent="0.25">
      <c r="A193" s="5">
        <f t="shared" si="2"/>
        <v>40178</v>
      </c>
      <c r="B193">
        <v>300</v>
      </c>
      <c r="C193">
        <v>0</v>
      </c>
      <c r="D193">
        <v>0</v>
      </c>
      <c r="E193">
        <v>1205</v>
      </c>
      <c r="F193">
        <f t="shared" si="61"/>
        <v>300</v>
      </c>
      <c r="G193">
        <f t="shared" si="62"/>
        <v>1205</v>
      </c>
      <c r="H193" s="20">
        <f t="shared" si="63"/>
        <v>-75.103734439834028</v>
      </c>
    </row>
    <row r="194" spans="1:8" x14ac:dyDescent="0.25">
      <c r="A194" s="5">
        <f t="shared" si="2"/>
        <v>40185</v>
      </c>
      <c r="B194">
        <v>300</v>
      </c>
      <c r="C194">
        <v>0</v>
      </c>
      <c r="D194">
        <v>0</v>
      </c>
      <c r="E194">
        <v>1205</v>
      </c>
      <c r="F194">
        <f t="shared" si="61"/>
        <v>300</v>
      </c>
      <c r="G194">
        <f t="shared" si="62"/>
        <v>1205</v>
      </c>
      <c r="H194" s="20">
        <f t="shared" si="63"/>
        <v>-75.103734439834028</v>
      </c>
    </row>
    <row r="195" spans="1:8" x14ac:dyDescent="0.25">
      <c r="A195" s="5">
        <f t="shared" si="2"/>
        <v>40192</v>
      </c>
      <c r="B195">
        <v>300</v>
      </c>
      <c r="C195">
        <v>0</v>
      </c>
      <c r="D195">
        <v>0</v>
      </c>
      <c r="E195">
        <v>1205</v>
      </c>
      <c r="F195">
        <f t="shared" si="61"/>
        <v>300</v>
      </c>
      <c r="G195">
        <f t="shared" si="62"/>
        <v>1205</v>
      </c>
      <c r="H195" s="20">
        <f t="shared" si="63"/>
        <v>-75.103734439834028</v>
      </c>
    </row>
    <row r="196" spans="1:8" x14ac:dyDescent="0.25">
      <c r="A196" s="5">
        <f t="shared" si="2"/>
        <v>40199</v>
      </c>
      <c r="B196">
        <v>247.5</v>
      </c>
      <c r="C196">
        <v>0</v>
      </c>
      <c r="D196">
        <v>52.5</v>
      </c>
      <c r="E196">
        <v>1205</v>
      </c>
      <c r="F196">
        <f t="shared" si="61"/>
        <v>300</v>
      </c>
      <c r="G196">
        <f t="shared" si="62"/>
        <v>1205</v>
      </c>
      <c r="H196" s="20">
        <f t="shared" si="63"/>
        <v>-75.103734439834028</v>
      </c>
    </row>
    <row r="197" spans="1:8" x14ac:dyDescent="0.25">
      <c r="A197" s="5">
        <f t="shared" si="2"/>
        <v>40206</v>
      </c>
      <c r="B197">
        <v>247.5</v>
      </c>
      <c r="C197">
        <v>0</v>
      </c>
      <c r="D197">
        <v>52.5</v>
      </c>
      <c r="E197">
        <v>1205</v>
      </c>
      <c r="F197">
        <f t="shared" si="61"/>
        <v>300</v>
      </c>
      <c r="G197">
        <f t="shared" si="62"/>
        <v>1205</v>
      </c>
      <c r="H197" s="20">
        <f t="shared" si="63"/>
        <v>-75.103734439834028</v>
      </c>
    </row>
    <row r="198" spans="1:8" x14ac:dyDescent="0.25">
      <c r="A198" s="5">
        <f t="shared" si="2"/>
        <v>40213</v>
      </c>
      <c r="B198">
        <v>200</v>
      </c>
      <c r="C198">
        <v>0</v>
      </c>
      <c r="D198">
        <v>103.8</v>
      </c>
      <c r="E198">
        <v>1205</v>
      </c>
      <c r="F198">
        <f t="shared" si="61"/>
        <v>303.8</v>
      </c>
      <c r="G198">
        <f t="shared" si="62"/>
        <v>1205</v>
      </c>
      <c r="H198" s="20">
        <f t="shared" si="63"/>
        <v>-74.788381742738579</v>
      </c>
    </row>
    <row r="199" spans="1:8" x14ac:dyDescent="0.25">
      <c r="A199" s="5">
        <f t="shared" si="2"/>
        <v>40220</v>
      </c>
      <c r="B199">
        <v>200</v>
      </c>
      <c r="C199">
        <v>0</v>
      </c>
      <c r="D199">
        <v>103.8</v>
      </c>
      <c r="E199">
        <v>1205</v>
      </c>
      <c r="F199">
        <f t="shared" si="61"/>
        <v>303.8</v>
      </c>
      <c r="G199">
        <f t="shared" si="62"/>
        <v>1205</v>
      </c>
      <c r="H199" s="20">
        <f t="shared" si="63"/>
        <v>-74.788381742738579</v>
      </c>
    </row>
    <row r="200" spans="1:8" x14ac:dyDescent="0.25">
      <c r="A200" s="5">
        <f t="shared" si="2"/>
        <v>40227</v>
      </c>
      <c r="B200">
        <v>150</v>
      </c>
      <c r="C200">
        <v>0</v>
      </c>
      <c r="D200">
        <v>155.1</v>
      </c>
      <c r="E200">
        <v>1205</v>
      </c>
      <c r="F200">
        <f t="shared" si="61"/>
        <v>305.10000000000002</v>
      </c>
      <c r="G200">
        <f t="shared" si="62"/>
        <v>1205</v>
      </c>
      <c r="H200" s="20">
        <f t="shared" si="63"/>
        <v>-74.680497925311201</v>
      </c>
    </row>
    <row r="201" spans="1:8" x14ac:dyDescent="0.25">
      <c r="A201" s="5">
        <f t="shared" si="2"/>
        <v>40234</v>
      </c>
      <c r="B201">
        <v>150</v>
      </c>
      <c r="C201">
        <v>0</v>
      </c>
      <c r="D201">
        <v>155.1</v>
      </c>
      <c r="E201">
        <v>1205</v>
      </c>
      <c r="F201">
        <f t="shared" si="61"/>
        <v>305.10000000000002</v>
      </c>
      <c r="G201">
        <f t="shared" si="62"/>
        <v>1205</v>
      </c>
      <c r="H201" s="20">
        <f t="shared" si="63"/>
        <v>-74.680497925311201</v>
      </c>
    </row>
    <row r="202" spans="1:8" x14ac:dyDescent="0.25">
      <c r="A202" s="5">
        <f t="shared" si="2"/>
        <v>40241</v>
      </c>
      <c r="B202">
        <v>100</v>
      </c>
      <c r="C202">
        <v>0</v>
      </c>
      <c r="D202">
        <v>205.3</v>
      </c>
      <c r="E202">
        <v>1205</v>
      </c>
      <c r="F202">
        <f t="shared" si="61"/>
        <v>305.3</v>
      </c>
      <c r="G202">
        <f t="shared" si="62"/>
        <v>1205</v>
      </c>
      <c r="H202" s="20">
        <f t="shared" si="63"/>
        <v>-74.663900414937757</v>
      </c>
    </row>
    <row r="203" spans="1:8" x14ac:dyDescent="0.25">
      <c r="A203" s="5">
        <f t="shared" si="2"/>
        <v>40248</v>
      </c>
      <c r="B203">
        <v>100</v>
      </c>
      <c r="C203">
        <v>0</v>
      </c>
      <c r="D203">
        <v>205.3</v>
      </c>
      <c r="E203">
        <v>1205</v>
      </c>
      <c r="F203">
        <f t="shared" si="61"/>
        <v>305.3</v>
      </c>
      <c r="G203">
        <f t="shared" si="62"/>
        <v>1205</v>
      </c>
      <c r="H203" s="20">
        <f t="shared" si="63"/>
        <v>-74.663900414937757</v>
      </c>
    </row>
    <row r="204" spans="1:8" x14ac:dyDescent="0.25">
      <c r="A204" s="5">
        <f t="shared" si="2"/>
        <v>40255</v>
      </c>
      <c r="B204">
        <v>100</v>
      </c>
      <c r="C204">
        <v>0</v>
      </c>
      <c r="D204">
        <v>205.3</v>
      </c>
      <c r="E204">
        <v>1205</v>
      </c>
      <c r="F204">
        <f t="shared" si="61"/>
        <v>305.3</v>
      </c>
      <c r="G204">
        <f t="shared" si="62"/>
        <v>1205</v>
      </c>
      <c r="H204" s="20">
        <f t="shared" si="63"/>
        <v>-74.663900414937757</v>
      </c>
    </row>
    <row r="205" spans="1:8" x14ac:dyDescent="0.25">
      <c r="A205" s="5">
        <f t="shared" si="2"/>
        <v>40262</v>
      </c>
      <c r="B205">
        <v>50</v>
      </c>
      <c r="C205">
        <v>0</v>
      </c>
      <c r="D205">
        <v>256.5</v>
      </c>
      <c r="E205">
        <v>1205</v>
      </c>
      <c r="F205">
        <f t="shared" si="61"/>
        <v>306.5</v>
      </c>
      <c r="G205">
        <f t="shared" si="62"/>
        <v>1205</v>
      </c>
      <c r="H205" s="20">
        <f t="shared" si="63"/>
        <v>-74.564315352697093</v>
      </c>
    </row>
    <row r="206" spans="1:8" x14ac:dyDescent="0.25">
      <c r="A206" s="5">
        <f t="shared" si="2"/>
        <v>40269</v>
      </c>
      <c r="B206">
        <v>0</v>
      </c>
      <c r="C206">
        <v>0</v>
      </c>
      <c r="D206">
        <v>306.7</v>
      </c>
      <c r="E206">
        <v>1205</v>
      </c>
      <c r="F206">
        <f t="shared" si="61"/>
        <v>306.7</v>
      </c>
      <c r="G206">
        <f t="shared" si="62"/>
        <v>1205</v>
      </c>
      <c r="H206" s="20">
        <f t="shared" si="63"/>
        <v>-74.547717842323664</v>
      </c>
    </row>
    <row r="207" spans="1:8" x14ac:dyDescent="0.25">
      <c r="A207" s="5">
        <f t="shared" si="2"/>
        <v>40276</v>
      </c>
      <c r="B207">
        <v>0</v>
      </c>
      <c r="C207">
        <v>0</v>
      </c>
      <c r="D207">
        <v>306.7</v>
      </c>
      <c r="E207">
        <v>1205</v>
      </c>
      <c r="F207">
        <f t="shared" si="61"/>
        <v>306.7</v>
      </c>
      <c r="G207">
        <f t="shared" si="62"/>
        <v>1205</v>
      </c>
      <c r="H207" s="20">
        <f t="shared" si="63"/>
        <v>-74.547717842323664</v>
      </c>
    </row>
    <row r="208" spans="1:8" x14ac:dyDescent="0.25">
      <c r="A208" s="5">
        <f t="shared" si="2"/>
        <v>40283</v>
      </c>
      <c r="B208">
        <v>0</v>
      </c>
      <c r="C208">
        <v>0</v>
      </c>
      <c r="D208">
        <v>306.7</v>
      </c>
      <c r="E208">
        <v>1205</v>
      </c>
      <c r="F208">
        <f t="shared" si="61"/>
        <v>306.7</v>
      </c>
      <c r="G208">
        <f t="shared" si="62"/>
        <v>1205</v>
      </c>
      <c r="H208" s="20">
        <f t="shared" si="63"/>
        <v>-74.547717842323664</v>
      </c>
    </row>
    <row r="209" spans="1:8" x14ac:dyDescent="0.25">
      <c r="A209" s="5">
        <f t="shared" si="2"/>
        <v>40290</v>
      </c>
      <c r="B209">
        <v>0</v>
      </c>
      <c r="C209">
        <v>0</v>
      </c>
      <c r="D209">
        <v>306.7</v>
      </c>
      <c r="E209">
        <v>1205</v>
      </c>
      <c r="F209">
        <f t="shared" si="61"/>
        <v>306.7</v>
      </c>
      <c r="G209">
        <f t="shared" si="62"/>
        <v>1205</v>
      </c>
      <c r="H209" s="20">
        <f t="shared" si="63"/>
        <v>-74.547717842323664</v>
      </c>
    </row>
    <row r="210" spans="1:8" x14ac:dyDescent="0.25">
      <c r="A210" s="5">
        <f t="shared" si="2"/>
        <v>40297</v>
      </c>
      <c r="B210">
        <v>0</v>
      </c>
      <c r="C210">
        <v>0</v>
      </c>
      <c r="D210">
        <v>306.7</v>
      </c>
      <c r="E210">
        <v>1205</v>
      </c>
      <c r="F210">
        <f t="shared" si="61"/>
        <v>306.7</v>
      </c>
      <c r="G210">
        <f t="shared" si="62"/>
        <v>1205</v>
      </c>
      <c r="H210" s="20">
        <f t="shared" si="63"/>
        <v>-74.547717842323664</v>
      </c>
    </row>
    <row r="211" spans="1:8" x14ac:dyDescent="0.25">
      <c r="A211" s="5">
        <f t="shared" si="2"/>
        <v>40304</v>
      </c>
      <c r="B211">
        <v>0</v>
      </c>
      <c r="C211">
        <v>0</v>
      </c>
      <c r="D211">
        <v>306.7</v>
      </c>
      <c r="E211">
        <v>1205</v>
      </c>
      <c r="F211">
        <f t="shared" si="61"/>
        <v>306.7</v>
      </c>
      <c r="G211">
        <f t="shared" si="62"/>
        <v>1205</v>
      </c>
      <c r="H211" s="20">
        <f t="shared" si="63"/>
        <v>-74.547717842323664</v>
      </c>
    </row>
    <row r="212" spans="1:8" x14ac:dyDescent="0.25">
      <c r="A212" s="5">
        <f t="shared" si="2"/>
        <v>40311</v>
      </c>
      <c r="B212">
        <v>0</v>
      </c>
      <c r="C212">
        <v>0</v>
      </c>
      <c r="D212">
        <v>306.7</v>
      </c>
      <c r="E212">
        <v>1205</v>
      </c>
      <c r="F212">
        <f t="shared" si="61"/>
        <v>306.7</v>
      </c>
      <c r="G212">
        <f t="shared" si="62"/>
        <v>1205</v>
      </c>
      <c r="H212" s="20">
        <f t="shared" si="63"/>
        <v>-74.547717842323664</v>
      </c>
    </row>
    <row r="213" spans="1:8" x14ac:dyDescent="0.25">
      <c r="A213" s="5">
        <f t="shared" si="2"/>
        <v>40318</v>
      </c>
      <c r="B213">
        <v>0</v>
      </c>
      <c r="C213">
        <v>0</v>
      </c>
      <c r="D213">
        <v>306.7</v>
      </c>
      <c r="E213">
        <v>1205</v>
      </c>
      <c r="F213">
        <f t="shared" si="61"/>
        <v>306.7</v>
      </c>
      <c r="G213">
        <f t="shared" si="62"/>
        <v>1205</v>
      </c>
      <c r="H213" s="20">
        <f t="shared" si="63"/>
        <v>-74.547717842323664</v>
      </c>
    </row>
    <row r="214" spans="1:8" x14ac:dyDescent="0.25">
      <c r="A214" s="5">
        <f t="shared" si="2"/>
        <v>40325</v>
      </c>
      <c r="B214">
        <v>0</v>
      </c>
      <c r="C214">
        <v>0</v>
      </c>
      <c r="D214">
        <v>306.7</v>
      </c>
      <c r="E214">
        <v>1205</v>
      </c>
      <c r="F214">
        <f t="shared" si="61"/>
        <v>306.7</v>
      </c>
      <c r="G214">
        <f t="shared" si="62"/>
        <v>1205</v>
      </c>
      <c r="H214" s="20">
        <f t="shared" si="63"/>
        <v>-74.547717842323664</v>
      </c>
    </row>
    <row r="215" spans="1:8" x14ac:dyDescent="0.25">
      <c r="A215" s="35" t="s">
        <v>660</v>
      </c>
    </row>
    <row r="216" spans="1:8" x14ac:dyDescent="0.25">
      <c r="A216" s="5">
        <f>+A214+7</f>
        <v>40332</v>
      </c>
      <c r="B216">
        <v>94</v>
      </c>
      <c r="C216">
        <v>55.3</v>
      </c>
      <c r="D216">
        <v>0</v>
      </c>
      <c r="E216">
        <v>0</v>
      </c>
      <c r="F216">
        <f t="shared" ref="F216:F247" si="64">+B216+D216</f>
        <v>94</v>
      </c>
      <c r="G216">
        <f t="shared" ref="G216:G247" si="65">+C216+E216</f>
        <v>55.3</v>
      </c>
      <c r="H216" s="20">
        <f t="shared" ref="H216:H247" si="66">+(F216/G216-1)*100</f>
        <v>69.98191681735986</v>
      </c>
    </row>
    <row r="217" spans="1:8" x14ac:dyDescent="0.25">
      <c r="A217" s="5">
        <f t="shared" ref="A217:A280" si="67">+A216+7</f>
        <v>40339</v>
      </c>
      <c r="B217">
        <v>78.5</v>
      </c>
      <c r="C217">
        <v>50.3</v>
      </c>
      <c r="D217">
        <v>27</v>
      </c>
      <c r="E217">
        <v>18.600000000000001</v>
      </c>
      <c r="F217">
        <f t="shared" si="64"/>
        <v>105.5</v>
      </c>
      <c r="G217">
        <f t="shared" si="65"/>
        <v>68.900000000000006</v>
      </c>
      <c r="H217" s="20">
        <f t="shared" si="66"/>
        <v>53.120464441219141</v>
      </c>
    </row>
    <row r="218" spans="1:8" x14ac:dyDescent="0.25">
      <c r="A218" s="5">
        <f t="shared" si="67"/>
        <v>40346</v>
      </c>
      <c r="B218">
        <v>78.900000000000006</v>
      </c>
      <c r="C218">
        <v>50.3</v>
      </c>
      <c r="D218">
        <v>27</v>
      </c>
      <c r="E218">
        <v>18.600000000000001</v>
      </c>
      <c r="F218">
        <f t="shared" si="64"/>
        <v>105.9</v>
      </c>
      <c r="G218">
        <f t="shared" si="65"/>
        <v>68.900000000000006</v>
      </c>
      <c r="H218" s="20">
        <f t="shared" si="66"/>
        <v>53.701015965166896</v>
      </c>
    </row>
    <row r="219" spans="1:8" x14ac:dyDescent="0.25">
      <c r="A219" s="5">
        <f t="shared" si="67"/>
        <v>40353</v>
      </c>
      <c r="B219">
        <v>73</v>
      </c>
      <c r="C219">
        <v>50.3</v>
      </c>
      <c r="D219">
        <v>38.9</v>
      </c>
      <c r="E219">
        <v>18.600000000000001</v>
      </c>
      <c r="F219">
        <f t="shared" si="64"/>
        <v>111.9</v>
      </c>
      <c r="G219">
        <f t="shared" si="65"/>
        <v>68.900000000000006</v>
      </c>
      <c r="H219" s="20">
        <f t="shared" si="66"/>
        <v>62.409288824383168</v>
      </c>
    </row>
    <row r="220" spans="1:8" x14ac:dyDescent="0.25">
      <c r="A220" s="5">
        <f t="shared" si="67"/>
        <v>40360</v>
      </c>
      <c r="B220">
        <v>101.5</v>
      </c>
      <c r="C220">
        <v>89.8</v>
      </c>
      <c r="D220">
        <v>38.9</v>
      </c>
      <c r="E220">
        <v>34.6</v>
      </c>
      <c r="F220">
        <f t="shared" si="64"/>
        <v>140.4</v>
      </c>
      <c r="G220">
        <f t="shared" si="65"/>
        <v>124.4</v>
      </c>
      <c r="H220" s="20">
        <f t="shared" si="66"/>
        <v>12.861736334405149</v>
      </c>
    </row>
    <row r="221" spans="1:8" x14ac:dyDescent="0.25">
      <c r="A221" s="5">
        <f t="shared" si="67"/>
        <v>40367</v>
      </c>
      <c r="B221">
        <v>101.5</v>
      </c>
      <c r="C221">
        <v>89.8</v>
      </c>
      <c r="D221">
        <v>38.9</v>
      </c>
      <c r="E221">
        <v>34.6</v>
      </c>
      <c r="F221">
        <f t="shared" si="64"/>
        <v>140.4</v>
      </c>
      <c r="G221">
        <f t="shared" si="65"/>
        <v>124.4</v>
      </c>
      <c r="H221" s="20">
        <f t="shared" si="66"/>
        <v>12.861736334405149</v>
      </c>
    </row>
    <row r="222" spans="1:8" x14ac:dyDescent="0.25">
      <c r="A222" s="5">
        <f t="shared" si="67"/>
        <v>40374</v>
      </c>
      <c r="B222">
        <v>106.7</v>
      </c>
      <c r="C222">
        <v>98.8</v>
      </c>
      <c r="D222">
        <v>38.9</v>
      </c>
      <c r="E222">
        <v>34.6</v>
      </c>
      <c r="F222">
        <f t="shared" si="64"/>
        <v>145.6</v>
      </c>
      <c r="G222">
        <f t="shared" si="65"/>
        <v>133.4</v>
      </c>
      <c r="H222" s="20">
        <f t="shared" si="66"/>
        <v>9.14542728635681</v>
      </c>
    </row>
    <row r="223" spans="1:8" x14ac:dyDescent="0.25">
      <c r="A223" s="5">
        <f t="shared" si="67"/>
        <v>40381</v>
      </c>
      <c r="B223">
        <v>132.69999999999999</v>
      </c>
      <c r="C223">
        <v>90.8</v>
      </c>
      <c r="D223">
        <v>38.9</v>
      </c>
      <c r="E223">
        <v>46.6</v>
      </c>
      <c r="F223">
        <f t="shared" si="64"/>
        <v>171.6</v>
      </c>
      <c r="G223">
        <f t="shared" si="65"/>
        <v>137.4</v>
      </c>
      <c r="H223" s="20">
        <f t="shared" si="66"/>
        <v>24.890829694323124</v>
      </c>
    </row>
    <row r="224" spans="1:8" x14ac:dyDescent="0.25">
      <c r="A224" s="5">
        <f t="shared" si="67"/>
        <v>40388</v>
      </c>
      <c r="B224">
        <v>126.7</v>
      </c>
      <c r="C224">
        <v>112.9</v>
      </c>
      <c r="D224">
        <v>44.9</v>
      </c>
      <c r="E224">
        <v>58.1</v>
      </c>
      <c r="F224">
        <f t="shared" si="64"/>
        <v>171.6</v>
      </c>
      <c r="G224">
        <f t="shared" si="65"/>
        <v>171</v>
      </c>
      <c r="H224" s="20">
        <f t="shared" si="66"/>
        <v>0.35087719298245723</v>
      </c>
    </row>
    <row r="225" spans="1:8" x14ac:dyDescent="0.25">
      <c r="A225" s="5">
        <f t="shared" si="67"/>
        <v>40395</v>
      </c>
      <c r="B225">
        <v>126.7</v>
      </c>
      <c r="C225">
        <v>112.9</v>
      </c>
      <c r="D225">
        <v>44.9</v>
      </c>
      <c r="E225">
        <v>58.1</v>
      </c>
      <c r="F225">
        <f t="shared" si="64"/>
        <v>171.6</v>
      </c>
      <c r="G225">
        <f t="shared" si="65"/>
        <v>171</v>
      </c>
      <c r="H225" s="20">
        <f t="shared" si="66"/>
        <v>0.35087719298245723</v>
      </c>
    </row>
    <row r="226" spans="1:8" x14ac:dyDescent="0.25">
      <c r="A226" s="5">
        <f t="shared" si="67"/>
        <v>40402</v>
      </c>
      <c r="B226">
        <v>107</v>
      </c>
      <c r="C226">
        <v>109.9</v>
      </c>
      <c r="D226">
        <v>65.3</v>
      </c>
      <c r="E226">
        <v>74.3</v>
      </c>
      <c r="F226">
        <f t="shared" si="64"/>
        <v>172.3</v>
      </c>
      <c r="G226">
        <f t="shared" si="65"/>
        <v>184.2</v>
      </c>
      <c r="H226" s="20">
        <f t="shared" si="66"/>
        <v>-6.4603691639522172</v>
      </c>
    </row>
    <row r="227" spans="1:8" x14ac:dyDescent="0.25">
      <c r="A227" s="5">
        <f t="shared" si="67"/>
        <v>40409</v>
      </c>
      <c r="B227">
        <v>155</v>
      </c>
      <c r="C227">
        <v>96.6</v>
      </c>
      <c r="D227">
        <v>65.3</v>
      </c>
      <c r="E227">
        <v>88.3</v>
      </c>
      <c r="F227">
        <f t="shared" si="64"/>
        <v>220.3</v>
      </c>
      <c r="G227">
        <f t="shared" si="65"/>
        <v>184.89999999999998</v>
      </c>
      <c r="H227" s="20">
        <f t="shared" si="66"/>
        <v>19.145484045429974</v>
      </c>
    </row>
    <row r="228" spans="1:8" x14ac:dyDescent="0.25">
      <c r="A228" s="5">
        <f t="shared" si="67"/>
        <v>40416</v>
      </c>
      <c r="B228">
        <v>170.9</v>
      </c>
      <c r="C228">
        <v>96.6</v>
      </c>
      <c r="D228">
        <v>65.3</v>
      </c>
      <c r="E228">
        <v>88.3</v>
      </c>
      <c r="F228">
        <f t="shared" si="64"/>
        <v>236.2</v>
      </c>
      <c r="G228">
        <f t="shared" si="65"/>
        <v>184.89999999999998</v>
      </c>
      <c r="H228" s="20">
        <f t="shared" si="66"/>
        <v>27.744726879394264</v>
      </c>
    </row>
    <row r="229" spans="1:8" x14ac:dyDescent="0.25">
      <c r="A229" s="5">
        <f t="shared" si="67"/>
        <v>40423</v>
      </c>
      <c r="B229">
        <v>158.9</v>
      </c>
      <c r="C229">
        <v>93.1</v>
      </c>
      <c r="D229">
        <v>77.3</v>
      </c>
      <c r="E229">
        <v>103.7</v>
      </c>
      <c r="F229">
        <f t="shared" si="64"/>
        <v>236.2</v>
      </c>
      <c r="G229">
        <f t="shared" si="65"/>
        <v>196.8</v>
      </c>
      <c r="H229" s="20">
        <f t="shared" si="66"/>
        <v>20.02032520325201</v>
      </c>
    </row>
    <row r="230" spans="1:8" x14ac:dyDescent="0.25">
      <c r="A230" s="5">
        <f t="shared" si="67"/>
        <v>40430</v>
      </c>
      <c r="B230">
        <v>159.9</v>
      </c>
      <c r="C230">
        <v>65.099999999999994</v>
      </c>
      <c r="D230">
        <v>77.3</v>
      </c>
      <c r="E230">
        <v>149.6</v>
      </c>
      <c r="F230">
        <f t="shared" si="64"/>
        <v>237.2</v>
      </c>
      <c r="G230">
        <f t="shared" si="65"/>
        <v>214.7</v>
      </c>
      <c r="H230" s="20">
        <f t="shared" si="66"/>
        <v>10.479739170936186</v>
      </c>
    </row>
    <row r="231" spans="1:8" x14ac:dyDescent="0.25">
      <c r="A231" s="5">
        <f t="shared" si="67"/>
        <v>40437</v>
      </c>
      <c r="B231">
        <v>159.9</v>
      </c>
      <c r="C231">
        <v>67.599999999999994</v>
      </c>
      <c r="D231">
        <v>77.3</v>
      </c>
      <c r="E231">
        <v>149.6</v>
      </c>
      <c r="F231">
        <f t="shared" si="64"/>
        <v>237.2</v>
      </c>
      <c r="G231">
        <f t="shared" si="65"/>
        <v>217.2</v>
      </c>
      <c r="H231" s="20">
        <f t="shared" si="66"/>
        <v>9.2081031307550631</v>
      </c>
    </row>
    <row r="232" spans="1:8" x14ac:dyDescent="0.25">
      <c r="A232" s="5">
        <f t="shared" si="67"/>
        <v>40444</v>
      </c>
      <c r="B232">
        <v>170.9</v>
      </c>
      <c r="C232">
        <v>110.1</v>
      </c>
      <c r="D232">
        <v>77.3</v>
      </c>
      <c r="E232">
        <v>149.6</v>
      </c>
      <c r="F232">
        <f t="shared" si="64"/>
        <v>248.2</v>
      </c>
      <c r="G232">
        <f t="shared" si="65"/>
        <v>259.7</v>
      </c>
      <c r="H232" s="20">
        <f t="shared" si="66"/>
        <v>-4.428186368887177</v>
      </c>
    </row>
    <row r="233" spans="1:8" x14ac:dyDescent="0.25">
      <c r="A233" s="5">
        <f t="shared" si="67"/>
        <v>40451</v>
      </c>
      <c r="B233">
        <v>146.9</v>
      </c>
      <c r="C233">
        <v>110.1</v>
      </c>
      <c r="D233">
        <v>105.4</v>
      </c>
      <c r="E233">
        <v>149.6</v>
      </c>
      <c r="F233">
        <f t="shared" si="64"/>
        <v>252.3</v>
      </c>
      <c r="G233">
        <f t="shared" si="65"/>
        <v>259.7</v>
      </c>
      <c r="H233" s="20">
        <f t="shared" si="66"/>
        <v>-2.8494416634578301</v>
      </c>
    </row>
    <row r="234" spans="1:8" x14ac:dyDescent="0.25">
      <c r="A234" s="5">
        <f t="shared" si="67"/>
        <v>40458</v>
      </c>
      <c r="B234">
        <v>166.9</v>
      </c>
      <c r="C234">
        <v>93.1</v>
      </c>
      <c r="D234">
        <v>105.4</v>
      </c>
      <c r="E234">
        <v>179.3</v>
      </c>
      <c r="F234">
        <f t="shared" si="64"/>
        <v>272.3</v>
      </c>
      <c r="G234">
        <f t="shared" si="65"/>
        <v>272.39999999999998</v>
      </c>
      <c r="H234" s="20">
        <f t="shared" si="66"/>
        <v>-3.6710719530086422E-2</v>
      </c>
    </row>
    <row r="235" spans="1:8" x14ac:dyDescent="0.25">
      <c r="A235" s="5">
        <f t="shared" si="67"/>
        <v>40465</v>
      </c>
      <c r="B235">
        <v>143.19999999999999</v>
      </c>
      <c r="C235">
        <v>93.1</v>
      </c>
      <c r="D235">
        <v>125.4</v>
      </c>
      <c r="E235">
        <v>179.3</v>
      </c>
      <c r="F235">
        <f t="shared" si="64"/>
        <v>268.60000000000002</v>
      </c>
      <c r="G235">
        <f t="shared" si="65"/>
        <v>272.39999999999998</v>
      </c>
      <c r="H235" s="20">
        <f t="shared" si="66"/>
        <v>-1.3950073421438947</v>
      </c>
    </row>
    <row r="236" spans="1:8" x14ac:dyDescent="0.25">
      <c r="A236" s="5">
        <f t="shared" si="67"/>
        <v>40472</v>
      </c>
      <c r="B236">
        <v>157.5</v>
      </c>
      <c r="C236">
        <v>78</v>
      </c>
      <c r="D236">
        <v>125.4</v>
      </c>
      <c r="E236">
        <v>216.1</v>
      </c>
      <c r="F236">
        <f t="shared" si="64"/>
        <v>282.89999999999998</v>
      </c>
      <c r="G236">
        <f t="shared" si="65"/>
        <v>294.10000000000002</v>
      </c>
      <c r="H236" s="20">
        <f t="shared" si="66"/>
        <v>-3.8082284937096422</v>
      </c>
    </row>
    <row r="237" spans="1:8" x14ac:dyDescent="0.25">
      <c r="A237" s="5">
        <f t="shared" si="67"/>
        <v>40479</v>
      </c>
      <c r="B237">
        <v>170.5</v>
      </c>
      <c r="C237">
        <v>71.400000000000006</v>
      </c>
      <c r="D237">
        <v>125.4</v>
      </c>
      <c r="E237">
        <v>222.3</v>
      </c>
      <c r="F237">
        <f t="shared" si="64"/>
        <v>295.89999999999998</v>
      </c>
      <c r="G237">
        <f t="shared" si="65"/>
        <v>293.70000000000005</v>
      </c>
      <c r="H237" s="20">
        <f t="shared" si="66"/>
        <v>0.74906367041196464</v>
      </c>
    </row>
    <row r="238" spans="1:8" x14ac:dyDescent="0.25">
      <c r="A238" s="5">
        <f t="shared" si="67"/>
        <v>40486</v>
      </c>
      <c r="B238">
        <v>187.5</v>
      </c>
      <c r="C238">
        <v>92.4</v>
      </c>
      <c r="D238">
        <v>143.4</v>
      </c>
      <c r="E238">
        <v>222.3</v>
      </c>
      <c r="F238">
        <f t="shared" si="64"/>
        <v>330.9</v>
      </c>
      <c r="G238">
        <f t="shared" si="65"/>
        <v>314.70000000000005</v>
      </c>
      <c r="H238" s="20">
        <f t="shared" si="66"/>
        <v>5.1477597712106471</v>
      </c>
    </row>
    <row r="239" spans="1:8" x14ac:dyDescent="0.25">
      <c r="A239" s="5">
        <f t="shared" si="67"/>
        <v>40493</v>
      </c>
      <c r="B239">
        <v>154.5</v>
      </c>
      <c r="C239">
        <v>104.4</v>
      </c>
      <c r="D239">
        <v>170.4</v>
      </c>
      <c r="E239">
        <v>222.3</v>
      </c>
      <c r="F239">
        <f t="shared" si="64"/>
        <v>324.89999999999998</v>
      </c>
      <c r="G239">
        <f t="shared" si="65"/>
        <v>326.70000000000005</v>
      </c>
      <c r="H239" s="20">
        <f t="shared" si="66"/>
        <v>-0.55096418732784036</v>
      </c>
    </row>
    <row r="240" spans="1:8" x14ac:dyDescent="0.25">
      <c r="A240" s="5">
        <f t="shared" si="67"/>
        <v>40500</v>
      </c>
      <c r="B240">
        <v>189.5</v>
      </c>
      <c r="C240">
        <v>122.4</v>
      </c>
      <c r="D240">
        <v>170.4</v>
      </c>
      <c r="E240">
        <v>222.3</v>
      </c>
      <c r="F240">
        <f t="shared" si="64"/>
        <v>359.9</v>
      </c>
      <c r="G240">
        <f t="shared" si="65"/>
        <v>344.70000000000005</v>
      </c>
      <c r="H240" s="20">
        <f t="shared" si="66"/>
        <v>4.409631563678551</v>
      </c>
    </row>
    <row r="241" spans="1:9" x14ac:dyDescent="0.25">
      <c r="A241" s="5">
        <f t="shared" si="67"/>
        <v>40507</v>
      </c>
      <c r="B241">
        <v>226.1</v>
      </c>
      <c r="C241">
        <v>104.4</v>
      </c>
      <c r="D241">
        <v>176.4</v>
      </c>
      <c r="E241">
        <v>241.1</v>
      </c>
      <c r="F241">
        <f t="shared" si="64"/>
        <v>402.5</v>
      </c>
      <c r="G241">
        <f t="shared" si="65"/>
        <v>345.5</v>
      </c>
      <c r="H241" s="20">
        <f t="shared" si="66"/>
        <v>16.497829232995652</v>
      </c>
    </row>
    <row r="242" spans="1:9" x14ac:dyDescent="0.25">
      <c r="A242" s="5">
        <f t="shared" si="67"/>
        <v>40514</v>
      </c>
      <c r="B242">
        <v>208.6</v>
      </c>
      <c r="C242">
        <v>102.2</v>
      </c>
      <c r="D242">
        <v>193.6</v>
      </c>
      <c r="E242">
        <v>260.2</v>
      </c>
      <c r="F242">
        <f t="shared" si="64"/>
        <v>402.2</v>
      </c>
      <c r="G242">
        <f t="shared" si="65"/>
        <v>362.4</v>
      </c>
      <c r="H242" s="20">
        <f t="shared" si="66"/>
        <v>10.982339955849895</v>
      </c>
    </row>
    <row r="243" spans="1:9" x14ac:dyDescent="0.25">
      <c r="A243" s="5">
        <f t="shared" si="67"/>
        <v>40521</v>
      </c>
      <c r="B243">
        <v>245.6</v>
      </c>
      <c r="C243">
        <v>119.2</v>
      </c>
      <c r="D243">
        <v>208.6</v>
      </c>
      <c r="E243">
        <v>260.2</v>
      </c>
      <c r="F243">
        <f t="shared" si="64"/>
        <v>454.2</v>
      </c>
      <c r="G243">
        <f t="shared" si="65"/>
        <v>379.4</v>
      </c>
      <c r="H243" s="20">
        <f t="shared" si="66"/>
        <v>19.71534001054296</v>
      </c>
    </row>
    <row r="244" spans="1:9" x14ac:dyDescent="0.25">
      <c r="A244" s="5">
        <f t="shared" si="67"/>
        <v>40528</v>
      </c>
      <c r="B244">
        <v>225.9</v>
      </c>
      <c r="C244">
        <v>121.2</v>
      </c>
      <c r="D244">
        <v>228.5</v>
      </c>
      <c r="E244">
        <v>260.2</v>
      </c>
      <c r="F244">
        <f t="shared" si="64"/>
        <v>454.4</v>
      </c>
      <c r="G244">
        <f t="shared" si="65"/>
        <v>381.4</v>
      </c>
      <c r="H244" s="20">
        <f t="shared" si="66"/>
        <v>19.140010487676975</v>
      </c>
    </row>
    <row r="245" spans="1:9" x14ac:dyDescent="0.25">
      <c r="A245" s="5">
        <f t="shared" si="67"/>
        <v>40535</v>
      </c>
      <c r="B245">
        <v>239.9</v>
      </c>
      <c r="C245">
        <v>142.19999999999999</v>
      </c>
      <c r="D245">
        <v>248.2</v>
      </c>
      <c r="E245">
        <v>278</v>
      </c>
      <c r="F245">
        <f t="shared" si="64"/>
        <v>488.1</v>
      </c>
      <c r="G245">
        <f t="shared" si="65"/>
        <v>420.2</v>
      </c>
      <c r="H245" s="20">
        <f t="shared" si="66"/>
        <v>16.158971918134224</v>
      </c>
    </row>
    <row r="246" spans="1:9" x14ac:dyDescent="0.25">
      <c r="A246" s="5">
        <f t="shared" si="67"/>
        <v>40542</v>
      </c>
      <c r="B246">
        <v>239.9</v>
      </c>
      <c r="C246">
        <v>135.5</v>
      </c>
      <c r="D246">
        <v>248.2</v>
      </c>
      <c r="E246">
        <v>284.2</v>
      </c>
      <c r="F246">
        <f t="shared" si="64"/>
        <v>488.1</v>
      </c>
      <c r="G246">
        <f t="shared" si="65"/>
        <v>419.7</v>
      </c>
      <c r="H246" s="20">
        <f t="shared" si="66"/>
        <v>16.297355253752688</v>
      </c>
    </row>
    <row r="247" spans="1:9" x14ac:dyDescent="0.25">
      <c r="A247" s="5">
        <f t="shared" si="67"/>
        <v>40549</v>
      </c>
      <c r="B247">
        <v>227.3</v>
      </c>
      <c r="C247">
        <v>135.5</v>
      </c>
      <c r="D247">
        <v>260.8</v>
      </c>
      <c r="E247">
        <v>284.2</v>
      </c>
      <c r="F247">
        <f t="shared" si="64"/>
        <v>488.1</v>
      </c>
      <c r="G247">
        <f t="shared" si="65"/>
        <v>419.7</v>
      </c>
      <c r="H247" s="20">
        <f t="shared" si="66"/>
        <v>16.297355253752688</v>
      </c>
    </row>
    <row r="248" spans="1:9" x14ac:dyDescent="0.25">
      <c r="A248" s="5">
        <f t="shared" si="67"/>
        <v>40556</v>
      </c>
      <c r="B248">
        <v>264.3</v>
      </c>
      <c r="C248">
        <v>156</v>
      </c>
      <c r="D248">
        <v>271.8</v>
      </c>
      <c r="E248">
        <v>310.7</v>
      </c>
      <c r="F248">
        <f t="shared" ref="F248:F267" si="68">+B248+D248</f>
        <v>536.1</v>
      </c>
      <c r="G248">
        <f t="shared" ref="G248:G267" si="69">+C248+E248</f>
        <v>466.7</v>
      </c>
      <c r="H248" s="20">
        <f t="shared" ref="H248:H267" si="70">+(F248/G248-1)*100</f>
        <v>14.870366402399826</v>
      </c>
    </row>
    <row r="249" spans="1:9" x14ac:dyDescent="0.25">
      <c r="A249" s="5">
        <f t="shared" si="67"/>
        <v>40563</v>
      </c>
      <c r="B249">
        <v>287.89999999999998</v>
      </c>
      <c r="C249">
        <v>161.5</v>
      </c>
      <c r="D249">
        <v>297.3</v>
      </c>
      <c r="E249">
        <v>323.3</v>
      </c>
      <c r="F249">
        <f t="shared" si="68"/>
        <v>585.20000000000005</v>
      </c>
      <c r="G249">
        <f t="shared" si="69"/>
        <v>484.8</v>
      </c>
      <c r="H249" s="20">
        <f t="shared" si="70"/>
        <v>20.709570957095714</v>
      </c>
      <c r="I249">
        <v>8.5</v>
      </c>
    </row>
    <row r="250" spans="1:9" x14ac:dyDescent="0.25">
      <c r="A250" s="5">
        <f t="shared" si="67"/>
        <v>40570</v>
      </c>
      <c r="B250">
        <v>294.2</v>
      </c>
      <c r="C250">
        <v>117</v>
      </c>
      <c r="D250">
        <v>297.3</v>
      </c>
      <c r="E250">
        <v>371.6</v>
      </c>
      <c r="F250">
        <f t="shared" si="68"/>
        <v>591.5</v>
      </c>
      <c r="G250">
        <f t="shared" si="69"/>
        <v>488.6</v>
      </c>
      <c r="H250" s="20">
        <f t="shared" si="70"/>
        <v>21.060171919770767</v>
      </c>
      <c r="I250">
        <v>8.5</v>
      </c>
    </row>
    <row r="251" spans="1:9" x14ac:dyDescent="0.25">
      <c r="A251" s="5">
        <f t="shared" si="67"/>
        <v>40577</v>
      </c>
      <c r="B251">
        <v>270.7</v>
      </c>
      <c r="C251">
        <v>135</v>
      </c>
      <c r="D251">
        <v>323.60000000000002</v>
      </c>
      <c r="E251">
        <v>371.6</v>
      </c>
      <c r="F251">
        <f t="shared" si="68"/>
        <v>594.29999999999995</v>
      </c>
      <c r="G251">
        <f t="shared" si="69"/>
        <v>506.6</v>
      </c>
      <c r="H251" s="20">
        <f t="shared" si="70"/>
        <v>17.311488353730731</v>
      </c>
      <c r="I251">
        <v>8.5</v>
      </c>
    </row>
    <row r="252" spans="1:9" x14ac:dyDescent="0.25">
      <c r="A252" s="5">
        <f t="shared" si="67"/>
        <v>40584</v>
      </c>
      <c r="B252">
        <v>286.89999999999998</v>
      </c>
      <c r="C252">
        <v>124</v>
      </c>
      <c r="D252">
        <v>323.60000000000002</v>
      </c>
      <c r="E252">
        <v>382.4</v>
      </c>
      <c r="F252">
        <f t="shared" si="68"/>
        <v>610.5</v>
      </c>
      <c r="G252">
        <f t="shared" si="69"/>
        <v>506.4</v>
      </c>
      <c r="H252" s="20">
        <f t="shared" si="70"/>
        <v>20.556872037914697</v>
      </c>
      <c r="I252">
        <v>23.5</v>
      </c>
    </row>
    <row r="253" spans="1:9" x14ac:dyDescent="0.25">
      <c r="A253" s="5">
        <f t="shared" si="67"/>
        <v>40591</v>
      </c>
      <c r="B253">
        <v>284.3</v>
      </c>
      <c r="C253">
        <v>137.80000000000001</v>
      </c>
      <c r="D253">
        <v>333.3</v>
      </c>
      <c r="E253">
        <v>382.4</v>
      </c>
      <c r="F253">
        <f t="shared" si="68"/>
        <v>617.6</v>
      </c>
      <c r="G253">
        <f t="shared" si="69"/>
        <v>520.20000000000005</v>
      </c>
      <c r="H253" s="20">
        <f t="shared" si="70"/>
        <v>18.723567858515942</v>
      </c>
      <c r="I253">
        <v>23.5</v>
      </c>
    </row>
    <row r="254" spans="1:9" x14ac:dyDescent="0.25">
      <c r="A254" s="5">
        <f t="shared" si="67"/>
        <v>40598</v>
      </c>
      <c r="B254">
        <v>232</v>
      </c>
      <c r="C254">
        <v>164.3</v>
      </c>
      <c r="D254">
        <v>391</v>
      </c>
      <c r="E254">
        <v>382.4</v>
      </c>
      <c r="F254">
        <f t="shared" si="68"/>
        <v>623</v>
      </c>
      <c r="G254">
        <f t="shared" si="69"/>
        <v>546.70000000000005</v>
      </c>
      <c r="H254" s="20">
        <f t="shared" si="70"/>
        <v>13.956466069142115</v>
      </c>
      <c r="I254">
        <v>23.5</v>
      </c>
    </row>
    <row r="255" spans="1:9" x14ac:dyDescent="0.25">
      <c r="A255" s="5">
        <f t="shared" si="67"/>
        <v>40605</v>
      </c>
      <c r="B255">
        <v>232</v>
      </c>
      <c r="C255">
        <v>209.4</v>
      </c>
      <c r="D255">
        <v>391</v>
      </c>
      <c r="E255">
        <v>382.4</v>
      </c>
      <c r="F255">
        <f t="shared" si="68"/>
        <v>623</v>
      </c>
      <c r="G255">
        <f t="shared" si="69"/>
        <v>591.79999999999995</v>
      </c>
      <c r="H255" s="20">
        <f t="shared" si="70"/>
        <v>5.2720513687056547</v>
      </c>
      <c r="I255">
        <v>23.5</v>
      </c>
    </row>
    <row r="256" spans="1:9" x14ac:dyDescent="0.25">
      <c r="A256" s="5">
        <f t="shared" si="67"/>
        <v>40612</v>
      </c>
      <c r="B256">
        <v>232</v>
      </c>
      <c r="C256">
        <v>221.5</v>
      </c>
      <c r="D256">
        <v>391</v>
      </c>
      <c r="E256">
        <v>397.8</v>
      </c>
      <c r="F256">
        <f t="shared" si="68"/>
        <v>623</v>
      </c>
      <c r="G256">
        <f t="shared" si="69"/>
        <v>619.29999999999995</v>
      </c>
      <c r="H256" s="20">
        <f t="shared" si="70"/>
        <v>0.59744873243985364</v>
      </c>
      <c r="I256">
        <v>23.5</v>
      </c>
    </row>
    <row r="257" spans="1:9" x14ac:dyDescent="0.25">
      <c r="A257" s="5">
        <f t="shared" si="67"/>
        <v>40619</v>
      </c>
      <c r="B257">
        <v>199</v>
      </c>
      <c r="C257">
        <v>234.3</v>
      </c>
      <c r="D257">
        <v>424.3</v>
      </c>
      <c r="E257">
        <v>420.1</v>
      </c>
      <c r="F257">
        <f t="shared" si="68"/>
        <v>623.29999999999995</v>
      </c>
      <c r="G257">
        <f t="shared" si="69"/>
        <v>654.40000000000009</v>
      </c>
      <c r="H257" s="20">
        <f t="shared" si="70"/>
        <v>-4.7524449877750836</v>
      </c>
      <c r="I257">
        <v>23.5</v>
      </c>
    </row>
    <row r="258" spans="1:9" x14ac:dyDescent="0.25">
      <c r="A258" s="5">
        <f t="shared" si="67"/>
        <v>40626</v>
      </c>
      <c r="B258">
        <v>119</v>
      </c>
      <c r="C258">
        <v>249.3</v>
      </c>
      <c r="D258">
        <v>466.9</v>
      </c>
      <c r="E258">
        <v>420.1</v>
      </c>
      <c r="F258">
        <f t="shared" si="68"/>
        <v>585.9</v>
      </c>
      <c r="G258">
        <f t="shared" si="69"/>
        <v>669.40000000000009</v>
      </c>
      <c r="H258" s="20">
        <f t="shared" si="70"/>
        <v>-12.473857185539305</v>
      </c>
      <c r="I258">
        <v>40</v>
      </c>
    </row>
    <row r="259" spans="1:9" x14ac:dyDescent="0.25">
      <c r="A259" s="5">
        <f t="shared" si="67"/>
        <v>40633</v>
      </c>
      <c r="B259">
        <v>122</v>
      </c>
      <c r="C259">
        <v>241.3</v>
      </c>
      <c r="D259">
        <v>466.9</v>
      </c>
      <c r="E259">
        <v>436.1</v>
      </c>
      <c r="F259">
        <f t="shared" si="68"/>
        <v>588.9</v>
      </c>
      <c r="G259">
        <f t="shared" si="69"/>
        <v>677.40000000000009</v>
      </c>
      <c r="H259" s="20">
        <f t="shared" si="70"/>
        <v>-13.064658990256884</v>
      </c>
      <c r="I259">
        <v>66</v>
      </c>
    </row>
    <row r="260" spans="1:9" x14ac:dyDescent="0.25">
      <c r="A260" s="5">
        <f t="shared" si="67"/>
        <v>40640</v>
      </c>
      <c r="B260">
        <v>82.8</v>
      </c>
      <c r="C260">
        <v>163.80000000000001</v>
      </c>
      <c r="D260">
        <v>515.5</v>
      </c>
      <c r="E260">
        <v>516.5</v>
      </c>
      <c r="F260">
        <f t="shared" si="68"/>
        <v>598.29999999999995</v>
      </c>
      <c r="G260">
        <f t="shared" si="69"/>
        <v>680.3</v>
      </c>
      <c r="H260" s="20">
        <f t="shared" si="70"/>
        <v>-12.053505806261944</v>
      </c>
      <c r="I260">
        <v>66</v>
      </c>
    </row>
    <row r="261" spans="1:9" x14ac:dyDescent="0.25">
      <c r="A261" s="5">
        <f t="shared" si="67"/>
        <v>40647</v>
      </c>
      <c r="B261">
        <v>115.8</v>
      </c>
      <c r="C261">
        <v>163.80000000000001</v>
      </c>
      <c r="D261">
        <v>515.5</v>
      </c>
      <c r="E261">
        <v>516.5</v>
      </c>
      <c r="F261">
        <f t="shared" si="68"/>
        <v>631.29999999999995</v>
      </c>
      <c r="G261">
        <f t="shared" si="69"/>
        <v>680.3</v>
      </c>
      <c r="H261" s="20">
        <f t="shared" si="70"/>
        <v>-7.2027046891077422</v>
      </c>
      <c r="I261">
        <v>66</v>
      </c>
    </row>
    <row r="262" spans="1:9" x14ac:dyDescent="0.25">
      <c r="A262" s="5">
        <f t="shared" si="67"/>
        <v>40654</v>
      </c>
      <c r="B262">
        <v>149.80000000000001</v>
      </c>
      <c r="C262">
        <v>165.4</v>
      </c>
      <c r="D262">
        <v>515.5</v>
      </c>
      <c r="E262">
        <v>540.9</v>
      </c>
      <c r="F262">
        <f t="shared" si="68"/>
        <v>665.3</v>
      </c>
      <c r="G262">
        <f t="shared" si="69"/>
        <v>706.3</v>
      </c>
      <c r="H262" s="20">
        <f t="shared" si="70"/>
        <v>-5.804898768228794</v>
      </c>
      <c r="I262">
        <v>66</v>
      </c>
    </row>
    <row r="263" spans="1:9" x14ac:dyDescent="0.25">
      <c r="A263" s="5">
        <f t="shared" si="67"/>
        <v>40661</v>
      </c>
      <c r="B263">
        <v>94.3</v>
      </c>
      <c r="C263">
        <v>162.30000000000001</v>
      </c>
      <c r="D263">
        <v>537.5</v>
      </c>
      <c r="E263">
        <v>555.20000000000005</v>
      </c>
      <c r="F263">
        <f t="shared" si="68"/>
        <v>631.79999999999995</v>
      </c>
      <c r="G263">
        <f t="shared" si="69"/>
        <v>717.5</v>
      </c>
      <c r="H263" s="20">
        <f t="shared" si="70"/>
        <v>-11.944250871080142</v>
      </c>
      <c r="I263">
        <v>78.5</v>
      </c>
    </row>
    <row r="264" spans="1:9" x14ac:dyDescent="0.25">
      <c r="A264" s="5">
        <f t="shared" si="67"/>
        <v>40668</v>
      </c>
      <c r="B264">
        <v>110.2</v>
      </c>
      <c r="C264">
        <v>145.80000000000001</v>
      </c>
      <c r="D264">
        <v>537.5</v>
      </c>
      <c r="E264">
        <v>588.9</v>
      </c>
      <c r="F264">
        <f t="shared" si="68"/>
        <v>647.70000000000005</v>
      </c>
      <c r="G264">
        <f t="shared" si="69"/>
        <v>734.7</v>
      </c>
      <c r="H264" s="20">
        <f t="shared" si="70"/>
        <v>-11.841567986933443</v>
      </c>
      <c r="I264">
        <v>85.7</v>
      </c>
    </row>
    <row r="265" spans="1:9" x14ac:dyDescent="0.25">
      <c r="A265" s="5">
        <f t="shared" si="67"/>
        <v>40675</v>
      </c>
      <c r="B265">
        <v>50</v>
      </c>
      <c r="C265">
        <v>65.3</v>
      </c>
      <c r="D265">
        <v>605.70000000000005</v>
      </c>
      <c r="E265">
        <v>628.5</v>
      </c>
      <c r="F265">
        <f t="shared" si="68"/>
        <v>655.7</v>
      </c>
      <c r="G265">
        <f t="shared" si="69"/>
        <v>693.8</v>
      </c>
      <c r="H265" s="20">
        <f t="shared" si="70"/>
        <v>-5.4914961083885716</v>
      </c>
      <c r="I265">
        <v>85.7</v>
      </c>
    </row>
    <row r="266" spans="1:9" x14ac:dyDescent="0.25">
      <c r="A266" s="5">
        <f t="shared" si="67"/>
        <v>40682</v>
      </c>
      <c r="B266">
        <v>34.1</v>
      </c>
      <c r="C266">
        <v>96.8</v>
      </c>
      <c r="D266">
        <v>605.70000000000005</v>
      </c>
      <c r="E266">
        <v>642.5</v>
      </c>
      <c r="F266">
        <f t="shared" si="68"/>
        <v>639.80000000000007</v>
      </c>
      <c r="G266">
        <f t="shared" si="69"/>
        <v>739.3</v>
      </c>
      <c r="H266" s="20">
        <f t="shared" si="70"/>
        <v>-13.45867712701202</v>
      </c>
      <c r="I266">
        <v>126.2</v>
      </c>
    </row>
    <row r="267" spans="1:9" x14ac:dyDescent="0.25">
      <c r="A267" s="5">
        <f t="shared" si="67"/>
        <v>40689</v>
      </c>
      <c r="B267">
        <v>24.1</v>
      </c>
      <c r="C267">
        <v>76</v>
      </c>
      <c r="D267">
        <v>615.70000000000005</v>
      </c>
      <c r="E267">
        <v>642.5</v>
      </c>
      <c r="F267">
        <f t="shared" si="68"/>
        <v>639.80000000000007</v>
      </c>
      <c r="G267">
        <f t="shared" si="69"/>
        <v>718.5</v>
      </c>
      <c r="H267" s="20">
        <f t="shared" si="70"/>
        <v>-10.953375086986771</v>
      </c>
      <c r="I267">
        <v>126.2</v>
      </c>
    </row>
    <row r="268" spans="1:9" x14ac:dyDescent="0.25">
      <c r="A268" s="5">
        <f t="shared" si="67"/>
        <v>40696</v>
      </c>
      <c r="B268">
        <v>130.80000000000001</v>
      </c>
      <c r="C268">
        <v>94</v>
      </c>
      <c r="D268">
        <v>21.5</v>
      </c>
      <c r="E268">
        <v>0</v>
      </c>
      <c r="F268">
        <f t="shared" ref="F268:F276" si="71">+B268+D268</f>
        <v>152.30000000000001</v>
      </c>
      <c r="G268">
        <f t="shared" ref="G268:G276" si="72">+C268+E268</f>
        <v>94</v>
      </c>
      <c r="H268" s="20">
        <f t="shared" ref="H268:H276" si="73">+(F268/G268-1)*100</f>
        <v>62.021276595744702</v>
      </c>
    </row>
    <row r="269" spans="1:9" x14ac:dyDescent="0.25">
      <c r="A269" s="5">
        <f t="shared" si="67"/>
        <v>40703</v>
      </c>
      <c r="B269">
        <v>145.80000000000001</v>
      </c>
      <c r="C269">
        <v>78.5</v>
      </c>
      <c r="D269">
        <v>21.5</v>
      </c>
      <c r="E269">
        <v>27</v>
      </c>
      <c r="F269">
        <f t="shared" si="71"/>
        <v>167.3</v>
      </c>
      <c r="G269">
        <f t="shared" si="72"/>
        <v>105.5</v>
      </c>
      <c r="H269" s="20">
        <f t="shared" si="73"/>
        <v>58.578199052132703</v>
      </c>
    </row>
    <row r="270" spans="1:9" x14ac:dyDescent="0.25">
      <c r="A270" s="5">
        <f t="shared" si="67"/>
        <v>40710</v>
      </c>
      <c r="B270">
        <v>138</v>
      </c>
      <c r="C270">
        <v>78.900000000000006</v>
      </c>
      <c r="D270">
        <v>21.5</v>
      </c>
      <c r="E270">
        <v>27</v>
      </c>
      <c r="F270">
        <f t="shared" si="71"/>
        <v>159.5</v>
      </c>
      <c r="G270">
        <f t="shared" si="72"/>
        <v>105.9</v>
      </c>
      <c r="H270" s="20">
        <f t="shared" si="73"/>
        <v>50.613786591123699</v>
      </c>
    </row>
    <row r="271" spans="1:9" x14ac:dyDescent="0.25">
      <c r="A271" s="5">
        <f t="shared" si="67"/>
        <v>40717</v>
      </c>
      <c r="B271">
        <v>117</v>
      </c>
      <c r="C271">
        <v>73</v>
      </c>
      <c r="D271">
        <v>27.7</v>
      </c>
      <c r="E271">
        <v>38.9</v>
      </c>
      <c r="F271">
        <f t="shared" si="71"/>
        <v>144.69999999999999</v>
      </c>
      <c r="G271">
        <f t="shared" si="72"/>
        <v>111.9</v>
      </c>
      <c r="H271" s="20">
        <f t="shared" si="73"/>
        <v>29.311885612153699</v>
      </c>
    </row>
    <row r="272" spans="1:9" x14ac:dyDescent="0.25">
      <c r="A272" s="5">
        <f t="shared" si="67"/>
        <v>40724</v>
      </c>
      <c r="B272">
        <v>113.7</v>
      </c>
      <c r="C272">
        <v>101.5</v>
      </c>
      <c r="D272">
        <v>27.7</v>
      </c>
      <c r="E272">
        <v>38.9</v>
      </c>
      <c r="F272">
        <f t="shared" si="71"/>
        <v>141.4</v>
      </c>
      <c r="G272">
        <f t="shared" si="72"/>
        <v>140.4</v>
      </c>
      <c r="H272" s="20">
        <f t="shared" si="73"/>
        <v>0.71225071225071712</v>
      </c>
    </row>
    <row r="273" spans="1:8" x14ac:dyDescent="0.25">
      <c r="A273" s="5">
        <f t="shared" si="67"/>
        <v>40731</v>
      </c>
      <c r="B273">
        <v>106</v>
      </c>
      <c r="C273">
        <v>101.5</v>
      </c>
      <c r="D273">
        <v>41.4</v>
      </c>
      <c r="E273">
        <v>38.9</v>
      </c>
      <c r="F273">
        <f t="shared" si="71"/>
        <v>147.4</v>
      </c>
      <c r="G273">
        <f t="shared" si="72"/>
        <v>140.4</v>
      </c>
      <c r="H273" s="20">
        <f t="shared" si="73"/>
        <v>4.9857549857549754</v>
      </c>
    </row>
    <row r="274" spans="1:8" x14ac:dyDescent="0.25">
      <c r="A274" s="5">
        <f t="shared" si="67"/>
        <v>40738</v>
      </c>
      <c r="B274">
        <v>81</v>
      </c>
      <c r="C274">
        <v>106.7</v>
      </c>
      <c r="D274">
        <v>64.8</v>
      </c>
      <c r="E274">
        <v>38.9</v>
      </c>
      <c r="F274">
        <f t="shared" si="71"/>
        <v>145.80000000000001</v>
      </c>
      <c r="G274">
        <f t="shared" si="72"/>
        <v>145.6</v>
      </c>
      <c r="H274" s="20">
        <f t="shared" si="73"/>
        <v>0.13736263736265908</v>
      </c>
    </row>
    <row r="275" spans="1:8" x14ac:dyDescent="0.25">
      <c r="A275" s="5">
        <f t="shared" si="67"/>
        <v>40745</v>
      </c>
      <c r="B275">
        <v>59.3</v>
      </c>
      <c r="C275">
        <v>132.69999999999999</v>
      </c>
      <c r="D275">
        <v>107.4</v>
      </c>
      <c r="E275">
        <v>38.9</v>
      </c>
      <c r="F275">
        <f t="shared" si="71"/>
        <v>166.7</v>
      </c>
      <c r="G275">
        <f t="shared" si="72"/>
        <v>171.6</v>
      </c>
      <c r="H275" s="20">
        <f t="shared" si="73"/>
        <v>-2.8554778554778615</v>
      </c>
    </row>
    <row r="276" spans="1:8" x14ac:dyDescent="0.25">
      <c r="A276" s="5">
        <f t="shared" si="67"/>
        <v>40752</v>
      </c>
      <c r="B276">
        <v>67.3</v>
      </c>
      <c r="C276">
        <v>126.7</v>
      </c>
      <c r="D276">
        <v>107.4</v>
      </c>
      <c r="E276">
        <v>44.9</v>
      </c>
      <c r="F276">
        <f t="shared" si="71"/>
        <v>174.7</v>
      </c>
      <c r="G276">
        <f t="shared" si="72"/>
        <v>171.6</v>
      </c>
      <c r="H276" s="20">
        <f t="shared" si="73"/>
        <v>1.8065268065267981</v>
      </c>
    </row>
    <row r="277" spans="1:8" x14ac:dyDescent="0.25">
      <c r="A277" s="5">
        <f t="shared" si="67"/>
        <v>40759</v>
      </c>
      <c r="B277">
        <v>73.599999999999994</v>
      </c>
      <c r="C277">
        <v>126.7</v>
      </c>
      <c r="D277">
        <v>107.4</v>
      </c>
      <c r="E277">
        <v>44.9</v>
      </c>
      <c r="F277">
        <f t="shared" ref="F277:G295" si="74">+B277+D277</f>
        <v>181</v>
      </c>
      <c r="G277">
        <f t="shared" si="74"/>
        <v>171.6</v>
      </c>
      <c r="H277" s="20">
        <f t="shared" ref="H277:H295" si="75">+(F277/G277-1)*100</f>
        <v>5.4778554778554867</v>
      </c>
    </row>
    <row r="278" spans="1:8" x14ac:dyDescent="0.25">
      <c r="A278" s="5">
        <f t="shared" si="67"/>
        <v>40766</v>
      </c>
      <c r="B278">
        <v>106.9</v>
      </c>
      <c r="C278">
        <v>107</v>
      </c>
      <c r="D278">
        <v>107.4</v>
      </c>
      <c r="E278">
        <v>65.400000000000006</v>
      </c>
      <c r="F278">
        <f t="shared" si="74"/>
        <v>214.3</v>
      </c>
      <c r="G278">
        <f t="shared" si="74"/>
        <v>172.4</v>
      </c>
      <c r="H278" s="20">
        <f t="shared" si="75"/>
        <v>24.303944315545255</v>
      </c>
    </row>
    <row r="279" spans="1:8" x14ac:dyDescent="0.25">
      <c r="A279" s="5">
        <f t="shared" si="67"/>
        <v>40773</v>
      </c>
      <c r="B279">
        <v>126.9</v>
      </c>
      <c r="C279">
        <v>155</v>
      </c>
      <c r="D279">
        <v>107.4</v>
      </c>
      <c r="E279">
        <v>65.400000000000006</v>
      </c>
      <c r="F279">
        <f t="shared" si="74"/>
        <v>234.3</v>
      </c>
      <c r="G279">
        <f t="shared" si="74"/>
        <v>220.4</v>
      </c>
      <c r="H279" s="20">
        <f t="shared" si="75"/>
        <v>6.3067150635208735</v>
      </c>
    </row>
    <row r="280" spans="1:8" x14ac:dyDescent="0.25">
      <c r="A280" s="5">
        <f t="shared" si="67"/>
        <v>40780</v>
      </c>
      <c r="B280">
        <v>131.9</v>
      </c>
      <c r="C280">
        <v>170.9</v>
      </c>
      <c r="D280">
        <v>107.4</v>
      </c>
      <c r="E280">
        <v>65.3</v>
      </c>
      <c r="F280">
        <f t="shared" si="74"/>
        <v>239.3</v>
      </c>
      <c r="G280">
        <f t="shared" si="74"/>
        <v>236.2</v>
      </c>
      <c r="H280" s="20">
        <f t="shared" si="75"/>
        <v>1.3124470787468256</v>
      </c>
    </row>
    <row r="281" spans="1:8" x14ac:dyDescent="0.25">
      <c r="A281" s="5">
        <f t="shared" ref="A281:A344" si="76">+A280+7</f>
        <v>40787</v>
      </c>
      <c r="B281">
        <v>119.9</v>
      </c>
      <c r="C281">
        <v>158.9</v>
      </c>
      <c r="D281">
        <v>119.4</v>
      </c>
      <c r="E281">
        <v>77.400000000000006</v>
      </c>
      <c r="F281">
        <f t="shared" si="74"/>
        <v>239.3</v>
      </c>
      <c r="G281">
        <f t="shared" si="74"/>
        <v>236.3</v>
      </c>
      <c r="H281" s="20">
        <f t="shared" si="75"/>
        <v>1.2695725772323252</v>
      </c>
    </row>
    <row r="282" spans="1:8" x14ac:dyDescent="0.25">
      <c r="A282" s="5">
        <f t="shared" si="76"/>
        <v>40794</v>
      </c>
      <c r="B282">
        <v>139.9</v>
      </c>
      <c r="C282">
        <v>159.9</v>
      </c>
      <c r="D282">
        <v>125.6</v>
      </c>
      <c r="E282">
        <v>77.400000000000006</v>
      </c>
      <c r="F282">
        <f t="shared" si="74"/>
        <v>265.5</v>
      </c>
      <c r="G282">
        <f t="shared" si="74"/>
        <v>237.3</v>
      </c>
      <c r="H282" s="20">
        <f t="shared" si="75"/>
        <v>11.883691529709228</v>
      </c>
    </row>
    <row r="283" spans="1:8" x14ac:dyDescent="0.25">
      <c r="A283" s="5">
        <f t="shared" si="76"/>
        <v>40801</v>
      </c>
      <c r="B283">
        <v>127.9</v>
      </c>
      <c r="C283">
        <v>159.9</v>
      </c>
      <c r="D283">
        <v>168.1</v>
      </c>
      <c r="E283">
        <v>77.400000000000006</v>
      </c>
      <c r="F283">
        <f t="shared" si="74"/>
        <v>296</v>
      </c>
      <c r="G283">
        <f t="shared" si="74"/>
        <v>237.3</v>
      </c>
      <c r="H283" s="20">
        <f t="shared" si="75"/>
        <v>24.736620311841541</v>
      </c>
    </row>
    <row r="284" spans="1:8" x14ac:dyDescent="0.25">
      <c r="A284" s="5">
        <f t="shared" si="76"/>
        <v>40808</v>
      </c>
      <c r="B284" s="272">
        <v>103.9</v>
      </c>
      <c r="C284" s="272">
        <v>170.9</v>
      </c>
      <c r="D284" s="272">
        <v>187.9</v>
      </c>
      <c r="E284" s="272">
        <v>77.400000000000006</v>
      </c>
      <c r="F284">
        <f t="shared" si="74"/>
        <v>291.8</v>
      </c>
      <c r="G284">
        <f t="shared" si="74"/>
        <v>248.3</v>
      </c>
      <c r="H284" s="20">
        <f t="shared" si="75"/>
        <v>17.519130084575107</v>
      </c>
    </row>
    <row r="285" spans="1:8" x14ac:dyDescent="0.25">
      <c r="A285" s="5">
        <f t="shared" si="76"/>
        <v>40815</v>
      </c>
      <c r="B285" s="272">
        <v>110.8</v>
      </c>
      <c r="C285" s="272">
        <v>146.9</v>
      </c>
      <c r="D285" s="272">
        <v>205.9</v>
      </c>
      <c r="E285" s="272">
        <v>105.4</v>
      </c>
      <c r="F285">
        <f t="shared" si="74"/>
        <v>316.7</v>
      </c>
      <c r="G285">
        <f t="shared" si="74"/>
        <v>252.3</v>
      </c>
      <c r="H285" s="20">
        <f t="shared" si="75"/>
        <v>25.525168450257631</v>
      </c>
    </row>
    <row r="286" spans="1:8" x14ac:dyDescent="0.25">
      <c r="A286" s="5">
        <f t="shared" si="76"/>
        <v>40822</v>
      </c>
      <c r="B286" s="272">
        <v>110.8</v>
      </c>
      <c r="C286" s="272">
        <v>166.9</v>
      </c>
      <c r="D286" s="272">
        <v>205.9</v>
      </c>
      <c r="E286" s="272">
        <v>105.4</v>
      </c>
      <c r="F286">
        <f t="shared" si="74"/>
        <v>316.7</v>
      </c>
      <c r="G286">
        <f t="shared" si="74"/>
        <v>272.3</v>
      </c>
      <c r="H286" s="20">
        <f t="shared" si="75"/>
        <v>16.305545354388528</v>
      </c>
    </row>
    <row r="287" spans="1:8" x14ac:dyDescent="0.25">
      <c r="A287" s="5">
        <f t="shared" si="76"/>
        <v>40829</v>
      </c>
      <c r="B287" s="272">
        <v>110.8</v>
      </c>
      <c r="C287" s="272">
        <v>143.19999999999999</v>
      </c>
      <c r="D287" s="272">
        <v>217.8</v>
      </c>
      <c r="E287" s="272">
        <v>125.4</v>
      </c>
      <c r="F287">
        <f t="shared" si="74"/>
        <v>328.6</v>
      </c>
      <c r="G287">
        <f t="shared" si="74"/>
        <v>268.60000000000002</v>
      </c>
      <c r="H287" s="20">
        <f t="shared" si="75"/>
        <v>22.338049143708115</v>
      </c>
    </row>
    <row r="288" spans="1:8" x14ac:dyDescent="0.25">
      <c r="A288" s="5">
        <f t="shared" si="76"/>
        <v>40836</v>
      </c>
      <c r="B288" s="272">
        <v>134.9</v>
      </c>
      <c r="C288" s="272">
        <v>157.5</v>
      </c>
      <c r="D288" s="272">
        <v>217.8</v>
      </c>
      <c r="E288" s="272">
        <v>125.4</v>
      </c>
      <c r="F288">
        <f t="shared" si="74"/>
        <v>352.70000000000005</v>
      </c>
      <c r="G288">
        <f t="shared" si="74"/>
        <v>282.89999999999998</v>
      </c>
      <c r="H288" s="20">
        <f t="shared" si="75"/>
        <v>24.673029338989071</v>
      </c>
    </row>
    <row r="289" spans="1:8" x14ac:dyDescent="0.25">
      <c r="A289" s="5">
        <f t="shared" si="76"/>
        <v>40843</v>
      </c>
      <c r="B289" s="272">
        <v>128.6</v>
      </c>
      <c r="C289" s="272">
        <v>170.5</v>
      </c>
      <c r="D289" s="272">
        <v>224.5</v>
      </c>
      <c r="E289" s="272">
        <v>125.4</v>
      </c>
      <c r="F289">
        <f t="shared" si="74"/>
        <v>353.1</v>
      </c>
      <c r="G289">
        <f t="shared" si="74"/>
        <v>295.89999999999998</v>
      </c>
      <c r="H289" s="20">
        <f t="shared" si="75"/>
        <v>19.330855018587378</v>
      </c>
    </row>
    <row r="290" spans="1:8" x14ac:dyDescent="0.25">
      <c r="A290" s="5">
        <f t="shared" si="76"/>
        <v>40850</v>
      </c>
      <c r="B290" s="272">
        <v>128.6</v>
      </c>
      <c r="C290" s="272">
        <v>187.5</v>
      </c>
      <c r="D290" s="272">
        <v>224.5</v>
      </c>
      <c r="E290" s="272">
        <v>143.4</v>
      </c>
      <c r="F290">
        <f t="shared" si="74"/>
        <v>353.1</v>
      </c>
      <c r="G290">
        <f t="shared" si="74"/>
        <v>330.9</v>
      </c>
      <c r="H290" s="20">
        <f t="shared" si="75"/>
        <v>6.708975521305538</v>
      </c>
    </row>
    <row r="291" spans="1:8" x14ac:dyDescent="0.25">
      <c r="A291" s="5">
        <f t="shared" si="76"/>
        <v>40857</v>
      </c>
      <c r="B291" s="272">
        <v>124.4</v>
      </c>
      <c r="C291" s="272">
        <v>154.5</v>
      </c>
      <c r="D291" s="272">
        <v>266.2</v>
      </c>
      <c r="E291" s="272">
        <v>170.4</v>
      </c>
      <c r="F291">
        <f t="shared" si="74"/>
        <v>390.6</v>
      </c>
      <c r="G291">
        <f t="shared" si="74"/>
        <v>324.89999999999998</v>
      </c>
      <c r="H291" s="20">
        <f t="shared" si="75"/>
        <v>20.221606648199455</v>
      </c>
    </row>
    <row r="292" spans="1:8" x14ac:dyDescent="0.25">
      <c r="A292" s="5">
        <f t="shared" si="76"/>
        <v>40864</v>
      </c>
      <c r="B292" s="272">
        <v>124.4</v>
      </c>
      <c r="C292" s="272">
        <v>189.5</v>
      </c>
      <c r="D292" s="272">
        <v>26.2</v>
      </c>
      <c r="E292" s="272">
        <v>170.4</v>
      </c>
      <c r="F292">
        <f t="shared" si="74"/>
        <v>150.6</v>
      </c>
      <c r="G292">
        <f t="shared" si="74"/>
        <v>359.9</v>
      </c>
      <c r="H292" s="20">
        <f t="shared" si="75"/>
        <v>-58.155043067518754</v>
      </c>
    </row>
    <row r="293" spans="1:8" x14ac:dyDescent="0.25">
      <c r="A293" s="5">
        <f t="shared" si="76"/>
        <v>40871</v>
      </c>
      <c r="B293" s="272">
        <v>137.1</v>
      </c>
      <c r="C293" s="272">
        <v>226.1</v>
      </c>
      <c r="D293" s="272">
        <v>279.10000000000002</v>
      </c>
      <c r="E293" s="272">
        <v>176.4</v>
      </c>
      <c r="F293">
        <f t="shared" si="74"/>
        <v>416.20000000000005</v>
      </c>
      <c r="G293">
        <f t="shared" si="74"/>
        <v>402.5</v>
      </c>
      <c r="H293" s="20">
        <f t="shared" si="75"/>
        <v>3.4037267080745393</v>
      </c>
    </row>
    <row r="294" spans="1:8" x14ac:dyDescent="0.25">
      <c r="A294" s="5">
        <f t="shared" si="76"/>
        <v>40878</v>
      </c>
      <c r="B294" s="272">
        <v>125.1</v>
      </c>
      <c r="C294" s="272">
        <v>208.6</v>
      </c>
      <c r="D294" s="272">
        <v>290.3</v>
      </c>
      <c r="E294" s="272">
        <v>193.6</v>
      </c>
      <c r="F294">
        <f t="shared" si="74"/>
        <v>415.4</v>
      </c>
      <c r="G294">
        <f t="shared" si="74"/>
        <v>402.2</v>
      </c>
      <c r="H294" s="20">
        <f t="shared" si="75"/>
        <v>3.281949278965679</v>
      </c>
    </row>
    <row r="295" spans="1:8" x14ac:dyDescent="0.25">
      <c r="A295" s="5">
        <f t="shared" si="76"/>
        <v>40885</v>
      </c>
      <c r="B295" s="272">
        <v>130.1</v>
      </c>
      <c r="C295" s="272">
        <v>245.6</v>
      </c>
      <c r="D295" s="272">
        <v>301.3</v>
      </c>
      <c r="E295" s="272">
        <v>208.6</v>
      </c>
      <c r="F295">
        <f t="shared" si="74"/>
        <v>431.4</v>
      </c>
      <c r="G295">
        <f t="shared" si="74"/>
        <v>454.2</v>
      </c>
      <c r="H295" s="20">
        <f t="shared" si="75"/>
        <v>-5.0198150594451763</v>
      </c>
    </row>
    <row r="296" spans="1:8" x14ac:dyDescent="0.25">
      <c r="A296" s="5">
        <f t="shared" si="76"/>
        <v>40892</v>
      </c>
      <c r="B296">
        <v>157.1</v>
      </c>
      <c r="C296">
        <v>225.9</v>
      </c>
      <c r="D296">
        <v>301.3</v>
      </c>
      <c r="E296">
        <v>228.5</v>
      </c>
      <c r="F296">
        <f t="shared" ref="F296:G298" si="77">+B296+D296</f>
        <v>458.4</v>
      </c>
      <c r="G296">
        <f t="shared" si="77"/>
        <v>454.4</v>
      </c>
      <c r="H296" s="20">
        <f t="shared" ref="H296:H301" si="78">+(F296/G296-1)*100</f>
        <v>0.88028169014084945</v>
      </c>
    </row>
    <row r="297" spans="1:8" x14ac:dyDescent="0.25">
      <c r="A297" s="5">
        <f t="shared" si="76"/>
        <v>40899</v>
      </c>
      <c r="B297" s="272">
        <v>185.9</v>
      </c>
      <c r="C297" s="272">
        <v>239.9</v>
      </c>
      <c r="D297" s="272">
        <v>301.3</v>
      </c>
      <c r="E297" s="272">
        <v>248.2</v>
      </c>
      <c r="F297">
        <f t="shared" si="77"/>
        <v>487.20000000000005</v>
      </c>
      <c r="G297">
        <f t="shared" si="77"/>
        <v>488.1</v>
      </c>
      <c r="H297" s="20">
        <f t="shared" si="78"/>
        <v>-0.18438844499077955</v>
      </c>
    </row>
    <row r="298" spans="1:8" x14ac:dyDescent="0.25">
      <c r="A298" s="5">
        <f t="shared" si="76"/>
        <v>40906</v>
      </c>
      <c r="B298" s="272">
        <v>178.4</v>
      </c>
      <c r="C298" s="272">
        <v>239.9</v>
      </c>
      <c r="D298" s="272">
        <v>301.3</v>
      </c>
      <c r="E298" s="272">
        <v>248.2</v>
      </c>
      <c r="F298">
        <f t="shared" si="77"/>
        <v>479.70000000000005</v>
      </c>
      <c r="G298">
        <f t="shared" si="77"/>
        <v>488.1</v>
      </c>
      <c r="H298" s="20">
        <f t="shared" si="78"/>
        <v>-1.7209588199139425</v>
      </c>
    </row>
    <row r="299" spans="1:8" x14ac:dyDescent="0.25">
      <c r="A299" s="5">
        <f t="shared" si="76"/>
        <v>40913</v>
      </c>
      <c r="B299">
        <v>179.4</v>
      </c>
      <c r="C299">
        <v>227.3</v>
      </c>
      <c r="D299">
        <v>301.3</v>
      </c>
      <c r="E299">
        <v>260.8</v>
      </c>
      <c r="F299">
        <f t="shared" ref="F299:G305" si="79">+B299+D299</f>
        <v>480.70000000000005</v>
      </c>
      <c r="G299">
        <f t="shared" si="79"/>
        <v>488.1</v>
      </c>
      <c r="H299" s="20">
        <f t="shared" si="78"/>
        <v>-1.5160827699241874</v>
      </c>
    </row>
    <row r="300" spans="1:8" x14ac:dyDescent="0.25">
      <c r="A300" s="5">
        <f t="shared" si="76"/>
        <v>40920</v>
      </c>
      <c r="B300">
        <v>153.6</v>
      </c>
      <c r="C300">
        <v>264.3</v>
      </c>
      <c r="D300">
        <v>327.10000000000002</v>
      </c>
      <c r="E300">
        <v>271.8</v>
      </c>
      <c r="F300">
        <f t="shared" si="79"/>
        <v>480.70000000000005</v>
      </c>
      <c r="G300">
        <f t="shared" si="79"/>
        <v>536.1</v>
      </c>
      <c r="H300" s="20">
        <f t="shared" si="78"/>
        <v>-10.333892930423428</v>
      </c>
    </row>
    <row r="301" spans="1:8" x14ac:dyDescent="0.25">
      <c r="A301" s="5">
        <f t="shared" si="76"/>
        <v>40927</v>
      </c>
      <c r="B301">
        <v>153.6</v>
      </c>
      <c r="C301">
        <v>287.89999999999998</v>
      </c>
      <c r="D301">
        <v>327.10000000000002</v>
      </c>
      <c r="E301">
        <v>297.3</v>
      </c>
      <c r="F301">
        <f t="shared" si="79"/>
        <v>480.70000000000005</v>
      </c>
      <c r="G301">
        <f t="shared" si="79"/>
        <v>585.20000000000005</v>
      </c>
      <c r="H301" s="20">
        <f t="shared" si="78"/>
        <v>-17.857142857142861</v>
      </c>
    </row>
    <row r="302" spans="1:8" x14ac:dyDescent="0.25">
      <c r="A302" s="5">
        <f t="shared" si="76"/>
        <v>40934</v>
      </c>
      <c r="B302">
        <v>153.6</v>
      </c>
      <c r="C302">
        <v>294.2</v>
      </c>
      <c r="D302">
        <v>343.5</v>
      </c>
      <c r="E302">
        <v>297.3</v>
      </c>
      <c r="F302">
        <f t="shared" si="79"/>
        <v>497.1</v>
      </c>
      <c r="G302">
        <f t="shared" si="79"/>
        <v>591.5</v>
      </c>
      <c r="H302" s="20">
        <f t="shared" ref="H302:H333" si="80">+(F302/G302-1)*100</f>
        <v>-15.95942519019442</v>
      </c>
    </row>
    <row r="303" spans="1:8" x14ac:dyDescent="0.25">
      <c r="A303" s="5">
        <f t="shared" si="76"/>
        <v>40941</v>
      </c>
      <c r="B303">
        <v>155.6</v>
      </c>
      <c r="C303">
        <v>270.7</v>
      </c>
      <c r="D303">
        <v>374.3</v>
      </c>
      <c r="E303">
        <v>323.60000000000002</v>
      </c>
      <c r="F303">
        <f t="shared" si="79"/>
        <v>529.9</v>
      </c>
      <c r="G303">
        <f t="shared" si="79"/>
        <v>594.29999999999995</v>
      </c>
      <c r="H303" s="20">
        <f t="shared" si="80"/>
        <v>-10.83627797408716</v>
      </c>
    </row>
    <row r="304" spans="1:8" x14ac:dyDescent="0.25">
      <c r="A304" s="5">
        <f t="shared" si="76"/>
        <v>40948</v>
      </c>
      <c r="B304">
        <v>159.6</v>
      </c>
      <c r="C304">
        <v>286.89999999999998</v>
      </c>
      <c r="D304">
        <v>374.3</v>
      </c>
      <c r="E304">
        <v>323.60000000000002</v>
      </c>
      <c r="F304">
        <f t="shared" si="79"/>
        <v>533.9</v>
      </c>
      <c r="G304">
        <f t="shared" si="79"/>
        <v>610.5</v>
      </c>
      <c r="H304" s="20">
        <f t="shared" si="80"/>
        <v>-12.547092547092554</v>
      </c>
    </row>
    <row r="305" spans="1:9" x14ac:dyDescent="0.25">
      <c r="A305" s="5">
        <f t="shared" si="76"/>
        <v>40955</v>
      </c>
      <c r="B305">
        <v>165.9</v>
      </c>
      <c r="C305">
        <v>284.3</v>
      </c>
      <c r="D305">
        <v>374.3</v>
      </c>
      <c r="E305">
        <v>333.3</v>
      </c>
      <c r="F305">
        <f t="shared" si="79"/>
        <v>540.20000000000005</v>
      </c>
      <c r="G305">
        <f t="shared" si="79"/>
        <v>617.6</v>
      </c>
      <c r="H305" s="20">
        <f t="shared" si="80"/>
        <v>-12.532383419689118</v>
      </c>
    </row>
    <row r="306" spans="1:9" x14ac:dyDescent="0.25">
      <c r="A306" s="5">
        <f t="shared" si="76"/>
        <v>40962</v>
      </c>
      <c r="B306">
        <v>165.9</v>
      </c>
      <c r="C306">
        <v>232</v>
      </c>
      <c r="D306">
        <v>374.3</v>
      </c>
      <c r="E306">
        <v>391</v>
      </c>
      <c r="F306">
        <f t="shared" ref="F306:F325" si="81">+B306+D306</f>
        <v>540.20000000000005</v>
      </c>
      <c r="G306">
        <f t="shared" ref="G306:G337" si="82">+C306+E306</f>
        <v>623</v>
      </c>
      <c r="H306" s="20">
        <f t="shared" si="80"/>
        <v>-13.290529695024066</v>
      </c>
    </row>
    <row r="307" spans="1:9" x14ac:dyDescent="0.25">
      <c r="A307" s="5">
        <f t="shared" si="76"/>
        <v>40969</v>
      </c>
      <c r="B307">
        <v>163.4</v>
      </c>
      <c r="C307">
        <v>232</v>
      </c>
      <c r="D307">
        <v>401.8</v>
      </c>
      <c r="E307">
        <v>391</v>
      </c>
      <c r="F307">
        <f t="shared" si="81"/>
        <v>565.20000000000005</v>
      </c>
      <c r="G307">
        <f t="shared" si="82"/>
        <v>623</v>
      </c>
      <c r="H307" s="20">
        <f t="shared" si="80"/>
        <v>-9.2776886035312973</v>
      </c>
    </row>
    <row r="308" spans="1:9" x14ac:dyDescent="0.25">
      <c r="A308" s="5">
        <f t="shared" si="76"/>
        <v>40976</v>
      </c>
      <c r="B308">
        <v>138.30000000000001</v>
      </c>
      <c r="C308">
        <v>232</v>
      </c>
      <c r="D308">
        <v>444.8</v>
      </c>
      <c r="E308">
        <v>391</v>
      </c>
      <c r="F308">
        <f t="shared" si="81"/>
        <v>583.1</v>
      </c>
      <c r="G308">
        <f t="shared" si="82"/>
        <v>623</v>
      </c>
      <c r="H308" s="20">
        <f t="shared" si="80"/>
        <v>-6.4044943820224631</v>
      </c>
    </row>
    <row r="309" spans="1:9" x14ac:dyDescent="0.25">
      <c r="A309" s="5">
        <f t="shared" si="76"/>
        <v>40983</v>
      </c>
      <c r="B309">
        <v>138.30000000000001</v>
      </c>
      <c r="C309">
        <v>199</v>
      </c>
      <c r="D309">
        <v>459.8</v>
      </c>
      <c r="E309">
        <v>424.3</v>
      </c>
      <c r="F309">
        <f t="shared" si="81"/>
        <v>598.1</v>
      </c>
      <c r="G309">
        <f t="shared" si="82"/>
        <v>623.29999999999995</v>
      </c>
      <c r="H309" s="20">
        <f t="shared" si="80"/>
        <v>-4.0429969517086324</v>
      </c>
    </row>
    <row r="310" spans="1:9" x14ac:dyDescent="0.25">
      <c r="A310" s="5">
        <f t="shared" si="76"/>
        <v>40990</v>
      </c>
      <c r="B310">
        <v>120.5</v>
      </c>
      <c r="C310">
        <v>119</v>
      </c>
      <c r="D310">
        <v>480.7</v>
      </c>
      <c r="E310">
        <v>466.9</v>
      </c>
      <c r="F310">
        <f t="shared" si="81"/>
        <v>601.20000000000005</v>
      </c>
      <c r="G310">
        <f t="shared" si="82"/>
        <v>585.9</v>
      </c>
      <c r="H310" s="20">
        <f t="shared" si="80"/>
        <v>2.611367127496167</v>
      </c>
    </row>
    <row r="311" spans="1:9" x14ac:dyDescent="0.25">
      <c r="A311" s="5">
        <f t="shared" si="76"/>
        <v>40997</v>
      </c>
      <c r="B311">
        <v>135.80000000000001</v>
      </c>
      <c r="C311">
        <v>122</v>
      </c>
      <c r="D311">
        <v>507.3</v>
      </c>
      <c r="E311">
        <v>466.9</v>
      </c>
      <c r="F311">
        <f t="shared" si="81"/>
        <v>643.1</v>
      </c>
      <c r="G311">
        <f t="shared" si="82"/>
        <v>588.9</v>
      </c>
      <c r="H311" s="20">
        <f t="shared" si="80"/>
        <v>9.2035999320767559</v>
      </c>
    </row>
    <row r="312" spans="1:9" x14ac:dyDescent="0.25">
      <c r="A312" s="5">
        <f t="shared" si="76"/>
        <v>41004</v>
      </c>
      <c r="B312">
        <v>140.80000000000001</v>
      </c>
      <c r="C312">
        <v>82.8</v>
      </c>
      <c r="D312">
        <v>507.3</v>
      </c>
      <c r="E312">
        <v>515.5</v>
      </c>
      <c r="F312">
        <f t="shared" si="81"/>
        <v>648.1</v>
      </c>
      <c r="G312">
        <f t="shared" si="82"/>
        <v>598.29999999999995</v>
      </c>
      <c r="H312" s="20">
        <f t="shared" si="80"/>
        <v>8.3235834865452283</v>
      </c>
    </row>
    <row r="313" spans="1:9" x14ac:dyDescent="0.25">
      <c r="A313" s="5">
        <f t="shared" si="76"/>
        <v>41011</v>
      </c>
      <c r="B313">
        <v>115.8</v>
      </c>
      <c r="C313">
        <v>115.8</v>
      </c>
      <c r="D313">
        <v>533.4</v>
      </c>
      <c r="E313">
        <v>515.5</v>
      </c>
      <c r="F313">
        <f t="shared" si="81"/>
        <v>649.19999999999993</v>
      </c>
      <c r="G313">
        <f t="shared" si="82"/>
        <v>631.29999999999995</v>
      </c>
      <c r="H313" s="20">
        <f t="shared" si="80"/>
        <v>2.8354189767147098</v>
      </c>
    </row>
    <row r="314" spans="1:9" x14ac:dyDescent="0.25">
      <c r="A314" s="5">
        <f t="shared" si="76"/>
        <v>41018</v>
      </c>
      <c r="B314">
        <v>115.8</v>
      </c>
      <c r="C314">
        <v>149.80000000000001</v>
      </c>
      <c r="D314">
        <v>533.4</v>
      </c>
      <c r="E314">
        <v>515.5</v>
      </c>
      <c r="F314">
        <f t="shared" si="81"/>
        <v>649.19999999999993</v>
      </c>
      <c r="G314">
        <f t="shared" si="82"/>
        <v>665.3</v>
      </c>
      <c r="H314" s="20">
        <f t="shared" si="80"/>
        <v>-2.4199609198857663</v>
      </c>
    </row>
    <row r="315" spans="1:9" x14ac:dyDescent="0.25">
      <c r="A315" s="5">
        <f t="shared" si="76"/>
        <v>41025</v>
      </c>
      <c r="B315">
        <v>98.8</v>
      </c>
      <c r="C315">
        <v>94.3</v>
      </c>
      <c r="D315">
        <v>553.4</v>
      </c>
      <c r="E315">
        <v>537.5</v>
      </c>
      <c r="F315">
        <f t="shared" si="81"/>
        <v>652.19999999999993</v>
      </c>
      <c r="G315">
        <f t="shared" si="82"/>
        <v>631.79999999999995</v>
      </c>
      <c r="H315" s="20">
        <f t="shared" si="80"/>
        <v>3.228869895536568</v>
      </c>
    </row>
    <row r="316" spans="1:9" x14ac:dyDescent="0.25">
      <c r="A316" s="5">
        <f t="shared" si="76"/>
        <v>41032</v>
      </c>
      <c r="B316">
        <v>98.8</v>
      </c>
      <c r="C316">
        <v>110.2</v>
      </c>
      <c r="D316">
        <v>553.4</v>
      </c>
      <c r="E316">
        <v>537.5</v>
      </c>
      <c r="F316">
        <f t="shared" si="81"/>
        <v>652.19999999999993</v>
      </c>
      <c r="G316">
        <f t="shared" si="82"/>
        <v>647.70000000000005</v>
      </c>
      <c r="H316" s="20">
        <f t="shared" si="80"/>
        <v>0.69476609541452294</v>
      </c>
    </row>
    <row r="317" spans="1:9" x14ac:dyDescent="0.25">
      <c r="A317" s="5">
        <f t="shared" si="76"/>
        <v>41039</v>
      </c>
      <c r="B317">
        <v>88.1</v>
      </c>
      <c r="C317">
        <v>50</v>
      </c>
      <c r="D317">
        <v>571.1</v>
      </c>
      <c r="E317">
        <v>605.70000000000005</v>
      </c>
      <c r="F317">
        <f t="shared" si="81"/>
        <v>659.2</v>
      </c>
      <c r="G317">
        <f t="shared" si="82"/>
        <v>655.7</v>
      </c>
      <c r="H317" s="20">
        <f t="shared" si="80"/>
        <v>0.53378069238980697</v>
      </c>
    </row>
    <row r="318" spans="1:9" x14ac:dyDescent="0.25">
      <c r="A318" s="5">
        <f t="shared" si="76"/>
        <v>41046</v>
      </c>
      <c r="B318">
        <v>88.1</v>
      </c>
      <c r="C318">
        <v>34.1</v>
      </c>
      <c r="D318">
        <v>571.1</v>
      </c>
      <c r="E318">
        <v>605.70000000000005</v>
      </c>
      <c r="F318">
        <f t="shared" si="81"/>
        <v>659.2</v>
      </c>
      <c r="G318">
        <f t="shared" si="82"/>
        <v>639.80000000000007</v>
      </c>
      <c r="H318" s="20">
        <f t="shared" si="80"/>
        <v>3.0321975617380481</v>
      </c>
      <c r="I318" s="20">
        <v>78.599999999999994</v>
      </c>
    </row>
    <row r="319" spans="1:9" x14ac:dyDescent="0.25">
      <c r="A319" s="5">
        <f t="shared" si="76"/>
        <v>41053</v>
      </c>
      <c r="B319">
        <v>86.8</v>
      </c>
      <c r="C319">
        <v>24.1</v>
      </c>
      <c r="D319">
        <v>571.1</v>
      </c>
      <c r="E319">
        <v>615.70000000000005</v>
      </c>
      <c r="F319">
        <f t="shared" si="81"/>
        <v>657.9</v>
      </c>
      <c r="G319">
        <f t="shared" si="82"/>
        <v>639.80000000000007</v>
      </c>
      <c r="H319" s="20">
        <f t="shared" si="80"/>
        <v>2.8290090653328992</v>
      </c>
      <c r="I319" s="20">
        <v>123.6</v>
      </c>
    </row>
    <row r="320" spans="1:9" x14ac:dyDescent="0.25">
      <c r="A320" s="5">
        <f t="shared" si="76"/>
        <v>41060</v>
      </c>
      <c r="B320">
        <v>63.8</v>
      </c>
      <c r="C320">
        <v>24.1</v>
      </c>
      <c r="D320">
        <v>593.5</v>
      </c>
      <c r="E320">
        <v>615.70000000000005</v>
      </c>
      <c r="F320">
        <f t="shared" si="81"/>
        <v>657.3</v>
      </c>
      <c r="G320">
        <f t="shared" si="82"/>
        <v>639.80000000000007</v>
      </c>
      <c r="H320" s="20">
        <f t="shared" si="80"/>
        <v>2.7352297592997621</v>
      </c>
    </row>
    <row r="321" spans="1:8" x14ac:dyDescent="0.25">
      <c r="A321" s="5">
        <f t="shared" si="76"/>
        <v>41067</v>
      </c>
      <c r="B321">
        <v>209.4</v>
      </c>
      <c r="C321">
        <v>145.80000000000001</v>
      </c>
      <c r="D321">
        <v>15.5</v>
      </c>
      <c r="E321">
        <v>21.5</v>
      </c>
      <c r="F321">
        <f t="shared" si="81"/>
        <v>224.9</v>
      </c>
      <c r="G321">
        <f t="shared" si="82"/>
        <v>167.3</v>
      </c>
      <c r="H321" s="20">
        <f t="shared" si="80"/>
        <v>34.429169157202622</v>
      </c>
    </row>
    <row r="322" spans="1:8" x14ac:dyDescent="0.25">
      <c r="A322" s="5">
        <f t="shared" si="76"/>
        <v>41074</v>
      </c>
      <c r="B322">
        <v>216.4</v>
      </c>
      <c r="C322">
        <v>138</v>
      </c>
      <c r="D322">
        <v>15.5</v>
      </c>
      <c r="E322">
        <v>21.5</v>
      </c>
      <c r="F322">
        <f t="shared" si="81"/>
        <v>231.9</v>
      </c>
      <c r="G322">
        <f t="shared" si="82"/>
        <v>159.5</v>
      </c>
      <c r="H322" s="20">
        <f t="shared" si="80"/>
        <v>45.391849529780572</v>
      </c>
    </row>
    <row r="323" spans="1:8" x14ac:dyDescent="0.25">
      <c r="A323" s="5">
        <f t="shared" si="76"/>
        <v>41081</v>
      </c>
      <c r="B323">
        <v>183.6</v>
      </c>
      <c r="C323">
        <v>117</v>
      </c>
      <c r="D323">
        <v>67.7</v>
      </c>
      <c r="E323">
        <v>27.7</v>
      </c>
      <c r="F323">
        <f t="shared" si="81"/>
        <v>251.3</v>
      </c>
      <c r="G323">
        <f t="shared" si="82"/>
        <v>144.69999999999999</v>
      </c>
      <c r="H323" s="20">
        <f t="shared" si="80"/>
        <v>73.669661368348343</v>
      </c>
    </row>
    <row r="324" spans="1:8" x14ac:dyDescent="0.25">
      <c r="A324" s="5">
        <f t="shared" si="76"/>
        <v>41088</v>
      </c>
      <c r="B324">
        <v>178.4</v>
      </c>
      <c r="C324">
        <v>113.7</v>
      </c>
      <c r="D324">
        <v>78.400000000000006</v>
      </c>
      <c r="E324">
        <v>27.7</v>
      </c>
      <c r="F324">
        <f t="shared" si="81"/>
        <v>256.8</v>
      </c>
      <c r="G324">
        <f t="shared" si="82"/>
        <v>141.4</v>
      </c>
      <c r="H324" s="20">
        <f t="shared" si="80"/>
        <v>81.612446958981621</v>
      </c>
    </row>
    <row r="325" spans="1:8" x14ac:dyDescent="0.25">
      <c r="A325" s="5">
        <f t="shared" si="76"/>
        <v>41095</v>
      </c>
      <c r="B325">
        <v>178.4</v>
      </c>
      <c r="C325">
        <v>106</v>
      </c>
      <c r="D325">
        <v>78.400000000000006</v>
      </c>
      <c r="E325">
        <v>41.4</v>
      </c>
      <c r="F325">
        <f t="shared" si="81"/>
        <v>256.8</v>
      </c>
      <c r="G325">
        <f t="shared" si="82"/>
        <v>147.4</v>
      </c>
      <c r="H325" s="20">
        <f t="shared" si="80"/>
        <v>74.219810040705568</v>
      </c>
    </row>
    <row r="326" spans="1:8" x14ac:dyDescent="0.25">
      <c r="A326" s="5">
        <f t="shared" si="76"/>
        <v>41102</v>
      </c>
      <c r="B326">
        <v>209.4</v>
      </c>
      <c r="C326">
        <v>81</v>
      </c>
      <c r="D326">
        <v>78.400000000000006</v>
      </c>
      <c r="E326">
        <v>64.8</v>
      </c>
      <c r="F326">
        <f t="shared" ref="F326:F352" si="83">+B326+D326</f>
        <v>287.8</v>
      </c>
      <c r="G326">
        <f t="shared" si="82"/>
        <v>145.80000000000001</v>
      </c>
      <c r="H326" s="20">
        <f t="shared" si="80"/>
        <v>97.393689986282567</v>
      </c>
    </row>
    <row r="327" spans="1:8" x14ac:dyDescent="0.25">
      <c r="A327" s="5">
        <f t="shared" si="76"/>
        <v>41109</v>
      </c>
      <c r="B327">
        <v>213.6</v>
      </c>
      <c r="C327">
        <v>59.3</v>
      </c>
      <c r="D327">
        <v>100.4</v>
      </c>
      <c r="E327">
        <v>107.4</v>
      </c>
      <c r="F327">
        <f t="shared" si="83"/>
        <v>314</v>
      </c>
      <c r="G327">
        <f t="shared" si="82"/>
        <v>166.7</v>
      </c>
      <c r="H327" s="20">
        <f t="shared" si="80"/>
        <v>88.362327534493119</v>
      </c>
    </row>
    <row r="328" spans="1:8" x14ac:dyDescent="0.25">
      <c r="A328" s="5">
        <f t="shared" si="76"/>
        <v>41116</v>
      </c>
      <c r="B328">
        <v>205.3</v>
      </c>
      <c r="C328">
        <v>67.3</v>
      </c>
      <c r="D328">
        <v>116.1</v>
      </c>
      <c r="E328">
        <v>107.4</v>
      </c>
      <c r="F328">
        <f t="shared" si="83"/>
        <v>321.39999999999998</v>
      </c>
      <c r="G328">
        <f t="shared" si="82"/>
        <v>174.7</v>
      </c>
      <c r="H328" s="20">
        <f t="shared" si="80"/>
        <v>83.972524327418441</v>
      </c>
    </row>
    <row r="329" spans="1:8" x14ac:dyDescent="0.25">
      <c r="A329" s="5">
        <f t="shared" si="76"/>
        <v>41123</v>
      </c>
      <c r="B329">
        <v>195.3</v>
      </c>
      <c r="C329">
        <v>73.599999999999994</v>
      </c>
      <c r="D329">
        <v>125.7</v>
      </c>
      <c r="E329">
        <v>107.4</v>
      </c>
      <c r="F329">
        <f t="shared" si="83"/>
        <v>321</v>
      </c>
      <c r="G329">
        <f t="shared" si="82"/>
        <v>181</v>
      </c>
      <c r="H329" s="20">
        <f t="shared" si="80"/>
        <v>77.348066298342545</v>
      </c>
    </row>
    <row r="330" spans="1:8" x14ac:dyDescent="0.25">
      <c r="A330" s="5">
        <f t="shared" si="76"/>
        <v>41130</v>
      </c>
      <c r="B330">
        <v>211.3</v>
      </c>
      <c r="C330">
        <v>106.9</v>
      </c>
      <c r="D330">
        <v>125.7</v>
      </c>
      <c r="E330">
        <v>107.4</v>
      </c>
      <c r="F330">
        <f t="shared" si="83"/>
        <v>337</v>
      </c>
      <c r="G330">
        <f t="shared" si="82"/>
        <v>214.3</v>
      </c>
      <c r="H330" s="20">
        <f t="shared" si="80"/>
        <v>57.256182921138588</v>
      </c>
    </row>
    <row r="331" spans="1:8" x14ac:dyDescent="0.25">
      <c r="A331" s="5">
        <f t="shared" si="76"/>
        <v>41137</v>
      </c>
      <c r="B331">
        <v>219.7</v>
      </c>
      <c r="C331">
        <v>126.9</v>
      </c>
      <c r="D331">
        <v>132.6</v>
      </c>
      <c r="E331">
        <v>107.4</v>
      </c>
      <c r="F331">
        <f t="shared" si="83"/>
        <v>352.29999999999995</v>
      </c>
      <c r="G331">
        <f t="shared" si="82"/>
        <v>234.3</v>
      </c>
      <c r="H331" s="20">
        <f t="shared" si="80"/>
        <v>50.362782757148935</v>
      </c>
    </row>
    <row r="332" spans="1:8" x14ac:dyDescent="0.25">
      <c r="A332" s="5">
        <f t="shared" si="76"/>
        <v>41144</v>
      </c>
      <c r="B332">
        <v>229</v>
      </c>
      <c r="C332">
        <v>131.9</v>
      </c>
      <c r="D332">
        <v>132.6</v>
      </c>
      <c r="E332">
        <v>107.4</v>
      </c>
      <c r="F332">
        <f t="shared" si="83"/>
        <v>361.6</v>
      </c>
      <c r="G332">
        <f t="shared" si="82"/>
        <v>239.3</v>
      </c>
      <c r="H332" s="20">
        <f t="shared" si="80"/>
        <v>51.107396573338917</v>
      </c>
    </row>
    <row r="333" spans="1:8" x14ac:dyDescent="0.25">
      <c r="A333" s="5">
        <f t="shared" si="76"/>
        <v>41151</v>
      </c>
      <c r="B333">
        <v>229</v>
      </c>
      <c r="C333">
        <v>119.9</v>
      </c>
      <c r="D333">
        <v>132.6</v>
      </c>
      <c r="E333">
        <v>119.4</v>
      </c>
      <c r="F333">
        <f t="shared" si="83"/>
        <v>361.6</v>
      </c>
      <c r="G333">
        <f t="shared" si="82"/>
        <v>239.3</v>
      </c>
      <c r="H333" s="20">
        <f t="shared" si="80"/>
        <v>51.107396573338917</v>
      </c>
    </row>
    <row r="334" spans="1:8" x14ac:dyDescent="0.25">
      <c r="A334" s="5">
        <f t="shared" si="76"/>
        <v>41158</v>
      </c>
      <c r="B334">
        <v>218</v>
      </c>
      <c r="C334">
        <v>119.9</v>
      </c>
      <c r="D334">
        <v>143.6</v>
      </c>
      <c r="E334">
        <v>119.4</v>
      </c>
      <c r="F334">
        <f t="shared" si="83"/>
        <v>361.6</v>
      </c>
      <c r="G334">
        <f t="shared" si="82"/>
        <v>239.3</v>
      </c>
      <c r="H334" s="20">
        <f t="shared" ref="H334:H365" si="84">+(F334/G334-1)*100</f>
        <v>51.107396573338917</v>
      </c>
    </row>
    <row r="335" spans="1:8" x14ac:dyDescent="0.25">
      <c r="A335" s="5">
        <f t="shared" si="76"/>
        <v>41165</v>
      </c>
      <c r="B335">
        <v>236</v>
      </c>
      <c r="C335">
        <v>127.9</v>
      </c>
      <c r="D335">
        <v>159.6</v>
      </c>
      <c r="E335">
        <v>168.1</v>
      </c>
      <c r="F335">
        <f t="shared" si="83"/>
        <v>395.6</v>
      </c>
      <c r="G335">
        <f t="shared" si="82"/>
        <v>296</v>
      </c>
      <c r="H335" s="20">
        <f t="shared" si="84"/>
        <v>33.648648648648646</v>
      </c>
    </row>
    <row r="336" spans="1:8" x14ac:dyDescent="0.25">
      <c r="A336" s="5">
        <f t="shared" si="76"/>
        <v>41172</v>
      </c>
      <c r="B336">
        <v>193.8</v>
      </c>
      <c r="C336">
        <v>103.9</v>
      </c>
      <c r="D336">
        <v>208.2</v>
      </c>
      <c r="E336">
        <v>187.9</v>
      </c>
      <c r="F336">
        <f t="shared" si="83"/>
        <v>402</v>
      </c>
      <c r="G336">
        <f t="shared" si="82"/>
        <v>291.8</v>
      </c>
      <c r="H336" s="20">
        <f t="shared" si="84"/>
        <v>37.765592871830009</v>
      </c>
    </row>
    <row r="337" spans="1:8" x14ac:dyDescent="0.25">
      <c r="A337" s="5">
        <f t="shared" si="76"/>
        <v>41179</v>
      </c>
      <c r="B337">
        <v>183.3</v>
      </c>
      <c r="C337">
        <v>110.8</v>
      </c>
      <c r="D337">
        <v>223.2</v>
      </c>
      <c r="E337">
        <v>205.9</v>
      </c>
      <c r="F337">
        <f t="shared" si="83"/>
        <v>406.5</v>
      </c>
      <c r="G337">
        <f t="shared" si="82"/>
        <v>316.7</v>
      </c>
      <c r="H337" s="20">
        <f t="shared" si="84"/>
        <v>28.3549100094727</v>
      </c>
    </row>
    <row r="338" spans="1:8" x14ac:dyDescent="0.25">
      <c r="A338" s="5">
        <f t="shared" si="76"/>
        <v>41186</v>
      </c>
      <c r="B338">
        <v>120.1</v>
      </c>
      <c r="C338">
        <v>110.8</v>
      </c>
      <c r="D338">
        <v>285.60000000000002</v>
      </c>
      <c r="E338">
        <v>205.9</v>
      </c>
      <c r="F338">
        <f t="shared" si="83"/>
        <v>405.70000000000005</v>
      </c>
      <c r="G338">
        <f t="shared" ref="G338:G369" si="85">+C338+E338</f>
        <v>316.7</v>
      </c>
      <c r="H338" s="20">
        <f t="shared" si="84"/>
        <v>28.102305020524177</v>
      </c>
    </row>
    <row r="339" spans="1:8" x14ac:dyDescent="0.25">
      <c r="A339" s="5">
        <f t="shared" si="76"/>
        <v>41193</v>
      </c>
      <c r="B339">
        <v>150.1</v>
      </c>
      <c r="C339">
        <v>110.8</v>
      </c>
      <c r="D339">
        <v>285.60000000000002</v>
      </c>
      <c r="E339">
        <v>217.8</v>
      </c>
      <c r="F339">
        <f t="shared" si="83"/>
        <v>435.70000000000005</v>
      </c>
      <c r="G339">
        <f t="shared" si="85"/>
        <v>328.6</v>
      </c>
      <c r="H339" s="20">
        <f t="shared" si="84"/>
        <v>32.592818015824719</v>
      </c>
    </row>
    <row r="340" spans="1:8" x14ac:dyDescent="0.25">
      <c r="A340" s="5">
        <f t="shared" si="76"/>
        <v>41200</v>
      </c>
      <c r="B340">
        <v>180.1</v>
      </c>
      <c r="C340">
        <v>134.9</v>
      </c>
      <c r="D340">
        <v>285.60000000000002</v>
      </c>
      <c r="E340">
        <v>217.8</v>
      </c>
      <c r="F340">
        <f t="shared" si="83"/>
        <v>465.70000000000005</v>
      </c>
      <c r="G340">
        <f t="shared" si="85"/>
        <v>352.70000000000005</v>
      </c>
      <c r="H340" s="20">
        <f t="shared" si="84"/>
        <v>32.038559682449666</v>
      </c>
    </row>
    <row r="341" spans="1:8" x14ac:dyDescent="0.25">
      <c r="A341" s="5">
        <f t="shared" si="76"/>
        <v>41207</v>
      </c>
      <c r="B341">
        <v>174.1</v>
      </c>
      <c r="C341">
        <v>128.6</v>
      </c>
      <c r="D341">
        <v>295.60000000000002</v>
      </c>
      <c r="E341">
        <v>224.5</v>
      </c>
      <c r="F341">
        <f t="shared" si="83"/>
        <v>469.70000000000005</v>
      </c>
      <c r="G341">
        <f t="shared" si="85"/>
        <v>353.1</v>
      </c>
      <c r="H341" s="20">
        <f t="shared" si="84"/>
        <v>33.021806853582561</v>
      </c>
    </row>
    <row r="342" spans="1:8" x14ac:dyDescent="0.25">
      <c r="A342" s="5">
        <f t="shared" si="76"/>
        <v>41214</v>
      </c>
      <c r="B342">
        <v>160.6</v>
      </c>
      <c r="C342">
        <v>128.6</v>
      </c>
      <c r="D342">
        <v>317.60000000000002</v>
      </c>
      <c r="E342">
        <v>224.5</v>
      </c>
      <c r="F342">
        <f t="shared" si="83"/>
        <v>478.20000000000005</v>
      </c>
      <c r="G342">
        <f t="shared" si="85"/>
        <v>353.1</v>
      </c>
      <c r="H342" s="20">
        <f t="shared" si="84"/>
        <v>35.429056924384028</v>
      </c>
    </row>
    <row r="343" spans="1:8" x14ac:dyDescent="0.25">
      <c r="A343" s="5">
        <f t="shared" si="76"/>
        <v>41221</v>
      </c>
      <c r="B343">
        <v>160.6</v>
      </c>
      <c r="C343">
        <v>124.4</v>
      </c>
      <c r="D343">
        <v>317.60000000000002</v>
      </c>
      <c r="E343">
        <v>266.2</v>
      </c>
      <c r="F343">
        <f t="shared" si="83"/>
        <v>478.20000000000005</v>
      </c>
      <c r="G343">
        <f t="shared" si="85"/>
        <v>390.6</v>
      </c>
      <c r="H343" s="20">
        <f t="shared" si="84"/>
        <v>22.427035330261134</v>
      </c>
    </row>
    <row r="344" spans="1:8" x14ac:dyDescent="0.25">
      <c r="A344" s="5">
        <f t="shared" si="76"/>
        <v>41228</v>
      </c>
      <c r="B344">
        <v>154.30000000000001</v>
      </c>
      <c r="C344">
        <v>124.4</v>
      </c>
      <c r="D344">
        <v>324.3</v>
      </c>
      <c r="E344">
        <v>266.2</v>
      </c>
      <c r="F344">
        <f t="shared" si="83"/>
        <v>478.6</v>
      </c>
      <c r="G344">
        <f t="shared" si="85"/>
        <v>390.6</v>
      </c>
      <c r="H344" s="20">
        <f t="shared" si="84"/>
        <v>22.529441884280587</v>
      </c>
    </row>
    <row r="345" spans="1:8" x14ac:dyDescent="0.25">
      <c r="A345" s="5">
        <f t="shared" ref="A345:A409" si="86">+A344+7</f>
        <v>41235</v>
      </c>
      <c r="B345">
        <v>166.3</v>
      </c>
      <c r="C345">
        <v>137.1</v>
      </c>
      <c r="D345">
        <v>324.3</v>
      </c>
      <c r="E345">
        <v>279.10000000000002</v>
      </c>
      <c r="F345">
        <f t="shared" si="83"/>
        <v>490.6</v>
      </c>
      <c r="G345">
        <f t="shared" si="85"/>
        <v>416.20000000000005</v>
      </c>
      <c r="H345" s="20">
        <f t="shared" si="84"/>
        <v>17.876021143680919</v>
      </c>
    </row>
    <row r="346" spans="1:8" x14ac:dyDescent="0.25">
      <c r="A346" s="5">
        <f t="shared" si="86"/>
        <v>41242</v>
      </c>
      <c r="B346">
        <v>171.8</v>
      </c>
      <c r="C346">
        <v>125.1</v>
      </c>
      <c r="D346">
        <v>334.3</v>
      </c>
      <c r="E346">
        <v>290.3</v>
      </c>
      <c r="F346">
        <f t="shared" si="83"/>
        <v>506.1</v>
      </c>
      <c r="G346">
        <f t="shared" si="85"/>
        <v>415.4</v>
      </c>
      <c r="H346" s="20">
        <f t="shared" si="84"/>
        <v>21.834376504573918</v>
      </c>
    </row>
    <row r="347" spans="1:8" x14ac:dyDescent="0.25">
      <c r="A347" s="5">
        <f t="shared" si="86"/>
        <v>41249</v>
      </c>
      <c r="B347">
        <v>155.80000000000001</v>
      </c>
      <c r="C347">
        <v>130.1</v>
      </c>
      <c r="D347">
        <v>349.1</v>
      </c>
      <c r="E347">
        <v>301.3</v>
      </c>
      <c r="F347">
        <f t="shared" si="83"/>
        <v>504.90000000000003</v>
      </c>
      <c r="G347">
        <f t="shared" si="85"/>
        <v>431.4</v>
      </c>
      <c r="H347" s="20">
        <f t="shared" si="84"/>
        <v>17.03755215577192</v>
      </c>
    </row>
    <row r="348" spans="1:8" x14ac:dyDescent="0.25">
      <c r="A348" s="5">
        <f t="shared" si="86"/>
        <v>41256</v>
      </c>
      <c r="B348">
        <v>164.3</v>
      </c>
      <c r="C348">
        <v>157.1</v>
      </c>
      <c r="D348">
        <v>367.6</v>
      </c>
      <c r="E348">
        <v>301.3</v>
      </c>
      <c r="F348">
        <f t="shared" si="83"/>
        <v>531.90000000000009</v>
      </c>
      <c r="G348">
        <f t="shared" si="85"/>
        <v>458.4</v>
      </c>
      <c r="H348" s="20">
        <f t="shared" si="84"/>
        <v>16.034031413612592</v>
      </c>
    </row>
    <row r="349" spans="1:8" x14ac:dyDescent="0.25">
      <c r="A349" s="5">
        <f t="shared" si="86"/>
        <v>41263</v>
      </c>
      <c r="B349">
        <v>134.30000000000001</v>
      </c>
      <c r="C349">
        <v>185.9</v>
      </c>
      <c r="D349">
        <v>397.8</v>
      </c>
      <c r="E349">
        <v>301.3</v>
      </c>
      <c r="F349">
        <f t="shared" si="83"/>
        <v>532.1</v>
      </c>
      <c r="G349">
        <f t="shared" si="85"/>
        <v>487.20000000000005</v>
      </c>
      <c r="H349" s="20">
        <f t="shared" si="84"/>
        <v>9.215927750410513</v>
      </c>
    </row>
    <row r="350" spans="1:8" x14ac:dyDescent="0.25">
      <c r="A350" s="5">
        <f t="shared" si="86"/>
        <v>41270</v>
      </c>
      <c r="B350">
        <v>134.80000000000001</v>
      </c>
      <c r="C350">
        <v>178.4</v>
      </c>
      <c r="D350">
        <v>397.8</v>
      </c>
      <c r="E350">
        <v>301.3</v>
      </c>
      <c r="F350">
        <f t="shared" si="83"/>
        <v>532.6</v>
      </c>
      <c r="G350">
        <f t="shared" si="85"/>
        <v>479.70000000000005</v>
      </c>
      <c r="H350" s="20">
        <f t="shared" si="84"/>
        <v>11.027725661872001</v>
      </c>
    </row>
    <row r="351" spans="1:8" x14ac:dyDescent="0.25">
      <c r="A351" s="5">
        <f t="shared" si="86"/>
        <v>41277</v>
      </c>
      <c r="B351">
        <v>134.80000000000001</v>
      </c>
      <c r="C351">
        <v>179.4</v>
      </c>
      <c r="D351">
        <v>397.8</v>
      </c>
      <c r="E351">
        <v>301.3</v>
      </c>
      <c r="F351">
        <f t="shared" si="83"/>
        <v>532.6</v>
      </c>
      <c r="G351">
        <f t="shared" si="85"/>
        <v>480.70000000000005</v>
      </c>
      <c r="H351" s="20">
        <f t="shared" si="84"/>
        <v>10.796754732681491</v>
      </c>
    </row>
    <row r="352" spans="1:8" x14ac:dyDescent="0.25">
      <c r="A352" s="5">
        <f t="shared" si="86"/>
        <v>41284</v>
      </c>
      <c r="B352">
        <v>100.8</v>
      </c>
      <c r="C352">
        <v>153.6</v>
      </c>
      <c r="D352">
        <v>431.6</v>
      </c>
      <c r="E352">
        <v>327.10000000000002</v>
      </c>
      <c r="F352">
        <f t="shared" si="83"/>
        <v>532.4</v>
      </c>
      <c r="G352">
        <f t="shared" si="85"/>
        <v>480.70000000000005</v>
      </c>
      <c r="H352" s="20">
        <f t="shared" si="84"/>
        <v>10.75514874141874</v>
      </c>
    </row>
    <row r="353" spans="1:9" x14ac:dyDescent="0.25">
      <c r="A353" s="5">
        <f t="shared" si="86"/>
        <v>41291</v>
      </c>
      <c r="B353">
        <v>100.8</v>
      </c>
      <c r="C353">
        <v>153.6</v>
      </c>
      <c r="D353">
        <v>431.6</v>
      </c>
      <c r="E353">
        <v>327.10000000000002</v>
      </c>
      <c r="F353">
        <f t="shared" ref="F353:F358" si="87">+B353+D353</f>
        <v>532.4</v>
      </c>
      <c r="G353">
        <f t="shared" si="85"/>
        <v>480.70000000000005</v>
      </c>
      <c r="H353" s="20">
        <f t="shared" si="84"/>
        <v>10.75514874141874</v>
      </c>
    </row>
    <row r="354" spans="1:9" x14ac:dyDescent="0.25">
      <c r="A354" s="5">
        <f t="shared" si="86"/>
        <v>41298</v>
      </c>
      <c r="B354">
        <v>84.8</v>
      </c>
      <c r="C354">
        <v>153.6</v>
      </c>
      <c r="D354">
        <v>447.6</v>
      </c>
      <c r="E354">
        <v>343.5</v>
      </c>
      <c r="F354">
        <f t="shared" si="87"/>
        <v>532.4</v>
      </c>
      <c r="G354">
        <f t="shared" si="85"/>
        <v>497.1</v>
      </c>
      <c r="H354" s="20">
        <f t="shared" si="84"/>
        <v>7.1011868839267578</v>
      </c>
    </row>
    <row r="355" spans="1:9" x14ac:dyDescent="0.25">
      <c r="A355" s="5">
        <f t="shared" si="86"/>
        <v>41305</v>
      </c>
      <c r="B355">
        <v>84.8</v>
      </c>
      <c r="C355">
        <v>155.6</v>
      </c>
      <c r="D355">
        <v>447.6</v>
      </c>
      <c r="E355">
        <v>374.3</v>
      </c>
      <c r="F355">
        <f t="shared" si="87"/>
        <v>532.4</v>
      </c>
      <c r="G355">
        <f t="shared" si="85"/>
        <v>529.9</v>
      </c>
      <c r="H355" s="20">
        <f t="shared" si="84"/>
        <v>0.47178712964710545</v>
      </c>
    </row>
    <row r="356" spans="1:9" x14ac:dyDescent="0.25">
      <c r="A356" s="5">
        <f t="shared" si="86"/>
        <v>41312</v>
      </c>
      <c r="B356">
        <v>74.8</v>
      </c>
      <c r="C356">
        <v>159.6</v>
      </c>
      <c r="D356">
        <v>468.7</v>
      </c>
      <c r="E356">
        <v>374.3</v>
      </c>
      <c r="F356">
        <f t="shared" si="87"/>
        <v>543.5</v>
      </c>
      <c r="G356">
        <f t="shared" si="85"/>
        <v>533.9</v>
      </c>
      <c r="H356" s="20">
        <f t="shared" si="84"/>
        <v>1.7980895298745025</v>
      </c>
    </row>
    <row r="357" spans="1:9" x14ac:dyDescent="0.25">
      <c r="A357" s="5">
        <f t="shared" si="86"/>
        <v>41319</v>
      </c>
      <c r="B357">
        <v>89.8</v>
      </c>
      <c r="C357">
        <v>165.9</v>
      </c>
      <c r="D357">
        <v>468.7</v>
      </c>
      <c r="E357">
        <v>374.3</v>
      </c>
      <c r="F357">
        <f t="shared" si="87"/>
        <v>558.5</v>
      </c>
      <c r="G357">
        <f t="shared" si="85"/>
        <v>540.20000000000005</v>
      </c>
      <c r="H357" s="20">
        <f t="shared" si="84"/>
        <v>3.3876342095520151</v>
      </c>
    </row>
    <row r="358" spans="1:9" x14ac:dyDescent="0.25">
      <c r="A358" s="5">
        <f t="shared" si="86"/>
        <v>41326</v>
      </c>
      <c r="B358">
        <v>96.1</v>
      </c>
      <c r="C358">
        <v>165.9</v>
      </c>
      <c r="D358">
        <v>472.7</v>
      </c>
      <c r="E358">
        <v>374.3</v>
      </c>
      <c r="F358">
        <f t="shared" si="87"/>
        <v>568.79999999999995</v>
      </c>
      <c r="G358">
        <f t="shared" si="85"/>
        <v>540.20000000000005</v>
      </c>
      <c r="H358" s="20">
        <f t="shared" si="84"/>
        <v>5.2943354313217172</v>
      </c>
    </row>
    <row r="359" spans="1:9" x14ac:dyDescent="0.25">
      <c r="A359" s="5">
        <f t="shared" si="86"/>
        <v>41333</v>
      </c>
      <c r="B359">
        <v>85</v>
      </c>
      <c r="C359">
        <v>163.4</v>
      </c>
      <c r="D359">
        <v>486.7</v>
      </c>
      <c r="E359">
        <v>401.8</v>
      </c>
      <c r="F359">
        <f t="shared" ref="F359:F375" si="88">+B359+D359</f>
        <v>571.70000000000005</v>
      </c>
      <c r="G359">
        <f t="shared" si="85"/>
        <v>565.20000000000005</v>
      </c>
      <c r="H359" s="20">
        <f t="shared" si="84"/>
        <v>1.1500353857041734</v>
      </c>
    </row>
    <row r="360" spans="1:9" x14ac:dyDescent="0.25">
      <c r="A360" s="5">
        <f t="shared" si="86"/>
        <v>41340</v>
      </c>
      <c r="B360">
        <v>100</v>
      </c>
      <c r="C360">
        <v>138.30000000000001</v>
      </c>
      <c r="D360">
        <v>486.7</v>
      </c>
      <c r="E360">
        <v>444.8</v>
      </c>
      <c r="F360">
        <f t="shared" si="88"/>
        <v>586.70000000000005</v>
      </c>
      <c r="G360">
        <f t="shared" si="85"/>
        <v>583.1</v>
      </c>
      <c r="H360" s="20">
        <f t="shared" si="84"/>
        <v>0.61738981306809215</v>
      </c>
    </row>
    <row r="361" spans="1:9" x14ac:dyDescent="0.25">
      <c r="A361" s="5">
        <f t="shared" si="86"/>
        <v>41347</v>
      </c>
      <c r="B361">
        <v>111.7</v>
      </c>
      <c r="C361">
        <v>138.30000000000001</v>
      </c>
      <c r="D361">
        <v>486.7</v>
      </c>
      <c r="E361">
        <v>459.8</v>
      </c>
      <c r="F361">
        <f t="shared" si="88"/>
        <v>598.4</v>
      </c>
      <c r="G361">
        <f t="shared" si="85"/>
        <v>598.1</v>
      </c>
      <c r="H361" s="20">
        <f t="shared" si="84"/>
        <v>5.0158836314984079E-2</v>
      </c>
    </row>
    <row r="362" spans="1:9" x14ac:dyDescent="0.25">
      <c r="A362" s="5">
        <f t="shared" si="86"/>
        <v>41354</v>
      </c>
      <c r="B362">
        <v>111.7</v>
      </c>
      <c r="C362">
        <v>120.5</v>
      </c>
      <c r="D362">
        <v>486.7</v>
      </c>
      <c r="E362">
        <v>480.7</v>
      </c>
      <c r="F362">
        <f t="shared" si="88"/>
        <v>598.4</v>
      </c>
      <c r="G362">
        <f t="shared" si="85"/>
        <v>601.20000000000005</v>
      </c>
      <c r="H362" s="20">
        <f t="shared" si="84"/>
        <v>-0.46573519627413074</v>
      </c>
    </row>
    <row r="363" spans="1:9" x14ac:dyDescent="0.25">
      <c r="A363" s="5">
        <f t="shared" si="86"/>
        <v>41361</v>
      </c>
      <c r="B363">
        <v>113.7</v>
      </c>
      <c r="C363">
        <v>135.80000000000001</v>
      </c>
      <c r="D363">
        <v>501.7</v>
      </c>
      <c r="E363">
        <v>507.3</v>
      </c>
      <c r="F363">
        <f t="shared" si="88"/>
        <v>615.4</v>
      </c>
      <c r="G363">
        <f t="shared" si="85"/>
        <v>643.1</v>
      </c>
      <c r="H363" s="20">
        <f t="shared" si="84"/>
        <v>-4.3072617011351344</v>
      </c>
    </row>
    <row r="364" spans="1:9" x14ac:dyDescent="0.25">
      <c r="A364" s="5">
        <f t="shared" si="86"/>
        <v>41368</v>
      </c>
      <c r="B364">
        <v>106.7</v>
      </c>
      <c r="C364">
        <v>140.80000000000001</v>
      </c>
      <c r="D364">
        <v>516.29999999999995</v>
      </c>
      <c r="E364">
        <v>507.3</v>
      </c>
      <c r="F364">
        <f t="shared" si="88"/>
        <v>623</v>
      </c>
      <c r="G364">
        <f t="shared" si="85"/>
        <v>648.1</v>
      </c>
      <c r="H364" s="20">
        <f t="shared" si="84"/>
        <v>-3.8728591266779855</v>
      </c>
    </row>
    <row r="365" spans="1:9" x14ac:dyDescent="0.25">
      <c r="A365" s="5">
        <f t="shared" si="86"/>
        <v>41375</v>
      </c>
      <c r="B365">
        <v>115.5</v>
      </c>
      <c r="C365">
        <v>115.8</v>
      </c>
      <c r="D365">
        <v>516.29999999999995</v>
      </c>
      <c r="E365">
        <v>533.4</v>
      </c>
      <c r="F365">
        <f t="shared" si="88"/>
        <v>631.79999999999995</v>
      </c>
      <c r="G365">
        <f t="shared" si="85"/>
        <v>649.19999999999993</v>
      </c>
      <c r="H365" s="20">
        <f t="shared" si="84"/>
        <v>-2.6802218114602594</v>
      </c>
      <c r="I365">
        <v>27.2</v>
      </c>
    </row>
    <row r="366" spans="1:9" x14ac:dyDescent="0.25">
      <c r="A366" s="5">
        <f t="shared" si="86"/>
        <v>41382</v>
      </c>
      <c r="B366">
        <v>116.5</v>
      </c>
      <c r="C366">
        <v>115.8</v>
      </c>
      <c r="D366">
        <v>516.29999999999995</v>
      </c>
      <c r="E366">
        <v>533.4</v>
      </c>
      <c r="F366">
        <f t="shared" si="88"/>
        <v>632.79999999999995</v>
      </c>
      <c r="G366">
        <f t="shared" si="85"/>
        <v>649.19999999999993</v>
      </c>
      <c r="H366" s="20">
        <f t="shared" ref="H366:H375" si="89">+(F366/G366-1)*100</f>
        <v>-2.5261860751694343</v>
      </c>
      <c r="I366">
        <v>27.2</v>
      </c>
    </row>
    <row r="367" spans="1:9" x14ac:dyDescent="0.25">
      <c r="A367" s="5">
        <f t="shared" si="86"/>
        <v>41389</v>
      </c>
      <c r="B367">
        <v>116.5</v>
      </c>
      <c r="C367">
        <v>98.8</v>
      </c>
      <c r="D367">
        <v>516.29999999999995</v>
      </c>
      <c r="E367">
        <v>553.4</v>
      </c>
      <c r="F367">
        <f t="shared" si="88"/>
        <v>632.79999999999995</v>
      </c>
      <c r="G367">
        <f t="shared" si="85"/>
        <v>652.19999999999993</v>
      </c>
      <c r="H367" s="20">
        <f t="shared" si="89"/>
        <v>-2.9745476847592767</v>
      </c>
      <c r="I367">
        <v>54.4</v>
      </c>
    </row>
    <row r="368" spans="1:9" x14ac:dyDescent="0.25">
      <c r="A368" s="5">
        <f t="shared" si="86"/>
        <v>41396</v>
      </c>
      <c r="B368">
        <v>96.5</v>
      </c>
      <c r="C368">
        <v>98.8</v>
      </c>
      <c r="D368">
        <v>536.29999999999995</v>
      </c>
      <c r="E368">
        <v>553.4</v>
      </c>
      <c r="F368">
        <f t="shared" si="88"/>
        <v>632.79999999999995</v>
      </c>
      <c r="G368">
        <f t="shared" si="85"/>
        <v>652.19999999999993</v>
      </c>
      <c r="H368" s="20">
        <f t="shared" si="89"/>
        <v>-2.9745476847592767</v>
      </c>
      <c r="I368">
        <v>60.4</v>
      </c>
    </row>
    <row r="369" spans="1:9" x14ac:dyDescent="0.25">
      <c r="A369" s="5">
        <f t="shared" si="86"/>
        <v>41403</v>
      </c>
      <c r="B369">
        <v>81.5</v>
      </c>
      <c r="C369">
        <v>88.1</v>
      </c>
      <c r="D369">
        <v>550.79999999999995</v>
      </c>
      <c r="E369">
        <v>571.1</v>
      </c>
      <c r="F369">
        <f t="shared" si="88"/>
        <v>632.29999999999995</v>
      </c>
      <c r="G369">
        <f t="shared" si="85"/>
        <v>659.2</v>
      </c>
      <c r="H369" s="20">
        <f t="shared" si="89"/>
        <v>-4.080703883495163</v>
      </c>
      <c r="I369">
        <v>72.400000000000006</v>
      </c>
    </row>
    <row r="370" spans="1:9" x14ac:dyDescent="0.25">
      <c r="A370" s="5">
        <f t="shared" si="86"/>
        <v>41410</v>
      </c>
      <c r="B370">
        <v>95.5</v>
      </c>
      <c r="C370">
        <v>88.1</v>
      </c>
      <c r="D370">
        <v>565.29999999999995</v>
      </c>
      <c r="E370">
        <v>571.1</v>
      </c>
      <c r="F370">
        <f t="shared" si="88"/>
        <v>660.8</v>
      </c>
      <c r="G370">
        <f t="shared" ref="G370:G375" si="90">+C370+E370</f>
        <v>659.2</v>
      </c>
      <c r="H370" s="20">
        <f t="shared" si="89"/>
        <v>0.24271844660193054</v>
      </c>
      <c r="I370">
        <v>138.9</v>
      </c>
    </row>
    <row r="371" spans="1:9" x14ac:dyDescent="0.25">
      <c r="A371" s="5">
        <f t="shared" si="86"/>
        <v>41417</v>
      </c>
      <c r="B371">
        <v>39.200000000000003</v>
      </c>
      <c r="C371">
        <v>86.8</v>
      </c>
      <c r="D371">
        <v>615.9</v>
      </c>
      <c r="E371">
        <v>571.1</v>
      </c>
      <c r="F371">
        <f t="shared" si="88"/>
        <v>655.1</v>
      </c>
      <c r="G371">
        <f t="shared" si="90"/>
        <v>657.9</v>
      </c>
      <c r="H371" s="20">
        <f t="shared" si="89"/>
        <v>-0.42559659522722892</v>
      </c>
      <c r="I371">
        <v>137.4</v>
      </c>
    </row>
    <row r="372" spans="1:9" x14ac:dyDescent="0.25">
      <c r="A372" s="5">
        <f t="shared" si="86"/>
        <v>41424</v>
      </c>
      <c r="B372">
        <v>24.2</v>
      </c>
      <c r="C372">
        <v>63.8</v>
      </c>
      <c r="D372">
        <v>631.4</v>
      </c>
      <c r="E372">
        <v>593.5</v>
      </c>
      <c r="F372">
        <f t="shared" si="88"/>
        <v>655.6</v>
      </c>
      <c r="G372">
        <f t="shared" si="90"/>
        <v>657.3</v>
      </c>
      <c r="H372" s="20">
        <f t="shared" si="89"/>
        <v>-0.2586338049596737</v>
      </c>
      <c r="I372">
        <v>144.6</v>
      </c>
    </row>
    <row r="373" spans="1:9" x14ac:dyDescent="0.25">
      <c r="A373" s="5">
        <f t="shared" si="86"/>
        <v>41431</v>
      </c>
      <c r="B373">
        <v>176</v>
      </c>
      <c r="C373">
        <v>209.4</v>
      </c>
      <c r="D373">
        <v>0</v>
      </c>
      <c r="E373">
        <v>15.5</v>
      </c>
      <c r="F373">
        <f t="shared" si="88"/>
        <v>176</v>
      </c>
      <c r="G373">
        <f t="shared" si="90"/>
        <v>224.9</v>
      </c>
      <c r="H373" s="20">
        <f t="shared" si="89"/>
        <v>-21.742996887505562</v>
      </c>
    </row>
    <row r="374" spans="1:9" x14ac:dyDescent="0.25">
      <c r="A374" s="5">
        <f t="shared" si="86"/>
        <v>41438</v>
      </c>
      <c r="B374">
        <v>176</v>
      </c>
      <c r="C374">
        <v>216.4</v>
      </c>
      <c r="D374">
        <v>0</v>
      </c>
      <c r="E374">
        <v>15.5</v>
      </c>
      <c r="F374">
        <f t="shared" si="88"/>
        <v>176</v>
      </c>
      <c r="G374">
        <f t="shared" si="90"/>
        <v>231.9</v>
      </c>
      <c r="H374" s="20">
        <f t="shared" si="89"/>
        <v>-24.105217766278574</v>
      </c>
    </row>
    <row r="375" spans="1:9" x14ac:dyDescent="0.25">
      <c r="A375" s="5">
        <f t="shared" si="86"/>
        <v>41445</v>
      </c>
      <c r="B375">
        <v>183.1</v>
      </c>
      <c r="C375">
        <v>183.6</v>
      </c>
      <c r="D375">
        <v>0</v>
      </c>
      <c r="E375">
        <v>67.7</v>
      </c>
      <c r="F375">
        <f t="shared" si="88"/>
        <v>183.1</v>
      </c>
      <c r="G375">
        <f t="shared" si="90"/>
        <v>251.3</v>
      </c>
      <c r="H375" s="20">
        <f t="shared" si="89"/>
        <v>-27.138877835256668</v>
      </c>
    </row>
    <row r="376" spans="1:9" x14ac:dyDescent="0.25">
      <c r="A376" s="5">
        <f t="shared" si="86"/>
        <v>41452</v>
      </c>
      <c r="B376">
        <v>176.6</v>
      </c>
      <c r="C376">
        <v>178.4</v>
      </c>
      <c r="D376">
        <v>7.2</v>
      </c>
      <c r="E376">
        <v>78.400000000000006</v>
      </c>
      <c r="F376">
        <f t="shared" ref="F376:G378" si="91">+B376+D376</f>
        <v>183.79999999999998</v>
      </c>
      <c r="G376">
        <f t="shared" si="91"/>
        <v>256.8</v>
      </c>
      <c r="H376" s="20">
        <f t="shared" ref="H376:H381" si="92">+(F376/G376-1)*100</f>
        <v>-28.42679127725858</v>
      </c>
    </row>
    <row r="377" spans="1:9" x14ac:dyDescent="0.25">
      <c r="A377" s="5">
        <f t="shared" si="86"/>
        <v>41459</v>
      </c>
      <c r="B377">
        <v>182.9</v>
      </c>
      <c r="C377">
        <v>178.4</v>
      </c>
      <c r="D377">
        <v>7.2</v>
      </c>
      <c r="E377">
        <v>78.400000000000006</v>
      </c>
      <c r="F377">
        <f t="shared" si="91"/>
        <v>190.1</v>
      </c>
      <c r="G377">
        <f t="shared" si="91"/>
        <v>256.8</v>
      </c>
      <c r="H377" s="20">
        <f t="shared" si="92"/>
        <v>-25.973520249221195</v>
      </c>
    </row>
    <row r="378" spans="1:9" x14ac:dyDescent="0.25">
      <c r="A378" s="5">
        <f t="shared" si="86"/>
        <v>41466</v>
      </c>
      <c r="B378">
        <v>204.8</v>
      </c>
      <c r="C378">
        <v>209.4</v>
      </c>
      <c r="D378">
        <v>21.1</v>
      </c>
      <c r="E378">
        <v>78.400000000000006</v>
      </c>
      <c r="F378">
        <f t="shared" si="91"/>
        <v>225.9</v>
      </c>
      <c r="G378">
        <f t="shared" si="91"/>
        <v>287.8</v>
      </c>
      <c r="H378" s="20">
        <f t="shared" si="92"/>
        <v>-21.507991660875614</v>
      </c>
    </row>
    <row r="379" spans="1:9" x14ac:dyDescent="0.25">
      <c r="A379" s="5">
        <f t="shared" si="86"/>
        <v>41473</v>
      </c>
      <c r="B379">
        <v>206.8</v>
      </c>
      <c r="C379">
        <v>213.6</v>
      </c>
      <c r="D379">
        <v>30.6</v>
      </c>
      <c r="E379">
        <v>100.4</v>
      </c>
      <c r="F379">
        <f t="shared" ref="F379:F390" si="93">+B379+D379</f>
        <v>237.4</v>
      </c>
      <c r="G379">
        <f t="shared" ref="G379:G390" si="94">+C379+E379</f>
        <v>314</v>
      </c>
      <c r="H379" s="20">
        <f t="shared" si="92"/>
        <v>-24.39490445859872</v>
      </c>
    </row>
    <row r="380" spans="1:9" x14ac:dyDescent="0.25">
      <c r="A380" s="5">
        <f t="shared" si="86"/>
        <v>41480</v>
      </c>
      <c r="B380">
        <v>215.3</v>
      </c>
      <c r="C380">
        <v>205.3</v>
      </c>
      <c r="D380">
        <v>37</v>
      </c>
      <c r="E380">
        <v>116.1</v>
      </c>
      <c r="F380">
        <f t="shared" si="93"/>
        <v>252.3</v>
      </c>
      <c r="G380">
        <f t="shared" si="94"/>
        <v>321.39999999999998</v>
      </c>
      <c r="H380" s="20">
        <f t="shared" si="92"/>
        <v>-21.499688861232102</v>
      </c>
    </row>
    <row r="381" spans="1:9" x14ac:dyDescent="0.25">
      <c r="A381" s="5">
        <f t="shared" si="86"/>
        <v>41487</v>
      </c>
      <c r="B381">
        <v>199.3</v>
      </c>
      <c r="C381">
        <v>195.3</v>
      </c>
      <c r="D381">
        <v>52.5</v>
      </c>
      <c r="E381">
        <v>125.7</v>
      </c>
      <c r="F381">
        <f t="shared" si="93"/>
        <v>251.8</v>
      </c>
      <c r="G381">
        <f t="shared" si="94"/>
        <v>321</v>
      </c>
      <c r="H381" s="20">
        <f t="shared" si="92"/>
        <v>-21.557632398753888</v>
      </c>
    </row>
    <row r="382" spans="1:9" x14ac:dyDescent="0.25">
      <c r="A382" s="5">
        <f t="shared" si="86"/>
        <v>41494</v>
      </c>
      <c r="B382">
        <v>204.3</v>
      </c>
      <c r="C382">
        <v>211.3</v>
      </c>
      <c r="D382">
        <v>67.5</v>
      </c>
      <c r="E382">
        <v>125.7</v>
      </c>
      <c r="F382">
        <f t="shared" si="93"/>
        <v>271.8</v>
      </c>
      <c r="G382">
        <f t="shared" si="94"/>
        <v>337</v>
      </c>
      <c r="H382" s="20">
        <f t="shared" ref="H382:H390" si="95">+(F382/G382-1)*100</f>
        <v>-19.347181008902069</v>
      </c>
    </row>
    <row r="383" spans="1:9" x14ac:dyDescent="0.25">
      <c r="A383" s="5">
        <f t="shared" si="86"/>
        <v>41501</v>
      </c>
      <c r="B383">
        <v>204.3</v>
      </c>
      <c r="C383">
        <v>219.7</v>
      </c>
      <c r="D383">
        <v>67.5</v>
      </c>
      <c r="E383">
        <v>132.6</v>
      </c>
      <c r="F383">
        <f t="shared" si="93"/>
        <v>271.8</v>
      </c>
      <c r="G383">
        <f t="shared" si="94"/>
        <v>352.29999999999995</v>
      </c>
      <c r="H383" s="20">
        <f t="shared" si="95"/>
        <v>-22.849843883054199</v>
      </c>
    </row>
    <row r="384" spans="1:9" x14ac:dyDescent="0.25">
      <c r="A384" s="5">
        <f t="shared" si="86"/>
        <v>41508</v>
      </c>
      <c r="B384">
        <v>204.3</v>
      </c>
      <c r="C384">
        <v>229</v>
      </c>
      <c r="D384">
        <v>67.5</v>
      </c>
      <c r="E384">
        <v>132.6</v>
      </c>
      <c r="F384">
        <f t="shared" si="93"/>
        <v>271.8</v>
      </c>
      <c r="G384">
        <f t="shared" si="94"/>
        <v>361.6</v>
      </c>
      <c r="H384" s="20">
        <f t="shared" si="95"/>
        <v>-24.834070796460182</v>
      </c>
    </row>
    <row r="385" spans="1:11" x14ac:dyDescent="0.25">
      <c r="A385" s="5">
        <f t="shared" si="86"/>
        <v>41515</v>
      </c>
      <c r="B385">
        <v>197.1</v>
      </c>
      <c r="C385">
        <v>229</v>
      </c>
      <c r="D385">
        <v>74.5</v>
      </c>
      <c r="E385">
        <v>132.6</v>
      </c>
      <c r="F385">
        <f t="shared" si="93"/>
        <v>271.60000000000002</v>
      </c>
      <c r="G385">
        <f t="shared" si="94"/>
        <v>361.6</v>
      </c>
      <c r="H385" s="20">
        <f t="shared" si="95"/>
        <v>-24.889380530973447</v>
      </c>
    </row>
    <row r="386" spans="1:11" x14ac:dyDescent="0.25">
      <c r="A386" s="5">
        <f t="shared" si="86"/>
        <v>41522</v>
      </c>
      <c r="B386">
        <v>184.1</v>
      </c>
      <c r="C386">
        <v>218</v>
      </c>
      <c r="D386">
        <v>87.5</v>
      </c>
      <c r="E386">
        <v>143.6</v>
      </c>
      <c r="F386">
        <f t="shared" si="93"/>
        <v>271.60000000000002</v>
      </c>
      <c r="G386">
        <f t="shared" si="94"/>
        <v>361.6</v>
      </c>
      <c r="H386" s="20">
        <f t="shared" si="95"/>
        <v>-24.889380530973447</v>
      </c>
    </row>
    <row r="387" spans="1:11" x14ac:dyDescent="0.25">
      <c r="A387" s="5">
        <f t="shared" si="86"/>
        <v>41529</v>
      </c>
      <c r="B387">
        <v>231.3</v>
      </c>
      <c r="C387">
        <v>236</v>
      </c>
      <c r="D387">
        <v>102</v>
      </c>
      <c r="E387">
        <v>159.6</v>
      </c>
      <c r="F387">
        <f t="shared" si="93"/>
        <v>333.3</v>
      </c>
      <c r="G387">
        <f t="shared" si="94"/>
        <v>395.6</v>
      </c>
      <c r="H387" s="20">
        <f t="shared" si="95"/>
        <v>-15.748230535894848</v>
      </c>
    </row>
    <row r="388" spans="1:11" x14ac:dyDescent="0.25">
      <c r="A388" s="5">
        <f t="shared" si="86"/>
        <v>41536</v>
      </c>
      <c r="B388">
        <v>229.6</v>
      </c>
      <c r="C388">
        <v>193.8</v>
      </c>
      <c r="D388">
        <v>134</v>
      </c>
      <c r="E388">
        <v>208.2</v>
      </c>
      <c r="F388">
        <f t="shared" si="93"/>
        <v>363.6</v>
      </c>
      <c r="G388">
        <f t="shared" si="94"/>
        <v>402</v>
      </c>
      <c r="H388" s="20">
        <f t="shared" si="95"/>
        <v>-9.5522388059701484</v>
      </c>
    </row>
    <row r="389" spans="1:11" ht="15" x14ac:dyDescent="0.25">
      <c r="A389" s="5">
        <f t="shared" si="86"/>
        <v>41543</v>
      </c>
      <c r="B389">
        <v>229.6</v>
      </c>
      <c r="C389">
        <v>183.3</v>
      </c>
      <c r="D389">
        <v>134</v>
      </c>
      <c r="E389">
        <v>223.2</v>
      </c>
      <c r="F389">
        <f t="shared" si="93"/>
        <v>363.6</v>
      </c>
      <c r="G389">
        <f t="shared" si="94"/>
        <v>406.5</v>
      </c>
      <c r="H389" s="20">
        <f t="shared" si="95"/>
        <v>-10.55350553505534</v>
      </c>
      <c r="K389" s="271"/>
    </row>
    <row r="390" spans="1:11" x14ac:dyDescent="0.25">
      <c r="A390" s="5">
        <f t="shared" si="86"/>
        <v>41550</v>
      </c>
      <c r="B390">
        <v>260.39999999999998</v>
      </c>
      <c r="C390">
        <v>120.1</v>
      </c>
      <c r="D390">
        <v>134</v>
      </c>
      <c r="E390">
        <v>285.60000000000002</v>
      </c>
      <c r="F390">
        <f t="shared" si="93"/>
        <v>394.4</v>
      </c>
      <c r="G390">
        <f t="shared" si="94"/>
        <v>405.70000000000005</v>
      </c>
      <c r="H390" s="20">
        <f t="shared" si="95"/>
        <v>-2.7853093418782504</v>
      </c>
    </row>
    <row r="391" spans="1:11" x14ac:dyDescent="0.25">
      <c r="A391" s="5">
        <f t="shared" si="86"/>
        <v>41557</v>
      </c>
    </row>
    <row r="392" spans="1:11" x14ac:dyDescent="0.25">
      <c r="A392" s="5">
        <f t="shared" si="86"/>
        <v>41564</v>
      </c>
    </row>
    <row r="393" spans="1:11" x14ac:dyDescent="0.25">
      <c r="A393" s="5">
        <f t="shared" si="86"/>
        <v>41571</v>
      </c>
      <c r="B393">
        <v>211.2</v>
      </c>
      <c r="C393">
        <v>174.1</v>
      </c>
      <c r="D393">
        <v>186.6</v>
      </c>
      <c r="E393">
        <v>295.60000000000002</v>
      </c>
      <c r="F393">
        <f t="shared" ref="F393:G395" si="96">+B393+D393</f>
        <v>397.79999999999995</v>
      </c>
      <c r="G393">
        <f t="shared" si="96"/>
        <v>469.70000000000005</v>
      </c>
      <c r="H393" s="20">
        <f t="shared" ref="H393:H403" si="97">+(F393/G393-1)*100</f>
        <v>-15.307643176495656</v>
      </c>
    </row>
    <row r="394" spans="1:11" x14ac:dyDescent="0.25">
      <c r="A394" s="5">
        <f t="shared" si="86"/>
        <v>41578</v>
      </c>
      <c r="B394">
        <v>170.3</v>
      </c>
      <c r="C394">
        <v>160.6</v>
      </c>
      <c r="D394">
        <v>229.9</v>
      </c>
      <c r="E394">
        <v>317.60000000000002</v>
      </c>
      <c r="F394">
        <f t="shared" si="96"/>
        <v>400.20000000000005</v>
      </c>
      <c r="G394">
        <f t="shared" si="96"/>
        <v>478.20000000000005</v>
      </c>
      <c r="H394" s="20">
        <f t="shared" si="97"/>
        <v>-16.311166875784188</v>
      </c>
    </row>
    <row r="395" spans="1:11" ht="15" x14ac:dyDescent="0.25">
      <c r="A395" s="5">
        <f t="shared" si="86"/>
        <v>41585</v>
      </c>
      <c r="B395">
        <v>146.19999999999999</v>
      </c>
      <c r="C395">
        <v>160.6</v>
      </c>
      <c r="D395">
        <v>260.60000000000002</v>
      </c>
      <c r="E395">
        <v>317.60000000000002</v>
      </c>
      <c r="F395">
        <f t="shared" si="96"/>
        <v>406.8</v>
      </c>
      <c r="G395">
        <f t="shared" si="96"/>
        <v>478.20000000000005</v>
      </c>
      <c r="H395" s="20">
        <f t="shared" si="97"/>
        <v>-14.930991217063994</v>
      </c>
      <c r="K395" s="271"/>
    </row>
    <row r="396" spans="1:11" x14ac:dyDescent="0.25">
      <c r="A396" s="5">
        <f t="shared" si="86"/>
        <v>41592</v>
      </c>
      <c r="B396">
        <v>139.5</v>
      </c>
      <c r="C396">
        <v>154.30000000000001</v>
      </c>
      <c r="D396">
        <v>267.89999999999998</v>
      </c>
      <c r="E396">
        <v>324.3</v>
      </c>
      <c r="F396">
        <f t="shared" ref="F396:G403" si="98">+B396+D396</f>
        <v>407.4</v>
      </c>
      <c r="G396">
        <f t="shared" si="98"/>
        <v>478.6</v>
      </c>
      <c r="H396" s="20">
        <f t="shared" si="97"/>
        <v>-14.876723777684919</v>
      </c>
    </row>
    <row r="397" spans="1:11" x14ac:dyDescent="0.25">
      <c r="A397" s="5">
        <f t="shared" si="86"/>
        <v>41599</v>
      </c>
      <c r="B397" s="16">
        <v>126</v>
      </c>
      <c r="C397">
        <v>166.3</v>
      </c>
      <c r="D397">
        <v>281.8</v>
      </c>
      <c r="E397">
        <v>324.3</v>
      </c>
      <c r="F397">
        <f t="shared" si="98"/>
        <v>407.8</v>
      </c>
      <c r="G397">
        <f t="shared" si="98"/>
        <v>490.6</v>
      </c>
      <c r="H397" s="20">
        <f t="shared" si="97"/>
        <v>-16.877293110476966</v>
      </c>
    </row>
    <row r="398" spans="1:11" x14ac:dyDescent="0.25">
      <c r="A398" s="5">
        <f t="shared" si="86"/>
        <v>41606</v>
      </c>
      <c r="B398">
        <v>101</v>
      </c>
      <c r="C398">
        <v>171.8</v>
      </c>
      <c r="D398">
        <v>309</v>
      </c>
      <c r="E398">
        <v>334.3</v>
      </c>
      <c r="F398">
        <f t="shared" si="98"/>
        <v>410</v>
      </c>
      <c r="G398">
        <f t="shared" si="98"/>
        <v>506.1</v>
      </c>
      <c r="H398" s="20">
        <f t="shared" si="97"/>
        <v>-18.988342224856748</v>
      </c>
    </row>
    <row r="399" spans="1:11" x14ac:dyDescent="0.25">
      <c r="A399" s="5">
        <f t="shared" si="86"/>
        <v>41613</v>
      </c>
      <c r="B399">
        <v>78.8</v>
      </c>
      <c r="C399">
        <v>155.80000000000001</v>
      </c>
      <c r="D399">
        <v>330.9</v>
      </c>
      <c r="E399">
        <v>349.1</v>
      </c>
      <c r="F399">
        <f t="shared" si="98"/>
        <v>409.7</v>
      </c>
      <c r="G399">
        <f t="shared" si="98"/>
        <v>504.90000000000003</v>
      </c>
      <c r="H399" s="20">
        <f t="shared" si="97"/>
        <v>-18.855218855218858</v>
      </c>
    </row>
    <row r="400" spans="1:11" x14ac:dyDescent="0.25">
      <c r="A400" s="5">
        <f t="shared" si="86"/>
        <v>41620</v>
      </c>
      <c r="B400">
        <v>117.8</v>
      </c>
      <c r="C400">
        <v>164.3</v>
      </c>
      <c r="D400">
        <v>330.9</v>
      </c>
      <c r="E400">
        <v>367.6</v>
      </c>
      <c r="F400">
        <f t="shared" si="98"/>
        <v>448.7</v>
      </c>
      <c r="G400">
        <f t="shared" si="98"/>
        <v>531.90000000000009</v>
      </c>
      <c r="H400" s="20">
        <f t="shared" si="97"/>
        <v>-15.642037977063373</v>
      </c>
    </row>
    <row r="401" spans="1:13" x14ac:dyDescent="0.25">
      <c r="A401" s="5">
        <f t="shared" si="86"/>
        <v>41627</v>
      </c>
      <c r="B401">
        <v>122.8</v>
      </c>
      <c r="C401">
        <v>134.30000000000001</v>
      </c>
      <c r="D401">
        <v>330.9</v>
      </c>
      <c r="E401">
        <v>397.8</v>
      </c>
      <c r="F401">
        <f t="shared" si="98"/>
        <v>453.7</v>
      </c>
      <c r="G401">
        <f t="shared" si="98"/>
        <v>532.1</v>
      </c>
      <c r="H401" s="20">
        <f t="shared" si="97"/>
        <v>-14.734072542755127</v>
      </c>
    </row>
    <row r="402" spans="1:13" x14ac:dyDescent="0.25">
      <c r="A402" s="5">
        <f t="shared" si="86"/>
        <v>41634</v>
      </c>
      <c r="B402">
        <v>122.8</v>
      </c>
      <c r="C402">
        <v>134.80000000000001</v>
      </c>
      <c r="D402">
        <v>330.9</v>
      </c>
      <c r="E402">
        <v>397.8</v>
      </c>
      <c r="F402">
        <f t="shared" si="98"/>
        <v>453.7</v>
      </c>
      <c r="G402">
        <f t="shared" si="98"/>
        <v>532.6</v>
      </c>
      <c r="H402" s="20">
        <f t="shared" si="97"/>
        <v>-14.814119414194526</v>
      </c>
    </row>
    <row r="403" spans="1:13" ht="15" x14ac:dyDescent="0.25">
      <c r="A403" s="5">
        <f t="shared" si="86"/>
        <v>41641</v>
      </c>
      <c r="B403">
        <v>132.80000000000001</v>
      </c>
      <c r="C403">
        <v>134.80000000000001</v>
      </c>
      <c r="D403">
        <v>330.9</v>
      </c>
      <c r="E403">
        <v>397.8</v>
      </c>
      <c r="F403">
        <f t="shared" si="98"/>
        <v>463.7</v>
      </c>
      <c r="G403">
        <f t="shared" si="98"/>
        <v>532.6</v>
      </c>
      <c r="H403" s="20">
        <f t="shared" si="97"/>
        <v>-12.936537739391675</v>
      </c>
      <c r="J403" s="271"/>
    </row>
    <row r="404" spans="1:13" x14ac:dyDescent="0.25">
      <c r="A404" s="5">
        <f t="shared" si="86"/>
        <v>41648</v>
      </c>
      <c r="B404" s="81">
        <v>258.5</v>
      </c>
      <c r="C404" s="40">
        <v>153.6</v>
      </c>
      <c r="D404" s="81">
        <v>336.9</v>
      </c>
      <c r="E404" s="40">
        <v>431.6</v>
      </c>
      <c r="F404">
        <f t="shared" ref="F404:G417" si="99">+B404+D404</f>
        <v>595.4</v>
      </c>
      <c r="G404">
        <f t="shared" si="99"/>
        <v>585.20000000000005</v>
      </c>
      <c r="H404" s="20">
        <f t="shared" ref="H404:H417" si="100">+(F404/G404-1)*100</f>
        <v>1.7429938482570018</v>
      </c>
    </row>
    <row r="405" spans="1:13" x14ac:dyDescent="0.25">
      <c r="A405" s="5">
        <f t="shared" si="86"/>
        <v>41655</v>
      </c>
      <c r="B405">
        <v>284.5</v>
      </c>
      <c r="C405">
        <v>100.8</v>
      </c>
      <c r="D405">
        <v>336.9</v>
      </c>
      <c r="E405">
        <v>431.6</v>
      </c>
      <c r="F405">
        <f t="shared" si="99"/>
        <v>621.4</v>
      </c>
      <c r="G405">
        <f t="shared" si="99"/>
        <v>532.4</v>
      </c>
      <c r="H405" s="20">
        <f t="shared" si="100"/>
        <v>16.716754320060101</v>
      </c>
    </row>
    <row r="406" spans="1:13" x14ac:dyDescent="0.25">
      <c r="A406" s="5">
        <f t="shared" si="86"/>
        <v>41662</v>
      </c>
      <c r="B406">
        <v>277.3</v>
      </c>
      <c r="C406">
        <v>84.8</v>
      </c>
      <c r="D406">
        <v>343.9</v>
      </c>
      <c r="E406">
        <v>447.6</v>
      </c>
      <c r="F406">
        <f t="shared" si="99"/>
        <v>621.20000000000005</v>
      </c>
      <c r="G406">
        <f t="shared" si="99"/>
        <v>532.4</v>
      </c>
      <c r="H406" s="20">
        <f t="shared" si="100"/>
        <v>16.679188580015047</v>
      </c>
    </row>
    <row r="407" spans="1:13" ht="15" x14ac:dyDescent="0.25">
      <c r="A407" s="5">
        <f t="shared" si="86"/>
        <v>41669</v>
      </c>
      <c r="B407">
        <v>318.3</v>
      </c>
      <c r="C407">
        <v>84.8</v>
      </c>
      <c r="D407">
        <v>343.9</v>
      </c>
      <c r="E407">
        <v>447.6</v>
      </c>
      <c r="F407">
        <f t="shared" si="99"/>
        <v>662.2</v>
      </c>
      <c r="G407">
        <f t="shared" si="99"/>
        <v>532.4</v>
      </c>
      <c r="H407" s="20">
        <f t="shared" si="100"/>
        <v>24.380165289256219</v>
      </c>
      <c r="J407" s="271"/>
      <c r="M407" s="271"/>
    </row>
    <row r="408" spans="1:13" ht="15" x14ac:dyDescent="0.25">
      <c r="A408" s="5">
        <f t="shared" si="86"/>
        <v>41676</v>
      </c>
      <c r="B408">
        <v>266.3</v>
      </c>
      <c r="C408">
        <v>74.8</v>
      </c>
      <c r="D408">
        <v>381.2</v>
      </c>
      <c r="E408">
        <v>468.7</v>
      </c>
      <c r="F408">
        <f t="shared" si="99"/>
        <v>647.5</v>
      </c>
      <c r="G408">
        <f t="shared" si="99"/>
        <v>543.5</v>
      </c>
      <c r="H408" s="20">
        <f t="shared" si="100"/>
        <v>19.135234590616367</v>
      </c>
      <c r="J408" s="271"/>
    </row>
    <row r="409" spans="1:13" x14ac:dyDescent="0.25">
      <c r="A409" s="5">
        <f t="shared" si="86"/>
        <v>41683</v>
      </c>
      <c r="B409">
        <v>251.3</v>
      </c>
      <c r="C409">
        <v>89.8</v>
      </c>
      <c r="D409">
        <v>396.2</v>
      </c>
      <c r="E409">
        <v>468.7</v>
      </c>
      <c r="F409">
        <f t="shared" si="99"/>
        <v>647.5</v>
      </c>
      <c r="G409">
        <f t="shared" si="99"/>
        <v>558.5</v>
      </c>
      <c r="H409" s="20">
        <f t="shared" si="100"/>
        <v>15.935541629364369</v>
      </c>
    </row>
    <row r="410" spans="1:13" x14ac:dyDescent="0.25">
      <c r="A410" s="5">
        <f t="shared" ref="A410:A473" si="101">+A409+7</f>
        <v>41690</v>
      </c>
      <c r="B410">
        <v>256.60000000000002</v>
      </c>
      <c r="C410">
        <v>96.1</v>
      </c>
      <c r="D410">
        <v>428.2</v>
      </c>
      <c r="E410">
        <v>472.7</v>
      </c>
      <c r="F410">
        <f t="shared" si="99"/>
        <v>684.8</v>
      </c>
      <c r="G410">
        <f t="shared" si="99"/>
        <v>568.79999999999995</v>
      </c>
      <c r="H410" s="20">
        <f t="shared" si="100"/>
        <v>20.393811533052041</v>
      </c>
    </row>
    <row r="411" spans="1:13" x14ac:dyDescent="0.25">
      <c r="A411" s="5">
        <f t="shared" si="101"/>
        <v>41697</v>
      </c>
      <c r="B411">
        <v>268.3</v>
      </c>
      <c r="C411" s="16">
        <v>85</v>
      </c>
      <c r="D411">
        <v>442.5</v>
      </c>
      <c r="E411">
        <v>486.7</v>
      </c>
      <c r="F411">
        <f t="shared" si="99"/>
        <v>710.8</v>
      </c>
      <c r="G411">
        <f t="shared" si="99"/>
        <v>571.70000000000005</v>
      </c>
      <c r="H411" s="20">
        <f t="shared" si="100"/>
        <v>24.330942802168941</v>
      </c>
    </row>
    <row r="412" spans="1:13" ht="15" x14ac:dyDescent="0.25">
      <c r="A412" s="5">
        <f t="shared" si="101"/>
        <v>41704</v>
      </c>
      <c r="B412">
        <v>261.60000000000002</v>
      </c>
      <c r="C412" s="16">
        <v>100</v>
      </c>
      <c r="D412">
        <v>448.5</v>
      </c>
      <c r="E412">
        <v>486.7</v>
      </c>
      <c r="F412">
        <f t="shared" si="99"/>
        <v>710.1</v>
      </c>
      <c r="G412">
        <f t="shared" si="99"/>
        <v>586.70000000000005</v>
      </c>
      <c r="H412" s="20">
        <f t="shared" si="100"/>
        <v>21.03289585818986</v>
      </c>
      <c r="J412" s="271"/>
    </row>
    <row r="413" spans="1:13" x14ac:dyDescent="0.25">
      <c r="A413" s="5">
        <f t="shared" si="101"/>
        <v>41711</v>
      </c>
      <c r="B413">
        <v>247.3</v>
      </c>
      <c r="C413">
        <v>111.7</v>
      </c>
      <c r="D413">
        <v>475.6</v>
      </c>
      <c r="E413">
        <v>486.7</v>
      </c>
      <c r="F413">
        <f t="shared" si="99"/>
        <v>722.90000000000009</v>
      </c>
      <c r="G413">
        <f t="shared" si="99"/>
        <v>598.4</v>
      </c>
      <c r="H413" s="20">
        <f t="shared" si="100"/>
        <v>20.805481283422477</v>
      </c>
    </row>
    <row r="414" spans="1:13" x14ac:dyDescent="0.25">
      <c r="A414" s="5">
        <f t="shared" si="101"/>
        <v>41718</v>
      </c>
      <c r="B414">
        <v>217.1</v>
      </c>
      <c r="C414">
        <v>111.7</v>
      </c>
      <c r="D414">
        <v>505.8</v>
      </c>
      <c r="E414">
        <v>486.7</v>
      </c>
      <c r="F414">
        <f t="shared" si="99"/>
        <v>722.9</v>
      </c>
      <c r="G414">
        <f t="shared" si="99"/>
        <v>598.4</v>
      </c>
      <c r="H414" s="20">
        <f t="shared" si="100"/>
        <v>20.805481283422456</v>
      </c>
    </row>
    <row r="415" spans="1:13" x14ac:dyDescent="0.25">
      <c r="A415" s="5">
        <f t="shared" si="101"/>
        <v>41725</v>
      </c>
      <c r="B415">
        <v>217.1</v>
      </c>
      <c r="C415">
        <v>113.7</v>
      </c>
      <c r="D415">
        <v>505.8</v>
      </c>
      <c r="E415">
        <v>501.7</v>
      </c>
      <c r="F415">
        <f t="shared" si="99"/>
        <v>722.9</v>
      </c>
      <c r="G415">
        <f t="shared" si="99"/>
        <v>615.4</v>
      </c>
      <c r="H415" s="20">
        <f t="shared" si="100"/>
        <v>17.468313292167693</v>
      </c>
    </row>
    <row r="416" spans="1:13" x14ac:dyDescent="0.25">
      <c r="A416" s="5">
        <f t="shared" si="101"/>
        <v>41732</v>
      </c>
      <c r="B416">
        <v>217.1</v>
      </c>
      <c r="C416">
        <v>106.7</v>
      </c>
      <c r="D416">
        <v>505.8</v>
      </c>
      <c r="E416">
        <v>516.29999999999995</v>
      </c>
      <c r="F416">
        <f t="shared" si="99"/>
        <v>722.9</v>
      </c>
      <c r="G416">
        <f t="shared" si="99"/>
        <v>623</v>
      </c>
      <c r="H416" s="20">
        <f t="shared" si="100"/>
        <v>16.035313001605122</v>
      </c>
    </row>
    <row r="417" spans="1:9" x14ac:dyDescent="0.25">
      <c r="A417" s="5">
        <f t="shared" si="101"/>
        <v>41739</v>
      </c>
      <c r="B417">
        <v>231.6</v>
      </c>
      <c r="C417">
        <v>115.5</v>
      </c>
      <c r="D417">
        <v>511.2</v>
      </c>
      <c r="E417">
        <v>516.29999999999995</v>
      </c>
      <c r="F417">
        <f t="shared" si="99"/>
        <v>742.8</v>
      </c>
      <c r="G417">
        <f t="shared" si="99"/>
        <v>631.79999999999995</v>
      </c>
      <c r="H417" s="20">
        <f t="shared" si="100"/>
        <v>17.568850902184231</v>
      </c>
    </row>
    <row r="418" spans="1:9" x14ac:dyDescent="0.25">
      <c r="A418" s="5">
        <f t="shared" si="101"/>
        <v>41746</v>
      </c>
    </row>
    <row r="419" spans="1:9" x14ac:dyDescent="0.25">
      <c r="A419" s="5">
        <f t="shared" si="101"/>
        <v>41753</v>
      </c>
    </row>
    <row r="420" spans="1:9" x14ac:dyDescent="0.25">
      <c r="A420" s="5">
        <f t="shared" si="101"/>
        <v>41760</v>
      </c>
      <c r="B420">
        <v>202.1</v>
      </c>
      <c r="C420">
        <v>96.5</v>
      </c>
      <c r="D420">
        <v>525.70000000000005</v>
      </c>
      <c r="E420">
        <v>536.29999999999995</v>
      </c>
      <c r="F420">
        <f t="shared" ref="F420:F451" si="102">+B420+D420</f>
        <v>727.80000000000007</v>
      </c>
      <c r="G420">
        <f t="shared" ref="G420:G451" si="103">+C420+E420</f>
        <v>632.79999999999995</v>
      </c>
      <c r="H420" s="20">
        <f t="shared" ref="H420:H451" si="104">+(F420/G420-1)*100</f>
        <v>15.012642225031625</v>
      </c>
      <c r="I420">
        <v>116.6</v>
      </c>
    </row>
    <row r="421" spans="1:9" x14ac:dyDescent="0.25">
      <c r="A421" s="5">
        <f t="shared" si="101"/>
        <v>41767</v>
      </c>
      <c r="B421">
        <v>202.1</v>
      </c>
      <c r="C421">
        <v>81.5</v>
      </c>
      <c r="D421">
        <v>525.70000000000005</v>
      </c>
      <c r="E421">
        <v>550.79999999999995</v>
      </c>
      <c r="F421">
        <f t="shared" si="102"/>
        <v>727.80000000000007</v>
      </c>
      <c r="G421">
        <f t="shared" si="103"/>
        <v>632.29999999999995</v>
      </c>
      <c r="H421" s="20">
        <f t="shared" si="104"/>
        <v>15.103590068005722</v>
      </c>
      <c r="I421">
        <v>134.6</v>
      </c>
    </row>
    <row r="422" spans="1:9" x14ac:dyDescent="0.25">
      <c r="A422" s="5">
        <f t="shared" si="101"/>
        <v>41774</v>
      </c>
      <c r="B422">
        <v>192.1</v>
      </c>
      <c r="C422">
        <v>95.5</v>
      </c>
      <c r="D422">
        <v>546.70000000000005</v>
      </c>
      <c r="E422">
        <v>565.29999999999995</v>
      </c>
      <c r="F422">
        <f t="shared" si="102"/>
        <v>738.80000000000007</v>
      </c>
      <c r="G422">
        <f t="shared" si="103"/>
        <v>660.8</v>
      </c>
      <c r="H422" s="20">
        <f t="shared" si="104"/>
        <v>11.803874092009714</v>
      </c>
      <c r="I422">
        <v>79.7</v>
      </c>
    </row>
    <row r="423" spans="1:9" x14ac:dyDescent="0.25">
      <c r="A423" s="5">
        <f t="shared" si="101"/>
        <v>41781</v>
      </c>
      <c r="B423">
        <v>192.1</v>
      </c>
      <c r="C423">
        <v>39.200000000000003</v>
      </c>
      <c r="D423">
        <v>546.70000000000005</v>
      </c>
      <c r="E423">
        <v>615.9</v>
      </c>
      <c r="F423">
        <f t="shared" si="102"/>
        <v>738.80000000000007</v>
      </c>
      <c r="G423">
        <f t="shared" si="103"/>
        <v>655.1</v>
      </c>
      <c r="H423" s="20">
        <f t="shared" si="104"/>
        <v>12.776675316745534</v>
      </c>
      <c r="I423">
        <v>87.1</v>
      </c>
    </row>
    <row r="424" spans="1:9" x14ac:dyDescent="0.25">
      <c r="A424" s="5">
        <f t="shared" si="101"/>
        <v>41788</v>
      </c>
      <c r="B424">
        <v>162.1</v>
      </c>
      <c r="C424">
        <v>24.2</v>
      </c>
      <c r="D424">
        <v>576.70000000000005</v>
      </c>
      <c r="E424">
        <v>631.4</v>
      </c>
      <c r="F424">
        <f t="shared" si="102"/>
        <v>738.80000000000007</v>
      </c>
      <c r="G424">
        <f t="shared" si="103"/>
        <v>655.6</v>
      </c>
      <c r="H424" s="20">
        <f t="shared" si="104"/>
        <v>12.690665039658345</v>
      </c>
      <c r="I424">
        <v>87.1</v>
      </c>
    </row>
    <row r="425" spans="1:9" x14ac:dyDescent="0.25">
      <c r="A425" s="5">
        <f t="shared" si="101"/>
        <v>41795</v>
      </c>
      <c r="B425">
        <v>185.1</v>
      </c>
      <c r="C425">
        <v>176</v>
      </c>
      <c r="D425">
        <v>12</v>
      </c>
      <c r="E425">
        <v>0</v>
      </c>
      <c r="F425">
        <f t="shared" si="102"/>
        <v>197.1</v>
      </c>
      <c r="G425">
        <f t="shared" si="103"/>
        <v>176</v>
      </c>
      <c r="H425" s="20">
        <f t="shared" si="104"/>
        <v>11.988636363636363</v>
      </c>
    </row>
    <row r="426" spans="1:9" x14ac:dyDescent="0.25">
      <c r="A426" s="5">
        <f t="shared" si="101"/>
        <v>41802</v>
      </c>
      <c r="B426">
        <v>185.1</v>
      </c>
      <c r="C426">
        <v>176</v>
      </c>
      <c r="D426">
        <v>45</v>
      </c>
      <c r="E426">
        <v>0</v>
      </c>
      <c r="F426">
        <f t="shared" si="102"/>
        <v>230.1</v>
      </c>
      <c r="G426">
        <f t="shared" si="103"/>
        <v>176</v>
      </c>
      <c r="H426" s="20">
        <f t="shared" si="104"/>
        <v>30.738636363636363</v>
      </c>
    </row>
    <row r="427" spans="1:9" x14ac:dyDescent="0.25">
      <c r="A427" s="5">
        <f t="shared" si="101"/>
        <v>41809</v>
      </c>
      <c r="B427">
        <v>177.8</v>
      </c>
      <c r="C427">
        <v>183.1</v>
      </c>
      <c r="D427">
        <v>52.2</v>
      </c>
      <c r="E427">
        <v>0</v>
      </c>
      <c r="F427">
        <f t="shared" si="102"/>
        <v>230</v>
      </c>
      <c r="G427">
        <f t="shared" si="103"/>
        <v>183.1</v>
      </c>
      <c r="H427" s="20">
        <f t="shared" si="104"/>
        <v>25.614418350628078</v>
      </c>
    </row>
    <row r="428" spans="1:9" x14ac:dyDescent="0.25">
      <c r="A428" s="5">
        <f t="shared" si="101"/>
        <v>41816</v>
      </c>
      <c r="B428">
        <v>168.8</v>
      </c>
      <c r="C428">
        <v>176.6</v>
      </c>
      <c r="D428">
        <v>61.6</v>
      </c>
      <c r="E428">
        <v>7.2</v>
      </c>
      <c r="F428">
        <f t="shared" si="102"/>
        <v>230.4</v>
      </c>
      <c r="G428">
        <f t="shared" si="103"/>
        <v>183.79999999999998</v>
      </c>
      <c r="H428" s="20">
        <f t="shared" si="104"/>
        <v>25.353645266594139</v>
      </c>
    </row>
    <row r="429" spans="1:9" x14ac:dyDescent="0.25">
      <c r="A429" s="5">
        <f t="shared" si="101"/>
        <v>41823</v>
      </c>
      <c r="B429">
        <v>148.80000000000001</v>
      </c>
      <c r="C429">
        <v>182.9</v>
      </c>
      <c r="D429">
        <v>90.6</v>
      </c>
      <c r="E429">
        <v>7.2</v>
      </c>
      <c r="F429">
        <f t="shared" si="102"/>
        <v>239.4</v>
      </c>
      <c r="G429">
        <f t="shared" si="103"/>
        <v>190.1</v>
      </c>
      <c r="H429" s="20">
        <f t="shared" si="104"/>
        <v>25.93371909521305</v>
      </c>
    </row>
    <row r="430" spans="1:9" x14ac:dyDescent="0.25">
      <c r="A430" s="5">
        <f t="shared" si="101"/>
        <v>41830</v>
      </c>
      <c r="B430">
        <v>149.5</v>
      </c>
      <c r="C430">
        <v>204.8</v>
      </c>
      <c r="D430">
        <v>90.6</v>
      </c>
      <c r="E430">
        <v>21.1</v>
      </c>
      <c r="F430">
        <f t="shared" si="102"/>
        <v>240.1</v>
      </c>
      <c r="G430">
        <f t="shared" si="103"/>
        <v>225.9</v>
      </c>
      <c r="H430" s="20">
        <f t="shared" si="104"/>
        <v>6.2859672421425428</v>
      </c>
    </row>
    <row r="431" spans="1:9" x14ac:dyDescent="0.25">
      <c r="A431" s="5">
        <f t="shared" si="101"/>
        <v>41837</v>
      </c>
      <c r="B431">
        <v>127.5</v>
      </c>
      <c r="C431">
        <v>206.8</v>
      </c>
      <c r="D431">
        <v>112.6</v>
      </c>
      <c r="E431">
        <v>30.6</v>
      </c>
      <c r="F431">
        <f t="shared" si="102"/>
        <v>240.1</v>
      </c>
      <c r="G431">
        <f t="shared" si="103"/>
        <v>237.4</v>
      </c>
      <c r="H431" s="20">
        <f t="shared" si="104"/>
        <v>1.1373209772535864</v>
      </c>
    </row>
    <row r="432" spans="1:9" x14ac:dyDescent="0.25">
      <c r="A432" s="5">
        <f t="shared" si="101"/>
        <v>41844</v>
      </c>
      <c r="B432">
        <v>135.30000000000001</v>
      </c>
      <c r="C432">
        <v>215.3</v>
      </c>
      <c r="D432">
        <v>134.1</v>
      </c>
      <c r="E432">
        <v>37</v>
      </c>
      <c r="F432">
        <f t="shared" si="102"/>
        <v>269.39999999999998</v>
      </c>
      <c r="G432">
        <f t="shared" si="103"/>
        <v>252.3</v>
      </c>
      <c r="H432" s="20">
        <f t="shared" si="104"/>
        <v>6.7776456599286439</v>
      </c>
    </row>
    <row r="433" spans="1:8" x14ac:dyDescent="0.25">
      <c r="A433" s="5">
        <f t="shared" si="101"/>
        <v>41851</v>
      </c>
      <c r="B433">
        <v>119.8</v>
      </c>
      <c r="C433">
        <v>199.3</v>
      </c>
      <c r="D433">
        <v>150.1</v>
      </c>
      <c r="E433">
        <v>52.5</v>
      </c>
      <c r="F433">
        <f t="shared" si="102"/>
        <v>269.89999999999998</v>
      </c>
      <c r="G433">
        <f t="shared" si="103"/>
        <v>251.8</v>
      </c>
      <c r="H433" s="20">
        <f t="shared" si="104"/>
        <v>7.1882446386020593</v>
      </c>
    </row>
    <row r="434" spans="1:8" x14ac:dyDescent="0.25">
      <c r="A434" s="5">
        <f t="shared" si="101"/>
        <v>41858</v>
      </c>
      <c r="B434">
        <v>101.8</v>
      </c>
      <c r="C434">
        <v>204.3</v>
      </c>
      <c r="D434">
        <v>177.1</v>
      </c>
      <c r="E434">
        <v>67.5</v>
      </c>
      <c r="F434">
        <f t="shared" si="102"/>
        <v>278.89999999999998</v>
      </c>
      <c r="G434">
        <f t="shared" si="103"/>
        <v>271.8</v>
      </c>
      <c r="H434" s="20">
        <f t="shared" si="104"/>
        <v>2.6122148638704878</v>
      </c>
    </row>
    <row r="435" spans="1:8" x14ac:dyDescent="0.25">
      <c r="A435" s="5">
        <f t="shared" si="101"/>
        <v>41865</v>
      </c>
      <c r="B435">
        <v>101.8</v>
      </c>
      <c r="C435">
        <v>204.3</v>
      </c>
      <c r="D435">
        <v>177.1</v>
      </c>
      <c r="E435">
        <v>67.5</v>
      </c>
      <c r="F435">
        <f t="shared" si="102"/>
        <v>278.89999999999998</v>
      </c>
      <c r="G435">
        <f t="shared" si="103"/>
        <v>271.8</v>
      </c>
      <c r="H435" s="20">
        <f t="shared" si="104"/>
        <v>2.6122148638704878</v>
      </c>
    </row>
    <row r="436" spans="1:8" x14ac:dyDescent="0.25">
      <c r="A436" s="5">
        <f t="shared" si="101"/>
        <v>41872</v>
      </c>
      <c r="B436">
        <v>78.8</v>
      </c>
      <c r="C436">
        <v>204.3</v>
      </c>
      <c r="D436">
        <v>200.1</v>
      </c>
      <c r="E436">
        <v>67.5</v>
      </c>
      <c r="F436">
        <f t="shared" si="102"/>
        <v>278.89999999999998</v>
      </c>
      <c r="G436">
        <f t="shared" si="103"/>
        <v>271.8</v>
      </c>
      <c r="H436" s="20">
        <f t="shared" si="104"/>
        <v>2.6122148638704878</v>
      </c>
    </row>
    <row r="437" spans="1:8" x14ac:dyDescent="0.25">
      <c r="A437" s="5">
        <f t="shared" si="101"/>
        <v>41879</v>
      </c>
      <c r="B437">
        <v>72.8</v>
      </c>
      <c r="C437">
        <v>197.1</v>
      </c>
      <c r="D437">
        <v>206.1</v>
      </c>
      <c r="E437">
        <v>74.5</v>
      </c>
      <c r="F437">
        <f t="shared" si="102"/>
        <v>278.89999999999998</v>
      </c>
      <c r="G437">
        <f t="shared" si="103"/>
        <v>271.60000000000002</v>
      </c>
      <c r="H437" s="20">
        <f t="shared" si="104"/>
        <v>2.6877761413843793</v>
      </c>
    </row>
    <row r="438" spans="1:8" x14ac:dyDescent="0.25">
      <c r="A438" s="5">
        <f t="shared" si="101"/>
        <v>41886</v>
      </c>
      <c r="B438">
        <v>77.8</v>
      </c>
      <c r="C438">
        <v>184.1</v>
      </c>
      <c r="D438">
        <v>206.1</v>
      </c>
      <c r="E438">
        <v>87.5</v>
      </c>
      <c r="F438">
        <f t="shared" si="102"/>
        <v>283.89999999999998</v>
      </c>
      <c r="G438">
        <f t="shared" si="103"/>
        <v>271.60000000000002</v>
      </c>
      <c r="H438" s="20">
        <f t="shared" si="104"/>
        <v>4.5287187039764198</v>
      </c>
    </row>
    <row r="439" spans="1:8" x14ac:dyDescent="0.25">
      <c r="A439" s="5">
        <f t="shared" si="101"/>
        <v>41893</v>
      </c>
      <c r="B439">
        <v>77</v>
      </c>
      <c r="C439">
        <v>231.3</v>
      </c>
      <c r="D439">
        <v>236.1</v>
      </c>
      <c r="E439">
        <v>102</v>
      </c>
      <c r="F439">
        <f t="shared" si="102"/>
        <v>313.10000000000002</v>
      </c>
      <c r="G439">
        <f t="shared" si="103"/>
        <v>333.3</v>
      </c>
      <c r="H439" s="20">
        <f t="shared" si="104"/>
        <v>-6.0606060606060552</v>
      </c>
    </row>
    <row r="440" spans="1:8" x14ac:dyDescent="0.25">
      <c r="A440" s="5">
        <f t="shared" si="101"/>
        <v>41900</v>
      </c>
      <c r="B440">
        <v>77</v>
      </c>
      <c r="C440">
        <v>229.6</v>
      </c>
      <c r="D440">
        <v>236.1</v>
      </c>
      <c r="E440">
        <v>134</v>
      </c>
      <c r="F440">
        <f t="shared" si="102"/>
        <v>313.10000000000002</v>
      </c>
      <c r="G440">
        <f t="shared" si="103"/>
        <v>363.6</v>
      </c>
      <c r="H440" s="20">
        <f t="shared" si="104"/>
        <v>-13.888888888888884</v>
      </c>
    </row>
    <row r="441" spans="1:8" x14ac:dyDescent="0.25">
      <c r="A441" s="5">
        <f t="shared" si="101"/>
        <v>41907</v>
      </c>
      <c r="B441">
        <v>117</v>
      </c>
      <c r="C441">
        <v>229.6</v>
      </c>
      <c r="D441">
        <v>236.1</v>
      </c>
      <c r="E441">
        <v>134</v>
      </c>
      <c r="F441">
        <f t="shared" si="102"/>
        <v>353.1</v>
      </c>
      <c r="G441">
        <f t="shared" si="103"/>
        <v>363.6</v>
      </c>
      <c r="H441" s="20">
        <f t="shared" si="104"/>
        <v>-2.8877887788778867</v>
      </c>
    </row>
    <row r="442" spans="1:8" x14ac:dyDescent="0.25">
      <c r="A442" s="5">
        <f t="shared" si="101"/>
        <v>41914</v>
      </c>
      <c r="B442">
        <v>117</v>
      </c>
      <c r="C442">
        <v>260.39999999999998</v>
      </c>
      <c r="D442">
        <v>236.1</v>
      </c>
      <c r="E442">
        <v>134</v>
      </c>
      <c r="F442">
        <f t="shared" si="102"/>
        <v>353.1</v>
      </c>
      <c r="G442">
        <f t="shared" si="103"/>
        <v>394.4</v>
      </c>
      <c r="H442" s="20">
        <f t="shared" si="104"/>
        <v>-10.471602434077065</v>
      </c>
    </row>
    <row r="443" spans="1:8" x14ac:dyDescent="0.25">
      <c r="A443" s="5">
        <f t="shared" si="101"/>
        <v>41921</v>
      </c>
      <c r="B443">
        <v>127</v>
      </c>
      <c r="C443">
        <v>260.39999999999998</v>
      </c>
      <c r="D443">
        <v>236.1</v>
      </c>
      <c r="E443">
        <v>134</v>
      </c>
      <c r="F443">
        <f t="shared" si="102"/>
        <v>363.1</v>
      </c>
      <c r="G443">
        <f t="shared" si="103"/>
        <v>394.4</v>
      </c>
      <c r="H443" s="20">
        <f t="shared" si="104"/>
        <v>-7.9361054766734167</v>
      </c>
    </row>
    <row r="444" spans="1:8" x14ac:dyDescent="0.25">
      <c r="A444" s="5">
        <f t="shared" si="101"/>
        <v>41928</v>
      </c>
      <c r="B444">
        <v>107</v>
      </c>
      <c r="C444">
        <v>260.39999999999998</v>
      </c>
      <c r="D444">
        <v>256.10000000000002</v>
      </c>
      <c r="E444">
        <v>134</v>
      </c>
      <c r="F444">
        <f t="shared" si="102"/>
        <v>363.1</v>
      </c>
      <c r="G444">
        <f t="shared" si="103"/>
        <v>394.4</v>
      </c>
      <c r="H444" s="20">
        <f t="shared" si="104"/>
        <v>-7.9361054766734167</v>
      </c>
    </row>
    <row r="445" spans="1:8" x14ac:dyDescent="0.25">
      <c r="A445" s="5">
        <f t="shared" si="101"/>
        <v>41935</v>
      </c>
      <c r="B445">
        <v>92</v>
      </c>
      <c r="C445">
        <v>211.2</v>
      </c>
      <c r="D445">
        <v>270.5</v>
      </c>
      <c r="E445">
        <v>186.6</v>
      </c>
      <c r="F445">
        <f t="shared" si="102"/>
        <v>362.5</v>
      </c>
      <c r="G445">
        <f t="shared" si="103"/>
        <v>397.79999999999995</v>
      </c>
      <c r="H445" s="20">
        <f t="shared" si="104"/>
        <v>-8.8738059326294518</v>
      </c>
    </row>
    <row r="446" spans="1:8" x14ac:dyDescent="0.25">
      <c r="A446" s="5">
        <f t="shared" si="101"/>
        <v>41942</v>
      </c>
      <c r="B446">
        <v>92</v>
      </c>
      <c r="C446">
        <v>170.3</v>
      </c>
      <c r="D446">
        <v>270.5</v>
      </c>
      <c r="E446">
        <v>229.9</v>
      </c>
      <c r="F446">
        <f t="shared" si="102"/>
        <v>362.5</v>
      </c>
      <c r="G446">
        <f t="shared" si="103"/>
        <v>400.20000000000005</v>
      </c>
      <c r="H446" s="20">
        <f t="shared" si="104"/>
        <v>-9.4202898550724719</v>
      </c>
    </row>
    <row r="447" spans="1:8" x14ac:dyDescent="0.25">
      <c r="A447" s="5">
        <f t="shared" si="101"/>
        <v>41949</v>
      </c>
      <c r="B447">
        <v>107</v>
      </c>
      <c r="C447">
        <v>146.19999999999999</v>
      </c>
      <c r="D447">
        <v>270.5</v>
      </c>
      <c r="E447">
        <v>260.60000000000002</v>
      </c>
      <c r="F447">
        <f t="shared" si="102"/>
        <v>377.5</v>
      </c>
      <c r="G447">
        <f t="shared" si="103"/>
        <v>406.8</v>
      </c>
      <c r="H447" s="20">
        <f t="shared" si="104"/>
        <v>-7.2025565388397332</v>
      </c>
    </row>
    <row r="448" spans="1:8" x14ac:dyDescent="0.25">
      <c r="A448" s="5">
        <f t="shared" si="101"/>
        <v>41956</v>
      </c>
      <c r="B448">
        <v>107</v>
      </c>
      <c r="C448">
        <v>139.5</v>
      </c>
      <c r="D448">
        <v>270.5</v>
      </c>
      <c r="E448">
        <v>267.89999999999998</v>
      </c>
      <c r="F448">
        <f t="shared" si="102"/>
        <v>377.5</v>
      </c>
      <c r="G448">
        <f t="shared" si="103"/>
        <v>407.4</v>
      </c>
      <c r="H448" s="20">
        <f t="shared" si="104"/>
        <v>-7.339224349533624</v>
      </c>
    </row>
    <row r="449" spans="1:8" x14ac:dyDescent="0.25">
      <c r="A449" s="5">
        <f t="shared" si="101"/>
        <v>41963</v>
      </c>
      <c r="B449">
        <v>105</v>
      </c>
      <c r="C449">
        <v>126</v>
      </c>
      <c r="D449">
        <v>270.5</v>
      </c>
      <c r="E449">
        <v>281.8</v>
      </c>
      <c r="F449">
        <f t="shared" si="102"/>
        <v>375.5</v>
      </c>
      <c r="G449">
        <f t="shared" si="103"/>
        <v>407.8</v>
      </c>
      <c r="H449" s="20">
        <f t="shared" si="104"/>
        <v>-7.9205492888670959</v>
      </c>
    </row>
    <row r="450" spans="1:8" x14ac:dyDescent="0.25">
      <c r="A450" s="5">
        <f t="shared" si="101"/>
        <v>41970</v>
      </c>
      <c r="B450">
        <v>105</v>
      </c>
      <c r="C450">
        <v>101</v>
      </c>
      <c r="D450">
        <v>270.5</v>
      </c>
      <c r="E450">
        <v>309</v>
      </c>
      <c r="F450">
        <f t="shared" si="102"/>
        <v>375.5</v>
      </c>
      <c r="G450">
        <f t="shared" si="103"/>
        <v>410</v>
      </c>
      <c r="H450" s="20">
        <f t="shared" si="104"/>
        <v>-8.4146341463414593</v>
      </c>
    </row>
    <row r="451" spans="1:8" x14ac:dyDescent="0.25">
      <c r="A451" s="5">
        <f t="shared" si="101"/>
        <v>41977</v>
      </c>
      <c r="B451">
        <v>117</v>
      </c>
      <c r="C451">
        <v>78.8</v>
      </c>
      <c r="D451">
        <v>270.5</v>
      </c>
      <c r="E451">
        <v>330.9</v>
      </c>
      <c r="F451">
        <f t="shared" si="102"/>
        <v>387.5</v>
      </c>
      <c r="G451">
        <f t="shared" si="103"/>
        <v>409.7</v>
      </c>
      <c r="H451" s="20">
        <f t="shared" si="104"/>
        <v>-5.4185989748596448</v>
      </c>
    </row>
    <row r="452" spans="1:8" x14ac:dyDescent="0.25">
      <c r="A452" s="5">
        <f t="shared" si="101"/>
        <v>41984</v>
      </c>
      <c r="B452">
        <v>137</v>
      </c>
      <c r="C452">
        <v>117.8</v>
      </c>
      <c r="D452">
        <v>270.5</v>
      </c>
      <c r="E452">
        <v>330.9</v>
      </c>
      <c r="F452">
        <f t="shared" ref="F452:F476" si="105">+B452+D452</f>
        <v>407.5</v>
      </c>
      <c r="G452">
        <f t="shared" ref="G452:G476" si="106">+C452+E452</f>
        <v>448.7</v>
      </c>
      <c r="H452" s="20">
        <f t="shared" ref="H452:H476" si="107">+(F452/G452-1)*100</f>
        <v>-9.1820815689770399</v>
      </c>
    </row>
    <row r="453" spans="1:8" x14ac:dyDescent="0.25">
      <c r="A453" s="5">
        <f t="shared" si="101"/>
        <v>41991</v>
      </c>
      <c r="B453">
        <v>133</v>
      </c>
      <c r="C453">
        <v>122.8</v>
      </c>
      <c r="D453">
        <v>282.5</v>
      </c>
      <c r="E453">
        <v>330.9</v>
      </c>
      <c r="F453">
        <f t="shared" si="105"/>
        <v>415.5</v>
      </c>
      <c r="G453">
        <f t="shared" si="106"/>
        <v>453.7</v>
      </c>
      <c r="H453" s="20">
        <f t="shared" si="107"/>
        <v>-8.4196605686577044</v>
      </c>
    </row>
    <row r="454" spans="1:8" x14ac:dyDescent="0.25">
      <c r="A454" s="5">
        <f t="shared" si="101"/>
        <v>41998</v>
      </c>
      <c r="B454">
        <v>113</v>
      </c>
      <c r="C454">
        <v>122.8</v>
      </c>
      <c r="D454">
        <v>302.5</v>
      </c>
      <c r="E454">
        <v>330.9</v>
      </c>
      <c r="F454">
        <f t="shared" si="105"/>
        <v>415.5</v>
      </c>
      <c r="G454">
        <f t="shared" si="106"/>
        <v>453.7</v>
      </c>
      <c r="H454" s="20">
        <f t="shared" si="107"/>
        <v>-8.4196605686577044</v>
      </c>
    </row>
    <row r="455" spans="1:8" x14ac:dyDescent="0.25">
      <c r="A455" s="5">
        <f t="shared" si="101"/>
        <v>42005</v>
      </c>
      <c r="B455">
        <v>115.8</v>
      </c>
      <c r="C455">
        <v>132.80000000000001</v>
      </c>
      <c r="D455">
        <v>302.5</v>
      </c>
      <c r="E455">
        <v>330.9</v>
      </c>
      <c r="F455">
        <f t="shared" si="105"/>
        <v>418.3</v>
      </c>
      <c r="G455">
        <f t="shared" si="106"/>
        <v>463.7</v>
      </c>
      <c r="H455" s="20">
        <f t="shared" si="107"/>
        <v>-9.7908130256631374</v>
      </c>
    </row>
    <row r="456" spans="1:8" x14ac:dyDescent="0.25">
      <c r="A456" s="5">
        <f t="shared" si="101"/>
        <v>42012</v>
      </c>
      <c r="B456">
        <v>112.8</v>
      </c>
      <c r="C456">
        <v>258.5</v>
      </c>
      <c r="D456">
        <v>310.5</v>
      </c>
      <c r="E456">
        <v>336.9</v>
      </c>
      <c r="F456">
        <f t="shared" si="105"/>
        <v>423.3</v>
      </c>
      <c r="G456">
        <f t="shared" si="106"/>
        <v>595.4</v>
      </c>
      <c r="H456" s="20">
        <f t="shared" si="107"/>
        <v>-28.904937856902912</v>
      </c>
    </row>
    <row r="457" spans="1:8" x14ac:dyDescent="0.25">
      <c r="A457" s="5">
        <f t="shared" si="101"/>
        <v>42019</v>
      </c>
      <c r="B457">
        <v>114.8</v>
      </c>
      <c r="C457">
        <v>284.5</v>
      </c>
      <c r="D457">
        <v>310.5</v>
      </c>
      <c r="E457">
        <v>336.9</v>
      </c>
      <c r="F457">
        <f t="shared" si="105"/>
        <v>425.3</v>
      </c>
      <c r="G457">
        <f t="shared" si="106"/>
        <v>621.4</v>
      </c>
      <c r="H457" s="20">
        <f t="shared" si="107"/>
        <v>-31.557772771161886</v>
      </c>
    </row>
    <row r="458" spans="1:8" x14ac:dyDescent="0.25">
      <c r="A458" s="5">
        <f t="shared" si="101"/>
        <v>42026</v>
      </c>
      <c r="B458">
        <v>114.8</v>
      </c>
      <c r="C458">
        <v>277.3</v>
      </c>
      <c r="D458">
        <v>310.5</v>
      </c>
      <c r="E458">
        <v>343.9</v>
      </c>
      <c r="F458">
        <f t="shared" si="105"/>
        <v>425.3</v>
      </c>
      <c r="G458">
        <f t="shared" si="106"/>
        <v>621.20000000000005</v>
      </c>
      <c r="H458" s="20">
        <f t="shared" si="107"/>
        <v>-31.535737282678689</v>
      </c>
    </row>
    <row r="459" spans="1:8" x14ac:dyDescent="0.25">
      <c r="A459" s="5">
        <f t="shared" si="101"/>
        <v>42033</v>
      </c>
      <c r="B459">
        <v>97</v>
      </c>
      <c r="C459">
        <v>318.3</v>
      </c>
      <c r="D459">
        <v>325.5</v>
      </c>
      <c r="E459">
        <v>343.9</v>
      </c>
      <c r="F459">
        <f t="shared" si="105"/>
        <v>422.5</v>
      </c>
      <c r="G459">
        <f t="shared" si="106"/>
        <v>662.2</v>
      </c>
      <c r="H459" s="20">
        <f t="shared" si="107"/>
        <v>-36.197523406825738</v>
      </c>
    </row>
    <row r="460" spans="1:8" x14ac:dyDescent="0.25">
      <c r="A460" s="5">
        <f t="shared" si="101"/>
        <v>42040</v>
      </c>
      <c r="B460">
        <v>97</v>
      </c>
      <c r="C460">
        <v>266.3</v>
      </c>
      <c r="D460">
        <v>325.5</v>
      </c>
      <c r="E460">
        <v>381.2</v>
      </c>
      <c r="F460">
        <f t="shared" si="105"/>
        <v>422.5</v>
      </c>
      <c r="G460">
        <f t="shared" si="106"/>
        <v>647.5</v>
      </c>
      <c r="H460" s="20">
        <f t="shared" si="107"/>
        <v>-34.749034749034749</v>
      </c>
    </row>
    <row r="461" spans="1:8" x14ac:dyDescent="0.25">
      <c r="A461" s="5">
        <f t="shared" si="101"/>
        <v>42047</v>
      </c>
      <c r="B461">
        <v>117</v>
      </c>
      <c r="C461">
        <v>251.3</v>
      </c>
      <c r="D461">
        <v>325.5</v>
      </c>
      <c r="E461">
        <v>396.2</v>
      </c>
      <c r="F461">
        <f t="shared" si="105"/>
        <v>442.5</v>
      </c>
      <c r="G461">
        <f t="shared" si="106"/>
        <v>647.5</v>
      </c>
      <c r="H461" s="20">
        <f t="shared" si="107"/>
        <v>-31.660231660231663</v>
      </c>
    </row>
    <row r="462" spans="1:8" x14ac:dyDescent="0.25">
      <c r="A462" s="5">
        <f t="shared" si="101"/>
        <v>42054</v>
      </c>
      <c r="B462">
        <v>100</v>
      </c>
      <c r="C462">
        <v>256.60000000000002</v>
      </c>
      <c r="D462">
        <v>342.5</v>
      </c>
      <c r="E462">
        <v>428.2</v>
      </c>
      <c r="F462">
        <f t="shared" si="105"/>
        <v>442.5</v>
      </c>
      <c r="G462">
        <f t="shared" si="106"/>
        <v>684.8</v>
      </c>
      <c r="H462" s="20">
        <f t="shared" si="107"/>
        <v>-35.382593457943926</v>
      </c>
    </row>
    <row r="463" spans="1:8" x14ac:dyDescent="0.25">
      <c r="A463" s="5">
        <f t="shared" si="101"/>
        <v>42061</v>
      </c>
      <c r="B463">
        <v>103</v>
      </c>
      <c r="C463">
        <v>268.3</v>
      </c>
      <c r="D463">
        <v>342.5</v>
      </c>
      <c r="E463">
        <v>442.5</v>
      </c>
      <c r="F463">
        <f t="shared" si="105"/>
        <v>445.5</v>
      </c>
      <c r="G463">
        <f t="shared" si="106"/>
        <v>710.8</v>
      </c>
      <c r="H463" s="20">
        <f t="shared" si="107"/>
        <v>-37.324141812042768</v>
      </c>
    </row>
    <row r="464" spans="1:8" x14ac:dyDescent="0.25">
      <c r="A464" s="5">
        <f t="shared" si="101"/>
        <v>42068</v>
      </c>
      <c r="B464">
        <v>103</v>
      </c>
      <c r="C464">
        <v>261.60000000000002</v>
      </c>
      <c r="D464">
        <v>342.5</v>
      </c>
      <c r="E464">
        <v>448.5</v>
      </c>
      <c r="F464">
        <f t="shared" si="105"/>
        <v>445.5</v>
      </c>
      <c r="G464">
        <f t="shared" si="106"/>
        <v>710.1</v>
      </c>
      <c r="H464" s="20">
        <f t="shared" si="107"/>
        <v>-37.262357414448665</v>
      </c>
    </row>
    <row r="465" spans="1:8" x14ac:dyDescent="0.25">
      <c r="A465" s="5">
        <f t="shared" si="101"/>
        <v>42075</v>
      </c>
      <c r="B465">
        <v>93</v>
      </c>
      <c r="C465">
        <v>247.3</v>
      </c>
      <c r="D465">
        <v>352.5</v>
      </c>
      <c r="E465">
        <v>475.6</v>
      </c>
      <c r="F465">
        <f t="shared" si="105"/>
        <v>445.5</v>
      </c>
      <c r="G465">
        <f t="shared" si="106"/>
        <v>722.90000000000009</v>
      </c>
      <c r="H465" s="20">
        <f t="shared" si="107"/>
        <v>-38.373218979111925</v>
      </c>
    </row>
    <row r="466" spans="1:8" x14ac:dyDescent="0.25">
      <c r="A466" s="5">
        <f t="shared" si="101"/>
        <v>42082</v>
      </c>
      <c r="B466">
        <v>78</v>
      </c>
      <c r="C466">
        <v>217.1</v>
      </c>
      <c r="D466">
        <v>367.5</v>
      </c>
      <c r="E466">
        <v>505.8</v>
      </c>
      <c r="F466">
        <f t="shared" si="105"/>
        <v>445.5</v>
      </c>
      <c r="G466">
        <f t="shared" si="106"/>
        <v>722.9</v>
      </c>
      <c r="H466" s="20">
        <f t="shared" si="107"/>
        <v>-38.373218979111911</v>
      </c>
    </row>
    <row r="467" spans="1:8" x14ac:dyDescent="0.25">
      <c r="A467" s="5">
        <f t="shared" si="101"/>
        <v>42089</v>
      </c>
      <c r="B467">
        <v>75</v>
      </c>
      <c r="C467">
        <v>217.1</v>
      </c>
      <c r="D467">
        <v>370.5</v>
      </c>
      <c r="E467">
        <v>505.8</v>
      </c>
      <c r="F467">
        <f t="shared" si="105"/>
        <v>445.5</v>
      </c>
      <c r="G467">
        <f t="shared" si="106"/>
        <v>722.9</v>
      </c>
      <c r="H467" s="20">
        <f t="shared" si="107"/>
        <v>-38.373218979111911</v>
      </c>
    </row>
    <row r="468" spans="1:8" x14ac:dyDescent="0.25">
      <c r="A468" s="5">
        <f t="shared" si="101"/>
        <v>42096</v>
      </c>
      <c r="B468">
        <v>75</v>
      </c>
      <c r="C468">
        <v>217.1</v>
      </c>
      <c r="D468">
        <v>370.5</v>
      </c>
      <c r="E468">
        <v>505.8</v>
      </c>
      <c r="F468">
        <f t="shared" si="105"/>
        <v>445.5</v>
      </c>
      <c r="G468">
        <f t="shared" si="106"/>
        <v>722.9</v>
      </c>
      <c r="H468" s="20">
        <f t="shared" si="107"/>
        <v>-38.373218979111911</v>
      </c>
    </row>
    <row r="469" spans="1:8" x14ac:dyDescent="0.25">
      <c r="A469" s="5">
        <f t="shared" si="101"/>
        <v>42103</v>
      </c>
      <c r="B469">
        <v>60</v>
      </c>
      <c r="C469">
        <v>231.6</v>
      </c>
      <c r="D469">
        <v>385.5</v>
      </c>
      <c r="E469">
        <v>511.2</v>
      </c>
      <c r="F469">
        <f t="shared" si="105"/>
        <v>445.5</v>
      </c>
      <c r="G469">
        <f t="shared" si="106"/>
        <v>742.8</v>
      </c>
      <c r="H469" s="20">
        <f t="shared" si="107"/>
        <v>-40.024232633279475</v>
      </c>
    </row>
    <row r="470" spans="1:8" x14ac:dyDescent="0.25">
      <c r="A470" s="5">
        <f t="shared" si="101"/>
        <v>42110</v>
      </c>
      <c r="B470">
        <v>50.3</v>
      </c>
      <c r="C470">
        <v>202.1</v>
      </c>
      <c r="D470">
        <v>400.5</v>
      </c>
      <c r="E470">
        <v>525.70000000000005</v>
      </c>
      <c r="F470">
        <f t="shared" si="105"/>
        <v>450.8</v>
      </c>
      <c r="G470">
        <f t="shared" si="106"/>
        <v>727.80000000000007</v>
      </c>
      <c r="H470" s="20">
        <f t="shared" si="107"/>
        <v>-38.059906567738388</v>
      </c>
    </row>
    <row r="471" spans="1:8" x14ac:dyDescent="0.25">
      <c r="A471" s="5">
        <f t="shared" si="101"/>
        <v>42117</v>
      </c>
      <c r="B471">
        <v>35.299999999999997</v>
      </c>
      <c r="C471">
        <v>202.1</v>
      </c>
      <c r="D471">
        <v>415.5</v>
      </c>
      <c r="E471">
        <v>525.70000000000005</v>
      </c>
      <c r="F471">
        <f t="shared" si="105"/>
        <v>450.8</v>
      </c>
      <c r="G471">
        <f t="shared" si="106"/>
        <v>727.80000000000007</v>
      </c>
      <c r="H471" s="20">
        <f t="shared" si="107"/>
        <v>-38.059906567738388</v>
      </c>
    </row>
    <row r="472" spans="1:8" x14ac:dyDescent="0.25">
      <c r="A472" s="5">
        <f t="shared" si="101"/>
        <v>42124</v>
      </c>
      <c r="B472">
        <v>35.299999999999997</v>
      </c>
      <c r="C472">
        <v>202.1</v>
      </c>
      <c r="D472">
        <v>415.5</v>
      </c>
      <c r="E472">
        <v>525.70000000000005</v>
      </c>
      <c r="F472">
        <f t="shared" si="105"/>
        <v>450.8</v>
      </c>
      <c r="G472">
        <f t="shared" si="106"/>
        <v>727.80000000000007</v>
      </c>
      <c r="H472" s="20">
        <f t="shared" si="107"/>
        <v>-38.059906567738388</v>
      </c>
    </row>
    <row r="473" spans="1:8" x14ac:dyDescent="0.25">
      <c r="A473" s="5">
        <f t="shared" si="101"/>
        <v>42131</v>
      </c>
      <c r="B473" s="16">
        <v>50</v>
      </c>
      <c r="C473">
        <v>202.1</v>
      </c>
      <c r="D473">
        <v>422.6</v>
      </c>
      <c r="E473">
        <v>525.70000000000005</v>
      </c>
      <c r="F473">
        <f t="shared" si="105"/>
        <v>472.6</v>
      </c>
      <c r="G473">
        <f t="shared" si="106"/>
        <v>727.80000000000007</v>
      </c>
      <c r="H473" s="20">
        <f t="shared" si="107"/>
        <v>-35.064578180818906</v>
      </c>
    </row>
    <row r="474" spans="1:8" x14ac:dyDescent="0.25">
      <c r="A474" s="5">
        <f t="shared" ref="A474:A537" si="108">+A473+7</f>
        <v>42138</v>
      </c>
      <c r="B474" s="16">
        <v>50</v>
      </c>
      <c r="C474">
        <v>192.1</v>
      </c>
      <c r="D474">
        <v>422.6</v>
      </c>
      <c r="E474">
        <v>546.70000000000005</v>
      </c>
      <c r="F474">
        <f t="shared" si="105"/>
        <v>472.6</v>
      </c>
      <c r="G474">
        <f t="shared" si="106"/>
        <v>738.80000000000007</v>
      </c>
      <c r="H474" s="20">
        <f t="shared" si="107"/>
        <v>-36.031402273957767</v>
      </c>
    </row>
    <row r="475" spans="1:8" x14ac:dyDescent="0.25">
      <c r="A475" s="5">
        <f t="shared" si="108"/>
        <v>42145</v>
      </c>
      <c r="B475" s="16">
        <v>50</v>
      </c>
      <c r="C475">
        <v>192.1</v>
      </c>
      <c r="D475">
        <v>422.6</v>
      </c>
      <c r="E475">
        <v>546.70000000000005</v>
      </c>
      <c r="F475">
        <f t="shared" si="105"/>
        <v>472.6</v>
      </c>
      <c r="G475">
        <f t="shared" si="106"/>
        <v>738.80000000000007</v>
      </c>
      <c r="H475" s="20">
        <f t="shared" si="107"/>
        <v>-36.031402273957767</v>
      </c>
    </row>
    <row r="476" spans="1:8" x14ac:dyDescent="0.25">
      <c r="A476" s="5">
        <f t="shared" si="108"/>
        <v>42152</v>
      </c>
      <c r="B476" s="16">
        <v>30</v>
      </c>
      <c r="C476">
        <v>162.1</v>
      </c>
      <c r="D476">
        <v>437.6</v>
      </c>
      <c r="E476">
        <v>576.70000000000005</v>
      </c>
      <c r="F476">
        <f t="shared" si="105"/>
        <v>467.6</v>
      </c>
      <c r="G476">
        <f t="shared" si="106"/>
        <v>738.80000000000007</v>
      </c>
      <c r="H476" s="20">
        <f t="shared" si="107"/>
        <v>-36.708175419599357</v>
      </c>
    </row>
    <row r="477" spans="1:8" x14ac:dyDescent="0.25">
      <c r="A477" s="5">
        <f t="shared" si="108"/>
        <v>42159</v>
      </c>
      <c r="B477" s="16"/>
    </row>
    <row r="478" spans="1:8" x14ac:dyDescent="0.25">
      <c r="A478" s="5">
        <f t="shared" si="108"/>
        <v>42166</v>
      </c>
      <c r="B478" s="16">
        <v>60</v>
      </c>
      <c r="C478" s="16">
        <v>185.1</v>
      </c>
      <c r="D478" s="16">
        <v>10</v>
      </c>
      <c r="E478">
        <v>45</v>
      </c>
      <c r="F478">
        <f t="shared" ref="F478:G480" si="109">+B478+D478</f>
        <v>70</v>
      </c>
      <c r="G478">
        <f t="shared" si="109"/>
        <v>230.1</v>
      </c>
      <c r="H478" s="20">
        <f t="shared" ref="H478:H483" si="110">+(F478/G478-1)*100</f>
        <v>-69.578444154715342</v>
      </c>
    </row>
    <row r="479" spans="1:8" x14ac:dyDescent="0.25">
      <c r="A479" s="5">
        <f t="shared" si="108"/>
        <v>42173</v>
      </c>
      <c r="B479" s="16">
        <v>45</v>
      </c>
      <c r="C479" s="16">
        <v>177.8</v>
      </c>
      <c r="D479" s="16">
        <v>25</v>
      </c>
      <c r="E479">
        <v>52.2</v>
      </c>
      <c r="F479">
        <f t="shared" si="109"/>
        <v>70</v>
      </c>
      <c r="G479">
        <f t="shared" si="109"/>
        <v>230</v>
      </c>
      <c r="H479" s="20">
        <f t="shared" si="110"/>
        <v>-69.565217391304344</v>
      </c>
    </row>
    <row r="480" spans="1:8" x14ac:dyDescent="0.25">
      <c r="A480" s="5">
        <f t="shared" si="108"/>
        <v>42180</v>
      </c>
      <c r="B480" s="16">
        <v>35</v>
      </c>
      <c r="C480" s="16">
        <v>168.8</v>
      </c>
      <c r="D480" s="16">
        <v>35</v>
      </c>
      <c r="E480">
        <v>61.6</v>
      </c>
      <c r="F480">
        <f t="shared" si="109"/>
        <v>70</v>
      </c>
      <c r="G480">
        <f t="shared" si="109"/>
        <v>230.4</v>
      </c>
      <c r="H480" s="20">
        <f t="shared" si="110"/>
        <v>-69.618055555555557</v>
      </c>
    </row>
    <row r="481" spans="1:8" x14ac:dyDescent="0.25">
      <c r="A481" s="5">
        <f t="shared" si="108"/>
        <v>42187</v>
      </c>
      <c r="B481" s="16">
        <v>41</v>
      </c>
      <c r="C481" s="16">
        <v>148.80000000000001</v>
      </c>
      <c r="D481" s="16">
        <v>35</v>
      </c>
      <c r="E481">
        <v>90.6</v>
      </c>
      <c r="F481">
        <f t="shared" ref="F481:G483" si="111">+B481+D481</f>
        <v>76</v>
      </c>
      <c r="G481">
        <f t="shared" si="111"/>
        <v>239.4</v>
      </c>
      <c r="H481" s="20">
        <f t="shared" si="110"/>
        <v>-68.253968253968253</v>
      </c>
    </row>
    <row r="482" spans="1:8" x14ac:dyDescent="0.25">
      <c r="A482" s="5">
        <f t="shared" si="108"/>
        <v>42194</v>
      </c>
      <c r="B482" s="16">
        <v>41</v>
      </c>
      <c r="C482" s="16">
        <v>149.5</v>
      </c>
      <c r="D482" s="16">
        <v>35</v>
      </c>
      <c r="E482">
        <v>90.6</v>
      </c>
      <c r="F482">
        <f t="shared" si="111"/>
        <v>76</v>
      </c>
      <c r="G482">
        <f t="shared" si="111"/>
        <v>240.1</v>
      </c>
      <c r="H482" s="20">
        <f t="shared" si="110"/>
        <v>-68.346522282382338</v>
      </c>
    </row>
    <row r="483" spans="1:8" x14ac:dyDescent="0.25">
      <c r="A483" s="5">
        <f t="shared" si="108"/>
        <v>42201</v>
      </c>
      <c r="B483" s="16">
        <v>41</v>
      </c>
      <c r="C483" s="16">
        <v>127.5</v>
      </c>
      <c r="D483" s="16">
        <v>35</v>
      </c>
      <c r="E483">
        <v>112.6</v>
      </c>
      <c r="F483">
        <f t="shared" si="111"/>
        <v>76</v>
      </c>
      <c r="G483">
        <f t="shared" si="111"/>
        <v>240.1</v>
      </c>
      <c r="H483" s="20">
        <f t="shared" si="110"/>
        <v>-68.346522282382338</v>
      </c>
    </row>
    <row r="484" spans="1:8" x14ac:dyDescent="0.25">
      <c r="A484" s="5">
        <f t="shared" si="108"/>
        <v>42208</v>
      </c>
      <c r="B484" s="16">
        <v>35</v>
      </c>
      <c r="C484" s="16">
        <v>135.30000000000001</v>
      </c>
      <c r="D484" s="16">
        <v>41</v>
      </c>
      <c r="E484">
        <v>134.1</v>
      </c>
      <c r="F484">
        <f t="shared" ref="F484:G486" si="112">+B484+D484</f>
        <v>76</v>
      </c>
      <c r="G484">
        <f t="shared" si="112"/>
        <v>269.39999999999998</v>
      </c>
      <c r="H484" s="20">
        <f t="shared" ref="H484:H489" si="113">+(F484/G484-1)*100</f>
        <v>-71.789161098737935</v>
      </c>
    </row>
    <row r="485" spans="1:8" x14ac:dyDescent="0.25">
      <c r="A485" s="5">
        <f t="shared" si="108"/>
        <v>42215</v>
      </c>
      <c r="B485" s="16">
        <v>20</v>
      </c>
      <c r="C485" s="16">
        <v>119.8</v>
      </c>
      <c r="D485" s="16">
        <v>56</v>
      </c>
      <c r="E485">
        <v>150.1</v>
      </c>
      <c r="F485">
        <f t="shared" si="112"/>
        <v>76</v>
      </c>
      <c r="G485">
        <f t="shared" si="112"/>
        <v>269.89999999999998</v>
      </c>
      <c r="H485" s="20">
        <f t="shared" si="113"/>
        <v>-71.841422749166355</v>
      </c>
    </row>
    <row r="486" spans="1:8" x14ac:dyDescent="0.25">
      <c r="A486" s="5">
        <f t="shared" si="108"/>
        <v>42222</v>
      </c>
      <c r="B486" s="16">
        <v>20</v>
      </c>
      <c r="C486" s="16">
        <v>101.8</v>
      </c>
      <c r="D486" s="16">
        <v>56</v>
      </c>
      <c r="E486">
        <v>177.1</v>
      </c>
      <c r="F486">
        <f t="shared" si="112"/>
        <v>76</v>
      </c>
      <c r="G486">
        <f t="shared" si="112"/>
        <v>278.89999999999998</v>
      </c>
      <c r="H486" s="20">
        <f t="shared" si="113"/>
        <v>-72.750089637863027</v>
      </c>
    </row>
    <row r="487" spans="1:8" x14ac:dyDescent="0.25">
      <c r="A487" s="5">
        <f t="shared" si="108"/>
        <v>42229</v>
      </c>
      <c r="B487" s="16">
        <v>20</v>
      </c>
      <c r="C487" s="16">
        <v>101.8</v>
      </c>
      <c r="D487" s="16">
        <v>56</v>
      </c>
      <c r="E487">
        <v>177.1</v>
      </c>
      <c r="F487">
        <f t="shared" ref="F487:G489" si="114">+B487+D487</f>
        <v>76</v>
      </c>
      <c r="G487">
        <f t="shared" si="114"/>
        <v>278.89999999999998</v>
      </c>
      <c r="H487" s="20">
        <f t="shared" si="113"/>
        <v>-72.750089637863027</v>
      </c>
    </row>
    <row r="488" spans="1:8" x14ac:dyDescent="0.25">
      <c r="A488" s="5">
        <f t="shared" si="108"/>
        <v>42236</v>
      </c>
      <c r="B488" s="16">
        <v>20</v>
      </c>
      <c r="C488" s="16">
        <v>78.8</v>
      </c>
      <c r="D488" s="16">
        <v>56</v>
      </c>
      <c r="E488">
        <v>200.1</v>
      </c>
      <c r="F488">
        <f t="shared" si="114"/>
        <v>76</v>
      </c>
      <c r="G488">
        <f t="shared" si="114"/>
        <v>278.89999999999998</v>
      </c>
      <c r="H488" s="20">
        <f t="shared" si="113"/>
        <v>-72.750089637863027</v>
      </c>
    </row>
    <row r="489" spans="1:8" x14ac:dyDescent="0.25">
      <c r="A489" s="5">
        <f t="shared" si="108"/>
        <v>42243</v>
      </c>
      <c r="B489" s="16">
        <v>5</v>
      </c>
      <c r="C489" s="16">
        <v>72.8</v>
      </c>
      <c r="D489" s="16">
        <v>79</v>
      </c>
      <c r="E489">
        <v>206.1</v>
      </c>
      <c r="F489">
        <f t="shared" si="114"/>
        <v>84</v>
      </c>
      <c r="G489">
        <f t="shared" si="114"/>
        <v>278.89999999999998</v>
      </c>
      <c r="H489" s="20">
        <f t="shared" si="113"/>
        <v>-69.881678020795988</v>
      </c>
    </row>
    <row r="490" spans="1:8" x14ac:dyDescent="0.25">
      <c r="A490" s="5">
        <f t="shared" si="108"/>
        <v>42250</v>
      </c>
      <c r="B490" s="16">
        <v>20</v>
      </c>
      <c r="C490" s="16">
        <v>77.8</v>
      </c>
      <c r="D490" s="16">
        <v>79</v>
      </c>
      <c r="E490">
        <v>206.1</v>
      </c>
      <c r="F490">
        <f t="shared" ref="F490:G492" si="115">+B490+D490</f>
        <v>99</v>
      </c>
      <c r="G490">
        <f t="shared" si="115"/>
        <v>283.89999999999998</v>
      </c>
      <c r="H490" s="20">
        <f t="shared" ref="H490:H497" si="116">+(F490/G490-1)*100</f>
        <v>-65.128566396618524</v>
      </c>
    </row>
    <row r="491" spans="1:8" x14ac:dyDescent="0.25">
      <c r="A491" s="5">
        <f t="shared" si="108"/>
        <v>42257</v>
      </c>
      <c r="B491" s="16">
        <v>20</v>
      </c>
      <c r="C491" s="16">
        <v>77</v>
      </c>
      <c r="D491" s="16">
        <v>79</v>
      </c>
      <c r="E491">
        <v>236.1</v>
      </c>
      <c r="F491">
        <f t="shared" si="115"/>
        <v>99</v>
      </c>
      <c r="G491">
        <f t="shared" si="115"/>
        <v>313.10000000000002</v>
      </c>
      <c r="H491" s="20">
        <f t="shared" si="116"/>
        <v>-68.380709038645804</v>
      </c>
    </row>
    <row r="492" spans="1:8" x14ac:dyDescent="0.25">
      <c r="A492" s="5">
        <f t="shared" si="108"/>
        <v>42264</v>
      </c>
      <c r="B492" s="16">
        <v>20</v>
      </c>
      <c r="C492" s="16">
        <v>77</v>
      </c>
      <c r="D492" s="16">
        <v>79</v>
      </c>
      <c r="E492">
        <v>236.1</v>
      </c>
      <c r="F492">
        <f t="shared" si="115"/>
        <v>99</v>
      </c>
      <c r="G492">
        <f t="shared" si="115"/>
        <v>313.10000000000002</v>
      </c>
      <c r="H492" s="20">
        <f t="shared" si="116"/>
        <v>-68.380709038645804</v>
      </c>
    </row>
    <row r="493" spans="1:8" x14ac:dyDescent="0.25">
      <c r="A493" s="5">
        <f t="shared" si="108"/>
        <v>42271</v>
      </c>
      <c r="B493" s="16">
        <v>20</v>
      </c>
      <c r="C493" s="16">
        <v>117</v>
      </c>
      <c r="D493" s="16">
        <v>79</v>
      </c>
      <c r="E493">
        <v>236.1</v>
      </c>
      <c r="F493">
        <f t="shared" ref="F493:G497" si="117">+B493+D493</f>
        <v>99</v>
      </c>
      <c r="G493">
        <f t="shared" si="117"/>
        <v>353.1</v>
      </c>
      <c r="H493" s="20">
        <f t="shared" si="116"/>
        <v>-71.962616822429908</v>
      </c>
    </row>
    <row r="494" spans="1:8" x14ac:dyDescent="0.25">
      <c r="A494" s="5">
        <f t="shared" si="108"/>
        <v>42278</v>
      </c>
      <c r="B494" s="16">
        <v>20</v>
      </c>
      <c r="C494" s="16">
        <v>117</v>
      </c>
      <c r="D494" s="16">
        <v>79</v>
      </c>
      <c r="E494">
        <v>236.1</v>
      </c>
      <c r="F494">
        <f t="shared" si="117"/>
        <v>99</v>
      </c>
      <c r="G494">
        <f t="shared" si="117"/>
        <v>353.1</v>
      </c>
      <c r="H494" s="20">
        <f t="shared" si="116"/>
        <v>-71.962616822429908</v>
      </c>
    </row>
    <row r="495" spans="1:8" x14ac:dyDescent="0.25">
      <c r="A495" s="5">
        <f t="shared" si="108"/>
        <v>42285</v>
      </c>
      <c r="B495" s="16">
        <v>20</v>
      </c>
      <c r="C495" s="16">
        <v>127</v>
      </c>
      <c r="D495" s="16">
        <v>79</v>
      </c>
      <c r="E495">
        <v>236.1</v>
      </c>
      <c r="F495">
        <f t="shared" si="117"/>
        <v>99</v>
      </c>
      <c r="G495">
        <f t="shared" si="117"/>
        <v>363.1</v>
      </c>
      <c r="H495" s="20">
        <f t="shared" si="116"/>
        <v>-72.734783806114024</v>
      </c>
    </row>
    <row r="496" spans="1:8" x14ac:dyDescent="0.25">
      <c r="A496" s="5">
        <f t="shared" si="108"/>
        <v>42292</v>
      </c>
      <c r="B496" s="16">
        <v>20</v>
      </c>
      <c r="C496" s="16">
        <v>107</v>
      </c>
      <c r="D496" s="16">
        <v>79</v>
      </c>
      <c r="E496" s="16">
        <v>256.10000000000002</v>
      </c>
      <c r="F496">
        <f t="shared" si="117"/>
        <v>99</v>
      </c>
      <c r="G496">
        <f t="shared" si="117"/>
        <v>363.1</v>
      </c>
      <c r="H496" s="20">
        <f t="shared" si="116"/>
        <v>-72.734783806114024</v>
      </c>
    </row>
    <row r="497" spans="1:9" x14ac:dyDescent="0.25">
      <c r="A497" s="5">
        <f t="shared" si="108"/>
        <v>42299</v>
      </c>
      <c r="B497" s="16">
        <v>15</v>
      </c>
      <c r="C497" s="16">
        <v>92</v>
      </c>
      <c r="D497" s="16">
        <v>84</v>
      </c>
      <c r="E497" s="16">
        <v>270.5</v>
      </c>
      <c r="F497">
        <f t="shared" si="117"/>
        <v>99</v>
      </c>
      <c r="G497">
        <f t="shared" si="117"/>
        <v>362.5</v>
      </c>
      <c r="H497" s="20">
        <f t="shared" si="116"/>
        <v>-72.689655172413794</v>
      </c>
    </row>
    <row r="498" spans="1:9" x14ac:dyDescent="0.25">
      <c r="A498" s="5">
        <f t="shared" si="108"/>
        <v>42306</v>
      </c>
      <c r="B498" s="16">
        <v>20</v>
      </c>
      <c r="C498" s="16">
        <v>107</v>
      </c>
      <c r="D498" s="16">
        <v>84</v>
      </c>
      <c r="E498" s="16">
        <v>270.5</v>
      </c>
      <c r="F498">
        <f t="shared" ref="F498:G500" si="118">+B498+D498</f>
        <v>104</v>
      </c>
      <c r="G498">
        <f t="shared" si="118"/>
        <v>377.5</v>
      </c>
      <c r="H498" s="20">
        <f t="shared" ref="H498:H507" si="119">+(F498/G498-1)*100</f>
        <v>-72.450331125827816</v>
      </c>
    </row>
    <row r="499" spans="1:9" x14ac:dyDescent="0.25">
      <c r="A499" s="5">
        <f t="shared" si="108"/>
        <v>42313</v>
      </c>
      <c r="B499" s="16">
        <v>32</v>
      </c>
      <c r="C499" s="16">
        <v>107</v>
      </c>
      <c r="D499" s="16">
        <v>84</v>
      </c>
      <c r="E499" s="16">
        <v>270.5</v>
      </c>
      <c r="F499">
        <f t="shared" si="118"/>
        <v>116</v>
      </c>
      <c r="G499">
        <f t="shared" si="118"/>
        <v>377.5</v>
      </c>
      <c r="H499" s="20">
        <f t="shared" si="119"/>
        <v>-69.271523178807954</v>
      </c>
    </row>
    <row r="500" spans="1:9" x14ac:dyDescent="0.25">
      <c r="A500" s="5">
        <f t="shared" si="108"/>
        <v>42320</v>
      </c>
      <c r="B500" s="16">
        <v>32</v>
      </c>
      <c r="C500" s="16">
        <v>107</v>
      </c>
      <c r="D500" s="16">
        <v>84</v>
      </c>
      <c r="E500" s="16">
        <v>270.5</v>
      </c>
      <c r="F500">
        <f t="shared" si="118"/>
        <v>116</v>
      </c>
      <c r="G500">
        <f t="shared" si="118"/>
        <v>377.5</v>
      </c>
      <c r="H500" s="20">
        <f t="shared" si="119"/>
        <v>-69.271523178807954</v>
      </c>
    </row>
    <row r="501" spans="1:9" x14ac:dyDescent="0.25">
      <c r="A501" s="5">
        <f t="shared" si="108"/>
        <v>42327</v>
      </c>
      <c r="B501" s="16">
        <v>32</v>
      </c>
      <c r="C501" s="16">
        <v>105</v>
      </c>
      <c r="D501" s="16">
        <v>84</v>
      </c>
      <c r="E501" s="16">
        <v>270.5</v>
      </c>
      <c r="F501">
        <f t="shared" ref="F501:G507" si="120">+B501+D501</f>
        <v>116</v>
      </c>
      <c r="G501">
        <f t="shared" si="120"/>
        <v>375.5</v>
      </c>
      <c r="H501" s="20">
        <f t="shared" si="119"/>
        <v>-69.107856191744347</v>
      </c>
    </row>
    <row r="502" spans="1:9" x14ac:dyDescent="0.25">
      <c r="A502" s="5">
        <f t="shared" si="108"/>
        <v>42334</v>
      </c>
      <c r="B502" s="16">
        <v>10</v>
      </c>
      <c r="C502" s="16">
        <v>105</v>
      </c>
      <c r="D502" s="16">
        <v>106</v>
      </c>
      <c r="E502" s="16">
        <v>270.5</v>
      </c>
      <c r="F502">
        <f t="shared" si="120"/>
        <v>116</v>
      </c>
      <c r="G502">
        <f t="shared" si="120"/>
        <v>375.5</v>
      </c>
      <c r="H502" s="20">
        <f t="shared" si="119"/>
        <v>-69.107856191744347</v>
      </c>
    </row>
    <row r="503" spans="1:9" x14ac:dyDescent="0.25">
      <c r="A503" s="5">
        <f t="shared" si="108"/>
        <v>42341</v>
      </c>
      <c r="B503" s="16">
        <v>10</v>
      </c>
      <c r="C503" s="16">
        <v>117</v>
      </c>
      <c r="D503" s="16">
        <v>106</v>
      </c>
      <c r="E503" s="16">
        <v>270.5</v>
      </c>
      <c r="F503">
        <f t="shared" si="120"/>
        <v>116</v>
      </c>
      <c r="G503">
        <f t="shared" si="120"/>
        <v>387.5</v>
      </c>
      <c r="H503" s="20">
        <f t="shared" si="119"/>
        <v>-70.064516129032256</v>
      </c>
    </row>
    <row r="504" spans="1:9" x14ac:dyDescent="0.25">
      <c r="A504" s="5">
        <f t="shared" si="108"/>
        <v>42348</v>
      </c>
      <c r="B504" s="16">
        <v>10</v>
      </c>
      <c r="C504" s="16">
        <v>137</v>
      </c>
      <c r="D504" s="16">
        <v>106</v>
      </c>
      <c r="E504" s="16">
        <v>270.5</v>
      </c>
      <c r="F504">
        <f t="shared" si="120"/>
        <v>116</v>
      </c>
      <c r="G504">
        <f t="shared" si="120"/>
        <v>407.5</v>
      </c>
      <c r="H504" s="20">
        <f t="shared" si="119"/>
        <v>-71.533742331288337</v>
      </c>
      <c r="I504">
        <v>0</v>
      </c>
    </row>
    <row r="505" spans="1:9" x14ac:dyDescent="0.25">
      <c r="A505" s="5">
        <f t="shared" si="108"/>
        <v>42355</v>
      </c>
      <c r="B505" s="16">
        <v>10</v>
      </c>
      <c r="C505" s="16">
        <v>133</v>
      </c>
      <c r="D505" s="16">
        <v>106</v>
      </c>
      <c r="E505" s="16">
        <v>282.5</v>
      </c>
      <c r="F505">
        <f t="shared" si="120"/>
        <v>116</v>
      </c>
      <c r="G505">
        <f t="shared" si="120"/>
        <v>415.5</v>
      </c>
      <c r="H505" s="20">
        <f t="shared" si="119"/>
        <v>-72.081829121540309</v>
      </c>
    </row>
    <row r="506" spans="1:9" x14ac:dyDescent="0.25">
      <c r="A506" s="5">
        <f t="shared" si="108"/>
        <v>42362</v>
      </c>
      <c r="B506" s="16">
        <v>10</v>
      </c>
      <c r="C506" s="16">
        <v>113</v>
      </c>
      <c r="D506" s="16">
        <v>106</v>
      </c>
      <c r="E506" s="16">
        <v>302.5</v>
      </c>
      <c r="F506">
        <f t="shared" si="120"/>
        <v>116</v>
      </c>
      <c r="G506">
        <f t="shared" si="120"/>
        <v>415.5</v>
      </c>
      <c r="H506" s="20">
        <f t="shared" si="119"/>
        <v>-72.081829121540309</v>
      </c>
    </row>
    <row r="507" spans="1:9" x14ac:dyDescent="0.25">
      <c r="A507" s="5">
        <f t="shared" si="108"/>
        <v>42369</v>
      </c>
      <c r="B507" s="16">
        <v>10</v>
      </c>
      <c r="C507" s="16">
        <v>115.8</v>
      </c>
      <c r="D507" s="16">
        <v>106</v>
      </c>
      <c r="E507" s="16">
        <v>302.5</v>
      </c>
      <c r="F507">
        <f t="shared" si="120"/>
        <v>116</v>
      </c>
      <c r="G507">
        <f t="shared" si="120"/>
        <v>418.3</v>
      </c>
      <c r="H507" s="20">
        <f t="shared" si="119"/>
        <v>-72.268706669854168</v>
      </c>
      <c r="I507">
        <v>0</v>
      </c>
    </row>
    <row r="508" spans="1:9" x14ac:dyDescent="0.25">
      <c r="A508" s="5">
        <f t="shared" si="108"/>
        <v>42376</v>
      </c>
      <c r="B508" s="16">
        <v>10</v>
      </c>
      <c r="C508" s="16">
        <v>112.8</v>
      </c>
      <c r="D508" s="16">
        <v>106</v>
      </c>
      <c r="E508" s="16">
        <v>310.5</v>
      </c>
      <c r="F508">
        <f t="shared" ref="F508:G510" si="121">+B508+D508</f>
        <v>116</v>
      </c>
      <c r="G508">
        <f t="shared" si="121"/>
        <v>423.3</v>
      </c>
      <c r="H508" s="20">
        <f t="shared" ref="H508:H514" si="122">+(F508/G508-1)*100</f>
        <v>-72.596267422631698</v>
      </c>
    </row>
    <row r="509" spans="1:9" x14ac:dyDescent="0.25">
      <c r="A509" s="5">
        <f t="shared" si="108"/>
        <v>42383</v>
      </c>
      <c r="B509" s="16">
        <v>10</v>
      </c>
      <c r="C509">
        <v>114.8</v>
      </c>
      <c r="D509" s="16">
        <v>106</v>
      </c>
      <c r="E509">
        <v>310.5</v>
      </c>
      <c r="F509">
        <f t="shared" si="121"/>
        <v>116</v>
      </c>
      <c r="G509">
        <f t="shared" si="121"/>
        <v>425.3</v>
      </c>
      <c r="H509" s="20">
        <f t="shared" si="122"/>
        <v>-72.72513519868329</v>
      </c>
    </row>
    <row r="510" spans="1:9" x14ac:dyDescent="0.25">
      <c r="A510" s="5">
        <f t="shared" si="108"/>
        <v>42390</v>
      </c>
      <c r="B510" s="16">
        <v>10</v>
      </c>
      <c r="C510">
        <v>114.8</v>
      </c>
      <c r="D510" s="16">
        <v>106</v>
      </c>
      <c r="E510">
        <v>310.5</v>
      </c>
      <c r="F510">
        <f t="shared" si="121"/>
        <v>116</v>
      </c>
      <c r="G510">
        <f t="shared" si="121"/>
        <v>425.3</v>
      </c>
      <c r="H510" s="20">
        <f t="shared" si="122"/>
        <v>-72.72513519868329</v>
      </c>
    </row>
    <row r="511" spans="1:9" x14ac:dyDescent="0.25">
      <c r="A511" s="5">
        <f t="shared" si="108"/>
        <v>42397</v>
      </c>
      <c r="B511" s="16">
        <v>10</v>
      </c>
      <c r="C511" s="16">
        <v>97</v>
      </c>
      <c r="D511" s="16">
        <v>106</v>
      </c>
      <c r="E511">
        <v>325.5</v>
      </c>
      <c r="F511">
        <f t="shared" ref="F511:G514" si="123">+B511+D511</f>
        <v>116</v>
      </c>
      <c r="G511">
        <f t="shared" si="123"/>
        <v>422.5</v>
      </c>
      <c r="H511" s="20">
        <f t="shared" si="122"/>
        <v>-72.544378698224847</v>
      </c>
    </row>
    <row r="512" spans="1:9" x14ac:dyDescent="0.25">
      <c r="A512" s="5">
        <f t="shared" si="108"/>
        <v>42404</v>
      </c>
      <c r="B512" s="16">
        <v>10</v>
      </c>
      <c r="C512" s="16">
        <v>97</v>
      </c>
      <c r="D512" s="16">
        <v>106</v>
      </c>
      <c r="E512">
        <v>325.5</v>
      </c>
      <c r="F512">
        <f t="shared" si="123"/>
        <v>116</v>
      </c>
      <c r="G512">
        <f t="shared" si="123"/>
        <v>422.5</v>
      </c>
      <c r="H512" s="20">
        <f t="shared" si="122"/>
        <v>-72.544378698224847</v>
      </c>
    </row>
    <row r="513" spans="1:11" x14ac:dyDescent="0.25">
      <c r="A513" s="5">
        <f t="shared" si="108"/>
        <v>42411</v>
      </c>
      <c r="B513" s="16">
        <v>10</v>
      </c>
      <c r="C513" s="16">
        <v>117</v>
      </c>
      <c r="D513" s="16">
        <v>106</v>
      </c>
      <c r="E513">
        <v>325.5</v>
      </c>
      <c r="F513">
        <f t="shared" si="123"/>
        <v>116</v>
      </c>
      <c r="G513">
        <f t="shared" si="123"/>
        <v>442.5</v>
      </c>
      <c r="H513" s="20">
        <f t="shared" si="122"/>
        <v>-73.78531073446328</v>
      </c>
    </row>
    <row r="514" spans="1:11" x14ac:dyDescent="0.25">
      <c r="A514" s="5">
        <f t="shared" si="108"/>
        <v>42418</v>
      </c>
      <c r="B514" s="16">
        <v>10</v>
      </c>
      <c r="C514" s="16">
        <v>100</v>
      </c>
      <c r="D514" s="16">
        <v>106</v>
      </c>
      <c r="E514" s="16">
        <v>342.5</v>
      </c>
      <c r="F514">
        <f t="shared" si="123"/>
        <v>116</v>
      </c>
      <c r="G514">
        <f t="shared" si="123"/>
        <v>442.5</v>
      </c>
      <c r="H514" s="20">
        <f t="shared" si="122"/>
        <v>-73.78531073446328</v>
      </c>
    </row>
    <row r="515" spans="1:11" x14ac:dyDescent="0.25">
      <c r="A515" s="5">
        <f t="shared" si="108"/>
        <v>42425</v>
      </c>
      <c r="B515" s="16">
        <v>10</v>
      </c>
      <c r="C515" s="16">
        <v>117</v>
      </c>
      <c r="D515" s="16">
        <v>106</v>
      </c>
      <c r="E515" s="16">
        <v>325.5</v>
      </c>
      <c r="F515">
        <f t="shared" ref="F515:G517" si="124">+B515+D515</f>
        <v>116</v>
      </c>
      <c r="G515">
        <f t="shared" si="124"/>
        <v>442.5</v>
      </c>
      <c r="H515" s="20">
        <f t="shared" ref="H515:H520" si="125">+(F515/G515-1)*100</f>
        <v>-73.78531073446328</v>
      </c>
    </row>
    <row r="516" spans="1:11" x14ac:dyDescent="0.25">
      <c r="A516" s="5">
        <f t="shared" si="108"/>
        <v>42432</v>
      </c>
      <c r="B516" s="16">
        <v>30</v>
      </c>
      <c r="C516" s="16">
        <v>103</v>
      </c>
      <c r="D516" s="16">
        <v>116</v>
      </c>
      <c r="E516" s="16">
        <v>342.5</v>
      </c>
      <c r="F516">
        <f t="shared" si="124"/>
        <v>146</v>
      </c>
      <c r="G516">
        <f t="shared" si="124"/>
        <v>445.5</v>
      </c>
      <c r="H516" s="20">
        <f t="shared" si="125"/>
        <v>-67.227833894500549</v>
      </c>
    </row>
    <row r="517" spans="1:11" x14ac:dyDescent="0.25">
      <c r="A517" s="5">
        <f t="shared" si="108"/>
        <v>42439</v>
      </c>
      <c r="B517" s="16">
        <v>30</v>
      </c>
      <c r="C517" s="16">
        <v>103</v>
      </c>
      <c r="D517">
        <v>141.69999999999999</v>
      </c>
      <c r="E517">
        <v>342.5</v>
      </c>
      <c r="F517">
        <f t="shared" si="124"/>
        <v>171.7</v>
      </c>
      <c r="G517">
        <f t="shared" si="124"/>
        <v>445.5</v>
      </c>
      <c r="H517" s="20">
        <f t="shared" si="125"/>
        <v>-61.459034792368129</v>
      </c>
    </row>
    <row r="518" spans="1:11" x14ac:dyDescent="0.25">
      <c r="A518" s="5">
        <f t="shared" si="108"/>
        <v>42446</v>
      </c>
      <c r="B518" s="16">
        <v>30</v>
      </c>
      <c r="C518" s="16">
        <v>93</v>
      </c>
      <c r="D518">
        <v>141.69999999999999</v>
      </c>
      <c r="E518">
        <v>352.5</v>
      </c>
      <c r="F518">
        <f t="shared" ref="F518:G520" si="126">+B518+D518</f>
        <v>171.7</v>
      </c>
      <c r="G518">
        <f t="shared" si="126"/>
        <v>445.5</v>
      </c>
      <c r="H518" s="20">
        <f t="shared" si="125"/>
        <v>-61.459034792368129</v>
      </c>
    </row>
    <row r="519" spans="1:11" x14ac:dyDescent="0.25">
      <c r="A519" s="5">
        <f t="shared" si="108"/>
        <v>42453</v>
      </c>
      <c r="B519" s="16">
        <v>22</v>
      </c>
      <c r="C519" s="16">
        <v>78</v>
      </c>
      <c r="D519" s="16">
        <v>171.7</v>
      </c>
      <c r="E519" s="16">
        <v>367.5</v>
      </c>
      <c r="F519">
        <f t="shared" si="126"/>
        <v>193.7</v>
      </c>
      <c r="G519">
        <f t="shared" si="126"/>
        <v>445.5</v>
      </c>
      <c r="H519" s="20">
        <f t="shared" si="125"/>
        <v>-56.520763187429857</v>
      </c>
    </row>
    <row r="520" spans="1:11" x14ac:dyDescent="0.25">
      <c r="A520" s="5">
        <f t="shared" si="108"/>
        <v>42460</v>
      </c>
      <c r="B520">
        <v>0</v>
      </c>
      <c r="C520" s="16">
        <v>75</v>
      </c>
      <c r="D520">
        <v>193.7</v>
      </c>
      <c r="E520">
        <v>370.5</v>
      </c>
      <c r="F520">
        <f t="shared" si="126"/>
        <v>193.7</v>
      </c>
      <c r="G520">
        <f t="shared" si="126"/>
        <v>445.5</v>
      </c>
      <c r="H520" s="20">
        <f t="shared" si="125"/>
        <v>-56.520763187429857</v>
      </c>
    </row>
    <row r="521" spans="1:11" x14ac:dyDescent="0.25">
      <c r="A521" s="5">
        <f t="shared" si="108"/>
        <v>42467</v>
      </c>
      <c r="B521">
        <v>0</v>
      </c>
      <c r="C521" s="16">
        <v>75</v>
      </c>
      <c r="D521">
        <v>193.7</v>
      </c>
      <c r="E521">
        <v>370.5</v>
      </c>
      <c r="F521">
        <f t="shared" ref="F521:G523" si="127">+B521+D521</f>
        <v>193.7</v>
      </c>
      <c r="G521">
        <f t="shared" si="127"/>
        <v>445.5</v>
      </c>
      <c r="H521" s="20">
        <f t="shared" ref="H521:H527" si="128">+(F521/G521-1)*100</f>
        <v>-56.520763187429857</v>
      </c>
    </row>
    <row r="522" spans="1:11" x14ac:dyDescent="0.25">
      <c r="A522" s="5">
        <f t="shared" si="108"/>
        <v>42474</v>
      </c>
      <c r="B522">
        <v>0</v>
      </c>
      <c r="C522" s="16">
        <v>60</v>
      </c>
      <c r="D522">
        <v>193.7</v>
      </c>
      <c r="E522">
        <v>385.5</v>
      </c>
      <c r="F522">
        <f t="shared" si="127"/>
        <v>193.7</v>
      </c>
      <c r="G522">
        <f t="shared" si="127"/>
        <v>445.5</v>
      </c>
      <c r="H522" s="20">
        <f t="shared" si="128"/>
        <v>-56.520763187429857</v>
      </c>
    </row>
    <row r="523" spans="1:11" x14ac:dyDescent="0.25">
      <c r="A523" s="5">
        <f t="shared" si="108"/>
        <v>42481</v>
      </c>
      <c r="B523">
        <v>0</v>
      </c>
      <c r="C523" s="16">
        <v>50.3</v>
      </c>
      <c r="D523">
        <v>193.7</v>
      </c>
      <c r="E523">
        <v>400.5</v>
      </c>
      <c r="F523">
        <f t="shared" si="127"/>
        <v>193.7</v>
      </c>
      <c r="G523">
        <f t="shared" si="127"/>
        <v>450.8</v>
      </c>
      <c r="H523" s="20">
        <f t="shared" si="128"/>
        <v>-57.031943212067439</v>
      </c>
    </row>
    <row r="524" spans="1:11" x14ac:dyDescent="0.25">
      <c r="A524" s="5">
        <f t="shared" si="108"/>
        <v>42488</v>
      </c>
      <c r="B524">
        <v>0</v>
      </c>
      <c r="C524" s="16">
        <v>35.299999999999997</v>
      </c>
      <c r="D524">
        <v>193.7</v>
      </c>
      <c r="E524">
        <v>415.5</v>
      </c>
      <c r="F524">
        <f t="shared" ref="F524:G527" si="129">+B524+D524</f>
        <v>193.7</v>
      </c>
      <c r="G524">
        <f t="shared" si="129"/>
        <v>450.8</v>
      </c>
      <c r="H524" s="20">
        <f t="shared" si="128"/>
        <v>-57.031943212067439</v>
      </c>
    </row>
    <row r="525" spans="1:11" x14ac:dyDescent="0.25">
      <c r="A525" s="5">
        <f t="shared" si="108"/>
        <v>42495</v>
      </c>
      <c r="B525">
        <v>0</v>
      </c>
      <c r="C525" s="16">
        <v>50</v>
      </c>
      <c r="D525">
        <v>223.7</v>
      </c>
      <c r="E525">
        <v>422.6</v>
      </c>
      <c r="F525">
        <f t="shared" si="129"/>
        <v>223.7</v>
      </c>
      <c r="G525">
        <f t="shared" si="129"/>
        <v>472.6</v>
      </c>
      <c r="H525" s="20">
        <f t="shared" si="128"/>
        <v>-52.666102412187897</v>
      </c>
    </row>
    <row r="526" spans="1:11" x14ac:dyDescent="0.25">
      <c r="A526" s="5">
        <f t="shared" si="108"/>
        <v>42502</v>
      </c>
      <c r="B526">
        <v>0</v>
      </c>
      <c r="C526" s="16">
        <v>50</v>
      </c>
      <c r="D526">
        <v>223.7</v>
      </c>
      <c r="E526">
        <v>422.6</v>
      </c>
      <c r="F526">
        <f t="shared" si="129"/>
        <v>223.7</v>
      </c>
      <c r="G526">
        <f t="shared" si="129"/>
        <v>472.6</v>
      </c>
      <c r="H526" s="20">
        <f t="shared" si="128"/>
        <v>-52.666102412187897</v>
      </c>
    </row>
    <row r="527" spans="1:11" ht="15" x14ac:dyDescent="0.35">
      <c r="A527" s="5">
        <f t="shared" si="108"/>
        <v>42509</v>
      </c>
      <c r="B527">
        <v>0</v>
      </c>
      <c r="C527" s="16">
        <v>50</v>
      </c>
      <c r="D527">
        <v>238.7</v>
      </c>
      <c r="E527">
        <v>422.6</v>
      </c>
      <c r="F527">
        <f t="shared" si="129"/>
        <v>238.7</v>
      </c>
      <c r="G527">
        <f t="shared" si="129"/>
        <v>472.6</v>
      </c>
      <c r="H527" s="20">
        <f t="shared" si="128"/>
        <v>-49.492170969107072</v>
      </c>
      <c r="K527" s="28"/>
    </row>
    <row r="528" spans="1:11" x14ac:dyDescent="0.25">
      <c r="A528" s="5">
        <f t="shared" si="108"/>
        <v>42516</v>
      </c>
      <c r="B528">
        <v>0</v>
      </c>
      <c r="C528" s="16">
        <v>30</v>
      </c>
      <c r="D528">
        <v>238.7</v>
      </c>
      <c r="E528">
        <v>437.6</v>
      </c>
      <c r="F528">
        <f t="shared" ref="F528:G530" si="130">+B528+D528</f>
        <v>238.7</v>
      </c>
      <c r="G528">
        <f t="shared" si="130"/>
        <v>467.6</v>
      </c>
      <c r="H528" s="20">
        <f t="shared" ref="H528:H533" si="131">+(F528/G528-1)*100</f>
        <v>-48.952095808383234</v>
      </c>
    </row>
    <row r="529" spans="1:8" x14ac:dyDescent="0.25">
      <c r="A529" s="5">
        <f t="shared" si="108"/>
        <v>42523</v>
      </c>
      <c r="B529">
        <v>0</v>
      </c>
      <c r="C529">
        <v>70</v>
      </c>
      <c r="D529">
        <v>0</v>
      </c>
      <c r="E529">
        <v>0</v>
      </c>
      <c r="F529">
        <f t="shared" si="130"/>
        <v>0</v>
      </c>
      <c r="G529">
        <f t="shared" si="130"/>
        <v>70</v>
      </c>
      <c r="H529" s="20">
        <f t="shared" si="131"/>
        <v>-100</v>
      </c>
    </row>
    <row r="530" spans="1:8" x14ac:dyDescent="0.25">
      <c r="A530" s="5">
        <f t="shared" si="108"/>
        <v>42530</v>
      </c>
      <c r="B530">
        <v>30</v>
      </c>
      <c r="C530">
        <v>60</v>
      </c>
      <c r="D530">
        <v>0</v>
      </c>
      <c r="E530">
        <v>10</v>
      </c>
      <c r="F530">
        <f t="shared" si="130"/>
        <v>30</v>
      </c>
      <c r="G530">
        <f t="shared" si="130"/>
        <v>70</v>
      </c>
      <c r="H530" s="20">
        <f t="shared" si="131"/>
        <v>-57.142857142857139</v>
      </c>
    </row>
    <row r="531" spans="1:8" x14ac:dyDescent="0.25">
      <c r="A531" s="5">
        <f t="shared" si="108"/>
        <v>42537</v>
      </c>
      <c r="B531">
        <v>120</v>
      </c>
      <c r="C531">
        <v>45</v>
      </c>
      <c r="D531">
        <v>0</v>
      </c>
      <c r="E531">
        <v>25</v>
      </c>
      <c r="F531">
        <f t="shared" ref="F531:G533" si="132">+B531+D531</f>
        <v>120</v>
      </c>
      <c r="G531">
        <f t="shared" si="132"/>
        <v>70</v>
      </c>
      <c r="H531" s="20">
        <f t="shared" si="131"/>
        <v>71.428571428571416</v>
      </c>
    </row>
    <row r="532" spans="1:8" x14ac:dyDescent="0.25">
      <c r="A532" s="5">
        <f t="shared" si="108"/>
        <v>42544</v>
      </c>
      <c r="B532">
        <v>120</v>
      </c>
      <c r="C532">
        <v>35</v>
      </c>
      <c r="D532">
        <v>61.1</v>
      </c>
      <c r="E532">
        <v>35</v>
      </c>
      <c r="F532">
        <f t="shared" si="132"/>
        <v>181.1</v>
      </c>
      <c r="G532">
        <f t="shared" si="132"/>
        <v>70</v>
      </c>
      <c r="H532" s="20">
        <f t="shared" si="131"/>
        <v>158.71428571428572</v>
      </c>
    </row>
    <row r="533" spans="1:8" x14ac:dyDescent="0.25">
      <c r="A533" s="5">
        <f t="shared" si="108"/>
        <v>42551</v>
      </c>
      <c r="B533">
        <v>120</v>
      </c>
      <c r="C533">
        <v>41</v>
      </c>
      <c r="D533">
        <v>61.1</v>
      </c>
      <c r="E533">
        <v>35</v>
      </c>
      <c r="F533">
        <f t="shared" si="132"/>
        <v>181.1</v>
      </c>
      <c r="G533">
        <f t="shared" si="132"/>
        <v>76</v>
      </c>
      <c r="H533" s="20">
        <f t="shared" si="131"/>
        <v>138.28947368421055</v>
      </c>
    </row>
    <row r="534" spans="1:8" x14ac:dyDescent="0.25">
      <c r="A534" s="5">
        <f t="shared" si="108"/>
        <v>42558</v>
      </c>
      <c r="B534">
        <v>90</v>
      </c>
      <c r="C534">
        <v>41</v>
      </c>
      <c r="D534">
        <v>91.1</v>
      </c>
      <c r="E534">
        <v>35</v>
      </c>
      <c r="F534">
        <f t="shared" ref="F534:G536" si="133">+B534+D534</f>
        <v>181.1</v>
      </c>
      <c r="G534">
        <f t="shared" si="133"/>
        <v>76</v>
      </c>
      <c r="H534" s="20">
        <f t="shared" ref="H534:H539" si="134">+(F534/G534-1)*100</f>
        <v>138.28947368421055</v>
      </c>
    </row>
    <row r="535" spans="1:8" x14ac:dyDescent="0.25">
      <c r="A535" s="5">
        <f t="shared" si="108"/>
        <v>42565</v>
      </c>
      <c r="B535">
        <v>90</v>
      </c>
      <c r="C535">
        <v>41</v>
      </c>
      <c r="D535">
        <v>91.1</v>
      </c>
      <c r="E535">
        <v>35</v>
      </c>
      <c r="F535">
        <f t="shared" si="133"/>
        <v>181.1</v>
      </c>
      <c r="G535">
        <f t="shared" si="133"/>
        <v>76</v>
      </c>
      <c r="H535" s="20">
        <f t="shared" si="134"/>
        <v>138.28947368421055</v>
      </c>
    </row>
    <row r="536" spans="1:8" x14ac:dyDescent="0.25">
      <c r="A536" s="5">
        <f t="shared" si="108"/>
        <v>42572</v>
      </c>
      <c r="B536">
        <v>90</v>
      </c>
      <c r="C536">
        <v>35</v>
      </c>
      <c r="D536">
        <v>91.1</v>
      </c>
      <c r="E536">
        <v>41</v>
      </c>
      <c r="F536">
        <f t="shared" si="133"/>
        <v>181.1</v>
      </c>
      <c r="G536">
        <f t="shared" si="133"/>
        <v>76</v>
      </c>
      <c r="H536" s="20">
        <f t="shared" si="134"/>
        <v>138.28947368421055</v>
      </c>
    </row>
    <row r="537" spans="1:8" x14ac:dyDescent="0.25">
      <c r="A537" s="5">
        <f t="shared" si="108"/>
        <v>42579</v>
      </c>
      <c r="B537">
        <v>60</v>
      </c>
      <c r="C537">
        <v>20</v>
      </c>
      <c r="D537">
        <v>124.1</v>
      </c>
      <c r="E537">
        <v>56</v>
      </c>
      <c r="F537">
        <f t="shared" ref="F537:G539" si="135">+B537+D537</f>
        <v>184.1</v>
      </c>
      <c r="G537">
        <f t="shared" si="135"/>
        <v>76</v>
      </c>
      <c r="H537" s="20">
        <f t="shared" si="134"/>
        <v>142.23684210526315</v>
      </c>
    </row>
    <row r="538" spans="1:8" x14ac:dyDescent="0.25">
      <c r="A538" s="5">
        <f t="shared" ref="A538:A601" si="136">+A537+7</f>
        <v>42586</v>
      </c>
      <c r="B538">
        <v>60</v>
      </c>
      <c r="C538">
        <v>20</v>
      </c>
      <c r="D538">
        <v>124.1</v>
      </c>
      <c r="E538">
        <v>56</v>
      </c>
      <c r="F538">
        <f t="shared" si="135"/>
        <v>184.1</v>
      </c>
      <c r="G538">
        <f t="shared" si="135"/>
        <v>76</v>
      </c>
      <c r="H538" s="20">
        <f t="shared" si="134"/>
        <v>142.23684210526315</v>
      </c>
    </row>
    <row r="539" spans="1:8" x14ac:dyDescent="0.25">
      <c r="A539" s="5">
        <f t="shared" si="136"/>
        <v>42593</v>
      </c>
      <c r="B539">
        <v>0</v>
      </c>
      <c r="C539">
        <v>0</v>
      </c>
      <c r="D539">
        <v>0</v>
      </c>
      <c r="E539">
        <v>57</v>
      </c>
      <c r="F539">
        <f t="shared" si="135"/>
        <v>0</v>
      </c>
      <c r="G539">
        <f t="shared" si="135"/>
        <v>57</v>
      </c>
      <c r="H539" s="20">
        <f t="shared" si="134"/>
        <v>-100</v>
      </c>
    </row>
    <row r="540" spans="1:8" x14ac:dyDescent="0.25">
      <c r="A540" s="5">
        <f t="shared" si="136"/>
        <v>42600</v>
      </c>
      <c r="B540">
        <v>0</v>
      </c>
      <c r="C540">
        <v>20</v>
      </c>
      <c r="D540">
        <v>198.1</v>
      </c>
      <c r="E540">
        <v>56</v>
      </c>
      <c r="F540">
        <f t="shared" ref="F540:G542" si="137">+B540+D540</f>
        <v>198.1</v>
      </c>
      <c r="G540">
        <f t="shared" si="137"/>
        <v>76</v>
      </c>
      <c r="H540" s="20">
        <f t="shared" ref="H540:H545" si="138">+(F540/G540-1)*100</f>
        <v>160.65789473684208</v>
      </c>
    </row>
    <row r="541" spans="1:8" x14ac:dyDescent="0.25">
      <c r="A541" s="5">
        <f t="shared" si="136"/>
        <v>42607</v>
      </c>
      <c r="B541">
        <v>0</v>
      </c>
      <c r="C541">
        <v>5</v>
      </c>
      <c r="D541">
        <v>198.1</v>
      </c>
      <c r="E541">
        <v>79</v>
      </c>
      <c r="F541">
        <f t="shared" si="137"/>
        <v>198.1</v>
      </c>
      <c r="G541">
        <f t="shared" si="137"/>
        <v>84</v>
      </c>
      <c r="H541" s="20">
        <f t="shared" si="138"/>
        <v>135.83333333333334</v>
      </c>
    </row>
    <row r="542" spans="1:8" x14ac:dyDescent="0.25">
      <c r="A542" s="5">
        <f t="shared" si="136"/>
        <v>42614</v>
      </c>
      <c r="B542">
        <v>0</v>
      </c>
      <c r="C542">
        <v>20</v>
      </c>
      <c r="D542">
        <v>198.1</v>
      </c>
      <c r="E542">
        <v>79</v>
      </c>
      <c r="F542">
        <f t="shared" si="137"/>
        <v>198.1</v>
      </c>
      <c r="G542">
        <f t="shared" si="137"/>
        <v>99</v>
      </c>
      <c r="H542" s="20">
        <f t="shared" si="138"/>
        <v>100.10101010101012</v>
      </c>
    </row>
    <row r="543" spans="1:8" x14ac:dyDescent="0.25">
      <c r="A543" s="5">
        <f t="shared" si="136"/>
        <v>42621</v>
      </c>
      <c r="B543">
        <v>0</v>
      </c>
      <c r="C543">
        <v>20</v>
      </c>
      <c r="D543">
        <v>198.1</v>
      </c>
      <c r="E543">
        <v>79</v>
      </c>
      <c r="F543">
        <f t="shared" ref="F543:G545" si="139">+B543+D543</f>
        <v>198.1</v>
      </c>
      <c r="G543">
        <f t="shared" si="139"/>
        <v>99</v>
      </c>
      <c r="H543" s="20">
        <f t="shared" si="138"/>
        <v>100.10101010101012</v>
      </c>
    </row>
    <row r="544" spans="1:8" x14ac:dyDescent="0.25">
      <c r="A544" s="5">
        <f t="shared" si="136"/>
        <v>42628</v>
      </c>
      <c r="B544">
        <v>0</v>
      </c>
      <c r="C544">
        <v>20</v>
      </c>
      <c r="D544">
        <v>198.1</v>
      </c>
      <c r="E544">
        <v>79</v>
      </c>
      <c r="F544">
        <f t="shared" si="139"/>
        <v>198.1</v>
      </c>
      <c r="G544">
        <f t="shared" si="139"/>
        <v>99</v>
      </c>
      <c r="H544" s="20">
        <f t="shared" si="138"/>
        <v>100.10101010101012</v>
      </c>
    </row>
    <row r="545" spans="1:8" x14ac:dyDescent="0.25">
      <c r="A545" s="5">
        <f t="shared" si="136"/>
        <v>42635</v>
      </c>
      <c r="B545">
        <v>0</v>
      </c>
      <c r="C545">
        <v>20</v>
      </c>
      <c r="D545">
        <v>198.1</v>
      </c>
      <c r="E545">
        <v>79</v>
      </c>
      <c r="F545">
        <f t="shared" si="139"/>
        <v>198.1</v>
      </c>
      <c r="G545">
        <f t="shared" si="139"/>
        <v>99</v>
      </c>
      <c r="H545" s="20">
        <f t="shared" si="138"/>
        <v>100.10101010101012</v>
      </c>
    </row>
    <row r="546" spans="1:8" x14ac:dyDescent="0.25">
      <c r="A546" s="5">
        <f t="shared" si="136"/>
        <v>42642</v>
      </c>
      <c r="B546">
        <v>0</v>
      </c>
      <c r="C546">
        <v>20</v>
      </c>
      <c r="D546">
        <v>198.1</v>
      </c>
      <c r="E546">
        <v>79</v>
      </c>
      <c r="F546">
        <f t="shared" ref="F546:G548" si="140">+B546+D546</f>
        <v>198.1</v>
      </c>
      <c r="G546">
        <f t="shared" si="140"/>
        <v>99</v>
      </c>
      <c r="H546" s="20">
        <f t="shared" ref="H546:H551" si="141">+(F546/G546-1)*100</f>
        <v>100.10101010101012</v>
      </c>
    </row>
    <row r="547" spans="1:8" x14ac:dyDescent="0.25">
      <c r="A547" s="5">
        <f t="shared" si="136"/>
        <v>42649</v>
      </c>
      <c r="B547">
        <v>0</v>
      </c>
      <c r="C547" s="54">
        <v>20</v>
      </c>
      <c r="D547">
        <v>198.1</v>
      </c>
      <c r="E547" s="54">
        <v>79</v>
      </c>
      <c r="F547">
        <f t="shared" si="140"/>
        <v>198.1</v>
      </c>
      <c r="G547">
        <f t="shared" si="140"/>
        <v>99</v>
      </c>
      <c r="H547" s="20">
        <f t="shared" si="141"/>
        <v>100.10101010101012</v>
      </c>
    </row>
    <row r="548" spans="1:8" x14ac:dyDescent="0.25">
      <c r="A548" s="5">
        <f t="shared" si="136"/>
        <v>42656</v>
      </c>
      <c r="B548">
        <v>0</v>
      </c>
      <c r="C548">
        <v>20</v>
      </c>
      <c r="D548">
        <v>198.1</v>
      </c>
      <c r="E548">
        <v>79</v>
      </c>
      <c r="F548">
        <f t="shared" si="140"/>
        <v>198.1</v>
      </c>
      <c r="G548">
        <f t="shared" si="140"/>
        <v>99</v>
      </c>
      <c r="H548" s="20">
        <f t="shared" si="141"/>
        <v>100.10101010101012</v>
      </c>
    </row>
    <row r="549" spans="1:8" x14ac:dyDescent="0.25">
      <c r="A549" s="5">
        <f t="shared" si="136"/>
        <v>42663</v>
      </c>
      <c r="B549">
        <v>0</v>
      </c>
      <c r="C549">
        <v>15</v>
      </c>
      <c r="D549">
        <v>198.1</v>
      </c>
      <c r="E549">
        <v>84</v>
      </c>
      <c r="F549">
        <f t="shared" ref="F549:G551" si="142">+B549+D549</f>
        <v>198.1</v>
      </c>
      <c r="G549">
        <f t="shared" si="142"/>
        <v>99</v>
      </c>
      <c r="H549" s="20">
        <f t="shared" si="141"/>
        <v>100.10101010101012</v>
      </c>
    </row>
    <row r="550" spans="1:8" x14ac:dyDescent="0.25">
      <c r="A550" s="5">
        <f t="shared" si="136"/>
        <v>42670</v>
      </c>
      <c r="B550">
        <v>30</v>
      </c>
      <c r="C550">
        <v>20</v>
      </c>
      <c r="D550">
        <v>198.1</v>
      </c>
      <c r="E550">
        <v>84</v>
      </c>
      <c r="F550">
        <f t="shared" si="142"/>
        <v>228.1</v>
      </c>
      <c r="G550">
        <f t="shared" si="142"/>
        <v>104</v>
      </c>
      <c r="H550" s="20">
        <f t="shared" si="141"/>
        <v>119.32692307692308</v>
      </c>
    </row>
    <row r="551" spans="1:8" x14ac:dyDescent="0.25">
      <c r="A551" s="5">
        <f t="shared" si="136"/>
        <v>42677</v>
      </c>
      <c r="B551">
        <v>30</v>
      </c>
      <c r="C551">
        <v>20</v>
      </c>
      <c r="D551">
        <v>214.9</v>
      </c>
      <c r="E551">
        <v>84</v>
      </c>
      <c r="F551">
        <f t="shared" si="142"/>
        <v>244.9</v>
      </c>
      <c r="G551">
        <f t="shared" si="142"/>
        <v>104</v>
      </c>
      <c r="H551" s="20">
        <f t="shared" si="141"/>
        <v>135.48076923076923</v>
      </c>
    </row>
    <row r="552" spans="1:8" x14ac:dyDescent="0.25">
      <c r="A552" s="5">
        <f t="shared" si="136"/>
        <v>42684</v>
      </c>
      <c r="B552">
        <v>30</v>
      </c>
      <c r="C552">
        <v>32</v>
      </c>
      <c r="D552">
        <v>214.9</v>
      </c>
      <c r="E552">
        <v>84</v>
      </c>
      <c r="F552">
        <f t="shared" ref="F552:G554" si="143">+B552+D552</f>
        <v>244.9</v>
      </c>
      <c r="G552">
        <f t="shared" si="143"/>
        <v>116</v>
      </c>
      <c r="H552" s="20">
        <f t="shared" ref="H552:H557" si="144">+(F552/G552-1)*100</f>
        <v>111.12068965517241</v>
      </c>
    </row>
    <row r="553" spans="1:8" x14ac:dyDescent="0.25">
      <c r="A553" s="5">
        <f t="shared" si="136"/>
        <v>42691</v>
      </c>
      <c r="B553">
        <v>30</v>
      </c>
      <c r="C553">
        <v>32</v>
      </c>
      <c r="D553">
        <v>214.9</v>
      </c>
      <c r="E553">
        <v>84</v>
      </c>
      <c r="F553">
        <f t="shared" si="143"/>
        <v>244.9</v>
      </c>
      <c r="G553">
        <f t="shared" si="143"/>
        <v>116</v>
      </c>
      <c r="H553" s="20">
        <f t="shared" si="144"/>
        <v>111.12068965517241</v>
      </c>
    </row>
    <row r="554" spans="1:8" x14ac:dyDescent="0.25">
      <c r="A554" s="5">
        <f t="shared" si="136"/>
        <v>42698</v>
      </c>
      <c r="B554">
        <v>30</v>
      </c>
      <c r="C554">
        <v>10</v>
      </c>
      <c r="D554">
        <v>214.9</v>
      </c>
      <c r="E554">
        <v>106</v>
      </c>
      <c r="F554">
        <f t="shared" si="143"/>
        <v>244.9</v>
      </c>
      <c r="G554">
        <f t="shared" si="143"/>
        <v>116</v>
      </c>
      <c r="H554" s="20">
        <f t="shared" si="144"/>
        <v>111.12068965517241</v>
      </c>
    </row>
    <row r="555" spans="1:8" x14ac:dyDescent="0.25">
      <c r="A555" s="5">
        <f t="shared" si="136"/>
        <v>42705</v>
      </c>
      <c r="B555">
        <v>30</v>
      </c>
      <c r="C555">
        <v>10</v>
      </c>
      <c r="D555">
        <v>214.9</v>
      </c>
      <c r="E555">
        <v>106</v>
      </c>
      <c r="F555">
        <f t="shared" ref="F555:G557" si="145">+B555+D555</f>
        <v>244.9</v>
      </c>
      <c r="G555">
        <f t="shared" si="145"/>
        <v>116</v>
      </c>
      <c r="H555" s="20">
        <f t="shared" si="144"/>
        <v>111.12068965517241</v>
      </c>
    </row>
    <row r="556" spans="1:8" x14ac:dyDescent="0.25">
      <c r="A556" s="5">
        <f t="shared" si="136"/>
        <v>42712</v>
      </c>
      <c r="B556">
        <v>0</v>
      </c>
      <c r="C556">
        <v>10</v>
      </c>
      <c r="D556">
        <v>247.9</v>
      </c>
      <c r="E556">
        <v>106</v>
      </c>
      <c r="F556">
        <f t="shared" si="145"/>
        <v>247.9</v>
      </c>
      <c r="G556">
        <f t="shared" si="145"/>
        <v>116</v>
      </c>
      <c r="H556" s="20">
        <f t="shared" si="144"/>
        <v>113.70689655172414</v>
      </c>
    </row>
    <row r="557" spans="1:8" x14ac:dyDescent="0.25">
      <c r="A557" s="5">
        <f t="shared" si="136"/>
        <v>42719</v>
      </c>
      <c r="B557">
        <v>0</v>
      </c>
      <c r="C557">
        <v>10</v>
      </c>
      <c r="D557">
        <v>247.9</v>
      </c>
      <c r="E557">
        <v>106</v>
      </c>
      <c r="F557">
        <f t="shared" si="145"/>
        <v>247.9</v>
      </c>
      <c r="G557">
        <f t="shared" si="145"/>
        <v>116</v>
      </c>
      <c r="H557" s="20">
        <f t="shared" si="144"/>
        <v>113.70689655172414</v>
      </c>
    </row>
    <row r="558" spans="1:8" x14ac:dyDescent="0.25">
      <c r="A558" s="5">
        <f t="shared" si="136"/>
        <v>42726</v>
      </c>
      <c r="B558">
        <v>0</v>
      </c>
      <c r="C558">
        <v>10</v>
      </c>
      <c r="D558">
        <v>247.9</v>
      </c>
      <c r="E558">
        <v>106</v>
      </c>
      <c r="F558">
        <f t="shared" ref="F558:G560" si="146">+B558+D558</f>
        <v>247.9</v>
      </c>
      <c r="G558">
        <f t="shared" si="146"/>
        <v>116</v>
      </c>
      <c r="H558" s="20">
        <f t="shared" ref="H558:H563" si="147">+(F558/G558-1)*100</f>
        <v>113.70689655172414</v>
      </c>
    </row>
    <row r="559" spans="1:8" x14ac:dyDescent="0.25">
      <c r="A559" s="5">
        <f t="shared" si="136"/>
        <v>42733</v>
      </c>
      <c r="B559">
        <v>0</v>
      </c>
      <c r="C559">
        <v>10</v>
      </c>
      <c r="D559">
        <v>247.9</v>
      </c>
      <c r="E559">
        <v>106</v>
      </c>
      <c r="F559">
        <f t="shared" si="146"/>
        <v>247.9</v>
      </c>
      <c r="G559">
        <f t="shared" si="146"/>
        <v>116</v>
      </c>
      <c r="H559" s="20">
        <f t="shared" si="147"/>
        <v>113.70689655172414</v>
      </c>
    </row>
    <row r="560" spans="1:8" x14ac:dyDescent="0.25">
      <c r="A560" s="5">
        <f t="shared" si="136"/>
        <v>42740</v>
      </c>
      <c r="B560">
        <v>0</v>
      </c>
      <c r="C560">
        <v>10</v>
      </c>
      <c r="D560">
        <v>247.9</v>
      </c>
      <c r="E560">
        <v>106</v>
      </c>
      <c r="F560">
        <f t="shared" si="146"/>
        <v>247.9</v>
      </c>
      <c r="G560">
        <f t="shared" si="146"/>
        <v>116</v>
      </c>
      <c r="H560" s="20">
        <f t="shared" si="147"/>
        <v>113.70689655172414</v>
      </c>
    </row>
    <row r="561" spans="1:9" x14ac:dyDescent="0.25">
      <c r="A561" s="5">
        <f t="shared" si="136"/>
        <v>42747</v>
      </c>
      <c r="B561">
        <v>0</v>
      </c>
      <c r="C561">
        <v>10</v>
      </c>
      <c r="D561">
        <v>247.9</v>
      </c>
      <c r="E561">
        <v>106</v>
      </c>
      <c r="F561">
        <f t="shared" ref="F561:G563" si="148">+B561+D561</f>
        <v>247.9</v>
      </c>
      <c r="G561">
        <f t="shared" si="148"/>
        <v>116</v>
      </c>
      <c r="H561" s="20">
        <f t="shared" si="147"/>
        <v>113.70689655172414</v>
      </c>
    </row>
    <row r="562" spans="1:9" x14ac:dyDescent="0.25">
      <c r="A562" s="5">
        <f t="shared" si="136"/>
        <v>42754</v>
      </c>
      <c r="B562">
        <v>0</v>
      </c>
      <c r="C562">
        <v>10</v>
      </c>
      <c r="D562">
        <v>247.9</v>
      </c>
      <c r="E562">
        <v>106</v>
      </c>
      <c r="F562">
        <f t="shared" si="148"/>
        <v>247.9</v>
      </c>
      <c r="G562">
        <f t="shared" si="148"/>
        <v>116</v>
      </c>
      <c r="H562" s="20">
        <f t="shared" si="147"/>
        <v>113.70689655172414</v>
      </c>
    </row>
    <row r="563" spans="1:9" x14ac:dyDescent="0.25">
      <c r="A563" s="5">
        <f t="shared" si="136"/>
        <v>42761</v>
      </c>
      <c r="B563">
        <v>0</v>
      </c>
      <c r="C563">
        <v>10</v>
      </c>
      <c r="D563">
        <v>247.9</v>
      </c>
      <c r="E563">
        <v>106</v>
      </c>
      <c r="F563">
        <f t="shared" si="148"/>
        <v>247.9</v>
      </c>
      <c r="G563">
        <f t="shared" si="148"/>
        <v>116</v>
      </c>
      <c r="H563" s="20">
        <f t="shared" si="147"/>
        <v>113.70689655172414</v>
      </c>
    </row>
    <row r="564" spans="1:9" x14ac:dyDescent="0.25">
      <c r="A564" s="5">
        <f t="shared" si="136"/>
        <v>42768</v>
      </c>
      <c r="B564">
        <v>0</v>
      </c>
      <c r="C564">
        <v>10</v>
      </c>
      <c r="D564">
        <v>247.9</v>
      </c>
      <c r="E564">
        <v>106</v>
      </c>
      <c r="F564">
        <f t="shared" ref="F564:F575" si="149">+B564+D564</f>
        <v>247.9</v>
      </c>
      <c r="G564">
        <f t="shared" ref="G564:G575" si="150">+C564+E564</f>
        <v>116</v>
      </c>
      <c r="H564" s="20">
        <f t="shared" ref="H564:H575" si="151">+(F564/G564-1)*100</f>
        <v>113.70689655172414</v>
      </c>
    </row>
    <row r="565" spans="1:9" x14ac:dyDescent="0.25">
      <c r="A565" s="5">
        <f t="shared" si="136"/>
        <v>42775</v>
      </c>
      <c r="B565">
        <v>0</v>
      </c>
      <c r="C565">
        <v>10</v>
      </c>
      <c r="D565">
        <v>277.89999999999998</v>
      </c>
      <c r="E565">
        <v>106</v>
      </c>
      <c r="F565">
        <f t="shared" si="149"/>
        <v>277.89999999999998</v>
      </c>
      <c r="G565">
        <f t="shared" si="150"/>
        <v>116</v>
      </c>
      <c r="H565" s="20">
        <f t="shared" si="151"/>
        <v>139.56896551724137</v>
      </c>
    </row>
    <row r="566" spans="1:9" x14ac:dyDescent="0.25">
      <c r="A566" s="5">
        <f t="shared" si="136"/>
        <v>42782</v>
      </c>
      <c r="B566">
        <v>0</v>
      </c>
      <c r="C566">
        <v>10</v>
      </c>
      <c r="D566">
        <v>307.89999999999998</v>
      </c>
      <c r="E566">
        <v>106</v>
      </c>
      <c r="F566">
        <f t="shared" si="149"/>
        <v>307.89999999999998</v>
      </c>
      <c r="G566">
        <f t="shared" si="150"/>
        <v>116</v>
      </c>
      <c r="H566" s="20">
        <f t="shared" si="151"/>
        <v>165.43103448275863</v>
      </c>
    </row>
    <row r="567" spans="1:9" x14ac:dyDescent="0.25">
      <c r="A567" s="5">
        <f t="shared" si="136"/>
        <v>42789</v>
      </c>
      <c r="B567">
        <v>0</v>
      </c>
      <c r="C567">
        <v>30</v>
      </c>
      <c r="D567">
        <v>307.89999999999998</v>
      </c>
      <c r="E567">
        <v>116</v>
      </c>
      <c r="F567">
        <f t="shared" si="149"/>
        <v>307.89999999999998</v>
      </c>
      <c r="G567">
        <f t="shared" si="150"/>
        <v>146</v>
      </c>
      <c r="H567" s="20">
        <f t="shared" si="151"/>
        <v>110.89041095890408</v>
      </c>
    </row>
    <row r="568" spans="1:9" x14ac:dyDescent="0.25">
      <c r="A568" s="5">
        <f t="shared" si="136"/>
        <v>42796</v>
      </c>
      <c r="B568">
        <v>0</v>
      </c>
      <c r="C568">
        <v>30</v>
      </c>
      <c r="D568">
        <v>307.89999999999998</v>
      </c>
      <c r="E568">
        <v>141.69999999999999</v>
      </c>
      <c r="F568">
        <f t="shared" si="149"/>
        <v>307.89999999999998</v>
      </c>
      <c r="G568">
        <f t="shared" si="150"/>
        <v>171.7</v>
      </c>
      <c r="H568" s="20">
        <f t="shared" si="151"/>
        <v>79.324403028538143</v>
      </c>
    </row>
    <row r="569" spans="1:9" x14ac:dyDescent="0.25">
      <c r="A569" s="5">
        <f t="shared" si="136"/>
        <v>42803</v>
      </c>
      <c r="B569">
        <v>0</v>
      </c>
      <c r="C569">
        <v>30</v>
      </c>
      <c r="D569">
        <v>307.89999999999998</v>
      </c>
      <c r="E569">
        <v>141.69999999999999</v>
      </c>
      <c r="F569">
        <f t="shared" si="149"/>
        <v>307.89999999999998</v>
      </c>
      <c r="G569">
        <f t="shared" si="150"/>
        <v>171.7</v>
      </c>
      <c r="H569" s="20">
        <f t="shared" si="151"/>
        <v>79.324403028538143</v>
      </c>
    </row>
    <row r="570" spans="1:9" x14ac:dyDescent="0.25">
      <c r="A570" s="5">
        <f t="shared" si="136"/>
        <v>42810</v>
      </c>
      <c r="B570">
        <v>0</v>
      </c>
      <c r="C570">
        <v>22</v>
      </c>
      <c r="D570">
        <v>307.89999999999998</v>
      </c>
      <c r="E570">
        <v>171.7</v>
      </c>
      <c r="F570">
        <f t="shared" si="149"/>
        <v>307.89999999999998</v>
      </c>
      <c r="G570">
        <f t="shared" si="150"/>
        <v>193.7</v>
      </c>
      <c r="H570" s="20">
        <f t="shared" si="151"/>
        <v>58.957150232318021</v>
      </c>
    </row>
    <row r="571" spans="1:9" x14ac:dyDescent="0.25">
      <c r="A571" s="5">
        <f t="shared" si="136"/>
        <v>42817</v>
      </c>
      <c r="B571">
        <v>0</v>
      </c>
      <c r="C571">
        <v>0</v>
      </c>
      <c r="D571">
        <v>307.89999999999998</v>
      </c>
      <c r="E571">
        <v>193.7</v>
      </c>
      <c r="F571">
        <f t="shared" si="149"/>
        <v>307.89999999999998</v>
      </c>
      <c r="G571">
        <f t="shared" si="150"/>
        <v>193.7</v>
      </c>
      <c r="H571" s="20">
        <f t="shared" si="151"/>
        <v>58.957150232318021</v>
      </c>
    </row>
    <row r="572" spans="1:9" x14ac:dyDescent="0.25">
      <c r="A572" s="5">
        <f t="shared" si="136"/>
        <v>42824</v>
      </c>
      <c r="B572">
        <v>0</v>
      </c>
      <c r="C572">
        <v>0</v>
      </c>
      <c r="D572">
        <v>307.89999999999998</v>
      </c>
      <c r="E572">
        <v>193.7</v>
      </c>
      <c r="F572">
        <f t="shared" si="149"/>
        <v>307.89999999999998</v>
      </c>
      <c r="G572">
        <f t="shared" si="150"/>
        <v>193.7</v>
      </c>
      <c r="H572" s="20">
        <f t="shared" si="151"/>
        <v>58.957150232318021</v>
      </c>
    </row>
    <row r="573" spans="1:9" x14ac:dyDescent="0.25">
      <c r="A573" s="5">
        <f t="shared" si="136"/>
        <v>42831</v>
      </c>
      <c r="B573">
        <v>0</v>
      </c>
      <c r="C573">
        <v>0</v>
      </c>
      <c r="D573">
        <v>307.89999999999998</v>
      </c>
      <c r="E573">
        <v>193.7</v>
      </c>
      <c r="F573">
        <f t="shared" si="149"/>
        <v>307.89999999999998</v>
      </c>
      <c r="G573">
        <f t="shared" si="150"/>
        <v>193.7</v>
      </c>
      <c r="H573" s="20">
        <f t="shared" si="151"/>
        <v>58.957150232318021</v>
      </c>
    </row>
    <row r="574" spans="1:9" x14ac:dyDescent="0.25">
      <c r="A574" s="5">
        <f t="shared" si="136"/>
        <v>42838</v>
      </c>
      <c r="B574">
        <v>0</v>
      </c>
      <c r="C574">
        <v>0</v>
      </c>
      <c r="D574">
        <v>307.89999999999998</v>
      </c>
      <c r="E574">
        <v>193.7</v>
      </c>
      <c r="F574">
        <f t="shared" si="149"/>
        <v>307.89999999999998</v>
      </c>
      <c r="G574">
        <f t="shared" si="150"/>
        <v>193.7</v>
      </c>
      <c r="H574" s="20">
        <f t="shared" si="151"/>
        <v>58.957150232318021</v>
      </c>
    </row>
    <row r="575" spans="1:9" x14ac:dyDescent="0.25">
      <c r="A575" s="5">
        <f t="shared" si="136"/>
        <v>42845</v>
      </c>
      <c r="B575">
        <v>0</v>
      </c>
      <c r="C575">
        <v>0</v>
      </c>
      <c r="D575">
        <v>307.89999999999998</v>
      </c>
      <c r="E575">
        <v>193.7</v>
      </c>
      <c r="F575">
        <f t="shared" si="149"/>
        <v>307.89999999999998</v>
      </c>
      <c r="G575">
        <f t="shared" si="150"/>
        <v>193.7</v>
      </c>
      <c r="H575" s="20">
        <f t="shared" si="151"/>
        <v>58.957150232318021</v>
      </c>
    </row>
    <row r="576" spans="1:9" x14ac:dyDescent="0.25">
      <c r="A576" s="5">
        <f t="shared" si="136"/>
        <v>42852</v>
      </c>
      <c r="B576">
        <v>0</v>
      </c>
      <c r="C576">
        <v>0</v>
      </c>
      <c r="D576">
        <v>307.89999999999998</v>
      </c>
      <c r="E576">
        <v>193.7</v>
      </c>
      <c r="F576">
        <f t="shared" ref="F576:F625" si="152">+B576+D576</f>
        <v>307.89999999999998</v>
      </c>
      <c r="G576">
        <f t="shared" ref="G576:G625" si="153">+C576+E576</f>
        <v>193.7</v>
      </c>
      <c r="H576" s="20">
        <f t="shared" ref="H576:H625" si="154">+(F576/G576-1)*100</f>
        <v>58.957150232318021</v>
      </c>
      <c r="I576">
        <v>0</v>
      </c>
    </row>
    <row r="577" spans="1:9" x14ac:dyDescent="0.25">
      <c r="A577" s="5">
        <f t="shared" si="136"/>
        <v>42859</v>
      </c>
      <c r="B577">
        <v>0</v>
      </c>
      <c r="C577">
        <v>0</v>
      </c>
      <c r="D577">
        <v>337.9</v>
      </c>
      <c r="E577">
        <v>223.7</v>
      </c>
      <c r="F577">
        <f t="shared" si="152"/>
        <v>337.9</v>
      </c>
      <c r="G577">
        <f t="shared" si="153"/>
        <v>223.7</v>
      </c>
      <c r="H577" s="20">
        <f t="shared" si="154"/>
        <v>51.050514081358969</v>
      </c>
      <c r="I577">
        <v>0</v>
      </c>
    </row>
    <row r="578" spans="1:9" x14ac:dyDescent="0.25">
      <c r="A578" s="5">
        <f t="shared" si="136"/>
        <v>42866</v>
      </c>
      <c r="B578">
        <v>6</v>
      </c>
      <c r="C578">
        <v>0</v>
      </c>
      <c r="D578">
        <v>337.9</v>
      </c>
      <c r="E578">
        <v>223.7</v>
      </c>
      <c r="F578">
        <f t="shared" si="152"/>
        <v>343.9</v>
      </c>
      <c r="G578">
        <f t="shared" si="153"/>
        <v>223.7</v>
      </c>
      <c r="H578" s="20">
        <f t="shared" si="154"/>
        <v>53.732677693339291</v>
      </c>
      <c r="I578">
        <v>0</v>
      </c>
    </row>
    <row r="579" spans="1:9" x14ac:dyDescent="0.25">
      <c r="A579" s="5">
        <f t="shared" si="136"/>
        <v>42873</v>
      </c>
      <c r="B579">
        <v>6</v>
      </c>
      <c r="C579">
        <v>0</v>
      </c>
      <c r="D579">
        <v>397.9</v>
      </c>
      <c r="E579">
        <v>238.7</v>
      </c>
      <c r="F579">
        <f t="shared" si="152"/>
        <v>403.9</v>
      </c>
      <c r="G579">
        <f t="shared" si="153"/>
        <v>238.7</v>
      </c>
      <c r="H579" s="20">
        <f t="shared" si="154"/>
        <v>69.208211143695024</v>
      </c>
      <c r="I579">
        <v>0</v>
      </c>
    </row>
    <row r="580" spans="1:9" x14ac:dyDescent="0.25">
      <c r="A580" s="5">
        <f t="shared" si="136"/>
        <v>42880</v>
      </c>
      <c r="B580">
        <v>6</v>
      </c>
      <c r="C580">
        <v>0</v>
      </c>
      <c r="D580">
        <v>397.9</v>
      </c>
      <c r="E580">
        <v>238.7</v>
      </c>
      <c r="F580">
        <f t="shared" si="152"/>
        <v>403.9</v>
      </c>
      <c r="G580">
        <f t="shared" si="153"/>
        <v>238.7</v>
      </c>
      <c r="H580" s="20">
        <f t="shared" si="154"/>
        <v>69.208211143695024</v>
      </c>
      <c r="I580">
        <v>0</v>
      </c>
    </row>
    <row r="581" spans="1:9" x14ac:dyDescent="0.25">
      <c r="A581" s="5">
        <f t="shared" si="136"/>
        <v>42887</v>
      </c>
      <c r="B581">
        <v>6</v>
      </c>
      <c r="C581">
        <v>0</v>
      </c>
      <c r="D581">
        <v>0</v>
      </c>
      <c r="E581">
        <v>0</v>
      </c>
      <c r="F581">
        <f t="shared" si="152"/>
        <v>6</v>
      </c>
      <c r="G581">
        <f t="shared" si="153"/>
        <v>0</v>
      </c>
      <c r="H581" s="20" t="e">
        <f t="shared" si="154"/>
        <v>#DIV/0!</v>
      </c>
      <c r="I581">
        <v>0</v>
      </c>
    </row>
    <row r="582" spans="1:9" x14ac:dyDescent="0.25">
      <c r="A582" s="5">
        <f t="shared" si="136"/>
        <v>42894</v>
      </c>
      <c r="B582">
        <v>6</v>
      </c>
      <c r="C582">
        <v>30</v>
      </c>
      <c r="D582">
        <v>0</v>
      </c>
      <c r="E582">
        <v>0</v>
      </c>
      <c r="F582">
        <f t="shared" si="152"/>
        <v>6</v>
      </c>
      <c r="G582">
        <f t="shared" si="153"/>
        <v>30</v>
      </c>
      <c r="H582" s="20">
        <f t="shared" si="154"/>
        <v>-80</v>
      </c>
    </row>
    <row r="583" spans="1:9" x14ac:dyDescent="0.25">
      <c r="A583" s="5">
        <f t="shared" si="136"/>
        <v>42901</v>
      </c>
      <c r="B583">
        <v>0</v>
      </c>
      <c r="C583">
        <v>120</v>
      </c>
      <c r="D583">
        <v>6</v>
      </c>
      <c r="E583">
        <v>0</v>
      </c>
      <c r="F583">
        <f t="shared" si="152"/>
        <v>6</v>
      </c>
      <c r="G583">
        <f t="shared" si="153"/>
        <v>120</v>
      </c>
      <c r="H583" s="20">
        <f t="shared" si="154"/>
        <v>-95</v>
      </c>
    </row>
    <row r="584" spans="1:9" x14ac:dyDescent="0.25">
      <c r="A584" s="5">
        <f t="shared" si="136"/>
        <v>42908</v>
      </c>
      <c r="B584">
        <v>0</v>
      </c>
      <c r="C584">
        <v>120</v>
      </c>
      <c r="D584">
        <v>6</v>
      </c>
      <c r="E584">
        <v>61.1</v>
      </c>
      <c r="F584">
        <f t="shared" si="152"/>
        <v>6</v>
      </c>
      <c r="G584">
        <f t="shared" si="153"/>
        <v>181.1</v>
      </c>
      <c r="H584" s="20">
        <f t="shared" si="154"/>
        <v>-96.686913307564879</v>
      </c>
    </row>
    <row r="585" spans="1:9" x14ac:dyDescent="0.25">
      <c r="A585" s="5">
        <f t="shared" si="136"/>
        <v>42915</v>
      </c>
      <c r="B585">
        <v>0</v>
      </c>
      <c r="C585">
        <v>120</v>
      </c>
      <c r="D585">
        <v>6</v>
      </c>
      <c r="E585">
        <v>61.1</v>
      </c>
      <c r="F585">
        <f t="shared" si="152"/>
        <v>6</v>
      </c>
      <c r="G585">
        <f t="shared" si="153"/>
        <v>181.1</v>
      </c>
      <c r="H585" s="20">
        <f t="shared" si="154"/>
        <v>-96.686913307564879</v>
      </c>
    </row>
    <row r="586" spans="1:9" x14ac:dyDescent="0.25">
      <c r="A586" s="5">
        <f t="shared" si="136"/>
        <v>42922</v>
      </c>
      <c r="B586">
        <v>30</v>
      </c>
      <c r="C586">
        <v>90</v>
      </c>
      <c r="D586">
        <v>6</v>
      </c>
      <c r="E586">
        <v>91.1</v>
      </c>
      <c r="F586">
        <f t="shared" si="152"/>
        <v>36</v>
      </c>
      <c r="G586">
        <f t="shared" si="153"/>
        <v>181.1</v>
      </c>
      <c r="H586" s="20">
        <f t="shared" si="154"/>
        <v>-80.121479845389288</v>
      </c>
    </row>
    <row r="587" spans="1:9" x14ac:dyDescent="0.25">
      <c r="A587" s="5">
        <f t="shared" si="136"/>
        <v>42929</v>
      </c>
      <c r="B587">
        <v>105</v>
      </c>
      <c r="C587">
        <v>90</v>
      </c>
      <c r="D587">
        <v>6</v>
      </c>
      <c r="E587">
        <v>91.1</v>
      </c>
      <c r="F587">
        <f t="shared" si="152"/>
        <v>111</v>
      </c>
      <c r="G587">
        <f t="shared" si="153"/>
        <v>181.1</v>
      </c>
      <c r="H587" s="20">
        <f t="shared" si="154"/>
        <v>-38.707896189950297</v>
      </c>
    </row>
    <row r="588" spans="1:9" x14ac:dyDescent="0.25">
      <c r="A588" s="5">
        <f t="shared" si="136"/>
        <v>42936</v>
      </c>
      <c r="B588">
        <v>110.5</v>
      </c>
      <c r="C588">
        <v>90</v>
      </c>
      <c r="D588">
        <v>6</v>
      </c>
      <c r="E588">
        <v>91.1</v>
      </c>
      <c r="F588">
        <f t="shared" si="152"/>
        <v>116.5</v>
      </c>
      <c r="G588">
        <f t="shared" si="153"/>
        <v>181.1</v>
      </c>
      <c r="H588" s="20">
        <f t="shared" si="154"/>
        <v>-35.670900055218112</v>
      </c>
    </row>
    <row r="589" spans="1:9" x14ac:dyDescent="0.25">
      <c r="A589" s="5">
        <f t="shared" si="136"/>
        <v>42943</v>
      </c>
      <c r="B589">
        <v>20.5</v>
      </c>
      <c r="C589">
        <v>60</v>
      </c>
      <c r="D589">
        <v>96</v>
      </c>
      <c r="E589">
        <v>124.1</v>
      </c>
      <c r="F589">
        <f t="shared" si="152"/>
        <v>116.5</v>
      </c>
      <c r="G589">
        <f t="shared" si="153"/>
        <v>184.1</v>
      </c>
      <c r="H589" s="20">
        <f t="shared" si="154"/>
        <v>-36.719174361759912</v>
      </c>
    </row>
    <row r="590" spans="1:9" x14ac:dyDescent="0.25">
      <c r="A590" s="5">
        <f t="shared" si="136"/>
        <v>42950</v>
      </c>
      <c r="B590">
        <v>15</v>
      </c>
      <c r="C590">
        <v>60</v>
      </c>
      <c r="D590">
        <v>101.5</v>
      </c>
      <c r="E590">
        <v>124.1</v>
      </c>
      <c r="F590">
        <f t="shared" si="152"/>
        <v>116.5</v>
      </c>
      <c r="G590">
        <f t="shared" si="153"/>
        <v>184.1</v>
      </c>
      <c r="H590" s="20">
        <f t="shared" si="154"/>
        <v>-36.719174361759912</v>
      </c>
    </row>
    <row r="591" spans="1:9" x14ac:dyDescent="0.25">
      <c r="A591" s="5">
        <f t="shared" si="136"/>
        <v>42957</v>
      </c>
      <c r="B591">
        <v>45</v>
      </c>
      <c r="C591">
        <v>30</v>
      </c>
      <c r="D591">
        <v>101.5</v>
      </c>
      <c r="E591">
        <v>157.1</v>
      </c>
      <c r="F591">
        <f t="shared" si="152"/>
        <v>146.5</v>
      </c>
      <c r="G591">
        <f t="shared" si="153"/>
        <v>187.1</v>
      </c>
      <c r="H591" s="20">
        <f t="shared" si="154"/>
        <v>-21.699625868519501</v>
      </c>
    </row>
    <row r="592" spans="1:9" x14ac:dyDescent="0.25">
      <c r="A592" s="5">
        <f t="shared" si="136"/>
        <v>42964</v>
      </c>
      <c r="B592">
        <v>45</v>
      </c>
      <c r="C592">
        <v>0</v>
      </c>
      <c r="D592">
        <v>101.5</v>
      </c>
      <c r="E592">
        <v>198.1</v>
      </c>
      <c r="F592">
        <f t="shared" si="152"/>
        <v>146.5</v>
      </c>
      <c r="G592">
        <f t="shared" si="153"/>
        <v>198.1</v>
      </c>
      <c r="H592" s="20">
        <f t="shared" si="154"/>
        <v>-26.047450782433113</v>
      </c>
    </row>
    <row r="593" spans="1:8" x14ac:dyDescent="0.25">
      <c r="A593" s="5">
        <f t="shared" si="136"/>
        <v>42971</v>
      </c>
      <c r="B593">
        <v>30</v>
      </c>
      <c r="C593">
        <v>0</v>
      </c>
      <c r="D593">
        <v>116.5</v>
      </c>
      <c r="E593">
        <v>198.1</v>
      </c>
      <c r="F593">
        <f t="shared" si="152"/>
        <v>146.5</v>
      </c>
      <c r="G593">
        <f t="shared" si="153"/>
        <v>198.1</v>
      </c>
      <c r="H593" s="20">
        <f t="shared" si="154"/>
        <v>-26.047450782433113</v>
      </c>
    </row>
    <row r="594" spans="1:8" x14ac:dyDescent="0.25">
      <c r="A594" s="5">
        <f t="shared" si="136"/>
        <v>42978</v>
      </c>
      <c r="B594">
        <v>30</v>
      </c>
      <c r="C594">
        <v>0</v>
      </c>
      <c r="D594">
        <v>116.5</v>
      </c>
      <c r="E594">
        <v>198.1</v>
      </c>
      <c r="F594">
        <f t="shared" si="152"/>
        <v>146.5</v>
      </c>
      <c r="G594">
        <f t="shared" si="153"/>
        <v>198.1</v>
      </c>
      <c r="H594" s="20">
        <f t="shared" si="154"/>
        <v>-26.047450782433113</v>
      </c>
    </row>
    <row r="595" spans="1:8" x14ac:dyDescent="0.25">
      <c r="A595" s="5">
        <f t="shared" si="136"/>
        <v>42985</v>
      </c>
      <c r="B595">
        <v>0</v>
      </c>
      <c r="C595">
        <v>0</v>
      </c>
      <c r="D595">
        <v>146.5</v>
      </c>
      <c r="E595">
        <v>198.1</v>
      </c>
      <c r="F595">
        <f t="shared" si="152"/>
        <v>146.5</v>
      </c>
      <c r="G595">
        <f t="shared" si="153"/>
        <v>198.1</v>
      </c>
      <c r="H595" s="20">
        <f t="shared" si="154"/>
        <v>-26.047450782433113</v>
      </c>
    </row>
    <row r="596" spans="1:8" x14ac:dyDescent="0.25">
      <c r="A596" s="5">
        <f t="shared" si="136"/>
        <v>42992</v>
      </c>
      <c r="B596">
        <v>0</v>
      </c>
      <c r="C596">
        <v>0</v>
      </c>
      <c r="D596">
        <v>146.5</v>
      </c>
      <c r="E596">
        <v>198.1</v>
      </c>
      <c r="F596">
        <f t="shared" si="152"/>
        <v>146.5</v>
      </c>
      <c r="G596">
        <f t="shared" si="153"/>
        <v>198.1</v>
      </c>
      <c r="H596" s="20">
        <f t="shared" si="154"/>
        <v>-26.047450782433113</v>
      </c>
    </row>
    <row r="597" spans="1:8" x14ac:dyDescent="0.25">
      <c r="A597" s="5">
        <f t="shared" si="136"/>
        <v>42999</v>
      </c>
      <c r="B597">
        <v>0</v>
      </c>
      <c r="C597">
        <v>0</v>
      </c>
      <c r="D597">
        <v>146.5</v>
      </c>
      <c r="E597">
        <v>198.1</v>
      </c>
      <c r="F597">
        <f t="shared" si="152"/>
        <v>146.5</v>
      </c>
      <c r="G597">
        <f t="shared" si="153"/>
        <v>198.1</v>
      </c>
      <c r="H597" s="20">
        <f t="shared" si="154"/>
        <v>-26.047450782433113</v>
      </c>
    </row>
    <row r="598" spans="1:8" x14ac:dyDescent="0.25">
      <c r="A598" s="5">
        <f t="shared" si="136"/>
        <v>43006</v>
      </c>
      <c r="B598">
        <v>0</v>
      </c>
      <c r="C598">
        <v>0</v>
      </c>
      <c r="D598">
        <v>146.5</v>
      </c>
      <c r="E598">
        <v>198.1</v>
      </c>
      <c r="F598">
        <f t="shared" si="152"/>
        <v>146.5</v>
      </c>
      <c r="G598">
        <f t="shared" si="153"/>
        <v>198.1</v>
      </c>
      <c r="H598" s="20">
        <f t="shared" si="154"/>
        <v>-26.047450782433113</v>
      </c>
    </row>
    <row r="599" spans="1:8" x14ac:dyDescent="0.25">
      <c r="A599" s="5">
        <f t="shared" si="136"/>
        <v>43013</v>
      </c>
      <c r="B599">
        <v>0</v>
      </c>
      <c r="C599">
        <v>0</v>
      </c>
      <c r="D599">
        <v>146.5</v>
      </c>
      <c r="E599">
        <v>198.1</v>
      </c>
      <c r="F599">
        <f t="shared" si="152"/>
        <v>146.5</v>
      </c>
      <c r="G599">
        <f t="shared" si="153"/>
        <v>198.1</v>
      </c>
      <c r="H599" s="20">
        <f t="shared" si="154"/>
        <v>-26.047450782433113</v>
      </c>
    </row>
    <row r="600" spans="1:8" x14ac:dyDescent="0.25">
      <c r="A600" s="5">
        <f t="shared" si="136"/>
        <v>43020</v>
      </c>
      <c r="B600">
        <v>0</v>
      </c>
      <c r="C600">
        <v>0</v>
      </c>
      <c r="D600">
        <v>146.5</v>
      </c>
      <c r="E600">
        <v>198.1</v>
      </c>
      <c r="F600">
        <f t="shared" si="152"/>
        <v>146.5</v>
      </c>
      <c r="G600">
        <f t="shared" si="153"/>
        <v>198.1</v>
      </c>
      <c r="H600" s="20">
        <f t="shared" si="154"/>
        <v>-26.047450782433113</v>
      </c>
    </row>
    <row r="601" spans="1:8" x14ac:dyDescent="0.25">
      <c r="A601" s="5">
        <f t="shared" si="136"/>
        <v>43027</v>
      </c>
      <c r="B601">
        <v>0</v>
      </c>
      <c r="C601">
        <v>0</v>
      </c>
      <c r="D601">
        <v>146.5</v>
      </c>
      <c r="E601">
        <v>198.1</v>
      </c>
      <c r="F601">
        <f t="shared" si="152"/>
        <v>146.5</v>
      </c>
      <c r="G601">
        <f t="shared" si="153"/>
        <v>198.1</v>
      </c>
      <c r="H601" s="20">
        <f t="shared" si="154"/>
        <v>-26.047450782433113</v>
      </c>
    </row>
    <row r="602" spans="1:8" x14ac:dyDescent="0.25">
      <c r="A602" s="5">
        <f t="shared" ref="A602:A665" si="155">+A601+7</f>
        <v>43034</v>
      </c>
      <c r="B602">
        <v>0</v>
      </c>
      <c r="C602">
        <v>30</v>
      </c>
      <c r="D602">
        <v>146.5</v>
      </c>
      <c r="E602">
        <v>198.1</v>
      </c>
      <c r="F602">
        <f t="shared" si="152"/>
        <v>146.5</v>
      </c>
      <c r="G602">
        <f t="shared" si="153"/>
        <v>228.1</v>
      </c>
      <c r="H602" s="20">
        <f t="shared" si="154"/>
        <v>-35.773783428320918</v>
      </c>
    </row>
    <row r="603" spans="1:8" x14ac:dyDescent="0.25">
      <c r="A603" s="5">
        <f t="shared" si="155"/>
        <v>43041</v>
      </c>
      <c r="B603">
        <v>5</v>
      </c>
      <c r="C603">
        <v>30</v>
      </c>
      <c r="D603">
        <v>146.5</v>
      </c>
      <c r="E603">
        <v>214.9</v>
      </c>
      <c r="F603">
        <f t="shared" si="152"/>
        <v>151.5</v>
      </c>
      <c r="G603">
        <f t="shared" si="153"/>
        <v>244.9</v>
      </c>
      <c r="H603" s="20">
        <f t="shared" si="154"/>
        <v>-38.138015516537358</v>
      </c>
    </row>
    <row r="604" spans="1:8" x14ac:dyDescent="0.25">
      <c r="A604" s="5">
        <f t="shared" si="155"/>
        <v>43048</v>
      </c>
      <c r="B604">
        <v>5</v>
      </c>
      <c r="C604">
        <v>30</v>
      </c>
      <c r="D604">
        <v>146.5</v>
      </c>
      <c r="E604">
        <v>214.9</v>
      </c>
      <c r="F604">
        <f t="shared" si="152"/>
        <v>151.5</v>
      </c>
      <c r="G604">
        <f t="shared" si="153"/>
        <v>244.9</v>
      </c>
      <c r="H604" s="20">
        <f t="shared" si="154"/>
        <v>-38.138015516537358</v>
      </c>
    </row>
    <row r="605" spans="1:8" x14ac:dyDescent="0.25">
      <c r="A605" s="5">
        <f t="shared" si="155"/>
        <v>43055</v>
      </c>
      <c r="B605">
        <v>0</v>
      </c>
      <c r="C605">
        <v>30</v>
      </c>
      <c r="D605">
        <v>151.5</v>
      </c>
      <c r="E605">
        <v>214.9</v>
      </c>
      <c r="F605">
        <f t="shared" si="152"/>
        <v>151.5</v>
      </c>
      <c r="G605">
        <f t="shared" si="153"/>
        <v>244.9</v>
      </c>
      <c r="H605" s="20">
        <f t="shared" si="154"/>
        <v>-38.138015516537358</v>
      </c>
    </row>
    <row r="606" spans="1:8" x14ac:dyDescent="0.25">
      <c r="A606" s="5">
        <f t="shared" si="155"/>
        <v>43062</v>
      </c>
      <c r="B606">
        <v>0</v>
      </c>
      <c r="C606">
        <v>30</v>
      </c>
      <c r="D606">
        <v>151.5</v>
      </c>
      <c r="E606">
        <v>214.9</v>
      </c>
      <c r="F606">
        <f t="shared" si="152"/>
        <v>151.5</v>
      </c>
      <c r="G606">
        <f t="shared" si="153"/>
        <v>244.9</v>
      </c>
      <c r="H606" s="20">
        <f t="shared" si="154"/>
        <v>-38.138015516537358</v>
      </c>
    </row>
    <row r="607" spans="1:8" x14ac:dyDescent="0.25">
      <c r="A607" s="5">
        <f t="shared" si="155"/>
        <v>43069</v>
      </c>
      <c r="B607">
        <v>0</v>
      </c>
      <c r="C607">
        <v>30</v>
      </c>
      <c r="D607">
        <v>151.5</v>
      </c>
      <c r="E607">
        <v>214.9</v>
      </c>
      <c r="F607">
        <f t="shared" si="152"/>
        <v>151.5</v>
      </c>
      <c r="G607">
        <f t="shared" si="153"/>
        <v>244.9</v>
      </c>
      <c r="H607" s="20">
        <f t="shared" si="154"/>
        <v>-38.138015516537358</v>
      </c>
    </row>
    <row r="608" spans="1:8" x14ac:dyDescent="0.25">
      <c r="A608" s="5">
        <f t="shared" si="155"/>
        <v>43076</v>
      </c>
      <c r="B608">
        <v>0</v>
      </c>
      <c r="C608">
        <v>0</v>
      </c>
      <c r="D608">
        <v>151.5</v>
      </c>
      <c r="E608">
        <v>247.9</v>
      </c>
      <c r="F608">
        <f t="shared" si="152"/>
        <v>151.5</v>
      </c>
      <c r="G608">
        <f t="shared" si="153"/>
        <v>247.9</v>
      </c>
      <c r="H608" s="20">
        <f t="shared" si="154"/>
        <v>-38.886647841871721</v>
      </c>
    </row>
    <row r="609" spans="1:8" x14ac:dyDescent="0.25">
      <c r="A609" s="5">
        <f t="shared" si="155"/>
        <v>43083</v>
      </c>
      <c r="B609">
        <v>0</v>
      </c>
      <c r="C609">
        <v>0</v>
      </c>
      <c r="D609">
        <v>151.5</v>
      </c>
      <c r="E609">
        <v>247.9</v>
      </c>
      <c r="F609">
        <f t="shared" si="152"/>
        <v>151.5</v>
      </c>
      <c r="G609">
        <f t="shared" si="153"/>
        <v>247.9</v>
      </c>
      <c r="H609" s="20">
        <f t="shared" si="154"/>
        <v>-38.886647841871721</v>
      </c>
    </row>
    <row r="610" spans="1:8" x14ac:dyDescent="0.25">
      <c r="A610" s="5">
        <f t="shared" si="155"/>
        <v>43090</v>
      </c>
      <c r="B610">
        <v>0</v>
      </c>
      <c r="C610">
        <v>0</v>
      </c>
      <c r="D610">
        <v>151.5</v>
      </c>
      <c r="E610">
        <v>247.9</v>
      </c>
      <c r="F610">
        <f t="shared" si="152"/>
        <v>151.5</v>
      </c>
      <c r="G610">
        <f t="shared" si="153"/>
        <v>247.9</v>
      </c>
      <c r="H610" s="20">
        <f t="shared" si="154"/>
        <v>-38.886647841871721</v>
      </c>
    </row>
    <row r="611" spans="1:8" x14ac:dyDescent="0.25">
      <c r="A611" s="5">
        <f t="shared" si="155"/>
        <v>43097</v>
      </c>
      <c r="B611">
        <v>0</v>
      </c>
      <c r="C611">
        <v>0</v>
      </c>
      <c r="D611">
        <v>151.5</v>
      </c>
      <c r="E611">
        <v>247.9</v>
      </c>
      <c r="F611">
        <f t="shared" si="152"/>
        <v>151.5</v>
      </c>
      <c r="G611">
        <f t="shared" si="153"/>
        <v>247.9</v>
      </c>
      <c r="H611" s="20">
        <f t="shared" si="154"/>
        <v>-38.886647841871721</v>
      </c>
    </row>
    <row r="612" spans="1:8" x14ac:dyDescent="0.25">
      <c r="A612" s="5">
        <f t="shared" si="155"/>
        <v>43104</v>
      </c>
      <c r="B612">
        <v>0</v>
      </c>
      <c r="C612">
        <v>0</v>
      </c>
      <c r="D612">
        <v>151.5</v>
      </c>
      <c r="E612">
        <v>247.9</v>
      </c>
      <c r="F612">
        <f t="shared" si="152"/>
        <v>151.5</v>
      </c>
      <c r="G612">
        <f t="shared" si="153"/>
        <v>247.9</v>
      </c>
      <c r="H612" s="20">
        <f t="shared" si="154"/>
        <v>-38.886647841871721</v>
      </c>
    </row>
    <row r="613" spans="1:8" x14ac:dyDescent="0.25">
      <c r="A613" s="5">
        <f t="shared" si="155"/>
        <v>43111</v>
      </c>
      <c r="B613">
        <v>0</v>
      </c>
      <c r="C613">
        <v>0</v>
      </c>
      <c r="D613">
        <v>151.5</v>
      </c>
      <c r="E613">
        <v>247.9</v>
      </c>
      <c r="F613">
        <f t="shared" si="152"/>
        <v>151.5</v>
      </c>
      <c r="G613">
        <f t="shared" si="153"/>
        <v>247.9</v>
      </c>
      <c r="H613" s="20">
        <f t="shared" si="154"/>
        <v>-38.886647841871721</v>
      </c>
    </row>
    <row r="614" spans="1:8" x14ac:dyDescent="0.25">
      <c r="A614" s="5">
        <f t="shared" si="155"/>
        <v>43118</v>
      </c>
      <c r="B614">
        <v>0</v>
      </c>
      <c r="C614">
        <v>0</v>
      </c>
      <c r="D614">
        <v>151.5</v>
      </c>
      <c r="E614">
        <v>247.9</v>
      </c>
      <c r="F614">
        <f t="shared" si="152"/>
        <v>151.5</v>
      </c>
      <c r="G614">
        <f t="shared" si="153"/>
        <v>247.9</v>
      </c>
      <c r="H614" s="20">
        <f t="shared" si="154"/>
        <v>-38.886647841871721</v>
      </c>
    </row>
    <row r="615" spans="1:8" x14ac:dyDescent="0.25">
      <c r="A615" s="5">
        <f t="shared" si="155"/>
        <v>43125</v>
      </c>
      <c r="B615">
        <v>0</v>
      </c>
      <c r="C615">
        <v>0</v>
      </c>
      <c r="D615">
        <v>151.5</v>
      </c>
      <c r="E615">
        <v>247.9</v>
      </c>
      <c r="F615">
        <f t="shared" si="152"/>
        <v>151.5</v>
      </c>
      <c r="G615">
        <f t="shared" si="153"/>
        <v>247.9</v>
      </c>
      <c r="H615" s="20">
        <f t="shared" si="154"/>
        <v>-38.886647841871721</v>
      </c>
    </row>
    <row r="616" spans="1:8" x14ac:dyDescent="0.25">
      <c r="A616" s="5">
        <f t="shared" si="155"/>
        <v>43132</v>
      </c>
      <c r="B616">
        <v>0</v>
      </c>
      <c r="C616">
        <v>0</v>
      </c>
      <c r="D616">
        <v>151.5</v>
      </c>
      <c r="E616">
        <v>247.9</v>
      </c>
      <c r="F616">
        <f t="shared" si="152"/>
        <v>151.5</v>
      </c>
      <c r="G616">
        <f t="shared" si="153"/>
        <v>247.9</v>
      </c>
      <c r="H616" s="20">
        <f t="shared" si="154"/>
        <v>-38.886647841871721</v>
      </c>
    </row>
    <row r="617" spans="1:8" x14ac:dyDescent="0.25">
      <c r="A617" s="5">
        <f t="shared" si="155"/>
        <v>43139</v>
      </c>
      <c r="B617">
        <v>0</v>
      </c>
      <c r="C617">
        <v>0</v>
      </c>
      <c r="D617">
        <v>151.5</v>
      </c>
      <c r="E617">
        <v>277.89999999999998</v>
      </c>
      <c r="F617">
        <f t="shared" si="152"/>
        <v>151.5</v>
      </c>
      <c r="G617">
        <f t="shared" si="153"/>
        <v>277.89999999999998</v>
      </c>
      <c r="H617" s="20">
        <f t="shared" si="154"/>
        <v>-45.483987045699891</v>
      </c>
    </row>
    <row r="618" spans="1:8" x14ac:dyDescent="0.25">
      <c r="A618" s="5">
        <f t="shared" si="155"/>
        <v>43146</v>
      </c>
      <c r="B618">
        <v>30</v>
      </c>
      <c r="C618">
        <v>0</v>
      </c>
      <c r="D618">
        <v>181.5</v>
      </c>
      <c r="E618">
        <v>307.89999999999998</v>
      </c>
      <c r="F618">
        <f t="shared" si="152"/>
        <v>211.5</v>
      </c>
      <c r="G618">
        <f t="shared" si="153"/>
        <v>307.89999999999998</v>
      </c>
      <c r="H618" s="20">
        <f t="shared" si="154"/>
        <v>-31.308866515102295</v>
      </c>
    </row>
    <row r="619" spans="1:8" x14ac:dyDescent="0.25">
      <c r="A619" s="5">
        <f t="shared" si="155"/>
        <v>43153</v>
      </c>
      <c r="B619">
        <v>30</v>
      </c>
      <c r="C619">
        <v>0</v>
      </c>
      <c r="D619">
        <v>181.5</v>
      </c>
      <c r="E619">
        <v>307.89999999999998</v>
      </c>
      <c r="F619">
        <f t="shared" si="152"/>
        <v>211.5</v>
      </c>
      <c r="G619">
        <f t="shared" si="153"/>
        <v>307.89999999999998</v>
      </c>
      <c r="H619" s="20">
        <f t="shared" si="154"/>
        <v>-31.308866515102295</v>
      </c>
    </row>
    <row r="620" spans="1:8" x14ac:dyDescent="0.25">
      <c r="A620" s="5">
        <f t="shared" si="155"/>
        <v>43160</v>
      </c>
      <c r="B620">
        <v>30</v>
      </c>
      <c r="C620">
        <v>0</v>
      </c>
      <c r="D620">
        <v>211.5</v>
      </c>
      <c r="E620">
        <v>307.89999999999998</v>
      </c>
      <c r="F620">
        <f t="shared" si="152"/>
        <v>241.5</v>
      </c>
      <c r="G620">
        <f t="shared" si="153"/>
        <v>307.89999999999998</v>
      </c>
      <c r="H620" s="20">
        <f t="shared" si="154"/>
        <v>-21.565443325755108</v>
      </c>
    </row>
    <row r="621" spans="1:8" x14ac:dyDescent="0.25">
      <c r="A621" s="5">
        <f t="shared" si="155"/>
        <v>43167</v>
      </c>
      <c r="B621">
        <v>30</v>
      </c>
      <c r="C621">
        <v>0</v>
      </c>
      <c r="D621">
        <v>211.5</v>
      </c>
      <c r="E621">
        <v>307.89999999999998</v>
      </c>
      <c r="F621">
        <f t="shared" si="152"/>
        <v>241.5</v>
      </c>
      <c r="G621">
        <f t="shared" si="153"/>
        <v>307.89999999999998</v>
      </c>
      <c r="H621" s="20">
        <f t="shared" si="154"/>
        <v>-21.565443325755108</v>
      </c>
    </row>
    <row r="622" spans="1:8" x14ac:dyDescent="0.25">
      <c r="A622" s="5">
        <f t="shared" si="155"/>
        <v>43174</v>
      </c>
      <c r="B622">
        <v>30</v>
      </c>
      <c r="C622">
        <v>0</v>
      </c>
      <c r="D622">
        <v>211.5</v>
      </c>
      <c r="E622">
        <v>307.89999999999998</v>
      </c>
      <c r="F622">
        <f t="shared" si="152"/>
        <v>241.5</v>
      </c>
      <c r="G622">
        <f t="shared" si="153"/>
        <v>307.89999999999998</v>
      </c>
      <c r="H622" s="20">
        <f t="shared" si="154"/>
        <v>-21.565443325755108</v>
      </c>
    </row>
    <row r="623" spans="1:8" x14ac:dyDescent="0.25">
      <c r="A623" s="5">
        <f t="shared" si="155"/>
        <v>43181</v>
      </c>
      <c r="B623">
        <v>0</v>
      </c>
      <c r="C623">
        <v>0</v>
      </c>
      <c r="D623">
        <v>241.5</v>
      </c>
      <c r="E623">
        <v>307.89999999999998</v>
      </c>
      <c r="F623">
        <f t="shared" si="152"/>
        <v>241.5</v>
      </c>
      <c r="G623">
        <f t="shared" si="153"/>
        <v>307.89999999999998</v>
      </c>
      <c r="H623" s="20">
        <f t="shared" si="154"/>
        <v>-21.565443325755108</v>
      </c>
    </row>
    <row r="624" spans="1:8" x14ac:dyDescent="0.25">
      <c r="A624" s="5">
        <f t="shared" si="155"/>
        <v>43188</v>
      </c>
      <c r="B624">
        <v>0</v>
      </c>
      <c r="C624">
        <v>0</v>
      </c>
      <c r="D624">
        <v>241.5</v>
      </c>
      <c r="E624">
        <v>307.89999999999998</v>
      </c>
      <c r="F624">
        <f t="shared" si="152"/>
        <v>241.5</v>
      </c>
      <c r="G624">
        <f t="shared" si="153"/>
        <v>307.89999999999998</v>
      </c>
      <c r="H624" s="20">
        <f t="shared" si="154"/>
        <v>-21.565443325755108</v>
      </c>
    </row>
    <row r="625" spans="1:8" x14ac:dyDescent="0.25">
      <c r="A625" s="5">
        <f t="shared" si="155"/>
        <v>43195</v>
      </c>
      <c r="B625">
        <v>0</v>
      </c>
      <c r="C625">
        <v>0</v>
      </c>
      <c r="D625">
        <v>241.5</v>
      </c>
      <c r="E625">
        <v>307.89999999999998</v>
      </c>
      <c r="F625">
        <f t="shared" si="152"/>
        <v>241.5</v>
      </c>
      <c r="G625">
        <f t="shared" si="153"/>
        <v>307.89999999999998</v>
      </c>
      <c r="H625" s="20">
        <f t="shared" si="154"/>
        <v>-21.565443325755108</v>
      </c>
    </row>
    <row r="626" spans="1:8" x14ac:dyDescent="0.25">
      <c r="A626" s="5">
        <f t="shared" si="155"/>
        <v>43202</v>
      </c>
      <c r="B626">
        <v>30</v>
      </c>
      <c r="C626">
        <v>0</v>
      </c>
      <c r="D626">
        <v>241.5</v>
      </c>
      <c r="E626">
        <v>307.89999999999998</v>
      </c>
      <c r="F626">
        <f t="shared" ref="F626:F645" si="156">+B626+D626</f>
        <v>271.5</v>
      </c>
      <c r="G626">
        <f t="shared" ref="G626:G645" si="157">+C626+E626</f>
        <v>307.89999999999998</v>
      </c>
      <c r="H626" s="20">
        <f t="shared" ref="H626:H645" si="158">+(F626/G626-1)*100</f>
        <v>-11.822020136407918</v>
      </c>
    </row>
    <row r="627" spans="1:8" x14ac:dyDescent="0.25">
      <c r="A627" s="5">
        <f t="shared" si="155"/>
        <v>43209</v>
      </c>
      <c r="B627">
        <v>30</v>
      </c>
      <c r="C627">
        <v>0</v>
      </c>
      <c r="D627">
        <v>241.5</v>
      </c>
      <c r="E627">
        <v>307.89999999999998</v>
      </c>
      <c r="F627">
        <f t="shared" si="156"/>
        <v>271.5</v>
      </c>
      <c r="G627">
        <f t="shared" si="157"/>
        <v>307.89999999999998</v>
      </c>
      <c r="H627" s="20">
        <f t="shared" si="158"/>
        <v>-11.822020136407918</v>
      </c>
    </row>
    <row r="628" spans="1:8" x14ac:dyDescent="0.25">
      <c r="A628" s="5">
        <f t="shared" si="155"/>
        <v>43216</v>
      </c>
      <c r="B628">
        <v>30</v>
      </c>
      <c r="C628">
        <v>0</v>
      </c>
      <c r="D628">
        <v>241.5</v>
      </c>
      <c r="E628">
        <v>307.89999999999998</v>
      </c>
      <c r="F628">
        <f t="shared" si="156"/>
        <v>271.5</v>
      </c>
      <c r="G628">
        <f t="shared" si="157"/>
        <v>307.89999999999998</v>
      </c>
      <c r="H628" s="20">
        <f t="shared" si="158"/>
        <v>-11.822020136407918</v>
      </c>
    </row>
    <row r="629" spans="1:8" x14ac:dyDescent="0.25">
      <c r="A629" s="5">
        <f t="shared" si="155"/>
        <v>43223</v>
      </c>
      <c r="B629">
        <v>30</v>
      </c>
      <c r="C629">
        <v>0</v>
      </c>
      <c r="D629">
        <v>241.5</v>
      </c>
      <c r="E629">
        <v>337.9</v>
      </c>
      <c r="F629">
        <f t="shared" si="156"/>
        <v>271.5</v>
      </c>
      <c r="G629">
        <f t="shared" si="157"/>
        <v>337.9</v>
      </c>
      <c r="H629" s="20">
        <f t="shared" si="158"/>
        <v>-19.650784255696951</v>
      </c>
    </row>
    <row r="630" spans="1:8" x14ac:dyDescent="0.25">
      <c r="A630" s="5">
        <f t="shared" si="155"/>
        <v>43230</v>
      </c>
      <c r="B630">
        <v>30</v>
      </c>
      <c r="C630">
        <v>6</v>
      </c>
      <c r="D630">
        <v>241.5</v>
      </c>
      <c r="E630">
        <v>337.9</v>
      </c>
      <c r="F630">
        <f t="shared" si="156"/>
        <v>271.5</v>
      </c>
      <c r="G630">
        <f t="shared" si="157"/>
        <v>343.9</v>
      </c>
      <c r="H630" s="20">
        <f t="shared" si="158"/>
        <v>-21.052631578947366</v>
      </c>
    </row>
    <row r="631" spans="1:8" x14ac:dyDescent="0.25">
      <c r="A631" s="5">
        <f t="shared" si="155"/>
        <v>43237</v>
      </c>
      <c r="B631">
        <v>0</v>
      </c>
      <c r="C631">
        <v>6</v>
      </c>
      <c r="D631">
        <v>271.5</v>
      </c>
      <c r="E631">
        <v>397.9</v>
      </c>
      <c r="F631">
        <f t="shared" si="156"/>
        <v>271.5</v>
      </c>
      <c r="G631">
        <f t="shared" si="157"/>
        <v>403.9</v>
      </c>
      <c r="H631" s="20">
        <f t="shared" si="158"/>
        <v>-32.780391185937106</v>
      </c>
    </row>
    <row r="632" spans="1:8" x14ac:dyDescent="0.25">
      <c r="A632" s="5">
        <f t="shared" si="155"/>
        <v>43244</v>
      </c>
      <c r="B632">
        <v>0</v>
      </c>
      <c r="C632">
        <v>6</v>
      </c>
      <c r="D632">
        <v>271.5</v>
      </c>
      <c r="E632">
        <v>397.9</v>
      </c>
      <c r="F632">
        <f t="shared" si="156"/>
        <v>271.5</v>
      </c>
      <c r="G632">
        <f t="shared" si="157"/>
        <v>403.9</v>
      </c>
      <c r="H632" s="20">
        <f t="shared" si="158"/>
        <v>-32.780391185937106</v>
      </c>
    </row>
    <row r="633" spans="1:8" x14ac:dyDescent="0.25">
      <c r="A633" s="5">
        <f t="shared" si="155"/>
        <v>43251</v>
      </c>
      <c r="B633">
        <v>0</v>
      </c>
      <c r="C633">
        <v>6</v>
      </c>
      <c r="D633">
        <v>277.5</v>
      </c>
      <c r="E633">
        <v>397.9</v>
      </c>
      <c r="F633">
        <f t="shared" si="156"/>
        <v>277.5</v>
      </c>
      <c r="G633">
        <f t="shared" si="157"/>
        <v>403.9</v>
      </c>
      <c r="H633" s="20">
        <f t="shared" si="158"/>
        <v>-31.294874969051744</v>
      </c>
    </row>
    <row r="634" spans="1:8" x14ac:dyDescent="0.25">
      <c r="A634" s="5">
        <f t="shared" si="155"/>
        <v>43258</v>
      </c>
      <c r="B634">
        <v>0</v>
      </c>
      <c r="C634">
        <v>6</v>
      </c>
      <c r="D634">
        <v>0</v>
      </c>
      <c r="E634">
        <v>0</v>
      </c>
      <c r="F634">
        <f t="shared" si="156"/>
        <v>0</v>
      </c>
      <c r="G634">
        <f t="shared" si="157"/>
        <v>6</v>
      </c>
      <c r="H634" s="20">
        <f t="shared" si="158"/>
        <v>-100</v>
      </c>
    </row>
    <row r="635" spans="1:8" x14ac:dyDescent="0.25">
      <c r="A635" s="5">
        <f t="shared" si="155"/>
        <v>43265</v>
      </c>
      <c r="B635">
        <v>0</v>
      </c>
      <c r="C635">
        <v>0</v>
      </c>
      <c r="D635">
        <v>0</v>
      </c>
      <c r="E635">
        <v>6</v>
      </c>
      <c r="F635">
        <f t="shared" si="156"/>
        <v>0</v>
      </c>
      <c r="G635">
        <f t="shared" si="157"/>
        <v>6</v>
      </c>
      <c r="H635" s="20">
        <f t="shared" si="158"/>
        <v>-100</v>
      </c>
    </row>
    <row r="636" spans="1:8" x14ac:dyDescent="0.25">
      <c r="A636" s="5">
        <f t="shared" si="155"/>
        <v>43272</v>
      </c>
      <c r="B636">
        <v>0</v>
      </c>
      <c r="C636">
        <v>0</v>
      </c>
      <c r="D636">
        <v>0</v>
      </c>
      <c r="E636">
        <v>6</v>
      </c>
      <c r="F636">
        <f t="shared" si="156"/>
        <v>0</v>
      </c>
      <c r="G636">
        <f t="shared" si="157"/>
        <v>6</v>
      </c>
      <c r="H636" s="20">
        <f t="shared" si="158"/>
        <v>-100</v>
      </c>
    </row>
    <row r="637" spans="1:8" x14ac:dyDescent="0.25">
      <c r="A637" s="5">
        <f t="shared" si="155"/>
        <v>43279</v>
      </c>
      <c r="B637">
        <v>0</v>
      </c>
      <c r="C637">
        <v>0</v>
      </c>
      <c r="D637">
        <v>0</v>
      </c>
      <c r="E637">
        <v>6</v>
      </c>
      <c r="F637">
        <f t="shared" si="156"/>
        <v>0</v>
      </c>
      <c r="G637">
        <f t="shared" si="157"/>
        <v>6</v>
      </c>
      <c r="H637" s="20">
        <f t="shared" si="158"/>
        <v>-100</v>
      </c>
    </row>
    <row r="638" spans="1:8" x14ac:dyDescent="0.25">
      <c r="A638" s="5">
        <f t="shared" si="155"/>
        <v>43286</v>
      </c>
      <c r="B638">
        <v>0</v>
      </c>
      <c r="C638">
        <v>30</v>
      </c>
      <c r="D638">
        <v>0</v>
      </c>
      <c r="E638">
        <v>6</v>
      </c>
      <c r="F638">
        <f t="shared" si="156"/>
        <v>0</v>
      </c>
      <c r="G638">
        <f t="shared" si="157"/>
        <v>36</v>
      </c>
      <c r="H638" s="20">
        <f t="shared" si="158"/>
        <v>-100</v>
      </c>
    </row>
    <row r="639" spans="1:8" x14ac:dyDescent="0.25">
      <c r="A639" s="5">
        <f t="shared" si="155"/>
        <v>43293</v>
      </c>
      <c r="B639">
        <v>0</v>
      </c>
      <c r="C639">
        <v>105</v>
      </c>
      <c r="D639">
        <v>6</v>
      </c>
      <c r="E639">
        <v>6</v>
      </c>
      <c r="F639">
        <f t="shared" si="156"/>
        <v>6</v>
      </c>
      <c r="G639">
        <f t="shared" si="157"/>
        <v>111</v>
      </c>
      <c r="H639" s="20">
        <f t="shared" si="158"/>
        <v>-94.594594594594597</v>
      </c>
    </row>
    <row r="640" spans="1:8" x14ac:dyDescent="0.25">
      <c r="A640" s="5">
        <f t="shared" si="155"/>
        <v>43300</v>
      </c>
      <c r="B640">
        <v>0</v>
      </c>
      <c r="C640">
        <v>110.5</v>
      </c>
      <c r="D640">
        <v>6</v>
      </c>
      <c r="E640">
        <v>6</v>
      </c>
      <c r="F640">
        <f t="shared" si="156"/>
        <v>6</v>
      </c>
      <c r="G640">
        <f t="shared" si="157"/>
        <v>116.5</v>
      </c>
      <c r="H640" s="20">
        <f t="shared" si="158"/>
        <v>-94.849785407725321</v>
      </c>
    </row>
    <row r="641" spans="1:8" x14ac:dyDescent="0.25">
      <c r="A641" s="5">
        <f t="shared" si="155"/>
        <v>43307</v>
      </c>
      <c r="B641">
        <v>0</v>
      </c>
      <c r="C641">
        <v>20.5</v>
      </c>
      <c r="D641">
        <v>6</v>
      </c>
      <c r="E641">
        <v>96</v>
      </c>
      <c r="F641">
        <f t="shared" si="156"/>
        <v>6</v>
      </c>
      <c r="G641">
        <f t="shared" si="157"/>
        <v>116.5</v>
      </c>
      <c r="H641" s="20">
        <f t="shared" si="158"/>
        <v>-94.849785407725321</v>
      </c>
    </row>
    <row r="642" spans="1:8" x14ac:dyDescent="0.25">
      <c r="A642" s="5">
        <f t="shared" si="155"/>
        <v>43314</v>
      </c>
      <c r="B642">
        <v>0</v>
      </c>
      <c r="C642">
        <v>15</v>
      </c>
      <c r="D642">
        <v>6</v>
      </c>
      <c r="E642">
        <v>101.5</v>
      </c>
      <c r="F642">
        <f t="shared" si="156"/>
        <v>6</v>
      </c>
      <c r="G642">
        <f t="shared" si="157"/>
        <v>116.5</v>
      </c>
      <c r="H642" s="20">
        <f t="shared" si="158"/>
        <v>-94.849785407725321</v>
      </c>
    </row>
    <row r="643" spans="1:8" x14ac:dyDescent="0.25">
      <c r="A643" s="5">
        <f t="shared" si="155"/>
        <v>43321</v>
      </c>
      <c r="B643">
        <v>0</v>
      </c>
      <c r="C643">
        <v>45</v>
      </c>
      <c r="D643">
        <v>6</v>
      </c>
      <c r="E643">
        <v>101.5</v>
      </c>
      <c r="F643">
        <f t="shared" si="156"/>
        <v>6</v>
      </c>
      <c r="G643">
        <f t="shared" si="157"/>
        <v>146.5</v>
      </c>
      <c r="H643" s="20">
        <f t="shared" si="158"/>
        <v>-95.904436860068259</v>
      </c>
    </row>
    <row r="644" spans="1:8" x14ac:dyDescent="0.25">
      <c r="A644" s="5">
        <f t="shared" si="155"/>
        <v>43328</v>
      </c>
      <c r="B644">
        <v>0</v>
      </c>
      <c r="C644">
        <v>45</v>
      </c>
      <c r="D644">
        <v>6</v>
      </c>
      <c r="E644">
        <v>101.5</v>
      </c>
      <c r="F644">
        <f t="shared" si="156"/>
        <v>6</v>
      </c>
      <c r="G644">
        <f t="shared" si="157"/>
        <v>146.5</v>
      </c>
      <c r="H644" s="20">
        <f t="shared" si="158"/>
        <v>-95.904436860068259</v>
      </c>
    </row>
    <row r="645" spans="1:8" x14ac:dyDescent="0.25">
      <c r="A645" s="5">
        <f t="shared" si="155"/>
        <v>43335</v>
      </c>
      <c r="B645">
        <v>0</v>
      </c>
      <c r="C645">
        <v>30</v>
      </c>
      <c r="D645">
        <v>6</v>
      </c>
      <c r="E645">
        <v>116.5</v>
      </c>
      <c r="F645">
        <f t="shared" si="156"/>
        <v>6</v>
      </c>
      <c r="G645">
        <f t="shared" si="157"/>
        <v>146.5</v>
      </c>
      <c r="H645" s="20">
        <f t="shared" si="158"/>
        <v>-95.904436860068259</v>
      </c>
    </row>
    <row r="646" spans="1:8" x14ac:dyDescent="0.25">
      <c r="A646" s="5">
        <f t="shared" si="155"/>
        <v>43342</v>
      </c>
      <c r="B646">
        <v>0</v>
      </c>
      <c r="C646">
        <v>30</v>
      </c>
      <c r="D646">
        <v>6</v>
      </c>
      <c r="E646">
        <v>116.5</v>
      </c>
      <c r="F646">
        <f t="shared" ref="F646:F676" si="159">+B646+D646</f>
        <v>6</v>
      </c>
      <c r="G646">
        <f t="shared" ref="G646:G676" si="160">+C646+E646</f>
        <v>146.5</v>
      </c>
      <c r="H646" s="20">
        <f t="shared" ref="H646:H676" si="161">+(F646/G646-1)*100</f>
        <v>-95.904436860068259</v>
      </c>
    </row>
    <row r="647" spans="1:8" x14ac:dyDescent="0.25">
      <c r="A647" s="5">
        <f t="shared" si="155"/>
        <v>43349</v>
      </c>
      <c r="B647">
        <v>0</v>
      </c>
      <c r="C647">
        <v>0</v>
      </c>
      <c r="D647">
        <v>36</v>
      </c>
      <c r="E647">
        <v>146.5</v>
      </c>
      <c r="F647">
        <f t="shared" si="159"/>
        <v>36</v>
      </c>
      <c r="G647">
        <f t="shared" si="160"/>
        <v>146.5</v>
      </c>
      <c r="H647" s="20">
        <f t="shared" si="161"/>
        <v>-75.426621160409553</v>
      </c>
    </row>
    <row r="648" spans="1:8" x14ac:dyDescent="0.25">
      <c r="A648" s="5">
        <f t="shared" si="155"/>
        <v>43356</v>
      </c>
      <c r="B648">
        <v>0</v>
      </c>
      <c r="C648">
        <v>0</v>
      </c>
      <c r="D648">
        <v>36</v>
      </c>
      <c r="E648">
        <v>146.5</v>
      </c>
      <c r="F648">
        <f t="shared" si="159"/>
        <v>36</v>
      </c>
      <c r="G648">
        <f t="shared" si="160"/>
        <v>146.5</v>
      </c>
      <c r="H648" s="20">
        <f t="shared" si="161"/>
        <v>-75.426621160409553</v>
      </c>
    </row>
    <row r="649" spans="1:8" x14ac:dyDescent="0.25">
      <c r="A649" s="5">
        <f t="shared" si="155"/>
        <v>43363</v>
      </c>
      <c r="B649">
        <v>30</v>
      </c>
      <c r="C649">
        <v>0</v>
      </c>
      <c r="D649">
        <v>66</v>
      </c>
      <c r="E649">
        <v>146.5</v>
      </c>
      <c r="F649">
        <f t="shared" si="159"/>
        <v>96</v>
      </c>
      <c r="G649">
        <f t="shared" si="160"/>
        <v>146.5</v>
      </c>
      <c r="H649" s="20">
        <f t="shared" si="161"/>
        <v>-34.470989761092156</v>
      </c>
    </row>
    <row r="650" spans="1:8" x14ac:dyDescent="0.25">
      <c r="A650" s="5">
        <f t="shared" si="155"/>
        <v>43370</v>
      </c>
      <c r="B650">
        <v>30</v>
      </c>
      <c r="C650">
        <v>0</v>
      </c>
      <c r="D650">
        <v>66</v>
      </c>
      <c r="E650">
        <v>146.5</v>
      </c>
      <c r="F650">
        <f t="shared" si="159"/>
        <v>96</v>
      </c>
      <c r="G650">
        <f t="shared" si="160"/>
        <v>146.5</v>
      </c>
      <c r="H650" s="20">
        <f t="shared" si="161"/>
        <v>-34.470989761092156</v>
      </c>
    </row>
    <row r="651" spans="1:8" x14ac:dyDescent="0.25">
      <c r="A651" s="5">
        <f t="shared" si="155"/>
        <v>43377</v>
      </c>
      <c r="B651">
        <v>30</v>
      </c>
      <c r="C651">
        <v>0</v>
      </c>
      <c r="D651">
        <v>66</v>
      </c>
      <c r="E651">
        <v>146.5</v>
      </c>
      <c r="F651">
        <f t="shared" si="159"/>
        <v>96</v>
      </c>
      <c r="G651">
        <f t="shared" si="160"/>
        <v>146.5</v>
      </c>
      <c r="H651" s="20">
        <f t="shared" si="161"/>
        <v>-34.470989761092156</v>
      </c>
    </row>
    <row r="652" spans="1:8" x14ac:dyDescent="0.25">
      <c r="A652" s="5">
        <f t="shared" si="155"/>
        <v>43384</v>
      </c>
      <c r="B652">
        <v>30</v>
      </c>
      <c r="C652">
        <v>0</v>
      </c>
      <c r="D652">
        <v>66</v>
      </c>
      <c r="E652">
        <v>146.5</v>
      </c>
      <c r="F652">
        <f t="shared" si="159"/>
        <v>96</v>
      </c>
      <c r="G652">
        <f t="shared" si="160"/>
        <v>146.5</v>
      </c>
      <c r="H652" s="20">
        <f t="shared" si="161"/>
        <v>-34.470989761092156</v>
      </c>
    </row>
    <row r="653" spans="1:8" x14ac:dyDescent="0.25">
      <c r="A653" s="5">
        <f t="shared" si="155"/>
        <v>43391</v>
      </c>
      <c r="B653">
        <v>0</v>
      </c>
      <c r="C653">
        <v>0</v>
      </c>
      <c r="D653">
        <v>94.4</v>
      </c>
      <c r="E653">
        <v>146.5</v>
      </c>
      <c r="F653">
        <f t="shared" si="159"/>
        <v>94.4</v>
      </c>
      <c r="G653">
        <f t="shared" si="160"/>
        <v>146.5</v>
      </c>
      <c r="H653" s="20">
        <f t="shared" si="161"/>
        <v>-35.563139931740608</v>
      </c>
    </row>
    <row r="654" spans="1:8" x14ac:dyDescent="0.25">
      <c r="A654" s="5">
        <f t="shared" si="155"/>
        <v>43398</v>
      </c>
      <c r="B654">
        <v>60</v>
      </c>
      <c r="C654">
        <v>0</v>
      </c>
      <c r="D654">
        <v>94.4</v>
      </c>
      <c r="E654">
        <v>146.5</v>
      </c>
      <c r="F654">
        <f t="shared" si="159"/>
        <v>154.4</v>
      </c>
      <c r="G654">
        <f t="shared" si="160"/>
        <v>146.5</v>
      </c>
      <c r="H654" s="20">
        <f t="shared" si="161"/>
        <v>5.3924914675767877</v>
      </c>
    </row>
    <row r="655" spans="1:8" x14ac:dyDescent="0.25">
      <c r="A655" s="5">
        <f t="shared" si="155"/>
        <v>43405</v>
      </c>
      <c r="B655">
        <v>60</v>
      </c>
      <c r="C655">
        <v>5</v>
      </c>
      <c r="D655">
        <v>94.4</v>
      </c>
      <c r="E655">
        <v>146.5</v>
      </c>
      <c r="F655">
        <f t="shared" si="159"/>
        <v>154.4</v>
      </c>
      <c r="G655">
        <f t="shared" si="160"/>
        <v>151.5</v>
      </c>
      <c r="H655" s="20">
        <f t="shared" si="161"/>
        <v>1.9141914191419085</v>
      </c>
    </row>
    <row r="656" spans="1:8" x14ac:dyDescent="0.25">
      <c r="A656" s="5">
        <f t="shared" si="155"/>
        <v>43412</v>
      </c>
      <c r="B656">
        <v>0</v>
      </c>
      <c r="C656">
        <v>5</v>
      </c>
      <c r="D656">
        <v>94.4</v>
      </c>
      <c r="E656">
        <v>146.5</v>
      </c>
      <c r="F656">
        <f t="shared" si="159"/>
        <v>94.4</v>
      </c>
      <c r="G656">
        <f t="shared" si="160"/>
        <v>151.5</v>
      </c>
      <c r="H656" s="20">
        <f t="shared" si="161"/>
        <v>-37.689768976897689</v>
      </c>
    </row>
    <row r="657" spans="1:8" x14ac:dyDescent="0.25">
      <c r="A657" s="5">
        <f t="shared" si="155"/>
        <v>43419</v>
      </c>
      <c r="B657">
        <v>0</v>
      </c>
      <c r="C657">
        <v>0</v>
      </c>
      <c r="D657">
        <v>94.4</v>
      </c>
      <c r="E657">
        <v>151.5</v>
      </c>
      <c r="F657">
        <f t="shared" si="159"/>
        <v>94.4</v>
      </c>
      <c r="G657">
        <f t="shared" si="160"/>
        <v>151.5</v>
      </c>
      <c r="H657" s="20">
        <f t="shared" si="161"/>
        <v>-37.689768976897689</v>
      </c>
    </row>
    <row r="658" spans="1:8" x14ac:dyDescent="0.25">
      <c r="A658" s="5">
        <f t="shared" si="155"/>
        <v>43426</v>
      </c>
      <c r="B658">
        <v>0</v>
      </c>
      <c r="C658">
        <v>0</v>
      </c>
      <c r="D658">
        <v>94.4</v>
      </c>
      <c r="E658">
        <v>151.5</v>
      </c>
      <c r="F658">
        <f t="shared" si="159"/>
        <v>94.4</v>
      </c>
      <c r="G658">
        <f t="shared" si="160"/>
        <v>151.5</v>
      </c>
      <c r="H658" s="20">
        <f t="shared" si="161"/>
        <v>-37.689768976897689</v>
      </c>
    </row>
    <row r="659" spans="1:8" x14ac:dyDescent="0.25">
      <c r="A659" s="5">
        <f t="shared" si="155"/>
        <v>43433</v>
      </c>
      <c r="B659">
        <v>60</v>
      </c>
      <c r="C659">
        <v>0</v>
      </c>
      <c r="D659">
        <v>94.4</v>
      </c>
      <c r="E659">
        <v>151.5</v>
      </c>
      <c r="F659">
        <f t="shared" si="159"/>
        <v>154.4</v>
      </c>
      <c r="G659">
        <f t="shared" si="160"/>
        <v>151.5</v>
      </c>
      <c r="H659" s="20">
        <f t="shared" si="161"/>
        <v>1.9141914191419085</v>
      </c>
    </row>
    <row r="660" spans="1:8" x14ac:dyDescent="0.25">
      <c r="A660" s="5">
        <f t="shared" si="155"/>
        <v>43440</v>
      </c>
      <c r="B660">
        <v>60</v>
      </c>
      <c r="C660">
        <v>0</v>
      </c>
      <c r="D660">
        <v>94.4</v>
      </c>
      <c r="E660">
        <v>151.5</v>
      </c>
      <c r="F660">
        <f t="shared" si="159"/>
        <v>154.4</v>
      </c>
      <c r="G660">
        <f t="shared" si="160"/>
        <v>151.5</v>
      </c>
      <c r="H660" s="20">
        <f t="shared" si="161"/>
        <v>1.9141914191419085</v>
      </c>
    </row>
    <row r="661" spans="1:8" x14ac:dyDescent="0.25">
      <c r="A661" s="5">
        <f t="shared" si="155"/>
        <v>43447</v>
      </c>
      <c r="B661">
        <v>30</v>
      </c>
      <c r="C661">
        <v>0</v>
      </c>
      <c r="D661">
        <v>124.4</v>
      </c>
      <c r="E661">
        <v>151.5</v>
      </c>
      <c r="F661">
        <f t="shared" si="159"/>
        <v>154.4</v>
      </c>
      <c r="G661">
        <f t="shared" si="160"/>
        <v>151.5</v>
      </c>
      <c r="H661" s="20">
        <f t="shared" si="161"/>
        <v>1.9141914191419085</v>
      </c>
    </row>
    <row r="662" spans="1:8" x14ac:dyDescent="0.25">
      <c r="A662" s="5">
        <f t="shared" si="155"/>
        <v>43454</v>
      </c>
      <c r="B662">
        <v>30</v>
      </c>
      <c r="C662">
        <v>0</v>
      </c>
      <c r="D662">
        <v>124.4</v>
      </c>
      <c r="E662">
        <v>151.5</v>
      </c>
      <c r="F662">
        <f t="shared" si="159"/>
        <v>154.4</v>
      </c>
      <c r="G662">
        <f t="shared" si="160"/>
        <v>151.5</v>
      </c>
      <c r="H662" s="20">
        <f t="shared" si="161"/>
        <v>1.9141914191419085</v>
      </c>
    </row>
    <row r="663" spans="1:8" x14ac:dyDescent="0.25">
      <c r="A663" s="5">
        <f t="shared" si="155"/>
        <v>43461</v>
      </c>
      <c r="B663">
        <v>0</v>
      </c>
      <c r="C663">
        <v>0</v>
      </c>
      <c r="D663">
        <v>154.4</v>
      </c>
      <c r="E663">
        <v>151.5</v>
      </c>
      <c r="F663">
        <f t="shared" si="159"/>
        <v>154.4</v>
      </c>
      <c r="G663">
        <f t="shared" si="160"/>
        <v>151.5</v>
      </c>
      <c r="H663" s="20">
        <f t="shared" si="161"/>
        <v>1.9141914191419085</v>
      </c>
    </row>
    <row r="664" spans="1:8" x14ac:dyDescent="0.25">
      <c r="A664" s="5">
        <f t="shared" si="155"/>
        <v>43468</v>
      </c>
      <c r="B664">
        <v>0</v>
      </c>
      <c r="C664">
        <v>0</v>
      </c>
      <c r="D664">
        <v>154.4</v>
      </c>
      <c r="E664">
        <v>151.5</v>
      </c>
      <c r="F664">
        <f t="shared" si="159"/>
        <v>154.4</v>
      </c>
      <c r="G664">
        <f t="shared" si="160"/>
        <v>151.5</v>
      </c>
      <c r="H664" s="20">
        <f t="shared" si="161"/>
        <v>1.9141914191419085</v>
      </c>
    </row>
    <row r="665" spans="1:8" x14ac:dyDescent="0.25">
      <c r="A665" s="5">
        <f t="shared" si="155"/>
        <v>43475</v>
      </c>
      <c r="B665" s="157">
        <v>0</v>
      </c>
      <c r="C665" s="157">
        <v>0</v>
      </c>
      <c r="D665" s="157">
        <v>0</v>
      </c>
      <c r="E665" s="157">
        <v>0</v>
      </c>
      <c r="F665" s="157">
        <f t="shared" si="159"/>
        <v>0</v>
      </c>
      <c r="G665" s="157">
        <f t="shared" si="160"/>
        <v>0</v>
      </c>
      <c r="H665" s="20" t="e">
        <f t="shared" si="161"/>
        <v>#DIV/0!</v>
      </c>
    </row>
    <row r="666" spans="1:8" x14ac:dyDescent="0.25">
      <c r="A666" s="5">
        <f t="shared" ref="A666:A729" si="162">+A665+7</f>
        <v>43482</v>
      </c>
      <c r="B666" s="157">
        <v>0</v>
      </c>
      <c r="C666" s="157">
        <v>0</v>
      </c>
      <c r="D666" s="157">
        <v>0</v>
      </c>
      <c r="E666" s="157">
        <v>0</v>
      </c>
      <c r="F666" s="157">
        <f t="shared" si="159"/>
        <v>0</v>
      </c>
      <c r="G666" s="157">
        <f t="shared" si="160"/>
        <v>0</v>
      </c>
      <c r="H666" s="20" t="e">
        <f t="shared" si="161"/>
        <v>#DIV/0!</v>
      </c>
    </row>
    <row r="667" spans="1:8" x14ac:dyDescent="0.25">
      <c r="A667" s="5">
        <f t="shared" si="162"/>
        <v>43489</v>
      </c>
      <c r="B667" s="157">
        <v>0</v>
      </c>
      <c r="C667" s="157">
        <v>0</v>
      </c>
      <c r="D667" s="157">
        <v>0</v>
      </c>
      <c r="E667" s="157">
        <v>0</v>
      </c>
      <c r="F667" s="157">
        <f t="shared" si="159"/>
        <v>0</v>
      </c>
      <c r="G667" s="157">
        <f t="shared" si="160"/>
        <v>0</v>
      </c>
      <c r="H667" s="20" t="e">
        <f t="shared" si="161"/>
        <v>#DIV/0!</v>
      </c>
    </row>
    <row r="668" spans="1:8" x14ac:dyDescent="0.25">
      <c r="A668" s="5">
        <f t="shared" si="162"/>
        <v>43496</v>
      </c>
      <c r="B668" s="157">
        <v>0</v>
      </c>
      <c r="C668" s="157">
        <v>0</v>
      </c>
      <c r="D668" s="157">
        <v>0</v>
      </c>
      <c r="E668" s="157">
        <v>0</v>
      </c>
      <c r="F668" s="157">
        <f t="shared" si="159"/>
        <v>0</v>
      </c>
      <c r="G668" s="157">
        <f t="shared" si="160"/>
        <v>0</v>
      </c>
      <c r="H668" s="20" t="e">
        <f t="shared" si="161"/>
        <v>#DIV/0!</v>
      </c>
    </row>
    <row r="669" spans="1:8" x14ac:dyDescent="0.25">
      <c r="A669" s="5">
        <f t="shared" si="162"/>
        <v>43503</v>
      </c>
      <c r="B669" s="157">
        <v>0</v>
      </c>
      <c r="C669" s="157">
        <v>0</v>
      </c>
      <c r="D669" s="157">
        <v>0</v>
      </c>
      <c r="E669" s="157">
        <v>0</v>
      </c>
      <c r="F669" s="157">
        <f t="shared" si="159"/>
        <v>0</v>
      </c>
      <c r="G669" s="157">
        <f t="shared" si="160"/>
        <v>0</v>
      </c>
      <c r="H669" s="20" t="e">
        <f t="shared" si="161"/>
        <v>#DIV/0!</v>
      </c>
    </row>
    <row r="670" spans="1:8" x14ac:dyDescent="0.25">
      <c r="A670" s="5">
        <f t="shared" si="162"/>
        <v>43510</v>
      </c>
      <c r="B670">
        <v>30</v>
      </c>
      <c r="C670">
        <v>30</v>
      </c>
      <c r="D670">
        <v>154.4</v>
      </c>
      <c r="E670">
        <v>181.5</v>
      </c>
      <c r="F670">
        <f t="shared" si="159"/>
        <v>184.4</v>
      </c>
      <c r="G670">
        <f t="shared" si="160"/>
        <v>211.5</v>
      </c>
      <c r="H670" s="20">
        <f t="shared" si="161"/>
        <v>-12.813238770685576</v>
      </c>
    </row>
    <row r="671" spans="1:8" x14ac:dyDescent="0.25">
      <c r="A671" s="5">
        <f t="shared" si="162"/>
        <v>43517</v>
      </c>
      <c r="B671">
        <v>0</v>
      </c>
      <c r="C671">
        <v>30</v>
      </c>
      <c r="D671">
        <v>190.4</v>
      </c>
      <c r="E671">
        <v>181.5</v>
      </c>
      <c r="F671">
        <f t="shared" si="159"/>
        <v>190.4</v>
      </c>
      <c r="G671">
        <f t="shared" si="160"/>
        <v>211.5</v>
      </c>
      <c r="H671" s="20">
        <f t="shared" si="161"/>
        <v>-9.9763593380614584</v>
      </c>
    </row>
    <row r="672" spans="1:8" x14ac:dyDescent="0.25">
      <c r="A672" s="5">
        <f t="shared" si="162"/>
        <v>43524</v>
      </c>
      <c r="B672">
        <v>0</v>
      </c>
      <c r="C672">
        <v>30</v>
      </c>
      <c r="D672">
        <v>190.4</v>
      </c>
      <c r="E672">
        <v>211.5</v>
      </c>
      <c r="F672">
        <f t="shared" si="159"/>
        <v>190.4</v>
      </c>
      <c r="G672">
        <f t="shared" si="160"/>
        <v>241.5</v>
      </c>
      <c r="H672" s="20">
        <f t="shared" si="161"/>
        <v>-21.159420289855071</v>
      </c>
    </row>
    <row r="673" spans="1:9" x14ac:dyDescent="0.25">
      <c r="A673" s="5">
        <f t="shared" si="162"/>
        <v>43531</v>
      </c>
      <c r="B673">
        <v>0</v>
      </c>
      <c r="C673">
        <v>30</v>
      </c>
      <c r="D673">
        <v>190.4</v>
      </c>
      <c r="E673">
        <v>211.5</v>
      </c>
      <c r="F673">
        <f t="shared" si="159"/>
        <v>190.4</v>
      </c>
      <c r="G673">
        <f t="shared" si="160"/>
        <v>241.5</v>
      </c>
      <c r="H673" s="20">
        <f t="shared" si="161"/>
        <v>-21.159420289855071</v>
      </c>
    </row>
    <row r="674" spans="1:9" x14ac:dyDescent="0.25">
      <c r="A674" s="5">
        <f t="shared" si="162"/>
        <v>43538</v>
      </c>
      <c r="B674">
        <v>0</v>
      </c>
      <c r="C674">
        <v>30</v>
      </c>
      <c r="D674">
        <v>190.4</v>
      </c>
      <c r="E674">
        <v>211.5</v>
      </c>
      <c r="F674">
        <f t="shared" si="159"/>
        <v>190.4</v>
      </c>
      <c r="G674">
        <f t="shared" si="160"/>
        <v>241.5</v>
      </c>
      <c r="H674" s="20">
        <f t="shared" si="161"/>
        <v>-21.159420289855071</v>
      </c>
    </row>
    <row r="675" spans="1:9" x14ac:dyDescent="0.25">
      <c r="A675" s="5">
        <f t="shared" si="162"/>
        <v>43545</v>
      </c>
      <c r="B675">
        <v>0</v>
      </c>
      <c r="C675">
        <v>0</v>
      </c>
      <c r="D675">
        <v>190.4</v>
      </c>
      <c r="E675">
        <v>241.5</v>
      </c>
      <c r="F675">
        <f t="shared" si="159"/>
        <v>190.4</v>
      </c>
      <c r="G675">
        <f t="shared" si="160"/>
        <v>241.5</v>
      </c>
      <c r="H675" s="20">
        <f t="shared" si="161"/>
        <v>-21.159420289855071</v>
      </c>
    </row>
    <row r="676" spans="1:9" x14ac:dyDescent="0.25">
      <c r="A676" s="5">
        <f t="shared" si="162"/>
        <v>43552</v>
      </c>
      <c r="B676">
        <v>0</v>
      </c>
      <c r="C676">
        <v>0</v>
      </c>
      <c r="D676">
        <v>190.4</v>
      </c>
      <c r="E676">
        <v>241.5</v>
      </c>
      <c r="F676">
        <f t="shared" si="159"/>
        <v>190.4</v>
      </c>
      <c r="G676">
        <f t="shared" si="160"/>
        <v>241.5</v>
      </c>
      <c r="H676" s="20">
        <f t="shared" si="161"/>
        <v>-21.159420289855071</v>
      </c>
    </row>
    <row r="677" spans="1:9" x14ac:dyDescent="0.25">
      <c r="A677" s="5">
        <f t="shared" si="162"/>
        <v>43559</v>
      </c>
      <c r="B677">
        <v>0</v>
      </c>
      <c r="C677">
        <v>0</v>
      </c>
      <c r="D677">
        <v>190.4</v>
      </c>
      <c r="E677">
        <v>241.5</v>
      </c>
      <c r="F677">
        <f t="shared" ref="F677:F688" si="163">+B677+D677</f>
        <v>190.4</v>
      </c>
      <c r="G677">
        <f t="shared" ref="G677:G688" si="164">+C677+E677</f>
        <v>241.5</v>
      </c>
      <c r="H677" s="20">
        <f t="shared" ref="H677:H688" si="165">+(F677/G677-1)*100</f>
        <v>-21.159420289855071</v>
      </c>
    </row>
    <row r="678" spans="1:9" x14ac:dyDescent="0.25">
      <c r="A678" s="5">
        <f t="shared" si="162"/>
        <v>43566</v>
      </c>
      <c r="B678">
        <v>0</v>
      </c>
      <c r="C678">
        <v>30</v>
      </c>
      <c r="D678">
        <v>190.4</v>
      </c>
      <c r="E678">
        <v>241.5</v>
      </c>
      <c r="F678">
        <f t="shared" si="163"/>
        <v>190.4</v>
      </c>
      <c r="G678">
        <f t="shared" si="164"/>
        <v>271.5</v>
      </c>
      <c r="H678" s="20">
        <f t="shared" si="165"/>
        <v>-29.871086556169423</v>
      </c>
    </row>
    <row r="679" spans="1:9" x14ac:dyDescent="0.25">
      <c r="A679" s="5">
        <f t="shared" si="162"/>
        <v>43573</v>
      </c>
      <c r="B679">
        <v>0</v>
      </c>
      <c r="C679">
        <v>30</v>
      </c>
      <c r="D679">
        <v>190.4</v>
      </c>
      <c r="E679">
        <v>241.5</v>
      </c>
      <c r="F679">
        <f t="shared" si="163"/>
        <v>190.4</v>
      </c>
      <c r="G679">
        <f t="shared" si="164"/>
        <v>271.5</v>
      </c>
      <c r="H679" s="20">
        <f t="shared" si="165"/>
        <v>-29.871086556169423</v>
      </c>
    </row>
    <row r="680" spans="1:9" x14ac:dyDescent="0.25">
      <c r="A680" s="5">
        <f t="shared" si="162"/>
        <v>43580</v>
      </c>
      <c r="B680">
        <v>0</v>
      </c>
      <c r="C680">
        <v>30</v>
      </c>
      <c r="D680">
        <v>190.4</v>
      </c>
      <c r="E680">
        <v>241.5</v>
      </c>
      <c r="F680">
        <f t="shared" si="163"/>
        <v>190.4</v>
      </c>
      <c r="G680">
        <f t="shared" si="164"/>
        <v>271.5</v>
      </c>
      <c r="H680" s="20">
        <f t="shared" si="165"/>
        <v>-29.871086556169423</v>
      </c>
      <c r="I680">
        <v>0</v>
      </c>
    </row>
    <row r="681" spans="1:9" x14ac:dyDescent="0.25">
      <c r="A681" s="5">
        <f t="shared" si="162"/>
        <v>43587</v>
      </c>
      <c r="B681">
        <v>0</v>
      </c>
      <c r="C681">
        <v>30</v>
      </c>
      <c r="D681">
        <v>190.4</v>
      </c>
      <c r="E681">
        <v>241.5</v>
      </c>
      <c r="F681">
        <f t="shared" si="163"/>
        <v>190.4</v>
      </c>
      <c r="G681">
        <f t="shared" si="164"/>
        <v>271.5</v>
      </c>
      <c r="H681" s="20">
        <f t="shared" si="165"/>
        <v>-29.871086556169423</v>
      </c>
      <c r="I681">
        <v>0</v>
      </c>
    </row>
    <row r="682" spans="1:9" x14ac:dyDescent="0.25">
      <c r="A682" s="5">
        <f t="shared" si="162"/>
        <v>43594</v>
      </c>
      <c r="B682">
        <v>0</v>
      </c>
      <c r="C682">
        <v>30</v>
      </c>
      <c r="D682">
        <v>190.4</v>
      </c>
      <c r="E682">
        <v>241.5</v>
      </c>
      <c r="F682">
        <f t="shared" si="163"/>
        <v>190.4</v>
      </c>
      <c r="G682">
        <f t="shared" si="164"/>
        <v>271.5</v>
      </c>
      <c r="H682" s="20">
        <f t="shared" si="165"/>
        <v>-29.871086556169423</v>
      </c>
      <c r="I682">
        <v>0</v>
      </c>
    </row>
    <row r="683" spans="1:9" x14ac:dyDescent="0.25">
      <c r="A683" s="5">
        <f t="shared" si="162"/>
        <v>43601</v>
      </c>
      <c r="B683">
        <v>0</v>
      </c>
      <c r="C683">
        <v>0</v>
      </c>
      <c r="D683">
        <v>190.4</v>
      </c>
      <c r="E683">
        <v>271.5</v>
      </c>
      <c r="F683">
        <f t="shared" si="163"/>
        <v>190.4</v>
      </c>
      <c r="G683">
        <f t="shared" si="164"/>
        <v>271.5</v>
      </c>
      <c r="H683" s="20">
        <f t="shared" si="165"/>
        <v>-29.871086556169423</v>
      </c>
      <c r="I683">
        <v>0</v>
      </c>
    </row>
    <row r="684" spans="1:9" x14ac:dyDescent="0.25">
      <c r="A684" s="5">
        <f t="shared" si="162"/>
        <v>43608</v>
      </c>
      <c r="B684">
        <v>0</v>
      </c>
      <c r="C684">
        <v>0</v>
      </c>
      <c r="D684">
        <v>190.4</v>
      </c>
      <c r="E684">
        <v>271.5</v>
      </c>
      <c r="F684">
        <f t="shared" si="163"/>
        <v>190.4</v>
      </c>
      <c r="G684">
        <f t="shared" si="164"/>
        <v>271.5</v>
      </c>
      <c r="H684" s="20">
        <f t="shared" si="165"/>
        <v>-29.871086556169423</v>
      </c>
      <c r="I684">
        <v>0</v>
      </c>
    </row>
    <row r="685" spans="1:9" x14ac:dyDescent="0.25">
      <c r="A685" s="5">
        <f t="shared" si="162"/>
        <v>43615</v>
      </c>
      <c r="B685">
        <v>0</v>
      </c>
      <c r="C685">
        <v>0</v>
      </c>
      <c r="D685">
        <v>190.4</v>
      </c>
      <c r="E685">
        <v>277.5</v>
      </c>
      <c r="F685">
        <f t="shared" si="163"/>
        <v>190.4</v>
      </c>
      <c r="G685">
        <f t="shared" si="164"/>
        <v>277.5</v>
      </c>
      <c r="H685" s="20">
        <f t="shared" si="165"/>
        <v>-31.387387387387388</v>
      </c>
    </row>
    <row r="686" spans="1:9" x14ac:dyDescent="0.25">
      <c r="A686" s="5">
        <f t="shared" si="162"/>
        <v>43622</v>
      </c>
      <c r="B686">
        <v>0</v>
      </c>
      <c r="C686">
        <v>0</v>
      </c>
      <c r="D686">
        <v>0</v>
      </c>
      <c r="E686">
        <v>0</v>
      </c>
      <c r="F686">
        <f t="shared" si="163"/>
        <v>0</v>
      </c>
      <c r="G686">
        <f t="shared" si="164"/>
        <v>0</v>
      </c>
      <c r="H686" s="20" t="e">
        <f t="shared" si="165"/>
        <v>#DIV/0!</v>
      </c>
    </row>
    <row r="687" spans="1:9" x14ac:dyDescent="0.25">
      <c r="A687" s="5">
        <f t="shared" si="162"/>
        <v>43629</v>
      </c>
      <c r="B687">
        <v>0</v>
      </c>
      <c r="C687">
        <v>0</v>
      </c>
      <c r="D687">
        <v>6.3</v>
      </c>
      <c r="E687">
        <v>0</v>
      </c>
      <c r="F687">
        <f t="shared" si="163"/>
        <v>6.3</v>
      </c>
      <c r="G687">
        <f t="shared" si="164"/>
        <v>0</v>
      </c>
      <c r="H687" s="20" t="e">
        <f t="shared" si="165"/>
        <v>#DIV/0!</v>
      </c>
    </row>
    <row r="688" spans="1:9" x14ac:dyDescent="0.25">
      <c r="A688" s="5">
        <f t="shared" si="162"/>
        <v>43636</v>
      </c>
      <c r="B688">
        <v>0</v>
      </c>
      <c r="C688">
        <v>0</v>
      </c>
      <c r="D688">
        <v>6.3</v>
      </c>
      <c r="E688">
        <v>0</v>
      </c>
      <c r="F688">
        <f t="shared" si="163"/>
        <v>6.3</v>
      </c>
      <c r="G688">
        <f t="shared" si="164"/>
        <v>0</v>
      </c>
      <c r="H688" s="20" t="e">
        <f t="shared" si="165"/>
        <v>#DIV/0!</v>
      </c>
    </row>
    <row r="689" spans="1:8" x14ac:dyDescent="0.25">
      <c r="A689" s="5">
        <f t="shared" si="162"/>
        <v>43643</v>
      </c>
      <c r="B689">
        <v>0</v>
      </c>
      <c r="C689">
        <v>0</v>
      </c>
      <c r="D689">
        <v>6.3</v>
      </c>
      <c r="E689">
        <v>0</v>
      </c>
      <c r="F689">
        <f t="shared" ref="F689:F713" si="166">+B689+D689</f>
        <v>6.3</v>
      </c>
      <c r="G689">
        <f t="shared" ref="G689:G713" si="167">+C689+E689</f>
        <v>0</v>
      </c>
      <c r="H689" s="20" t="e">
        <f t="shared" ref="H689:H713" si="168">+(F689/G689-1)*100</f>
        <v>#DIV/0!</v>
      </c>
    </row>
    <row r="690" spans="1:8" x14ac:dyDescent="0.25">
      <c r="A690" s="5">
        <f t="shared" si="162"/>
        <v>43650</v>
      </c>
      <c r="B690">
        <v>7.5</v>
      </c>
      <c r="C690">
        <v>0</v>
      </c>
      <c r="D690">
        <v>6.3</v>
      </c>
      <c r="E690">
        <v>0</v>
      </c>
      <c r="F690">
        <f t="shared" si="166"/>
        <v>13.8</v>
      </c>
      <c r="G690">
        <f t="shared" si="167"/>
        <v>0</v>
      </c>
      <c r="H690" s="20" t="e">
        <f t="shared" si="168"/>
        <v>#DIV/0!</v>
      </c>
    </row>
    <row r="691" spans="1:8" x14ac:dyDescent="0.25">
      <c r="A691" s="5">
        <f t="shared" si="162"/>
        <v>43657</v>
      </c>
      <c r="B691">
        <v>7.5</v>
      </c>
      <c r="C691">
        <v>0</v>
      </c>
      <c r="D691">
        <v>6.3</v>
      </c>
      <c r="E691">
        <v>6</v>
      </c>
      <c r="F691">
        <f t="shared" si="166"/>
        <v>13.8</v>
      </c>
      <c r="G691">
        <f t="shared" si="167"/>
        <v>6</v>
      </c>
      <c r="H691" s="20">
        <f t="shared" si="168"/>
        <v>130.00000000000003</v>
      </c>
    </row>
    <row r="692" spans="1:8" x14ac:dyDescent="0.25">
      <c r="A692" s="5">
        <f t="shared" si="162"/>
        <v>43664</v>
      </c>
      <c r="B692">
        <v>7.5</v>
      </c>
      <c r="C692">
        <v>0</v>
      </c>
      <c r="D692">
        <v>6.3</v>
      </c>
      <c r="E692">
        <v>6</v>
      </c>
      <c r="F692">
        <f t="shared" si="166"/>
        <v>13.8</v>
      </c>
      <c r="G692">
        <f t="shared" si="167"/>
        <v>6</v>
      </c>
      <c r="H692" s="20">
        <f t="shared" si="168"/>
        <v>130.00000000000003</v>
      </c>
    </row>
    <row r="693" spans="1:8" x14ac:dyDescent="0.25">
      <c r="A693" s="5">
        <f t="shared" si="162"/>
        <v>43671</v>
      </c>
      <c r="B693">
        <v>7.5</v>
      </c>
      <c r="C693">
        <v>0</v>
      </c>
      <c r="D693">
        <v>6.3</v>
      </c>
      <c r="E693">
        <v>6</v>
      </c>
      <c r="F693">
        <f t="shared" si="166"/>
        <v>13.8</v>
      </c>
      <c r="G693">
        <f t="shared" si="167"/>
        <v>6</v>
      </c>
      <c r="H693" s="20">
        <f t="shared" si="168"/>
        <v>130.00000000000003</v>
      </c>
    </row>
    <row r="694" spans="1:8" x14ac:dyDescent="0.25">
      <c r="A694" s="5">
        <f t="shared" si="162"/>
        <v>43678</v>
      </c>
      <c r="B694">
        <v>7.5</v>
      </c>
      <c r="C694">
        <v>0</v>
      </c>
      <c r="D694">
        <v>22.8</v>
      </c>
      <c r="E694">
        <v>6</v>
      </c>
      <c r="F694">
        <f t="shared" si="166"/>
        <v>30.3</v>
      </c>
      <c r="G694">
        <f t="shared" si="167"/>
        <v>6</v>
      </c>
      <c r="H694" s="20">
        <f t="shared" si="168"/>
        <v>405</v>
      </c>
    </row>
    <row r="695" spans="1:8" x14ac:dyDescent="0.25">
      <c r="A695" s="5">
        <f t="shared" si="162"/>
        <v>43685</v>
      </c>
      <c r="B695">
        <v>0</v>
      </c>
      <c r="C695">
        <v>0</v>
      </c>
      <c r="D695">
        <v>30.8</v>
      </c>
      <c r="E695">
        <v>6</v>
      </c>
      <c r="F695">
        <f t="shared" si="166"/>
        <v>30.8</v>
      </c>
      <c r="G695">
        <f t="shared" si="167"/>
        <v>6</v>
      </c>
      <c r="H695" s="20">
        <f t="shared" si="168"/>
        <v>413.33333333333337</v>
      </c>
    </row>
    <row r="696" spans="1:8" x14ac:dyDescent="0.25">
      <c r="A696" s="5">
        <f t="shared" si="162"/>
        <v>43692</v>
      </c>
      <c r="B696">
        <v>0</v>
      </c>
      <c r="C696">
        <v>0</v>
      </c>
      <c r="D696">
        <v>30.8</v>
      </c>
      <c r="E696">
        <v>6</v>
      </c>
      <c r="F696">
        <f t="shared" si="166"/>
        <v>30.8</v>
      </c>
      <c r="G696">
        <f t="shared" si="167"/>
        <v>6</v>
      </c>
      <c r="H696" s="20">
        <f t="shared" si="168"/>
        <v>413.33333333333337</v>
      </c>
    </row>
    <row r="697" spans="1:8" x14ac:dyDescent="0.25">
      <c r="A697" s="5">
        <f t="shared" si="162"/>
        <v>43699</v>
      </c>
      <c r="B697">
        <v>0</v>
      </c>
      <c r="C697">
        <v>0</v>
      </c>
      <c r="D697">
        <v>30.8</v>
      </c>
      <c r="E697">
        <v>6</v>
      </c>
      <c r="F697">
        <f t="shared" si="166"/>
        <v>30.8</v>
      </c>
      <c r="G697">
        <f t="shared" si="167"/>
        <v>6</v>
      </c>
      <c r="H697" s="20">
        <f t="shared" si="168"/>
        <v>413.33333333333337</v>
      </c>
    </row>
    <row r="698" spans="1:8" x14ac:dyDescent="0.25">
      <c r="A698" s="5">
        <f t="shared" si="162"/>
        <v>43706</v>
      </c>
      <c r="B698">
        <v>0</v>
      </c>
      <c r="C698">
        <v>0</v>
      </c>
      <c r="D698">
        <v>30.8</v>
      </c>
      <c r="E698">
        <v>6</v>
      </c>
      <c r="F698">
        <f t="shared" si="166"/>
        <v>30.8</v>
      </c>
      <c r="G698">
        <f t="shared" si="167"/>
        <v>6</v>
      </c>
      <c r="H698" s="20">
        <f t="shared" si="168"/>
        <v>413.33333333333337</v>
      </c>
    </row>
    <row r="699" spans="1:8" x14ac:dyDescent="0.25">
      <c r="A699" s="5">
        <f t="shared" si="162"/>
        <v>43713</v>
      </c>
      <c r="B699">
        <v>0</v>
      </c>
      <c r="C699">
        <v>0</v>
      </c>
      <c r="D699">
        <v>30.8</v>
      </c>
      <c r="E699">
        <v>36</v>
      </c>
      <c r="F699">
        <f t="shared" si="166"/>
        <v>30.8</v>
      </c>
      <c r="G699">
        <f t="shared" si="167"/>
        <v>36</v>
      </c>
      <c r="H699" s="20">
        <f t="shared" si="168"/>
        <v>-14.444444444444438</v>
      </c>
    </row>
    <row r="700" spans="1:8" x14ac:dyDescent="0.25">
      <c r="A700" s="5">
        <f t="shared" si="162"/>
        <v>43720</v>
      </c>
      <c r="B700">
        <v>0</v>
      </c>
      <c r="C700">
        <v>0</v>
      </c>
      <c r="D700">
        <v>30.8</v>
      </c>
      <c r="E700">
        <v>36</v>
      </c>
      <c r="F700">
        <f t="shared" si="166"/>
        <v>30.8</v>
      </c>
      <c r="G700">
        <f t="shared" si="167"/>
        <v>36</v>
      </c>
      <c r="H700" s="20">
        <f t="shared" si="168"/>
        <v>-14.444444444444438</v>
      </c>
    </row>
    <row r="701" spans="1:8" x14ac:dyDescent="0.25">
      <c r="A701" s="5">
        <f t="shared" si="162"/>
        <v>43727</v>
      </c>
      <c r="B701">
        <v>0</v>
      </c>
      <c r="C701">
        <v>30</v>
      </c>
      <c r="D701">
        <v>30.8</v>
      </c>
      <c r="E701">
        <v>66</v>
      </c>
      <c r="F701">
        <f t="shared" si="166"/>
        <v>30.8</v>
      </c>
      <c r="G701">
        <f t="shared" si="167"/>
        <v>96</v>
      </c>
      <c r="H701" s="20">
        <f t="shared" si="168"/>
        <v>-67.916666666666671</v>
      </c>
    </row>
    <row r="702" spans="1:8" x14ac:dyDescent="0.25">
      <c r="A702" s="5">
        <f t="shared" si="162"/>
        <v>43734</v>
      </c>
      <c r="B702">
        <v>0</v>
      </c>
      <c r="C702">
        <v>30</v>
      </c>
      <c r="D702">
        <v>30.8</v>
      </c>
      <c r="E702">
        <v>66</v>
      </c>
      <c r="F702">
        <f t="shared" si="166"/>
        <v>30.8</v>
      </c>
      <c r="G702">
        <f t="shared" si="167"/>
        <v>96</v>
      </c>
      <c r="H702" s="20">
        <f t="shared" si="168"/>
        <v>-67.916666666666671</v>
      </c>
    </row>
    <row r="703" spans="1:8" x14ac:dyDescent="0.25">
      <c r="A703" s="5">
        <f t="shared" si="162"/>
        <v>43741</v>
      </c>
      <c r="B703">
        <v>6.5</v>
      </c>
      <c r="C703">
        <v>30</v>
      </c>
      <c r="D703">
        <v>30.8</v>
      </c>
      <c r="E703">
        <v>66</v>
      </c>
      <c r="F703">
        <f t="shared" si="166"/>
        <v>37.299999999999997</v>
      </c>
      <c r="G703">
        <f t="shared" si="167"/>
        <v>96</v>
      </c>
      <c r="H703" s="20">
        <f t="shared" si="168"/>
        <v>-61.145833333333343</v>
      </c>
    </row>
    <row r="704" spans="1:8" x14ac:dyDescent="0.25">
      <c r="A704" s="5">
        <f t="shared" si="162"/>
        <v>43748</v>
      </c>
      <c r="B704">
        <v>6.5</v>
      </c>
      <c r="C704">
        <v>30</v>
      </c>
      <c r="D704">
        <v>30.8</v>
      </c>
      <c r="E704">
        <v>66</v>
      </c>
      <c r="F704">
        <f t="shared" si="166"/>
        <v>37.299999999999997</v>
      </c>
      <c r="G704">
        <f t="shared" si="167"/>
        <v>96</v>
      </c>
      <c r="H704" s="20">
        <f t="shared" si="168"/>
        <v>-61.145833333333343</v>
      </c>
    </row>
    <row r="705" spans="1:8" x14ac:dyDescent="0.25">
      <c r="A705" s="5">
        <f t="shared" si="162"/>
        <v>43755</v>
      </c>
      <c r="B705">
        <v>6.5</v>
      </c>
      <c r="C705">
        <v>0</v>
      </c>
      <c r="D705">
        <v>30.8</v>
      </c>
      <c r="E705">
        <v>94.4</v>
      </c>
      <c r="F705">
        <f t="shared" si="166"/>
        <v>37.299999999999997</v>
      </c>
      <c r="G705">
        <f t="shared" si="167"/>
        <v>94.4</v>
      </c>
      <c r="H705" s="20">
        <f t="shared" si="168"/>
        <v>-60.487288135593232</v>
      </c>
    </row>
    <row r="706" spans="1:8" x14ac:dyDescent="0.25">
      <c r="A706" s="5">
        <f t="shared" si="162"/>
        <v>43762</v>
      </c>
      <c r="B706">
        <v>6.5</v>
      </c>
      <c r="C706">
        <v>60</v>
      </c>
      <c r="D706">
        <v>30.8</v>
      </c>
      <c r="E706">
        <v>94.4</v>
      </c>
      <c r="F706">
        <f t="shared" si="166"/>
        <v>37.299999999999997</v>
      </c>
      <c r="G706">
        <f t="shared" si="167"/>
        <v>154.4</v>
      </c>
      <c r="H706" s="20">
        <f t="shared" si="168"/>
        <v>-75.841968911917107</v>
      </c>
    </row>
    <row r="707" spans="1:8" x14ac:dyDescent="0.25">
      <c r="A707" s="5">
        <f t="shared" si="162"/>
        <v>43769</v>
      </c>
      <c r="B707">
        <v>6.5</v>
      </c>
      <c r="C707">
        <v>60</v>
      </c>
      <c r="D707">
        <v>30.8</v>
      </c>
      <c r="E707">
        <v>94.4</v>
      </c>
      <c r="F707">
        <f t="shared" si="166"/>
        <v>37.299999999999997</v>
      </c>
      <c r="G707">
        <f t="shared" si="167"/>
        <v>154.4</v>
      </c>
      <c r="H707" s="20">
        <f t="shared" si="168"/>
        <v>-75.841968911917107</v>
      </c>
    </row>
    <row r="708" spans="1:8" x14ac:dyDescent="0.25">
      <c r="A708" s="5">
        <f t="shared" si="162"/>
        <v>43776</v>
      </c>
      <c r="B708">
        <v>6.5</v>
      </c>
      <c r="C708">
        <v>0</v>
      </c>
      <c r="D708">
        <v>30.8</v>
      </c>
      <c r="E708">
        <v>94.4</v>
      </c>
      <c r="F708">
        <f t="shared" si="166"/>
        <v>37.299999999999997</v>
      </c>
      <c r="G708">
        <f t="shared" si="167"/>
        <v>94.4</v>
      </c>
      <c r="H708" s="20">
        <f t="shared" si="168"/>
        <v>-60.487288135593232</v>
      </c>
    </row>
    <row r="709" spans="1:8" x14ac:dyDescent="0.25">
      <c r="A709" s="5">
        <f t="shared" si="162"/>
        <v>43783</v>
      </c>
      <c r="B709">
        <v>11.3</v>
      </c>
      <c r="C709">
        <v>0</v>
      </c>
      <c r="D709">
        <v>30.8</v>
      </c>
      <c r="E709">
        <v>94.4</v>
      </c>
      <c r="F709">
        <f t="shared" si="166"/>
        <v>42.1</v>
      </c>
      <c r="G709">
        <f t="shared" si="167"/>
        <v>94.4</v>
      </c>
      <c r="H709" s="20">
        <f t="shared" si="168"/>
        <v>-55.402542372881356</v>
      </c>
    </row>
    <row r="710" spans="1:8" x14ac:dyDescent="0.25">
      <c r="A710" s="5">
        <f t="shared" si="162"/>
        <v>43790</v>
      </c>
      <c r="B710">
        <f>'1121'!B81</f>
        <v>4.8</v>
      </c>
      <c r="C710">
        <f>'1121'!C81</f>
        <v>0</v>
      </c>
      <c r="D710">
        <f>'1121'!D81</f>
        <v>37.299999999999997</v>
      </c>
      <c r="E710">
        <f>'1121'!E81</f>
        <v>94.4</v>
      </c>
      <c r="F710">
        <f t="shared" si="166"/>
        <v>42.099999999999994</v>
      </c>
      <c r="G710">
        <f t="shared" si="167"/>
        <v>94.4</v>
      </c>
      <c r="H710" s="20">
        <f t="shared" si="168"/>
        <v>-55.402542372881356</v>
      </c>
    </row>
    <row r="711" spans="1:8" x14ac:dyDescent="0.25">
      <c r="A711" s="5">
        <f t="shared" si="162"/>
        <v>43797</v>
      </c>
      <c r="B711">
        <f>'1128'!B81</f>
        <v>4.8</v>
      </c>
      <c r="C711">
        <f>'1128'!C81</f>
        <v>60</v>
      </c>
      <c r="D711">
        <f>'1128'!D81</f>
        <v>37.299999999999997</v>
      </c>
      <c r="E711">
        <f>'1128'!E81</f>
        <v>94.4</v>
      </c>
      <c r="F711">
        <f t="shared" si="166"/>
        <v>42.099999999999994</v>
      </c>
      <c r="G711">
        <f t="shared" si="167"/>
        <v>154.4</v>
      </c>
      <c r="H711" s="20">
        <f t="shared" si="168"/>
        <v>-72.733160621761655</v>
      </c>
    </row>
    <row r="712" spans="1:8" x14ac:dyDescent="0.25">
      <c r="A712" s="5">
        <f t="shared" si="162"/>
        <v>43804</v>
      </c>
      <c r="B712">
        <f>'1205'!B81</f>
        <v>4.8</v>
      </c>
      <c r="C712">
        <f>'1205'!C81</f>
        <v>60</v>
      </c>
      <c r="D712">
        <f>'1205'!D81</f>
        <v>37.299999999999997</v>
      </c>
      <c r="E712">
        <f>'1205'!E81</f>
        <v>94.4</v>
      </c>
      <c r="F712">
        <f t="shared" si="166"/>
        <v>42.099999999999994</v>
      </c>
      <c r="G712">
        <f t="shared" si="167"/>
        <v>154.4</v>
      </c>
      <c r="H712" s="20">
        <f t="shared" si="168"/>
        <v>-72.733160621761655</v>
      </c>
    </row>
    <row r="713" spans="1:8" x14ac:dyDescent="0.25">
      <c r="A713" s="5">
        <f t="shared" si="162"/>
        <v>43811</v>
      </c>
      <c r="B713">
        <f>'1212'!B81</f>
        <v>0</v>
      </c>
      <c r="C713">
        <f>'1212'!C81</f>
        <v>30</v>
      </c>
      <c r="D713">
        <f>'1212'!D81</f>
        <v>42.1</v>
      </c>
      <c r="E713">
        <f>'1212'!E81</f>
        <v>124.4</v>
      </c>
      <c r="F713">
        <f t="shared" si="166"/>
        <v>42.1</v>
      </c>
      <c r="G713">
        <f t="shared" si="167"/>
        <v>154.4</v>
      </c>
      <c r="H713" s="20">
        <f t="shared" si="168"/>
        <v>-72.733160621761655</v>
      </c>
    </row>
    <row r="714" spans="1:8" x14ac:dyDescent="0.25">
      <c r="A714" s="5">
        <f t="shared" si="162"/>
        <v>43818</v>
      </c>
      <c r="B714">
        <f>'1219'!B81</f>
        <v>0</v>
      </c>
      <c r="C714">
        <f>'1219'!C81</f>
        <v>30</v>
      </c>
      <c r="D714">
        <f>'1219'!D81</f>
        <v>42.1</v>
      </c>
      <c r="E714">
        <f>'1219'!E81</f>
        <v>124.4</v>
      </c>
      <c r="F714">
        <f t="shared" ref="F714:F769" si="169">+B714+D714</f>
        <v>42.1</v>
      </c>
      <c r="G714">
        <f t="shared" ref="G714:G769" si="170">+C714+E714</f>
        <v>154.4</v>
      </c>
      <c r="H714" s="20">
        <f t="shared" ref="H714:H769" si="171">+(F714/G714-1)*100</f>
        <v>-72.733160621761655</v>
      </c>
    </row>
    <row r="715" spans="1:8" x14ac:dyDescent="0.25">
      <c r="A715" s="5">
        <f t="shared" si="162"/>
        <v>43825</v>
      </c>
      <c r="B715">
        <f>'1226'!B81</f>
        <v>5</v>
      </c>
      <c r="C715">
        <f>'1226'!C81</f>
        <v>0</v>
      </c>
      <c r="D715">
        <f>'1226'!D81</f>
        <v>42.1</v>
      </c>
      <c r="E715">
        <f>'1226'!E81</f>
        <v>154.4</v>
      </c>
      <c r="F715">
        <f t="shared" si="169"/>
        <v>47.1</v>
      </c>
      <c r="G715">
        <f t="shared" si="170"/>
        <v>154.4</v>
      </c>
      <c r="H715" s="20">
        <f t="shared" si="171"/>
        <v>-69.494818652849744</v>
      </c>
    </row>
    <row r="716" spans="1:8" x14ac:dyDescent="0.25">
      <c r="A716" s="5">
        <f t="shared" si="162"/>
        <v>43832</v>
      </c>
      <c r="B716">
        <f>'0102'!B81</f>
        <v>5</v>
      </c>
      <c r="C716">
        <f>'0102'!C81</f>
        <v>0</v>
      </c>
      <c r="D716">
        <f>'0102'!D81</f>
        <v>42.1</v>
      </c>
      <c r="E716">
        <f>'0102'!E81</f>
        <v>154.4</v>
      </c>
      <c r="F716">
        <f t="shared" si="169"/>
        <v>47.1</v>
      </c>
      <c r="G716">
        <f t="shared" si="170"/>
        <v>154.4</v>
      </c>
      <c r="H716" s="20">
        <f t="shared" si="171"/>
        <v>-69.494818652849744</v>
      </c>
    </row>
    <row r="717" spans="1:8" x14ac:dyDescent="0.25">
      <c r="A717" s="5">
        <f t="shared" si="162"/>
        <v>43839</v>
      </c>
      <c r="B717">
        <f>'0109'!B81</f>
        <v>10</v>
      </c>
      <c r="C717">
        <f>'0109'!C81</f>
        <v>0</v>
      </c>
      <c r="D717">
        <f>'0109'!D81</f>
        <v>42.1</v>
      </c>
      <c r="E717">
        <f>'0109'!E81</f>
        <v>154.4</v>
      </c>
      <c r="F717">
        <f t="shared" si="169"/>
        <v>52.1</v>
      </c>
      <c r="G717">
        <f t="shared" si="170"/>
        <v>154.4</v>
      </c>
      <c r="H717" s="20">
        <f t="shared" si="171"/>
        <v>-66.256476683937819</v>
      </c>
    </row>
    <row r="718" spans="1:8" x14ac:dyDescent="0.25">
      <c r="A718" s="5">
        <f t="shared" si="162"/>
        <v>43846</v>
      </c>
      <c r="B718">
        <f>'0116'!B81</f>
        <v>40</v>
      </c>
      <c r="C718">
        <f>'0116'!C81</f>
        <v>0</v>
      </c>
      <c r="D718">
        <f>'0116'!D81</f>
        <v>42.1</v>
      </c>
      <c r="E718">
        <f>'0116'!E81</f>
        <v>154.4</v>
      </c>
      <c r="F718">
        <f t="shared" si="169"/>
        <v>82.1</v>
      </c>
      <c r="G718">
        <f t="shared" si="170"/>
        <v>154.4</v>
      </c>
      <c r="H718" s="20">
        <f t="shared" si="171"/>
        <v>-46.826424870466333</v>
      </c>
    </row>
    <row r="719" spans="1:8" x14ac:dyDescent="0.25">
      <c r="A719" s="5">
        <f t="shared" si="162"/>
        <v>43853</v>
      </c>
      <c r="B719">
        <f>'0123'!B81</f>
        <v>40</v>
      </c>
      <c r="C719">
        <f>'0123'!C81</f>
        <v>0</v>
      </c>
      <c r="D719">
        <f>'0123'!D81</f>
        <v>42.1</v>
      </c>
      <c r="E719">
        <f>'0123'!E81</f>
        <v>154.4</v>
      </c>
      <c r="F719">
        <f t="shared" si="169"/>
        <v>82.1</v>
      </c>
      <c r="G719">
        <f t="shared" si="170"/>
        <v>154.4</v>
      </c>
      <c r="H719" s="20">
        <f t="shared" si="171"/>
        <v>-46.826424870466333</v>
      </c>
    </row>
    <row r="720" spans="1:8" x14ac:dyDescent="0.25">
      <c r="A720" s="5">
        <f t="shared" si="162"/>
        <v>43860</v>
      </c>
      <c r="B720">
        <f>'0130'!B81</f>
        <v>40</v>
      </c>
      <c r="C720">
        <f>'0130'!C81</f>
        <v>0</v>
      </c>
      <c r="D720">
        <f>'0130'!D81</f>
        <v>64.400000000000006</v>
      </c>
      <c r="E720">
        <f>'0130'!E81</f>
        <v>154.4</v>
      </c>
      <c r="F720">
        <f t="shared" si="169"/>
        <v>104.4</v>
      </c>
      <c r="G720">
        <f t="shared" si="170"/>
        <v>154.4</v>
      </c>
      <c r="H720" s="20">
        <f t="shared" si="171"/>
        <v>-32.383419689119172</v>
      </c>
    </row>
    <row r="721" spans="1:11" x14ac:dyDescent="0.25">
      <c r="A721" s="5">
        <f t="shared" si="162"/>
        <v>43867</v>
      </c>
      <c r="B721">
        <f>'0213'!B84</f>
        <v>37.5</v>
      </c>
      <c r="C721">
        <f>'0213'!C84</f>
        <v>30</v>
      </c>
      <c r="D721">
        <f>'0213'!D84</f>
        <v>64.400000000000006</v>
      </c>
      <c r="E721">
        <f>'0213'!E84</f>
        <v>154.4</v>
      </c>
      <c r="F721">
        <f t="shared" si="169"/>
        <v>101.9</v>
      </c>
      <c r="G721">
        <f t="shared" si="170"/>
        <v>184.4</v>
      </c>
      <c r="H721" s="20">
        <f t="shared" si="171"/>
        <v>-44.739696312364416</v>
      </c>
    </row>
    <row r="722" spans="1:11" x14ac:dyDescent="0.25">
      <c r="A722" s="5">
        <f t="shared" si="162"/>
        <v>43874</v>
      </c>
      <c r="B722">
        <f>'0220'!B84</f>
        <v>37.5</v>
      </c>
      <c r="C722">
        <f>'0220'!C84</f>
        <v>0</v>
      </c>
      <c r="D722">
        <f>'0220'!D84</f>
        <v>64.400000000000006</v>
      </c>
      <c r="E722">
        <f>'0220'!E84</f>
        <v>190.4</v>
      </c>
      <c r="F722">
        <f t="shared" si="169"/>
        <v>101.9</v>
      </c>
      <c r="G722">
        <f t="shared" si="170"/>
        <v>190.4</v>
      </c>
      <c r="H722" s="20">
        <f t="shared" si="171"/>
        <v>-46.481092436974791</v>
      </c>
    </row>
    <row r="723" spans="1:11" x14ac:dyDescent="0.25">
      <c r="A723" s="5">
        <f t="shared" si="162"/>
        <v>43881</v>
      </c>
      <c r="B723">
        <f>'0220'!B84</f>
        <v>37.5</v>
      </c>
      <c r="C723">
        <f>'0220'!C84</f>
        <v>0</v>
      </c>
      <c r="D723">
        <f>'0220'!D84</f>
        <v>64.400000000000006</v>
      </c>
      <c r="E723">
        <f>'0220'!E84</f>
        <v>190.4</v>
      </c>
      <c r="F723">
        <f t="shared" si="169"/>
        <v>101.9</v>
      </c>
      <c r="G723">
        <f t="shared" si="170"/>
        <v>190.4</v>
      </c>
      <c r="H723" s="20">
        <f t="shared" si="171"/>
        <v>-46.481092436974791</v>
      </c>
    </row>
    <row r="724" spans="1:11" x14ac:dyDescent="0.25">
      <c r="A724" s="5">
        <f t="shared" si="162"/>
        <v>43888</v>
      </c>
      <c r="B724">
        <f>'0227'!B85</f>
        <v>37.5</v>
      </c>
      <c r="C724">
        <f>'0227'!C85</f>
        <v>0</v>
      </c>
      <c r="D724">
        <f>'0227'!D85</f>
        <v>64.400000000000006</v>
      </c>
      <c r="E724">
        <f>'0227'!E85</f>
        <v>190.4</v>
      </c>
      <c r="F724">
        <f t="shared" si="169"/>
        <v>101.9</v>
      </c>
      <c r="G724">
        <f t="shared" si="170"/>
        <v>190.4</v>
      </c>
      <c r="H724" s="20">
        <f t="shared" si="171"/>
        <v>-46.481092436974791</v>
      </c>
    </row>
    <row r="725" spans="1:11" x14ac:dyDescent="0.25">
      <c r="A725" s="5">
        <f t="shared" si="162"/>
        <v>43895</v>
      </c>
      <c r="B725">
        <f>'0305'!B88</f>
        <v>32.5</v>
      </c>
      <c r="C725">
        <f>'0305'!C88</f>
        <v>0</v>
      </c>
      <c r="D725">
        <f>'0305'!D88</f>
        <v>69.400000000000006</v>
      </c>
      <c r="E725">
        <f>'0305'!E88</f>
        <v>190.4</v>
      </c>
      <c r="F725">
        <f t="shared" si="169"/>
        <v>101.9</v>
      </c>
      <c r="G725">
        <f t="shared" si="170"/>
        <v>190.4</v>
      </c>
      <c r="H725" s="20">
        <f t="shared" si="171"/>
        <v>-46.481092436974791</v>
      </c>
    </row>
    <row r="726" spans="1:11" ht="15" x14ac:dyDescent="0.35">
      <c r="A726" s="5">
        <f t="shared" si="162"/>
        <v>43902</v>
      </c>
      <c r="B726">
        <f>'0312'!B89</f>
        <v>27.5</v>
      </c>
      <c r="C726">
        <f>'0312'!C89</f>
        <v>0</v>
      </c>
      <c r="D726">
        <f>'0312'!D89</f>
        <v>74.400000000000006</v>
      </c>
      <c r="E726">
        <f>'0312'!E89</f>
        <v>190.4</v>
      </c>
      <c r="F726">
        <f t="shared" si="169"/>
        <v>101.9</v>
      </c>
      <c r="G726">
        <f t="shared" si="170"/>
        <v>190.4</v>
      </c>
      <c r="H726" s="20">
        <f t="shared" si="171"/>
        <v>-46.481092436974791</v>
      </c>
      <c r="K726" s="28"/>
    </row>
    <row r="727" spans="1:11" x14ac:dyDescent="0.25">
      <c r="A727" s="5">
        <f t="shared" si="162"/>
        <v>43909</v>
      </c>
      <c r="B727">
        <f>'0319'!B90</f>
        <v>0</v>
      </c>
      <c r="C727">
        <f>'0319'!C90</f>
        <v>0</v>
      </c>
      <c r="D727">
        <f>'0319'!D90</f>
        <v>100.3</v>
      </c>
      <c r="E727">
        <f>'0319'!E90</f>
        <v>190.4</v>
      </c>
      <c r="F727">
        <f t="shared" si="169"/>
        <v>100.3</v>
      </c>
      <c r="G727">
        <f t="shared" si="170"/>
        <v>190.4</v>
      </c>
      <c r="H727" s="20">
        <f t="shared" si="171"/>
        <v>-47.321428571428569</v>
      </c>
    </row>
    <row r="728" spans="1:11" x14ac:dyDescent="0.25">
      <c r="A728" s="5">
        <f t="shared" si="162"/>
        <v>43916</v>
      </c>
      <c r="B728">
        <f>'0326'!B93</f>
        <v>0</v>
      </c>
      <c r="C728">
        <f>'0326'!C93</f>
        <v>0</v>
      </c>
      <c r="D728">
        <f>'0326'!D93</f>
        <v>100.3</v>
      </c>
      <c r="E728">
        <f>'0326'!E93</f>
        <v>190.4</v>
      </c>
      <c r="F728">
        <f t="shared" si="169"/>
        <v>100.3</v>
      </c>
      <c r="G728">
        <f t="shared" si="170"/>
        <v>190.4</v>
      </c>
      <c r="H728" s="20">
        <f t="shared" si="171"/>
        <v>-47.321428571428569</v>
      </c>
    </row>
    <row r="729" spans="1:11" x14ac:dyDescent="0.25">
      <c r="A729" s="5">
        <f t="shared" si="162"/>
        <v>43923</v>
      </c>
      <c r="B729">
        <f>'0402'!B93</f>
        <v>0</v>
      </c>
      <c r="C729">
        <f>'0402'!C93</f>
        <v>0</v>
      </c>
      <c r="D729">
        <f>'0402'!D93</f>
        <v>100.3</v>
      </c>
      <c r="E729">
        <f>'0402'!E93</f>
        <v>190.4</v>
      </c>
      <c r="F729">
        <f t="shared" si="169"/>
        <v>100.3</v>
      </c>
      <c r="G729">
        <f t="shared" si="170"/>
        <v>190.4</v>
      </c>
      <c r="H729" s="20">
        <f t="shared" si="171"/>
        <v>-47.321428571428569</v>
      </c>
    </row>
    <row r="730" spans="1:11" x14ac:dyDescent="0.25">
      <c r="A730" s="5">
        <f t="shared" ref="A730:A793" si="172">+A729+7</f>
        <v>43930</v>
      </c>
      <c r="B730">
        <f>'0409'!B93</f>
        <v>5</v>
      </c>
      <c r="C730">
        <f>'0409'!C93</f>
        <v>0</v>
      </c>
      <c r="D730">
        <f>'0409'!D93</f>
        <v>100.3</v>
      </c>
      <c r="E730">
        <f>'0409'!E93</f>
        <v>190.4</v>
      </c>
      <c r="F730">
        <f t="shared" si="169"/>
        <v>105.3</v>
      </c>
      <c r="G730">
        <f t="shared" si="170"/>
        <v>190.4</v>
      </c>
      <c r="H730" s="20">
        <f t="shared" si="171"/>
        <v>-44.695378151260513</v>
      </c>
    </row>
    <row r="731" spans="1:11" x14ac:dyDescent="0.25">
      <c r="A731" s="5">
        <f t="shared" si="172"/>
        <v>43937</v>
      </c>
      <c r="B731">
        <f>'0416'!B93</f>
        <v>5</v>
      </c>
      <c r="C731">
        <f>'0416'!C93</f>
        <v>0</v>
      </c>
      <c r="D731">
        <f>'0416'!D93</f>
        <v>100.3</v>
      </c>
      <c r="E731">
        <f>'0416'!E93</f>
        <v>190.4</v>
      </c>
      <c r="F731">
        <f t="shared" si="169"/>
        <v>105.3</v>
      </c>
      <c r="G731">
        <f t="shared" si="170"/>
        <v>190.4</v>
      </c>
      <c r="H731" s="20">
        <f t="shared" si="171"/>
        <v>-44.695378151260513</v>
      </c>
    </row>
    <row r="732" spans="1:11" x14ac:dyDescent="0.25">
      <c r="A732" s="5">
        <f t="shared" si="172"/>
        <v>43944</v>
      </c>
      <c r="B732">
        <f>'0423'!B93</f>
        <v>4.2</v>
      </c>
      <c r="C732">
        <f>'0423'!C93</f>
        <v>0</v>
      </c>
      <c r="D732">
        <f>'0423'!D93</f>
        <v>100.3</v>
      </c>
      <c r="E732">
        <f>'0423'!E93</f>
        <v>190.4</v>
      </c>
      <c r="F732">
        <f t="shared" si="169"/>
        <v>104.5</v>
      </c>
      <c r="G732">
        <f t="shared" si="170"/>
        <v>190.4</v>
      </c>
      <c r="H732" s="20">
        <f t="shared" si="171"/>
        <v>-45.115546218487403</v>
      </c>
    </row>
    <row r="733" spans="1:11" x14ac:dyDescent="0.25">
      <c r="A733" s="5">
        <f t="shared" si="172"/>
        <v>43951</v>
      </c>
      <c r="B733">
        <f>'0430'!B93</f>
        <v>24.2</v>
      </c>
      <c r="C733">
        <f>'0430'!C93</f>
        <v>0</v>
      </c>
      <c r="D733">
        <f>'0430'!D93</f>
        <v>100.3</v>
      </c>
      <c r="E733">
        <f>'0430'!E93</f>
        <v>190.4</v>
      </c>
      <c r="F733">
        <f t="shared" si="169"/>
        <v>124.5</v>
      </c>
      <c r="G733">
        <f t="shared" si="170"/>
        <v>190.4</v>
      </c>
      <c r="H733" s="20">
        <f t="shared" si="171"/>
        <v>-34.611344537815128</v>
      </c>
      <c r="I733">
        <f>'0430'!F93</f>
        <v>0</v>
      </c>
    </row>
    <row r="734" spans="1:11" x14ac:dyDescent="0.25">
      <c r="A734" s="5">
        <f t="shared" si="172"/>
        <v>43958</v>
      </c>
      <c r="B734">
        <f>'0507'!B93</f>
        <v>24.2</v>
      </c>
      <c r="C734">
        <f>'0507'!C93</f>
        <v>0</v>
      </c>
      <c r="D734">
        <f>'0507'!D93</f>
        <v>100.3</v>
      </c>
      <c r="E734">
        <f>'0507'!E93</f>
        <v>190.4</v>
      </c>
      <c r="F734">
        <f t="shared" si="169"/>
        <v>124.5</v>
      </c>
      <c r="G734">
        <f t="shared" si="170"/>
        <v>190.4</v>
      </c>
      <c r="H734" s="20">
        <f t="shared" si="171"/>
        <v>-34.611344537815128</v>
      </c>
      <c r="I734">
        <f>'0507'!F93</f>
        <v>0</v>
      </c>
    </row>
    <row r="735" spans="1:11" x14ac:dyDescent="0.25">
      <c r="A735" s="5">
        <f t="shared" si="172"/>
        <v>43965</v>
      </c>
      <c r="B735">
        <f>'0514'!B93</f>
        <v>20</v>
      </c>
      <c r="C735">
        <f>'0514'!C93</f>
        <v>0</v>
      </c>
      <c r="D735">
        <f>'0514'!D93</f>
        <v>104.5</v>
      </c>
      <c r="E735">
        <f>'0514'!E93</f>
        <v>190.4</v>
      </c>
      <c r="F735">
        <f t="shared" si="169"/>
        <v>124.5</v>
      </c>
      <c r="G735">
        <f t="shared" si="170"/>
        <v>190.4</v>
      </c>
      <c r="H735" s="20">
        <f t="shared" si="171"/>
        <v>-34.611344537815128</v>
      </c>
      <c r="I735">
        <f>'0514'!F93</f>
        <v>0</v>
      </c>
    </row>
    <row r="736" spans="1:11" x14ac:dyDescent="0.25">
      <c r="A736" s="5">
        <f t="shared" si="172"/>
        <v>43972</v>
      </c>
      <c r="B736">
        <f>'0521'!B93</f>
        <v>20</v>
      </c>
      <c r="C736">
        <f>'0521'!C93</f>
        <v>0</v>
      </c>
      <c r="D736">
        <f>'0521'!D93</f>
        <v>137.5</v>
      </c>
      <c r="E736">
        <f>'0521'!E93</f>
        <v>190.4</v>
      </c>
      <c r="F736">
        <f t="shared" si="169"/>
        <v>157.5</v>
      </c>
      <c r="G736">
        <f t="shared" si="170"/>
        <v>190.4</v>
      </c>
      <c r="H736" s="20">
        <f t="shared" si="171"/>
        <v>-17.279411764705888</v>
      </c>
      <c r="I736">
        <f>'0521'!F93</f>
        <v>0</v>
      </c>
    </row>
    <row r="737" spans="1:9" x14ac:dyDescent="0.25">
      <c r="A737" s="5">
        <f t="shared" si="172"/>
        <v>43979</v>
      </c>
      <c r="B737">
        <f>'0528'!B96</f>
        <v>20</v>
      </c>
      <c r="C737">
        <f>'0528'!C96</f>
        <v>0</v>
      </c>
      <c r="D737">
        <f>'0528'!D96</f>
        <v>137.5</v>
      </c>
      <c r="E737">
        <f>'0528'!E96</f>
        <v>190.4</v>
      </c>
      <c r="F737">
        <f t="shared" si="169"/>
        <v>157.5</v>
      </c>
      <c r="G737">
        <f t="shared" si="170"/>
        <v>190.4</v>
      </c>
      <c r="H737" s="20">
        <f t="shared" si="171"/>
        <v>-17.279411764705888</v>
      </c>
      <c r="I737">
        <f>'0528'!F96</f>
        <v>0</v>
      </c>
    </row>
    <row r="738" spans="1:9" x14ac:dyDescent="0.25">
      <c r="A738" s="5">
        <f t="shared" si="172"/>
        <v>43986</v>
      </c>
      <c r="B738">
        <f>'0604'!B66</f>
        <v>20</v>
      </c>
      <c r="C738">
        <f>'0604'!C66</f>
        <v>0</v>
      </c>
      <c r="D738">
        <f>'0604'!D66</f>
        <v>0</v>
      </c>
      <c r="E738">
        <f>'0604'!E66</f>
        <v>0</v>
      </c>
      <c r="F738">
        <f t="shared" si="169"/>
        <v>20</v>
      </c>
      <c r="G738">
        <f t="shared" si="170"/>
        <v>0</v>
      </c>
      <c r="H738" s="20" t="e">
        <f t="shared" si="171"/>
        <v>#DIV/0!</v>
      </c>
      <c r="I738">
        <f>'0604'!F66</f>
        <v>0</v>
      </c>
    </row>
    <row r="739" spans="1:9" x14ac:dyDescent="0.25">
      <c r="A739" s="5">
        <f t="shared" si="172"/>
        <v>43993</v>
      </c>
      <c r="B739">
        <f>'0611'!B68</f>
        <v>0</v>
      </c>
      <c r="C739">
        <f>'0611'!C68</f>
        <v>0</v>
      </c>
      <c r="D739">
        <f>'0611'!D68</f>
        <v>21.2</v>
      </c>
      <c r="E739">
        <f>'0611'!E68</f>
        <v>6.3</v>
      </c>
      <c r="F739">
        <f t="shared" si="169"/>
        <v>21.2</v>
      </c>
      <c r="G739">
        <f t="shared" si="170"/>
        <v>6.3</v>
      </c>
      <c r="H739" s="20">
        <f t="shared" si="171"/>
        <v>236.50793650793651</v>
      </c>
    </row>
    <row r="740" spans="1:9" x14ac:dyDescent="0.25">
      <c r="A740" s="5">
        <f t="shared" si="172"/>
        <v>44000</v>
      </c>
      <c r="B740">
        <f>'0618'!B69</f>
        <v>0</v>
      </c>
      <c r="C740">
        <f>'0618'!C69</f>
        <v>0</v>
      </c>
      <c r="D740">
        <f>'0618'!D69</f>
        <v>21.2</v>
      </c>
      <c r="E740">
        <f>'0618'!E69</f>
        <v>6.3</v>
      </c>
      <c r="F740">
        <f t="shared" si="169"/>
        <v>21.2</v>
      </c>
      <c r="G740">
        <f t="shared" si="170"/>
        <v>6.3</v>
      </c>
      <c r="H740" s="20">
        <f t="shared" si="171"/>
        <v>236.50793650793651</v>
      </c>
    </row>
    <row r="741" spans="1:9" x14ac:dyDescent="0.25">
      <c r="A741" s="5">
        <f t="shared" si="172"/>
        <v>44007</v>
      </c>
      <c r="B741">
        <f>'0625'!B69</f>
        <v>0</v>
      </c>
      <c r="C741">
        <f>'0625'!C69</f>
        <v>0</v>
      </c>
      <c r="D741">
        <f>'0625'!D69</f>
        <v>21.2</v>
      </c>
      <c r="E741">
        <f>'0625'!E69</f>
        <v>6.3</v>
      </c>
      <c r="F741">
        <f t="shared" si="169"/>
        <v>21.2</v>
      </c>
      <c r="G741">
        <f t="shared" si="170"/>
        <v>6.3</v>
      </c>
      <c r="H741" s="20">
        <f t="shared" si="171"/>
        <v>236.50793650793651</v>
      </c>
    </row>
    <row r="742" spans="1:9" x14ac:dyDescent="0.25">
      <c r="A742" s="5">
        <f t="shared" si="172"/>
        <v>44014</v>
      </c>
      <c r="B742">
        <f>'0702'!B70</f>
        <v>18</v>
      </c>
      <c r="C742">
        <f>'0702'!C70</f>
        <v>7.5</v>
      </c>
      <c r="D742">
        <f>'0702'!D70</f>
        <v>21.2</v>
      </c>
      <c r="E742">
        <f>'0702'!E70</f>
        <v>6.3</v>
      </c>
      <c r="F742">
        <f t="shared" si="169"/>
        <v>39.200000000000003</v>
      </c>
      <c r="G742">
        <f t="shared" si="170"/>
        <v>13.8</v>
      </c>
      <c r="H742" s="20">
        <f t="shared" si="171"/>
        <v>184.05797101449278</v>
      </c>
    </row>
    <row r="743" spans="1:9" x14ac:dyDescent="0.25">
      <c r="A743" s="5">
        <f t="shared" si="172"/>
        <v>44021</v>
      </c>
      <c r="B743">
        <f>'0709'!B71</f>
        <v>0</v>
      </c>
      <c r="C743">
        <f>'0709'!C71</f>
        <v>7.5</v>
      </c>
      <c r="D743">
        <f>'0709'!D71</f>
        <v>21.2</v>
      </c>
      <c r="E743">
        <f>'0709'!E71</f>
        <v>6.3</v>
      </c>
      <c r="F743">
        <f t="shared" si="169"/>
        <v>21.2</v>
      </c>
      <c r="G743">
        <f t="shared" si="170"/>
        <v>13.8</v>
      </c>
      <c r="H743" s="20">
        <f t="shared" si="171"/>
        <v>53.623188405797094</v>
      </c>
    </row>
    <row r="744" spans="1:9" x14ac:dyDescent="0.25">
      <c r="A744" s="5">
        <f t="shared" si="172"/>
        <v>44028</v>
      </c>
      <c r="B744">
        <f>'0716'!B71</f>
        <v>0</v>
      </c>
      <c r="C744">
        <f>'0716'!C71</f>
        <v>7.5</v>
      </c>
      <c r="D744">
        <f>'0716'!D71</f>
        <v>21.2</v>
      </c>
      <c r="E744">
        <f>'0716'!E71</f>
        <v>6.3</v>
      </c>
      <c r="F744">
        <f t="shared" si="169"/>
        <v>21.2</v>
      </c>
      <c r="G744">
        <f t="shared" si="170"/>
        <v>13.8</v>
      </c>
      <c r="H744" s="20">
        <f t="shared" si="171"/>
        <v>53.623188405797094</v>
      </c>
    </row>
    <row r="745" spans="1:9" x14ac:dyDescent="0.25">
      <c r="A745" s="5">
        <f t="shared" si="172"/>
        <v>44035</v>
      </c>
      <c r="B745">
        <f>'0723'!B71</f>
        <v>0</v>
      </c>
      <c r="C745">
        <f>'0723'!C71</f>
        <v>7.5</v>
      </c>
      <c r="D745">
        <f>'0723'!D71</f>
        <v>21.2</v>
      </c>
      <c r="E745">
        <f>'0723'!E71</f>
        <v>6.3</v>
      </c>
      <c r="F745">
        <f t="shared" si="169"/>
        <v>21.2</v>
      </c>
      <c r="G745">
        <f t="shared" si="170"/>
        <v>13.8</v>
      </c>
      <c r="H745" s="20">
        <f t="shared" si="171"/>
        <v>53.623188405797094</v>
      </c>
    </row>
    <row r="746" spans="1:9" x14ac:dyDescent="0.25">
      <c r="A746" s="5">
        <f t="shared" si="172"/>
        <v>44042</v>
      </c>
      <c r="B746">
        <f>'0730'!B71</f>
        <v>0</v>
      </c>
      <c r="C746">
        <f>'0730'!C71</f>
        <v>7.5</v>
      </c>
      <c r="D746">
        <f>'0730'!D71</f>
        <v>53.9</v>
      </c>
      <c r="E746">
        <f>'0730'!E71</f>
        <v>22.8</v>
      </c>
      <c r="F746">
        <f t="shared" si="169"/>
        <v>53.9</v>
      </c>
      <c r="G746">
        <f t="shared" si="170"/>
        <v>30.3</v>
      </c>
      <c r="H746" s="20">
        <f t="shared" si="171"/>
        <v>77.887788778877876</v>
      </c>
    </row>
    <row r="747" spans="1:9" x14ac:dyDescent="0.25">
      <c r="A747" s="5">
        <f t="shared" si="172"/>
        <v>44049</v>
      </c>
      <c r="B747">
        <f>'0806'!B72</f>
        <v>0</v>
      </c>
      <c r="C747">
        <f>'0806'!C72</f>
        <v>0</v>
      </c>
      <c r="D747">
        <f>'0806'!D72</f>
        <v>53.9</v>
      </c>
      <c r="E747">
        <f>'0806'!E72</f>
        <v>30.8</v>
      </c>
      <c r="F747">
        <f t="shared" si="169"/>
        <v>53.9</v>
      </c>
      <c r="G747">
        <f t="shared" si="170"/>
        <v>30.8</v>
      </c>
      <c r="H747" s="20">
        <f t="shared" si="171"/>
        <v>75</v>
      </c>
    </row>
    <row r="748" spans="1:9" x14ac:dyDescent="0.25">
      <c r="A748" s="5">
        <f t="shared" si="172"/>
        <v>44056</v>
      </c>
      <c r="B748">
        <f>'0813'!B73</f>
        <v>0</v>
      </c>
      <c r="C748">
        <f>'0813'!C73</f>
        <v>0</v>
      </c>
      <c r="D748">
        <f>'0813'!D73</f>
        <v>53.9</v>
      </c>
      <c r="E748">
        <f>'0813'!E73</f>
        <v>30.8</v>
      </c>
      <c r="F748">
        <f t="shared" si="169"/>
        <v>53.9</v>
      </c>
      <c r="G748">
        <f t="shared" si="170"/>
        <v>30.8</v>
      </c>
      <c r="H748" s="20">
        <f t="shared" si="171"/>
        <v>75</v>
      </c>
    </row>
    <row r="749" spans="1:9" x14ac:dyDescent="0.25">
      <c r="A749" s="5">
        <f t="shared" si="172"/>
        <v>44063</v>
      </c>
      <c r="B749">
        <f>'0820'!B74</f>
        <v>0</v>
      </c>
      <c r="C749">
        <f>'0820'!C74</f>
        <v>0</v>
      </c>
      <c r="D749">
        <f>'0820'!D74</f>
        <v>66.8</v>
      </c>
      <c r="E749">
        <f>'0820'!E74</f>
        <v>30.8</v>
      </c>
      <c r="F749">
        <f t="shared" si="169"/>
        <v>66.8</v>
      </c>
      <c r="G749">
        <f t="shared" si="170"/>
        <v>30.8</v>
      </c>
      <c r="H749" s="20">
        <f t="shared" si="171"/>
        <v>116.88311688311686</v>
      </c>
    </row>
    <row r="750" spans="1:9" x14ac:dyDescent="0.25">
      <c r="A750" s="5">
        <f t="shared" si="172"/>
        <v>44070</v>
      </c>
      <c r="B750">
        <f>'0827'!B76</f>
        <v>20</v>
      </c>
      <c r="C750">
        <f>'0827'!C76</f>
        <v>0</v>
      </c>
      <c r="D750">
        <f>'0827'!D76</f>
        <v>66.8</v>
      </c>
      <c r="E750">
        <f>'0827'!E76</f>
        <v>30.8</v>
      </c>
      <c r="F750">
        <f t="shared" si="169"/>
        <v>86.8</v>
      </c>
      <c r="G750">
        <f t="shared" si="170"/>
        <v>30.8</v>
      </c>
      <c r="H750" s="20">
        <f t="shared" si="171"/>
        <v>181.81818181818178</v>
      </c>
    </row>
    <row r="751" spans="1:9" x14ac:dyDescent="0.25">
      <c r="A751" s="5">
        <f t="shared" si="172"/>
        <v>44077</v>
      </c>
      <c r="B751">
        <f>'0903'!B77</f>
        <v>20</v>
      </c>
      <c r="C751">
        <f>'0903'!C77</f>
        <v>0</v>
      </c>
      <c r="D751">
        <f>'0903'!D77</f>
        <v>66.8</v>
      </c>
      <c r="E751">
        <f>'0903'!E77</f>
        <v>30.8</v>
      </c>
      <c r="F751">
        <f t="shared" si="169"/>
        <v>86.8</v>
      </c>
      <c r="G751">
        <f t="shared" si="170"/>
        <v>30.8</v>
      </c>
      <c r="H751" s="20">
        <f t="shared" si="171"/>
        <v>181.81818181818178</v>
      </c>
    </row>
    <row r="752" spans="1:9" x14ac:dyDescent="0.25">
      <c r="A752" s="5">
        <f t="shared" si="172"/>
        <v>44084</v>
      </c>
      <c r="B752">
        <f>'0910'!B77</f>
        <v>20</v>
      </c>
      <c r="C752">
        <f>'0910'!C77</f>
        <v>0</v>
      </c>
      <c r="D752">
        <f>'0910'!D77</f>
        <v>66.8</v>
      </c>
      <c r="E752">
        <f>'0910'!E77</f>
        <v>30.8</v>
      </c>
      <c r="F752">
        <f t="shared" si="169"/>
        <v>86.8</v>
      </c>
      <c r="G752">
        <f t="shared" si="170"/>
        <v>30.8</v>
      </c>
      <c r="H752" s="20">
        <f t="shared" si="171"/>
        <v>181.81818181818178</v>
      </c>
    </row>
    <row r="753" spans="1:8" x14ac:dyDescent="0.25">
      <c r="A753" s="5">
        <f t="shared" si="172"/>
        <v>44091</v>
      </c>
      <c r="B753">
        <f>'0917'!B78</f>
        <v>20</v>
      </c>
      <c r="C753">
        <f>'0917'!C78</f>
        <v>0</v>
      </c>
      <c r="D753">
        <f>'0917'!D78</f>
        <v>66.8</v>
      </c>
      <c r="E753">
        <f>'0917'!E78</f>
        <v>30.8</v>
      </c>
      <c r="F753">
        <f t="shared" si="169"/>
        <v>86.8</v>
      </c>
      <c r="G753">
        <f t="shared" si="170"/>
        <v>30.8</v>
      </c>
      <c r="H753" s="20">
        <f t="shared" si="171"/>
        <v>181.81818181818178</v>
      </c>
    </row>
    <row r="754" spans="1:8" x14ac:dyDescent="0.25">
      <c r="A754" s="5">
        <f t="shared" si="172"/>
        <v>44098</v>
      </c>
      <c r="B754">
        <f>'0924'!B78</f>
        <v>17</v>
      </c>
      <c r="C754">
        <f>'0924'!C78</f>
        <v>0</v>
      </c>
      <c r="D754">
        <f>'0924'!D78</f>
        <v>66.8</v>
      </c>
      <c r="E754">
        <f>'0924'!E78</f>
        <v>30.8</v>
      </c>
      <c r="F754">
        <f t="shared" si="169"/>
        <v>83.8</v>
      </c>
      <c r="G754">
        <f t="shared" si="170"/>
        <v>30.8</v>
      </c>
      <c r="H754" s="20">
        <f t="shared" si="171"/>
        <v>172.07792207792204</v>
      </c>
    </row>
    <row r="755" spans="1:8" x14ac:dyDescent="0.25">
      <c r="A755" s="5">
        <f t="shared" si="172"/>
        <v>44105</v>
      </c>
      <c r="B755">
        <f>'1001'!B78</f>
        <v>27</v>
      </c>
      <c r="C755">
        <f>'1001'!C78</f>
        <v>6.5</v>
      </c>
      <c r="D755">
        <f>'1001'!D78</f>
        <v>66.8</v>
      </c>
      <c r="E755">
        <f>'1001'!E78</f>
        <v>30.8</v>
      </c>
      <c r="F755">
        <f t="shared" si="169"/>
        <v>93.8</v>
      </c>
      <c r="G755">
        <f t="shared" si="170"/>
        <v>37.299999999999997</v>
      </c>
      <c r="H755" s="20">
        <f t="shared" si="171"/>
        <v>151.47453083109917</v>
      </c>
    </row>
    <row r="756" spans="1:8" x14ac:dyDescent="0.25">
      <c r="A756" s="5">
        <f t="shared" si="172"/>
        <v>44112</v>
      </c>
      <c r="B756">
        <f>'1008'!B79</f>
        <v>27</v>
      </c>
      <c r="C756">
        <f>'1008'!C79</f>
        <v>6.5</v>
      </c>
      <c r="D756">
        <f>'1008'!D79</f>
        <v>66.8</v>
      </c>
      <c r="E756">
        <f>'1008'!E79</f>
        <v>30.8</v>
      </c>
      <c r="F756">
        <f t="shared" si="169"/>
        <v>93.8</v>
      </c>
      <c r="G756">
        <f t="shared" si="170"/>
        <v>37.299999999999997</v>
      </c>
      <c r="H756" s="20">
        <f t="shared" si="171"/>
        <v>151.47453083109917</v>
      </c>
    </row>
    <row r="757" spans="1:8" x14ac:dyDescent="0.25">
      <c r="A757" s="5">
        <f t="shared" si="172"/>
        <v>44119</v>
      </c>
      <c r="B757">
        <f>'1015'!B79</f>
        <v>27</v>
      </c>
      <c r="C757">
        <f>'1015'!C79</f>
        <v>6.5</v>
      </c>
      <c r="D757">
        <f>'1015'!D79</f>
        <v>91.9</v>
      </c>
      <c r="E757">
        <f>'1015'!E79</f>
        <v>30.8</v>
      </c>
      <c r="F757">
        <f t="shared" si="169"/>
        <v>118.9</v>
      </c>
      <c r="G757">
        <f t="shared" si="170"/>
        <v>37.299999999999997</v>
      </c>
      <c r="H757" s="20">
        <f t="shared" si="171"/>
        <v>218.76675603217163</v>
      </c>
    </row>
    <row r="758" spans="1:8" x14ac:dyDescent="0.25">
      <c r="A758" s="5">
        <f t="shared" si="172"/>
        <v>44126</v>
      </c>
      <c r="B758">
        <f>'1022'!B79</f>
        <v>10</v>
      </c>
      <c r="C758">
        <f>'1022'!C79</f>
        <v>6.5</v>
      </c>
      <c r="D758">
        <f>'1022'!D79</f>
        <v>105.7</v>
      </c>
      <c r="E758">
        <f>'1022'!E79</f>
        <v>30.8</v>
      </c>
      <c r="F758">
        <f t="shared" si="169"/>
        <v>115.7</v>
      </c>
      <c r="G758">
        <f t="shared" si="170"/>
        <v>37.299999999999997</v>
      </c>
      <c r="H758" s="20">
        <f t="shared" si="171"/>
        <v>210.18766756032176</v>
      </c>
    </row>
    <row r="759" spans="1:8" x14ac:dyDescent="0.25">
      <c r="A759" s="5">
        <f t="shared" si="172"/>
        <v>44133</v>
      </c>
      <c r="B759">
        <f>'1029'!B80</f>
        <v>0</v>
      </c>
      <c r="C759">
        <f>'1029'!C80</f>
        <v>6.5</v>
      </c>
      <c r="D759">
        <f>'1029'!D80</f>
        <v>151.1</v>
      </c>
      <c r="E759">
        <f>'1029'!E80</f>
        <v>30.8</v>
      </c>
      <c r="F759">
        <f t="shared" si="169"/>
        <v>151.1</v>
      </c>
      <c r="G759">
        <f t="shared" si="170"/>
        <v>37.299999999999997</v>
      </c>
      <c r="H759" s="20">
        <f t="shared" si="171"/>
        <v>305.09383378016082</v>
      </c>
    </row>
    <row r="760" spans="1:8" x14ac:dyDescent="0.25">
      <c r="A760" s="5">
        <f t="shared" si="172"/>
        <v>44140</v>
      </c>
      <c r="B760">
        <f>'1105'!B80</f>
        <v>11</v>
      </c>
      <c r="C760">
        <f>'1105'!C80</f>
        <v>6.5</v>
      </c>
      <c r="D760">
        <f>'1105'!D80</f>
        <v>151.1</v>
      </c>
      <c r="E760">
        <f>'1105'!E80</f>
        <v>30.8</v>
      </c>
      <c r="F760">
        <f t="shared" si="169"/>
        <v>162.1</v>
      </c>
      <c r="G760">
        <f t="shared" si="170"/>
        <v>37.299999999999997</v>
      </c>
      <c r="H760" s="20">
        <f t="shared" si="171"/>
        <v>334.5844504021448</v>
      </c>
    </row>
    <row r="761" spans="1:8" x14ac:dyDescent="0.25">
      <c r="A761" s="5">
        <f t="shared" si="172"/>
        <v>44147</v>
      </c>
      <c r="B761">
        <f>'1112'!B80</f>
        <v>11</v>
      </c>
      <c r="C761">
        <f>'1112'!C80</f>
        <v>11.3</v>
      </c>
      <c r="D761">
        <f>'1112'!D80</f>
        <v>151.1</v>
      </c>
      <c r="E761">
        <f>'1112'!E80</f>
        <v>30.8</v>
      </c>
      <c r="F761">
        <f t="shared" si="169"/>
        <v>162.1</v>
      </c>
      <c r="G761">
        <f t="shared" si="170"/>
        <v>42.1</v>
      </c>
      <c r="H761" s="20">
        <f t="shared" si="171"/>
        <v>285.03562945368168</v>
      </c>
    </row>
    <row r="762" spans="1:8" x14ac:dyDescent="0.25">
      <c r="A762" s="5">
        <f t="shared" si="172"/>
        <v>44154</v>
      </c>
      <c r="B762">
        <f>'1119'!B80</f>
        <v>11</v>
      </c>
      <c r="C762">
        <f>'1119'!C80</f>
        <v>4.8</v>
      </c>
      <c r="D762">
        <f>'1119'!D80</f>
        <v>151.1</v>
      </c>
      <c r="E762">
        <f>'1119'!E80</f>
        <v>37.299999999999997</v>
      </c>
      <c r="F762">
        <f t="shared" si="169"/>
        <v>162.1</v>
      </c>
      <c r="G762">
        <f t="shared" si="170"/>
        <v>42.099999999999994</v>
      </c>
      <c r="H762" s="20">
        <f t="shared" si="171"/>
        <v>285.03562945368174</v>
      </c>
    </row>
    <row r="763" spans="1:8" x14ac:dyDescent="0.25">
      <c r="A763" s="5">
        <f t="shared" si="172"/>
        <v>44161</v>
      </c>
      <c r="B763">
        <f>'1126'!B79</f>
        <v>0</v>
      </c>
      <c r="C763">
        <f>'1126'!C79</f>
        <v>4.8</v>
      </c>
      <c r="D763">
        <f>'1126'!D79</f>
        <v>151.1</v>
      </c>
      <c r="E763">
        <f>'1126'!E79</f>
        <v>37.299999999999997</v>
      </c>
      <c r="F763">
        <f t="shared" si="169"/>
        <v>151.1</v>
      </c>
      <c r="G763">
        <f t="shared" si="170"/>
        <v>42.099999999999994</v>
      </c>
      <c r="H763" s="20">
        <f t="shared" si="171"/>
        <v>258.9073634204276</v>
      </c>
    </row>
    <row r="764" spans="1:8" x14ac:dyDescent="0.25">
      <c r="A764" s="5">
        <f t="shared" si="172"/>
        <v>44168</v>
      </c>
      <c r="B764">
        <f>'1203'!B79</f>
        <v>0</v>
      </c>
      <c r="C764">
        <f>'1203'!C79</f>
        <v>4.8</v>
      </c>
      <c r="D764">
        <f>'1203'!D79</f>
        <v>151.1</v>
      </c>
      <c r="E764">
        <f>'1203'!E79</f>
        <v>37.299999999999997</v>
      </c>
      <c r="F764">
        <f t="shared" si="169"/>
        <v>151.1</v>
      </c>
      <c r="G764">
        <f t="shared" si="170"/>
        <v>42.099999999999994</v>
      </c>
      <c r="H764" s="20">
        <f t="shared" si="171"/>
        <v>258.9073634204276</v>
      </c>
    </row>
    <row r="765" spans="1:8" x14ac:dyDescent="0.25">
      <c r="A765" s="5">
        <f t="shared" si="172"/>
        <v>44175</v>
      </c>
      <c r="B765">
        <f>'1210'!B79</f>
        <v>0</v>
      </c>
      <c r="C765">
        <f>'1210'!C79</f>
        <v>0</v>
      </c>
      <c r="D765">
        <f>'1210'!D79</f>
        <v>151.1</v>
      </c>
      <c r="E765">
        <f>'1210'!E79</f>
        <v>42.1</v>
      </c>
      <c r="F765">
        <f t="shared" si="169"/>
        <v>151.1</v>
      </c>
      <c r="G765">
        <f t="shared" si="170"/>
        <v>42.1</v>
      </c>
      <c r="H765" s="20">
        <f t="shared" si="171"/>
        <v>258.90736342042754</v>
      </c>
    </row>
    <row r="766" spans="1:8" x14ac:dyDescent="0.25">
      <c r="A766" s="5">
        <f t="shared" si="172"/>
        <v>44182</v>
      </c>
      <c r="B766">
        <f>'1217'!B80</f>
        <v>0</v>
      </c>
      <c r="C766">
        <f>'1217'!C80</f>
        <v>0</v>
      </c>
      <c r="D766">
        <f>'1217'!D80</f>
        <v>151.1</v>
      </c>
      <c r="E766">
        <f>'1217'!E80</f>
        <v>42.1</v>
      </c>
      <c r="F766">
        <f t="shared" si="169"/>
        <v>151.1</v>
      </c>
      <c r="G766">
        <f t="shared" si="170"/>
        <v>42.1</v>
      </c>
      <c r="H766" s="20">
        <f t="shared" si="171"/>
        <v>258.90736342042754</v>
      </c>
    </row>
    <row r="767" spans="1:8" x14ac:dyDescent="0.25">
      <c r="A767" s="5">
        <f t="shared" si="172"/>
        <v>44189</v>
      </c>
      <c r="B767">
        <f>'1224'!B80</f>
        <v>0</v>
      </c>
      <c r="C767">
        <f>'1224'!C80</f>
        <v>5</v>
      </c>
      <c r="D767">
        <f>'1224'!D80</f>
        <v>151.1</v>
      </c>
      <c r="E767">
        <f>'1224'!E80</f>
        <v>42.1</v>
      </c>
      <c r="F767">
        <f t="shared" si="169"/>
        <v>151.1</v>
      </c>
      <c r="G767">
        <f t="shared" si="170"/>
        <v>47.1</v>
      </c>
      <c r="H767" s="20">
        <f t="shared" si="171"/>
        <v>220.80679405520169</v>
      </c>
    </row>
    <row r="768" spans="1:8" x14ac:dyDescent="0.25">
      <c r="A768" s="5">
        <f t="shared" si="172"/>
        <v>44196</v>
      </c>
      <c r="B768">
        <f>'1231'!B80</f>
        <v>0</v>
      </c>
      <c r="C768">
        <f>'1231'!C80</f>
        <v>5</v>
      </c>
      <c r="D768">
        <f>'1231'!D80</f>
        <v>151.1</v>
      </c>
      <c r="E768">
        <f>'1231'!E80</f>
        <v>42.1</v>
      </c>
      <c r="F768">
        <f t="shared" si="169"/>
        <v>151.1</v>
      </c>
      <c r="G768">
        <f t="shared" si="170"/>
        <v>47.1</v>
      </c>
      <c r="H768" s="20">
        <f t="shared" si="171"/>
        <v>220.80679405520169</v>
      </c>
    </row>
    <row r="769" spans="1:9" x14ac:dyDescent="0.25">
      <c r="A769" s="5">
        <f t="shared" si="172"/>
        <v>44203</v>
      </c>
      <c r="B769">
        <f>'0107'!B80</f>
        <v>0</v>
      </c>
      <c r="C769">
        <f>'0107'!C80</f>
        <v>10</v>
      </c>
      <c r="D769">
        <f>'0107'!D80</f>
        <v>151.1</v>
      </c>
      <c r="E769">
        <f>'0107'!E80</f>
        <v>42.1</v>
      </c>
      <c r="F769">
        <f t="shared" si="169"/>
        <v>151.1</v>
      </c>
      <c r="G769">
        <f t="shared" si="170"/>
        <v>52.1</v>
      </c>
      <c r="H769" s="20">
        <f t="shared" si="171"/>
        <v>190.01919385796543</v>
      </c>
    </row>
    <row r="770" spans="1:9" x14ac:dyDescent="0.25">
      <c r="A770" s="5">
        <f t="shared" si="172"/>
        <v>44210</v>
      </c>
      <c r="B770">
        <f>'0114'!B80</f>
        <v>0</v>
      </c>
      <c r="C770">
        <f>'0114'!C80</f>
        <v>40</v>
      </c>
      <c r="D770">
        <f>'0114'!D80</f>
        <v>151.1</v>
      </c>
      <c r="E770">
        <f>'0114'!E80</f>
        <v>42.1</v>
      </c>
      <c r="F770">
        <f t="shared" ref="F770:F775" si="173">+B770+D770</f>
        <v>151.1</v>
      </c>
      <c r="G770">
        <f t="shared" ref="G770:G775" si="174">+C770+E770</f>
        <v>82.1</v>
      </c>
      <c r="H770" s="20">
        <f t="shared" ref="H770:H775" si="175">+(F770/G770-1)*100</f>
        <v>84.043848964677224</v>
      </c>
    </row>
    <row r="771" spans="1:9" x14ac:dyDescent="0.25">
      <c r="A771" s="5">
        <f t="shared" si="172"/>
        <v>44217</v>
      </c>
      <c r="B771">
        <f>'0121'!B80</f>
        <v>0</v>
      </c>
      <c r="C771">
        <f>'0121'!C80</f>
        <v>40</v>
      </c>
      <c r="D771">
        <f>'0121'!D80</f>
        <v>151.1</v>
      </c>
      <c r="E771">
        <f>'0121'!E80</f>
        <v>42.1</v>
      </c>
      <c r="F771">
        <f t="shared" si="173"/>
        <v>151.1</v>
      </c>
      <c r="G771">
        <f t="shared" si="174"/>
        <v>82.1</v>
      </c>
      <c r="H771" s="20">
        <f t="shared" si="175"/>
        <v>84.043848964677224</v>
      </c>
    </row>
    <row r="772" spans="1:9" x14ac:dyDescent="0.25">
      <c r="A772" s="5">
        <f t="shared" si="172"/>
        <v>44224</v>
      </c>
      <c r="B772">
        <f>'0128'!B80</f>
        <v>25</v>
      </c>
      <c r="C772">
        <f>'0128'!C80</f>
        <v>40</v>
      </c>
      <c r="D772">
        <f>'0128'!D80</f>
        <v>151.1</v>
      </c>
      <c r="E772">
        <f>'0128'!E80</f>
        <v>64.400000000000006</v>
      </c>
      <c r="F772">
        <f t="shared" si="173"/>
        <v>176.1</v>
      </c>
      <c r="G772">
        <f t="shared" si="174"/>
        <v>104.4</v>
      </c>
      <c r="H772" s="20">
        <f t="shared" si="175"/>
        <v>68.678160919540218</v>
      </c>
    </row>
    <row r="773" spans="1:9" x14ac:dyDescent="0.25">
      <c r="A773" s="5">
        <f t="shared" si="172"/>
        <v>44231</v>
      </c>
      <c r="B773">
        <f>'0204'!B80</f>
        <v>25</v>
      </c>
      <c r="C773">
        <f>'0204'!C80</f>
        <v>40</v>
      </c>
      <c r="D773">
        <f>'0204'!D80</f>
        <v>151.1</v>
      </c>
      <c r="E773">
        <f>'0204'!E80</f>
        <v>64.400000000000006</v>
      </c>
      <c r="F773">
        <f t="shared" si="173"/>
        <v>176.1</v>
      </c>
      <c r="G773">
        <f t="shared" si="174"/>
        <v>104.4</v>
      </c>
      <c r="H773" s="20">
        <f t="shared" si="175"/>
        <v>68.678160919540218</v>
      </c>
    </row>
    <row r="774" spans="1:9" x14ac:dyDescent="0.25">
      <c r="A774" s="5">
        <f t="shared" si="172"/>
        <v>44238</v>
      </c>
      <c r="B774">
        <f>'0211'!B80</f>
        <v>25</v>
      </c>
      <c r="C774">
        <f>'0211'!C80</f>
        <v>37.5</v>
      </c>
      <c r="D774">
        <f>'0211'!D80</f>
        <v>167.6</v>
      </c>
      <c r="E774">
        <f>'0211'!E80</f>
        <v>64.400000000000006</v>
      </c>
      <c r="F774">
        <f t="shared" si="173"/>
        <v>192.6</v>
      </c>
      <c r="G774">
        <f t="shared" si="174"/>
        <v>101.9</v>
      </c>
      <c r="H774" s="20">
        <f t="shared" si="175"/>
        <v>89.008832188420001</v>
      </c>
    </row>
    <row r="775" spans="1:9" x14ac:dyDescent="0.25">
      <c r="A775" s="5">
        <f t="shared" si="172"/>
        <v>44245</v>
      </c>
      <c r="B775">
        <f>'0218'!B80</f>
        <v>25</v>
      </c>
      <c r="C775">
        <f>'0218'!C80</f>
        <v>37.5</v>
      </c>
      <c r="D775">
        <f>'0218'!D80</f>
        <v>167.6</v>
      </c>
      <c r="E775">
        <f>'0218'!E80</f>
        <v>64.400000000000006</v>
      </c>
      <c r="F775">
        <f t="shared" si="173"/>
        <v>192.6</v>
      </c>
      <c r="G775">
        <f t="shared" si="174"/>
        <v>101.9</v>
      </c>
      <c r="H775" s="20">
        <f t="shared" si="175"/>
        <v>89.008832188420001</v>
      </c>
    </row>
    <row r="776" spans="1:9" x14ac:dyDescent="0.25">
      <c r="A776" s="5">
        <f t="shared" si="172"/>
        <v>44252</v>
      </c>
      <c r="B776">
        <f>'0225'!B80</f>
        <v>25</v>
      </c>
      <c r="C776">
        <f>'0225'!C80</f>
        <v>37.5</v>
      </c>
      <c r="D776">
        <f>'0225'!D80</f>
        <v>167.6</v>
      </c>
      <c r="E776">
        <f>'0225'!E80</f>
        <v>64.400000000000006</v>
      </c>
      <c r="F776">
        <f t="shared" ref="F776:F783" si="176">+B776+D776</f>
        <v>192.6</v>
      </c>
      <c r="G776">
        <f t="shared" ref="G776:G783" si="177">+C776+E776</f>
        <v>101.9</v>
      </c>
      <c r="H776" s="20">
        <f t="shared" ref="H776:H794" si="178">+(F776/G776-1)*100</f>
        <v>89.008832188420001</v>
      </c>
    </row>
    <row r="777" spans="1:9" x14ac:dyDescent="0.25">
      <c r="A777" s="5">
        <f t="shared" si="172"/>
        <v>44259</v>
      </c>
      <c r="B777">
        <f>'0304'!B80</f>
        <v>25</v>
      </c>
      <c r="C777">
        <f>'0304'!C80</f>
        <v>32.5</v>
      </c>
      <c r="D777">
        <f>'0304'!D80</f>
        <v>167.6</v>
      </c>
      <c r="E777">
        <f>'0304'!E80</f>
        <v>69.400000000000006</v>
      </c>
      <c r="F777">
        <f t="shared" si="176"/>
        <v>192.6</v>
      </c>
      <c r="G777">
        <f t="shared" si="177"/>
        <v>101.9</v>
      </c>
      <c r="H777" s="20">
        <f t="shared" si="178"/>
        <v>89.008832188420001</v>
      </c>
    </row>
    <row r="778" spans="1:9" x14ac:dyDescent="0.25">
      <c r="A778" s="5">
        <f t="shared" si="172"/>
        <v>44266</v>
      </c>
      <c r="B778">
        <f>'0311'!B81</f>
        <v>25</v>
      </c>
      <c r="C778">
        <f>'0311'!C81</f>
        <v>27.5</v>
      </c>
      <c r="D778">
        <f>'0311'!D81</f>
        <v>167.6</v>
      </c>
      <c r="E778">
        <f>'0311'!E81</f>
        <v>74.400000000000006</v>
      </c>
      <c r="F778">
        <f t="shared" si="176"/>
        <v>192.6</v>
      </c>
      <c r="G778">
        <f t="shared" si="177"/>
        <v>101.9</v>
      </c>
      <c r="H778" s="20">
        <f t="shared" si="178"/>
        <v>89.008832188420001</v>
      </c>
    </row>
    <row r="779" spans="1:9" x14ac:dyDescent="0.25">
      <c r="A779" s="5">
        <f t="shared" si="172"/>
        <v>44273</v>
      </c>
      <c r="B779">
        <f>'0318'!B82</f>
        <v>25</v>
      </c>
      <c r="C779">
        <f>'0318'!C82</f>
        <v>0</v>
      </c>
      <c r="D779">
        <f>'0318'!D82</f>
        <v>167.6</v>
      </c>
      <c r="E779">
        <f>'0318'!E82</f>
        <v>100.3</v>
      </c>
      <c r="F779">
        <f t="shared" si="176"/>
        <v>192.6</v>
      </c>
      <c r="G779">
        <f t="shared" si="177"/>
        <v>100.3</v>
      </c>
      <c r="H779" s="20">
        <f t="shared" si="178"/>
        <v>92.023928215353948</v>
      </c>
    </row>
    <row r="780" spans="1:9" x14ac:dyDescent="0.25">
      <c r="A780" s="5">
        <f t="shared" si="172"/>
        <v>44280</v>
      </c>
      <c r="B780">
        <f>'0325'!B82</f>
        <v>25</v>
      </c>
      <c r="C780">
        <f>'0325'!C82</f>
        <v>0</v>
      </c>
      <c r="D780">
        <f>'0325'!D82</f>
        <v>167.6</v>
      </c>
      <c r="E780">
        <f>'0325'!E82</f>
        <v>100.3</v>
      </c>
      <c r="F780">
        <f t="shared" si="176"/>
        <v>192.6</v>
      </c>
      <c r="G780">
        <f t="shared" si="177"/>
        <v>100.3</v>
      </c>
      <c r="H780" s="20">
        <f t="shared" si="178"/>
        <v>92.023928215353948</v>
      </c>
    </row>
    <row r="781" spans="1:9" x14ac:dyDescent="0.25">
      <c r="A781" s="5">
        <f t="shared" si="172"/>
        <v>44287</v>
      </c>
      <c r="B781">
        <f>'0401'!B82</f>
        <v>0</v>
      </c>
      <c r="C781">
        <f>'0401'!C82</f>
        <v>0</v>
      </c>
      <c r="D781">
        <f>'0401'!D82</f>
        <v>193</v>
      </c>
      <c r="E781">
        <f>'0401'!E82</f>
        <v>100.3</v>
      </c>
      <c r="F781">
        <f t="shared" si="176"/>
        <v>193</v>
      </c>
      <c r="G781">
        <f t="shared" si="177"/>
        <v>100.3</v>
      </c>
      <c r="H781" s="20">
        <f t="shared" si="178"/>
        <v>92.422731804586249</v>
      </c>
    </row>
    <row r="782" spans="1:9" x14ac:dyDescent="0.25">
      <c r="A782" s="5">
        <f t="shared" si="172"/>
        <v>44294</v>
      </c>
      <c r="B782">
        <f>'0408'!B82</f>
        <v>0</v>
      </c>
      <c r="C782">
        <f>'0408'!C82</f>
        <v>5</v>
      </c>
      <c r="D782">
        <f>'0408'!D82</f>
        <v>193</v>
      </c>
      <c r="E782">
        <f>'0408'!E82</f>
        <v>100.3</v>
      </c>
      <c r="F782">
        <f t="shared" si="176"/>
        <v>193</v>
      </c>
      <c r="G782">
        <f t="shared" si="177"/>
        <v>105.3</v>
      </c>
      <c r="H782" s="20">
        <f t="shared" si="178"/>
        <v>83.285849952516628</v>
      </c>
      <c r="I782">
        <f>'0408'!F82</f>
        <v>0</v>
      </c>
    </row>
    <row r="783" spans="1:9" x14ac:dyDescent="0.25">
      <c r="A783" s="5">
        <f t="shared" si="172"/>
        <v>44301</v>
      </c>
      <c r="B783">
        <f>'0415'!B82</f>
        <v>0</v>
      </c>
      <c r="C783">
        <f>'0415'!C82</f>
        <v>5</v>
      </c>
      <c r="D783">
        <f>'0415'!D82</f>
        <v>193</v>
      </c>
      <c r="E783">
        <f>'0415'!E82</f>
        <v>100.3</v>
      </c>
      <c r="F783">
        <f t="shared" si="176"/>
        <v>193</v>
      </c>
      <c r="G783">
        <f t="shared" si="177"/>
        <v>105.3</v>
      </c>
      <c r="H783" s="20">
        <f t="shared" si="178"/>
        <v>83.285849952516628</v>
      </c>
      <c r="I783">
        <f>'0415'!F82</f>
        <v>0</v>
      </c>
    </row>
    <row r="784" spans="1:9" x14ac:dyDescent="0.25">
      <c r="A784" s="5">
        <f t="shared" si="172"/>
        <v>44308</v>
      </c>
      <c r="B784">
        <f>'0422'!B82</f>
        <v>0</v>
      </c>
      <c r="C784">
        <f>'0422'!C82</f>
        <v>4.2</v>
      </c>
      <c r="D784">
        <f>'0422'!D82</f>
        <v>193</v>
      </c>
      <c r="E784">
        <f>'0422'!E82</f>
        <v>100.3</v>
      </c>
      <c r="F784">
        <f t="shared" ref="F784:F794" si="179">+B784+D784</f>
        <v>193</v>
      </c>
      <c r="G784">
        <f t="shared" ref="G784:G794" si="180">+C784+E784</f>
        <v>104.5</v>
      </c>
      <c r="H784" s="20">
        <f t="shared" si="178"/>
        <v>84.68899521531101</v>
      </c>
      <c r="I784">
        <f>'0422'!F82</f>
        <v>0</v>
      </c>
    </row>
    <row r="785" spans="1:9" x14ac:dyDescent="0.25">
      <c r="A785" s="5">
        <f t="shared" si="172"/>
        <v>44315</v>
      </c>
      <c r="B785">
        <f>'0429'!B82</f>
        <v>0</v>
      </c>
      <c r="C785">
        <f>'0429'!C82</f>
        <v>24.2</v>
      </c>
      <c r="D785">
        <f>'0429'!D82</f>
        <v>193</v>
      </c>
      <c r="E785">
        <f>'0429'!E82</f>
        <v>100.3</v>
      </c>
      <c r="F785">
        <f t="shared" si="179"/>
        <v>193</v>
      </c>
      <c r="G785">
        <f t="shared" si="180"/>
        <v>124.5</v>
      </c>
      <c r="H785" s="20">
        <f t="shared" si="178"/>
        <v>55.020080321285135</v>
      </c>
      <c r="I785">
        <f>'0429'!F82</f>
        <v>0</v>
      </c>
    </row>
    <row r="786" spans="1:9" x14ac:dyDescent="0.25">
      <c r="A786" s="5">
        <f t="shared" si="172"/>
        <v>44322</v>
      </c>
      <c r="B786">
        <f>'0506'!B82</f>
        <v>0</v>
      </c>
      <c r="C786">
        <f>'0506'!C82</f>
        <v>24.2</v>
      </c>
      <c r="D786">
        <f>'0506'!D82</f>
        <v>193</v>
      </c>
      <c r="E786">
        <f>'0506'!E82</f>
        <v>100.3</v>
      </c>
      <c r="F786">
        <f t="shared" si="179"/>
        <v>193</v>
      </c>
      <c r="G786">
        <f t="shared" si="180"/>
        <v>124.5</v>
      </c>
      <c r="H786" s="20">
        <f t="shared" si="178"/>
        <v>55.020080321285135</v>
      </c>
      <c r="I786">
        <f>'0506'!F82</f>
        <v>0</v>
      </c>
    </row>
    <row r="787" spans="1:9" x14ac:dyDescent="0.25">
      <c r="A787" s="5">
        <f t="shared" si="172"/>
        <v>44329</v>
      </c>
      <c r="B787">
        <f>'0513'!B82</f>
        <v>0</v>
      </c>
      <c r="C787">
        <f>'0513'!C82</f>
        <v>20</v>
      </c>
      <c r="D787">
        <f>'0513'!D82</f>
        <v>193</v>
      </c>
      <c r="E787">
        <f>'0513'!E82</f>
        <v>104.5</v>
      </c>
      <c r="F787">
        <f t="shared" si="179"/>
        <v>193</v>
      </c>
      <c r="G787">
        <f t="shared" si="180"/>
        <v>124.5</v>
      </c>
      <c r="H787" s="20">
        <f t="shared" si="178"/>
        <v>55.020080321285135</v>
      </c>
      <c r="I787">
        <f>'0513'!F82</f>
        <v>0</v>
      </c>
    </row>
    <row r="788" spans="1:9" x14ac:dyDescent="0.25">
      <c r="A788" s="5">
        <f t="shared" si="172"/>
        <v>44336</v>
      </c>
      <c r="B788">
        <f>'0520'!B82</f>
        <v>0</v>
      </c>
      <c r="C788">
        <f>'0520'!C82</f>
        <v>20</v>
      </c>
      <c r="D788">
        <f>'0520'!D82</f>
        <v>193</v>
      </c>
      <c r="E788">
        <f>'0520'!E82</f>
        <v>137.5</v>
      </c>
      <c r="F788">
        <f t="shared" si="179"/>
        <v>193</v>
      </c>
      <c r="G788">
        <f t="shared" si="180"/>
        <v>157.5</v>
      </c>
      <c r="H788" s="20">
        <f t="shared" si="178"/>
        <v>22.539682539682548</v>
      </c>
      <c r="I788">
        <f>'0520'!F82</f>
        <v>0</v>
      </c>
    </row>
    <row r="789" spans="1:9" x14ac:dyDescent="0.25">
      <c r="A789" s="5">
        <f t="shared" si="172"/>
        <v>44343</v>
      </c>
      <c r="B789">
        <f>'0527'!B83</f>
        <v>0</v>
      </c>
      <c r="C789">
        <f>'0527'!C83</f>
        <v>20</v>
      </c>
      <c r="D789">
        <f>'0527'!D83</f>
        <v>193</v>
      </c>
      <c r="E789">
        <f>'0527'!E83</f>
        <v>137.5</v>
      </c>
      <c r="F789">
        <f t="shared" si="179"/>
        <v>193</v>
      </c>
      <c r="G789">
        <f t="shared" si="180"/>
        <v>157.5</v>
      </c>
      <c r="H789" s="20">
        <f t="shared" si="178"/>
        <v>22.539682539682548</v>
      </c>
      <c r="I789">
        <f>'0527'!F83</f>
        <v>0</v>
      </c>
    </row>
    <row r="790" spans="1:9" x14ac:dyDescent="0.25">
      <c r="A790" s="5">
        <f t="shared" si="172"/>
        <v>44350</v>
      </c>
      <c r="B790">
        <f>'0603'!B63</f>
        <v>0</v>
      </c>
      <c r="C790">
        <f>'0603'!C63</f>
        <v>20</v>
      </c>
      <c r="D790">
        <f>'0603'!D63</f>
        <v>0</v>
      </c>
      <c r="E790">
        <f>'0603'!E63</f>
        <v>0</v>
      </c>
      <c r="F790">
        <f t="shared" si="179"/>
        <v>0</v>
      </c>
      <c r="G790">
        <f t="shared" si="180"/>
        <v>20</v>
      </c>
      <c r="H790" s="20">
        <f t="shared" si="178"/>
        <v>-100</v>
      </c>
    </row>
    <row r="791" spans="1:9" x14ac:dyDescent="0.25">
      <c r="A791" s="5">
        <f t="shared" si="172"/>
        <v>44357</v>
      </c>
      <c r="B791">
        <f>'0610'!B63</f>
        <v>0</v>
      </c>
      <c r="C791">
        <f>'0610'!C63</f>
        <v>0</v>
      </c>
      <c r="D791">
        <f>'0610'!D63</f>
        <v>0</v>
      </c>
      <c r="E791">
        <f>'0610'!E63</f>
        <v>21.2</v>
      </c>
      <c r="F791">
        <f t="shared" si="179"/>
        <v>0</v>
      </c>
      <c r="G791">
        <f t="shared" si="180"/>
        <v>21.2</v>
      </c>
      <c r="H791" s="20">
        <f t="shared" si="178"/>
        <v>-100</v>
      </c>
    </row>
    <row r="792" spans="1:9" x14ac:dyDescent="0.25">
      <c r="A792" s="5">
        <f t="shared" si="172"/>
        <v>44364</v>
      </c>
      <c r="B792">
        <f>'0617'!B65</f>
        <v>0</v>
      </c>
      <c r="C792">
        <f>'0617'!C65</f>
        <v>0</v>
      </c>
      <c r="D792">
        <f>'0617'!D65</f>
        <v>0</v>
      </c>
      <c r="E792">
        <f>'0617'!E65</f>
        <v>21.2</v>
      </c>
      <c r="F792">
        <f t="shared" si="179"/>
        <v>0</v>
      </c>
      <c r="G792">
        <f t="shared" si="180"/>
        <v>21.2</v>
      </c>
      <c r="H792" s="20">
        <f t="shared" si="178"/>
        <v>-100</v>
      </c>
    </row>
    <row r="793" spans="1:9" x14ac:dyDescent="0.25">
      <c r="A793" s="5">
        <f t="shared" si="172"/>
        <v>44371</v>
      </c>
      <c r="B793">
        <f>'0624'!B65</f>
        <v>0</v>
      </c>
      <c r="C793">
        <f>'0624'!C65</f>
        <v>0</v>
      </c>
      <c r="D793">
        <f>'0624'!D65</f>
        <v>0</v>
      </c>
      <c r="E793">
        <f>'0624'!E65</f>
        <v>21.2</v>
      </c>
      <c r="F793">
        <f t="shared" si="179"/>
        <v>0</v>
      </c>
      <c r="G793">
        <f t="shared" si="180"/>
        <v>21.2</v>
      </c>
      <c r="H793" s="20">
        <f t="shared" si="178"/>
        <v>-100</v>
      </c>
    </row>
    <row r="794" spans="1:9" x14ac:dyDescent="0.25">
      <c r="A794" s="5">
        <f t="shared" ref="A794:A858" si="181">+A793+7</f>
        <v>44378</v>
      </c>
      <c r="B794">
        <f>'0701'!B65</f>
        <v>0</v>
      </c>
      <c r="C794">
        <f>'0701'!C65</f>
        <v>18</v>
      </c>
      <c r="D794">
        <f>'0701'!D65</f>
        <v>0</v>
      </c>
      <c r="E794">
        <f>'0701'!E65</f>
        <v>21.2</v>
      </c>
      <c r="F794">
        <f t="shared" si="179"/>
        <v>0</v>
      </c>
      <c r="G794">
        <f t="shared" si="180"/>
        <v>39.200000000000003</v>
      </c>
      <c r="H794" s="20">
        <f t="shared" si="178"/>
        <v>-100</v>
      </c>
    </row>
    <row r="795" spans="1:9" x14ac:dyDescent="0.25">
      <c r="A795" s="5">
        <f t="shared" si="181"/>
        <v>44385</v>
      </c>
      <c r="B795">
        <f>'0708'!B66</f>
        <v>5.8</v>
      </c>
      <c r="C795">
        <f>'0708'!C66</f>
        <v>0</v>
      </c>
      <c r="D795">
        <f>'0708'!D66</f>
        <v>4.8</v>
      </c>
      <c r="E795">
        <f>'0708'!E66</f>
        <v>21.2</v>
      </c>
      <c r="F795">
        <f t="shared" ref="F795:F799" si="182">+B795+D795</f>
        <v>10.6</v>
      </c>
      <c r="G795">
        <f t="shared" ref="G795:G799" si="183">+C795+E795</f>
        <v>21.2</v>
      </c>
      <c r="H795" s="20">
        <f t="shared" ref="H795:H799" si="184">+(F795/G795-1)*100</f>
        <v>-50</v>
      </c>
    </row>
    <row r="796" spans="1:9" x14ac:dyDescent="0.25">
      <c r="A796" s="5">
        <f t="shared" si="181"/>
        <v>44392</v>
      </c>
      <c r="B796">
        <f>'0715'!B67</f>
        <v>0</v>
      </c>
      <c r="C796">
        <f>'0715'!C67</f>
        <v>0</v>
      </c>
      <c r="D796">
        <f>'0715'!D67</f>
        <v>10.6</v>
      </c>
      <c r="E796">
        <f>'0715'!E67</f>
        <v>21.2</v>
      </c>
      <c r="F796">
        <f t="shared" si="182"/>
        <v>10.6</v>
      </c>
      <c r="G796">
        <f t="shared" si="183"/>
        <v>21.2</v>
      </c>
      <c r="H796" s="20">
        <f t="shared" si="184"/>
        <v>-50</v>
      </c>
    </row>
    <row r="797" spans="1:9" x14ac:dyDescent="0.25">
      <c r="A797" s="5">
        <f t="shared" si="181"/>
        <v>44399</v>
      </c>
      <c r="B797">
        <f>'0722'!B67</f>
        <v>0</v>
      </c>
      <c r="C797">
        <f>'0722'!C67</f>
        <v>0</v>
      </c>
      <c r="D797">
        <f>'0722'!D67</f>
        <v>10.6</v>
      </c>
      <c r="E797">
        <f>'0722'!E67</f>
        <v>21.2</v>
      </c>
      <c r="F797">
        <f t="shared" si="182"/>
        <v>10.6</v>
      </c>
      <c r="G797">
        <f t="shared" si="183"/>
        <v>21.2</v>
      </c>
      <c r="H797" s="20">
        <f t="shared" si="184"/>
        <v>-50</v>
      </c>
    </row>
    <row r="798" spans="1:9" x14ac:dyDescent="0.25">
      <c r="A798" s="5">
        <f t="shared" si="181"/>
        <v>44406</v>
      </c>
      <c r="B798">
        <f>'0729'!B68</f>
        <v>0</v>
      </c>
      <c r="C798">
        <f>'0729'!C68</f>
        <v>0</v>
      </c>
      <c r="D798">
        <f>'0729'!D68</f>
        <v>10.6</v>
      </c>
      <c r="E798">
        <f>'0729'!E68</f>
        <v>53.9</v>
      </c>
      <c r="F798">
        <f t="shared" si="182"/>
        <v>10.6</v>
      </c>
      <c r="G798">
        <f t="shared" si="183"/>
        <v>53.9</v>
      </c>
      <c r="H798" s="20">
        <f t="shared" si="184"/>
        <v>-80.333951762523199</v>
      </c>
    </row>
    <row r="799" spans="1:9" x14ac:dyDescent="0.25">
      <c r="A799" s="5">
        <f t="shared" si="181"/>
        <v>44413</v>
      </c>
      <c r="B799">
        <f>'0805'!B68</f>
        <v>0</v>
      </c>
      <c r="C799">
        <f>'0805'!C68</f>
        <v>0</v>
      </c>
      <c r="D799">
        <f>'0805'!D68</f>
        <v>37.700000000000003</v>
      </c>
      <c r="E799">
        <f>'0805'!E68</f>
        <v>53.9</v>
      </c>
      <c r="F799">
        <f t="shared" si="182"/>
        <v>37.700000000000003</v>
      </c>
      <c r="G799">
        <f t="shared" si="183"/>
        <v>53.9</v>
      </c>
      <c r="H799" s="20">
        <f t="shared" si="184"/>
        <v>-30.05565862708719</v>
      </c>
    </row>
    <row r="800" spans="1:9" x14ac:dyDescent="0.25">
      <c r="A800" s="5">
        <f t="shared" si="181"/>
        <v>44420</v>
      </c>
      <c r="B800">
        <f>'0812'!B68</f>
        <v>0</v>
      </c>
      <c r="C800">
        <f>'0812'!C68</f>
        <v>0</v>
      </c>
      <c r="D800">
        <f>'0812'!D68</f>
        <v>37.700000000000003</v>
      </c>
      <c r="E800">
        <f>'0812'!E68</f>
        <v>53.9</v>
      </c>
      <c r="F800">
        <f t="shared" ref="F800:F807" si="185">+B800+D800</f>
        <v>37.700000000000003</v>
      </c>
      <c r="G800">
        <f t="shared" ref="G800:G807" si="186">+C800+E800</f>
        <v>53.9</v>
      </c>
      <c r="H800" s="20">
        <f t="shared" ref="H800:H807" si="187">+(F800/G800-1)*100</f>
        <v>-30.05565862708719</v>
      </c>
    </row>
    <row r="801" spans="1:8" x14ac:dyDescent="0.25">
      <c r="A801" s="5">
        <f t="shared" si="181"/>
        <v>44427</v>
      </c>
      <c r="B801">
        <f>'0819'!B68</f>
        <v>0</v>
      </c>
      <c r="C801">
        <f>'0819'!C68</f>
        <v>0</v>
      </c>
      <c r="D801">
        <f>'0819'!D68</f>
        <v>64.2</v>
      </c>
      <c r="E801">
        <f>'0819'!E68</f>
        <v>66.8</v>
      </c>
      <c r="F801">
        <f t="shared" si="185"/>
        <v>64.2</v>
      </c>
      <c r="G801">
        <f t="shared" si="186"/>
        <v>66.8</v>
      </c>
      <c r="H801" s="20">
        <f t="shared" si="187"/>
        <v>-3.8922155688622673</v>
      </c>
    </row>
    <row r="802" spans="1:8" x14ac:dyDescent="0.25">
      <c r="A802" s="5">
        <f t="shared" si="181"/>
        <v>44434</v>
      </c>
      <c r="B802">
        <f>'0826'!B69</f>
        <v>0</v>
      </c>
      <c r="C802">
        <f>'0826'!C69</f>
        <v>20</v>
      </c>
      <c r="D802">
        <f>'0826'!D69</f>
        <v>64.2</v>
      </c>
      <c r="E802">
        <f>'0826'!E69</f>
        <v>66.8</v>
      </c>
      <c r="F802">
        <f t="shared" si="185"/>
        <v>64.2</v>
      </c>
      <c r="G802">
        <f t="shared" si="186"/>
        <v>86.8</v>
      </c>
      <c r="H802" s="20">
        <f t="shared" si="187"/>
        <v>-26.036866359446996</v>
      </c>
    </row>
    <row r="803" spans="1:8" x14ac:dyDescent="0.25">
      <c r="A803" s="5">
        <f t="shared" si="181"/>
        <v>44441</v>
      </c>
      <c r="B803">
        <f>'0902'!B69</f>
        <v>0</v>
      </c>
      <c r="C803">
        <f>'0902'!C69</f>
        <v>20</v>
      </c>
      <c r="D803">
        <f>'0902'!D69</f>
        <v>94.3</v>
      </c>
      <c r="E803">
        <f>'0902'!E69</f>
        <v>66.8</v>
      </c>
      <c r="F803">
        <f t="shared" si="185"/>
        <v>94.3</v>
      </c>
      <c r="G803">
        <f t="shared" si="186"/>
        <v>86.8</v>
      </c>
      <c r="H803" s="20">
        <f t="shared" si="187"/>
        <v>8.6405529953917046</v>
      </c>
    </row>
    <row r="804" spans="1:8" x14ac:dyDescent="0.25">
      <c r="A804" s="5">
        <f t="shared" si="181"/>
        <v>44448</v>
      </c>
      <c r="B804">
        <f>'0909'!B69</f>
        <v>0</v>
      </c>
      <c r="C804">
        <f>'0909'!C69</f>
        <v>20</v>
      </c>
      <c r="D804">
        <f>'0909'!D69</f>
        <v>94.3</v>
      </c>
      <c r="E804">
        <f>'0909'!E69</f>
        <v>66.8</v>
      </c>
      <c r="F804">
        <f t="shared" si="185"/>
        <v>94.3</v>
      </c>
      <c r="G804">
        <f t="shared" si="186"/>
        <v>86.8</v>
      </c>
      <c r="H804" s="20">
        <f t="shared" si="187"/>
        <v>8.6405529953917046</v>
      </c>
    </row>
    <row r="805" spans="1:8" x14ac:dyDescent="0.25">
      <c r="A805" s="5">
        <f t="shared" si="181"/>
        <v>44455</v>
      </c>
      <c r="B805">
        <f>'0916'!B69</f>
        <v>0</v>
      </c>
      <c r="C805">
        <f>'0916'!C69</f>
        <v>20</v>
      </c>
      <c r="D805">
        <f>'0916'!D69</f>
        <v>94.3</v>
      </c>
      <c r="E805">
        <f>'0916'!E69</f>
        <v>66.8</v>
      </c>
      <c r="F805">
        <f t="shared" si="185"/>
        <v>94.3</v>
      </c>
      <c r="G805">
        <f t="shared" si="186"/>
        <v>86.8</v>
      </c>
      <c r="H805" s="20">
        <f t="shared" si="187"/>
        <v>8.6405529953917046</v>
      </c>
    </row>
    <row r="806" spans="1:8" x14ac:dyDescent="0.25">
      <c r="A806" s="5">
        <f t="shared" si="181"/>
        <v>44462</v>
      </c>
      <c r="B806">
        <f>'0923'!B69</f>
        <v>0</v>
      </c>
      <c r="C806">
        <f>'0923'!C69</f>
        <v>17</v>
      </c>
      <c r="D806">
        <f>'0923'!D69</f>
        <v>133.19999999999999</v>
      </c>
      <c r="E806">
        <f>'0923'!E69</f>
        <v>66.8</v>
      </c>
      <c r="F806">
        <f t="shared" si="185"/>
        <v>133.19999999999999</v>
      </c>
      <c r="G806">
        <f t="shared" si="186"/>
        <v>83.8</v>
      </c>
      <c r="H806" s="20">
        <f t="shared" si="187"/>
        <v>58.949880668257748</v>
      </c>
    </row>
    <row r="807" spans="1:8" x14ac:dyDescent="0.25">
      <c r="A807" s="5">
        <f t="shared" si="181"/>
        <v>44469</v>
      </c>
      <c r="B807">
        <f>'0930'!B69</f>
        <v>7.1</v>
      </c>
      <c r="C807">
        <f>'0930'!C69</f>
        <v>27</v>
      </c>
      <c r="D807">
        <f>'0930'!D69</f>
        <v>133.19999999999999</v>
      </c>
      <c r="E807">
        <f>'0930'!E69</f>
        <v>66.8</v>
      </c>
      <c r="F807">
        <f t="shared" si="185"/>
        <v>140.29999999999998</v>
      </c>
      <c r="G807">
        <f t="shared" si="186"/>
        <v>93.8</v>
      </c>
      <c r="H807" s="20">
        <f t="shared" si="187"/>
        <v>49.573560767590607</v>
      </c>
    </row>
    <row r="808" spans="1:8" x14ac:dyDescent="0.25">
      <c r="A808" s="5">
        <f t="shared" si="181"/>
        <v>44476</v>
      </c>
      <c r="B808">
        <f>'1007'!B69</f>
        <v>7.1</v>
      </c>
      <c r="C808">
        <f>'1007'!C69</f>
        <v>27</v>
      </c>
      <c r="D808">
        <f>'1007'!D69</f>
        <v>133.19999999999999</v>
      </c>
      <c r="E808">
        <f>'1007'!E69</f>
        <v>66.8</v>
      </c>
      <c r="F808">
        <f t="shared" ref="F808:F830" si="188">+B808+D808</f>
        <v>140.29999999999998</v>
      </c>
      <c r="G808">
        <f t="shared" ref="G808:G830" si="189">+C808+E808</f>
        <v>93.8</v>
      </c>
      <c r="H808" s="20">
        <f t="shared" ref="H808:H830" si="190">+(F808/G808-1)*100</f>
        <v>49.573560767590607</v>
      </c>
    </row>
    <row r="809" spans="1:8" x14ac:dyDescent="0.25">
      <c r="A809" s="5">
        <f t="shared" si="181"/>
        <v>44483</v>
      </c>
      <c r="B809">
        <f>'1014'!B69</f>
        <v>7.1</v>
      </c>
      <c r="C809">
        <f>'1014'!C69</f>
        <v>27</v>
      </c>
      <c r="D809">
        <f>'1014'!D69</f>
        <v>166.2</v>
      </c>
      <c r="E809">
        <f>'1014'!E69</f>
        <v>91.9</v>
      </c>
      <c r="F809">
        <f t="shared" si="188"/>
        <v>173.29999999999998</v>
      </c>
      <c r="G809">
        <f t="shared" si="189"/>
        <v>118.9</v>
      </c>
      <c r="H809" s="20">
        <f t="shared" si="190"/>
        <v>45.752733389402842</v>
      </c>
    </row>
    <row r="810" spans="1:8" x14ac:dyDescent="0.25">
      <c r="A810" s="5">
        <f t="shared" si="181"/>
        <v>44490</v>
      </c>
      <c r="B810">
        <f>'1021'!B69</f>
        <v>7.1</v>
      </c>
      <c r="C810">
        <f>'1021'!C69</f>
        <v>10</v>
      </c>
      <c r="D810">
        <f>'1021'!D69</f>
        <v>166.2</v>
      </c>
      <c r="E810">
        <f>'1021'!E69</f>
        <v>105.7</v>
      </c>
      <c r="F810">
        <f t="shared" si="188"/>
        <v>173.29999999999998</v>
      </c>
      <c r="G810">
        <f t="shared" si="189"/>
        <v>115.7</v>
      </c>
      <c r="H810" s="20">
        <f t="shared" si="190"/>
        <v>49.7839239412273</v>
      </c>
    </row>
    <row r="811" spans="1:8" x14ac:dyDescent="0.25">
      <c r="A811" s="5">
        <f t="shared" si="181"/>
        <v>44497</v>
      </c>
      <c r="B811">
        <f>'1028'!B70</f>
        <v>7.2</v>
      </c>
      <c r="C811">
        <f>'1028'!C70</f>
        <v>0</v>
      </c>
      <c r="D811">
        <f>'1028'!D70</f>
        <v>166.2</v>
      </c>
      <c r="E811">
        <f>'1028'!E70</f>
        <v>151.1</v>
      </c>
      <c r="F811">
        <f t="shared" si="188"/>
        <v>173.39999999999998</v>
      </c>
      <c r="G811">
        <f t="shared" si="189"/>
        <v>151.1</v>
      </c>
      <c r="H811" s="20">
        <f t="shared" si="190"/>
        <v>14.758438120450013</v>
      </c>
    </row>
    <row r="812" spans="1:8" x14ac:dyDescent="0.25">
      <c r="A812" s="5">
        <f t="shared" si="181"/>
        <v>44504</v>
      </c>
      <c r="B812">
        <v>7.2</v>
      </c>
      <c r="C812">
        <v>11</v>
      </c>
      <c r="D812">
        <v>166.2</v>
      </c>
      <c r="E812">
        <v>151.1</v>
      </c>
      <c r="F812">
        <f t="shared" si="188"/>
        <v>173.39999999999998</v>
      </c>
      <c r="G812">
        <f t="shared" si="189"/>
        <v>162.1</v>
      </c>
      <c r="H812" s="20">
        <f t="shared" si="190"/>
        <v>6.9710055521283065</v>
      </c>
    </row>
    <row r="813" spans="1:8" x14ac:dyDescent="0.25">
      <c r="A813" s="5">
        <f t="shared" si="181"/>
        <v>44511</v>
      </c>
      <c r="B813">
        <f>'1111'!B71</f>
        <v>0</v>
      </c>
      <c r="C813">
        <f>'1111'!C71</f>
        <v>11</v>
      </c>
      <c r="D813">
        <f>'1111'!D71</f>
        <v>199.8</v>
      </c>
      <c r="E813">
        <f>'1111'!E71</f>
        <v>151.1</v>
      </c>
      <c r="F813">
        <f t="shared" si="188"/>
        <v>199.8</v>
      </c>
      <c r="G813">
        <f t="shared" si="189"/>
        <v>162.1</v>
      </c>
      <c r="H813" s="20">
        <f t="shared" si="190"/>
        <v>23.257248611967938</v>
      </c>
    </row>
    <row r="814" spans="1:8" x14ac:dyDescent="0.25">
      <c r="A814" s="5">
        <f t="shared" si="181"/>
        <v>44518</v>
      </c>
      <c r="B814">
        <f>'1118'!B71</f>
        <v>0</v>
      </c>
      <c r="C814">
        <f>'1118'!C71</f>
        <v>11</v>
      </c>
      <c r="D814">
        <f>'1118'!D71</f>
        <v>199.8</v>
      </c>
      <c r="E814">
        <f>'1118'!E71</f>
        <v>151.1</v>
      </c>
      <c r="F814">
        <f t="shared" si="188"/>
        <v>199.8</v>
      </c>
      <c r="G814">
        <f t="shared" si="189"/>
        <v>162.1</v>
      </c>
      <c r="H814" s="20">
        <f t="shared" si="190"/>
        <v>23.257248611967938</v>
      </c>
    </row>
    <row r="815" spans="1:8" x14ac:dyDescent="0.25">
      <c r="A815" s="5">
        <f t="shared" si="181"/>
        <v>44525</v>
      </c>
      <c r="B815">
        <f>'1125'!B71</f>
        <v>0</v>
      </c>
      <c r="C815">
        <f>'1125'!C71</f>
        <v>0</v>
      </c>
      <c r="D815">
        <f>'1125'!D71</f>
        <v>199.8</v>
      </c>
      <c r="E815">
        <f>'1125'!E71</f>
        <v>151.1</v>
      </c>
      <c r="F815">
        <f t="shared" si="188"/>
        <v>199.8</v>
      </c>
      <c r="G815">
        <f t="shared" si="189"/>
        <v>151.1</v>
      </c>
      <c r="H815" s="20">
        <f t="shared" si="190"/>
        <v>32.23031105228327</v>
      </c>
    </row>
    <row r="816" spans="1:8" x14ac:dyDescent="0.25">
      <c r="A816" s="5">
        <f t="shared" si="181"/>
        <v>44532</v>
      </c>
      <c r="B816">
        <f>'1202'!B71</f>
        <v>0</v>
      </c>
      <c r="C816">
        <f>'1202'!C71</f>
        <v>0</v>
      </c>
      <c r="D816">
        <f>'1202'!D71</f>
        <v>202.8</v>
      </c>
      <c r="E816">
        <f>'1202'!E71</f>
        <v>151.1</v>
      </c>
      <c r="F816">
        <f t="shared" si="188"/>
        <v>202.8</v>
      </c>
      <c r="G816">
        <f t="shared" si="189"/>
        <v>151.1</v>
      </c>
      <c r="H816" s="20">
        <f t="shared" si="190"/>
        <v>34.215751158173411</v>
      </c>
    </row>
    <row r="817" spans="1:8" x14ac:dyDescent="0.25">
      <c r="A817" s="5">
        <f t="shared" si="181"/>
        <v>44539</v>
      </c>
      <c r="B817">
        <f>'1209'!B72</f>
        <v>0</v>
      </c>
      <c r="C817">
        <f>'1209'!C72</f>
        <v>0</v>
      </c>
      <c r="D817">
        <f>'1209'!D72</f>
        <v>227.1</v>
      </c>
      <c r="E817">
        <f>'1209'!E72</f>
        <v>151.1</v>
      </c>
      <c r="F817">
        <f t="shared" si="188"/>
        <v>227.1</v>
      </c>
      <c r="G817">
        <f t="shared" si="189"/>
        <v>151.1</v>
      </c>
      <c r="H817" s="20">
        <f t="shared" si="190"/>
        <v>50.297816015883527</v>
      </c>
    </row>
    <row r="818" spans="1:8" x14ac:dyDescent="0.25">
      <c r="A818" s="5">
        <f t="shared" si="181"/>
        <v>44546</v>
      </c>
      <c r="B818">
        <f>'1216'!B72</f>
        <v>0</v>
      </c>
      <c r="C818">
        <f>'1216'!C72</f>
        <v>0</v>
      </c>
      <c r="D818">
        <f>'1216'!D72</f>
        <v>227.1</v>
      </c>
      <c r="E818">
        <f>'1216'!E72</f>
        <v>151.1</v>
      </c>
      <c r="F818">
        <f t="shared" si="188"/>
        <v>227.1</v>
      </c>
      <c r="G818">
        <f t="shared" si="189"/>
        <v>151.1</v>
      </c>
      <c r="H818" s="20">
        <f t="shared" si="190"/>
        <v>50.297816015883527</v>
      </c>
    </row>
    <row r="819" spans="1:8" x14ac:dyDescent="0.25">
      <c r="A819" s="5">
        <f t="shared" si="181"/>
        <v>44553</v>
      </c>
      <c r="B819">
        <f>'1223'!B73</f>
        <v>0</v>
      </c>
      <c r="C819">
        <f>'1223'!C73</f>
        <v>0</v>
      </c>
      <c r="D819">
        <f>'1223'!D73</f>
        <v>227.1</v>
      </c>
      <c r="E819">
        <f>'1223'!E73</f>
        <v>151.1</v>
      </c>
      <c r="F819">
        <f t="shared" si="188"/>
        <v>227.1</v>
      </c>
      <c r="G819">
        <f t="shared" si="189"/>
        <v>151.1</v>
      </c>
      <c r="H819" s="20">
        <f t="shared" si="190"/>
        <v>50.297816015883527</v>
      </c>
    </row>
    <row r="820" spans="1:8" x14ac:dyDescent="0.25">
      <c r="A820" s="5">
        <f t="shared" si="181"/>
        <v>44560</v>
      </c>
      <c r="B820">
        <f>'1230'!B73</f>
        <v>0</v>
      </c>
      <c r="C820">
        <f>'1230'!C73</f>
        <v>0</v>
      </c>
      <c r="D820">
        <f>'1230'!D73</f>
        <v>227.1</v>
      </c>
      <c r="E820">
        <f>'1230'!E73</f>
        <v>151.1</v>
      </c>
      <c r="F820">
        <f t="shared" si="188"/>
        <v>227.1</v>
      </c>
      <c r="G820">
        <f t="shared" si="189"/>
        <v>151.1</v>
      </c>
      <c r="H820" s="20">
        <f t="shared" si="190"/>
        <v>50.297816015883527</v>
      </c>
    </row>
    <row r="821" spans="1:8" x14ac:dyDescent="0.25">
      <c r="A821" s="5">
        <f t="shared" si="181"/>
        <v>44567</v>
      </c>
      <c r="B821">
        <f>'0106'!B72</f>
        <v>0</v>
      </c>
      <c r="C821">
        <f>'0106'!C72</f>
        <v>0</v>
      </c>
      <c r="D821">
        <f>'0106'!D72</f>
        <v>227.1</v>
      </c>
      <c r="E821">
        <f>'0106'!E72</f>
        <v>151.1</v>
      </c>
      <c r="F821">
        <f t="shared" si="188"/>
        <v>227.1</v>
      </c>
      <c r="G821">
        <f t="shared" si="189"/>
        <v>151.1</v>
      </c>
      <c r="H821" s="20">
        <f t="shared" si="190"/>
        <v>50.297816015883527</v>
      </c>
    </row>
    <row r="822" spans="1:8" x14ac:dyDescent="0.25">
      <c r="A822" s="5">
        <f t="shared" si="181"/>
        <v>44574</v>
      </c>
      <c r="B822">
        <f>'0113'!B72</f>
        <v>0</v>
      </c>
      <c r="C822">
        <f>'0113'!C72</f>
        <v>0</v>
      </c>
      <c r="D822">
        <f>'0113'!D72</f>
        <v>227.1</v>
      </c>
      <c r="E822">
        <f>'0113'!E72</f>
        <v>151.1</v>
      </c>
      <c r="F822">
        <f t="shared" si="188"/>
        <v>227.1</v>
      </c>
      <c r="G822">
        <f t="shared" si="189"/>
        <v>151.1</v>
      </c>
      <c r="H822" s="20">
        <f t="shared" si="190"/>
        <v>50.297816015883527</v>
      </c>
    </row>
    <row r="823" spans="1:8" x14ac:dyDescent="0.25">
      <c r="A823" s="5">
        <f t="shared" si="181"/>
        <v>44581</v>
      </c>
      <c r="B823">
        <f>'0120'!B72</f>
        <v>0</v>
      </c>
      <c r="C823">
        <f>'0120'!C72</f>
        <v>0</v>
      </c>
      <c r="D823">
        <f>'0120'!D72</f>
        <v>237.8</v>
      </c>
      <c r="E823">
        <f>'0120'!E72</f>
        <v>151.1</v>
      </c>
      <c r="F823">
        <f t="shared" si="188"/>
        <v>237.8</v>
      </c>
      <c r="G823">
        <f t="shared" si="189"/>
        <v>151.1</v>
      </c>
      <c r="H823" s="20">
        <f t="shared" si="190"/>
        <v>57.379219060225026</v>
      </c>
    </row>
    <row r="824" spans="1:8" x14ac:dyDescent="0.25">
      <c r="A824" s="5">
        <f t="shared" si="181"/>
        <v>44588</v>
      </c>
      <c r="B824">
        <f>'0127'!B72</f>
        <v>0</v>
      </c>
      <c r="C824">
        <f>'0127'!C72</f>
        <v>25</v>
      </c>
      <c r="D824">
        <f>'0127'!D72</f>
        <v>253.5</v>
      </c>
      <c r="E824">
        <f>'0127'!E72</f>
        <v>151.1</v>
      </c>
      <c r="F824">
        <f t="shared" si="188"/>
        <v>253.5</v>
      </c>
      <c r="G824">
        <f t="shared" si="189"/>
        <v>176.1</v>
      </c>
      <c r="H824" s="20">
        <f t="shared" si="190"/>
        <v>43.952299829642257</v>
      </c>
    </row>
    <row r="825" spans="1:8" x14ac:dyDescent="0.25">
      <c r="A825" s="5">
        <f t="shared" si="181"/>
        <v>44595</v>
      </c>
      <c r="B825">
        <f>'0203'!B72</f>
        <v>0</v>
      </c>
      <c r="C825">
        <f>'0203'!C72</f>
        <v>25</v>
      </c>
      <c r="D825">
        <f>'0203'!D72</f>
        <v>253.5</v>
      </c>
      <c r="E825">
        <f>'0203'!E72</f>
        <v>151.1</v>
      </c>
      <c r="F825">
        <f t="shared" si="188"/>
        <v>253.5</v>
      </c>
      <c r="G825">
        <f t="shared" si="189"/>
        <v>176.1</v>
      </c>
      <c r="H825" s="20">
        <f t="shared" si="190"/>
        <v>43.952299829642257</v>
      </c>
    </row>
    <row r="826" spans="1:8" x14ac:dyDescent="0.25">
      <c r="A826" s="5">
        <f t="shared" si="181"/>
        <v>44602</v>
      </c>
      <c r="B826">
        <f>'0210'!B72</f>
        <v>0</v>
      </c>
      <c r="C826">
        <f>'0210'!C72</f>
        <v>25</v>
      </c>
      <c r="D826">
        <f>'0210'!D72</f>
        <v>253.5</v>
      </c>
      <c r="E826">
        <f>'0210'!E72</f>
        <v>167.6</v>
      </c>
      <c r="F826">
        <f t="shared" si="188"/>
        <v>253.5</v>
      </c>
      <c r="G826">
        <f t="shared" si="189"/>
        <v>192.6</v>
      </c>
      <c r="H826" s="20">
        <f t="shared" si="190"/>
        <v>31.61993769470406</v>
      </c>
    </row>
    <row r="827" spans="1:8" x14ac:dyDescent="0.25">
      <c r="A827" s="5">
        <f t="shared" si="181"/>
        <v>44609</v>
      </c>
      <c r="B827">
        <f>'0217'!B72</f>
        <v>0</v>
      </c>
      <c r="C827">
        <f>'0217'!C72</f>
        <v>25</v>
      </c>
      <c r="D827">
        <f>'0217'!D72</f>
        <v>253.5</v>
      </c>
      <c r="E827">
        <f>'0217'!E72</f>
        <v>167.6</v>
      </c>
      <c r="F827">
        <f t="shared" si="188"/>
        <v>253.5</v>
      </c>
      <c r="G827">
        <f t="shared" si="189"/>
        <v>192.6</v>
      </c>
      <c r="H827" s="20">
        <f t="shared" si="190"/>
        <v>31.61993769470406</v>
      </c>
    </row>
    <row r="828" spans="1:8" x14ac:dyDescent="0.25">
      <c r="A828" s="5">
        <f t="shared" si="181"/>
        <v>44616</v>
      </c>
      <c r="B828">
        <f>'0224'!B72</f>
        <v>0</v>
      </c>
      <c r="C828">
        <f>'0224'!C72</f>
        <v>25</v>
      </c>
      <c r="D828">
        <f>'0224'!D72</f>
        <v>253.5</v>
      </c>
      <c r="E828">
        <f>'0224'!E72</f>
        <v>167.6</v>
      </c>
      <c r="F828">
        <f t="shared" si="188"/>
        <v>253.5</v>
      </c>
      <c r="G828">
        <f t="shared" si="189"/>
        <v>192.6</v>
      </c>
      <c r="H828" s="20">
        <f t="shared" si="190"/>
        <v>31.61993769470406</v>
      </c>
    </row>
    <row r="829" spans="1:8" x14ac:dyDescent="0.25">
      <c r="A829" s="5">
        <f t="shared" si="181"/>
        <v>44623</v>
      </c>
      <c r="B829">
        <f>'0303'!B72</f>
        <v>0</v>
      </c>
      <c r="C829">
        <f>'0303'!C72</f>
        <v>25</v>
      </c>
      <c r="D829">
        <f>'0303'!D72</f>
        <v>253.5</v>
      </c>
      <c r="E829">
        <f>'0303'!E72</f>
        <v>167.6</v>
      </c>
      <c r="F829">
        <f t="shared" si="188"/>
        <v>253.5</v>
      </c>
      <c r="G829">
        <f t="shared" si="189"/>
        <v>192.6</v>
      </c>
      <c r="H829" s="20">
        <f t="shared" si="190"/>
        <v>31.61993769470406</v>
      </c>
    </row>
    <row r="830" spans="1:8" x14ac:dyDescent="0.25">
      <c r="A830" s="5">
        <f t="shared" si="181"/>
        <v>44630</v>
      </c>
      <c r="B830">
        <f>'0310'!B73</f>
        <v>0</v>
      </c>
      <c r="C830">
        <f>'0310'!C73</f>
        <v>25</v>
      </c>
      <c r="D830">
        <f>'0310'!D73</f>
        <v>261.10000000000002</v>
      </c>
      <c r="E830">
        <f>'0310'!E73</f>
        <v>167.6</v>
      </c>
      <c r="F830">
        <f t="shared" si="188"/>
        <v>261.10000000000002</v>
      </c>
      <c r="G830">
        <f t="shared" si="189"/>
        <v>192.6</v>
      </c>
      <c r="H830" s="20">
        <f t="shared" si="190"/>
        <v>35.565939771547271</v>
      </c>
    </row>
    <row r="831" spans="1:8" x14ac:dyDescent="0.25">
      <c r="A831" s="5">
        <f t="shared" si="181"/>
        <v>44637</v>
      </c>
      <c r="B831">
        <f>'0317'!B74</f>
        <v>0</v>
      </c>
      <c r="C831">
        <f>'0317'!C74</f>
        <v>25</v>
      </c>
      <c r="D831">
        <f>'0317'!D74</f>
        <v>292.60000000000002</v>
      </c>
      <c r="E831">
        <f>'0317'!E74</f>
        <v>167.6</v>
      </c>
      <c r="F831">
        <f t="shared" ref="F831:F837" si="191">+B831+D831</f>
        <v>292.60000000000002</v>
      </c>
      <c r="G831">
        <f t="shared" ref="G831:G837" si="192">+C831+E831</f>
        <v>192.6</v>
      </c>
      <c r="H831" s="20">
        <f t="shared" ref="H831:H837" si="193">+(F831/G831-1)*100</f>
        <v>51.921079958463153</v>
      </c>
    </row>
    <row r="832" spans="1:8" x14ac:dyDescent="0.25">
      <c r="A832" s="5">
        <f t="shared" si="181"/>
        <v>44644</v>
      </c>
      <c r="B832">
        <f>'0324'!B74</f>
        <v>0</v>
      </c>
      <c r="C832">
        <f>'0324'!C74</f>
        <v>25</v>
      </c>
      <c r="D832">
        <f>'0324'!D74</f>
        <v>292.60000000000002</v>
      </c>
      <c r="E832">
        <f>'0324'!E74</f>
        <v>167.6</v>
      </c>
      <c r="F832">
        <f t="shared" si="191"/>
        <v>292.60000000000002</v>
      </c>
      <c r="G832">
        <f t="shared" si="192"/>
        <v>192.6</v>
      </c>
      <c r="H832" s="20">
        <f t="shared" si="193"/>
        <v>51.921079958463153</v>
      </c>
    </row>
    <row r="833" spans="1:9" x14ac:dyDescent="0.25">
      <c r="A833" s="5">
        <f t="shared" si="181"/>
        <v>44651</v>
      </c>
      <c r="B833">
        <f>'0331'!B74</f>
        <v>0</v>
      </c>
      <c r="C833">
        <f>'0331'!C74</f>
        <v>0</v>
      </c>
      <c r="D833">
        <f>'0331'!D74</f>
        <v>292.60000000000002</v>
      </c>
      <c r="E833">
        <f>'0331'!E74</f>
        <v>193</v>
      </c>
      <c r="F833">
        <f t="shared" si="191"/>
        <v>292.60000000000002</v>
      </c>
      <c r="G833">
        <f t="shared" si="192"/>
        <v>193</v>
      </c>
      <c r="H833" s="20">
        <f t="shared" si="193"/>
        <v>51.606217616580331</v>
      </c>
    </row>
    <row r="834" spans="1:9" x14ac:dyDescent="0.25">
      <c r="A834" s="5">
        <f t="shared" si="181"/>
        <v>44658</v>
      </c>
      <c r="B834">
        <f>'0407'!B74</f>
        <v>0</v>
      </c>
      <c r="C834">
        <f>'0407'!C74</f>
        <v>0</v>
      </c>
      <c r="D834">
        <f>'0407'!D74</f>
        <v>292.60000000000002</v>
      </c>
      <c r="E834">
        <f>'0407'!E74</f>
        <v>193</v>
      </c>
      <c r="F834">
        <f t="shared" si="191"/>
        <v>292.60000000000002</v>
      </c>
      <c r="G834">
        <f t="shared" si="192"/>
        <v>193</v>
      </c>
      <c r="H834" s="20">
        <f t="shared" si="193"/>
        <v>51.606217616580331</v>
      </c>
      <c r="I834">
        <f>'0407'!F74</f>
        <v>0</v>
      </c>
    </row>
    <row r="835" spans="1:9" x14ac:dyDescent="0.25">
      <c r="A835" s="5">
        <f t="shared" si="181"/>
        <v>44665</v>
      </c>
      <c r="B835">
        <f>'0414'!B76</f>
        <v>0</v>
      </c>
      <c r="C835">
        <f>'0414'!C76</f>
        <v>0</v>
      </c>
      <c r="D835">
        <f>'0414'!D76</f>
        <v>292.60000000000002</v>
      </c>
      <c r="E835">
        <f>'0414'!E76</f>
        <v>193</v>
      </c>
      <c r="F835">
        <f t="shared" si="191"/>
        <v>292.60000000000002</v>
      </c>
      <c r="G835">
        <f t="shared" si="192"/>
        <v>193</v>
      </c>
      <c r="H835" s="20">
        <f t="shared" si="193"/>
        <v>51.606217616580331</v>
      </c>
      <c r="I835">
        <f>'0414'!F76</f>
        <v>0</v>
      </c>
    </row>
    <row r="836" spans="1:9" x14ac:dyDescent="0.25">
      <c r="A836" s="5">
        <f t="shared" si="181"/>
        <v>44672</v>
      </c>
      <c r="B836">
        <f>'0421'!B78</f>
        <v>0</v>
      </c>
      <c r="C836">
        <f>'0421'!C78</f>
        <v>0</v>
      </c>
      <c r="D836">
        <f>'0421'!D78</f>
        <v>292.60000000000002</v>
      </c>
      <c r="E836">
        <f>'0421'!E78</f>
        <v>193</v>
      </c>
      <c r="F836">
        <f t="shared" si="191"/>
        <v>292.60000000000002</v>
      </c>
      <c r="G836">
        <f t="shared" si="192"/>
        <v>193</v>
      </c>
      <c r="H836" s="20">
        <f t="shared" si="193"/>
        <v>51.606217616580331</v>
      </c>
      <c r="I836">
        <f>'0421'!F78</f>
        <v>0</v>
      </c>
    </row>
    <row r="837" spans="1:9" x14ac:dyDescent="0.25">
      <c r="A837" s="5">
        <f t="shared" si="181"/>
        <v>44679</v>
      </c>
      <c r="B837">
        <f>'0428'!B78</f>
        <v>0</v>
      </c>
      <c r="C837">
        <f>'0428'!C78</f>
        <v>0</v>
      </c>
      <c r="D837">
        <f>'0428'!D78</f>
        <v>292.60000000000002</v>
      </c>
      <c r="E837">
        <f>'0428'!E78</f>
        <v>193</v>
      </c>
      <c r="F837">
        <f t="shared" si="191"/>
        <v>292.60000000000002</v>
      </c>
      <c r="G837">
        <f t="shared" si="192"/>
        <v>193</v>
      </c>
      <c r="H837" s="20">
        <f t="shared" si="193"/>
        <v>51.606217616580331</v>
      </c>
      <c r="I837">
        <f>'0428'!F78</f>
        <v>0</v>
      </c>
    </row>
    <row r="838" spans="1:9" x14ac:dyDescent="0.25">
      <c r="A838" s="5">
        <f t="shared" si="181"/>
        <v>44686</v>
      </c>
      <c r="B838">
        <f>'0505'!B78</f>
        <v>0</v>
      </c>
      <c r="C838">
        <f>'0505'!C78</f>
        <v>0</v>
      </c>
      <c r="D838">
        <f>'0505'!D78</f>
        <v>292.60000000000002</v>
      </c>
      <c r="E838">
        <f>'0505'!E78</f>
        <v>193</v>
      </c>
      <c r="F838">
        <f t="shared" ref="F838" si="194">+B838+D838</f>
        <v>292.60000000000002</v>
      </c>
      <c r="G838">
        <f t="shared" ref="G838" si="195">+C838+E838</f>
        <v>193</v>
      </c>
      <c r="H838" s="20">
        <f t="shared" ref="H838" si="196">+(F838/G838-1)*100</f>
        <v>51.606217616580331</v>
      </c>
      <c r="I838">
        <f>'0505'!F78</f>
        <v>0</v>
      </c>
    </row>
    <row r="839" spans="1:9" x14ac:dyDescent="0.25">
      <c r="A839" s="5">
        <f t="shared" si="181"/>
        <v>44693</v>
      </c>
      <c r="B839">
        <f>'0512'!B78</f>
        <v>0</v>
      </c>
      <c r="C839">
        <f>'0512'!C78</f>
        <v>0</v>
      </c>
      <c r="D839">
        <f>'0512'!D78</f>
        <v>321.89999999999998</v>
      </c>
      <c r="E839">
        <f>'0512'!E78</f>
        <v>193</v>
      </c>
      <c r="F839">
        <f t="shared" ref="F839:F842" si="197">+B839+D839</f>
        <v>321.89999999999998</v>
      </c>
      <c r="G839">
        <f t="shared" ref="G839:G842" si="198">+C839+E839</f>
        <v>193</v>
      </c>
      <c r="H839" s="20">
        <f t="shared" ref="H839:H843" si="199">+(F839/G839-1)*100</f>
        <v>66.787564766839353</v>
      </c>
      <c r="I839">
        <f>'0512'!F78</f>
        <v>0</v>
      </c>
    </row>
    <row r="840" spans="1:9" x14ac:dyDescent="0.25">
      <c r="A840" s="5">
        <f t="shared" si="181"/>
        <v>44700</v>
      </c>
      <c r="B840">
        <f>'0519'!B78</f>
        <v>0</v>
      </c>
      <c r="C840">
        <f>'0519'!C78</f>
        <v>0</v>
      </c>
      <c r="D840">
        <f>'0519'!D78</f>
        <v>321.89999999999998</v>
      </c>
      <c r="E840">
        <f>'0519'!E78</f>
        <v>193</v>
      </c>
      <c r="F840">
        <f t="shared" si="197"/>
        <v>321.89999999999998</v>
      </c>
      <c r="G840">
        <f t="shared" si="198"/>
        <v>193</v>
      </c>
      <c r="H840" s="20">
        <f t="shared" si="199"/>
        <v>66.787564766839353</v>
      </c>
      <c r="I840">
        <f>'0519'!F78</f>
        <v>0</v>
      </c>
    </row>
    <row r="841" spans="1:9" x14ac:dyDescent="0.25">
      <c r="A841" s="5">
        <f t="shared" si="181"/>
        <v>44707</v>
      </c>
      <c r="B841">
        <f>'0526'!B79</f>
        <v>0</v>
      </c>
      <c r="C841">
        <f>'0526'!C79</f>
        <v>0</v>
      </c>
      <c r="D841">
        <f>'0526'!D79</f>
        <v>328.9</v>
      </c>
      <c r="E841">
        <f>'0526'!E79</f>
        <v>193</v>
      </c>
      <c r="F841">
        <f t="shared" si="197"/>
        <v>328.9</v>
      </c>
      <c r="G841">
        <f t="shared" si="198"/>
        <v>193</v>
      </c>
      <c r="H841" s="20">
        <f t="shared" si="199"/>
        <v>70.414507772020713</v>
      </c>
      <c r="I841">
        <f>'0526'!F79</f>
        <v>0</v>
      </c>
    </row>
    <row r="842" spans="1:9" x14ac:dyDescent="0.25">
      <c r="A842" s="5">
        <f t="shared" si="181"/>
        <v>44714</v>
      </c>
      <c r="B842" s="272" t="s">
        <v>655</v>
      </c>
      <c r="C842" s="272" t="s">
        <v>655</v>
      </c>
      <c r="D842" s="272" t="s">
        <v>655</v>
      </c>
      <c r="E842" s="272" t="s">
        <v>655</v>
      </c>
      <c r="F842" t="e">
        <f t="shared" si="197"/>
        <v>#VALUE!</v>
      </c>
      <c r="G842" t="e">
        <f t="shared" si="198"/>
        <v>#VALUE!</v>
      </c>
      <c r="H842" s="20" t="e">
        <f t="shared" si="199"/>
        <v>#VALUE!</v>
      </c>
    </row>
    <row r="843" spans="1:9" x14ac:dyDescent="0.25">
      <c r="A843" s="5">
        <f t="shared" si="181"/>
        <v>44721</v>
      </c>
      <c r="B843" s="272" t="s">
        <v>655</v>
      </c>
      <c r="C843" s="272" t="s">
        <v>655</v>
      </c>
      <c r="D843" s="272" t="s">
        <v>655</v>
      </c>
      <c r="E843" s="272" t="s">
        <v>655</v>
      </c>
      <c r="F843" t="e">
        <f t="shared" ref="F843" si="200">+B843+D843</f>
        <v>#VALUE!</v>
      </c>
      <c r="G843" t="e">
        <f t="shared" ref="G843" si="201">+C843+E843</f>
        <v>#VALUE!</v>
      </c>
      <c r="H843" s="20" t="e">
        <f t="shared" si="199"/>
        <v>#VALUE!</v>
      </c>
    </row>
    <row r="844" spans="1:9" x14ac:dyDescent="0.25">
      <c r="A844" s="5">
        <f t="shared" si="181"/>
        <v>44728</v>
      </c>
      <c r="B844" s="272" t="s">
        <v>655</v>
      </c>
      <c r="C844" s="272" t="s">
        <v>655</v>
      </c>
      <c r="D844" s="272" t="s">
        <v>655</v>
      </c>
      <c r="E844" s="272" t="s">
        <v>655</v>
      </c>
      <c r="F844" t="e">
        <f t="shared" ref="F844" si="202">+B844+D844</f>
        <v>#VALUE!</v>
      </c>
      <c r="G844" t="e">
        <f t="shared" ref="G844" si="203">+C844+E844</f>
        <v>#VALUE!</v>
      </c>
      <c r="H844" s="20" t="e">
        <f t="shared" ref="H844" si="204">+(F844/G844-1)*100</f>
        <v>#VALUE!</v>
      </c>
    </row>
    <row r="845" spans="1:9" x14ac:dyDescent="0.25">
      <c r="A845" s="5">
        <f t="shared" si="181"/>
        <v>44735</v>
      </c>
      <c r="B845" s="272" t="s">
        <v>655</v>
      </c>
      <c r="C845" s="272" t="s">
        <v>655</v>
      </c>
      <c r="D845" s="272" t="s">
        <v>655</v>
      </c>
      <c r="E845" s="272" t="s">
        <v>655</v>
      </c>
      <c r="F845" t="e">
        <f t="shared" ref="F845" si="205">+B845+D845</f>
        <v>#VALUE!</v>
      </c>
      <c r="G845" t="e">
        <f t="shared" ref="G845" si="206">+C845+E845</f>
        <v>#VALUE!</v>
      </c>
      <c r="H845" s="20" t="e">
        <f t="shared" ref="H845" si="207">+(F845/G845-1)*100</f>
        <v>#VALUE!</v>
      </c>
    </row>
    <row r="846" spans="1:9" x14ac:dyDescent="0.25">
      <c r="A846" s="5">
        <f t="shared" si="181"/>
        <v>44742</v>
      </c>
      <c r="B846" s="272" t="s">
        <v>655</v>
      </c>
      <c r="C846" s="272" t="s">
        <v>655</v>
      </c>
      <c r="D846" s="272" t="s">
        <v>655</v>
      </c>
      <c r="E846" s="272" t="s">
        <v>655</v>
      </c>
      <c r="F846" t="e">
        <f t="shared" ref="F846" si="208">+B846+D846</f>
        <v>#VALUE!</v>
      </c>
      <c r="G846" t="e">
        <f t="shared" ref="G846" si="209">+C846+E846</f>
        <v>#VALUE!</v>
      </c>
      <c r="H846" s="20" t="e">
        <f t="shared" ref="H846" si="210">+(F846/G846-1)*100</f>
        <v>#VALUE!</v>
      </c>
    </row>
    <row r="847" spans="1:9" x14ac:dyDescent="0.25">
      <c r="A847" s="5">
        <f t="shared" si="181"/>
        <v>44749</v>
      </c>
      <c r="B847">
        <f>'0707'!B60</f>
        <v>0</v>
      </c>
      <c r="C847">
        <f>'0707'!C60</f>
        <v>5.8</v>
      </c>
      <c r="D847">
        <f>'0707'!D60</f>
        <v>0</v>
      </c>
      <c r="E847">
        <f>'0707'!E60</f>
        <v>4.8</v>
      </c>
      <c r="F847">
        <f t="shared" ref="F847:F849" si="211">+B847+D847</f>
        <v>0</v>
      </c>
      <c r="G847">
        <f t="shared" ref="G847:G849" si="212">+C847+E847</f>
        <v>10.6</v>
      </c>
      <c r="H847" s="20">
        <f t="shared" ref="H847:H849" si="213">+(F847/G847-1)*100</f>
        <v>-100</v>
      </c>
    </row>
    <row r="848" spans="1:9" x14ac:dyDescent="0.25">
      <c r="A848" s="5">
        <f t="shared" si="181"/>
        <v>44756</v>
      </c>
      <c r="B848">
        <f>'0714'!B61</f>
        <v>0</v>
      </c>
      <c r="C848">
        <f>'0714'!C61</f>
        <v>0</v>
      </c>
      <c r="D848">
        <f>'0714'!D61</f>
        <v>21.3</v>
      </c>
      <c r="E848">
        <f>'0714'!E61</f>
        <v>10.6</v>
      </c>
      <c r="F848">
        <f t="shared" si="211"/>
        <v>21.3</v>
      </c>
      <c r="G848">
        <f t="shared" si="212"/>
        <v>10.6</v>
      </c>
      <c r="H848" s="20">
        <f t="shared" si="213"/>
        <v>100.9433962264151</v>
      </c>
    </row>
    <row r="849" spans="1:8" x14ac:dyDescent="0.25">
      <c r="A849" s="5">
        <f t="shared" si="181"/>
        <v>44763</v>
      </c>
      <c r="B849">
        <f>'0721'!B62</f>
        <v>0</v>
      </c>
      <c r="C849">
        <f>'0721'!C62</f>
        <v>0</v>
      </c>
      <c r="D849">
        <f>'0721'!D62</f>
        <v>21.3</v>
      </c>
      <c r="E849">
        <f>'0721'!E62</f>
        <v>10.6</v>
      </c>
      <c r="F849">
        <f t="shared" si="211"/>
        <v>21.3</v>
      </c>
      <c r="G849">
        <f t="shared" si="212"/>
        <v>10.6</v>
      </c>
      <c r="H849" s="20">
        <f t="shared" si="213"/>
        <v>100.9433962264151</v>
      </c>
    </row>
    <row r="850" spans="1:8" x14ac:dyDescent="0.25">
      <c r="A850" s="5">
        <f t="shared" si="181"/>
        <v>44770</v>
      </c>
      <c r="B850">
        <f>'0728'!B63</f>
        <v>7.5</v>
      </c>
      <c r="C850">
        <f>'0728'!C63</f>
        <v>0</v>
      </c>
      <c r="D850">
        <f>'0728'!D63</f>
        <v>21.3</v>
      </c>
      <c r="E850">
        <f>'0728'!E63</f>
        <v>10.6</v>
      </c>
      <c r="F850">
        <f t="shared" ref="F850:F853" si="214">+B850+D850</f>
        <v>28.8</v>
      </c>
      <c r="G850">
        <f t="shared" ref="G850:G853" si="215">+C850+E850</f>
        <v>10.6</v>
      </c>
      <c r="H850" s="20">
        <f t="shared" ref="H850:H853" si="216">+(F850/G850-1)*100</f>
        <v>171.69811320754721</v>
      </c>
    </row>
    <row r="851" spans="1:8" x14ac:dyDescent="0.25">
      <c r="A851" s="5">
        <f t="shared" si="181"/>
        <v>44777</v>
      </c>
      <c r="B851">
        <f>'0804'!B63</f>
        <v>7.5</v>
      </c>
      <c r="C851">
        <f>'0804'!C63</f>
        <v>0</v>
      </c>
      <c r="D851">
        <f>'0804'!D63</f>
        <v>21.3</v>
      </c>
      <c r="E851">
        <f>'0804'!E63</f>
        <v>37.700000000000003</v>
      </c>
      <c r="F851">
        <f t="shared" si="214"/>
        <v>28.8</v>
      </c>
      <c r="G851">
        <f t="shared" si="215"/>
        <v>37.700000000000003</v>
      </c>
      <c r="H851" s="20">
        <f t="shared" si="216"/>
        <v>-23.607427055702924</v>
      </c>
    </row>
    <row r="852" spans="1:8" x14ac:dyDescent="0.25">
      <c r="A852" s="5">
        <f t="shared" si="181"/>
        <v>44784</v>
      </c>
      <c r="B852">
        <f>'0811'!B64</f>
        <v>7.5</v>
      </c>
      <c r="C852">
        <f>'0811'!C64</f>
        <v>0</v>
      </c>
      <c r="D852">
        <f>'0811'!D64</f>
        <v>21.3</v>
      </c>
      <c r="E852">
        <f>'0811'!E64</f>
        <v>37.700000000000003</v>
      </c>
      <c r="F852">
        <f t="shared" si="214"/>
        <v>28.8</v>
      </c>
      <c r="G852">
        <f t="shared" si="215"/>
        <v>37.700000000000003</v>
      </c>
      <c r="H852" s="20">
        <f t="shared" si="216"/>
        <v>-23.607427055702924</v>
      </c>
    </row>
    <row r="853" spans="1:8" x14ac:dyDescent="0.25">
      <c r="A853" s="5">
        <f t="shared" si="181"/>
        <v>44791</v>
      </c>
      <c r="C853">
        <v>0</v>
      </c>
      <c r="E853">
        <v>64.2</v>
      </c>
      <c r="F853">
        <f t="shared" si="214"/>
        <v>0</v>
      </c>
      <c r="G853">
        <f t="shared" si="215"/>
        <v>64.2</v>
      </c>
      <c r="H853" s="20">
        <f t="shared" si="216"/>
        <v>-100</v>
      </c>
    </row>
    <row r="854" spans="1:8" x14ac:dyDescent="0.25">
      <c r="A854" s="5">
        <f t="shared" si="181"/>
        <v>44798</v>
      </c>
      <c r="B854">
        <f>'0825'!B65</f>
        <v>0</v>
      </c>
      <c r="C854">
        <f>'0825'!C65</f>
        <v>0</v>
      </c>
      <c r="D854">
        <f>'0825'!D65</f>
        <v>60.4</v>
      </c>
      <c r="E854">
        <f>'0825'!E65</f>
        <v>64.2</v>
      </c>
      <c r="F854">
        <f t="shared" ref="F854" si="217">+B854+D854</f>
        <v>60.4</v>
      </c>
      <c r="G854">
        <f t="shared" ref="G854" si="218">+C854+E854</f>
        <v>64.2</v>
      </c>
      <c r="H854" s="20">
        <f t="shared" ref="H854" si="219">+(F854/G854-1)*100</f>
        <v>-5.9190031152648093</v>
      </c>
    </row>
    <row r="855" spans="1:8" x14ac:dyDescent="0.25">
      <c r="A855" s="5">
        <f t="shared" si="181"/>
        <v>44805</v>
      </c>
      <c r="B855">
        <f>'0901'!B65</f>
        <v>0</v>
      </c>
      <c r="C855">
        <f>'0901'!C65</f>
        <v>0</v>
      </c>
      <c r="D855">
        <f>'0901'!D65</f>
        <v>60.4</v>
      </c>
      <c r="E855">
        <f>'0901'!E65</f>
        <v>94.3</v>
      </c>
      <c r="F855">
        <f t="shared" ref="F855" si="220">+B855+D855</f>
        <v>60.4</v>
      </c>
      <c r="G855">
        <f t="shared" ref="G855" si="221">+C855+E855</f>
        <v>94.3</v>
      </c>
      <c r="H855" s="20">
        <f t="shared" ref="H855" si="222">+(F855/G855-1)*100</f>
        <v>-35.949098621420994</v>
      </c>
    </row>
    <row r="856" spans="1:8" x14ac:dyDescent="0.25">
      <c r="A856" s="5">
        <f t="shared" si="181"/>
        <v>44812</v>
      </c>
      <c r="B856">
        <f>'0908'!B66</f>
        <v>0</v>
      </c>
      <c r="C856">
        <f>'0908'!C66</f>
        <v>0</v>
      </c>
      <c r="D856">
        <f>'0908'!D66</f>
        <v>60.4</v>
      </c>
      <c r="E856">
        <f>'0908'!E66</f>
        <v>94.3</v>
      </c>
      <c r="F856">
        <f t="shared" ref="F856" si="223">+B856+D856</f>
        <v>60.4</v>
      </c>
      <c r="G856">
        <f t="shared" ref="G856" si="224">+C856+E856</f>
        <v>94.3</v>
      </c>
      <c r="H856" s="20">
        <f t="shared" ref="H856" si="225">+(F856/G856-1)*100</f>
        <v>-35.949098621420994</v>
      </c>
    </row>
    <row r="857" spans="1:8" x14ac:dyDescent="0.25">
      <c r="A857" s="5">
        <f t="shared" si="181"/>
        <v>44819</v>
      </c>
      <c r="B857">
        <f>'0915'!B67</f>
        <v>0</v>
      </c>
      <c r="C857">
        <f>'0915'!C67</f>
        <v>0</v>
      </c>
      <c r="D857">
        <f>'0915'!D67</f>
        <v>60.4</v>
      </c>
      <c r="E857">
        <f>'0915'!E67</f>
        <v>94.3</v>
      </c>
      <c r="F857">
        <f t="shared" ref="F857:F864" si="226">+B857+D857</f>
        <v>60.4</v>
      </c>
      <c r="G857">
        <f t="shared" ref="G857:G864" si="227">+C857+E857</f>
        <v>94.3</v>
      </c>
      <c r="H857" s="20">
        <f t="shared" ref="H857:H864" si="228">+(F857/G857-1)*100</f>
        <v>-35.949098621420994</v>
      </c>
    </row>
    <row r="858" spans="1:8" x14ac:dyDescent="0.25">
      <c r="A858" s="5">
        <f t="shared" si="181"/>
        <v>44826</v>
      </c>
      <c r="B858">
        <f>'0922'!B67</f>
        <v>0</v>
      </c>
      <c r="C858">
        <f>'0922'!C67</f>
        <v>0</v>
      </c>
      <c r="D858">
        <f>'0922'!D67</f>
        <v>60.4</v>
      </c>
      <c r="E858">
        <f>'0922'!E67</f>
        <v>133.19999999999999</v>
      </c>
      <c r="F858">
        <f t="shared" si="226"/>
        <v>60.4</v>
      </c>
      <c r="G858">
        <f t="shared" si="227"/>
        <v>133.19999999999999</v>
      </c>
      <c r="H858" s="20">
        <f t="shared" si="228"/>
        <v>-54.654654654654642</v>
      </c>
    </row>
    <row r="859" spans="1:8" x14ac:dyDescent="0.25">
      <c r="A859" s="5">
        <f t="shared" ref="A859:A938" si="229">+A858+7</f>
        <v>44833</v>
      </c>
      <c r="B859">
        <f>'0929'!B68</f>
        <v>0</v>
      </c>
      <c r="C859">
        <f>'0929'!C68</f>
        <v>7.1</v>
      </c>
      <c r="D859">
        <f>'0929'!D68</f>
        <v>60.4</v>
      </c>
      <c r="E859">
        <f>'0929'!E68</f>
        <v>133.19999999999999</v>
      </c>
      <c r="F859">
        <f t="shared" si="226"/>
        <v>60.4</v>
      </c>
      <c r="G859">
        <f t="shared" si="227"/>
        <v>140.29999999999998</v>
      </c>
      <c r="H859" s="20">
        <f t="shared" si="228"/>
        <v>-56.949394155381313</v>
      </c>
    </row>
    <row r="860" spans="1:8" x14ac:dyDescent="0.25">
      <c r="A860" s="5">
        <f t="shared" si="229"/>
        <v>44840</v>
      </c>
      <c r="B860">
        <f>'1006'!B68</f>
        <v>0</v>
      </c>
      <c r="C860">
        <f>'1006'!C68</f>
        <v>7.1</v>
      </c>
      <c r="D860">
        <f>'1006'!D68</f>
        <v>89.4</v>
      </c>
      <c r="E860">
        <f>'1006'!E68</f>
        <v>133.19999999999999</v>
      </c>
      <c r="F860">
        <f t="shared" si="226"/>
        <v>89.4</v>
      </c>
      <c r="G860">
        <f t="shared" si="227"/>
        <v>140.29999999999998</v>
      </c>
      <c r="H860" s="20">
        <f t="shared" si="228"/>
        <v>-36.279401282965061</v>
      </c>
    </row>
    <row r="861" spans="1:8" x14ac:dyDescent="0.25">
      <c r="A861" s="5">
        <f t="shared" si="229"/>
        <v>44847</v>
      </c>
      <c r="B861">
        <f>'1013'!B69</f>
        <v>0</v>
      </c>
      <c r="C861">
        <f>'1013'!C69</f>
        <v>7.1</v>
      </c>
      <c r="D861">
        <f>'1013'!D69</f>
        <v>89.4</v>
      </c>
      <c r="E861">
        <f>'1013'!E69</f>
        <v>166.2</v>
      </c>
      <c r="F861">
        <f t="shared" si="226"/>
        <v>89.4</v>
      </c>
      <c r="G861">
        <f t="shared" si="227"/>
        <v>173.29999999999998</v>
      </c>
      <c r="H861" s="20">
        <f t="shared" si="228"/>
        <v>-48.413156376226183</v>
      </c>
    </row>
    <row r="862" spans="1:8" x14ac:dyDescent="0.25">
      <c r="A862" s="5">
        <f t="shared" si="229"/>
        <v>44854</v>
      </c>
      <c r="B862">
        <f>'1020'!B69</f>
        <v>0</v>
      </c>
      <c r="C862">
        <f>'1020'!C69</f>
        <v>7.1</v>
      </c>
      <c r="D862">
        <f>'1020'!D69</f>
        <v>89.4</v>
      </c>
      <c r="E862">
        <f>'1020'!E69</f>
        <v>166.2</v>
      </c>
      <c r="F862">
        <f t="shared" si="226"/>
        <v>89.4</v>
      </c>
      <c r="G862">
        <f t="shared" si="227"/>
        <v>173.29999999999998</v>
      </c>
      <c r="H862" s="20">
        <f t="shared" si="228"/>
        <v>-48.413156376226183</v>
      </c>
    </row>
    <row r="863" spans="1:8" x14ac:dyDescent="0.25">
      <c r="A863" s="5">
        <f t="shared" si="229"/>
        <v>44861</v>
      </c>
      <c r="B863">
        <f>'1027'!B70</f>
        <v>0</v>
      </c>
      <c r="C863">
        <f>'1027'!C70</f>
        <v>7.2</v>
      </c>
      <c r="D863">
        <f>'1027'!D70</f>
        <v>89.4</v>
      </c>
      <c r="E863">
        <f>'1027'!E70</f>
        <v>166.2</v>
      </c>
      <c r="F863">
        <f t="shared" si="226"/>
        <v>89.4</v>
      </c>
      <c r="G863">
        <f t="shared" si="227"/>
        <v>173.39999999999998</v>
      </c>
      <c r="H863" s="20">
        <f t="shared" si="228"/>
        <v>-48.442906574394449</v>
      </c>
    </row>
    <row r="864" spans="1:8" x14ac:dyDescent="0.25">
      <c r="A864" s="5">
        <f t="shared" si="229"/>
        <v>44868</v>
      </c>
      <c r="B864">
        <f>'1103'!B71</f>
        <v>0</v>
      </c>
      <c r="C864">
        <f>'1103'!C71</f>
        <v>7.2</v>
      </c>
      <c r="D864">
        <f>'1103'!D71</f>
        <v>89.4</v>
      </c>
      <c r="E864">
        <f>'1103'!E71</f>
        <v>166.2</v>
      </c>
      <c r="F864">
        <f t="shared" si="226"/>
        <v>89.4</v>
      </c>
      <c r="G864">
        <f t="shared" si="227"/>
        <v>173.39999999999998</v>
      </c>
      <c r="H864" s="20">
        <f t="shared" si="228"/>
        <v>-48.442906574394449</v>
      </c>
    </row>
    <row r="865" spans="1:8" x14ac:dyDescent="0.25">
      <c r="A865" s="5">
        <f t="shared" si="229"/>
        <v>44875</v>
      </c>
      <c r="B865">
        <f>'1110'!B71</f>
        <v>0</v>
      </c>
      <c r="C865">
        <f>'1110'!C71</f>
        <v>0</v>
      </c>
      <c r="D865">
        <f>'1110'!D71</f>
        <v>89.4</v>
      </c>
      <c r="E865">
        <f>'1110'!E71</f>
        <v>199.8</v>
      </c>
      <c r="F865">
        <f t="shared" ref="F865:F868" si="230">+B865+D865</f>
        <v>89.4</v>
      </c>
      <c r="G865">
        <f t="shared" ref="G865:G868" si="231">+C865+E865</f>
        <v>199.8</v>
      </c>
      <c r="H865" s="20">
        <f t="shared" ref="H865:H868" si="232">+(F865/G865-1)*100</f>
        <v>-55.25525525525525</v>
      </c>
    </row>
    <row r="866" spans="1:8" x14ac:dyDescent="0.25">
      <c r="A866" s="5">
        <f t="shared" si="229"/>
        <v>44882</v>
      </c>
      <c r="B866">
        <f>'1117'!B71</f>
        <v>0</v>
      </c>
      <c r="C866">
        <f>'1117'!C71</f>
        <v>0</v>
      </c>
      <c r="D866">
        <f>'1117'!D71</f>
        <v>119.6</v>
      </c>
      <c r="E866">
        <f>'1117'!E71</f>
        <v>199.8</v>
      </c>
      <c r="F866">
        <f t="shared" si="230"/>
        <v>119.6</v>
      </c>
      <c r="G866">
        <f t="shared" si="231"/>
        <v>199.8</v>
      </c>
      <c r="H866" s="20">
        <f t="shared" si="232"/>
        <v>-40.140140140140147</v>
      </c>
    </row>
    <row r="867" spans="1:8" x14ac:dyDescent="0.25">
      <c r="A867" s="5">
        <f t="shared" si="229"/>
        <v>44889</v>
      </c>
      <c r="B867">
        <f>'1124'!B71</f>
        <v>0</v>
      </c>
      <c r="C867">
        <f>'1124'!C71</f>
        <v>0</v>
      </c>
      <c r="D867">
        <f>'1124'!D71</f>
        <v>119.6</v>
      </c>
      <c r="E867">
        <f>'1124'!E71</f>
        <v>199.8</v>
      </c>
      <c r="F867">
        <f t="shared" si="230"/>
        <v>119.6</v>
      </c>
      <c r="G867">
        <f t="shared" si="231"/>
        <v>199.8</v>
      </c>
      <c r="H867" s="20">
        <f t="shared" si="232"/>
        <v>-40.140140140140147</v>
      </c>
    </row>
    <row r="868" spans="1:8" x14ac:dyDescent="0.25">
      <c r="A868" s="5">
        <f t="shared" si="229"/>
        <v>44896</v>
      </c>
      <c r="B868">
        <f>'1201'!B72</f>
        <v>0</v>
      </c>
      <c r="C868">
        <f>'1201'!C72</f>
        <v>0</v>
      </c>
      <c r="D868">
        <f>'1201'!D72</f>
        <v>119.6</v>
      </c>
      <c r="E868">
        <f>'1201'!E72</f>
        <v>202.8</v>
      </c>
      <c r="F868">
        <f t="shared" si="230"/>
        <v>119.6</v>
      </c>
      <c r="G868">
        <f t="shared" si="231"/>
        <v>202.8</v>
      </c>
      <c r="H868" s="20">
        <f t="shared" si="232"/>
        <v>-41.025641025641036</v>
      </c>
    </row>
    <row r="869" spans="1:8" x14ac:dyDescent="0.25">
      <c r="A869" s="5">
        <f t="shared" si="229"/>
        <v>44903</v>
      </c>
      <c r="B869">
        <f>'1208'!B72</f>
        <v>0</v>
      </c>
      <c r="C869">
        <f>'1208'!C72</f>
        <v>0</v>
      </c>
      <c r="D869">
        <f>'1208'!D72</f>
        <v>119.6</v>
      </c>
      <c r="E869">
        <f>'1208'!E72</f>
        <v>227.1</v>
      </c>
      <c r="F869">
        <f t="shared" ref="F869:F873" si="233">+B869+D869</f>
        <v>119.6</v>
      </c>
      <c r="G869">
        <f t="shared" ref="G869:G873" si="234">+C869+E869</f>
        <v>227.1</v>
      </c>
      <c r="H869" s="20">
        <f t="shared" ref="H869:H873" si="235">+(F869/G869-1)*100</f>
        <v>-47.335975341259363</v>
      </c>
    </row>
    <row r="870" spans="1:8" x14ac:dyDescent="0.25">
      <c r="A870" s="5">
        <f t="shared" si="229"/>
        <v>44910</v>
      </c>
      <c r="B870">
        <f>'1215'!B72</f>
        <v>6</v>
      </c>
      <c r="C870">
        <f>'1215'!C72</f>
        <v>0</v>
      </c>
      <c r="D870">
        <f>'1215'!D72</f>
        <v>119.6</v>
      </c>
      <c r="E870">
        <f>'1215'!E72</f>
        <v>227.1</v>
      </c>
      <c r="F870">
        <f t="shared" si="233"/>
        <v>125.6</v>
      </c>
      <c r="G870">
        <f t="shared" si="234"/>
        <v>227.1</v>
      </c>
      <c r="H870" s="20">
        <f t="shared" si="235"/>
        <v>-44.693967415235583</v>
      </c>
    </row>
    <row r="871" spans="1:8" x14ac:dyDescent="0.25">
      <c r="A871" s="5">
        <f t="shared" si="229"/>
        <v>44917</v>
      </c>
      <c r="B871">
        <f>'1222'!B72</f>
        <v>6</v>
      </c>
      <c r="C871">
        <f>'1222'!C72</f>
        <v>0</v>
      </c>
      <c r="D871">
        <f>'1222'!D72</f>
        <v>119.6</v>
      </c>
      <c r="E871">
        <f>'1222'!E72</f>
        <v>227.1</v>
      </c>
      <c r="F871">
        <f t="shared" si="233"/>
        <v>125.6</v>
      </c>
      <c r="G871">
        <f t="shared" si="234"/>
        <v>227.1</v>
      </c>
      <c r="H871" s="20">
        <f t="shared" si="235"/>
        <v>-44.693967415235583</v>
      </c>
    </row>
    <row r="872" spans="1:8" x14ac:dyDescent="0.25">
      <c r="A872" s="5">
        <f t="shared" si="229"/>
        <v>44924</v>
      </c>
      <c r="B872">
        <f>'1229'!B72</f>
        <v>6</v>
      </c>
      <c r="C872">
        <f>'1229'!C72</f>
        <v>0</v>
      </c>
      <c r="D872">
        <f>'1229'!D72</f>
        <v>119.6</v>
      </c>
      <c r="E872">
        <f>'1229'!E72</f>
        <v>227.1</v>
      </c>
      <c r="F872">
        <f t="shared" si="233"/>
        <v>125.6</v>
      </c>
      <c r="G872">
        <f t="shared" si="234"/>
        <v>227.1</v>
      </c>
      <c r="H872" s="20">
        <f t="shared" si="235"/>
        <v>-44.693967415235583</v>
      </c>
    </row>
    <row r="873" spans="1:8" x14ac:dyDescent="0.25">
      <c r="A873" s="5">
        <f t="shared" si="229"/>
        <v>44931</v>
      </c>
      <c r="B873">
        <f>'0105'!B71</f>
        <v>6</v>
      </c>
      <c r="C873">
        <f>'0105'!C71</f>
        <v>0</v>
      </c>
      <c r="D873">
        <f>'0105'!D71</f>
        <v>119.6</v>
      </c>
      <c r="E873">
        <f>'0105'!E71</f>
        <v>227.1</v>
      </c>
      <c r="F873">
        <f t="shared" si="233"/>
        <v>125.6</v>
      </c>
      <c r="G873">
        <f t="shared" si="234"/>
        <v>227.1</v>
      </c>
      <c r="H873" s="20">
        <f t="shared" si="235"/>
        <v>-44.693967415235583</v>
      </c>
    </row>
    <row r="874" spans="1:8" x14ac:dyDescent="0.25">
      <c r="A874" s="5">
        <f t="shared" si="229"/>
        <v>44938</v>
      </c>
      <c r="B874">
        <f>'0112'!C71</f>
        <v>6</v>
      </c>
      <c r="C874">
        <f>'0112'!D71</f>
        <v>0</v>
      </c>
      <c r="D874">
        <f>'0112'!E71</f>
        <v>119.6</v>
      </c>
      <c r="E874">
        <f>'0112'!F71</f>
        <v>227.1</v>
      </c>
      <c r="F874">
        <f t="shared" ref="F874:F877" si="236">+B874+D874</f>
        <v>125.6</v>
      </c>
      <c r="G874">
        <f t="shared" ref="G874:G877" si="237">+C874+E874</f>
        <v>227.1</v>
      </c>
      <c r="H874" s="20">
        <f t="shared" ref="H874:H877" si="238">+(F874/G874-1)*100</f>
        <v>-44.693967415235583</v>
      </c>
    </row>
    <row r="875" spans="1:8" x14ac:dyDescent="0.25">
      <c r="A875" s="5">
        <f t="shared" si="229"/>
        <v>44945</v>
      </c>
      <c r="B875">
        <f>'0119'!B71</f>
        <v>6</v>
      </c>
      <c r="C875">
        <f>'0119'!C71</f>
        <v>0</v>
      </c>
      <c r="D875">
        <f>'0119'!D71</f>
        <v>125.1</v>
      </c>
      <c r="E875">
        <f>'0119'!E71</f>
        <v>237.8</v>
      </c>
      <c r="F875">
        <f t="shared" si="236"/>
        <v>131.1</v>
      </c>
      <c r="G875">
        <f t="shared" si="237"/>
        <v>237.8</v>
      </c>
      <c r="H875" s="20">
        <f t="shared" si="238"/>
        <v>-44.869638351555928</v>
      </c>
    </row>
    <row r="876" spans="1:8" x14ac:dyDescent="0.25">
      <c r="A876" s="5">
        <f t="shared" si="229"/>
        <v>44952</v>
      </c>
      <c r="B876">
        <f>'0126'!B71</f>
        <v>0</v>
      </c>
      <c r="C876">
        <f>'0126'!C71</f>
        <v>0</v>
      </c>
      <c r="D876">
        <f>'0126'!D71</f>
        <v>131.69999999999999</v>
      </c>
      <c r="E876">
        <f>'0126'!E71</f>
        <v>253.5</v>
      </c>
      <c r="F876">
        <f t="shared" si="236"/>
        <v>131.69999999999999</v>
      </c>
      <c r="G876">
        <f t="shared" si="237"/>
        <v>253.5</v>
      </c>
      <c r="H876" s="20">
        <f t="shared" si="238"/>
        <v>-48.047337278106518</v>
      </c>
    </row>
    <row r="877" spans="1:8" x14ac:dyDescent="0.25">
      <c r="A877" s="5">
        <f t="shared" si="229"/>
        <v>44959</v>
      </c>
      <c r="B877">
        <f>'0202'!B71</f>
        <v>4</v>
      </c>
      <c r="C877">
        <f>'0202'!C71</f>
        <v>0</v>
      </c>
      <c r="D877">
        <f>'0202'!D71</f>
        <v>131.69999999999999</v>
      </c>
      <c r="E877">
        <f>'0202'!E71</f>
        <v>253.5</v>
      </c>
      <c r="F877">
        <f t="shared" si="236"/>
        <v>135.69999999999999</v>
      </c>
      <c r="G877">
        <f t="shared" si="237"/>
        <v>253.5</v>
      </c>
      <c r="H877" s="20">
        <f t="shared" si="238"/>
        <v>-46.469428007889547</v>
      </c>
    </row>
    <row r="878" spans="1:8" x14ac:dyDescent="0.25">
      <c r="A878" s="5">
        <f t="shared" si="229"/>
        <v>44966</v>
      </c>
      <c r="B878">
        <f>'0209'!B71</f>
        <v>0</v>
      </c>
      <c r="C878">
        <f>'0209'!C71</f>
        <v>0</v>
      </c>
      <c r="D878">
        <f>'0209'!D71</f>
        <v>152.69999999999999</v>
      </c>
      <c r="E878">
        <f>'0209'!E71</f>
        <v>253.5</v>
      </c>
      <c r="F878">
        <f t="shared" ref="F878:F880" si="239">+B878+D878</f>
        <v>152.69999999999999</v>
      </c>
      <c r="G878">
        <f t="shared" ref="G878:G880" si="240">+C878+E878</f>
        <v>253.5</v>
      </c>
      <c r="H878" s="20">
        <f t="shared" ref="H878:H880" si="241">+(F878/G878-1)*100</f>
        <v>-39.763313609467467</v>
      </c>
    </row>
    <row r="879" spans="1:8" x14ac:dyDescent="0.25">
      <c r="A879" s="5">
        <f t="shared" si="229"/>
        <v>44973</v>
      </c>
      <c r="B879">
        <f>'0216'!B72</f>
        <v>0</v>
      </c>
      <c r="C879">
        <f>'0216'!C72</f>
        <v>0</v>
      </c>
      <c r="D879">
        <f>'0216'!D72</f>
        <v>152.69999999999999</v>
      </c>
      <c r="E879">
        <f>'0216'!E72</f>
        <v>253.5</v>
      </c>
      <c r="F879">
        <f t="shared" si="239"/>
        <v>152.69999999999999</v>
      </c>
      <c r="G879">
        <f t="shared" si="240"/>
        <v>253.5</v>
      </c>
      <c r="H879" s="20">
        <f t="shared" si="241"/>
        <v>-39.763313609467467</v>
      </c>
    </row>
    <row r="880" spans="1:8" x14ac:dyDescent="0.25">
      <c r="A880" s="5">
        <f t="shared" si="229"/>
        <v>44980</v>
      </c>
      <c r="B880">
        <f>'0223'!B72</f>
        <v>20</v>
      </c>
      <c r="C880">
        <f>'0223'!C72</f>
        <v>0</v>
      </c>
      <c r="D880">
        <f>'0223'!D72</f>
        <v>152.69999999999999</v>
      </c>
      <c r="E880">
        <f>'0223'!E72</f>
        <v>253.5</v>
      </c>
      <c r="F880">
        <f t="shared" si="239"/>
        <v>172.7</v>
      </c>
      <c r="G880">
        <f t="shared" si="240"/>
        <v>253.5</v>
      </c>
      <c r="H880" s="20">
        <f t="shared" si="241"/>
        <v>-31.873767258382646</v>
      </c>
    </row>
    <row r="881" spans="1:9" x14ac:dyDescent="0.25">
      <c r="A881" s="5">
        <f t="shared" si="229"/>
        <v>44987</v>
      </c>
      <c r="B881">
        <f>'0302'!B73</f>
        <v>20</v>
      </c>
      <c r="C881">
        <f>'0302'!C73</f>
        <v>0</v>
      </c>
      <c r="D881">
        <f>'0302'!D73</f>
        <v>152.69999999999999</v>
      </c>
      <c r="E881">
        <f>'0302'!E73</f>
        <v>253.5</v>
      </c>
      <c r="F881">
        <f t="shared" ref="F881:F884" si="242">+B881+D881</f>
        <v>172.7</v>
      </c>
      <c r="G881">
        <f t="shared" ref="G881:G884" si="243">+C881+E881</f>
        <v>253.5</v>
      </c>
      <c r="H881" s="20">
        <f t="shared" ref="H881:H884" si="244">+(F881/G881-1)*100</f>
        <v>-31.873767258382646</v>
      </c>
    </row>
    <row r="882" spans="1:9" x14ac:dyDescent="0.25">
      <c r="A882" s="5">
        <f t="shared" si="229"/>
        <v>44994</v>
      </c>
      <c r="B882">
        <f>'0309'!B73</f>
        <v>20</v>
      </c>
      <c r="C882">
        <f>'0309'!C73</f>
        <v>0</v>
      </c>
      <c r="D882">
        <f>'0309'!D73</f>
        <v>152.69999999999999</v>
      </c>
      <c r="E882">
        <f>'0309'!E73</f>
        <v>261.10000000000002</v>
      </c>
      <c r="F882">
        <f t="shared" si="242"/>
        <v>172.7</v>
      </c>
      <c r="G882">
        <f t="shared" si="243"/>
        <v>261.10000000000002</v>
      </c>
      <c r="H882" s="20">
        <f t="shared" si="244"/>
        <v>-33.856759862121798</v>
      </c>
    </row>
    <row r="883" spans="1:9" x14ac:dyDescent="0.25">
      <c r="A883" s="5">
        <f t="shared" si="229"/>
        <v>45001</v>
      </c>
      <c r="B883">
        <f>'0316'!B73</f>
        <v>20</v>
      </c>
      <c r="C883">
        <f>'0316'!C73</f>
        <v>0</v>
      </c>
      <c r="D883">
        <f>'0316'!D73</f>
        <v>152.69999999999999</v>
      </c>
      <c r="E883">
        <f>'0316'!E73</f>
        <v>292.60000000000002</v>
      </c>
      <c r="F883">
        <f t="shared" si="242"/>
        <v>172.7</v>
      </c>
      <c r="G883">
        <f t="shared" si="243"/>
        <v>292.60000000000002</v>
      </c>
      <c r="H883" s="20">
        <f t="shared" si="244"/>
        <v>-40.977443609022565</v>
      </c>
    </row>
    <row r="884" spans="1:9" x14ac:dyDescent="0.25">
      <c r="A884" s="5">
        <f t="shared" si="229"/>
        <v>45008</v>
      </c>
      <c r="B884">
        <f>'0323'!B73</f>
        <v>23.2</v>
      </c>
      <c r="C884">
        <f>'0323'!C73</f>
        <v>0</v>
      </c>
      <c r="D884">
        <f>'0323'!D73</f>
        <v>152.69999999999999</v>
      </c>
      <c r="E884">
        <f>'0323'!E73</f>
        <v>292.60000000000002</v>
      </c>
      <c r="F884">
        <f t="shared" si="242"/>
        <v>175.89999999999998</v>
      </c>
      <c r="G884">
        <f t="shared" si="243"/>
        <v>292.60000000000002</v>
      </c>
      <c r="H884" s="20">
        <f t="shared" si="244"/>
        <v>-39.883800410116208</v>
      </c>
      <c r="I884">
        <f>'0323'!F73</f>
        <v>0</v>
      </c>
    </row>
    <row r="885" spans="1:9" x14ac:dyDescent="0.25">
      <c r="A885" s="5">
        <f t="shared" si="229"/>
        <v>45015</v>
      </c>
      <c r="B885">
        <f>'0330'!B73</f>
        <v>23.2</v>
      </c>
      <c r="C885">
        <f>'0330'!C73</f>
        <v>0</v>
      </c>
      <c r="D885">
        <f>'0330'!D73</f>
        <v>152.69999999999999</v>
      </c>
      <c r="E885">
        <f>'0330'!E73</f>
        <v>292.60000000000002</v>
      </c>
      <c r="F885">
        <f t="shared" ref="F885:F888" si="245">+B885+D885</f>
        <v>175.89999999999998</v>
      </c>
      <c r="G885">
        <f t="shared" ref="G885:G888" si="246">+C885+E885</f>
        <v>292.60000000000002</v>
      </c>
      <c r="H885" s="20">
        <f t="shared" ref="H885:H888" si="247">+(F885/G885-1)*100</f>
        <v>-39.883800410116208</v>
      </c>
      <c r="I885">
        <f>'0330'!F73</f>
        <v>0</v>
      </c>
    </row>
    <row r="886" spans="1:9" x14ac:dyDescent="0.25">
      <c r="A886" s="5">
        <f t="shared" si="229"/>
        <v>45022</v>
      </c>
      <c r="B886">
        <f>'0406'!B74</f>
        <v>18.2</v>
      </c>
      <c r="C886">
        <f>'0406'!C74</f>
        <v>0</v>
      </c>
      <c r="D886">
        <f>'0406'!D74</f>
        <v>152.69999999999999</v>
      </c>
      <c r="E886">
        <f>'0406'!E74</f>
        <v>292.60000000000002</v>
      </c>
      <c r="F886">
        <f t="shared" si="245"/>
        <v>170.89999999999998</v>
      </c>
      <c r="G886">
        <f t="shared" si="246"/>
        <v>292.60000000000002</v>
      </c>
      <c r="H886" s="20">
        <f t="shared" si="247"/>
        <v>-41.592617908407391</v>
      </c>
      <c r="I886">
        <f>'0406'!F74</f>
        <v>0</v>
      </c>
    </row>
    <row r="887" spans="1:9" x14ac:dyDescent="0.25">
      <c r="A887" s="5">
        <f t="shared" si="229"/>
        <v>45029</v>
      </c>
      <c r="B887">
        <f>'0413'!B75</f>
        <v>53.2</v>
      </c>
      <c r="C887">
        <f>'0413'!C75</f>
        <v>0</v>
      </c>
      <c r="D887">
        <f>'0413'!D75</f>
        <v>152.69999999999999</v>
      </c>
      <c r="E887">
        <f>'0413'!E75</f>
        <v>292.60000000000002</v>
      </c>
      <c r="F887">
        <f t="shared" si="245"/>
        <v>205.89999999999998</v>
      </c>
      <c r="G887">
        <f t="shared" si="246"/>
        <v>292.60000000000002</v>
      </c>
      <c r="H887" s="20">
        <f t="shared" si="247"/>
        <v>-29.630895420369118</v>
      </c>
      <c r="I887">
        <f>'0413'!F75</f>
        <v>0</v>
      </c>
    </row>
    <row r="888" spans="1:9" x14ac:dyDescent="0.25">
      <c r="A888" s="5">
        <f t="shared" si="229"/>
        <v>45036</v>
      </c>
      <c r="B888">
        <f>'0420'!B77</f>
        <v>53.2</v>
      </c>
      <c r="C888">
        <f>'0420'!C77</f>
        <v>0</v>
      </c>
      <c r="D888">
        <f>'0420'!D77</f>
        <v>152.69999999999999</v>
      </c>
      <c r="E888">
        <f>'0420'!E77</f>
        <v>292.60000000000002</v>
      </c>
      <c r="F888">
        <f t="shared" si="245"/>
        <v>205.89999999999998</v>
      </c>
      <c r="G888">
        <f t="shared" si="246"/>
        <v>292.60000000000002</v>
      </c>
      <c r="H888" s="20">
        <f t="shared" si="247"/>
        <v>-29.630895420369118</v>
      </c>
      <c r="I888">
        <f>'0420'!F77</f>
        <v>0</v>
      </c>
    </row>
    <row r="889" spans="1:9" x14ac:dyDescent="0.25">
      <c r="A889" s="5">
        <f t="shared" si="229"/>
        <v>45043</v>
      </c>
      <c r="B889">
        <f>'0427'!B77</f>
        <v>50</v>
      </c>
      <c r="C889">
        <f>'0427'!C77</f>
        <v>0</v>
      </c>
      <c r="D889">
        <f>'0427'!D77</f>
        <v>162.69999999999999</v>
      </c>
      <c r="E889">
        <f>'0427'!E77</f>
        <v>292.60000000000002</v>
      </c>
      <c r="F889">
        <f t="shared" ref="F889:F893" si="248">+B889+D889</f>
        <v>212.7</v>
      </c>
      <c r="G889">
        <f t="shared" ref="G889:G893" si="249">+C889+E889</f>
        <v>292.60000000000002</v>
      </c>
      <c r="H889" s="20">
        <f t="shared" ref="H889:H893" si="250">+(F889/G889-1)*100</f>
        <v>-27.306903622693103</v>
      </c>
      <c r="I889">
        <f>'0427'!F77</f>
        <v>0</v>
      </c>
    </row>
    <row r="890" spans="1:9" x14ac:dyDescent="0.25">
      <c r="A890" s="5">
        <f t="shared" si="229"/>
        <v>45050</v>
      </c>
      <c r="B890">
        <f>'0504'!B77</f>
        <v>55</v>
      </c>
      <c r="C890">
        <f>'0504'!C77</f>
        <v>0</v>
      </c>
      <c r="D890">
        <f>'0504'!D77</f>
        <v>162.69999999999999</v>
      </c>
      <c r="E890">
        <f>'0504'!E77</f>
        <v>292.60000000000002</v>
      </c>
      <c r="F890">
        <f t="shared" si="248"/>
        <v>217.7</v>
      </c>
      <c r="G890">
        <f t="shared" si="249"/>
        <v>292.60000000000002</v>
      </c>
      <c r="H890" s="20">
        <f t="shared" si="250"/>
        <v>-25.59808612440192</v>
      </c>
      <c r="I890">
        <f>'0504'!F77</f>
        <v>0</v>
      </c>
    </row>
    <row r="891" spans="1:9" x14ac:dyDescent="0.25">
      <c r="A891" s="5">
        <f t="shared" si="229"/>
        <v>45057</v>
      </c>
      <c r="B891">
        <f>'0511'!B77</f>
        <v>55</v>
      </c>
      <c r="C891">
        <f>'0511'!C77</f>
        <v>0</v>
      </c>
      <c r="D891">
        <f>'0511'!D77</f>
        <v>162.69999999999999</v>
      </c>
      <c r="E891">
        <f>'0511'!E77</f>
        <v>321.89999999999998</v>
      </c>
      <c r="F891">
        <f t="shared" si="248"/>
        <v>217.7</v>
      </c>
      <c r="G891">
        <f t="shared" si="249"/>
        <v>321.89999999999998</v>
      </c>
      <c r="H891" s="20">
        <f t="shared" si="250"/>
        <v>-32.370301335818574</v>
      </c>
      <c r="I891">
        <f>'0511'!F77</f>
        <v>20</v>
      </c>
    </row>
    <row r="892" spans="1:9" x14ac:dyDescent="0.25">
      <c r="A892" s="5">
        <f t="shared" si="229"/>
        <v>45064</v>
      </c>
      <c r="B892">
        <f>'0518'!B77</f>
        <v>55</v>
      </c>
      <c r="C892">
        <f>'0518'!C77</f>
        <v>0</v>
      </c>
      <c r="D892">
        <f>'0518'!D77</f>
        <v>162.69999999999999</v>
      </c>
      <c r="E892">
        <f>'0518'!E77</f>
        <v>321.89999999999998</v>
      </c>
      <c r="F892">
        <f t="shared" si="248"/>
        <v>217.7</v>
      </c>
      <c r="G892">
        <f t="shared" si="249"/>
        <v>321.89999999999998</v>
      </c>
      <c r="H892" s="20">
        <f t="shared" si="250"/>
        <v>-32.370301335818574</v>
      </c>
      <c r="I892">
        <f>'0518'!F77</f>
        <v>20</v>
      </c>
    </row>
    <row r="893" spans="1:9" x14ac:dyDescent="0.25">
      <c r="A893" s="5">
        <f t="shared" si="229"/>
        <v>45071</v>
      </c>
      <c r="B893">
        <f>'0525'!B77</f>
        <v>25</v>
      </c>
      <c r="C893">
        <f>'0525'!C77</f>
        <v>0</v>
      </c>
      <c r="D893">
        <f>'0525'!D77</f>
        <v>194.2</v>
      </c>
      <c r="E893">
        <f>'0525'!E77</f>
        <v>328.9</v>
      </c>
      <c r="F893">
        <f t="shared" si="248"/>
        <v>219.2</v>
      </c>
      <c r="G893">
        <f t="shared" si="249"/>
        <v>328.9</v>
      </c>
      <c r="H893" s="20">
        <f t="shared" si="250"/>
        <v>-33.353602918820314</v>
      </c>
      <c r="I893">
        <f>'0525'!F77</f>
        <v>20</v>
      </c>
    </row>
    <row r="894" spans="1:9" x14ac:dyDescent="0.25">
      <c r="A894" s="5">
        <f t="shared" si="229"/>
        <v>45078</v>
      </c>
      <c r="B894">
        <f>'0601'!B60</f>
        <v>25</v>
      </c>
      <c r="C894">
        <f>'0601'!C60</f>
        <v>0</v>
      </c>
      <c r="D894">
        <f>'0601'!D60</f>
        <v>21</v>
      </c>
      <c r="E894">
        <f>'0601'!E60</f>
        <v>0</v>
      </c>
      <c r="F894">
        <f t="shared" ref="F894" si="251">+B894+D894</f>
        <v>46</v>
      </c>
      <c r="G894">
        <f t="shared" ref="G894" si="252">+C894+E894</f>
        <v>0</v>
      </c>
      <c r="H894" s="20" t="e">
        <f t="shared" ref="H894" si="253">+(F894/G894-1)*100</f>
        <v>#DIV/0!</v>
      </c>
    </row>
    <row r="895" spans="1:9" x14ac:dyDescent="0.25">
      <c r="A895" s="5">
        <f t="shared" si="229"/>
        <v>45085</v>
      </c>
      <c r="B895">
        <f>'0608'!B59</f>
        <v>25</v>
      </c>
      <c r="C895">
        <f>'0608'!C59</f>
        <v>0</v>
      </c>
      <c r="D895">
        <f>'0608'!D59</f>
        <v>21</v>
      </c>
      <c r="E895">
        <f>'0608'!E59</f>
        <v>0</v>
      </c>
      <c r="F895">
        <f t="shared" ref="F895" si="254">+B895+D895</f>
        <v>46</v>
      </c>
      <c r="G895">
        <f t="shared" ref="G895" si="255">+C895+E895</f>
        <v>0</v>
      </c>
      <c r="H895" s="20" t="e">
        <f t="shared" ref="H895" si="256">+(F895/G895-1)*100</f>
        <v>#DIV/0!</v>
      </c>
    </row>
    <row r="896" spans="1:9" x14ac:dyDescent="0.25">
      <c r="A896" s="5">
        <f t="shared" si="229"/>
        <v>45092</v>
      </c>
      <c r="B896">
        <f>'0615'!B59</f>
        <v>25</v>
      </c>
      <c r="C896">
        <f>'0615'!C59</f>
        <v>0</v>
      </c>
      <c r="D896">
        <f>'0615'!D59</f>
        <v>32.9</v>
      </c>
      <c r="E896">
        <f>'0615'!E59</f>
        <v>0</v>
      </c>
      <c r="F896">
        <f t="shared" ref="F896" si="257">+B896+D896</f>
        <v>57.9</v>
      </c>
      <c r="G896">
        <f t="shared" ref="G896" si="258">+C896+E896</f>
        <v>0</v>
      </c>
      <c r="H896" s="20" t="e">
        <f t="shared" ref="H896" si="259">+(F896/G896-1)*100</f>
        <v>#DIV/0!</v>
      </c>
    </row>
    <row r="897" spans="1:8" x14ac:dyDescent="0.25">
      <c r="A897" s="5">
        <f t="shared" si="229"/>
        <v>45099</v>
      </c>
      <c r="B897">
        <f>'0622'!B60</f>
        <v>25</v>
      </c>
      <c r="C897">
        <f>'0622'!C60</f>
        <v>0</v>
      </c>
      <c r="D897">
        <f>'0622'!D60</f>
        <v>36.6</v>
      </c>
      <c r="E897">
        <f>'0622'!E60</f>
        <v>0</v>
      </c>
      <c r="F897">
        <f t="shared" ref="F897" si="260">+B897+D897</f>
        <v>61.6</v>
      </c>
      <c r="G897">
        <f t="shared" ref="G897" si="261">+C897+E897</f>
        <v>0</v>
      </c>
      <c r="H897" s="20" t="e">
        <f t="shared" ref="H897" si="262">+(F897/G897-1)*100</f>
        <v>#DIV/0!</v>
      </c>
    </row>
    <row r="898" spans="1:8" x14ac:dyDescent="0.25">
      <c r="A898" s="5">
        <f t="shared" si="229"/>
        <v>45106</v>
      </c>
      <c r="B898">
        <f>'0629'!B60</f>
        <v>25</v>
      </c>
      <c r="C898">
        <f>'0629'!C60</f>
        <v>0</v>
      </c>
      <c r="D898">
        <f>'0629'!D60</f>
        <v>36.6</v>
      </c>
      <c r="E898">
        <f>'0629'!E60</f>
        <v>0</v>
      </c>
      <c r="F898">
        <f t="shared" ref="F898" si="263">+B898+D898</f>
        <v>61.6</v>
      </c>
      <c r="G898">
        <f t="shared" ref="G898" si="264">+C898+E898</f>
        <v>0</v>
      </c>
      <c r="H898" s="20" t="e">
        <f t="shared" ref="H898" si="265">+(F898/G898-1)*100</f>
        <v>#DIV/0!</v>
      </c>
    </row>
    <row r="899" spans="1:8" x14ac:dyDescent="0.25">
      <c r="A899" s="5">
        <f t="shared" si="229"/>
        <v>45113</v>
      </c>
      <c r="B899">
        <f>'0706'!B62</f>
        <v>23</v>
      </c>
      <c r="C899">
        <f>'0706'!C62</f>
        <v>0</v>
      </c>
      <c r="D899">
        <f>'0706'!D62</f>
        <v>36.6</v>
      </c>
      <c r="E899">
        <f>'0706'!E62</f>
        <v>0</v>
      </c>
      <c r="F899">
        <f t="shared" ref="F899" si="266">+B899+D899</f>
        <v>59.6</v>
      </c>
      <c r="G899">
        <f t="shared" ref="G899" si="267">+C899+E899</f>
        <v>0</v>
      </c>
      <c r="H899" s="20" t="e">
        <f t="shared" ref="H899" si="268">+(F899/G899-1)*100</f>
        <v>#DIV/0!</v>
      </c>
    </row>
    <row r="900" spans="1:8" x14ac:dyDescent="0.25">
      <c r="A900" s="5">
        <f t="shared" si="229"/>
        <v>45120</v>
      </c>
      <c r="B900">
        <f>'0713'!B63</f>
        <v>23</v>
      </c>
      <c r="C900">
        <f>'0713'!C63</f>
        <v>0</v>
      </c>
      <c r="D900">
        <f>'0713'!D63</f>
        <v>36.6</v>
      </c>
      <c r="E900">
        <f>'0713'!E63</f>
        <v>21.3</v>
      </c>
      <c r="F900">
        <f t="shared" ref="F900" si="269">+B900+D900</f>
        <v>59.6</v>
      </c>
      <c r="G900">
        <f t="shared" ref="G900" si="270">+C900+E900</f>
        <v>21.3</v>
      </c>
      <c r="H900" s="20">
        <f t="shared" ref="H900" si="271">+(F900/G900-1)*100</f>
        <v>179.81220657276995</v>
      </c>
    </row>
    <row r="901" spans="1:8" x14ac:dyDescent="0.25">
      <c r="A901" s="5">
        <f t="shared" si="229"/>
        <v>45127</v>
      </c>
      <c r="B901">
        <f>'0720'!B64</f>
        <v>35</v>
      </c>
      <c r="C901">
        <f>'0720'!C64</f>
        <v>0</v>
      </c>
      <c r="D901">
        <f>'0720'!D64</f>
        <v>36.6</v>
      </c>
      <c r="E901">
        <f>'0720'!E64</f>
        <v>21.3</v>
      </c>
      <c r="F901">
        <f t="shared" ref="F901" si="272">+B901+D901</f>
        <v>71.599999999999994</v>
      </c>
      <c r="G901">
        <f t="shared" ref="G901" si="273">+C901+E901</f>
        <v>21.3</v>
      </c>
      <c r="H901" s="20">
        <f t="shared" ref="H901" si="274">+(F901/G901-1)*100</f>
        <v>236.150234741784</v>
      </c>
    </row>
    <row r="902" spans="1:8" x14ac:dyDescent="0.25">
      <c r="A902" s="5">
        <f t="shared" si="229"/>
        <v>45134</v>
      </c>
      <c r="B902">
        <f>'0727'!B64</f>
        <v>5</v>
      </c>
      <c r="C902">
        <f>'0727'!C64</f>
        <v>7.5</v>
      </c>
      <c r="D902">
        <f>'0727'!D64</f>
        <v>70.099999999999994</v>
      </c>
      <c r="E902">
        <f>'0727'!E64</f>
        <v>21.3</v>
      </c>
      <c r="F902">
        <f t="shared" ref="F902" si="275">+B902+D902</f>
        <v>75.099999999999994</v>
      </c>
      <c r="G902">
        <f t="shared" ref="G902" si="276">+C902+E902</f>
        <v>28.8</v>
      </c>
      <c r="H902" s="20">
        <f t="shared" ref="H902" si="277">+(F902/G902-1)*100</f>
        <v>160.76388888888889</v>
      </c>
    </row>
    <row r="903" spans="1:8" x14ac:dyDescent="0.25">
      <c r="A903" s="5">
        <f t="shared" si="229"/>
        <v>45141</v>
      </c>
      <c r="B903">
        <f>'0803'!B64</f>
        <v>5</v>
      </c>
      <c r="C903">
        <f>'0803'!C64</f>
        <v>7.5</v>
      </c>
      <c r="D903">
        <f>'0803'!D64</f>
        <v>70.099999999999994</v>
      </c>
      <c r="E903">
        <f>'0803'!E64</f>
        <v>21.3</v>
      </c>
      <c r="F903">
        <f t="shared" ref="F903" si="278">+B903+D903</f>
        <v>75.099999999999994</v>
      </c>
      <c r="G903">
        <f t="shared" ref="G903" si="279">+C903+E903</f>
        <v>28.8</v>
      </c>
      <c r="H903" s="20">
        <f t="shared" ref="H903" si="280">+(F903/G903-1)*100</f>
        <v>160.76388888888889</v>
      </c>
    </row>
    <row r="904" spans="1:8" x14ac:dyDescent="0.25">
      <c r="A904" s="5">
        <f t="shared" si="229"/>
        <v>45148</v>
      </c>
      <c r="B904">
        <f>'0810'!B66</f>
        <v>0</v>
      </c>
      <c r="C904">
        <f>'0810'!C66</f>
        <v>7.5</v>
      </c>
      <c r="D904">
        <f>'0810'!D66</f>
        <v>75.099999999999994</v>
      </c>
      <c r="E904">
        <f>'0810'!E66</f>
        <v>21.3</v>
      </c>
      <c r="F904">
        <f t="shared" ref="F904" si="281">+B904+D904</f>
        <v>75.099999999999994</v>
      </c>
      <c r="G904">
        <f t="shared" ref="G904" si="282">+C904+E904</f>
        <v>28.8</v>
      </c>
      <c r="H904" s="20">
        <f t="shared" ref="H904" si="283">+(F904/G904-1)*100</f>
        <v>160.76388888888889</v>
      </c>
    </row>
    <row r="905" spans="1:8" x14ac:dyDescent="0.25">
      <c r="A905" s="5">
        <f t="shared" si="229"/>
        <v>45155</v>
      </c>
      <c r="B905">
        <f>'0817'!B67</f>
        <v>0</v>
      </c>
      <c r="C905">
        <f>'0817'!C67</f>
        <v>7.5</v>
      </c>
      <c r="D905">
        <f>'0817'!D67</f>
        <v>80.5</v>
      </c>
      <c r="E905">
        <f>'0817'!E67</f>
        <v>21.3</v>
      </c>
      <c r="F905">
        <f t="shared" ref="F905" si="284">+B905+D905</f>
        <v>80.5</v>
      </c>
      <c r="G905">
        <f t="shared" ref="G905" si="285">+C905+E905</f>
        <v>28.8</v>
      </c>
      <c r="H905" s="20">
        <f t="shared" ref="H905" si="286">+(F905/G905-1)*100</f>
        <v>179.51388888888889</v>
      </c>
    </row>
    <row r="906" spans="1:8" x14ac:dyDescent="0.25">
      <c r="A906" s="5">
        <f t="shared" si="229"/>
        <v>45162</v>
      </c>
      <c r="B906">
        <f>'0824'!B68</f>
        <v>0</v>
      </c>
      <c r="C906">
        <f>'0824'!C68</f>
        <v>0</v>
      </c>
      <c r="D906">
        <f>'0824'!D68</f>
        <v>80.5</v>
      </c>
      <c r="E906">
        <f>'0824'!E68</f>
        <v>60.4</v>
      </c>
      <c r="F906">
        <f t="shared" ref="F906" si="287">+B906+D906</f>
        <v>80.5</v>
      </c>
      <c r="G906">
        <f t="shared" ref="G906" si="288">+C906+E906</f>
        <v>60.4</v>
      </c>
      <c r="H906" s="20">
        <f t="shared" ref="H906" si="289">+(F906/G906-1)*100</f>
        <v>33.278145695364245</v>
      </c>
    </row>
    <row r="907" spans="1:8" x14ac:dyDescent="0.25">
      <c r="A907" s="5">
        <f t="shared" si="229"/>
        <v>45169</v>
      </c>
      <c r="B907">
        <f>'0831'!B68</f>
        <v>0</v>
      </c>
      <c r="C907">
        <f>'0831'!C68</f>
        <v>0</v>
      </c>
      <c r="D907">
        <f>'0831'!D68</f>
        <v>80.5</v>
      </c>
      <c r="E907">
        <f>'0831'!E68</f>
        <v>60.4</v>
      </c>
      <c r="F907">
        <f t="shared" ref="F907" si="290">+B907+D907</f>
        <v>80.5</v>
      </c>
      <c r="G907">
        <f t="shared" ref="G907" si="291">+C907+E907</f>
        <v>60.4</v>
      </c>
      <c r="H907" s="20">
        <f t="shared" ref="H907" si="292">+(F907/G907-1)*100</f>
        <v>33.278145695364245</v>
      </c>
    </row>
    <row r="908" spans="1:8" x14ac:dyDescent="0.25">
      <c r="A908" s="5">
        <f t="shared" si="229"/>
        <v>45176</v>
      </c>
      <c r="B908">
        <f>'0907'!B69</f>
        <v>0</v>
      </c>
      <c r="C908">
        <f>'0907'!C69</f>
        <v>0</v>
      </c>
      <c r="D908">
        <f>'0907'!D69</f>
        <v>80.5</v>
      </c>
      <c r="E908">
        <f>'0907'!E69</f>
        <v>60.4</v>
      </c>
      <c r="F908">
        <f t="shared" ref="F908:F909" si="293">+B908+D908</f>
        <v>80.5</v>
      </c>
      <c r="G908">
        <f t="shared" ref="G908:G909" si="294">+C908+E908</f>
        <v>60.4</v>
      </c>
      <c r="H908" s="20">
        <f t="shared" ref="H908:H909" si="295">+(F908/G908-1)*100</f>
        <v>33.278145695364245</v>
      </c>
    </row>
    <row r="909" spans="1:8" x14ac:dyDescent="0.25">
      <c r="A909" s="5">
        <f t="shared" si="229"/>
        <v>45183</v>
      </c>
      <c r="B909">
        <f>'0914'!B70</f>
        <v>4.2</v>
      </c>
      <c r="C909">
        <f>'0914'!C70</f>
        <v>0</v>
      </c>
      <c r="D909">
        <f>'0914'!D70</f>
        <v>80.5</v>
      </c>
      <c r="E909">
        <f>'0914'!E70</f>
        <v>60.4</v>
      </c>
      <c r="F909">
        <f t="shared" si="293"/>
        <v>84.7</v>
      </c>
      <c r="G909">
        <f t="shared" si="294"/>
        <v>60.4</v>
      </c>
      <c r="H909" s="20">
        <f t="shared" si="295"/>
        <v>40.231788079470206</v>
      </c>
    </row>
    <row r="910" spans="1:8" x14ac:dyDescent="0.25">
      <c r="A910" s="5">
        <f t="shared" si="229"/>
        <v>45190</v>
      </c>
      <c r="B910">
        <f>'0921'!B71</f>
        <v>4.2</v>
      </c>
      <c r="C910">
        <f>'0921'!C71</f>
        <v>0</v>
      </c>
      <c r="D910">
        <f>'0921'!D71</f>
        <v>83.2</v>
      </c>
      <c r="E910">
        <f>'0921'!E71</f>
        <v>60.4</v>
      </c>
      <c r="F910">
        <f t="shared" ref="F910" si="296">+B910+D910</f>
        <v>87.4</v>
      </c>
      <c r="G910">
        <f t="shared" ref="G910" si="297">+C910+E910</f>
        <v>60.4</v>
      </c>
      <c r="H910" s="20">
        <f t="shared" ref="H910" si="298">+(F910/G910-1)*100</f>
        <v>44.701986754966903</v>
      </c>
    </row>
    <row r="911" spans="1:8" x14ac:dyDescent="0.25">
      <c r="A911" s="5">
        <f t="shared" si="229"/>
        <v>45197</v>
      </c>
      <c r="B911">
        <f>'0928'!B73</f>
        <v>4.2</v>
      </c>
      <c r="C911">
        <f>'0928'!C73</f>
        <v>0</v>
      </c>
      <c r="D911">
        <f>'0928'!D73</f>
        <v>83.2</v>
      </c>
      <c r="E911">
        <f>'0928'!E73</f>
        <v>60.4</v>
      </c>
      <c r="F911">
        <f t="shared" ref="F911" si="299">+B911+D911</f>
        <v>87.4</v>
      </c>
      <c r="G911">
        <f t="shared" ref="G911" si="300">+C911+E911</f>
        <v>60.4</v>
      </c>
      <c r="H911" s="20">
        <f t="shared" ref="H911" si="301">+(F911/G911-1)*100</f>
        <v>44.701986754966903</v>
      </c>
    </row>
    <row r="912" spans="1:8" x14ac:dyDescent="0.25">
      <c r="A912" s="5">
        <f t="shared" si="229"/>
        <v>45204</v>
      </c>
      <c r="B912">
        <f>'1005'!B73</f>
        <v>4.2</v>
      </c>
      <c r="C912">
        <f>'1005'!C73</f>
        <v>0</v>
      </c>
      <c r="D912">
        <f>'1005'!D73</f>
        <v>83.2</v>
      </c>
      <c r="E912">
        <f>'1005'!E73</f>
        <v>89.4</v>
      </c>
      <c r="F912">
        <f t="shared" ref="F912" si="302">+B912+D912</f>
        <v>87.4</v>
      </c>
      <c r="G912">
        <f t="shared" ref="G912" si="303">+C912+E912</f>
        <v>89.4</v>
      </c>
      <c r="H912" s="20">
        <f t="shared" ref="H912" si="304">+(F912/G912-1)*100</f>
        <v>-2.2371364653243853</v>
      </c>
    </row>
    <row r="913" spans="1:8" x14ac:dyDescent="0.25">
      <c r="A913" s="5">
        <f t="shared" si="229"/>
        <v>45211</v>
      </c>
      <c r="B913">
        <f>'1012'!B74</f>
        <v>4.2</v>
      </c>
      <c r="C913">
        <f>'1012'!C74</f>
        <v>0</v>
      </c>
      <c r="D913">
        <f>'1012'!D74</f>
        <v>83.2</v>
      </c>
      <c r="E913">
        <f>'1012'!E74</f>
        <v>89.4</v>
      </c>
      <c r="F913">
        <f t="shared" ref="F913" si="305">+B913+D913</f>
        <v>87.4</v>
      </c>
      <c r="G913">
        <f t="shared" ref="G913" si="306">+C913+E913</f>
        <v>89.4</v>
      </c>
      <c r="H913" s="20">
        <f t="shared" ref="H913" si="307">+(F913/G913-1)*100</f>
        <v>-2.2371364653243853</v>
      </c>
    </row>
    <row r="914" spans="1:8" x14ac:dyDescent="0.25">
      <c r="A914" s="5">
        <f t="shared" si="229"/>
        <v>45218</v>
      </c>
      <c r="B914">
        <f>'1019'!B74</f>
        <v>4.2</v>
      </c>
      <c r="C914">
        <f>'1019'!C74</f>
        <v>0</v>
      </c>
      <c r="D914">
        <f>'1019'!D74</f>
        <v>83.2</v>
      </c>
      <c r="E914">
        <f>'1019'!E74</f>
        <v>89.4</v>
      </c>
      <c r="F914">
        <f t="shared" ref="F914" si="308">+B914+D914</f>
        <v>87.4</v>
      </c>
      <c r="G914">
        <f t="shared" ref="G914" si="309">+C914+E914</f>
        <v>89.4</v>
      </c>
      <c r="H914" s="20">
        <f t="shared" ref="H914" si="310">+(F914/G914-1)*100</f>
        <v>-2.2371364653243853</v>
      </c>
    </row>
    <row r="915" spans="1:8" x14ac:dyDescent="0.25">
      <c r="A915" s="5">
        <f t="shared" si="229"/>
        <v>45225</v>
      </c>
      <c r="B915">
        <f>'1026'!B75</f>
        <v>4.2</v>
      </c>
      <c r="C915">
        <f>'1026'!C75</f>
        <v>0</v>
      </c>
      <c r="D915">
        <f>'1026'!D75</f>
        <v>83.2</v>
      </c>
      <c r="E915">
        <f>'1026'!E75</f>
        <v>89.4</v>
      </c>
      <c r="F915">
        <f t="shared" ref="F915" si="311">+B915+D915</f>
        <v>87.4</v>
      </c>
      <c r="G915">
        <f t="shared" ref="G915" si="312">+C915+E915</f>
        <v>89.4</v>
      </c>
      <c r="H915" s="20">
        <f t="shared" ref="H915" si="313">+(F915/G915-1)*100</f>
        <v>-2.2371364653243853</v>
      </c>
    </row>
    <row r="916" spans="1:8" x14ac:dyDescent="0.25">
      <c r="A916" s="5">
        <f t="shared" si="229"/>
        <v>45232</v>
      </c>
      <c r="B916">
        <f>'1102'!B76</f>
        <v>4.2</v>
      </c>
      <c r="C916">
        <f>'1102'!C76</f>
        <v>0</v>
      </c>
      <c r="D916">
        <f>'1102'!D76</f>
        <v>83.2</v>
      </c>
      <c r="E916">
        <f>'1102'!E76</f>
        <v>89.4</v>
      </c>
      <c r="F916">
        <f t="shared" ref="F916" si="314">+B916+D916</f>
        <v>87.4</v>
      </c>
      <c r="G916">
        <f t="shared" ref="G916" si="315">+C916+E916</f>
        <v>89.4</v>
      </c>
      <c r="H916" s="20">
        <f t="shared" ref="H916" si="316">+(F916/G916-1)*100</f>
        <v>-2.2371364653243853</v>
      </c>
    </row>
    <row r="917" spans="1:8" x14ac:dyDescent="0.25">
      <c r="A917" s="5">
        <f t="shared" si="229"/>
        <v>45239</v>
      </c>
      <c r="B917">
        <f>'1109'!B75</f>
        <v>4.2</v>
      </c>
      <c r="C917">
        <f>'1109'!C75</f>
        <v>0</v>
      </c>
      <c r="D917">
        <f>'1109'!D75</f>
        <v>83.2</v>
      </c>
      <c r="E917">
        <f>'1109'!E75</f>
        <v>89.4</v>
      </c>
      <c r="F917">
        <f t="shared" ref="F917" si="317">+B917+D917</f>
        <v>87.4</v>
      </c>
      <c r="G917">
        <f t="shared" ref="G917" si="318">+C917+E917</f>
        <v>89.4</v>
      </c>
      <c r="H917" s="20">
        <f t="shared" ref="H917" si="319">+(F917/G917-1)*100</f>
        <v>-2.2371364653243853</v>
      </c>
    </row>
    <row r="918" spans="1:8" x14ac:dyDescent="0.25">
      <c r="A918" s="5">
        <f t="shared" si="229"/>
        <v>45246</v>
      </c>
      <c r="B918">
        <f>'1116'!B75</f>
        <v>4.2</v>
      </c>
      <c r="C918">
        <f>'1116'!C75</f>
        <v>0</v>
      </c>
      <c r="D918">
        <f>'1116'!D75</f>
        <v>83.2</v>
      </c>
      <c r="E918">
        <f>'1116'!E75</f>
        <v>119.6</v>
      </c>
      <c r="F918">
        <f t="shared" ref="F918" si="320">+B918+D918</f>
        <v>87.4</v>
      </c>
      <c r="G918">
        <f t="shared" ref="G918" si="321">+C918+E918</f>
        <v>119.6</v>
      </c>
      <c r="H918" s="20">
        <f t="shared" ref="H918" si="322">+(F918/G918-1)*100</f>
        <v>-26.923076923076916</v>
      </c>
    </row>
    <row r="919" spans="1:8" x14ac:dyDescent="0.25">
      <c r="A919" s="5">
        <f t="shared" si="229"/>
        <v>45253</v>
      </c>
      <c r="B919">
        <f>'1123'!B75</f>
        <v>7.2</v>
      </c>
      <c r="C919">
        <f>'1123'!C75</f>
        <v>0</v>
      </c>
      <c r="D919">
        <f>'1123'!D75</f>
        <v>83.2</v>
      </c>
      <c r="E919">
        <f>'1123'!E75</f>
        <v>119.6</v>
      </c>
      <c r="F919">
        <f t="shared" ref="F919" si="323">+B919+D919</f>
        <v>90.4</v>
      </c>
      <c r="G919">
        <f t="shared" ref="G919" si="324">+C919+E919</f>
        <v>119.6</v>
      </c>
      <c r="H919" s="20">
        <f t="shared" ref="H919" si="325">+(F919/G919-1)*100</f>
        <v>-24.41471571906354</v>
      </c>
    </row>
    <row r="920" spans="1:8" x14ac:dyDescent="0.25">
      <c r="A920" s="5">
        <f t="shared" si="229"/>
        <v>45260</v>
      </c>
      <c r="B920">
        <f>'1130'!B76</f>
        <v>7.2</v>
      </c>
      <c r="C920">
        <f>'1130'!C76</f>
        <v>0</v>
      </c>
      <c r="D920">
        <f>'1130'!D76</f>
        <v>83.2</v>
      </c>
      <c r="E920">
        <f>'1130'!E76</f>
        <v>119.6</v>
      </c>
      <c r="F920">
        <f t="shared" ref="F920" si="326">+B920+D920</f>
        <v>90.4</v>
      </c>
      <c r="G920">
        <f t="shared" ref="G920" si="327">+C920+E920</f>
        <v>119.6</v>
      </c>
      <c r="H920" s="20">
        <f t="shared" ref="H920" si="328">+(F920/G920-1)*100</f>
        <v>-24.41471571906354</v>
      </c>
    </row>
    <row r="921" spans="1:8" x14ac:dyDescent="0.25">
      <c r="A921" s="5">
        <f t="shared" si="229"/>
        <v>45267</v>
      </c>
      <c r="B921">
        <f>'1207'!B76</f>
        <v>7.2</v>
      </c>
      <c r="C921">
        <f>'1207'!C76</f>
        <v>0</v>
      </c>
      <c r="D921">
        <f>'1207'!D76</f>
        <v>83.2</v>
      </c>
      <c r="E921">
        <f>'1207'!E76</f>
        <v>119.6</v>
      </c>
      <c r="F921">
        <f t="shared" ref="F921" si="329">+B921+D921</f>
        <v>90.4</v>
      </c>
      <c r="G921">
        <f t="shared" ref="G921" si="330">+C921+E921</f>
        <v>119.6</v>
      </c>
      <c r="H921" s="20">
        <f t="shared" ref="H921" si="331">+(F921/G921-1)*100</f>
        <v>-24.41471571906354</v>
      </c>
    </row>
    <row r="922" spans="1:8" x14ac:dyDescent="0.25">
      <c r="A922" s="5">
        <f t="shared" si="229"/>
        <v>45274</v>
      </c>
      <c r="B922">
        <f>'1214'!B77</f>
        <v>7.2</v>
      </c>
      <c r="C922">
        <f>'1214'!C77</f>
        <v>6</v>
      </c>
      <c r="D922">
        <f>'1214'!D77</f>
        <v>83.2</v>
      </c>
      <c r="E922">
        <f>'1214'!E77</f>
        <v>119.6</v>
      </c>
      <c r="F922">
        <f t="shared" ref="F922" si="332">+B922+D922</f>
        <v>90.4</v>
      </c>
      <c r="G922">
        <f t="shared" ref="G922" si="333">+C922+E922</f>
        <v>125.6</v>
      </c>
      <c r="H922" s="20">
        <f t="shared" ref="H922" si="334">+(F922/G922-1)*100</f>
        <v>-28.025477707006363</v>
      </c>
    </row>
    <row r="923" spans="1:8" x14ac:dyDescent="0.25">
      <c r="A923" s="5">
        <f t="shared" si="229"/>
        <v>45281</v>
      </c>
      <c r="B923">
        <f>'1221'!B77</f>
        <v>7.2</v>
      </c>
      <c r="C923">
        <f>'1221'!C77</f>
        <v>6</v>
      </c>
      <c r="D923">
        <f>'1221'!D77</f>
        <v>88.1</v>
      </c>
      <c r="E923">
        <f>'1221'!E77</f>
        <v>119.6</v>
      </c>
      <c r="F923">
        <f t="shared" ref="F923" si="335">+B923+D923</f>
        <v>95.3</v>
      </c>
      <c r="G923">
        <f t="shared" ref="G923" si="336">+C923+E923</f>
        <v>125.6</v>
      </c>
      <c r="H923" s="20">
        <f t="shared" ref="H923" si="337">+(F923/G923-1)*100</f>
        <v>-24.124203821656053</v>
      </c>
    </row>
    <row r="924" spans="1:8" x14ac:dyDescent="0.25">
      <c r="A924" s="5">
        <f t="shared" si="229"/>
        <v>45288</v>
      </c>
      <c r="B924">
        <f>'1228'!B77</f>
        <v>7.2</v>
      </c>
      <c r="C924">
        <f>'1228'!C77</f>
        <v>6</v>
      </c>
      <c r="D924">
        <f>'1228'!D77</f>
        <v>88.1</v>
      </c>
      <c r="E924">
        <f>'1228'!E77</f>
        <v>119.6</v>
      </c>
      <c r="F924">
        <f t="shared" ref="F924" si="338">+B924+D924</f>
        <v>95.3</v>
      </c>
      <c r="G924">
        <f t="shared" ref="G924" si="339">+C924+E924</f>
        <v>125.6</v>
      </c>
      <c r="H924" s="20">
        <f t="shared" ref="H924" si="340">+(F924/G924-1)*100</f>
        <v>-24.124203821656053</v>
      </c>
    </row>
    <row r="925" spans="1:8" x14ac:dyDescent="0.25">
      <c r="A925" s="5">
        <f t="shared" si="229"/>
        <v>45295</v>
      </c>
      <c r="B925">
        <f>'0104'!B77</f>
        <v>3</v>
      </c>
      <c r="C925">
        <f>'0104'!C77</f>
        <v>6</v>
      </c>
      <c r="D925">
        <f>'0104'!D77</f>
        <v>92.7</v>
      </c>
      <c r="E925">
        <f>'0104'!E77</f>
        <v>119.6</v>
      </c>
      <c r="F925">
        <f t="shared" ref="F925" si="341">+B925+D925</f>
        <v>95.7</v>
      </c>
      <c r="G925">
        <f t="shared" ref="G925" si="342">+C925+E925</f>
        <v>125.6</v>
      </c>
      <c r="H925" s="20">
        <f t="shared" ref="H925" si="343">+(F925/G925-1)*100</f>
        <v>-23.805732484076426</v>
      </c>
    </row>
    <row r="926" spans="1:8" x14ac:dyDescent="0.25">
      <c r="A926" s="5">
        <f t="shared" si="229"/>
        <v>45302</v>
      </c>
      <c r="B926">
        <f>'0111'!B77</f>
        <v>7.5</v>
      </c>
      <c r="C926">
        <f>'0111'!C77</f>
        <v>6</v>
      </c>
      <c r="D926">
        <f>'0111'!D77</f>
        <v>92.7</v>
      </c>
      <c r="E926">
        <f>'0111'!E77</f>
        <v>119.6</v>
      </c>
      <c r="F926">
        <f t="shared" ref="F926" si="344">+B926+D926</f>
        <v>100.2</v>
      </c>
      <c r="G926">
        <f t="shared" ref="G926" si="345">+C926+E926</f>
        <v>125.6</v>
      </c>
      <c r="H926" s="20">
        <f t="shared" ref="H926" si="346">+(F926/G926-1)*100</f>
        <v>-20.222929936305722</v>
      </c>
    </row>
    <row r="927" spans="1:8" x14ac:dyDescent="0.25">
      <c r="A927" s="5">
        <f t="shared" si="229"/>
        <v>45309</v>
      </c>
      <c r="B927">
        <f>'0118'!B77</f>
        <v>10.5</v>
      </c>
      <c r="C927">
        <f>'0118'!C77</f>
        <v>6</v>
      </c>
      <c r="D927">
        <f>'0118'!D77</f>
        <v>92.7</v>
      </c>
      <c r="E927">
        <f>'0118'!E77</f>
        <v>125.1</v>
      </c>
      <c r="F927">
        <f t="shared" ref="F927" si="347">+B927+D927</f>
        <v>103.2</v>
      </c>
      <c r="G927">
        <f t="shared" ref="G927" si="348">+C927+E927</f>
        <v>131.1</v>
      </c>
      <c r="H927" s="20">
        <f t="shared" ref="H927" si="349">+(F927/G927-1)*100</f>
        <v>-21.281464530892446</v>
      </c>
    </row>
    <row r="928" spans="1:8" x14ac:dyDescent="0.25">
      <c r="A928" s="5">
        <f t="shared" si="229"/>
        <v>45316</v>
      </c>
      <c r="B928">
        <f>'0125'!B77</f>
        <v>10.5</v>
      </c>
      <c r="C928">
        <f>'0125'!C77</f>
        <v>0</v>
      </c>
      <c r="D928">
        <f>'0125'!D77</f>
        <v>92.7</v>
      </c>
      <c r="E928">
        <f>'0125'!E77</f>
        <v>131.69999999999999</v>
      </c>
      <c r="F928">
        <f t="shared" ref="F928" si="350">+B928+D928</f>
        <v>103.2</v>
      </c>
      <c r="G928">
        <f t="shared" ref="G928" si="351">+C928+E928</f>
        <v>131.69999999999999</v>
      </c>
      <c r="H928" s="20">
        <f t="shared" ref="H928" si="352">+(F928/G928-1)*100</f>
        <v>-21.64009111617311</v>
      </c>
    </row>
    <row r="929" spans="1:9" x14ac:dyDescent="0.25">
      <c r="A929" s="5">
        <f t="shared" si="229"/>
        <v>45323</v>
      </c>
      <c r="B929">
        <f>'0201'!B77</f>
        <v>10.5</v>
      </c>
      <c r="C929">
        <f>'0201'!C77</f>
        <v>4</v>
      </c>
      <c r="D929">
        <f>'0201'!D77</f>
        <v>125.7</v>
      </c>
      <c r="E929">
        <f>'0201'!E77</f>
        <v>131.69999999999999</v>
      </c>
      <c r="F929">
        <f t="shared" ref="F929" si="353">+B929+D929</f>
        <v>136.19999999999999</v>
      </c>
      <c r="G929">
        <f t="shared" ref="G929" si="354">+C929+E929</f>
        <v>135.69999999999999</v>
      </c>
      <c r="H929" s="20">
        <f t="shared" ref="H929" si="355">+(F929/G929-1)*100</f>
        <v>0.36845983787767711</v>
      </c>
    </row>
    <row r="930" spans="1:9" x14ac:dyDescent="0.25">
      <c r="A930" s="5">
        <f t="shared" si="229"/>
        <v>45330</v>
      </c>
      <c r="B930">
        <f>'0208'!B77</f>
        <v>13.5</v>
      </c>
      <c r="C930">
        <f>'0208'!C77</f>
        <v>0</v>
      </c>
      <c r="D930">
        <f>'0208'!D77</f>
        <v>133.9</v>
      </c>
      <c r="E930">
        <f>'0208'!E77</f>
        <v>152.69999999999999</v>
      </c>
      <c r="F930">
        <f t="shared" ref="F930" si="356">+B930+D930</f>
        <v>147.4</v>
      </c>
      <c r="G930">
        <f t="shared" ref="G930" si="357">+C930+E930</f>
        <v>152.69999999999999</v>
      </c>
      <c r="H930" s="20">
        <f t="shared" ref="H930" si="358">+(F930/G930-1)*100</f>
        <v>-3.4708578912901022</v>
      </c>
    </row>
    <row r="931" spans="1:9" x14ac:dyDescent="0.25">
      <c r="A931" s="5">
        <f t="shared" si="229"/>
        <v>45337</v>
      </c>
      <c r="B931">
        <f>'0215'!B78</f>
        <v>13.5</v>
      </c>
      <c r="C931">
        <f>'0215'!C78</f>
        <v>0</v>
      </c>
      <c r="D931">
        <f>'0215'!D78</f>
        <v>133.9</v>
      </c>
      <c r="E931">
        <f>'0215'!E78</f>
        <v>152.69999999999999</v>
      </c>
      <c r="F931">
        <f t="shared" ref="F931" si="359">+B931+D931</f>
        <v>147.4</v>
      </c>
      <c r="G931">
        <f t="shared" ref="G931" si="360">+C931+E931</f>
        <v>152.69999999999999</v>
      </c>
      <c r="H931" s="20">
        <f t="shared" ref="H931" si="361">+(F931/G931-1)*100</f>
        <v>-3.4708578912901022</v>
      </c>
    </row>
    <row r="932" spans="1:9" x14ac:dyDescent="0.25">
      <c r="A932" s="5">
        <f t="shared" si="229"/>
        <v>45344</v>
      </c>
      <c r="B932">
        <f>'0222'!B78</f>
        <v>13.5</v>
      </c>
      <c r="C932">
        <f>'0222'!C78</f>
        <v>20</v>
      </c>
      <c r="D932">
        <f>'0222'!D78</f>
        <v>133.9</v>
      </c>
      <c r="E932">
        <f>'0222'!E78</f>
        <v>152.69999999999999</v>
      </c>
      <c r="F932">
        <f t="shared" ref="F932" si="362">+B932+D932</f>
        <v>147.4</v>
      </c>
      <c r="G932">
        <f t="shared" ref="G932" si="363">+C932+E932</f>
        <v>172.7</v>
      </c>
      <c r="H932" s="20">
        <f t="shared" ref="H932" si="364">+(F932/G932-1)*100</f>
        <v>-14.649681528662406</v>
      </c>
    </row>
    <row r="933" spans="1:9" x14ac:dyDescent="0.25">
      <c r="A933" s="5">
        <f t="shared" si="229"/>
        <v>45351</v>
      </c>
      <c r="B933">
        <f>'0229'!B79</f>
        <v>7.5</v>
      </c>
      <c r="C933">
        <f>'0229'!C79</f>
        <v>20</v>
      </c>
      <c r="D933">
        <f>'0229'!D79</f>
        <v>140.30000000000001</v>
      </c>
      <c r="E933">
        <f>'0229'!E79</f>
        <v>152.69999999999999</v>
      </c>
      <c r="F933">
        <f t="shared" ref="F933" si="365">+B933+D933</f>
        <v>147.80000000000001</v>
      </c>
      <c r="G933">
        <f t="shared" ref="G933" si="366">+C933+E933</f>
        <v>172.7</v>
      </c>
      <c r="H933" s="20">
        <f t="shared" ref="H933" si="367">+(F933/G933-1)*100</f>
        <v>-14.418066010422681</v>
      </c>
    </row>
    <row r="934" spans="1:9" x14ac:dyDescent="0.25">
      <c r="A934" s="5">
        <f t="shared" si="229"/>
        <v>45358</v>
      </c>
      <c r="B934">
        <f>'0307'!B79</f>
        <v>7.5</v>
      </c>
      <c r="C934">
        <f>'0307'!C79</f>
        <v>20</v>
      </c>
      <c r="D934">
        <f>'0307'!D79</f>
        <v>140.30000000000001</v>
      </c>
      <c r="E934">
        <f>'0307'!E79</f>
        <v>152.69999999999999</v>
      </c>
      <c r="F934">
        <f t="shared" ref="F934" si="368">+B934+D934</f>
        <v>147.80000000000001</v>
      </c>
      <c r="G934">
        <f t="shared" ref="G934" si="369">+C934+E934</f>
        <v>172.7</v>
      </c>
      <c r="H934" s="20">
        <f t="shared" ref="H934" si="370">+(F934/G934-1)*100</f>
        <v>-14.418066010422681</v>
      </c>
    </row>
    <row r="935" spans="1:9" x14ac:dyDescent="0.25">
      <c r="A935" s="5">
        <f t="shared" si="229"/>
        <v>45365</v>
      </c>
      <c r="B935">
        <f>'0314'!B79</f>
        <v>7.5</v>
      </c>
      <c r="C935">
        <f>'0314'!C79</f>
        <v>20</v>
      </c>
      <c r="D935">
        <f>'0314'!D79</f>
        <v>140.30000000000001</v>
      </c>
      <c r="E935">
        <f>'0314'!E79</f>
        <v>152.69999999999999</v>
      </c>
      <c r="F935">
        <f t="shared" ref="F935" si="371">+B935+D935</f>
        <v>147.80000000000001</v>
      </c>
      <c r="G935">
        <f t="shared" ref="G935" si="372">+C935+E935</f>
        <v>172.7</v>
      </c>
      <c r="H935" s="20">
        <f t="shared" ref="H935" si="373">+(F935/G935-1)*100</f>
        <v>-14.418066010422681</v>
      </c>
    </row>
    <row r="936" spans="1:9" x14ac:dyDescent="0.25">
      <c r="A936" s="5">
        <f t="shared" si="229"/>
        <v>45372</v>
      </c>
      <c r="B936">
        <f>'321'!B79</f>
        <v>10.5</v>
      </c>
      <c r="C936">
        <f>'321'!C79</f>
        <v>23.2</v>
      </c>
      <c r="D936">
        <f>'321'!D79</f>
        <v>144.30000000000001</v>
      </c>
      <c r="E936">
        <f>'321'!E79</f>
        <v>152.69999999999999</v>
      </c>
      <c r="F936">
        <f t="shared" ref="F936" si="374">+B936+D936</f>
        <v>154.80000000000001</v>
      </c>
      <c r="G936">
        <f t="shared" ref="G936" si="375">+C936+E936</f>
        <v>175.89999999999998</v>
      </c>
      <c r="H936" s="20">
        <f t="shared" ref="H936" si="376">+(F936/G936-1)*100</f>
        <v>-11.995451961341653</v>
      </c>
    </row>
    <row r="937" spans="1:9" x14ac:dyDescent="0.25">
      <c r="A937" s="5">
        <f t="shared" si="229"/>
        <v>45379</v>
      </c>
      <c r="B937">
        <f>'0328'!B79</f>
        <v>18.2</v>
      </c>
      <c r="C937">
        <f>'0328'!C79</f>
        <v>23.2</v>
      </c>
      <c r="D937">
        <f>'0328'!D79</f>
        <v>149.30000000000001</v>
      </c>
      <c r="E937">
        <f>'0328'!E79</f>
        <v>152.69999999999999</v>
      </c>
      <c r="F937">
        <f t="shared" ref="F937" si="377">+B937+D937</f>
        <v>167.5</v>
      </c>
      <c r="G937">
        <f t="shared" ref="G937" si="378">+C937+E937</f>
        <v>175.89999999999998</v>
      </c>
      <c r="H937" s="20">
        <f t="shared" ref="H937" si="379">+(F937/G937-1)*100</f>
        <v>-4.7754405912450171</v>
      </c>
      <c r="I937">
        <f>'0328'!F79</f>
        <v>0</v>
      </c>
    </row>
    <row r="938" spans="1:9" x14ac:dyDescent="0.25">
      <c r="A938" s="5">
        <f t="shared" si="229"/>
        <v>45386</v>
      </c>
      <c r="B938">
        <f>'0404'!B80</f>
        <v>24.2</v>
      </c>
      <c r="C938">
        <f>'0404'!C80</f>
        <v>18.2</v>
      </c>
      <c r="D938">
        <f>'0404'!D80</f>
        <v>156</v>
      </c>
      <c r="E938">
        <f>'0404'!E80</f>
        <v>152.69999999999999</v>
      </c>
      <c r="F938">
        <f t="shared" ref="F938" si="380">+B938+D938</f>
        <v>180.2</v>
      </c>
      <c r="G938">
        <f t="shared" ref="G938" si="381">+C938+E938</f>
        <v>170.89999999999998</v>
      </c>
      <c r="H938" s="20">
        <f t="shared" ref="H938" si="382">+(F938/G938-1)*100</f>
        <v>5.441778818022236</v>
      </c>
      <c r="I938">
        <f>'0404'!F80</f>
        <v>0</v>
      </c>
    </row>
    <row r="939" spans="1:9" x14ac:dyDescent="0.25">
      <c r="A939" s="5">
        <f t="shared" ref="A939:A947" si="383">+A938+7</f>
        <v>45393</v>
      </c>
      <c r="B939">
        <f>'0411'!B80</f>
        <v>24.2</v>
      </c>
      <c r="C939">
        <f>'0411'!C80</f>
        <v>53.2</v>
      </c>
      <c r="D939">
        <f>'0411'!D80</f>
        <v>156</v>
      </c>
      <c r="E939">
        <f>'0411'!E80</f>
        <v>152.69999999999999</v>
      </c>
      <c r="F939">
        <f t="shared" ref="F939" si="384">+B939+D939</f>
        <v>180.2</v>
      </c>
      <c r="G939">
        <f t="shared" ref="G939" si="385">+C939+E939</f>
        <v>205.89999999999998</v>
      </c>
      <c r="H939" s="20">
        <f t="shared" ref="H939" si="386">+(F939/G939-1)*100</f>
        <v>-12.481787275376387</v>
      </c>
      <c r="I939">
        <f>'0411'!F80</f>
        <v>1</v>
      </c>
    </row>
    <row r="940" spans="1:9" x14ac:dyDescent="0.25">
      <c r="A940" s="5">
        <f t="shared" si="383"/>
        <v>45400</v>
      </c>
      <c r="B940">
        <f>'0418'!B80</f>
        <v>26.7</v>
      </c>
      <c r="C940">
        <f>'0418'!C80</f>
        <v>53.2</v>
      </c>
      <c r="D940">
        <f>'0418'!D80</f>
        <v>156</v>
      </c>
      <c r="E940">
        <f>'0418'!E80</f>
        <v>152.69999999999999</v>
      </c>
      <c r="F940">
        <f t="shared" ref="F940" si="387">+B940+D940</f>
        <v>182.7</v>
      </c>
      <c r="G940">
        <f t="shared" ref="G940" si="388">+C940+E940</f>
        <v>205.89999999999998</v>
      </c>
      <c r="H940" s="20">
        <f t="shared" ref="H940" si="389">+(F940/G940-1)*100</f>
        <v>-11.267605633802813</v>
      </c>
      <c r="I940">
        <f>'0418'!F80</f>
        <v>1</v>
      </c>
    </row>
    <row r="941" spans="1:9" x14ac:dyDescent="0.25">
      <c r="A941" s="5">
        <f t="shared" si="383"/>
        <v>45407</v>
      </c>
      <c r="B941">
        <f>'0425'!B80</f>
        <v>26.7</v>
      </c>
      <c r="C941">
        <f>'0425'!C80</f>
        <v>50</v>
      </c>
      <c r="D941">
        <f>'0425'!D80</f>
        <v>156</v>
      </c>
      <c r="E941">
        <f>'0425'!E80</f>
        <v>162.69999999999999</v>
      </c>
      <c r="F941">
        <f t="shared" ref="F941" si="390">+B941+D941</f>
        <v>182.7</v>
      </c>
      <c r="G941">
        <f t="shared" ref="G941" si="391">+C941+E941</f>
        <v>212.7</v>
      </c>
      <c r="H941" s="20">
        <f t="shared" ref="H941" si="392">+(F941/G941-1)*100</f>
        <v>-14.104372355430183</v>
      </c>
      <c r="I941">
        <f>'0425'!F80</f>
        <v>1</v>
      </c>
    </row>
    <row r="942" spans="1:9" x14ac:dyDescent="0.25">
      <c r="A942" s="5">
        <f t="shared" si="383"/>
        <v>45414</v>
      </c>
      <c r="B942">
        <f>'0502'!B80</f>
        <v>26.7</v>
      </c>
      <c r="C942">
        <f>'0502'!C80</f>
        <v>55</v>
      </c>
      <c r="D942">
        <f>'0502'!D80</f>
        <v>156</v>
      </c>
      <c r="E942">
        <f>'0502'!E80</f>
        <v>162.69999999999999</v>
      </c>
      <c r="F942">
        <f t="shared" ref="F942" si="393">+B942+D942</f>
        <v>182.7</v>
      </c>
      <c r="G942">
        <f t="shared" ref="G942" si="394">+C942+E942</f>
        <v>217.7</v>
      </c>
      <c r="H942" s="20">
        <f t="shared" ref="H942" si="395">+(F942/G942-1)*100</f>
        <v>-16.077170418006435</v>
      </c>
      <c r="I942">
        <f>'0502'!F80</f>
        <v>1</v>
      </c>
    </row>
    <row r="943" spans="1:9" x14ac:dyDescent="0.25">
      <c r="A943" s="5">
        <f t="shared" si="383"/>
        <v>45421</v>
      </c>
      <c r="B943">
        <f>'0509'!B80</f>
        <v>17.7</v>
      </c>
      <c r="C943">
        <f>'0509'!C80</f>
        <v>55</v>
      </c>
      <c r="D943">
        <f>'0509'!D80</f>
        <v>162.4</v>
      </c>
      <c r="E943">
        <f>'0509'!E80</f>
        <v>162.69999999999999</v>
      </c>
      <c r="F943">
        <f t="shared" ref="F943" si="396">+B943+D943</f>
        <v>180.1</v>
      </c>
      <c r="G943">
        <f t="shared" ref="G943" si="397">+C943+E943</f>
        <v>217.7</v>
      </c>
      <c r="H943" s="20">
        <f t="shared" ref="H943" si="398">+(F943/G943-1)*100</f>
        <v>-17.271474506201191</v>
      </c>
      <c r="I943">
        <f>'0509'!F80</f>
        <v>4</v>
      </c>
    </row>
    <row r="944" spans="1:9" x14ac:dyDescent="0.25">
      <c r="A944" s="5">
        <f t="shared" si="383"/>
        <v>45428</v>
      </c>
      <c r="B944">
        <f>'0516'!B80</f>
        <v>17.7</v>
      </c>
      <c r="C944">
        <f>'0516'!C80</f>
        <v>55</v>
      </c>
      <c r="D944">
        <f>'0516'!D80</f>
        <v>162.4</v>
      </c>
      <c r="E944">
        <f>'0516'!E80</f>
        <v>162.69999999999999</v>
      </c>
      <c r="F944">
        <f t="shared" ref="F944" si="399">+B944+D944</f>
        <v>180.1</v>
      </c>
      <c r="G944">
        <f t="shared" ref="G944" si="400">+C944+E944</f>
        <v>217.7</v>
      </c>
      <c r="H944" s="20">
        <f t="shared" ref="H944" si="401">+(F944/G944-1)*100</f>
        <v>-17.271474506201191</v>
      </c>
      <c r="I944">
        <f>'0516'!F80</f>
        <v>4</v>
      </c>
    </row>
    <row r="945" spans="1:9" x14ac:dyDescent="0.25">
      <c r="A945" s="5">
        <f t="shared" si="383"/>
        <v>45435</v>
      </c>
      <c r="B945">
        <f>'0523'!B80</f>
        <v>0</v>
      </c>
      <c r="C945">
        <f>'0523'!C80</f>
        <v>25</v>
      </c>
      <c r="D945">
        <f>'0523'!D80</f>
        <v>180.7</v>
      </c>
      <c r="E945">
        <f>'0523'!E80</f>
        <v>194.2</v>
      </c>
      <c r="F945">
        <f t="shared" ref="F945" si="402">+B945+D945</f>
        <v>180.7</v>
      </c>
      <c r="G945">
        <f t="shared" ref="G945" si="403">+C945+E945</f>
        <v>219.2</v>
      </c>
      <c r="H945" s="20">
        <f t="shared" ref="H945" si="404">+(F945/G945-1)*100</f>
        <v>-17.563868613138688</v>
      </c>
      <c r="I945">
        <f>'0523'!F80</f>
        <v>4</v>
      </c>
    </row>
    <row r="946" spans="1:9" x14ac:dyDescent="0.25">
      <c r="A946" s="5">
        <f t="shared" si="383"/>
        <v>45442</v>
      </c>
      <c r="B946">
        <f>'0530'!B74</f>
        <v>0</v>
      </c>
      <c r="C946">
        <f>'0530'!C74</f>
        <v>25</v>
      </c>
      <c r="D946">
        <f>'0530'!D74</f>
        <v>180.7</v>
      </c>
      <c r="E946">
        <f>'0530'!E74</f>
        <v>21</v>
      </c>
      <c r="F946">
        <f t="shared" ref="F946" si="405">+B946+D946</f>
        <v>180.7</v>
      </c>
      <c r="G946">
        <f t="shared" ref="G946" si="406">+C946+E946</f>
        <v>46</v>
      </c>
      <c r="H946" s="20">
        <f t="shared" ref="H946" si="407">+(F946/G946-1)*100</f>
        <v>292.82608695652169</v>
      </c>
      <c r="I946">
        <f>'0530'!F74</f>
        <v>4</v>
      </c>
    </row>
    <row r="947" spans="1:9" x14ac:dyDescent="0.25">
      <c r="A947" s="5">
        <f t="shared" si="383"/>
        <v>45449</v>
      </c>
      <c r="B947">
        <f>'0606'!B61</f>
        <v>4</v>
      </c>
      <c r="C947">
        <f>'0606'!C61</f>
        <v>25</v>
      </c>
      <c r="D947">
        <f>'0606'!D61</f>
        <v>0</v>
      </c>
      <c r="E947">
        <f>'0606'!E61</f>
        <v>21</v>
      </c>
      <c r="F947">
        <f t="shared" ref="F947" si="408">+B947+D947</f>
        <v>4</v>
      </c>
      <c r="G947">
        <f t="shared" ref="G947" si="409">+C947+E947</f>
        <v>46</v>
      </c>
      <c r="H947" s="20">
        <f t="shared" ref="H947" si="410">+(F947/G947-1)*100</f>
        <v>-91.304347826086968</v>
      </c>
    </row>
    <row r="65526" spans="1:1" x14ac:dyDescent="0.25">
      <c r="A65526" s="5"/>
    </row>
  </sheetData>
  <mergeCells count="4">
    <mergeCell ref="D1:E1"/>
    <mergeCell ref="F1:G1"/>
    <mergeCell ref="D2:E2"/>
    <mergeCell ref="F2:G2"/>
  </mergeCells>
  <phoneticPr fontId="7" type="noConversion"/>
  <pageMargins left="0.75" right="0.75" top="1" bottom="1" header="0.5" footer="0.5"/>
  <pageSetup orientation="portrait" r:id="rId1"/>
  <headerFooter alignWithMargins="0"/>
  <ignoredErrors>
    <ignoredError sqref="H566:H576 H580:H587 H594:H606 H613:H625 H627:H645 H646:H661 H665:H675 H676:H688 H689:H705 H706:H769 H910" evalError="1"/>
  </ignoredErrors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1"/>
  <dimension ref="A1:L598"/>
  <sheetViews>
    <sheetView zoomScale="145" zoomScaleNormal="145" workbookViewId="0">
      <pane xSplit="1" ySplit="2" topLeftCell="B585" activePane="bottomRight" state="frozen"/>
      <selection pane="topRight" activeCell="B1" sqref="B1"/>
      <selection pane="bottomLeft" activeCell="A3" sqref="A3"/>
      <selection pane="bottomRight" activeCell="B597" sqref="B597:E597"/>
    </sheetView>
  </sheetViews>
  <sheetFormatPr defaultRowHeight="13.2" x14ac:dyDescent="0.25"/>
  <cols>
    <col min="1" max="1" width="10.6640625" customWidth="1"/>
    <col min="6" max="6" width="10.109375" customWidth="1"/>
  </cols>
  <sheetData>
    <row r="1" spans="1:8" ht="15.6" x14ac:dyDescent="0.3">
      <c r="A1" s="35" t="s">
        <v>323</v>
      </c>
      <c r="B1" s="112" t="s">
        <v>608</v>
      </c>
      <c r="C1" s="112"/>
      <c r="D1" s="399" t="s">
        <v>609</v>
      </c>
      <c r="E1" s="399"/>
      <c r="F1" s="399" t="s">
        <v>610</v>
      </c>
      <c r="G1" s="399"/>
      <c r="H1" s="112"/>
    </row>
    <row r="2" spans="1:8" ht="15.6" x14ac:dyDescent="0.3">
      <c r="A2" t="s">
        <v>657</v>
      </c>
      <c r="B2" s="112" t="s">
        <v>613</v>
      </c>
      <c r="C2" s="112" t="s">
        <v>614</v>
      </c>
      <c r="D2" s="112" t="s">
        <v>613</v>
      </c>
      <c r="E2" s="112" t="s">
        <v>614</v>
      </c>
      <c r="F2" s="112" t="s">
        <v>642</v>
      </c>
      <c r="G2" s="112" t="s">
        <v>614</v>
      </c>
      <c r="H2" s="112" t="s">
        <v>617</v>
      </c>
    </row>
    <row r="4" spans="1:8" x14ac:dyDescent="0.25">
      <c r="A4" s="5">
        <v>40696</v>
      </c>
      <c r="B4">
        <v>200</v>
      </c>
      <c r="C4">
        <v>0</v>
      </c>
      <c r="D4">
        <v>0</v>
      </c>
      <c r="E4">
        <v>0</v>
      </c>
      <c r="F4">
        <f t="shared" ref="F4:G6" si="0">+B4+D4</f>
        <v>200</v>
      </c>
      <c r="G4">
        <f t="shared" si="0"/>
        <v>0</v>
      </c>
    </row>
    <row r="5" spans="1:8" x14ac:dyDescent="0.25">
      <c r="A5" s="5">
        <v>40703</v>
      </c>
      <c r="B5">
        <v>147.5</v>
      </c>
      <c r="C5">
        <v>0</v>
      </c>
      <c r="D5">
        <v>52.5</v>
      </c>
      <c r="E5">
        <v>0</v>
      </c>
      <c r="F5">
        <f t="shared" si="0"/>
        <v>200</v>
      </c>
      <c r="G5">
        <f t="shared" si="0"/>
        <v>0</v>
      </c>
    </row>
    <row r="6" spans="1:8" x14ac:dyDescent="0.25">
      <c r="A6" s="5">
        <v>40710</v>
      </c>
      <c r="B6">
        <v>147.5</v>
      </c>
      <c r="C6">
        <v>0</v>
      </c>
      <c r="D6">
        <v>52.5</v>
      </c>
      <c r="E6">
        <v>0</v>
      </c>
      <c r="F6">
        <f t="shared" si="0"/>
        <v>200</v>
      </c>
      <c r="G6">
        <f t="shared" si="0"/>
        <v>0</v>
      </c>
    </row>
    <row r="7" spans="1:8" x14ac:dyDescent="0.25">
      <c r="A7" s="5">
        <v>40717</v>
      </c>
      <c r="B7">
        <v>145</v>
      </c>
      <c r="C7">
        <v>0</v>
      </c>
      <c r="D7">
        <v>105</v>
      </c>
      <c r="E7">
        <v>0</v>
      </c>
      <c r="F7">
        <f t="shared" ref="F7:F12" si="1">+B7+D7</f>
        <v>250</v>
      </c>
      <c r="G7">
        <f t="shared" ref="G7:G12" si="2">+C7+E7</f>
        <v>0</v>
      </c>
    </row>
    <row r="8" spans="1:8" x14ac:dyDescent="0.25">
      <c r="A8" s="5">
        <v>40724</v>
      </c>
      <c r="B8">
        <v>245</v>
      </c>
      <c r="C8">
        <v>0</v>
      </c>
      <c r="D8">
        <v>105</v>
      </c>
      <c r="E8">
        <v>0</v>
      </c>
      <c r="F8">
        <f t="shared" si="1"/>
        <v>350</v>
      </c>
      <c r="G8">
        <f t="shared" si="2"/>
        <v>0</v>
      </c>
    </row>
    <row r="9" spans="1:8" x14ac:dyDescent="0.25">
      <c r="A9" s="5">
        <v>40731</v>
      </c>
      <c r="B9">
        <v>245</v>
      </c>
      <c r="C9">
        <v>0</v>
      </c>
      <c r="D9">
        <v>154.30000000000001</v>
      </c>
      <c r="E9">
        <v>0</v>
      </c>
      <c r="F9">
        <f t="shared" si="1"/>
        <v>399.3</v>
      </c>
      <c r="G9">
        <f t="shared" si="2"/>
        <v>0</v>
      </c>
    </row>
    <row r="10" spans="1:8" x14ac:dyDescent="0.25">
      <c r="A10" s="5">
        <v>40738</v>
      </c>
      <c r="B10">
        <v>110.8</v>
      </c>
      <c r="C10">
        <v>0</v>
      </c>
      <c r="D10">
        <v>237</v>
      </c>
      <c r="E10">
        <v>0</v>
      </c>
      <c r="F10">
        <f t="shared" si="1"/>
        <v>347.8</v>
      </c>
      <c r="G10">
        <f t="shared" si="2"/>
        <v>0</v>
      </c>
    </row>
    <row r="11" spans="1:8" x14ac:dyDescent="0.25">
      <c r="A11" s="5">
        <v>40745</v>
      </c>
      <c r="B11">
        <v>50</v>
      </c>
      <c r="C11">
        <v>0</v>
      </c>
      <c r="D11">
        <v>362</v>
      </c>
      <c r="E11">
        <v>0</v>
      </c>
      <c r="F11">
        <f t="shared" si="1"/>
        <v>412</v>
      </c>
      <c r="G11">
        <f t="shared" si="2"/>
        <v>0</v>
      </c>
    </row>
    <row r="12" spans="1:8" x14ac:dyDescent="0.25">
      <c r="A12" s="5">
        <v>40752</v>
      </c>
      <c r="B12">
        <v>50</v>
      </c>
      <c r="C12">
        <v>0</v>
      </c>
      <c r="D12">
        <v>362</v>
      </c>
      <c r="E12">
        <v>0</v>
      </c>
      <c r="F12">
        <f t="shared" si="1"/>
        <v>412</v>
      </c>
      <c r="G12">
        <f t="shared" si="2"/>
        <v>0</v>
      </c>
    </row>
    <row r="13" spans="1:8" x14ac:dyDescent="0.25">
      <c r="A13" s="5">
        <v>40759</v>
      </c>
      <c r="B13">
        <v>100</v>
      </c>
      <c r="C13">
        <v>0</v>
      </c>
      <c r="D13">
        <v>362</v>
      </c>
      <c r="E13">
        <v>0</v>
      </c>
      <c r="F13">
        <f t="shared" ref="F13:G18" si="3">+B13+D13</f>
        <v>462</v>
      </c>
      <c r="G13">
        <f t="shared" si="3"/>
        <v>0</v>
      </c>
    </row>
    <row r="14" spans="1:8" x14ac:dyDescent="0.25">
      <c r="A14" s="5">
        <v>40766</v>
      </c>
      <c r="B14">
        <v>50</v>
      </c>
      <c r="C14">
        <v>0</v>
      </c>
      <c r="D14">
        <v>414.3</v>
      </c>
      <c r="E14">
        <v>0</v>
      </c>
      <c r="F14">
        <f t="shared" si="3"/>
        <v>464.3</v>
      </c>
      <c r="G14">
        <f t="shared" si="3"/>
        <v>0</v>
      </c>
    </row>
    <row r="15" spans="1:8" x14ac:dyDescent="0.25">
      <c r="A15" s="5">
        <v>40773</v>
      </c>
      <c r="B15">
        <v>100</v>
      </c>
      <c r="C15">
        <v>0</v>
      </c>
      <c r="D15">
        <v>414.3</v>
      </c>
      <c r="E15">
        <v>0</v>
      </c>
      <c r="F15">
        <f t="shared" si="3"/>
        <v>514.29999999999995</v>
      </c>
      <c r="G15">
        <f t="shared" si="3"/>
        <v>0</v>
      </c>
    </row>
    <row r="16" spans="1:8" x14ac:dyDescent="0.25">
      <c r="A16" s="5">
        <v>40780</v>
      </c>
      <c r="B16">
        <v>150</v>
      </c>
      <c r="C16">
        <v>0</v>
      </c>
      <c r="D16">
        <v>414.3</v>
      </c>
      <c r="E16">
        <v>0</v>
      </c>
      <c r="F16">
        <f t="shared" si="3"/>
        <v>564.29999999999995</v>
      </c>
      <c r="G16">
        <f t="shared" si="3"/>
        <v>0</v>
      </c>
    </row>
    <row r="17" spans="1:8" x14ac:dyDescent="0.25">
      <c r="A17" s="5">
        <v>40787</v>
      </c>
      <c r="B17">
        <v>47.5</v>
      </c>
      <c r="C17">
        <v>0</v>
      </c>
      <c r="D17">
        <v>519.29999999999995</v>
      </c>
      <c r="E17">
        <v>0</v>
      </c>
      <c r="F17">
        <f t="shared" si="3"/>
        <v>566.79999999999995</v>
      </c>
      <c r="G17">
        <f t="shared" si="3"/>
        <v>0</v>
      </c>
    </row>
    <row r="18" spans="1:8" x14ac:dyDescent="0.25">
      <c r="A18" s="5">
        <v>40794</v>
      </c>
      <c r="B18" s="272">
        <v>47.5</v>
      </c>
      <c r="C18" s="272">
        <v>0</v>
      </c>
      <c r="D18" s="272">
        <v>519.29999999999995</v>
      </c>
      <c r="E18" s="272">
        <v>0</v>
      </c>
      <c r="F18" s="272">
        <f t="shared" si="3"/>
        <v>566.79999999999995</v>
      </c>
      <c r="G18" s="272">
        <f t="shared" si="3"/>
        <v>0</v>
      </c>
      <c r="H18" s="272"/>
    </row>
    <row r="19" spans="1:8" x14ac:dyDescent="0.25">
      <c r="A19" s="5">
        <v>40801</v>
      </c>
      <c r="B19" s="272">
        <v>47.5</v>
      </c>
      <c r="C19" s="272">
        <v>0</v>
      </c>
      <c r="D19" s="272">
        <v>519.29999999999995</v>
      </c>
      <c r="E19" s="272">
        <v>0</v>
      </c>
      <c r="F19" s="272">
        <f t="shared" ref="F19:G23" si="4">+B19+D19</f>
        <v>566.79999999999995</v>
      </c>
      <c r="G19" s="272">
        <f t="shared" si="4"/>
        <v>0</v>
      </c>
      <c r="H19" s="272"/>
    </row>
    <row r="20" spans="1:8" x14ac:dyDescent="0.25">
      <c r="A20" s="5">
        <v>40808</v>
      </c>
      <c r="B20" s="272">
        <v>0</v>
      </c>
      <c r="C20" s="272">
        <v>0</v>
      </c>
      <c r="D20" s="272">
        <v>571.79999999999995</v>
      </c>
      <c r="E20" s="272">
        <v>0</v>
      </c>
      <c r="F20" s="272">
        <f t="shared" si="4"/>
        <v>571.79999999999995</v>
      </c>
      <c r="G20" s="272">
        <f t="shared" si="4"/>
        <v>0</v>
      </c>
      <c r="H20" s="272"/>
    </row>
    <row r="21" spans="1:8" x14ac:dyDescent="0.25">
      <c r="A21" s="5">
        <v>40815</v>
      </c>
      <c r="B21" s="272">
        <v>0</v>
      </c>
      <c r="C21" s="272">
        <v>46.8</v>
      </c>
      <c r="D21" s="272">
        <v>118.1</v>
      </c>
      <c r="E21" s="272">
        <v>66.599999999999994</v>
      </c>
      <c r="F21" s="272">
        <f t="shared" si="4"/>
        <v>118.1</v>
      </c>
      <c r="G21" s="272">
        <f t="shared" si="4"/>
        <v>113.39999999999999</v>
      </c>
      <c r="H21" s="272"/>
    </row>
    <row r="22" spans="1:8" x14ac:dyDescent="0.25">
      <c r="A22" s="5">
        <v>40822</v>
      </c>
      <c r="B22" s="272">
        <v>0</v>
      </c>
      <c r="C22" s="272">
        <v>55</v>
      </c>
      <c r="D22" s="272">
        <v>571.79999999999995</v>
      </c>
      <c r="E22" s="272">
        <v>0</v>
      </c>
      <c r="F22" s="272">
        <f t="shared" si="4"/>
        <v>571.79999999999995</v>
      </c>
      <c r="G22" s="272">
        <f t="shared" si="4"/>
        <v>55</v>
      </c>
      <c r="H22" s="272"/>
    </row>
    <row r="23" spans="1:8" x14ac:dyDescent="0.25">
      <c r="A23" s="5">
        <v>40829</v>
      </c>
      <c r="B23" s="272">
        <v>0</v>
      </c>
      <c r="C23" s="272">
        <v>155</v>
      </c>
      <c r="D23" s="272">
        <v>571.79999999999995</v>
      </c>
      <c r="E23" s="272">
        <v>102.4</v>
      </c>
      <c r="F23" s="272">
        <f t="shared" si="4"/>
        <v>571.79999999999995</v>
      </c>
      <c r="G23" s="272">
        <f t="shared" si="4"/>
        <v>257.39999999999998</v>
      </c>
      <c r="H23" s="272"/>
    </row>
    <row r="24" spans="1:8" x14ac:dyDescent="0.25">
      <c r="A24" s="5">
        <v>40836</v>
      </c>
      <c r="B24" s="272">
        <v>0</v>
      </c>
      <c r="C24" s="272">
        <v>155</v>
      </c>
      <c r="D24" s="272">
        <v>571.79999999999995</v>
      </c>
      <c r="E24" s="272">
        <v>0</v>
      </c>
      <c r="F24" s="272">
        <f t="shared" ref="F24:G33" si="5">+B24+D24</f>
        <v>571.79999999999995</v>
      </c>
      <c r="G24" s="272">
        <f t="shared" si="5"/>
        <v>155</v>
      </c>
      <c r="H24" s="272"/>
    </row>
    <row r="25" spans="1:8" x14ac:dyDescent="0.25">
      <c r="A25" s="5">
        <v>40843</v>
      </c>
      <c r="B25" s="272">
        <v>0</v>
      </c>
      <c r="C25" s="272">
        <v>100</v>
      </c>
      <c r="D25" s="272">
        <v>571.79999999999995</v>
      </c>
      <c r="E25" s="272">
        <v>49.5</v>
      </c>
      <c r="F25" s="272">
        <f t="shared" si="5"/>
        <v>571.79999999999995</v>
      </c>
      <c r="G25" s="272">
        <f t="shared" si="5"/>
        <v>149.5</v>
      </c>
      <c r="H25" s="272"/>
    </row>
    <row r="26" spans="1:8" x14ac:dyDescent="0.25">
      <c r="A26" s="5">
        <v>40850</v>
      </c>
      <c r="B26" s="272">
        <v>0</v>
      </c>
      <c r="C26" s="272">
        <v>100</v>
      </c>
      <c r="D26" s="272">
        <v>571.79999999999995</v>
      </c>
      <c r="E26" s="272">
        <v>49.5</v>
      </c>
      <c r="F26" s="272">
        <f t="shared" si="5"/>
        <v>571.79999999999995</v>
      </c>
      <c r="G26" s="272">
        <f t="shared" si="5"/>
        <v>149.5</v>
      </c>
      <c r="H26" s="272"/>
    </row>
    <row r="27" spans="1:8" x14ac:dyDescent="0.25">
      <c r="A27" s="5">
        <v>40857</v>
      </c>
      <c r="B27" s="272">
        <v>0</v>
      </c>
      <c r="C27" s="272">
        <v>200</v>
      </c>
      <c r="D27" s="272">
        <v>571.79999999999995</v>
      </c>
      <c r="E27" s="272">
        <v>49.5</v>
      </c>
      <c r="F27" s="272">
        <f t="shared" si="5"/>
        <v>571.79999999999995</v>
      </c>
      <c r="G27" s="272">
        <f t="shared" si="5"/>
        <v>249.5</v>
      </c>
      <c r="H27" s="272"/>
    </row>
    <row r="28" spans="1:8" x14ac:dyDescent="0.25">
      <c r="A28" s="5">
        <v>40864</v>
      </c>
      <c r="B28" s="272">
        <v>0</v>
      </c>
      <c r="C28" s="272">
        <v>200</v>
      </c>
      <c r="D28" s="272">
        <v>571.79999999999995</v>
      </c>
      <c r="E28" s="272"/>
      <c r="F28" s="272">
        <f t="shared" si="5"/>
        <v>571.79999999999995</v>
      </c>
      <c r="G28" s="272">
        <f t="shared" si="5"/>
        <v>200</v>
      </c>
      <c r="H28" s="272"/>
    </row>
    <row r="29" spans="1:8" x14ac:dyDescent="0.25">
      <c r="A29" s="5">
        <v>40871</v>
      </c>
      <c r="B29" s="272">
        <v>0</v>
      </c>
      <c r="C29" s="272">
        <v>200</v>
      </c>
      <c r="D29" s="272">
        <v>571.79999999999995</v>
      </c>
      <c r="E29" s="272">
        <v>49.5</v>
      </c>
      <c r="F29" s="272">
        <f t="shared" ref="F29:F34" si="6">+B29+D29</f>
        <v>571.79999999999995</v>
      </c>
      <c r="G29" s="272">
        <f t="shared" si="5"/>
        <v>249.5</v>
      </c>
      <c r="H29" s="272"/>
    </row>
    <row r="30" spans="1:8" x14ac:dyDescent="0.25">
      <c r="A30" s="5">
        <v>40878</v>
      </c>
      <c r="B30" s="272">
        <v>0</v>
      </c>
      <c r="C30" s="272">
        <v>200</v>
      </c>
      <c r="D30" s="272">
        <v>571.79999999999995</v>
      </c>
      <c r="E30" s="272">
        <v>49.5</v>
      </c>
      <c r="F30" s="272">
        <f t="shared" si="6"/>
        <v>571.79999999999995</v>
      </c>
      <c r="G30" s="272">
        <f t="shared" si="5"/>
        <v>249.5</v>
      </c>
      <c r="H30" s="272"/>
    </row>
    <row r="31" spans="1:8" x14ac:dyDescent="0.25">
      <c r="A31" s="5">
        <v>40885</v>
      </c>
      <c r="B31" s="272">
        <v>0</v>
      </c>
      <c r="C31" s="272">
        <v>200</v>
      </c>
      <c r="D31" s="272">
        <v>571.79999999999995</v>
      </c>
      <c r="E31" s="272">
        <v>49.5</v>
      </c>
      <c r="F31" s="272">
        <f t="shared" si="6"/>
        <v>571.79999999999995</v>
      </c>
      <c r="G31" s="272">
        <f t="shared" si="5"/>
        <v>249.5</v>
      </c>
      <c r="H31" s="272"/>
    </row>
    <row r="32" spans="1:8" x14ac:dyDescent="0.25">
      <c r="A32" s="5">
        <v>40892</v>
      </c>
      <c r="B32">
        <v>0</v>
      </c>
      <c r="C32">
        <v>200</v>
      </c>
      <c r="D32">
        <v>571.79999999999995</v>
      </c>
      <c r="E32">
        <v>49.5</v>
      </c>
      <c r="F32" s="272">
        <f t="shared" si="6"/>
        <v>571.79999999999995</v>
      </c>
      <c r="G32" s="272">
        <f t="shared" si="5"/>
        <v>249.5</v>
      </c>
      <c r="H32" s="272"/>
    </row>
    <row r="33" spans="1:8" x14ac:dyDescent="0.25">
      <c r="A33" s="5">
        <v>40899</v>
      </c>
      <c r="B33" s="272">
        <v>0</v>
      </c>
      <c r="C33" s="272">
        <v>300</v>
      </c>
      <c r="D33" s="272">
        <v>571.79999999999995</v>
      </c>
      <c r="E33" s="272">
        <v>49.5</v>
      </c>
      <c r="F33" s="272">
        <f t="shared" si="6"/>
        <v>571.79999999999995</v>
      </c>
      <c r="G33" s="272">
        <f t="shared" si="5"/>
        <v>349.5</v>
      </c>
      <c r="H33" s="272"/>
    </row>
    <row r="34" spans="1:8" x14ac:dyDescent="0.25">
      <c r="A34" s="5">
        <v>40906</v>
      </c>
      <c r="B34" s="272">
        <v>0</v>
      </c>
      <c r="C34" s="272">
        <v>253</v>
      </c>
      <c r="D34" s="272">
        <v>571.79999999999995</v>
      </c>
      <c r="E34" s="272">
        <v>153.4</v>
      </c>
      <c r="F34" s="272">
        <f t="shared" si="6"/>
        <v>571.79999999999995</v>
      </c>
      <c r="G34" s="272">
        <f t="shared" ref="G34:G39" si="7">+C34+E34</f>
        <v>406.4</v>
      </c>
      <c r="H34" s="272"/>
    </row>
    <row r="35" spans="1:8" x14ac:dyDescent="0.25">
      <c r="A35" s="5">
        <v>40913</v>
      </c>
      <c r="B35">
        <v>0</v>
      </c>
      <c r="C35">
        <v>205</v>
      </c>
      <c r="D35">
        <v>571.79999999999995</v>
      </c>
      <c r="E35">
        <v>205.9</v>
      </c>
      <c r="F35" s="272">
        <f t="shared" ref="F35:F66" si="8">+B35+D35</f>
        <v>571.79999999999995</v>
      </c>
      <c r="G35" s="272">
        <f t="shared" si="7"/>
        <v>410.9</v>
      </c>
      <c r="H35" s="272"/>
    </row>
    <row r="36" spans="1:8" x14ac:dyDescent="0.25">
      <c r="A36" s="5">
        <v>40920</v>
      </c>
      <c r="B36">
        <v>0</v>
      </c>
      <c r="C36">
        <v>205</v>
      </c>
      <c r="D36">
        <v>571.79999999999995</v>
      </c>
      <c r="E36">
        <v>205.9</v>
      </c>
      <c r="F36" s="272">
        <f t="shared" si="8"/>
        <v>571.79999999999995</v>
      </c>
      <c r="G36" s="272">
        <f t="shared" si="7"/>
        <v>410.9</v>
      </c>
      <c r="H36" s="272"/>
    </row>
    <row r="37" spans="1:8" x14ac:dyDescent="0.25">
      <c r="A37" s="5">
        <v>40927</v>
      </c>
      <c r="B37">
        <v>0</v>
      </c>
      <c r="C37">
        <v>205</v>
      </c>
      <c r="D37">
        <v>571.79999999999995</v>
      </c>
      <c r="E37">
        <v>205.9</v>
      </c>
      <c r="F37" s="272">
        <f t="shared" si="8"/>
        <v>571.79999999999995</v>
      </c>
      <c r="G37" s="272">
        <f t="shared" si="7"/>
        <v>410.9</v>
      </c>
      <c r="H37" s="272"/>
    </row>
    <row r="38" spans="1:8" x14ac:dyDescent="0.25">
      <c r="A38" s="5">
        <v>40934</v>
      </c>
      <c r="B38">
        <v>0</v>
      </c>
      <c r="C38">
        <v>150</v>
      </c>
      <c r="D38">
        <v>571.79999999999995</v>
      </c>
      <c r="E38">
        <v>255.9</v>
      </c>
      <c r="F38" s="272">
        <f t="shared" si="8"/>
        <v>571.79999999999995</v>
      </c>
      <c r="G38" s="272">
        <f t="shared" si="7"/>
        <v>405.9</v>
      </c>
      <c r="H38" s="272"/>
    </row>
    <row r="39" spans="1:8" x14ac:dyDescent="0.25">
      <c r="A39" s="5">
        <v>40941</v>
      </c>
      <c r="B39">
        <v>0</v>
      </c>
      <c r="C39">
        <v>210</v>
      </c>
      <c r="D39">
        <v>571.79999999999995</v>
      </c>
      <c r="E39">
        <v>307.89999999999998</v>
      </c>
      <c r="F39" s="272">
        <f t="shared" si="8"/>
        <v>571.79999999999995</v>
      </c>
      <c r="G39" s="272">
        <f t="shared" si="7"/>
        <v>517.9</v>
      </c>
      <c r="H39" s="272"/>
    </row>
    <row r="40" spans="1:8" x14ac:dyDescent="0.25">
      <c r="A40" s="5">
        <v>40948</v>
      </c>
      <c r="B40">
        <v>0</v>
      </c>
      <c r="C40">
        <v>210</v>
      </c>
      <c r="D40">
        <v>571.79999999999995</v>
      </c>
      <c r="E40">
        <v>307.89999999999998</v>
      </c>
      <c r="F40" s="272">
        <f t="shared" si="8"/>
        <v>571.79999999999995</v>
      </c>
      <c r="G40" s="272">
        <f t="shared" ref="G40:G71" si="9">+C40+E40</f>
        <v>517.9</v>
      </c>
      <c r="H40" s="272"/>
    </row>
    <row r="41" spans="1:8" x14ac:dyDescent="0.25">
      <c r="A41" s="5">
        <v>40955</v>
      </c>
      <c r="B41">
        <v>0</v>
      </c>
      <c r="C41">
        <v>260</v>
      </c>
      <c r="D41">
        <v>571.79999999999995</v>
      </c>
      <c r="E41">
        <v>360.4</v>
      </c>
      <c r="F41" s="272">
        <f t="shared" si="8"/>
        <v>571.79999999999995</v>
      </c>
      <c r="G41" s="272">
        <f t="shared" si="9"/>
        <v>620.4</v>
      </c>
      <c r="H41" s="272"/>
    </row>
    <row r="42" spans="1:8" x14ac:dyDescent="0.25">
      <c r="A42" s="5">
        <v>40962</v>
      </c>
      <c r="B42">
        <v>0</v>
      </c>
      <c r="C42">
        <v>260</v>
      </c>
      <c r="D42">
        <v>571.79999999999995</v>
      </c>
      <c r="E42">
        <v>360.4</v>
      </c>
      <c r="F42" s="272">
        <f t="shared" si="8"/>
        <v>571.79999999999995</v>
      </c>
      <c r="G42" s="272">
        <f t="shared" si="9"/>
        <v>620.4</v>
      </c>
      <c r="H42" s="272"/>
    </row>
    <row r="43" spans="1:8" x14ac:dyDescent="0.25">
      <c r="A43" s="5">
        <v>40969</v>
      </c>
      <c r="B43">
        <v>0</v>
      </c>
      <c r="C43">
        <v>260</v>
      </c>
      <c r="D43">
        <v>571.79999999999995</v>
      </c>
      <c r="E43">
        <v>360.4</v>
      </c>
      <c r="F43" s="272">
        <f t="shared" si="8"/>
        <v>571.79999999999995</v>
      </c>
      <c r="G43" s="272">
        <f t="shared" si="9"/>
        <v>620.4</v>
      </c>
      <c r="H43" s="272"/>
    </row>
    <row r="44" spans="1:8" x14ac:dyDescent="0.25">
      <c r="A44" s="5">
        <v>40976</v>
      </c>
      <c r="B44">
        <v>0</v>
      </c>
      <c r="C44">
        <v>560</v>
      </c>
      <c r="D44">
        <v>571.79999999999995</v>
      </c>
      <c r="E44">
        <v>411.1</v>
      </c>
      <c r="F44" s="272">
        <f t="shared" si="8"/>
        <v>571.79999999999995</v>
      </c>
      <c r="G44" s="272">
        <f t="shared" si="9"/>
        <v>971.1</v>
      </c>
      <c r="H44" s="272"/>
    </row>
    <row r="45" spans="1:8" x14ac:dyDescent="0.25">
      <c r="A45" s="5">
        <v>40983</v>
      </c>
      <c r="B45">
        <v>0</v>
      </c>
      <c r="C45">
        <v>505</v>
      </c>
      <c r="D45">
        <v>571.79999999999995</v>
      </c>
      <c r="E45">
        <v>462.1</v>
      </c>
      <c r="F45" s="272">
        <f t="shared" si="8"/>
        <v>571.79999999999995</v>
      </c>
      <c r="G45" s="272">
        <f t="shared" si="9"/>
        <v>967.1</v>
      </c>
      <c r="H45" s="272"/>
    </row>
    <row r="46" spans="1:8" x14ac:dyDescent="0.25">
      <c r="A46" s="5">
        <v>40990</v>
      </c>
      <c r="B46">
        <v>0</v>
      </c>
      <c r="C46">
        <v>400</v>
      </c>
      <c r="D46">
        <v>571.79999999999995</v>
      </c>
      <c r="E46">
        <v>562.1</v>
      </c>
      <c r="F46" s="272">
        <f t="shared" si="8"/>
        <v>571.79999999999995</v>
      </c>
      <c r="G46" s="272">
        <f t="shared" si="9"/>
        <v>962.1</v>
      </c>
      <c r="H46" s="272"/>
    </row>
    <row r="47" spans="1:8" x14ac:dyDescent="0.25">
      <c r="A47" s="5">
        <v>40997</v>
      </c>
      <c r="B47">
        <v>0</v>
      </c>
      <c r="C47">
        <v>500</v>
      </c>
      <c r="D47">
        <v>571.79999999999995</v>
      </c>
      <c r="E47">
        <v>562.1</v>
      </c>
      <c r="F47" s="272">
        <f t="shared" si="8"/>
        <v>571.79999999999995</v>
      </c>
      <c r="G47" s="272">
        <f t="shared" si="9"/>
        <v>1062.0999999999999</v>
      </c>
      <c r="H47" s="272"/>
    </row>
    <row r="48" spans="1:8" x14ac:dyDescent="0.25">
      <c r="A48" s="5">
        <v>41004</v>
      </c>
      <c r="B48">
        <v>0</v>
      </c>
      <c r="C48">
        <v>450</v>
      </c>
      <c r="D48">
        <v>571.79999999999995</v>
      </c>
      <c r="E48">
        <v>612.4</v>
      </c>
      <c r="F48" s="272">
        <f t="shared" si="8"/>
        <v>571.79999999999995</v>
      </c>
      <c r="G48" s="272">
        <f t="shared" si="9"/>
        <v>1062.4000000000001</v>
      </c>
      <c r="H48" s="272"/>
    </row>
    <row r="49" spans="1:8" x14ac:dyDescent="0.25">
      <c r="A49" s="5">
        <v>41011</v>
      </c>
      <c r="B49">
        <v>0</v>
      </c>
      <c r="C49">
        <v>450</v>
      </c>
      <c r="D49">
        <v>571.79999999999995</v>
      </c>
      <c r="E49">
        <v>612.4</v>
      </c>
      <c r="F49" s="272">
        <f t="shared" si="8"/>
        <v>571.79999999999995</v>
      </c>
      <c r="G49" s="272">
        <f t="shared" si="9"/>
        <v>1062.4000000000001</v>
      </c>
      <c r="H49" s="272"/>
    </row>
    <row r="50" spans="1:8" x14ac:dyDescent="0.25">
      <c r="A50" s="5">
        <v>41018</v>
      </c>
      <c r="B50">
        <v>0</v>
      </c>
      <c r="C50">
        <v>397.5</v>
      </c>
      <c r="D50">
        <v>571.79999999999995</v>
      </c>
      <c r="E50">
        <v>664.9</v>
      </c>
      <c r="F50" s="272">
        <f t="shared" si="8"/>
        <v>571.79999999999995</v>
      </c>
      <c r="G50" s="272">
        <f t="shared" si="9"/>
        <v>1062.4000000000001</v>
      </c>
      <c r="H50" s="272"/>
    </row>
    <row r="51" spans="1:8" x14ac:dyDescent="0.25">
      <c r="A51" s="5">
        <v>41025</v>
      </c>
      <c r="B51">
        <v>0</v>
      </c>
      <c r="C51">
        <v>397.5</v>
      </c>
      <c r="D51">
        <v>571.79999999999995</v>
      </c>
      <c r="E51">
        <v>716.6</v>
      </c>
      <c r="F51" s="272">
        <f t="shared" si="8"/>
        <v>571.79999999999995</v>
      </c>
      <c r="G51" s="272">
        <f t="shared" si="9"/>
        <v>1114.0999999999999</v>
      </c>
      <c r="H51" s="272"/>
    </row>
    <row r="52" spans="1:8" x14ac:dyDescent="0.25">
      <c r="A52" s="5">
        <v>41032</v>
      </c>
      <c r="B52">
        <v>0</v>
      </c>
      <c r="C52">
        <v>297.5</v>
      </c>
      <c r="D52">
        <v>571.79999999999995</v>
      </c>
      <c r="E52">
        <v>820.7</v>
      </c>
      <c r="F52" s="272">
        <f t="shared" si="8"/>
        <v>571.79999999999995</v>
      </c>
      <c r="G52" s="272">
        <f t="shared" si="9"/>
        <v>1118.2</v>
      </c>
      <c r="H52" s="272"/>
    </row>
    <row r="53" spans="1:8" x14ac:dyDescent="0.25">
      <c r="A53" s="5">
        <v>41039</v>
      </c>
      <c r="B53">
        <v>0</v>
      </c>
      <c r="C53">
        <v>344.8</v>
      </c>
      <c r="D53">
        <v>571.79999999999995</v>
      </c>
      <c r="E53">
        <v>923.4</v>
      </c>
      <c r="F53" s="272">
        <f t="shared" si="8"/>
        <v>571.79999999999995</v>
      </c>
      <c r="G53" s="272">
        <f t="shared" si="9"/>
        <v>1268.2</v>
      </c>
      <c r="H53" s="272"/>
    </row>
    <row r="54" spans="1:8" x14ac:dyDescent="0.25">
      <c r="A54" s="5">
        <v>41046</v>
      </c>
      <c r="B54">
        <v>0</v>
      </c>
      <c r="C54">
        <v>344.8</v>
      </c>
      <c r="D54">
        <v>571.79999999999995</v>
      </c>
      <c r="E54">
        <v>923.4</v>
      </c>
      <c r="F54" s="272">
        <f t="shared" si="8"/>
        <v>571.79999999999995</v>
      </c>
      <c r="G54" s="272">
        <f t="shared" si="9"/>
        <v>1268.2</v>
      </c>
      <c r="H54" s="272">
        <v>200</v>
      </c>
    </row>
    <row r="55" spans="1:8" x14ac:dyDescent="0.25">
      <c r="A55" s="5">
        <v>41053</v>
      </c>
      <c r="B55">
        <v>0</v>
      </c>
      <c r="C55">
        <v>249.4</v>
      </c>
      <c r="D55">
        <v>571.79999999999995</v>
      </c>
      <c r="E55">
        <v>1027.4000000000001</v>
      </c>
      <c r="F55" s="272">
        <f t="shared" si="8"/>
        <v>571.79999999999995</v>
      </c>
      <c r="G55" s="272">
        <f t="shared" si="9"/>
        <v>1276.8000000000002</v>
      </c>
      <c r="H55" s="272">
        <v>200</v>
      </c>
    </row>
    <row r="56" spans="1:8" x14ac:dyDescent="0.25">
      <c r="A56" s="5">
        <v>41060</v>
      </c>
      <c r="B56">
        <v>0</v>
      </c>
      <c r="C56">
        <v>200</v>
      </c>
      <c r="D56">
        <v>571.79999999999995</v>
      </c>
      <c r="E56">
        <v>1078.4000000000001</v>
      </c>
      <c r="F56" s="272">
        <f t="shared" si="8"/>
        <v>571.79999999999995</v>
      </c>
      <c r="G56" s="272">
        <f t="shared" si="9"/>
        <v>1278.4000000000001</v>
      </c>
      <c r="H56" s="272"/>
    </row>
    <row r="57" spans="1:8" x14ac:dyDescent="0.25">
      <c r="A57" s="5">
        <v>41067</v>
      </c>
      <c r="B57">
        <v>200</v>
      </c>
      <c r="C57">
        <v>147.5</v>
      </c>
      <c r="D57">
        <v>0</v>
      </c>
      <c r="E57">
        <v>52.5</v>
      </c>
      <c r="F57" s="272">
        <f t="shared" si="8"/>
        <v>200</v>
      </c>
      <c r="G57" s="272">
        <f t="shared" si="9"/>
        <v>200</v>
      </c>
      <c r="H57" s="272"/>
    </row>
    <row r="58" spans="1:8" x14ac:dyDescent="0.25">
      <c r="A58" s="5">
        <v>41074</v>
      </c>
      <c r="B58">
        <v>150</v>
      </c>
      <c r="C58">
        <v>147.5</v>
      </c>
      <c r="D58">
        <v>52.5</v>
      </c>
      <c r="E58">
        <v>52.5</v>
      </c>
      <c r="F58" s="272">
        <f t="shared" si="8"/>
        <v>202.5</v>
      </c>
      <c r="G58" s="272">
        <f t="shared" si="9"/>
        <v>200</v>
      </c>
      <c r="H58" s="272"/>
    </row>
    <row r="59" spans="1:8" x14ac:dyDescent="0.25">
      <c r="A59" s="5">
        <v>41081</v>
      </c>
      <c r="B59">
        <v>48.6</v>
      </c>
      <c r="C59">
        <v>145</v>
      </c>
      <c r="D59">
        <v>156.4</v>
      </c>
      <c r="E59">
        <v>105</v>
      </c>
      <c r="F59" s="272">
        <f t="shared" si="8"/>
        <v>205</v>
      </c>
      <c r="G59" s="272">
        <f t="shared" si="9"/>
        <v>250</v>
      </c>
      <c r="H59" s="272"/>
    </row>
    <row r="60" spans="1:8" x14ac:dyDescent="0.25">
      <c r="A60" s="5">
        <v>41088</v>
      </c>
      <c r="B60">
        <v>48.6</v>
      </c>
      <c r="C60">
        <v>245</v>
      </c>
      <c r="D60">
        <v>156.4</v>
      </c>
      <c r="E60">
        <v>105</v>
      </c>
      <c r="F60" s="272">
        <f t="shared" si="8"/>
        <v>205</v>
      </c>
      <c r="G60" s="272">
        <f t="shared" si="9"/>
        <v>350</v>
      </c>
      <c r="H60" s="272"/>
    </row>
    <row r="61" spans="1:8" x14ac:dyDescent="0.25">
      <c r="A61" s="5">
        <v>41095</v>
      </c>
      <c r="B61" s="272">
        <v>0</v>
      </c>
      <c r="C61" s="272">
        <v>245</v>
      </c>
      <c r="D61" s="272">
        <v>208.9</v>
      </c>
      <c r="E61" s="272">
        <v>154.30000000000001</v>
      </c>
      <c r="F61" s="272">
        <f t="shared" si="8"/>
        <v>208.9</v>
      </c>
      <c r="G61" s="272">
        <f t="shared" si="9"/>
        <v>399.3</v>
      </c>
      <c r="H61" s="272"/>
    </row>
    <row r="62" spans="1:8" x14ac:dyDescent="0.25">
      <c r="A62" s="5">
        <v>41102</v>
      </c>
      <c r="B62">
        <v>0</v>
      </c>
      <c r="C62">
        <v>110.8</v>
      </c>
      <c r="D62">
        <v>208.9</v>
      </c>
      <c r="E62">
        <v>237</v>
      </c>
      <c r="F62" s="272">
        <f t="shared" si="8"/>
        <v>208.9</v>
      </c>
      <c r="G62" s="272">
        <f t="shared" si="9"/>
        <v>347.8</v>
      </c>
      <c r="H62" s="272"/>
    </row>
    <row r="63" spans="1:8" x14ac:dyDescent="0.25">
      <c r="A63" s="5">
        <v>41109</v>
      </c>
      <c r="B63" s="272">
        <v>0</v>
      </c>
      <c r="C63" s="272">
        <v>50</v>
      </c>
      <c r="D63" s="272">
        <v>208.9</v>
      </c>
      <c r="E63" s="272">
        <v>362</v>
      </c>
      <c r="F63" s="272">
        <f t="shared" si="8"/>
        <v>208.9</v>
      </c>
      <c r="G63" s="272">
        <f t="shared" si="9"/>
        <v>412</v>
      </c>
      <c r="H63" s="272"/>
    </row>
    <row r="64" spans="1:8" x14ac:dyDescent="0.25">
      <c r="A64" s="5">
        <v>41116</v>
      </c>
      <c r="B64" s="272">
        <v>0</v>
      </c>
      <c r="C64" s="272">
        <v>50</v>
      </c>
      <c r="D64" s="272">
        <v>208.9</v>
      </c>
      <c r="E64" s="272">
        <v>362</v>
      </c>
      <c r="F64" s="272">
        <f t="shared" si="8"/>
        <v>208.9</v>
      </c>
      <c r="G64" s="272">
        <f t="shared" si="9"/>
        <v>412</v>
      </c>
      <c r="H64" s="272"/>
    </row>
    <row r="65" spans="1:8" x14ac:dyDescent="0.25">
      <c r="A65" s="5">
        <v>41123</v>
      </c>
      <c r="B65" s="272">
        <v>0</v>
      </c>
      <c r="C65" s="272">
        <v>100</v>
      </c>
      <c r="D65" s="272">
        <v>208.9</v>
      </c>
      <c r="E65" s="272">
        <v>362</v>
      </c>
      <c r="F65" s="272">
        <f t="shared" si="8"/>
        <v>208.9</v>
      </c>
      <c r="G65" s="272">
        <f t="shared" si="9"/>
        <v>462</v>
      </c>
      <c r="H65" s="272"/>
    </row>
    <row r="66" spans="1:8" x14ac:dyDescent="0.25">
      <c r="A66" s="5">
        <v>41130</v>
      </c>
      <c r="B66">
        <v>0</v>
      </c>
      <c r="C66">
        <v>50</v>
      </c>
      <c r="D66">
        <v>208.9</v>
      </c>
      <c r="E66">
        <v>414.3</v>
      </c>
      <c r="F66" s="272">
        <f t="shared" si="8"/>
        <v>208.9</v>
      </c>
      <c r="G66" s="272">
        <f t="shared" si="9"/>
        <v>464.3</v>
      </c>
      <c r="H66" s="272"/>
    </row>
    <row r="67" spans="1:8" x14ac:dyDescent="0.25">
      <c r="A67" s="5">
        <v>41137</v>
      </c>
      <c r="B67" s="272">
        <v>0</v>
      </c>
      <c r="C67" s="272">
        <v>100</v>
      </c>
      <c r="D67" s="272">
        <v>208.9</v>
      </c>
      <c r="E67" s="272">
        <v>414.3</v>
      </c>
      <c r="F67" s="272">
        <f t="shared" ref="F67:F98" si="10">+B67+D67</f>
        <v>208.9</v>
      </c>
      <c r="G67" s="272">
        <f t="shared" si="9"/>
        <v>514.29999999999995</v>
      </c>
      <c r="H67" s="272"/>
    </row>
    <row r="68" spans="1:8" x14ac:dyDescent="0.25">
      <c r="A68" s="5">
        <v>41144</v>
      </c>
      <c r="B68" s="272">
        <v>0</v>
      </c>
      <c r="C68" s="272">
        <v>150</v>
      </c>
      <c r="D68" s="272">
        <v>208.9</v>
      </c>
      <c r="E68" s="272">
        <v>414.3</v>
      </c>
      <c r="F68" s="272">
        <f t="shared" si="10"/>
        <v>208.9</v>
      </c>
      <c r="G68" s="272">
        <f t="shared" si="9"/>
        <v>564.29999999999995</v>
      </c>
      <c r="H68" s="272"/>
    </row>
    <row r="69" spans="1:8" x14ac:dyDescent="0.25">
      <c r="A69" s="5">
        <v>41151</v>
      </c>
      <c r="B69" s="272">
        <v>0</v>
      </c>
      <c r="C69" s="272">
        <v>47.5</v>
      </c>
      <c r="D69" s="272">
        <v>208.9</v>
      </c>
      <c r="E69" s="272">
        <v>519.29999999999995</v>
      </c>
      <c r="F69" s="272">
        <f t="shared" si="10"/>
        <v>208.9</v>
      </c>
      <c r="G69" s="272">
        <f t="shared" si="9"/>
        <v>566.79999999999995</v>
      </c>
      <c r="H69" s="272"/>
    </row>
    <row r="70" spans="1:8" x14ac:dyDescent="0.25">
      <c r="A70" s="5">
        <v>41158</v>
      </c>
      <c r="B70">
        <v>0</v>
      </c>
      <c r="C70">
        <v>47.5</v>
      </c>
      <c r="D70">
        <v>208.9</v>
      </c>
      <c r="E70">
        <v>519.29999999999995</v>
      </c>
      <c r="F70" s="272">
        <f t="shared" si="10"/>
        <v>208.9</v>
      </c>
      <c r="G70" s="272">
        <f t="shared" si="9"/>
        <v>566.79999999999995</v>
      </c>
      <c r="H70" s="272"/>
    </row>
    <row r="71" spans="1:8" x14ac:dyDescent="0.25">
      <c r="A71" s="5">
        <v>41165</v>
      </c>
      <c r="B71" s="272">
        <v>0</v>
      </c>
      <c r="C71" s="272">
        <v>47.5</v>
      </c>
      <c r="D71" s="272">
        <v>208.9</v>
      </c>
      <c r="E71" s="272">
        <v>519.29999999999995</v>
      </c>
      <c r="F71" s="272">
        <f t="shared" si="10"/>
        <v>208.9</v>
      </c>
      <c r="G71" s="272">
        <f t="shared" si="9"/>
        <v>566.79999999999995</v>
      </c>
      <c r="H71" s="272"/>
    </row>
    <row r="72" spans="1:8" x14ac:dyDescent="0.25">
      <c r="A72" s="5">
        <v>41172</v>
      </c>
      <c r="B72">
        <v>0</v>
      </c>
      <c r="C72">
        <v>0</v>
      </c>
      <c r="D72">
        <v>208.9</v>
      </c>
      <c r="E72">
        <v>571.79999999999995</v>
      </c>
      <c r="F72" s="272">
        <f t="shared" si="10"/>
        <v>208.9</v>
      </c>
      <c r="G72" s="272">
        <f t="shared" ref="G72:G103" si="11">+C72+E72</f>
        <v>571.79999999999995</v>
      </c>
      <c r="H72" s="272"/>
    </row>
    <row r="73" spans="1:8" x14ac:dyDescent="0.25">
      <c r="A73" s="5">
        <v>41179</v>
      </c>
      <c r="B73" s="272">
        <v>0</v>
      </c>
      <c r="C73" s="272">
        <v>0</v>
      </c>
      <c r="D73" s="272">
        <v>208.9</v>
      </c>
      <c r="E73" s="272">
        <v>571.79999999999995</v>
      </c>
      <c r="F73" s="272">
        <f t="shared" si="10"/>
        <v>208.9</v>
      </c>
      <c r="G73" s="272">
        <f t="shared" si="11"/>
        <v>571.79999999999995</v>
      </c>
      <c r="H73" s="272"/>
    </row>
    <row r="74" spans="1:8" x14ac:dyDescent="0.25">
      <c r="A74" s="5">
        <v>41186</v>
      </c>
      <c r="B74" s="272">
        <v>0</v>
      </c>
      <c r="C74" s="272">
        <v>0</v>
      </c>
      <c r="D74" s="272">
        <v>208.9</v>
      </c>
      <c r="E74" s="272">
        <v>571.79999999999995</v>
      </c>
      <c r="F74" s="272">
        <f t="shared" si="10"/>
        <v>208.9</v>
      </c>
      <c r="G74" s="272">
        <f t="shared" si="11"/>
        <v>571.79999999999995</v>
      </c>
      <c r="H74" s="272"/>
    </row>
    <row r="75" spans="1:8" x14ac:dyDescent="0.25">
      <c r="A75" s="5">
        <v>41193</v>
      </c>
      <c r="B75" s="272">
        <v>0</v>
      </c>
      <c r="C75" s="272">
        <v>0</v>
      </c>
      <c r="D75" s="272">
        <v>208.9</v>
      </c>
      <c r="E75" s="272">
        <v>571.79999999999995</v>
      </c>
      <c r="F75" s="272">
        <f t="shared" si="10"/>
        <v>208.9</v>
      </c>
      <c r="G75" s="272">
        <f t="shared" si="11"/>
        <v>571.79999999999995</v>
      </c>
      <c r="H75" s="272"/>
    </row>
    <row r="76" spans="1:8" x14ac:dyDescent="0.25">
      <c r="A76" s="5">
        <v>41200</v>
      </c>
      <c r="B76" s="272">
        <v>0</v>
      </c>
      <c r="C76" s="272">
        <v>0</v>
      </c>
      <c r="D76" s="272">
        <v>208.9</v>
      </c>
      <c r="E76" s="272">
        <v>571.79999999999995</v>
      </c>
      <c r="F76" s="272">
        <f t="shared" si="10"/>
        <v>208.9</v>
      </c>
      <c r="G76" s="272">
        <f t="shared" si="11"/>
        <v>571.79999999999995</v>
      </c>
      <c r="H76" s="272"/>
    </row>
    <row r="77" spans="1:8" x14ac:dyDescent="0.25">
      <c r="A77" s="5">
        <v>41207</v>
      </c>
      <c r="B77">
        <v>0</v>
      </c>
      <c r="C77">
        <v>0</v>
      </c>
      <c r="D77">
        <v>208.9</v>
      </c>
      <c r="E77">
        <v>571.79999999999995</v>
      </c>
      <c r="F77" s="272">
        <f t="shared" si="10"/>
        <v>208.9</v>
      </c>
      <c r="G77" s="272">
        <f t="shared" si="11"/>
        <v>571.79999999999995</v>
      </c>
      <c r="H77" s="272"/>
    </row>
    <row r="78" spans="1:8" x14ac:dyDescent="0.25">
      <c r="A78" s="5">
        <v>41214</v>
      </c>
      <c r="B78" s="272">
        <v>0</v>
      </c>
      <c r="C78" s="272">
        <v>0</v>
      </c>
      <c r="D78" s="272">
        <v>208.9</v>
      </c>
      <c r="E78" s="272">
        <v>571.79999999999995</v>
      </c>
      <c r="F78" s="272">
        <f t="shared" si="10"/>
        <v>208.9</v>
      </c>
      <c r="G78" s="272">
        <f t="shared" si="11"/>
        <v>571.79999999999995</v>
      </c>
      <c r="H78" s="272"/>
    </row>
    <row r="79" spans="1:8" x14ac:dyDescent="0.25">
      <c r="A79" s="5">
        <v>41221</v>
      </c>
      <c r="B79" s="272">
        <v>0</v>
      </c>
      <c r="C79" s="272">
        <v>0</v>
      </c>
      <c r="D79" s="272">
        <v>208.9</v>
      </c>
      <c r="E79" s="272">
        <v>571.79999999999995</v>
      </c>
      <c r="F79" s="272">
        <f t="shared" si="10"/>
        <v>208.9</v>
      </c>
      <c r="G79" s="272">
        <f t="shared" si="11"/>
        <v>571.79999999999995</v>
      </c>
      <c r="H79" s="272"/>
    </row>
    <row r="80" spans="1:8" x14ac:dyDescent="0.25">
      <c r="A80" s="5">
        <v>41228</v>
      </c>
      <c r="B80">
        <v>0</v>
      </c>
      <c r="C80">
        <v>0</v>
      </c>
      <c r="D80">
        <v>208.9</v>
      </c>
      <c r="E80">
        <v>571.79999999999995</v>
      </c>
      <c r="F80" s="272">
        <f t="shared" si="10"/>
        <v>208.9</v>
      </c>
      <c r="G80" s="272">
        <f t="shared" si="11"/>
        <v>571.79999999999995</v>
      </c>
      <c r="H80" s="272"/>
    </row>
    <row r="81" spans="1:8" x14ac:dyDescent="0.25">
      <c r="A81" s="5">
        <v>41235</v>
      </c>
      <c r="B81" s="272">
        <v>0</v>
      </c>
      <c r="C81" s="272">
        <v>0</v>
      </c>
      <c r="D81" s="272">
        <v>208.9</v>
      </c>
      <c r="E81" s="272">
        <v>571.79999999999995</v>
      </c>
      <c r="F81" s="272">
        <f t="shared" si="10"/>
        <v>208.9</v>
      </c>
      <c r="G81" s="272">
        <f t="shared" si="11"/>
        <v>571.79999999999995</v>
      </c>
      <c r="H81" s="272"/>
    </row>
    <row r="82" spans="1:8" x14ac:dyDescent="0.25">
      <c r="A82" s="5">
        <v>41242</v>
      </c>
      <c r="B82">
        <v>0</v>
      </c>
      <c r="C82">
        <v>0</v>
      </c>
      <c r="D82">
        <v>208.9</v>
      </c>
      <c r="E82">
        <v>571.79999999999995</v>
      </c>
      <c r="F82" s="272">
        <f t="shared" si="10"/>
        <v>208.9</v>
      </c>
      <c r="G82" s="272">
        <f t="shared" si="11"/>
        <v>571.79999999999995</v>
      </c>
      <c r="H82" s="272"/>
    </row>
    <row r="83" spans="1:8" x14ac:dyDescent="0.25">
      <c r="A83" s="5">
        <v>41249</v>
      </c>
      <c r="B83">
        <v>0</v>
      </c>
      <c r="C83">
        <v>0</v>
      </c>
      <c r="D83">
        <v>208.9</v>
      </c>
      <c r="E83">
        <v>571.79999999999995</v>
      </c>
      <c r="F83" s="272">
        <f t="shared" si="10"/>
        <v>208.9</v>
      </c>
      <c r="G83" s="272">
        <f t="shared" si="11"/>
        <v>571.79999999999995</v>
      </c>
      <c r="H83" s="272"/>
    </row>
    <row r="84" spans="1:8" x14ac:dyDescent="0.25">
      <c r="A84" s="5">
        <v>41256</v>
      </c>
      <c r="B84">
        <v>0</v>
      </c>
      <c r="C84">
        <v>0</v>
      </c>
      <c r="D84">
        <v>208.9</v>
      </c>
      <c r="E84">
        <v>571.79999999999995</v>
      </c>
      <c r="F84" s="272">
        <f t="shared" si="10"/>
        <v>208.9</v>
      </c>
      <c r="G84" s="272">
        <f t="shared" si="11"/>
        <v>571.79999999999995</v>
      </c>
      <c r="H84" s="272"/>
    </row>
    <row r="85" spans="1:8" x14ac:dyDescent="0.25">
      <c r="A85" s="5">
        <v>41263</v>
      </c>
      <c r="B85">
        <v>0</v>
      </c>
      <c r="C85">
        <v>0</v>
      </c>
      <c r="D85">
        <v>208.9</v>
      </c>
      <c r="E85">
        <v>571.79999999999995</v>
      </c>
      <c r="F85" s="272">
        <f t="shared" si="10"/>
        <v>208.9</v>
      </c>
      <c r="G85" s="272">
        <f t="shared" si="11"/>
        <v>571.79999999999995</v>
      </c>
      <c r="H85" s="272"/>
    </row>
    <row r="86" spans="1:8" x14ac:dyDescent="0.25">
      <c r="A86" s="5">
        <v>41270</v>
      </c>
      <c r="B86">
        <v>0</v>
      </c>
      <c r="C86">
        <v>0</v>
      </c>
      <c r="D86">
        <v>208.9</v>
      </c>
      <c r="E86">
        <v>571.79999999999995</v>
      </c>
      <c r="F86" s="272">
        <f t="shared" si="10"/>
        <v>208.9</v>
      </c>
      <c r="G86" s="272">
        <f t="shared" si="11"/>
        <v>571.79999999999995</v>
      </c>
      <c r="H86" s="272"/>
    </row>
    <row r="87" spans="1:8" x14ac:dyDescent="0.25">
      <c r="A87" s="5">
        <v>41277</v>
      </c>
      <c r="B87">
        <v>0</v>
      </c>
      <c r="C87">
        <v>0</v>
      </c>
      <c r="D87">
        <v>208.9</v>
      </c>
      <c r="E87">
        <v>571.79999999999995</v>
      </c>
      <c r="F87" s="272">
        <f t="shared" si="10"/>
        <v>208.9</v>
      </c>
      <c r="G87" s="272">
        <f t="shared" si="11"/>
        <v>571.79999999999995</v>
      </c>
      <c r="H87" s="272"/>
    </row>
    <row r="88" spans="1:8" x14ac:dyDescent="0.25">
      <c r="A88" s="5">
        <v>41284</v>
      </c>
      <c r="B88">
        <v>0</v>
      </c>
      <c r="C88">
        <v>0</v>
      </c>
      <c r="D88">
        <v>208.9</v>
      </c>
      <c r="E88">
        <v>571.79999999999995</v>
      </c>
      <c r="F88" s="272">
        <f t="shared" si="10"/>
        <v>208.9</v>
      </c>
      <c r="G88" s="272">
        <f t="shared" si="11"/>
        <v>571.79999999999995</v>
      </c>
      <c r="H88" s="272"/>
    </row>
    <row r="89" spans="1:8" x14ac:dyDescent="0.25">
      <c r="A89" s="5">
        <v>41291</v>
      </c>
      <c r="B89">
        <v>0</v>
      </c>
      <c r="C89">
        <v>0</v>
      </c>
      <c r="D89">
        <v>208.9</v>
      </c>
      <c r="E89">
        <v>571.79999999999995</v>
      </c>
      <c r="F89" s="272">
        <f t="shared" si="10"/>
        <v>208.9</v>
      </c>
      <c r="G89" s="272">
        <f t="shared" si="11"/>
        <v>571.79999999999995</v>
      </c>
      <c r="H89" s="272"/>
    </row>
    <row r="90" spans="1:8" x14ac:dyDescent="0.25">
      <c r="A90" s="5">
        <v>41298</v>
      </c>
      <c r="B90">
        <v>0</v>
      </c>
      <c r="C90">
        <v>0</v>
      </c>
      <c r="D90">
        <v>208.9</v>
      </c>
      <c r="E90">
        <v>571.79999999999995</v>
      </c>
      <c r="F90" s="272">
        <f t="shared" si="10"/>
        <v>208.9</v>
      </c>
      <c r="G90" s="272">
        <f t="shared" si="11"/>
        <v>571.79999999999995</v>
      </c>
      <c r="H90" s="272"/>
    </row>
    <row r="91" spans="1:8" x14ac:dyDescent="0.25">
      <c r="A91" s="5">
        <v>41305</v>
      </c>
      <c r="B91">
        <v>0</v>
      </c>
      <c r="C91">
        <v>0</v>
      </c>
      <c r="D91">
        <v>208.9</v>
      </c>
      <c r="E91">
        <v>571.79999999999995</v>
      </c>
      <c r="F91" s="272">
        <f t="shared" si="10"/>
        <v>208.9</v>
      </c>
      <c r="G91" s="272">
        <f t="shared" si="11"/>
        <v>571.79999999999995</v>
      </c>
      <c r="H91" s="272"/>
    </row>
    <row r="92" spans="1:8" x14ac:dyDescent="0.25">
      <c r="A92" s="5">
        <v>41312</v>
      </c>
      <c r="B92">
        <v>0</v>
      </c>
      <c r="C92">
        <v>0</v>
      </c>
      <c r="D92">
        <v>208.9</v>
      </c>
      <c r="E92">
        <v>571.79999999999995</v>
      </c>
      <c r="F92" s="272">
        <f t="shared" si="10"/>
        <v>208.9</v>
      </c>
      <c r="G92" s="272">
        <f t="shared" si="11"/>
        <v>571.79999999999995</v>
      </c>
      <c r="H92" s="272"/>
    </row>
    <row r="93" spans="1:8" x14ac:dyDescent="0.25">
      <c r="A93" s="5">
        <v>41319</v>
      </c>
      <c r="B93">
        <v>0</v>
      </c>
      <c r="C93">
        <v>0</v>
      </c>
      <c r="D93">
        <v>208.9</v>
      </c>
      <c r="E93">
        <v>571.79999999999995</v>
      </c>
      <c r="F93" s="272">
        <f t="shared" si="10"/>
        <v>208.9</v>
      </c>
      <c r="G93" s="272">
        <f t="shared" si="11"/>
        <v>571.79999999999995</v>
      </c>
      <c r="H93" s="272"/>
    </row>
    <row r="94" spans="1:8" x14ac:dyDescent="0.25">
      <c r="A94" s="5">
        <v>41326</v>
      </c>
      <c r="B94">
        <v>0</v>
      </c>
      <c r="C94">
        <v>0</v>
      </c>
      <c r="D94">
        <v>208.9</v>
      </c>
      <c r="E94">
        <v>571.79999999999995</v>
      </c>
      <c r="F94" s="272">
        <f t="shared" si="10"/>
        <v>208.9</v>
      </c>
      <c r="G94" s="272">
        <f t="shared" si="11"/>
        <v>571.79999999999995</v>
      </c>
      <c r="H94" s="272"/>
    </row>
    <row r="95" spans="1:8" x14ac:dyDescent="0.25">
      <c r="A95" s="5">
        <v>41333</v>
      </c>
      <c r="B95">
        <v>0</v>
      </c>
      <c r="C95">
        <v>0</v>
      </c>
      <c r="D95">
        <v>208.9</v>
      </c>
      <c r="E95">
        <v>571.79999999999995</v>
      </c>
      <c r="F95" s="272">
        <f t="shared" si="10"/>
        <v>208.9</v>
      </c>
      <c r="G95" s="272">
        <f t="shared" si="11"/>
        <v>571.79999999999995</v>
      </c>
      <c r="H95" s="272"/>
    </row>
    <row r="96" spans="1:8" x14ac:dyDescent="0.25">
      <c r="A96" s="5">
        <v>41340</v>
      </c>
      <c r="B96">
        <v>0</v>
      </c>
      <c r="C96">
        <v>0</v>
      </c>
      <c r="D96">
        <v>208.9</v>
      </c>
      <c r="E96">
        <v>571.79999999999995</v>
      </c>
      <c r="F96" s="272">
        <f t="shared" si="10"/>
        <v>208.9</v>
      </c>
      <c r="G96" s="272">
        <f t="shared" si="11"/>
        <v>571.79999999999995</v>
      </c>
      <c r="H96" s="272"/>
    </row>
    <row r="97" spans="1:8" x14ac:dyDescent="0.25">
      <c r="A97" s="5">
        <v>41347</v>
      </c>
      <c r="B97">
        <v>0</v>
      </c>
      <c r="C97">
        <v>0</v>
      </c>
      <c r="D97">
        <v>208.9</v>
      </c>
      <c r="E97">
        <v>571.79999999999995</v>
      </c>
      <c r="F97" s="272">
        <f t="shared" si="10"/>
        <v>208.9</v>
      </c>
      <c r="G97" s="272">
        <f t="shared" si="11"/>
        <v>571.79999999999995</v>
      </c>
      <c r="H97" s="272"/>
    </row>
    <row r="98" spans="1:8" x14ac:dyDescent="0.25">
      <c r="A98" s="5">
        <v>41354</v>
      </c>
      <c r="B98">
        <v>0</v>
      </c>
      <c r="C98">
        <v>0</v>
      </c>
      <c r="D98">
        <v>208.9</v>
      </c>
      <c r="E98">
        <v>571.79999999999995</v>
      </c>
      <c r="F98" s="272">
        <f t="shared" si="10"/>
        <v>208.9</v>
      </c>
      <c r="G98" s="272">
        <f t="shared" si="11"/>
        <v>571.79999999999995</v>
      </c>
    </row>
    <row r="99" spans="1:8" x14ac:dyDescent="0.25">
      <c r="A99" s="5">
        <v>41361</v>
      </c>
      <c r="B99">
        <v>0</v>
      </c>
      <c r="C99">
        <v>0</v>
      </c>
      <c r="D99">
        <v>208.9</v>
      </c>
      <c r="E99">
        <v>571.79999999999995</v>
      </c>
      <c r="F99" s="272">
        <f t="shared" ref="F99:F109" si="12">+B99+D99</f>
        <v>208.9</v>
      </c>
      <c r="G99" s="272">
        <f t="shared" si="11"/>
        <v>571.79999999999995</v>
      </c>
    </row>
    <row r="100" spans="1:8" x14ac:dyDescent="0.25">
      <c r="A100" s="5">
        <v>41368</v>
      </c>
      <c r="B100">
        <v>0</v>
      </c>
      <c r="C100">
        <v>0</v>
      </c>
      <c r="D100">
        <v>208.9</v>
      </c>
      <c r="E100">
        <v>571.79999999999995</v>
      </c>
      <c r="F100" s="272">
        <f t="shared" si="12"/>
        <v>208.9</v>
      </c>
      <c r="G100" s="272">
        <f t="shared" si="11"/>
        <v>571.79999999999995</v>
      </c>
    </row>
    <row r="101" spans="1:8" x14ac:dyDescent="0.25">
      <c r="A101" s="5">
        <v>41375</v>
      </c>
      <c r="B101">
        <v>0</v>
      </c>
      <c r="C101">
        <v>0</v>
      </c>
      <c r="D101">
        <v>208.9</v>
      </c>
      <c r="E101">
        <v>571.79999999999995</v>
      </c>
      <c r="F101" s="272">
        <f t="shared" si="12"/>
        <v>208.9</v>
      </c>
      <c r="G101" s="272">
        <f t="shared" si="11"/>
        <v>571.79999999999995</v>
      </c>
    </row>
    <row r="102" spans="1:8" x14ac:dyDescent="0.25">
      <c r="A102" s="5">
        <v>41382</v>
      </c>
      <c r="B102">
        <v>0</v>
      </c>
      <c r="C102">
        <v>0</v>
      </c>
      <c r="D102">
        <v>208.9</v>
      </c>
      <c r="E102">
        <v>571.79999999999995</v>
      </c>
      <c r="F102" s="272">
        <f t="shared" si="12"/>
        <v>208.9</v>
      </c>
      <c r="G102" s="272">
        <f t="shared" si="11"/>
        <v>571.79999999999995</v>
      </c>
    </row>
    <row r="103" spans="1:8" x14ac:dyDescent="0.25">
      <c r="A103" s="5">
        <v>41389</v>
      </c>
      <c r="B103">
        <v>0</v>
      </c>
      <c r="C103">
        <v>0</v>
      </c>
      <c r="D103">
        <v>208.9</v>
      </c>
      <c r="E103">
        <v>571.79999999999995</v>
      </c>
      <c r="F103" s="272">
        <f t="shared" si="12"/>
        <v>208.9</v>
      </c>
      <c r="G103" s="272">
        <f t="shared" si="11"/>
        <v>571.79999999999995</v>
      </c>
    </row>
    <row r="104" spans="1:8" x14ac:dyDescent="0.25">
      <c r="A104" s="5">
        <v>41396</v>
      </c>
      <c r="B104">
        <v>0</v>
      </c>
      <c r="C104">
        <v>0</v>
      </c>
      <c r="D104">
        <v>208.9</v>
      </c>
      <c r="E104">
        <v>571.79999999999995</v>
      </c>
      <c r="F104" s="272">
        <f t="shared" si="12"/>
        <v>208.9</v>
      </c>
      <c r="G104" s="272">
        <f t="shared" ref="G104:G109" si="13">+C104+E104</f>
        <v>571.79999999999995</v>
      </c>
    </row>
    <row r="105" spans="1:8" x14ac:dyDescent="0.25">
      <c r="A105" s="5">
        <v>41403</v>
      </c>
      <c r="B105">
        <v>0</v>
      </c>
      <c r="C105">
        <v>0</v>
      </c>
      <c r="D105">
        <v>208.9</v>
      </c>
      <c r="E105">
        <v>571.79999999999995</v>
      </c>
      <c r="F105" s="272">
        <f t="shared" si="12"/>
        <v>208.9</v>
      </c>
      <c r="G105" s="272">
        <f t="shared" si="13"/>
        <v>571.79999999999995</v>
      </c>
    </row>
    <row r="106" spans="1:8" x14ac:dyDescent="0.25">
      <c r="A106" s="5">
        <v>41410</v>
      </c>
      <c r="B106">
        <v>0</v>
      </c>
      <c r="C106">
        <v>0</v>
      </c>
      <c r="D106">
        <v>208.9</v>
      </c>
      <c r="E106">
        <v>571.79999999999995</v>
      </c>
      <c r="F106" s="272">
        <f t="shared" si="12"/>
        <v>208.9</v>
      </c>
      <c r="G106" s="272">
        <f t="shared" si="13"/>
        <v>571.79999999999995</v>
      </c>
    </row>
    <row r="107" spans="1:8" x14ac:dyDescent="0.25">
      <c r="A107" s="5">
        <v>41417</v>
      </c>
      <c r="B107">
        <v>0</v>
      </c>
      <c r="C107">
        <v>0</v>
      </c>
      <c r="D107">
        <v>208.9</v>
      </c>
      <c r="E107">
        <v>571.79999999999995</v>
      </c>
      <c r="F107" s="272">
        <f t="shared" si="12"/>
        <v>208.9</v>
      </c>
      <c r="G107" s="272">
        <f t="shared" si="13"/>
        <v>571.79999999999995</v>
      </c>
    </row>
    <row r="108" spans="1:8" x14ac:dyDescent="0.25">
      <c r="A108" s="5">
        <v>41424</v>
      </c>
      <c r="B108">
        <v>0</v>
      </c>
      <c r="C108">
        <v>0</v>
      </c>
      <c r="D108">
        <v>208.9</v>
      </c>
      <c r="E108">
        <v>571.79999999999995</v>
      </c>
      <c r="F108" s="272">
        <f t="shared" si="12"/>
        <v>208.9</v>
      </c>
      <c r="G108" s="272">
        <f t="shared" si="13"/>
        <v>571.79999999999995</v>
      </c>
    </row>
    <row r="109" spans="1:8" x14ac:dyDescent="0.25">
      <c r="A109" s="5">
        <v>41431</v>
      </c>
      <c r="B109">
        <v>0</v>
      </c>
      <c r="C109">
        <v>200</v>
      </c>
      <c r="D109">
        <v>0</v>
      </c>
      <c r="E109">
        <v>0</v>
      </c>
      <c r="F109" s="272">
        <f t="shared" si="12"/>
        <v>0</v>
      </c>
      <c r="G109" s="272">
        <f t="shared" si="13"/>
        <v>200</v>
      </c>
    </row>
    <row r="110" spans="1:8" x14ac:dyDescent="0.25">
      <c r="A110" s="5">
        <v>41438</v>
      </c>
    </row>
    <row r="111" spans="1:8" x14ac:dyDescent="0.25">
      <c r="A111" s="5">
        <v>41445</v>
      </c>
      <c r="B111">
        <v>0</v>
      </c>
      <c r="C111">
        <v>48.6</v>
      </c>
      <c r="D111">
        <v>0</v>
      </c>
      <c r="E111">
        <v>156.4</v>
      </c>
      <c r="F111" s="272">
        <f t="shared" ref="F111:G113" si="14">+B111+D111</f>
        <v>0</v>
      </c>
      <c r="G111" s="272">
        <f t="shared" si="14"/>
        <v>205</v>
      </c>
    </row>
    <row r="112" spans="1:8" x14ac:dyDescent="0.25">
      <c r="A112" s="5">
        <v>41452</v>
      </c>
      <c r="B112">
        <v>0</v>
      </c>
      <c r="C112">
        <v>48.6</v>
      </c>
      <c r="D112">
        <v>0</v>
      </c>
      <c r="E112">
        <v>156.4</v>
      </c>
      <c r="F112" s="272">
        <f t="shared" si="14"/>
        <v>0</v>
      </c>
      <c r="G112" s="272">
        <f t="shared" si="14"/>
        <v>205</v>
      </c>
    </row>
    <row r="113" spans="1:10" x14ac:dyDescent="0.25">
      <c r="A113" s="5">
        <v>41459</v>
      </c>
      <c r="B113">
        <v>0</v>
      </c>
      <c r="C113">
        <v>0</v>
      </c>
      <c r="D113">
        <v>0</v>
      </c>
      <c r="E113">
        <v>208.9</v>
      </c>
      <c r="F113" s="272">
        <f t="shared" si="14"/>
        <v>0</v>
      </c>
      <c r="G113" s="272">
        <f t="shared" si="14"/>
        <v>208.9</v>
      </c>
    </row>
    <row r="114" spans="1:10" x14ac:dyDescent="0.25">
      <c r="A114" s="5">
        <v>41466</v>
      </c>
      <c r="B114">
        <v>0</v>
      </c>
      <c r="C114">
        <v>0</v>
      </c>
      <c r="D114">
        <v>0</v>
      </c>
      <c r="E114">
        <v>208.9</v>
      </c>
      <c r="F114" s="272">
        <f>+B114+D114</f>
        <v>0</v>
      </c>
      <c r="G114" s="272">
        <f>+C114+E114</f>
        <v>208.9</v>
      </c>
    </row>
    <row r="115" spans="1:10" x14ac:dyDescent="0.25">
      <c r="A115" s="5">
        <v>41473</v>
      </c>
      <c r="B115">
        <v>0</v>
      </c>
      <c r="C115">
        <v>0</v>
      </c>
      <c r="D115">
        <v>0</v>
      </c>
      <c r="E115">
        <v>208.9</v>
      </c>
      <c r="F115" s="272">
        <f>+B115+D115</f>
        <v>0</v>
      </c>
      <c r="G115" s="272">
        <f>+C115+E115</f>
        <v>208.9</v>
      </c>
    </row>
    <row r="116" spans="1:10" x14ac:dyDescent="0.25">
      <c r="A116" s="5">
        <v>41480</v>
      </c>
    </row>
    <row r="117" spans="1:10" x14ac:dyDescent="0.25">
      <c r="A117" s="5">
        <v>41487</v>
      </c>
      <c r="B117">
        <v>0</v>
      </c>
      <c r="C117">
        <v>0</v>
      </c>
      <c r="D117">
        <v>0</v>
      </c>
      <c r="E117">
        <v>208.9</v>
      </c>
      <c r="F117" s="272">
        <f t="shared" ref="F117:G119" si="15">+B117+D117</f>
        <v>0</v>
      </c>
      <c r="G117" s="272">
        <f t="shared" si="15"/>
        <v>208.9</v>
      </c>
    </row>
    <row r="118" spans="1:10" x14ac:dyDescent="0.25">
      <c r="A118" s="5">
        <v>41494</v>
      </c>
      <c r="B118">
        <v>0</v>
      </c>
      <c r="C118">
        <v>0</v>
      </c>
      <c r="D118">
        <v>0</v>
      </c>
      <c r="E118">
        <v>208.9</v>
      </c>
      <c r="F118" s="272">
        <f t="shared" si="15"/>
        <v>0</v>
      </c>
      <c r="G118" s="272">
        <f t="shared" si="15"/>
        <v>208.9</v>
      </c>
    </row>
    <row r="119" spans="1:10" x14ac:dyDescent="0.25">
      <c r="A119" s="5">
        <v>41501</v>
      </c>
      <c r="B119">
        <v>0</v>
      </c>
      <c r="C119">
        <v>0</v>
      </c>
      <c r="D119">
        <v>0</v>
      </c>
      <c r="E119">
        <v>208.9</v>
      </c>
      <c r="F119" s="272">
        <f t="shared" si="15"/>
        <v>0</v>
      </c>
      <c r="G119" s="272">
        <f t="shared" si="15"/>
        <v>208.9</v>
      </c>
    </row>
    <row r="120" spans="1:10" x14ac:dyDescent="0.25">
      <c r="A120" s="5">
        <v>41508</v>
      </c>
      <c r="B120">
        <v>0</v>
      </c>
      <c r="C120">
        <v>0</v>
      </c>
      <c r="D120">
        <v>0</v>
      </c>
      <c r="E120">
        <v>208.9</v>
      </c>
      <c r="F120" s="272">
        <f t="shared" ref="F120:G124" si="16">+B120+D120</f>
        <v>0</v>
      </c>
      <c r="G120" s="272">
        <f t="shared" si="16"/>
        <v>208.9</v>
      </c>
    </row>
    <row r="121" spans="1:10" x14ac:dyDescent="0.25">
      <c r="A121" s="5">
        <v>41515</v>
      </c>
      <c r="B121">
        <v>0</v>
      </c>
      <c r="C121">
        <v>0</v>
      </c>
      <c r="D121">
        <v>0</v>
      </c>
      <c r="E121">
        <v>208.9</v>
      </c>
      <c r="F121" s="272">
        <f t="shared" si="16"/>
        <v>0</v>
      </c>
      <c r="G121" s="272">
        <f t="shared" si="16"/>
        <v>208.9</v>
      </c>
    </row>
    <row r="122" spans="1:10" x14ac:dyDescent="0.25">
      <c r="A122" s="5">
        <v>41522</v>
      </c>
      <c r="B122">
        <v>0</v>
      </c>
      <c r="C122">
        <v>0</v>
      </c>
      <c r="D122">
        <v>0</v>
      </c>
      <c r="E122">
        <v>208.9</v>
      </c>
      <c r="F122" s="272">
        <f t="shared" si="16"/>
        <v>0</v>
      </c>
      <c r="G122" s="272">
        <f t="shared" si="16"/>
        <v>208.9</v>
      </c>
    </row>
    <row r="123" spans="1:10" x14ac:dyDescent="0.25">
      <c r="A123" s="5">
        <v>41529</v>
      </c>
      <c r="B123">
        <v>0</v>
      </c>
      <c r="C123">
        <v>0</v>
      </c>
      <c r="D123">
        <v>0</v>
      </c>
      <c r="E123">
        <v>208.9</v>
      </c>
      <c r="F123" s="272">
        <f t="shared" si="16"/>
        <v>0</v>
      </c>
      <c r="G123" s="272">
        <f t="shared" si="16"/>
        <v>208.9</v>
      </c>
    </row>
    <row r="124" spans="1:10" x14ac:dyDescent="0.25">
      <c r="A124" s="5">
        <v>41536</v>
      </c>
      <c r="B124">
        <v>0</v>
      </c>
      <c r="C124">
        <v>0</v>
      </c>
      <c r="D124">
        <v>0</v>
      </c>
      <c r="E124">
        <v>208.9</v>
      </c>
      <c r="F124" s="272">
        <f t="shared" si="16"/>
        <v>0</v>
      </c>
      <c r="G124" s="272">
        <f t="shared" si="16"/>
        <v>208.9</v>
      </c>
    </row>
    <row r="125" spans="1:10" ht="15" x14ac:dyDescent="0.25">
      <c r="A125" s="5">
        <v>41543</v>
      </c>
      <c r="B125">
        <v>0</v>
      </c>
      <c r="C125">
        <v>0</v>
      </c>
      <c r="D125">
        <v>0</v>
      </c>
      <c r="E125">
        <v>208.9</v>
      </c>
      <c r="F125" s="272">
        <f t="shared" ref="F125:G129" si="17">+B125+D125</f>
        <v>0</v>
      </c>
      <c r="G125" s="272">
        <f t="shared" si="17"/>
        <v>208.9</v>
      </c>
      <c r="J125" s="271"/>
    </row>
    <row r="126" spans="1:10" x14ac:dyDescent="0.25">
      <c r="A126" s="5">
        <v>41550</v>
      </c>
      <c r="B126">
        <v>0</v>
      </c>
      <c r="C126">
        <v>0</v>
      </c>
      <c r="D126">
        <v>0</v>
      </c>
      <c r="E126">
        <v>208.9</v>
      </c>
      <c r="F126" s="272">
        <f t="shared" si="17"/>
        <v>0</v>
      </c>
      <c r="G126" s="272">
        <f t="shared" si="17"/>
        <v>208.9</v>
      </c>
    </row>
    <row r="127" spans="1:10" x14ac:dyDescent="0.25">
      <c r="A127" s="5">
        <v>41557</v>
      </c>
      <c r="F127" s="272"/>
      <c r="G127" s="272"/>
    </row>
    <row r="128" spans="1:10" x14ac:dyDescent="0.25">
      <c r="A128" s="5">
        <v>41564</v>
      </c>
      <c r="F128" s="272"/>
      <c r="G128" s="272"/>
    </row>
    <row r="129" spans="1:12" x14ac:dyDescent="0.25">
      <c r="A129" s="5">
        <v>41571</v>
      </c>
      <c r="B129">
        <v>0</v>
      </c>
      <c r="C129">
        <v>0</v>
      </c>
      <c r="D129">
        <v>0</v>
      </c>
      <c r="E129">
        <v>208.9</v>
      </c>
      <c r="F129" s="272">
        <f t="shared" si="17"/>
        <v>0</v>
      </c>
      <c r="G129" s="272">
        <f t="shared" si="17"/>
        <v>208.9</v>
      </c>
    </row>
    <row r="130" spans="1:12" x14ac:dyDescent="0.25">
      <c r="A130" s="5">
        <v>41578</v>
      </c>
      <c r="B130">
        <v>0</v>
      </c>
      <c r="C130">
        <v>0</v>
      </c>
      <c r="D130">
        <v>0</v>
      </c>
      <c r="E130">
        <v>208.9</v>
      </c>
      <c r="F130" s="272">
        <f t="shared" ref="F130:G132" si="18">+B130+D130</f>
        <v>0</v>
      </c>
      <c r="G130" s="272">
        <f t="shared" si="18"/>
        <v>208.9</v>
      </c>
    </row>
    <row r="131" spans="1:12" ht="15" x14ac:dyDescent="0.25">
      <c r="A131" s="5">
        <v>41585</v>
      </c>
      <c r="B131">
        <v>0</v>
      </c>
      <c r="C131">
        <v>0</v>
      </c>
      <c r="D131">
        <v>0</v>
      </c>
      <c r="E131">
        <v>208.9</v>
      </c>
      <c r="F131" s="272">
        <f t="shared" si="18"/>
        <v>0</v>
      </c>
      <c r="G131" s="272">
        <f t="shared" si="18"/>
        <v>208.9</v>
      </c>
      <c r="J131" s="271"/>
    </row>
    <row r="132" spans="1:12" x14ac:dyDescent="0.25">
      <c r="A132" s="5">
        <v>41592</v>
      </c>
      <c r="B132">
        <v>0</v>
      </c>
      <c r="C132">
        <v>0</v>
      </c>
      <c r="D132">
        <v>0</v>
      </c>
      <c r="E132">
        <v>208.9</v>
      </c>
      <c r="F132" s="272">
        <f t="shared" si="18"/>
        <v>0</v>
      </c>
      <c r="G132" s="272">
        <f t="shared" si="18"/>
        <v>208.9</v>
      </c>
    </row>
    <row r="133" spans="1:12" x14ac:dyDescent="0.25">
      <c r="A133" s="5">
        <v>41599</v>
      </c>
      <c r="B133">
        <v>0</v>
      </c>
      <c r="C133">
        <v>0</v>
      </c>
      <c r="D133">
        <v>0</v>
      </c>
      <c r="E133">
        <v>208.9</v>
      </c>
      <c r="F133" s="272">
        <f t="shared" ref="F133:G135" si="19">+B133+D133</f>
        <v>0</v>
      </c>
      <c r="G133" s="272">
        <f t="shared" si="19"/>
        <v>208.9</v>
      </c>
    </row>
    <row r="134" spans="1:12" x14ac:dyDescent="0.25">
      <c r="A134" s="5">
        <v>41606</v>
      </c>
      <c r="B134">
        <v>0</v>
      </c>
      <c r="C134">
        <v>0</v>
      </c>
      <c r="D134">
        <v>0</v>
      </c>
      <c r="E134">
        <v>209.9</v>
      </c>
      <c r="F134" s="272">
        <f t="shared" si="19"/>
        <v>0</v>
      </c>
      <c r="G134" s="272">
        <f t="shared" si="19"/>
        <v>209.9</v>
      </c>
    </row>
    <row r="135" spans="1:12" x14ac:dyDescent="0.25">
      <c r="A135" s="5">
        <v>41613</v>
      </c>
      <c r="B135">
        <v>0</v>
      </c>
      <c r="C135">
        <v>0</v>
      </c>
      <c r="D135">
        <v>0</v>
      </c>
      <c r="E135">
        <v>208.9</v>
      </c>
      <c r="F135" s="272">
        <f t="shared" si="19"/>
        <v>0</v>
      </c>
      <c r="G135" s="272">
        <f t="shared" si="19"/>
        <v>208.9</v>
      </c>
    </row>
    <row r="136" spans="1:12" x14ac:dyDescent="0.25">
      <c r="A136" s="5">
        <v>41620</v>
      </c>
      <c r="B136">
        <v>0</v>
      </c>
      <c r="C136">
        <v>0</v>
      </c>
      <c r="D136">
        <v>0</v>
      </c>
      <c r="E136">
        <v>208.9</v>
      </c>
      <c r="F136" s="272">
        <f t="shared" ref="F136:G138" si="20">+B136+D136</f>
        <v>0</v>
      </c>
      <c r="G136" s="272">
        <f t="shared" si="20"/>
        <v>208.9</v>
      </c>
    </row>
    <row r="137" spans="1:12" x14ac:dyDescent="0.25">
      <c r="A137" s="5">
        <v>41627</v>
      </c>
      <c r="B137">
        <v>0</v>
      </c>
      <c r="C137">
        <v>0</v>
      </c>
      <c r="D137">
        <v>0</v>
      </c>
      <c r="E137">
        <v>208.9</v>
      </c>
      <c r="F137" s="272">
        <f t="shared" si="20"/>
        <v>0</v>
      </c>
      <c r="G137" s="272">
        <f t="shared" si="20"/>
        <v>208.9</v>
      </c>
    </row>
    <row r="138" spans="1:12" x14ac:dyDescent="0.25">
      <c r="A138" s="5">
        <v>41634</v>
      </c>
      <c r="B138">
        <v>0</v>
      </c>
      <c r="C138">
        <v>0</v>
      </c>
      <c r="D138">
        <v>0</v>
      </c>
      <c r="E138">
        <v>208.9</v>
      </c>
      <c r="F138" s="272">
        <f t="shared" si="20"/>
        <v>0</v>
      </c>
      <c r="G138" s="272">
        <f t="shared" si="20"/>
        <v>208.9</v>
      </c>
    </row>
    <row r="139" spans="1:12" x14ac:dyDescent="0.25">
      <c r="A139" s="5">
        <v>41641</v>
      </c>
      <c r="B139">
        <v>0</v>
      </c>
      <c r="C139">
        <v>0</v>
      </c>
      <c r="D139">
        <v>0</v>
      </c>
      <c r="E139">
        <v>208.9</v>
      </c>
      <c r="F139" s="272">
        <f t="shared" ref="F139:G141" si="21">+B139+D139</f>
        <v>0</v>
      </c>
      <c r="G139" s="272">
        <f t="shared" si="21"/>
        <v>208.9</v>
      </c>
    </row>
    <row r="140" spans="1:12" x14ac:dyDescent="0.25">
      <c r="A140" s="5">
        <v>41648</v>
      </c>
      <c r="B140">
        <v>0</v>
      </c>
      <c r="C140">
        <v>0</v>
      </c>
      <c r="D140">
        <v>0</v>
      </c>
      <c r="E140">
        <v>208.9</v>
      </c>
      <c r="F140" s="272">
        <f t="shared" si="21"/>
        <v>0</v>
      </c>
      <c r="G140" s="272">
        <f t="shared" si="21"/>
        <v>208.9</v>
      </c>
    </row>
    <row r="141" spans="1:12" x14ac:dyDescent="0.25">
      <c r="A141" s="5">
        <v>41655</v>
      </c>
      <c r="B141">
        <v>0</v>
      </c>
      <c r="C141">
        <v>0</v>
      </c>
      <c r="D141">
        <v>0</v>
      </c>
      <c r="E141">
        <v>208.9</v>
      </c>
      <c r="F141" s="272">
        <f t="shared" si="21"/>
        <v>0</v>
      </c>
      <c r="G141" s="272">
        <f t="shared" si="21"/>
        <v>208.9</v>
      </c>
    </row>
    <row r="142" spans="1:12" x14ac:dyDescent="0.25">
      <c r="A142" s="5">
        <v>41662</v>
      </c>
      <c r="B142">
        <v>0</v>
      </c>
      <c r="C142">
        <v>0</v>
      </c>
      <c r="D142">
        <v>0</v>
      </c>
      <c r="E142">
        <v>208.9</v>
      </c>
      <c r="F142" s="272">
        <f t="shared" ref="F142:G146" si="22">+B142+D142</f>
        <v>0</v>
      </c>
      <c r="G142" s="272">
        <f t="shared" si="22"/>
        <v>208.9</v>
      </c>
    </row>
    <row r="143" spans="1:12" ht="15" x14ac:dyDescent="0.25">
      <c r="A143" s="5">
        <v>41669</v>
      </c>
      <c r="B143">
        <v>0</v>
      </c>
      <c r="C143">
        <v>0</v>
      </c>
      <c r="D143">
        <v>0</v>
      </c>
      <c r="E143">
        <v>208.9</v>
      </c>
      <c r="F143" s="272">
        <f t="shared" si="22"/>
        <v>0</v>
      </c>
      <c r="G143" s="272">
        <f t="shared" si="22"/>
        <v>208.9</v>
      </c>
      <c r="I143" s="271"/>
      <c r="L143" s="271"/>
    </row>
    <row r="144" spans="1:12" x14ac:dyDescent="0.25">
      <c r="A144" s="5">
        <v>41676</v>
      </c>
      <c r="B144">
        <v>0</v>
      </c>
      <c r="C144">
        <v>0</v>
      </c>
      <c r="D144">
        <v>0</v>
      </c>
      <c r="E144">
        <v>208.9</v>
      </c>
      <c r="F144" s="272">
        <f t="shared" si="22"/>
        <v>0</v>
      </c>
      <c r="G144" s="272">
        <f t="shared" si="22"/>
        <v>208.9</v>
      </c>
    </row>
    <row r="145" spans="1:7" x14ac:dyDescent="0.25">
      <c r="A145" s="5">
        <v>41683</v>
      </c>
      <c r="B145">
        <v>0</v>
      </c>
      <c r="C145">
        <v>0</v>
      </c>
      <c r="D145">
        <v>0</v>
      </c>
      <c r="E145">
        <v>208.9</v>
      </c>
      <c r="F145" s="272">
        <f t="shared" si="22"/>
        <v>0</v>
      </c>
      <c r="G145" s="272">
        <f t="shared" si="22"/>
        <v>208.9</v>
      </c>
    </row>
    <row r="146" spans="1:7" x14ac:dyDescent="0.25">
      <c r="A146" s="5">
        <v>41690</v>
      </c>
      <c r="B146">
        <v>0</v>
      </c>
      <c r="C146">
        <v>0</v>
      </c>
      <c r="D146">
        <v>0</v>
      </c>
      <c r="E146">
        <v>208.9</v>
      </c>
      <c r="F146" s="272">
        <f t="shared" si="22"/>
        <v>0</v>
      </c>
      <c r="G146" s="272">
        <f t="shared" si="22"/>
        <v>208.9</v>
      </c>
    </row>
    <row r="147" spans="1:7" x14ac:dyDescent="0.25">
      <c r="A147" s="5">
        <v>41697</v>
      </c>
      <c r="B147">
        <v>0</v>
      </c>
      <c r="C147">
        <v>0</v>
      </c>
      <c r="D147">
        <v>0</v>
      </c>
      <c r="E147">
        <v>208.9</v>
      </c>
      <c r="F147" s="272">
        <f t="shared" ref="F147:G149" si="23">+B147+D147</f>
        <v>0</v>
      </c>
      <c r="G147" s="272">
        <f t="shared" si="23"/>
        <v>208.9</v>
      </c>
    </row>
    <row r="148" spans="1:7" x14ac:dyDescent="0.25">
      <c r="A148" s="5">
        <v>41704</v>
      </c>
      <c r="B148">
        <v>0</v>
      </c>
      <c r="C148">
        <v>0</v>
      </c>
      <c r="D148">
        <v>0</v>
      </c>
      <c r="E148">
        <v>208.9</v>
      </c>
      <c r="F148" s="272">
        <f t="shared" si="23"/>
        <v>0</v>
      </c>
      <c r="G148" s="272">
        <f t="shared" si="23"/>
        <v>208.9</v>
      </c>
    </row>
    <row r="149" spans="1:7" x14ac:dyDescent="0.25">
      <c r="A149" s="5">
        <v>41711</v>
      </c>
      <c r="B149">
        <v>0</v>
      </c>
      <c r="C149">
        <v>0</v>
      </c>
      <c r="D149">
        <v>0</v>
      </c>
      <c r="E149">
        <v>208.9</v>
      </c>
      <c r="F149" s="272">
        <f t="shared" si="23"/>
        <v>0</v>
      </c>
      <c r="G149" s="272">
        <f t="shared" si="23"/>
        <v>208.9</v>
      </c>
    </row>
    <row r="150" spans="1:7" x14ac:dyDescent="0.25">
      <c r="A150" s="5">
        <v>41718</v>
      </c>
      <c r="B150">
        <v>0</v>
      </c>
      <c r="C150">
        <v>0</v>
      </c>
      <c r="D150">
        <v>0</v>
      </c>
      <c r="E150">
        <v>208.9</v>
      </c>
      <c r="F150" s="272">
        <f t="shared" ref="F150:G152" si="24">+B150+D150</f>
        <v>0</v>
      </c>
      <c r="G150" s="272">
        <f t="shared" si="24"/>
        <v>208.9</v>
      </c>
    </row>
    <row r="151" spans="1:7" x14ac:dyDescent="0.25">
      <c r="A151" s="5">
        <v>41725</v>
      </c>
      <c r="B151">
        <v>0</v>
      </c>
      <c r="C151">
        <v>0</v>
      </c>
      <c r="D151">
        <v>0</v>
      </c>
      <c r="E151">
        <v>208.9</v>
      </c>
      <c r="F151" s="272">
        <f t="shared" si="24"/>
        <v>0</v>
      </c>
      <c r="G151" s="272">
        <f t="shared" si="24"/>
        <v>208.9</v>
      </c>
    </row>
    <row r="152" spans="1:7" x14ac:dyDescent="0.25">
      <c r="A152" s="5">
        <v>41732</v>
      </c>
      <c r="B152">
        <v>0</v>
      </c>
      <c r="C152">
        <v>0</v>
      </c>
      <c r="D152">
        <v>0</v>
      </c>
      <c r="E152">
        <v>208.9</v>
      </c>
      <c r="F152" s="272">
        <f t="shared" si="24"/>
        <v>0</v>
      </c>
      <c r="G152" s="272">
        <f t="shared" si="24"/>
        <v>208.9</v>
      </c>
    </row>
    <row r="153" spans="1:7" x14ac:dyDescent="0.25">
      <c r="A153" s="5">
        <v>41739</v>
      </c>
      <c r="B153">
        <v>0</v>
      </c>
      <c r="C153">
        <v>0</v>
      </c>
      <c r="D153">
        <v>0</v>
      </c>
      <c r="E153">
        <v>208.9</v>
      </c>
      <c r="F153" s="272">
        <f t="shared" ref="F153:G155" si="25">+B153+D153</f>
        <v>0</v>
      </c>
      <c r="G153" s="272">
        <f t="shared" si="25"/>
        <v>208.9</v>
      </c>
    </row>
    <row r="154" spans="1:7" x14ac:dyDescent="0.25">
      <c r="A154" s="5">
        <v>41746</v>
      </c>
      <c r="B154">
        <v>0</v>
      </c>
      <c r="C154">
        <v>0</v>
      </c>
      <c r="D154">
        <v>0</v>
      </c>
      <c r="E154">
        <v>208.9</v>
      </c>
      <c r="F154" s="272">
        <f t="shared" si="25"/>
        <v>0</v>
      </c>
      <c r="G154" s="272">
        <f t="shared" si="25"/>
        <v>208.9</v>
      </c>
    </row>
    <row r="155" spans="1:7" x14ac:dyDescent="0.25">
      <c r="A155" s="5">
        <v>41753</v>
      </c>
      <c r="B155">
        <v>0</v>
      </c>
      <c r="C155">
        <v>0</v>
      </c>
      <c r="D155">
        <v>0</v>
      </c>
      <c r="E155">
        <v>208.9</v>
      </c>
      <c r="F155" s="272">
        <f t="shared" si="25"/>
        <v>0</v>
      </c>
      <c r="G155" s="272">
        <f t="shared" si="25"/>
        <v>208.9</v>
      </c>
    </row>
    <row r="156" spans="1:7" x14ac:dyDescent="0.25">
      <c r="A156" s="5">
        <v>41760</v>
      </c>
      <c r="B156">
        <v>0</v>
      </c>
      <c r="C156">
        <v>0</v>
      </c>
      <c r="D156">
        <v>52.5</v>
      </c>
      <c r="E156">
        <v>208.9</v>
      </c>
      <c r="F156" s="272">
        <f t="shared" ref="F156:G162" si="26">+B156+D156</f>
        <v>52.5</v>
      </c>
      <c r="G156" s="272">
        <f t="shared" si="26"/>
        <v>208.9</v>
      </c>
    </row>
    <row r="157" spans="1:7" x14ac:dyDescent="0.25">
      <c r="A157" s="5">
        <v>41767</v>
      </c>
      <c r="F157" s="272">
        <f t="shared" si="26"/>
        <v>0</v>
      </c>
      <c r="G157" s="272">
        <f t="shared" si="26"/>
        <v>0</v>
      </c>
    </row>
    <row r="158" spans="1:7" x14ac:dyDescent="0.25">
      <c r="A158" s="5">
        <v>41774</v>
      </c>
      <c r="B158">
        <v>0</v>
      </c>
      <c r="C158">
        <v>0</v>
      </c>
      <c r="D158">
        <v>52.5</v>
      </c>
      <c r="E158">
        <v>208.9</v>
      </c>
      <c r="F158" s="272">
        <f t="shared" si="26"/>
        <v>52.5</v>
      </c>
      <c r="G158" s="272">
        <f t="shared" si="26"/>
        <v>208.9</v>
      </c>
    </row>
    <row r="159" spans="1:7" x14ac:dyDescent="0.25">
      <c r="A159" s="5">
        <v>41781</v>
      </c>
      <c r="B159">
        <v>0</v>
      </c>
      <c r="C159">
        <v>0</v>
      </c>
      <c r="D159">
        <v>52.5</v>
      </c>
      <c r="E159">
        <v>208.9</v>
      </c>
      <c r="F159" s="272">
        <f t="shared" si="26"/>
        <v>52.5</v>
      </c>
      <c r="G159" s="272">
        <f t="shared" si="26"/>
        <v>208.9</v>
      </c>
    </row>
    <row r="160" spans="1:7" x14ac:dyDescent="0.25">
      <c r="A160" s="5">
        <v>41788</v>
      </c>
      <c r="B160">
        <v>0</v>
      </c>
      <c r="C160">
        <v>0</v>
      </c>
      <c r="D160">
        <v>52.5</v>
      </c>
      <c r="E160">
        <v>208.9</v>
      </c>
      <c r="F160" s="272">
        <f t="shared" si="26"/>
        <v>52.5</v>
      </c>
      <c r="G160" s="272">
        <f t="shared" si="26"/>
        <v>208.9</v>
      </c>
    </row>
    <row r="161" spans="1:7" x14ac:dyDescent="0.25">
      <c r="A161" s="5">
        <v>41795</v>
      </c>
      <c r="B161">
        <v>50</v>
      </c>
      <c r="C161">
        <v>0</v>
      </c>
      <c r="D161">
        <v>0</v>
      </c>
      <c r="E161">
        <v>0</v>
      </c>
      <c r="F161" s="272">
        <f t="shared" si="26"/>
        <v>50</v>
      </c>
      <c r="G161" s="272">
        <f t="shared" si="26"/>
        <v>0</v>
      </c>
    </row>
    <row r="162" spans="1:7" x14ac:dyDescent="0.25">
      <c r="A162" s="5">
        <v>41802</v>
      </c>
      <c r="B162">
        <v>0</v>
      </c>
      <c r="C162">
        <v>0</v>
      </c>
      <c r="D162">
        <v>52.5</v>
      </c>
      <c r="E162">
        <v>0</v>
      </c>
      <c r="F162" s="272">
        <f t="shared" si="26"/>
        <v>52.5</v>
      </c>
      <c r="G162" s="272">
        <f t="shared" si="26"/>
        <v>0</v>
      </c>
    </row>
    <row r="163" spans="1:7" x14ac:dyDescent="0.25">
      <c r="A163" s="5">
        <v>41809</v>
      </c>
    </row>
    <row r="164" spans="1:7" x14ac:dyDescent="0.25">
      <c r="A164" s="5">
        <v>41816</v>
      </c>
    </row>
    <row r="165" spans="1:7" x14ac:dyDescent="0.25">
      <c r="A165" s="5">
        <v>41823</v>
      </c>
    </row>
    <row r="166" spans="1:7" x14ac:dyDescent="0.25">
      <c r="A166" s="5">
        <v>41830</v>
      </c>
    </row>
    <row r="167" spans="1:7" x14ac:dyDescent="0.25">
      <c r="A167" s="5">
        <v>41837</v>
      </c>
    </row>
    <row r="168" spans="1:7" x14ac:dyDescent="0.25">
      <c r="A168" s="5">
        <v>41844</v>
      </c>
    </row>
    <row r="169" spans="1:7" x14ac:dyDescent="0.25">
      <c r="A169" s="5">
        <v>41851</v>
      </c>
    </row>
    <row r="170" spans="1:7" x14ac:dyDescent="0.25">
      <c r="A170" s="5">
        <v>41858</v>
      </c>
    </row>
    <row r="171" spans="1:7" x14ac:dyDescent="0.25">
      <c r="A171" s="5">
        <v>41865</v>
      </c>
    </row>
    <row r="172" spans="1:7" x14ac:dyDescent="0.25">
      <c r="A172" s="5">
        <v>41872</v>
      </c>
    </row>
    <row r="173" spans="1:7" x14ac:dyDescent="0.25">
      <c r="A173" s="5">
        <v>41879</v>
      </c>
    </row>
    <row r="174" spans="1:7" x14ac:dyDescent="0.25">
      <c r="A174" s="5">
        <v>41886</v>
      </c>
    </row>
    <row r="175" spans="1:7" x14ac:dyDescent="0.25">
      <c r="A175" s="5">
        <v>41893</v>
      </c>
    </row>
    <row r="176" spans="1:7" x14ac:dyDescent="0.25">
      <c r="A176" s="5">
        <v>41900</v>
      </c>
    </row>
    <row r="177" spans="1:5" x14ac:dyDescent="0.25">
      <c r="A177" s="5">
        <v>41907</v>
      </c>
    </row>
    <row r="178" spans="1:5" x14ac:dyDescent="0.25">
      <c r="A178" s="5">
        <v>41914</v>
      </c>
    </row>
    <row r="179" spans="1:5" x14ac:dyDescent="0.25">
      <c r="A179" s="5">
        <v>41921</v>
      </c>
    </row>
    <row r="180" spans="1:5" x14ac:dyDescent="0.25">
      <c r="A180" s="5">
        <v>41928</v>
      </c>
    </row>
    <row r="181" spans="1:5" x14ac:dyDescent="0.25">
      <c r="A181" s="5">
        <v>41935</v>
      </c>
    </row>
    <row r="182" spans="1:5" x14ac:dyDescent="0.25">
      <c r="A182" s="5">
        <v>41942</v>
      </c>
    </row>
    <row r="183" spans="1:5" x14ac:dyDescent="0.25">
      <c r="A183" s="5">
        <v>41949</v>
      </c>
    </row>
    <row r="184" spans="1:5" x14ac:dyDescent="0.25">
      <c r="A184" s="5">
        <v>41956</v>
      </c>
    </row>
    <row r="185" spans="1:5" x14ac:dyDescent="0.25">
      <c r="A185" s="5">
        <v>41963</v>
      </c>
    </row>
    <row r="186" spans="1:5" x14ac:dyDescent="0.25">
      <c r="A186" s="5">
        <v>41970</v>
      </c>
    </row>
    <row r="187" spans="1:5" x14ac:dyDescent="0.25">
      <c r="A187" s="5">
        <v>41977</v>
      </c>
    </row>
    <row r="188" spans="1:5" x14ac:dyDescent="0.25">
      <c r="A188" s="5">
        <v>41984</v>
      </c>
    </row>
    <row r="189" spans="1:5" x14ac:dyDescent="0.25">
      <c r="A189" s="5">
        <v>41991</v>
      </c>
    </row>
    <row r="190" spans="1:5" x14ac:dyDescent="0.25">
      <c r="A190" s="5">
        <v>41998</v>
      </c>
    </row>
    <row r="191" spans="1:5" x14ac:dyDescent="0.25">
      <c r="A191" s="5">
        <v>42005</v>
      </c>
      <c r="B191">
        <v>50</v>
      </c>
      <c r="C191">
        <v>0</v>
      </c>
      <c r="D191">
        <v>0</v>
      </c>
      <c r="E191">
        <v>0</v>
      </c>
    </row>
    <row r="192" spans="1:5" x14ac:dyDescent="0.25">
      <c r="A192" s="5">
        <v>42012</v>
      </c>
    </row>
    <row r="193" spans="1:1" x14ac:dyDescent="0.25">
      <c r="A193" s="5">
        <v>42019</v>
      </c>
    </row>
    <row r="194" spans="1:1" x14ac:dyDescent="0.25">
      <c r="A194" s="5">
        <v>42026</v>
      </c>
    </row>
    <row r="195" spans="1:1" x14ac:dyDescent="0.25">
      <c r="A195" s="5">
        <v>42033</v>
      </c>
    </row>
    <row r="196" spans="1:1" x14ac:dyDescent="0.25">
      <c r="A196" s="5">
        <v>42040</v>
      </c>
    </row>
    <row r="197" spans="1:1" x14ac:dyDescent="0.25">
      <c r="A197" s="5">
        <v>42047</v>
      </c>
    </row>
    <row r="198" spans="1:1" x14ac:dyDescent="0.25">
      <c r="A198" s="5">
        <v>42054</v>
      </c>
    </row>
    <row r="199" spans="1:1" x14ac:dyDescent="0.25">
      <c r="A199" s="5">
        <v>42061</v>
      </c>
    </row>
    <row r="200" spans="1:1" x14ac:dyDescent="0.25">
      <c r="A200" s="5">
        <v>42068</v>
      </c>
    </row>
    <row r="201" spans="1:1" x14ac:dyDescent="0.25">
      <c r="A201" s="5">
        <v>42075</v>
      </c>
    </row>
    <row r="202" spans="1:1" x14ac:dyDescent="0.25">
      <c r="A202" s="5">
        <v>42082</v>
      </c>
    </row>
    <row r="203" spans="1:1" x14ac:dyDescent="0.25">
      <c r="A203" s="5">
        <v>42089</v>
      </c>
    </row>
    <row r="204" spans="1:1" x14ac:dyDescent="0.25">
      <c r="A204" s="5">
        <v>42096</v>
      </c>
    </row>
    <row r="205" spans="1:1" x14ac:dyDescent="0.25">
      <c r="A205" s="5">
        <v>42103</v>
      </c>
    </row>
    <row r="206" spans="1:1" x14ac:dyDescent="0.25">
      <c r="A206" s="5">
        <v>42110</v>
      </c>
    </row>
    <row r="207" spans="1:1" x14ac:dyDescent="0.25">
      <c r="A207" s="5">
        <v>42117</v>
      </c>
    </row>
    <row r="208" spans="1:1" x14ac:dyDescent="0.25">
      <c r="A208" s="5">
        <v>42124</v>
      </c>
    </row>
    <row r="209" spans="1:1" x14ac:dyDescent="0.25">
      <c r="A209" s="5">
        <v>42131</v>
      </c>
    </row>
    <row r="210" spans="1:1" x14ac:dyDescent="0.25">
      <c r="A210" s="5">
        <v>42138</v>
      </c>
    </row>
    <row r="211" spans="1:1" x14ac:dyDescent="0.25">
      <c r="A211" s="5">
        <v>42145</v>
      </c>
    </row>
    <row r="212" spans="1:1" x14ac:dyDescent="0.25">
      <c r="A212" s="5">
        <v>42152</v>
      </c>
    </row>
    <row r="213" spans="1:1" x14ac:dyDescent="0.25">
      <c r="A213" s="5">
        <v>42159</v>
      </c>
    </row>
    <row r="214" spans="1:1" x14ac:dyDescent="0.25">
      <c r="A214" s="5">
        <v>42166</v>
      </c>
    </row>
    <row r="215" spans="1:1" x14ac:dyDescent="0.25">
      <c r="A215" s="5">
        <v>42173</v>
      </c>
    </row>
    <row r="216" spans="1:1" x14ac:dyDescent="0.25">
      <c r="A216" s="5">
        <v>42180</v>
      </c>
    </row>
    <row r="217" spans="1:1" x14ac:dyDescent="0.25">
      <c r="A217" s="5">
        <v>42187</v>
      </c>
    </row>
    <row r="218" spans="1:1" x14ac:dyDescent="0.25">
      <c r="A218" s="5">
        <v>42194</v>
      </c>
    </row>
    <row r="219" spans="1:1" x14ac:dyDescent="0.25">
      <c r="A219" s="5">
        <v>42201</v>
      </c>
    </row>
    <row r="220" spans="1:1" x14ac:dyDescent="0.25">
      <c r="A220" s="5">
        <v>42208</v>
      </c>
    </row>
    <row r="221" spans="1:1" x14ac:dyDescent="0.25">
      <c r="A221" s="5">
        <v>42215</v>
      </c>
    </row>
    <row r="222" spans="1:1" x14ac:dyDescent="0.25">
      <c r="A222" s="5">
        <v>42222</v>
      </c>
    </row>
    <row r="223" spans="1:1" x14ac:dyDescent="0.25">
      <c r="A223" s="5">
        <v>42229</v>
      </c>
    </row>
    <row r="224" spans="1:1" x14ac:dyDescent="0.25">
      <c r="A224" s="5">
        <v>42236</v>
      </c>
    </row>
    <row r="225" spans="1:7" x14ac:dyDescent="0.25">
      <c r="A225" s="5">
        <v>42243</v>
      </c>
    </row>
    <row r="226" spans="1:7" x14ac:dyDescent="0.25">
      <c r="A226" s="5">
        <v>42250</v>
      </c>
    </row>
    <row r="227" spans="1:7" x14ac:dyDescent="0.25">
      <c r="A227" s="5">
        <v>42257</v>
      </c>
    </row>
    <row r="228" spans="1:7" x14ac:dyDescent="0.25">
      <c r="A228" s="5">
        <v>42264</v>
      </c>
    </row>
    <row r="229" spans="1:7" x14ac:dyDescent="0.25">
      <c r="A229" s="5">
        <v>42271</v>
      </c>
    </row>
    <row r="230" spans="1:7" x14ac:dyDescent="0.25">
      <c r="A230" s="5">
        <v>42278</v>
      </c>
    </row>
    <row r="231" spans="1:7" x14ac:dyDescent="0.25">
      <c r="A231" s="5">
        <v>42285</v>
      </c>
    </row>
    <row r="232" spans="1:7" x14ac:dyDescent="0.25">
      <c r="A232" s="5">
        <v>42292</v>
      </c>
    </row>
    <row r="233" spans="1:7" x14ac:dyDescent="0.25">
      <c r="A233" s="5">
        <v>42299</v>
      </c>
    </row>
    <row r="234" spans="1:7" x14ac:dyDescent="0.25">
      <c r="A234" s="5">
        <v>42306</v>
      </c>
    </row>
    <row r="235" spans="1:7" x14ac:dyDescent="0.25">
      <c r="A235" s="5">
        <v>42313</v>
      </c>
    </row>
    <row r="236" spans="1:7" x14ac:dyDescent="0.25">
      <c r="A236" s="5">
        <v>42320</v>
      </c>
    </row>
    <row r="237" spans="1:7" x14ac:dyDescent="0.25">
      <c r="A237" s="5">
        <v>42327</v>
      </c>
    </row>
    <row r="238" spans="1:7" x14ac:dyDescent="0.25">
      <c r="A238" s="5">
        <v>42334</v>
      </c>
    </row>
    <row r="239" spans="1:7" x14ac:dyDescent="0.25">
      <c r="A239" s="5">
        <v>42341</v>
      </c>
    </row>
    <row r="240" spans="1:7" x14ac:dyDescent="0.25">
      <c r="A240" s="5">
        <v>42348</v>
      </c>
      <c r="B240">
        <v>0</v>
      </c>
      <c r="C240">
        <v>0</v>
      </c>
      <c r="D240">
        <v>50</v>
      </c>
      <c r="E240">
        <v>0</v>
      </c>
      <c r="F240">
        <f t="shared" ref="F240:G243" si="27">B240+D240</f>
        <v>50</v>
      </c>
      <c r="G240">
        <f t="shared" si="27"/>
        <v>0</v>
      </c>
    </row>
    <row r="241" spans="1:7" x14ac:dyDescent="0.25">
      <c r="A241" s="5">
        <v>42355</v>
      </c>
      <c r="B241">
        <v>0</v>
      </c>
      <c r="C241">
        <v>0</v>
      </c>
      <c r="D241">
        <v>50</v>
      </c>
      <c r="E241">
        <v>0</v>
      </c>
      <c r="F241">
        <f t="shared" si="27"/>
        <v>50</v>
      </c>
      <c r="G241">
        <f t="shared" si="27"/>
        <v>0</v>
      </c>
    </row>
    <row r="242" spans="1:7" x14ac:dyDescent="0.25">
      <c r="A242" s="5">
        <v>42362</v>
      </c>
      <c r="B242">
        <v>0</v>
      </c>
      <c r="C242">
        <v>0</v>
      </c>
      <c r="D242">
        <v>50</v>
      </c>
      <c r="E242">
        <v>0</v>
      </c>
      <c r="F242">
        <f t="shared" si="27"/>
        <v>50</v>
      </c>
      <c r="G242">
        <f t="shared" si="27"/>
        <v>0</v>
      </c>
    </row>
    <row r="243" spans="1:7" x14ac:dyDescent="0.25">
      <c r="A243" s="5">
        <v>42369</v>
      </c>
      <c r="B243">
        <v>0</v>
      </c>
      <c r="C243">
        <v>50</v>
      </c>
      <c r="D243">
        <v>50</v>
      </c>
      <c r="E243">
        <v>0</v>
      </c>
      <c r="F243">
        <f t="shared" si="27"/>
        <v>50</v>
      </c>
      <c r="G243">
        <f t="shared" si="27"/>
        <v>50</v>
      </c>
    </row>
    <row r="244" spans="1:7" x14ac:dyDescent="0.25">
      <c r="A244" s="5">
        <v>42376</v>
      </c>
    </row>
    <row r="245" spans="1:7" x14ac:dyDescent="0.25">
      <c r="A245" s="5">
        <v>42383</v>
      </c>
    </row>
    <row r="246" spans="1:7" x14ac:dyDescent="0.25">
      <c r="A246" s="5">
        <v>42390</v>
      </c>
    </row>
    <row r="247" spans="1:7" x14ac:dyDescent="0.25">
      <c r="A247" s="5">
        <v>42397</v>
      </c>
    </row>
    <row r="248" spans="1:7" x14ac:dyDescent="0.25">
      <c r="A248" s="5">
        <v>42404</v>
      </c>
    </row>
    <row r="249" spans="1:7" x14ac:dyDescent="0.25">
      <c r="A249" s="5">
        <v>42411</v>
      </c>
    </row>
    <row r="250" spans="1:7" x14ac:dyDescent="0.25">
      <c r="A250" s="5">
        <v>42418</v>
      </c>
    </row>
    <row r="251" spans="1:7" x14ac:dyDescent="0.25">
      <c r="A251" s="5">
        <v>42425</v>
      </c>
      <c r="B251">
        <v>0</v>
      </c>
      <c r="C251">
        <v>0</v>
      </c>
      <c r="D251">
        <v>50</v>
      </c>
      <c r="E251">
        <v>52.5</v>
      </c>
      <c r="F251">
        <f>B251+D251</f>
        <v>50</v>
      </c>
      <c r="G251">
        <f>C251+E251</f>
        <v>52.5</v>
      </c>
    </row>
    <row r="252" spans="1:7" x14ac:dyDescent="0.25">
      <c r="A252" s="5">
        <v>42432</v>
      </c>
    </row>
    <row r="253" spans="1:7" x14ac:dyDescent="0.25">
      <c r="A253" s="5">
        <v>42439</v>
      </c>
    </row>
    <row r="254" spans="1:7" x14ac:dyDescent="0.25">
      <c r="A254" s="5">
        <v>42446</v>
      </c>
    </row>
    <row r="255" spans="1:7" x14ac:dyDescent="0.25">
      <c r="A255" s="5">
        <v>42453</v>
      </c>
    </row>
    <row r="256" spans="1:7" x14ac:dyDescent="0.25">
      <c r="A256" s="5">
        <v>42460</v>
      </c>
    </row>
    <row r="257" spans="1:1" x14ac:dyDescent="0.25">
      <c r="A257" s="5">
        <v>42467</v>
      </c>
    </row>
    <row r="258" spans="1:1" x14ac:dyDescent="0.25">
      <c r="A258" s="5">
        <v>42474</v>
      </c>
    </row>
    <row r="259" spans="1:1" x14ac:dyDescent="0.25">
      <c r="A259" s="5">
        <v>42481</v>
      </c>
    </row>
    <row r="260" spans="1:1" x14ac:dyDescent="0.25">
      <c r="A260" s="5">
        <v>42488</v>
      </c>
    </row>
    <row r="261" spans="1:1" x14ac:dyDescent="0.25">
      <c r="A261" s="5">
        <v>42495</v>
      </c>
    </row>
    <row r="262" spans="1:1" x14ac:dyDescent="0.25">
      <c r="A262" s="5">
        <v>42502</v>
      </c>
    </row>
    <row r="263" spans="1:1" x14ac:dyDescent="0.25">
      <c r="A263" s="5">
        <v>42509</v>
      </c>
    </row>
    <row r="264" spans="1:1" x14ac:dyDescent="0.25">
      <c r="A264" s="5">
        <v>42516</v>
      </c>
    </row>
    <row r="265" spans="1:1" x14ac:dyDescent="0.25">
      <c r="A265" s="5">
        <v>42523</v>
      </c>
    </row>
    <row r="266" spans="1:1" x14ac:dyDescent="0.25">
      <c r="A266" s="5">
        <v>42530</v>
      </c>
    </row>
    <row r="267" spans="1:1" x14ac:dyDescent="0.25">
      <c r="A267" s="5">
        <v>42537</v>
      </c>
    </row>
    <row r="268" spans="1:1" x14ac:dyDescent="0.25">
      <c r="A268" s="5">
        <v>42544</v>
      </c>
    </row>
    <row r="269" spans="1:1" x14ac:dyDescent="0.25">
      <c r="A269" s="5">
        <v>42551</v>
      </c>
    </row>
    <row r="270" spans="1:1" x14ac:dyDescent="0.25">
      <c r="A270" s="5">
        <v>42558</v>
      </c>
    </row>
    <row r="271" spans="1:1" x14ac:dyDescent="0.25">
      <c r="A271" s="5">
        <v>42565</v>
      </c>
    </row>
    <row r="272" spans="1:1" x14ac:dyDescent="0.25">
      <c r="A272" s="5">
        <v>42572</v>
      </c>
    </row>
    <row r="273" spans="1:1" x14ac:dyDescent="0.25">
      <c r="A273" s="5">
        <v>42579</v>
      </c>
    </row>
    <row r="274" spans="1:1" x14ac:dyDescent="0.25">
      <c r="A274" s="5">
        <v>42586</v>
      </c>
    </row>
    <row r="275" spans="1:1" x14ac:dyDescent="0.25">
      <c r="A275" s="5">
        <v>42593</v>
      </c>
    </row>
    <row r="276" spans="1:1" x14ac:dyDescent="0.25">
      <c r="A276" s="5">
        <v>42600</v>
      </c>
    </row>
    <row r="277" spans="1:1" x14ac:dyDescent="0.25">
      <c r="A277" s="5">
        <v>42607</v>
      </c>
    </row>
    <row r="278" spans="1:1" x14ac:dyDescent="0.25">
      <c r="A278" s="5">
        <v>42614</v>
      </c>
    </row>
    <row r="279" spans="1:1" x14ac:dyDescent="0.25">
      <c r="A279" s="5">
        <v>42621</v>
      </c>
    </row>
    <row r="280" spans="1:1" x14ac:dyDescent="0.25">
      <c r="A280" s="5">
        <v>42628</v>
      </c>
    </row>
    <row r="281" spans="1:1" x14ac:dyDescent="0.25">
      <c r="A281" s="5">
        <v>42635</v>
      </c>
    </row>
    <row r="282" spans="1:1" x14ac:dyDescent="0.25">
      <c r="A282" s="5">
        <v>42642</v>
      </c>
    </row>
    <row r="283" spans="1:1" x14ac:dyDescent="0.25">
      <c r="A283" s="5">
        <v>42649</v>
      </c>
    </row>
    <row r="284" spans="1:1" x14ac:dyDescent="0.25">
      <c r="A284" s="5">
        <v>42656</v>
      </c>
    </row>
    <row r="285" spans="1:1" x14ac:dyDescent="0.25">
      <c r="A285" s="5">
        <v>42663</v>
      </c>
    </row>
    <row r="286" spans="1:1" x14ac:dyDescent="0.25">
      <c r="A286" s="5">
        <v>42670</v>
      </c>
    </row>
    <row r="287" spans="1:1" x14ac:dyDescent="0.25">
      <c r="A287" s="5">
        <v>42677</v>
      </c>
    </row>
    <row r="288" spans="1:1" x14ac:dyDescent="0.25">
      <c r="A288" s="5">
        <v>42684</v>
      </c>
    </row>
    <row r="289" spans="1:7" x14ac:dyDescent="0.25">
      <c r="A289" s="5">
        <v>42691</v>
      </c>
    </row>
    <row r="290" spans="1:7" x14ac:dyDescent="0.25">
      <c r="A290" s="5">
        <v>42698</v>
      </c>
    </row>
    <row r="291" spans="1:7" x14ac:dyDescent="0.25">
      <c r="A291" s="5">
        <v>42705</v>
      </c>
      <c r="B291">
        <v>0</v>
      </c>
      <c r="C291">
        <v>0</v>
      </c>
      <c r="D291">
        <v>0</v>
      </c>
      <c r="E291">
        <v>50</v>
      </c>
      <c r="F291">
        <f>B291+D291</f>
        <v>0</v>
      </c>
      <c r="G291">
        <f>C291+E291</f>
        <v>50</v>
      </c>
    </row>
    <row r="292" spans="1:7" x14ac:dyDescent="0.25">
      <c r="A292" s="5">
        <v>42712</v>
      </c>
    </row>
    <row r="293" spans="1:7" x14ac:dyDescent="0.25">
      <c r="A293" s="5">
        <v>42719</v>
      </c>
      <c r="B293">
        <v>0</v>
      </c>
      <c r="C293">
        <v>0</v>
      </c>
      <c r="D293">
        <v>0</v>
      </c>
      <c r="E293">
        <v>50</v>
      </c>
      <c r="F293">
        <f>B293+D293</f>
        <v>0</v>
      </c>
      <c r="G293">
        <f>C293+E293</f>
        <v>50</v>
      </c>
    </row>
    <row r="294" spans="1:7" x14ac:dyDescent="0.25">
      <c r="A294" s="5">
        <f>A293+7</f>
        <v>42726</v>
      </c>
      <c r="B294">
        <v>0</v>
      </c>
      <c r="C294">
        <v>0</v>
      </c>
      <c r="D294">
        <v>0</v>
      </c>
      <c r="E294">
        <v>50</v>
      </c>
      <c r="F294">
        <f>B294+D294</f>
        <v>0</v>
      </c>
      <c r="G294">
        <f>C294+E294</f>
        <v>50</v>
      </c>
    </row>
    <row r="295" spans="1:7" x14ac:dyDescent="0.25">
      <c r="A295" s="5">
        <f t="shared" ref="A295:A358" si="28">A294+7</f>
        <v>42733</v>
      </c>
    </row>
    <row r="296" spans="1:7" x14ac:dyDescent="0.25">
      <c r="A296" s="5">
        <f t="shared" si="28"/>
        <v>42740</v>
      </c>
    </row>
    <row r="297" spans="1:7" x14ac:dyDescent="0.25">
      <c r="A297" s="5">
        <f t="shared" si="28"/>
        <v>42747</v>
      </c>
    </row>
    <row r="298" spans="1:7" x14ac:dyDescent="0.25">
      <c r="A298" s="5">
        <f t="shared" si="28"/>
        <v>42754</v>
      </c>
    </row>
    <row r="299" spans="1:7" x14ac:dyDescent="0.25">
      <c r="A299" s="5">
        <f t="shared" si="28"/>
        <v>42761</v>
      </c>
    </row>
    <row r="300" spans="1:7" x14ac:dyDescent="0.25">
      <c r="A300" s="5">
        <f t="shared" si="28"/>
        <v>42768</v>
      </c>
    </row>
    <row r="301" spans="1:7" x14ac:dyDescent="0.25">
      <c r="A301" s="5">
        <f t="shared" si="28"/>
        <v>42775</v>
      </c>
    </row>
    <row r="302" spans="1:7" x14ac:dyDescent="0.25">
      <c r="A302" s="5">
        <f t="shared" si="28"/>
        <v>42782</v>
      </c>
    </row>
    <row r="303" spans="1:7" x14ac:dyDescent="0.25">
      <c r="A303" s="5">
        <f t="shared" si="28"/>
        <v>42789</v>
      </c>
    </row>
    <row r="304" spans="1:7" x14ac:dyDescent="0.25">
      <c r="A304" s="5">
        <f t="shared" si="28"/>
        <v>42796</v>
      </c>
    </row>
    <row r="305" spans="1:1" x14ac:dyDescent="0.25">
      <c r="A305" s="5">
        <f t="shared" si="28"/>
        <v>42803</v>
      </c>
    </row>
    <row r="306" spans="1:1" x14ac:dyDescent="0.25">
      <c r="A306" s="5">
        <f t="shared" si="28"/>
        <v>42810</v>
      </c>
    </row>
    <row r="307" spans="1:1" x14ac:dyDescent="0.25">
      <c r="A307" s="5">
        <f t="shared" si="28"/>
        <v>42817</v>
      </c>
    </row>
    <row r="308" spans="1:1" x14ac:dyDescent="0.25">
      <c r="A308" s="5">
        <f t="shared" si="28"/>
        <v>42824</v>
      </c>
    </row>
    <row r="309" spans="1:1" x14ac:dyDescent="0.25">
      <c r="A309" s="5">
        <f t="shared" si="28"/>
        <v>42831</v>
      </c>
    </row>
    <row r="310" spans="1:1" x14ac:dyDescent="0.25">
      <c r="A310" s="5">
        <f t="shared" si="28"/>
        <v>42838</v>
      </c>
    </row>
    <row r="311" spans="1:1" x14ac:dyDescent="0.25">
      <c r="A311" s="5">
        <f t="shared" si="28"/>
        <v>42845</v>
      </c>
    </row>
    <row r="312" spans="1:1" x14ac:dyDescent="0.25">
      <c r="A312" s="5">
        <f t="shared" si="28"/>
        <v>42852</v>
      </c>
    </row>
    <row r="313" spans="1:1" x14ac:dyDescent="0.25">
      <c r="A313" s="5">
        <f t="shared" si="28"/>
        <v>42859</v>
      </c>
    </row>
    <row r="314" spans="1:1" x14ac:dyDescent="0.25">
      <c r="A314" s="5">
        <f t="shared" si="28"/>
        <v>42866</v>
      </c>
    </row>
    <row r="315" spans="1:1" x14ac:dyDescent="0.25">
      <c r="A315" s="5">
        <f t="shared" si="28"/>
        <v>42873</v>
      </c>
    </row>
    <row r="316" spans="1:1" x14ac:dyDescent="0.25">
      <c r="A316" s="5">
        <f t="shared" si="28"/>
        <v>42880</v>
      </c>
    </row>
    <row r="317" spans="1:1" x14ac:dyDescent="0.25">
      <c r="A317" s="5">
        <f t="shared" si="28"/>
        <v>42887</v>
      </c>
    </row>
    <row r="318" spans="1:1" x14ac:dyDescent="0.25">
      <c r="A318" s="5">
        <f t="shared" si="28"/>
        <v>42894</v>
      </c>
    </row>
    <row r="319" spans="1:1" x14ac:dyDescent="0.25">
      <c r="A319" s="5">
        <f t="shared" si="28"/>
        <v>42901</v>
      </c>
    </row>
    <row r="320" spans="1:1" x14ac:dyDescent="0.25">
      <c r="A320" s="5">
        <f t="shared" si="28"/>
        <v>42908</v>
      </c>
    </row>
    <row r="321" spans="1:1" x14ac:dyDescent="0.25">
      <c r="A321" s="5">
        <f t="shared" si="28"/>
        <v>42915</v>
      </c>
    </row>
    <row r="322" spans="1:1" x14ac:dyDescent="0.25">
      <c r="A322" s="5">
        <f t="shared" si="28"/>
        <v>42922</v>
      </c>
    </row>
    <row r="323" spans="1:1" x14ac:dyDescent="0.25">
      <c r="A323" s="5">
        <f t="shared" si="28"/>
        <v>42929</v>
      </c>
    </row>
    <row r="324" spans="1:1" x14ac:dyDescent="0.25">
      <c r="A324" s="5">
        <f t="shared" si="28"/>
        <v>42936</v>
      </c>
    </row>
    <row r="325" spans="1:1" x14ac:dyDescent="0.25">
      <c r="A325" s="5">
        <f t="shared" si="28"/>
        <v>42943</v>
      </c>
    </row>
    <row r="326" spans="1:1" x14ac:dyDescent="0.25">
      <c r="A326" s="5">
        <f t="shared" si="28"/>
        <v>42950</v>
      </c>
    </row>
    <row r="327" spans="1:1" x14ac:dyDescent="0.25">
      <c r="A327" s="5">
        <f t="shared" si="28"/>
        <v>42957</v>
      </c>
    </row>
    <row r="328" spans="1:1" x14ac:dyDescent="0.25">
      <c r="A328" s="5">
        <f t="shared" si="28"/>
        <v>42964</v>
      </c>
    </row>
    <row r="329" spans="1:1" x14ac:dyDescent="0.25">
      <c r="A329" s="5">
        <f t="shared" si="28"/>
        <v>42971</v>
      </c>
    </row>
    <row r="330" spans="1:1" x14ac:dyDescent="0.25">
      <c r="A330" s="5">
        <f t="shared" si="28"/>
        <v>42978</v>
      </c>
    </row>
    <row r="331" spans="1:1" x14ac:dyDescent="0.25">
      <c r="A331" s="5">
        <f t="shared" si="28"/>
        <v>42985</v>
      </c>
    </row>
    <row r="332" spans="1:1" x14ac:dyDescent="0.25">
      <c r="A332" s="5">
        <f t="shared" si="28"/>
        <v>42992</v>
      </c>
    </row>
    <row r="333" spans="1:1" x14ac:dyDescent="0.25">
      <c r="A333" s="5">
        <f t="shared" si="28"/>
        <v>42999</v>
      </c>
    </row>
    <row r="334" spans="1:1" x14ac:dyDescent="0.25">
      <c r="A334" s="5">
        <f t="shared" si="28"/>
        <v>43006</v>
      </c>
    </row>
    <row r="335" spans="1:1" x14ac:dyDescent="0.25">
      <c r="A335" s="5">
        <f t="shared" si="28"/>
        <v>43013</v>
      </c>
    </row>
    <row r="336" spans="1:1" x14ac:dyDescent="0.25">
      <c r="A336" s="5">
        <f t="shared" si="28"/>
        <v>43020</v>
      </c>
    </row>
    <row r="337" spans="1:1" x14ac:dyDescent="0.25">
      <c r="A337" s="5">
        <f t="shared" si="28"/>
        <v>43027</v>
      </c>
    </row>
    <row r="338" spans="1:1" x14ac:dyDescent="0.25">
      <c r="A338" s="5">
        <f t="shared" si="28"/>
        <v>43034</v>
      </c>
    </row>
    <row r="339" spans="1:1" x14ac:dyDescent="0.25">
      <c r="A339" s="5">
        <f t="shared" si="28"/>
        <v>43041</v>
      </c>
    </row>
    <row r="340" spans="1:1" x14ac:dyDescent="0.25">
      <c r="A340" s="5">
        <f t="shared" si="28"/>
        <v>43048</v>
      </c>
    </row>
    <row r="341" spans="1:1" x14ac:dyDescent="0.25">
      <c r="A341" s="5">
        <f t="shared" si="28"/>
        <v>43055</v>
      </c>
    </row>
    <row r="342" spans="1:1" x14ac:dyDescent="0.25">
      <c r="A342" s="5">
        <f t="shared" si="28"/>
        <v>43062</v>
      </c>
    </row>
    <row r="343" spans="1:1" x14ac:dyDescent="0.25">
      <c r="A343" s="5">
        <f t="shared" si="28"/>
        <v>43069</v>
      </c>
    </row>
    <row r="344" spans="1:1" x14ac:dyDescent="0.25">
      <c r="A344" s="5">
        <f t="shared" si="28"/>
        <v>43076</v>
      </c>
    </row>
    <row r="345" spans="1:1" x14ac:dyDescent="0.25">
      <c r="A345" s="5">
        <f t="shared" si="28"/>
        <v>43083</v>
      </c>
    </row>
    <row r="346" spans="1:1" x14ac:dyDescent="0.25">
      <c r="A346" s="5">
        <f t="shared" si="28"/>
        <v>43090</v>
      </c>
    </row>
    <row r="347" spans="1:1" x14ac:dyDescent="0.25">
      <c r="A347" s="5">
        <f t="shared" si="28"/>
        <v>43097</v>
      </c>
    </row>
    <row r="348" spans="1:1" x14ac:dyDescent="0.25">
      <c r="A348" s="5">
        <f t="shared" si="28"/>
        <v>43104</v>
      </c>
    </row>
    <row r="349" spans="1:1" x14ac:dyDescent="0.25">
      <c r="A349" s="5">
        <f t="shared" si="28"/>
        <v>43111</v>
      </c>
    </row>
    <row r="350" spans="1:1" x14ac:dyDescent="0.25">
      <c r="A350" s="5">
        <f t="shared" si="28"/>
        <v>43118</v>
      </c>
    </row>
    <row r="351" spans="1:1" x14ac:dyDescent="0.25">
      <c r="A351" s="5">
        <f t="shared" si="28"/>
        <v>43125</v>
      </c>
    </row>
    <row r="352" spans="1:1" x14ac:dyDescent="0.25">
      <c r="A352" s="5">
        <f t="shared" si="28"/>
        <v>43132</v>
      </c>
    </row>
    <row r="353" spans="1:1" x14ac:dyDescent="0.25">
      <c r="A353" s="5">
        <f t="shared" si="28"/>
        <v>43139</v>
      </c>
    </row>
    <row r="354" spans="1:1" x14ac:dyDescent="0.25">
      <c r="A354" s="5">
        <f t="shared" si="28"/>
        <v>43146</v>
      </c>
    </row>
    <row r="355" spans="1:1" x14ac:dyDescent="0.25">
      <c r="A355" s="5">
        <f t="shared" si="28"/>
        <v>43153</v>
      </c>
    </row>
    <row r="356" spans="1:1" x14ac:dyDescent="0.25">
      <c r="A356" s="5">
        <f t="shared" si="28"/>
        <v>43160</v>
      </c>
    </row>
    <row r="357" spans="1:1" x14ac:dyDescent="0.25">
      <c r="A357" s="5">
        <f t="shared" si="28"/>
        <v>43167</v>
      </c>
    </row>
    <row r="358" spans="1:1" x14ac:dyDescent="0.25">
      <c r="A358" s="5">
        <f t="shared" si="28"/>
        <v>43174</v>
      </c>
    </row>
    <row r="359" spans="1:1" x14ac:dyDescent="0.25">
      <c r="A359" s="5">
        <f t="shared" ref="A359:A422" si="29">A358+7</f>
        <v>43181</v>
      </c>
    </row>
    <row r="360" spans="1:1" x14ac:dyDescent="0.25">
      <c r="A360" s="5">
        <f t="shared" si="29"/>
        <v>43188</v>
      </c>
    </row>
    <row r="361" spans="1:1" x14ac:dyDescent="0.25">
      <c r="A361" s="5">
        <f t="shared" si="29"/>
        <v>43195</v>
      </c>
    </row>
    <row r="362" spans="1:1" x14ac:dyDescent="0.25">
      <c r="A362" s="5">
        <f t="shared" si="29"/>
        <v>43202</v>
      </c>
    </row>
    <row r="363" spans="1:1" x14ac:dyDescent="0.25">
      <c r="A363" s="5">
        <f t="shared" si="29"/>
        <v>43209</v>
      </c>
    </row>
    <row r="364" spans="1:1" x14ac:dyDescent="0.25">
      <c r="A364" s="5">
        <f t="shared" si="29"/>
        <v>43216</v>
      </c>
    </row>
    <row r="365" spans="1:1" x14ac:dyDescent="0.25">
      <c r="A365" s="5">
        <f t="shared" si="29"/>
        <v>43223</v>
      </c>
    </row>
    <row r="366" spans="1:1" x14ac:dyDescent="0.25">
      <c r="A366" s="5">
        <f t="shared" si="29"/>
        <v>43230</v>
      </c>
    </row>
    <row r="367" spans="1:1" x14ac:dyDescent="0.25">
      <c r="A367" s="5">
        <f t="shared" si="29"/>
        <v>43237</v>
      </c>
    </row>
    <row r="368" spans="1:1" x14ac:dyDescent="0.25">
      <c r="A368" s="5">
        <f t="shared" si="29"/>
        <v>43244</v>
      </c>
    </row>
    <row r="369" spans="1:1" x14ac:dyDescent="0.25">
      <c r="A369" s="5">
        <f t="shared" si="29"/>
        <v>43251</v>
      </c>
    </row>
    <row r="370" spans="1:1" x14ac:dyDescent="0.25">
      <c r="A370" s="5">
        <f t="shared" si="29"/>
        <v>43258</v>
      </c>
    </row>
    <row r="371" spans="1:1" x14ac:dyDescent="0.25">
      <c r="A371" s="5">
        <f t="shared" si="29"/>
        <v>43265</v>
      </c>
    </row>
    <row r="372" spans="1:1" x14ac:dyDescent="0.25">
      <c r="A372" s="5">
        <f t="shared" si="29"/>
        <v>43272</v>
      </c>
    </row>
    <row r="373" spans="1:1" x14ac:dyDescent="0.25">
      <c r="A373" s="5">
        <f t="shared" si="29"/>
        <v>43279</v>
      </c>
    </row>
    <row r="374" spans="1:1" x14ac:dyDescent="0.25">
      <c r="A374" s="5">
        <f t="shared" si="29"/>
        <v>43286</v>
      </c>
    </row>
    <row r="375" spans="1:1" x14ac:dyDescent="0.25">
      <c r="A375" s="5">
        <f t="shared" si="29"/>
        <v>43293</v>
      </c>
    </row>
    <row r="376" spans="1:1" x14ac:dyDescent="0.25">
      <c r="A376" s="5">
        <f t="shared" si="29"/>
        <v>43300</v>
      </c>
    </row>
    <row r="377" spans="1:1" x14ac:dyDescent="0.25">
      <c r="A377" s="5">
        <f t="shared" si="29"/>
        <v>43307</v>
      </c>
    </row>
    <row r="378" spans="1:1" x14ac:dyDescent="0.25">
      <c r="A378" s="5">
        <f t="shared" si="29"/>
        <v>43314</v>
      </c>
    </row>
    <row r="379" spans="1:1" x14ac:dyDescent="0.25">
      <c r="A379" s="5">
        <f t="shared" si="29"/>
        <v>43321</v>
      </c>
    </row>
    <row r="380" spans="1:1" x14ac:dyDescent="0.25">
      <c r="A380" s="5">
        <f t="shared" si="29"/>
        <v>43328</v>
      </c>
    </row>
    <row r="381" spans="1:1" x14ac:dyDescent="0.25">
      <c r="A381" s="5">
        <f t="shared" si="29"/>
        <v>43335</v>
      </c>
    </row>
    <row r="382" spans="1:1" x14ac:dyDescent="0.25">
      <c r="A382" s="5">
        <f t="shared" si="29"/>
        <v>43342</v>
      </c>
    </row>
    <row r="383" spans="1:1" x14ac:dyDescent="0.25">
      <c r="A383" s="5">
        <f t="shared" si="29"/>
        <v>43349</v>
      </c>
    </row>
    <row r="384" spans="1:1" x14ac:dyDescent="0.25">
      <c r="A384" s="5">
        <f t="shared" si="29"/>
        <v>43356</v>
      </c>
    </row>
    <row r="385" spans="1:7" x14ac:dyDescent="0.25">
      <c r="A385" s="5">
        <f t="shared" si="29"/>
        <v>43363</v>
      </c>
    </row>
    <row r="386" spans="1:7" x14ac:dyDescent="0.25">
      <c r="A386" s="5">
        <f t="shared" si="29"/>
        <v>43370</v>
      </c>
    </row>
    <row r="387" spans="1:7" x14ac:dyDescent="0.25">
      <c r="A387" s="5">
        <f t="shared" si="29"/>
        <v>43377</v>
      </c>
    </row>
    <row r="388" spans="1:7" x14ac:dyDescent="0.25">
      <c r="A388" s="5">
        <f t="shared" si="29"/>
        <v>43384</v>
      </c>
    </row>
    <row r="389" spans="1:7" x14ac:dyDescent="0.25">
      <c r="A389" s="5">
        <f t="shared" si="29"/>
        <v>43391</v>
      </c>
    </row>
    <row r="390" spans="1:7" x14ac:dyDescent="0.25">
      <c r="A390" s="5">
        <f t="shared" si="29"/>
        <v>43398</v>
      </c>
    </row>
    <row r="391" spans="1:7" x14ac:dyDescent="0.25">
      <c r="A391" s="5">
        <f t="shared" si="29"/>
        <v>43405</v>
      </c>
    </row>
    <row r="392" spans="1:7" x14ac:dyDescent="0.25">
      <c r="A392" s="5">
        <f t="shared" si="29"/>
        <v>43412</v>
      </c>
    </row>
    <row r="393" spans="1:7" x14ac:dyDescent="0.25">
      <c r="A393" s="5">
        <f t="shared" si="29"/>
        <v>43419</v>
      </c>
    </row>
    <row r="394" spans="1:7" x14ac:dyDescent="0.25">
      <c r="A394" s="5">
        <f t="shared" si="29"/>
        <v>43426</v>
      </c>
    </row>
    <row r="395" spans="1:7" x14ac:dyDescent="0.25">
      <c r="A395" s="5">
        <f t="shared" si="29"/>
        <v>43433</v>
      </c>
    </row>
    <row r="396" spans="1:7" x14ac:dyDescent="0.25">
      <c r="A396" s="5">
        <f t="shared" si="29"/>
        <v>43440</v>
      </c>
      <c r="B396">
        <v>0</v>
      </c>
      <c r="C396">
        <v>450</v>
      </c>
      <c r="D396">
        <v>363.8</v>
      </c>
      <c r="E396">
        <v>49.5</v>
      </c>
      <c r="F396">
        <f t="shared" ref="F396:F406" si="30">B396+D396</f>
        <v>363.8</v>
      </c>
      <c r="G396">
        <f t="shared" ref="G396:G406" si="31">C396+E396</f>
        <v>499.5</v>
      </c>
    </row>
    <row r="397" spans="1:7" x14ac:dyDescent="0.25">
      <c r="A397" s="5">
        <f t="shared" si="29"/>
        <v>43447</v>
      </c>
      <c r="B397">
        <v>0</v>
      </c>
      <c r="C397">
        <v>400</v>
      </c>
      <c r="D397">
        <v>363.8</v>
      </c>
      <c r="E397">
        <v>102</v>
      </c>
      <c r="F397">
        <f t="shared" si="30"/>
        <v>363.8</v>
      </c>
      <c r="G397">
        <f t="shared" si="31"/>
        <v>502</v>
      </c>
    </row>
    <row r="398" spans="1:7" x14ac:dyDescent="0.25">
      <c r="A398" s="5">
        <f t="shared" si="29"/>
        <v>43454</v>
      </c>
      <c r="B398">
        <v>0</v>
      </c>
      <c r="C398">
        <v>300</v>
      </c>
      <c r="D398">
        <v>363.8</v>
      </c>
      <c r="E398">
        <v>204.8</v>
      </c>
      <c r="F398">
        <f t="shared" si="30"/>
        <v>363.8</v>
      </c>
      <c r="G398">
        <f t="shared" si="31"/>
        <v>504.8</v>
      </c>
    </row>
    <row r="399" spans="1:7" x14ac:dyDescent="0.25">
      <c r="A399" s="5">
        <f t="shared" si="29"/>
        <v>43461</v>
      </c>
      <c r="B399">
        <v>50</v>
      </c>
      <c r="C399">
        <v>300</v>
      </c>
      <c r="D399">
        <v>363.8</v>
      </c>
      <c r="E399">
        <v>204.8</v>
      </c>
      <c r="F399">
        <f t="shared" si="30"/>
        <v>413.8</v>
      </c>
      <c r="G399">
        <f t="shared" si="31"/>
        <v>504.8</v>
      </c>
    </row>
    <row r="400" spans="1:7" x14ac:dyDescent="0.25">
      <c r="A400" s="5">
        <f t="shared" si="29"/>
        <v>43468</v>
      </c>
      <c r="B400">
        <v>50</v>
      </c>
      <c r="C400">
        <v>300</v>
      </c>
      <c r="D400">
        <v>363.8</v>
      </c>
      <c r="E400">
        <v>256.39999999999998</v>
      </c>
      <c r="F400">
        <f t="shared" si="30"/>
        <v>413.8</v>
      </c>
      <c r="G400">
        <f t="shared" si="31"/>
        <v>556.4</v>
      </c>
    </row>
    <row r="401" spans="1:7" x14ac:dyDescent="0.25">
      <c r="A401" s="5">
        <f t="shared" si="29"/>
        <v>43475</v>
      </c>
      <c r="B401" s="157"/>
      <c r="C401" s="157"/>
      <c r="D401" s="157"/>
      <c r="E401" s="157"/>
      <c r="F401" s="172">
        <f t="shared" si="30"/>
        <v>0</v>
      </c>
      <c r="G401" s="172">
        <f t="shared" si="31"/>
        <v>0</v>
      </c>
    </row>
    <row r="402" spans="1:7" x14ac:dyDescent="0.25">
      <c r="A402" s="5">
        <f t="shared" si="29"/>
        <v>43482</v>
      </c>
      <c r="B402" s="157">
        <v>0</v>
      </c>
      <c r="C402" s="157">
        <v>0</v>
      </c>
      <c r="D402" s="157">
        <v>0</v>
      </c>
      <c r="E402" s="157">
        <v>0</v>
      </c>
      <c r="F402" s="157">
        <f t="shared" si="30"/>
        <v>0</v>
      </c>
      <c r="G402" s="157">
        <f t="shared" si="31"/>
        <v>0</v>
      </c>
    </row>
    <row r="403" spans="1:7" x14ac:dyDescent="0.25">
      <c r="A403" s="5">
        <f t="shared" si="29"/>
        <v>43489</v>
      </c>
      <c r="B403" s="157">
        <v>0</v>
      </c>
      <c r="C403" s="157">
        <v>0</v>
      </c>
      <c r="D403" s="157">
        <v>0</v>
      </c>
      <c r="E403" s="157">
        <v>0</v>
      </c>
      <c r="F403" s="157">
        <f t="shared" si="30"/>
        <v>0</v>
      </c>
      <c r="G403" s="157">
        <f t="shared" si="31"/>
        <v>0</v>
      </c>
    </row>
    <row r="404" spans="1:7" x14ac:dyDescent="0.25">
      <c r="A404" s="5">
        <f t="shared" si="29"/>
        <v>43496</v>
      </c>
      <c r="B404" s="157">
        <v>0</v>
      </c>
      <c r="C404" s="157">
        <v>0</v>
      </c>
      <c r="D404" s="157">
        <v>0</v>
      </c>
      <c r="E404" s="157">
        <v>0</v>
      </c>
      <c r="F404" s="157">
        <f t="shared" si="30"/>
        <v>0</v>
      </c>
      <c r="G404" s="157">
        <f t="shared" si="31"/>
        <v>0</v>
      </c>
    </row>
    <row r="405" spans="1:7" x14ac:dyDescent="0.25">
      <c r="A405" s="5">
        <f t="shared" si="29"/>
        <v>43503</v>
      </c>
      <c r="B405" s="157">
        <v>0</v>
      </c>
      <c r="C405" s="157">
        <v>0</v>
      </c>
      <c r="D405" s="157">
        <v>0</v>
      </c>
      <c r="E405" s="157">
        <v>0</v>
      </c>
      <c r="F405" s="157">
        <f t="shared" si="30"/>
        <v>0</v>
      </c>
      <c r="G405" s="157">
        <f t="shared" si="31"/>
        <v>0</v>
      </c>
    </row>
    <row r="406" spans="1:7" x14ac:dyDescent="0.25">
      <c r="A406" s="5">
        <f t="shared" si="29"/>
        <v>43510</v>
      </c>
      <c r="B406">
        <v>50</v>
      </c>
      <c r="C406">
        <v>250</v>
      </c>
      <c r="D406">
        <v>363.8</v>
      </c>
      <c r="E406">
        <v>360.4</v>
      </c>
      <c r="F406">
        <f t="shared" si="30"/>
        <v>413.8</v>
      </c>
      <c r="G406">
        <f t="shared" si="31"/>
        <v>610.4</v>
      </c>
    </row>
    <row r="407" spans="1:7" x14ac:dyDescent="0.25">
      <c r="A407" s="5">
        <f t="shared" si="29"/>
        <v>43517</v>
      </c>
      <c r="B407">
        <v>0</v>
      </c>
      <c r="C407">
        <v>200</v>
      </c>
      <c r="D407">
        <v>416.3</v>
      </c>
      <c r="E407">
        <v>410.4</v>
      </c>
      <c r="F407">
        <f>B407+D407</f>
        <v>416.3</v>
      </c>
      <c r="G407">
        <f>C407+E407</f>
        <v>610.4</v>
      </c>
    </row>
    <row r="408" spans="1:7" x14ac:dyDescent="0.25">
      <c r="A408" s="5">
        <f t="shared" si="29"/>
        <v>43524</v>
      </c>
      <c r="B408">
        <v>0</v>
      </c>
      <c r="C408">
        <v>150</v>
      </c>
      <c r="D408">
        <v>416.3</v>
      </c>
      <c r="E408">
        <v>462.9</v>
      </c>
      <c r="F408">
        <f t="shared" ref="F408:F432" si="32">B408+D408</f>
        <v>416.3</v>
      </c>
      <c r="G408">
        <f t="shared" ref="G408:G432" si="33">C408+E408</f>
        <v>612.9</v>
      </c>
    </row>
    <row r="409" spans="1:7" x14ac:dyDescent="0.25">
      <c r="A409" s="5">
        <f t="shared" si="29"/>
        <v>43531</v>
      </c>
      <c r="B409">
        <v>0</v>
      </c>
      <c r="C409">
        <v>150</v>
      </c>
      <c r="D409">
        <v>416.3</v>
      </c>
      <c r="E409">
        <v>462.9</v>
      </c>
      <c r="F409">
        <f t="shared" si="32"/>
        <v>416.3</v>
      </c>
      <c r="G409">
        <f t="shared" si="33"/>
        <v>612.9</v>
      </c>
    </row>
    <row r="410" spans="1:7" x14ac:dyDescent="0.25">
      <c r="A410" s="5">
        <f t="shared" si="29"/>
        <v>43538</v>
      </c>
      <c r="B410">
        <v>0</v>
      </c>
      <c r="C410">
        <v>150</v>
      </c>
      <c r="D410">
        <v>416.3</v>
      </c>
      <c r="E410">
        <v>462.9</v>
      </c>
      <c r="F410">
        <f t="shared" si="32"/>
        <v>416.3</v>
      </c>
      <c r="G410">
        <f t="shared" si="33"/>
        <v>612.9</v>
      </c>
    </row>
    <row r="411" spans="1:7" x14ac:dyDescent="0.25">
      <c r="A411" s="5">
        <f t="shared" si="29"/>
        <v>43545</v>
      </c>
      <c r="B411">
        <v>0</v>
      </c>
      <c r="C411">
        <v>150</v>
      </c>
      <c r="D411">
        <v>416.3</v>
      </c>
      <c r="E411">
        <v>462.9</v>
      </c>
      <c r="F411">
        <f t="shared" si="32"/>
        <v>416.3</v>
      </c>
      <c r="G411">
        <f t="shared" si="33"/>
        <v>612.9</v>
      </c>
    </row>
    <row r="412" spans="1:7" x14ac:dyDescent="0.25">
      <c r="A412" s="5">
        <f t="shared" si="29"/>
        <v>43552</v>
      </c>
      <c r="B412">
        <v>200</v>
      </c>
      <c r="C412">
        <v>50</v>
      </c>
      <c r="D412">
        <v>416.3</v>
      </c>
      <c r="E412">
        <v>567.9</v>
      </c>
      <c r="F412">
        <f t="shared" si="32"/>
        <v>616.29999999999995</v>
      </c>
      <c r="G412">
        <f t="shared" si="33"/>
        <v>617.9</v>
      </c>
    </row>
    <row r="413" spans="1:7" x14ac:dyDescent="0.25">
      <c r="A413" s="5">
        <f t="shared" si="29"/>
        <v>43559</v>
      </c>
      <c r="B413">
        <v>200</v>
      </c>
      <c r="C413">
        <v>50</v>
      </c>
      <c r="D413">
        <v>416.3</v>
      </c>
      <c r="E413">
        <v>567.9</v>
      </c>
      <c r="F413">
        <f t="shared" si="32"/>
        <v>616.29999999999995</v>
      </c>
      <c r="G413">
        <f t="shared" si="33"/>
        <v>617.9</v>
      </c>
    </row>
    <row r="414" spans="1:7" x14ac:dyDescent="0.25">
      <c r="A414" s="5">
        <f t="shared" si="29"/>
        <v>43566</v>
      </c>
      <c r="B414">
        <v>200</v>
      </c>
      <c r="C414">
        <v>0</v>
      </c>
      <c r="D414">
        <v>416.3</v>
      </c>
      <c r="E414">
        <v>620.4</v>
      </c>
      <c r="F414">
        <f t="shared" si="32"/>
        <v>616.29999999999995</v>
      </c>
      <c r="G414">
        <f t="shared" si="33"/>
        <v>620.4</v>
      </c>
    </row>
    <row r="415" spans="1:7" x14ac:dyDescent="0.25">
      <c r="A415" s="5">
        <f t="shared" si="29"/>
        <v>43573</v>
      </c>
      <c r="B415">
        <v>200</v>
      </c>
      <c r="C415">
        <v>0</v>
      </c>
      <c r="D415">
        <v>416.3</v>
      </c>
      <c r="E415">
        <v>620.4</v>
      </c>
      <c r="F415">
        <f t="shared" si="32"/>
        <v>616.29999999999995</v>
      </c>
      <c r="G415">
        <f t="shared" si="33"/>
        <v>620.4</v>
      </c>
    </row>
    <row r="416" spans="1:7" x14ac:dyDescent="0.25">
      <c r="A416" s="5">
        <f t="shared" si="29"/>
        <v>43580</v>
      </c>
      <c r="B416">
        <v>200</v>
      </c>
      <c r="C416">
        <v>0</v>
      </c>
      <c r="D416">
        <v>416.3</v>
      </c>
      <c r="E416">
        <v>620.4</v>
      </c>
      <c r="F416">
        <f t="shared" si="32"/>
        <v>616.29999999999995</v>
      </c>
      <c r="G416">
        <f t="shared" si="33"/>
        <v>620.4</v>
      </c>
    </row>
    <row r="417" spans="1:7" x14ac:dyDescent="0.25">
      <c r="A417" s="5">
        <f t="shared" si="29"/>
        <v>43587</v>
      </c>
      <c r="B417">
        <v>200</v>
      </c>
      <c r="C417">
        <v>0</v>
      </c>
      <c r="D417">
        <v>416.3</v>
      </c>
      <c r="E417">
        <v>620.4</v>
      </c>
      <c r="F417">
        <f t="shared" si="32"/>
        <v>616.29999999999995</v>
      </c>
      <c r="G417">
        <f t="shared" si="33"/>
        <v>620.4</v>
      </c>
    </row>
    <row r="418" spans="1:7" x14ac:dyDescent="0.25">
      <c r="A418" s="5">
        <f t="shared" si="29"/>
        <v>43594</v>
      </c>
      <c r="B418">
        <v>150</v>
      </c>
      <c r="C418">
        <v>0</v>
      </c>
      <c r="D418">
        <v>521.29999999999995</v>
      </c>
      <c r="E418">
        <v>671</v>
      </c>
      <c r="F418">
        <f t="shared" si="32"/>
        <v>671.3</v>
      </c>
      <c r="G418">
        <f t="shared" si="33"/>
        <v>671</v>
      </c>
    </row>
    <row r="419" spans="1:7" x14ac:dyDescent="0.25">
      <c r="A419" s="5">
        <f t="shared" si="29"/>
        <v>43601</v>
      </c>
      <c r="B419">
        <v>150</v>
      </c>
      <c r="C419">
        <v>0</v>
      </c>
      <c r="D419">
        <v>521.29999999999995</v>
      </c>
      <c r="E419">
        <v>671</v>
      </c>
      <c r="F419">
        <f t="shared" si="32"/>
        <v>671.3</v>
      </c>
      <c r="G419">
        <f t="shared" si="33"/>
        <v>671</v>
      </c>
    </row>
    <row r="420" spans="1:7" x14ac:dyDescent="0.25">
      <c r="A420" s="5">
        <f t="shared" si="29"/>
        <v>43608</v>
      </c>
      <c r="B420">
        <v>150</v>
      </c>
      <c r="C420">
        <v>0</v>
      </c>
      <c r="D420">
        <v>521.29999999999995</v>
      </c>
      <c r="E420">
        <v>671</v>
      </c>
      <c r="F420">
        <f t="shared" si="32"/>
        <v>671.3</v>
      </c>
      <c r="G420">
        <f t="shared" si="33"/>
        <v>671</v>
      </c>
    </row>
    <row r="421" spans="1:7" x14ac:dyDescent="0.25">
      <c r="A421" s="5">
        <f t="shared" si="29"/>
        <v>43615</v>
      </c>
      <c r="B421">
        <v>100</v>
      </c>
      <c r="C421">
        <v>0</v>
      </c>
      <c r="D421">
        <v>573.79999999999995</v>
      </c>
      <c r="E421">
        <v>671</v>
      </c>
      <c r="F421">
        <f t="shared" si="32"/>
        <v>673.8</v>
      </c>
      <c r="G421">
        <f t="shared" si="33"/>
        <v>671</v>
      </c>
    </row>
    <row r="422" spans="1:7" x14ac:dyDescent="0.25">
      <c r="A422" s="5">
        <f t="shared" si="29"/>
        <v>43622</v>
      </c>
      <c r="B422">
        <v>150</v>
      </c>
      <c r="C422">
        <v>100</v>
      </c>
      <c r="D422">
        <v>105</v>
      </c>
      <c r="E422">
        <v>0</v>
      </c>
      <c r="F422">
        <f t="shared" si="32"/>
        <v>255</v>
      </c>
      <c r="G422">
        <f t="shared" si="33"/>
        <v>100</v>
      </c>
    </row>
    <row r="423" spans="1:7" x14ac:dyDescent="0.25">
      <c r="A423" s="5">
        <f t="shared" ref="A423:A486" si="34">A422+7</f>
        <v>43629</v>
      </c>
      <c r="B423">
        <v>100</v>
      </c>
      <c r="C423">
        <v>100</v>
      </c>
      <c r="D423">
        <v>157.5</v>
      </c>
      <c r="E423">
        <v>0</v>
      </c>
      <c r="F423">
        <f t="shared" si="32"/>
        <v>257.5</v>
      </c>
      <c r="G423">
        <f t="shared" si="33"/>
        <v>100</v>
      </c>
    </row>
    <row r="424" spans="1:7" x14ac:dyDescent="0.25">
      <c r="A424" s="5">
        <f t="shared" si="34"/>
        <v>43636</v>
      </c>
      <c r="B424">
        <v>100</v>
      </c>
      <c r="C424">
        <v>100</v>
      </c>
      <c r="D424">
        <v>157.5</v>
      </c>
      <c r="E424">
        <v>0</v>
      </c>
      <c r="F424">
        <f t="shared" si="32"/>
        <v>257.5</v>
      </c>
      <c r="G424">
        <f t="shared" si="33"/>
        <v>100</v>
      </c>
    </row>
    <row r="425" spans="1:7" x14ac:dyDescent="0.25">
      <c r="A425" s="5">
        <f t="shared" si="34"/>
        <v>43643</v>
      </c>
      <c r="B425">
        <v>100</v>
      </c>
      <c r="C425">
        <v>100</v>
      </c>
      <c r="D425">
        <v>157.5</v>
      </c>
      <c r="E425">
        <v>0</v>
      </c>
      <c r="F425">
        <f t="shared" si="32"/>
        <v>257.5</v>
      </c>
      <c r="G425">
        <f t="shared" si="33"/>
        <v>100</v>
      </c>
    </row>
    <row r="426" spans="1:7" x14ac:dyDescent="0.25">
      <c r="A426" s="5">
        <f t="shared" si="34"/>
        <v>43650</v>
      </c>
      <c r="B426">
        <v>50</v>
      </c>
      <c r="C426">
        <v>100</v>
      </c>
      <c r="D426">
        <v>210</v>
      </c>
      <c r="E426">
        <v>0</v>
      </c>
      <c r="F426">
        <f t="shared" si="32"/>
        <v>260</v>
      </c>
      <c r="G426">
        <f t="shared" si="33"/>
        <v>100</v>
      </c>
    </row>
    <row r="427" spans="1:7" x14ac:dyDescent="0.25">
      <c r="A427" s="5">
        <f t="shared" si="34"/>
        <v>43657</v>
      </c>
      <c r="B427">
        <v>50</v>
      </c>
      <c r="C427">
        <v>100</v>
      </c>
      <c r="D427">
        <v>210</v>
      </c>
      <c r="E427">
        <v>0</v>
      </c>
      <c r="F427">
        <f t="shared" si="32"/>
        <v>260</v>
      </c>
      <c r="G427">
        <f t="shared" si="33"/>
        <v>100</v>
      </c>
    </row>
    <row r="428" spans="1:7" x14ac:dyDescent="0.25">
      <c r="A428" s="5">
        <f t="shared" si="34"/>
        <v>43664</v>
      </c>
      <c r="B428">
        <v>50</v>
      </c>
      <c r="C428">
        <v>50</v>
      </c>
      <c r="D428">
        <v>210</v>
      </c>
      <c r="E428">
        <v>52.3</v>
      </c>
      <c r="F428">
        <f t="shared" si="32"/>
        <v>260</v>
      </c>
      <c r="G428">
        <f t="shared" si="33"/>
        <v>102.3</v>
      </c>
    </row>
    <row r="429" spans="1:7" x14ac:dyDescent="0.25">
      <c r="A429" s="5">
        <f t="shared" si="34"/>
        <v>43671</v>
      </c>
      <c r="B429">
        <v>50</v>
      </c>
      <c r="C429">
        <v>50</v>
      </c>
      <c r="D429">
        <v>210</v>
      </c>
      <c r="E429">
        <v>52.3</v>
      </c>
      <c r="F429">
        <f t="shared" si="32"/>
        <v>260</v>
      </c>
      <c r="G429">
        <f t="shared" si="33"/>
        <v>102.3</v>
      </c>
    </row>
    <row r="430" spans="1:7" x14ac:dyDescent="0.25">
      <c r="A430" s="5">
        <f t="shared" si="34"/>
        <v>43678</v>
      </c>
      <c r="B430">
        <v>50</v>
      </c>
      <c r="C430">
        <v>50</v>
      </c>
      <c r="D430">
        <v>210</v>
      </c>
      <c r="E430">
        <v>52.3</v>
      </c>
      <c r="F430">
        <f t="shared" si="32"/>
        <v>260</v>
      </c>
      <c r="G430">
        <f t="shared" si="33"/>
        <v>102.3</v>
      </c>
    </row>
    <row r="431" spans="1:7" x14ac:dyDescent="0.25">
      <c r="A431" s="5">
        <f t="shared" si="34"/>
        <v>43685</v>
      </c>
      <c r="B431">
        <v>50</v>
      </c>
      <c r="C431">
        <v>0</v>
      </c>
      <c r="D431">
        <v>210</v>
      </c>
      <c r="E431">
        <v>104.8</v>
      </c>
      <c r="F431">
        <f t="shared" si="32"/>
        <v>260</v>
      </c>
      <c r="G431">
        <f t="shared" si="33"/>
        <v>104.8</v>
      </c>
    </row>
    <row r="432" spans="1:7" x14ac:dyDescent="0.25">
      <c r="A432" s="5">
        <f t="shared" si="34"/>
        <v>43692</v>
      </c>
      <c r="B432">
        <v>0</v>
      </c>
      <c r="C432">
        <v>200</v>
      </c>
      <c r="D432">
        <v>262.2</v>
      </c>
      <c r="E432">
        <v>104.8</v>
      </c>
      <c r="F432">
        <f t="shared" si="32"/>
        <v>262.2</v>
      </c>
      <c r="G432">
        <f t="shared" si="33"/>
        <v>304.8</v>
      </c>
    </row>
    <row r="433" spans="1:7" x14ac:dyDescent="0.25">
      <c r="A433" s="5">
        <f t="shared" si="34"/>
        <v>43699</v>
      </c>
      <c r="B433">
        <v>0</v>
      </c>
      <c r="C433">
        <v>200</v>
      </c>
      <c r="D433">
        <v>262.2</v>
      </c>
      <c r="E433">
        <v>104.8</v>
      </c>
      <c r="F433">
        <f t="shared" ref="F433:F451" si="35">B433+D433</f>
        <v>262.2</v>
      </c>
      <c r="G433">
        <f t="shared" ref="G433:G451" si="36">C433+E433</f>
        <v>304.8</v>
      </c>
    </row>
    <row r="434" spans="1:7" x14ac:dyDescent="0.25">
      <c r="A434" s="5">
        <f t="shared" si="34"/>
        <v>43706</v>
      </c>
      <c r="B434">
        <v>0</v>
      </c>
      <c r="C434">
        <v>200</v>
      </c>
      <c r="D434">
        <v>262.2</v>
      </c>
      <c r="E434">
        <v>104.8</v>
      </c>
      <c r="F434">
        <f t="shared" si="35"/>
        <v>262.2</v>
      </c>
      <c r="G434">
        <f t="shared" si="36"/>
        <v>304.8</v>
      </c>
    </row>
    <row r="435" spans="1:7" x14ac:dyDescent="0.25">
      <c r="A435" s="5">
        <f t="shared" si="34"/>
        <v>43713</v>
      </c>
      <c r="B435">
        <v>0</v>
      </c>
      <c r="C435">
        <v>200</v>
      </c>
      <c r="D435">
        <v>262.2</v>
      </c>
      <c r="E435">
        <v>104.8</v>
      </c>
      <c r="F435">
        <f t="shared" si="35"/>
        <v>262.2</v>
      </c>
      <c r="G435">
        <f t="shared" si="36"/>
        <v>304.8</v>
      </c>
    </row>
    <row r="436" spans="1:7" x14ac:dyDescent="0.25">
      <c r="A436" s="5">
        <f t="shared" si="34"/>
        <v>43720</v>
      </c>
      <c r="B436">
        <v>0</v>
      </c>
      <c r="C436">
        <v>200</v>
      </c>
      <c r="D436">
        <v>262.2</v>
      </c>
      <c r="E436">
        <v>104.8</v>
      </c>
      <c r="F436">
        <f t="shared" si="35"/>
        <v>262.2</v>
      </c>
      <c r="G436">
        <f t="shared" si="36"/>
        <v>304.8</v>
      </c>
    </row>
    <row r="437" spans="1:7" x14ac:dyDescent="0.25">
      <c r="A437" s="5">
        <f t="shared" si="34"/>
        <v>43727</v>
      </c>
      <c r="B437">
        <v>0</v>
      </c>
      <c r="C437">
        <v>200</v>
      </c>
      <c r="D437">
        <v>262.2</v>
      </c>
      <c r="E437">
        <v>104.8</v>
      </c>
      <c r="F437">
        <f t="shared" si="35"/>
        <v>262.2</v>
      </c>
      <c r="G437">
        <f t="shared" si="36"/>
        <v>304.8</v>
      </c>
    </row>
    <row r="438" spans="1:7" x14ac:dyDescent="0.25">
      <c r="A438" s="5">
        <f t="shared" si="34"/>
        <v>43734</v>
      </c>
      <c r="B438">
        <v>0</v>
      </c>
      <c r="C438">
        <v>200</v>
      </c>
      <c r="D438">
        <v>262.2</v>
      </c>
      <c r="E438" s="16">
        <v>157</v>
      </c>
      <c r="F438">
        <f t="shared" si="35"/>
        <v>262.2</v>
      </c>
      <c r="G438">
        <f t="shared" si="36"/>
        <v>357</v>
      </c>
    </row>
    <row r="439" spans="1:7" x14ac:dyDescent="0.25">
      <c r="A439" s="5">
        <f t="shared" si="34"/>
        <v>43741</v>
      </c>
      <c r="B439">
        <v>0</v>
      </c>
      <c r="C439">
        <v>200</v>
      </c>
      <c r="D439">
        <v>262.2</v>
      </c>
      <c r="E439" s="16">
        <v>157</v>
      </c>
      <c r="F439">
        <f t="shared" si="35"/>
        <v>262.2</v>
      </c>
      <c r="G439">
        <f t="shared" si="36"/>
        <v>357</v>
      </c>
    </row>
    <row r="440" spans="1:7" x14ac:dyDescent="0.25">
      <c r="A440" s="5">
        <f t="shared" si="34"/>
        <v>43748</v>
      </c>
      <c r="B440">
        <v>0</v>
      </c>
      <c r="C440">
        <v>100</v>
      </c>
      <c r="D440">
        <v>262.2</v>
      </c>
      <c r="E440">
        <v>261.60000000000002</v>
      </c>
      <c r="F440">
        <f t="shared" si="35"/>
        <v>262.2</v>
      </c>
      <c r="G440">
        <f t="shared" si="36"/>
        <v>361.6</v>
      </c>
    </row>
    <row r="441" spans="1:7" x14ac:dyDescent="0.25">
      <c r="A441" s="5">
        <f t="shared" si="34"/>
        <v>43755</v>
      </c>
      <c r="B441">
        <v>0</v>
      </c>
      <c r="C441">
        <v>100</v>
      </c>
      <c r="D441">
        <v>262.2</v>
      </c>
      <c r="E441">
        <v>261.60000000000002</v>
      </c>
      <c r="F441">
        <f t="shared" si="35"/>
        <v>262.2</v>
      </c>
      <c r="G441">
        <f t="shared" si="36"/>
        <v>361.6</v>
      </c>
    </row>
    <row r="442" spans="1:7" x14ac:dyDescent="0.25">
      <c r="A442" s="5">
        <f t="shared" si="34"/>
        <v>43762</v>
      </c>
      <c r="B442">
        <v>0</v>
      </c>
      <c r="C442">
        <v>100</v>
      </c>
      <c r="D442">
        <v>262.2</v>
      </c>
      <c r="E442">
        <v>261.60000000000002</v>
      </c>
      <c r="F442">
        <f t="shared" si="35"/>
        <v>262.2</v>
      </c>
      <c r="G442">
        <f t="shared" si="36"/>
        <v>361.6</v>
      </c>
    </row>
    <row r="443" spans="1:7" x14ac:dyDescent="0.25">
      <c r="A443" s="5">
        <f t="shared" si="34"/>
        <v>43769</v>
      </c>
      <c r="B443">
        <v>0</v>
      </c>
      <c r="C443">
        <v>100</v>
      </c>
      <c r="D443">
        <v>262.2</v>
      </c>
      <c r="E443">
        <v>261.60000000000002</v>
      </c>
      <c r="F443">
        <f t="shared" si="35"/>
        <v>262.2</v>
      </c>
      <c r="G443">
        <f t="shared" si="36"/>
        <v>361.6</v>
      </c>
    </row>
    <row r="444" spans="1:7" x14ac:dyDescent="0.25">
      <c r="A444" s="5">
        <f t="shared" si="34"/>
        <v>43776</v>
      </c>
      <c r="B444">
        <v>0</v>
      </c>
      <c r="C444">
        <v>50</v>
      </c>
      <c r="D444">
        <v>262.2</v>
      </c>
      <c r="E444">
        <v>313.7</v>
      </c>
      <c r="F444">
        <f t="shared" si="35"/>
        <v>262.2</v>
      </c>
      <c r="G444">
        <f t="shared" si="36"/>
        <v>363.7</v>
      </c>
    </row>
    <row r="445" spans="1:7" x14ac:dyDescent="0.25">
      <c r="A445" s="5">
        <f t="shared" si="34"/>
        <v>43783</v>
      </c>
      <c r="B445">
        <v>0</v>
      </c>
      <c r="C445">
        <v>50</v>
      </c>
      <c r="D445">
        <v>262.2</v>
      </c>
      <c r="E445">
        <v>313.7</v>
      </c>
      <c r="F445">
        <f t="shared" si="35"/>
        <v>262.2</v>
      </c>
      <c r="G445">
        <f t="shared" si="36"/>
        <v>363.7</v>
      </c>
    </row>
    <row r="446" spans="1:7" x14ac:dyDescent="0.25">
      <c r="A446" s="5">
        <f t="shared" si="34"/>
        <v>43790</v>
      </c>
      <c r="B446">
        <f>'1121'!B32</f>
        <v>0</v>
      </c>
      <c r="C446">
        <f>'1121'!C32</f>
        <v>50</v>
      </c>
      <c r="D446">
        <f>'1121'!D32</f>
        <v>262.2</v>
      </c>
      <c r="E446">
        <f>'1121'!E32</f>
        <v>313.7</v>
      </c>
      <c r="F446">
        <f t="shared" si="35"/>
        <v>262.2</v>
      </c>
      <c r="G446">
        <f t="shared" si="36"/>
        <v>363.7</v>
      </c>
    </row>
    <row r="447" spans="1:7" x14ac:dyDescent="0.25">
      <c r="A447" s="5">
        <f t="shared" si="34"/>
        <v>43797</v>
      </c>
      <c r="B447">
        <f>'1128'!B32</f>
        <v>0</v>
      </c>
      <c r="C447">
        <f>'1128'!C32</f>
        <v>0</v>
      </c>
      <c r="D447">
        <f>'1128'!D32</f>
        <v>262.2</v>
      </c>
      <c r="E447">
        <f>'1128'!E32</f>
        <v>363.8</v>
      </c>
      <c r="F447">
        <f t="shared" si="35"/>
        <v>262.2</v>
      </c>
      <c r="G447">
        <f t="shared" si="36"/>
        <v>363.8</v>
      </c>
    </row>
    <row r="448" spans="1:7" x14ac:dyDescent="0.25">
      <c r="A448" s="5">
        <f t="shared" si="34"/>
        <v>43804</v>
      </c>
      <c r="B448">
        <f>'1205'!B32</f>
        <v>0</v>
      </c>
      <c r="C448">
        <f>'1205'!C32</f>
        <v>0</v>
      </c>
      <c r="D448">
        <f>'1205'!D32</f>
        <v>262.2</v>
      </c>
      <c r="E448">
        <f>'1205'!E32</f>
        <v>363.8</v>
      </c>
      <c r="F448">
        <f t="shared" si="35"/>
        <v>262.2</v>
      </c>
      <c r="G448">
        <f t="shared" si="36"/>
        <v>363.8</v>
      </c>
    </row>
    <row r="449" spans="1:10" x14ac:dyDescent="0.25">
      <c r="A449" s="5">
        <f t="shared" si="34"/>
        <v>43811</v>
      </c>
      <c r="B449">
        <f>'1212'!B32</f>
        <v>0</v>
      </c>
      <c r="C449">
        <f>'1212'!C32</f>
        <v>0</v>
      </c>
      <c r="D449">
        <f>'1212'!D32</f>
        <v>262.2</v>
      </c>
      <c r="E449">
        <f>'1212'!E32</f>
        <v>363.8</v>
      </c>
      <c r="F449">
        <f t="shared" si="35"/>
        <v>262.2</v>
      </c>
      <c r="G449">
        <f t="shared" si="36"/>
        <v>363.8</v>
      </c>
    </row>
    <row r="450" spans="1:10" x14ac:dyDescent="0.25">
      <c r="A450" s="5">
        <f t="shared" si="34"/>
        <v>43818</v>
      </c>
      <c r="B450">
        <f>'1219'!B32</f>
        <v>0</v>
      </c>
      <c r="C450">
        <f>'1219'!C32</f>
        <v>0</v>
      </c>
      <c r="D450">
        <f>'1219'!D32</f>
        <v>262.2</v>
      </c>
      <c r="E450">
        <f>'1219'!E32</f>
        <v>363.8</v>
      </c>
      <c r="F450">
        <f t="shared" si="35"/>
        <v>262.2</v>
      </c>
      <c r="G450">
        <f t="shared" si="36"/>
        <v>363.8</v>
      </c>
    </row>
    <row r="451" spans="1:10" x14ac:dyDescent="0.25">
      <c r="A451" s="5">
        <f t="shared" si="34"/>
        <v>43825</v>
      </c>
      <c r="B451">
        <f>'1226'!B32</f>
        <v>0</v>
      </c>
      <c r="C451">
        <f>'1226'!C32</f>
        <v>50</v>
      </c>
      <c r="D451">
        <f>'1226'!D32</f>
        <v>262.2</v>
      </c>
      <c r="E451">
        <f>'1226'!E32</f>
        <v>363.8</v>
      </c>
      <c r="F451">
        <f t="shared" si="35"/>
        <v>262.2</v>
      </c>
      <c r="G451">
        <f t="shared" si="36"/>
        <v>413.8</v>
      </c>
    </row>
    <row r="452" spans="1:10" x14ac:dyDescent="0.25">
      <c r="A452" s="5">
        <f t="shared" si="34"/>
        <v>43832</v>
      </c>
      <c r="B452">
        <f>'0102'!B32</f>
        <v>0</v>
      </c>
      <c r="C452">
        <f>'0102'!C32</f>
        <v>50</v>
      </c>
      <c r="D452">
        <f>'0102'!D32</f>
        <v>262.2</v>
      </c>
      <c r="E452">
        <f>'0102'!E32</f>
        <v>363.8</v>
      </c>
      <c r="F452">
        <f t="shared" ref="F452:F515" si="37">B452+D452</f>
        <v>262.2</v>
      </c>
      <c r="G452">
        <f t="shared" ref="G452:G515" si="38">C452+E452</f>
        <v>413.8</v>
      </c>
    </row>
    <row r="453" spans="1:10" x14ac:dyDescent="0.25">
      <c r="A453" s="5">
        <f t="shared" si="34"/>
        <v>43839</v>
      </c>
      <c r="B453">
        <f>'0109'!B32</f>
        <v>0</v>
      </c>
      <c r="C453">
        <f>'0109'!C32</f>
        <v>50</v>
      </c>
      <c r="D453">
        <f>'0109'!D32</f>
        <v>262.2</v>
      </c>
      <c r="E453">
        <f>'0109'!E32</f>
        <v>363.8</v>
      </c>
      <c r="F453">
        <f t="shared" si="37"/>
        <v>262.2</v>
      </c>
      <c r="G453">
        <f t="shared" si="38"/>
        <v>413.8</v>
      </c>
    </row>
    <row r="454" spans="1:10" ht="15" x14ac:dyDescent="0.35">
      <c r="A454" s="5">
        <f t="shared" si="34"/>
        <v>43846</v>
      </c>
      <c r="B454">
        <f>'0116'!B32</f>
        <v>0</v>
      </c>
      <c r="C454">
        <f>'0116'!C32</f>
        <v>50</v>
      </c>
      <c r="D454">
        <f>'0116'!D32</f>
        <v>262.2</v>
      </c>
      <c r="E454">
        <f>'0116'!E32</f>
        <v>363.8</v>
      </c>
      <c r="F454">
        <f t="shared" si="37"/>
        <v>262.2</v>
      </c>
      <c r="G454">
        <f t="shared" si="38"/>
        <v>413.8</v>
      </c>
      <c r="J454" s="28"/>
    </row>
    <row r="455" spans="1:10" x14ac:dyDescent="0.25">
      <c r="A455" s="5">
        <f t="shared" si="34"/>
        <v>43853</v>
      </c>
      <c r="B455">
        <f>'0123'!B32</f>
        <v>0</v>
      </c>
      <c r="C455">
        <f>'0123'!C32</f>
        <v>50</v>
      </c>
      <c r="D455">
        <f>'0123'!D32</f>
        <v>262.2</v>
      </c>
      <c r="E455">
        <f>'0123'!E32</f>
        <v>363.8</v>
      </c>
      <c r="F455">
        <f t="shared" si="37"/>
        <v>262.2</v>
      </c>
      <c r="G455">
        <f t="shared" si="38"/>
        <v>413.8</v>
      </c>
    </row>
    <row r="456" spans="1:10" x14ac:dyDescent="0.25">
      <c r="A456" s="5">
        <f t="shared" si="34"/>
        <v>43860</v>
      </c>
      <c r="B456">
        <f>'0130'!B32</f>
        <v>0</v>
      </c>
      <c r="C456">
        <f>'0130'!C32</f>
        <v>50</v>
      </c>
      <c r="D456">
        <f>'0130'!D32</f>
        <v>262.2</v>
      </c>
      <c r="E456">
        <f>'0130'!E32</f>
        <v>363.8</v>
      </c>
      <c r="F456">
        <f t="shared" si="37"/>
        <v>262.2</v>
      </c>
      <c r="G456">
        <f t="shared" si="38"/>
        <v>413.8</v>
      </c>
    </row>
    <row r="457" spans="1:10" x14ac:dyDescent="0.25">
      <c r="A457" s="5">
        <f t="shared" si="34"/>
        <v>43867</v>
      </c>
      <c r="B457">
        <f>'0206'!B32</f>
        <v>0</v>
      </c>
      <c r="C457">
        <f>'0206'!C32</f>
        <v>50</v>
      </c>
      <c r="D457">
        <f>'0206'!D32</f>
        <v>262.2</v>
      </c>
      <c r="E457">
        <f>'0206'!E32</f>
        <v>363.8</v>
      </c>
      <c r="F457">
        <f t="shared" si="37"/>
        <v>262.2</v>
      </c>
      <c r="G457">
        <f t="shared" si="38"/>
        <v>413.8</v>
      </c>
    </row>
    <row r="458" spans="1:10" x14ac:dyDescent="0.25">
      <c r="A458" s="5">
        <f t="shared" si="34"/>
        <v>43874</v>
      </c>
      <c r="B458">
        <f>'0213'!B32</f>
        <v>0</v>
      </c>
      <c r="C458">
        <f>'0213'!C32</f>
        <v>50</v>
      </c>
      <c r="D458">
        <f>'0213'!D32</f>
        <v>262.2</v>
      </c>
      <c r="E458">
        <f>'0213'!E32</f>
        <v>363.8</v>
      </c>
      <c r="F458">
        <f t="shared" si="37"/>
        <v>262.2</v>
      </c>
      <c r="G458">
        <f t="shared" si="38"/>
        <v>413.8</v>
      </c>
    </row>
    <row r="459" spans="1:10" x14ac:dyDescent="0.25">
      <c r="A459" s="5">
        <f t="shared" si="34"/>
        <v>43881</v>
      </c>
      <c r="B459">
        <f>'0220'!B32</f>
        <v>0</v>
      </c>
      <c r="C459">
        <f>'0220'!C32</f>
        <v>0</v>
      </c>
      <c r="D459">
        <f>'0220'!D32</f>
        <v>262.2</v>
      </c>
      <c r="E459">
        <f>'0220'!E32</f>
        <v>416.3</v>
      </c>
      <c r="F459">
        <f t="shared" si="37"/>
        <v>262.2</v>
      </c>
      <c r="G459">
        <f t="shared" si="38"/>
        <v>416.3</v>
      </c>
    </row>
    <row r="460" spans="1:10" x14ac:dyDescent="0.25">
      <c r="A460" s="5">
        <f t="shared" si="34"/>
        <v>43888</v>
      </c>
      <c r="B460">
        <f>'0227'!B32</f>
        <v>0</v>
      </c>
      <c r="C460">
        <f>'0227'!C32</f>
        <v>0</v>
      </c>
      <c r="D460">
        <f>'0227'!D32</f>
        <v>262.2</v>
      </c>
      <c r="E460">
        <f>'0227'!E32</f>
        <v>416.3</v>
      </c>
      <c r="F460">
        <f t="shared" si="37"/>
        <v>262.2</v>
      </c>
      <c r="G460">
        <f t="shared" si="38"/>
        <v>416.3</v>
      </c>
    </row>
    <row r="461" spans="1:10" x14ac:dyDescent="0.25">
      <c r="A461" s="5">
        <f t="shared" si="34"/>
        <v>43895</v>
      </c>
      <c r="B461">
        <f>'0305'!B32</f>
        <v>0</v>
      </c>
      <c r="C461">
        <f>'0305'!C32</f>
        <v>0</v>
      </c>
      <c r="D461">
        <f>'0305'!D32</f>
        <v>262.2</v>
      </c>
      <c r="E461">
        <f>'0305'!E32</f>
        <v>416.3</v>
      </c>
      <c r="F461">
        <f t="shared" si="37"/>
        <v>262.2</v>
      </c>
      <c r="G461">
        <f t="shared" si="38"/>
        <v>416.3</v>
      </c>
    </row>
    <row r="462" spans="1:10" x14ac:dyDescent="0.25">
      <c r="A462" s="5">
        <f t="shared" si="34"/>
        <v>43902</v>
      </c>
      <c r="B462">
        <f>'0312'!B32</f>
        <v>0</v>
      </c>
      <c r="C462">
        <f>'0312'!C32</f>
        <v>0</v>
      </c>
      <c r="D462">
        <f>'0312'!D32</f>
        <v>262.2</v>
      </c>
      <c r="E462">
        <f>'0312'!E32</f>
        <v>416.3</v>
      </c>
      <c r="F462">
        <f t="shared" si="37"/>
        <v>262.2</v>
      </c>
      <c r="G462">
        <f t="shared" si="38"/>
        <v>416.3</v>
      </c>
    </row>
    <row r="463" spans="1:10" x14ac:dyDescent="0.25">
      <c r="A463" s="5">
        <f t="shared" si="34"/>
        <v>43909</v>
      </c>
      <c r="B463">
        <f>'0319'!B32</f>
        <v>0</v>
      </c>
      <c r="C463">
        <f>'0319'!C32</f>
        <v>0</v>
      </c>
      <c r="D463">
        <f>'0319'!D32</f>
        <v>262.2</v>
      </c>
      <c r="E463">
        <f>'0319'!E32</f>
        <v>416.3</v>
      </c>
      <c r="F463">
        <f t="shared" si="37"/>
        <v>262.2</v>
      </c>
      <c r="G463">
        <f t="shared" si="38"/>
        <v>416.3</v>
      </c>
      <c r="H463" s="272" t="s">
        <v>663</v>
      </c>
    </row>
    <row r="464" spans="1:10" x14ac:dyDescent="0.25">
      <c r="A464" s="5">
        <f t="shared" si="34"/>
        <v>43916</v>
      </c>
      <c r="B464">
        <f>'0326'!B32</f>
        <v>0</v>
      </c>
      <c r="C464">
        <f>'0326'!C32</f>
        <v>200</v>
      </c>
      <c r="D464">
        <f>'0326'!D32</f>
        <v>262.2</v>
      </c>
      <c r="E464">
        <f>'0326'!E32</f>
        <v>416.3</v>
      </c>
      <c r="F464">
        <f t="shared" si="37"/>
        <v>262.2</v>
      </c>
      <c r="G464">
        <f t="shared" si="38"/>
        <v>616.29999999999995</v>
      </c>
    </row>
    <row r="465" spans="1:8" x14ac:dyDescent="0.25">
      <c r="A465" s="5">
        <f t="shared" si="34"/>
        <v>43923</v>
      </c>
      <c r="B465">
        <f>'0402'!B32</f>
        <v>0</v>
      </c>
      <c r="C465">
        <f>'0402'!C32</f>
        <v>200</v>
      </c>
      <c r="D465">
        <f>'0402'!D32</f>
        <v>262.2</v>
      </c>
      <c r="E465">
        <f>'0402'!E32</f>
        <v>416.3</v>
      </c>
      <c r="F465">
        <f>B465+D465</f>
        <v>262.2</v>
      </c>
      <c r="G465">
        <f t="shared" si="38"/>
        <v>616.29999999999995</v>
      </c>
    </row>
    <row r="466" spans="1:8" x14ac:dyDescent="0.25">
      <c r="A466" s="5">
        <f t="shared" si="34"/>
        <v>43930</v>
      </c>
      <c r="B466">
        <f>'0409'!B32</f>
        <v>0</v>
      </c>
      <c r="C466">
        <f>'0409'!C32</f>
        <v>200</v>
      </c>
      <c r="D466">
        <f>'0409'!D32</f>
        <v>262.2</v>
      </c>
      <c r="E466">
        <f>'0409'!E32</f>
        <v>416.3</v>
      </c>
      <c r="F466">
        <f t="shared" si="37"/>
        <v>262.2</v>
      </c>
      <c r="G466">
        <f t="shared" si="38"/>
        <v>616.29999999999995</v>
      </c>
    </row>
    <row r="467" spans="1:8" x14ac:dyDescent="0.25">
      <c r="A467" s="5">
        <f t="shared" si="34"/>
        <v>43937</v>
      </c>
      <c r="B467">
        <f>'0416'!B32</f>
        <v>0</v>
      </c>
      <c r="C467">
        <f>'0416'!C32</f>
        <v>200</v>
      </c>
      <c r="D467">
        <f>'0416'!D32</f>
        <v>262.2</v>
      </c>
      <c r="E467">
        <f>'0416'!E32</f>
        <v>416.3</v>
      </c>
      <c r="F467">
        <f t="shared" si="37"/>
        <v>262.2</v>
      </c>
      <c r="G467">
        <f t="shared" si="38"/>
        <v>616.29999999999995</v>
      </c>
    </row>
    <row r="468" spans="1:8" x14ac:dyDescent="0.25">
      <c r="A468" s="5">
        <f t="shared" si="34"/>
        <v>43944</v>
      </c>
      <c r="B468">
        <f>'0423'!B32</f>
        <v>0</v>
      </c>
      <c r="C468">
        <f>'0423'!C32</f>
        <v>200</v>
      </c>
      <c r="D468">
        <f>'0423'!D32</f>
        <v>262.2</v>
      </c>
      <c r="E468">
        <f>'0423'!E32</f>
        <v>416.3</v>
      </c>
      <c r="F468">
        <f t="shared" si="37"/>
        <v>262.2</v>
      </c>
      <c r="G468">
        <f t="shared" si="38"/>
        <v>616.29999999999995</v>
      </c>
    </row>
    <row r="469" spans="1:8" x14ac:dyDescent="0.25">
      <c r="A469" s="5">
        <f t="shared" si="34"/>
        <v>43951</v>
      </c>
      <c r="B469">
        <f>'0430'!B32</f>
        <v>0</v>
      </c>
      <c r="C469">
        <f>'0430'!C32</f>
        <v>200</v>
      </c>
      <c r="D469">
        <f>'0430'!D32</f>
        <v>262.2</v>
      </c>
      <c r="E469">
        <f>'0430'!E32</f>
        <v>416.3</v>
      </c>
      <c r="F469">
        <f t="shared" si="37"/>
        <v>262.2</v>
      </c>
      <c r="G469">
        <f t="shared" si="38"/>
        <v>616.29999999999995</v>
      </c>
      <c r="H469">
        <f>'0430'!F32</f>
        <v>0</v>
      </c>
    </row>
    <row r="470" spans="1:8" x14ac:dyDescent="0.25">
      <c r="A470" s="5">
        <f t="shared" si="34"/>
        <v>43958</v>
      </c>
      <c r="B470">
        <f>'0507'!B32</f>
        <v>0</v>
      </c>
      <c r="C470">
        <f>'0507'!C32</f>
        <v>150</v>
      </c>
      <c r="D470">
        <f>'0507'!D32</f>
        <v>262.2</v>
      </c>
      <c r="E470">
        <f>'0507'!E32</f>
        <v>521.29999999999995</v>
      </c>
      <c r="F470">
        <f t="shared" si="37"/>
        <v>262.2</v>
      </c>
      <c r="G470">
        <f t="shared" si="38"/>
        <v>671.3</v>
      </c>
      <c r="H470">
        <f>'0507'!F32</f>
        <v>0</v>
      </c>
    </row>
    <row r="471" spans="1:8" x14ac:dyDescent="0.25">
      <c r="A471" s="5">
        <f t="shared" si="34"/>
        <v>43965</v>
      </c>
      <c r="B471">
        <f>'0514'!B32</f>
        <v>0</v>
      </c>
      <c r="C471">
        <f>'0514'!C32</f>
        <v>150</v>
      </c>
      <c r="D471">
        <f>'0514'!D32</f>
        <v>262.2</v>
      </c>
      <c r="E471">
        <f>'0514'!E32</f>
        <v>521.29999999999995</v>
      </c>
      <c r="F471">
        <f t="shared" si="37"/>
        <v>262.2</v>
      </c>
      <c r="G471">
        <f t="shared" si="38"/>
        <v>671.3</v>
      </c>
      <c r="H471">
        <f>'0514'!F32</f>
        <v>0</v>
      </c>
    </row>
    <row r="472" spans="1:8" x14ac:dyDescent="0.25">
      <c r="A472" s="5">
        <f t="shared" si="34"/>
        <v>43972</v>
      </c>
      <c r="B472">
        <f>'0521'!B32</f>
        <v>0</v>
      </c>
      <c r="C472">
        <f>'0521'!C32</f>
        <v>150</v>
      </c>
      <c r="D472">
        <f>'0521'!D32</f>
        <v>262.2</v>
      </c>
      <c r="E472">
        <f>'0521'!E32</f>
        <v>521.29999999999995</v>
      </c>
      <c r="F472">
        <f t="shared" si="37"/>
        <v>262.2</v>
      </c>
      <c r="G472">
        <f t="shared" si="38"/>
        <v>671.3</v>
      </c>
      <c r="H472">
        <f>'0521'!F32</f>
        <v>0</v>
      </c>
    </row>
    <row r="473" spans="1:8" x14ac:dyDescent="0.25">
      <c r="A473" s="5">
        <f t="shared" si="34"/>
        <v>43979</v>
      </c>
      <c r="B473">
        <f>'0528'!B32</f>
        <v>0</v>
      </c>
      <c r="C473">
        <f>'0528'!C32</f>
        <v>100</v>
      </c>
      <c r="D473">
        <f>'0528'!D32</f>
        <v>262.2</v>
      </c>
      <c r="E473">
        <f>'0528'!E32</f>
        <v>573.79999999999995</v>
      </c>
      <c r="F473">
        <f t="shared" si="37"/>
        <v>262.2</v>
      </c>
      <c r="G473">
        <f t="shared" si="38"/>
        <v>673.8</v>
      </c>
      <c r="H473">
        <f>'0528'!F32</f>
        <v>0</v>
      </c>
    </row>
    <row r="474" spans="1:8" x14ac:dyDescent="0.25">
      <c r="A474" s="5">
        <f t="shared" si="34"/>
        <v>43986</v>
      </c>
      <c r="B474">
        <f>'0604'!B26</f>
        <v>0</v>
      </c>
      <c r="C474">
        <f>'0604'!C26</f>
        <v>150</v>
      </c>
      <c r="D474">
        <f>'0604'!D26</f>
        <v>0</v>
      </c>
      <c r="E474">
        <f>'0604'!E26</f>
        <v>105</v>
      </c>
      <c r="F474">
        <f>B474+D474</f>
        <v>0</v>
      </c>
      <c r="G474">
        <f t="shared" si="38"/>
        <v>255</v>
      </c>
      <c r="H474">
        <f>'0604'!F26</f>
        <v>0</v>
      </c>
    </row>
    <row r="475" spans="1:8" x14ac:dyDescent="0.25">
      <c r="A475" s="5">
        <f t="shared" si="34"/>
        <v>43993</v>
      </c>
      <c r="B475">
        <f>'0611'!B27</f>
        <v>0</v>
      </c>
      <c r="C475">
        <f>'0611'!C27</f>
        <v>100</v>
      </c>
      <c r="D475">
        <f>'0611'!D27</f>
        <v>0</v>
      </c>
      <c r="E475">
        <f>'0611'!E27</f>
        <v>157.5</v>
      </c>
      <c r="F475">
        <f t="shared" si="37"/>
        <v>0</v>
      </c>
      <c r="G475">
        <f t="shared" si="38"/>
        <v>257.5</v>
      </c>
    </row>
    <row r="476" spans="1:8" x14ac:dyDescent="0.25">
      <c r="A476" s="5">
        <f t="shared" si="34"/>
        <v>44000</v>
      </c>
      <c r="B476">
        <f>'0618'!B27</f>
        <v>0</v>
      </c>
      <c r="C476">
        <f>'0618'!C27</f>
        <v>100</v>
      </c>
      <c r="D476">
        <f>'0618'!D27</f>
        <v>0</v>
      </c>
      <c r="E476">
        <f>'0618'!E27</f>
        <v>157.5</v>
      </c>
      <c r="F476">
        <f t="shared" si="37"/>
        <v>0</v>
      </c>
      <c r="G476">
        <f t="shared" si="38"/>
        <v>257.5</v>
      </c>
    </row>
    <row r="477" spans="1:8" x14ac:dyDescent="0.25">
      <c r="A477" s="5">
        <f t="shared" si="34"/>
        <v>44007</v>
      </c>
      <c r="B477">
        <f>'0625'!B27</f>
        <v>0</v>
      </c>
      <c r="C477">
        <f>'0625'!C27</f>
        <v>100</v>
      </c>
      <c r="D477">
        <f>'0625'!D27</f>
        <v>0</v>
      </c>
      <c r="E477">
        <f>'0625'!E27</f>
        <v>157.5</v>
      </c>
      <c r="F477">
        <f t="shared" si="37"/>
        <v>0</v>
      </c>
      <c r="G477">
        <f t="shared" si="38"/>
        <v>257.5</v>
      </c>
    </row>
    <row r="478" spans="1:8" x14ac:dyDescent="0.25">
      <c r="A478" s="5">
        <f t="shared" si="34"/>
        <v>44014</v>
      </c>
      <c r="B478">
        <f>'0702'!B27</f>
        <v>0</v>
      </c>
      <c r="C478">
        <f>'0702'!C27</f>
        <v>50</v>
      </c>
      <c r="D478">
        <f>'0702'!D27</f>
        <v>0</v>
      </c>
      <c r="E478">
        <f>'0702'!E27</f>
        <v>210</v>
      </c>
      <c r="F478">
        <f t="shared" si="37"/>
        <v>0</v>
      </c>
      <c r="G478">
        <f t="shared" si="38"/>
        <v>260</v>
      </c>
    </row>
    <row r="479" spans="1:8" x14ac:dyDescent="0.25">
      <c r="A479" s="5">
        <f t="shared" si="34"/>
        <v>44021</v>
      </c>
      <c r="B479">
        <f>'0709'!B28</f>
        <v>0</v>
      </c>
      <c r="C479">
        <f>'0709'!C28</f>
        <v>50</v>
      </c>
      <c r="D479">
        <f>'0709'!D28</f>
        <v>0</v>
      </c>
      <c r="E479">
        <f>'0709'!E28</f>
        <v>210</v>
      </c>
      <c r="F479">
        <f t="shared" si="37"/>
        <v>0</v>
      </c>
      <c r="G479">
        <f t="shared" si="38"/>
        <v>260</v>
      </c>
    </row>
    <row r="480" spans="1:8" x14ac:dyDescent="0.25">
      <c r="A480" s="5">
        <f t="shared" si="34"/>
        <v>44028</v>
      </c>
      <c r="B480">
        <f>'0716'!B28</f>
        <v>0</v>
      </c>
      <c r="C480">
        <f>'0716'!C28</f>
        <v>50</v>
      </c>
      <c r="D480">
        <f>'0716'!D28</f>
        <v>0</v>
      </c>
      <c r="E480">
        <f>'0716'!E28</f>
        <v>210</v>
      </c>
      <c r="F480">
        <f t="shared" si="37"/>
        <v>0</v>
      </c>
      <c r="G480">
        <f t="shared" si="38"/>
        <v>260</v>
      </c>
    </row>
    <row r="481" spans="1:7" x14ac:dyDescent="0.25">
      <c r="A481" s="5">
        <f t="shared" si="34"/>
        <v>44035</v>
      </c>
      <c r="B481">
        <f>'0723'!B28</f>
        <v>0</v>
      </c>
      <c r="C481">
        <f>'0723'!C28</f>
        <v>50</v>
      </c>
      <c r="D481">
        <f>'0723'!D28</f>
        <v>0</v>
      </c>
      <c r="E481">
        <f>'0723'!E28</f>
        <v>210</v>
      </c>
      <c r="F481">
        <f t="shared" si="37"/>
        <v>0</v>
      </c>
      <c r="G481">
        <f t="shared" si="38"/>
        <v>260</v>
      </c>
    </row>
    <row r="482" spans="1:7" x14ac:dyDescent="0.25">
      <c r="A482" s="5">
        <f t="shared" si="34"/>
        <v>44042</v>
      </c>
      <c r="B482">
        <f>'0730'!B28</f>
        <v>0</v>
      </c>
      <c r="C482">
        <f>'0730'!C28</f>
        <v>50</v>
      </c>
      <c r="D482">
        <f>'0730'!D28</f>
        <v>0</v>
      </c>
      <c r="E482">
        <f>'0730'!E28</f>
        <v>210</v>
      </c>
      <c r="F482">
        <f t="shared" si="37"/>
        <v>0</v>
      </c>
      <c r="G482">
        <f t="shared" si="38"/>
        <v>260</v>
      </c>
    </row>
    <row r="483" spans="1:7" x14ac:dyDescent="0.25">
      <c r="A483" s="5">
        <f t="shared" si="34"/>
        <v>44049</v>
      </c>
      <c r="B483">
        <f>'0806'!B29</f>
        <v>0</v>
      </c>
      <c r="C483">
        <f>'0806'!C29</f>
        <v>50</v>
      </c>
      <c r="D483">
        <f>'0806'!D29</f>
        <v>0</v>
      </c>
      <c r="E483">
        <f>'0806'!E29</f>
        <v>210</v>
      </c>
      <c r="F483">
        <f t="shared" si="37"/>
        <v>0</v>
      </c>
      <c r="G483">
        <f t="shared" si="38"/>
        <v>260</v>
      </c>
    </row>
    <row r="484" spans="1:7" x14ac:dyDescent="0.25">
      <c r="A484" s="5">
        <f t="shared" si="34"/>
        <v>44056</v>
      </c>
      <c r="B484">
        <f>'0813'!B29</f>
        <v>0</v>
      </c>
      <c r="C484">
        <f>'0813'!C29</f>
        <v>0</v>
      </c>
      <c r="D484">
        <f>'0813'!D29</f>
        <v>0</v>
      </c>
      <c r="E484">
        <f>'0813'!E29</f>
        <v>262.2</v>
      </c>
      <c r="F484">
        <f t="shared" si="37"/>
        <v>0</v>
      </c>
      <c r="G484">
        <f t="shared" si="38"/>
        <v>262.2</v>
      </c>
    </row>
    <row r="485" spans="1:7" x14ac:dyDescent="0.25">
      <c r="A485" s="5">
        <f t="shared" si="34"/>
        <v>44063</v>
      </c>
      <c r="B485">
        <f>'0820'!B29</f>
        <v>0</v>
      </c>
      <c r="C485">
        <f>'0820'!C29</f>
        <v>0</v>
      </c>
      <c r="D485">
        <f>'0820'!D29</f>
        <v>0</v>
      </c>
      <c r="E485">
        <f>'0820'!E29</f>
        <v>262.2</v>
      </c>
      <c r="F485">
        <f t="shared" si="37"/>
        <v>0</v>
      </c>
      <c r="G485">
        <f t="shared" si="38"/>
        <v>262.2</v>
      </c>
    </row>
    <row r="486" spans="1:7" x14ac:dyDescent="0.25">
      <c r="A486" s="5">
        <f t="shared" si="34"/>
        <v>44070</v>
      </c>
      <c r="B486">
        <f>'0827'!B30</f>
        <v>0</v>
      </c>
      <c r="C486">
        <f>'0827'!C30</f>
        <v>0</v>
      </c>
      <c r="D486">
        <f>'0827'!D30</f>
        <v>0</v>
      </c>
      <c r="E486">
        <f>'0827'!E30</f>
        <v>262.2</v>
      </c>
      <c r="F486">
        <f t="shared" si="37"/>
        <v>0</v>
      </c>
      <c r="G486">
        <f t="shared" si="38"/>
        <v>262.2</v>
      </c>
    </row>
    <row r="487" spans="1:7" x14ac:dyDescent="0.25">
      <c r="A487" s="5">
        <f t="shared" ref="A487:A550" si="39">A486+7</f>
        <v>44077</v>
      </c>
      <c r="B487">
        <f>'0903'!B31</f>
        <v>0</v>
      </c>
      <c r="C487">
        <f>'0903'!C31</f>
        <v>0</v>
      </c>
      <c r="D487">
        <f>'0903'!D31</f>
        <v>0</v>
      </c>
      <c r="E487">
        <f>'0903'!E31</f>
        <v>262.2</v>
      </c>
      <c r="F487">
        <f t="shared" si="37"/>
        <v>0</v>
      </c>
      <c r="G487">
        <f t="shared" si="38"/>
        <v>262.2</v>
      </c>
    </row>
    <row r="488" spans="1:7" x14ac:dyDescent="0.25">
      <c r="A488" s="5">
        <f t="shared" si="39"/>
        <v>44084</v>
      </c>
      <c r="B488">
        <f>'0910'!B31</f>
        <v>0</v>
      </c>
      <c r="C488">
        <f>'0910'!C31</f>
        <v>0</v>
      </c>
      <c r="D488">
        <f>'0910'!D31</f>
        <v>0</v>
      </c>
      <c r="E488">
        <f>'0910'!E31</f>
        <v>262.2</v>
      </c>
      <c r="F488">
        <f t="shared" si="37"/>
        <v>0</v>
      </c>
      <c r="G488">
        <f t="shared" si="38"/>
        <v>262.2</v>
      </c>
    </row>
    <row r="489" spans="1:7" x14ac:dyDescent="0.25">
      <c r="A489" s="5">
        <f t="shared" si="39"/>
        <v>44091</v>
      </c>
      <c r="B489">
        <f>'0917'!B31</f>
        <v>0</v>
      </c>
      <c r="C489">
        <f>'0917'!C31</f>
        <v>0</v>
      </c>
      <c r="D489">
        <f>'0917'!D31</f>
        <v>0</v>
      </c>
      <c r="E489">
        <f>'0917'!E31</f>
        <v>262.2</v>
      </c>
      <c r="F489">
        <f t="shared" si="37"/>
        <v>0</v>
      </c>
      <c r="G489">
        <f t="shared" si="38"/>
        <v>262.2</v>
      </c>
    </row>
    <row r="490" spans="1:7" x14ac:dyDescent="0.25">
      <c r="A490" s="5">
        <f t="shared" si="39"/>
        <v>44098</v>
      </c>
      <c r="B490">
        <f>'0924'!B31</f>
        <v>0</v>
      </c>
      <c r="C490">
        <f>'0924'!C31</f>
        <v>0</v>
      </c>
      <c r="D490">
        <f>'0924'!D31</f>
        <v>0</v>
      </c>
      <c r="E490">
        <f>'0924'!E31</f>
        <v>262.2</v>
      </c>
      <c r="F490">
        <f t="shared" si="37"/>
        <v>0</v>
      </c>
      <c r="G490">
        <f t="shared" si="38"/>
        <v>262.2</v>
      </c>
    </row>
    <row r="491" spans="1:7" x14ac:dyDescent="0.25">
      <c r="A491" s="5">
        <f t="shared" si="39"/>
        <v>44105</v>
      </c>
      <c r="B491">
        <f>'1001'!B31</f>
        <v>0</v>
      </c>
      <c r="C491">
        <f>'1001'!C31</f>
        <v>0</v>
      </c>
      <c r="D491">
        <f>'1001'!D31</f>
        <v>0</v>
      </c>
      <c r="E491">
        <f>'1001'!E31</f>
        <v>262.2</v>
      </c>
      <c r="F491">
        <f t="shared" si="37"/>
        <v>0</v>
      </c>
      <c r="G491">
        <f t="shared" si="38"/>
        <v>262.2</v>
      </c>
    </row>
    <row r="492" spans="1:7" x14ac:dyDescent="0.25">
      <c r="A492" s="5">
        <f t="shared" si="39"/>
        <v>44112</v>
      </c>
      <c r="B492">
        <f>'1008'!B32</f>
        <v>0</v>
      </c>
      <c r="C492">
        <f>'1008'!C32</f>
        <v>0</v>
      </c>
      <c r="D492">
        <f>'1008'!D32</f>
        <v>0</v>
      </c>
      <c r="E492">
        <f>'1008'!E32</f>
        <v>262.2</v>
      </c>
      <c r="F492">
        <f t="shared" si="37"/>
        <v>0</v>
      </c>
      <c r="G492">
        <f t="shared" si="38"/>
        <v>262.2</v>
      </c>
    </row>
    <row r="493" spans="1:7" x14ac:dyDescent="0.25">
      <c r="A493" s="5">
        <f t="shared" si="39"/>
        <v>44119</v>
      </c>
      <c r="B493">
        <f>'1015'!B32</f>
        <v>0</v>
      </c>
      <c r="C493">
        <f>'1015'!C32</f>
        <v>0</v>
      </c>
      <c r="D493">
        <f>'1015'!D32</f>
        <v>0</v>
      </c>
      <c r="E493">
        <f>'1015'!E32</f>
        <v>262.2</v>
      </c>
      <c r="F493">
        <f t="shared" si="37"/>
        <v>0</v>
      </c>
      <c r="G493">
        <f t="shared" si="38"/>
        <v>262.2</v>
      </c>
    </row>
    <row r="494" spans="1:7" x14ac:dyDescent="0.25">
      <c r="A494" s="5">
        <f t="shared" si="39"/>
        <v>44126</v>
      </c>
      <c r="B494">
        <f>'1022'!B32</f>
        <v>0</v>
      </c>
      <c r="C494">
        <f>'1022'!C32</f>
        <v>0</v>
      </c>
      <c r="D494">
        <f>'1022'!D32</f>
        <v>0</v>
      </c>
      <c r="E494">
        <f>'1022'!E32</f>
        <v>262.2</v>
      </c>
      <c r="F494">
        <f t="shared" si="37"/>
        <v>0</v>
      </c>
      <c r="G494">
        <f t="shared" si="38"/>
        <v>262.2</v>
      </c>
    </row>
    <row r="495" spans="1:7" x14ac:dyDescent="0.25">
      <c r="A495" s="5">
        <f t="shared" si="39"/>
        <v>44133</v>
      </c>
      <c r="B495">
        <f>'1029'!B32</f>
        <v>0</v>
      </c>
      <c r="C495">
        <f>'1029'!C32</f>
        <v>0</v>
      </c>
      <c r="D495">
        <f>'1029'!D32</f>
        <v>0</v>
      </c>
      <c r="E495">
        <f>'1029'!E32</f>
        <v>262.2</v>
      </c>
      <c r="F495">
        <f t="shared" si="37"/>
        <v>0</v>
      </c>
      <c r="G495">
        <f t="shared" si="38"/>
        <v>262.2</v>
      </c>
    </row>
    <row r="496" spans="1:7" x14ac:dyDescent="0.25">
      <c r="A496" s="5">
        <f t="shared" si="39"/>
        <v>44140</v>
      </c>
      <c r="B496">
        <f>'1105'!B32</f>
        <v>0</v>
      </c>
      <c r="C496">
        <f>'1105'!C32</f>
        <v>0</v>
      </c>
      <c r="D496">
        <f>'1105'!D32</f>
        <v>0</v>
      </c>
      <c r="E496">
        <f>'1105'!E32</f>
        <v>262.2</v>
      </c>
      <c r="F496">
        <f t="shared" si="37"/>
        <v>0</v>
      </c>
      <c r="G496">
        <f t="shared" si="38"/>
        <v>262.2</v>
      </c>
    </row>
    <row r="497" spans="1:7" x14ac:dyDescent="0.25">
      <c r="A497" s="5">
        <f t="shared" si="39"/>
        <v>44147</v>
      </c>
      <c r="B497">
        <f>'1112'!B32</f>
        <v>0</v>
      </c>
      <c r="C497">
        <f>'1112'!C32</f>
        <v>0</v>
      </c>
      <c r="D497">
        <f>'1112'!D32</f>
        <v>0</v>
      </c>
      <c r="E497">
        <f>'1112'!E32</f>
        <v>262.2</v>
      </c>
      <c r="F497">
        <f t="shared" si="37"/>
        <v>0</v>
      </c>
      <c r="G497">
        <f t="shared" si="38"/>
        <v>262.2</v>
      </c>
    </row>
    <row r="498" spans="1:7" x14ac:dyDescent="0.25">
      <c r="A498" s="5">
        <f t="shared" si="39"/>
        <v>44154</v>
      </c>
      <c r="B498">
        <f>'1119'!B32</f>
        <v>0</v>
      </c>
      <c r="C498">
        <f>'1119'!C32</f>
        <v>0</v>
      </c>
      <c r="D498">
        <f>'1119'!D32</f>
        <v>0</v>
      </c>
      <c r="E498">
        <f>'1119'!E32</f>
        <v>262.2</v>
      </c>
      <c r="F498">
        <f t="shared" si="37"/>
        <v>0</v>
      </c>
      <c r="G498">
        <f t="shared" si="38"/>
        <v>262.2</v>
      </c>
    </row>
    <row r="499" spans="1:7" x14ac:dyDescent="0.25">
      <c r="A499" s="5">
        <f t="shared" si="39"/>
        <v>44161</v>
      </c>
      <c r="B499">
        <f>'1126'!B32</f>
        <v>0</v>
      </c>
      <c r="C499">
        <f>'1126'!C32</f>
        <v>0</v>
      </c>
      <c r="D499">
        <f>'1126'!D32</f>
        <v>0</v>
      </c>
      <c r="E499">
        <f>'1126'!E32</f>
        <v>262.2</v>
      </c>
      <c r="F499">
        <f t="shared" si="37"/>
        <v>0</v>
      </c>
      <c r="G499">
        <f t="shared" si="38"/>
        <v>262.2</v>
      </c>
    </row>
    <row r="500" spans="1:7" x14ac:dyDescent="0.25">
      <c r="A500" s="5">
        <f t="shared" si="39"/>
        <v>44168</v>
      </c>
      <c r="B500">
        <f>'1203'!B32</f>
        <v>0</v>
      </c>
      <c r="C500">
        <f>'1203'!C32</f>
        <v>0</v>
      </c>
      <c r="D500">
        <f>'1203'!D32</f>
        <v>0</v>
      </c>
      <c r="E500">
        <f>'1203'!E32</f>
        <v>262.2</v>
      </c>
      <c r="F500">
        <f t="shared" si="37"/>
        <v>0</v>
      </c>
      <c r="G500">
        <f t="shared" si="38"/>
        <v>262.2</v>
      </c>
    </row>
    <row r="501" spans="1:7" x14ac:dyDescent="0.25">
      <c r="A501" s="5">
        <f t="shared" si="39"/>
        <v>44175</v>
      </c>
      <c r="B501">
        <f>'1210'!B32</f>
        <v>0</v>
      </c>
      <c r="C501">
        <f>'1210'!C32</f>
        <v>0</v>
      </c>
      <c r="D501">
        <f>'1210'!D32</f>
        <v>0</v>
      </c>
      <c r="E501">
        <f>'1210'!E32</f>
        <v>262.2</v>
      </c>
      <c r="F501">
        <f t="shared" si="37"/>
        <v>0</v>
      </c>
      <c r="G501">
        <f t="shared" si="38"/>
        <v>262.2</v>
      </c>
    </row>
    <row r="502" spans="1:7" x14ac:dyDescent="0.25">
      <c r="A502" s="5">
        <f t="shared" si="39"/>
        <v>44182</v>
      </c>
      <c r="B502">
        <f>'1217'!B32</f>
        <v>0</v>
      </c>
      <c r="C502">
        <f>'1217'!C32</f>
        <v>0</v>
      </c>
      <c r="D502">
        <f>'1217'!D32</f>
        <v>0</v>
      </c>
      <c r="E502">
        <f>'1217'!E32</f>
        <v>262.2</v>
      </c>
      <c r="F502">
        <f t="shared" si="37"/>
        <v>0</v>
      </c>
      <c r="G502">
        <f t="shared" si="38"/>
        <v>262.2</v>
      </c>
    </row>
    <row r="503" spans="1:7" x14ac:dyDescent="0.25">
      <c r="A503" s="5">
        <f t="shared" si="39"/>
        <v>44189</v>
      </c>
      <c r="B503">
        <f>'1224'!B32</f>
        <v>0</v>
      </c>
      <c r="C503">
        <f>'1224'!C32</f>
        <v>0</v>
      </c>
      <c r="D503">
        <f>'1224'!D32</f>
        <v>0</v>
      </c>
      <c r="E503">
        <f>'1224'!E32</f>
        <v>262.2</v>
      </c>
      <c r="F503">
        <f t="shared" si="37"/>
        <v>0</v>
      </c>
      <c r="G503">
        <f t="shared" si="38"/>
        <v>262.2</v>
      </c>
    </row>
    <row r="504" spans="1:7" x14ac:dyDescent="0.25">
      <c r="A504" s="5">
        <f t="shared" si="39"/>
        <v>44196</v>
      </c>
      <c r="B504">
        <f>'1231'!B32</f>
        <v>0</v>
      </c>
      <c r="C504">
        <f>'1231'!C32</f>
        <v>0</v>
      </c>
      <c r="D504">
        <f>'1231'!D32</f>
        <v>0</v>
      </c>
      <c r="E504">
        <f>'1231'!E32</f>
        <v>262.2</v>
      </c>
      <c r="F504">
        <f t="shared" si="37"/>
        <v>0</v>
      </c>
      <c r="G504">
        <f t="shared" si="38"/>
        <v>262.2</v>
      </c>
    </row>
    <row r="505" spans="1:7" x14ac:dyDescent="0.25">
      <c r="A505" s="5">
        <f t="shared" si="39"/>
        <v>44203</v>
      </c>
      <c r="B505">
        <f>'0107'!B32</f>
        <v>0</v>
      </c>
      <c r="C505">
        <f>'0107'!C32</f>
        <v>0</v>
      </c>
      <c r="D505">
        <f>'0107'!D32</f>
        <v>0</v>
      </c>
      <c r="E505">
        <f>'0107'!E32</f>
        <v>262.2</v>
      </c>
      <c r="F505">
        <f t="shared" si="37"/>
        <v>0</v>
      </c>
      <c r="G505">
        <f t="shared" si="38"/>
        <v>262.2</v>
      </c>
    </row>
    <row r="506" spans="1:7" x14ac:dyDescent="0.25">
      <c r="A506" s="5">
        <f t="shared" si="39"/>
        <v>44210</v>
      </c>
      <c r="B506">
        <f>'0114'!B32</f>
        <v>0</v>
      </c>
      <c r="C506">
        <f>'0114'!C32</f>
        <v>0</v>
      </c>
      <c r="D506">
        <f>'0114'!D32</f>
        <v>0</v>
      </c>
      <c r="E506">
        <f>'0114'!E32</f>
        <v>262.2</v>
      </c>
      <c r="F506">
        <f t="shared" si="37"/>
        <v>0</v>
      </c>
      <c r="G506">
        <f t="shared" si="38"/>
        <v>262.2</v>
      </c>
    </row>
    <row r="507" spans="1:7" x14ac:dyDescent="0.25">
      <c r="A507" s="5">
        <f t="shared" si="39"/>
        <v>44217</v>
      </c>
      <c r="B507">
        <f>'0121'!B32</f>
        <v>0</v>
      </c>
      <c r="C507">
        <f>'0121'!C32</f>
        <v>0</v>
      </c>
      <c r="D507">
        <f>'0121'!D32</f>
        <v>0</v>
      </c>
      <c r="E507">
        <f>'0121'!E32</f>
        <v>262.2</v>
      </c>
      <c r="F507">
        <f t="shared" si="37"/>
        <v>0</v>
      </c>
      <c r="G507">
        <f t="shared" si="38"/>
        <v>262.2</v>
      </c>
    </row>
    <row r="508" spans="1:7" x14ac:dyDescent="0.25">
      <c r="A508" s="5">
        <f t="shared" si="39"/>
        <v>44224</v>
      </c>
      <c r="B508">
        <f>'0128'!B32</f>
        <v>0</v>
      </c>
      <c r="C508">
        <f>'0128'!C32</f>
        <v>0</v>
      </c>
      <c r="D508">
        <f>'0128'!D32</f>
        <v>0</v>
      </c>
      <c r="E508">
        <f>'0128'!E32</f>
        <v>262.2</v>
      </c>
      <c r="F508">
        <f t="shared" si="37"/>
        <v>0</v>
      </c>
      <c r="G508">
        <f t="shared" si="38"/>
        <v>262.2</v>
      </c>
    </row>
    <row r="509" spans="1:7" x14ac:dyDescent="0.25">
      <c r="A509" s="5">
        <f t="shared" si="39"/>
        <v>44231</v>
      </c>
      <c r="B509">
        <f>'0204'!B32</f>
        <v>0</v>
      </c>
      <c r="C509">
        <f>'0204'!C32</f>
        <v>0</v>
      </c>
      <c r="D509">
        <f>'0204'!D32</f>
        <v>0</v>
      </c>
      <c r="E509">
        <f>'0204'!E32</f>
        <v>262.2</v>
      </c>
      <c r="F509">
        <f t="shared" si="37"/>
        <v>0</v>
      </c>
      <c r="G509">
        <f t="shared" si="38"/>
        <v>262.2</v>
      </c>
    </row>
    <row r="510" spans="1:7" x14ac:dyDescent="0.25">
      <c r="A510" s="5">
        <f t="shared" si="39"/>
        <v>44238</v>
      </c>
      <c r="B510">
        <f>'0211'!B32</f>
        <v>0</v>
      </c>
      <c r="C510">
        <f>'0211'!C32</f>
        <v>0</v>
      </c>
      <c r="D510">
        <f>'0211'!D32</f>
        <v>0</v>
      </c>
      <c r="E510">
        <f>'0211'!E32</f>
        <v>262.2</v>
      </c>
      <c r="F510">
        <f t="shared" si="37"/>
        <v>0</v>
      </c>
      <c r="G510">
        <f t="shared" si="38"/>
        <v>262.2</v>
      </c>
    </row>
    <row r="511" spans="1:7" x14ac:dyDescent="0.25">
      <c r="A511" s="5">
        <f t="shared" si="39"/>
        <v>44245</v>
      </c>
      <c r="B511">
        <f>'0218'!B32</f>
        <v>0</v>
      </c>
      <c r="C511">
        <f>'0218'!C32</f>
        <v>0</v>
      </c>
      <c r="D511">
        <f>'0218'!D32</f>
        <v>0</v>
      </c>
      <c r="E511">
        <f>'0218'!E32</f>
        <v>262.2</v>
      </c>
      <c r="F511">
        <f t="shared" si="37"/>
        <v>0</v>
      </c>
      <c r="G511">
        <f t="shared" si="38"/>
        <v>262.2</v>
      </c>
    </row>
    <row r="512" spans="1:7" x14ac:dyDescent="0.25">
      <c r="A512" s="5">
        <f t="shared" si="39"/>
        <v>44252</v>
      </c>
      <c r="B512">
        <f>'0225'!B32</f>
        <v>0</v>
      </c>
      <c r="C512">
        <f>'0225'!C32</f>
        <v>0</v>
      </c>
      <c r="D512">
        <f>'0225'!D32</f>
        <v>0</v>
      </c>
      <c r="E512">
        <f>'0225'!E32</f>
        <v>262.2</v>
      </c>
      <c r="F512">
        <f t="shared" si="37"/>
        <v>0</v>
      </c>
      <c r="G512">
        <f t="shared" si="38"/>
        <v>262.2</v>
      </c>
    </row>
    <row r="513" spans="1:8" x14ac:dyDescent="0.25">
      <c r="A513" s="5">
        <f t="shared" si="39"/>
        <v>44259</v>
      </c>
      <c r="B513">
        <f>'0304'!B32</f>
        <v>0</v>
      </c>
      <c r="C513">
        <f>'0304'!C32</f>
        <v>0</v>
      </c>
      <c r="D513">
        <f>'0304'!D32</f>
        <v>0</v>
      </c>
      <c r="E513">
        <f>'0304'!E32</f>
        <v>262.2</v>
      </c>
      <c r="F513">
        <f t="shared" si="37"/>
        <v>0</v>
      </c>
      <c r="G513">
        <f t="shared" si="38"/>
        <v>262.2</v>
      </c>
    </row>
    <row r="514" spans="1:8" x14ac:dyDescent="0.25">
      <c r="A514" s="5">
        <f t="shared" si="39"/>
        <v>44266</v>
      </c>
      <c r="B514">
        <f>'0311'!B32</f>
        <v>0</v>
      </c>
      <c r="C514">
        <f>'0311'!C32</f>
        <v>0</v>
      </c>
      <c r="D514">
        <f>'0311'!D32</f>
        <v>0</v>
      </c>
      <c r="E514">
        <f>'0311'!E32</f>
        <v>262.2</v>
      </c>
      <c r="F514">
        <f t="shared" si="37"/>
        <v>0</v>
      </c>
      <c r="G514">
        <f t="shared" si="38"/>
        <v>262.2</v>
      </c>
    </row>
    <row r="515" spans="1:8" x14ac:dyDescent="0.25">
      <c r="A515" s="5">
        <f t="shared" si="39"/>
        <v>44273</v>
      </c>
      <c r="B515">
        <f>'0318'!B32</f>
        <v>0</v>
      </c>
      <c r="C515">
        <f>'0318'!C32</f>
        <v>0</v>
      </c>
      <c r="D515">
        <f>'0318'!D32</f>
        <v>0</v>
      </c>
      <c r="E515">
        <f>'0318'!E32</f>
        <v>262.2</v>
      </c>
      <c r="F515">
        <f t="shared" si="37"/>
        <v>0</v>
      </c>
      <c r="G515">
        <f t="shared" si="38"/>
        <v>262.2</v>
      </c>
    </row>
    <row r="516" spans="1:8" x14ac:dyDescent="0.25">
      <c r="A516" s="5">
        <f t="shared" si="39"/>
        <v>44280</v>
      </c>
      <c r="B516">
        <f>'0325'!B32</f>
        <v>0</v>
      </c>
      <c r="C516">
        <f>'0325'!C32</f>
        <v>0</v>
      </c>
      <c r="D516">
        <f>'0325'!D32</f>
        <v>0</v>
      </c>
      <c r="E516">
        <f>'0325'!E32</f>
        <v>262.2</v>
      </c>
      <c r="F516">
        <f t="shared" ref="F516:G518" si="40">B516+D516</f>
        <v>0</v>
      </c>
      <c r="G516">
        <f t="shared" si="40"/>
        <v>262.2</v>
      </c>
    </row>
    <row r="517" spans="1:8" x14ac:dyDescent="0.25">
      <c r="A517" s="5">
        <f t="shared" si="39"/>
        <v>44287</v>
      </c>
      <c r="B517">
        <f>'0401'!B32</f>
        <v>0</v>
      </c>
      <c r="C517">
        <f>'0401'!C32</f>
        <v>0</v>
      </c>
      <c r="D517">
        <f>'0401'!D32</f>
        <v>0</v>
      </c>
      <c r="E517">
        <f>'0401'!E32</f>
        <v>262.2</v>
      </c>
      <c r="F517">
        <f t="shared" si="40"/>
        <v>0</v>
      </c>
      <c r="G517">
        <f t="shared" si="40"/>
        <v>262.2</v>
      </c>
    </row>
    <row r="518" spans="1:8" x14ac:dyDescent="0.25">
      <c r="A518" s="5">
        <f t="shared" si="39"/>
        <v>44294</v>
      </c>
      <c r="B518">
        <f>'0408'!B32</f>
        <v>0</v>
      </c>
      <c r="C518">
        <f>'0408'!C32</f>
        <v>0</v>
      </c>
      <c r="D518">
        <f>'0408'!D32</f>
        <v>0</v>
      </c>
      <c r="E518">
        <f>'0408'!E32</f>
        <v>262.2</v>
      </c>
      <c r="F518">
        <f t="shared" si="40"/>
        <v>0</v>
      </c>
      <c r="G518">
        <f t="shared" si="40"/>
        <v>262.2</v>
      </c>
      <c r="H518">
        <f>'0408'!F32</f>
        <v>0</v>
      </c>
    </row>
    <row r="519" spans="1:8" x14ac:dyDescent="0.25">
      <c r="A519" s="5">
        <f t="shared" si="39"/>
        <v>44301</v>
      </c>
      <c r="B519">
        <f>'0415'!B32</f>
        <v>0</v>
      </c>
      <c r="C519">
        <f>'0415'!C32</f>
        <v>0</v>
      </c>
      <c r="D519">
        <f>'0415'!D32</f>
        <v>0</v>
      </c>
      <c r="E519">
        <f>'0415'!E32</f>
        <v>262.2</v>
      </c>
      <c r="F519">
        <f t="shared" ref="F519:F527" si="41">B519+D519</f>
        <v>0</v>
      </c>
      <c r="G519">
        <f t="shared" ref="G519:G527" si="42">C519+E519</f>
        <v>262.2</v>
      </c>
      <c r="H519">
        <f>'0415'!F32</f>
        <v>0</v>
      </c>
    </row>
    <row r="520" spans="1:8" x14ac:dyDescent="0.25">
      <c r="A520" s="5">
        <f t="shared" si="39"/>
        <v>44308</v>
      </c>
      <c r="B520">
        <f>'0422'!B32</f>
        <v>0</v>
      </c>
      <c r="C520">
        <f>'0422'!C32</f>
        <v>0</v>
      </c>
      <c r="D520">
        <f>'0422'!D32</f>
        <v>0</v>
      </c>
      <c r="E520">
        <f>'0422'!E32</f>
        <v>262.2</v>
      </c>
      <c r="F520">
        <f t="shared" si="41"/>
        <v>0</v>
      </c>
      <c r="G520">
        <f t="shared" si="42"/>
        <v>262.2</v>
      </c>
      <c r="H520">
        <f>'0422'!F32</f>
        <v>0</v>
      </c>
    </row>
    <row r="521" spans="1:8" x14ac:dyDescent="0.25">
      <c r="A521" s="5">
        <f t="shared" si="39"/>
        <v>44315</v>
      </c>
      <c r="B521">
        <f>'0429'!B32</f>
        <v>0</v>
      </c>
      <c r="C521">
        <f>'0429'!C32</f>
        <v>0</v>
      </c>
      <c r="D521">
        <f>'0429'!D32</f>
        <v>0</v>
      </c>
      <c r="E521">
        <f>'0429'!E32</f>
        <v>262.2</v>
      </c>
      <c r="F521">
        <f t="shared" si="41"/>
        <v>0</v>
      </c>
      <c r="G521">
        <f t="shared" si="42"/>
        <v>262.2</v>
      </c>
      <c r="H521">
        <f>'0429'!F32</f>
        <v>0</v>
      </c>
    </row>
    <row r="522" spans="1:8" x14ac:dyDescent="0.25">
      <c r="A522" s="5">
        <f t="shared" si="39"/>
        <v>44322</v>
      </c>
      <c r="B522">
        <f>'0506'!B32</f>
        <v>0</v>
      </c>
      <c r="C522">
        <f>'0506'!C32</f>
        <v>0</v>
      </c>
      <c r="D522">
        <f>'0506'!D32</f>
        <v>0</v>
      </c>
      <c r="E522">
        <f>'0506'!E32</f>
        <v>262.2</v>
      </c>
      <c r="F522">
        <f t="shared" si="41"/>
        <v>0</v>
      </c>
      <c r="G522">
        <f t="shared" si="42"/>
        <v>262.2</v>
      </c>
      <c r="H522">
        <f>'0506'!F32</f>
        <v>0</v>
      </c>
    </row>
    <row r="523" spans="1:8" x14ac:dyDescent="0.25">
      <c r="A523" s="5">
        <f t="shared" si="39"/>
        <v>44329</v>
      </c>
      <c r="B523">
        <f>'0513'!B32</f>
        <v>0</v>
      </c>
      <c r="C523">
        <f>'0513'!C32</f>
        <v>0</v>
      </c>
      <c r="D523">
        <f>'0513'!D32</f>
        <v>0</v>
      </c>
      <c r="E523">
        <f>'0513'!E32</f>
        <v>262.2</v>
      </c>
      <c r="F523">
        <f t="shared" si="41"/>
        <v>0</v>
      </c>
      <c r="G523">
        <f t="shared" si="42"/>
        <v>262.2</v>
      </c>
      <c r="H523">
        <f>'0513'!F32</f>
        <v>0</v>
      </c>
    </row>
    <row r="524" spans="1:8" x14ac:dyDescent="0.25">
      <c r="A524" s="5">
        <f t="shared" si="39"/>
        <v>44336</v>
      </c>
      <c r="B524">
        <f>'0520'!B32</f>
        <v>0</v>
      </c>
      <c r="C524">
        <f>'0520'!C32</f>
        <v>0</v>
      </c>
      <c r="D524">
        <f>'0520'!D32</f>
        <v>0</v>
      </c>
      <c r="E524">
        <f>'0520'!E32</f>
        <v>262.2</v>
      </c>
      <c r="F524">
        <f t="shared" si="41"/>
        <v>0</v>
      </c>
      <c r="G524">
        <f t="shared" si="42"/>
        <v>262.2</v>
      </c>
      <c r="H524">
        <f>'0520'!F32</f>
        <v>0</v>
      </c>
    </row>
    <row r="525" spans="1:8" x14ac:dyDescent="0.25">
      <c r="A525" s="5">
        <f t="shared" si="39"/>
        <v>44343</v>
      </c>
      <c r="B525">
        <f>'0527'!B32</f>
        <v>0</v>
      </c>
      <c r="C525">
        <f>'0527'!C32</f>
        <v>0</v>
      </c>
      <c r="D525">
        <f>'0527'!D32</f>
        <v>0</v>
      </c>
      <c r="E525">
        <f>'0527'!E32</f>
        <v>262.2</v>
      </c>
      <c r="F525">
        <f t="shared" si="41"/>
        <v>0</v>
      </c>
      <c r="G525">
        <f t="shared" si="42"/>
        <v>262.2</v>
      </c>
      <c r="H525">
        <f>'0527'!F32</f>
        <v>0</v>
      </c>
    </row>
    <row r="526" spans="1:8" x14ac:dyDescent="0.25">
      <c r="A526" s="5">
        <f t="shared" si="39"/>
        <v>44350</v>
      </c>
      <c r="B526" s="272" t="s">
        <v>655</v>
      </c>
      <c r="C526" s="272" t="s">
        <v>655</v>
      </c>
      <c r="D526" s="272" t="s">
        <v>655</v>
      </c>
      <c r="E526" s="272" t="s">
        <v>655</v>
      </c>
      <c r="F526" t="e">
        <f t="shared" si="41"/>
        <v>#VALUE!</v>
      </c>
      <c r="G526" t="e">
        <f t="shared" si="42"/>
        <v>#VALUE!</v>
      </c>
      <c r="H526" s="272"/>
    </row>
    <row r="527" spans="1:8" x14ac:dyDescent="0.25">
      <c r="A527" s="5">
        <f t="shared" si="39"/>
        <v>44357</v>
      </c>
      <c r="B527" s="272" t="s">
        <v>655</v>
      </c>
      <c r="C527" s="272" t="s">
        <v>655</v>
      </c>
      <c r="D527" s="272" t="s">
        <v>655</v>
      </c>
      <c r="E527" s="272" t="s">
        <v>655</v>
      </c>
      <c r="F527" t="e">
        <f t="shared" si="41"/>
        <v>#VALUE!</v>
      </c>
      <c r="G527" t="e">
        <f t="shared" si="42"/>
        <v>#VALUE!</v>
      </c>
      <c r="H527" s="272"/>
    </row>
    <row r="528" spans="1:8" x14ac:dyDescent="0.25">
      <c r="A528" s="5">
        <f t="shared" si="39"/>
        <v>44364</v>
      </c>
      <c r="B528" s="272" t="s">
        <v>655</v>
      </c>
      <c r="C528" s="272" t="s">
        <v>655</v>
      </c>
      <c r="D528" s="272" t="s">
        <v>655</v>
      </c>
      <c r="E528" s="272" t="s">
        <v>655</v>
      </c>
      <c r="F528" t="e">
        <f t="shared" ref="F528:F548" si="43">B528+D528</f>
        <v>#VALUE!</v>
      </c>
      <c r="G528" t="e">
        <f t="shared" ref="G528:G548" si="44">C528+E528</f>
        <v>#VALUE!</v>
      </c>
      <c r="H528" s="272"/>
    </row>
    <row r="529" spans="1:8" x14ac:dyDescent="0.25">
      <c r="A529" s="5">
        <f t="shared" si="39"/>
        <v>44371</v>
      </c>
      <c r="B529" s="272" t="s">
        <v>655</v>
      </c>
      <c r="C529" s="272" t="s">
        <v>655</v>
      </c>
      <c r="D529" s="272" t="s">
        <v>655</v>
      </c>
      <c r="E529" s="272" t="s">
        <v>655</v>
      </c>
      <c r="F529" t="e">
        <f t="shared" si="43"/>
        <v>#VALUE!</v>
      </c>
      <c r="G529" t="e">
        <f t="shared" si="44"/>
        <v>#VALUE!</v>
      </c>
      <c r="H529" s="272"/>
    </row>
    <row r="530" spans="1:8" x14ac:dyDescent="0.25">
      <c r="A530" s="5">
        <f t="shared" si="39"/>
        <v>44378</v>
      </c>
      <c r="B530" s="272" t="s">
        <v>655</v>
      </c>
      <c r="C530" s="272" t="s">
        <v>655</v>
      </c>
      <c r="D530" s="272" t="s">
        <v>655</v>
      </c>
      <c r="E530" s="272" t="s">
        <v>655</v>
      </c>
      <c r="F530" t="e">
        <f t="shared" si="43"/>
        <v>#VALUE!</v>
      </c>
      <c r="G530" t="e">
        <f t="shared" si="44"/>
        <v>#VALUE!</v>
      </c>
      <c r="H530" s="272"/>
    </row>
    <row r="531" spans="1:8" x14ac:dyDescent="0.25">
      <c r="A531" s="5">
        <f t="shared" si="39"/>
        <v>44385</v>
      </c>
      <c r="B531" s="272" t="s">
        <v>655</v>
      </c>
      <c r="C531" s="272" t="s">
        <v>655</v>
      </c>
      <c r="D531" s="272" t="s">
        <v>655</v>
      </c>
      <c r="E531" s="272" t="s">
        <v>655</v>
      </c>
      <c r="F531" t="e">
        <f t="shared" si="43"/>
        <v>#VALUE!</v>
      </c>
      <c r="G531" t="e">
        <f t="shared" si="44"/>
        <v>#VALUE!</v>
      </c>
      <c r="H531" s="272"/>
    </row>
    <row r="532" spans="1:8" x14ac:dyDescent="0.25">
      <c r="A532" s="5">
        <f t="shared" si="39"/>
        <v>44392</v>
      </c>
      <c r="B532" s="272" t="s">
        <v>655</v>
      </c>
      <c r="C532" s="272" t="s">
        <v>655</v>
      </c>
      <c r="D532" s="272" t="s">
        <v>655</v>
      </c>
      <c r="E532" s="272" t="s">
        <v>655</v>
      </c>
      <c r="F532" t="e">
        <f t="shared" si="43"/>
        <v>#VALUE!</v>
      </c>
      <c r="G532" t="e">
        <f t="shared" si="44"/>
        <v>#VALUE!</v>
      </c>
      <c r="H532" s="272"/>
    </row>
    <row r="533" spans="1:8" x14ac:dyDescent="0.25">
      <c r="A533" s="5">
        <f t="shared" si="39"/>
        <v>44399</v>
      </c>
      <c r="B533" s="272" t="s">
        <v>655</v>
      </c>
      <c r="C533" s="272" t="s">
        <v>655</v>
      </c>
      <c r="D533" s="272" t="s">
        <v>655</v>
      </c>
      <c r="E533" s="272" t="s">
        <v>655</v>
      </c>
      <c r="F533" t="e">
        <f t="shared" si="43"/>
        <v>#VALUE!</v>
      </c>
      <c r="G533" t="e">
        <f t="shared" si="44"/>
        <v>#VALUE!</v>
      </c>
      <c r="H533" s="272"/>
    </row>
    <row r="534" spans="1:8" x14ac:dyDescent="0.25">
      <c r="A534" s="5">
        <f t="shared" si="39"/>
        <v>44406</v>
      </c>
      <c r="B534" s="272" t="s">
        <v>655</v>
      </c>
      <c r="C534" s="272" t="s">
        <v>655</v>
      </c>
      <c r="D534" s="272" t="s">
        <v>655</v>
      </c>
      <c r="E534" s="272" t="s">
        <v>655</v>
      </c>
      <c r="F534" t="e">
        <f t="shared" si="43"/>
        <v>#VALUE!</v>
      </c>
      <c r="G534" t="e">
        <f t="shared" si="44"/>
        <v>#VALUE!</v>
      </c>
      <c r="H534" s="272"/>
    </row>
    <row r="535" spans="1:8" x14ac:dyDescent="0.25">
      <c r="A535" s="5">
        <f t="shared" si="39"/>
        <v>44413</v>
      </c>
      <c r="B535" s="272" t="s">
        <v>655</v>
      </c>
      <c r="C535" s="272" t="s">
        <v>655</v>
      </c>
      <c r="D535" s="272" t="s">
        <v>655</v>
      </c>
      <c r="E535" s="272" t="s">
        <v>655</v>
      </c>
      <c r="F535" t="e">
        <f t="shared" si="43"/>
        <v>#VALUE!</v>
      </c>
      <c r="G535" t="e">
        <f t="shared" si="44"/>
        <v>#VALUE!</v>
      </c>
      <c r="H535" s="272"/>
    </row>
    <row r="536" spans="1:8" x14ac:dyDescent="0.25">
      <c r="A536" s="5">
        <f t="shared" si="39"/>
        <v>44420</v>
      </c>
      <c r="B536" s="272" t="s">
        <v>655</v>
      </c>
      <c r="C536" s="272" t="s">
        <v>655</v>
      </c>
      <c r="D536" s="272" t="s">
        <v>655</v>
      </c>
      <c r="E536" s="272" t="s">
        <v>655</v>
      </c>
      <c r="F536" t="e">
        <f t="shared" si="43"/>
        <v>#VALUE!</v>
      </c>
      <c r="G536" t="e">
        <f t="shared" si="44"/>
        <v>#VALUE!</v>
      </c>
      <c r="H536" s="272"/>
    </row>
    <row r="537" spans="1:8" x14ac:dyDescent="0.25">
      <c r="A537" s="5">
        <f t="shared" si="39"/>
        <v>44427</v>
      </c>
      <c r="B537" s="272" t="s">
        <v>655</v>
      </c>
      <c r="C537" s="272" t="s">
        <v>655</v>
      </c>
      <c r="D537" s="272" t="s">
        <v>655</v>
      </c>
      <c r="E537" s="272" t="s">
        <v>655</v>
      </c>
      <c r="F537" t="e">
        <f t="shared" si="43"/>
        <v>#VALUE!</v>
      </c>
      <c r="G537" t="e">
        <f t="shared" si="44"/>
        <v>#VALUE!</v>
      </c>
      <c r="H537" s="272"/>
    </row>
    <row r="538" spans="1:8" x14ac:dyDescent="0.25">
      <c r="A538" s="5">
        <f t="shared" si="39"/>
        <v>44434</v>
      </c>
      <c r="B538" s="272" t="s">
        <v>655</v>
      </c>
      <c r="C538" s="272" t="s">
        <v>655</v>
      </c>
      <c r="D538" s="272" t="s">
        <v>655</v>
      </c>
      <c r="E538" s="272" t="s">
        <v>655</v>
      </c>
      <c r="F538" t="e">
        <f t="shared" si="43"/>
        <v>#VALUE!</v>
      </c>
      <c r="G538" t="e">
        <f t="shared" si="44"/>
        <v>#VALUE!</v>
      </c>
      <c r="H538" s="272"/>
    </row>
    <row r="539" spans="1:8" x14ac:dyDescent="0.25">
      <c r="A539" s="5">
        <f t="shared" si="39"/>
        <v>44441</v>
      </c>
      <c r="B539" s="272" t="s">
        <v>655</v>
      </c>
      <c r="C539" s="272" t="s">
        <v>655</v>
      </c>
      <c r="D539" s="272" t="s">
        <v>655</v>
      </c>
      <c r="E539" s="272" t="s">
        <v>655</v>
      </c>
      <c r="F539" t="e">
        <f t="shared" si="43"/>
        <v>#VALUE!</v>
      </c>
      <c r="G539" t="e">
        <f t="shared" si="44"/>
        <v>#VALUE!</v>
      </c>
      <c r="H539" s="272"/>
    </row>
    <row r="540" spans="1:8" x14ac:dyDescent="0.25">
      <c r="A540" s="5">
        <f t="shared" si="39"/>
        <v>44448</v>
      </c>
      <c r="B540" s="272" t="s">
        <v>655</v>
      </c>
      <c r="C540" s="272" t="s">
        <v>655</v>
      </c>
      <c r="D540" s="272" t="s">
        <v>655</v>
      </c>
      <c r="E540" s="272" t="s">
        <v>655</v>
      </c>
      <c r="F540" t="e">
        <f t="shared" si="43"/>
        <v>#VALUE!</v>
      </c>
      <c r="G540" t="e">
        <f t="shared" si="44"/>
        <v>#VALUE!</v>
      </c>
      <c r="H540" s="272"/>
    </row>
    <row r="541" spans="1:8" x14ac:dyDescent="0.25">
      <c r="A541" s="5">
        <f t="shared" si="39"/>
        <v>44455</v>
      </c>
      <c r="B541" s="272" t="s">
        <v>655</v>
      </c>
      <c r="C541" s="272" t="s">
        <v>655</v>
      </c>
      <c r="D541" s="272" t="s">
        <v>655</v>
      </c>
      <c r="E541" s="272" t="s">
        <v>655</v>
      </c>
      <c r="F541" t="e">
        <f t="shared" si="43"/>
        <v>#VALUE!</v>
      </c>
      <c r="G541" t="e">
        <f t="shared" si="44"/>
        <v>#VALUE!</v>
      </c>
      <c r="H541" s="272"/>
    </row>
    <row r="542" spans="1:8" x14ac:dyDescent="0.25">
      <c r="A542" s="5">
        <f t="shared" si="39"/>
        <v>44462</v>
      </c>
      <c r="B542" s="272" t="s">
        <v>655</v>
      </c>
      <c r="C542" s="272" t="s">
        <v>655</v>
      </c>
      <c r="D542" s="272" t="s">
        <v>655</v>
      </c>
      <c r="E542" s="272" t="s">
        <v>655</v>
      </c>
      <c r="F542" t="e">
        <f t="shared" si="43"/>
        <v>#VALUE!</v>
      </c>
      <c r="G542" t="e">
        <f t="shared" si="44"/>
        <v>#VALUE!</v>
      </c>
      <c r="H542" s="272"/>
    </row>
    <row r="543" spans="1:8" x14ac:dyDescent="0.25">
      <c r="A543" s="5">
        <f t="shared" si="39"/>
        <v>44469</v>
      </c>
      <c r="B543" s="272" t="s">
        <v>655</v>
      </c>
      <c r="C543" s="272" t="s">
        <v>655</v>
      </c>
      <c r="D543" s="272" t="s">
        <v>655</v>
      </c>
      <c r="E543" s="272" t="s">
        <v>655</v>
      </c>
      <c r="F543" t="e">
        <f t="shared" si="43"/>
        <v>#VALUE!</v>
      </c>
      <c r="G543" t="e">
        <f t="shared" si="44"/>
        <v>#VALUE!</v>
      </c>
      <c r="H543" s="272"/>
    </row>
    <row r="544" spans="1:8" x14ac:dyDescent="0.25">
      <c r="A544" s="5">
        <f t="shared" si="39"/>
        <v>44476</v>
      </c>
      <c r="B544" s="272" t="s">
        <v>655</v>
      </c>
      <c r="C544" s="272" t="s">
        <v>655</v>
      </c>
      <c r="D544" s="272" t="s">
        <v>655</v>
      </c>
      <c r="E544" s="272" t="s">
        <v>655</v>
      </c>
      <c r="F544" t="e">
        <f t="shared" ref="F544:F545" si="45">B544+D544</f>
        <v>#VALUE!</v>
      </c>
      <c r="G544" t="e">
        <f t="shared" ref="G544:G545" si="46">C544+E544</f>
        <v>#VALUE!</v>
      </c>
      <c r="H544" s="272"/>
    </row>
    <row r="545" spans="1:8" x14ac:dyDescent="0.25">
      <c r="A545" s="5">
        <f t="shared" si="39"/>
        <v>44483</v>
      </c>
      <c r="B545" s="272" t="s">
        <v>655</v>
      </c>
      <c r="C545" s="272" t="s">
        <v>655</v>
      </c>
      <c r="D545" s="272" t="s">
        <v>655</v>
      </c>
      <c r="E545" s="272" t="s">
        <v>655</v>
      </c>
      <c r="F545" t="e">
        <f t="shared" si="45"/>
        <v>#VALUE!</v>
      </c>
      <c r="G545" t="e">
        <f t="shared" si="46"/>
        <v>#VALUE!</v>
      </c>
      <c r="H545" s="272"/>
    </row>
    <row r="546" spans="1:8" x14ac:dyDescent="0.25">
      <c r="A546" s="5">
        <f t="shared" si="39"/>
        <v>44490</v>
      </c>
      <c r="B546" s="272" t="s">
        <v>655</v>
      </c>
      <c r="C546" s="272" t="s">
        <v>655</v>
      </c>
      <c r="D546" s="272" t="s">
        <v>655</v>
      </c>
      <c r="E546" s="272" t="s">
        <v>655</v>
      </c>
      <c r="F546" t="e">
        <f t="shared" ref="F546:F547" si="47">B546+D546</f>
        <v>#VALUE!</v>
      </c>
      <c r="G546" t="e">
        <f t="shared" ref="G546:G547" si="48">C546+E546</f>
        <v>#VALUE!</v>
      </c>
      <c r="H546" s="272"/>
    </row>
    <row r="547" spans="1:8" x14ac:dyDescent="0.25">
      <c r="A547" s="5">
        <f t="shared" si="39"/>
        <v>44497</v>
      </c>
      <c r="B547" s="272" t="s">
        <v>655</v>
      </c>
      <c r="C547" s="272" t="s">
        <v>655</v>
      </c>
      <c r="D547" s="272" t="s">
        <v>655</v>
      </c>
      <c r="E547" s="272" t="s">
        <v>655</v>
      </c>
      <c r="F547" t="e">
        <f t="shared" si="47"/>
        <v>#VALUE!</v>
      </c>
      <c r="G547" t="e">
        <f t="shared" si="48"/>
        <v>#VALUE!</v>
      </c>
      <c r="H547" s="272"/>
    </row>
    <row r="548" spans="1:8" x14ac:dyDescent="0.25">
      <c r="A548" s="5">
        <f t="shared" si="39"/>
        <v>44504</v>
      </c>
      <c r="B548" s="272" t="s">
        <v>655</v>
      </c>
      <c r="C548" s="272" t="s">
        <v>655</v>
      </c>
      <c r="D548" s="272" t="s">
        <v>655</v>
      </c>
      <c r="E548" s="272" t="s">
        <v>655</v>
      </c>
      <c r="F548" t="e">
        <f t="shared" si="43"/>
        <v>#VALUE!</v>
      </c>
      <c r="G548" t="e">
        <f t="shared" si="44"/>
        <v>#VALUE!</v>
      </c>
      <c r="H548" s="272"/>
    </row>
    <row r="549" spans="1:8" x14ac:dyDescent="0.25">
      <c r="A549" s="5">
        <f t="shared" si="39"/>
        <v>44511</v>
      </c>
      <c r="B549" s="272" t="s">
        <v>655</v>
      </c>
      <c r="C549" s="272" t="s">
        <v>655</v>
      </c>
      <c r="D549" s="272" t="s">
        <v>655</v>
      </c>
      <c r="E549" s="272" t="s">
        <v>655</v>
      </c>
      <c r="F549" t="e">
        <f t="shared" ref="F549" si="49">B549+D549</f>
        <v>#VALUE!</v>
      </c>
      <c r="G549" t="e">
        <f t="shared" ref="G549" si="50">C549+E549</f>
        <v>#VALUE!</v>
      </c>
      <c r="H549" s="272"/>
    </row>
    <row r="550" spans="1:8" x14ac:dyDescent="0.25">
      <c r="A550" s="5">
        <f t="shared" si="39"/>
        <v>44518</v>
      </c>
      <c r="B550" s="272" t="s">
        <v>655</v>
      </c>
      <c r="C550" s="272" t="s">
        <v>655</v>
      </c>
      <c r="D550" s="272" t="s">
        <v>655</v>
      </c>
      <c r="E550" s="272" t="s">
        <v>655</v>
      </c>
      <c r="F550" t="e">
        <f t="shared" ref="F550:F555" si="51">B550+D550</f>
        <v>#VALUE!</v>
      </c>
      <c r="G550" t="e">
        <f t="shared" ref="G550:G555" si="52">C550+E550</f>
        <v>#VALUE!</v>
      </c>
      <c r="H550" s="272"/>
    </row>
    <row r="551" spans="1:8" x14ac:dyDescent="0.25">
      <c r="A551" s="5">
        <f t="shared" ref="A551:A598" si="53">A550+7</f>
        <v>44525</v>
      </c>
      <c r="B551" s="272" t="s">
        <v>655</v>
      </c>
      <c r="C551" s="272" t="s">
        <v>655</v>
      </c>
      <c r="D551" s="272" t="s">
        <v>655</v>
      </c>
      <c r="E551" s="272" t="s">
        <v>655</v>
      </c>
      <c r="F551" t="e">
        <f t="shared" si="51"/>
        <v>#VALUE!</v>
      </c>
      <c r="G551" t="e">
        <f t="shared" si="52"/>
        <v>#VALUE!</v>
      </c>
      <c r="H551" s="272"/>
    </row>
    <row r="552" spans="1:8" x14ac:dyDescent="0.25">
      <c r="A552" s="5">
        <f t="shared" si="53"/>
        <v>44532</v>
      </c>
      <c r="B552" s="272" t="s">
        <v>655</v>
      </c>
      <c r="C552" s="272" t="s">
        <v>655</v>
      </c>
      <c r="D552" s="272" t="s">
        <v>655</v>
      </c>
      <c r="E552" s="272" t="s">
        <v>655</v>
      </c>
      <c r="F552" t="e">
        <f t="shared" si="51"/>
        <v>#VALUE!</v>
      </c>
      <c r="G552" t="e">
        <f t="shared" si="52"/>
        <v>#VALUE!</v>
      </c>
      <c r="H552" s="272"/>
    </row>
    <row r="553" spans="1:8" x14ac:dyDescent="0.25">
      <c r="A553" s="5">
        <f t="shared" si="53"/>
        <v>44539</v>
      </c>
      <c r="B553" s="272" t="s">
        <v>655</v>
      </c>
      <c r="C553" s="272" t="s">
        <v>655</v>
      </c>
      <c r="D553" s="272" t="s">
        <v>655</v>
      </c>
      <c r="E553" s="272" t="s">
        <v>655</v>
      </c>
      <c r="F553" t="e">
        <f t="shared" si="51"/>
        <v>#VALUE!</v>
      </c>
      <c r="G553" t="e">
        <f t="shared" si="52"/>
        <v>#VALUE!</v>
      </c>
      <c r="H553" s="272"/>
    </row>
    <row r="554" spans="1:8" x14ac:dyDescent="0.25">
      <c r="A554" s="5">
        <f t="shared" si="53"/>
        <v>44546</v>
      </c>
      <c r="B554" s="272" t="s">
        <v>655</v>
      </c>
      <c r="C554" s="272" t="s">
        <v>655</v>
      </c>
      <c r="D554" s="272" t="s">
        <v>655</v>
      </c>
      <c r="E554" s="272" t="s">
        <v>655</v>
      </c>
      <c r="F554" t="e">
        <f t="shared" si="51"/>
        <v>#VALUE!</v>
      </c>
      <c r="G554" t="e">
        <f t="shared" si="52"/>
        <v>#VALUE!</v>
      </c>
      <c r="H554" s="272"/>
    </row>
    <row r="555" spans="1:8" x14ac:dyDescent="0.25">
      <c r="A555" s="5">
        <f t="shared" si="53"/>
        <v>44553</v>
      </c>
      <c r="B555" s="272" t="s">
        <v>655</v>
      </c>
      <c r="C555" s="272" t="s">
        <v>655</v>
      </c>
      <c r="D555" s="272" t="s">
        <v>655</v>
      </c>
      <c r="E555" s="272" t="s">
        <v>655</v>
      </c>
      <c r="F555" t="e">
        <f t="shared" si="51"/>
        <v>#VALUE!</v>
      </c>
      <c r="G555" t="e">
        <f t="shared" si="52"/>
        <v>#VALUE!</v>
      </c>
      <c r="H555" s="272"/>
    </row>
    <row r="556" spans="1:8" x14ac:dyDescent="0.25">
      <c r="A556" s="5">
        <f t="shared" si="53"/>
        <v>44560</v>
      </c>
      <c r="B556" s="272" t="s">
        <v>655</v>
      </c>
      <c r="C556" s="272" t="s">
        <v>655</v>
      </c>
      <c r="D556" s="272" t="s">
        <v>655</v>
      </c>
      <c r="E556" s="272" t="s">
        <v>655</v>
      </c>
      <c r="F556" t="e">
        <f t="shared" ref="F556:F561" si="54">B556+D556</f>
        <v>#VALUE!</v>
      </c>
      <c r="G556" t="e">
        <f t="shared" ref="G556:G561" si="55">C556+E556</f>
        <v>#VALUE!</v>
      </c>
      <c r="H556" s="272"/>
    </row>
    <row r="557" spans="1:8" x14ac:dyDescent="0.25">
      <c r="A557" s="5">
        <f t="shared" si="53"/>
        <v>44567</v>
      </c>
      <c r="B557" s="272" t="s">
        <v>655</v>
      </c>
      <c r="C557" s="272" t="s">
        <v>655</v>
      </c>
      <c r="D557" s="272" t="s">
        <v>655</v>
      </c>
      <c r="E557" s="272" t="s">
        <v>655</v>
      </c>
      <c r="F557" t="e">
        <f t="shared" si="54"/>
        <v>#VALUE!</v>
      </c>
      <c r="G557" t="e">
        <f t="shared" si="55"/>
        <v>#VALUE!</v>
      </c>
      <c r="H557" s="272"/>
    </row>
    <row r="558" spans="1:8" x14ac:dyDescent="0.25">
      <c r="A558" s="5">
        <f t="shared" si="53"/>
        <v>44574</v>
      </c>
      <c r="B558" s="272" t="s">
        <v>655</v>
      </c>
      <c r="C558" s="272" t="s">
        <v>655</v>
      </c>
      <c r="D558" s="272" t="s">
        <v>655</v>
      </c>
      <c r="E558" s="272" t="s">
        <v>655</v>
      </c>
      <c r="F558" t="e">
        <f t="shared" si="54"/>
        <v>#VALUE!</v>
      </c>
      <c r="G558" t="e">
        <f t="shared" si="55"/>
        <v>#VALUE!</v>
      </c>
      <c r="H558" s="272"/>
    </row>
    <row r="559" spans="1:8" x14ac:dyDescent="0.25">
      <c r="A559" s="5">
        <f t="shared" si="53"/>
        <v>44581</v>
      </c>
      <c r="B559" s="272" t="s">
        <v>655</v>
      </c>
      <c r="C559" s="272" t="s">
        <v>655</v>
      </c>
      <c r="D559" s="272" t="s">
        <v>655</v>
      </c>
      <c r="E559" s="272" t="s">
        <v>655</v>
      </c>
      <c r="F559" t="e">
        <f t="shared" si="54"/>
        <v>#VALUE!</v>
      </c>
      <c r="G559" t="e">
        <f t="shared" si="55"/>
        <v>#VALUE!</v>
      </c>
      <c r="H559" s="272"/>
    </row>
    <row r="560" spans="1:8" x14ac:dyDescent="0.25">
      <c r="A560" s="5">
        <f t="shared" si="53"/>
        <v>44588</v>
      </c>
      <c r="B560" s="272" t="s">
        <v>655</v>
      </c>
      <c r="C560" s="272" t="s">
        <v>655</v>
      </c>
      <c r="D560" s="272" t="s">
        <v>655</v>
      </c>
      <c r="E560" s="272" t="s">
        <v>655</v>
      </c>
      <c r="F560" t="e">
        <f t="shared" si="54"/>
        <v>#VALUE!</v>
      </c>
      <c r="G560" t="e">
        <f t="shared" si="55"/>
        <v>#VALUE!</v>
      </c>
      <c r="H560" s="272"/>
    </row>
    <row r="561" spans="1:8" x14ac:dyDescent="0.25">
      <c r="A561" s="5">
        <f t="shared" si="53"/>
        <v>44595</v>
      </c>
      <c r="B561" s="272" t="s">
        <v>655</v>
      </c>
      <c r="C561" s="272" t="s">
        <v>655</v>
      </c>
      <c r="D561" s="272" t="s">
        <v>655</v>
      </c>
      <c r="E561" s="272" t="s">
        <v>655</v>
      </c>
      <c r="F561" t="e">
        <f t="shared" si="54"/>
        <v>#VALUE!</v>
      </c>
      <c r="G561" t="e">
        <f t="shared" si="55"/>
        <v>#VALUE!</v>
      </c>
      <c r="H561" s="272"/>
    </row>
    <row r="562" spans="1:8" x14ac:dyDescent="0.25">
      <c r="A562" s="5">
        <f t="shared" si="53"/>
        <v>44602</v>
      </c>
      <c r="B562" s="272" t="s">
        <v>655</v>
      </c>
      <c r="C562" s="272" t="s">
        <v>655</v>
      </c>
      <c r="D562" s="272" t="s">
        <v>655</v>
      </c>
      <c r="E562" s="272" t="s">
        <v>655</v>
      </c>
      <c r="F562" t="e">
        <f t="shared" ref="F562:F567" si="56">B562+D562</f>
        <v>#VALUE!</v>
      </c>
      <c r="G562" t="e">
        <f t="shared" ref="G562:G567" si="57">C562+E562</f>
        <v>#VALUE!</v>
      </c>
      <c r="H562" s="272"/>
    </row>
    <row r="563" spans="1:8" x14ac:dyDescent="0.25">
      <c r="A563" s="5">
        <f t="shared" si="53"/>
        <v>44609</v>
      </c>
      <c r="B563" s="272" t="s">
        <v>655</v>
      </c>
      <c r="C563" s="272" t="s">
        <v>655</v>
      </c>
      <c r="D563" s="272" t="s">
        <v>655</v>
      </c>
      <c r="E563" s="272" t="s">
        <v>655</v>
      </c>
      <c r="F563" t="e">
        <f t="shared" si="56"/>
        <v>#VALUE!</v>
      </c>
      <c r="G563" t="e">
        <f t="shared" si="57"/>
        <v>#VALUE!</v>
      </c>
      <c r="H563" s="272"/>
    </row>
    <row r="564" spans="1:8" x14ac:dyDescent="0.25">
      <c r="A564" s="5">
        <f t="shared" si="53"/>
        <v>44616</v>
      </c>
      <c r="B564" s="272" t="s">
        <v>655</v>
      </c>
      <c r="C564" s="272" t="s">
        <v>655</v>
      </c>
      <c r="D564" s="272" t="s">
        <v>655</v>
      </c>
      <c r="E564" s="272" t="s">
        <v>655</v>
      </c>
      <c r="F564" t="e">
        <f t="shared" si="56"/>
        <v>#VALUE!</v>
      </c>
      <c r="G564" t="e">
        <f t="shared" si="57"/>
        <v>#VALUE!</v>
      </c>
      <c r="H564" s="272"/>
    </row>
    <row r="565" spans="1:8" x14ac:dyDescent="0.25">
      <c r="A565" s="5">
        <f t="shared" si="53"/>
        <v>44623</v>
      </c>
      <c r="B565" s="272" t="s">
        <v>655</v>
      </c>
      <c r="C565" s="272" t="s">
        <v>655</v>
      </c>
      <c r="D565" s="272" t="s">
        <v>655</v>
      </c>
      <c r="E565" s="272" t="s">
        <v>655</v>
      </c>
      <c r="F565" t="e">
        <f t="shared" si="56"/>
        <v>#VALUE!</v>
      </c>
      <c r="G565" t="e">
        <f t="shared" si="57"/>
        <v>#VALUE!</v>
      </c>
      <c r="H565" s="272"/>
    </row>
    <row r="566" spans="1:8" x14ac:dyDescent="0.25">
      <c r="A566" s="5">
        <f t="shared" si="53"/>
        <v>44630</v>
      </c>
      <c r="B566" s="272" t="s">
        <v>655</v>
      </c>
      <c r="C566" s="272" t="s">
        <v>655</v>
      </c>
      <c r="D566" s="272" t="s">
        <v>655</v>
      </c>
      <c r="E566" s="272" t="s">
        <v>655</v>
      </c>
      <c r="F566" t="e">
        <f t="shared" ref="F566" si="58">B566+D566</f>
        <v>#VALUE!</v>
      </c>
      <c r="G566" t="e">
        <f t="shared" ref="G566" si="59">C566+E566</f>
        <v>#VALUE!</v>
      </c>
      <c r="H566" s="272"/>
    </row>
    <row r="567" spans="1:8" x14ac:dyDescent="0.25">
      <c r="A567" s="5">
        <f t="shared" si="53"/>
        <v>44637</v>
      </c>
      <c r="B567" s="272" t="s">
        <v>655</v>
      </c>
      <c r="C567" s="272" t="s">
        <v>655</v>
      </c>
      <c r="D567" s="272" t="s">
        <v>655</v>
      </c>
      <c r="E567" s="272" t="s">
        <v>655</v>
      </c>
      <c r="F567" t="e">
        <f t="shared" si="56"/>
        <v>#VALUE!</v>
      </c>
      <c r="G567" t="e">
        <f t="shared" si="57"/>
        <v>#VALUE!</v>
      </c>
      <c r="H567" s="272"/>
    </row>
    <row r="568" spans="1:8" x14ac:dyDescent="0.25">
      <c r="A568" s="5">
        <f t="shared" si="53"/>
        <v>44644</v>
      </c>
      <c r="B568" s="272" t="s">
        <v>655</v>
      </c>
      <c r="C568" s="272" t="s">
        <v>655</v>
      </c>
      <c r="D568" s="272" t="s">
        <v>655</v>
      </c>
      <c r="E568" s="272" t="s">
        <v>655</v>
      </c>
      <c r="F568" t="e">
        <f t="shared" ref="F568:F571" si="60">B568+D568</f>
        <v>#VALUE!</v>
      </c>
      <c r="G568" t="e">
        <f t="shared" ref="G568:G571" si="61">C568+E568</f>
        <v>#VALUE!</v>
      </c>
      <c r="H568" s="272"/>
    </row>
    <row r="569" spans="1:8" x14ac:dyDescent="0.25">
      <c r="A569" s="5">
        <f t="shared" si="53"/>
        <v>44651</v>
      </c>
      <c r="B569" s="272" t="s">
        <v>655</v>
      </c>
      <c r="C569" s="272" t="s">
        <v>655</v>
      </c>
      <c r="D569" s="272" t="s">
        <v>655</v>
      </c>
      <c r="E569" s="272" t="s">
        <v>655</v>
      </c>
      <c r="F569" t="e">
        <f t="shared" si="60"/>
        <v>#VALUE!</v>
      </c>
      <c r="G569" t="e">
        <f t="shared" si="61"/>
        <v>#VALUE!</v>
      </c>
      <c r="H569" s="272"/>
    </row>
    <row r="570" spans="1:8" x14ac:dyDescent="0.25">
      <c r="A570" s="5">
        <f t="shared" si="53"/>
        <v>44658</v>
      </c>
      <c r="B570" s="272" t="s">
        <v>655</v>
      </c>
      <c r="C570" s="272" t="s">
        <v>655</v>
      </c>
      <c r="D570" s="272" t="s">
        <v>655</v>
      </c>
      <c r="E570" s="272" t="s">
        <v>655</v>
      </c>
      <c r="F570" t="e">
        <f t="shared" si="60"/>
        <v>#VALUE!</v>
      </c>
      <c r="G570" t="e">
        <f t="shared" si="61"/>
        <v>#VALUE!</v>
      </c>
      <c r="H570" s="272"/>
    </row>
    <row r="571" spans="1:8" x14ac:dyDescent="0.25">
      <c r="A571" s="5">
        <f t="shared" si="53"/>
        <v>44665</v>
      </c>
      <c r="B571" s="272" t="s">
        <v>655</v>
      </c>
      <c r="C571" s="272" t="s">
        <v>655</v>
      </c>
      <c r="D571" s="272" t="s">
        <v>655</v>
      </c>
      <c r="E571" s="272" t="s">
        <v>655</v>
      </c>
      <c r="F571" t="e">
        <f t="shared" si="60"/>
        <v>#VALUE!</v>
      </c>
      <c r="G571" t="e">
        <f t="shared" si="61"/>
        <v>#VALUE!</v>
      </c>
      <c r="H571" s="272"/>
    </row>
    <row r="572" spans="1:8" x14ac:dyDescent="0.25">
      <c r="A572" s="5">
        <f t="shared" si="53"/>
        <v>44672</v>
      </c>
      <c r="B572" s="272" t="s">
        <v>655</v>
      </c>
      <c r="C572" s="272" t="s">
        <v>655</v>
      </c>
      <c r="D572" s="272" t="s">
        <v>655</v>
      </c>
      <c r="E572" s="272" t="s">
        <v>655</v>
      </c>
      <c r="F572" t="e">
        <f t="shared" ref="F572:F573" si="62">B572+D572</f>
        <v>#VALUE!</v>
      </c>
      <c r="G572" t="e">
        <f t="shared" ref="G572:G573" si="63">C572+E572</f>
        <v>#VALUE!</v>
      </c>
      <c r="H572" s="272"/>
    </row>
    <row r="573" spans="1:8" x14ac:dyDescent="0.25">
      <c r="A573" s="5">
        <f t="shared" si="53"/>
        <v>44679</v>
      </c>
      <c r="B573" s="272" t="s">
        <v>655</v>
      </c>
      <c r="C573" s="272" t="s">
        <v>655</v>
      </c>
      <c r="D573" s="272" t="s">
        <v>655</v>
      </c>
      <c r="E573" s="272" t="s">
        <v>655</v>
      </c>
      <c r="F573" t="e">
        <f t="shared" si="62"/>
        <v>#VALUE!</v>
      </c>
      <c r="G573" t="e">
        <f t="shared" si="63"/>
        <v>#VALUE!</v>
      </c>
      <c r="H573" s="272"/>
    </row>
    <row r="574" spans="1:8" x14ac:dyDescent="0.25">
      <c r="A574" s="5">
        <f t="shared" si="53"/>
        <v>44686</v>
      </c>
      <c r="B574" s="272" t="s">
        <v>655</v>
      </c>
      <c r="C574" s="272" t="s">
        <v>655</v>
      </c>
      <c r="D574" s="272" t="s">
        <v>655</v>
      </c>
      <c r="E574" s="272" t="s">
        <v>655</v>
      </c>
      <c r="F574" t="e">
        <f t="shared" ref="F574:F575" si="64">B574+D574</f>
        <v>#VALUE!</v>
      </c>
      <c r="G574" t="e">
        <f t="shared" ref="G574:G575" si="65">C574+E574</f>
        <v>#VALUE!</v>
      </c>
      <c r="H574" s="272"/>
    </row>
    <row r="575" spans="1:8" x14ac:dyDescent="0.25">
      <c r="A575" s="5">
        <f t="shared" si="53"/>
        <v>44693</v>
      </c>
      <c r="B575" s="272" t="s">
        <v>655</v>
      </c>
      <c r="C575" s="272" t="s">
        <v>655</v>
      </c>
      <c r="D575" s="272" t="s">
        <v>655</v>
      </c>
      <c r="E575" s="272" t="s">
        <v>655</v>
      </c>
      <c r="F575" t="e">
        <f t="shared" si="64"/>
        <v>#VALUE!</v>
      </c>
      <c r="G575" t="e">
        <f t="shared" si="65"/>
        <v>#VALUE!</v>
      </c>
      <c r="H575" s="272"/>
    </row>
    <row r="576" spans="1:8" x14ac:dyDescent="0.25">
      <c r="A576" s="5">
        <f t="shared" si="53"/>
        <v>44700</v>
      </c>
      <c r="B576" s="272" t="s">
        <v>655</v>
      </c>
      <c r="C576" s="272" t="s">
        <v>655</v>
      </c>
      <c r="D576" s="272" t="s">
        <v>655</v>
      </c>
      <c r="E576" s="272" t="s">
        <v>655</v>
      </c>
      <c r="F576" t="e">
        <f t="shared" ref="F576:F581" si="66">B576+D576</f>
        <v>#VALUE!</v>
      </c>
      <c r="G576" t="e">
        <f t="shared" ref="G576:G581" si="67">C576+E576</f>
        <v>#VALUE!</v>
      </c>
      <c r="H576" s="272"/>
    </row>
    <row r="577" spans="1:8" x14ac:dyDescent="0.25">
      <c r="A577" s="5">
        <f t="shared" si="53"/>
        <v>44707</v>
      </c>
      <c r="B577" s="272" t="s">
        <v>655</v>
      </c>
      <c r="C577" s="272" t="s">
        <v>655</v>
      </c>
      <c r="D577" s="272" t="s">
        <v>655</v>
      </c>
      <c r="E577" s="272" t="s">
        <v>655</v>
      </c>
      <c r="F577" t="e">
        <f t="shared" si="66"/>
        <v>#VALUE!</v>
      </c>
      <c r="G577" t="e">
        <f t="shared" si="67"/>
        <v>#VALUE!</v>
      </c>
      <c r="H577" s="272"/>
    </row>
    <row r="578" spans="1:8" x14ac:dyDescent="0.25">
      <c r="A578" s="5">
        <f t="shared" si="53"/>
        <v>44714</v>
      </c>
      <c r="B578" s="272" t="s">
        <v>655</v>
      </c>
      <c r="C578" s="272" t="s">
        <v>655</v>
      </c>
      <c r="D578" s="272" t="s">
        <v>655</v>
      </c>
      <c r="E578" s="272" t="s">
        <v>655</v>
      </c>
      <c r="F578" t="e">
        <f t="shared" si="66"/>
        <v>#VALUE!</v>
      </c>
      <c r="G578" t="e">
        <f t="shared" si="67"/>
        <v>#VALUE!</v>
      </c>
      <c r="H578" s="272"/>
    </row>
    <row r="579" spans="1:8" x14ac:dyDescent="0.25">
      <c r="A579" s="5">
        <f t="shared" si="53"/>
        <v>44721</v>
      </c>
      <c r="B579" s="272" t="s">
        <v>655</v>
      </c>
      <c r="C579" s="272" t="s">
        <v>655</v>
      </c>
      <c r="D579" s="272" t="s">
        <v>655</v>
      </c>
      <c r="E579" s="272" t="s">
        <v>655</v>
      </c>
      <c r="F579" t="e">
        <f t="shared" si="66"/>
        <v>#VALUE!</v>
      </c>
      <c r="G579" t="e">
        <f t="shared" si="67"/>
        <v>#VALUE!</v>
      </c>
      <c r="H579" s="272"/>
    </row>
    <row r="580" spans="1:8" x14ac:dyDescent="0.25">
      <c r="A580" s="5">
        <f t="shared" si="53"/>
        <v>44728</v>
      </c>
      <c r="B580" s="272" t="s">
        <v>655</v>
      </c>
      <c r="C580" s="272" t="s">
        <v>655</v>
      </c>
      <c r="D580" s="272" t="s">
        <v>655</v>
      </c>
      <c r="E580" s="272" t="s">
        <v>655</v>
      </c>
      <c r="F580" t="e">
        <f t="shared" si="66"/>
        <v>#VALUE!</v>
      </c>
      <c r="G580" t="e">
        <f t="shared" si="67"/>
        <v>#VALUE!</v>
      </c>
      <c r="H580" s="272"/>
    </row>
    <row r="581" spans="1:8" x14ac:dyDescent="0.25">
      <c r="A581" s="5">
        <f t="shared" si="53"/>
        <v>44735</v>
      </c>
      <c r="B581" s="272" t="s">
        <v>655</v>
      </c>
      <c r="C581" s="272" t="s">
        <v>655</v>
      </c>
      <c r="D581" s="272" t="s">
        <v>655</v>
      </c>
      <c r="E581" s="272" t="s">
        <v>655</v>
      </c>
      <c r="F581" t="e">
        <f t="shared" si="66"/>
        <v>#VALUE!</v>
      </c>
      <c r="G581" t="e">
        <f t="shared" si="67"/>
        <v>#VALUE!</v>
      </c>
      <c r="H581" s="272"/>
    </row>
    <row r="582" spans="1:8" x14ac:dyDescent="0.25">
      <c r="A582" s="5">
        <f t="shared" si="53"/>
        <v>44742</v>
      </c>
      <c r="B582" s="272" t="s">
        <v>655</v>
      </c>
      <c r="C582" s="272" t="s">
        <v>655</v>
      </c>
      <c r="D582" s="272" t="s">
        <v>655</v>
      </c>
      <c r="E582" s="272" t="s">
        <v>655</v>
      </c>
      <c r="F582" t="e">
        <f t="shared" ref="F582:F584" si="68">B582+D582</f>
        <v>#VALUE!</v>
      </c>
      <c r="G582" t="e">
        <f t="shared" ref="G582:G584" si="69">C582+E582</f>
        <v>#VALUE!</v>
      </c>
      <c r="H582" s="272"/>
    </row>
    <row r="583" spans="1:8" x14ac:dyDescent="0.25">
      <c r="A583" s="5">
        <f t="shared" si="53"/>
        <v>44749</v>
      </c>
      <c r="B583" s="272" t="s">
        <v>655</v>
      </c>
      <c r="C583" s="272" t="s">
        <v>655</v>
      </c>
      <c r="D583" s="272" t="s">
        <v>655</v>
      </c>
      <c r="E583" s="272" t="s">
        <v>655</v>
      </c>
      <c r="F583" t="e">
        <f t="shared" si="68"/>
        <v>#VALUE!</v>
      </c>
      <c r="G583" t="e">
        <f t="shared" si="69"/>
        <v>#VALUE!</v>
      </c>
      <c r="H583" s="272"/>
    </row>
    <row r="584" spans="1:8" x14ac:dyDescent="0.25">
      <c r="A584" s="5">
        <f t="shared" si="53"/>
        <v>44756</v>
      </c>
      <c r="B584" s="272" t="s">
        <v>655</v>
      </c>
      <c r="C584" s="272" t="s">
        <v>655</v>
      </c>
      <c r="D584" s="272" t="s">
        <v>655</v>
      </c>
      <c r="E584" s="272" t="s">
        <v>655</v>
      </c>
      <c r="F584" t="e">
        <f t="shared" si="68"/>
        <v>#VALUE!</v>
      </c>
      <c r="G584" t="e">
        <f t="shared" si="69"/>
        <v>#VALUE!</v>
      </c>
      <c r="H584" s="272"/>
    </row>
    <row r="585" spans="1:8" x14ac:dyDescent="0.25">
      <c r="A585" s="5">
        <f t="shared" si="53"/>
        <v>44763</v>
      </c>
      <c r="B585" s="272" t="s">
        <v>655</v>
      </c>
      <c r="C585" s="272" t="s">
        <v>655</v>
      </c>
      <c r="D585" s="272" t="s">
        <v>655</v>
      </c>
      <c r="E585" s="272" t="s">
        <v>655</v>
      </c>
      <c r="F585" t="e">
        <f t="shared" ref="F585" si="70">B585+D585</f>
        <v>#VALUE!</v>
      </c>
      <c r="G585" t="e">
        <f t="shared" ref="G585" si="71">C585+E585</f>
        <v>#VALUE!</v>
      </c>
      <c r="H585" s="272"/>
    </row>
    <row r="586" spans="1:8" x14ac:dyDescent="0.25">
      <c r="A586" s="5">
        <f t="shared" si="53"/>
        <v>44770</v>
      </c>
      <c r="B586" s="272" t="s">
        <v>655</v>
      </c>
      <c r="C586" s="272" t="s">
        <v>655</v>
      </c>
      <c r="D586" s="272" t="s">
        <v>655</v>
      </c>
      <c r="E586" s="272" t="s">
        <v>655</v>
      </c>
      <c r="F586" t="e">
        <f t="shared" ref="F586" si="72">B586+D586</f>
        <v>#VALUE!</v>
      </c>
      <c r="G586" t="e">
        <f t="shared" ref="G586" si="73">C586+E586</f>
        <v>#VALUE!</v>
      </c>
      <c r="H586" s="272"/>
    </row>
    <row r="587" spans="1:8" x14ac:dyDescent="0.25">
      <c r="A587" s="5">
        <f t="shared" si="53"/>
        <v>44777</v>
      </c>
      <c r="B587" s="272" t="s">
        <v>655</v>
      </c>
      <c r="C587" s="272" t="s">
        <v>655</v>
      </c>
      <c r="D587" s="272" t="s">
        <v>655</v>
      </c>
      <c r="E587" s="272" t="s">
        <v>655</v>
      </c>
      <c r="F587" t="e">
        <f t="shared" ref="F587" si="74">B587+D587</f>
        <v>#VALUE!</v>
      </c>
      <c r="G587" t="e">
        <f t="shared" ref="G587" si="75">C587+E587</f>
        <v>#VALUE!</v>
      </c>
      <c r="H587" s="272"/>
    </row>
    <row r="588" spans="1:8" x14ac:dyDescent="0.25">
      <c r="A588" s="5">
        <f t="shared" si="53"/>
        <v>44784</v>
      </c>
      <c r="B588" s="272" t="s">
        <v>655</v>
      </c>
      <c r="C588" s="272" t="s">
        <v>655</v>
      </c>
      <c r="D588" s="272" t="s">
        <v>655</v>
      </c>
      <c r="E588" s="272" t="s">
        <v>655</v>
      </c>
      <c r="F588" t="e">
        <f t="shared" ref="F588:F592" si="76">B588+D588</f>
        <v>#VALUE!</v>
      </c>
      <c r="G588" t="e">
        <f t="shared" ref="G588:G592" si="77">C588+E588</f>
        <v>#VALUE!</v>
      </c>
      <c r="H588" s="272"/>
    </row>
    <row r="589" spans="1:8" x14ac:dyDescent="0.25">
      <c r="A589" s="5">
        <f t="shared" si="53"/>
        <v>44791</v>
      </c>
      <c r="B589" s="272"/>
      <c r="C589" s="272" t="s">
        <v>655</v>
      </c>
      <c r="D589" s="272"/>
      <c r="E589" s="272" t="s">
        <v>655</v>
      </c>
      <c r="F589">
        <f t="shared" si="76"/>
        <v>0</v>
      </c>
      <c r="G589" t="e">
        <f t="shared" si="77"/>
        <v>#VALUE!</v>
      </c>
      <c r="H589" s="272"/>
    </row>
    <row r="590" spans="1:8" x14ac:dyDescent="0.25">
      <c r="A590" s="5">
        <f t="shared" si="53"/>
        <v>44798</v>
      </c>
      <c r="B590" s="272" t="s">
        <v>655</v>
      </c>
      <c r="C590" s="272" t="s">
        <v>655</v>
      </c>
      <c r="D590" s="272" t="s">
        <v>655</v>
      </c>
      <c r="E590" s="272" t="s">
        <v>655</v>
      </c>
      <c r="F590" t="e">
        <f t="shared" si="76"/>
        <v>#VALUE!</v>
      </c>
      <c r="G590" t="e">
        <f t="shared" si="77"/>
        <v>#VALUE!</v>
      </c>
      <c r="H590" s="272"/>
    </row>
    <row r="591" spans="1:8" x14ac:dyDescent="0.25">
      <c r="A591" s="5">
        <f t="shared" si="53"/>
        <v>44805</v>
      </c>
      <c r="B591" s="272" t="s">
        <v>655</v>
      </c>
      <c r="C591" s="272" t="s">
        <v>655</v>
      </c>
      <c r="D591" s="272" t="s">
        <v>655</v>
      </c>
      <c r="E591" s="272" t="s">
        <v>655</v>
      </c>
      <c r="F591" t="e">
        <f t="shared" si="76"/>
        <v>#VALUE!</v>
      </c>
      <c r="G591" t="e">
        <f t="shared" si="77"/>
        <v>#VALUE!</v>
      </c>
      <c r="H591" s="272"/>
    </row>
    <row r="592" spans="1:8" x14ac:dyDescent="0.25">
      <c r="A592" s="5">
        <f t="shared" si="53"/>
        <v>44812</v>
      </c>
      <c r="B592">
        <f>'0908'!B26</f>
        <v>100</v>
      </c>
      <c r="C592">
        <f>'0908'!C26</f>
        <v>0</v>
      </c>
      <c r="D592">
        <f>'0908'!D26</f>
        <v>0</v>
      </c>
      <c r="E592">
        <f>'0908'!E26</f>
        <v>0</v>
      </c>
      <c r="F592">
        <f t="shared" si="76"/>
        <v>100</v>
      </c>
      <c r="G592">
        <f t="shared" si="77"/>
        <v>0</v>
      </c>
      <c r="H592" s="272"/>
    </row>
    <row r="593" spans="1:8" x14ac:dyDescent="0.25">
      <c r="A593" s="5">
        <f t="shared" si="53"/>
        <v>44819</v>
      </c>
      <c r="B593">
        <f>'0915'!B27</f>
        <v>100</v>
      </c>
      <c r="C593">
        <f>'0915'!C27</f>
        <v>0</v>
      </c>
      <c r="D593">
        <f>'0915'!D27</f>
        <v>0</v>
      </c>
      <c r="E593">
        <f>'0915'!E27</f>
        <v>0</v>
      </c>
      <c r="F593">
        <f t="shared" ref="F593:F597" si="78">B593+D593</f>
        <v>100</v>
      </c>
      <c r="G593">
        <f t="shared" ref="G593:G597" si="79">C593+E593</f>
        <v>0</v>
      </c>
      <c r="H593" s="272"/>
    </row>
    <row r="594" spans="1:8" x14ac:dyDescent="0.25">
      <c r="A594" s="5">
        <f t="shared" si="53"/>
        <v>44826</v>
      </c>
      <c r="B594">
        <f>'0922'!B27</f>
        <v>100</v>
      </c>
      <c r="C594">
        <f>'0922'!C27</f>
        <v>0</v>
      </c>
      <c r="D594">
        <f>'0922'!D27</f>
        <v>0</v>
      </c>
      <c r="E594">
        <f>'0922'!E27</f>
        <v>0</v>
      </c>
      <c r="F594">
        <f t="shared" si="78"/>
        <v>100</v>
      </c>
      <c r="G594">
        <f t="shared" si="79"/>
        <v>0</v>
      </c>
      <c r="H594" s="272"/>
    </row>
    <row r="595" spans="1:8" x14ac:dyDescent="0.25">
      <c r="A595" s="5">
        <f t="shared" si="53"/>
        <v>44833</v>
      </c>
      <c r="B595">
        <f>'0929'!B28</f>
        <v>100</v>
      </c>
      <c r="C595">
        <f>'0929'!C28</f>
        <v>0</v>
      </c>
      <c r="D595">
        <f>'0929'!D28</f>
        <v>0</v>
      </c>
      <c r="E595">
        <f>'0929'!E28</f>
        <v>0</v>
      </c>
      <c r="F595">
        <f t="shared" si="78"/>
        <v>100</v>
      </c>
      <c r="G595">
        <f t="shared" si="79"/>
        <v>0</v>
      </c>
      <c r="H595" s="272"/>
    </row>
    <row r="596" spans="1:8" x14ac:dyDescent="0.25">
      <c r="A596" s="5">
        <f t="shared" si="53"/>
        <v>44840</v>
      </c>
      <c r="B596">
        <f>'1006'!B28</f>
        <v>0</v>
      </c>
      <c r="C596">
        <f>'1006'!C28</f>
        <v>0</v>
      </c>
      <c r="D596">
        <f>'1006'!D28</f>
        <v>105</v>
      </c>
      <c r="E596">
        <f>'1006'!E28</f>
        <v>0</v>
      </c>
      <c r="F596">
        <f t="shared" si="78"/>
        <v>105</v>
      </c>
      <c r="G596">
        <f t="shared" si="79"/>
        <v>0</v>
      </c>
      <c r="H596" s="272"/>
    </row>
    <row r="597" spans="1:8" x14ac:dyDescent="0.25">
      <c r="A597" s="5">
        <f t="shared" si="53"/>
        <v>44847</v>
      </c>
      <c r="B597">
        <f>'1013'!B28</f>
        <v>0</v>
      </c>
      <c r="C597">
        <f>'1013'!C28</f>
        <v>0</v>
      </c>
      <c r="D597">
        <f>'1013'!D28</f>
        <v>105</v>
      </c>
      <c r="E597">
        <f>'1013'!E28</f>
        <v>0</v>
      </c>
      <c r="F597">
        <f t="shared" si="78"/>
        <v>105</v>
      </c>
      <c r="G597">
        <f t="shared" si="79"/>
        <v>0</v>
      </c>
      <c r="H597" s="272"/>
    </row>
    <row r="598" spans="1:8" x14ac:dyDescent="0.25">
      <c r="A598" s="5">
        <f t="shared" si="53"/>
        <v>44854</v>
      </c>
    </row>
  </sheetData>
  <mergeCells count="2">
    <mergeCell ref="D1:E1"/>
    <mergeCell ref="F1:G1"/>
  </mergeCells>
  <pageMargins left="0.7" right="0.7" top="0.75" bottom="0.75" header="0.3" footer="0.3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rgb="FFFFFF00"/>
  </sheetPr>
  <dimension ref="A1:BX211"/>
  <sheetViews>
    <sheetView workbookViewId="0">
      <selection activeCell="T9" sqref="T9"/>
    </sheetView>
  </sheetViews>
  <sheetFormatPr defaultRowHeight="13.2" x14ac:dyDescent="0.25"/>
  <cols>
    <col min="1" max="1" width="27.6640625" bestFit="1" customWidth="1"/>
    <col min="2" max="2" width="1.6640625" customWidth="1"/>
    <col min="12" max="12" width="11.88671875" customWidth="1"/>
    <col min="17" max="18" width="12.44140625" customWidth="1"/>
    <col min="20" max="20" width="10.5546875" customWidth="1"/>
    <col min="21" max="21" width="9.109375" customWidth="1"/>
    <col min="22" max="22" width="13.109375" customWidth="1"/>
  </cols>
  <sheetData>
    <row r="1" spans="1:76" ht="40.799999999999997" x14ac:dyDescent="0.35">
      <c r="A1" s="28"/>
      <c r="N1" s="90" t="s">
        <v>668</v>
      </c>
      <c r="O1" s="90"/>
      <c r="P1" s="90"/>
      <c r="R1" s="89" t="s">
        <v>669</v>
      </c>
      <c r="S1" s="88" t="s">
        <v>670</v>
      </c>
      <c r="T1" s="40"/>
      <c r="U1" s="40"/>
      <c r="V1" s="40" t="s">
        <v>671</v>
      </c>
      <c r="W1" s="40" t="s">
        <v>672</v>
      </c>
      <c r="X1" s="40" t="s">
        <v>673</v>
      </c>
      <c r="Y1" s="40" t="s">
        <v>674</v>
      </c>
      <c r="Z1" s="40" t="s">
        <v>675</v>
      </c>
      <c r="AA1" s="40" t="s">
        <v>676</v>
      </c>
      <c r="AB1" s="40"/>
      <c r="AC1" s="40"/>
      <c r="AD1" s="40"/>
      <c r="AE1" s="40"/>
      <c r="AJ1" s="48" t="s">
        <v>677</v>
      </c>
      <c r="AK1" t="s">
        <v>678</v>
      </c>
      <c r="AL1" t="s">
        <v>679</v>
      </c>
      <c r="AM1" t="s">
        <v>680</v>
      </c>
      <c r="AN1" t="s">
        <v>681</v>
      </c>
      <c r="AO1" t="s">
        <v>682</v>
      </c>
      <c r="AP1" t="s">
        <v>683</v>
      </c>
      <c r="AQ1" t="s">
        <v>684</v>
      </c>
    </row>
    <row r="2" spans="1:76" ht="15" x14ac:dyDescent="0.35">
      <c r="A2" s="87" t="s">
        <v>685</v>
      </c>
      <c r="S2" s="117"/>
      <c r="V2" t="s">
        <v>686</v>
      </c>
      <c r="W2" t="s">
        <v>687</v>
      </c>
      <c r="X2" t="s">
        <v>688</v>
      </c>
      <c r="Y2" t="s">
        <v>689</v>
      </c>
      <c r="Z2" t="s">
        <v>690</v>
      </c>
      <c r="AA2" t="s">
        <v>691</v>
      </c>
      <c r="AB2" t="s">
        <v>692</v>
      </c>
      <c r="AC2" s="45"/>
      <c r="AJ2" s="48"/>
      <c r="AL2" t="s">
        <v>686</v>
      </c>
      <c r="AM2" t="s">
        <v>693</v>
      </c>
      <c r="AN2" t="s">
        <v>694</v>
      </c>
      <c r="AO2" t="s">
        <v>689</v>
      </c>
      <c r="AP2" t="s">
        <v>690</v>
      </c>
      <c r="AQ2" t="s">
        <v>691</v>
      </c>
      <c r="AR2" t="s">
        <v>692</v>
      </c>
      <c r="AS2" s="45">
        <v>40909</v>
      </c>
    </row>
    <row r="3" spans="1:76" ht="15" x14ac:dyDescent="0.35">
      <c r="A3" s="100" t="s">
        <v>695</v>
      </c>
      <c r="B3" s="40"/>
      <c r="C3" s="40"/>
      <c r="D3" s="40"/>
      <c r="E3" s="101"/>
      <c r="F3" s="40"/>
      <c r="G3" s="40"/>
      <c r="H3" s="40"/>
      <c r="I3" s="40"/>
      <c r="J3" s="40"/>
      <c r="K3" s="40"/>
      <c r="L3" s="40"/>
      <c r="M3" s="40"/>
      <c r="S3" s="117"/>
      <c r="W3" t="s">
        <v>696</v>
      </c>
      <c r="X3" t="s">
        <v>697</v>
      </c>
      <c r="Y3" t="s">
        <v>698</v>
      </c>
      <c r="Z3" t="s">
        <v>699</v>
      </c>
      <c r="AA3" t="s">
        <v>700</v>
      </c>
      <c r="AB3" t="s">
        <v>701</v>
      </c>
      <c r="AJ3" s="48"/>
      <c r="AM3" t="s">
        <v>702</v>
      </c>
      <c r="AN3" t="s">
        <v>703</v>
      </c>
      <c r="AO3" t="s">
        <v>698</v>
      </c>
      <c r="AP3" t="s">
        <v>699</v>
      </c>
      <c r="AQ3" t="s">
        <v>700</v>
      </c>
      <c r="AR3" t="s">
        <v>701</v>
      </c>
    </row>
    <row r="4" spans="1:76" ht="15" x14ac:dyDescent="0.25">
      <c r="A4" s="55" t="s">
        <v>704</v>
      </c>
      <c r="I4" s="40" t="s">
        <v>705</v>
      </c>
      <c r="J4" s="40"/>
      <c r="K4" s="40"/>
      <c r="L4" s="40"/>
      <c r="M4" s="40"/>
      <c r="S4" s="117"/>
      <c r="X4" s="35" t="s">
        <v>706</v>
      </c>
      <c r="Y4" s="35"/>
      <c r="Z4" s="35"/>
      <c r="AJ4" s="48"/>
      <c r="AN4" t="s">
        <v>707</v>
      </c>
      <c r="AO4" t="s">
        <v>708</v>
      </c>
      <c r="AP4" t="s">
        <v>709</v>
      </c>
      <c r="AQ4" t="s">
        <v>710</v>
      </c>
      <c r="BM4" s="271" t="s">
        <v>67</v>
      </c>
      <c r="BN4" t="s">
        <v>161</v>
      </c>
      <c r="BO4" t="s">
        <v>68</v>
      </c>
      <c r="BP4" t="s">
        <v>665</v>
      </c>
      <c r="BQ4" t="s">
        <v>68</v>
      </c>
      <c r="BR4" t="s">
        <v>665</v>
      </c>
      <c r="BS4" t="s">
        <v>68</v>
      </c>
      <c r="BT4" t="s">
        <v>665</v>
      </c>
      <c r="BU4" t="s">
        <v>68</v>
      </c>
      <c r="BV4" t="s">
        <v>711</v>
      </c>
      <c r="BW4" t="s">
        <v>67</v>
      </c>
      <c r="BX4" t="s">
        <v>665</v>
      </c>
    </row>
    <row r="5" spans="1:76" ht="15" x14ac:dyDescent="0.35">
      <c r="A5" s="28" t="s">
        <v>712</v>
      </c>
      <c r="S5" s="117"/>
      <c r="AJ5" s="48"/>
      <c r="BM5" s="271"/>
      <c r="BO5" t="s">
        <v>713</v>
      </c>
      <c r="BP5" t="s">
        <v>714</v>
      </c>
      <c r="BQ5" t="s">
        <v>715</v>
      </c>
      <c r="BR5" t="s">
        <v>716</v>
      </c>
      <c r="BS5" t="s">
        <v>717</v>
      </c>
      <c r="BT5" t="s">
        <v>718</v>
      </c>
      <c r="BU5" t="s">
        <v>719</v>
      </c>
      <c r="BV5" t="s">
        <v>720</v>
      </c>
    </row>
    <row r="6" spans="1:76" ht="15" x14ac:dyDescent="0.35">
      <c r="A6" s="28" t="s">
        <v>721</v>
      </c>
      <c r="S6" s="117"/>
      <c r="T6" s="138" t="s">
        <v>722</v>
      </c>
      <c r="U6" s="139"/>
      <c r="V6" s="138" t="s">
        <v>723</v>
      </c>
      <c r="W6" s="139"/>
      <c r="X6" s="138" t="s">
        <v>724</v>
      </c>
      <c r="Y6" s="139"/>
      <c r="Z6" s="138" t="s">
        <v>725</v>
      </c>
      <c r="AA6" s="139"/>
      <c r="AB6" s="138" t="s">
        <v>726</v>
      </c>
      <c r="AC6" s="139"/>
      <c r="AD6" s="138" t="s">
        <v>727</v>
      </c>
      <c r="AE6" s="137"/>
      <c r="AJ6" s="48"/>
      <c r="AL6" t="s">
        <v>728</v>
      </c>
      <c r="AM6">
        <v>2012</v>
      </c>
      <c r="AN6" t="s">
        <v>729</v>
      </c>
      <c r="AO6">
        <v>2011</v>
      </c>
      <c r="AP6" t="s">
        <v>730</v>
      </c>
      <c r="AQ6">
        <v>2010</v>
      </c>
      <c r="AR6" t="s">
        <v>731</v>
      </c>
      <c r="AS6">
        <v>2009</v>
      </c>
      <c r="AT6" t="s">
        <v>732</v>
      </c>
      <c r="AU6">
        <v>2008</v>
      </c>
      <c r="AZ6" s="28" t="s">
        <v>670</v>
      </c>
      <c r="BA6" t="s">
        <v>198</v>
      </c>
      <c r="BB6" t="s">
        <v>733</v>
      </c>
      <c r="BC6" t="s">
        <v>672</v>
      </c>
      <c r="BD6" t="s">
        <v>673</v>
      </c>
      <c r="BE6" t="s">
        <v>674</v>
      </c>
      <c r="BF6" t="s">
        <v>675</v>
      </c>
      <c r="BG6" t="s">
        <v>676</v>
      </c>
      <c r="BM6" s="271"/>
      <c r="BO6" t="s">
        <v>686</v>
      </c>
      <c r="BP6" t="s">
        <v>693</v>
      </c>
      <c r="BQ6" t="s">
        <v>694</v>
      </c>
      <c r="BR6" t="s">
        <v>689</v>
      </c>
      <c r="BS6" t="s">
        <v>690</v>
      </c>
      <c r="BT6" t="s">
        <v>691</v>
      </c>
      <c r="BU6" t="s">
        <v>692</v>
      </c>
      <c r="BV6" t="s">
        <v>734</v>
      </c>
    </row>
    <row r="7" spans="1:76" ht="15" x14ac:dyDescent="0.35">
      <c r="A7" s="28" t="s">
        <v>735</v>
      </c>
      <c r="S7" s="117" t="s">
        <v>736</v>
      </c>
      <c r="T7" t="s">
        <v>238</v>
      </c>
      <c r="U7" t="s">
        <v>737</v>
      </c>
      <c r="V7" t="s">
        <v>238</v>
      </c>
      <c r="W7" t="s">
        <v>737</v>
      </c>
      <c r="X7" t="s">
        <v>238</v>
      </c>
      <c r="Y7" t="s">
        <v>737</v>
      </c>
      <c r="Z7" t="s">
        <v>238</v>
      </c>
      <c r="AA7" t="s">
        <v>737</v>
      </c>
      <c r="AB7" t="s">
        <v>238</v>
      </c>
      <c r="AC7" t="s">
        <v>737</v>
      </c>
      <c r="AD7" t="s">
        <v>238</v>
      </c>
      <c r="AE7" t="s">
        <v>737</v>
      </c>
      <c r="AJ7" s="48" t="s">
        <v>736</v>
      </c>
      <c r="AL7" t="s">
        <v>238</v>
      </c>
      <c r="AM7" t="s">
        <v>737</v>
      </c>
      <c r="AN7" t="s">
        <v>238</v>
      </c>
      <c r="AO7" t="s">
        <v>737</v>
      </c>
      <c r="AP7" t="s">
        <v>238</v>
      </c>
      <c r="AQ7" t="s">
        <v>737</v>
      </c>
      <c r="AR7" t="s">
        <v>238</v>
      </c>
      <c r="AS7" t="s">
        <v>737</v>
      </c>
      <c r="AT7" t="s">
        <v>238</v>
      </c>
      <c r="AU7" t="s">
        <v>737</v>
      </c>
      <c r="AZ7" s="28"/>
      <c r="BB7" t="s">
        <v>686</v>
      </c>
      <c r="BC7" t="s">
        <v>687</v>
      </c>
      <c r="BD7" t="s">
        <v>688</v>
      </c>
      <c r="BE7" t="s">
        <v>689</v>
      </c>
      <c r="BF7" t="s">
        <v>690</v>
      </c>
      <c r="BG7" t="s">
        <v>691</v>
      </c>
      <c r="BH7" t="s">
        <v>738</v>
      </c>
      <c r="BI7" s="45">
        <v>40422</v>
      </c>
      <c r="BM7" s="271"/>
      <c r="BP7" t="s">
        <v>702</v>
      </c>
      <c r="BQ7" t="s">
        <v>703</v>
      </c>
      <c r="BR7" t="s">
        <v>698</v>
      </c>
      <c r="BS7" t="s">
        <v>699</v>
      </c>
      <c r="BT7" t="s">
        <v>700</v>
      </c>
      <c r="BU7" t="s">
        <v>701</v>
      </c>
    </row>
    <row r="8" spans="1:76" ht="15" x14ac:dyDescent="0.35">
      <c r="A8" s="28" t="s">
        <v>739</v>
      </c>
      <c r="O8" s="35" t="s">
        <v>740</v>
      </c>
      <c r="P8" s="35"/>
      <c r="Q8" s="35" t="s">
        <v>740</v>
      </c>
      <c r="S8" s="117" t="s">
        <v>67</v>
      </c>
      <c r="T8" t="s">
        <v>161</v>
      </c>
      <c r="V8" t="s">
        <v>68</v>
      </c>
      <c r="W8" t="s">
        <v>711</v>
      </c>
      <c r="X8" t="s">
        <v>67</v>
      </c>
      <c r="Y8" t="s">
        <v>665</v>
      </c>
      <c r="Z8" t="s">
        <v>68</v>
      </c>
      <c r="AA8" t="s">
        <v>665</v>
      </c>
      <c r="AB8" t="s">
        <v>68</v>
      </c>
      <c r="AC8" t="s">
        <v>711</v>
      </c>
      <c r="AD8" t="s">
        <v>67</v>
      </c>
      <c r="AE8" t="s">
        <v>665</v>
      </c>
      <c r="AJ8" s="48" t="s">
        <v>67</v>
      </c>
      <c r="AK8" t="s">
        <v>161</v>
      </c>
      <c r="AL8" t="s">
        <v>68</v>
      </c>
      <c r="AM8" t="s">
        <v>665</v>
      </c>
      <c r="AN8" t="s">
        <v>68</v>
      </c>
      <c r="AO8" t="s">
        <v>665</v>
      </c>
      <c r="AP8" t="s">
        <v>68</v>
      </c>
      <c r="AQ8" t="s">
        <v>665</v>
      </c>
      <c r="AR8" t="s">
        <v>68</v>
      </c>
      <c r="AS8" t="s">
        <v>711</v>
      </c>
      <c r="AT8" t="s">
        <v>67</v>
      </c>
      <c r="AU8" t="s">
        <v>665</v>
      </c>
      <c r="AZ8" s="28"/>
      <c r="BC8" t="s">
        <v>696</v>
      </c>
      <c r="BD8" t="s">
        <v>697</v>
      </c>
      <c r="BE8" t="s">
        <v>698</v>
      </c>
      <c r="BF8" t="s">
        <v>699</v>
      </c>
      <c r="BG8" t="s">
        <v>700</v>
      </c>
      <c r="BH8" t="s">
        <v>701</v>
      </c>
      <c r="BM8" s="271"/>
      <c r="BQ8" t="s">
        <v>707</v>
      </c>
      <c r="BR8" t="s">
        <v>708</v>
      </c>
      <c r="BS8" t="s">
        <v>709</v>
      </c>
      <c r="BT8" t="s">
        <v>710</v>
      </c>
    </row>
    <row r="9" spans="1:76" ht="15" x14ac:dyDescent="0.35">
      <c r="J9" s="272"/>
      <c r="K9" s="4"/>
      <c r="N9" s="48" t="s">
        <v>315</v>
      </c>
      <c r="O9" s="121">
        <f>AVERAGE(T9,V9,X9)</f>
        <v>2742.9333333333329</v>
      </c>
      <c r="P9" s="91" t="s">
        <v>315</v>
      </c>
      <c r="Q9" s="119">
        <v>2743</v>
      </c>
      <c r="R9" s="7">
        <v>1</v>
      </c>
      <c r="S9" s="181" t="s">
        <v>315</v>
      </c>
      <c r="T9" s="116">
        <v>2434</v>
      </c>
      <c r="U9">
        <v>1</v>
      </c>
      <c r="V9" s="40">
        <v>3120.5</v>
      </c>
      <c r="W9">
        <v>1</v>
      </c>
      <c r="X9" s="40">
        <v>2674.3</v>
      </c>
      <c r="Y9">
        <v>4</v>
      </c>
      <c r="Z9" s="40">
        <v>3544</v>
      </c>
      <c r="AA9">
        <v>1</v>
      </c>
      <c r="AB9">
        <v>3512.1</v>
      </c>
      <c r="AC9">
        <v>1</v>
      </c>
      <c r="AD9">
        <v>3273</v>
      </c>
      <c r="AE9">
        <v>3</v>
      </c>
      <c r="AJ9" s="48" t="s">
        <v>315</v>
      </c>
      <c r="AK9" t="s">
        <v>69</v>
      </c>
      <c r="AL9">
        <v>3512.1</v>
      </c>
      <c r="AM9">
        <v>1</v>
      </c>
      <c r="AN9">
        <v>3273</v>
      </c>
      <c r="AO9">
        <v>3</v>
      </c>
      <c r="AP9">
        <v>3148.3</v>
      </c>
      <c r="AQ9">
        <v>2</v>
      </c>
      <c r="AR9">
        <v>3103.2</v>
      </c>
      <c r="AS9">
        <v>1</v>
      </c>
      <c r="AT9">
        <v>3319.4</v>
      </c>
      <c r="AU9">
        <v>1</v>
      </c>
      <c r="AZ9" s="28"/>
      <c r="BD9" t="s">
        <v>707</v>
      </c>
      <c r="BE9" t="s">
        <v>708</v>
      </c>
      <c r="BF9" t="s">
        <v>709</v>
      </c>
      <c r="BG9" t="s">
        <v>710</v>
      </c>
      <c r="BM9" s="49"/>
    </row>
    <row r="10" spans="1:76" ht="15" x14ac:dyDescent="0.35">
      <c r="A10" s="28" t="s">
        <v>741</v>
      </c>
      <c r="J10" s="272"/>
      <c r="K10" s="4"/>
      <c r="N10" s="48"/>
      <c r="P10" s="91" t="s">
        <v>357</v>
      </c>
      <c r="Q10" s="119">
        <v>2660</v>
      </c>
      <c r="R10" s="7">
        <v>2</v>
      </c>
      <c r="S10" s="181"/>
      <c r="AJ10" s="48"/>
      <c r="BM10" s="271"/>
      <c r="BO10" t="s">
        <v>729</v>
      </c>
      <c r="BP10">
        <v>2011</v>
      </c>
      <c r="BQ10" t="s">
        <v>730</v>
      </c>
      <c r="BR10">
        <v>2010</v>
      </c>
      <c r="BS10" t="s">
        <v>731</v>
      </c>
      <c r="BT10">
        <v>2009</v>
      </c>
      <c r="BU10" t="s">
        <v>732</v>
      </c>
      <c r="BV10">
        <v>2008</v>
      </c>
      <c r="BW10" t="s">
        <v>742</v>
      </c>
      <c r="BX10">
        <v>2007</v>
      </c>
    </row>
    <row r="11" spans="1:76" ht="15" x14ac:dyDescent="0.35">
      <c r="A11" s="28" t="s">
        <v>743</v>
      </c>
      <c r="J11" s="272"/>
      <c r="K11" s="4"/>
      <c r="N11" s="48" t="s">
        <v>357</v>
      </c>
      <c r="O11" s="121">
        <f>AVERAGE(T11,V11,X11)</f>
        <v>2659.8333333333335</v>
      </c>
      <c r="P11" s="91" t="s">
        <v>338</v>
      </c>
      <c r="Q11" s="119">
        <v>1978</v>
      </c>
      <c r="R11" s="7">
        <v>3</v>
      </c>
      <c r="S11" s="181" t="s">
        <v>357</v>
      </c>
      <c r="T11">
        <v>2318.1</v>
      </c>
      <c r="U11">
        <v>2</v>
      </c>
      <c r="V11">
        <v>2721.1</v>
      </c>
      <c r="W11">
        <v>2</v>
      </c>
      <c r="X11">
        <v>2940.3</v>
      </c>
      <c r="Y11">
        <v>3</v>
      </c>
      <c r="Z11">
        <v>2760.5</v>
      </c>
      <c r="AA11">
        <v>3</v>
      </c>
      <c r="AB11">
        <v>3495.9</v>
      </c>
      <c r="AC11">
        <v>2</v>
      </c>
      <c r="AD11">
        <v>2601</v>
      </c>
      <c r="AE11">
        <v>4</v>
      </c>
      <c r="AJ11" s="48" t="s">
        <v>357</v>
      </c>
      <c r="AK11" t="s">
        <v>69</v>
      </c>
      <c r="AL11">
        <v>3495.9</v>
      </c>
      <c r="AM11">
        <v>2</v>
      </c>
      <c r="AN11">
        <v>2601</v>
      </c>
      <c r="AO11">
        <v>4</v>
      </c>
      <c r="AP11">
        <v>1974.6</v>
      </c>
      <c r="AQ11">
        <v>3</v>
      </c>
      <c r="AR11">
        <v>2422.6</v>
      </c>
      <c r="AS11">
        <v>3</v>
      </c>
      <c r="AT11">
        <v>2568.4</v>
      </c>
      <c r="AU11">
        <v>4</v>
      </c>
      <c r="AZ11" s="28"/>
      <c r="BB11" t="s">
        <v>730</v>
      </c>
      <c r="BC11">
        <v>2010</v>
      </c>
      <c r="BD11" t="s">
        <v>731</v>
      </c>
      <c r="BE11">
        <v>2009</v>
      </c>
      <c r="BF11" t="s">
        <v>732</v>
      </c>
      <c r="BG11">
        <v>2008</v>
      </c>
      <c r="BH11" t="s">
        <v>742</v>
      </c>
      <c r="BI11">
        <v>2007</v>
      </c>
      <c r="BJ11" t="s">
        <v>744</v>
      </c>
      <c r="BK11">
        <v>2006</v>
      </c>
      <c r="BM11" s="271" t="s">
        <v>736</v>
      </c>
      <c r="BO11" t="s">
        <v>238</v>
      </c>
      <c r="BP11" t="s">
        <v>737</v>
      </c>
      <c r="BQ11" t="s">
        <v>238</v>
      </c>
      <c r="BR11" t="s">
        <v>737</v>
      </c>
      <c r="BS11" t="s">
        <v>238</v>
      </c>
      <c r="BT11" t="s">
        <v>737</v>
      </c>
      <c r="BU11" t="s">
        <v>238</v>
      </c>
      <c r="BV11" t="s">
        <v>737</v>
      </c>
      <c r="BW11" t="s">
        <v>238</v>
      </c>
      <c r="BX11" t="s">
        <v>737</v>
      </c>
    </row>
    <row r="12" spans="1:76" ht="15" x14ac:dyDescent="0.35">
      <c r="A12" s="28" t="s">
        <v>745</v>
      </c>
      <c r="J12" s="272"/>
      <c r="K12" s="4"/>
      <c r="N12" s="48"/>
      <c r="P12" s="91" t="s">
        <v>326</v>
      </c>
      <c r="Q12" s="119">
        <v>2156</v>
      </c>
      <c r="R12" s="7">
        <v>4</v>
      </c>
      <c r="S12" s="181"/>
      <c r="AJ12" s="48"/>
      <c r="AZ12" s="28" t="s">
        <v>736</v>
      </c>
      <c r="BB12" t="s">
        <v>238</v>
      </c>
      <c r="BC12" t="s">
        <v>737</v>
      </c>
      <c r="BD12" t="s">
        <v>238</v>
      </c>
      <c r="BE12" t="s">
        <v>737</v>
      </c>
      <c r="BF12" t="s">
        <v>238</v>
      </c>
      <c r="BG12" t="s">
        <v>737</v>
      </c>
      <c r="BH12" t="s">
        <v>238</v>
      </c>
      <c r="BI12" t="s">
        <v>737</v>
      </c>
      <c r="BJ12" t="s">
        <v>238</v>
      </c>
      <c r="BK12" t="s">
        <v>737</v>
      </c>
      <c r="BM12" s="271" t="s">
        <v>67</v>
      </c>
      <c r="BN12" t="s">
        <v>161</v>
      </c>
      <c r="BO12" t="s">
        <v>68</v>
      </c>
      <c r="BP12" t="s">
        <v>665</v>
      </c>
      <c r="BQ12" t="s">
        <v>68</v>
      </c>
      <c r="BR12" t="s">
        <v>665</v>
      </c>
      <c r="BS12" t="s">
        <v>68</v>
      </c>
      <c r="BT12" t="s">
        <v>665</v>
      </c>
      <c r="BU12" t="s">
        <v>68</v>
      </c>
      <c r="BV12" t="s">
        <v>711</v>
      </c>
      <c r="BW12" t="s">
        <v>67</v>
      </c>
      <c r="BX12" t="s">
        <v>665</v>
      </c>
    </row>
    <row r="13" spans="1:76" ht="15" x14ac:dyDescent="0.35">
      <c r="A13" s="28"/>
      <c r="J13" s="272"/>
      <c r="K13" s="4"/>
      <c r="N13" s="48" t="s">
        <v>326</v>
      </c>
      <c r="O13" s="121">
        <f>AVERAGE(T13,V13,X13)</f>
        <v>2156.4666666666667</v>
      </c>
      <c r="P13" s="91" t="s">
        <v>344</v>
      </c>
      <c r="Q13" s="119">
        <v>2273</v>
      </c>
      <c r="R13" s="7">
        <v>5</v>
      </c>
      <c r="S13" s="181" t="s">
        <v>326</v>
      </c>
      <c r="T13">
        <v>2118.4</v>
      </c>
      <c r="U13">
        <v>3</v>
      </c>
      <c r="V13">
        <v>2337.9</v>
      </c>
      <c r="W13">
        <v>3</v>
      </c>
      <c r="X13">
        <v>2013.1</v>
      </c>
      <c r="Y13">
        <v>6</v>
      </c>
      <c r="Z13">
        <v>1965.2</v>
      </c>
      <c r="AA13">
        <v>4</v>
      </c>
      <c r="AB13">
        <v>2038.6</v>
      </c>
      <c r="AC13">
        <v>4</v>
      </c>
      <c r="AD13">
        <v>1806.3</v>
      </c>
      <c r="AE13">
        <v>5</v>
      </c>
      <c r="AJ13" s="48" t="s">
        <v>338</v>
      </c>
      <c r="AK13" t="s">
        <v>69</v>
      </c>
      <c r="AL13">
        <v>3248</v>
      </c>
      <c r="AM13">
        <v>3</v>
      </c>
      <c r="AN13">
        <v>3645.3</v>
      </c>
      <c r="AO13">
        <v>2</v>
      </c>
      <c r="AP13">
        <v>3233</v>
      </c>
      <c r="AQ13">
        <v>1</v>
      </c>
      <c r="AR13">
        <v>2660.8</v>
      </c>
      <c r="AS13">
        <v>2</v>
      </c>
      <c r="AT13">
        <v>2596.6999999999998</v>
      </c>
      <c r="AU13">
        <v>3</v>
      </c>
      <c r="AZ13" s="28" t="s">
        <v>67</v>
      </c>
      <c r="BA13" t="s">
        <v>161</v>
      </c>
      <c r="BB13" t="s">
        <v>68</v>
      </c>
      <c r="BC13" t="s">
        <v>711</v>
      </c>
      <c r="BD13" t="s">
        <v>67</v>
      </c>
      <c r="BE13" t="s">
        <v>665</v>
      </c>
      <c r="BF13" t="s">
        <v>68</v>
      </c>
      <c r="BG13" t="s">
        <v>665</v>
      </c>
      <c r="BH13" t="s">
        <v>68</v>
      </c>
      <c r="BI13" t="s">
        <v>711</v>
      </c>
      <c r="BJ13" t="s">
        <v>67</v>
      </c>
      <c r="BK13" t="s">
        <v>665</v>
      </c>
      <c r="BM13" s="271" t="s">
        <v>334</v>
      </c>
      <c r="BN13" t="s">
        <v>69</v>
      </c>
      <c r="BO13">
        <v>4021.2</v>
      </c>
      <c r="BP13">
        <v>1</v>
      </c>
      <c r="BQ13">
        <v>455.6</v>
      </c>
      <c r="BR13">
        <v>14</v>
      </c>
      <c r="BS13">
        <v>1928.4</v>
      </c>
      <c r="BT13">
        <v>4</v>
      </c>
      <c r="BU13">
        <v>3276.3</v>
      </c>
      <c r="BV13">
        <v>2</v>
      </c>
      <c r="BW13">
        <v>1981.5</v>
      </c>
      <c r="BX13">
        <v>4</v>
      </c>
    </row>
    <row r="14" spans="1:76" ht="15" x14ac:dyDescent="0.35">
      <c r="A14" s="28" t="s">
        <v>746</v>
      </c>
      <c r="J14" s="54"/>
      <c r="K14" s="12"/>
      <c r="N14" s="48"/>
      <c r="P14" s="91" t="s">
        <v>324</v>
      </c>
      <c r="Q14" s="119">
        <v>1156</v>
      </c>
      <c r="R14" s="7">
        <v>6</v>
      </c>
      <c r="S14" s="181"/>
      <c r="AJ14" s="48"/>
      <c r="AZ14" s="28" t="s">
        <v>338</v>
      </c>
      <c r="BA14" t="s">
        <v>69</v>
      </c>
      <c r="BB14">
        <v>3233</v>
      </c>
      <c r="BC14">
        <v>1</v>
      </c>
      <c r="BD14">
        <v>2660.8</v>
      </c>
      <c r="BE14">
        <v>2</v>
      </c>
      <c r="BF14">
        <v>2596.6999999999998</v>
      </c>
      <c r="BG14">
        <v>3</v>
      </c>
      <c r="BH14">
        <v>2441.1999999999998</v>
      </c>
      <c r="BI14">
        <v>2</v>
      </c>
      <c r="BJ14">
        <v>3035.6</v>
      </c>
      <c r="BK14">
        <v>1</v>
      </c>
      <c r="BM14" s="49"/>
    </row>
    <row r="15" spans="1:76" ht="15" x14ac:dyDescent="0.35">
      <c r="A15" s="28"/>
      <c r="C15" s="55" t="s">
        <v>747</v>
      </c>
      <c r="J15" s="272"/>
      <c r="K15" s="4"/>
      <c r="N15" s="48" t="s">
        <v>338</v>
      </c>
      <c r="O15" s="121">
        <f>AVERAGE(T15,V15,X15)</f>
        <v>1978.2</v>
      </c>
      <c r="P15" s="91" t="s">
        <v>316</v>
      </c>
      <c r="Q15" s="119">
        <v>923</v>
      </c>
      <c r="R15" s="7">
        <v>7</v>
      </c>
      <c r="S15" s="181" t="s">
        <v>338</v>
      </c>
      <c r="T15">
        <v>1401.2</v>
      </c>
      <c r="U15">
        <v>4</v>
      </c>
      <c r="V15" s="16">
        <v>1904</v>
      </c>
      <c r="W15">
        <v>4</v>
      </c>
      <c r="X15">
        <v>2629.4</v>
      </c>
      <c r="Y15">
        <v>5</v>
      </c>
      <c r="Z15">
        <v>3002.1</v>
      </c>
      <c r="AA15">
        <v>2</v>
      </c>
      <c r="AB15">
        <v>3248</v>
      </c>
      <c r="AC15">
        <v>3</v>
      </c>
      <c r="AD15">
        <v>3645.3</v>
      </c>
      <c r="AE15">
        <v>2</v>
      </c>
      <c r="AJ15" s="48" t="s">
        <v>326</v>
      </c>
      <c r="AK15" t="s">
        <v>69</v>
      </c>
      <c r="AL15">
        <v>2038.6</v>
      </c>
      <c r="AM15">
        <v>4</v>
      </c>
      <c r="AN15">
        <v>1806.3</v>
      </c>
      <c r="AO15">
        <v>5</v>
      </c>
      <c r="AP15">
        <v>1517.5</v>
      </c>
      <c r="AQ15">
        <v>4</v>
      </c>
      <c r="AR15">
        <v>1480</v>
      </c>
      <c r="AS15">
        <v>6</v>
      </c>
      <c r="AT15">
        <v>1538</v>
      </c>
      <c r="AU15">
        <v>6</v>
      </c>
      <c r="BM15" s="271" t="s">
        <v>338</v>
      </c>
      <c r="BN15" t="s">
        <v>69</v>
      </c>
      <c r="BO15">
        <v>3645.3</v>
      </c>
      <c r="BP15">
        <v>2</v>
      </c>
      <c r="BQ15">
        <v>3233</v>
      </c>
      <c r="BR15">
        <v>1</v>
      </c>
      <c r="BS15">
        <v>2660.8</v>
      </c>
      <c r="BT15">
        <v>2</v>
      </c>
      <c r="BU15">
        <v>2596.6999999999998</v>
      </c>
      <c r="BV15">
        <v>3</v>
      </c>
      <c r="BW15">
        <v>2441.1999999999998</v>
      </c>
      <c r="BX15">
        <v>2</v>
      </c>
    </row>
    <row r="16" spans="1:76" ht="15" x14ac:dyDescent="0.35">
      <c r="A16" s="87" t="s">
        <v>748</v>
      </c>
      <c r="C16" s="55" t="s">
        <v>749</v>
      </c>
      <c r="J16" s="272"/>
      <c r="K16" s="46"/>
      <c r="N16" s="48"/>
      <c r="P16" s="91" t="s">
        <v>322</v>
      </c>
      <c r="Q16" s="119">
        <v>790</v>
      </c>
      <c r="R16" s="7">
        <v>8</v>
      </c>
      <c r="S16" s="181"/>
      <c r="AJ16" s="48"/>
      <c r="AZ16" s="28" t="s">
        <v>315</v>
      </c>
      <c r="BA16" t="s">
        <v>69</v>
      </c>
      <c r="BB16">
        <v>3148.3</v>
      </c>
      <c r="BC16">
        <v>2</v>
      </c>
      <c r="BD16">
        <v>3103.2</v>
      </c>
      <c r="BE16">
        <v>1</v>
      </c>
      <c r="BF16">
        <v>3319.4</v>
      </c>
      <c r="BG16">
        <v>1</v>
      </c>
      <c r="BH16">
        <v>3227.7</v>
      </c>
      <c r="BI16">
        <v>1</v>
      </c>
      <c r="BJ16">
        <v>2965.7</v>
      </c>
      <c r="BK16">
        <v>2</v>
      </c>
      <c r="BM16" s="49"/>
    </row>
    <row r="17" spans="1:76" ht="15" x14ac:dyDescent="0.35">
      <c r="A17" s="28" t="s">
        <v>750</v>
      </c>
      <c r="J17" s="272"/>
      <c r="K17" s="4"/>
      <c r="N17" s="48" t="s">
        <v>344</v>
      </c>
      <c r="O17" s="121">
        <f>AVERAGE(T17,V17,X17)</f>
        <v>2272.8666666666663</v>
      </c>
      <c r="P17" s="91" t="s">
        <v>348</v>
      </c>
      <c r="Q17" s="119">
        <v>664</v>
      </c>
      <c r="R17" s="7">
        <v>9</v>
      </c>
      <c r="S17" s="181" t="s">
        <v>344</v>
      </c>
      <c r="T17">
        <v>1073.7</v>
      </c>
      <c r="U17">
        <v>5</v>
      </c>
      <c r="V17">
        <v>1533.5</v>
      </c>
      <c r="W17">
        <v>5</v>
      </c>
      <c r="X17">
        <v>4211.3999999999996</v>
      </c>
      <c r="Y17">
        <v>2</v>
      </c>
      <c r="Z17">
        <v>526.79999999999995</v>
      </c>
      <c r="AA17">
        <v>15</v>
      </c>
      <c r="AB17">
        <v>112.2</v>
      </c>
      <c r="AC17">
        <v>33</v>
      </c>
      <c r="AD17">
        <v>404</v>
      </c>
      <c r="AE17">
        <v>24</v>
      </c>
      <c r="AJ17" s="48" t="s">
        <v>324</v>
      </c>
      <c r="AK17" t="s">
        <v>69</v>
      </c>
      <c r="AL17">
        <v>1983</v>
      </c>
      <c r="AM17">
        <v>5</v>
      </c>
      <c r="AN17">
        <v>1640.2</v>
      </c>
      <c r="AO17">
        <v>6</v>
      </c>
      <c r="AP17">
        <v>1110.7</v>
      </c>
      <c r="AQ17">
        <v>5</v>
      </c>
      <c r="AR17">
        <v>1127.4000000000001</v>
      </c>
      <c r="AS17">
        <v>8</v>
      </c>
      <c r="AT17">
        <v>1509.4</v>
      </c>
      <c r="AU17">
        <v>7</v>
      </c>
      <c r="BM17" s="271" t="s">
        <v>315</v>
      </c>
      <c r="BN17" t="s">
        <v>69</v>
      </c>
      <c r="BO17">
        <v>3273</v>
      </c>
      <c r="BP17">
        <v>3</v>
      </c>
      <c r="BQ17">
        <v>3148.3</v>
      </c>
      <c r="BR17">
        <v>2</v>
      </c>
      <c r="BS17">
        <v>3103.2</v>
      </c>
      <c r="BT17">
        <v>1</v>
      </c>
      <c r="BU17">
        <v>3319.4</v>
      </c>
      <c r="BV17">
        <v>1</v>
      </c>
      <c r="BW17">
        <v>3227.7</v>
      </c>
      <c r="BX17">
        <v>1</v>
      </c>
    </row>
    <row r="18" spans="1:76" ht="15" x14ac:dyDescent="0.35">
      <c r="A18" s="28" t="s">
        <v>751</v>
      </c>
      <c r="J18" s="272"/>
      <c r="K18" s="4"/>
      <c r="N18" s="48"/>
      <c r="P18" s="93" t="s">
        <v>328</v>
      </c>
      <c r="Q18" s="119">
        <v>685</v>
      </c>
      <c r="R18" s="120">
        <v>10</v>
      </c>
      <c r="S18" s="181"/>
      <c r="AJ18" s="48"/>
      <c r="AZ18" s="28" t="s">
        <v>357</v>
      </c>
      <c r="BA18" t="s">
        <v>69</v>
      </c>
      <c r="BB18">
        <v>1974.6</v>
      </c>
      <c r="BC18">
        <v>3</v>
      </c>
      <c r="BD18">
        <v>2422.6</v>
      </c>
      <c r="BE18">
        <v>3</v>
      </c>
      <c r="BF18">
        <v>2568.4</v>
      </c>
      <c r="BG18">
        <v>4</v>
      </c>
      <c r="BH18">
        <v>2137.6999999999998</v>
      </c>
      <c r="BI18">
        <v>3</v>
      </c>
      <c r="BJ18">
        <v>2563.6</v>
      </c>
      <c r="BK18">
        <v>3</v>
      </c>
      <c r="BM18" s="49"/>
    </row>
    <row r="19" spans="1:76" ht="15" x14ac:dyDescent="0.35">
      <c r="A19" s="28" t="s">
        <v>752</v>
      </c>
      <c r="N19" s="48" t="s">
        <v>324</v>
      </c>
      <c r="O19" s="121">
        <f>AVERAGE(T19,V19,X19)</f>
        <v>1156.2666666666667</v>
      </c>
      <c r="P19" s="48" t="s">
        <v>351</v>
      </c>
      <c r="Q19" s="92">
        <v>561</v>
      </c>
      <c r="R19" s="7"/>
      <c r="S19" s="181" t="s">
        <v>324</v>
      </c>
      <c r="T19">
        <v>1033.7</v>
      </c>
      <c r="U19">
        <v>6</v>
      </c>
      <c r="V19">
        <v>1148.0999999999999</v>
      </c>
      <c r="W19">
        <v>6</v>
      </c>
      <c r="X19">
        <v>1287</v>
      </c>
      <c r="Y19">
        <v>7</v>
      </c>
      <c r="Z19">
        <v>1385</v>
      </c>
      <c r="AA19">
        <v>6</v>
      </c>
      <c r="AB19">
        <v>1983</v>
      </c>
      <c r="AC19">
        <v>5</v>
      </c>
      <c r="AD19">
        <v>1640.2</v>
      </c>
      <c r="AE19">
        <v>6</v>
      </c>
      <c r="AJ19" s="48" t="s">
        <v>334</v>
      </c>
      <c r="AK19" t="s">
        <v>69</v>
      </c>
      <c r="AL19">
        <v>949.8</v>
      </c>
      <c r="AM19">
        <v>6</v>
      </c>
      <c r="AN19">
        <v>4021.2</v>
      </c>
      <c r="AO19">
        <v>1</v>
      </c>
      <c r="AP19">
        <v>455.6</v>
      </c>
      <c r="AQ19">
        <v>14</v>
      </c>
      <c r="AR19">
        <v>1928.4</v>
      </c>
      <c r="AS19">
        <v>4</v>
      </c>
      <c r="AT19">
        <v>3276.3</v>
      </c>
      <c r="AU19">
        <v>2</v>
      </c>
      <c r="BM19" s="271" t="s">
        <v>357</v>
      </c>
      <c r="BN19" t="s">
        <v>69</v>
      </c>
      <c r="BO19">
        <v>2601</v>
      </c>
      <c r="BP19">
        <v>4</v>
      </c>
      <c r="BQ19">
        <v>1974.6</v>
      </c>
      <c r="BR19">
        <v>3</v>
      </c>
      <c r="BS19">
        <v>2422.6</v>
      </c>
      <c r="BT19">
        <v>3</v>
      </c>
      <c r="BU19">
        <v>2568.4</v>
      </c>
      <c r="BV19">
        <v>4</v>
      </c>
      <c r="BW19">
        <v>2137.6999999999998</v>
      </c>
      <c r="BX19">
        <v>3</v>
      </c>
    </row>
    <row r="20" spans="1:76" ht="15" x14ac:dyDescent="0.35">
      <c r="A20" s="28"/>
      <c r="N20" s="48"/>
      <c r="P20" s="48" t="s">
        <v>310</v>
      </c>
      <c r="Q20" s="92">
        <v>537</v>
      </c>
      <c r="R20" s="7"/>
      <c r="S20" s="181"/>
      <c r="AJ20" s="48"/>
      <c r="AZ20" s="28" t="s">
        <v>326</v>
      </c>
      <c r="BA20" t="s">
        <v>69</v>
      </c>
      <c r="BB20">
        <v>1517.5</v>
      </c>
      <c r="BC20">
        <v>4</v>
      </c>
      <c r="BD20">
        <v>1480</v>
      </c>
      <c r="BE20">
        <v>6</v>
      </c>
      <c r="BF20">
        <v>1538</v>
      </c>
      <c r="BG20">
        <v>6</v>
      </c>
      <c r="BH20">
        <v>1739.2</v>
      </c>
      <c r="BI20">
        <v>5</v>
      </c>
      <c r="BJ20">
        <v>1676.3</v>
      </c>
      <c r="BK20">
        <v>5</v>
      </c>
      <c r="BM20" s="49"/>
    </row>
    <row r="21" spans="1:76" ht="15" x14ac:dyDescent="0.35">
      <c r="A21" s="28"/>
      <c r="N21" s="48" t="s">
        <v>316</v>
      </c>
      <c r="O21" s="121">
        <f>AVERAGE(T21,V21,X21)</f>
        <v>922.76666666666677</v>
      </c>
      <c r="P21" s="48"/>
      <c r="Q21" s="7"/>
      <c r="R21" s="7"/>
      <c r="S21" s="181" t="s">
        <v>316</v>
      </c>
      <c r="T21" s="40">
        <v>786.7</v>
      </c>
      <c r="U21">
        <v>7</v>
      </c>
      <c r="V21" s="40">
        <v>1001.6</v>
      </c>
      <c r="W21">
        <v>7</v>
      </c>
      <c r="X21" s="40">
        <v>980</v>
      </c>
      <c r="Y21">
        <v>9</v>
      </c>
      <c r="Z21">
        <v>1038.0999999999999</v>
      </c>
      <c r="AA21">
        <v>7</v>
      </c>
      <c r="AB21">
        <v>887.9</v>
      </c>
      <c r="AC21">
        <v>7</v>
      </c>
      <c r="AD21">
        <v>912.9</v>
      </c>
      <c r="AE21">
        <v>10</v>
      </c>
      <c r="AJ21" s="48" t="s">
        <v>316</v>
      </c>
      <c r="AK21" t="s">
        <v>69</v>
      </c>
      <c r="AL21">
        <v>887.9</v>
      </c>
      <c r="AM21">
        <v>7</v>
      </c>
      <c r="AN21">
        <v>912.9</v>
      </c>
      <c r="AO21">
        <v>10</v>
      </c>
      <c r="AP21">
        <v>843.6</v>
      </c>
      <c r="AQ21">
        <v>6</v>
      </c>
      <c r="AR21">
        <v>713.7</v>
      </c>
      <c r="AS21">
        <v>11</v>
      </c>
      <c r="AT21">
        <v>1067.5</v>
      </c>
      <c r="AU21">
        <v>9</v>
      </c>
      <c r="BM21" s="271" t="s">
        <v>326</v>
      </c>
      <c r="BN21" t="s">
        <v>69</v>
      </c>
      <c r="BO21">
        <v>1806.3</v>
      </c>
      <c r="BP21">
        <v>5</v>
      </c>
      <c r="BQ21">
        <v>1517.5</v>
      </c>
      <c r="BR21">
        <v>4</v>
      </c>
      <c r="BS21">
        <v>1480</v>
      </c>
      <c r="BT21">
        <v>6</v>
      </c>
      <c r="BU21">
        <v>1538</v>
      </c>
      <c r="BV21">
        <v>6</v>
      </c>
      <c r="BW21">
        <v>1739.2</v>
      </c>
      <c r="BX21">
        <v>5</v>
      </c>
    </row>
    <row r="22" spans="1:76" ht="15" x14ac:dyDescent="0.35">
      <c r="A22" s="28"/>
      <c r="N22" s="48"/>
      <c r="P22" s="48"/>
      <c r="Q22" s="7"/>
      <c r="R22" s="7"/>
      <c r="S22" s="181"/>
      <c r="AJ22" s="48"/>
      <c r="AZ22" s="28" t="s">
        <v>324</v>
      </c>
      <c r="BA22" t="s">
        <v>69</v>
      </c>
      <c r="BB22">
        <v>1110.7</v>
      </c>
      <c r="BC22">
        <v>5</v>
      </c>
      <c r="BD22">
        <v>1127.4000000000001</v>
      </c>
      <c r="BE22">
        <v>8</v>
      </c>
      <c r="BF22">
        <v>1509.4</v>
      </c>
      <c r="BG22">
        <v>7</v>
      </c>
      <c r="BH22">
        <v>1191.4000000000001</v>
      </c>
      <c r="BI22">
        <v>6</v>
      </c>
      <c r="BJ22">
        <v>1142.5</v>
      </c>
      <c r="BK22">
        <v>7</v>
      </c>
      <c r="BM22" s="49"/>
    </row>
    <row r="23" spans="1:76" ht="15" x14ac:dyDescent="0.35">
      <c r="A23" s="28"/>
      <c r="N23" s="48" t="s">
        <v>328</v>
      </c>
      <c r="O23" s="121">
        <f>AVERAGE(T23,V23,X23)</f>
        <v>684.69999999999993</v>
      </c>
      <c r="P23" s="48"/>
      <c r="Q23" s="7"/>
      <c r="R23" s="7"/>
      <c r="S23" s="181" t="s">
        <v>328</v>
      </c>
      <c r="T23">
        <v>763.5</v>
      </c>
      <c r="U23">
        <v>8</v>
      </c>
      <c r="V23">
        <v>677.6</v>
      </c>
      <c r="W23">
        <v>8</v>
      </c>
      <c r="X23">
        <v>613</v>
      </c>
      <c r="Y23">
        <v>11</v>
      </c>
      <c r="Z23">
        <v>564.20000000000005</v>
      </c>
      <c r="AA23">
        <v>12</v>
      </c>
      <c r="AB23">
        <v>507.5</v>
      </c>
      <c r="AC23">
        <v>15</v>
      </c>
      <c r="AD23">
        <v>481.9</v>
      </c>
      <c r="AE23">
        <v>20</v>
      </c>
      <c r="AJ23" s="48" t="s">
        <v>322</v>
      </c>
      <c r="AK23" t="s">
        <v>69</v>
      </c>
      <c r="AL23">
        <v>830</v>
      </c>
      <c r="AM23">
        <v>8</v>
      </c>
      <c r="AN23">
        <v>781.4</v>
      </c>
      <c r="AO23">
        <v>12</v>
      </c>
      <c r="AP23">
        <v>528.6</v>
      </c>
      <c r="AQ23">
        <v>10</v>
      </c>
      <c r="AR23">
        <v>709.3</v>
      </c>
      <c r="AS23">
        <v>12</v>
      </c>
      <c r="AT23">
        <v>1093.3</v>
      </c>
      <c r="AU23">
        <v>8</v>
      </c>
      <c r="BM23" s="271" t="s">
        <v>324</v>
      </c>
      <c r="BN23" t="s">
        <v>69</v>
      </c>
      <c r="BO23">
        <v>1640.2</v>
      </c>
      <c r="BP23">
        <v>6</v>
      </c>
      <c r="BQ23">
        <v>1110.7</v>
      </c>
      <c r="BR23">
        <v>5</v>
      </c>
      <c r="BS23">
        <v>1127.4000000000001</v>
      </c>
      <c r="BT23">
        <v>8</v>
      </c>
      <c r="BU23">
        <v>1509.4</v>
      </c>
      <c r="BV23">
        <v>7</v>
      </c>
      <c r="BW23">
        <v>1191.4000000000001</v>
      </c>
      <c r="BX23">
        <v>6</v>
      </c>
    </row>
    <row r="24" spans="1:76" ht="15" x14ac:dyDescent="0.35">
      <c r="A24" s="28"/>
      <c r="N24" s="48"/>
      <c r="P24" s="48"/>
      <c r="Q24" s="7"/>
      <c r="R24" s="7"/>
      <c r="S24" s="181"/>
      <c r="AJ24" s="48"/>
      <c r="AZ24" s="28" t="s">
        <v>316</v>
      </c>
      <c r="BA24" t="s">
        <v>69</v>
      </c>
      <c r="BB24">
        <v>843.6</v>
      </c>
      <c r="BC24">
        <v>6</v>
      </c>
      <c r="BD24">
        <v>713.7</v>
      </c>
      <c r="BE24">
        <v>11</v>
      </c>
      <c r="BF24">
        <v>1067.5</v>
      </c>
      <c r="BG24">
        <v>9</v>
      </c>
      <c r="BH24">
        <v>999</v>
      </c>
      <c r="BI24">
        <v>7</v>
      </c>
      <c r="BJ24">
        <v>914</v>
      </c>
      <c r="BK24">
        <v>9</v>
      </c>
      <c r="BM24" s="49"/>
    </row>
    <row r="25" spans="1:76" ht="15" x14ac:dyDescent="0.35">
      <c r="A25" s="28"/>
      <c r="N25" s="48" t="s">
        <v>322</v>
      </c>
      <c r="O25" s="121">
        <f>AVERAGE(T25,V25,X25)</f>
        <v>790.46666666666658</v>
      </c>
      <c r="P25" s="48"/>
      <c r="Q25" s="7"/>
      <c r="R25" s="7"/>
      <c r="S25" s="181" t="s">
        <v>322</v>
      </c>
      <c r="T25">
        <v>652.6</v>
      </c>
      <c r="U25">
        <v>9</v>
      </c>
      <c r="V25">
        <v>643</v>
      </c>
      <c r="W25">
        <v>9</v>
      </c>
      <c r="X25">
        <v>1075.8</v>
      </c>
      <c r="Y25">
        <v>8</v>
      </c>
      <c r="Z25">
        <v>533.70000000000005</v>
      </c>
      <c r="AA25">
        <v>14</v>
      </c>
      <c r="AB25">
        <v>830</v>
      </c>
      <c r="AC25">
        <v>8</v>
      </c>
      <c r="AD25">
        <v>781.4</v>
      </c>
      <c r="AE25">
        <v>12</v>
      </c>
      <c r="AJ25" s="48" t="s">
        <v>313</v>
      </c>
      <c r="AK25" t="s">
        <v>69</v>
      </c>
      <c r="AL25">
        <v>639.20000000000005</v>
      </c>
      <c r="AM25">
        <v>9</v>
      </c>
      <c r="AN25">
        <v>304.2</v>
      </c>
      <c r="AO25">
        <v>27</v>
      </c>
      <c r="AP25">
        <v>134.80000000000001</v>
      </c>
      <c r="AQ25">
        <v>29</v>
      </c>
      <c r="AR25">
        <v>363.8</v>
      </c>
      <c r="AS25">
        <v>21</v>
      </c>
      <c r="AT25">
        <v>683.6</v>
      </c>
      <c r="AU25">
        <v>15</v>
      </c>
      <c r="BM25" s="271" t="s">
        <v>323</v>
      </c>
      <c r="BN25" t="s">
        <v>69</v>
      </c>
      <c r="BO25">
        <v>1078.4000000000001</v>
      </c>
      <c r="BP25">
        <v>7</v>
      </c>
      <c r="BQ25">
        <v>306.7</v>
      </c>
      <c r="BR25">
        <v>20</v>
      </c>
      <c r="BS25">
        <v>1205</v>
      </c>
      <c r="BT25">
        <v>7</v>
      </c>
      <c r="BU25">
        <v>1964.2</v>
      </c>
      <c r="BV25">
        <v>5</v>
      </c>
      <c r="BW25">
        <v>798.5</v>
      </c>
      <c r="BX25">
        <v>8</v>
      </c>
    </row>
    <row r="26" spans="1:76" ht="15" x14ac:dyDescent="0.35">
      <c r="A26" s="28"/>
      <c r="N26" s="48"/>
      <c r="P26" s="48"/>
      <c r="Q26" s="7"/>
      <c r="R26" s="7"/>
      <c r="S26" s="181"/>
      <c r="AJ26" s="48"/>
      <c r="AZ26" s="28" t="s">
        <v>363</v>
      </c>
      <c r="BA26" t="s">
        <v>69</v>
      </c>
      <c r="BB26">
        <v>657.8</v>
      </c>
      <c r="BC26">
        <v>7</v>
      </c>
      <c r="BD26">
        <v>567.5</v>
      </c>
      <c r="BE26">
        <v>13</v>
      </c>
      <c r="BF26">
        <v>996.8</v>
      </c>
      <c r="BG26">
        <v>10</v>
      </c>
      <c r="BH26">
        <v>704.8</v>
      </c>
      <c r="BI26">
        <v>10</v>
      </c>
      <c r="BJ26">
        <v>1085.3</v>
      </c>
      <c r="BK26">
        <v>8</v>
      </c>
      <c r="BM26" s="49"/>
    </row>
    <row r="27" spans="1:76" ht="15" x14ac:dyDescent="0.35">
      <c r="A27" s="28"/>
      <c r="N27" s="48" t="s">
        <v>348</v>
      </c>
      <c r="O27" s="121">
        <f>AVERAGE(T27,V27,X27)</f>
        <v>664.43333333333328</v>
      </c>
      <c r="P27" s="48"/>
      <c r="Q27" s="7"/>
      <c r="R27" s="7"/>
      <c r="S27" s="181" t="s">
        <v>348</v>
      </c>
      <c r="T27">
        <v>607.79999999999995</v>
      </c>
      <c r="U27">
        <v>10</v>
      </c>
      <c r="V27">
        <v>602.29999999999995</v>
      </c>
      <c r="W27">
        <v>10</v>
      </c>
      <c r="X27">
        <v>783.2</v>
      </c>
      <c r="Y27">
        <v>10</v>
      </c>
      <c r="Z27">
        <v>600.29999999999995</v>
      </c>
      <c r="AA27">
        <v>10</v>
      </c>
      <c r="AB27">
        <v>446.2</v>
      </c>
      <c r="AC27">
        <v>16</v>
      </c>
      <c r="AD27">
        <v>782.7</v>
      </c>
      <c r="AE27">
        <v>11</v>
      </c>
      <c r="AJ27" s="48" t="s">
        <v>363</v>
      </c>
      <c r="AK27" t="s">
        <v>69</v>
      </c>
      <c r="AL27">
        <v>593.5</v>
      </c>
      <c r="AM27">
        <v>10</v>
      </c>
      <c r="AN27">
        <v>615.70000000000005</v>
      </c>
      <c r="AO27">
        <v>16</v>
      </c>
      <c r="AP27">
        <v>657.8</v>
      </c>
      <c r="AQ27">
        <v>7</v>
      </c>
      <c r="AR27">
        <v>567.5</v>
      </c>
      <c r="AS27">
        <v>13</v>
      </c>
      <c r="AT27">
        <v>996.8</v>
      </c>
      <c r="AU27">
        <v>10</v>
      </c>
      <c r="BM27" s="271" t="s">
        <v>753</v>
      </c>
      <c r="BN27" t="s">
        <v>69</v>
      </c>
      <c r="BO27">
        <v>928.8</v>
      </c>
      <c r="BP27">
        <v>8</v>
      </c>
      <c r="BQ27">
        <v>38</v>
      </c>
      <c r="BR27">
        <v>44</v>
      </c>
      <c r="BS27">
        <v>56.1</v>
      </c>
      <c r="BT27">
        <v>41</v>
      </c>
      <c r="BU27">
        <v>45.7</v>
      </c>
      <c r="BV27">
        <v>49</v>
      </c>
      <c r="BW27">
        <v>0</v>
      </c>
      <c r="BX27">
        <v>0</v>
      </c>
    </row>
    <row r="28" spans="1:76" ht="15" x14ac:dyDescent="0.35">
      <c r="A28" s="28"/>
      <c r="N28" s="48"/>
      <c r="P28" s="48"/>
      <c r="Q28" s="7"/>
      <c r="R28" s="7"/>
      <c r="S28" s="117"/>
      <c r="AJ28" s="48"/>
      <c r="AZ28" s="28" t="s">
        <v>348</v>
      </c>
      <c r="BA28" t="s">
        <v>69</v>
      </c>
      <c r="BB28">
        <v>575.4</v>
      </c>
      <c r="BC28">
        <v>8</v>
      </c>
      <c r="BD28">
        <v>749</v>
      </c>
      <c r="BE28">
        <v>10</v>
      </c>
      <c r="BF28">
        <v>948.3</v>
      </c>
      <c r="BG28">
        <v>12</v>
      </c>
      <c r="BH28">
        <v>554.5</v>
      </c>
      <c r="BI28">
        <v>12</v>
      </c>
      <c r="BJ28">
        <v>711</v>
      </c>
      <c r="BK28">
        <v>11</v>
      </c>
      <c r="BM28" s="49"/>
    </row>
    <row r="29" spans="1:76" ht="15" x14ac:dyDescent="0.35">
      <c r="A29" s="28"/>
      <c r="N29" s="48" t="s">
        <v>310</v>
      </c>
      <c r="O29" s="121">
        <f>AVERAGE(T29,V29,X29)</f>
        <v>536.53333333333342</v>
      </c>
      <c r="P29" s="48"/>
      <c r="Q29" s="7"/>
      <c r="R29" s="7"/>
      <c r="S29" s="117" t="s">
        <v>310</v>
      </c>
      <c r="T29">
        <v>573.5</v>
      </c>
      <c r="U29">
        <v>11</v>
      </c>
      <c r="V29">
        <v>591.4</v>
      </c>
      <c r="W29">
        <v>11</v>
      </c>
      <c r="X29">
        <v>444.7</v>
      </c>
      <c r="Y29">
        <v>17</v>
      </c>
      <c r="Z29">
        <v>497.9</v>
      </c>
      <c r="AA29">
        <v>17</v>
      </c>
      <c r="AB29">
        <v>360</v>
      </c>
      <c r="AC29">
        <v>19</v>
      </c>
      <c r="AD29">
        <v>698</v>
      </c>
      <c r="AE29">
        <v>13</v>
      </c>
      <c r="AJ29" s="48" t="s">
        <v>323</v>
      </c>
      <c r="AK29" t="s">
        <v>69</v>
      </c>
      <c r="AL29">
        <v>571.79999999999995</v>
      </c>
      <c r="AM29">
        <v>11</v>
      </c>
      <c r="AN29">
        <v>1078.4000000000001</v>
      </c>
      <c r="AO29">
        <v>7</v>
      </c>
      <c r="AP29">
        <v>306.7</v>
      </c>
      <c r="AQ29">
        <v>20</v>
      </c>
      <c r="AR29">
        <v>1205</v>
      </c>
      <c r="AS29">
        <v>7</v>
      </c>
      <c r="AT29">
        <v>1964.2</v>
      </c>
      <c r="AU29">
        <v>5</v>
      </c>
      <c r="BM29" s="271" t="s">
        <v>360</v>
      </c>
      <c r="BN29" t="s">
        <v>69</v>
      </c>
      <c r="BO29">
        <v>922.9</v>
      </c>
      <c r="BP29">
        <v>9</v>
      </c>
      <c r="BQ29">
        <v>566.79999999999995</v>
      </c>
      <c r="BR29">
        <v>9</v>
      </c>
      <c r="BS29">
        <v>348</v>
      </c>
      <c r="BT29">
        <v>22</v>
      </c>
      <c r="BU29">
        <v>595.6</v>
      </c>
      <c r="BV29">
        <v>17</v>
      </c>
      <c r="BW29">
        <v>136.4</v>
      </c>
      <c r="BX29">
        <v>28</v>
      </c>
    </row>
    <row r="30" spans="1:76" ht="15" x14ac:dyDescent="0.35">
      <c r="A30" s="28"/>
      <c r="N30" s="48"/>
      <c r="P30" s="48"/>
      <c r="Q30" s="7"/>
      <c r="R30" s="7"/>
      <c r="S30" s="117"/>
      <c r="AJ30" s="48"/>
      <c r="AZ30" s="28" t="s">
        <v>360</v>
      </c>
      <c r="BA30" t="s">
        <v>69</v>
      </c>
      <c r="BB30">
        <v>566.79999999999995</v>
      </c>
      <c r="BC30">
        <v>9</v>
      </c>
      <c r="BD30">
        <v>348</v>
      </c>
      <c r="BE30">
        <v>22</v>
      </c>
      <c r="BF30">
        <v>595.6</v>
      </c>
      <c r="BG30">
        <v>17</v>
      </c>
      <c r="BH30">
        <v>136.4</v>
      </c>
      <c r="BI30">
        <v>28</v>
      </c>
      <c r="BJ30">
        <v>457.6</v>
      </c>
      <c r="BK30">
        <v>14</v>
      </c>
      <c r="BM30" s="49"/>
    </row>
    <row r="31" spans="1:76" ht="15" x14ac:dyDescent="0.35">
      <c r="A31" s="28"/>
      <c r="N31" s="48" t="s">
        <v>351</v>
      </c>
      <c r="O31" s="121">
        <f>AVERAGE(T31,V31,X31)</f>
        <v>560.56666666666661</v>
      </c>
      <c r="P31" s="48"/>
      <c r="Q31" s="7"/>
      <c r="R31" s="7"/>
      <c r="S31" s="117" t="s">
        <v>351</v>
      </c>
      <c r="T31">
        <v>564.4</v>
      </c>
      <c r="U31">
        <v>12</v>
      </c>
      <c r="V31">
        <v>519.29999999999995</v>
      </c>
      <c r="W31">
        <v>12</v>
      </c>
      <c r="X31">
        <v>598</v>
      </c>
      <c r="Y31">
        <v>13</v>
      </c>
      <c r="Z31">
        <v>525</v>
      </c>
      <c r="AA31">
        <v>16</v>
      </c>
      <c r="AB31">
        <v>413.2</v>
      </c>
      <c r="AC31">
        <v>18</v>
      </c>
      <c r="AD31">
        <v>471.8</v>
      </c>
      <c r="AE31">
        <v>21</v>
      </c>
      <c r="AJ31" s="48" t="s">
        <v>360</v>
      </c>
      <c r="AK31" t="s">
        <v>69</v>
      </c>
      <c r="AL31">
        <v>564.79999999999995</v>
      </c>
      <c r="AM31">
        <v>12</v>
      </c>
      <c r="AN31">
        <v>922.9</v>
      </c>
      <c r="AO31">
        <v>9</v>
      </c>
      <c r="AP31">
        <v>566.79999999999995</v>
      </c>
      <c r="AQ31">
        <v>9</v>
      </c>
      <c r="AR31">
        <v>348</v>
      </c>
      <c r="AS31">
        <v>22</v>
      </c>
      <c r="AT31">
        <v>595.6</v>
      </c>
      <c r="AU31">
        <v>17</v>
      </c>
      <c r="BM31" s="271" t="s">
        <v>316</v>
      </c>
      <c r="BN31" t="s">
        <v>69</v>
      </c>
      <c r="BO31">
        <v>912.9</v>
      </c>
      <c r="BP31">
        <v>10</v>
      </c>
      <c r="BQ31">
        <v>843.6</v>
      </c>
      <c r="BR31">
        <v>6</v>
      </c>
      <c r="BS31">
        <v>713.7</v>
      </c>
      <c r="BT31">
        <v>11</v>
      </c>
      <c r="BU31">
        <v>1067.5</v>
      </c>
      <c r="BV31">
        <v>9</v>
      </c>
      <c r="BW31">
        <v>999</v>
      </c>
      <c r="BX31">
        <v>7</v>
      </c>
    </row>
    <row r="32" spans="1:76" ht="15" x14ac:dyDescent="0.35">
      <c r="A32" s="28"/>
      <c r="N32" s="48"/>
      <c r="S32" s="117"/>
      <c r="AJ32" s="48"/>
      <c r="AZ32" s="28" t="s">
        <v>322</v>
      </c>
      <c r="BA32" t="s">
        <v>69</v>
      </c>
      <c r="BB32">
        <v>528.6</v>
      </c>
      <c r="BC32">
        <v>10</v>
      </c>
      <c r="BD32">
        <v>709.3</v>
      </c>
      <c r="BE32">
        <v>12</v>
      </c>
      <c r="BF32">
        <v>1093.3</v>
      </c>
      <c r="BG32">
        <v>8</v>
      </c>
      <c r="BH32">
        <v>683.3</v>
      </c>
      <c r="BI32">
        <v>11</v>
      </c>
      <c r="BJ32">
        <v>117.2</v>
      </c>
      <c r="BK32">
        <v>30</v>
      </c>
      <c r="BM32" s="49"/>
    </row>
    <row r="33" spans="1:76" ht="15" x14ac:dyDescent="0.35">
      <c r="A33" s="28"/>
      <c r="N33" s="48" t="s">
        <v>360</v>
      </c>
      <c r="S33" s="117" t="s">
        <v>360</v>
      </c>
      <c r="T33">
        <v>483</v>
      </c>
      <c r="U33">
        <v>13</v>
      </c>
      <c r="V33">
        <v>480.1</v>
      </c>
      <c r="W33">
        <v>13</v>
      </c>
      <c r="X33">
        <v>582.1</v>
      </c>
      <c r="Y33">
        <v>14</v>
      </c>
      <c r="Z33">
        <v>586.5</v>
      </c>
      <c r="AA33">
        <v>11</v>
      </c>
      <c r="AB33">
        <v>564.79999999999995</v>
      </c>
      <c r="AC33">
        <v>12</v>
      </c>
      <c r="AD33">
        <v>922.9</v>
      </c>
      <c r="AE33">
        <v>9</v>
      </c>
      <c r="AJ33" s="48" t="s">
        <v>349</v>
      </c>
      <c r="AK33" t="s">
        <v>69</v>
      </c>
      <c r="AL33">
        <v>535.20000000000005</v>
      </c>
      <c r="AM33">
        <v>13</v>
      </c>
      <c r="AN33">
        <v>539.9</v>
      </c>
      <c r="AO33">
        <v>19</v>
      </c>
      <c r="AP33">
        <v>389.5</v>
      </c>
      <c r="AQ33">
        <v>16</v>
      </c>
      <c r="AR33">
        <v>401.8</v>
      </c>
      <c r="AS33">
        <v>17</v>
      </c>
      <c r="AT33">
        <v>345</v>
      </c>
      <c r="AU33">
        <v>24</v>
      </c>
      <c r="BM33" s="271" t="s">
        <v>348</v>
      </c>
      <c r="BN33" t="s">
        <v>69</v>
      </c>
      <c r="BO33">
        <v>782.7</v>
      </c>
      <c r="BP33">
        <v>11</v>
      </c>
      <c r="BQ33">
        <v>575.4</v>
      </c>
      <c r="BR33">
        <v>8</v>
      </c>
      <c r="BS33">
        <v>749</v>
      </c>
      <c r="BT33">
        <v>10</v>
      </c>
      <c r="BU33">
        <v>948.3</v>
      </c>
      <c r="BV33">
        <v>12</v>
      </c>
      <c r="BW33">
        <v>554.5</v>
      </c>
      <c r="BX33">
        <v>12</v>
      </c>
    </row>
    <row r="34" spans="1:76" ht="15" x14ac:dyDescent="0.35">
      <c r="A34" s="28"/>
      <c r="N34" s="48"/>
      <c r="S34" s="117"/>
      <c r="AJ34" s="48"/>
      <c r="AZ34" s="28" t="s">
        <v>331</v>
      </c>
      <c r="BA34" t="s">
        <v>69</v>
      </c>
      <c r="BB34">
        <v>516.70000000000005</v>
      </c>
      <c r="BC34">
        <v>11</v>
      </c>
      <c r="BD34">
        <v>482.5</v>
      </c>
      <c r="BE34">
        <v>14</v>
      </c>
      <c r="BF34">
        <v>996.6</v>
      </c>
      <c r="BG34">
        <v>11</v>
      </c>
      <c r="BH34">
        <v>709.3</v>
      </c>
      <c r="BI34">
        <v>9</v>
      </c>
      <c r="BJ34">
        <v>500.6</v>
      </c>
      <c r="BK34">
        <v>12</v>
      </c>
      <c r="BM34" s="49"/>
    </row>
    <row r="35" spans="1:76" ht="15" x14ac:dyDescent="0.35">
      <c r="A35" s="28"/>
      <c r="N35" s="48" t="s">
        <v>349</v>
      </c>
      <c r="S35" s="117" t="s">
        <v>349</v>
      </c>
      <c r="T35">
        <v>446.8</v>
      </c>
      <c r="U35">
        <v>14</v>
      </c>
      <c r="V35">
        <v>440.2</v>
      </c>
      <c r="W35">
        <v>14</v>
      </c>
      <c r="X35">
        <v>487.9</v>
      </c>
      <c r="Y35">
        <v>16</v>
      </c>
      <c r="Z35">
        <v>481.1</v>
      </c>
      <c r="AA35">
        <v>18</v>
      </c>
      <c r="AB35">
        <v>535.20000000000005</v>
      </c>
      <c r="AC35">
        <v>13</v>
      </c>
      <c r="AD35">
        <v>539.9</v>
      </c>
      <c r="AE35">
        <v>19</v>
      </c>
      <c r="AJ35" s="48" t="s">
        <v>317</v>
      </c>
      <c r="AK35" t="s">
        <v>69</v>
      </c>
      <c r="AL35">
        <v>534.29999999999995</v>
      </c>
      <c r="AM35">
        <v>14</v>
      </c>
      <c r="AN35">
        <v>120.7</v>
      </c>
      <c r="AO35">
        <v>38</v>
      </c>
      <c r="AP35">
        <v>290.8</v>
      </c>
      <c r="AQ35">
        <v>21</v>
      </c>
      <c r="AR35">
        <v>171.1</v>
      </c>
      <c r="AS35">
        <v>29</v>
      </c>
      <c r="AT35">
        <v>11.1</v>
      </c>
      <c r="AU35">
        <v>66</v>
      </c>
      <c r="BM35" s="271" t="s">
        <v>322</v>
      </c>
      <c r="BN35" t="s">
        <v>69</v>
      </c>
      <c r="BO35">
        <v>781.4</v>
      </c>
      <c r="BP35">
        <v>12</v>
      </c>
      <c r="BQ35">
        <v>528.6</v>
      </c>
      <c r="BR35">
        <v>10</v>
      </c>
      <c r="BS35">
        <v>709.3</v>
      </c>
      <c r="BT35">
        <v>12</v>
      </c>
      <c r="BU35">
        <v>1093.3</v>
      </c>
      <c r="BV35">
        <v>8</v>
      </c>
      <c r="BW35">
        <v>683.3</v>
      </c>
      <c r="BX35">
        <v>11</v>
      </c>
    </row>
    <row r="36" spans="1:76" ht="15" x14ac:dyDescent="0.35">
      <c r="A36" s="28"/>
      <c r="N36" s="48"/>
      <c r="S36" s="117"/>
      <c r="AJ36" s="48"/>
      <c r="AZ36" s="28" t="s">
        <v>351</v>
      </c>
      <c r="BA36" t="s">
        <v>69</v>
      </c>
      <c r="BB36">
        <v>472.6</v>
      </c>
      <c r="BC36">
        <v>12</v>
      </c>
      <c r="BD36">
        <v>390.2</v>
      </c>
      <c r="BE36">
        <v>18</v>
      </c>
      <c r="BF36">
        <v>413.7</v>
      </c>
      <c r="BG36">
        <v>23</v>
      </c>
      <c r="BH36">
        <v>469</v>
      </c>
      <c r="BI36">
        <v>15</v>
      </c>
      <c r="BJ36">
        <v>360.4</v>
      </c>
      <c r="BK36">
        <v>17</v>
      </c>
      <c r="BM36" s="49"/>
    </row>
    <row r="37" spans="1:76" ht="15" x14ac:dyDescent="0.35">
      <c r="A37" s="28"/>
      <c r="N37" s="48" t="s">
        <v>363</v>
      </c>
      <c r="S37" s="117" t="s">
        <v>363</v>
      </c>
      <c r="T37">
        <v>381.3</v>
      </c>
      <c r="U37">
        <v>15</v>
      </c>
      <c r="V37">
        <v>437.6</v>
      </c>
      <c r="W37">
        <v>15</v>
      </c>
      <c r="X37">
        <v>598.4</v>
      </c>
      <c r="Y37">
        <v>12</v>
      </c>
      <c r="Z37">
        <v>631.4</v>
      </c>
      <c r="AA37">
        <v>9</v>
      </c>
      <c r="AB37">
        <v>593.5</v>
      </c>
      <c r="AC37">
        <v>10</v>
      </c>
      <c r="AD37">
        <v>615.70000000000005</v>
      </c>
      <c r="AE37">
        <v>16</v>
      </c>
      <c r="AJ37" s="48" t="s">
        <v>328</v>
      </c>
      <c r="AK37" t="s">
        <v>69</v>
      </c>
      <c r="AL37">
        <v>507.5</v>
      </c>
      <c r="AM37">
        <v>15</v>
      </c>
      <c r="AN37">
        <v>481.9</v>
      </c>
      <c r="AO37">
        <v>20</v>
      </c>
      <c r="AP37">
        <v>459</v>
      </c>
      <c r="AQ37">
        <v>13</v>
      </c>
      <c r="AR37">
        <v>446</v>
      </c>
      <c r="AS37">
        <v>16</v>
      </c>
      <c r="AT37">
        <v>414.3</v>
      </c>
      <c r="AU37">
        <v>22</v>
      </c>
      <c r="BM37" s="271" t="s">
        <v>310</v>
      </c>
      <c r="BN37" t="s">
        <v>69</v>
      </c>
      <c r="BO37">
        <v>698</v>
      </c>
      <c r="BP37">
        <v>13</v>
      </c>
      <c r="BQ37">
        <v>364.4</v>
      </c>
      <c r="BR37">
        <v>17</v>
      </c>
      <c r="BS37">
        <v>372.7</v>
      </c>
      <c r="BT37">
        <v>20</v>
      </c>
      <c r="BU37">
        <v>658.7</v>
      </c>
      <c r="BV37">
        <v>16</v>
      </c>
      <c r="BW37">
        <v>515.4</v>
      </c>
      <c r="BX37">
        <v>13</v>
      </c>
    </row>
    <row r="38" spans="1:76" ht="15" x14ac:dyDescent="0.35">
      <c r="A38" s="28"/>
      <c r="N38" s="48"/>
      <c r="S38" s="117"/>
      <c r="AJ38" s="48"/>
      <c r="AZ38" s="28" t="s">
        <v>328</v>
      </c>
      <c r="BA38" t="s">
        <v>69</v>
      </c>
      <c r="BB38">
        <v>459</v>
      </c>
      <c r="BC38">
        <v>13</v>
      </c>
      <c r="BD38">
        <v>446</v>
      </c>
      <c r="BE38">
        <v>16</v>
      </c>
      <c r="BF38">
        <v>414.3</v>
      </c>
      <c r="BG38">
        <v>22</v>
      </c>
      <c r="BH38">
        <v>497.6</v>
      </c>
      <c r="BI38">
        <v>14</v>
      </c>
      <c r="BJ38">
        <v>480.7</v>
      </c>
      <c r="BK38">
        <v>13</v>
      </c>
      <c r="BM38" s="49"/>
    </row>
    <row r="39" spans="1:76" ht="15" x14ac:dyDescent="0.35">
      <c r="A39" s="28"/>
      <c r="N39" s="48" t="s">
        <v>334</v>
      </c>
      <c r="S39" s="117" t="s">
        <v>334</v>
      </c>
      <c r="T39">
        <v>340.4</v>
      </c>
      <c r="U39">
        <v>16</v>
      </c>
      <c r="V39">
        <v>386.9</v>
      </c>
      <c r="W39">
        <v>16</v>
      </c>
      <c r="X39">
        <v>321.39999999999998</v>
      </c>
      <c r="Y39">
        <v>19</v>
      </c>
      <c r="Z39">
        <v>1678</v>
      </c>
      <c r="AA39">
        <v>5</v>
      </c>
      <c r="AB39">
        <v>949.8</v>
      </c>
      <c r="AC39">
        <v>6</v>
      </c>
      <c r="AD39">
        <v>4021.2</v>
      </c>
      <c r="AE39">
        <v>1</v>
      </c>
      <c r="AJ39" s="48" t="s">
        <v>348</v>
      </c>
      <c r="AK39" t="s">
        <v>69</v>
      </c>
      <c r="AL39">
        <v>446.2</v>
      </c>
      <c r="AM39">
        <v>16</v>
      </c>
      <c r="AN39">
        <v>782.7</v>
      </c>
      <c r="AO39">
        <v>11</v>
      </c>
      <c r="AP39">
        <v>575.4</v>
      </c>
      <c r="AQ39">
        <v>8</v>
      </c>
      <c r="AR39">
        <v>749</v>
      </c>
      <c r="AS39">
        <v>10</v>
      </c>
      <c r="AT39">
        <v>948.3</v>
      </c>
      <c r="AU39">
        <v>12</v>
      </c>
      <c r="BM39" s="271" t="s">
        <v>346</v>
      </c>
      <c r="BN39" t="s">
        <v>69</v>
      </c>
      <c r="BO39">
        <v>692.5</v>
      </c>
      <c r="BP39">
        <v>14</v>
      </c>
      <c r="BQ39">
        <v>350.5</v>
      </c>
      <c r="BR39">
        <v>19</v>
      </c>
      <c r="BS39">
        <v>25.6</v>
      </c>
      <c r="BT39">
        <v>48</v>
      </c>
      <c r="BU39">
        <v>12.6</v>
      </c>
      <c r="BV39">
        <v>65</v>
      </c>
      <c r="BW39">
        <v>5.7</v>
      </c>
      <c r="BX39">
        <v>57</v>
      </c>
    </row>
    <row r="40" spans="1:76" ht="15" x14ac:dyDescent="0.35">
      <c r="A40" s="28"/>
      <c r="N40" s="48"/>
      <c r="S40" s="117"/>
      <c r="AJ40" s="48"/>
      <c r="AZ40" s="28" t="s">
        <v>334</v>
      </c>
      <c r="BA40" t="s">
        <v>69</v>
      </c>
      <c r="BB40">
        <v>455.6</v>
      </c>
      <c r="BC40">
        <v>14</v>
      </c>
      <c r="BD40">
        <v>1928.4</v>
      </c>
      <c r="BE40">
        <v>4</v>
      </c>
      <c r="BF40">
        <v>3276.3</v>
      </c>
      <c r="BG40">
        <v>2</v>
      </c>
      <c r="BH40">
        <v>1981.5</v>
      </c>
      <c r="BI40">
        <v>4</v>
      </c>
      <c r="BJ40">
        <v>1181.3</v>
      </c>
      <c r="BK40">
        <v>6</v>
      </c>
      <c r="BM40" s="49"/>
    </row>
    <row r="41" spans="1:76" ht="15" x14ac:dyDescent="0.35">
      <c r="A41" s="28"/>
      <c r="N41" s="48" t="s">
        <v>317</v>
      </c>
      <c r="S41" s="117" t="s">
        <v>317</v>
      </c>
      <c r="T41">
        <v>268.2</v>
      </c>
      <c r="U41">
        <v>17</v>
      </c>
      <c r="V41">
        <v>332.2</v>
      </c>
      <c r="W41">
        <v>17</v>
      </c>
      <c r="X41">
        <v>4213.3999999999996</v>
      </c>
      <c r="Y41">
        <v>1</v>
      </c>
      <c r="Z41">
        <v>742.7</v>
      </c>
      <c r="AA41">
        <v>8</v>
      </c>
      <c r="AB41">
        <v>534.29999999999995</v>
      </c>
      <c r="AC41">
        <v>14</v>
      </c>
      <c r="AD41">
        <v>120.7</v>
      </c>
      <c r="AE41">
        <v>38</v>
      </c>
      <c r="AJ41" s="48" t="s">
        <v>331</v>
      </c>
      <c r="AK41" t="s">
        <v>69</v>
      </c>
      <c r="AL41">
        <v>417.5</v>
      </c>
      <c r="AM41">
        <v>17</v>
      </c>
      <c r="AN41">
        <v>659.2</v>
      </c>
      <c r="AO41">
        <v>15</v>
      </c>
      <c r="AP41">
        <v>516.70000000000005</v>
      </c>
      <c r="AQ41">
        <v>11</v>
      </c>
      <c r="AR41">
        <v>482.5</v>
      </c>
      <c r="AS41">
        <v>14</v>
      </c>
      <c r="AT41">
        <v>996.6</v>
      </c>
      <c r="AU41">
        <v>11</v>
      </c>
      <c r="BM41" s="271" t="s">
        <v>331</v>
      </c>
      <c r="BN41" t="s">
        <v>69</v>
      </c>
      <c r="BO41">
        <v>659.2</v>
      </c>
      <c r="BP41">
        <v>15</v>
      </c>
      <c r="BQ41">
        <v>516.70000000000005</v>
      </c>
      <c r="BR41">
        <v>11</v>
      </c>
      <c r="BS41">
        <v>482.5</v>
      </c>
      <c r="BT41">
        <v>14</v>
      </c>
      <c r="BU41">
        <v>996.6</v>
      </c>
      <c r="BV41">
        <v>11</v>
      </c>
      <c r="BW41">
        <v>709.3</v>
      </c>
      <c r="BX41">
        <v>9</v>
      </c>
    </row>
    <row r="42" spans="1:76" ht="15" x14ac:dyDescent="0.35">
      <c r="A42" s="28"/>
      <c r="N42" s="48"/>
      <c r="S42" s="117"/>
      <c r="AJ42" s="48"/>
      <c r="AZ42" s="28" t="s">
        <v>336</v>
      </c>
      <c r="BA42" t="s">
        <v>69</v>
      </c>
      <c r="BB42">
        <v>427.9</v>
      </c>
      <c r="BC42">
        <v>15</v>
      </c>
      <c r="BD42">
        <v>19.600000000000001</v>
      </c>
      <c r="BE42">
        <v>50</v>
      </c>
      <c r="BF42">
        <v>834.6</v>
      </c>
      <c r="BG42">
        <v>14</v>
      </c>
      <c r="BH42">
        <v>412.3</v>
      </c>
      <c r="BI42">
        <v>16</v>
      </c>
      <c r="BJ42">
        <v>104.1</v>
      </c>
      <c r="BK42">
        <v>32</v>
      </c>
      <c r="BM42" s="49"/>
    </row>
    <row r="43" spans="1:76" ht="15" x14ac:dyDescent="0.35">
      <c r="A43" s="28"/>
      <c r="N43" s="48" t="s">
        <v>325</v>
      </c>
      <c r="S43" s="117" t="s">
        <v>325</v>
      </c>
      <c r="T43">
        <v>261.60000000000002</v>
      </c>
      <c r="U43">
        <v>18</v>
      </c>
      <c r="V43">
        <v>323.2</v>
      </c>
      <c r="W43">
        <v>18</v>
      </c>
      <c r="X43">
        <v>200.8</v>
      </c>
      <c r="Y43">
        <v>22</v>
      </c>
      <c r="Z43">
        <v>93</v>
      </c>
      <c r="AA43">
        <v>35</v>
      </c>
      <c r="AB43">
        <v>271.8</v>
      </c>
      <c r="AC43">
        <v>21</v>
      </c>
      <c r="AD43">
        <v>269.5</v>
      </c>
      <c r="AE43">
        <v>28</v>
      </c>
      <c r="AJ43" s="48" t="s">
        <v>351</v>
      </c>
      <c r="AK43" t="s">
        <v>69</v>
      </c>
      <c r="AL43">
        <v>413.2</v>
      </c>
      <c r="AM43">
        <v>18</v>
      </c>
      <c r="AN43">
        <v>471.8</v>
      </c>
      <c r="AO43">
        <v>21</v>
      </c>
      <c r="AP43">
        <v>472.6</v>
      </c>
      <c r="AQ43">
        <v>12</v>
      </c>
      <c r="AR43">
        <v>390.2</v>
      </c>
      <c r="AS43">
        <v>18</v>
      </c>
      <c r="AT43">
        <v>413.7</v>
      </c>
      <c r="AU43">
        <v>23</v>
      </c>
      <c r="BM43" s="271" t="s">
        <v>363</v>
      </c>
      <c r="BN43" t="s">
        <v>69</v>
      </c>
      <c r="BO43">
        <v>615.70000000000005</v>
      </c>
      <c r="BP43">
        <v>16</v>
      </c>
      <c r="BQ43">
        <v>657.8</v>
      </c>
      <c r="BR43">
        <v>7</v>
      </c>
      <c r="BS43">
        <v>567.5</v>
      </c>
      <c r="BT43">
        <v>13</v>
      </c>
      <c r="BU43">
        <v>996.8</v>
      </c>
      <c r="BV43">
        <v>10</v>
      </c>
      <c r="BW43">
        <v>704.8</v>
      </c>
      <c r="BX43">
        <v>10</v>
      </c>
    </row>
    <row r="44" spans="1:76" ht="15" x14ac:dyDescent="0.35">
      <c r="A44" s="28"/>
      <c r="N44" s="48"/>
      <c r="S44" s="117"/>
      <c r="AJ44" s="48"/>
      <c r="AZ44" s="28" t="s">
        <v>349</v>
      </c>
      <c r="BA44" t="s">
        <v>69</v>
      </c>
      <c r="BB44">
        <v>389.5</v>
      </c>
      <c r="BC44">
        <v>16</v>
      </c>
      <c r="BD44">
        <v>401.8</v>
      </c>
      <c r="BE44">
        <v>17</v>
      </c>
      <c r="BF44">
        <v>345</v>
      </c>
      <c r="BG44">
        <v>24</v>
      </c>
      <c r="BH44">
        <v>354.4</v>
      </c>
      <c r="BI44">
        <v>17</v>
      </c>
      <c r="BJ44">
        <v>357.6</v>
      </c>
      <c r="BK44">
        <v>18</v>
      </c>
      <c r="BM44" s="49"/>
    </row>
    <row r="45" spans="1:76" ht="15" x14ac:dyDescent="0.35">
      <c r="A45" s="28"/>
      <c r="N45" s="48" t="s">
        <v>350</v>
      </c>
      <c r="S45" s="117" t="s">
        <v>350</v>
      </c>
      <c r="T45">
        <v>260.3</v>
      </c>
      <c r="U45">
        <v>19</v>
      </c>
      <c r="V45">
        <v>315.39999999999998</v>
      </c>
      <c r="W45">
        <v>19</v>
      </c>
      <c r="X45">
        <v>212.1</v>
      </c>
      <c r="Y45">
        <v>21</v>
      </c>
      <c r="Z45">
        <v>205.8</v>
      </c>
      <c r="AA45">
        <v>27</v>
      </c>
      <c r="AB45">
        <v>103.3</v>
      </c>
      <c r="AC45">
        <v>35</v>
      </c>
      <c r="AD45">
        <v>95.4</v>
      </c>
      <c r="AE45">
        <v>44</v>
      </c>
      <c r="AJ45" s="48" t="s">
        <v>310</v>
      </c>
      <c r="AK45" t="s">
        <v>69</v>
      </c>
      <c r="AL45">
        <v>360</v>
      </c>
      <c r="AM45">
        <v>19</v>
      </c>
      <c r="AN45">
        <v>698</v>
      </c>
      <c r="AO45">
        <v>13</v>
      </c>
      <c r="AP45">
        <v>364.4</v>
      </c>
      <c r="AQ45">
        <v>17</v>
      </c>
      <c r="AR45">
        <v>372.7</v>
      </c>
      <c r="AS45">
        <v>20</v>
      </c>
      <c r="AT45">
        <v>658.7</v>
      </c>
      <c r="AU45">
        <v>16</v>
      </c>
      <c r="BM45" s="271" t="s">
        <v>339</v>
      </c>
      <c r="BN45" t="s">
        <v>69</v>
      </c>
      <c r="BO45">
        <v>563.5</v>
      </c>
      <c r="BP45">
        <v>17</v>
      </c>
      <c r="BQ45">
        <v>100.6</v>
      </c>
      <c r="BR45">
        <v>36</v>
      </c>
      <c r="BS45">
        <v>284.60000000000002</v>
      </c>
      <c r="BT45">
        <v>24</v>
      </c>
      <c r="BU45">
        <v>490.4</v>
      </c>
      <c r="BV45">
        <v>20</v>
      </c>
      <c r="BW45">
        <v>95.2</v>
      </c>
      <c r="BX45">
        <v>34</v>
      </c>
    </row>
    <row r="46" spans="1:76" ht="15" x14ac:dyDescent="0.35">
      <c r="A46" s="28"/>
      <c r="N46" s="48"/>
      <c r="S46" s="117"/>
      <c r="AJ46" s="48"/>
      <c r="AZ46" s="28" t="s">
        <v>310</v>
      </c>
      <c r="BA46" t="s">
        <v>69</v>
      </c>
      <c r="BB46">
        <v>364.4</v>
      </c>
      <c r="BC46">
        <v>17</v>
      </c>
      <c r="BD46">
        <v>372.6</v>
      </c>
      <c r="BE46">
        <v>20</v>
      </c>
      <c r="BF46">
        <v>658.7</v>
      </c>
      <c r="BG46">
        <v>16</v>
      </c>
      <c r="BH46">
        <v>515.4</v>
      </c>
      <c r="BI46">
        <v>13</v>
      </c>
      <c r="BJ46">
        <v>747.7</v>
      </c>
      <c r="BK46">
        <v>10</v>
      </c>
      <c r="BM46" s="49"/>
    </row>
    <row r="47" spans="1:76" ht="15" x14ac:dyDescent="0.35">
      <c r="A47" s="28"/>
      <c r="N47" s="48" t="s">
        <v>331</v>
      </c>
      <c r="S47" s="117" t="s">
        <v>331</v>
      </c>
      <c r="T47">
        <v>245.9</v>
      </c>
      <c r="U47">
        <v>20</v>
      </c>
      <c r="V47">
        <v>298.2</v>
      </c>
      <c r="W47">
        <v>20</v>
      </c>
      <c r="X47">
        <v>353.4</v>
      </c>
      <c r="Y47">
        <v>18</v>
      </c>
      <c r="Z47">
        <v>422.7</v>
      </c>
      <c r="AA47">
        <v>19</v>
      </c>
      <c r="AB47">
        <v>417.5</v>
      </c>
      <c r="AC47">
        <v>17</v>
      </c>
      <c r="AD47">
        <v>659.2</v>
      </c>
      <c r="AE47">
        <v>15</v>
      </c>
      <c r="AJ47" s="48" t="s">
        <v>347</v>
      </c>
      <c r="AK47" t="s">
        <v>69</v>
      </c>
      <c r="AL47">
        <v>340.8</v>
      </c>
      <c r="AM47">
        <v>20</v>
      </c>
      <c r="AN47">
        <v>370.8</v>
      </c>
      <c r="AO47">
        <v>25</v>
      </c>
      <c r="AP47">
        <v>361.7</v>
      </c>
      <c r="AQ47">
        <v>18</v>
      </c>
      <c r="AR47">
        <v>463.5</v>
      </c>
      <c r="AS47">
        <v>15</v>
      </c>
      <c r="AT47">
        <v>464.8</v>
      </c>
      <c r="AU47">
        <v>21</v>
      </c>
      <c r="BM47" s="271" t="s">
        <v>754</v>
      </c>
      <c r="BN47" t="s">
        <v>69</v>
      </c>
      <c r="BO47">
        <v>541.6</v>
      </c>
      <c r="BP47">
        <v>18</v>
      </c>
      <c r="BQ47">
        <v>0</v>
      </c>
      <c r="BR47">
        <v>0</v>
      </c>
      <c r="BS47">
        <v>59.3</v>
      </c>
      <c r="BT47">
        <v>37</v>
      </c>
      <c r="BU47">
        <v>0</v>
      </c>
      <c r="BV47">
        <v>0</v>
      </c>
      <c r="BW47">
        <v>0</v>
      </c>
      <c r="BX47">
        <v>0</v>
      </c>
    </row>
    <row r="48" spans="1:76" ht="15" x14ac:dyDescent="0.35">
      <c r="A48" s="28"/>
      <c r="N48" s="48"/>
      <c r="S48" s="117"/>
      <c r="AJ48" s="48"/>
      <c r="AZ48" s="28" t="s">
        <v>347</v>
      </c>
      <c r="BA48" t="s">
        <v>69</v>
      </c>
      <c r="BB48">
        <v>361.7</v>
      </c>
      <c r="BC48">
        <v>18</v>
      </c>
      <c r="BD48">
        <v>463.5</v>
      </c>
      <c r="BE48">
        <v>15</v>
      </c>
      <c r="BF48">
        <v>464.8</v>
      </c>
      <c r="BG48">
        <v>21</v>
      </c>
      <c r="BH48">
        <v>253.5</v>
      </c>
      <c r="BI48">
        <v>19</v>
      </c>
      <c r="BJ48">
        <v>200.8</v>
      </c>
      <c r="BK48">
        <v>25</v>
      </c>
      <c r="BM48" s="49"/>
    </row>
    <row r="49" spans="1:76" ht="15" x14ac:dyDescent="0.35">
      <c r="A49" s="28"/>
      <c r="S49" s="117" t="s">
        <v>330</v>
      </c>
      <c r="T49">
        <v>238.7</v>
      </c>
      <c r="U49">
        <v>21</v>
      </c>
      <c r="V49">
        <v>282.2</v>
      </c>
      <c r="W49">
        <v>21</v>
      </c>
      <c r="X49">
        <v>101.5</v>
      </c>
      <c r="Y49">
        <v>30</v>
      </c>
      <c r="Z49">
        <v>125.4</v>
      </c>
      <c r="AA49">
        <v>34</v>
      </c>
      <c r="AB49">
        <v>108.6</v>
      </c>
      <c r="AC49">
        <v>34</v>
      </c>
      <c r="AD49">
        <v>173.3</v>
      </c>
      <c r="AE49">
        <v>32</v>
      </c>
      <c r="AJ49" s="48" t="s">
        <v>325</v>
      </c>
      <c r="AK49" t="s">
        <v>69</v>
      </c>
      <c r="AL49">
        <v>271.8</v>
      </c>
      <c r="AM49">
        <v>21</v>
      </c>
      <c r="AN49">
        <v>269.5</v>
      </c>
      <c r="AO49">
        <v>28</v>
      </c>
      <c r="AP49">
        <v>36.700000000000003</v>
      </c>
      <c r="AQ49">
        <v>45</v>
      </c>
      <c r="AR49">
        <v>61.7</v>
      </c>
      <c r="AS49">
        <v>36</v>
      </c>
      <c r="AT49">
        <v>79.099999999999994</v>
      </c>
      <c r="AU49">
        <v>44</v>
      </c>
      <c r="BM49" s="271" t="s">
        <v>349</v>
      </c>
      <c r="BN49" t="s">
        <v>69</v>
      </c>
      <c r="BO49">
        <v>539.9</v>
      </c>
      <c r="BP49">
        <v>19</v>
      </c>
      <c r="BQ49">
        <v>389.5</v>
      </c>
      <c r="BR49">
        <v>16</v>
      </c>
      <c r="BS49">
        <v>401.8</v>
      </c>
      <c r="BT49">
        <v>17</v>
      </c>
      <c r="BU49">
        <v>345</v>
      </c>
      <c r="BV49">
        <v>24</v>
      </c>
      <c r="BW49">
        <v>354.4</v>
      </c>
      <c r="BX49">
        <v>17</v>
      </c>
    </row>
    <row r="50" spans="1:76" ht="15" x14ac:dyDescent="0.35">
      <c r="A50" s="28"/>
      <c r="S50" s="117"/>
      <c r="AJ50" s="48"/>
      <c r="AZ50" s="28" t="s">
        <v>346</v>
      </c>
      <c r="BA50" t="s">
        <v>69</v>
      </c>
      <c r="BB50">
        <v>350.5</v>
      </c>
      <c r="BC50">
        <v>19</v>
      </c>
      <c r="BD50">
        <v>25.6</v>
      </c>
      <c r="BE50">
        <v>48</v>
      </c>
      <c r="BF50">
        <v>12.6</v>
      </c>
      <c r="BG50">
        <v>65</v>
      </c>
      <c r="BH50">
        <v>5.7</v>
      </c>
      <c r="BI50">
        <v>57</v>
      </c>
      <c r="BJ50">
        <v>0.4</v>
      </c>
      <c r="BK50">
        <v>72</v>
      </c>
      <c r="BM50" s="49"/>
    </row>
    <row r="51" spans="1:76" ht="15" x14ac:dyDescent="0.35">
      <c r="A51" s="28"/>
      <c r="S51" s="117" t="s">
        <v>361</v>
      </c>
      <c r="T51">
        <v>188</v>
      </c>
      <c r="U51">
        <v>22</v>
      </c>
      <c r="V51">
        <v>242</v>
      </c>
      <c r="W51">
        <v>22</v>
      </c>
      <c r="X51">
        <v>152.4</v>
      </c>
      <c r="Y51">
        <v>26</v>
      </c>
      <c r="Z51">
        <v>204.2</v>
      </c>
      <c r="AA51">
        <v>28</v>
      </c>
      <c r="AB51">
        <v>241.3</v>
      </c>
      <c r="AC51">
        <v>25</v>
      </c>
      <c r="AD51">
        <v>218.7</v>
      </c>
      <c r="AE51">
        <v>29</v>
      </c>
      <c r="AJ51" s="48" t="s">
        <v>755</v>
      </c>
      <c r="AK51" t="s">
        <v>69</v>
      </c>
      <c r="AL51">
        <v>266.89999999999998</v>
      </c>
      <c r="AM51">
        <v>22</v>
      </c>
      <c r="AN51">
        <v>459</v>
      </c>
      <c r="AO51">
        <v>22</v>
      </c>
      <c r="AP51">
        <v>174.2</v>
      </c>
      <c r="AQ51">
        <v>27</v>
      </c>
      <c r="AR51">
        <v>377.4</v>
      </c>
      <c r="AS51">
        <v>19</v>
      </c>
      <c r="AT51">
        <v>287.10000000000002</v>
      </c>
      <c r="AU51">
        <v>25</v>
      </c>
      <c r="BM51" s="271" t="s">
        <v>328</v>
      </c>
      <c r="BN51" t="s">
        <v>69</v>
      </c>
      <c r="BO51">
        <v>481.9</v>
      </c>
      <c r="BP51">
        <v>20</v>
      </c>
      <c r="BQ51">
        <v>459</v>
      </c>
      <c r="BR51">
        <v>13</v>
      </c>
      <c r="BS51">
        <v>446</v>
      </c>
      <c r="BT51">
        <v>16</v>
      </c>
      <c r="BU51">
        <v>414.3</v>
      </c>
      <c r="BV51">
        <v>22</v>
      </c>
      <c r="BW51">
        <v>497.6</v>
      </c>
      <c r="BX51">
        <v>14</v>
      </c>
    </row>
    <row r="52" spans="1:76" ht="15" x14ac:dyDescent="0.35">
      <c r="A52" s="28"/>
      <c r="S52" s="117"/>
      <c r="AJ52" s="48"/>
      <c r="AZ52" s="28" t="s">
        <v>323</v>
      </c>
      <c r="BA52" t="s">
        <v>69</v>
      </c>
      <c r="BB52">
        <v>306.7</v>
      </c>
      <c r="BC52">
        <v>20</v>
      </c>
      <c r="BD52">
        <v>1205</v>
      </c>
      <c r="BE52">
        <v>7</v>
      </c>
      <c r="BF52">
        <v>1964.2</v>
      </c>
      <c r="BG52">
        <v>5</v>
      </c>
      <c r="BH52">
        <v>798.5</v>
      </c>
      <c r="BI52">
        <v>8</v>
      </c>
      <c r="BJ52">
        <v>2337.5</v>
      </c>
      <c r="BK52">
        <v>4</v>
      </c>
      <c r="BM52" s="49"/>
    </row>
    <row r="53" spans="1:76" ht="15" x14ac:dyDescent="0.35">
      <c r="A53" s="28"/>
      <c r="S53" s="117" t="s">
        <v>347</v>
      </c>
      <c r="T53">
        <v>173.4</v>
      </c>
      <c r="U53">
        <v>23</v>
      </c>
      <c r="V53">
        <v>231.7</v>
      </c>
      <c r="W53">
        <v>23</v>
      </c>
      <c r="X53">
        <v>578</v>
      </c>
      <c r="Y53">
        <v>15</v>
      </c>
      <c r="Z53">
        <v>539</v>
      </c>
      <c r="AA53">
        <v>13</v>
      </c>
      <c r="AB53">
        <v>340.8</v>
      </c>
      <c r="AC53">
        <v>20</v>
      </c>
      <c r="AD53">
        <v>370.8</v>
      </c>
      <c r="AE53">
        <v>25</v>
      </c>
      <c r="AJ53" s="48" t="s">
        <v>756</v>
      </c>
      <c r="AK53" t="s">
        <v>69</v>
      </c>
      <c r="AL53">
        <v>263.39999999999998</v>
      </c>
      <c r="AM53">
        <v>23</v>
      </c>
      <c r="AN53">
        <v>0</v>
      </c>
      <c r="AO53">
        <v>0</v>
      </c>
      <c r="AP53">
        <v>113.2</v>
      </c>
      <c r="AQ53">
        <v>33</v>
      </c>
      <c r="AR53">
        <v>1763.8</v>
      </c>
      <c r="AS53">
        <v>5</v>
      </c>
      <c r="AT53">
        <v>0</v>
      </c>
      <c r="AU53">
        <v>0</v>
      </c>
      <c r="BM53" s="271" t="s">
        <v>351</v>
      </c>
      <c r="BN53" t="s">
        <v>69</v>
      </c>
      <c r="BO53">
        <v>471.8</v>
      </c>
      <c r="BP53">
        <v>21</v>
      </c>
      <c r="BQ53">
        <v>472.6</v>
      </c>
      <c r="BR53">
        <v>12</v>
      </c>
      <c r="BS53">
        <v>390.2</v>
      </c>
      <c r="BT53">
        <v>18</v>
      </c>
      <c r="BU53">
        <v>413.7</v>
      </c>
      <c r="BV53">
        <v>23</v>
      </c>
      <c r="BW53">
        <v>469</v>
      </c>
      <c r="BX53">
        <v>15</v>
      </c>
    </row>
    <row r="54" spans="1:76" ht="15" x14ac:dyDescent="0.35">
      <c r="A54" s="28"/>
      <c r="S54" s="117"/>
      <c r="AJ54" s="48"/>
      <c r="AZ54" s="28" t="s">
        <v>317</v>
      </c>
      <c r="BA54" t="s">
        <v>69</v>
      </c>
      <c r="BB54">
        <v>290.8</v>
      </c>
      <c r="BC54">
        <v>21</v>
      </c>
      <c r="BD54">
        <v>171.1</v>
      </c>
      <c r="BE54">
        <v>29</v>
      </c>
      <c r="BF54">
        <v>11.1</v>
      </c>
      <c r="BG54">
        <v>66</v>
      </c>
      <c r="BH54">
        <v>59.7</v>
      </c>
      <c r="BI54">
        <v>39</v>
      </c>
      <c r="BJ54">
        <v>373</v>
      </c>
      <c r="BK54">
        <v>16</v>
      </c>
      <c r="BM54" s="49"/>
    </row>
    <row r="55" spans="1:76" ht="15" x14ac:dyDescent="0.35">
      <c r="A55" s="28"/>
      <c r="S55" s="117" t="s">
        <v>333</v>
      </c>
      <c r="T55">
        <v>164.5</v>
      </c>
      <c r="U55">
        <v>24</v>
      </c>
      <c r="V55">
        <v>210.3</v>
      </c>
      <c r="W55">
        <v>24</v>
      </c>
      <c r="X55">
        <v>90.5</v>
      </c>
      <c r="Y55">
        <v>31</v>
      </c>
      <c r="Z55">
        <v>364.2</v>
      </c>
      <c r="AA55">
        <v>20</v>
      </c>
      <c r="AB55">
        <v>178</v>
      </c>
      <c r="AC55">
        <v>26</v>
      </c>
      <c r="AD55">
        <v>130.1</v>
      </c>
      <c r="AE55">
        <v>36</v>
      </c>
      <c r="AJ55" s="48" t="s">
        <v>339</v>
      </c>
      <c r="AK55" t="s">
        <v>69</v>
      </c>
      <c r="AL55">
        <v>250.7</v>
      </c>
      <c r="AM55">
        <v>24</v>
      </c>
      <c r="AN55">
        <v>563.5</v>
      </c>
      <c r="AO55">
        <v>17</v>
      </c>
      <c r="AP55">
        <v>100.6</v>
      </c>
      <c r="AQ55">
        <v>36</v>
      </c>
      <c r="AR55">
        <v>284.60000000000002</v>
      </c>
      <c r="AS55">
        <v>24</v>
      </c>
      <c r="AT55">
        <v>490.4</v>
      </c>
      <c r="AU55">
        <v>20</v>
      </c>
      <c r="BM55" s="271" t="s">
        <v>755</v>
      </c>
      <c r="BN55" t="s">
        <v>69</v>
      </c>
      <c r="BO55">
        <v>459</v>
      </c>
      <c r="BP55">
        <v>22</v>
      </c>
      <c r="BQ55">
        <v>174.2</v>
      </c>
      <c r="BR55">
        <v>27</v>
      </c>
      <c r="BS55">
        <v>377.4</v>
      </c>
      <c r="BT55">
        <v>19</v>
      </c>
      <c r="BU55">
        <v>287.10000000000002</v>
      </c>
      <c r="BV55">
        <v>25</v>
      </c>
      <c r="BW55">
        <v>151.9</v>
      </c>
      <c r="BX55">
        <v>26</v>
      </c>
    </row>
    <row r="56" spans="1:76" ht="15" x14ac:dyDescent="0.35">
      <c r="A56" s="28"/>
      <c r="S56" s="117"/>
      <c r="AJ56" s="48"/>
      <c r="AZ56" s="28" t="s">
        <v>344</v>
      </c>
      <c r="BA56" t="s">
        <v>69</v>
      </c>
      <c r="BB56">
        <v>269.7</v>
      </c>
      <c r="BC56">
        <v>22</v>
      </c>
      <c r="BD56">
        <v>789</v>
      </c>
      <c r="BE56">
        <v>9</v>
      </c>
      <c r="BF56">
        <v>501.4</v>
      </c>
      <c r="BG56">
        <v>18</v>
      </c>
      <c r="BH56">
        <v>25.4</v>
      </c>
      <c r="BI56">
        <v>43</v>
      </c>
      <c r="BJ56">
        <v>20.5</v>
      </c>
      <c r="BK56">
        <v>51</v>
      </c>
      <c r="BM56" s="49"/>
    </row>
    <row r="57" spans="1:76" ht="15" x14ac:dyDescent="0.35">
      <c r="A57" s="28"/>
      <c r="S57" s="117" t="s">
        <v>354</v>
      </c>
      <c r="T57">
        <v>164.3</v>
      </c>
      <c r="U57">
        <v>25</v>
      </c>
      <c r="V57">
        <v>205.2</v>
      </c>
      <c r="W57">
        <v>25</v>
      </c>
      <c r="X57">
        <v>255.9</v>
      </c>
      <c r="Y57">
        <v>20</v>
      </c>
      <c r="Z57">
        <v>226</v>
      </c>
      <c r="AA57">
        <v>25</v>
      </c>
      <c r="AB57">
        <v>152</v>
      </c>
      <c r="AC57">
        <v>28</v>
      </c>
      <c r="AD57">
        <v>176.3</v>
      </c>
      <c r="AE57">
        <v>31</v>
      </c>
      <c r="AJ57" s="48" t="s">
        <v>361</v>
      </c>
      <c r="AK57" t="s">
        <v>69</v>
      </c>
      <c r="AL57">
        <v>241.3</v>
      </c>
      <c r="AM57">
        <v>25</v>
      </c>
      <c r="AN57">
        <v>218.7</v>
      </c>
      <c r="AO57">
        <v>29</v>
      </c>
      <c r="AP57">
        <v>229.6</v>
      </c>
      <c r="AQ57">
        <v>24</v>
      </c>
      <c r="AR57">
        <v>203.3</v>
      </c>
      <c r="AS57">
        <v>26</v>
      </c>
      <c r="AT57">
        <v>229</v>
      </c>
      <c r="AU57">
        <v>26</v>
      </c>
      <c r="BM57" s="271" t="s">
        <v>757</v>
      </c>
      <c r="BN57" t="s">
        <v>69</v>
      </c>
      <c r="BO57">
        <v>408.5</v>
      </c>
      <c r="BP57">
        <v>23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96.2</v>
      </c>
      <c r="BX57">
        <v>32</v>
      </c>
    </row>
    <row r="58" spans="1:76" ht="15" x14ac:dyDescent="0.35">
      <c r="A58" s="28"/>
      <c r="S58" s="117"/>
      <c r="AJ58" s="48"/>
      <c r="AZ58" s="28" t="s">
        <v>333</v>
      </c>
      <c r="BA58" t="s">
        <v>69</v>
      </c>
      <c r="BB58">
        <v>248</v>
      </c>
      <c r="BC58">
        <v>23</v>
      </c>
      <c r="BD58">
        <v>56.9</v>
      </c>
      <c r="BE58">
        <v>40</v>
      </c>
      <c r="BF58">
        <v>852.9</v>
      </c>
      <c r="BG58">
        <v>13</v>
      </c>
      <c r="BH58">
        <v>159.80000000000001</v>
      </c>
      <c r="BI58">
        <v>25</v>
      </c>
      <c r="BJ58">
        <v>272.8</v>
      </c>
      <c r="BK58">
        <v>22</v>
      </c>
      <c r="BM58" s="49"/>
    </row>
    <row r="59" spans="1:76" ht="15" x14ac:dyDescent="0.35">
      <c r="A59" s="28"/>
      <c r="S59" s="117" t="s">
        <v>355</v>
      </c>
      <c r="T59">
        <v>164.2</v>
      </c>
      <c r="U59">
        <v>26</v>
      </c>
      <c r="V59">
        <v>156.80000000000001</v>
      </c>
      <c r="W59">
        <v>26</v>
      </c>
      <c r="X59">
        <v>149.1</v>
      </c>
      <c r="Y59">
        <v>27</v>
      </c>
      <c r="Z59">
        <v>154.80000000000001</v>
      </c>
      <c r="AA59">
        <v>30</v>
      </c>
      <c r="AB59">
        <v>151.69999999999999</v>
      </c>
      <c r="AC59">
        <v>29</v>
      </c>
      <c r="AD59">
        <v>169.8</v>
      </c>
      <c r="AE59">
        <v>33</v>
      </c>
      <c r="AJ59" s="48" t="s">
        <v>333</v>
      </c>
      <c r="AK59" t="s">
        <v>69</v>
      </c>
      <c r="AL59">
        <v>178</v>
      </c>
      <c r="AM59">
        <v>26</v>
      </c>
      <c r="AN59">
        <v>130.1</v>
      </c>
      <c r="AO59">
        <v>36</v>
      </c>
      <c r="AP59">
        <v>248</v>
      </c>
      <c r="AQ59">
        <v>23</v>
      </c>
      <c r="AR59">
        <v>56.9</v>
      </c>
      <c r="AS59">
        <v>40</v>
      </c>
      <c r="AT59">
        <v>852.9</v>
      </c>
      <c r="AU59">
        <v>13</v>
      </c>
      <c r="BM59" s="271" t="s">
        <v>344</v>
      </c>
      <c r="BN59" t="s">
        <v>69</v>
      </c>
      <c r="BO59">
        <v>404</v>
      </c>
      <c r="BP59">
        <v>24</v>
      </c>
      <c r="BQ59">
        <v>269.7</v>
      </c>
      <c r="BR59">
        <v>22</v>
      </c>
      <c r="BS59">
        <v>789</v>
      </c>
      <c r="BT59">
        <v>9</v>
      </c>
      <c r="BU59">
        <v>501.4</v>
      </c>
      <c r="BV59">
        <v>18</v>
      </c>
      <c r="BW59">
        <v>25.4</v>
      </c>
      <c r="BX59">
        <v>43</v>
      </c>
    </row>
    <row r="60" spans="1:76" ht="15" x14ac:dyDescent="0.35">
      <c r="A60" s="28"/>
      <c r="S60" s="117"/>
      <c r="AJ60" s="48"/>
      <c r="AZ60" s="28" t="s">
        <v>361</v>
      </c>
      <c r="BA60" t="s">
        <v>69</v>
      </c>
      <c r="BB60">
        <v>229.6</v>
      </c>
      <c r="BC60">
        <v>24</v>
      </c>
      <c r="BD60">
        <v>203.3</v>
      </c>
      <c r="BE60">
        <v>26</v>
      </c>
      <c r="BF60">
        <v>229</v>
      </c>
      <c r="BG60">
        <v>26</v>
      </c>
      <c r="BH60">
        <v>193.8</v>
      </c>
      <c r="BI60">
        <v>22</v>
      </c>
      <c r="BJ60">
        <v>210.1</v>
      </c>
      <c r="BK60">
        <v>24</v>
      </c>
      <c r="BM60" s="49"/>
    </row>
    <row r="61" spans="1:76" ht="15" x14ac:dyDescent="0.35">
      <c r="A61" s="28"/>
      <c r="S61" s="117" t="s">
        <v>345</v>
      </c>
      <c r="T61">
        <v>150.1</v>
      </c>
      <c r="U61">
        <v>27</v>
      </c>
      <c r="V61">
        <v>150.5</v>
      </c>
      <c r="W61">
        <v>27</v>
      </c>
      <c r="X61">
        <v>153.6</v>
      </c>
      <c r="Y61">
        <v>25</v>
      </c>
      <c r="Z61">
        <v>129.30000000000001</v>
      </c>
      <c r="AA61">
        <v>33</v>
      </c>
      <c r="AB61">
        <v>148.69999999999999</v>
      </c>
      <c r="AC61">
        <v>30</v>
      </c>
      <c r="AD61">
        <v>176.5</v>
      </c>
      <c r="AE61">
        <v>30</v>
      </c>
      <c r="AJ61" s="48" t="s">
        <v>359</v>
      </c>
      <c r="AK61" t="s">
        <v>69</v>
      </c>
      <c r="AL61">
        <v>157.5</v>
      </c>
      <c r="AM61">
        <v>27</v>
      </c>
      <c r="AN61">
        <v>108.5</v>
      </c>
      <c r="AO61">
        <v>41</v>
      </c>
      <c r="AP61">
        <v>124.7</v>
      </c>
      <c r="AQ61">
        <v>30</v>
      </c>
      <c r="AR61">
        <v>101.2</v>
      </c>
      <c r="AS61">
        <v>34</v>
      </c>
      <c r="AT61">
        <v>121.5</v>
      </c>
      <c r="AU61">
        <v>38</v>
      </c>
      <c r="BM61" s="271" t="s">
        <v>347</v>
      </c>
      <c r="BN61" t="s">
        <v>69</v>
      </c>
      <c r="BO61">
        <v>370.8</v>
      </c>
      <c r="BP61">
        <v>25</v>
      </c>
      <c r="BQ61">
        <v>361.7</v>
      </c>
      <c r="BR61">
        <v>18</v>
      </c>
      <c r="BS61">
        <v>463.5</v>
      </c>
      <c r="BT61">
        <v>15</v>
      </c>
      <c r="BU61">
        <v>464.8</v>
      </c>
      <c r="BV61">
        <v>21</v>
      </c>
      <c r="BW61">
        <v>253.5</v>
      </c>
      <c r="BX61">
        <v>19</v>
      </c>
    </row>
    <row r="62" spans="1:76" ht="15" x14ac:dyDescent="0.35">
      <c r="A62" s="28"/>
      <c r="S62" s="117"/>
      <c r="AJ62" s="48"/>
      <c r="AZ62" s="28" t="s">
        <v>345</v>
      </c>
      <c r="BA62" t="s">
        <v>69</v>
      </c>
      <c r="BB62">
        <v>206.2</v>
      </c>
      <c r="BC62">
        <v>25</v>
      </c>
      <c r="BD62">
        <v>235.4</v>
      </c>
      <c r="BE62">
        <v>25</v>
      </c>
      <c r="BF62">
        <v>221.2</v>
      </c>
      <c r="BG62">
        <v>28</v>
      </c>
      <c r="BH62">
        <v>226.1</v>
      </c>
      <c r="BI62">
        <v>20</v>
      </c>
      <c r="BJ62">
        <v>248.7</v>
      </c>
      <c r="BK62">
        <v>23</v>
      </c>
      <c r="BM62" s="49"/>
    </row>
    <row r="63" spans="1:76" ht="15" x14ac:dyDescent="0.35">
      <c r="A63" s="28"/>
      <c r="S63" s="117" t="s">
        <v>362</v>
      </c>
      <c r="T63">
        <v>133.30000000000001</v>
      </c>
      <c r="U63">
        <v>28</v>
      </c>
      <c r="V63">
        <v>132.6</v>
      </c>
      <c r="W63">
        <v>28</v>
      </c>
      <c r="X63">
        <v>130.4</v>
      </c>
      <c r="Y63">
        <v>28</v>
      </c>
      <c r="Z63">
        <v>137</v>
      </c>
      <c r="AA63">
        <v>31</v>
      </c>
      <c r="AB63">
        <v>117.2</v>
      </c>
      <c r="AC63">
        <v>32</v>
      </c>
      <c r="AD63">
        <v>124.8</v>
      </c>
      <c r="AE63">
        <v>37</v>
      </c>
      <c r="AJ63" s="48" t="s">
        <v>354</v>
      </c>
      <c r="AK63" t="s">
        <v>69</v>
      </c>
      <c r="AL63">
        <v>152</v>
      </c>
      <c r="AM63">
        <v>28</v>
      </c>
      <c r="AN63">
        <v>176.3</v>
      </c>
      <c r="AO63">
        <v>31</v>
      </c>
      <c r="AP63">
        <v>196.7</v>
      </c>
      <c r="AQ63">
        <v>26</v>
      </c>
      <c r="AR63">
        <v>193</v>
      </c>
      <c r="AS63">
        <v>27</v>
      </c>
      <c r="AT63">
        <v>181.4</v>
      </c>
      <c r="AU63">
        <v>31</v>
      </c>
      <c r="BM63" s="271" t="s">
        <v>336</v>
      </c>
      <c r="BN63" t="s">
        <v>69</v>
      </c>
      <c r="BO63">
        <v>334.3</v>
      </c>
      <c r="BP63">
        <v>26</v>
      </c>
      <c r="BQ63">
        <v>427.9</v>
      </c>
      <c r="BR63">
        <v>15</v>
      </c>
      <c r="BS63">
        <v>19.600000000000001</v>
      </c>
      <c r="BT63">
        <v>50</v>
      </c>
      <c r="BU63">
        <v>834.6</v>
      </c>
      <c r="BV63">
        <v>14</v>
      </c>
      <c r="BW63">
        <v>412.3</v>
      </c>
      <c r="BX63">
        <v>16</v>
      </c>
    </row>
    <row r="64" spans="1:76" ht="15" x14ac:dyDescent="0.35">
      <c r="A64" s="28"/>
      <c r="S64" s="117"/>
      <c r="AJ64" s="48"/>
      <c r="AZ64" s="28" t="s">
        <v>354</v>
      </c>
      <c r="BA64" t="s">
        <v>69</v>
      </c>
      <c r="BB64">
        <v>196.6</v>
      </c>
      <c r="BC64">
        <v>26</v>
      </c>
      <c r="BD64">
        <v>193</v>
      </c>
      <c r="BE64">
        <v>27</v>
      </c>
      <c r="BF64">
        <v>181.4</v>
      </c>
      <c r="BG64">
        <v>31</v>
      </c>
      <c r="BH64">
        <v>194</v>
      </c>
      <c r="BI64">
        <v>21</v>
      </c>
      <c r="BJ64">
        <v>138.19999999999999</v>
      </c>
      <c r="BK64">
        <v>28</v>
      </c>
      <c r="BM64" s="49"/>
    </row>
    <row r="65" spans="1:76" ht="15" x14ac:dyDescent="0.35">
      <c r="A65" s="28"/>
      <c r="S65" s="117" t="s">
        <v>666</v>
      </c>
      <c r="T65">
        <v>119.8</v>
      </c>
      <c r="U65">
        <v>29</v>
      </c>
      <c r="V65">
        <v>132.19999999999999</v>
      </c>
      <c r="W65">
        <v>29</v>
      </c>
      <c r="X65">
        <v>192.1</v>
      </c>
      <c r="Y65">
        <v>23</v>
      </c>
      <c r="Z65">
        <v>66</v>
      </c>
      <c r="AA65">
        <v>37</v>
      </c>
      <c r="AB65">
        <v>118.3</v>
      </c>
      <c r="AC65">
        <v>31</v>
      </c>
      <c r="AD65">
        <v>115.1</v>
      </c>
      <c r="AE65">
        <v>39</v>
      </c>
      <c r="AJ65" s="48" t="s">
        <v>355</v>
      </c>
      <c r="AK65" t="s">
        <v>69</v>
      </c>
      <c r="AL65">
        <v>151.69999999999999</v>
      </c>
      <c r="AM65">
        <v>29</v>
      </c>
      <c r="AN65">
        <v>169.8</v>
      </c>
      <c r="AO65">
        <v>33</v>
      </c>
      <c r="AP65">
        <v>106.2</v>
      </c>
      <c r="AQ65">
        <v>35</v>
      </c>
      <c r="AR65">
        <v>185.9</v>
      </c>
      <c r="AS65">
        <v>28</v>
      </c>
      <c r="AT65">
        <v>189.5</v>
      </c>
      <c r="AU65">
        <v>30</v>
      </c>
      <c r="BM65" s="271" t="s">
        <v>313</v>
      </c>
      <c r="BN65" t="s">
        <v>69</v>
      </c>
      <c r="BO65">
        <v>304.2</v>
      </c>
      <c r="BP65">
        <v>27</v>
      </c>
      <c r="BQ65">
        <v>134.80000000000001</v>
      </c>
      <c r="BR65">
        <v>29</v>
      </c>
      <c r="BS65">
        <v>363.8</v>
      </c>
      <c r="BT65">
        <v>21</v>
      </c>
      <c r="BU65">
        <v>683.6</v>
      </c>
      <c r="BV65">
        <v>15</v>
      </c>
      <c r="BW65">
        <v>169.5</v>
      </c>
      <c r="BX65">
        <v>24</v>
      </c>
    </row>
    <row r="66" spans="1:76" ht="15" x14ac:dyDescent="0.35">
      <c r="A66" s="28"/>
      <c r="S66" s="117"/>
      <c r="AJ66" s="48"/>
      <c r="AZ66" s="28" t="s">
        <v>755</v>
      </c>
      <c r="BA66" t="s">
        <v>69</v>
      </c>
      <c r="BB66">
        <v>174.2</v>
      </c>
      <c r="BC66">
        <v>27</v>
      </c>
      <c r="BD66">
        <v>377.4</v>
      </c>
      <c r="BE66">
        <v>19</v>
      </c>
      <c r="BF66">
        <v>287.10000000000002</v>
      </c>
      <c r="BG66">
        <v>25</v>
      </c>
      <c r="BH66">
        <v>151.9</v>
      </c>
      <c r="BI66">
        <v>26</v>
      </c>
      <c r="BJ66">
        <v>295.5</v>
      </c>
      <c r="BK66">
        <v>20</v>
      </c>
      <c r="BM66" s="49"/>
    </row>
    <row r="67" spans="1:76" ht="15" x14ac:dyDescent="0.35">
      <c r="A67" s="28"/>
      <c r="S67" s="117" t="s">
        <v>359</v>
      </c>
      <c r="T67">
        <v>89.9</v>
      </c>
      <c r="U67">
        <v>30</v>
      </c>
      <c r="V67">
        <v>128.80000000000001</v>
      </c>
      <c r="W67">
        <v>30</v>
      </c>
      <c r="X67">
        <v>121</v>
      </c>
      <c r="Y67">
        <v>29</v>
      </c>
      <c r="Z67">
        <v>133.69999999999999</v>
      </c>
      <c r="AA67">
        <v>32</v>
      </c>
      <c r="AB67">
        <v>157.5</v>
      </c>
      <c r="AC67">
        <v>27</v>
      </c>
      <c r="AD67">
        <v>108.5</v>
      </c>
      <c r="AE67">
        <v>41</v>
      </c>
      <c r="AJ67" s="48" t="s">
        <v>345</v>
      </c>
      <c r="AK67" t="s">
        <v>69</v>
      </c>
      <c r="AL67">
        <v>148.69999999999999</v>
      </c>
      <c r="AM67">
        <v>30</v>
      </c>
      <c r="AN67">
        <v>176.5</v>
      </c>
      <c r="AO67">
        <v>30</v>
      </c>
      <c r="AP67">
        <v>206.2</v>
      </c>
      <c r="AQ67">
        <v>25</v>
      </c>
      <c r="AR67">
        <v>235.4</v>
      </c>
      <c r="AS67">
        <v>25</v>
      </c>
      <c r="AT67">
        <v>221.2</v>
      </c>
      <c r="AU67">
        <v>28</v>
      </c>
      <c r="BM67" s="271" t="s">
        <v>325</v>
      </c>
      <c r="BN67" t="s">
        <v>69</v>
      </c>
      <c r="BO67">
        <v>269.5</v>
      </c>
      <c r="BP67">
        <v>28</v>
      </c>
      <c r="BQ67">
        <v>36.700000000000003</v>
      </c>
      <c r="BR67">
        <v>45</v>
      </c>
      <c r="BS67">
        <v>61.7</v>
      </c>
      <c r="BT67">
        <v>36</v>
      </c>
      <c r="BU67">
        <v>79.099999999999994</v>
      </c>
      <c r="BV67">
        <v>44</v>
      </c>
      <c r="BW67">
        <v>148.30000000000001</v>
      </c>
      <c r="BX67">
        <v>27</v>
      </c>
    </row>
    <row r="68" spans="1:76" ht="15" x14ac:dyDescent="0.35">
      <c r="A68" s="28"/>
      <c r="S68" s="117"/>
      <c r="AJ68" s="48"/>
      <c r="AZ68" s="28" t="s">
        <v>350</v>
      </c>
      <c r="BA68" t="s">
        <v>69</v>
      </c>
      <c r="BB68">
        <v>150.19999999999999</v>
      </c>
      <c r="BC68">
        <v>28</v>
      </c>
      <c r="BD68">
        <v>107.8</v>
      </c>
      <c r="BE68">
        <v>33</v>
      </c>
      <c r="BF68">
        <v>139.30000000000001</v>
      </c>
      <c r="BG68">
        <v>36</v>
      </c>
      <c r="BH68">
        <v>55.6</v>
      </c>
      <c r="BI68">
        <v>40</v>
      </c>
      <c r="BJ68">
        <v>122</v>
      </c>
      <c r="BK68">
        <v>29</v>
      </c>
      <c r="BM68" s="49"/>
    </row>
    <row r="69" spans="1:76" ht="15" x14ac:dyDescent="0.35">
      <c r="A69" s="28"/>
      <c r="S69" s="117" t="s">
        <v>327</v>
      </c>
      <c r="T69">
        <v>84.3</v>
      </c>
      <c r="U69">
        <v>31</v>
      </c>
      <c r="V69">
        <v>92.8</v>
      </c>
      <c r="W69">
        <v>31</v>
      </c>
      <c r="X69">
        <v>43</v>
      </c>
      <c r="Y69">
        <v>39</v>
      </c>
      <c r="Z69">
        <v>47.9</v>
      </c>
      <c r="AA69">
        <v>44</v>
      </c>
      <c r="AB69">
        <v>46.1</v>
      </c>
      <c r="AC69">
        <v>46</v>
      </c>
      <c r="AD69">
        <v>66</v>
      </c>
      <c r="AE69">
        <v>50</v>
      </c>
      <c r="AJ69" s="48" t="s">
        <v>666</v>
      </c>
      <c r="AK69" t="s">
        <v>69</v>
      </c>
      <c r="AL69">
        <v>118.3</v>
      </c>
      <c r="AM69">
        <v>31</v>
      </c>
      <c r="AN69">
        <v>115.1</v>
      </c>
      <c r="AO69">
        <v>39</v>
      </c>
      <c r="AP69">
        <v>82.2</v>
      </c>
      <c r="AQ69">
        <v>38</v>
      </c>
      <c r="AR69">
        <v>125.5</v>
      </c>
      <c r="AS69">
        <v>31</v>
      </c>
      <c r="AT69">
        <v>87.7</v>
      </c>
      <c r="AU69">
        <v>43</v>
      </c>
      <c r="BM69" s="271" t="s">
        <v>361</v>
      </c>
      <c r="BN69" t="s">
        <v>69</v>
      </c>
      <c r="BO69">
        <v>218.7</v>
      </c>
      <c r="BP69">
        <v>29</v>
      </c>
      <c r="BQ69">
        <v>229.6</v>
      </c>
      <c r="BR69">
        <v>24</v>
      </c>
      <c r="BS69">
        <v>203.3</v>
      </c>
      <c r="BT69">
        <v>26</v>
      </c>
      <c r="BU69">
        <v>229</v>
      </c>
      <c r="BV69">
        <v>26</v>
      </c>
      <c r="BW69">
        <v>193.8</v>
      </c>
      <c r="BX69">
        <v>22</v>
      </c>
    </row>
    <row r="70" spans="1:76" ht="15" x14ac:dyDescent="0.35">
      <c r="A70" s="28"/>
      <c r="S70" s="117"/>
      <c r="AJ70" s="48"/>
      <c r="AZ70" s="28" t="s">
        <v>313</v>
      </c>
      <c r="BA70" t="s">
        <v>69</v>
      </c>
      <c r="BB70">
        <v>134.80000000000001</v>
      </c>
      <c r="BC70">
        <v>29</v>
      </c>
      <c r="BD70">
        <v>363.8</v>
      </c>
      <c r="BE70">
        <v>21</v>
      </c>
      <c r="BF70">
        <v>683.6</v>
      </c>
      <c r="BG70">
        <v>15</v>
      </c>
      <c r="BH70">
        <v>169.5</v>
      </c>
      <c r="BI70">
        <v>24</v>
      </c>
      <c r="BJ70">
        <v>447.7</v>
      </c>
      <c r="BK70">
        <v>15</v>
      </c>
      <c r="BM70" s="49"/>
    </row>
    <row r="71" spans="1:76" ht="15" x14ac:dyDescent="0.35">
      <c r="A71" s="28"/>
      <c r="S71" s="117" t="s">
        <v>755</v>
      </c>
      <c r="T71">
        <v>78.5</v>
      </c>
      <c r="U71">
        <v>32</v>
      </c>
      <c r="V71">
        <v>79.099999999999994</v>
      </c>
      <c r="W71">
        <v>32</v>
      </c>
      <c r="X71">
        <v>166.7</v>
      </c>
      <c r="Y71">
        <v>24</v>
      </c>
      <c r="Z71">
        <v>241.9</v>
      </c>
      <c r="AA71">
        <v>23</v>
      </c>
      <c r="AB71">
        <v>266.89999999999998</v>
      </c>
      <c r="AC71">
        <v>22</v>
      </c>
      <c r="AD71">
        <v>459</v>
      </c>
      <c r="AE71">
        <v>22</v>
      </c>
      <c r="AJ71" s="48" t="s">
        <v>362</v>
      </c>
      <c r="AK71" t="s">
        <v>69</v>
      </c>
      <c r="AL71">
        <v>117.2</v>
      </c>
      <c r="AM71">
        <v>32</v>
      </c>
      <c r="AN71">
        <v>124.8</v>
      </c>
      <c r="AO71">
        <v>37</v>
      </c>
      <c r="AP71">
        <v>122.9</v>
      </c>
      <c r="AQ71">
        <v>31</v>
      </c>
      <c r="AR71">
        <v>132.9</v>
      </c>
      <c r="AS71">
        <v>30</v>
      </c>
      <c r="AT71">
        <v>113.3</v>
      </c>
      <c r="AU71">
        <v>39</v>
      </c>
      <c r="BM71" s="271" t="s">
        <v>345</v>
      </c>
      <c r="BN71" t="s">
        <v>69</v>
      </c>
      <c r="BO71">
        <v>176.5</v>
      </c>
      <c r="BP71">
        <v>30</v>
      </c>
      <c r="BQ71">
        <v>206.2</v>
      </c>
      <c r="BR71">
        <v>25</v>
      </c>
      <c r="BS71">
        <v>235.4</v>
      </c>
      <c r="BT71">
        <v>25</v>
      </c>
      <c r="BU71">
        <v>221.2</v>
      </c>
      <c r="BV71">
        <v>28</v>
      </c>
      <c r="BW71">
        <v>226.1</v>
      </c>
      <c r="BX71">
        <v>20</v>
      </c>
    </row>
    <row r="72" spans="1:76" ht="15" x14ac:dyDescent="0.35">
      <c r="A72" s="28"/>
      <c r="S72" s="117"/>
      <c r="AJ72" s="48"/>
      <c r="AZ72" s="28" t="s">
        <v>359</v>
      </c>
      <c r="BA72" t="s">
        <v>69</v>
      </c>
      <c r="BB72">
        <v>124.7</v>
      </c>
      <c r="BC72">
        <v>30</v>
      </c>
      <c r="BD72">
        <v>101.2</v>
      </c>
      <c r="BE72">
        <v>34</v>
      </c>
      <c r="BF72">
        <v>121.5</v>
      </c>
      <c r="BG72">
        <v>38</v>
      </c>
      <c r="BH72">
        <v>118.7</v>
      </c>
      <c r="BI72">
        <v>30</v>
      </c>
      <c r="BJ72">
        <v>110.1</v>
      </c>
      <c r="BK72">
        <v>31</v>
      </c>
      <c r="BM72" s="49"/>
    </row>
    <row r="73" spans="1:76" ht="15" x14ac:dyDescent="0.35">
      <c r="A73" s="28"/>
      <c r="S73" s="117" t="s">
        <v>353</v>
      </c>
      <c r="T73">
        <v>68.7</v>
      </c>
      <c r="U73">
        <v>33</v>
      </c>
      <c r="V73">
        <v>75.599999999999994</v>
      </c>
      <c r="W73">
        <v>33</v>
      </c>
      <c r="X73">
        <v>86.8</v>
      </c>
      <c r="Y73">
        <v>32</v>
      </c>
      <c r="Z73">
        <v>182</v>
      </c>
      <c r="AA73">
        <v>29</v>
      </c>
      <c r="AB73">
        <v>84.3</v>
      </c>
      <c r="AC73">
        <v>36</v>
      </c>
      <c r="AD73">
        <v>0</v>
      </c>
      <c r="AE73">
        <v>0</v>
      </c>
      <c r="AJ73" s="48" t="s">
        <v>344</v>
      </c>
      <c r="AK73" t="s">
        <v>69</v>
      </c>
      <c r="AL73">
        <v>112.2</v>
      </c>
      <c r="AM73">
        <v>33</v>
      </c>
      <c r="AN73">
        <v>404</v>
      </c>
      <c r="AO73">
        <v>24</v>
      </c>
      <c r="AP73">
        <v>269.7</v>
      </c>
      <c r="AQ73">
        <v>22</v>
      </c>
      <c r="AR73">
        <v>789</v>
      </c>
      <c r="AS73">
        <v>9</v>
      </c>
      <c r="AT73">
        <v>501.4</v>
      </c>
      <c r="AU73">
        <v>18</v>
      </c>
      <c r="BM73" s="271" t="s">
        <v>354</v>
      </c>
      <c r="BN73" t="s">
        <v>69</v>
      </c>
      <c r="BO73">
        <v>176.3</v>
      </c>
      <c r="BP73">
        <v>31</v>
      </c>
      <c r="BQ73">
        <v>196.7</v>
      </c>
      <c r="BR73">
        <v>26</v>
      </c>
      <c r="BS73">
        <v>193</v>
      </c>
      <c r="BT73">
        <v>27</v>
      </c>
      <c r="BU73">
        <v>181.4</v>
      </c>
      <c r="BV73">
        <v>31</v>
      </c>
      <c r="BW73">
        <v>194</v>
      </c>
      <c r="BX73">
        <v>21</v>
      </c>
    </row>
    <row r="74" spans="1:76" ht="15" x14ac:dyDescent="0.35">
      <c r="A74" s="28"/>
      <c r="S74" s="117"/>
      <c r="AJ74" s="48"/>
      <c r="AZ74" s="28" t="s">
        <v>362</v>
      </c>
      <c r="BA74" t="s">
        <v>69</v>
      </c>
      <c r="BB74">
        <v>122.8</v>
      </c>
      <c r="BC74">
        <v>31</v>
      </c>
      <c r="BD74">
        <v>132.9</v>
      </c>
      <c r="BE74">
        <v>30</v>
      </c>
      <c r="BF74">
        <v>113.3</v>
      </c>
      <c r="BG74">
        <v>39</v>
      </c>
      <c r="BH74">
        <v>135.30000000000001</v>
      </c>
      <c r="BI74">
        <v>29</v>
      </c>
      <c r="BJ74">
        <v>153.80000000000001</v>
      </c>
      <c r="BK74">
        <v>27</v>
      </c>
      <c r="BM74" s="49"/>
    </row>
    <row r="75" spans="1:76" ht="15" x14ac:dyDescent="0.35">
      <c r="A75" s="28"/>
      <c r="S75" s="117" t="s">
        <v>754</v>
      </c>
      <c r="T75">
        <v>63.4</v>
      </c>
      <c r="U75">
        <v>34</v>
      </c>
      <c r="V75">
        <v>68.3</v>
      </c>
      <c r="W75">
        <v>34</v>
      </c>
      <c r="X75">
        <v>0</v>
      </c>
      <c r="Y75">
        <v>0</v>
      </c>
      <c r="Z75">
        <v>228</v>
      </c>
      <c r="AA75">
        <v>24</v>
      </c>
      <c r="AB75">
        <v>56.8</v>
      </c>
      <c r="AC75">
        <v>42</v>
      </c>
      <c r="AD75">
        <v>541.6</v>
      </c>
      <c r="AE75">
        <v>18</v>
      </c>
      <c r="AJ75" s="48" t="s">
        <v>330</v>
      </c>
      <c r="AK75" t="s">
        <v>69</v>
      </c>
      <c r="AL75">
        <v>108.6</v>
      </c>
      <c r="AM75">
        <v>34</v>
      </c>
      <c r="AN75">
        <v>173.3</v>
      </c>
      <c r="AO75">
        <v>32</v>
      </c>
      <c r="AP75">
        <v>46.9</v>
      </c>
      <c r="AQ75">
        <v>41</v>
      </c>
      <c r="AR75">
        <v>32.799999999999997</v>
      </c>
      <c r="AS75">
        <v>46</v>
      </c>
      <c r="AT75">
        <v>103.8</v>
      </c>
      <c r="AU75">
        <v>40</v>
      </c>
      <c r="BM75" s="271" t="s">
        <v>330</v>
      </c>
      <c r="BN75" t="s">
        <v>69</v>
      </c>
      <c r="BO75">
        <v>173.3</v>
      </c>
      <c r="BP75">
        <v>32</v>
      </c>
      <c r="BQ75">
        <v>46.9</v>
      </c>
      <c r="BR75">
        <v>41</v>
      </c>
      <c r="BS75">
        <v>32.799999999999997</v>
      </c>
      <c r="BT75">
        <v>46</v>
      </c>
      <c r="BU75">
        <v>103.8</v>
      </c>
      <c r="BV75">
        <v>40</v>
      </c>
      <c r="BW75">
        <v>67.900000000000006</v>
      </c>
      <c r="BX75">
        <v>37</v>
      </c>
    </row>
    <row r="76" spans="1:76" ht="15" x14ac:dyDescent="0.35">
      <c r="A76" s="28"/>
      <c r="S76" s="117"/>
      <c r="AJ76" s="48"/>
      <c r="AZ76" s="28" t="s">
        <v>758</v>
      </c>
      <c r="BA76" t="s">
        <v>69</v>
      </c>
      <c r="BB76">
        <v>118.6</v>
      </c>
      <c r="BC76">
        <v>32</v>
      </c>
      <c r="BD76">
        <v>339.4</v>
      </c>
      <c r="BE76">
        <v>23</v>
      </c>
      <c r="BF76">
        <v>500</v>
      </c>
      <c r="BG76">
        <v>19</v>
      </c>
      <c r="BH76">
        <v>263.2</v>
      </c>
      <c r="BI76">
        <v>18</v>
      </c>
      <c r="BJ76">
        <v>344.6</v>
      </c>
      <c r="BK76">
        <v>19</v>
      </c>
      <c r="BM76" s="49"/>
    </row>
    <row r="77" spans="1:76" ht="15" x14ac:dyDescent="0.35">
      <c r="A77" s="28"/>
      <c r="S77" s="117" t="s">
        <v>314</v>
      </c>
      <c r="T77">
        <v>54.9</v>
      </c>
      <c r="U77">
        <v>35</v>
      </c>
      <c r="V77">
        <v>67.599999999999994</v>
      </c>
      <c r="W77">
        <v>35</v>
      </c>
      <c r="X77">
        <v>85.9</v>
      </c>
      <c r="Y77">
        <v>33</v>
      </c>
      <c r="Z77">
        <v>52.1</v>
      </c>
      <c r="AA77">
        <v>43</v>
      </c>
      <c r="AB77">
        <v>70.599999999999994</v>
      </c>
      <c r="AC77">
        <v>41</v>
      </c>
      <c r="AD77">
        <v>61</v>
      </c>
      <c r="AE77">
        <v>53</v>
      </c>
      <c r="AJ77" s="48" t="s">
        <v>350</v>
      </c>
      <c r="AK77" t="s">
        <v>69</v>
      </c>
      <c r="AL77">
        <v>103.3</v>
      </c>
      <c r="AM77">
        <v>35</v>
      </c>
      <c r="AN77">
        <v>95.4</v>
      </c>
      <c r="AO77">
        <v>44</v>
      </c>
      <c r="AP77">
        <v>150.19999999999999</v>
      </c>
      <c r="AQ77">
        <v>28</v>
      </c>
      <c r="AR77">
        <v>107.8</v>
      </c>
      <c r="AS77">
        <v>33</v>
      </c>
      <c r="AT77">
        <v>139.30000000000001</v>
      </c>
      <c r="AU77">
        <v>36</v>
      </c>
      <c r="BM77" s="271" t="s">
        <v>355</v>
      </c>
      <c r="BN77" t="s">
        <v>69</v>
      </c>
      <c r="BO77">
        <v>169.8</v>
      </c>
      <c r="BP77">
        <v>33</v>
      </c>
      <c r="BQ77">
        <v>106.2</v>
      </c>
      <c r="BR77">
        <v>35</v>
      </c>
      <c r="BS77">
        <v>185.9</v>
      </c>
      <c r="BT77">
        <v>28</v>
      </c>
      <c r="BU77">
        <v>189.5</v>
      </c>
      <c r="BV77">
        <v>30</v>
      </c>
      <c r="BW77">
        <v>177.4</v>
      </c>
      <c r="BX77">
        <v>23</v>
      </c>
    </row>
    <row r="78" spans="1:76" ht="15" x14ac:dyDescent="0.35">
      <c r="A78" s="28"/>
      <c r="S78" s="117"/>
      <c r="AJ78" s="48"/>
      <c r="AZ78" s="28" t="s">
        <v>756</v>
      </c>
      <c r="BA78" t="s">
        <v>69</v>
      </c>
      <c r="BB78">
        <v>113.2</v>
      </c>
      <c r="BC78">
        <v>33</v>
      </c>
      <c r="BD78">
        <v>1763.8</v>
      </c>
      <c r="BE78">
        <v>5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M78" s="49"/>
    </row>
    <row r="79" spans="1:76" ht="15" x14ac:dyDescent="0.35">
      <c r="A79" s="28"/>
      <c r="S79" s="117" t="s">
        <v>346</v>
      </c>
      <c r="T79">
        <v>50</v>
      </c>
      <c r="U79">
        <v>36</v>
      </c>
      <c r="V79">
        <v>57.1</v>
      </c>
      <c r="W79">
        <v>36</v>
      </c>
      <c r="X79">
        <v>42.6</v>
      </c>
      <c r="Y79">
        <v>40</v>
      </c>
      <c r="Z79">
        <v>26.6</v>
      </c>
      <c r="AA79">
        <v>54</v>
      </c>
      <c r="AB79">
        <v>52.2</v>
      </c>
      <c r="AC79">
        <v>45</v>
      </c>
      <c r="AD79">
        <v>692.5</v>
      </c>
      <c r="AE79">
        <v>14</v>
      </c>
      <c r="AJ79" s="48" t="s">
        <v>353</v>
      </c>
      <c r="AK79" t="s">
        <v>69</v>
      </c>
      <c r="AL79">
        <v>84.3</v>
      </c>
      <c r="AM79">
        <v>36</v>
      </c>
      <c r="AN79">
        <v>0</v>
      </c>
      <c r="AO79">
        <v>0</v>
      </c>
      <c r="AP79">
        <v>80.7</v>
      </c>
      <c r="AQ79">
        <v>39</v>
      </c>
      <c r="AR79">
        <v>121.3</v>
      </c>
      <c r="AS79">
        <v>32</v>
      </c>
      <c r="AT79">
        <v>139</v>
      </c>
      <c r="AU79">
        <v>37</v>
      </c>
      <c r="BM79" s="271" t="s">
        <v>759</v>
      </c>
      <c r="BN79" t="s">
        <v>69</v>
      </c>
      <c r="BO79">
        <v>169.7</v>
      </c>
      <c r="BP79">
        <v>34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11</v>
      </c>
      <c r="BX79">
        <v>54</v>
      </c>
    </row>
    <row r="80" spans="1:76" ht="15" x14ac:dyDescent="0.35">
      <c r="A80" s="28"/>
      <c r="S80" s="117"/>
      <c r="AJ80" s="48"/>
      <c r="AZ80" s="28" t="s">
        <v>358</v>
      </c>
      <c r="BA80" t="s">
        <v>69</v>
      </c>
      <c r="BB80">
        <v>108</v>
      </c>
      <c r="BC80">
        <v>34</v>
      </c>
      <c r="BD80">
        <v>78.099999999999994</v>
      </c>
      <c r="BE80">
        <v>35</v>
      </c>
      <c r="BF80">
        <v>78.2</v>
      </c>
      <c r="BG80">
        <v>45</v>
      </c>
      <c r="BH80">
        <v>95.3</v>
      </c>
      <c r="BI80">
        <v>33</v>
      </c>
      <c r="BJ80">
        <v>99.8</v>
      </c>
      <c r="BK80">
        <v>33</v>
      </c>
      <c r="BM80" s="49"/>
    </row>
    <row r="81" spans="1:76" ht="15" x14ac:dyDescent="0.35">
      <c r="A81" s="28"/>
      <c r="S81" s="117" t="s">
        <v>335</v>
      </c>
      <c r="T81">
        <v>47.9</v>
      </c>
      <c r="U81">
        <v>37</v>
      </c>
      <c r="V81">
        <v>52.7</v>
      </c>
      <c r="W81">
        <v>37</v>
      </c>
      <c r="X81">
        <v>62.6</v>
      </c>
      <c r="Y81">
        <v>34</v>
      </c>
      <c r="Z81">
        <v>53.7</v>
      </c>
      <c r="AA81">
        <v>42</v>
      </c>
      <c r="AB81">
        <v>72.2</v>
      </c>
      <c r="AC81">
        <v>39</v>
      </c>
      <c r="AD81">
        <v>16.100000000000001</v>
      </c>
      <c r="AE81">
        <v>62</v>
      </c>
      <c r="AJ81" s="48" t="s">
        <v>760</v>
      </c>
      <c r="AK81" t="s">
        <v>69</v>
      </c>
      <c r="AL81">
        <v>80.7</v>
      </c>
      <c r="AM81">
        <v>37</v>
      </c>
      <c r="AN81">
        <v>76</v>
      </c>
      <c r="AO81">
        <v>47</v>
      </c>
      <c r="AP81">
        <v>0</v>
      </c>
      <c r="AQ81">
        <v>0</v>
      </c>
      <c r="AR81">
        <v>0</v>
      </c>
      <c r="AS81">
        <v>0</v>
      </c>
      <c r="AT81">
        <v>43</v>
      </c>
      <c r="AU81">
        <v>51</v>
      </c>
      <c r="BM81" s="271" t="s">
        <v>761</v>
      </c>
      <c r="BN81" t="s">
        <v>69</v>
      </c>
      <c r="BO81">
        <v>142.80000000000001</v>
      </c>
      <c r="BP81">
        <v>35</v>
      </c>
      <c r="BQ81">
        <v>25.3</v>
      </c>
      <c r="BR81">
        <v>48</v>
      </c>
      <c r="BS81">
        <v>0</v>
      </c>
      <c r="BT81">
        <v>0</v>
      </c>
      <c r="BU81">
        <v>4.7</v>
      </c>
      <c r="BV81">
        <v>76</v>
      </c>
      <c r="BW81">
        <v>0</v>
      </c>
      <c r="BX81">
        <v>0</v>
      </c>
    </row>
    <row r="82" spans="1:76" ht="15" x14ac:dyDescent="0.35">
      <c r="A82" s="28"/>
      <c r="S82" s="117"/>
      <c r="AJ82" s="48"/>
      <c r="AZ82" s="28" t="s">
        <v>355</v>
      </c>
      <c r="BA82" t="s">
        <v>69</v>
      </c>
      <c r="BB82">
        <v>106.2</v>
      </c>
      <c r="BC82">
        <v>35</v>
      </c>
      <c r="BD82">
        <v>185.9</v>
      </c>
      <c r="BE82">
        <v>28</v>
      </c>
      <c r="BF82">
        <v>189.5</v>
      </c>
      <c r="BG82">
        <v>30</v>
      </c>
      <c r="BH82">
        <v>177.4</v>
      </c>
      <c r="BI82">
        <v>23</v>
      </c>
      <c r="BJ82">
        <v>184.4</v>
      </c>
      <c r="BK82">
        <v>26</v>
      </c>
      <c r="BM82" s="49"/>
    </row>
    <row r="83" spans="1:76" ht="15" x14ac:dyDescent="0.35">
      <c r="A83" s="28"/>
      <c r="S83" s="117" t="s">
        <v>323</v>
      </c>
      <c r="T83">
        <v>46.6</v>
      </c>
      <c r="U83">
        <v>38</v>
      </c>
      <c r="V83">
        <v>52.5</v>
      </c>
      <c r="W83">
        <v>38</v>
      </c>
      <c r="X83">
        <v>52.5</v>
      </c>
      <c r="Y83">
        <v>37</v>
      </c>
      <c r="Z83">
        <v>208.9</v>
      </c>
      <c r="AA83">
        <v>26</v>
      </c>
      <c r="AB83">
        <v>571.79999999999995</v>
      </c>
      <c r="AC83">
        <v>11</v>
      </c>
      <c r="AD83">
        <v>1078.4000000000001</v>
      </c>
      <c r="AE83">
        <v>7</v>
      </c>
      <c r="AJ83" s="48" t="s">
        <v>358</v>
      </c>
      <c r="AK83" t="s">
        <v>69</v>
      </c>
      <c r="AL83">
        <v>72.3</v>
      </c>
      <c r="AM83">
        <v>38</v>
      </c>
      <c r="AN83">
        <v>113.8</v>
      </c>
      <c r="AO83">
        <v>40</v>
      </c>
      <c r="AP83">
        <v>108</v>
      </c>
      <c r="AQ83">
        <v>34</v>
      </c>
      <c r="AR83">
        <v>78.099999999999994</v>
      </c>
      <c r="AS83">
        <v>35</v>
      </c>
      <c r="AT83">
        <v>78.2</v>
      </c>
      <c r="AU83">
        <v>45</v>
      </c>
      <c r="BM83" s="271" t="s">
        <v>333</v>
      </c>
      <c r="BN83" t="s">
        <v>69</v>
      </c>
      <c r="BO83">
        <v>130.1</v>
      </c>
      <c r="BP83">
        <v>36</v>
      </c>
      <c r="BQ83">
        <v>248</v>
      </c>
      <c r="BR83">
        <v>23</v>
      </c>
      <c r="BS83">
        <v>56.9</v>
      </c>
      <c r="BT83">
        <v>40</v>
      </c>
      <c r="BU83">
        <v>852.9</v>
      </c>
      <c r="BV83">
        <v>13</v>
      </c>
      <c r="BW83">
        <v>159.80000000000001</v>
      </c>
      <c r="BX83">
        <v>25</v>
      </c>
    </row>
    <row r="84" spans="1:76" ht="15" x14ac:dyDescent="0.35">
      <c r="A84" s="28"/>
      <c r="S84" s="117"/>
      <c r="AJ84" s="48"/>
      <c r="AZ84" s="28" t="s">
        <v>339</v>
      </c>
      <c r="BA84" t="s">
        <v>69</v>
      </c>
      <c r="BB84">
        <v>100.6</v>
      </c>
      <c r="BC84">
        <v>36</v>
      </c>
      <c r="BD84">
        <v>284.60000000000002</v>
      </c>
      <c r="BE84">
        <v>24</v>
      </c>
      <c r="BF84">
        <v>490.4</v>
      </c>
      <c r="BG84">
        <v>20</v>
      </c>
      <c r="BH84">
        <v>95.2</v>
      </c>
      <c r="BI84">
        <v>34</v>
      </c>
      <c r="BJ84">
        <v>279.60000000000002</v>
      </c>
      <c r="BK84">
        <v>21</v>
      </c>
      <c r="BM84" s="49"/>
    </row>
    <row r="85" spans="1:76" ht="15" x14ac:dyDescent="0.35">
      <c r="A85" s="28"/>
      <c r="S85" s="117" t="s">
        <v>339</v>
      </c>
      <c r="T85">
        <v>41.8</v>
      </c>
      <c r="U85">
        <v>39</v>
      </c>
      <c r="V85">
        <v>44.4</v>
      </c>
      <c r="W85">
        <v>39</v>
      </c>
      <c r="X85">
        <v>54.6</v>
      </c>
      <c r="Y85">
        <v>36</v>
      </c>
      <c r="Z85">
        <v>45.9</v>
      </c>
      <c r="AA85">
        <v>47</v>
      </c>
      <c r="AB85">
        <v>250.7</v>
      </c>
      <c r="AC85">
        <v>24</v>
      </c>
      <c r="AD85">
        <v>563.5</v>
      </c>
      <c r="AE85">
        <v>17</v>
      </c>
      <c r="AJ85" s="48" t="s">
        <v>335</v>
      </c>
      <c r="AK85" t="s">
        <v>69</v>
      </c>
      <c r="AL85">
        <v>72.2</v>
      </c>
      <c r="AM85">
        <v>39</v>
      </c>
      <c r="AN85">
        <v>16.100000000000001</v>
      </c>
      <c r="AO85">
        <v>62</v>
      </c>
      <c r="AP85">
        <v>10.9</v>
      </c>
      <c r="AQ85">
        <v>54</v>
      </c>
      <c r="AR85">
        <v>16.100000000000001</v>
      </c>
      <c r="AS85">
        <v>54</v>
      </c>
      <c r="AT85">
        <v>23.4</v>
      </c>
      <c r="AU85">
        <v>57</v>
      </c>
      <c r="BM85" s="271" t="s">
        <v>362</v>
      </c>
      <c r="BN85" t="s">
        <v>69</v>
      </c>
      <c r="BO85">
        <v>124.8</v>
      </c>
      <c r="BP85">
        <v>37</v>
      </c>
      <c r="BQ85">
        <v>122.9</v>
      </c>
      <c r="BR85">
        <v>31</v>
      </c>
      <c r="BS85">
        <v>132.9</v>
      </c>
      <c r="BT85">
        <v>30</v>
      </c>
      <c r="BU85">
        <v>113.3</v>
      </c>
      <c r="BV85">
        <v>39</v>
      </c>
      <c r="BW85">
        <v>135.30000000000001</v>
      </c>
      <c r="BX85">
        <v>29</v>
      </c>
    </row>
    <row r="86" spans="1:76" ht="15" x14ac:dyDescent="0.35">
      <c r="A86" s="28"/>
      <c r="S86" s="117"/>
      <c r="AJ86" s="48"/>
      <c r="AZ86" s="28" t="s">
        <v>337</v>
      </c>
      <c r="BA86" t="s">
        <v>69</v>
      </c>
      <c r="BB86">
        <v>86.3</v>
      </c>
      <c r="BC86">
        <v>37</v>
      </c>
      <c r="BD86">
        <v>6.6</v>
      </c>
      <c r="BE86">
        <v>59</v>
      </c>
      <c r="BF86">
        <v>60.8</v>
      </c>
      <c r="BG86">
        <v>48</v>
      </c>
      <c r="BH86">
        <v>16.600000000000001</v>
      </c>
      <c r="BI86">
        <v>53</v>
      </c>
      <c r="BJ86">
        <v>45</v>
      </c>
      <c r="BK86">
        <v>43</v>
      </c>
      <c r="BM86" s="49"/>
    </row>
    <row r="87" spans="1:76" ht="15" x14ac:dyDescent="0.35">
      <c r="A87" s="28"/>
      <c r="S87" s="117" t="s">
        <v>356</v>
      </c>
      <c r="T87">
        <v>41.5</v>
      </c>
      <c r="U87">
        <v>40</v>
      </c>
      <c r="V87">
        <v>43.2</v>
      </c>
      <c r="W87">
        <v>40</v>
      </c>
      <c r="X87">
        <v>43.2</v>
      </c>
      <c r="Y87">
        <v>38</v>
      </c>
      <c r="Z87">
        <v>33.200000000000003</v>
      </c>
      <c r="AA87">
        <v>51</v>
      </c>
      <c r="AB87">
        <v>42.5</v>
      </c>
      <c r="AC87">
        <v>49</v>
      </c>
      <c r="AD87">
        <v>37.5</v>
      </c>
      <c r="AE87">
        <v>56</v>
      </c>
      <c r="AJ87" s="48" t="s">
        <v>309</v>
      </c>
      <c r="AK87" t="s">
        <v>69</v>
      </c>
      <c r="AL87">
        <v>70.7</v>
      </c>
      <c r="AM87">
        <v>40</v>
      </c>
      <c r="AN87">
        <v>102.8</v>
      </c>
      <c r="AO87">
        <v>43</v>
      </c>
      <c r="AP87">
        <v>22.6</v>
      </c>
      <c r="AQ87">
        <v>49</v>
      </c>
      <c r="AR87">
        <v>49</v>
      </c>
      <c r="AS87">
        <v>43</v>
      </c>
      <c r="AT87">
        <v>68.599999999999994</v>
      </c>
      <c r="AU87">
        <v>46</v>
      </c>
      <c r="BM87" s="271" t="s">
        <v>317</v>
      </c>
      <c r="BN87" t="s">
        <v>69</v>
      </c>
      <c r="BO87">
        <v>120.7</v>
      </c>
      <c r="BP87">
        <v>38</v>
      </c>
      <c r="BQ87">
        <v>290.8</v>
      </c>
      <c r="BR87">
        <v>21</v>
      </c>
      <c r="BS87">
        <v>171.1</v>
      </c>
      <c r="BT87">
        <v>29</v>
      </c>
      <c r="BU87">
        <v>11.1</v>
      </c>
      <c r="BV87">
        <v>66</v>
      </c>
      <c r="BW87">
        <v>59.7</v>
      </c>
      <c r="BX87">
        <v>39</v>
      </c>
    </row>
    <row r="88" spans="1:76" ht="15" x14ac:dyDescent="0.35">
      <c r="A88" s="28"/>
      <c r="S88" s="117"/>
      <c r="AJ88" s="48"/>
      <c r="AZ88" s="28" t="s">
        <v>666</v>
      </c>
      <c r="BA88" t="s">
        <v>69</v>
      </c>
      <c r="BB88">
        <v>82.2</v>
      </c>
      <c r="BC88">
        <v>38</v>
      </c>
      <c r="BD88">
        <v>125.5</v>
      </c>
      <c r="BE88">
        <v>31</v>
      </c>
      <c r="BF88">
        <v>87.7</v>
      </c>
      <c r="BG88">
        <v>43</v>
      </c>
      <c r="BH88">
        <v>113.8</v>
      </c>
      <c r="BI88">
        <v>31</v>
      </c>
      <c r="BJ88">
        <v>0</v>
      </c>
      <c r="BK88">
        <v>0</v>
      </c>
      <c r="BM88" s="49"/>
    </row>
    <row r="89" spans="1:76" ht="15" x14ac:dyDescent="0.35">
      <c r="A89" s="28"/>
      <c r="S89" s="117" t="s">
        <v>762</v>
      </c>
      <c r="T89">
        <v>39.4</v>
      </c>
      <c r="U89">
        <v>41</v>
      </c>
      <c r="V89">
        <v>36.6</v>
      </c>
      <c r="W89">
        <v>41</v>
      </c>
      <c r="X89">
        <v>33.6</v>
      </c>
      <c r="Y89">
        <v>41</v>
      </c>
      <c r="Z89">
        <v>16.100000000000001</v>
      </c>
      <c r="AA89">
        <v>58</v>
      </c>
      <c r="AB89">
        <v>0</v>
      </c>
      <c r="AC89">
        <v>0</v>
      </c>
      <c r="AD89">
        <v>7.4</v>
      </c>
      <c r="AE89">
        <v>67</v>
      </c>
      <c r="AJ89" s="48" t="s">
        <v>314</v>
      </c>
      <c r="AK89" t="s">
        <v>69</v>
      </c>
      <c r="AL89">
        <v>70.599999999999994</v>
      </c>
      <c r="AM89">
        <v>41</v>
      </c>
      <c r="AN89">
        <v>61</v>
      </c>
      <c r="AO89">
        <v>53</v>
      </c>
      <c r="AP89">
        <v>43.3</v>
      </c>
      <c r="AQ89">
        <v>42</v>
      </c>
      <c r="AR89">
        <v>52.7</v>
      </c>
      <c r="AS89">
        <v>42</v>
      </c>
      <c r="AT89">
        <v>152.1</v>
      </c>
      <c r="AU89">
        <v>33</v>
      </c>
      <c r="BM89" s="271" t="s">
        <v>666</v>
      </c>
      <c r="BN89" t="s">
        <v>69</v>
      </c>
      <c r="BO89">
        <v>115.1</v>
      </c>
      <c r="BP89">
        <v>39</v>
      </c>
      <c r="BQ89">
        <v>82.2</v>
      </c>
      <c r="BR89">
        <v>38</v>
      </c>
      <c r="BS89">
        <v>125.5</v>
      </c>
      <c r="BT89">
        <v>31</v>
      </c>
      <c r="BU89">
        <v>87.7</v>
      </c>
      <c r="BV89">
        <v>43</v>
      </c>
      <c r="BW89">
        <v>113.8</v>
      </c>
      <c r="BX89">
        <v>31</v>
      </c>
    </row>
    <row r="90" spans="1:76" ht="15" x14ac:dyDescent="0.35">
      <c r="A90" s="28"/>
      <c r="S90" s="117"/>
      <c r="AJ90" s="48"/>
      <c r="AZ90" s="28" t="s">
        <v>353</v>
      </c>
      <c r="BA90" t="s">
        <v>69</v>
      </c>
      <c r="BB90">
        <v>80.7</v>
      </c>
      <c r="BC90">
        <v>39</v>
      </c>
      <c r="BD90">
        <v>121.3</v>
      </c>
      <c r="BE90">
        <v>32</v>
      </c>
      <c r="BF90">
        <v>139</v>
      </c>
      <c r="BG90">
        <v>37</v>
      </c>
      <c r="BH90">
        <v>78</v>
      </c>
      <c r="BI90">
        <v>35</v>
      </c>
      <c r="BJ90">
        <v>92.2</v>
      </c>
      <c r="BK90">
        <v>37</v>
      </c>
      <c r="BM90" s="49"/>
    </row>
    <row r="91" spans="1:76" ht="15" x14ac:dyDescent="0.35">
      <c r="A91" s="28"/>
      <c r="S91" s="117" t="s">
        <v>313</v>
      </c>
      <c r="T91">
        <v>36</v>
      </c>
      <c r="U91">
        <v>42</v>
      </c>
      <c r="V91">
        <v>33</v>
      </c>
      <c r="W91">
        <v>42</v>
      </c>
      <c r="X91">
        <v>19.899999999999999</v>
      </c>
      <c r="Y91">
        <v>46</v>
      </c>
      <c r="Z91">
        <v>266.60000000000002</v>
      </c>
      <c r="AA91">
        <v>22</v>
      </c>
      <c r="AB91">
        <v>639.20000000000005</v>
      </c>
      <c r="AC91">
        <v>9</v>
      </c>
      <c r="AD91">
        <v>304.2</v>
      </c>
      <c r="AE91">
        <v>27</v>
      </c>
      <c r="AJ91" s="48" t="s">
        <v>754</v>
      </c>
      <c r="AK91" t="s">
        <v>69</v>
      </c>
      <c r="AL91">
        <v>56.8</v>
      </c>
      <c r="AM91">
        <v>42</v>
      </c>
      <c r="AN91">
        <v>541.6</v>
      </c>
      <c r="AO91">
        <v>18</v>
      </c>
      <c r="AP91">
        <v>0</v>
      </c>
      <c r="AQ91">
        <v>0</v>
      </c>
      <c r="AR91">
        <v>59.3</v>
      </c>
      <c r="AS91">
        <v>37</v>
      </c>
      <c r="AT91">
        <v>0</v>
      </c>
      <c r="AU91">
        <v>0</v>
      </c>
      <c r="BM91" s="271" t="s">
        <v>358</v>
      </c>
      <c r="BN91" t="s">
        <v>69</v>
      </c>
      <c r="BO91">
        <v>113.8</v>
      </c>
      <c r="BP91">
        <v>40</v>
      </c>
      <c r="BQ91">
        <v>108</v>
      </c>
      <c r="BR91">
        <v>34</v>
      </c>
      <c r="BS91">
        <v>78.099999999999994</v>
      </c>
      <c r="BT91">
        <v>35</v>
      </c>
      <c r="BU91">
        <v>78.2</v>
      </c>
      <c r="BV91">
        <v>45</v>
      </c>
      <c r="BW91">
        <v>95.4</v>
      </c>
      <c r="BX91">
        <v>33</v>
      </c>
    </row>
    <row r="92" spans="1:76" ht="15" x14ac:dyDescent="0.35">
      <c r="A92" s="28"/>
      <c r="S92" s="117"/>
      <c r="AJ92" s="48"/>
      <c r="AZ92" s="28" t="s">
        <v>327</v>
      </c>
      <c r="BA92" t="s">
        <v>69</v>
      </c>
      <c r="BB92">
        <v>66</v>
      </c>
      <c r="BC92">
        <v>40</v>
      </c>
      <c r="BD92">
        <v>59.2</v>
      </c>
      <c r="BE92">
        <v>38</v>
      </c>
      <c r="BF92">
        <v>62.6</v>
      </c>
      <c r="BG92">
        <v>47</v>
      </c>
      <c r="BH92">
        <v>63.5</v>
      </c>
      <c r="BI92">
        <v>38</v>
      </c>
      <c r="BJ92">
        <v>64.7</v>
      </c>
      <c r="BK92">
        <v>40</v>
      </c>
      <c r="BM92" s="49"/>
    </row>
    <row r="93" spans="1:76" ht="15" x14ac:dyDescent="0.35">
      <c r="A93" s="28"/>
      <c r="S93" s="117" t="s">
        <v>358</v>
      </c>
      <c r="T93">
        <v>30.8</v>
      </c>
      <c r="U93">
        <v>43</v>
      </c>
      <c r="V93">
        <v>30.5</v>
      </c>
      <c r="W93">
        <v>43</v>
      </c>
      <c r="X93">
        <v>61.4</v>
      </c>
      <c r="Y93">
        <v>35</v>
      </c>
      <c r="Z93">
        <v>58.4</v>
      </c>
      <c r="AA93">
        <v>41</v>
      </c>
      <c r="AB93">
        <v>72.3</v>
      </c>
      <c r="AC93">
        <v>38</v>
      </c>
      <c r="AD93">
        <v>113.8</v>
      </c>
      <c r="AE93">
        <v>40</v>
      </c>
      <c r="AJ93" s="48" t="s">
        <v>337</v>
      </c>
      <c r="AK93" t="s">
        <v>69</v>
      </c>
      <c r="AL93">
        <v>52.7</v>
      </c>
      <c r="AM93">
        <v>43</v>
      </c>
      <c r="AN93">
        <v>71.599999999999994</v>
      </c>
      <c r="AO93">
        <v>49</v>
      </c>
      <c r="AP93">
        <v>86.3</v>
      </c>
      <c r="AQ93">
        <v>37</v>
      </c>
      <c r="AR93">
        <v>6.6</v>
      </c>
      <c r="AS93">
        <v>59</v>
      </c>
      <c r="AT93">
        <v>60.8</v>
      </c>
      <c r="AU93">
        <v>48</v>
      </c>
      <c r="BM93" s="271" t="s">
        <v>359</v>
      </c>
      <c r="BN93" t="s">
        <v>69</v>
      </c>
      <c r="BO93">
        <v>108.5</v>
      </c>
      <c r="BP93">
        <v>41</v>
      </c>
      <c r="BQ93">
        <v>124.7</v>
      </c>
      <c r="BR93">
        <v>30</v>
      </c>
      <c r="BS93">
        <v>101.2</v>
      </c>
      <c r="BT93">
        <v>34</v>
      </c>
      <c r="BU93">
        <v>121.5</v>
      </c>
      <c r="BV93">
        <v>38</v>
      </c>
      <c r="BW93">
        <v>118.7</v>
      </c>
      <c r="BX93">
        <v>30</v>
      </c>
    </row>
    <row r="94" spans="1:76" ht="15" x14ac:dyDescent="0.35">
      <c r="A94" s="28"/>
      <c r="S94" s="117"/>
      <c r="AJ94" s="48"/>
      <c r="AZ94" s="28" t="s">
        <v>330</v>
      </c>
      <c r="BA94" t="s">
        <v>69</v>
      </c>
      <c r="BB94">
        <v>46.8</v>
      </c>
      <c r="BC94">
        <v>41</v>
      </c>
      <c r="BD94">
        <v>32.799999999999997</v>
      </c>
      <c r="BE94">
        <v>46</v>
      </c>
      <c r="BF94">
        <v>103.8</v>
      </c>
      <c r="BG94">
        <v>40</v>
      </c>
      <c r="BH94">
        <v>67.900000000000006</v>
      </c>
      <c r="BI94">
        <v>37</v>
      </c>
      <c r="BJ94">
        <v>14.1</v>
      </c>
      <c r="BK94">
        <v>55</v>
      </c>
      <c r="BM94" s="49"/>
    </row>
    <row r="95" spans="1:76" ht="15" x14ac:dyDescent="0.35">
      <c r="A95" s="28"/>
      <c r="S95" s="117" t="s">
        <v>352</v>
      </c>
      <c r="T95">
        <v>27.9</v>
      </c>
      <c r="U95">
        <v>44</v>
      </c>
      <c r="V95">
        <v>30.1</v>
      </c>
      <c r="W95">
        <v>44</v>
      </c>
      <c r="X95">
        <v>20.3</v>
      </c>
      <c r="Y95">
        <v>45</v>
      </c>
      <c r="Z95">
        <v>6.8</v>
      </c>
      <c r="AA95">
        <v>67</v>
      </c>
      <c r="AB95">
        <v>0</v>
      </c>
      <c r="AC95">
        <v>0</v>
      </c>
      <c r="AD95">
        <v>0</v>
      </c>
      <c r="AE95">
        <v>0</v>
      </c>
      <c r="AJ95" s="48" t="s">
        <v>757</v>
      </c>
      <c r="AK95" t="s">
        <v>69</v>
      </c>
      <c r="AL95">
        <v>52.4</v>
      </c>
      <c r="AM95">
        <v>44</v>
      </c>
      <c r="AN95">
        <v>408.5</v>
      </c>
      <c r="AO95">
        <v>23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BM95" s="271" t="s">
        <v>763</v>
      </c>
      <c r="BN95" t="s">
        <v>69</v>
      </c>
      <c r="BO95">
        <v>104.9</v>
      </c>
      <c r="BP95">
        <v>42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</row>
    <row r="96" spans="1:76" ht="15" x14ac:dyDescent="0.35">
      <c r="A96" s="28"/>
      <c r="S96" s="117"/>
      <c r="AJ96" s="48"/>
      <c r="AZ96" s="28" t="s">
        <v>314</v>
      </c>
      <c r="BA96" t="s">
        <v>69</v>
      </c>
      <c r="BB96">
        <v>43.3</v>
      </c>
      <c r="BC96">
        <v>42</v>
      </c>
      <c r="BD96">
        <v>52.7</v>
      </c>
      <c r="BE96">
        <v>42</v>
      </c>
      <c r="BF96">
        <v>152.1</v>
      </c>
      <c r="BG96">
        <v>33</v>
      </c>
      <c r="BH96">
        <v>18.899999999999999</v>
      </c>
      <c r="BI96">
        <v>51</v>
      </c>
      <c r="BJ96">
        <v>98.1</v>
      </c>
      <c r="BK96">
        <v>35</v>
      </c>
      <c r="BM96" s="49"/>
    </row>
    <row r="97" spans="1:76" ht="15" x14ac:dyDescent="0.35">
      <c r="A97" s="28"/>
      <c r="S97" s="117" t="s">
        <v>329</v>
      </c>
      <c r="T97">
        <v>20.399999999999999</v>
      </c>
      <c r="U97">
        <v>45</v>
      </c>
      <c r="V97">
        <v>29</v>
      </c>
      <c r="W97">
        <v>45</v>
      </c>
      <c r="X97">
        <v>23.7</v>
      </c>
      <c r="Y97">
        <v>43</v>
      </c>
      <c r="Z97">
        <v>22</v>
      </c>
      <c r="AA97">
        <v>55</v>
      </c>
      <c r="AB97">
        <v>29.7</v>
      </c>
      <c r="AC97">
        <v>52</v>
      </c>
      <c r="AD97">
        <v>65.099999999999994</v>
      </c>
      <c r="AE97">
        <v>51</v>
      </c>
      <c r="AJ97" s="48" t="s">
        <v>346</v>
      </c>
      <c r="AK97" t="s">
        <v>69</v>
      </c>
      <c r="AL97">
        <v>52.2</v>
      </c>
      <c r="AM97">
        <v>45</v>
      </c>
      <c r="AN97">
        <v>692.5</v>
      </c>
      <c r="AO97">
        <v>14</v>
      </c>
      <c r="AP97">
        <v>350.5</v>
      </c>
      <c r="AQ97">
        <v>19</v>
      </c>
      <c r="AR97">
        <v>25.6</v>
      </c>
      <c r="AS97">
        <v>48</v>
      </c>
      <c r="AT97">
        <v>12.6</v>
      </c>
      <c r="AU97">
        <v>65</v>
      </c>
      <c r="BM97" s="271" t="s">
        <v>309</v>
      </c>
      <c r="BN97" t="s">
        <v>69</v>
      </c>
      <c r="BO97">
        <v>102.8</v>
      </c>
      <c r="BP97">
        <v>43</v>
      </c>
      <c r="BQ97">
        <v>22.6</v>
      </c>
      <c r="BR97">
        <v>49</v>
      </c>
      <c r="BS97">
        <v>49</v>
      </c>
      <c r="BT97">
        <v>43</v>
      </c>
      <c r="BU97">
        <v>68.599999999999994</v>
      </c>
      <c r="BV97">
        <v>46</v>
      </c>
      <c r="BW97">
        <v>19.8</v>
      </c>
      <c r="BX97">
        <v>49</v>
      </c>
    </row>
    <row r="98" spans="1:76" ht="15" x14ac:dyDescent="0.35">
      <c r="A98" s="28"/>
      <c r="S98" s="117"/>
      <c r="AJ98" s="48"/>
      <c r="AZ98" s="28" t="s">
        <v>329</v>
      </c>
      <c r="BA98" t="s">
        <v>69</v>
      </c>
      <c r="BB98">
        <v>38.9</v>
      </c>
      <c r="BC98">
        <v>43</v>
      </c>
      <c r="BD98">
        <v>43.8</v>
      </c>
      <c r="BE98">
        <v>44</v>
      </c>
      <c r="BF98">
        <v>149.80000000000001</v>
      </c>
      <c r="BG98">
        <v>35</v>
      </c>
      <c r="BH98">
        <v>21.8</v>
      </c>
      <c r="BI98">
        <v>47</v>
      </c>
      <c r="BJ98">
        <v>7.7</v>
      </c>
      <c r="BK98">
        <v>58</v>
      </c>
      <c r="BM98" s="49"/>
    </row>
    <row r="99" spans="1:76" ht="15" x14ac:dyDescent="0.35">
      <c r="A99" s="28"/>
      <c r="S99" s="117" t="s">
        <v>764</v>
      </c>
      <c r="T99">
        <v>20.100000000000001</v>
      </c>
      <c r="U99">
        <v>46</v>
      </c>
      <c r="V99">
        <v>15.3</v>
      </c>
      <c r="W99">
        <v>46</v>
      </c>
      <c r="X99">
        <v>6.8</v>
      </c>
      <c r="Y99">
        <v>54</v>
      </c>
      <c r="Z99">
        <v>45.3</v>
      </c>
      <c r="AA99">
        <v>48</v>
      </c>
      <c r="AB99">
        <v>36.299999999999997</v>
      </c>
      <c r="AC99">
        <v>50</v>
      </c>
      <c r="AD99">
        <v>44.2</v>
      </c>
      <c r="AE99">
        <v>55</v>
      </c>
      <c r="AJ99" s="48" t="s">
        <v>327</v>
      </c>
      <c r="AK99" t="s">
        <v>69</v>
      </c>
      <c r="AL99">
        <v>46.1</v>
      </c>
      <c r="AM99">
        <v>46</v>
      </c>
      <c r="AN99">
        <v>66</v>
      </c>
      <c r="AO99">
        <v>50</v>
      </c>
      <c r="AP99">
        <v>66</v>
      </c>
      <c r="AQ99">
        <v>40</v>
      </c>
      <c r="AR99">
        <v>59.2</v>
      </c>
      <c r="AS99">
        <v>38</v>
      </c>
      <c r="AT99">
        <v>62.6</v>
      </c>
      <c r="AU99">
        <v>47</v>
      </c>
      <c r="BM99" s="271" t="s">
        <v>350</v>
      </c>
      <c r="BN99" t="s">
        <v>69</v>
      </c>
      <c r="BO99">
        <v>95.4</v>
      </c>
      <c r="BP99">
        <v>44</v>
      </c>
      <c r="BQ99">
        <v>150.19999999999999</v>
      </c>
      <c r="BR99">
        <v>28</v>
      </c>
      <c r="BS99">
        <v>107.8</v>
      </c>
      <c r="BT99">
        <v>33</v>
      </c>
      <c r="BU99">
        <v>139.30000000000001</v>
      </c>
      <c r="BV99">
        <v>36</v>
      </c>
      <c r="BW99">
        <v>55.6</v>
      </c>
      <c r="BX99">
        <v>40</v>
      </c>
    </row>
    <row r="100" spans="1:76" ht="15" x14ac:dyDescent="0.35">
      <c r="A100" s="28"/>
      <c r="S100" s="117"/>
      <c r="AJ100" s="48"/>
      <c r="AZ100" s="28" t="s">
        <v>753</v>
      </c>
      <c r="BA100" t="s">
        <v>69</v>
      </c>
      <c r="BB100">
        <v>38</v>
      </c>
      <c r="BC100">
        <v>44</v>
      </c>
      <c r="BD100">
        <v>56.1</v>
      </c>
      <c r="BE100">
        <v>41</v>
      </c>
      <c r="BF100">
        <v>45.7</v>
      </c>
      <c r="BG100">
        <v>49</v>
      </c>
      <c r="BH100">
        <v>0</v>
      </c>
      <c r="BI100">
        <v>0</v>
      </c>
      <c r="BJ100">
        <v>20.399999999999999</v>
      </c>
      <c r="BK100">
        <v>52</v>
      </c>
      <c r="BM100" s="49"/>
    </row>
    <row r="101" spans="1:76" ht="15" x14ac:dyDescent="0.35">
      <c r="A101" s="28"/>
      <c r="S101" s="117" t="s">
        <v>342</v>
      </c>
      <c r="T101">
        <v>17.899999999999999</v>
      </c>
      <c r="U101">
        <v>47</v>
      </c>
      <c r="V101">
        <v>15.1</v>
      </c>
      <c r="W101">
        <v>47</v>
      </c>
      <c r="X101">
        <v>12.4</v>
      </c>
      <c r="Y101">
        <v>50</v>
      </c>
      <c r="Z101">
        <v>11.7</v>
      </c>
      <c r="AA101">
        <v>59</v>
      </c>
      <c r="AB101">
        <v>17.7</v>
      </c>
      <c r="AC101">
        <v>58</v>
      </c>
      <c r="AD101">
        <v>14.3</v>
      </c>
      <c r="AE101">
        <v>65</v>
      </c>
      <c r="AJ101" s="48" t="s">
        <v>765</v>
      </c>
      <c r="AK101" t="s">
        <v>69</v>
      </c>
      <c r="AL101">
        <v>44.2</v>
      </c>
      <c r="AM101">
        <v>47</v>
      </c>
      <c r="AN101">
        <v>27.2</v>
      </c>
      <c r="AO101">
        <v>58</v>
      </c>
      <c r="AP101">
        <v>22.5</v>
      </c>
      <c r="AQ101">
        <v>50</v>
      </c>
      <c r="AR101">
        <v>0</v>
      </c>
      <c r="AS101">
        <v>0</v>
      </c>
      <c r="AT101">
        <v>97.6</v>
      </c>
      <c r="AU101">
        <v>42</v>
      </c>
      <c r="BM101" s="271" t="s">
        <v>766</v>
      </c>
      <c r="BN101" t="s">
        <v>69</v>
      </c>
      <c r="BO101">
        <v>92.8</v>
      </c>
      <c r="BP101">
        <v>45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</row>
    <row r="102" spans="1:76" ht="15" x14ac:dyDescent="0.35">
      <c r="A102" s="28"/>
      <c r="S102" s="117"/>
      <c r="AJ102" s="48"/>
      <c r="AZ102" s="28" t="s">
        <v>325</v>
      </c>
      <c r="BA102" t="s">
        <v>69</v>
      </c>
      <c r="BB102">
        <v>36.700000000000003</v>
      </c>
      <c r="BC102">
        <v>45</v>
      </c>
      <c r="BD102">
        <v>61.7</v>
      </c>
      <c r="BE102">
        <v>36</v>
      </c>
      <c r="BF102">
        <v>79.099999999999994</v>
      </c>
      <c r="BG102">
        <v>44</v>
      </c>
      <c r="BH102">
        <v>148.30000000000001</v>
      </c>
      <c r="BI102">
        <v>27</v>
      </c>
      <c r="BJ102">
        <v>77.3</v>
      </c>
      <c r="BK102">
        <v>38</v>
      </c>
      <c r="BM102" s="49"/>
    </row>
    <row r="103" spans="1:76" ht="15" x14ac:dyDescent="0.35">
      <c r="A103" s="28"/>
      <c r="S103" s="117" t="s">
        <v>343</v>
      </c>
      <c r="T103">
        <v>16.3</v>
      </c>
      <c r="U103">
        <v>48</v>
      </c>
      <c r="V103">
        <v>15</v>
      </c>
      <c r="W103">
        <v>48</v>
      </c>
      <c r="X103">
        <v>13.7</v>
      </c>
      <c r="Y103">
        <v>48</v>
      </c>
      <c r="Z103">
        <v>21</v>
      </c>
      <c r="AA103">
        <v>56</v>
      </c>
      <c r="AB103">
        <v>17.2</v>
      </c>
      <c r="AC103">
        <v>59</v>
      </c>
      <c r="AD103">
        <v>17.600000000000001</v>
      </c>
      <c r="AE103">
        <v>61</v>
      </c>
      <c r="AJ103" s="48" t="s">
        <v>759</v>
      </c>
      <c r="AK103" t="s">
        <v>69</v>
      </c>
      <c r="AL103">
        <v>44</v>
      </c>
      <c r="AM103">
        <v>48</v>
      </c>
      <c r="AN103">
        <v>169.7</v>
      </c>
      <c r="AO103">
        <v>34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BM103" s="271" t="s">
        <v>767</v>
      </c>
      <c r="BN103" t="s">
        <v>69</v>
      </c>
      <c r="BO103">
        <v>84.5</v>
      </c>
      <c r="BP103">
        <v>46</v>
      </c>
      <c r="BQ103">
        <v>34.9</v>
      </c>
      <c r="BR103">
        <v>46</v>
      </c>
      <c r="BS103">
        <v>10</v>
      </c>
      <c r="BT103">
        <v>57</v>
      </c>
      <c r="BU103">
        <v>166.7</v>
      </c>
      <c r="BV103">
        <v>32</v>
      </c>
      <c r="BW103">
        <v>19.600000000000001</v>
      </c>
      <c r="BX103">
        <v>50</v>
      </c>
    </row>
    <row r="104" spans="1:76" ht="15" x14ac:dyDescent="0.35">
      <c r="A104" s="28"/>
      <c r="S104" s="117"/>
      <c r="AJ104" s="48"/>
      <c r="AZ104" s="28" t="s">
        <v>767</v>
      </c>
      <c r="BA104" t="s">
        <v>69</v>
      </c>
      <c r="BB104">
        <v>34.9</v>
      </c>
      <c r="BC104">
        <v>46</v>
      </c>
      <c r="BD104">
        <v>10</v>
      </c>
      <c r="BE104">
        <v>57</v>
      </c>
      <c r="BF104">
        <v>166.7</v>
      </c>
      <c r="BG104">
        <v>32</v>
      </c>
      <c r="BH104">
        <v>19.600000000000001</v>
      </c>
      <c r="BI104">
        <v>50</v>
      </c>
      <c r="BJ104">
        <v>48.5</v>
      </c>
      <c r="BK104">
        <v>41</v>
      </c>
      <c r="BM104" s="49"/>
    </row>
    <row r="105" spans="1:76" ht="15" x14ac:dyDescent="0.35">
      <c r="A105" s="28"/>
      <c r="S105" s="117" t="s">
        <v>320</v>
      </c>
      <c r="T105">
        <v>10.4</v>
      </c>
      <c r="U105">
        <v>49</v>
      </c>
      <c r="V105">
        <v>11.1</v>
      </c>
      <c r="W105">
        <v>49</v>
      </c>
      <c r="X105">
        <v>12.2</v>
      </c>
      <c r="Y105">
        <v>51</v>
      </c>
      <c r="Z105">
        <v>19.3</v>
      </c>
      <c r="AA105">
        <v>57</v>
      </c>
      <c r="AB105">
        <v>11.5</v>
      </c>
      <c r="AC105">
        <v>60</v>
      </c>
      <c r="AD105">
        <v>15.5</v>
      </c>
      <c r="AE105">
        <v>63</v>
      </c>
      <c r="AJ105" s="48" t="s">
        <v>356</v>
      </c>
      <c r="AK105" t="s">
        <v>69</v>
      </c>
      <c r="AL105">
        <v>42.5</v>
      </c>
      <c r="AM105">
        <v>49</v>
      </c>
      <c r="AN105">
        <v>37.5</v>
      </c>
      <c r="AO105">
        <v>56</v>
      </c>
      <c r="AP105">
        <v>26.1</v>
      </c>
      <c r="AQ105">
        <v>47</v>
      </c>
      <c r="AR105">
        <v>40.5</v>
      </c>
      <c r="AS105">
        <v>45</v>
      </c>
      <c r="AT105">
        <v>38.799999999999997</v>
      </c>
      <c r="AU105">
        <v>52</v>
      </c>
      <c r="BM105" s="271" t="s">
        <v>760</v>
      </c>
      <c r="BN105" t="s">
        <v>69</v>
      </c>
      <c r="BO105">
        <v>76</v>
      </c>
      <c r="BP105">
        <v>47</v>
      </c>
      <c r="BQ105">
        <v>0</v>
      </c>
      <c r="BR105">
        <v>0</v>
      </c>
      <c r="BS105">
        <v>0</v>
      </c>
      <c r="BT105">
        <v>0</v>
      </c>
      <c r="BU105">
        <v>43</v>
      </c>
      <c r="BV105">
        <v>51</v>
      </c>
      <c r="BW105">
        <v>0</v>
      </c>
      <c r="BX105">
        <v>0</v>
      </c>
    </row>
    <row r="106" spans="1:76" ht="15" x14ac:dyDescent="0.35">
      <c r="S106" s="117"/>
      <c r="AJ106" s="48"/>
      <c r="AZ106" s="28" t="s">
        <v>356</v>
      </c>
      <c r="BA106" t="s">
        <v>69</v>
      </c>
      <c r="BB106">
        <v>26.1</v>
      </c>
      <c r="BC106">
        <v>47</v>
      </c>
      <c r="BD106">
        <v>40.5</v>
      </c>
      <c r="BE106">
        <v>45</v>
      </c>
      <c r="BF106">
        <v>38.799999999999997</v>
      </c>
      <c r="BG106">
        <v>52</v>
      </c>
      <c r="BH106">
        <v>42.6</v>
      </c>
      <c r="BI106">
        <v>41</v>
      </c>
      <c r="BJ106">
        <v>39.200000000000003</v>
      </c>
      <c r="BK106">
        <v>44</v>
      </c>
      <c r="BM106" s="49"/>
    </row>
    <row r="107" spans="1:76" ht="15" x14ac:dyDescent="0.25">
      <c r="S107" s="117" t="s">
        <v>664</v>
      </c>
      <c r="T107">
        <v>10.199999999999999</v>
      </c>
      <c r="U107">
        <v>50</v>
      </c>
      <c r="V107">
        <v>11</v>
      </c>
      <c r="W107">
        <v>50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J107" s="48" t="s">
        <v>764</v>
      </c>
      <c r="AK107" t="s">
        <v>69</v>
      </c>
      <c r="AL107">
        <v>36.299999999999997</v>
      </c>
      <c r="AM107">
        <v>50</v>
      </c>
      <c r="AN107">
        <v>44.2</v>
      </c>
      <c r="AO107">
        <v>55</v>
      </c>
      <c r="AP107">
        <v>7.5</v>
      </c>
      <c r="AQ107">
        <v>55</v>
      </c>
      <c r="AR107">
        <v>0</v>
      </c>
      <c r="AS107">
        <v>0</v>
      </c>
      <c r="AT107">
        <v>14.7</v>
      </c>
      <c r="AU107">
        <v>63</v>
      </c>
      <c r="BM107" s="271" t="s">
        <v>768</v>
      </c>
      <c r="BN107" t="s">
        <v>69</v>
      </c>
      <c r="BO107">
        <v>75.400000000000006</v>
      </c>
      <c r="BP107">
        <v>48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</row>
    <row r="108" spans="1:76" ht="15" x14ac:dyDescent="0.35">
      <c r="S108" s="117"/>
      <c r="AJ108" s="48"/>
      <c r="AZ108" s="28" t="s">
        <v>761</v>
      </c>
      <c r="BA108" t="s">
        <v>69</v>
      </c>
      <c r="BB108">
        <v>25.3</v>
      </c>
      <c r="BC108">
        <v>48</v>
      </c>
      <c r="BD108">
        <v>0</v>
      </c>
      <c r="BE108">
        <v>0</v>
      </c>
      <c r="BF108">
        <v>4.7</v>
      </c>
      <c r="BG108">
        <v>76</v>
      </c>
      <c r="BH108">
        <v>0</v>
      </c>
      <c r="BI108">
        <v>0</v>
      </c>
      <c r="BJ108">
        <v>0</v>
      </c>
      <c r="BK108">
        <v>0</v>
      </c>
      <c r="BM108" s="49"/>
    </row>
    <row r="109" spans="1:76" ht="15" x14ac:dyDescent="0.25">
      <c r="A109" s="271"/>
      <c r="S109" s="117" t="s">
        <v>667</v>
      </c>
      <c r="T109">
        <v>9.9</v>
      </c>
      <c r="U109">
        <v>51</v>
      </c>
      <c r="V109">
        <v>10.6</v>
      </c>
      <c r="W109">
        <v>51</v>
      </c>
      <c r="X109">
        <v>16.5</v>
      </c>
      <c r="Y109">
        <v>47</v>
      </c>
      <c r="Z109">
        <v>9.6</v>
      </c>
      <c r="AA109">
        <v>63</v>
      </c>
      <c r="AB109">
        <v>19.600000000000001</v>
      </c>
      <c r="AC109">
        <v>56</v>
      </c>
      <c r="AD109">
        <v>0</v>
      </c>
      <c r="AE109">
        <v>0</v>
      </c>
      <c r="AJ109" s="48" t="s">
        <v>767</v>
      </c>
      <c r="AK109" t="s">
        <v>69</v>
      </c>
      <c r="AL109">
        <v>32.799999999999997</v>
      </c>
      <c r="AM109">
        <v>51</v>
      </c>
      <c r="AN109">
        <v>84.5</v>
      </c>
      <c r="AO109">
        <v>46</v>
      </c>
      <c r="AP109">
        <v>34.9</v>
      </c>
      <c r="AQ109">
        <v>46</v>
      </c>
      <c r="AR109">
        <v>10</v>
      </c>
      <c r="AS109">
        <v>57</v>
      </c>
      <c r="AT109">
        <v>166.7</v>
      </c>
      <c r="AU109">
        <v>32</v>
      </c>
      <c r="BM109" s="271" t="s">
        <v>337</v>
      </c>
      <c r="BN109" t="s">
        <v>69</v>
      </c>
      <c r="BO109">
        <v>71.599999999999994</v>
      </c>
      <c r="BP109">
        <v>49</v>
      </c>
      <c r="BQ109">
        <v>86.3</v>
      </c>
      <c r="BR109">
        <v>37</v>
      </c>
      <c r="BS109">
        <v>6.6</v>
      </c>
      <c r="BT109">
        <v>59</v>
      </c>
      <c r="BU109">
        <v>60.8</v>
      </c>
      <c r="BV109">
        <v>48</v>
      </c>
      <c r="BW109">
        <v>16.600000000000001</v>
      </c>
      <c r="BX109">
        <v>53</v>
      </c>
    </row>
    <row r="110" spans="1:76" ht="15" x14ac:dyDescent="0.35">
      <c r="A110" s="271"/>
      <c r="S110" s="117"/>
      <c r="AJ110" s="48"/>
      <c r="AZ110" s="28" t="s">
        <v>309</v>
      </c>
      <c r="BA110" t="s">
        <v>69</v>
      </c>
      <c r="BB110">
        <v>22.6</v>
      </c>
      <c r="BC110">
        <v>49</v>
      </c>
      <c r="BD110">
        <v>49</v>
      </c>
      <c r="BE110">
        <v>43</v>
      </c>
      <c r="BF110">
        <v>68.599999999999994</v>
      </c>
      <c r="BG110">
        <v>46</v>
      </c>
      <c r="BH110">
        <v>19.8</v>
      </c>
      <c r="BI110">
        <v>49</v>
      </c>
      <c r="BJ110">
        <v>48.3</v>
      </c>
      <c r="BK110">
        <v>42</v>
      </c>
      <c r="BM110" s="49"/>
    </row>
    <row r="111" spans="1:76" ht="15" x14ac:dyDescent="0.25">
      <c r="A111" s="271"/>
      <c r="E111" s="44"/>
      <c r="S111" s="117" t="s">
        <v>309</v>
      </c>
      <c r="T111">
        <v>9</v>
      </c>
      <c r="U111">
        <v>52</v>
      </c>
      <c r="V111">
        <v>10.5</v>
      </c>
      <c r="W111">
        <v>52</v>
      </c>
      <c r="X111">
        <v>0</v>
      </c>
      <c r="Y111">
        <v>0</v>
      </c>
      <c r="Z111">
        <v>46.6</v>
      </c>
      <c r="AA111">
        <v>46</v>
      </c>
      <c r="AB111">
        <v>70.7</v>
      </c>
      <c r="AC111">
        <v>40</v>
      </c>
      <c r="AD111">
        <v>102.8</v>
      </c>
      <c r="AE111">
        <v>43</v>
      </c>
      <c r="AJ111" s="48" t="s">
        <v>329</v>
      </c>
      <c r="AK111" t="s">
        <v>69</v>
      </c>
      <c r="AL111">
        <v>29.7</v>
      </c>
      <c r="AM111">
        <v>52</v>
      </c>
      <c r="AN111">
        <v>65.099999999999994</v>
      </c>
      <c r="AO111">
        <v>51</v>
      </c>
      <c r="AP111">
        <v>38.9</v>
      </c>
      <c r="AQ111">
        <v>43</v>
      </c>
      <c r="AR111">
        <v>43.8</v>
      </c>
      <c r="AS111">
        <v>44</v>
      </c>
      <c r="AT111">
        <v>149.80000000000001</v>
      </c>
      <c r="AU111">
        <v>35</v>
      </c>
      <c r="BM111" s="271" t="s">
        <v>327</v>
      </c>
      <c r="BN111" t="s">
        <v>69</v>
      </c>
      <c r="BO111">
        <v>66</v>
      </c>
      <c r="BP111">
        <v>50</v>
      </c>
      <c r="BQ111">
        <v>66</v>
      </c>
      <c r="BR111">
        <v>40</v>
      </c>
      <c r="BS111">
        <v>59.2</v>
      </c>
      <c r="BT111">
        <v>38</v>
      </c>
      <c r="BU111">
        <v>62.6</v>
      </c>
      <c r="BV111">
        <v>47</v>
      </c>
      <c r="BW111">
        <v>63.5</v>
      </c>
      <c r="BX111">
        <v>38</v>
      </c>
    </row>
    <row r="112" spans="1:76" ht="15" x14ac:dyDescent="0.35">
      <c r="A112" s="271"/>
      <c r="S112" s="117"/>
      <c r="AJ112" s="48"/>
      <c r="AZ112" s="28" t="s">
        <v>765</v>
      </c>
      <c r="BA112" t="s">
        <v>69</v>
      </c>
      <c r="BB112">
        <v>22.5</v>
      </c>
      <c r="BC112">
        <v>50</v>
      </c>
      <c r="BD112">
        <v>0</v>
      </c>
      <c r="BE112">
        <v>0</v>
      </c>
      <c r="BF112">
        <v>97.6</v>
      </c>
      <c r="BG112">
        <v>42</v>
      </c>
      <c r="BH112">
        <v>4</v>
      </c>
      <c r="BI112">
        <v>60</v>
      </c>
      <c r="BJ112">
        <v>3.1</v>
      </c>
      <c r="BK112">
        <v>67</v>
      </c>
      <c r="BM112" s="49"/>
    </row>
    <row r="113" spans="1:76" ht="15" x14ac:dyDescent="0.25">
      <c r="A113" s="271"/>
      <c r="S113" s="117" t="s">
        <v>765</v>
      </c>
      <c r="T113">
        <v>8.3000000000000007</v>
      </c>
      <c r="U113">
        <v>53</v>
      </c>
      <c r="V113">
        <v>10.4</v>
      </c>
      <c r="W113">
        <v>53</v>
      </c>
      <c r="X113">
        <v>9</v>
      </c>
      <c r="Y113">
        <v>53</v>
      </c>
      <c r="Z113">
        <v>0</v>
      </c>
      <c r="AA113">
        <v>0</v>
      </c>
      <c r="AB113">
        <v>44.2</v>
      </c>
      <c r="AC113">
        <v>47</v>
      </c>
      <c r="AD113">
        <v>27.2</v>
      </c>
      <c r="AE113">
        <v>58</v>
      </c>
      <c r="AJ113" s="48" t="s">
        <v>766</v>
      </c>
      <c r="AK113" t="s">
        <v>69</v>
      </c>
      <c r="AL113">
        <v>26.3</v>
      </c>
      <c r="AM113">
        <v>53</v>
      </c>
      <c r="AN113">
        <v>92.8</v>
      </c>
      <c r="AO113">
        <v>45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BM113" s="271" t="s">
        <v>329</v>
      </c>
      <c r="BN113" t="s">
        <v>69</v>
      </c>
      <c r="BO113">
        <v>65.099999999999994</v>
      </c>
      <c r="BP113">
        <v>51</v>
      </c>
      <c r="BQ113">
        <v>38.9</v>
      </c>
      <c r="BR113">
        <v>43</v>
      </c>
      <c r="BS113">
        <v>43.8</v>
      </c>
      <c r="BT113">
        <v>44</v>
      </c>
      <c r="BU113">
        <v>149.80000000000001</v>
      </c>
      <c r="BV113">
        <v>35</v>
      </c>
      <c r="BW113">
        <v>21.8</v>
      </c>
      <c r="BX113">
        <v>47</v>
      </c>
    </row>
    <row r="114" spans="1:76" ht="15" x14ac:dyDescent="0.35">
      <c r="A114" s="271"/>
      <c r="S114" s="117"/>
      <c r="AJ114" s="48"/>
      <c r="AZ114" s="28" t="s">
        <v>667</v>
      </c>
      <c r="BA114" t="s">
        <v>69</v>
      </c>
      <c r="BB114">
        <v>14.2</v>
      </c>
      <c r="BC114">
        <v>51</v>
      </c>
      <c r="BD114">
        <v>4.7</v>
      </c>
      <c r="BE114">
        <v>63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M114" s="49"/>
    </row>
    <row r="115" spans="1:76" ht="15" x14ac:dyDescent="0.25">
      <c r="A115" s="271"/>
      <c r="S115" s="117" t="s">
        <v>336</v>
      </c>
      <c r="T115">
        <v>4.9000000000000004</v>
      </c>
      <c r="U115">
        <v>54</v>
      </c>
      <c r="V115">
        <v>9.6999999999999993</v>
      </c>
      <c r="W115">
        <v>54</v>
      </c>
      <c r="X115">
        <v>0</v>
      </c>
      <c r="Y115">
        <v>0</v>
      </c>
      <c r="Z115">
        <v>87.9</v>
      </c>
      <c r="AA115">
        <v>36</v>
      </c>
      <c r="AB115">
        <v>0</v>
      </c>
      <c r="AC115">
        <v>0</v>
      </c>
      <c r="AD115">
        <v>334.3</v>
      </c>
      <c r="AE115">
        <v>26</v>
      </c>
      <c r="AJ115" s="48" t="s">
        <v>312</v>
      </c>
      <c r="AK115" t="s">
        <v>69</v>
      </c>
      <c r="AL115">
        <v>22.4</v>
      </c>
      <c r="AM115">
        <v>54</v>
      </c>
      <c r="AN115">
        <v>61.5</v>
      </c>
      <c r="AO115">
        <v>52</v>
      </c>
      <c r="AP115">
        <v>11.3</v>
      </c>
      <c r="AQ115">
        <v>52</v>
      </c>
      <c r="AR115">
        <v>58.5</v>
      </c>
      <c r="AS115">
        <v>39</v>
      </c>
      <c r="AT115">
        <v>189.7</v>
      </c>
      <c r="AU115">
        <v>29</v>
      </c>
      <c r="BM115" s="271" t="s">
        <v>312</v>
      </c>
      <c r="BN115" t="s">
        <v>69</v>
      </c>
      <c r="BO115">
        <v>61.5</v>
      </c>
      <c r="BP115">
        <v>52</v>
      </c>
      <c r="BQ115">
        <v>11.3</v>
      </c>
      <c r="BR115">
        <v>52</v>
      </c>
      <c r="BS115">
        <v>58.5</v>
      </c>
      <c r="BT115">
        <v>39</v>
      </c>
      <c r="BU115">
        <v>189.7</v>
      </c>
      <c r="BV115">
        <v>29</v>
      </c>
      <c r="BW115">
        <v>9</v>
      </c>
      <c r="BX115">
        <v>55</v>
      </c>
    </row>
    <row r="116" spans="1:76" ht="15" x14ac:dyDescent="0.35">
      <c r="A116" s="271"/>
      <c r="S116" s="117"/>
      <c r="AJ116" s="48"/>
      <c r="AZ116" s="28" t="s">
        <v>312</v>
      </c>
      <c r="BA116" t="s">
        <v>69</v>
      </c>
      <c r="BB116">
        <v>11.3</v>
      </c>
      <c r="BC116">
        <v>52</v>
      </c>
      <c r="BD116">
        <v>58.5</v>
      </c>
      <c r="BE116">
        <v>39</v>
      </c>
      <c r="BF116">
        <v>189.7</v>
      </c>
      <c r="BG116">
        <v>29</v>
      </c>
      <c r="BH116">
        <v>8.9</v>
      </c>
      <c r="BI116">
        <v>55</v>
      </c>
      <c r="BJ116">
        <v>92.6</v>
      </c>
      <c r="BK116">
        <v>36</v>
      </c>
      <c r="BM116" s="49"/>
    </row>
    <row r="117" spans="1:76" ht="15" x14ac:dyDescent="0.25">
      <c r="A117" s="271"/>
      <c r="S117" s="117" t="s">
        <v>769</v>
      </c>
      <c r="T117">
        <v>0</v>
      </c>
      <c r="U117">
        <v>55</v>
      </c>
      <c r="V117">
        <v>8.6</v>
      </c>
      <c r="W117">
        <v>55</v>
      </c>
      <c r="X117">
        <v>11.7</v>
      </c>
      <c r="Y117">
        <v>52</v>
      </c>
      <c r="Z117">
        <v>27.5</v>
      </c>
      <c r="AA117">
        <v>53</v>
      </c>
      <c r="AB117">
        <v>2.5</v>
      </c>
      <c r="AC117">
        <v>64</v>
      </c>
      <c r="AD117">
        <v>18.399999999999999</v>
      </c>
      <c r="AE117">
        <v>60</v>
      </c>
      <c r="AJ117" s="48" t="s">
        <v>770</v>
      </c>
      <c r="AK117" t="s">
        <v>69</v>
      </c>
      <c r="AL117">
        <v>19.8</v>
      </c>
      <c r="AM117">
        <v>55</v>
      </c>
      <c r="AN117">
        <v>52.9</v>
      </c>
      <c r="AO117">
        <v>54</v>
      </c>
      <c r="AP117">
        <v>0</v>
      </c>
      <c r="AQ117">
        <v>0</v>
      </c>
      <c r="AR117">
        <v>0.2</v>
      </c>
      <c r="AS117">
        <v>70</v>
      </c>
      <c r="AT117">
        <v>4.8</v>
      </c>
      <c r="AU117">
        <v>75</v>
      </c>
      <c r="BM117" s="271" t="s">
        <v>314</v>
      </c>
      <c r="BN117" t="s">
        <v>69</v>
      </c>
      <c r="BO117">
        <v>61</v>
      </c>
      <c r="BP117">
        <v>53</v>
      </c>
      <c r="BQ117">
        <v>43.3</v>
      </c>
      <c r="BR117">
        <v>42</v>
      </c>
      <c r="BS117">
        <v>52.7</v>
      </c>
      <c r="BT117">
        <v>42</v>
      </c>
      <c r="BU117">
        <v>152.1</v>
      </c>
      <c r="BV117">
        <v>33</v>
      </c>
      <c r="BW117">
        <v>18.899999999999999</v>
      </c>
      <c r="BX117">
        <v>51</v>
      </c>
    </row>
    <row r="118" spans="1:76" ht="15" x14ac:dyDescent="0.35">
      <c r="A118" s="271"/>
      <c r="S118" s="117"/>
      <c r="AJ118" s="48"/>
      <c r="AZ118" s="28" t="s">
        <v>343</v>
      </c>
      <c r="BA118" t="s">
        <v>69</v>
      </c>
      <c r="BB118">
        <v>11.2</v>
      </c>
      <c r="BC118">
        <v>53</v>
      </c>
      <c r="BD118">
        <v>18.7</v>
      </c>
      <c r="BE118">
        <v>52</v>
      </c>
      <c r="BF118">
        <v>19</v>
      </c>
      <c r="BG118">
        <v>59</v>
      </c>
      <c r="BH118">
        <v>23.4</v>
      </c>
      <c r="BI118">
        <v>46</v>
      </c>
      <c r="BJ118">
        <v>21.9</v>
      </c>
      <c r="BK118">
        <v>49</v>
      </c>
      <c r="BM118" s="49"/>
    </row>
    <row r="119" spans="1:76" ht="15" x14ac:dyDescent="0.25">
      <c r="A119" s="271"/>
      <c r="S119" s="117" t="s">
        <v>771</v>
      </c>
      <c r="T119">
        <v>0</v>
      </c>
      <c r="U119">
        <v>56</v>
      </c>
      <c r="V119">
        <v>5.5</v>
      </c>
      <c r="W119">
        <v>56</v>
      </c>
      <c r="X119">
        <v>3</v>
      </c>
      <c r="Y119">
        <v>58</v>
      </c>
      <c r="Z119">
        <v>11</v>
      </c>
      <c r="AA119">
        <v>60</v>
      </c>
      <c r="AB119">
        <v>0</v>
      </c>
      <c r="AC119">
        <v>0</v>
      </c>
      <c r="AD119">
        <v>0</v>
      </c>
      <c r="AE119">
        <v>0</v>
      </c>
      <c r="AJ119" s="48" t="s">
        <v>667</v>
      </c>
      <c r="AK119" t="s">
        <v>69</v>
      </c>
      <c r="AL119">
        <v>19.600000000000001</v>
      </c>
      <c r="AM119">
        <v>56</v>
      </c>
      <c r="AN119">
        <v>0</v>
      </c>
      <c r="AO119">
        <v>0</v>
      </c>
      <c r="AP119">
        <v>14.2</v>
      </c>
      <c r="AQ119">
        <v>51</v>
      </c>
      <c r="AR119">
        <v>4.7</v>
      </c>
      <c r="AS119">
        <v>63</v>
      </c>
      <c r="AT119">
        <v>0</v>
      </c>
      <c r="AU119">
        <v>0</v>
      </c>
      <c r="BM119" s="271" t="s">
        <v>770</v>
      </c>
      <c r="BN119" t="s">
        <v>69</v>
      </c>
      <c r="BO119">
        <v>52.9</v>
      </c>
      <c r="BP119">
        <v>54</v>
      </c>
      <c r="BQ119">
        <v>0</v>
      </c>
      <c r="BR119">
        <v>0</v>
      </c>
      <c r="BS119">
        <v>0.2</v>
      </c>
      <c r="BT119">
        <v>70</v>
      </c>
      <c r="BU119">
        <v>4.8</v>
      </c>
      <c r="BV119">
        <v>75</v>
      </c>
      <c r="BW119">
        <v>0</v>
      </c>
      <c r="BX119">
        <v>0</v>
      </c>
    </row>
    <row r="120" spans="1:76" ht="15" x14ac:dyDescent="0.35">
      <c r="A120" s="271"/>
      <c r="S120" s="117"/>
      <c r="AJ120" s="48"/>
      <c r="AZ120" s="28" t="s">
        <v>335</v>
      </c>
      <c r="BA120" t="s">
        <v>69</v>
      </c>
      <c r="BB120">
        <v>10.9</v>
      </c>
      <c r="BC120">
        <v>54</v>
      </c>
      <c r="BD120">
        <v>16.100000000000001</v>
      </c>
      <c r="BE120">
        <v>54</v>
      </c>
      <c r="BF120">
        <v>23.4</v>
      </c>
      <c r="BG120">
        <v>57</v>
      </c>
      <c r="BH120">
        <v>70.7</v>
      </c>
      <c r="BI120">
        <v>36</v>
      </c>
      <c r="BJ120">
        <v>66.8</v>
      </c>
      <c r="BK120">
        <v>39</v>
      </c>
      <c r="BM120" s="49"/>
    </row>
    <row r="121" spans="1:76" ht="15" x14ac:dyDescent="0.25">
      <c r="A121" s="271"/>
      <c r="S121" s="117" t="s">
        <v>321</v>
      </c>
      <c r="T121">
        <v>0</v>
      </c>
      <c r="U121">
        <v>57</v>
      </c>
      <c r="V121">
        <v>5.2</v>
      </c>
      <c r="W121">
        <v>57</v>
      </c>
      <c r="X121">
        <v>4.7</v>
      </c>
      <c r="Y121">
        <v>57</v>
      </c>
      <c r="Z121">
        <v>6.6</v>
      </c>
      <c r="AA121">
        <v>68</v>
      </c>
      <c r="AB121">
        <v>5.6</v>
      </c>
      <c r="AC121">
        <v>63</v>
      </c>
      <c r="AD121">
        <v>5.2</v>
      </c>
      <c r="AE121">
        <v>68</v>
      </c>
      <c r="AJ121" s="48" t="s">
        <v>761</v>
      </c>
      <c r="AK121" t="s">
        <v>69</v>
      </c>
      <c r="AL121">
        <v>19.600000000000001</v>
      </c>
      <c r="AM121">
        <v>57</v>
      </c>
      <c r="AN121">
        <v>142.80000000000001</v>
      </c>
      <c r="AO121">
        <v>35</v>
      </c>
      <c r="AP121">
        <v>25.3</v>
      </c>
      <c r="AQ121">
        <v>48</v>
      </c>
      <c r="AR121">
        <v>0</v>
      </c>
      <c r="AS121">
        <v>0</v>
      </c>
      <c r="AT121">
        <v>4.7</v>
      </c>
      <c r="AU121">
        <v>76</v>
      </c>
      <c r="BM121" s="271" t="s">
        <v>764</v>
      </c>
      <c r="BN121" t="s">
        <v>69</v>
      </c>
      <c r="BO121">
        <v>44.2</v>
      </c>
      <c r="BP121">
        <v>55</v>
      </c>
      <c r="BQ121">
        <v>7.5</v>
      </c>
      <c r="BR121">
        <v>55</v>
      </c>
      <c r="BS121">
        <v>0</v>
      </c>
      <c r="BT121">
        <v>0</v>
      </c>
      <c r="BU121">
        <v>14.7</v>
      </c>
      <c r="BV121">
        <v>63</v>
      </c>
      <c r="BW121">
        <v>25.3</v>
      </c>
      <c r="BX121">
        <v>44</v>
      </c>
    </row>
    <row r="122" spans="1:76" ht="15" x14ac:dyDescent="0.35">
      <c r="A122" s="271"/>
      <c r="S122" s="117"/>
      <c r="AJ122" s="48"/>
      <c r="AZ122" s="28" t="s">
        <v>764</v>
      </c>
      <c r="BA122" t="s">
        <v>69</v>
      </c>
      <c r="BB122">
        <v>7.5</v>
      </c>
      <c r="BC122">
        <v>55</v>
      </c>
      <c r="BD122">
        <v>0</v>
      </c>
      <c r="BE122">
        <v>0</v>
      </c>
      <c r="BF122">
        <v>14.7</v>
      </c>
      <c r="BG122">
        <v>63</v>
      </c>
      <c r="BH122">
        <v>25.3</v>
      </c>
      <c r="BI122">
        <v>44</v>
      </c>
      <c r="BJ122">
        <v>20.8</v>
      </c>
      <c r="BK122">
        <v>50</v>
      </c>
      <c r="BM122" s="49"/>
    </row>
    <row r="123" spans="1:76" ht="15" x14ac:dyDescent="0.25">
      <c r="A123" s="271"/>
      <c r="S123" s="117" t="s">
        <v>772</v>
      </c>
      <c r="T123">
        <v>0</v>
      </c>
      <c r="U123">
        <v>58</v>
      </c>
      <c r="V123">
        <v>4.5</v>
      </c>
      <c r="W123">
        <v>58</v>
      </c>
      <c r="X123">
        <v>6.1</v>
      </c>
      <c r="Y123">
        <v>55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J123" s="48" t="s">
        <v>342</v>
      </c>
      <c r="AK123" t="s">
        <v>69</v>
      </c>
      <c r="AL123">
        <v>17.7</v>
      </c>
      <c r="AM123">
        <v>58</v>
      </c>
      <c r="AN123">
        <v>14.3</v>
      </c>
      <c r="AO123">
        <v>65</v>
      </c>
      <c r="AP123">
        <v>5.2</v>
      </c>
      <c r="AQ123">
        <v>57</v>
      </c>
      <c r="AR123">
        <v>20.3</v>
      </c>
      <c r="AS123">
        <v>49</v>
      </c>
      <c r="AT123">
        <v>25.8</v>
      </c>
      <c r="AU123">
        <v>56</v>
      </c>
      <c r="BM123" s="271" t="s">
        <v>356</v>
      </c>
      <c r="BN123" t="s">
        <v>69</v>
      </c>
      <c r="BO123">
        <v>37.5</v>
      </c>
      <c r="BP123">
        <v>56</v>
      </c>
      <c r="BQ123">
        <v>26.1</v>
      </c>
      <c r="BR123">
        <v>47</v>
      </c>
      <c r="BS123">
        <v>40.5</v>
      </c>
      <c r="BT123">
        <v>45</v>
      </c>
      <c r="BU123">
        <v>38.799999999999997</v>
      </c>
      <c r="BV123">
        <v>52</v>
      </c>
      <c r="BW123">
        <v>42.6</v>
      </c>
      <c r="BX123">
        <v>41</v>
      </c>
    </row>
    <row r="124" spans="1:76" ht="15" x14ac:dyDescent="0.35">
      <c r="A124" s="271"/>
      <c r="S124" s="117"/>
      <c r="AJ124" s="48"/>
      <c r="AZ124" s="28" t="s">
        <v>311</v>
      </c>
      <c r="BA124" t="s">
        <v>69</v>
      </c>
      <c r="BB124">
        <v>7.3</v>
      </c>
      <c r="BC124">
        <v>56</v>
      </c>
      <c r="BD124">
        <v>15.5</v>
      </c>
      <c r="BE124">
        <v>56</v>
      </c>
      <c r="BF124">
        <v>20.5</v>
      </c>
      <c r="BG124">
        <v>58</v>
      </c>
      <c r="BH124">
        <v>29.8</v>
      </c>
      <c r="BI124">
        <v>42</v>
      </c>
      <c r="BJ124">
        <v>27.1</v>
      </c>
      <c r="BK124">
        <v>46</v>
      </c>
      <c r="BM124" s="49"/>
    </row>
    <row r="125" spans="1:76" ht="15" x14ac:dyDescent="0.25">
      <c r="A125" s="271"/>
      <c r="S125" s="117" t="s">
        <v>773</v>
      </c>
      <c r="T125">
        <v>0</v>
      </c>
      <c r="U125">
        <v>59</v>
      </c>
      <c r="V125">
        <v>4</v>
      </c>
      <c r="W125">
        <v>59</v>
      </c>
      <c r="X125">
        <v>3</v>
      </c>
      <c r="Y125">
        <v>59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J125" s="48" t="s">
        <v>343</v>
      </c>
      <c r="AK125" t="s">
        <v>69</v>
      </c>
      <c r="AL125">
        <v>17.2</v>
      </c>
      <c r="AM125">
        <v>59</v>
      </c>
      <c r="AN125">
        <v>17.600000000000001</v>
      </c>
      <c r="AO125">
        <v>61</v>
      </c>
      <c r="AP125">
        <v>11.2</v>
      </c>
      <c r="AQ125">
        <v>53</v>
      </c>
      <c r="AR125">
        <v>18.7</v>
      </c>
      <c r="AS125">
        <v>52</v>
      </c>
      <c r="AT125">
        <v>19.100000000000001</v>
      </c>
      <c r="AU125">
        <v>59</v>
      </c>
      <c r="BM125" s="271" t="s">
        <v>758</v>
      </c>
      <c r="BN125" t="s">
        <v>69</v>
      </c>
      <c r="BO125">
        <v>27.5</v>
      </c>
      <c r="BP125">
        <v>57</v>
      </c>
      <c r="BQ125">
        <v>118.6</v>
      </c>
      <c r="BR125">
        <v>32</v>
      </c>
      <c r="BS125">
        <v>339.4</v>
      </c>
      <c r="BT125">
        <v>23</v>
      </c>
      <c r="BU125">
        <v>500</v>
      </c>
      <c r="BV125">
        <v>19</v>
      </c>
      <c r="BW125">
        <v>263.2</v>
      </c>
      <c r="BX125">
        <v>18</v>
      </c>
    </row>
    <row r="126" spans="1:76" ht="15" x14ac:dyDescent="0.35">
      <c r="A126" s="271"/>
      <c r="S126" s="117"/>
      <c r="AJ126" s="48"/>
      <c r="AZ126" s="28" t="s">
        <v>342</v>
      </c>
      <c r="BA126" t="s">
        <v>69</v>
      </c>
      <c r="BB126">
        <v>5.2</v>
      </c>
      <c r="BC126">
        <v>57</v>
      </c>
      <c r="BD126">
        <v>20.3</v>
      </c>
      <c r="BE126">
        <v>49</v>
      </c>
      <c r="BF126">
        <v>25.8</v>
      </c>
      <c r="BG126">
        <v>56</v>
      </c>
      <c r="BH126">
        <v>24.1</v>
      </c>
      <c r="BI126">
        <v>45</v>
      </c>
      <c r="BJ126">
        <v>25.8</v>
      </c>
      <c r="BK126">
        <v>48</v>
      </c>
      <c r="BM126" s="49"/>
    </row>
    <row r="127" spans="1:76" ht="15" x14ac:dyDescent="0.25">
      <c r="A127" s="271"/>
      <c r="S127" s="117" t="s">
        <v>767</v>
      </c>
      <c r="T127">
        <v>0</v>
      </c>
      <c r="U127">
        <v>60</v>
      </c>
      <c r="V127">
        <v>2.5</v>
      </c>
      <c r="W127">
        <v>60</v>
      </c>
      <c r="X127">
        <v>0</v>
      </c>
      <c r="Y127">
        <v>0</v>
      </c>
      <c r="Z127">
        <v>9.5</v>
      </c>
      <c r="AA127">
        <v>64</v>
      </c>
      <c r="AB127">
        <v>32.799999999999997</v>
      </c>
      <c r="AC127">
        <v>51</v>
      </c>
      <c r="AD127">
        <v>84.5</v>
      </c>
      <c r="AE127">
        <v>46</v>
      </c>
      <c r="AJ127" s="48" t="s">
        <v>320</v>
      </c>
      <c r="AK127" t="s">
        <v>69</v>
      </c>
      <c r="AL127">
        <v>11.5</v>
      </c>
      <c r="AM127">
        <v>60</v>
      </c>
      <c r="AN127">
        <v>15.5</v>
      </c>
      <c r="AO127">
        <v>63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BM127" s="271" t="s">
        <v>765</v>
      </c>
      <c r="BN127" t="s">
        <v>69</v>
      </c>
      <c r="BO127">
        <v>27.2</v>
      </c>
      <c r="BP127">
        <v>58</v>
      </c>
      <c r="BQ127">
        <v>22.5</v>
      </c>
      <c r="BR127">
        <v>50</v>
      </c>
      <c r="BS127">
        <v>0</v>
      </c>
      <c r="BT127">
        <v>0</v>
      </c>
      <c r="BU127">
        <v>97.6</v>
      </c>
      <c r="BV127">
        <v>42</v>
      </c>
      <c r="BW127">
        <v>4</v>
      </c>
      <c r="BX127">
        <v>60</v>
      </c>
    </row>
    <row r="128" spans="1:76" ht="15" x14ac:dyDescent="0.35">
      <c r="A128" s="271"/>
      <c r="S128" s="117"/>
      <c r="AJ128" s="48"/>
      <c r="AZ128" s="28" t="s">
        <v>321</v>
      </c>
      <c r="BA128" t="s">
        <v>69</v>
      </c>
      <c r="BB128">
        <v>4.8</v>
      </c>
      <c r="BC128">
        <v>58</v>
      </c>
      <c r="BD128">
        <v>5.2</v>
      </c>
      <c r="BE128">
        <v>62</v>
      </c>
      <c r="BF128">
        <v>5.7</v>
      </c>
      <c r="BG128">
        <v>73</v>
      </c>
      <c r="BH128">
        <v>6.3</v>
      </c>
      <c r="BI128">
        <v>56</v>
      </c>
      <c r="BJ128">
        <v>7.1</v>
      </c>
      <c r="BK128">
        <v>59</v>
      </c>
      <c r="BM128" s="49"/>
    </row>
    <row r="129" spans="1:76" ht="15" x14ac:dyDescent="0.25">
      <c r="A129" s="271"/>
      <c r="S129" s="117" t="s">
        <v>774</v>
      </c>
      <c r="T129">
        <v>0</v>
      </c>
      <c r="U129">
        <v>61</v>
      </c>
      <c r="V129">
        <v>2</v>
      </c>
      <c r="W129">
        <v>61</v>
      </c>
      <c r="X129">
        <v>1.5</v>
      </c>
      <c r="Y129">
        <v>60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J129" s="48" t="s">
        <v>775</v>
      </c>
      <c r="AK129" t="s">
        <v>69</v>
      </c>
      <c r="AL129">
        <v>6.3</v>
      </c>
      <c r="AM129">
        <v>61</v>
      </c>
      <c r="AN129">
        <v>14.7</v>
      </c>
      <c r="AO129">
        <v>64</v>
      </c>
      <c r="AP129">
        <v>2.5</v>
      </c>
      <c r="AQ129">
        <v>60</v>
      </c>
      <c r="AR129">
        <v>0</v>
      </c>
      <c r="AS129">
        <v>0</v>
      </c>
      <c r="AT129">
        <v>101.6</v>
      </c>
      <c r="AU129">
        <v>41</v>
      </c>
      <c r="BM129" s="271" t="s">
        <v>776</v>
      </c>
      <c r="BN129" t="s">
        <v>69</v>
      </c>
      <c r="BO129">
        <v>26</v>
      </c>
      <c r="BP129">
        <v>59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</row>
    <row r="130" spans="1:76" ht="15" x14ac:dyDescent="0.35">
      <c r="A130" s="271"/>
      <c r="S130" s="117"/>
      <c r="AJ130" s="48"/>
      <c r="AZ130" s="28" t="s">
        <v>777</v>
      </c>
      <c r="BA130" t="s">
        <v>69</v>
      </c>
      <c r="BB130">
        <v>3.9</v>
      </c>
      <c r="BC130">
        <v>59</v>
      </c>
      <c r="BD130">
        <v>6.2</v>
      </c>
      <c r="BE130">
        <v>60</v>
      </c>
      <c r="BF130">
        <v>9.6999999999999993</v>
      </c>
      <c r="BG130">
        <v>68</v>
      </c>
      <c r="BH130">
        <v>0</v>
      </c>
      <c r="BI130">
        <v>0</v>
      </c>
      <c r="BJ130">
        <v>7.1</v>
      </c>
      <c r="BK130">
        <v>60</v>
      </c>
      <c r="BM130" s="49"/>
    </row>
    <row r="131" spans="1:76" ht="15" x14ac:dyDescent="0.25">
      <c r="A131" s="271"/>
      <c r="S131" s="117" t="s">
        <v>778</v>
      </c>
      <c r="T131">
        <v>0</v>
      </c>
      <c r="U131">
        <v>62</v>
      </c>
      <c r="V131">
        <v>2</v>
      </c>
      <c r="W131">
        <v>62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J131" s="48" t="s">
        <v>777</v>
      </c>
      <c r="AK131" t="s">
        <v>69</v>
      </c>
      <c r="AL131">
        <v>6.1</v>
      </c>
      <c r="AM131">
        <v>62</v>
      </c>
      <c r="AN131">
        <v>8.9</v>
      </c>
      <c r="AO131">
        <v>66</v>
      </c>
      <c r="AP131">
        <v>3.9</v>
      </c>
      <c r="AQ131">
        <v>59</v>
      </c>
      <c r="AR131">
        <v>6.2</v>
      </c>
      <c r="AS131">
        <v>60</v>
      </c>
      <c r="AT131">
        <v>9.6999999999999993</v>
      </c>
      <c r="AU131">
        <v>68</v>
      </c>
      <c r="BM131" s="271" t="s">
        <v>769</v>
      </c>
      <c r="BN131" t="s">
        <v>69</v>
      </c>
      <c r="BO131">
        <v>18.399999999999999</v>
      </c>
      <c r="BP131">
        <v>60</v>
      </c>
      <c r="BQ131">
        <v>2.2999999999999998</v>
      </c>
      <c r="BR131">
        <v>61</v>
      </c>
      <c r="BS131">
        <v>19.100000000000001</v>
      </c>
      <c r="BT131">
        <v>51</v>
      </c>
      <c r="BU131">
        <v>16.5</v>
      </c>
      <c r="BV131">
        <v>61</v>
      </c>
      <c r="BW131">
        <v>0</v>
      </c>
      <c r="BX131">
        <v>0</v>
      </c>
    </row>
    <row r="132" spans="1:76" ht="15" x14ac:dyDescent="0.35">
      <c r="A132" s="271"/>
      <c r="S132" s="117"/>
      <c r="AJ132" s="48"/>
      <c r="AZ132" s="28" t="s">
        <v>775</v>
      </c>
      <c r="BA132" t="s">
        <v>69</v>
      </c>
      <c r="BB132">
        <v>2.5</v>
      </c>
      <c r="BC132">
        <v>60</v>
      </c>
      <c r="BD132">
        <v>0</v>
      </c>
      <c r="BE132">
        <v>0</v>
      </c>
      <c r="BF132">
        <v>101.6</v>
      </c>
      <c r="BG132">
        <v>41</v>
      </c>
      <c r="BH132">
        <v>0</v>
      </c>
      <c r="BI132">
        <v>0</v>
      </c>
      <c r="BJ132">
        <v>8.4</v>
      </c>
      <c r="BK132">
        <v>57</v>
      </c>
      <c r="BM132" s="49"/>
    </row>
    <row r="133" spans="1:76" ht="15" x14ac:dyDescent="0.25">
      <c r="A133" s="271"/>
      <c r="S133" s="117" t="s">
        <v>779</v>
      </c>
      <c r="T133">
        <v>0</v>
      </c>
      <c r="U133">
        <v>63</v>
      </c>
      <c r="V133">
        <v>1</v>
      </c>
      <c r="W133">
        <v>63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J133" s="48" t="s">
        <v>321</v>
      </c>
      <c r="AK133" t="s">
        <v>69</v>
      </c>
      <c r="AL133">
        <v>5.6</v>
      </c>
      <c r="AM133">
        <v>63</v>
      </c>
      <c r="AN133">
        <v>5.2</v>
      </c>
      <c r="AO133">
        <v>68</v>
      </c>
      <c r="AP133">
        <v>4.8</v>
      </c>
      <c r="AQ133">
        <v>58</v>
      </c>
      <c r="AR133">
        <v>5.2</v>
      </c>
      <c r="AS133">
        <v>62</v>
      </c>
      <c r="AT133">
        <v>5.7</v>
      </c>
      <c r="AU133">
        <v>73</v>
      </c>
      <c r="BM133" s="271" t="s">
        <v>343</v>
      </c>
      <c r="BN133" t="s">
        <v>69</v>
      </c>
      <c r="BO133">
        <v>17.600000000000001</v>
      </c>
      <c r="BP133">
        <v>61</v>
      </c>
      <c r="BQ133">
        <v>11.2</v>
      </c>
      <c r="BR133">
        <v>53</v>
      </c>
      <c r="BS133">
        <v>18.7</v>
      </c>
      <c r="BT133">
        <v>52</v>
      </c>
      <c r="BU133">
        <v>19.100000000000001</v>
      </c>
      <c r="BV133">
        <v>59</v>
      </c>
      <c r="BW133">
        <v>23.4</v>
      </c>
      <c r="BX133">
        <v>46</v>
      </c>
    </row>
    <row r="134" spans="1:76" ht="15" x14ac:dyDescent="0.35">
      <c r="A134" s="271"/>
      <c r="S134" s="117"/>
      <c r="AJ134" s="48"/>
      <c r="AZ134" s="28" t="s">
        <v>769</v>
      </c>
      <c r="BA134" t="s">
        <v>69</v>
      </c>
      <c r="BB134">
        <v>2.2999999999999998</v>
      </c>
      <c r="BC134">
        <v>61</v>
      </c>
      <c r="BD134">
        <v>19</v>
      </c>
      <c r="BE134">
        <v>51</v>
      </c>
      <c r="BF134">
        <v>16.5</v>
      </c>
      <c r="BG134">
        <v>61</v>
      </c>
      <c r="BH134">
        <v>0</v>
      </c>
      <c r="BI134">
        <v>0</v>
      </c>
      <c r="BJ134">
        <v>15.7</v>
      </c>
      <c r="BK134">
        <v>54</v>
      </c>
      <c r="BM134" s="49"/>
    </row>
    <row r="135" spans="1:76" ht="15" x14ac:dyDescent="0.25">
      <c r="A135" s="271"/>
      <c r="S135" s="117" t="s">
        <v>770</v>
      </c>
      <c r="T135">
        <v>0</v>
      </c>
      <c r="U135">
        <v>0</v>
      </c>
      <c r="V135">
        <v>0</v>
      </c>
      <c r="W135">
        <v>0</v>
      </c>
      <c r="X135">
        <v>29.3</v>
      </c>
      <c r="Y135">
        <v>42</v>
      </c>
      <c r="Z135">
        <v>10.9</v>
      </c>
      <c r="AA135">
        <v>61</v>
      </c>
      <c r="AB135">
        <v>19.8</v>
      </c>
      <c r="AC135">
        <v>55</v>
      </c>
      <c r="AD135">
        <v>52.9</v>
      </c>
      <c r="AE135">
        <v>54</v>
      </c>
      <c r="AJ135" s="48" t="s">
        <v>769</v>
      </c>
      <c r="AK135" t="s">
        <v>69</v>
      </c>
      <c r="AL135">
        <v>2.5</v>
      </c>
      <c r="AM135">
        <v>64</v>
      </c>
      <c r="AN135">
        <v>18.399999999999999</v>
      </c>
      <c r="AO135">
        <v>60</v>
      </c>
      <c r="AP135">
        <v>2.2999999999999998</v>
      </c>
      <c r="AQ135">
        <v>61</v>
      </c>
      <c r="AR135">
        <v>19.100000000000001</v>
      </c>
      <c r="AS135">
        <v>51</v>
      </c>
      <c r="AT135">
        <v>16.5</v>
      </c>
      <c r="AU135">
        <v>61</v>
      </c>
      <c r="BM135" s="271" t="s">
        <v>335</v>
      </c>
      <c r="BN135" t="s">
        <v>69</v>
      </c>
      <c r="BO135">
        <v>16.100000000000001</v>
      </c>
      <c r="BP135">
        <v>62</v>
      </c>
      <c r="BQ135">
        <v>10.9</v>
      </c>
      <c r="BR135">
        <v>54</v>
      </c>
      <c r="BS135">
        <v>16.100000000000001</v>
      </c>
      <c r="BT135">
        <v>54</v>
      </c>
      <c r="BU135">
        <v>23.4</v>
      </c>
      <c r="BV135">
        <v>57</v>
      </c>
      <c r="BW135">
        <v>70.7</v>
      </c>
      <c r="BX135">
        <v>36</v>
      </c>
    </row>
    <row r="136" spans="1:76" ht="15" x14ac:dyDescent="0.35">
      <c r="A136" s="271"/>
      <c r="S136" s="117"/>
      <c r="AJ136" s="48"/>
      <c r="AZ136" s="28" t="s">
        <v>754</v>
      </c>
      <c r="BA136" t="s">
        <v>69</v>
      </c>
      <c r="BB136">
        <v>0</v>
      </c>
      <c r="BC136">
        <v>0</v>
      </c>
      <c r="BD136">
        <v>59.3</v>
      </c>
      <c r="BE136">
        <v>37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M136" s="49"/>
    </row>
    <row r="137" spans="1:76" ht="15" x14ac:dyDescent="0.25">
      <c r="A137" s="271"/>
      <c r="S137" s="117" t="s">
        <v>337</v>
      </c>
      <c r="T137">
        <v>0</v>
      </c>
      <c r="V137">
        <v>0</v>
      </c>
      <c r="W137">
        <v>0</v>
      </c>
      <c r="X137">
        <v>23</v>
      </c>
      <c r="Y137">
        <v>44</v>
      </c>
      <c r="Z137">
        <v>35.6</v>
      </c>
      <c r="AA137">
        <v>49</v>
      </c>
      <c r="AB137">
        <v>52.7</v>
      </c>
      <c r="AC137">
        <v>43</v>
      </c>
      <c r="AD137">
        <v>71.599999999999994</v>
      </c>
      <c r="AE137">
        <v>49</v>
      </c>
      <c r="AJ137" s="48" t="s">
        <v>780</v>
      </c>
      <c r="AK137" t="s">
        <v>69</v>
      </c>
      <c r="AL137">
        <v>1.3</v>
      </c>
      <c r="AM137">
        <v>65</v>
      </c>
      <c r="AN137">
        <v>0</v>
      </c>
      <c r="AO137">
        <v>0</v>
      </c>
      <c r="AP137">
        <v>0</v>
      </c>
      <c r="AQ137">
        <v>0</v>
      </c>
      <c r="AR137">
        <v>2.2000000000000002</v>
      </c>
      <c r="AS137">
        <v>68</v>
      </c>
      <c r="AT137">
        <v>30.7</v>
      </c>
      <c r="AU137">
        <v>54</v>
      </c>
      <c r="BM137" s="271" t="s">
        <v>320</v>
      </c>
      <c r="BN137" t="s">
        <v>69</v>
      </c>
      <c r="BO137">
        <v>15.5</v>
      </c>
      <c r="BP137">
        <v>63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</row>
    <row r="138" spans="1:76" ht="15" x14ac:dyDescent="0.35">
      <c r="A138" s="271"/>
      <c r="S138" s="117"/>
      <c r="AJ138" s="48"/>
      <c r="AZ138" s="28" t="s">
        <v>781</v>
      </c>
      <c r="BA138" t="s">
        <v>69</v>
      </c>
      <c r="BB138">
        <v>0</v>
      </c>
      <c r="BC138">
        <v>0</v>
      </c>
      <c r="BD138">
        <v>26</v>
      </c>
      <c r="BE138">
        <v>47</v>
      </c>
      <c r="BF138">
        <v>26.1</v>
      </c>
      <c r="BG138">
        <v>55</v>
      </c>
      <c r="BH138">
        <v>0</v>
      </c>
      <c r="BI138">
        <v>0</v>
      </c>
      <c r="BJ138">
        <v>0</v>
      </c>
      <c r="BK138">
        <v>0</v>
      </c>
      <c r="BM138" s="49"/>
    </row>
    <row r="139" spans="1:76" ht="15" x14ac:dyDescent="0.25">
      <c r="A139" s="271"/>
      <c r="S139" s="117" t="s">
        <v>782</v>
      </c>
      <c r="T139">
        <v>0</v>
      </c>
      <c r="V139">
        <v>0</v>
      </c>
      <c r="W139">
        <v>0</v>
      </c>
      <c r="X139">
        <v>13.5</v>
      </c>
      <c r="Y139">
        <v>49</v>
      </c>
      <c r="Z139">
        <v>33.9</v>
      </c>
      <c r="AA139">
        <v>50</v>
      </c>
      <c r="AB139">
        <v>0</v>
      </c>
      <c r="AC139">
        <v>0</v>
      </c>
      <c r="AD139">
        <v>0</v>
      </c>
      <c r="AE139">
        <v>0</v>
      </c>
      <c r="AJ139" s="48" t="s">
        <v>783</v>
      </c>
      <c r="AK139" t="s">
        <v>69</v>
      </c>
      <c r="AL139">
        <v>0.5</v>
      </c>
      <c r="AM139">
        <v>66</v>
      </c>
      <c r="AN139">
        <v>0</v>
      </c>
      <c r="AO139">
        <v>0</v>
      </c>
      <c r="AP139">
        <v>0</v>
      </c>
      <c r="AQ139">
        <v>0</v>
      </c>
      <c r="AR139">
        <v>9.1999999999999993</v>
      </c>
      <c r="AS139">
        <v>58</v>
      </c>
      <c r="AT139">
        <v>18.7</v>
      </c>
      <c r="AU139">
        <v>60</v>
      </c>
      <c r="BM139" s="271" t="s">
        <v>775</v>
      </c>
      <c r="BN139" t="s">
        <v>69</v>
      </c>
      <c r="BO139">
        <v>14.7</v>
      </c>
      <c r="BP139">
        <v>64</v>
      </c>
      <c r="BQ139">
        <v>2.5</v>
      </c>
      <c r="BR139">
        <v>60</v>
      </c>
      <c r="BS139">
        <v>0</v>
      </c>
      <c r="BT139">
        <v>0</v>
      </c>
      <c r="BU139">
        <v>101.6</v>
      </c>
      <c r="BV139">
        <v>41</v>
      </c>
      <c r="BW139">
        <v>0</v>
      </c>
      <c r="BX139">
        <v>0</v>
      </c>
    </row>
    <row r="140" spans="1:76" ht="15" x14ac:dyDescent="0.35">
      <c r="A140" s="271"/>
      <c r="S140" s="117"/>
      <c r="AJ140" s="48"/>
      <c r="AZ140" s="28" t="s">
        <v>762</v>
      </c>
      <c r="BA140" t="s">
        <v>69</v>
      </c>
      <c r="BB140">
        <v>0</v>
      </c>
      <c r="BC140">
        <v>0</v>
      </c>
      <c r="BD140">
        <v>17.399999999999999</v>
      </c>
      <c r="BE140">
        <v>53</v>
      </c>
      <c r="BF140">
        <v>16.5</v>
      </c>
      <c r="BG140">
        <v>62</v>
      </c>
      <c r="BH140">
        <v>0</v>
      </c>
      <c r="BI140">
        <v>0</v>
      </c>
      <c r="BJ140">
        <v>34.1</v>
      </c>
      <c r="BK140">
        <v>45</v>
      </c>
      <c r="BM140" s="49"/>
    </row>
    <row r="141" spans="1:76" ht="15" x14ac:dyDescent="0.25">
      <c r="A141" s="271"/>
      <c r="S141" s="117" t="s">
        <v>784</v>
      </c>
      <c r="T141">
        <v>0</v>
      </c>
      <c r="V141">
        <v>0</v>
      </c>
      <c r="W141">
        <v>0</v>
      </c>
      <c r="X141">
        <v>6</v>
      </c>
      <c r="Y141">
        <v>56</v>
      </c>
      <c r="Z141">
        <v>3.3</v>
      </c>
      <c r="AA141">
        <v>69</v>
      </c>
      <c r="AB141">
        <v>0</v>
      </c>
      <c r="AC141">
        <v>0</v>
      </c>
      <c r="AD141">
        <v>0</v>
      </c>
      <c r="AE141">
        <v>0</v>
      </c>
      <c r="AJ141" s="48" t="s">
        <v>753</v>
      </c>
      <c r="AK141" t="s">
        <v>69</v>
      </c>
      <c r="AL141">
        <v>0</v>
      </c>
      <c r="AM141">
        <v>0</v>
      </c>
      <c r="AN141">
        <v>928.8</v>
      </c>
      <c r="AO141">
        <v>8</v>
      </c>
      <c r="AP141">
        <v>38</v>
      </c>
      <c r="AQ141">
        <v>44</v>
      </c>
      <c r="AR141">
        <v>56.1</v>
      </c>
      <c r="AS141">
        <v>41</v>
      </c>
      <c r="AT141">
        <v>45.7</v>
      </c>
      <c r="AU141">
        <v>49</v>
      </c>
      <c r="BM141" s="271" t="s">
        <v>342</v>
      </c>
      <c r="BN141" t="s">
        <v>69</v>
      </c>
      <c r="BO141">
        <v>14.3</v>
      </c>
      <c r="BP141">
        <v>65</v>
      </c>
      <c r="BQ141">
        <v>5.2</v>
      </c>
      <c r="BR141">
        <v>57</v>
      </c>
      <c r="BS141">
        <v>20.3</v>
      </c>
      <c r="BT141">
        <v>49</v>
      </c>
      <c r="BU141">
        <v>25.8</v>
      </c>
      <c r="BV141">
        <v>56</v>
      </c>
      <c r="BW141">
        <v>24.1</v>
      </c>
      <c r="BX141">
        <v>45</v>
      </c>
    </row>
    <row r="142" spans="1:76" ht="15" x14ac:dyDescent="0.35">
      <c r="A142" s="271"/>
      <c r="S142" s="117"/>
      <c r="AJ142" s="48"/>
      <c r="AZ142" s="28" t="s">
        <v>785</v>
      </c>
      <c r="BA142" t="s">
        <v>69</v>
      </c>
      <c r="BB142">
        <v>0</v>
      </c>
      <c r="BC142">
        <v>0</v>
      </c>
      <c r="BD142">
        <v>15.7</v>
      </c>
      <c r="BE142">
        <v>55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M142" s="49"/>
    </row>
    <row r="143" spans="1:76" ht="15" x14ac:dyDescent="0.25">
      <c r="A143" s="271"/>
      <c r="S143" s="117" t="s">
        <v>753</v>
      </c>
      <c r="T143">
        <v>0</v>
      </c>
      <c r="V143">
        <v>0</v>
      </c>
      <c r="W143">
        <v>0</v>
      </c>
      <c r="X143">
        <v>0</v>
      </c>
      <c r="Y143">
        <v>0</v>
      </c>
      <c r="Z143">
        <v>328.4</v>
      </c>
      <c r="AA143">
        <v>21</v>
      </c>
      <c r="AB143">
        <v>0</v>
      </c>
      <c r="AC143">
        <v>0</v>
      </c>
      <c r="AD143">
        <v>928.8</v>
      </c>
      <c r="AE143">
        <v>8</v>
      </c>
      <c r="AJ143" s="48" t="s">
        <v>336</v>
      </c>
      <c r="AK143" t="s">
        <v>69</v>
      </c>
      <c r="AL143">
        <v>0</v>
      </c>
      <c r="AM143">
        <v>0</v>
      </c>
      <c r="AN143">
        <v>334.3</v>
      </c>
      <c r="AO143">
        <v>26</v>
      </c>
      <c r="AP143">
        <v>427.9</v>
      </c>
      <c r="AQ143">
        <v>15</v>
      </c>
      <c r="AR143">
        <v>19.600000000000001</v>
      </c>
      <c r="AS143">
        <v>50</v>
      </c>
      <c r="AT143">
        <v>834.6</v>
      </c>
      <c r="AU143">
        <v>14</v>
      </c>
      <c r="BM143" s="271" t="s">
        <v>777</v>
      </c>
      <c r="BN143" t="s">
        <v>69</v>
      </c>
      <c r="BO143">
        <v>8.9</v>
      </c>
      <c r="BP143">
        <v>66</v>
      </c>
      <c r="BQ143">
        <v>3.9</v>
      </c>
      <c r="BR143">
        <v>59</v>
      </c>
      <c r="BS143">
        <v>6.2</v>
      </c>
      <c r="BT143">
        <v>60</v>
      </c>
      <c r="BU143">
        <v>9.6999999999999993</v>
      </c>
      <c r="BV143">
        <v>68</v>
      </c>
      <c r="BW143">
        <v>0</v>
      </c>
      <c r="BX143">
        <v>0</v>
      </c>
    </row>
    <row r="144" spans="1:76" ht="15" x14ac:dyDescent="0.35">
      <c r="A144" s="271"/>
      <c r="S144" s="117"/>
      <c r="AJ144" s="48"/>
      <c r="AZ144" s="28" t="s">
        <v>783</v>
      </c>
      <c r="BA144" t="s">
        <v>69</v>
      </c>
      <c r="BB144">
        <v>0</v>
      </c>
      <c r="BC144">
        <v>0</v>
      </c>
      <c r="BD144">
        <v>9.1999999999999993</v>
      </c>
      <c r="BE144">
        <v>58</v>
      </c>
      <c r="BF144">
        <v>18.7</v>
      </c>
      <c r="BG144">
        <v>60</v>
      </c>
      <c r="BH144">
        <v>0</v>
      </c>
      <c r="BI144">
        <v>0</v>
      </c>
      <c r="BJ144">
        <v>16.399999999999999</v>
      </c>
      <c r="BK144">
        <v>53</v>
      </c>
      <c r="BM144" s="49"/>
    </row>
    <row r="145" spans="1:76" ht="15" x14ac:dyDescent="0.25">
      <c r="A145" s="271"/>
      <c r="S145" s="117" t="s">
        <v>756</v>
      </c>
      <c r="T145">
        <v>0</v>
      </c>
      <c r="V145">
        <v>0</v>
      </c>
      <c r="W145">
        <v>0</v>
      </c>
      <c r="X145">
        <v>0</v>
      </c>
      <c r="Y145">
        <v>0</v>
      </c>
      <c r="Z145">
        <v>59.8</v>
      </c>
      <c r="AA145">
        <v>38</v>
      </c>
      <c r="AB145">
        <v>263.39999999999998</v>
      </c>
      <c r="AC145">
        <v>23</v>
      </c>
      <c r="AD145">
        <v>0</v>
      </c>
      <c r="AE145">
        <v>0</v>
      </c>
      <c r="AJ145" s="48" t="s">
        <v>763</v>
      </c>
      <c r="AK145" t="s">
        <v>69</v>
      </c>
      <c r="AL145">
        <v>0</v>
      </c>
      <c r="AM145">
        <v>0</v>
      </c>
      <c r="AN145">
        <v>104.9</v>
      </c>
      <c r="AO145">
        <v>42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BM145" s="271" t="s">
        <v>762</v>
      </c>
      <c r="BN145" t="s">
        <v>69</v>
      </c>
      <c r="BO145">
        <v>7.4</v>
      </c>
      <c r="BP145">
        <v>67</v>
      </c>
      <c r="BQ145">
        <v>0</v>
      </c>
      <c r="BR145">
        <v>0</v>
      </c>
      <c r="BS145">
        <v>17.399999999999999</v>
      </c>
      <c r="BT145">
        <v>53</v>
      </c>
      <c r="BU145">
        <v>16.5</v>
      </c>
      <c r="BV145">
        <v>62</v>
      </c>
      <c r="BW145">
        <v>0</v>
      </c>
      <c r="BX145">
        <v>0</v>
      </c>
    </row>
    <row r="146" spans="1:76" ht="15" x14ac:dyDescent="0.35">
      <c r="A146" s="271"/>
      <c r="S146" s="117"/>
      <c r="AJ146" s="48"/>
      <c r="AZ146" s="28" t="s">
        <v>352</v>
      </c>
      <c r="BA146" t="s">
        <v>69</v>
      </c>
      <c r="BB146">
        <v>0</v>
      </c>
      <c r="BC146">
        <v>0</v>
      </c>
      <c r="BD146">
        <v>6.1</v>
      </c>
      <c r="BE146">
        <v>61</v>
      </c>
      <c r="BF146">
        <v>0</v>
      </c>
      <c r="BG146">
        <v>0</v>
      </c>
      <c r="BH146">
        <v>1.1000000000000001</v>
      </c>
      <c r="BI146">
        <v>64</v>
      </c>
      <c r="BJ146">
        <v>27</v>
      </c>
      <c r="BK146">
        <v>47</v>
      </c>
      <c r="BM146" s="49"/>
    </row>
    <row r="147" spans="1:76" ht="15" x14ac:dyDescent="0.25">
      <c r="A147" s="271"/>
      <c r="S147" s="117" t="s">
        <v>312</v>
      </c>
      <c r="T147">
        <v>0</v>
      </c>
      <c r="V147">
        <v>0</v>
      </c>
      <c r="W147">
        <v>0</v>
      </c>
      <c r="X147">
        <v>0</v>
      </c>
      <c r="Y147">
        <v>0</v>
      </c>
      <c r="Z147">
        <v>59</v>
      </c>
      <c r="AA147">
        <v>39</v>
      </c>
      <c r="AB147">
        <v>22.4</v>
      </c>
      <c r="AC147">
        <v>54</v>
      </c>
      <c r="AD147">
        <v>61.5</v>
      </c>
      <c r="AE147">
        <v>52</v>
      </c>
      <c r="AJ147" s="48" t="s">
        <v>768</v>
      </c>
      <c r="AK147" t="s">
        <v>69</v>
      </c>
      <c r="AL147">
        <v>0</v>
      </c>
      <c r="AM147">
        <v>0</v>
      </c>
      <c r="AN147">
        <v>75.400000000000006</v>
      </c>
      <c r="AO147">
        <v>48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BM147" s="271" t="s">
        <v>321</v>
      </c>
      <c r="BN147" t="s">
        <v>69</v>
      </c>
      <c r="BO147">
        <v>5.2</v>
      </c>
      <c r="BP147">
        <v>68</v>
      </c>
      <c r="BQ147">
        <v>4.8</v>
      </c>
      <c r="BR147">
        <v>58</v>
      </c>
      <c r="BS147">
        <v>5.2</v>
      </c>
      <c r="BT147">
        <v>62</v>
      </c>
      <c r="BU147">
        <v>5.7</v>
      </c>
      <c r="BV147">
        <v>73</v>
      </c>
      <c r="BW147">
        <v>6.3</v>
      </c>
      <c r="BX147">
        <v>56</v>
      </c>
    </row>
    <row r="148" spans="1:76" ht="15" x14ac:dyDescent="0.35">
      <c r="A148" s="271"/>
      <c r="S148" s="117"/>
      <c r="AJ148" s="48"/>
      <c r="AZ148" s="28" t="s">
        <v>786</v>
      </c>
      <c r="BA148" t="s">
        <v>69</v>
      </c>
      <c r="BB148">
        <v>0</v>
      </c>
      <c r="BC148">
        <v>0</v>
      </c>
      <c r="BD148">
        <v>3.2</v>
      </c>
      <c r="BE148">
        <v>64</v>
      </c>
      <c r="BF148">
        <v>8.3000000000000007</v>
      </c>
      <c r="BG148">
        <v>69</v>
      </c>
      <c r="BH148">
        <v>1.5</v>
      </c>
      <c r="BI148">
        <v>63</v>
      </c>
      <c r="BJ148">
        <v>0</v>
      </c>
      <c r="BK148">
        <v>0</v>
      </c>
      <c r="BM148" s="49"/>
    </row>
    <row r="149" spans="1:76" ht="15" x14ac:dyDescent="0.25">
      <c r="A149" s="271"/>
      <c r="S149" s="117" t="s">
        <v>787</v>
      </c>
      <c r="T149">
        <v>0</v>
      </c>
      <c r="V149">
        <v>0</v>
      </c>
      <c r="W149">
        <v>0</v>
      </c>
      <c r="X149">
        <v>0</v>
      </c>
      <c r="Y149">
        <v>0</v>
      </c>
      <c r="Z149">
        <v>58.8</v>
      </c>
      <c r="AA149">
        <v>40</v>
      </c>
      <c r="AB149">
        <v>0</v>
      </c>
      <c r="AC149">
        <v>0</v>
      </c>
      <c r="AD149">
        <v>0</v>
      </c>
      <c r="AE149">
        <v>0</v>
      </c>
      <c r="AJ149" s="48" t="s">
        <v>758</v>
      </c>
      <c r="AK149" t="s">
        <v>69</v>
      </c>
      <c r="AL149">
        <v>0</v>
      </c>
      <c r="AM149">
        <v>0</v>
      </c>
      <c r="AN149">
        <v>27.5</v>
      </c>
      <c r="AO149">
        <v>57</v>
      </c>
      <c r="AP149">
        <v>118.6</v>
      </c>
      <c r="AQ149">
        <v>32</v>
      </c>
      <c r="AR149">
        <v>339.4</v>
      </c>
      <c r="AS149">
        <v>23</v>
      </c>
      <c r="AT149">
        <v>500</v>
      </c>
      <c r="AU149">
        <v>19</v>
      </c>
      <c r="BM149" s="271" t="s">
        <v>756</v>
      </c>
      <c r="BN149" t="s">
        <v>69</v>
      </c>
      <c r="BO149">
        <v>0</v>
      </c>
      <c r="BP149">
        <v>0</v>
      </c>
      <c r="BQ149">
        <v>113.2</v>
      </c>
      <c r="BR149">
        <v>33</v>
      </c>
      <c r="BS149">
        <v>1763.8</v>
      </c>
      <c r="BT149">
        <v>5</v>
      </c>
      <c r="BU149">
        <v>0</v>
      </c>
      <c r="BV149">
        <v>0</v>
      </c>
      <c r="BW149">
        <v>0</v>
      </c>
      <c r="BX149">
        <v>0</v>
      </c>
    </row>
    <row r="150" spans="1:76" ht="15" x14ac:dyDescent="0.35">
      <c r="A150" s="271"/>
      <c r="S150" s="117"/>
      <c r="AJ150" s="48"/>
      <c r="AZ150" s="28" t="s">
        <v>788</v>
      </c>
      <c r="BA150" t="s">
        <v>69</v>
      </c>
      <c r="BB150">
        <v>0</v>
      </c>
      <c r="BC150">
        <v>0</v>
      </c>
      <c r="BD150">
        <v>3.2</v>
      </c>
      <c r="BE150">
        <v>65</v>
      </c>
      <c r="BF150">
        <v>5.7</v>
      </c>
      <c r="BG150">
        <v>74</v>
      </c>
      <c r="BH150">
        <v>2.1</v>
      </c>
      <c r="BI150">
        <v>62</v>
      </c>
      <c r="BJ150">
        <v>6.5</v>
      </c>
      <c r="BK150">
        <v>62</v>
      </c>
      <c r="BM150" s="49"/>
    </row>
    <row r="151" spans="1:76" ht="15" x14ac:dyDescent="0.25">
      <c r="A151" s="271"/>
      <c r="S151" s="117" t="s">
        <v>757</v>
      </c>
      <c r="T151">
        <v>0</v>
      </c>
      <c r="V151">
        <v>0</v>
      </c>
      <c r="W151">
        <v>0</v>
      </c>
      <c r="X151">
        <v>0</v>
      </c>
      <c r="Y151">
        <v>0</v>
      </c>
      <c r="Z151">
        <v>47.6</v>
      </c>
      <c r="AA151">
        <v>45</v>
      </c>
      <c r="AB151">
        <v>52.4</v>
      </c>
      <c r="AC151">
        <v>44</v>
      </c>
      <c r="AD151">
        <v>408.5</v>
      </c>
      <c r="AE151">
        <v>23</v>
      </c>
      <c r="AJ151" s="48" t="s">
        <v>776</v>
      </c>
      <c r="AK151" t="s">
        <v>69</v>
      </c>
      <c r="AL151">
        <v>0</v>
      </c>
      <c r="AM151">
        <v>0</v>
      </c>
      <c r="AN151">
        <v>26</v>
      </c>
      <c r="AO151">
        <v>59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BM151" s="271" t="s">
        <v>353</v>
      </c>
      <c r="BN151" t="s">
        <v>69</v>
      </c>
      <c r="BO151">
        <v>0</v>
      </c>
      <c r="BP151">
        <v>0</v>
      </c>
      <c r="BQ151">
        <v>80.7</v>
      </c>
      <c r="BR151">
        <v>39</v>
      </c>
      <c r="BS151">
        <v>121.3</v>
      </c>
      <c r="BT151">
        <v>32</v>
      </c>
      <c r="BU151">
        <v>139</v>
      </c>
      <c r="BV151">
        <v>37</v>
      </c>
      <c r="BW151">
        <v>78</v>
      </c>
      <c r="BX151">
        <v>35</v>
      </c>
    </row>
    <row r="152" spans="1:76" ht="15" x14ac:dyDescent="0.35">
      <c r="A152" s="271"/>
      <c r="S152" s="117"/>
      <c r="AJ152" s="48"/>
      <c r="AZ152" s="28" t="s">
        <v>789</v>
      </c>
      <c r="BA152" t="s">
        <v>69</v>
      </c>
      <c r="BB152">
        <v>0</v>
      </c>
      <c r="BC152">
        <v>0</v>
      </c>
      <c r="BD152">
        <v>2.8</v>
      </c>
      <c r="BE152">
        <v>66</v>
      </c>
      <c r="BF152">
        <v>1.2</v>
      </c>
      <c r="BG152">
        <v>78</v>
      </c>
      <c r="BH152">
        <v>5.6</v>
      </c>
      <c r="BI152">
        <v>58</v>
      </c>
      <c r="BJ152">
        <v>2.5</v>
      </c>
      <c r="BK152">
        <v>68</v>
      </c>
      <c r="BM152" s="49"/>
    </row>
    <row r="153" spans="1:76" ht="15" x14ac:dyDescent="0.25">
      <c r="A153" s="271"/>
      <c r="S153" s="117" t="s">
        <v>790</v>
      </c>
      <c r="T153">
        <v>0</v>
      </c>
      <c r="V153">
        <v>0</v>
      </c>
      <c r="W153">
        <v>0</v>
      </c>
      <c r="X153">
        <v>0</v>
      </c>
      <c r="Y153">
        <v>0</v>
      </c>
      <c r="Z153">
        <v>31.3</v>
      </c>
      <c r="AA153">
        <v>52</v>
      </c>
      <c r="AB153">
        <v>0</v>
      </c>
      <c r="AC153">
        <v>0</v>
      </c>
      <c r="AD153">
        <v>0</v>
      </c>
      <c r="AE153">
        <v>0</v>
      </c>
      <c r="AJ153" s="48" t="s">
        <v>762</v>
      </c>
      <c r="AK153" t="s">
        <v>69</v>
      </c>
      <c r="AL153">
        <v>0</v>
      </c>
      <c r="AM153">
        <v>0</v>
      </c>
      <c r="AN153">
        <v>7.4</v>
      </c>
      <c r="AO153">
        <v>67</v>
      </c>
      <c r="AP153">
        <v>0</v>
      </c>
      <c r="AQ153">
        <v>0</v>
      </c>
      <c r="AR153">
        <v>17.399999999999999</v>
      </c>
      <c r="AS153">
        <v>53</v>
      </c>
      <c r="AT153">
        <v>16.5</v>
      </c>
      <c r="AU153">
        <v>62</v>
      </c>
      <c r="BM153" s="271" t="s">
        <v>667</v>
      </c>
      <c r="BN153" t="s">
        <v>69</v>
      </c>
      <c r="BO153">
        <v>0</v>
      </c>
      <c r="BP153">
        <v>0</v>
      </c>
      <c r="BQ153">
        <v>14.2</v>
      </c>
      <c r="BR153">
        <v>51</v>
      </c>
      <c r="BS153">
        <v>4.7</v>
      </c>
      <c r="BT153">
        <v>63</v>
      </c>
      <c r="BU153">
        <v>0</v>
      </c>
      <c r="BV153">
        <v>0</v>
      </c>
      <c r="BW153">
        <v>0</v>
      </c>
      <c r="BX153">
        <v>0</v>
      </c>
    </row>
    <row r="154" spans="1:76" ht="15" x14ac:dyDescent="0.35">
      <c r="A154" s="271"/>
      <c r="S154" s="117"/>
      <c r="AJ154" s="48"/>
      <c r="AZ154" s="28" t="s">
        <v>772</v>
      </c>
      <c r="BA154" t="s">
        <v>69</v>
      </c>
      <c r="BB154">
        <v>0</v>
      </c>
      <c r="BC154">
        <v>0</v>
      </c>
      <c r="BD154">
        <v>2.7</v>
      </c>
      <c r="BE154">
        <v>67</v>
      </c>
      <c r="BF154">
        <v>6</v>
      </c>
      <c r="BG154">
        <v>72</v>
      </c>
      <c r="BH154">
        <v>0</v>
      </c>
      <c r="BI154">
        <v>0</v>
      </c>
      <c r="BJ154">
        <v>5</v>
      </c>
      <c r="BK154">
        <v>64</v>
      </c>
      <c r="BM154" s="49"/>
    </row>
    <row r="155" spans="1:76" ht="15" x14ac:dyDescent="0.25">
      <c r="A155" s="271"/>
      <c r="S155" s="117" t="s">
        <v>766</v>
      </c>
      <c r="T155">
        <v>0</v>
      </c>
      <c r="V155">
        <v>0</v>
      </c>
      <c r="W155">
        <v>0</v>
      </c>
      <c r="X155">
        <v>0</v>
      </c>
      <c r="Y155">
        <v>0</v>
      </c>
      <c r="Z155">
        <v>10.7</v>
      </c>
      <c r="AA155">
        <v>62</v>
      </c>
      <c r="AB155">
        <v>26.3</v>
      </c>
      <c r="AC155">
        <v>53</v>
      </c>
      <c r="AD155">
        <v>92.8</v>
      </c>
      <c r="AE155">
        <v>45</v>
      </c>
      <c r="AJ155" s="48" t="s">
        <v>311</v>
      </c>
      <c r="AK155" t="s">
        <v>69</v>
      </c>
      <c r="AL155">
        <v>0</v>
      </c>
      <c r="AM155">
        <v>0</v>
      </c>
      <c r="AN155">
        <v>0</v>
      </c>
      <c r="AO155">
        <v>0</v>
      </c>
      <c r="AP155">
        <v>7.3</v>
      </c>
      <c r="AQ155">
        <v>56</v>
      </c>
      <c r="AR155">
        <v>15.5</v>
      </c>
      <c r="AS155">
        <v>56</v>
      </c>
      <c r="AT155">
        <v>20.5</v>
      </c>
      <c r="AU155">
        <v>58</v>
      </c>
      <c r="BM155" s="271" t="s">
        <v>311</v>
      </c>
      <c r="BN155" t="s">
        <v>69</v>
      </c>
      <c r="BO155">
        <v>0</v>
      </c>
      <c r="BP155">
        <v>0</v>
      </c>
      <c r="BQ155">
        <v>7.3</v>
      </c>
      <c r="BR155">
        <v>56</v>
      </c>
      <c r="BS155">
        <v>15.5</v>
      </c>
      <c r="BT155">
        <v>56</v>
      </c>
      <c r="BU155">
        <v>20.5</v>
      </c>
      <c r="BV155">
        <v>58</v>
      </c>
      <c r="BW155">
        <v>29.8</v>
      </c>
      <c r="BX155">
        <v>42</v>
      </c>
    </row>
    <row r="156" spans="1:76" ht="15" x14ac:dyDescent="0.35">
      <c r="A156" s="271"/>
      <c r="S156" s="117"/>
      <c r="AJ156" s="48"/>
      <c r="AZ156" s="28" t="s">
        <v>780</v>
      </c>
      <c r="BA156" t="s">
        <v>69</v>
      </c>
      <c r="BB156">
        <v>0</v>
      </c>
      <c r="BC156">
        <v>0</v>
      </c>
      <c r="BD156">
        <v>2.2000000000000002</v>
      </c>
      <c r="BE156">
        <v>68</v>
      </c>
      <c r="BF156">
        <v>30.7</v>
      </c>
      <c r="BG156">
        <v>54</v>
      </c>
      <c r="BH156">
        <v>17.8</v>
      </c>
      <c r="BI156">
        <v>52</v>
      </c>
      <c r="BJ156">
        <v>4.7</v>
      </c>
      <c r="BK156">
        <v>65</v>
      </c>
      <c r="BM156" s="49"/>
    </row>
    <row r="157" spans="1:76" ht="15" x14ac:dyDescent="0.25">
      <c r="A157" s="271"/>
      <c r="S157" s="117" t="s">
        <v>775</v>
      </c>
      <c r="T157">
        <v>0</v>
      </c>
      <c r="V157">
        <v>0</v>
      </c>
      <c r="W157">
        <v>0</v>
      </c>
      <c r="X157">
        <v>0</v>
      </c>
      <c r="Y157">
        <v>0</v>
      </c>
      <c r="Z157">
        <v>8</v>
      </c>
      <c r="AA157">
        <v>65</v>
      </c>
      <c r="AB157">
        <v>6.3</v>
      </c>
      <c r="AC157">
        <v>61</v>
      </c>
      <c r="AD157">
        <v>14.7</v>
      </c>
      <c r="AE157">
        <v>64</v>
      </c>
      <c r="AJ157" s="48" t="s">
        <v>781</v>
      </c>
      <c r="AK157" t="s">
        <v>69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26</v>
      </c>
      <c r="AS157">
        <v>47</v>
      </c>
      <c r="AT157">
        <v>26.1</v>
      </c>
      <c r="AU157">
        <v>55</v>
      </c>
      <c r="BM157" s="271" t="s">
        <v>781</v>
      </c>
      <c r="BN157" t="s">
        <v>69</v>
      </c>
      <c r="BO157">
        <v>0</v>
      </c>
      <c r="BP157">
        <v>0</v>
      </c>
      <c r="BQ157">
        <v>0</v>
      </c>
      <c r="BR157">
        <v>0</v>
      </c>
      <c r="BS157">
        <v>26</v>
      </c>
      <c r="BT157">
        <v>47</v>
      </c>
      <c r="BU157">
        <v>26.1</v>
      </c>
      <c r="BV157">
        <v>55</v>
      </c>
      <c r="BW157">
        <v>0</v>
      </c>
      <c r="BX157">
        <v>0</v>
      </c>
    </row>
    <row r="158" spans="1:76" ht="15" x14ac:dyDescent="0.35">
      <c r="A158" s="271"/>
      <c r="S158" s="117"/>
      <c r="AJ158" s="48"/>
      <c r="AZ158" s="28" t="s">
        <v>791</v>
      </c>
      <c r="BA158" t="s">
        <v>69</v>
      </c>
      <c r="BB158">
        <v>0</v>
      </c>
      <c r="BC158">
        <v>0</v>
      </c>
      <c r="BD158">
        <v>1.5</v>
      </c>
      <c r="BE158">
        <v>69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M158" s="49"/>
    </row>
    <row r="159" spans="1:76" ht="15" x14ac:dyDescent="0.25">
      <c r="A159" s="271"/>
      <c r="S159" s="117" t="s">
        <v>763</v>
      </c>
      <c r="T159">
        <v>0</v>
      </c>
      <c r="V159">
        <v>0</v>
      </c>
      <c r="W159">
        <v>0</v>
      </c>
      <c r="X159">
        <v>0</v>
      </c>
      <c r="Y159">
        <v>0</v>
      </c>
      <c r="Z159">
        <v>7.7</v>
      </c>
      <c r="AA159">
        <v>66</v>
      </c>
      <c r="AB159">
        <v>0</v>
      </c>
      <c r="AC159">
        <v>0</v>
      </c>
      <c r="AD159">
        <v>104.9</v>
      </c>
      <c r="AE159">
        <v>42</v>
      </c>
      <c r="AJ159" s="48" t="s">
        <v>785</v>
      </c>
      <c r="AK159" t="s">
        <v>69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15.7</v>
      </c>
      <c r="AS159">
        <v>55</v>
      </c>
      <c r="AT159">
        <v>0</v>
      </c>
      <c r="AU159">
        <v>0</v>
      </c>
      <c r="BM159" s="271" t="s">
        <v>785</v>
      </c>
      <c r="BN159" t="s">
        <v>69</v>
      </c>
      <c r="BO159">
        <v>0</v>
      </c>
      <c r="BP159">
        <v>0</v>
      </c>
      <c r="BQ159">
        <v>0</v>
      </c>
      <c r="BR159">
        <v>0</v>
      </c>
      <c r="BS159">
        <v>15.7</v>
      </c>
      <c r="BT159">
        <v>55</v>
      </c>
      <c r="BU159">
        <v>0</v>
      </c>
      <c r="BV159">
        <v>0</v>
      </c>
      <c r="BW159">
        <v>0</v>
      </c>
      <c r="BX159">
        <v>0</v>
      </c>
    </row>
    <row r="160" spans="1:76" ht="15" x14ac:dyDescent="0.35">
      <c r="A160" s="271"/>
      <c r="S160" s="117"/>
      <c r="AJ160" s="48"/>
      <c r="AZ160" s="28" t="s">
        <v>770</v>
      </c>
      <c r="BA160" t="s">
        <v>69</v>
      </c>
      <c r="BB160">
        <v>0</v>
      </c>
      <c r="BC160">
        <v>0</v>
      </c>
      <c r="BD160">
        <v>0.2</v>
      </c>
      <c r="BE160">
        <v>70</v>
      </c>
      <c r="BF160">
        <v>4.8</v>
      </c>
      <c r="BG160">
        <v>75</v>
      </c>
      <c r="BH160">
        <v>0</v>
      </c>
      <c r="BI160">
        <v>0</v>
      </c>
      <c r="BJ160">
        <v>1.8</v>
      </c>
      <c r="BK160">
        <v>69</v>
      </c>
      <c r="BM160" s="49"/>
    </row>
    <row r="161" spans="1:76" ht="15" x14ac:dyDescent="0.25">
      <c r="A161" s="271"/>
      <c r="S161" s="117" t="s">
        <v>311</v>
      </c>
      <c r="T161">
        <v>0</v>
      </c>
      <c r="V161">
        <v>0</v>
      </c>
      <c r="W161">
        <v>0</v>
      </c>
      <c r="X161">
        <v>0</v>
      </c>
      <c r="Y161">
        <v>0</v>
      </c>
      <c r="Z161">
        <v>3</v>
      </c>
      <c r="AA161">
        <v>70</v>
      </c>
      <c r="AB161">
        <v>0</v>
      </c>
      <c r="AC161">
        <v>0</v>
      </c>
      <c r="AD161">
        <v>0</v>
      </c>
      <c r="AE161">
        <v>0</v>
      </c>
      <c r="AJ161" s="48" t="s">
        <v>352</v>
      </c>
      <c r="AK161" t="s">
        <v>69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6.1</v>
      </c>
      <c r="AS161">
        <v>61</v>
      </c>
      <c r="AT161">
        <v>0</v>
      </c>
      <c r="AU161">
        <v>0</v>
      </c>
      <c r="BM161" s="271" t="s">
        <v>783</v>
      </c>
      <c r="BN161" t="s">
        <v>69</v>
      </c>
      <c r="BO161">
        <v>0</v>
      </c>
      <c r="BP161">
        <v>0</v>
      </c>
      <c r="BQ161">
        <v>0</v>
      </c>
      <c r="BR161">
        <v>0</v>
      </c>
      <c r="BS161">
        <v>9.1999999999999993</v>
      </c>
      <c r="BT161">
        <v>58</v>
      </c>
      <c r="BU161">
        <v>18.7</v>
      </c>
      <c r="BV161">
        <v>60</v>
      </c>
      <c r="BW161">
        <v>0</v>
      </c>
      <c r="BX161">
        <v>0</v>
      </c>
    </row>
    <row r="162" spans="1:76" ht="15" x14ac:dyDescent="0.35">
      <c r="A162" s="271"/>
      <c r="S162" s="117"/>
      <c r="AJ162" s="48"/>
      <c r="AZ162" s="28" t="s">
        <v>779</v>
      </c>
      <c r="BA162" t="s">
        <v>69</v>
      </c>
      <c r="BB162">
        <v>0</v>
      </c>
      <c r="BC162">
        <v>0</v>
      </c>
      <c r="BD162">
        <v>0</v>
      </c>
      <c r="BE162">
        <v>0</v>
      </c>
      <c r="BF162">
        <v>228</v>
      </c>
      <c r="BG162">
        <v>27</v>
      </c>
      <c r="BH162">
        <v>0</v>
      </c>
      <c r="BI162">
        <v>0</v>
      </c>
      <c r="BJ162">
        <v>0</v>
      </c>
      <c r="BK162">
        <v>0</v>
      </c>
      <c r="BM162" s="49"/>
    </row>
    <row r="163" spans="1:76" ht="15" x14ac:dyDescent="0.25">
      <c r="A163" s="271"/>
      <c r="S163" s="117" t="s">
        <v>780</v>
      </c>
      <c r="T163">
        <v>0</v>
      </c>
      <c r="V163">
        <v>0</v>
      </c>
      <c r="W163">
        <v>0</v>
      </c>
      <c r="X163">
        <v>0</v>
      </c>
      <c r="Y163">
        <v>0</v>
      </c>
      <c r="Z163">
        <v>0.8</v>
      </c>
      <c r="AA163">
        <v>71</v>
      </c>
      <c r="AB163">
        <v>1.3</v>
      </c>
      <c r="AC163">
        <v>65</v>
      </c>
      <c r="AD163">
        <v>0</v>
      </c>
      <c r="AE163">
        <v>0</v>
      </c>
      <c r="AJ163" s="48" t="s">
        <v>786</v>
      </c>
      <c r="AK163" t="s">
        <v>69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3.2</v>
      </c>
      <c r="AS163">
        <v>64</v>
      </c>
      <c r="AT163">
        <v>8.3000000000000007</v>
      </c>
      <c r="AU163">
        <v>69</v>
      </c>
      <c r="BM163" s="271" t="s">
        <v>352</v>
      </c>
      <c r="BN163" t="s">
        <v>69</v>
      </c>
      <c r="BO163">
        <v>0</v>
      </c>
      <c r="BP163">
        <v>0</v>
      </c>
      <c r="BQ163">
        <v>0</v>
      </c>
      <c r="BR163">
        <v>0</v>
      </c>
      <c r="BS163">
        <v>6.1</v>
      </c>
      <c r="BT163">
        <v>61</v>
      </c>
      <c r="BU163">
        <v>0</v>
      </c>
      <c r="BV163">
        <v>0</v>
      </c>
      <c r="BW163">
        <v>1.1000000000000001</v>
      </c>
      <c r="BX163">
        <v>64</v>
      </c>
    </row>
    <row r="164" spans="1:76" ht="15" x14ac:dyDescent="0.35">
      <c r="A164" s="271"/>
      <c r="S164" s="117"/>
      <c r="AJ164" s="48"/>
      <c r="AZ164" s="28" t="s">
        <v>792</v>
      </c>
      <c r="BA164" t="s">
        <v>69</v>
      </c>
      <c r="BB164">
        <v>0</v>
      </c>
      <c r="BC164">
        <v>0</v>
      </c>
      <c r="BD164">
        <v>0</v>
      </c>
      <c r="BE164">
        <v>0</v>
      </c>
      <c r="BF164">
        <v>150.69999999999999</v>
      </c>
      <c r="BG164">
        <v>34</v>
      </c>
      <c r="BH164">
        <v>0</v>
      </c>
      <c r="BI164">
        <v>0</v>
      </c>
      <c r="BJ164">
        <v>99</v>
      </c>
      <c r="BK164">
        <v>34</v>
      </c>
      <c r="BM164" s="49"/>
    </row>
    <row r="165" spans="1:76" ht="15" x14ac:dyDescent="0.25">
      <c r="A165" s="271"/>
      <c r="S165" s="117" t="s">
        <v>760</v>
      </c>
      <c r="T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80.7</v>
      </c>
      <c r="AC165">
        <v>37</v>
      </c>
      <c r="AD165">
        <v>76</v>
      </c>
      <c r="AE165">
        <v>47</v>
      </c>
      <c r="AJ165" s="48" t="s">
        <v>788</v>
      </c>
      <c r="AK165" t="s">
        <v>69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3.2</v>
      </c>
      <c r="AS165">
        <v>65</v>
      </c>
      <c r="AT165">
        <v>5.7</v>
      </c>
      <c r="AU165">
        <v>74</v>
      </c>
      <c r="BM165" s="271" t="s">
        <v>786</v>
      </c>
      <c r="BN165" t="s">
        <v>69</v>
      </c>
      <c r="BO165">
        <v>0</v>
      </c>
      <c r="BP165">
        <v>0</v>
      </c>
      <c r="BQ165">
        <v>0</v>
      </c>
      <c r="BR165">
        <v>0</v>
      </c>
      <c r="BS165">
        <v>3.2</v>
      </c>
      <c r="BT165">
        <v>64</v>
      </c>
      <c r="BU165">
        <v>8.3000000000000007</v>
      </c>
      <c r="BV165">
        <v>69</v>
      </c>
      <c r="BW165">
        <v>1.5</v>
      </c>
      <c r="BX165">
        <v>63</v>
      </c>
    </row>
    <row r="166" spans="1:76" ht="15" x14ac:dyDescent="0.35">
      <c r="A166" s="271"/>
      <c r="S166" s="117"/>
      <c r="AJ166" s="48"/>
      <c r="AZ166" s="28" t="s">
        <v>787</v>
      </c>
      <c r="BA166" t="s">
        <v>69</v>
      </c>
      <c r="BB166">
        <v>0</v>
      </c>
      <c r="BC166">
        <v>0</v>
      </c>
      <c r="BD166">
        <v>0</v>
      </c>
      <c r="BE166">
        <v>0</v>
      </c>
      <c r="BF166">
        <v>44.2</v>
      </c>
      <c r="BG166">
        <v>50</v>
      </c>
      <c r="BH166">
        <v>0</v>
      </c>
      <c r="BI166">
        <v>0</v>
      </c>
      <c r="BJ166">
        <v>0</v>
      </c>
      <c r="BK166">
        <v>0</v>
      </c>
      <c r="BM166" s="49"/>
    </row>
    <row r="167" spans="1:76" ht="15" x14ac:dyDescent="0.25">
      <c r="A167" s="271"/>
      <c r="S167" s="117" t="s">
        <v>759</v>
      </c>
      <c r="T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44</v>
      </c>
      <c r="AC167">
        <v>48</v>
      </c>
      <c r="AD167">
        <v>169.7</v>
      </c>
      <c r="AE167">
        <v>34</v>
      </c>
      <c r="AJ167" s="48" t="s">
        <v>789</v>
      </c>
      <c r="AK167" t="s">
        <v>69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2.8</v>
      </c>
      <c r="AS167">
        <v>66</v>
      </c>
      <c r="AT167">
        <v>1.2</v>
      </c>
      <c r="AU167">
        <v>78</v>
      </c>
      <c r="BM167" s="271" t="s">
        <v>788</v>
      </c>
      <c r="BN167" t="s">
        <v>69</v>
      </c>
      <c r="BO167">
        <v>0</v>
      </c>
      <c r="BP167">
        <v>0</v>
      </c>
      <c r="BQ167">
        <v>0</v>
      </c>
      <c r="BR167">
        <v>0</v>
      </c>
      <c r="BS167">
        <v>3.2</v>
      </c>
      <c r="BT167">
        <v>65</v>
      </c>
      <c r="BU167">
        <v>5.7</v>
      </c>
      <c r="BV167">
        <v>74</v>
      </c>
      <c r="BW167">
        <v>2.1</v>
      </c>
      <c r="BX167">
        <v>62</v>
      </c>
    </row>
    <row r="168" spans="1:76" ht="15" x14ac:dyDescent="0.35">
      <c r="A168" s="271"/>
      <c r="S168" s="117"/>
      <c r="AJ168" s="48"/>
      <c r="AZ168" s="28" t="s">
        <v>760</v>
      </c>
      <c r="BA168" t="s">
        <v>69</v>
      </c>
      <c r="BB168">
        <v>0</v>
      </c>
      <c r="BC168">
        <v>0</v>
      </c>
      <c r="BD168">
        <v>0</v>
      </c>
      <c r="BE168">
        <v>0</v>
      </c>
      <c r="BF168">
        <v>43</v>
      </c>
      <c r="BG168">
        <v>51</v>
      </c>
      <c r="BH168">
        <v>0</v>
      </c>
      <c r="BI168">
        <v>0</v>
      </c>
      <c r="BJ168">
        <v>0</v>
      </c>
      <c r="BK168">
        <v>0</v>
      </c>
      <c r="BM168" s="49"/>
    </row>
    <row r="169" spans="1:76" ht="15" x14ac:dyDescent="0.25">
      <c r="A169" s="271"/>
      <c r="S169" s="117" t="s">
        <v>761</v>
      </c>
      <c r="T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19.600000000000001</v>
      </c>
      <c r="AC169">
        <v>57</v>
      </c>
      <c r="AD169">
        <v>142.80000000000001</v>
      </c>
      <c r="AE169">
        <v>35</v>
      </c>
      <c r="AJ169" s="48" t="s">
        <v>772</v>
      </c>
      <c r="AK169" t="s">
        <v>69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2.7</v>
      </c>
      <c r="AS169">
        <v>67</v>
      </c>
      <c r="AT169">
        <v>6</v>
      </c>
      <c r="AU169">
        <v>72</v>
      </c>
      <c r="BM169" s="271" t="s">
        <v>789</v>
      </c>
      <c r="BN169" t="s">
        <v>69</v>
      </c>
      <c r="BO169">
        <v>0</v>
      </c>
      <c r="BP169">
        <v>0</v>
      </c>
      <c r="BQ169">
        <v>0</v>
      </c>
      <c r="BR169">
        <v>0</v>
      </c>
      <c r="BS169">
        <v>2.8</v>
      </c>
      <c r="BT169">
        <v>66</v>
      </c>
      <c r="BU169">
        <v>1.2</v>
      </c>
      <c r="BV169">
        <v>78</v>
      </c>
      <c r="BW169">
        <v>5.6</v>
      </c>
      <c r="BX169">
        <v>58</v>
      </c>
    </row>
    <row r="170" spans="1:76" ht="15" x14ac:dyDescent="0.35">
      <c r="A170" s="271"/>
      <c r="S170" s="117"/>
      <c r="AJ170" s="48"/>
      <c r="AZ170" s="28" t="s">
        <v>771</v>
      </c>
      <c r="BA170" t="s">
        <v>69</v>
      </c>
      <c r="BB170">
        <v>0</v>
      </c>
      <c r="BC170">
        <v>0</v>
      </c>
      <c r="BD170">
        <v>0</v>
      </c>
      <c r="BE170">
        <v>0</v>
      </c>
      <c r="BF170">
        <v>38.1</v>
      </c>
      <c r="BG170">
        <v>53</v>
      </c>
      <c r="BH170">
        <v>0</v>
      </c>
      <c r="BI170">
        <v>0</v>
      </c>
      <c r="BJ170">
        <v>4.5</v>
      </c>
      <c r="BK170">
        <v>66</v>
      </c>
      <c r="BM170" s="49"/>
    </row>
    <row r="171" spans="1:76" ht="15" x14ac:dyDescent="0.25">
      <c r="A171" s="271"/>
      <c r="S171" s="117" t="s">
        <v>777</v>
      </c>
      <c r="T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6.1</v>
      </c>
      <c r="AC171">
        <v>62</v>
      </c>
      <c r="AD171">
        <v>8.9</v>
      </c>
      <c r="AE171">
        <v>66</v>
      </c>
      <c r="AJ171" s="48" t="s">
        <v>791</v>
      </c>
      <c r="AK171" t="s">
        <v>69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1.5</v>
      </c>
      <c r="AS171">
        <v>69</v>
      </c>
      <c r="AT171">
        <v>0</v>
      </c>
      <c r="AU171">
        <v>0</v>
      </c>
      <c r="BM171" s="271" t="s">
        <v>772</v>
      </c>
      <c r="BN171" t="s">
        <v>69</v>
      </c>
      <c r="BO171">
        <v>0</v>
      </c>
      <c r="BP171">
        <v>0</v>
      </c>
      <c r="BQ171">
        <v>0</v>
      </c>
      <c r="BR171">
        <v>0</v>
      </c>
      <c r="BS171">
        <v>2.7</v>
      </c>
      <c r="BT171">
        <v>67</v>
      </c>
      <c r="BU171">
        <v>6</v>
      </c>
      <c r="BV171">
        <v>72</v>
      </c>
      <c r="BW171">
        <v>0</v>
      </c>
      <c r="BX171">
        <v>0</v>
      </c>
    </row>
    <row r="172" spans="1:76" ht="15" x14ac:dyDescent="0.35">
      <c r="A172" s="271"/>
      <c r="S172" s="117"/>
      <c r="AJ172" s="48"/>
      <c r="AZ172" s="28" t="s">
        <v>793</v>
      </c>
      <c r="BA172" t="s">
        <v>69</v>
      </c>
      <c r="BB172">
        <v>0</v>
      </c>
      <c r="BC172">
        <v>0</v>
      </c>
      <c r="BD172">
        <v>0</v>
      </c>
      <c r="BE172">
        <v>0</v>
      </c>
      <c r="BF172">
        <v>14.1</v>
      </c>
      <c r="BG172">
        <v>64</v>
      </c>
      <c r="BH172">
        <v>0</v>
      </c>
      <c r="BI172">
        <v>0</v>
      </c>
      <c r="BJ172">
        <v>0</v>
      </c>
      <c r="BK172">
        <v>0</v>
      </c>
      <c r="BM172" s="49"/>
    </row>
    <row r="173" spans="1:76" ht="15" x14ac:dyDescent="0.25">
      <c r="A173" s="271"/>
      <c r="S173" s="117" t="s">
        <v>783</v>
      </c>
      <c r="T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0.5</v>
      </c>
      <c r="AC173">
        <v>66</v>
      </c>
      <c r="AD173">
        <v>0</v>
      </c>
      <c r="AE173">
        <v>0</v>
      </c>
      <c r="AJ173" s="48" t="s">
        <v>779</v>
      </c>
      <c r="AK173" t="s">
        <v>69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228</v>
      </c>
      <c r="AU173">
        <v>27</v>
      </c>
      <c r="BM173" s="271" t="s">
        <v>780</v>
      </c>
      <c r="BN173" t="s">
        <v>69</v>
      </c>
      <c r="BO173">
        <v>0</v>
      </c>
      <c r="BP173">
        <v>0</v>
      </c>
      <c r="BQ173">
        <v>0</v>
      </c>
      <c r="BR173">
        <v>0</v>
      </c>
      <c r="BS173">
        <v>2.2000000000000002</v>
      </c>
      <c r="BT173">
        <v>68</v>
      </c>
      <c r="BU173">
        <v>30.7</v>
      </c>
      <c r="BV173">
        <v>54</v>
      </c>
      <c r="BW173">
        <v>17.8</v>
      </c>
      <c r="BX173">
        <v>52</v>
      </c>
    </row>
    <row r="174" spans="1:76" ht="15" x14ac:dyDescent="0.35">
      <c r="A174" s="271"/>
      <c r="S174" s="117"/>
      <c r="AJ174" s="48"/>
      <c r="AZ174" s="28" t="s">
        <v>794</v>
      </c>
      <c r="BA174" t="s">
        <v>69</v>
      </c>
      <c r="BB174">
        <v>0</v>
      </c>
      <c r="BC174">
        <v>0</v>
      </c>
      <c r="BD174">
        <v>0</v>
      </c>
      <c r="BE174">
        <v>0</v>
      </c>
      <c r="BF174">
        <v>10.9</v>
      </c>
      <c r="BG174">
        <v>67</v>
      </c>
      <c r="BH174">
        <v>0</v>
      </c>
      <c r="BI174">
        <v>0</v>
      </c>
      <c r="BJ174">
        <v>0</v>
      </c>
      <c r="BK174">
        <v>0</v>
      </c>
      <c r="BM174" s="49"/>
    </row>
    <row r="175" spans="1:76" ht="15" x14ac:dyDescent="0.25">
      <c r="A175" s="271"/>
      <c r="S175" s="117" t="s">
        <v>768</v>
      </c>
      <c r="T175" t="s">
        <v>67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75.400000000000006</v>
      </c>
      <c r="AE175">
        <v>48</v>
      </c>
      <c r="AJ175" s="48" t="s">
        <v>792</v>
      </c>
      <c r="AK175" t="s">
        <v>69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150.69999999999999</v>
      </c>
      <c r="AU175">
        <v>34</v>
      </c>
      <c r="BM175" s="271" t="s">
        <v>791</v>
      </c>
      <c r="BN175" t="s">
        <v>69</v>
      </c>
      <c r="BO175">
        <v>0</v>
      </c>
      <c r="BP175">
        <v>0</v>
      </c>
      <c r="BQ175">
        <v>0</v>
      </c>
      <c r="BR175">
        <v>0</v>
      </c>
      <c r="BS175">
        <v>1.5</v>
      </c>
      <c r="BT175">
        <v>69</v>
      </c>
      <c r="BU175">
        <v>0</v>
      </c>
      <c r="BV175">
        <v>0</v>
      </c>
      <c r="BW175">
        <v>0</v>
      </c>
      <c r="BX175">
        <v>0</v>
      </c>
    </row>
    <row r="176" spans="1:76" ht="15" x14ac:dyDescent="0.35">
      <c r="A176" s="271"/>
      <c r="S176" s="117"/>
      <c r="AJ176" s="48"/>
      <c r="AZ176" s="28" t="s">
        <v>795</v>
      </c>
      <c r="BA176" t="s">
        <v>69</v>
      </c>
      <c r="BB176">
        <v>0</v>
      </c>
      <c r="BC176">
        <v>0</v>
      </c>
      <c r="BD176">
        <v>0</v>
      </c>
      <c r="BE176">
        <v>0</v>
      </c>
      <c r="BF176">
        <v>8</v>
      </c>
      <c r="BG176">
        <v>70</v>
      </c>
      <c r="BH176">
        <v>0</v>
      </c>
      <c r="BI176">
        <v>0</v>
      </c>
      <c r="BJ176">
        <v>0</v>
      </c>
      <c r="BK176">
        <v>0</v>
      </c>
      <c r="BM176" s="49"/>
    </row>
    <row r="177" spans="1:76" ht="15" x14ac:dyDescent="0.25">
      <c r="A177" s="271"/>
      <c r="S177" s="117" t="s">
        <v>758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27.5</v>
      </c>
      <c r="AE177">
        <v>57</v>
      </c>
      <c r="AJ177" s="48" t="s">
        <v>787</v>
      </c>
      <c r="AK177" t="s">
        <v>69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44.2</v>
      </c>
      <c r="AU177">
        <v>50</v>
      </c>
      <c r="BM177" s="271" t="s">
        <v>779</v>
      </c>
      <c r="BN177" t="s">
        <v>69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228</v>
      </c>
      <c r="BV177">
        <v>27</v>
      </c>
      <c r="BW177">
        <v>0</v>
      </c>
      <c r="BX177">
        <v>0</v>
      </c>
    </row>
    <row r="178" spans="1:76" ht="15" x14ac:dyDescent="0.35">
      <c r="A178" s="271"/>
      <c r="S178" s="117"/>
      <c r="AJ178" s="48"/>
      <c r="AZ178" s="28" t="s">
        <v>796</v>
      </c>
      <c r="BA178" t="s">
        <v>69</v>
      </c>
      <c r="BB178">
        <v>0</v>
      </c>
      <c r="BC178">
        <v>0</v>
      </c>
      <c r="BD178">
        <v>0</v>
      </c>
      <c r="BE178">
        <v>0</v>
      </c>
      <c r="BF178">
        <v>7.1</v>
      </c>
      <c r="BG178">
        <v>71</v>
      </c>
      <c r="BH178">
        <v>0</v>
      </c>
      <c r="BI178">
        <v>0</v>
      </c>
      <c r="BJ178">
        <v>0</v>
      </c>
      <c r="BK178">
        <v>0</v>
      </c>
      <c r="BM178" s="49"/>
    </row>
    <row r="179" spans="1:76" ht="15" x14ac:dyDescent="0.25">
      <c r="A179" s="271"/>
      <c r="S179" s="117" t="s">
        <v>776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26</v>
      </c>
      <c r="AE179">
        <v>59</v>
      </c>
      <c r="AJ179" s="48" t="s">
        <v>771</v>
      </c>
      <c r="AK179" t="s">
        <v>69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38.1</v>
      </c>
      <c r="AU179">
        <v>53</v>
      </c>
      <c r="BM179" s="271" t="s">
        <v>792</v>
      </c>
      <c r="BN179" t="s">
        <v>69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150.69999999999999</v>
      </c>
      <c r="BV179">
        <v>34</v>
      </c>
      <c r="BW179">
        <v>0</v>
      </c>
      <c r="BX179">
        <v>0</v>
      </c>
    </row>
    <row r="180" spans="1:76" ht="15" x14ac:dyDescent="0.35">
      <c r="A180" s="271"/>
      <c r="S180" s="117"/>
      <c r="AJ180" s="48"/>
      <c r="AZ180" s="28" t="s">
        <v>797</v>
      </c>
      <c r="BA180" t="s">
        <v>69</v>
      </c>
      <c r="BB180">
        <v>0</v>
      </c>
      <c r="BC180">
        <v>0</v>
      </c>
      <c r="BD180">
        <v>0</v>
      </c>
      <c r="BE180">
        <v>0</v>
      </c>
      <c r="BF180">
        <v>3.1</v>
      </c>
      <c r="BG180">
        <v>77</v>
      </c>
      <c r="BH180">
        <v>0</v>
      </c>
      <c r="BI180">
        <v>0</v>
      </c>
      <c r="BJ180">
        <v>1.3</v>
      </c>
      <c r="BK180">
        <v>70</v>
      </c>
      <c r="BM180" s="49"/>
    </row>
    <row r="181" spans="1:76" ht="15" x14ac:dyDescent="0.25">
      <c r="A181" s="271"/>
      <c r="S181" s="117" t="s">
        <v>67</v>
      </c>
      <c r="V181" t="s">
        <v>68</v>
      </c>
      <c r="W181" t="s">
        <v>711</v>
      </c>
      <c r="X181" t="s">
        <v>67</v>
      </c>
      <c r="Y181" t="s">
        <v>665</v>
      </c>
      <c r="Z181" t="s">
        <v>68</v>
      </c>
      <c r="AA181" t="s">
        <v>665</v>
      </c>
      <c r="AB181" t="s">
        <v>68</v>
      </c>
      <c r="AC181" t="s">
        <v>711</v>
      </c>
      <c r="AD181" t="s">
        <v>67</v>
      </c>
      <c r="AE181" t="s">
        <v>665</v>
      </c>
      <c r="AJ181" s="48" t="s">
        <v>793</v>
      </c>
      <c r="AK181" t="s">
        <v>69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14.1</v>
      </c>
      <c r="AU181">
        <v>64</v>
      </c>
      <c r="BM181" s="271" t="s">
        <v>787</v>
      </c>
      <c r="BN181" t="s">
        <v>69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44.2</v>
      </c>
      <c r="BV181">
        <v>50</v>
      </c>
      <c r="BW181">
        <v>0</v>
      </c>
      <c r="BX181">
        <v>0</v>
      </c>
    </row>
    <row r="182" spans="1:76" ht="15" x14ac:dyDescent="0.35">
      <c r="A182" s="271"/>
      <c r="M182" t="s">
        <v>798</v>
      </c>
      <c r="O182" s="94">
        <f>AVERAGE(T182,V182,X182)</f>
        <v>24058.533333333336</v>
      </c>
      <c r="S182" s="117" t="s">
        <v>713</v>
      </c>
      <c r="T182">
        <v>19440.099999999999</v>
      </c>
      <c r="V182">
        <v>22622.5</v>
      </c>
      <c r="X182">
        <v>30113</v>
      </c>
      <c r="Z182">
        <v>26348.1</v>
      </c>
      <c r="AB182">
        <v>26627.3</v>
      </c>
      <c r="AD182">
        <v>33438.5</v>
      </c>
      <c r="AJ182" s="48"/>
      <c r="AZ182" s="28" t="s">
        <v>799</v>
      </c>
      <c r="BA182" t="s">
        <v>69</v>
      </c>
      <c r="BB182">
        <v>0</v>
      </c>
      <c r="BC182">
        <v>0</v>
      </c>
      <c r="BD182">
        <v>0</v>
      </c>
      <c r="BE182">
        <v>0</v>
      </c>
      <c r="BF182">
        <v>0.7</v>
      </c>
      <c r="BG182">
        <v>79</v>
      </c>
      <c r="BH182">
        <v>0</v>
      </c>
      <c r="BI182">
        <v>0</v>
      </c>
      <c r="BJ182">
        <v>0</v>
      </c>
      <c r="BK182">
        <v>0</v>
      </c>
      <c r="BM182" s="49"/>
    </row>
    <row r="183" spans="1:76" ht="15" x14ac:dyDescent="0.25">
      <c r="A183" s="271"/>
      <c r="S183" s="118"/>
      <c r="AJ183" s="48" t="s">
        <v>794</v>
      </c>
      <c r="AK183" t="s">
        <v>69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11</v>
      </c>
      <c r="AU183">
        <v>67</v>
      </c>
      <c r="BM183" s="271" t="s">
        <v>771</v>
      </c>
      <c r="BN183" t="s">
        <v>69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38.1</v>
      </c>
      <c r="BV183">
        <v>53</v>
      </c>
      <c r="BW183">
        <v>0</v>
      </c>
      <c r="BX183">
        <v>0</v>
      </c>
    </row>
    <row r="184" spans="1:76" ht="15" x14ac:dyDescent="0.35">
      <c r="A184" s="271"/>
      <c r="S184" s="118"/>
      <c r="AJ184" s="48"/>
      <c r="AZ184" s="28" t="s">
        <v>757</v>
      </c>
      <c r="BA184" t="s">
        <v>69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96.2</v>
      </c>
      <c r="BI184">
        <v>32</v>
      </c>
      <c r="BJ184">
        <v>0</v>
      </c>
      <c r="BK184">
        <v>0</v>
      </c>
      <c r="BM184" s="49"/>
    </row>
    <row r="185" spans="1:76" ht="15" x14ac:dyDescent="0.25">
      <c r="A185" s="271"/>
      <c r="S185" s="118"/>
      <c r="AJ185" s="48" t="s">
        <v>795</v>
      </c>
      <c r="AK185" t="s">
        <v>69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8</v>
      </c>
      <c r="AU185">
        <v>70</v>
      </c>
      <c r="BM185" s="271" t="s">
        <v>793</v>
      </c>
      <c r="BN185" t="s">
        <v>69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14.1</v>
      </c>
      <c r="BV185">
        <v>64</v>
      </c>
      <c r="BW185">
        <v>0</v>
      </c>
      <c r="BX185">
        <v>0</v>
      </c>
    </row>
    <row r="186" spans="1:76" ht="15" x14ac:dyDescent="0.35">
      <c r="A186" s="271"/>
      <c r="S186" s="118"/>
      <c r="AJ186" s="48"/>
      <c r="AZ186" s="28" t="s">
        <v>800</v>
      </c>
      <c r="BA186" t="s">
        <v>69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21.6</v>
      </c>
      <c r="BI186">
        <v>48</v>
      </c>
      <c r="BJ186">
        <v>0</v>
      </c>
      <c r="BK186">
        <v>0</v>
      </c>
      <c r="BM186" s="49"/>
    </row>
    <row r="187" spans="1:76" ht="15" x14ac:dyDescent="0.25">
      <c r="A187" s="271"/>
      <c r="S187" s="118"/>
      <c r="AJ187" s="48" t="s">
        <v>796</v>
      </c>
      <c r="AK187" t="s">
        <v>69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7.1</v>
      </c>
      <c r="AU187">
        <v>71</v>
      </c>
      <c r="BM187" s="271" t="s">
        <v>794</v>
      </c>
      <c r="BN187" t="s">
        <v>69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11</v>
      </c>
      <c r="BV187">
        <v>67</v>
      </c>
      <c r="BW187">
        <v>0</v>
      </c>
      <c r="BX187">
        <v>0</v>
      </c>
    </row>
    <row r="188" spans="1:76" ht="15" x14ac:dyDescent="0.35">
      <c r="A188" s="271"/>
      <c r="S188" s="118"/>
      <c r="AJ188" s="48"/>
      <c r="AZ188" s="28" t="s">
        <v>759</v>
      </c>
      <c r="BA188" t="s">
        <v>69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11</v>
      </c>
      <c r="BI188">
        <v>54</v>
      </c>
      <c r="BJ188">
        <v>6.9</v>
      </c>
      <c r="BK188">
        <v>61</v>
      </c>
      <c r="BM188" s="49"/>
    </row>
    <row r="189" spans="1:76" ht="15" x14ac:dyDescent="0.25">
      <c r="A189" s="271"/>
      <c r="S189" s="118"/>
      <c r="AJ189" s="48" t="s">
        <v>797</v>
      </c>
      <c r="AK189" t="s">
        <v>69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3.1</v>
      </c>
      <c r="AU189">
        <v>77</v>
      </c>
      <c r="BM189" s="271" t="s">
        <v>795</v>
      </c>
      <c r="BN189" t="s">
        <v>69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8</v>
      </c>
      <c r="BV189">
        <v>70</v>
      </c>
      <c r="BW189">
        <v>0</v>
      </c>
      <c r="BX189">
        <v>0</v>
      </c>
    </row>
    <row r="190" spans="1:76" ht="15" x14ac:dyDescent="0.35">
      <c r="A190" s="271"/>
      <c r="S190" s="118"/>
      <c r="AJ190" s="48"/>
      <c r="AZ190" s="28" t="s">
        <v>801</v>
      </c>
      <c r="BA190" t="s">
        <v>69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5</v>
      </c>
      <c r="BI190">
        <v>59</v>
      </c>
      <c r="BJ190">
        <v>0</v>
      </c>
      <c r="BK190">
        <v>0</v>
      </c>
      <c r="BM190" s="49"/>
    </row>
    <row r="191" spans="1:76" ht="15" x14ac:dyDescent="0.25">
      <c r="A191" s="271"/>
      <c r="S191" s="118"/>
      <c r="AJ191" s="48" t="s">
        <v>799</v>
      </c>
      <c r="AK191" t="s">
        <v>69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0.7</v>
      </c>
      <c r="AU191">
        <v>79</v>
      </c>
      <c r="BM191" s="271" t="s">
        <v>796</v>
      </c>
      <c r="BN191" t="s">
        <v>69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7.1</v>
      </c>
      <c r="BV191">
        <v>71</v>
      </c>
      <c r="BW191">
        <v>0</v>
      </c>
      <c r="BX191">
        <v>0</v>
      </c>
    </row>
    <row r="192" spans="1:76" ht="15" x14ac:dyDescent="0.35">
      <c r="A192" s="271"/>
      <c r="S192" s="118"/>
      <c r="AJ192" s="48"/>
      <c r="AZ192" s="28" t="s">
        <v>802</v>
      </c>
      <c r="BA192" t="s">
        <v>69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3.6</v>
      </c>
      <c r="BI192">
        <v>61</v>
      </c>
      <c r="BJ192">
        <v>0</v>
      </c>
      <c r="BK192">
        <v>0</v>
      </c>
      <c r="BM192" s="49"/>
    </row>
    <row r="193" spans="1:76" ht="15" x14ac:dyDescent="0.25">
      <c r="A193" s="271"/>
      <c r="S193" s="118"/>
      <c r="AJ193" s="48" t="s">
        <v>67</v>
      </c>
      <c r="AK193" t="s">
        <v>161</v>
      </c>
      <c r="AL193" t="s">
        <v>68</v>
      </c>
      <c r="AM193" t="s">
        <v>665</v>
      </c>
      <c r="AN193" t="s">
        <v>68</v>
      </c>
      <c r="AO193" t="s">
        <v>665</v>
      </c>
      <c r="AP193" t="s">
        <v>68</v>
      </c>
      <c r="AQ193" t="s">
        <v>665</v>
      </c>
      <c r="AR193" t="s">
        <v>68</v>
      </c>
      <c r="AS193" t="s">
        <v>711</v>
      </c>
      <c r="AT193" t="s">
        <v>67</v>
      </c>
      <c r="AU193" t="s">
        <v>665</v>
      </c>
      <c r="BM193" s="271" t="s">
        <v>797</v>
      </c>
      <c r="BN193" t="s">
        <v>69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3.1</v>
      </c>
      <c r="BV193">
        <v>77</v>
      </c>
      <c r="BW193">
        <v>0</v>
      </c>
      <c r="BX193">
        <v>0</v>
      </c>
    </row>
    <row r="194" spans="1:76" ht="15" x14ac:dyDescent="0.35">
      <c r="A194" s="271"/>
      <c r="S194" s="118"/>
      <c r="AJ194" s="48" t="s">
        <v>713</v>
      </c>
      <c r="AK194" t="s">
        <v>69</v>
      </c>
      <c r="AL194">
        <v>26627.3</v>
      </c>
      <c r="AN194">
        <v>33438.5</v>
      </c>
      <c r="AP194">
        <v>21686.3</v>
      </c>
      <c r="AR194">
        <v>25973</v>
      </c>
      <c r="AT194">
        <v>32563.5</v>
      </c>
      <c r="AZ194" s="28" t="s">
        <v>766</v>
      </c>
      <c r="BA194" t="s">
        <v>69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10.4</v>
      </c>
      <c r="BK194">
        <v>56</v>
      </c>
      <c r="BM194" s="49"/>
    </row>
    <row r="195" spans="1:76" ht="15" x14ac:dyDescent="0.25">
      <c r="A195" s="271"/>
      <c r="S195" s="118"/>
      <c r="AJ195" s="48"/>
      <c r="BM195" s="271" t="s">
        <v>799</v>
      </c>
      <c r="BN195" t="s">
        <v>69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0.7</v>
      </c>
      <c r="BV195">
        <v>79</v>
      </c>
      <c r="BW195">
        <v>0</v>
      </c>
      <c r="BX195">
        <v>0</v>
      </c>
    </row>
    <row r="196" spans="1:76" ht="15" x14ac:dyDescent="0.35">
      <c r="A196" s="271"/>
      <c r="S196" s="118"/>
      <c r="AZ196" s="28" t="s">
        <v>803</v>
      </c>
      <c r="BA196" t="s">
        <v>69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6.4</v>
      </c>
      <c r="BK196">
        <v>63</v>
      </c>
      <c r="BM196" s="49"/>
    </row>
    <row r="197" spans="1:76" ht="15" x14ac:dyDescent="0.25">
      <c r="A197" s="271"/>
      <c r="S197" s="118"/>
      <c r="BM197" s="271" t="s">
        <v>800</v>
      </c>
      <c r="BN197" t="s">
        <v>69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21.7</v>
      </c>
      <c r="BX197">
        <v>48</v>
      </c>
    </row>
    <row r="198" spans="1:76" ht="15" x14ac:dyDescent="0.35">
      <c r="A198" s="271"/>
      <c r="S198" s="118"/>
      <c r="AZ198" s="28" t="s">
        <v>804</v>
      </c>
      <c r="BA198" t="s">
        <v>69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0.6</v>
      </c>
      <c r="BK198">
        <v>71</v>
      </c>
      <c r="BM198" s="49"/>
    </row>
    <row r="199" spans="1:76" ht="15" x14ac:dyDescent="0.25">
      <c r="A199" s="271"/>
      <c r="S199" s="118"/>
      <c r="BM199" s="271" t="s">
        <v>801</v>
      </c>
      <c r="BN199" t="s">
        <v>69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5</v>
      </c>
      <c r="BX199">
        <v>59</v>
      </c>
    </row>
    <row r="200" spans="1:76" ht="15" x14ac:dyDescent="0.35">
      <c r="A200" s="271"/>
      <c r="S200" s="118"/>
      <c r="AZ200" s="28" t="s">
        <v>320</v>
      </c>
      <c r="BA200" t="s">
        <v>69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0.2</v>
      </c>
      <c r="BK200">
        <v>73</v>
      </c>
      <c r="BM200" s="49"/>
    </row>
    <row r="201" spans="1:76" ht="15" x14ac:dyDescent="0.25">
      <c r="A201" s="271"/>
      <c r="S201" s="118"/>
      <c r="BM201" s="271" t="s">
        <v>802</v>
      </c>
      <c r="BN201" t="s">
        <v>69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3.6</v>
      </c>
      <c r="BX201">
        <v>61</v>
      </c>
    </row>
    <row r="202" spans="1:76" ht="15" x14ac:dyDescent="0.35">
      <c r="A202" s="271"/>
      <c r="S202" s="118"/>
      <c r="AZ202" s="28" t="s">
        <v>805</v>
      </c>
      <c r="BA202" t="s">
        <v>69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0.1</v>
      </c>
      <c r="BK202">
        <v>74</v>
      </c>
      <c r="BM202" s="49"/>
    </row>
    <row r="203" spans="1:76" ht="15" x14ac:dyDescent="0.25">
      <c r="A203" s="271"/>
      <c r="S203" s="118"/>
      <c r="BM203" s="271" t="s">
        <v>67</v>
      </c>
      <c r="BN203" t="s">
        <v>161</v>
      </c>
      <c r="BO203" t="s">
        <v>68</v>
      </c>
      <c r="BP203" t="s">
        <v>665</v>
      </c>
      <c r="BQ203" t="s">
        <v>68</v>
      </c>
      <c r="BR203" t="s">
        <v>665</v>
      </c>
      <c r="BS203" t="s">
        <v>68</v>
      </c>
      <c r="BT203" t="s">
        <v>665</v>
      </c>
      <c r="BU203" t="s">
        <v>68</v>
      </c>
      <c r="BV203" t="s">
        <v>711</v>
      </c>
      <c r="BW203" t="s">
        <v>67</v>
      </c>
      <c r="BX203" t="s">
        <v>665</v>
      </c>
    </row>
    <row r="204" spans="1:76" ht="15" x14ac:dyDescent="0.35">
      <c r="A204" s="271"/>
      <c r="S204" s="118"/>
      <c r="AZ204" s="28" t="s">
        <v>67</v>
      </c>
      <c r="BA204" t="s">
        <v>161</v>
      </c>
      <c r="BB204" t="s">
        <v>68</v>
      </c>
      <c r="BC204" t="s">
        <v>711</v>
      </c>
      <c r="BD204" t="s">
        <v>67</v>
      </c>
      <c r="BE204" t="s">
        <v>665</v>
      </c>
      <c r="BF204" t="s">
        <v>68</v>
      </c>
      <c r="BG204" t="s">
        <v>665</v>
      </c>
      <c r="BH204" t="s">
        <v>68</v>
      </c>
      <c r="BI204" t="s">
        <v>711</v>
      </c>
      <c r="BJ204" t="s">
        <v>67</v>
      </c>
      <c r="BK204" t="s">
        <v>665</v>
      </c>
      <c r="BM204" s="271" t="s">
        <v>713</v>
      </c>
      <c r="BN204" t="s">
        <v>69</v>
      </c>
      <c r="BO204">
        <v>33438.5</v>
      </c>
      <c r="BQ204">
        <v>21686.3</v>
      </c>
      <c r="BS204">
        <v>25973</v>
      </c>
      <c r="BU204">
        <v>32563.5</v>
      </c>
      <c r="BW204">
        <v>22902.400000000001</v>
      </c>
    </row>
    <row r="205" spans="1:76" ht="15" x14ac:dyDescent="0.35">
      <c r="A205" s="271"/>
      <c r="S205" s="118"/>
      <c r="AZ205" s="28" t="s">
        <v>713</v>
      </c>
      <c r="BA205" t="s">
        <v>69</v>
      </c>
      <c r="BB205">
        <v>21686.3</v>
      </c>
      <c r="BD205">
        <v>25973</v>
      </c>
      <c r="BF205">
        <v>32563.5</v>
      </c>
      <c r="BH205">
        <v>22902.400000000001</v>
      </c>
      <c r="BJ205">
        <v>25320.1</v>
      </c>
    </row>
    <row r="206" spans="1:76" ht="15" x14ac:dyDescent="0.25">
      <c r="A206" s="271"/>
      <c r="S206" s="118"/>
    </row>
    <row r="207" spans="1:76" ht="15" x14ac:dyDescent="0.25">
      <c r="A207" s="271"/>
      <c r="S207" s="118"/>
    </row>
    <row r="208" spans="1:76" ht="15" x14ac:dyDescent="0.25">
      <c r="A208" s="271"/>
      <c r="S208" s="118"/>
    </row>
    <row r="209" spans="1:1" ht="15" x14ac:dyDescent="0.25">
      <c r="A209" s="271"/>
    </row>
    <row r="210" spans="1:1" ht="15" x14ac:dyDescent="0.25">
      <c r="A210" s="271"/>
    </row>
    <row r="211" spans="1:1" ht="15" x14ac:dyDescent="0.25">
      <c r="A211" s="271"/>
    </row>
  </sheetData>
  <hyperlinks>
    <hyperlink ref="C15" r:id="rId1" xr:uid="{00000000-0004-0000-1C00-000000000000}"/>
    <hyperlink ref="C16" r:id="rId2" xr:uid="{00000000-0004-0000-1C00-000001000000}"/>
    <hyperlink ref="A4" r:id="rId3" xr:uid="{00000000-0004-0000-1C00-000002000000}"/>
  </hyperlinks>
  <pageMargins left="0.7" right="0.7" top="0.75" bottom="0.75" header="0.3" footer="0.3"/>
  <pageSetup scale="95" orientation="landscape" r:id="rId4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11109-E4BC-4F03-B3EC-93A4B79D7D1A}">
  <dimension ref="A1:Q87"/>
  <sheetViews>
    <sheetView topLeftCell="A49" workbookViewId="0">
      <selection activeCell="O80" sqref="O80"/>
    </sheetView>
  </sheetViews>
  <sheetFormatPr defaultRowHeight="13.2" x14ac:dyDescent="0.25"/>
  <cols>
    <col min="1" max="1" width="23.33203125" customWidth="1"/>
    <col min="2" max="2" width="18.44140625" style="343" customWidth="1"/>
    <col min="3" max="3" width="10.44140625" style="6" customWidth="1"/>
    <col min="4" max="4" width="17.109375" style="328" customWidth="1"/>
    <col min="5" max="5" width="8.88671875" style="6"/>
    <col min="6" max="6" width="8.88671875" customWidth="1"/>
    <col min="7" max="7" width="11.21875" style="328" customWidth="1"/>
    <col min="8" max="8" width="8.88671875" style="6"/>
    <col min="9" max="9" width="8.88671875" customWidth="1"/>
    <col min="10" max="10" width="11.44140625" style="328" customWidth="1"/>
    <col min="11" max="11" width="8.88671875" style="6"/>
    <col min="12" max="12" width="11.33203125" style="328" customWidth="1"/>
    <col min="13" max="13" width="14.109375" style="6" customWidth="1"/>
    <col min="14" max="14" width="15.77734375" customWidth="1"/>
    <col min="15" max="15" width="9.109375" bestFit="1" customWidth="1"/>
    <col min="17" max="17" width="13.33203125" customWidth="1"/>
  </cols>
  <sheetData>
    <row r="1" spans="1:17" x14ac:dyDescent="0.25">
      <c r="A1" t="s">
        <v>1537</v>
      </c>
      <c r="B1" s="343" t="s">
        <v>1421</v>
      </c>
      <c r="D1" s="328" t="s">
        <v>1587</v>
      </c>
      <c r="G1" s="328" t="s">
        <v>1588</v>
      </c>
      <c r="J1" s="328" t="s">
        <v>1589</v>
      </c>
      <c r="L1" s="328" t="s">
        <v>1590</v>
      </c>
      <c r="N1" s="272" t="s">
        <v>1614</v>
      </c>
    </row>
    <row r="2" spans="1:17" x14ac:dyDescent="0.25">
      <c r="A2" t="s">
        <v>1591</v>
      </c>
      <c r="B2" s="343" t="s">
        <v>1592</v>
      </c>
      <c r="C2" s="6" t="s">
        <v>1593</v>
      </c>
      <c r="D2" s="328" t="s">
        <v>1594</v>
      </c>
      <c r="E2" s="6" t="s">
        <v>1595</v>
      </c>
      <c r="G2" s="328" t="s">
        <v>1596</v>
      </c>
      <c r="H2" s="6" t="s">
        <v>1597</v>
      </c>
      <c r="J2" s="328" t="s">
        <v>1598</v>
      </c>
      <c r="K2" s="6" t="s">
        <v>1599</v>
      </c>
      <c r="L2" s="328" t="s">
        <v>1600</v>
      </c>
      <c r="M2" s="6" t="s">
        <v>1601</v>
      </c>
      <c r="O2">
        <v>4267.3999999999996</v>
      </c>
    </row>
    <row r="3" spans="1:17" x14ac:dyDescent="0.25">
      <c r="A3" t="s">
        <v>1424</v>
      </c>
      <c r="B3" s="354">
        <v>4339</v>
      </c>
      <c r="C3" s="6">
        <v>1</v>
      </c>
      <c r="D3" s="346">
        <v>3738.2</v>
      </c>
      <c r="E3" s="6">
        <v>1</v>
      </c>
      <c r="F3" s="115"/>
      <c r="G3" s="346">
        <v>3154</v>
      </c>
      <c r="H3" s="6">
        <v>1</v>
      </c>
      <c r="I3" s="115"/>
      <c r="J3" s="346">
        <v>3160.5</v>
      </c>
      <c r="K3" s="6">
        <v>1</v>
      </c>
      <c r="L3" s="346">
        <v>3569.9</v>
      </c>
      <c r="M3" s="6">
        <v>1</v>
      </c>
      <c r="N3" s="115">
        <f>AVERAGE(B3,D3,G3)</f>
        <v>3743.7333333333336</v>
      </c>
      <c r="O3" s="115">
        <v>1</v>
      </c>
      <c r="P3" s="347" t="s">
        <v>15</v>
      </c>
      <c r="Q3" s="146">
        <f>(B3-D3)/D3</f>
        <v>0.16071906265047356</v>
      </c>
    </row>
    <row r="4" spans="1:17" x14ac:dyDescent="0.25">
      <c r="A4" t="s">
        <v>1496</v>
      </c>
      <c r="B4" s="345">
        <v>2646.4</v>
      </c>
      <c r="C4" s="6">
        <v>2</v>
      </c>
      <c r="D4" s="346">
        <v>2575.6</v>
      </c>
      <c r="E4" s="6">
        <v>2</v>
      </c>
      <c r="F4" s="115"/>
      <c r="G4" s="346">
        <v>2809.3</v>
      </c>
      <c r="H4" s="6">
        <v>2</v>
      </c>
      <c r="I4" s="115"/>
      <c r="J4" s="346">
        <v>2032.7</v>
      </c>
      <c r="K4" s="6">
        <v>3</v>
      </c>
      <c r="L4" s="346">
        <v>2638.7</v>
      </c>
      <c r="M4" s="6">
        <v>2</v>
      </c>
      <c r="N4" s="115">
        <f t="shared" ref="N4:N67" si="0">AVERAGE(B4,D4,G4)</f>
        <v>2677.1</v>
      </c>
      <c r="O4">
        <v>2</v>
      </c>
      <c r="P4" t="s">
        <v>1496</v>
      </c>
      <c r="Q4" s="146">
        <f t="shared" ref="Q4:Q9" si="1">(B4-D4)/D4</f>
        <v>2.7488740487653433E-2</v>
      </c>
    </row>
    <row r="5" spans="1:17" x14ac:dyDescent="0.25">
      <c r="A5" t="s">
        <v>1506</v>
      </c>
      <c r="B5" s="345">
        <v>2072.1999999999998</v>
      </c>
      <c r="C5" s="6">
        <v>3</v>
      </c>
      <c r="D5" s="346">
        <v>2115.5</v>
      </c>
      <c r="E5" s="6">
        <v>4</v>
      </c>
      <c r="F5" s="115"/>
      <c r="G5" s="346">
        <v>1961.7</v>
      </c>
      <c r="H5" s="6">
        <v>4</v>
      </c>
      <c r="I5" s="115"/>
      <c r="J5" s="346">
        <v>2059.1</v>
      </c>
      <c r="K5" s="6">
        <v>2</v>
      </c>
      <c r="L5" s="346">
        <v>2353</v>
      </c>
      <c r="M5" s="6">
        <v>3</v>
      </c>
      <c r="N5" s="115">
        <f t="shared" si="0"/>
        <v>2049.7999999999997</v>
      </c>
      <c r="O5">
        <v>3</v>
      </c>
      <c r="P5" t="s">
        <v>1506</v>
      </c>
      <c r="Q5" s="115">
        <f t="shared" si="1"/>
        <v>-2.0467974474119681E-2</v>
      </c>
    </row>
    <row r="6" spans="1:17" x14ac:dyDescent="0.25">
      <c r="A6" t="s">
        <v>1500</v>
      </c>
      <c r="B6" s="355">
        <v>1882.8</v>
      </c>
      <c r="C6" s="6">
        <v>4</v>
      </c>
      <c r="D6" s="346">
        <v>2427.9</v>
      </c>
      <c r="E6" s="6">
        <v>3</v>
      </c>
      <c r="F6" s="115"/>
      <c r="G6" s="346">
        <v>1353</v>
      </c>
      <c r="H6" s="6">
        <v>5</v>
      </c>
      <c r="I6" s="115"/>
      <c r="J6" s="346">
        <v>1241.2</v>
      </c>
      <c r="K6" s="6">
        <v>4</v>
      </c>
      <c r="L6" s="346">
        <v>1228.5999999999999</v>
      </c>
      <c r="M6" s="6">
        <v>5</v>
      </c>
      <c r="N6" s="115">
        <f t="shared" si="0"/>
        <v>1887.8999999999999</v>
      </c>
      <c r="O6">
        <v>4</v>
      </c>
      <c r="P6" t="s">
        <v>1500</v>
      </c>
      <c r="Q6" s="115">
        <f t="shared" si="1"/>
        <v>-0.22451501297417525</v>
      </c>
    </row>
    <row r="7" spans="1:17" x14ac:dyDescent="0.25">
      <c r="A7" t="s">
        <v>1524</v>
      </c>
      <c r="B7" s="345">
        <v>1556.8</v>
      </c>
      <c r="C7" s="6">
        <v>5</v>
      </c>
      <c r="D7" s="328">
        <v>802.4</v>
      </c>
      <c r="E7" s="6">
        <v>7</v>
      </c>
      <c r="F7" s="115"/>
      <c r="G7" s="328">
        <v>275.7</v>
      </c>
      <c r="H7" s="6">
        <v>17</v>
      </c>
      <c r="I7" s="115"/>
      <c r="J7" s="328">
        <v>807.6</v>
      </c>
      <c r="K7" s="6">
        <v>6</v>
      </c>
      <c r="L7" s="346">
        <v>1677</v>
      </c>
      <c r="M7" s="6">
        <v>4</v>
      </c>
      <c r="N7" s="115">
        <f t="shared" si="0"/>
        <v>878.29999999999984</v>
      </c>
      <c r="O7">
        <v>6</v>
      </c>
      <c r="P7" t="s">
        <v>1524</v>
      </c>
      <c r="Q7" s="115">
        <f t="shared" si="1"/>
        <v>0.94017946161515453</v>
      </c>
    </row>
    <row r="8" spans="1:17" x14ac:dyDescent="0.25">
      <c r="A8" t="s">
        <v>1494</v>
      </c>
      <c r="B8" s="345">
        <v>1020.5</v>
      </c>
      <c r="C8" s="6">
        <v>6</v>
      </c>
      <c r="D8" s="328">
        <v>781.3</v>
      </c>
      <c r="E8" s="6">
        <v>8</v>
      </c>
      <c r="F8" s="115"/>
      <c r="G8" s="328">
        <v>437.1</v>
      </c>
      <c r="H8" s="6">
        <v>8</v>
      </c>
      <c r="I8" s="115"/>
      <c r="J8" s="328">
        <v>335.4</v>
      </c>
      <c r="K8" s="6">
        <v>13</v>
      </c>
      <c r="L8" s="328">
        <v>122.1</v>
      </c>
      <c r="M8" s="6">
        <v>23</v>
      </c>
      <c r="N8" s="115">
        <f t="shared" si="0"/>
        <v>746.30000000000007</v>
      </c>
      <c r="O8">
        <v>8</v>
      </c>
      <c r="P8" s="272" t="s">
        <v>24</v>
      </c>
      <c r="Q8" s="115">
        <f t="shared" si="1"/>
        <v>0.3061564059900167</v>
      </c>
    </row>
    <row r="9" spans="1:17" x14ac:dyDescent="0.25">
      <c r="A9" t="s">
        <v>1504</v>
      </c>
      <c r="B9" s="343">
        <v>966.9</v>
      </c>
      <c r="C9" s="6">
        <v>7</v>
      </c>
      <c r="D9" s="328">
        <v>964.8</v>
      </c>
      <c r="E9" s="6">
        <v>5</v>
      </c>
      <c r="F9" s="115"/>
      <c r="G9" s="346">
        <v>1082.4000000000001</v>
      </c>
      <c r="H9" s="6">
        <v>6</v>
      </c>
      <c r="I9" s="115"/>
      <c r="J9" s="328">
        <v>758.8</v>
      </c>
      <c r="K9" s="6">
        <v>7</v>
      </c>
      <c r="L9" s="328">
        <v>922.5</v>
      </c>
      <c r="M9" s="6">
        <v>6</v>
      </c>
      <c r="N9" s="115">
        <f t="shared" si="0"/>
        <v>1004.6999999999999</v>
      </c>
      <c r="O9">
        <v>5</v>
      </c>
      <c r="P9" s="272" t="s">
        <v>21</v>
      </c>
      <c r="Q9" s="115">
        <f t="shared" si="1"/>
        <v>2.1766169154229091E-3</v>
      </c>
    </row>
    <row r="10" spans="1:17" x14ac:dyDescent="0.25">
      <c r="A10" t="s">
        <v>1454</v>
      </c>
      <c r="B10" s="343">
        <v>745.9</v>
      </c>
      <c r="C10" s="6">
        <v>8</v>
      </c>
      <c r="D10" s="328">
        <v>578.4</v>
      </c>
      <c r="E10" s="6">
        <v>10</v>
      </c>
      <c r="F10" s="115"/>
      <c r="G10" s="328">
        <v>350.2</v>
      </c>
      <c r="H10" s="6">
        <v>10</v>
      </c>
      <c r="I10" s="115"/>
      <c r="J10" s="328">
        <v>539.4</v>
      </c>
      <c r="K10" s="6">
        <v>9</v>
      </c>
      <c r="L10" s="328">
        <v>675.4</v>
      </c>
      <c r="M10" s="6">
        <v>8</v>
      </c>
      <c r="N10" s="115">
        <f t="shared" si="0"/>
        <v>558.16666666666663</v>
      </c>
    </row>
    <row r="11" spans="1:17" x14ac:dyDescent="0.25">
      <c r="A11" t="s">
        <v>1480</v>
      </c>
      <c r="B11" s="343">
        <v>744.3</v>
      </c>
      <c r="C11" s="6">
        <v>9</v>
      </c>
      <c r="D11" s="328">
        <v>0</v>
      </c>
      <c r="F11" s="115"/>
      <c r="G11" s="328">
        <v>149.9</v>
      </c>
      <c r="H11" s="6">
        <v>22</v>
      </c>
      <c r="I11" s="115"/>
      <c r="J11" s="328">
        <v>0</v>
      </c>
      <c r="L11" s="328">
        <v>0</v>
      </c>
      <c r="N11" s="115">
        <f t="shared" si="0"/>
        <v>298.06666666666666</v>
      </c>
    </row>
    <row r="12" spans="1:17" x14ac:dyDescent="0.25">
      <c r="A12" t="s">
        <v>1456</v>
      </c>
      <c r="B12" s="356">
        <v>738.5</v>
      </c>
      <c r="C12" s="6">
        <v>10</v>
      </c>
      <c r="D12" s="328">
        <v>344.1</v>
      </c>
      <c r="E12" s="6">
        <v>15</v>
      </c>
      <c r="F12" s="115"/>
      <c r="G12" s="328">
        <v>180.7</v>
      </c>
      <c r="H12" s="6">
        <v>18</v>
      </c>
      <c r="I12" s="115"/>
      <c r="J12" s="328">
        <v>194.2</v>
      </c>
      <c r="K12" s="6">
        <v>20</v>
      </c>
      <c r="L12" s="328">
        <v>328.9</v>
      </c>
      <c r="M12" s="6">
        <v>11</v>
      </c>
      <c r="N12" s="115">
        <f t="shared" si="0"/>
        <v>421.09999999999997</v>
      </c>
      <c r="O12">
        <v>721.4</v>
      </c>
    </row>
    <row r="13" spans="1:17" x14ac:dyDescent="0.25">
      <c r="A13" t="s">
        <v>1486</v>
      </c>
      <c r="B13" s="343">
        <v>712</v>
      </c>
      <c r="C13" s="6">
        <v>11</v>
      </c>
      <c r="D13" s="328">
        <v>895.8</v>
      </c>
      <c r="E13" s="6">
        <v>6</v>
      </c>
      <c r="F13" s="115"/>
      <c r="G13" s="328">
        <v>462.4</v>
      </c>
      <c r="H13" s="6">
        <v>7</v>
      </c>
      <c r="I13" s="115"/>
      <c r="J13" s="328">
        <v>643.20000000000005</v>
      </c>
      <c r="K13" s="6">
        <v>8</v>
      </c>
      <c r="L13" s="328">
        <v>550.9</v>
      </c>
      <c r="M13" s="6">
        <v>9</v>
      </c>
      <c r="N13" s="115">
        <f t="shared" si="0"/>
        <v>690.06666666666661</v>
      </c>
      <c r="O13">
        <v>9</v>
      </c>
      <c r="P13" s="272" t="s">
        <v>22</v>
      </c>
    </row>
    <row r="14" spans="1:17" x14ac:dyDescent="0.25">
      <c r="A14" t="s">
        <v>1488</v>
      </c>
      <c r="B14" s="343">
        <v>694.2</v>
      </c>
      <c r="C14" s="6">
        <v>12</v>
      </c>
      <c r="D14" s="328">
        <v>621.79999999999995</v>
      </c>
      <c r="E14" s="6">
        <v>9</v>
      </c>
      <c r="F14" s="115"/>
      <c r="G14" s="328">
        <v>426.7</v>
      </c>
      <c r="H14" s="6">
        <v>9</v>
      </c>
      <c r="I14" s="115"/>
      <c r="J14" s="328">
        <v>355.6</v>
      </c>
      <c r="K14" s="6">
        <v>12</v>
      </c>
      <c r="L14" s="328">
        <v>155.9</v>
      </c>
      <c r="M14" s="6">
        <v>18</v>
      </c>
      <c r="N14" s="115">
        <f t="shared" si="0"/>
        <v>580.9</v>
      </c>
      <c r="O14">
        <v>10</v>
      </c>
      <c r="P14" s="272" t="s">
        <v>43</v>
      </c>
    </row>
    <row r="15" spans="1:17" x14ac:dyDescent="0.25">
      <c r="A15" t="s">
        <v>1444</v>
      </c>
      <c r="B15" s="343">
        <v>494.1</v>
      </c>
      <c r="C15" s="6">
        <v>13</v>
      </c>
      <c r="D15" s="328">
        <v>523</v>
      </c>
      <c r="E15" s="6">
        <v>12</v>
      </c>
      <c r="F15" s="115"/>
      <c r="G15" s="328">
        <v>333.8</v>
      </c>
      <c r="H15" s="6">
        <v>11</v>
      </c>
      <c r="I15" s="115"/>
      <c r="J15" s="328">
        <v>321.39999999999998</v>
      </c>
      <c r="K15" s="6">
        <v>15</v>
      </c>
      <c r="L15" s="328">
        <v>272</v>
      </c>
      <c r="M15" s="6">
        <v>14</v>
      </c>
      <c r="N15" s="115">
        <f t="shared" si="0"/>
        <v>450.3</v>
      </c>
    </row>
    <row r="16" spans="1:17" x14ac:dyDescent="0.25">
      <c r="A16" t="s">
        <v>1462</v>
      </c>
      <c r="B16" s="343">
        <v>490.6</v>
      </c>
      <c r="C16" s="6">
        <v>14</v>
      </c>
      <c r="D16" s="328">
        <v>575.6</v>
      </c>
      <c r="E16" s="6">
        <v>11</v>
      </c>
      <c r="F16" s="115"/>
      <c r="G16" s="328">
        <v>276.3</v>
      </c>
      <c r="H16" s="6">
        <v>16</v>
      </c>
      <c r="I16" s="115"/>
      <c r="J16" s="328">
        <v>369.7</v>
      </c>
      <c r="K16" s="6">
        <v>10</v>
      </c>
      <c r="L16" s="328">
        <v>155.80000000000001</v>
      </c>
      <c r="M16" s="6">
        <v>19</v>
      </c>
      <c r="N16" s="115">
        <f t="shared" si="0"/>
        <v>447.5</v>
      </c>
    </row>
    <row r="17" spans="1:17" x14ac:dyDescent="0.25">
      <c r="A17" t="s">
        <v>1476</v>
      </c>
      <c r="B17" s="343">
        <v>374.7</v>
      </c>
      <c r="C17" s="6">
        <v>15</v>
      </c>
      <c r="D17" s="328">
        <v>513.1</v>
      </c>
      <c r="E17" s="6">
        <v>13</v>
      </c>
      <c r="F17" s="115"/>
      <c r="G17" s="328">
        <v>277.39999999999998</v>
      </c>
      <c r="H17" s="6">
        <v>15</v>
      </c>
      <c r="I17" s="115"/>
      <c r="J17" s="328">
        <v>322</v>
      </c>
      <c r="K17" s="6">
        <v>14</v>
      </c>
      <c r="L17" s="328">
        <v>263.39999999999998</v>
      </c>
      <c r="M17" s="6">
        <v>15</v>
      </c>
      <c r="N17" s="115">
        <f t="shared" si="0"/>
        <v>388.39999999999992</v>
      </c>
    </row>
    <row r="18" spans="1:17" x14ac:dyDescent="0.25">
      <c r="A18" t="s">
        <v>1432</v>
      </c>
      <c r="B18" s="343">
        <v>341.5</v>
      </c>
      <c r="C18" s="6">
        <v>16</v>
      </c>
      <c r="D18" s="328">
        <v>301.7</v>
      </c>
      <c r="E18" s="6">
        <v>18</v>
      </c>
      <c r="F18" s="115"/>
      <c r="G18" s="328">
        <v>292.2</v>
      </c>
      <c r="H18" s="6">
        <v>14</v>
      </c>
      <c r="I18" s="115"/>
      <c r="J18" s="328">
        <v>304.60000000000002</v>
      </c>
      <c r="K18" s="6">
        <v>17</v>
      </c>
      <c r="L18" s="328">
        <v>295.8</v>
      </c>
      <c r="M18" s="6">
        <v>13</v>
      </c>
      <c r="N18" s="115">
        <f t="shared" si="0"/>
        <v>311.8</v>
      </c>
    </row>
    <row r="19" spans="1:17" x14ac:dyDescent="0.25">
      <c r="A19" t="s">
        <v>1498</v>
      </c>
      <c r="B19" s="343">
        <v>336</v>
      </c>
      <c r="C19" s="6">
        <v>17</v>
      </c>
      <c r="D19" s="328">
        <v>139.1</v>
      </c>
      <c r="E19" s="6">
        <v>25</v>
      </c>
      <c r="F19" s="115"/>
      <c r="G19" s="346">
        <v>2112.9</v>
      </c>
      <c r="H19" s="6">
        <v>3</v>
      </c>
      <c r="I19" s="115"/>
      <c r="J19" s="346">
        <v>1159.9000000000001</v>
      </c>
      <c r="K19" s="6">
        <v>5</v>
      </c>
      <c r="L19" s="328">
        <v>847.9</v>
      </c>
      <c r="M19" s="6">
        <v>7</v>
      </c>
      <c r="N19" s="115">
        <f t="shared" si="0"/>
        <v>862.66666666666663</v>
      </c>
      <c r="O19">
        <v>7</v>
      </c>
      <c r="P19" s="272" t="s">
        <v>18</v>
      </c>
    </row>
    <row r="20" spans="1:17" x14ac:dyDescent="0.25">
      <c r="A20" t="s">
        <v>1426</v>
      </c>
      <c r="B20" s="343">
        <v>317.10000000000002</v>
      </c>
      <c r="C20" s="6">
        <v>18</v>
      </c>
      <c r="D20" s="328">
        <v>304.10000000000002</v>
      </c>
      <c r="E20" s="6">
        <v>17</v>
      </c>
      <c r="F20" s="115"/>
      <c r="G20" s="328">
        <v>166.9</v>
      </c>
      <c r="H20" s="6">
        <v>20</v>
      </c>
      <c r="I20" s="115"/>
      <c r="J20" s="328">
        <v>265.5</v>
      </c>
      <c r="K20" s="6">
        <v>19</v>
      </c>
      <c r="L20" s="328">
        <v>549.29999999999995</v>
      </c>
      <c r="M20" s="6">
        <v>10</v>
      </c>
      <c r="N20" s="115">
        <f t="shared" si="0"/>
        <v>262.7</v>
      </c>
    </row>
    <row r="21" spans="1:17" x14ac:dyDescent="0.25">
      <c r="A21" t="s">
        <v>1464</v>
      </c>
      <c r="B21" s="343">
        <v>292.60000000000002</v>
      </c>
      <c r="C21" s="6">
        <v>19</v>
      </c>
      <c r="D21" s="328">
        <v>173.7</v>
      </c>
      <c r="E21" s="6">
        <v>20</v>
      </c>
      <c r="F21" s="115"/>
      <c r="G21" s="328">
        <v>177.8</v>
      </c>
      <c r="H21" s="6">
        <v>19</v>
      </c>
      <c r="I21" s="115"/>
      <c r="J21" s="328">
        <v>163.6</v>
      </c>
      <c r="K21" s="6">
        <v>23</v>
      </c>
      <c r="L21" s="328">
        <v>300.89999999999998</v>
      </c>
      <c r="M21" s="6">
        <v>12</v>
      </c>
      <c r="N21" s="115">
        <f t="shared" si="0"/>
        <v>214.70000000000002</v>
      </c>
    </row>
    <row r="22" spans="1:17" x14ac:dyDescent="0.25">
      <c r="A22" t="s">
        <v>1442</v>
      </c>
      <c r="B22" s="343">
        <v>265.2</v>
      </c>
      <c r="C22" s="6">
        <v>20</v>
      </c>
      <c r="D22" s="328">
        <v>152.69999999999999</v>
      </c>
      <c r="E22" s="6">
        <v>24</v>
      </c>
      <c r="F22" s="115"/>
      <c r="G22" s="328">
        <v>123.3</v>
      </c>
      <c r="H22" s="6">
        <v>26</v>
      </c>
      <c r="I22" s="115"/>
      <c r="J22" s="328">
        <v>33.4</v>
      </c>
      <c r="K22" s="6">
        <v>38</v>
      </c>
      <c r="L22" s="328">
        <v>183.3</v>
      </c>
      <c r="M22" s="6">
        <v>17</v>
      </c>
      <c r="N22" s="115">
        <f t="shared" si="0"/>
        <v>180.39999999999998</v>
      </c>
      <c r="P22" s="272" t="s">
        <v>1631</v>
      </c>
      <c r="Q22">
        <v>1863.1</v>
      </c>
    </row>
    <row r="23" spans="1:17" x14ac:dyDescent="0.25">
      <c r="A23" t="s">
        <v>1466</v>
      </c>
      <c r="B23" s="343">
        <v>236.9</v>
      </c>
      <c r="C23" s="6">
        <v>21</v>
      </c>
      <c r="D23" s="328">
        <v>340.2</v>
      </c>
      <c r="E23" s="6">
        <v>16</v>
      </c>
      <c r="F23" s="115"/>
      <c r="G23" s="328">
        <v>312.5</v>
      </c>
      <c r="H23" s="6">
        <v>12</v>
      </c>
      <c r="I23" s="115"/>
      <c r="J23" s="328">
        <v>309.39999999999998</v>
      </c>
      <c r="K23" s="6">
        <v>16</v>
      </c>
      <c r="L23" s="328">
        <v>85.4</v>
      </c>
      <c r="M23" s="6">
        <v>28</v>
      </c>
      <c r="N23" s="115">
        <f t="shared" si="0"/>
        <v>296.53333333333336</v>
      </c>
    </row>
    <row r="24" spans="1:17" x14ac:dyDescent="0.25">
      <c r="A24" t="s">
        <v>1534</v>
      </c>
      <c r="B24" s="343">
        <v>206</v>
      </c>
      <c r="C24" s="6">
        <v>22</v>
      </c>
      <c r="D24" s="328">
        <v>19.7</v>
      </c>
      <c r="E24" s="6">
        <v>41</v>
      </c>
      <c r="F24" s="115"/>
      <c r="G24" s="328">
        <v>24.2</v>
      </c>
      <c r="H24" s="6">
        <v>39</v>
      </c>
      <c r="I24" s="115"/>
      <c r="J24" s="328">
        <v>35.1</v>
      </c>
      <c r="K24" s="6">
        <v>37</v>
      </c>
      <c r="L24" s="328">
        <v>19.3</v>
      </c>
      <c r="M24" s="6">
        <v>37</v>
      </c>
      <c r="N24" s="115">
        <f t="shared" si="0"/>
        <v>83.3</v>
      </c>
    </row>
    <row r="25" spans="1:17" x14ac:dyDescent="0.25">
      <c r="A25" t="s">
        <v>1440</v>
      </c>
      <c r="B25" s="343">
        <v>168.5</v>
      </c>
      <c r="C25" s="6">
        <v>23</v>
      </c>
      <c r="D25" s="328">
        <v>167.9</v>
      </c>
      <c r="E25" s="6">
        <v>22</v>
      </c>
      <c r="F25" s="115"/>
      <c r="G25" s="328">
        <v>137.4</v>
      </c>
      <c r="H25" s="6">
        <v>24</v>
      </c>
      <c r="I25" s="115"/>
      <c r="J25" s="328">
        <v>160.4</v>
      </c>
      <c r="K25" s="6">
        <v>24</v>
      </c>
      <c r="L25" s="328">
        <v>151.19999999999999</v>
      </c>
      <c r="M25" s="6">
        <v>20</v>
      </c>
      <c r="N25" s="115">
        <f t="shared" si="0"/>
        <v>157.93333333333331</v>
      </c>
    </row>
    <row r="26" spans="1:17" x14ac:dyDescent="0.25">
      <c r="A26" t="s">
        <v>1512</v>
      </c>
      <c r="B26" s="343">
        <v>166</v>
      </c>
      <c r="C26" s="6">
        <v>24</v>
      </c>
      <c r="D26" s="328">
        <v>86.9</v>
      </c>
      <c r="E26" s="6">
        <v>30</v>
      </c>
      <c r="F26" s="115"/>
      <c r="G26" s="328">
        <v>309.2</v>
      </c>
      <c r="H26" s="6">
        <v>13</v>
      </c>
      <c r="I26" s="115"/>
      <c r="J26" s="328">
        <v>164.8</v>
      </c>
      <c r="K26" s="6">
        <v>22</v>
      </c>
      <c r="L26" s="328">
        <v>33.9</v>
      </c>
      <c r="M26" s="6">
        <v>33</v>
      </c>
      <c r="N26" s="115">
        <f t="shared" si="0"/>
        <v>187.36666666666667</v>
      </c>
      <c r="P26" s="115"/>
    </row>
    <row r="27" spans="1:17" x14ac:dyDescent="0.25">
      <c r="A27" t="s">
        <v>1490</v>
      </c>
      <c r="B27" s="343">
        <v>131.6</v>
      </c>
      <c r="C27" s="6">
        <v>25</v>
      </c>
      <c r="D27" s="328">
        <v>114.4</v>
      </c>
      <c r="E27" s="6">
        <v>27</v>
      </c>
      <c r="F27" s="115"/>
      <c r="G27" s="328">
        <v>135.19999999999999</v>
      </c>
      <c r="H27" s="6">
        <v>25</v>
      </c>
      <c r="I27" s="115"/>
      <c r="J27" s="328">
        <v>64.8</v>
      </c>
      <c r="K27" s="6">
        <v>31</v>
      </c>
      <c r="L27" s="328">
        <v>123.7</v>
      </c>
      <c r="M27" s="6">
        <v>21</v>
      </c>
      <c r="N27" s="115">
        <f t="shared" si="0"/>
        <v>127.06666666666666</v>
      </c>
      <c r="P27" s="324"/>
    </row>
    <row r="28" spans="1:17" x14ac:dyDescent="0.25">
      <c r="A28" t="s">
        <v>1436</v>
      </c>
      <c r="B28" s="356">
        <v>123.4</v>
      </c>
      <c r="C28" s="6">
        <v>26</v>
      </c>
      <c r="D28" s="328">
        <v>78.400000000000006</v>
      </c>
      <c r="E28" s="6">
        <v>31</v>
      </c>
      <c r="F28" s="115"/>
      <c r="G28" s="328">
        <v>80.099999999999994</v>
      </c>
      <c r="H28" s="6">
        <v>30</v>
      </c>
      <c r="I28" s="115"/>
      <c r="J28" s="328">
        <v>75.5</v>
      </c>
      <c r="K28" s="6">
        <v>29</v>
      </c>
      <c r="L28" s="328">
        <v>110.3</v>
      </c>
      <c r="M28" s="6">
        <v>24</v>
      </c>
      <c r="N28" s="115">
        <f t="shared" si="0"/>
        <v>93.966666666666654</v>
      </c>
      <c r="O28">
        <v>118.1</v>
      </c>
      <c r="P28" s="324"/>
    </row>
    <row r="29" spans="1:17" x14ac:dyDescent="0.25">
      <c r="A29" t="s">
        <v>1482</v>
      </c>
      <c r="B29" s="343">
        <v>102.6</v>
      </c>
      <c r="C29" s="6">
        <v>27</v>
      </c>
      <c r="D29" s="328">
        <v>31.1</v>
      </c>
      <c r="E29" s="6">
        <v>38</v>
      </c>
      <c r="F29" s="115"/>
      <c r="G29" s="328">
        <v>20.8</v>
      </c>
      <c r="H29" s="6">
        <v>42</v>
      </c>
      <c r="I29" s="115"/>
      <c r="J29" s="328">
        <v>0</v>
      </c>
      <c r="K29" s="6">
        <v>53</v>
      </c>
      <c r="L29" s="328">
        <v>0</v>
      </c>
      <c r="N29" s="115">
        <f t="shared" si="0"/>
        <v>51.5</v>
      </c>
      <c r="P29" s="115"/>
    </row>
    <row r="30" spans="1:17" x14ac:dyDescent="0.25">
      <c r="A30" t="s">
        <v>1468</v>
      </c>
      <c r="B30" s="343">
        <v>96.3</v>
      </c>
      <c r="C30" s="6">
        <v>28</v>
      </c>
      <c r="D30" s="328">
        <v>408.4</v>
      </c>
      <c r="E30" s="6">
        <v>14</v>
      </c>
      <c r="F30" s="115"/>
      <c r="G30" s="328">
        <v>145.19999999999999</v>
      </c>
      <c r="H30" s="6">
        <v>23</v>
      </c>
      <c r="I30" s="115"/>
      <c r="J30" s="328">
        <v>282.10000000000002</v>
      </c>
      <c r="K30" s="6">
        <v>18</v>
      </c>
      <c r="L30" s="328">
        <v>95.6</v>
      </c>
      <c r="M30" s="6">
        <v>27</v>
      </c>
      <c r="N30" s="115">
        <f t="shared" si="0"/>
        <v>216.63333333333333</v>
      </c>
    </row>
    <row r="31" spans="1:17" x14ac:dyDescent="0.25">
      <c r="A31" t="s">
        <v>1450</v>
      </c>
      <c r="B31" s="356">
        <v>106.1</v>
      </c>
      <c r="C31" s="6">
        <v>29</v>
      </c>
      <c r="D31" s="328">
        <v>119.8</v>
      </c>
      <c r="E31" s="6">
        <v>26</v>
      </c>
      <c r="F31" s="115"/>
      <c r="G31" s="328">
        <v>40.9</v>
      </c>
      <c r="H31" s="6">
        <v>36</v>
      </c>
      <c r="I31" s="115"/>
      <c r="J31" s="328">
        <v>115.7</v>
      </c>
      <c r="K31" s="6">
        <v>28</v>
      </c>
      <c r="L31" s="328">
        <v>109.6</v>
      </c>
      <c r="M31" s="6">
        <v>26</v>
      </c>
      <c r="N31" s="115">
        <f t="shared" si="0"/>
        <v>88.933333333333323</v>
      </c>
      <c r="O31">
        <v>95.7</v>
      </c>
    </row>
    <row r="32" spans="1:17" x14ac:dyDescent="0.25">
      <c r="A32" t="s">
        <v>1438</v>
      </c>
      <c r="B32" s="343">
        <v>92.7</v>
      </c>
      <c r="C32" s="6">
        <v>30</v>
      </c>
      <c r="D32" s="328">
        <v>219.8</v>
      </c>
      <c r="E32" s="6">
        <v>19</v>
      </c>
      <c r="F32" s="115"/>
      <c r="G32" s="328">
        <v>117.6</v>
      </c>
      <c r="H32" s="6">
        <v>27</v>
      </c>
      <c r="I32" s="115"/>
      <c r="J32" s="328">
        <v>137.5</v>
      </c>
      <c r="K32" s="6">
        <v>26</v>
      </c>
      <c r="L32" s="328">
        <v>123.1</v>
      </c>
      <c r="M32" s="6">
        <v>22</v>
      </c>
      <c r="N32" s="115">
        <f t="shared" si="0"/>
        <v>143.36666666666667</v>
      </c>
    </row>
    <row r="33" spans="1:15" x14ac:dyDescent="0.25">
      <c r="A33" t="s">
        <v>1430</v>
      </c>
      <c r="B33" s="356">
        <v>91.7</v>
      </c>
      <c r="C33" s="6">
        <v>31</v>
      </c>
      <c r="D33" s="328">
        <v>165.7</v>
      </c>
      <c r="E33" s="6">
        <v>23</v>
      </c>
      <c r="F33" s="115"/>
      <c r="G33" s="328">
        <v>68.3</v>
      </c>
      <c r="H33" s="6">
        <v>32</v>
      </c>
      <c r="I33" s="115"/>
      <c r="J33" s="328">
        <v>122.6</v>
      </c>
      <c r="K33" s="6">
        <v>27</v>
      </c>
      <c r="L33" s="328">
        <v>228.2</v>
      </c>
      <c r="M33" s="6">
        <v>16</v>
      </c>
      <c r="N33" s="115">
        <f t="shared" si="0"/>
        <v>108.56666666666666</v>
      </c>
      <c r="O33">
        <v>85.4</v>
      </c>
    </row>
    <row r="34" spans="1:15" x14ac:dyDescent="0.25">
      <c r="A34" t="s">
        <v>1434</v>
      </c>
      <c r="B34" s="356">
        <v>78.7</v>
      </c>
      <c r="C34" s="6">
        <v>32</v>
      </c>
      <c r="D34" s="328">
        <v>106.5</v>
      </c>
      <c r="E34" s="6">
        <v>28</v>
      </c>
      <c r="F34" s="115"/>
      <c r="G34" s="328">
        <v>68.5</v>
      </c>
      <c r="H34" s="6">
        <v>31</v>
      </c>
      <c r="I34" s="115"/>
      <c r="J34" s="328">
        <v>70.2</v>
      </c>
      <c r="K34" s="6">
        <v>30</v>
      </c>
      <c r="L34" s="328">
        <v>109.6</v>
      </c>
      <c r="M34" s="6">
        <v>25</v>
      </c>
      <c r="N34" s="115">
        <f t="shared" si="0"/>
        <v>84.566666666666663</v>
      </c>
      <c r="O34">
        <v>76.8</v>
      </c>
    </row>
    <row r="35" spans="1:15" x14ac:dyDescent="0.25">
      <c r="A35" t="s">
        <v>1514</v>
      </c>
      <c r="B35" s="343">
        <v>75.2</v>
      </c>
      <c r="C35" s="6">
        <v>33</v>
      </c>
      <c r="D35" s="328">
        <v>172.3</v>
      </c>
      <c r="E35" s="6">
        <v>21</v>
      </c>
      <c r="F35" s="115"/>
      <c r="G35" s="328">
        <v>92.4</v>
      </c>
      <c r="H35" s="6">
        <v>29</v>
      </c>
      <c r="I35" s="115"/>
      <c r="J35" s="328">
        <v>180.5</v>
      </c>
      <c r="K35" s="6">
        <v>21</v>
      </c>
      <c r="L35" s="328">
        <v>0</v>
      </c>
      <c r="M35" s="6">
        <v>48</v>
      </c>
      <c r="N35" s="115">
        <f t="shared" si="0"/>
        <v>113.3</v>
      </c>
    </row>
    <row r="36" spans="1:15" x14ac:dyDescent="0.25">
      <c r="A36" t="s">
        <v>1478</v>
      </c>
      <c r="B36" s="343">
        <v>66.3</v>
      </c>
      <c r="C36" s="6">
        <v>34</v>
      </c>
      <c r="D36" s="328">
        <v>13.4</v>
      </c>
      <c r="E36" s="6">
        <v>42</v>
      </c>
      <c r="F36" s="115"/>
      <c r="G36" s="328">
        <v>3</v>
      </c>
      <c r="H36" s="6">
        <v>49</v>
      </c>
      <c r="I36" s="115"/>
      <c r="J36" s="328">
        <v>29</v>
      </c>
      <c r="K36" s="6">
        <v>41</v>
      </c>
      <c r="L36" s="328">
        <v>44</v>
      </c>
      <c r="M36" s="6">
        <v>31</v>
      </c>
      <c r="N36" s="115">
        <f t="shared" si="0"/>
        <v>27.566666666666666</v>
      </c>
    </row>
    <row r="37" spans="1:15" x14ac:dyDescent="0.25">
      <c r="A37" t="s">
        <v>1484</v>
      </c>
      <c r="B37" s="343">
        <v>72.2</v>
      </c>
      <c r="C37" s="6">
        <v>35</v>
      </c>
      <c r="D37" s="328">
        <v>67.3</v>
      </c>
      <c r="E37" s="6">
        <v>32</v>
      </c>
      <c r="F37" s="115"/>
      <c r="G37" s="328">
        <v>46.7</v>
      </c>
      <c r="H37" s="6">
        <v>34</v>
      </c>
      <c r="I37" s="115"/>
      <c r="J37" s="328">
        <v>48.3</v>
      </c>
      <c r="K37" s="6">
        <v>33</v>
      </c>
      <c r="L37" s="328">
        <v>10.5</v>
      </c>
      <c r="M37" s="6">
        <v>43</v>
      </c>
      <c r="N37" s="115">
        <f t="shared" si="0"/>
        <v>62.066666666666663</v>
      </c>
      <c r="O37">
        <v>63.9</v>
      </c>
    </row>
    <row r="38" spans="1:15" x14ac:dyDescent="0.25">
      <c r="A38" t="s">
        <v>1520</v>
      </c>
      <c r="B38" s="343">
        <v>62.9</v>
      </c>
      <c r="C38" s="6">
        <v>36</v>
      </c>
      <c r="D38" s="328">
        <v>0</v>
      </c>
      <c r="F38" s="115"/>
      <c r="G38" s="328">
        <v>0</v>
      </c>
      <c r="I38" s="115"/>
      <c r="J38" s="328">
        <v>0</v>
      </c>
      <c r="L38" s="328">
        <v>0</v>
      </c>
      <c r="N38" s="115">
        <f t="shared" si="0"/>
        <v>20.966666666666665</v>
      </c>
    </row>
    <row r="39" spans="1:15" x14ac:dyDescent="0.25">
      <c r="A39" t="s">
        <v>1510</v>
      </c>
      <c r="B39" s="343">
        <v>61.7</v>
      </c>
      <c r="C39" s="6">
        <v>37</v>
      </c>
      <c r="D39" s="328">
        <v>33</v>
      </c>
      <c r="E39" s="6">
        <v>37</v>
      </c>
      <c r="F39" s="115"/>
      <c r="G39" s="328">
        <v>28.8</v>
      </c>
      <c r="H39" s="6">
        <v>38</v>
      </c>
      <c r="I39" s="115"/>
      <c r="J39" s="328">
        <v>31.9</v>
      </c>
      <c r="K39" s="6">
        <v>39</v>
      </c>
      <c r="L39" s="328">
        <v>0</v>
      </c>
      <c r="N39" s="115">
        <f t="shared" si="0"/>
        <v>41.166666666666664</v>
      </c>
    </row>
    <row r="40" spans="1:15" x14ac:dyDescent="0.25">
      <c r="A40" t="s">
        <v>1522</v>
      </c>
      <c r="B40" s="343">
        <v>56.7</v>
      </c>
      <c r="C40" s="6">
        <v>38</v>
      </c>
      <c r="D40" s="328">
        <v>0</v>
      </c>
      <c r="F40" s="115"/>
      <c r="G40" s="328">
        <v>0</v>
      </c>
      <c r="I40" s="115"/>
      <c r="J40" s="328">
        <v>0</v>
      </c>
      <c r="L40" s="328">
        <v>3.7</v>
      </c>
      <c r="M40" s="6">
        <v>45</v>
      </c>
      <c r="N40" s="115">
        <f t="shared" si="0"/>
        <v>18.900000000000002</v>
      </c>
    </row>
    <row r="41" spans="1:15" x14ac:dyDescent="0.25">
      <c r="A41" t="s">
        <v>1492</v>
      </c>
      <c r="B41" s="343">
        <v>49.8</v>
      </c>
      <c r="C41" s="6">
        <v>39</v>
      </c>
      <c r="D41" s="328">
        <v>63.2</v>
      </c>
      <c r="E41" s="6">
        <v>34</v>
      </c>
      <c r="F41" s="115"/>
      <c r="G41" s="328">
        <v>45.6</v>
      </c>
      <c r="H41" s="6">
        <v>35</v>
      </c>
      <c r="I41" s="115"/>
      <c r="J41" s="328">
        <v>46.5</v>
      </c>
      <c r="K41" s="6">
        <v>35</v>
      </c>
      <c r="L41" s="328">
        <v>43.1</v>
      </c>
      <c r="M41" s="6">
        <v>32</v>
      </c>
      <c r="N41" s="115">
        <f t="shared" si="0"/>
        <v>52.866666666666667</v>
      </c>
    </row>
    <row r="42" spans="1:15" x14ac:dyDescent="0.25">
      <c r="A42" t="s">
        <v>1458</v>
      </c>
      <c r="B42" s="343">
        <v>42.3</v>
      </c>
      <c r="C42" s="6">
        <v>40</v>
      </c>
      <c r="D42" s="328">
        <v>48.7</v>
      </c>
      <c r="E42" s="6">
        <v>35</v>
      </c>
      <c r="F42" s="115"/>
      <c r="G42" s="328">
        <v>4.5999999999999996</v>
      </c>
      <c r="H42" s="6">
        <v>47</v>
      </c>
      <c r="I42" s="115"/>
      <c r="J42" s="328">
        <v>31.1</v>
      </c>
      <c r="K42" s="6">
        <v>40</v>
      </c>
      <c r="L42" s="328">
        <v>32.799999999999997</v>
      </c>
      <c r="M42" s="6">
        <v>34</v>
      </c>
      <c r="N42" s="115">
        <f t="shared" si="0"/>
        <v>31.866666666666664</v>
      </c>
    </row>
    <row r="43" spans="1:15" x14ac:dyDescent="0.25">
      <c r="A43" t="s">
        <v>1446</v>
      </c>
      <c r="B43" s="343">
        <v>42.3</v>
      </c>
      <c r="C43" s="6">
        <v>41</v>
      </c>
      <c r="D43" s="328">
        <v>43.2</v>
      </c>
      <c r="E43" s="6">
        <v>36</v>
      </c>
      <c r="F43" s="115"/>
      <c r="G43" s="328">
        <v>36.1</v>
      </c>
      <c r="H43" s="6">
        <v>37</v>
      </c>
      <c r="I43" s="115"/>
      <c r="J43" s="328">
        <v>42.3</v>
      </c>
      <c r="K43" s="6">
        <v>36</v>
      </c>
      <c r="L43" s="328">
        <v>44.4</v>
      </c>
      <c r="M43" s="6">
        <v>30</v>
      </c>
      <c r="N43" s="115">
        <f t="shared" si="0"/>
        <v>40.533333333333331</v>
      </c>
      <c r="O43">
        <v>40.700000000000003</v>
      </c>
    </row>
    <row r="44" spans="1:15" x14ac:dyDescent="0.25">
      <c r="A44" t="s">
        <v>1516</v>
      </c>
      <c r="B44" s="343">
        <v>37</v>
      </c>
      <c r="C44" s="6">
        <v>42</v>
      </c>
      <c r="D44" s="328">
        <v>0</v>
      </c>
      <c r="F44" s="115"/>
      <c r="G44" s="328">
        <v>0</v>
      </c>
      <c r="I44" s="115"/>
      <c r="J44" s="328">
        <v>0</v>
      </c>
      <c r="L44" s="328">
        <v>0</v>
      </c>
      <c r="N44" s="115">
        <f t="shared" si="0"/>
        <v>12.333333333333334</v>
      </c>
    </row>
    <row r="45" spans="1:15" x14ac:dyDescent="0.25">
      <c r="A45" t="s">
        <v>1474</v>
      </c>
      <c r="B45" s="343">
        <v>34.799999999999997</v>
      </c>
      <c r="C45" s="6">
        <v>43</v>
      </c>
      <c r="D45" s="328">
        <v>63.5</v>
      </c>
      <c r="E45" s="6">
        <v>33</v>
      </c>
      <c r="F45" s="115"/>
      <c r="G45" s="328">
        <v>51.9</v>
      </c>
      <c r="H45" s="6">
        <v>33</v>
      </c>
      <c r="I45" s="115"/>
      <c r="J45" s="328">
        <v>19.100000000000001</v>
      </c>
      <c r="K45" s="6">
        <v>45</v>
      </c>
      <c r="L45" s="328">
        <v>19.2</v>
      </c>
      <c r="M45" s="6">
        <v>38</v>
      </c>
      <c r="N45" s="115">
        <f t="shared" si="0"/>
        <v>50.066666666666663</v>
      </c>
    </row>
    <row r="46" spans="1:15" x14ac:dyDescent="0.25">
      <c r="A46" t="s">
        <v>1526</v>
      </c>
      <c r="B46" s="343">
        <v>33</v>
      </c>
      <c r="C46" s="6">
        <v>44</v>
      </c>
      <c r="D46" s="328">
        <v>0</v>
      </c>
      <c r="F46" s="115"/>
      <c r="G46" s="328">
        <v>0</v>
      </c>
      <c r="I46" s="115"/>
      <c r="J46" s="328">
        <v>0</v>
      </c>
      <c r="L46" s="328">
        <v>0</v>
      </c>
      <c r="N46" s="115">
        <f t="shared" si="0"/>
        <v>11</v>
      </c>
    </row>
    <row r="47" spans="1:15" x14ac:dyDescent="0.25">
      <c r="A47" t="s">
        <v>1418</v>
      </c>
      <c r="B47" s="343">
        <v>33.200000000000003</v>
      </c>
      <c r="C47" s="6">
        <v>45</v>
      </c>
      <c r="D47" s="328">
        <v>21.7</v>
      </c>
      <c r="E47" s="6">
        <v>40</v>
      </c>
      <c r="F47" s="115"/>
      <c r="G47" s="328">
        <v>100.3</v>
      </c>
      <c r="H47" s="6">
        <v>28</v>
      </c>
      <c r="I47" s="115"/>
      <c r="J47" s="328">
        <v>11.2</v>
      </c>
      <c r="K47" s="6">
        <v>46</v>
      </c>
      <c r="L47" s="328">
        <v>66.7</v>
      </c>
      <c r="M47" s="6">
        <v>29</v>
      </c>
      <c r="N47" s="115">
        <f t="shared" si="0"/>
        <v>51.733333333333327</v>
      </c>
      <c r="O47">
        <v>32.6</v>
      </c>
    </row>
    <row r="48" spans="1:15" x14ac:dyDescent="0.25">
      <c r="A48" t="s">
        <v>1530</v>
      </c>
      <c r="B48" s="343">
        <v>29.9</v>
      </c>
      <c r="C48" s="6">
        <v>46</v>
      </c>
      <c r="D48" s="328">
        <v>0</v>
      </c>
      <c r="E48" s="6">
        <v>51</v>
      </c>
      <c r="F48" s="115"/>
      <c r="G48" s="328">
        <v>0</v>
      </c>
      <c r="I48" s="115"/>
      <c r="J48" s="328">
        <v>0</v>
      </c>
      <c r="L48" s="328">
        <v>0</v>
      </c>
      <c r="N48" s="115">
        <f t="shared" si="0"/>
        <v>9.9666666666666668</v>
      </c>
    </row>
    <row r="49" spans="1:15" x14ac:dyDescent="0.25">
      <c r="A49" t="s">
        <v>1460</v>
      </c>
      <c r="B49" s="343">
        <v>21.4</v>
      </c>
      <c r="C49" s="6">
        <v>47</v>
      </c>
      <c r="D49" s="328">
        <v>3.2</v>
      </c>
      <c r="E49" s="6">
        <v>49</v>
      </c>
      <c r="F49" s="115"/>
      <c r="G49" s="328">
        <v>0</v>
      </c>
      <c r="I49" s="115"/>
      <c r="J49" s="328">
        <v>0</v>
      </c>
      <c r="L49" s="328">
        <v>0</v>
      </c>
      <c r="N49" s="115">
        <f t="shared" si="0"/>
        <v>8.1999999999999993</v>
      </c>
    </row>
    <row r="50" spans="1:15" x14ac:dyDescent="0.25">
      <c r="A50" t="s">
        <v>1428</v>
      </c>
      <c r="B50" s="343">
        <v>20.100000000000001</v>
      </c>
      <c r="C50" s="6">
        <v>48</v>
      </c>
      <c r="D50" s="328">
        <v>5.4</v>
      </c>
      <c r="E50" s="6">
        <v>46</v>
      </c>
      <c r="F50" s="115"/>
      <c r="G50" s="328">
        <v>20</v>
      </c>
      <c r="H50" s="6">
        <v>43</v>
      </c>
      <c r="I50" s="115"/>
      <c r="J50" s="328">
        <v>22.3</v>
      </c>
      <c r="K50" s="6">
        <v>42</v>
      </c>
      <c r="L50" s="328">
        <v>13.4</v>
      </c>
      <c r="M50" s="6">
        <v>41</v>
      </c>
      <c r="N50" s="115">
        <f t="shared" si="0"/>
        <v>15.166666666666666</v>
      </c>
    </row>
    <row r="51" spans="1:15" x14ac:dyDescent="0.25">
      <c r="A51" t="s">
        <v>1448</v>
      </c>
      <c r="B51" s="343">
        <v>17</v>
      </c>
      <c r="C51" s="6">
        <v>49</v>
      </c>
      <c r="D51" s="328">
        <v>26.5</v>
      </c>
      <c r="E51" s="6">
        <v>39</v>
      </c>
      <c r="F51" s="115"/>
      <c r="G51" s="328">
        <v>21</v>
      </c>
      <c r="H51" s="6">
        <v>41</v>
      </c>
      <c r="I51" s="115"/>
      <c r="J51" s="328">
        <v>19.8</v>
      </c>
      <c r="K51" s="6">
        <v>44</v>
      </c>
      <c r="L51" s="328">
        <v>13.7</v>
      </c>
      <c r="M51" s="6">
        <v>40</v>
      </c>
      <c r="N51" s="115">
        <f t="shared" si="0"/>
        <v>21.5</v>
      </c>
      <c r="O51">
        <v>13.9</v>
      </c>
    </row>
    <row r="52" spans="1:15" x14ac:dyDescent="0.25">
      <c r="A52" t="s">
        <v>1518</v>
      </c>
      <c r="B52" s="343">
        <v>10.8</v>
      </c>
      <c r="C52" s="6">
        <v>50</v>
      </c>
      <c r="D52" s="328">
        <v>0</v>
      </c>
      <c r="F52" s="115"/>
      <c r="G52" s="328">
        <v>0</v>
      </c>
      <c r="I52" s="115"/>
      <c r="J52" s="328">
        <v>0</v>
      </c>
      <c r="L52" s="328">
        <v>0</v>
      </c>
      <c r="N52" s="115">
        <f t="shared" si="0"/>
        <v>3.6</v>
      </c>
    </row>
    <row r="53" spans="1:15" x14ac:dyDescent="0.25">
      <c r="A53" t="s">
        <v>1470</v>
      </c>
      <c r="B53" s="343">
        <v>9.6999999999999993</v>
      </c>
      <c r="C53" s="6">
        <v>51</v>
      </c>
      <c r="D53" s="328">
        <v>0</v>
      </c>
      <c r="F53" s="115"/>
      <c r="G53" s="328">
        <v>10.5</v>
      </c>
      <c r="H53" s="6">
        <v>44</v>
      </c>
      <c r="I53" s="115"/>
      <c r="J53" s="328">
        <v>9.4</v>
      </c>
      <c r="K53" s="6">
        <v>47</v>
      </c>
      <c r="L53" s="328">
        <v>0</v>
      </c>
      <c r="N53" s="115">
        <f t="shared" si="0"/>
        <v>6.7333333333333334</v>
      </c>
    </row>
    <row r="54" spans="1:15" x14ac:dyDescent="0.25">
      <c r="A54" t="s">
        <v>1532</v>
      </c>
      <c r="B54" s="343">
        <v>7.4</v>
      </c>
      <c r="C54" s="6">
        <v>52</v>
      </c>
      <c r="D54" s="328">
        <v>8.8000000000000007</v>
      </c>
      <c r="E54" s="6">
        <v>44</v>
      </c>
      <c r="F54" s="115"/>
      <c r="G54" s="328">
        <v>9.6999999999999993</v>
      </c>
      <c r="H54" s="6">
        <v>45</v>
      </c>
      <c r="I54" s="115"/>
      <c r="J54" s="328">
        <v>2.7</v>
      </c>
      <c r="K54" s="6">
        <v>50</v>
      </c>
      <c r="L54" s="328">
        <v>13.2</v>
      </c>
      <c r="M54" s="6">
        <v>42</v>
      </c>
      <c r="N54" s="115">
        <f t="shared" si="0"/>
        <v>8.6333333333333346</v>
      </c>
    </row>
    <row r="55" spans="1:15" x14ac:dyDescent="0.25">
      <c r="A55" t="s">
        <v>1502</v>
      </c>
      <c r="B55" s="343">
        <v>3.4</v>
      </c>
      <c r="C55" s="6">
        <v>53</v>
      </c>
      <c r="D55" s="328">
        <v>2.2999999999999998</v>
      </c>
      <c r="E55" s="6">
        <v>50</v>
      </c>
      <c r="F55" s="115"/>
      <c r="G55" s="328">
        <v>3.2</v>
      </c>
      <c r="H55" s="6">
        <v>48</v>
      </c>
      <c r="I55" s="115"/>
      <c r="J55" s="328">
        <v>3.1</v>
      </c>
      <c r="K55" s="6">
        <v>49</v>
      </c>
      <c r="L55" s="328">
        <v>2.7</v>
      </c>
      <c r="M55" s="6">
        <v>46</v>
      </c>
      <c r="N55" s="115">
        <f t="shared" si="0"/>
        <v>2.9666666666666663</v>
      </c>
    </row>
    <row r="56" spans="1:15" x14ac:dyDescent="0.25">
      <c r="A56" t="s">
        <v>1452</v>
      </c>
      <c r="B56" s="343">
        <v>0</v>
      </c>
      <c r="C56" s="6">
        <v>54</v>
      </c>
      <c r="D56" s="328">
        <v>0</v>
      </c>
      <c r="F56" s="115"/>
      <c r="G56" s="328">
        <v>0</v>
      </c>
      <c r="H56" s="6">
        <v>53</v>
      </c>
      <c r="I56" s="115"/>
      <c r="J56" s="328">
        <v>0</v>
      </c>
      <c r="L56" s="328">
        <v>0</v>
      </c>
      <c r="N56" s="115">
        <f t="shared" si="0"/>
        <v>0</v>
      </c>
    </row>
    <row r="57" spans="1:15" x14ac:dyDescent="0.25">
      <c r="A57" t="s">
        <v>1472</v>
      </c>
      <c r="B57" s="343">
        <v>0</v>
      </c>
      <c r="C57" s="6">
        <v>55</v>
      </c>
      <c r="D57" s="328">
        <v>5.3</v>
      </c>
      <c r="E57" s="6">
        <v>47</v>
      </c>
      <c r="F57" s="115"/>
      <c r="G57" s="328">
        <v>22.3</v>
      </c>
      <c r="H57" s="6">
        <v>40</v>
      </c>
      <c r="I57" s="115"/>
      <c r="J57" s="328">
        <v>0</v>
      </c>
      <c r="L57" s="328">
        <v>9.5</v>
      </c>
      <c r="M57" s="6">
        <v>44</v>
      </c>
      <c r="N57" s="115">
        <f t="shared" si="0"/>
        <v>9.2000000000000011</v>
      </c>
    </row>
    <row r="58" spans="1:15" x14ac:dyDescent="0.25">
      <c r="A58" t="s">
        <v>1536</v>
      </c>
      <c r="B58" s="343">
        <v>0</v>
      </c>
      <c r="C58" s="6">
        <v>55</v>
      </c>
      <c r="D58" s="328">
        <v>0</v>
      </c>
      <c r="E58" s="6">
        <v>51</v>
      </c>
      <c r="F58" s="115"/>
      <c r="G58" s="328">
        <v>0</v>
      </c>
      <c r="H58" s="6">
        <v>54</v>
      </c>
      <c r="I58" s="115"/>
      <c r="J58" s="328">
        <v>0.7</v>
      </c>
      <c r="K58" s="6">
        <v>52</v>
      </c>
      <c r="L58" s="328">
        <v>16.5</v>
      </c>
      <c r="M58" s="6">
        <v>39</v>
      </c>
      <c r="N58" s="115">
        <f t="shared" si="0"/>
        <v>0</v>
      </c>
    </row>
    <row r="59" spans="1:15" x14ac:dyDescent="0.25">
      <c r="A59" t="s">
        <v>1508</v>
      </c>
      <c r="B59" s="343">
        <v>0</v>
      </c>
      <c r="C59" s="6">
        <v>55</v>
      </c>
      <c r="D59" s="328">
        <v>0</v>
      </c>
      <c r="F59" s="115"/>
      <c r="G59" s="328">
        <v>0</v>
      </c>
      <c r="I59" s="115"/>
      <c r="J59" s="328">
        <v>0</v>
      </c>
      <c r="L59" s="328">
        <v>0</v>
      </c>
      <c r="N59" s="115">
        <f t="shared" si="0"/>
        <v>0</v>
      </c>
    </row>
    <row r="60" spans="1:15" x14ac:dyDescent="0.25">
      <c r="A60" t="s">
        <v>1528</v>
      </c>
      <c r="B60" s="343">
        <v>0</v>
      </c>
      <c r="C60" s="6">
        <v>55</v>
      </c>
      <c r="D60" s="328">
        <v>0</v>
      </c>
      <c r="F60" s="115"/>
      <c r="G60" s="328">
        <v>0</v>
      </c>
      <c r="I60" s="115"/>
      <c r="J60" s="328">
        <v>0</v>
      </c>
      <c r="L60" s="328">
        <v>0</v>
      </c>
      <c r="N60" s="115">
        <f t="shared" si="0"/>
        <v>0</v>
      </c>
    </row>
    <row r="61" spans="1:15" x14ac:dyDescent="0.25">
      <c r="A61" t="s">
        <v>1583</v>
      </c>
      <c r="B61" s="343">
        <v>0</v>
      </c>
      <c r="C61" s="6">
        <v>55</v>
      </c>
      <c r="D61" s="328">
        <v>0</v>
      </c>
      <c r="F61" s="115"/>
      <c r="G61" s="328">
        <v>0</v>
      </c>
      <c r="I61" s="115"/>
      <c r="J61" s="328">
        <v>0</v>
      </c>
      <c r="L61" s="328">
        <v>0</v>
      </c>
      <c r="N61" s="115">
        <f t="shared" si="0"/>
        <v>0</v>
      </c>
    </row>
    <row r="62" spans="1:15" x14ac:dyDescent="0.25">
      <c r="A62" t="s">
        <v>1570</v>
      </c>
      <c r="B62" s="343">
        <v>0</v>
      </c>
      <c r="D62" s="328">
        <v>106.2</v>
      </c>
      <c r="E62" s="6">
        <v>29</v>
      </c>
      <c r="F62" s="115"/>
      <c r="G62" s="328">
        <v>158.69999999999999</v>
      </c>
      <c r="H62" s="6">
        <v>21</v>
      </c>
      <c r="I62" s="115"/>
      <c r="J62" s="328">
        <v>157.5</v>
      </c>
      <c r="K62" s="6">
        <v>25</v>
      </c>
      <c r="L62" s="328">
        <v>0</v>
      </c>
      <c r="N62" s="115">
        <f t="shared" si="0"/>
        <v>88.3</v>
      </c>
    </row>
    <row r="63" spans="1:15" x14ac:dyDescent="0.25">
      <c r="A63" t="s">
        <v>1569</v>
      </c>
      <c r="B63" s="343">
        <v>0</v>
      </c>
      <c r="D63" s="328">
        <v>12.5</v>
      </c>
      <c r="E63" s="6">
        <v>43</v>
      </c>
      <c r="F63" s="115"/>
      <c r="G63" s="328">
        <v>0</v>
      </c>
      <c r="I63" s="115"/>
      <c r="J63" s="328">
        <v>22</v>
      </c>
      <c r="K63" s="6">
        <v>43</v>
      </c>
      <c r="L63" s="328">
        <v>0</v>
      </c>
      <c r="N63" s="115">
        <f t="shared" si="0"/>
        <v>4.166666666666667</v>
      </c>
    </row>
    <row r="64" spans="1:15" x14ac:dyDescent="0.25">
      <c r="A64" t="s">
        <v>1572</v>
      </c>
      <c r="B64" s="343">
        <v>0</v>
      </c>
      <c r="D64" s="328">
        <v>8</v>
      </c>
      <c r="E64" s="6">
        <v>45</v>
      </c>
      <c r="F64" s="115"/>
      <c r="G64" s="328">
        <v>8.5</v>
      </c>
      <c r="H64" s="6">
        <v>46</v>
      </c>
      <c r="I64" s="115"/>
      <c r="J64" s="328">
        <v>0</v>
      </c>
      <c r="L64" s="328">
        <v>0</v>
      </c>
      <c r="N64" s="115">
        <f t="shared" si="0"/>
        <v>5.5</v>
      </c>
    </row>
    <row r="65" spans="1:15" x14ac:dyDescent="0.25">
      <c r="A65" t="s">
        <v>1568</v>
      </c>
      <c r="B65" s="343">
        <v>0</v>
      </c>
      <c r="D65" s="328">
        <v>4.7</v>
      </c>
      <c r="E65" s="6">
        <v>48</v>
      </c>
      <c r="F65" s="115"/>
      <c r="G65" s="328">
        <v>2.7</v>
      </c>
      <c r="H65" s="6">
        <v>50</v>
      </c>
      <c r="I65" s="115"/>
      <c r="J65" s="328">
        <v>2.4</v>
      </c>
      <c r="K65" s="6">
        <v>51</v>
      </c>
      <c r="L65" s="328">
        <v>0</v>
      </c>
      <c r="M65" s="6">
        <v>48</v>
      </c>
      <c r="N65" s="115">
        <f t="shared" si="0"/>
        <v>2.4666666666666668</v>
      </c>
    </row>
    <row r="66" spans="1:15" x14ac:dyDescent="0.25">
      <c r="A66" t="s">
        <v>1602</v>
      </c>
      <c r="B66" s="343">
        <v>0</v>
      </c>
      <c r="D66" s="328">
        <v>0</v>
      </c>
      <c r="F66" s="115"/>
      <c r="G66" s="328">
        <v>0.1</v>
      </c>
      <c r="H66" s="6">
        <v>51</v>
      </c>
      <c r="I66" s="115"/>
      <c r="J66" s="328">
        <v>0</v>
      </c>
      <c r="L66" s="328">
        <v>0</v>
      </c>
      <c r="N66" s="115">
        <f t="shared" si="0"/>
        <v>3.3333333333333333E-2</v>
      </c>
    </row>
    <row r="67" spans="1:15" x14ac:dyDescent="0.25">
      <c r="A67" t="s">
        <v>1603</v>
      </c>
      <c r="B67" s="343">
        <v>0</v>
      </c>
      <c r="D67" s="328">
        <v>0</v>
      </c>
      <c r="F67" s="115"/>
      <c r="G67" s="328">
        <v>0</v>
      </c>
      <c r="H67" s="6">
        <v>52</v>
      </c>
      <c r="I67" s="115"/>
      <c r="J67" s="328">
        <v>0</v>
      </c>
      <c r="L67" s="328">
        <v>0</v>
      </c>
      <c r="N67" s="115">
        <f t="shared" si="0"/>
        <v>0</v>
      </c>
    </row>
    <row r="68" spans="1:15" x14ac:dyDescent="0.25">
      <c r="A68" t="s">
        <v>1604</v>
      </c>
      <c r="B68" s="343">
        <v>0</v>
      </c>
      <c r="D68" s="328">
        <v>0</v>
      </c>
      <c r="F68" s="115"/>
      <c r="G68" s="328">
        <v>0</v>
      </c>
      <c r="H68" s="6">
        <v>54</v>
      </c>
      <c r="I68" s="115"/>
      <c r="J68" s="328">
        <v>0</v>
      </c>
      <c r="L68" s="328">
        <v>0</v>
      </c>
      <c r="N68" s="115">
        <f t="shared" ref="N68:N77" si="2">AVERAGE(B68,D68,G68)</f>
        <v>0</v>
      </c>
    </row>
    <row r="69" spans="1:15" x14ac:dyDescent="0.25">
      <c r="A69" t="s">
        <v>1605</v>
      </c>
      <c r="B69" s="343">
        <v>0</v>
      </c>
      <c r="D69" s="328">
        <v>0</v>
      </c>
      <c r="F69" s="115"/>
      <c r="G69" s="328">
        <v>0</v>
      </c>
      <c r="H69" s="6">
        <v>54</v>
      </c>
      <c r="I69" s="115"/>
      <c r="J69" s="328">
        <v>0</v>
      </c>
      <c r="L69" s="328">
        <v>0</v>
      </c>
      <c r="N69" s="115">
        <f t="shared" si="2"/>
        <v>0</v>
      </c>
    </row>
    <row r="70" spans="1:15" x14ac:dyDescent="0.25">
      <c r="A70" t="s">
        <v>1606</v>
      </c>
      <c r="B70" s="343">
        <v>0</v>
      </c>
      <c r="D70" s="328">
        <v>0</v>
      </c>
      <c r="F70" s="115"/>
      <c r="G70" s="328">
        <v>0</v>
      </c>
      <c r="I70" s="115"/>
      <c r="J70" s="328">
        <v>367.1</v>
      </c>
      <c r="K70" s="6">
        <v>11</v>
      </c>
      <c r="L70" s="328">
        <v>0</v>
      </c>
      <c r="N70" s="115">
        <f t="shared" si="2"/>
        <v>0</v>
      </c>
    </row>
    <row r="71" spans="1:15" x14ac:dyDescent="0.25">
      <c r="A71" t="s">
        <v>1607</v>
      </c>
      <c r="B71" s="343">
        <v>0</v>
      </c>
      <c r="D71" s="328">
        <v>0</v>
      </c>
      <c r="F71" s="115"/>
      <c r="G71" s="328">
        <v>0</v>
      </c>
      <c r="I71" s="115"/>
      <c r="J71" s="328">
        <v>55.6</v>
      </c>
      <c r="K71" s="6">
        <v>32</v>
      </c>
      <c r="L71" s="328">
        <v>0</v>
      </c>
      <c r="N71" s="115">
        <f t="shared" si="2"/>
        <v>0</v>
      </c>
    </row>
    <row r="72" spans="1:15" x14ac:dyDescent="0.25">
      <c r="A72" t="s">
        <v>1608</v>
      </c>
      <c r="B72" s="343">
        <v>0</v>
      </c>
      <c r="D72" s="328">
        <v>0</v>
      </c>
      <c r="F72" s="115"/>
      <c r="G72" s="328">
        <v>0</v>
      </c>
      <c r="I72" s="115"/>
      <c r="J72" s="328">
        <v>46.6</v>
      </c>
      <c r="K72" s="6">
        <v>34</v>
      </c>
      <c r="L72" s="328">
        <v>29</v>
      </c>
      <c r="M72" s="6">
        <v>35</v>
      </c>
      <c r="N72" s="115">
        <f t="shared" si="2"/>
        <v>0</v>
      </c>
    </row>
    <row r="73" spans="1:15" x14ac:dyDescent="0.25">
      <c r="A73" t="s">
        <v>1609</v>
      </c>
      <c r="B73" s="343">
        <v>0</v>
      </c>
      <c r="D73" s="328">
        <v>0</v>
      </c>
      <c r="F73" s="115"/>
      <c r="G73" s="328">
        <v>0</v>
      </c>
      <c r="I73" s="115"/>
      <c r="J73" s="328">
        <v>3.9</v>
      </c>
      <c r="K73" s="6">
        <v>48</v>
      </c>
      <c r="L73" s="328">
        <v>0</v>
      </c>
      <c r="N73" s="115">
        <f t="shared" si="2"/>
        <v>0</v>
      </c>
    </row>
    <row r="74" spans="1:15" x14ac:dyDescent="0.25">
      <c r="A74" t="s">
        <v>1610</v>
      </c>
      <c r="B74" s="343">
        <v>0</v>
      </c>
      <c r="D74" s="328">
        <v>0</v>
      </c>
      <c r="F74" s="115"/>
      <c r="G74" s="328">
        <v>0</v>
      </c>
      <c r="I74" s="115"/>
      <c r="J74" s="328">
        <v>0</v>
      </c>
      <c r="K74" s="6">
        <v>53</v>
      </c>
      <c r="L74" s="328">
        <v>0</v>
      </c>
      <c r="M74" s="6">
        <v>48</v>
      </c>
      <c r="N74" s="115">
        <f t="shared" si="2"/>
        <v>0</v>
      </c>
    </row>
    <row r="75" spans="1:15" x14ac:dyDescent="0.25">
      <c r="A75" t="s">
        <v>1611</v>
      </c>
      <c r="B75" s="343">
        <v>0</v>
      </c>
      <c r="D75" s="328">
        <v>0</v>
      </c>
      <c r="F75" s="115"/>
      <c r="G75" s="328">
        <v>0</v>
      </c>
      <c r="I75" s="115"/>
      <c r="J75" s="328">
        <v>0</v>
      </c>
      <c r="K75" s="6">
        <v>53</v>
      </c>
      <c r="L75" s="328">
        <v>0</v>
      </c>
      <c r="N75" s="115">
        <f t="shared" si="2"/>
        <v>0</v>
      </c>
    </row>
    <row r="76" spans="1:15" x14ac:dyDescent="0.25">
      <c r="A76" t="s">
        <v>1612</v>
      </c>
      <c r="B76" s="343">
        <v>0</v>
      </c>
      <c r="D76" s="328">
        <v>0</v>
      </c>
      <c r="F76" s="115"/>
      <c r="G76" s="328">
        <v>0</v>
      </c>
      <c r="I76" s="115"/>
      <c r="J76" s="328">
        <v>0</v>
      </c>
      <c r="L76" s="328">
        <v>23</v>
      </c>
      <c r="M76" s="6">
        <v>36</v>
      </c>
      <c r="N76" s="115">
        <f t="shared" si="2"/>
        <v>0</v>
      </c>
    </row>
    <row r="77" spans="1:15" x14ac:dyDescent="0.25">
      <c r="A77" t="s">
        <v>1613</v>
      </c>
      <c r="B77" s="343">
        <v>0</v>
      </c>
      <c r="D77" s="328">
        <v>0</v>
      </c>
      <c r="F77" s="115"/>
      <c r="G77" s="328">
        <v>0</v>
      </c>
      <c r="I77" s="115"/>
      <c r="J77" s="328">
        <v>0</v>
      </c>
      <c r="L77" s="328">
        <v>2.2999999999999998</v>
      </c>
      <c r="M77" s="6">
        <v>47</v>
      </c>
      <c r="N77" s="115">
        <f t="shared" si="2"/>
        <v>0</v>
      </c>
    </row>
    <row r="78" spans="1:15" x14ac:dyDescent="0.25">
      <c r="B78" s="345">
        <f>B3+B4+B5+B6+B7+B8+B9+B10+B11+B12+B13+B14+B15+B16+B17+B18+B19+B20+B21+B22+B23+B24+B25+B26+B27+B28+B29+B30+B31+B32+B33+B34+B35+B36+B37+B38+B39+B40+B41+B42+B43+B44+B45+B46+B47+B48+B49+B50+B51+B52+B53+B54+B55</f>
        <v>23418.899999999998</v>
      </c>
      <c r="C78" s="345"/>
      <c r="D78" s="345">
        <f>SUM(D3:D77)</f>
        <v>21096.800000000003</v>
      </c>
      <c r="E78" s="345">
        <f t="shared" ref="E78:I78" si="3">SUM(E4:E77)</f>
        <v>1376</v>
      </c>
      <c r="F78" s="345">
        <f t="shared" si="3"/>
        <v>0</v>
      </c>
      <c r="G78" s="345">
        <f>SUM(G3:G77)</f>
        <v>18529.7</v>
      </c>
      <c r="H78" s="345">
        <f t="shared" si="3"/>
        <v>1592</v>
      </c>
      <c r="I78" s="345">
        <f t="shared" si="3"/>
        <v>0</v>
      </c>
      <c r="J78" s="345">
        <f>SUM(J3:J77)</f>
        <v>17758.899999999994</v>
      </c>
      <c r="O78" s="324">
        <f>AVERAGE(B78,D78,G78)</f>
        <v>21015.133333333331</v>
      </c>
    </row>
    <row r="80" spans="1:15" x14ac:dyDescent="0.25">
      <c r="O80" s="324">
        <f>AVERAGE(B82,D78,G78)</f>
        <v>21015.133333333335</v>
      </c>
    </row>
    <row r="81" spans="2:4" x14ac:dyDescent="0.25">
      <c r="B81" s="344">
        <f>SUM(B3:B77)</f>
        <v>23418.899999999998</v>
      </c>
      <c r="D81" s="328">
        <v>21096.83</v>
      </c>
    </row>
    <row r="82" spans="2:4" x14ac:dyDescent="0.25">
      <c r="B82" s="353">
        <v>23418.9</v>
      </c>
    </row>
    <row r="84" spans="2:4" x14ac:dyDescent="0.25">
      <c r="B84" s="344">
        <f>B82-B81</f>
        <v>0</v>
      </c>
    </row>
    <row r="85" spans="2:4" x14ac:dyDescent="0.25">
      <c r="B85" s="343">
        <v>4339</v>
      </c>
    </row>
    <row r="86" spans="2:4" x14ac:dyDescent="0.25">
      <c r="B86" s="343">
        <v>4267.3999999999996</v>
      </c>
    </row>
    <row r="87" spans="2:4" x14ac:dyDescent="0.25">
      <c r="B87" s="343">
        <f>B85-B86</f>
        <v>71.600000000000364</v>
      </c>
    </row>
  </sheetData>
  <pageMargins left="0.7" right="0.7" top="0.75" bottom="0.75" header="0.3" footer="0.3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83468-E11E-4EA3-9307-B6EA29C02B25}">
  <dimension ref="A1:P141"/>
  <sheetViews>
    <sheetView topLeftCell="A129" workbookViewId="0">
      <selection activeCell="M140" sqref="M140"/>
    </sheetView>
  </sheetViews>
  <sheetFormatPr defaultRowHeight="13.2" x14ac:dyDescent="0.25"/>
  <cols>
    <col min="1" max="1" width="27.44140625" customWidth="1"/>
  </cols>
  <sheetData>
    <row r="1" spans="1:16" ht="15" x14ac:dyDescent="0.25">
      <c r="A1" s="173" t="s">
        <v>1085</v>
      </c>
    </row>
    <row r="2" spans="1:16" ht="15" x14ac:dyDescent="0.25">
      <c r="A2" s="173" t="s">
        <v>1086</v>
      </c>
    </row>
    <row r="3" spans="1:16" ht="15" x14ac:dyDescent="0.25">
      <c r="A3" s="173" t="s">
        <v>808</v>
      </c>
    </row>
    <row r="4" spans="1:16" ht="15" x14ac:dyDescent="0.25">
      <c r="A4" s="173" t="s">
        <v>809</v>
      </c>
    </row>
    <row r="5" spans="1:16" x14ac:dyDescent="0.25">
      <c r="A5" s="49"/>
    </row>
    <row r="6" spans="1:16" ht="15" x14ac:dyDescent="0.25">
      <c r="B6" s="173" t="s">
        <v>1087</v>
      </c>
      <c r="D6" t="s">
        <v>1088</v>
      </c>
      <c r="F6" t="s">
        <v>888</v>
      </c>
      <c r="H6" t="s">
        <v>889</v>
      </c>
      <c r="J6" t="s">
        <v>890</v>
      </c>
    </row>
    <row r="7" spans="1:16" ht="15" x14ac:dyDescent="0.25">
      <c r="A7" s="173" t="s">
        <v>736</v>
      </c>
      <c r="B7" t="s">
        <v>238</v>
      </c>
      <c r="C7" t="s">
        <v>737</v>
      </c>
      <c r="D7" t="s">
        <v>238</v>
      </c>
      <c r="E7" t="s">
        <v>737</v>
      </c>
      <c r="F7" t="s">
        <v>238</v>
      </c>
      <c r="G7" t="s">
        <v>737</v>
      </c>
      <c r="H7" t="s">
        <v>238</v>
      </c>
      <c r="I7" t="s">
        <v>737</v>
      </c>
      <c r="J7" t="s">
        <v>238</v>
      </c>
      <c r="K7" t="s">
        <v>737</v>
      </c>
    </row>
    <row r="8" spans="1:16" ht="15" x14ac:dyDescent="0.25">
      <c r="A8" s="173" t="s">
        <v>66</v>
      </c>
      <c r="B8" t="s">
        <v>68</v>
      </c>
      <c r="C8" t="s">
        <v>665</v>
      </c>
      <c r="D8" t="s">
        <v>68</v>
      </c>
      <c r="E8" t="s">
        <v>665</v>
      </c>
      <c r="F8" t="s">
        <v>68</v>
      </c>
      <c r="G8" t="s">
        <v>665</v>
      </c>
      <c r="H8" t="s">
        <v>68</v>
      </c>
      <c r="I8" t="s">
        <v>665</v>
      </c>
      <c r="J8" t="s">
        <v>68</v>
      </c>
      <c r="K8" t="s">
        <v>665</v>
      </c>
    </row>
    <row r="9" spans="1:16" ht="15" x14ac:dyDescent="0.25">
      <c r="A9" s="173" t="s">
        <v>812</v>
      </c>
      <c r="B9">
        <v>3748.8</v>
      </c>
      <c r="C9">
        <v>1</v>
      </c>
      <c r="D9">
        <v>3164.6</v>
      </c>
      <c r="E9">
        <v>1</v>
      </c>
      <c r="F9">
        <v>3160.5</v>
      </c>
      <c r="G9">
        <v>1</v>
      </c>
      <c r="H9">
        <v>3569.9</v>
      </c>
      <c r="I9">
        <v>1</v>
      </c>
      <c r="J9">
        <v>3459.2</v>
      </c>
      <c r="K9">
        <v>1</v>
      </c>
      <c r="M9">
        <f>AVERAGE(B9,D9,F9)</f>
        <v>3357.9666666666667</v>
      </c>
      <c r="O9" s="272" t="s">
        <v>15</v>
      </c>
      <c r="P9">
        <f>M9</f>
        <v>3357.9666666666667</v>
      </c>
    </row>
    <row r="10" spans="1:16" x14ac:dyDescent="0.25">
      <c r="A10" s="49"/>
      <c r="O10" s="272" t="s">
        <v>1089</v>
      </c>
      <c r="P10">
        <f>M11</f>
        <v>2472.5333333333333</v>
      </c>
    </row>
    <row r="11" spans="1:16" ht="15" x14ac:dyDescent="0.25">
      <c r="A11" s="173" t="s">
        <v>814</v>
      </c>
      <c r="B11">
        <v>2575.6</v>
      </c>
      <c r="C11">
        <v>2</v>
      </c>
      <c r="D11">
        <v>2809.3</v>
      </c>
      <c r="E11">
        <v>2</v>
      </c>
      <c r="F11">
        <v>2032.7</v>
      </c>
      <c r="G11">
        <v>3</v>
      </c>
      <c r="H11">
        <v>2638.7</v>
      </c>
      <c r="I11">
        <v>2</v>
      </c>
      <c r="J11">
        <v>3174.7</v>
      </c>
      <c r="K11">
        <v>3</v>
      </c>
      <c r="M11">
        <f>AVERAGE(B11,D11,F11)</f>
        <v>2472.5333333333333</v>
      </c>
      <c r="O11" s="272" t="s">
        <v>17</v>
      </c>
      <c r="P11">
        <f>M15</f>
        <v>2045.4333333333332</v>
      </c>
    </row>
    <row r="12" spans="1:16" x14ac:dyDescent="0.25">
      <c r="A12" s="49"/>
      <c r="O12" s="272" t="s">
        <v>18</v>
      </c>
      <c r="P12">
        <f>M57</f>
        <v>1137.3</v>
      </c>
    </row>
    <row r="13" spans="1:16" ht="15" x14ac:dyDescent="0.25">
      <c r="A13" s="173" t="s">
        <v>817</v>
      </c>
      <c r="B13">
        <v>2427.9</v>
      </c>
      <c r="C13">
        <v>3</v>
      </c>
      <c r="D13">
        <v>1353</v>
      </c>
      <c r="E13">
        <v>5</v>
      </c>
      <c r="F13">
        <v>1241.2</v>
      </c>
      <c r="G13">
        <v>4</v>
      </c>
      <c r="H13">
        <v>1228.5999999999999</v>
      </c>
      <c r="I13">
        <v>5</v>
      </c>
      <c r="J13">
        <v>1807.7</v>
      </c>
      <c r="K13">
        <v>5</v>
      </c>
      <c r="M13">
        <f>AVERAGE(B13,D13,F13)</f>
        <v>1674.0333333333335</v>
      </c>
      <c r="O13" s="272" t="s">
        <v>42</v>
      </c>
      <c r="P13">
        <f>M13</f>
        <v>1674.0333333333335</v>
      </c>
    </row>
    <row r="14" spans="1:16" x14ac:dyDescent="0.25">
      <c r="A14" s="49"/>
      <c r="O14" s="272" t="s">
        <v>21</v>
      </c>
      <c r="P14">
        <f>M17</f>
        <v>935.33333333333337</v>
      </c>
    </row>
    <row r="15" spans="1:16" ht="15" x14ac:dyDescent="0.25">
      <c r="A15" s="173" t="s">
        <v>816</v>
      </c>
      <c r="B15">
        <v>2115.5</v>
      </c>
      <c r="C15">
        <v>4</v>
      </c>
      <c r="D15">
        <v>1961.7</v>
      </c>
      <c r="E15">
        <v>4</v>
      </c>
      <c r="F15">
        <v>2059.1</v>
      </c>
      <c r="G15">
        <v>2</v>
      </c>
      <c r="H15">
        <v>2353</v>
      </c>
      <c r="I15">
        <v>3</v>
      </c>
      <c r="J15">
        <v>2430.9</v>
      </c>
      <c r="K15">
        <v>4</v>
      </c>
      <c r="M15">
        <f>AVERAGE(B15,D15,F15)</f>
        <v>2045.4333333333332</v>
      </c>
      <c r="O15" s="272" t="s">
        <v>22</v>
      </c>
      <c r="P15">
        <f>M19</f>
        <v>667.13333333333333</v>
      </c>
    </row>
    <row r="16" spans="1:16" x14ac:dyDescent="0.25">
      <c r="A16" s="49"/>
      <c r="O16" s="272" t="s">
        <v>20</v>
      </c>
      <c r="P16">
        <f>M21</f>
        <v>628.56666666666661</v>
      </c>
    </row>
    <row r="17" spans="1:16" ht="15" x14ac:dyDescent="0.25">
      <c r="A17" s="173" t="s">
        <v>819</v>
      </c>
      <c r="B17">
        <v>964.8</v>
      </c>
      <c r="C17">
        <v>5</v>
      </c>
      <c r="D17">
        <v>1082.4000000000001</v>
      </c>
      <c r="E17">
        <v>6</v>
      </c>
      <c r="F17">
        <v>758.8</v>
      </c>
      <c r="G17">
        <v>7</v>
      </c>
      <c r="H17">
        <v>922.5</v>
      </c>
      <c r="I17">
        <v>6</v>
      </c>
      <c r="J17">
        <v>1149.9000000000001</v>
      </c>
      <c r="K17">
        <v>7</v>
      </c>
      <c r="M17">
        <f>AVERAGE(B17,D17,F17)</f>
        <v>935.33333333333337</v>
      </c>
      <c r="O17" s="272" t="s">
        <v>24</v>
      </c>
      <c r="P17">
        <f>M23</f>
        <v>517.93333333333339</v>
      </c>
    </row>
    <row r="18" spans="1:16" x14ac:dyDescent="0.25">
      <c r="A18" s="49"/>
      <c r="O18" s="272" t="s">
        <v>23</v>
      </c>
      <c r="P18">
        <f>M27</f>
        <v>489.33333333333331</v>
      </c>
    </row>
    <row r="19" spans="1:16" ht="15" x14ac:dyDescent="0.25">
      <c r="A19" s="173" t="s">
        <v>820</v>
      </c>
      <c r="B19">
        <v>895.8</v>
      </c>
      <c r="C19">
        <v>6</v>
      </c>
      <c r="D19">
        <v>462.4</v>
      </c>
      <c r="E19">
        <v>7</v>
      </c>
      <c r="F19">
        <v>643.20000000000005</v>
      </c>
      <c r="G19">
        <v>8</v>
      </c>
      <c r="H19">
        <v>550.9</v>
      </c>
      <c r="I19">
        <v>9</v>
      </c>
      <c r="J19">
        <v>735.6</v>
      </c>
      <c r="K19">
        <v>9</v>
      </c>
      <c r="M19">
        <f>AVERAGE(B19,D19,F19)</f>
        <v>667.13333333333333</v>
      </c>
      <c r="O19" s="272" t="s">
        <v>1090</v>
      </c>
      <c r="P19">
        <f>M25</f>
        <v>468.0333333333333</v>
      </c>
    </row>
    <row r="20" spans="1:16" x14ac:dyDescent="0.25">
      <c r="A20" s="49"/>
    </row>
    <row r="21" spans="1:16" ht="15" x14ac:dyDescent="0.25">
      <c r="A21" s="173" t="s">
        <v>830</v>
      </c>
      <c r="B21">
        <v>802.4</v>
      </c>
      <c r="C21">
        <v>7</v>
      </c>
      <c r="D21">
        <v>275.7</v>
      </c>
      <c r="E21">
        <v>17</v>
      </c>
      <c r="F21">
        <v>807.6</v>
      </c>
      <c r="G21">
        <v>6</v>
      </c>
      <c r="H21">
        <v>1677</v>
      </c>
      <c r="I21">
        <v>4</v>
      </c>
      <c r="J21">
        <v>1342.5</v>
      </c>
      <c r="K21">
        <v>6</v>
      </c>
      <c r="M21">
        <f>AVERAGE(B21,D21,F21)</f>
        <v>628.56666666666661</v>
      </c>
    </row>
    <row r="22" spans="1:16" x14ac:dyDescent="0.25">
      <c r="A22" s="49"/>
    </row>
    <row r="23" spans="1:16" ht="15" x14ac:dyDescent="0.25">
      <c r="A23" s="173" t="s">
        <v>821</v>
      </c>
      <c r="B23">
        <v>781.3</v>
      </c>
      <c r="C23">
        <v>8</v>
      </c>
      <c r="D23">
        <v>437.1</v>
      </c>
      <c r="E23">
        <v>8</v>
      </c>
      <c r="F23">
        <v>335.4</v>
      </c>
      <c r="G23">
        <v>13</v>
      </c>
      <c r="H23">
        <v>122.1</v>
      </c>
      <c r="I23">
        <v>23</v>
      </c>
      <c r="J23">
        <v>948</v>
      </c>
      <c r="K23">
        <v>8</v>
      </c>
      <c r="M23">
        <f>AVERAGE(B23,D23,F23)</f>
        <v>517.93333333333339</v>
      </c>
    </row>
    <row r="24" spans="1:16" x14ac:dyDescent="0.25">
      <c r="A24" s="49"/>
    </row>
    <row r="25" spans="1:16" ht="15" x14ac:dyDescent="0.25">
      <c r="A25" s="173" t="s">
        <v>822</v>
      </c>
      <c r="B25">
        <v>621.79999999999995</v>
      </c>
      <c r="C25">
        <v>9</v>
      </c>
      <c r="D25">
        <v>426.7</v>
      </c>
      <c r="E25">
        <v>9</v>
      </c>
      <c r="F25">
        <v>355.6</v>
      </c>
      <c r="G25">
        <v>12</v>
      </c>
      <c r="H25">
        <v>155.9</v>
      </c>
      <c r="I25">
        <v>18</v>
      </c>
      <c r="J25">
        <v>519.29999999999995</v>
      </c>
      <c r="K25">
        <v>12</v>
      </c>
      <c r="M25">
        <f>AVERAGE(B25,D25,F25)</f>
        <v>468.0333333333333</v>
      </c>
    </row>
    <row r="26" spans="1:16" x14ac:dyDescent="0.25">
      <c r="A26" s="49"/>
    </row>
    <row r="27" spans="1:16" ht="15" x14ac:dyDescent="0.25">
      <c r="A27" s="173" t="s">
        <v>823</v>
      </c>
      <c r="B27">
        <v>578.4</v>
      </c>
      <c r="C27">
        <v>10</v>
      </c>
      <c r="D27">
        <v>350.2</v>
      </c>
      <c r="E27">
        <v>10</v>
      </c>
      <c r="F27">
        <v>539.4</v>
      </c>
      <c r="G27">
        <v>9</v>
      </c>
      <c r="H27">
        <v>675.4</v>
      </c>
      <c r="I27">
        <v>8</v>
      </c>
      <c r="J27">
        <v>394.9</v>
      </c>
      <c r="K27">
        <v>13</v>
      </c>
      <c r="M27">
        <f>AVERAGE(B27,D27,F27)</f>
        <v>489.33333333333331</v>
      </c>
    </row>
    <row r="28" spans="1:16" x14ac:dyDescent="0.25">
      <c r="A28" s="49"/>
    </row>
    <row r="29" spans="1:16" ht="15" x14ac:dyDescent="0.25">
      <c r="A29" s="173" t="s">
        <v>829</v>
      </c>
      <c r="B29">
        <v>575.6</v>
      </c>
      <c r="C29">
        <v>11</v>
      </c>
      <c r="D29">
        <v>276.3</v>
      </c>
      <c r="E29">
        <v>16</v>
      </c>
      <c r="F29">
        <v>369.7</v>
      </c>
      <c r="G29">
        <v>10</v>
      </c>
      <c r="H29">
        <v>155.80000000000001</v>
      </c>
      <c r="I29">
        <v>19</v>
      </c>
      <c r="J29">
        <v>345.7</v>
      </c>
      <c r="K29">
        <v>17</v>
      </c>
      <c r="M29">
        <f>AVERAGE(B29,D29,F29)</f>
        <v>407.20000000000005</v>
      </c>
    </row>
    <row r="30" spans="1:16" x14ac:dyDescent="0.25">
      <c r="A30" s="49"/>
    </row>
    <row r="31" spans="1:16" ht="15" x14ac:dyDescent="0.25">
      <c r="A31" s="173" t="s">
        <v>824</v>
      </c>
      <c r="B31">
        <v>523</v>
      </c>
      <c r="C31">
        <v>12</v>
      </c>
      <c r="D31">
        <v>333.8</v>
      </c>
      <c r="E31">
        <v>11</v>
      </c>
      <c r="F31">
        <v>321.5</v>
      </c>
      <c r="G31">
        <v>15</v>
      </c>
      <c r="H31">
        <v>272</v>
      </c>
      <c r="I31">
        <v>14</v>
      </c>
      <c r="J31">
        <v>257.8</v>
      </c>
      <c r="K31">
        <v>20</v>
      </c>
      <c r="M31">
        <f>AVERAGE(B31,D31,F31)</f>
        <v>392.76666666666665</v>
      </c>
    </row>
    <row r="32" spans="1:16" x14ac:dyDescent="0.25">
      <c r="A32" s="49"/>
    </row>
    <row r="33" spans="1:13" ht="15" x14ac:dyDescent="0.25">
      <c r="A33" s="173" t="s">
        <v>828</v>
      </c>
      <c r="B33">
        <v>513.1</v>
      </c>
      <c r="C33">
        <v>13</v>
      </c>
      <c r="D33">
        <v>277.39999999999998</v>
      </c>
      <c r="E33">
        <v>15</v>
      </c>
      <c r="F33">
        <v>322</v>
      </c>
      <c r="G33">
        <v>14</v>
      </c>
      <c r="H33">
        <v>263.39999999999998</v>
      </c>
      <c r="I33">
        <v>15</v>
      </c>
      <c r="J33">
        <v>601.20000000000005</v>
      </c>
      <c r="K33">
        <v>10</v>
      </c>
      <c r="M33">
        <f>AVERAGE(B33,D33,F33)</f>
        <v>370.83333333333331</v>
      </c>
    </row>
    <row r="34" spans="1:13" x14ac:dyDescent="0.25">
      <c r="A34" s="49"/>
    </row>
    <row r="35" spans="1:13" ht="15" x14ac:dyDescent="0.25">
      <c r="A35" s="173" t="s">
        <v>836</v>
      </c>
      <c r="B35">
        <v>408.4</v>
      </c>
      <c r="C35">
        <v>14</v>
      </c>
      <c r="D35">
        <v>145.19999999999999</v>
      </c>
      <c r="E35">
        <v>23</v>
      </c>
      <c r="F35">
        <v>282.10000000000002</v>
      </c>
      <c r="G35">
        <v>18</v>
      </c>
      <c r="H35">
        <v>95.7</v>
      </c>
      <c r="I35">
        <v>27</v>
      </c>
      <c r="J35">
        <v>562.20000000000005</v>
      </c>
      <c r="K35">
        <v>11</v>
      </c>
      <c r="M35">
        <f>AVERAGE(B35,D35,F35)</f>
        <v>278.56666666666666</v>
      </c>
    </row>
    <row r="36" spans="1:13" x14ac:dyDescent="0.25">
      <c r="A36" s="49"/>
    </row>
    <row r="37" spans="1:13" ht="15" x14ac:dyDescent="0.25">
      <c r="A37" s="173" t="s">
        <v>831</v>
      </c>
      <c r="B37">
        <v>344.1</v>
      </c>
      <c r="C37">
        <v>15</v>
      </c>
      <c r="D37">
        <v>180.7</v>
      </c>
      <c r="E37">
        <v>18</v>
      </c>
      <c r="F37">
        <v>194.2</v>
      </c>
      <c r="G37">
        <v>20</v>
      </c>
      <c r="H37">
        <v>328.9</v>
      </c>
      <c r="I37">
        <v>11</v>
      </c>
      <c r="J37">
        <v>193</v>
      </c>
      <c r="K37">
        <v>22</v>
      </c>
      <c r="M37">
        <f>AVERAGE(B37,D37,F37)</f>
        <v>239.66666666666666</v>
      </c>
    </row>
    <row r="38" spans="1:13" x14ac:dyDescent="0.25">
      <c r="A38" s="49"/>
    </row>
    <row r="39" spans="1:13" ht="15" x14ac:dyDescent="0.25">
      <c r="A39" s="173" t="s">
        <v>825</v>
      </c>
      <c r="B39">
        <v>340.2</v>
      </c>
      <c r="C39">
        <v>16</v>
      </c>
      <c r="D39">
        <v>312.5</v>
      </c>
      <c r="E39">
        <v>12</v>
      </c>
      <c r="F39">
        <v>309.39999999999998</v>
      </c>
      <c r="G39">
        <v>16</v>
      </c>
      <c r="H39">
        <v>85.4</v>
      </c>
      <c r="I39">
        <v>28</v>
      </c>
      <c r="J39">
        <v>383</v>
      </c>
      <c r="K39">
        <v>14</v>
      </c>
      <c r="M39">
        <f>AVERAGE(B39,D39,F39)</f>
        <v>320.7</v>
      </c>
    </row>
    <row r="40" spans="1:13" x14ac:dyDescent="0.25">
      <c r="A40" s="49"/>
    </row>
    <row r="41" spans="1:13" ht="15" x14ac:dyDescent="0.25">
      <c r="A41" s="173" t="s">
        <v>833</v>
      </c>
      <c r="B41">
        <v>304.10000000000002</v>
      </c>
      <c r="C41">
        <v>17</v>
      </c>
      <c r="D41">
        <v>166.9</v>
      </c>
      <c r="E41">
        <v>20</v>
      </c>
      <c r="F41">
        <v>265.5</v>
      </c>
      <c r="G41">
        <v>19</v>
      </c>
      <c r="H41">
        <v>549.29999999999995</v>
      </c>
      <c r="I41">
        <v>10</v>
      </c>
      <c r="J41">
        <v>367.4</v>
      </c>
      <c r="K41">
        <v>15</v>
      </c>
      <c r="M41">
        <f>AVERAGE(B41,D41,F41)</f>
        <v>245.5</v>
      </c>
    </row>
    <row r="42" spans="1:13" x14ac:dyDescent="0.25">
      <c r="A42" s="49"/>
    </row>
    <row r="43" spans="1:13" ht="15" x14ac:dyDescent="0.25">
      <c r="A43" s="173" t="s">
        <v>827</v>
      </c>
      <c r="B43">
        <v>301.7</v>
      </c>
      <c r="C43">
        <v>18</v>
      </c>
      <c r="D43">
        <v>292.2</v>
      </c>
      <c r="E43">
        <v>14</v>
      </c>
      <c r="F43">
        <v>304.60000000000002</v>
      </c>
      <c r="G43">
        <v>17</v>
      </c>
      <c r="H43">
        <v>295.8</v>
      </c>
      <c r="I43">
        <v>13</v>
      </c>
      <c r="J43">
        <v>283.2</v>
      </c>
      <c r="K43">
        <v>19</v>
      </c>
      <c r="M43">
        <f>AVERAGE(B43,D43,F43)</f>
        <v>299.5</v>
      </c>
    </row>
    <row r="44" spans="1:13" x14ac:dyDescent="0.25">
      <c r="A44" s="49"/>
    </row>
    <row r="45" spans="1:13" ht="15" x14ac:dyDescent="0.25">
      <c r="A45" s="173" t="s">
        <v>840</v>
      </c>
      <c r="B45">
        <v>219.8</v>
      </c>
      <c r="C45">
        <v>19</v>
      </c>
      <c r="D45">
        <v>117.6</v>
      </c>
      <c r="E45">
        <v>27</v>
      </c>
      <c r="F45">
        <v>137.5</v>
      </c>
      <c r="G45">
        <v>26</v>
      </c>
      <c r="H45">
        <v>123.1</v>
      </c>
      <c r="I45">
        <v>22</v>
      </c>
      <c r="J45">
        <v>151.4</v>
      </c>
      <c r="K45">
        <v>26</v>
      </c>
      <c r="M45">
        <f>AVERAGE(B45,D45,F45)</f>
        <v>158.29999999999998</v>
      </c>
    </row>
    <row r="46" spans="1:13" x14ac:dyDescent="0.25">
      <c r="A46" s="49"/>
    </row>
    <row r="47" spans="1:13" ht="15" x14ac:dyDescent="0.25">
      <c r="A47" s="173" t="s">
        <v>832</v>
      </c>
      <c r="B47">
        <v>173.7</v>
      </c>
      <c r="C47">
        <v>20</v>
      </c>
      <c r="D47">
        <v>177.8</v>
      </c>
      <c r="E47">
        <v>19</v>
      </c>
      <c r="F47">
        <v>163.6</v>
      </c>
      <c r="G47">
        <v>23</v>
      </c>
      <c r="H47">
        <v>300.89999999999998</v>
      </c>
      <c r="I47">
        <v>12</v>
      </c>
      <c r="J47">
        <v>163.5</v>
      </c>
      <c r="K47">
        <v>25</v>
      </c>
      <c r="M47">
        <f>AVERAGE(B47,D47,F47)</f>
        <v>171.70000000000002</v>
      </c>
    </row>
    <row r="48" spans="1:13" x14ac:dyDescent="0.25">
      <c r="A48" s="49"/>
    </row>
    <row r="49" spans="1:13" ht="15" x14ac:dyDescent="0.25">
      <c r="A49" s="173" t="s">
        <v>842</v>
      </c>
      <c r="B49">
        <v>172.3</v>
      </c>
      <c r="C49">
        <v>21</v>
      </c>
      <c r="D49">
        <v>92.4</v>
      </c>
      <c r="E49">
        <v>29</v>
      </c>
      <c r="F49">
        <v>180.5</v>
      </c>
      <c r="G49">
        <v>21</v>
      </c>
      <c r="H49">
        <v>0</v>
      </c>
      <c r="I49">
        <v>0</v>
      </c>
      <c r="J49">
        <v>0</v>
      </c>
      <c r="K49">
        <v>0</v>
      </c>
      <c r="M49">
        <f>AVERAGE(B49,D49,F49)</f>
        <v>148.4</v>
      </c>
    </row>
    <row r="50" spans="1:13" x14ac:dyDescent="0.25">
      <c r="A50" s="49"/>
    </row>
    <row r="51" spans="1:13" ht="15" x14ac:dyDescent="0.25">
      <c r="A51" s="173" t="s">
        <v>837</v>
      </c>
      <c r="B51">
        <v>168</v>
      </c>
      <c r="C51">
        <v>22</v>
      </c>
      <c r="D51">
        <v>137.4</v>
      </c>
      <c r="E51">
        <v>24</v>
      </c>
      <c r="F51">
        <v>160.4</v>
      </c>
      <c r="G51">
        <v>24</v>
      </c>
      <c r="H51">
        <v>151.19999999999999</v>
      </c>
      <c r="I51">
        <v>20</v>
      </c>
      <c r="J51">
        <v>179.4</v>
      </c>
      <c r="K51">
        <v>24</v>
      </c>
      <c r="M51">
        <f>AVERAGE(B51,D51,F51)</f>
        <v>155.26666666666665</v>
      </c>
    </row>
    <row r="52" spans="1:13" x14ac:dyDescent="0.25">
      <c r="A52" s="49"/>
    </row>
    <row r="53" spans="1:13" ht="15" x14ac:dyDescent="0.25">
      <c r="A53" s="173" t="s">
        <v>845</v>
      </c>
      <c r="B53">
        <v>165.7</v>
      </c>
      <c r="C53">
        <v>23</v>
      </c>
      <c r="D53">
        <v>68.3</v>
      </c>
      <c r="E53">
        <v>32</v>
      </c>
      <c r="F53">
        <v>122.6</v>
      </c>
      <c r="G53">
        <v>27</v>
      </c>
      <c r="H53">
        <v>228.2</v>
      </c>
      <c r="I53">
        <v>16</v>
      </c>
      <c r="J53">
        <v>184</v>
      </c>
      <c r="K53">
        <v>23</v>
      </c>
      <c r="M53">
        <f>AVERAGE(B53,D53,F53)</f>
        <v>118.86666666666667</v>
      </c>
    </row>
    <row r="54" spans="1:13" x14ac:dyDescent="0.25">
      <c r="A54" s="49"/>
    </row>
    <row r="55" spans="1:13" ht="15" x14ac:dyDescent="0.25">
      <c r="A55" s="173" t="s">
        <v>839</v>
      </c>
      <c r="B55">
        <v>152.69999999999999</v>
      </c>
      <c r="C55">
        <v>24</v>
      </c>
      <c r="D55">
        <v>123.3</v>
      </c>
      <c r="E55">
        <v>26</v>
      </c>
      <c r="F55">
        <v>33.4</v>
      </c>
      <c r="G55">
        <v>38</v>
      </c>
      <c r="H55">
        <v>183.3</v>
      </c>
      <c r="I55">
        <v>17</v>
      </c>
      <c r="J55">
        <v>70.099999999999994</v>
      </c>
      <c r="K55">
        <v>33</v>
      </c>
      <c r="M55">
        <f>AVERAGE(B55,D55,F55)</f>
        <v>103.13333333333333</v>
      </c>
    </row>
    <row r="56" spans="1:13" x14ac:dyDescent="0.25">
      <c r="A56" s="49"/>
    </row>
    <row r="57" spans="1:13" ht="15" x14ac:dyDescent="0.25">
      <c r="A57" s="173" t="s">
        <v>815</v>
      </c>
      <c r="B57">
        <v>139.1</v>
      </c>
      <c r="C57">
        <v>25</v>
      </c>
      <c r="D57">
        <v>2112.9</v>
      </c>
      <c r="E57">
        <v>3</v>
      </c>
      <c r="F57">
        <v>1159.9000000000001</v>
      </c>
      <c r="G57">
        <v>5</v>
      </c>
      <c r="H57">
        <v>847.9</v>
      </c>
      <c r="I57">
        <v>7</v>
      </c>
      <c r="J57">
        <v>3212.5</v>
      </c>
      <c r="K57">
        <v>2</v>
      </c>
      <c r="M57">
        <f>AVERAGE(B57,D57,F57)</f>
        <v>1137.3</v>
      </c>
    </row>
    <row r="58" spans="1:13" x14ac:dyDescent="0.25">
      <c r="A58" s="49"/>
    </row>
    <row r="59" spans="1:13" ht="15" x14ac:dyDescent="0.25">
      <c r="A59" s="173" t="s">
        <v>849</v>
      </c>
      <c r="B59">
        <v>119.8</v>
      </c>
      <c r="C59">
        <v>26</v>
      </c>
      <c r="D59">
        <v>40.9</v>
      </c>
      <c r="E59">
        <v>36</v>
      </c>
      <c r="F59">
        <v>115.7</v>
      </c>
      <c r="G59">
        <v>28</v>
      </c>
      <c r="H59">
        <v>109.6</v>
      </c>
      <c r="I59">
        <v>26</v>
      </c>
      <c r="J59">
        <v>75.3</v>
      </c>
      <c r="K59">
        <v>32</v>
      </c>
      <c r="M59">
        <f>AVERAGE(B59,D59,F59)</f>
        <v>92.133333333333326</v>
      </c>
    </row>
    <row r="60" spans="1:13" x14ac:dyDescent="0.25">
      <c r="A60" s="49"/>
    </row>
    <row r="61" spans="1:13" ht="15" x14ac:dyDescent="0.25">
      <c r="A61" s="173" t="s">
        <v>838</v>
      </c>
      <c r="B61">
        <v>114.4</v>
      </c>
      <c r="C61">
        <v>27</v>
      </c>
      <c r="D61">
        <v>135.19999999999999</v>
      </c>
      <c r="E61">
        <v>25</v>
      </c>
      <c r="F61">
        <v>64.8</v>
      </c>
      <c r="G61">
        <v>31</v>
      </c>
      <c r="H61">
        <v>123.7</v>
      </c>
      <c r="I61">
        <v>21</v>
      </c>
      <c r="J61">
        <v>305.5</v>
      </c>
      <c r="K61">
        <v>18</v>
      </c>
      <c r="M61">
        <f>AVERAGE(B61,D61,F61)</f>
        <v>104.8</v>
      </c>
    </row>
    <row r="62" spans="1:13" x14ac:dyDescent="0.25">
      <c r="A62" s="49"/>
    </row>
    <row r="63" spans="1:13" ht="15" x14ac:dyDescent="0.25">
      <c r="A63" s="173" t="s">
        <v>844</v>
      </c>
      <c r="B63">
        <v>106.5</v>
      </c>
      <c r="C63">
        <v>28</v>
      </c>
      <c r="D63">
        <v>68.5</v>
      </c>
      <c r="E63">
        <v>31</v>
      </c>
      <c r="F63">
        <v>70.2</v>
      </c>
      <c r="G63">
        <v>30</v>
      </c>
      <c r="H63">
        <v>109.6</v>
      </c>
      <c r="I63">
        <v>25</v>
      </c>
      <c r="J63">
        <v>19.5</v>
      </c>
      <c r="K63">
        <v>41</v>
      </c>
      <c r="M63">
        <f>AVERAGE(B63,D63,F63)</f>
        <v>81.733333333333334</v>
      </c>
    </row>
    <row r="64" spans="1:13" x14ac:dyDescent="0.25">
      <c r="A64" s="49"/>
    </row>
    <row r="65" spans="1:13" ht="15" x14ac:dyDescent="0.25">
      <c r="A65" s="173" t="s">
        <v>834</v>
      </c>
      <c r="B65">
        <v>106.2</v>
      </c>
      <c r="C65">
        <v>29</v>
      </c>
      <c r="D65">
        <v>158.69999999999999</v>
      </c>
      <c r="E65">
        <v>21</v>
      </c>
      <c r="F65">
        <v>157.5</v>
      </c>
      <c r="G65">
        <v>25</v>
      </c>
      <c r="H65">
        <v>0</v>
      </c>
      <c r="I65">
        <v>0</v>
      </c>
      <c r="J65">
        <v>347</v>
      </c>
      <c r="K65">
        <v>16</v>
      </c>
      <c r="M65">
        <f>AVERAGE(B65,D65,F65)</f>
        <v>140.79999999999998</v>
      </c>
    </row>
    <row r="66" spans="1:13" x14ac:dyDescent="0.25">
      <c r="A66" s="49"/>
    </row>
    <row r="67" spans="1:13" ht="15" x14ac:dyDescent="0.25">
      <c r="A67" s="173" t="s">
        <v>826</v>
      </c>
      <c r="B67">
        <v>86.9</v>
      </c>
      <c r="C67">
        <v>30</v>
      </c>
      <c r="D67">
        <v>309.2</v>
      </c>
      <c r="E67">
        <v>13</v>
      </c>
      <c r="F67">
        <v>164.8</v>
      </c>
      <c r="G67">
        <v>22</v>
      </c>
      <c r="H67">
        <v>33.9</v>
      </c>
      <c r="I67">
        <v>33</v>
      </c>
      <c r="J67">
        <v>145</v>
      </c>
      <c r="K67">
        <v>27</v>
      </c>
      <c r="M67">
        <f>AVERAGE(B67,D67,F67)</f>
        <v>186.9666666666667</v>
      </c>
    </row>
    <row r="68" spans="1:13" x14ac:dyDescent="0.25">
      <c r="A68" s="49"/>
    </row>
    <row r="69" spans="1:13" ht="15" x14ac:dyDescent="0.25">
      <c r="A69" s="173" t="s">
        <v>843</v>
      </c>
      <c r="B69">
        <v>78.400000000000006</v>
      </c>
      <c r="C69">
        <v>31</v>
      </c>
      <c r="D69">
        <v>80.099999999999994</v>
      </c>
      <c r="E69">
        <v>30</v>
      </c>
      <c r="F69">
        <v>75.5</v>
      </c>
      <c r="G69">
        <v>29</v>
      </c>
      <c r="H69">
        <v>110.3</v>
      </c>
      <c r="I69">
        <v>24</v>
      </c>
      <c r="J69">
        <v>66.2</v>
      </c>
      <c r="K69">
        <v>34</v>
      </c>
      <c r="M69">
        <f>AVERAGE(B69,D69,F69)</f>
        <v>78</v>
      </c>
    </row>
    <row r="70" spans="1:13" x14ac:dyDescent="0.25">
      <c r="A70" s="49"/>
    </row>
    <row r="71" spans="1:13" ht="15" x14ac:dyDescent="0.25">
      <c r="A71" s="173" t="s">
        <v>847</v>
      </c>
      <c r="B71">
        <v>67.3</v>
      </c>
      <c r="C71">
        <v>32</v>
      </c>
      <c r="D71">
        <v>46.7</v>
      </c>
      <c r="E71">
        <v>34</v>
      </c>
      <c r="F71">
        <v>48.3</v>
      </c>
      <c r="G71">
        <v>33</v>
      </c>
      <c r="H71">
        <v>10.5</v>
      </c>
      <c r="I71">
        <v>43</v>
      </c>
      <c r="J71">
        <v>103</v>
      </c>
      <c r="K71">
        <v>29</v>
      </c>
    </row>
    <row r="72" spans="1:13" x14ac:dyDescent="0.25">
      <c r="A72" s="49"/>
    </row>
    <row r="73" spans="1:13" ht="15" x14ac:dyDescent="0.25">
      <c r="A73" s="173" t="s">
        <v>846</v>
      </c>
      <c r="B73">
        <v>63.5</v>
      </c>
      <c r="C73">
        <v>33</v>
      </c>
      <c r="D73">
        <v>51.9</v>
      </c>
      <c r="E73">
        <v>33</v>
      </c>
      <c r="F73">
        <v>19.100000000000001</v>
      </c>
      <c r="G73">
        <v>45</v>
      </c>
      <c r="H73">
        <v>19.2</v>
      </c>
      <c r="I73">
        <v>38</v>
      </c>
      <c r="J73">
        <v>30.5</v>
      </c>
      <c r="K73">
        <v>39</v>
      </c>
    </row>
    <row r="74" spans="1:13" x14ac:dyDescent="0.25">
      <c r="A74" s="49"/>
    </row>
    <row r="75" spans="1:13" ht="15" x14ac:dyDescent="0.25">
      <c r="A75" s="173" t="s">
        <v>848</v>
      </c>
      <c r="B75">
        <v>63.2</v>
      </c>
      <c r="C75">
        <v>34</v>
      </c>
      <c r="D75">
        <v>45.6</v>
      </c>
      <c r="E75">
        <v>35</v>
      </c>
      <c r="F75">
        <v>46.5</v>
      </c>
      <c r="G75">
        <v>35</v>
      </c>
      <c r="H75">
        <v>43.1</v>
      </c>
      <c r="I75">
        <v>32</v>
      </c>
      <c r="J75">
        <v>84.1</v>
      </c>
      <c r="K75">
        <v>30</v>
      </c>
    </row>
    <row r="76" spans="1:13" x14ac:dyDescent="0.25">
      <c r="A76" s="49"/>
    </row>
    <row r="77" spans="1:13" ht="15" x14ac:dyDescent="0.25">
      <c r="A77" s="173" t="s">
        <v>860</v>
      </c>
      <c r="B77">
        <v>48.7</v>
      </c>
      <c r="C77">
        <v>35</v>
      </c>
      <c r="D77">
        <v>4.5999999999999996</v>
      </c>
      <c r="E77">
        <v>47</v>
      </c>
      <c r="F77">
        <v>31.1</v>
      </c>
      <c r="G77">
        <v>40</v>
      </c>
      <c r="H77">
        <v>32.799999999999997</v>
      </c>
      <c r="I77">
        <v>34</v>
      </c>
      <c r="J77">
        <v>22.1</v>
      </c>
      <c r="K77">
        <v>40</v>
      </c>
    </row>
    <row r="78" spans="1:13" x14ac:dyDescent="0.25">
      <c r="A78" s="49"/>
    </row>
    <row r="79" spans="1:13" ht="15" x14ac:dyDescent="0.25">
      <c r="A79" s="173" t="s">
        <v>850</v>
      </c>
      <c r="B79">
        <v>43.2</v>
      </c>
      <c r="C79">
        <v>36</v>
      </c>
      <c r="D79">
        <v>36.1</v>
      </c>
      <c r="E79">
        <v>37</v>
      </c>
      <c r="F79">
        <v>42.3</v>
      </c>
      <c r="G79">
        <v>36</v>
      </c>
      <c r="H79">
        <v>44.4</v>
      </c>
      <c r="I79">
        <v>30</v>
      </c>
      <c r="J79">
        <v>38.200000000000003</v>
      </c>
      <c r="K79">
        <v>36</v>
      </c>
    </row>
    <row r="80" spans="1:13" x14ac:dyDescent="0.25">
      <c r="A80" s="49"/>
    </row>
    <row r="81" spans="1:11" ht="15" x14ac:dyDescent="0.25">
      <c r="A81" s="173" t="s">
        <v>851</v>
      </c>
      <c r="B81">
        <v>33</v>
      </c>
      <c r="C81">
        <v>37</v>
      </c>
      <c r="D81">
        <v>28.8</v>
      </c>
      <c r="E81">
        <v>38</v>
      </c>
      <c r="F81">
        <v>31.9</v>
      </c>
      <c r="G81">
        <v>39</v>
      </c>
      <c r="H81">
        <v>0</v>
      </c>
      <c r="I81">
        <v>0</v>
      </c>
      <c r="J81">
        <v>0</v>
      </c>
      <c r="K81">
        <v>0</v>
      </c>
    </row>
    <row r="82" spans="1:11" x14ac:dyDescent="0.25">
      <c r="A82" s="49"/>
    </row>
    <row r="83" spans="1:11" ht="15" x14ac:dyDescent="0.25">
      <c r="A83" s="173" t="s">
        <v>855</v>
      </c>
      <c r="B83">
        <v>31.1</v>
      </c>
      <c r="C83">
        <v>38</v>
      </c>
      <c r="D83">
        <v>20.8</v>
      </c>
      <c r="E83">
        <v>42</v>
      </c>
      <c r="F83">
        <v>0</v>
      </c>
      <c r="G83">
        <v>0</v>
      </c>
      <c r="H83">
        <v>0</v>
      </c>
      <c r="I83">
        <v>0</v>
      </c>
      <c r="J83">
        <v>118.5</v>
      </c>
      <c r="K83">
        <v>28</v>
      </c>
    </row>
    <row r="84" spans="1:11" x14ac:dyDescent="0.25">
      <c r="A84" s="49"/>
    </row>
    <row r="85" spans="1:11" ht="15" x14ac:dyDescent="0.25">
      <c r="A85" s="173" t="s">
        <v>854</v>
      </c>
      <c r="B85">
        <v>26.5</v>
      </c>
      <c r="C85">
        <v>39</v>
      </c>
      <c r="D85">
        <v>21</v>
      </c>
      <c r="E85">
        <v>41</v>
      </c>
      <c r="F85">
        <v>19.8</v>
      </c>
      <c r="G85">
        <v>44</v>
      </c>
      <c r="H85">
        <v>13.7</v>
      </c>
      <c r="I85">
        <v>40</v>
      </c>
      <c r="J85">
        <v>16.8</v>
      </c>
      <c r="K85">
        <v>44</v>
      </c>
    </row>
    <row r="86" spans="1:11" x14ac:dyDescent="0.25">
      <c r="A86" s="49"/>
    </row>
    <row r="87" spans="1:11" ht="15" x14ac:dyDescent="0.25">
      <c r="A87" s="173" t="s">
        <v>841</v>
      </c>
      <c r="B87">
        <v>21.7</v>
      </c>
      <c r="C87">
        <v>40</v>
      </c>
      <c r="D87">
        <v>100.4</v>
      </c>
      <c r="E87">
        <v>28</v>
      </c>
      <c r="F87">
        <v>11.3</v>
      </c>
      <c r="G87">
        <v>46</v>
      </c>
      <c r="H87">
        <v>66.7</v>
      </c>
      <c r="I87">
        <v>29</v>
      </c>
      <c r="J87">
        <v>78.900000000000006</v>
      </c>
      <c r="K87">
        <v>31</v>
      </c>
    </row>
    <row r="88" spans="1:11" x14ac:dyDescent="0.25">
      <c r="A88" s="49"/>
    </row>
    <row r="89" spans="1:11" ht="15" x14ac:dyDescent="0.25">
      <c r="A89" s="173" t="s">
        <v>852</v>
      </c>
      <c r="B89">
        <v>19.7</v>
      </c>
      <c r="C89">
        <v>41</v>
      </c>
      <c r="D89">
        <v>24.2</v>
      </c>
      <c r="E89">
        <v>39</v>
      </c>
      <c r="F89">
        <v>35.1</v>
      </c>
      <c r="G89">
        <v>37</v>
      </c>
      <c r="H89">
        <v>19.3</v>
      </c>
      <c r="I89">
        <v>37</v>
      </c>
      <c r="J89">
        <v>34.9</v>
      </c>
      <c r="K89">
        <v>37</v>
      </c>
    </row>
    <row r="90" spans="1:11" x14ac:dyDescent="0.25">
      <c r="A90" s="49"/>
    </row>
    <row r="91" spans="1:11" ht="15" x14ac:dyDescent="0.25">
      <c r="A91" s="173" t="s">
        <v>862</v>
      </c>
      <c r="B91">
        <v>13.4</v>
      </c>
      <c r="C91">
        <v>42</v>
      </c>
      <c r="D91">
        <v>3</v>
      </c>
      <c r="E91">
        <v>49</v>
      </c>
      <c r="F91">
        <v>29</v>
      </c>
      <c r="G91">
        <v>41</v>
      </c>
      <c r="H91">
        <v>44</v>
      </c>
      <c r="I91">
        <v>31</v>
      </c>
      <c r="J91">
        <v>14.4</v>
      </c>
      <c r="K91">
        <v>45</v>
      </c>
    </row>
    <row r="92" spans="1:11" x14ac:dyDescent="0.25">
      <c r="A92" s="49"/>
    </row>
    <row r="93" spans="1:11" ht="15" x14ac:dyDescent="0.25">
      <c r="A93" s="173" t="s">
        <v>868</v>
      </c>
      <c r="B93">
        <v>12.6</v>
      </c>
      <c r="C93">
        <v>43</v>
      </c>
      <c r="D93">
        <v>0</v>
      </c>
      <c r="E93">
        <v>0</v>
      </c>
      <c r="F93">
        <v>22</v>
      </c>
      <c r="G93">
        <v>43</v>
      </c>
      <c r="H93">
        <v>0</v>
      </c>
      <c r="I93">
        <v>0</v>
      </c>
      <c r="J93">
        <v>57.6</v>
      </c>
      <c r="K93">
        <v>35</v>
      </c>
    </row>
    <row r="94" spans="1:11" x14ac:dyDescent="0.25">
      <c r="A94" s="49"/>
    </row>
    <row r="95" spans="1:11" ht="15" x14ac:dyDescent="0.25">
      <c r="A95" s="173" t="s">
        <v>858</v>
      </c>
      <c r="B95">
        <v>8.8000000000000007</v>
      </c>
      <c r="C95">
        <v>44</v>
      </c>
      <c r="D95">
        <v>9.6999999999999993</v>
      </c>
      <c r="E95">
        <v>45</v>
      </c>
      <c r="F95">
        <v>2.7</v>
      </c>
      <c r="G95">
        <v>50</v>
      </c>
      <c r="H95">
        <v>13.2</v>
      </c>
      <c r="I95">
        <v>42</v>
      </c>
      <c r="J95">
        <v>0</v>
      </c>
      <c r="K95">
        <v>0</v>
      </c>
    </row>
    <row r="96" spans="1:11" x14ac:dyDescent="0.25">
      <c r="A96" s="49"/>
    </row>
    <row r="97" spans="1:11" ht="15" x14ac:dyDescent="0.25">
      <c r="A97" s="173" t="s">
        <v>859</v>
      </c>
      <c r="B97">
        <v>8</v>
      </c>
      <c r="C97">
        <v>45</v>
      </c>
      <c r="D97">
        <v>8.5</v>
      </c>
      <c r="E97">
        <v>46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</row>
    <row r="98" spans="1:11" x14ac:dyDescent="0.25">
      <c r="A98" s="49"/>
    </row>
    <row r="99" spans="1:11" ht="15" x14ac:dyDescent="0.25">
      <c r="A99" s="173" t="s">
        <v>856</v>
      </c>
      <c r="B99">
        <v>5.4</v>
      </c>
      <c r="C99">
        <v>46</v>
      </c>
      <c r="D99">
        <v>20</v>
      </c>
      <c r="E99">
        <v>43</v>
      </c>
      <c r="F99">
        <v>22.3</v>
      </c>
      <c r="G99">
        <v>42</v>
      </c>
      <c r="H99">
        <v>13.4</v>
      </c>
      <c r="I99">
        <v>41</v>
      </c>
      <c r="J99">
        <v>14.2</v>
      </c>
      <c r="K99">
        <v>46</v>
      </c>
    </row>
    <row r="100" spans="1:11" x14ac:dyDescent="0.25">
      <c r="A100" s="49"/>
    </row>
    <row r="101" spans="1:11" ht="15" x14ac:dyDescent="0.25">
      <c r="A101" s="173" t="s">
        <v>853</v>
      </c>
      <c r="B101">
        <v>5.3</v>
      </c>
      <c r="C101">
        <v>47</v>
      </c>
      <c r="D101">
        <v>22.3</v>
      </c>
      <c r="E101">
        <v>40</v>
      </c>
      <c r="F101">
        <v>0</v>
      </c>
      <c r="G101">
        <v>0</v>
      </c>
      <c r="H101">
        <v>9.5</v>
      </c>
      <c r="I101">
        <v>44</v>
      </c>
      <c r="J101">
        <v>19.3</v>
      </c>
      <c r="K101">
        <v>43</v>
      </c>
    </row>
    <row r="102" spans="1:11" x14ac:dyDescent="0.25">
      <c r="A102" s="49"/>
    </row>
    <row r="103" spans="1:11" ht="15" x14ac:dyDescent="0.25">
      <c r="A103" s="173" t="s">
        <v>863</v>
      </c>
      <c r="B103">
        <v>4.7</v>
      </c>
      <c r="C103">
        <v>48</v>
      </c>
      <c r="D103">
        <v>2.7</v>
      </c>
      <c r="E103">
        <v>50</v>
      </c>
      <c r="F103">
        <v>2.4</v>
      </c>
      <c r="G103">
        <v>51</v>
      </c>
      <c r="H103">
        <v>0</v>
      </c>
      <c r="I103">
        <v>0</v>
      </c>
      <c r="J103">
        <v>0</v>
      </c>
      <c r="K103">
        <v>0</v>
      </c>
    </row>
    <row r="104" spans="1:11" x14ac:dyDescent="0.25">
      <c r="A104" s="49"/>
    </row>
    <row r="105" spans="1:11" ht="15" x14ac:dyDescent="0.25">
      <c r="A105" s="173" t="s">
        <v>949</v>
      </c>
      <c r="B105">
        <v>3.2</v>
      </c>
      <c r="C105">
        <v>49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</row>
    <row r="106" spans="1:11" x14ac:dyDescent="0.25">
      <c r="A106" s="49"/>
    </row>
    <row r="107" spans="1:11" ht="15" x14ac:dyDescent="0.25">
      <c r="A107" s="173" t="s">
        <v>861</v>
      </c>
      <c r="B107">
        <v>2.2999999999999998</v>
      </c>
      <c r="C107">
        <v>50</v>
      </c>
      <c r="D107">
        <v>3.2</v>
      </c>
      <c r="E107">
        <v>48</v>
      </c>
      <c r="F107">
        <v>3.1</v>
      </c>
      <c r="G107">
        <v>49</v>
      </c>
      <c r="H107">
        <v>2.7</v>
      </c>
      <c r="I107">
        <v>46</v>
      </c>
      <c r="J107">
        <v>2.5</v>
      </c>
      <c r="K107">
        <v>49</v>
      </c>
    </row>
    <row r="108" spans="1:11" x14ac:dyDescent="0.25">
      <c r="A108" s="49"/>
    </row>
    <row r="109" spans="1:11" ht="15" x14ac:dyDescent="0.25">
      <c r="A109" s="173" t="s">
        <v>835</v>
      </c>
      <c r="B109">
        <v>0</v>
      </c>
      <c r="C109">
        <v>0</v>
      </c>
      <c r="D109">
        <v>149.9</v>
      </c>
      <c r="E109">
        <v>22</v>
      </c>
      <c r="F109">
        <v>0</v>
      </c>
      <c r="G109">
        <v>0</v>
      </c>
      <c r="H109">
        <v>0</v>
      </c>
      <c r="I109">
        <v>0</v>
      </c>
      <c r="J109">
        <v>225.8</v>
      </c>
      <c r="K109">
        <v>21</v>
      </c>
    </row>
    <row r="110" spans="1:11" x14ac:dyDescent="0.25">
      <c r="A110" s="49"/>
    </row>
    <row r="111" spans="1:11" ht="15" x14ac:dyDescent="0.25">
      <c r="A111" s="173" t="s">
        <v>857</v>
      </c>
      <c r="B111">
        <v>0</v>
      </c>
      <c r="C111">
        <v>0</v>
      </c>
      <c r="D111">
        <v>10.5</v>
      </c>
      <c r="E111">
        <v>44</v>
      </c>
      <c r="F111">
        <v>9.4</v>
      </c>
      <c r="G111">
        <v>47</v>
      </c>
      <c r="H111">
        <v>0</v>
      </c>
      <c r="I111">
        <v>0</v>
      </c>
      <c r="J111">
        <v>0</v>
      </c>
      <c r="K111">
        <v>0</v>
      </c>
    </row>
    <row r="112" spans="1:11" x14ac:dyDescent="0.25">
      <c r="A112" s="49"/>
    </row>
    <row r="113" spans="1:11" ht="15" x14ac:dyDescent="0.25">
      <c r="A113" s="173" t="s">
        <v>864</v>
      </c>
      <c r="B113">
        <v>0</v>
      </c>
      <c r="C113">
        <v>0</v>
      </c>
      <c r="D113">
        <v>0.1</v>
      </c>
      <c r="E113">
        <v>51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</row>
    <row r="114" spans="1:11" x14ac:dyDescent="0.25">
      <c r="A114" s="49"/>
    </row>
    <row r="115" spans="1:11" ht="15" x14ac:dyDescent="0.25">
      <c r="A115" s="173" t="s">
        <v>865</v>
      </c>
      <c r="B115">
        <v>0</v>
      </c>
      <c r="C115">
        <v>0</v>
      </c>
      <c r="D115">
        <v>0</v>
      </c>
      <c r="E115">
        <v>0</v>
      </c>
      <c r="F115">
        <v>367.1</v>
      </c>
      <c r="G115">
        <v>11</v>
      </c>
      <c r="H115">
        <v>0</v>
      </c>
      <c r="I115">
        <v>0</v>
      </c>
      <c r="J115">
        <v>0</v>
      </c>
      <c r="K115">
        <v>0</v>
      </c>
    </row>
    <row r="116" spans="1:11" x14ac:dyDescent="0.25">
      <c r="A116" s="49"/>
    </row>
    <row r="117" spans="1:11" ht="15" x14ac:dyDescent="0.25">
      <c r="A117" s="173" t="s">
        <v>866</v>
      </c>
      <c r="B117">
        <v>0</v>
      </c>
      <c r="C117">
        <v>0</v>
      </c>
      <c r="D117">
        <v>0</v>
      </c>
      <c r="E117">
        <v>0</v>
      </c>
      <c r="F117">
        <v>55.6</v>
      </c>
      <c r="G117">
        <v>32</v>
      </c>
      <c r="H117">
        <v>0</v>
      </c>
      <c r="I117">
        <v>0</v>
      </c>
      <c r="J117">
        <v>19.399999999999999</v>
      </c>
      <c r="K117">
        <v>42</v>
      </c>
    </row>
    <row r="118" spans="1:11" x14ac:dyDescent="0.25">
      <c r="A118" s="49"/>
    </row>
    <row r="119" spans="1:11" ht="15" x14ac:dyDescent="0.25">
      <c r="A119" s="173" t="s">
        <v>867</v>
      </c>
      <c r="B119">
        <v>0</v>
      </c>
      <c r="C119">
        <v>0</v>
      </c>
      <c r="D119">
        <v>0</v>
      </c>
      <c r="E119">
        <v>0</v>
      </c>
      <c r="F119">
        <v>46.6</v>
      </c>
      <c r="G119">
        <v>34</v>
      </c>
      <c r="H119">
        <v>29</v>
      </c>
      <c r="I119">
        <v>35</v>
      </c>
      <c r="J119">
        <v>0</v>
      </c>
      <c r="K119">
        <v>0</v>
      </c>
    </row>
    <row r="120" spans="1:11" x14ac:dyDescent="0.25">
      <c r="A120" s="49"/>
    </row>
    <row r="121" spans="1:11" ht="15" x14ac:dyDescent="0.25">
      <c r="A121" s="173" t="s">
        <v>869</v>
      </c>
      <c r="B121">
        <v>0</v>
      </c>
      <c r="C121">
        <v>0</v>
      </c>
      <c r="D121">
        <v>0</v>
      </c>
      <c r="E121">
        <v>0</v>
      </c>
      <c r="F121">
        <v>3.9</v>
      </c>
      <c r="G121">
        <v>48</v>
      </c>
      <c r="H121">
        <v>0</v>
      </c>
      <c r="I121">
        <v>0</v>
      </c>
      <c r="J121">
        <v>0</v>
      </c>
      <c r="K121">
        <v>0</v>
      </c>
    </row>
    <row r="122" spans="1:11" x14ac:dyDescent="0.25">
      <c r="A122" s="49"/>
    </row>
    <row r="123" spans="1:11" ht="15" x14ac:dyDescent="0.25">
      <c r="A123" s="173" t="s">
        <v>870</v>
      </c>
      <c r="B123">
        <v>0</v>
      </c>
      <c r="C123">
        <v>0</v>
      </c>
      <c r="D123">
        <v>0</v>
      </c>
      <c r="E123">
        <v>0</v>
      </c>
      <c r="F123">
        <v>0.7</v>
      </c>
      <c r="G123">
        <v>52</v>
      </c>
      <c r="H123">
        <v>16.5</v>
      </c>
      <c r="I123">
        <v>39</v>
      </c>
      <c r="J123">
        <v>0</v>
      </c>
      <c r="K123">
        <v>0</v>
      </c>
    </row>
    <row r="124" spans="1:11" x14ac:dyDescent="0.25">
      <c r="A124" s="49"/>
    </row>
    <row r="125" spans="1:11" ht="15" x14ac:dyDescent="0.25">
      <c r="A125" s="173" t="s">
        <v>871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23</v>
      </c>
      <c r="I125">
        <v>36</v>
      </c>
      <c r="J125">
        <v>0</v>
      </c>
      <c r="K125">
        <v>0</v>
      </c>
    </row>
    <row r="126" spans="1:11" x14ac:dyDescent="0.25">
      <c r="A126" s="49"/>
    </row>
    <row r="127" spans="1:11" ht="15" x14ac:dyDescent="0.25">
      <c r="A127" s="173" t="s">
        <v>872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3.7</v>
      </c>
      <c r="I127">
        <v>45</v>
      </c>
      <c r="J127">
        <v>0</v>
      </c>
      <c r="K127">
        <v>0</v>
      </c>
    </row>
    <row r="128" spans="1:11" x14ac:dyDescent="0.25">
      <c r="A128" s="49"/>
    </row>
    <row r="129" spans="1:13" ht="15" x14ac:dyDescent="0.25">
      <c r="A129" s="173" t="s">
        <v>873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2.2999999999999998</v>
      </c>
      <c r="I129">
        <v>47</v>
      </c>
      <c r="J129">
        <v>0</v>
      </c>
      <c r="K129">
        <v>0</v>
      </c>
    </row>
    <row r="130" spans="1:13" x14ac:dyDescent="0.25">
      <c r="A130" s="49"/>
    </row>
    <row r="131" spans="1:13" ht="15" x14ac:dyDescent="0.25">
      <c r="A131" s="173" t="s">
        <v>874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34</v>
      </c>
      <c r="K131">
        <v>38</v>
      </c>
    </row>
    <row r="132" spans="1:13" x14ac:dyDescent="0.25">
      <c r="A132" s="49"/>
    </row>
    <row r="133" spans="1:13" ht="15" x14ac:dyDescent="0.25">
      <c r="A133" s="173" t="s">
        <v>875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8.8000000000000007</v>
      </c>
      <c r="K133">
        <v>47</v>
      </c>
    </row>
    <row r="134" spans="1:13" x14ac:dyDescent="0.25">
      <c r="A134" s="49"/>
    </row>
    <row r="135" spans="1:13" ht="15" x14ac:dyDescent="0.25">
      <c r="A135" s="173" t="s">
        <v>876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7.7</v>
      </c>
      <c r="K135">
        <v>48</v>
      </c>
    </row>
    <row r="136" spans="1:13" x14ac:dyDescent="0.25">
      <c r="A136" s="49"/>
    </row>
    <row r="137" spans="1:13" ht="15" x14ac:dyDescent="0.25">
      <c r="A137" s="173" t="s">
        <v>877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0.6</v>
      </c>
      <c r="K137">
        <v>50</v>
      </c>
    </row>
    <row r="138" spans="1:13" x14ac:dyDescent="0.25">
      <c r="A138" s="49"/>
    </row>
    <row r="139" spans="1:13" ht="15" x14ac:dyDescent="0.25">
      <c r="A139" s="173" t="s">
        <v>66</v>
      </c>
      <c r="B139" t="s">
        <v>68</v>
      </c>
      <c r="C139" t="s">
        <v>665</v>
      </c>
      <c r="D139" t="s">
        <v>68</v>
      </c>
      <c r="E139" t="s">
        <v>665</v>
      </c>
      <c r="F139" t="s">
        <v>68</v>
      </c>
      <c r="G139" t="s">
        <v>665</v>
      </c>
      <c r="H139" t="s">
        <v>68</v>
      </c>
      <c r="I139" t="s">
        <v>665</v>
      </c>
      <c r="J139" t="s">
        <v>68</v>
      </c>
      <c r="K139" t="s">
        <v>665</v>
      </c>
    </row>
    <row r="140" spans="1:13" ht="15" x14ac:dyDescent="0.25">
      <c r="A140" s="173" t="s">
        <v>884</v>
      </c>
      <c r="B140">
        <v>21107.4</v>
      </c>
      <c r="D140">
        <v>18540.3</v>
      </c>
      <c r="F140">
        <v>17758.5</v>
      </c>
      <c r="H140">
        <v>18668.900000000001</v>
      </c>
      <c r="J140">
        <v>24806.6</v>
      </c>
      <c r="M140">
        <f>AVERAGE(B140,D140,F140)</f>
        <v>19135.399999999998</v>
      </c>
    </row>
    <row r="141" spans="1:13" x14ac:dyDescent="0.25">
      <c r="B141">
        <f>SUM(B9:B137)</f>
        <v>21107.599999999999</v>
      </c>
      <c r="D141">
        <f>SUM(D9:D137)</f>
        <v>18540.400000000001</v>
      </c>
      <c r="F141">
        <f>SUM(F9:F137)</f>
        <v>17759.099999999995</v>
      </c>
      <c r="H141">
        <f>SUM(H9:H137)</f>
        <v>18669</v>
      </c>
      <c r="J141">
        <f>SUM(J9:J137)</f>
        <v>24806.900000000005</v>
      </c>
    </row>
  </sheetData>
  <pageMargins left="0.7" right="0.7" top="0.75" bottom="0.75" header="0.3" footer="0.3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9704FD-529D-46D7-992A-C5EAB00F0786}">
  <dimension ref="I1:AB152"/>
  <sheetViews>
    <sheetView topLeftCell="G1" workbookViewId="0">
      <selection activeCell="Z23" sqref="Z23"/>
    </sheetView>
  </sheetViews>
  <sheetFormatPr defaultRowHeight="13.2" x14ac:dyDescent="0.25"/>
  <sheetData>
    <row r="1" spans="9:28" ht="15" x14ac:dyDescent="0.25">
      <c r="N1" s="173" t="s">
        <v>806</v>
      </c>
    </row>
    <row r="2" spans="9:28" ht="15" x14ac:dyDescent="0.25">
      <c r="N2" s="173" t="s">
        <v>807</v>
      </c>
    </row>
    <row r="3" spans="9:28" ht="15" x14ac:dyDescent="0.25">
      <c r="N3" s="173" t="s">
        <v>808</v>
      </c>
    </row>
    <row r="4" spans="9:28" ht="15" x14ac:dyDescent="0.25">
      <c r="N4" s="173" t="s">
        <v>809</v>
      </c>
    </row>
    <row r="5" spans="9:28" x14ac:dyDescent="0.25">
      <c r="N5" s="49"/>
    </row>
    <row r="6" spans="9:28" ht="15" x14ac:dyDescent="0.25">
      <c r="N6" s="173" t="s">
        <v>810</v>
      </c>
      <c r="Z6" s="272" t="s">
        <v>811</v>
      </c>
    </row>
    <row r="7" spans="9:28" ht="15" x14ac:dyDescent="0.25">
      <c r="N7" s="173" t="s">
        <v>736</v>
      </c>
      <c r="O7" t="s">
        <v>238</v>
      </c>
      <c r="P7" t="s">
        <v>737</v>
      </c>
      <c r="Q7" t="s">
        <v>238</v>
      </c>
      <c r="R7" t="s">
        <v>737</v>
      </c>
      <c r="S7" t="s">
        <v>238</v>
      </c>
      <c r="T7" t="s">
        <v>737</v>
      </c>
      <c r="U7" t="s">
        <v>238</v>
      </c>
      <c r="V7" t="s">
        <v>737</v>
      </c>
      <c r="W7" t="s">
        <v>238</v>
      </c>
      <c r="X7" t="s">
        <v>737</v>
      </c>
    </row>
    <row r="8" spans="9:28" ht="15" x14ac:dyDescent="0.25">
      <c r="N8" s="173" t="s">
        <v>66</v>
      </c>
      <c r="O8" t="s">
        <v>68</v>
      </c>
      <c r="P8" t="s">
        <v>665</v>
      </c>
      <c r="Q8" t="s">
        <v>68</v>
      </c>
      <c r="R8" t="s">
        <v>665</v>
      </c>
      <c r="S8" t="s">
        <v>68</v>
      </c>
      <c r="T8" t="s">
        <v>665</v>
      </c>
      <c r="U8" t="s">
        <v>68</v>
      </c>
      <c r="V8" t="s">
        <v>665</v>
      </c>
      <c r="W8" t="s">
        <v>68</v>
      </c>
      <c r="X8" t="s">
        <v>665</v>
      </c>
    </row>
    <row r="9" spans="9:28" ht="15" x14ac:dyDescent="0.25">
      <c r="I9" s="272" t="s">
        <v>15</v>
      </c>
      <c r="J9">
        <f>Z9</f>
        <v>3298.3333333333335</v>
      </c>
      <c r="N9" s="173" t="s">
        <v>812</v>
      </c>
      <c r="O9">
        <v>3164.6</v>
      </c>
      <c r="P9">
        <v>1</v>
      </c>
      <c r="Q9">
        <v>3160.5</v>
      </c>
      <c r="R9">
        <v>1</v>
      </c>
      <c r="S9">
        <v>3569.9</v>
      </c>
      <c r="T9">
        <v>1</v>
      </c>
      <c r="U9">
        <v>3459.2</v>
      </c>
      <c r="V9">
        <v>1</v>
      </c>
      <c r="W9">
        <v>3670</v>
      </c>
      <c r="X9">
        <v>1</v>
      </c>
      <c r="Z9">
        <f>AVERAGE(O9,Q9,S9)</f>
        <v>3298.3333333333335</v>
      </c>
      <c r="AB9">
        <v>1</v>
      </c>
    </row>
    <row r="10" spans="9:28" x14ac:dyDescent="0.25">
      <c r="I10" s="272" t="s">
        <v>813</v>
      </c>
      <c r="J10">
        <f>Z11</f>
        <v>2493.5666666666666</v>
      </c>
      <c r="N10" s="49"/>
    </row>
    <row r="11" spans="9:28" ht="15" x14ac:dyDescent="0.25">
      <c r="I11" s="272" t="s">
        <v>17</v>
      </c>
      <c r="J11">
        <f>Z15</f>
        <v>2124.6</v>
      </c>
      <c r="N11" s="173" t="s">
        <v>814</v>
      </c>
      <c r="O11">
        <v>2809.3</v>
      </c>
      <c r="P11">
        <v>2</v>
      </c>
      <c r="Q11">
        <v>2032.7</v>
      </c>
      <c r="R11">
        <v>3</v>
      </c>
      <c r="S11">
        <v>2638.7</v>
      </c>
      <c r="T11">
        <v>2</v>
      </c>
      <c r="U11">
        <v>3174.7</v>
      </c>
      <c r="V11">
        <v>3</v>
      </c>
      <c r="W11">
        <v>3141.9</v>
      </c>
      <c r="X11">
        <v>2</v>
      </c>
      <c r="Z11">
        <f>AVERAGE(O11,Q11,S11)</f>
        <v>2493.5666666666666</v>
      </c>
      <c r="AB11">
        <v>2</v>
      </c>
    </row>
    <row r="12" spans="9:28" x14ac:dyDescent="0.25">
      <c r="I12" s="272" t="s">
        <v>18</v>
      </c>
      <c r="J12">
        <f>Z13</f>
        <v>1373.5666666666666</v>
      </c>
      <c r="N12" s="49"/>
    </row>
    <row r="13" spans="9:28" ht="15" x14ac:dyDescent="0.25">
      <c r="I13" s="272" t="s">
        <v>42</v>
      </c>
      <c r="J13">
        <f>Z17</f>
        <v>1274.2666666666667</v>
      </c>
      <c r="N13" s="173" t="s">
        <v>815</v>
      </c>
      <c r="O13">
        <v>2112.9</v>
      </c>
      <c r="P13">
        <v>3</v>
      </c>
      <c r="Q13">
        <v>1159.9000000000001</v>
      </c>
      <c r="R13">
        <v>5</v>
      </c>
      <c r="S13">
        <v>847.9</v>
      </c>
      <c r="T13">
        <v>7</v>
      </c>
      <c r="U13">
        <v>3212.5</v>
      </c>
      <c r="V13">
        <v>2</v>
      </c>
      <c r="W13">
        <v>549.5</v>
      </c>
      <c r="X13">
        <v>11</v>
      </c>
      <c r="Z13">
        <f>AVERAGE(O13,Q13,S13)</f>
        <v>1373.5666666666666</v>
      </c>
      <c r="AB13">
        <v>4</v>
      </c>
    </row>
    <row r="14" spans="9:28" x14ac:dyDescent="0.25">
      <c r="I14" s="272" t="s">
        <v>21</v>
      </c>
      <c r="J14">
        <f>Z19</f>
        <v>921.23333333333323</v>
      </c>
      <c r="N14" s="49"/>
    </row>
    <row r="15" spans="9:28" ht="15" x14ac:dyDescent="0.25">
      <c r="I15" s="272" t="s">
        <v>20</v>
      </c>
      <c r="J15">
        <f>Z41</f>
        <v>920.1</v>
      </c>
      <c r="N15" s="173" t="s">
        <v>816</v>
      </c>
      <c r="O15">
        <v>1961.7</v>
      </c>
      <c r="P15">
        <v>4</v>
      </c>
      <c r="Q15">
        <v>2059.1</v>
      </c>
      <c r="R15">
        <v>2</v>
      </c>
      <c r="S15">
        <v>2353</v>
      </c>
      <c r="T15">
        <v>3</v>
      </c>
      <c r="U15">
        <v>2430.9</v>
      </c>
      <c r="V15">
        <v>4</v>
      </c>
      <c r="W15">
        <v>2575.4</v>
      </c>
      <c r="X15">
        <v>3</v>
      </c>
      <c r="Z15">
        <f>AVERAGE(O15,Q15,S15)</f>
        <v>2124.6</v>
      </c>
      <c r="AB15">
        <v>3</v>
      </c>
    </row>
    <row r="16" spans="9:28" x14ac:dyDescent="0.25">
      <c r="I16" s="272" t="s">
        <v>22</v>
      </c>
      <c r="J16">
        <f>Z21</f>
        <v>552.16666666666663</v>
      </c>
      <c r="N16" s="49"/>
    </row>
    <row r="17" spans="9:28" ht="15" x14ac:dyDescent="0.25">
      <c r="I17" s="272" t="s">
        <v>23</v>
      </c>
      <c r="J17">
        <f>Z27</f>
        <v>521.66666666666663</v>
      </c>
      <c r="N17" s="173" t="s">
        <v>817</v>
      </c>
      <c r="O17">
        <v>1353</v>
      </c>
      <c r="P17">
        <v>5</v>
      </c>
      <c r="Q17">
        <v>1241.2</v>
      </c>
      <c r="R17">
        <v>4</v>
      </c>
      <c r="S17">
        <v>1228.5999999999999</v>
      </c>
      <c r="T17">
        <v>5</v>
      </c>
      <c r="U17">
        <v>1807.7</v>
      </c>
      <c r="V17">
        <v>5</v>
      </c>
      <c r="W17">
        <v>1340.8</v>
      </c>
      <c r="X17">
        <v>5</v>
      </c>
      <c r="Z17">
        <f>AVERAGE(O17,Q17,S17)</f>
        <v>1274.2666666666667</v>
      </c>
      <c r="AB17">
        <v>5</v>
      </c>
    </row>
    <row r="18" spans="9:28" x14ac:dyDescent="0.25">
      <c r="I18" s="272" t="s">
        <v>43</v>
      </c>
      <c r="J18">
        <f>Z25</f>
        <v>312.73333333333329</v>
      </c>
      <c r="N18" s="49"/>
    </row>
    <row r="19" spans="9:28" ht="15" x14ac:dyDescent="0.25">
      <c r="I19" s="272" t="s">
        <v>818</v>
      </c>
      <c r="J19">
        <f>Z29</f>
        <v>309.09999999999997</v>
      </c>
      <c r="N19" s="173" t="s">
        <v>819</v>
      </c>
      <c r="O19">
        <v>1082.4000000000001</v>
      </c>
      <c r="P19">
        <v>6</v>
      </c>
      <c r="Q19">
        <v>758.8</v>
      </c>
      <c r="R19">
        <v>7</v>
      </c>
      <c r="S19">
        <v>922.5</v>
      </c>
      <c r="T19">
        <v>6</v>
      </c>
      <c r="U19">
        <v>1149.9000000000001</v>
      </c>
      <c r="V19">
        <v>7</v>
      </c>
      <c r="W19">
        <v>1246.4000000000001</v>
      </c>
      <c r="X19">
        <v>6</v>
      </c>
      <c r="Z19">
        <f>AVERAGE(O19,Q19,S19)</f>
        <v>921.23333333333323</v>
      </c>
      <c r="AB19">
        <v>6</v>
      </c>
    </row>
    <row r="20" spans="9:28" x14ac:dyDescent="0.25">
      <c r="N20" s="49"/>
    </row>
    <row r="21" spans="9:28" ht="15" x14ac:dyDescent="0.25">
      <c r="N21" s="173" t="s">
        <v>820</v>
      </c>
      <c r="O21">
        <v>462.4</v>
      </c>
      <c r="P21">
        <v>7</v>
      </c>
      <c r="Q21">
        <v>643.20000000000005</v>
      </c>
      <c r="R21">
        <v>8</v>
      </c>
      <c r="S21">
        <v>550.9</v>
      </c>
      <c r="T21">
        <v>9</v>
      </c>
      <c r="U21">
        <v>735.6</v>
      </c>
      <c r="V21">
        <v>9</v>
      </c>
      <c r="W21">
        <v>821.2</v>
      </c>
      <c r="X21">
        <v>9</v>
      </c>
      <c r="Z21">
        <f>AVERAGE(O21,Q21,S21)</f>
        <v>552.16666666666663</v>
      </c>
      <c r="AB21">
        <v>8</v>
      </c>
    </row>
    <row r="22" spans="9:28" x14ac:dyDescent="0.25">
      <c r="N22" s="49"/>
    </row>
    <row r="23" spans="9:28" ht="15" x14ac:dyDescent="0.25">
      <c r="N23" s="173" t="s">
        <v>821</v>
      </c>
      <c r="O23">
        <v>437.1</v>
      </c>
      <c r="P23">
        <v>8</v>
      </c>
      <c r="Q23">
        <v>335.4</v>
      </c>
      <c r="R23">
        <v>13</v>
      </c>
      <c r="S23">
        <v>122.1</v>
      </c>
      <c r="T23">
        <v>23</v>
      </c>
      <c r="U23">
        <v>948</v>
      </c>
      <c r="V23">
        <v>8</v>
      </c>
      <c r="W23">
        <v>1061.9000000000001</v>
      </c>
      <c r="X23">
        <v>7</v>
      </c>
      <c r="Z23">
        <f>AVERAGE(O23,Q23,S23)</f>
        <v>298.2</v>
      </c>
      <c r="AB23">
        <v>13</v>
      </c>
    </row>
    <row r="24" spans="9:28" x14ac:dyDescent="0.25">
      <c r="N24" s="49"/>
    </row>
    <row r="25" spans="9:28" ht="15" x14ac:dyDescent="0.25">
      <c r="N25" s="173" t="s">
        <v>822</v>
      </c>
      <c r="O25">
        <v>426.7</v>
      </c>
      <c r="P25">
        <v>9</v>
      </c>
      <c r="Q25">
        <v>355.6</v>
      </c>
      <c r="R25">
        <v>12</v>
      </c>
      <c r="S25">
        <v>155.9</v>
      </c>
      <c r="T25">
        <v>18</v>
      </c>
      <c r="U25">
        <v>519.29999999999995</v>
      </c>
      <c r="V25">
        <v>12</v>
      </c>
      <c r="W25">
        <v>448.7</v>
      </c>
      <c r="X25">
        <v>16</v>
      </c>
      <c r="Z25">
        <f>AVERAGE(O25,Q25,S25)</f>
        <v>312.73333333333329</v>
      </c>
      <c r="AB25">
        <v>11</v>
      </c>
    </row>
    <row r="26" spans="9:28" x14ac:dyDescent="0.25">
      <c r="N26" s="49"/>
    </row>
    <row r="27" spans="9:28" ht="15" x14ac:dyDescent="0.25">
      <c r="N27" s="173" t="s">
        <v>823</v>
      </c>
      <c r="O27">
        <v>350.2</v>
      </c>
      <c r="P27">
        <v>10</v>
      </c>
      <c r="Q27">
        <v>539.4</v>
      </c>
      <c r="R27">
        <v>9</v>
      </c>
      <c r="S27">
        <v>675.4</v>
      </c>
      <c r="T27">
        <v>8</v>
      </c>
      <c r="U27">
        <v>394.9</v>
      </c>
      <c r="V27">
        <v>13</v>
      </c>
      <c r="W27">
        <v>792.7</v>
      </c>
      <c r="X27">
        <v>10</v>
      </c>
      <c r="Z27">
        <f>AVERAGE(O27,Q27,S27)</f>
        <v>521.66666666666663</v>
      </c>
      <c r="AB27">
        <v>9</v>
      </c>
    </row>
    <row r="28" spans="9:28" x14ac:dyDescent="0.25">
      <c r="N28" s="49"/>
    </row>
    <row r="29" spans="9:28" ht="15" x14ac:dyDescent="0.25">
      <c r="N29" s="173" t="s">
        <v>824</v>
      </c>
      <c r="O29">
        <v>333.8</v>
      </c>
      <c r="P29">
        <v>11</v>
      </c>
      <c r="Q29">
        <v>321.5</v>
      </c>
      <c r="R29">
        <v>15</v>
      </c>
      <c r="S29">
        <v>272</v>
      </c>
      <c r="T29">
        <v>14</v>
      </c>
      <c r="U29">
        <v>257.8</v>
      </c>
      <c r="V29">
        <v>20</v>
      </c>
      <c r="W29">
        <v>281.3</v>
      </c>
      <c r="X29">
        <v>22</v>
      </c>
      <c r="Z29">
        <f>AVERAGE(O29,Q29,S29)</f>
        <v>309.09999999999997</v>
      </c>
      <c r="AB29">
        <v>12</v>
      </c>
    </row>
    <row r="30" spans="9:28" x14ac:dyDescent="0.25">
      <c r="N30" s="49"/>
    </row>
    <row r="31" spans="9:28" ht="15" x14ac:dyDescent="0.25">
      <c r="N31" s="173" t="s">
        <v>825</v>
      </c>
      <c r="O31">
        <v>312.5</v>
      </c>
      <c r="P31">
        <v>12</v>
      </c>
      <c r="Q31">
        <v>309.39999999999998</v>
      </c>
      <c r="R31">
        <v>16</v>
      </c>
      <c r="S31">
        <v>85.4</v>
      </c>
      <c r="T31">
        <v>28</v>
      </c>
      <c r="U31">
        <v>383</v>
      </c>
      <c r="V31">
        <v>14</v>
      </c>
      <c r="W31">
        <v>396.5</v>
      </c>
      <c r="X31">
        <v>17</v>
      </c>
      <c r="Z31">
        <f>AVERAGE(O31,Q31,S31)</f>
        <v>235.76666666666665</v>
      </c>
    </row>
    <row r="32" spans="9:28" x14ac:dyDescent="0.25">
      <c r="N32" s="49"/>
    </row>
    <row r="33" spans="14:28" ht="15" x14ac:dyDescent="0.25">
      <c r="N33" s="173" t="s">
        <v>826</v>
      </c>
      <c r="O33">
        <v>309.2</v>
      </c>
      <c r="P33">
        <v>13</v>
      </c>
      <c r="Q33">
        <v>164.8</v>
      </c>
      <c r="R33">
        <v>22</v>
      </c>
      <c r="S33">
        <v>33.9</v>
      </c>
      <c r="T33">
        <v>33</v>
      </c>
      <c r="U33">
        <v>145</v>
      </c>
      <c r="V33">
        <v>27</v>
      </c>
      <c r="W33">
        <v>472.4</v>
      </c>
      <c r="X33">
        <v>15</v>
      </c>
      <c r="Z33">
        <f>AVERAGE(O33,Q33,S33)</f>
        <v>169.29999999999998</v>
      </c>
    </row>
    <row r="34" spans="14:28" x14ac:dyDescent="0.25">
      <c r="N34" s="49"/>
    </row>
    <row r="35" spans="14:28" ht="15" x14ac:dyDescent="0.25">
      <c r="N35" s="173" t="s">
        <v>827</v>
      </c>
      <c r="O35">
        <v>292.2</v>
      </c>
      <c r="P35">
        <v>14</v>
      </c>
      <c r="Q35">
        <v>304.60000000000002</v>
      </c>
      <c r="R35">
        <v>17</v>
      </c>
      <c r="S35">
        <v>295.8</v>
      </c>
      <c r="T35">
        <v>13</v>
      </c>
      <c r="U35">
        <v>283.2</v>
      </c>
      <c r="V35">
        <v>19</v>
      </c>
      <c r="W35">
        <v>297.3</v>
      </c>
      <c r="X35">
        <v>21</v>
      </c>
      <c r="Z35">
        <f>AVERAGE(O35,Q35,S35)</f>
        <v>297.5333333333333</v>
      </c>
      <c r="AB35">
        <v>14</v>
      </c>
    </row>
    <row r="36" spans="14:28" x14ac:dyDescent="0.25">
      <c r="N36" s="49"/>
    </row>
    <row r="37" spans="14:28" ht="15" x14ac:dyDescent="0.25">
      <c r="N37" s="173" t="s">
        <v>828</v>
      </c>
      <c r="O37">
        <v>277.39999999999998</v>
      </c>
      <c r="P37">
        <v>15</v>
      </c>
      <c r="Q37">
        <v>322</v>
      </c>
      <c r="R37">
        <v>14</v>
      </c>
      <c r="S37">
        <v>263.39999999999998</v>
      </c>
      <c r="T37">
        <v>15</v>
      </c>
      <c r="U37">
        <v>601.20000000000005</v>
      </c>
      <c r="V37">
        <v>10</v>
      </c>
      <c r="W37">
        <v>913.7</v>
      </c>
      <c r="X37">
        <v>8</v>
      </c>
      <c r="Z37">
        <f>AVERAGE(O37,Q37,S37)</f>
        <v>287.59999999999997</v>
      </c>
      <c r="AB37">
        <v>15</v>
      </c>
    </row>
    <row r="38" spans="14:28" x14ac:dyDescent="0.25">
      <c r="N38" s="49"/>
    </row>
    <row r="39" spans="14:28" ht="15" x14ac:dyDescent="0.25">
      <c r="N39" s="173" t="s">
        <v>829</v>
      </c>
      <c r="O39">
        <v>276.3</v>
      </c>
      <c r="P39">
        <v>16</v>
      </c>
      <c r="Q39">
        <v>369.7</v>
      </c>
      <c r="R39">
        <v>10</v>
      </c>
      <c r="S39">
        <v>155.80000000000001</v>
      </c>
      <c r="T39">
        <v>19</v>
      </c>
      <c r="U39">
        <v>345.7</v>
      </c>
      <c r="V39">
        <v>17</v>
      </c>
      <c r="W39">
        <v>520</v>
      </c>
      <c r="X39">
        <v>13</v>
      </c>
      <c r="Z39">
        <f>AVERAGE(O39,Q39,S39)</f>
        <v>267.26666666666665</v>
      </c>
    </row>
    <row r="40" spans="14:28" x14ac:dyDescent="0.25">
      <c r="N40" s="49"/>
    </row>
    <row r="41" spans="14:28" ht="15" x14ac:dyDescent="0.25">
      <c r="N41" s="173" t="s">
        <v>830</v>
      </c>
      <c r="O41">
        <v>275.7</v>
      </c>
      <c r="P41">
        <v>17</v>
      </c>
      <c r="Q41">
        <v>807.6</v>
      </c>
      <c r="R41">
        <v>6</v>
      </c>
      <c r="S41">
        <v>1677</v>
      </c>
      <c r="T41">
        <v>4</v>
      </c>
      <c r="U41">
        <v>1342.5</v>
      </c>
      <c r="V41">
        <v>6</v>
      </c>
      <c r="W41">
        <v>1564.4</v>
      </c>
      <c r="X41">
        <v>4</v>
      </c>
      <c r="Z41" s="35">
        <f>AVERAGE(O41,Q41,S41)</f>
        <v>920.1</v>
      </c>
      <c r="AB41">
        <v>7</v>
      </c>
    </row>
    <row r="42" spans="14:28" x14ac:dyDescent="0.25">
      <c r="N42" s="49"/>
    </row>
    <row r="43" spans="14:28" ht="15" x14ac:dyDescent="0.25">
      <c r="N43" s="173" t="s">
        <v>831</v>
      </c>
      <c r="O43">
        <v>180.7</v>
      </c>
      <c r="P43">
        <v>18</v>
      </c>
      <c r="Q43">
        <v>194.2</v>
      </c>
      <c r="R43">
        <v>20</v>
      </c>
      <c r="S43">
        <v>328.9</v>
      </c>
      <c r="T43">
        <v>11</v>
      </c>
      <c r="U43">
        <v>193</v>
      </c>
      <c r="V43">
        <v>22</v>
      </c>
      <c r="W43">
        <v>141.5</v>
      </c>
      <c r="X43">
        <v>28</v>
      </c>
      <c r="Z43">
        <f>AVERAGE(O43,Q43,S43)</f>
        <v>234.6</v>
      </c>
    </row>
    <row r="44" spans="14:28" x14ac:dyDescent="0.25">
      <c r="N44" s="49"/>
    </row>
    <row r="45" spans="14:28" ht="15" x14ac:dyDescent="0.25">
      <c r="N45" s="173" t="s">
        <v>832</v>
      </c>
      <c r="O45">
        <v>177.8</v>
      </c>
      <c r="P45">
        <v>19</v>
      </c>
      <c r="Q45">
        <v>163.6</v>
      </c>
      <c r="R45">
        <v>23</v>
      </c>
      <c r="S45">
        <v>300.89999999999998</v>
      </c>
      <c r="T45">
        <v>12</v>
      </c>
      <c r="U45">
        <v>163.5</v>
      </c>
      <c r="V45">
        <v>25</v>
      </c>
      <c r="W45">
        <v>278.2</v>
      </c>
      <c r="X45">
        <v>23</v>
      </c>
      <c r="Z45">
        <f>AVERAGE(O45,Q45,S45)</f>
        <v>214.1</v>
      </c>
    </row>
    <row r="46" spans="14:28" x14ac:dyDescent="0.25">
      <c r="N46" s="49"/>
    </row>
    <row r="47" spans="14:28" ht="15" x14ac:dyDescent="0.25">
      <c r="N47" s="173" t="s">
        <v>833</v>
      </c>
      <c r="O47">
        <v>166.9</v>
      </c>
      <c r="P47">
        <v>20</v>
      </c>
      <c r="Q47">
        <v>265.5</v>
      </c>
      <c r="R47">
        <v>19</v>
      </c>
      <c r="S47">
        <v>549.29999999999995</v>
      </c>
      <c r="T47">
        <v>10</v>
      </c>
      <c r="U47">
        <v>367.4</v>
      </c>
      <c r="V47">
        <v>15</v>
      </c>
      <c r="W47">
        <v>539.29999999999995</v>
      </c>
      <c r="X47">
        <v>12</v>
      </c>
      <c r="Z47">
        <f>AVERAGE(O47,Q47,S47)</f>
        <v>327.23333333333329</v>
      </c>
      <c r="AB47">
        <v>10</v>
      </c>
    </row>
    <row r="48" spans="14:28" x14ac:dyDescent="0.25">
      <c r="N48" s="49"/>
    </row>
    <row r="49" spans="14:26" ht="15" x14ac:dyDescent="0.25">
      <c r="N49" s="173" t="s">
        <v>834</v>
      </c>
      <c r="O49">
        <v>158.69999999999999</v>
      </c>
      <c r="P49">
        <v>21</v>
      </c>
      <c r="Q49">
        <v>157.5</v>
      </c>
      <c r="R49">
        <v>25</v>
      </c>
      <c r="S49">
        <v>0</v>
      </c>
      <c r="T49">
        <v>0</v>
      </c>
      <c r="U49">
        <v>347</v>
      </c>
      <c r="V49">
        <v>16</v>
      </c>
      <c r="W49">
        <v>332.3</v>
      </c>
      <c r="X49">
        <v>19</v>
      </c>
      <c r="Z49">
        <f>AVERAGE(O49,Q49,S49)</f>
        <v>105.39999999999999</v>
      </c>
    </row>
    <row r="50" spans="14:26" x14ac:dyDescent="0.25">
      <c r="N50" s="49"/>
    </row>
    <row r="51" spans="14:26" ht="15" x14ac:dyDescent="0.25">
      <c r="N51" s="173" t="s">
        <v>835</v>
      </c>
      <c r="O51">
        <v>149.9</v>
      </c>
      <c r="P51">
        <v>22</v>
      </c>
      <c r="Q51">
        <v>0</v>
      </c>
      <c r="R51">
        <v>0</v>
      </c>
      <c r="S51">
        <v>0</v>
      </c>
      <c r="T51">
        <v>0</v>
      </c>
      <c r="U51">
        <v>225.8</v>
      </c>
      <c r="V51">
        <v>21</v>
      </c>
      <c r="W51">
        <v>380.6</v>
      </c>
      <c r="X51">
        <v>18</v>
      </c>
      <c r="Z51">
        <f>AVERAGE(O51,Q51,S51)</f>
        <v>49.966666666666669</v>
      </c>
    </row>
    <row r="52" spans="14:26" x14ac:dyDescent="0.25">
      <c r="N52" s="49"/>
    </row>
    <row r="53" spans="14:26" ht="15" x14ac:dyDescent="0.25">
      <c r="N53" s="173" t="s">
        <v>836</v>
      </c>
      <c r="O53">
        <v>145.19999999999999</v>
      </c>
      <c r="P53">
        <v>23</v>
      </c>
      <c r="Q53">
        <v>282.10000000000002</v>
      </c>
      <c r="R53">
        <v>18</v>
      </c>
      <c r="S53">
        <v>95.7</v>
      </c>
      <c r="T53">
        <v>27</v>
      </c>
      <c r="U53">
        <v>562.20000000000005</v>
      </c>
      <c r="V53">
        <v>11</v>
      </c>
      <c r="W53">
        <v>518</v>
      </c>
      <c r="X53">
        <v>14</v>
      </c>
      <c r="Z53">
        <f>AVERAGE(O53,Q53,S53)</f>
        <v>174.33333333333334</v>
      </c>
    </row>
    <row r="54" spans="14:26" x14ac:dyDescent="0.25">
      <c r="N54" s="49"/>
    </row>
    <row r="55" spans="14:26" ht="15" x14ac:dyDescent="0.25">
      <c r="N55" s="173" t="s">
        <v>837</v>
      </c>
      <c r="O55">
        <v>137.4</v>
      </c>
      <c r="P55">
        <v>24</v>
      </c>
      <c r="Q55">
        <v>160.4</v>
      </c>
      <c r="R55">
        <v>24</v>
      </c>
      <c r="S55">
        <v>151.19999999999999</v>
      </c>
      <c r="T55">
        <v>20</v>
      </c>
      <c r="U55">
        <v>179.4</v>
      </c>
      <c r="V55">
        <v>24</v>
      </c>
      <c r="W55">
        <v>182.7</v>
      </c>
      <c r="X55">
        <v>26</v>
      </c>
    </row>
    <row r="56" spans="14:26" x14ac:dyDescent="0.25">
      <c r="N56" s="49"/>
    </row>
    <row r="57" spans="14:26" ht="15" x14ac:dyDescent="0.25">
      <c r="N57" s="173" t="s">
        <v>838</v>
      </c>
      <c r="O57">
        <v>135.19999999999999</v>
      </c>
      <c r="P57">
        <v>25</v>
      </c>
      <c r="Q57">
        <v>64.8</v>
      </c>
      <c r="R57">
        <v>31</v>
      </c>
      <c r="S57">
        <v>123.7</v>
      </c>
      <c r="T57">
        <v>21</v>
      </c>
      <c r="U57">
        <v>305.5</v>
      </c>
      <c r="V57">
        <v>18</v>
      </c>
      <c r="W57">
        <v>329.5</v>
      </c>
      <c r="X57">
        <v>20</v>
      </c>
    </row>
    <row r="58" spans="14:26" x14ac:dyDescent="0.25">
      <c r="N58" s="49"/>
    </row>
    <row r="59" spans="14:26" ht="15" x14ac:dyDescent="0.25">
      <c r="N59" s="173" t="s">
        <v>839</v>
      </c>
      <c r="O59">
        <v>123.3</v>
      </c>
      <c r="P59">
        <v>26</v>
      </c>
      <c r="Q59">
        <v>33.4</v>
      </c>
      <c r="R59">
        <v>38</v>
      </c>
      <c r="S59">
        <v>183.3</v>
      </c>
      <c r="T59">
        <v>17</v>
      </c>
      <c r="U59">
        <v>70.099999999999994</v>
      </c>
      <c r="V59">
        <v>33</v>
      </c>
      <c r="W59">
        <v>130.80000000000001</v>
      </c>
      <c r="X59">
        <v>30</v>
      </c>
    </row>
    <row r="60" spans="14:26" x14ac:dyDescent="0.25">
      <c r="N60" s="49"/>
    </row>
    <row r="61" spans="14:26" ht="15" x14ac:dyDescent="0.25">
      <c r="N61" s="173" t="s">
        <v>840</v>
      </c>
      <c r="O61">
        <v>117.6</v>
      </c>
      <c r="P61">
        <v>27</v>
      </c>
      <c r="Q61">
        <v>137.5</v>
      </c>
      <c r="R61">
        <v>26</v>
      </c>
      <c r="S61">
        <v>123.1</v>
      </c>
      <c r="T61">
        <v>22</v>
      </c>
      <c r="U61">
        <v>151.4</v>
      </c>
      <c r="V61">
        <v>26</v>
      </c>
      <c r="W61">
        <v>146.4</v>
      </c>
      <c r="X61">
        <v>27</v>
      </c>
    </row>
    <row r="62" spans="14:26" x14ac:dyDescent="0.25">
      <c r="N62" s="49"/>
    </row>
    <row r="63" spans="14:26" ht="15" x14ac:dyDescent="0.25">
      <c r="N63" s="173" t="s">
        <v>841</v>
      </c>
      <c r="O63">
        <v>100.4</v>
      </c>
      <c r="P63">
        <v>28</v>
      </c>
      <c r="Q63">
        <v>11.3</v>
      </c>
      <c r="R63">
        <v>46</v>
      </c>
      <c r="S63">
        <v>66.7</v>
      </c>
      <c r="T63">
        <v>29</v>
      </c>
      <c r="U63">
        <v>78.900000000000006</v>
      </c>
      <c r="V63">
        <v>31</v>
      </c>
      <c r="W63">
        <v>50.9</v>
      </c>
      <c r="X63">
        <v>38</v>
      </c>
    </row>
    <row r="64" spans="14:26" x14ac:dyDescent="0.25">
      <c r="N64" s="49"/>
    </row>
    <row r="65" spans="14:24" ht="15" x14ac:dyDescent="0.25">
      <c r="N65" s="173" t="s">
        <v>842</v>
      </c>
      <c r="O65">
        <v>92.4</v>
      </c>
      <c r="P65">
        <v>29</v>
      </c>
      <c r="Q65">
        <v>180.5</v>
      </c>
      <c r="R65">
        <v>21</v>
      </c>
      <c r="S65">
        <v>0</v>
      </c>
      <c r="T65">
        <v>0</v>
      </c>
      <c r="U65">
        <v>0</v>
      </c>
      <c r="V65">
        <v>0</v>
      </c>
      <c r="W65">
        <v>101.2</v>
      </c>
      <c r="X65">
        <v>31</v>
      </c>
    </row>
    <row r="66" spans="14:24" x14ac:dyDescent="0.25">
      <c r="N66" s="49"/>
    </row>
    <row r="67" spans="14:24" ht="15" x14ac:dyDescent="0.25">
      <c r="N67" s="173" t="s">
        <v>843</v>
      </c>
      <c r="O67">
        <v>80.099999999999994</v>
      </c>
      <c r="P67">
        <v>30</v>
      </c>
      <c r="Q67">
        <v>75.5</v>
      </c>
      <c r="R67">
        <v>29</v>
      </c>
      <c r="S67">
        <v>110.3</v>
      </c>
      <c r="T67">
        <v>24</v>
      </c>
      <c r="U67">
        <v>66.2</v>
      </c>
      <c r="V67">
        <v>34</v>
      </c>
      <c r="W67">
        <v>92.5</v>
      </c>
      <c r="X67">
        <v>33</v>
      </c>
    </row>
    <row r="68" spans="14:24" x14ac:dyDescent="0.25">
      <c r="N68" s="49"/>
    </row>
    <row r="69" spans="14:24" ht="15" x14ac:dyDescent="0.25">
      <c r="N69" s="173" t="s">
        <v>844</v>
      </c>
      <c r="O69">
        <v>68.5</v>
      </c>
      <c r="P69">
        <v>31</v>
      </c>
      <c r="Q69">
        <v>70.2</v>
      </c>
      <c r="R69">
        <v>30</v>
      </c>
      <c r="S69">
        <v>109.6</v>
      </c>
      <c r="T69">
        <v>25</v>
      </c>
      <c r="U69">
        <v>19.5</v>
      </c>
      <c r="V69">
        <v>41</v>
      </c>
      <c r="W69">
        <v>18</v>
      </c>
      <c r="X69">
        <v>51</v>
      </c>
    </row>
    <row r="70" spans="14:24" x14ac:dyDescent="0.25">
      <c r="N70" s="49"/>
    </row>
    <row r="71" spans="14:24" ht="15" x14ac:dyDescent="0.25">
      <c r="N71" s="173" t="s">
        <v>845</v>
      </c>
      <c r="O71">
        <v>68.3</v>
      </c>
      <c r="P71">
        <v>32</v>
      </c>
      <c r="Q71">
        <v>122.6</v>
      </c>
      <c r="R71">
        <v>27</v>
      </c>
      <c r="S71">
        <v>228.2</v>
      </c>
      <c r="T71">
        <v>16</v>
      </c>
      <c r="U71">
        <v>184</v>
      </c>
      <c r="V71">
        <v>23</v>
      </c>
      <c r="W71">
        <v>265.3</v>
      </c>
      <c r="X71">
        <v>24</v>
      </c>
    </row>
    <row r="72" spans="14:24" x14ac:dyDescent="0.25">
      <c r="N72" s="49"/>
    </row>
    <row r="73" spans="14:24" ht="15" x14ac:dyDescent="0.25">
      <c r="N73" s="173" t="s">
        <v>846</v>
      </c>
      <c r="O73">
        <v>51.9</v>
      </c>
      <c r="P73">
        <v>33</v>
      </c>
      <c r="Q73">
        <v>19.100000000000001</v>
      </c>
      <c r="R73">
        <v>45</v>
      </c>
      <c r="S73">
        <v>19.2</v>
      </c>
      <c r="T73">
        <v>38</v>
      </c>
      <c r="U73">
        <v>30.5</v>
      </c>
      <c r="V73">
        <v>39</v>
      </c>
      <c r="W73">
        <v>6.4</v>
      </c>
      <c r="X73">
        <v>56</v>
      </c>
    </row>
    <row r="74" spans="14:24" x14ac:dyDescent="0.25">
      <c r="N74" s="49"/>
    </row>
    <row r="75" spans="14:24" ht="15" x14ac:dyDescent="0.25">
      <c r="N75" s="173" t="s">
        <v>847</v>
      </c>
      <c r="O75">
        <v>46.7</v>
      </c>
      <c r="P75">
        <v>34</v>
      </c>
      <c r="Q75">
        <v>48.3</v>
      </c>
      <c r="R75">
        <v>33</v>
      </c>
      <c r="S75">
        <v>10.5</v>
      </c>
      <c r="T75">
        <v>43</v>
      </c>
      <c r="U75">
        <v>103</v>
      </c>
      <c r="V75">
        <v>29</v>
      </c>
      <c r="W75">
        <v>90.8</v>
      </c>
      <c r="X75">
        <v>34</v>
      </c>
    </row>
    <row r="76" spans="14:24" x14ac:dyDescent="0.25">
      <c r="N76" s="49"/>
    </row>
    <row r="77" spans="14:24" ht="15" x14ac:dyDescent="0.25">
      <c r="N77" s="173" t="s">
        <v>848</v>
      </c>
      <c r="O77">
        <v>45.6</v>
      </c>
      <c r="P77">
        <v>35</v>
      </c>
      <c r="Q77">
        <v>46.5</v>
      </c>
      <c r="R77">
        <v>35</v>
      </c>
      <c r="S77">
        <v>43.1</v>
      </c>
      <c r="T77">
        <v>32</v>
      </c>
      <c r="U77">
        <v>84.1</v>
      </c>
      <c r="V77">
        <v>30</v>
      </c>
      <c r="W77">
        <v>62.7</v>
      </c>
      <c r="X77">
        <v>36</v>
      </c>
    </row>
    <row r="78" spans="14:24" x14ac:dyDescent="0.25">
      <c r="N78" s="49"/>
    </row>
    <row r="79" spans="14:24" ht="15" x14ac:dyDescent="0.25">
      <c r="N79" s="173" t="s">
        <v>849</v>
      </c>
      <c r="O79">
        <v>40.9</v>
      </c>
      <c r="P79">
        <v>36</v>
      </c>
      <c r="Q79">
        <v>115.7</v>
      </c>
      <c r="R79">
        <v>28</v>
      </c>
      <c r="S79">
        <v>109.6</v>
      </c>
      <c r="T79">
        <v>26</v>
      </c>
      <c r="U79">
        <v>75.3</v>
      </c>
      <c r="V79">
        <v>32</v>
      </c>
      <c r="W79">
        <v>98.1</v>
      </c>
      <c r="X79">
        <v>32</v>
      </c>
    </row>
    <row r="80" spans="14:24" x14ac:dyDescent="0.25">
      <c r="N80" s="49"/>
    </row>
    <row r="81" spans="14:24" ht="15" x14ac:dyDescent="0.25">
      <c r="N81" s="173" t="s">
        <v>850</v>
      </c>
      <c r="O81">
        <v>36.1</v>
      </c>
      <c r="P81">
        <v>37</v>
      </c>
      <c r="Q81">
        <v>42.3</v>
      </c>
      <c r="R81">
        <v>36</v>
      </c>
      <c r="S81">
        <v>44.4</v>
      </c>
      <c r="T81">
        <v>30</v>
      </c>
      <c r="U81">
        <v>38.200000000000003</v>
      </c>
      <c r="V81">
        <v>36</v>
      </c>
      <c r="W81">
        <v>31.9</v>
      </c>
      <c r="X81">
        <v>45</v>
      </c>
    </row>
    <row r="82" spans="14:24" x14ac:dyDescent="0.25">
      <c r="N82" s="49"/>
    </row>
    <row r="83" spans="14:24" ht="15" x14ac:dyDescent="0.25">
      <c r="N83" s="173" t="s">
        <v>851</v>
      </c>
      <c r="O83">
        <v>28.8</v>
      </c>
      <c r="P83">
        <v>38</v>
      </c>
      <c r="Q83">
        <v>31.9</v>
      </c>
      <c r="R83">
        <v>39</v>
      </c>
      <c r="S83">
        <v>0</v>
      </c>
      <c r="T83">
        <v>0</v>
      </c>
      <c r="U83">
        <v>0</v>
      </c>
      <c r="V83">
        <v>0</v>
      </c>
      <c r="W83">
        <v>32.200000000000003</v>
      </c>
      <c r="X83">
        <v>43</v>
      </c>
    </row>
    <row r="84" spans="14:24" x14ac:dyDescent="0.25">
      <c r="N84" s="49"/>
    </row>
    <row r="85" spans="14:24" ht="15" x14ac:dyDescent="0.25">
      <c r="N85" s="173" t="s">
        <v>852</v>
      </c>
      <c r="O85">
        <v>24.2</v>
      </c>
      <c r="P85">
        <v>39</v>
      </c>
      <c r="Q85">
        <v>35.1</v>
      </c>
      <c r="R85">
        <v>37</v>
      </c>
      <c r="S85">
        <v>19.3</v>
      </c>
      <c r="T85">
        <v>37</v>
      </c>
      <c r="U85">
        <v>34.9</v>
      </c>
      <c r="V85">
        <v>37</v>
      </c>
      <c r="W85">
        <v>80.3</v>
      </c>
      <c r="X85">
        <v>35</v>
      </c>
    </row>
    <row r="86" spans="14:24" x14ac:dyDescent="0.25">
      <c r="N86" s="49"/>
    </row>
    <row r="87" spans="14:24" ht="15" x14ac:dyDescent="0.25">
      <c r="N87" s="173" t="s">
        <v>853</v>
      </c>
      <c r="O87">
        <v>22.3</v>
      </c>
      <c r="P87">
        <v>40</v>
      </c>
      <c r="Q87">
        <v>0</v>
      </c>
      <c r="R87">
        <v>0</v>
      </c>
      <c r="S87">
        <v>9.5</v>
      </c>
      <c r="T87">
        <v>44</v>
      </c>
      <c r="U87">
        <v>19.3</v>
      </c>
      <c r="V87">
        <v>43</v>
      </c>
      <c r="W87">
        <v>40.6</v>
      </c>
      <c r="X87">
        <v>40</v>
      </c>
    </row>
    <row r="88" spans="14:24" x14ac:dyDescent="0.25">
      <c r="N88" s="49"/>
    </row>
    <row r="89" spans="14:24" ht="15" x14ac:dyDescent="0.25">
      <c r="N89" s="173" t="s">
        <v>854</v>
      </c>
      <c r="O89">
        <v>21</v>
      </c>
      <c r="P89">
        <v>41</v>
      </c>
      <c r="Q89">
        <v>19.8</v>
      </c>
      <c r="R89">
        <v>44</v>
      </c>
      <c r="S89">
        <v>13.7</v>
      </c>
      <c r="T89">
        <v>40</v>
      </c>
      <c r="U89">
        <v>16.8</v>
      </c>
      <c r="V89">
        <v>44</v>
      </c>
      <c r="W89">
        <v>15.3</v>
      </c>
      <c r="X89">
        <v>52</v>
      </c>
    </row>
    <row r="90" spans="14:24" x14ac:dyDescent="0.25">
      <c r="N90" s="49"/>
    </row>
    <row r="91" spans="14:24" ht="15" x14ac:dyDescent="0.25">
      <c r="N91" s="173" t="s">
        <v>855</v>
      </c>
      <c r="O91">
        <v>20.8</v>
      </c>
      <c r="P91">
        <v>42</v>
      </c>
      <c r="Q91">
        <v>0</v>
      </c>
      <c r="R91">
        <v>0</v>
      </c>
      <c r="S91">
        <v>0</v>
      </c>
      <c r="T91">
        <v>0</v>
      </c>
      <c r="U91">
        <v>118.5</v>
      </c>
      <c r="V91">
        <v>28</v>
      </c>
      <c r="W91">
        <v>134.80000000000001</v>
      </c>
      <c r="X91">
        <v>29</v>
      </c>
    </row>
    <row r="92" spans="14:24" x14ac:dyDescent="0.25">
      <c r="N92" s="49"/>
    </row>
    <row r="93" spans="14:24" ht="15" x14ac:dyDescent="0.25">
      <c r="N93" s="173" t="s">
        <v>856</v>
      </c>
      <c r="O93">
        <v>20</v>
      </c>
      <c r="P93">
        <v>43</v>
      </c>
      <c r="Q93">
        <v>22.3</v>
      </c>
      <c r="R93">
        <v>42</v>
      </c>
      <c r="S93">
        <v>13.4</v>
      </c>
      <c r="T93">
        <v>41</v>
      </c>
      <c r="U93">
        <v>14.2</v>
      </c>
      <c r="V93">
        <v>46</v>
      </c>
      <c r="W93">
        <v>12.9</v>
      </c>
      <c r="X93">
        <v>54</v>
      </c>
    </row>
    <row r="94" spans="14:24" x14ac:dyDescent="0.25">
      <c r="N94" s="49"/>
    </row>
    <row r="95" spans="14:24" ht="15" x14ac:dyDescent="0.25">
      <c r="N95" s="173" t="s">
        <v>857</v>
      </c>
      <c r="O95">
        <v>10.5</v>
      </c>
      <c r="P95">
        <v>44</v>
      </c>
      <c r="Q95">
        <v>9.4</v>
      </c>
      <c r="R95">
        <v>47</v>
      </c>
      <c r="S95">
        <v>0</v>
      </c>
      <c r="T95">
        <v>0</v>
      </c>
      <c r="U95">
        <v>0</v>
      </c>
      <c r="V95">
        <v>0</v>
      </c>
      <c r="W95">
        <v>25.3</v>
      </c>
      <c r="X95">
        <v>46</v>
      </c>
    </row>
    <row r="96" spans="14:24" x14ac:dyDescent="0.25">
      <c r="N96" s="49"/>
    </row>
    <row r="97" spans="14:24" ht="15" x14ac:dyDescent="0.25">
      <c r="N97" s="173" t="s">
        <v>858</v>
      </c>
      <c r="O97">
        <v>9.6999999999999993</v>
      </c>
      <c r="P97">
        <v>45</v>
      </c>
      <c r="Q97">
        <v>2.7</v>
      </c>
      <c r="R97">
        <v>50</v>
      </c>
      <c r="S97">
        <v>13.2</v>
      </c>
      <c r="T97">
        <v>42</v>
      </c>
      <c r="U97">
        <v>0</v>
      </c>
      <c r="V97">
        <v>0</v>
      </c>
      <c r="W97">
        <v>11.2</v>
      </c>
      <c r="X97">
        <v>55</v>
      </c>
    </row>
    <row r="98" spans="14:24" x14ac:dyDescent="0.25">
      <c r="N98" s="49"/>
    </row>
    <row r="99" spans="14:24" ht="15" x14ac:dyDescent="0.25">
      <c r="N99" s="173" t="s">
        <v>859</v>
      </c>
      <c r="O99">
        <v>8.5</v>
      </c>
      <c r="P99">
        <v>46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</row>
    <row r="100" spans="14:24" x14ac:dyDescent="0.25">
      <c r="N100" s="49"/>
    </row>
    <row r="101" spans="14:24" ht="15" x14ac:dyDescent="0.25">
      <c r="N101" s="173" t="s">
        <v>860</v>
      </c>
      <c r="O101">
        <v>4.5999999999999996</v>
      </c>
      <c r="P101">
        <v>47</v>
      </c>
      <c r="Q101">
        <v>31.1</v>
      </c>
      <c r="R101">
        <v>40</v>
      </c>
      <c r="S101">
        <v>32.799999999999997</v>
      </c>
      <c r="T101">
        <v>34</v>
      </c>
      <c r="U101">
        <v>22.1</v>
      </c>
      <c r="V101">
        <v>40</v>
      </c>
      <c r="W101">
        <v>34.1</v>
      </c>
      <c r="X101">
        <v>42</v>
      </c>
    </row>
    <row r="102" spans="14:24" x14ac:dyDescent="0.25">
      <c r="N102" s="49"/>
    </row>
    <row r="103" spans="14:24" ht="15" x14ac:dyDescent="0.25">
      <c r="N103" s="173" t="s">
        <v>861</v>
      </c>
      <c r="O103">
        <v>3.2</v>
      </c>
      <c r="P103">
        <v>48</v>
      </c>
      <c r="Q103">
        <v>3.1</v>
      </c>
      <c r="R103">
        <v>49</v>
      </c>
      <c r="S103">
        <v>2.7</v>
      </c>
      <c r="T103">
        <v>46</v>
      </c>
      <c r="U103">
        <v>2.5</v>
      </c>
      <c r="V103">
        <v>49</v>
      </c>
      <c r="W103">
        <v>5</v>
      </c>
      <c r="X103">
        <v>57</v>
      </c>
    </row>
    <row r="104" spans="14:24" x14ac:dyDescent="0.25">
      <c r="N104" s="49"/>
    </row>
    <row r="105" spans="14:24" ht="15" x14ac:dyDescent="0.25">
      <c r="N105" s="173" t="s">
        <v>862</v>
      </c>
      <c r="O105">
        <v>3</v>
      </c>
      <c r="P105">
        <v>49</v>
      </c>
      <c r="Q105">
        <v>29</v>
      </c>
      <c r="R105">
        <v>41</v>
      </c>
      <c r="S105">
        <v>44</v>
      </c>
      <c r="T105">
        <v>31</v>
      </c>
      <c r="U105">
        <v>14.4</v>
      </c>
      <c r="V105">
        <v>45</v>
      </c>
      <c r="W105">
        <v>38.799999999999997</v>
      </c>
      <c r="X105">
        <v>41</v>
      </c>
    </row>
    <row r="106" spans="14:24" x14ac:dyDescent="0.25">
      <c r="N106" s="49"/>
    </row>
    <row r="107" spans="14:24" ht="15" x14ac:dyDescent="0.25">
      <c r="N107" s="173" t="s">
        <v>863</v>
      </c>
      <c r="O107">
        <v>2.7</v>
      </c>
      <c r="P107">
        <v>50</v>
      </c>
      <c r="Q107">
        <v>2.4</v>
      </c>
      <c r="R107">
        <v>51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</row>
    <row r="108" spans="14:24" x14ac:dyDescent="0.25">
      <c r="N108" s="49"/>
    </row>
    <row r="109" spans="14:24" ht="15" x14ac:dyDescent="0.25">
      <c r="N109" s="173" t="s">
        <v>864</v>
      </c>
      <c r="O109">
        <v>0.1</v>
      </c>
      <c r="P109">
        <v>51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</row>
    <row r="110" spans="14:24" x14ac:dyDescent="0.25">
      <c r="N110" s="49"/>
    </row>
    <row r="111" spans="14:24" ht="15" x14ac:dyDescent="0.25">
      <c r="N111" s="173" t="s">
        <v>865</v>
      </c>
      <c r="O111">
        <v>0</v>
      </c>
      <c r="P111">
        <v>0</v>
      </c>
      <c r="Q111">
        <v>367.1</v>
      </c>
      <c r="R111">
        <v>11</v>
      </c>
      <c r="S111">
        <v>0</v>
      </c>
      <c r="T111">
        <v>0</v>
      </c>
      <c r="U111">
        <v>0</v>
      </c>
      <c r="V111">
        <v>0</v>
      </c>
      <c r="W111">
        <v>262.2</v>
      </c>
      <c r="X111">
        <v>25</v>
      </c>
    </row>
    <row r="112" spans="14:24" x14ac:dyDescent="0.25">
      <c r="N112" s="49"/>
    </row>
    <row r="113" spans="14:24" ht="15" x14ac:dyDescent="0.25">
      <c r="N113" s="173" t="s">
        <v>866</v>
      </c>
      <c r="O113">
        <v>0</v>
      </c>
      <c r="P113">
        <v>0</v>
      </c>
      <c r="Q113">
        <v>55.6</v>
      </c>
      <c r="R113">
        <v>32</v>
      </c>
      <c r="S113">
        <v>0</v>
      </c>
      <c r="T113">
        <v>0</v>
      </c>
      <c r="U113">
        <v>19.399999999999999</v>
      </c>
      <c r="V113">
        <v>42</v>
      </c>
      <c r="W113">
        <v>42.1</v>
      </c>
      <c r="X113">
        <v>39</v>
      </c>
    </row>
    <row r="114" spans="14:24" x14ac:dyDescent="0.25">
      <c r="N114" s="49"/>
    </row>
    <row r="115" spans="14:24" ht="15" x14ac:dyDescent="0.25">
      <c r="N115" s="173" t="s">
        <v>867</v>
      </c>
      <c r="O115">
        <v>0</v>
      </c>
      <c r="P115">
        <v>0</v>
      </c>
      <c r="Q115">
        <v>46.6</v>
      </c>
      <c r="R115">
        <v>34</v>
      </c>
      <c r="S115">
        <v>29</v>
      </c>
      <c r="T115">
        <v>35</v>
      </c>
      <c r="U115">
        <v>0</v>
      </c>
      <c r="V115">
        <v>0</v>
      </c>
      <c r="W115">
        <v>18.600000000000001</v>
      </c>
      <c r="X115">
        <v>50</v>
      </c>
    </row>
    <row r="116" spans="14:24" x14ac:dyDescent="0.25">
      <c r="N116" s="49"/>
    </row>
    <row r="117" spans="14:24" ht="15" x14ac:dyDescent="0.25">
      <c r="N117" s="173" t="s">
        <v>868</v>
      </c>
      <c r="O117">
        <v>0</v>
      </c>
      <c r="P117">
        <v>0</v>
      </c>
      <c r="Q117">
        <v>22</v>
      </c>
      <c r="R117">
        <v>43</v>
      </c>
      <c r="S117">
        <v>0</v>
      </c>
      <c r="T117">
        <v>0</v>
      </c>
      <c r="U117">
        <v>57.6</v>
      </c>
      <c r="V117">
        <v>35</v>
      </c>
      <c r="W117">
        <v>4.5</v>
      </c>
      <c r="X117">
        <v>58</v>
      </c>
    </row>
    <row r="118" spans="14:24" x14ac:dyDescent="0.25">
      <c r="N118" s="49"/>
    </row>
    <row r="119" spans="14:24" ht="15" x14ac:dyDescent="0.25">
      <c r="N119" s="173" t="s">
        <v>869</v>
      </c>
      <c r="O119">
        <v>0</v>
      </c>
      <c r="P119">
        <v>0</v>
      </c>
      <c r="Q119">
        <v>3.9</v>
      </c>
      <c r="R119">
        <v>48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</row>
    <row r="120" spans="14:24" x14ac:dyDescent="0.25">
      <c r="N120" s="49"/>
    </row>
    <row r="121" spans="14:24" ht="15" x14ac:dyDescent="0.25">
      <c r="N121" s="173" t="s">
        <v>870</v>
      </c>
      <c r="O121">
        <v>0</v>
      </c>
      <c r="P121">
        <v>0</v>
      </c>
      <c r="Q121">
        <v>0.7</v>
      </c>
      <c r="R121">
        <v>52</v>
      </c>
      <c r="S121">
        <v>16.5</v>
      </c>
      <c r="T121">
        <v>39</v>
      </c>
      <c r="U121">
        <v>0</v>
      </c>
      <c r="V121">
        <v>0</v>
      </c>
      <c r="W121">
        <v>0</v>
      </c>
      <c r="X121">
        <v>0</v>
      </c>
    </row>
    <row r="122" spans="14:24" x14ac:dyDescent="0.25">
      <c r="N122" s="49"/>
    </row>
    <row r="123" spans="14:24" ht="15" x14ac:dyDescent="0.25">
      <c r="N123" s="173" t="s">
        <v>871</v>
      </c>
      <c r="O123">
        <v>0</v>
      </c>
      <c r="P123">
        <v>0</v>
      </c>
      <c r="Q123">
        <v>0</v>
      </c>
      <c r="R123">
        <v>0</v>
      </c>
      <c r="S123">
        <v>23</v>
      </c>
      <c r="T123">
        <v>36</v>
      </c>
      <c r="U123">
        <v>0</v>
      </c>
      <c r="V123">
        <v>0</v>
      </c>
      <c r="W123">
        <v>0</v>
      </c>
      <c r="X123">
        <v>0</v>
      </c>
    </row>
    <row r="124" spans="14:24" x14ac:dyDescent="0.25">
      <c r="N124" s="49"/>
    </row>
    <row r="125" spans="14:24" ht="15" x14ac:dyDescent="0.25">
      <c r="N125" s="173" t="s">
        <v>872</v>
      </c>
      <c r="O125">
        <v>0</v>
      </c>
      <c r="P125">
        <v>0</v>
      </c>
      <c r="Q125">
        <v>0</v>
      </c>
      <c r="R125">
        <v>0</v>
      </c>
      <c r="S125">
        <v>3.7</v>
      </c>
      <c r="T125">
        <v>45</v>
      </c>
      <c r="U125">
        <v>0</v>
      </c>
      <c r="V125">
        <v>0</v>
      </c>
      <c r="W125">
        <v>0</v>
      </c>
      <c r="X125">
        <v>0</v>
      </c>
    </row>
    <row r="126" spans="14:24" x14ac:dyDescent="0.25">
      <c r="N126" s="49"/>
    </row>
    <row r="127" spans="14:24" ht="15" x14ac:dyDescent="0.25">
      <c r="N127" s="173" t="s">
        <v>873</v>
      </c>
      <c r="O127">
        <v>0</v>
      </c>
      <c r="P127">
        <v>0</v>
      </c>
      <c r="Q127">
        <v>0</v>
      </c>
      <c r="R127">
        <v>0</v>
      </c>
      <c r="S127">
        <v>2.2999999999999998</v>
      </c>
      <c r="T127">
        <v>47</v>
      </c>
      <c r="U127">
        <v>0</v>
      </c>
      <c r="V127">
        <v>0</v>
      </c>
      <c r="W127">
        <v>0</v>
      </c>
      <c r="X127">
        <v>0</v>
      </c>
    </row>
    <row r="128" spans="14:24" x14ac:dyDescent="0.25">
      <c r="N128" s="49"/>
    </row>
    <row r="129" spans="14:24" ht="15" x14ac:dyDescent="0.25">
      <c r="N129" s="173" t="s">
        <v>874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34</v>
      </c>
      <c r="V129">
        <v>38</v>
      </c>
      <c r="W129">
        <v>0</v>
      </c>
      <c r="X129">
        <v>0</v>
      </c>
    </row>
    <row r="130" spans="14:24" x14ac:dyDescent="0.25">
      <c r="N130" s="49"/>
    </row>
    <row r="131" spans="14:24" ht="15" x14ac:dyDescent="0.25">
      <c r="N131" s="173" t="s">
        <v>875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8.8000000000000007</v>
      </c>
      <c r="V131">
        <v>47</v>
      </c>
      <c r="W131">
        <v>13.2</v>
      </c>
      <c r="X131">
        <v>53</v>
      </c>
    </row>
    <row r="132" spans="14:24" x14ac:dyDescent="0.25">
      <c r="N132" s="49"/>
    </row>
    <row r="133" spans="14:24" ht="15" x14ac:dyDescent="0.25">
      <c r="N133" s="173" t="s">
        <v>876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7.7</v>
      </c>
      <c r="V133">
        <v>48</v>
      </c>
      <c r="W133">
        <v>22.7</v>
      </c>
      <c r="X133">
        <v>47</v>
      </c>
    </row>
    <row r="134" spans="14:24" x14ac:dyDescent="0.25">
      <c r="N134" s="49"/>
    </row>
    <row r="135" spans="14:24" ht="15" x14ac:dyDescent="0.25">
      <c r="N135" s="173" t="s">
        <v>877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0.6</v>
      </c>
      <c r="V135">
        <v>50</v>
      </c>
      <c r="W135">
        <v>0.1</v>
      </c>
      <c r="X135">
        <v>61</v>
      </c>
    </row>
    <row r="136" spans="14:24" x14ac:dyDescent="0.25">
      <c r="N136" s="49"/>
    </row>
    <row r="137" spans="14:24" ht="15" x14ac:dyDescent="0.25">
      <c r="N137" s="173" t="s">
        <v>878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53.3</v>
      </c>
      <c r="X137">
        <v>37</v>
      </c>
    </row>
    <row r="138" spans="14:24" x14ac:dyDescent="0.25">
      <c r="N138" s="49"/>
    </row>
    <row r="139" spans="14:24" ht="15" x14ac:dyDescent="0.25">
      <c r="N139" s="173" t="s">
        <v>879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32</v>
      </c>
      <c r="X139">
        <v>44</v>
      </c>
    </row>
    <row r="140" spans="14:24" x14ac:dyDescent="0.25">
      <c r="N140" s="49"/>
    </row>
    <row r="141" spans="14:24" ht="15" x14ac:dyDescent="0.25">
      <c r="N141" s="173" t="s">
        <v>880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20.8</v>
      </c>
      <c r="X141">
        <v>48</v>
      </c>
    </row>
    <row r="142" spans="14:24" x14ac:dyDescent="0.25">
      <c r="N142" s="49"/>
    </row>
    <row r="143" spans="14:24" ht="15" x14ac:dyDescent="0.25">
      <c r="N143" s="173" t="s">
        <v>881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19.7</v>
      </c>
      <c r="X143">
        <v>49</v>
      </c>
    </row>
    <row r="144" spans="14:24" x14ac:dyDescent="0.25">
      <c r="N144" s="49"/>
    </row>
    <row r="145" spans="14:26" ht="15" x14ac:dyDescent="0.25">
      <c r="N145" s="173" t="s">
        <v>882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1.3</v>
      </c>
      <c r="X145">
        <v>59</v>
      </c>
    </row>
    <row r="146" spans="14:26" x14ac:dyDescent="0.25">
      <c r="N146" s="49"/>
    </row>
    <row r="147" spans="14:26" ht="15" x14ac:dyDescent="0.25">
      <c r="N147" s="173" t="s">
        <v>883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0.3</v>
      </c>
      <c r="X147">
        <v>60</v>
      </c>
    </row>
    <row r="148" spans="14:26" x14ac:dyDescent="0.25">
      <c r="N148" s="49"/>
    </row>
    <row r="149" spans="14:26" ht="15" x14ac:dyDescent="0.25">
      <c r="N149" s="173" t="s">
        <v>66</v>
      </c>
      <c r="O149" t="s">
        <v>68</v>
      </c>
      <c r="P149" t="s">
        <v>665</v>
      </c>
      <c r="Q149" t="s">
        <v>68</v>
      </c>
      <c r="R149" t="s">
        <v>665</v>
      </c>
      <c r="S149" t="s">
        <v>68</v>
      </c>
      <c r="T149" t="s">
        <v>665</v>
      </c>
      <c r="U149" t="s">
        <v>68</v>
      </c>
      <c r="V149" t="s">
        <v>665</v>
      </c>
      <c r="W149" t="s">
        <v>68</v>
      </c>
      <c r="X149" t="s">
        <v>665</v>
      </c>
    </row>
    <row r="150" spans="14:26" ht="15" x14ac:dyDescent="0.25">
      <c r="N150" s="173" t="s">
        <v>884</v>
      </c>
      <c r="O150">
        <v>18540.3</v>
      </c>
      <c r="Q150">
        <v>17758.5</v>
      </c>
      <c r="S150">
        <v>18668.900000000001</v>
      </c>
      <c r="U150">
        <v>24806.6</v>
      </c>
      <c r="W150">
        <v>24812.2</v>
      </c>
      <c r="Z150">
        <f>AVERAGE(O150,Q150,S150)</f>
        <v>18322.566666666669</v>
      </c>
    </row>
    <row r="151" spans="14:26" x14ac:dyDescent="0.25">
      <c r="N151" s="49"/>
    </row>
    <row r="152" spans="14:26" ht="15" x14ac:dyDescent="0.25">
      <c r="N152" s="173" t="s">
        <v>66</v>
      </c>
      <c r="O152" t="s">
        <v>68</v>
      </c>
      <c r="P152" t="s">
        <v>665</v>
      </c>
      <c r="Q152" t="s">
        <v>68</v>
      </c>
      <c r="R152" t="s">
        <v>665</v>
      </c>
      <c r="S152" t="s">
        <v>68</v>
      </c>
      <c r="T152" t="s">
        <v>665</v>
      </c>
      <c r="U152" t="s">
        <v>68</v>
      </c>
      <c r="V152" t="s">
        <v>665</v>
      </c>
      <c r="W152" t="s">
        <v>68</v>
      </c>
      <c r="X152" t="s">
        <v>665</v>
      </c>
    </row>
  </sheetData>
  <pageMargins left="0.7" right="0.7" top="0.75" bottom="0.75" header="0.3" footer="0.3"/>
  <ignoredErrors>
    <ignoredError sqref="J11" formula="1"/>
  </ignoredErrors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2A96F-6A5E-4988-8E48-26E9D6A2509C}">
  <dimension ref="L1:AD180"/>
  <sheetViews>
    <sheetView topLeftCell="P11" workbookViewId="0">
      <selection activeCell="AD32" sqref="AD32"/>
    </sheetView>
  </sheetViews>
  <sheetFormatPr defaultRowHeight="13.2" x14ac:dyDescent="0.25"/>
  <cols>
    <col min="26" max="26" width="9.33203125" customWidth="1"/>
    <col min="27" max="27" width="10.109375" customWidth="1"/>
  </cols>
  <sheetData>
    <row r="1" spans="12:30" ht="15" x14ac:dyDescent="0.25">
      <c r="R1" s="173" t="s">
        <v>885</v>
      </c>
    </row>
    <row r="2" spans="12:30" ht="15" x14ac:dyDescent="0.25">
      <c r="R2" s="173" t="s">
        <v>886</v>
      </c>
    </row>
    <row r="3" spans="12:30" ht="15" x14ac:dyDescent="0.25">
      <c r="R3" s="173" t="s">
        <v>887</v>
      </c>
    </row>
    <row r="4" spans="12:30" ht="15" x14ac:dyDescent="0.25">
      <c r="R4" s="173" t="s">
        <v>808</v>
      </c>
    </row>
    <row r="5" spans="12:30" ht="15" x14ac:dyDescent="0.25">
      <c r="R5" s="173" t="s">
        <v>809</v>
      </c>
    </row>
    <row r="6" spans="12:30" x14ac:dyDescent="0.25">
      <c r="R6" s="49"/>
    </row>
    <row r="7" spans="12:30" ht="15" x14ac:dyDescent="0.25">
      <c r="R7" s="173"/>
      <c r="S7" s="272" t="s">
        <v>888</v>
      </c>
      <c r="T7" s="272" t="s">
        <v>888</v>
      </c>
      <c r="U7" s="272" t="s">
        <v>889</v>
      </c>
      <c r="V7" s="272" t="s">
        <v>889</v>
      </c>
      <c r="W7" s="272" t="s">
        <v>890</v>
      </c>
      <c r="X7" s="272" t="s">
        <v>890</v>
      </c>
      <c r="Y7" s="272" t="s">
        <v>891</v>
      </c>
      <c r="Z7" s="272" t="s">
        <v>891</v>
      </c>
      <c r="AA7" s="272" t="s">
        <v>892</v>
      </c>
      <c r="AB7" s="272" t="s">
        <v>892</v>
      </c>
      <c r="AD7" s="272" t="s">
        <v>893</v>
      </c>
    </row>
    <row r="8" spans="12:30" ht="15" x14ac:dyDescent="0.25">
      <c r="L8" s="167" t="s">
        <v>15</v>
      </c>
      <c r="M8">
        <f>AD10</f>
        <v>3396.5333333333328</v>
      </c>
      <c r="R8" s="173" t="s">
        <v>736</v>
      </c>
      <c r="S8" t="s">
        <v>238</v>
      </c>
      <c r="T8" t="s">
        <v>737</v>
      </c>
      <c r="U8" t="s">
        <v>238</v>
      </c>
      <c r="V8" t="s">
        <v>737</v>
      </c>
      <c r="W8" t="s">
        <v>238</v>
      </c>
      <c r="X8" t="s">
        <v>737</v>
      </c>
      <c r="Y8" t="s">
        <v>238</v>
      </c>
      <c r="Z8" t="s">
        <v>737</v>
      </c>
      <c r="AA8" t="s">
        <v>238</v>
      </c>
      <c r="AB8" t="s">
        <v>737</v>
      </c>
    </row>
    <row r="9" spans="12:30" ht="15" x14ac:dyDescent="0.25">
      <c r="L9" s="167" t="s">
        <v>813</v>
      </c>
      <c r="M9">
        <f>AD14</f>
        <v>2615.3666666666663</v>
      </c>
      <c r="R9" s="173" t="s">
        <v>66</v>
      </c>
      <c r="S9" t="s">
        <v>68</v>
      </c>
      <c r="T9" t="s">
        <v>665</v>
      </c>
      <c r="U9" t="s">
        <v>68</v>
      </c>
      <c r="V9" t="s">
        <v>665</v>
      </c>
      <c r="W9" t="s">
        <v>68</v>
      </c>
      <c r="X9" t="s">
        <v>665</v>
      </c>
      <c r="Y9" t="s">
        <v>68</v>
      </c>
      <c r="Z9" t="s">
        <v>665</v>
      </c>
      <c r="AA9" t="s">
        <v>68</v>
      </c>
      <c r="AB9" t="s">
        <v>665</v>
      </c>
    </row>
    <row r="10" spans="12:30" ht="15" x14ac:dyDescent="0.25">
      <c r="L10" s="167" t="s">
        <v>17</v>
      </c>
      <c r="M10">
        <f>AD12</f>
        <v>2281</v>
      </c>
      <c r="R10" s="173" t="s">
        <v>812</v>
      </c>
      <c r="S10">
        <v>3160.5</v>
      </c>
      <c r="T10">
        <v>1</v>
      </c>
      <c r="U10">
        <v>3569.9</v>
      </c>
      <c r="V10">
        <v>1</v>
      </c>
      <c r="W10">
        <v>3459.2</v>
      </c>
      <c r="X10">
        <v>1</v>
      </c>
      <c r="Y10">
        <v>3670</v>
      </c>
      <c r="Z10">
        <v>1</v>
      </c>
      <c r="AA10">
        <v>3033.6</v>
      </c>
      <c r="AB10">
        <v>2</v>
      </c>
      <c r="AD10">
        <f>AVERAGE(S10,U10,W10)</f>
        <v>3396.5333333333328</v>
      </c>
    </row>
    <row r="11" spans="12:30" x14ac:dyDescent="0.25">
      <c r="L11" s="167" t="s">
        <v>18</v>
      </c>
      <c r="M11">
        <f>AD18</f>
        <v>1740.1000000000001</v>
      </c>
      <c r="R11" s="49"/>
    </row>
    <row r="12" spans="12:30" ht="15" x14ac:dyDescent="0.25">
      <c r="L12" s="167" t="s">
        <v>42</v>
      </c>
      <c r="M12">
        <f>AD16</f>
        <v>1425.8333333333333</v>
      </c>
      <c r="R12" s="173" t="s">
        <v>816</v>
      </c>
      <c r="S12">
        <v>2059.1</v>
      </c>
      <c r="T12">
        <v>2</v>
      </c>
      <c r="U12">
        <v>2353</v>
      </c>
      <c r="V12">
        <v>3</v>
      </c>
      <c r="W12">
        <v>2430.9</v>
      </c>
      <c r="X12">
        <v>4</v>
      </c>
      <c r="Y12">
        <v>2575.4</v>
      </c>
      <c r="Z12">
        <v>3</v>
      </c>
      <c r="AA12">
        <v>2695.4</v>
      </c>
      <c r="AB12">
        <v>3</v>
      </c>
      <c r="AD12">
        <f>AVERAGE(S12,U12,W12)</f>
        <v>2281</v>
      </c>
    </row>
    <row r="13" spans="12:30" x14ac:dyDescent="0.25">
      <c r="L13" s="167" t="s">
        <v>20</v>
      </c>
      <c r="M13">
        <f>AD20</f>
        <v>1275.7</v>
      </c>
      <c r="R13" s="49"/>
    </row>
    <row r="14" spans="12:30" ht="15" x14ac:dyDescent="0.25">
      <c r="L14" s="167" t="s">
        <v>21</v>
      </c>
      <c r="M14">
        <f>AD22</f>
        <v>943.73333333333323</v>
      </c>
      <c r="R14" s="173" t="s">
        <v>814</v>
      </c>
      <c r="S14">
        <v>2032.7</v>
      </c>
      <c r="T14">
        <v>3</v>
      </c>
      <c r="U14">
        <v>2638.7</v>
      </c>
      <c r="V14">
        <v>2</v>
      </c>
      <c r="W14">
        <v>3174.7</v>
      </c>
      <c r="X14">
        <v>3</v>
      </c>
      <c r="Y14">
        <v>3141.9</v>
      </c>
      <c r="Z14">
        <v>2</v>
      </c>
      <c r="AA14">
        <v>3046.7</v>
      </c>
      <c r="AB14">
        <v>1</v>
      </c>
      <c r="AD14">
        <f>AVERAGE(S14,U14,W14)</f>
        <v>2615.3666666666663</v>
      </c>
    </row>
    <row r="15" spans="12:30" x14ac:dyDescent="0.25">
      <c r="L15" s="211" t="s">
        <v>22</v>
      </c>
      <c r="M15">
        <f>AD24</f>
        <v>643.23333333333323</v>
      </c>
      <c r="R15" s="49"/>
    </row>
    <row r="16" spans="12:30" ht="15" x14ac:dyDescent="0.25">
      <c r="L16" s="167" t="s">
        <v>894</v>
      </c>
      <c r="M16">
        <f>AD26</f>
        <v>536.56666666666661</v>
      </c>
      <c r="R16" s="173" t="s">
        <v>817</v>
      </c>
      <c r="S16">
        <v>1241.2</v>
      </c>
      <c r="T16">
        <v>4</v>
      </c>
      <c r="U16">
        <v>1228.5999999999999</v>
      </c>
      <c r="V16">
        <v>5</v>
      </c>
      <c r="W16">
        <v>1807.7</v>
      </c>
      <c r="X16">
        <v>5</v>
      </c>
      <c r="Y16">
        <v>1340.8</v>
      </c>
      <c r="Z16">
        <v>5</v>
      </c>
      <c r="AA16">
        <v>1355.3</v>
      </c>
      <c r="AB16">
        <v>6</v>
      </c>
      <c r="AD16">
        <f>AVERAGE(S16,U16,W16)</f>
        <v>1425.8333333333333</v>
      </c>
    </row>
    <row r="17" spans="12:30" x14ac:dyDescent="0.25">
      <c r="L17" s="167" t="s">
        <v>24</v>
      </c>
      <c r="M17">
        <f>AD34</f>
        <v>468.5</v>
      </c>
      <c r="R17" s="49"/>
    </row>
    <row r="18" spans="12:30" ht="15" x14ac:dyDescent="0.25">
      <c r="L18" s="167" t="s">
        <v>895</v>
      </c>
      <c r="M18">
        <f>AD36</f>
        <v>395.5333333333333</v>
      </c>
      <c r="R18" s="173" t="s">
        <v>815</v>
      </c>
      <c r="S18">
        <v>1159.9000000000001</v>
      </c>
      <c r="T18">
        <v>5</v>
      </c>
      <c r="U18">
        <v>847.9</v>
      </c>
      <c r="V18">
        <v>7</v>
      </c>
      <c r="W18">
        <v>3212.5</v>
      </c>
      <c r="X18">
        <v>2</v>
      </c>
      <c r="Y18">
        <v>549.5</v>
      </c>
      <c r="Z18">
        <v>11</v>
      </c>
      <c r="AA18">
        <v>42</v>
      </c>
      <c r="AB18">
        <v>47</v>
      </c>
      <c r="AD18">
        <f>AVERAGE(S18,U18,W18)</f>
        <v>1740.1000000000001</v>
      </c>
    </row>
    <row r="19" spans="12:30" x14ac:dyDescent="0.25">
      <c r="R19" s="49"/>
    </row>
    <row r="20" spans="12:30" ht="15" x14ac:dyDescent="0.25">
      <c r="L20" s="167" t="s">
        <v>896</v>
      </c>
      <c r="M20">
        <f>AD46</f>
        <v>394.06666666666661</v>
      </c>
      <c r="R20" s="173" t="s">
        <v>830</v>
      </c>
      <c r="S20">
        <v>807.6</v>
      </c>
      <c r="T20">
        <v>6</v>
      </c>
      <c r="U20">
        <v>1677</v>
      </c>
      <c r="V20">
        <v>4</v>
      </c>
      <c r="W20">
        <v>1342.5</v>
      </c>
      <c r="X20">
        <v>6</v>
      </c>
      <c r="Y20">
        <v>1564.4</v>
      </c>
      <c r="Z20">
        <v>4</v>
      </c>
      <c r="AA20">
        <v>1563.9</v>
      </c>
      <c r="AB20">
        <v>4</v>
      </c>
      <c r="AD20">
        <f>AVERAGE(S20,U20,W20)</f>
        <v>1275.7</v>
      </c>
    </row>
    <row r="21" spans="12:30" x14ac:dyDescent="0.25">
      <c r="L21" s="167" t="s">
        <v>897</v>
      </c>
      <c r="M21">
        <f>AD44</f>
        <v>313.33333333333331</v>
      </c>
      <c r="R21" s="49"/>
    </row>
    <row r="22" spans="12:30" ht="15" x14ac:dyDescent="0.25">
      <c r="L22" s="167" t="s">
        <v>898</v>
      </c>
      <c r="M22">
        <f>AD42</f>
        <v>294.53333333333336</v>
      </c>
      <c r="R22" s="173" t="s">
        <v>819</v>
      </c>
      <c r="S22">
        <v>758.8</v>
      </c>
      <c r="T22">
        <v>7</v>
      </c>
      <c r="U22">
        <v>922.5</v>
      </c>
      <c r="V22">
        <v>6</v>
      </c>
      <c r="W22">
        <v>1149.9000000000001</v>
      </c>
      <c r="X22">
        <v>7</v>
      </c>
      <c r="Y22">
        <v>1246.4000000000001</v>
      </c>
      <c r="Z22">
        <v>6</v>
      </c>
      <c r="AA22">
        <v>1163.9000000000001</v>
      </c>
      <c r="AB22">
        <v>7</v>
      </c>
      <c r="AD22">
        <f>AVERAGE(S22,U22,W22)</f>
        <v>943.73333333333323</v>
      </c>
    </row>
    <row r="23" spans="12:30" x14ac:dyDescent="0.25">
      <c r="L23" s="167" t="s">
        <v>899</v>
      </c>
      <c r="R23" s="49"/>
    </row>
    <row r="24" spans="12:30" ht="15" x14ac:dyDescent="0.25">
      <c r="L24" s="167" t="s">
        <v>900</v>
      </c>
      <c r="R24" s="173" t="s">
        <v>820</v>
      </c>
      <c r="S24">
        <v>643.20000000000005</v>
      </c>
      <c r="T24">
        <v>8</v>
      </c>
      <c r="U24">
        <v>550.9</v>
      </c>
      <c r="V24">
        <v>9</v>
      </c>
      <c r="W24">
        <v>735.6</v>
      </c>
      <c r="X24">
        <v>9</v>
      </c>
      <c r="Y24">
        <v>821.2</v>
      </c>
      <c r="Z24">
        <v>9</v>
      </c>
      <c r="AA24">
        <v>746.5</v>
      </c>
      <c r="AB24">
        <v>9</v>
      </c>
      <c r="AD24">
        <f>AVERAGE(S24,U24,W24)</f>
        <v>643.23333333333323</v>
      </c>
    </row>
    <row r="25" spans="12:30" x14ac:dyDescent="0.25">
      <c r="R25" s="49"/>
    </row>
    <row r="26" spans="12:30" ht="15" x14ac:dyDescent="0.25">
      <c r="R26" s="173" t="s">
        <v>823</v>
      </c>
      <c r="S26">
        <v>539.4</v>
      </c>
      <c r="T26">
        <v>9</v>
      </c>
      <c r="U26">
        <v>675.4</v>
      </c>
      <c r="V26">
        <v>8</v>
      </c>
      <c r="W26">
        <v>394.9</v>
      </c>
      <c r="X26">
        <v>13</v>
      </c>
      <c r="Y26">
        <v>792.7</v>
      </c>
      <c r="Z26">
        <v>10</v>
      </c>
      <c r="AA26">
        <v>384.4</v>
      </c>
      <c r="AB26">
        <v>16</v>
      </c>
      <c r="AD26">
        <f>AVERAGE(S26,U26,W26)</f>
        <v>536.56666666666661</v>
      </c>
    </row>
    <row r="27" spans="12:30" x14ac:dyDescent="0.25">
      <c r="R27" s="49"/>
    </row>
    <row r="28" spans="12:30" ht="15" x14ac:dyDescent="0.25">
      <c r="R28" s="173" t="s">
        <v>829</v>
      </c>
      <c r="S28">
        <v>369.7</v>
      </c>
      <c r="T28">
        <v>10</v>
      </c>
      <c r="U28">
        <v>155.80000000000001</v>
      </c>
      <c r="V28">
        <v>19</v>
      </c>
      <c r="W28">
        <v>345.7</v>
      </c>
      <c r="X28">
        <v>17</v>
      </c>
      <c r="Y28">
        <v>520</v>
      </c>
      <c r="Z28">
        <v>13</v>
      </c>
      <c r="AA28">
        <v>268.7</v>
      </c>
      <c r="AB28">
        <v>22</v>
      </c>
      <c r="AD28">
        <f>AVERAGE(S28,U28,W28)</f>
        <v>290.40000000000003</v>
      </c>
    </row>
    <row r="29" spans="12:30" x14ac:dyDescent="0.25">
      <c r="R29" s="49"/>
    </row>
    <row r="30" spans="12:30" ht="15" x14ac:dyDescent="0.25">
      <c r="R30" s="173" t="s">
        <v>865</v>
      </c>
      <c r="S30">
        <v>367.1</v>
      </c>
      <c r="T30">
        <v>11</v>
      </c>
      <c r="U30">
        <v>0</v>
      </c>
      <c r="V30">
        <v>0</v>
      </c>
      <c r="W30">
        <v>0</v>
      </c>
      <c r="X30">
        <v>0</v>
      </c>
      <c r="Y30">
        <v>262.2</v>
      </c>
      <c r="Z30">
        <v>25</v>
      </c>
      <c r="AA30">
        <v>573.79999999999995</v>
      </c>
      <c r="AB30">
        <v>10</v>
      </c>
      <c r="AD30">
        <f>AVERAGE(S30,U30,W30)</f>
        <v>122.36666666666667</v>
      </c>
    </row>
    <row r="31" spans="12:30" x14ac:dyDescent="0.25">
      <c r="R31" s="49"/>
    </row>
    <row r="32" spans="12:30" ht="15" x14ac:dyDescent="0.25">
      <c r="R32" s="173" t="s">
        <v>822</v>
      </c>
      <c r="S32">
        <v>355.6</v>
      </c>
      <c r="T32">
        <v>12</v>
      </c>
      <c r="U32">
        <v>155.9</v>
      </c>
      <c r="V32">
        <v>18</v>
      </c>
      <c r="W32">
        <v>519.29999999999995</v>
      </c>
      <c r="X32">
        <v>12</v>
      </c>
      <c r="Y32">
        <v>448.7</v>
      </c>
      <c r="Z32">
        <v>16</v>
      </c>
      <c r="AA32">
        <v>222</v>
      </c>
      <c r="AB32">
        <v>25</v>
      </c>
      <c r="AD32">
        <f>AVERAGE(S32,U32,W32)</f>
        <v>343.59999999999997</v>
      </c>
    </row>
    <row r="33" spans="18:30" x14ac:dyDescent="0.25">
      <c r="R33" s="49"/>
    </row>
    <row r="34" spans="18:30" ht="15" x14ac:dyDescent="0.25">
      <c r="R34" s="173" t="s">
        <v>821</v>
      </c>
      <c r="S34">
        <v>335.4</v>
      </c>
      <c r="T34">
        <v>13</v>
      </c>
      <c r="U34">
        <v>122.1</v>
      </c>
      <c r="V34">
        <v>23</v>
      </c>
      <c r="W34">
        <v>948</v>
      </c>
      <c r="X34">
        <v>8</v>
      </c>
      <c r="Y34">
        <v>1061.9000000000001</v>
      </c>
      <c r="Z34">
        <v>7</v>
      </c>
      <c r="AA34">
        <v>1381.7</v>
      </c>
      <c r="AB34">
        <v>5</v>
      </c>
      <c r="AD34">
        <f>AVERAGE(S34,U34,W34)</f>
        <v>468.5</v>
      </c>
    </row>
    <row r="35" spans="18:30" x14ac:dyDescent="0.25">
      <c r="R35" s="49"/>
    </row>
    <row r="36" spans="18:30" ht="15" x14ac:dyDescent="0.25">
      <c r="R36" s="173" t="s">
        <v>828</v>
      </c>
      <c r="S36">
        <v>322</v>
      </c>
      <c r="T36">
        <v>14</v>
      </c>
      <c r="U36">
        <v>263.39999999999998</v>
      </c>
      <c r="V36">
        <v>15</v>
      </c>
      <c r="W36">
        <v>601.20000000000005</v>
      </c>
      <c r="X36">
        <v>10</v>
      </c>
      <c r="Y36">
        <v>913.7</v>
      </c>
      <c r="Z36">
        <v>8</v>
      </c>
      <c r="AA36">
        <v>528.1</v>
      </c>
      <c r="AB36">
        <v>12</v>
      </c>
      <c r="AD36">
        <f>AVERAGE(S36,U36,W36)</f>
        <v>395.5333333333333</v>
      </c>
    </row>
    <row r="37" spans="18:30" x14ac:dyDescent="0.25">
      <c r="R37" s="49"/>
    </row>
    <row r="38" spans="18:30" ht="15" x14ac:dyDescent="0.25">
      <c r="R38" s="173" t="s">
        <v>824</v>
      </c>
      <c r="S38">
        <v>321.5</v>
      </c>
      <c r="T38">
        <v>15</v>
      </c>
      <c r="U38">
        <v>272</v>
      </c>
      <c r="V38">
        <v>14</v>
      </c>
      <c r="W38">
        <v>257.8</v>
      </c>
      <c r="X38">
        <v>20</v>
      </c>
      <c r="Y38">
        <v>281.3</v>
      </c>
      <c r="Z38">
        <v>22</v>
      </c>
      <c r="AA38">
        <v>282.39999999999998</v>
      </c>
      <c r="AB38">
        <v>19</v>
      </c>
      <c r="AD38">
        <f>AVERAGE(S38,U38,W38)</f>
        <v>283.76666666666665</v>
      </c>
    </row>
    <row r="39" spans="18:30" x14ac:dyDescent="0.25">
      <c r="R39" s="49"/>
    </row>
    <row r="40" spans="18:30" ht="15" x14ac:dyDescent="0.25">
      <c r="R40" s="173" t="s">
        <v>825</v>
      </c>
      <c r="S40">
        <v>309.39999999999998</v>
      </c>
      <c r="T40">
        <v>16</v>
      </c>
      <c r="U40">
        <v>85.4</v>
      </c>
      <c r="V40">
        <v>28</v>
      </c>
      <c r="W40">
        <v>383</v>
      </c>
      <c r="X40">
        <v>14</v>
      </c>
      <c r="Y40">
        <v>396.5</v>
      </c>
      <c r="Z40">
        <v>17</v>
      </c>
      <c r="AA40">
        <v>281.60000000000002</v>
      </c>
      <c r="AB40">
        <v>20</v>
      </c>
      <c r="AD40">
        <f>AVERAGE(S40,U40,W40)</f>
        <v>259.26666666666665</v>
      </c>
    </row>
    <row r="41" spans="18:30" x14ac:dyDescent="0.25">
      <c r="R41" s="49"/>
    </row>
    <row r="42" spans="18:30" ht="15" x14ac:dyDescent="0.25">
      <c r="R42" s="173" t="s">
        <v>827</v>
      </c>
      <c r="S42">
        <v>304.60000000000002</v>
      </c>
      <c r="T42">
        <v>17</v>
      </c>
      <c r="U42">
        <v>295.8</v>
      </c>
      <c r="V42">
        <v>13</v>
      </c>
      <c r="W42">
        <v>283.2</v>
      </c>
      <c r="X42">
        <v>19</v>
      </c>
      <c r="Y42">
        <v>297.3</v>
      </c>
      <c r="Z42">
        <v>21</v>
      </c>
      <c r="AA42">
        <v>292.60000000000002</v>
      </c>
      <c r="AB42">
        <v>18</v>
      </c>
      <c r="AD42">
        <f>AVERAGE(S42,U42,W42)</f>
        <v>294.53333333333336</v>
      </c>
    </row>
    <row r="43" spans="18:30" x14ac:dyDescent="0.25">
      <c r="R43" s="49"/>
    </row>
    <row r="44" spans="18:30" ht="15" x14ac:dyDescent="0.25">
      <c r="R44" s="173" t="s">
        <v>836</v>
      </c>
      <c r="S44">
        <v>282.10000000000002</v>
      </c>
      <c r="T44">
        <v>18</v>
      </c>
      <c r="U44">
        <v>95.7</v>
      </c>
      <c r="V44">
        <v>27</v>
      </c>
      <c r="W44">
        <v>562.20000000000005</v>
      </c>
      <c r="X44">
        <v>11</v>
      </c>
      <c r="Y44">
        <v>518</v>
      </c>
      <c r="Z44">
        <v>14</v>
      </c>
      <c r="AA44">
        <v>267.60000000000002</v>
      </c>
      <c r="AB44">
        <v>23</v>
      </c>
      <c r="AD44">
        <f>AVERAGE(S44,U44,W44)</f>
        <v>313.33333333333331</v>
      </c>
    </row>
    <row r="45" spans="18:30" x14ac:dyDescent="0.25">
      <c r="R45" s="49"/>
    </row>
    <row r="46" spans="18:30" ht="15" x14ac:dyDescent="0.25">
      <c r="R46" s="173" t="s">
        <v>833</v>
      </c>
      <c r="S46">
        <v>265.5</v>
      </c>
      <c r="T46">
        <v>19</v>
      </c>
      <c r="U46">
        <v>549.29999999999995</v>
      </c>
      <c r="V46">
        <v>10</v>
      </c>
      <c r="W46">
        <v>367.4</v>
      </c>
      <c r="X46">
        <v>15</v>
      </c>
      <c r="Y46">
        <v>539.29999999999995</v>
      </c>
      <c r="Z46">
        <v>12</v>
      </c>
      <c r="AA46">
        <v>544.20000000000005</v>
      </c>
      <c r="AB46">
        <v>11</v>
      </c>
      <c r="AD46">
        <f>AVERAGE(S46,U46,W46)</f>
        <v>394.06666666666661</v>
      </c>
    </row>
    <row r="47" spans="18:30" x14ac:dyDescent="0.25">
      <c r="R47" s="49"/>
    </row>
    <row r="48" spans="18:30" ht="15" x14ac:dyDescent="0.25">
      <c r="R48" s="173" t="s">
        <v>831</v>
      </c>
      <c r="S48">
        <v>194.2</v>
      </c>
      <c r="T48">
        <v>20</v>
      </c>
      <c r="U48">
        <v>328.9</v>
      </c>
      <c r="V48">
        <v>11</v>
      </c>
      <c r="W48">
        <v>193</v>
      </c>
      <c r="X48">
        <v>22</v>
      </c>
      <c r="Y48">
        <v>141.5</v>
      </c>
      <c r="Z48">
        <v>28</v>
      </c>
      <c r="AA48">
        <v>190.4</v>
      </c>
      <c r="AB48">
        <v>26</v>
      </c>
      <c r="AD48">
        <f>AVERAGE(S48,U48,W48)</f>
        <v>238.69999999999996</v>
      </c>
    </row>
    <row r="49" spans="18:30" x14ac:dyDescent="0.25">
      <c r="R49" s="49"/>
    </row>
    <row r="50" spans="18:30" ht="15" x14ac:dyDescent="0.25">
      <c r="R50" s="173" t="s">
        <v>842</v>
      </c>
      <c r="S50">
        <v>180.5</v>
      </c>
      <c r="T50">
        <v>21</v>
      </c>
      <c r="U50">
        <v>0</v>
      </c>
      <c r="V50">
        <v>0</v>
      </c>
      <c r="W50">
        <v>0</v>
      </c>
      <c r="X50">
        <v>0</v>
      </c>
      <c r="Y50">
        <v>101.2</v>
      </c>
      <c r="Z50">
        <v>31</v>
      </c>
      <c r="AA50">
        <v>820.9</v>
      </c>
      <c r="AB50">
        <v>8</v>
      </c>
      <c r="AD50">
        <f>AVERAGE(S50,U50,W50)</f>
        <v>60.166666666666664</v>
      </c>
    </row>
    <row r="51" spans="18:30" x14ac:dyDescent="0.25">
      <c r="R51" s="49"/>
    </row>
    <row r="52" spans="18:30" ht="15" x14ac:dyDescent="0.25">
      <c r="R52" s="173" t="s">
        <v>826</v>
      </c>
      <c r="S52">
        <v>164.8</v>
      </c>
      <c r="T52">
        <v>22</v>
      </c>
      <c r="U52">
        <v>33.9</v>
      </c>
      <c r="V52">
        <v>33</v>
      </c>
      <c r="W52">
        <v>145</v>
      </c>
      <c r="X52">
        <v>27</v>
      </c>
      <c r="Y52">
        <v>472.4</v>
      </c>
      <c r="Z52">
        <v>15</v>
      </c>
      <c r="AA52">
        <v>262.2</v>
      </c>
      <c r="AB52">
        <v>24</v>
      </c>
      <c r="AD52">
        <f>AVERAGE(S52,U52,W52)</f>
        <v>114.56666666666668</v>
      </c>
    </row>
    <row r="53" spans="18:30" x14ac:dyDescent="0.25">
      <c r="R53" s="49"/>
    </row>
    <row r="54" spans="18:30" ht="15" x14ac:dyDescent="0.25">
      <c r="R54" s="173" t="s">
        <v>832</v>
      </c>
      <c r="S54">
        <v>163.6</v>
      </c>
      <c r="T54">
        <v>23</v>
      </c>
      <c r="U54">
        <v>300.89999999999998</v>
      </c>
      <c r="V54">
        <v>12</v>
      </c>
      <c r="W54">
        <v>163.5</v>
      </c>
      <c r="X54">
        <v>25</v>
      </c>
      <c r="Y54">
        <v>278.2</v>
      </c>
      <c r="Z54">
        <v>23</v>
      </c>
      <c r="AA54">
        <v>367.4</v>
      </c>
      <c r="AB54">
        <v>17</v>
      </c>
      <c r="AD54">
        <f>AVERAGE(S54,U54,W54)</f>
        <v>209.33333333333334</v>
      </c>
    </row>
    <row r="55" spans="18:30" x14ac:dyDescent="0.25">
      <c r="R55" s="49"/>
    </row>
    <row r="56" spans="18:30" ht="15" x14ac:dyDescent="0.25">
      <c r="R56" s="173" t="s">
        <v>837</v>
      </c>
      <c r="S56">
        <v>160.4</v>
      </c>
      <c r="T56">
        <v>24</v>
      </c>
      <c r="U56">
        <v>151.19999999999999</v>
      </c>
      <c r="V56">
        <v>20</v>
      </c>
      <c r="W56">
        <v>179.4</v>
      </c>
      <c r="X56">
        <v>24</v>
      </c>
      <c r="Y56">
        <v>182.7</v>
      </c>
      <c r="Z56">
        <v>26</v>
      </c>
      <c r="AA56">
        <v>162.4</v>
      </c>
      <c r="AB56">
        <v>27</v>
      </c>
    </row>
    <row r="57" spans="18:30" x14ac:dyDescent="0.25">
      <c r="R57" s="49"/>
    </row>
    <row r="58" spans="18:30" ht="15" x14ac:dyDescent="0.25">
      <c r="R58" s="173" t="s">
        <v>834</v>
      </c>
      <c r="S58">
        <v>157.5</v>
      </c>
      <c r="T58">
        <v>25</v>
      </c>
      <c r="U58">
        <v>0</v>
      </c>
      <c r="V58">
        <v>0</v>
      </c>
      <c r="W58">
        <v>347</v>
      </c>
      <c r="X58">
        <v>16</v>
      </c>
      <c r="Y58">
        <v>332.3</v>
      </c>
      <c r="Z58">
        <v>19</v>
      </c>
      <c r="AA58">
        <v>444.7</v>
      </c>
      <c r="AB58">
        <v>13</v>
      </c>
    </row>
    <row r="59" spans="18:30" x14ac:dyDescent="0.25">
      <c r="R59" s="49"/>
    </row>
    <row r="60" spans="18:30" ht="15" x14ac:dyDescent="0.25">
      <c r="R60" s="173" t="s">
        <v>840</v>
      </c>
      <c r="S60">
        <v>137.5</v>
      </c>
      <c r="T60">
        <v>26</v>
      </c>
      <c r="U60">
        <v>123.1</v>
      </c>
      <c r="V60">
        <v>22</v>
      </c>
      <c r="W60">
        <v>151.4</v>
      </c>
      <c r="X60">
        <v>26</v>
      </c>
      <c r="Y60">
        <v>146.4</v>
      </c>
      <c r="Z60">
        <v>27</v>
      </c>
      <c r="AA60">
        <v>144.30000000000001</v>
      </c>
      <c r="AB60">
        <v>30</v>
      </c>
    </row>
    <row r="61" spans="18:30" x14ac:dyDescent="0.25">
      <c r="R61" s="49"/>
    </row>
    <row r="62" spans="18:30" ht="15" x14ac:dyDescent="0.25">
      <c r="R62" s="173" t="s">
        <v>845</v>
      </c>
      <c r="S62">
        <v>122.6</v>
      </c>
      <c r="T62">
        <v>27</v>
      </c>
      <c r="U62">
        <v>228.2</v>
      </c>
      <c r="V62">
        <v>16</v>
      </c>
      <c r="W62">
        <v>184</v>
      </c>
      <c r="X62">
        <v>23</v>
      </c>
      <c r="Y62">
        <v>265.3</v>
      </c>
      <c r="Z62">
        <v>24</v>
      </c>
      <c r="AA62">
        <v>270.2</v>
      </c>
      <c r="AB62">
        <v>21</v>
      </c>
    </row>
    <row r="63" spans="18:30" x14ac:dyDescent="0.25">
      <c r="R63" s="49"/>
    </row>
    <row r="64" spans="18:30" ht="15" x14ac:dyDescent="0.25">
      <c r="R64" s="173" t="s">
        <v>849</v>
      </c>
      <c r="S64">
        <v>115.7</v>
      </c>
      <c r="T64">
        <v>28</v>
      </c>
      <c r="U64">
        <v>109.6</v>
      </c>
      <c r="V64">
        <v>26</v>
      </c>
      <c r="W64">
        <v>75.3</v>
      </c>
      <c r="X64">
        <v>32</v>
      </c>
      <c r="Y64">
        <v>98.1</v>
      </c>
      <c r="Z64">
        <v>32</v>
      </c>
      <c r="AA64">
        <v>130.80000000000001</v>
      </c>
      <c r="AB64">
        <v>32</v>
      </c>
    </row>
    <row r="65" spans="18:28" x14ac:dyDescent="0.25">
      <c r="R65" s="49"/>
    </row>
    <row r="66" spans="18:28" ht="15" x14ac:dyDescent="0.25">
      <c r="R66" s="173" t="s">
        <v>843</v>
      </c>
      <c r="S66">
        <v>75.5</v>
      </c>
      <c r="T66">
        <v>29</v>
      </c>
      <c r="U66">
        <v>110.3</v>
      </c>
      <c r="V66">
        <v>24</v>
      </c>
      <c r="W66">
        <v>66.2</v>
      </c>
      <c r="X66">
        <v>34</v>
      </c>
      <c r="Y66">
        <v>92.5</v>
      </c>
      <c r="Z66">
        <v>33</v>
      </c>
      <c r="AA66">
        <v>86.5</v>
      </c>
      <c r="AB66">
        <v>38</v>
      </c>
    </row>
    <row r="67" spans="18:28" x14ac:dyDescent="0.25">
      <c r="R67" s="49"/>
    </row>
    <row r="68" spans="18:28" ht="15" x14ac:dyDescent="0.25">
      <c r="R68" s="173" t="s">
        <v>844</v>
      </c>
      <c r="S68">
        <v>70.2</v>
      </c>
      <c r="T68">
        <v>30</v>
      </c>
      <c r="U68">
        <v>109.6</v>
      </c>
      <c r="V68">
        <v>25</v>
      </c>
      <c r="W68">
        <v>19.5</v>
      </c>
      <c r="X68">
        <v>41</v>
      </c>
      <c r="Y68">
        <v>18</v>
      </c>
      <c r="Z68">
        <v>51</v>
      </c>
      <c r="AA68">
        <v>12</v>
      </c>
      <c r="AB68">
        <v>60</v>
      </c>
    </row>
    <row r="69" spans="18:28" x14ac:dyDescent="0.25">
      <c r="R69" s="49"/>
    </row>
    <row r="70" spans="18:28" ht="15" x14ac:dyDescent="0.25">
      <c r="R70" s="173" t="s">
        <v>838</v>
      </c>
      <c r="S70">
        <v>64.8</v>
      </c>
      <c r="T70">
        <v>31</v>
      </c>
      <c r="U70">
        <v>123.7</v>
      </c>
      <c r="V70">
        <v>21</v>
      </c>
      <c r="W70">
        <v>305.5</v>
      </c>
      <c r="X70">
        <v>18</v>
      </c>
      <c r="Y70">
        <v>329.5</v>
      </c>
      <c r="Z70">
        <v>20</v>
      </c>
      <c r="AA70">
        <v>441.8</v>
      </c>
      <c r="AB70">
        <v>14</v>
      </c>
    </row>
    <row r="71" spans="18:28" x14ac:dyDescent="0.25">
      <c r="R71" s="49"/>
    </row>
    <row r="72" spans="18:28" ht="15" x14ac:dyDescent="0.25">
      <c r="R72" s="173" t="s">
        <v>866</v>
      </c>
      <c r="S72">
        <v>55.6</v>
      </c>
      <c r="T72">
        <v>32</v>
      </c>
      <c r="U72">
        <v>0</v>
      </c>
      <c r="V72">
        <v>0</v>
      </c>
      <c r="W72">
        <v>19.399999999999999</v>
      </c>
      <c r="X72">
        <v>42</v>
      </c>
      <c r="Y72">
        <v>42.1</v>
      </c>
      <c r="Z72">
        <v>39</v>
      </c>
      <c r="AA72">
        <v>0</v>
      </c>
      <c r="AB72">
        <v>0</v>
      </c>
    </row>
    <row r="73" spans="18:28" x14ac:dyDescent="0.25">
      <c r="R73" s="49"/>
    </row>
    <row r="74" spans="18:28" ht="15" x14ac:dyDescent="0.25">
      <c r="R74" s="173" t="s">
        <v>847</v>
      </c>
      <c r="S74">
        <v>48.3</v>
      </c>
      <c r="T74">
        <v>33</v>
      </c>
      <c r="U74">
        <v>10.5</v>
      </c>
      <c r="V74">
        <v>43</v>
      </c>
      <c r="W74">
        <v>103</v>
      </c>
      <c r="X74">
        <v>29</v>
      </c>
      <c r="Y74">
        <v>90.8</v>
      </c>
      <c r="Z74">
        <v>34</v>
      </c>
      <c r="AA74">
        <v>65.5</v>
      </c>
      <c r="AB74">
        <v>39</v>
      </c>
    </row>
    <row r="75" spans="18:28" x14ac:dyDescent="0.25">
      <c r="R75" s="49"/>
    </row>
    <row r="76" spans="18:28" ht="15" x14ac:dyDescent="0.25">
      <c r="R76" s="173" t="s">
        <v>867</v>
      </c>
      <c r="S76">
        <v>46.6</v>
      </c>
      <c r="T76">
        <v>34</v>
      </c>
      <c r="U76">
        <v>29</v>
      </c>
      <c r="V76">
        <v>35</v>
      </c>
      <c r="W76">
        <v>0</v>
      </c>
      <c r="X76">
        <v>0</v>
      </c>
      <c r="Y76">
        <v>18.600000000000001</v>
      </c>
      <c r="Z76">
        <v>50</v>
      </c>
      <c r="AA76">
        <v>53.5</v>
      </c>
      <c r="AB76">
        <v>44</v>
      </c>
    </row>
    <row r="77" spans="18:28" x14ac:dyDescent="0.25">
      <c r="R77" s="49"/>
    </row>
    <row r="78" spans="18:28" ht="15" x14ac:dyDescent="0.25">
      <c r="R78" s="173" t="s">
        <v>848</v>
      </c>
      <c r="S78">
        <v>46.5</v>
      </c>
      <c r="T78">
        <v>35</v>
      </c>
      <c r="U78">
        <v>43.1</v>
      </c>
      <c r="V78">
        <v>32</v>
      </c>
      <c r="W78">
        <v>84.1</v>
      </c>
      <c r="X78">
        <v>30</v>
      </c>
      <c r="Y78">
        <v>62.7</v>
      </c>
      <c r="Z78">
        <v>36</v>
      </c>
      <c r="AA78">
        <v>90.9</v>
      </c>
      <c r="AB78">
        <v>37</v>
      </c>
    </row>
    <row r="79" spans="18:28" x14ac:dyDescent="0.25">
      <c r="R79" s="49"/>
    </row>
    <row r="80" spans="18:28" ht="15" x14ac:dyDescent="0.25">
      <c r="R80" s="173" t="s">
        <v>850</v>
      </c>
      <c r="S80">
        <v>42.3</v>
      </c>
      <c r="T80">
        <v>36</v>
      </c>
      <c r="U80">
        <v>44.4</v>
      </c>
      <c r="V80">
        <v>30</v>
      </c>
      <c r="W80">
        <v>38.200000000000003</v>
      </c>
      <c r="X80">
        <v>36</v>
      </c>
      <c r="Y80">
        <v>31.9</v>
      </c>
      <c r="Z80">
        <v>45</v>
      </c>
      <c r="AA80">
        <v>39.9</v>
      </c>
      <c r="AB80">
        <v>49</v>
      </c>
    </row>
    <row r="81" spans="18:28" x14ac:dyDescent="0.25">
      <c r="R81" s="49"/>
    </row>
    <row r="82" spans="18:28" ht="15" x14ac:dyDescent="0.25">
      <c r="R82" s="173" t="s">
        <v>852</v>
      </c>
      <c r="S82">
        <v>35.1</v>
      </c>
      <c r="T82">
        <v>37</v>
      </c>
      <c r="U82">
        <v>19.3</v>
      </c>
      <c r="V82">
        <v>37</v>
      </c>
      <c r="W82">
        <v>34.9</v>
      </c>
      <c r="X82">
        <v>37</v>
      </c>
      <c r="Y82">
        <v>80.3</v>
      </c>
      <c r="Z82">
        <v>35</v>
      </c>
      <c r="AA82">
        <v>152.4</v>
      </c>
      <c r="AB82">
        <v>29</v>
      </c>
    </row>
    <row r="83" spans="18:28" x14ac:dyDescent="0.25">
      <c r="R83" s="49"/>
    </row>
    <row r="84" spans="18:28" ht="15" x14ac:dyDescent="0.25">
      <c r="R84" s="173" t="s">
        <v>839</v>
      </c>
      <c r="S84">
        <v>33.4</v>
      </c>
      <c r="T84">
        <v>38</v>
      </c>
      <c r="U84">
        <v>183.3</v>
      </c>
      <c r="V84">
        <v>17</v>
      </c>
      <c r="W84">
        <v>70.099999999999994</v>
      </c>
      <c r="X84">
        <v>33</v>
      </c>
      <c r="Y84">
        <v>130.80000000000001</v>
      </c>
      <c r="Z84">
        <v>30</v>
      </c>
      <c r="AA84">
        <v>117.4</v>
      </c>
      <c r="AB84">
        <v>34</v>
      </c>
    </row>
    <row r="85" spans="18:28" x14ac:dyDescent="0.25">
      <c r="R85" s="49"/>
    </row>
    <row r="86" spans="18:28" ht="15" x14ac:dyDescent="0.25">
      <c r="R86" s="173" t="s">
        <v>851</v>
      </c>
      <c r="S86">
        <v>31.9</v>
      </c>
      <c r="T86">
        <v>39</v>
      </c>
      <c r="U86">
        <v>0</v>
      </c>
      <c r="V86">
        <v>0</v>
      </c>
      <c r="W86">
        <v>0</v>
      </c>
      <c r="X86">
        <v>0</v>
      </c>
      <c r="Y86">
        <v>32.200000000000003</v>
      </c>
      <c r="Z86">
        <v>43</v>
      </c>
      <c r="AA86">
        <v>0</v>
      </c>
      <c r="AB86">
        <v>0</v>
      </c>
    </row>
    <row r="87" spans="18:28" x14ac:dyDescent="0.25">
      <c r="R87" s="49"/>
    </row>
    <row r="88" spans="18:28" ht="15" x14ac:dyDescent="0.25">
      <c r="R88" s="173" t="s">
        <v>860</v>
      </c>
      <c r="S88">
        <v>31.1</v>
      </c>
      <c r="T88">
        <v>40</v>
      </c>
      <c r="U88">
        <v>32.799999999999997</v>
      </c>
      <c r="V88">
        <v>34</v>
      </c>
      <c r="W88">
        <v>22.1</v>
      </c>
      <c r="X88">
        <v>40</v>
      </c>
      <c r="Y88">
        <v>34.1</v>
      </c>
      <c r="Z88">
        <v>42</v>
      </c>
      <c r="AA88">
        <v>37.700000000000003</v>
      </c>
      <c r="AB88">
        <v>50</v>
      </c>
    </row>
    <row r="89" spans="18:28" x14ac:dyDescent="0.25">
      <c r="R89" s="49"/>
    </row>
    <row r="90" spans="18:28" ht="15" x14ac:dyDescent="0.25">
      <c r="R90" s="173" t="s">
        <v>862</v>
      </c>
      <c r="S90">
        <v>29</v>
      </c>
      <c r="T90">
        <v>41</v>
      </c>
      <c r="U90">
        <v>44</v>
      </c>
      <c r="V90">
        <v>31</v>
      </c>
      <c r="W90">
        <v>14.4</v>
      </c>
      <c r="X90">
        <v>45</v>
      </c>
      <c r="Y90">
        <v>38.799999999999997</v>
      </c>
      <c r="Z90">
        <v>41</v>
      </c>
      <c r="AA90">
        <v>34</v>
      </c>
      <c r="AB90">
        <v>52</v>
      </c>
    </row>
    <row r="91" spans="18:28" x14ac:dyDescent="0.25">
      <c r="R91" s="49"/>
    </row>
    <row r="92" spans="18:28" ht="15" x14ac:dyDescent="0.25">
      <c r="R92" s="173" t="s">
        <v>856</v>
      </c>
      <c r="S92">
        <v>22.3</v>
      </c>
      <c r="T92">
        <v>42</v>
      </c>
      <c r="U92">
        <v>13.4</v>
      </c>
      <c r="V92">
        <v>41</v>
      </c>
      <c r="W92">
        <v>14.2</v>
      </c>
      <c r="X92">
        <v>46</v>
      </c>
      <c r="Y92">
        <v>12.9</v>
      </c>
      <c r="Z92">
        <v>54</v>
      </c>
      <c r="AA92">
        <v>19.8</v>
      </c>
      <c r="AB92">
        <v>57</v>
      </c>
    </row>
    <row r="93" spans="18:28" x14ac:dyDescent="0.25">
      <c r="R93" s="49"/>
    </row>
    <row r="94" spans="18:28" ht="15" x14ac:dyDescent="0.25">
      <c r="R94" s="173" t="s">
        <v>868</v>
      </c>
      <c r="S94">
        <v>22</v>
      </c>
      <c r="T94">
        <v>43</v>
      </c>
      <c r="U94">
        <v>0</v>
      </c>
      <c r="V94">
        <v>0</v>
      </c>
      <c r="W94">
        <v>57.6</v>
      </c>
      <c r="X94">
        <v>35</v>
      </c>
      <c r="Y94">
        <v>4.5</v>
      </c>
      <c r="Z94">
        <v>58</v>
      </c>
      <c r="AA94">
        <v>34.5</v>
      </c>
      <c r="AB94">
        <v>51</v>
      </c>
    </row>
    <row r="95" spans="18:28" x14ac:dyDescent="0.25">
      <c r="R95" s="49"/>
    </row>
    <row r="96" spans="18:28" ht="15" x14ac:dyDescent="0.25">
      <c r="R96" s="173" t="s">
        <v>854</v>
      </c>
      <c r="S96">
        <v>19.8</v>
      </c>
      <c r="T96">
        <v>44</v>
      </c>
      <c r="U96">
        <v>13.7</v>
      </c>
      <c r="V96">
        <v>40</v>
      </c>
      <c r="W96">
        <v>16.8</v>
      </c>
      <c r="X96">
        <v>44</v>
      </c>
      <c r="Y96">
        <v>15.3</v>
      </c>
      <c r="Z96">
        <v>52</v>
      </c>
      <c r="AA96">
        <v>16</v>
      </c>
      <c r="AB96">
        <v>58</v>
      </c>
    </row>
    <row r="97" spans="18:28" x14ac:dyDescent="0.25">
      <c r="R97" s="49"/>
    </row>
    <row r="98" spans="18:28" ht="15" x14ac:dyDescent="0.25">
      <c r="R98" s="173" t="s">
        <v>846</v>
      </c>
      <c r="S98">
        <v>19.100000000000001</v>
      </c>
      <c r="T98">
        <v>45</v>
      </c>
      <c r="U98">
        <v>19.2</v>
      </c>
      <c r="V98">
        <v>38</v>
      </c>
      <c r="W98">
        <v>30.5</v>
      </c>
      <c r="X98">
        <v>39</v>
      </c>
      <c r="Y98">
        <v>6.4</v>
      </c>
      <c r="Z98">
        <v>56</v>
      </c>
      <c r="AA98">
        <v>21.8</v>
      </c>
      <c r="AB98">
        <v>54</v>
      </c>
    </row>
    <row r="99" spans="18:28" x14ac:dyDescent="0.25">
      <c r="R99" s="49"/>
    </row>
    <row r="100" spans="18:28" ht="15" x14ac:dyDescent="0.25">
      <c r="R100" s="173" t="s">
        <v>841</v>
      </c>
      <c r="S100">
        <v>11.3</v>
      </c>
      <c r="T100">
        <v>46</v>
      </c>
      <c r="U100">
        <v>66.7</v>
      </c>
      <c r="V100">
        <v>29</v>
      </c>
      <c r="W100">
        <v>78.900000000000006</v>
      </c>
      <c r="X100">
        <v>31</v>
      </c>
      <c r="Y100">
        <v>50.9</v>
      </c>
      <c r="Z100">
        <v>38</v>
      </c>
      <c r="AA100">
        <v>102.7</v>
      </c>
      <c r="AB100">
        <v>36</v>
      </c>
    </row>
    <row r="101" spans="18:28" x14ac:dyDescent="0.25">
      <c r="R101" s="49"/>
    </row>
    <row r="102" spans="18:28" ht="15" x14ac:dyDescent="0.25">
      <c r="R102" s="173" t="s">
        <v>857</v>
      </c>
      <c r="S102">
        <v>9.4</v>
      </c>
      <c r="T102">
        <v>47</v>
      </c>
      <c r="U102">
        <v>0</v>
      </c>
      <c r="V102">
        <v>0</v>
      </c>
      <c r="W102">
        <v>0</v>
      </c>
      <c r="X102">
        <v>0</v>
      </c>
      <c r="Y102">
        <v>25.3</v>
      </c>
      <c r="Z102">
        <v>46</v>
      </c>
      <c r="AA102">
        <v>130</v>
      </c>
      <c r="AB102">
        <v>33</v>
      </c>
    </row>
    <row r="103" spans="18:28" x14ac:dyDescent="0.25">
      <c r="R103" s="49"/>
    </row>
    <row r="104" spans="18:28" ht="15" x14ac:dyDescent="0.25">
      <c r="R104" s="173" t="s">
        <v>869</v>
      </c>
      <c r="S104">
        <v>3.9</v>
      </c>
      <c r="T104">
        <v>48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</row>
    <row r="105" spans="18:28" x14ac:dyDescent="0.25">
      <c r="R105" s="49"/>
    </row>
    <row r="106" spans="18:28" ht="15" x14ac:dyDescent="0.25">
      <c r="R106" s="173" t="s">
        <v>861</v>
      </c>
      <c r="S106">
        <v>3.1</v>
      </c>
      <c r="T106">
        <v>49</v>
      </c>
      <c r="U106">
        <v>2.7</v>
      </c>
      <c r="V106">
        <v>46</v>
      </c>
      <c r="W106">
        <v>2.5</v>
      </c>
      <c r="X106">
        <v>49</v>
      </c>
      <c r="Y106">
        <v>5</v>
      </c>
      <c r="Z106">
        <v>57</v>
      </c>
      <c r="AA106">
        <v>4.0999999999999996</v>
      </c>
      <c r="AB106">
        <v>64</v>
      </c>
    </row>
    <row r="107" spans="18:28" x14ac:dyDescent="0.25">
      <c r="R107" s="49"/>
    </row>
    <row r="108" spans="18:28" ht="15" x14ac:dyDescent="0.25">
      <c r="R108" s="173" t="s">
        <v>858</v>
      </c>
      <c r="S108">
        <v>2.7</v>
      </c>
      <c r="T108">
        <v>50</v>
      </c>
      <c r="U108">
        <v>13.2</v>
      </c>
      <c r="V108">
        <v>42</v>
      </c>
      <c r="W108">
        <v>0</v>
      </c>
      <c r="X108">
        <v>0</v>
      </c>
      <c r="Y108">
        <v>11.2</v>
      </c>
      <c r="Z108">
        <v>55</v>
      </c>
      <c r="AA108">
        <v>158.5</v>
      </c>
      <c r="AB108">
        <v>28</v>
      </c>
    </row>
    <row r="109" spans="18:28" x14ac:dyDescent="0.25">
      <c r="R109" s="49"/>
    </row>
    <row r="110" spans="18:28" ht="15" x14ac:dyDescent="0.25">
      <c r="R110" s="173" t="s">
        <v>863</v>
      </c>
      <c r="S110">
        <v>2.4</v>
      </c>
      <c r="T110">
        <v>51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4.4000000000000004</v>
      </c>
      <c r="AB110">
        <v>63</v>
      </c>
    </row>
    <row r="111" spans="18:28" x14ac:dyDescent="0.25">
      <c r="R111" s="49"/>
    </row>
    <row r="112" spans="18:28" ht="15" x14ac:dyDescent="0.25">
      <c r="R112" s="173" t="s">
        <v>870</v>
      </c>
      <c r="S112">
        <v>0.7</v>
      </c>
      <c r="T112">
        <v>52</v>
      </c>
      <c r="U112">
        <v>16.5</v>
      </c>
      <c r="V112">
        <v>39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</row>
    <row r="113" spans="18:28" x14ac:dyDescent="0.25">
      <c r="R113" s="49"/>
    </row>
    <row r="114" spans="18:28" ht="15" x14ac:dyDescent="0.25">
      <c r="R114" s="173" t="s">
        <v>871</v>
      </c>
      <c r="S114">
        <v>0</v>
      </c>
      <c r="T114">
        <v>0</v>
      </c>
      <c r="U114">
        <v>23</v>
      </c>
      <c r="V114">
        <v>36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</row>
    <row r="115" spans="18:28" x14ac:dyDescent="0.25">
      <c r="R115" s="49"/>
    </row>
    <row r="116" spans="18:28" ht="15" x14ac:dyDescent="0.25">
      <c r="R116" s="173" t="s">
        <v>853</v>
      </c>
      <c r="S116">
        <v>0</v>
      </c>
      <c r="T116">
        <v>0</v>
      </c>
      <c r="U116">
        <v>9.5</v>
      </c>
      <c r="V116">
        <v>44</v>
      </c>
      <c r="W116">
        <v>19.3</v>
      </c>
      <c r="X116">
        <v>43</v>
      </c>
      <c r="Y116">
        <v>40.6</v>
      </c>
      <c r="Z116">
        <v>40</v>
      </c>
      <c r="AA116">
        <v>21.3</v>
      </c>
      <c r="AB116">
        <v>55</v>
      </c>
    </row>
    <row r="117" spans="18:28" x14ac:dyDescent="0.25">
      <c r="R117" s="49"/>
    </row>
    <row r="118" spans="18:28" ht="15" x14ac:dyDescent="0.25">
      <c r="R118" s="173" t="s">
        <v>872</v>
      </c>
      <c r="S118">
        <v>0</v>
      </c>
      <c r="T118">
        <v>0</v>
      </c>
      <c r="U118">
        <v>3.7</v>
      </c>
      <c r="V118">
        <v>45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</row>
    <row r="119" spans="18:28" x14ac:dyDescent="0.25">
      <c r="R119" s="49"/>
    </row>
    <row r="120" spans="18:28" ht="15" x14ac:dyDescent="0.25">
      <c r="R120" s="173" t="s">
        <v>873</v>
      </c>
      <c r="S120">
        <v>0</v>
      </c>
      <c r="T120">
        <v>0</v>
      </c>
      <c r="U120">
        <v>2.2999999999999998</v>
      </c>
      <c r="V120">
        <v>47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</row>
    <row r="121" spans="18:28" x14ac:dyDescent="0.25">
      <c r="R121" s="49"/>
    </row>
    <row r="122" spans="18:28" ht="15" x14ac:dyDescent="0.25">
      <c r="R122" s="173" t="s">
        <v>835</v>
      </c>
      <c r="S122">
        <v>0</v>
      </c>
      <c r="T122">
        <v>0</v>
      </c>
      <c r="U122">
        <v>0</v>
      </c>
      <c r="V122">
        <v>0</v>
      </c>
      <c r="W122">
        <v>225.8</v>
      </c>
      <c r="X122">
        <v>21</v>
      </c>
      <c r="Y122">
        <v>380.6</v>
      </c>
      <c r="Z122">
        <v>18</v>
      </c>
      <c r="AA122">
        <v>400.1</v>
      </c>
      <c r="AB122">
        <v>15</v>
      </c>
    </row>
    <row r="123" spans="18:28" x14ac:dyDescent="0.25">
      <c r="R123" s="49"/>
    </row>
    <row r="124" spans="18:28" ht="15" x14ac:dyDescent="0.25">
      <c r="R124" s="173" t="s">
        <v>855</v>
      </c>
      <c r="S124">
        <v>0</v>
      </c>
      <c r="T124">
        <v>0</v>
      </c>
      <c r="U124">
        <v>0</v>
      </c>
      <c r="V124">
        <v>0</v>
      </c>
      <c r="W124">
        <v>118.5</v>
      </c>
      <c r="X124">
        <v>28</v>
      </c>
      <c r="Y124">
        <v>134.80000000000001</v>
      </c>
      <c r="Z124">
        <v>29</v>
      </c>
      <c r="AA124">
        <v>135.19999999999999</v>
      </c>
      <c r="AB124">
        <v>31</v>
      </c>
    </row>
    <row r="125" spans="18:28" x14ac:dyDescent="0.25">
      <c r="R125" s="49"/>
    </row>
    <row r="126" spans="18:28" ht="15" x14ac:dyDescent="0.25">
      <c r="R126" s="173" t="s">
        <v>874</v>
      </c>
      <c r="S126">
        <v>0</v>
      </c>
      <c r="T126">
        <v>0</v>
      </c>
      <c r="U126">
        <v>0</v>
      </c>
      <c r="V126">
        <v>0</v>
      </c>
      <c r="W126">
        <v>34</v>
      </c>
      <c r="X126">
        <v>38</v>
      </c>
      <c r="Y126">
        <v>0</v>
      </c>
      <c r="Z126">
        <v>0</v>
      </c>
      <c r="AA126">
        <v>0</v>
      </c>
      <c r="AB126">
        <v>0</v>
      </c>
    </row>
    <row r="127" spans="18:28" x14ac:dyDescent="0.25">
      <c r="R127" s="49"/>
    </row>
    <row r="128" spans="18:28" ht="15" x14ac:dyDescent="0.25">
      <c r="R128" s="173" t="s">
        <v>875</v>
      </c>
      <c r="S128">
        <v>0</v>
      </c>
      <c r="T128">
        <v>0</v>
      </c>
      <c r="U128">
        <v>0</v>
      </c>
      <c r="V128">
        <v>0</v>
      </c>
      <c r="W128">
        <v>8.8000000000000007</v>
      </c>
      <c r="X128">
        <v>47</v>
      </c>
      <c r="Y128">
        <v>13.2</v>
      </c>
      <c r="Z128">
        <v>53</v>
      </c>
      <c r="AA128">
        <v>4.0999999999999996</v>
      </c>
      <c r="AB128">
        <v>65</v>
      </c>
    </row>
    <row r="129" spans="18:28" x14ac:dyDescent="0.25">
      <c r="R129" s="49"/>
    </row>
    <row r="130" spans="18:28" ht="15" x14ac:dyDescent="0.25">
      <c r="R130" s="173" t="s">
        <v>876</v>
      </c>
      <c r="S130">
        <v>0</v>
      </c>
      <c r="T130">
        <v>0</v>
      </c>
      <c r="U130">
        <v>0</v>
      </c>
      <c r="V130">
        <v>0</v>
      </c>
      <c r="W130">
        <v>7.7</v>
      </c>
      <c r="X130">
        <v>48</v>
      </c>
      <c r="Y130">
        <v>22.7</v>
      </c>
      <c r="Z130">
        <v>47</v>
      </c>
      <c r="AA130">
        <v>40.700000000000003</v>
      </c>
      <c r="AB130">
        <v>48</v>
      </c>
    </row>
    <row r="131" spans="18:28" x14ac:dyDescent="0.25">
      <c r="R131" s="49"/>
    </row>
    <row r="132" spans="18:28" ht="15" x14ac:dyDescent="0.25">
      <c r="R132" s="173" t="s">
        <v>877</v>
      </c>
      <c r="S132">
        <v>0</v>
      </c>
      <c r="T132">
        <v>0</v>
      </c>
      <c r="U132">
        <v>0</v>
      </c>
      <c r="V132">
        <v>0</v>
      </c>
      <c r="W132">
        <v>0.6</v>
      </c>
      <c r="X132">
        <v>50</v>
      </c>
      <c r="Y132">
        <v>0.1</v>
      </c>
      <c r="Z132">
        <v>61</v>
      </c>
      <c r="AA132">
        <v>0</v>
      </c>
      <c r="AB132">
        <v>0</v>
      </c>
    </row>
    <row r="133" spans="18:28" x14ac:dyDescent="0.25">
      <c r="R133" s="49"/>
    </row>
    <row r="134" spans="18:28" ht="15" x14ac:dyDescent="0.25">
      <c r="R134" s="173" t="s">
        <v>878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53.3</v>
      </c>
      <c r="Z134">
        <v>37</v>
      </c>
      <c r="AA134">
        <v>64.5</v>
      </c>
      <c r="AB134">
        <v>41</v>
      </c>
    </row>
    <row r="135" spans="18:28" x14ac:dyDescent="0.25">
      <c r="R135" s="49"/>
    </row>
    <row r="136" spans="18:28" ht="15" x14ac:dyDescent="0.25">
      <c r="R136" s="173" t="s">
        <v>879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32</v>
      </c>
      <c r="Z136">
        <v>44</v>
      </c>
      <c r="AA136">
        <v>0</v>
      </c>
      <c r="AB136">
        <v>0</v>
      </c>
    </row>
    <row r="137" spans="18:28" x14ac:dyDescent="0.25">
      <c r="R137" s="49"/>
    </row>
    <row r="138" spans="18:28" ht="15" x14ac:dyDescent="0.25">
      <c r="R138" s="173" t="s">
        <v>880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20.8</v>
      </c>
      <c r="Z138">
        <v>48</v>
      </c>
      <c r="AA138">
        <v>0</v>
      </c>
      <c r="AB138">
        <v>0</v>
      </c>
    </row>
    <row r="139" spans="18:28" x14ac:dyDescent="0.25">
      <c r="R139" s="49"/>
    </row>
    <row r="140" spans="18:28" ht="15" x14ac:dyDescent="0.25">
      <c r="R140" s="173" t="s">
        <v>881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19.7</v>
      </c>
      <c r="Z140">
        <v>49</v>
      </c>
      <c r="AA140">
        <v>0</v>
      </c>
      <c r="AB140">
        <v>0</v>
      </c>
    </row>
    <row r="141" spans="18:28" x14ac:dyDescent="0.25">
      <c r="R141" s="49"/>
    </row>
    <row r="142" spans="18:28" ht="15" x14ac:dyDescent="0.25">
      <c r="R142" s="173" t="s">
        <v>882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1.3</v>
      </c>
      <c r="Z142">
        <v>59</v>
      </c>
      <c r="AA142">
        <v>0</v>
      </c>
      <c r="AB142">
        <v>0</v>
      </c>
    </row>
    <row r="143" spans="18:28" x14ac:dyDescent="0.25">
      <c r="R143" s="49"/>
    </row>
    <row r="144" spans="18:28" ht="15" x14ac:dyDescent="0.25">
      <c r="R144" s="173" t="s">
        <v>883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0.3</v>
      </c>
      <c r="Z144">
        <v>60</v>
      </c>
      <c r="AA144">
        <v>112.2</v>
      </c>
      <c r="AB144">
        <v>35</v>
      </c>
    </row>
    <row r="145" spans="18:28" x14ac:dyDescent="0.25">
      <c r="R145" s="49"/>
    </row>
    <row r="146" spans="18:28" ht="15" x14ac:dyDescent="0.25">
      <c r="R146" s="173" t="s">
        <v>901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64.7</v>
      </c>
      <c r="AB146">
        <v>40</v>
      </c>
    </row>
    <row r="147" spans="18:28" x14ac:dyDescent="0.25">
      <c r="R147" s="49"/>
    </row>
    <row r="148" spans="18:28" ht="15" x14ac:dyDescent="0.25">
      <c r="R148" s="173" t="s">
        <v>902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59.9</v>
      </c>
      <c r="AB148">
        <v>42</v>
      </c>
    </row>
    <row r="149" spans="18:28" x14ac:dyDescent="0.25">
      <c r="R149" s="49"/>
    </row>
    <row r="150" spans="18:28" ht="15" x14ac:dyDescent="0.25">
      <c r="R150" s="173" t="s">
        <v>903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55</v>
      </c>
      <c r="AB150">
        <v>43</v>
      </c>
    </row>
    <row r="151" spans="18:28" x14ac:dyDescent="0.25">
      <c r="R151" s="49"/>
    </row>
    <row r="152" spans="18:28" ht="15" x14ac:dyDescent="0.25">
      <c r="R152" s="173" t="s">
        <v>904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53.1</v>
      </c>
      <c r="AB152">
        <v>45</v>
      </c>
    </row>
    <row r="153" spans="18:28" x14ac:dyDescent="0.25">
      <c r="R153" s="49"/>
    </row>
    <row r="154" spans="18:28" ht="15" x14ac:dyDescent="0.25">
      <c r="R154" s="173" t="s">
        <v>905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51.2</v>
      </c>
      <c r="AB154">
        <v>46</v>
      </c>
    </row>
    <row r="155" spans="18:28" x14ac:dyDescent="0.25">
      <c r="R155" s="49"/>
    </row>
    <row r="156" spans="18:28" ht="15" x14ac:dyDescent="0.25">
      <c r="R156" s="173" t="s">
        <v>906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22.6</v>
      </c>
      <c r="AB156">
        <v>53</v>
      </c>
    </row>
    <row r="157" spans="18:28" x14ac:dyDescent="0.25">
      <c r="R157" s="49"/>
    </row>
    <row r="158" spans="18:28" ht="15" x14ac:dyDescent="0.25">
      <c r="R158" s="173" t="s">
        <v>907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21.2</v>
      </c>
      <c r="AB158">
        <v>56</v>
      </c>
    </row>
    <row r="159" spans="18:28" x14ac:dyDescent="0.25">
      <c r="R159" s="49"/>
    </row>
    <row r="160" spans="18:28" ht="15" x14ac:dyDescent="0.25">
      <c r="R160" s="173" t="s">
        <v>908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13.8</v>
      </c>
      <c r="AB160">
        <v>59</v>
      </c>
    </row>
    <row r="161" spans="12:28" x14ac:dyDescent="0.25">
      <c r="R161" s="49"/>
    </row>
    <row r="162" spans="12:28" ht="15" x14ac:dyDescent="0.25">
      <c r="R162" s="173" t="s">
        <v>909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11</v>
      </c>
      <c r="AB162">
        <v>61</v>
      </c>
    </row>
    <row r="163" spans="12:28" x14ac:dyDescent="0.25">
      <c r="R163" s="49"/>
    </row>
    <row r="164" spans="12:28" ht="15" x14ac:dyDescent="0.25">
      <c r="R164" s="173" t="s">
        <v>910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5.5</v>
      </c>
      <c r="AB164">
        <v>62</v>
      </c>
    </row>
    <row r="165" spans="12:28" x14ac:dyDescent="0.25">
      <c r="R165" s="49"/>
    </row>
    <row r="166" spans="12:28" ht="15" x14ac:dyDescent="0.25">
      <c r="R166" s="173" t="s">
        <v>911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2.2000000000000002</v>
      </c>
      <c r="AB166">
        <v>66</v>
      </c>
    </row>
    <row r="167" spans="12:28" x14ac:dyDescent="0.25">
      <c r="R167" s="49"/>
    </row>
    <row r="168" spans="12:28" ht="15" x14ac:dyDescent="0.25">
      <c r="R168" s="173" t="s">
        <v>912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2</v>
      </c>
      <c r="AB168">
        <v>67</v>
      </c>
    </row>
    <row r="169" spans="12:28" x14ac:dyDescent="0.25">
      <c r="R169" s="49"/>
    </row>
    <row r="170" spans="12:28" ht="15" x14ac:dyDescent="0.25">
      <c r="R170" s="173" t="s">
        <v>66</v>
      </c>
      <c r="S170" t="s">
        <v>68</v>
      </c>
      <c r="T170" t="s">
        <v>665</v>
      </c>
      <c r="U170" t="s">
        <v>68</v>
      </c>
      <c r="V170" t="s">
        <v>665</v>
      </c>
      <c r="W170" t="s">
        <v>68</v>
      </c>
      <c r="X170" t="s">
        <v>665</v>
      </c>
      <c r="Y170" t="s">
        <v>68</v>
      </c>
      <c r="Z170" t="s">
        <v>665</v>
      </c>
      <c r="AA170" t="s">
        <v>68</v>
      </c>
      <c r="AB170" t="s">
        <v>665</v>
      </c>
    </row>
    <row r="171" spans="12:28" ht="15" x14ac:dyDescent="0.25">
      <c r="L171">
        <f>AVERAGE(S171,U171,W171)</f>
        <v>20411.333333333332</v>
      </c>
      <c r="R171" s="173" t="s">
        <v>884</v>
      </c>
      <c r="S171">
        <v>17758.5</v>
      </c>
      <c r="U171">
        <v>18668.900000000001</v>
      </c>
      <c r="W171">
        <v>24806.6</v>
      </c>
      <c r="Y171">
        <v>24812.2</v>
      </c>
      <c r="AA171">
        <v>24231.599999999999</v>
      </c>
    </row>
    <row r="173" spans="12:28" x14ac:dyDescent="0.25">
      <c r="L173">
        <f>AVERAGE(S173,U173,W173)</f>
        <v>20411.666666666668</v>
      </c>
      <c r="S173">
        <f>SUM(S10:S168)</f>
        <v>17759.099999999999</v>
      </c>
      <c r="U173">
        <f>SUM(U10:U168)</f>
        <v>18669</v>
      </c>
      <c r="W173">
        <f>SUM(W10:W168)</f>
        <v>24806.900000000005</v>
      </c>
    </row>
    <row r="180" spans="19:19" x14ac:dyDescent="0.25">
      <c r="S180">
        <f>S18/S171</f>
        <v>6.5315201171270099E-2</v>
      </c>
    </row>
  </sheetData>
  <pageMargins left="0.7" right="0.7" top="0.75" bottom="0.75" header="0.3" footer="0.3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/>
  <dimension ref="A1:BK196"/>
  <sheetViews>
    <sheetView zoomScaleNormal="100" workbookViewId="0">
      <selection activeCell="L57" sqref="L57"/>
    </sheetView>
  </sheetViews>
  <sheetFormatPr defaultRowHeight="13.2" x14ac:dyDescent="0.25"/>
  <cols>
    <col min="1" max="1" width="14" customWidth="1"/>
    <col min="2" max="2" width="18.5546875" customWidth="1"/>
    <col min="3" max="3" width="15.6640625" customWidth="1"/>
    <col min="4" max="9" width="13.6640625" customWidth="1"/>
    <col min="10" max="10" width="11.88671875" customWidth="1"/>
    <col min="11" max="12" width="10" customWidth="1"/>
    <col min="14" max="18" width="10.109375" customWidth="1"/>
    <col min="19" max="19" width="12.109375" customWidth="1"/>
    <col min="20" max="20" width="12.44140625" customWidth="1"/>
    <col min="21" max="22" width="12.6640625" customWidth="1"/>
    <col min="23" max="23" width="11.88671875" customWidth="1"/>
    <col min="24" max="24" width="11" customWidth="1"/>
    <col min="25" max="25" width="10" customWidth="1"/>
    <col min="26" max="26" width="10.6640625" customWidth="1"/>
    <col min="27" max="27" width="10.5546875" customWidth="1"/>
    <col min="32" max="34" width="14.88671875" customWidth="1"/>
    <col min="35" max="35" width="13" customWidth="1"/>
    <col min="36" max="36" width="13.33203125" customWidth="1"/>
    <col min="37" max="37" width="18.109375" customWidth="1"/>
    <col min="38" max="38" width="18.6640625" customWidth="1"/>
    <col min="39" max="39" width="17.5546875" customWidth="1"/>
    <col min="40" max="41" width="18.109375" customWidth="1"/>
    <col min="42" max="42" width="12.88671875" customWidth="1"/>
  </cols>
  <sheetData>
    <row r="1" spans="1:63" ht="15" x14ac:dyDescent="0.25">
      <c r="T1" t="s">
        <v>913</v>
      </c>
      <c r="U1" t="s">
        <v>914</v>
      </c>
      <c r="V1" t="s">
        <v>915</v>
      </c>
      <c r="W1" t="s">
        <v>916</v>
      </c>
      <c r="AF1" s="271"/>
      <c r="AG1" s="271"/>
      <c r="AH1" s="271"/>
      <c r="AI1" s="271"/>
      <c r="AJ1" t="s">
        <v>917</v>
      </c>
      <c r="AK1" t="s">
        <v>913</v>
      </c>
      <c r="AL1" t="s">
        <v>914</v>
      </c>
      <c r="AM1" t="s">
        <v>915</v>
      </c>
      <c r="AN1" t="s">
        <v>916</v>
      </c>
      <c r="AX1" s="48"/>
      <c r="AY1" s="48"/>
      <c r="AZ1" s="48"/>
      <c r="BB1" t="s">
        <v>713</v>
      </c>
      <c r="BC1" t="s">
        <v>714</v>
      </c>
      <c r="BD1" t="s">
        <v>715</v>
      </c>
      <c r="BE1" t="s">
        <v>716</v>
      </c>
      <c r="BF1" t="s">
        <v>717</v>
      </c>
      <c r="BG1" t="s">
        <v>718</v>
      </c>
      <c r="BH1" t="s">
        <v>719</v>
      </c>
      <c r="BI1" t="s">
        <v>720</v>
      </c>
    </row>
    <row r="2" spans="1:63" ht="15" x14ac:dyDescent="0.25">
      <c r="T2" t="s">
        <v>918</v>
      </c>
      <c r="U2" t="s">
        <v>919</v>
      </c>
      <c r="V2" t="s">
        <v>920</v>
      </c>
      <c r="W2" t="s">
        <v>921</v>
      </c>
      <c r="AF2" s="271"/>
      <c r="AG2" s="271"/>
      <c r="AH2" s="271"/>
      <c r="AI2" s="271"/>
      <c r="AK2" t="s">
        <v>918</v>
      </c>
      <c r="AL2" t="s">
        <v>919</v>
      </c>
      <c r="AM2" t="s">
        <v>920</v>
      </c>
      <c r="AN2" t="s">
        <v>921</v>
      </c>
      <c r="AX2" s="48"/>
      <c r="AY2" s="48"/>
      <c r="AZ2" s="48"/>
      <c r="BB2" t="s">
        <v>686</v>
      </c>
      <c r="BC2" t="s">
        <v>693</v>
      </c>
      <c r="BD2" t="s">
        <v>694</v>
      </c>
      <c r="BE2" t="s">
        <v>689</v>
      </c>
      <c r="BF2" t="s">
        <v>690</v>
      </c>
      <c r="BG2" t="s">
        <v>691</v>
      </c>
      <c r="BH2" t="s">
        <v>692</v>
      </c>
      <c r="BI2" s="45">
        <v>41306</v>
      </c>
    </row>
    <row r="3" spans="1:63" ht="15" x14ac:dyDescent="0.25">
      <c r="T3" t="s">
        <v>702</v>
      </c>
      <c r="U3" t="s">
        <v>922</v>
      </c>
      <c r="V3" t="s">
        <v>923</v>
      </c>
      <c r="W3" t="s">
        <v>924</v>
      </c>
      <c r="AF3" s="271"/>
      <c r="AG3" s="271"/>
      <c r="AH3" s="271"/>
      <c r="AI3" s="271"/>
      <c r="AK3" t="s">
        <v>702</v>
      </c>
      <c r="AL3" t="s">
        <v>922</v>
      </c>
      <c r="AM3" t="s">
        <v>923</v>
      </c>
      <c r="AN3" t="s">
        <v>924</v>
      </c>
      <c r="AX3" s="48"/>
      <c r="AY3" s="48"/>
      <c r="AZ3" s="48"/>
      <c r="BC3" t="s">
        <v>702</v>
      </c>
      <c r="BD3" t="s">
        <v>703</v>
      </c>
      <c r="BE3" t="s">
        <v>698</v>
      </c>
      <c r="BF3" t="s">
        <v>699</v>
      </c>
      <c r="BG3" t="s">
        <v>700</v>
      </c>
      <c r="BH3" t="s">
        <v>701</v>
      </c>
    </row>
    <row r="4" spans="1:63" ht="15" x14ac:dyDescent="0.25">
      <c r="U4" s="35" t="s">
        <v>925</v>
      </c>
      <c r="V4" s="35" t="s">
        <v>926</v>
      </c>
      <c r="AF4" s="271"/>
      <c r="AG4" s="271"/>
      <c r="AH4" s="271"/>
      <c r="AI4" s="271"/>
      <c r="AL4" s="35" t="s">
        <v>925</v>
      </c>
      <c r="AM4" s="35" t="s">
        <v>926</v>
      </c>
      <c r="AX4" s="48"/>
      <c r="AY4" s="48"/>
      <c r="AZ4" s="48"/>
      <c r="BE4" s="35" t="s">
        <v>927</v>
      </c>
      <c r="BF4" s="35"/>
      <c r="BG4" s="35" t="s">
        <v>928</v>
      </c>
    </row>
    <row r="5" spans="1:63" x14ac:dyDescent="0.25">
      <c r="AF5" s="49"/>
      <c r="AG5" s="49"/>
      <c r="AH5" s="49"/>
      <c r="AI5" s="49"/>
      <c r="AX5" s="48"/>
      <c r="AY5" s="48"/>
      <c r="AZ5" s="48"/>
    </row>
    <row r="6" spans="1:63" ht="15" x14ac:dyDescent="0.25">
      <c r="N6" s="173"/>
      <c r="O6" s="177" t="s">
        <v>929</v>
      </c>
      <c r="P6" s="173"/>
      <c r="Q6" s="190" t="s">
        <v>891</v>
      </c>
      <c r="S6" s="35" t="s">
        <v>892</v>
      </c>
      <c r="T6" s="35"/>
      <c r="U6" s="35" t="s">
        <v>930</v>
      </c>
      <c r="V6" s="35"/>
      <c r="W6" s="35" t="s">
        <v>931</v>
      </c>
      <c r="Y6" s="35" t="s">
        <v>932</v>
      </c>
      <c r="AA6" s="35" t="s">
        <v>933</v>
      </c>
      <c r="AF6" s="271"/>
      <c r="AG6" s="140" t="s">
        <v>934</v>
      </c>
      <c r="AH6" s="35"/>
      <c r="AI6" s="140" t="s">
        <v>935</v>
      </c>
      <c r="AJ6" s="35"/>
      <c r="AK6" s="35" t="s">
        <v>722</v>
      </c>
      <c r="AL6" s="35"/>
      <c r="AM6" s="35" t="s">
        <v>723</v>
      </c>
      <c r="AN6" s="35"/>
      <c r="AO6" s="35"/>
      <c r="AP6" s="35" t="s">
        <v>724</v>
      </c>
      <c r="AQ6" s="272"/>
      <c r="AR6" s="156" t="s">
        <v>936</v>
      </c>
      <c r="AS6" s="157"/>
      <c r="AX6" s="48"/>
      <c r="AY6" s="48"/>
      <c r="AZ6" s="48"/>
      <c r="BB6" s="35" t="s">
        <v>725</v>
      </c>
      <c r="BC6" s="35"/>
      <c r="BD6" s="35" t="s">
        <v>726</v>
      </c>
      <c r="BE6" s="35"/>
      <c r="BF6" s="35" t="s">
        <v>727</v>
      </c>
      <c r="BG6" s="35"/>
      <c r="BH6" s="35" t="s">
        <v>937</v>
      </c>
      <c r="BI6" s="35"/>
      <c r="BJ6" s="35" t="s">
        <v>938</v>
      </c>
      <c r="BK6" s="35"/>
    </row>
    <row r="7" spans="1:63" ht="15" x14ac:dyDescent="0.25">
      <c r="E7" s="272" t="s">
        <v>939</v>
      </c>
      <c r="G7" s="208" t="s">
        <v>929</v>
      </c>
      <c r="H7" s="208" t="s">
        <v>929</v>
      </c>
      <c r="I7" s="208" t="s">
        <v>929</v>
      </c>
      <c r="J7" s="208" t="s">
        <v>891</v>
      </c>
      <c r="K7" s="208" t="s">
        <v>891</v>
      </c>
      <c r="L7" s="208" t="s">
        <v>891</v>
      </c>
      <c r="N7" s="173" t="s">
        <v>736</v>
      </c>
      <c r="O7" s="173" t="s">
        <v>238</v>
      </c>
      <c r="P7" s="173" t="s">
        <v>737</v>
      </c>
      <c r="Q7" t="s">
        <v>238</v>
      </c>
      <c r="R7" t="s">
        <v>737</v>
      </c>
      <c r="S7" t="s">
        <v>238</v>
      </c>
      <c r="T7" t="s">
        <v>737</v>
      </c>
      <c r="U7" t="s">
        <v>238</v>
      </c>
      <c r="V7" t="s">
        <v>737</v>
      </c>
      <c r="W7" t="s">
        <v>238</v>
      </c>
      <c r="X7" t="s">
        <v>737</v>
      </c>
      <c r="Y7" t="s">
        <v>238</v>
      </c>
      <c r="Z7" t="s">
        <v>737</v>
      </c>
      <c r="AA7" t="s">
        <v>238</v>
      </c>
      <c r="AB7" t="s">
        <v>737</v>
      </c>
      <c r="AF7" s="271" t="s">
        <v>736</v>
      </c>
      <c r="AG7" s="271" t="s">
        <v>238</v>
      </c>
      <c r="AH7" t="s">
        <v>737</v>
      </c>
      <c r="AI7" s="271" t="s">
        <v>238</v>
      </c>
      <c r="AJ7" t="s">
        <v>737</v>
      </c>
      <c r="AK7" t="s">
        <v>238</v>
      </c>
      <c r="AL7" t="s">
        <v>737</v>
      </c>
      <c r="AM7" t="s">
        <v>238</v>
      </c>
      <c r="AN7" t="s">
        <v>737</v>
      </c>
      <c r="AP7" s="157" t="s">
        <v>238</v>
      </c>
      <c r="AQ7" s="157" t="s">
        <v>737</v>
      </c>
      <c r="AR7" s="157" t="s">
        <v>238</v>
      </c>
      <c r="AS7" s="157" t="s">
        <v>737</v>
      </c>
      <c r="AX7" s="48" t="s">
        <v>736</v>
      </c>
      <c r="AY7" s="48"/>
      <c r="AZ7" s="48"/>
      <c r="BB7" t="s">
        <v>238</v>
      </c>
      <c r="BC7" t="s">
        <v>737</v>
      </c>
      <c r="BD7" t="s">
        <v>238</v>
      </c>
      <c r="BE7" t="s">
        <v>737</v>
      </c>
      <c r="BF7" t="s">
        <v>238</v>
      </c>
      <c r="BG7" t="s">
        <v>737</v>
      </c>
      <c r="BH7" t="s">
        <v>238</v>
      </c>
      <c r="BI7" t="s">
        <v>737</v>
      </c>
      <c r="BJ7" t="s">
        <v>238</v>
      </c>
      <c r="BK7" t="s">
        <v>737</v>
      </c>
    </row>
    <row r="8" spans="1:63" ht="15" x14ac:dyDescent="0.25">
      <c r="A8" s="271" t="s">
        <v>736</v>
      </c>
      <c r="B8" s="35" t="s">
        <v>940</v>
      </c>
      <c r="C8" s="271" t="s">
        <v>736</v>
      </c>
      <c r="D8" s="35" t="s">
        <v>740</v>
      </c>
      <c r="E8" s="167" t="s">
        <v>941</v>
      </c>
      <c r="F8" s="35" t="s">
        <v>740</v>
      </c>
      <c r="G8" s="167" t="s">
        <v>941</v>
      </c>
      <c r="H8" s="35" t="s">
        <v>740</v>
      </c>
      <c r="I8" s="35" t="s">
        <v>942</v>
      </c>
      <c r="J8" s="167" t="s">
        <v>941</v>
      </c>
      <c r="K8" s="35" t="s">
        <v>740</v>
      </c>
      <c r="L8" s="35" t="s">
        <v>942</v>
      </c>
      <c r="N8" s="173" t="s">
        <v>181</v>
      </c>
      <c r="O8" s="173"/>
      <c r="P8" s="173"/>
      <c r="Q8" s="173"/>
      <c r="R8" s="173"/>
      <c r="S8" t="s">
        <v>68</v>
      </c>
      <c r="T8" t="s">
        <v>491</v>
      </c>
      <c r="U8" t="s">
        <v>66</v>
      </c>
      <c r="V8" t="s">
        <v>491</v>
      </c>
      <c r="W8" t="s">
        <v>66</v>
      </c>
      <c r="X8" t="s">
        <v>665</v>
      </c>
      <c r="Y8" t="s">
        <v>68</v>
      </c>
      <c r="Z8" t="s">
        <v>491</v>
      </c>
      <c r="AA8" t="s">
        <v>66</v>
      </c>
      <c r="AB8" t="s">
        <v>491</v>
      </c>
      <c r="AF8" s="271" t="s">
        <v>181</v>
      </c>
      <c r="AG8" s="271" t="s">
        <v>67</v>
      </c>
      <c r="AH8" t="s">
        <v>665</v>
      </c>
      <c r="AI8" s="271" t="s">
        <v>67</v>
      </c>
      <c r="AJ8" t="s">
        <v>665</v>
      </c>
      <c r="AK8" t="s">
        <v>68</v>
      </c>
      <c r="AL8" t="s">
        <v>665</v>
      </c>
      <c r="AM8" t="s">
        <v>68</v>
      </c>
      <c r="AN8" t="s">
        <v>665</v>
      </c>
      <c r="AP8" s="157" t="s">
        <v>68</v>
      </c>
      <c r="AQ8" s="157" t="s">
        <v>711</v>
      </c>
      <c r="AR8" s="157" t="s">
        <v>68</v>
      </c>
      <c r="AS8" s="157" t="s">
        <v>491</v>
      </c>
      <c r="AX8" s="48" t="s">
        <v>67</v>
      </c>
      <c r="AY8" s="48"/>
      <c r="AZ8" s="48"/>
      <c r="BA8" t="s">
        <v>161</v>
      </c>
      <c r="BB8" t="s">
        <v>68</v>
      </c>
      <c r="BC8" t="s">
        <v>665</v>
      </c>
      <c r="BD8" t="s">
        <v>68</v>
      </c>
      <c r="BE8" t="s">
        <v>665</v>
      </c>
      <c r="BF8" t="s">
        <v>68</v>
      </c>
      <c r="BG8" t="s">
        <v>665</v>
      </c>
      <c r="BH8" t="s">
        <v>68</v>
      </c>
      <c r="BI8" t="s">
        <v>711</v>
      </c>
      <c r="BJ8" t="s">
        <v>67</v>
      </c>
      <c r="BK8" t="s">
        <v>665</v>
      </c>
    </row>
    <row r="9" spans="1:63" ht="15" x14ac:dyDescent="0.25">
      <c r="A9" s="163" t="s">
        <v>814</v>
      </c>
      <c r="B9" s="121">
        <v>3046.7</v>
      </c>
      <c r="C9" s="148" t="s">
        <v>943</v>
      </c>
      <c r="D9" s="178">
        <v>3047</v>
      </c>
      <c r="E9" s="178"/>
      <c r="F9" s="178"/>
      <c r="G9" s="167" t="s">
        <v>15</v>
      </c>
      <c r="H9" s="210">
        <f>AVERAGE(O11,Q11,S11)</f>
        <v>3387.6</v>
      </c>
      <c r="I9" s="210">
        <v>1</v>
      </c>
      <c r="J9" s="167" t="s">
        <v>15</v>
      </c>
      <c r="K9" s="192">
        <f>AVERAGE(Q11,S11,U11)</f>
        <v>3212.8666666666668</v>
      </c>
      <c r="L9">
        <v>1</v>
      </c>
      <c r="N9" s="175" t="s">
        <v>814</v>
      </c>
      <c r="O9" s="175">
        <f>'Ranking 2020-21'!B13</f>
        <v>3174.7</v>
      </c>
      <c r="P9" s="175">
        <v>3</v>
      </c>
      <c r="Q9" s="175">
        <f>'Rank 2019-20'!B11</f>
        <v>3141.9</v>
      </c>
      <c r="R9" s="175">
        <v>2</v>
      </c>
      <c r="S9" s="175">
        <f>'Rank 2019-20'!D11</f>
        <v>3046.7</v>
      </c>
      <c r="T9" s="54">
        <v>1</v>
      </c>
      <c r="U9" s="175">
        <f>'Rank 2019-20'!F11</f>
        <v>2474.1999999999998</v>
      </c>
      <c r="V9">
        <v>3</v>
      </c>
      <c r="W9" s="40">
        <v>2729.2</v>
      </c>
      <c r="X9">
        <v>3</v>
      </c>
      <c r="Y9">
        <v>2118.4</v>
      </c>
      <c r="Z9">
        <v>3</v>
      </c>
      <c r="AA9">
        <v>2337.9</v>
      </c>
      <c r="AB9">
        <v>3</v>
      </c>
      <c r="AF9" s="163" t="s">
        <v>812</v>
      </c>
      <c r="AG9" s="157">
        <v>2935</v>
      </c>
      <c r="AH9" s="166">
        <v>1</v>
      </c>
      <c r="AI9" s="157">
        <v>3089.7</v>
      </c>
      <c r="AJ9" s="157">
        <v>1</v>
      </c>
      <c r="AK9" s="157">
        <v>2318.1</v>
      </c>
      <c r="AL9" s="157">
        <v>2</v>
      </c>
      <c r="AM9" s="157">
        <v>2721.1</v>
      </c>
      <c r="AN9" s="157">
        <v>2</v>
      </c>
      <c r="AO9" s="157"/>
      <c r="AP9" s="157">
        <v>2940.3</v>
      </c>
      <c r="AQ9" s="157">
        <v>3</v>
      </c>
      <c r="AR9" s="157">
        <v>3512.1</v>
      </c>
      <c r="AS9" s="157">
        <v>1</v>
      </c>
      <c r="AX9" s="48" t="s">
        <v>315</v>
      </c>
      <c r="AY9" s="48"/>
      <c r="AZ9" s="48"/>
      <c r="BA9" t="s">
        <v>69</v>
      </c>
      <c r="BB9">
        <v>3544</v>
      </c>
      <c r="BC9">
        <v>1</v>
      </c>
      <c r="BD9">
        <v>3512.1</v>
      </c>
      <c r="BE9">
        <v>1</v>
      </c>
      <c r="BF9">
        <v>3273</v>
      </c>
      <c r="BG9">
        <v>3</v>
      </c>
      <c r="BH9">
        <v>3148.3</v>
      </c>
      <c r="BI9">
        <v>2</v>
      </c>
      <c r="BJ9">
        <v>3103.2</v>
      </c>
      <c r="BK9">
        <v>1</v>
      </c>
    </row>
    <row r="10" spans="1:63" ht="14.4" x14ac:dyDescent="0.25">
      <c r="A10" s="49"/>
      <c r="C10" s="148" t="s">
        <v>357</v>
      </c>
      <c r="D10" s="178">
        <v>3034</v>
      </c>
      <c r="E10" s="178"/>
      <c r="F10" s="178"/>
      <c r="G10" s="167" t="s">
        <v>813</v>
      </c>
      <c r="H10" s="210">
        <f>AVERAGE(O9,Q9,S9)</f>
        <v>3121.1</v>
      </c>
      <c r="I10" s="210">
        <v>2</v>
      </c>
      <c r="J10" s="167" t="s">
        <v>813</v>
      </c>
      <c r="K10" s="192">
        <f>AVERAGE(Q9,S9,U9)</f>
        <v>2887.6</v>
      </c>
      <c r="L10">
        <v>2</v>
      </c>
      <c r="N10" s="176"/>
      <c r="O10" s="176"/>
      <c r="P10" s="176"/>
      <c r="Q10" s="176"/>
      <c r="R10" s="176"/>
      <c r="S10" s="54"/>
      <c r="T10" s="54"/>
      <c r="AF10" s="49"/>
      <c r="AH10" s="54"/>
      <c r="AP10" s="157"/>
      <c r="AQ10" s="157"/>
      <c r="AR10" s="157"/>
      <c r="AS10" s="157"/>
      <c r="AX10" s="48"/>
      <c r="AY10" s="48"/>
      <c r="AZ10" s="48"/>
    </row>
    <row r="11" spans="1:63" ht="15" x14ac:dyDescent="0.25">
      <c r="A11" s="271" t="s">
        <v>812</v>
      </c>
      <c r="B11" s="121">
        <v>3033.6</v>
      </c>
      <c r="C11" s="148" t="s">
        <v>315</v>
      </c>
      <c r="D11" s="178">
        <v>2695</v>
      </c>
      <c r="E11" s="178"/>
      <c r="F11" s="178"/>
      <c r="G11" s="167" t="s">
        <v>17</v>
      </c>
      <c r="H11" s="209">
        <f>AVERAGE(O13,Q13,S13)</f>
        <v>2567.2333333333336</v>
      </c>
      <c r="I11" s="209">
        <v>3</v>
      </c>
      <c r="J11" s="167" t="s">
        <v>17</v>
      </c>
      <c r="K11" s="192">
        <f>AVERAGE(Q13,S13,U13)</f>
        <v>2654.5</v>
      </c>
      <c r="L11">
        <v>3</v>
      </c>
      <c r="N11" s="175" t="s">
        <v>812</v>
      </c>
      <c r="O11" s="175">
        <f>'Ranking 2020-21'!B9</f>
        <v>3459.2</v>
      </c>
      <c r="P11" s="175">
        <v>1</v>
      </c>
      <c r="Q11" s="175">
        <f>'Rank 2019-20'!B9</f>
        <v>3670</v>
      </c>
      <c r="R11" s="175">
        <v>1</v>
      </c>
      <c r="S11" s="175">
        <f>'Rank 2019-20'!D9</f>
        <v>3033.6</v>
      </c>
      <c r="T11" s="54">
        <v>2</v>
      </c>
      <c r="U11" s="175">
        <f>'Rank 2019-20'!F9</f>
        <v>2935</v>
      </c>
      <c r="V11">
        <v>1</v>
      </c>
      <c r="W11">
        <v>3089.7</v>
      </c>
      <c r="X11">
        <v>1</v>
      </c>
      <c r="Y11">
        <v>2318.1</v>
      </c>
      <c r="Z11">
        <v>2</v>
      </c>
      <c r="AA11">
        <v>2721.1</v>
      </c>
      <c r="AB11">
        <v>2</v>
      </c>
      <c r="AF11" s="271" t="s">
        <v>816</v>
      </c>
      <c r="AG11">
        <v>2692.7</v>
      </c>
      <c r="AH11" s="54">
        <v>2</v>
      </c>
      <c r="AI11">
        <v>2819.7</v>
      </c>
      <c r="AJ11">
        <v>2</v>
      </c>
      <c r="AK11">
        <v>2434</v>
      </c>
      <c r="AL11">
        <v>1</v>
      </c>
      <c r="AM11">
        <v>3120.5</v>
      </c>
      <c r="AN11">
        <v>1</v>
      </c>
      <c r="AP11" s="157">
        <v>2674.3</v>
      </c>
      <c r="AQ11" s="157">
        <v>4</v>
      </c>
      <c r="AR11" s="157">
        <v>3495.9</v>
      </c>
      <c r="AS11" s="157">
        <v>2</v>
      </c>
      <c r="AX11" s="48" t="s">
        <v>338</v>
      </c>
      <c r="AY11" s="48"/>
      <c r="AZ11" s="48"/>
      <c r="BA11" t="s">
        <v>69</v>
      </c>
      <c r="BB11">
        <v>3002.1</v>
      </c>
      <c r="BC11">
        <v>2</v>
      </c>
      <c r="BD11">
        <v>3248</v>
      </c>
      <c r="BE11">
        <v>3</v>
      </c>
      <c r="BF11">
        <v>3645.3</v>
      </c>
      <c r="BG11">
        <v>2</v>
      </c>
      <c r="BH11">
        <v>3233</v>
      </c>
      <c r="BI11">
        <v>1</v>
      </c>
      <c r="BJ11">
        <v>2660.8</v>
      </c>
      <c r="BK11">
        <v>2</v>
      </c>
    </row>
    <row r="12" spans="1:63" ht="14.4" x14ac:dyDescent="0.25">
      <c r="A12" s="49"/>
      <c r="C12" s="148" t="s">
        <v>338</v>
      </c>
      <c r="D12" s="179">
        <v>1564</v>
      </c>
      <c r="E12" s="179"/>
      <c r="F12" s="179"/>
      <c r="G12" s="167" t="s">
        <v>42</v>
      </c>
      <c r="H12" s="210">
        <f>AVERAGE(O19,Q19,S19)</f>
        <v>1501.2666666666667</v>
      </c>
      <c r="I12" s="210">
        <v>4</v>
      </c>
      <c r="J12" s="167" t="s">
        <v>20</v>
      </c>
      <c r="K12" s="192">
        <f>AVERAGE(Q15,S15,U15)</f>
        <v>1433</v>
      </c>
      <c r="L12">
        <v>4</v>
      </c>
      <c r="N12" s="176"/>
      <c r="O12" s="176"/>
      <c r="P12" s="176"/>
      <c r="Q12" s="176"/>
      <c r="R12" s="176"/>
      <c r="S12" s="54"/>
      <c r="T12" s="54"/>
      <c r="AF12" s="49"/>
      <c r="AH12" s="54"/>
      <c r="AP12" s="157"/>
      <c r="AQ12" s="157"/>
      <c r="AR12" s="157"/>
      <c r="AS12" s="157"/>
      <c r="AX12" s="48"/>
      <c r="AY12" s="48"/>
      <c r="AZ12" s="48"/>
    </row>
    <row r="13" spans="1:63" ht="15" x14ac:dyDescent="0.25">
      <c r="A13" s="271" t="s">
        <v>816</v>
      </c>
      <c r="B13" s="121">
        <v>2695.4</v>
      </c>
      <c r="C13" s="148" t="s">
        <v>944</v>
      </c>
      <c r="D13" s="178">
        <v>1381</v>
      </c>
      <c r="E13" s="178"/>
      <c r="F13" s="178"/>
      <c r="G13" s="167" t="s">
        <v>20</v>
      </c>
      <c r="H13" s="209">
        <f>AVERAGE(O15,Q15,S15)</f>
        <v>1490.2666666666667</v>
      </c>
      <c r="I13" s="209">
        <v>5</v>
      </c>
      <c r="J13" s="167" t="s">
        <v>42</v>
      </c>
      <c r="K13" s="192">
        <f>AVERAGE(Q19,S19,U19)</f>
        <v>1372.1666666666667</v>
      </c>
      <c r="L13">
        <v>5</v>
      </c>
      <c r="N13" s="175" t="s">
        <v>816</v>
      </c>
      <c r="O13" s="175">
        <f>'Ranking 2020-21'!B15</f>
        <v>2430.9</v>
      </c>
      <c r="P13" s="175">
        <v>4</v>
      </c>
      <c r="Q13" s="175">
        <f>'Rank 2019-20'!B13</f>
        <v>2575.4</v>
      </c>
      <c r="R13" s="175">
        <v>3</v>
      </c>
      <c r="S13" s="175">
        <f>'Rank 2019-20'!D13</f>
        <v>2695.4</v>
      </c>
      <c r="T13" s="54">
        <v>3</v>
      </c>
      <c r="U13" s="175">
        <f>'Rank 2019-20'!F13</f>
        <v>2692.7</v>
      </c>
      <c r="V13">
        <v>2</v>
      </c>
      <c r="W13">
        <v>2819.7</v>
      </c>
      <c r="X13">
        <v>2</v>
      </c>
      <c r="Y13">
        <v>2434</v>
      </c>
      <c r="Z13">
        <v>1</v>
      </c>
      <c r="AA13">
        <v>3120.5</v>
      </c>
      <c r="AB13">
        <v>1</v>
      </c>
      <c r="AF13" s="271" t="s">
        <v>814</v>
      </c>
      <c r="AG13">
        <v>2474.1999999999998</v>
      </c>
      <c r="AH13" s="54">
        <v>3</v>
      </c>
      <c r="AI13">
        <v>2729.2</v>
      </c>
      <c r="AJ13">
        <v>3</v>
      </c>
      <c r="AK13">
        <v>2118.4</v>
      </c>
      <c r="AL13">
        <v>3</v>
      </c>
      <c r="AM13">
        <v>2337.9</v>
      </c>
      <c r="AN13">
        <v>3</v>
      </c>
      <c r="AP13" s="157">
        <v>2013.1</v>
      </c>
      <c r="AQ13" s="157">
        <v>6</v>
      </c>
      <c r="AR13" s="157">
        <v>2038.6</v>
      </c>
      <c r="AS13" s="157">
        <v>4</v>
      </c>
      <c r="AX13" s="48" t="s">
        <v>357</v>
      </c>
      <c r="AY13" s="48"/>
      <c r="AZ13" s="48"/>
      <c r="BA13" t="s">
        <v>69</v>
      </c>
      <c r="BB13">
        <v>2760.5</v>
      </c>
      <c r="BC13">
        <v>3</v>
      </c>
      <c r="BD13">
        <v>3495.9</v>
      </c>
      <c r="BE13">
        <v>2</v>
      </c>
      <c r="BF13">
        <v>2601</v>
      </c>
      <c r="BG13">
        <v>4</v>
      </c>
      <c r="BH13">
        <v>1974.6</v>
      </c>
      <c r="BI13">
        <v>3</v>
      </c>
      <c r="BJ13">
        <v>2422.6</v>
      </c>
      <c r="BK13">
        <v>3</v>
      </c>
    </row>
    <row r="14" spans="1:63" ht="14.4" x14ac:dyDescent="0.25">
      <c r="A14" s="49"/>
      <c r="C14" s="148" t="s">
        <v>647</v>
      </c>
      <c r="D14" s="179">
        <v>1355</v>
      </c>
      <c r="E14" s="179"/>
      <c r="F14" s="179"/>
      <c r="G14" s="211" t="s">
        <v>18</v>
      </c>
      <c r="H14" s="210">
        <f>AVERAGE(O101,Q101,S101)</f>
        <v>1268</v>
      </c>
      <c r="I14" s="210">
        <v>6</v>
      </c>
      <c r="J14" s="167" t="s">
        <v>21</v>
      </c>
      <c r="K14" s="192">
        <f>AVERAGE(Q21,S21,U21)</f>
        <v>1174.9000000000001</v>
      </c>
      <c r="L14">
        <v>7</v>
      </c>
      <c r="N14" s="176"/>
      <c r="O14" s="176"/>
      <c r="P14" s="176"/>
      <c r="Q14" s="176"/>
      <c r="R14" s="176"/>
      <c r="S14" s="54"/>
      <c r="T14" s="54"/>
      <c r="AF14" s="49"/>
      <c r="AH14" s="54"/>
      <c r="AP14" s="157"/>
      <c r="AQ14" s="157"/>
      <c r="AR14" s="157"/>
      <c r="AS14" s="157"/>
      <c r="AX14" s="48"/>
      <c r="AY14" s="48"/>
      <c r="AZ14" s="48"/>
    </row>
    <row r="15" spans="1:63" ht="15" x14ac:dyDescent="0.25">
      <c r="A15" s="271" t="s">
        <v>830</v>
      </c>
      <c r="B15" s="121">
        <v>1563.9</v>
      </c>
      <c r="C15" s="148" t="s">
        <v>316</v>
      </c>
      <c r="D15" s="178">
        <v>1164</v>
      </c>
      <c r="E15" s="178"/>
      <c r="F15" s="178"/>
      <c r="G15" s="211" t="s">
        <v>21</v>
      </c>
      <c r="H15" s="210">
        <f>AVERAGE(O21,Q21,S21)</f>
        <v>1186.7333333333333</v>
      </c>
      <c r="I15" s="210">
        <v>7</v>
      </c>
      <c r="J15" s="167" t="s">
        <v>24</v>
      </c>
      <c r="K15" s="192">
        <f>AVERAGE(Q17,S17,U17)</f>
        <v>1194.8666666666668</v>
      </c>
      <c r="L15">
        <v>6</v>
      </c>
      <c r="N15" s="175" t="s">
        <v>830</v>
      </c>
      <c r="O15" s="175">
        <f>'Ranking 2020-21'!B19</f>
        <v>1342.5</v>
      </c>
      <c r="P15" s="175">
        <v>6</v>
      </c>
      <c r="Q15" s="175">
        <f>'Rank 2019-20'!B15</f>
        <v>1564.4</v>
      </c>
      <c r="R15" s="175">
        <v>4</v>
      </c>
      <c r="S15" s="175">
        <f>'Rank 2019-20'!D15</f>
        <v>1563.9</v>
      </c>
      <c r="T15" s="54">
        <v>4</v>
      </c>
      <c r="U15" s="175">
        <f>'Rank 2019-20'!F15</f>
        <v>1170.7</v>
      </c>
      <c r="V15">
        <v>5</v>
      </c>
      <c r="W15">
        <v>1540.4</v>
      </c>
      <c r="X15">
        <v>5</v>
      </c>
      <c r="Y15">
        <v>1401.2</v>
      </c>
      <c r="Z15">
        <v>4</v>
      </c>
      <c r="AA15">
        <v>1904</v>
      </c>
      <c r="AB15">
        <v>4</v>
      </c>
      <c r="AF15" s="271" t="s">
        <v>817</v>
      </c>
      <c r="AG15">
        <v>1420.4</v>
      </c>
      <c r="AH15" s="54">
        <v>4</v>
      </c>
      <c r="AI15">
        <v>1275.5</v>
      </c>
      <c r="AJ15">
        <v>6</v>
      </c>
      <c r="AK15">
        <v>1073.7</v>
      </c>
      <c r="AL15">
        <v>5</v>
      </c>
      <c r="AM15">
        <v>1148.0999999999999</v>
      </c>
      <c r="AN15">
        <v>6</v>
      </c>
      <c r="AP15" s="157">
        <v>1287</v>
      </c>
      <c r="AQ15" s="157">
        <v>7</v>
      </c>
      <c r="AR15" s="157">
        <v>3248</v>
      </c>
      <c r="AS15" s="157">
        <v>3</v>
      </c>
      <c r="AX15" s="48" t="s">
        <v>326</v>
      </c>
      <c r="AY15" s="48"/>
      <c r="AZ15" s="48"/>
      <c r="BA15" t="s">
        <v>69</v>
      </c>
      <c r="BB15">
        <v>1965.2</v>
      </c>
      <c r="BC15">
        <v>4</v>
      </c>
      <c r="BD15">
        <v>2038.6</v>
      </c>
      <c r="BE15">
        <v>4</v>
      </c>
      <c r="BF15">
        <v>1806.3</v>
      </c>
      <c r="BG15">
        <v>5</v>
      </c>
      <c r="BH15">
        <v>1517.5</v>
      </c>
      <c r="BI15">
        <v>4</v>
      </c>
      <c r="BJ15">
        <v>1480</v>
      </c>
      <c r="BK15">
        <v>6</v>
      </c>
    </row>
    <row r="16" spans="1:63" ht="14.4" x14ac:dyDescent="0.25">
      <c r="A16" s="49"/>
      <c r="C16" s="148" t="s">
        <v>334</v>
      </c>
      <c r="D16" s="179">
        <v>821</v>
      </c>
      <c r="E16" s="179"/>
      <c r="F16" s="179"/>
      <c r="G16" s="212" t="s">
        <v>24</v>
      </c>
      <c r="H16" s="209">
        <f>AVERAGE(O17,Q17,S17)</f>
        <v>1130.5333333333335</v>
      </c>
      <c r="I16" s="209">
        <v>8</v>
      </c>
      <c r="J16" s="167" t="s">
        <v>895</v>
      </c>
      <c r="K16" s="192">
        <f>AVERAGE(Q31,S31,U31)</f>
        <v>622.36666666666667</v>
      </c>
      <c r="L16">
        <v>9</v>
      </c>
      <c r="N16" s="176"/>
      <c r="O16" s="176"/>
      <c r="P16" s="176"/>
      <c r="Q16" s="176"/>
      <c r="R16" s="176"/>
      <c r="S16" s="54"/>
      <c r="T16" s="54"/>
      <c r="AF16" s="49"/>
      <c r="AH16" s="54"/>
      <c r="AP16" s="157"/>
      <c r="AQ16" s="157"/>
      <c r="AR16" s="157"/>
      <c r="AS16" s="157"/>
      <c r="AX16" s="48"/>
      <c r="AY16" s="48"/>
      <c r="AZ16" s="48"/>
    </row>
    <row r="17" spans="1:63" ht="15" x14ac:dyDescent="0.25">
      <c r="A17" s="271" t="s">
        <v>821</v>
      </c>
      <c r="B17" s="121">
        <v>1381.7</v>
      </c>
      <c r="C17" s="148" t="s">
        <v>651</v>
      </c>
      <c r="D17" s="178">
        <v>747</v>
      </c>
      <c r="E17" s="178"/>
      <c r="F17" s="178"/>
      <c r="G17" s="211" t="s">
        <v>22</v>
      </c>
      <c r="H17" s="210">
        <f>AVERAGE(O25,Q25,S25)</f>
        <v>767.76666666666677</v>
      </c>
      <c r="I17" s="210">
        <v>9</v>
      </c>
      <c r="J17" s="167" t="s">
        <v>22</v>
      </c>
      <c r="K17" s="192">
        <f>AVERAGE(Q25,S25,U25)</f>
        <v>727</v>
      </c>
      <c r="L17">
        <v>8</v>
      </c>
      <c r="N17" s="175" t="s">
        <v>821</v>
      </c>
      <c r="O17" s="175">
        <f>'Ranking 2020-21'!B23</f>
        <v>948</v>
      </c>
      <c r="P17" s="175">
        <v>8</v>
      </c>
      <c r="Q17" s="175">
        <f>'Rank 2019-20'!B21</f>
        <v>1061.9000000000001</v>
      </c>
      <c r="R17" s="175">
        <v>7</v>
      </c>
      <c r="S17" s="175">
        <f>'Rank 2019-20'!D21</f>
        <v>1381.7</v>
      </c>
      <c r="T17" s="54">
        <v>5</v>
      </c>
      <c r="U17" s="175">
        <f>'Rank 2019-20'!F21</f>
        <v>1141</v>
      </c>
      <c r="V17">
        <v>6</v>
      </c>
      <c r="W17">
        <v>1083.5</v>
      </c>
      <c r="X17">
        <v>8</v>
      </c>
      <c r="Y17">
        <v>607.79999999999995</v>
      </c>
      <c r="Z17">
        <v>10</v>
      </c>
      <c r="AA17">
        <v>643</v>
      </c>
      <c r="AB17">
        <v>9</v>
      </c>
      <c r="AF17" s="271" t="s">
        <v>830</v>
      </c>
      <c r="AG17">
        <v>1170.7</v>
      </c>
      <c r="AH17" s="54">
        <v>5</v>
      </c>
      <c r="AI17">
        <v>1540.4</v>
      </c>
      <c r="AJ17">
        <v>5</v>
      </c>
      <c r="AK17">
        <v>1401.2</v>
      </c>
      <c r="AL17">
        <v>4</v>
      </c>
      <c r="AM17">
        <v>1904</v>
      </c>
      <c r="AN17">
        <v>4</v>
      </c>
      <c r="AP17" s="157">
        <v>2629.4</v>
      </c>
      <c r="AQ17" s="157">
        <v>5</v>
      </c>
      <c r="AR17" s="157">
        <v>1983</v>
      </c>
      <c r="AS17" s="157">
        <v>5</v>
      </c>
      <c r="AX17" s="48" t="s">
        <v>334</v>
      </c>
      <c r="AY17" s="48"/>
      <c r="AZ17" s="48"/>
      <c r="BA17" t="s">
        <v>69</v>
      </c>
      <c r="BB17">
        <v>1678</v>
      </c>
      <c r="BC17">
        <v>5</v>
      </c>
      <c r="BD17">
        <v>949.8</v>
      </c>
      <c r="BE17">
        <v>6</v>
      </c>
      <c r="BF17">
        <v>4021.2</v>
      </c>
      <c r="BG17">
        <v>1</v>
      </c>
      <c r="BH17">
        <v>455.6</v>
      </c>
      <c r="BI17">
        <v>14</v>
      </c>
      <c r="BJ17">
        <v>1928.4</v>
      </c>
      <c r="BK17">
        <v>4</v>
      </c>
    </row>
    <row r="18" spans="1:63" ht="14.4" x14ac:dyDescent="0.25">
      <c r="A18" s="49"/>
      <c r="C18" s="149" t="s">
        <v>323</v>
      </c>
      <c r="D18" s="179">
        <v>574</v>
      </c>
      <c r="E18" s="179"/>
      <c r="F18" s="179"/>
      <c r="G18" s="213" t="s">
        <v>895</v>
      </c>
      <c r="H18" s="209">
        <f>AVERAGE(O31,Q31,S31)</f>
        <v>681</v>
      </c>
      <c r="I18" s="209">
        <v>10</v>
      </c>
      <c r="J18" s="167" t="s">
        <v>894</v>
      </c>
      <c r="K18" s="192">
        <f>AVERAGE(Q39,S39,U39)</f>
        <v>617.76666666666665</v>
      </c>
      <c r="L18">
        <v>10</v>
      </c>
      <c r="N18" s="176"/>
      <c r="O18" s="176"/>
      <c r="P18" s="176"/>
      <c r="Q18" s="176"/>
      <c r="R18" s="176"/>
      <c r="S18" s="54"/>
      <c r="T18" s="54"/>
      <c r="AF18" s="49"/>
      <c r="AH18" s="54"/>
      <c r="AP18" s="157"/>
      <c r="AQ18" s="157"/>
      <c r="AR18" s="157"/>
      <c r="AS18" s="157"/>
      <c r="AX18" s="48"/>
      <c r="AY18" s="48"/>
      <c r="AZ18" s="48"/>
    </row>
    <row r="19" spans="1:63" ht="15" x14ac:dyDescent="0.25">
      <c r="A19" s="271" t="s">
        <v>817</v>
      </c>
      <c r="B19" s="121">
        <v>1355.3</v>
      </c>
      <c r="C19" s="149"/>
      <c r="D19" s="142"/>
      <c r="E19" s="142"/>
      <c r="F19" s="142"/>
      <c r="G19" s="214" t="s">
        <v>894</v>
      </c>
      <c r="H19" s="209">
        <f>AVERAGE(O39,Q39,S39)</f>
        <v>524</v>
      </c>
      <c r="I19" s="209"/>
      <c r="J19" s="167" t="s">
        <v>945</v>
      </c>
      <c r="K19" s="192">
        <f>AVERAGE(Q23,S23,U23)</f>
        <v>345.76666666666665</v>
      </c>
      <c r="N19" s="175" t="s">
        <v>817</v>
      </c>
      <c r="O19" s="175">
        <f>'Ranking 2020-21'!B17</f>
        <v>1807.7</v>
      </c>
      <c r="P19" s="175">
        <v>5</v>
      </c>
      <c r="Q19" s="175">
        <f>'Rank 2019-20'!B17</f>
        <v>1340.8</v>
      </c>
      <c r="R19" s="175">
        <v>5</v>
      </c>
      <c r="S19" s="175">
        <f>'Rank 2019-20'!D17</f>
        <v>1355.3</v>
      </c>
      <c r="T19" s="54">
        <v>6</v>
      </c>
      <c r="U19" s="175">
        <f>'Rank 2019-20'!F17</f>
        <v>1420.4</v>
      </c>
      <c r="V19">
        <v>4</v>
      </c>
      <c r="W19">
        <v>1275.5</v>
      </c>
      <c r="X19">
        <v>6</v>
      </c>
      <c r="Y19">
        <v>1073.7</v>
      </c>
      <c r="Z19">
        <v>5</v>
      </c>
      <c r="AA19">
        <v>1148.0999999999999</v>
      </c>
      <c r="AB19">
        <v>6</v>
      </c>
      <c r="AF19" s="271" t="s">
        <v>821</v>
      </c>
      <c r="AG19">
        <v>1141</v>
      </c>
      <c r="AH19" s="54">
        <v>6</v>
      </c>
      <c r="AI19">
        <v>1083.5</v>
      </c>
      <c r="AJ19">
        <v>8</v>
      </c>
      <c r="AK19">
        <v>607.79999999999995</v>
      </c>
      <c r="AL19">
        <v>10</v>
      </c>
      <c r="AM19">
        <v>643</v>
      </c>
      <c r="AN19">
        <v>9</v>
      </c>
      <c r="AP19" s="157">
        <v>1075.8</v>
      </c>
      <c r="AQ19" s="157">
        <v>8</v>
      </c>
      <c r="AR19" s="157">
        <v>887.9</v>
      </c>
      <c r="AS19" s="157">
        <v>7</v>
      </c>
      <c r="AX19" s="48" t="s">
        <v>324</v>
      </c>
      <c r="AY19" s="48"/>
      <c r="AZ19" s="48"/>
      <c r="BA19" t="s">
        <v>69</v>
      </c>
      <c r="BB19">
        <v>1385</v>
      </c>
      <c r="BC19">
        <v>6</v>
      </c>
      <c r="BD19">
        <v>1983</v>
      </c>
      <c r="BE19">
        <v>5</v>
      </c>
      <c r="BF19">
        <v>1640.2</v>
      </c>
      <c r="BG19">
        <v>6</v>
      </c>
      <c r="BH19">
        <v>1110.7</v>
      </c>
      <c r="BI19">
        <v>5</v>
      </c>
      <c r="BJ19">
        <v>1127.4000000000001</v>
      </c>
      <c r="BK19">
        <v>8</v>
      </c>
    </row>
    <row r="20" spans="1:63" ht="14.4" x14ac:dyDescent="0.25">
      <c r="A20" s="49"/>
      <c r="C20" s="149"/>
      <c r="D20" s="141"/>
      <c r="E20" s="141"/>
      <c r="F20" s="141"/>
      <c r="G20" s="167" t="s">
        <v>945</v>
      </c>
      <c r="H20" s="210">
        <f>AVERAGE(O23,Q23,S23)</f>
        <v>307.36666666666667</v>
      </c>
      <c r="I20" s="210"/>
      <c r="J20" s="167" t="s">
        <v>946</v>
      </c>
      <c r="K20" s="192">
        <f>AVERAGE(Q27,S27,U27)</f>
        <v>502.33333333333331</v>
      </c>
      <c r="N20" s="176"/>
      <c r="O20" s="176"/>
      <c r="P20" s="176"/>
      <c r="Q20" s="176"/>
      <c r="R20" s="176"/>
      <c r="S20" s="54"/>
      <c r="T20" s="54"/>
      <c r="AF20" s="49"/>
      <c r="AH20" s="54"/>
      <c r="AP20" s="157"/>
      <c r="AQ20" s="157"/>
      <c r="AR20" s="157"/>
      <c r="AS20" s="157"/>
      <c r="AX20" s="48"/>
      <c r="AY20" s="48"/>
      <c r="AZ20" s="48"/>
    </row>
    <row r="21" spans="1:63" ht="15" x14ac:dyDescent="0.25">
      <c r="A21" s="271" t="s">
        <v>819</v>
      </c>
      <c r="B21" s="121">
        <v>1163.9000000000001</v>
      </c>
      <c r="C21" s="149"/>
      <c r="D21" s="142"/>
      <c r="E21" s="142"/>
      <c r="F21" s="142"/>
      <c r="G21" s="167" t="s">
        <v>946</v>
      </c>
      <c r="H21" s="209">
        <f>AVERAGE(O27,Q27,S27)</f>
        <v>278.66666666666669</v>
      </c>
      <c r="I21" s="142"/>
      <c r="N21" s="175" t="s">
        <v>819</v>
      </c>
      <c r="O21" s="175">
        <f>'Ranking 2020-21'!B21</f>
        <v>1149.9000000000001</v>
      </c>
      <c r="P21" s="175">
        <v>7</v>
      </c>
      <c r="Q21" s="175">
        <f>'Rank 2019-20'!B19</f>
        <v>1246.4000000000001</v>
      </c>
      <c r="R21" s="175">
        <v>6</v>
      </c>
      <c r="S21" s="175">
        <f>'Rank 2019-20'!D19</f>
        <v>1163.9000000000001</v>
      </c>
      <c r="T21" s="54">
        <v>7</v>
      </c>
      <c r="U21" s="175">
        <f>'Rank 2019-20'!F19</f>
        <v>1114.4000000000001</v>
      </c>
      <c r="V21">
        <v>7</v>
      </c>
      <c r="W21">
        <v>1049.0999999999999</v>
      </c>
      <c r="X21">
        <v>9</v>
      </c>
      <c r="Y21">
        <v>1033.7</v>
      </c>
      <c r="Z21">
        <v>6</v>
      </c>
      <c r="AA21">
        <v>1001.6</v>
      </c>
      <c r="AB21">
        <v>7</v>
      </c>
      <c r="AF21" s="271" t="s">
        <v>819</v>
      </c>
      <c r="AG21">
        <v>1114.4000000000001</v>
      </c>
      <c r="AH21" s="54">
        <v>7</v>
      </c>
      <c r="AI21">
        <v>1049.0999999999999</v>
      </c>
      <c r="AJ21">
        <v>9</v>
      </c>
      <c r="AK21">
        <v>1033.7</v>
      </c>
      <c r="AL21">
        <v>6</v>
      </c>
      <c r="AM21">
        <v>1001.6</v>
      </c>
      <c r="AN21">
        <v>7</v>
      </c>
      <c r="AP21" s="157">
        <v>980</v>
      </c>
      <c r="AQ21" s="157">
        <v>9</v>
      </c>
      <c r="AR21" s="157">
        <v>360</v>
      </c>
      <c r="AS21" s="157">
        <v>19</v>
      </c>
      <c r="AX21" s="48" t="s">
        <v>316</v>
      </c>
      <c r="AY21" s="48"/>
      <c r="AZ21" s="48"/>
      <c r="BA21" t="s">
        <v>69</v>
      </c>
      <c r="BB21">
        <v>1038.0999999999999</v>
      </c>
      <c r="BC21">
        <v>7</v>
      </c>
      <c r="BD21">
        <v>887.9</v>
      </c>
      <c r="BE21">
        <v>7</v>
      </c>
      <c r="BF21">
        <v>912.9</v>
      </c>
      <c r="BG21">
        <v>10</v>
      </c>
      <c r="BH21">
        <v>843.6</v>
      </c>
      <c r="BI21">
        <v>6</v>
      </c>
      <c r="BJ21">
        <v>713.7</v>
      </c>
      <c r="BK21">
        <v>11</v>
      </c>
    </row>
    <row r="22" spans="1:63" ht="14.4" x14ac:dyDescent="0.25">
      <c r="A22" s="49"/>
      <c r="C22" s="149"/>
      <c r="D22" s="142"/>
      <c r="E22" s="142"/>
      <c r="F22" s="142"/>
      <c r="G22" s="142"/>
      <c r="H22" s="209">
        <f>AVERAGE(O29,Q29,S29)</f>
        <v>483.63333333333338</v>
      </c>
      <c r="I22" s="142"/>
      <c r="N22" s="176"/>
      <c r="O22" s="176"/>
      <c r="P22" s="176"/>
      <c r="Q22" s="176"/>
      <c r="R22" s="176"/>
      <c r="S22" s="54"/>
      <c r="T22" s="54"/>
      <c r="AF22" s="49"/>
      <c r="AH22" s="54"/>
      <c r="AP22" s="157"/>
      <c r="AQ22" s="157"/>
      <c r="AR22" s="157"/>
      <c r="AS22" s="157"/>
      <c r="AX22" s="48"/>
      <c r="AY22" s="48"/>
      <c r="AZ22" s="48"/>
    </row>
    <row r="23" spans="1:63" ht="15" x14ac:dyDescent="0.25">
      <c r="A23" s="271" t="s">
        <v>842</v>
      </c>
      <c r="B23" s="121">
        <v>820.9</v>
      </c>
      <c r="C23" s="121"/>
      <c r="D23" s="121"/>
      <c r="E23" s="121"/>
      <c r="F23" s="121"/>
      <c r="N23" s="271" t="s">
        <v>842</v>
      </c>
      <c r="O23" s="271">
        <f>'Ranking 2020-21'!B111</f>
        <v>0</v>
      </c>
      <c r="P23" s="271">
        <v>0</v>
      </c>
      <c r="Q23" s="271">
        <f>'Rank 2019-20'!B69</f>
        <v>101.2</v>
      </c>
      <c r="R23" s="271">
        <v>31</v>
      </c>
      <c r="S23" s="175">
        <f>'Rank 2019-20'!D69</f>
        <v>820.9</v>
      </c>
      <c r="T23" s="54">
        <v>8</v>
      </c>
      <c r="U23" s="175">
        <f>'Rank 2019-20'!F69</f>
        <v>115.2</v>
      </c>
      <c r="V23">
        <v>33</v>
      </c>
      <c r="W23">
        <v>111.9</v>
      </c>
      <c r="X23">
        <v>37</v>
      </c>
      <c r="Y23">
        <v>74.8</v>
      </c>
      <c r="Z23">
        <v>33</v>
      </c>
      <c r="AA23">
        <v>386.9</v>
      </c>
      <c r="AB23">
        <v>16</v>
      </c>
      <c r="AF23" s="271" t="s">
        <v>815</v>
      </c>
      <c r="AG23">
        <v>902.4</v>
      </c>
      <c r="AH23" s="54">
        <v>8</v>
      </c>
      <c r="AI23">
        <v>1562.7</v>
      </c>
      <c r="AJ23">
        <v>4</v>
      </c>
      <c r="AK23">
        <v>763.5</v>
      </c>
      <c r="AL23">
        <v>8</v>
      </c>
      <c r="AM23">
        <v>332.2</v>
      </c>
      <c r="AN23">
        <v>17</v>
      </c>
      <c r="AP23" s="157">
        <v>4213.3999999999996</v>
      </c>
      <c r="AQ23" s="157">
        <v>1</v>
      </c>
      <c r="AR23" s="157">
        <v>534.29999999999995</v>
      </c>
      <c r="AS23" s="157">
        <v>14</v>
      </c>
      <c r="AX23" s="48" t="s">
        <v>317</v>
      </c>
      <c r="AY23" s="48"/>
      <c r="AZ23" s="48"/>
      <c r="BA23" t="s">
        <v>69</v>
      </c>
      <c r="BB23">
        <v>742.7</v>
      </c>
      <c r="BC23">
        <v>8</v>
      </c>
      <c r="BD23">
        <v>534.29999999999995</v>
      </c>
      <c r="BE23">
        <v>14</v>
      </c>
      <c r="BF23">
        <v>120.7</v>
      </c>
      <c r="BG23">
        <v>38</v>
      </c>
      <c r="BH23">
        <v>290.8</v>
      </c>
      <c r="BI23">
        <v>21</v>
      </c>
      <c r="BJ23">
        <v>171.1</v>
      </c>
      <c r="BK23">
        <v>29</v>
      </c>
    </row>
    <row r="24" spans="1:63" x14ac:dyDescent="0.25">
      <c r="A24" s="49"/>
      <c r="N24" s="176"/>
      <c r="O24" s="176"/>
      <c r="P24" s="176"/>
      <c r="Q24" s="176"/>
      <c r="R24" s="176"/>
      <c r="S24" s="54"/>
      <c r="T24" s="54"/>
      <c r="AF24" s="49"/>
      <c r="AH24" s="54"/>
      <c r="AP24" s="157"/>
      <c r="AQ24" s="157"/>
      <c r="AR24" s="157"/>
      <c r="AS24" s="157"/>
      <c r="AX24" s="48"/>
      <c r="AY24" s="48"/>
      <c r="AZ24" s="48"/>
    </row>
    <row r="25" spans="1:63" ht="15" x14ac:dyDescent="0.25">
      <c r="A25" s="271" t="s">
        <v>820</v>
      </c>
      <c r="B25" s="121">
        <v>746.5</v>
      </c>
      <c r="C25" s="121"/>
      <c r="D25" s="121"/>
      <c r="E25" s="121"/>
      <c r="F25" s="121"/>
      <c r="G25" s="121"/>
      <c r="H25" s="121"/>
      <c r="I25" s="121"/>
      <c r="N25" s="175" t="s">
        <v>820</v>
      </c>
      <c r="O25" s="175">
        <f>'Ranking 2020-21'!B25</f>
        <v>735.6</v>
      </c>
      <c r="P25" s="175">
        <v>9</v>
      </c>
      <c r="Q25" s="175">
        <f>'Rank 2019-20'!B25</f>
        <v>821.2</v>
      </c>
      <c r="R25" s="175">
        <v>9</v>
      </c>
      <c r="S25" s="175">
        <f>'Rank 2019-20'!D25</f>
        <v>746.5</v>
      </c>
      <c r="T25" s="54">
        <v>9</v>
      </c>
      <c r="U25" s="175">
        <f>'Rank 2019-20'!F25</f>
        <v>613.29999999999995</v>
      </c>
      <c r="V25">
        <v>12</v>
      </c>
      <c r="W25">
        <v>676.9</v>
      </c>
      <c r="X25">
        <v>13</v>
      </c>
      <c r="Y25">
        <v>564.4</v>
      </c>
      <c r="Z25">
        <v>12</v>
      </c>
      <c r="AA25">
        <v>677.6</v>
      </c>
      <c r="AB25">
        <v>8</v>
      </c>
      <c r="AF25" s="271" t="s">
        <v>823</v>
      </c>
      <c r="AG25">
        <v>676.2</v>
      </c>
      <c r="AH25" s="54">
        <v>9</v>
      </c>
      <c r="AI25">
        <v>812</v>
      </c>
      <c r="AJ25">
        <v>11</v>
      </c>
      <c r="AK25">
        <v>652.6</v>
      </c>
      <c r="AL25">
        <v>9</v>
      </c>
      <c r="AM25">
        <v>602.29999999999995</v>
      </c>
      <c r="AN25">
        <v>10</v>
      </c>
      <c r="AP25" s="157">
        <v>783.2</v>
      </c>
      <c r="AQ25" s="157">
        <v>10</v>
      </c>
      <c r="AR25" s="157">
        <v>446.2</v>
      </c>
      <c r="AS25" s="157">
        <v>16</v>
      </c>
      <c r="AX25" s="48" t="s">
        <v>363</v>
      </c>
      <c r="AY25" s="48"/>
      <c r="AZ25" s="48"/>
      <c r="BA25" t="s">
        <v>69</v>
      </c>
      <c r="BB25">
        <v>631.4</v>
      </c>
      <c r="BC25">
        <v>9</v>
      </c>
      <c r="BD25">
        <v>593.5</v>
      </c>
      <c r="BE25">
        <v>10</v>
      </c>
      <c r="BF25">
        <v>615.70000000000005</v>
      </c>
      <c r="BG25">
        <v>16</v>
      </c>
      <c r="BH25">
        <v>657.8</v>
      </c>
      <c r="BI25">
        <v>7</v>
      </c>
      <c r="BJ25">
        <v>567.5</v>
      </c>
      <c r="BK25">
        <v>13</v>
      </c>
    </row>
    <row r="26" spans="1:63" x14ac:dyDescent="0.25">
      <c r="A26" s="49"/>
      <c r="N26" s="176"/>
      <c r="O26" s="176"/>
      <c r="P26" s="176"/>
      <c r="Q26" s="176"/>
      <c r="R26" s="176"/>
      <c r="S26" s="54"/>
      <c r="T26" s="54"/>
      <c r="AF26" s="49"/>
      <c r="AH26" s="54"/>
      <c r="AP26" s="157"/>
      <c r="AQ26" s="157"/>
      <c r="AR26" s="157"/>
      <c r="AS26" s="157"/>
      <c r="AX26" s="48"/>
      <c r="AY26" s="48"/>
      <c r="AZ26" s="48"/>
    </row>
    <row r="27" spans="1:63" ht="15" x14ac:dyDescent="0.25">
      <c r="A27" s="271" t="s">
        <v>865</v>
      </c>
      <c r="B27" s="121">
        <v>573.79999999999995</v>
      </c>
      <c r="C27" s="121"/>
      <c r="D27" s="121"/>
      <c r="E27" s="121"/>
      <c r="F27" s="121"/>
      <c r="G27" s="121"/>
      <c r="H27" s="121"/>
      <c r="I27" s="121"/>
      <c r="N27" s="271" t="s">
        <v>865</v>
      </c>
      <c r="O27" s="271">
        <f>'Ranking 2020-21'!B109</f>
        <v>0</v>
      </c>
      <c r="P27" s="271">
        <v>0</v>
      </c>
      <c r="Q27" s="271">
        <f>'Rank 2019-20'!B57</f>
        <v>262.2</v>
      </c>
      <c r="R27" s="271">
        <f>'Rank 2019-20'!C57</f>
        <v>25</v>
      </c>
      <c r="S27" s="271">
        <f>'Rank 2019-20'!D57</f>
        <v>573.79999999999995</v>
      </c>
      <c r="T27" s="272">
        <v>10</v>
      </c>
      <c r="U27" s="271">
        <f>'Rank 2019-20'!F57</f>
        <v>671</v>
      </c>
      <c r="V27">
        <v>10</v>
      </c>
      <c r="W27">
        <v>0</v>
      </c>
      <c r="X27">
        <v>0</v>
      </c>
      <c r="Y27">
        <v>50</v>
      </c>
      <c r="Z27">
        <v>37</v>
      </c>
      <c r="AA27">
        <v>52.5</v>
      </c>
      <c r="AB27">
        <v>38</v>
      </c>
      <c r="AF27" s="271" t="s">
        <v>865</v>
      </c>
      <c r="AG27">
        <v>671</v>
      </c>
      <c r="AH27" s="54">
        <v>10</v>
      </c>
      <c r="AI27">
        <v>0</v>
      </c>
      <c r="AJ27">
        <v>0</v>
      </c>
      <c r="AK27">
        <v>50</v>
      </c>
      <c r="AL27">
        <v>37</v>
      </c>
      <c r="AM27">
        <v>52.5</v>
      </c>
      <c r="AN27">
        <v>38</v>
      </c>
      <c r="AP27" s="157">
        <v>52.5</v>
      </c>
      <c r="AQ27" s="157">
        <v>37</v>
      </c>
      <c r="AR27" s="157">
        <v>830</v>
      </c>
      <c r="AS27" s="157">
        <v>8</v>
      </c>
      <c r="AX27" s="48" t="s">
        <v>348</v>
      </c>
      <c r="AY27" s="48"/>
      <c r="AZ27" s="48"/>
      <c r="BA27" t="s">
        <v>69</v>
      </c>
      <c r="BB27">
        <v>600.29999999999995</v>
      </c>
      <c r="BC27">
        <v>10</v>
      </c>
      <c r="BD27">
        <v>446.2</v>
      </c>
      <c r="BE27">
        <v>16</v>
      </c>
      <c r="BF27">
        <v>782.7</v>
      </c>
      <c r="BG27">
        <v>11</v>
      </c>
      <c r="BH27">
        <v>575.4</v>
      </c>
      <c r="BI27">
        <v>8</v>
      </c>
      <c r="BJ27">
        <v>749</v>
      </c>
      <c r="BK27">
        <v>10</v>
      </c>
    </row>
    <row r="28" spans="1:63" x14ac:dyDescent="0.25">
      <c r="A28" s="49"/>
      <c r="N28" s="176"/>
      <c r="O28" s="176"/>
      <c r="P28" s="176"/>
      <c r="Q28" s="176"/>
      <c r="R28" s="176"/>
      <c r="S28" s="54"/>
      <c r="T28" s="54"/>
      <c r="AF28" s="49"/>
      <c r="AP28" s="157"/>
      <c r="AQ28" s="157"/>
      <c r="AR28" s="157"/>
      <c r="AS28" s="157"/>
      <c r="AX28" s="48"/>
      <c r="AY28" s="48"/>
      <c r="AZ28" s="48"/>
    </row>
    <row r="29" spans="1:63" ht="15" x14ac:dyDescent="0.25">
      <c r="A29" s="271" t="s">
        <v>833</v>
      </c>
      <c r="B29" s="121">
        <v>544.20000000000005</v>
      </c>
      <c r="C29" s="121"/>
      <c r="D29" s="121"/>
      <c r="E29" s="121"/>
      <c r="F29" s="121"/>
      <c r="G29" s="121"/>
      <c r="H29" s="121"/>
      <c r="I29" s="121"/>
      <c r="N29" s="218" t="s">
        <v>833</v>
      </c>
      <c r="O29" s="218">
        <f>'Ranking 2020-21'!B37</f>
        <v>367.4</v>
      </c>
      <c r="P29" s="218">
        <v>15</v>
      </c>
      <c r="Q29" s="207">
        <f>'Rank 2019-20'!B31</f>
        <v>539.29999999999995</v>
      </c>
      <c r="R29" s="207">
        <f>'Rank 2019-20'!C31</f>
        <v>12</v>
      </c>
      <c r="S29" s="207">
        <f>'Rank 2019-20'!D31</f>
        <v>544.20000000000005</v>
      </c>
      <c r="T29" s="272">
        <v>11</v>
      </c>
      <c r="U29" s="271">
        <f>'Rank 2019-20'!F31</f>
        <v>537</v>
      </c>
      <c r="V29">
        <v>13</v>
      </c>
      <c r="W29">
        <v>562.70000000000005</v>
      </c>
      <c r="X29">
        <v>15</v>
      </c>
      <c r="Y29">
        <v>573.5</v>
      </c>
      <c r="Z29">
        <v>11</v>
      </c>
      <c r="AA29">
        <v>519.29999999999995</v>
      </c>
      <c r="AB29">
        <v>12</v>
      </c>
      <c r="AF29" s="271" t="s">
        <v>826</v>
      </c>
      <c r="AG29">
        <v>625.5</v>
      </c>
      <c r="AH29">
        <v>11</v>
      </c>
      <c r="AI29">
        <v>683.7</v>
      </c>
      <c r="AJ29">
        <v>12</v>
      </c>
      <c r="AK29">
        <v>89.9</v>
      </c>
      <c r="AL29">
        <v>30</v>
      </c>
      <c r="AM29">
        <v>210.3</v>
      </c>
      <c r="AN29">
        <v>24</v>
      </c>
      <c r="AP29" s="157">
        <v>90.5</v>
      </c>
      <c r="AQ29" s="157">
        <v>31</v>
      </c>
      <c r="AR29" s="157">
        <v>413.2</v>
      </c>
      <c r="AS29" s="157">
        <v>18</v>
      </c>
      <c r="AX29" s="48" t="s">
        <v>360</v>
      </c>
      <c r="AY29" s="48"/>
      <c r="AZ29" s="48"/>
      <c r="BA29" t="s">
        <v>69</v>
      </c>
      <c r="BB29">
        <v>586.5</v>
      </c>
      <c r="BC29">
        <v>11</v>
      </c>
      <c r="BD29">
        <v>564.79999999999995</v>
      </c>
      <c r="BE29">
        <v>12</v>
      </c>
      <c r="BF29">
        <v>922.9</v>
      </c>
      <c r="BG29">
        <v>9</v>
      </c>
      <c r="BH29">
        <v>566.79999999999995</v>
      </c>
      <c r="BI29">
        <v>9</v>
      </c>
      <c r="BJ29">
        <v>348</v>
      </c>
      <c r="BK29">
        <v>22</v>
      </c>
    </row>
    <row r="30" spans="1:63" x14ac:dyDescent="0.25">
      <c r="A30" s="49"/>
      <c r="N30" s="49"/>
      <c r="O30" s="49"/>
      <c r="P30" s="49"/>
      <c r="Q30" s="49"/>
      <c r="R30" s="49"/>
      <c r="AF30" s="49"/>
      <c r="AP30" s="157"/>
      <c r="AQ30" s="157"/>
      <c r="AR30" s="157"/>
      <c r="AS30" s="157"/>
      <c r="AX30" s="48"/>
      <c r="AY30" s="48"/>
      <c r="AZ30" s="48"/>
    </row>
    <row r="31" spans="1:63" ht="15" x14ac:dyDescent="0.25">
      <c r="A31" s="271" t="s">
        <v>828</v>
      </c>
      <c r="B31" s="121">
        <v>528.1</v>
      </c>
      <c r="C31" s="121"/>
      <c r="D31" s="121"/>
      <c r="E31" s="121"/>
      <c r="F31" s="121"/>
      <c r="G31" s="121"/>
      <c r="H31" s="121"/>
      <c r="I31" s="121"/>
      <c r="N31" s="175" t="s">
        <v>828</v>
      </c>
      <c r="O31" s="175">
        <f>'Ranking 2020-21'!B27</f>
        <v>601.20000000000005</v>
      </c>
      <c r="P31" s="175">
        <v>10</v>
      </c>
      <c r="Q31" s="175">
        <f>'Rank 2019-20'!B23</f>
        <v>913.7</v>
      </c>
      <c r="R31" s="175">
        <v>8</v>
      </c>
      <c r="S31" s="175">
        <f>'Rank 2019-20'!D23</f>
        <v>528.1</v>
      </c>
      <c r="T31">
        <v>12</v>
      </c>
      <c r="U31" s="175">
        <f>'Rank 2019-20'!F23</f>
        <v>425.3</v>
      </c>
      <c r="V31">
        <v>14</v>
      </c>
      <c r="W31">
        <v>428.2</v>
      </c>
      <c r="X31">
        <v>17</v>
      </c>
      <c r="Y31">
        <v>786.7</v>
      </c>
      <c r="Z31">
        <v>7</v>
      </c>
      <c r="AA31">
        <v>591.4</v>
      </c>
      <c r="AB31">
        <v>11</v>
      </c>
      <c r="AF31" s="271" t="s">
        <v>820</v>
      </c>
      <c r="AG31">
        <v>613.29999999999995</v>
      </c>
      <c r="AH31">
        <v>12</v>
      </c>
      <c r="AI31">
        <v>676.9</v>
      </c>
      <c r="AJ31">
        <v>13</v>
      </c>
      <c r="AK31">
        <v>564.4</v>
      </c>
      <c r="AL31">
        <v>12</v>
      </c>
      <c r="AM31">
        <v>677.6</v>
      </c>
      <c r="AN31">
        <v>8</v>
      </c>
      <c r="AP31" s="157">
        <v>613</v>
      </c>
      <c r="AQ31" s="157">
        <v>11</v>
      </c>
      <c r="AR31" s="157">
        <v>507.5</v>
      </c>
      <c r="AS31" s="157">
        <v>15</v>
      </c>
      <c r="AX31" s="48" t="s">
        <v>328</v>
      </c>
      <c r="AY31" s="48"/>
      <c r="AZ31" s="48"/>
      <c r="BA31" t="s">
        <v>69</v>
      </c>
      <c r="BB31">
        <v>564.20000000000005</v>
      </c>
      <c r="BC31">
        <v>12</v>
      </c>
      <c r="BD31">
        <v>507.5</v>
      </c>
      <c r="BE31">
        <v>15</v>
      </c>
      <c r="BF31">
        <v>481.9</v>
      </c>
      <c r="BG31">
        <v>20</v>
      </c>
      <c r="BH31">
        <v>459</v>
      </c>
      <c r="BI31">
        <v>13</v>
      </c>
      <c r="BJ31">
        <v>446</v>
      </c>
      <c r="BK31">
        <v>16</v>
      </c>
    </row>
    <row r="32" spans="1:63" x14ac:dyDescent="0.25">
      <c r="A32" s="49"/>
      <c r="N32" s="49"/>
      <c r="O32" s="49"/>
      <c r="P32" s="49"/>
      <c r="Q32" s="49"/>
      <c r="R32" s="49"/>
      <c r="AF32" s="49"/>
      <c r="AP32" s="157"/>
      <c r="AQ32" s="157"/>
      <c r="AR32" s="157"/>
      <c r="AS32" s="157"/>
      <c r="AX32" s="48"/>
      <c r="AY32" s="48"/>
      <c r="AZ32" s="48"/>
    </row>
    <row r="33" spans="1:63" ht="15" x14ac:dyDescent="0.25">
      <c r="A33" s="271" t="s">
        <v>834</v>
      </c>
      <c r="B33" s="121">
        <v>444.7</v>
      </c>
      <c r="N33" s="173" t="s">
        <v>834</v>
      </c>
      <c r="O33" s="173">
        <f>'Ranking 2020-21'!B39</f>
        <v>347</v>
      </c>
      <c r="P33" s="173">
        <v>16</v>
      </c>
      <c r="Q33" s="271">
        <f>'Rank 2019-20'!B45</f>
        <v>332.3</v>
      </c>
      <c r="R33" s="271">
        <f>'Rank 2019-20'!C45</f>
        <v>19</v>
      </c>
      <c r="S33" s="271">
        <f>'Rank 2019-20'!D45</f>
        <v>444.7</v>
      </c>
      <c r="T33">
        <v>13</v>
      </c>
      <c r="U33" s="271">
        <f>'Rank 2019-20'!F45</f>
        <v>262.89999999999998</v>
      </c>
      <c r="V33">
        <v>21</v>
      </c>
      <c r="W33">
        <v>226</v>
      </c>
      <c r="X33">
        <v>24</v>
      </c>
      <c r="Y33">
        <v>446.8</v>
      </c>
      <c r="Z33">
        <v>14</v>
      </c>
      <c r="AA33">
        <v>298.2</v>
      </c>
      <c r="AB33">
        <v>20</v>
      </c>
      <c r="AF33" s="271" t="s">
        <v>833</v>
      </c>
      <c r="AG33">
        <v>537</v>
      </c>
      <c r="AH33">
        <v>13</v>
      </c>
      <c r="AI33">
        <v>562.70000000000005</v>
      </c>
      <c r="AJ33">
        <v>15</v>
      </c>
      <c r="AK33">
        <v>573.5</v>
      </c>
      <c r="AL33">
        <v>11</v>
      </c>
      <c r="AM33">
        <v>519.29999999999995</v>
      </c>
      <c r="AN33">
        <v>12</v>
      </c>
      <c r="AP33" s="157">
        <v>598</v>
      </c>
      <c r="AQ33" s="157">
        <v>13</v>
      </c>
      <c r="AR33" s="157">
        <v>112.2</v>
      </c>
      <c r="AS33" s="157">
        <v>33</v>
      </c>
      <c r="AX33" s="48" t="s">
        <v>347</v>
      </c>
      <c r="AY33" s="48"/>
      <c r="AZ33" s="48"/>
      <c r="BA33" t="s">
        <v>69</v>
      </c>
      <c r="BB33">
        <v>539</v>
      </c>
      <c r="BC33">
        <v>13</v>
      </c>
      <c r="BD33">
        <v>340.8</v>
      </c>
      <c r="BE33">
        <v>20</v>
      </c>
      <c r="BF33">
        <v>370.8</v>
      </c>
      <c r="BG33">
        <v>25</v>
      </c>
      <c r="BH33">
        <v>361.7</v>
      </c>
      <c r="BI33">
        <v>18</v>
      </c>
      <c r="BJ33">
        <v>463.5</v>
      </c>
      <c r="BK33">
        <v>15</v>
      </c>
    </row>
    <row r="34" spans="1:63" x14ac:dyDescent="0.25">
      <c r="A34" s="49"/>
      <c r="N34" s="49"/>
      <c r="O34" s="49"/>
      <c r="P34" s="49"/>
      <c r="Q34" s="193"/>
      <c r="R34" s="193"/>
      <c r="S34" s="272"/>
      <c r="U34" s="272"/>
      <c r="AF34" s="49"/>
      <c r="AP34" s="157"/>
      <c r="AQ34" s="157"/>
      <c r="AR34" s="157"/>
      <c r="AS34" s="157"/>
      <c r="AX34" s="48"/>
      <c r="AY34" s="48"/>
      <c r="AZ34" s="48"/>
    </row>
    <row r="35" spans="1:63" ht="15" x14ac:dyDescent="0.25">
      <c r="A35" s="271" t="s">
        <v>838</v>
      </c>
      <c r="B35" s="121">
        <v>441.8</v>
      </c>
      <c r="N35" s="173" t="s">
        <v>838</v>
      </c>
      <c r="O35" s="173">
        <f>'Ranking 2020-21'!B43</f>
        <v>305.5</v>
      </c>
      <c r="P35" s="173">
        <v>18</v>
      </c>
      <c r="Q35" s="271">
        <f>'Rank 2019-20'!B47</f>
        <v>329.5</v>
      </c>
      <c r="R35" s="271">
        <f>'Rank 2019-20'!C47</f>
        <v>20</v>
      </c>
      <c r="S35" s="271">
        <f>'Rank 2019-20'!D47</f>
        <v>441.8</v>
      </c>
      <c r="T35">
        <v>14</v>
      </c>
      <c r="U35" s="271">
        <f>'Rank 2019-20'!F47</f>
        <v>211.3</v>
      </c>
      <c r="V35">
        <v>24</v>
      </c>
      <c r="W35">
        <v>216.7</v>
      </c>
      <c r="X35">
        <v>26</v>
      </c>
      <c r="Y35">
        <v>164.5</v>
      </c>
      <c r="Z35">
        <v>24</v>
      </c>
      <c r="AA35">
        <v>323.2</v>
      </c>
      <c r="AB35">
        <v>18</v>
      </c>
      <c r="AF35" s="271" t="s">
        <v>828</v>
      </c>
      <c r="AG35">
        <v>425.3</v>
      </c>
      <c r="AH35">
        <v>14</v>
      </c>
      <c r="AI35">
        <v>428.2</v>
      </c>
      <c r="AJ35">
        <v>17</v>
      </c>
      <c r="AK35">
        <v>786.7</v>
      </c>
      <c r="AL35">
        <v>7</v>
      </c>
      <c r="AM35">
        <v>591.4</v>
      </c>
      <c r="AN35">
        <v>11</v>
      </c>
      <c r="AP35" s="157">
        <v>444.7</v>
      </c>
      <c r="AQ35" s="157">
        <v>17</v>
      </c>
      <c r="AR35" s="157">
        <v>417.5</v>
      </c>
      <c r="AS35" s="157">
        <v>17</v>
      </c>
      <c r="AX35" s="48" t="s">
        <v>322</v>
      </c>
      <c r="AY35" s="48"/>
      <c r="AZ35" s="48"/>
      <c r="BA35" t="s">
        <v>69</v>
      </c>
      <c r="BB35">
        <v>533.70000000000005</v>
      </c>
      <c r="BC35">
        <v>14</v>
      </c>
      <c r="BD35">
        <v>830</v>
      </c>
      <c r="BE35">
        <v>8</v>
      </c>
      <c r="BF35">
        <v>781.4</v>
      </c>
      <c r="BG35">
        <v>12</v>
      </c>
      <c r="BH35">
        <v>528.6</v>
      </c>
      <c r="BI35">
        <v>10</v>
      </c>
      <c r="BJ35">
        <v>709.3</v>
      </c>
      <c r="BK35">
        <v>12</v>
      </c>
    </row>
    <row r="36" spans="1:63" x14ac:dyDescent="0.25">
      <c r="A36" s="49"/>
      <c r="N36" s="49"/>
      <c r="O36" s="49"/>
      <c r="P36" s="49"/>
      <c r="Q36" s="193"/>
      <c r="R36" s="193"/>
      <c r="S36" s="272"/>
      <c r="U36" s="272"/>
      <c r="AF36" s="49"/>
      <c r="AP36" s="157"/>
      <c r="AQ36" s="157"/>
      <c r="AR36" s="157"/>
      <c r="AS36" s="157"/>
      <c r="AX36" s="48"/>
      <c r="AY36" s="48"/>
      <c r="AZ36" s="48"/>
    </row>
    <row r="37" spans="1:63" ht="15" x14ac:dyDescent="0.25">
      <c r="A37" s="271" t="s">
        <v>835</v>
      </c>
      <c r="B37">
        <v>400.1</v>
      </c>
      <c r="N37" s="173" t="s">
        <v>835</v>
      </c>
      <c r="O37" s="173">
        <f>'Ranking 2020-21'!B49</f>
        <v>225.8</v>
      </c>
      <c r="P37" s="173">
        <v>21</v>
      </c>
      <c r="Q37" s="271">
        <f>'Rank 2019-20'!B43</f>
        <v>380.6</v>
      </c>
      <c r="R37" s="271">
        <f>'Rank 2019-20'!C43</f>
        <v>18</v>
      </c>
      <c r="S37" s="271">
        <f>'Rank 2019-20'!D43</f>
        <v>400.1</v>
      </c>
      <c r="T37">
        <v>15</v>
      </c>
      <c r="U37" s="271">
        <f>'Rank 2019-20'!F43</f>
        <v>105.1</v>
      </c>
      <c r="V37">
        <v>35</v>
      </c>
      <c r="W37">
        <v>110.5</v>
      </c>
      <c r="X37">
        <v>38</v>
      </c>
      <c r="Y37">
        <v>0</v>
      </c>
      <c r="Z37">
        <v>0</v>
      </c>
      <c r="AA37">
        <v>1</v>
      </c>
      <c r="AB37">
        <v>63</v>
      </c>
      <c r="AF37" s="271" t="s">
        <v>851</v>
      </c>
      <c r="AG37">
        <v>359.5</v>
      </c>
      <c r="AH37">
        <v>15</v>
      </c>
      <c r="AI37">
        <v>852.6</v>
      </c>
      <c r="AJ37">
        <v>10</v>
      </c>
      <c r="AK37">
        <v>20.100000000000001</v>
      </c>
      <c r="AL37">
        <v>46</v>
      </c>
      <c r="AM37">
        <v>9.6999999999999993</v>
      </c>
      <c r="AN37">
        <v>54</v>
      </c>
      <c r="AP37" s="157">
        <v>0</v>
      </c>
      <c r="AQ37" s="157">
        <v>0</v>
      </c>
      <c r="AR37" s="157">
        <v>103.3</v>
      </c>
      <c r="AS37" s="157">
        <v>35</v>
      </c>
      <c r="AX37" s="48" t="s">
        <v>344</v>
      </c>
      <c r="AY37" s="48"/>
      <c r="AZ37" s="48"/>
      <c r="BA37" t="s">
        <v>69</v>
      </c>
      <c r="BB37">
        <v>526.79999999999995</v>
      </c>
      <c r="BC37">
        <v>15</v>
      </c>
      <c r="BD37">
        <v>112.2</v>
      </c>
      <c r="BE37">
        <v>33</v>
      </c>
      <c r="BF37">
        <v>404</v>
      </c>
      <c r="BG37">
        <v>24</v>
      </c>
      <c r="BH37">
        <v>269.7</v>
      </c>
      <c r="BI37">
        <v>22</v>
      </c>
      <c r="BJ37">
        <v>789</v>
      </c>
      <c r="BK37">
        <v>9</v>
      </c>
    </row>
    <row r="38" spans="1:63" x14ac:dyDescent="0.25">
      <c r="A38" s="49"/>
      <c r="N38" s="49"/>
      <c r="O38" s="49"/>
      <c r="P38" s="49"/>
      <c r="Q38" s="193"/>
      <c r="R38" s="193"/>
      <c r="S38" s="272"/>
      <c r="AF38" s="49"/>
      <c r="AP38" s="157"/>
      <c r="AQ38" s="157"/>
      <c r="AR38" s="157"/>
      <c r="AS38" s="157"/>
      <c r="AX38" s="48"/>
      <c r="AY38" s="48"/>
      <c r="AZ38" s="48"/>
    </row>
    <row r="39" spans="1:63" ht="15" x14ac:dyDescent="0.25">
      <c r="A39" s="271" t="s">
        <v>823</v>
      </c>
      <c r="B39">
        <v>384.4</v>
      </c>
      <c r="N39" s="271" t="s">
        <v>823</v>
      </c>
      <c r="O39" s="271">
        <f>'Ranking 2020-21'!B33</f>
        <v>394.9</v>
      </c>
      <c r="P39" s="271">
        <v>13</v>
      </c>
      <c r="Q39" s="175">
        <f>'Rank 2019-20'!B27</f>
        <v>792.7</v>
      </c>
      <c r="R39" s="175">
        <v>10</v>
      </c>
      <c r="S39" s="175">
        <f>'Rank 2019-20'!D27</f>
        <v>384.4</v>
      </c>
      <c r="T39">
        <v>16</v>
      </c>
      <c r="U39" s="175">
        <f>'Rank 2019-20'!F27</f>
        <v>676.2</v>
      </c>
      <c r="V39">
        <v>9</v>
      </c>
      <c r="W39">
        <v>812</v>
      </c>
      <c r="X39">
        <v>11</v>
      </c>
      <c r="Y39">
        <v>652.6</v>
      </c>
      <c r="Z39">
        <v>9</v>
      </c>
      <c r="AA39">
        <v>602.29999999999995</v>
      </c>
      <c r="AB39">
        <v>10</v>
      </c>
      <c r="AF39" s="271" t="s">
        <v>824</v>
      </c>
      <c r="AG39">
        <v>343.6</v>
      </c>
      <c r="AH39">
        <v>16</v>
      </c>
      <c r="AI39">
        <v>400</v>
      </c>
      <c r="AJ39">
        <v>18</v>
      </c>
      <c r="AK39">
        <v>340.4</v>
      </c>
      <c r="AL39">
        <v>16</v>
      </c>
      <c r="AM39">
        <v>440.2</v>
      </c>
      <c r="AN39">
        <v>14</v>
      </c>
      <c r="AP39" s="157">
        <v>487.9</v>
      </c>
      <c r="AQ39" s="157">
        <v>16</v>
      </c>
      <c r="AR39" s="157">
        <v>535.20000000000005</v>
      </c>
      <c r="AS39" s="157">
        <v>13</v>
      </c>
      <c r="AX39" s="48" t="s">
        <v>351</v>
      </c>
      <c r="AY39" s="48"/>
      <c r="AZ39" s="48"/>
      <c r="BA39" t="s">
        <v>69</v>
      </c>
      <c r="BB39">
        <v>525</v>
      </c>
      <c r="BC39">
        <v>16</v>
      </c>
      <c r="BD39">
        <v>413.2</v>
      </c>
      <c r="BE39">
        <v>18</v>
      </c>
      <c r="BF39">
        <v>471.8</v>
      </c>
      <c r="BG39">
        <v>21</v>
      </c>
      <c r="BH39">
        <v>472.6</v>
      </c>
      <c r="BI39">
        <v>12</v>
      </c>
      <c r="BJ39">
        <v>390.2</v>
      </c>
      <c r="BK39">
        <v>18</v>
      </c>
    </row>
    <row r="40" spans="1:63" x14ac:dyDescent="0.25">
      <c r="A40" s="49"/>
      <c r="N40" s="49"/>
      <c r="O40" s="49"/>
      <c r="P40" s="49"/>
      <c r="Q40" s="49"/>
      <c r="R40" s="49"/>
      <c r="AF40" s="49"/>
      <c r="AP40" s="157"/>
      <c r="AQ40" s="157"/>
      <c r="AR40" s="157"/>
      <c r="AS40" s="157"/>
      <c r="AX40" s="48"/>
      <c r="AY40" s="48"/>
      <c r="AZ40" s="48"/>
    </row>
    <row r="41" spans="1:63" ht="15" x14ac:dyDescent="0.25">
      <c r="A41" s="271" t="s">
        <v>832</v>
      </c>
      <c r="B41">
        <v>367.4</v>
      </c>
      <c r="L41">
        <f>AVERAGE(S41)</f>
        <v>367.4</v>
      </c>
      <c r="N41" s="173" t="s">
        <v>832</v>
      </c>
      <c r="O41" s="173">
        <f>'Ranking 2020-21'!B57</f>
        <v>163.5</v>
      </c>
      <c r="P41" s="173">
        <v>25</v>
      </c>
      <c r="Q41" s="271">
        <f>'Rank 2019-20'!B53</f>
        <v>278.2</v>
      </c>
      <c r="R41" s="271">
        <f>'Rank 2019-20'!C53</f>
        <v>23</v>
      </c>
      <c r="S41" s="271">
        <f>'Rank 2019-20'!D53</f>
        <v>367.4</v>
      </c>
      <c r="T41" s="272">
        <v>17</v>
      </c>
      <c r="U41" s="271">
        <f>'Rank 2019-20'!F53</f>
        <v>298.7</v>
      </c>
      <c r="V41">
        <v>18</v>
      </c>
      <c r="W41">
        <v>611.9</v>
      </c>
      <c r="X41">
        <v>14</v>
      </c>
      <c r="Y41">
        <v>268.2</v>
      </c>
      <c r="Z41">
        <v>17</v>
      </c>
      <c r="AA41">
        <v>480.1</v>
      </c>
      <c r="AB41">
        <v>13</v>
      </c>
      <c r="AF41" s="271" t="s">
        <v>825</v>
      </c>
      <c r="AG41">
        <v>300.8</v>
      </c>
      <c r="AH41">
        <v>17</v>
      </c>
      <c r="AI41">
        <v>535.70000000000005</v>
      </c>
      <c r="AJ41">
        <v>16</v>
      </c>
      <c r="AK41">
        <v>245.9</v>
      </c>
      <c r="AL41">
        <v>20</v>
      </c>
      <c r="AM41">
        <v>231.7</v>
      </c>
      <c r="AN41">
        <v>23</v>
      </c>
      <c r="AP41" s="157">
        <v>578</v>
      </c>
      <c r="AQ41" s="157">
        <v>15</v>
      </c>
      <c r="AR41" s="157">
        <v>564.79999999999995</v>
      </c>
      <c r="AS41" s="157">
        <v>12</v>
      </c>
      <c r="AX41" s="48" t="s">
        <v>310</v>
      </c>
      <c r="AY41" s="48"/>
      <c r="AZ41" s="48"/>
      <c r="BA41" t="s">
        <v>69</v>
      </c>
      <c r="BB41">
        <v>497.9</v>
      </c>
      <c r="BC41">
        <v>17</v>
      </c>
      <c r="BD41">
        <v>360</v>
      </c>
      <c r="BE41">
        <v>19</v>
      </c>
      <c r="BF41">
        <v>698</v>
      </c>
      <c r="BG41">
        <v>13</v>
      </c>
      <c r="BH41">
        <v>364.4</v>
      </c>
      <c r="BI41">
        <v>17</v>
      </c>
      <c r="BJ41">
        <v>372.7</v>
      </c>
      <c r="BK41">
        <v>20</v>
      </c>
    </row>
    <row r="42" spans="1:63" x14ac:dyDescent="0.25">
      <c r="A42" s="49"/>
      <c r="N42" s="49"/>
      <c r="O42" s="49"/>
      <c r="P42" s="49"/>
      <c r="Q42" s="193"/>
      <c r="R42" s="193"/>
      <c r="S42" s="272"/>
      <c r="T42" s="272"/>
      <c r="U42" s="272"/>
      <c r="AF42" s="49"/>
      <c r="AP42" s="157"/>
      <c r="AQ42" s="157"/>
      <c r="AR42" s="157"/>
      <c r="AS42" s="157"/>
      <c r="AX42" s="48"/>
      <c r="AY42" s="48"/>
      <c r="AZ42" s="48"/>
    </row>
    <row r="43" spans="1:63" ht="15" x14ac:dyDescent="0.25">
      <c r="A43" s="271" t="s">
        <v>827</v>
      </c>
      <c r="B43">
        <v>292.60000000000002</v>
      </c>
      <c r="L43">
        <f>AVERAGE(S43)</f>
        <v>292.60000000000002</v>
      </c>
      <c r="N43" s="173" t="s">
        <v>827</v>
      </c>
      <c r="O43" s="173">
        <f>'Ranking 2020-21'!B45</f>
        <v>283.2</v>
      </c>
      <c r="P43" s="173">
        <v>19</v>
      </c>
      <c r="Q43" s="271">
        <f>'Rank 2019-20'!B49</f>
        <v>297.3</v>
      </c>
      <c r="R43" s="271">
        <f>'Rank 2019-20'!C49</f>
        <v>21</v>
      </c>
      <c r="S43" s="271">
        <f>'Rank 2019-20'!D49</f>
        <v>292.60000000000002</v>
      </c>
      <c r="T43" s="272">
        <v>18</v>
      </c>
      <c r="U43" s="271">
        <f>'Rank 2019-20'!F49</f>
        <v>223.2</v>
      </c>
      <c r="V43">
        <v>23</v>
      </c>
      <c r="W43">
        <v>276.8</v>
      </c>
      <c r="X43">
        <v>20</v>
      </c>
      <c r="Y43">
        <v>260.3</v>
      </c>
      <c r="Z43">
        <v>19</v>
      </c>
      <c r="AA43">
        <v>205.2</v>
      </c>
      <c r="AB43">
        <v>25</v>
      </c>
      <c r="AF43" s="271" t="s">
        <v>832</v>
      </c>
      <c r="AG43">
        <v>298.7</v>
      </c>
      <c r="AH43">
        <v>18</v>
      </c>
      <c r="AI43">
        <v>611.9</v>
      </c>
      <c r="AJ43">
        <v>14</v>
      </c>
      <c r="AK43">
        <v>268.2</v>
      </c>
      <c r="AL43">
        <v>17</v>
      </c>
      <c r="AM43">
        <v>480.1</v>
      </c>
      <c r="AN43">
        <v>13</v>
      </c>
      <c r="AP43" s="157">
        <v>582.1</v>
      </c>
      <c r="AQ43" s="157">
        <v>14</v>
      </c>
      <c r="AR43" s="157">
        <v>108.6</v>
      </c>
      <c r="AS43" s="157">
        <v>34</v>
      </c>
      <c r="AX43" s="48" t="s">
        <v>349</v>
      </c>
      <c r="AY43" s="48"/>
      <c r="AZ43" s="48"/>
      <c r="BA43" t="s">
        <v>69</v>
      </c>
      <c r="BB43">
        <v>481.1</v>
      </c>
      <c r="BC43">
        <v>18</v>
      </c>
      <c r="BD43">
        <v>535.20000000000005</v>
      </c>
      <c r="BE43">
        <v>13</v>
      </c>
      <c r="BF43">
        <v>539.9</v>
      </c>
      <c r="BG43">
        <v>19</v>
      </c>
      <c r="BH43">
        <v>389.5</v>
      </c>
      <c r="BI43">
        <v>16</v>
      </c>
      <c r="BJ43">
        <v>401.8</v>
      </c>
      <c r="BK43">
        <v>17</v>
      </c>
    </row>
    <row r="44" spans="1:63" x14ac:dyDescent="0.25">
      <c r="A44" s="49"/>
      <c r="N44" s="49"/>
      <c r="O44" s="49"/>
      <c r="P44" s="49"/>
      <c r="Q44" s="193"/>
      <c r="R44" s="193"/>
      <c r="S44" s="272"/>
      <c r="T44" s="272"/>
      <c r="U44" s="272"/>
      <c r="AF44" s="49"/>
      <c r="AP44" s="157"/>
      <c r="AQ44" s="157"/>
      <c r="AR44" s="157"/>
      <c r="AS44" s="157"/>
      <c r="AX44" s="48"/>
      <c r="AY44" s="48"/>
      <c r="AZ44" s="48"/>
    </row>
    <row r="45" spans="1:63" ht="15" x14ac:dyDescent="0.25">
      <c r="A45" s="271" t="s">
        <v>824</v>
      </c>
      <c r="B45">
        <v>282.39999999999998</v>
      </c>
      <c r="L45">
        <f>AVERAGE(S45)</f>
        <v>282.39999999999998</v>
      </c>
      <c r="N45" s="173" t="s">
        <v>824</v>
      </c>
      <c r="O45" s="173">
        <f>'Ranking 2020-21'!B47</f>
        <v>257.8</v>
      </c>
      <c r="P45" s="173">
        <v>20</v>
      </c>
      <c r="Q45" s="271">
        <f>'Rank 2019-20'!B51</f>
        <v>281.3</v>
      </c>
      <c r="R45" s="271">
        <f>'Rank 2019-20'!C51</f>
        <v>22</v>
      </c>
      <c r="S45" s="271">
        <f>'Rank 2019-20'!D51</f>
        <v>282.39999999999998</v>
      </c>
      <c r="T45" s="272">
        <v>19</v>
      </c>
      <c r="U45" s="271">
        <f>'Rank 2019-20'!F51</f>
        <v>343.6</v>
      </c>
      <c r="V45">
        <v>16</v>
      </c>
      <c r="W45">
        <v>400</v>
      </c>
      <c r="X45">
        <v>18</v>
      </c>
      <c r="Y45">
        <v>340.4</v>
      </c>
      <c r="Z45">
        <v>16</v>
      </c>
      <c r="AA45">
        <v>440.2</v>
      </c>
      <c r="AB45">
        <v>14</v>
      </c>
      <c r="AF45" s="271" t="s">
        <v>845</v>
      </c>
      <c r="AG45">
        <v>286.7</v>
      </c>
      <c r="AH45">
        <v>19</v>
      </c>
      <c r="AI45">
        <v>240.4</v>
      </c>
      <c r="AJ45">
        <v>23</v>
      </c>
      <c r="AK45">
        <v>164.2</v>
      </c>
      <c r="AL45">
        <v>26</v>
      </c>
      <c r="AM45">
        <v>242</v>
      </c>
      <c r="AN45">
        <v>22</v>
      </c>
      <c r="AP45" s="157">
        <v>152.4</v>
      </c>
      <c r="AQ45" s="157">
        <v>26</v>
      </c>
      <c r="AR45" s="157">
        <v>152</v>
      </c>
      <c r="AS45" s="157">
        <v>28</v>
      </c>
      <c r="AX45" s="48" t="s">
        <v>331</v>
      </c>
      <c r="AY45" s="48"/>
      <c r="AZ45" s="48"/>
      <c r="BA45" t="s">
        <v>69</v>
      </c>
      <c r="BB45">
        <v>422.7</v>
      </c>
      <c r="BC45">
        <v>19</v>
      </c>
      <c r="BD45">
        <v>417.5</v>
      </c>
      <c r="BE45">
        <v>17</v>
      </c>
      <c r="BF45">
        <v>659.2</v>
      </c>
      <c r="BG45">
        <v>15</v>
      </c>
      <c r="BH45">
        <v>516.70000000000005</v>
      </c>
      <c r="BI45">
        <v>11</v>
      </c>
      <c r="BJ45">
        <v>482.5</v>
      </c>
      <c r="BK45">
        <v>14</v>
      </c>
    </row>
    <row r="46" spans="1:63" x14ac:dyDescent="0.25">
      <c r="A46" s="49"/>
      <c r="N46" s="49"/>
      <c r="O46" s="49"/>
      <c r="P46" s="49"/>
      <c r="Q46" s="193"/>
      <c r="R46" s="193"/>
      <c r="S46" s="272"/>
      <c r="T46" s="272"/>
      <c r="U46" s="272"/>
      <c r="AF46" s="49"/>
      <c r="AP46" s="157"/>
      <c r="AQ46" s="157"/>
      <c r="AR46" s="157"/>
      <c r="AS46" s="157"/>
      <c r="AX46" s="48"/>
      <c r="AY46" s="48"/>
      <c r="AZ46" s="48"/>
    </row>
    <row r="47" spans="1:63" ht="15" x14ac:dyDescent="0.25">
      <c r="A47" s="271" t="s">
        <v>825</v>
      </c>
      <c r="B47">
        <v>281.60000000000002</v>
      </c>
      <c r="N47" s="173" t="s">
        <v>825</v>
      </c>
      <c r="O47" s="173">
        <f>'Ranking 2020-21'!B35</f>
        <v>383</v>
      </c>
      <c r="P47" s="173">
        <v>14</v>
      </c>
      <c r="Q47" s="271">
        <f>'Rank 2019-20'!B41</f>
        <v>396.5</v>
      </c>
      <c r="R47" s="271">
        <f>'Rank 2019-20'!C41</f>
        <v>17</v>
      </c>
      <c r="S47" s="271">
        <f>'Rank 2019-20'!D41</f>
        <v>281.60000000000002</v>
      </c>
      <c r="T47" s="272">
        <v>20</v>
      </c>
      <c r="U47" s="271">
        <f>'Rank 2019-20'!F41</f>
        <v>300.8</v>
      </c>
      <c r="V47">
        <v>17</v>
      </c>
      <c r="W47">
        <v>535.70000000000005</v>
      </c>
      <c r="X47">
        <v>16</v>
      </c>
      <c r="Y47">
        <v>245.9</v>
      </c>
      <c r="Z47">
        <v>20</v>
      </c>
      <c r="AA47">
        <v>231.7</v>
      </c>
      <c r="AB47">
        <v>23</v>
      </c>
      <c r="AF47" s="271" t="s">
        <v>831</v>
      </c>
      <c r="AG47">
        <v>277.5</v>
      </c>
      <c r="AH47">
        <v>20</v>
      </c>
      <c r="AI47">
        <v>397.9</v>
      </c>
      <c r="AJ47">
        <v>19</v>
      </c>
      <c r="AK47">
        <v>238.7</v>
      </c>
      <c r="AL47">
        <v>21</v>
      </c>
      <c r="AM47">
        <v>437.6</v>
      </c>
      <c r="AN47">
        <v>15</v>
      </c>
      <c r="AP47" s="157">
        <v>598.4</v>
      </c>
      <c r="AQ47" s="157">
        <v>12</v>
      </c>
      <c r="AR47" s="157">
        <v>340.8</v>
      </c>
      <c r="AS47" s="157">
        <v>20</v>
      </c>
      <c r="AX47" s="48" t="s">
        <v>333</v>
      </c>
      <c r="AY47" s="48"/>
      <c r="AZ47" s="48"/>
      <c r="BA47" t="s">
        <v>69</v>
      </c>
      <c r="BB47">
        <v>364.2</v>
      </c>
      <c r="BC47">
        <v>20</v>
      </c>
      <c r="BD47">
        <v>178</v>
      </c>
      <c r="BE47">
        <v>26</v>
      </c>
      <c r="BF47">
        <v>130.1</v>
      </c>
      <c r="BG47">
        <v>36</v>
      </c>
      <c r="BH47">
        <v>248</v>
      </c>
      <c r="BI47">
        <v>23</v>
      </c>
      <c r="BJ47">
        <v>56.9</v>
      </c>
      <c r="BK47">
        <v>40</v>
      </c>
    </row>
    <row r="48" spans="1:63" x14ac:dyDescent="0.25">
      <c r="A48" s="49"/>
      <c r="N48" s="49"/>
      <c r="O48" s="49"/>
      <c r="P48" s="49"/>
      <c r="Q48" s="193"/>
      <c r="R48" s="193"/>
      <c r="S48" s="272"/>
      <c r="T48" s="272"/>
      <c r="U48" s="272"/>
      <c r="AF48" s="49"/>
      <c r="AP48" s="157"/>
      <c r="AQ48" s="157"/>
      <c r="AR48" s="157"/>
      <c r="AS48" s="157"/>
      <c r="AX48" s="48"/>
      <c r="AY48" s="48"/>
      <c r="AZ48" s="48"/>
    </row>
    <row r="49" spans="1:63" ht="15" x14ac:dyDescent="0.25">
      <c r="A49" s="271" t="s">
        <v>845</v>
      </c>
      <c r="B49">
        <v>270.2</v>
      </c>
      <c r="N49" s="173" t="s">
        <v>845</v>
      </c>
      <c r="O49" s="173">
        <f>'Ranking 2020-21'!B53</f>
        <v>184</v>
      </c>
      <c r="P49" s="173">
        <v>23</v>
      </c>
      <c r="Q49" s="271">
        <f>'Rank 2019-20'!B55</f>
        <v>265.3</v>
      </c>
      <c r="R49" s="271">
        <f>'Rank 2019-20'!C55</f>
        <v>24</v>
      </c>
      <c r="S49" s="271">
        <f>'Rank 2019-20'!D55</f>
        <v>270.2</v>
      </c>
      <c r="T49" s="272">
        <v>21</v>
      </c>
      <c r="U49" s="271">
        <f>'Rank 2019-20'!F55</f>
        <v>286.7</v>
      </c>
      <c r="V49">
        <v>19</v>
      </c>
      <c r="W49">
        <v>240.4</v>
      </c>
      <c r="X49">
        <v>23</v>
      </c>
      <c r="Y49">
        <v>164.2</v>
      </c>
      <c r="Z49">
        <v>26</v>
      </c>
      <c r="AA49">
        <v>242</v>
      </c>
      <c r="AB49">
        <v>22</v>
      </c>
      <c r="AF49" s="271" t="s">
        <v>834</v>
      </c>
      <c r="AG49">
        <v>262.89999999999998</v>
      </c>
      <c r="AH49">
        <v>21</v>
      </c>
      <c r="AI49">
        <v>226</v>
      </c>
      <c r="AJ49">
        <v>24</v>
      </c>
      <c r="AK49">
        <v>446.8</v>
      </c>
      <c r="AL49">
        <v>14</v>
      </c>
      <c r="AM49">
        <v>298.2</v>
      </c>
      <c r="AN49">
        <v>20</v>
      </c>
      <c r="AP49" s="157">
        <v>353.4</v>
      </c>
      <c r="AQ49" s="157">
        <v>18</v>
      </c>
      <c r="AR49" s="157">
        <v>593.5</v>
      </c>
      <c r="AS49" s="157">
        <v>10</v>
      </c>
      <c r="AX49" s="48" t="s">
        <v>753</v>
      </c>
      <c r="AY49" s="48"/>
      <c r="AZ49" s="48"/>
      <c r="BA49" t="s">
        <v>69</v>
      </c>
      <c r="BB49">
        <v>328.4</v>
      </c>
      <c r="BC49">
        <v>21</v>
      </c>
      <c r="BD49">
        <v>0</v>
      </c>
      <c r="BE49">
        <v>0</v>
      </c>
      <c r="BF49">
        <v>928.8</v>
      </c>
      <c r="BG49">
        <v>8</v>
      </c>
      <c r="BH49">
        <v>38</v>
      </c>
      <c r="BI49">
        <v>44</v>
      </c>
      <c r="BJ49">
        <v>56.1</v>
      </c>
      <c r="BK49">
        <v>41</v>
      </c>
    </row>
    <row r="50" spans="1:63" x14ac:dyDescent="0.25">
      <c r="A50" s="49"/>
      <c r="N50" s="49"/>
      <c r="O50" s="49"/>
      <c r="P50" s="49"/>
      <c r="Q50" s="193"/>
      <c r="R50" s="193"/>
      <c r="S50" s="272"/>
      <c r="T50" s="272"/>
      <c r="U50" s="272"/>
      <c r="AF50" s="49"/>
      <c r="AP50" s="157"/>
      <c r="AQ50" s="157"/>
      <c r="AR50" s="157"/>
      <c r="AS50" s="157"/>
      <c r="AX50" s="48"/>
      <c r="AY50" s="48"/>
      <c r="AZ50" s="48"/>
    </row>
    <row r="51" spans="1:63" ht="15" x14ac:dyDescent="0.25">
      <c r="A51" s="271" t="s">
        <v>829</v>
      </c>
      <c r="B51">
        <v>268.7</v>
      </c>
      <c r="N51" s="173" t="s">
        <v>829</v>
      </c>
      <c r="O51" s="173">
        <f>'Ranking 2020-21'!B41</f>
        <v>345.7</v>
      </c>
      <c r="P51" s="173">
        <v>17</v>
      </c>
      <c r="Q51" s="271">
        <f>'Rank 2019-20'!B33</f>
        <v>520</v>
      </c>
      <c r="R51" s="271">
        <f>'Rank 2019-20'!C33</f>
        <v>13</v>
      </c>
      <c r="S51" s="271">
        <f>'Rank 2019-20'!D33</f>
        <v>268.7</v>
      </c>
      <c r="T51" s="272">
        <v>22</v>
      </c>
      <c r="U51" s="271">
        <f>'Rank 2019-20'!F33</f>
        <v>237.8</v>
      </c>
      <c r="V51">
        <v>22</v>
      </c>
      <c r="W51">
        <v>270.39999999999998</v>
      </c>
      <c r="X51">
        <v>21</v>
      </c>
      <c r="Y51">
        <v>381.3</v>
      </c>
      <c r="Z51">
        <v>15</v>
      </c>
      <c r="AA51">
        <v>315.39999999999998</v>
      </c>
      <c r="AB51">
        <v>19</v>
      </c>
      <c r="AF51" s="271" t="s">
        <v>829</v>
      </c>
      <c r="AG51">
        <v>237.8</v>
      </c>
      <c r="AH51">
        <v>22</v>
      </c>
      <c r="AI51">
        <v>270.39999999999998</v>
      </c>
      <c r="AJ51">
        <v>21</v>
      </c>
      <c r="AK51">
        <v>381.3</v>
      </c>
      <c r="AL51">
        <v>15</v>
      </c>
      <c r="AM51">
        <v>315.39999999999998</v>
      </c>
      <c r="AN51">
        <v>19</v>
      </c>
      <c r="AP51" s="157">
        <v>212.1</v>
      </c>
      <c r="AQ51" s="157">
        <v>21</v>
      </c>
      <c r="AR51" s="157">
        <v>151.69999999999999</v>
      </c>
      <c r="AS51" s="157">
        <v>29</v>
      </c>
      <c r="AX51" s="48" t="s">
        <v>313</v>
      </c>
      <c r="AY51" s="48"/>
      <c r="AZ51" s="48"/>
      <c r="BA51" t="s">
        <v>69</v>
      </c>
      <c r="BB51">
        <v>266.60000000000002</v>
      </c>
      <c r="BC51">
        <v>22</v>
      </c>
      <c r="BD51">
        <v>639.20000000000005</v>
      </c>
      <c r="BE51">
        <v>9</v>
      </c>
      <c r="BF51">
        <v>304.2</v>
      </c>
      <c r="BG51">
        <v>27</v>
      </c>
      <c r="BH51">
        <v>134.80000000000001</v>
      </c>
      <c r="BI51">
        <v>29</v>
      </c>
      <c r="BJ51">
        <v>363.8</v>
      </c>
      <c r="BK51">
        <v>21</v>
      </c>
    </row>
    <row r="52" spans="1:63" x14ac:dyDescent="0.25">
      <c r="A52" s="49"/>
      <c r="N52" s="49"/>
      <c r="O52" s="49"/>
      <c r="P52" s="49"/>
      <c r="Q52" s="193"/>
      <c r="R52" s="193"/>
      <c r="S52" s="272"/>
      <c r="T52" s="272"/>
      <c r="U52" s="272"/>
      <c r="AF52" s="49"/>
      <c r="AP52" s="157"/>
      <c r="AQ52" s="157"/>
      <c r="AR52" s="157"/>
      <c r="AS52" s="157"/>
      <c r="AX52" s="48"/>
      <c r="AY52" s="48"/>
      <c r="AZ52" s="48"/>
    </row>
    <row r="53" spans="1:63" ht="15" x14ac:dyDescent="0.25">
      <c r="A53" s="271" t="s">
        <v>836</v>
      </c>
      <c r="B53">
        <v>267.60000000000002</v>
      </c>
      <c r="N53" s="173" t="s">
        <v>836</v>
      </c>
      <c r="O53" s="173">
        <f>'Ranking 2020-21'!B29</f>
        <v>562.20000000000005</v>
      </c>
      <c r="P53" s="173">
        <v>11</v>
      </c>
      <c r="Q53" s="271">
        <f>'Rank 2019-20'!B35</f>
        <v>518</v>
      </c>
      <c r="R53" s="271">
        <f>'Rank 2019-20'!C35</f>
        <v>14</v>
      </c>
      <c r="S53" s="271">
        <f>'Rank 2019-20'!D35</f>
        <v>267.60000000000002</v>
      </c>
      <c r="T53" s="272">
        <v>23</v>
      </c>
      <c r="U53" s="271">
        <f>'Rank 2019-20'!F35</f>
        <v>127.9</v>
      </c>
      <c r="V53">
        <v>28</v>
      </c>
      <c r="W53">
        <v>1207.2</v>
      </c>
      <c r="X53">
        <v>7</v>
      </c>
      <c r="Y53">
        <v>483</v>
      </c>
      <c r="Z53">
        <v>13</v>
      </c>
      <c r="AA53">
        <v>1533.5</v>
      </c>
      <c r="AB53">
        <v>5</v>
      </c>
      <c r="AF53" s="271" t="s">
        <v>827</v>
      </c>
      <c r="AG53">
        <v>223.2</v>
      </c>
      <c r="AH53">
        <v>23</v>
      </c>
      <c r="AI53">
        <v>276.8</v>
      </c>
      <c r="AJ53">
        <v>20</v>
      </c>
      <c r="AK53">
        <v>260.3</v>
      </c>
      <c r="AL53">
        <v>19</v>
      </c>
      <c r="AM53">
        <v>205.2</v>
      </c>
      <c r="AN53">
        <v>25</v>
      </c>
      <c r="AP53" s="157">
        <v>255.9</v>
      </c>
      <c r="AQ53" s="157">
        <v>20</v>
      </c>
      <c r="AR53" s="157">
        <v>148.69999999999999</v>
      </c>
      <c r="AS53" s="157">
        <v>30</v>
      </c>
      <c r="AX53" s="48" t="s">
        <v>755</v>
      </c>
      <c r="AY53" s="48"/>
      <c r="AZ53" s="48"/>
      <c r="BA53" t="s">
        <v>69</v>
      </c>
      <c r="BB53">
        <v>241.9</v>
      </c>
      <c r="BC53">
        <v>23</v>
      </c>
      <c r="BD53">
        <v>266.89999999999998</v>
      </c>
      <c r="BE53">
        <v>22</v>
      </c>
      <c r="BF53">
        <v>459</v>
      </c>
      <c r="BG53">
        <v>22</v>
      </c>
      <c r="BH53">
        <v>174.2</v>
      </c>
      <c r="BI53">
        <v>27</v>
      </c>
      <c r="BJ53">
        <v>377.4</v>
      </c>
      <c r="BK53">
        <v>19</v>
      </c>
    </row>
    <row r="54" spans="1:63" x14ac:dyDescent="0.25">
      <c r="A54" s="49"/>
      <c r="N54" s="49"/>
      <c r="O54" s="49"/>
      <c r="P54" s="49"/>
      <c r="Q54" s="193"/>
      <c r="R54" s="193"/>
      <c r="S54" s="272"/>
      <c r="T54" s="272"/>
      <c r="U54" s="272"/>
      <c r="AF54" s="49"/>
      <c r="AP54" s="157"/>
      <c r="AQ54" s="157"/>
      <c r="AR54" s="157"/>
      <c r="AS54" s="157"/>
      <c r="AX54" s="48"/>
      <c r="AY54" s="48"/>
      <c r="AZ54" s="48"/>
    </row>
    <row r="55" spans="1:63" ht="15" x14ac:dyDescent="0.25">
      <c r="A55" s="271" t="s">
        <v>826</v>
      </c>
      <c r="B55">
        <v>262.2</v>
      </c>
      <c r="N55" s="173" t="s">
        <v>826</v>
      </c>
      <c r="O55" s="173">
        <f>'Ranking 2020-21'!B61</f>
        <v>145</v>
      </c>
      <c r="P55" s="173">
        <v>27</v>
      </c>
      <c r="Q55" s="271">
        <f>'Rank 2019-20'!B37</f>
        <v>472.4</v>
      </c>
      <c r="R55" s="271">
        <f>'Rank 2019-20'!C37</f>
        <v>15</v>
      </c>
      <c r="S55" s="271">
        <f>'Rank 2019-20'!D37</f>
        <v>262.2</v>
      </c>
      <c r="T55" s="272">
        <v>24</v>
      </c>
      <c r="U55" s="271">
        <f>'Rank 2019-20'!F37</f>
        <v>625.5</v>
      </c>
      <c r="V55">
        <v>11</v>
      </c>
      <c r="W55">
        <v>683.7</v>
      </c>
      <c r="X55">
        <v>12</v>
      </c>
      <c r="Y55">
        <v>89.9</v>
      </c>
      <c r="Z55">
        <v>30</v>
      </c>
      <c r="AA55">
        <v>210.3</v>
      </c>
      <c r="AB55">
        <v>24</v>
      </c>
      <c r="AF55" s="271" t="s">
        <v>838</v>
      </c>
      <c r="AG55">
        <v>211.3</v>
      </c>
      <c r="AH55">
        <v>24</v>
      </c>
      <c r="AI55">
        <v>216.7</v>
      </c>
      <c r="AJ55">
        <v>26</v>
      </c>
      <c r="AK55">
        <v>164.5</v>
      </c>
      <c r="AL55">
        <v>24</v>
      </c>
      <c r="AM55">
        <v>323.2</v>
      </c>
      <c r="AN55">
        <v>18</v>
      </c>
      <c r="AP55" s="157">
        <v>200.8</v>
      </c>
      <c r="AQ55" s="157">
        <v>22</v>
      </c>
      <c r="AR55" s="157">
        <v>271.8</v>
      </c>
      <c r="AS55" s="157">
        <v>21</v>
      </c>
      <c r="AX55" s="48" t="s">
        <v>754</v>
      </c>
      <c r="AY55" s="48"/>
      <c r="AZ55" s="48"/>
      <c r="BA55" t="s">
        <v>69</v>
      </c>
      <c r="BB55">
        <v>228</v>
      </c>
      <c r="BC55">
        <v>24</v>
      </c>
      <c r="BD55">
        <v>56.8</v>
      </c>
      <c r="BE55">
        <v>42</v>
      </c>
      <c r="BF55">
        <v>541.6</v>
      </c>
      <c r="BG55">
        <v>18</v>
      </c>
      <c r="BH55">
        <v>0</v>
      </c>
      <c r="BI55">
        <v>0</v>
      </c>
      <c r="BJ55">
        <v>59.3</v>
      </c>
      <c r="BK55">
        <v>37</v>
      </c>
    </row>
    <row r="56" spans="1:63" x14ac:dyDescent="0.25">
      <c r="A56" s="49"/>
      <c r="N56" s="49"/>
      <c r="O56" s="49"/>
      <c r="P56" s="49"/>
      <c r="Q56" s="193"/>
      <c r="R56" s="193"/>
      <c r="S56" s="272"/>
      <c r="T56" s="272"/>
      <c r="U56" s="272"/>
      <c r="AF56" s="49"/>
      <c r="AP56" s="157"/>
      <c r="AQ56" s="157"/>
      <c r="AR56" s="157"/>
      <c r="AS56" s="157"/>
      <c r="AX56" s="48"/>
      <c r="AY56" s="48"/>
      <c r="AZ56" s="48"/>
    </row>
    <row r="57" spans="1:63" ht="15" x14ac:dyDescent="0.25">
      <c r="A57" s="271" t="s">
        <v>822</v>
      </c>
      <c r="B57">
        <v>222</v>
      </c>
      <c r="L57">
        <f>AVERAGE(S57)</f>
        <v>222</v>
      </c>
      <c r="N57" s="173" t="s">
        <v>822</v>
      </c>
      <c r="O57" s="173">
        <f>'Ranking 2020-21'!B31</f>
        <v>519.29999999999995</v>
      </c>
      <c r="P57" s="173">
        <v>12</v>
      </c>
      <c r="Q57" s="271">
        <f>'Rank 2019-20'!B39</f>
        <v>448.7</v>
      </c>
      <c r="R57" s="271">
        <f>'Rank 2019-20'!C39</f>
        <v>16</v>
      </c>
      <c r="S57" s="271">
        <f>'Rank 2019-20'!D39</f>
        <v>222</v>
      </c>
      <c r="T57" s="272">
        <v>25</v>
      </c>
      <c r="U57" s="271">
        <f>'Rank 2019-20'!F39</f>
        <v>207.7</v>
      </c>
      <c r="V57">
        <v>25</v>
      </c>
      <c r="W57">
        <v>189.7</v>
      </c>
      <c r="X57">
        <v>27</v>
      </c>
      <c r="Y57">
        <v>261.60000000000002</v>
      </c>
      <c r="Z57">
        <v>18</v>
      </c>
      <c r="AA57">
        <v>282.2</v>
      </c>
      <c r="AB57">
        <v>21</v>
      </c>
      <c r="AF57" s="271" t="s">
        <v>822</v>
      </c>
      <c r="AG57">
        <v>207.7</v>
      </c>
      <c r="AH57">
        <v>25</v>
      </c>
      <c r="AI57">
        <v>189.7</v>
      </c>
      <c r="AJ57">
        <v>27</v>
      </c>
      <c r="AK57">
        <v>261.60000000000002</v>
      </c>
      <c r="AL57">
        <v>18</v>
      </c>
      <c r="AM57">
        <v>282.2</v>
      </c>
      <c r="AN57">
        <v>21</v>
      </c>
      <c r="AP57" s="157">
        <v>101.5</v>
      </c>
      <c r="AQ57" s="157">
        <v>30</v>
      </c>
      <c r="AR57" s="157">
        <v>52.2</v>
      </c>
      <c r="AS57" s="157">
        <v>45</v>
      </c>
      <c r="AX57" s="48" t="s">
        <v>354</v>
      </c>
      <c r="AY57" s="48"/>
      <c r="AZ57" s="48"/>
      <c r="BA57" t="s">
        <v>69</v>
      </c>
      <c r="BB57">
        <v>226</v>
      </c>
      <c r="BC57">
        <v>25</v>
      </c>
      <c r="BD57">
        <v>152</v>
      </c>
      <c r="BE57">
        <v>28</v>
      </c>
      <c r="BF57">
        <v>176.3</v>
      </c>
      <c r="BG57">
        <v>31</v>
      </c>
      <c r="BH57">
        <v>196.7</v>
      </c>
      <c r="BI57">
        <v>26</v>
      </c>
      <c r="BJ57">
        <v>193</v>
      </c>
      <c r="BK57">
        <v>27</v>
      </c>
    </row>
    <row r="58" spans="1:63" x14ac:dyDescent="0.25">
      <c r="A58" s="49"/>
      <c r="N58" s="49"/>
      <c r="O58" s="49"/>
      <c r="P58" s="49"/>
      <c r="Q58" s="193"/>
      <c r="R58" s="193"/>
      <c r="S58" s="272"/>
      <c r="T58" s="272"/>
      <c r="U58" s="272"/>
      <c r="AF58" s="49"/>
      <c r="AP58" s="157"/>
      <c r="AQ58" s="157"/>
      <c r="AR58" s="157"/>
      <c r="AS58" s="157"/>
      <c r="AX58" s="48"/>
      <c r="AY58" s="48"/>
      <c r="AZ58" s="48"/>
    </row>
    <row r="59" spans="1:63" ht="15" x14ac:dyDescent="0.25">
      <c r="A59" s="271" t="s">
        <v>831</v>
      </c>
      <c r="B59">
        <v>190.4</v>
      </c>
      <c r="L59">
        <f>AVERAGE(S59)</f>
        <v>190.4</v>
      </c>
      <c r="N59" s="173" t="s">
        <v>831</v>
      </c>
      <c r="O59" s="173">
        <f>'Ranking 2020-21'!B51</f>
        <v>193</v>
      </c>
      <c r="P59" s="173">
        <v>22</v>
      </c>
      <c r="Q59" s="271">
        <f>'Rank 2019-20'!B63</f>
        <v>141.5</v>
      </c>
      <c r="R59" s="271">
        <f>'Rank 2019-20'!C63</f>
        <v>28</v>
      </c>
      <c r="S59" s="271">
        <f>'Rank 2019-20'!D63</f>
        <v>190.4</v>
      </c>
      <c r="T59" s="272">
        <v>26</v>
      </c>
      <c r="U59" s="271">
        <f>'Rank 2019-20'!F63</f>
        <v>277.5</v>
      </c>
      <c r="V59">
        <v>20</v>
      </c>
      <c r="W59">
        <v>397.9</v>
      </c>
      <c r="X59">
        <v>19</v>
      </c>
      <c r="Y59">
        <v>238.7</v>
      </c>
      <c r="Z59">
        <v>21</v>
      </c>
      <c r="AA59">
        <v>437.6</v>
      </c>
      <c r="AB59">
        <v>15</v>
      </c>
      <c r="AF59" s="271" t="s">
        <v>843</v>
      </c>
      <c r="AG59">
        <v>146.1</v>
      </c>
      <c r="AH59">
        <v>26</v>
      </c>
      <c r="AI59">
        <v>122.2</v>
      </c>
      <c r="AJ59">
        <v>34</v>
      </c>
      <c r="AK59">
        <v>173.4</v>
      </c>
      <c r="AL59">
        <v>23</v>
      </c>
      <c r="AM59">
        <v>150.5</v>
      </c>
      <c r="AN59">
        <v>27</v>
      </c>
      <c r="AP59" s="157">
        <v>153.6</v>
      </c>
      <c r="AQ59" s="157">
        <v>25</v>
      </c>
      <c r="AR59" s="157">
        <v>241.3</v>
      </c>
      <c r="AS59" s="157">
        <v>25</v>
      </c>
      <c r="AX59" s="48" t="s">
        <v>323</v>
      </c>
      <c r="AY59" s="48"/>
      <c r="AZ59" s="48"/>
      <c r="BA59" t="s">
        <v>69</v>
      </c>
      <c r="BB59">
        <v>208.9</v>
      </c>
      <c r="BC59">
        <v>26</v>
      </c>
      <c r="BD59">
        <v>571.79999999999995</v>
      </c>
      <c r="BE59">
        <v>11</v>
      </c>
      <c r="BF59">
        <v>1078.4000000000001</v>
      </c>
      <c r="BG59">
        <v>7</v>
      </c>
      <c r="BH59">
        <v>306.7</v>
      </c>
      <c r="BI59">
        <v>20</v>
      </c>
      <c r="BJ59">
        <v>1205</v>
      </c>
      <c r="BK59">
        <v>7</v>
      </c>
    </row>
    <row r="60" spans="1:63" x14ac:dyDescent="0.25">
      <c r="A60" s="49"/>
      <c r="N60" s="49"/>
      <c r="O60" s="49"/>
      <c r="P60" s="49"/>
      <c r="Q60" s="193"/>
      <c r="R60" s="193"/>
      <c r="S60" s="272"/>
      <c r="T60" s="272"/>
      <c r="U60" s="272"/>
      <c r="AF60" s="49"/>
      <c r="AP60" s="157"/>
      <c r="AQ60" s="157"/>
      <c r="AR60" s="157"/>
      <c r="AS60" s="157"/>
      <c r="AX60" s="48"/>
      <c r="AY60" s="48"/>
      <c r="AZ60" s="48"/>
    </row>
    <row r="61" spans="1:63" ht="15" x14ac:dyDescent="0.25">
      <c r="A61" s="271" t="s">
        <v>837</v>
      </c>
      <c r="B61">
        <v>162.4</v>
      </c>
      <c r="N61" s="173" t="s">
        <v>837</v>
      </c>
      <c r="O61" s="173">
        <f>'Ranking 2020-21'!B55</f>
        <v>179.4</v>
      </c>
      <c r="P61" s="173">
        <v>24</v>
      </c>
      <c r="Q61" s="271">
        <f>'Rank 2019-20'!B59</f>
        <v>182.7</v>
      </c>
      <c r="R61" s="271">
        <f>'Rank 2019-20'!C59</f>
        <v>26</v>
      </c>
      <c r="S61" s="271">
        <f>'Rank 2019-20'!D59</f>
        <v>162.4</v>
      </c>
      <c r="T61" s="272">
        <v>27</v>
      </c>
      <c r="U61" s="271">
        <f>'Rank 2019-20'!F59</f>
        <v>126.1</v>
      </c>
      <c r="V61">
        <v>29</v>
      </c>
      <c r="W61">
        <v>164.9</v>
      </c>
      <c r="X61">
        <v>29</v>
      </c>
      <c r="Y61">
        <v>188</v>
      </c>
      <c r="Z61">
        <v>22</v>
      </c>
      <c r="AA61">
        <v>156.80000000000001</v>
      </c>
      <c r="AB61">
        <v>26</v>
      </c>
      <c r="AF61" s="271" t="s">
        <v>840</v>
      </c>
      <c r="AG61">
        <v>139.30000000000001</v>
      </c>
      <c r="AH61">
        <v>27</v>
      </c>
      <c r="AI61">
        <v>117.2</v>
      </c>
      <c r="AJ61">
        <v>36</v>
      </c>
      <c r="AK61">
        <v>150.1</v>
      </c>
      <c r="AL61">
        <v>27</v>
      </c>
      <c r="AM61">
        <v>128.80000000000001</v>
      </c>
      <c r="AN61">
        <v>30</v>
      </c>
      <c r="AP61" s="157">
        <v>121</v>
      </c>
      <c r="AQ61" s="157">
        <v>29</v>
      </c>
      <c r="AR61" s="157">
        <v>157.5</v>
      </c>
      <c r="AS61" s="157">
        <v>27</v>
      </c>
      <c r="AX61" s="48" t="s">
        <v>350</v>
      </c>
      <c r="AY61" s="48"/>
      <c r="AZ61" s="48"/>
      <c r="BA61" t="s">
        <v>69</v>
      </c>
      <c r="BB61">
        <v>205.8</v>
      </c>
      <c r="BC61">
        <v>27</v>
      </c>
      <c r="BD61">
        <v>103.3</v>
      </c>
      <c r="BE61">
        <v>35</v>
      </c>
      <c r="BF61">
        <v>95.4</v>
      </c>
      <c r="BG61">
        <v>44</v>
      </c>
      <c r="BH61">
        <v>150.19999999999999</v>
      </c>
      <c r="BI61">
        <v>28</v>
      </c>
      <c r="BJ61">
        <v>107.8</v>
      </c>
      <c r="BK61">
        <v>33</v>
      </c>
    </row>
    <row r="62" spans="1:63" x14ac:dyDescent="0.25">
      <c r="A62" s="49"/>
      <c r="N62" s="49"/>
      <c r="O62" s="49"/>
      <c r="P62" s="49"/>
      <c r="Q62" s="193"/>
      <c r="R62" s="193"/>
      <c r="S62" s="272"/>
      <c r="T62" s="272"/>
      <c r="U62" s="272"/>
      <c r="AF62" s="49"/>
      <c r="AP62" s="157"/>
      <c r="AQ62" s="157"/>
      <c r="AR62" s="157"/>
      <c r="AS62" s="157"/>
      <c r="AX62" s="48"/>
      <c r="AY62" s="48"/>
      <c r="AZ62" s="48"/>
    </row>
    <row r="63" spans="1:63" ht="15" x14ac:dyDescent="0.25">
      <c r="A63" s="271" t="s">
        <v>858</v>
      </c>
      <c r="B63">
        <v>158.5</v>
      </c>
      <c r="N63" s="173" t="s">
        <v>858</v>
      </c>
      <c r="O63" s="173">
        <f>'Ranking 2020-21'!B127</f>
        <v>0</v>
      </c>
      <c r="P63" s="173">
        <v>0</v>
      </c>
      <c r="Q63" s="271">
        <f>'Rank 2019-20'!B117</f>
        <v>11.2</v>
      </c>
      <c r="R63" s="271">
        <f>'Rank 2019-20'!C117</f>
        <v>55</v>
      </c>
      <c r="S63" s="271">
        <f>'Rank 2019-20'!D117</f>
        <v>158.5</v>
      </c>
      <c r="T63" s="272">
        <v>28</v>
      </c>
      <c r="U63" s="271">
        <f>'Rank 2019-20'!F117</f>
        <v>7.7</v>
      </c>
      <c r="V63">
        <v>55</v>
      </c>
      <c r="W63">
        <v>45.8</v>
      </c>
      <c r="X63">
        <v>46</v>
      </c>
      <c r="Y63">
        <v>9.9</v>
      </c>
      <c r="Z63">
        <v>51</v>
      </c>
      <c r="AA63">
        <v>0</v>
      </c>
      <c r="AB63">
        <v>0</v>
      </c>
      <c r="AF63" s="271" t="s">
        <v>836</v>
      </c>
      <c r="AG63">
        <v>127.9</v>
      </c>
      <c r="AH63">
        <v>28</v>
      </c>
      <c r="AI63">
        <v>1207.2</v>
      </c>
      <c r="AJ63">
        <v>7</v>
      </c>
      <c r="AK63">
        <v>483</v>
      </c>
      <c r="AL63">
        <v>13</v>
      </c>
      <c r="AM63">
        <v>1533.5</v>
      </c>
      <c r="AN63">
        <v>5</v>
      </c>
      <c r="AP63" s="157">
        <v>4211.3999999999996</v>
      </c>
      <c r="AQ63" s="157">
        <v>2</v>
      </c>
      <c r="AR63" s="157">
        <v>266.89999999999998</v>
      </c>
      <c r="AS63" s="157">
        <v>22</v>
      </c>
      <c r="AX63" s="48" t="s">
        <v>361</v>
      </c>
      <c r="AY63" s="48"/>
      <c r="AZ63" s="48"/>
      <c r="BA63" t="s">
        <v>69</v>
      </c>
      <c r="BB63">
        <v>204.2</v>
      </c>
      <c r="BC63">
        <v>28</v>
      </c>
      <c r="BD63">
        <v>241.3</v>
      </c>
      <c r="BE63">
        <v>25</v>
      </c>
      <c r="BF63">
        <v>218.7</v>
      </c>
      <c r="BG63">
        <v>29</v>
      </c>
      <c r="BH63">
        <v>229.6</v>
      </c>
      <c r="BI63">
        <v>24</v>
      </c>
      <c r="BJ63">
        <v>203.3</v>
      </c>
      <c r="BK63">
        <v>26</v>
      </c>
    </row>
    <row r="64" spans="1:63" x14ac:dyDescent="0.25">
      <c r="A64" s="49"/>
      <c r="N64" s="49"/>
      <c r="O64" s="49"/>
      <c r="P64" s="49"/>
      <c r="Q64" s="193"/>
      <c r="R64" s="193"/>
      <c r="S64" s="272"/>
      <c r="T64" s="272"/>
      <c r="U64" s="272"/>
      <c r="AF64" s="49"/>
      <c r="AP64" s="157"/>
      <c r="AQ64" s="157"/>
      <c r="AR64" s="157"/>
      <c r="AS64" s="157"/>
      <c r="AX64" s="48"/>
      <c r="AY64" s="48"/>
      <c r="AZ64" s="48"/>
    </row>
    <row r="65" spans="1:63" ht="15" x14ac:dyDescent="0.25">
      <c r="A65" s="271" t="s">
        <v>852</v>
      </c>
      <c r="B65">
        <v>152.4</v>
      </c>
      <c r="N65" s="173" t="s">
        <v>852</v>
      </c>
      <c r="O65" s="173">
        <f>'Ranking 2020-21'!B81</f>
        <v>34.9</v>
      </c>
      <c r="P65" s="173">
        <v>37</v>
      </c>
      <c r="Q65" s="271">
        <f>'Rank 2019-20'!B77</f>
        <v>80.3</v>
      </c>
      <c r="R65" s="271">
        <f>'Rank 2019-20'!C77</f>
        <v>35</v>
      </c>
      <c r="S65" s="271">
        <f>'Rank 2019-20'!D77</f>
        <v>152.4</v>
      </c>
      <c r="T65" s="272">
        <v>29</v>
      </c>
      <c r="U65" s="271">
        <f>'Rank 2019-20'!F77</f>
        <v>121.3</v>
      </c>
      <c r="V65">
        <v>32</v>
      </c>
      <c r="W65">
        <v>225.2</v>
      </c>
      <c r="X65">
        <v>25</v>
      </c>
      <c r="Y65">
        <v>63.4</v>
      </c>
      <c r="Z65">
        <v>35</v>
      </c>
      <c r="AA65">
        <v>44.4</v>
      </c>
      <c r="AB65">
        <v>39</v>
      </c>
      <c r="AF65" s="271" t="s">
        <v>837</v>
      </c>
      <c r="AG65">
        <v>126.1</v>
      </c>
      <c r="AH65">
        <v>29</v>
      </c>
      <c r="AI65">
        <v>164.9</v>
      </c>
      <c r="AJ65">
        <v>29</v>
      </c>
      <c r="AK65">
        <v>188</v>
      </c>
      <c r="AL65">
        <v>22</v>
      </c>
      <c r="AM65">
        <v>156.80000000000001</v>
      </c>
      <c r="AN65">
        <v>26</v>
      </c>
      <c r="AP65" s="157">
        <v>149.1</v>
      </c>
      <c r="AQ65" s="157">
        <v>27</v>
      </c>
      <c r="AR65" s="157">
        <v>117.2</v>
      </c>
      <c r="AS65" s="157">
        <v>32</v>
      </c>
      <c r="AX65" s="48" t="s">
        <v>353</v>
      </c>
      <c r="AY65" s="48"/>
      <c r="AZ65" s="48"/>
      <c r="BA65" t="s">
        <v>69</v>
      </c>
      <c r="BB65">
        <v>182</v>
      </c>
      <c r="BC65">
        <v>29</v>
      </c>
      <c r="BD65">
        <v>84.3</v>
      </c>
      <c r="BE65">
        <v>36</v>
      </c>
      <c r="BF65">
        <v>0</v>
      </c>
      <c r="BG65">
        <v>0</v>
      </c>
      <c r="BH65">
        <v>80.7</v>
      </c>
      <c r="BI65">
        <v>39</v>
      </c>
      <c r="BJ65">
        <v>121.3</v>
      </c>
      <c r="BK65">
        <v>32</v>
      </c>
    </row>
    <row r="66" spans="1:63" x14ac:dyDescent="0.25">
      <c r="A66" s="49"/>
      <c r="N66" s="49"/>
      <c r="O66" s="49"/>
      <c r="P66" s="49"/>
      <c r="Q66" s="193"/>
      <c r="R66" s="193"/>
      <c r="S66" s="272"/>
      <c r="T66" s="272"/>
      <c r="U66" s="272"/>
      <c r="AF66" s="49"/>
      <c r="AP66" s="157"/>
      <c r="AQ66" s="157"/>
      <c r="AR66" s="157"/>
      <c r="AS66" s="157"/>
      <c r="AX66" s="48"/>
      <c r="AY66" s="48"/>
      <c r="AZ66" s="48"/>
    </row>
    <row r="67" spans="1:63" ht="15" x14ac:dyDescent="0.25">
      <c r="A67" s="271" t="s">
        <v>840</v>
      </c>
      <c r="B67">
        <v>144.30000000000001</v>
      </c>
      <c r="N67" s="173" t="s">
        <v>840</v>
      </c>
      <c r="O67" s="173">
        <f>'Ranking 2020-21'!B59</f>
        <v>151.4</v>
      </c>
      <c r="P67" s="173">
        <v>26</v>
      </c>
      <c r="Q67" s="271">
        <f>'Rank 2019-20'!B61</f>
        <v>146.4</v>
      </c>
      <c r="R67" s="271">
        <f>'Rank 2019-20'!C61</f>
        <v>27</v>
      </c>
      <c r="S67" s="271">
        <f>'Rank 2019-20'!D61</f>
        <v>144.30000000000001</v>
      </c>
      <c r="T67" s="272">
        <v>30</v>
      </c>
      <c r="U67" s="271">
        <f>'Rank 2019-20'!F61</f>
        <v>139.30000000000001</v>
      </c>
      <c r="V67">
        <v>27</v>
      </c>
      <c r="W67">
        <v>117.2</v>
      </c>
      <c r="X67">
        <v>36</v>
      </c>
      <c r="Y67">
        <v>150.1</v>
      </c>
      <c r="Z67">
        <v>27</v>
      </c>
      <c r="AA67">
        <v>128.80000000000001</v>
      </c>
      <c r="AB67">
        <v>30</v>
      </c>
      <c r="AF67" s="271" t="s">
        <v>857</v>
      </c>
      <c r="AG67">
        <v>125.1</v>
      </c>
      <c r="AH67">
        <v>30</v>
      </c>
      <c r="AI67">
        <v>133.5</v>
      </c>
      <c r="AJ67">
        <v>30</v>
      </c>
      <c r="AK67">
        <v>78.5</v>
      </c>
      <c r="AL67">
        <v>32</v>
      </c>
      <c r="AM67">
        <v>67.599999999999994</v>
      </c>
      <c r="AN67">
        <v>35</v>
      </c>
      <c r="AP67" s="157">
        <v>85.9</v>
      </c>
      <c r="AQ67" s="157">
        <v>33</v>
      </c>
      <c r="AR67" s="157">
        <v>178</v>
      </c>
      <c r="AS67" s="157">
        <v>26</v>
      </c>
      <c r="AX67" s="48" t="s">
        <v>355</v>
      </c>
      <c r="AY67" s="48"/>
      <c r="AZ67" s="48"/>
      <c r="BA67" t="s">
        <v>69</v>
      </c>
      <c r="BB67">
        <v>154.80000000000001</v>
      </c>
      <c r="BC67">
        <v>30</v>
      </c>
      <c r="BD67">
        <v>151.69999999999999</v>
      </c>
      <c r="BE67">
        <v>29</v>
      </c>
      <c r="BF67">
        <v>169.8</v>
      </c>
      <c r="BG67">
        <v>33</v>
      </c>
      <c r="BH67">
        <v>106.2</v>
      </c>
      <c r="BI67">
        <v>35</v>
      </c>
      <c r="BJ67">
        <v>185.9</v>
      </c>
      <c r="BK67">
        <v>28</v>
      </c>
    </row>
    <row r="68" spans="1:63" x14ac:dyDescent="0.25">
      <c r="A68" s="49"/>
      <c r="N68" s="49"/>
      <c r="O68" s="49"/>
      <c r="P68" s="49"/>
      <c r="Q68" s="193"/>
      <c r="R68" s="193"/>
      <c r="S68" s="272"/>
      <c r="T68" s="272"/>
      <c r="U68" s="272"/>
      <c r="AF68" s="49"/>
      <c r="AP68" s="157"/>
      <c r="AQ68" s="157"/>
      <c r="AR68" s="157"/>
      <c r="AS68" s="157"/>
      <c r="AX68" s="48"/>
      <c r="AY68" s="48"/>
      <c r="AZ68" s="48"/>
    </row>
    <row r="69" spans="1:63" ht="15" x14ac:dyDescent="0.25">
      <c r="A69" s="271" t="s">
        <v>855</v>
      </c>
      <c r="B69">
        <v>135.19999999999999</v>
      </c>
      <c r="N69" s="173" t="s">
        <v>855</v>
      </c>
      <c r="O69" s="173">
        <f>'Ranking 2020-21'!B63</f>
        <v>118.5</v>
      </c>
      <c r="P69" s="173">
        <v>28</v>
      </c>
      <c r="Q69" s="271">
        <f>'Rank 2019-20'!B65</f>
        <v>134.80000000000001</v>
      </c>
      <c r="R69" s="271">
        <f>'Rank 2019-20'!C65</f>
        <v>29</v>
      </c>
      <c r="S69" s="271">
        <f>'Rank 2019-20'!D65</f>
        <v>135.19999999999999</v>
      </c>
      <c r="T69" s="272">
        <v>31</v>
      </c>
      <c r="U69" s="271">
        <f>'Rank 2019-20'!F65</f>
        <v>68.599999999999994</v>
      </c>
      <c r="V69">
        <v>40</v>
      </c>
      <c r="W69">
        <v>129.30000000000001</v>
      </c>
      <c r="X69">
        <v>31</v>
      </c>
      <c r="Y69">
        <v>68.7</v>
      </c>
      <c r="Z69">
        <v>34</v>
      </c>
      <c r="AA69">
        <v>132.19999999999999</v>
      </c>
      <c r="AB69">
        <v>29</v>
      </c>
      <c r="AF69" s="271" t="s">
        <v>849</v>
      </c>
      <c r="AG69">
        <v>122.7</v>
      </c>
      <c r="AH69">
        <v>31</v>
      </c>
      <c r="AI69">
        <v>127.3</v>
      </c>
      <c r="AJ69">
        <v>32</v>
      </c>
      <c r="AK69">
        <v>119.8</v>
      </c>
      <c r="AL69">
        <v>29</v>
      </c>
      <c r="AM69">
        <v>132.6</v>
      </c>
      <c r="AN69">
        <v>28</v>
      </c>
      <c r="AP69" s="157">
        <v>130.4</v>
      </c>
      <c r="AQ69" s="157">
        <v>28</v>
      </c>
      <c r="AR69" s="157">
        <v>84.3</v>
      </c>
      <c r="AS69" s="157">
        <v>36</v>
      </c>
      <c r="AX69" s="48" t="s">
        <v>362</v>
      </c>
      <c r="AY69" s="48"/>
      <c r="AZ69" s="48"/>
      <c r="BA69" t="s">
        <v>69</v>
      </c>
      <c r="BB69">
        <v>137</v>
      </c>
      <c r="BC69">
        <v>31</v>
      </c>
      <c r="BD69">
        <v>117.2</v>
      </c>
      <c r="BE69">
        <v>32</v>
      </c>
      <c r="BF69">
        <v>124.8</v>
      </c>
      <c r="BG69">
        <v>37</v>
      </c>
      <c r="BH69">
        <v>122.9</v>
      </c>
      <c r="BI69">
        <v>31</v>
      </c>
      <c r="BJ69">
        <v>132.9</v>
      </c>
      <c r="BK69">
        <v>30</v>
      </c>
    </row>
    <row r="70" spans="1:63" x14ac:dyDescent="0.25">
      <c r="A70" s="49"/>
      <c r="N70" s="49"/>
      <c r="O70" s="49"/>
      <c r="P70" s="49"/>
      <c r="Q70" s="193"/>
      <c r="R70" s="193"/>
      <c r="S70" s="272"/>
      <c r="T70" s="272"/>
      <c r="U70" s="272"/>
      <c r="AF70" s="49"/>
      <c r="AP70" s="157"/>
      <c r="AQ70" s="157"/>
      <c r="AR70" s="157"/>
      <c r="AS70" s="157"/>
      <c r="AX70" s="48"/>
      <c r="AY70" s="48"/>
      <c r="AZ70" s="48"/>
    </row>
    <row r="71" spans="1:63" ht="15" x14ac:dyDescent="0.25">
      <c r="A71" s="271" t="s">
        <v>849</v>
      </c>
      <c r="B71">
        <v>130.80000000000001</v>
      </c>
      <c r="N71" s="173" t="s">
        <v>849</v>
      </c>
      <c r="O71" s="173">
        <f>'Ranking 2020-21'!B71</f>
        <v>75.3</v>
      </c>
      <c r="P71" s="173">
        <v>32</v>
      </c>
      <c r="Q71" s="271">
        <f>'Rank 2019-20'!B71</f>
        <v>98.1</v>
      </c>
      <c r="R71" s="271">
        <f>'Rank 2019-20'!C71</f>
        <v>32</v>
      </c>
      <c r="S71" s="271">
        <f>'Rank 2019-20'!D71</f>
        <v>130.80000000000001</v>
      </c>
      <c r="T71" s="272">
        <v>32</v>
      </c>
      <c r="U71" s="271">
        <f>'Rank 2019-20'!F71</f>
        <v>122.7</v>
      </c>
      <c r="V71">
        <v>31</v>
      </c>
      <c r="W71">
        <v>127.3</v>
      </c>
      <c r="X71">
        <v>32</v>
      </c>
      <c r="Y71">
        <v>119.8</v>
      </c>
      <c r="Z71">
        <v>29</v>
      </c>
      <c r="AA71">
        <v>132.6</v>
      </c>
      <c r="AB71">
        <v>28</v>
      </c>
      <c r="AF71" s="271" t="s">
        <v>852</v>
      </c>
      <c r="AG71">
        <v>121.3</v>
      </c>
      <c r="AH71">
        <v>32</v>
      </c>
      <c r="AI71">
        <v>225.2</v>
      </c>
      <c r="AJ71">
        <v>25</v>
      </c>
      <c r="AK71">
        <v>63.4</v>
      </c>
      <c r="AL71">
        <v>35</v>
      </c>
      <c r="AM71">
        <v>44.4</v>
      </c>
      <c r="AN71">
        <v>39</v>
      </c>
      <c r="AP71" s="157">
        <v>54.6</v>
      </c>
      <c r="AQ71" s="157">
        <v>36</v>
      </c>
      <c r="AR71" s="157">
        <v>70.599999999999994</v>
      </c>
      <c r="AS71" s="157">
        <v>41</v>
      </c>
      <c r="AX71" s="48" t="s">
        <v>359</v>
      </c>
      <c r="AY71" s="48"/>
      <c r="AZ71" s="48"/>
      <c r="BA71" t="s">
        <v>69</v>
      </c>
      <c r="BB71">
        <v>133.69999999999999</v>
      </c>
      <c r="BC71">
        <v>32</v>
      </c>
      <c r="BD71">
        <v>157.5</v>
      </c>
      <c r="BE71">
        <v>27</v>
      </c>
      <c r="BF71">
        <v>108.5</v>
      </c>
      <c r="BG71">
        <v>41</v>
      </c>
      <c r="BH71">
        <v>124.7</v>
      </c>
      <c r="BI71">
        <v>30</v>
      </c>
      <c r="BJ71">
        <v>101.2</v>
      </c>
      <c r="BK71">
        <v>34</v>
      </c>
    </row>
    <row r="72" spans="1:63" x14ac:dyDescent="0.25">
      <c r="A72" s="49"/>
      <c r="N72" s="49"/>
      <c r="O72" s="49"/>
      <c r="P72" s="49"/>
      <c r="Q72" s="49"/>
      <c r="R72" s="49"/>
      <c r="AF72" s="49"/>
      <c r="AP72" s="157"/>
      <c r="AQ72" s="157"/>
      <c r="AR72" s="157"/>
      <c r="AS72" s="157"/>
      <c r="AX72" s="48"/>
      <c r="AY72" s="48"/>
      <c r="AZ72" s="48"/>
    </row>
    <row r="73" spans="1:63" ht="15" x14ac:dyDescent="0.25">
      <c r="A73" s="271" t="s">
        <v>857</v>
      </c>
      <c r="B73">
        <v>130</v>
      </c>
      <c r="N73" s="173" t="s">
        <v>857</v>
      </c>
      <c r="O73" s="173">
        <f>'Ranking 2020-21'!B119</f>
        <v>0</v>
      </c>
      <c r="P73" s="173">
        <v>0</v>
      </c>
      <c r="Q73" s="173">
        <f>'Rank 2019-20'!B99</f>
        <v>25.3</v>
      </c>
      <c r="R73" s="173">
        <f>'Rank 2019-20'!C99</f>
        <v>46</v>
      </c>
      <c r="S73" s="173">
        <f>'Rank 2019-20'!D99</f>
        <v>130</v>
      </c>
      <c r="T73">
        <v>33</v>
      </c>
      <c r="U73" s="173">
        <f>'Rank 2019-20'!F99</f>
        <v>125.1</v>
      </c>
      <c r="V73">
        <v>30</v>
      </c>
      <c r="W73">
        <v>133.5</v>
      </c>
      <c r="X73">
        <v>30</v>
      </c>
      <c r="Y73">
        <v>78.5</v>
      </c>
      <c r="Z73">
        <v>32</v>
      </c>
      <c r="AA73">
        <v>67.599999999999994</v>
      </c>
      <c r="AB73">
        <v>35</v>
      </c>
      <c r="AF73" s="271" t="s">
        <v>842</v>
      </c>
      <c r="AG73">
        <v>115.2</v>
      </c>
      <c r="AH73">
        <v>33</v>
      </c>
      <c r="AI73">
        <v>111.9</v>
      </c>
      <c r="AJ73">
        <v>37</v>
      </c>
      <c r="AK73">
        <v>74.8</v>
      </c>
      <c r="AL73">
        <v>33</v>
      </c>
      <c r="AM73">
        <v>386.9</v>
      </c>
      <c r="AN73">
        <v>16</v>
      </c>
      <c r="AP73" s="157">
        <v>321.39999999999998</v>
      </c>
      <c r="AQ73" s="157">
        <v>19</v>
      </c>
      <c r="AR73" s="157">
        <v>118.3</v>
      </c>
      <c r="AS73" s="157">
        <v>31</v>
      </c>
      <c r="AX73" s="48" t="s">
        <v>345</v>
      </c>
      <c r="AY73" s="48"/>
      <c r="AZ73" s="48"/>
      <c r="BA73" t="s">
        <v>69</v>
      </c>
      <c r="BB73">
        <v>129.30000000000001</v>
      </c>
      <c r="BC73">
        <v>33</v>
      </c>
      <c r="BD73">
        <v>148.69999999999999</v>
      </c>
      <c r="BE73">
        <v>30</v>
      </c>
      <c r="BF73">
        <v>176.5</v>
      </c>
      <c r="BG73">
        <v>30</v>
      </c>
      <c r="BH73">
        <v>206.2</v>
      </c>
      <c r="BI73">
        <v>25</v>
      </c>
      <c r="BJ73">
        <v>235.4</v>
      </c>
      <c r="BK73">
        <v>25</v>
      </c>
    </row>
    <row r="74" spans="1:63" x14ac:dyDescent="0.25">
      <c r="A74" s="49"/>
      <c r="N74" s="49"/>
      <c r="O74" s="49"/>
      <c r="P74" s="49"/>
      <c r="Q74" s="49"/>
      <c r="R74" s="49"/>
      <c r="AF74" s="49"/>
      <c r="AP74" s="157"/>
      <c r="AQ74" s="157"/>
      <c r="AR74" s="157"/>
      <c r="AS74" s="157"/>
      <c r="AX74" s="48"/>
      <c r="AY74" s="48"/>
      <c r="AZ74" s="48"/>
    </row>
    <row r="75" spans="1:63" ht="15" x14ac:dyDescent="0.25">
      <c r="A75" s="271" t="s">
        <v>839</v>
      </c>
      <c r="B75">
        <v>117.4</v>
      </c>
      <c r="N75" s="173" t="s">
        <v>839</v>
      </c>
      <c r="O75" s="173">
        <f>'Ranking 2020-21'!B73</f>
        <v>70.099999999999994</v>
      </c>
      <c r="P75" s="173">
        <v>33</v>
      </c>
      <c r="Q75" s="173">
        <f>'Rank 2019-20'!B67</f>
        <v>130.80000000000001</v>
      </c>
      <c r="R75" s="173">
        <f>'Rank 2019-20'!C67</f>
        <v>30</v>
      </c>
      <c r="S75" s="173">
        <f>'Rank 2019-20'!D67</f>
        <v>117.4</v>
      </c>
      <c r="T75">
        <v>34</v>
      </c>
      <c r="U75" s="173">
        <f>'Rank 2019-20'!F67</f>
        <v>107.8</v>
      </c>
      <c r="V75">
        <v>34</v>
      </c>
      <c r="W75">
        <v>106.2</v>
      </c>
      <c r="X75">
        <v>39</v>
      </c>
      <c r="Y75">
        <v>84.3</v>
      </c>
      <c r="Z75">
        <v>31</v>
      </c>
      <c r="AA75">
        <v>75.599999999999994</v>
      </c>
      <c r="AB75">
        <v>33</v>
      </c>
      <c r="AF75" s="271" t="s">
        <v>839</v>
      </c>
      <c r="AG75">
        <v>107.8</v>
      </c>
      <c r="AH75">
        <v>34</v>
      </c>
      <c r="AI75">
        <v>106.2</v>
      </c>
      <c r="AJ75">
        <v>39</v>
      </c>
      <c r="AK75">
        <v>84.3</v>
      </c>
      <c r="AL75">
        <v>31</v>
      </c>
      <c r="AM75">
        <v>75.599999999999994</v>
      </c>
      <c r="AN75">
        <v>33</v>
      </c>
      <c r="AP75" s="157">
        <v>86.8</v>
      </c>
      <c r="AQ75" s="157">
        <v>32</v>
      </c>
      <c r="AR75" s="157">
        <v>250.7</v>
      </c>
      <c r="AS75" s="157">
        <v>24</v>
      </c>
      <c r="AX75" s="48" t="s">
        <v>330</v>
      </c>
      <c r="AY75" s="48"/>
      <c r="AZ75" s="48"/>
      <c r="BA75" t="s">
        <v>69</v>
      </c>
      <c r="BB75">
        <v>125.4</v>
      </c>
      <c r="BC75">
        <v>34</v>
      </c>
      <c r="BD75">
        <v>108.6</v>
      </c>
      <c r="BE75">
        <v>34</v>
      </c>
      <c r="BF75">
        <v>173.3</v>
      </c>
      <c r="BG75">
        <v>32</v>
      </c>
      <c r="BH75">
        <v>46.9</v>
      </c>
      <c r="BI75">
        <v>41</v>
      </c>
      <c r="BJ75">
        <v>32.799999999999997</v>
      </c>
      <c r="BK75">
        <v>46</v>
      </c>
    </row>
    <row r="76" spans="1:63" x14ac:dyDescent="0.25">
      <c r="A76" s="49"/>
      <c r="N76" s="49"/>
      <c r="O76" s="49"/>
      <c r="P76" s="49"/>
      <c r="Q76" s="49"/>
      <c r="R76" s="49"/>
      <c r="AF76" s="49"/>
      <c r="AP76" s="157"/>
      <c r="AQ76" s="157"/>
      <c r="AR76" s="157"/>
      <c r="AS76" s="157"/>
      <c r="AX76" s="48"/>
      <c r="AY76" s="48"/>
      <c r="AZ76" s="48"/>
    </row>
    <row r="77" spans="1:63" ht="15" x14ac:dyDescent="0.25">
      <c r="A77" s="271" t="s">
        <v>883</v>
      </c>
      <c r="B77">
        <v>112.2</v>
      </c>
      <c r="N77" s="173" t="s">
        <v>883</v>
      </c>
      <c r="O77" s="173">
        <f>'Ranking 2020-21'!B129</f>
        <v>0</v>
      </c>
      <c r="P77" s="173">
        <v>0</v>
      </c>
      <c r="Q77" s="173">
        <f>'Rank 2019-20'!B127</f>
        <v>0.3</v>
      </c>
      <c r="R77" s="173">
        <f>'Rank 2019-20'!C127</f>
        <v>60</v>
      </c>
      <c r="S77" s="173">
        <f>'Rank 2019-20'!D127</f>
        <v>112.2</v>
      </c>
      <c r="T77">
        <v>35</v>
      </c>
      <c r="U77" s="173">
        <f>'Rank 2019-20'!F127</f>
        <v>73.900000000000006</v>
      </c>
      <c r="V77">
        <v>36</v>
      </c>
      <c r="W77">
        <v>119.3</v>
      </c>
      <c r="X77">
        <v>35</v>
      </c>
      <c r="Y77">
        <v>133.30000000000001</v>
      </c>
      <c r="Z77">
        <v>28</v>
      </c>
      <c r="AA77">
        <v>79.099999999999994</v>
      </c>
      <c r="AB77">
        <v>32</v>
      </c>
      <c r="AF77" s="271" t="s">
        <v>835</v>
      </c>
      <c r="AG77">
        <v>105.1</v>
      </c>
      <c r="AH77">
        <v>35</v>
      </c>
      <c r="AI77">
        <v>110.5</v>
      </c>
      <c r="AJ77">
        <v>38</v>
      </c>
      <c r="AK77">
        <v>0</v>
      </c>
      <c r="AL77">
        <v>0</v>
      </c>
      <c r="AM77">
        <v>1</v>
      </c>
      <c r="AN77">
        <v>63</v>
      </c>
      <c r="AP77" s="157">
        <v>0</v>
      </c>
      <c r="AQ77" s="157">
        <v>0</v>
      </c>
      <c r="AR77" s="157">
        <v>72.3</v>
      </c>
      <c r="AS77" s="157">
        <v>38</v>
      </c>
      <c r="AX77" s="48" t="s">
        <v>325</v>
      </c>
      <c r="AY77" s="48"/>
      <c r="AZ77" s="48"/>
      <c r="BA77" t="s">
        <v>69</v>
      </c>
      <c r="BB77">
        <v>93</v>
      </c>
      <c r="BC77">
        <v>35</v>
      </c>
      <c r="BD77">
        <v>271.8</v>
      </c>
      <c r="BE77">
        <v>21</v>
      </c>
      <c r="BF77">
        <v>269.5</v>
      </c>
      <c r="BG77">
        <v>28</v>
      </c>
      <c r="BH77">
        <v>36.700000000000003</v>
      </c>
      <c r="BI77">
        <v>45</v>
      </c>
      <c r="BJ77">
        <v>61.7</v>
      </c>
      <c r="BK77">
        <v>36</v>
      </c>
    </row>
    <row r="78" spans="1:63" x14ac:dyDescent="0.25">
      <c r="A78" s="49"/>
      <c r="N78" s="49"/>
      <c r="O78" s="49"/>
      <c r="P78" s="49"/>
      <c r="Q78" s="49"/>
      <c r="R78" s="49"/>
      <c r="AF78" s="49"/>
      <c r="AP78" s="157"/>
      <c r="AQ78" s="157"/>
      <c r="AR78" s="157"/>
      <c r="AS78" s="157"/>
      <c r="AX78" s="48"/>
      <c r="AY78" s="48"/>
      <c r="AZ78" s="48"/>
    </row>
    <row r="79" spans="1:63" ht="15" x14ac:dyDescent="0.25">
      <c r="A79" s="271" t="s">
        <v>841</v>
      </c>
      <c r="B79">
        <v>102.7</v>
      </c>
      <c r="N79" s="173" t="s">
        <v>841</v>
      </c>
      <c r="O79" s="173">
        <f>'Ranking 2020-21'!B69</f>
        <v>78.900000000000006</v>
      </c>
      <c r="P79" s="173">
        <v>31</v>
      </c>
      <c r="Q79" s="173">
        <f>'Rank 2019-20'!B83</f>
        <v>50.9</v>
      </c>
      <c r="R79" s="173">
        <f>'Rank 2019-20'!C83</f>
        <v>38</v>
      </c>
      <c r="S79" s="173">
        <f>'Rank 2019-20'!D83</f>
        <v>102.7</v>
      </c>
      <c r="T79">
        <v>36</v>
      </c>
      <c r="U79" s="173">
        <f>'Rank 2019-20'!F83</f>
        <v>19</v>
      </c>
      <c r="V79">
        <v>50</v>
      </c>
      <c r="W79">
        <v>268.60000000000002</v>
      </c>
      <c r="X79">
        <v>22</v>
      </c>
      <c r="Y79">
        <v>164.3</v>
      </c>
      <c r="Z79">
        <v>25</v>
      </c>
      <c r="AA79">
        <v>57.1</v>
      </c>
      <c r="AB79">
        <v>36</v>
      </c>
      <c r="AF79" s="271" t="s">
        <v>883</v>
      </c>
      <c r="AG79">
        <v>73.900000000000006</v>
      </c>
      <c r="AH79">
        <v>36</v>
      </c>
      <c r="AI79">
        <v>119.3</v>
      </c>
      <c r="AJ79">
        <v>35</v>
      </c>
      <c r="AK79">
        <v>133.30000000000001</v>
      </c>
      <c r="AL79">
        <v>28</v>
      </c>
      <c r="AM79">
        <v>79.099999999999994</v>
      </c>
      <c r="AN79">
        <v>32</v>
      </c>
      <c r="AP79" s="157">
        <v>166.7</v>
      </c>
      <c r="AQ79" s="157">
        <v>24</v>
      </c>
      <c r="AR79" s="157">
        <v>571.79999999999995</v>
      </c>
      <c r="AS79" s="157">
        <v>11</v>
      </c>
      <c r="AX79" s="48" t="s">
        <v>336</v>
      </c>
      <c r="AY79" s="48"/>
      <c r="AZ79" s="48"/>
      <c r="BA79" t="s">
        <v>69</v>
      </c>
      <c r="BB79">
        <v>87.9</v>
      </c>
      <c r="BC79">
        <v>36</v>
      </c>
      <c r="BD79">
        <v>0</v>
      </c>
      <c r="BE79">
        <v>0</v>
      </c>
      <c r="BF79">
        <v>334.3</v>
      </c>
      <c r="BG79">
        <v>26</v>
      </c>
      <c r="BH79">
        <v>427.9</v>
      </c>
      <c r="BI79">
        <v>15</v>
      </c>
      <c r="BJ79">
        <v>19.600000000000001</v>
      </c>
      <c r="BK79">
        <v>50</v>
      </c>
    </row>
    <row r="80" spans="1:63" x14ac:dyDescent="0.25">
      <c r="A80" s="49"/>
      <c r="N80" s="49"/>
      <c r="O80" s="49"/>
      <c r="P80" s="49"/>
      <c r="Q80" s="49"/>
      <c r="R80" s="49"/>
      <c r="AF80" s="49"/>
      <c r="AP80" s="157"/>
      <c r="AQ80" s="157"/>
      <c r="AR80" s="157"/>
      <c r="AS80" s="157"/>
      <c r="AX80" s="48"/>
      <c r="AY80" s="48"/>
      <c r="AZ80" s="48"/>
    </row>
    <row r="81" spans="1:63" ht="15" x14ac:dyDescent="0.25">
      <c r="A81" s="271" t="s">
        <v>848</v>
      </c>
      <c r="B81">
        <v>90.9</v>
      </c>
      <c r="N81" s="173" t="s">
        <v>848</v>
      </c>
      <c r="O81" s="173">
        <f>'Ranking 2020-21'!B67</f>
        <v>84.1</v>
      </c>
      <c r="P81" s="173">
        <v>30</v>
      </c>
      <c r="Q81" s="173">
        <f>'Rank 2019-20'!B79</f>
        <v>62.7</v>
      </c>
      <c r="R81" s="173">
        <f>'Rank 2019-20'!C79</f>
        <v>36</v>
      </c>
      <c r="S81" s="173">
        <f>'Rank 2019-20'!D79</f>
        <v>90.9</v>
      </c>
      <c r="T81">
        <v>37</v>
      </c>
      <c r="U81" s="173">
        <f>'Rank 2019-20'!F79</f>
        <v>68.8</v>
      </c>
      <c r="V81">
        <v>39</v>
      </c>
      <c r="W81">
        <v>67.2</v>
      </c>
      <c r="X81">
        <v>40</v>
      </c>
      <c r="Y81">
        <v>41.5</v>
      </c>
      <c r="Z81">
        <v>40</v>
      </c>
      <c r="AA81">
        <v>92.8</v>
      </c>
      <c r="AB81">
        <v>31</v>
      </c>
      <c r="AF81" s="271" t="s">
        <v>867</v>
      </c>
      <c r="AG81">
        <v>73</v>
      </c>
      <c r="AH81">
        <v>37</v>
      </c>
      <c r="AI81">
        <v>14.6</v>
      </c>
      <c r="AJ81">
        <v>57</v>
      </c>
      <c r="AK81">
        <v>39.4</v>
      </c>
      <c r="AL81">
        <v>41</v>
      </c>
      <c r="AM81">
        <v>52.7</v>
      </c>
      <c r="AN81">
        <v>37</v>
      </c>
      <c r="AP81" s="157">
        <v>62.6</v>
      </c>
      <c r="AQ81" s="157">
        <v>34</v>
      </c>
      <c r="AR81" s="157">
        <v>639.20000000000005</v>
      </c>
      <c r="AS81" s="157">
        <v>9</v>
      </c>
      <c r="AX81" s="48" t="s">
        <v>666</v>
      </c>
      <c r="AY81" s="48"/>
      <c r="AZ81" s="48"/>
      <c r="BA81" t="s">
        <v>69</v>
      </c>
      <c r="BB81">
        <v>66</v>
      </c>
      <c r="BC81">
        <v>37</v>
      </c>
      <c r="BD81">
        <v>118.3</v>
      </c>
      <c r="BE81">
        <v>31</v>
      </c>
      <c r="BF81">
        <v>115.1</v>
      </c>
      <c r="BG81">
        <v>39</v>
      </c>
      <c r="BH81">
        <v>82.2</v>
      </c>
      <c r="BI81">
        <v>38</v>
      </c>
      <c r="BJ81">
        <v>125.5</v>
      </c>
      <c r="BK81">
        <v>31</v>
      </c>
    </row>
    <row r="82" spans="1:63" x14ac:dyDescent="0.25">
      <c r="A82" s="49"/>
      <c r="N82" s="49"/>
      <c r="O82" s="49"/>
      <c r="P82" s="49"/>
      <c r="Q82" s="49"/>
      <c r="R82" s="49"/>
      <c r="AF82" s="49"/>
      <c r="AP82" s="157"/>
      <c r="AQ82" s="157"/>
      <c r="AR82" s="157"/>
      <c r="AS82" s="157"/>
      <c r="AX82" s="48"/>
      <c r="AY82" s="48"/>
      <c r="AZ82" s="48"/>
    </row>
    <row r="83" spans="1:63" ht="15" x14ac:dyDescent="0.25">
      <c r="A83" s="271" t="s">
        <v>843</v>
      </c>
      <c r="B83">
        <v>86.5</v>
      </c>
      <c r="N83" s="173" t="s">
        <v>843</v>
      </c>
      <c r="O83" s="173">
        <f>'Ranking 2020-21'!B75</f>
        <v>66.2</v>
      </c>
      <c r="P83" s="173">
        <v>34</v>
      </c>
      <c r="Q83" s="173">
        <f>'Rank 2019-20'!B73</f>
        <v>92.5</v>
      </c>
      <c r="R83" s="173">
        <f>'Rank 2019-20'!C73</f>
        <v>33</v>
      </c>
      <c r="S83" s="173">
        <f>'Rank 2019-20'!D73</f>
        <v>86.5</v>
      </c>
      <c r="T83">
        <v>38</v>
      </c>
      <c r="U83" s="173">
        <f>'Rank 2019-20'!F73</f>
        <v>146.1</v>
      </c>
      <c r="V83">
        <v>26</v>
      </c>
      <c r="W83">
        <v>122.2</v>
      </c>
      <c r="X83">
        <v>34</v>
      </c>
      <c r="Y83">
        <v>173.4</v>
      </c>
      <c r="Z83">
        <v>23</v>
      </c>
      <c r="AA83">
        <v>150.5</v>
      </c>
      <c r="AB83">
        <v>27</v>
      </c>
      <c r="AF83" s="271" t="s">
        <v>862</v>
      </c>
      <c r="AG83">
        <v>69.2</v>
      </c>
      <c r="AH83">
        <v>38</v>
      </c>
      <c r="AI83">
        <v>55</v>
      </c>
      <c r="AJ83">
        <v>41</v>
      </c>
      <c r="AK83">
        <v>27.9</v>
      </c>
      <c r="AL83">
        <v>44</v>
      </c>
      <c r="AM83">
        <v>29</v>
      </c>
      <c r="AN83">
        <v>45</v>
      </c>
      <c r="AP83" s="157">
        <v>23.7</v>
      </c>
      <c r="AQ83" s="157">
        <v>43</v>
      </c>
      <c r="AR83" s="157">
        <v>42.5</v>
      </c>
      <c r="AS83" s="157">
        <v>49</v>
      </c>
      <c r="AX83" s="48" t="s">
        <v>756</v>
      </c>
      <c r="AY83" s="48"/>
      <c r="AZ83" s="48"/>
      <c r="BA83" t="s">
        <v>69</v>
      </c>
      <c r="BB83">
        <v>59.8</v>
      </c>
      <c r="BC83">
        <v>38</v>
      </c>
      <c r="BD83">
        <v>263.39999999999998</v>
      </c>
      <c r="BE83">
        <v>23</v>
      </c>
      <c r="BF83">
        <v>0</v>
      </c>
      <c r="BG83">
        <v>0</v>
      </c>
      <c r="BH83">
        <v>113.2</v>
      </c>
      <c r="BI83">
        <v>33</v>
      </c>
      <c r="BJ83">
        <v>1763.8</v>
      </c>
      <c r="BK83">
        <v>5</v>
      </c>
    </row>
    <row r="84" spans="1:63" x14ac:dyDescent="0.25">
      <c r="A84" s="49"/>
      <c r="N84" s="49"/>
      <c r="O84" s="49"/>
      <c r="P84" s="49"/>
      <c r="Q84" s="49"/>
      <c r="R84" s="49"/>
      <c r="AF84" s="49"/>
      <c r="AP84" s="157"/>
      <c r="AQ84" s="157"/>
      <c r="AR84" s="157"/>
      <c r="AS84" s="157"/>
      <c r="AX84" s="48"/>
      <c r="AY84" s="48"/>
      <c r="AZ84" s="48"/>
    </row>
    <row r="85" spans="1:63" ht="15" x14ac:dyDescent="0.25">
      <c r="A85" s="271" t="s">
        <v>847</v>
      </c>
      <c r="B85">
        <v>65.5</v>
      </c>
      <c r="N85" s="173" t="s">
        <v>847</v>
      </c>
      <c r="O85" s="173">
        <f>'Ranking 2020-21'!B65</f>
        <v>103</v>
      </c>
      <c r="P85" s="173">
        <v>29</v>
      </c>
      <c r="Q85" s="173">
        <f>'Rank 2019-20'!B75</f>
        <v>90.8</v>
      </c>
      <c r="R85" s="173">
        <f>'Rank 2019-20'!C75</f>
        <v>34</v>
      </c>
      <c r="S85" s="173">
        <f>'Rank 2019-20'!D75</f>
        <v>65.5</v>
      </c>
      <c r="T85">
        <v>39</v>
      </c>
      <c r="U85" s="173">
        <f>'Rank 2019-20'!F75</f>
        <v>29.3</v>
      </c>
      <c r="V85">
        <v>46</v>
      </c>
      <c r="W85">
        <v>34.1</v>
      </c>
      <c r="X85">
        <v>51</v>
      </c>
      <c r="Y85">
        <v>16.3</v>
      </c>
      <c r="Z85">
        <v>48</v>
      </c>
      <c r="AA85">
        <v>11.1</v>
      </c>
      <c r="AB85">
        <v>49</v>
      </c>
      <c r="AF85" s="271" t="s">
        <v>848</v>
      </c>
      <c r="AG85">
        <v>68.8</v>
      </c>
      <c r="AH85">
        <v>39</v>
      </c>
      <c r="AI85">
        <v>67.2</v>
      </c>
      <c r="AJ85">
        <v>40</v>
      </c>
      <c r="AK85">
        <v>41.5</v>
      </c>
      <c r="AL85">
        <v>40</v>
      </c>
      <c r="AM85">
        <v>92.8</v>
      </c>
      <c r="AN85">
        <v>31</v>
      </c>
      <c r="AP85" s="157">
        <v>43</v>
      </c>
      <c r="AQ85" s="157">
        <v>39</v>
      </c>
      <c r="AR85" s="157">
        <v>949.8</v>
      </c>
      <c r="AS85" s="157">
        <v>6</v>
      </c>
      <c r="AX85" s="48" t="s">
        <v>312</v>
      </c>
      <c r="AY85" s="48"/>
      <c r="AZ85" s="48"/>
      <c r="BA85" t="s">
        <v>69</v>
      </c>
      <c r="BB85">
        <v>59</v>
      </c>
      <c r="BC85">
        <v>39</v>
      </c>
      <c r="BD85">
        <v>22.4</v>
      </c>
      <c r="BE85">
        <v>54</v>
      </c>
      <c r="BF85">
        <v>61.5</v>
      </c>
      <c r="BG85">
        <v>52</v>
      </c>
      <c r="BH85">
        <v>11.3</v>
      </c>
      <c r="BI85">
        <v>52</v>
      </c>
      <c r="BJ85">
        <v>58.5</v>
      </c>
      <c r="BK85">
        <v>39</v>
      </c>
    </row>
    <row r="86" spans="1:63" x14ac:dyDescent="0.25">
      <c r="A86" s="49"/>
      <c r="N86" s="49"/>
      <c r="O86" s="49"/>
      <c r="P86" s="49"/>
      <c r="Q86" s="49"/>
      <c r="R86" s="49"/>
      <c r="AF86" s="49"/>
      <c r="AP86" s="157"/>
      <c r="AQ86" s="157"/>
      <c r="AR86" s="157"/>
      <c r="AS86" s="157"/>
      <c r="AX86" s="48"/>
      <c r="AY86" s="48"/>
      <c r="AZ86" s="48"/>
    </row>
    <row r="87" spans="1:63" ht="15" x14ac:dyDescent="0.25">
      <c r="A87" s="271" t="s">
        <v>901</v>
      </c>
      <c r="B87">
        <v>64.7</v>
      </c>
      <c r="N87" s="173" t="s">
        <v>901</v>
      </c>
      <c r="O87" s="173">
        <f>'Ranking 2020-21'!B133</f>
        <v>0</v>
      </c>
      <c r="P87" s="173">
        <v>0</v>
      </c>
      <c r="Q87" s="173">
        <f>'Rank 2019-20'!B131</f>
        <v>0</v>
      </c>
      <c r="R87" s="173">
        <f>'Rank 2019-20'!C131</f>
        <v>0</v>
      </c>
      <c r="S87" s="173">
        <f>'Rank 2019-20'!D131</f>
        <v>64.7</v>
      </c>
      <c r="T87">
        <v>40</v>
      </c>
      <c r="U87" s="173">
        <f>'Rank 2019-20'!F131</f>
        <v>41.1</v>
      </c>
      <c r="V87">
        <v>43</v>
      </c>
      <c r="W87">
        <v>124.9</v>
      </c>
      <c r="X87">
        <v>33</v>
      </c>
      <c r="Y87">
        <v>0</v>
      </c>
      <c r="Z87">
        <v>0</v>
      </c>
      <c r="AA87">
        <v>0</v>
      </c>
      <c r="AB87">
        <v>0</v>
      </c>
      <c r="AF87" s="271" t="s">
        <v>855</v>
      </c>
      <c r="AG87">
        <v>68.599999999999994</v>
      </c>
      <c r="AH87">
        <v>40</v>
      </c>
      <c r="AI87">
        <v>129.30000000000001</v>
      </c>
      <c r="AJ87">
        <v>31</v>
      </c>
      <c r="AK87">
        <v>68.7</v>
      </c>
      <c r="AL87">
        <v>34</v>
      </c>
      <c r="AM87">
        <v>132.19999999999999</v>
      </c>
      <c r="AN87">
        <v>29</v>
      </c>
      <c r="AP87" s="157">
        <v>192.1</v>
      </c>
      <c r="AQ87" s="157">
        <v>23</v>
      </c>
      <c r="AR87" s="157">
        <v>46.1</v>
      </c>
      <c r="AS87" s="157">
        <v>46</v>
      </c>
      <c r="AX87" s="48" t="s">
        <v>787</v>
      </c>
      <c r="AY87" s="48"/>
      <c r="AZ87" s="48"/>
      <c r="BA87" t="s">
        <v>69</v>
      </c>
      <c r="BB87">
        <v>58.8</v>
      </c>
      <c r="BC87">
        <v>40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</row>
    <row r="88" spans="1:63" x14ac:dyDescent="0.25">
      <c r="A88" s="49"/>
      <c r="N88" s="49"/>
      <c r="O88" s="49"/>
      <c r="P88" s="49"/>
      <c r="Q88" s="49"/>
      <c r="R88" s="49"/>
      <c r="AF88" s="49"/>
      <c r="AP88" s="157"/>
      <c r="AQ88" s="157"/>
      <c r="AR88" s="157"/>
      <c r="AS88" s="157"/>
      <c r="AX88" s="48"/>
      <c r="AY88" s="48"/>
      <c r="AZ88" s="48"/>
    </row>
    <row r="89" spans="1:63" ht="15" x14ac:dyDescent="0.25">
      <c r="A89" s="271" t="s">
        <v>878</v>
      </c>
      <c r="B89">
        <v>64.5</v>
      </c>
      <c r="N89" s="173" t="s">
        <v>878</v>
      </c>
      <c r="O89" s="173">
        <f>'Ranking 2020-21'!B113</f>
        <v>0</v>
      </c>
      <c r="P89" s="173">
        <v>0</v>
      </c>
      <c r="Q89" s="173">
        <f>'Rank 2019-20'!B81</f>
        <v>53.3</v>
      </c>
      <c r="R89" s="173">
        <f>'Rank 2019-20'!C81</f>
        <v>37</v>
      </c>
      <c r="S89" s="173">
        <f>'Rank 2019-20'!D81</f>
        <v>64.5</v>
      </c>
      <c r="T89">
        <v>41</v>
      </c>
      <c r="U89" s="173">
        <f>'Rank 2019-20'!F81</f>
        <v>0</v>
      </c>
      <c r="V89">
        <v>0</v>
      </c>
      <c r="W89">
        <v>172.5</v>
      </c>
      <c r="X89">
        <v>28</v>
      </c>
      <c r="Y89">
        <v>0</v>
      </c>
      <c r="Z89">
        <v>0</v>
      </c>
      <c r="AA89">
        <v>68.3</v>
      </c>
      <c r="AB89">
        <v>34</v>
      </c>
      <c r="AF89" s="271" t="s">
        <v>846</v>
      </c>
      <c r="AG89">
        <v>62.2</v>
      </c>
      <c r="AH89">
        <v>41</v>
      </c>
      <c r="AI89">
        <v>19.100000000000001</v>
      </c>
      <c r="AJ89">
        <v>55</v>
      </c>
      <c r="AK89">
        <v>47.9</v>
      </c>
      <c r="AL89">
        <v>38</v>
      </c>
      <c r="AM89">
        <v>33</v>
      </c>
      <c r="AN89">
        <v>42</v>
      </c>
      <c r="AP89" s="157">
        <v>19.899999999999999</v>
      </c>
      <c r="AQ89" s="157">
        <v>46</v>
      </c>
      <c r="AR89" s="157">
        <v>72.2</v>
      </c>
      <c r="AS89" s="157">
        <v>39</v>
      </c>
      <c r="AX89" s="48" t="s">
        <v>358</v>
      </c>
      <c r="AY89" s="48"/>
      <c r="AZ89" s="48"/>
      <c r="BA89" t="s">
        <v>69</v>
      </c>
      <c r="BB89">
        <v>58.4</v>
      </c>
      <c r="BC89">
        <v>41</v>
      </c>
      <c r="BD89">
        <v>72.3</v>
      </c>
      <c r="BE89">
        <v>38</v>
      </c>
      <c r="BF89">
        <v>113.8</v>
      </c>
      <c r="BG89">
        <v>40</v>
      </c>
      <c r="BH89">
        <v>108</v>
      </c>
      <c r="BI89">
        <v>34</v>
      </c>
      <c r="BJ89">
        <v>78.099999999999994</v>
      </c>
      <c r="BK89">
        <v>35</v>
      </c>
    </row>
    <row r="90" spans="1:63" x14ac:dyDescent="0.25">
      <c r="A90" s="49"/>
      <c r="N90" s="49"/>
      <c r="O90" s="49"/>
      <c r="P90" s="49"/>
      <c r="Q90" s="49"/>
      <c r="R90" s="49"/>
      <c r="AF90" s="49"/>
      <c r="AP90" s="157"/>
      <c r="AQ90" s="157"/>
      <c r="AR90" s="157"/>
      <c r="AS90" s="157"/>
      <c r="AX90" s="48"/>
      <c r="AY90" s="48"/>
      <c r="AZ90" s="48"/>
    </row>
    <row r="91" spans="1:63" ht="15" x14ac:dyDescent="0.25">
      <c r="A91" s="271" t="s">
        <v>902</v>
      </c>
      <c r="B91">
        <v>59.9</v>
      </c>
      <c r="N91" s="173" t="s">
        <v>902</v>
      </c>
      <c r="O91" s="173">
        <f>'Ranking 2020-21'!B135</f>
        <v>0</v>
      </c>
      <c r="P91" s="173">
        <v>0</v>
      </c>
      <c r="Q91" s="173">
        <f>'Rank 2019-20'!B133</f>
        <v>0</v>
      </c>
      <c r="R91" s="173">
        <f>'Rank 2019-20'!C133</f>
        <v>0</v>
      </c>
      <c r="S91" s="173">
        <f>'Rank 2019-20'!D133</f>
        <v>59.9</v>
      </c>
      <c r="T91">
        <v>42</v>
      </c>
      <c r="U91" s="173">
        <f>'Rank 2019-20'!F133</f>
        <v>0</v>
      </c>
      <c r="V91">
        <v>0</v>
      </c>
      <c r="W91">
        <v>42.5</v>
      </c>
      <c r="X91">
        <v>47</v>
      </c>
      <c r="Y91">
        <v>0</v>
      </c>
      <c r="Z91">
        <v>0</v>
      </c>
      <c r="AA91">
        <v>0</v>
      </c>
      <c r="AB91">
        <v>0</v>
      </c>
      <c r="AF91" s="271" t="s">
        <v>947</v>
      </c>
      <c r="AG91">
        <v>48.8</v>
      </c>
      <c r="AH91">
        <v>42</v>
      </c>
      <c r="AI91">
        <v>24.6</v>
      </c>
      <c r="AJ91">
        <v>54</v>
      </c>
      <c r="AK91">
        <v>0</v>
      </c>
      <c r="AL91">
        <v>0</v>
      </c>
      <c r="AM91">
        <v>0</v>
      </c>
      <c r="AN91">
        <v>0</v>
      </c>
      <c r="AP91" s="157">
        <v>0</v>
      </c>
      <c r="AQ91" s="157">
        <v>0</v>
      </c>
      <c r="AR91" s="157">
        <v>19.600000000000001</v>
      </c>
      <c r="AS91" s="157">
        <v>56</v>
      </c>
      <c r="AX91" s="48" t="s">
        <v>335</v>
      </c>
      <c r="AY91" s="48"/>
      <c r="AZ91" s="48"/>
      <c r="BA91" t="s">
        <v>69</v>
      </c>
      <c r="BB91">
        <v>53.7</v>
      </c>
      <c r="BC91">
        <v>42</v>
      </c>
      <c r="BD91">
        <v>72.2</v>
      </c>
      <c r="BE91">
        <v>39</v>
      </c>
      <c r="BF91">
        <v>16.100000000000001</v>
      </c>
      <c r="BG91">
        <v>62</v>
      </c>
      <c r="BH91">
        <v>10.9</v>
      </c>
      <c r="BI91">
        <v>54</v>
      </c>
      <c r="BJ91">
        <v>16.100000000000001</v>
      </c>
      <c r="BK91">
        <v>54</v>
      </c>
    </row>
    <row r="92" spans="1:63" x14ac:dyDescent="0.25">
      <c r="A92" s="49"/>
      <c r="N92" s="49"/>
      <c r="O92" s="49"/>
      <c r="P92" s="49"/>
      <c r="Q92" s="49"/>
      <c r="R92" s="49"/>
      <c r="AF92" s="49"/>
      <c r="AP92" s="157"/>
      <c r="AQ92" s="157"/>
      <c r="AR92" s="157"/>
      <c r="AS92" s="157"/>
      <c r="AX92" s="48"/>
      <c r="AY92" s="48"/>
      <c r="AZ92" s="48"/>
    </row>
    <row r="93" spans="1:63" ht="15" x14ac:dyDescent="0.25">
      <c r="A93" s="271" t="s">
        <v>903</v>
      </c>
      <c r="B93">
        <v>55</v>
      </c>
      <c r="N93" s="173" t="s">
        <v>903</v>
      </c>
      <c r="O93" s="173">
        <f>'Ranking 2020-21'!B137</f>
        <v>0</v>
      </c>
      <c r="P93" s="173">
        <v>0</v>
      </c>
      <c r="Q93" s="173">
        <f>'Rank 2019-20'!B135</f>
        <v>0</v>
      </c>
      <c r="R93" s="173">
        <f>'Rank 2019-20'!C135</f>
        <v>0</v>
      </c>
      <c r="S93" s="173">
        <f>'Rank 2019-20'!D135</f>
        <v>55</v>
      </c>
      <c r="T93">
        <v>43</v>
      </c>
      <c r="U93" s="173">
        <f>'Rank 2019-20'!F135</f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F93" s="271" t="s">
        <v>901</v>
      </c>
      <c r="AG93">
        <v>41.1</v>
      </c>
      <c r="AH93">
        <v>43</v>
      </c>
      <c r="AI93">
        <v>124.9</v>
      </c>
      <c r="AJ93">
        <v>33</v>
      </c>
      <c r="AK93">
        <v>0</v>
      </c>
      <c r="AL93">
        <v>0</v>
      </c>
      <c r="AM93">
        <v>0</v>
      </c>
      <c r="AN93">
        <v>0</v>
      </c>
      <c r="AP93" s="157">
        <v>0</v>
      </c>
      <c r="AQ93" s="157">
        <v>0</v>
      </c>
      <c r="AR93" s="157">
        <v>32.799999999999997</v>
      </c>
      <c r="AS93" s="157">
        <v>51</v>
      </c>
      <c r="AX93" s="48" t="s">
        <v>314</v>
      </c>
      <c r="AY93" s="48"/>
      <c r="AZ93" s="48"/>
      <c r="BA93" t="s">
        <v>69</v>
      </c>
      <c r="BB93">
        <v>52.1</v>
      </c>
      <c r="BC93">
        <v>43</v>
      </c>
      <c r="BD93">
        <v>70.599999999999994</v>
      </c>
      <c r="BE93">
        <v>41</v>
      </c>
      <c r="BF93">
        <v>61</v>
      </c>
      <c r="BG93">
        <v>53</v>
      </c>
      <c r="BH93">
        <v>43.3</v>
      </c>
      <c r="BI93">
        <v>42</v>
      </c>
      <c r="BJ93">
        <v>52.7</v>
      </c>
      <c r="BK93">
        <v>42</v>
      </c>
    </row>
    <row r="94" spans="1:63" x14ac:dyDescent="0.25">
      <c r="A94" s="49"/>
      <c r="N94" s="49"/>
      <c r="O94" s="49"/>
      <c r="P94" s="49"/>
      <c r="Q94" s="49"/>
      <c r="R94" s="49"/>
      <c r="AF94" s="49"/>
      <c r="AP94" s="157"/>
      <c r="AQ94" s="157"/>
      <c r="AR94" s="157"/>
      <c r="AS94" s="157"/>
      <c r="AX94" s="48"/>
      <c r="AY94" s="48"/>
      <c r="AZ94" s="48"/>
    </row>
    <row r="95" spans="1:63" ht="15" x14ac:dyDescent="0.25">
      <c r="A95" s="271" t="s">
        <v>867</v>
      </c>
      <c r="B95">
        <v>53.5</v>
      </c>
      <c r="N95" s="173" t="s">
        <v>867</v>
      </c>
      <c r="O95" s="173">
        <f>'Ranking 2020-21'!B125</f>
        <v>0</v>
      </c>
      <c r="P95" s="173">
        <v>0</v>
      </c>
      <c r="Q95" s="173">
        <f>'Rank 2019-20'!B107</f>
        <v>18.600000000000001</v>
      </c>
      <c r="R95" s="173">
        <f>'Rank 2019-20'!C107</f>
        <v>50</v>
      </c>
      <c r="S95" s="173">
        <f>'Rank 2019-20'!D107</f>
        <v>53.5</v>
      </c>
      <c r="T95">
        <v>44</v>
      </c>
      <c r="U95" s="173">
        <f>'Rank 2019-20'!F107</f>
        <v>73</v>
      </c>
      <c r="V95">
        <v>37</v>
      </c>
      <c r="W95">
        <v>14.6</v>
      </c>
      <c r="X95">
        <v>57</v>
      </c>
      <c r="Y95">
        <v>39.4</v>
      </c>
      <c r="Z95">
        <v>41</v>
      </c>
      <c r="AA95">
        <v>52.7</v>
      </c>
      <c r="AB95">
        <v>37</v>
      </c>
      <c r="AF95" s="271" t="s">
        <v>850</v>
      </c>
      <c r="AG95">
        <v>39.700000000000003</v>
      </c>
      <c r="AH95">
        <v>44</v>
      </c>
      <c r="AI95">
        <v>48.4</v>
      </c>
      <c r="AJ95">
        <v>44</v>
      </c>
      <c r="AK95">
        <v>46.6</v>
      </c>
      <c r="AL95">
        <v>39</v>
      </c>
      <c r="AM95">
        <v>43.2</v>
      </c>
      <c r="AN95">
        <v>40</v>
      </c>
      <c r="AP95" s="157">
        <v>43.2</v>
      </c>
      <c r="AQ95" s="157">
        <v>38</v>
      </c>
      <c r="AR95" s="157">
        <v>29.7</v>
      </c>
      <c r="AS95" s="157">
        <v>52</v>
      </c>
      <c r="AX95" s="48" t="s">
        <v>327</v>
      </c>
      <c r="AY95" s="48"/>
      <c r="AZ95" s="48"/>
      <c r="BA95" t="s">
        <v>69</v>
      </c>
      <c r="BB95">
        <v>47.9</v>
      </c>
      <c r="BC95">
        <v>44</v>
      </c>
      <c r="BD95">
        <v>46.1</v>
      </c>
      <c r="BE95">
        <v>46</v>
      </c>
      <c r="BF95">
        <v>66</v>
      </c>
      <c r="BG95">
        <v>50</v>
      </c>
      <c r="BH95">
        <v>66</v>
      </c>
      <c r="BI95">
        <v>40</v>
      </c>
      <c r="BJ95">
        <v>59.2</v>
      </c>
      <c r="BK95">
        <v>38</v>
      </c>
    </row>
    <row r="96" spans="1:63" x14ac:dyDescent="0.25">
      <c r="A96" s="49"/>
      <c r="N96" s="49"/>
      <c r="O96" s="49"/>
      <c r="P96" s="49"/>
      <c r="Q96" s="49"/>
      <c r="R96" s="49"/>
      <c r="AF96" s="49"/>
      <c r="AP96" s="157"/>
      <c r="AQ96" s="157"/>
      <c r="AR96" s="157"/>
      <c r="AS96" s="157"/>
      <c r="AX96" s="48"/>
      <c r="AY96" s="48"/>
      <c r="AZ96" s="48"/>
    </row>
    <row r="97" spans="1:63" ht="15" x14ac:dyDescent="0.25">
      <c r="A97" s="271" t="s">
        <v>904</v>
      </c>
      <c r="B97">
        <v>53.1</v>
      </c>
      <c r="N97" s="173" t="s">
        <v>904</v>
      </c>
      <c r="O97" s="173">
        <f>'Ranking 2020-21'!B139</f>
        <v>0</v>
      </c>
      <c r="P97" s="173">
        <v>0</v>
      </c>
      <c r="Q97" s="173">
        <f>'Rank 2019-20'!B137</f>
        <v>0</v>
      </c>
      <c r="R97" s="173">
        <f>'Rank 2019-20'!C137</f>
        <v>0</v>
      </c>
      <c r="S97" s="173">
        <f>'Rank 2019-20'!D137</f>
        <v>53.1</v>
      </c>
      <c r="T97">
        <v>45</v>
      </c>
      <c r="U97" s="173">
        <f>'Rank 2019-20'!F137</f>
        <v>0</v>
      </c>
      <c r="V97">
        <v>0</v>
      </c>
      <c r="W97">
        <v>51.4</v>
      </c>
      <c r="X97">
        <v>43</v>
      </c>
      <c r="Y97">
        <v>0</v>
      </c>
      <c r="Z97">
        <v>0</v>
      </c>
      <c r="AA97">
        <v>0</v>
      </c>
      <c r="AB97">
        <v>0</v>
      </c>
      <c r="AF97" s="271" t="s">
        <v>860</v>
      </c>
      <c r="AG97">
        <v>33.1</v>
      </c>
      <c r="AH97">
        <v>45</v>
      </c>
      <c r="AI97">
        <v>27.4</v>
      </c>
      <c r="AJ97">
        <v>52</v>
      </c>
      <c r="AK97">
        <v>8.3000000000000007</v>
      </c>
      <c r="AL97">
        <v>53</v>
      </c>
      <c r="AM97">
        <v>30.1</v>
      </c>
      <c r="AN97">
        <v>44</v>
      </c>
      <c r="AP97" s="157">
        <v>20.3</v>
      </c>
      <c r="AQ97" s="157">
        <v>45</v>
      </c>
      <c r="AR97" s="157">
        <v>17.7</v>
      </c>
      <c r="AS97" s="157">
        <v>58</v>
      </c>
      <c r="AX97" s="48" t="s">
        <v>757</v>
      </c>
      <c r="AY97" s="48"/>
      <c r="AZ97" s="48"/>
      <c r="BA97" t="s">
        <v>69</v>
      </c>
      <c r="BB97">
        <v>47.6</v>
      </c>
      <c r="BC97">
        <v>45</v>
      </c>
      <c r="BD97">
        <v>52.4</v>
      </c>
      <c r="BE97">
        <v>44</v>
      </c>
      <c r="BF97">
        <v>408.5</v>
      </c>
      <c r="BG97">
        <v>23</v>
      </c>
      <c r="BH97">
        <v>0</v>
      </c>
      <c r="BI97">
        <v>0</v>
      </c>
      <c r="BJ97">
        <v>0</v>
      </c>
      <c r="BK97">
        <v>0</v>
      </c>
    </row>
    <row r="98" spans="1:63" x14ac:dyDescent="0.25">
      <c r="A98" s="49"/>
      <c r="N98" s="49"/>
      <c r="O98" s="49"/>
      <c r="P98" s="49"/>
      <c r="Q98" s="49"/>
      <c r="R98" s="49"/>
      <c r="AF98" s="49"/>
      <c r="AP98" s="157"/>
      <c r="AQ98" s="157"/>
      <c r="AR98" s="157"/>
      <c r="AS98" s="157"/>
      <c r="AX98" s="48"/>
      <c r="AY98" s="48"/>
      <c r="AZ98" s="48"/>
    </row>
    <row r="99" spans="1:63" ht="15" x14ac:dyDescent="0.25">
      <c r="A99" s="271" t="s">
        <v>905</v>
      </c>
      <c r="B99">
        <v>51.2</v>
      </c>
      <c r="N99" s="173" t="s">
        <v>905</v>
      </c>
      <c r="O99" s="173">
        <f>'Ranking 2020-21'!B141</f>
        <v>0</v>
      </c>
      <c r="P99" s="173">
        <v>0</v>
      </c>
      <c r="Q99" s="173">
        <f>'Rank 2019-20'!B139</f>
        <v>0</v>
      </c>
      <c r="R99" s="173">
        <f>'Rank 2019-20'!C139</f>
        <v>0</v>
      </c>
      <c r="S99" s="173">
        <f>'Rank 2019-20'!D139</f>
        <v>51.2</v>
      </c>
      <c r="T99">
        <v>46</v>
      </c>
      <c r="U99" s="173">
        <f>'Rank 2019-20'!F139</f>
        <v>20</v>
      </c>
      <c r="V99">
        <v>49</v>
      </c>
      <c r="W99">
        <v>42.3</v>
      </c>
      <c r="X99">
        <v>48</v>
      </c>
      <c r="Y99">
        <v>0</v>
      </c>
      <c r="Z99">
        <v>0</v>
      </c>
      <c r="AA99">
        <v>8.6</v>
      </c>
      <c r="AB99">
        <v>55</v>
      </c>
      <c r="AF99" s="271" t="s">
        <v>847</v>
      </c>
      <c r="AG99">
        <v>29.3</v>
      </c>
      <c r="AH99">
        <v>46</v>
      </c>
      <c r="AI99">
        <v>34.1</v>
      </c>
      <c r="AJ99">
        <v>51</v>
      </c>
      <c r="AK99">
        <v>16.3</v>
      </c>
      <c r="AL99">
        <v>48</v>
      </c>
      <c r="AM99">
        <v>11.1</v>
      </c>
      <c r="AN99">
        <v>49</v>
      </c>
      <c r="AP99" s="157">
        <v>12.2</v>
      </c>
      <c r="AQ99" s="157">
        <v>51</v>
      </c>
      <c r="AR99" s="157">
        <v>0</v>
      </c>
      <c r="AS99" s="157">
        <v>0</v>
      </c>
      <c r="AX99" s="48" t="s">
        <v>309</v>
      </c>
      <c r="AY99" s="48"/>
      <c r="AZ99" s="48"/>
      <c r="BA99" t="s">
        <v>69</v>
      </c>
      <c r="BB99">
        <v>46.6</v>
      </c>
      <c r="BC99">
        <v>46</v>
      </c>
      <c r="BD99">
        <v>70.7</v>
      </c>
      <c r="BE99">
        <v>40</v>
      </c>
      <c r="BF99">
        <v>102.8</v>
      </c>
      <c r="BG99">
        <v>43</v>
      </c>
      <c r="BH99">
        <v>22.6</v>
      </c>
      <c r="BI99">
        <v>49</v>
      </c>
      <c r="BJ99">
        <v>49</v>
      </c>
      <c r="BK99">
        <v>43</v>
      </c>
    </row>
    <row r="100" spans="1:63" x14ac:dyDescent="0.25">
      <c r="A100" s="49"/>
      <c r="N100" s="49"/>
      <c r="O100" s="49"/>
      <c r="P100" s="49"/>
      <c r="Q100" s="49"/>
      <c r="R100" s="49"/>
      <c r="AF100" s="49"/>
      <c r="AP100" s="157"/>
      <c r="AQ100" s="157"/>
      <c r="AR100" s="157"/>
      <c r="AS100" s="157"/>
      <c r="AX100" s="48"/>
      <c r="AY100" s="48"/>
      <c r="AZ100" s="48"/>
    </row>
    <row r="101" spans="1:63" ht="15" x14ac:dyDescent="0.25">
      <c r="A101" s="271" t="s">
        <v>815</v>
      </c>
      <c r="B101">
        <v>42</v>
      </c>
      <c r="N101" s="175" t="s">
        <v>815</v>
      </c>
      <c r="O101" s="175">
        <f>'Ranking 2020-21'!B11</f>
        <v>3212.5</v>
      </c>
      <c r="P101" s="175">
        <v>2</v>
      </c>
      <c r="Q101" s="173">
        <f>'Rank 2019-20'!B29</f>
        <v>549.5</v>
      </c>
      <c r="R101" s="173">
        <f>'Rank 2019-20'!C29</f>
        <v>11</v>
      </c>
      <c r="S101" s="173">
        <f>'Rank 2019-20'!D29</f>
        <v>42</v>
      </c>
      <c r="T101">
        <v>47</v>
      </c>
      <c r="U101" s="173">
        <f>'Rank 2019-20'!F29</f>
        <v>902.4</v>
      </c>
      <c r="V101">
        <v>8</v>
      </c>
      <c r="W101">
        <v>1562.7</v>
      </c>
      <c r="X101">
        <v>4</v>
      </c>
      <c r="Y101">
        <v>763.5</v>
      </c>
      <c r="Z101">
        <v>8</v>
      </c>
      <c r="AA101">
        <v>332.2</v>
      </c>
      <c r="AB101">
        <v>17</v>
      </c>
      <c r="AF101" s="271" t="s">
        <v>908</v>
      </c>
      <c r="AG101">
        <v>27.5</v>
      </c>
      <c r="AH101">
        <v>47</v>
      </c>
      <c r="AI101">
        <v>0.1</v>
      </c>
      <c r="AJ101">
        <v>64</v>
      </c>
      <c r="AK101">
        <v>0</v>
      </c>
      <c r="AL101">
        <v>0</v>
      </c>
      <c r="AM101">
        <v>0</v>
      </c>
      <c r="AN101">
        <v>0</v>
      </c>
      <c r="AP101" s="157">
        <v>0</v>
      </c>
      <c r="AQ101" s="157">
        <v>0</v>
      </c>
      <c r="AR101" s="157">
        <v>17.2</v>
      </c>
      <c r="AS101" s="157">
        <v>59</v>
      </c>
      <c r="AX101" s="48" t="s">
        <v>339</v>
      </c>
      <c r="AY101" s="48"/>
      <c r="AZ101" s="48"/>
      <c r="BA101" t="s">
        <v>69</v>
      </c>
      <c r="BB101">
        <v>45.9</v>
      </c>
      <c r="BC101">
        <v>47</v>
      </c>
      <c r="BD101">
        <v>250.7</v>
      </c>
      <c r="BE101">
        <v>24</v>
      </c>
      <c r="BF101">
        <v>563.5</v>
      </c>
      <c r="BG101">
        <v>17</v>
      </c>
      <c r="BH101">
        <v>100.6</v>
      </c>
      <c r="BI101">
        <v>36</v>
      </c>
      <c r="BJ101">
        <v>284.60000000000002</v>
      </c>
      <c r="BK101">
        <v>24</v>
      </c>
    </row>
    <row r="102" spans="1:63" x14ac:dyDescent="0.25">
      <c r="A102" s="49"/>
      <c r="N102" s="49"/>
      <c r="O102" s="49"/>
      <c r="P102" s="49"/>
      <c r="Q102" s="49"/>
      <c r="R102" s="49"/>
      <c r="AF102" s="49"/>
      <c r="AP102" s="157"/>
      <c r="AQ102" s="157"/>
      <c r="AR102" s="157"/>
      <c r="AS102" s="157"/>
      <c r="AX102" s="48"/>
      <c r="AY102" s="48"/>
      <c r="AZ102" s="48"/>
    </row>
    <row r="103" spans="1:63" ht="15" x14ac:dyDescent="0.25">
      <c r="A103" s="271" t="s">
        <v>876</v>
      </c>
      <c r="B103">
        <v>40.700000000000003</v>
      </c>
      <c r="N103" s="173" t="s">
        <v>876</v>
      </c>
      <c r="O103" s="173">
        <f>'Ranking 2020-21'!B103</f>
        <v>7.7</v>
      </c>
      <c r="P103" s="173">
        <v>48</v>
      </c>
      <c r="Q103" s="173">
        <f>'Rank 2019-20'!B101</f>
        <v>22.7</v>
      </c>
      <c r="R103" s="173">
        <f>'Rank 2019-20'!C101</f>
        <v>47</v>
      </c>
      <c r="S103" s="173">
        <f>'Rank 2019-20'!D101</f>
        <v>40.700000000000003</v>
      </c>
      <c r="T103">
        <v>48</v>
      </c>
      <c r="U103" s="173">
        <f>'Rank 2019-20'!F101</f>
        <v>20.6</v>
      </c>
      <c r="V103">
        <v>48</v>
      </c>
      <c r="W103">
        <v>36.9</v>
      </c>
      <c r="X103">
        <v>50</v>
      </c>
      <c r="Y103">
        <v>36</v>
      </c>
      <c r="Z103">
        <v>42</v>
      </c>
      <c r="AA103">
        <v>10.6</v>
      </c>
      <c r="AB103">
        <v>51</v>
      </c>
      <c r="AF103" s="271" t="s">
        <v>876</v>
      </c>
      <c r="AG103">
        <v>20.6</v>
      </c>
      <c r="AH103">
        <v>48</v>
      </c>
      <c r="AI103">
        <v>36.9</v>
      </c>
      <c r="AJ103">
        <v>50</v>
      </c>
      <c r="AK103">
        <v>36</v>
      </c>
      <c r="AL103">
        <v>42</v>
      </c>
      <c r="AM103">
        <v>10.6</v>
      </c>
      <c r="AN103">
        <v>51</v>
      </c>
      <c r="AP103" s="157">
        <v>16.5</v>
      </c>
      <c r="AQ103" s="157">
        <v>47</v>
      </c>
      <c r="AR103" s="157">
        <v>11.5</v>
      </c>
      <c r="AS103" s="157">
        <v>60</v>
      </c>
      <c r="AX103" s="48" t="s">
        <v>764</v>
      </c>
      <c r="AY103" s="48"/>
      <c r="AZ103" s="48"/>
      <c r="BA103" t="s">
        <v>69</v>
      </c>
      <c r="BB103">
        <v>45.3</v>
      </c>
      <c r="BC103">
        <v>48</v>
      </c>
      <c r="BD103">
        <v>36.299999999999997</v>
      </c>
      <c r="BE103">
        <v>50</v>
      </c>
      <c r="BF103">
        <v>44.2</v>
      </c>
      <c r="BG103">
        <v>55</v>
      </c>
      <c r="BH103">
        <v>7.5</v>
      </c>
      <c r="BI103">
        <v>55</v>
      </c>
      <c r="BJ103">
        <v>0</v>
      </c>
      <c r="BK103">
        <v>0</v>
      </c>
    </row>
    <row r="104" spans="1:63" x14ac:dyDescent="0.25">
      <c r="A104" s="49"/>
      <c r="N104" s="49"/>
      <c r="O104" s="49"/>
      <c r="P104" s="49"/>
      <c r="Q104" s="49"/>
      <c r="R104" s="49"/>
      <c r="AF104" s="49"/>
      <c r="AP104" s="157"/>
      <c r="AQ104" s="157"/>
      <c r="AR104" s="157"/>
      <c r="AS104" s="157"/>
      <c r="AX104" s="48"/>
      <c r="AY104" s="48"/>
      <c r="AZ104" s="48"/>
    </row>
    <row r="105" spans="1:63" ht="15" x14ac:dyDescent="0.25">
      <c r="A105" s="271" t="s">
        <v>850</v>
      </c>
      <c r="B105">
        <v>39.9</v>
      </c>
      <c r="N105" s="173" t="s">
        <v>850</v>
      </c>
      <c r="O105" s="173">
        <f>'Ranking 2020-21'!B79</f>
        <v>38.200000000000003</v>
      </c>
      <c r="P105" s="173">
        <v>36</v>
      </c>
      <c r="Q105" s="173">
        <f>'Rank 2019-20'!B97</f>
        <v>31.9</v>
      </c>
      <c r="R105" s="173">
        <f>'Rank 2019-20'!C97</f>
        <v>45</v>
      </c>
      <c r="S105" s="173">
        <f>'Rank 2019-20'!D97</f>
        <v>39.9</v>
      </c>
      <c r="T105">
        <v>49</v>
      </c>
      <c r="U105" s="173">
        <f>'Rank 2019-20'!F97</f>
        <v>39.700000000000003</v>
      </c>
      <c r="V105">
        <v>44</v>
      </c>
      <c r="W105">
        <v>48.4</v>
      </c>
      <c r="X105">
        <v>44</v>
      </c>
      <c r="Y105">
        <v>46.6</v>
      </c>
      <c r="Z105">
        <v>39</v>
      </c>
      <c r="AA105">
        <v>43.2</v>
      </c>
      <c r="AB105">
        <v>40</v>
      </c>
      <c r="AF105" s="271" t="s">
        <v>905</v>
      </c>
      <c r="AG105">
        <v>20</v>
      </c>
      <c r="AH105">
        <v>49</v>
      </c>
      <c r="AI105">
        <v>42.3</v>
      </c>
      <c r="AJ105">
        <v>48</v>
      </c>
      <c r="AK105">
        <v>0</v>
      </c>
      <c r="AL105">
        <v>0</v>
      </c>
      <c r="AM105">
        <v>8.6</v>
      </c>
      <c r="AN105">
        <v>55</v>
      </c>
      <c r="AP105" s="157">
        <v>11.7</v>
      </c>
      <c r="AQ105" s="157">
        <v>52</v>
      </c>
      <c r="AR105" s="157">
        <v>70.7</v>
      </c>
      <c r="AS105" s="157">
        <v>40</v>
      </c>
      <c r="AX105" s="48" t="s">
        <v>337</v>
      </c>
      <c r="AY105" s="48"/>
      <c r="AZ105" s="48"/>
      <c r="BA105" t="s">
        <v>69</v>
      </c>
      <c r="BB105">
        <v>35.6</v>
      </c>
      <c r="BC105">
        <v>49</v>
      </c>
      <c r="BD105">
        <v>52.7</v>
      </c>
      <c r="BE105">
        <v>43</v>
      </c>
      <c r="BF105">
        <v>71.599999999999994</v>
      </c>
      <c r="BG105">
        <v>49</v>
      </c>
      <c r="BH105">
        <v>86.3</v>
      </c>
      <c r="BI105">
        <v>37</v>
      </c>
      <c r="BJ105">
        <v>6.6</v>
      </c>
      <c r="BK105">
        <v>59</v>
      </c>
    </row>
    <row r="106" spans="1:63" x14ac:dyDescent="0.25">
      <c r="A106" s="49"/>
      <c r="N106" s="49"/>
      <c r="O106" s="49"/>
      <c r="P106" s="49"/>
      <c r="Q106" s="49"/>
      <c r="R106" s="49"/>
      <c r="AF106" s="49"/>
      <c r="AP106" s="157"/>
      <c r="AQ106" s="157"/>
      <c r="AR106" s="157"/>
      <c r="AS106" s="157"/>
      <c r="AX106" s="48"/>
      <c r="AY106" s="48"/>
      <c r="AZ106" s="48"/>
    </row>
    <row r="107" spans="1:63" ht="15" x14ac:dyDescent="0.25">
      <c r="A107" s="271" t="s">
        <v>860</v>
      </c>
      <c r="B107">
        <v>37.700000000000003</v>
      </c>
      <c r="N107" s="173" t="s">
        <v>860</v>
      </c>
      <c r="O107" s="173">
        <f>'Ranking 2020-21'!B87</f>
        <v>22.1</v>
      </c>
      <c r="P107" s="173">
        <v>40</v>
      </c>
      <c r="Q107" s="173">
        <f>'Rank 2019-20'!B91</f>
        <v>34.1</v>
      </c>
      <c r="R107" s="173">
        <f>'Rank 2019-20'!C91</f>
        <v>42</v>
      </c>
      <c r="S107" s="173">
        <f>'Rank 2019-20'!D91</f>
        <v>37.700000000000003</v>
      </c>
      <c r="T107">
        <v>50</v>
      </c>
      <c r="U107" s="173">
        <f>'Rank 2019-20'!F91</f>
        <v>33.1</v>
      </c>
      <c r="V107">
        <v>45</v>
      </c>
      <c r="W107">
        <v>27.4</v>
      </c>
      <c r="X107">
        <v>52</v>
      </c>
      <c r="Y107">
        <v>8.3000000000000007</v>
      </c>
      <c r="Z107">
        <v>53</v>
      </c>
      <c r="AA107">
        <v>30.1</v>
      </c>
      <c r="AB107">
        <v>44</v>
      </c>
      <c r="AF107" s="271" t="s">
        <v>841</v>
      </c>
      <c r="AG107">
        <v>19</v>
      </c>
      <c r="AH107">
        <v>50</v>
      </c>
      <c r="AI107">
        <v>268.60000000000002</v>
      </c>
      <c r="AJ107">
        <v>22</v>
      </c>
      <c r="AK107">
        <v>164.3</v>
      </c>
      <c r="AL107">
        <v>25</v>
      </c>
      <c r="AM107">
        <v>57.1</v>
      </c>
      <c r="AN107">
        <v>36</v>
      </c>
      <c r="AP107" s="157">
        <v>42.6</v>
      </c>
      <c r="AQ107" s="157">
        <v>40</v>
      </c>
      <c r="AR107" s="157">
        <v>22.4</v>
      </c>
      <c r="AS107" s="157">
        <v>54</v>
      </c>
      <c r="AX107" s="48" t="s">
        <v>782</v>
      </c>
      <c r="AY107" s="48"/>
      <c r="AZ107" s="48"/>
      <c r="BA107" t="s">
        <v>69</v>
      </c>
      <c r="BB107">
        <v>33.9</v>
      </c>
      <c r="BC107">
        <v>50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</row>
    <row r="108" spans="1:63" x14ac:dyDescent="0.25">
      <c r="A108" s="49"/>
      <c r="N108" s="49"/>
      <c r="O108" s="49"/>
      <c r="P108" s="49"/>
      <c r="Q108" s="49"/>
      <c r="R108" s="49"/>
      <c r="AF108" s="49"/>
      <c r="AP108" s="157"/>
      <c r="AQ108" s="157"/>
      <c r="AR108" s="157"/>
      <c r="AS108" s="157"/>
      <c r="AX108" s="48"/>
      <c r="AY108" s="48"/>
      <c r="AZ108" s="48"/>
    </row>
    <row r="109" spans="1:63" ht="15" x14ac:dyDescent="0.25">
      <c r="A109" s="271" t="s">
        <v>868</v>
      </c>
      <c r="B109">
        <v>34.5</v>
      </c>
      <c r="N109" s="173" t="s">
        <v>868</v>
      </c>
      <c r="O109" s="173">
        <f>'Ranking 2020-21'!B77</f>
        <v>57.6</v>
      </c>
      <c r="P109" s="173">
        <v>35</v>
      </c>
      <c r="Q109" s="173">
        <f>'Rank 2019-20'!B123</f>
        <v>4.5</v>
      </c>
      <c r="R109" s="173">
        <f>'Rank 2019-20'!C123</f>
        <v>58</v>
      </c>
      <c r="S109" s="173">
        <f>'Rank 2019-20'!D123</f>
        <v>34.5</v>
      </c>
      <c r="T109">
        <v>51</v>
      </c>
      <c r="U109" s="173">
        <f>'Rank 2019-20'!F123</f>
        <v>0</v>
      </c>
      <c r="V109">
        <v>0</v>
      </c>
      <c r="W109">
        <v>26.4</v>
      </c>
      <c r="X109">
        <v>53</v>
      </c>
      <c r="Y109">
        <v>10.199999999999999</v>
      </c>
      <c r="Z109">
        <v>50</v>
      </c>
      <c r="AA109">
        <v>0</v>
      </c>
      <c r="AB109">
        <v>0</v>
      </c>
      <c r="AF109" s="271" t="s">
        <v>875</v>
      </c>
      <c r="AG109">
        <v>18.2</v>
      </c>
      <c r="AH109">
        <v>51</v>
      </c>
      <c r="AI109">
        <v>11.3</v>
      </c>
      <c r="AJ109">
        <v>59</v>
      </c>
      <c r="AK109">
        <v>9</v>
      </c>
      <c r="AL109">
        <v>52</v>
      </c>
      <c r="AM109">
        <v>15.3</v>
      </c>
      <c r="AN109">
        <v>46</v>
      </c>
      <c r="AP109" s="157">
        <v>6.8</v>
      </c>
      <c r="AQ109" s="157">
        <v>54</v>
      </c>
      <c r="AR109" s="157">
        <v>52.7</v>
      </c>
      <c r="AS109" s="157">
        <v>43</v>
      </c>
      <c r="AX109" s="48" t="s">
        <v>356</v>
      </c>
      <c r="AY109" s="48"/>
      <c r="AZ109" s="48"/>
      <c r="BA109" t="s">
        <v>69</v>
      </c>
      <c r="BB109">
        <v>33.200000000000003</v>
      </c>
      <c r="BC109">
        <v>51</v>
      </c>
      <c r="BD109">
        <v>42.5</v>
      </c>
      <c r="BE109">
        <v>49</v>
      </c>
      <c r="BF109">
        <v>37.5</v>
      </c>
      <c r="BG109">
        <v>56</v>
      </c>
      <c r="BH109">
        <v>26.1</v>
      </c>
      <c r="BI109">
        <v>47</v>
      </c>
      <c r="BJ109">
        <v>40.5</v>
      </c>
      <c r="BK109">
        <v>45</v>
      </c>
    </row>
    <row r="110" spans="1:63" x14ac:dyDescent="0.25">
      <c r="A110" s="49"/>
      <c r="N110" s="49"/>
      <c r="O110" s="49"/>
      <c r="P110" s="49"/>
      <c r="Q110" s="49"/>
      <c r="R110" s="49"/>
      <c r="AF110" s="49"/>
      <c r="AP110" s="157"/>
      <c r="AQ110" s="157"/>
      <c r="AR110" s="157"/>
      <c r="AS110" s="157"/>
      <c r="AX110" s="48"/>
      <c r="AY110" s="48"/>
      <c r="AZ110" s="48"/>
    </row>
    <row r="111" spans="1:63" ht="15" x14ac:dyDescent="0.25">
      <c r="A111" s="271" t="s">
        <v>862</v>
      </c>
      <c r="B111">
        <v>34</v>
      </c>
      <c r="N111" s="173" t="s">
        <v>862</v>
      </c>
      <c r="O111" s="173">
        <f>'Ranking 2020-21'!B97</f>
        <v>14.4</v>
      </c>
      <c r="P111" s="173">
        <v>45</v>
      </c>
      <c r="Q111" s="173">
        <f>'Rank 2019-20'!B89</f>
        <v>38.799999999999997</v>
      </c>
      <c r="R111" s="173">
        <f>'Rank 2019-20'!C89</f>
        <v>41</v>
      </c>
      <c r="S111" s="173">
        <f>'Rank 2019-20'!D89</f>
        <v>34</v>
      </c>
      <c r="T111">
        <v>52</v>
      </c>
      <c r="U111" s="173">
        <f>'Rank 2019-20'!F89</f>
        <v>69.2</v>
      </c>
      <c r="V111">
        <v>38</v>
      </c>
      <c r="W111">
        <v>55</v>
      </c>
      <c r="X111">
        <v>41</v>
      </c>
      <c r="Y111">
        <v>27.9</v>
      </c>
      <c r="Z111">
        <v>44</v>
      </c>
      <c r="AA111">
        <v>29</v>
      </c>
      <c r="AB111">
        <v>45</v>
      </c>
      <c r="AF111" s="271" t="s">
        <v>844</v>
      </c>
      <c r="AG111">
        <v>17.7</v>
      </c>
      <c r="AH111">
        <v>52</v>
      </c>
      <c r="AI111">
        <v>47.7</v>
      </c>
      <c r="AJ111">
        <v>45</v>
      </c>
      <c r="AK111">
        <v>54.9</v>
      </c>
      <c r="AL111">
        <v>36</v>
      </c>
      <c r="AM111">
        <v>30.5</v>
      </c>
      <c r="AN111">
        <v>43</v>
      </c>
      <c r="AP111" s="157">
        <v>61.4</v>
      </c>
      <c r="AQ111" s="157">
        <v>35</v>
      </c>
      <c r="AR111" s="157">
        <v>36.299999999999997</v>
      </c>
      <c r="AS111" s="157">
        <v>50</v>
      </c>
      <c r="AX111" s="48" t="s">
        <v>790</v>
      </c>
      <c r="AY111" s="48"/>
      <c r="AZ111" s="48"/>
      <c r="BA111" t="s">
        <v>69</v>
      </c>
      <c r="BB111">
        <v>31.3</v>
      </c>
      <c r="BC111">
        <v>52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</row>
    <row r="112" spans="1:63" x14ac:dyDescent="0.25">
      <c r="A112" s="49"/>
      <c r="N112" s="49"/>
      <c r="O112" s="49"/>
      <c r="P112" s="49"/>
      <c r="Q112" s="49"/>
      <c r="R112" s="49"/>
      <c r="AF112" s="49"/>
      <c r="AP112" s="157"/>
      <c r="AQ112" s="157"/>
      <c r="AR112" s="157"/>
      <c r="AS112" s="157"/>
      <c r="AX112" s="48"/>
      <c r="AY112" s="48"/>
      <c r="AZ112" s="48"/>
    </row>
    <row r="113" spans="1:63" ht="15" x14ac:dyDescent="0.25">
      <c r="A113" s="271" t="s">
        <v>906</v>
      </c>
      <c r="B113">
        <v>22.6</v>
      </c>
      <c r="N113" s="173" t="s">
        <v>906</v>
      </c>
      <c r="O113" s="173">
        <f>'Ranking 2020-21'!B143</f>
        <v>0</v>
      </c>
      <c r="P113" s="173">
        <v>0</v>
      </c>
      <c r="Q113" s="173">
        <f>'Rank 2019-20'!B141</f>
        <v>0</v>
      </c>
      <c r="R113" s="173">
        <f>'Rank 2019-20'!C141</f>
        <v>0</v>
      </c>
      <c r="S113" s="173">
        <f>'Rank 2019-20'!D141</f>
        <v>22.6</v>
      </c>
      <c r="T113">
        <v>53</v>
      </c>
      <c r="U113" s="173">
        <f>'Rank 2019-20'!F141</f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F113" s="271" t="s">
        <v>856</v>
      </c>
      <c r="AG113">
        <v>15.3</v>
      </c>
      <c r="AH113">
        <v>53</v>
      </c>
      <c r="AI113">
        <v>12.6</v>
      </c>
      <c r="AJ113">
        <v>58</v>
      </c>
      <c r="AK113">
        <v>17.899999999999999</v>
      </c>
      <c r="AL113">
        <v>47</v>
      </c>
      <c r="AM113">
        <v>15</v>
      </c>
      <c r="AN113">
        <v>48</v>
      </c>
      <c r="AP113" s="157">
        <v>13.7</v>
      </c>
      <c r="AQ113" s="157">
        <v>48</v>
      </c>
      <c r="AR113" s="157">
        <v>0</v>
      </c>
      <c r="AS113" s="157">
        <v>0</v>
      </c>
      <c r="AX113" s="48" t="s">
        <v>769</v>
      </c>
      <c r="AY113" s="48"/>
      <c r="AZ113" s="48"/>
      <c r="BA113" t="s">
        <v>69</v>
      </c>
      <c r="BB113">
        <v>27.5</v>
      </c>
      <c r="BC113">
        <v>53</v>
      </c>
      <c r="BD113">
        <v>2.5</v>
      </c>
      <c r="BE113">
        <v>64</v>
      </c>
      <c r="BF113">
        <v>18.399999999999999</v>
      </c>
      <c r="BG113">
        <v>60</v>
      </c>
      <c r="BH113">
        <v>2.2999999999999998</v>
      </c>
      <c r="BI113">
        <v>61</v>
      </c>
      <c r="BJ113">
        <v>19.100000000000001</v>
      </c>
      <c r="BK113">
        <v>51</v>
      </c>
    </row>
    <row r="114" spans="1:63" x14ac:dyDescent="0.25">
      <c r="A114" s="49"/>
      <c r="N114" s="49"/>
      <c r="O114" s="49"/>
      <c r="P114" s="49"/>
      <c r="Q114" s="49"/>
      <c r="R114" s="49"/>
      <c r="AF114" s="49"/>
      <c r="AP114" s="157"/>
      <c r="AQ114" s="157"/>
      <c r="AR114" s="157"/>
      <c r="AS114" s="157"/>
      <c r="AX114" s="48"/>
      <c r="AY114" s="48"/>
      <c r="AZ114" s="48"/>
    </row>
    <row r="115" spans="1:63" ht="15" x14ac:dyDescent="0.25">
      <c r="A115" s="271" t="s">
        <v>846</v>
      </c>
      <c r="B115">
        <v>21.8</v>
      </c>
      <c r="N115" s="173" t="s">
        <v>846</v>
      </c>
      <c r="O115" s="173">
        <f>'Ranking 2020-21'!B85</f>
        <v>30.5</v>
      </c>
      <c r="P115" s="173">
        <v>39</v>
      </c>
      <c r="Q115" s="173">
        <f>'Rank 2019-20'!B119</f>
        <v>6.4</v>
      </c>
      <c r="R115" s="173">
        <f>'Rank 2019-20'!C119</f>
        <v>56</v>
      </c>
      <c r="S115" s="173">
        <f>'Rank 2019-20'!D119</f>
        <v>21.8</v>
      </c>
      <c r="T115">
        <v>54</v>
      </c>
      <c r="U115" s="173">
        <f>'Rank 2019-20'!F119</f>
        <v>62.2</v>
      </c>
      <c r="V115">
        <v>41</v>
      </c>
      <c r="W115">
        <v>19.100000000000001</v>
      </c>
      <c r="X115">
        <v>55</v>
      </c>
      <c r="Y115">
        <v>47.9</v>
      </c>
      <c r="Z115">
        <v>38</v>
      </c>
      <c r="AA115">
        <v>33</v>
      </c>
      <c r="AB115">
        <v>42</v>
      </c>
      <c r="AF115" s="271" t="s">
        <v>854</v>
      </c>
      <c r="AG115">
        <v>14.5</v>
      </c>
      <c r="AH115">
        <v>54</v>
      </c>
      <c r="AI115">
        <v>17.100000000000001</v>
      </c>
      <c r="AJ115">
        <v>56</v>
      </c>
      <c r="AK115">
        <v>20.399999999999999</v>
      </c>
      <c r="AL115">
        <v>45</v>
      </c>
      <c r="AM115">
        <v>15.1</v>
      </c>
      <c r="AN115">
        <v>47</v>
      </c>
      <c r="AP115" s="157">
        <v>12.4</v>
      </c>
      <c r="AQ115" s="157">
        <v>50</v>
      </c>
      <c r="AR115" s="157">
        <v>5.6</v>
      </c>
      <c r="AS115" s="157">
        <v>63</v>
      </c>
      <c r="AX115" s="48" t="s">
        <v>346</v>
      </c>
      <c r="AY115" s="48"/>
      <c r="AZ115" s="48"/>
      <c r="BA115" t="s">
        <v>69</v>
      </c>
      <c r="BB115">
        <v>26.6</v>
      </c>
      <c r="BC115">
        <v>54</v>
      </c>
      <c r="BD115">
        <v>52.2</v>
      </c>
      <c r="BE115">
        <v>45</v>
      </c>
      <c r="BF115">
        <v>692.5</v>
      </c>
      <c r="BG115">
        <v>14</v>
      </c>
      <c r="BH115">
        <v>350.5</v>
      </c>
      <c r="BI115">
        <v>19</v>
      </c>
      <c r="BJ115">
        <v>25.6</v>
      </c>
      <c r="BK115">
        <v>48</v>
      </c>
    </row>
    <row r="116" spans="1:63" x14ac:dyDescent="0.25">
      <c r="A116" s="49"/>
      <c r="N116" s="49"/>
      <c r="O116" s="49"/>
      <c r="P116" s="49"/>
      <c r="Q116" s="49"/>
      <c r="R116" s="49"/>
      <c r="AF116" s="49"/>
      <c r="AP116" s="157"/>
      <c r="AQ116" s="157"/>
      <c r="AR116" s="157"/>
      <c r="AS116" s="157"/>
      <c r="AX116" s="48"/>
      <c r="AY116" s="48"/>
      <c r="AZ116" s="48"/>
    </row>
    <row r="117" spans="1:63" ht="15" x14ac:dyDescent="0.25">
      <c r="A117" s="271" t="s">
        <v>853</v>
      </c>
      <c r="B117">
        <v>21.3</v>
      </c>
      <c r="N117" s="173" t="s">
        <v>853</v>
      </c>
      <c r="O117" s="173">
        <f>'Ranking 2020-21'!B93</f>
        <v>19.3</v>
      </c>
      <c r="P117" s="173">
        <v>43</v>
      </c>
      <c r="Q117" s="173">
        <f>'Rank 2019-20'!B87</f>
        <v>40.6</v>
      </c>
      <c r="R117" s="173">
        <f>'Rank 2019-20'!C87</f>
        <v>40</v>
      </c>
      <c r="S117" s="173">
        <f>'Rank 2019-20'!D87</f>
        <v>21.3</v>
      </c>
      <c r="T117">
        <v>55</v>
      </c>
      <c r="U117" s="173">
        <f>'Rank 2019-20'!F87</f>
        <v>0</v>
      </c>
      <c r="V117">
        <v>0</v>
      </c>
      <c r="W117">
        <v>41.2</v>
      </c>
      <c r="X117">
        <v>49</v>
      </c>
      <c r="Y117">
        <v>10.4</v>
      </c>
      <c r="Z117">
        <v>49</v>
      </c>
      <c r="AA117">
        <v>10.5</v>
      </c>
      <c r="AB117">
        <v>52</v>
      </c>
      <c r="AF117" s="271" t="s">
        <v>858</v>
      </c>
      <c r="AG117">
        <v>7.7</v>
      </c>
      <c r="AH117">
        <v>55</v>
      </c>
      <c r="AI117">
        <v>45.8</v>
      </c>
      <c r="AJ117">
        <v>46</v>
      </c>
      <c r="AK117">
        <v>9.9</v>
      </c>
      <c r="AL117">
        <v>51</v>
      </c>
      <c r="AM117">
        <v>0</v>
      </c>
      <c r="AN117">
        <v>0</v>
      </c>
      <c r="AP117" s="157">
        <v>23</v>
      </c>
      <c r="AQ117" s="157">
        <v>44</v>
      </c>
      <c r="AR117" s="157">
        <v>56.8</v>
      </c>
      <c r="AS117" s="157">
        <v>42</v>
      </c>
      <c r="AX117" s="48" t="s">
        <v>329</v>
      </c>
      <c r="AY117" s="48"/>
      <c r="AZ117" s="48"/>
      <c r="BA117" t="s">
        <v>69</v>
      </c>
      <c r="BB117">
        <v>22</v>
      </c>
      <c r="BC117">
        <v>55</v>
      </c>
      <c r="BD117">
        <v>29.7</v>
      </c>
      <c r="BE117">
        <v>52</v>
      </c>
      <c r="BF117">
        <v>65.099999999999994</v>
      </c>
      <c r="BG117">
        <v>51</v>
      </c>
      <c r="BH117">
        <v>38.9</v>
      </c>
      <c r="BI117">
        <v>43</v>
      </c>
      <c r="BJ117">
        <v>43.8</v>
      </c>
      <c r="BK117">
        <v>44</v>
      </c>
    </row>
    <row r="118" spans="1:63" x14ac:dyDescent="0.25">
      <c r="A118" s="49"/>
      <c r="N118" s="49"/>
      <c r="O118" s="49"/>
      <c r="P118" s="49"/>
      <c r="Q118" s="49"/>
      <c r="R118" s="49"/>
      <c r="AF118" s="49"/>
      <c r="AP118" s="157"/>
      <c r="AQ118" s="157"/>
      <c r="AR118" s="157"/>
      <c r="AS118" s="157"/>
      <c r="AX118" s="48"/>
      <c r="AY118" s="48"/>
      <c r="AZ118" s="48"/>
    </row>
    <row r="119" spans="1:63" ht="15" x14ac:dyDescent="0.25">
      <c r="A119" s="271" t="s">
        <v>907</v>
      </c>
      <c r="B119">
        <v>21.2</v>
      </c>
      <c r="N119" s="173" t="s">
        <v>907</v>
      </c>
      <c r="O119" s="173">
        <f>'Ranking 2020-21'!B145</f>
        <v>0</v>
      </c>
      <c r="P119" s="173">
        <v>0</v>
      </c>
      <c r="Q119" s="173">
        <f>'Rank 2019-20'!B143</f>
        <v>0</v>
      </c>
      <c r="R119" s="173">
        <f>'Rank 2019-20'!C143</f>
        <v>0</v>
      </c>
      <c r="S119" s="173">
        <f>'Rank 2019-20'!D143</f>
        <v>21.2</v>
      </c>
      <c r="T119">
        <v>56</v>
      </c>
      <c r="U119" s="173">
        <f>'Rank 2019-20'!F143</f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F119" s="271" t="s">
        <v>861</v>
      </c>
      <c r="AG119">
        <v>5.6</v>
      </c>
      <c r="AH119">
        <v>56</v>
      </c>
      <c r="AI119">
        <v>5.4</v>
      </c>
      <c r="AJ119">
        <v>62</v>
      </c>
      <c r="AK119">
        <v>4.9000000000000004</v>
      </c>
      <c r="AL119">
        <v>54</v>
      </c>
      <c r="AM119">
        <v>5.2</v>
      </c>
      <c r="AN119">
        <v>57</v>
      </c>
      <c r="AP119" s="157">
        <v>4.7</v>
      </c>
      <c r="AQ119" s="157">
        <v>57</v>
      </c>
      <c r="AR119" s="157">
        <v>0</v>
      </c>
      <c r="AS119" s="157">
        <v>0</v>
      </c>
      <c r="AX119" s="48" t="s">
        <v>343</v>
      </c>
      <c r="AY119" s="48"/>
      <c r="AZ119" s="48"/>
      <c r="BA119" t="s">
        <v>69</v>
      </c>
      <c r="BB119">
        <v>21</v>
      </c>
      <c r="BC119">
        <v>56</v>
      </c>
      <c r="BD119">
        <v>17.2</v>
      </c>
      <c r="BE119">
        <v>59</v>
      </c>
      <c r="BF119">
        <v>17.600000000000001</v>
      </c>
      <c r="BG119">
        <v>61</v>
      </c>
      <c r="BH119">
        <v>11.2</v>
      </c>
      <c r="BI119">
        <v>53</v>
      </c>
      <c r="BJ119">
        <v>18.7</v>
      </c>
      <c r="BK119">
        <v>52</v>
      </c>
    </row>
    <row r="120" spans="1:63" x14ac:dyDescent="0.25">
      <c r="A120" s="49"/>
      <c r="N120" s="49"/>
      <c r="O120" s="49"/>
      <c r="P120" s="49"/>
      <c r="Q120" s="49"/>
      <c r="R120" s="49"/>
      <c r="AF120" s="49"/>
      <c r="AP120" s="157"/>
      <c r="AQ120" s="157"/>
      <c r="AR120" s="157"/>
      <c r="AS120" s="157"/>
      <c r="AX120" s="48"/>
      <c r="AY120" s="48"/>
      <c r="AZ120" s="48"/>
    </row>
    <row r="121" spans="1:63" ht="15" x14ac:dyDescent="0.25">
      <c r="A121" s="271" t="s">
        <v>856</v>
      </c>
      <c r="B121">
        <v>19.8</v>
      </c>
      <c r="N121" s="173" t="s">
        <v>856</v>
      </c>
      <c r="O121" s="173">
        <f>'Ranking 2020-21'!B99</f>
        <v>14.2</v>
      </c>
      <c r="P121" s="173">
        <v>46</v>
      </c>
      <c r="Q121" s="173">
        <f>'Rank 2019-20'!B115</f>
        <v>12.9</v>
      </c>
      <c r="R121" s="173">
        <f>'Rank 2019-20'!C115</f>
        <v>54</v>
      </c>
      <c r="S121" s="173">
        <f>'Rank 2019-20'!D115</f>
        <v>19.8</v>
      </c>
      <c r="T121">
        <v>57</v>
      </c>
      <c r="U121" s="173">
        <f>'Rank 2019-20'!F115</f>
        <v>15.3</v>
      </c>
      <c r="V121">
        <v>53</v>
      </c>
      <c r="W121">
        <v>12.6</v>
      </c>
      <c r="X121">
        <v>58</v>
      </c>
      <c r="Y121">
        <v>17.899999999999999</v>
      </c>
      <c r="Z121">
        <v>47</v>
      </c>
      <c r="AA121">
        <v>15</v>
      </c>
      <c r="AB121">
        <v>48</v>
      </c>
      <c r="AF121" s="271" t="s">
        <v>878</v>
      </c>
      <c r="AG121">
        <v>0</v>
      </c>
      <c r="AH121">
        <v>0</v>
      </c>
      <c r="AI121">
        <v>172.5</v>
      </c>
      <c r="AJ121">
        <v>28</v>
      </c>
      <c r="AK121">
        <v>0</v>
      </c>
      <c r="AL121">
        <v>0</v>
      </c>
      <c r="AM121">
        <v>68.3</v>
      </c>
      <c r="AN121">
        <v>34</v>
      </c>
      <c r="AP121" s="157">
        <v>0</v>
      </c>
      <c r="AQ121" s="157">
        <v>0</v>
      </c>
      <c r="AR121" s="157">
        <v>0</v>
      </c>
      <c r="AS121" s="157">
        <v>0</v>
      </c>
      <c r="AX121" s="48" t="s">
        <v>320</v>
      </c>
      <c r="AY121" s="48"/>
      <c r="AZ121" s="48"/>
      <c r="BA121" t="s">
        <v>69</v>
      </c>
      <c r="BB121">
        <v>19.3</v>
      </c>
      <c r="BC121">
        <v>57</v>
      </c>
      <c r="BD121">
        <v>11.5</v>
      </c>
      <c r="BE121">
        <v>60</v>
      </c>
      <c r="BF121">
        <v>15.5</v>
      </c>
      <c r="BG121">
        <v>63</v>
      </c>
      <c r="BH121">
        <v>0</v>
      </c>
      <c r="BI121">
        <v>0</v>
      </c>
      <c r="BJ121">
        <v>0</v>
      </c>
      <c r="BK121">
        <v>0</v>
      </c>
    </row>
    <row r="122" spans="1:63" x14ac:dyDescent="0.25">
      <c r="A122" s="49"/>
      <c r="N122" s="49"/>
      <c r="O122" s="49"/>
      <c r="P122" s="49"/>
      <c r="Q122" s="49"/>
      <c r="R122" s="49"/>
      <c r="AF122" s="49"/>
      <c r="AP122" s="157"/>
      <c r="AQ122" s="157"/>
      <c r="AR122" s="157"/>
      <c r="AS122" s="157"/>
      <c r="AX122" s="48"/>
      <c r="AY122" s="48"/>
      <c r="AZ122" s="48"/>
    </row>
    <row r="123" spans="1:63" ht="15" x14ac:dyDescent="0.25">
      <c r="A123" s="271" t="s">
        <v>854</v>
      </c>
      <c r="B123">
        <v>16</v>
      </c>
      <c r="N123" s="173" t="s">
        <v>854</v>
      </c>
      <c r="O123" s="173">
        <f>'Ranking 2020-21'!B95</f>
        <v>16.8</v>
      </c>
      <c r="P123" s="173">
        <v>44</v>
      </c>
      <c r="Q123" s="173">
        <f>'Rank 2019-20'!B111</f>
        <v>15.3</v>
      </c>
      <c r="R123" s="173">
        <f>'Rank 2019-20'!C111</f>
        <v>52</v>
      </c>
      <c r="S123" s="173">
        <f>'Rank 2019-20'!D111</f>
        <v>16</v>
      </c>
      <c r="T123">
        <v>58</v>
      </c>
      <c r="U123" s="173">
        <f>'Rank 2019-20'!F111</f>
        <v>14.5</v>
      </c>
      <c r="V123">
        <v>54</v>
      </c>
      <c r="W123">
        <v>17.100000000000001</v>
      </c>
      <c r="X123">
        <v>56</v>
      </c>
      <c r="Y123">
        <v>20.399999999999999</v>
      </c>
      <c r="Z123">
        <v>45</v>
      </c>
      <c r="AA123">
        <v>15.1</v>
      </c>
      <c r="AB123">
        <v>47</v>
      </c>
      <c r="AF123" s="271" t="s">
        <v>871</v>
      </c>
      <c r="AG123">
        <v>0</v>
      </c>
      <c r="AH123">
        <v>0</v>
      </c>
      <c r="AI123">
        <v>53</v>
      </c>
      <c r="AJ123">
        <v>42</v>
      </c>
      <c r="AK123">
        <v>0</v>
      </c>
      <c r="AL123">
        <v>0</v>
      </c>
      <c r="AM123">
        <v>36.6</v>
      </c>
      <c r="AN123">
        <v>41</v>
      </c>
      <c r="AP123" s="157">
        <v>33.6</v>
      </c>
      <c r="AQ123" s="157">
        <v>41</v>
      </c>
      <c r="AR123" s="157">
        <v>44.2</v>
      </c>
      <c r="AS123" s="157">
        <v>47</v>
      </c>
      <c r="AX123" s="48" t="s">
        <v>762</v>
      </c>
      <c r="AY123" s="48"/>
      <c r="AZ123" s="48"/>
      <c r="BA123" t="s">
        <v>69</v>
      </c>
      <c r="BB123">
        <v>16.100000000000001</v>
      </c>
      <c r="BC123">
        <v>58</v>
      </c>
      <c r="BD123">
        <v>0</v>
      </c>
      <c r="BE123">
        <v>0</v>
      </c>
      <c r="BF123">
        <v>7.4</v>
      </c>
      <c r="BG123">
        <v>67</v>
      </c>
      <c r="BH123">
        <v>0</v>
      </c>
      <c r="BI123">
        <v>0</v>
      </c>
      <c r="BJ123">
        <v>17.399999999999999</v>
      </c>
      <c r="BK123">
        <v>53</v>
      </c>
    </row>
    <row r="124" spans="1:63" x14ac:dyDescent="0.25">
      <c r="A124" s="49"/>
      <c r="N124" s="49"/>
      <c r="O124" s="49"/>
      <c r="P124" s="49"/>
      <c r="Q124" s="49"/>
      <c r="R124" s="49"/>
      <c r="AF124" s="49"/>
      <c r="AP124" s="157"/>
      <c r="AQ124" s="157"/>
      <c r="AR124" s="157"/>
      <c r="AS124" s="157"/>
      <c r="AX124" s="48"/>
      <c r="AY124" s="48"/>
      <c r="AZ124" s="48"/>
    </row>
    <row r="125" spans="1:63" ht="15" x14ac:dyDescent="0.25">
      <c r="A125" s="271" t="s">
        <v>908</v>
      </c>
      <c r="B125">
        <v>13.8</v>
      </c>
      <c r="N125" s="173" t="s">
        <v>908</v>
      </c>
      <c r="O125" s="173">
        <f>'Ranking 2020-21'!B147</f>
        <v>0</v>
      </c>
      <c r="P125" s="173">
        <v>0</v>
      </c>
      <c r="Q125" s="173">
        <f>'Rank 2019-20'!B145</f>
        <v>0</v>
      </c>
      <c r="R125" s="173">
        <f>'Rank 2019-20'!C145</f>
        <v>0</v>
      </c>
      <c r="S125" s="173">
        <f>'Rank 2019-20'!D145</f>
        <v>13.8</v>
      </c>
      <c r="T125">
        <v>59</v>
      </c>
      <c r="U125" s="173">
        <f>'Rank 2019-20'!F145</f>
        <v>27.5</v>
      </c>
      <c r="V125">
        <v>47</v>
      </c>
      <c r="W125">
        <v>0.1</v>
      </c>
      <c r="X125">
        <v>64</v>
      </c>
      <c r="Y125">
        <v>0</v>
      </c>
      <c r="Z125">
        <v>0</v>
      </c>
      <c r="AA125">
        <v>0</v>
      </c>
      <c r="AB125">
        <v>0</v>
      </c>
      <c r="AF125" s="271" t="s">
        <v>904</v>
      </c>
      <c r="AG125">
        <v>0</v>
      </c>
      <c r="AH125">
        <v>0</v>
      </c>
      <c r="AI125">
        <v>51.4</v>
      </c>
      <c r="AJ125">
        <v>43</v>
      </c>
      <c r="AK125">
        <v>0</v>
      </c>
      <c r="AL125">
        <v>0</v>
      </c>
      <c r="AM125">
        <v>0</v>
      </c>
      <c r="AN125">
        <v>0</v>
      </c>
      <c r="AP125" s="157">
        <v>0</v>
      </c>
      <c r="AQ125" s="157">
        <v>0</v>
      </c>
      <c r="AR125" s="157">
        <v>2.5</v>
      </c>
      <c r="AS125" s="157">
        <v>64</v>
      </c>
      <c r="AX125" s="48" t="s">
        <v>342</v>
      </c>
      <c r="AY125" s="48"/>
      <c r="AZ125" s="48"/>
      <c r="BA125" t="s">
        <v>69</v>
      </c>
      <c r="BB125">
        <v>11.7</v>
      </c>
      <c r="BC125">
        <v>59</v>
      </c>
      <c r="BD125">
        <v>17.7</v>
      </c>
      <c r="BE125">
        <v>58</v>
      </c>
      <c r="BF125">
        <v>14.3</v>
      </c>
      <c r="BG125">
        <v>65</v>
      </c>
      <c r="BH125">
        <v>5.2</v>
      </c>
      <c r="BI125">
        <v>57</v>
      </c>
      <c r="BJ125">
        <v>20.3</v>
      </c>
      <c r="BK125">
        <v>49</v>
      </c>
    </row>
    <row r="126" spans="1:63" x14ac:dyDescent="0.25">
      <c r="A126" s="49"/>
      <c r="N126" s="49"/>
      <c r="O126" s="49"/>
      <c r="P126" s="49"/>
      <c r="Q126" s="49"/>
      <c r="R126" s="49"/>
      <c r="AF126" s="49"/>
      <c r="AP126" s="157"/>
      <c r="AQ126" s="157"/>
      <c r="AR126" s="157"/>
      <c r="AS126" s="157"/>
      <c r="AX126" s="48"/>
      <c r="AY126" s="48"/>
      <c r="AZ126" s="48"/>
    </row>
    <row r="127" spans="1:63" ht="15" x14ac:dyDescent="0.25">
      <c r="A127" s="271" t="s">
        <v>844</v>
      </c>
      <c r="B127">
        <v>12</v>
      </c>
      <c r="N127" s="173" t="s">
        <v>844</v>
      </c>
      <c r="O127" s="173">
        <f>'Ranking 2020-21'!B89</f>
        <v>19.5</v>
      </c>
      <c r="P127" s="173">
        <v>41</v>
      </c>
      <c r="Q127" s="173">
        <f>'Rank 2019-20'!B109</f>
        <v>18</v>
      </c>
      <c r="R127" s="173">
        <f>'Rank 2019-20'!C109</f>
        <v>51</v>
      </c>
      <c r="S127" s="173">
        <f>'Rank 2019-20'!D109</f>
        <v>12</v>
      </c>
      <c r="T127">
        <v>60</v>
      </c>
      <c r="U127" s="173">
        <f>'Rank 2019-20'!F109</f>
        <v>17.7</v>
      </c>
      <c r="V127">
        <v>52</v>
      </c>
      <c r="W127">
        <v>47.7</v>
      </c>
      <c r="X127">
        <v>45</v>
      </c>
      <c r="Y127">
        <v>54.9</v>
      </c>
      <c r="Z127">
        <v>36</v>
      </c>
      <c r="AA127">
        <v>30.5</v>
      </c>
      <c r="AB127">
        <v>43</v>
      </c>
      <c r="AF127" s="271" t="s">
        <v>902</v>
      </c>
      <c r="AG127">
        <v>0</v>
      </c>
      <c r="AH127">
        <v>0</v>
      </c>
      <c r="AI127">
        <v>42.5</v>
      </c>
      <c r="AJ127">
        <v>47</v>
      </c>
      <c r="AK127">
        <v>0</v>
      </c>
      <c r="AL127">
        <v>0</v>
      </c>
      <c r="AM127">
        <v>0</v>
      </c>
      <c r="AN127">
        <v>0</v>
      </c>
      <c r="AP127" s="157">
        <v>0</v>
      </c>
      <c r="AQ127" s="157">
        <v>0</v>
      </c>
      <c r="AR127" s="157">
        <v>0</v>
      </c>
      <c r="AS127" s="157">
        <v>0</v>
      </c>
      <c r="AX127" s="48" t="s">
        <v>771</v>
      </c>
      <c r="AY127" s="48"/>
      <c r="AZ127" s="48"/>
      <c r="BA127" t="s">
        <v>69</v>
      </c>
      <c r="BB127">
        <v>11</v>
      </c>
      <c r="BC127">
        <v>60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</row>
    <row r="128" spans="1:63" x14ac:dyDescent="0.25">
      <c r="A128" s="49"/>
      <c r="N128" s="49"/>
      <c r="O128" s="49"/>
      <c r="P128" s="49"/>
      <c r="Q128" s="49"/>
      <c r="R128" s="49"/>
      <c r="AF128" s="49"/>
      <c r="AP128" s="157"/>
      <c r="AQ128" s="157"/>
      <c r="AR128" s="157"/>
      <c r="AS128" s="157"/>
      <c r="AX128" s="48"/>
      <c r="AY128" s="48"/>
      <c r="AZ128" s="48"/>
    </row>
    <row r="129" spans="1:63" ht="15" x14ac:dyDescent="0.25">
      <c r="A129" s="271" t="s">
        <v>909</v>
      </c>
      <c r="B129">
        <v>11</v>
      </c>
      <c r="N129" s="173" t="s">
        <v>909</v>
      </c>
      <c r="O129" s="173">
        <f>'Ranking 2020-21'!B149</f>
        <v>0</v>
      </c>
      <c r="P129" s="173">
        <v>0</v>
      </c>
      <c r="Q129" s="173">
        <f>'Rank 2019-20'!B147</f>
        <v>0</v>
      </c>
      <c r="R129" s="173">
        <f>'Rank 2019-20'!C147</f>
        <v>0</v>
      </c>
      <c r="S129" s="173">
        <f>'Rank 2019-20'!D147</f>
        <v>11</v>
      </c>
      <c r="T129">
        <v>61</v>
      </c>
      <c r="U129" s="173">
        <f>'Rank 2019-20'!F147</f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F129" s="271" t="s">
        <v>853</v>
      </c>
      <c r="AG129">
        <v>0</v>
      </c>
      <c r="AH129">
        <v>0</v>
      </c>
      <c r="AI129">
        <v>41.2</v>
      </c>
      <c r="AJ129">
        <v>49</v>
      </c>
      <c r="AK129">
        <v>10.4</v>
      </c>
      <c r="AL129">
        <v>49</v>
      </c>
      <c r="AM129">
        <v>10.5</v>
      </c>
      <c r="AN129">
        <v>52</v>
      </c>
      <c r="AP129" s="157">
        <v>0</v>
      </c>
      <c r="AQ129" s="157">
        <v>0</v>
      </c>
      <c r="AR129" s="157">
        <v>0</v>
      </c>
      <c r="AS129" s="157">
        <v>0</v>
      </c>
      <c r="AX129" s="48" t="s">
        <v>770</v>
      </c>
      <c r="AY129" s="48"/>
      <c r="AZ129" s="48"/>
      <c r="BA129" t="s">
        <v>69</v>
      </c>
      <c r="BB129">
        <v>10.9</v>
      </c>
      <c r="BC129">
        <v>61</v>
      </c>
      <c r="BD129">
        <v>19.8</v>
      </c>
      <c r="BE129">
        <v>55</v>
      </c>
      <c r="BF129">
        <v>52.9</v>
      </c>
      <c r="BG129">
        <v>54</v>
      </c>
      <c r="BH129">
        <v>0</v>
      </c>
      <c r="BI129">
        <v>0</v>
      </c>
      <c r="BJ129">
        <v>0.2</v>
      </c>
      <c r="BK129">
        <v>70</v>
      </c>
    </row>
    <row r="130" spans="1:63" x14ac:dyDescent="0.25">
      <c r="A130" s="49"/>
      <c r="N130" s="49"/>
      <c r="O130" s="49"/>
      <c r="P130" s="49"/>
      <c r="Q130" s="49"/>
      <c r="R130" s="49"/>
      <c r="AF130" s="49"/>
      <c r="AP130" s="157"/>
      <c r="AQ130" s="157"/>
      <c r="AR130" s="157"/>
      <c r="AS130" s="157"/>
      <c r="AX130" s="48"/>
      <c r="AY130" s="48"/>
      <c r="AZ130" s="48"/>
    </row>
    <row r="131" spans="1:63" ht="15" x14ac:dyDescent="0.25">
      <c r="A131" s="271" t="s">
        <v>910</v>
      </c>
      <c r="B131">
        <v>5.5</v>
      </c>
      <c r="N131" s="173" t="s">
        <v>910</v>
      </c>
      <c r="O131" s="173">
        <f>'Ranking 2020-21'!B151</f>
        <v>0</v>
      </c>
      <c r="P131" s="173">
        <v>0</v>
      </c>
      <c r="Q131" s="173">
        <f>'Rank 2019-20'!B149</f>
        <v>0</v>
      </c>
      <c r="R131" s="173">
        <f>'Rank 2019-20'!C149</f>
        <v>0</v>
      </c>
      <c r="S131" s="173">
        <f>'Rank 2019-20'!D149</f>
        <v>5.5</v>
      </c>
      <c r="T131">
        <v>62</v>
      </c>
      <c r="U131" s="173">
        <f>'Rank 2019-20'!F149</f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F131" s="271" t="s">
        <v>868</v>
      </c>
      <c r="AG131">
        <v>0</v>
      </c>
      <c r="AH131">
        <v>0</v>
      </c>
      <c r="AI131">
        <v>26.4</v>
      </c>
      <c r="AJ131">
        <v>53</v>
      </c>
      <c r="AK131">
        <v>10.199999999999999</v>
      </c>
      <c r="AL131">
        <v>50</v>
      </c>
      <c r="AM131">
        <v>0</v>
      </c>
      <c r="AN131">
        <v>0</v>
      </c>
      <c r="AP131" s="157">
        <v>0</v>
      </c>
      <c r="AQ131" s="157">
        <v>0</v>
      </c>
      <c r="AR131" s="157">
        <v>0</v>
      </c>
      <c r="AS131" s="157">
        <v>0</v>
      </c>
      <c r="AX131" s="48" t="s">
        <v>766</v>
      </c>
      <c r="AY131" s="48"/>
      <c r="AZ131" s="48"/>
      <c r="BA131" t="s">
        <v>69</v>
      </c>
      <c r="BB131">
        <v>10.7</v>
      </c>
      <c r="BC131">
        <v>62</v>
      </c>
      <c r="BD131">
        <v>26.3</v>
      </c>
      <c r="BE131">
        <v>53</v>
      </c>
      <c r="BF131">
        <v>92.8</v>
      </c>
      <c r="BG131">
        <v>45</v>
      </c>
      <c r="BH131">
        <v>0</v>
      </c>
      <c r="BI131">
        <v>0</v>
      </c>
      <c r="BJ131">
        <v>0</v>
      </c>
      <c r="BK131">
        <v>0</v>
      </c>
    </row>
    <row r="132" spans="1:63" x14ac:dyDescent="0.25">
      <c r="A132" s="49"/>
      <c r="N132" s="49"/>
      <c r="O132" s="49"/>
      <c r="P132" s="49"/>
      <c r="Q132" s="49"/>
      <c r="R132" s="49"/>
      <c r="AF132" s="49"/>
      <c r="AP132" s="157"/>
      <c r="AQ132" s="157"/>
      <c r="AR132" s="157"/>
      <c r="AS132" s="157"/>
      <c r="AX132" s="48"/>
      <c r="AY132" s="48"/>
      <c r="AZ132" s="48"/>
    </row>
    <row r="133" spans="1:63" ht="15" x14ac:dyDescent="0.25">
      <c r="A133" s="271" t="s">
        <v>863</v>
      </c>
      <c r="B133">
        <v>4.4000000000000004</v>
      </c>
      <c r="N133" s="173" t="s">
        <v>863</v>
      </c>
      <c r="O133" s="173">
        <f>'Ranking 2020-21'!B153</f>
        <v>0</v>
      </c>
      <c r="P133" s="173">
        <v>0</v>
      </c>
      <c r="Q133" s="173">
        <f>'Rank 2019-20'!B151</f>
        <v>0</v>
      </c>
      <c r="R133" s="173">
        <f>'Rank 2019-20'!C151</f>
        <v>0</v>
      </c>
      <c r="S133" s="173">
        <f>'Rank 2019-20'!D151</f>
        <v>4.4000000000000004</v>
      </c>
      <c r="T133">
        <v>63</v>
      </c>
      <c r="U133" s="173">
        <f>'Rank 2019-20'!F151</f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F133" s="271" t="s">
        <v>872</v>
      </c>
      <c r="AG133">
        <v>0</v>
      </c>
      <c r="AH133">
        <v>0</v>
      </c>
      <c r="AI133">
        <v>10.7</v>
      </c>
      <c r="AJ133">
        <v>60</v>
      </c>
      <c r="AK133">
        <v>0</v>
      </c>
      <c r="AL133">
        <v>0</v>
      </c>
      <c r="AM133">
        <v>4.5</v>
      </c>
      <c r="AN133">
        <v>58</v>
      </c>
      <c r="AP133" s="157">
        <v>6.1</v>
      </c>
      <c r="AQ133" s="157">
        <v>55</v>
      </c>
      <c r="AR133" s="157">
        <v>0</v>
      </c>
      <c r="AS133" s="157">
        <v>0</v>
      </c>
      <c r="AX133" s="48" t="s">
        <v>667</v>
      </c>
      <c r="AY133" s="48"/>
      <c r="AZ133" s="48"/>
      <c r="BA133" t="s">
        <v>69</v>
      </c>
      <c r="BB133">
        <v>9.6</v>
      </c>
      <c r="BC133">
        <v>63</v>
      </c>
      <c r="BD133">
        <v>19.600000000000001</v>
      </c>
      <c r="BE133">
        <v>56</v>
      </c>
      <c r="BF133">
        <v>0</v>
      </c>
      <c r="BG133">
        <v>0</v>
      </c>
      <c r="BH133">
        <v>14.2</v>
      </c>
      <c r="BI133">
        <v>51</v>
      </c>
      <c r="BJ133">
        <v>4.7</v>
      </c>
      <c r="BK133">
        <v>63</v>
      </c>
    </row>
    <row r="134" spans="1:63" x14ac:dyDescent="0.25">
      <c r="A134" s="49"/>
      <c r="N134" s="49"/>
      <c r="O134" s="49"/>
      <c r="P134" s="49"/>
      <c r="Q134" s="49"/>
      <c r="R134" s="49"/>
      <c r="AF134" s="49"/>
      <c r="AP134" s="157"/>
      <c r="AQ134" s="157"/>
      <c r="AR134" s="157"/>
      <c r="AS134" s="157"/>
      <c r="AX134" s="48"/>
      <c r="AY134" s="48"/>
      <c r="AZ134" s="48"/>
    </row>
    <row r="135" spans="1:63" ht="15" x14ac:dyDescent="0.25">
      <c r="A135" s="271" t="s">
        <v>861</v>
      </c>
      <c r="B135">
        <v>4.0999999999999996</v>
      </c>
      <c r="N135" s="173" t="s">
        <v>861</v>
      </c>
      <c r="O135" s="173">
        <f>'Ranking 2020-21'!B105</f>
        <v>2.5</v>
      </c>
      <c r="P135" s="173">
        <v>49</v>
      </c>
      <c r="Q135" s="173">
        <f>'Rank 2019-20'!B121</f>
        <v>5</v>
      </c>
      <c r="R135" s="173">
        <f>'Rank 2019-20'!C121</f>
        <v>57</v>
      </c>
      <c r="S135" s="173">
        <f>'Rank 2019-20'!D121</f>
        <v>4.0999999999999996</v>
      </c>
      <c r="T135">
        <v>64</v>
      </c>
      <c r="U135" s="173">
        <f>'Rank 2019-20'!F121</f>
        <v>5.6</v>
      </c>
      <c r="V135">
        <v>56</v>
      </c>
      <c r="W135">
        <v>5.4</v>
      </c>
      <c r="X135">
        <v>62</v>
      </c>
      <c r="Y135">
        <v>4.9000000000000004</v>
      </c>
      <c r="Z135">
        <v>54</v>
      </c>
      <c r="AA135">
        <v>5.2</v>
      </c>
      <c r="AB135">
        <v>57</v>
      </c>
      <c r="AF135" s="271" t="s">
        <v>948</v>
      </c>
      <c r="AG135">
        <v>0</v>
      </c>
      <c r="AH135">
        <v>0</v>
      </c>
      <c r="AI135">
        <v>5.7</v>
      </c>
      <c r="AJ135">
        <v>61</v>
      </c>
      <c r="AK135">
        <v>0</v>
      </c>
      <c r="AL135">
        <v>0</v>
      </c>
      <c r="AM135">
        <v>0</v>
      </c>
      <c r="AN135">
        <v>0</v>
      </c>
      <c r="AP135" s="157">
        <v>0</v>
      </c>
      <c r="AQ135" s="157">
        <v>0</v>
      </c>
      <c r="AR135" s="157">
        <v>0</v>
      </c>
      <c r="AS135" s="157">
        <v>0</v>
      </c>
      <c r="AX135" s="48" t="s">
        <v>767</v>
      </c>
      <c r="AY135" s="48"/>
      <c r="AZ135" s="48"/>
      <c r="BA135" t="s">
        <v>69</v>
      </c>
      <c r="BB135">
        <v>9.5</v>
      </c>
      <c r="BC135">
        <v>64</v>
      </c>
      <c r="BD135">
        <v>32.799999999999997</v>
      </c>
      <c r="BE135">
        <v>51</v>
      </c>
      <c r="BF135">
        <v>84.5</v>
      </c>
      <c r="BG135">
        <v>46</v>
      </c>
      <c r="BH135">
        <v>34.9</v>
      </c>
      <c r="BI135">
        <v>46</v>
      </c>
      <c r="BJ135">
        <v>10</v>
      </c>
      <c r="BK135">
        <v>57</v>
      </c>
    </row>
    <row r="136" spans="1:63" x14ac:dyDescent="0.25">
      <c r="A136" s="49"/>
      <c r="N136" s="49"/>
      <c r="O136" s="49"/>
      <c r="P136" s="49"/>
      <c r="Q136" s="49"/>
      <c r="R136" s="49"/>
      <c r="AF136" s="49"/>
      <c r="AP136" s="157"/>
      <c r="AQ136" s="157"/>
      <c r="AR136" s="157"/>
      <c r="AS136" s="157"/>
      <c r="AX136" s="48"/>
      <c r="AY136" s="48"/>
      <c r="AZ136" s="48"/>
    </row>
    <row r="137" spans="1:63" ht="15" x14ac:dyDescent="0.25">
      <c r="A137" s="271" t="s">
        <v>875</v>
      </c>
      <c r="B137">
        <v>4.0999999999999996</v>
      </c>
      <c r="N137" s="173" t="s">
        <v>875</v>
      </c>
      <c r="O137" s="173">
        <f>'Ranking 2020-21'!B101</f>
        <v>8.8000000000000007</v>
      </c>
      <c r="P137" s="173">
        <v>47</v>
      </c>
      <c r="Q137" s="173">
        <f>'Rank 2019-20'!B113</f>
        <v>13.2</v>
      </c>
      <c r="R137" s="173">
        <f>'Rank 2019-20'!C113</f>
        <v>53</v>
      </c>
      <c r="S137" s="173">
        <f>'Rank 2019-20'!D113</f>
        <v>4.0999999999999996</v>
      </c>
      <c r="T137">
        <v>65</v>
      </c>
      <c r="U137" s="173">
        <f>'Rank 2019-20'!F113</f>
        <v>18.2</v>
      </c>
      <c r="V137">
        <v>51</v>
      </c>
      <c r="W137">
        <v>11.3</v>
      </c>
      <c r="X137">
        <v>59</v>
      </c>
      <c r="Y137">
        <v>9</v>
      </c>
      <c r="Z137">
        <v>52</v>
      </c>
      <c r="AA137">
        <v>15.3</v>
      </c>
      <c r="AB137">
        <v>46</v>
      </c>
      <c r="AF137" s="271" t="s">
        <v>949</v>
      </c>
      <c r="AG137">
        <v>0</v>
      </c>
      <c r="AH137">
        <v>0</v>
      </c>
      <c r="AI137">
        <v>0.7</v>
      </c>
      <c r="AJ137">
        <v>63</v>
      </c>
      <c r="AK137">
        <v>0</v>
      </c>
      <c r="AL137">
        <v>0</v>
      </c>
      <c r="AM137">
        <v>0</v>
      </c>
      <c r="AN137">
        <v>0</v>
      </c>
      <c r="AP137" s="157">
        <v>0</v>
      </c>
      <c r="AQ137" s="157">
        <v>0</v>
      </c>
      <c r="AR137" s="157">
        <v>0</v>
      </c>
      <c r="AS137" s="157">
        <v>0</v>
      </c>
      <c r="AX137" s="48" t="s">
        <v>775</v>
      </c>
      <c r="AY137" s="48"/>
      <c r="AZ137" s="48"/>
      <c r="BA137" t="s">
        <v>69</v>
      </c>
      <c r="BB137">
        <v>8</v>
      </c>
      <c r="BC137">
        <v>65</v>
      </c>
      <c r="BD137">
        <v>6.3</v>
      </c>
      <c r="BE137">
        <v>61</v>
      </c>
      <c r="BF137">
        <v>14.7</v>
      </c>
      <c r="BG137">
        <v>64</v>
      </c>
      <c r="BH137">
        <v>2.5</v>
      </c>
      <c r="BI137">
        <v>60</v>
      </c>
      <c r="BJ137">
        <v>0</v>
      </c>
      <c r="BK137">
        <v>0</v>
      </c>
    </row>
    <row r="138" spans="1:63" x14ac:dyDescent="0.25">
      <c r="A138" s="49"/>
      <c r="N138" s="49"/>
      <c r="O138" s="49"/>
      <c r="P138" s="49"/>
      <c r="Q138" s="49"/>
      <c r="R138" s="49"/>
      <c r="AF138" s="49"/>
      <c r="AP138" s="157"/>
      <c r="AQ138" s="157"/>
      <c r="AR138" s="157"/>
      <c r="AS138" s="157"/>
      <c r="AX138" s="48"/>
      <c r="AY138" s="48"/>
      <c r="AZ138" s="48"/>
    </row>
    <row r="139" spans="1:63" ht="15" x14ac:dyDescent="0.25">
      <c r="A139" s="271" t="s">
        <v>911</v>
      </c>
      <c r="B139">
        <v>2.2000000000000002</v>
      </c>
      <c r="N139" s="173" t="s">
        <v>911</v>
      </c>
      <c r="O139" s="173">
        <f>'Ranking 2020-21'!B155</f>
        <v>0</v>
      </c>
      <c r="P139" s="173">
        <v>0</v>
      </c>
      <c r="Q139" s="173">
        <f>'Rank 2019-20'!B153</f>
        <v>0</v>
      </c>
      <c r="R139" s="173">
        <f>'Rank 2019-20'!C153</f>
        <v>0</v>
      </c>
      <c r="S139" s="173">
        <f>'Rank 2019-20'!D153</f>
        <v>2.2000000000000002</v>
      </c>
      <c r="T139">
        <v>66</v>
      </c>
      <c r="U139" s="173">
        <f>'Rank 2019-20'!F153</f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5.5</v>
      </c>
      <c r="AB139">
        <v>56</v>
      </c>
      <c r="AF139" s="271" t="s">
        <v>866</v>
      </c>
      <c r="AG139">
        <v>0</v>
      </c>
      <c r="AH139">
        <v>0</v>
      </c>
      <c r="AI139">
        <v>0</v>
      </c>
      <c r="AJ139">
        <v>0</v>
      </c>
      <c r="AK139">
        <v>30.8</v>
      </c>
      <c r="AL139">
        <v>43</v>
      </c>
      <c r="AM139">
        <v>2.5</v>
      </c>
      <c r="AN139">
        <v>60</v>
      </c>
      <c r="AP139" s="157">
        <v>0</v>
      </c>
      <c r="AQ139" s="157">
        <v>0</v>
      </c>
      <c r="AR139" s="157">
        <v>19.8</v>
      </c>
      <c r="AS139" s="157">
        <v>55</v>
      </c>
      <c r="AX139" s="48" t="s">
        <v>763</v>
      </c>
      <c r="AY139" s="48"/>
      <c r="AZ139" s="48"/>
      <c r="BA139" t="s">
        <v>69</v>
      </c>
      <c r="BB139">
        <v>7.7</v>
      </c>
      <c r="BC139">
        <v>66</v>
      </c>
      <c r="BD139">
        <v>0</v>
      </c>
      <c r="BE139">
        <v>0</v>
      </c>
      <c r="BF139">
        <v>104.9</v>
      </c>
      <c r="BG139">
        <v>42</v>
      </c>
      <c r="BH139">
        <v>0</v>
      </c>
      <c r="BI139">
        <v>0</v>
      </c>
      <c r="BJ139">
        <v>0</v>
      </c>
      <c r="BK139">
        <v>0</v>
      </c>
    </row>
    <row r="140" spans="1:63" x14ac:dyDescent="0.25">
      <c r="A140" s="49"/>
      <c r="N140" s="49"/>
      <c r="O140" s="49"/>
      <c r="P140" s="49"/>
      <c r="Q140" s="49"/>
      <c r="R140" s="49"/>
      <c r="AF140" s="49"/>
      <c r="AP140" s="157"/>
      <c r="AQ140" s="157"/>
      <c r="AR140" s="157"/>
      <c r="AS140" s="157"/>
      <c r="AX140" s="48"/>
      <c r="AY140" s="48"/>
      <c r="AZ140" s="48"/>
    </row>
    <row r="141" spans="1:63" ht="15" x14ac:dyDescent="0.25">
      <c r="A141" s="271" t="s">
        <v>912</v>
      </c>
      <c r="B141">
        <v>2</v>
      </c>
      <c r="N141" s="173" t="s">
        <v>912</v>
      </c>
      <c r="O141" s="173">
        <f>'Ranking 2020-21'!B157</f>
        <v>0</v>
      </c>
      <c r="P141" s="173">
        <v>0</v>
      </c>
      <c r="Q141" s="173">
        <f>'Rank 2019-20'!B155</f>
        <v>0</v>
      </c>
      <c r="R141" s="173">
        <f>'Rank 2019-20'!C155</f>
        <v>0</v>
      </c>
      <c r="S141" s="173">
        <f>'Rank 2019-20'!D155</f>
        <v>2</v>
      </c>
      <c r="T141">
        <v>67</v>
      </c>
      <c r="U141" s="173">
        <f>'Rank 2019-20'!F155</f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F141" s="271" t="s">
        <v>950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11</v>
      </c>
      <c r="AN141">
        <v>50</v>
      </c>
      <c r="AP141" s="157">
        <v>0</v>
      </c>
      <c r="AQ141" s="157">
        <v>0</v>
      </c>
      <c r="AR141" s="157">
        <v>0</v>
      </c>
      <c r="AS141" s="157">
        <v>0</v>
      </c>
      <c r="AX141" s="48" t="s">
        <v>352</v>
      </c>
      <c r="AY141" s="48"/>
      <c r="AZ141" s="48"/>
      <c r="BA141" t="s">
        <v>69</v>
      </c>
      <c r="BB141">
        <v>6.8</v>
      </c>
      <c r="BC141">
        <v>67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6.1</v>
      </c>
      <c r="BK141">
        <v>61</v>
      </c>
    </row>
    <row r="142" spans="1:63" x14ac:dyDescent="0.25">
      <c r="A142" s="49"/>
      <c r="N142" s="49"/>
      <c r="O142" s="49"/>
      <c r="P142" s="49"/>
      <c r="Q142" s="49"/>
      <c r="R142" s="49"/>
      <c r="AF142" s="49"/>
      <c r="AP142" s="157"/>
      <c r="AQ142" s="157"/>
      <c r="AR142" s="157"/>
      <c r="AS142" s="157"/>
      <c r="AX142" s="48"/>
      <c r="AY142" s="48"/>
      <c r="AZ142" s="48"/>
    </row>
    <row r="143" spans="1:63" ht="15" x14ac:dyDescent="0.25">
      <c r="A143" s="271" t="s">
        <v>851</v>
      </c>
      <c r="B143">
        <v>0</v>
      </c>
      <c r="N143" s="173" t="s">
        <v>851</v>
      </c>
      <c r="O143" s="173">
        <f>'Ranking 2020-21'!B115</f>
        <v>0</v>
      </c>
      <c r="P143" s="173">
        <v>0</v>
      </c>
      <c r="Q143" s="173">
        <f>'Rank 2019-20'!B93</f>
        <v>32.200000000000003</v>
      </c>
      <c r="R143" s="173">
        <f>'Rank 2019-20'!C93</f>
        <v>43</v>
      </c>
      <c r="S143" s="173">
        <f>'Rank 2019-20'!D93</f>
        <v>0</v>
      </c>
      <c r="T143">
        <v>0</v>
      </c>
      <c r="U143" s="173">
        <f>'Rank 2019-20'!F93</f>
        <v>359.5</v>
      </c>
      <c r="V143">
        <v>15</v>
      </c>
      <c r="W143">
        <v>852.6</v>
      </c>
      <c r="X143">
        <v>10</v>
      </c>
      <c r="Y143">
        <v>20.100000000000001</v>
      </c>
      <c r="Z143">
        <v>46</v>
      </c>
      <c r="AA143">
        <v>9.6999999999999993</v>
      </c>
      <c r="AB143">
        <v>54</v>
      </c>
      <c r="AF143" s="271" t="s">
        <v>951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10.4</v>
      </c>
      <c r="AN143">
        <v>53</v>
      </c>
      <c r="AP143" s="157">
        <v>9</v>
      </c>
      <c r="AQ143" s="157">
        <v>53</v>
      </c>
      <c r="AR143" s="157">
        <v>0</v>
      </c>
      <c r="AS143" s="157">
        <v>0</v>
      </c>
      <c r="AX143" s="48" t="s">
        <v>321</v>
      </c>
      <c r="AY143" s="48"/>
      <c r="AZ143" s="48"/>
      <c r="BA143" t="s">
        <v>69</v>
      </c>
      <c r="BB143">
        <v>6.6</v>
      </c>
      <c r="BC143">
        <v>68</v>
      </c>
      <c r="BD143">
        <v>5.6</v>
      </c>
      <c r="BE143">
        <v>63</v>
      </c>
      <c r="BF143">
        <v>5.2</v>
      </c>
      <c r="BG143">
        <v>68</v>
      </c>
      <c r="BH143">
        <v>4.8</v>
      </c>
      <c r="BI143">
        <v>58</v>
      </c>
      <c r="BJ143">
        <v>5.2</v>
      </c>
      <c r="BK143">
        <v>62</v>
      </c>
    </row>
    <row r="144" spans="1:63" x14ac:dyDescent="0.25">
      <c r="A144" s="49"/>
      <c r="N144" s="49"/>
      <c r="O144" s="49"/>
      <c r="P144" s="49"/>
      <c r="Q144" s="49"/>
      <c r="R144" s="49"/>
      <c r="AF144" s="49"/>
      <c r="AP144" s="157"/>
      <c r="AQ144" s="157"/>
      <c r="AR144" s="157"/>
      <c r="AS144" s="157"/>
      <c r="AX144" s="48"/>
      <c r="AY144" s="48"/>
      <c r="AZ144" s="48"/>
    </row>
    <row r="145" spans="1:63" ht="15" x14ac:dyDescent="0.25">
      <c r="A145" s="271" t="s">
        <v>947</v>
      </c>
      <c r="B145">
        <v>0</v>
      </c>
      <c r="N145" s="173" t="s">
        <v>947</v>
      </c>
      <c r="O145" s="173">
        <f>'Ranking 2020-21'!B159</f>
        <v>0</v>
      </c>
      <c r="P145" s="173">
        <v>0</v>
      </c>
      <c r="Q145" s="173">
        <f>'Rank 2019-20'!B157</f>
        <v>0</v>
      </c>
      <c r="R145" s="173">
        <f>'Rank 2019-20'!C157</f>
        <v>0</v>
      </c>
      <c r="S145" s="173">
        <f>'Rank 2019-20'!D157</f>
        <v>0</v>
      </c>
      <c r="T145">
        <v>0</v>
      </c>
      <c r="U145" s="173">
        <f>'Rank 2019-20'!F157</f>
        <v>48.8</v>
      </c>
      <c r="V145">
        <v>42</v>
      </c>
      <c r="W145">
        <v>24.6</v>
      </c>
      <c r="X145">
        <v>54</v>
      </c>
      <c r="Y145">
        <v>0</v>
      </c>
      <c r="Z145">
        <v>0</v>
      </c>
      <c r="AA145">
        <v>0</v>
      </c>
      <c r="AB145">
        <v>0</v>
      </c>
      <c r="AF145" s="271" t="s">
        <v>911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5.5</v>
      </c>
      <c r="AN145">
        <v>56</v>
      </c>
      <c r="AP145" s="157">
        <v>3</v>
      </c>
      <c r="AQ145" s="157">
        <v>58</v>
      </c>
      <c r="AR145" s="157">
        <v>0</v>
      </c>
      <c r="AS145" s="157">
        <v>0</v>
      </c>
      <c r="AX145" s="48" t="s">
        <v>784</v>
      </c>
      <c r="AY145" s="48"/>
      <c r="AZ145" s="48"/>
      <c r="BA145" t="s">
        <v>69</v>
      </c>
      <c r="BB145">
        <v>3.3</v>
      </c>
      <c r="BC145">
        <v>69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</row>
    <row r="146" spans="1:63" x14ac:dyDescent="0.25">
      <c r="A146" s="49"/>
      <c r="N146" s="49"/>
      <c r="O146" s="49"/>
      <c r="P146" s="49"/>
      <c r="Q146" s="49"/>
      <c r="R146" s="49"/>
      <c r="AF146" s="49"/>
      <c r="AP146" s="157"/>
      <c r="AQ146" s="157"/>
      <c r="AR146" s="157"/>
      <c r="AS146" s="157"/>
      <c r="AX146" s="48"/>
      <c r="AY146" s="48"/>
      <c r="AZ146" s="48"/>
    </row>
    <row r="147" spans="1:63" ht="15" x14ac:dyDescent="0.25">
      <c r="A147" s="271" t="s">
        <v>871</v>
      </c>
      <c r="B147">
        <v>0</v>
      </c>
      <c r="N147" s="173" t="s">
        <v>871</v>
      </c>
      <c r="O147" s="173">
        <f>'Ranking 2020-21'!B161</f>
        <v>0</v>
      </c>
      <c r="P147" s="173">
        <v>0</v>
      </c>
      <c r="Q147" s="173">
        <f>'Rank 2019-20'!B159</f>
        <v>0</v>
      </c>
      <c r="R147" s="173">
        <f>'Rank 2019-20'!C159</f>
        <v>0</v>
      </c>
      <c r="S147" s="173">
        <f>'Rank 2019-20'!D159</f>
        <v>0</v>
      </c>
      <c r="T147">
        <v>0</v>
      </c>
      <c r="U147" s="173">
        <f>'Rank 2019-20'!F159</f>
        <v>0</v>
      </c>
      <c r="V147">
        <v>0</v>
      </c>
      <c r="W147">
        <v>53</v>
      </c>
      <c r="X147">
        <v>42</v>
      </c>
      <c r="Y147">
        <v>0</v>
      </c>
      <c r="Z147">
        <v>0</v>
      </c>
      <c r="AA147">
        <v>36.6</v>
      </c>
      <c r="AB147">
        <v>41</v>
      </c>
      <c r="AF147" s="271" t="s">
        <v>873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4</v>
      </c>
      <c r="AN147">
        <v>59</v>
      </c>
      <c r="AP147" s="157">
        <v>3</v>
      </c>
      <c r="AQ147" s="157">
        <v>59</v>
      </c>
      <c r="AR147" s="157">
        <v>263.39999999999998</v>
      </c>
      <c r="AS147" s="157">
        <v>23</v>
      </c>
      <c r="AX147" s="48" t="s">
        <v>311</v>
      </c>
      <c r="AY147" s="48"/>
      <c r="AZ147" s="48"/>
      <c r="BA147" t="s">
        <v>69</v>
      </c>
      <c r="BB147">
        <v>3</v>
      </c>
      <c r="BC147">
        <v>70</v>
      </c>
      <c r="BD147">
        <v>0</v>
      </c>
      <c r="BE147">
        <v>0</v>
      </c>
      <c r="BF147">
        <v>0</v>
      </c>
      <c r="BG147">
        <v>0</v>
      </c>
      <c r="BH147">
        <v>7.3</v>
      </c>
      <c r="BI147">
        <v>56</v>
      </c>
      <c r="BJ147">
        <v>15.5</v>
      </c>
      <c r="BK147">
        <v>56</v>
      </c>
    </row>
    <row r="148" spans="1:63" x14ac:dyDescent="0.25">
      <c r="A148" s="49"/>
      <c r="N148" s="49"/>
      <c r="O148" s="49"/>
      <c r="P148" s="49"/>
      <c r="Q148" s="49"/>
      <c r="R148" s="49"/>
      <c r="AF148" s="49"/>
      <c r="AP148" s="157"/>
      <c r="AQ148" s="157"/>
      <c r="AR148" s="157"/>
      <c r="AS148" s="157"/>
      <c r="AX148" s="48"/>
      <c r="AY148" s="48"/>
      <c r="AZ148" s="48"/>
    </row>
    <row r="149" spans="1:63" ht="15" x14ac:dyDescent="0.25">
      <c r="A149" s="271" t="s">
        <v>872</v>
      </c>
      <c r="B149">
        <v>0</v>
      </c>
      <c r="N149" s="173" t="s">
        <v>872</v>
      </c>
      <c r="O149" s="173">
        <f>'Ranking 2020-21'!B163</f>
        <v>0</v>
      </c>
      <c r="P149" s="173">
        <v>0</v>
      </c>
      <c r="Q149" s="173">
        <f>'Rank 2019-20'!B161</f>
        <v>0</v>
      </c>
      <c r="R149" s="173">
        <f>'Rank 2019-20'!C161</f>
        <v>0</v>
      </c>
      <c r="S149" s="173">
        <f>'Rank 2019-20'!D161</f>
        <v>0</v>
      </c>
      <c r="T149">
        <v>0</v>
      </c>
      <c r="U149" s="173">
        <f>'Rank 2019-20'!F161</f>
        <v>0</v>
      </c>
      <c r="V149">
        <v>0</v>
      </c>
      <c r="W149">
        <v>10.7</v>
      </c>
      <c r="X149">
        <v>60</v>
      </c>
      <c r="Y149">
        <v>0</v>
      </c>
      <c r="Z149">
        <v>0</v>
      </c>
      <c r="AA149">
        <v>4.5</v>
      </c>
      <c r="AB149">
        <v>58</v>
      </c>
      <c r="AF149" s="271" t="s">
        <v>952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2</v>
      </c>
      <c r="AN149">
        <v>61</v>
      </c>
      <c r="AP149" s="157">
        <v>1.5</v>
      </c>
      <c r="AQ149" s="157">
        <v>60</v>
      </c>
      <c r="AR149" s="157">
        <v>0</v>
      </c>
      <c r="AS149" s="157">
        <v>0</v>
      </c>
      <c r="AX149" s="48" t="s">
        <v>780</v>
      </c>
      <c r="AY149" s="48"/>
      <c r="AZ149" s="48"/>
      <c r="BA149" t="s">
        <v>69</v>
      </c>
      <c r="BB149">
        <v>0.8</v>
      </c>
      <c r="BC149">
        <v>71</v>
      </c>
      <c r="BD149">
        <v>1.3</v>
      </c>
      <c r="BE149">
        <v>65</v>
      </c>
      <c r="BF149">
        <v>0</v>
      </c>
      <c r="BG149">
        <v>0</v>
      </c>
      <c r="BH149">
        <v>0</v>
      </c>
      <c r="BI149">
        <v>0</v>
      </c>
      <c r="BJ149">
        <v>2.2000000000000002</v>
      </c>
      <c r="BK149">
        <v>68</v>
      </c>
    </row>
    <row r="150" spans="1:63" x14ac:dyDescent="0.25">
      <c r="A150" s="49"/>
      <c r="N150" s="49"/>
      <c r="O150" s="49"/>
      <c r="P150" s="49"/>
      <c r="Q150" s="49"/>
      <c r="R150" s="49"/>
      <c r="AF150" s="49"/>
      <c r="AP150" s="157"/>
      <c r="AQ150" s="157"/>
      <c r="AR150" s="157"/>
      <c r="AS150" s="157"/>
      <c r="AX150" s="48"/>
      <c r="AY150" s="48"/>
      <c r="AZ150" s="48"/>
    </row>
    <row r="151" spans="1:63" ht="15" x14ac:dyDescent="0.25">
      <c r="A151" s="271" t="s">
        <v>948</v>
      </c>
      <c r="B151">
        <v>0</v>
      </c>
      <c r="N151" s="173" t="s">
        <v>948</v>
      </c>
      <c r="O151" s="173">
        <f>'Ranking 2020-21'!B165</f>
        <v>0</v>
      </c>
      <c r="P151" s="173">
        <v>0</v>
      </c>
      <c r="Q151" s="173">
        <f>'Rank 2019-20'!B163</f>
        <v>0</v>
      </c>
      <c r="R151" s="173">
        <f>'Rank 2019-20'!C163</f>
        <v>0</v>
      </c>
      <c r="S151" s="173">
        <f>'Rank 2019-20'!D163</f>
        <v>0</v>
      </c>
      <c r="T151">
        <v>0</v>
      </c>
      <c r="U151" s="173">
        <f>'Rank 2019-20'!F163</f>
        <v>0</v>
      </c>
      <c r="V151">
        <v>0</v>
      </c>
      <c r="W151">
        <v>5.7</v>
      </c>
      <c r="X151">
        <v>61</v>
      </c>
      <c r="Y151">
        <v>0</v>
      </c>
      <c r="Z151">
        <v>0</v>
      </c>
      <c r="AA151">
        <v>0</v>
      </c>
      <c r="AB151">
        <v>0</v>
      </c>
      <c r="AF151" s="271" t="s">
        <v>953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2</v>
      </c>
      <c r="AN151">
        <v>62</v>
      </c>
      <c r="AP151" s="157">
        <v>0</v>
      </c>
      <c r="AQ151" s="157">
        <v>0</v>
      </c>
      <c r="AR151" s="157">
        <v>52.4</v>
      </c>
      <c r="AS151" s="157">
        <v>44</v>
      </c>
      <c r="AX151" s="48" t="s">
        <v>760</v>
      </c>
      <c r="AY151" s="48"/>
      <c r="AZ151" s="48"/>
      <c r="BA151" t="s">
        <v>69</v>
      </c>
      <c r="BB151">
        <v>0</v>
      </c>
      <c r="BC151">
        <v>0</v>
      </c>
      <c r="BD151">
        <v>80.7</v>
      </c>
      <c r="BE151">
        <v>37</v>
      </c>
      <c r="BF151">
        <v>76</v>
      </c>
      <c r="BG151">
        <v>47</v>
      </c>
      <c r="BH151">
        <v>0</v>
      </c>
      <c r="BI151">
        <v>0</v>
      </c>
      <c r="BJ151">
        <v>0</v>
      </c>
      <c r="BK151">
        <v>0</v>
      </c>
    </row>
    <row r="152" spans="1:63" x14ac:dyDescent="0.25">
      <c r="A152" s="49"/>
      <c r="N152" s="49"/>
      <c r="O152" s="49"/>
      <c r="P152" s="49"/>
      <c r="Q152" s="49"/>
      <c r="R152" s="49"/>
      <c r="AF152" s="49"/>
      <c r="AP152" s="157"/>
      <c r="AQ152" s="157"/>
      <c r="AR152" s="157"/>
      <c r="AS152" s="157"/>
      <c r="AX152" s="48"/>
      <c r="AY152" s="48"/>
      <c r="AZ152" s="48"/>
    </row>
    <row r="153" spans="1:63" ht="15" x14ac:dyDescent="0.25">
      <c r="A153" s="271" t="s">
        <v>949</v>
      </c>
      <c r="B153">
        <v>0</v>
      </c>
      <c r="N153" s="173" t="s">
        <v>949</v>
      </c>
      <c r="O153" s="173">
        <f>'Ranking 2020-21'!B167</f>
        <v>0</v>
      </c>
      <c r="P153" s="173">
        <v>0</v>
      </c>
      <c r="Q153" s="173">
        <f>'Rank 2019-20'!B165</f>
        <v>0</v>
      </c>
      <c r="R153" s="173">
        <f>'Rank 2019-20'!C165</f>
        <v>0</v>
      </c>
      <c r="S153" s="173">
        <f>'Rank 2019-20'!D165</f>
        <v>0</v>
      </c>
      <c r="T153">
        <v>0</v>
      </c>
      <c r="U153" s="173">
        <f>'Rank 2019-20'!F165</f>
        <v>0</v>
      </c>
      <c r="V153">
        <v>0</v>
      </c>
      <c r="W153">
        <v>0.7</v>
      </c>
      <c r="X153">
        <v>63</v>
      </c>
      <c r="Y153">
        <v>0</v>
      </c>
      <c r="Z153">
        <v>0</v>
      </c>
      <c r="AA153">
        <v>0</v>
      </c>
      <c r="AB153">
        <v>0</v>
      </c>
      <c r="AF153" s="271" t="s">
        <v>954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P153" s="157">
        <v>29.3</v>
      </c>
      <c r="AQ153" s="157">
        <v>42</v>
      </c>
      <c r="AR153" s="157">
        <v>0</v>
      </c>
      <c r="AS153" s="157">
        <v>0</v>
      </c>
      <c r="AX153" s="48" t="s">
        <v>765</v>
      </c>
      <c r="AY153" s="48"/>
      <c r="AZ153" s="48"/>
      <c r="BA153" t="s">
        <v>69</v>
      </c>
      <c r="BB153">
        <v>0</v>
      </c>
      <c r="BC153">
        <v>0</v>
      </c>
      <c r="BD153">
        <v>44.2</v>
      </c>
      <c r="BE153">
        <v>47</v>
      </c>
      <c r="BF153">
        <v>27.2</v>
      </c>
      <c r="BG153">
        <v>58</v>
      </c>
      <c r="BH153">
        <v>22.5</v>
      </c>
      <c r="BI153">
        <v>50</v>
      </c>
      <c r="BJ153">
        <v>0</v>
      </c>
      <c r="BK153">
        <v>0</v>
      </c>
    </row>
    <row r="154" spans="1:63" x14ac:dyDescent="0.25">
      <c r="A154" s="49"/>
      <c r="N154" s="49"/>
      <c r="O154" s="49"/>
      <c r="P154" s="49"/>
      <c r="Q154" s="49"/>
      <c r="R154" s="49"/>
      <c r="AF154" s="49"/>
      <c r="AP154" s="157"/>
      <c r="AQ154" s="157"/>
      <c r="AR154" s="157"/>
      <c r="AS154" s="157"/>
      <c r="AX154" s="48"/>
      <c r="AY154" s="48"/>
      <c r="AZ154" s="48"/>
    </row>
    <row r="155" spans="1:63" ht="15" x14ac:dyDescent="0.25">
      <c r="A155" s="271" t="s">
        <v>866</v>
      </c>
      <c r="B155">
        <v>0</v>
      </c>
      <c r="N155" s="173" t="s">
        <v>866</v>
      </c>
      <c r="O155" s="173">
        <f>'Ranking 2020-21'!B91</f>
        <v>19.399999999999999</v>
      </c>
      <c r="P155" s="173">
        <v>42</v>
      </c>
      <c r="Q155" s="173">
        <f>'Rank 2019-20'!B85</f>
        <v>42.1</v>
      </c>
      <c r="R155" s="173">
        <f>'Rank 2019-20'!C85</f>
        <v>39</v>
      </c>
      <c r="S155" s="173">
        <f>'Rank 2019-20'!D85</f>
        <v>0</v>
      </c>
      <c r="T155">
        <v>0</v>
      </c>
      <c r="U155" s="173">
        <f>'Rank 2019-20'!F85</f>
        <v>0</v>
      </c>
      <c r="V155">
        <v>0</v>
      </c>
      <c r="W155">
        <v>0</v>
      </c>
      <c r="X155">
        <v>0</v>
      </c>
      <c r="Y155">
        <v>30.8</v>
      </c>
      <c r="Z155">
        <v>43</v>
      </c>
      <c r="AA155">
        <v>2.5</v>
      </c>
      <c r="AB155">
        <v>60</v>
      </c>
      <c r="AF155" s="271" t="s">
        <v>955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P155" s="157">
        <v>13.5</v>
      </c>
      <c r="AQ155" s="157">
        <v>49</v>
      </c>
      <c r="AR155" s="157">
        <v>26.3</v>
      </c>
      <c r="AS155" s="157">
        <v>53</v>
      </c>
      <c r="AX155" s="48" t="s">
        <v>759</v>
      </c>
      <c r="AY155" s="48"/>
      <c r="AZ155" s="48"/>
      <c r="BA155" t="s">
        <v>69</v>
      </c>
      <c r="BB155">
        <v>0</v>
      </c>
      <c r="BC155">
        <v>0</v>
      </c>
      <c r="BD155">
        <v>44</v>
      </c>
      <c r="BE155">
        <v>48</v>
      </c>
      <c r="BF155">
        <v>169.7</v>
      </c>
      <c r="BG155">
        <v>34</v>
      </c>
      <c r="BH155">
        <v>0</v>
      </c>
      <c r="BI155">
        <v>0</v>
      </c>
      <c r="BJ155">
        <v>0</v>
      </c>
      <c r="BK155">
        <v>0</v>
      </c>
    </row>
    <row r="156" spans="1:63" x14ac:dyDescent="0.25">
      <c r="A156" s="49"/>
      <c r="N156" s="49"/>
      <c r="O156" s="49"/>
      <c r="P156" s="49"/>
      <c r="Q156" s="49"/>
      <c r="R156" s="49"/>
      <c r="AF156" s="49"/>
      <c r="AP156" s="157"/>
      <c r="AQ156" s="157"/>
      <c r="AR156" s="157"/>
      <c r="AS156" s="157"/>
      <c r="AX156" s="48"/>
      <c r="AY156" s="48"/>
      <c r="AZ156" s="48"/>
    </row>
    <row r="157" spans="1:63" ht="15" x14ac:dyDescent="0.25">
      <c r="A157" s="271" t="s">
        <v>950</v>
      </c>
      <c r="B157">
        <v>0</v>
      </c>
      <c r="N157" s="173" t="s">
        <v>950</v>
      </c>
      <c r="O157" s="173"/>
      <c r="P157" s="173"/>
      <c r="Q157" s="173"/>
      <c r="R157" s="173"/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11</v>
      </c>
      <c r="AB157">
        <v>50</v>
      </c>
      <c r="AF157" s="271" t="s">
        <v>956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P157" s="157">
        <v>6</v>
      </c>
      <c r="AQ157" s="157">
        <v>56</v>
      </c>
      <c r="AR157" s="157">
        <v>6.3</v>
      </c>
      <c r="AS157" s="157">
        <v>61</v>
      </c>
      <c r="AX157" s="48" t="s">
        <v>761</v>
      </c>
      <c r="AY157" s="48"/>
      <c r="AZ157" s="48"/>
      <c r="BA157" t="s">
        <v>69</v>
      </c>
      <c r="BB157">
        <v>0</v>
      </c>
      <c r="BC157">
        <v>0</v>
      </c>
      <c r="BD157">
        <v>19.600000000000001</v>
      </c>
      <c r="BE157">
        <v>57</v>
      </c>
      <c r="BF157">
        <v>142.80000000000001</v>
      </c>
      <c r="BG157">
        <v>35</v>
      </c>
      <c r="BH157">
        <v>25.3</v>
      </c>
      <c r="BI157">
        <v>48</v>
      </c>
      <c r="BJ157">
        <v>0</v>
      </c>
      <c r="BK157">
        <v>0</v>
      </c>
    </row>
    <row r="158" spans="1:63" x14ac:dyDescent="0.25">
      <c r="A158" s="49"/>
      <c r="N158" s="49"/>
      <c r="O158" s="49"/>
      <c r="P158" s="49"/>
      <c r="Q158" s="49"/>
      <c r="R158" s="49"/>
      <c r="AF158" s="49"/>
      <c r="AP158" s="157"/>
      <c r="AQ158" s="157"/>
      <c r="AR158" s="157"/>
      <c r="AS158" s="157"/>
      <c r="AX158" s="48"/>
      <c r="AY158" s="48"/>
      <c r="AZ158" s="48"/>
    </row>
    <row r="159" spans="1:63" ht="15" x14ac:dyDescent="0.25">
      <c r="A159" s="271" t="s">
        <v>951</v>
      </c>
      <c r="B159">
        <v>0</v>
      </c>
      <c r="N159" s="173" t="s">
        <v>951</v>
      </c>
      <c r="O159" s="173"/>
      <c r="P159" s="173"/>
      <c r="Q159" s="173"/>
      <c r="R159" s="173"/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10.4</v>
      </c>
      <c r="AB159">
        <v>53</v>
      </c>
      <c r="AF159" s="271" t="s">
        <v>66</v>
      </c>
      <c r="AG159" t="s">
        <v>68</v>
      </c>
      <c r="AH159" t="s">
        <v>665</v>
      </c>
      <c r="AI159" t="s">
        <v>68</v>
      </c>
      <c r="AJ159" t="s">
        <v>665</v>
      </c>
      <c r="AK159" t="s">
        <v>68</v>
      </c>
      <c r="AL159" t="s">
        <v>665</v>
      </c>
      <c r="AM159" t="s">
        <v>68</v>
      </c>
      <c r="AN159" t="s">
        <v>665</v>
      </c>
      <c r="AP159" s="157" t="s">
        <v>68</v>
      </c>
      <c r="AQ159" s="157" t="s">
        <v>665</v>
      </c>
      <c r="AR159" s="157">
        <v>0</v>
      </c>
      <c r="AS159" s="157">
        <v>0</v>
      </c>
      <c r="AX159" s="48" t="s">
        <v>777</v>
      </c>
      <c r="AY159" s="48"/>
      <c r="AZ159" s="48"/>
      <c r="BA159" t="s">
        <v>69</v>
      </c>
      <c r="BB159">
        <v>0</v>
      </c>
      <c r="BC159">
        <v>0</v>
      </c>
      <c r="BD159">
        <v>6.1</v>
      </c>
      <c r="BE159">
        <v>62</v>
      </c>
      <c r="BF159">
        <v>8.9</v>
      </c>
      <c r="BG159">
        <v>66</v>
      </c>
      <c r="BH159">
        <v>3.9</v>
      </c>
      <c r="BI159">
        <v>59</v>
      </c>
      <c r="BJ159">
        <v>6.2</v>
      </c>
      <c r="BK159">
        <v>60</v>
      </c>
    </row>
    <row r="160" spans="1:63" ht="15" x14ac:dyDescent="0.25">
      <c r="A160" s="271"/>
      <c r="N160" s="49"/>
      <c r="O160" s="49"/>
      <c r="P160" s="49"/>
      <c r="Q160" s="49"/>
      <c r="R160" s="49"/>
      <c r="AF160" s="165" t="s">
        <v>884</v>
      </c>
      <c r="AG160" s="35">
        <v>22419.200000000001</v>
      </c>
      <c r="AH160" s="35"/>
      <c r="AI160" s="35">
        <v>26512.799999999999</v>
      </c>
      <c r="AJ160" s="35"/>
      <c r="AK160" s="35">
        <v>19473.099999999999</v>
      </c>
      <c r="AL160" s="35"/>
      <c r="AM160" s="35">
        <v>22622.5</v>
      </c>
      <c r="AN160" s="35"/>
      <c r="AO160" s="35"/>
      <c r="AP160" s="156">
        <v>30113</v>
      </c>
      <c r="AQ160" s="157"/>
      <c r="AR160" s="157"/>
      <c r="AS160" s="157"/>
      <c r="AX160" s="48"/>
      <c r="AY160" s="48"/>
      <c r="AZ160" s="48"/>
    </row>
    <row r="161" spans="1:63" ht="15" x14ac:dyDescent="0.25">
      <c r="A161" s="271" t="s">
        <v>873</v>
      </c>
      <c r="B161">
        <v>0</v>
      </c>
      <c r="N161" s="173" t="s">
        <v>873</v>
      </c>
      <c r="O161" s="173"/>
      <c r="P161" s="173"/>
      <c r="Q161" s="173"/>
      <c r="R161" s="173"/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4</v>
      </c>
      <c r="AB161">
        <v>59</v>
      </c>
      <c r="AF161" s="271"/>
      <c r="AI161" s="271"/>
      <c r="AR161" s="157">
        <v>0</v>
      </c>
      <c r="AS161" s="157">
        <v>0</v>
      </c>
      <c r="AX161" s="48" t="s">
        <v>783</v>
      </c>
      <c r="AY161" s="48"/>
      <c r="AZ161" s="48"/>
      <c r="BA161" t="s">
        <v>69</v>
      </c>
      <c r="BB161">
        <v>0</v>
      </c>
      <c r="BC161">
        <v>0</v>
      </c>
      <c r="BD161">
        <v>0.5</v>
      </c>
      <c r="BE161">
        <v>66</v>
      </c>
      <c r="BF161">
        <v>0</v>
      </c>
      <c r="BG161">
        <v>0</v>
      </c>
      <c r="BH161">
        <v>0</v>
      </c>
      <c r="BI161">
        <v>0</v>
      </c>
      <c r="BJ161">
        <v>9.1999999999999993</v>
      </c>
      <c r="BK161">
        <v>58</v>
      </c>
    </row>
    <row r="162" spans="1:63" x14ac:dyDescent="0.25">
      <c r="A162" s="49"/>
      <c r="N162" s="49"/>
      <c r="O162" s="49"/>
      <c r="P162" s="49"/>
      <c r="Q162" s="49"/>
      <c r="R162" s="49"/>
      <c r="AF162" s="49"/>
      <c r="AI162" s="49"/>
      <c r="AR162" s="157"/>
      <c r="AS162" s="157"/>
      <c r="AX162" s="48"/>
      <c r="AY162" s="48"/>
      <c r="AZ162" s="48"/>
    </row>
    <row r="163" spans="1:63" ht="15" x14ac:dyDescent="0.25">
      <c r="A163" s="271" t="s">
        <v>952</v>
      </c>
      <c r="B163">
        <v>0</v>
      </c>
      <c r="N163" s="173" t="s">
        <v>952</v>
      </c>
      <c r="O163" s="173"/>
      <c r="P163" s="173"/>
      <c r="Q163" s="173"/>
      <c r="R163" s="173"/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2</v>
      </c>
      <c r="AB163">
        <v>61</v>
      </c>
      <c r="AF163" s="271"/>
      <c r="AI163" s="271"/>
      <c r="AR163" s="157">
        <v>1.3</v>
      </c>
      <c r="AS163" s="157">
        <v>65</v>
      </c>
      <c r="AX163" s="48" t="s">
        <v>768</v>
      </c>
      <c r="AY163" s="48"/>
      <c r="AZ163" s="48"/>
      <c r="BA163" t="s">
        <v>69</v>
      </c>
      <c r="BB163">
        <v>0</v>
      </c>
      <c r="BC163">
        <v>0</v>
      </c>
      <c r="BD163">
        <v>0</v>
      </c>
      <c r="BE163">
        <v>0</v>
      </c>
      <c r="BF163">
        <v>75.400000000000006</v>
      </c>
      <c r="BG163">
        <v>48</v>
      </c>
      <c r="BH163">
        <v>0</v>
      </c>
      <c r="BI163">
        <v>0</v>
      </c>
      <c r="BJ163">
        <v>0</v>
      </c>
      <c r="BK163">
        <v>0</v>
      </c>
    </row>
    <row r="164" spans="1:63" x14ac:dyDescent="0.25">
      <c r="A164" s="49"/>
      <c r="N164" s="49"/>
      <c r="O164" s="49"/>
      <c r="P164" s="49"/>
      <c r="Q164" s="49"/>
      <c r="R164" s="49"/>
      <c r="AF164" s="49"/>
      <c r="AI164" s="49"/>
      <c r="AR164" s="157"/>
      <c r="AS164" s="157"/>
      <c r="AX164" s="48"/>
      <c r="AY164" s="48"/>
      <c r="AZ164" s="48"/>
    </row>
    <row r="165" spans="1:63" ht="15" x14ac:dyDescent="0.25">
      <c r="A165" s="271" t="s">
        <v>953</v>
      </c>
      <c r="B165">
        <v>0</v>
      </c>
      <c r="N165" s="173" t="s">
        <v>953</v>
      </c>
      <c r="O165" s="173"/>
      <c r="P165" s="173"/>
      <c r="Q165" s="173"/>
      <c r="R165" s="173"/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2</v>
      </c>
      <c r="AB165">
        <v>62</v>
      </c>
      <c r="AF165" s="271"/>
      <c r="AI165" s="271"/>
      <c r="AR165" s="157">
        <v>80.7</v>
      </c>
      <c r="AS165" s="157">
        <v>37</v>
      </c>
      <c r="AX165" s="48" t="s">
        <v>758</v>
      </c>
      <c r="AY165" s="48"/>
      <c r="AZ165" s="48"/>
      <c r="BA165" t="s">
        <v>69</v>
      </c>
      <c r="BB165">
        <v>0</v>
      </c>
      <c r="BC165">
        <v>0</v>
      </c>
      <c r="BD165">
        <v>0</v>
      </c>
      <c r="BE165">
        <v>0</v>
      </c>
      <c r="BF165">
        <v>27.5</v>
      </c>
      <c r="BG165">
        <v>57</v>
      </c>
      <c r="BH165">
        <v>118.6</v>
      </c>
      <c r="BI165">
        <v>32</v>
      </c>
      <c r="BJ165">
        <v>339.4</v>
      </c>
      <c r="BK165">
        <v>23</v>
      </c>
    </row>
    <row r="166" spans="1:63" ht="15" x14ac:dyDescent="0.25">
      <c r="A166" s="271"/>
      <c r="N166" s="173"/>
      <c r="O166" s="173"/>
      <c r="P166" s="173"/>
      <c r="Q166" s="173"/>
      <c r="R166" s="173"/>
      <c r="AF166" s="271"/>
      <c r="AI166" s="271"/>
      <c r="AR166" s="157"/>
      <c r="AS166" s="157"/>
      <c r="AX166" s="48"/>
      <c r="AY166" s="48"/>
      <c r="AZ166" s="48"/>
    </row>
    <row r="167" spans="1:63" ht="15" x14ac:dyDescent="0.25">
      <c r="A167" s="271"/>
      <c r="N167" s="173" t="s">
        <v>763</v>
      </c>
      <c r="O167" s="173">
        <f>'Ranking 2020-21'!B121</f>
        <v>0</v>
      </c>
      <c r="P167" s="173">
        <v>0</v>
      </c>
      <c r="Q167">
        <f>'Ranking 2020-21'!D121</f>
        <v>20.8</v>
      </c>
      <c r="R167">
        <v>48</v>
      </c>
      <c r="S167">
        <f>'Ranking 2020-21'!G121</f>
        <v>0</v>
      </c>
      <c r="T167">
        <v>0</v>
      </c>
      <c r="AF167" s="271"/>
      <c r="AI167" s="271"/>
      <c r="AR167" s="157"/>
      <c r="AS167" s="157"/>
      <c r="AX167" s="48"/>
      <c r="AY167" s="48"/>
      <c r="AZ167" s="48"/>
    </row>
    <row r="168" spans="1:63" ht="15" x14ac:dyDescent="0.25">
      <c r="A168" s="271"/>
      <c r="N168" s="173"/>
      <c r="O168" s="173"/>
      <c r="P168" s="173"/>
      <c r="AF168" s="271"/>
      <c r="AI168" s="271"/>
      <c r="AR168" s="157"/>
      <c r="AS168" s="157"/>
      <c r="AX168" s="48"/>
      <c r="AY168" s="48"/>
      <c r="AZ168" s="48"/>
    </row>
    <row r="169" spans="1:63" ht="15" x14ac:dyDescent="0.25">
      <c r="A169" s="271"/>
      <c r="N169" s="173" t="s">
        <v>957</v>
      </c>
      <c r="O169" s="173">
        <f>'Ranking 2020-21'!B123</f>
        <v>0</v>
      </c>
      <c r="P169" s="173">
        <v>0</v>
      </c>
      <c r="Q169">
        <f>'Ranking 2020-21'!D123</f>
        <v>19.7</v>
      </c>
      <c r="R169">
        <v>49</v>
      </c>
      <c r="S169">
        <f>'Ranking 2020-21'!F123</f>
        <v>0</v>
      </c>
      <c r="T169">
        <v>0</v>
      </c>
      <c r="AF169" s="271"/>
      <c r="AI169" s="271"/>
      <c r="AR169" s="157"/>
      <c r="AS169" s="157"/>
      <c r="AX169" s="48"/>
      <c r="AY169" s="48"/>
      <c r="AZ169" s="48"/>
    </row>
    <row r="170" spans="1:63" ht="15" x14ac:dyDescent="0.25">
      <c r="A170" s="271"/>
      <c r="O170" s="173"/>
      <c r="P170" s="173"/>
      <c r="Q170" s="173"/>
      <c r="AG170" s="271"/>
      <c r="AJ170" s="271"/>
      <c r="AS170" s="157"/>
      <c r="AT170" s="157"/>
      <c r="AY170" s="48"/>
      <c r="AZ170" s="48"/>
      <c r="BA170" s="48"/>
    </row>
    <row r="171" spans="1:63" ht="15" x14ac:dyDescent="0.25">
      <c r="A171" s="271"/>
      <c r="N171" s="272" t="s">
        <v>804</v>
      </c>
      <c r="O171" s="173">
        <f>'Ranking 2020-21'!B129</f>
        <v>0</v>
      </c>
      <c r="P171" s="173">
        <v>0</v>
      </c>
      <c r="Q171" s="173">
        <f>'Ranking 2020-21'!D129</f>
        <v>1.3</v>
      </c>
      <c r="R171">
        <v>59</v>
      </c>
      <c r="S171">
        <f>'Ranking 2020-21'!F129</f>
        <v>0</v>
      </c>
      <c r="T171">
        <v>0</v>
      </c>
      <c r="AG171" s="271"/>
      <c r="AJ171" s="271"/>
      <c r="AS171" s="157"/>
      <c r="AT171" s="157"/>
      <c r="AY171" s="48"/>
      <c r="AZ171" s="48"/>
      <c r="BA171" s="48"/>
    </row>
    <row r="172" spans="1:63" ht="15" x14ac:dyDescent="0.25">
      <c r="A172" s="271"/>
      <c r="N172" s="272"/>
      <c r="O172" s="173"/>
      <c r="P172" s="173"/>
      <c r="Q172" s="173"/>
      <c r="AG172" s="271"/>
      <c r="AJ172" s="271"/>
      <c r="AS172" s="157"/>
      <c r="AT172" s="157"/>
      <c r="AY172" s="48"/>
      <c r="AZ172" s="48"/>
      <c r="BA172" s="48"/>
    </row>
    <row r="173" spans="1:63" ht="15" x14ac:dyDescent="0.25">
      <c r="A173" s="271"/>
      <c r="N173" s="272" t="s">
        <v>788</v>
      </c>
      <c r="O173" s="173">
        <f>'Ranking 2020-21'!B107</f>
        <v>0.6</v>
      </c>
      <c r="P173" s="173">
        <v>50</v>
      </c>
      <c r="Q173" s="173">
        <f>'Ranking 2020-21'!D107</f>
        <v>0.1</v>
      </c>
      <c r="R173">
        <v>61</v>
      </c>
      <c r="S173">
        <f>'Ranking 2020-21'!F107</f>
        <v>0</v>
      </c>
      <c r="T173">
        <v>0</v>
      </c>
      <c r="AG173" s="271"/>
      <c r="AJ173" s="271"/>
      <c r="AS173" s="157"/>
      <c r="AT173" s="157"/>
      <c r="AY173" s="48"/>
      <c r="AZ173" s="48"/>
      <c r="BA173" s="48"/>
    </row>
    <row r="174" spans="1:63" ht="15" x14ac:dyDescent="0.25">
      <c r="A174" s="271"/>
      <c r="N174" s="272"/>
      <c r="O174" s="173"/>
      <c r="P174" s="173"/>
      <c r="Q174" s="173"/>
      <c r="AG174" s="271"/>
      <c r="AJ174" s="271"/>
      <c r="AS174" s="157"/>
      <c r="AT174" s="157"/>
      <c r="AY174" s="48"/>
      <c r="AZ174" s="48"/>
      <c r="BA174" s="48"/>
    </row>
    <row r="175" spans="1:63" ht="15" x14ac:dyDescent="0.25">
      <c r="A175" s="271"/>
      <c r="N175" s="272" t="s">
        <v>958</v>
      </c>
      <c r="O175" s="173">
        <f>'Ranking 2020-21'!B83</f>
        <v>34</v>
      </c>
      <c r="P175" s="173">
        <v>38</v>
      </c>
      <c r="Q175" s="173">
        <f>'Ranking 2020-21'!D83</f>
        <v>0</v>
      </c>
      <c r="R175">
        <v>0</v>
      </c>
      <c r="S175">
        <f>'Ranking 2020-21'!F83</f>
        <v>0</v>
      </c>
      <c r="T175">
        <v>0</v>
      </c>
      <c r="AG175" s="271"/>
      <c r="AJ175" s="271"/>
      <c r="AS175" s="157"/>
      <c r="AT175" s="157"/>
      <c r="AY175" s="48"/>
      <c r="AZ175" s="48"/>
      <c r="BA175" s="48"/>
    </row>
    <row r="176" spans="1:63" ht="15" x14ac:dyDescent="0.25">
      <c r="A176" s="271"/>
      <c r="O176" s="173"/>
      <c r="P176" s="173"/>
      <c r="Q176" s="173"/>
      <c r="AG176" s="271"/>
      <c r="AJ176" s="271"/>
      <c r="AS176" s="157"/>
      <c r="AT176" s="157"/>
      <c r="AY176" s="48"/>
      <c r="AZ176" s="48"/>
      <c r="BA176" s="48"/>
    </row>
    <row r="177" spans="1:63" x14ac:dyDescent="0.25">
      <c r="A177" s="49"/>
      <c r="N177" s="272" t="s">
        <v>794</v>
      </c>
      <c r="O177" s="49">
        <f>'Ranking 2020-21'!B117</f>
        <v>0</v>
      </c>
      <c r="P177" s="49">
        <v>0</v>
      </c>
      <c r="Q177" s="49">
        <f>'Ranking 2020-21'!D117</f>
        <v>32</v>
      </c>
      <c r="R177">
        <v>44</v>
      </c>
      <c r="S177">
        <f>'Ranking 2020-21'!F117</f>
        <v>0</v>
      </c>
      <c r="T177">
        <v>0</v>
      </c>
      <c r="AG177" s="49"/>
      <c r="AJ177" s="49"/>
      <c r="AS177" s="157"/>
      <c r="AT177" s="157"/>
      <c r="AY177" s="48"/>
      <c r="AZ177" s="48"/>
      <c r="BA177" s="48"/>
    </row>
    <row r="178" spans="1:63" ht="15" x14ac:dyDescent="0.25">
      <c r="A178" s="271" t="s">
        <v>181</v>
      </c>
      <c r="B178" t="s">
        <v>68</v>
      </c>
      <c r="N178" s="173" t="s">
        <v>181</v>
      </c>
      <c r="O178" s="173"/>
      <c r="P178" s="173"/>
      <c r="Q178" s="173"/>
      <c r="R178" s="173"/>
      <c r="S178" t="s">
        <v>68</v>
      </c>
      <c r="T178" t="s">
        <v>491</v>
      </c>
      <c r="U178" t="s">
        <v>66</v>
      </c>
      <c r="V178" t="s">
        <v>491</v>
      </c>
      <c r="W178" t="s">
        <v>66</v>
      </c>
      <c r="X178" t="s">
        <v>665</v>
      </c>
      <c r="Y178" t="s">
        <v>68</v>
      </c>
      <c r="Z178" t="s">
        <v>491</v>
      </c>
      <c r="AA178" t="s">
        <v>66</v>
      </c>
      <c r="AB178" t="s">
        <v>491</v>
      </c>
      <c r="AF178" s="271"/>
      <c r="AI178" s="271"/>
      <c r="AR178" s="157">
        <v>44</v>
      </c>
      <c r="AS178" s="157">
        <v>48</v>
      </c>
      <c r="AX178" s="48" t="s">
        <v>776</v>
      </c>
      <c r="AY178" s="48"/>
      <c r="AZ178" s="48"/>
      <c r="BA178" t="s">
        <v>69</v>
      </c>
      <c r="BB178">
        <v>0</v>
      </c>
      <c r="BC178">
        <v>0</v>
      </c>
      <c r="BD178">
        <v>0</v>
      </c>
      <c r="BE178">
        <v>0</v>
      </c>
      <c r="BF178">
        <v>26</v>
      </c>
      <c r="BG178">
        <v>59</v>
      </c>
      <c r="BH178">
        <v>0</v>
      </c>
      <c r="BI178">
        <v>0</v>
      </c>
      <c r="BJ178">
        <v>0</v>
      </c>
      <c r="BK178">
        <v>0</v>
      </c>
    </row>
    <row r="179" spans="1:63" ht="15" x14ac:dyDescent="0.25">
      <c r="A179" s="140" t="s">
        <v>884</v>
      </c>
      <c r="B179" s="35">
        <v>24231.599999999999</v>
      </c>
      <c r="N179" s="177" t="s">
        <v>884</v>
      </c>
      <c r="O179" s="177"/>
      <c r="P179" s="177"/>
      <c r="Q179" s="194">
        <f>'Rank 2019-20'!B168</f>
        <v>24812.2</v>
      </c>
      <c r="R179" s="195"/>
      <c r="S179" s="194">
        <f>SUM(S9:S165)</f>
        <v>24231.400000000005</v>
      </c>
      <c r="T179" s="194"/>
      <c r="U179" s="194">
        <f>SUM(U9:U165)</f>
        <v>22419.19999999999</v>
      </c>
      <c r="V179" s="35"/>
      <c r="W179" s="35">
        <f>SUM(W9:W165)</f>
        <v>26513.30000000001</v>
      </c>
      <c r="X179" s="35"/>
      <c r="Y179" s="35">
        <v>19473.099999999999</v>
      </c>
      <c r="Z179" s="35"/>
      <c r="AA179" s="35">
        <v>22622.5</v>
      </c>
      <c r="AF179" s="49"/>
      <c r="AI179" s="49"/>
      <c r="AR179" s="157"/>
      <c r="AS179" s="157"/>
      <c r="AX179" s="48"/>
      <c r="AY179" s="48"/>
      <c r="AZ179" s="48"/>
    </row>
    <row r="180" spans="1:63" ht="15" x14ac:dyDescent="0.25">
      <c r="A180" s="271"/>
      <c r="O180" s="194">
        <f>SUM(O9:O177)</f>
        <v>24806.9</v>
      </c>
      <c r="Q180" s="194">
        <f>SUM(Q9:Q177)</f>
        <v>24812.499999999993</v>
      </c>
      <c r="S180" s="194">
        <f>SUM(S9:S177)</f>
        <v>24231.400000000005</v>
      </c>
      <c r="AF180" s="271"/>
      <c r="AI180" s="271"/>
      <c r="AR180" s="157">
        <v>19.600000000000001</v>
      </c>
      <c r="AS180" s="157">
        <v>57</v>
      </c>
      <c r="AX180" s="48" t="s">
        <v>781</v>
      </c>
      <c r="AY180" s="48"/>
      <c r="AZ180" s="48"/>
      <c r="BA180" t="s">
        <v>69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26</v>
      </c>
      <c r="BK180">
        <v>47</v>
      </c>
    </row>
    <row r="181" spans="1:63" x14ac:dyDescent="0.25">
      <c r="A181" s="49"/>
      <c r="AF181" s="49"/>
      <c r="AI181" s="49"/>
      <c r="AR181" s="157"/>
      <c r="AS181" s="157"/>
      <c r="AX181" s="48"/>
      <c r="AY181" s="48"/>
      <c r="AZ181" s="48"/>
    </row>
    <row r="182" spans="1:63" ht="15" x14ac:dyDescent="0.25">
      <c r="A182" s="271"/>
      <c r="AF182" s="271"/>
      <c r="AI182" s="271"/>
      <c r="AR182" s="157">
        <v>6.1</v>
      </c>
      <c r="AS182" s="157">
        <v>62</v>
      </c>
      <c r="AX182" s="48" t="s">
        <v>785</v>
      </c>
      <c r="AY182" s="48"/>
      <c r="AZ182" s="48"/>
      <c r="BA182" t="s">
        <v>69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15.7</v>
      </c>
      <c r="BK182">
        <v>55</v>
      </c>
    </row>
    <row r="183" spans="1:63" ht="13.8" x14ac:dyDescent="0.25">
      <c r="A183" s="49"/>
      <c r="B183" s="164">
        <f>AVERAGE(S179,U179,Q179)</f>
        <v>23820.933333333331</v>
      </c>
      <c r="AF183" s="49"/>
      <c r="AI183" s="49"/>
      <c r="AR183" s="157"/>
      <c r="AS183" s="157"/>
      <c r="AX183" s="48"/>
      <c r="AY183" s="48"/>
      <c r="AZ183" s="48"/>
    </row>
    <row r="184" spans="1:63" ht="15" x14ac:dyDescent="0.25">
      <c r="A184" s="271"/>
      <c r="B184" s="6">
        <f>AVERAGE(O180,Q180,S180)</f>
        <v>24616.933333333334</v>
      </c>
      <c r="AF184" s="271"/>
      <c r="AI184" s="271"/>
      <c r="AR184" s="157">
        <v>0.5</v>
      </c>
      <c r="AS184" s="157">
        <v>66</v>
      </c>
      <c r="AX184" s="48" t="s">
        <v>786</v>
      </c>
      <c r="AY184" s="48"/>
      <c r="AZ184" s="48"/>
      <c r="BA184" t="s">
        <v>69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3.2</v>
      </c>
      <c r="BK184">
        <v>64</v>
      </c>
    </row>
    <row r="185" spans="1:63" x14ac:dyDescent="0.25">
      <c r="A185" s="49"/>
      <c r="AF185" s="49"/>
      <c r="AI185" s="49"/>
      <c r="AR185" s="157"/>
      <c r="AS185" s="157"/>
      <c r="AX185" s="48"/>
      <c r="AY185" s="48"/>
      <c r="AZ185" s="48"/>
    </row>
    <row r="186" spans="1:63" ht="15" x14ac:dyDescent="0.25">
      <c r="A186" s="271"/>
      <c r="AF186" s="271"/>
      <c r="AI186" s="271"/>
      <c r="AR186" t="s">
        <v>68</v>
      </c>
      <c r="AS186" t="s">
        <v>491</v>
      </c>
      <c r="AX186" s="48" t="s">
        <v>788</v>
      </c>
      <c r="AY186" s="48"/>
      <c r="AZ186" s="48"/>
      <c r="BA186" t="s">
        <v>69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3.2</v>
      </c>
      <c r="BK186">
        <v>65</v>
      </c>
    </row>
    <row r="187" spans="1:63" ht="15" x14ac:dyDescent="0.25">
      <c r="A187" s="271"/>
      <c r="AF187" s="165"/>
      <c r="AG187" s="35"/>
      <c r="AH187" s="35"/>
      <c r="AI187" s="140"/>
      <c r="AJ187" s="35"/>
      <c r="AK187" s="35"/>
      <c r="AL187" s="35"/>
      <c r="AM187" s="35"/>
      <c r="AN187" s="35"/>
      <c r="AO187" s="35"/>
      <c r="AP187" s="35"/>
      <c r="AQ187" s="35"/>
      <c r="AR187">
        <v>26627.3</v>
      </c>
      <c r="AX187" s="48"/>
      <c r="AY187" s="48"/>
      <c r="AZ187" s="48"/>
    </row>
    <row r="188" spans="1:63" ht="15" x14ac:dyDescent="0.25">
      <c r="A188" s="271"/>
      <c r="AF188" s="271"/>
      <c r="AG188" s="271"/>
      <c r="AH188" s="271"/>
      <c r="AI188" s="271"/>
      <c r="AX188" s="48" t="s">
        <v>789</v>
      </c>
      <c r="AY188" s="48"/>
      <c r="AZ188" s="48"/>
      <c r="BA188" t="s">
        <v>69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2.8</v>
      </c>
      <c r="BK188">
        <v>66</v>
      </c>
    </row>
    <row r="189" spans="1:63" x14ac:dyDescent="0.25">
      <c r="A189" s="49"/>
      <c r="AF189" s="49"/>
      <c r="AG189" s="49"/>
      <c r="AH189" s="49"/>
      <c r="AI189" s="49"/>
      <c r="AX189" s="48"/>
      <c r="AY189" s="48"/>
      <c r="AZ189" s="48"/>
    </row>
    <row r="190" spans="1:63" ht="15" x14ac:dyDescent="0.25">
      <c r="A190" s="271"/>
      <c r="AF190" s="271"/>
      <c r="AG190" s="271"/>
      <c r="AH190" s="271"/>
      <c r="AI190" s="271"/>
      <c r="AX190" s="48" t="s">
        <v>772</v>
      </c>
      <c r="AY190" s="48"/>
      <c r="AZ190" s="48"/>
      <c r="BA190" t="s">
        <v>69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2.7</v>
      </c>
      <c r="BK190">
        <v>67</v>
      </c>
    </row>
    <row r="191" spans="1:63" x14ac:dyDescent="0.25">
      <c r="A191" s="49"/>
      <c r="AF191" s="49"/>
      <c r="AG191" s="49"/>
      <c r="AH191" s="49"/>
      <c r="AI191" s="49"/>
      <c r="AX191" s="48"/>
      <c r="AY191" s="48"/>
      <c r="AZ191" s="48"/>
    </row>
    <row r="192" spans="1:63" ht="15" x14ac:dyDescent="0.25">
      <c r="A192" s="271"/>
      <c r="AF192" s="271"/>
      <c r="AG192" s="271"/>
      <c r="AH192" s="271"/>
      <c r="AI192" s="271"/>
      <c r="AX192" s="48" t="s">
        <v>791</v>
      </c>
      <c r="AY192" s="48"/>
      <c r="AZ192" s="48"/>
      <c r="BA192" t="s">
        <v>69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1.5</v>
      </c>
      <c r="BK192">
        <v>69</v>
      </c>
    </row>
    <row r="193" spans="1:63" ht="15" x14ac:dyDescent="0.25">
      <c r="A193" s="271"/>
      <c r="B193" s="180"/>
      <c r="AF193" s="271"/>
      <c r="AH193" s="271"/>
      <c r="AI193" s="49"/>
      <c r="AX193" s="48"/>
      <c r="AY193" s="48"/>
      <c r="AZ193" s="48"/>
    </row>
    <row r="194" spans="1:63" x14ac:dyDescent="0.25">
      <c r="AF194" s="49"/>
      <c r="AG194" s="49"/>
      <c r="AH194" s="49"/>
      <c r="AI194" s="49"/>
      <c r="AX194" s="48" t="s">
        <v>67</v>
      </c>
      <c r="AY194" s="48"/>
      <c r="AZ194" s="48"/>
      <c r="BA194" t="s">
        <v>161</v>
      </c>
      <c r="BB194" t="s">
        <v>68</v>
      </c>
      <c r="BC194" t="s">
        <v>665</v>
      </c>
      <c r="BD194" t="s">
        <v>68</v>
      </c>
      <c r="BE194" t="s">
        <v>665</v>
      </c>
      <c r="BF194" t="s">
        <v>68</v>
      </c>
      <c r="BG194" t="s">
        <v>665</v>
      </c>
      <c r="BH194" t="s">
        <v>68</v>
      </c>
      <c r="BI194" t="s">
        <v>711</v>
      </c>
      <c r="BJ194" t="s">
        <v>67</v>
      </c>
      <c r="BK194" t="s">
        <v>665</v>
      </c>
    </row>
    <row r="195" spans="1:63" ht="15" x14ac:dyDescent="0.25">
      <c r="AF195" s="271"/>
      <c r="AG195" s="271"/>
      <c r="AH195" s="271"/>
      <c r="AI195" s="271"/>
      <c r="AX195" s="48" t="s">
        <v>713</v>
      </c>
      <c r="AY195" s="48"/>
      <c r="AZ195" s="48"/>
      <c r="BA195" t="s">
        <v>69</v>
      </c>
      <c r="BB195">
        <v>26348.1</v>
      </c>
      <c r="BD195">
        <v>26627.3</v>
      </c>
      <c r="BF195">
        <v>33438.5</v>
      </c>
      <c r="BH195">
        <v>21686.3</v>
      </c>
      <c r="BJ195">
        <v>25973</v>
      </c>
    </row>
    <row r="196" spans="1:63" ht="15" x14ac:dyDescent="0.25">
      <c r="AF196" s="271"/>
      <c r="AG196" s="271"/>
      <c r="AH196" s="271"/>
      <c r="AI196" s="271"/>
      <c r="AX196" s="48"/>
      <c r="AY196" s="48"/>
      <c r="AZ196" s="48"/>
    </row>
  </sheetData>
  <phoneticPr fontId="7" type="noConversion"/>
  <pageMargins left="0.7" right="0.7" top="0.75" bottom="0.75" header="0.3" footer="0.3"/>
  <pageSetup orientation="portrait" r:id="rId1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CA2B9-DAC0-4FAE-B273-FDDD47AFA4E8}">
  <dimension ref="A1:S170"/>
  <sheetViews>
    <sheetView topLeftCell="A152" workbookViewId="0">
      <selection activeCell="L170" sqref="L170"/>
    </sheetView>
  </sheetViews>
  <sheetFormatPr defaultRowHeight="13.2" x14ac:dyDescent="0.25"/>
  <cols>
    <col min="1" max="1" width="15" customWidth="1"/>
  </cols>
  <sheetData>
    <row r="1" spans="1:19" ht="15" x14ac:dyDescent="0.25">
      <c r="A1" s="271" t="s">
        <v>959</v>
      </c>
    </row>
    <row r="2" spans="1:19" ht="15" x14ac:dyDescent="0.25">
      <c r="A2" s="271" t="s">
        <v>960</v>
      </c>
    </row>
    <row r="3" spans="1:19" ht="15" x14ac:dyDescent="0.25">
      <c r="A3" s="271" t="s">
        <v>808</v>
      </c>
    </row>
    <row r="4" spans="1:19" ht="15" x14ac:dyDescent="0.25">
      <c r="A4" s="271" t="s">
        <v>809</v>
      </c>
    </row>
    <row r="5" spans="1:19" x14ac:dyDescent="0.25">
      <c r="A5" s="49"/>
    </row>
    <row r="6" spans="1:19" ht="15" x14ac:dyDescent="0.25">
      <c r="B6" s="271" t="s">
        <v>889</v>
      </c>
      <c r="D6" s="271" t="s">
        <v>890</v>
      </c>
      <c r="F6" t="s">
        <v>891</v>
      </c>
      <c r="H6" t="s">
        <v>892</v>
      </c>
      <c r="J6" t="s">
        <v>930</v>
      </c>
    </row>
    <row r="7" spans="1:19" ht="15" x14ac:dyDescent="0.25">
      <c r="A7" s="271" t="s">
        <v>736</v>
      </c>
      <c r="B7" t="s">
        <v>238</v>
      </c>
      <c r="C7" t="s">
        <v>737</v>
      </c>
      <c r="D7" t="s">
        <v>238</v>
      </c>
      <c r="E7" t="s">
        <v>737</v>
      </c>
      <c r="F7" t="s">
        <v>238</v>
      </c>
      <c r="G7" t="s">
        <v>737</v>
      </c>
      <c r="H7" t="s">
        <v>238</v>
      </c>
      <c r="I7" t="s">
        <v>737</v>
      </c>
      <c r="J7" t="s">
        <v>238</v>
      </c>
      <c r="K7" t="s">
        <v>737</v>
      </c>
    </row>
    <row r="8" spans="1:19" ht="15" x14ac:dyDescent="0.25">
      <c r="A8" s="271" t="s">
        <v>66</v>
      </c>
      <c r="B8" t="s">
        <v>66</v>
      </c>
      <c r="C8" t="s">
        <v>491</v>
      </c>
      <c r="D8" t="s">
        <v>68</v>
      </c>
      <c r="E8" t="s">
        <v>665</v>
      </c>
      <c r="F8" t="s">
        <v>68</v>
      </c>
      <c r="G8" t="s">
        <v>665</v>
      </c>
      <c r="H8" t="s">
        <v>68</v>
      </c>
      <c r="I8" t="s">
        <v>665</v>
      </c>
      <c r="J8" t="s">
        <v>68</v>
      </c>
      <c r="K8" t="s">
        <v>665</v>
      </c>
      <c r="L8" s="272" t="s">
        <v>961</v>
      </c>
      <c r="Q8">
        <f>M9</f>
        <v>1</v>
      </c>
      <c r="R8" s="167"/>
    </row>
    <row r="9" spans="1:19" ht="15" x14ac:dyDescent="0.25">
      <c r="A9" s="271" t="s">
        <v>812</v>
      </c>
      <c r="B9">
        <v>3569.9</v>
      </c>
      <c r="C9">
        <v>1</v>
      </c>
      <c r="D9">
        <v>3459.2</v>
      </c>
      <c r="E9">
        <v>1</v>
      </c>
      <c r="F9">
        <v>3670</v>
      </c>
      <c r="G9">
        <v>1</v>
      </c>
      <c r="H9">
        <v>3033.6</v>
      </c>
      <c r="I9">
        <v>2</v>
      </c>
      <c r="J9">
        <v>2935</v>
      </c>
      <c r="K9">
        <v>1</v>
      </c>
      <c r="L9">
        <f>AVERAGE(B9,D9,F9)</f>
        <v>3566.3666666666668</v>
      </c>
      <c r="M9">
        <v>1</v>
      </c>
      <c r="P9" s="167" t="s">
        <v>15</v>
      </c>
      <c r="R9" s="167" t="s">
        <v>15</v>
      </c>
      <c r="S9">
        <f>L9</f>
        <v>3566.3666666666668</v>
      </c>
    </row>
    <row r="10" spans="1:19" x14ac:dyDescent="0.25">
      <c r="A10" s="49"/>
      <c r="P10" s="214" t="s">
        <v>813</v>
      </c>
      <c r="R10" s="167" t="s">
        <v>813</v>
      </c>
      <c r="S10">
        <f>L11</f>
        <v>2985.1</v>
      </c>
    </row>
    <row r="11" spans="1:19" ht="15" x14ac:dyDescent="0.25">
      <c r="A11" s="271" t="s">
        <v>814</v>
      </c>
      <c r="B11">
        <v>2638.7</v>
      </c>
      <c r="C11">
        <v>2</v>
      </c>
      <c r="D11">
        <v>3174.7</v>
      </c>
      <c r="E11">
        <v>3</v>
      </c>
      <c r="F11">
        <v>3141.9</v>
      </c>
      <c r="G11">
        <v>2</v>
      </c>
      <c r="H11">
        <v>3046.7</v>
      </c>
      <c r="I11">
        <v>1</v>
      </c>
      <c r="J11">
        <v>2474.1999999999998</v>
      </c>
      <c r="K11">
        <v>3</v>
      </c>
      <c r="L11">
        <f>AVERAGE(B11,D11,F11)</f>
        <v>2985.1</v>
      </c>
      <c r="M11">
        <v>2</v>
      </c>
      <c r="P11" s="167" t="s">
        <v>17</v>
      </c>
      <c r="R11" s="167" t="s">
        <v>17</v>
      </c>
      <c r="S11">
        <f>L13</f>
        <v>2453.1</v>
      </c>
    </row>
    <row r="12" spans="1:19" x14ac:dyDescent="0.25">
      <c r="A12" s="49"/>
      <c r="P12" s="167" t="s">
        <v>42</v>
      </c>
      <c r="R12" s="167" t="s">
        <v>18</v>
      </c>
      <c r="S12">
        <f>L21</f>
        <v>1536.6333333333332</v>
      </c>
    </row>
    <row r="13" spans="1:19" ht="15" x14ac:dyDescent="0.25">
      <c r="A13" s="271" t="s">
        <v>816</v>
      </c>
      <c r="B13">
        <v>2353</v>
      </c>
      <c r="C13">
        <v>3</v>
      </c>
      <c r="D13">
        <v>2430.9</v>
      </c>
      <c r="E13">
        <v>4</v>
      </c>
      <c r="F13">
        <v>2575.4</v>
      </c>
      <c r="G13">
        <v>3</v>
      </c>
      <c r="H13">
        <v>2695.4</v>
      </c>
      <c r="I13">
        <v>3</v>
      </c>
      <c r="J13">
        <v>2692.7</v>
      </c>
      <c r="K13">
        <v>2</v>
      </c>
      <c r="L13">
        <f>AVERAGE(B13,D13,F13)</f>
        <v>2453.1</v>
      </c>
      <c r="M13">
        <v>3</v>
      </c>
      <c r="P13" s="167" t="s">
        <v>20</v>
      </c>
      <c r="R13" s="167" t="s">
        <v>20</v>
      </c>
      <c r="S13">
        <f>L15</f>
        <v>1527.9666666666665</v>
      </c>
    </row>
    <row r="14" spans="1:19" x14ac:dyDescent="0.25">
      <c r="A14" s="49"/>
      <c r="P14" s="211" t="s">
        <v>18</v>
      </c>
      <c r="R14" s="167" t="s">
        <v>42</v>
      </c>
      <c r="S14">
        <f>L17</f>
        <v>1459.0333333333335</v>
      </c>
    </row>
    <row r="15" spans="1:19" ht="15" x14ac:dyDescent="0.25">
      <c r="A15" s="271" t="s">
        <v>830</v>
      </c>
      <c r="B15">
        <v>1677</v>
      </c>
      <c r="C15">
        <v>4</v>
      </c>
      <c r="D15">
        <v>1342.5</v>
      </c>
      <c r="E15">
        <v>6</v>
      </c>
      <c r="F15">
        <v>1564.4</v>
      </c>
      <c r="G15">
        <v>4</v>
      </c>
      <c r="H15">
        <v>1563.9</v>
      </c>
      <c r="I15">
        <v>4</v>
      </c>
      <c r="J15">
        <v>1170.7</v>
      </c>
      <c r="K15">
        <v>5</v>
      </c>
      <c r="L15">
        <f>AVERAGE(B15,D15,F15)</f>
        <v>1527.9666666666665</v>
      </c>
      <c r="M15">
        <v>5</v>
      </c>
      <c r="P15" s="211" t="s">
        <v>21</v>
      </c>
      <c r="R15" s="167" t="s">
        <v>21</v>
      </c>
      <c r="S15">
        <f>L19</f>
        <v>1106.2666666666667</v>
      </c>
    </row>
    <row r="16" spans="1:19" x14ac:dyDescent="0.25">
      <c r="A16" s="49"/>
      <c r="P16" s="212" t="s">
        <v>24</v>
      </c>
      <c r="R16" s="167" t="s">
        <v>24</v>
      </c>
      <c r="S16">
        <f>L53</f>
        <v>710.66666666666663</v>
      </c>
    </row>
    <row r="17" spans="1:19" ht="15" x14ac:dyDescent="0.25">
      <c r="A17" s="271" t="s">
        <v>817</v>
      </c>
      <c r="B17">
        <v>1228.5999999999999</v>
      </c>
      <c r="C17">
        <v>5</v>
      </c>
      <c r="D17">
        <v>1807.7</v>
      </c>
      <c r="E17">
        <v>5</v>
      </c>
      <c r="F17">
        <v>1340.8</v>
      </c>
      <c r="G17">
        <v>5</v>
      </c>
      <c r="H17">
        <v>1355.3</v>
      </c>
      <c r="I17">
        <v>6</v>
      </c>
      <c r="J17">
        <v>1420.4</v>
      </c>
      <c r="K17">
        <v>4</v>
      </c>
      <c r="L17">
        <f>AVERAGE(B17,D17,F17)</f>
        <v>1459.0333333333335</v>
      </c>
      <c r="M17">
        <v>6</v>
      </c>
      <c r="P17" s="217" t="s">
        <v>22</v>
      </c>
      <c r="R17" s="211" t="s">
        <v>22</v>
      </c>
      <c r="S17">
        <f>L25</f>
        <v>702.56666666666661</v>
      </c>
    </row>
    <row r="18" spans="1:19" x14ac:dyDescent="0.25">
      <c r="A18" s="49"/>
      <c r="P18" s="216" t="s">
        <v>895</v>
      </c>
      <c r="R18" s="167" t="s">
        <v>894</v>
      </c>
      <c r="S18">
        <f>L23</f>
        <v>621</v>
      </c>
    </row>
    <row r="19" spans="1:19" ht="15" x14ac:dyDescent="0.25">
      <c r="A19" s="271" t="s">
        <v>819</v>
      </c>
      <c r="B19">
        <v>922.5</v>
      </c>
      <c r="C19">
        <v>6</v>
      </c>
      <c r="D19">
        <v>1149.9000000000001</v>
      </c>
      <c r="E19">
        <v>7</v>
      </c>
      <c r="F19">
        <v>1246.4000000000001</v>
      </c>
      <c r="G19">
        <v>6</v>
      </c>
      <c r="H19">
        <v>1163.9000000000001</v>
      </c>
      <c r="I19">
        <v>7</v>
      </c>
      <c r="J19">
        <v>1114.4000000000001</v>
      </c>
      <c r="K19">
        <v>7</v>
      </c>
      <c r="L19">
        <f>AVERAGE(B19,D19,F19)</f>
        <v>1106.2666666666667</v>
      </c>
      <c r="M19">
        <v>7</v>
      </c>
      <c r="P19" s="167" t="s">
        <v>894</v>
      </c>
      <c r="R19" s="167" t="s">
        <v>895</v>
      </c>
      <c r="S19">
        <f>L37</f>
        <v>592.76666666666677</v>
      </c>
    </row>
    <row r="20" spans="1:19" x14ac:dyDescent="0.25">
      <c r="A20" s="49"/>
      <c r="P20" s="167" t="s">
        <v>945</v>
      </c>
      <c r="R20" s="167" t="s">
        <v>896</v>
      </c>
      <c r="S20">
        <f>L27</f>
        <v>485.33333333333331</v>
      </c>
    </row>
    <row r="21" spans="1:19" ht="15" x14ac:dyDescent="0.25">
      <c r="A21" s="271" t="s">
        <v>815</v>
      </c>
      <c r="B21">
        <v>847.9</v>
      </c>
      <c r="C21">
        <v>7</v>
      </c>
      <c r="D21">
        <v>3212.5</v>
      </c>
      <c r="E21">
        <v>2</v>
      </c>
      <c r="F21">
        <v>549.5</v>
      </c>
      <c r="G21">
        <v>11</v>
      </c>
      <c r="H21">
        <v>42</v>
      </c>
      <c r="I21">
        <v>47</v>
      </c>
      <c r="J21">
        <v>902.4</v>
      </c>
      <c r="K21">
        <v>8</v>
      </c>
      <c r="L21">
        <f>AVERAGE(B21,D21,F21)</f>
        <v>1536.6333333333332</v>
      </c>
      <c r="M21">
        <v>4</v>
      </c>
      <c r="P21" s="167" t="s">
        <v>946</v>
      </c>
      <c r="R21" s="167" t="s">
        <v>897</v>
      </c>
      <c r="S21">
        <f>L61</f>
        <v>391.9666666666667</v>
      </c>
    </row>
    <row r="22" spans="1:19" x14ac:dyDescent="0.25">
      <c r="A22" s="49"/>
      <c r="R22" s="167" t="s">
        <v>898</v>
      </c>
      <c r="S22">
        <f>L33</f>
        <v>292.09999999999997</v>
      </c>
    </row>
    <row r="23" spans="1:19" ht="15" x14ac:dyDescent="0.25">
      <c r="A23" s="271" t="s">
        <v>823</v>
      </c>
      <c r="B23">
        <v>675.4</v>
      </c>
      <c r="C23">
        <v>8</v>
      </c>
      <c r="D23">
        <v>394.9</v>
      </c>
      <c r="E23">
        <v>13</v>
      </c>
      <c r="F23">
        <v>792.7</v>
      </c>
      <c r="G23">
        <v>10</v>
      </c>
      <c r="H23">
        <v>384.4</v>
      </c>
      <c r="I23">
        <v>16</v>
      </c>
      <c r="J23">
        <v>676.2</v>
      </c>
      <c r="K23">
        <v>9</v>
      </c>
      <c r="L23">
        <f>AVERAGE(B23,D23,F23)</f>
        <v>621</v>
      </c>
      <c r="M23">
        <v>10</v>
      </c>
      <c r="R23" s="167" t="s">
        <v>899</v>
      </c>
      <c r="S23">
        <f>L31</f>
        <v>247.5333333333333</v>
      </c>
    </row>
    <row r="24" spans="1:19" x14ac:dyDescent="0.25">
      <c r="A24" s="49"/>
      <c r="R24" s="167" t="s">
        <v>900</v>
      </c>
      <c r="S24">
        <f>L29</f>
        <v>221.13333333333333</v>
      </c>
    </row>
    <row r="25" spans="1:19" ht="15" x14ac:dyDescent="0.25">
      <c r="A25" s="271" t="s">
        <v>820</v>
      </c>
      <c r="B25">
        <v>550.9</v>
      </c>
      <c r="C25">
        <v>9</v>
      </c>
      <c r="D25">
        <v>735.6</v>
      </c>
      <c r="E25">
        <v>9</v>
      </c>
      <c r="F25">
        <v>821.2</v>
      </c>
      <c r="G25">
        <v>9</v>
      </c>
      <c r="H25">
        <v>746.5</v>
      </c>
      <c r="I25">
        <v>9</v>
      </c>
      <c r="J25">
        <v>613.29999999999995</v>
      </c>
      <c r="K25">
        <v>12</v>
      </c>
      <c r="L25">
        <f>AVERAGE(B25,D25,F25)</f>
        <v>702.56666666666661</v>
      </c>
      <c r="M25">
        <v>9</v>
      </c>
    </row>
    <row r="26" spans="1:19" x14ac:dyDescent="0.25">
      <c r="A26" s="49"/>
    </row>
    <row r="27" spans="1:19" ht="15" x14ac:dyDescent="0.25">
      <c r="A27" s="271" t="s">
        <v>833</v>
      </c>
      <c r="B27">
        <v>549.29999999999995</v>
      </c>
      <c r="C27">
        <v>10</v>
      </c>
      <c r="D27">
        <v>367.4</v>
      </c>
      <c r="E27">
        <v>15</v>
      </c>
      <c r="F27">
        <v>539.29999999999995</v>
      </c>
      <c r="G27">
        <v>12</v>
      </c>
      <c r="H27">
        <v>544.20000000000005</v>
      </c>
      <c r="I27">
        <v>11</v>
      </c>
      <c r="J27">
        <v>537</v>
      </c>
      <c r="K27">
        <v>13</v>
      </c>
      <c r="L27">
        <f>AVERAGE(B27,D27,F27)</f>
        <v>485.33333333333331</v>
      </c>
      <c r="M27">
        <v>11</v>
      </c>
    </row>
    <row r="28" spans="1:19" x14ac:dyDescent="0.25">
      <c r="A28" s="49"/>
    </row>
    <row r="29" spans="1:19" ht="15" x14ac:dyDescent="0.25">
      <c r="A29" s="271" t="s">
        <v>831</v>
      </c>
      <c r="B29">
        <v>328.9</v>
      </c>
      <c r="C29">
        <v>11</v>
      </c>
      <c r="D29">
        <v>193</v>
      </c>
      <c r="E29">
        <v>22</v>
      </c>
      <c r="F29">
        <v>141.5</v>
      </c>
      <c r="G29">
        <v>28</v>
      </c>
      <c r="H29">
        <v>190.4</v>
      </c>
      <c r="I29">
        <v>26</v>
      </c>
      <c r="J29">
        <v>277.5</v>
      </c>
      <c r="K29">
        <v>20</v>
      </c>
      <c r="L29">
        <f>AVERAGE(B29,D29,F29)</f>
        <v>221.13333333333333</v>
      </c>
      <c r="M29">
        <v>13</v>
      </c>
    </row>
    <row r="30" spans="1:19" x14ac:dyDescent="0.25">
      <c r="A30" s="49"/>
    </row>
    <row r="31" spans="1:19" ht="15" x14ac:dyDescent="0.25">
      <c r="A31" s="271" t="s">
        <v>832</v>
      </c>
      <c r="B31">
        <v>300.89999999999998</v>
      </c>
      <c r="C31">
        <v>12</v>
      </c>
      <c r="D31">
        <v>163.5</v>
      </c>
      <c r="E31">
        <v>25</v>
      </c>
      <c r="F31">
        <v>278.2</v>
      </c>
      <c r="G31">
        <v>23</v>
      </c>
      <c r="H31">
        <v>367.4</v>
      </c>
      <c r="I31">
        <v>17</v>
      </c>
      <c r="J31">
        <v>298.7</v>
      </c>
      <c r="K31">
        <v>18</v>
      </c>
      <c r="L31">
        <f>AVERAGE(B31,D31,F31)</f>
        <v>247.5333333333333</v>
      </c>
      <c r="M31">
        <v>12</v>
      </c>
    </row>
    <row r="32" spans="1:19" x14ac:dyDescent="0.25">
      <c r="A32" s="49"/>
    </row>
    <row r="33" spans="1:13" ht="15" x14ac:dyDescent="0.25">
      <c r="A33" s="271" t="s">
        <v>827</v>
      </c>
      <c r="B33">
        <v>295.8</v>
      </c>
      <c r="C33">
        <v>13</v>
      </c>
      <c r="D33">
        <v>283.2</v>
      </c>
      <c r="E33">
        <v>19</v>
      </c>
      <c r="F33">
        <v>297.3</v>
      </c>
      <c r="G33">
        <v>21</v>
      </c>
      <c r="H33">
        <v>292.60000000000002</v>
      </c>
      <c r="I33">
        <v>18</v>
      </c>
      <c r="J33">
        <v>223.2</v>
      </c>
      <c r="K33">
        <v>23</v>
      </c>
      <c r="L33">
        <f>AVERAGE(B33,D33,F33)</f>
        <v>292.09999999999997</v>
      </c>
      <c r="M33">
        <v>11</v>
      </c>
    </row>
    <row r="34" spans="1:13" x14ac:dyDescent="0.25">
      <c r="A34" s="49"/>
    </row>
    <row r="35" spans="1:13" ht="15" x14ac:dyDescent="0.25">
      <c r="A35" s="207" t="s">
        <v>824</v>
      </c>
      <c r="B35">
        <v>272</v>
      </c>
      <c r="C35">
        <v>14</v>
      </c>
      <c r="D35">
        <v>257.8</v>
      </c>
      <c r="E35">
        <v>20</v>
      </c>
      <c r="F35">
        <v>281.3</v>
      </c>
      <c r="G35">
        <v>22</v>
      </c>
      <c r="H35">
        <v>282.39999999999998</v>
      </c>
      <c r="I35">
        <v>19</v>
      </c>
      <c r="J35">
        <v>343.6</v>
      </c>
      <c r="K35">
        <v>16</v>
      </c>
      <c r="L35">
        <f>AVERAGE(B35,D35,F35)</f>
        <v>270.36666666666662</v>
      </c>
      <c r="M35">
        <v>14</v>
      </c>
    </row>
    <row r="36" spans="1:13" x14ac:dyDescent="0.25">
      <c r="A36" s="49"/>
    </row>
    <row r="37" spans="1:13" ht="15" x14ac:dyDescent="0.25">
      <c r="A37" s="271" t="s">
        <v>828</v>
      </c>
      <c r="B37">
        <v>263.39999999999998</v>
      </c>
      <c r="C37">
        <v>15</v>
      </c>
      <c r="D37">
        <v>601.20000000000005</v>
      </c>
      <c r="E37">
        <v>10</v>
      </c>
      <c r="F37">
        <v>913.7</v>
      </c>
      <c r="G37">
        <v>8</v>
      </c>
      <c r="H37">
        <v>528.1</v>
      </c>
      <c r="I37">
        <v>12</v>
      </c>
      <c r="J37">
        <v>425.3</v>
      </c>
      <c r="K37">
        <v>14</v>
      </c>
      <c r="L37">
        <f>AVERAGE(B37,D37,F37)</f>
        <v>592.76666666666677</v>
      </c>
      <c r="M37">
        <v>10</v>
      </c>
    </row>
    <row r="38" spans="1:13" x14ac:dyDescent="0.25">
      <c r="A38" s="49"/>
    </row>
    <row r="39" spans="1:13" ht="15" x14ac:dyDescent="0.25">
      <c r="A39" s="271" t="s">
        <v>845</v>
      </c>
      <c r="B39">
        <v>228.2</v>
      </c>
      <c r="C39">
        <v>16</v>
      </c>
      <c r="D39">
        <v>184</v>
      </c>
      <c r="E39">
        <v>23</v>
      </c>
      <c r="F39">
        <v>265.3</v>
      </c>
      <c r="G39">
        <v>24</v>
      </c>
      <c r="H39">
        <v>270.2</v>
      </c>
      <c r="I39">
        <v>21</v>
      </c>
      <c r="J39">
        <v>286.7</v>
      </c>
      <c r="K39">
        <v>19</v>
      </c>
      <c r="L39">
        <f>AVERAGE(B39,D39,F39)</f>
        <v>225.83333333333334</v>
      </c>
    </row>
    <row r="40" spans="1:13" x14ac:dyDescent="0.25">
      <c r="A40" s="49"/>
    </row>
    <row r="41" spans="1:13" ht="15" x14ac:dyDescent="0.25">
      <c r="A41" s="271" t="s">
        <v>839</v>
      </c>
      <c r="B41">
        <v>183.3</v>
      </c>
      <c r="C41">
        <v>17</v>
      </c>
      <c r="D41">
        <v>70.099999999999994</v>
      </c>
      <c r="E41">
        <v>33</v>
      </c>
      <c r="F41">
        <v>130.80000000000001</v>
      </c>
      <c r="G41">
        <v>30</v>
      </c>
      <c r="H41">
        <v>117.4</v>
      </c>
      <c r="I41">
        <v>34</v>
      </c>
      <c r="J41">
        <v>107.8</v>
      </c>
      <c r="K41">
        <v>34</v>
      </c>
      <c r="L41">
        <f>AVERAGE(B41,D41,F41)</f>
        <v>128.06666666666669</v>
      </c>
    </row>
    <row r="42" spans="1:13" x14ac:dyDescent="0.25">
      <c r="A42" s="49"/>
    </row>
    <row r="43" spans="1:13" ht="15" x14ac:dyDescent="0.25">
      <c r="A43" s="271" t="s">
        <v>822</v>
      </c>
      <c r="B43">
        <v>155.9</v>
      </c>
      <c r="C43">
        <v>18</v>
      </c>
      <c r="D43">
        <v>519.29999999999995</v>
      </c>
      <c r="E43">
        <v>12</v>
      </c>
      <c r="F43">
        <v>448.7</v>
      </c>
      <c r="G43">
        <v>16</v>
      </c>
      <c r="H43">
        <v>222</v>
      </c>
      <c r="I43">
        <v>25</v>
      </c>
      <c r="J43">
        <v>207.7</v>
      </c>
      <c r="K43">
        <v>25</v>
      </c>
      <c r="L43" s="40">
        <f>AVERAGE(B43,D43,F43)</f>
        <v>374.63333333333327</v>
      </c>
    </row>
    <row r="44" spans="1:13" x14ac:dyDescent="0.25">
      <c r="A44" s="49"/>
    </row>
    <row r="45" spans="1:13" ht="15" x14ac:dyDescent="0.25">
      <c r="A45" s="271" t="s">
        <v>829</v>
      </c>
      <c r="B45">
        <v>155.80000000000001</v>
      </c>
      <c r="C45">
        <v>19</v>
      </c>
      <c r="D45">
        <v>345.7</v>
      </c>
      <c r="E45">
        <v>17</v>
      </c>
      <c r="F45">
        <v>520</v>
      </c>
      <c r="G45">
        <v>13</v>
      </c>
      <c r="H45">
        <v>268.7</v>
      </c>
      <c r="I45">
        <v>22</v>
      </c>
      <c r="J45">
        <v>237.8</v>
      </c>
      <c r="K45">
        <v>22</v>
      </c>
      <c r="L45">
        <f>AVERAGE(B45,D45,F45)</f>
        <v>340.5</v>
      </c>
    </row>
    <row r="46" spans="1:13" x14ac:dyDescent="0.25">
      <c r="A46" s="49"/>
    </row>
    <row r="47" spans="1:13" ht="15" x14ac:dyDescent="0.25">
      <c r="A47" s="271" t="s">
        <v>837</v>
      </c>
      <c r="B47">
        <v>151.19999999999999</v>
      </c>
      <c r="C47">
        <v>20</v>
      </c>
      <c r="D47">
        <v>179.4</v>
      </c>
      <c r="E47">
        <v>24</v>
      </c>
      <c r="F47">
        <v>182.7</v>
      </c>
      <c r="G47">
        <v>26</v>
      </c>
      <c r="H47">
        <v>162.4</v>
      </c>
      <c r="I47">
        <v>27</v>
      </c>
      <c r="J47">
        <v>126.1</v>
      </c>
      <c r="K47">
        <v>29</v>
      </c>
      <c r="L47">
        <f>AVERAGE(B47,D47,F47)</f>
        <v>171.1</v>
      </c>
    </row>
    <row r="48" spans="1:13" x14ac:dyDescent="0.25">
      <c r="A48" s="49"/>
    </row>
    <row r="49" spans="1:13" ht="15" x14ac:dyDescent="0.25">
      <c r="A49" s="271" t="s">
        <v>838</v>
      </c>
      <c r="B49">
        <v>123.7</v>
      </c>
      <c r="C49">
        <v>21</v>
      </c>
      <c r="D49">
        <v>305.5</v>
      </c>
      <c r="E49">
        <v>18</v>
      </c>
      <c r="F49">
        <v>329.5</v>
      </c>
      <c r="G49">
        <v>20</v>
      </c>
      <c r="H49">
        <v>441.8</v>
      </c>
      <c r="I49">
        <v>14</v>
      </c>
      <c r="J49">
        <v>211.3</v>
      </c>
      <c r="K49">
        <v>24</v>
      </c>
      <c r="L49">
        <f>AVERAGE(B49,D49,F49)</f>
        <v>252.9</v>
      </c>
    </row>
    <row r="50" spans="1:13" x14ac:dyDescent="0.25">
      <c r="A50" s="49"/>
    </row>
    <row r="51" spans="1:13" ht="15" x14ac:dyDescent="0.25">
      <c r="A51" s="271" t="s">
        <v>840</v>
      </c>
      <c r="B51">
        <v>123.1</v>
      </c>
      <c r="C51">
        <v>22</v>
      </c>
      <c r="D51">
        <v>151.4</v>
      </c>
      <c r="E51">
        <v>26</v>
      </c>
      <c r="F51">
        <v>146.4</v>
      </c>
      <c r="G51">
        <v>27</v>
      </c>
      <c r="H51">
        <v>144.30000000000001</v>
      </c>
      <c r="I51">
        <v>30</v>
      </c>
      <c r="J51">
        <v>139.30000000000001</v>
      </c>
      <c r="K51">
        <v>27</v>
      </c>
      <c r="L51">
        <f>AVERAGE(B51,D51,F51)</f>
        <v>140.29999999999998</v>
      </c>
    </row>
    <row r="52" spans="1:13" x14ac:dyDescent="0.25">
      <c r="A52" s="49"/>
    </row>
    <row r="53" spans="1:13" ht="15" x14ac:dyDescent="0.25">
      <c r="A53" s="271" t="s">
        <v>821</v>
      </c>
      <c r="B53">
        <v>122.1</v>
      </c>
      <c r="C53">
        <v>23</v>
      </c>
      <c r="D53">
        <v>948</v>
      </c>
      <c r="E53">
        <v>8</v>
      </c>
      <c r="F53">
        <v>1061.9000000000001</v>
      </c>
      <c r="G53">
        <v>7</v>
      </c>
      <c r="H53">
        <v>1381.7</v>
      </c>
      <c r="I53">
        <v>5</v>
      </c>
      <c r="J53">
        <v>1141</v>
      </c>
      <c r="K53">
        <v>6</v>
      </c>
      <c r="L53">
        <f>AVERAGE(B53,D53,F53)</f>
        <v>710.66666666666663</v>
      </c>
      <c r="M53">
        <v>8</v>
      </c>
    </row>
    <row r="54" spans="1:13" x14ac:dyDescent="0.25">
      <c r="A54" s="49"/>
    </row>
    <row r="55" spans="1:13" ht="15" x14ac:dyDescent="0.25">
      <c r="A55" s="271" t="s">
        <v>843</v>
      </c>
      <c r="B55">
        <v>110.3</v>
      </c>
      <c r="C55">
        <v>24</v>
      </c>
      <c r="D55">
        <v>66.2</v>
      </c>
      <c r="E55">
        <v>34</v>
      </c>
      <c r="F55">
        <v>92.5</v>
      </c>
      <c r="G55">
        <v>33</v>
      </c>
      <c r="H55">
        <v>86.5</v>
      </c>
      <c r="I55">
        <v>38</v>
      </c>
      <c r="J55">
        <v>146.1</v>
      </c>
      <c r="K55">
        <v>26</v>
      </c>
      <c r="L55">
        <f>AVERAGE(B55,D55,F55)</f>
        <v>89.666666666666671</v>
      </c>
    </row>
    <row r="56" spans="1:13" x14ac:dyDescent="0.25">
      <c r="A56" s="49"/>
    </row>
    <row r="57" spans="1:13" ht="15" x14ac:dyDescent="0.25">
      <c r="A57" s="271" t="s">
        <v>844</v>
      </c>
      <c r="B57">
        <v>109.6</v>
      </c>
      <c r="C57">
        <v>25</v>
      </c>
      <c r="D57">
        <v>19.5</v>
      </c>
      <c r="E57">
        <v>41</v>
      </c>
      <c r="F57">
        <v>18</v>
      </c>
      <c r="G57">
        <v>51</v>
      </c>
      <c r="H57">
        <v>12</v>
      </c>
      <c r="I57">
        <v>60</v>
      </c>
      <c r="J57">
        <v>17.7</v>
      </c>
      <c r="K57">
        <v>52</v>
      </c>
      <c r="L57">
        <f>AVERAGE(B57,D57,F57)</f>
        <v>49.033333333333331</v>
      </c>
    </row>
    <row r="58" spans="1:13" x14ac:dyDescent="0.25">
      <c r="A58" s="49"/>
    </row>
    <row r="59" spans="1:13" ht="15" x14ac:dyDescent="0.25">
      <c r="A59" s="271" t="s">
        <v>849</v>
      </c>
      <c r="B59">
        <v>109.6</v>
      </c>
      <c r="C59">
        <v>26</v>
      </c>
      <c r="D59">
        <v>75.3</v>
      </c>
      <c r="E59">
        <v>32</v>
      </c>
      <c r="F59">
        <v>98.1</v>
      </c>
      <c r="G59">
        <v>32</v>
      </c>
      <c r="H59">
        <v>130.80000000000001</v>
      </c>
      <c r="I59">
        <v>32</v>
      </c>
      <c r="J59">
        <v>122.7</v>
      </c>
      <c r="K59">
        <v>31</v>
      </c>
      <c r="L59">
        <f>AVERAGE(B59,D59,F59)</f>
        <v>94.333333333333329</v>
      </c>
    </row>
    <row r="60" spans="1:13" x14ac:dyDescent="0.25">
      <c r="A60" s="49"/>
    </row>
    <row r="61" spans="1:13" ht="15" x14ac:dyDescent="0.25">
      <c r="A61" s="271" t="s">
        <v>836</v>
      </c>
      <c r="B61">
        <v>95.7</v>
      </c>
      <c r="C61">
        <v>27</v>
      </c>
      <c r="D61">
        <v>562.20000000000005</v>
      </c>
      <c r="E61">
        <v>11</v>
      </c>
      <c r="F61">
        <v>518</v>
      </c>
      <c r="G61">
        <v>14</v>
      </c>
      <c r="H61">
        <v>267.60000000000002</v>
      </c>
      <c r="I61">
        <v>23</v>
      </c>
      <c r="J61">
        <v>127.9</v>
      </c>
      <c r="K61">
        <v>28</v>
      </c>
      <c r="L61">
        <f>AVERAGE(B61,D61,F61)</f>
        <v>391.9666666666667</v>
      </c>
      <c r="M61">
        <v>12</v>
      </c>
    </row>
    <row r="62" spans="1:13" x14ac:dyDescent="0.25">
      <c r="A62" s="49"/>
    </row>
    <row r="63" spans="1:13" ht="15" x14ac:dyDescent="0.25">
      <c r="A63" s="271" t="s">
        <v>825</v>
      </c>
      <c r="B63">
        <v>85.4</v>
      </c>
      <c r="C63">
        <v>28</v>
      </c>
      <c r="D63">
        <v>383</v>
      </c>
      <c r="E63">
        <v>14</v>
      </c>
      <c r="F63">
        <v>396.5</v>
      </c>
      <c r="G63">
        <v>17</v>
      </c>
      <c r="H63">
        <v>281.60000000000002</v>
      </c>
      <c r="I63">
        <v>20</v>
      </c>
      <c r="J63">
        <v>300.8</v>
      </c>
      <c r="K63">
        <v>17</v>
      </c>
      <c r="L63">
        <f>AVERAGE(B63,D63,F63)</f>
        <v>288.3</v>
      </c>
    </row>
    <row r="64" spans="1:13" x14ac:dyDescent="0.25">
      <c r="A64" s="49"/>
    </row>
    <row r="65" spans="1:15" ht="15" x14ac:dyDescent="0.25">
      <c r="A65" s="271" t="s">
        <v>841</v>
      </c>
      <c r="B65">
        <v>66.7</v>
      </c>
      <c r="C65">
        <v>29</v>
      </c>
      <c r="D65">
        <v>78.900000000000006</v>
      </c>
      <c r="E65">
        <v>31</v>
      </c>
      <c r="F65">
        <v>50.9</v>
      </c>
      <c r="G65">
        <v>38</v>
      </c>
      <c r="H65">
        <v>102.7</v>
      </c>
      <c r="I65">
        <v>36</v>
      </c>
      <c r="J65">
        <v>19</v>
      </c>
      <c r="K65">
        <v>50</v>
      </c>
    </row>
    <row r="66" spans="1:15" x14ac:dyDescent="0.25">
      <c r="A66" s="49"/>
    </row>
    <row r="67" spans="1:15" ht="15" x14ac:dyDescent="0.25">
      <c r="A67" s="271" t="s">
        <v>850</v>
      </c>
      <c r="B67">
        <v>44.4</v>
      </c>
      <c r="C67">
        <v>30</v>
      </c>
      <c r="D67">
        <v>38.200000000000003</v>
      </c>
      <c r="E67">
        <v>36</v>
      </c>
      <c r="F67">
        <v>31.9</v>
      </c>
      <c r="G67">
        <v>45</v>
      </c>
      <c r="H67">
        <v>39.9</v>
      </c>
      <c r="I67">
        <v>49</v>
      </c>
      <c r="J67">
        <v>39.700000000000003</v>
      </c>
      <c r="K67">
        <v>44</v>
      </c>
    </row>
    <row r="68" spans="1:15" x14ac:dyDescent="0.25">
      <c r="A68" s="49"/>
    </row>
    <row r="69" spans="1:15" ht="15" x14ac:dyDescent="0.25">
      <c r="A69" s="271" t="s">
        <v>862</v>
      </c>
      <c r="B69">
        <v>44</v>
      </c>
      <c r="C69">
        <v>31</v>
      </c>
      <c r="D69">
        <v>14.4</v>
      </c>
      <c r="E69">
        <v>45</v>
      </c>
      <c r="F69">
        <v>38.799999999999997</v>
      </c>
      <c r="G69">
        <v>41</v>
      </c>
      <c r="H69">
        <v>34</v>
      </c>
      <c r="I69">
        <v>52</v>
      </c>
      <c r="J69">
        <v>69.2</v>
      </c>
      <c r="K69">
        <v>38</v>
      </c>
    </row>
    <row r="70" spans="1:15" x14ac:dyDescent="0.25">
      <c r="A70" s="49"/>
    </row>
    <row r="71" spans="1:15" ht="15" x14ac:dyDescent="0.25">
      <c r="A71" s="271" t="s">
        <v>848</v>
      </c>
      <c r="B71">
        <v>43.1</v>
      </c>
      <c r="C71">
        <v>32</v>
      </c>
      <c r="D71">
        <v>84.1</v>
      </c>
      <c r="E71">
        <v>30</v>
      </c>
      <c r="F71">
        <v>62.7</v>
      </c>
      <c r="G71">
        <v>36</v>
      </c>
      <c r="H71">
        <v>90.9</v>
      </c>
      <c r="I71">
        <v>37</v>
      </c>
      <c r="J71">
        <v>68.8</v>
      </c>
      <c r="K71">
        <v>39</v>
      </c>
    </row>
    <row r="72" spans="1:15" x14ac:dyDescent="0.25">
      <c r="A72" s="49"/>
    </row>
    <row r="73" spans="1:15" ht="15" x14ac:dyDescent="0.25">
      <c r="A73" s="271" t="s">
        <v>826</v>
      </c>
      <c r="B73">
        <v>33.9</v>
      </c>
      <c r="C73">
        <v>33</v>
      </c>
      <c r="D73">
        <v>145</v>
      </c>
      <c r="E73">
        <v>27</v>
      </c>
      <c r="F73">
        <v>472.4</v>
      </c>
      <c r="G73">
        <v>15</v>
      </c>
      <c r="H73">
        <v>262.2</v>
      </c>
      <c r="I73">
        <v>24</v>
      </c>
      <c r="J73">
        <v>625.5</v>
      </c>
      <c r="K73">
        <v>11</v>
      </c>
      <c r="O73">
        <v>9</v>
      </c>
    </row>
    <row r="74" spans="1:15" x14ac:dyDescent="0.25">
      <c r="A74" s="49"/>
    </row>
    <row r="75" spans="1:15" ht="15" x14ac:dyDescent="0.25">
      <c r="A75" s="271" t="s">
        <v>860</v>
      </c>
      <c r="B75">
        <v>32.799999999999997</v>
      </c>
      <c r="C75">
        <v>34</v>
      </c>
      <c r="D75">
        <v>22.1</v>
      </c>
      <c r="E75">
        <v>40</v>
      </c>
      <c r="F75">
        <v>34.1</v>
      </c>
      <c r="G75">
        <v>42</v>
      </c>
      <c r="H75">
        <v>37.700000000000003</v>
      </c>
      <c r="I75">
        <v>50</v>
      </c>
      <c r="J75">
        <v>33.1</v>
      </c>
      <c r="K75">
        <v>45</v>
      </c>
    </row>
    <row r="76" spans="1:15" x14ac:dyDescent="0.25">
      <c r="A76" s="49"/>
    </row>
    <row r="77" spans="1:15" ht="15" x14ac:dyDescent="0.25">
      <c r="A77" s="271" t="s">
        <v>867</v>
      </c>
      <c r="B77">
        <v>29</v>
      </c>
      <c r="C77">
        <v>35</v>
      </c>
      <c r="D77">
        <v>0</v>
      </c>
      <c r="E77">
        <v>0</v>
      </c>
      <c r="F77">
        <v>18.600000000000001</v>
      </c>
      <c r="G77">
        <v>50</v>
      </c>
      <c r="H77">
        <v>53.5</v>
      </c>
      <c r="I77">
        <v>44</v>
      </c>
      <c r="J77">
        <v>73</v>
      </c>
      <c r="K77">
        <v>37</v>
      </c>
    </row>
    <row r="78" spans="1:15" x14ac:dyDescent="0.25">
      <c r="A78" s="49"/>
    </row>
    <row r="79" spans="1:15" ht="15" x14ac:dyDescent="0.25">
      <c r="A79" s="271" t="s">
        <v>871</v>
      </c>
      <c r="B79">
        <v>23</v>
      </c>
      <c r="C79">
        <v>36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</row>
    <row r="80" spans="1:15" x14ac:dyDescent="0.25">
      <c r="A80" s="49"/>
    </row>
    <row r="81" spans="1:11" ht="15" x14ac:dyDescent="0.25">
      <c r="A81" s="271" t="s">
        <v>852</v>
      </c>
      <c r="B81">
        <v>19.3</v>
      </c>
      <c r="C81">
        <v>37</v>
      </c>
      <c r="D81">
        <v>34.9</v>
      </c>
      <c r="E81">
        <v>37</v>
      </c>
      <c r="F81">
        <v>80.3</v>
      </c>
      <c r="G81">
        <v>35</v>
      </c>
      <c r="H81">
        <v>152.4</v>
      </c>
      <c r="I81">
        <v>29</v>
      </c>
      <c r="J81">
        <v>121.3</v>
      </c>
      <c r="K81">
        <v>32</v>
      </c>
    </row>
    <row r="82" spans="1:11" x14ac:dyDescent="0.25">
      <c r="A82" s="49"/>
    </row>
    <row r="83" spans="1:11" ht="15" x14ac:dyDescent="0.25">
      <c r="A83" s="271" t="s">
        <v>846</v>
      </c>
      <c r="B83">
        <v>19.2</v>
      </c>
      <c r="C83">
        <v>38</v>
      </c>
      <c r="D83">
        <v>30.5</v>
      </c>
      <c r="E83">
        <v>39</v>
      </c>
      <c r="F83">
        <v>6.4</v>
      </c>
      <c r="G83">
        <v>56</v>
      </c>
      <c r="H83">
        <v>21.8</v>
      </c>
      <c r="I83">
        <v>54</v>
      </c>
      <c r="J83">
        <v>62.2</v>
      </c>
      <c r="K83">
        <v>41</v>
      </c>
    </row>
    <row r="84" spans="1:11" x14ac:dyDescent="0.25">
      <c r="A84" s="49"/>
    </row>
    <row r="85" spans="1:11" ht="15" x14ac:dyDescent="0.25">
      <c r="A85" s="271" t="s">
        <v>870</v>
      </c>
      <c r="B85">
        <v>16.5</v>
      </c>
      <c r="C85">
        <v>39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</row>
    <row r="86" spans="1:11" x14ac:dyDescent="0.25">
      <c r="A86" s="49"/>
    </row>
    <row r="87" spans="1:11" ht="15" x14ac:dyDescent="0.25">
      <c r="A87" s="271" t="s">
        <v>854</v>
      </c>
      <c r="B87">
        <v>13.7</v>
      </c>
      <c r="C87">
        <v>40</v>
      </c>
      <c r="D87">
        <v>16.8</v>
      </c>
      <c r="E87">
        <v>44</v>
      </c>
      <c r="F87">
        <v>15.3</v>
      </c>
      <c r="G87">
        <v>52</v>
      </c>
      <c r="H87">
        <v>16</v>
      </c>
      <c r="I87">
        <v>58</v>
      </c>
      <c r="J87">
        <v>14.5</v>
      </c>
      <c r="K87">
        <v>54</v>
      </c>
    </row>
    <row r="88" spans="1:11" x14ac:dyDescent="0.25">
      <c r="A88" s="49"/>
    </row>
    <row r="89" spans="1:11" ht="15" x14ac:dyDescent="0.25">
      <c r="A89" s="271" t="s">
        <v>856</v>
      </c>
      <c r="B89">
        <v>13.4</v>
      </c>
      <c r="C89">
        <v>41</v>
      </c>
      <c r="D89">
        <v>14.2</v>
      </c>
      <c r="E89">
        <v>46</v>
      </c>
      <c r="F89">
        <v>12.9</v>
      </c>
      <c r="G89">
        <v>54</v>
      </c>
      <c r="H89">
        <v>19.8</v>
      </c>
      <c r="I89">
        <v>57</v>
      </c>
      <c r="J89">
        <v>15.3</v>
      </c>
      <c r="K89">
        <v>53</v>
      </c>
    </row>
    <row r="90" spans="1:11" x14ac:dyDescent="0.25">
      <c r="A90" s="49"/>
    </row>
    <row r="91" spans="1:11" ht="15" x14ac:dyDescent="0.25">
      <c r="A91" s="271" t="s">
        <v>858</v>
      </c>
      <c r="B91">
        <v>13.2</v>
      </c>
      <c r="C91">
        <v>42</v>
      </c>
      <c r="D91">
        <v>0</v>
      </c>
      <c r="E91">
        <v>0</v>
      </c>
      <c r="F91">
        <v>11.2</v>
      </c>
      <c r="G91">
        <v>55</v>
      </c>
      <c r="H91">
        <v>158.5</v>
      </c>
      <c r="I91">
        <v>28</v>
      </c>
      <c r="J91">
        <v>7.7</v>
      </c>
      <c r="K91">
        <v>55</v>
      </c>
    </row>
    <row r="92" spans="1:11" x14ac:dyDescent="0.25">
      <c r="A92" s="49"/>
    </row>
    <row r="93" spans="1:11" ht="15" x14ac:dyDescent="0.25">
      <c r="A93" s="271" t="s">
        <v>847</v>
      </c>
      <c r="B93">
        <v>10.5</v>
      </c>
      <c r="C93">
        <v>43</v>
      </c>
      <c r="D93">
        <v>103</v>
      </c>
      <c r="E93">
        <v>29</v>
      </c>
      <c r="F93">
        <v>90.8</v>
      </c>
      <c r="G93">
        <v>34</v>
      </c>
      <c r="H93">
        <v>65.5</v>
      </c>
      <c r="I93">
        <v>39</v>
      </c>
      <c r="J93">
        <v>29.3</v>
      </c>
      <c r="K93">
        <v>46</v>
      </c>
    </row>
    <row r="94" spans="1:11" x14ac:dyDescent="0.25">
      <c r="A94" s="49"/>
    </row>
    <row r="95" spans="1:11" ht="15" x14ac:dyDescent="0.25">
      <c r="A95" s="271" t="s">
        <v>853</v>
      </c>
      <c r="B95">
        <v>9.5</v>
      </c>
      <c r="C95">
        <v>44</v>
      </c>
      <c r="D95">
        <v>19.3</v>
      </c>
      <c r="E95">
        <v>43</v>
      </c>
      <c r="F95">
        <v>40.6</v>
      </c>
      <c r="G95">
        <v>40</v>
      </c>
      <c r="H95">
        <v>21.3</v>
      </c>
      <c r="I95">
        <v>55</v>
      </c>
      <c r="J95">
        <v>0</v>
      </c>
      <c r="K95">
        <v>0</v>
      </c>
    </row>
    <row r="96" spans="1:11" x14ac:dyDescent="0.25">
      <c r="A96" s="49"/>
    </row>
    <row r="97" spans="1:11" ht="15" x14ac:dyDescent="0.25">
      <c r="A97" s="271" t="s">
        <v>872</v>
      </c>
      <c r="B97">
        <v>3.7</v>
      </c>
      <c r="C97">
        <v>45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</row>
    <row r="98" spans="1:11" x14ac:dyDescent="0.25">
      <c r="A98" s="49"/>
    </row>
    <row r="99" spans="1:11" ht="15" x14ac:dyDescent="0.25">
      <c r="A99" s="271" t="s">
        <v>861</v>
      </c>
      <c r="B99">
        <v>2.7</v>
      </c>
      <c r="C99">
        <v>46</v>
      </c>
      <c r="D99">
        <v>2.5</v>
      </c>
      <c r="E99">
        <v>49</v>
      </c>
      <c r="F99">
        <v>5</v>
      </c>
      <c r="G99">
        <v>57</v>
      </c>
      <c r="H99">
        <v>4.0999999999999996</v>
      </c>
      <c r="I99">
        <v>64</v>
      </c>
      <c r="J99">
        <v>5.6</v>
      </c>
      <c r="K99">
        <v>56</v>
      </c>
    </row>
    <row r="100" spans="1:11" x14ac:dyDescent="0.25">
      <c r="A100" s="49"/>
    </row>
    <row r="101" spans="1:11" ht="15" x14ac:dyDescent="0.25">
      <c r="A101" s="271" t="s">
        <v>873</v>
      </c>
      <c r="B101">
        <v>2.2999999999999998</v>
      </c>
      <c r="C101">
        <v>47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</row>
    <row r="102" spans="1:11" x14ac:dyDescent="0.25">
      <c r="A102" s="49"/>
    </row>
    <row r="103" spans="1:11" ht="15" x14ac:dyDescent="0.25">
      <c r="A103" s="271" t="s">
        <v>834</v>
      </c>
      <c r="B103">
        <v>0</v>
      </c>
      <c r="C103">
        <v>0</v>
      </c>
      <c r="D103">
        <v>347</v>
      </c>
      <c r="E103">
        <v>16</v>
      </c>
      <c r="F103">
        <v>332.3</v>
      </c>
      <c r="G103">
        <v>19</v>
      </c>
      <c r="H103">
        <v>444.7</v>
      </c>
      <c r="I103">
        <v>13</v>
      </c>
      <c r="J103">
        <v>262.89999999999998</v>
      </c>
      <c r="K103">
        <v>21</v>
      </c>
    </row>
    <row r="104" spans="1:11" x14ac:dyDescent="0.25">
      <c r="A104" s="49"/>
    </row>
    <row r="105" spans="1:11" ht="15" x14ac:dyDescent="0.25">
      <c r="A105" s="271" t="s">
        <v>835</v>
      </c>
      <c r="B105">
        <v>0</v>
      </c>
      <c r="C105">
        <v>0</v>
      </c>
      <c r="D105">
        <v>225.8</v>
      </c>
      <c r="E105">
        <v>21</v>
      </c>
      <c r="F105">
        <v>380.6</v>
      </c>
      <c r="G105">
        <v>18</v>
      </c>
      <c r="H105">
        <v>400.1</v>
      </c>
      <c r="I105">
        <v>15</v>
      </c>
      <c r="J105">
        <v>105.1</v>
      </c>
      <c r="K105">
        <v>35</v>
      </c>
    </row>
    <row r="106" spans="1:11" x14ac:dyDescent="0.25">
      <c r="A106" s="49"/>
    </row>
    <row r="107" spans="1:11" ht="15" x14ac:dyDescent="0.25">
      <c r="A107" s="271" t="s">
        <v>855</v>
      </c>
      <c r="B107">
        <v>0</v>
      </c>
      <c r="C107">
        <v>0</v>
      </c>
      <c r="D107">
        <v>118.5</v>
      </c>
      <c r="E107">
        <v>28</v>
      </c>
      <c r="F107">
        <v>134.80000000000001</v>
      </c>
      <c r="G107">
        <v>29</v>
      </c>
      <c r="H107">
        <v>135.19999999999999</v>
      </c>
      <c r="I107">
        <v>31</v>
      </c>
      <c r="J107">
        <v>68.599999999999994</v>
      </c>
      <c r="K107">
        <v>40</v>
      </c>
    </row>
    <row r="108" spans="1:11" x14ac:dyDescent="0.25">
      <c r="A108" s="49"/>
    </row>
    <row r="109" spans="1:11" ht="15" x14ac:dyDescent="0.25">
      <c r="A109" s="271" t="s">
        <v>868</v>
      </c>
      <c r="B109">
        <v>0</v>
      </c>
      <c r="C109">
        <v>0</v>
      </c>
      <c r="D109">
        <v>57.6</v>
      </c>
      <c r="E109">
        <v>35</v>
      </c>
      <c r="F109">
        <v>4.5</v>
      </c>
      <c r="G109">
        <v>58</v>
      </c>
      <c r="H109">
        <v>34.5</v>
      </c>
      <c r="I109">
        <v>51</v>
      </c>
      <c r="J109">
        <v>0</v>
      </c>
      <c r="K109">
        <v>0</v>
      </c>
    </row>
    <row r="110" spans="1:11" x14ac:dyDescent="0.25">
      <c r="A110" s="49"/>
    </row>
    <row r="111" spans="1:11" ht="15" x14ac:dyDescent="0.25">
      <c r="A111" s="271" t="s">
        <v>874</v>
      </c>
      <c r="B111">
        <v>0</v>
      </c>
      <c r="C111">
        <v>0</v>
      </c>
      <c r="D111">
        <v>34</v>
      </c>
      <c r="E111">
        <v>38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</row>
    <row r="112" spans="1:11" x14ac:dyDescent="0.25">
      <c r="A112" s="49"/>
    </row>
    <row r="113" spans="1:12" ht="15" x14ac:dyDescent="0.25">
      <c r="A113" s="271" t="s">
        <v>866</v>
      </c>
      <c r="B113">
        <v>0</v>
      </c>
      <c r="C113">
        <v>0</v>
      </c>
      <c r="D113">
        <v>19.399999999999999</v>
      </c>
      <c r="E113">
        <v>42</v>
      </c>
      <c r="F113">
        <v>42.1</v>
      </c>
      <c r="G113">
        <v>39</v>
      </c>
      <c r="H113">
        <v>0</v>
      </c>
      <c r="I113">
        <v>0</v>
      </c>
      <c r="J113">
        <v>0</v>
      </c>
      <c r="K113">
        <v>0</v>
      </c>
    </row>
    <row r="114" spans="1:12" x14ac:dyDescent="0.25">
      <c r="A114" s="49"/>
    </row>
    <row r="115" spans="1:12" ht="15" x14ac:dyDescent="0.25">
      <c r="A115" s="271" t="s">
        <v>875</v>
      </c>
      <c r="B115">
        <v>0</v>
      </c>
      <c r="C115">
        <v>0</v>
      </c>
      <c r="D115">
        <v>8.8000000000000007</v>
      </c>
      <c r="E115">
        <v>47</v>
      </c>
      <c r="F115">
        <v>13.2</v>
      </c>
      <c r="G115">
        <v>53</v>
      </c>
      <c r="H115">
        <v>4.0999999999999996</v>
      </c>
      <c r="I115">
        <v>65</v>
      </c>
      <c r="J115">
        <v>18.2</v>
      </c>
      <c r="K115">
        <v>51</v>
      </c>
    </row>
    <row r="116" spans="1:12" x14ac:dyDescent="0.25">
      <c r="A116" s="49"/>
    </row>
    <row r="117" spans="1:12" ht="15" x14ac:dyDescent="0.25">
      <c r="A117" s="271" t="s">
        <v>876</v>
      </c>
      <c r="B117">
        <v>0</v>
      </c>
      <c r="C117">
        <v>0</v>
      </c>
      <c r="D117">
        <v>7.7</v>
      </c>
      <c r="E117">
        <v>48</v>
      </c>
      <c r="F117">
        <v>22.7</v>
      </c>
      <c r="G117">
        <v>47</v>
      </c>
      <c r="H117">
        <v>40.700000000000003</v>
      </c>
      <c r="I117">
        <v>48</v>
      </c>
      <c r="J117">
        <v>20.6</v>
      </c>
      <c r="K117">
        <v>48</v>
      </c>
    </row>
    <row r="118" spans="1:12" x14ac:dyDescent="0.25">
      <c r="A118" s="49"/>
    </row>
    <row r="119" spans="1:12" ht="15" x14ac:dyDescent="0.25">
      <c r="A119" s="271" t="s">
        <v>877</v>
      </c>
      <c r="B119">
        <v>0</v>
      </c>
      <c r="C119">
        <v>0</v>
      </c>
      <c r="D119">
        <v>0.6</v>
      </c>
      <c r="E119">
        <v>50</v>
      </c>
      <c r="F119">
        <v>0.1</v>
      </c>
      <c r="G119">
        <v>61</v>
      </c>
      <c r="H119">
        <v>0</v>
      </c>
      <c r="I119">
        <v>0</v>
      </c>
      <c r="J119">
        <v>0</v>
      </c>
      <c r="K119">
        <v>0</v>
      </c>
    </row>
    <row r="120" spans="1:12" x14ac:dyDescent="0.25">
      <c r="A120" s="49"/>
    </row>
    <row r="121" spans="1:12" ht="15" x14ac:dyDescent="0.25">
      <c r="A121" s="271" t="s">
        <v>865</v>
      </c>
      <c r="B121">
        <v>0</v>
      </c>
      <c r="C121">
        <v>0</v>
      </c>
      <c r="D121">
        <v>0</v>
      </c>
      <c r="E121">
        <v>0</v>
      </c>
      <c r="F121">
        <v>262.2</v>
      </c>
      <c r="G121">
        <v>25</v>
      </c>
      <c r="H121">
        <v>573.79999999999995</v>
      </c>
      <c r="I121">
        <v>10</v>
      </c>
      <c r="J121">
        <v>671</v>
      </c>
      <c r="K121">
        <v>10</v>
      </c>
      <c r="L121">
        <f>AVERAGE(B121,D121,F121)</f>
        <v>87.399999999999991</v>
      </c>
    </row>
    <row r="122" spans="1:12" x14ac:dyDescent="0.25">
      <c r="A122" s="49"/>
    </row>
    <row r="123" spans="1:12" ht="15" x14ac:dyDescent="0.25">
      <c r="A123" s="271" t="s">
        <v>842</v>
      </c>
      <c r="B123">
        <v>0</v>
      </c>
      <c r="C123">
        <v>0</v>
      </c>
      <c r="D123">
        <v>0</v>
      </c>
      <c r="E123">
        <v>0</v>
      </c>
      <c r="F123">
        <v>101.2</v>
      </c>
      <c r="G123">
        <v>31</v>
      </c>
      <c r="H123">
        <v>820.9</v>
      </c>
      <c r="I123">
        <v>8</v>
      </c>
      <c r="J123">
        <v>115.2</v>
      </c>
      <c r="K123">
        <v>33</v>
      </c>
      <c r="L123">
        <f>AVERAGE(B123,D123,F123)</f>
        <v>33.733333333333334</v>
      </c>
    </row>
    <row r="124" spans="1:12" x14ac:dyDescent="0.25">
      <c r="A124" s="49"/>
    </row>
    <row r="125" spans="1:12" ht="15" x14ac:dyDescent="0.25">
      <c r="A125" s="271" t="s">
        <v>878</v>
      </c>
      <c r="B125">
        <v>0</v>
      </c>
      <c r="C125">
        <v>0</v>
      </c>
      <c r="D125">
        <v>0</v>
      </c>
      <c r="E125">
        <v>0</v>
      </c>
      <c r="F125">
        <v>53.3</v>
      </c>
      <c r="G125">
        <v>37</v>
      </c>
      <c r="H125">
        <v>64.5</v>
      </c>
      <c r="I125">
        <v>41</v>
      </c>
      <c r="J125">
        <v>0</v>
      </c>
      <c r="K125">
        <v>0</v>
      </c>
    </row>
    <row r="126" spans="1:12" x14ac:dyDescent="0.25">
      <c r="A126" s="49"/>
    </row>
    <row r="127" spans="1:12" ht="15" x14ac:dyDescent="0.25">
      <c r="A127" s="271" t="s">
        <v>851</v>
      </c>
      <c r="B127">
        <v>0</v>
      </c>
      <c r="C127">
        <v>0</v>
      </c>
      <c r="D127">
        <v>0</v>
      </c>
      <c r="E127">
        <v>0</v>
      </c>
      <c r="F127">
        <v>32.200000000000003</v>
      </c>
      <c r="G127">
        <v>43</v>
      </c>
      <c r="H127">
        <v>0</v>
      </c>
      <c r="I127">
        <v>0</v>
      </c>
      <c r="J127">
        <v>359.5</v>
      </c>
      <c r="K127">
        <v>15</v>
      </c>
    </row>
    <row r="128" spans="1:12" x14ac:dyDescent="0.25">
      <c r="A128" s="49"/>
    </row>
    <row r="129" spans="1:11" ht="15" x14ac:dyDescent="0.25">
      <c r="A129" s="271" t="s">
        <v>879</v>
      </c>
      <c r="B129">
        <v>0</v>
      </c>
      <c r="C129">
        <v>0</v>
      </c>
      <c r="D129">
        <v>0</v>
      </c>
      <c r="E129">
        <v>0</v>
      </c>
      <c r="F129">
        <v>32</v>
      </c>
      <c r="G129">
        <v>44</v>
      </c>
      <c r="H129">
        <v>0</v>
      </c>
      <c r="I129">
        <v>0</v>
      </c>
      <c r="J129">
        <v>0</v>
      </c>
      <c r="K129">
        <v>0</v>
      </c>
    </row>
    <row r="130" spans="1:11" x14ac:dyDescent="0.25">
      <c r="A130" s="49"/>
    </row>
    <row r="131" spans="1:11" ht="15" x14ac:dyDescent="0.25">
      <c r="A131" s="271" t="s">
        <v>857</v>
      </c>
      <c r="B131">
        <v>0</v>
      </c>
      <c r="C131">
        <v>0</v>
      </c>
      <c r="D131">
        <v>0</v>
      </c>
      <c r="E131">
        <v>0</v>
      </c>
      <c r="F131">
        <v>25.3</v>
      </c>
      <c r="G131">
        <v>46</v>
      </c>
      <c r="H131">
        <v>130</v>
      </c>
      <c r="I131">
        <v>33</v>
      </c>
      <c r="J131">
        <v>125.1</v>
      </c>
      <c r="K131">
        <v>30</v>
      </c>
    </row>
    <row r="132" spans="1:11" x14ac:dyDescent="0.25">
      <c r="A132" s="49"/>
    </row>
    <row r="133" spans="1:11" ht="15" x14ac:dyDescent="0.25">
      <c r="A133" s="271" t="s">
        <v>880</v>
      </c>
      <c r="B133">
        <v>0</v>
      </c>
      <c r="C133">
        <v>0</v>
      </c>
      <c r="D133">
        <v>0</v>
      </c>
      <c r="E133">
        <v>0</v>
      </c>
      <c r="F133">
        <v>20.8</v>
      </c>
      <c r="G133">
        <v>48</v>
      </c>
      <c r="H133">
        <v>0</v>
      </c>
      <c r="I133">
        <v>0</v>
      </c>
      <c r="J133">
        <v>0</v>
      </c>
      <c r="K133">
        <v>0</v>
      </c>
    </row>
    <row r="134" spans="1:11" x14ac:dyDescent="0.25">
      <c r="A134" s="49"/>
    </row>
    <row r="135" spans="1:11" ht="15" x14ac:dyDescent="0.25">
      <c r="A135" s="271" t="s">
        <v>881</v>
      </c>
      <c r="B135">
        <v>0</v>
      </c>
      <c r="C135">
        <v>0</v>
      </c>
      <c r="D135">
        <v>0</v>
      </c>
      <c r="E135">
        <v>0</v>
      </c>
      <c r="F135">
        <v>19.7</v>
      </c>
      <c r="G135">
        <v>49</v>
      </c>
      <c r="H135">
        <v>0</v>
      </c>
      <c r="I135">
        <v>0</v>
      </c>
      <c r="J135">
        <v>0</v>
      </c>
      <c r="K135">
        <v>0</v>
      </c>
    </row>
    <row r="136" spans="1:11" x14ac:dyDescent="0.25">
      <c r="A136" s="49"/>
    </row>
    <row r="137" spans="1:11" ht="15" x14ac:dyDescent="0.25">
      <c r="A137" s="271" t="s">
        <v>882</v>
      </c>
      <c r="B137">
        <v>0</v>
      </c>
      <c r="C137">
        <v>0</v>
      </c>
      <c r="D137">
        <v>0</v>
      </c>
      <c r="E137">
        <v>0</v>
      </c>
      <c r="F137">
        <v>1.3</v>
      </c>
      <c r="G137">
        <v>59</v>
      </c>
      <c r="H137">
        <v>0</v>
      </c>
      <c r="I137">
        <v>0</v>
      </c>
      <c r="J137">
        <v>0</v>
      </c>
      <c r="K137">
        <v>0</v>
      </c>
    </row>
    <row r="138" spans="1:11" x14ac:dyDescent="0.25">
      <c r="A138" s="49"/>
    </row>
    <row r="139" spans="1:11" ht="15" x14ac:dyDescent="0.25">
      <c r="A139" s="271" t="s">
        <v>883</v>
      </c>
      <c r="B139">
        <v>0</v>
      </c>
      <c r="C139">
        <v>0</v>
      </c>
      <c r="D139">
        <v>0</v>
      </c>
      <c r="E139">
        <v>0</v>
      </c>
      <c r="F139">
        <v>0.3</v>
      </c>
      <c r="G139">
        <v>60</v>
      </c>
      <c r="H139">
        <v>112.2</v>
      </c>
      <c r="I139">
        <v>35</v>
      </c>
      <c r="J139">
        <v>73.900000000000006</v>
      </c>
      <c r="K139">
        <v>36</v>
      </c>
    </row>
    <row r="140" spans="1:11" x14ac:dyDescent="0.25">
      <c r="A140" s="49"/>
    </row>
    <row r="141" spans="1:11" ht="15" x14ac:dyDescent="0.25">
      <c r="A141" s="271" t="s">
        <v>901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64.7</v>
      </c>
      <c r="I141">
        <v>40</v>
      </c>
      <c r="J141">
        <v>41.1</v>
      </c>
      <c r="K141">
        <v>43</v>
      </c>
    </row>
    <row r="142" spans="1:11" x14ac:dyDescent="0.25">
      <c r="A142" s="49"/>
    </row>
    <row r="143" spans="1:11" ht="15" x14ac:dyDescent="0.25">
      <c r="A143" s="271" t="s">
        <v>902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59.9</v>
      </c>
      <c r="I143">
        <v>42</v>
      </c>
      <c r="J143">
        <v>0</v>
      </c>
      <c r="K143">
        <v>0</v>
      </c>
    </row>
    <row r="144" spans="1:11" x14ac:dyDescent="0.25">
      <c r="A144" s="49"/>
    </row>
    <row r="145" spans="1:11" ht="15" x14ac:dyDescent="0.25">
      <c r="A145" s="271" t="s">
        <v>903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55</v>
      </c>
      <c r="I145">
        <v>43</v>
      </c>
      <c r="J145">
        <v>0</v>
      </c>
      <c r="K145">
        <v>0</v>
      </c>
    </row>
    <row r="146" spans="1:11" x14ac:dyDescent="0.25">
      <c r="A146" s="49"/>
    </row>
    <row r="147" spans="1:11" ht="15" x14ac:dyDescent="0.25">
      <c r="A147" s="271" t="s">
        <v>904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53.1</v>
      </c>
      <c r="I147">
        <v>45</v>
      </c>
      <c r="J147">
        <v>0</v>
      </c>
      <c r="K147">
        <v>0</v>
      </c>
    </row>
    <row r="148" spans="1:11" x14ac:dyDescent="0.25">
      <c r="A148" s="49"/>
    </row>
    <row r="149" spans="1:11" ht="15" x14ac:dyDescent="0.25">
      <c r="A149" s="271" t="s">
        <v>905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51.2</v>
      </c>
      <c r="I149">
        <v>46</v>
      </c>
      <c r="J149">
        <v>20</v>
      </c>
      <c r="K149">
        <v>49</v>
      </c>
    </row>
    <row r="150" spans="1:11" x14ac:dyDescent="0.25">
      <c r="A150" s="49"/>
    </row>
    <row r="151" spans="1:11" ht="15" x14ac:dyDescent="0.25">
      <c r="A151" s="271" t="s">
        <v>906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22.6</v>
      </c>
      <c r="I151">
        <v>53</v>
      </c>
      <c r="J151">
        <v>0</v>
      </c>
      <c r="K151">
        <v>0</v>
      </c>
    </row>
    <row r="152" spans="1:11" x14ac:dyDescent="0.25">
      <c r="A152" s="49"/>
    </row>
    <row r="153" spans="1:11" ht="15" x14ac:dyDescent="0.25">
      <c r="A153" s="271" t="s">
        <v>907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21.2</v>
      </c>
      <c r="I153">
        <v>56</v>
      </c>
      <c r="J153">
        <v>0</v>
      </c>
      <c r="K153">
        <v>0</v>
      </c>
    </row>
    <row r="154" spans="1:11" x14ac:dyDescent="0.25">
      <c r="A154" s="49"/>
    </row>
    <row r="155" spans="1:11" ht="15" x14ac:dyDescent="0.25">
      <c r="A155" s="271" t="s">
        <v>908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13.8</v>
      </c>
      <c r="I155">
        <v>59</v>
      </c>
      <c r="J155">
        <v>27.5</v>
      </c>
      <c r="K155">
        <v>47</v>
      </c>
    </row>
    <row r="156" spans="1:11" x14ac:dyDescent="0.25">
      <c r="A156" s="49"/>
    </row>
    <row r="157" spans="1:11" ht="15" x14ac:dyDescent="0.25">
      <c r="A157" s="271" t="s">
        <v>909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11</v>
      </c>
      <c r="I157">
        <v>61</v>
      </c>
      <c r="J157">
        <v>0</v>
      </c>
      <c r="K157">
        <v>0</v>
      </c>
    </row>
    <row r="158" spans="1:11" x14ac:dyDescent="0.25">
      <c r="A158" s="49"/>
    </row>
    <row r="159" spans="1:11" ht="15" x14ac:dyDescent="0.25">
      <c r="A159" s="271" t="s">
        <v>910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5.5</v>
      </c>
      <c r="I159">
        <v>62</v>
      </c>
      <c r="J159">
        <v>0</v>
      </c>
      <c r="K159">
        <v>0</v>
      </c>
    </row>
    <row r="160" spans="1:11" x14ac:dyDescent="0.25">
      <c r="A160" s="49"/>
    </row>
    <row r="161" spans="1:12" ht="15" x14ac:dyDescent="0.25">
      <c r="A161" s="271" t="s">
        <v>863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4.4000000000000004</v>
      </c>
      <c r="I161">
        <v>63</v>
      </c>
      <c r="J161">
        <v>0</v>
      </c>
      <c r="K161">
        <v>0</v>
      </c>
    </row>
    <row r="162" spans="1:12" x14ac:dyDescent="0.25">
      <c r="A162" s="49"/>
    </row>
    <row r="163" spans="1:12" ht="15" x14ac:dyDescent="0.25">
      <c r="A163" s="271" t="s">
        <v>911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2.2000000000000002</v>
      </c>
      <c r="I163">
        <v>66</v>
      </c>
      <c r="J163">
        <v>0</v>
      </c>
      <c r="K163">
        <v>0</v>
      </c>
    </row>
    <row r="164" spans="1:12" x14ac:dyDescent="0.25">
      <c r="A164" s="49"/>
    </row>
    <row r="165" spans="1:12" ht="15" x14ac:dyDescent="0.25">
      <c r="A165" s="271" t="s">
        <v>912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2</v>
      </c>
      <c r="I165">
        <v>67</v>
      </c>
      <c r="J165">
        <v>0</v>
      </c>
      <c r="K165">
        <v>0</v>
      </c>
    </row>
    <row r="166" spans="1:12" x14ac:dyDescent="0.25">
      <c r="A166" s="49"/>
    </row>
    <row r="167" spans="1:12" ht="15" x14ac:dyDescent="0.25">
      <c r="A167" s="271" t="s">
        <v>947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48.8</v>
      </c>
      <c r="K167">
        <v>42</v>
      </c>
    </row>
    <row r="168" spans="1:12" x14ac:dyDescent="0.25">
      <c r="A168" s="49"/>
    </row>
    <row r="169" spans="1:12" ht="15" x14ac:dyDescent="0.25">
      <c r="A169" s="271" t="s">
        <v>66</v>
      </c>
      <c r="B169" t="s">
        <v>66</v>
      </c>
      <c r="C169" t="s">
        <v>491</v>
      </c>
      <c r="D169" t="s">
        <v>68</v>
      </c>
      <c r="E169" t="s">
        <v>665</v>
      </c>
      <c r="F169" t="s">
        <v>68</v>
      </c>
      <c r="G169" t="s">
        <v>665</v>
      </c>
      <c r="H169" t="s">
        <v>68</v>
      </c>
      <c r="I169" t="s">
        <v>665</v>
      </c>
      <c r="J169" t="s">
        <v>68</v>
      </c>
      <c r="K169" t="s">
        <v>665</v>
      </c>
    </row>
    <row r="170" spans="1:12" ht="15" x14ac:dyDescent="0.25">
      <c r="A170" s="271" t="s">
        <v>884</v>
      </c>
      <c r="B170">
        <v>18668.900000000001</v>
      </c>
      <c r="D170">
        <v>24806.6</v>
      </c>
      <c r="F170">
        <v>24812.2</v>
      </c>
      <c r="H170">
        <v>24231.599999999999</v>
      </c>
      <c r="J170">
        <v>22419.200000000001</v>
      </c>
      <c r="L170">
        <f>AVERAGE(B170,D170,F170)</f>
        <v>22762.566666666666</v>
      </c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129BB-ECCC-43D5-AC08-7072DCC1C387}">
  <dimension ref="A1:G83"/>
  <sheetViews>
    <sheetView topLeftCell="A30" workbookViewId="0">
      <selection activeCell="B67" sqref="B67"/>
    </sheetView>
  </sheetViews>
  <sheetFormatPr defaultRowHeight="13.2" x14ac:dyDescent="0.25"/>
  <cols>
    <col min="1" max="1" width="17.88671875" customWidth="1"/>
    <col min="2" max="2" width="14" customWidth="1"/>
    <col min="3" max="3" width="14.88671875" customWidth="1"/>
    <col min="4" max="4" width="12.6640625" customWidth="1"/>
    <col min="5" max="5" width="11.33203125" customWidth="1"/>
    <col min="6" max="6" width="11.66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1104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163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45.5</v>
      </c>
      <c r="C12">
        <v>151.5</v>
      </c>
      <c r="D12">
        <v>65.7</v>
      </c>
      <c r="E12">
        <v>164.1</v>
      </c>
      <c r="F12">
        <v>0</v>
      </c>
      <c r="G12">
        <v>0</v>
      </c>
    </row>
    <row r="13" spans="1:7" ht="15" x14ac:dyDescent="0.25">
      <c r="A13" s="173" t="s">
        <v>165</v>
      </c>
      <c r="B13">
        <v>5</v>
      </c>
      <c r="C13">
        <v>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28.5</v>
      </c>
      <c r="C14">
        <v>135.4</v>
      </c>
      <c r="D14">
        <v>56</v>
      </c>
      <c r="E14">
        <v>144.30000000000001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11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173" t="s">
        <v>73</v>
      </c>
      <c r="B16">
        <v>12</v>
      </c>
      <c r="C16">
        <v>5.0999999999999996</v>
      </c>
      <c r="D16">
        <v>0</v>
      </c>
      <c r="E16">
        <v>19.8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9.6999999999999993</v>
      </c>
      <c r="E17">
        <v>0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417.6</v>
      </c>
      <c r="C19">
        <v>373.9</v>
      </c>
      <c r="D19">
        <v>389</v>
      </c>
      <c r="E19">
        <v>410.9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174.9</v>
      </c>
      <c r="C21">
        <v>298.5</v>
      </c>
      <c r="D21">
        <v>223.8</v>
      </c>
      <c r="E21">
        <v>151.4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0</v>
      </c>
      <c r="C23">
        <v>0.7</v>
      </c>
      <c r="D23">
        <v>0</v>
      </c>
      <c r="E23">
        <v>138.6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2354.1</v>
      </c>
      <c r="C25">
        <v>1676.2</v>
      </c>
      <c r="D25">
        <v>1023.2</v>
      </c>
      <c r="E25">
        <v>1473.9</v>
      </c>
      <c r="F25">
        <v>0</v>
      </c>
      <c r="G25">
        <v>0</v>
      </c>
    </row>
    <row r="26" spans="1:7" ht="15" x14ac:dyDescent="0.25">
      <c r="A26" s="173" t="s">
        <v>167</v>
      </c>
      <c r="B26">
        <v>165</v>
      </c>
      <c r="C26">
        <v>0</v>
      </c>
      <c r="D26">
        <v>0</v>
      </c>
      <c r="E26">
        <v>0</v>
      </c>
      <c r="F26">
        <v>0</v>
      </c>
      <c r="G26">
        <v>0</v>
      </c>
    </row>
    <row r="27" spans="1:7" ht="15" x14ac:dyDescent="0.25">
      <c r="A27" s="173" t="s">
        <v>79</v>
      </c>
      <c r="B27">
        <v>0.3</v>
      </c>
      <c r="C27">
        <v>0</v>
      </c>
      <c r="D27">
        <v>0.3</v>
      </c>
      <c r="E27">
        <v>0</v>
      </c>
      <c r="F27">
        <v>0</v>
      </c>
      <c r="G27">
        <v>0</v>
      </c>
    </row>
    <row r="28" spans="1:7" ht="15" x14ac:dyDescent="0.25">
      <c r="A28" s="173" t="s">
        <v>80</v>
      </c>
      <c r="B28">
        <v>348.9</v>
      </c>
      <c r="C28">
        <v>80</v>
      </c>
      <c r="D28">
        <v>148.6</v>
      </c>
      <c r="E28">
        <v>286</v>
      </c>
      <c r="F28">
        <v>0</v>
      </c>
      <c r="G28">
        <v>0</v>
      </c>
    </row>
    <row r="29" spans="1:7" ht="15" x14ac:dyDescent="0.25">
      <c r="A29" s="173" t="s">
        <v>81</v>
      </c>
      <c r="B29">
        <v>649.4</v>
      </c>
      <c r="C29">
        <v>429.3</v>
      </c>
      <c r="D29">
        <v>205.6</v>
      </c>
      <c r="E29">
        <v>421.2</v>
      </c>
      <c r="F29">
        <v>0</v>
      </c>
      <c r="G29">
        <v>0</v>
      </c>
    </row>
    <row r="30" spans="1:7" ht="15" x14ac:dyDescent="0.25">
      <c r="A30" s="173" t="s">
        <v>82</v>
      </c>
      <c r="B30">
        <v>77</v>
      </c>
      <c r="C30">
        <v>1.5</v>
      </c>
      <c r="D30">
        <v>2.9</v>
      </c>
      <c r="E30">
        <v>44.5</v>
      </c>
      <c r="F30">
        <v>0</v>
      </c>
      <c r="G30">
        <v>0</v>
      </c>
    </row>
    <row r="31" spans="1:7" ht="15" x14ac:dyDescent="0.25">
      <c r="A31" s="173" t="s">
        <v>83</v>
      </c>
      <c r="B31">
        <v>639</v>
      </c>
      <c r="C31">
        <v>757</v>
      </c>
      <c r="D31">
        <v>509.2</v>
      </c>
      <c r="E31">
        <v>437.2</v>
      </c>
      <c r="F31">
        <v>0</v>
      </c>
      <c r="G31">
        <v>0</v>
      </c>
    </row>
    <row r="32" spans="1:7" ht="15" x14ac:dyDescent="0.25">
      <c r="A32" s="173" t="s">
        <v>84</v>
      </c>
      <c r="B32">
        <v>93.5</v>
      </c>
      <c r="C32">
        <v>28</v>
      </c>
      <c r="D32">
        <v>0</v>
      </c>
      <c r="E32">
        <v>0</v>
      </c>
      <c r="F32">
        <v>0</v>
      </c>
      <c r="G32">
        <v>0</v>
      </c>
    </row>
    <row r="33" spans="1:7" ht="15" x14ac:dyDescent="0.25">
      <c r="A33" s="173" t="s">
        <v>85</v>
      </c>
      <c r="B33">
        <v>20.5</v>
      </c>
      <c r="C33">
        <v>0</v>
      </c>
      <c r="D33">
        <v>0</v>
      </c>
      <c r="E33">
        <v>25.3</v>
      </c>
      <c r="F33">
        <v>0</v>
      </c>
      <c r="G33">
        <v>0</v>
      </c>
    </row>
    <row r="34" spans="1:7" ht="15" x14ac:dyDescent="0.25">
      <c r="A34" s="173" t="s">
        <v>86</v>
      </c>
      <c r="B34">
        <v>241.2</v>
      </c>
      <c r="C34">
        <v>123.3</v>
      </c>
      <c r="D34">
        <v>58</v>
      </c>
      <c r="E34">
        <v>172.6</v>
      </c>
      <c r="F34">
        <v>0</v>
      </c>
      <c r="G34">
        <v>0</v>
      </c>
    </row>
    <row r="35" spans="1:7" ht="15" x14ac:dyDescent="0.25">
      <c r="A35" s="173" t="s">
        <v>87</v>
      </c>
      <c r="B35">
        <v>0.5</v>
      </c>
      <c r="C35">
        <v>0.1</v>
      </c>
      <c r="D35">
        <v>27.5</v>
      </c>
      <c r="E35">
        <v>2.9</v>
      </c>
      <c r="F35">
        <v>0</v>
      </c>
      <c r="G35">
        <v>0</v>
      </c>
    </row>
    <row r="36" spans="1:7" ht="15" x14ac:dyDescent="0.25">
      <c r="A36" s="173" t="s">
        <v>88</v>
      </c>
      <c r="B36">
        <v>119</v>
      </c>
      <c r="C36">
        <v>207</v>
      </c>
      <c r="D36">
        <v>71.099999999999994</v>
      </c>
      <c r="E36">
        <v>31</v>
      </c>
      <c r="F36">
        <v>0</v>
      </c>
      <c r="G36">
        <v>0</v>
      </c>
    </row>
    <row r="37" spans="1:7" ht="15" x14ac:dyDescent="0.25">
      <c r="A37" s="173" t="s">
        <v>89</v>
      </c>
      <c r="B37">
        <v>0</v>
      </c>
      <c r="C37">
        <v>50</v>
      </c>
      <c r="D37">
        <v>0</v>
      </c>
      <c r="E37">
        <v>53.2</v>
      </c>
      <c r="F37">
        <v>0</v>
      </c>
      <c r="G37">
        <v>0</v>
      </c>
    </row>
    <row r="38" spans="1:7" ht="15" x14ac:dyDescent="0.25">
      <c r="A38" s="173" t="s">
        <v>69</v>
      </c>
    </row>
    <row r="39" spans="1:7" ht="15" x14ac:dyDescent="0.25">
      <c r="A39" s="173" t="s">
        <v>90</v>
      </c>
      <c r="B39">
        <v>173</v>
      </c>
      <c r="C39">
        <v>61</v>
      </c>
      <c r="D39">
        <v>829.9</v>
      </c>
      <c r="E39">
        <v>175.7</v>
      </c>
      <c r="F39">
        <v>0</v>
      </c>
      <c r="G39">
        <v>0</v>
      </c>
    </row>
    <row r="40" spans="1:7" ht="15" x14ac:dyDescent="0.25">
      <c r="A40" s="173" t="s">
        <v>529</v>
      </c>
      <c r="B40">
        <v>0</v>
      </c>
      <c r="C40">
        <v>0</v>
      </c>
      <c r="D40">
        <v>33</v>
      </c>
      <c r="E40">
        <v>0</v>
      </c>
      <c r="F40">
        <v>0</v>
      </c>
      <c r="G40">
        <v>0</v>
      </c>
    </row>
    <row r="41" spans="1:7" ht="15" x14ac:dyDescent="0.25">
      <c r="A41" s="173" t="s">
        <v>92</v>
      </c>
      <c r="B41">
        <v>35</v>
      </c>
      <c r="C41">
        <v>0</v>
      </c>
      <c r="D41">
        <v>0</v>
      </c>
      <c r="E41">
        <v>38.4</v>
      </c>
      <c r="F41">
        <v>0</v>
      </c>
      <c r="G41">
        <v>0</v>
      </c>
    </row>
    <row r="42" spans="1:7" ht="15" x14ac:dyDescent="0.25">
      <c r="A42" s="173" t="s">
        <v>465</v>
      </c>
      <c r="B42">
        <v>0</v>
      </c>
      <c r="C42">
        <v>0</v>
      </c>
      <c r="D42">
        <v>31.2</v>
      </c>
      <c r="E42">
        <v>0</v>
      </c>
      <c r="F42">
        <v>0</v>
      </c>
      <c r="G42">
        <v>0</v>
      </c>
    </row>
    <row r="43" spans="1:7" ht="15" x14ac:dyDescent="0.25">
      <c r="A43" s="173" t="s">
        <v>1078</v>
      </c>
      <c r="B43">
        <v>0</v>
      </c>
      <c r="C43">
        <v>0</v>
      </c>
      <c r="D43">
        <v>29.9</v>
      </c>
      <c r="E43">
        <v>0</v>
      </c>
      <c r="F43">
        <v>0</v>
      </c>
      <c r="G43">
        <v>0</v>
      </c>
    </row>
    <row r="44" spans="1:7" ht="15" x14ac:dyDescent="0.25">
      <c r="A44" s="173" t="s">
        <v>1097</v>
      </c>
      <c r="B44">
        <v>0</v>
      </c>
      <c r="C44">
        <v>0</v>
      </c>
      <c r="D44">
        <v>37</v>
      </c>
      <c r="E44">
        <v>0</v>
      </c>
      <c r="F44">
        <v>0</v>
      </c>
      <c r="G44">
        <v>0</v>
      </c>
    </row>
    <row r="45" spans="1:7" ht="15" x14ac:dyDescent="0.25">
      <c r="A45" s="173" t="s">
        <v>93</v>
      </c>
      <c r="B45">
        <v>0</v>
      </c>
      <c r="C45">
        <v>0</v>
      </c>
      <c r="D45">
        <v>61.7</v>
      </c>
      <c r="E45">
        <v>0</v>
      </c>
      <c r="F45">
        <v>0</v>
      </c>
      <c r="G45">
        <v>0</v>
      </c>
    </row>
    <row r="46" spans="1:7" ht="15" x14ac:dyDescent="0.25">
      <c r="A46" s="173" t="s">
        <v>95</v>
      </c>
      <c r="B46">
        <v>0</v>
      </c>
      <c r="C46">
        <v>0</v>
      </c>
      <c r="D46">
        <v>3</v>
      </c>
      <c r="E46">
        <v>0</v>
      </c>
      <c r="F46">
        <v>0</v>
      </c>
      <c r="G46">
        <v>0</v>
      </c>
    </row>
    <row r="47" spans="1:7" ht="15" x14ac:dyDescent="0.25">
      <c r="A47" s="173" t="s">
        <v>96</v>
      </c>
      <c r="B47">
        <v>138</v>
      </c>
      <c r="C47">
        <v>61</v>
      </c>
      <c r="D47">
        <v>472.5</v>
      </c>
      <c r="E47">
        <v>137.30000000000001</v>
      </c>
      <c r="F47">
        <v>0</v>
      </c>
      <c r="G47">
        <v>0</v>
      </c>
    </row>
    <row r="48" spans="1:7" ht="15" x14ac:dyDescent="0.25">
      <c r="A48" s="173" t="s">
        <v>97</v>
      </c>
      <c r="B48">
        <v>0</v>
      </c>
      <c r="C48">
        <v>0</v>
      </c>
      <c r="D48">
        <v>161.6</v>
      </c>
      <c r="E48">
        <v>0</v>
      </c>
      <c r="F48">
        <v>0</v>
      </c>
      <c r="G48">
        <v>0</v>
      </c>
    </row>
    <row r="49" spans="1:7" ht="15" x14ac:dyDescent="0.25">
      <c r="A49" s="173" t="s">
        <v>69</v>
      </c>
    </row>
    <row r="50" spans="1:7" ht="15" x14ac:dyDescent="0.25">
      <c r="A50" s="173" t="s">
        <v>98</v>
      </c>
      <c r="B50">
        <v>2474.6999999999998</v>
      </c>
      <c r="C50">
        <v>1967.3</v>
      </c>
      <c r="D50">
        <v>2064.6</v>
      </c>
      <c r="E50">
        <v>1789.7</v>
      </c>
      <c r="F50">
        <v>9.4</v>
      </c>
      <c r="G50">
        <v>0</v>
      </c>
    </row>
    <row r="51" spans="1:7" ht="15" x14ac:dyDescent="0.25">
      <c r="A51" s="173" t="s">
        <v>99</v>
      </c>
      <c r="B51">
        <v>1.9</v>
      </c>
      <c r="C51">
        <v>3.1</v>
      </c>
      <c r="D51">
        <v>2.6</v>
      </c>
      <c r="E51">
        <v>3.9</v>
      </c>
      <c r="F51">
        <v>0</v>
      </c>
      <c r="G51">
        <v>0</v>
      </c>
    </row>
    <row r="52" spans="1:7" ht="15" x14ac:dyDescent="0.25">
      <c r="A52" s="173" t="s">
        <v>100</v>
      </c>
      <c r="B52">
        <v>0</v>
      </c>
      <c r="C52">
        <v>0</v>
      </c>
      <c r="D52">
        <v>6.5</v>
      </c>
      <c r="E52">
        <v>0</v>
      </c>
      <c r="F52">
        <v>0</v>
      </c>
      <c r="G52">
        <v>0</v>
      </c>
    </row>
    <row r="53" spans="1:7" ht="15" x14ac:dyDescent="0.25">
      <c r="A53" s="173" t="s">
        <v>101</v>
      </c>
      <c r="B53">
        <v>0</v>
      </c>
      <c r="C53">
        <v>90</v>
      </c>
      <c r="D53">
        <v>80.3</v>
      </c>
      <c r="E53">
        <v>263.10000000000002</v>
      </c>
      <c r="F53">
        <v>0</v>
      </c>
      <c r="G53">
        <v>0</v>
      </c>
    </row>
    <row r="54" spans="1:7" ht="15" x14ac:dyDescent="0.25">
      <c r="A54" s="173" t="s">
        <v>102</v>
      </c>
      <c r="B54">
        <v>30.5</v>
      </c>
      <c r="C54">
        <v>27.4</v>
      </c>
      <c r="D54">
        <v>21</v>
      </c>
      <c r="E54">
        <v>12.5</v>
      </c>
      <c r="F54">
        <v>0</v>
      </c>
      <c r="G54">
        <v>0</v>
      </c>
    </row>
    <row r="55" spans="1:7" ht="15" x14ac:dyDescent="0.25">
      <c r="A55" s="173" t="s">
        <v>103</v>
      </c>
      <c r="B55">
        <v>6.7</v>
      </c>
      <c r="C55">
        <v>1.8</v>
      </c>
      <c r="D55">
        <v>8.8000000000000007</v>
      </c>
      <c r="E55">
        <v>5</v>
      </c>
      <c r="F55">
        <v>0</v>
      </c>
      <c r="G55">
        <v>0</v>
      </c>
    </row>
    <row r="56" spans="1:7" ht="15" x14ac:dyDescent="0.25">
      <c r="A56" s="173" t="s">
        <v>104</v>
      </c>
      <c r="B56">
        <v>40.700000000000003</v>
      </c>
      <c r="C56">
        <v>0</v>
      </c>
      <c r="D56">
        <v>91.4</v>
      </c>
      <c r="E56">
        <v>164.4</v>
      </c>
      <c r="F56">
        <v>0</v>
      </c>
      <c r="G56">
        <v>0</v>
      </c>
    </row>
    <row r="57" spans="1:7" ht="15" x14ac:dyDescent="0.25">
      <c r="A57" s="173" t="s">
        <v>105</v>
      </c>
      <c r="B57">
        <v>178</v>
      </c>
      <c r="C57">
        <v>105.3</v>
      </c>
      <c r="D57">
        <v>159.5</v>
      </c>
      <c r="E57">
        <v>82.3</v>
      </c>
      <c r="F57">
        <v>0</v>
      </c>
      <c r="G57">
        <v>0</v>
      </c>
    </row>
    <row r="58" spans="1:7" ht="15" x14ac:dyDescent="0.25">
      <c r="A58" s="173" t="s">
        <v>106</v>
      </c>
      <c r="B58">
        <v>73.8</v>
      </c>
      <c r="C58">
        <v>44.6</v>
      </c>
      <c r="D58">
        <v>102.7</v>
      </c>
      <c r="E58">
        <v>104</v>
      </c>
      <c r="F58">
        <v>0</v>
      </c>
      <c r="G58">
        <v>0</v>
      </c>
    </row>
    <row r="59" spans="1:7" ht="15" x14ac:dyDescent="0.25">
      <c r="A59" s="173" t="s">
        <v>107</v>
      </c>
      <c r="B59">
        <v>165.5</v>
      </c>
      <c r="C59">
        <v>127.4</v>
      </c>
      <c r="D59">
        <v>139.80000000000001</v>
      </c>
      <c r="E59">
        <v>102.1</v>
      </c>
      <c r="F59">
        <v>0</v>
      </c>
      <c r="G59">
        <v>0</v>
      </c>
    </row>
    <row r="60" spans="1:7" ht="15" x14ac:dyDescent="0.25">
      <c r="A60" s="173" t="s">
        <v>108</v>
      </c>
      <c r="B60">
        <v>0</v>
      </c>
      <c r="C60">
        <v>0</v>
      </c>
      <c r="D60">
        <v>0</v>
      </c>
      <c r="E60">
        <v>3.3</v>
      </c>
      <c r="F60">
        <v>0</v>
      </c>
      <c r="G60">
        <v>0</v>
      </c>
    </row>
    <row r="61" spans="1:7" ht="15" x14ac:dyDescent="0.25">
      <c r="A61" s="173" t="s">
        <v>109</v>
      </c>
      <c r="B61">
        <v>156.1</v>
      </c>
      <c r="C61">
        <v>24.2</v>
      </c>
      <c r="D61">
        <v>89.2</v>
      </c>
      <c r="E61">
        <v>22.4</v>
      </c>
      <c r="F61">
        <v>0</v>
      </c>
      <c r="G61">
        <v>0</v>
      </c>
    </row>
    <row r="62" spans="1:7" ht="15" x14ac:dyDescent="0.25">
      <c r="A62" s="173" t="s">
        <v>110</v>
      </c>
      <c r="B62">
        <v>0</v>
      </c>
      <c r="C62">
        <v>0</v>
      </c>
      <c r="D62">
        <v>8.8000000000000007</v>
      </c>
      <c r="E62">
        <v>18.5</v>
      </c>
      <c r="F62">
        <v>0</v>
      </c>
      <c r="G62">
        <v>0</v>
      </c>
    </row>
    <row r="63" spans="1:7" ht="15" x14ac:dyDescent="0.25">
      <c r="A63" s="173" t="s">
        <v>111</v>
      </c>
      <c r="B63">
        <v>98.5</v>
      </c>
      <c r="C63">
        <v>11</v>
      </c>
      <c r="D63">
        <v>62.1</v>
      </c>
      <c r="E63">
        <v>8.9</v>
      </c>
      <c r="F63">
        <v>0</v>
      </c>
      <c r="G63">
        <v>0</v>
      </c>
    </row>
    <row r="64" spans="1:7" ht="15" x14ac:dyDescent="0.25">
      <c r="A64" s="173" t="s">
        <v>112</v>
      </c>
      <c r="B64">
        <v>87.6</v>
      </c>
      <c r="C64">
        <v>117.2</v>
      </c>
      <c r="D64">
        <v>75.599999999999994</v>
      </c>
      <c r="E64">
        <v>63.9</v>
      </c>
      <c r="F64">
        <v>0</v>
      </c>
      <c r="G64">
        <v>0</v>
      </c>
    </row>
    <row r="65" spans="1:7" ht="15" x14ac:dyDescent="0.25">
      <c r="A65" s="173" t="s">
        <v>113</v>
      </c>
      <c r="B65">
        <v>30.4</v>
      </c>
      <c r="C65">
        <v>22</v>
      </c>
      <c r="D65">
        <v>29.5</v>
      </c>
      <c r="E65">
        <v>42.9</v>
      </c>
      <c r="F65">
        <v>0</v>
      </c>
      <c r="G65">
        <v>0</v>
      </c>
    </row>
    <row r="66" spans="1:7" ht="15" x14ac:dyDescent="0.25">
      <c r="A66" s="173" t="s">
        <v>114</v>
      </c>
      <c r="B66">
        <v>9.6999999999999993</v>
      </c>
      <c r="C66">
        <v>37.4</v>
      </c>
      <c r="D66">
        <v>12.7</v>
      </c>
      <c r="E66">
        <v>9.4</v>
      </c>
      <c r="F66">
        <v>0</v>
      </c>
      <c r="G66">
        <v>0</v>
      </c>
    </row>
    <row r="67" spans="1:7" ht="15" x14ac:dyDescent="0.25">
      <c r="A67" s="173" t="s">
        <v>115</v>
      </c>
      <c r="B67">
        <v>1122.7</v>
      </c>
      <c r="C67">
        <v>897.1</v>
      </c>
      <c r="D67">
        <v>817.2</v>
      </c>
      <c r="E67">
        <v>717.5</v>
      </c>
      <c r="F67">
        <v>0</v>
      </c>
      <c r="G67">
        <v>0</v>
      </c>
    </row>
    <row r="68" spans="1:7" ht="15" x14ac:dyDescent="0.25">
      <c r="A68" s="173" t="s">
        <v>116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</row>
    <row r="69" spans="1:7" ht="15" x14ac:dyDescent="0.25">
      <c r="A69" s="173" t="s">
        <v>117</v>
      </c>
      <c r="B69">
        <v>63.5</v>
      </c>
      <c r="C69">
        <v>52.3</v>
      </c>
      <c r="D69">
        <v>6.5</v>
      </c>
      <c r="E69">
        <v>0</v>
      </c>
      <c r="F69">
        <v>0</v>
      </c>
      <c r="G69">
        <v>0</v>
      </c>
    </row>
    <row r="70" spans="1:7" ht="15" x14ac:dyDescent="0.25">
      <c r="A70" s="173" t="s">
        <v>118</v>
      </c>
      <c r="B70">
        <v>60.5</v>
      </c>
      <c r="C70">
        <v>274.60000000000002</v>
      </c>
      <c r="D70">
        <v>25.7</v>
      </c>
      <c r="E70">
        <v>59.4</v>
      </c>
      <c r="F70">
        <v>0</v>
      </c>
      <c r="G70">
        <v>0</v>
      </c>
    </row>
    <row r="71" spans="1:7" ht="15" x14ac:dyDescent="0.25">
      <c r="A71" s="173" t="s">
        <v>119</v>
      </c>
      <c r="B71">
        <v>134.5</v>
      </c>
      <c r="C71">
        <v>84</v>
      </c>
      <c r="D71">
        <v>83.7</v>
      </c>
      <c r="E71">
        <v>58.8</v>
      </c>
      <c r="F71">
        <v>9.4</v>
      </c>
      <c r="G71">
        <v>0</v>
      </c>
    </row>
    <row r="72" spans="1:7" ht="15" x14ac:dyDescent="0.25">
      <c r="A72" s="173" t="s">
        <v>120</v>
      </c>
      <c r="B72">
        <v>13</v>
      </c>
      <c r="C72">
        <v>0</v>
      </c>
      <c r="D72">
        <v>36.299999999999997</v>
      </c>
      <c r="E72">
        <v>12.6</v>
      </c>
      <c r="F72">
        <v>0</v>
      </c>
      <c r="G72">
        <v>0</v>
      </c>
    </row>
    <row r="73" spans="1:7" ht="15" x14ac:dyDescent="0.25">
      <c r="A73" s="173" t="s">
        <v>1076</v>
      </c>
      <c r="B73">
        <v>0</v>
      </c>
      <c r="C73">
        <v>0</v>
      </c>
      <c r="D73">
        <v>6</v>
      </c>
      <c r="E73">
        <v>0</v>
      </c>
      <c r="F73">
        <v>0</v>
      </c>
      <c r="G73">
        <v>0</v>
      </c>
    </row>
    <row r="74" spans="1:7" ht="15" x14ac:dyDescent="0.25">
      <c r="A74" s="173" t="s">
        <v>121</v>
      </c>
      <c r="B74">
        <v>0</v>
      </c>
      <c r="C74">
        <v>31.8</v>
      </c>
      <c r="D74">
        <v>34.5</v>
      </c>
      <c r="E74">
        <v>30.9</v>
      </c>
      <c r="F74">
        <v>0</v>
      </c>
      <c r="G74">
        <v>0</v>
      </c>
    </row>
    <row r="75" spans="1:7" ht="15" x14ac:dyDescent="0.25">
      <c r="A75" s="173" t="s">
        <v>122</v>
      </c>
      <c r="B75">
        <v>201</v>
      </c>
      <c r="C75">
        <v>16.3</v>
      </c>
      <c r="D75">
        <v>164.5</v>
      </c>
      <c r="E75">
        <v>4.0999999999999996</v>
      </c>
      <c r="F75">
        <v>0</v>
      </c>
      <c r="G75">
        <v>0</v>
      </c>
    </row>
    <row r="76" spans="1:7" ht="15" x14ac:dyDescent="0.25">
      <c r="A76" s="173" t="s">
        <v>65</v>
      </c>
      <c r="B76" t="s">
        <v>66</v>
      </c>
      <c r="C76" t="s">
        <v>67</v>
      </c>
      <c r="D76" t="s">
        <v>66</v>
      </c>
      <c r="E76" t="s">
        <v>66</v>
      </c>
      <c r="F76" t="s">
        <v>66</v>
      </c>
      <c r="G76" t="s">
        <v>68</v>
      </c>
    </row>
    <row r="77" spans="1:7" ht="15" x14ac:dyDescent="0.25">
      <c r="A77" s="173" t="s">
        <v>123</v>
      </c>
      <c r="B77">
        <v>5639.7</v>
      </c>
      <c r="C77">
        <v>4529.2</v>
      </c>
      <c r="D77">
        <v>4596.1000000000004</v>
      </c>
      <c r="E77">
        <v>4304.3</v>
      </c>
      <c r="F77">
        <v>9.4</v>
      </c>
      <c r="G77">
        <v>0</v>
      </c>
    </row>
    <row r="78" spans="1:7" ht="15" x14ac:dyDescent="0.25">
      <c r="A78" s="173" t="s">
        <v>124</v>
      </c>
      <c r="B78">
        <v>1289.0999999999999</v>
      </c>
      <c r="C78">
        <v>505.1</v>
      </c>
      <c r="D78">
        <v>0</v>
      </c>
      <c r="E78">
        <v>0</v>
      </c>
      <c r="F78">
        <v>0</v>
      </c>
      <c r="G78">
        <v>0</v>
      </c>
    </row>
    <row r="79" spans="1:7" ht="15" x14ac:dyDescent="0.25">
      <c r="A79" s="173" t="s">
        <v>65</v>
      </c>
      <c r="B79" t="s">
        <v>66</v>
      </c>
      <c r="C79" t="s">
        <v>67</v>
      </c>
      <c r="D79" t="s">
        <v>66</v>
      </c>
      <c r="E79" t="s">
        <v>66</v>
      </c>
      <c r="F79" t="s">
        <v>66</v>
      </c>
      <c r="G79" t="s">
        <v>68</v>
      </c>
    </row>
    <row r="80" spans="1:7" ht="15" x14ac:dyDescent="0.25">
      <c r="A80" s="173" t="s">
        <v>125</v>
      </c>
      <c r="B80">
        <v>6928.8</v>
      </c>
      <c r="C80">
        <v>5034.2</v>
      </c>
      <c r="D80">
        <v>4596.1000000000004</v>
      </c>
      <c r="E80">
        <v>4304.3</v>
      </c>
      <c r="F80">
        <v>9.4</v>
      </c>
      <c r="G80">
        <v>0</v>
      </c>
    </row>
    <row r="81" spans="1:7" ht="15" x14ac:dyDescent="0.25">
      <c r="A81" s="173" t="s">
        <v>126</v>
      </c>
      <c r="B81" t="s">
        <v>45</v>
      </c>
      <c r="C81" t="s">
        <v>45</v>
      </c>
      <c r="D81">
        <v>0</v>
      </c>
      <c r="E81">
        <v>0</v>
      </c>
      <c r="F81" t="s">
        <v>45</v>
      </c>
      <c r="G81" t="s">
        <v>45</v>
      </c>
    </row>
    <row r="82" spans="1:7" ht="15" x14ac:dyDescent="0.25">
      <c r="A82" s="173" t="s">
        <v>127</v>
      </c>
      <c r="B82">
        <v>0</v>
      </c>
      <c r="C82">
        <v>0</v>
      </c>
      <c r="D82" t="s">
        <v>45</v>
      </c>
      <c r="E82" t="s">
        <v>45</v>
      </c>
      <c r="F82">
        <v>0</v>
      </c>
      <c r="G82">
        <v>0</v>
      </c>
    </row>
    <row r="83" spans="1:7" ht="15" x14ac:dyDescent="0.25">
      <c r="A83" s="173" t="s">
        <v>65</v>
      </c>
      <c r="B83" t="s">
        <v>66</v>
      </c>
      <c r="C83" t="s">
        <v>67</v>
      </c>
      <c r="D83" t="s">
        <v>66</v>
      </c>
      <c r="E83" t="s">
        <v>66</v>
      </c>
      <c r="F83" t="s">
        <v>66</v>
      </c>
      <c r="G83" t="s">
        <v>68</v>
      </c>
    </row>
  </sheetData>
  <pageMargins left="0.7" right="0.7" top="0.75" bottom="0.75" header="0.3" footer="0.3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F37DE-A1B3-4BEC-94B5-ECC83B9C93D2}">
  <dimension ref="A1:K171"/>
  <sheetViews>
    <sheetView workbookViewId="0">
      <selection activeCell="B11" sqref="B11"/>
    </sheetView>
  </sheetViews>
  <sheetFormatPr defaultRowHeight="13.2" x14ac:dyDescent="0.25"/>
  <cols>
    <col min="1" max="1" width="16.109375" customWidth="1"/>
  </cols>
  <sheetData>
    <row r="1" spans="1:11" ht="15" x14ac:dyDescent="0.25">
      <c r="A1" s="271" t="s">
        <v>962</v>
      </c>
    </row>
    <row r="2" spans="1:11" ht="15" x14ac:dyDescent="0.25">
      <c r="A2" s="271" t="s">
        <v>963</v>
      </c>
    </row>
    <row r="3" spans="1:11" ht="15" x14ac:dyDescent="0.25">
      <c r="A3" s="271" t="s">
        <v>808</v>
      </c>
    </row>
    <row r="4" spans="1:11" ht="15" x14ac:dyDescent="0.25">
      <c r="A4" s="271" t="s">
        <v>809</v>
      </c>
    </row>
    <row r="5" spans="1:11" x14ac:dyDescent="0.25">
      <c r="A5" s="49"/>
    </row>
    <row r="6" spans="1:11" ht="15" x14ac:dyDescent="0.25">
      <c r="B6" s="271" t="s">
        <v>890</v>
      </c>
      <c r="D6" t="s">
        <v>891</v>
      </c>
      <c r="F6" t="s">
        <v>892</v>
      </c>
      <c r="H6" t="s">
        <v>930</v>
      </c>
      <c r="J6" t="s">
        <v>931</v>
      </c>
    </row>
    <row r="7" spans="1:11" ht="15" x14ac:dyDescent="0.25">
      <c r="A7" s="271" t="s">
        <v>964</v>
      </c>
    </row>
    <row r="8" spans="1:11" ht="15" x14ac:dyDescent="0.25">
      <c r="A8" s="271" t="s">
        <v>53</v>
      </c>
    </row>
    <row r="9" spans="1:11" ht="15" x14ac:dyDescent="0.25">
      <c r="A9" s="271" t="s">
        <v>812</v>
      </c>
      <c r="B9">
        <v>3459.2</v>
      </c>
      <c r="C9">
        <v>1</v>
      </c>
      <c r="D9">
        <v>3670</v>
      </c>
      <c r="E9">
        <v>1</v>
      </c>
      <c r="F9">
        <v>3033.6</v>
      </c>
      <c r="G9">
        <v>2</v>
      </c>
      <c r="H9">
        <v>2935</v>
      </c>
      <c r="I9">
        <v>1</v>
      </c>
      <c r="J9">
        <v>3089.7</v>
      </c>
      <c r="K9">
        <v>1</v>
      </c>
    </row>
    <row r="10" spans="1:11" x14ac:dyDescent="0.25">
      <c r="A10" s="49"/>
    </row>
    <row r="11" spans="1:11" ht="15" x14ac:dyDescent="0.25">
      <c r="A11" s="271" t="s">
        <v>815</v>
      </c>
      <c r="B11">
        <v>3212.5</v>
      </c>
      <c r="C11">
        <v>2</v>
      </c>
      <c r="D11">
        <v>549.5</v>
      </c>
      <c r="E11">
        <v>11</v>
      </c>
      <c r="F11">
        <v>42</v>
      </c>
      <c r="G11">
        <v>47</v>
      </c>
      <c r="H11">
        <v>902.4</v>
      </c>
      <c r="I11">
        <v>8</v>
      </c>
      <c r="J11">
        <v>1562.7</v>
      </c>
      <c r="K11">
        <v>4</v>
      </c>
    </row>
    <row r="12" spans="1:11" x14ac:dyDescent="0.25">
      <c r="A12" s="49"/>
    </row>
    <row r="13" spans="1:11" ht="15" x14ac:dyDescent="0.25">
      <c r="A13" s="271" t="s">
        <v>814</v>
      </c>
      <c r="B13">
        <v>3174.7</v>
      </c>
      <c r="C13">
        <v>3</v>
      </c>
      <c r="D13">
        <v>3141.9</v>
      </c>
      <c r="E13">
        <v>2</v>
      </c>
      <c r="F13">
        <v>3046.7</v>
      </c>
      <c r="G13">
        <v>1</v>
      </c>
      <c r="H13">
        <v>2474.1999999999998</v>
      </c>
      <c r="I13">
        <v>3</v>
      </c>
      <c r="J13">
        <v>2729.2</v>
      </c>
      <c r="K13">
        <v>3</v>
      </c>
    </row>
    <row r="14" spans="1:11" x14ac:dyDescent="0.25">
      <c r="A14" s="49"/>
    </row>
    <row r="15" spans="1:11" ht="15" x14ac:dyDescent="0.25">
      <c r="A15" s="271" t="s">
        <v>816</v>
      </c>
      <c r="B15">
        <v>2430.9</v>
      </c>
      <c r="C15">
        <v>4</v>
      </c>
      <c r="D15">
        <v>2575.4</v>
      </c>
      <c r="E15">
        <v>3</v>
      </c>
      <c r="F15">
        <v>2695.4</v>
      </c>
      <c r="G15">
        <v>3</v>
      </c>
      <c r="H15">
        <v>2692.7</v>
      </c>
      <c r="I15">
        <v>2</v>
      </c>
      <c r="J15">
        <v>2819.7</v>
      </c>
      <c r="K15">
        <v>2</v>
      </c>
    </row>
    <row r="16" spans="1:11" x14ac:dyDescent="0.25">
      <c r="A16" s="49"/>
    </row>
    <row r="17" spans="1:11" ht="15" x14ac:dyDescent="0.25">
      <c r="A17" s="271" t="s">
        <v>817</v>
      </c>
      <c r="B17">
        <v>1807.7</v>
      </c>
      <c r="C17">
        <v>5</v>
      </c>
      <c r="D17">
        <v>1340.8</v>
      </c>
      <c r="E17">
        <v>5</v>
      </c>
      <c r="F17">
        <v>1355.3</v>
      </c>
      <c r="G17">
        <v>6</v>
      </c>
      <c r="H17">
        <v>1420.4</v>
      </c>
      <c r="I17">
        <v>4</v>
      </c>
      <c r="J17">
        <v>1275.5</v>
      </c>
      <c r="K17">
        <v>6</v>
      </c>
    </row>
    <row r="18" spans="1:11" x14ac:dyDescent="0.25">
      <c r="A18" s="49"/>
    </row>
    <row r="19" spans="1:11" ht="15" x14ac:dyDescent="0.25">
      <c r="A19" s="271" t="s">
        <v>830</v>
      </c>
      <c r="B19">
        <v>1342.5</v>
      </c>
      <c r="C19">
        <v>6</v>
      </c>
      <c r="D19">
        <v>1564.4</v>
      </c>
      <c r="E19">
        <v>4</v>
      </c>
      <c r="F19">
        <v>1563.9</v>
      </c>
      <c r="G19">
        <v>4</v>
      </c>
      <c r="H19">
        <v>1170.7</v>
      </c>
      <c r="I19">
        <v>5</v>
      </c>
      <c r="J19">
        <v>1540.4</v>
      </c>
      <c r="K19">
        <v>5</v>
      </c>
    </row>
    <row r="20" spans="1:11" x14ac:dyDescent="0.25">
      <c r="A20" s="49"/>
    </row>
    <row r="21" spans="1:11" ht="15" x14ac:dyDescent="0.25">
      <c r="A21" s="271" t="s">
        <v>819</v>
      </c>
      <c r="B21">
        <v>1149.9000000000001</v>
      </c>
      <c r="C21">
        <v>7</v>
      </c>
      <c r="D21">
        <v>1246.4000000000001</v>
      </c>
      <c r="E21">
        <v>6</v>
      </c>
      <c r="F21">
        <v>1163.9000000000001</v>
      </c>
      <c r="G21">
        <v>7</v>
      </c>
      <c r="H21">
        <v>1114.4000000000001</v>
      </c>
      <c r="I21">
        <v>7</v>
      </c>
      <c r="J21">
        <v>1049.0999999999999</v>
      </c>
      <c r="K21">
        <v>9</v>
      </c>
    </row>
    <row r="22" spans="1:11" x14ac:dyDescent="0.25">
      <c r="A22" s="49"/>
    </row>
    <row r="23" spans="1:11" ht="15" x14ac:dyDescent="0.25">
      <c r="A23" s="271" t="s">
        <v>821</v>
      </c>
      <c r="B23">
        <v>948</v>
      </c>
      <c r="C23">
        <v>8</v>
      </c>
      <c r="D23">
        <v>1061.9000000000001</v>
      </c>
      <c r="E23">
        <v>7</v>
      </c>
      <c r="F23">
        <v>1381.7</v>
      </c>
      <c r="G23">
        <v>5</v>
      </c>
      <c r="H23">
        <v>1141</v>
      </c>
      <c r="I23">
        <v>6</v>
      </c>
      <c r="J23">
        <v>1083.5</v>
      </c>
      <c r="K23">
        <v>8</v>
      </c>
    </row>
    <row r="24" spans="1:11" x14ac:dyDescent="0.25">
      <c r="A24" s="49"/>
    </row>
    <row r="25" spans="1:11" ht="15" x14ac:dyDescent="0.25">
      <c r="A25" s="271" t="s">
        <v>820</v>
      </c>
      <c r="B25">
        <v>735.6</v>
      </c>
      <c r="C25">
        <v>9</v>
      </c>
      <c r="D25">
        <v>821.2</v>
      </c>
      <c r="E25">
        <v>9</v>
      </c>
      <c r="F25">
        <v>746.5</v>
      </c>
      <c r="G25">
        <v>9</v>
      </c>
      <c r="H25">
        <v>613.29999999999995</v>
      </c>
      <c r="I25">
        <v>12</v>
      </c>
      <c r="J25">
        <v>676.9</v>
      </c>
      <c r="K25">
        <v>13</v>
      </c>
    </row>
    <row r="26" spans="1:11" x14ac:dyDescent="0.25">
      <c r="A26" s="49"/>
    </row>
    <row r="27" spans="1:11" ht="15" x14ac:dyDescent="0.25">
      <c r="A27" s="271" t="s">
        <v>828</v>
      </c>
      <c r="B27">
        <v>601.20000000000005</v>
      </c>
      <c r="C27">
        <v>10</v>
      </c>
      <c r="D27">
        <v>913.7</v>
      </c>
      <c r="E27">
        <v>8</v>
      </c>
      <c r="F27">
        <v>528.1</v>
      </c>
      <c r="G27">
        <v>12</v>
      </c>
      <c r="H27">
        <v>425.3</v>
      </c>
      <c r="I27">
        <v>14</v>
      </c>
      <c r="J27">
        <v>428.2</v>
      </c>
      <c r="K27">
        <v>17</v>
      </c>
    </row>
    <row r="28" spans="1:11" x14ac:dyDescent="0.25">
      <c r="A28" s="49"/>
    </row>
    <row r="29" spans="1:11" ht="15" x14ac:dyDescent="0.25">
      <c r="A29" s="271" t="s">
        <v>836</v>
      </c>
      <c r="B29">
        <v>562.20000000000005</v>
      </c>
      <c r="C29">
        <v>11</v>
      </c>
      <c r="D29">
        <v>518</v>
      </c>
      <c r="E29">
        <v>14</v>
      </c>
      <c r="F29">
        <v>267.60000000000002</v>
      </c>
      <c r="G29">
        <v>23</v>
      </c>
      <c r="H29">
        <v>127.9</v>
      </c>
      <c r="I29">
        <v>28</v>
      </c>
      <c r="J29">
        <v>1207.2</v>
      </c>
      <c r="K29">
        <v>7</v>
      </c>
    </row>
    <row r="30" spans="1:11" x14ac:dyDescent="0.25">
      <c r="A30" s="49"/>
    </row>
    <row r="31" spans="1:11" ht="15" x14ac:dyDescent="0.25">
      <c r="A31" s="271" t="s">
        <v>822</v>
      </c>
      <c r="B31">
        <v>519.29999999999995</v>
      </c>
      <c r="C31">
        <v>12</v>
      </c>
      <c r="D31">
        <v>448.7</v>
      </c>
      <c r="E31">
        <v>16</v>
      </c>
      <c r="F31">
        <v>222</v>
      </c>
      <c r="G31">
        <v>25</v>
      </c>
      <c r="H31">
        <v>207.7</v>
      </c>
      <c r="I31">
        <v>25</v>
      </c>
      <c r="J31">
        <v>189.7</v>
      </c>
      <c r="K31">
        <v>27</v>
      </c>
    </row>
    <row r="32" spans="1:11" x14ac:dyDescent="0.25">
      <c r="A32" s="49"/>
    </row>
    <row r="33" spans="1:11" ht="15" x14ac:dyDescent="0.25">
      <c r="A33" s="271" t="s">
        <v>823</v>
      </c>
      <c r="B33">
        <v>394.9</v>
      </c>
      <c r="C33">
        <v>13</v>
      </c>
      <c r="D33">
        <v>792.7</v>
      </c>
      <c r="E33">
        <v>10</v>
      </c>
      <c r="F33">
        <v>384.4</v>
      </c>
      <c r="G33">
        <v>16</v>
      </c>
      <c r="H33">
        <v>676.2</v>
      </c>
      <c r="I33">
        <v>9</v>
      </c>
      <c r="J33">
        <v>812</v>
      </c>
      <c r="K33">
        <v>11</v>
      </c>
    </row>
    <row r="34" spans="1:11" x14ac:dyDescent="0.25">
      <c r="A34" s="49"/>
    </row>
    <row r="35" spans="1:11" ht="15" x14ac:dyDescent="0.25">
      <c r="A35" s="271" t="s">
        <v>825</v>
      </c>
      <c r="B35">
        <v>383</v>
      </c>
      <c r="C35">
        <v>14</v>
      </c>
      <c r="D35">
        <v>396.5</v>
      </c>
      <c r="E35">
        <v>17</v>
      </c>
      <c r="F35">
        <v>281.60000000000002</v>
      </c>
      <c r="G35">
        <v>20</v>
      </c>
      <c r="H35">
        <v>300.8</v>
      </c>
      <c r="I35">
        <v>17</v>
      </c>
      <c r="J35">
        <v>535.70000000000005</v>
      </c>
      <c r="K35">
        <v>16</v>
      </c>
    </row>
    <row r="36" spans="1:11" x14ac:dyDescent="0.25">
      <c r="A36" s="49"/>
    </row>
    <row r="37" spans="1:11" ht="15" x14ac:dyDescent="0.25">
      <c r="A37" s="271" t="s">
        <v>833</v>
      </c>
      <c r="B37">
        <v>367.4</v>
      </c>
      <c r="C37">
        <v>15</v>
      </c>
      <c r="D37">
        <v>539.29999999999995</v>
      </c>
      <c r="E37">
        <v>12</v>
      </c>
      <c r="F37">
        <v>544.20000000000005</v>
      </c>
      <c r="G37">
        <v>11</v>
      </c>
      <c r="H37">
        <v>537</v>
      </c>
      <c r="I37">
        <v>13</v>
      </c>
      <c r="J37">
        <v>562.70000000000005</v>
      </c>
      <c r="K37">
        <v>15</v>
      </c>
    </row>
    <row r="38" spans="1:11" x14ac:dyDescent="0.25">
      <c r="A38" s="49"/>
    </row>
    <row r="39" spans="1:11" ht="15" x14ac:dyDescent="0.25">
      <c r="A39" s="271" t="s">
        <v>834</v>
      </c>
      <c r="B39">
        <v>347</v>
      </c>
      <c r="C39">
        <v>16</v>
      </c>
      <c r="D39">
        <v>332.3</v>
      </c>
      <c r="E39">
        <v>19</v>
      </c>
      <c r="F39">
        <v>444.7</v>
      </c>
      <c r="G39">
        <v>13</v>
      </c>
      <c r="H39">
        <v>262.89999999999998</v>
      </c>
      <c r="I39">
        <v>21</v>
      </c>
      <c r="J39">
        <v>226</v>
      </c>
      <c r="K39">
        <v>24</v>
      </c>
    </row>
    <row r="40" spans="1:11" x14ac:dyDescent="0.25">
      <c r="A40" s="49"/>
    </row>
    <row r="41" spans="1:11" ht="15" x14ac:dyDescent="0.25">
      <c r="A41" s="271" t="s">
        <v>829</v>
      </c>
      <c r="B41">
        <v>345.7</v>
      </c>
      <c r="C41">
        <v>17</v>
      </c>
      <c r="D41">
        <v>520</v>
      </c>
      <c r="E41">
        <v>13</v>
      </c>
      <c r="F41">
        <v>268.7</v>
      </c>
      <c r="G41">
        <v>22</v>
      </c>
      <c r="H41">
        <v>237.8</v>
      </c>
      <c r="I41">
        <v>22</v>
      </c>
      <c r="J41">
        <v>270.39999999999998</v>
      </c>
      <c r="K41">
        <v>21</v>
      </c>
    </row>
    <row r="42" spans="1:11" x14ac:dyDescent="0.25">
      <c r="A42" s="49"/>
    </row>
    <row r="43" spans="1:11" ht="15" x14ac:dyDescent="0.25">
      <c r="A43" s="271" t="s">
        <v>838</v>
      </c>
      <c r="B43">
        <v>305.5</v>
      </c>
      <c r="C43">
        <v>18</v>
      </c>
      <c r="D43">
        <v>329.5</v>
      </c>
      <c r="E43">
        <v>20</v>
      </c>
      <c r="F43">
        <v>441.8</v>
      </c>
      <c r="G43">
        <v>14</v>
      </c>
      <c r="H43">
        <v>211.3</v>
      </c>
      <c r="I43">
        <v>24</v>
      </c>
      <c r="J43">
        <v>216.7</v>
      </c>
      <c r="K43">
        <v>26</v>
      </c>
    </row>
    <row r="44" spans="1:11" x14ac:dyDescent="0.25">
      <c r="A44" s="49"/>
    </row>
    <row r="45" spans="1:11" ht="15" x14ac:dyDescent="0.25">
      <c r="A45" s="271" t="s">
        <v>827</v>
      </c>
      <c r="B45">
        <v>283.2</v>
      </c>
      <c r="C45">
        <v>19</v>
      </c>
      <c r="D45">
        <v>297.3</v>
      </c>
      <c r="E45">
        <v>21</v>
      </c>
      <c r="F45">
        <v>292.60000000000002</v>
      </c>
      <c r="G45">
        <v>18</v>
      </c>
      <c r="H45">
        <v>223.2</v>
      </c>
      <c r="I45">
        <v>23</v>
      </c>
      <c r="J45">
        <v>276.8</v>
      </c>
      <c r="K45">
        <v>20</v>
      </c>
    </row>
    <row r="46" spans="1:11" x14ac:dyDescent="0.25">
      <c r="A46" s="49"/>
    </row>
    <row r="47" spans="1:11" ht="15" x14ac:dyDescent="0.25">
      <c r="A47" s="271" t="s">
        <v>824</v>
      </c>
      <c r="B47">
        <v>257.8</v>
      </c>
      <c r="C47">
        <v>20</v>
      </c>
      <c r="D47">
        <v>281.3</v>
      </c>
      <c r="E47">
        <v>22</v>
      </c>
      <c r="F47">
        <v>282.39999999999998</v>
      </c>
      <c r="G47">
        <v>19</v>
      </c>
      <c r="H47">
        <v>343.6</v>
      </c>
      <c r="I47">
        <v>16</v>
      </c>
      <c r="J47">
        <v>400</v>
      </c>
      <c r="K47">
        <v>18</v>
      </c>
    </row>
    <row r="48" spans="1:11" x14ac:dyDescent="0.25">
      <c r="A48" s="49"/>
    </row>
    <row r="49" spans="1:11" ht="15" x14ac:dyDescent="0.25">
      <c r="A49" s="271" t="s">
        <v>835</v>
      </c>
      <c r="B49">
        <v>225.8</v>
      </c>
      <c r="C49">
        <v>21</v>
      </c>
      <c r="D49">
        <v>380.6</v>
      </c>
      <c r="E49">
        <v>18</v>
      </c>
      <c r="F49">
        <v>400.1</v>
      </c>
      <c r="G49">
        <v>15</v>
      </c>
      <c r="H49">
        <v>105.1</v>
      </c>
      <c r="I49">
        <v>35</v>
      </c>
      <c r="J49">
        <v>110.5</v>
      </c>
      <c r="K49">
        <v>38</v>
      </c>
    </row>
    <row r="50" spans="1:11" x14ac:dyDescent="0.25">
      <c r="A50" s="49"/>
    </row>
    <row r="51" spans="1:11" ht="15" x14ac:dyDescent="0.25">
      <c r="A51" s="271" t="s">
        <v>831</v>
      </c>
      <c r="B51">
        <v>193</v>
      </c>
      <c r="C51">
        <v>22</v>
      </c>
      <c r="D51">
        <v>141.5</v>
      </c>
      <c r="E51">
        <v>28</v>
      </c>
      <c r="F51">
        <v>190.4</v>
      </c>
      <c r="G51">
        <v>26</v>
      </c>
      <c r="H51">
        <v>277.5</v>
      </c>
      <c r="I51">
        <v>20</v>
      </c>
      <c r="J51">
        <v>397.9</v>
      </c>
      <c r="K51">
        <v>19</v>
      </c>
    </row>
    <row r="52" spans="1:11" x14ac:dyDescent="0.25">
      <c r="A52" s="49"/>
    </row>
    <row r="53" spans="1:11" ht="15" x14ac:dyDescent="0.25">
      <c r="A53" s="271" t="s">
        <v>845</v>
      </c>
      <c r="B53">
        <v>184</v>
      </c>
      <c r="C53">
        <v>23</v>
      </c>
      <c r="D53">
        <v>265.3</v>
      </c>
      <c r="E53">
        <v>24</v>
      </c>
      <c r="F53">
        <v>270.2</v>
      </c>
      <c r="G53">
        <v>21</v>
      </c>
      <c r="H53">
        <v>286.7</v>
      </c>
      <c r="I53">
        <v>19</v>
      </c>
      <c r="J53">
        <v>240.4</v>
      </c>
      <c r="K53">
        <v>23</v>
      </c>
    </row>
    <row r="54" spans="1:11" x14ac:dyDescent="0.25">
      <c r="A54" s="49"/>
    </row>
    <row r="55" spans="1:11" ht="15" x14ac:dyDescent="0.25">
      <c r="A55" s="271" t="s">
        <v>837</v>
      </c>
      <c r="B55">
        <v>179.4</v>
      </c>
      <c r="C55">
        <v>24</v>
      </c>
      <c r="D55">
        <v>182.7</v>
      </c>
      <c r="E55">
        <v>26</v>
      </c>
      <c r="F55">
        <v>162.4</v>
      </c>
      <c r="G55">
        <v>27</v>
      </c>
      <c r="H55">
        <v>126.1</v>
      </c>
      <c r="I55">
        <v>29</v>
      </c>
      <c r="J55">
        <v>164.9</v>
      </c>
      <c r="K55">
        <v>29</v>
      </c>
    </row>
    <row r="56" spans="1:11" x14ac:dyDescent="0.25">
      <c r="A56" s="49"/>
    </row>
    <row r="57" spans="1:11" ht="15" x14ac:dyDescent="0.25">
      <c r="A57" s="271" t="s">
        <v>832</v>
      </c>
      <c r="B57">
        <v>163.5</v>
      </c>
      <c r="C57">
        <v>25</v>
      </c>
      <c r="D57">
        <v>278.2</v>
      </c>
      <c r="E57">
        <v>23</v>
      </c>
      <c r="F57">
        <v>367.4</v>
      </c>
      <c r="G57">
        <v>17</v>
      </c>
      <c r="H57">
        <v>298.7</v>
      </c>
      <c r="I57">
        <v>18</v>
      </c>
      <c r="J57">
        <v>611.9</v>
      </c>
      <c r="K57">
        <v>14</v>
      </c>
    </row>
    <row r="58" spans="1:11" x14ac:dyDescent="0.25">
      <c r="A58" s="49"/>
    </row>
    <row r="59" spans="1:11" ht="15" x14ac:dyDescent="0.25">
      <c r="A59" s="271" t="s">
        <v>840</v>
      </c>
      <c r="B59">
        <v>151.4</v>
      </c>
      <c r="C59">
        <v>26</v>
      </c>
      <c r="D59">
        <v>146.4</v>
      </c>
      <c r="E59">
        <v>27</v>
      </c>
      <c r="F59">
        <v>144.30000000000001</v>
      </c>
      <c r="G59">
        <v>30</v>
      </c>
      <c r="H59">
        <v>139.30000000000001</v>
      </c>
      <c r="I59">
        <v>27</v>
      </c>
      <c r="J59">
        <v>117.2</v>
      </c>
      <c r="K59">
        <v>36</v>
      </c>
    </row>
    <row r="60" spans="1:11" x14ac:dyDescent="0.25">
      <c r="A60" s="49"/>
    </row>
    <row r="61" spans="1:11" ht="15" x14ac:dyDescent="0.25">
      <c r="A61" s="271" t="s">
        <v>826</v>
      </c>
      <c r="B61">
        <v>145</v>
      </c>
      <c r="C61">
        <v>27</v>
      </c>
      <c r="D61">
        <v>472.4</v>
      </c>
      <c r="E61">
        <v>15</v>
      </c>
      <c r="F61">
        <v>262.2</v>
      </c>
      <c r="G61">
        <v>24</v>
      </c>
      <c r="H61">
        <v>625.5</v>
      </c>
      <c r="I61">
        <v>11</v>
      </c>
      <c r="J61">
        <v>683.7</v>
      </c>
      <c r="K61">
        <v>12</v>
      </c>
    </row>
    <row r="62" spans="1:11" x14ac:dyDescent="0.25">
      <c r="A62" s="49"/>
    </row>
    <row r="63" spans="1:11" ht="15" x14ac:dyDescent="0.25">
      <c r="A63" s="271" t="s">
        <v>855</v>
      </c>
      <c r="B63">
        <v>118.5</v>
      </c>
      <c r="C63">
        <v>28</v>
      </c>
      <c r="D63">
        <v>134.80000000000001</v>
      </c>
      <c r="E63">
        <v>29</v>
      </c>
      <c r="F63">
        <v>135.19999999999999</v>
      </c>
      <c r="G63">
        <v>31</v>
      </c>
      <c r="H63">
        <v>68.599999999999994</v>
      </c>
      <c r="I63">
        <v>40</v>
      </c>
      <c r="J63">
        <v>129.30000000000001</v>
      </c>
      <c r="K63">
        <v>31</v>
      </c>
    </row>
    <row r="64" spans="1:11" x14ac:dyDescent="0.25">
      <c r="A64" s="49"/>
    </row>
    <row r="65" spans="1:11" ht="15" x14ac:dyDescent="0.25">
      <c r="A65" s="271" t="s">
        <v>847</v>
      </c>
      <c r="B65">
        <v>103</v>
      </c>
      <c r="C65">
        <v>29</v>
      </c>
      <c r="D65">
        <v>90.8</v>
      </c>
      <c r="E65">
        <v>34</v>
      </c>
      <c r="F65">
        <v>65.5</v>
      </c>
      <c r="G65">
        <v>39</v>
      </c>
      <c r="H65">
        <v>29.3</v>
      </c>
      <c r="I65">
        <v>46</v>
      </c>
      <c r="J65">
        <v>34.1</v>
      </c>
      <c r="K65">
        <v>51</v>
      </c>
    </row>
    <row r="66" spans="1:11" x14ac:dyDescent="0.25">
      <c r="A66" s="49"/>
    </row>
    <row r="67" spans="1:11" ht="15" x14ac:dyDescent="0.25">
      <c r="A67" s="271" t="s">
        <v>848</v>
      </c>
      <c r="B67">
        <v>84.1</v>
      </c>
      <c r="C67">
        <v>30</v>
      </c>
      <c r="D67">
        <v>62.7</v>
      </c>
      <c r="E67">
        <v>36</v>
      </c>
      <c r="F67">
        <v>90.9</v>
      </c>
      <c r="G67">
        <v>37</v>
      </c>
      <c r="H67">
        <v>68.8</v>
      </c>
      <c r="I67">
        <v>39</v>
      </c>
      <c r="J67">
        <v>67.2</v>
      </c>
      <c r="K67">
        <v>40</v>
      </c>
    </row>
    <row r="68" spans="1:11" x14ac:dyDescent="0.25">
      <c r="A68" s="49"/>
    </row>
    <row r="69" spans="1:11" ht="15" x14ac:dyDescent="0.25">
      <c r="A69" s="271" t="s">
        <v>841</v>
      </c>
      <c r="B69">
        <v>78.900000000000006</v>
      </c>
      <c r="C69">
        <v>31</v>
      </c>
      <c r="D69">
        <v>50.9</v>
      </c>
      <c r="E69">
        <v>38</v>
      </c>
      <c r="F69">
        <v>102.7</v>
      </c>
      <c r="G69">
        <v>36</v>
      </c>
      <c r="H69">
        <v>19</v>
      </c>
      <c r="I69">
        <v>50</v>
      </c>
      <c r="J69">
        <v>268.60000000000002</v>
      </c>
      <c r="K69">
        <v>22</v>
      </c>
    </row>
    <row r="70" spans="1:11" x14ac:dyDescent="0.25">
      <c r="A70" s="49"/>
    </row>
    <row r="71" spans="1:11" ht="15" x14ac:dyDescent="0.25">
      <c r="A71" s="271" t="s">
        <v>849</v>
      </c>
      <c r="B71">
        <v>75.3</v>
      </c>
      <c r="C71">
        <v>32</v>
      </c>
      <c r="D71">
        <v>98.1</v>
      </c>
      <c r="E71">
        <v>32</v>
      </c>
      <c r="F71">
        <v>130.80000000000001</v>
      </c>
      <c r="G71">
        <v>32</v>
      </c>
      <c r="H71">
        <v>122.7</v>
      </c>
      <c r="I71">
        <v>31</v>
      </c>
      <c r="J71">
        <v>127.3</v>
      </c>
      <c r="K71">
        <v>32</v>
      </c>
    </row>
    <row r="72" spans="1:11" x14ac:dyDescent="0.25">
      <c r="A72" s="49"/>
    </row>
    <row r="73" spans="1:11" ht="15" x14ac:dyDescent="0.25">
      <c r="A73" s="271" t="s">
        <v>839</v>
      </c>
      <c r="B73">
        <v>70.099999999999994</v>
      </c>
      <c r="C73">
        <v>33</v>
      </c>
      <c r="D73">
        <v>130.80000000000001</v>
      </c>
      <c r="E73">
        <v>30</v>
      </c>
      <c r="F73">
        <v>117.4</v>
      </c>
      <c r="G73">
        <v>34</v>
      </c>
      <c r="H73">
        <v>107.8</v>
      </c>
      <c r="I73">
        <v>34</v>
      </c>
      <c r="J73">
        <v>106.2</v>
      </c>
      <c r="K73">
        <v>39</v>
      </c>
    </row>
    <row r="74" spans="1:11" x14ac:dyDescent="0.25">
      <c r="A74" s="49"/>
    </row>
    <row r="75" spans="1:11" ht="15" x14ac:dyDescent="0.25">
      <c r="A75" s="271" t="s">
        <v>843</v>
      </c>
      <c r="B75">
        <v>66.2</v>
      </c>
      <c r="C75">
        <v>34</v>
      </c>
      <c r="D75">
        <v>92.5</v>
      </c>
      <c r="E75">
        <v>33</v>
      </c>
      <c r="F75">
        <v>86.5</v>
      </c>
      <c r="G75">
        <v>38</v>
      </c>
      <c r="H75">
        <v>146.1</v>
      </c>
      <c r="I75">
        <v>26</v>
      </c>
      <c r="J75">
        <v>122.2</v>
      </c>
      <c r="K75">
        <v>34</v>
      </c>
    </row>
    <row r="76" spans="1:11" x14ac:dyDescent="0.25">
      <c r="A76" s="49"/>
    </row>
    <row r="77" spans="1:11" ht="15" x14ac:dyDescent="0.25">
      <c r="A77" s="271" t="s">
        <v>868</v>
      </c>
      <c r="B77">
        <v>57.6</v>
      </c>
      <c r="C77">
        <v>35</v>
      </c>
      <c r="D77">
        <v>4.5</v>
      </c>
      <c r="E77">
        <v>58</v>
      </c>
      <c r="F77">
        <v>34.5</v>
      </c>
      <c r="G77">
        <v>51</v>
      </c>
      <c r="H77">
        <v>0</v>
      </c>
      <c r="I77">
        <v>0</v>
      </c>
      <c r="J77">
        <v>26.4</v>
      </c>
      <c r="K77">
        <v>53</v>
      </c>
    </row>
    <row r="78" spans="1:11" x14ac:dyDescent="0.25">
      <c r="A78" s="49"/>
    </row>
    <row r="79" spans="1:11" ht="15" x14ac:dyDescent="0.25">
      <c r="A79" s="271" t="s">
        <v>850</v>
      </c>
      <c r="B79">
        <v>38.200000000000003</v>
      </c>
      <c r="C79">
        <v>36</v>
      </c>
      <c r="D79">
        <v>31.9</v>
      </c>
      <c r="E79">
        <v>45</v>
      </c>
      <c r="F79">
        <v>39.9</v>
      </c>
      <c r="G79">
        <v>49</v>
      </c>
      <c r="H79">
        <v>39.700000000000003</v>
      </c>
      <c r="I79">
        <v>44</v>
      </c>
      <c r="J79">
        <v>48.4</v>
      </c>
      <c r="K79">
        <v>44</v>
      </c>
    </row>
    <row r="80" spans="1:11" x14ac:dyDescent="0.25">
      <c r="A80" s="49"/>
    </row>
    <row r="81" spans="1:11" ht="15" x14ac:dyDescent="0.25">
      <c r="A81" s="271" t="s">
        <v>852</v>
      </c>
      <c r="B81">
        <v>34.9</v>
      </c>
      <c r="C81">
        <v>37</v>
      </c>
      <c r="D81">
        <v>80.3</v>
      </c>
      <c r="E81">
        <v>35</v>
      </c>
      <c r="F81">
        <v>152.4</v>
      </c>
      <c r="G81">
        <v>29</v>
      </c>
      <c r="H81">
        <v>121.3</v>
      </c>
      <c r="I81">
        <v>32</v>
      </c>
      <c r="J81">
        <v>225.2</v>
      </c>
      <c r="K81">
        <v>25</v>
      </c>
    </row>
    <row r="82" spans="1:11" x14ac:dyDescent="0.25">
      <c r="A82" s="49"/>
    </row>
    <row r="83" spans="1:11" ht="15" x14ac:dyDescent="0.25">
      <c r="A83" s="207" t="s">
        <v>874</v>
      </c>
      <c r="B83">
        <v>34</v>
      </c>
      <c r="C83">
        <v>38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</row>
    <row r="84" spans="1:11" x14ac:dyDescent="0.25">
      <c r="A84" s="49"/>
    </row>
    <row r="85" spans="1:11" ht="15" x14ac:dyDescent="0.25">
      <c r="A85" s="271" t="s">
        <v>846</v>
      </c>
      <c r="B85">
        <v>30.5</v>
      </c>
      <c r="C85">
        <v>39</v>
      </c>
      <c r="D85">
        <v>6.4</v>
      </c>
      <c r="E85">
        <v>56</v>
      </c>
      <c r="F85">
        <v>21.8</v>
      </c>
      <c r="G85">
        <v>54</v>
      </c>
      <c r="H85">
        <v>62.2</v>
      </c>
      <c r="I85">
        <v>41</v>
      </c>
      <c r="J85">
        <v>19.100000000000001</v>
      </c>
      <c r="K85">
        <v>55</v>
      </c>
    </row>
    <row r="86" spans="1:11" x14ac:dyDescent="0.25">
      <c r="A86" s="49"/>
    </row>
    <row r="87" spans="1:11" ht="15" x14ac:dyDescent="0.25">
      <c r="A87" s="271" t="s">
        <v>860</v>
      </c>
      <c r="B87">
        <v>22.1</v>
      </c>
      <c r="C87">
        <v>40</v>
      </c>
      <c r="D87">
        <v>34.1</v>
      </c>
      <c r="E87">
        <v>42</v>
      </c>
      <c r="F87">
        <v>37.700000000000003</v>
      </c>
      <c r="G87">
        <v>50</v>
      </c>
      <c r="H87">
        <v>33.1</v>
      </c>
      <c r="I87">
        <v>45</v>
      </c>
      <c r="J87">
        <v>27.4</v>
      </c>
      <c r="K87">
        <v>52</v>
      </c>
    </row>
    <row r="88" spans="1:11" x14ac:dyDescent="0.25">
      <c r="A88" s="49"/>
    </row>
    <row r="89" spans="1:11" ht="15" x14ac:dyDescent="0.25">
      <c r="A89" s="271" t="s">
        <v>844</v>
      </c>
      <c r="B89">
        <v>19.5</v>
      </c>
      <c r="C89">
        <v>41</v>
      </c>
      <c r="D89">
        <v>18</v>
      </c>
      <c r="E89">
        <v>51</v>
      </c>
      <c r="F89">
        <v>12</v>
      </c>
      <c r="G89">
        <v>60</v>
      </c>
      <c r="H89">
        <v>17.7</v>
      </c>
      <c r="I89">
        <v>52</v>
      </c>
      <c r="J89">
        <v>47.7</v>
      </c>
      <c r="K89">
        <v>45</v>
      </c>
    </row>
    <row r="90" spans="1:11" x14ac:dyDescent="0.25">
      <c r="A90" s="49"/>
    </row>
    <row r="91" spans="1:11" ht="15" x14ac:dyDescent="0.25">
      <c r="A91" s="271" t="s">
        <v>866</v>
      </c>
      <c r="B91">
        <v>19.399999999999999</v>
      </c>
      <c r="C91">
        <v>42</v>
      </c>
      <c r="D91">
        <v>42.1</v>
      </c>
      <c r="E91">
        <v>39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</row>
    <row r="92" spans="1:11" x14ac:dyDescent="0.25">
      <c r="A92" s="49"/>
    </row>
    <row r="93" spans="1:11" ht="15" x14ac:dyDescent="0.25">
      <c r="A93" s="271" t="s">
        <v>853</v>
      </c>
      <c r="B93">
        <v>19.3</v>
      </c>
      <c r="C93">
        <v>43</v>
      </c>
      <c r="D93">
        <v>40.6</v>
      </c>
      <c r="E93">
        <v>40</v>
      </c>
      <c r="F93">
        <v>21.3</v>
      </c>
      <c r="G93">
        <v>55</v>
      </c>
      <c r="H93">
        <v>0</v>
      </c>
      <c r="I93">
        <v>0</v>
      </c>
      <c r="J93">
        <v>41.2</v>
      </c>
      <c r="K93">
        <v>49</v>
      </c>
    </row>
    <row r="94" spans="1:11" x14ac:dyDescent="0.25">
      <c r="A94" s="49"/>
    </row>
    <row r="95" spans="1:11" ht="15" x14ac:dyDescent="0.25">
      <c r="A95" s="271" t="s">
        <v>854</v>
      </c>
      <c r="B95">
        <v>16.8</v>
      </c>
      <c r="C95">
        <v>44</v>
      </c>
      <c r="D95">
        <v>15.3</v>
      </c>
      <c r="E95">
        <v>52</v>
      </c>
      <c r="F95">
        <v>16</v>
      </c>
      <c r="G95">
        <v>58</v>
      </c>
      <c r="H95">
        <v>14.5</v>
      </c>
      <c r="I95">
        <v>54</v>
      </c>
      <c r="J95">
        <v>17.100000000000001</v>
      </c>
      <c r="K95">
        <v>56</v>
      </c>
    </row>
    <row r="96" spans="1:11" x14ac:dyDescent="0.25">
      <c r="A96" s="49"/>
    </row>
    <row r="97" spans="1:11" ht="15" x14ac:dyDescent="0.25">
      <c r="A97" s="271" t="s">
        <v>862</v>
      </c>
      <c r="B97">
        <v>14.4</v>
      </c>
      <c r="C97">
        <v>45</v>
      </c>
      <c r="D97">
        <v>38.799999999999997</v>
      </c>
      <c r="E97">
        <v>41</v>
      </c>
      <c r="F97">
        <v>34</v>
      </c>
      <c r="G97">
        <v>52</v>
      </c>
      <c r="H97">
        <v>69.2</v>
      </c>
      <c r="I97">
        <v>38</v>
      </c>
      <c r="J97">
        <v>55</v>
      </c>
      <c r="K97">
        <v>41</v>
      </c>
    </row>
    <row r="98" spans="1:11" x14ac:dyDescent="0.25">
      <c r="A98" s="49"/>
    </row>
    <row r="99" spans="1:11" ht="15" x14ac:dyDescent="0.25">
      <c r="A99" s="271" t="s">
        <v>856</v>
      </c>
      <c r="B99">
        <v>14.2</v>
      </c>
      <c r="C99">
        <v>46</v>
      </c>
      <c r="D99">
        <v>12.9</v>
      </c>
      <c r="E99">
        <v>54</v>
      </c>
      <c r="F99">
        <v>19.8</v>
      </c>
      <c r="G99">
        <v>57</v>
      </c>
      <c r="H99">
        <v>15.3</v>
      </c>
      <c r="I99">
        <v>53</v>
      </c>
      <c r="J99">
        <v>12.6</v>
      </c>
      <c r="K99">
        <v>58</v>
      </c>
    </row>
    <row r="100" spans="1:11" x14ac:dyDescent="0.25">
      <c r="A100" s="49"/>
    </row>
    <row r="101" spans="1:11" ht="15" x14ac:dyDescent="0.25">
      <c r="A101" s="271" t="s">
        <v>875</v>
      </c>
      <c r="B101">
        <v>8.8000000000000007</v>
      </c>
      <c r="C101">
        <v>47</v>
      </c>
      <c r="D101">
        <v>13.2</v>
      </c>
      <c r="E101">
        <v>53</v>
      </c>
      <c r="F101">
        <v>4.0999999999999996</v>
      </c>
      <c r="G101">
        <v>65</v>
      </c>
      <c r="H101">
        <v>18.2</v>
      </c>
      <c r="I101">
        <v>51</v>
      </c>
      <c r="J101">
        <v>11.3</v>
      </c>
      <c r="K101">
        <v>59</v>
      </c>
    </row>
    <row r="102" spans="1:11" x14ac:dyDescent="0.25">
      <c r="A102" s="49"/>
    </row>
    <row r="103" spans="1:11" ht="15" x14ac:dyDescent="0.25">
      <c r="A103" s="271" t="s">
        <v>876</v>
      </c>
      <c r="B103">
        <v>7.7</v>
      </c>
      <c r="C103">
        <v>48</v>
      </c>
      <c r="D103">
        <v>22.7</v>
      </c>
      <c r="E103">
        <v>47</v>
      </c>
      <c r="F103">
        <v>40.700000000000003</v>
      </c>
      <c r="G103">
        <v>48</v>
      </c>
      <c r="H103">
        <v>20.6</v>
      </c>
      <c r="I103">
        <v>48</v>
      </c>
      <c r="J103">
        <v>36.9</v>
      </c>
      <c r="K103">
        <v>50</v>
      </c>
    </row>
    <row r="104" spans="1:11" x14ac:dyDescent="0.25">
      <c r="A104" s="49"/>
    </row>
    <row r="105" spans="1:11" ht="15" x14ac:dyDescent="0.25">
      <c r="A105" s="271" t="s">
        <v>861</v>
      </c>
      <c r="B105">
        <v>2.5</v>
      </c>
      <c r="C105">
        <v>49</v>
      </c>
      <c r="D105">
        <v>5</v>
      </c>
      <c r="E105">
        <v>57</v>
      </c>
      <c r="F105">
        <v>4.0999999999999996</v>
      </c>
      <c r="G105">
        <v>64</v>
      </c>
      <c r="H105">
        <v>5.6</v>
      </c>
      <c r="I105">
        <v>56</v>
      </c>
      <c r="J105">
        <v>5.4</v>
      </c>
      <c r="K105">
        <v>62</v>
      </c>
    </row>
    <row r="106" spans="1:11" x14ac:dyDescent="0.25">
      <c r="A106" s="49"/>
    </row>
    <row r="107" spans="1:11" ht="15" x14ac:dyDescent="0.25">
      <c r="A107" s="207" t="s">
        <v>877</v>
      </c>
      <c r="B107">
        <v>0.6</v>
      </c>
      <c r="C107">
        <v>50</v>
      </c>
      <c r="D107">
        <v>0.1</v>
      </c>
      <c r="E107">
        <v>61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</row>
    <row r="108" spans="1:11" x14ac:dyDescent="0.25">
      <c r="A108" s="49"/>
    </row>
    <row r="109" spans="1:11" ht="15" x14ac:dyDescent="0.25">
      <c r="A109" s="271" t="s">
        <v>865</v>
      </c>
      <c r="B109">
        <v>0</v>
      </c>
      <c r="C109">
        <v>0</v>
      </c>
      <c r="D109">
        <v>262.2</v>
      </c>
      <c r="E109">
        <v>25</v>
      </c>
      <c r="F109">
        <v>573.79999999999995</v>
      </c>
      <c r="G109">
        <v>10</v>
      </c>
      <c r="H109">
        <v>671</v>
      </c>
      <c r="I109">
        <v>10</v>
      </c>
      <c r="J109">
        <v>0</v>
      </c>
      <c r="K109">
        <v>0</v>
      </c>
    </row>
    <row r="110" spans="1:11" x14ac:dyDescent="0.25">
      <c r="A110" s="49"/>
    </row>
    <row r="111" spans="1:11" ht="15" x14ac:dyDescent="0.25">
      <c r="A111" s="271" t="s">
        <v>842</v>
      </c>
      <c r="B111">
        <v>0</v>
      </c>
      <c r="C111">
        <v>0</v>
      </c>
      <c r="D111">
        <v>101.2</v>
      </c>
      <c r="E111">
        <v>31</v>
      </c>
      <c r="F111">
        <v>820.9</v>
      </c>
      <c r="G111">
        <v>8</v>
      </c>
      <c r="H111">
        <v>115.2</v>
      </c>
      <c r="I111">
        <v>33</v>
      </c>
      <c r="J111">
        <v>111.9</v>
      </c>
      <c r="K111">
        <v>37</v>
      </c>
    </row>
    <row r="112" spans="1:11" x14ac:dyDescent="0.25">
      <c r="A112" s="49"/>
    </row>
    <row r="113" spans="1:11" ht="15" x14ac:dyDescent="0.25">
      <c r="A113" s="271" t="s">
        <v>878</v>
      </c>
      <c r="B113">
        <v>0</v>
      </c>
      <c r="C113">
        <v>0</v>
      </c>
      <c r="D113">
        <v>53.3</v>
      </c>
      <c r="E113">
        <v>37</v>
      </c>
      <c r="F113">
        <v>64.5</v>
      </c>
      <c r="G113">
        <v>41</v>
      </c>
      <c r="H113">
        <v>0</v>
      </c>
      <c r="I113">
        <v>0</v>
      </c>
      <c r="J113">
        <v>172.5</v>
      </c>
      <c r="K113">
        <v>28</v>
      </c>
    </row>
    <row r="114" spans="1:11" x14ac:dyDescent="0.25">
      <c r="A114" s="49"/>
    </row>
    <row r="115" spans="1:11" ht="15" x14ac:dyDescent="0.25">
      <c r="A115" s="271" t="s">
        <v>851</v>
      </c>
      <c r="B115">
        <v>0</v>
      </c>
      <c r="C115">
        <v>0</v>
      </c>
      <c r="D115">
        <v>32.200000000000003</v>
      </c>
      <c r="E115">
        <v>43</v>
      </c>
      <c r="F115">
        <v>0</v>
      </c>
      <c r="G115">
        <v>0</v>
      </c>
      <c r="H115">
        <v>359.5</v>
      </c>
      <c r="I115">
        <v>15</v>
      </c>
      <c r="J115">
        <v>852.6</v>
      </c>
      <c r="K115">
        <v>10</v>
      </c>
    </row>
    <row r="116" spans="1:11" x14ac:dyDescent="0.25">
      <c r="A116" s="49"/>
    </row>
    <row r="117" spans="1:11" ht="15" x14ac:dyDescent="0.25">
      <c r="A117" s="207" t="s">
        <v>879</v>
      </c>
      <c r="B117" s="40">
        <v>0</v>
      </c>
      <c r="C117">
        <v>0</v>
      </c>
      <c r="D117">
        <v>32</v>
      </c>
      <c r="E117">
        <v>44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</row>
    <row r="118" spans="1:11" x14ac:dyDescent="0.25">
      <c r="A118" s="49"/>
    </row>
    <row r="119" spans="1:11" ht="15" x14ac:dyDescent="0.25">
      <c r="A119" s="271" t="s">
        <v>857</v>
      </c>
      <c r="B119">
        <v>0</v>
      </c>
      <c r="C119">
        <v>0</v>
      </c>
      <c r="D119">
        <v>25.3</v>
      </c>
      <c r="E119">
        <v>46</v>
      </c>
      <c r="F119">
        <v>130</v>
      </c>
      <c r="G119">
        <v>33</v>
      </c>
      <c r="H119">
        <v>125.1</v>
      </c>
      <c r="I119">
        <v>30</v>
      </c>
      <c r="J119">
        <v>133.5</v>
      </c>
      <c r="K119">
        <v>30</v>
      </c>
    </row>
    <row r="120" spans="1:11" x14ac:dyDescent="0.25">
      <c r="A120" s="49"/>
    </row>
    <row r="121" spans="1:11" ht="15" x14ac:dyDescent="0.25">
      <c r="A121" s="207" t="s">
        <v>880</v>
      </c>
      <c r="B121">
        <v>0</v>
      </c>
      <c r="C121">
        <v>0</v>
      </c>
      <c r="D121">
        <v>20.8</v>
      </c>
      <c r="E121">
        <v>48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</row>
    <row r="122" spans="1:11" x14ac:dyDescent="0.25">
      <c r="A122" s="49"/>
    </row>
    <row r="123" spans="1:11" ht="15" x14ac:dyDescent="0.25">
      <c r="A123" s="207" t="s">
        <v>881</v>
      </c>
      <c r="B123">
        <v>0</v>
      </c>
      <c r="C123">
        <v>0</v>
      </c>
      <c r="D123">
        <v>19.7</v>
      </c>
      <c r="E123">
        <v>49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</row>
    <row r="124" spans="1:11" x14ac:dyDescent="0.25">
      <c r="A124" s="49"/>
    </row>
    <row r="125" spans="1:11" ht="15" x14ac:dyDescent="0.25">
      <c r="A125" s="271" t="s">
        <v>867</v>
      </c>
      <c r="B125">
        <v>0</v>
      </c>
      <c r="C125">
        <v>0</v>
      </c>
      <c r="D125">
        <v>18.600000000000001</v>
      </c>
      <c r="E125">
        <v>50</v>
      </c>
      <c r="F125">
        <v>53.5</v>
      </c>
      <c r="G125">
        <v>44</v>
      </c>
      <c r="H125">
        <v>73</v>
      </c>
      <c r="I125">
        <v>37</v>
      </c>
      <c r="J125">
        <v>14.6</v>
      </c>
      <c r="K125">
        <v>57</v>
      </c>
    </row>
    <row r="126" spans="1:11" x14ac:dyDescent="0.25">
      <c r="A126" s="49"/>
    </row>
    <row r="127" spans="1:11" ht="15" x14ac:dyDescent="0.25">
      <c r="A127" s="271" t="s">
        <v>858</v>
      </c>
      <c r="B127">
        <v>0</v>
      </c>
      <c r="C127">
        <v>0</v>
      </c>
      <c r="D127">
        <v>11.2</v>
      </c>
      <c r="E127">
        <v>55</v>
      </c>
      <c r="F127">
        <v>158.5</v>
      </c>
      <c r="G127">
        <v>28</v>
      </c>
      <c r="H127">
        <v>7.7</v>
      </c>
      <c r="I127">
        <v>55</v>
      </c>
      <c r="J127">
        <v>45.8</v>
      </c>
      <c r="K127">
        <v>46</v>
      </c>
    </row>
    <row r="128" spans="1:11" x14ac:dyDescent="0.25">
      <c r="A128" s="49"/>
    </row>
    <row r="129" spans="1:11" ht="15" x14ac:dyDescent="0.25">
      <c r="A129" s="207" t="s">
        <v>882</v>
      </c>
      <c r="B129">
        <v>0</v>
      </c>
      <c r="C129">
        <v>0</v>
      </c>
      <c r="D129">
        <v>1.3</v>
      </c>
      <c r="E129">
        <v>59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</row>
    <row r="130" spans="1:11" x14ac:dyDescent="0.25">
      <c r="A130" s="49"/>
    </row>
    <row r="131" spans="1:11" ht="15" x14ac:dyDescent="0.25">
      <c r="A131" s="271" t="s">
        <v>883</v>
      </c>
      <c r="B131">
        <v>0</v>
      </c>
      <c r="C131">
        <v>0</v>
      </c>
      <c r="D131">
        <v>0.3</v>
      </c>
      <c r="E131">
        <v>60</v>
      </c>
      <c r="F131">
        <v>112.2</v>
      </c>
      <c r="G131">
        <v>35</v>
      </c>
      <c r="H131">
        <v>73.900000000000006</v>
      </c>
      <c r="I131">
        <v>36</v>
      </c>
      <c r="J131">
        <v>119.3</v>
      </c>
      <c r="K131">
        <v>35</v>
      </c>
    </row>
    <row r="132" spans="1:11" x14ac:dyDescent="0.25">
      <c r="A132" s="49"/>
    </row>
    <row r="133" spans="1:11" ht="15" x14ac:dyDescent="0.25">
      <c r="A133" s="271" t="s">
        <v>901</v>
      </c>
      <c r="B133">
        <v>0</v>
      </c>
      <c r="C133">
        <v>0</v>
      </c>
      <c r="D133">
        <v>0</v>
      </c>
      <c r="E133">
        <v>0</v>
      </c>
      <c r="F133">
        <v>64.7</v>
      </c>
      <c r="G133">
        <v>40</v>
      </c>
      <c r="H133">
        <v>41.1</v>
      </c>
      <c r="I133">
        <v>43</v>
      </c>
      <c r="J133">
        <v>124.9</v>
      </c>
      <c r="K133">
        <v>33</v>
      </c>
    </row>
    <row r="134" spans="1:11" x14ac:dyDescent="0.25">
      <c r="A134" s="49"/>
    </row>
    <row r="135" spans="1:11" ht="15" x14ac:dyDescent="0.25">
      <c r="A135" s="271" t="s">
        <v>902</v>
      </c>
      <c r="B135">
        <v>0</v>
      </c>
      <c r="C135">
        <v>0</v>
      </c>
      <c r="D135">
        <v>0</v>
      </c>
      <c r="E135">
        <v>0</v>
      </c>
      <c r="F135">
        <v>59.9</v>
      </c>
      <c r="G135">
        <v>42</v>
      </c>
      <c r="H135">
        <v>0</v>
      </c>
      <c r="I135">
        <v>0</v>
      </c>
      <c r="J135">
        <v>42.5</v>
      </c>
      <c r="K135">
        <v>47</v>
      </c>
    </row>
    <row r="136" spans="1:11" x14ac:dyDescent="0.25">
      <c r="A136" s="49"/>
    </row>
    <row r="137" spans="1:11" ht="15" x14ac:dyDescent="0.25">
      <c r="A137" s="271" t="s">
        <v>903</v>
      </c>
      <c r="B137">
        <v>0</v>
      </c>
      <c r="C137">
        <v>0</v>
      </c>
      <c r="D137">
        <v>0</v>
      </c>
      <c r="E137">
        <v>0</v>
      </c>
      <c r="F137">
        <v>55</v>
      </c>
      <c r="G137">
        <v>43</v>
      </c>
      <c r="H137">
        <v>0</v>
      </c>
      <c r="I137">
        <v>0</v>
      </c>
      <c r="J137">
        <v>0</v>
      </c>
      <c r="K137">
        <v>0</v>
      </c>
    </row>
    <row r="138" spans="1:11" x14ac:dyDescent="0.25">
      <c r="A138" s="49"/>
    </row>
    <row r="139" spans="1:11" ht="15" x14ac:dyDescent="0.25">
      <c r="A139" s="271" t="s">
        <v>904</v>
      </c>
      <c r="B139">
        <v>0</v>
      </c>
      <c r="C139">
        <v>0</v>
      </c>
      <c r="D139">
        <v>0</v>
      </c>
      <c r="E139">
        <v>0</v>
      </c>
      <c r="F139">
        <v>53.1</v>
      </c>
      <c r="G139">
        <v>45</v>
      </c>
      <c r="H139">
        <v>0</v>
      </c>
      <c r="I139">
        <v>0</v>
      </c>
      <c r="J139">
        <v>51.4</v>
      </c>
      <c r="K139">
        <v>43</v>
      </c>
    </row>
    <row r="140" spans="1:11" x14ac:dyDescent="0.25">
      <c r="A140" s="49"/>
    </row>
    <row r="141" spans="1:11" ht="15" x14ac:dyDescent="0.25">
      <c r="A141" s="271" t="s">
        <v>905</v>
      </c>
      <c r="B141">
        <v>0</v>
      </c>
      <c r="C141">
        <v>0</v>
      </c>
      <c r="D141">
        <v>0</v>
      </c>
      <c r="E141">
        <v>0</v>
      </c>
      <c r="F141">
        <v>51.2</v>
      </c>
      <c r="G141">
        <v>46</v>
      </c>
      <c r="H141">
        <v>20</v>
      </c>
      <c r="I141">
        <v>49</v>
      </c>
      <c r="J141">
        <v>42.3</v>
      </c>
      <c r="K141">
        <v>48</v>
      </c>
    </row>
    <row r="142" spans="1:11" x14ac:dyDescent="0.25">
      <c r="A142" s="49"/>
    </row>
    <row r="143" spans="1:11" ht="15" x14ac:dyDescent="0.25">
      <c r="A143" s="271" t="s">
        <v>906</v>
      </c>
      <c r="B143">
        <v>0</v>
      </c>
      <c r="C143">
        <v>0</v>
      </c>
      <c r="D143">
        <v>0</v>
      </c>
      <c r="E143">
        <v>0</v>
      </c>
      <c r="F143">
        <v>22.6</v>
      </c>
      <c r="G143">
        <v>53</v>
      </c>
      <c r="H143">
        <v>0</v>
      </c>
      <c r="I143">
        <v>0</v>
      </c>
      <c r="J143">
        <v>0</v>
      </c>
      <c r="K143">
        <v>0</v>
      </c>
    </row>
    <row r="144" spans="1:11" x14ac:dyDescent="0.25">
      <c r="A144" s="49"/>
    </row>
    <row r="145" spans="1:11" ht="15" x14ac:dyDescent="0.25">
      <c r="A145" s="271" t="s">
        <v>907</v>
      </c>
      <c r="B145">
        <v>0</v>
      </c>
      <c r="C145">
        <v>0</v>
      </c>
      <c r="D145">
        <v>0</v>
      </c>
      <c r="E145">
        <v>0</v>
      </c>
      <c r="F145">
        <v>21.2</v>
      </c>
      <c r="G145">
        <v>56</v>
      </c>
      <c r="H145">
        <v>0</v>
      </c>
      <c r="I145">
        <v>0</v>
      </c>
      <c r="J145">
        <v>0</v>
      </c>
      <c r="K145">
        <v>0</v>
      </c>
    </row>
    <row r="146" spans="1:11" x14ac:dyDescent="0.25">
      <c r="A146" s="49"/>
    </row>
    <row r="147" spans="1:11" ht="15" x14ac:dyDescent="0.25">
      <c r="A147" s="271" t="s">
        <v>908</v>
      </c>
      <c r="B147">
        <v>0</v>
      </c>
      <c r="C147">
        <v>0</v>
      </c>
      <c r="D147">
        <v>0</v>
      </c>
      <c r="E147">
        <v>0</v>
      </c>
      <c r="F147">
        <v>13.8</v>
      </c>
      <c r="G147">
        <v>59</v>
      </c>
      <c r="H147">
        <v>27.5</v>
      </c>
      <c r="I147">
        <v>47</v>
      </c>
      <c r="J147">
        <v>0.1</v>
      </c>
      <c r="K147">
        <v>64</v>
      </c>
    </row>
    <row r="148" spans="1:11" x14ac:dyDescent="0.25">
      <c r="A148" s="49"/>
    </row>
    <row r="149" spans="1:11" ht="15" x14ac:dyDescent="0.25">
      <c r="A149" s="271" t="s">
        <v>909</v>
      </c>
      <c r="B149">
        <v>0</v>
      </c>
      <c r="C149">
        <v>0</v>
      </c>
      <c r="D149">
        <v>0</v>
      </c>
      <c r="E149">
        <v>0</v>
      </c>
      <c r="F149">
        <v>11</v>
      </c>
      <c r="G149">
        <v>61</v>
      </c>
      <c r="H149">
        <v>0</v>
      </c>
      <c r="I149">
        <v>0</v>
      </c>
      <c r="J149">
        <v>0</v>
      </c>
      <c r="K149">
        <v>0</v>
      </c>
    </row>
    <row r="150" spans="1:11" x14ac:dyDescent="0.25">
      <c r="A150" s="49"/>
    </row>
    <row r="151" spans="1:11" ht="15" x14ac:dyDescent="0.25">
      <c r="A151" s="271" t="s">
        <v>910</v>
      </c>
      <c r="B151">
        <v>0</v>
      </c>
      <c r="C151">
        <v>0</v>
      </c>
      <c r="D151">
        <v>0</v>
      </c>
      <c r="E151">
        <v>0</v>
      </c>
      <c r="F151">
        <v>5.5</v>
      </c>
      <c r="G151">
        <v>62</v>
      </c>
      <c r="H151">
        <v>0</v>
      </c>
      <c r="I151">
        <v>0</v>
      </c>
      <c r="J151">
        <v>0</v>
      </c>
      <c r="K151">
        <v>0</v>
      </c>
    </row>
    <row r="152" spans="1:11" x14ac:dyDescent="0.25">
      <c r="A152" s="49"/>
    </row>
    <row r="153" spans="1:11" ht="15" x14ac:dyDescent="0.25">
      <c r="A153" s="271" t="s">
        <v>863</v>
      </c>
      <c r="B153">
        <v>0</v>
      </c>
      <c r="C153">
        <v>0</v>
      </c>
      <c r="D153">
        <v>0</v>
      </c>
      <c r="E153">
        <v>0</v>
      </c>
      <c r="F153">
        <v>4.4000000000000004</v>
      </c>
      <c r="G153">
        <v>63</v>
      </c>
      <c r="H153">
        <v>0</v>
      </c>
      <c r="I153">
        <v>0</v>
      </c>
      <c r="J153">
        <v>0</v>
      </c>
      <c r="K153">
        <v>0</v>
      </c>
    </row>
    <row r="154" spans="1:11" x14ac:dyDescent="0.25">
      <c r="A154" s="49"/>
    </row>
    <row r="155" spans="1:11" ht="15" x14ac:dyDescent="0.25">
      <c r="A155" s="271" t="s">
        <v>911</v>
      </c>
      <c r="B155">
        <v>0</v>
      </c>
      <c r="C155">
        <v>0</v>
      </c>
      <c r="D155">
        <v>0</v>
      </c>
      <c r="E155">
        <v>0</v>
      </c>
      <c r="F155">
        <v>2.2000000000000002</v>
      </c>
      <c r="G155">
        <v>66</v>
      </c>
      <c r="H155">
        <v>0</v>
      </c>
      <c r="I155">
        <v>0</v>
      </c>
      <c r="J155">
        <v>0</v>
      </c>
      <c r="K155">
        <v>0</v>
      </c>
    </row>
    <row r="156" spans="1:11" x14ac:dyDescent="0.25">
      <c r="A156" s="49"/>
    </row>
    <row r="157" spans="1:11" ht="15" x14ac:dyDescent="0.25">
      <c r="A157" s="271" t="s">
        <v>912</v>
      </c>
      <c r="B157">
        <v>0</v>
      </c>
      <c r="C157">
        <v>0</v>
      </c>
      <c r="D157">
        <v>0</v>
      </c>
      <c r="E157">
        <v>0</v>
      </c>
      <c r="F157">
        <v>2</v>
      </c>
      <c r="G157">
        <v>67</v>
      </c>
      <c r="H157">
        <v>0</v>
      </c>
      <c r="I157">
        <v>0</v>
      </c>
      <c r="J157">
        <v>0</v>
      </c>
      <c r="K157">
        <v>0</v>
      </c>
    </row>
    <row r="158" spans="1:11" x14ac:dyDescent="0.25">
      <c r="A158" s="49"/>
    </row>
    <row r="159" spans="1:11" ht="15" x14ac:dyDescent="0.25">
      <c r="A159" s="271" t="s">
        <v>947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48.8</v>
      </c>
      <c r="I159">
        <v>42</v>
      </c>
      <c r="J159">
        <v>24.6</v>
      </c>
      <c r="K159">
        <v>54</v>
      </c>
    </row>
    <row r="160" spans="1:11" x14ac:dyDescent="0.25">
      <c r="A160" s="49"/>
    </row>
    <row r="161" spans="1:11" ht="15" x14ac:dyDescent="0.25">
      <c r="A161" s="271" t="s">
        <v>871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53</v>
      </c>
      <c r="K161">
        <v>42</v>
      </c>
    </row>
    <row r="162" spans="1:11" x14ac:dyDescent="0.25">
      <c r="A162" s="49"/>
    </row>
    <row r="163" spans="1:11" ht="15" x14ac:dyDescent="0.25">
      <c r="A163" s="271" t="s">
        <v>872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10.7</v>
      </c>
      <c r="K163">
        <v>60</v>
      </c>
    </row>
    <row r="164" spans="1:11" x14ac:dyDescent="0.25">
      <c r="A164" s="49"/>
    </row>
    <row r="165" spans="1:11" ht="15" x14ac:dyDescent="0.25">
      <c r="A165" s="271" t="s">
        <v>948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5.7</v>
      </c>
      <c r="K165">
        <v>61</v>
      </c>
    </row>
    <row r="166" spans="1:11" x14ac:dyDescent="0.25">
      <c r="A166" s="49"/>
    </row>
    <row r="167" spans="1:11" ht="15" x14ac:dyDescent="0.25">
      <c r="A167" s="271" t="s">
        <v>949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0.7</v>
      </c>
      <c r="K167">
        <v>63</v>
      </c>
    </row>
    <row r="168" spans="1:11" x14ac:dyDescent="0.25">
      <c r="A168" s="49"/>
    </row>
    <row r="169" spans="1:11" ht="15" x14ac:dyDescent="0.25">
      <c r="A169" s="271" t="s">
        <v>66</v>
      </c>
      <c r="B169" t="s">
        <v>68</v>
      </c>
      <c r="C169" t="s">
        <v>665</v>
      </c>
      <c r="D169" t="s">
        <v>68</v>
      </c>
      <c r="E169" t="s">
        <v>665</v>
      </c>
      <c r="F169" t="s">
        <v>68</v>
      </c>
      <c r="G169" t="s">
        <v>665</v>
      </c>
      <c r="H169" t="s">
        <v>68</v>
      </c>
      <c r="I169" t="s">
        <v>665</v>
      </c>
      <c r="J169" t="s">
        <v>68</v>
      </c>
      <c r="K169" t="s">
        <v>665</v>
      </c>
    </row>
    <row r="170" spans="1:11" ht="15" x14ac:dyDescent="0.25">
      <c r="A170" s="271" t="s">
        <v>884</v>
      </c>
      <c r="B170">
        <v>24806.6</v>
      </c>
      <c r="D170">
        <v>24812.2</v>
      </c>
      <c r="F170">
        <v>24231.599999999999</v>
      </c>
      <c r="H170">
        <v>22419.200000000001</v>
      </c>
      <c r="J170">
        <v>26512.799999999999</v>
      </c>
    </row>
    <row r="171" spans="1:11" x14ac:dyDescent="0.25">
      <c r="B171">
        <f>SUM(B9:B167)</f>
        <v>24806.900000000005</v>
      </c>
    </row>
  </sheetData>
  <pageMargins left="0.7" right="0.7" top="0.75" bottom="0.75" header="0.3" footer="0.3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1E24D-0C64-46F7-941E-411A93419181}">
  <dimension ref="A1:K168"/>
  <sheetViews>
    <sheetView workbookViewId="0">
      <selection activeCell="A7" sqref="A7"/>
    </sheetView>
  </sheetViews>
  <sheetFormatPr defaultRowHeight="13.2" x14ac:dyDescent="0.25"/>
  <cols>
    <col min="1" max="1" width="16.6640625" customWidth="1"/>
    <col min="2" max="3" width="15.88671875" customWidth="1"/>
    <col min="4" max="4" width="23.44140625" customWidth="1"/>
    <col min="5" max="5" width="16.88671875" customWidth="1"/>
    <col min="6" max="6" width="20.6640625" customWidth="1"/>
    <col min="7" max="7" width="13.88671875" customWidth="1"/>
    <col min="8" max="8" width="12.33203125" customWidth="1"/>
    <col min="10" max="10" width="11.33203125" customWidth="1"/>
  </cols>
  <sheetData>
    <row r="1" spans="1:11" ht="15" x14ac:dyDescent="0.25">
      <c r="A1" s="271" t="s">
        <v>965</v>
      </c>
    </row>
    <row r="2" spans="1:11" ht="15" x14ac:dyDescent="0.25">
      <c r="A2" s="271" t="s">
        <v>966</v>
      </c>
    </row>
    <row r="3" spans="1:11" ht="15" x14ac:dyDescent="0.25">
      <c r="A3" s="271" t="s">
        <v>808</v>
      </c>
    </row>
    <row r="4" spans="1:11" ht="15" x14ac:dyDescent="0.25">
      <c r="A4" s="271" t="s">
        <v>809</v>
      </c>
    </row>
    <row r="5" spans="1:11" x14ac:dyDescent="0.25">
      <c r="A5" s="49"/>
    </row>
    <row r="6" spans="1:11" ht="15" x14ac:dyDescent="0.25">
      <c r="B6" s="271" t="s">
        <v>891</v>
      </c>
      <c r="D6" t="s">
        <v>892</v>
      </c>
      <c r="F6" s="272" t="s">
        <v>930</v>
      </c>
      <c r="H6" t="s">
        <v>931</v>
      </c>
      <c r="J6" t="s">
        <v>967</v>
      </c>
    </row>
    <row r="7" spans="1:11" ht="15" x14ac:dyDescent="0.25">
      <c r="A7" s="271" t="s">
        <v>736</v>
      </c>
      <c r="B7" s="272" t="s">
        <v>238</v>
      </c>
      <c r="C7" t="s">
        <v>737</v>
      </c>
      <c r="D7" t="s">
        <v>238</v>
      </c>
      <c r="E7" t="s">
        <v>737</v>
      </c>
      <c r="F7" t="s">
        <v>238</v>
      </c>
      <c r="G7" t="s">
        <v>737</v>
      </c>
      <c r="H7" t="s">
        <v>238</v>
      </c>
      <c r="I7" t="s">
        <v>737</v>
      </c>
      <c r="J7" t="s">
        <v>238</v>
      </c>
      <c r="K7" t="s">
        <v>737</v>
      </c>
    </row>
    <row r="8" spans="1:11" ht="15" x14ac:dyDescent="0.25">
      <c r="A8" s="271" t="s">
        <v>53</v>
      </c>
    </row>
    <row r="9" spans="1:11" ht="15" x14ac:dyDescent="0.25">
      <c r="A9" s="271" t="s">
        <v>812</v>
      </c>
      <c r="B9">
        <v>3670</v>
      </c>
      <c r="C9" s="191">
        <v>1</v>
      </c>
      <c r="D9">
        <v>3033.6</v>
      </c>
      <c r="E9">
        <v>2</v>
      </c>
      <c r="F9">
        <v>2935</v>
      </c>
      <c r="G9">
        <v>1</v>
      </c>
      <c r="H9">
        <v>3089.7</v>
      </c>
      <c r="I9">
        <v>1</v>
      </c>
      <c r="J9">
        <v>2318.1</v>
      </c>
      <c r="K9">
        <v>2</v>
      </c>
    </row>
    <row r="10" spans="1:11" x14ac:dyDescent="0.25">
      <c r="A10" s="49"/>
      <c r="C10" s="191"/>
    </row>
    <row r="11" spans="1:11" ht="15" x14ac:dyDescent="0.25">
      <c r="A11" s="271" t="s">
        <v>814</v>
      </c>
      <c r="B11">
        <v>3141.9</v>
      </c>
      <c r="C11" s="191">
        <v>2</v>
      </c>
      <c r="D11">
        <v>3046.7</v>
      </c>
      <c r="E11">
        <v>1</v>
      </c>
      <c r="F11">
        <v>2474.1999999999998</v>
      </c>
      <c r="G11">
        <v>3</v>
      </c>
      <c r="H11">
        <v>2729.2</v>
      </c>
      <c r="I11">
        <v>3</v>
      </c>
      <c r="J11">
        <v>2118.4</v>
      </c>
      <c r="K11">
        <v>3</v>
      </c>
    </row>
    <row r="12" spans="1:11" x14ac:dyDescent="0.25">
      <c r="A12" s="49"/>
      <c r="C12" s="191"/>
    </row>
    <row r="13" spans="1:11" ht="15" x14ac:dyDescent="0.25">
      <c r="A13" s="271" t="s">
        <v>816</v>
      </c>
      <c r="B13">
        <v>2575.4</v>
      </c>
      <c r="C13" s="191">
        <v>3</v>
      </c>
      <c r="D13">
        <v>2695.4</v>
      </c>
      <c r="E13">
        <v>3</v>
      </c>
      <c r="F13">
        <v>2692.7</v>
      </c>
      <c r="G13">
        <v>2</v>
      </c>
      <c r="H13">
        <v>2819.7</v>
      </c>
      <c r="I13">
        <v>2</v>
      </c>
      <c r="J13">
        <v>2434</v>
      </c>
      <c r="K13">
        <v>1</v>
      </c>
    </row>
    <row r="14" spans="1:11" x14ac:dyDescent="0.25">
      <c r="A14" s="49"/>
      <c r="C14" s="191"/>
    </row>
    <row r="15" spans="1:11" ht="15" x14ac:dyDescent="0.25">
      <c r="A15" s="271" t="s">
        <v>830</v>
      </c>
      <c r="B15">
        <v>1564.4</v>
      </c>
      <c r="C15" s="191">
        <v>4</v>
      </c>
      <c r="D15">
        <v>1563.9</v>
      </c>
      <c r="E15">
        <v>4</v>
      </c>
      <c r="F15">
        <v>1170.7</v>
      </c>
      <c r="G15">
        <v>5</v>
      </c>
      <c r="H15">
        <v>1540.4</v>
      </c>
      <c r="I15">
        <v>5</v>
      </c>
      <c r="J15">
        <v>1401.2</v>
      </c>
      <c r="K15">
        <v>4</v>
      </c>
    </row>
    <row r="16" spans="1:11" x14ac:dyDescent="0.25">
      <c r="A16" s="49"/>
      <c r="C16" s="191"/>
    </row>
    <row r="17" spans="1:11" ht="15" x14ac:dyDescent="0.25">
      <c r="A17" s="271" t="s">
        <v>817</v>
      </c>
      <c r="B17">
        <v>1340.8</v>
      </c>
      <c r="C17" s="191">
        <v>5</v>
      </c>
      <c r="D17">
        <v>1355.3</v>
      </c>
      <c r="E17">
        <v>6</v>
      </c>
      <c r="F17">
        <v>1420.4</v>
      </c>
      <c r="G17">
        <v>4</v>
      </c>
      <c r="H17">
        <v>1275.5</v>
      </c>
      <c r="I17">
        <v>6</v>
      </c>
      <c r="J17">
        <v>1073.7</v>
      </c>
      <c r="K17">
        <v>5</v>
      </c>
    </row>
    <row r="18" spans="1:11" x14ac:dyDescent="0.25">
      <c r="A18" s="49"/>
      <c r="C18" s="191"/>
    </row>
    <row r="19" spans="1:11" ht="15" x14ac:dyDescent="0.25">
      <c r="A19" s="271" t="s">
        <v>819</v>
      </c>
      <c r="B19">
        <v>1246.4000000000001</v>
      </c>
      <c r="C19" s="191">
        <v>6</v>
      </c>
      <c r="D19">
        <v>1163.9000000000001</v>
      </c>
      <c r="E19">
        <v>7</v>
      </c>
      <c r="F19">
        <v>1114.4000000000001</v>
      </c>
      <c r="G19">
        <v>7</v>
      </c>
      <c r="H19">
        <v>1049.0999999999999</v>
      </c>
      <c r="I19">
        <v>9</v>
      </c>
      <c r="J19">
        <v>1033.7</v>
      </c>
      <c r="K19">
        <v>6</v>
      </c>
    </row>
    <row r="20" spans="1:11" x14ac:dyDescent="0.25">
      <c r="A20" s="49"/>
      <c r="C20" s="191"/>
    </row>
    <row r="21" spans="1:11" ht="15" x14ac:dyDescent="0.25">
      <c r="A21" s="271" t="s">
        <v>821</v>
      </c>
      <c r="B21">
        <v>1061.9000000000001</v>
      </c>
      <c r="C21" s="191">
        <v>7</v>
      </c>
      <c r="D21">
        <v>1381.7</v>
      </c>
      <c r="E21">
        <v>5</v>
      </c>
      <c r="F21">
        <v>1141</v>
      </c>
      <c r="G21">
        <v>6</v>
      </c>
      <c r="H21">
        <v>1083.5</v>
      </c>
      <c r="I21">
        <v>8</v>
      </c>
      <c r="J21">
        <v>607.79999999999995</v>
      </c>
      <c r="K21">
        <v>10</v>
      </c>
    </row>
    <row r="22" spans="1:11" x14ac:dyDescent="0.25">
      <c r="A22" s="49"/>
      <c r="C22" s="191"/>
    </row>
    <row r="23" spans="1:11" ht="15" x14ac:dyDescent="0.25">
      <c r="A23" s="271" t="s">
        <v>828</v>
      </c>
      <c r="B23">
        <v>913.7</v>
      </c>
      <c r="C23" s="191">
        <v>8</v>
      </c>
      <c r="D23">
        <v>528.1</v>
      </c>
      <c r="E23">
        <v>12</v>
      </c>
      <c r="F23">
        <v>425.3</v>
      </c>
      <c r="G23">
        <v>14</v>
      </c>
      <c r="H23">
        <v>428.2</v>
      </c>
      <c r="I23">
        <v>17</v>
      </c>
      <c r="J23">
        <v>786.7</v>
      </c>
      <c r="K23">
        <v>7</v>
      </c>
    </row>
    <row r="24" spans="1:11" x14ac:dyDescent="0.25">
      <c r="A24" s="49"/>
      <c r="C24" s="191"/>
    </row>
    <row r="25" spans="1:11" ht="15" x14ac:dyDescent="0.25">
      <c r="A25" s="271" t="s">
        <v>820</v>
      </c>
      <c r="B25">
        <v>821.2</v>
      </c>
      <c r="C25" s="191">
        <v>9</v>
      </c>
      <c r="D25">
        <v>746.5</v>
      </c>
      <c r="E25">
        <v>9</v>
      </c>
      <c r="F25">
        <v>613.29999999999995</v>
      </c>
      <c r="G25">
        <v>12</v>
      </c>
      <c r="H25">
        <v>676.9</v>
      </c>
      <c r="I25">
        <v>13</v>
      </c>
      <c r="J25">
        <v>564.4</v>
      </c>
      <c r="K25">
        <v>12</v>
      </c>
    </row>
    <row r="26" spans="1:11" x14ac:dyDescent="0.25">
      <c r="A26" s="49"/>
      <c r="C26" s="191"/>
    </row>
    <row r="27" spans="1:11" ht="15" x14ac:dyDescent="0.25">
      <c r="A27" s="271" t="s">
        <v>823</v>
      </c>
      <c r="B27">
        <v>792.7</v>
      </c>
      <c r="C27" s="191">
        <v>10</v>
      </c>
      <c r="D27">
        <v>384.4</v>
      </c>
      <c r="E27">
        <v>16</v>
      </c>
      <c r="F27">
        <v>676.2</v>
      </c>
      <c r="G27">
        <v>9</v>
      </c>
      <c r="H27">
        <v>812</v>
      </c>
      <c r="I27">
        <v>11</v>
      </c>
      <c r="J27">
        <v>652.6</v>
      </c>
      <c r="K27">
        <v>9</v>
      </c>
    </row>
    <row r="28" spans="1:11" x14ac:dyDescent="0.25">
      <c r="A28" s="49"/>
      <c r="C28" s="191"/>
    </row>
    <row r="29" spans="1:11" ht="15" x14ac:dyDescent="0.25">
      <c r="A29" s="271" t="s">
        <v>815</v>
      </c>
      <c r="B29">
        <v>549.5</v>
      </c>
      <c r="C29" s="191">
        <v>11</v>
      </c>
      <c r="D29">
        <v>42</v>
      </c>
      <c r="E29">
        <v>47</v>
      </c>
      <c r="F29">
        <v>902.4</v>
      </c>
      <c r="G29">
        <v>8</v>
      </c>
      <c r="H29">
        <v>1562.7</v>
      </c>
      <c r="I29">
        <v>4</v>
      </c>
      <c r="J29">
        <v>763.5</v>
      </c>
      <c r="K29">
        <v>8</v>
      </c>
    </row>
    <row r="30" spans="1:11" x14ac:dyDescent="0.25">
      <c r="A30" s="49"/>
      <c r="C30" s="191"/>
    </row>
    <row r="31" spans="1:11" ht="15" x14ac:dyDescent="0.25">
      <c r="A31" s="271" t="s">
        <v>833</v>
      </c>
      <c r="B31">
        <v>539.29999999999995</v>
      </c>
      <c r="C31" s="191">
        <v>12</v>
      </c>
      <c r="D31">
        <v>544.20000000000005</v>
      </c>
      <c r="E31">
        <v>11</v>
      </c>
      <c r="F31">
        <v>537</v>
      </c>
      <c r="G31">
        <v>13</v>
      </c>
      <c r="H31">
        <v>562.70000000000005</v>
      </c>
      <c r="I31">
        <v>15</v>
      </c>
      <c r="J31">
        <v>573.5</v>
      </c>
      <c r="K31">
        <v>11</v>
      </c>
    </row>
    <row r="32" spans="1:11" x14ac:dyDescent="0.25">
      <c r="A32" s="49"/>
    </row>
    <row r="33" spans="1:11" ht="15" x14ac:dyDescent="0.25">
      <c r="A33" s="271" t="s">
        <v>829</v>
      </c>
      <c r="B33">
        <v>520</v>
      </c>
      <c r="C33">
        <v>13</v>
      </c>
      <c r="D33">
        <v>268.7</v>
      </c>
      <c r="E33">
        <v>22</v>
      </c>
      <c r="F33">
        <v>237.8</v>
      </c>
      <c r="G33">
        <v>22</v>
      </c>
      <c r="H33">
        <v>270.39999999999998</v>
      </c>
      <c r="I33">
        <v>21</v>
      </c>
      <c r="J33">
        <v>381.3</v>
      </c>
      <c r="K33">
        <v>15</v>
      </c>
    </row>
    <row r="34" spans="1:11" x14ac:dyDescent="0.25">
      <c r="A34" s="49"/>
    </row>
    <row r="35" spans="1:11" ht="15" x14ac:dyDescent="0.25">
      <c r="A35" s="271" t="s">
        <v>836</v>
      </c>
      <c r="B35">
        <v>518</v>
      </c>
      <c r="C35">
        <v>14</v>
      </c>
      <c r="D35">
        <v>267.60000000000002</v>
      </c>
      <c r="E35">
        <v>23</v>
      </c>
      <c r="F35">
        <v>127.9</v>
      </c>
      <c r="G35">
        <v>28</v>
      </c>
      <c r="H35">
        <v>1207.2</v>
      </c>
      <c r="I35">
        <v>7</v>
      </c>
      <c r="J35">
        <v>483</v>
      </c>
      <c r="K35">
        <v>13</v>
      </c>
    </row>
    <row r="36" spans="1:11" x14ac:dyDescent="0.25">
      <c r="A36" s="49"/>
    </row>
    <row r="37" spans="1:11" ht="15" x14ac:dyDescent="0.25">
      <c r="A37" s="271" t="s">
        <v>826</v>
      </c>
      <c r="B37">
        <v>472.4</v>
      </c>
      <c r="C37">
        <v>15</v>
      </c>
      <c r="D37">
        <v>262.2</v>
      </c>
      <c r="E37">
        <v>24</v>
      </c>
      <c r="F37">
        <v>625.5</v>
      </c>
      <c r="G37">
        <v>11</v>
      </c>
      <c r="H37">
        <v>683.7</v>
      </c>
      <c r="I37">
        <v>12</v>
      </c>
      <c r="J37">
        <v>89.9</v>
      </c>
      <c r="K37">
        <v>30</v>
      </c>
    </row>
    <row r="38" spans="1:11" x14ac:dyDescent="0.25">
      <c r="A38" s="49"/>
    </row>
    <row r="39" spans="1:11" ht="15" x14ac:dyDescent="0.25">
      <c r="A39" s="271" t="s">
        <v>822</v>
      </c>
      <c r="B39">
        <v>448.7</v>
      </c>
      <c r="C39">
        <v>16</v>
      </c>
      <c r="D39">
        <v>222</v>
      </c>
      <c r="E39">
        <v>25</v>
      </c>
      <c r="F39">
        <v>207.7</v>
      </c>
      <c r="G39">
        <v>25</v>
      </c>
      <c r="H39">
        <v>189.7</v>
      </c>
      <c r="I39">
        <v>27</v>
      </c>
      <c r="J39">
        <v>261.60000000000002</v>
      </c>
      <c r="K39">
        <v>18</v>
      </c>
    </row>
    <row r="40" spans="1:11" x14ac:dyDescent="0.25">
      <c r="A40" s="49"/>
    </row>
    <row r="41" spans="1:11" ht="15" x14ac:dyDescent="0.25">
      <c r="A41" s="271" t="s">
        <v>825</v>
      </c>
      <c r="B41">
        <v>396.5</v>
      </c>
      <c r="C41">
        <v>17</v>
      </c>
      <c r="D41">
        <v>281.60000000000002</v>
      </c>
      <c r="E41">
        <v>20</v>
      </c>
      <c r="F41">
        <v>300.8</v>
      </c>
      <c r="G41">
        <v>17</v>
      </c>
      <c r="H41">
        <v>535.70000000000005</v>
      </c>
      <c r="I41">
        <v>16</v>
      </c>
      <c r="J41">
        <v>245.9</v>
      </c>
      <c r="K41">
        <v>20</v>
      </c>
    </row>
    <row r="42" spans="1:11" x14ac:dyDescent="0.25">
      <c r="A42" s="49"/>
    </row>
    <row r="43" spans="1:11" ht="15" x14ac:dyDescent="0.25">
      <c r="A43" s="271" t="s">
        <v>835</v>
      </c>
      <c r="B43">
        <v>380.6</v>
      </c>
      <c r="C43">
        <v>18</v>
      </c>
      <c r="D43">
        <v>400.1</v>
      </c>
      <c r="E43">
        <v>15</v>
      </c>
      <c r="F43">
        <v>105.1</v>
      </c>
      <c r="G43">
        <v>35</v>
      </c>
      <c r="H43">
        <v>110.5</v>
      </c>
      <c r="I43">
        <v>38</v>
      </c>
      <c r="J43">
        <v>0</v>
      </c>
      <c r="K43">
        <v>0</v>
      </c>
    </row>
    <row r="44" spans="1:11" x14ac:dyDescent="0.25">
      <c r="A44" s="49"/>
    </row>
    <row r="45" spans="1:11" ht="15" x14ac:dyDescent="0.25">
      <c r="A45" s="271" t="s">
        <v>834</v>
      </c>
      <c r="B45">
        <v>332.3</v>
      </c>
      <c r="C45">
        <v>19</v>
      </c>
      <c r="D45">
        <v>444.7</v>
      </c>
      <c r="E45">
        <v>13</v>
      </c>
      <c r="F45">
        <v>262.89999999999998</v>
      </c>
      <c r="G45">
        <v>21</v>
      </c>
      <c r="H45">
        <v>226</v>
      </c>
      <c r="I45">
        <v>24</v>
      </c>
      <c r="J45">
        <v>446.8</v>
      </c>
      <c r="K45">
        <v>14</v>
      </c>
    </row>
    <row r="46" spans="1:11" x14ac:dyDescent="0.25">
      <c r="A46" s="49"/>
    </row>
    <row r="47" spans="1:11" ht="15" x14ac:dyDescent="0.25">
      <c r="A47" s="271" t="s">
        <v>838</v>
      </c>
      <c r="B47">
        <v>329.5</v>
      </c>
      <c r="C47">
        <v>20</v>
      </c>
      <c r="D47">
        <v>441.8</v>
      </c>
      <c r="E47">
        <v>14</v>
      </c>
      <c r="F47">
        <v>211.3</v>
      </c>
      <c r="G47">
        <v>24</v>
      </c>
      <c r="H47">
        <v>216.7</v>
      </c>
      <c r="I47">
        <v>26</v>
      </c>
      <c r="J47">
        <v>164.5</v>
      </c>
      <c r="K47">
        <v>24</v>
      </c>
    </row>
    <row r="48" spans="1:11" x14ac:dyDescent="0.25">
      <c r="A48" s="49"/>
    </row>
    <row r="49" spans="1:11" ht="15" x14ac:dyDescent="0.25">
      <c r="A49" s="271" t="s">
        <v>827</v>
      </c>
      <c r="B49">
        <v>297.3</v>
      </c>
      <c r="C49">
        <v>21</v>
      </c>
      <c r="D49">
        <v>292.60000000000002</v>
      </c>
      <c r="E49">
        <v>18</v>
      </c>
      <c r="F49">
        <v>223.2</v>
      </c>
      <c r="G49">
        <v>23</v>
      </c>
      <c r="H49">
        <v>276.8</v>
      </c>
      <c r="I49">
        <v>20</v>
      </c>
      <c r="J49">
        <v>260.3</v>
      </c>
      <c r="K49">
        <v>19</v>
      </c>
    </row>
    <row r="50" spans="1:11" x14ac:dyDescent="0.25">
      <c r="A50" s="49"/>
    </row>
    <row r="51" spans="1:11" ht="15" x14ac:dyDescent="0.25">
      <c r="A51" s="271" t="s">
        <v>824</v>
      </c>
      <c r="B51">
        <v>281.3</v>
      </c>
      <c r="C51">
        <v>22</v>
      </c>
      <c r="D51">
        <v>282.39999999999998</v>
      </c>
      <c r="E51">
        <v>19</v>
      </c>
      <c r="F51">
        <v>343.6</v>
      </c>
      <c r="G51">
        <v>16</v>
      </c>
      <c r="H51">
        <v>400</v>
      </c>
      <c r="I51">
        <v>18</v>
      </c>
      <c r="J51">
        <v>340.4</v>
      </c>
      <c r="K51">
        <v>16</v>
      </c>
    </row>
    <row r="52" spans="1:11" x14ac:dyDescent="0.25">
      <c r="A52" s="49"/>
    </row>
    <row r="53" spans="1:11" ht="15" x14ac:dyDescent="0.25">
      <c r="A53" s="271" t="s">
        <v>832</v>
      </c>
      <c r="B53">
        <v>278.2</v>
      </c>
      <c r="C53">
        <v>23</v>
      </c>
      <c r="D53">
        <v>367.4</v>
      </c>
      <c r="E53">
        <v>17</v>
      </c>
      <c r="F53">
        <v>298.7</v>
      </c>
      <c r="G53">
        <v>18</v>
      </c>
      <c r="H53">
        <v>611.9</v>
      </c>
      <c r="I53">
        <v>14</v>
      </c>
      <c r="J53">
        <v>268.2</v>
      </c>
      <c r="K53">
        <v>17</v>
      </c>
    </row>
    <row r="54" spans="1:11" x14ac:dyDescent="0.25">
      <c r="A54" s="49"/>
    </row>
    <row r="55" spans="1:11" ht="15" x14ac:dyDescent="0.25">
      <c r="A55" s="271" t="s">
        <v>845</v>
      </c>
      <c r="B55">
        <v>265.3</v>
      </c>
      <c r="C55">
        <v>24</v>
      </c>
      <c r="D55">
        <v>270.2</v>
      </c>
      <c r="E55">
        <v>21</v>
      </c>
      <c r="F55">
        <v>286.7</v>
      </c>
      <c r="G55">
        <v>19</v>
      </c>
      <c r="H55">
        <v>240.4</v>
      </c>
      <c r="I55">
        <v>23</v>
      </c>
      <c r="J55">
        <v>164.2</v>
      </c>
      <c r="K55">
        <v>26</v>
      </c>
    </row>
    <row r="56" spans="1:11" x14ac:dyDescent="0.25">
      <c r="A56" s="49"/>
    </row>
    <row r="57" spans="1:11" ht="15" x14ac:dyDescent="0.25">
      <c r="A57" s="271" t="s">
        <v>865</v>
      </c>
      <c r="B57">
        <v>262.2</v>
      </c>
      <c r="C57">
        <v>25</v>
      </c>
      <c r="D57">
        <v>573.79999999999995</v>
      </c>
      <c r="E57">
        <v>10</v>
      </c>
      <c r="F57">
        <v>671</v>
      </c>
      <c r="G57">
        <v>10</v>
      </c>
      <c r="H57">
        <v>0</v>
      </c>
      <c r="I57">
        <v>0</v>
      </c>
      <c r="J57">
        <v>50</v>
      </c>
      <c r="K57">
        <v>37</v>
      </c>
    </row>
    <row r="58" spans="1:11" x14ac:dyDescent="0.25">
      <c r="A58" s="49"/>
    </row>
    <row r="59" spans="1:11" ht="15" x14ac:dyDescent="0.25">
      <c r="A59" s="271" t="s">
        <v>837</v>
      </c>
      <c r="B59">
        <v>182.7</v>
      </c>
      <c r="C59">
        <v>26</v>
      </c>
      <c r="D59">
        <v>162.4</v>
      </c>
      <c r="E59">
        <v>27</v>
      </c>
      <c r="F59">
        <v>126.1</v>
      </c>
      <c r="G59">
        <v>29</v>
      </c>
      <c r="H59">
        <v>164.9</v>
      </c>
      <c r="I59">
        <v>29</v>
      </c>
      <c r="J59">
        <v>188</v>
      </c>
      <c r="K59">
        <v>22</v>
      </c>
    </row>
    <row r="60" spans="1:11" x14ac:dyDescent="0.25">
      <c r="A60" s="49"/>
    </row>
    <row r="61" spans="1:11" ht="15" x14ac:dyDescent="0.25">
      <c r="A61" s="271" t="s">
        <v>840</v>
      </c>
      <c r="B61">
        <v>146.4</v>
      </c>
      <c r="C61">
        <v>27</v>
      </c>
      <c r="D61">
        <v>144.30000000000001</v>
      </c>
      <c r="E61">
        <v>30</v>
      </c>
      <c r="F61">
        <v>139.30000000000001</v>
      </c>
      <c r="G61">
        <v>27</v>
      </c>
      <c r="H61">
        <v>117.2</v>
      </c>
      <c r="I61">
        <v>36</v>
      </c>
      <c r="J61">
        <v>150.1</v>
      </c>
      <c r="K61">
        <v>27</v>
      </c>
    </row>
    <row r="62" spans="1:11" x14ac:dyDescent="0.25">
      <c r="A62" s="49"/>
    </row>
    <row r="63" spans="1:11" ht="15" x14ac:dyDescent="0.25">
      <c r="A63" s="271" t="s">
        <v>831</v>
      </c>
      <c r="B63">
        <v>141.5</v>
      </c>
      <c r="C63">
        <v>28</v>
      </c>
      <c r="D63">
        <v>190.4</v>
      </c>
      <c r="E63">
        <v>26</v>
      </c>
      <c r="F63">
        <v>277.5</v>
      </c>
      <c r="G63">
        <v>20</v>
      </c>
      <c r="H63">
        <v>397.9</v>
      </c>
      <c r="I63">
        <v>19</v>
      </c>
      <c r="J63">
        <v>238.7</v>
      </c>
      <c r="K63">
        <v>21</v>
      </c>
    </row>
    <row r="64" spans="1:11" x14ac:dyDescent="0.25">
      <c r="A64" s="49"/>
    </row>
    <row r="65" spans="1:11" ht="15" x14ac:dyDescent="0.25">
      <c r="A65" s="271" t="s">
        <v>855</v>
      </c>
      <c r="B65">
        <v>134.80000000000001</v>
      </c>
      <c r="C65">
        <v>29</v>
      </c>
      <c r="D65">
        <v>135.19999999999999</v>
      </c>
      <c r="E65">
        <v>31</v>
      </c>
      <c r="F65">
        <v>68.599999999999994</v>
      </c>
      <c r="G65">
        <v>40</v>
      </c>
      <c r="H65">
        <v>129.30000000000001</v>
      </c>
      <c r="I65">
        <v>31</v>
      </c>
      <c r="J65">
        <v>68.7</v>
      </c>
      <c r="K65">
        <v>34</v>
      </c>
    </row>
    <row r="66" spans="1:11" x14ac:dyDescent="0.25">
      <c r="A66" s="49"/>
    </row>
    <row r="67" spans="1:11" ht="15" x14ac:dyDescent="0.25">
      <c r="A67" s="271" t="s">
        <v>839</v>
      </c>
      <c r="B67">
        <v>130.80000000000001</v>
      </c>
      <c r="C67">
        <v>30</v>
      </c>
      <c r="D67">
        <v>117.4</v>
      </c>
      <c r="E67">
        <v>34</v>
      </c>
      <c r="F67">
        <v>107.8</v>
      </c>
      <c r="G67">
        <v>34</v>
      </c>
      <c r="H67">
        <v>106.2</v>
      </c>
      <c r="I67">
        <v>39</v>
      </c>
      <c r="J67">
        <v>84.3</v>
      </c>
      <c r="K67">
        <v>31</v>
      </c>
    </row>
    <row r="68" spans="1:11" x14ac:dyDescent="0.25">
      <c r="A68" s="49"/>
    </row>
    <row r="69" spans="1:11" ht="15" x14ac:dyDescent="0.25">
      <c r="A69" s="271" t="s">
        <v>842</v>
      </c>
      <c r="B69">
        <v>101.2</v>
      </c>
      <c r="C69">
        <v>31</v>
      </c>
      <c r="D69">
        <v>820.9</v>
      </c>
      <c r="E69">
        <v>8</v>
      </c>
      <c r="F69">
        <v>115.2</v>
      </c>
      <c r="G69">
        <v>33</v>
      </c>
      <c r="H69">
        <v>111.9</v>
      </c>
      <c r="I69">
        <v>37</v>
      </c>
      <c r="J69">
        <v>74.8</v>
      </c>
      <c r="K69">
        <v>33</v>
      </c>
    </row>
    <row r="70" spans="1:11" x14ac:dyDescent="0.25">
      <c r="A70" s="49"/>
    </row>
    <row r="71" spans="1:11" ht="15" x14ac:dyDescent="0.25">
      <c r="A71" s="271" t="s">
        <v>849</v>
      </c>
      <c r="B71">
        <v>98.1</v>
      </c>
      <c r="C71">
        <v>32</v>
      </c>
      <c r="D71">
        <v>130.80000000000001</v>
      </c>
      <c r="E71">
        <v>32</v>
      </c>
      <c r="F71">
        <v>122.7</v>
      </c>
      <c r="G71">
        <v>31</v>
      </c>
      <c r="H71">
        <v>127.3</v>
      </c>
      <c r="I71">
        <v>32</v>
      </c>
      <c r="J71">
        <v>119.8</v>
      </c>
      <c r="K71">
        <v>29</v>
      </c>
    </row>
    <row r="72" spans="1:11" x14ac:dyDescent="0.25">
      <c r="A72" s="49"/>
    </row>
    <row r="73" spans="1:11" ht="15" x14ac:dyDescent="0.25">
      <c r="A73" s="271" t="s">
        <v>843</v>
      </c>
      <c r="B73">
        <v>92.5</v>
      </c>
      <c r="C73">
        <v>33</v>
      </c>
      <c r="D73">
        <v>86.5</v>
      </c>
      <c r="E73">
        <v>38</v>
      </c>
      <c r="F73">
        <v>146.1</v>
      </c>
      <c r="G73">
        <v>26</v>
      </c>
      <c r="H73">
        <v>122.2</v>
      </c>
      <c r="I73">
        <v>34</v>
      </c>
      <c r="J73">
        <v>173.4</v>
      </c>
      <c r="K73">
        <v>23</v>
      </c>
    </row>
    <row r="74" spans="1:11" x14ac:dyDescent="0.25">
      <c r="A74" s="49"/>
    </row>
    <row r="75" spans="1:11" ht="15" x14ac:dyDescent="0.25">
      <c r="A75" s="271" t="s">
        <v>847</v>
      </c>
      <c r="B75">
        <v>90.8</v>
      </c>
      <c r="C75">
        <v>34</v>
      </c>
      <c r="D75">
        <v>65.5</v>
      </c>
      <c r="E75">
        <v>39</v>
      </c>
      <c r="F75">
        <v>29.3</v>
      </c>
      <c r="G75">
        <v>46</v>
      </c>
      <c r="H75">
        <v>34.1</v>
      </c>
      <c r="I75">
        <v>51</v>
      </c>
      <c r="J75">
        <v>16.3</v>
      </c>
      <c r="K75">
        <v>48</v>
      </c>
    </row>
    <row r="76" spans="1:11" x14ac:dyDescent="0.25">
      <c r="A76" s="49"/>
    </row>
    <row r="77" spans="1:11" ht="15" x14ac:dyDescent="0.25">
      <c r="A77" s="271" t="s">
        <v>852</v>
      </c>
      <c r="B77">
        <v>80.3</v>
      </c>
      <c r="C77">
        <v>35</v>
      </c>
      <c r="D77">
        <v>152.4</v>
      </c>
      <c r="E77">
        <v>29</v>
      </c>
      <c r="F77">
        <v>121.3</v>
      </c>
      <c r="G77">
        <v>32</v>
      </c>
      <c r="H77">
        <v>225.2</v>
      </c>
      <c r="I77">
        <v>25</v>
      </c>
      <c r="J77">
        <v>63.4</v>
      </c>
      <c r="K77">
        <v>35</v>
      </c>
    </row>
    <row r="78" spans="1:11" x14ac:dyDescent="0.25">
      <c r="A78" s="49"/>
    </row>
    <row r="79" spans="1:11" ht="15" x14ac:dyDescent="0.25">
      <c r="A79" s="271" t="s">
        <v>848</v>
      </c>
      <c r="B79">
        <v>62.7</v>
      </c>
      <c r="C79">
        <v>36</v>
      </c>
      <c r="D79">
        <v>90.9</v>
      </c>
      <c r="E79">
        <v>37</v>
      </c>
      <c r="F79">
        <v>68.8</v>
      </c>
      <c r="G79">
        <v>39</v>
      </c>
      <c r="H79">
        <v>67.2</v>
      </c>
      <c r="I79">
        <v>40</v>
      </c>
      <c r="J79">
        <v>41.5</v>
      </c>
      <c r="K79">
        <v>40</v>
      </c>
    </row>
    <row r="80" spans="1:11" x14ac:dyDescent="0.25">
      <c r="A80" s="49"/>
    </row>
    <row r="81" spans="1:11" ht="15" x14ac:dyDescent="0.25">
      <c r="A81" s="271" t="s">
        <v>878</v>
      </c>
      <c r="B81">
        <v>53.3</v>
      </c>
      <c r="C81">
        <v>37</v>
      </c>
      <c r="D81">
        <v>64.5</v>
      </c>
      <c r="E81">
        <v>41</v>
      </c>
      <c r="F81">
        <v>0</v>
      </c>
      <c r="G81">
        <v>0</v>
      </c>
      <c r="H81">
        <v>172.5</v>
      </c>
      <c r="I81">
        <v>28</v>
      </c>
      <c r="J81">
        <v>0</v>
      </c>
      <c r="K81">
        <v>0</v>
      </c>
    </row>
    <row r="82" spans="1:11" x14ac:dyDescent="0.25">
      <c r="A82" s="49"/>
    </row>
    <row r="83" spans="1:11" ht="15" x14ac:dyDescent="0.25">
      <c r="A83" s="271" t="s">
        <v>841</v>
      </c>
      <c r="B83">
        <v>50.9</v>
      </c>
      <c r="C83">
        <v>38</v>
      </c>
      <c r="D83">
        <v>102.7</v>
      </c>
      <c r="E83">
        <v>36</v>
      </c>
      <c r="F83">
        <v>19</v>
      </c>
      <c r="G83">
        <v>50</v>
      </c>
      <c r="H83">
        <v>268.60000000000002</v>
      </c>
      <c r="I83">
        <v>22</v>
      </c>
      <c r="J83">
        <v>164.3</v>
      </c>
      <c r="K83">
        <v>25</v>
      </c>
    </row>
    <row r="84" spans="1:11" x14ac:dyDescent="0.25">
      <c r="A84" s="49"/>
    </row>
    <row r="85" spans="1:11" ht="15" x14ac:dyDescent="0.25">
      <c r="A85" s="271" t="s">
        <v>866</v>
      </c>
      <c r="B85">
        <v>42.1</v>
      </c>
      <c r="C85">
        <v>39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30.8</v>
      </c>
      <c r="K85">
        <v>43</v>
      </c>
    </row>
    <row r="86" spans="1:11" x14ac:dyDescent="0.25">
      <c r="A86" s="49"/>
    </row>
    <row r="87" spans="1:11" ht="15" x14ac:dyDescent="0.25">
      <c r="A87" s="271" t="s">
        <v>853</v>
      </c>
      <c r="B87">
        <v>40.6</v>
      </c>
      <c r="C87">
        <v>40</v>
      </c>
      <c r="D87">
        <v>21.3</v>
      </c>
      <c r="E87">
        <v>55</v>
      </c>
      <c r="F87">
        <v>0</v>
      </c>
      <c r="G87">
        <v>0</v>
      </c>
      <c r="H87">
        <v>41.2</v>
      </c>
      <c r="I87">
        <v>49</v>
      </c>
      <c r="J87">
        <v>10.4</v>
      </c>
      <c r="K87">
        <v>49</v>
      </c>
    </row>
    <row r="88" spans="1:11" x14ac:dyDescent="0.25">
      <c r="A88" s="49"/>
    </row>
    <row r="89" spans="1:11" ht="15" x14ac:dyDescent="0.25">
      <c r="A89" s="271" t="s">
        <v>862</v>
      </c>
      <c r="B89">
        <v>38.799999999999997</v>
      </c>
      <c r="C89">
        <v>41</v>
      </c>
      <c r="D89">
        <v>34</v>
      </c>
      <c r="E89">
        <v>52</v>
      </c>
      <c r="F89">
        <v>69.2</v>
      </c>
      <c r="G89">
        <v>38</v>
      </c>
      <c r="H89">
        <v>55</v>
      </c>
      <c r="I89">
        <v>41</v>
      </c>
      <c r="J89">
        <v>27.9</v>
      </c>
      <c r="K89">
        <v>44</v>
      </c>
    </row>
    <row r="90" spans="1:11" x14ac:dyDescent="0.25">
      <c r="A90" s="49"/>
    </row>
    <row r="91" spans="1:11" ht="15" x14ac:dyDescent="0.25">
      <c r="A91" s="271" t="s">
        <v>860</v>
      </c>
      <c r="B91">
        <v>34.1</v>
      </c>
      <c r="C91">
        <v>42</v>
      </c>
      <c r="D91">
        <v>37.700000000000003</v>
      </c>
      <c r="E91">
        <v>50</v>
      </c>
      <c r="F91">
        <v>33.1</v>
      </c>
      <c r="G91">
        <v>45</v>
      </c>
      <c r="H91">
        <v>27.4</v>
      </c>
      <c r="I91">
        <v>52</v>
      </c>
      <c r="J91">
        <v>8.3000000000000007</v>
      </c>
      <c r="K91">
        <v>53</v>
      </c>
    </row>
    <row r="92" spans="1:11" x14ac:dyDescent="0.25">
      <c r="A92" s="49"/>
    </row>
    <row r="93" spans="1:11" ht="15" x14ac:dyDescent="0.25">
      <c r="A93" s="271" t="s">
        <v>851</v>
      </c>
      <c r="B93">
        <v>32.200000000000003</v>
      </c>
      <c r="C93">
        <v>43</v>
      </c>
      <c r="D93">
        <v>0</v>
      </c>
      <c r="E93">
        <v>0</v>
      </c>
      <c r="F93">
        <v>359.5</v>
      </c>
      <c r="G93">
        <v>15</v>
      </c>
      <c r="H93">
        <v>852.6</v>
      </c>
      <c r="I93">
        <v>10</v>
      </c>
      <c r="J93">
        <v>20.100000000000001</v>
      </c>
      <c r="K93">
        <v>46</v>
      </c>
    </row>
    <row r="94" spans="1:11" x14ac:dyDescent="0.25">
      <c r="A94" s="49"/>
    </row>
    <row r="95" spans="1:11" ht="15" x14ac:dyDescent="0.25">
      <c r="A95" s="271" t="s">
        <v>879</v>
      </c>
      <c r="B95">
        <v>32</v>
      </c>
      <c r="C95">
        <v>44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</row>
    <row r="96" spans="1:11" x14ac:dyDescent="0.25">
      <c r="A96" s="49"/>
    </row>
    <row r="97" spans="1:11" ht="15" x14ac:dyDescent="0.25">
      <c r="A97" s="271" t="s">
        <v>850</v>
      </c>
      <c r="B97">
        <v>31.9</v>
      </c>
      <c r="C97">
        <v>45</v>
      </c>
      <c r="D97">
        <v>39.9</v>
      </c>
      <c r="E97">
        <v>49</v>
      </c>
      <c r="F97">
        <v>39.700000000000003</v>
      </c>
      <c r="G97">
        <v>44</v>
      </c>
      <c r="H97">
        <v>48.4</v>
      </c>
      <c r="I97">
        <v>44</v>
      </c>
      <c r="J97">
        <v>46.6</v>
      </c>
      <c r="K97">
        <v>39</v>
      </c>
    </row>
    <row r="98" spans="1:11" x14ac:dyDescent="0.25">
      <c r="A98" s="49"/>
    </row>
    <row r="99" spans="1:11" ht="15" x14ac:dyDescent="0.25">
      <c r="A99" s="271" t="s">
        <v>857</v>
      </c>
      <c r="B99">
        <v>25.3</v>
      </c>
      <c r="C99">
        <v>46</v>
      </c>
      <c r="D99">
        <v>130</v>
      </c>
      <c r="E99">
        <v>33</v>
      </c>
      <c r="F99">
        <v>125.1</v>
      </c>
      <c r="G99">
        <v>30</v>
      </c>
      <c r="H99">
        <v>133.5</v>
      </c>
      <c r="I99">
        <v>30</v>
      </c>
      <c r="J99">
        <v>78.5</v>
      </c>
      <c r="K99">
        <v>32</v>
      </c>
    </row>
    <row r="100" spans="1:11" x14ac:dyDescent="0.25">
      <c r="A100" s="49"/>
    </row>
    <row r="101" spans="1:11" ht="15" x14ac:dyDescent="0.25">
      <c r="A101" s="271" t="s">
        <v>876</v>
      </c>
      <c r="B101">
        <v>22.7</v>
      </c>
      <c r="C101">
        <v>47</v>
      </c>
      <c r="D101">
        <v>40.700000000000003</v>
      </c>
      <c r="E101">
        <v>48</v>
      </c>
      <c r="F101">
        <v>20.6</v>
      </c>
      <c r="G101">
        <v>48</v>
      </c>
      <c r="H101">
        <v>36.9</v>
      </c>
      <c r="I101">
        <v>50</v>
      </c>
      <c r="J101">
        <v>36</v>
      </c>
      <c r="K101">
        <v>42</v>
      </c>
    </row>
    <row r="102" spans="1:11" x14ac:dyDescent="0.25">
      <c r="A102" s="49"/>
    </row>
    <row r="103" spans="1:11" ht="15" x14ac:dyDescent="0.25">
      <c r="A103" s="271" t="s">
        <v>880</v>
      </c>
      <c r="B103">
        <v>20.8</v>
      </c>
      <c r="C103">
        <v>48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</row>
    <row r="104" spans="1:11" x14ac:dyDescent="0.25">
      <c r="A104" s="49"/>
    </row>
    <row r="105" spans="1:11" ht="15" x14ac:dyDescent="0.25">
      <c r="A105" s="271" t="s">
        <v>881</v>
      </c>
      <c r="B105">
        <v>19.7</v>
      </c>
      <c r="C105">
        <v>49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</row>
    <row r="106" spans="1:11" x14ac:dyDescent="0.25">
      <c r="A106" s="49"/>
    </row>
    <row r="107" spans="1:11" ht="15" x14ac:dyDescent="0.25">
      <c r="A107" s="271" t="s">
        <v>867</v>
      </c>
      <c r="B107">
        <v>18.600000000000001</v>
      </c>
      <c r="C107">
        <v>50</v>
      </c>
      <c r="D107">
        <v>53.5</v>
      </c>
      <c r="E107">
        <v>44</v>
      </c>
      <c r="F107">
        <v>73</v>
      </c>
      <c r="G107">
        <v>37</v>
      </c>
      <c r="H107">
        <v>14.6</v>
      </c>
      <c r="I107">
        <v>57</v>
      </c>
      <c r="J107">
        <v>39.4</v>
      </c>
      <c r="K107">
        <v>41</v>
      </c>
    </row>
    <row r="108" spans="1:11" x14ac:dyDescent="0.25">
      <c r="A108" s="49"/>
    </row>
    <row r="109" spans="1:11" ht="15" x14ac:dyDescent="0.25">
      <c r="A109" s="271" t="s">
        <v>844</v>
      </c>
      <c r="B109">
        <v>18</v>
      </c>
      <c r="C109">
        <v>51</v>
      </c>
      <c r="D109">
        <v>12</v>
      </c>
      <c r="E109">
        <v>60</v>
      </c>
      <c r="F109">
        <v>17.7</v>
      </c>
      <c r="G109">
        <v>52</v>
      </c>
      <c r="H109">
        <v>47.7</v>
      </c>
      <c r="I109">
        <v>45</v>
      </c>
      <c r="J109">
        <v>54.9</v>
      </c>
      <c r="K109">
        <v>36</v>
      </c>
    </row>
    <row r="110" spans="1:11" x14ac:dyDescent="0.25">
      <c r="A110" s="49"/>
    </row>
    <row r="111" spans="1:11" ht="15" x14ac:dyDescent="0.25">
      <c r="A111" s="271" t="s">
        <v>854</v>
      </c>
      <c r="B111">
        <v>15.3</v>
      </c>
      <c r="C111">
        <v>52</v>
      </c>
      <c r="D111">
        <v>16</v>
      </c>
      <c r="E111">
        <v>58</v>
      </c>
      <c r="F111">
        <v>14.5</v>
      </c>
      <c r="G111">
        <v>54</v>
      </c>
      <c r="H111">
        <v>17.100000000000001</v>
      </c>
      <c r="I111">
        <v>56</v>
      </c>
      <c r="J111">
        <v>20.399999999999999</v>
      </c>
      <c r="K111">
        <v>45</v>
      </c>
    </row>
    <row r="112" spans="1:11" x14ac:dyDescent="0.25">
      <c r="A112" s="49"/>
    </row>
    <row r="113" spans="1:11" ht="15" x14ac:dyDescent="0.25">
      <c r="A113" s="271" t="s">
        <v>875</v>
      </c>
      <c r="B113">
        <v>13.2</v>
      </c>
      <c r="C113">
        <v>53</v>
      </c>
      <c r="D113">
        <v>4.0999999999999996</v>
      </c>
      <c r="E113">
        <v>65</v>
      </c>
      <c r="F113">
        <v>18.2</v>
      </c>
      <c r="G113">
        <v>51</v>
      </c>
      <c r="H113">
        <v>11.3</v>
      </c>
      <c r="I113">
        <v>59</v>
      </c>
      <c r="J113">
        <v>9</v>
      </c>
      <c r="K113">
        <v>52</v>
      </c>
    </row>
    <row r="114" spans="1:11" x14ac:dyDescent="0.25">
      <c r="A114" s="49"/>
    </row>
    <row r="115" spans="1:11" ht="15" x14ac:dyDescent="0.25">
      <c r="A115" s="271" t="s">
        <v>856</v>
      </c>
      <c r="B115">
        <v>12.9</v>
      </c>
      <c r="C115">
        <v>54</v>
      </c>
      <c r="D115">
        <v>19.8</v>
      </c>
      <c r="E115">
        <v>57</v>
      </c>
      <c r="F115">
        <v>15.3</v>
      </c>
      <c r="G115">
        <v>53</v>
      </c>
      <c r="H115">
        <v>12.6</v>
      </c>
      <c r="I115">
        <v>58</v>
      </c>
      <c r="J115">
        <v>17.899999999999999</v>
      </c>
      <c r="K115">
        <v>47</v>
      </c>
    </row>
    <row r="116" spans="1:11" x14ac:dyDescent="0.25">
      <c r="A116" s="49"/>
    </row>
    <row r="117" spans="1:11" ht="15" x14ac:dyDescent="0.25">
      <c r="A117" s="271" t="s">
        <v>858</v>
      </c>
      <c r="B117">
        <v>11.2</v>
      </c>
      <c r="C117">
        <v>55</v>
      </c>
      <c r="D117">
        <v>158.5</v>
      </c>
      <c r="E117">
        <v>28</v>
      </c>
      <c r="F117">
        <v>7.7</v>
      </c>
      <c r="G117">
        <v>55</v>
      </c>
      <c r="H117">
        <v>45.8</v>
      </c>
      <c r="I117">
        <v>46</v>
      </c>
      <c r="J117">
        <v>9.9</v>
      </c>
      <c r="K117">
        <v>51</v>
      </c>
    </row>
    <row r="118" spans="1:11" x14ac:dyDescent="0.25">
      <c r="A118" s="49"/>
    </row>
    <row r="119" spans="1:11" ht="15" x14ac:dyDescent="0.25">
      <c r="A119" s="271" t="s">
        <v>846</v>
      </c>
      <c r="B119">
        <v>6.4</v>
      </c>
      <c r="C119">
        <v>56</v>
      </c>
      <c r="D119">
        <v>21.8</v>
      </c>
      <c r="E119">
        <v>54</v>
      </c>
      <c r="F119">
        <v>62.2</v>
      </c>
      <c r="G119">
        <v>41</v>
      </c>
      <c r="H119">
        <v>19.100000000000001</v>
      </c>
      <c r="I119">
        <v>55</v>
      </c>
      <c r="J119">
        <v>47.9</v>
      </c>
      <c r="K119">
        <v>38</v>
      </c>
    </row>
    <row r="120" spans="1:11" x14ac:dyDescent="0.25">
      <c r="A120" s="49"/>
    </row>
    <row r="121" spans="1:11" ht="15" x14ac:dyDescent="0.25">
      <c r="A121" s="271" t="s">
        <v>861</v>
      </c>
      <c r="B121">
        <v>5</v>
      </c>
      <c r="C121">
        <v>57</v>
      </c>
      <c r="D121">
        <v>4.0999999999999996</v>
      </c>
      <c r="E121">
        <v>64</v>
      </c>
      <c r="F121">
        <v>5.6</v>
      </c>
      <c r="G121">
        <v>56</v>
      </c>
      <c r="H121">
        <v>5.4</v>
      </c>
      <c r="I121">
        <v>62</v>
      </c>
      <c r="J121">
        <v>4.9000000000000004</v>
      </c>
      <c r="K121">
        <v>54</v>
      </c>
    </row>
    <row r="122" spans="1:11" x14ac:dyDescent="0.25">
      <c r="A122" s="49"/>
    </row>
    <row r="123" spans="1:11" ht="15" x14ac:dyDescent="0.25">
      <c r="A123" s="271" t="s">
        <v>868</v>
      </c>
      <c r="B123">
        <v>4.5</v>
      </c>
      <c r="C123">
        <v>58</v>
      </c>
      <c r="D123">
        <v>34.5</v>
      </c>
      <c r="E123">
        <v>51</v>
      </c>
      <c r="F123">
        <v>0</v>
      </c>
      <c r="G123">
        <v>0</v>
      </c>
      <c r="H123">
        <v>26.4</v>
      </c>
      <c r="I123">
        <v>53</v>
      </c>
      <c r="J123">
        <v>10.199999999999999</v>
      </c>
      <c r="K123">
        <v>50</v>
      </c>
    </row>
    <row r="124" spans="1:11" x14ac:dyDescent="0.25">
      <c r="A124" s="49"/>
    </row>
    <row r="125" spans="1:11" ht="15" x14ac:dyDescent="0.25">
      <c r="A125" s="271" t="s">
        <v>882</v>
      </c>
      <c r="B125">
        <v>1.3</v>
      </c>
      <c r="C125">
        <v>59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</row>
    <row r="126" spans="1:11" x14ac:dyDescent="0.25">
      <c r="A126" s="49"/>
    </row>
    <row r="127" spans="1:11" ht="15" x14ac:dyDescent="0.25">
      <c r="A127" s="271" t="s">
        <v>883</v>
      </c>
      <c r="B127">
        <v>0.3</v>
      </c>
      <c r="C127">
        <v>60</v>
      </c>
      <c r="D127">
        <v>112.2</v>
      </c>
      <c r="E127">
        <v>35</v>
      </c>
      <c r="F127">
        <v>73.900000000000006</v>
      </c>
      <c r="G127">
        <v>36</v>
      </c>
      <c r="H127">
        <v>119.3</v>
      </c>
      <c r="I127">
        <v>35</v>
      </c>
      <c r="J127">
        <v>133.30000000000001</v>
      </c>
      <c r="K127">
        <v>28</v>
      </c>
    </row>
    <row r="128" spans="1:11" x14ac:dyDescent="0.25">
      <c r="A128" s="49"/>
    </row>
    <row r="129" spans="1:11" ht="15" x14ac:dyDescent="0.25">
      <c r="A129" s="271" t="s">
        <v>877</v>
      </c>
      <c r="B129">
        <v>0.1</v>
      </c>
      <c r="C129">
        <v>61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</row>
    <row r="130" spans="1:11" x14ac:dyDescent="0.25">
      <c r="A130" s="49"/>
    </row>
    <row r="131" spans="1:11" ht="15" x14ac:dyDescent="0.25">
      <c r="A131" s="271" t="s">
        <v>901</v>
      </c>
      <c r="B131">
        <v>0</v>
      </c>
      <c r="C131">
        <v>0</v>
      </c>
      <c r="D131">
        <v>64.7</v>
      </c>
      <c r="E131">
        <v>40</v>
      </c>
      <c r="F131">
        <v>41.1</v>
      </c>
      <c r="G131">
        <v>43</v>
      </c>
      <c r="H131">
        <v>124.9</v>
      </c>
      <c r="I131">
        <v>33</v>
      </c>
      <c r="J131">
        <v>0</v>
      </c>
      <c r="K131">
        <v>0</v>
      </c>
    </row>
    <row r="132" spans="1:11" x14ac:dyDescent="0.25">
      <c r="A132" s="49"/>
    </row>
    <row r="133" spans="1:11" ht="15" x14ac:dyDescent="0.25">
      <c r="A133" s="271" t="s">
        <v>902</v>
      </c>
      <c r="B133">
        <v>0</v>
      </c>
      <c r="C133">
        <v>0</v>
      </c>
      <c r="D133">
        <v>59.9</v>
      </c>
      <c r="E133">
        <v>42</v>
      </c>
      <c r="F133">
        <v>0</v>
      </c>
      <c r="G133">
        <v>0</v>
      </c>
      <c r="H133">
        <v>42.5</v>
      </c>
      <c r="I133">
        <v>47</v>
      </c>
      <c r="J133">
        <v>0</v>
      </c>
      <c r="K133">
        <v>0</v>
      </c>
    </row>
    <row r="134" spans="1:11" x14ac:dyDescent="0.25">
      <c r="A134" s="49"/>
    </row>
    <row r="135" spans="1:11" ht="15" x14ac:dyDescent="0.25">
      <c r="A135" s="271" t="s">
        <v>903</v>
      </c>
      <c r="B135">
        <v>0</v>
      </c>
      <c r="C135">
        <v>0</v>
      </c>
      <c r="D135">
        <v>55</v>
      </c>
      <c r="E135">
        <v>43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</row>
    <row r="136" spans="1:11" x14ac:dyDescent="0.25">
      <c r="A136" s="49"/>
    </row>
    <row r="137" spans="1:11" ht="15" x14ac:dyDescent="0.25">
      <c r="A137" s="271" t="s">
        <v>904</v>
      </c>
      <c r="B137">
        <v>0</v>
      </c>
      <c r="C137">
        <v>0</v>
      </c>
      <c r="D137">
        <v>53.1</v>
      </c>
      <c r="E137">
        <v>45</v>
      </c>
      <c r="F137">
        <v>0</v>
      </c>
      <c r="G137">
        <v>0</v>
      </c>
      <c r="H137">
        <v>51.4</v>
      </c>
      <c r="I137">
        <v>43</v>
      </c>
      <c r="J137">
        <v>0</v>
      </c>
      <c r="K137">
        <v>0</v>
      </c>
    </row>
    <row r="138" spans="1:11" x14ac:dyDescent="0.25">
      <c r="A138" s="49"/>
    </row>
    <row r="139" spans="1:11" ht="15" x14ac:dyDescent="0.25">
      <c r="A139" s="271" t="s">
        <v>905</v>
      </c>
      <c r="B139">
        <v>0</v>
      </c>
      <c r="C139">
        <v>0</v>
      </c>
      <c r="D139">
        <v>51.2</v>
      </c>
      <c r="E139">
        <v>46</v>
      </c>
      <c r="F139">
        <v>20</v>
      </c>
      <c r="G139">
        <v>49</v>
      </c>
      <c r="H139">
        <v>42.3</v>
      </c>
      <c r="I139">
        <v>48</v>
      </c>
      <c r="J139">
        <v>0</v>
      </c>
      <c r="K139">
        <v>0</v>
      </c>
    </row>
    <row r="140" spans="1:11" x14ac:dyDescent="0.25">
      <c r="A140" s="49"/>
    </row>
    <row r="141" spans="1:11" ht="15" x14ac:dyDescent="0.25">
      <c r="A141" s="271" t="s">
        <v>906</v>
      </c>
      <c r="B141">
        <v>0</v>
      </c>
      <c r="C141">
        <v>0</v>
      </c>
      <c r="D141">
        <v>22.6</v>
      </c>
      <c r="E141">
        <v>53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</row>
    <row r="142" spans="1:11" x14ac:dyDescent="0.25">
      <c r="A142" s="49"/>
    </row>
    <row r="143" spans="1:11" ht="15" x14ac:dyDescent="0.25">
      <c r="A143" s="271" t="s">
        <v>907</v>
      </c>
      <c r="B143">
        <v>0</v>
      </c>
      <c r="C143">
        <v>0</v>
      </c>
      <c r="D143">
        <v>21.2</v>
      </c>
      <c r="E143">
        <v>56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</row>
    <row r="144" spans="1:11" x14ac:dyDescent="0.25">
      <c r="A144" s="49"/>
    </row>
    <row r="145" spans="1:11" ht="15" x14ac:dyDescent="0.25">
      <c r="A145" s="271" t="s">
        <v>908</v>
      </c>
      <c r="B145">
        <v>0</v>
      </c>
      <c r="C145">
        <v>0</v>
      </c>
      <c r="D145">
        <v>13.8</v>
      </c>
      <c r="E145">
        <v>59</v>
      </c>
      <c r="F145">
        <v>27.5</v>
      </c>
      <c r="G145">
        <v>47</v>
      </c>
      <c r="H145">
        <v>0.1</v>
      </c>
      <c r="I145">
        <v>64</v>
      </c>
      <c r="J145">
        <v>0</v>
      </c>
      <c r="K145">
        <v>0</v>
      </c>
    </row>
    <row r="146" spans="1:11" x14ac:dyDescent="0.25">
      <c r="A146" s="49"/>
    </row>
    <row r="147" spans="1:11" ht="15" x14ac:dyDescent="0.25">
      <c r="A147" s="271" t="s">
        <v>909</v>
      </c>
      <c r="B147">
        <v>0</v>
      </c>
      <c r="C147">
        <v>0</v>
      </c>
      <c r="D147">
        <v>11</v>
      </c>
      <c r="E147">
        <v>61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</row>
    <row r="148" spans="1:11" x14ac:dyDescent="0.25">
      <c r="A148" s="49"/>
    </row>
    <row r="149" spans="1:11" ht="15" x14ac:dyDescent="0.25">
      <c r="A149" s="271" t="s">
        <v>910</v>
      </c>
      <c r="B149">
        <v>0</v>
      </c>
      <c r="C149">
        <v>0</v>
      </c>
      <c r="D149">
        <v>5.5</v>
      </c>
      <c r="E149">
        <v>62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</row>
    <row r="150" spans="1:11" x14ac:dyDescent="0.25">
      <c r="A150" s="49"/>
    </row>
    <row r="151" spans="1:11" ht="15" x14ac:dyDescent="0.25">
      <c r="A151" s="271" t="s">
        <v>863</v>
      </c>
      <c r="B151">
        <v>0</v>
      </c>
      <c r="C151">
        <v>0</v>
      </c>
      <c r="D151">
        <v>4.4000000000000004</v>
      </c>
      <c r="E151">
        <v>63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</row>
    <row r="152" spans="1:11" x14ac:dyDescent="0.25">
      <c r="A152" s="49"/>
    </row>
    <row r="153" spans="1:11" ht="15" x14ac:dyDescent="0.25">
      <c r="A153" s="271" t="s">
        <v>911</v>
      </c>
      <c r="B153">
        <v>0</v>
      </c>
      <c r="C153">
        <v>0</v>
      </c>
      <c r="D153">
        <v>2.2000000000000002</v>
      </c>
      <c r="E153">
        <v>66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</row>
    <row r="154" spans="1:11" x14ac:dyDescent="0.25">
      <c r="A154" s="49"/>
    </row>
    <row r="155" spans="1:11" ht="15" x14ac:dyDescent="0.25">
      <c r="A155" s="271" t="s">
        <v>912</v>
      </c>
      <c r="B155">
        <v>0</v>
      </c>
      <c r="C155">
        <v>0</v>
      </c>
      <c r="D155">
        <v>2</v>
      </c>
      <c r="E155">
        <v>67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</row>
    <row r="156" spans="1:11" x14ac:dyDescent="0.25">
      <c r="A156" s="49"/>
    </row>
    <row r="157" spans="1:11" ht="15" x14ac:dyDescent="0.25">
      <c r="A157" s="271" t="s">
        <v>947</v>
      </c>
      <c r="B157">
        <v>0</v>
      </c>
      <c r="C157">
        <v>0</v>
      </c>
      <c r="D157">
        <v>0</v>
      </c>
      <c r="E157">
        <v>0</v>
      </c>
      <c r="F157">
        <v>48.8</v>
      </c>
      <c r="G157">
        <v>42</v>
      </c>
      <c r="H157">
        <v>24.6</v>
      </c>
      <c r="I157">
        <v>54</v>
      </c>
      <c r="J157">
        <v>0</v>
      </c>
      <c r="K157">
        <v>0</v>
      </c>
    </row>
    <row r="158" spans="1:11" x14ac:dyDescent="0.25">
      <c r="A158" s="49"/>
    </row>
    <row r="159" spans="1:11" ht="15" x14ac:dyDescent="0.25">
      <c r="A159" s="271" t="s">
        <v>871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53</v>
      </c>
      <c r="I159">
        <v>42</v>
      </c>
      <c r="J159">
        <v>0</v>
      </c>
      <c r="K159">
        <v>0</v>
      </c>
    </row>
    <row r="160" spans="1:11" x14ac:dyDescent="0.25">
      <c r="A160" s="49"/>
    </row>
    <row r="161" spans="1:11" ht="15" x14ac:dyDescent="0.25">
      <c r="A161" s="271" t="s">
        <v>872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10.7</v>
      </c>
      <c r="I161">
        <v>60</v>
      </c>
      <c r="J161">
        <v>0</v>
      </c>
      <c r="K161">
        <v>0</v>
      </c>
    </row>
    <row r="162" spans="1:11" x14ac:dyDescent="0.25">
      <c r="A162" s="49"/>
    </row>
    <row r="163" spans="1:11" ht="15" x14ac:dyDescent="0.25">
      <c r="A163" s="271" t="s">
        <v>948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5.7</v>
      </c>
      <c r="I163">
        <v>61</v>
      </c>
      <c r="J163">
        <v>0</v>
      </c>
      <c r="K163">
        <v>0</v>
      </c>
    </row>
    <row r="164" spans="1:11" x14ac:dyDescent="0.25">
      <c r="A164" s="49"/>
    </row>
    <row r="165" spans="1:11" ht="15" x14ac:dyDescent="0.25">
      <c r="A165" s="271" t="s">
        <v>949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0.7</v>
      </c>
      <c r="I165">
        <v>63</v>
      </c>
      <c r="J165">
        <v>0</v>
      </c>
      <c r="K165">
        <v>0</v>
      </c>
    </row>
    <row r="166" spans="1:11" x14ac:dyDescent="0.25">
      <c r="A166" s="49"/>
    </row>
    <row r="167" spans="1:11" ht="15" x14ac:dyDescent="0.25">
      <c r="A167" s="271" t="s">
        <v>66</v>
      </c>
      <c r="B167" t="s">
        <v>68</v>
      </c>
      <c r="C167" t="s">
        <v>665</v>
      </c>
      <c r="D167" t="s">
        <v>68</v>
      </c>
      <c r="E167" t="s">
        <v>665</v>
      </c>
      <c r="F167" t="s">
        <v>68</v>
      </c>
      <c r="G167" t="s">
        <v>665</v>
      </c>
      <c r="H167" t="s">
        <v>68</v>
      </c>
      <c r="I167" t="s">
        <v>665</v>
      </c>
      <c r="J167" t="s">
        <v>68</v>
      </c>
      <c r="K167" t="s">
        <v>665</v>
      </c>
    </row>
    <row r="168" spans="1:11" ht="15" x14ac:dyDescent="0.25">
      <c r="A168" s="271" t="s">
        <v>884</v>
      </c>
      <c r="B168">
        <v>24812.2</v>
      </c>
      <c r="D168">
        <v>24231.599999999999</v>
      </c>
      <c r="F168">
        <v>22419.200000000001</v>
      </c>
      <c r="H168">
        <v>26512.799999999999</v>
      </c>
      <c r="J168">
        <v>19473.099999999999</v>
      </c>
    </row>
  </sheetData>
  <pageMargins left="0.7" right="0.7" top="0.75" bottom="0.75" header="0.3" footer="0.3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46"/>
  <dimension ref="A2:K164"/>
  <sheetViews>
    <sheetView zoomScale="115" zoomScaleNormal="115" workbookViewId="0">
      <selection activeCell="A10" sqref="A10"/>
    </sheetView>
  </sheetViews>
  <sheetFormatPr defaultRowHeight="13.2" x14ac:dyDescent="0.25"/>
  <cols>
    <col min="1" max="1" width="10.109375" customWidth="1"/>
  </cols>
  <sheetData>
    <row r="2" spans="1:11" ht="15" x14ac:dyDescent="0.25">
      <c r="A2" s="173"/>
      <c r="B2" s="35" t="s">
        <v>892</v>
      </c>
      <c r="C2" s="35"/>
      <c r="D2" s="35" t="s">
        <v>930</v>
      </c>
      <c r="E2" s="35"/>
      <c r="F2" s="35" t="s">
        <v>931</v>
      </c>
      <c r="H2" s="35" t="s">
        <v>932</v>
      </c>
      <c r="J2" s="35" t="s">
        <v>933</v>
      </c>
    </row>
    <row r="3" spans="1:11" ht="15" x14ac:dyDescent="0.25">
      <c r="A3" s="173" t="s">
        <v>736</v>
      </c>
      <c r="B3" t="s">
        <v>238</v>
      </c>
      <c r="C3" t="s">
        <v>737</v>
      </c>
      <c r="D3" t="s">
        <v>238</v>
      </c>
      <c r="E3" t="s">
        <v>737</v>
      </c>
      <c r="F3" t="s">
        <v>238</v>
      </c>
      <c r="G3" t="s">
        <v>737</v>
      </c>
      <c r="H3" t="s">
        <v>238</v>
      </c>
      <c r="I3" t="s">
        <v>737</v>
      </c>
      <c r="J3" t="s">
        <v>238</v>
      </c>
      <c r="K3" t="s">
        <v>737</v>
      </c>
    </row>
    <row r="4" spans="1:11" ht="15" x14ac:dyDescent="0.25">
      <c r="A4" s="173" t="s">
        <v>181</v>
      </c>
      <c r="B4" t="s">
        <v>68</v>
      </c>
      <c r="C4" t="s">
        <v>491</v>
      </c>
      <c r="D4" t="s">
        <v>66</v>
      </c>
      <c r="E4" t="s">
        <v>491</v>
      </c>
      <c r="F4" t="s">
        <v>66</v>
      </c>
      <c r="G4" t="s">
        <v>665</v>
      </c>
      <c r="H4" t="s">
        <v>68</v>
      </c>
      <c r="I4" t="s">
        <v>491</v>
      </c>
      <c r="J4" t="s">
        <v>66</v>
      </c>
      <c r="K4" t="s">
        <v>491</v>
      </c>
    </row>
    <row r="5" spans="1:11" ht="15" x14ac:dyDescent="0.25">
      <c r="A5" s="173" t="s">
        <v>814</v>
      </c>
      <c r="B5">
        <v>3046.7</v>
      </c>
      <c r="C5">
        <v>1</v>
      </c>
      <c r="D5">
        <v>2474.1999999999998</v>
      </c>
      <c r="E5">
        <v>3</v>
      </c>
      <c r="F5">
        <v>2729.2</v>
      </c>
      <c r="G5">
        <v>3</v>
      </c>
      <c r="H5">
        <v>2118.4</v>
      </c>
      <c r="I5">
        <v>3</v>
      </c>
      <c r="J5">
        <v>2337.9</v>
      </c>
      <c r="K5">
        <v>3</v>
      </c>
    </row>
    <row r="6" spans="1:11" x14ac:dyDescent="0.25">
      <c r="A6" s="49"/>
    </row>
    <row r="7" spans="1:11" ht="15" x14ac:dyDescent="0.25">
      <c r="A7" s="173" t="s">
        <v>812</v>
      </c>
      <c r="B7">
        <v>3033.6</v>
      </c>
      <c r="C7">
        <v>2</v>
      </c>
      <c r="D7">
        <v>2935</v>
      </c>
      <c r="E7">
        <v>1</v>
      </c>
      <c r="F7">
        <v>3089.7</v>
      </c>
      <c r="G7">
        <v>1</v>
      </c>
      <c r="H7">
        <v>2318.1</v>
      </c>
      <c r="I7">
        <v>2</v>
      </c>
      <c r="J7">
        <v>2721.1</v>
      </c>
      <c r="K7">
        <v>2</v>
      </c>
    </row>
    <row r="8" spans="1:11" x14ac:dyDescent="0.25">
      <c r="A8" s="49"/>
    </row>
    <row r="9" spans="1:11" ht="15" x14ac:dyDescent="0.25">
      <c r="A9" s="173" t="s">
        <v>816</v>
      </c>
      <c r="B9">
        <v>2695.4</v>
      </c>
      <c r="C9">
        <v>3</v>
      </c>
      <c r="D9">
        <v>2692.7</v>
      </c>
      <c r="E9">
        <v>2</v>
      </c>
      <c r="F9">
        <v>2819.7</v>
      </c>
      <c r="G9">
        <v>2</v>
      </c>
      <c r="H9">
        <v>2434</v>
      </c>
      <c r="I9">
        <v>1</v>
      </c>
      <c r="J9">
        <v>3120.5</v>
      </c>
      <c r="K9">
        <v>1</v>
      </c>
    </row>
    <row r="10" spans="1:11" x14ac:dyDescent="0.25">
      <c r="A10" s="49"/>
    </row>
    <row r="11" spans="1:11" ht="15" x14ac:dyDescent="0.25">
      <c r="A11" s="173" t="s">
        <v>830</v>
      </c>
      <c r="B11">
        <v>1563.9</v>
      </c>
      <c r="C11">
        <v>4</v>
      </c>
      <c r="D11">
        <v>1170.7</v>
      </c>
      <c r="E11">
        <v>5</v>
      </c>
      <c r="F11">
        <v>1540.4</v>
      </c>
      <c r="G11">
        <v>5</v>
      </c>
      <c r="H11">
        <v>1401.2</v>
      </c>
      <c r="I11">
        <v>4</v>
      </c>
      <c r="J11">
        <v>1904</v>
      </c>
      <c r="K11">
        <v>4</v>
      </c>
    </row>
    <row r="12" spans="1:11" x14ac:dyDescent="0.25">
      <c r="A12" s="49"/>
    </row>
    <row r="13" spans="1:11" ht="15" x14ac:dyDescent="0.25">
      <c r="A13" s="173" t="s">
        <v>821</v>
      </c>
      <c r="B13">
        <v>1381.7</v>
      </c>
      <c r="C13">
        <v>5</v>
      </c>
      <c r="D13">
        <v>1141</v>
      </c>
      <c r="E13">
        <v>6</v>
      </c>
      <c r="F13">
        <v>1083.5</v>
      </c>
      <c r="G13">
        <v>8</v>
      </c>
      <c r="H13">
        <v>607.79999999999995</v>
      </c>
      <c r="I13">
        <v>10</v>
      </c>
      <c r="J13">
        <v>643</v>
      </c>
      <c r="K13">
        <v>9</v>
      </c>
    </row>
    <row r="14" spans="1:11" x14ac:dyDescent="0.25">
      <c r="A14" s="49"/>
    </row>
    <row r="15" spans="1:11" ht="15" x14ac:dyDescent="0.25">
      <c r="A15" s="173" t="s">
        <v>817</v>
      </c>
      <c r="B15">
        <v>1355.3</v>
      </c>
      <c r="C15">
        <v>6</v>
      </c>
      <c r="D15">
        <v>1420.4</v>
      </c>
      <c r="E15">
        <v>4</v>
      </c>
      <c r="F15">
        <v>1275.5</v>
      </c>
      <c r="G15">
        <v>6</v>
      </c>
      <c r="H15">
        <v>1073.7</v>
      </c>
      <c r="I15">
        <v>5</v>
      </c>
      <c r="J15">
        <v>1148.0999999999999</v>
      </c>
      <c r="K15">
        <v>6</v>
      </c>
    </row>
    <row r="16" spans="1:11" x14ac:dyDescent="0.25">
      <c r="A16" s="49"/>
    </row>
    <row r="17" spans="1:11" ht="15" x14ac:dyDescent="0.25">
      <c r="A17" s="173" t="s">
        <v>819</v>
      </c>
      <c r="B17">
        <v>1163.9000000000001</v>
      </c>
      <c r="C17">
        <v>7</v>
      </c>
      <c r="D17">
        <v>1114.4000000000001</v>
      </c>
      <c r="E17">
        <v>7</v>
      </c>
      <c r="F17">
        <v>1049.0999999999999</v>
      </c>
      <c r="G17">
        <v>9</v>
      </c>
      <c r="H17">
        <v>1033.7</v>
      </c>
      <c r="I17">
        <v>6</v>
      </c>
      <c r="J17">
        <v>1001.6</v>
      </c>
      <c r="K17">
        <v>7</v>
      </c>
    </row>
    <row r="18" spans="1:11" x14ac:dyDescent="0.25">
      <c r="A18" s="49"/>
    </row>
    <row r="19" spans="1:11" ht="15" x14ac:dyDescent="0.25">
      <c r="A19" s="173" t="s">
        <v>842</v>
      </c>
      <c r="B19">
        <v>820.9</v>
      </c>
      <c r="C19">
        <v>8</v>
      </c>
      <c r="D19">
        <v>115.2</v>
      </c>
      <c r="E19">
        <v>33</v>
      </c>
      <c r="F19">
        <v>111.9</v>
      </c>
      <c r="G19">
        <v>37</v>
      </c>
      <c r="H19">
        <v>74.8</v>
      </c>
      <c r="I19">
        <v>33</v>
      </c>
      <c r="J19">
        <v>386.9</v>
      </c>
      <c r="K19">
        <v>16</v>
      </c>
    </row>
    <row r="20" spans="1:11" x14ac:dyDescent="0.25">
      <c r="A20" s="49"/>
    </row>
    <row r="21" spans="1:11" ht="15" x14ac:dyDescent="0.25">
      <c r="A21" s="173" t="s">
        <v>820</v>
      </c>
      <c r="B21">
        <v>746.5</v>
      </c>
      <c r="C21">
        <v>9</v>
      </c>
      <c r="D21">
        <v>613.29999999999995</v>
      </c>
      <c r="E21">
        <v>12</v>
      </c>
      <c r="F21">
        <v>676.9</v>
      </c>
      <c r="G21">
        <v>13</v>
      </c>
      <c r="H21">
        <v>564.4</v>
      </c>
      <c r="I21">
        <v>12</v>
      </c>
      <c r="J21">
        <v>677.6</v>
      </c>
      <c r="K21">
        <v>8</v>
      </c>
    </row>
    <row r="22" spans="1:11" x14ac:dyDescent="0.25">
      <c r="A22" s="49"/>
    </row>
    <row r="23" spans="1:11" ht="15" x14ac:dyDescent="0.25">
      <c r="A23" s="173" t="s">
        <v>865</v>
      </c>
      <c r="B23">
        <v>573.79999999999995</v>
      </c>
      <c r="C23">
        <v>10</v>
      </c>
      <c r="D23">
        <v>671</v>
      </c>
      <c r="E23">
        <v>10</v>
      </c>
      <c r="F23">
        <v>0</v>
      </c>
      <c r="G23">
        <v>0</v>
      </c>
      <c r="H23">
        <v>50</v>
      </c>
      <c r="I23">
        <v>37</v>
      </c>
      <c r="J23">
        <v>52.5</v>
      </c>
      <c r="K23">
        <v>38</v>
      </c>
    </row>
    <row r="24" spans="1:11" x14ac:dyDescent="0.25">
      <c r="A24" s="49"/>
    </row>
    <row r="25" spans="1:11" ht="15" x14ac:dyDescent="0.25">
      <c r="A25" s="173" t="s">
        <v>833</v>
      </c>
      <c r="B25">
        <v>544.20000000000005</v>
      </c>
      <c r="C25">
        <v>11</v>
      </c>
      <c r="D25">
        <v>537</v>
      </c>
      <c r="E25">
        <v>13</v>
      </c>
      <c r="F25">
        <v>562.70000000000005</v>
      </c>
      <c r="G25">
        <v>15</v>
      </c>
      <c r="H25">
        <v>573.5</v>
      </c>
      <c r="I25">
        <v>11</v>
      </c>
      <c r="J25">
        <v>519.29999999999995</v>
      </c>
      <c r="K25">
        <v>12</v>
      </c>
    </row>
    <row r="26" spans="1:11" x14ac:dyDescent="0.25">
      <c r="A26" s="49"/>
    </row>
    <row r="27" spans="1:11" ht="15" x14ac:dyDescent="0.25">
      <c r="A27" s="173" t="s">
        <v>828</v>
      </c>
      <c r="B27">
        <v>528.1</v>
      </c>
      <c r="C27">
        <v>12</v>
      </c>
      <c r="D27">
        <v>425.3</v>
      </c>
      <c r="E27">
        <v>14</v>
      </c>
      <c r="F27">
        <v>428.2</v>
      </c>
      <c r="G27">
        <v>17</v>
      </c>
      <c r="H27">
        <v>786.7</v>
      </c>
      <c r="I27">
        <v>7</v>
      </c>
      <c r="J27">
        <v>591.4</v>
      </c>
      <c r="K27">
        <v>11</v>
      </c>
    </row>
    <row r="28" spans="1:11" x14ac:dyDescent="0.25">
      <c r="A28" s="49"/>
    </row>
    <row r="29" spans="1:11" ht="15" x14ac:dyDescent="0.25">
      <c r="A29" s="173" t="s">
        <v>834</v>
      </c>
      <c r="B29">
        <v>444.7</v>
      </c>
      <c r="C29">
        <v>13</v>
      </c>
      <c r="D29">
        <v>262.89999999999998</v>
      </c>
      <c r="E29">
        <v>21</v>
      </c>
      <c r="F29">
        <v>226</v>
      </c>
      <c r="G29">
        <v>24</v>
      </c>
      <c r="H29">
        <v>446.8</v>
      </c>
      <c r="I29">
        <v>14</v>
      </c>
      <c r="J29">
        <v>298.2</v>
      </c>
      <c r="K29">
        <v>20</v>
      </c>
    </row>
    <row r="30" spans="1:11" x14ac:dyDescent="0.25">
      <c r="A30" s="49"/>
    </row>
    <row r="31" spans="1:11" ht="15" x14ac:dyDescent="0.25">
      <c r="A31" s="173" t="s">
        <v>838</v>
      </c>
      <c r="B31">
        <v>441.8</v>
      </c>
      <c r="C31">
        <v>14</v>
      </c>
      <c r="D31">
        <v>211.3</v>
      </c>
      <c r="E31">
        <v>24</v>
      </c>
      <c r="F31">
        <v>216.7</v>
      </c>
      <c r="G31">
        <v>26</v>
      </c>
      <c r="H31">
        <v>164.5</v>
      </c>
      <c r="I31">
        <v>24</v>
      </c>
      <c r="J31">
        <v>323.2</v>
      </c>
      <c r="K31">
        <v>18</v>
      </c>
    </row>
    <row r="32" spans="1:11" x14ac:dyDescent="0.25">
      <c r="A32" s="49"/>
    </row>
    <row r="33" spans="1:11" ht="15" x14ac:dyDescent="0.25">
      <c r="A33" s="173" t="s">
        <v>835</v>
      </c>
      <c r="B33">
        <v>400.1</v>
      </c>
      <c r="C33">
        <v>15</v>
      </c>
      <c r="D33">
        <v>105.1</v>
      </c>
      <c r="E33">
        <v>35</v>
      </c>
      <c r="F33">
        <v>110.5</v>
      </c>
      <c r="G33">
        <v>38</v>
      </c>
      <c r="H33">
        <v>0</v>
      </c>
      <c r="I33">
        <v>0</v>
      </c>
      <c r="J33">
        <v>1</v>
      </c>
      <c r="K33">
        <v>63</v>
      </c>
    </row>
    <row r="34" spans="1:11" x14ac:dyDescent="0.25">
      <c r="A34" s="49"/>
    </row>
    <row r="35" spans="1:11" ht="15" x14ac:dyDescent="0.25">
      <c r="A35" s="173" t="s">
        <v>823</v>
      </c>
      <c r="B35">
        <v>384.4</v>
      </c>
      <c r="C35">
        <v>16</v>
      </c>
      <c r="D35">
        <v>676.2</v>
      </c>
      <c r="E35">
        <v>9</v>
      </c>
      <c r="F35">
        <v>812</v>
      </c>
      <c r="G35">
        <v>11</v>
      </c>
      <c r="H35">
        <v>652.6</v>
      </c>
      <c r="I35">
        <v>9</v>
      </c>
      <c r="J35">
        <v>602.29999999999995</v>
      </c>
      <c r="K35">
        <v>10</v>
      </c>
    </row>
    <row r="36" spans="1:11" x14ac:dyDescent="0.25">
      <c r="A36" s="49"/>
    </row>
    <row r="37" spans="1:11" ht="15" x14ac:dyDescent="0.25">
      <c r="A37" s="173" t="s">
        <v>832</v>
      </c>
      <c r="B37">
        <v>367.4</v>
      </c>
      <c r="C37">
        <v>17</v>
      </c>
      <c r="D37">
        <v>298.7</v>
      </c>
      <c r="E37">
        <v>18</v>
      </c>
      <c r="F37">
        <v>611.9</v>
      </c>
      <c r="G37">
        <v>14</v>
      </c>
      <c r="H37">
        <v>268.2</v>
      </c>
      <c r="I37">
        <v>17</v>
      </c>
      <c r="J37">
        <v>480.1</v>
      </c>
      <c r="K37">
        <v>13</v>
      </c>
    </row>
    <row r="38" spans="1:11" x14ac:dyDescent="0.25">
      <c r="A38" s="49"/>
    </row>
    <row r="39" spans="1:11" ht="15" x14ac:dyDescent="0.25">
      <c r="A39" s="173" t="s">
        <v>827</v>
      </c>
      <c r="B39">
        <v>292.60000000000002</v>
      </c>
      <c r="C39">
        <v>18</v>
      </c>
      <c r="D39">
        <v>223.2</v>
      </c>
      <c r="E39">
        <v>23</v>
      </c>
      <c r="F39">
        <v>276.8</v>
      </c>
      <c r="G39">
        <v>20</v>
      </c>
      <c r="H39">
        <v>260.3</v>
      </c>
      <c r="I39">
        <v>19</v>
      </c>
      <c r="J39">
        <v>205.2</v>
      </c>
      <c r="K39">
        <v>25</v>
      </c>
    </row>
    <row r="40" spans="1:11" x14ac:dyDescent="0.25">
      <c r="A40" s="49"/>
    </row>
    <row r="41" spans="1:11" ht="15" x14ac:dyDescent="0.25">
      <c r="A41" s="173" t="s">
        <v>824</v>
      </c>
      <c r="B41">
        <v>282.39999999999998</v>
      </c>
      <c r="C41">
        <v>19</v>
      </c>
      <c r="D41">
        <v>343.6</v>
      </c>
      <c r="E41">
        <v>16</v>
      </c>
      <c r="F41">
        <v>400</v>
      </c>
      <c r="G41">
        <v>18</v>
      </c>
      <c r="H41">
        <v>340.4</v>
      </c>
      <c r="I41">
        <v>16</v>
      </c>
      <c r="J41">
        <v>440.2</v>
      </c>
      <c r="K41">
        <v>14</v>
      </c>
    </row>
    <row r="42" spans="1:11" x14ac:dyDescent="0.25">
      <c r="A42" s="49"/>
    </row>
    <row r="43" spans="1:11" ht="15" x14ac:dyDescent="0.25">
      <c r="A43" s="173" t="s">
        <v>825</v>
      </c>
      <c r="B43">
        <v>281.60000000000002</v>
      </c>
      <c r="C43">
        <v>20</v>
      </c>
      <c r="D43">
        <v>300.8</v>
      </c>
      <c r="E43">
        <v>17</v>
      </c>
      <c r="F43">
        <v>535.70000000000005</v>
      </c>
      <c r="G43">
        <v>16</v>
      </c>
      <c r="H43">
        <v>245.9</v>
      </c>
      <c r="I43">
        <v>20</v>
      </c>
      <c r="J43">
        <v>231.7</v>
      </c>
      <c r="K43">
        <v>23</v>
      </c>
    </row>
    <row r="44" spans="1:11" x14ac:dyDescent="0.25">
      <c r="A44" s="49"/>
    </row>
    <row r="45" spans="1:11" ht="15" x14ac:dyDescent="0.25">
      <c r="A45" s="173" t="s">
        <v>845</v>
      </c>
      <c r="B45">
        <v>270.2</v>
      </c>
      <c r="C45">
        <v>21</v>
      </c>
      <c r="D45">
        <v>286.7</v>
      </c>
      <c r="E45">
        <v>19</v>
      </c>
      <c r="F45">
        <v>240.4</v>
      </c>
      <c r="G45">
        <v>23</v>
      </c>
      <c r="H45">
        <v>164.2</v>
      </c>
      <c r="I45">
        <v>26</v>
      </c>
      <c r="J45">
        <v>242</v>
      </c>
      <c r="K45">
        <v>22</v>
      </c>
    </row>
    <row r="46" spans="1:11" x14ac:dyDescent="0.25">
      <c r="A46" s="49"/>
    </row>
    <row r="47" spans="1:11" ht="15" x14ac:dyDescent="0.25">
      <c r="A47" s="173" t="s">
        <v>829</v>
      </c>
      <c r="B47">
        <v>268.7</v>
      </c>
      <c r="C47">
        <v>22</v>
      </c>
      <c r="D47">
        <v>237.8</v>
      </c>
      <c r="E47">
        <v>22</v>
      </c>
      <c r="F47">
        <v>270.39999999999998</v>
      </c>
      <c r="G47">
        <v>21</v>
      </c>
      <c r="H47">
        <v>381.3</v>
      </c>
      <c r="I47">
        <v>15</v>
      </c>
      <c r="J47">
        <v>315.39999999999998</v>
      </c>
      <c r="K47">
        <v>19</v>
      </c>
    </row>
    <row r="48" spans="1:11" x14ac:dyDescent="0.25">
      <c r="A48" s="49"/>
    </row>
    <row r="49" spans="1:11" ht="15" x14ac:dyDescent="0.25">
      <c r="A49" s="173" t="s">
        <v>836</v>
      </c>
      <c r="B49">
        <v>267.60000000000002</v>
      </c>
      <c r="C49">
        <v>23</v>
      </c>
      <c r="D49">
        <v>127.9</v>
      </c>
      <c r="E49">
        <v>28</v>
      </c>
      <c r="F49">
        <v>1207.2</v>
      </c>
      <c r="G49">
        <v>7</v>
      </c>
      <c r="H49">
        <v>483</v>
      </c>
      <c r="I49">
        <v>13</v>
      </c>
      <c r="J49">
        <v>1533.5</v>
      </c>
      <c r="K49">
        <v>5</v>
      </c>
    </row>
    <row r="50" spans="1:11" x14ac:dyDescent="0.25">
      <c r="A50" s="49"/>
    </row>
    <row r="51" spans="1:11" ht="15" x14ac:dyDescent="0.25">
      <c r="A51" s="173" t="s">
        <v>826</v>
      </c>
      <c r="B51">
        <v>262.2</v>
      </c>
      <c r="C51">
        <v>24</v>
      </c>
      <c r="D51">
        <v>625.5</v>
      </c>
      <c r="E51">
        <v>11</v>
      </c>
      <c r="F51">
        <v>683.7</v>
      </c>
      <c r="G51">
        <v>12</v>
      </c>
      <c r="H51">
        <v>89.9</v>
      </c>
      <c r="I51">
        <v>30</v>
      </c>
      <c r="J51">
        <v>210.3</v>
      </c>
      <c r="K51">
        <v>24</v>
      </c>
    </row>
    <row r="52" spans="1:11" x14ac:dyDescent="0.25">
      <c r="A52" s="49"/>
    </row>
    <row r="53" spans="1:11" ht="15" x14ac:dyDescent="0.25">
      <c r="A53" s="173" t="s">
        <v>822</v>
      </c>
      <c r="B53">
        <v>222</v>
      </c>
      <c r="C53">
        <v>25</v>
      </c>
      <c r="D53">
        <v>207.7</v>
      </c>
      <c r="E53">
        <v>25</v>
      </c>
      <c r="F53">
        <v>189.7</v>
      </c>
      <c r="G53">
        <v>27</v>
      </c>
      <c r="H53">
        <v>261.60000000000002</v>
      </c>
      <c r="I53">
        <v>18</v>
      </c>
      <c r="J53">
        <v>282.2</v>
      </c>
      <c r="K53">
        <v>21</v>
      </c>
    </row>
    <row r="54" spans="1:11" x14ac:dyDescent="0.25">
      <c r="A54" s="49"/>
    </row>
    <row r="55" spans="1:11" ht="15" x14ac:dyDescent="0.25">
      <c r="A55" s="173" t="s">
        <v>831</v>
      </c>
      <c r="B55">
        <v>190.4</v>
      </c>
      <c r="C55">
        <v>26</v>
      </c>
      <c r="D55">
        <v>277.5</v>
      </c>
      <c r="E55">
        <v>20</v>
      </c>
      <c r="F55">
        <v>397.9</v>
      </c>
      <c r="G55">
        <v>19</v>
      </c>
      <c r="H55">
        <v>238.7</v>
      </c>
      <c r="I55">
        <v>21</v>
      </c>
      <c r="J55">
        <v>437.6</v>
      </c>
      <c r="K55">
        <v>15</v>
      </c>
    </row>
    <row r="56" spans="1:11" x14ac:dyDescent="0.25">
      <c r="A56" s="49"/>
    </row>
    <row r="57" spans="1:11" ht="15" x14ac:dyDescent="0.25">
      <c r="A57" s="173" t="s">
        <v>837</v>
      </c>
      <c r="B57">
        <v>162.4</v>
      </c>
      <c r="C57">
        <v>27</v>
      </c>
      <c r="D57">
        <v>126.1</v>
      </c>
      <c r="E57">
        <v>29</v>
      </c>
      <c r="F57">
        <v>164.9</v>
      </c>
      <c r="G57">
        <v>29</v>
      </c>
      <c r="H57">
        <v>188</v>
      </c>
      <c r="I57">
        <v>22</v>
      </c>
      <c r="J57">
        <v>156.80000000000001</v>
      </c>
      <c r="K57">
        <v>26</v>
      </c>
    </row>
    <row r="58" spans="1:11" x14ac:dyDescent="0.25">
      <c r="A58" s="49"/>
    </row>
    <row r="59" spans="1:11" ht="15" x14ac:dyDescent="0.25">
      <c r="A59" s="173" t="s">
        <v>858</v>
      </c>
      <c r="B59">
        <v>158.5</v>
      </c>
      <c r="C59">
        <v>28</v>
      </c>
      <c r="D59">
        <v>7.7</v>
      </c>
      <c r="E59">
        <v>55</v>
      </c>
      <c r="F59">
        <v>45.8</v>
      </c>
      <c r="G59">
        <v>46</v>
      </c>
      <c r="H59">
        <v>9.9</v>
      </c>
      <c r="I59">
        <v>51</v>
      </c>
      <c r="J59">
        <v>0</v>
      </c>
      <c r="K59">
        <v>0</v>
      </c>
    </row>
    <row r="60" spans="1:11" x14ac:dyDescent="0.25">
      <c r="A60" s="49"/>
    </row>
    <row r="61" spans="1:11" ht="15" x14ac:dyDescent="0.25">
      <c r="A61" s="173" t="s">
        <v>852</v>
      </c>
      <c r="B61">
        <v>152.4</v>
      </c>
      <c r="C61">
        <v>29</v>
      </c>
      <c r="D61">
        <v>121.3</v>
      </c>
      <c r="E61">
        <v>32</v>
      </c>
      <c r="F61">
        <v>225.2</v>
      </c>
      <c r="G61">
        <v>25</v>
      </c>
      <c r="H61">
        <v>63.4</v>
      </c>
      <c r="I61">
        <v>35</v>
      </c>
      <c r="J61">
        <v>44.4</v>
      </c>
      <c r="K61">
        <v>39</v>
      </c>
    </row>
    <row r="62" spans="1:11" x14ac:dyDescent="0.25">
      <c r="A62" s="49"/>
    </row>
    <row r="63" spans="1:11" ht="15" x14ac:dyDescent="0.25">
      <c r="A63" s="173" t="s">
        <v>840</v>
      </c>
      <c r="B63">
        <v>144.30000000000001</v>
      </c>
      <c r="C63">
        <v>30</v>
      </c>
      <c r="D63">
        <v>139.30000000000001</v>
      </c>
      <c r="E63">
        <v>27</v>
      </c>
      <c r="F63">
        <v>117.2</v>
      </c>
      <c r="G63">
        <v>36</v>
      </c>
      <c r="H63">
        <v>150.1</v>
      </c>
      <c r="I63">
        <v>27</v>
      </c>
      <c r="J63">
        <v>128.80000000000001</v>
      </c>
      <c r="K63">
        <v>30</v>
      </c>
    </row>
    <row r="64" spans="1:11" x14ac:dyDescent="0.25">
      <c r="A64" s="49"/>
    </row>
    <row r="65" spans="1:11" ht="15" x14ac:dyDescent="0.25">
      <c r="A65" s="173" t="s">
        <v>855</v>
      </c>
      <c r="B65">
        <v>135.19999999999999</v>
      </c>
      <c r="C65">
        <v>31</v>
      </c>
      <c r="D65">
        <v>68.599999999999994</v>
      </c>
      <c r="E65">
        <v>40</v>
      </c>
      <c r="F65">
        <v>129.30000000000001</v>
      </c>
      <c r="G65">
        <v>31</v>
      </c>
      <c r="H65">
        <v>68.7</v>
      </c>
      <c r="I65">
        <v>34</v>
      </c>
      <c r="J65">
        <v>132.19999999999999</v>
      </c>
      <c r="K65">
        <v>29</v>
      </c>
    </row>
    <row r="66" spans="1:11" x14ac:dyDescent="0.25">
      <c r="A66" s="49"/>
    </row>
    <row r="67" spans="1:11" ht="15" x14ac:dyDescent="0.25">
      <c r="A67" s="173" t="s">
        <v>849</v>
      </c>
      <c r="B67">
        <v>130.80000000000001</v>
      </c>
      <c r="C67">
        <v>32</v>
      </c>
      <c r="D67">
        <v>122.7</v>
      </c>
      <c r="E67">
        <v>31</v>
      </c>
      <c r="F67">
        <v>127.3</v>
      </c>
      <c r="G67">
        <v>32</v>
      </c>
      <c r="H67">
        <v>119.8</v>
      </c>
      <c r="I67">
        <v>29</v>
      </c>
      <c r="J67">
        <v>132.6</v>
      </c>
      <c r="K67">
        <v>28</v>
      </c>
    </row>
    <row r="68" spans="1:11" x14ac:dyDescent="0.25">
      <c r="A68" s="49"/>
    </row>
    <row r="69" spans="1:11" ht="15" x14ac:dyDescent="0.25">
      <c r="A69" s="173" t="s">
        <v>857</v>
      </c>
      <c r="B69">
        <v>130</v>
      </c>
      <c r="C69">
        <v>33</v>
      </c>
      <c r="D69">
        <v>125.1</v>
      </c>
      <c r="E69">
        <v>30</v>
      </c>
      <c r="F69">
        <v>133.5</v>
      </c>
      <c r="G69">
        <v>30</v>
      </c>
      <c r="H69">
        <v>78.5</v>
      </c>
      <c r="I69">
        <v>32</v>
      </c>
      <c r="J69">
        <v>67.599999999999994</v>
      </c>
      <c r="K69">
        <v>35</v>
      </c>
    </row>
    <row r="70" spans="1:11" x14ac:dyDescent="0.25">
      <c r="A70" s="49"/>
    </row>
    <row r="71" spans="1:11" ht="15" x14ac:dyDescent="0.25">
      <c r="A71" s="173" t="s">
        <v>839</v>
      </c>
      <c r="B71">
        <v>117.4</v>
      </c>
      <c r="C71">
        <v>34</v>
      </c>
      <c r="D71">
        <v>107.8</v>
      </c>
      <c r="E71">
        <v>34</v>
      </c>
      <c r="F71">
        <v>106.2</v>
      </c>
      <c r="G71">
        <v>39</v>
      </c>
      <c r="H71">
        <v>84.3</v>
      </c>
      <c r="I71">
        <v>31</v>
      </c>
      <c r="J71">
        <v>75.599999999999994</v>
      </c>
      <c r="K71">
        <v>33</v>
      </c>
    </row>
    <row r="72" spans="1:11" x14ac:dyDescent="0.25">
      <c r="A72" s="49"/>
    </row>
    <row r="73" spans="1:11" ht="15" x14ac:dyDescent="0.25">
      <c r="A73" s="173" t="s">
        <v>883</v>
      </c>
      <c r="B73">
        <v>112.2</v>
      </c>
      <c r="C73">
        <v>35</v>
      </c>
      <c r="D73">
        <v>73.900000000000006</v>
      </c>
      <c r="E73">
        <v>36</v>
      </c>
      <c r="F73">
        <v>119.3</v>
      </c>
      <c r="G73">
        <v>35</v>
      </c>
      <c r="H73">
        <v>133.30000000000001</v>
      </c>
      <c r="I73">
        <v>28</v>
      </c>
      <c r="J73">
        <v>79.099999999999994</v>
      </c>
      <c r="K73">
        <v>32</v>
      </c>
    </row>
    <row r="74" spans="1:11" x14ac:dyDescent="0.25">
      <c r="A74" s="49"/>
    </row>
    <row r="75" spans="1:11" ht="15" x14ac:dyDescent="0.25">
      <c r="A75" s="173" t="s">
        <v>841</v>
      </c>
      <c r="B75">
        <v>102.7</v>
      </c>
      <c r="C75">
        <v>36</v>
      </c>
      <c r="D75">
        <v>19</v>
      </c>
      <c r="E75">
        <v>50</v>
      </c>
      <c r="F75">
        <v>268.60000000000002</v>
      </c>
      <c r="G75">
        <v>22</v>
      </c>
      <c r="H75">
        <v>164.3</v>
      </c>
      <c r="I75">
        <v>25</v>
      </c>
      <c r="J75">
        <v>57.1</v>
      </c>
      <c r="K75">
        <v>36</v>
      </c>
    </row>
    <row r="76" spans="1:11" x14ac:dyDescent="0.25">
      <c r="A76" s="49"/>
    </row>
    <row r="77" spans="1:11" ht="15" x14ac:dyDescent="0.25">
      <c r="A77" s="173" t="s">
        <v>848</v>
      </c>
      <c r="B77">
        <v>90.9</v>
      </c>
      <c r="C77">
        <v>37</v>
      </c>
      <c r="D77">
        <v>68.8</v>
      </c>
      <c r="E77">
        <v>39</v>
      </c>
      <c r="F77">
        <v>67.2</v>
      </c>
      <c r="G77">
        <v>40</v>
      </c>
      <c r="H77">
        <v>41.5</v>
      </c>
      <c r="I77">
        <v>40</v>
      </c>
      <c r="J77">
        <v>92.8</v>
      </c>
      <c r="K77">
        <v>31</v>
      </c>
    </row>
    <row r="78" spans="1:11" x14ac:dyDescent="0.25">
      <c r="A78" s="49"/>
    </row>
    <row r="79" spans="1:11" ht="15" x14ac:dyDescent="0.25">
      <c r="A79" s="173" t="s">
        <v>843</v>
      </c>
      <c r="B79">
        <v>86.5</v>
      </c>
      <c r="C79">
        <v>38</v>
      </c>
      <c r="D79">
        <v>146.1</v>
      </c>
      <c r="E79">
        <v>26</v>
      </c>
      <c r="F79">
        <v>122.2</v>
      </c>
      <c r="G79">
        <v>34</v>
      </c>
      <c r="H79">
        <v>173.4</v>
      </c>
      <c r="I79">
        <v>23</v>
      </c>
      <c r="J79">
        <v>150.5</v>
      </c>
      <c r="K79">
        <v>27</v>
      </c>
    </row>
    <row r="80" spans="1:11" x14ac:dyDescent="0.25">
      <c r="A80" s="49"/>
    </row>
    <row r="81" spans="1:11" ht="15" x14ac:dyDescent="0.25">
      <c r="A81" s="173" t="s">
        <v>847</v>
      </c>
      <c r="B81">
        <v>65.5</v>
      </c>
      <c r="C81">
        <v>39</v>
      </c>
      <c r="D81">
        <v>29.3</v>
      </c>
      <c r="E81">
        <v>46</v>
      </c>
      <c r="F81">
        <v>34.1</v>
      </c>
      <c r="G81">
        <v>51</v>
      </c>
      <c r="H81">
        <v>16.3</v>
      </c>
      <c r="I81">
        <v>48</v>
      </c>
      <c r="J81">
        <v>11.1</v>
      </c>
      <c r="K81">
        <v>49</v>
      </c>
    </row>
    <row r="82" spans="1:11" x14ac:dyDescent="0.25">
      <c r="A82" s="49"/>
    </row>
    <row r="83" spans="1:11" ht="15" x14ac:dyDescent="0.25">
      <c r="A83" s="173" t="s">
        <v>901</v>
      </c>
      <c r="B83">
        <v>64.7</v>
      </c>
      <c r="C83">
        <v>40</v>
      </c>
      <c r="D83">
        <v>41.1</v>
      </c>
      <c r="E83">
        <v>43</v>
      </c>
      <c r="F83">
        <v>124.9</v>
      </c>
      <c r="G83">
        <v>33</v>
      </c>
      <c r="H83">
        <v>0</v>
      </c>
      <c r="I83">
        <v>0</v>
      </c>
      <c r="J83">
        <v>0</v>
      </c>
      <c r="K83">
        <v>0</v>
      </c>
    </row>
    <row r="84" spans="1:11" x14ac:dyDescent="0.25">
      <c r="A84" s="49"/>
    </row>
    <row r="85" spans="1:11" ht="15" x14ac:dyDescent="0.25">
      <c r="A85" s="173" t="s">
        <v>878</v>
      </c>
      <c r="B85">
        <v>64.5</v>
      </c>
      <c r="C85">
        <v>41</v>
      </c>
      <c r="D85">
        <v>0</v>
      </c>
      <c r="E85">
        <v>0</v>
      </c>
      <c r="F85">
        <v>172.5</v>
      </c>
      <c r="G85">
        <v>28</v>
      </c>
      <c r="H85">
        <v>0</v>
      </c>
      <c r="I85">
        <v>0</v>
      </c>
      <c r="J85">
        <v>68.3</v>
      </c>
      <c r="K85">
        <v>34</v>
      </c>
    </row>
    <row r="86" spans="1:11" x14ac:dyDescent="0.25">
      <c r="A86" s="49"/>
    </row>
    <row r="87" spans="1:11" ht="15" x14ac:dyDescent="0.25">
      <c r="A87" s="173" t="s">
        <v>902</v>
      </c>
      <c r="B87">
        <v>59.9</v>
      </c>
      <c r="C87">
        <v>42</v>
      </c>
      <c r="D87">
        <v>0</v>
      </c>
      <c r="E87">
        <v>0</v>
      </c>
      <c r="F87">
        <v>42.5</v>
      </c>
      <c r="G87">
        <v>47</v>
      </c>
      <c r="H87">
        <v>0</v>
      </c>
      <c r="I87">
        <v>0</v>
      </c>
      <c r="J87">
        <v>0</v>
      </c>
      <c r="K87">
        <v>0</v>
      </c>
    </row>
    <row r="88" spans="1:11" x14ac:dyDescent="0.25">
      <c r="A88" s="49"/>
    </row>
    <row r="89" spans="1:11" ht="15" x14ac:dyDescent="0.25">
      <c r="A89" s="173" t="s">
        <v>903</v>
      </c>
      <c r="B89">
        <v>55</v>
      </c>
      <c r="C89">
        <v>43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</row>
    <row r="90" spans="1:11" x14ac:dyDescent="0.25">
      <c r="A90" s="49"/>
    </row>
    <row r="91" spans="1:11" ht="15" x14ac:dyDescent="0.25">
      <c r="A91" s="173" t="s">
        <v>867</v>
      </c>
      <c r="B91">
        <v>53.5</v>
      </c>
      <c r="C91">
        <v>44</v>
      </c>
      <c r="D91">
        <v>73</v>
      </c>
      <c r="E91">
        <v>37</v>
      </c>
      <c r="F91">
        <v>14.6</v>
      </c>
      <c r="G91">
        <v>57</v>
      </c>
      <c r="H91">
        <v>39.4</v>
      </c>
      <c r="I91">
        <v>41</v>
      </c>
      <c r="J91">
        <v>52.7</v>
      </c>
      <c r="K91">
        <v>37</v>
      </c>
    </row>
    <row r="92" spans="1:11" x14ac:dyDescent="0.25">
      <c r="A92" s="49"/>
    </row>
    <row r="93" spans="1:11" ht="15" x14ac:dyDescent="0.25">
      <c r="A93" s="173" t="s">
        <v>904</v>
      </c>
      <c r="B93">
        <v>53.1</v>
      </c>
      <c r="C93">
        <v>45</v>
      </c>
      <c r="D93">
        <v>0</v>
      </c>
      <c r="E93">
        <v>0</v>
      </c>
      <c r="F93">
        <v>51.4</v>
      </c>
      <c r="G93">
        <v>43</v>
      </c>
      <c r="H93">
        <v>0</v>
      </c>
      <c r="I93">
        <v>0</v>
      </c>
      <c r="J93">
        <v>0</v>
      </c>
      <c r="K93">
        <v>0</v>
      </c>
    </row>
    <row r="94" spans="1:11" x14ac:dyDescent="0.25">
      <c r="A94" s="49"/>
    </row>
    <row r="95" spans="1:11" ht="15" x14ac:dyDescent="0.25">
      <c r="A95" s="173" t="s">
        <v>905</v>
      </c>
      <c r="B95">
        <v>51.2</v>
      </c>
      <c r="C95">
        <v>46</v>
      </c>
      <c r="D95">
        <v>20</v>
      </c>
      <c r="E95">
        <v>49</v>
      </c>
      <c r="F95">
        <v>42.3</v>
      </c>
      <c r="G95">
        <v>48</v>
      </c>
      <c r="H95">
        <v>0</v>
      </c>
      <c r="I95">
        <v>0</v>
      </c>
      <c r="J95">
        <v>8.6</v>
      </c>
      <c r="K95">
        <v>55</v>
      </c>
    </row>
    <row r="96" spans="1:11" x14ac:dyDescent="0.25">
      <c r="A96" s="49"/>
    </row>
    <row r="97" spans="1:11" ht="15" x14ac:dyDescent="0.25">
      <c r="A97" s="173" t="s">
        <v>815</v>
      </c>
      <c r="B97">
        <v>42</v>
      </c>
      <c r="C97">
        <v>47</v>
      </c>
      <c r="D97">
        <v>902.4</v>
      </c>
      <c r="E97">
        <v>8</v>
      </c>
      <c r="F97">
        <v>1562.7</v>
      </c>
      <c r="G97">
        <v>4</v>
      </c>
      <c r="H97">
        <v>763.5</v>
      </c>
      <c r="I97">
        <v>8</v>
      </c>
      <c r="J97">
        <v>332.2</v>
      </c>
      <c r="K97">
        <v>17</v>
      </c>
    </row>
    <row r="98" spans="1:11" x14ac:dyDescent="0.25">
      <c r="A98" s="49"/>
    </row>
    <row r="99" spans="1:11" ht="15" x14ac:dyDescent="0.25">
      <c r="A99" s="173" t="s">
        <v>876</v>
      </c>
      <c r="B99">
        <v>40.700000000000003</v>
      </c>
      <c r="C99">
        <v>48</v>
      </c>
      <c r="D99">
        <v>20.6</v>
      </c>
      <c r="E99">
        <v>48</v>
      </c>
      <c r="F99">
        <v>36.9</v>
      </c>
      <c r="G99">
        <v>50</v>
      </c>
      <c r="H99">
        <v>36</v>
      </c>
      <c r="I99">
        <v>42</v>
      </c>
      <c r="J99">
        <v>10.6</v>
      </c>
      <c r="K99">
        <v>51</v>
      </c>
    </row>
    <row r="100" spans="1:11" x14ac:dyDescent="0.25">
      <c r="A100" s="49"/>
    </row>
    <row r="101" spans="1:11" ht="15" x14ac:dyDescent="0.25">
      <c r="A101" s="173" t="s">
        <v>850</v>
      </c>
      <c r="B101">
        <v>39.9</v>
      </c>
      <c r="C101">
        <v>49</v>
      </c>
      <c r="D101">
        <v>39.700000000000003</v>
      </c>
      <c r="E101">
        <v>44</v>
      </c>
      <c r="F101">
        <v>48.4</v>
      </c>
      <c r="G101">
        <v>44</v>
      </c>
      <c r="H101">
        <v>46.6</v>
      </c>
      <c r="I101">
        <v>39</v>
      </c>
      <c r="J101">
        <v>43.2</v>
      </c>
      <c r="K101">
        <v>40</v>
      </c>
    </row>
    <row r="102" spans="1:11" x14ac:dyDescent="0.25">
      <c r="A102" s="49"/>
    </row>
    <row r="103" spans="1:11" ht="15" x14ac:dyDescent="0.25">
      <c r="A103" s="173" t="s">
        <v>860</v>
      </c>
      <c r="B103">
        <v>37.700000000000003</v>
      </c>
      <c r="C103">
        <v>50</v>
      </c>
      <c r="D103">
        <v>33.1</v>
      </c>
      <c r="E103">
        <v>45</v>
      </c>
      <c r="F103">
        <v>27.4</v>
      </c>
      <c r="G103">
        <v>52</v>
      </c>
      <c r="H103">
        <v>8.3000000000000007</v>
      </c>
      <c r="I103">
        <v>53</v>
      </c>
      <c r="J103">
        <v>30.1</v>
      </c>
      <c r="K103">
        <v>44</v>
      </c>
    </row>
    <row r="104" spans="1:11" x14ac:dyDescent="0.25">
      <c r="A104" s="49"/>
    </row>
    <row r="105" spans="1:11" ht="15" x14ac:dyDescent="0.25">
      <c r="A105" s="173" t="s">
        <v>868</v>
      </c>
      <c r="B105">
        <v>34.5</v>
      </c>
      <c r="C105">
        <v>51</v>
      </c>
      <c r="D105">
        <v>0</v>
      </c>
      <c r="E105">
        <v>0</v>
      </c>
      <c r="F105">
        <v>26.4</v>
      </c>
      <c r="G105">
        <v>53</v>
      </c>
      <c r="H105">
        <v>10.199999999999999</v>
      </c>
      <c r="I105">
        <v>50</v>
      </c>
      <c r="J105">
        <v>0</v>
      </c>
      <c r="K105">
        <v>0</v>
      </c>
    </row>
    <row r="106" spans="1:11" x14ac:dyDescent="0.25">
      <c r="A106" s="49"/>
    </row>
    <row r="107" spans="1:11" ht="15" x14ac:dyDescent="0.25">
      <c r="A107" s="173" t="s">
        <v>862</v>
      </c>
      <c r="B107">
        <v>34</v>
      </c>
      <c r="C107">
        <v>52</v>
      </c>
      <c r="D107">
        <v>69.2</v>
      </c>
      <c r="E107">
        <v>38</v>
      </c>
      <c r="F107">
        <v>55</v>
      </c>
      <c r="G107">
        <v>41</v>
      </c>
      <c r="H107">
        <v>27.9</v>
      </c>
      <c r="I107">
        <v>44</v>
      </c>
      <c r="J107">
        <v>29</v>
      </c>
      <c r="K107">
        <v>45</v>
      </c>
    </row>
    <row r="108" spans="1:11" x14ac:dyDescent="0.25">
      <c r="A108" s="49"/>
    </row>
    <row r="109" spans="1:11" ht="15" x14ac:dyDescent="0.25">
      <c r="A109" s="173" t="s">
        <v>906</v>
      </c>
      <c r="B109">
        <v>22.6</v>
      </c>
      <c r="C109">
        <v>53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</row>
    <row r="110" spans="1:11" x14ac:dyDescent="0.25">
      <c r="A110" s="49"/>
    </row>
    <row r="111" spans="1:11" ht="15" x14ac:dyDescent="0.25">
      <c r="A111" s="173" t="s">
        <v>846</v>
      </c>
      <c r="B111">
        <v>21.8</v>
      </c>
      <c r="C111">
        <v>54</v>
      </c>
      <c r="D111">
        <v>62.2</v>
      </c>
      <c r="E111">
        <v>41</v>
      </c>
      <c r="F111">
        <v>19.100000000000001</v>
      </c>
      <c r="G111">
        <v>55</v>
      </c>
      <c r="H111">
        <v>47.9</v>
      </c>
      <c r="I111">
        <v>38</v>
      </c>
      <c r="J111">
        <v>33</v>
      </c>
      <c r="K111">
        <v>42</v>
      </c>
    </row>
    <row r="112" spans="1:11" x14ac:dyDescent="0.25">
      <c r="A112" s="49"/>
    </row>
    <row r="113" spans="1:11" ht="15" x14ac:dyDescent="0.25">
      <c r="A113" s="173" t="s">
        <v>853</v>
      </c>
      <c r="B113">
        <v>21.3</v>
      </c>
      <c r="C113">
        <v>55</v>
      </c>
      <c r="D113">
        <v>0</v>
      </c>
      <c r="E113">
        <v>0</v>
      </c>
      <c r="F113">
        <v>41.2</v>
      </c>
      <c r="G113">
        <v>49</v>
      </c>
      <c r="H113">
        <v>10.4</v>
      </c>
      <c r="I113">
        <v>49</v>
      </c>
      <c r="J113">
        <v>10.5</v>
      </c>
      <c r="K113">
        <v>52</v>
      </c>
    </row>
    <row r="114" spans="1:11" x14ac:dyDescent="0.25">
      <c r="A114" s="49"/>
    </row>
    <row r="115" spans="1:11" ht="15" x14ac:dyDescent="0.25">
      <c r="A115" s="173" t="s">
        <v>907</v>
      </c>
      <c r="B115">
        <v>21.2</v>
      </c>
      <c r="C115">
        <v>56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</row>
    <row r="116" spans="1:11" x14ac:dyDescent="0.25">
      <c r="A116" s="49"/>
    </row>
    <row r="117" spans="1:11" ht="15" x14ac:dyDescent="0.25">
      <c r="A117" s="173" t="s">
        <v>856</v>
      </c>
      <c r="B117">
        <v>19.8</v>
      </c>
      <c r="C117">
        <v>57</v>
      </c>
      <c r="D117">
        <v>15.3</v>
      </c>
      <c r="E117">
        <v>53</v>
      </c>
      <c r="F117">
        <v>12.6</v>
      </c>
      <c r="G117">
        <v>58</v>
      </c>
      <c r="H117">
        <v>17.899999999999999</v>
      </c>
      <c r="I117">
        <v>47</v>
      </c>
      <c r="J117">
        <v>15</v>
      </c>
      <c r="K117">
        <v>48</v>
      </c>
    </row>
    <row r="118" spans="1:11" x14ac:dyDescent="0.25">
      <c r="A118" s="49"/>
    </row>
    <row r="119" spans="1:11" ht="15" x14ac:dyDescent="0.25">
      <c r="A119" s="173" t="s">
        <v>854</v>
      </c>
      <c r="B119">
        <v>16</v>
      </c>
      <c r="C119">
        <v>58</v>
      </c>
      <c r="D119">
        <v>14.5</v>
      </c>
      <c r="E119">
        <v>54</v>
      </c>
      <c r="F119">
        <v>17.100000000000001</v>
      </c>
      <c r="G119">
        <v>56</v>
      </c>
      <c r="H119">
        <v>20.399999999999999</v>
      </c>
      <c r="I119">
        <v>45</v>
      </c>
      <c r="J119">
        <v>15.1</v>
      </c>
      <c r="K119">
        <v>47</v>
      </c>
    </row>
    <row r="120" spans="1:11" x14ac:dyDescent="0.25">
      <c r="A120" s="49"/>
    </row>
    <row r="121" spans="1:11" ht="15" x14ac:dyDescent="0.25">
      <c r="A121" s="173" t="s">
        <v>908</v>
      </c>
      <c r="B121">
        <v>13.8</v>
      </c>
      <c r="C121">
        <v>59</v>
      </c>
      <c r="D121">
        <v>27.5</v>
      </c>
      <c r="E121">
        <v>47</v>
      </c>
      <c r="F121">
        <v>0.1</v>
      </c>
      <c r="G121">
        <v>64</v>
      </c>
      <c r="H121">
        <v>0</v>
      </c>
      <c r="I121">
        <v>0</v>
      </c>
      <c r="J121">
        <v>0</v>
      </c>
      <c r="K121">
        <v>0</v>
      </c>
    </row>
    <row r="122" spans="1:11" x14ac:dyDescent="0.25">
      <c r="A122" s="49"/>
    </row>
    <row r="123" spans="1:11" ht="15" x14ac:dyDescent="0.25">
      <c r="A123" s="173" t="s">
        <v>844</v>
      </c>
      <c r="B123">
        <v>12</v>
      </c>
      <c r="C123">
        <v>60</v>
      </c>
      <c r="D123">
        <v>17.7</v>
      </c>
      <c r="E123">
        <v>52</v>
      </c>
      <c r="F123">
        <v>47.7</v>
      </c>
      <c r="G123">
        <v>45</v>
      </c>
      <c r="H123">
        <v>54.9</v>
      </c>
      <c r="I123">
        <v>36</v>
      </c>
      <c r="J123">
        <v>30.5</v>
      </c>
      <c r="K123">
        <v>43</v>
      </c>
    </row>
    <row r="124" spans="1:11" x14ac:dyDescent="0.25">
      <c r="A124" s="49"/>
    </row>
    <row r="125" spans="1:11" ht="15" x14ac:dyDescent="0.25">
      <c r="A125" s="173" t="s">
        <v>909</v>
      </c>
      <c r="B125">
        <v>11</v>
      </c>
      <c r="C125">
        <v>61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</row>
    <row r="126" spans="1:11" x14ac:dyDescent="0.25">
      <c r="A126" s="49"/>
    </row>
    <row r="127" spans="1:11" ht="15" x14ac:dyDescent="0.25">
      <c r="A127" s="173" t="s">
        <v>910</v>
      </c>
      <c r="B127">
        <v>5.5</v>
      </c>
      <c r="C127">
        <v>62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</row>
    <row r="128" spans="1:11" x14ac:dyDescent="0.25">
      <c r="A128" s="49"/>
    </row>
    <row r="129" spans="1:11" ht="15" x14ac:dyDescent="0.25">
      <c r="A129" s="173" t="s">
        <v>863</v>
      </c>
      <c r="B129">
        <v>4.4000000000000004</v>
      </c>
      <c r="C129">
        <v>63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</row>
    <row r="130" spans="1:11" x14ac:dyDescent="0.25">
      <c r="A130" s="49"/>
    </row>
    <row r="131" spans="1:11" ht="15" x14ac:dyDescent="0.25">
      <c r="A131" s="173" t="s">
        <v>861</v>
      </c>
      <c r="B131">
        <v>4.0999999999999996</v>
      </c>
      <c r="C131">
        <v>64</v>
      </c>
      <c r="D131">
        <v>5.6</v>
      </c>
      <c r="E131">
        <v>56</v>
      </c>
      <c r="F131">
        <v>5.4</v>
      </c>
      <c r="G131">
        <v>62</v>
      </c>
      <c r="H131">
        <v>4.9000000000000004</v>
      </c>
      <c r="I131">
        <v>54</v>
      </c>
      <c r="J131">
        <v>5.2</v>
      </c>
      <c r="K131">
        <v>57</v>
      </c>
    </row>
    <row r="132" spans="1:11" x14ac:dyDescent="0.25">
      <c r="A132" s="49"/>
    </row>
    <row r="133" spans="1:11" ht="15" x14ac:dyDescent="0.25">
      <c r="A133" s="173" t="s">
        <v>875</v>
      </c>
      <c r="B133">
        <v>4.0999999999999996</v>
      </c>
      <c r="C133">
        <v>65</v>
      </c>
      <c r="D133">
        <v>18.2</v>
      </c>
      <c r="E133">
        <v>51</v>
      </c>
      <c r="F133">
        <v>11.3</v>
      </c>
      <c r="G133">
        <v>59</v>
      </c>
      <c r="H133">
        <v>9</v>
      </c>
      <c r="I133">
        <v>52</v>
      </c>
      <c r="J133">
        <v>15.3</v>
      </c>
      <c r="K133">
        <v>46</v>
      </c>
    </row>
    <row r="134" spans="1:11" x14ac:dyDescent="0.25">
      <c r="A134" s="49"/>
    </row>
    <row r="135" spans="1:11" ht="15" x14ac:dyDescent="0.25">
      <c r="A135" s="173" t="s">
        <v>911</v>
      </c>
      <c r="B135">
        <v>2.2000000000000002</v>
      </c>
      <c r="C135">
        <v>66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5.5</v>
      </c>
      <c r="K135">
        <v>56</v>
      </c>
    </row>
    <row r="136" spans="1:11" x14ac:dyDescent="0.25">
      <c r="A136" s="49"/>
    </row>
    <row r="137" spans="1:11" ht="15" x14ac:dyDescent="0.25">
      <c r="A137" s="173" t="s">
        <v>912</v>
      </c>
      <c r="B137">
        <v>2</v>
      </c>
      <c r="C137">
        <v>67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</row>
    <row r="138" spans="1:11" x14ac:dyDescent="0.25">
      <c r="A138" s="49"/>
    </row>
    <row r="139" spans="1:11" ht="15" x14ac:dyDescent="0.25">
      <c r="A139" s="173" t="s">
        <v>851</v>
      </c>
      <c r="B139">
        <v>0</v>
      </c>
      <c r="C139">
        <v>0</v>
      </c>
      <c r="D139">
        <v>359.5</v>
      </c>
      <c r="E139">
        <v>15</v>
      </c>
      <c r="F139">
        <v>852.6</v>
      </c>
      <c r="G139">
        <v>10</v>
      </c>
      <c r="H139">
        <v>20.100000000000001</v>
      </c>
      <c r="I139">
        <v>46</v>
      </c>
      <c r="J139">
        <v>9.6999999999999993</v>
      </c>
      <c r="K139">
        <v>54</v>
      </c>
    </row>
    <row r="140" spans="1:11" x14ac:dyDescent="0.25">
      <c r="A140" s="49"/>
    </row>
    <row r="141" spans="1:11" ht="15" x14ac:dyDescent="0.25">
      <c r="A141" s="173" t="s">
        <v>947</v>
      </c>
      <c r="B141">
        <v>0</v>
      </c>
      <c r="C141">
        <v>0</v>
      </c>
      <c r="D141">
        <v>48.8</v>
      </c>
      <c r="E141">
        <v>42</v>
      </c>
      <c r="F141">
        <v>24.6</v>
      </c>
      <c r="G141">
        <v>54</v>
      </c>
      <c r="H141">
        <v>0</v>
      </c>
      <c r="I141">
        <v>0</v>
      </c>
      <c r="J141">
        <v>0</v>
      </c>
      <c r="K141">
        <v>0</v>
      </c>
    </row>
    <row r="142" spans="1:11" x14ac:dyDescent="0.25">
      <c r="A142" s="49"/>
    </row>
    <row r="143" spans="1:11" ht="15" x14ac:dyDescent="0.25">
      <c r="A143" s="173" t="s">
        <v>871</v>
      </c>
      <c r="B143">
        <v>0</v>
      </c>
      <c r="C143">
        <v>0</v>
      </c>
      <c r="D143">
        <v>0</v>
      </c>
      <c r="E143">
        <v>0</v>
      </c>
      <c r="F143">
        <v>53</v>
      </c>
      <c r="G143">
        <v>42</v>
      </c>
      <c r="H143">
        <v>0</v>
      </c>
      <c r="I143">
        <v>0</v>
      </c>
      <c r="J143">
        <v>36.6</v>
      </c>
      <c r="K143">
        <v>41</v>
      </c>
    </row>
    <row r="144" spans="1:11" x14ac:dyDescent="0.25">
      <c r="A144" s="49"/>
    </row>
    <row r="145" spans="1:11" ht="15" x14ac:dyDescent="0.25">
      <c r="A145" s="173" t="s">
        <v>872</v>
      </c>
      <c r="B145">
        <v>0</v>
      </c>
      <c r="C145">
        <v>0</v>
      </c>
      <c r="D145">
        <v>0</v>
      </c>
      <c r="E145">
        <v>0</v>
      </c>
      <c r="F145">
        <v>10.7</v>
      </c>
      <c r="G145">
        <v>60</v>
      </c>
      <c r="H145">
        <v>0</v>
      </c>
      <c r="I145">
        <v>0</v>
      </c>
      <c r="J145">
        <v>4.5</v>
      </c>
      <c r="K145">
        <v>58</v>
      </c>
    </row>
    <row r="146" spans="1:11" x14ac:dyDescent="0.25">
      <c r="A146" s="49"/>
    </row>
    <row r="147" spans="1:11" ht="15" x14ac:dyDescent="0.25">
      <c r="A147" s="173" t="s">
        <v>948</v>
      </c>
      <c r="B147">
        <v>0</v>
      </c>
      <c r="C147">
        <v>0</v>
      </c>
      <c r="D147">
        <v>0</v>
      </c>
      <c r="E147">
        <v>0</v>
      </c>
      <c r="F147">
        <v>5.7</v>
      </c>
      <c r="G147">
        <v>61</v>
      </c>
      <c r="H147">
        <v>0</v>
      </c>
      <c r="I147">
        <v>0</v>
      </c>
      <c r="J147">
        <v>0</v>
      </c>
      <c r="K147">
        <v>0</v>
      </c>
    </row>
    <row r="148" spans="1:11" x14ac:dyDescent="0.25">
      <c r="A148" s="49"/>
    </row>
    <row r="149" spans="1:11" ht="15" x14ac:dyDescent="0.25">
      <c r="A149" s="173" t="s">
        <v>949</v>
      </c>
      <c r="B149">
        <v>0</v>
      </c>
      <c r="C149">
        <v>0</v>
      </c>
      <c r="D149">
        <v>0</v>
      </c>
      <c r="E149">
        <v>0</v>
      </c>
      <c r="F149">
        <v>0.7</v>
      </c>
      <c r="G149">
        <v>63</v>
      </c>
      <c r="H149">
        <v>0</v>
      </c>
      <c r="I149">
        <v>0</v>
      </c>
      <c r="J149">
        <v>0</v>
      </c>
      <c r="K149">
        <v>0</v>
      </c>
    </row>
    <row r="150" spans="1:11" x14ac:dyDescent="0.25">
      <c r="A150" s="49"/>
    </row>
    <row r="151" spans="1:11" ht="15" x14ac:dyDescent="0.25">
      <c r="A151" s="173" t="s">
        <v>866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30.8</v>
      </c>
      <c r="I151">
        <v>43</v>
      </c>
      <c r="J151">
        <v>2.5</v>
      </c>
      <c r="K151">
        <v>60</v>
      </c>
    </row>
    <row r="152" spans="1:11" x14ac:dyDescent="0.25">
      <c r="A152" s="49"/>
    </row>
    <row r="153" spans="1:11" ht="15" x14ac:dyDescent="0.25">
      <c r="A153" s="173" t="s">
        <v>950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11</v>
      </c>
      <c r="K153">
        <v>50</v>
      </c>
    </row>
    <row r="154" spans="1:11" x14ac:dyDescent="0.25">
      <c r="A154" s="49"/>
    </row>
    <row r="155" spans="1:11" ht="15" x14ac:dyDescent="0.25">
      <c r="A155" s="173" t="s">
        <v>951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10.4</v>
      </c>
      <c r="K155">
        <v>53</v>
      </c>
    </row>
    <row r="156" spans="1:11" x14ac:dyDescent="0.25">
      <c r="A156" s="49"/>
    </row>
    <row r="157" spans="1:11" ht="15" x14ac:dyDescent="0.25">
      <c r="A157" s="173" t="s">
        <v>873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4</v>
      </c>
      <c r="K157">
        <v>59</v>
      </c>
    </row>
    <row r="158" spans="1:11" x14ac:dyDescent="0.25">
      <c r="A158" s="49"/>
    </row>
    <row r="159" spans="1:11" ht="15" x14ac:dyDescent="0.25">
      <c r="A159" s="173" t="s">
        <v>952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2</v>
      </c>
      <c r="K159">
        <v>61</v>
      </c>
    </row>
    <row r="160" spans="1:11" x14ac:dyDescent="0.25">
      <c r="A160" s="49"/>
    </row>
    <row r="161" spans="1:11" ht="15" x14ac:dyDescent="0.25">
      <c r="A161" s="173" t="s">
        <v>953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2</v>
      </c>
      <c r="K161">
        <v>62</v>
      </c>
    </row>
    <row r="162" spans="1:11" x14ac:dyDescent="0.25">
      <c r="A162" s="49"/>
    </row>
    <row r="163" spans="1:11" ht="15" x14ac:dyDescent="0.25">
      <c r="A163" s="173" t="s">
        <v>181</v>
      </c>
      <c r="B163" t="s">
        <v>68</v>
      </c>
      <c r="C163" t="s">
        <v>491</v>
      </c>
      <c r="D163" t="s">
        <v>66</v>
      </c>
      <c r="E163" t="s">
        <v>491</v>
      </c>
      <c r="F163" t="s">
        <v>66</v>
      </c>
      <c r="G163" t="s">
        <v>665</v>
      </c>
      <c r="H163" t="s">
        <v>68</v>
      </c>
      <c r="I163" t="s">
        <v>491</v>
      </c>
      <c r="J163" t="s">
        <v>66</v>
      </c>
      <c r="K163" t="s">
        <v>491</v>
      </c>
    </row>
    <row r="164" spans="1:11" ht="15" x14ac:dyDescent="0.25">
      <c r="A164" s="173" t="s">
        <v>884</v>
      </c>
      <c r="B164">
        <v>24231.599999999999</v>
      </c>
      <c r="D164">
        <v>22419.200000000001</v>
      </c>
      <c r="F164">
        <v>26512.799999999999</v>
      </c>
      <c r="H164">
        <v>19473.099999999999</v>
      </c>
      <c r="J164">
        <v>22622.5</v>
      </c>
    </row>
  </sheetData>
  <pageMargins left="0.7" right="0.7" top="0.75" bottom="0.75" header="0.3" footer="0.3"/>
  <pageSetup orientation="portrait" r:id="rId1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45"/>
  <dimension ref="A1:K155"/>
  <sheetViews>
    <sheetView workbookViewId="0">
      <selection activeCell="Q27" sqref="Q27"/>
    </sheetView>
  </sheetViews>
  <sheetFormatPr defaultRowHeight="13.2" x14ac:dyDescent="0.25"/>
  <cols>
    <col min="1" max="1" width="11.6640625" customWidth="1"/>
    <col min="2" max="2" width="10" customWidth="1"/>
    <col min="3" max="3" width="13.6640625" customWidth="1"/>
    <col min="4" max="4" width="12.88671875" customWidth="1"/>
    <col min="6" max="6" width="10.33203125" customWidth="1"/>
    <col min="8" max="8" width="10" customWidth="1"/>
    <col min="9" max="9" width="11.44140625" customWidth="1"/>
    <col min="10" max="10" width="11" customWidth="1"/>
  </cols>
  <sheetData>
    <row r="1" spans="1:11" ht="15" x14ac:dyDescent="0.25">
      <c r="A1" s="271"/>
      <c r="B1" t="s">
        <v>934</v>
      </c>
      <c r="C1">
        <v>2018</v>
      </c>
      <c r="D1" t="s">
        <v>968</v>
      </c>
      <c r="E1">
        <v>2017</v>
      </c>
      <c r="F1" t="s">
        <v>969</v>
      </c>
      <c r="G1">
        <v>2016</v>
      </c>
      <c r="H1" t="s">
        <v>970</v>
      </c>
      <c r="I1">
        <v>2015</v>
      </c>
      <c r="J1" t="s">
        <v>971</v>
      </c>
      <c r="K1">
        <v>2014</v>
      </c>
    </row>
    <row r="2" spans="1:11" ht="15" x14ac:dyDescent="0.25">
      <c r="A2" s="271" t="s">
        <v>736</v>
      </c>
      <c r="B2" t="s">
        <v>238</v>
      </c>
      <c r="C2" t="s">
        <v>737</v>
      </c>
      <c r="D2" t="s">
        <v>238</v>
      </c>
      <c r="E2" t="s">
        <v>737</v>
      </c>
      <c r="F2" t="s">
        <v>238</v>
      </c>
      <c r="G2" t="s">
        <v>737</v>
      </c>
      <c r="H2" t="s">
        <v>238</v>
      </c>
      <c r="I2" t="s">
        <v>737</v>
      </c>
      <c r="J2" t="s">
        <v>238</v>
      </c>
      <c r="K2" t="s">
        <v>737</v>
      </c>
    </row>
    <row r="3" spans="1:11" ht="15" x14ac:dyDescent="0.25">
      <c r="A3" s="271" t="s">
        <v>66</v>
      </c>
      <c r="B3" t="s">
        <v>68</v>
      </c>
      <c r="C3" t="s">
        <v>665</v>
      </c>
      <c r="D3" t="s">
        <v>68</v>
      </c>
      <c r="E3" t="s">
        <v>665</v>
      </c>
      <c r="F3" t="s">
        <v>68</v>
      </c>
      <c r="G3" t="s">
        <v>665</v>
      </c>
      <c r="H3" t="s">
        <v>68</v>
      </c>
      <c r="I3" t="s">
        <v>665</v>
      </c>
      <c r="J3" t="s">
        <v>68</v>
      </c>
      <c r="K3" t="s">
        <v>665</v>
      </c>
    </row>
    <row r="4" spans="1:11" ht="15" x14ac:dyDescent="0.25">
      <c r="A4" s="163" t="s">
        <v>812</v>
      </c>
      <c r="B4" s="157">
        <v>2935</v>
      </c>
      <c r="C4" s="157">
        <v>1</v>
      </c>
      <c r="D4" s="157">
        <v>3089.7</v>
      </c>
      <c r="E4" s="157">
        <v>1</v>
      </c>
      <c r="F4" s="157">
        <v>2318.1</v>
      </c>
      <c r="G4" s="157">
        <v>2</v>
      </c>
      <c r="H4" s="157">
        <v>2721.1</v>
      </c>
      <c r="I4" s="157">
        <v>2</v>
      </c>
      <c r="J4" s="157">
        <v>2940.3</v>
      </c>
      <c r="K4" s="157">
        <v>3</v>
      </c>
    </row>
    <row r="5" spans="1:11" x14ac:dyDescent="0.25">
      <c r="A5" s="49"/>
    </row>
    <row r="6" spans="1:11" ht="15" x14ac:dyDescent="0.25">
      <c r="A6" s="271" t="s">
        <v>816</v>
      </c>
      <c r="B6">
        <v>2692.7</v>
      </c>
      <c r="C6">
        <v>2</v>
      </c>
      <c r="D6">
        <v>2819.7</v>
      </c>
      <c r="E6">
        <v>2</v>
      </c>
      <c r="F6">
        <v>2434</v>
      </c>
      <c r="G6">
        <v>1</v>
      </c>
      <c r="H6">
        <v>3120.5</v>
      </c>
      <c r="I6">
        <v>1</v>
      </c>
      <c r="J6">
        <v>2674.3</v>
      </c>
      <c r="K6">
        <v>4</v>
      </c>
    </row>
    <row r="7" spans="1:11" x14ac:dyDescent="0.25">
      <c r="A7" s="49"/>
    </row>
    <row r="8" spans="1:11" ht="15" x14ac:dyDescent="0.25">
      <c r="A8" s="271" t="s">
        <v>814</v>
      </c>
      <c r="B8">
        <v>2474.1999999999998</v>
      </c>
      <c r="C8">
        <v>3</v>
      </c>
      <c r="D8">
        <v>2729.2</v>
      </c>
      <c r="E8">
        <v>3</v>
      </c>
      <c r="F8">
        <v>2118.4</v>
      </c>
      <c r="G8">
        <v>3</v>
      </c>
      <c r="H8">
        <v>2337.9</v>
      </c>
      <c r="I8">
        <v>3</v>
      </c>
      <c r="J8">
        <v>2013.1</v>
      </c>
      <c r="K8">
        <v>6</v>
      </c>
    </row>
    <row r="9" spans="1:11" x14ac:dyDescent="0.25">
      <c r="A9" s="49"/>
    </row>
    <row r="10" spans="1:11" ht="15" x14ac:dyDescent="0.25">
      <c r="A10" s="271" t="s">
        <v>817</v>
      </c>
      <c r="B10">
        <v>1420.4</v>
      </c>
      <c r="C10">
        <v>4</v>
      </c>
      <c r="D10">
        <v>1275.5</v>
      </c>
      <c r="E10">
        <v>6</v>
      </c>
      <c r="F10">
        <v>1073.7</v>
      </c>
      <c r="G10">
        <v>5</v>
      </c>
      <c r="H10">
        <v>1148.0999999999999</v>
      </c>
      <c r="I10">
        <v>6</v>
      </c>
      <c r="J10">
        <v>1287</v>
      </c>
      <c r="K10">
        <v>7</v>
      </c>
    </row>
    <row r="11" spans="1:11" x14ac:dyDescent="0.25">
      <c r="A11" s="49"/>
    </row>
    <row r="12" spans="1:11" ht="15" x14ac:dyDescent="0.25">
      <c r="A12" s="271" t="s">
        <v>830</v>
      </c>
      <c r="B12">
        <v>1170.7</v>
      </c>
      <c r="C12">
        <v>5</v>
      </c>
      <c r="D12">
        <v>1540.4</v>
      </c>
      <c r="E12">
        <v>5</v>
      </c>
      <c r="F12">
        <v>1401.2</v>
      </c>
      <c r="G12">
        <v>4</v>
      </c>
      <c r="H12">
        <v>1904</v>
      </c>
      <c r="I12">
        <v>4</v>
      </c>
      <c r="J12">
        <v>2629.4</v>
      </c>
      <c r="K12">
        <v>5</v>
      </c>
    </row>
    <row r="13" spans="1:11" x14ac:dyDescent="0.25">
      <c r="A13" s="49"/>
    </row>
    <row r="14" spans="1:11" ht="15" x14ac:dyDescent="0.25">
      <c r="A14" s="271" t="s">
        <v>821</v>
      </c>
      <c r="B14">
        <v>1141</v>
      </c>
      <c r="C14">
        <v>6</v>
      </c>
      <c r="D14">
        <v>1083.5</v>
      </c>
      <c r="E14">
        <v>8</v>
      </c>
      <c r="F14">
        <v>607.79999999999995</v>
      </c>
      <c r="G14">
        <v>10</v>
      </c>
      <c r="H14">
        <v>643</v>
      </c>
      <c r="I14">
        <v>9</v>
      </c>
      <c r="J14">
        <v>1075.8</v>
      </c>
      <c r="K14">
        <v>8</v>
      </c>
    </row>
    <row r="15" spans="1:11" x14ac:dyDescent="0.25">
      <c r="A15" s="49"/>
    </row>
    <row r="16" spans="1:11" ht="15" x14ac:dyDescent="0.25">
      <c r="A16" s="271" t="s">
        <v>819</v>
      </c>
      <c r="B16">
        <v>1114.4000000000001</v>
      </c>
      <c r="C16">
        <v>7</v>
      </c>
      <c r="D16">
        <v>1049.0999999999999</v>
      </c>
      <c r="E16">
        <v>9</v>
      </c>
      <c r="F16">
        <v>1033.7</v>
      </c>
      <c r="G16">
        <v>6</v>
      </c>
      <c r="H16">
        <v>1001.6</v>
      </c>
      <c r="I16">
        <v>7</v>
      </c>
      <c r="J16">
        <v>980</v>
      </c>
      <c r="K16">
        <v>9</v>
      </c>
    </row>
    <row r="17" spans="1:11" x14ac:dyDescent="0.25">
      <c r="A17" s="49"/>
    </row>
    <row r="18" spans="1:11" ht="15" x14ac:dyDescent="0.25">
      <c r="A18" s="271" t="s">
        <v>815</v>
      </c>
      <c r="B18">
        <v>902.4</v>
      </c>
      <c r="C18">
        <v>8</v>
      </c>
      <c r="D18">
        <v>1562.7</v>
      </c>
      <c r="E18">
        <v>4</v>
      </c>
      <c r="F18">
        <v>763.5</v>
      </c>
      <c r="G18">
        <v>8</v>
      </c>
      <c r="H18">
        <v>332.2</v>
      </c>
      <c r="I18">
        <v>17</v>
      </c>
      <c r="J18">
        <v>4213.3999999999996</v>
      </c>
      <c r="K18">
        <v>1</v>
      </c>
    </row>
    <row r="19" spans="1:11" x14ac:dyDescent="0.25">
      <c r="A19" s="49"/>
    </row>
    <row r="20" spans="1:11" ht="15" x14ac:dyDescent="0.25">
      <c r="A20" s="271" t="s">
        <v>823</v>
      </c>
      <c r="B20">
        <v>676.2</v>
      </c>
      <c r="C20">
        <v>9</v>
      </c>
      <c r="D20">
        <v>812</v>
      </c>
      <c r="E20">
        <v>11</v>
      </c>
      <c r="F20">
        <v>652.6</v>
      </c>
      <c r="G20">
        <v>9</v>
      </c>
      <c r="H20">
        <v>602.29999999999995</v>
      </c>
      <c r="I20">
        <v>10</v>
      </c>
      <c r="J20">
        <v>783.2</v>
      </c>
      <c r="K20">
        <v>10</v>
      </c>
    </row>
    <row r="21" spans="1:11" x14ac:dyDescent="0.25">
      <c r="A21" s="49"/>
    </row>
    <row r="22" spans="1:11" ht="15" x14ac:dyDescent="0.25">
      <c r="A22" s="271" t="s">
        <v>865</v>
      </c>
      <c r="B22">
        <v>671</v>
      </c>
      <c r="C22">
        <v>10</v>
      </c>
      <c r="D22">
        <v>0</v>
      </c>
      <c r="E22">
        <v>0</v>
      </c>
      <c r="F22">
        <v>50</v>
      </c>
      <c r="G22">
        <v>37</v>
      </c>
      <c r="H22">
        <v>52.5</v>
      </c>
      <c r="I22">
        <v>38</v>
      </c>
      <c r="J22">
        <v>52.5</v>
      </c>
      <c r="K22">
        <v>37</v>
      </c>
    </row>
    <row r="23" spans="1:11" x14ac:dyDescent="0.25">
      <c r="A23" s="49"/>
    </row>
    <row r="24" spans="1:11" ht="15" x14ac:dyDescent="0.25">
      <c r="A24" s="271" t="s">
        <v>826</v>
      </c>
      <c r="B24">
        <v>625.5</v>
      </c>
      <c r="C24">
        <v>11</v>
      </c>
      <c r="D24">
        <v>683.7</v>
      </c>
      <c r="E24">
        <v>12</v>
      </c>
      <c r="F24">
        <v>89.9</v>
      </c>
      <c r="G24">
        <v>30</v>
      </c>
      <c r="H24">
        <v>210.3</v>
      </c>
      <c r="I24">
        <v>24</v>
      </c>
      <c r="J24">
        <v>90.5</v>
      </c>
      <c r="K24">
        <v>31</v>
      </c>
    </row>
    <row r="25" spans="1:11" x14ac:dyDescent="0.25">
      <c r="A25" s="49"/>
    </row>
    <row r="26" spans="1:11" ht="15" x14ac:dyDescent="0.25">
      <c r="A26" s="271" t="s">
        <v>820</v>
      </c>
      <c r="B26">
        <v>613.29999999999995</v>
      </c>
      <c r="C26">
        <v>12</v>
      </c>
      <c r="D26">
        <v>676.9</v>
      </c>
      <c r="E26">
        <v>13</v>
      </c>
      <c r="F26">
        <v>564.4</v>
      </c>
      <c r="G26">
        <v>12</v>
      </c>
      <c r="H26">
        <v>677.6</v>
      </c>
      <c r="I26">
        <v>8</v>
      </c>
      <c r="J26">
        <v>613</v>
      </c>
      <c r="K26">
        <v>11</v>
      </c>
    </row>
    <row r="27" spans="1:11" x14ac:dyDescent="0.25">
      <c r="A27" s="49"/>
    </row>
    <row r="28" spans="1:11" ht="15" x14ac:dyDescent="0.25">
      <c r="A28" s="271" t="s">
        <v>833</v>
      </c>
      <c r="B28">
        <v>537</v>
      </c>
      <c r="C28">
        <v>13</v>
      </c>
      <c r="D28">
        <v>562.70000000000005</v>
      </c>
      <c r="E28">
        <v>15</v>
      </c>
      <c r="F28">
        <v>573.5</v>
      </c>
      <c r="G28">
        <v>11</v>
      </c>
      <c r="H28">
        <v>519.29999999999995</v>
      </c>
      <c r="I28">
        <v>12</v>
      </c>
      <c r="J28">
        <v>598</v>
      </c>
      <c r="K28">
        <v>13</v>
      </c>
    </row>
    <row r="29" spans="1:11" x14ac:dyDescent="0.25">
      <c r="A29" s="49"/>
    </row>
    <row r="30" spans="1:11" ht="15" x14ac:dyDescent="0.25">
      <c r="A30" s="271" t="s">
        <v>828</v>
      </c>
      <c r="B30">
        <v>425.3</v>
      </c>
      <c r="C30">
        <v>14</v>
      </c>
      <c r="D30">
        <v>428.2</v>
      </c>
      <c r="E30">
        <v>17</v>
      </c>
      <c r="F30">
        <v>786.7</v>
      </c>
      <c r="G30">
        <v>7</v>
      </c>
      <c r="H30">
        <v>591.4</v>
      </c>
      <c r="I30">
        <v>11</v>
      </c>
      <c r="J30">
        <v>444.7</v>
      </c>
      <c r="K30">
        <v>17</v>
      </c>
    </row>
    <row r="31" spans="1:11" x14ac:dyDescent="0.25">
      <c r="A31" s="49"/>
    </row>
    <row r="32" spans="1:11" ht="15" x14ac:dyDescent="0.25">
      <c r="A32" s="271" t="s">
        <v>851</v>
      </c>
      <c r="B32">
        <v>359.5</v>
      </c>
      <c r="C32">
        <v>15</v>
      </c>
      <c r="D32">
        <v>852.6</v>
      </c>
      <c r="E32">
        <v>10</v>
      </c>
      <c r="F32">
        <v>20.100000000000001</v>
      </c>
      <c r="G32">
        <v>46</v>
      </c>
      <c r="H32">
        <v>9.6999999999999993</v>
      </c>
      <c r="I32">
        <v>54</v>
      </c>
      <c r="J32">
        <v>0</v>
      </c>
      <c r="K32">
        <v>0</v>
      </c>
    </row>
    <row r="33" spans="1:11" x14ac:dyDescent="0.25">
      <c r="A33" s="49"/>
    </row>
    <row r="34" spans="1:11" ht="15" x14ac:dyDescent="0.25">
      <c r="A34" s="271" t="s">
        <v>824</v>
      </c>
      <c r="B34">
        <v>343.6</v>
      </c>
      <c r="C34">
        <v>16</v>
      </c>
      <c r="D34">
        <v>400</v>
      </c>
      <c r="E34">
        <v>18</v>
      </c>
      <c r="F34">
        <v>340.4</v>
      </c>
      <c r="G34">
        <v>16</v>
      </c>
      <c r="H34">
        <v>440.2</v>
      </c>
      <c r="I34">
        <v>14</v>
      </c>
      <c r="J34">
        <v>487.9</v>
      </c>
      <c r="K34">
        <v>16</v>
      </c>
    </row>
    <row r="35" spans="1:11" x14ac:dyDescent="0.25">
      <c r="A35" s="49"/>
    </row>
    <row r="36" spans="1:11" ht="15" x14ac:dyDescent="0.25">
      <c r="A36" s="271" t="s">
        <v>825</v>
      </c>
      <c r="B36">
        <v>300.8</v>
      </c>
      <c r="C36">
        <v>17</v>
      </c>
      <c r="D36">
        <v>535.70000000000005</v>
      </c>
      <c r="E36">
        <v>16</v>
      </c>
      <c r="F36">
        <v>245.9</v>
      </c>
      <c r="G36">
        <v>20</v>
      </c>
      <c r="H36">
        <v>231.7</v>
      </c>
      <c r="I36">
        <v>23</v>
      </c>
      <c r="J36">
        <v>578</v>
      </c>
      <c r="K36">
        <v>15</v>
      </c>
    </row>
    <row r="37" spans="1:11" x14ac:dyDescent="0.25">
      <c r="A37" s="49"/>
    </row>
    <row r="38" spans="1:11" ht="15" x14ac:dyDescent="0.25">
      <c r="A38" s="271" t="s">
        <v>832</v>
      </c>
      <c r="B38">
        <v>298.7</v>
      </c>
      <c r="C38">
        <v>18</v>
      </c>
      <c r="D38">
        <v>611.9</v>
      </c>
      <c r="E38">
        <v>14</v>
      </c>
      <c r="F38">
        <v>268.2</v>
      </c>
      <c r="G38">
        <v>17</v>
      </c>
      <c r="H38">
        <v>480.1</v>
      </c>
      <c r="I38">
        <v>13</v>
      </c>
      <c r="J38">
        <v>582.1</v>
      </c>
      <c r="K38">
        <v>14</v>
      </c>
    </row>
    <row r="39" spans="1:11" x14ac:dyDescent="0.25">
      <c r="A39" s="49"/>
    </row>
    <row r="40" spans="1:11" ht="15" x14ac:dyDescent="0.25">
      <c r="A40" s="271" t="s">
        <v>845</v>
      </c>
      <c r="B40">
        <v>286.7</v>
      </c>
      <c r="C40">
        <v>19</v>
      </c>
      <c r="D40">
        <v>240.4</v>
      </c>
      <c r="E40">
        <v>23</v>
      </c>
      <c r="F40">
        <v>164.2</v>
      </c>
      <c r="G40">
        <v>26</v>
      </c>
      <c r="H40">
        <v>242</v>
      </c>
      <c r="I40">
        <v>22</v>
      </c>
      <c r="J40">
        <v>152.4</v>
      </c>
      <c r="K40">
        <v>26</v>
      </c>
    </row>
    <row r="41" spans="1:11" x14ac:dyDescent="0.25">
      <c r="A41" s="49"/>
    </row>
    <row r="42" spans="1:11" ht="15" x14ac:dyDescent="0.25">
      <c r="A42" s="271" t="s">
        <v>831</v>
      </c>
      <c r="B42">
        <v>277.5</v>
      </c>
      <c r="C42">
        <v>20</v>
      </c>
      <c r="D42">
        <v>397.9</v>
      </c>
      <c r="E42">
        <v>19</v>
      </c>
      <c r="F42">
        <v>238.7</v>
      </c>
      <c r="G42">
        <v>21</v>
      </c>
      <c r="H42">
        <v>437.6</v>
      </c>
      <c r="I42">
        <v>15</v>
      </c>
      <c r="J42">
        <v>598.4</v>
      </c>
      <c r="K42">
        <v>12</v>
      </c>
    </row>
    <row r="43" spans="1:11" x14ac:dyDescent="0.25">
      <c r="A43" s="49"/>
    </row>
    <row r="44" spans="1:11" ht="15" x14ac:dyDescent="0.25">
      <c r="A44" s="271" t="s">
        <v>834</v>
      </c>
      <c r="B44">
        <v>262.89999999999998</v>
      </c>
      <c r="C44">
        <v>21</v>
      </c>
      <c r="D44">
        <v>226</v>
      </c>
      <c r="E44">
        <v>24</v>
      </c>
      <c r="F44">
        <v>446.8</v>
      </c>
      <c r="G44">
        <v>14</v>
      </c>
      <c r="H44">
        <v>298.2</v>
      </c>
      <c r="I44">
        <v>20</v>
      </c>
      <c r="J44">
        <v>353.4</v>
      </c>
      <c r="K44">
        <v>18</v>
      </c>
    </row>
    <row r="45" spans="1:11" x14ac:dyDescent="0.25">
      <c r="A45" s="49"/>
    </row>
    <row r="46" spans="1:11" ht="15" x14ac:dyDescent="0.25">
      <c r="A46" s="271" t="s">
        <v>829</v>
      </c>
      <c r="B46">
        <v>237.8</v>
      </c>
      <c r="C46">
        <v>22</v>
      </c>
      <c r="D46">
        <v>270.39999999999998</v>
      </c>
      <c r="E46">
        <v>21</v>
      </c>
      <c r="F46">
        <v>381.3</v>
      </c>
      <c r="G46">
        <v>15</v>
      </c>
      <c r="H46">
        <v>315.39999999999998</v>
      </c>
      <c r="I46">
        <v>19</v>
      </c>
      <c r="J46">
        <v>212.1</v>
      </c>
      <c r="K46">
        <v>21</v>
      </c>
    </row>
    <row r="47" spans="1:11" x14ac:dyDescent="0.25">
      <c r="A47" s="49"/>
    </row>
    <row r="48" spans="1:11" ht="15" x14ac:dyDescent="0.25">
      <c r="A48" s="271" t="s">
        <v>827</v>
      </c>
      <c r="B48">
        <v>223.2</v>
      </c>
      <c r="C48">
        <v>23</v>
      </c>
      <c r="D48">
        <v>276.8</v>
      </c>
      <c r="E48">
        <v>20</v>
      </c>
      <c r="F48">
        <v>260.3</v>
      </c>
      <c r="G48">
        <v>19</v>
      </c>
      <c r="H48">
        <v>205.2</v>
      </c>
      <c r="I48">
        <v>25</v>
      </c>
      <c r="J48">
        <v>255.9</v>
      </c>
      <c r="K48">
        <v>20</v>
      </c>
    </row>
    <row r="49" spans="1:11" x14ac:dyDescent="0.25">
      <c r="A49" s="49"/>
    </row>
    <row r="50" spans="1:11" ht="15" x14ac:dyDescent="0.25">
      <c r="A50" s="271" t="s">
        <v>838</v>
      </c>
      <c r="B50">
        <v>211.3</v>
      </c>
      <c r="C50">
        <v>24</v>
      </c>
      <c r="D50">
        <v>216.7</v>
      </c>
      <c r="E50">
        <v>26</v>
      </c>
      <c r="F50">
        <v>164.5</v>
      </c>
      <c r="G50">
        <v>24</v>
      </c>
      <c r="H50">
        <v>323.2</v>
      </c>
      <c r="I50">
        <v>18</v>
      </c>
      <c r="J50">
        <v>200.8</v>
      </c>
      <c r="K50">
        <v>22</v>
      </c>
    </row>
    <row r="51" spans="1:11" x14ac:dyDescent="0.25">
      <c r="A51" s="49"/>
    </row>
    <row r="52" spans="1:11" ht="15" x14ac:dyDescent="0.25">
      <c r="A52" s="271" t="s">
        <v>822</v>
      </c>
      <c r="B52">
        <v>207.7</v>
      </c>
      <c r="C52">
        <v>25</v>
      </c>
      <c r="D52">
        <v>189.7</v>
      </c>
      <c r="E52">
        <v>27</v>
      </c>
      <c r="F52">
        <v>261.60000000000002</v>
      </c>
      <c r="G52">
        <v>18</v>
      </c>
      <c r="H52">
        <v>282.2</v>
      </c>
      <c r="I52">
        <v>21</v>
      </c>
      <c r="J52">
        <v>101.5</v>
      </c>
      <c r="K52">
        <v>30</v>
      </c>
    </row>
    <row r="53" spans="1:11" x14ac:dyDescent="0.25">
      <c r="A53" s="49"/>
    </row>
    <row r="54" spans="1:11" ht="15" x14ac:dyDescent="0.25">
      <c r="A54" s="271" t="s">
        <v>843</v>
      </c>
      <c r="B54">
        <v>146.1</v>
      </c>
      <c r="C54">
        <v>26</v>
      </c>
      <c r="D54">
        <v>122.2</v>
      </c>
      <c r="E54">
        <v>34</v>
      </c>
      <c r="F54">
        <v>173.4</v>
      </c>
      <c r="G54">
        <v>23</v>
      </c>
      <c r="H54">
        <v>150.5</v>
      </c>
      <c r="I54">
        <v>27</v>
      </c>
      <c r="J54">
        <v>153.6</v>
      </c>
      <c r="K54">
        <v>25</v>
      </c>
    </row>
    <row r="55" spans="1:11" x14ac:dyDescent="0.25">
      <c r="A55" s="49"/>
    </row>
    <row r="56" spans="1:11" ht="15" x14ac:dyDescent="0.25">
      <c r="A56" s="271" t="s">
        <v>840</v>
      </c>
      <c r="B56">
        <v>139.30000000000001</v>
      </c>
      <c r="C56">
        <v>27</v>
      </c>
      <c r="D56">
        <v>117.2</v>
      </c>
      <c r="E56">
        <v>36</v>
      </c>
      <c r="F56">
        <v>150.1</v>
      </c>
      <c r="G56">
        <v>27</v>
      </c>
      <c r="H56">
        <v>128.80000000000001</v>
      </c>
      <c r="I56">
        <v>30</v>
      </c>
      <c r="J56">
        <v>121</v>
      </c>
      <c r="K56">
        <v>29</v>
      </c>
    </row>
    <row r="57" spans="1:11" x14ac:dyDescent="0.25">
      <c r="A57" s="49"/>
    </row>
    <row r="58" spans="1:11" ht="15" x14ac:dyDescent="0.25">
      <c r="A58" s="271" t="s">
        <v>836</v>
      </c>
      <c r="B58">
        <v>127.9</v>
      </c>
      <c r="C58">
        <v>28</v>
      </c>
      <c r="D58">
        <v>1207.2</v>
      </c>
      <c r="E58">
        <v>7</v>
      </c>
      <c r="F58">
        <v>483</v>
      </c>
      <c r="G58">
        <v>13</v>
      </c>
      <c r="H58">
        <v>1533.5</v>
      </c>
      <c r="I58">
        <v>5</v>
      </c>
      <c r="J58">
        <v>4211.3999999999996</v>
      </c>
      <c r="K58">
        <v>2</v>
      </c>
    </row>
    <row r="59" spans="1:11" x14ac:dyDescent="0.25">
      <c r="A59" s="49"/>
    </row>
    <row r="60" spans="1:11" ht="15" x14ac:dyDescent="0.25">
      <c r="A60" s="271" t="s">
        <v>837</v>
      </c>
      <c r="B60">
        <v>126.1</v>
      </c>
      <c r="C60">
        <v>29</v>
      </c>
      <c r="D60">
        <v>164.9</v>
      </c>
      <c r="E60">
        <v>29</v>
      </c>
      <c r="F60">
        <v>188</v>
      </c>
      <c r="G60">
        <v>22</v>
      </c>
      <c r="H60">
        <v>156.80000000000001</v>
      </c>
      <c r="I60">
        <v>26</v>
      </c>
      <c r="J60">
        <v>149.1</v>
      </c>
      <c r="K60">
        <v>27</v>
      </c>
    </row>
    <row r="61" spans="1:11" x14ac:dyDescent="0.25">
      <c r="A61" s="49"/>
    </row>
    <row r="62" spans="1:11" ht="15" x14ac:dyDescent="0.25">
      <c r="A62" s="271" t="s">
        <v>857</v>
      </c>
      <c r="B62">
        <v>125.1</v>
      </c>
      <c r="C62">
        <v>30</v>
      </c>
      <c r="D62">
        <v>133.5</v>
      </c>
      <c r="E62">
        <v>30</v>
      </c>
      <c r="F62">
        <v>78.5</v>
      </c>
      <c r="G62">
        <v>32</v>
      </c>
      <c r="H62">
        <v>67.599999999999994</v>
      </c>
      <c r="I62">
        <v>35</v>
      </c>
      <c r="J62">
        <v>85.9</v>
      </c>
      <c r="K62">
        <v>33</v>
      </c>
    </row>
    <row r="63" spans="1:11" x14ac:dyDescent="0.25">
      <c r="A63" s="49"/>
    </row>
    <row r="64" spans="1:11" ht="15" x14ac:dyDescent="0.25">
      <c r="A64" s="271" t="s">
        <v>849</v>
      </c>
      <c r="B64">
        <v>122.7</v>
      </c>
      <c r="C64">
        <v>31</v>
      </c>
      <c r="D64">
        <v>127.3</v>
      </c>
      <c r="E64">
        <v>32</v>
      </c>
      <c r="F64">
        <v>119.8</v>
      </c>
      <c r="G64">
        <v>29</v>
      </c>
      <c r="H64">
        <v>132.6</v>
      </c>
      <c r="I64">
        <v>28</v>
      </c>
      <c r="J64">
        <v>130.4</v>
      </c>
      <c r="K64">
        <v>28</v>
      </c>
    </row>
    <row r="65" spans="1:11" x14ac:dyDescent="0.25">
      <c r="A65" s="49"/>
    </row>
    <row r="66" spans="1:11" ht="15" x14ac:dyDescent="0.25">
      <c r="A66" s="271" t="s">
        <v>852</v>
      </c>
      <c r="B66">
        <v>121.3</v>
      </c>
      <c r="C66">
        <v>32</v>
      </c>
      <c r="D66">
        <v>225.2</v>
      </c>
      <c r="E66">
        <v>25</v>
      </c>
      <c r="F66">
        <v>63.4</v>
      </c>
      <c r="G66">
        <v>35</v>
      </c>
      <c r="H66">
        <v>44.4</v>
      </c>
      <c r="I66">
        <v>39</v>
      </c>
      <c r="J66">
        <v>54.6</v>
      </c>
      <c r="K66">
        <v>36</v>
      </c>
    </row>
    <row r="67" spans="1:11" x14ac:dyDescent="0.25">
      <c r="A67" s="49"/>
    </row>
    <row r="68" spans="1:11" ht="15" x14ac:dyDescent="0.25">
      <c r="A68" s="271" t="s">
        <v>842</v>
      </c>
      <c r="B68">
        <v>115.2</v>
      </c>
      <c r="C68">
        <v>33</v>
      </c>
      <c r="D68">
        <v>111.9</v>
      </c>
      <c r="E68">
        <v>37</v>
      </c>
      <c r="F68">
        <v>74.8</v>
      </c>
      <c r="G68">
        <v>33</v>
      </c>
      <c r="H68">
        <v>386.9</v>
      </c>
      <c r="I68">
        <v>16</v>
      </c>
      <c r="J68">
        <v>321.39999999999998</v>
      </c>
      <c r="K68">
        <v>19</v>
      </c>
    </row>
    <row r="69" spans="1:11" x14ac:dyDescent="0.25">
      <c r="A69" s="49"/>
    </row>
    <row r="70" spans="1:11" ht="15" x14ac:dyDescent="0.25">
      <c r="A70" s="271" t="s">
        <v>839</v>
      </c>
      <c r="B70">
        <v>107.8</v>
      </c>
      <c r="C70">
        <v>34</v>
      </c>
      <c r="D70">
        <v>106.2</v>
      </c>
      <c r="E70">
        <v>39</v>
      </c>
      <c r="F70">
        <v>84.3</v>
      </c>
      <c r="G70">
        <v>31</v>
      </c>
      <c r="H70">
        <v>75.599999999999994</v>
      </c>
      <c r="I70">
        <v>33</v>
      </c>
      <c r="J70">
        <v>86.8</v>
      </c>
      <c r="K70">
        <v>32</v>
      </c>
    </row>
    <row r="71" spans="1:11" x14ac:dyDescent="0.25">
      <c r="A71" s="49"/>
    </row>
    <row r="72" spans="1:11" ht="15" x14ac:dyDescent="0.25">
      <c r="A72" s="271" t="s">
        <v>835</v>
      </c>
      <c r="B72">
        <v>105.1</v>
      </c>
      <c r="C72">
        <v>35</v>
      </c>
      <c r="D72">
        <v>110.5</v>
      </c>
      <c r="E72">
        <v>38</v>
      </c>
      <c r="F72">
        <v>0</v>
      </c>
      <c r="G72">
        <v>0</v>
      </c>
      <c r="H72">
        <v>1</v>
      </c>
      <c r="I72">
        <v>63</v>
      </c>
      <c r="J72">
        <v>0</v>
      </c>
      <c r="K72">
        <v>0</v>
      </c>
    </row>
    <row r="73" spans="1:11" x14ac:dyDescent="0.25">
      <c r="A73" s="49"/>
    </row>
    <row r="74" spans="1:11" ht="15" x14ac:dyDescent="0.25">
      <c r="A74" s="271" t="s">
        <v>883</v>
      </c>
      <c r="B74">
        <v>73.900000000000006</v>
      </c>
      <c r="C74">
        <v>36</v>
      </c>
      <c r="D74">
        <v>119.3</v>
      </c>
      <c r="E74">
        <v>35</v>
      </c>
      <c r="F74">
        <v>133.30000000000001</v>
      </c>
      <c r="G74">
        <v>28</v>
      </c>
      <c r="H74">
        <v>79.099999999999994</v>
      </c>
      <c r="I74">
        <v>32</v>
      </c>
      <c r="J74">
        <v>166.7</v>
      </c>
      <c r="K74">
        <v>24</v>
      </c>
    </row>
    <row r="75" spans="1:11" x14ac:dyDescent="0.25">
      <c r="A75" s="49"/>
    </row>
    <row r="76" spans="1:11" ht="15" x14ac:dyDescent="0.25">
      <c r="A76" s="271" t="s">
        <v>867</v>
      </c>
      <c r="B76">
        <v>73</v>
      </c>
      <c r="C76">
        <v>37</v>
      </c>
      <c r="D76">
        <v>14.6</v>
      </c>
      <c r="E76">
        <v>57</v>
      </c>
      <c r="F76">
        <v>39.4</v>
      </c>
      <c r="G76">
        <v>41</v>
      </c>
      <c r="H76">
        <v>52.7</v>
      </c>
      <c r="I76">
        <v>37</v>
      </c>
      <c r="J76">
        <v>62.6</v>
      </c>
      <c r="K76">
        <v>34</v>
      </c>
    </row>
    <row r="77" spans="1:11" x14ac:dyDescent="0.25">
      <c r="A77" s="49"/>
    </row>
    <row r="78" spans="1:11" ht="15" x14ac:dyDescent="0.25">
      <c r="A78" s="271" t="s">
        <v>862</v>
      </c>
      <c r="B78">
        <v>69.2</v>
      </c>
      <c r="C78">
        <v>38</v>
      </c>
      <c r="D78">
        <v>55</v>
      </c>
      <c r="E78">
        <v>41</v>
      </c>
      <c r="F78">
        <v>27.9</v>
      </c>
      <c r="G78">
        <v>44</v>
      </c>
      <c r="H78">
        <v>29</v>
      </c>
      <c r="I78">
        <v>45</v>
      </c>
      <c r="J78">
        <v>23.7</v>
      </c>
      <c r="K78">
        <v>43</v>
      </c>
    </row>
    <row r="79" spans="1:11" x14ac:dyDescent="0.25">
      <c r="A79" s="49"/>
    </row>
    <row r="80" spans="1:11" ht="15" x14ac:dyDescent="0.25">
      <c r="A80" s="271" t="s">
        <v>848</v>
      </c>
      <c r="B80">
        <v>68.8</v>
      </c>
      <c r="C80">
        <v>39</v>
      </c>
      <c r="D80">
        <v>67.2</v>
      </c>
      <c r="E80">
        <v>40</v>
      </c>
      <c r="F80">
        <v>41.5</v>
      </c>
      <c r="G80">
        <v>40</v>
      </c>
      <c r="H80">
        <v>92.8</v>
      </c>
      <c r="I80">
        <v>31</v>
      </c>
      <c r="J80">
        <v>43</v>
      </c>
      <c r="K80">
        <v>39</v>
      </c>
    </row>
    <row r="81" spans="1:11" x14ac:dyDescent="0.25">
      <c r="A81" s="49"/>
    </row>
    <row r="82" spans="1:11" ht="15" x14ac:dyDescent="0.25">
      <c r="A82" s="271" t="s">
        <v>855</v>
      </c>
      <c r="B82">
        <v>68.599999999999994</v>
      </c>
      <c r="C82">
        <v>40</v>
      </c>
      <c r="D82">
        <v>129.30000000000001</v>
      </c>
      <c r="E82">
        <v>31</v>
      </c>
      <c r="F82">
        <v>68.7</v>
      </c>
      <c r="G82">
        <v>34</v>
      </c>
      <c r="H82">
        <v>132.19999999999999</v>
      </c>
      <c r="I82">
        <v>29</v>
      </c>
      <c r="J82">
        <v>192.1</v>
      </c>
      <c r="K82">
        <v>23</v>
      </c>
    </row>
    <row r="83" spans="1:11" x14ac:dyDescent="0.25">
      <c r="A83" s="49"/>
    </row>
    <row r="84" spans="1:11" ht="15" x14ac:dyDescent="0.25">
      <c r="A84" s="271" t="s">
        <v>846</v>
      </c>
      <c r="B84">
        <v>62.2</v>
      </c>
      <c r="C84">
        <v>41</v>
      </c>
      <c r="D84">
        <v>19.100000000000001</v>
      </c>
      <c r="E84">
        <v>55</v>
      </c>
      <c r="F84">
        <v>47.9</v>
      </c>
      <c r="G84">
        <v>38</v>
      </c>
      <c r="H84">
        <v>33</v>
      </c>
      <c r="I84">
        <v>42</v>
      </c>
      <c r="J84">
        <v>19.899999999999999</v>
      </c>
      <c r="K84">
        <v>46</v>
      </c>
    </row>
    <row r="85" spans="1:11" x14ac:dyDescent="0.25">
      <c r="A85" s="49"/>
    </row>
    <row r="86" spans="1:11" ht="15" x14ac:dyDescent="0.25">
      <c r="A86" s="271" t="s">
        <v>947</v>
      </c>
      <c r="B86">
        <v>48.8</v>
      </c>
      <c r="C86">
        <v>42</v>
      </c>
      <c r="D86">
        <v>24.6</v>
      </c>
      <c r="E86">
        <v>54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</row>
    <row r="87" spans="1:11" x14ac:dyDescent="0.25">
      <c r="A87" s="49"/>
    </row>
    <row r="88" spans="1:11" ht="15" x14ac:dyDescent="0.25">
      <c r="A88" s="271" t="s">
        <v>901</v>
      </c>
      <c r="B88">
        <v>41.1</v>
      </c>
      <c r="C88">
        <v>43</v>
      </c>
      <c r="D88">
        <v>124.9</v>
      </c>
      <c r="E88">
        <v>33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</row>
    <row r="89" spans="1:11" x14ac:dyDescent="0.25">
      <c r="A89" s="49"/>
    </row>
    <row r="90" spans="1:11" ht="15" x14ac:dyDescent="0.25">
      <c r="A90" s="271" t="s">
        <v>850</v>
      </c>
      <c r="B90">
        <v>39.700000000000003</v>
      </c>
      <c r="C90">
        <v>44</v>
      </c>
      <c r="D90">
        <v>48.4</v>
      </c>
      <c r="E90">
        <v>44</v>
      </c>
      <c r="F90">
        <v>46.6</v>
      </c>
      <c r="G90">
        <v>39</v>
      </c>
      <c r="H90">
        <v>43.2</v>
      </c>
      <c r="I90">
        <v>40</v>
      </c>
      <c r="J90">
        <v>43.2</v>
      </c>
      <c r="K90">
        <v>38</v>
      </c>
    </row>
    <row r="91" spans="1:11" x14ac:dyDescent="0.25">
      <c r="A91" s="49"/>
    </row>
    <row r="92" spans="1:11" ht="15" x14ac:dyDescent="0.25">
      <c r="A92" s="271" t="s">
        <v>860</v>
      </c>
      <c r="B92">
        <v>33.1</v>
      </c>
      <c r="C92">
        <v>45</v>
      </c>
      <c r="D92">
        <v>27.4</v>
      </c>
      <c r="E92">
        <v>52</v>
      </c>
      <c r="F92">
        <v>8.3000000000000007</v>
      </c>
      <c r="G92">
        <v>53</v>
      </c>
      <c r="H92">
        <v>30.1</v>
      </c>
      <c r="I92">
        <v>44</v>
      </c>
      <c r="J92">
        <v>20.3</v>
      </c>
      <c r="K92">
        <v>45</v>
      </c>
    </row>
    <row r="93" spans="1:11" x14ac:dyDescent="0.25">
      <c r="A93" s="49"/>
    </row>
    <row r="94" spans="1:11" ht="15" x14ac:dyDescent="0.25">
      <c r="A94" s="271" t="s">
        <v>847</v>
      </c>
      <c r="B94">
        <v>29.3</v>
      </c>
      <c r="C94">
        <v>46</v>
      </c>
      <c r="D94">
        <v>34.1</v>
      </c>
      <c r="E94">
        <v>51</v>
      </c>
      <c r="F94">
        <v>16.3</v>
      </c>
      <c r="G94">
        <v>48</v>
      </c>
      <c r="H94">
        <v>11.1</v>
      </c>
      <c r="I94">
        <v>49</v>
      </c>
      <c r="J94">
        <v>12.2</v>
      </c>
      <c r="K94">
        <v>51</v>
      </c>
    </row>
    <row r="95" spans="1:11" x14ac:dyDescent="0.25">
      <c r="A95" s="49"/>
    </row>
    <row r="96" spans="1:11" ht="15" x14ac:dyDescent="0.25">
      <c r="A96" s="271" t="s">
        <v>908</v>
      </c>
      <c r="B96">
        <v>27.5</v>
      </c>
      <c r="C96">
        <v>47</v>
      </c>
      <c r="D96">
        <v>0.1</v>
      </c>
      <c r="E96">
        <v>64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</row>
    <row r="97" spans="1:11" x14ac:dyDescent="0.25">
      <c r="A97" s="49"/>
    </row>
    <row r="98" spans="1:11" ht="15" x14ac:dyDescent="0.25">
      <c r="A98" s="271" t="s">
        <v>876</v>
      </c>
      <c r="B98">
        <v>20.6</v>
      </c>
      <c r="C98">
        <v>48</v>
      </c>
      <c r="D98">
        <v>36.9</v>
      </c>
      <c r="E98">
        <v>50</v>
      </c>
      <c r="F98">
        <v>36</v>
      </c>
      <c r="G98">
        <v>42</v>
      </c>
      <c r="H98">
        <v>10.6</v>
      </c>
      <c r="I98">
        <v>51</v>
      </c>
      <c r="J98">
        <v>16.5</v>
      </c>
      <c r="K98">
        <v>47</v>
      </c>
    </row>
    <row r="99" spans="1:11" x14ac:dyDescent="0.25">
      <c r="A99" s="49"/>
    </row>
    <row r="100" spans="1:11" ht="15" x14ac:dyDescent="0.25">
      <c r="A100" s="271" t="s">
        <v>905</v>
      </c>
      <c r="B100">
        <v>20</v>
      </c>
      <c r="C100">
        <v>49</v>
      </c>
      <c r="D100">
        <v>42.3</v>
      </c>
      <c r="E100">
        <v>48</v>
      </c>
      <c r="F100">
        <v>0</v>
      </c>
      <c r="G100">
        <v>0</v>
      </c>
      <c r="H100">
        <v>8.6</v>
      </c>
      <c r="I100">
        <v>55</v>
      </c>
      <c r="J100">
        <v>11.7</v>
      </c>
      <c r="K100">
        <v>52</v>
      </c>
    </row>
    <row r="101" spans="1:11" x14ac:dyDescent="0.25">
      <c r="A101" s="49"/>
    </row>
    <row r="102" spans="1:11" ht="15" x14ac:dyDescent="0.25">
      <c r="A102" s="271" t="s">
        <v>841</v>
      </c>
      <c r="B102">
        <v>19</v>
      </c>
      <c r="C102">
        <v>50</v>
      </c>
      <c r="D102">
        <v>268.60000000000002</v>
      </c>
      <c r="E102">
        <v>22</v>
      </c>
      <c r="F102">
        <v>164.3</v>
      </c>
      <c r="G102">
        <v>25</v>
      </c>
      <c r="H102">
        <v>57.1</v>
      </c>
      <c r="I102">
        <v>36</v>
      </c>
      <c r="J102">
        <v>42.6</v>
      </c>
      <c r="K102">
        <v>40</v>
      </c>
    </row>
    <row r="103" spans="1:11" x14ac:dyDescent="0.25">
      <c r="A103" s="49"/>
    </row>
    <row r="104" spans="1:11" ht="15" x14ac:dyDescent="0.25">
      <c r="A104" s="271" t="s">
        <v>875</v>
      </c>
      <c r="B104">
        <v>18.2</v>
      </c>
      <c r="C104">
        <v>51</v>
      </c>
      <c r="D104">
        <v>11.3</v>
      </c>
      <c r="E104">
        <v>59</v>
      </c>
      <c r="F104">
        <v>9</v>
      </c>
      <c r="G104">
        <v>52</v>
      </c>
      <c r="H104">
        <v>15.3</v>
      </c>
      <c r="I104">
        <v>46</v>
      </c>
      <c r="J104">
        <v>6.8</v>
      </c>
      <c r="K104">
        <v>54</v>
      </c>
    </row>
    <row r="105" spans="1:11" x14ac:dyDescent="0.25">
      <c r="A105" s="49"/>
    </row>
    <row r="106" spans="1:11" ht="15" x14ac:dyDescent="0.25">
      <c r="A106" s="271" t="s">
        <v>844</v>
      </c>
      <c r="B106">
        <v>17.7</v>
      </c>
      <c r="C106">
        <v>52</v>
      </c>
      <c r="D106">
        <v>47.7</v>
      </c>
      <c r="E106">
        <v>45</v>
      </c>
      <c r="F106">
        <v>54.9</v>
      </c>
      <c r="G106">
        <v>36</v>
      </c>
      <c r="H106">
        <v>30.5</v>
      </c>
      <c r="I106">
        <v>43</v>
      </c>
      <c r="J106">
        <v>61.4</v>
      </c>
      <c r="K106">
        <v>35</v>
      </c>
    </row>
    <row r="107" spans="1:11" x14ac:dyDescent="0.25">
      <c r="A107" s="49"/>
    </row>
    <row r="108" spans="1:11" ht="15" x14ac:dyDescent="0.25">
      <c r="A108" s="271" t="s">
        <v>856</v>
      </c>
      <c r="B108">
        <v>15.3</v>
      </c>
      <c r="C108">
        <v>53</v>
      </c>
      <c r="D108">
        <v>12.6</v>
      </c>
      <c r="E108">
        <v>58</v>
      </c>
      <c r="F108">
        <v>17.899999999999999</v>
      </c>
      <c r="G108">
        <v>47</v>
      </c>
      <c r="H108">
        <v>15</v>
      </c>
      <c r="I108">
        <v>48</v>
      </c>
      <c r="J108">
        <v>13.7</v>
      </c>
      <c r="K108">
        <v>48</v>
      </c>
    </row>
    <row r="109" spans="1:11" x14ac:dyDescent="0.25">
      <c r="A109" s="49"/>
    </row>
    <row r="110" spans="1:11" ht="15" x14ac:dyDescent="0.25">
      <c r="A110" s="271" t="s">
        <v>854</v>
      </c>
      <c r="B110">
        <v>14.5</v>
      </c>
      <c r="C110">
        <v>54</v>
      </c>
      <c r="D110">
        <v>17.100000000000001</v>
      </c>
      <c r="E110">
        <v>56</v>
      </c>
      <c r="F110">
        <v>20.399999999999999</v>
      </c>
      <c r="G110">
        <v>45</v>
      </c>
      <c r="H110">
        <v>15.1</v>
      </c>
      <c r="I110">
        <v>47</v>
      </c>
      <c r="J110">
        <v>12.4</v>
      </c>
      <c r="K110">
        <v>50</v>
      </c>
    </row>
    <row r="111" spans="1:11" x14ac:dyDescent="0.25">
      <c r="A111" s="49"/>
    </row>
    <row r="112" spans="1:11" ht="15" x14ac:dyDescent="0.25">
      <c r="A112" s="271" t="s">
        <v>858</v>
      </c>
      <c r="B112">
        <v>7.7</v>
      </c>
      <c r="C112">
        <v>55</v>
      </c>
      <c r="D112">
        <v>45.8</v>
      </c>
      <c r="E112">
        <v>46</v>
      </c>
      <c r="F112">
        <v>9.9</v>
      </c>
      <c r="G112">
        <v>51</v>
      </c>
      <c r="H112">
        <v>0</v>
      </c>
      <c r="I112">
        <v>0</v>
      </c>
      <c r="J112">
        <v>23</v>
      </c>
      <c r="K112">
        <v>44</v>
      </c>
    </row>
    <row r="113" spans="1:11" x14ac:dyDescent="0.25">
      <c r="A113" s="49"/>
    </row>
    <row r="114" spans="1:11" ht="15" x14ac:dyDescent="0.25">
      <c r="A114" s="271" t="s">
        <v>861</v>
      </c>
      <c r="B114">
        <v>5.6</v>
      </c>
      <c r="C114">
        <v>56</v>
      </c>
      <c r="D114">
        <v>5.4</v>
      </c>
      <c r="E114">
        <v>62</v>
      </c>
      <c r="F114">
        <v>4.9000000000000004</v>
      </c>
      <c r="G114">
        <v>54</v>
      </c>
      <c r="H114">
        <v>5.2</v>
      </c>
      <c r="I114">
        <v>57</v>
      </c>
      <c r="J114">
        <v>4.7</v>
      </c>
      <c r="K114">
        <v>57</v>
      </c>
    </row>
    <row r="115" spans="1:11" x14ac:dyDescent="0.25">
      <c r="A115" s="49"/>
    </row>
    <row r="116" spans="1:11" ht="15" x14ac:dyDescent="0.25">
      <c r="A116" s="271" t="s">
        <v>878</v>
      </c>
      <c r="B116">
        <v>0</v>
      </c>
      <c r="C116">
        <v>0</v>
      </c>
      <c r="D116">
        <v>172.5</v>
      </c>
      <c r="E116">
        <v>28</v>
      </c>
      <c r="F116">
        <v>0</v>
      </c>
      <c r="G116">
        <v>0</v>
      </c>
      <c r="H116">
        <v>68.3</v>
      </c>
      <c r="I116">
        <v>34</v>
      </c>
      <c r="J116">
        <v>0</v>
      </c>
      <c r="K116">
        <v>0</v>
      </c>
    </row>
    <row r="117" spans="1:11" x14ac:dyDescent="0.25">
      <c r="A117" s="49"/>
    </row>
    <row r="118" spans="1:11" ht="15" x14ac:dyDescent="0.25">
      <c r="A118" s="271" t="s">
        <v>871</v>
      </c>
      <c r="B118">
        <v>0</v>
      </c>
      <c r="C118">
        <v>0</v>
      </c>
      <c r="D118">
        <v>53</v>
      </c>
      <c r="E118">
        <v>42</v>
      </c>
      <c r="F118">
        <v>0</v>
      </c>
      <c r="G118">
        <v>0</v>
      </c>
      <c r="H118">
        <v>36.6</v>
      </c>
      <c r="I118">
        <v>41</v>
      </c>
      <c r="J118">
        <v>33.6</v>
      </c>
      <c r="K118">
        <v>41</v>
      </c>
    </row>
    <row r="119" spans="1:11" x14ac:dyDescent="0.25">
      <c r="A119" s="49"/>
    </row>
    <row r="120" spans="1:11" ht="15" x14ac:dyDescent="0.25">
      <c r="A120" s="271" t="s">
        <v>904</v>
      </c>
      <c r="B120">
        <v>0</v>
      </c>
      <c r="C120">
        <v>0</v>
      </c>
      <c r="D120">
        <v>51.4</v>
      </c>
      <c r="E120">
        <v>43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</row>
    <row r="121" spans="1:11" x14ac:dyDescent="0.25">
      <c r="A121" s="49"/>
    </row>
    <row r="122" spans="1:11" ht="15" x14ac:dyDescent="0.25">
      <c r="A122" s="271" t="s">
        <v>902</v>
      </c>
      <c r="B122">
        <v>0</v>
      </c>
      <c r="C122">
        <v>0</v>
      </c>
      <c r="D122">
        <v>42.5</v>
      </c>
      <c r="E122">
        <v>47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</row>
    <row r="123" spans="1:11" x14ac:dyDescent="0.25">
      <c r="A123" s="49"/>
    </row>
    <row r="124" spans="1:11" ht="15" x14ac:dyDescent="0.25">
      <c r="A124" s="271" t="s">
        <v>853</v>
      </c>
      <c r="B124">
        <v>0</v>
      </c>
      <c r="C124">
        <v>0</v>
      </c>
      <c r="D124">
        <v>41.2</v>
      </c>
      <c r="E124">
        <v>49</v>
      </c>
      <c r="F124">
        <v>10.4</v>
      </c>
      <c r="G124">
        <v>49</v>
      </c>
      <c r="H124">
        <v>10.5</v>
      </c>
      <c r="I124">
        <v>52</v>
      </c>
      <c r="J124">
        <v>0</v>
      </c>
      <c r="K124">
        <v>0</v>
      </c>
    </row>
    <row r="125" spans="1:11" x14ac:dyDescent="0.25">
      <c r="A125" s="49"/>
    </row>
    <row r="126" spans="1:11" ht="15" x14ac:dyDescent="0.25">
      <c r="A126" s="271" t="s">
        <v>868</v>
      </c>
      <c r="B126">
        <v>0</v>
      </c>
      <c r="C126">
        <v>0</v>
      </c>
      <c r="D126">
        <v>26.4</v>
      </c>
      <c r="E126">
        <v>53</v>
      </c>
      <c r="F126">
        <v>10.199999999999999</v>
      </c>
      <c r="G126">
        <v>50</v>
      </c>
      <c r="H126">
        <v>0</v>
      </c>
      <c r="I126">
        <v>0</v>
      </c>
      <c r="J126">
        <v>0</v>
      </c>
      <c r="K126">
        <v>0</v>
      </c>
    </row>
    <row r="127" spans="1:11" x14ac:dyDescent="0.25">
      <c r="A127" s="49"/>
    </row>
    <row r="128" spans="1:11" ht="15" x14ac:dyDescent="0.25">
      <c r="A128" s="271" t="s">
        <v>872</v>
      </c>
      <c r="B128">
        <v>0</v>
      </c>
      <c r="C128">
        <v>0</v>
      </c>
      <c r="D128">
        <v>10.7</v>
      </c>
      <c r="E128">
        <v>60</v>
      </c>
      <c r="F128">
        <v>0</v>
      </c>
      <c r="G128">
        <v>0</v>
      </c>
      <c r="H128">
        <v>4.5</v>
      </c>
      <c r="I128">
        <v>58</v>
      </c>
      <c r="J128">
        <v>6.1</v>
      </c>
      <c r="K128">
        <v>55</v>
      </c>
    </row>
    <row r="129" spans="1:11" x14ac:dyDescent="0.25">
      <c r="A129" s="49"/>
    </row>
    <row r="130" spans="1:11" ht="15" x14ac:dyDescent="0.25">
      <c r="A130" s="271" t="s">
        <v>948</v>
      </c>
      <c r="B130">
        <v>0</v>
      </c>
      <c r="C130">
        <v>0</v>
      </c>
      <c r="D130">
        <v>5.7</v>
      </c>
      <c r="E130">
        <v>61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</row>
    <row r="131" spans="1:11" x14ac:dyDescent="0.25">
      <c r="A131" s="49"/>
    </row>
    <row r="132" spans="1:11" ht="15" x14ac:dyDescent="0.25">
      <c r="A132" s="271" t="s">
        <v>949</v>
      </c>
      <c r="B132">
        <v>0</v>
      </c>
      <c r="C132">
        <v>0</v>
      </c>
      <c r="D132">
        <v>0.7</v>
      </c>
      <c r="E132">
        <v>63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</row>
    <row r="133" spans="1:11" x14ac:dyDescent="0.25">
      <c r="A133" s="49"/>
    </row>
    <row r="134" spans="1:11" ht="15" x14ac:dyDescent="0.25">
      <c r="A134" s="271" t="s">
        <v>866</v>
      </c>
      <c r="B134">
        <v>0</v>
      </c>
      <c r="C134">
        <v>0</v>
      </c>
      <c r="D134">
        <v>0</v>
      </c>
      <c r="E134">
        <v>0</v>
      </c>
      <c r="F134">
        <v>30.8</v>
      </c>
      <c r="G134">
        <v>43</v>
      </c>
      <c r="H134">
        <v>2.5</v>
      </c>
      <c r="I134">
        <v>60</v>
      </c>
      <c r="J134">
        <v>0</v>
      </c>
      <c r="K134">
        <v>0</v>
      </c>
    </row>
    <row r="135" spans="1:11" x14ac:dyDescent="0.25">
      <c r="A135" s="49"/>
    </row>
    <row r="136" spans="1:11" ht="15" x14ac:dyDescent="0.25">
      <c r="A136" s="271" t="s">
        <v>950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11</v>
      </c>
      <c r="I136">
        <v>50</v>
      </c>
      <c r="J136">
        <v>0</v>
      </c>
      <c r="K136">
        <v>0</v>
      </c>
    </row>
    <row r="137" spans="1:11" x14ac:dyDescent="0.25">
      <c r="A137" s="49"/>
    </row>
    <row r="138" spans="1:11" ht="15" x14ac:dyDescent="0.25">
      <c r="A138" s="271" t="s">
        <v>951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10.4</v>
      </c>
      <c r="I138">
        <v>53</v>
      </c>
      <c r="J138">
        <v>9</v>
      </c>
      <c r="K138">
        <v>53</v>
      </c>
    </row>
    <row r="139" spans="1:11" x14ac:dyDescent="0.25">
      <c r="A139" s="49"/>
    </row>
    <row r="140" spans="1:11" ht="15" x14ac:dyDescent="0.25">
      <c r="A140" s="271" t="s">
        <v>911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5.5</v>
      </c>
      <c r="I140">
        <v>56</v>
      </c>
      <c r="J140">
        <v>3</v>
      </c>
      <c r="K140">
        <v>58</v>
      </c>
    </row>
    <row r="141" spans="1:11" x14ac:dyDescent="0.25">
      <c r="A141" s="49"/>
    </row>
    <row r="142" spans="1:11" ht="15" x14ac:dyDescent="0.25">
      <c r="A142" s="271" t="s">
        <v>873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4</v>
      </c>
      <c r="I142">
        <v>59</v>
      </c>
      <c r="J142">
        <v>3</v>
      </c>
      <c r="K142">
        <v>59</v>
      </c>
    </row>
    <row r="143" spans="1:11" x14ac:dyDescent="0.25">
      <c r="A143" s="49"/>
    </row>
    <row r="144" spans="1:11" ht="15" x14ac:dyDescent="0.25">
      <c r="A144" s="271" t="s">
        <v>952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2</v>
      </c>
      <c r="I144">
        <v>61</v>
      </c>
      <c r="J144">
        <v>1.5</v>
      </c>
      <c r="K144">
        <v>60</v>
      </c>
    </row>
    <row r="145" spans="1:11" x14ac:dyDescent="0.25">
      <c r="A145" s="49"/>
    </row>
    <row r="146" spans="1:11" ht="15" x14ac:dyDescent="0.25">
      <c r="A146" s="271" t="s">
        <v>953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2</v>
      </c>
      <c r="I146">
        <v>62</v>
      </c>
      <c r="J146">
        <v>0</v>
      </c>
      <c r="K146">
        <v>0</v>
      </c>
    </row>
    <row r="147" spans="1:11" x14ac:dyDescent="0.25">
      <c r="A147" s="49"/>
    </row>
    <row r="148" spans="1:11" ht="15" x14ac:dyDescent="0.25">
      <c r="A148" s="271" t="s">
        <v>954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29.3</v>
      </c>
      <c r="K148">
        <v>42</v>
      </c>
    </row>
    <row r="149" spans="1:11" x14ac:dyDescent="0.25">
      <c r="A149" s="49"/>
    </row>
    <row r="150" spans="1:11" ht="15" x14ac:dyDescent="0.25">
      <c r="A150" s="271" t="s">
        <v>955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13.5</v>
      </c>
      <c r="K150">
        <v>49</v>
      </c>
    </row>
    <row r="151" spans="1:11" x14ac:dyDescent="0.25">
      <c r="A151" s="49"/>
    </row>
    <row r="152" spans="1:11" ht="15" x14ac:dyDescent="0.25">
      <c r="A152" s="271" t="s">
        <v>956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6</v>
      </c>
      <c r="K152">
        <v>56</v>
      </c>
    </row>
    <row r="153" spans="1:11" x14ac:dyDescent="0.25">
      <c r="A153" s="49"/>
    </row>
    <row r="154" spans="1:11" ht="15" x14ac:dyDescent="0.25">
      <c r="A154" s="271" t="s">
        <v>66</v>
      </c>
      <c r="B154" t="s">
        <v>68</v>
      </c>
      <c r="C154" t="s">
        <v>665</v>
      </c>
      <c r="D154" t="s">
        <v>68</v>
      </c>
      <c r="E154" t="s">
        <v>665</v>
      </c>
      <c r="F154" t="s">
        <v>68</v>
      </c>
      <c r="G154" t="s">
        <v>665</v>
      </c>
      <c r="H154" t="s">
        <v>68</v>
      </c>
      <c r="I154" t="s">
        <v>665</v>
      </c>
      <c r="J154" t="s">
        <v>68</v>
      </c>
      <c r="K154" t="s">
        <v>665</v>
      </c>
    </row>
    <row r="155" spans="1:11" ht="15" x14ac:dyDescent="0.25">
      <c r="A155" s="271" t="s">
        <v>884</v>
      </c>
      <c r="B155">
        <v>22419.200000000001</v>
      </c>
      <c r="D155">
        <v>26512.799999999999</v>
      </c>
      <c r="F155">
        <v>19473.099999999999</v>
      </c>
      <c r="H155">
        <v>22622.5</v>
      </c>
      <c r="J155">
        <v>30113</v>
      </c>
    </row>
  </sheetData>
  <pageMargins left="0.7" right="0.7" top="0.75" bottom="0.75" header="0.3" footer="0.3"/>
  <pageSetup orientation="portrait" r:id="rId1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9"/>
  <dimension ref="A1:K176"/>
  <sheetViews>
    <sheetView workbookViewId="0">
      <selection activeCell="A24" sqref="A24"/>
    </sheetView>
  </sheetViews>
  <sheetFormatPr defaultRowHeight="13.2" x14ac:dyDescent="0.25"/>
  <cols>
    <col min="2" max="2" width="13.109375" customWidth="1"/>
    <col min="6" max="6" width="10.44140625" customWidth="1"/>
  </cols>
  <sheetData>
    <row r="1" spans="1:11" ht="15" x14ac:dyDescent="0.25">
      <c r="A1" s="271"/>
      <c r="B1" t="s">
        <v>972</v>
      </c>
      <c r="C1" t="s">
        <v>973</v>
      </c>
      <c r="D1" t="s">
        <v>974</v>
      </c>
      <c r="E1" t="s">
        <v>975</v>
      </c>
      <c r="F1" t="s">
        <v>135</v>
      </c>
      <c r="G1" t="s">
        <v>976</v>
      </c>
      <c r="H1" t="s">
        <v>736</v>
      </c>
    </row>
    <row r="2" spans="1:11" ht="15" x14ac:dyDescent="0.25">
      <c r="A2" s="271"/>
      <c r="B2" t="s">
        <v>977</v>
      </c>
      <c r="C2" t="s">
        <v>978</v>
      </c>
      <c r="D2" t="s">
        <v>979</v>
      </c>
      <c r="E2" t="s">
        <v>980</v>
      </c>
      <c r="F2" t="s">
        <v>981</v>
      </c>
      <c r="G2" t="s">
        <v>982</v>
      </c>
      <c r="H2" t="s">
        <v>692</v>
      </c>
      <c r="I2" s="45">
        <v>42887</v>
      </c>
    </row>
    <row r="3" spans="1:11" ht="15" x14ac:dyDescent="0.25">
      <c r="A3" s="271"/>
      <c r="B3" t="s">
        <v>983</v>
      </c>
      <c r="C3" t="s">
        <v>984</v>
      </c>
      <c r="D3" t="s">
        <v>985</v>
      </c>
      <c r="E3" t="s">
        <v>986</v>
      </c>
      <c r="F3" t="s">
        <v>987</v>
      </c>
      <c r="G3" t="s">
        <v>988</v>
      </c>
      <c r="H3" t="s">
        <v>701</v>
      </c>
    </row>
    <row r="4" spans="1:11" ht="15" x14ac:dyDescent="0.25">
      <c r="A4" s="271"/>
      <c r="D4" t="s">
        <v>989</v>
      </c>
      <c r="E4" t="s">
        <v>990</v>
      </c>
      <c r="F4" t="s">
        <v>991</v>
      </c>
      <c r="G4" t="s">
        <v>992</v>
      </c>
    </row>
    <row r="5" spans="1:11" x14ac:dyDescent="0.25">
      <c r="A5" s="49"/>
    </row>
    <row r="6" spans="1:11" ht="15" x14ac:dyDescent="0.25">
      <c r="A6" s="271"/>
      <c r="B6" s="272" t="s">
        <v>931</v>
      </c>
      <c r="C6">
        <v>17</v>
      </c>
      <c r="D6" s="272" t="s">
        <v>967</v>
      </c>
      <c r="E6">
        <v>16</v>
      </c>
      <c r="F6" s="272" t="s">
        <v>933</v>
      </c>
      <c r="G6">
        <v>15</v>
      </c>
      <c r="H6" s="272" t="s">
        <v>993</v>
      </c>
      <c r="I6">
        <v>2014</v>
      </c>
      <c r="J6" t="s">
        <v>994</v>
      </c>
      <c r="K6">
        <v>2013</v>
      </c>
    </row>
    <row r="7" spans="1:11" ht="15" x14ac:dyDescent="0.25">
      <c r="A7" s="271" t="s">
        <v>736</v>
      </c>
      <c r="B7" t="s">
        <v>995</v>
      </c>
      <c r="C7" t="s">
        <v>996</v>
      </c>
      <c r="D7" t="s">
        <v>995</v>
      </c>
      <c r="E7" t="s">
        <v>996</v>
      </c>
      <c r="F7" t="s">
        <v>995</v>
      </c>
      <c r="G7" t="s">
        <v>996</v>
      </c>
      <c r="H7" t="s">
        <v>238</v>
      </c>
      <c r="I7" t="s">
        <v>737</v>
      </c>
      <c r="J7" t="s">
        <v>238</v>
      </c>
      <c r="K7" t="s">
        <v>737</v>
      </c>
    </row>
    <row r="8" spans="1:11" ht="15" x14ac:dyDescent="0.25">
      <c r="A8" s="271" t="s">
        <v>66</v>
      </c>
      <c r="B8" t="s">
        <v>181</v>
      </c>
      <c r="C8" t="s">
        <v>997</v>
      </c>
      <c r="D8" t="s">
        <v>181</v>
      </c>
      <c r="E8" t="s">
        <v>491</v>
      </c>
      <c r="F8" t="s">
        <v>66</v>
      </c>
      <c r="G8" t="s">
        <v>997</v>
      </c>
      <c r="H8" t="s">
        <v>68</v>
      </c>
      <c r="I8" t="s">
        <v>711</v>
      </c>
      <c r="J8" t="s">
        <v>67</v>
      </c>
      <c r="K8" t="s">
        <v>665</v>
      </c>
    </row>
    <row r="9" spans="1:11" ht="15" x14ac:dyDescent="0.25">
      <c r="A9" s="271" t="s">
        <v>812</v>
      </c>
      <c r="B9">
        <v>3089.7</v>
      </c>
      <c r="C9">
        <v>1</v>
      </c>
      <c r="D9">
        <v>2318.1</v>
      </c>
      <c r="E9">
        <v>2</v>
      </c>
      <c r="F9">
        <v>2721.1</v>
      </c>
      <c r="G9">
        <v>2</v>
      </c>
      <c r="H9">
        <v>2940.3</v>
      </c>
      <c r="I9">
        <v>3</v>
      </c>
      <c r="J9">
        <v>2760.5</v>
      </c>
      <c r="K9">
        <v>3</v>
      </c>
    </row>
    <row r="10" spans="1:11" x14ac:dyDescent="0.25">
      <c r="A10" s="49"/>
    </row>
    <row r="11" spans="1:11" ht="15" x14ac:dyDescent="0.25">
      <c r="A11" s="271" t="s">
        <v>816</v>
      </c>
      <c r="B11">
        <v>2819.7</v>
      </c>
      <c r="C11">
        <v>2</v>
      </c>
      <c r="D11">
        <v>2434</v>
      </c>
      <c r="E11">
        <v>1</v>
      </c>
      <c r="F11">
        <v>3120.5</v>
      </c>
      <c r="G11">
        <v>1</v>
      </c>
      <c r="H11">
        <v>2674.3</v>
      </c>
      <c r="I11">
        <v>4</v>
      </c>
      <c r="J11">
        <v>3544</v>
      </c>
      <c r="K11">
        <v>1</v>
      </c>
    </row>
    <row r="12" spans="1:11" x14ac:dyDescent="0.25">
      <c r="A12" s="49"/>
    </row>
    <row r="13" spans="1:11" ht="15" x14ac:dyDescent="0.25">
      <c r="A13" s="271" t="s">
        <v>814</v>
      </c>
      <c r="B13">
        <v>2729.2</v>
      </c>
      <c r="C13">
        <v>3</v>
      </c>
      <c r="D13">
        <v>2118.4</v>
      </c>
      <c r="E13">
        <v>3</v>
      </c>
      <c r="F13">
        <v>2337.9</v>
      </c>
      <c r="G13">
        <v>3</v>
      </c>
      <c r="H13">
        <v>2013.1</v>
      </c>
      <c r="I13">
        <v>6</v>
      </c>
      <c r="J13">
        <v>1965.2</v>
      </c>
      <c r="K13">
        <v>4</v>
      </c>
    </row>
    <row r="14" spans="1:11" x14ac:dyDescent="0.25">
      <c r="A14" s="49"/>
    </row>
    <row r="15" spans="1:11" ht="15" x14ac:dyDescent="0.25">
      <c r="A15" s="271" t="s">
        <v>815</v>
      </c>
      <c r="B15">
        <v>1562.7</v>
      </c>
      <c r="C15">
        <v>4</v>
      </c>
      <c r="D15">
        <v>763.5</v>
      </c>
      <c r="E15">
        <v>8</v>
      </c>
      <c r="F15">
        <v>332.2</v>
      </c>
      <c r="G15">
        <v>17</v>
      </c>
      <c r="H15">
        <v>4213.3999999999996</v>
      </c>
      <c r="I15">
        <v>1</v>
      </c>
      <c r="J15">
        <v>742.7</v>
      </c>
      <c r="K15">
        <v>8</v>
      </c>
    </row>
    <row r="16" spans="1:11" x14ac:dyDescent="0.25">
      <c r="A16" s="49"/>
    </row>
    <row r="17" spans="1:11" ht="15" x14ac:dyDescent="0.25">
      <c r="A17" s="271" t="s">
        <v>830</v>
      </c>
      <c r="B17">
        <v>1540.4</v>
      </c>
      <c r="C17">
        <v>5</v>
      </c>
      <c r="D17">
        <v>1401.2</v>
      </c>
      <c r="E17">
        <v>4</v>
      </c>
      <c r="F17">
        <v>1904</v>
      </c>
      <c r="G17">
        <v>4</v>
      </c>
      <c r="H17">
        <v>2629.4</v>
      </c>
      <c r="I17">
        <v>5</v>
      </c>
      <c r="J17">
        <v>3002.1</v>
      </c>
      <c r="K17">
        <v>2</v>
      </c>
    </row>
    <row r="18" spans="1:11" x14ac:dyDescent="0.25">
      <c r="A18" s="49"/>
    </row>
    <row r="19" spans="1:11" ht="15" x14ac:dyDescent="0.25">
      <c r="A19" s="271" t="s">
        <v>817</v>
      </c>
      <c r="B19">
        <v>1275.5</v>
      </c>
      <c r="C19">
        <v>6</v>
      </c>
      <c r="D19">
        <v>1073.7</v>
      </c>
      <c r="E19">
        <v>5</v>
      </c>
      <c r="F19">
        <v>1148.0999999999999</v>
      </c>
      <c r="G19">
        <v>6</v>
      </c>
      <c r="H19">
        <v>1287</v>
      </c>
      <c r="I19">
        <v>7</v>
      </c>
      <c r="J19">
        <v>1385</v>
      </c>
      <c r="K19">
        <v>6</v>
      </c>
    </row>
    <row r="20" spans="1:11" x14ac:dyDescent="0.25">
      <c r="A20" s="49"/>
    </row>
    <row r="21" spans="1:11" ht="15" x14ac:dyDescent="0.25">
      <c r="A21" s="271" t="s">
        <v>836</v>
      </c>
      <c r="B21">
        <v>1207.2</v>
      </c>
      <c r="C21">
        <v>7</v>
      </c>
      <c r="D21">
        <v>483</v>
      </c>
      <c r="E21">
        <v>13</v>
      </c>
      <c r="F21">
        <v>1533.5</v>
      </c>
      <c r="G21">
        <v>5</v>
      </c>
      <c r="H21">
        <v>4211.3999999999996</v>
      </c>
      <c r="I21">
        <v>2</v>
      </c>
      <c r="J21">
        <v>526.79999999999995</v>
      </c>
      <c r="K21">
        <v>15</v>
      </c>
    </row>
    <row r="22" spans="1:11" x14ac:dyDescent="0.25">
      <c r="A22" s="49"/>
    </row>
    <row r="23" spans="1:11" ht="15" x14ac:dyDescent="0.25">
      <c r="A23" s="271" t="s">
        <v>821</v>
      </c>
      <c r="B23">
        <v>1083.5</v>
      </c>
      <c r="C23">
        <v>8</v>
      </c>
      <c r="D23">
        <v>607.79999999999995</v>
      </c>
      <c r="E23">
        <v>10</v>
      </c>
      <c r="F23">
        <v>643</v>
      </c>
      <c r="G23">
        <v>9</v>
      </c>
      <c r="H23">
        <v>1075.8</v>
      </c>
      <c r="I23">
        <v>8</v>
      </c>
      <c r="J23">
        <v>533.70000000000005</v>
      </c>
      <c r="K23">
        <v>14</v>
      </c>
    </row>
    <row r="24" spans="1:11" x14ac:dyDescent="0.25">
      <c r="A24" s="49"/>
    </row>
    <row r="25" spans="1:11" ht="15" x14ac:dyDescent="0.25">
      <c r="A25" s="271" t="s">
        <v>819</v>
      </c>
      <c r="B25">
        <v>1049.0999999999999</v>
      </c>
      <c r="C25">
        <v>9</v>
      </c>
      <c r="D25">
        <v>1033.7</v>
      </c>
      <c r="E25">
        <v>6</v>
      </c>
      <c r="F25">
        <v>1001.6</v>
      </c>
      <c r="G25">
        <v>7</v>
      </c>
      <c r="H25">
        <v>980</v>
      </c>
      <c r="I25">
        <v>9</v>
      </c>
      <c r="J25">
        <v>1038.0999999999999</v>
      </c>
      <c r="K25">
        <v>7</v>
      </c>
    </row>
    <row r="26" spans="1:11" x14ac:dyDescent="0.25">
      <c r="A26" s="49"/>
    </row>
    <row r="27" spans="1:11" ht="15" x14ac:dyDescent="0.25">
      <c r="A27" s="271" t="s">
        <v>851</v>
      </c>
      <c r="B27">
        <v>852.6</v>
      </c>
      <c r="C27">
        <v>10</v>
      </c>
      <c r="D27">
        <v>20.100000000000001</v>
      </c>
      <c r="E27">
        <v>46</v>
      </c>
      <c r="F27">
        <v>9.6999999999999993</v>
      </c>
      <c r="G27">
        <v>54</v>
      </c>
      <c r="H27">
        <v>0</v>
      </c>
      <c r="I27">
        <v>0</v>
      </c>
      <c r="J27">
        <v>87.9</v>
      </c>
      <c r="K27">
        <v>36</v>
      </c>
    </row>
    <row r="28" spans="1:11" x14ac:dyDescent="0.25">
      <c r="A28" s="49"/>
    </row>
    <row r="29" spans="1:11" ht="15" x14ac:dyDescent="0.25">
      <c r="A29" s="271" t="s">
        <v>823</v>
      </c>
      <c r="B29">
        <v>812</v>
      </c>
      <c r="C29">
        <v>11</v>
      </c>
      <c r="D29">
        <v>652.6</v>
      </c>
      <c r="E29">
        <v>9</v>
      </c>
      <c r="F29">
        <v>602.29999999999995</v>
      </c>
      <c r="G29">
        <v>10</v>
      </c>
      <c r="H29">
        <v>783.2</v>
      </c>
      <c r="I29">
        <v>10</v>
      </c>
      <c r="J29">
        <v>600.29999999999995</v>
      </c>
      <c r="K29">
        <v>10</v>
      </c>
    </row>
    <row r="30" spans="1:11" x14ac:dyDescent="0.25">
      <c r="A30" s="49"/>
    </row>
    <row r="31" spans="1:11" ht="15" x14ac:dyDescent="0.25">
      <c r="A31" s="271" t="s">
        <v>826</v>
      </c>
      <c r="B31">
        <v>683.7</v>
      </c>
      <c r="C31">
        <v>12</v>
      </c>
      <c r="D31">
        <v>89.9</v>
      </c>
      <c r="E31">
        <v>30</v>
      </c>
      <c r="F31">
        <v>210.3</v>
      </c>
      <c r="G31">
        <v>24</v>
      </c>
      <c r="H31">
        <v>90.5</v>
      </c>
      <c r="I31">
        <v>31</v>
      </c>
      <c r="J31">
        <v>364.2</v>
      </c>
      <c r="K31">
        <v>20</v>
      </c>
    </row>
    <row r="32" spans="1:11" x14ac:dyDescent="0.25">
      <c r="A32" s="49"/>
    </row>
    <row r="33" spans="1:11" ht="15" x14ac:dyDescent="0.25">
      <c r="A33" s="271" t="s">
        <v>820</v>
      </c>
      <c r="B33">
        <v>676.9</v>
      </c>
      <c r="C33">
        <v>13</v>
      </c>
      <c r="D33">
        <v>564.4</v>
      </c>
      <c r="E33">
        <v>12</v>
      </c>
      <c r="F33">
        <v>677.6</v>
      </c>
      <c r="G33">
        <v>8</v>
      </c>
      <c r="H33">
        <v>613</v>
      </c>
      <c r="I33">
        <v>11</v>
      </c>
      <c r="J33">
        <v>564.20000000000005</v>
      </c>
      <c r="K33">
        <v>12</v>
      </c>
    </row>
    <row r="34" spans="1:11" x14ac:dyDescent="0.25">
      <c r="A34" s="49"/>
    </row>
    <row r="35" spans="1:11" ht="15" x14ac:dyDescent="0.25">
      <c r="A35" s="271" t="s">
        <v>832</v>
      </c>
      <c r="B35">
        <v>611.9</v>
      </c>
      <c r="C35">
        <v>14</v>
      </c>
      <c r="D35">
        <v>268.2</v>
      </c>
      <c r="E35">
        <v>17</v>
      </c>
      <c r="F35">
        <v>480.1</v>
      </c>
      <c r="G35">
        <v>13</v>
      </c>
      <c r="H35">
        <v>582.1</v>
      </c>
      <c r="I35">
        <v>14</v>
      </c>
      <c r="J35">
        <v>586.5</v>
      </c>
      <c r="K35">
        <v>11</v>
      </c>
    </row>
    <row r="36" spans="1:11" x14ac:dyDescent="0.25">
      <c r="A36" s="49"/>
    </row>
    <row r="37" spans="1:11" ht="15" x14ac:dyDescent="0.25">
      <c r="A37" s="271" t="s">
        <v>833</v>
      </c>
      <c r="B37">
        <v>562.70000000000005</v>
      </c>
      <c r="C37">
        <v>15</v>
      </c>
      <c r="D37">
        <v>573.5</v>
      </c>
      <c r="E37">
        <v>11</v>
      </c>
      <c r="F37">
        <v>519.29999999999995</v>
      </c>
      <c r="G37">
        <v>12</v>
      </c>
      <c r="H37">
        <v>598</v>
      </c>
      <c r="I37">
        <v>13</v>
      </c>
      <c r="J37">
        <v>525</v>
      </c>
      <c r="K37">
        <v>16</v>
      </c>
    </row>
    <row r="38" spans="1:11" x14ac:dyDescent="0.25">
      <c r="A38" s="49"/>
    </row>
    <row r="39" spans="1:11" ht="15" x14ac:dyDescent="0.25">
      <c r="A39" s="271" t="s">
        <v>825</v>
      </c>
      <c r="B39">
        <v>535.70000000000005</v>
      </c>
      <c r="C39">
        <v>16</v>
      </c>
      <c r="D39">
        <v>245.9</v>
      </c>
      <c r="E39">
        <v>20</v>
      </c>
      <c r="F39">
        <v>231.7</v>
      </c>
      <c r="G39">
        <v>23</v>
      </c>
      <c r="H39">
        <v>578</v>
      </c>
      <c r="I39">
        <v>15</v>
      </c>
      <c r="J39">
        <v>539</v>
      </c>
      <c r="K39">
        <v>13</v>
      </c>
    </row>
    <row r="40" spans="1:11" x14ac:dyDescent="0.25">
      <c r="A40" s="49"/>
    </row>
    <row r="41" spans="1:11" ht="15" x14ac:dyDescent="0.25">
      <c r="A41" s="271" t="s">
        <v>828</v>
      </c>
      <c r="B41">
        <v>428.2</v>
      </c>
      <c r="C41">
        <v>17</v>
      </c>
      <c r="D41">
        <v>786.7</v>
      </c>
      <c r="E41">
        <v>7</v>
      </c>
      <c r="F41">
        <v>591.4</v>
      </c>
      <c r="G41">
        <v>11</v>
      </c>
      <c r="H41">
        <v>444.7</v>
      </c>
      <c r="I41">
        <v>17</v>
      </c>
      <c r="J41">
        <v>497.9</v>
      </c>
      <c r="K41">
        <v>17</v>
      </c>
    </row>
    <row r="42" spans="1:11" x14ac:dyDescent="0.25">
      <c r="A42" s="49"/>
    </row>
    <row r="43" spans="1:11" ht="15" x14ac:dyDescent="0.25">
      <c r="A43" s="271" t="s">
        <v>824</v>
      </c>
      <c r="B43">
        <v>400</v>
      </c>
      <c r="C43">
        <v>18</v>
      </c>
      <c r="D43">
        <v>340.4</v>
      </c>
      <c r="E43">
        <v>16</v>
      </c>
      <c r="F43">
        <v>440.2</v>
      </c>
      <c r="G43">
        <v>14</v>
      </c>
      <c r="H43">
        <v>487.9</v>
      </c>
      <c r="I43">
        <v>16</v>
      </c>
      <c r="J43">
        <v>481.1</v>
      </c>
      <c r="K43">
        <v>18</v>
      </c>
    </row>
    <row r="44" spans="1:11" x14ac:dyDescent="0.25">
      <c r="A44" s="49"/>
    </row>
    <row r="45" spans="1:11" ht="15" x14ac:dyDescent="0.25">
      <c r="A45" s="271" t="s">
        <v>831</v>
      </c>
      <c r="B45">
        <v>397.9</v>
      </c>
      <c r="C45">
        <v>19</v>
      </c>
      <c r="D45">
        <v>238.7</v>
      </c>
      <c r="E45">
        <v>21</v>
      </c>
      <c r="F45">
        <v>437.6</v>
      </c>
      <c r="G45">
        <v>15</v>
      </c>
      <c r="H45">
        <v>598.4</v>
      </c>
      <c r="I45">
        <v>12</v>
      </c>
      <c r="J45">
        <v>631.4</v>
      </c>
      <c r="K45">
        <v>9</v>
      </c>
    </row>
    <row r="46" spans="1:11" x14ac:dyDescent="0.25">
      <c r="A46" s="49"/>
    </row>
    <row r="47" spans="1:11" ht="15" x14ac:dyDescent="0.25">
      <c r="A47" s="271" t="s">
        <v>827</v>
      </c>
      <c r="B47">
        <v>276.8</v>
      </c>
      <c r="C47">
        <v>20</v>
      </c>
      <c r="D47">
        <v>260.3</v>
      </c>
      <c r="E47">
        <v>19</v>
      </c>
      <c r="F47">
        <v>205.2</v>
      </c>
      <c r="G47">
        <v>25</v>
      </c>
      <c r="H47">
        <v>255.9</v>
      </c>
      <c r="I47">
        <v>20</v>
      </c>
      <c r="J47">
        <v>226</v>
      </c>
      <c r="K47">
        <v>25</v>
      </c>
    </row>
    <row r="48" spans="1:11" x14ac:dyDescent="0.25">
      <c r="A48" s="49"/>
    </row>
    <row r="49" spans="1:11" ht="15" x14ac:dyDescent="0.25">
      <c r="A49" s="271" t="s">
        <v>829</v>
      </c>
      <c r="B49">
        <v>270.39999999999998</v>
      </c>
      <c r="C49">
        <v>21</v>
      </c>
      <c r="D49">
        <v>381.3</v>
      </c>
      <c r="E49">
        <v>15</v>
      </c>
      <c r="F49">
        <v>315.39999999999998</v>
      </c>
      <c r="G49">
        <v>19</v>
      </c>
      <c r="H49">
        <v>212.1</v>
      </c>
      <c r="I49">
        <v>21</v>
      </c>
      <c r="J49">
        <v>205.8</v>
      </c>
      <c r="K49">
        <v>27</v>
      </c>
    </row>
    <row r="50" spans="1:11" x14ac:dyDescent="0.25">
      <c r="A50" s="49"/>
    </row>
    <row r="51" spans="1:11" ht="15" x14ac:dyDescent="0.25">
      <c r="A51" s="271" t="s">
        <v>841</v>
      </c>
      <c r="B51">
        <v>268.60000000000002</v>
      </c>
      <c r="C51">
        <v>22</v>
      </c>
      <c r="D51">
        <v>164.3</v>
      </c>
      <c r="E51">
        <v>25</v>
      </c>
      <c r="F51">
        <v>57.1</v>
      </c>
      <c r="G51">
        <v>36</v>
      </c>
      <c r="H51">
        <v>42.6</v>
      </c>
      <c r="I51">
        <v>40</v>
      </c>
      <c r="J51">
        <v>26.6</v>
      </c>
      <c r="K51">
        <v>54</v>
      </c>
    </row>
    <row r="52" spans="1:11" x14ac:dyDescent="0.25">
      <c r="A52" s="49"/>
    </row>
    <row r="53" spans="1:11" ht="15" x14ac:dyDescent="0.25">
      <c r="A53" s="271" t="s">
        <v>845</v>
      </c>
      <c r="B53">
        <v>240.4</v>
      </c>
      <c r="C53">
        <v>23</v>
      </c>
      <c r="D53">
        <v>164.2</v>
      </c>
      <c r="E53">
        <v>26</v>
      </c>
      <c r="F53">
        <v>242</v>
      </c>
      <c r="G53">
        <v>22</v>
      </c>
      <c r="H53">
        <v>152.4</v>
      </c>
      <c r="I53">
        <v>26</v>
      </c>
      <c r="J53">
        <v>204.2</v>
      </c>
      <c r="K53">
        <v>28</v>
      </c>
    </row>
    <row r="54" spans="1:11" x14ac:dyDescent="0.25">
      <c r="A54" s="49"/>
    </row>
    <row r="55" spans="1:11" ht="15" x14ac:dyDescent="0.25">
      <c r="A55" s="271" t="s">
        <v>834</v>
      </c>
      <c r="B55">
        <v>226</v>
      </c>
      <c r="C55">
        <v>24</v>
      </c>
      <c r="D55">
        <v>446.8</v>
      </c>
      <c r="E55">
        <v>14</v>
      </c>
      <c r="F55">
        <v>298.2</v>
      </c>
      <c r="G55">
        <v>20</v>
      </c>
      <c r="H55">
        <v>353.4</v>
      </c>
      <c r="I55">
        <v>18</v>
      </c>
      <c r="J55">
        <v>422.7</v>
      </c>
      <c r="K55">
        <v>19</v>
      </c>
    </row>
    <row r="56" spans="1:11" x14ac:dyDescent="0.25">
      <c r="A56" s="49"/>
    </row>
    <row r="57" spans="1:11" ht="15" x14ac:dyDescent="0.25">
      <c r="A57" s="271" t="s">
        <v>852</v>
      </c>
      <c r="B57">
        <v>225.2</v>
      </c>
      <c r="C57">
        <v>25</v>
      </c>
      <c r="D57">
        <v>63.4</v>
      </c>
      <c r="E57">
        <v>35</v>
      </c>
      <c r="F57">
        <v>44.4</v>
      </c>
      <c r="G57">
        <v>39</v>
      </c>
      <c r="H57">
        <v>54.6</v>
      </c>
      <c r="I57">
        <v>36</v>
      </c>
      <c r="J57">
        <v>45.9</v>
      </c>
      <c r="K57">
        <v>47</v>
      </c>
    </row>
    <row r="58" spans="1:11" x14ac:dyDescent="0.25">
      <c r="A58" s="49"/>
    </row>
    <row r="59" spans="1:11" ht="15" x14ac:dyDescent="0.25">
      <c r="A59" s="271" t="s">
        <v>838</v>
      </c>
      <c r="B59">
        <v>216.7</v>
      </c>
      <c r="C59">
        <v>26</v>
      </c>
      <c r="D59">
        <v>164.5</v>
      </c>
      <c r="E59">
        <v>24</v>
      </c>
      <c r="F59">
        <v>323.2</v>
      </c>
      <c r="G59">
        <v>18</v>
      </c>
      <c r="H59">
        <v>200.8</v>
      </c>
      <c r="I59">
        <v>22</v>
      </c>
      <c r="J59">
        <v>93</v>
      </c>
      <c r="K59">
        <v>35</v>
      </c>
    </row>
    <row r="60" spans="1:11" x14ac:dyDescent="0.25">
      <c r="A60" s="49"/>
    </row>
    <row r="61" spans="1:11" ht="15" x14ac:dyDescent="0.25">
      <c r="A61" s="271" t="s">
        <v>822</v>
      </c>
      <c r="B61">
        <v>189.7</v>
      </c>
      <c r="C61">
        <v>27</v>
      </c>
      <c r="D61">
        <v>261.60000000000002</v>
      </c>
      <c r="E61">
        <v>18</v>
      </c>
      <c r="F61">
        <v>282.2</v>
      </c>
      <c r="G61">
        <v>21</v>
      </c>
      <c r="H61">
        <v>101.5</v>
      </c>
      <c r="I61">
        <v>30</v>
      </c>
      <c r="J61">
        <v>125.4</v>
      </c>
      <c r="K61">
        <v>34</v>
      </c>
    </row>
    <row r="62" spans="1:11" x14ac:dyDescent="0.25">
      <c r="A62" s="49"/>
    </row>
    <row r="63" spans="1:11" ht="15" x14ac:dyDescent="0.25">
      <c r="A63" s="271" t="s">
        <v>878</v>
      </c>
      <c r="B63">
        <v>172.5</v>
      </c>
      <c r="C63">
        <v>28</v>
      </c>
      <c r="D63">
        <v>0</v>
      </c>
      <c r="E63">
        <v>0</v>
      </c>
      <c r="F63">
        <v>68.3</v>
      </c>
      <c r="G63">
        <v>34</v>
      </c>
      <c r="H63">
        <v>0</v>
      </c>
      <c r="I63">
        <v>0</v>
      </c>
      <c r="J63">
        <v>228</v>
      </c>
      <c r="K63">
        <v>24</v>
      </c>
    </row>
    <row r="64" spans="1:11" x14ac:dyDescent="0.25">
      <c r="A64" s="49"/>
    </row>
    <row r="65" spans="1:11" ht="15" x14ac:dyDescent="0.25">
      <c r="A65" s="271" t="s">
        <v>837</v>
      </c>
      <c r="B65">
        <v>164.9</v>
      </c>
      <c r="C65">
        <v>29</v>
      </c>
      <c r="D65">
        <v>188</v>
      </c>
      <c r="E65">
        <v>22</v>
      </c>
      <c r="F65">
        <v>156.80000000000001</v>
      </c>
      <c r="G65">
        <v>26</v>
      </c>
      <c r="H65">
        <v>149.1</v>
      </c>
      <c r="I65">
        <v>27</v>
      </c>
      <c r="J65">
        <v>154.80000000000001</v>
      </c>
      <c r="K65">
        <v>30</v>
      </c>
    </row>
    <row r="66" spans="1:11" x14ac:dyDescent="0.25">
      <c r="A66" s="49"/>
    </row>
    <row r="67" spans="1:11" ht="15" x14ac:dyDescent="0.25">
      <c r="A67" s="271" t="s">
        <v>857</v>
      </c>
      <c r="B67">
        <v>133.5</v>
      </c>
      <c r="C67">
        <v>30</v>
      </c>
      <c r="D67">
        <v>78.5</v>
      </c>
      <c r="E67">
        <v>32</v>
      </c>
      <c r="F67">
        <v>67.599999999999994</v>
      </c>
      <c r="G67">
        <v>35</v>
      </c>
      <c r="H67">
        <v>85.9</v>
      </c>
      <c r="I67">
        <v>33</v>
      </c>
      <c r="J67">
        <v>52.1</v>
      </c>
      <c r="K67">
        <v>43</v>
      </c>
    </row>
    <row r="68" spans="1:11" x14ac:dyDescent="0.25">
      <c r="A68" s="49"/>
    </row>
    <row r="69" spans="1:11" ht="15" x14ac:dyDescent="0.25">
      <c r="A69" s="271" t="s">
        <v>855</v>
      </c>
      <c r="B69">
        <v>129.30000000000001</v>
      </c>
      <c r="C69">
        <v>31</v>
      </c>
      <c r="D69">
        <v>68.7</v>
      </c>
      <c r="E69">
        <v>34</v>
      </c>
      <c r="F69">
        <v>132.19999999999999</v>
      </c>
      <c r="G69">
        <v>29</v>
      </c>
      <c r="H69">
        <v>192.1</v>
      </c>
      <c r="I69">
        <v>23</v>
      </c>
      <c r="J69">
        <v>66</v>
      </c>
      <c r="K69">
        <v>37</v>
      </c>
    </row>
    <row r="70" spans="1:11" x14ac:dyDescent="0.25">
      <c r="A70" s="49"/>
    </row>
    <row r="71" spans="1:11" ht="15" x14ac:dyDescent="0.25">
      <c r="A71" s="271" t="s">
        <v>849</v>
      </c>
      <c r="B71">
        <v>127.3</v>
      </c>
      <c r="C71">
        <v>32</v>
      </c>
      <c r="D71">
        <v>119.8</v>
      </c>
      <c r="E71">
        <v>29</v>
      </c>
      <c r="F71">
        <v>132.6</v>
      </c>
      <c r="G71">
        <v>28</v>
      </c>
      <c r="H71">
        <v>130.4</v>
      </c>
      <c r="I71">
        <v>28</v>
      </c>
      <c r="J71">
        <v>137</v>
      </c>
      <c r="K71">
        <v>31</v>
      </c>
    </row>
    <row r="72" spans="1:11" x14ac:dyDescent="0.25">
      <c r="A72" s="49"/>
    </row>
    <row r="73" spans="1:11" ht="15" x14ac:dyDescent="0.25">
      <c r="A73" s="271" t="s">
        <v>901</v>
      </c>
      <c r="B73">
        <v>124.9</v>
      </c>
      <c r="C73">
        <v>33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</row>
    <row r="74" spans="1:11" x14ac:dyDescent="0.25">
      <c r="A74" s="49"/>
    </row>
    <row r="75" spans="1:11" ht="15" x14ac:dyDescent="0.25">
      <c r="A75" s="271" t="s">
        <v>843</v>
      </c>
      <c r="B75">
        <v>122.2</v>
      </c>
      <c r="C75">
        <v>34</v>
      </c>
      <c r="D75">
        <v>173.4</v>
      </c>
      <c r="E75">
        <v>23</v>
      </c>
      <c r="F75">
        <v>150.5</v>
      </c>
      <c r="G75">
        <v>27</v>
      </c>
      <c r="H75">
        <v>153.6</v>
      </c>
      <c r="I75">
        <v>25</v>
      </c>
      <c r="J75">
        <v>129.30000000000001</v>
      </c>
      <c r="K75">
        <v>33</v>
      </c>
    </row>
    <row r="76" spans="1:11" x14ac:dyDescent="0.25">
      <c r="A76" s="49"/>
    </row>
    <row r="77" spans="1:11" ht="15" x14ac:dyDescent="0.25">
      <c r="A77" s="271" t="s">
        <v>883</v>
      </c>
      <c r="B77">
        <v>119.3</v>
      </c>
      <c r="C77">
        <v>35</v>
      </c>
      <c r="D77">
        <v>133.30000000000001</v>
      </c>
      <c r="E77">
        <v>28</v>
      </c>
      <c r="F77">
        <v>79.099999999999994</v>
      </c>
      <c r="G77">
        <v>32</v>
      </c>
      <c r="H77">
        <v>166.7</v>
      </c>
      <c r="I77">
        <v>24</v>
      </c>
      <c r="J77">
        <v>241.9</v>
      </c>
      <c r="K77">
        <v>23</v>
      </c>
    </row>
    <row r="78" spans="1:11" x14ac:dyDescent="0.25">
      <c r="A78" s="49"/>
    </row>
    <row r="79" spans="1:11" ht="15" x14ac:dyDescent="0.25">
      <c r="A79" s="271" t="s">
        <v>840</v>
      </c>
      <c r="B79">
        <v>117.2</v>
      </c>
      <c r="C79">
        <v>36</v>
      </c>
      <c r="D79">
        <v>150.1</v>
      </c>
      <c r="E79">
        <v>27</v>
      </c>
      <c r="F79">
        <v>128.80000000000001</v>
      </c>
      <c r="G79">
        <v>30</v>
      </c>
      <c r="H79">
        <v>121</v>
      </c>
      <c r="I79">
        <v>29</v>
      </c>
      <c r="J79">
        <v>133.69999999999999</v>
      </c>
      <c r="K79">
        <v>32</v>
      </c>
    </row>
    <row r="80" spans="1:11" x14ac:dyDescent="0.25">
      <c r="A80" s="49"/>
    </row>
    <row r="81" spans="1:11" ht="15" x14ac:dyDescent="0.25">
      <c r="A81" s="271" t="s">
        <v>842</v>
      </c>
      <c r="B81">
        <v>111.9</v>
      </c>
      <c r="C81">
        <v>37</v>
      </c>
      <c r="D81">
        <v>74.8</v>
      </c>
      <c r="E81">
        <v>33</v>
      </c>
      <c r="F81">
        <v>386.9</v>
      </c>
      <c r="G81">
        <v>16</v>
      </c>
      <c r="H81">
        <v>321.39999999999998</v>
      </c>
      <c r="I81">
        <v>19</v>
      </c>
      <c r="J81">
        <v>1678</v>
      </c>
      <c r="K81">
        <v>5</v>
      </c>
    </row>
    <row r="82" spans="1:11" x14ac:dyDescent="0.25">
      <c r="A82" s="49"/>
    </row>
    <row r="83" spans="1:11" ht="15" x14ac:dyDescent="0.25">
      <c r="A83" s="271" t="s">
        <v>835</v>
      </c>
      <c r="B83">
        <v>110.5</v>
      </c>
      <c r="C83">
        <v>38</v>
      </c>
      <c r="D83">
        <v>0</v>
      </c>
      <c r="E83">
        <v>0</v>
      </c>
      <c r="F83">
        <v>1</v>
      </c>
      <c r="G83">
        <v>63</v>
      </c>
      <c r="H83">
        <v>0</v>
      </c>
      <c r="I83">
        <v>0</v>
      </c>
      <c r="J83">
        <v>0</v>
      </c>
      <c r="K83">
        <v>0</v>
      </c>
    </row>
    <row r="84" spans="1:11" x14ac:dyDescent="0.25">
      <c r="A84" s="49"/>
    </row>
    <row r="85" spans="1:11" ht="15" x14ac:dyDescent="0.25">
      <c r="A85" s="271" t="s">
        <v>839</v>
      </c>
      <c r="B85">
        <v>106.2</v>
      </c>
      <c r="C85">
        <v>39</v>
      </c>
      <c r="D85">
        <v>84.3</v>
      </c>
      <c r="E85">
        <v>31</v>
      </c>
      <c r="F85">
        <v>75.599999999999994</v>
      </c>
      <c r="G85">
        <v>33</v>
      </c>
      <c r="H85">
        <v>86.8</v>
      </c>
      <c r="I85">
        <v>32</v>
      </c>
      <c r="J85">
        <v>182</v>
      </c>
      <c r="K85">
        <v>29</v>
      </c>
    </row>
    <row r="86" spans="1:11" x14ac:dyDescent="0.25">
      <c r="A86" s="49"/>
    </row>
    <row r="87" spans="1:11" ht="15" x14ac:dyDescent="0.25">
      <c r="A87" s="271" t="s">
        <v>848</v>
      </c>
      <c r="B87">
        <v>67.2</v>
      </c>
      <c r="C87">
        <v>40</v>
      </c>
      <c r="D87">
        <v>41.5</v>
      </c>
      <c r="E87">
        <v>40</v>
      </c>
      <c r="F87">
        <v>92.8</v>
      </c>
      <c r="G87">
        <v>31</v>
      </c>
      <c r="H87">
        <v>43</v>
      </c>
      <c r="I87">
        <v>39</v>
      </c>
      <c r="J87">
        <v>47.9</v>
      </c>
      <c r="K87">
        <v>44</v>
      </c>
    </row>
    <row r="88" spans="1:11" x14ac:dyDescent="0.25">
      <c r="A88" s="49"/>
    </row>
    <row r="89" spans="1:11" ht="15" x14ac:dyDescent="0.25">
      <c r="A89" s="271" t="s">
        <v>862</v>
      </c>
      <c r="B89">
        <v>55</v>
      </c>
      <c r="C89">
        <v>41</v>
      </c>
      <c r="D89">
        <v>27.9</v>
      </c>
      <c r="E89">
        <v>44</v>
      </c>
      <c r="F89">
        <v>29</v>
      </c>
      <c r="G89">
        <v>45</v>
      </c>
      <c r="H89">
        <v>23.7</v>
      </c>
      <c r="I89">
        <v>43</v>
      </c>
      <c r="J89">
        <v>22</v>
      </c>
      <c r="K89">
        <v>55</v>
      </c>
    </row>
    <row r="90" spans="1:11" x14ac:dyDescent="0.25">
      <c r="A90" s="49"/>
    </row>
    <row r="91" spans="1:11" ht="15" x14ac:dyDescent="0.25">
      <c r="A91" s="271" t="s">
        <v>871</v>
      </c>
      <c r="B91">
        <v>53</v>
      </c>
      <c r="C91">
        <v>42</v>
      </c>
      <c r="D91">
        <v>0</v>
      </c>
      <c r="E91">
        <v>0</v>
      </c>
      <c r="F91">
        <v>36.6</v>
      </c>
      <c r="G91">
        <v>41</v>
      </c>
      <c r="H91">
        <v>33.6</v>
      </c>
      <c r="I91">
        <v>41</v>
      </c>
      <c r="J91">
        <v>16.100000000000001</v>
      </c>
      <c r="K91">
        <v>58</v>
      </c>
    </row>
    <row r="92" spans="1:11" x14ac:dyDescent="0.25">
      <c r="A92" s="49"/>
    </row>
    <row r="93" spans="1:11" ht="15" x14ac:dyDescent="0.25">
      <c r="A93" s="271" t="s">
        <v>904</v>
      </c>
      <c r="B93">
        <v>51.4</v>
      </c>
      <c r="C93">
        <v>43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58.8</v>
      </c>
      <c r="K93">
        <v>40</v>
      </c>
    </row>
    <row r="94" spans="1:11" x14ac:dyDescent="0.25">
      <c r="A94" s="49"/>
    </row>
    <row r="95" spans="1:11" ht="15" x14ac:dyDescent="0.25">
      <c r="A95" s="271" t="s">
        <v>850</v>
      </c>
      <c r="B95">
        <v>48.4</v>
      </c>
      <c r="C95">
        <v>44</v>
      </c>
      <c r="D95">
        <v>46.6</v>
      </c>
      <c r="E95">
        <v>39</v>
      </c>
      <c r="F95">
        <v>43.2</v>
      </c>
      <c r="G95">
        <v>40</v>
      </c>
      <c r="H95">
        <v>43.2</v>
      </c>
      <c r="I95">
        <v>38</v>
      </c>
      <c r="J95">
        <v>33.200000000000003</v>
      </c>
      <c r="K95">
        <v>51</v>
      </c>
    </row>
    <row r="96" spans="1:11" x14ac:dyDescent="0.25">
      <c r="A96" s="49"/>
    </row>
    <row r="97" spans="1:11" ht="15" x14ac:dyDescent="0.25">
      <c r="A97" s="271" t="s">
        <v>844</v>
      </c>
      <c r="B97">
        <v>47.7</v>
      </c>
      <c r="C97">
        <v>45</v>
      </c>
      <c r="D97">
        <v>54.9</v>
      </c>
      <c r="E97">
        <v>36</v>
      </c>
      <c r="F97">
        <v>30.5</v>
      </c>
      <c r="G97">
        <v>43</v>
      </c>
      <c r="H97">
        <v>61.4</v>
      </c>
      <c r="I97">
        <v>35</v>
      </c>
      <c r="J97">
        <v>58.4</v>
      </c>
      <c r="K97">
        <v>41</v>
      </c>
    </row>
    <row r="98" spans="1:11" x14ac:dyDescent="0.25">
      <c r="A98" s="49"/>
    </row>
    <row r="99" spans="1:11" ht="15" x14ac:dyDescent="0.25">
      <c r="A99" s="271" t="s">
        <v>858</v>
      </c>
      <c r="B99">
        <v>45.8</v>
      </c>
      <c r="C99">
        <v>46</v>
      </c>
      <c r="D99">
        <v>9.9</v>
      </c>
      <c r="E99">
        <v>51</v>
      </c>
      <c r="F99">
        <v>0</v>
      </c>
      <c r="G99">
        <v>0</v>
      </c>
      <c r="H99">
        <v>23</v>
      </c>
      <c r="I99">
        <v>44</v>
      </c>
      <c r="J99">
        <v>35.6</v>
      </c>
      <c r="K99">
        <v>49</v>
      </c>
    </row>
    <row r="100" spans="1:11" x14ac:dyDescent="0.25">
      <c r="A100" s="49"/>
    </row>
    <row r="101" spans="1:11" ht="15" x14ac:dyDescent="0.25">
      <c r="A101" s="271" t="s">
        <v>902</v>
      </c>
      <c r="B101">
        <v>42.5</v>
      </c>
      <c r="C101">
        <v>47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</row>
    <row r="102" spans="1:11" x14ac:dyDescent="0.25">
      <c r="A102" s="49"/>
    </row>
    <row r="103" spans="1:11" ht="15" x14ac:dyDescent="0.25">
      <c r="A103" s="271" t="s">
        <v>905</v>
      </c>
      <c r="B103">
        <v>42.3</v>
      </c>
      <c r="C103">
        <v>48</v>
      </c>
      <c r="D103">
        <v>0</v>
      </c>
      <c r="E103">
        <v>0</v>
      </c>
      <c r="F103">
        <v>8.6</v>
      </c>
      <c r="G103">
        <v>55</v>
      </c>
      <c r="H103">
        <v>11.7</v>
      </c>
      <c r="I103">
        <v>52</v>
      </c>
      <c r="J103">
        <v>27.5</v>
      </c>
      <c r="K103">
        <v>53</v>
      </c>
    </row>
    <row r="104" spans="1:11" x14ac:dyDescent="0.25">
      <c r="A104" s="49"/>
    </row>
    <row r="105" spans="1:11" ht="15" x14ac:dyDescent="0.25">
      <c r="A105" s="271" t="s">
        <v>853</v>
      </c>
      <c r="B105">
        <v>41.2</v>
      </c>
      <c r="C105">
        <v>49</v>
      </c>
      <c r="D105">
        <v>10.4</v>
      </c>
      <c r="E105">
        <v>49</v>
      </c>
      <c r="F105">
        <v>10.5</v>
      </c>
      <c r="G105">
        <v>52</v>
      </c>
      <c r="H105">
        <v>0</v>
      </c>
      <c r="I105">
        <v>0</v>
      </c>
      <c r="J105">
        <v>46.6</v>
      </c>
      <c r="K105">
        <v>46</v>
      </c>
    </row>
    <row r="106" spans="1:11" x14ac:dyDescent="0.25">
      <c r="A106" s="49"/>
    </row>
    <row r="107" spans="1:11" ht="15" x14ac:dyDescent="0.25">
      <c r="A107" s="271" t="s">
        <v>876</v>
      </c>
      <c r="B107">
        <v>36.9</v>
      </c>
      <c r="C107">
        <v>50</v>
      </c>
      <c r="D107">
        <v>36</v>
      </c>
      <c r="E107">
        <v>42</v>
      </c>
      <c r="F107">
        <v>10.6</v>
      </c>
      <c r="G107">
        <v>51</v>
      </c>
      <c r="H107">
        <v>16.5</v>
      </c>
      <c r="I107">
        <v>47</v>
      </c>
      <c r="J107">
        <v>9.6</v>
      </c>
      <c r="K107">
        <v>63</v>
      </c>
    </row>
    <row r="108" spans="1:11" x14ac:dyDescent="0.25">
      <c r="A108" s="49"/>
    </row>
    <row r="109" spans="1:11" ht="15" x14ac:dyDescent="0.25">
      <c r="A109" s="271" t="s">
        <v>847</v>
      </c>
      <c r="B109">
        <v>34.1</v>
      </c>
      <c r="C109">
        <v>51</v>
      </c>
      <c r="D109">
        <v>16.3</v>
      </c>
      <c r="E109">
        <v>48</v>
      </c>
      <c r="F109">
        <v>11.1</v>
      </c>
      <c r="G109">
        <v>49</v>
      </c>
      <c r="H109">
        <v>12.2</v>
      </c>
      <c r="I109">
        <v>51</v>
      </c>
      <c r="J109">
        <v>19.3</v>
      </c>
      <c r="K109">
        <v>57</v>
      </c>
    </row>
    <row r="110" spans="1:11" x14ac:dyDescent="0.25">
      <c r="A110" s="49"/>
    </row>
    <row r="111" spans="1:11" ht="15" x14ac:dyDescent="0.25">
      <c r="A111" s="271" t="s">
        <v>860</v>
      </c>
      <c r="B111">
        <v>27.4</v>
      </c>
      <c r="C111">
        <v>52</v>
      </c>
      <c r="D111">
        <v>8.3000000000000007</v>
      </c>
      <c r="E111">
        <v>53</v>
      </c>
      <c r="F111">
        <v>30.1</v>
      </c>
      <c r="G111">
        <v>44</v>
      </c>
      <c r="H111">
        <v>20.3</v>
      </c>
      <c r="I111">
        <v>45</v>
      </c>
      <c r="J111">
        <v>6.8</v>
      </c>
      <c r="K111">
        <v>67</v>
      </c>
    </row>
    <row r="112" spans="1:11" x14ac:dyDescent="0.25">
      <c r="A112" s="49"/>
    </row>
    <row r="113" spans="1:11" ht="15" x14ac:dyDescent="0.25">
      <c r="A113" s="271" t="s">
        <v>868</v>
      </c>
      <c r="B113">
        <v>26.4</v>
      </c>
      <c r="C113">
        <v>53</v>
      </c>
      <c r="D113">
        <v>10.199999999999999</v>
      </c>
      <c r="E113">
        <v>50</v>
      </c>
      <c r="F113">
        <v>0</v>
      </c>
      <c r="G113">
        <v>0</v>
      </c>
      <c r="H113">
        <v>0</v>
      </c>
      <c r="I113">
        <v>0</v>
      </c>
      <c r="J113">
        <v>59</v>
      </c>
      <c r="K113">
        <v>39</v>
      </c>
    </row>
    <row r="114" spans="1:11" x14ac:dyDescent="0.25">
      <c r="A114" s="49"/>
    </row>
    <row r="115" spans="1:11" ht="15" x14ac:dyDescent="0.25">
      <c r="A115" s="271" t="s">
        <v>947</v>
      </c>
      <c r="B115">
        <v>24.6</v>
      </c>
      <c r="C115">
        <v>54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47.6</v>
      </c>
      <c r="K115">
        <v>45</v>
      </c>
    </row>
    <row r="116" spans="1:11" x14ac:dyDescent="0.25">
      <c r="A116" s="49"/>
    </row>
    <row r="117" spans="1:11" ht="15" x14ac:dyDescent="0.25">
      <c r="A117" s="271" t="s">
        <v>846</v>
      </c>
      <c r="B117">
        <v>19.100000000000001</v>
      </c>
      <c r="C117">
        <v>55</v>
      </c>
      <c r="D117">
        <v>47.9</v>
      </c>
      <c r="E117">
        <v>38</v>
      </c>
      <c r="F117">
        <v>33</v>
      </c>
      <c r="G117">
        <v>42</v>
      </c>
      <c r="H117">
        <v>19.899999999999999</v>
      </c>
      <c r="I117">
        <v>46</v>
      </c>
      <c r="J117">
        <v>266.60000000000002</v>
      </c>
      <c r="K117">
        <v>22</v>
      </c>
    </row>
    <row r="118" spans="1:11" x14ac:dyDescent="0.25">
      <c r="A118" s="49"/>
    </row>
    <row r="119" spans="1:11" ht="15" x14ac:dyDescent="0.25">
      <c r="A119" s="271" t="s">
        <v>854</v>
      </c>
      <c r="B119">
        <v>17.100000000000001</v>
      </c>
      <c r="C119">
        <v>56</v>
      </c>
      <c r="D119">
        <v>20.399999999999999</v>
      </c>
      <c r="E119">
        <v>45</v>
      </c>
      <c r="F119">
        <v>15.1</v>
      </c>
      <c r="G119">
        <v>47</v>
      </c>
      <c r="H119">
        <v>12.4</v>
      </c>
      <c r="I119">
        <v>50</v>
      </c>
      <c r="J119">
        <v>11.7</v>
      </c>
      <c r="K119">
        <v>59</v>
      </c>
    </row>
    <row r="120" spans="1:11" x14ac:dyDescent="0.25">
      <c r="A120" s="49"/>
    </row>
    <row r="121" spans="1:11" ht="15" x14ac:dyDescent="0.25">
      <c r="A121" s="271" t="s">
        <v>867</v>
      </c>
      <c r="B121">
        <v>14.6</v>
      </c>
      <c r="C121">
        <v>57</v>
      </c>
      <c r="D121">
        <v>39.4</v>
      </c>
      <c r="E121">
        <v>41</v>
      </c>
      <c r="F121">
        <v>52.7</v>
      </c>
      <c r="G121">
        <v>37</v>
      </c>
      <c r="H121">
        <v>62.6</v>
      </c>
      <c r="I121">
        <v>34</v>
      </c>
      <c r="J121">
        <v>53.7</v>
      </c>
      <c r="K121">
        <v>42</v>
      </c>
    </row>
    <row r="122" spans="1:11" x14ac:dyDescent="0.25">
      <c r="A122" s="49"/>
    </row>
    <row r="123" spans="1:11" ht="15" x14ac:dyDescent="0.25">
      <c r="A123" s="271" t="s">
        <v>856</v>
      </c>
      <c r="B123">
        <v>12.6</v>
      </c>
      <c r="C123">
        <v>58</v>
      </c>
      <c r="D123">
        <v>17.899999999999999</v>
      </c>
      <c r="E123">
        <v>47</v>
      </c>
      <c r="F123">
        <v>15</v>
      </c>
      <c r="G123">
        <v>48</v>
      </c>
      <c r="H123">
        <v>13.7</v>
      </c>
      <c r="I123">
        <v>48</v>
      </c>
      <c r="J123">
        <v>21</v>
      </c>
      <c r="K123">
        <v>56</v>
      </c>
    </row>
    <row r="124" spans="1:11" x14ac:dyDescent="0.25">
      <c r="A124" s="49"/>
    </row>
    <row r="125" spans="1:11" ht="15" x14ac:dyDescent="0.25">
      <c r="A125" s="271" t="s">
        <v>875</v>
      </c>
      <c r="B125">
        <v>11.3</v>
      </c>
      <c r="C125">
        <v>59</v>
      </c>
      <c r="D125">
        <v>9</v>
      </c>
      <c r="E125">
        <v>52</v>
      </c>
      <c r="F125">
        <v>15.3</v>
      </c>
      <c r="G125">
        <v>46</v>
      </c>
      <c r="H125">
        <v>6.8</v>
      </c>
      <c r="I125">
        <v>54</v>
      </c>
      <c r="J125">
        <v>45.3</v>
      </c>
      <c r="K125">
        <v>48</v>
      </c>
    </row>
    <row r="126" spans="1:11" x14ac:dyDescent="0.25">
      <c r="A126" s="49"/>
    </row>
    <row r="127" spans="1:11" ht="15" x14ac:dyDescent="0.25">
      <c r="A127" s="271" t="s">
        <v>872</v>
      </c>
      <c r="B127">
        <v>10.7</v>
      </c>
      <c r="C127">
        <v>60</v>
      </c>
      <c r="D127">
        <v>0</v>
      </c>
      <c r="E127">
        <v>0</v>
      </c>
      <c r="F127">
        <v>4.5</v>
      </c>
      <c r="G127">
        <v>58</v>
      </c>
      <c r="H127">
        <v>6.1</v>
      </c>
      <c r="I127">
        <v>55</v>
      </c>
      <c r="J127">
        <v>0</v>
      </c>
      <c r="K127">
        <v>0</v>
      </c>
    </row>
    <row r="128" spans="1:11" x14ac:dyDescent="0.25">
      <c r="A128" s="49"/>
    </row>
    <row r="129" spans="1:11" ht="15" x14ac:dyDescent="0.25">
      <c r="A129" s="271" t="s">
        <v>948</v>
      </c>
      <c r="B129">
        <v>5.7</v>
      </c>
      <c r="C129">
        <v>61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</row>
    <row r="130" spans="1:11" x14ac:dyDescent="0.25">
      <c r="A130" s="49"/>
    </row>
    <row r="131" spans="1:11" ht="15" x14ac:dyDescent="0.25">
      <c r="A131" s="271" t="s">
        <v>861</v>
      </c>
      <c r="B131">
        <v>5.4</v>
      </c>
      <c r="C131">
        <v>62</v>
      </c>
      <c r="D131">
        <v>4.9000000000000004</v>
      </c>
      <c r="E131">
        <v>54</v>
      </c>
      <c r="F131">
        <v>5.2</v>
      </c>
      <c r="G131">
        <v>57</v>
      </c>
      <c r="H131">
        <v>4.7</v>
      </c>
      <c r="I131">
        <v>57</v>
      </c>
      <c r="J131">
        <v>6.6</v>
      </c>
      <c r="K131">
        <v>68</v>
      </c>
    </row>
    <row r="132" spans="1:11" x14ac:dyDescent="0.25">
      <c r="A132" s="49"/>
    </row>
    <row r="133" spans="1:11" ht="15" x14ac:dyDescent="0.25">
      <c r="A133" s="271" t="s">
        <v>949</v>
      </c>
      <c r="B133">
        <v>0.7</v>
      </c>
      <c r="C133">
        <v>63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</row>
    <row r="134" spans="1:11" x14ac:dyDescent="0.25">
      <c r="A134" s="49"/>
    </row>
    <row r="135" spans="1:11" ht="15" x14ac:dyDescent="0.25">
      <c r="A135" s="271" t="s">
        <v>908</v>
      </c>
      <c r="B135">
        <v>0.1</v>
      </c>
      <c r="C135">
        <v>64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</row>
    <row r="136" spans="1:11" x14ac:dyDescent="0.25">
      <c r="A136" s="49"/>
    </row>
    <row r="137" spans="1:11" ht="15" x14ac:dyDescent="0.25">
      <c r="A137" s="271" t="s">
        <v>865</v>
      </c>
      <c r="B137">
        <v>0</v>
      </c>
      <c r="C137">
        <v>0</v>
      </c>
      <c r="D137">
        <v>50</v>
      </c>
      <c r="E137">
        <v>37</v>
      </c>
      <c r="F137">
        <v>52.5</v>
      </c>
      <c r="G137">
        <v>38</v>
      </c>
      <c r="H137">
        <v>52.5</v>
      </c>
      <c r="I137">
        <v>37</v>
      </c>
      <c r="J137">
        <v>208.9</v>
      </c>
      <c r="K137">
        <v>26</v>
      </c>
    </row>
    <row r="138" spans="1:11" x14ac:dyDescent="0.25">
      <c r="A138" s="49"/>
    </row>
    <row r="139" spans="1:11" ht="15" x14ac:dyDescent="0.25">
      <c r="A139" s="271" t="s">
        <v>866</v>
      </c>
      <c r="B139">
        <v>0</v>
      </c>
      <c r="C139">
        <v>0</v>
      </c>
      <c r="D139">
        <v>30.8</v>
      </c>
      <c r="E139">
        <v>43</v>
      </c>
      <c r="F139">
        <v>2.5</v>
      </c>
      <c r="G139">
        <v>60</v>
      </c>
      <c r="H139">
        <v>0</v>
      </c>
      <c r="I139">
        <v>0</v>
      </c>
      <c r="J139">
        <v>9.5</v>
      </c>
      <c r="K139">
        <v>64</v>
      </c>
    </row>
    <row r="140" spans="1:11" x14ac:dyDescent="0.25">
      <c r="A140" s="49"/>
    </row>
    <row r="141" spans="1:11" ht="15" x14ac:dyDescent="0.25">
      <c r="A141" s="271" t="s">
        <v>950</v>
      </c>
      <c r="B141">
        <v>0</v>
      </c>
      <c r="C141">
        <v>0</v>
      </c>
      <c r="D141">
        <v>0</v>
      </c>
      <c r="E141">
        <v>0</v>
      </c>
      <c r="F141">
        <v>11</v>
      </c>
      <c r="G141">
        <v>50</v>
      </c>
      <c r="H141">
        <v>0</v>
      </c>
      <c r="I141">
        <v>0</v>
      </c>
      <c r="J141">
        <v>0</v>
      </c>
      <c r="K141">
        <v>0</v>
      </c>
    </row>
    <row r="142" spans="1:11" x14ac:dyDescent="0.25">
      <c r="A142" s="49"/>
    </row>
    <row r="143" spans="1:11" ht="15" x14ac:dyDescent="0.25">
      <c r="A143" s="271" t="s">
        <v>951</v>
      </c>
      <c r="B143">
        <v>0</v>
      </c>
      <c r="C143">
        <v>0</v>
      </c>
      <c r="D143">
        <v>0</v>
      </c>
      <c r="E143">
        <v>0</v>
      </c>
      <c r="F143">
        <v>10.4</v>
      </c>
      <c r="G143">
        <v>53</v>
      </c>
      <c r="H143">
        <v>9</v>
      </c>
      <c r="I143">
        <v>53</v>
      </c>
      <c r="J143">
        <v>0</v>
      </c>
      <c r="K143">
        <v>0</v>
      </c>
    </row>
    <row r="144" spans="1:11" x14ac:dyDescent="0.25">
      <c r="A144" s="49"/>
    </row>
    <row r="145" spans="1:11" ht="15" x14ac:dyDescent="0.25">
      <c r="A145" s="271" t="s">
        <v>911</v>
      </c>
      <c r="B145">
        <v>0</v>
      </c>
      <c r="C145">
        <v>0</v>
      </c>
      <c r="D145">
        <v>0</v>
      </c>
      <c r="E145">
        <v>0</v>
      </c>
      <c r="F145">
        <v>5.5</v>
      </c>
      <c r="G145">
        <v>56</v>
      </c>
      <c r="H145">
        <v>3</v>
      </c>
      <c r="I145">
        <v>59</v>
      </c>
      <c r="J145">
        <v>11</v>
      </c>
      <c r="K145">
        <v>60</v>
      </c>
    </row>
    <row r="146" spans="1:11" x14ac:dyDescent="0.25">
      <c r="A146" s="49"/>
    </row>
    <row r="147" spans="1:11" ht="15" x14ac:dyDescent="0.25">
      <c r="A147" s="271" t="s">
        <v>873</v>
      </c>
      <c r="B147">
        <v>0</v>
      </c>
      <c r="C147">
        <v>0</v>
      </c>
      <c r="D147">
        <v>0</v>
      </c>
      <c r="E147">
        <v>0</v>
      </c>
      <c r="F147">
        <v>4</v>
      </c>
      <c r="G147">
        <v>59</v>
      </c>
      <c r="H147">
        <v>3</v>
      </c>
      <c r="I147">
        <v>58</v>
      </c>
      <c r="J147">
        <v>0</v>
      </c>
      <c r="K147">
        <v>0</v>
      </c>
    </row>
    <row r="148" spans="1:11" x14ac:dyDescent="0.25">
      <c r="A148" s="49"/>
    </row>
    <row r="149" spans="1:11" ht="15" x14ac:dyDescent="0.25">
      <c r="A149" s="271" t="s">
        <v>952</v>
      </c>
      <c r="B149">
        <v>0</v>
      </c>
      <c r="C149">
        <v>0</v>
      </c>
      <c r="D149">
        <v>0</v>
      </c>
      <c r="E149">
        <v>0</v>
      </c>
      <c r="F149">
        <v>2</v>
      </c>
      <c r="G149">
        <v>61</v>
      </c>
      <c r="H149">
        <v>1.5</v>
      </c>
      <c r="I149">
        <v>60</v>
      </c>
      <c r="J149">
        <v>0</v>
      </c>
      <c r="K149">
        <v>0</v>
      </c>
    </row>
    <row r="150" spans="1:11" x14ac:dyDescent="0.25">
      <c r="A150" s="49"/>
    </row>
    <row r="151" spans="1:11" ht="15" x14ac:dyDescent="0.25">
      <c r="A151" s="271" t="s">
        <v>953</v>
      </c>
      <c r="B151">
        <v>0</v>
      </c>
      <c r="C151">
        <v>0</v>
      </c>
      <c r="D151">
        <v>0</v>
      </c>
      <c r="E151">
        <v>0</v>
      </c>
      <c r="F151">
        <v>2</v>
      </c>
      <c r="G151">
        <v>62</v>
      </c>
      <c r="H151">
        <v>0</v>
      </c>
      <c r="I151">
        <v>0</v>
      </c>
      <c r="J151">
        <v>0</v>
      </c>
      <c r="K151">
        <v>0</v>
      </c>
    </row>
    <row r="152" spans="1:11" x14ac:dyDescent="0.25">
      <c r="A152" s="49"/>
    </row>
    <row r="153" spans="1:11" ht="15" x14ac:dyDescent="0.25">
      <c r="A153" s="271" t="s">
        <v>954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29.3</v>
      </c>
      <c r="I153">
        <v>42</v>
      </c>
      <c r="J153">
        <v>10.9</v>
      </c>
      <c r="K153">
        <v>61</v>
      </c>
    </row>
    <row r="154" spans="1:11" x14ac:dyDescent="0.25">
      <c r="A154" s="49"/>
    </row>
    <row r="155" spans="1:11" ht="15" x14ac:dyDescent="0.25">
      <c r="A155" s="271" t="s">
        <v>955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13.5</v>
      </c>
      <c r="I155">
        <v>49</v>
      </c>
      <c r="J155">
        <v>33.9</v>
      </c>
      <c r="K155">
        <v>50</v>
      </c>
    </row>
    <row r="156" spans="1:11" x14ac:dyDescent="0.25">
      <c r="A156" s="49"/>
    </row>
    <row r="157" spans="1:11" ht="15" x14ac:dyDescent="0.25">
      <c r="A157" s="271" t="s">
        <v>956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6</v>
      </c>
      <c r="I157">
        <v>56</v>
      </c>
      <c r="J157">
        <v>3.3</v>
      </c>
      <c r="K157">
        <v>69</v>
      </c>
    </row>
    <row r="158" spans="1:11" x14ac:dyDescent="0.25">
      <c r="A158" s="49"/>
    </row>
    <row r="159" spans="1:11" ht="15" x14ac:dyDescent="0.25">
      <c r="A159" s="271" t="s">
        <v>998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328.4</v>
      </c>
      <c r="K159">
        <v>21</v>
      </c>
    </row>
    <row r="160" spans="1:11" x14ac:dyDescent="0.25">
      <c r="A160" s="49"/>
    </row>
    <row r="161" spans="1:11" ht="15" x14ac:dyDescent="0.25">
      <c r="A161" s="271" t="s">
        <v>999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59.8</v>
      </c>
      <c r="K161">
        <v>38</v>
      </c>
    </row>
    <row r="162" spans="1:11" x14ac:dyDescent="0.25">
      <c r="A162" s="49"/>
    </row>
    <row r="163" spans="1:11" ht="15" x14ac:dyDescent="0.25">
      <c r="A163" s="271" t="s">
        <v>1000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31.3</v>
      </c>
      <c r="K163">
        <v>52</v>
      </c>
    </row>
    <row r="164" spans="1:11" x14ac:dyDescent="0.25">
      <c r="A164" s="49"/>
    </row>
    <row r="165" spans="1:11" ht="15" x14ac:dyDescent="0.25">
      <c r="A165" s="271" t="s">
        <v>1001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10.7</v>
      </c>
      <c r="K165">
        <v>62</v>
      </c>
    </row>
    <row r="166" spans="1:11" x14ac:dyDescent="0.25">
      <c r="A166" s="49"/>
    </row>
    <row r="167" spans="1:11" ht="15" x14ac:dyDescent="0.25">
      <c r="A167" s="271" t="s">
        <v>1002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8</v>
      </c>
      <c r="K167">
        <v>65</v>
      </c>
    </row>
    <row r="168" spans="1:11" x14ac:dyDescent="0.25">
      <c r="A168" s="49"/>
    </row>
    <row r="169" spans="1:11" ht="15" x14ac:dyDescent="0.25">
      <c r="A169" s="271" t="s">
        <v>880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7.7</v>
      </c>
      <c r="K169">
        <v>66</v>
      </c>
    </row>
    <row r="170" spans="1:11" x14ac:dyDescent="0.25">
      <c r="A170" s="49"/>
    </row>
    <row r="171" spans="1:11" ht="15" x14ac:dyDescent="0.25">
      <c r="A171" s="271" t="s">
        <v>869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3</v>
      </c>
      <c r="K171">
        <v>70</v>
      </c>
    </row>
    <row r="172" spans="1:11" x14ac:dyDescent="0.25">
      <c r="A172" s="49"/>
    </row>
    <row r="173" spans="1:11" ht="15" x14ac:dyDescent="0.25">
      <c r="A173" s="271" t="s">
        <v>1003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0.8</v>
      </c>
      <c r="K173">
        <v>71</v>
      </c>
    </row>
    <row r="174" spans="1:11" x14ac:dyDescent="0.25">
      <c r="A174" s="49"/>
    </row>
    <row r="175" spans="1:11" ht="15" x14ac:dyDescent="0.25">
      <c r="A175" s="271" t="s">
        <v>66</v>
      </c>
      <c r="B175" t="s">
        <v>181</v>
      </c>
      <c r="C175" t="s">
        <v>997</v>
      </c>
      <c r="D175" t="s">
        <v>181</v>
      </c>
      <c r="E175" t="s">
        <v>491</v>
      </c>
      <c r="F175" t="s">
        <v>66</v>
      </c>
      <c r="G175" t="s">
        <v>997</v>
      </c>
      <c r="H175" t="s">
        <v>68</v>
      </c>
      <c r="I175" t="s">
        <v>711</v>
      </c>
      <c r="J175" t="s">
        <v>67</v>
      </c>
      <c r="K175" t="s">
        <v>665</v>
      </c>
    </row>
    <row r="176" spans="1:11" ht="15" x14ac:dyDescent="0.25">
      <c r="A176" s="271" t="s">
        <v>884</v>
      </c>
      <c r="B176">
        <v>26512.799999999999</v>
      </c>
      <c r="D176">
        <v>19473.099999999999</v>
      </c>
      <c r="F176">
        <v>22622.5</v>
      </c>
      <c r="H176">
        <v>30113</v>
      </c>
      <c r="J176">
        <v>26348.1</v>
      </c>
    </row>
  </sheetData>
  <pageMargins left="0.7" right="0.7" top="0.75" bottom="0.75" header="0.3" footer="0.3"/>
  <pageSetup orientation="portrait" r:id="rId1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8"/>
  <dimension ref="A1:K209"/>
  <sheetViews>
    <sheetView workbookViewId="0">
      <selection activeCell="C29" sqref="C29"/>
    </sheetView>
  </sheetViews>
  <sheetFormatPr defaultRowHeight="13.2" x14ac:dyDescent="0.25"/>
  <cols>
    <col min="8" max="8" width="15.109375" customWidth="1"/>
  </cols>
  <sheetData>
    <row r="1" spans="1:11" ht="15" x14ac:dyDescent="0.25">
      <c r="A1" s="271"/>
      <c r="B1" t="s">
        <v>670</v>
      </c>
      <c r="C1" t="s">
        <v>1004</v>
      </c>
      <c r="D1" t="s">
        <v>1005</v>
      </c>
      <c r="E1" t="s">
        <v>1006</v>
      </c>
      <c r="F1" t="s">
        <v>1007</v>
      </c>
      <c r="G1" t="s">
        <v>1008</v>
      </c>
      <c r="H1" t="s">
        <v>736</v>
      </c>
    </row>
    <row r="2" spans="1:11" ht="15" x14ac:dyDescent="0.25">
      <c r="A2" s="271"/>
      <c r="B2" t="s">
        <v>686</v>
      </c>
      <c r="C2" t="s">
        <v>693</v>
      </c>
      <c r="D2" t="s">
        <v>694</v>
      </c>
      <c r="E2" t="s">
        <v>689</v>
      </c>
      <c r="F2" t="s">
        <v>690</v>
      </c>
      <c r="G2" t="s">
        <v>691</v>
      </c>
      <c r="H2" s="38" t="s">
        <v>1009</v>
      </c>
      <c r="I2" s="143">
        <v>42491</v>
      </c>
    </row>
    <row r="3" spans="1:11" ht="15" x14ac:dyDescent="0.25">
      <c r="A3" s="271"/>
      <c r="C3" t="s">
        <v>702</v>
      </c>
      <c r="D3" t="s">
        <v>703</v>
      </c>
      <c r="E3" t="s">
        <v>698</v>
      </c>
      <c r="F3" t="s">
        <v>699</v>
      </c>
      <c r="G3" t="s">
        <v>700</v>
      </c>
      <c r="H3" t="s">
        <v>701</v>
      </c>
    </row>
    <row r="4" spans="1:11" ht="15" x14ac:dyDescent="0.25">
      <c r="A4" s="271"/>
      <c r="D4" t="s">
        <v>707</v>
      </c>
      <c r="E4" t="s">
        <v>708</v>
      </c>
      <c r="F4" t="s">
        <v>709</v>
      </c>
      <c r="G4" t="s">
        <v>710</v>
      </c>
    </row>
    <row r="5" spans="1:11" x14ac:dyDescent="0.25">
      <c r="A5" s="49"/>
    </row>
    <row r="6" spans="1:11" ht="15" x14ac:dyDescent="0.25">
      <c r="A6" s="271"/>
      <c r="B6" s="38" t="s">
        <v>722</v>
      </c>
      <c r="C6">
        <v>2016</v>
      </c>
      <c r="D6" t="s">
        <v>970</v>
      </c>
      <c r="E6">
        <v>2015</v>
      </c>
      <c r="F6" t="s">
        <v>971</v>
      </c>
      <c r="G6">
        <v>2014</v>
      </c>
      <c r="H6" t="s">
        <v>994</v>
      </c>
      <c r="I6">
        <v>2013</v>
      </c>
      <c r="J6" t="s">
        <v>936</v>
      </c>
      <c r="K6">
        <v>12</v>
      </c>
    </row>
    <row r="7" spans="1:11" ht="15" x14ac:dyDescent="0.25">
      <c r="A7" s="271" t="s">
        <v>736</v>
      </c>
      <c r="B7" t="s">
        <v>238</v>
      </c>
      <c r="C7" t="s">
        <v>737</v>
      </c>
      <c r="D7" t="s">
        <v>238</v>
      </c>
      <c r="E7" t="s">
        <v>737</v>
      </c>
      <c r="F7" t="s">
        <v>238</v>
      </c>
      <c r="G7" t="s">
        <v>737</v>
      </c>
      <c r="H7" t="s">
        <v>238</v>
      </c>
      <c r="I7" t="s">
        <v>737</v>
      </c>
      <c r="J7" t="s">
        <v>238</v>
      </c>
      <c r="K7" t="s">
        <v>737</v>
      </c>
    </row>
    <row r="8" spans="1:11" ht="15" x14ac:dyDescent="0.25">
      <c r="A8" s="271" t="s">
        <v>181</v>
      </c>
      <c r="B8" t="s">
        <v>67</v>
      </c>
      <c r="C8" t="s">
        <v>665</v>
      </c>
      <c r="D8" t="s">
        <v>68</v>
      </c>
      <c r="E8" t="s">
        <v>665</v>
      </c>
      <c r="F8" t="s">
        <v>68</v>
      </c>
      <c r="G8" t="s">
        <v>665</v>
      </c>
      <c r="H8" t="s">
        <v>68</v>
      </c>
      <c r="I8" t="s">
        <v>711</v>
      </c>
      <c r="J8" t="s">
        <v>68</v>
      </c>
      <c r="K8" t="s">
        <v>491</v>
      </c>
    </row>
    <row r="9" spans="1:11" ht="15" x14ac:dyDescent="0.25">
      <c r="A9" s="271" t="s">
        <v>816</v>
      </c>
      <c r="B9" s="16">
        <v>2434</v>
      </c>
      <c r="C9">
        <v>1</v>
      </c>
      <c r="D9">
        <v>3120.5</v>
      </c>
      <c r="E9">
        <v>1</v>
      </c>
      <c r="F9">
        <v>2674.3</v>
      </c>
      <c r="G9">
        <v>4</v>
      </c>
      <c r="H9">
        <v>3544</v>
      </c>
      <c r="I9">
        <v>1</v>
      </c>
      <c r="J9">
        <v>3512.1</v>
      </c>
      <c r="K9">
        <v>1</v>
      </c>
    </row>
    <row r="10" spans="1:11" x14ac:dyDescent="0.25">
      <c r="A10" s="49"/>
    </row>
    <row r="11" spans="1:11" ht="15" x14ac:dyDescent="0.25">
      <c r="A11" s="271" t="s">
        <v>812</v>
      </c>
      <c r="B11">
        <v>2318.1</v>
      </c>
      <c r="C11">
        <v>2</v>
      </c>
      <c r="D11">
        <v>2721.1</v>
      </c>
      <c r="E11">
        <v>2</v>
      </c>
      <c r="F11">
        <v>2940.3</v>
      </c>
      <c r="G11">
        <v>3</v>
      </c>
      <c r="H11">
        <v>2760.5</v>
      </c>
      <c r="I11">
        <v>3</v>
      </c>
      <c r="J11">
        <v>3495.9</v>
      </c>
      <c r="K11">
        <v>2</v>
      </c>
    </row>
    <row r="12" spans="1:11" x14ac:dyDescent="0.25">
      <c r="A12" s="49"/>
    </row>
    <row r="13" spans="1:11" ht="15" x14ac:dyDescent="0.25">
      <c r="A13" s="271" t="s">
        <v>814</v>
      </c>
      <c r="B13">
        <v>2118.4</v>
      </c>
      <c r="C13">
        <v>3</v>
      </c>
      <c r="D13">
        <v>2337.9</v>
      </c>
      <c r="E13">
        <v>3</v>
      </c>
      <c r="F13">
        <v>2013.1</v>
      </c>
      <c r="G13">
        <v>6</v>
      </c>
      <c r="H13">
        <v>1965.2</v>
      </c>
      <c r="I13">
        <v>4</v>
      </c>
      <c r="J13">
        <v>2038.6</v>
      </c>
      <c r="K13">
        <v>4</v>
      </c>
    </row>
    <row r="14" spans="1:11" x14ac:dyDescent="0.25">
      <c r="A14" s="49"/>
    </row>
    <row r="15" spans="1:11" ht="15" x14ac:dyDescent="0.25">
      <c r="A15" s="271" t="s">
        <v>830</v>
      </c>
      <c r="B15">
        <v>1401.2</v>
      </c>
      <c r="C15">
        <v>4</v>
      </c>
      <c r="D15">
        <v>1904</v>
      </c>
      <c r="E15">
        <v>4</v>
      </c>
      <c r="F15">
        <v>2629.4</v>
      </c>
      <c r="G15">
        <v>5</v>
      </c>
      <c r="H15">
        <v>3002.1</v>
      </c>
      <c r="I15">
        <v>2</v>
      </c>
      <c r="J15">
        <v>3248</v>
      </c>
      <c r="K15">
        <v>3</v>
      </c>
    </row>
    <row r="16" spans="1:11" x14ac:dyDescent="0.25">
      <c r="A16" s="49"/>
    </row>
    <row r="17" spans="1:11" ht="15" x14ac:dyDescent="0.25">
      <c r="A17" s="271" t="s">
        <v>817</v>
      </c>
      <c r="B17">
        <v>1073.7</v>
      </c>
      <c r="C17">
        <v>5</v>
      </c>
      <c r="D17">
        <v>1148.0999999999999</v>
      </c>
      <c r="E17">
        <v>6</v>
      </c>
      <c r="F17">
        <v>1287</v>
      </c>
      <c r="G17">
        <v>7</v>
      </c>
      <c r="H17">
        <v>1385</v>
      </c>
      <c r="I17">
        <v>6</v>
      </c>
      <c r="J17">
        <v>1983</v>
      </c>
      <c r="K17">
        <v>5</v>
      </c>
    </row>
    <row r="18" spans="1:11" x14ac:dyDescent="0.25">
      <c r="A18" s="49"/>
    </row>
    <row r="19" spans="1:11" ht="15" x14ac:dyDescent="0.25">
      <c r="A19" s="271" t="s">
        <v>819</v>
      </c>
      <c r="B19">
        <v>1033.7</v>
      </c>
      <c r="C19">
        <v>6</v>
      </c>
      <c r="D19">
        <v>1001.6</v>
      </c>
      <c r="E19">
        <v>7</v>
      </c>
      <c r="F19">
        <v>980</v>
      </c>
      <c r="G19">
        <v>9</v>
      </c>
      <c r="H19">
        <v>1038.0999999999999</v>
      </c>
      <c r="I19">
        <v>7</v>
      </c>
      <c r="J19">
        <v>887.9</v>
      </c>
      <c r="K19">
        <v>7</v>
      </c>
    </row>
    <row r="20" spans="1:11" x14ac:dyDescent="0.25">
      <c r="A20" s="49"/>
    </row>
    <row r="21" spans="1:11" ht="15" x14ac:dyDescent="0.25">
      <c r="A21" s="271" t="s">
        <v>828</v>
      </c>
      <c r="B21">
        <v>786.7</v>
      </c>
      <c r="C21">
        <v>7</v>
      </c>
      <c r="D21">
        <v>591.4</v>
      </c>
      <c r="E21">
        <v>11</v>
      </c>
      <c r="F21">
        <v>444.7</v>
      </c>
      <c r="G21">
        <v>17</v>
      </c>
      <c r="H21">
        <v>497.9</v>
      </c>
      <c r="I21">
        <v>17</v>
      </c>
      <c r="J21">
        <v>360</v>
      </c>
      <c r="K21">
        <v>19</v>
      </c>
    </row>
    <row r="22" spans="1:11" x14ac:dyDescent="0.25">
      <c r="A22" s="49"/>
    </row>
    <row r="23" spans="1:11" ht="15" x14ac:dyDescent="0.25">
      <c r="A23" s="271" t="s">
        <v>815</v>
      </c>
      <c r="B23">
        <v>763.5</v>
      </c>
      <c r="C23">
        <v>8</v>
      </c>
      <c r="D23">
        <v>332.2</v>
      </c>
      <c r="E23">
        <v>17</v>
      </c>
      <c r="F23">
        <v>4213.3999999999996</v>
      </c>
      <c r="G23">
        <v>1</v>
      </c>
      <c r="H23">
        <v>742.7</v>
      </c>
      <c r="I23">
        <v>8</v>
      </c>
      <c r="J23">
        <v>534.29999999999995</v>
      </c>
      <c r="K23">
        <v>14</v>
      </c>
    </row>
    <row r="24" spans="1:11" x14ac:dyDescent="0.25">
      <c r="A24" s="49"/>
    </row>
    <row r="25" spans="1:11" ht="15" x14ac:dyDescent="0.25">
      <c r="A25" s="271" t="s">
        <v>823</v>
      </c>
      <c r="B25">
        <v>652.6</v>
      </c>
      <c r="C25">
        <v>9</v>
      </c>
      <c r="D25">
        <v>602.29999999999995</v>
      </c>
      <c r="E25">
        <v>10</v>
      </c>
      <c r="F25">
        <v>783.2</v>
      </c>
      <c r="G25">
        <v>10</v>
      </c>
      <c r="H25">
        <v>600.29999999999995</v>
      </c>
      <c r="I25">
        <v>10</v>
      </c>
      <c r="J25">
        <v>446.2</v>
      </c>
      <c r="K25">
        <v>16</v>
      </c>
    </row>
    <row r="26" spans="1:11" x14ac:dyDescent="0.25">
      <c r="A26" s="49"/>
    </row>
    <row r="27" spans="1:11" ht="15" x14ac:dyDescent="0.25">
      <c r="A27" s="271" t="s">
        <v>821</v>
      </c>
      <c r="B27">
        <v>607.79999999999995</v>
      </c>
      <c r="C27">
        <v>10</v>
      </c>
      <c r="D27">
        <v>643</v>
      </c>
      <c r="E27">
        <v>9</v>
      </c>
      <c r="F27">
        <v>1075.8</v>
      </c>
      <c r="G27">
        <v>8</v>
      </c>
      <c r="H27">
        <v>533.70000000000005</v>
      </c>
      <c r="I27">
        <v>14</v>
      </c>
      <c r="J27">
        <v>830</v>
      </c>
      <c r="K27">
        <v>8</v>
      </c>
    </row>
    <row r="28" spans="1:11" x14ac:dyDescent="0.25">
      <c r="A28" s="49"/>
    </row>
    <row r="29" spans="1:11" ht="15" x14ac:dyDescent="0.25">
      <c r="A29" s="271" t="s">
        <v>833</v>
      </c>
      <c r="B29">
        <v>573.5</v>
      </c>
      <c r="C29">
        <v>11</v>
      </c>
      <c r="D29">
        <v>519.29999999999995</v>
      </c>
      <c r="E29">
        <v>12</v>
      </c>
      <c r="F29">
        <v>598</v>
      </c>
      <c r="G29">
        <v>13</v>
      </c>
      <c r="H29">
        <v>525</v>
      </c>
      <c r="I29">
        <v>16</v>
      </c>
      <c r="J29">
        <v>413.2</v>
      </c>
      <c r="K29">
        <v>18</v>
      </c>
    </row>
    <row r="30" spans="1:11" x14ac:dyDescent="0.25">
      <c r="A30" s="49"/>
    </row>
    <row r="31" spans="1:11" ht="15" x14ac:dyDescent="0.25">
      <c r="A31" s="271" t="s">
        <v>820</v>
      </c>
      <c r="B31">
        <v>564.4</v>
      </c>
      <c r="C31">
        <v>12</v>
      </c>
      <c r="D31">
        <v>677.6</v>
      </c>
      <c r="E31">
        <v>8</v>
      </c>
      <c r="F31">
        <v>613</v>
      </c>
      <c r="G31">
        <v>11</v>
      </c>
      <c r="H31">
        <v>564.20000000000005</v>
      </c>
      <c r="I31">
        <v>12</v>
      </c>
      <c r="J31">
        <v>507.5</v>
      </c>
      <c r="K31">
        <v>15</v>
      </c>
    </row>
    <row r="32" spans="1:11" x14ac:dyDescent="0.25">
      <c r="A32" s="49"/>
    </row>
    <row r="33" spans="1:11" ht="15" x14ac:dyDescent="0.25">
      <c r="A33" s="271" t="s">
        <v>836</v>
      </c>
      <c r="B33">
        <v>483</v>
      </c>
      <c r="C33">
        <v>13</v>
      </c>
      <c r="D33">
        <v>1533.5</v>
      </c>
      <c r="E33">
        <v>5</v>
      </c>
      <c r="F33">
        <v>4211.3999999999996</v>
      </c>
      <c r="G33">
        <v>2</v>
      </c>
      <c r="H33">
        <v>526.79999999999995</v>
      </c>
      <c r="I33">
        <v>15</v>
      </c>
      <c r="J33">
        <v>112.2</v>
      </c>
      <c r="K33">
        <v>33</v>
      </c>
    </row>
    <row r="34" spans="1:11" x14ac:dyDescent="0.25">
      <c r="A34" s="49"/>
    </row>
    <row r="35" spans="1:11" ht="15" x14ac:dyDescent="0.25">
      <c r="A35" s="271" t="s">
        <v>834</v>
      </c>
      <c r="B35">
        <v>446.8</v>
      </c>
      <c r="C35">
        <v>14</v>
      </c>
      <c r="D35">
        <v>298.2</v>
      </c>
      <c r="E35">
        <v>20</v>
      </c>
      <c r="F35">
        <v>353.4</v>
      </c>
      <c r="G35">
        <v>18</v>
      </c>
      <c r="H35">
        <v>422.7</v>
      </c>
      <c r="I35">
        <v>19</v>
      </c>
      <c r="J35">
        <v>417.5</v>
      </c>
      <c r="K35">
        <v>17</v>
      </c>
    </row>
    <row r="36" spans="1:11" x14ac:dyDescent="0.25">
      <c r="A36" s="49"/>
    </row>
    <row r="37" spans="1:11" ht="15" x14ac:dyDescent="0.25">
      <c r="A37" s="271" t="s">
        <v>829</v>
      </c>
      <c r="B37">
        <v>381.3</v>
      </c>
      <c r="C37">
        <v>15</v>
      </c>
      <c r="D37">
        <v>315.39999999999998</v>
      </c>
      <c r="E37">
        <v>19</v>
      </c>
      <c r="F37">
        <v>212.1</v>
      </c>
      <c r="G37">
        <v>21</v>
      </c>
      <c r="H37">
        <v>205.8</v>
      </c>
      <c r="I37">
        <v>27</v>
      </c>
      <c r="J37">
        <v>103.3</v>
      </c>
      <c r="K37">
        <v>35</v>
      </c>
    </row>
    <row r="38" spans="1:11" x14ac:dyDescent="0.25">
      <c r="A38" s="49"/>
    </row>
    <row r="39" spans="1:11" ht="15" x14ac:dyDescent="0.25">
      <c r="A39" s="271" t="s">
        <v>824</v>
      </c>
      <c r="B39">
        <v>340.4</v>
      </c>
      <c r="C39">
        <v>16</v>
      </c>
      <c r="D39">
        <v>440.2</v>
      </c>
      <c r="E39">
        <v>14</v>
      </c>
      <c r="F39">
        <v>487.9</v>
      </c>
      <c r="G39">
        <v>16</v>
      </c>
      <c r="H39">
        <v>481.1</v>
      </c>
      <c r="I39">
        <v>18</v>
      </c>
      <c r="J39">
        <v>535.20000000000005</v>
      </c>
      <c r="K39">
        <v>13</v>
      </c>
    </row>
    <row r="40" spans="1:11" x14ac:dyDescent="0.25">
      <c r="A40" s="49"/>
    </row>
    <row r="41" spans="1:11" ht="15" x14ac:dyDescent="0.25">
      <c r="A41" s="271" t="s">
        <v>832</v>
      </c>
      <c r="B41">
        <v>268.2</v>
      </c>
      <c r="C41">
        <v>17</v>
      </c>
      <c r="D41">
        <v>480.1</v>
      </c>
      <c r="E41">
        <v>13</v>
      </c>
      <c r="F41">
        <v>582.1</v>
      </c>
      <c r="G41">
        <v>14</v>
      </c>
      <c r="H41">
        <v>586.5</v>
      </c>
      <c r="I41">
        <v>11</v>
      </c>
      <c r="J41">
        <v>564.79999999999995</v>
      </c>
      <c r="K41">
        <v>12</v>
      </c>
    </row>
    <row r="42" spans="1:11" x14ac:dyDescent="0.25">
      <c r="A42" s="49"/>
    </row>
    <row r="43" spans="1:11" ht="15" x14ac:dyDescent="0.25">
      <c r="A43" s="271" t="s">
        <v>822</v>
      </c>
      <c r="B43">
        <v>261.60000000000002</v>
      </c>
      <c r="C43">
        <v>18</v>
      </c>
      <c r="D43">
        <v>282.2</v>
      </c>
      <c r="E43">
        <v>21</v>
      </c>
      <c r="F43">
        <v>101.5</v>
      </c>
      <c r="G43">
        <v>30</v>
      </c>
      <c r="H43">
        <v>125.4</v>
      </c>
      <c r="I43">
        <v>34</v>
      </c>
      <c r="J43">
        <v>108.6</v>
      </c>
      <c r="K43">
        <v>34</v>
      </c>
    </row>
    <row r="44" spans="1:11" x14ac:dyDescent="0.25">
      <c r="A44" s="49"/>
    </row>
    <row r="45" spans="1:11" ht="15" x14ac:dyDescent="0.25">
      <c r="A45" s="271" t="s">
        <v>827</v>
      </c>
      <c r="B45">
        <v>260.3</v>
      </c>
      <c r="C45">
        <v>19</v>
      </c>
      <c r="D45">
        <v>205.2</v>
      </c>
      <c r="E45">
        <v>25</v>
      </c>
      <c r="F45">
        <v>255.9</v>
      </c>
      <c r="G45">
        <v>20</v>
      </c>
      <c r="H45">
        <v>226</v>
      </c>
      <c r="I45">
        <v>25</v>
      </c>
      <c r="J45">
        <v>152</v>
      </c>
      <c r="K45">
        <v>28</v>
      </c>
    </row>
    <row r="46" spans="1:11" x14ac:dyDescent="0.25">
      <c r="A46" s="49"/>
    </row>
    <row r="47" spans="1:11" ht="15" x14ac:dyDescent="0.25">
      <c r="A47" s="271" t="s">
        <v>825</v>
      </c>
      <c r="B47">
        <v>245.9</v>
      </c>
      <c r="C47">
        <v>20</v>
      </c>
      <c r="D47">
        <v>231.7</v>
      </c>
      <c r="E47">
        <v>23</v>
      </c>
      <c r="F47">
        <v>578</v>
      </c>
      <c r="G47">
        <v>15</v>
      </c>
      <c r="H47">
        <v>539</v>
      </c>
      <c r="I47">
        <v>13</v>
      </c>
      <c r="J47">
        <v>340.8</v>
      </c>
      <c r="K47">
        <v>20</v>
      </c>
    </row>
    <row r="48" spans="1:11" x14ac:dyDescent="0.25">
      <c r="A48" s="49"/>
    </row>
    <row r="49" spans="1:11" ht="15" x14ac:dyDescent="0.25">
      <c r="A49" s="271" t="s">
        <v>831</v>
      </c>
      <c r="B49">
        <v>238.7</v>
      </c>
      <c r="C49">
        <v>21</v>
      </c>
      <c r="D49">
        <v>437.6</v>
      </c>
      <c r="E49">
        <v>15</v>
      </c>
      <c r="F49">
        <v>598.4</v>
      </c>
      <c r="G49">
        <v>12</v>
      </c>
      <c r="H49">
        <v>631.4</v>
      </c>
      <c r="I49">
        <v>9</v>
      </c>
      <c r="J49">
        <v>593.5</v>
      </c>
      <c r="K49">
        <v>10</v>
      </c>
    </row>
    <row r="50" spans="1:11" x14ac:dyDescent="0.25">
      <c r="A50" s="49"/>
    </row>
    <row r="51" spans="1:11" ht="15" x14ac:dyDescent="0.25">
      <c r="A51" s="271" t="s">
        <v>837</v>
      </c>
      <c r="B51">
        <v>188</v>
      </c>
      <c r="C51">
        <v>22</v>
      </c>
      <c r="D51">
        <v>156.80000000000001</v>
      </c>
      <c r="E51">
        <v>26</v>
      </c>
      <c r="F51">
        <v>149.1</v>
      </c>
      <c r="G51">
        <v>27</v>
      </c>
      <c r="H51">
        <v>154.80000000000001</v>
      </c>
      <c r="I51">
        <v>30</v>
      </c>
      <c r="J51">
        <v>151.69999999999999</v>
      </c>
      <c r="K51">
        <v>29</v>
      </c>
    </row>
    <row r="52" spans="1:11" x14ac:dyDescent="0.25">
      <c r="A52" s="49"/>
    </row>
    <row r="53" spans="1:11" ht="15" x14ac:dyDescent="0.25">
      <c r="A53" s="271" t="s">
        <v>843</v>
      </c>
      <c r="B53">
        <v>173.4</v>
      </c>
      <c r="C53">
        <v>23</v>
      </c>
      <c r="D53">
        <v>150.5</v>
      </c>
      <c r="E53">
        <v>27</v>
      </c>
      <c r="F53">
        <v>153.6</v>
      </c>
      <c r="G53">
        <v>25</v>
      </c>
      <c r="H53">
        <v>129.30000000000001</v>
      </c>
      <c r="I53">
        <v>33</v>
      </c>
      <c r="J53">
        <v>148.69999999999999</v>
      </c>
      <c r="K53">
        <v>30</v>
      </c>
    </row>
    <row r="54" spans="1:11" x14ac:dyDescent="0.25">
      <c r="A54" s="49"/>
    </row>
    <row r="55" spans="1:11" ht="15" x14ac:dyDescent="0.25">
      <c r="A55" s="271" t="s">
        <v>838</v>
      </c>
      <c r="B55">
        <v>164.5</v>
      </c>
      <c r="C55">
        <v>24</v>
      </c>
      <c r="D55">
        <v>323.2</v>
      </c>
      <c r="E55">
        <v>18</v>
      </c>
      <c r="F55">
        <v>200.8</v>
      </c>
      <c r="G55">
        <v>22</v>
      </c>
      <c r="H55">
        <v>93</v>
      </c>
      <c r="I55">
        <v>35</v>
      </c>
      <c r="J55">
        <v>271.8</v>
      </c>
      <c r="K55">
        <v>21</v>
      </c>
    </row>
    <row r="56" spans="1:11" x14ac:dyDescent="0.25">
      <c r="A56" s="49"/>
    </row>
    <row r="57" spans="1:11" ht="15" x14ac:dyDescent="0.25">
      <c r="A57" s="271" t="s">
        <v>841</v>
      </c>
      <c r="B57">
        <v>164.3</v>
      </c>
      <c r="C57">
        <v>25</v>
      </c>
      <c r="D57">
        <v>57.1</v>
      </c>
      <c r="E57">
        <v>36</v>
      </c>
      <c r="F57">
        <v>42.6</v>
      </c>
      <c r="G57">
        <v>40</v>
      </c>
      <c r="H57">
        <v>26.6</v>
      </c>
      <c r="I57">
        <v>54</v>
      </c>
      <c r="J57">
        <v>52.2</v>
      </c>
      <c r="K57">
        <v>45</v>
      </c>
    </row>
    <row r="58" spans="1:11" x14ac:dyDescent="0.25">
      <c r="A58" s="49"/>
    </row>
    <row r="59" spans="1:11" ht="15" x14ac:dyDescent="0.25">
      <c r="A59" s="271" t="s">
        <v>845</v>
      </c>
      <c r="B59">
        <v>164.2</v>
      </c>
      <c r="C59">
        <v>26</v>
      </c>
      <c r="D59">
        <v>242</v>
      </c>
      <c r="E59">
        <v>22</v>
      </c>
      <c r="F59">
        <v>152.4</v>
      </c>
      <c r="G59">
        <v>26</v>
      </c>
      <c r="H59">
        <v>204.2</v>
      </c>
      <c r="I59">
        <v>28</v>
      </c>
      <c r="J59">
        <v>241.3</v>
      </c>
      <c r="K59">
        <v>25</v>
      </c>
    </row>
    <row r="60" spans="1:11" x14ac:dyDescent="0.25">
      <c r="A60" s="49"/>
    </row>
    <row r="61" spans="1:11" ht="15" x14ac:dyDescent="0.25">
      <c r="A61" s="271" t="s">
        <v>840</v>
      </c>
      <c r="B61">
        <v>150.1</v>
      </c>
      <c r="C61">
        <v>27</v>
      </c>
      <c r="D61">
        <v>128.80000000000001</v>
      </c>
      <c r="E61">
        <v>30</v>
      </c>
      <c r="F61">
        <v>121</v>
      </c>
      <c r="G61">
        <v>29</v>
      </c>
      <c r="H61">
        <v>133.69999999999999</v>
      </c>
      <c r="I61">
        <v>32</v>
      </c>
      <c r="J61">
        <v>157.5</v>
      </c>
      <c r="K61">
        <v>27</v>
      </c>
    </row>
    <row r="62" spans="1:11" x14ac:dyDescent="0.25">
      <c r="A62" s="49"/>
    </row>
    <row r="63" spans="1:11" ht="15" x14ac:dyDescent="0.25">
      <c r="A63" s="271" t="s">
        <v>883</v>
      </c>
      <c r="B63">
        <v>133.30000000000001</v>
      </c>
      <c r="C63">
        <v>28</v>
      </c>
      <c r="D63">
        <v>79.099999999999994</v>
      </c>
      <c r="E63">
        <v>32</v>
      </c>
      <c r="F63">
        <v>166.7</v>
      </c>
      <c r="G63">
        <v>24</v>
      </c>
      <c r="H63">
        <v>241.9</v>
      </c>
      <c r="I63">
        <v>23</v>
      </c>
      <c r="J63">
        <v>266.89999999999998</v>
      </c>
      <c r="K63">
        <v>22</v>
      </c>
    </row>
    <row r="64" spans="1:11" x14ac:dyDescent="0.25">
      <c r="A64" s="49"/>
    </row>
    <row r="65" spans="1:11" ht="15" x14ac:dyDescent="0.25">
      <c r="A65" s="271" t="s">
        <v>849</v>
      </c>
      <c r="B65">
        <v>119.8</v>
      </c>
      <c r="C65">
        <v>29</v>
      </c>
      <c r="D65">
        <v>132.6</v>
      </c>
      <c r="E65">
        <v>28</v>
      </c>
      <c r="F65">
        <v>130.4</v>
      </c>
      <c r="G65">
        <v>28</v>
      </c>
      <c r="H65">
        <v>137</v>
      </c>
      <c r="I65">
        <v>31</v>
      </c>
      <c r="J65">
        <v>117.2</v>
      </c>
      <c r="K65">
        <v>32</v>
      </c>
    </row>
    <row r="66" spans="1:11" x14ac:dyDescent="0.25">
      <c r="A66" s="49"/>
    </row>
    <row r="67" spans="1:11" ht="15" x14ac:dyDescent="0.25">
      <c r="A67" s="271" t="s">
        <v>826</v>
      </c>
      <c r="B67">
        <v>89.9</v>
      </c>
      <c r="C67">
        <v>30</v>
      </c>
      <c r="D67">
        <v>210.3</v>
      </c>
      <c r="E67">
        <v>24</v>
      </c>
      <c r="F67">
        <v>90.5</v>
      </c>
      <c r="G67">
        <v>31</v>
      </c>
      <c r="H67">
        <v>364.2</v>
      </c>
      <c r="I67">
        <v>20</v>
      </c>
      <c r="J67">
        <v>178</v>
      </c>
      <c r="K67">
        <v>26</v>
      </c>
    </row>
    <row r="68" spans="1:11" x14ac:dyDescent="0.25">
      <c r="A68" s="49"/>
    </row>
    <row r="69" spans="1:11" ht="15" x14ac:dyDescent="0.25">
      <c r="A69" s="271" t="s">
        <v>839</v>
      </c>
      <c r="B69">
        <v>84.3</v>
      </c>
      <c r="C69">
        <v>31</v>
      </c>
      <c r="D69">
        <v>75.599999999999994</v>
      </c>
      <c r="E69">
        <v>33</v>
      </c>
      <c r="F69">
        <v>86.8</v>
      </c>
      <c r="G69">
        <v>32</v>
      </c>
      <c r="H69">
        <v>182</v>
      </c>
      <c r="I69">
        <v>29</v>
      </c>
      <c r="J69">
        <v>84.3</v>
      </c>
      <c r="K69">
        <v>36</v>
      </c>
    </row>
    <row r="70" spans="1:11" x14ac:dyDescent="0.25">
      <c r="A70" s="49"/>
    </row>
    <row r="71" spans="1:11" ht="15" x14ac:dyDescent="0.25">
      <c r="A71" s="271" t="s">
        <v>857</v>
      </c>
      <c r="B71">
        <v>78.5</v>
      </c>
      <c r="C71">
        <v>32</v>
      </c>
      <c r="D71">
        <v>67.599999999999994</v>
      </c>
      <c r="E71">
        <v>35</v>
      </c>
      <c r="F71">
        <v>85.9</v>
      </c>
      <c r="G71">
        <v>33</v>
      </c>
      <c r="H71">
        <v>52.1</v>
      </c>
      <c r="I71">
        <v>43</v>
      </c>
      <c r="J71">
        <v>70.599999999999994</v>
      </c>
      <c r="K71">
        <v>41</v>
      </c>
    </row>
    <row r="72" spans="1:11" x14ac:dyDescent="0.25">
      <c r="A72" s="49"/>
    </row>
    <row r="73" spans="1:11" ht="15" x14ac:dyDescent="0.25">
      <c r="A73" s="271" t="s">
        <v>855</v>
      </c>
      <c r="B73">
        <v>68.7</v>
      </c>
      <c r="C73">
        <v>33</v>
      </c>
      <c r="D73">
        <v>132.19999999999999</v>
      </c>
      <c r="E73">
        <v>29</v>
      </c>
      <c r="F73">
        <v>192.1</v>
      </c>
      <c r="G73">
        <v>23</v>
      </c>
      <c r="H73">
        <v>66</v>
      </c>
      <c r="I73">
        <v>37</v>
      </c>
      <c r="J73">
        <v>118.3</v>
      </c>
      <c r="K73">
        <v>31</v>
      </c>
    </row>
    <row r="74" spans="1:11" x14ac:dyDescent="0.25">
      <c r="A74" s="49"/>
    </row>
    <row r="75" spans="1:11" ht="15" x14ac:dyDescent="0.25">
      <c r="A75" s="271" t="s">
        <v>852</v>
      </c>
      <c r="B75">
        <v>63.4</v>
      </c>
      <c r="C75">
        <v>34</v>
      </c>
      <c r="D75">
        <v>44.4</v>
      </c>
      <c r="E75">
        <v>39</v>
      </c>
      <c r="F75">
        <v>54.6</v>
      </c>
      <c r="G75">
        <v>36</v>
      </c>
      <c r="H75">
        <v>45.9</v>
      </c>
      <c r="I75">
        <v>47</v>
      </c>
      <c r="J75">
        <v>250.7</v>
      </c>
      <c r="K75">
        <v>24</v>
      </c>
    </row>
    <row r="76" spans="1:11" x14ac:dyDescent="0.25">
      <c r="A76" s="49"/>
    </row>
    <row r="77" spans="1:11" ht="15" x14ac:dyDescent="0.25">
      <c r="A77" s="271" t="s">
        <v>844</v>
      </c>
      <c r="B77">
        <v>54.9</v>
      </c>
      <c r="C77">
        <v>35</v>
      </c>
      <c r="D77">
        <v>30.5</v>
      </c>
      <c r="E77">
        <v>43</v>
      </c>
      <c r="F77">
        <v>61.4</v>
      </c>
      <c r="G77">
        <v>35</v>
      </c>
      <c r="H77">
        <v>58.4</v>
      </c>
      <c r="I77">
        <v>41</v>
      </c>
      <c r="J77">
        <v>72.3</v>
      </c>
      <c r="K77">
        <v>38</v>
      </c>
    </row>
    <row r="78" spans="1:11" x14ac:dyDescent="0.25">
      <c r="A78" s="49"/>
    </row>
    <row r="79" spans="1:11" ht="15" x14ac:dyDescent="0.25">
      <c r="A79" s="271" t="s">
        <v>865</v>
      </c>
      <c r="B79">
        <v>50</v>
      </c>
      <c r="C79">
        <v>36</v>
      </c>
      <c r="D79">
        <v>52.5</v>
      </c>
      <c r="E79">
        <v>38</v>
      </c>
      <c r="F79">
        <v>52.5</v>
      </c>
      <c r="G79">
        <v>37</v>
      </c>
      <c r="H79">
        <v>208.9</v>
      </c>
      <c r="I79">
        <v>26</v>
      </c>
      <c r="J79">
        <v>571.79999999999995</v>
      </c>
      <c r="K79">
        <v>11</v>
      </c>
    </row>
    <row r="80" spans="1:11" x14ac:dyDescent="0.25">
      <c r="A80" s="49"/>
    </row>
    <row r="81" spans="1:11" ht="15" x14ac:dyDescent="0.25">
      <c r="A81" s="271" t="s">
        <v>846</v>
      </c>
      <c r="B81">
        <v>47.9</v>
      </c>
      <c r="C81">
        <v>37</v>
      </c>
      <c r="D81">
        <v>33</v>
      </c>
      <c r="E81">
        <v>42</v>
      </c>
      <c r="F81">
        <v>19.899999999999999</v>
      </c>
      <c r="G81">
        <v>46</v>
      </c>
      <c r="H81">
        <v>266.60000000000002</v>
      </c>
      <c r="I81">
        <v>22</v>
      </c>
      <c r="J81">
        <v>639.20000000000005</v>
      </c>
      <c r="K81">
        <v>9</v>
      </c>
    </row>
    <row r="82" spans="1:11" x14ac:dyDescent="0.25">
      <c r="A82" s="49"/>
    </row>
    <row r="83" spans="1:11" ht="15" x14ac:dyDescent="0.25">
      <c r="A83" s="271" t="s">
        <v>850</v>
      </c>
      <c r="B83">
        <v>46.6</v>
      </c>
      <c r="C83">
        <v>38</v>
      </c>
      <c r="D83">
        <v>43.2</v>
      </c>
      <c r="E83">
        <v>40</v>
      </c>
      <c r="F83">
        <v>43.2</v>
      </c>
      <c r="G83">
        <v>38</v>
      </c>
      <c r="H83">
        <v>33.200000000000003</v>
      </c>
      <c r="I83">
        <v>51</v>
      </c>
      <c r="J83">
        <v>42.5</v>
      </c>
      <c r="K83">
        <v>49</v>
      </c>
    </row>
    <row r="84" spans="1:11" x14ac:dyDescent="0.25">
      <c r="A84" s="49"/>
    </row>
    <row r="85" spans="1:11" ht="15" x14ac:dyDescent="0.25">
      <c r="A85" s="271" t="s">
        <v>842</v>
      </c>
      <c r="B85">
        <v>41.8</v>
      </c>
      <c r="C85">
        <v>39</v>
      </c>
      <c r="D85">
        <v>386.9</v>
      </c>
      <c r="E85">
        <v>16</v>
      </c>
      <c r="F85">
        <v>321.39999999999998</v>
      </c>
      <c r="G85">
        <v>19</v>
      </c>
      <c r="H85">
        <v>1678</v>
      </c>
      <c r="I85">
        <v>5</v>
      </c>
      <c r="J85">
        <v>949.8</v>
      </c>
      <c r="K85">
        <v>6</v>
      </c>
    </row>
    <row r="86" spans="1:11" x14ac:dyDescent="0.25">
      <c r="A86" s="49"/>
    </row>
    <row r="87" spans="1:11" ht="15" x14ac:dyDescent="0.25">
      <c r="A87" s="271" t="s">
        <v>848</v>
      </c>
      <c r="B87">
        <v>41.5</v>
      </c>
      <c r="C87">
        <v>40</v>
      </c>
      <c r="D87">
        <v>92.8</v>
      </c>
      <c r="E87">
        <v>31</v>
      </c>
      <c r="F87">
        <v>43</v>
      </c>
      <c r="G87">
        <v>39</v>
      </c>
      <c r="H87">
        <v>47.9</v>
      </c>
      <c r="I87">
        <v>44</v>
      </c>
      <c r="J87">
        <v>46.1</v>
      </c>
      <c r="K87">
        <v>46</v>
      </c>
    </row>
    <row r="88" spans="1:11" x14ac:dyDescent="0.25">
      <c r="A88" s="49"/>
    </row>
    <row r="89" spans="1:11" ht="15" x14ac:dyDescent="0.25">
      <c r="A89" s="271" t="s">
        <v>867</v>
      </c>
      <c r="B89">
        <v>39.4</v>
      </c>
      <c r="C89">
        <v>41</v>
      </c>
      <c r="D89">
        <v>52.7</v>
      </c>
      <c r="E89">
        <v>37</v>
      </c>
      <c r="F89">
        <v>62.6</v>
      </c>
      <c r="G89">
        <v>34</v>
      </c>
      <c r="H89">
        <v>53.7</v>
      </c>
      <c r="I89">
        <v>42</v>
      </c>
      <c r="J89">
        <v>72.2</v>
      </c>
      <c r="K89">
        <v>39</v>
      </c>
    </row>
    <row r="90" spans="1:11" x14ac:dyDescent="0.25">
      <c r="A90" s="49"/>
    </row>
    <row r="91" spans="1:11" ht="15" x14ac:dyDescent="0.25">
      <c r="A91" s="271" t="s">
        <v>876</v>
      </c>
      <c r="B91">
        <v>36</v>
      </c>
      <c r="C91">
        <v>42</v>
      </c>
      <c r="D91">
        <v>10.6</v>
      </c>
      <c r="E91">
        <v>51</v>
      </c>
      <c r="F91">
        <v>16.5</v>
      </c>
      <c r="G91">
        <v>47</v>
      </c>
      <c r="H91">
        <v>9.6</v>
      </c>
      <c r="I91">
        <v>63</v>
      </c>
      <c r="J91">
        <v>19.600000000000001</v>
      </c>
      <c r="K91">
        <v>56</v>
      </c>
    </row>
    <row r="92" spans="1:11" x14ac:dyDescent="0.25">
      <c r="A92" s="49"/>
    </row>
    <row r="93" spans="1:11" ht="15" x14ac:dyDescent="0.25">
      <c r="A93" s="271" t="s">
        <v>866</v>
      </c>
      <c r="B93">
        <v>30.8</v>
      </c>
      <c r="C93">
        <v>43</v>
      </c>
      <c r="D93">
        <v>2.5</v>
      </c>
      <c r="E93">
        <v>60</v>
      </c>
      <c r="F93">
        <v>0</v>
      </c>
      <c r="G93">
        <v>0</v>
      </c>
      <c r="H93">
        <v>9.5</v>
      </c>
      <c r="I93">
        <v>64</v>
      </c>
      <c r="J93">
        <v>32.799999999999997</v>
      </c>
      <c r="K93">
        <v>51</v>
      </c>
    </row>
    <row r="94" spans="1:11" x14ac:dyDescent="0.25">
      <c r="A94" s="49"/>
    </row>
    <row r="95" spans="1:11" ht="15" x14ac:dyDescent="0.25">
      <c r="A95" s="271" t="s">
        <v>862</v>
      </c>
      <c r="B95">
        <v>27.9</v>
      </c>
      <c r="C95">
        <v>44</v>
      </c>
      <c r="D95">
        <v>29</v>
      </c>
      <c r="E95">
        <v>45</v>
      </c>
      <c r="F95">
        <v>23.7</v>
      </c>
      <c r="G95">
        <v>43</v>
      </c>
      <c r="H95">
        <v>22</v>
      </c>
      <c r="I95">
        <v>55</v>
      </c>
      <c r="J95">
        <v>29.7</v>
      </c>
      <c r="K95">
        <v>52</v>
      </c>
    </row>
    <row r="96" spans="1:11" x14ac:dyDescent="0.25">
      <c r="A96" s="49"/>
    </row>
    <row r="97" spans="1:11" ht="15" x14ac:dyDescent="0.25">
      <c r="A97" s="271" t="s">
        <v>854</v>
      </c>
      <c r="B97">
        <v>20.399999999999999</v>
      </c>
      <c r="C97">
        <v>45</v>
      </c>
      <c r="D97">
        <v>15.1</v>
      </c>
      <c r="E97">
        <v>47</v>
      </c>
      <c r="F97">
        <v>12.4</v>
      </c>
      <c r="G97">
        <v>50</v>
      </c>
      <c r="H97">
        <v>11.7</v>
      </c>
      <c r="I97">
        <v>59</v>
      </c>
      <c r="J97">
        <v>17.7</v>
      </c>
      <c r="K97">
        <v>58</v>
      </c>
    </row>
    <row r="98" spans="1:11" x14ac:dyDescent="0.25">
      <c r="A98" s="49"/>
    </row>
    <row r="99" spans="1:11" ht="15" x14ac:dyDescent="0.25">
      <c r="A99" s="271" t="s">
        <v>851</v>
      </c>
      <c r="B99">
        <v>20.100000000000001</v>
      </c>
      <c r="C99">
        <v>46</v>
      </c>
      <c r="D99">
        <v>9.6999999999999993</v>
      </c>
      <c r="E99">
        <v>54</v>
      </c>
      <c r="F99">
        <v>0</v>
      </c>
      <c r="G99">
        <v>0</v>
      </c>
      <c r="H99">
        <v>87.9</v>
      </c>
      <c r="I99">
        <v>36</v>
      </c>
      <c r="J99">
        <v>0</v>
      </c>
      <c r="K99">
        <v>0</v>
      </c>
    </row>
    <row r="100" spans="1:11" x14ac:dyDescent="0.25">
      <c r="A100" s="49"/>
    </row>
    <row r="101" spans="1:11" ht="15" x14ac:dyDescent="0.25">
      <c r="A101" s="271" t="s">
        <v>856</v>
      </c>
      <c r="B101">
        <v>17.899999999999999</v>
      </c>
      <c r="C101">
        <v>47</v>
      </c>
      <c r="D101">
        <v>15</v>
      </c>
      <c r="E101">
        <v>48</v>
      </c>
      <c r="F101">
        <v>13.7</v>
      </c>
      <c r="G101">
        <v>48</v>
      </c>
      <c r="H101">
        <v>21</v>
      </c>
      <c r="I101">
        <v>56</v>
      </c>
      <c r="J101">
        <v>17.2</v>
      </c>
      <c r="K101">
        <v>59</v>
      </c>
    </row>
    <row r="102" spans="1:11" x14ac:dyDescent="0.25">
      <c r="A102" s="49"/>
    </row>
    <row r="103" spans="1:11" ht="15" x14ac:dyDescent="0.25">
      <c r="A103" s="271" t="s">
        <v>847</v>
      </c>
      <c r="B103">
        <v>16.3</v>
      </c>
      <c r="C103">
        <v>48</v>
      </c>
      <c r="D103">
        <v>11.1</v>
      </c>
      <c r="E103">
        <v>49</v>
      </c>
      <c r="F103">
        <v>12.2</v>
      </c>
      <c r="G103">
        <v>51</v>
      </c>
      <c r="H103">
        <v>19.3</v>
      </c>
      <c r="I103">
        <v>57</v>
      </c>
      <c r="J103">
        <v>11.5</v>
      </c>
      <c r="K103">
        <v>60</v>
      </c>
    </row>
    <row r="104" spans="1:11" x14ac:dyDescent="0.25">
      <c r="A104" s="49"/>
    </row>
    <row r="105" spans="1:11" ht="15" x14ac:dyDescent="0.25">
      <c r="A105" s="271" t="s">
        <v>853</v>
      </c>
      <c r="B105">
        <v>10.4</v>
      </c>
      <c r="C105">
        <v>49</v>
      </c>
      <c r="D105">
        <v>10.5</v>
      </c>
      <c r="E105">
        <v>52</v>
      </c>
      <c r="F105">
        <v>0</v>
      </c>
      <c r="G105">
        <v>0</v>
      </c>
      <c r="H105">
        <v>46.6</v>
      </c>
      <c r="I105">
        <v>46</v>
      </c>
      <c r="J105">
        <v>70.7</v>
      </c>
      <c r="K105">
        <v>40</v>
      </c>
    </row>
    <row r="106" spans="1:11" x14ac:dyDescent="0.25">
      <c r="A106" s="49"/>
    </row>
    <row r="107" spans="1:11" ht="15" x14ac:dyDescent="0.25">
      <c r="A107" s="271" t="s">
        <v>868</v>
      </c>
      <c r="B107">
        <v>10.199999999999999</v>
      </c>
      <c r="C107">
        <v>50</v>
      </c>
      <c r="D107">
        <v>0</v>
      </c>
      <c r="E107">
        <v>0</v>
      </c>
      <c r="F107">
        <v>0</v>
      </c>
      <c r="G107">
        <v>0</v>
      </c>
      <c r="H107">
        <v>59</v>
      </c>
      <c r="I107">
        <v>39</v>
      </c>
      <c r="J107">
        <v>22.4</v>
      </c>
      <c r="K107">
        <v>54</v>
      </c>
    </row>
    <row r="108" spans="1:11" x14ac:dyDescent="0.25">
      <c r="A108" s="49"/>
    </row>
    <row r="109" spans="1:11" ht="15" x14ac:dyDescent="0.25">
      <c r="A109" s="271" t="s">
        <v>858</v>
      </c>
      <c r="B109">
        <v>9.9</v>
      </c>
      <c r="C109">
        <v>51</v>
      </c>
      <c r="D109">
        <v>0</v>
      </c>
      <c r="E109">
        <v>0</v>
      </c>
      <c r="F109">
        <v>23</v>
      </c>
      <c r="G109">
        <v>44</v>
      </c>
      <c r="H109">
        <v>35.6</v>
      </c>
      <c r="I109">
        <v>49</v>
      </c>
      <c r="J109">
        <v>52.7</v>
      </c>
      <c r="K109">
        <v>43</v>
      </c>
    </row>
    <row r="110" spans="1:11" x14ac:dyDescent="0.25">
      <c r="A110" s="49"/>
    </row>
    <row r="111" spans="1:11" ht="15" x14ac:dyDescent="0.25">
      <c r="A111" s="271" t="s">
        <v>875</v>
      </c>
      <c r="B111">
        <v>9</v>
      </c>
      <c r="C111">
        <v>52</v>
      </c>
      <c r="D111">
        <v>15.3</v>
      </c>
      <c r="E111">
        <v>46</v>
      </c>
      <c r="F111">
        <v>6.8</v>
      </c>
      <c r="G111">
        <v>54</v>
      </c>
      <c r="H111">
        <v>45.3</v>
      </c>
      <c r="I111">
        <v>48</v>
      </c>
      <c r="J111">
        <v>36.299999999999997</v>
      </c>
      <c r="K111">
        <v>50</v>
      </c>
    </row>
    <row r="112" spans="1:11" x14ac:dyDescent="0.25">
      <c r="A112" s="49"/>
    </row>
    <row r="113" spans="1:11" ht="15" x14ac:dyDescent="0.25">
      <c r="A113" s="271" t="s">
        <v>860</v>
      </c>
      <c r="B113">
        <v>8.3000000000000007</v>
      </c>
      <c r="C113">
        <v>53</v>
      </c>
      <c r="D113">
        <v>30.1</v>
      </c>
      <c r="E113">
        <v>44</v>
      </c>
      <c r="F113">
        <v>20.3</v>
      </c>
      <c r="G113">
        <v>45</v>
      </c>
      <c r="H113">
        <v>6.8</v>
      </c>
      <c r="I113">
        <v>67</v>
      </c>
      <c r="J113">
        <v>0</v>
      </c>
      <c r="K113">
        <v>0</v>
      </c>
    </row>
    <row r="114" spans="1:11" x14ac:dyDescent="0.25">
      <c r="A114" s="49"/>
    </row>
    <row r="115" spans="1:11" ht="15" x14ac:dyDescent="0.25">
      <c r="A115" s="271" t="s">
        <v>861</v>
      </c>
      <c r="B115">
        <v>4.9000000000000004</v>
      </c>
      <c r="C115">
        <v>54</v>
      </c>
      <c r="D115">
        <v>5.2</v>
      </c>
      <c r="E115">
        <v>57</v>
      </c>
      <c r="F115">
        <v>4.7</v>
      </c>
      <c r="G115">
        <v>57</v>
      </c>
      <c r="H115">
        <v>6.6</v>
      </c>
      <c r="I115">
        <v>68</v>
      </c>
      <c r="J115">
        <v>5.6</v>
      </c>
      <c r="K115">
        <v>63</v>
      </c>
    </row>
    <row r="116" spans="1:11" x14ac:dyDescent="0.25">
      <c r="A116" s="49"/>
    </row>
    <row r="117" spans="1:11" ht="15" x14ac:dyDescent="0.25">
      <c r="A117" s="271" t="s">
        <v>878</v>
      </c>
      <c r="B117">
        <v>0</v>
      </c>
      <c r="C117">
        <v>0</v>
      </c>
      <c r="D117">
        <v>68.3</v>
      </c>
      <c r="E117">
        <v>34</v>
      </c>
      <c r="F117">
        <v>0</v>
      </c>
      <c r="G117">
        <v>0</v>
      </c>
      <c r="H117">
        <v>228</v>
      </c>
      <c r="I117">
        <v>24</v>
      </c>
      <c r="J117">
        <v>56.8</v>
      </c>
      <c r="K117">
        <v>42</v>
      </c>
    </row>
    <row r="118" spans="1:11" x14ac:dyDescent="0.25">
      <c r="A118" s="49"/>
    </row>
    <row r="119" spans="1:11" ht="15" x14ac:dyDescent="0.25">
      <c r="A119" s="271" t="s">
        <v>871</v>
      </c>
      <c r="B119">
        <v>0</v>
      </c>
      <c r="C119">
        <v>0</v>
      </c>
      <c r="D119">
        <v>36.6</v>
      </c>
      <c r="E119">
        <v>41</v>
      </c>
      <c r="F119">
        <v>33.6</v>
      </c>
      <c r="G119">
        <v>41</v>
      </c>
      <c r="H119">
        <v>16.100000000000001</v>
      </c>
      <c r="I119">
        <v>58</v>
      </c>
      <c r="J119">
        <v>0</v>
      </c>
      <c r="K119">
        <v>0</v>
      </c>
    </row>
    <row r="120" spans="1:11" x14ac:dyDescent="0.25">
      <c r="A120" s="49"/>
    </row>
    <row r="121" spans="1:11" ht="15" x14ac:dyDescent="0.25">
      <c r="A121" s="271" t="s">
        <v>950</v>
      </c>
      <c r="B121">
        <v>0</v>
      </c>
      <c r="C121">
        <v>0</v>
      </c>
      <c r="D121">
        <v>11</v>
      </c>
      <c r="E121">
        <v>50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</row>
    <row r="122" spans="1:11" x14ac:dyDescent="0.25">
      <c r="A122" s="49"/>
    </row>
    <row r="123" spans="1:11" ht="15" x14ac:dyDescent="0.25">
      <c r="A123" s="271" t="s">
        <v>951</v>
      </c>
      <c r="B123">
        <v>0</v>
      </c>
      <c r="C123">
        <v>0</v>
      </c>
      <c r="D123">
        <v>10.4</v>
      </c>
      <c r="E123">
        <v>53</v>
      </c>
      <c r="F123">
        <v>9</v>
      </c>
      <c r="G123">
        <v>53</v>
      </c>
      <c r="H123">
        <v>0</v>
      </c>
      <c r="I123">
        <v>0</v>
      </c>
      <c r="J123">
        <v>44.2</v>
      </c>
      <c r="K123">
        <v>47</v>
      </c>
    </row>
    <row r="124" spans="1:11" x14ac:dyDescent="0.25">
      <c r="A124" s="49"/>
    </row>
    <row r="125" spans="1:11" ht="15" x14ac:dyDescent="0.25">
      <c r="A125" s="271" t="s">
        <v>905</v>
      </c>
      <c r="B125">
        <v>0</v>
      </c>
      <c r="C125">
        <v>0</v>
      </c>
      <c r="D125">
        <v>8.6</v>
      </c>
      <c r="E125">
        <v>55</v>
      </c>
      <c r="F125">
        <v>11.7</v>
      </c>
      <c r="G125">
        <v>52</v>
      </c>
      <c r="H125">
        <v>27.5</v>
      </c>
      <c r="I125">
        <v>53</v>
      </c>
      <c r="J125">
        <v>2.5</v>
      </c>
      <c r="K125">
        <v>64</v>
      </c>
    </row>
    <row r="126" spans="1:11" x14ac:dyDescent="0.25">
      <c r="A126" s="49"/>
    </row>
    <row r="127" spans="1:11" ht="15" x14ac:dyDescent="0.25">
      <c r="A127" s="271" t="s">
        <v>911</v>
      </c>
      <c r="B127">
        <v>0</v>
      </c>
      <c r="C127">
        <v>0</v>
      </c>
      <c r="D127">
        <v>5.5</v>
      </c>
      <c r="E127">
        <v>56</v>
      </c>
      <c r="F127">
        <v>3</v>
      </c>
      <c r="G127">
        <v>59</v>
      </c>
      <c r="H127">
        <v>11</v>
      </c>
      <c r="I127">
        <v>60</v>
      </c>
      <c r="J127">
        <v>0</v>
      </c>
      <c r="K127">
        <v>0</v>
      </c>
    </row>
    <row r="128" spans="1:11" x14ac:dyDescent="0.25">
      <c r="A128" s="49"/>
    </row>
    <row r="129" spans="1:11" ht="15" x14ac:dyDescent="0.25">
      <c r="A129" s="271" t="s">
        <v>872</v>
      </c>
      <c r="B129">
        <v>0</v>
      </c>
      <c r="C129">
        <v>0</v>
      </c>
      <c r="D129">
        <v>4.5</v>
      </c>
      <c r="E129">
        <v>58</v>
      </c>
      <c r="F129">
        <v>6.1</v>
      </c>
      <c r="G129">
        <v>55</v>
      </c>
      <c r="H129">
        <v>0</v>
      </c>
      <c r="I129">
        <v>0</v>
      </c>
      <c r="J129">
        <v>0</v>
      </c>
      <c r="K129">
        <v>0</v>
      </c>
    </row>
    <row r="130" spans="1:11" x14ac:dyDescent="0.25">
      <c r="A130" s="49"/>
    </row>
    <row r="131" spans="1:11" ht="15" x14ac:dyDescent="0.25">
      <c r="A131" s="271" t="s">
        <v>873</v>
      </c>
      <c r="B131">
        <v>0</v>
      </c>
      <c r="C131">
        <v>0</v>
      </c>
      <c r="D131">
        <v>4</v>
      </c>
      <c r="E131">
        <v>59</v>
      </c>
      <c r="F131">
        <v>3</v>
      </c>
      <c r="G131">
        <v>58</v>
      </c>
      <c r="H131">
        <v>0</v>
      </c>
      <c r="I131">
        <v>0</v>
      </c>
      <c r="J131">
        <v>0</v>
      </c>
      <c r="K131">
        <v>0</v>
      </c>
    </row>
    <row r="132" spans="1:11" x14ac:dyDescent="0.25">
      <c r="A132" s="49"/>
    </row>
    <row r="133" spans="1:11" ht="15" x14ac:dyDescent="0.25">
      <c r="A133" s="271" t="s">
        <v>952</v>
      </c>
      <c r="B133">
        <v>0</v>
      </c>
      <c r="C133">
        <v>0</v>
      </c>
      <c r="D133">
        <v>2</v>
      </c>
      <c r="E133">
        <v>61</v>
      </c>
      <c r="F133">
        <v>1.5</v>
      </c>
      <c r="G133">
        <v>60</v>
      </c>
      <c r="H133">
        <v>0</v>
      </c>
      <c r="I133">
        <v>0</v>
      </c>
      <c r="J133">
        <v>0</v>
      </c>
      <c r="K133">
        <v>0</v>
      </c>
    </row>
    <row r="134" spans="1:11" x14ac:dyDescent="0.25">
      <c r="A134" s="49"/>
    </row>
    <row r="135" spans="1:11" ht="15" x14ac:dyDescent="0.25">
      <c r="A135" s="271" t="s">
        <v>953</v>
      </c>
      <c r="B135">
        <v>0</v>
      </c>
      <c r="C135">
        <v>0</v>
      </c>
      <c r="D135">
        <v>2</v>
      </c>
      <c r="E135">
        <v>62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</row>
    <row r="136" spans="1:11" x14ac:dyDescent="0.25">
      <c r="A136" s="49"/>
    </row>
    <row r="137" spans="1:11" ht="15" x14ac:dyDescent="0.25">
      <c r="A137" s="271" t="s">
        <v>835</v>
      </c>
      <c r="B137">
        <v>0</v>
      </c>
      <c r="C137">
        <v>0</v>
      </c>
      <c r="D137">
        <v>1</v>
      </c>
      <c r="E137">
        <v>63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</row>
    <row r="138" spans="1:11" x14ac:dyDescent="0.25">
      <c r="A138" s="49"/>
    </row>
    <row r="139" spans="1:11" ht="15" x14ac:dyDescent="0.25">
      <c r="A139" s="271" t="s">
        <v>954</v>
      </c>
      <c r="B139">
        <v>0</v>
      </c>
      <c r="C139">
        <v>0</v>
      </c>
      <c r="D139">
        <v>0</v>
      </c>
      <c r="E139">
        <v>0</v>
      </c>
      <c r="F139">
        <v>29.3</v>
      </c>
      <c r="G139">
        <v>42</v>
      </c>
      <c r="H139">
        <v>10.9</v>
      </c>
      <c r="I139">
        <v>61</v>
      </c>
      <c r="J139">
        <v>19.8</v>
      </c>
      <c r="K139">
        <v>55</v>
      </c>
    </row>
    <row r="140" spans="1:11" x14ac:dyDescent="0.25">
      <c r="A140" s="49"/>
    </row>
    <row r="141" spans="1:11" ht="15" x14ac:dyDescent="0.25">
      <c r="A141" s="271" t="s">
        <v>955</v>
      </c>
      <c r="B141">
        <v>0</v>
      </c>
      <c r="C141">
        <v>0</v>
      </c>
      <c r="D141">
        <v>0</v>
      </c>
      <c r="E141">
        <v>0</v>
      </c>
      <c r="F141">
        <v>13.5</v>
      </c>
      <c r="G141">
        <v>49</v>
      </c>
      <c r="H141">
        <v>33.9</v>
      </c>
      <c r="I141">
        <v>50</v>
      </c>
      <c r="J141">
        <v>0</v>
      </c>
      <c r="K141">
        <v>0</v>
      </c>
    </row>
    <row r="142" spans="1:11" x14ac:dyDescent="0.25">
      <c r="A142" s="49"/>
    </row>
    <row r="143" spans="1:11" ht="15" x14ac:dyDescent="0.25">
      <c r="A143" s="271" t="s">
        <v>956</v>
      </c>
      <c r="B143">
        <v>0</v>
      </c>
      <c r="C143">
        <v>0</v>
      </c>
      <c r="D143">
        <v>0</v>
      </c>
      <c r="E143">
        <v>0</v>
      </c>
      <c r="F143">
        <v>6</v>
      </c>
      <c r="G143">
        <v>56</v>
      </c>
      <c r="H143">
        <v>3.3</v>
      </c>
      <c r="I143">
        <v>69</v>
      </c>
      <c r="J143">
        <v>0</v>
      </c>
      <c r="K143">
        <v>0</v>
      </c>
    </row>
    <row r="144" spans="1:11" x14ac:dyDescent="0.25">
      <c r="A144" s="49"/>
    </row>
    <row r="145" spans="1:11" ht="15" x14ac:dyDescent="0.25">
      <c r="A145" s="271" t="s">
        <v>998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328.4</v>
      </c>
      <c r="I145">
        <v>21</v>
      </c>
      <c r="J145">
        <v>0</v>
      </c>
      <c r="K145">
        <v>0</v>
      </c>
    </row>
    <row r="146" spans="1:11" x14ac:dyDescent="0.25">
      <c r="A146" s="49"/>
    </row>
    <row r="147" spans="1:11" ht="15" x14ac:dyDescent="0.25">
      <c r="A147" s="271" t="s">
        <v>999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59.8</v>
      </c>
      <c r="I147">
        <v>38</v>
      </c>
      <c r="J147">
        <v>263.39999999999998</v>
      </c>
      <c r="K147">
        <v>23</v>
      </c>
    </row>
    <row r="148" spans="1:11" x14ac:dyDescent="0.25">
      <c r="A148" s="49"/>
    </row>
    <row r="149" spans="1:11" ht="15" x14ac:dyDescent="0.25">
      <c r="A149" s="271" t="s">
        <v>904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58.8</v>
      </c>
      <c r="I149">
        <v>40</v>
      </c>
      <c r="J149">
        <v>0</v>
      </c>
      <c r="K149">
        <v>0</v>
      </c>
    </row>
    <row r="150" spans="1:11" x14ac:dyDescent="0.25">
      <c r="A150" s="49"/>
    </row>
    <row r="151" spans="1:11" ht="15" x14ac:dyDescent="0.25">
      <c r="A151" s="271" t="s">
        <v>947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47.6</v>
      </c>
      <c r="I151">
        <v>45</v>
      </c>
      <c r="J151">
        <v>52.4</v>
      </c>
      <c r="K151">
        <v>44</v>
      </c>
    </row>
    <row r="152" spans="1:11" x14ac:dyDescent="0.25">
      <c r="A152" s="49"/>
    </row>
    <row r="153" spans="1:11" ht="15" x14ac:dyDescent="0.25">
      <c r="A153" s="271" t="s">
        <v>1000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31.3</v>
      </c>
      <c r="I153">
        <v>52</v>
      </c>
      <c r="J153">
        <v>0</v>
      </c>
      <c r="K153">
        <v>0</v>
      </c>
    </row>
    <row r="154" spans="1:11" x14ac:dyDescent="0.25">
      <c r="A154" s="49"/>
    </row>
    <row r="155" spans="1:11" ht="15" x14ac:dyDescent="0.25">
      <c r="A155" s="271" t="s">
        <v>1001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10.7</v>
      </c>
      <c r="I155">
        <v>62</v>
      </c>
      <c r="J155">
        <v>26.3</v>
      </c>
      <c r="K155">
        <v>53</v>
      </c>
    </row>
    <row r="156" spans="1:11" x14ac:dyDescent="0.25">
      <c r="A156" s="49"/>
    </row>
    <row r="157" spans="1:11" ht="15" x14ac:dyDescent="0.25">
      <c r="A157" s="271" t="s">
        <v>1002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8</v>
      </c>
      <c r="I157">
        <v>65</v>
      </c>
      <c r="J157">
        <v>6.3</v>
      </c>
      <c r="K157">
        <v>61</v>
      </c>
    </row>
    <row r="158" spans="1:11" x14ac:dyDescent="0.25">
      <c r="A158" s="49"/>
    </row>
    <row r="159" spans="1:11" ht="15" x14ac:dyDescent="0.25">
      <c r="A159" s="271" t="s">
        <v>880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7.7</v>
      </c>
      <c r="I159">
        <v>66</v>
      </c>
      <c r="J159">
        <v>0</v>
      </c>
      <c r="K159">
        <v>0</v>
      </c>
    </row>
    <row r="160" spans="1:11" x14ac:dyDescent="0.25">
      <c r="A160" s="49"/>
    </row>
    <row r="161" spans="1:11" ht="15" x14ac:dyDescent="0.25">
      <c r="A161" s="271" t="s">
        <v>869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3</v>
      </c>
      <c r="I161">
        <v>70</v>
      </c>
      <c r="J161">
        <v>0</v>
      </c>
      <c r="K161">
        <v>0</v>
      </c>
    </row>
    <row r="162" spans="1:11" x14ac:dyDescent="0.25">
      <c r="A162" s="49"/>
    </row>
    <row r="163" spans="1:11" ht="15" x14ac:dyDescent="0.25">
      <c r="A163" s="271" t="s">
        <v>1003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0.8</v>
      </c>
      <c r="I163">
        <v>71</v>
      </c>
      <c r="J163">
        <v>1.3</v>
      </c>
      <c r="K163">
        <v>65</v>
      </c>
    </row>
    <row r="164" spans="1:11" x14ac:dyDescent="0.25">
      <c r="A164" s="49"/>
    </row>
    <row r="165" spans="1:11" ht="15" x14ac:dyDescent="0.25">
      <c r="A165" s="271" t="s">
        <v>902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80.7</v>
      </c>
      <c r="K165">
        <v>37</v>
      </c>
    </row>
    <row r="166" spans="1:11" x14ac:dyDescent="0.25">
      <c r="A166" s="49"/>
    </row>
    <row r="167" spans="1:11" ht="15" x14ac:dyDescent="0.25">
      <c r="A167" s="271" t="s">
        <v>907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44</v>
      </c>
      <c r="K167">
        <v>48</v>
      </c>
    </row>
    <row r="168" spans="1:11" x14ac:dyDescent="0.25">
      <c r="A168" s="49"/>
    </row>
    <row r="169" spans="1:11" ht="15" x14ac:dyDescent="0.25">
      <c r="A169" s="271" t="s">
        <v>901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19.600000000000001</v>
      </c>
      <c r="K169">
        <v>57</v>
      </c>
    </row>
    <row r="170" spans="1:11" x14ac:dyDescent="0.25">
      <c r="A170" s="49"/>
    </row>
    <row r="171" spans="1:11" ht="15" x14ac:dyDescent="0.25">
      <c r="A171" s="271" t="s">
        <v>948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6.1</v>
      </c>
      <c r="K171">
        <v>62</v>
      </c>
    </row>
    <row r="172" spans="1:11" x14ac:dyDescent="0.25">
      <c r="A172" s="49"/>
    </row>
    <row r="173" spans="1:11" ht="15" x14ac:dyDescent="0.25">
      <c r="A173" s="271" t="s">
        <v>1010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0.5</v>
      </c>
      <c r="K173">
        <v>66</v>
      </c>
    </row>
    <row r="174" spans="1:11" x14ac:dyDescent="0.25">
      <c r="A174" s="49"/>
    </row>
    <row r="175" spans="1:11" ht="15" x14ac:dyDescent="0.25">
      <c r="A175" s="271" t="s">
        <v>181</v>
      </c>
      <c r="B175" t="s">
        <v>67</v>
      </c>
      <c r="C175" t="s">
        <v>665</v>
      </c>
      <c r="D175" t="s">
        <v>68</v>
      </c>
      <c r="E175" t="s">
        <v>665</v>
      </c>
      <c r="F175" t="s">
        <v>68</v>
      </c>
      <c r="G175" t="s">
        <v>665</v>
      </c>
      <c r="H175" t="s">
        <v>68</v>
      </c>
      <c r="I175" t="s">
        <v>711</v>
      </c>
      <c r="J175" t="s">
        <v>68</v>
      </c>
      <c r="K175" t="s">
        <v>491</v>
      </c>
    </row>
    <row r="176" spans="1:11" ht="15" x14ac:dyDescent="0.25">
      <c r="A176" s="271" t="s">
        <v>884</v>
      </c>
      <c r="B176">
        <v>19440.099999999999</v>
      </c>
      <c r="D176">
        <v>22622.5</v>
      </c>
      <c r="F176">
        <v>30113</v>
      </c>
      <c r="H176">
        <v>26348.1</v>
      </c>
      <c r="J176">
        <v>26627.3</v>
      </c>
    </row>
    <row r="177" spans="1:11" x14ac:dyDescent="0.25">
      <c r="A177" s="49"/>
    </row>
    <row r="178" spans="1:11" ht="15" x14ac:dyDescent="0.25">
      <c r="A178" s="271" t="s">
        <v>181</v>
      </c>
      <c r="B178" t="s">
        <v>67</v>
      </c>
      <c r="C178" t="s">
        <v>665</v>
      </c>
      <c r="D178" t="s">
        <v>68</v>
      </c>
      <c r="E178" t="s">
        <v>665</v>
      </c>
      <c r="F178" t="s">
        <v>68</v>
      </c>
      <c r="G178" t="s">
        <v>665</v>
      </c>
      <c r="H178" t="s">
        <v>68</v>
      </c>
      <c r="I178" t="s">
        <v>711</v>
      </c>
      <c r="J178" t="s">
        <v>68</v>
      </c>
      <c r="K178" t="s">
        <v>491</v>
      </c>
    </row>
    <row r="179" spans="1:11" ht="15" x14ac:dyDescent="0.25">
      <c r="A179" s="271"/>
      <c r="B179" t="s">
        <v>713</v>
      </c>
      <c r="C179" t="s">
        <v>714</v>
      </c>
      <c r="D179" t="s">
        <v>715</v>
      </c>
      <c r="E179" t="s">
        <v>716</v>
      </c>
      <c r="F179" t="s">
        <v>1011</v>
      </c>
      <c r="G179" t="s">
        <v>1012</v>
      </c>
      <c r="H179" t="s">
        <v>736</v>
      </c>
    </row>
    <row r="180" spans="1:11" ht="15" x14ac:dyDescent="0.25">
      <c r="A180" s="271"/>
      <c r="B180" t="s">
        <v>686</v>
      </c>
      <c r="C180" t="s">
        <v>693</v>
      </c>
      <c r="D180" t="s">
        <v>694</v>
      </c>
      <c r="E180" t="s">
        <v>689</v>
      </c>
      <c r="F180" t="s">
        <v>690</v>
      </c>
      <c r="G180" t="s">
        <v>691</v>
      </c>
      <c r="H180" t="s">
        <v>692</v>
      </c>
      <c r="I180" s="45">
        <v>42491</v>
      </c>
    </row>
    <row r="181" spans="1:11" ht="15" x14ac:dyDescent="0.25">
      <c r="A181" s="271"/>
      <c r="C181" t="s">
        <v>702</v>
      </c>
      <c r="D181" t="s">
        <v>703</v>
      </c>
      <c r="E181" t="s">
        <v>698</v>
      </c>
      <c r="F181" t="s">
        <v>699</v>
      </c>
      <c r="G181" t="s">
        <v>700</v>
      </c>
      <c r="H181" t="s">
        <v>701</v>
      </c>
    </row>
    <row r="182" spans="1:11" ht="15" x14ac:dyDescent="0.25">
      <c r="A182" s="271"/>
      <c r="D182" t="s">
        <v>707</v>
      </c>
      <c r="E182" t="s">
        <v>708</v>
      </c>
      <c r="F182" t="s">
        <v>709</v>
      </c>
      <c r="G182" t="s">
        <v>710</v>
      </c>
    </row>
    <row r="183" spans="1:11" x14ac:dyDescent="0.25">
      <c r="A183" s="49"/>
    </row>
    <row r="184" spans="1:11" ht="15" x14ac:dyDescent="0.25">
      <c r="A184" s="271"/>
      <c r="B184" t="s">
        <v>969</v>
      </c>
      <c r="C184">
        <v>2016</v>
      </c>
      <c r="D184" t="s">
        <v>970</v>
      </c>
      <c r="E184">
        <v>2015</v>
      </c>
      <c r="F184" t="s">
        <v>971</v>
      </c>
      <c r="G184">
        <v>2014</v>
      </c>
      <c r="H184" t="s">
        <v>994</v>
      </c>
      <c r="I184">
        <v>2013</v>
      </c>
      <c r="J184" t="s">
        <v>936</v>
      </c>
      <c r="K184">
        <v>12</v>
      </c>
    </row>
    <row r="185" spans="1:11" ht="15" x14ac:dyDescent="0.25">
      <c r="A185" s="271" t="s">
        <v>736</v>
      </c>
      <c r="B185" t="s">
        <v>238</v>
      </c>
      <c r="C185" t="s">
        <v>737</v>
      </c>
      <c r="D185" t="s">
        <v>238</v>
      </c>
      <c r="E185" t="s">
        <v>737</v>
      </c>
      <c r="F185" t="s">
        <v>238</v>
      </c>
      <c r="G185" t="s">
        <v>737</v>
      </c>
      <c r="H185" t="s">
        <v>238</v>
      </c>
      <c r="I185" t="s">
        <v>737</v>
      </c>
      <c r="J185" t="s">
        <v>238</v>
      </c>
      <c r="K185" t="s">
        <v>737</v>
      </c>
    </row>
    <row r="186" spans="1:11" ht="15" x14ac:dyDescent="0.25">
      <c r="A186" s="271" t="s">
        <v>181</v>
      </c>
      <c r="B186" t="s">
        <v>67</v>
      </c>
      <c r="C186" t="s">
        <v>665</v>
      </c>
      <c r="D186" t="s">
        <v>68</v>
      </c>
      <c r="E186" t="s">
        <v>665</v>
      </c>
      <c r="F186" t="s">
        <v>68</v>
      </c>
      <c r="G186" t="s">
        <v>665</v>
      </c>
      <c r="H186" t="s">
        <v>68</v>
      </c>
      <c r="I186" t="s">
        <v>711</v>
      </c>
      <c r="J186" t="s">
        <v>68</v>
      </c>
      <c r="K186" t="s">
        <v>491</v>
      </c>
    </row>
    <row r="187" spans="1:11" ht="15" x14ac:dyDescent="0.25">
      <c r="A187" s="271" t="s">
        <v>851</v>
      </c>
      <c r="B187">
        <v>13.8</v>
      </c>
      <c r="C187">
        <v>1</v>
      </c>
      <c r="D187">
        <v>27.5</v>
      </c>
      <c r="E187">
        <v>2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</row>
    <row r="188" spans="1:11" x14ac:dyDescent="0.25">
      <c r="A188" s="49"/>
    </row>
    <row r="189" spans="1:11" ht="15" x14ac:dyDescent="0.25">
      <c r="A189" s="271" t="s">
        <v>819</v>
      </c>
      <c r="B189">
        <v>3.9</v>
      </c>
      <c r="C189">
        <v>2</v>
      </c>
      <c r="D189">
        <v>13.7</v>
      </c>
      <c r="E189">
        <v>3</v>
      </c>
      <c r="F189">
        <v>9.8000000000000007</v>
      </c>
      <c r="G189">
        <v>3</v>
      </c>
      <c r="H189">
        <v>5.3</v>
      </c>
      <c r="I189">
        <v>3</v>
      </c>
      <c r="J189">
        <v>3.4</v>
      </c>
      <c r="K189">
        <v>3</v>
      </c>
    </row>
    <row r="190" spans="1:11" x14ac:dyDescent="0.25">
      <c r="A190" s="49"/>
    </row>
    <row r="191" spans="1:11" ht="15" x14ac:dyDescent="0.25">
      <c r="A191" s="271" t="s">
        <v>816</v>
      </c>
      <c r="B191">
        <v>3.7</v>
      </c>
      <c r="C191">
        <v>3</v>
      </c>
      <c r="D191">
        <v>98.1</v>
      </c>
      <c r="E191">
        <v>1</v>
      </c>
      <c r="F191">
        <v>139.4</v>
      </c>
      <c r="G191">
        <v>1</v>
      </c>
      <c r="H191">
        <v>67.5</v>
      </c>
      <c r="I191">
        <v>1</v>
      </c>
      <c r="J191">
        <v>0.6</v>
      </c>
      <c r="K191">
        <v>5</v>
      </c>
    </row>
    <row r="192" spans="1:11" x14ac:dyDescent="0.25">
      <c r="A192" s="49"/>
    </row>
    <row r="193" spans="1:11" ht="15" x14ac:dyDescent="0.25">
      <c r="A193" s="271" t="s">
        <v>817</v>
      </c>
      <c r="B193">
        <v>3.4</v>
      </c>
      <c r="C193">
        <v>4</v>
      </c>
      <c r="D193">
        <v>4.5</v>
      </c>
      <c r="E193">
        <v>4</v>
      </c>
      <c r="F193">
        <v>4.5999999999999996</v>
      </c>
      <c r="G193">
        <v>4</v>
      </c>
      <c r="H193">
        <v>1.1000000000000001</v>
      </c>
      <c r="I193">
        <v>4</v>
      </c>
      <c r="J193">
        <v>0.1</v>
      </c>
      <c r="K193">
        <v>6</v>
      </c>
    </row>
    <row r="194" spans="1:11" x14ac:dyDescent="0.25">
      <c r="A194" s="49"/>
    </row>
    <row r="195" spans="1:11" ht="15" x14ac:dyDescent="0.25">
      <c r="A195" s="271" t="s">
        <v>883</v>
      </c>
      <c r="B195">
        <v>1</v>
      </c>
      <c r="C195">
        <v>5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</row>
    <row r="196" spans="1:11" x14ac:dyDescent="0.25">
      <c r="A196" s="49"/>
    </row>
    <row r="197" spans="1:11" ht="15" x14ac:dyDescent="0.25">
      <c r="A197" s="271" t="s">
        <v>841</v>
      </c>
      <c r="B197">
        <v>0.4</v>
      </c>
      <c r="C197">
        <v>6</v>
      </c>
      <c r="D197">
        <v>0.7</v>
      </c>
      <c r="E197">
        <v>5</v>
      </c>
      <c r="F197">
        <v>0</v>
      </c>
      <c r="G197">
        <v>0</v>
      </c>
      <c r="H197">
        <v>0</v>
      </c>
      <c r="I197">
        <v>0</v>
      </c>
      <c r="J197">
        <v>3</v>
      </c>
      <c r="K197">
        <v>4</v>
      </c>
    </row>
    <row r="198" spans="1:11" x14ac:dyDescent="0.25">
      <c r="A198" s="49"/>
    </row>
    <row r="199" spans="1:11" ht="15" x14ac:dyDescent="0.25">
      <c r="A199" s="271" t="s">
        <v>814</v>
      </c>
      <c r="B199">
        <v>0</v>
      </c>
      <c r="C199">
        <v>0</v>
      </c>
      <c r="D199">
        <v>0.2</v>
      </c>
      <c r="E199">
        <v>6</v>
      </c>
      <c r="F199">
        <v>1.6</v>
      </c>
      <c r="G199">
        <v>5</v>
      </c>
      <c r="H199">
        <v>0</v>
      </c>
      <c r="I199">
        <v>0</v>
      </c>
      <c r="J199">
        <v>0</v>
      </c>
      <c r="K199">
        <v>0</v>
      </c>
    </row>
    <row r="200" spans="1:11" x14ac:dyDescent="0.25">
      <c r="A200" s="49"/>
    </row>
    <row r="201" spans="1:11" ht="15" x14ac:dyDescent="0.25">
      <c r="A201" s="271" t="s">
        <v>880</v>
      </c>
      <c r="B201">
        <v>0</v>
      </c>
      <c r="C201">
        <v>0</v>
      </c>
      <c r="D201">
        <v>0</v>
      </c>
      <c r="E201">
        <v>0</v>
      </c>
      <c r="F201">
        <v>20.6</v>
      </c>
      <c r="G201">
        <v>2</v>
      </c>
      <c r="H201">
        <v>0</v>
      </c>
      <c r="I201">
        <v>0</v>
      </c>
      <c r="J201">
        <v>0</v>
      </c>
      <c r="K201">
        <v>0</v>
      </c>
    </row>
    <row r="202" spans="1:11" x14ac:dyDescent="0.25">
      <c r="A202" s="49"/>
    </row>
    <row r="203" spans="1:11" ht="15" x14ac:dyDescent="0.25">
      <c r="A203" s="271" t="s">
        <v>812</v>
      </c>
      <c r="B203">
        <v>0</v>
      </c>
      <c r="C203">
        <v>0</v>
      </c>
      <c r="D203">
        <v>0</v>
      </c>
      <c r="E203">
        <v>0</v>
      </c>
      <c r="F203">
        <v>0.4</v>
      </c>
      <c r="G203">
        <v>6</v>
      </c>
      <c r="H203">
        <v>0</v>
      </c>
      <c r="I203">
        <v>0</v>
      </c>
      <c r="J203">
        <v>0</v>
      </c>
      <c r="K203">
        <v>0</v>
      </c>
    </row>
    <row r="204" spans="1:11" x14ac:dyDescent="0.25">
      <c r="A204" s="49"/>
    </row>
    <row r="205" spans="1:11" ht="15" x14ac:dyDescent="0.25">
      <c r="A205" s="271" t="s">
        <v>878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58.7</v>
      </c>
      <c r="I205">
        <v>2</v>
      </c>
      <c r="J205">
        <v>50</v>
      </c>
      <c r="K205">
        <v>1</v>
      </c>
    </row>
    <row r="206" spans="1:11" x14ac:dyDescent="0.25">
      <c r="A206" s="49"/>
    </row>
    <row r="207" spans="1:11" ht="15" x14ac:dyDescent="0.25">
      <c r="A207" s="271" t="s">
        <v>181</v>
      </c>
      <c r="B207" t="s">
        <v>67</v>
      </c>
      <c r="C207" t="s">
        <v>665</v>
      </c>
      <c r="D207" t="s">
        <v>68</v>
      </c>
      <c r="E207" t="s">
        <v>665</v>
      </c>
      <c r="F207" t="s">
        <v>68</v>
      </c>
      <c r="G207" t="s">
        <v>665</v>
      </c>
      <c r="H207" t="s">
        <v>68</v>
      </c>
      <c r="I207" t="s">
        <v>711</v>
      </c>
      <c r="J207" t="s">
        <v>68</v>
      </c>
      <c r="K207" t="s">
        <v>491</v>
      </c>
    </row>
    <row r="208" spans="1:11" ht="15" x14ac:dyDescent="0.25">
      <c r="A208" s="271" t="s">
        <v>884</v>
      </c>
      <c r="B208">
        <v>26.2</v>
      </c>
      <c r="D208">
        <v>144.69999999999999</v>
      </c>
      <c r="F208">
        <v>176.3</v>
      </c>
      <c r="H208">
        <v>132.69999999999999</v>
      </c>
      <c r="J208">
        <v>83.3</v>
      </c>
    </row>
    <row r="209" spans="1:1" ht="15" x14ac:dyDescent="0.25">
      <c r="A209" s="271" t="s">
        <v>1013</v>
      </c>
    </row>
  </sheetData>
  <pageMargins left="0.7" right="0.7" top="0.75" bottom="0.75" header="0.3" footer="0.3"/>
  <pageSetup orientation="portrait" r:id="rId1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7"/>
  <dimension ref="A1:Y77"/>
  <sheetViews>
    <sheetView workbookViewId="0">
      <selection activeCell="E64" sqref="E64"/>
    </sheetView>
  </sheetViews>
  <sheetFormatPr defaultRowHeight="13.2" x14ac:dyDescent="0.25"/>
  <cols>
    <col min="3" max="3" width="10.33203125" customWidth="1"/>
    <col min="4" max="5" width="11" customWidth="1"/>
    <col min="6" max="6" width="13" customWidth="1"/>
    <col min="9" max="9" width="9.88671875" customWidth="1"/>
    <col min="10" max="10" width="10.33203125" bestFit="1" customWidth="1"/>
    <col min="11" max="12" width="11.33203125" bestFit="1" customWidth="1"/>
    <col min="13" max="13" width="10.33203125" bestFit="1" customWidth="1"/>
    <col min="14" max="14" width="11.33203125" bestFit="1" customWidth="1"/>
    <col min="15" max="15" width="11.44140625" customWidth="1"/>
    <col min="16" max="19" width="9.109375" bestFit="1" customWidth="1"/>
    <col min="20" max="20" width="10.88671875" customWidth="1"/>
    <col min="21" max="21" width="9.109375" bestFit="1" customWidth="1"/>
  </cols>
  <sheetData>
    <row r="1" spans="3:25" ht="13.2" customHeight="1" x14ac:dyDescent="0.25">
      <c r="C1" s="401" t="s">
        <v>1014</v>
      </c>
      <c r="D1" s="402"/>
      <c r="E1" s="276" t="s">
        <v>1015</v>
      </c>
      <c r="F1" s="277"/>
      <c r="G1" s="67"/>
      <c r="H1" s="67"/>
      <c r="I1" s="68"/>
      <c r="J1" s="274" t="s">
        <v>1016</v>
      </c>
      <c r="K1" s="274"/>
      <c r="L1" s="274"/>
      <c r="M1" s="274"/>
      <c r="N1" s="274"/>
      <c r="O1" s="274"/>
      <c r="P1" s="275" t="s">
        <v>1017</v>
      </c>
      <c r="Q1" s="275"/>
      <c r="R1" s="275"/>
      <c r="S1" s="275"/>
      <c r="T1" s="275"/>
      <c r="U1" s="275"/>
    </row>
    <row r="2" spans="3:25" ht="52.8" x14ac:dyDescent="0.25">
      <c r="C2" s="56" t="s">
        <v>1018</v>
      </c>
      <c r="D2" s="57" t="s">
        <v>1019</v>
      </c>
      <c r="E2" s="70" t="s">
        <v>1020</v>
      </c>
      <c r="F2" s="70" t="s">
        <v>1021</v>
      </c>
      <c r="G2" s="70" t="s">
        <v>1022</v>
      </c>
      <c r="H2" s="71" t="s">
        <v>1023</v>
      </c>
      <c r="I2" s="71" t="s">
        <v>1024</v>
      </c>
      <c r="J2" s="72" t="s">
        <v>1025</v>
      </c>
      <c r="K2" s="72" t="s">
        <v>1026</v>
      </c>
      <c r="L2" s="72" t="s">
        <v>1027</v>
      </c>
      <c r="M2" s="72" t="s">
        <v>1028</v>
      </c>
      <c r="N2" s="72" t="s">
        <v>1029</v>
      </c>
      <c r="O2" s="72" t="s">
        <v>1028</v>
      </c>
      <c r="P2" s="73" t="s">
        <v>1025</v>
      </c>
      <c r="Q2" s="73" t="s">
        <v>1026</v>
      </c>
      <c r="R2" s="73" t="s">
        <v>1027</v>
      </c>
      <c r="S2" s="73" t="s">
        <v>1028</v>
      </c>
      <c r="T2" s="74" t="s">
        <v>1030</v>
      </c>
      <c r="U2" s="73" t="s">
        <v>1028</v>
      </c>
    </row>
    <row r="10" spans="3:25" x14ac:dyDescent="0.25">
      <c r="D10" s="35" t="s">
        <v>1031</v>
      </c>
      <c r="E10" s="35"/>
      <c r="F10" s="35"/>
      <c r="H10" s="35"/>
      <c r="J10" s="35" t="s">
        <v>1032</v>
      </c>
    </row>
    <row r="11" spans="3:25" x14ac:dyDescent="0.25">
      <c r="C11" s="401" t="s">
        <v>1014</v>
      </c>
      <c r="D11" s="402"/>
      <c r="E11" s="405" t="s">
        <v>1015</v>
      </c>
      <c r="F11" s="406"/>
      <c r="G11" s="406"/>
      <c r="H11" s="406"/>
      <c r="I11" s="407"/>
      <c r="J11" s="403" t="s">
        <v>1016</v>
      </c>
      <c r="K11" s="403"/>
      <c r="L11" s="403"/>
      <c r="M11" s="403"/>
      <c r="N11" s="403"/>
      <c r="O11" s="403"/>
      <c r="P11" s="404" t="s">
        <v>1017</v>
      </c>
      <c r="Q11" s="404"/>
      <c r="R11" s="404"/>
      <c r="S11" s="404"/>
      <c r="T11" s="404"/>
      <c r="U11" s="404"/>
    </row>
    <row r="12" spans="3:25" ht="52.8" x14ac:dyDescent="0.25">
      <c r="C12" s="56" t="s">
        <v>1018</v>
      </c>
      <c r="D12" s="57" t="s">
        <v>1019</v>
      </c>
      <c r="E12" s="70" t="s">
        <v>1020</v>
      </c>
      <c r="F12" s="70" t="s">
        <v>1021</v>
      </c>
      <c r="G12" s="70" t="s">
        <v>1022</v>
      </c>
      <c r="H12" s="71" t="s">
        <v>1023</v>
      </c>
      <c r="I12" s="71" t="s">
        <v>1024</v>
      </c>
      <c r="J12" s="58" t="s">
        <v>1025</v>
      </c>
      <c r="K12" s="58" t="s">
        <v>1026</v>
      </c>
      <c r="L12" s="58" t="s">
        <v>1027</v>
      </c>
      <c r="M12" s="58" t="s">
        <v>1028</v>
      </c>
      <c r="N12" s="58" t="s">
        <v>1029</v>
      </c>
      <c r="O12" s="58" t="s">
        <v>1028</v>
      </c>
      <c r="P12" s="59" t="s">
        <v>1025</v>
      </c>
      <c r="Q12" s="59" t="s">
        <v>1026</v>
      </c>
      <c r="R12" s="59" t="s">
        <v>1027</v>
      </c>
      <c r="S12" s="59" t="s">
        <v>1028</v>
      </c>
      <c r="T12" s="74" t="s">
        <v>1030</v>
      </c>
      <c r="U12" s="59" t="s">
        <v>1028</v>
      </c>
    </row>
    <row r="13" spans="3:25" x14ac:dyDescent="0.25">
      <c r="C13">
        <v>52</v>
      </c>
      <c r="D13" s="47">
        <f>+TOTAL!A319</f>
        <v>41067</v>
      </c>
      <c r="E13" s="7">
        <f>+TOTAL!F319</f>
        <v>5548.3</v>
      </c>
      <c r="F13" s="7">
        <f>+TOTAL!D319</f>
        <v>667</v>
      </c>
      <c r="G13" s="69">
        <f>+TOTAL!F319</f>
        <v>5548.3</v>
      </c>
      <c r="H13" s="69">
        <f>+TOTAL!D319</f>
        <v>667</v>
      </c>
      <c r="I13" s="69">
        <f>+G13-H13</f>
        <v>4881.3</v>
      </c>
      <c r="J13" s="286">
        <f>+'[1]River Analysis'!AM25</f>
        <v>3671</v>
      </c>
      <c r="K13" s="286">
        <f>+'[1]River Analysis'!AN25</f>
        <v>7372</v>
      </c>
      <c r="L13" s="286">
        <f>+'[1]River Analysis'!AO25</f>
        <v>8390</v>
      </c>
      <c r="M13" s="286">
        <f>+'[1]River Analysis'!AP25</f>
        <v>4319</v>
      </c>
      <c r="N13" s="286">
        <f>+'[1]River Analysis'!AQ25</f>
        <v>22398</v>
      </c>
      <c r="O13" s="286">
        <f>+'[1]River Analysis'!AR25</f>
        <v>17056</v>
      </c>
      <c r="P13" s="286">
        <f>+'[1]River Analysis'!AS25</f>
        <v>100.02724795640326</v>
      </c>
      <c r="Q13" s="286">
        <f>+'[1]River Analysis'!AT25</f>
        <v>200.87193460490462</v>
      </c>
      <c r="R13" s="286">
        <f>+'[1]River Analysis'!AU25</f>
        <v>228.61035422343323</v>
      </c>
      <c r="S13" s="286">
        <f>+'[1]River Analysis'!AV25</f>
        <v>117.68392370572207</v>
      </c>
      <c r="T13" s="286">
        <f>+'[1]River Analysis'!AW25</f>
        <v>610.29972752043591</v>
      </c>
      <c r="U13" s="286">
        <f>+'[1]River Analysis'!AX25</f>
        <v>464.7411444141689</v>
      </c>
      <c r="V13" s="7"/>
      <c r="W13" s="7"/>
      <c r="X13" s="7"/>
      <c r="Y13" s="7"/>
    </row>
    <row r="14" spans="3:25" x14ac:dyDescent="0.25">
      <c r="C14">
        <v>51</v>
      </c>
      <c r="D14" s="47">
        <f>+TOTAL!A320</f>
        <v>41074</v>
      </c>
      <c r="E14" s="75">
        <f>+E13+E66</f>
        <v>5924.0533193712226</v>
      </c>
      <c r="F14" s="75">
        <f>+F13+F66</f>
        <v>1138.4650840771051</v>
      </c>
      <c r="G14" s="69">
        <f>+TOTAL!F320</f>
        <v>6390.2999999999993</v>
      </c>
      <c r="H14" s="69">
        <f>+TOTAL!D320</f>
        <v>1262.0999999999999</v>
      </c>
      <c r="I14" s="69">
        <f t="shared" ref="I14:I40" si="0">+G14-H14</f>
        <v>5128.1999999999989</v>
      </c>
      <c r="J14" s="286">
        <f>+J13+'[1]River Analysis'!AM26</f>
        <v>7748</v>
      </c>
      <c r="K14" s="286">
        <f>+K13+'[1]River Analysis'!AN26</f>
        <v>13188</v>
      </c>
      <c r="L14" s="286">
        <f>+L13+'[1]River Analysis'!AO26</f>
        <v>19122</v>
      </c>
      <c r="M14" s="286">
        <f>+M13+'[1]River Analysis'!AP26</f>
        <v>6496</v>
      </c>
      <c r="N14" s="286">
        <f>+N13+'[1]River Analysis'!AQ26</f>
        <v>43354</v>
      </c>
      <c r="O14" s="286">
        <f>+O13+'[1]River Analysis'!AR26</f>
        <v>31118</v>
      </c>
      <c r="P14" s="286">
        <f>+P13+'[1]River Analysis'!AS26</f>
        <v>211.11716621253404</v>
      </c>
      <c r="Q14" s="286">
        <f>+Q13+'[1]River Analysis'!AT26</f>
        <v>359.34604904632147</v>
      </c>
      <c r="R14" s="286">
        <f>+R13+'[1]River Analysis'!AU26</f>
        <v>521.03542234332417</v>
      </c>
      <c r="S14" s="286">
        <f>+S13+'[1]River Analysis'!AV26</f>
        <v>177.00272479564032</v>
      </c>
      <c r="T14" s="286">
        <f>+T13+'[1]River Analysis'!AW26</f>
        <v>1181.3079019073568</v>
      </c>
      <c r="U14" s="286">
        <f>+U13+'[1]River Analysis'!AX26</f>
        <v>847.90190735694819</v>
      </c>
      <c r="V14" s="7"/>
      <c r="W14" s="7"/>
      <c r="X14" s="7"/>
      <c r="Y14" s="7"/>
    </row>
    <row r="15" spans="3:25" x14ac:dyDescent="0.25">
      <c r="C15">
        <v>50</v>
      </c>
      <c r="D15" s="47">
        <f>+TOTAL!A321</f>
        <v>41081</v>
      </c>
      <c r="E15" s="75">
        <f t="shared" ref="E15:E64" si="1">+E14+$E$66</f>
        <v>6299.8066387424451</v>
      </c>
      <c r="F15" s="75">
        <f>+(E$65-F14)/C15+F14</f>
        <v>1609.9301681542102</v>
      </c>
      <c r="G15" s="69">
        <f>+TOTAL!F321</f>
        <v>6714.8</v>
      </c>
      <c r="H15" s="69">
        <f>+TOTAL!D321</f>
        <v>1734.7</v>
      </c>
      <c r="I15" s="69">
        <f t="shared" si="0"/>
        <v>4980.1000000000004</v>
      </c>
      <c r="J15" s="286">
        <f>+J14+'[1]River Analysis'!AM27</f>
        <v>13215</v>
      </c>
      <c r="K15" s="286">
        <f>+K14+'[1]River Analysis'!AN27</f>
        <v>23554</v>
      </c>
      <c r="L15" s="286">
        <f>+L14+'[1]River Analysis'!AO27</f>
        <v>23708</v>
      </c>
      <c r="M15" s="286">
        <f>+M14+'[1]River Analysis'!AP27</f>
        <v>8521</v>
      </c>
      <c r="N15" s="286">
        <f>+N14+'[1]River Analysis'!AQ27</f>
        <v>62890</v>
      </c>
      <c r="O15" s="286">
        <f>+O14+'[1]River Analysis'!AR27</f>
        <v>44824</v>
      </c>
      <c r="P15" s="286">
        <f>+P14+'[1]River Analysis'!AS27</f>
        <v>360.08174386920979</v>
      </c>
      <c r="Q15" s="286">
        <f>+Q14+'[1]River Analysis'!AT27</f>
        <v>641.79836512261568</v>
      </c>
      <c r="R15" s="286">
        <f>+R14+'[1]River Analysis'!AU27</f>
        <v>645.99455040871931</v>
      </c>
      <c r="S15" s="286">
        <f>+S14+'[1]River Analysis'!AV27</f>
        <v>232.17983651226157</v>
      </c>
      <c r="T15" s="286">
        <f>+T14+'[1]River Analysis'!AW27</f>
        <v>1713.6239782016346</v>
      </c>
      <c r="U15" s="286">
        <f>+U14+'[1]River Analysis'!AX27</f>
        <v>1221.3623978201636</v>
      </c>
    </row>
    <row r="16" spans="3:25" x14ac:dyDescent="0.25">
      <c r="C16">
        <v>49</v>
      </c>
      <c r="D16" s="47">
        <f>+TOTAL!A322</f>
        <v>41088</v>
      </c>
      <c r="E16" s="75">
        <f t="shared" si="1"/>
        <v>6675.5599581136676</v>
      </c>
      <c r="F16" s="75">
        <f t="shared" ref="F16:F64" si="2">+(E$65-F15)/C16+F15</f>
        <v>2081.3952522313152</v>
      </c>
      <c r="G16" s="69">
        <f>+TOTAL!F322</f>
        <v>7133.7000000000007</v>
      </c>
      <c r="H16" s="69">
        <f>+TOTAL!D322</f>
        <v>2331.6</v>
      </c>
      <c r="I16" s="69">
        <f t="shared" si="0"/>
        <v>4802.1000000000004</v>
      </c>
      <c r="J16" s="286">
        <f>+J15+'[1]River Analysis'!AM28</f>
        <v>16706</v>
      </c>
      <c r="K16" s="286">
        <f>+K15+'[1]River Analysis'!AN28</f>
        <v>32992</v>
      </c>
      <c r="L16" s="286">
        <f>+L15+'[1]River Analysis'!AO28</f>
        <v>29046</v>
      </c>
      <c r="M16" s="286">
        <f>+M15+'[1]River Analysis'!AP28</f>
        <v>11298</v>
      </c>
      <c r="N16" s="286">
        <f>+N15+'[1]River Analysis'!AQ28</f>
        <v>85623</v>
      </c>
      <c r="O16" s="286">
        <f>+O15+'[1]River Analysis'!AR28</f>
        <v>63137</v>
      </c>
      <c r="P16" s="286">
        <f>+P15+'[1]River Analysis'!AS28</f>
        <v>455.2043596730245</v>
      </c>
      <c r="Q16" s="286">
        <f>+Q15+'[1]River Analysis'!AT28</f>
        <v>898.9645776566756</v>
      </c>
      <c r="R16" s="286">
        <f>+R15+'[1]River Analysis'!AU28</f>
        <v>791.44414168937328</v>
      </c>
      <c r="S16" s="286">
        <f>+S15+'[1]River Analysis'!AV28</f>
        <v>307.8474114441417</v>
      </c>
      <c r="T16" s="286">
        <f>+T15+'[1]River Analysis'!AW28</f>
        <v>2333.051771117166</v>
      </c>
      <c r="U16" s="286">
        <f>+U15+'[1]River Analysis'!AX28</f>
        <v>1720.3542234332426</v>
      </c>
    </row>
    <row r="17" spans="3:21" x14ac:dyDescent="0.25">
      <c r="C17">
        <v>48</v>
      </c>
      <c r="D17" s="47">
        <f>+TOTAL!A323</f>
        <v>41095</v>
      </c>
      <c r="E17" s="75">
        <f t="shared" si="1"/>
        <v>7051.31327748489</v>
      </c>
      <c r="F17" s="75">
        <f t="shared" si="2"/>
        <v>2552.8603363084203</v>
      </c>
      <c r="G17" s="69">
        <f>+TOTAL!F323</f>
        <v>7445.5</v>
      </c>
      <c r="H17" s="69">
        <f>+TOTAL!D323</f>
        <v>2742.6</v>
      </c>
      <c r="I17" s="69">
        <f t="shared" si="0"/>
        <v>4702.8999999999996</v>
      </c>
      <c r="J17" s="286">
        <f>+J16+'[1]River Analysis'!AM29</f>
        <v>18232</v>
      </c>
      <c r="K17" s="286">
        <f>+K16+'[1]River Analysis'!AN29</f>
        <v>42379</v>
      </c>
      <c r="L17" s="286">
        <f>+L16+'[1]River Analysis'!AO29</f>
        <v>35551</v>
      </c>
      <c r="M17" s="286">
        <f>+M16+'[1]River Analysis'!AP29</f>
        <v>11901</v>
      </c>
      <c r="N17" s="286">
        <f>+N16+'[1]River Analysis'!AQ29</f>
        <v>100778</v>
      </c>
      <c r="O17" s="286">
        <f>+O16+'[1]River Analysis'!AR29</f>
        <v>81540</v>
      </c>
      <c r="P17" s="286">
        <f>+P16+'[1]River Analysis'!AS29</f>
        <v>496.78474114441417</v>
      </c>
      <c r="Q17" s="286">
        <f>+Q16+'[1]River Analysis'!AT29</f>
        <v>1154.7411444141687</v>
      </c>
      <c r="R17" s="286">
        <f>+R16+'[1]River Analysis'!AU29</f>
        <v>968.69209809264305</v>
      </c>
      <c r="S17" s="286">
        <f>+S16+'[1]River Analysis'!AV29</f>
        <v>324.27792915531336</v>
      </c>
      <c r="T17" s="286">
        <f>+T16+'[1]River Analysis'!AW29</f>
        <v>2745.9945504087191</v>
      </c>
      <c r="U17" s="286">
        <f>+U16+'[1]River Analysis'!AX29</f>
        <v>2221.7983651226159</v>
      </c>
    </row>
    <row r="18" spans="3:21" x14ac:dyDescent="0.25">
      <c r="C18">
        <v>47</v>
      </c>
      <c r="D18" s="47">
        <f>+TOTAL!A324</f>
        <v>41102</v>
      </c>
      <c r="E18" s="75">
        <f t="shared" si="1"/>
        <v>7427.0665968561125</v>
      </c>
      <c r="F18" s="75">
        <f t="shared" si="2"/>
        <v>3024.3254203855254</v>
      </c>
      <c r="G18" s="69">
        <f>+TOTAL!F324</f>
        <v>8034.7000000000007</v>
      </c>
      <c r="H18" s="69">
        <f>+TOTAL!D324</f>
        <v>3113.1</v>
      </c>
      <c r="I18" s="69">
        <f t="shared" si="0"/>
        <v>4921.6000000000004</v>
      </c>
      <c r="J18" s="286">
        <f>+J17+'[1]River Analysis'!AM30</f>
        <v>21589</v>
      </c>
      <c r="K18" s="286">
        <f>+K17+'[1]River Analysis'!AN30</f>
        <v>46686</v>
      </c>
      <c r="L18" s="286">
        <f>+L17+'[1]River Analysis'!AO30</f>
        <v>42429</v>
      </c>
      <c r="M18" s="286">
        <f>+M17+'[1]River Analysis'!AP30</f>
        <v>14091</v>
      </c>
      <c r="N18" s="286">
        <f>+N17+'[1]River Analysis'!AQ30</f>
        <v>115993</v>
      </c>
      <c r="O18" s="286">
        <f>+O17+'[1]River Analysis'!AR30</f>
        <v>95770</v>
      </c>
      <c r="P18" s="286">
        <f>+P17+'[1]River Analysis'!AS30</f>
        <v>588.2561307901907</v>
      </c>
      <c r="Q18" s="286">
        <f>+Q17+'[1]River Analysis'!AT30</f>
        <v>1272.0980926430516</v>
      </c>
      <c r="R18" s="286">
        <f>+R17+'[1]River Analysis'!AU30</f>
        <v>1156.1035422343325</v>
      </c>
      <c r="S18" s="286">
        <f>+S17+'[1]River Analysis'!AV30</f>
        <v>383.95095367847409</v>
      </c>
      <c r="T18" s="286">
        <f>+T17+'[1]River Analysis'!AW30</f>
        <v>3160.5722070844686</v>
      </c>
      <c r="U18" s="286">
        <f>+U17+'[1]River Analysis'!AX30</f>
        <v>2609.5367847411444</v>
      </c>
    </row>
    <row r="19" spans="3:21" x14ac:dyDescent="0.25">
      <c r="C19">
        <v>46</v>
      </c>
      <c r="D19" s="47">
        <f>+TOTAL!A325</f>
        <v>41109</v>
      </c>
      <c r="E19" s="75">
        <f t="shared" si="1"/>
        <v>7802.8199162273349</v>
      </c>
      <c r="F19" s="75">
        <f t="shared" si="2"/>
        <v>3495.7905044626305</v>
      </c>
      <c r="G19" s="69">
        <f>+TOTAL!F325</f>
        <v>8401.7000000000007</v>
      </c>
      <c r="H19" s="69">
        <f>+TOTAL!D325</f>
        <v>3383</v>
      </c>
      <c r="I19" s="69">
        <f t="shared" si="0"/>
        <v>5018.7000000000007</v>
      </c>
      <c r="J19" s="286">
        <f>+J18+'[1]River Analysis'!AM31</f>
        <v>23412</v>
      </c>
      <c r="K19" s="286">
        <f>+K18+'[1]River Analysis'!AN31</f>
        <v>53264</v>
      </c>
      <c r="L19" s="286">
        <f>+L18+'[1]River Analysis'!AO31</f>
        <v>48052</v>
      </c>
      <c r="M19" s="286">
        <f>+M18+'[1]River Analysis'!AP31</f>
        <v>20027</v>
      </c>
      <c r="N19" s="286">
        <f>+N18+'[1]River Analysis'!AQ31</f>
        <v>127789</v>
      </c>
      <c r="O19" s="286">
        <f>+O18+'[1]River Analysis'!AR31</f>
        <v>119382</v>
      </c>
      <c r="P19" s="286">
        <f>+P18+'[1]River Analysis'!AS31</f>
        <v>637.92915531335143</v>
      </c>
      <c r="Q19" s="286">
        <f>+Q18+'[1]River Analysis'!AT31</f>
        <v>1451.3351498637601</v>
      </c>
      <c r="R19" s="286">
        <f>+R18+'[1]River Analysis'!AU31</f>
        <v>1309.3188010899185</v>
      </c>
      <c r="S19" s="286">
        <f>+S18+'[1]River Analysis'!AV31</f>
        <v>545.6948228882834</v>
      </c>
      <c r="T19" s="286">
        <f>+T18+'[1]River Analysis'!AW31</f>
        <v>3481.9891008174386</v>
      </c>
      <c r="U19" s="286">
        <f>+U18+'[1]River Analysis'!AX31</f>
        <v>3252.9155313351498</v>
      </c>
    </row>
    <row r="20" spans="3:21" x14ac:dyDescent="0.25">
      <c r="C20">
        <v>45</v>
      </c>
      <c r="D20" s="47">
        <f>+TOTAL!A326</f>
        <v>41116</v>
      </c>
      <c r="E20" s="75">
        <f t="shared" si="1"/>
        <v>8178.5732355985574</v>
      </c>
      <c r="F20" s="75">
        <f t="shared" si="2"/>
        <v>3967.2555885397355</v>
      </c>
      <c r="G20" s="69">
        <f>+TOTAL!F326</f>
        <v>8917.9000000000015</v>
      </c>
      <c r="H20" s="69">
        <f>+TOTAL!D326</f>
        <v>3846.3</v>
      </c>
      <c r="I20" s="69">
        <f t="shared" si="0"/>
        <v>5071.6000000000013</v>
      </c>
      <c r="J20" s="286">
        <f>+J19+'[1]River Analysis'!AM32</f>
        <v>28603</v>
      </c>
      <c r="K20" s="286">
        <f>+K19+'[1]River Analysis'!AN32</f>
        <v>58592</v>
      </c>
      <c r="L20" s="286">
        <f>+L19+'[1]River Analysis'!AO32</f>
        <v>53358</v>
      </c>
      <c r="M20" s="286">
        <f>+M19+'[1]River Analysis'!AP32</f>
        <v>22793</v>
      </c>
      <c r="N20" s="286">
        <f>+N19+'[1]River Analysis'!AQ32</f>
        <v>146849</v>
      </c>
      <c r="O20" s="286">
        <f>+O19+'[1]River Analysis'!AR32</f>
        <v>135417</v>
      </c>
      <c r="P20" s="286">
        <f>+P19+'[1]River Analysis'!AS32</f>
        <v>779.37329700272471</v>
      </c>
      <c r="Q20" s="286">
        <f>+Q19+'[1]River Analysis'!AT32</f>
        <v>1596.5122615803814</v>
      </c>
      <c r="R20" s="286">
        <f>+R19+'[1]River Analysis'!AU32</f>
        <v>1453.8964577656677</v>
      </c>
      <c r="S20" s="286">
        <f>+S19+'[1]River Analysis'!AV32</f>
        <v>621.06267029972753</v>
      </c>
      <c r="T20" s="286">
        <f>+T19+'[1]River Analysis'!AW32</f>
        <v>4001.3351498637603</v>
      </c>
      <c r="U20" s="286">
        <f>+U19+'[1]River Analysis'!AX32</f>
        <v>3689.8365122615805</v>
      </c>
    </row>
    <row r="21" spans="3:21" x14ac:dyDescent="0.25">
      <c r="C21">
        <v>44</v>
      </c>
      <c r="D21" s="47">
        <f>+TOTAL!A327</f>
        <v>41123</v>
      </c>
      <c r="E21" s="75">
        <f t="shared" si="1"/>
        <v>8554.3265549697808</v>
      </c>
      <c r="F21" s="75">
        <f t="shared" si="2"/>
        <v>4438.7206726168406</v>
      </c>
      <c r="G21" s="69">
        <f>+TOTAL!F327</f>
        <v>9583.1</v>
      </c>
      <c r="H21" s="69">
        <f>+TOTAL!D327</f>
        <v>4442.5</v>
      </c>
      <c r="I21" s="69">
        <f t="shared" si="0"/>
        <v>5140.6000000000004</v>
      </c>
      <c r="J21" s="286">
        <f>+J20+'[1]River Analysis'!AM33</f>
        <v>34663</v>
      </c>
      <c r="K21" s="286">
        <f>+K20+'[1]River Analysis'!AN33</f>
        <v>68357</v>
      </c>
      <c r="L21" s="286">
        <f>+L20+'[1]River Analysis'!AO33</f>
        <v>61516</v>
      </c>
      <c r="M21" s="286">
        <f>+M20+'[1]River Analysis'!AP33</f>
        <v>26407</v>
      </c>
      <c r="N21" s="286">
        <f>+N20+'[1]River Analysis'!AQ33</f>
        <v>168058</v>
      </c>
      <c r="O21" s="286">
        <f>+O20+'[1]River Analysis'!AR33</f>
        <v>159534</v>
      </c>
      <c r="P21" s="286">
        <f>+P20+'[1]River Analysis'!AS33</f>
        <v>944.49591280653942</v>
      </c>
      <c r="Q21" s="286">
        <f>+Q20+'[1]River Analysis'!AT33</f>
        <v>1862.5885558583104</v>
      </c>
      <c r="R21" s="286">
        <f>+R20+'[1]River Analysis'!AU33</f>
        <v>1676.1852861035422</v>
      </c>
      <c r="S21" s="286">
        <f>+S20+'[1]River Analysis'!AV33</f>
        <v>719.5367847411444</v>
      </c>
      <c r="T21" s="286">
        <f>+T20+'[1]River Analysis'!AW33</f>
        <v>4579.2370572207083</v>
      </c>
      <c r="U21" s="286">
        <f>+U20+'[1]River Analysis'!AX33</f>
        <v>4346.9754768392377</v>
      </c>
    </row>
    <row r="22" spans="3:21" x14ac:dyDescent="0.25">
      <c r="C22">
        <v>43</v>
      </c>
      <c r="D22" s="47">
        <f>+TOTAL!A328</f>
        <v>41130</v>
      </c>
      <c r="E22" s="75">
        <f t="shared" si="1"/>
        <v>8930.0798743410032</v>
      </c>
      <c r="F22" s="75">
        <f t="shared" si="2"/>
        <v>4910.1857566939452</v>
      </c>
      <c r="G22" s="69">
        <f>+TOTAL!F328</f>
        <v>9979.7999999999993</v>
      </c>
      <c r="H22" s="69">
        <f>+TOTAL!D328</f>
        <v>5001.5</v>
      </c>
      <c r="I22" s="69">
        <f t="shared" si="0"/>
        <v>4978.2999999999993</v>
      </c>
      <c r="J22" s="286">
        <f>+J21+'[1]River Analysis'!AM34</f>
        <v>37069</v>
      </c>
      <c r="K22" s="286">
        <f>+K21+'[1]River Analysis'!AN34</f>
        <v>75286</v>
      </c>
      <c r="L22" s="286">
        <f>+L21+'[1]River Analysis'!AO34</f>
        <v>75422</v>
      </c>
      <c r="M22" s="286">
        <f>+M21+'[1]River Analysis'!AP34</f>
        <v>27295</v>
      </c>
      <c r="N22" s="286">
        <f>+N21+'[1]River Analysis'!AQ34</f>
        <v>190343</v>
      </c>
      <c r="O22" s="286">
        <f>+O21+'[1]River Analysis'!AR34</f>
        <v>174386</v>
      </c>
      <c r="P22" s="286">
        <f>+P21+'[1]River Analysis'!AS34</f>
        <v>1010.0544959128065</v>
      </c>
      <c r="Q22" s="286">
        <f>+Q21+'[1]River Analysis'!AT34</f>
        <v>2051.3896457765663</v>
      </c>
      <c r="R22" s="286">
        <f>+R21+'[1]River Analysis'!AU34</f>
        <v>2055.0953678474116</v>
      </c>
      <c r="S22" s="286">
        <f>+S21+'[1]River Analysis'!AV34</f>
        <v>743.73297002724792</v>
      </c>
      <c r="T22" s="286">
        <f>+T21+'[1]River Analysis'!AW34</f>
        <v>5186.4577656675747</v>
      </c>
      <c r="U22" s="286">
        <f>+U21+'[1]River Analysis'!AX34</f>
        <v>4751.6621253406001</v>
      </c>
    </row>
    <row r="23" spans="3:21" x14ac:dyDescent="0.25">
      <c r="C23">
        <v>42</v>
      </c>
      <c r="D23" s="47">
        <f>+TOTAL!A329</f>
        <v>41137</v>
      </c>
      <c r="E23" s="75">
        <f t="shared" si="1"/>
        <v>9305.8331937122257</v>
      </c>
      <c r="F23" s="75">
        <f t="shared" si="2"/>
        <v>5381.6508407710498</v>
      </c>
      <c r="G23" s="69">
        <f>+TOTAL!F329</f>
        <v>10419.9</v>
      </c>
      <c r="H23" s="69">
        <f>+TOTAL!D329</f>
        <v>5671</v>
      </c>
      <c r="I23" s="69">
        <f t="shared" si="0"/>
        <v>4748.8999999999996</v>
      </c>
      <c r="J23" s="286">
        <f>+J22+'[1]River Analysis'!AM35</f>
        <v>40530</v>
      </c>
      <c r="K23" s="286">
        <f>+K22+'[1]River Analysis'!AN35</f>
        <v>84285</v>
      </c>
      <c r="L23" s="286">
        <f>+L22+'[1]River Analysis'!AO35</f>
        <v>90834</v>
      </c>
      <c r="M23" s="286">
        <f>+M22+'[1]River Analysis'!AP35</f>
        <v>31305</v>
      </c>
      <c r="N23" s="286">
        <f>+N22+'[1]River Analysis'!AQ35</f>
        <v>213767</v>
      </c>
      <c r="O23" s="286">
        <f>+O22+'[1]River Analysis'!AR35</f>
        <v>196241</v>
      </c>
      <c r="P23" s="286">
        <f>+P22+'[1]River Analysis'!AS35</f>
        <v>1104.3596730245231</v>
      </c>
      <c r="Q23" s="286">
        <f>+Q22+'[1]River Analysis'!AT35</f>
        <v>2296.5940054495909</v>
      </c>
      <c r="R23" s="286">
        <f>+R22+'[1]River Analysis'!AU35</f>
        <v>2475.0408719346051</v>
      </c>
      <c r="S23" s="286">
        <f>+S22+'[1]River Analysis'!AV35</f>
        <v>852.99727520435965</v>
      </c>
      <c r="T23" s="286">
        <f>+T22+'[1]River Analysis'!AW35</f>
        <v>5824.7138964577653</v>
      </c>
      <c r="U23" s="286">
        <f>+U22+'[1]River Analysis'!AX35</f>
        <v>5347.1662125340608</v>
      </c>
    </row>
    <row r="24" spans="3:21" x14ac:dyDescent="0.25">
      <c r="C24">
        <v>41</v>
      </c>
      <c r="D24" s="47">
        <f>+TOTAL!A330</f>
        <v>41144</v>
      </c>
      <c r="E24" s="75">
        <f t="shared" si="1"/>
        <v>9681.5865130834482</v>
      </c>
      <c r="F24" s="75">
        <f t="shared" si="2"/>
        <v>5853.1159248481545</v>
      </c>
      <c r="G24" s="69">
        <f>+TOTAL!F330</f>
        <v>10928.4</v>
      </c>
      <c r="H24" s="69">
        <f>+TOTAL!D330</f>
        <v>6230.4</v>
      </c>
      <c r="I24" s="69">
        <f t="shared" si="0"/>
        <v>4698</v>
      </c>
      <c r="J24" s="286">
        <f>+J23+'[1]River Analysis'!AM36</f>
        <v>42219</v>
      </c>
      <c r="K24" s="286">
        <f>+K23+'[1]River Analysis'!AN36</f>
        <v>93688</v>
      </c>
      <c r="L24" s="286">
        <f>+L23+'[1]River Analysis'!AO36</f>
        <v>105895</v>
      </c>
      <c r="M24" s="286">
        <f>+M23+'[1]River Analysis'!AP36</f>
        <v>31913</v>
      </c>
      <c r="N24" s="286">
        <f>+N23+'[1]River Analysis'!AQ36</f>
        <v>232655</v>
      </c>
      <c r="O24" s="286">
        <f>+O23+'[1]River Analysis'!AR36</f>
        <v>221008</v>
      </c>
      <c r="P24" s="286">
        <f>+P23+'[1]River Analysis'!AS36</f>
        <v>1150.3814713896456</v>
      </c>
      <c r="Q24" s="286">
        <f>+Q23+'[1]River Analysis'!AT36</f>
        <v>2552.8065395095364</v>
      </c>
      <c r="R24" s="286">
        <f>+R23+'[1]River Analysis'!AU36</f>
        <v>2885.422343324251</v>
      </c>
      <c r="S24" s="286">
        <f>+S23+'[1]River Analysis'!AV36</f>
        <v>869.56403269754765</v>
      </c>
      <c r="T24" s="286">
        <f>+T23+'[1]River Analysis'!AW36</f>
        <v>6339.373297002724</v>
      </c>
      <c r="U24" s="286">
        <f>+U23+'[1]River Analysis'!AX36</f>
        <v>6022.0163487738428</v>
      </c>
    </row>
    <row r="25" spans="3:21" x14ac:dyDescent="0.25">
      <c r="C25">
        <v>40</v>
      </c>
      <c r="D25" s="47">
        <f>+TOTAL!A331</f>
        <v>41151</v>
      </c>
      <c r="E25" s="75">
        <f t="shared" si="1"/>
        <v>10057.339832454671</v>
      </c>
      <c r="F25" s="75">
        <f t="shared" si="2"/>
        <v>6324.5810089252591</v>
      </c>
      <c r="G25" s="69">
        <f>+TOTAL!F331</f>
        <v>11477.2</v>
      </c>
      <c r="H25" s="69">
        <f>+TOTAL!D331</f>
        <v>6825</v>
      </c>
      <c r="I25" s="69">
        <f t="shared" si="0"/>
        <v>4652.2000000000007</v>
      </c>
      <c r="J25" s="286">
        <f>+J24+'[1]River Analysis'!AM37</f>
        <v>46719</v>
      </c>
      <c r="K25" s="286">
        <f>+K24+'[1]River Analysis'!AN37</f>
        <v>103993</v>
      </c>
      <c r="L25" s="286">
        <f>+L24+'[1]River Analysis'!AO37</f>
        <v>122617</v>
      </c>
      <c r="M25" s="286">
        <f>+M24+'[1]River Analysis'!AP37</f>
        <v>35551</v>
      </c>
      <c r="N25" s="286">
        <f>+N24+'[1]River Analysis'!AQ37</f>
        <v>258101</v>
      </c>
      <c r="O25" s="286">
        <f>+O24+'[1]River Analysis'!AR37</f>
        <v>248670</v>
      </c>
      <c r="P25" s="286">
        <f>+P24+'[1]River Analysis'!AS37</f>
        <v>1272.9972752043595</v>
      </c>
      <c r="Q25" s="286">
        <f>+Q24+'[1]River Analysis'!AT37</f>
        <v>2833.5967302452314</v>
      </c>
      <c r="R25" s="286">
        <f>+R24+'[1]River Analysis'!AU37</f>
        <v>3341.0626702997279</v>
      </c>
      <c r="S25" s="286">
        <f>+S24+'[1]River Analysis'!AV37</f>
        <v>968.69209809264305</v>
      </c>
      <c r="T25" s="286">
        <f>+T24+'[1]River Analysis'!AW37</f>
        <v>7032.7247956403262</v>
      </c>
      <c r="U25" s="286">
        <f>+U24+'[1]River Analysis'!AX37</f>
        <v>6775.7493188010903</v>
      </c>
    </row>
    <row r="26" spans="3:21" x14ac:dyDescent="0.25">
      <c r="C26">
        <v>39</v>
      </c>
      <c r="D26" s="47">
        <f>+TOTAL!A332</f>
        <v>41158</v>
      </c>
      <c r="E26" s="75">
        <f t="shared" si="1"/>
        <v>10433.093151825893</v>
      </c>
      <c r="F26" s="75">
        <f t="shared" si="2"/>
        <v>6796.0460930023637</v>
      </c>
      <c r="G26" s="69">
        <f>+TOTAL!F332</f>
        <v>11859.1</v>
      </c>
      <c r="H26" s="69">
        <f>+TOTAL!D332</f>
        <v>7312.5</v>
      </c>
      <c r="I26" s="69">
        <f t="shared" si="0"/>
        <v>4546.6000000000004</v>
      </c>
      <c r="J26" s="286">
        <f>+J25+'[1]River Analysis'!AM38</f>
        <v>47347</v>
      </c>
      <c r="K26" s="286">
        <f>+K25+'[1]River Analysis'!AN38</f>
        <v>111543</v>
      </c>
      <c r="L26" s="286">
        <f>+L25+'[1]River Analysis'!AO38</f>
        <v>135710</v>
      </c>
      <c r="M26" s="286">
        <f>+M25+'[1]River Analysis'!AP38</f>
        <v>40432</v>
      </c>
      <c r="N26" s="286">
        <f>+N25+'[1]River Analysis'!AQ38</f>
        <v>278991</v>
      </c>
      <c r="O26" s="286">
        <f>+O25+'[1]River Analysis'!AR38</f>
        <v>272576</v>
      </c>
      <c r="P26" s="286">
        <f>+P25+'[1]River Analysis'!AS38</f>
        <v>1290.108991825613</v>
      </c>
      <c r="Q26" s="286">
        <f>+Q25+'[1]River Analysis'!AT38</f>
        <v>3039.318801089918</v>
      </c>
      <c r="R26" s="286">
        <f>+R25+'[1]River Analysis'!AU38</f>
        <v>3697.8201634877387</v>
      </c>
      <c r="S26" s="286">
        <f>+S25+'[1]River Analysis'!AV38</f>
        <v>1101.6893732970027</v>
      </c>
      <c r="T26" s="286">
        <f>+T25+'[1]River Analysis'!AW38</f>
        <v>7601.9346049046317</v>
      </c>
      <c r="U26" s="286">
        <f>+U25+'[1]River Analysis'!AX38</f>
        <v>7427.1389645776571</v>
      </c>
    </row>
    <row r="27" spans="3:21" x14ac:dyDescent="0.25">
      <c r="C27">
        <v>38</v>
      </c>
      <c r="D27" s="47">
        <f>+TOTAL!A333</f>
        <v>41165</v>
      </c>
      <c r="E27" s="75">
        <f t="shared" si="1"/>
        <v>10808.846471197116</v>
      </c>
      <c r="F27" s="75">
        <f t="shared" si="2"/>
        <v>7267.5111770794683</v>
      </c>
      <c r="G27" s="69">
        <f>+TOTAL!F333</f>
        <v>12348</v>
      </c>
      <c r="H27" s="69">
        <f>+TOTAL!D333</f>
        <v>8088.5</v>
      </c>
      <c r="I27" s="69">
        <f t="shared" si="0"/>
        <v>4259.5</v>
      </c>
      <c r="J27" s="286">
        <f>+J26+'[1]River Analysis'!AM39</f>
        <v>50919</v>
      </c>
      <c r="K27" s="286">
        <f>+K26+'[1]River Analysis'!AN39</f>
        <v>121349</v>
      </c>
      <c r="L27" s="286">
        <f>+L26+'[1]River Analysis'!AO39</f>
        <v>152162</v>
      </c>
      <c r="M27" s="286">
        <f>+M26+'[1]River Analysis'!AP39</f>
        <v>44598</v>
      </c>
      <c r="N27" s="286">
        <f>+N26+'[1]River Analysis'!AQ39</f>
        <v>308440</v>
      </c>
      <c r="O27" s="286">
        <f>+O26+'[1]River Analysis'!AR39</f>
        <v>304786</v>
      </c>
      <c r="P27" s="286">
        <f>+P26+'[1]River Analysis'!AS39</f>
        <v>1387.4386920980926</v>
      </c>
      <c r="Q27" s="286">
        <f>+Q26+'[1]River Analysis'!AT39</f>
        <v>3306.5122615803812</v>
      </c>
      <c r="R27" s="286">
        <f>+R26+'[1]River Analysis'!AU39</f>
        <v>4146.103542234333</v>
      </c>
      <c r="S27" s="286">
        <f>+S26+'[1]River Analysis'!AV39</f>
        <v>1215.2043596730246</v>
      </c>
      <c r="T27" s="286">
        <f>+T26+'[1]River Analysis'!AW39</f>
        <v>8404.3596730245226</v>
      </c>
      <c r="U27" s="286">
        <f>+U26+'[1]River Analysis'!AX39</f>
        <v>8304.7956403269764</v>
      </c>
    </row>
    <row r="28" spans="3:21" x14ac:dyDescent="0.25">
      <c r="C28">
        <v>37</v>
      </c>
      <c r="D28" s="47">
        <f>+TOTAL!A334</f>
        <v>41172</v>
      </c>
      <c r="E28" s="75">
        <f t="shared" si="1"/>
        <v>11184.599790568338</v>
      </c>
      <c r="F28" s="75">
        <f t="shared" si="2"/>
        <v>7738.9762611565729</v>
      </c>
      <c r="G28" s="69">
        <f>+TOTAL!F334</f>
        <v>12773.9</v>
      </c>
      <c r="H28" s="69">
        <f>+TOTAL!D334</f>
        <v>8630.7999999999993</v>
      </c>
      <c r="I28" s="69">
        <f t="shared" si="0"/>
        <v>4143.1000000000004</v>
      </c>
      <c r="J28" s="286">
        <f>+J27+'[1]River Analysis'!AM40</f>
        <v>55695</v>
      </c>
      <c r="K28" s="286">
        <f>+K27+'[1]River Analysis'!AN40</f>
        <v>135278</v>
      </c>
      <c r="L28" s="286">
        <f>+L27+'[1]River Analysis'!AO40</f>
        <v>163068</v>
      </c>
      <c r="M28" s="286">
        <f>+M27+'[1]River Analysis'!AP40</f>
        <v>47482</v>
      </c>
      <c r="N28" s="286">
        <f>+N27+'[1]River Analysis'!AQ40</f>
        <v>331060</v>
      </c>
      <c r="O28" s="286">
        <f>+O27+'[1]River Analysis'!AR40</f>
        <v>338246</v>
      </c>
      <c r="P28" s="286">
        <f>+P27+'[1]River Analysis'!AS40</f>
        <v>1517.574931880109</v>
      </c>
      <c r="Q28" s="286">
        <f>+Q27+'[1]River Analysis'!AT40</f>
        <v>3686.0490463215256</v>
      </c>
      <c r="R28" s="286">
        <f>+R27+'[1]River Analysis'!AU40</f>
        <v>4443.2697547683929</v>
      </c>
      <c r="S28" s="286">
        <f>+S27+'[1]River Analysis'!AV40</f>
        <v>1293.7874659400545</v>
      </c>
      <c r="T28" s="286">
        <f>+T27+'[1]River Analysis'!AW40</f>
        <v>9020.7084468664852</v>
      </c>
      <c r="U28" s="286">
        <f>+U27+'[1]River Analysis'!AX40</f>
        <v>9216.512261580383</v>
      </c>
    </row>
    <row r="29" spans="3:21" x14ac:dyDescent="0.25">
      <c r="C29">
        <v>36</v>
      </c>
      <c r="D29" s="47">
        <f>+TOTAL!A335</f>
        <v>41179</v>
      </c>
      <c r="E29" s="75">
        <f t="shared" si="1"/>
        <v>11560.35310993956</v>
      </c>
      <c r="F29" s="75">
        <f t="shared" si="2"/>
        <v>8210.4413452336776</v>
      </c>
      <c r="G29" s="69">
        <f>+TOTAL!F335</f>
        <v>13081</v>
      </c>
      <c r="H29" s="69">
        <f>+TOTAL!D335</f>
        <v>9221.7999999999993</v>
      </c>
      <c r="I29" s="69">
        <f t="shared" si="0"/>
        <v>3859.2000000000007</v>
      </c>
      <c r="J29" s="286">
        <f>+J28+'[1]River Analysis'!AM41</f>
        <v>57630</v>
      </c>
      <c r="K29" s="286">
        <f>+K28+'[1]River Analysis'!AN41</f>
        <v>144812</v>
      </c>
      <c r="L29" s="286">
        <f>+L28+'[1]River Analysis'!AO41</f>
        <v>175331</v>
      </c>
      <c r="M29" s="286">
        <f>+M28+'[1]River Analysis'!AP41</f>
        <v>51165</v>
      </c>
      <c r="N29" s="286">
        <f>+N28+'[1]River Analysis'!AQ41</f>
        <v>355613</v>
      </c>
      <c r="O29" s="286">
        <f>+O28+'[1]River Analysis'!AR41</f>
        <v>363244</v>
      </c>
      <c r="P29" s="286">
        <f>+P28+'[1]River Analysis'!AS41</f>
        <v>1570.2997275204359</v>
      </c>
      <c r="Q29" s="286">
        <f>+Q28+'[1]River Analysis'!AT41</f>
        <v>3945.8310626702996</v>
      </c>
      <c r="R29" s="286">
        <f>+R28+'[1]River Analysis'!AU41</f>
        <v>4777.4114441416896</v>
      </c>
      <c r="S29" s="286">
        <f>+S28+'[1]River Analysis'!AV41</f>
        <v>1394.1416893732969</v>
      </c>
      <c r="T29" s="286">
        <f>+T28+'[1]River Analysis'!AW41</f>
        <v>9689.7275204359667</v>
      </c>
      <c r="U29" s="286">
        <f>+U28+'[1]River Analysis'!AX41</f>
        <v>9897.6566757493201</v>
      </c>
    </row>
    <row r="30" spans="3:21" x14ac:dyDescent="0.25">
      <c r="C30">
        <v>35</v>
      </c>
      <c r="D30" s="47">
        <f>+TOTAL!A336</f>
        <v>41186</v>
      </c>
      <c r="E30" s="75">
        <f t="shared" si="1"/>
        <v>11936.106429310783</v>
      </c>
      <c r="F30" s="75">
        <f t="shared" si="2"/>
        <v>8681.9064293107822</v>
      </c>
      <c r="G30" s="69">
        <f>+TOTAL!F336</f>
        <v>13360.9</v>
      </c>
      <c r="H30" s="69">
        <f>+TOTAL!D336</f>
        <v>9604</v>
      </c>
      <c r="I30" s="69">
        <f t="shared" si="0"/>
        <v>3756.8999999999996</v>
      </c>
      <c r="J30" s="286">
        <f>+J29+'[1]River Analysis'!AM42</f>
        <v>60357</v>
      </c>
      <c r="K30" s="286">
        <f>+K29+'[1]River Analysis'!AN42</f>
        <v>156293</v>
      </c>
      <c r="L30" s="286">
        <f>+L29+'[1]River Analysis'!AO42</f>
        <v>178629</v>
      </c>
      <c r="M30" s="286">
        <f>+M29+'[1]River Analysis'!AP42</f>
        <v>53228</v>
      </c>
      <c r="N30" s="286">
        <f>+N29+'[1]River Analysis'!AQ42</f>
        <v>369458</v>
      </c>
      <c r="O30" s="286">
        <f>+O29+'[1]River Analysis'!AR42</f>
        <v>394143</v>
      </c>
      <c r="P30" s="286">
        <f>+P29+'[1]River Analysis'!AS42</f>
        <v>1644.6049046321525</v>
      </c>
      <c r="Q30" s="286">
        <f>+Q29+'[1]River Analysis'!AT42</f>
        <v>4258.6648501362397</v>
      </c>
      <c r="R30" s="286">
        <f>+R29+'[1]River Analysis'!AU42</f>
        <v>4867.2752043596729</v>
      </c>
      <c r="S30" s="286">
        <f>+S29+'[1]River Analysis'!AV42</f>
        <v>1450.3542234332424</v>
      </c>
      <c r="T30" s="286">
        <f>+T29+'[1]River Analysis'!AW42</f>
        <v>10066.975476839236</v>
      </c>
      <c r="U30" s="286">
        <f>+U29+'[1]River Analysis'!AX42</f>
        <v>10739.591280653953</v>
      </c>
    </row>
    <row r="31" spans="3:21" x14ac:dyDescent="0.25">
      <c r="C31">
        <v>34</v>
      </c>
      <c r="D31" s="47">
        <f>+TOTAL!A337</f>
        <v>41193</v>
      </c>
      <c r="E31" s="75">
        <f t="shared" si="1"/>
        <v>12311.859748682005</v>
      </c>
      <c r="F31" s="75">
        <f t="shared" si="2"/>
        <v>9153.3715133878868</v>
      </c>
      <c r="G31" s="69">
        <f>+TOTAL!F337</f>
        <v>13770.9</v>
      </c>
      <c r="H31" s="69">
        <f>+TOTAL!D337</f>
        <v>9734.9</v>
      </c>
      <c r="I31" s="69">
        <f t="shared" si="0"/>
        <v>4036</v>
      </c>
      <c r="J31" s="286">
        <f>+J30+'[1]River Analysis'!AM43</f>
        <v>61910</v>
      </c>
      <c r="K31" s="286">
        <f>+K30+'[1]River Analysis'!AN43</f>
        <v>164761</v>
      </c>
      <c r="L31" s="286">
        <f>+L30+'[1]River Analysis'!AO43</f>
        <v>180774</v>
      </c>
      <c r="M31" s="286">
        <f>+M30+'[1]River Analysis'!AP43</f>
        <v>56172</v>
      </c>
      <c r="N31" s="286">
        <f>+N30+'[1]River Analysis'!AQ43</f>
        <v>376462</v>
      </c>
      <c r="O31" s="286">
        <f>+O30+'[1]River Analysis'!AR43</f>
        <v>417614</v>
      </c>
      <c r="P31" s="286">
        <f>+P30+'[1]River Analysis'!AS43</f>
        <v>1686.9209809264305</v>
      </c>
      <c r="Q31" s="286">
        <f>+Q30+'[1]River Analysis'!AT43</f>
        <v>4489.4005449591277</v>
      </c>
      <c r="R31" s="286">
        <f>+R30+'[1]River Analysis'!AU43</f>
        <v>4925.7220708446866</v>
      </c>
      <c r="S31" s="286">
        <f>+S30+'[1]River Analysis'!AV43</f>
        <v>1530.5722070844686</v>
      </c>
      <c r="T31" s="286">
        <f>+T30+'[1]River Analysis'!AW43</f>
        <v>10257.820163487737</v>
      </c>
      <c r="U31" s="286">
        <f>+U30+'[1]River Analysis'!AX43</f>
        <v>11379.128065395096</v>
      </c>
    </row>
    <row r="32" spans="3:21" x14ac:dyDescent="0.25">
      <c r="C32">
        <v>33</v>
      </c>
      <c r="D32" s="47">
        <f>+TOTAL!A338</f>
        <v>41200</v>
      </c>
      <c r="E32" s="75">
        <f t="shared" si="1"/>
        <v>12687.613068053228</v>
      </c>
      <c r="F32" s="75">
        <f t="shared" si="2"/>
        <v>9624.8365974649914</v>
      </c>
      <c r="G32" s="69">
        <f>+TOTAL!F338</f>
        <v>14342.9</v>
      </c>
      <c r="H32" s="69">
        <f>+TOTAL!D338</f>
        <v>10114.5</v>
      </c>
      <c r="I32" s="69">
        <f t="shared" si="0"/>
        <v>4228.3999999999996</v>
      </c>
      <c r="J32" s="286">
        <f>+J31+'[1]River Analysis'!AM44</f>
        <v>66642</v>
      </c>
      <c r="K32" s="286">
        <f>+K31+'[1]River Analysis'!AN44</f>
        <v>169974</v>
      </c>
      <c r="L32" s="286">
        <f>+L31+'[1]River Analysis'!AO44</f>
        <v>186400</v>
      </c>
      <c r="M32" s="286">
        <f>+M31+'[1]River Analysis'!AP44</f>
        <v>59661</v>
      </c>
      <c r="N32" s="286">
        <f>+N31+'[1]River Analysis'!AQ44</f>
        <v>392916</v>
      </c>
      <c r="O32" s="286">
        <f>+O31+'[1]River Analysis'!AR44</f>
        <v>438862</v>
      </c>
      <c r="P32" s="286">
        <f>+P31+'[1]River Analysis'!AS44</f>
        <v>1815.8583106267029</v>
      </c>
      <c r="Q32" s="286">
        <f>+Q31+'[1]River Analysis'!AT44</f>
        <v>4631.4441416893733</v>
      </c>
      <c r="R32" s="286">
        <f>+R31+'[1]River Analysis'!AU44</f>
        <v>5079.0190735694823</v>
      </c>
      <c r="S32" s="286">
        <f>+S31+'[1]River Analysis'!AV44</f>
        <v>1625.6403269754767</v>
      </c>
      <c r="T32" s="286">
        <f>+T31+'[1]River Analysis'!AW44</f>
        <v>10706.158038147138</v>
      </c>
      <c r="U32" s="286">
        <f>+U31+'[1]River Analysis'!AX44</f>
        <v>11958.092643051772</v>
      </c>
    </row>
    <row r="33" spans="1:21" x14ac:dyDescent="0.25">
      <c r="C33">
        <v>32</v>
      </c>
      <c r="D33" s="47">
        <f>+TOTAL!A339</f>
        <v>41207</v>
      </c>
      <c r="E33" s="75">
        <f t="shared" si="1"/>
        <v>13063.36638742445</v>
      </c>
      <c r="F33" s="75">
        <f t="shared" si="2"/>
        <v>10096.301681542096</v>
      </c>
      <c r="G33" s="69">
        <f>+TOTAL!F339</f>
        <v>14705.7</v>
      </c>
      <c r="H33" s="69">
        <f>+TOTAL!D339</f>
        <v>10409.700000000001</v>
      </c>
      <c r="I33" s="69">
        <f t="shared" si="0"/>
        <v>4296</v>
      </c>
      <c r="J33" s="286">
        <f>+J32+'[1]River Analysis'!AM45</f>
        <v>69172</v>
      </c>
      <c r="K33" s="286">
        <f>+K32+'[1]River Analysis'!AN45</f>
        <v>178846</v>
      </c>
      <c r="L33" s="286">
        <f>+L32+'[1]River Analysis'!AO45</f>
        <v>190679</v>
      </c>
      <c r="M33" s="286">
        <f>+M32+'[1]River Analysis'!AP45</f>
        <v>63391</v>
      </c>
      <c r="N33" s="286">
        <f>+N32+'[1]River Analysis'!AQ45</f>
        <v>402616</v>
      </c>
      <c r="O33" s="286">
        <f>+O32+'[1]River Analysis'!AR45</f>
        <v>462764</v>
      </c>
      <c r="P33" s="286">
        <f>+P32+'[1]River Analysis'!AS45</f>
        <v>1884.7956403269754</v>
      </c>
      <c r="Q33" s="286">
        <f>+Q32+'[1]River Analysis'!AT45</f>
        <v>4873.1880108991827</v>
      </c>
      <c r="R33" s="286">
        <f>+R32+'[1]River Analysis'!AU45</f>
        <v>5195.6130790190737</v>
      </c>
      <c r="S33" s="286">
        <f>+S32+'[1]River Analysis'!AV45</f>
        <v>1727.2752043596729</v>
      </c>
      <c r="T33" s="286">
        <f>+T32+'[1]River Analysis'!AW45</f>
        <v>10970.463215258855</v>
      </c>
      <c r="U33" s="286">
        <f>+U32+'[1]River Analysis'!AX45</f>
        <v>12609.373297002725</v>
      </c>
    </row>
    <row r="34" spans="1:21" x14ac:dyDescent="0.25">
      <c r="C34">
        <v>31</v>
      </c>
      <c r="D34" s="47">
        <f>+TOTAL!A340</f>
        <v>41214</v>
      </c>
      <c r="E34" s="75">
        <f t="shared" si="1"/>
        <v>13439.119706795673</v>
      </c>
      <c r="F34" s="75">
        <f t="shared" si="2"/>
        <v>10567.766765619201</v>
      </c>
      <c r="G34" s="69">
        <f>+TOTAL!F340</f>
        <v>14915.2</v>
      </c>
      <c r="H34" s="69">
        <f>+TOTAL!D340</f>
        <v>10802</v>
      </c>
      <c r="I34" s="69">
        <f t="shared" si="0"/>
        <v>4113.2000000000007</v>
      </c>
      <c r="J34" s="286">
        <f>+J33+'[1]River Analysis'!AM46</f>
        <v>72797</v>
      </c>
      <c r="K34" s="286">
        <f>+K33+'[1]River Analysis'!AN46</f>
        <v>183719</v>
      </c>
      <c r="L34" s="286">
        <f>+L33+'[1]River Analysis'!AO46</f>
        <v>196203</v>
      </c>
      <c r="M34" s="286">
        <f>+M33+'[1]River Analysis'!AP46</f>
        <v>66759</v>
      </c>
      <c r="N34" s="286">
        <f>+N33+'[1]River Analysis'!AQ46</f>
        <v>416653</v>
      </c>
      <c r="O34" s="286">
        <f>+O33+'[1]River Analysis'!AR46</f>
        <v>480505</v>
      </c>
      <c r="P34" s="286">
        <f>+P33+'[1]River Analysis'!AS46</f>
        <v>1983.5694822888283</v>
      </c>
      <c r="Q34" s="286">
        <f>+Q33+'[1]River Analysis'!AT46</f>
        <v>5005.9673024523163</v>
      </c>
      <c r="R34" s="286">
        <f>+R33+'[1]River Analysis'!AU46</f>
        <v>5346.1307901907358</v>
      </c>
      <c r="S34" s="286">
        <f>+S33+'[1]River Analysis'!AV46</f>
        <v>1819.0463215258853</v>
      </c>
      <c r="T34" s="286">
        <f>+T33+'[1]River Analysis'!AW46</f>
        <v>11352.942779291552</v>
      </c>
      <c r="U34" s="286">
        <f>+U33+'[1]River Analysis'!AX46</f>
        <v>13092.779291553134</v>
      </c>
    </row>
    <row r="35" spans="1:21" x14ac:dyDescent="0.25">
      <c r="C35">
        <v>30</v>
      </c>
      <c r="D35" s="47">
        <f>+TOTAL!A341</f>
        <v>41221</v>
      </c>
      <c r="E35" s="75">
        <f t="shared" si="1"/>
        <v>13814.873026166895</v>
      </c>
      <c r="F35" s="75">
        <f t="shared" si="2"/>
        <v>11039.231849696305</v>
      </c>
      <c r="G35" s="69">
        <f>+TOTAL!F341</f>
        <v>15229.7</v>
      </c>
      <c r="H35" s="69">
        <f>+TOTAL!D341</f>
        <v>11100.5</v>
      </c>
      <c r="I35" s="69">
        <f t="shared" si="0"/>
        <v>4129.2000000000007</v>
      </c>
      <c r="J35" s="286">
        <f>+J34+'[1]River Analysis'!AM47</f>
        <v>75517</v>
      </c>
      <c r="K35" s="286">
        <f>+K34+'[1]River Analysis'!AN47</f>
        <v>193571</v>
      </c>
      <c r="L35" s="286">
        <f>+L34+'[1]River Analysis'!AO47</f>
        <v>199284</v>
      </c>
      <c r="M35" s="286">
        <f>+M34+'[1]River Analysis'!AP47</f>
        <v>68496</v>
      </c>
      <c r="N35" s="286">
        <f>+N34+'[1]River Analysis'!AQ47</f>
        <v>427111</v>
      </c>
      <c r="O35" s="286">
        <f>+O34+'[1]River Analysis'!AR47</f>
        <v>499884</v>
      </c>
      <c r="P35" s="286">
        <f>+P34+'[1]River Analysis'!AS47</f>
        <v>2057.683923705722</v>
      </c>
      <c r="Q35" s="286">
        <f>+Q34+'[1]River Analysis'!AT47</f>
        <v>5274.41416893733</v>
      </c>
      <c r="R35" s="286">
        <f>+R34+'[1]River Analysis'!AU47</f>
        <v>5430.0817438692102</v>
      </c>
      <c r="S35" s="286">
        <f>+S34+'[1]River Analysis'!AV47</f>
        <v>1866.3760217983649</v>
      </c>
      <c r="T35" s="286">
        <f>+T34+'[1]River Analysis'!AW47</f>
        <v>11637.901907356947</v>
      </c>
      <c r="U35" s="286">
        <f>+U34+'[1]River Analysis'!AX47</f>
        <v>13620.817438692098</v>
      </c>
    </row>
    <row r="36" spans="1:21" x14ac:dyDescent="0.25">
      <c r="C36">
        <v>29</v>
      </c>
      <c r="D36" s="47">
        <f>+TOTAL!A342</f>
        <v>41228</v>
      </c>
      <c r="E36" s="75">
        <f t="shared" si="1"/>
        <v>14190.626345538118</v>
      </c>
      <c r="F36" s="75">
        <f t="shared" si="2"/>
        <v>11510.69693377341</v>
      </c>
      <c r="G36" s="69">
        <f>+TOTAL!F342</f>
        <v>15865.2</v>
      </c>
      <c r="H36" s="69">
        <f>+TOTAL!D342</f>
        <v>11430.1</v>
      </c>
      <c r="I36" s="69">
        <f t="shared" si="0"/>
        <v>4435.1000000000004</v>
      </c>
      <c r="J36" s="286">
        <f>+J35+'[1]River Analysis'!AM48</f>
        <v>78191</v>
      </c>
      <c r="K36" s="286">
        <f>+K35+'[1]River Analysis'!AN48</f>
        <v>195868</v>
      </c>
      <c r="L36" s="286">
        <f>+L35+'[1]River Analysis'!AO48</f>
        <v>205295</v>
      </c>
      <c r="M36" s="286">
        <f>+M35+'[1]River Analysis'!AP48</f>
        <v>72643</v>
      </c>
      <c r="N36" s="286">
        <f>+N35+'[1]River Analysis'!AQ48</f>
        <v>438487</v>
      </c>
      <c r="O36" s="286">
        <f>+O35+'[1]River Analysis'!AR48</f>
        <v>516747</v>
      </c>
      <c r="P36" s="286">
        <f>+P35+'[1]River Analysis'!AS48</f>
        <v>2130.5449591280653</v>
      </c>
      <c r="Q36" s="286">
        <f>+Q35+'[1]River Analysis'!AT48</f>
        <v>5337.0027247956405</v>
      </c>
      <c r="R36" s="286">
        <f>+R35+'[1]River Analysis'!AU48</f>
        <v>5593.8692098092642</v>
      </c>
      <c r="S36" s="286">
        <f>+S35+'[1]River Analysis'!AV48</f>
        <v>1979.3732970027247</v>
      </c>
      <c r="T36" s="286">
        <f>+T35+'[1]River Analysis'!AW48</f>
        <v>11947.874659400544</v>
      </c>
      <c r="U36" s="286">
        <f>+U35+'[1]River Analysis'!AX48</f>
        <v>14080.299727520436</v>
      </c>
    </row>
    <row r="37" spans="1:21" x14ac:dyDescent="0.25">
      <c r="C37">
        <v>28</v>
      </c>
      <c r="D37" s="47">
        <f>+TOTAL!A343</f>
        <v>41235</v>
      </c>
      <c r="E37" s="75">
        <f t="shared" si="1"/>
        <v>14566.37966490934</v>
      </c>
      <c r="F37" s="75">
        <f t="shared" si="2"/>
        <v>11982.162017850515</v>
      </c>
      <c r="G37" s="69">
        <f>+TOTAL!F343</f>
        <v>16144.5</v>
      </c>
      <c r="H37" s="69">
        <f>+TOTAL!D343</f>
        <v>11658.7</v>
      </c>
      <c r="I37" s="69">
        <f t="shared" si="0"/>
        <v>4485.7999999999993</v>
      </c>
      <c r="J37" s="286">
        <f>+J36+'[1]River Analysis'!AM49</f>
        <v>80581</v>
      </c>
      <c r="K37" s="286">
        <f>+K36+'[1]River Analysis'!AN49</f>
        <v>202832</v>
      </c>
      <c r="L37" s="286">
        <f>+L36+'[1]River Analysis'!AO49</f>
        <v>210584</v>
      </c>
      <c r="M37" s="286">
        <f>+M36+'[1]River Analysis'!AP49</f>
        <v>73594</v>
      </c>
      <c r="N37" s="286">
        <f>+N36+'[1]River Analysis'!AQ49</f>
        <v>446619</v>
      </c>
      <c r="O37" s="286">
        <f>+O36+'[1]River Analysis'!AR49</f>
        <v>538890</v>
      </c>
      <c r="P37" s="286">
        <f>+P36+'[1]River Analysis'!AS49</f>
        <v>2195.6675749318802</v>
      </c>
      <c r="Q37" s="286">
        <f>+Q36+'[1]River Analysis'!AT49</f>
        <v>5526.7574931880108</v>
      </c>
      <c r="R37" s="286">
        <f>+R36+'[1]River Analysis'!AU49</f>
        <v>5737.9836512261581</v>
      </c>
      <c r="S37" s="286">
        <f>+S36+'[1]River Analysis'!AV49</f>
        <v>2005.2861035422343</v>
      </c>
      <c r="T37" s="286">
        <f>+T36+'[1]River Analysis'!AW49</f>
        <v>12169.455040871933</v>
      </c>
      <c r="U37" s="286">
        <f>+U36+'[1]River Analysis'!AX49</f>
        <v>14683.651226158039</v>
      </c>
    </row>
    <row r="38" spans="1:21" x14ac:dyDescent="0.25">
      <c r="C38">
        <v>27</v>
      </c>
      <c r="D38" s="47">
        <f>+TOTAL!A344</f>
        <v>41242</v>
      </c>
      <c r="E38" s="75">
        <f t="shared" si="1"/>
        <v>14942.132984280563</v>
      </c>
      <c r="F38" s="75">
        <f t="shared" si="2"/>
        <v>12453.627101927619</v>
      </c>
      <c r="G38" s="69">
        <f>+TOTAL!F344</f>
        <v>16497.5</v>
      </c>
      <c r="H38" s="69">
        <f>+TOTAL!D344</f>
        <v>12045.2</v>
      </c>
      <c r="I38" s="69">
        <f t="shared" si="0"/>
        <v>4452.2999999999993</v>
      </c>
      <c r="J38" s="286">
        <f>+J37+'[1]River Analysis'!AM50</f>
        <v>83532</v>
      </c>
      <c r="K38" s="286">
        <f>+K37+'[1]River Analysis'!AN50</f>
        <v>209468</v>
      </c>
      <c r="L38" s="286">
        <f>+L37+'[1]River Analysis'!AO50</f>
        <v>218126</v>
      </c>
      <c r="M38" s="286">
        <f>+M37+'[1]River Analysis'!AP50</f>
        <v>76597</v>
      </c>
      <c r="N38" s="286">
        <f>+N37+'[1]River Analysis'!AQ50</f>
        <v>461267</v>
      </c>
      <c r="O38" s="286">
        <f>+O37+'[1]River Analysis'!AR50</f>
        <v>561207</v>
      </c>
      <c r="P38" s="286">
        <f>+P37+'[1]River Analysis'!AS50</f>
        <v>2276.0762942779293</v>
      </c>
      <c r="Q38" s="286">
        <f>+Q37+'[1]River Analysis'!AT50</f>
        <v>5707.574931880109</v>
      </c>
      <c r="R38" s="286">
        <f>+R37+'[1]River Analysis'!AU50</f>
        <v>5943.4877384196188</v>
      </c>
      <c r="S38" s="286">
        <f>+S37+'[1]River Analysis'!AV50</f>
        <v>2087.1117166212534</v>
      </c>
      <c r="T38" s="286">
        <f>+T37+'[1]River Analysis'!AW50</f>
        <v>12568.58310626703</v>
      </c>
      <c r="U38" s="286">
        <f>+U37+'[1]River Analysis'!AX50</f>
        <v>15291.743869209811</v>
      </c>
    </row>
    <row r="39" spans="1:21" x14ac:dyDescent="0.25">
      <c r="C39">
        <v>26</v>
      </c>
      <c r="D39" s="47">
        <f>+TOTAL!A345</f>
        <v>41249</v>
      </c>
      <c r="E39" s="75">
        <f t="shared" si="1"/>
        <v>15317.886303651785</v>
      </c>
      <c r="F39" s="75">
        <f t="shared" si="2"/>
        <v>12925.092186004724</v>
      </c>
      <c r="G39" s="69">
        <f>+TOTAL!F345</f>
        <v>17016.099999999999</v>
      </c>
      <c r="H39" s="69">
        <f>+TOTAL!D345</f>
        <v>12354.9</v>
      </c>
      <c r="I39" s="69">
        <f t="shared" si="0"/>
        <v>4661.1999999999989</v>
      </c>
      <c r="J39" s="286">
        <f>+J38+'[1]River Analysis'!AM51</f>
        <v>85926</v>
      </c>
      <c r="K39" s="286">
        <f>+K38+'[1]River Analysis'!AN51</f>
        <v>215860</v>
      </c>
      <c r="L39" s="286">
        <f>+L38+'[1]River Analysis'!AO51</f>
        <v>223066</v>
      </c>
      <c r="M39" s="286">
        <f>+M38+'[1]River Analysis'!AP51</f>
        <v>82654</v>
      </c>
      <c r="N39" s="286">
        <f>+N38+'[1]River Analysis'!AQ51</f>
        <v>475537</v>
      </c>
      <c r="O39" s="286">
        <f>+O38+'[1]River Analysis'!AR51</f>
        <v>582556</v>
      </c>
      <c r="P39" s="286">
        <f>+P38+'[1]River Analysis'!AS51</f>
        <v>2341.3079019073571</v>
      </c>
      <c r="Q39" s="286">
        <f>+Q38+'[1]River Analysis'!AT51</f>
        <v>5881.7438692098094</v>
      </c>
      <c r="R39" s="286">
        <f>+R38+'[1]River Analysis'!AU51</f>
        <v>6078.0926430517711</v>
      </c>
      <c r="S39" s="286">
        <f>+S38+'[1]River Analysis'!AV51</f>
        <v>2252.1525885558585</v>
      </c>
      <c r="T39" s="286">
        <f>+T38+'[1]River Analysis'!AW51</f>
        <v>12957.41144414169</v>
      </c>
      <c r="U39" s="286">
        <f>+U38+'[1]River Analysis'!AX51</f>
        <v>15873.460490463218</v>
      </c>
    </row>
    <row r="40" spans="1:21" x14ac:dyDescent="0.25">
      <c r="A40" s="78">
        <f t="shared" ref="A40:B43" si="3">+G40/$E$65</f>
        <v>0.71493609142070469</v>
      </c>
      <c r="B40" s="78">
        <f t="shared" si="3"/>
        <v>0.51647964479074882</v>
      </c>
      <c r="C40">
        <v>25</v>
      </c>
      <c r="D40" s="47">
        <f>+TOTAL!A346</f>
        <v>41256</v>
      </c>
      <c r="E40" s="75">
        <f t="shared" si="1"/>
        <v>15693.639623023008</v>
      </c>
      <c r="F40" s="75">
        <f t="shared" si="2"/>
        <v>13396.557270081828</v>
      </c>
      <c r="G40" s="69">
        <f>+TOTAL!F346</f>
        <v>17667.3</v>
      </c>
      <c r="H40" s="69">
        <f>+TOTAL!D346</f>
        <v>12763.1</v>
      </c>
      <c r="I40" s="69">
        <f t="shared" si="0"/>
        <v>4904.1999999999989</v>
      </c>
      <c r="J40" s="286">
        <f>+J39+'[1]River Analysis'!AM52</f>
        <v>87229</v>
      </c>
      <c r="K40" s="286">
        <f>+K39+'[1]River Analysis'!AN52</f>
        <v>226228</v>
      </c>
      <c r="L40" s="286">
        <f>+L39+'[1]River Analysis'!AO52</f>
        <v>234547</v>
      </c>
      <c r="M40" s="286">
        <f>+M39+'[1]River Analysis'!AP52</f>
        <v>86699</v>
      </c>
      <c r="N40" s="286">
        <f>+N39+'[1]River Analysis'!AQ52</f>
        <v>492176</v>
      </c>
      <c r="O40" s="286">
        <f>+O39+'[1]River Analysis'!AR52</f>
        <v>601655</v>
      </c>
      <c r="P40" s="286">
        <f>+P39+'[1]River Analysis'!AS52</f>
        <v>2376.8119891008178</v>
      </c>
      <c r="Q40" s="286">
        <f>+Q39+'[1]River Analysis'!AT52</f>
        <v>6164.2506811989106</v>
      </c>
      <c r="R40" s="286">
        <f>+R39+'[1]River Analysis'!AU52</f>
        <v>6390.9264305177112</v>
      </c>
      <c r="S40" s="286">
        <f>+S39+'[1]River Analysis'!AV52</f>
        <v>2362.3705722070845</v>
      </c>
      <c r="T40" s="286">
        <f>+T39+'[1]River Analysis'!AW52</f>
        <v>13410.790190735695</v>
      </c>
      <c r="U40" s="286">
        <f>+U39+'[1]River Analysis'!AX52</f>
        <v>16393.869209809265</v>
      </c>
    </row>
    <row r="41" spans="1:21" x14ac:dyDescent="0.25">
      <c r="A41" s="78">
        <f t="shared" si="3"/>
        <v>0.75576692104625542</v>
      </c>
      <c r="B41" s="78">
        <f t="shared" si="3"/>
        <v>0.53361321591409683</v>
      </c>
      <c r="C41">
        <v>24</v>
      </c>
      <c r="D41" s="47">
        <f>+TOTAL!A347</f>
        <v>41263</v>
      </c>
      <c r="E41" s="75">
        <f t="shared" si="1"/>
        <v>16069.39294239423</v>
      </c>
      <c r="F41" s="75">
        <f t="shared" si="2"/>
        <v>13868.022354158933</v>
      </c>
      <c r="G41" s="69">
        <f>+TOTAL!F347</f>
        <v>18676.3</v>
      </c>
      <c r="H41" s="69">
        <f>+TOTAL!D347</f>
        <v>13186.5</v>
      </c>
      <c r="I41" s="69">
        <f>+G41-H41</f>
        <v>5489.7999999999993</v>
      </c>
      <c r="J41" s="286">
        <f>+J40+'[1]River Analysis'!AM53</f>
        <v>90970</v>
      </c>
      <c r="K41" s="286">
        <f>+K40+'[1]River Analysis'!AN53</f>
        <v>234091</v>
      </c>
      <c r="L41" s="286">
        <f>+L40+'[1]River Analysis'!AO53</f>
        <v>240432</v>
      </c>
      <c r="M41" s="286">
        <f>+M40+'[1]River Analysis'!AP53</f>
        <v>90856</v>
      </c>
      <c r="N41" s="286">
        <f>+N40+'[1]River Analysis'!AQ53</f>
        <v>507423</v>
      </c>
      <c r="O41" s="286">
        <f>+O40+'[1]River Analysis'!AR53</f>
        <v>627960</v>
      </c>
      <c r="P41" s="286">
        <f>+P40+'[1]River Analysis'!AS53</f>
        <v>2478.7465940054499</v>
      </c>
      <c r="Q41" s="286">
        <f>+Q40+'[1]River Analysis'!AT53</f>
        <v>6378.5013623978202</v>
      </c>
      <c r="R41" s="286">
        <f>+R40+'[1]River Analysis'!AU53</f>
        <v>6551.2806539509538</v>
      </c>
      <c r="S41" s="286">
        <f>+S40+'[1]River Analysis'!AV53</f>
        <v>2475.6403269754769</v>
      </c>
      <c r="T41" s="286">
        <f>+T40+'[1]River Analysis'!AW53</f>
        <v>13826.23978201635</v>
      </c>
      <c r="U41" s="286">
        <f>+U40+'[1]River Analysis'!AX53</f>
        <v>17110.626702997277</v>
      </c>
    </row>
    <row r="42" spans="1:21" x14ac:dyDescent="0.25">
      <c r="A42" s="78">
        <f t="shared" si="3"/>
        <v>0.77196571301762096</v>
      </c>
      <c r="B42" s="78">
        <f t="shared" si="3"/>
        <v>0.54004336341409687</v>
      </c>
      <c r="C42">
        <v>23</v>
      </c>
      <c r="D42" s="47">
        <f>+[2]Total!A376</f>
        <v>41270</v>
      </c>
      <c r="E42" s="75">
        <f t="shared" si="1"/>
        <v>16445.146261765454</v>
      </c>
      <c r="F42" s="75">
        <f t="shared" si="2"/>
        <v>14339.487438236038</v>
      </c>
      <c r="G42" s="69">
        <f>+TOTAL!F348</f>
        <v>19076.599999999999</v>
      </c>
      <c r="H42" s="69">
        <f>+TOTAL!D348</f>
        <v>13345.4</v>
      </c>
      <c r="I42" s="69">
        <f>+G42-H42</f>
        <v>5731.1999999999989</v>
      </c>
      <c r="J42" s="286">
        <f>+J41+'[1]River Analysis'!AM54</f>
        <v>93469</v>
      </c>
      <c r="K42" s="286">
        <f>+K41+'[1]River Analysis'!AN54</f>
        <v>243948</v>
      </c>
      <c r="L42" s="286">
        <f>+L41+'[1]River Analysis'!AO54</f>
        <v>242390</v>
      </c>
      <c r="M42" s="286">
        <f>+M41+'[1]River Analysis'!AP54</f>
        <v>95396</v>
      </c>
      <c r="N42" s="286">
        <f>+N41+'[1]River Analysis'!AQ54</f>
        <v>515186</v>
      </c>
      <c r="O42" s="286">
        <f>+O41+'[1]River Analysis'!AR54</f>
        <v>649161</v>
      </c>
      <c r="P42" s="286">
        <f>+P41+'[1]River Analysis'!AS54</f>
        <v>2546.839237057221</v>
      </c>
      <c r="Q42" s="286">
        <f>+Q41+'[1]River Analysis'!AT54</f>
        <v>6647.0844686648506</v>
      </c>
      <c r="R42" s="286">
        <f>+R41+'[1]River Analysis'!AU54</f>
        <v>6604.632152588556</v>
      </c>
      <c r="S42" s="286">
        <f>+S41+'[1]River Analysis'!AV54</f>
        <v>2599.3460490463217</v>
      </c>
      <c r="T42" s="286">
        <f>+T41+'[1]River Analysis'!AW54</f>
        <v>14037.765667574933</v>
      </c>
      <c r="U42" s="286">
        <f>+U41+'[1]River Analysis'!AX54</f>
        <v>17688.310626702998</v>
      </c>
    </row>
    <row r="43" spans="1:21" x14ac:dyDescent="0.25">
      <c r="A43" s="78">
        <f t="shared" si="3"/>
        <v>0.78142681110132162</v>
      </c>
      <c r="B43" s="78">
        <f t="shared" si="3"/>
        <v>0.55074274037444926</v>
      </c>
      <c r="C43">
        <v>22</v>
      </c>
      <c r="D43" s="47">
        <f>+[2]Total!A377</f>
        <v>41277</v>
      </c>
      <c r="E43" s="75">
        <f t="shared" si="1"/>
        <v>16820.899581136677</v>
      </c>
      <c r="F43" s="75">
        <f t="shared" si="2"/>
        <v>14810.952522313142</v>
      </c>
      <c r="G43" s="69">
        <f>+TOTAL!F349</f>
        <v>19310.400000000001</v>
      </c>
      <c r="H43" s="69">
        <f>+TOTAL!D349</f>
        <v>13609.8</v>
      </c>
      <c r="I43" s="69">
        <f>+G43-H43</f>
        <v>5700.6000000000022</v>
      </c>
      <c r="J43" s="286">
        <f>+J42+'[1]River Analysis'!AM55</f>
        <v>95271</v>
      </c>
      <c r="K43" s="286">
        <f>+K42+'[1]River Analysis'!AN55</f>
        <v>248181</v>
      </c>
      <c r="L43" s="286">
        <f>+L42+'[1]River Analysis'!AO55</f>
        <v>248461</v>
      </c>
      <c r="M43" s="286">
        <f>+M42+'[1]River Analysis'!AP55</f>
        <v>96801</v>
      </c>
      <c r="N43" s="286">
        <f>+N42+'[1]River Analysis'!AQ55</f>
        <v>525111</v>
      </c>
      <c r="O43" s="286">
        <f>+O42+'[1]River Analysis'!AR55</f>
        <v>661747</v>
      </c>
      <c r="P43" s="286">
        <f>+P42+'[1]River Analysis'!AS55</f>
        <v>2595.940054495913</v>
      </c>
      <c r="Q43" s="286">
        <f>+Q42+'[1]River Analysis'!AT55</f>
        <v>6762.4250681198919</v>
      </c>
      <c r="R43" s="286">
        <f>+R42+'[1]River Analysis'!AU55</f>
        <v>6770.0544959128065</v>
      </c>
      <c r="S43" s="286">
        <f>+S42+'[1]River Analysis'!AV55</f>
        <v>2637.6294277929155</v>
      </c>
      <c r="T43" s="286">
        <f>+T42+'[1]River Analysis'!AW55</f>
        <v>14308.201634877385</v>
      </c>
      <c r="U43" s="286">
        <f>+U42+'[1]River Analysis'!AX55</f>
        <v>18031.25340599455</v>
      </c>
    </row>
    <row r="44" spans="1:21" x14ac:dyDescent="0.25">
      <c r="C44">
        <v>21</v>
      </c>
      <c r="D44" s="61">
        <f>+[2]Total!A378</f>
        <v>41284</v>
      </c>
      <c r="E44" s="75">
        <f t="shared" si="1"/>
        <v>17196.652900507899</v>
      </c>
      <c r="F44" s="75">
        <f t="shared" si="2"/>
        <v>15282.417606390247</v>
      </c>
      <c r="G44" s="62"/>
      <c r="H44" s="62"/>
      <c r="I44" s="7"/>
      <c r="J44" s="286"/>
      <c r="K44" s="286">
        <f>+K43+'[1]River Analysis'!AN56</f>
        <v>255327</v>
      </c>
      <c r="L44" s="286"/>
      <c r="M44" s="286">
        <f>+M43+'[1]River Analysis'!AP56</f>
        <v>97350</v>
      </c>
      <c r="N44" s="286"/>
      <c r="O44" s="286">
        <f>+O43+'[1]River Analysis'!AR56</f>
        <v>681099</v>
      </c>
      <c r="P44" s="286"/>
      <c r="Q44" s="286">
        <f>+Q43+'[1]River Analysis'!AT56</f>
        <v>6957.1389645776571</v>
      </c>
      <c r="R44" s="286"/>
      <c r="S44" s="286">
        <f>+S43+'[1]River Analysis'!AV56</f>
        <v>2652.5885558583104</v>
      </c>
      <c r="T44" s="286"/>
      <c r="U44" s="286">
        <f>+U43+'[1]River Analysis'!AX56</f>
        <v>18558.555858310625</v>
      </c>
    </row>
    <row r="45" spans="1:21" x14ac:dyDescent="0.25">
      <c r="C45">
        <v>20</v>
      </c>
      <c r="D45" s="61">
        <f>+[2]Total!A379</f>
        <v>41291</v>
      </c>
      <c r="E45" s="75">
        <f t="shared" si="1"/>
        <v>17572.406219879122</v>
      </c>
      <c r="F45" s="75">
        <f t="shared" si="2"/>
        <v>15753.882690467351</v>
      </c>
      <c r="G45" s="62"/>
      <c r="H45" s="62"/>
      <c r="I45" s="7"/>
      <c r="J45" s="286"/>
      <c r="K45" s="286">
        <f>+K44+'[1]River Analysis'!AN57</f>
        <v>266789</v>
      </c>
      <c r="L45" s="286"/>
      <c r="M45" s="286">
        <f>+M44+'[1]River Analysis'!AP57</f>
        <v>100507</v>
      </c>
      <c r="N45" s="286"/>
      <c r="O45" s="286">
        <f>+O44+'[1]River Analysis'!AR57</f>
        <v>705173</v>
      </c>
      <c r="P45" s="286"/>
      <c r="Q45" s="286">
        <f>+Q44+'[1]River Analysis'!AT57</f>
        <v>7269.4550408719351</v>
      </c>
      <c r="R45" s="286"/>
      <c r="S45" s="286">
        <f>+S44+'[1]River Analysis'!AV57</f>
        <v>2738.6103542234332</v>
      </c>
      <c r="T45" s="286"/>
      <c r="U45" s="286">
        <f>+U44+'[1]River Analysis'!AX57</f>
        <v>19214.523160762939</v>
      </c>
    </row>
    <row r="46" spans="1:21" x14ac:dyDescent="0.25">
      <c r="C46">
        <v>19</v>
      </c>
      <c r="D46" s="61">
        <f>+[2]Total!A380</f>
        <v>41298</v>
      </c>
      <c r="E46" s="75">
        <f t="shared" si="1"/>
        <v>17948.159539250344</v>
      </c>
      <c r="F46" s="75">
        <f t="shared" si="2"/>
        <v>16225.347774544456</v>
      </c>
      <c r="G46" s="62"/>
      <c r="H46" s="62"/>
      <c r="I46" s="7"/>
      <c r="J46" s="286"/>
      <c r="K46" s="286">
        <f>+K45+'[1]River Analysis'!AN58</f>
        <v>274084</v>
      </c>
      <c r="L46" s="286"/>
      <c r="M46" s="286">
        <f>+M45+'[1]River Analysis'!AP58</f>
        <v>105910</v>
      </c>
      <c r="N46" s="286"/>
      <c r="O46" s="286">
        <f>+O45+'[1]River Analysis'!AR58</f>
        <v>730200</v>
      </c>
      <c r="P46" s="286"/>
      <c r="Q46" s="286">
        <f>+Q45+'[1]River Analysis'!AT58</f>
        <v>7468.2288828337878</v>
      </c>
      <c r="R46" s="286"/>
      <c r="S46" s="286">
        <f>+S45+'[1]River Analysis'!AV58</f>
        <v>2885.8310626702996</v>
      </c>
      <c r="T46" s="286"/>
      <c r="U46" s="286">
        <f>+U45+'[1]River Analysis'!AX58</f>
        <v>19896.457765667572</v>
      </c>
    </row>
    <row r="47" spans="1:21" x14ac:dyDescent="0.25">
      <c r="C47">
        <v>18</v>
      </c>
      <c r="D47" s="61">
        <f>+[2]Total!A381</f>
        <v>41305</v>
      </c>
      <c r="E47" s="75">
        <f t="shared" si="1"/>
        <v>18323.912858621567</v>
      </c>
      <c r="F47" s="75">
        <f t="shared" si="2"/>
        <v>16696.812858621561</v>
      </c>
      <c r="G47" s="62"/>
      <c r="H47" s="62"/>
      <c r="I47" s="7"/>
      <c r="J47" s="286"/>
      <c r="K47" s="286">
        <f>+K46+'[1]River Analysis'!AN59</f>
        <v>284842</v>
      </c>
      <c r="L47" s="286"/>
      <c r="M47" s="286">
        <f>+M46+'[1]River Analysis'!AP59</f>
        <v>110908</v>
      </c>
      <c r="N47" s="286"/>
      <c r="O47" s="286">
        <f>+O46+'[1]River Analysis'!AR59</f>
        <v>755330</v>
      </c>
      <c r="P47" s="286"/>
      <c r="Q47" s="286">
        <f>+Q46+'[1]River Analysis'!AT59</f>
        <v>7761.362397820164</v>
      </c>
      <c r="R47" s="286"/>
      <c r="S47" s="286">
        <f>+S46+'[1]River Analysis'!AV59</f>
        <v>3022.0163487738419</v>
      </c>
      <c r="T47" s="286"/>
      <c r="U47" s="286">
        <f>+U46+'[1]River Analysis'!AX59</f>
        <v>20581.198910081741</v>
      </c>
    </row>
    <row r="48" spans="1:21" x14ac:dyDescent="0.25">
      <c r="C48">
        <v>17</v>
      </c>
      <c r="D48" s="61">
        <f>+[2]Total!A382</f>
        <v>41312</v>
      </c>
      <c r="E48" s="75">
        <f t="shared" si="1"/>
        <v>18699.666177992789</v>
      </c>
      <c r="F48" s="75">
        <f t="shared" si="2"/>
        <v>17168.277942698667</v>
      </c>
      <c r="G48" s="62"/>
      <c r="H48" s="62"/>
      <c r="I48" s="7"/>
      <c r="J48" s="286"/>
      <c r="K48" s="286">
        <f>+K47+'[1]River Analysis'!AN60</f>
        <v>296611</v>
      </c>
      <c r="L48" s="286"/>
      <c r="M48" s="286">
        <f>+M47+'[1]River Analysis'!AP60</f>
        <v>114362</v>
      </c>
      <c r="N48" s="286"/>
      <c r="O48" s="286">
        <f>+O47+'[1]River Analysis'!AR60</f>
        <v>785948</v>
      </c>
      <c r="P48" s="286"/>
      <c r="Q48" s="286">
        <f>+Q47+'[1]River Analysis'!AT60</f>
        <v>8082.0435967302456</v>
      </c>
      <c r="R48" s="286"/>
      <c r="S48" s="286">
        <f>+S47+'[1]River Analysis'!AV60</f>
        <v>3116.1307901907358</v>
      </c>
      <c r="T48" s="286"/>
      <c r="U48" s="286">
        <f>+U47+'[1]River Analysis'!AX60</f>
        <v>21415.476839237053</v>
      </c>
    </row>
    <row r="49" spans="3:21" x14ac:dyDescent="0.25">
      <c r="C49">
        <v>16</v>
      </c>
      <c r="D49" s="61">
        <f>+[2]Total!A383</f>
        <v>41319</v>
      </c>
      <c r="E49" s="75">
        <f t="shared" si="1"/>
        <v>19075.419497364011</v>
      </c>
      <c r="F49" s="75">
        <f t="shared" si="2"/>
        <v>17639.743026775774</v>
      </c>
      <c r="G49" s="62"/>
      <c r="H49" s="62"/>
      <c r="I49" s="7"/>
      <c r="J49" s="286"/>
      <c r="K49" s="286">
        <f>+K48+'[1]River Analysis'!AN61</f>
        <v>303622</v>
      </c>
      <c r="L49" s="286"/>
      <c r="M49" s="286">
        <f>+M48+'[1]River Analysis'!AP61</f>
        <v>118371</v>
      </c>
      <c r="N49" s="286"/>
      <c r="O49" s="286">
        <f>+O48+'[1]River Analysis'!AR61</f>
        <v>810816</v>
      </c>
      <c r="P49" s="286"/>
      <c r="Q49" s="286">
        <f>+Q48+'[1]River Analysis'!AT61</f>
        <v>8273.0790190735697</v>
      </c>
      <c r="R49" s="286"/>
      <c r="S49" s="286">
        <f>+S48+'[1]River Analysis'!AV61</f>
        <v>3225.367847411444</v>
      </c>
      <c r="T49" s="286"/>
      <c r="U49" s="286">
        <f>+U48+'[1]River Analysis'!AX61</f>
        <v>22093.079019073564</v>
      </c>
    </row>
    <row r="50" spans="3:21" x14ac:dyDescent="0.25">
      <c r="C50">
        <v>15</v>
      </c>
      <c r="D50" s="61">
        <f>+[2]Total!A384</f>
        <v>41326</v>
      </c>
      <c r="E50" s="75">
        <f t="shared" si="1"/>
        <v>19451.172816735234</v>
      </c>
      <c r="F50" s="75">
        <f t="shared" si="2"/>
        <v>18111.20811085288</v>
      </c>
      <c r="G50" s="62"/>
      <c r="H50" s="62"/>
      <c r="I50" s="7"/>
      <c r="J50" s="286"/>
      <c r="K50" s="286">
        <f>+K49+'[1]River Analysis'!AN62</f>
        <v>315487</v>
      </c>
      <c r="L50" s="286"/>
      <c r="M50" s="286">
        <f>+M49+'[1]River Analysis'!AP62</f>
        <v>120467</v>
      </c>
      <c r="N50" s="286"/>
      <c r="O50" s="286">
        <f>+O49+'[1]River Analysis'!AR62</f>
        <v>842055</v>
      </c>
      <c r="P50" s="286"/>
      <c r="Q50" s="286">
        <f>+Q49+'[1]River Analysis'!AT62</f>
        <v>8596.3760217983654</v>
      </c>
      <c r="R50" s="286"/>
      <c r="S50" s="286">
        <f>+S49+'[1]River Analysis'!AV62</f>
        <v>3282.4795640326975</v>
      </c>
      <c r="T50" s="286"/>
      <c r="U50" s="286">
        <f>+U49+'[1]River Analysis'!AX62</f>
        <v>22944.277929155309</v>
      </c>
    </row>
    <row r="51" spans="3:21" x14ac:dyDescent="0.25">
      <c r="C51">
        <v>14</v>
      </c>
      <c r="D51" s="61">
        <f>+[2]Total!A385</f>
        <v>41333</v>
      </c>
      <c r="E51" s="75">
        <f t="shared" si="1"/>
        <v>19826.926136106456</v>
      </c>
      <c r="F51" s="75">
        <f t="shared" si="2"/>
        <v>18582.673194929986</v>
      </c>
      <c r="G51" s="62"/>
      <c r="H51" s="62"/>
      <c r="I51" s="7"/>
      <c r="J51" s="286"/>
      <c r="K51" s="286">
        <f>+K50+'[1]River Analysis'!AN63</f>
        <v>323933</v>
      </c>
      <c r="L51" s="286"/>
      <c r="M51" s="286">
        <f>+M50+'[1]River Analysis'!AP63</f>
        <v>124587</v>
      </c>
      <c r="N51" s="286"/>
      <c r="O51" s="286">
        <f>+O50+'[1]River Analysis'!AR63</f>
        <v>861634</v>
      </c>
      <c r="P51" s="286"/>
      <c r="Q51" s="286">
        <f>+Q50+'[1]River Analysis'!AT63</f>
        <v>8826.5122615803812</v>
      </c>
      <c r="R51" s="286"/>
      <c r="S51" s="286">
        <f>+S50+'[1]River Analysis'!AV63</f>
        <v>3394.741144414169</v>
      </c>
      <c r="T51" s="286"/>
      <c r="U51" s="286">
        <f>+U50+'[1]River Analysis'!AX63</f>
        <v>23477.765667574928</v>
      </c>
    </row>
    <row r="52" spans="3:21" x14ac:dyDescent="0.25">
      <c r="C52">
        <v>13</v>
      </c>
      <c r="D52" s="61">
        <f>+[2]Total!A386</f>
        <v>41340</v>
      </c>
      <c r="E52" s="75">
        <f t="shared" si="1"/>
        <v>20202.679455477679</v>
      </c>
      <c r="F52" s="75">
        <f t="shared" si="2"/>
        <v>19054.138279007093</v>
      </c>
      <c r="G52" s="62"/>
      <c r="H52" s="62"/>
      <c r="I52" s="7"/>
      <c r="J52" s="286"/>
      <c r="K52" s="286">
        <f>+K51+'[1]River Analysis'!AN64</f>
        <v>329565</v>
      </c>
      <c r="L52" s="286"/>
      <c r="M52" s="286">
        <f>+M51+'[1]River Analysis'!AP64</f>
        <v>126838</v>
      </c>
      <c r="N52" s="286"/>
      <c r="O52" s="286">
        <f>+O51+'[1]River Analysis'!AR64</f>
        <v>883281</v>
      </c>
      <c r="P52" s="286"/>
      <c r="Q52" s="286">
        <f>+Q51+'[1]River Analysis'!AT64</f>
        <v>8979.9727520435972</v>
      </c>
      <c r="R52" s="286"/>
      <c r="S52" s="286">
        <f>+S51+'[1]River Analysis'!AV64</f>
        <v>3456.0762942779293</v>
      </c>
      <c r="T52" s="286"/>
      <c r="U52" s="286">
        <f>+U51+'[1]River Analysis'!AX64</f>
        <v>24067.602179836507</v>
      </c>
    </row>
    <row r="53" spans="3:21" x14ac:dyDescent="0.25">
      <c r="C53">
        <v>12</v>
      </c>
      <c r="D53" s="61">
        <f>+[2]Total!A387</f>
        <v>41347</v>
      </c>
      <c r="E53" s="75">
        <f t="shared" si="1"/>
        <v>20578.432774848901</v>
      </c>
      <c r="F53" s="75">
        <f t="shared" si="2"/>
        <v>19525.603363084199</v>
      </c>
      <c r="G53" s="62"/>
      <c r="H53" s="62"/>
      <c r="I53" s="7"/>
      <c r="J53" s="286"/>
      <c r="K53" s="286">
        <f>+K52+'[1]River Analysis'!AN65</f>
        <v>338931</v>
      </c>
      <c r="L53" s="286"/>
      <c r="M53" s="286">
        <f>+M52+'[1]River Analysis'!AP65</f>
        <v>130095</v>
      </c>
      <c r="N53" s="286"/>
      <c r="O53" s="286">
        <f>+O52+'[1]River Analysis'!AR65</f>
        <v>911849</v>
      </c>
      <c r="P53" s="286"/>
      <c r="Q53" s="286">
        <f>+Q52+'[1]River Analysis'!AT65</f>
        <v>9235.1771117166209</v>
      </c>
      <c r="R53" s="286"/>
      <c r="S53" s="286">
        <f>+S52+'[1]River Analysis'!AV65</f>
        <v>3544.8228882833787</v>
      </c>
      <c r="T53" s="286"/>
      <c r="U53" s="286">
        <f>+U52+'[1]River Analysis'!AX65</f>
        <v>24846.021798365116</v>
      </c>
    </row>
    <row r="54" spans="3:21" x14ac:dyDescent="0.25">
      <c r="C54">
        <v>11</v>
      </c>
      <c r="D54" s="61">
        <f>+[2]Total!A388</f>
        <v>41354</v>
      </c>
      <c r="E54" s="75">
        <f t="shared" si="1"/>
        <v>20954.186094220124</v>
      </c>
      <c r="F54" s="75">
        <f t="shared" si="2"/>
        <v>19997.068447161306</v>
      </c>
      <c r="G54" s="62"/>
      <c r="H54" s="62"/>
      <c r="I54" s="7"/>
      <c r="J54" s="286"/>
      <c r="K54" s="286">
        <f>+K53+'[1]River Analysis'!AN66</f>
        <v>346336</v>
      </c>
      <c r="L54" s="286"/>
      <c r="M54" s="286">
        <f>+M53+'[1]River Analysis'!AP66</f>
        <v>138700</v>
      </c>
      <c r="N54" s="286"/>
      <c r="O54" s="286">
        <f>+O53+'[1]River Analysis'!AR66</f>
        <v>937926</v>
      </c>
      <c r="P54" s="286"/>
      <c r="Q54" s="286">
        <f>+Q53+'[1]River Analysis'!AT66</f>
        <v>9436.9482288828331</v>
      </c>
      <c r="R54" s="286"/>
      <c r="S54" s="286">
        <f>+S53+'[1]River Analysis'!AV66</f>
        <v>3779.2915531335148</v>
      </c>
      <c r="T54" s="286"/>
      <c r="U54" s="286">
        <f>+U53+'[1]River Analysis'!AX66</f>
        <v>25556.566757493183</v>
      </c>
    </row>
    <row r="55" spans="3:21" x14ac:dyDescent="0.25">
      <c r="C55">
        <v>10</v>
      </c>
      <c r="D55" s="61">
        <f>+[2]Total!A389</f>
        <v>41361</v>
      </c>
      <c r="E55" s="75">
        <f t="shared" si="1"/>
        <v>21329.939413591346</v>
      </c>
      <c r="F55" s="75">
        <f t="shared" si="2"/>
        <v>20468.533531238412</v>
      </c>
      <c r="G55" s="62"/>
      <c r="H55" s="62"/>
      <c r="I55" s="7"/>
      <c r="J55" s="286"/>
      <c r="K55" s="286">
        <f>+K54+'[1]River Analysis'!AN67</f>
        <v>360022</v>
      </c>
      <c r="L55" s="286"/>
      <c r="M55" s="286">
        <f>+M54+'[1]River Analysis'!AP67</f>
        <v>142738</v>
      </c>
      <c r="N55" s="286"/>
      <c r="O55" s="286">
        <f>+O54+'[1]River Analysis'!AR67</f>
        <v>967665</v>
      </c>
      <c r="P55" s="286"/>
      <c r="Q55" s="286">
        <f>+Q54+'[1]River Analysis'!AT67</f>
        <v>9809.8637602179824</v>
      </c>
      <c r="R55" s="286"/>
      <c r="S55" s="286">
        <f>+S54+'[1]River Analysis'!AV67</f>
        <v>3889.318801089918</v>
      </c>
      <c r="T55" s="286"/>
      <c r="U55" s="286">
        <f>+U54+'[1]River Analysis'!AX67</f>
        <v>26366.893732970024</v>
      </c>
    </row>
    <row r="56" spans="3:21" x14ac:dyDescent="0.25">
      <c r="C56">
        <v>9</v>
      </c>
      <c r="D56" s="61">
        <f>+[2]Total!A390</f>
        <v>41368</v>
      </c>
      <c r="E56" s="75">
        <f t="shared" si="1"/>
        <v>21705.692732962569</v>
      </c>
      <c r="F56" s="75">
        <f t="shared" si="2"/>
        <v>20939.998615315519</v>
      </c>
      <c r="G56" s="62"/>
      <c r="H56" s="62"/>
      <c r="I56" s="7"/>
      <c r="J56" s="286"/>
      <c r="K56" s="286">
        <f>+K55+'[1]River Analysis'!AN68</f>
        <v>367589</v>
      </c>
      <c r="L56" s="286"/>
      <c r="M56" s="286">
        <f>+M55+'[1]River Analysis'!AP68</f>
        <v>147117</v>
      </c>
      <c r="N56" s="286"/>
      <c r="O56" s="286">
        <f>+O55+'[1]River Analysis'!AR68</f>
        <v>997157</v>
      </c>
      <c r="P56" s="286"/>
      <c r="Q56" s="286">
        <f>+Q55+'[1]River Analysis'!AT68</f>
        <v>10016.049046321525</v>
      </c>
      <c r="R56" s="286"/>
      <c r="S56" s="286">
        <f>+S55+'[1]River Analysis'!AV68</f>
        <v>4008.6376021798364</v>
      </c>
      <c r="T56" s="286"/>
      <c r="U56" s="286">
        <f>+U55+'[1]River Analysis'!AX68</f>
        <v>27170.490463215254</v>
      </c>
    </row>
    <row r="57" spans="3:21" x14ac:dyDescent="0.25">
      <c r="C57">
        <v>8</v>
      </c>
      <c r="D57" s="61">
        <f>+[2]Total!A391</f>
        <v>41375</v>
      </c>
      <c r="E57" s="75">
        <f t="shared" si="1"/>
        <v>22081.446052333791</v>
      </c>
      <c r="F57" s="75">
        <f t="shared" si="2"/>
        <v>21411.463699392625</v>
      </c>
      <c r="G57" s="62"/>
      <c r="H57" s="62"/>
      <c r="I57" s="7"/>
      <c r="J57" s="286"/>
      <c r="K57" s="286">
        <f>+K56+'[1]River Analysis'!AN69</f>
        <v>375757</v>
      </c>
      <c r="L57" s="286"/>
      <c r="M57" s="286">
        <f>+M56+'[1]River Analysis'!AP69</f>
        <v>153326</v>
      </c>
      <c r="N57" s="286"/>
      <c r="O57" s="286">
        <f>+O56+'[1]River Analysis'!AR69</f>
        <v>1025927</v>
      </c>
      <c r="P57" s="286"/>
      <c r="Q57" s="286">
        <f>+Q56+'[1]River Analysis'!AT69</f>
        <v>10238.610354223432</v>
      </c>
      <c r="R57" s="286"/>
      <c r="S57" s="286">
        <f>+S56+'[1]River Analysis'!AV69</f>
        <v>4177.8201634877387</v>
      </c>
      <c r="T57" s="286"/>
      <c r="U57" s="286">
        <f>+U56+'[1]River Analysis'!AX69</f>
        <v>27954.414168937325</v>
      </c>
    </row>
    <row r="58" spans="3:21" x14ac:dyDescent="0.25">
      <c r="C58">
        <v>7</v>
      </c>
      <c r="D58" s="61">
        <f>+[2]Total!A392</f>
        <v>41382</v>
      </c>
      <c r="E58" s="75">
        <f t="shared" si="1"/>
        <v>22457.199371705014</v>
      </c>
      <c r="F58" s="75">
        <f t="shared" si="2"/>
        <v>21882.928783469728</v>
      </c>
      <c r="G58" s="62"/>
      <c r="H58" s="62"/>
      <c r="I58" s="7"/>
      <c r="J58" s="286"/>
      <c r="K58" s="286">
        <f>+K57+'[1]River Analysis'!AN70</f>
        <v>388147</v>
      </c>
      <c r="L58" s="286"/>
      <c r="M58" s="286">
        <f>+M57+'[1]River Analysis'!AP70</f>
        <v>159981</v>
      </c>
      <c r="N58" s="286"/>
      <c r="O58" s="286">
        <f>+O57+'[1]River Analysis'!AR70</f>
        <v>1063970</v>
      </c>
      <c r="P58" s="286"/>
      <c r="Q58" s="286">
        <f>+Q57+'[1]River Analysis'!AT70</f>
        <v>10576.212534059945</v>
      </c>
      <c r="R58" s="286"/>
      <c r="S58" s="286">
        <f>+S57+'[1]River Analysis'!AV70</f>
        <v>4359.155313351499</v>
      </c>
      <c r="T58" s="286"/>
      <c r="U58" s="286">
        <f>+U57+'[1]River Analysis'!AX70</f>
        <v>28991.008174386916</v>
      </c>
    </row>
    <row r="59" spans="3:21" x14ac:dyDescent="0.25">
      <c r="C59">
        <v>6</v>
      </c>
      <c r="D59" s="61">
        <f>+[2]Total!A393</f>
        <v>41389</v>
      </c>
      <c r="E59" s="75">
        <f t="shared" si="1"/>
        <v>22832.952691076236</v>
      </c>
      <c r="F59" s="75">
        <f t="shared" si="2"/>
        <v>22354.393867546831</v>
      </c>
      <c r="G59" s="62"/>
      <c r="H59" s="62"/>
      <c r="I59" s="7"/>
      <c r="J59" s="286"/>
      <c r="K59" s="286">
        <f>+K58+'[1]River Analysis'!AN71</f>
        <v>404088</v>
      </c>
      <c r="L59" s="286"/>
      <c r="M59" s="286">
        <f>+M58+'[1]River Analysis'!AP71</f>
        <v>162191</v>
      </c>
      <c r="N59" s="286"/>
      <c r="O59" s="286">
        <f>+O58+'[1]River Analysis'!AR71</f>
        <v>1091862</v>
      </c>
      <c r="P59" s="286"/>
      <c r="Q59" s="286">
        <f>+Q58+'[1]River Analysis'!AT71</f>
        <v>11010.572207084468</v>
      </c>
      <c r="R59" s="286"/>
      <c r="S59" s="286">
        <f>+S58+'[1]River Analysis'!AV71</f>
        <v>4419.3732970027249</v>
      </c>
      <c r="T59" s="286"/>
      <c r="U59" s="286">
        <f>+U58+'[1]River Analysis'!AX71</f>
        <v>29751.008174386916</v>
      </c>
    </row>
    <row r="60" spans="3:21" x14ac:dyDescent="0.25">
      <c r="C60">
        <v>5</v>
      </c>
      <c r="D60" s="61">
        <f>+[2]Total!A394</f>
        <v>41396</v>
      </c>
      <c r="E60" s="75">
        <f t="shared" si="1"/>
        <v>23208.706010447459</v>
      </c>
      <c r="F60" s="75">
        <f t="shared" si="2"/>
        <v>22825.858951623937</v>
      </c>
      <c r="G60" s="62"/>
      <c r="H60" s="62"/>
      <c r="I60" s="7"/>
      <c r="J60" s="286"/>
      <c r="K60" s="286">
        <f>+K59+'[1]River Analysis'!AN72</f>
        <v>419236</v>
      </c>
      <c r="L60" s="286"/>
      <c r="M60" s="286">
        <f>+M59+'[1]River Analysis'!AP72</f>
        <v>165801</v>
      </c>
      <c r="N60" s="286"/>
      <c r="O60" s="286">
        <f>+O59+'[1]River Analysis'!AR72</f>
        <v>1128517</v>
      </c>
      <c r="P60" s="286"/>
      <c r="Q60" s="286">
        <f>+Q59+'[1]River Analysis'!AT72</f>
        <v>11423.324250681198</v>
      </c>
      <c r="R60" s="286"/>
      <c r="S60" s="286">
        <f>+S59+'[1]River Analysis'!AV72</f>
        <v>4517.7384196185285</v>
      </c>
      <c r="T60" s="286"/>
      <c r="U60" s="286">
        <f>+U59+'[1]River Analysis'!AX72</f>
        <v>30749.78201634877</v>
      </c>
    </row>
    <row r="61" spans="3:21" x14ac:dyDescent="0.25">
      <c r="C61">
        <v>4</v>
      </c>
      <c r="D61" s="61">
        <f>+[2]Total!A395</f>
        <v>41403</v>
      </c>
      <c r="E61" s="75">
        <f t="shared" si="1"/>
        <v>23584.459329818681</v>
      </c>
      <c r="F61" s="75">
        <f t="shared" si="2"/>
        <v>23297.324035701044</v>
      </c>
      <c r="G61" s="62"/>
      <c r="H61" s="62"/>
      <c r="I61" s="7"/>
      <c r="J61" s="286"/>
      <c r="K61" s="286">
        <f>+K60+'[1]River Analysis'!AN73</f>
        <v>432345</v>
      </c>
      <c r="L61" s="286"/>
      <c r="M61" s="286">
        <f>+M60+'[1]River Analysis'!AP73</f>
        <v>172698</v>
      </c>
      <c r="N61" s="286"/>
      <c r="O61" s="286">
        <f>+O60+'[1]River Analysis'!AR73</f>
        <v>1165514</v>
      </c>
      <c r="P61" s="286"/>
      <c r="Q61" s="286">
        <f>+Q60+'[1]River Analysis'!AT73</f>
        <v>11780.517711171662</v>
      </c>
      <c r="R61" s="286"/>
      <c r="S61" s="286">
        <f>+S60+'[1]River Analysis'!AV73</f>
        <v>4705.6675749318802</v>
      </c>
      <c r="T61" s="286"/>
      <c r="U61" s="286">
        <f>+U60+'[1]River Analysis'!AX73</f>
        <v>31757.874659400542</v>
      </c>
    </row>
    <row r="62" spans="3:21" x14ac:dyDescent="0.25">
      <c r="C62">
        <v>3</v>
      </c>
      <c r="D62" s="61">
        <f>+[2]Total!A396</f>
        <v>41410</v>
      </c>
      <c r="E62" s="75">
        <f t="shared" si="1"/>
        <v>23960.212649189903</v>
      </c>
      <c r="F62" s="75">
        <f t="shared" si="2"/>
        <v>23768.789119778146</v>
      </c>
      <c r="G62" s="62"/>
      <c r="H62" s="62"/>
      <c r="I62" s="7"/>
      <c r="J62" s="286"/>
      <c r="K62" s="286">
        <f>+K61+'[1]River Analysis'!AN74</f>
        <v>446617</v>
      </c>
      <c r="L62" s="286"/>
      <c r="M62" s="286">
        <f>+M61+'[1]River Analysis'!AP74</f>
        <v>178694</v>
      </c>
      <c r="N62" s="286"/>
      <c r="O62" s="286">
        <f>+O61+'[1]River Analysis'!AR74</f>
        <v>1195718</v>
      </c>
      <c r="P62" s="286"/>
      <c r="Q62" s="286">
        <f>+Q61+'[1]River Analysis'!AT74</f>
        <v>12169.400544959128</v>
      </c>
      <c r="R62" s="286"/>
      <c r="S62" s="286">
        <f>+S61+'[1]River Analysis'!AV74</f>
        <v>4869.046321525886</v>
      </c>
      <c r="T62" s="286"/>
      <c r="U62" s="286">
        <f>+U61+'[1]River Analysis'!AX74</f>
        <v>32580.871934604904</v>
      </c>
    </row>
    <row r="63" spans="3:21" x14ac:dyDescent="0.25">
      <c r="C63">
        <v>2</v>
      </c>
      <c r="D63" s="61">
        <f>+[2]Total!A397</f>
        <v>41417</v>
      </c>
      <c r="E63" s="75">
        <f t="shared" si="1"/>
        <v>24335.965968561126</v>
      </c>
      <c r="F63" s="75">
        <f t="shared" si="2"/>
        <v>24240.254203855249</v>
      </c>
      <c r="G63" s="62"/>
      <c r="H63" s="62"/>
      <c r="I63" s="7"/>
      <c r="J63" s="286"/>
      <c r="K63" s="286">
        <f>+K62+'[1]River Analysis'!AN75</f>
        <v>462693</v>
      </c>
      <c r="L63" s="286"/>
      <c r="M63" s="286">
        <f>+M62+'[1]River Analysis'!AP75</f>
        <v>180130</v>
      </c>
      <c r="N63" s="286"/>
      <c r="O63" s="286">
        <f>+O62+'[1]River Analysis'!AR75</f>
        <v>1226908</v>
      </c>
      <c r="P63" s="286"/>
      <c r="Q63" s="286">
        <f>+Q62+'[1]River Analysis'!AT75</f>
        <v>12607.438692098092</v>
      </c>
      <c r="R63" s="286"/>
      <c r="S63" s="286">
        <f>+S62+'[1]River Analysis'!AV75</f>
        <v>4908.1743869209813</v>
      </c>
      <c r="T63" s="286"/>
      <c r="U63" s="286">
        <f>+U62+'[1]River Analysis'!AX75</f>
        <v>33430.735694822884</v>
      </c>
    </row>
    <row r="64" spans="3:21" x14ac:dyDescent="0.25">
      <c r="C64">
        <v>1</v>
      </c>
      <c r="D64" s="61">
        <f>+[2]Total!A398</f>
        <v>41424</v>
      </c>
      <c r="E64" s="75">
        <f t="shared" si="1"/>
        <v>24711.719287932348</v>
      </c>
      <c r="F64" s="75">
        <f t="shared" si="2"/>
        <v>24711.719287932356</v>
      </c>
      <c r="G64" s="62"/>
      <c r="H64" s="62"/>
      <c r="I64" s="7"/>
      <c r="J64" s="286"/>
      <c r="K64" s="286">
        <f>+K63+'[1]River Analysis'!AN76</f>
        <v>472118</v>
      </c>
      <c r="L64" s="286"/>
      <c r="M64" s="286">
        <f>+M63+'[1]River Analysis'!AP76</f>
        <v>182618</v>
      </c>
      <c r="N64" s="286"/>
      <c r="O64" s="286">
        <f>+O63+'[1]River Analysis'!AR76</f>
        <v>1253262</v>
      </c>
      <c r="P64" s="286"/>
      <c r="Q64" s="286">
        <f>+Q63+'[1]River Analysis'!AT76</f>
        <v>12864.25068119891</v>
      </c>
      <c r="R64" s="286"/>
      <c r="S64" s="286">
        <f>+S63+'[1]River Analysis'!AV76</f>
        <v>4975.9673024523163</v>
      </c>
      <c r="T64" s="286"/>
      <c r="U64" s="286">
        <f>+U63+'[1]River Analysis'!AX76</f>
        <v>34148.828337874656</v>
      </c>
    </row>
    <row r="65" spans="3:21" x14ac:dyDescent="0.25">
      <c r="C65" s="38" t="s">
        <v>1029</v>
      </c>
      <c r="D65" s="64"/>
      <c r="E65" s="63">
        <f>+G65</f>
        <v>24711.719287932356</v>
      </c>
      <c r="F65" s="77">
        <f>+E65</f>
        <v>24711.719287932356</v>
      </c>
      <c r="G65" s="63">
        <f>+'GTR Wheat Table Redesign'!D20</f>
        <v>24711.719287932356</v>
      </c>
      <c r="H65" s="65"/>
      <c r="I65" s="287"/>
      <c r="J65" s="287"/>
      <c r="K65" s="287"/>
      <c r="L65" s="287"/>
      <c r="M65" s="287"/>
      <c r="N65" s="287"/>
      <c r="O65" s="287"/>
      <c r="P65" s="40"/>
      <c r="Q65" s="66"/>
      <c r="R65" s="40"/>
      <c r="S65" s="66"/>
      <c r="T65" s="40"/>
      <c r="U65" s="66"/>
    </row>
    <row r="66" spans="3:21" x14ac:dyDescent="0.25">
      <c r="D66" s="61"/>
      <c r="E66" s="76">
        <f>+(E65-E13)/51</f>
        <v>375.75331937122269</v>
      </c>
      <c r="F66" s="76">
        <f>+(F65-F13)/51</f>
        <v>471.46508407710502</v>
      </c>
      <c r="G66" s="62"/>
      <c r="H66" s="62"/>
      <c r="I66" s="7"/>
      <c r="J66" s="7"/>
      <c r="K66" s="7"/>
      <c r="L66" s="7"/>
      <c r="M66" s="7"/>
      <c r="N66" s="7"/>
      <c r="O66" s="7"/>
      <c r="Q66" s="60"/>
      <c r="S66" s="60"/>
      <c r="U66" s="60"/>
    </row>
    <row r="67" spans="3:21" x14ac:dyDescent="0.25">
      <c r="D67" s="61"/>
      <c r="E67" s="61" t="s">
        <v>1033</v>
      </c>
      <c r="G67" s="62"/>
      <c r="H67" s="62"/>
      <c r="I67" s="7"/>
      <c r="J67" s="7"/>
      <c r="K67" s="7"/>
      <c r="L67" s="7"/>
      <c r="M67" s="7"/>
      <c r="N67" s="7"/>
      <c r="O67" s="7"/>
      <c r="Q67" s="60"/>
      <c r="S67" s="60"/>
      <c r="U67" s="60"/>
    </row>
    <row r="68" spans="3:21" x14ac:dyDescent="0.25">
      <c r="D68" s="61"/>
      <c r="E68" s="61"/>
      <c r="G68" s="62"/>
      <c r="H68" s="62"/>
      <c r="I68" s="7"/>
      <c r="J68" s="7"/>
      <c r="K68" s="7"/>
      <c r="L68" s="7"/>
      <c r="M68" s="7"/>
      <c r="N68" s="7"/>
      <c r="O68" s="7"/>
      <c r="Q68" s="60"/>
      <c r="S68" s="60"/>
      <c r="U68" s="60"/>
    </row>
    <row r="69" spans="3:21" x14ac:dyDescent="0.25">
      <c r="D69" s="61"/>
      <c r="E69" s="61"/>
      <c r="G69" s="62"/>
      <c r="H69" s="62"/>
      <c r="I69" s="7"/>
      <c r="J69" s="7"/>
      <c r="K69" s="7"/>
      <c r="L69" s="7"/>
      <c r="M69" s="7"/>
      <c r="N69" s="7"/>
      <c r="O69" s="7"/>
      <c r="Q69" s="60"/>
      <c r="S69" s="60"/>
      <c r="U69" s="60"/>
    </row>
    <row r="70" spans="3:21" x14ac:dyDescent="0.25">
      <c r="D70" s="61"/>
      <c r="E70" s="61"/>
      <c r="G70" s="62"/>
      <c r="H70" s="62"/>
      <c r="I70" s="7"/>
      <c r="J70" s="7"/>
      <c r="K70" s="7"/>
      <c r="L70" s="7"/>
      <c r="M70" s="7"/>
      <c r="N70" s="7"/>
      <c r="O70" s="7"/>
      <c r="Q70" s="60"/>
      <c r="S70" s="60"/>
      <c r="U70" s="60"/>
    </row>
    <row r="71" spans="3:21" x14ac:dyDescent="0.25">
      <c r="D71" s="61"/>
      <c r="E71" s="61"/>
      <c r="G71" s="62"/>
      <c r="H71" s="62"/>
      <c r="I71" s="7"/>
      <c r="J71" s="7"/>
      <c r="K71" s="7"/>
      <c r="L71" s="7"/>
      <c r="M71" s="7"/>
      <c r="N71" s="7"/>
      <c r="O71" s="7"/>
      <c r="Q71" s="60"/>
      <c r="S71" s="60"/>
      <c r="U71" s="60"/>
    </row>
    <row r="72" spans="3:21" x14ac:dyDescent="0.25">
      <c r="D72" s="61"/>
      <c r="E72" s="61"/>
      <c r="G72" s="62"/>
      <c r="H72" s="62"/>
      <c r="I72" s="7"/>
      <c r="J72" s="7"/>
      <c r="K72" s="7"/>
      <c r="L72" s="7"/>
      <c r="M72" s="7"/>
      <c r="N72" s="7"/>
      <c r="O72" s="7"/>
      <c r="Q72" s="60"/>
      <c r="S72" s="60"/>
      <c r="U72" s="60"/>
    </row>
    <row r="73" spans="3:21" x14ac:dyDescent="0.25">
      <c r="D73" s="61"/>
      <c r="E73" s="61"/>
      <c r="G73" s="62"/>
      <c r="H73" s="62"/>
      <c r="I73" s="7"/>
      <c r="J73" s="7"/>
      <c r="K73" s="7"/>
      <c r="L73" s="7"/>
      <c r="M73" s="7"/>
      <c r="N73" s="7"/>
      <c r="O73" s="7"/>
      <c r="Q73" s="60"/>
      <c r="S73" s="60"/>
      <c r="U73" s="60"/>
    </row>
    <row r="74" spans="3:21" x14ac:dyDescent="0.25">
      <c r="D74" s="61"/>
      <c r="E74" s="61"/>
      <c r="G74" s="62"/>
      <c r="H74" s="62"/>
      <c r="I74" s="7"/>
      <c r="J74" s="7"/>
      <c r="K74" s="7"/>
      <c r="L74" s="7"/>
      <c r="M74" s="7"/>
      <c r="N74" s="7"/>
      <c r="O74" s="7"/>
      <c r="Q74" s="60"/>
      <c r="S74" s="60"/>
      <c r="U74" s="60"/>
    </row>
    <row r="75" spans="3:21" x14ac:dyDescent="0.25">
      <c r="D75" s="61"/>
      <c r="E75" s="61"/>
      <c r="G75" s="62"/>
      <c r="H75" s="62"/>
      <c r="I75" s="7"/>
      <c r="J75" s="7"/>
      <c r="K75" s="7"/>
      <c r="L75" s="7"/>
      <c r="M75" s="7"/>
      <c r="N75" s="7"/>
      <c r="O75" s="7"/>
      <c r="Q75" s="60"/>
      <c r="S75" s="60"/>
      <c r="U75" s="60"/>
    </row>
    <row r="76" spans="3:21" x14ac:dyDescent="0.25">
      <c r="D76" s="61"/>
      <c r="E76" s="61"/>
      <c r="G76" s="62"/>
      <c r="H76" s="62"/>
      <c r="I76" s="7"/>
      <c r="J76" s="7"/>
      <c r="K76" s="7"/>
      <c r="L76" s="7"/>
      <c r="M76" s="7"/>
      <c r="N76" s="7"/>
      <c r="O76" s="7"/>
      <c r="Q76" s="60"/>
      <c r="S76" s="60"/>
      <c r="U76" s="60"/>
    </row>
    <row r="77" spans="3:21" x14ac:dyDescent="0.25">
      <c r="D77" s="61"/>
      <c r="E77" s="61"/>
      <c r="G77" s="62"/>
      <c r="H77" s="62"/>
      <c r="I77" s="7"/>
      <c r="J77" s="7"/>
      <c r="K77" s="7"/>
      <c r="L77" s="7"/>
      <c r="M77" s="7"/>
      <c r="N77" s="7"/>
      <c r="O77" s="7"/>
      <c r="Q77" s="60"/>
      <c r="S77" s="60"/>
      <c r="U77" s="60"/>
    </row>
  </sheetData>
  <mergeCells count="5">
    <mergeCell ref="C11:D11"/>
    <mergeCell ref="J11:O11"/>
    <mergeCell ref="P11:U11"/>
    <mergeCell ref="C1:D1"/>
    <mergeCell ref="E11:I11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D2F7D-5C82-46C5-BF95-88CEB4F89975}">
  <dimension ref="A1:G82"/>
  <sheetViews>
    <sheetView topLeftCell="A29" workbookViewId="0">
      <selection activeCell="J18" sqref="J18"/>
    </sheetView>
  </sheetViews>
  <sheetFormatPr defaultRowHeight="13.2" x14ac:dyDescent="0.25"/>
  <cols>
    <col min="1" max="1" width="25.6640625" customWidth="1"/>
    <col min="2" max="2" width="12.33203125" customWidth="1"/>
    <col min="3" max="3" width="9.33203125" customWidth="1"/>
    <col min="4" max="4" width="12.6640625" customWidth="1"/>
    <col min="5" max="5" width="11.33203125" customWidth="1"/>
    <col min="6" max="6" width="12.6640625" customWidth="1"/>
    <col min="7" max="7" width="15.66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1103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26.5</v>
      </c>
      <c r="C12">
        <v>151.5</v>
      </c>
      <c r="D12">
        <v>56</v>
      </c>
      <c r="E12">
        <v>164.1</v>
      </c>
      <c r="F12">
        <v>0</v>
      </c>
      <c r="G12">
        <v>0</v>
      </c>
    </row>
    <row r="13" spans="1:7" ht="15" x14ac:dyDescent="0.25">
      <c r="A13" s="173" t="s">
        <v>165</v>
      </c>
      <c r="B13">
        <v>5</v>
      </c>
      <c r="C13">
        <v>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9.5</v>
      </c>
      <c r="C14">
        <v>135.4</v>
      </c>
      <c r="D14">
        <v>56</v>
      </c>
      <c r="E14">
        <v>144.30000000000001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11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173" t="s">
        <v>73</v>
      </c>
      <c r="B16">
        <v>12</v>
      </c>
      <c r="C16">
        <v>5.0999999999999996</v>
      </c>
      <c r="D16">
        <v>0</v>
      </c>
      <c r="E16">
        <v>19.8</v>
      </c>
      <c r="F16">
        <v>0</v>
      </c>
      <c r="G16">
        <v>0</v>
      </c>
    </row>
    <row r="17" spans="1:7" ht="15" x14ac:dyDescent="0.25">
      <c r="A17" s="173" t="s">
        <v>69</v>
      </c>
    </row>
    <row r="18" spans="1:7" ht="15" x14ac:dyDescent="0.25">
      <c r="A18" s="173" t="s">
        <v>74</v>
      </c>
      <c r="B18">
        <v>472.9</v>
      </c>
      <c r="C18">
        <v>427.4</v>
      </c>
      <c r="D18">
        <v>332.1</v>
      </c>
      <c r="E18">
        <v>324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75</v>
      </c>
      <c r="B20">
        <v>186.9</v>
      </c>
      <c r="C20">
        <v>298.8</v>
      </c>
      <c r="D20">
        <v>211.2</v>
      </c>
      <c r="E20">
        <v>150.6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76</v>
      </c>
      <c r="B22">
        <v>0</v>
      </c>
      <c r="C22">
        <v>1.2</v>
      </c>
      <c r="D22">
        <v>0</v>
      </c>
      <c r="E22">
        <v>138.1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77</v>
      </c>
      <c r="B24">
        <v>2236.3000000000002</v>
      </c>
      <c r="C24">
        <v>1659</v>
      </c>
      <c r="D24">
        <v>984.6</v>
      </c>
      <c r="E24">
        <v>1274.7</v>
      </c>
      <c r="F24">
        <v>0</v>
      </c>
      <c r="G24">
        <v>0</v>
      </c>
    </row>
    <row r="25" spans="1:7" ht="15" x14ac:dyDescent="0.25">
      <c r="A25" s="173" t="s">
        <v>167</v>
      </c>
      <c r="B25">
        <v>165</v>
      </c>
      <c r="C25">
        <v>0</v>
      </c>
      <c r="D25">
        <v>0</v>
      </c>
      <c r="E25">
        <v>0</v>
      </c>
      <c r="F25">
        <v>0</v>
      </c>
      <c r="G25">
        <v>0</v>
      </c>
    </row>
    <row r="26" spans="1:7" ht="15" x14ac:dyDescent="0.25">
      <c r="A26" s="173" t="s">
        <v>79</v>
      </c>
      <c r="B26">
        <v>0.3</v>
      </c>
      <c r="C26">
        <v>0</v>
      </c>
      <c r="D26">
        <v>0.3</v>
      </c>
      <c r="E26">
        <v>0</v>
      </c>
      <c r="F26">
        <v>0</v>
      </c>
      <c r="G26">
        <v>0</v>
      </c>
    </row>
    <row r="27" spans="1:7" ht="15" x14ac:dyDescent="0.25">
      <c r="A27" s="173" t="s">
        <v>80</v>
      </c>
      <c r="B27">
        <v>348.9</v>
      </c>
      <c r="C27">
        <v>202.6</v>
      </c>
      <c r="D27">
        <v>148.6</v>
      </c>
      <c r="E27">
        <v>154.1</v>
      </c>
      <c r="F27">
        <v>0</v>
      </c>
      <c r="G27">
        <v>0</v>
      </c>
    </row>
    <row r="28" spans="1:7" ht="15" x14ac:dyDescent="0.25">
      <c r="A28" s="173" t="s">
        <v>81</v>
      </c>
      <c r="B28">
        <v>559</v>
      </c>
      <c r="C28">
        <v>426.3</v>
      </c>
      <c r="D28">
        <v>205.5</v>
      </c>
      <c r="E28">
        <v>421.2</v>
      </c>
      <c r="F28">
        <v>0</v>
      </c>
      <c r="G28">
        <v>0</v>
      </c>
    </row>
    <row r="29" spans="1:7" ht="15" x14ac:dyDescent="0.25">
      <c r="A29" s="173" t="s">
        <v>82</v>
      </c>
      <c r="B29">
        <v>77</v>
      </c>
      <c r="C29">
        <v>0.5</v>
      </c>
      <c r="D29">
        <v>2.9</v>
      </c>
      <c r="E29">
        <v>44.5</v>
      </c>
      <c r="F29">
        <v>0</v>
      </c>
      <c r="G29">
        <v>0</v>
      </c>
    </row>
    <row r="30" spans="1:7" ht="15" x14ac:dyDescent="0.25">
      <c r="A30" s="173" t="s">
        <v>83</v>
      </c>
      <c r="B30">
        <v>677.5</v>
      </c>
      <c r="C30">
        <v>707</v>
      </c>
      <c r="D30">
        <v>470.7</v>
      </c>
      <c r="E30">
        <v>371.2</v>
      </c>
      <c r="F30">
        <v>0</v>
      </c>
      <c r="G30">
        <v>0</v>
      </c>
    </row>
    <row r="31" spans="1:7" ht="15" x14ac:dyDescent="0.25">
      <c r="A31" s="173" t="s">
        <v>84</v>
      </c>
      <c r="B31">
        <v>93.5</v>
      </c>
      <c r="C31">
        <v>28</v>
      </c>
      <c r="D31">
        <v>0</v>
      </c>
      <c r="E31">
        <v>0</v>
      </c>
      <c r="F31">
        <v>0</v>
      </c>
      <c r="G31">
        <v>0</v>
      </c>
    </row>
    <row r="32" spans="1:7" ht="15" x14ac:dyDescent="0.25">
      <c r="A32" s="173" t="s">
        <v>85</v>
      </c>
      <c r="B32">
        <v>20.5</v>
      </c>
      <c r="C32">
        <v>0</v>
      </c>
      <c r="D32">
        <v>0</v>
      </c>
      <c r="E32">
        <v>25.3</v>
      </c>
      <c r="F32">
        <v>0</v>
      </c>
      <c r="G32">
        <v>0</v>
      </c>
    </row>
    <row r="33" spans="1:7" ht="15" x14ac:dyDescent="0.25">
      <c r="A33" s="173" t="s">
        <v>86</v>
      </c>
      <c r="B33">
        <v>175.2</v>
      </c>
      <c r="C33">
        <v>121.6</v>
      </c>
      <c r="D33">
        <v>58</v>
      </c>
      <c r="E33">
        <v>172.3</v>
      </c>
      <c r="F33">
        <v>0</v>
      </c>
      <c r="G33">
        <v>0</v>
      </c>
    </row>
    <row r="34" spans="1:7" ht="15" x14ac:dyDescent="0.25">
      <c r="A34" s="173" t="s">
        <v>87</v>
      </c>
      <c r="B34">
        <v>0.5</v>
      </c>
      <c r="C34">
        <v>1</v>
      </c>
      <c r="D34">
        <v>27.5</v>
      </c>
      <c r="E34">
        <v>2</v>
      </c>
      <c r="F34">
        <v>0</v>
      </c>
      <c r="G34">
        <v>0</v>
      </c>
    </row>
    <row r="35" spans="1:7" ht="15" x14ac:dyDescent="0.25">
      <c r="A35" s="173" t="s">
        <v>88</v>
      </c>
      <c r="B35">
        <v>119</v>
      </c>
      <c r="C35">
        <v>122</v>
      </c>
      <c r="D35">
        <v>71.099999999999994</v>
      </c>
      <c r="E35">
        <v>31</v>
      </c>
      <c r="F35">
        <v>0</v>
      </c>
      <c r="G35">
        <v>0</v>
      </c>
    </row>
    <row r="36" spans="1:7" ht="15" x14ac:dyDescent="0.25">
      <c r="A36" s="173" t="s">
        <v>89</v>
      </c>
      <c r="B36">
        <v>0</v>
      </c>
      <c r="C36">
        <v>50</v>
      </c>
      <c r="D36">
        <v>0</v>
      </c>
      <c r="E36">
        <v>53.2</v>
      </c>
      <c r="F36">
        <v>0</v>
      </c>
      <c r="G36">
        <v>0</v>
      </c>
    </row>
    <row r="37" spans="1:7" ht="15" x14ac:dyDescent="0.25">
      <c r="A37" s="173" t="s">
        <v>69</v>
      </c>
    </row>
    <row r="38" spans="1:7" ht="15" x14ac:dyDescent="0.25">
      <c r="A38" s="173" t="s">
        <v>90</v>
      </c>
      <c r="B38">
        <v>173</v>
      </c>
      <c r="C38">
        <v>26</v>
      </c>
      <c r="D38">
        <v>778.2</v>
      </c>
      <c r="E38">
        <v>175.7</v>
      </c>
      <c r="F38">
        <v>0</v>
      </c>
      <c r="G38">
        <v>0</v>
      </c>
    </row>
    <row r="39" spans="1:7" ht="15" x14ac:dyDescent="0.25">
      <c r="A39" s="173" t="s">
        <v>529</v>
      </c>
      <c r="B39">
        <v>0</v>
      </c>
      <c r="C39">
        <v>0</v>
      </c>
      <c r="D39">
        <v>33</v>
      </c>
      <c r="E39">
        <v>0</v>
      </c>
      <c r="F39">
        <v>0</v>
      </c>
      <c r="G39">
        <v>0</v>
      </c>
    </row>
    <row r="40" spans="1:7" ht="15" x14ac:dyDescent="0.25">
      <c r="A40" s="173" t="s">
        <v>92</v>
      </c>
      <c r="B40">
        <v>35</v>
      </c>
      <c r="C40">
        <v>0</v>
      </c>
      <c r="D40">
        <v>0</v>
      </c>
      <c r="E40">
        <v>38.4</v>
      </c>
      <c r="F40">
        <v>0</v>
      </c>
      <c r="G40">
        <v>0</v>
      </c>
    </row>
    <row r="41" spans="1:7" ht="15" x14ac:dyDescent="0.25">
      <c r="A41" s="173" t="s">
        <v>465</v>
      </c>
      <c r="B41">
        <v>0</v>
      </c>
      <c r="C41">
        <v>0</v>
      </c>
      <c r="D41">
        <v>31.2</v>
      </c>
      <c r="E41">
        <v>0</v>
      </c>
      <c r="F41">
        <v>0</v>
      </c>
      <c r="G41">
        <v>0</v>
      </c>
    </row>
    <row r="42" spans="1:7" ht="15" x14ac:dyDescent="0.25">
      <c r="A42" s="173" t="s">
        <v>1078</v>
      </c>
      <c r="B42">
        <v>0</v>
      </c>
      <c r="C42">
        <v>0</v>
      </c>
      <c r="D42">
        <v>29.9</v>
      </c>
      <c r="E42">
        <v>0</v>
      </c>
      <c r="F42">
        <v>0</v>
      </c>
      <c r="G42">
        <v>0</v>
      </c>
    </row>
    <row r="43" spans="1:7" ht="15" x14ac:dyDescent="0.25">
      <c r="A43" s="173" t="s">
        <v>1097</v>
      </c>
      <c r="B43">
        <v>0</v>
      </c>
      <c r="C43">
        <v>0</v>
      </c>
      <c r="D43">
        <v>37</v>
      </c>
      <c r="E43">
        <v>0</v>
      </c>
      <c r="F43">
        <v>0</v>
      </c>
      <c r="G43">
        <v>0</v>
      </c>
    </row>
    <row r="44" spans="1:7" ht="15" x14ac:dyDescent="0.25">
      <c r="A44" s="173" t="s">
        <v>93</v>
      </c>
      <c r="B44">
        <v>0</v>
      </c>
      <c r="C44">
        <v>0</v>
      </c>
      <c r="D44">
        <v>61.7</v>
      </c>
      <c r="E44">
        <v>0</v>
      </c>
      <c r="F44">
        <v>0</v>
      </c>
      <c r="G44">
        <v>0</v>
      </c>
    </row>
    <row r="45" spans="1:7" ht="15" x14ac:dyDescent="0.25">
      <c r="A45" s="173" t="s">
        <v>95</v>
      </c>
      <c r="B45">
        <v>0</v>
      </c>
      <c r="C45">
        <v>0</v>
      </c>
      <c r="D45">
        <v>3</v>
      </c>
      <c r="E45">
        <v>0</v>
      </c>
      <c r="F45">
        <v>0</v>
      </c>
      <c r="G45">
        <v>0</v>
      </c>
    </row>
    <row r="46" spans="1:7" ht="15" x14ac:dyDescent="0.25">
      <c r="A46" s="173" t="s">
        <v>96</v>
      </c>
      <c r="B46">
        <v>138</v>
      </c>
      <c r="C46">
        <v>26</v>
      </c>
      <c r="D46">
        <v>472.5</v>
      </c>
      <c r="E46">
        <v>137.30000000000001</v>
      </c>
      <c r="F46">
        <v>0</v>
      </c>
      <c r="G46">
        <v>0</v>
      </c>
    </row>
    <row r="47" spans="1:7" ht="15" x14ac:dyDescent="0.25">
      <c r="A47" s="173" t="s">
        <v>97</v>
      </c>
      <c r="B47">
        <v>0</v>
      </c>
      <c r="C47">
        <v>0</v>
      </c>
      <c r="D47">
        <v>110</v>
      </c>
      <c r="E47">
        <v>0</v>
      </c>
      <c r="F47">
        <v>0</v>
      </c>
      <c r="G47">
        <v>0</v>
      </c>
    </row>
    <row r="48" spans="1:7" ht="15" x14ac:dyDescent="0.25">
      <c r="A48" s="173" t="s">
        <v>69</v>
      </c>
    </row>
    <row r="49" spans="1:7" ht="15" x14ac:dyDescent="0.25">
      <c r="A49" s="173" t="s">
        <v>98</v>
      </c>
      <c r="B49">
        <v>2465.5</v>
      </c>
      <c r="C49">
        <v>1950.8</v>
      </c>
      <c r="D49">
        <v>1873.4</v>
      </c>
      <c r="E49">
        <v>1606.9</v>
      </c>
      <c r="F49">
        <v>9.4</v>
      </c>
      <c r="G49">
        <v>0</v>
      </c>
    </row>
    <row r="50" spans="1:7" ht="15" x14ac:dyDescent="0.25">
      <c r="A50" s="173" t="s">
        <v>99</v>
      </c>
      <c r="B50">
        <v>1.9</v>
      </c>
      <c r="C50">
        <v>2.2000000000000002</v>
      </c>
      <c r="D50">
        <v>2.6</v>
      </c>
      <c r="E50">
        <v>3.9</v>
      </c>
      <c r="F50">
        <v>0</v>
      </c>
      <c r="G50">
        <v>0</v>
      </c>
    </row>
    <row r="51" spans="1:7" ht="15" x14ac:dyDescent="0.25">
      <c r="A51" s="173" t="s">
        <v>100</v>
      </c>
      <c r="B51">
        <v>0</v>
      </c>
      <c r="C51">
        <v>0</v>
      </c>
      <c r="D51">
        <v>6.5</v>
      </c>
      <c r="E51">
        <v>0</v>
      </c>
      <c r="F51">
        <v>0</v>
      </c>
      <c r="G51">
        <v>0</v>
      </c>
    </row>
    <row r="52" spans="1:7" ht="15" x14ac:dyDescent="0.25">
      <c r="A52" s="173" t="s">
        <v>101</v>
      </c>
      <c r="B52">
        <v>0</v>
      </c>
      <c r="C52">
        <v>120</v>
      </c>
      <c r="D52">
        <v>80.3</v>
      </c>
      <c r="E52">
        <v>230.1</v>
      </c>
      <c r="F52">
        <v>0</v>
      </c>
      <c r="G52">
        <v>0</v>
      </c>
    </row>
    <row r="53" spans="1:7" ht="15" x14ac:dyDescent="0.25">
      <c r="A53" s="173" t="s">
        <v>102</v>
      </c>
      <c r="B53">
        <v>30.5</v>
      </c>
      <c r="C53">
        <v>27.4</v>
      </c>
      <c r="D53">
        <v>21</v>
      </c>
      <c r="E53">
        <v>12.5</v>
      </c>
      <c r="F53">
        <v>0</v>
      </c>
      <c r="G53">
        <v>0</v>
      </c>
    </row>
    <row r="54" spans="1:7" ht="15" x14ac:dyDescent="0.25">
      <c r="A54" s="173" t="s">
        <v>103</v>
      </c>
      <c r="B54">
        <v>6.8</v>
      </c>
      <c r="C54">
        <v>2</v>
      </c>
      <c r="D54">
        <v>8.5</v>
      </c>
      <c r="E54">
        <v>4.8</v>
      </c>
      <c r="F54">
        <v>0</v>
      </c>
      <c r="G54">
        <v>0</v>
      </c>
    </row>
    <row r="55" spans="1:7" ht="15" x14ac:dyDescent="0.25">
      <c r="A55" s="173" t="s">
        <v>104</v>
      </c>
      <c r="B55">
        <v>40.700000000000003</v>
      </c>
      <c r="C55">
        <v>52</v>
      </c>
      <c r="D55">
        <v>52</v>
      </c>
      <c r="E55">
        <v>111</v>
      </c>
      <c r="F55">
        <v>0</v>
      </c>
      <c r="G55">
        <v>0</v>
      </c>
    </row>
    <row r="56" spans="1:7" ht="15" x14ac:dyDescent="0.25">
      <c r="A56" s="173" t="s">
        <v>105</v>
      </c>
      <c r="B56">
        <v>188</v>
      </c>
      <c r="C56">
        <v>66.900000000000006</v>
      </c>
      <c r="D56">
        <v>147.80000000000001</v>
      </c>
      <c r="E56">
        <v>82.3</v>
      </c>
      <c r="F56">
        <v>0</v>
      </c>
      <c r="G56">
        <v>0</v>
      </c>
    </row>
    <row r="57" spans="1:7" ht="15" x14ac:dyDescent="0.25">
      <c r="A57" s="173" t="s">
        <v>106</v>
      </c>
      <c r="B57">
        <v>73.8</v>
      </c>
      <c r="C57">
        <v>44.6</v>
      </c>
      <c r="D57">
        <v>102.7</v>
      </c>
      <c r="E57">
        <v>104</v>
      </c>
      <c r="F57">
        <v>0</v>
      </c>
      <c r="G57">
        <v>0</v>
      </c>
    </row>
    <row r="58" spans="1:7" ht="15" x14ac:dyDescent="0.25">
      <c r="A58" s="173" t="s">
        <v>107</v>
      </c>
      <c r="B58">
        <v>165.5</v>
      </c>
      <c r="C58">
        <v>120.4</v>
      </c>
      <c r="D58">
        <v>139.80000000000001</v>
      </c>
      <c r="E58">
        <v>102.1</v>
      </c>
      <c r="F58">
        <v>0</v>
      </c>
      <c r="G58">
        <v>0</v>
      </c>
    </row>
    <row r="59" spans="1:7" ht="15" x14ac:dyDescent="0.25">
      <c r="A59" s="173" t="s">
        <v>108</v>
      </c>
      <c r="B59">
        <v>0</v>
      </c>
      <c r="C59">
        <v>0</v>
      </c>
      <c r="D59">
        <v>0</v>
      </c>
      <c r="E59">
        <v>3.3</v>
      </c>
      <c r="F59">
        <v>0</v>
      </c>
      <c r="G59">
        <v>0</v>
      </c>
    </row>
    <row r="60" spans="1:7" ht="15" x14ac:dyDescent="0.25">
      <c r="A60" s="173" t="s">
        <v>109</v>
      </c>
      <c r="B60">
        <v>156.1</v>
      </c>
      <c r="C60">
        <v>17.7</v>
      </c>
      <c r="D60">
        <v>89.2</v>
      </c>
      <c r="E60">
        <v>22.4</v>
      </c>
      <c r="F60">
        <v>0</v>
      </c>
      <c r="G60">
        <v>0</v>
      </c>
    </row>
    <row r="61" spans="1:7" ht="15" x14ac:dyDescent="0.25">
      <c r="A61" s="173" t="s">
        <v>110</v>
      </c>
      <c r="B61">
        <v>0</v>
      </c>
      <c r="C61">
        <v>0</v>
      </c>
      <c r="D61">
        <v>8.8000000000000007</v>
      </c>
      <c r="E61">
        <v>18.5</v>
      </c>
      <c r="F61">
        <v>0</v>
      </c>
      <c r="G61">
        <v>0</v>
      </c>
    </row>
    <row r="62" spans="1:7" ht="15" x14ac:dyDescent="0.25">
      <c r="A62" s="173" t="s">
        <v>111</v>
      </c>
      <c r="B62">
        <v>98.5</v>
      </c>
      <c r="C62">
        <v>11</v>
      </c>
      <c r="D62">
        <v>62.1</v>
      </c>
      <c r="E62">
        <v>8.9</v>
      </c>
      <c r="F62">
        <v>0</v>
      </c>
      <c r="G62">
        <v>0</v>
      </c>
    </row>
    <row r="63" spans="1:7" ht="15" x14ac:dyDescent="0.25">
      <c r="A63" s="173" t="s">
        <v>112</v>
      </c>
      <c r="B63">
        <v>96.3</v>
      </c>
      <c r="C63">
        <v>133.4</v>
      </c>
      <c r="D63">
        <v>62.1</v>
      </c>
      <c r="E63">
        <v>55.6</v>
      </c>
      <c r="F63">
        <v>0</v>
      </c>
      <c r="G63">
        <v>0</v>
      </c>
    </row>
    <row r="64" spans="1:7" ht="15" x14ac:dyDescent="0.25">
      <c r="A64" s="173" t="s">
        <v>113</v>
      </c>
      <c r="B64">
        <v>30.4</v>
      </c>
      <c r="C64">
        <v>22</v>
      </c>
      <c r="D64">
        <v>29.5</v>
      </c>
      <c r="E64">
        <v>42.9</v>
      </c>
      <c r="F64">
        <v>0</v>
      </c>
      <c r="G64">
        <v>0</v>
      </c>
    </row>
    <row r="65" spans="1:7" ht="15" x14ac:dyDescent="0.25">
      <c r="A65" s="173" t="s">
        <v>114</v>
      </c>
      <c r="B65">
        <v>9.6999999999999993</v>
      </c>
      <c r="C65">
        <v>37.4</v>
      </c>
      <c r="D65">
        <v>12.7</v>
      </c>
      <c r="E65">
        <v>9.4</v>
      </c>
      <c r="F65">
        <v>0</v>
      </c>
      <c r="G65">
        <v>0</v>
      </c>
    </row>
    <row r="66" spans="1:7" ht="15" x14ac:dyDescent="0.25">
      <c r="A66" s="173" t="s">
        <v>115</v>
      </c>
      <c r="B66">
        <v>1033</v>
      </c>
      <c r="C66">
        <v>874.4</v>
      </c>
      <c r="D66">
        <v>787.3</v>
      </c>
      <c r="E66">
        <v>629.70000000000005</v>
      </c>
      <c r="F66">
        <v>0</v>
      </c>
      <c r="G66">
        <v>0</v>
      </c>
    </row>
    <row r="67" spans="1:7" ht="15" x14ac:dyDescent="0.25">
      <c r="A67" s="173" t="s">
        <v>116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</row>
    <row r="68" spans="1:7" ht="15" x14ac:dyDescent="0.25">
      <c r="A68" s="173" t="s">
        <v>117</v>
      </c>
      <c r="B68">
        <v>63.5</v>
      </c>
      <c r="C68">
        <v>52.3</v>
      </c>
      <c r="D68">
        <v>6.5</v>
      </c>
      <c r="E68">
        <v>0</v>
      </c>
      <c r="F68">
        <v>0</v>
      </c>
      <c r="G68">
        <v>0</v>
      </c>
    </row>
    <row r="69" spans="1:7" ht="15" x14ac:dyDescent="0.25">
      <c r="A69" s="173" t="s">
        <v>118</v>
      </c>
      <c r="B69">
        <v>60.5</v>
      </c>
      <c r="C69">
        <v>236.6</v>
      </c>
      <c r="D69">
        <v>25.7</v>
      </c>
      <c r="E69">
        <v>59.4</v>
      </c>
      <c r="F69">
        <v>0</v>
      </c>
      <c r="G69">
        <v>0</v>
      </c>
    </row>
    <row r="70" spans="1:7" ht="15" x14ac:dyDescent="0.25">
      <c r="A70" s="173" t="s">
        <v>119</v>
      </c>
      <c r="B70">
        <v>171.5</v>
      </c>
      <c r="C70">
        <v>82.5</v>
      </c>
      <c r="D70">
        <v>45.3</v>
      </c>
      <c r="E70">
        <v>58.8</v>
      </c>
      <c r="F70">
        <v>9.4</v>
      </c>
      <c r="G70">
        <v>0</v>
      </c>
    </row>
    <row r="71" spans="1:7" ht="15" x14ac:dyDescent="0.25">
      <c r="A71" s="173" t="s">
        <v>120</v>
      </c>
      <c r="B71">
        <v>13</v>
      </c>
      <c r="C71">
        <v>0</v>
      </c>
      <c r="D71">
        <v>36.299999999999997</v>
      </c>
      <c r="E71">
        <v>12.6</v>
      </c>
      <c r="F71">
        <v>0</v>
      </c>
      <c r="G71">
        <v>0</v>
      </c>
    </row>
    <row r="72" spans="1:7" ht="15" x14ac:dyDescent="0.25">
      <c r="A72" s="173" t="s">
        <v>1076</v>
      </c>
      <c r="B72">
        <v>0</v>
      </c>
      <c r="C72">
        <v>0</v>
      </c>
      <c r="D72">
        <v>3</v>
      </c>
      <c r="E72">
        <v>0</v>
      </c>
      <c r="F72">
        <v>0</v>
      </c>
      <c r="G72">
        <v>0</v>
      </c>
    </row>
    <row r="73" spans="1:7" ht="15" x14ac:dyDescent="0.25">
      <c r="A73" s="173" t="s">
        <v>121</v>
      </c>
      <c r="B73">
        <v>10.199999999999999</v>
      </c>
      <c r="C73">
        <v>31.8</v>
      </c>
      <c r="D73">
        <v>23.8</v>
      </c>
      <c r="E73">
        <v>30.9</v>
      </c>
      <c r="F73">
        <v>0</v>
      </c>
      <c r="G73">
        <v>0</v>
      </c>
    </row>
    <row r="74" spans="1:7" ht="15" x14ac:dyDescent="0.25">
      <c r="A74" s="173" t="s">
        <v>122</v>
      </c>
      <c r="B74">
        <v>215.5</v>
      </c>
      <c r="C74">
        <v>16.3</v>
      </c>
      <c r="D74">
        <v>120.2</v>
      </c>
      <c r="E74">
        <v>4.0999999999999996</v>
      </c>
      <c r="F74">
        <v>0</v>
      </c>
      <c r="G74">
        <v>0</v>
      </c>
    </row>
    <row r="75" spans="1:7" ht="15" x14ac:dyDescent="0.25">
      <c r="A75" s="173" t="s">
        <v>65</v>
      </c>
      <c r="B75" t="s">
        <v>66</v>
      </c>
      <c r="C75" t="s">
        <v>67</v>
      </c>
      <c r="D75" t="s">
        <v>66</v>
      </c>
      <c r="E75" t="s">
        <v>66</v>
      </c>
      <c r="F75" t="s">
        <v>66</v>
      </c>
      <c r="G75" t="s">
        <v>68</v>
      </c>
    </row>
    <row r="76" spans="1:7" ht="15" x14ac:dyDescent="0.25">
      <c r="A76" s="173" t="s">
        <v>123</v>
      </c>
      <c r="B76">
        <v>5561</v>
      </c>
      <c r="C76">
        <v>4514.7</v>
      </c>
      <c r="D76">
        <v>4235.5</v>
      </c>
      <c r="E76">
        <v>3834.1</v>
      </c>
      <c r="F76">
        <v>9.4</v>
      </c>
      <c r="G76">
        <v>0</v>
      </c>
    </row>
    <row r="77" spans="1:7" ht="15" x14ac:dyDescent="0.25">
      <c r="A77" s="173" t="s">
        <v>124</v>
      </c>
      <c r="B77">
        <v>1208.7</v>
      </c>
      <c r="C77">
        <v>497.1</v>
      </c>
      <c r="D77">
        <v>0</v>
      </c>
      <c r="E77">
        <v>0</v>
      </c>
      <c r="F77">
        <v>38</v>
      </c>
      <c r="G77">
        <v>0</v>
      </c>
    </row>
    <row r="78" spans="1:7" ht="15" x14ac:dyDescent="0.25">
      <c r="A78" s="173" t="s">
        <v>65</v>
      </c>
      <c r="B78" t="s">
        <v>66</v>
      </c>
      <c r="C78" t="s">
        <v>67</v>
      </c>
      <c r="D78" t="s">
        <v>66</v>
      </c>
      <c r="E78" t="s">
        <v>66</v>
      </c>
      <c r="F78" t="s">
        <v>66</v>
      </c>
      <c r="G78" t="s">
        <v>68</v>
      </c>
    </row>
    <row r="79" spans="1:7" ht="15" x14ac:dyDescent="0.25">
      <c r="A79" s="173" t="s">
        <v>125</v>
      </c>
      <c r="B79">
        <v>6769.7</v>
      </c>
      <c r="C79">
        <v>5011.8</v>
      </c>
      <c r="D79">
        <v>4235.5</v>
      </c>
      <c r="E79">
        <v>3834.1</v>
      </c>
      <c r="F79">
        <v>47.4</v>
      </c>
      <c r="G79">
        <v>0</v>
      </c>
    </row>
    <row r="80" spans="1:7" ht="15" x14ac:dyDescent="0.25">
      <c r="A80" s="173" t="s">
        <v>126</v>
      </c>
      <c r="B80" t="s">
        <v>45</v>
      </c>
      <c r="C80" t="s">
        <v>45</v>
      </c>
      <c r="D80">
        <v>0</v>
      </c>
      <c r="E80">
        <v>0</v>
      </c>
      <c r="F80" t="s">
        <v>45</v>
      </c>
      <c r="G80" t="s">
        <v>45</v>
      </c>
    </row>
    <row r="81" spans="1:7" ht="15" x14ac:dyDescent="0.25">
      <c r="A81" s="173" t="s">
        <v>127</v>
      </c>
      <c r="B81">
        <v>0</v>
      </c>
      <c r="C81">
        <v>0</v>
      </c>
      <c r="D81" t="s">
        <v>45</v>
      </c>
      <c r="E81" t="s">
        <v>45</v>
      </c>
      <c r="F81">
        <v>0</v>
      </c>
      <c r="G81">
        <v>0</v>
      </c>
    </row>
    <row r="82" spans="1:7" ht="15" x14ac:dyDescent="0.25">
      <c r="A82" s="173" t="s">
        <v>65</v>
      </c>
      <c r="B82" t="s">
        <v>66</v>
      </c>
      <c r="C82" t="s">
        <v>67</v>
      </c>
      <c r="D82" t="s">
        <v>66</v>
      </c>
      <c r="E82" t="s">
        <v>66</v>
      </c>
      <c r="F82" t="s">
        <v>66</v>
      </c>
      <c r="G82" t="s">
        <v>68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435F5-C7DE-4D5B-A156-84ECB12A6CF6}">
  <dimension ref="A1:G81"/>
  <sheetViews>
    <sheetView topLeftCell="A30" workbookViewId="0">
      <selection activeCell="B79" sqref="B79"/>
    </sheetView>
  </sheetViews>
  <sheetFormatPr defaultRowHeight="13.2" x14ac:dyDescent="0.25"/>
  <cols>
    <col min="1" max="1" width="26.44140625" customWidth="1"/>
    <col min="2" max="2" width="16.6640625" customWidth="1"/>
    <col min="3" max="3" width="14.33203125" customWidth="1"/>
    <col min="4" max="4" width="13.44140625" customWidth="1"/>
    <col min="5" max="5" width="11.6640625" customWidth="1"/>
    <col min="6" max="6" width="15.44140625" customWidth="1"/>
    <col min="7" max="7" width="13.332031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1102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26.5</v>
      </c>
      <c r="C12">
        <v>161.5</v>
      </c>
      <c r="D12">
        <v>56</v>
      </c>
      <c r="E12">
        <v>111.7</v>
      </c>
      <c r="F12">
        <v>0</v>
      </c>
      <c r="G12">
        <v>0</v>
      </c>
    </row>
    <row r="13" spans="1:7" ht="15" x14ac:dyDescent="0.25">
      <c r="A13" s="173" t="s">
        <v>165</v>
      </c>
      <c r="B13">
        <v>5</v>
      </c>
      <c r="C13">
        <v>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9.5</v>
      </c>
      <c r="C14">
        <v>147.4</v>
      </c>
      <c r="D14">
        <v>56</v>
      </c>
      <c r="E14">
        <v>91.8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11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173" t="s">
        <v>73</v>
      </c>
      <c r="B16">
        <v>12</v>
      </c>
      <c r="C16">
        <v>3.1</v>
      </c>
      <c r="D16">
        <v>0</v>
      </c>
      <c r="E16">
        <v>19.8</v>
      </c>
      <c r="F16">
        <v>0</v>
      </c>
      <c r="G16">
        <v>0</v>
      </c>
    </row>
    <row r="17" spans="1:7" ht="15" x14ac:dyDescent="0.25">
      <c r="A17" s="173" t="s">
        <v>69</v>
      </c>
    </row>
    <row r="18" spans="1:7" ht="15" x14ac:dyDescent="0.25">
      <c r="A18" s="173" t="s">
        <v>74</v>
      </c>
      <c r="B18">
        <v>412.3</v>
      </c>
      <c r="C18">
        <v>444.5</v>
      </c>
      <c r="D18">
        <v>332.1</v>
      </c>
      <c r="E18">
        <v>288.60000000000002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75</v>
      </c>
      <c r="B20">
        <v>221.8</v>
      </c>
      <c r="C20">
        <v>309.8</v>
      </c>
      <c r="D20">
        <v>174.6</v>
      </c>
      <c r="E20">
        <v>139.30000000000001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76</v>
      </c>
      <c r="B22">
        <v>0</v>
      </c>
      <c r="C22">
        <v>70.3</v>
      </c>
      <c r="D22">
        <v>0</v>
      </c>
      <c r="E22">
        <v>70.900000000000006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77</v>
      </c>
      <c r="B24">
        <v>1973.6</v>
      </c>
      <c r="C24">
        <v>1663.8</v>
      </c>
      <c r="D24">
        <v>915.7</v>
      </c>
      <c r="E24">
        <v>1143.9000000000001</v>
      </c>
      <c r="F24">
        <v>0</v>
      </c>
      <c r="G24">
        <v>0</v>
      </c>
    </row>
    <row r="25" spans="1:7" ht="15" x14ac:dyDescent="0.25">
      <c r="A25" s="173" t="s">
        <v>167</v>
      </c>
      <c r="B25">
        <v>165</v>
      </c>
      <c r="C25">
        <v>0</v>
      </c>
      <c r="D25">
        <v>0</v>
      </c>
      <c r="E25">
        <v>0</v>
      </c>
      <c r="F25">
        <v>0</v>
      </c>
      <c r="G25">
        <v>0</v>
      </c>
    </row>
    <row r="26" spans="1:7" ht="15" x14ac:dyDescent="0.25">
      <c r="A26" s="173" t="s">
        <v>79</v>
      </c>
      <c r="B26">
        <v>0.3</v>
      </c>
      <c r="C26">
        <v>0</v>
      </c>
      <c r="D26" t="s">
        <v>94</v>
      </c>
      <c r="E26">
        <v>0</v>
      </c>
      <c r="F26">
        <v>0</v>
      </c>
      <c r="G26">
        <v>0</v>
      </c>
    </row>
    <row r="27" spans="1:7" ht="15" x14ac:dyDescent="0.25">
      <c r="A27" s="173" t="s">
        <v>80</v>
      </c>
      <c r="B27">
        <v>338.2</v>
      </c>
      <c r="C27">
        <v>205.3</v>
      </c>
      <c r="D27">
        <v>148.4</v>
      </c>
      <c r="E27">
        <v>148.80000000000001</v>
      </c>
      <c r="F27">
        <v>0</v>
      </c>
      <c r="G27">
        <v>0</v>
      </c>
    </row>
    <row r="28" spans="1:7" ht="15" x14ac:dyDescent="0.25">
      <c r="A28" s="173" t="s">
        <v>81</v>
      </c>
      <c r="B28">
        <v>429</v>
      </c>
      <c r="C28">
        <v>426.3</v>
      </c>
      <c r="D28">
        <v>205.5</v>
      </c>
      <c r="E28">
        <v>421.2</v>
      </c>
      <c r="F28">
        <v>0</v>
      </c>
      <c r="G28">
        <v>0</v>
      </c>
    </row>
    <row r="29" spans="1:7" ht="15" x14ac:dyDescent="0.25">
      <c r="A29" s="173" t="s">
        <v>82</v>
      </c>
      <c r="B29">
        <v>76.5</v>
      </c>
      <c r="C29">
        <v>22.5</v>
      </c>
      <c r="D29">
        <v>1.9</v>
      </c>
      <c r="E29">
        <v>22.5</v>
      </c>
      <c r="F29">
        <v>0</v>
      </c>
      <c r="G29">
        <v>0</v>
      </c>
    </row>
    <row r="30" spans="1:7" ht="15" x14ac:dyDescent="0.25">
      <c r="A30" s="173" t="s">
        <v>83</v>
      </c>
      <c r="B30">
        <v>578</v>
      </c>
      <c r="C30">
        <v>727</v>
      </c>
      <c r="D30">
        <v>470.7</v>
      </c>
      <c r="E30">
        <v>324.3</v>
      </c>
      <c r="F30">
        <v>0</v>
      </c>
      <c r="G30">
        <v>0</v>
      </c>
    </row>
    <row r="31" spans="1:7" ht="15" x14ac:dyDescent="0.25">
      <c r="A31" s="173" t="s">
        <v>84</v>
      </c>
      <c r="B31">
        <v>27.5</v>
      </c>
      <c r="C31">
        <v>28</v>
      </c>
      <c r="D31">
        <v>0</v>
      </c>
      <c r="E31">
        <v>0</v>
      </c>
      <c r="F31">
        <v>0</v>
      </c>
      <c r="G31">
        <v>0</v>
      </c>
    </row>
    <row r="32" spans="1:7" ht="15" x14ac:dyDescent="0.25">
      <c r="A32" s="173" t="s">
        <v>85</v>
      </c>
      <c r="B32">
        <v>20.5</v>
      </c>
      <c r="C32">
        <v>0</v>
      </c>
      <c r="D32">
        <v>0</v>
      </c>
      <c r="E32">
        <v>25.3</v>
      </c>
      <c r="F32">
        <v>0</v>
      </c>
      <c r="G32">
        <v>0</v>
      </c>
    </row>
    <row r="33" spans="1:7" ht="15" x14ac:dyDescent="0.25">
      <c r="A33" s="173" t="s">
        <v>86</v>
      </c>
      <c r="B33">
        <v>175.2</v>
      </c>
      <c r="C33">
        <v>152.6</v>
      </c>
      <c r="D33">
        <v>57.7</v>
      </c>
      <c r="E33">
        <v>115.7</v>
      </c>
      <c r="F33">
        <v>0</v>
      </c>
      <c r="G33">
        <v>0</v>
      </c>
    </row>
    <row r="34" spans="1:7" ht="15" x14ac:dyDescent="0.25">
      <c r="A34" s="173" t="s">
        <v>87</v>
      </c>
      <c r="B34">
        <v>0.5</v>
      </c>
      <c r="C34">
        <v>0.1</v>
      </c>
      <c r="D34">
        <v>27.5</v>
      </c>
      <c r="E34">
        <v>1.9</v>
      </c>
      <c r="F34">
        <v>0</v>
      </c>
      <c r="G34">
        <v>0</v>
      </c>
    </row>
    <row r="35" spans="1:7" ht="15" x14ac:dyDescent="0.25">
      <c r="A35" s="173" t="s">
        <v>88</v>
      </c>
      <c r="B35">
        <v>163</v>
      </c>
      <c r="C35">
        <v>102</v>
      </c>
      <c r="D35">
        <v>4.0999999999999996</v>
      </c>
      <c r="E35">
        <v>31</v>
      </c>
      <c r="F35">
        <v>0</v>
      </c>
      <c r="G35">
        <v>0</v>
      </c>
    </row>
    <row r="36" spans="1:7" ht="15" x14ac:dyDescent="0.25">
      <c r="A36" s="173" t="s">
        <v>89</v>
      </c>
      <c r="B36">
        <v>0</v>
      </c>
      <c r="C36">
        <v>0</v>
      </c>
      <c r="D36">
        <v>0</v>
      </c>
      <c r="E36">
        <v>53.2</v>
      </c>
      <c r="F36">
        <v>0</v>
      </c>
      <c r="G36">
        <v>0</v>
      </c>
    </row>
    <row r="37" spans="1:7" ht="15" x14ac:dyDescent="0.25">
      <c r="A37" s="173" t="s">
        <v>69</v>
      </c>
    </row>
    <row r="38" spans="1:7" ht="15" x14ac:dyDescent="0.25">
      <c r="A38" s="173" t="s">
        <v>90</v>
      </c>
      <c r="B38">
        <v>173</v>
      </c>
      <c r="C38">
        <v>26</v>
      </c>
      <c r="D38">
        <v>715.8</v>
      </c>
      <c r="E38">
        <v>175.7</v>
      </c>
      <c r="F38">
        <v>0</v>
      </c>
      <c r="G38">
        <v>0</v>
      </c>
    </row>
    <row r="39" spans="1:7" ht="15" x14ac:dyDescent="0.25">
      <c r="A39" s="173" t="s">
        <v>529</v>
      </c>
      <c r="B39">
        <v>0</v>
      </c>
      <c r="C39">
        <v>0</v>
      </c>
      <c r="D39">
        <v>33</v>
      </c>
      <c r="E39">
        <v>0</v>
      </c>
      <c r="F39">
        <v>0</v>
      </c>
      <c r="G39">
        <v>0</v>
      </c>
    </row>
    <row r="40" spans="1:7" ht="15" x14ac:dyDescent="0.25">
      <c r="A40" s="173" t="s">
        <v>92</v>
      </c>
      <c r="B40">
        <v>35</v>
      </c>
      <c r="C40">
        <v>0</v>
      </c>
      <c r="D40">
        <v>0</v>
      </c>
      <c r="E40">
        <v>38.4</v>
      </c>
      <c r="F40">
        <v>0</v>
      </c>
      <c r="G40">
        <v>0</v>
      </c>
    </row>
    <row r="41" spans="1:7" ht="15" x14ac:dyDescent="0.25">
      <c r="A41" s="173" t="s">
        <v>465</v>
      </c>
      <c r="B41">
        <v>0</v>
      </c>
      <c r="C41">
        <v>0</v>
      </c>
      <c r="D41">
        <v>31.2</v>
      </c>
      <c r="E41">
        <v>0</v>
      </c>
      <c r="F41">
        <v>0</v>
      </c>
      <c r="G41">
        <v>0</v>
      </c>
    </row>
    <row r="42" spans="1:7" ht="15" x14ac:dyDescent="0.25">
      <c r="A42" s="173" t="s">
        <v>1078</v>
      </c>
      <c r="B42">
        <v>0</v>
      </c>
      <c r="C42">
        <v>0</v>
      </c>
      <c r="D42">
        <v>29.9</v>
      </c>
      <c r="E42">
        <v>0</v>
      </c>
      <c r="F42">
        <v>0</v>
      </c>
      <c r="G42">
        <v>0</v>
      </c>
    </row>
    <row r="43" spans="1:7" ht="15" x14ac:dyDescent="0.25">
      <c r="A43" s="173" t="s">
        <v>1097</v>
      </c>
      <c r="B43">
        <v>0</v>
      </c>
      <c r="C43">
        <v>0</v>
      </c>
      <c r="D43">
        <v>37</v>
      </c>
      <c r="E43">
        <v>0</v>
      </c>
      <c r="F43">
        <v>0</v>
      </c>
      <c r="G43">
        <v>0</v>
      </c>
    </row>
    <row r="44" spans="1:7" ht="15" x14ac:dyDescent="0.25">
      <c r="A44" s="173" t="s">
        <v>93</v>
      </c>
      <c r="B44">
        <v>0</v>
      </c>
      <c r="C44">
        <v>0</v>
      </c>
      <c r="D44">
        <v>61.7</v>
      </c>
      <c r="E44">
        <v>0</v>
      </c>
      <c r="F44">
        <v>0</v>
      </c>
      <c r="G44">
        <v>0</v>
      </c>
    </row>
    <row r="45" spans="1:7" ht="15" x14ac:dyDescent="0.25">
      <c r="A45" s="173" t="s">
        <v>96</v>
      </c>
      <c r="B45">
        <v>138</v>
      </c>
      <c r="C45">
        <v>26</v>
      </c>
      <c r="D45">
        <v>422.9</v>
      </c>
      <c r="E45">
        <v>137.30000000000001</v>
      </c>
      <c r="F45">
        <v>0</v>
      </c>
      <c r="G45">
        <v>0</v>
      </c>
    </row>
    <row r="46" spans="1:7" ht="15" x14ac:dyDescent="0.25">
      <c r="A46" s="173" t="s">
        <v>97</v>
      </c>
      <c r="B46">
        <v>0</v>
      </c>
      <c r="C46">
        <v>0</v>
      </c>
      <c r="D46">
        <v>100.1</v>
      </c>
      <c r="E46">
        <v>0</v>
      </c>
      <c r="F46">
        <v>0</v>
      </c>
      <c r="G46">
        <v>0</v>
      </c>
    </row>
    <row r="47" spans="1:7" ht="15" x14ac:dyDescent="0.25">
      <c r="A47" s="173" t="s">
        <v>69</v>
      </c>
    </row>
    <row r="48" spans="1:7" ht="15" x14ac:dyDescent="0.25">
      <c r="A48" s="173" t="s">
        <v>98</v>
      </c>
      <c r="B48">
        <v>2374.4</v>
      </c>
      <c r="C48">
        <v>1924.4</v>
      </c>
      <c r="D48">
        <v>1700.4</v>
      </c>
      <c r="E48">
        <v>1402</v>
      </c>
      <c r="F48">
        <v>9.4</v>
      </c>
      <c r="G48">
        <v>0</v>
      </c>
    </row>
    <row r="49" spans="1:7" ht="15" x14ac:dyDescent="0.25">
      <c r="A49" s="173" t="s">
        <v>99</v>
      </c>
      <c r="B49">
        <v>1.9</v>
      </c>
      <c r="C49">
        <v>2.2000000000000002</v>
      </c>
      <c r="D49">
        <v>2.6</v>
      </c>
      <c r="E49">
        <v>3.9</v>
      </c>
      <c r="F49">
        <v>0</v>
      </c>
      <c r="G49">
        <v>0</v>
      </c>
    </row>
    <row r="50" spans="1:7" ht="15" x14ac:dyDescent="0.25">
      <c r="A50" s="173" t="s">
        <v>100</v>
      </c>
      <c r="B50">
        <v>0</v>
      </c>
      <c r="C50">
        <v>0</v>
      </c>
      <c r="D50">
        <v>6.5</v>
      </c>
      <c r="E50">
        <v>0</v>
      </c>
      <c r="F50">
        <v>0</v>
      </c>
      <c r="G50">
        <v>0</v>
      </c>
    </row>
    <row r="51" spans="1:7" ht="15" x14ac:dyDescent="0.25">
      <c r="A51" s="173" t="s">
        <v>101</v>
      </c>
      <c r="B51">
        <v>0</v>
      </c>
      <c r="C51">
        <v>212</v>
      </c>
      <c r="D51">
        <v>80.3</v>
      </c>
      <c r="E51">
        <v>129.1</v>
      </c>
      <c r="F51">
        <v>0</v>
      </c>
      <c r="G51">
        <v>0</v>
      </c>
    </row>
    <row r="52" spans="1:7" ht="15" x14ac:dyDescent="0.25">
      <c r="A52" s="173" t="s">
        <v>102</v>
      </c>
      <c r="B52">
        <v>22.5</v>
      </c>
      <c r="C52">
        <v>35.4</v>
      </c>
      <c r="D52">
        <v>11</v>
      </c>
      <c r="E52">
        <v>4</v>
      </c>
      <c r="F52">
        <v>0</v>
      </c>
      <c r="G52">
        <v>0</v>
      </c>
    </row>
    <row r="53" spans="1:7" ht="15" x14ac:dyDescent="0.25">
      <c r="A53" s="173" t="s">
        <v>103</v>
      </c>
      <c r="B53">
        <v>7.8</v>
      </c>
      <c r="C53">
        <v>2.2000000000000002</v>
      </c>
      <c r="D53">
        <v>7.2</v>
      </c>
      <c r="E53">
        <v>4.5999999999999996</v>
      </c>
      <c r="F53">
        <v>0</v>
      </c>
      <c r="G53">
        <v>0</v>
      </c>
    </row>
    <row r="54" spans="1:7" ht="15" x14ac:dyDescent="0.25">
      <c r="A54" s="173" t="s">
        <v>104</v>
      </c>
      <c r="B54">
        <v>31.2</v>
      </c>
      <c r="C54">
        <v>52</v>
      </c>
      <c r="D54">
        <v>52</v>
      </c>
      <c r="E54">
        <v>111</v>
      </c>
      <c r="F54">
        <v>0</v>
      </c>
      <c r="G54">
        <v>0</v>
      </c>
    </row>
    <row r="55" spans="1:7" ht="15" x14ac:dyDescent="0.25">
      <c r="A55" s="173" t="s">
        <v>105</v>
      </c>
      <c r="B55">
        <v>192.4</v>
      </c>
      <c r="C55">
        <v>66.8</v>
      </c>
      <c r="D55">
        <v>97.4</v>
      </c>
      <c r="E55">
        <v>62.3</v>
      </c>
      <c r="F55">
        <v>0</v>
      </c>
      <c r="G55">
        <v>0</v>
      </c>
    </row>
    <row r="56" spans="1:7" ht="15" x14ac:dyDescent="0.25">
      <c r="A56" s="173" t="s">
        <v>106</v>
      </c>
      <c r="B56">
        <v>73.099999999999994</v>
      </c>
      <c r="C56">
        <v>44.6</v>
      </c>
      <c r="D56">
        <v>102.7</v>
      </c>
      <c r="E56">
        <v>81.8</v>
      </c>
      <c r="F56">
        <v>0</v>
      </c>
      <c r="G56">
        <v>0</v>
      </c>
    </row>
    <row r="57" spans="1:7" ht="15" x14ac:dyDescent="0.25">
      <c r="A57" s="173" t="s">
        <v>107</v>
      </c>
      <c r="B57">
        <v>163</v>
      </c>
      <c r="C57">
        <v>101.4</v>
      </c>
      <c r="D57">
        <v>139.80000000000001</v>
      </c>
      <c r="E57">
        <v>102.1</v>
      </c>
      <c r="F57">
        <v>0</v>
      </c>
      <c r="G57">
        <v>0</v>
      </c>
    </row>
    <row r="58" spans="1:7" ht="15" x14ac:dyDescent="0.25">
      <c r="A58" s="173" t="s">
        <v>108</v>
      </c>
      <c r="B58">
        <v>0</v>
      </c>
      <c r="C58">
        <v>0</v>
      </c>
      <c r="D58">
        <v>0</v>
      </c>
      <c r="E58">
        <v>3.3</v>
      </c>
      <c r="F58">
        <v>0</v>
      </c>
      <c r="G58">
        <v>0</v>
      </c>
    </row>
    <row r="59" spans="1:7" ht="15" x14ac:dyDescent="0.25">
      <c r="A59" s="173" t="s">
        <v>109</v>
      </c>
      <c r="B59">
        <v>156.30000000000001</v>
      </c>
      <c r="C59">
        <v>17.7</v>
      </c>
      <c r="D59">
        <v>89</v>
      </c>
      <c r="E59">
        <v>22.4</v>
      </c>
      <c r="F59">
        <v>0</v>
      </c>
      <c r="G59">
        <v>0</v>
      </c>
    </row>
    <row r="60" spans="1:7" ht="15" x14ac:dyDescent="0.25">
      <c r="A60" s="173" t="s">
        <v>110</v>
      </c>
      <c r="B60">
        <v>0</v>
      </c>
      <c r="C60">
        <v>0</v>
      </c>
      <c r="D60">
        <v>8.8000000000000007</v>
      </c>
      <c r="E60">
        <v>18.5</v>
      </c>
      <c r="F60">
        <v>0</v>
      </c>
      <c r="G60">
        <v>0</v>
      </c>
    </row>
    <row r="61" spans="1:7" ht="15" x14ac:dyDescent="0.25">
      <c r="A61" s="173" t="s">
        <v>111</v>
      </c>
      <c r="B61">
        <v>96.5</v>
      </c>
      <c r="C61">
        <v>0</v>
      </c>
      <c r="D61">
        <v>62.1</v>
      </c>
      <c r="E61">
        <v>8.9</v>
      </c>
      <c r="F61">
        <v>0</v>
      </c>
      <c r="G61">
        <v>0</v>
      </c>
    </row>
    <row r="62" spans="1:7" ht="15" x14ac:dyDescent="0.25">
      <c r="A62" s="173" t="s">
        <v>112</v>
      </c>
      <c r="B62">
        <v>96.3</v>
      </c>
      <c r="C62">
        <v>133.4</v>
      </c>
      <c r="D62">
        <v>62.1</v>
      </c>
      <c r="E62">
        <v>55.6</v>
      </c>
      <c r="F62">
        <v>0</v>
      </c>
      <c r="G62">
        <v>0</v>
      </c>
    </row>
    <row r="63" spans="1:7" ht="15" x14ac:dyDescent="0.25">
      <c r="A63" s="173" t="s">
        <v>113</v>
      </c>
      <c r="B63">
        <v>30.4</v>
      </c>
      <c r="C63">
        <v>22</v>
      </c>
      <c r="D63">
        <v>29.5</v>
      </c>
      <c r="E63">
        <v>42.9</v>
      </c>
      <c r="F63">
        <v>0</v>
      </c>
      <c r="G63">
        <v>0</v>
      </c>
    </row>
    <row r="64" spans="1:7" ht="15" x14ac:dyDescent="0.25">
      <c r="A64" s="173" t="s">
        <v>114</v>
      </c>
      <c r="B64">
        <v>9.6999999999999993</v>
      </c>
      <c r="C64">
        <v>36.9</v>
      </c>
      <c r="D64">
        <v>12.7</v>
      </c>
      <c r="E64">
        <v>9.4</v>
      </c>
      <c r="F64">
        <v>0</v>
      </c>
      <c r="G64">
        <v>0</v>
      </c>
    </row>
    <row r="65" spans="1:7" ht="15" x14ac:dyDescent="0.25">
      <c r="A65" s="173" t="s">
        <v>115</v>
      </c>
      <c r="B65">
        <v>992.1</v>
      </c>
      <c r="C65">
        <v>801.4</v>
      </c>
      <c r="D65">
        <v>713.4</v>
      </c>
      <c r="E65">
        <v>576.70000000000005</v>
      </c>
      <c r="F65">
        <v>0</v>
      </c>
      <c r="G65">
        <v>0</v>
      </c>
    </row>
    <row r="66" spans="1:7" ht="15" x14ac:dyDescent="0.25">
      <c r="A66" s="173" t="s">
        <v>116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</row>
    <row r="67" spans="1:7" ht="15" x14ac:dyDescent="0.25">
      <c r="A67" s="173" t="s">
        <v>117</v>
      </c>
      <c r="B67">
        <v>46.5</v>
      </c>
      <c r="C67">
        <v>52.3</v>
      </c>
      <c r="D67">
        <v>0</v>
      </c>
      <c r="E67">
        <v>0</v>
      </c>
      <c r="F67">
        <v>0</v>
      </c>
      <c r="G67">
        <v>0</v>
      </c>
    </row>
    <row r="68" spans="1:7" ht="15" x14ac:dyDescent="0.25">
      <c r="A68" s="173" t="s">
        <v>118</v>
      </c>
      <c r="B68">
        <v>60.5</v>
      </c>
      <c r="C68">
        <v>236.6</v>
      </c>
      <c r="D68">
        <v>25.7</v>
      </c>
      <c r="E68">
        <v>59.4</v>
      </c>
      <c r="F68">
        <v>0</v>
      </c>
      <c r="G68">
        <v>0</v>
      </c>
    </row>
    <row r="69" spans="1:7" ht="15" x14ac:dyDescent="0.25">
      <c r="A69" s="173" t="s">
        <v>119</v>
      </c>
      <c r="B69">
        <v>170.5</v>
      </c>
      <c r="C69">
        <v>82.5</v>
      </c>
      <c r="D69">
        <v>45.3</v>
      </c>
      <c r="E69">
        <v>58.8</v>
      </c>
      <c r="F69">
        <v>9.4</v>
      </c>
      <c r="G69">
        <v>0</v>
      </c>
    </row>
    <row r="70" spans="1:7" ht="15" x14ac:dyDescent="0.25">
      <c r="A70" s="173" t="s">
        <v>120</v>
      </c>
      <c r="B70">
        <v>13</v>
      </c>
      <c r="C70">
        <v>0</v>
      </c>
      <c r="D70">
        <v>12.8</v>
      </c>
      <c r="E70">
        <v>12.6</v>
      </c>
      <c r="F70">
        <v>0</v>
      </c>
      <c r="G70">
        <v>0</v>
      </c>
    </row>
    <row r="71" spans="1:7" ht="15" x14ac:dyDescent="0.25">
      <c r="A71" s="173" t="s">
        <v>1076</v>
      </c>
      <c r="B71">
        <v>0</v>
      </c>
      <c r="C71">
        <v>0</v>
      </c>
      <c r="D71">
        <v>3</v>
      </c>
      <c r="E71">
        <v>0</v>
      </c>
      <c r="F71">
        <v>0</v>
      </c>
      <c r="G71">
        <v>0</v>
      </c>
    </row>
    <row r="72" spans="1:7" ht="15" x14ac:dyDescent="0.25">
      <c r="A72" s="173" t="s">
        <v>121</v>
      </c>
      <c r="B72">
        <v>10.199999999999999</v>
      </c>
      <c r="C72">
        <v>8.8000000000000007</v>
      </c>
      <c r="D72">
        <v>23.8</v>
      </c>
      <c r="E72">
        <v>30.9</v>
      </c>
      <c r="F72">
        <v>0</v>
      </c>
      <c r="G72">
        <v>0</v>
      </c>
    </row>
    <row r="73" spans="1:7" ht="15" x14ac:dyDescent="0.25">
      <c r="A73" s="173" t="s">
        <v>122</v>
      </c>
      <c r="B73">
        <v>200.5</v>
      </c>
      <c r="C73">
        <v>16.3</v>
      </c>
      <c r="D73">
        <v>113</v>
      </c>
      <c r="E73">
        <v>4.0999999999999996</v>
      </c>
      <c r="F73">
        <v>0</v>
      </c>
      <c r="G73">
        <v>0</v>
      </c>
    </row>
    <row r="74" spans="1:7" ht="15" x14ac:dyDescent="0.25">
      <c r="A74" s="173" t="s">
        <v>65</v>
      </c>
      <c r="B74" t="s">
        <v>66</v>
      </c>
      <c r="C74" t="s">
        <v>67</v>
      </c>
      <c r="D74" t="s">
        <v>66</v>
      </c>
      <c r="E74" t="s">
        <v>66</v>
      </c>
      <c r="F74" t="s">
        <v>66</v>
      </c>
      <c r="G74" t="s">
        <v>68</v>
      </c>
    </row>
    <row r="75" spans="1:7" ht="15" x14ac:dyDescent="0.25">
      <c r="A75" s="173" t="s">
        <v>123</v>
      </c>
      <c r="B75">
        <v>5181.5</v>
      </c>
      <c r="C75">
        <v>4600.3</v>
      </c>
      <c r="D75">
        <v>3894.7</v>
      </c>
      <c r="E75">
        <v>3332</v>
      </c>
      <c r="F75">
        <v>9.4</v>
      </c>
      <c r="G75">
        <v>0</v>
      </c>
    </row>
    <row r="76" spans="1:7" ht="15" x14ac:dyDescent="0.25">
      <c r="A76" s="173" t="s">
        <v>124</v>
      </c>
      <c r="B76">
        <v>1206.2</v>
      </c>
      <c r="C76">
        <v>573.6</v>
      </c>
      <c r="D76">
        <v>0</v>
      </c>
      <c r="E76">
        <v>0</v>
      </c>
      <c r="F76">
        <v>38</v>
      </c>
      <c r="G76">
        <v>0</v>
      </c>
    </row>
    <row r="77" spans="1:7" ht="15" x14ac:dyDescent="0.25">
      <c r="A77" s="173" t="s">
        <v>65</v>
      </c>
      <c r="B77" t="s">
        <v>66</v>
      </c>
      <c r="C77" t="s">
        <v>67</v>
      </c>
      <c r="D77" t="s">
        <v>66</v>
      </c>
      <c r="E77" t="s">
        <v>66</v>
      </c>
      <c r="F77" t="s">
        <v>66</v>
      </c>
      <c r="G77" t="s">
        <v>68</v>
      </c>
    </row>
    <row r="78" spans="1:7" ht="15" x14ac:dyDescent="0.25">
      <c r="A78" s="173" t="s">
        <v>125</v>
      </c>
      <c r="B78">
        <v>6387.7</v>
      </c>
      <c r="C78">
        <v>5174</v>
      </c>
      <c r="D78">
        <v>3894.7</v>
      </c>
      <c r="E78">
        <v>3332</v>
      </c>
      <c r="F78">
        <v>47.4</v>
      </c>
      <c r="G78">
        <v>0</v>
      </c>
    </row>
    <row r="79" spans="1:7" ht="15" x14ac:dyDescent="0.25">
      <c r="A79" s="173" t="s">
        <v>126</v>
      </c>
      <c r="B79" t="s">
        <v>45</v>
      </c>
      <c r="C79" t="s">
        <v>45</v>
      </c>
      <c r="D79">
        <v>0</v>
      </c>
      <c r="E79">
        <v>0</v>
      </c>
      <c r="F79" t="s">
        <v>45</v>
      </c>
      <c r="G79" t="s">
        <v>45</v>
      </c>
    </row>
    <row r="80" spans="1:7" ht="15" x14ac:dyDescent="0.25">
      <c r="A80" s="173" t="s">
        <v>127</v>
      </c>
      <c r="B80">
        <v>0</v>
      </c>
      <c r="C80">
        <v>0</v>
      </c>
      <c r="D80" t="s">
        <v>45</v>
      </c>
      <c r="E80" t="s">
        <v>45</v>
      </c>
      <c r="F80">
        <v>0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48"/>
  </sheetPr>
  <dimension ref="A1:L40"/>
  <sheetViews>
    <sheetView tabSelected="1" zoomScale="150" zoomScaleNormal="150" workbookViewId="0">
      <selection activeCell="D20" sqref="D20"/>
    </sheetView>
  </sheetViews>
  <sheetFormatPr defaultRowHeight="13.2" x14ac:dyDescent="0.25"/>
  <cols>
    <col min="1" max="1" width="10.44140625" customWidth="1"/>
    <col min="2" max="2" width="40.33203125" customWidth="1"/>
    <col min="3" max="3" width="15.6640625" customWidth="1"/>
    <col min="4" max="4" width="15" customWidth="1"/>
    <col min="5" max="5" width="20.109375" customWidth="1"/>
    <col min="6" max="6" width="23.109375" customWidth="1"/>
    <col min="7" max="7" width="10.109375" customWidth="1"/>
    <col min="8" max="8" width="15.6640625" bestFit="1" customWidth="1"/>
    <col min="10" max="10" width="10.109375" customWidth="1"/>
    <col min="12" max="12" width="12.6640625" customWidth="1"/>
  </cols>
  <sheetData>
    <row r="1" spans="1:8" ht="15" x14ac:dyDescent="0.25">
      <c r="B1" s="12" t="s">
        <v>1041</v>
      </c>
      <c r="C1" s="12"/>
      <c r="D1" s="11"/>
      <c r="E1" s="11"/>
      <c r="F1" s="11"/>
      <c r="G1" s="43"/>
      <c r="H1" s="296" t="s">
        <v>1632</v>
      </c>
    </row>
    <row r="2" spans="1:8" ht="13.8" x14ac:dyDescent="0.25">
      <c r="B2" s="10" t="s">
        <v>38</v>
      </c>
      <c r="C2" s="10"/>
      <c r="D2" s="8"/>
      <c r="E2" s="8"/>
      <c r="F2" s="9"/>
      <c r="G2" s="43"/>
      <c r="H2" s="43"/>
    </row>
    <row r="3" spans="1:8" ht="15" customHeight="1" x14ac:dyDescent="0.25">
      <c r="B3" s="363" t="s">
        <v>1629</v>
      </c>
      <c r="C3" s="371" t="s">
        <v>39</v>
      </c>
      <c r="D3" s="374"/>
      <c r="E3" s="367" t="s">
        <v>40</v>
      </c>
      <c r="F3" s="367" t="s">
        <v>1615</v>
      </c>
      <c r="G3" s="43"/>
      <c r="H3" s="182"/>
    </row>
    <row r="4" spans="1:8" ht="12.75" customHeight="1" x14ac:dyDescent="0.25">
      <c r="B4" s="364"/>
      <c r="C4" s="220" t="s">
        <v>1577</v>
      </c>
      <c r="D4" s="220" t="s">
        <v>1079</v>
      </c>
      <c r="E4" s="368"/>
      <c r="F4" s="368"/>
      <c r="G4" s="43"/>
      <c r="H4" s="182"/>
    </row>
    <row r="5" spans="1:8" ht="13.2" customHeight="1" x14ac:dyDescent="0.25">
      <c r="A5" s="5" t="str">
        <f t="shared" ref="A5:A16" si="0">$H$1</f>
        <v>07/09/2026</v>
      </c>
      <c r="B5" s="46" t="s">
        <v>15</v>
      </c>
      <c r="C5" s="240">
        <f>VLOOKUP(A5,Mexico!A1:L2000,6,FALSE)</f>
        <v>1362.8430000000001</v>
      </c>
      <c r="D5" s="240">
        <f>VLOOKUP(A5,Mexico!A1:K2000,7,FALSE)</f>
        <v>1443.7550000000001</v>
      </c>
      <c r="E5" s="268">
        <f>(C5/D5-1)*100</f>
        <v>-5.6042749635499156</v>
      </c>
      <c r="F5" s="291">
        <f>'Ranking 2025-26'!N3</f>
        <v>3743.7333333333336</v>
      </c>
      <c r="G5" s="43"/>
      <c r="H5" s="182"/>
    </row>
    <row r="6" spans="1:8" ht="13.2" customHeight="1" x14ac:dyDescent="0.25">
      <c r="A6" s="5" t="str">
        <f t="shared" si="0"/>
        <v>07/09/2026</v>
      </c>
      <c r="B6" s="46" t="s">
        <v>16</v>
      </c>
      <c r="C6" s="240">
        <f>VLOOKUP(A6,Phil!A1:L2000,6,FALSE)</f>
        <v>805.68100000000004</v>
      </c>
      <c r="D6" s="240">
        <f>VLOOKUP(A6,Phil!A1:K2000,7,FALSE)</f>
        <v>818.05399999999997</v>
      </c>
      <c r="E6" s="268">
        <f>(C6/D6-1)*100</f>
        <v>-1.5124918403919496</v>
      </c>
      <c r="F6" s="291">
        <f>'Ranking 2025-26'!N4</f>
        <v>2677.1</v>
      </c>
      <c r="G6" s="43"/>
      <c r="H6" s="182"/>
    </row>
    <row r="7" spans="1:8" ht="13.2" customHeight="1" x14ac:dyDescent="0.25">
      <c r="A7" s="5" t="str">
        <f t="shared" si="0"/>
        <v>07/09/2026</v>
      </c>
      <c r="B7" s="46" t="s">
        <v>17</v>
      </c>
      <c r="C7" s="240">
        <f>VLOOKUP(A7,Japan!A1:L2000,6,FALSE)</f>
        <v>896.99599999999998</v>
      </c>
      <c r="D7" s="240">
        <f>VLOOKUP(A7,Japan!A1:K2000,7,FALSE)</f>
        <v>725.12300000000005</v>
      </c>
      <c r="E7" s="292">
        <f t="shared" ref="E7:E15" si="1">(C7/D7-1)*100</f>
        <v>23.70259942106372</v>
      </c>
      <c r="F7" s="291">
        <f>'Ranking 2025-26'!N5</f>
        <v>2049.7999999999997</v>
      </c>
      <c r="G7" s="43"/>
      <c r="H7" s="182"/>
    </row>
    <row r="8" spans="1:8" ht="13.2" customHeight="1" x14ac:dyDescent="0.25">
      <c r="A8" s="5" t="str">
        <f t="shared" si="0"/>
        <v>07/09/2026</v>
      </c>
      <c r="B8" s="46" t="s">
        <v>42</v>
      </c>
      <c r="C8" s="240">
        <f>VLOOKUP(A12,Korea!A1:L2001,6,FALSE)</f>
        <v>724.55899999999997</v>
      </c>
      <c r="D8" s="240">
        <f>VLOOKUP(A12,Korea!A1:K2001,7,FALSE)</f>
        <v>480.47400000000005</v>
      </c>
      <c r="E8" s="268">
        <f t="shared" si="1"/>
        <v>50.80087580181236</v>
      </c>
      <c r="F8" s="291">
        <f>'Ranking 2025-26'!N6</f>
        <v>1887.8999999999999</v>
      </c>
      <c r="G8" s="43"/>
      <c r="H8" s="182"/>
    </row>
    <row r="9" spans="1:8" ht="13.2" customHeight="1" x14ac:dyDescent="0.25">
      <c r="A9" s="5" t="str">
        <f t="shared" si="0"/>
        <v>07/09/2026</v>
      </c>
      <c r="B9" s="46" t="s">
        <v>21</v>
      </c>
      <c r="C9" s="240">
        <f>VLOOKUP(A11,Taiwan!A1:L2000,6,FALSE)</f>
        <v>276.88200000000001</v>
      </c>
      <c r="D9" s="240">
        <f>VLOOKUP(A11,Taiwan!A1:K2000,7,FALSE)</f>
        <v>303.45499999999998</v>
      </c>
      <c r="E9" s="268">
        <f>(C9/D9-1)*100</f>
        <v>-8.7568173205252791</v>
      </c>
      <c r="F9" s="291">
        <f>'Ranking 2025-26'!N9</f>
        <v>1004.6999999999999</v>
      </c>
      <c r="G9" s="43"/>
      <c r="H9" s="182"/>
    </row>
    <row r="10" spans="1:8" ht="13.2" customHeight="1" x14ac:dyDescent="0.25">
      <c r="A10" s="5" t="str">
        <f t="shared" si="0"/>
        <v>07/09/2026</v>
      </c>
      <c r="B10" s="46" t="s">
        <v>20</v>
      </c>
      <c r="C10" s="240">
        <f>VLOOKUP(A10,Nigeria!A1:L2000,6,FALSE)</f>
        <v>195.27699999999999</v>
      </c>
      <c r="D10" s="243">
        <f>VLOOKUP(A10,Nigeria!A1:K2000,7,FALSE)</f>
        <v>278.75</v>
      </c>
      <c r="E10" s="268">
        <f>(C10/D10-1)*100</f>
        <v>-29.945470852017941</v>
      </c>
      <c r="F10" s="291">
        <f>'Ranking 2025-26'!N7</f>
        <v>878.29999999999984</v>
      </c>
      <c r="G10" s="43"/>
      <c r="H10" s="182"/>
    </row>
    <row r="11" spans="1:8" ht="13.2" customHeight="1" x14ac:dyDescent="0.25">
      <c r="A11" s="5" t="str">
        <f t="shared" si="0"/>
        <v>07/09/2026</v>
      </c>
      <c r="B11" s="46" t="s">
        <v>18</v>
      </c>
      <c r="C11" s="240" t="s">
        <v>1622</v>
      </c>
      <c r="D11" s="244">
        <v>0</v>
      </c>
      <c r="E11" s="268" t="s">
        <v>1622</v>
      </c>
      <c r="F11" s="291">
        <f>'Ranking 2025-26'!N19</f>
        <v>862.66666666666663</v>
      </c>
      <c r="G11" s="43"/>
      <c r="H11" s="182"/>
    </row>
    <row r="12" spans="1:8" ht="13.2" customHeight="1" x14ac:dyDescent="0.25">
      <c r="A12" s="5" t="str">
        <f t="shared" si="0"/>
        <v>07/09/2026</v>
      </c>
      <c r="B12" s="46" t="s">
        <v>24</v>
      </c>
      <c r="C12" s="240">
        <f>VLOOKUP(A14,Indonesia!A1:L2000,6,FALSE)</f>
        <v>67.308999999999997</v>
      </c>
      <c r="D12" s="240">
        <f>VLOOKUP(A14,Indonesia!A1:J2000,7,FALSE)</f>
        <v>267.86</v>
      </c>
      <c r="E12" s="268">
        <f>(C12/D12-1)*100</f>
        <v>-74.871574703203166</v>
      </c>
      <c r="F12" s="291">
        <f>'Ranking 2025-26'!N8</f>
        <v>746.30000000000007</v>
      </c>
      <c r="G12" s="43"/>
      <c r="H12" s="182"/>
    </row>
    <row r="13" spans="1:8" ht="13.2" customHeight="1" x14ac:dyDescent="0.25">
      <c r="A13" s="5" t="str">
        <f t="shared" si="0"/>
        <v>07/09/2026</v>
      </c>
      <c r="B13" s="46" t="s">
        <v>22</v>
      </c>
      <c r="C13" s="240">
        <f>VLOOKUP(A15,Thailand!A1:L2000,6,FALSE)</f>
        <v>175</v>
      </c>
      <c r="D13" s="243">
        <f>VLOOKUP(A15,Thailand!A1:K2000, 7,FALSE)</f>
        <v>232.571</v>
      </c>
      <c r="E13" s="268">
        <f>(C13/D13-1)*100</f>
        <v>-24.754161094891447</v>
      </c>
      <c r="F13" s="291">
        <f>'Ranking 2025-26'!N13</f>
        <v>690.06666666666661</v>
      </c>
      <c r="G13" s="43"/>
      <c r="H13" s="182"/>
    </row>
    <row r="14" spans="1:8" ht="13.2" customHeight="1" x14ac:dyDescent="0.25">
      <c r="A14" s="5" t="str">
        <f t="shared" si="0"/>
        <v>07/09/2026</v>
      </c>
      <c r="B14" s="46" t="s">
        <v>43</v>
      </c>
      <c r="C14" s="240">
        <f>VLOOKUP(A16,Vietnam!A1:L2000,6,FALSE)</f>
        <v>13</v>
      </c>
      <c r="D14" s="243">
        <f>VLOOKUP(A16,Vietnam!A1:K2000,7,FALSE)</f>
        <v>153</v>
      </c>
      <c r="E14" s="268">
        <f t="shared" si="1"/>
        <v>-91.503267973856211</v>
      </c>
      <c r="F14" s="291">
        <f>'Ranking 2025-26'!N14</f>
        <v>580.9</v>
      </c>
      <c r="G14" s="43"/>
      <c r="H14" s="182"/>
    </row>
    <row r="15" spans="1:8" ht="13.2" customHeight="1" x14ac:dyDescent="0.3">
      <c r="A15" s="5" t="str">
        <f t="shared" si="0"/>
        <v>07/09/2026</v>
      </c>
      <c r="B15" s="1" t="s">
        <v>25</v>
      </c>
      <c r="C15" s="245">
        <f>SUM(C5:C14)</f>
        <v>4517.5470000000005</v>
      </c>
      <c r="D15" s="245">
        <f>SUM(D5:D14)</f>
        <v>4703.0420000000004</v>
      </c>
      <c r="E15" s="269">
        <f t="shared" si="1"/>
        <v>-3.9441493399378524</v>
      </c>
      <c r="F15" s="247">
        <f>SUM(F5:F14)</f>
        <v>15121.466666666665</v>
      </c>
      <c r="G15" s="183"/>
      <c r="H15" s="182"/>
    </row>
    <row r="16" spans="1:8" ht="13.2" customHeight="1" x14ac:dyDescent="0.25">
      <c r="A16" s="5" t="str">
        <f t="shared" si="0"/>
        <v>07/09/2026</v>
      </c>
      <c r="B16" s="2" t="s">
        <v>26</v>
      </c>
      <c r="C16" s="248">
        <f>VLOOKUP(A16,TOTAL!A1:L2196,6,FALSE)</f>
        <v>6345.5339999999997</v>
      </c>
      <c r="D16" s="249">
        <f>VLOOKUP(A16,TOTAL!A1:K2196,7,FALSE)</f>
        <v>8240.2379999999994</v>
      </c>
      <c r="E16" s="268">
        <f>(C16/D16-1)*100</f>
        <v>-22.993316455180057</v>
      </c>
      <c r="F16" s="242">
        <f>'Ranking 2025-26'!O80</f>
        <v>21015.133333333335</v>
      </c>
      <c r="G16" s="184"/>
      <c r="H16" s="182"/>
    </row>
    <row r="17" spans="1:12" ht="13.2" customHeight="1" x14ac:dyDescent="0.25">
      <c r="B17" s="221" t="s">
        <v>44</v>
      </c>
      <c r="C17" s="251">
        <f>+C16/C20</f>
        <v>0.30084954533651609</v>
      </c>
      <c r="D17" s="251">
        <f>+D16/D20</f>
        <v>0.33345466189493383</v>
      </c>
      <c r="E17" s="253" t="s">
        <v>45</v>
      </c>
      <c r="F17" s="253" t="s">
        <v>45</v>
      </c>
      <c r="G17" s="11"/>
      <c r="H17" s="152"/>
      <c r="J17" s="113"/>
      <c r="K17" s="113"/>
    </row>
    <row r="18" spans="1:12" ht="13.2" customHeight="1" x14ac:dyDescent="0.25">
      <c r="A18" s="5" t="str">
        <f>$H$1</f>
        <v>07/09/2026</v>
      </c>
      <c r="B18" s="8" t="s">
        <v>46</v>
      </c>
      <c r="C18" s="259">
        <f>VLOOKUP(A18,TOTAL!A1:L2196,10,FALSE)</f>
        <v>235.10199999999986</v>
      </c>
      <c r="D18" s="259">
        <f>VLOOKUP(A18,TOTAL!A1:L2196,9,FALSE)</f>
        <v>494.36299999999937</v>
      </c>
      <c r="E18" s="255" t="s">
        <v>45</v>
      </c>
      <c r="F18" s="247" t="s">
        <v>45</v>
      </c>
      <c r="G18" s="32"/>
      <c r="H18" s="18"/>
      <c r="J18" s="151"/>
      <c r="K18" s="113"/>
    </row>
    <row r="19" spans="1:12" ht="13.2" customHeight="1" x14ac:dyDescent="0.25">
      <c r="B19" s="79" t="s">
        <v>29</v>
      </c>
      <c r="C19" s="256">
        <f>+C15/C16</f>
        <v>0.71192542660712255</v>
      </c>
      <c r="D19" s="256">
        <f>+D15/D16</f>
        <v>0.57074103927580744</v>
      </c>
      <c r="E19" s="257" t="s">
        <v>45</v>
      </c>
      <c r="F19" s="267">
        <f>+F15/F16</f>
        <v>0.71955130747048945</v>
      </c>
      <c r="G19" s="32"/>
      <c r="H19" s="18"/>
      <c r="J19" s="196" t="s">
        <v>30</v>
      </c>
      <c r="K19" s="196"/>
      <c r="L19" s="196"/>
    </row>
    <row r="20" spans="1:12" ht="13.2" customHeight="1" x14ac:dyDescent="0.25">
      <c r="A20" s="5" t="str">
        <f>$H$1</f>
        <v>07/09/2026</v>
      </c>
      <c r="B20" s="187" t="s">
        <v>1630</v>
      </c>
      <c r="C20" s="259">
        <f>775000/36.7437</f>
        <v>21092.051154347551</v>
      </c>
      <c r="D20" s="259">
        <f>908000/36.7437</f>
        <v>24711.719287932356</v>
      </c>
      <c r="E20" s="270">
        <f>(C20/D20-1)*100</f>
        <v>-14.64757709251101</v>
      </c>
      <c r="F20" s="261" t="s">
        <v>45</v>
      </c>
      <c r="G20" s="278"/>
      <c r="H20" s="18"/>
      <c r="J20" s="197">
        <f>(TOTAL!J1055-TOTAL!J1054)/ABS(TOTAL!J1054)</f>
        <v>-0.24912249323705038</v>
      </c>
      <c r="K20" s="196"/>
      <c r="L20" s="196"/>
    </row>
    <row r="21" spans="1:12" ht="13.95" customHeight="1" x14ac:dyDescent="0.25">
      <c r="B21" s="188"/>
      <c r="C21" s="188"/>
      <c r="D21" s="189"/>
      <c r="E21" s="189"/>
      <c r="F21" s="189"/>
      <c r="G21" s="43"/>
      <c r="H21" s="53"/>
    </row>
    <row r="22" spans="1:12" ht="18" customHeight="1" x14ac:dyDescent="0.25">
      <c r="B22" s="369" t="s">
        <v>47</v>
      </c>
      <c r="C22" s="369"/>
      <c r="D22" s="369"/>
      <c r="E22" s="369"/>
      <c r="F22" s="369"/>
      <c r="G22" s="80"/>
      <c r="H22" s="22"/>
      <c r="L22" s="185"/>
    </row>
    <row r="23" spans="1:12" ht="12" customHeight="1" x14ac:dyDescent="0.25">
      <c r="B23" s="370"/>
      <c r="C23" s="370"/>
      <c r="D23" s="370"/>
      <c r="E23" s="370"/>
      <c r="F23" s="370"/>
      <c r="G23" s="43"/>
      <c r="H23" s="215"/>
      <c r="L23" s="185"/>
    </row>
    <row r="24" spans="1:12" ht="10.95" customHeight="1" x14ac:dyDescent="0.25">
      <c r="B24" s="359"/>
      <c r="C24" s="359"/>
      <c r="D24" s="360"/>
      <c r="E24" s="360"/>
      <c r="F24" s="360"/>
      <c r="G24" s="11"/>
      <c r="H24" s="23"/>
      <c r="L24" s="186"/>
    </row>
    <row r="25" spans="1:12" ht="12" customHeight="1" x14ac:dyDescent="0.25">
      <c r="B25" s="361" t="s">
        <v>35</v>
      </c>
      <c r="C25" s="361"/>
      <c r="D25" s="361"/>
      <c r="E25" s="361"/>
      <c r="F25" s="361"/>
      <c r="G25" s="11"/>
    </row>
    <row r="26" spans="1:12" ht="9.9" customHeight="1" x14ac:dyDescent="0.25">
      <c r="B26" s="362"/>
      <c r="C26" s="362"/>
      <c r="D26" s="362"/>
      <c r="E26" s="362"/>
      <c r="F26" s="362"/>
      <c r="G26" s="11"/>
    </row>
    <row r="27" spans="1:12" ht="9.9" customHeight="1" x14ac:dyDescent="0.25">
      <c r="B27" s="36"/>
      <c r="C27" s="36"/>
      <c r="D27" s="37"/>
      <c r="E27" s="36"/>
      <c r="F27" s="36"/>
      <c r="G27" s="36"/>
      <c r="H27" s="36"/>
      <c r="J27">
        <v>15000000</v>
      </c>
    </row>
    <row r="28" spans="1:12" ht="30" customHeight="1" x14ac:dyDescent="0.25">
      <c r="B28" s="36"/>
      <c r="C28" s="36"/>
      <c r="D28" s="36"/>
      <c r="E28" s="36"/>
      <c r="F28" s="36"/>
      <c r="G28" s="36"/>
      <c r="H28" s="36"/>
    </row>
    <row r="29" spans="1:12" x14ac:dyDescent="0.25">
      <c r="G29" s="36"/>
      <c r="H29" s="36"/>
    </row>
    <row r="30" spans="1:12" x14ac:dyDescent="0.25">
      <c r="G30" s="36"/>
      <c r="H30" s="36"/>
    </row>
    <row r="31" spans="1:12" x14ac:dyDescent="0.25">
      <c r="B31" s="113"/>
      <c r="C31" s="113"/>
    </row>
    <row r="35" spans="6:6" x14ac:dyDescent="0.25">
      <c r="F35" s="288"/>
    </row>
    <row r="39" spans="6:6" x14ac:dyDescent="0.25">
      <c r="F39" s="288"/>
    </row>
    <row r="40" spans="6:6" x14ac:dyDescent="0.25">
      <c r="F40" s="16"/>
    </row>
  </sheetData>
  <mergeCells count="9">
    <mergeCell ref="B26:F26"/>
    <mergeCell ref="E3:E4"/>
    <mergeCell ref="F3:F4"/>
    <mergeCell ref="B3:B4"/>
    <mergeCell ref="C3:D3"/>
    <mergeCell ref="B25:F25"/>
    <mergeCell ref="B23:F23"/>
    <mergeCell ref="B22:F22"/>
    <mergeCell ref="B24:F24"/>
  </mergeCells>
  <phoneticPr fontId="7" type="noConversion"/>
  <pageMargins left="0.75" right="0.75" top="1" bottom="1" header="0.5" footer="0.5"/>
  <pageSetup scale="85" orientation="portrait" r:id="rId1"/>
  <headerFooter alignWithMargins="0"/>
  <ignoredErrors>
    <ignoredError sqref="D19" evalError="1"/>
    <ignoredError sqref="E15" formula="1"/>
    <ignoredError sqref="F5:F14" unlockedFormula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2181E-08EB-439D-8930-F0CCB2D2994D}">
  <dimension ref="A1:G78"/>
  <sheetViews>
    <sheetView topLeftCell="A23" workbookViewId="0">
      <selection activeCell="B6" sqref="B6"/>
    </sheetView>
  </sheetViews>
  <sheetFormatPr defaultRowHeight="13.2" x14ac:dyDescent="0.25"/>
  <cols>
    <col min="1" max="1" width="27.6640625" customWidth="1"/>
    <col min="2" max="2" width="13.5546875" customWidth="1"/>
    <col min="3" max="3" width="11" customWidth="1"/>
    <col min="4" max="4" width="12" customWidth="1"/>
    <col min="5" max="5" width="12.109375" customWidth="1"/>
    <col min="6" max="6" width="11.6640625" customWidth="1"/>
    <col min="7" max="7" width="12.66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1101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>
        <v>4</v>
      </c>
      <c r="D7" t="s">
        <v>57</v>
      </c>
      <c r="F7" t="s">
        <v>58</v>
      </c>
    </row>
    <row r="8" spans="1:7" ht="15" x14ac:dyDescent="0.25">
      <c r="A8" s="173"/>
      <c r="B8" t="s">
        <v>66</v>
      </c>
      <c r="C8" t="s">
        <v>67</v>
      </c>
      <c r="D8" t="s">
        <v>66</v>
      </c>
      <c r="E8" t="s">
        <v>66</v>
      </c>
      <c r="F8" t="s">
        <v>66</v>
      </c>
      <c r="G8" t="s">
        <v>68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33.5</v>
      </c>
      <c r="C12">
        <v>203.5</v>
      </c>
      <c r="D12">
        <v>39</v>
      </c>
      <c r="E12">
        <v>33.700000000000003</v>
      </c>
      <c r="F12">
        <v>0</v>
      </c>
      <c r="G12">
        <v>0</v>
      </c>
    </row>
    <row r="13" spans="1:7" ht="15" x14ac:dyDescent="0.25">
      <c r="A13" s="173" t="s">
        <v>165</v>
      </c>
      <c r="B13">
        <v>5</v>
      </c>
      <c r="C13">
        <v>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16.5</v>
      </c>
      <c r="C14">
        <v>202.4</v>
      </c>
      <c r="D14">
        <v>39</v>
      </c>
      <c r="E14">
        <v>13.8</v>
      </c>
      <c r="F14">
        <v>0</v>
      </c>
      <c r="G14">
        <v>0</v>
      </c>
    </row>
    <row r="15" spans="1:7" ht="15" x14ac:dyDescent="0.25">
      <c r="A15" s="173" t="s">
        <v>73</v>
      </c>
      <c r="B15">
        <v>12</v>
      </c>
      <c r="C15">
        <v>1.1000000000000001</v>
      </c>
      <c r="D15">
        <v>0</v>
      </c>
      <c r="E15">
        <v>19.8</v>
      </c>
      <c r="F15">
        <v>0</v>
      </c>
      <c r="G15">
        <v>0</v>
      </c>
    </row>
    <row r="16" spans="1:7" ht="15" x14ac:dyDescent="0.25">
      <c r="A16" s="173" t="s">
        <v>69</v>
      </c>
    </row>
    <row r="17" spans="1:7" ht="15" x14ac:dyDescent="0.25">
      <c r="A17" s="173" t="s">
        <v>74</v>
      </c>
      <c r="B17">
        <v>511.7</v>
      </c>
      <c r="C17">
        <v>433.4</v>
      </c>
      <c r="D17">
        <v>216.5</v>
      </c>
      <c r="E17">
        <v>236.6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75</v>
      </c>
      <c r="B19">
        <v>237.8</v>
      </c>
      <c r="C19">
        <v>204</v>
      </c>
      <c r="D19">
        <v>157.80000000000001</v>
      </c>
      <c r="E19">
        <v>139.30000000000001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76</v>
      </c>
      <c r="B21">
        <v>0</v>
      </c>
      <c r="C21">
        <v>71.400000000000006</v>
      </c>
      <c r="D21">
        <v>0</v>
      </c>
      <c r="E21">
        <v>69.900000000000006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77</v>
      </c>
      <c r="B23">
        <v>1735.4</v>
      </c>
      <c r="C23">
        <v>1797.1</v>
      </c>
      <c r="D23">
        <v>761.4</v>
      </c>
      <c r="E23">
        <v>1089</v>
      </c>
      <c r="F23">
        <v>0</v>
      </c>
      <c r="G23">
        <v>0</v>
      </c>
    </row>
    <row r="24" spans="1:7" ht="15" x14ac:dyDescent="0.25">
      <c r="A24" s="173" t="s">
        <v>79</v>
      </c>
      <c r="B24">
        <v>0.3</v>
      </c>
      <c r="C24">
        <v>0</v>
      </c>
      <c r="D24" t="s">
        <v>94</v>
      </c>
      <c r="E24">
        <v>0</v>
      </c>
      <c r="F24">
        <v>0</v>
      </c>
      <c r="G24">
        <v>0</v>
      </c>
    </row>
    <row r="25" spans="1:7" ht="15" x14ac:dyDescent="0.25">
      <c r="A25" s="173" t="s">
        <v>80</v>
      </c>
      <c r="B25">
        <v>292.2</v>
      </c>
      <c r="C25">
        <v>203.8</v>
      </c>
      <c r="D25">
        <v>147.9</v>
      </c>
      <c r="E25">
        <v>148.80000000000001</v>
      </c>
      <c r="F25">
        <v>0</v>
      </c>
      <c r="G25">
        <v>0</v>
      </c>
    </row>
    <row r="26" spans="1:7" ht="15" x14ac:dyDescent="0.25">
      <c r="A26" s="173" t="s">
        <v>81</v>
      </c>
      <c r="B26">
        <v>374.8</v>
      </c>
      <c r="C26">
        <v>426.5</v>
      </c>
      <c r="D26">
        <v>170.6</v>
      </c>
      <c r="E26">
        <v>421.1</v>
      </c>
      <c r="F26">
        <v>0</v>
      </c>
      <c r="G26">
        <v>0</v>
      </c>
    </row>
    <row r="27" spans="1:7" ht="15" x14ac:dyDescent="0.25">
      <c r="A27" s="173" t="s">
        <v>82</v>
      </c>
      <c r="B27">
        <v>77</v>
      </c>
      <c r="C27">
        <v>22.5</v>
      </c>
      <c r="D27">
        <v>1.4</v>
      </c>
      <c r="E27">
        <v>22.5</v>
      </c>
      <c r="F27">
        <v>0</v>
      </c>
      <c r="G27">
        <v>0</v>
      </c>
    </row>
    <row r="28" spans="1:7" ht="15" x14ac:dyDescent="0.25">
      <c r="A28" s="173" t="s">
        <v>83</v>
      </c>
      <c r="B28">
        <v>628</v>
      </c>
      <c r="C28">
        <v>789</v>
      </c>
      <c r="D28">
        <v>352.3</v>
      </c>
      <c r="E28">
        <v>324.3</v>
      </c>
      <c r="F28">
        <v>0</v>
      </c>
      <c r="G28">
        <v>0</v>
      </c>
    </row>
    <row r="29" spans="1:7" ht="15" x14ac:dyDescent="0.25">
      <c r="A29" s="173" t="s">
        <v>84</v>
      </c>
      <c r="B29">
        <v>27.5</v>
      </c>
      <c r="C29">
        <v>28</v>
      </c>
      <c r="D29">
        <v>0</v>
      </c>
      <c r="E29">
        <v>0</v>
      </c>
      <c r="F29">
        <v>0</v>
      </c>
      <c r="G29">
        <v>0</v>
      </c>
    </row>
    <row r="30" spans="1:7" ht="15" x14ac:dyDescent="0.25">
      <c r="A30" s="173" t="s">
        <v>85</v>
      </c>
      <c r="B30">
        <v>0</v>
      </c>
      <c r="C30">
        <v>0</v>
      </c>
      <c r="D30">
        <v>0</v>
      </c>
      <c r="E30">
        <v>25.3</v>
      </c>
      <c r="F30">
        <v>0</v>
      </c>
      <c r="G30">
        <v>0</v>
      </c>
    </row>
    <row r="31" spans="1:7" ht="15" x14ac:dyDescent="0.25">
      <c r="A31" s="173" t="s">
        <v>86</v>
      </c>
      <c r="B31">
        <v>175.2</v>
      </c>
      <c r="C31">
        <v>173.8</v>
      </c>
      <c r="D31">
        <v>57.7</v>
      </c>
      <c r="E31">
        <v>115.5</v>
      </c>
      <c r="F31">
        <v>0</v>
      </c>
      <c r="G31">
        <v>0</v>
      </c>
    </row>
    <row r="32" spans="1:7" ht="15" x14ac:dyDescent="0.25">
      <c r="A32" s="173" t="s">
        <v>87</v>
      </c>
      <c r="B32">
        <v>0.5</v>
      </c>
      <c r="C32">
        <v>1</v>
      </c>
      <c r="D32">
        <v>27.5</v>
      </c>
      <c r="E32">
        <v>1</v>
      </c>
      <c r="F32">
        <v>0</v>
      </c>
      <c r="G32">
        <v>0</v>
      </c>
    </row>
    <row r="33" spans="1:7" ht="15" x14ac:dyDescent="0.25">
      <c r="A33" s="173" t="s">
        <v>88</v>
      </c>
      <c r="B33">
        <v>160</v>
      </c>
      <c r="C33">
        <v>102.5</v>
      </c>
      <c r="D33">
        <v>4.0999999999999996</v>
      </c>
      <c r="E33">
        <v>30.5</v>
      </c>
      <c r="F33">
        <v>0</v>
      </c>
      <c r="G33">
        <v>0</v>
      </c>
    </row>
    <row r="34" spans="1:7" ht="15" x14ac:dyDescent="0.25">
      <c r="A34" s="173" t="s">
        <v>89</v>
      </c>
      <c r="B34">
        <v>0</v>
      </c>
      <c r="C34">
        <v>50</v>
      </c>
      <c r="D34">
        <v>0</v>
      </c>
      <c r="E34">
        <v>0</v>
      </c>
      <c r="F34">
        <v>0</v>
      </c>
      <c r="G34">
        <v>0</v>
      </c>
    </row>
    <row r="35" spans="1:7" ht="15" x14ac:dyDescent="0.25">
      <c r="A35" s="173" t="s">
        <v>69</v>
      </c>
    </row>
    <row r="36" spans="1:7" ht="15" x14ac:dyDescent="0.25">
      <c r="A36" s="173" t="s">
        <v>90</v>
      </c>
      <c r="B36">
        <v>73</v>
      </c>
      <c r="C36">
        <v>72.5</v>
      </c>
      <c r="D36">
        <v>629.79999999999995</v>
      </c>
      <c r="E36">
        <v>112.6</v>
      </c>
      <c r="F36">
        <v>0</v>
      </c>
      <c r="G36">
        <v>0</v>
      </c>
    </row>
    <row r="37" spans="1:7" ht="15" x14ac:dyDescent="0.25">
      <c r="A37" s="173" t="s">
        <v>529</v>
      </c>
      <c r="B37">
        <v>0</v>
      </c>
      <c r="C37">
        <v>0</v>
      </c>
      <c r="D37">
        <v>33</v>
      </c>
      <c r="E37">
        <v>0</v>
      </c>
      <c r="F37">
        <v>0</v>
      </c>
      <c r="G37">
        <v>0</v>
      </c>
    </row>
    <row r="38" spans="1:7" ht="15" x14ac:dyDescent="0.25">
      <c r="A38" s="173" t="s">
        <v>92</v>
      </c>
      <c r="B38">
        <v>35</v>
      </c>
      <c r="C38">
        <v>35</v>
      </c>
      <c r="D38">
        <v>0</v>
      </c>
      <c r="E38">
        <v>0</v>
      </c>
      <c r="F38">
        <v>0</v>
      </c>
      <c r="G38">
        <v>0</v>
      </c>
    </row>
    <row r="39" spans="1:7" ht="15" x14ac:dyDescent="0.25">
      <c r="A39" s="173" t="s">
        <v>465</v>
      </c>
      <c r="B39">
        <v>0</v>
      </c>
      <c r="C39">
        <v>0</v>
      </c>
      <c r="D39">
        <v>31.2</v>
      </c>
      <c r="E39">
        <v>0</v>
      </c>
      <c r="F39">
        <v>0</v>
      </c>
      <c r="G39">
        <v>0</v>
      </c>
    </row>
    <row r="40" spans="1:7" ht="15" x14ac:dyDescent="0.25">
      <c r="A40" s="173" t="s">
        <v>1078</v>
      </c>
      <c r="B40">
        <v>0</v>
      </c>
      <c r="C40">
        <v>0</v>
      </c>
      <c r="D40">
        <v>29.9</v>
      </c>
      <c r="E40">
        <v>0</v>
      </c>
      <c r="F40">
        <v>0</v>
      </c>
      <c r="G40">
        <v>0</v>
      </c>
    </row>
    <row r="41" spans="1:7" ht="15" x14ac:dyDescent="0.25">
      <c r="A41" s="173" t="s">
        <v>1097</v>
      </c>
      <c r="B41">
        <v>0</v>
      </c>
      <c r="C41">
        <v>0</v>
      </c>
      <c r="D41">
        <v>37</v>
      </c>
      <c r="E41">
        <v>0</v>
      </c>
      <c r="F41">
        <v>0</v>
      </c>
      <c r="G41">
        <v>0</v>
      </c>
    </row>
    <row r="42" spans="1:7" ht="15" x14ac:dyDescent="0.25">
      <c r="A42" s="173" t="s">
        <v>93</v>
      </c>
      <c r="B42">
        <v>0</v>
      </c>
      <c r="C42">
        <v>0</v>
      </c>
      <c r="D42">
        <v>61.7</v>
      </c>
      <c r="E42">
        <v>0</v>
      </c>
      <c r="F42">
        <v>0</v>
      </c>
      <c r="G42">
        <v>0</v>
      </c>
    </row>
    <row r="43" spans="1:7" ht="15" x14ac:dyDescent="0.25">
      <c r="A43" s="173" t="s">
        <v>96</v>
      </c>
      <c r="B43">
        <v>38</v>
      </c>
      <c r="C43">
        <v>37.5</v>
      </c>
      <c r="D43">
        <v>336.9</v>
      </c>
      <c r="E43">
        <v>112.6</v>
      </c>
      <c r="F43">
        <v>0</v>
      </c>
      <c r="G43">
        <v>0</v>
      </c>
    </row>
    <row r="44" spans="1:7" ht="15" x14ac:dyDescent="0.25">
      <c r="A44" s="173" t="s">
        <v>97</v>
      </c>
      <c r="B44">
        <v>0</v>
      </c>
      <c r="C44">
        <v>0</v>
      </c>
      <c r="D44">
        <v>100.1</v>
      </c>
      <c r="E44">
        <v>0</v>
      </c>
      <c r="F44">
        <v>0</v>
      </c>
      <c r="G44">
        <v>0</v>
      </c>
    </row>
    <row r="45" spans="1:7" ht="15" x14ac:dyDescent="0.25">
      <c r="A45" s="173" t="s">
        <v>69</v>
      </c>
    </row>
    <row r="46" spans="1:7" ht="15" x14ac:dyDescent="0.25">
      <c r="A46" s="173" t="s">
        <v>98</v>
      </c>
      <c r="B46">
        <v>2373.3000000000002</v>
      </c>
      <c r="C46">
        <v>2047.1</v>
      </c>
      <c r="D46">
        <v>1422.6</v>
      </c>
      <c r="E46">
        <v>1218</v>
      </c>
      <c r="F46">
        <v>9.4</v>
      </c>
      <c r="G46">
        <v>0</v>
      </c>
    </row>
    <row r="47" spans="1:7" ht="15" x14ac:dyDescent="0.25">
      <c r="A47" s="173" t="s">
        <v>99</v>
      </c>
      <c r="B47">
        <v>0</v>
      </c>
      <c r="C47">
        <v>7.8</v>
      </c>
      <c r="D47">
        <v>2.6</v>
      </c>
      <c r="E47">
        <v>1.3</v>
      </c>
      <c r="F47">
        <v>0</v>
      </c>
      <c r="G47">
        <v>0</v>
      </c>
    </row>
    <row r="48" spans="1:7" ht="15" x14ac:dyDescent="0.25">
      <c r="A48" s="173" t="s">
        <v>100</v>
      </c>
      <c r="B48">
        <v>0</v>
      </c>
      <c r="C48">
        <v>0</v>
      </c>
      <c r="D48">
        <v>6.5</v>
      </c>
      <c r="E48">
        <v>0</v>
      </c>
      <c r="F48">
        <v>0</v>
      </c>
      <c r="G48">
        <v>0</v>
      </c>
    </row>
    <row r="49" spans="1:7" ht="15" x14ac:dyDescent="0.25">
      <c r="A49" s="173" t="s">
        <v>101</v>
      </c>
      <c r="B49">
        <v>0</v>
      </c>
      <c r="C49">
        <v>212</v>
      </c>
      <c r="D49">
        <v>79.8</v>
      </c>
      <c r="E49">
        <v>129.1</v>
      </c>
      <c r="F49">
        <v>0</v>
      </c>
      <c r="G49">
        <v>0</v>
      </c>
    </row>
    <row r="50" spans="1:7" ht="15" x14ac:dyDescent="0.25">
      <c r="A50" s="173" t="s">
        <v>102</v>
      </c>
      <c r="B50">
        <v>16</v>
      </c>
      <c r="C50">
        <v>35.4</v>
      </c>
      <c r="D50">
        <v>4.0999999999999996</v>
      </c>
      <c r="E50">
        <v>4</v>
      </c>
      <c r="F50">
        <v>0</v>
      </c>
      <c r="G50">
        <v>0</v>
      </c>
    </row>
    <row r="51" spans="1:7" ht="15" x14ac:dyDescent="0.25">
      <c r="A51" s="173" t="s">
        <v>103</v>
      </c>
      <c r="B51">
        <v>8.1</v>
      </c>
      <c r="C51">
        <v>2.5</v>
      </c>
      <c r="D51">
        <v>6.4</v>
      </c>
      <c r="E51">
        <v>4.4000000000000004</v>
      </c>
      <c r="F51">
        <v>0</v>
      </c>
      <c r="G51">
        <v>0</v>
      </c>
    </row>
    <row r="52" spans="1:7" ht="15" x14ac:dyDescent="0.25">
      <c r="A52" s="173" t="s">
        <v>104</v>
      </c>
      <c r="B52">
        <v>31.2</v>
      </c>
      <c r="C52">
        <v>52</v>
      </c>
      <c r="D52">
        <v>52</v>
      </c>
      <c r="E52">
        <v>111</v>
      </c>
      <c r="F52">
        <v>0</v>
      </c>
      <c r="G52">
        <v>0</v>
      </c>
    </row>
    <row r="53" spans="1:7" ht="15" x14ac:dyDescent="0.25">
      <c r="A53" s="173" t="s">
        <v>105</v>
      </c>
      <c r="B53">
        <v>186.8</v>
      </c>
      <c r="C53">
        <v>76</v>
      </c>
      <c r="D53">
        <v>66.7</v>
      </c>
      <c r="E53">
        <v>51.6</v>
      </c>
      <c r="F53">
        <v>0</v>
      </c>
      <c r="G53">
        <v>0</v>
      </c>
    </row>
    <row r="54" spans="1:7" ht="15" x14ac:dyDescent="0.25">
      <c r="A54" s="173" t="s">
        <v>106</v>
      </c>
      <c r="B54">
        <v>88</v>
      </c>
      <c r="C54">
        <v>50.9</v>
      </c>
      <c r="D54">
        <v>87.8</v>
      </c>
      <c r="E54">
        <v>60</v>
      </c>
      <c r="F54">
        <v>0</v>
      </c>
      <c r="G54">
        <v>0</v>
      </c>
    </row>
    <row r="55" spans="1:7" ht="15" x14ac:dyDescent="0.25">
      <c r="A55" s="173" t="s">
        <v>107</v>
      </c>
      <c r="B55">
        <v>163</v>
      </c>
      <c r="C55">
        <v>104.1</v>
      </c>
      <c r="D55">
        <v>106.8</v>
      </c>
      <c r="E55">
        <v>44.2</v>
      </c>
      <c r="F55">
        <v>0</v>
      </c>
      <c r="G55">
        <v>0</v>
      </c>
    </row>
    <row r="56" spans="1:7" ht="15" x14ac:dyDescent="0.25">
      <c r="A56" s="173" t="s">
        <v>108</v>
      </c>
      <c r="B56">
        <v>0</v>
      </c>
      <c r="C56">
        <v>0</v>
      </c>
      <c r="D56">
        <v>0</v>
      </c>
      <c r="E56">
        <v>0.7</v>
      </c>
      <c r="F56">
        <v>0</v>
      </c>
      <c r="G56">
        <v>0</v>
      </c>
    </row>
    <row r="57" spans="1:7" ht="15" x14ac:dyDescent="0.25">
      <c r="A57" s="173" t="s">
        <v>109</v>
      </c>
      <c r="B57">
        <v>171.2</v>
      </c>
      <c r="C57">
        <v>17.7</v>
      </c>
      <c r="D57">
        <v>74.099999999999994</v>
      </c>
      <c r="E57">
        <v>22.4</v>
      </c>
      <c r="F57">
        <v>0</v>
      </c>
      <c r="G57">
        <v>0</v>
      </c>
    </row>
    <row r="58" spans="1:7" ht="15" x14ac:dyDescent="0.25">
      <c r="A58" s="173" t="s">
        <v>110</v>
      </c>
      <c r="B58">
        <v>0</v>
      </c>
      <c r="C58">
        <v>0</v>
      </c>
      <c r="D58">
        <v>8.8000000000000007</v>
      </c>
      <c r="E58">
        <v>18.5</v>
      </c>
      <c r="F58">
        <v>0</v>
      </c>
      <c r="G58">
        <v>0</v>
      </c>
    </row>
    <row r="59" spans="1:7" ht="15" x14ac:dyDescent="0.25">
      <c r="A59" s="173" t="s">
        <v>111</v>
      </c>
      <c r="B59">
        <v>130</v>
      </c>
      <c r="C59">
        <v>0</v>
      </c>
      <c r="D59">
        <v>20</v>
      </c>
      <c r="E59">
        <v>8.9</v>
      </c>
      <c r="F59">
        <v>0</v>
      </c>
      <c r="G59">
        <v>0</v>
      </c>
    </row>
    <row r="60" spans="1:7" ht="15" x14ac:dyDescent="0.25">
      <c r="A60" s="173" t="s">
        <v>112</v>
      </c>
      <c r="B60">
        <v>97.8</v>
      </c>
      <c r="C60">
        <v>130.9</v>
      </c>
      <c r="D60">
        <v>45.4</v>
      </c>
      <c r="E60">
        <v>55.6</v>
      </c>
      <c r="F60">
        <v>0</v>
      </c>
      <c r="G60">
        <v>0</v>
      </c>
    </row>
    <row r="61" spans="1:7" ht="15" x14ac:dyDescent="0.25">
      <c r="A61" s="173" t="s">
        <v>113</v>
      </c>
      <c r="B61">
        <v>15.2</v>
      </c>
      <c r="C61">
        <v>22</v>
      </c>
      <c r="D61">
        <v>29.2</v>
      </c>
      <c r="E61">
        <v>42.9</v>
      </c>
      <c r="F61">
        <v>0</v>
      </c>
      <c r="G61">
        <v>0</v>
      </c>
    </row>
    <row r="62" spans="1:7" ht="15" x14ac:dyDescent="0.25">
      <c r="A62" s="173" t="s">
        <v>114</v>
      </c>
      <c r="B62">
        <v>7.6</v>
      </c>
      <c r="C62">
        <v>46.1</v>
      </c>
      <c r="D62">
        <v>12.7</v>
      </c>
      <c r="E62">
        <v>2.2000000000000002</v>
      </c>
      <c r="F62">
        <v>0</v>
      </c>
      <c r="G62">
        <v>0</v>
      </c>
    </row>
    <row r="63" spans="1:7" ht="15" x14ac:dyDescent="0.25">
      <c r="A63" s="173" t="s">
        <v>115</v>
      </c>
      <c r="B63">
        <v>966.3</v>
      </c>
      <c r="C63">
        <v>853.5</v>
      </c>
      <c r="D63">
        <v>633.29999999999995</v>
      </c>
      <c r="E63">
        <v>495.8</v>
      </c>
      <c r="F63">
        <v>0</v>
      </c>
      <c r="G63">
        <v>0</v>
      </c>
    </row>
    <row r="64" spans="1:7" ht="15" x14ac:dyDescent="0.25">
      <c r="A64" s="173" t="s">
        <v>117</v>
      </c>
      <c r="B64">
        <v>45</v>
      </c>
      <c r="C64">
        <v>47.3</v>
      </c>
      <c r="D64">
        <v>0</v>
      </c>
      <c r="E64">
        <v>0</v>
      </c>
      <c r="F64">
        <v>0</v>
      </c>
      <c r="G64">
        <v>0</v>
      </c>
    </row>
    <row r="65" spans="1:7" ht="15" x14ac:dyDescent="0.25">
      <c r="A65" s="173" t="s">
        <v>118</v>
      </c>
      <c r="B65">
        <v>60.5</v>
      </c>
      <c r="C65">
        <v>281.3</v>
      </c>
      <c r="D65">
        <v>25.7</v>
      </c>
      <c r="E65">
        <v>59.4</v>
      </c>
      <c r="F65">
        <v>0</v>
      </c>
      <c r="G65">
        <v>0</v>
      </c>
    </row>
    <row r="66" spans="1:7" ht="15" x14ac:dyDescent="0.25">
      <c r="A66" s="173" t="s">
        <v>119</v>
      </c>
      <c r="B66">
        <v>170.5</v>
      </c>
      <c r="C66">
        <v>82.5</v>
      </c>
      <c r="D66">
        <v>45.3</v>
      </c>
      <c r="E66">
        <v>58.8</v>
      </c>
      <c r="F66">
        <v>9.4</v>
      </c>
      <c r="G66">
        <v>0</v>
      </c>
    </row>
    <row r="67" spans="1:7" ht="15" x14ac:dyDescent="0.25">
      <c r="A67" s="173" t="s">
        <v>120</v>
      </c>
      <c r="B67">
        <v>6.5</v>
      </c>
      <c r="C67">
        <v>0</v>
      </c>
      <c r="D67">
        <v>10.4</v>
      </c>
      <c r="E67">
        <v>12.6</v>
      </c>
      <c r="F67">
        <v>0</v>
      </c>
      <c r="G67">
        <v>0</v>
      </c>
    </row>
    <row r="68" spans="1:7" ht="15" x14ac:dyDescent="0.25">
      <c r="A68" s="173" t="s">
        <v>1076</v>
      </c>
      <c r="B68">
        <v>0</v>
      </c>
      <c r="C68">
        <v>0</v>
      </c>
      <c r="D68">
        <v>3</v>
      </c>
      <c r="E68">
        <v>0</v>
      </c>
      <c r="F68">
        <v>0</v>
      </c>
      <c r="G68">
        <v>0</v>
      </c>
    </row>
    <row r="69" spans="1:7" ht="15" x14ac:dyDescent="0.25">
      <c r="A69" s="173" t="s">
        <v>121</v>
      </c>
      <c r="B69">
        <v>10.199999999999999</v>
      </c>
      <c r="C69">
        <v>8.8000000000000007</v>
      </c>
      <c r="D69">
        <v>23.8</v>
      </c>
      <c r="E69">
        <v>30.9</v>
      </c>
      <c r="F69">
        <v>0</v>
      </c>
      <c r="G69">
        <v>0</v>
      </c>
    </row>
    <row r="70" spans="1:7" ht="15" x14ac:dyDescent="0.25">
      <c r="A70" s="173" t="s">
        <v>122</v>
      </c>
      <c r="B70">
        <v>199.5</v>
      </c>
      <c r="C70">
        <v>16.3</v>
      </c>
      <c r="D70">
        <v>78.3</v>
      </c>
      <c r="E70">
        <v>4.0999999999999996</v>
      </c>
      <c r="F70">
        <v>0</v>
      </c>
      <c r="G70">
        <v>0</v>
      </c>
    </row>
    <row r="71" spans="1:7" ht="15" x14ac:dyDescent="0.25">
      <c r="A71" s="173" t="s">
        <v>65</v>
      </c>
      <c r="B71" t="s">
        <v>66</v>
      </c>
      <c r="C71" t="s">
        <v>67</v>
      </c>
      <c r="D71" t="s">
        <v>66</v>
      </c>
      <c r="E71" t="s">
        <v>66</v>
      </c>
      <c r="F71" t="s">
        <v>66</v>
      </c>
      <c r="G71" t="s">
        <v>68</v>
      </c>
    </row>
    <row r="72" spans="1:7" ht="15" x14ac:dyDescent="0.25">
      <c r="A72" s="173" t="s">
        <v>123</v>
      </c>
      <c r="B72">
        <v>4964.6000000000004</v>
      </c>
      <c r="C72">
        <v>4829</v>
      </c>
      <c r="D72">
        <v>3227</v>
      </c>
      <c r="E72">
        <v>2898.9</v>
      </c>
      <c r="F72">
        <v>9.4</v>
      </c>
      <c r="G72">
        <v>0</v>
      </c>
    </row>
    <row r="73" spans="1:7" ht="15" x14ac:dyDescent="0.25">
      <c r="A73" s="173" t="s">
        <v>124</v>
      </c>
      <c r="B73">
        <v>1352.9</v>
      </c>
      <c r="C73">
        <v>567.6</v>
      </c>
      <c r="D73">
        <v>0</v>
      </c>
      <c r="E73">
        <v>0</v>
      </c>
      <c r="F73">
        <v>38</v>
      </c>
      <c r="G73">
        <v>0</v>
      </c>
    </row>
    <row r="74" spans="1:7" ht="15" x14ac:dyDescent="0.25">
      <c r="A74" s="173" t="s">
        <v>65</v>
      </c>
      <c r="B74" t="s">
        <v>66</v>
      </c>
      <c r="C74" t="s">
        <v>67</v>
      </c>
      <c r="D74" t="s">
        <v>66</v>
      </c>
      <c r="E74" t="s">
        <v>66</v>
      </c>
      <c r="F74" t="s">
        <v>66</v>
      </c>
      <c r="G74" t="s">
        <v>68</v>
      </c>
    </row>
    <row r="75" spans="1:7" ht="15" x14ac:dyDescent="0.25">
      <c r="A75" s="173" t="s">
        <v>125</v>
      </c>
      <c r="B75">
        <v>6317.5</v>
      </c>
      <c r="C75">
        <v>5396.6</v>
      </c>
      <c r="D75">
        <v>3227</v>
      </c>
      <c r="E75">
        <v>2898.9</v>
      </c>
      <c r="F75">
        <v>47.4</v>
      </c>
      <c r="G75">
        <v>0</v>
      </c>
    </row>
    <row r="76" spans="1:7" ht="15" x14ac:dyDescent="0.25">
      <c r="A76" s="173" t="s">
        <v>126</v>
      </c>
      <c r="B76" t="s">
        <v>45</v>
      </c>
      <c r="C76" t="s">
        <v>45</v>
      </c>
      <c r="D76">
        <v>0</v>
      </c>
      <c r="E76">
        <v>0</v>
      </c>
      <c r="F76" t="s">
        <v>45</v>
      </c>
      <c r="G76" t="s">
        <v>45</v>
      </c>
    </row>
    <row r="77" spans="1:7" ht="15" x14ac:dyDescent="0.25">
      <c r="A77" s="173" t="s">
        <v>127</v>
      </c>
      <c r="B77">
        <v>0</v>
      </c>
      <c r="C77">
        <v>0</v>
      </c>
      <c r="D77" t="s">
        <v>45</v>
      </c>
      <c r="E77" t="s">
        <v>45</v>
      </c>
      <c r="F77">
        <v>0</v>
      </c>
      <c r="G77">
        <v>0</v>
      </c>
    </row>
    <row r="78" spans="1:7" ht="15" x14ac:dyDescent="0.25">
      <c r="A78" s="173" t="s">
        <v>65</v>
      </c>
      <c r="B78" t="s">
        <v>66</v>
      </c>
      <c r="C78" t="s">
        <v>67</v>
      </c>
      <c r="D78" t="s">
        <v>66</v>
      </c>
      <c r="E78" t="s">
        <v>66</v>
      </c>
      <c r="F78" t="s">
        <v>66</v>
      </c>
      <c r="G78" t="s">
        <v>68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10F9D8-C014-48AA-BF75-37F378DA35BF}">
  <dimension ref="A1:G77"/>
  <sheetViews>
    <sheetView topLeftCell="A22" workbookViewId="0">
      <selection activeCell="E24" sqref="E24"/>
    </sheetView>
  </sheetViews>
  <sheetFormatPr defaultRowHeight="13.2" x14ac:dyDescent="0.25"/>
  <cols>
    <col min="1" max="1" width="28.109375" customWidth="1"/>
    <col min="2" max="2" width="15.33203125" customWidth="1"/>
    <col min="3" max="3" width="11.33203125" customWidth="1"/>
    <col min="4" max="4" width="11.5546875" customWidth="1"/>
    <col min="5" max="5" width="12" customWidth="1"/>
    <col min="6" max="6" width="14.44140625" customWidth="1"/>
    <col min="7" max="7" width="13.441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1100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42</v>
      </c>
      <c r="C12">
        <v>198.1</v>
      </c>
      <c r="D12">
        <v>39</v>
      </c>
      <c r="E12">
        <v>33.700000000000003</v>
      </c>
      <c r="F12">
        <v>0</v>
      </c>
      <c r="G12">
        <v>0</v>
      </c>
    </row>
    <row r="13" spans="1:7" ht="15" x14ac:dyDescent="0.25">
      <c r="A13" s="173" t="s">
        <v>165</v>
      </c>
      <c r="B13">
        <v>5</v>
      </c>
      <c r="C13">
        <v>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25</v>
      </c>
      <c r="C14">
        <v>197</v>
      </c>
      <c r="D14">
        <v>39</v>
      </c>
      <c r="E14">
        <v>13.8</v>
      </c>
      <c r="F14">
        <v>0</v>
      </c>
      <c r="G14">
        <v>0</v>
      </c>
    </row>
    <row r="15" spans="1:7" ht="15" x14ac:dyDescent="0.25">
      <c r="A15" s="173" t="s">
        <v>73</v>
      </c>
      <c r="B15">
        <v>12</v>
      </c>
      <c r="C15">
        <v>1.1000000000000001</v>
      </c>
      <c r="D15">
        <v>0</v>
      </c>
      <c r="E15">
        <v>19.8</v>
      </c>
      <c r="F15">
        <v>0</v>
      </c>
      <c r="G15">
        <v>0</v>
      </c>
    </row>
    <row r="16" spans="1:7" ht="15" x14ac:dyDescent="0.25">
      <c r="A16" s="173" t="s">
        <v>69</v>
      </c>
    </row>
    <row r="17" spans="1:7" ht="15" x14ac:dyDescent="0.25">
      <c r="A17" s="173" t="s">
        <v>74</v>
      </c>
      <c r="B17">
        <v>561.29999999999995</v>
      </c>
      <c r="C17">
        <v>437.6</v>
      </c>
      <c r="D17">
        <v>165.3</v>
      </c>
      <c r="E17">
        <v>232.3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75</v>
      </c>
      <c r="B19">
        <v>237.8</v>
      </c>
      <c r="C19">
        <v>204</v>
      </c>
      <c r="D19">
        <v>157.80000000000001</v>
      </c>
      <c r="E19">
        <v>139.30000000000001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76</v>
      </c>
      <c r="B21">
        <v>0</v>
      </c>
      <c r="C21">
        <v>71.8</v>
      </c>
      <c r="D21">
        <v>0</v>
      </c>
      <c r="E21">
        <v>69.400000000000006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77</v>
      </c>
      <c r="B23">
        <v>1631.1</v>
      </c>
      <c r="C23">
        <v>1895.7</v>
      </c>
      <c r="D23">
        <v>717.8</v>
      </c>
      <c r="E23">
        <v>856.9</v>
      </c>
      <c r="F23">
        <v>0</v>
      </c>
      <c r="G23">
        <v>0</v>
      </c>
    </row>
    <row r="24" spans="1:7" ht="15" x14ac:dyDescent="0.25">
      <c r="A24" s="173" t="s">
        <v>79</v>
      </c>
      <c r="B24">
        <v>0.3</v>
      </c>
      <c r="C24">
        <v>0</v>
      </c>
      <c r="D24" t="s">
        <v>94</v>
      </c>
      <c r="E24">
        <v>0</v>
      </c>
      <c r="F24">
        <v>0</v>
      </c>
      <c r="G24">
        <v>0</v>
      </c>
    </row>
    <row r="25" spans="1:7" ht="15" x14ac:dyDescent="0.25">
      <c r="A25" s="173" t="s">
        <v>80</v>
      </c>
      <c r="B25">
        <v>237.5</v>
      </c>
      <c r="C25">
        <v>133.30000000000001</v>
      </c>
      <c r="D25">
        <v>147.6</v>
      </c>
      <c r="E25">
        <v>142.80000000000001</v>
      </c>
      <c r="F25">
        <v>0</v>
      </c>
      <c r="G25">
        <v>0</v>
      </c>
    </row>
    <row r="26" spans="1:7" ht="15" x14ac:dyDescent="0.25">
      <c r="A26" s="173" t="s">
        <v>81</v>
      </c>
      <c r="B26">
        <v>410.6</v>
      </c>
      <c r="C26">
        <v>524.6</v>
      </c>
      <c r="D26">
        <v>129.9</v>
      </c>
      <c r="E26">
        <v>319.10000000000002</v>
      </c>
      <c r="F26">
        <v>0</v>
      </c>
      <c r="G26">
        <v>0</v>
      </c>
    </row>
    <row r="27" spans="1:7" ht="15" x14ac:dyDescent="0.25">
      <c r="A27" s="173" t="s">
        <v>82</v>
      </c>
      <c r="B27">
        <v>71.599999999999994</v>
      </c>
      <c r="C27">
        <v>21</v>
      </c>
      <c r="D27">
        <v>0.9</v>
      </c>
      <c r="E27">
        <v>22.5</v>
      </c>
      <c r="F27">
        <v>0</v>
      </c>
      <c r="G27">
        <v>0</v>
      </c>
    </row>
    <row r="28" spans="1:7" ht="15" x14ac:dyDescent="0.25">
      <c r="A28" s="173" t="s">
        <v>83</v>
      </c>
      <c r="B28">
        <v>546</v>
      </c>
      <c r="C28">
        <v>854</v>
      </c>
      <c r="D28">
        <v>352.3</v>
      </c>
      <c r="E28">
        <v>200.7</v>
      </c>
      <c r="F28">
        <v>0</v>
      </c>
      <c r="G28">
        <v>0</v>
      </c>
    </row>
    <row r="29" spans="1:7" ht="15" x14ac:dyDescent="0.25">
      <c r="A29" s="173" t="s">
        <v>84</v>
      </c>
      <c r="B29">
        <v>27.5</v>
      </c>
      <c r="C29">
        <v>28</v>
      </c>
      <c r="D29">
        <v>0</v>
      </c>
      <c r="E29">
        <v>0</v>
      </c>
      <c r="F29">
        <v>0</v>
      </c>
      <c r="G29">
        <v>0</v>
      </c>
    </row>
    <row r="30" spans="1:7" ht="15" x14ac:dyDescent="0.25">
      <c r="A30" s="173" t="s">
        <v>85</v>
      </c>
      <c r="B30">
        <v>0</v>
      </c>
      <c r="C30">
        <v>0</v>
      </c>
      <c r="D30">
        <v>0</v>
      </c>
      <c r="E30">
        <v>25.3</v>
      </c>
      <c r="F30">
        <v>0</v>
      </c>
      <c r="G30">
        <v>0</v>
      </c>
    </row>
    <row r="31" spans="1:7" ht="15" x14ac:dyDescent="0.25">
      <c r="A31" s="173" t="s">
        <v>86</v>
      </c>
      <c r="B31">
        <v>175.2</v>
      </c>
      <c r="C31">
        <v>173.8</v>
      </c>
      <c r="D31">
        <v>57.7</v>
      </c>
      <c r="E31">
        <v>115</v>
      </c>
      <c r="F31">
        <v>0</v>
      </c>
      <c r="G31">
        <v>0</v>
      </c>
    </row>
    <row r="32" spans="1:7" ht="15" x14ac:dyDescent="0.25">
      <c r="A32" s="173" t="s">
        <v>87</v>
      </c>
      <c r="B32">
        <v>0.5</v>
      </c>
      <c r="C32">
        <v>1</v>
      </c>
      <c r="D32">
        <v>27.5</v>
      </c>
      <c r="E32">
        <v>1</v>
      </c>
      <c r="F32">
        <v>0</v>
      </c>
      <c r="G32">
        <v>0</v>
      </c>
    </row>
    <row r="33" spans="1:7" ht="15" x14ac:dyDescent="0.25">
      <c r="A33" s="173" t="s">
        <v>88</v>
      </c>
      <c r="B33">
        <v>162</v>
      </c>
      <c r="C33">
        <v>110</v>
      </c>
      <c r="D33">
        <v>2</v>
      </c>
      <c r="E33">
        <v>30.5</v>
      </c>
      <c r="F33">
        <v>0</v>
      </c>
      <c r="G33">
        <v>0</v>
      </c>
    </row>
    <row r="34" spans="1:7" ht="15" x14ac:dyDescent="0.25">
      <c r="A34" s="173" t="s">
        <v>89</v>
      </c>
      <c r="B34">
        <v>0</v>
      </c>
      <c r="C34">
        <v>50</v>
      </c>
      <c r="D34">
        <v>0</v>
      </c>
      <c r="E34">
        <v>0</v>
      </c>
      <c r="F34">
        <v>0</v>
      </c>
      <c r="G34">
        <v>0</v>
      </c>
    </row>
    <row r="35" spans="1:7" ht="15" x14ac:dyDescent="0.25">
      <c r="A35" s="173" t="s">
        <v>69</v>
      </c>
    </row>
    <row r="36" spans="1:7" ht="15" x14ac:dyDescent="0.25">
      <c r="A36" s="173" t="s">
        <v>90</v>
      </c>
      <c r="B36">
        <v>103</v>
      </c>
      <c r="C36">
        <v>72.5</v>
      </c>
      <c r="D36">
        <v>541.5</v>
      </c>
      <c r="E36">
        <v>112.6</v>
      </c>
      <c r="F36">
        <v>0</v>
      </c>
      <c r="G36">
        <v>0</v>
      </c>
    </row>
    <row r="37" spans="1:7" ht="15" x14ac:dyDescent="0.25">
      <c r="A37" s="173" t="s">
        <v>92</v>
      </c>
      <c r="B37">
        <v>35</v>
      </c>
      <c r="C37">
        <v>35</v>
      </c>
      <c r="D37">
        <v>0</v>
      </c>
      <c r="E37">
        <v>0</v>
      </c>
      <c r="F37">
        <v>0</v>
      </c>
      <c r="G37">
        <v>0</v>
      </c>
    </row>
    <row r="38" spans="1:7" ht="15" x14ac:dyDescent="0.25">
      <c r="A38" s="173" t="s">
        <v>465</v>
      </c>
      <c r="B38">
        <v>0</v>
      </c>
      <c r="C38">
        <v>0</v>
      </c>
      <c r="D38">
        <v>31.2</v>
      </c>
      <c r="E38">
        <v>0</v>
      </c>
      <c r="F38">
        <v>0</v>
      </c>
      <c r="G38">
        <v>0</v>
      </c>
    </row>
    <row r="39" spans="1:7" ht="15" x14ac:dyDescent="0.25">
      <c r="A39" s="173" t="s">
        <v>1078</v>
      </c>
      <c r="B39">
        <v>30</v>
      </c>
      <c r="C39">
        <v>0</v>
      </c>
      <c r="D39">
        <v>29.9</v>
      </c>
      <c r="E39">
        <v>0</v>
      </c>
      <c r="F39">
        <v>0</v>
      </c>
      <c r="G39">
        <v>0</v>
      </c>
    </row>
    <row r="40" spans="1:7" ht="15" x14ac:dyDescent="0.25">
      <c r="A40" s="173" t="s">
        <v>1097</v>
      </c>
      <c r="B40">
        <v>0</v>
      </c>
      <c r="C40">
        <v>0</v>
      </c>
      <c r="D40">
        <v>37</v>
      </c>
      <c r="E40">
        <v>0</v>
      </c>
      <c r="F40">
        <v>0</v>
      </c>
      <c r="G40">
        <v>0</v>
      </c>
    </row>
    <row r="41" spans="1:7" ht="15" x14ac:dyDescent="0.25">
      <c r="A41" s="173" t="s">
        <v>93</v>
      </c>
      <c r="B41">
        <v>0</v>
      </c>
      <c r="C41">
        <v>0</v>
      </c>
      <c r="D41">
        <v>61.7</v>
      </c>
      <c r="E41">
        <v>0</v>
      </c>
      <c r="F41">
        <v>0</v>
      </c>
      <c r="G41">
        <v>0</v>
      </c>
    </row>
    <row r="42" spans="1:7" ht="15" x14ac:dyDescent="0.25">
      <c r="A42" s="173" t="s">
        <v>96</v>
      </c>
      <c r="B42">
        <v>38</v>
      </c>
      <c r="C42">
        <v>37.5</v>
      </c>
      <c r="D42">
        <v>281.60000000000002</v>
      </c>
      <c r="E42">
        <v>112.6</v>
      </c>
      <c r="F42">
        <v>0</v>
      </c>
      <c r="G42">
        <v>0</v>
      </c>
    </row>
    <row r="43" spans="1:7" ht="15" x14ac:dyDescent="0.25">
      <c r="A43" s="173" t="s">
        <v>97</v>
      </c>
      <c r="B43">
        <v>0</v>
      </c>
      <c r="C43">
        <v>0</v>
      </c>
      <c r="D43">
        <v>100.1</v>
      </c>
      <c r="E43">
        <v>0</v>
      </c>
      <c r="F43">
        <v>0</v>
      </c>
      <c r="G43">
        <v>0</v>
      </c>
    </row>
    <row r="44" spans="1:7" ht="15" x14ac:dyDescent="0.25">
      <c r="A44" s="173" t="s">
        <v>69</v>
      </c>
    </row>
    <row r="45" spans="1:7" ht="15" x14ac:dyDescent="0.25">
      <c r="A45" s="173" t="s">
        <v>98</v>
      </c>
      <c r="B45">
        <v>2290.9</v>
      </c>
      <c r="C45">
        <v>2077.9</v>
      </c>
      <c r="D45">
        <v>1309</v>
      </c>
      <c r="E45">
        <v>1000.6</v>
      </c>
      <c r="F45">
        <v>9.4</v>
      </c>
      <c r="G45">
        <v>0</v>
      </c>
    </row>
    <row r="46" spans="1:7" ht="15" x14ac:dyDescent="0.25">
      <c r="A46" s="173" t="s">
        <v>99</v>
      </c>
      <c r="B46">
        <v>2.6</v>
      </c>
      <c r="C46">
        <v>5.6</v>
      </c>
      <c r="D46">
        <v>0</v>
      </c>
      <c r="E46">
        <v>1.3</v>
      </c>
      <c r="F46">
        <v>0</v>
      </c>
      <c r="G46">
        <v>0</v>
      </c>
    </row>
    <row r="47" spans="1:7" ht="15" x14ac:dyDescent="0.25">
      <c r="A47" s="173" t="s">
        <v>100</v>
      </c>
      <c r="B47">
        <v>0</v>
      </c>
      <c r="C47">
        <v>0</v>
      </c>
      <c r="D47">
        <v>6.5</v>
      </c>
      <c r="E47">
        <v>0</v>
      </c>
      <c r="F47">
        <v>0</v>
      </c>
      <c r="G47">
        <v>0</v>
      </c>
    </row>
    <row r="48" spans="1:7" ht="15" x14ac:dyDescent="0.25">
      <c r="A48" s="173" t="s">
        <v>101</v>
      </c>
      <c r="B48">
        <v>0</v>
      </c>
      <c r="C48">
        <v>210</v>
      </c>
      <c r="D48">
        <v>79.8</v>
      </c>
      <c r="E48">
        <v>129.1</v>
      </c>
      <c r="F48">
        <v>0</v>
      </c>
      <c r="G48">
        <v>0</v>
      </c>
    </row>
    <row r="49" spans="1:7" ht="15" x14ac:dyDescent="0.25">
      <c r="A49" s="173" t="s">
        <v>102</v>
      </c>
      <c r="B49">
        <v>16</v>
      </c>
      <c r="C49">
        <v>22</v>
      </c>
      <c r="D49">
        <v>4.0999999999999996</v>
      </c>
      <c r="E49">
        <v>4</v>
      </c>
      <c r="F49">
        <v>0</v>
      </c>
      <c r="G49">
        <v>0</v>
      </c>
    </row>
    <row r="50" spans="1:7" ht="15" x14ac:dyDescent="0.25">
      <c r="A50" s="173" t="s">
        <v>103</v>
      </c>
      <c r="B50">
        <v>5.6</v>
      </c>
      <c r="C50">
        <v>2.5</v>
      </c>
      <c r="D50">
        <v>5.5</v>
      </c>
      <c r="E50">
        <v>4</v>
      </c>
      <c r="F50">
        <v>0</v>
      </c>
      <c r="G50">
        <v>0</v>
      </c>
    </row>
    <row r="51" spans="1:7" ht="15" x14ac:dyDescent="0.25">
      <c r="A51" s="173" t="s">
        <v>104</v>
      </c>
      <c r="B51">
        <v>26.7</v>
      </c>
      <c r="C51">
        <v>62</v>
      </c>
      <c r="D51">
        <v>52</v>
      </c>
      <c r="E51">
        <v>55</v>
      </c>
      <c r="F51">
        <v>0</v>
      </c>
      <c r="G51">
        <v>0</v>
      </c>
    </row>
    <row r="52" spans="1:7" ht="15" x14ac:dyDescent="0.25">
      <c r="A52" s="173" t="s">
        <v>105</v>
      </c>
      <c r="B52">
        <v>219.3</v>
      </c>
      <c r="C52">
        <v>85.2</v>
      </c>
      <c r="D52">
        <v>66.7</v>
      </c>
      <c r="E52">
        <v>40.9</v>
      </c>
      <c r="F52">
        <v>0</v>
      </c>
      <c r="G52">
        <v>0</v>
      </c>
    </row>
    <row r="53" spans="1:7" ht="15" x14ac:dyDescent="0.25">
      <c r="A53" s="173" t="s">
        <v>106</v>
      </c>
      <c r="B53">
        <v>108</v>
      </c>
      <c r="C53">
        <v>44.8</v>
      </c>
      <c r="D53">
        <v>87.8</v>
      </c>
      <c r="E53">
        <v>60</v>
      </c>
      <c r="F53">
        <v>0</v>
      </c>
      <c r="G53">
        <v>0</v>
      </c>
    </row>
    <row r="54" spans="1:7" ht="15" x14ac:dyDescent="0.25">
      <c r="A54" s="173" t="s">
        <v>107</v>
      </c>
      <c r="B54">
        <v>127</v>
      </c>
      <c r="C54">
        <v>66</v>
      </c>
      <c r="D54">
        <v>71.8</v>
      </c>
      <c r="E54">
        <v>44.2</v>
      </c>
      <c r="F54">
        <v>0</v>
      </c>
      <c r="G54">
        <v>0</v>
      </c>
    </row>
    <row r="55" spans="1:7" ht="15" x14ac:dyDescent="0.25">
      <c r="A55" s="173" t="s">
        <v>108</v>
      </c>
      <c r="B55">
        <v>0</v>
      </c>
      <c r="C55">
        <v>2.5</v>
      </c>
      <c r="D55">
        <v>0</v>
      </c>
      <c r="E55">
        <v>0.7</v>
      </c>
      <c r="F55">
        <v>0</v>
      </c>
      <c r="G55">
        <v>0</v>
      </c>
    </row>
    <row r="56" spans="1:7" ht="15" x14ac:dyDescent="0.25">
      <c r="A56" s="173" t="s">
        <v>109</v>
      </c>
      <c r="B56">
        <v>150.9</v>
      </c>
      <c r="C56">
        <v>17.7</v>
      </c>
      <c r="D56">
        <v>65.8</v>
      </c>
      <c r="E56">
        <v>22.4</v>
      </c>
      <c r="F56">
        <v>0</v>
      </c>
      <c r="G56">
        <v>0</v>
      </c>
    </row>
    <row r="57" spans="1:7" ht="15" x14ac:dyDescent="0.25">
      <c r="A57" s="173" t="s">
        <v>110</v>
      </c>
      <c r="B57">
        <v>0</v>
      </c>
      <c r="C57">
        <v>0</v>
      </c>
      <c r="D57">
        <v>8.8000000000000007</v>
      </c>
      <c r="E57">
        <v>13.1</v>
      </c>
      <c r="F57">
        <v>0</v>
      </c>
      <c r="G57">
        <v>0</v>
      </c>
    </row>
    <row r="58" spans="1:7" ht="15" x14ac:dyDescent="0.25">
      <c r="A58" s="173" t="s">
        <v>111</v>
      </c>
      <c r="B58">
        <v>130</v>
      </c>
      <c r="C58">
        <v>0</v>
      </c>
      <c r="D58">
        <v>20</v>
      </c>
      <c r="E58">
        <v>8.9</v>
      </c>
      <c r="F58">
        <v>0</v>
      </c>
      <c r="G58">
        <v>0</v>
      </c>
    </row>
    <row r="59" spans="1:7" ht="15" x14ac:dyDescent="0.25">
      <c r="A59" s="173" t="s">
        <v>112</v>
      </c>
      <c r="B59">
        <v>94.9</v>
      </c>
      <c r="C59">
        <v>140.5</v>
      </c>
      <c r="D59">
        <v>39.200000000000003</v>
      </c>
      <c r="E59">
        <v>32.200000000000003</v>
      </c>
      <c r="F59">
        <v>0</v>
      </c>
      <c r="G59">
        <v>0</v>
      </c>
    </row>
    <row r="60" spans="1:7" ht="15" x14ac:dyDescent="0.25">
      <c r="A60" s="173" t="s">
        <v>113</v>
      </c>
      <c r="B60">
        <v>15.2</v>
      </c>
      <c r="C60">
        <v>0</v>
      </c>
      <c r="D60">
        <v>26.7</v>
      </c>
      <c r="E60">
        <v>31.1</v>
      </c>
      <c r="F60">
        <v>0</v>
      </c>
      <c r="G60">
        <v>0</v>
      </c>
    </row>
    <row r="61" spans="1:7" ht="15" x14ac:dyDescent="0.25">
      <c r="A61" s="173" t="s">
        <v>114</v>
      </c>
      <c r="B61">
        <v>9.8000000000000007</v>
      </c>
      <c r="C61">
        <v>42.5</v>
      </c>
      <c r="D61">
        <v>10.6</v>
      </c>
      <c r="E61">
        <v>2.2000000000000002</v>
      </c>
      <c r="F61">
        <v>0</v>
      </c>
      <c r="G61">
        <v>0</v>
      </c>
    </row>
    <row r="62" spans="1:7" ht="15" x14ac:dyDescent="0.25">
      <c r="A62" s="173" t="s">
        <v>115</v>
      </c>
      <c r="B62">
        <v>952.9</v>
      </c>
      <c r="C62">
        <v>922.3</v>
      </c>
      <c r="D62">
        <v>577.4</v>
      </c>
      <c r="E62">
        <v>405.8</v>
      </c>
      <c r="F62">
        <v>0</v>
      </c>
      <c r="G62">
        <v>0</v>
      </c>
    </row>
    <row r="63" spans="1:7" ht="15" x14ac:dyDescent="0.25">
      <c r="A63" s="173" t="s">
        <v>117</v>
      </c>
      <c r="B63">
        <v>38.5</v>
      </c>
      <c r="C63">
        <v>47.3</v>
      </c>
      <c r="D63">
        <v>0</v>
      </c>
      <c r="E63">
        <v>0</v>
      </c>
      <c r="F63">
        <v>0</v>
      </c>
      <c r="G63">
        <v>0</v>
      </c>
    </row>
    <row r="64" spans="1:7" ht="15" x14ac:dyDescent="0.25">
      <c r="A64" s="173" t="s">
        <v>118</v>
      </c>
      <c r="B64">
        <v>60.5</v>
      </c>
      <c r="C64">
        <v>281.3</v>
      </c>
      <c r="D64">
        <v>25.7</v>
      </c>
      <c r="E64">
        <v>59.4</v>
      </c>
      <c r="F64">
        <v>0</v>
      </c>
      <c r="G64">
        <v>0</v>
      </c>
    </row>
    <row r="65" spans="1:7" ht="15" x14ac:dyDescent="0.25">
      <c r="A65" s="173" t="s">
        <v>119</v>
      </c>
      <c r="B65">
        <v>170.5</v>
      </c>
      <c r="C65">
        <v>82.5</v>
      </c>
      <c r="D65">
        <v>45.3</v>
      </c>
      <c r="E65">
        <v>58.8</v>
      </c>
      <c r="F65">
        <v>9.4</v>
      </c>
      <c r="G65">
        <v>0</v>
      </c>
    </row>
    <row r="66" spans="1:7" ht="15" x14ac:dyDescent="0.25">
      <c r="A66" s="173" t="s">
        <v>120</v>
      </c>
      <c r="B66">
        <v>6.5</v>
      </c>
      <c r="C66">
        <v>0</v>
      </c>
      <c r="D66">
        <v>10.4</v>
      </c>
      <c r="E66">
        <v>12.6</v>
      </c>
      <c r="F66">
        <v>0</v>
      </c>
      <c r="G66">
        <v>0</v>
      </c>
    </row>
    <row r="67" spans="1:7" ht="15" x14ac:dyDescent="0.25">
      <c r="A67" s="173" t="s">
        <v>1076</v>
      </c>
      <c r="B67">
        <v>0</v>
      </c>
      <c r="C67">
        <v>0</v>
      </c>
      <c r="D67">
        <v>3</v>
      </c>
      <c r="E67">
        <v>0</v>
      </c>
      <c r="F67">
        <v>0</v>
      </c>
      <c r="G67">
        <v>0</v>
      </c>
    </row>
    <row r="68" spans="1:7" ht="15" x14ac:dyDescent="0.25">
      <c r="A68" s="173" t="s">
        <v>121</v>
      </c>
      <c r="B68">
        <v>10.199999999999999</v>
      </c>
      <c r="C68">
        <v>26.9</v>
      </c>
      <c r="D68">
        <v>23.8</v>
      </c>
      <c r="E68">
        <v>11</v>
      </c>
      <c r="F68">
        <v>0</v>
      </c>
      <c r="G68">
        <v>0</v>
      </c>
    </row>
    <row r="69" spans="1:7" ht="15" x14ac:dyDescent="0.25">
      <c r="A69" s="173" t="s">
        <v>122</v>
      </c>
      <c r="B69">
        <v>146</v>
      </c>
      <c r="C69">
        <v>16.3</v>
      </c>
      <c r="D69">
        <v>78.3</v>
      </c>
      <c r="E69">
        <v>4.0999999999999996</v>
      </c>
      <c r="F69">
        <v>0</v>
      </c>
      <c r="G69">
        <v>0</v>
      </c>
    </row>
    <row r="70" spans="1:7" ht="15" x14ac:dyDescent="0.25">
      <c r="A70" s="173" t="s">
        <v>65</v>
      </c>
      <c r="B70" t="s">
        <v>66</v>
      </c>
      <c r="C70" t="s">
        <v>67</v>
      </c>
      <c r="D70" t="s">
        <v>66</v>
      </c>
      <c r="E70" t="s">
        <v>66</v>
      </c>
      <c r="F70" t="s">
        <v>66</v>
      </c>
      <c r="G70" t="s">
        <v>68</v>
      </c>
    </row>
    <row r="71" spans="1:7" ht="15" x14ac:dyDescent="0.25">
      <c r="A71" s="173" t="s">
        <v>123</v>
      </c>
      <c r="B71">
        <v>4866.1000000000004</v>
      </c>
      <c r="C71">
        <v>4957.7</v>
      </c>
      <c r="D71">
        <v>2930.3</v>
      </c>
      <c r="E71">
        <v>2444.6999999999998</v>
      </c>
      <c r="F71">
        <v>9.4</v>
      </c>
      <c r="G71">
        <v>0</v>
      </c>
    </row>
    <row r="72" spans="1:7" ht="15" x14ac:dyDescent="0.25">
      <c r="A72" s="173" t="s">
        <v>124</v>
      </c>
      <c r="B72">
        <v>1156</v>
      </c>
      <c r="C72">
        <v>606.5</v>
      </c>
      <c r="D72">
        <v>0</v>
      </c>
      <c r="E72">
        <v>0</v>
      </c>
      <c r="F72">
        <v>0</v>
      </c>
      <c r="G72">
        <v>0</v>
      </c>
    </row>
    <row r="73" spans="1:7" ht="15" x14ac:dyDescent="0.25">
      <c r="A73" s="173" t="s">
        <v>65</v>
      </c>
      <c r="B73" t="s">
        <v>66</v>
      </c>
      <c r="C73" t="s">
        <v>67</v>
      </c>
      <c r="D73" t="s">
        <v>66</v>
      </c>
      <c r="E73" t="s">
        <v>66</v>
      </c>
      <c r="F73" t="s">
        <v>66</v>
      </c>
      <c r="G73" t="s">
        <v>68</v>
      </c>
    </row>
    <row r="74" spans="1:7" ht="15" x14ac:dyDescent="0.25">
      <c r="A74" s="173" t="s">
        <v>125</v>
      </c>
      <c r="B74">
        <v>6022.2</v>
      </c>
      <c r="C74">
        <v>5564.2</v>
      </c>
      <c r="D74">
        <v>2930.3</v>
      </c>
      <c r="E74">
        <v>2444.6999999999998</v>
      </c>
      <c r="F74">
        <v>9.4</v>
      </c>
      <c r="G74">
        <v>0</v>
      </c>
    </row>
    <row r="75" spans="1:7" ht="15" x14ac:dyDescent="0.25">
      <c r="A75" s="173" t="s">
        <v>126</v>
      </c>
      <c r="B75" t="s">
        <v>45</v>
      </c>
      <c r="C75" t="s">
        <v>45</v>
      </c>
      <c r="D75">
        <v>0</v>
      </c>
      <c r="E75">
        <v>0</v>
      </c>
      <c r="F75" t="s">
        <v>45</v>
      </c>
      <c r="G75" t="s">
        <v>45</v>
      </c>
    </row>
    <row r="76" spans="1:7" ht="15" x14ac:dyDescent="0.25">
      <c r="A76" s="173" t="s">
        <v>127</v>
      </c>
      <c r="B76">
        <v>0</v>
      </c>
      <c r="C76">
        <v>0</v>
      </c>
      <c r="D76" t="s">
        <v>45</v>
      </c>
      <c r="E76" t="s">
        <v>45</v>
      </c>
      <c r="F76">
        <v>0</v>
      </c>
      <c r="G76">
        <v>0</v>
      </c>
    </row>
    <row r="77" spans="1:7" ht="15" x14ac:dyDescent="0.25">
      <c r="A77" s="173" t="s">
        <v>65</v>
      </c>
      <c r="B77" t="s">
        <v>66</v>
      </c>
      <c r="C77" t="s">
        <v>67</v>
      </c>
      <c r="D77" t="s">
        <v>66</v>
      </c>
      <c r="E77" t="s">
        <v>66</v>
      </c>
      <c r="F77" t="s">
        <v>66</v>
      </c>
      <c r="G77" t="s">
        <v>68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AB4BC-6E5B-45C8-BA2F-269612CAAE76}">
  <dimension ref="A1:G77"/>
  <sheetViews>
    <sheetView topLeftCell="A22" workbookViewId="0">
      <selection activeCell="A9" sqref="A9:A77"/>
    </sheetView>
  </sheetViews>
  <sheetFormatPr defaultRowHeight="13.2" x14ac:dyDescent="0.25"/>
  <cols>
    <col min="1" max="1" width="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1099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33.5</v>
      </c>
      <c r="C12">
        <v>168.5</v>
      </c>
      <c r="D12">
        <v>39</v>
      </c>
      <c r="E12">
        <v>19.8</v>
      </c>
      <c r="F12">
        <v>0</v>
      </c>
      <c r="G12">
        <v>0</v>
      </c>
    </row>
    <row r="13" spans="1:7" ht="15" x14ac:dyDescent="0.25">
      <c r="A13" s="173" t="s">
        <v>165</v>
      </c>
      <c r="B13">
        <v>5</v>
      </c>
      <c r="C13">
        <v>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16.5</v>
      </c>
      <c r="C14">
        <v>168.5</v>
      </c>
      <c r="D14">
        <v>39</v>
      </c>
      <c r="E14">
        <v>0</v>
      </c>
      <c r="F14">
        <v>0</v>
      </c>
      <c r="G14">
        <v>0</v>
      </c>
    </row>
    <row r="15" spans="1:7" ht="15" x14ac:dyDescent="0.25">
      <c r="A15" s="173" t="s">
        <v>73</v>
      </c>
      <c r="B15">
        <v>12</v>
      </c>
      <c r="C15">
        <v>0</v>
      </c>
      <c r="D15">
        <v>0</v>
      </c>
      <c r="E15">
        <v>19.8</v>
      </c>
      <c r="F15">
        <v>0</v>
      </c>
      <c r="G15">
        <v>0</v>
      </c>
    </row>
    <row r="16" spans="1:7" ht="15" x14ac:dyDescent="0.25">
      <c r="A16" s="173" t="s">
        <v>69</v>
      </c>
    </row>
    <row r="17" spans="1:7" ht="15" x14ac:dyDescent="0.25">
      <c r="A17" s="173" t="s">
        <v>74</v>
      </c>
      <c r="B17">
        <v>560.1</v>
      </c>
      <c r="C17">
        <v>434.5</v>
      </c>
      <c r="D17">
        <v>165.1</v>
      </c>
      <c r="E17">
        <v>185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75</v>
      </c>
      <c r="B19">
        <v>199.4</v>
      </c>
      <c r="C19">
        <v>218.6</v>
      </c>
      <c r="D19">
        <v>104.1</v>
      </c>
      <c r="E19">
        <v>124.2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76</v>
      </c>
      <c r="B21">
        <v>0</v>
      </c>
      <c r="C21">
        <v>74</v>
      </c>
      <c r="D21">
        <v>0</v>
      </c>
      <c r="E21">
        <v>67.3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77</v>
      </c>
      <c r="B23">
        <v>1411.2</v>
      </c>
      <c r="C23">
        <v>1767.3</v>
      </c>
      <c r="D23">
        <v>632</v>
      </c>
      <c r="E23">
        <v>856.3</v>
      </c>
      <c r="F23">
        <v>0</v>
      </c>
      <c r="G23">
        <v>0</v>
      </c>
    </row>
    <row r="24" spans="1:7" ht="15" x14ac:dyDescent="0.25">
      <c r="A24" s="173" t="s">
        <v>79</v>
      </c>
      <c r="B24">
        <v>0.3</v>
      </c>
      <c r="C24">
        <v>0</v>
      </c>
      <c r="D24" t="s">
        <v>94</v>
      </c>
      <c r="E24">
        <v>0</v>
      </c>
      <c r="F24">
        <v>0</v>
      </c>
      <c r="G24">
        <v>0</v>
      </c>
    </row>
    <row r="25" spans="1:7" ht="15" x14ac:dyDescent="0.25">
      <c r="A25" s="173" t="s">
        <v>80</v>
      </c>
      <c r="B25">
        <v>192.5</v>
      </c>
      <c r="C25">
        <v>131.30000000000001</v>
      </c>
      <c r="D25">
        <v>75.400000000000006</v>
      </c>
      <c r="E25">
        <v>142.80000000000001</v>
      </c>
      <c r="F25">
        <v>0</v>
      </c>
      <c r="G25">
        <v>0</v>
      </c>
    </row>
    <row r="26" spans="1:7" ht="15" x14ac:dyDescent="0.25">
      <c r="A26" s="173" t="s">
        <v>81</v>
      </c>
      <c r="B26">
        <v>350.6</v>
      </c>
      <c r="C26">
        <v>419.6</v>
      </c>
      <c r="D26">
        <v>129.9</v>
      </c>
      <c r="E26">
        <v>319.10000000000002</v>
      </c>
      <c r="F26">
        <v>0</v>
      </c>
      <c r="G26">
        <v>0</v>
      </c>
    </row>
    <row r="27" spans="1:7" ht="15" x14ac:dyDescent="0.25">
      <c r="A27" s="173" t="s">
        <v>82</v>
      </c>
      <c r="B27">
        <v>62.5</v>
      </c>
      <c r="C27">
        <v>21</v>
      </c>
      <c r="D27">
        <v>0.5</v>
      </c>
      <c r="E27">
        <v>22.5</v>
      </c>
      <c r="F27">
        <v>0</v>
      </c>
      <c r="G27">
        <v>0</v>
      </c>
    </row>
    <row r="28" spans="1:7" ht="15" x14ac:dyDescent="0.25">
      <c r="A28" s="173" t="s">
        <v>83</v>
      </c>
      <c r="B28">
        <v>479</v>
      </c>
      <c r="C28">
        <v>832</v>
      </c>
      <c r="D28">
        <v>339.1</v>
      </c>
      <c r="E28">
        <v>200.7</v>
      </c>
      <c r="F28">
        <v>0</v>
      </c>
      <c r="G28">
        <v>0</v>
      </c>
    </row>
    <row r="29" spans="1:7" ht="15" x14ac:dyDescent="0.25">
      <c r="A29" s="173" t="s">
        <v>84</v>
      </c>
      <c r="B29">
        <v>0</v>
      </c>
      <c r="C29">
        <v>28</v>
      </c>
      <c r="D29">
        <v>0</v>
      </c>
      <c r="E29">
        <v>0</v>
      </c>
      <c r="F29">
        <v>0</v>
      </c>
      <c r="G29">
        <v>0</v>
      </c>
    </row>
    <row r="30" spans="1:7" ht="15" x14ac:dyDescent="0.25">
      <c r="A30" s="173" t="s">
        <v>85</v>
      </c>
      <c r="B30">
        <v>0</v>
      </c>
      <c r="C30">
        <v>0</v>
      </c>
      <c r="D30">
        <v>0</v>
      </c>
      <c r="E30">
        <v>25.3</v>
      </c>
      <c r="F30">
        <v>0</v>
      </c>
      <c r="G30">
        <v>0</v>
      </c>
    </row>
    <row r="31" spans="1:7" ht="15" x14ac:dyDescent="0.25">
      <c r="A31" s="173" t="s">
        <v>86</v>
      </c>
      <c r="B31">
        <v>174.9</v>
      </c>
      <c r="C31">
        <v>173.8</v>
      </c>
      <c r="D31">
        <v>57.7</v>
      </c>
      <c r="E31">
        <v>115</v>
      </c>
      <c r="F31">
        <v>0</v>
      </c>
      <c r="G31">
        <v>0</v>
      </c>
    </row>
    <row r="32" spans="1:7" ht="15" x14ac:dyDescent="0.25">
      <c r="A32" s="173" t="s">
        <v>87</v>
      </c>
      <c r="B32">
        <v>0.5</v>
      </c>
      <c r="C32">
        <v>1.6</v>
      </c>
      <c r="D32">
        <v>27.5</v>
      </c>
      <c r="E32">
        <v>0.4</v>
      </c>
      <c r="F32">
        <v>0</v>
      </c>
      <c r="G32">
        <v>0</v>
      </c>
    </row>
    <row r="33" spans="1:7" ht="15" x14ac:dyDescent="0.25">
      <c r="A33" s="173" t="s">
        <v>88</v>
      </c>
      <c r="B33">
        <v>151</v>
      </c>
      <c r="C33">
        <v>110</v>
      </c>
      <c r="D33">
        <v>2</v>
      </c>
      <c r="E33">
        <v>30.5</v>
      </c>
      <c r="F33">
        <v>0</v>
      </c>
      <c r="G33">
        <v>0</v>
      </c>
    </row>
    <row r="34" spans="1:7" ht="15" x14ac:dyDescent="0.25">
      <c r="A34" s="173" t="s">
        <v>89</v>
      </c>
      <c r="B34">
        <v>0</v>
      </c>
      <c r="C34">
        <v>50</v>
      </c>
      <c r="D34">
        <v>0</v>
      </c>
      <c r="E34">
        <v>0</v>
      </c>
      <c r="F34">
        <v>0</v>
      </c>
      <c r="G34">
        <v>0</v>
      </c>
    </row>
    <row r="35" spans="1:7" ht="15" x14ac:dyDescent="0.25">
      <c r="A35" s="173" t="s">
        <v>69</v>
      </c>
    </row>
    <row r="36" spans="1:7" ht="15" x14ac:dyDescent="0.25">
      <c r="A36" s="173" t="s">
        <v>90</v>
      </c>
      <c r="B36">
        <v>228</v>
      </c>
      <c r="C36">
        <v>72.5</v>
      </c>
      <c r="D36">
        <v>375.6</v>
      </c>
      <c r="E36">
        <v>53.8</v>
      </c>
      <c r="F36">
        <v>0</v>
      </c>
      <c r="G36">
        <v>0</v>
      </c>
    </row>
    <row r="37" spans="1:7" ht="15" x14ac:dyDescent="0.25">
      <c r="A37" s="173" t="s">
        <v>92</v>
      </c>
      <c r="B37">
        <v>35</v>
      </c>
      <c r="C37">
        <v>35</v>
      </c>
      <c r="D37">
        <v>0</v>
      </c>
      <c r="E37">
        <v>0</v>
      </c>
      <c r="F37">
        <v>0</v>
      </c>
      <c r="G37">
        <v>0</v>
      </c>
    </row>
    <row r="38" spans="1:7" ht="15" x14ac:dyDescent="0.25">
      <c r="A38" s="173" t="s">
        <v>465</v>
      </c>
      <c r="B38">
        <v>0</v>
      </c>
      <c r="C38">
        <v>0</v>
      </c>
      <c r="D38">
        <v>31.2</v>
      </c>
      <c r="E38">
        <v>0</v>
      </c>
      <c r="F38">
        <v>0</v>
      </c>
      <c r="G38">
        <v>0</v>
      </c>
    </row>
    <row r="39" spans="1:7" ht="15" x14ac:dyDescent="0.25">
      <c r="A39" s="173" t="s">
        <v>1078</v>
      </c>
      <c r="B39">
        <v>30</v>
      </c>
      <c r="C39">
        <v>0</v>
      </c>
      <c r="D39">
        <v>29.9</v>
      </c>
      <c r="E39">
        <v>0</v>
      </c>
      <c r="F39">
        <v>0</v>
      </c>
      <c r="G39">
        <v>0</v>
      </c>
    </row>
    <row r="40" spans="1:7" ht="15" x14ac:dyDescent="0.25">
      <c r="A40" s="173" t="s">
        <v>1097</v>
      </c>
      <c r="B40">
        <v>0</v>
      </c>
      <c r="C40">
        <v>0</v>
      </c>
      <c r="D40">
        <v>37</v>
      </c>
      <c r="E40">
        <v>0</v>
      </c>
      <c r="F40">
        <v>0</v>
      </c>
      <c r="G40">
        <v>0</v>
      </c>
    </row>
    <row r="41" spans="1:7" ht="15" x14ac:dyDescent="0.25">
      <c r="A41" s="173" t="s">
        <v>93</v>
      </c>
      <c r="B41">
        <v>0</v>
      </c>
      <c r="C41">
        <v>0</v>
      </c>
      <c r="D41">
        <v>61.7</v>
      </c>
      <c r="E41">
        <v>0</v>
      </c>
      <c r="F41">
        <v>0</v>
      </c>
      <c r="G41">
        <v>0</v>
      </c>
    </row>
    <row r="42" spans="1:7" ht="15" x14ac:dyDescent="0.25">
      <c r="A42" s="173" t="s">
        <v>96</v>
      </c>
      <c r="B42">
        <v>163</v>
      </c>
      <c r="C42">
        <v>37.5</v>
      </c>
      <c r="D42">
        <v>115.8</v>
      </c>
      <c r="E42">
        <v>53.8</v>
      </c>
      <c r="F42">
        <v>0</v>
      </c>
      <c r="G42">
        <v>0</v>
      </c>
    </row>
    <row r="43" spans="1:7" ht="15" x14ac:dyDescent="0.25">
      <c r="A43" s="173" t="s">
        <v>97</v>
      </c>
      <c r="B43">
        <v>0</v>
      </c>
      <c r="C43">
        <v>0</v>
      </c>
      <c r="D43">
        <v>100.1</v>
      </c>
      <c r="E43">
        <v>0</v>
      </c>
      <c r="F43">
        <v>0</v>
      </c>
      <c r="G43">
        <v>0</v>
      </c>
    </row>
    <row r="44" spans="1:7" ht="15" x14ac:dyDescent="0.25">
      <c r="A44" s="173" t="s">
        <v>69</v>
      </c>
    </row>
    <row r="45" spans="1:7" ht="15" x14ac:dyDescent="0.25">
      <c r="A45" s="173" t="s">
        <v>98</v>
      </c>
      <c r="B45">
        <v>2394.5</v>
      </c>
      <c r="C45">
        <v>2130.5</v>
      </c>
      <c r="D45">
        <v>853.5</v>
      </c>
      <c r="E45">
        <v>866.9</v>
      </c>
      <c r="F45">
        <v>9.4</v>
      </c>
      <c r="G45">
        <v>0</v>
      </c>
    </row>
    <row r="46" spans="1:7" ht="15" x14ac:dyDescent="0.25">
      <c r="A46" s="173" t="s">
        <v>99</v>
      </c>
      <c r="B46">
        <v>2.6</v>
      </c>
      <c r="C46">
        <v>5.6</v>
      </c>
      <c r="D46">
        <v>0</v>
      </c>
      <c r="E46">
        <v>1.3</v>
      </c>
      <c r="F46">
        <v>0</v>
      </c>
      <c r="G46">
        <v>0</v>
      </c>
    </row>
    <row r="47" spans="1:7" ht="15" x14ac:dyDescent="0.25">
      <c r="A47" s="173" t="s">
        <v>100</v>
      </c>
      <c r="B47">
        <v>0</v>
      </c>
      <c r="C47">
        <v>0</v>
      </c>
      <c r="D47">
        <v>6.5</v>
      </c>
      <c r="E47">
        <v>0</v>
      </c>
      <c r="F47">
        <v>0</v>
      </c>
      <c r="G47">
        <v>0</v>
      </c>
    </row>
    <row r="48" spans="1:7" ht="15" x14ac:dyDescent="0.25">
      <c r="A48" s="173" t="s">
        <v>101</v>
      </c>
      <c r="B48">
        <v>0</v>
      </c>
      <c r="C48">
        <v>210</v>
      </c>
      <c r="D48">
        <v>79.8</v>
      </c>
      <c r="E48">
        <v>96.1</v>
      </c>
      <c r="F48">
        <v>0</v>
      </c>
      <c r="G48">
        <v>0</v>
      </c>
    </row>
    <row r="49" spans="1:7" ht="15" x14ac:dyDescent="0.25">
      <c r="A49" s="173" t="s">
        <v>102</v>
      </c>
      <c r="B49">
        <v>8</v>
      </c>
      <c r="C49">
        <v>22</v>
      </c>
      <c r="D49">
        <v>2.1</v>
      </c>
      <c r="E49">
        <v>0</v>
      </c>
      <c r="F49">
        <v>0</v>
      </c>
      <c r="G49">
        <v>0</v>
      </c>
    </row>
    <row r="50" spans="1:7" ht="15" x14ac:dyDescent="0.25">
      <c r="A50" s="173" t="s">
        <v>103</v>
      </c>
      <c r="B50">
        <v>6.8</v>
      </c>
      <c r="C50">
        <v>2.6</v>
      </c>
      <c r="D50">
        <v>3.7</v>
      </c>
      <c r="E50">
        <v>3.7</v>
      </c>
      <c r="F50">
        <v>0</v>
      </c>
      <c r="G50">
        <v>0</v>
      </c>
    </row>
    <row r="51" spans="1:7" ht="15" x14ac:dyDescent="0.25">
      <c r="A51" s="173" t="s">
        <v>104</v>
      </c>
      <c r="B51">
        <v>25.7</v>
      </c>
      <c r="C51">
        <v>62</v>
      </c>
      <c r="D51">
        <v>0</v>
      </c>
      <c r="E51">
        <v>55</v>
      </c>
      <c r="F51">
        <v>0</v>
      </c>
      <c r="G51">
        <v>0</v>
      </c>
    </row>
    <row r="52" spans="1:7" ht="15" x14ac:dyDescent="0.25">
      <c r="A52" s="173" t="s">
        <v>105</v>
      </c>
      <c r="B52">
        <v>218.6</v>
      </c>
      <c r="C52">
        <v>85.2</v>
      </c>
      <c r="D52">
        <v>27.2</v>
      </c>
      <c r="E52">
        <v>40.9</v>
      </c>
      <c r="F52">
        <v>0</v>
      </c>
      <c r="G52">
        <v>0</v>
      </c>
    </row>
    <row r="53" spans="1:7" ht="15" x14ac:dyDescent="0.25">
      <c r="A53" s="173" t="s">
        <v>106</v>
      </c>
      <c r="B53">
        <v>108</v>
      </c>
      <c r="C53">
        <v>49.8</v>
      </c>
      <c r="D53">
        <v>61.9</v>
      </c>
      <c r="E53">
        <v>60</v>
      </c>
      <c r="F53">
        <v>0</v>
      </c>
      <c r="G53">
        <v>0</v>
      </c>
    </row>
    <row r="54" spans="1:7" ht="15" x14ac:dyDescent="0.25">
      <c r="A54" s="173" t="s">
        <v>107</v>
      </c>
      <c r="B54">
        <v>132.69999999999999</v>
      </c>
      <c r="C54">
        <v>63</v>
      </c>
      <c r="D54">
        <v>33</v>
      </c>
      <c r="E54">
        <v>44.2</v>
      </c>
      <c r="F54">
        <v>0</v>
      </c>
      <c r="G54">
        <v>0</v>
      </c>
    </row>
    <row r="55" spans="1:7" ht="15" x14ac:dyDescent="0.25">
      <c r="A55" s="173" t="s">
        <v>108</v>
      </c>
      <c r="B55">
        <v>0</v>
      </c>
      <c r="C55">
        <v>2.5</v>
      </c>
      <c r="D55">
        <v>0</v>
      </c>
      <c r="E55">
        <v>0.7</v>
      </c>
      <c r="F55">
        <v>0</v>
      </c>
      <c r="G55">
        <v>0</v>
      </c>
    </row>
    <row r="56" spans="1:7" ht="15" x14ac:dyDescent="0.25">
      <c r="A56" s="173" t="s">
        <v>109</v>
      </c>
      <c r="B56">
        <v>192.8</v>
      </c>
      <c r="C56">
        <v>34.299999999999997</v>
      </c>
      <c r="D56">
        <v>22.8</v>
      </c>
      <c r="E56">
        <v>0</v>
      </c>
      <c r="F56">
        <v>0</v>
      </c>
      <c r="G56">
        <v>0</v>
      </c>
    </row>
    <row r="57" spans="1:7" ht="15" x14ac:dyDescent="0.25">
      <c r="A57" s="173" t="s">
        <v>110</v>
      </c>
      <c r="B57">
        <v>0</v>
      </c>
      <c r="C57">
        <v>0</v>
      </c>
      <c r="D57">
        <v>8.8000000000000007</v>
      </c>
      <c r="E57">
        <v>13.1</v>
      </c>
      <c r="F57">
        <v>0</v>
      </c>
      <c r="G57">
        <v>0</v>
      </c>
    </row>
    <row r="58" spans="1:7" ht="15" x14ac:dyDescent="0.25">
      <c r="A58" s="173" t="s">
        <v>111</v>
      </c>
      <c r="B58">
        <v>100</v>
      </c>
      <c r="C58">
        <v>0</v>
      </c>
      <c r="D58">
        <v>20</v>
      </c>
      <c r="E58">
        <v>8.9</v>
      </c>
      <c r="F58">
        <v>0</v>
      </c>
      <c r="G58">
        <v>0</v>
      </c>
    </row>
    <row r="59" spans="1:7" ht="15" x14ac:dyDescent="0.25">
      <c r="A59" s="173" t="s">
        <v>112</v>
      </c>
      <c r="B59">
        <v>94.9</v>
      </c>
      <c r="C59">
        <v>135.6</v>
      </c>
      <c r="D59">
        <v>39.200000000000003</v>
      </c>
      <c r="E59">
        <v>32.200000000000003</v>
      </c>
      <c r="F59">
        <v>0</v>
      </c>
      <c r="G59">
        <v>0</v>
      </c>
    </row>
    <row r="60" spans="1:7" ht="15" x14ac:dyDescent="0.25">
      <c r="A60" s="173" t="s">
        <v>113</v>
      </c>
      <c r="B60">
        <v>15.2</v>
      </c>
      <c r="C60">
        <v>0</v>
      </c>
      <c r="D60">
        <v>26.7</v>
      </c>
      <c r="E60">
        <v>31.1</v>
      </c>
      <c r="F60">
        <v>0</v>
      </c>
      <c r="G60">
        <v>0</v>
      </c>
    </row>
    <row r="61" spans="1:7" ht="15" x14ac:dyDescent="0.25">
      <c r="A61" s="173" t="s">
        <v>114</v>
      </c>
      <c r="B61">
        <v>9.8000000000000007</v>
      </c>
      <c r="C61">
        <v>42.5</v>
      </c>
      <c r="D61">
        <v>10.6</v>
      </c>
      <c r="E61">
        <v>2.2000000000000002</v>
      </c>
      <c r="F61">
        <v>0</v>
      </c>
      <c r="G61">
        <v>0</v>
      </c>
    </row>
    <row r="62" spans="1:7" ht="15" x14ac:dyDescent="0.25">
      <c r="A62" s="173" t="s">
        <v>115</v>
      </c>
      <c r="B62">
        <v>1014.4</v>
      </c>
      <c r="C62">
        <v>967.1</v>
      </c>
      <c r="D62">
        <v>429.4</v>
      </c>
      <c r="E62">
        <v>341.1</v>
      </c>
      <c r="F62">
        <v>0</v>
      </c>
      <c r="G62">
        <v>0</v>
      </c>
    </row>
    <row r="63" spans="1:7" ht="15" x14ac:dyDescent="0.25">
      <c r="A63" s="173" t="s">
        <v>117</v>
      </c>
      <c r="B63">
        <v>38.5</v>
      </c>
      <c r="C63">
        <v>49.3</v>
      </c>
      <c r="D63">
        <v>0</v>
      </c>
      <c r="E63">
        <v>0</v>
      </c>
      <c r="F63">
        <v>0</v>
      </c>
      <c r="G63">
        <v>0</v>
      </c>
    </row>
    <row r="64" spans="1:7" ht="15" x14ac:dyDescent="0.25">
      <c r="A64" s="173" t="s">
        <v>118</v>
      </c>
      <c r="B64">
        <v>81.3</v>
      </c>
      <c r="C64">
        <v>281.3</v>
      </c>
      <c r="D64">
        <v>0</v>
      </c>
      <c r="E64">
        <v>59.4</v>
      </c>
      <c r="F64">
        <v>0</v>
      </c>
      <c r="G64">
        <v>0</v>
      </c>
    </row>
    <row r="65" spans="1:7" ht="15" x14ac:dyDescent="0.25">
      <c r="A65" s="173" t="s">
        <v>119</v>
      </c>
      <c r="B65">
        <v>188.8</v>
      </c>
      <c r="C65">
        <v>82.5</v>
      </c>
      <c r="D65">
        <v>0</v>
      </c>
      <c r="E65">
        <v>58.8</v>
      </c>
      <c r="F65">
        <v>9.4</v>
      </c>
      <c r="G65">
        <v>0</v>
      </c>
    </row>
    <row r="66" spans="1:7" ht="15" x14ac:dyDescent="0.25">
      <c r="A66" s="173" t="s">
        <v>120</v>
      </c>
      <c r="B66">
        <v>6.5</v>
      </c>
      <c r="C66">
        <v>0</v>
      </c>
      <c r="D66">
        <v>4.5999999999999996</v>
      </c>
      <c r="E66">
        <v>7.2</v>
      </c>
      <c r="F66">
        <v>0</v>
      </c>
      <c r="G66">
        <v>0</v>
      </c>
    </row>
    <row r="67" spans="1:7" ht="15" x14ac:dyDescent="0.25">
      <c r="A67" s="173" t="s">
        <v>1076</v>
      </c>
      <c r="B67">
        <v>0</v>
      </c>
      <c r="C67">
        <v>0</v>
      </c>
      <c r="D67">
        <v>3</v>
      </c>
      <c r="E67">
        <v>0</v>
      </c>
      <c r="F67">
        <v>0</v>
      </c>
      <c r="G67">
        <v>0</v>
      </c>
    </row>
    <row r="68" spans="1:7" ht="15" x14ac:dyDescent="0.25">
      <c r="A68" s="173" t="s">
        <v>121</v>
      </c>
      <c r="B68">
        <v>10.199999999999999</v>
      </c>
      <c r="C68">
        <v>26.9</v>
      </c>
      <c r="D68">
        <v>23.8</v>
      </c>
      <c r="E68">
        <v>11</v>
      </c>
      <c r="F68">
        <v>0</v>
      </c>
      <c r="G68">
        <v>0</v>
      </c>
    </row>
    <row r="69" spans="1:7" ht="15" x14ac:dyDescent="0.25">
      <c r="A69" s="173" t="s">
        <v>122</v>
      </c>
      <c r="B69">
        <v>140</v>
      </c>
      <c r="C69">
        <v>8.3000000000000007</v>
      </c>
      <c r="D69">
        <v>50.6</v>
      </c>
      <c r="E69">
        <v>0</v>
      </c>
      <c r="F69">
        <v>0</v>
      </c>
      <c r="G69">
        <v>0</v>
      </c>
    </row>
    <row r="70" spans="1:7" ht="15" x14ac:dyDescent="0.25">
      <c r="A70" s="173" t="s">
        <v>65</v>
      </c>
      <c r="B70" t="s">
        <v>66</v>
      </c>
      <c r="C70" t="s">
        <v>67</v>
      </c>
      <c r="D70" t="s">
        <v>66</v>
      </c>
      <c r="E70" t="s">
        <v>66</v>
      </c>
      <c r="F70" t="s">
        <v>66</v>
      </c>
      <c r="G70" t="s">
        <v>68</v>
      </c>
    </row>
    <row r="71" spans="1:7" ht="15" x14ac:dyDescent="0.25">
      <c r="A71" s="173" t="s">
        <v>123</v>
      </c>
      <c r="B71">
        <v>4826.6000000000004</v>
      </c>
      <c r="C71">
        <v>4865.8</v>
      </c>
      <c r="D71">
        <v>2169.1999999999998</v>
      </c>
      <c r="E71">
        <v>2173.3000000000002</v>
      </c>
      <c r="F71">
        <v>9.4</v>
      </c>
      <c r="G71">
        <v>0</v>
      </c>
    </row>
    <row r="72" spans="1:7" ht="15" x14ac:dyDescent="0.25">
      <c r="A72" s="173" t="s">
        <v>124</v>
      </c>
      <c r="B72">
        <v>1244.4000000000001</v>
      </c>
      <c r="C72">
        <v>660.5</v>
      </c>
      <c r="D72">
        <v>0</v>
      </c>
      <c r="E72">
        <v>0</v>
      </c>
      <c r="F72">
        <v>0</v>
      </c>
      <c r="G72">
        <v>0</v>
      </c>
    </row>
    <row r="73" spans="1:7" ht="15" x14ac:dyDescent="0.25">
      <c r="A73" s="173" t="s">
        <v>65</v>
      </c>
      <c r="B73" t="s">
        <v>66</v>
      </c>
      <c r="C73" t="s">
        <v>67</v>
      </c>
      <c r="D73" t="s">
        <v>66</v>
      </c>
      <c r="E73" t="s">
        <v>66</v>
      </c>
      <c r="F73" t="s">
        <v>66</v>
      </c>
      <c r="G73" t="s">
        <v>68</v>
      </c>
    </row>
    <row r="74" spans="1:7" ht="15" x14ac:dyDescent="0.25">
      <c r="A74" s="173" t="s">
        <v>125</v>
      </c>
      <c r="B74">
        <v>6071</v>
      </c>
      <c r="C74">
        <v>5526.3</v>
      </c>
      <c r="D74">
        <v>2169.1999999999998</v>
      </c>
      <c r="E74">
        <v>2173.3000000000002</v>
      </c>
      <c r="F74">
        <v>9.4</v>
      </c>
      <c r="G74">
        <v>0</v>
      </c>
    </row>
    <row r="75" spans="1:7" ht="15" x14ac:dyDescent="0.25">
      <c r="A75" s="173" t="s">
        <v>126</v>
      </c>
      <c r="B75" t="s">
        <v>45</v>
      </c>
      <c r="C75" t="s">
        <v>45</v>
      </c>
      <c r="D75">
        <v>0</v>
      </c>
      <c r="E75">
        <v>0</v>
      </c>
      <c r="F75" t="s">
        <v>45</v>
      </c>
      <c r="G75" t="s">
        <v>45</v>
      </c>
    </row>
    <row r="76" spans="1:7" ht="15" x14ac:dyDescent="0.25">
      <c r="A76" s="173" t="s">
        <v>127</v>
      </c>
      <c r="B76">
        <v>0</v>
      </c>
      <c r="C76">
        <v>0</v>
      </c>
      <c r="D76" t="s">
        <v>45</v>
      </c>
      <c r="E76" t="s">
        <v>45</v>
      </c>
      <c r="F76">
        <v>0</v>
      </c>
      <c r="G76">
        <v>0</v>
      </c>
    </row>
    <row r="77" spans="1:7" ht="15" x14ac:dyDescent="0.25">
      <c r="A77" s="173" t="s">
        <v>65</v>
      </c>
      <c r="B77" t="s">
        <v>66</v>
      </c>
      <c r="C77" t="s">
        <v>67</v>
      </c>
      <c r="D77" t="s">
        <v>66</v>
      </c>
      <c r="E77" t="s">
        <v>66</v>
      </c>
      <c r="F77" t="s">
        <v>66</v>
      </c>
      <c r="G77" t="s">
        <v>68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6AB0D-90F3-4D47-AC31-495BD55EC518}">
  <dimension ref="A1:G77"/>
  <sheetViews>
    <sheetView topLeftCell="A17" workbookViewId="0">
      <selection activeCell="T47" sqref="T47"/>
    </sheetView>
  </sheetViews>
  <sheetFormatPr defaultRowHeight="13.2" x14ac:dyDescent="0.25"/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1098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33.5</v>
      </c>
      <c r="C12">
        <v>127.3</v>
      </c>
      <c r="D12">
        <v>39</v>
      </c>
      <c r="E12">
        <v>0</v>
      </c>
      <c r="F12">
        <v>0</v>
      </c>
      <c r="G12">
        <v>0</v>
      </c>
    </row>
    <row r="13" spans="1:7" ht="15" x14ac:dyDescent="0.25">
      <c r="A13" s="173" t="s">
        <v>165</v>
      </c>
      <c r="B13">
        <v>5</v>
      </c>
      <c r="C13">
        <v>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16.5</v>
      </c>
      <c r="C14">
        <v>107.5</v>
      </c>
      <c r="D14">
        <v>39</v>
      </c>
      <c r="E14">
        <v>0</v>
      </c>
      <c r="F14">
        <v>0</v>
      </c>
      <c r="G14">
        <v>0</v>
      </c>
    </row>
    <row r="15" spans="1:7" ht="15" x14ac:dyDescent="0.25">
      <c r="A15" s="173" t="s">
        <v>73</v>
      </c>
      <c r="B15">
        <v>12</v>
      </c>
      <c r="C15">
        <v>19.8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173" t="s">
        <v>69</v>
      </c>
    </row>
    <row r="17" spans="1:7" ht="15" x14ac:dyDescent="0.25">
      <c r="A17" s="173" t="s">
        <v>74</v>
      </c>
      <c r="B17">
        <v>546</v>
      </c>
      <c r="C17">
        <v>384.4</v>
      </c>
      <c r="D17">
        <v>130</v>
      </c>
      <c r="E17">
        <v>184.6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75</v>
      </c>
      <c r="B19">
        <v>199.7</v>
      </c>
      <c r="C19">
        <v>309.2</v>
      </c>
      <c r="D19">
        <v>103.4</v>
      </c>
      <c r="E19">
        <v>26.9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76</v>
      </c>
      <c r="B21">
        <v>0</v>
      </c>
      <c r="C21">
        <v>69</v>
      </c>
      <c r="D21">
        <v>0</v>
      </c>
      <c r="E21">
        <v>0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77</v>
      </c>
      <c r="B23">
        <v>1478.7</v>
      </c>
      <c r="C23">
        <v>1690.8</v>
      </c>
      <c r="D23">
        <v>514.29999999999995</v>
      </c>
      <c r="E23">
        <v>721.4</v>
      </c>
      <c r="F23">
        <v>0</v>
      </c>
      <c r="G23">
        <v>0</v>
      </c>
    </row>
    <row r="24" spans="1:7" ht="15" x14ac:dyDescent="0.25">
      <c r="A24" s="173" t="s">
        <v>79</v>
      </c>
      <c r="B24">
        <v>0.3</v>
      </c>
      <c r="C24">
        <v>0</v>
      </c>
      <c r="D24" t="s">
        <v>94</v>
      </c>
      <c r="E24">
        <v>0</v>
      </c>
      <c r="F24">
        <v>0</v>
      </c>
      <c r="G24">
        <v>0</v>
      </c>
    </row>
    <row r="25" spans="1:7" ht="15" x14ac:dyDescent="0.25">
      <c r="A25" s="173" t="s">
        <v>80</v>
      </c>
      <c r="B25">
        <v>175.5</v>
      </c>
      <c r="C25">
        <v>61.3</v>
      </c>
      <c r="D25">
        <v>75.400000000000006</v>
      </c>
      <c r="E25">
        <v>142.80000000000001</v>
      </c>
      <c r="F25">
        <v>0</v>
      </c>
      <c r="G25">
        <v>0</v>
      </c>
    </row>
    <row r="26" spans="1:7" ht="15" x14ac:dyDescent="0.25">
      <c r="A26" s="173" t="s">
        <v>81</v>
      </c>
      <c r="B26">
        <v>374.8</v>
      </c>
      <c r="C26">
        <v>419.6</v>
      </c>
      <c r="D26">
        <v>78.900000000000006</v>
      </c>
      <c r="E26">
        <v>200.1</v>
      </c>
      <c r="F26">
        <v>0</v>
      </c>
      <c r="G26">
        <v>0</v>
      </c>
    </row>
    <row r="27" spans="1:7" ht="15" x14ac:dyDescent="0.25">
      <c r="A27" s="173" t="s">
        <v>82</v>
      </c>
      <c r="B27">
        <v>62.5</v>
      </c>
      <c r="C27">
        <v>3</v>
      </c>
      <c r="D27">
        <v>0</v>
      </c>
      <c r="E27">
        <v>20.5</v>
      </c>
      <c r="F27">
        <v>0</v>
      </c>
      <c r="G27">
        <v>0</v>
      </c>
    </row>
    <row r="28" spans="1:7" ht="15" x14ac:dyDescent="0.25">
      <c r="A28" s="173" t="s">
        <v>83</v>
      </c>
      <c r="B28">
        <v>539</v>
      </c>
      <c r="C28">
        <v>844</v>
      </c>
      <c r="D28">
        <v>273.10000000000002</v>
      </c>
      <c r="E28">
        <v>187.5</v>
      </c>
      <c r="F28">
        <v>0</v>
      </c>
      <c r="G28">
        <v>0</v>
      </c>
    </row>
    <row r="29" spans="1:7" ht="15" x14ac:dyDescent="0.25">
      <c r="A29" s="173" t="s">
        <v>84</v>
      </c>
      <c r="B29">
        <v>0</v>
      </c>
      <c r="C29">
        <v>28</v>
      </c>
      <c r="D29">
        <v>0</v>
      </c>
      <c r="E29">
        <v>0</v>
      </c>
      <c r="F29">
        <v>0</v>
      </c>
      <c r="G29">
        <v>0</v>
      </c>
    </row>
    <row r="30" spans="1:7" ht="15" x14ac:dyDescent="0.25">
      <c r="A30" s="173" t="s">
        <v>85</v>
      </c>
      <c r="B30">
        <v>0</v>
      </c>
      <c r="C30">
        <v>0</v>
      </c>
      <c r="D30">
        <v>0</v>
      </c>
      <c r="E30">
        <v>25.3</v>
      </c>
      <c r="F30">
        <v>0</v>
      </c>
      <c r="G30">
        <v>0</v>
      </c>
    </row>
    <row r="31" spans="1:7" ht="15" x14ac:dyDescent="0.25">
      <c r="A31" s="173" t="s">
        <v>86</v>
      </c>
      <c r="B31">
        <v>175.1</v>
      </c>
      <c r="C31">
        <v>172.8</v>
      </c>
      <c r="D31">
        <v>57.5</v>
      </c>
      <c r="E31">
        <v>114.8</v>
      </c>
      <c r="F31">
        <v>0</v>
      </c>
      <c r="G31">
        <v>0</v>
      </c>
    </row>
    <row r="32" spans="1:7" ht="15" x14ac:dyDescent="0.25">
      <c r="A32" s="173" t="s">
        <v>87</v>
      </c>
      <c r="B32">
        <v>0.5</v>
      </c>
      <c r="C32">
        <v>2</v>
      </c>
      <c r="D32">
        <v>27.5</v>
      </c>
      <c r="E32">
        <v>0</v>
      </c>
      <c r="F32">
        <v>0</v>
      </c>
      <c r="G32">
        <v>0</v>
      </c>
    </row>
    <row r="33" spans="1:7" ht="15" x14ac:dyDescent="0.25">
      <c r="A33" s="173" t="s">
        <v>88</v>
      </c>
      <c r="B33">
        <v>151</v>
      </c>
      <c r="C33">
        <v>110</v>
      </c>
      <c r="D33">
        <v>2</v>
      </c>
      <c r="E33">
        <v>30.5</v>
      </c>
      <c r="F33">
        <v>0</v>
      </c>
      <c r="G33">
        <v>0</v>
      </c>
    </row>
    <row r="34" spans="1:7" ht="15" x14ac:dyDescent="0.25">
      <c r="A34" s="173" t="s">
        <v>89</v>
      </c>
      <c r="B34">
        <v>0</v>
      </c>
      <c r="C34">
        <v>50</v>
      </c>
      <c r="D34">
        <v>0</v>
      </c>
      <c r="E34">
        <v>0</v>
      </c>
      <c r="F34">
        <v>0</v>
      </c>
      <c r="G34">
        <v>0</v>
      </c>
    </row>
    <row r="35" spans="1:7" ht="15" x14ac:dyDescent="0.25">
      <c r="A35" s="173" t="s">
        <v>69</v>
      </c>
    </row>
    <row r="36" spans="1:7" ht="15" x14ac:dyDescent="0.25">
      <c r="A36" s="173" t="s">
        <v>90</v>
      </c>
      <c r="B36">
        <v>228</v>
      </c>
      <c r="C36">
        <v>61</v>
      </c>
      <c r="D36">
        <v>323.89999999999998</v>
      </c>
      <c r="E36">
        <v>53.8</v>
      </c>
      <c r="F36">
        <v>0</v>
      </c>
      <c r="G36">
        <v>0</v>
      </c>
    </row>
    <row r="37" spans="1:7" ht="15" x14ac:dyDescent="0.25">
      <c r="A37" s="173" t="s">
        <v>92</v>
      </c>
      <c r="B37">
        <v>35</v>
      </c>
      <c r="C37">
        <v>35</v>
      </c>
      <c r="D37">
        <v>0</v>
      </c>
      <c r="E37">
        <v>0</v>
      </c>
      <c r="F37">
        <v>0</v>
      </c>
      <c r="G37">
        <v>0</v>
      </c>
    </row>
    <row r="38" spans="1:7" ht="15" x14ac:dyDescent="0.25">
      <c r="A38" s="173" t="s">
        <v>465</v>
      </c>
      <c r="B38">
        <v>0</v>
      </c>
      <c r="C38">
        <v>0</v>
      </c>
      <c r="D38">
        <v>31.2</v>
      </c>
      <c r="E38">
        <v>0</v>
      </c>
      <c r="F38">
        <v>0</v>
      </c>
      <c r="G38">
        <v>0</v>
      </c>
    </row>
    <row r="39" spans="1:7" ht="15" x14ac:dyDescent="0.25">
      <c r="A39" s="173" t="s">
        <v>1078</v>
      </c>
      <c r="B39">
        <v>30</v>
      </c>
      <c r="C39">
        <v>0</v>
      </c>
      <c r="D39">
        <v>29.9</v>
      </c>
      <c r="E39">
        <v>0</v>
      </c>
      <c r="F39">
        <v>0</v>
      </c>
      <c r="G39">
        <v>0</v>
      </c>
    </row>
    <row r="40" spans="1:7" ht="15" x14ac:dyDescent="0.25">
      <c r="A40" s="173" t="s">
        <v>1097</v>
      </c>
      <c r="B40">
        <v>0</v>
      </c>
      <c r="C40">
        <v>0</v>
      </c>
      <c r="D40">
        <v>37</v>
      </c>
      <c r="E40">
        <v>0</v>
      </c>
      <c r="F40">
        <v>0</v>
      </c>
      <c r="G40">
        <v>0</v>
      </c>
    </row>
    <row r="41" spans="1:7" ht="15" x14ac:dyDescent="0.25">
      <c r="A41" s="173" t="s">
        <v>93</v>
      </c>
      <c r="B41">
        <v>0</v>
      </c>
      <c r="C41">
        <v>0</v>
      </c>
      <c r="D41">
        <v>61.7</v>
      </c>
      <c r="E41">
        <v>0</v>
      </c>
      <c r="F41">
        <v>0</v>
      </c>
      <c r="G41">
        <v>0</v>
      </c>
    </row>
    <row r="42" spans="1:7" ht="15" x14ac:dyDescent="0.25">
      <c r="A42" s="173" t="s">
        <v>96</v>
      </c>
      <c r="B42">
        <v>163</v>
      </c>
      <c r="C42">
        <v>26</v>
      </c>
      <c r="D42">
        <v>115.8</v>
      </c>
      <c r="E42">
        <v>53.8</v>
      </c>
      <c r="F42">
        <v>0</v>
      </c>
      <c r="G42">
        <v>0</v>
      </c>
    </row>
    <row r="43" spans="1:7" ht="15" x14ac:dyDescent="0.25">
      <c r="A43" s="173" t="s">
        <v>97</v>
      </c>
      <c r="B43">
        <v>0</v>
      </c>
      <c r="C43">
        <v>0</v>
      </c>
      <c r="D43">
        <v>48.3</v>
      </c>
      <c r="E43">
        <v>0</v>
      </c>
      <c r="F43">
        <v>0</v>
      </c>
      <c r="G43">
        <v>0</v>
      </c>
    </row>
    <row r="44" spans="1:7" ht="15" x14ac:dyDescent="0.25">
      <c r="A44" s="173" t="s">
        <v>69</v>
      </c>
    </row>
    <row r="45" spans="1:7" ht="15" x14ac:dyDescent="0.25">
      <c r="A45" s="173" t="s">
        <v>98</v>
      </c>
      <c r="B45">
        <v>2313</v>
      </c>
      <c r="C45">
        <v>2184.1</v>
      </c>
      <c r="D45">
        <v>625.9</v>
      </c>
      <c r="E45">
        <v>555.70000000000005</v>
      </c>
      <c r="F45">
        <v>9.4</v>
      </c>
      <c r="G45">
        <v>0</v>
      </c>
    </row>
    <row r="46" spans="1:7" ht="15" x14ac:dyDescent="0.25">
      <c r="A46" s="173" t="s">
        <v>99</v>
      </c>
      <c r="B46">
        <v>2.6</v>
      </c>
      <c r="C46">
        <v>5.6</v>
      </c>
      <c r="D46">
        <v>0</v>
      </c>
      <c r="E46">
        <v>1.3</v>
      </c>
      <c r="F46">
        <v>0</v>
      </c>
      <c r="G46">
        <v>0</v>
      </c>
    </row>
    <row r="47" spans="1:7" ht="15" x14ac:dyDescent="0.25">
      <c r="A47" s="173" t="s">
        <v>100</v>
      </c>
      <c r="B47">
        <v>0</v>
      </c>
      <c r="C47">
        <v>0</v>
      </c>
      <c r="D47">
        <v>6.5</v>
      </c>
      <c r="E47">
        <v>0</v>
      </c>
      <c r="F47">
        <v>0</v>
      </c>
      <c r="G47">
        <v>0</v>
      </c>
    </row>
    <row r="48" spans="1:7" ht="15" x14ac:dyDescent="0.25">
      <c r="A48" s="173" t="s">
        <v>101</v>
      </c>
      <c r="B48">
        <v>15</v>
      </c>
      <c r="C48">
        <v>240</v>
      </c>
      <c r="D48">
        <v>63.3</v>
      </c>
      <c r="E48">
        <v>65.5</v>
      </c>
      <c r="F48">
        <v>0</v>
      </c>
      <c r="G48">
        <v>0</v>
      </c>
    </row>
    <row r="49" spans="1:7" ht="15" x14ac:dyDescent="0.25">
      <c r="A49" s="173" t="s">
        <v>102</v>
      </c>
      <c r="B49">
        <v>8</v>
      </c>
      <c r="C49">
        <v>17</v>
      </c>
      <c r="D49">
        <v>2.1</v>
      </c>
      <c r="E49">
        <v>0</v>
      </c>
      <c r="F49">
        <v>0</v>
      </c>
      <c r="G49">
        <v>0</v>
      </c>
    </row>
    <row r="50" spans="1:7" ht="15" x14ac:dyDescent="0.25">
      <c r="A50" s="173" t="s">
        <v>103</v>
      </c>
      <c r="B50">
        <v>8.4</v>
      </c>
      <c r="C50">
        <v>3.1</v>
      </c>
      <c r="D50">
        <v>2</v>
      </c>
      <c r="E50">
        <v>3.1</v>
      </c>
      <c r="F50">
        <v>0</v>
      </c>
      <c r="G50">
        <v>0</v>
      </c>
    </row>
    <row r="51" spans="1:7" ht="15" x14ac:dyDescent="0.25">
      <c r="A51" s="173" t="s">
        <v>104</v>
      </c>
      <c r="B51">
        <v>25.3</v>
      </c>
      <c r="C51">
        <v>10</v>
      </c>
      <c r="D51">
        <v>0</v>
      </c>
      <c r="E51">
        <v>55</v>
      </c>
      <c r="F51">
        <v>0</v>
      </c>
      <c r="G51">
        <v>0</v>
      </c>
    </row>
    <row r="52" spans="1:7" ht="15" x14ac:dyDescent="0.25">
      <c r="A52" s="173" t="s">
        <v>105</v>
      </c>
      <c r="B52">
        <v>218.6</v>
      </c>
      <c r="C52">
        <v>85.2</v>
      </c>
      <c r="D52">
        <v>27.2</v>
      </c>
      <c r="E52">
        <v>29.4</v>
      </c>
      <c r="F52">
        <v>0</v>
      </c>
      <c r="G52">
        <v>0</v>
      </c>
    </row>
    <row r="53" spans="1:7" ht="15" x14ac:dyDescent="0.25">
      <c r="A53" s="173" t="s">
        <v>106</v>
      </c>
      <c r="B53">
        <v>98</v>
      </c>
      <c r="C53">
        <v>67.599999999999994</v>
      </c>
      <c r="D53">
        <v>61.9</v>
      </c>
      <c r="E53">
        <v>41.6</v>
      </c>
      <c r="F53">
        <v>0</v>
      </c>
      <c r="G53">
        <v>0</v>
      </c>
    </row>
    <row r="54" spans="1:7" ht="15" x14ac:dyDescent="0.25">
      <c r="A54" s="173" t="s">
        <v>107</v>
      </c>
      <c r="B54">
        <v>102.7</v>
      </c>
      <c r="C54">
        <v>95.3</v>
      </c>
      <c r="D54">
        <v>33</v>
      </c>
      <c r="E54">
        <v>0</v>
      </c>
      <c r="F54">
        <v>0</v>
      </c>
      <c r="G54">
        <v>0</v>
      </c>
    </row>
    <row r="55" spans="1:7" ht="15" x14ac:dyDescent="0.25">
      <c r="A55" s="173" t="s">
        <v>108</v>
      </c>
      <c r="B55">
        <v>0</v>
      </c>
      <c r="C55">
        <v>2.5</v>
      </c>
      <c r="D55">
        <v>0</v>
      </c>
      <c r="E55">
        <v>0.7</v>
      </c>
      <c r="F55">
        <v>0</v>
      </c>
      <c r="G55">
        <v>0</v>
      </c>
    </row>
    <row r="56" spans="1:7" ht="15" x14ac:dyDescent="0.25">
      <c r="A56" s="173" t="s">
        <v>109</v>
      </c>
      <c r="B56">
        <v>190.8</v>
      </c>
      <c r="C56">
        <v>34.299999999999997</v>
      </c>
      <c r="D56">
        <v>7.1</v>
      </c>
      <c r="E56">
        <v>0</v>
      </c>
      <c r="F56">
        <v>0</v>
      </c>
      <c r="G56">
        <v>0</v>
      </c>
    </row>
    <row r="57" spans="1:7" ht="15" x14ac:dyDescent="0.25">
      <c r="A57" s="173" t="s">
        <v>110</v>
      </c>
      <c r="B57">
        <v>0</v>
      </c>
      <c r="C57">
        <v>0</v>
      </c>
      <c r="D57">
        <v>0</v>
      </c>
      <c r="E57">
        <v>13.1</v>
      </c>
      <c r="F57">
        <v>0</v>
      </c>
      <c r="G57">
        <v>0</v>
      </c>
    </row>
    <row r="58" spans="1:7" ht="15" x14ac:dyDescent="0.25">
      <c r="A58" s="173" t="s">
        <v>111</v>
      </c>
      <c r="B58">
        <v>100</v>
      </c>
      <c r="C58">
        <v>0</v>
      </c>
      <c r="D58">
        <v>20</v>
      </c>
      <c r="E58">
        <v>8.9</v>
      </c>
      <c r="F58">
        <v>0</v>
      </c>
      <c r="G58">
        <v>0</v>
      </c>
    </row>
    <row r="59" spans="1:7" ht="15" x14ac:dyDescent="0.25">
      <c r="A59" s="173" t="s">
        <v>112</v>
      </c>
      <c r="B59">
        <v>90.1</v>
      </c>
      <c r="C59">
        <v>130.5</v>
      </c>
      <c r="D59">
        <v>39.200000000000003</v>
      </c>
      <c r="E59">
        <v>32.200000000000003</v>
      </c>
      <c r="F59">
        <v>0</v>
      </c>
      <c r="G59">
        <v>0</v>
      </c>
    </row>
    <row r="60" spans="1:7" ht="15" x14ac:dyDescent="0.25">
      <c r="A60" s="173" t="s">
        <v>113</v>
      </c>
      <c r="B60">
        <v>15.2</v>
      </c>
      <c r="C60">
        <v>0</v>
      </c>
      <c r="D60">
        <v>21.2</v>
      </c>
      <c r="E60">
        <v>31.1</v>
      </c>
      <c r="F60">
        <v>0</v>
      </c>
      <c r="G60">
        <v>0</v>
      </c>
    </row>
    <row r="61" spans="1:7" ht="15" x14ac:dyDescent="0.25">
      <c r="A61" s="173" t="s">
        <v>114</v>
      </c>
      <c r="B61">
        <v>9.8000000000000007</v>
      </c>
      <c r="C61">
        <v>42.5</v>
      </c>
      <c r="D61">
        <v>8</v>
      </c>
      <c r="E61">
        <v>2.2000000000000002</v>
      </c>
      <c r="F61">
        <v>0</v>
      </c>
      <c r="G61">
        <v>0</v>
      </c>
    </row>
    <row r="62" spans="1:7" ht="15" x14ac:dyDescent="0.25">
      <c r="A62" s="173" t="s">
        <v>115</v>
      </c>
      <c r="B62">
        <v>1084.5999999999999</v>
      </c>
      <c r="C62">
        <v>1014.5</v>
      </c>
      <c r="D62">
        <v>275.7</v>
      </c>
      <c r="E62">
        <v>201</v>
      </c>
      <c r="F62">
        <v>0</v>
      </c>
      <c r="G62">
        <v>0</v>
      </c>
    </row>
    <row r="63" spans="1:7" ht="15" x14ac:dyDescent="0.25">
      <c r="A63" s="173" t="s">
        <v>117</v>
      </c>
      <c r="B63">
        <v>38.5</v>
      </c>
      <c r="C63">
        <v>47.3</v>
      </c>
      <c r="D63">
        <v>0</v>
      </c>
      <c r="E63">
        <v>0</v>
      </c>
      <c r="F63">
        <v>0</v>
      </c>
      <c r="G63">
        <v>0</v>
      </c>
    </row>
    <row r="64" spans="1:7" ht="15" x14ac:dyDescent="0.25">
      <c r="A64" s="173" t="s">
        <v>118</v>
      </c>
      <c r="B64">
        <v>47</v>
      </c>
      <c r="C64">
        <v>238.4</v>
      </c>
      <c r="D64">
        <v>0</v>
      </c>
      <c r="E64">
        <v>52.4</v>
      </c>
      <c r="F64">
        <v>0</v>
      </c>
      <c r="G64">
        <v>0</v>
      </c>
    </row>
    <row r="65" spans="1:7" ht="15" x14ac:dyDescent="0.25">
      <c r="A65" s="173" t="s">
        <v>119</v>
      </c>
      <c r="B65">
        <v>141.80000000000001</v>
      </c>
      <c r="C65">
        <v>119.5</v>
      </c>
      <c r="D65">
        <v>0</v>
      </c>
      <c r="E65">
        <v>0</v>
      </c>
      <c r="F65">
        <v>9.4</v>
      </c>
      <c r="G65">
        <v>0</v>
      </c>
    </row>
    <row r="66" spans="1:7" ht="15" x14ac:dyDescent="0.25">
      <c r="A66" s="173" t="s">
        <v>120</v>
      </c>
      <c r="B66">
        <v>15.2</v>
      </c>
      <c r="C66">
        <v>0</v>
      </c>
      <c r="D66">
        <v>4.5999999999999996</v>
      </c>
      <c r="E66">
        <v>7.2</v>
      </c>
      <c r="F66">
        <v>0</v>
      </c>
      <c r="G66">
        <v>0</v>
      </c>
    </row>
    <row r="67" spans="1:7" ht="15" x14ac:dyDescent="0.25">
      <c r="A67" s="173" t="s">
        <v>1076</v>
      </c>
      <c r="B67">
        <v>0</v>
      </c>
      <c r="C67">
        <v>0</v>
      </c>
      <c r="D67">
        <v>3</v>
      </c>
      <c r="E67">
        <v>0</v>
      </c>
      <c r="F67">
        <v>0</v>
      </c>
      <c r="G67">
        <v>0</v>
      </c>
    </row>
    <row r="68" spans="1:7" ht="15" x14ac:dyDescent="0.25">
      <c r="A68" s="173" t="s">
        <v>121</v>
      </c>
      <c r="B68">
        <v>10.199999999999999</v>
      </c>
      <c r="C68">
        <v>26.9</v>
      </c>
      <c r="D68">
        <v>23.8</v>
      </c>
      <c r="E68">
        <v>11</v>
      </c>
      <c r="F68">
        <v>0</v>
      </c>
      <c r="G68">
        <v>0</v>
      </c>
    </row>
    <row r="69" spans="1:7" ht="15" x14ac:dyDescent="0.25">
      <c r="A69" s="173" t="s">
        <v>122</v>
      </c>
      <c r="B69">
        <v>91.5</v>
      </c>
      <c r="C69">
        <v>4</v>
      </c>
      <c r="D69">
        <v>27.5</v>
      </c>
      <c r="E69">
        <v>0</v>
      </c>
      <c r="F69">
        <v>0</v>
      </c>
      <c r="G69">
        <v>0</v>
      </c>
    </row>
    <row r="70" spans="1:7" ht="15" x14ac:dyDescent="0.25">
      <c r="A70" s="173" t="s">
        <v>65</v>
      </c>
      <c r="B70" t="s">
        <v>66</v>
      </c>
      <c r="C70" t="s">
        <v>67</v>
      </c>
      <c r="D70" t="s">
        <v>66</v>
      </c>
      <c r="E70" t="s">
        <v>66</v>
      </c>
      <c r="F70" t="s">
        <v>66</v>
      </c>
      <c r="G70" t="s">
        <v>68</v>
      </c>
    </row>
    <row r="71" spans="1:7" ht="15" x14ac:dyDescent="0.25">
      <c r="A71" s="173" t="s">
        <v>123</v>
      </c>
      <c r="B71">
        <v>4798.8999999999996</v>
      </c>
      <c r="C71">
        <v>4825.7</v>
      </c>
      <c r="D71">
        <v>1736.3</v>
      </c>
      <c r="E71">
        <v>1542.4</v>
      </c>
      <c r="F71">
        <v>9.4</v>
      </c>
      <c r="G71">
        <v>0</v>
      </c>
    </row>
    <row r="72" spans="1:7" ht="15" x14ac:dyDescent="0.25">
      <c r="A72" s="173" t="s">
        <v>124</v>
      </c>
      <c r="B72">
        <v>1210.7</v>
      </c>
      <c r="C72">
        <v>753</v>
      </c>
      <c r="D72">
        <v>0</v>
      </c>
      <c r="E72">
        <v>0</v>
      </c>
      <c r="F72">
        <v>0</v>
      </c>
      <c r="G72">
        <v>0</v>
      </c>
    </row>
    <row r="73" spans="1:7" ht="15" x14ac:dyDescent="0.25">
      <c r="A73" s="173" t="s">
        <v>65</v>
      </c>
      <c r="B73" t="s">
        <v>66</v>
      </c>
      <c r="C73" t="s">
        <v>67</v>
      </c>
      <c r="D73" t="s">
        <v>66</v>
      </c>
      <c r="E73" t="s">
        <v>66</v>
      </c>
      <c r="F73" t="s">
        <v>66</v>
      </c>
      <c r="G73" t="s">
        <v>68</v>
      </c>
    </row>
    <row r="74" spans="1:7" ht="15" x14ac:dyDescent="0.25">
      <c r="A74" s="173" t="s">
        <v>125</v>
      </c>
      <c r="B74">
        <v>6009.6</v>
      </c>
      <c r="C74">
        <v>5578.7</v>
      </c>
      <c r="D74">
        <v>1736.3</v>
      </c>
      <c r="E74">
        <v>1542.4</v>
      </c>
      <c r="F74">
        <v>9.4</v>
      </c>
      <c r="G74">
        <v>0</v>
      </c>
    </row>
    <row r="75" spans="1:7" ht="15" x14ac:dyDescent="0.25">
      <c r="A75" s="173" t="s">
        <v>126</v>
      </c>
      <c r="B75" t="s">
        <v>45</v>
      </c>
      <c r="C75" t="s">
        <v>45</v>
      </c>
      <c r="D75">
        <v>0</v>
      </c>
      <c r="E75">
        <v>0</v>
      </c>
      <c r="F75" t="s">
        <v>45</v>
      </c>
      <c r="G75" t="s">
        <v>45</v>
      </c>
    </row>
    <row r="76" spans="1:7" ht="15" x14ac:dyDescent="0.25">
      <c r="A76" s="173" t="s">
        <v>127</v>
      </c>
      <c r="B76">
        <v>0</v>
      </c>
      <c r="C76">
        <v>0</v>
      </c>
      <c r="D76" t="s">
        <v>45</v>
      </c>
      <c r="E76" t="s">
        <v>45</v>
      </c>
      <c r="F76">
        <v>0</v>
      </c>
      <c r="G76">
        <v>0</v>
      </c>
    </row>
    <row r="77" spans="1:7" ht="15" x14ac:dyDescent="0.25">
      <c r="A77" s="173" t="s">
        <v>65</v>
      </c>
      <c r="B77" t="s">
        <v>66</v>
      </c>
      <c r="C77" t="s">
        <v>67</v>
      </c>
      <c r="D77" t="s">
        <v>66</v>
      </c>
      <c r="E77" t="s">
        <v>66</v>
      </c>
      <c r="F77" t="s">
        <v>66</v>
      </c>
      <c r="G77" t="s">
        <v>68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E3489-2C45-4ACA-9E35-FCBD752D553B}">
  <dimension ref="A1:G76"/>
  <sheetViews>
    <sheetView topLeftCell="A19" workbookViewId="0">
      <selection activeCell="B7" sqref="B7"/>
    </sheetView>
  </sheetViews>
  <sheetFormatPr defaultRowHeight="13.2" x14ac:dyDescent="0.25"/>
  <cols>
    <col min="1" max="1" width="23.109375" customWidth="1"/>
    <col min="2" max="2" width="14.33203125" customWidth="1"/>
    <col min="3" max="3" width="14.44140625" customWidth="1"/>
    <col min="4" max="4" width="15.33203125" customWidth="1"/>
    <col min="5" max="5" width="12.44140625" customWidth="1"/>
    <col min="6" max="6" width="13" customWidth="1"/>
    <col min="7" max="7" width="11.441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1096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163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17</v>
      </c>
      <c r="C12">
        <v>106.4</v>
      </c>
      <c r="D12">
        <v>21.1</v>
      </c>
      <c r="E12">
        <v>0</v>
      </c>
      <c r="F12">
        <v>0</v>
      </c>
      <c r="G12">
        <v>0</v>
      </c>
    </row>
    <row r="13" spans="1:7" ht="15" x14ac:dyDescent="0.25">
      <c r="A13" s="173" t="s">
        <v>165</v>
      </c>
      <c r="B13">
        <v>5</v>
      </c>
      <c r="C13">
        <v>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0</v>
      </c>
      <c r="C14">
        <v>87.5</v>
      </c>
      <c r="D14">
        <v>21.1</v>
      </c>
      <c r="E14">
        <v>0</v>
      </c>
      <c r="F14">
        <v>0</v>
      </c>
      <c r="G14">
        <v>0</v>
      </c>
    </row>
    <row r="15" spans="1:7" ht="15" x14ac:dyDescent="0.25">
      <c r="A15" s="173" t="s">
        <v>73</v>
      </c>
      <c r="B15">
        <v>12</v>
      </c>
      <c r="C15">
        <v>18.899999999999999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173" t="s">
        <v>69</v>
      </c>
    </row>
    <row r="17" spans="1:7" ht="15" x14ac:dyDescent="0.25">
      <c r="A17" s="173" t="s">
        <v>74</v>
      </c>
      <c r="B17">
        <v>511.3</v>
      </c>
      <c r="C17">
        <v>417.7</v>
      </c>
      <c r="D17">
        <v>94.7</v>
      </c>
      <c r="E17">
        <v>92.9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75</v>
      </c>
      <c r="B19">
        <v>208.7</v>
      </c>
      <c r="C19">
        <v>309.2</v>
      </c>
      <c r="D19">
        <v>91.8</v>
      </c>
      <c r="E19">
        <v>26.9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76</v>
      </c>
      <c r="B21">
        <v>0</v>
      </c>
      <c r="C21">
        <v>67.5</v>
      </c>
      <c r="D21">
        <v>0</v>
      </c>
      <c r="E21">
        <v>0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77</v>
      </c>
      <c r="B23">
        <v>1351.3</v>
      </c>
      <c r="C23">
        <v>1697</v>
      </c>
      <c r="D23">
        <v>400.8</v>
      </c>
      <c r="E23">
        <v>595.4</v>
      </c>
      <c r="F23">
        <v>0</v>
      </c>
      <c r="G23">
        <v>0</v>
      </c>
    </row>
    <row r="24" spans="1:7" ht="15" x14ac:dyDescent="0.25">
      <c r="A24" s="173" t="s">
        <v>79</v>
      </c>
      <c r="B24">
        <v>0</v>
      </c>
      <c r="C24">
        <v>0</v>
      </c>
      <c r="D24" t="s">
        <v>94</v>
      </c>
      <c r="E24">
        <v>0</v>
      </c>
      <c r="F24">
        <v>0</v>
      </c>
      <c r="G24">
        <v>0</v>
      </c>
    </row>
    <row r="25" spans="1:7" ht="15" x14ac:dyDescent="0.25">
      <c r="A25" s="173" t="s">
        <v>80</v>
      </c>
      <c r="B25">
        <v>145</v>
      </c>
      <c r="C25">
        <v>7.5</v>
      </c>
      <c r="D25">
        <v>75.400000000000006</v>
      </c>
      <c r="E25">
        <v>142.80000000000001</v>
      </c>
      <c r="F25">
        <v>0</v>
      </c>
      <c r="G25">
        <v>0</v>
      </c>
    </row>
    <row r="26" spans="1:7" ht="15" x14ac:dyDescent="0.25">
      <c r="A26" s="173" t="s">
        <v>81</v>
      </c>
      <c r="B26">
        <v>339.8</v>
      </c>
      <c r="C26">
        <v>482.1</v>
      </c>
      <c r="D26">
        <v>23.9</v>
      </c>
      <c r="E26">
        <v>132.5</v>
      </c>
      <c r="F26">
        <v>0</v>
      </c>
      <c r="G26">
        <v>0</v>
      </c>
    </row>
    <row r="27" spans="1:7" ht="15" x14ac:dyDescent="0.25">
      <c r="A27" s="173" t="s">
        <v>82</v>
      </c>
      <c r="B27">
        <v>7.5</v>
      </c>
      <c r="C27">
        <v>3</v>
      </c>
      <c r="D27">
        <v>0</v>
      </c>
      <c r="E27">
        <v>20.5</v>
      </c>
      <c r="F27">
        <v>0</v>
      </c>
      <c r="G27">
        <v>0</v>
      </c>
    </row>
    <row r="28" spans="1:7" ht="15" x14ac:dyDescent="0.25">
      <c r="A28" s="173" t="s">
        <v>83</v>
      </c>
      <c r="B28">
        <v>542.6</v>
      </c>
      <c r="C28">
        <v>844</v>
      </c>
      <c r="D28">
        <v>215.1</v>
      </c>
      <c r="E28">
        <v>187.5</v>
      </c>
      <c r="F28">
        <v>0</v>
      </c>
      <c r="G28">
        <v>0</v>
      </c>
    </row>
    <row r="29" spans="1:7" ht="15" x14ac:dyDescent="0.25">
      <c r="A29" s="173" t="s">
        <v>84</v>
      </c>
      <c r="B29">
        <v>0</v>
      </c>
      <c r="C29">
        <v>28</v>
      </c>
      <c r="D29">
        <v>0</v>
      </c>
      <c r="E29">
        <v>0</v>
      </c>
      <c r="F29">
        <v>0</v>
      </c>
      <c r="G29">
        <v>0</v>
      </c>
    </row>
    <row r="30" spans="1:7" ht="15" x14ac:dyDescent="0.25">
      <c r="A30" s="173" t="s">
        <v>85</v>
      </c>
      <c r="B30">
        <v>0</v>
      </c>
      <c r="C30">
        <v>0</v>
      </c>
      <c r="D30">
        <v>0</v>
      </c>
      <c r="E30">
        <v>25.3</v>
      </c>
      <c r="F30">
        <v>0</v>
      </c>
      <c r="G30">
        <v>0</v>
      </c>
    </row>
    <row r="31" spans="1:7" ht="15" x14ac:dyDescent="0.25">
      <c r="A31" s="173" t="s">
        <v>86</v>
      </c>
      <c r="B31">
        <v>176</v>
      </c>
      <c r="C31">
        <v>170.3</v>
      </c>
      <c r="D31">
        <v>57</v>
      </c>
      <c r="E31">
        <v>56.5</v>
      </c>
      <c r="F31">
        <v>0</v>
      </c>
      <c r="G31">
        <v>0</v>
      </c>
    </row>
    <row r="32" spans="1:7" ht="15" x14ac:dyDescent="0.25">
      <c r="A32" s="173" t="s">
        <v>87</v>
      </c>
      <c r="B32">
        <v>0.5</v>
      </c>
      <c r="C32">
        <v>2</v>
      </c>
      <c r="D32">
        <v>27.5</v>
      </c>
      <c r="E32">
        <v>0</v>
      </c>
      <c r="F32">
        <v>0</v>
      </c>
      <c r="G32">
        <v>0</v>
      </c>
    </row>
    <row r="33" spans="1:7" ht="15" x14ac:dyDescent="0.25">
      <c r="A33" s="173" t="s">
        <v>88</v>
      </c>
      <c r="B33">
        <v>140</v>
      </c>
      <c r="C33">
        <v>110</v>
      </c>
      <c r="D33">
        <v>2</v>
      </c>
      <c r="E33">
        <v>30.2</v>
      </c>
      <c r="F33">
        <v>0</v>
      </c>
      <c r="G33">
        <v>0</v>
      </c>
    </row>
    <row r="34" spans="1:7" ht="15" x14ac:dyDescent="0.25">
      <c r="A34" s="173" t="s">
        <v>89</v>
      </c>
      <c r="B34">
        <v>0</v>
      </c>
      <c r="C34">
        <v>50</v>
      </c>
      <c r="D34">
        <v>0</v>
      </c>
      <c r="E34">
        <v>0</v>
      </c>
      <c r="F34">
        <v>0</v>
      </c>
      <c r="G34">
        <v>0</v>
      </c>
    </row>
    <row r="35" spans="1:7" ht="15" x14ac:dyDescent="0.25">
      <c r="A35" s="173" t="s">
        <v>69</v>
      </c>
    </row>
    <row r="36" spans="1:7" ht="15" x14ac:dyDescent="0.25">
      <c r="A36" s="173" t="s">
        <v>90</v>
      </c>
      <c r="B36">
        <v>258</v>
      </c>
      <c r="C36">
        <v>61</v>
      </c>
      <c r="D36">
        <v>243.4</v>
      </c>
      <c r="E36">
        <v>53.8</v>
      </c>
      <c r="F36">
        <v>0</v>
      </c>
      <c r="G36">
        <v>0</v>
      </c>
    </row>
    <row r="37" spans="1:7" ht="15" x14ac:dyDescent="0.25">
      <c r="A37" s="173" t="s">
        <v>92</v>
      </c>
      <c r="B37">
        <v>35</v>
      </c>
      <c r="C37">
        <v>35</v>
      </c>
      <c r="D37">
        <v>0</v>
      </c>
      <c r="E37">
        <v>0</v>
      </c>
      <c r="F37">
        <v>0</v>
      </c>
      <c r="G37">
        <v>0</v>
      </c>
    </row>
    <row r="38" spans="1:7" ht="15" x14ac:dyDescent="0.25">
      <c r="A38" s="173" t="s">
        <v>465</v>
      </c>
      <c r="B38">
        <v>0</v>
      </c>
      <c r="C38">
        <v>0</v>
      </c>
      <c r="D38">
        <v>31.2</v>
      </c>
      <c r="E38">
        <v>0</v>
      </c>
      <c r="F38">
        <v>0</v>
      </c>
      <c r="G38">
        <v>0</v>
      </c>
    </row>
    <row r="39" spans="1:7" ht="15" x14ac:dyDescent="0.25">
      <c r="A39" s="173" t="s">
        <v>1078</v>
      </c>
      <c r="B39">
        <v>30</v>
      </c>
      <c r="C39">
        <v>0</v>
      </c>
      <c r="D39">
        <v>29.9</v>
      </c>
      <c r="E39">
        <v>0</v>
      </c>
      <c r="F39">
        <v>0</v>
      </c>
      <c r="G39">
        <v>0</v>
      </c>
    </row>
    <row r="40" spans="1:7" ht="15" x14ac:dyDescent="0.25">
      <c r="A40" s="173" t="s">
        <v>1097</v>
      </c>
      <c r="B40">
        <v>0</v>
      </c>
      <c r="C40">
        <v>0</v>
      </c>
      <c r="D40">
        <v>37</v>
      </c>
      <c r="E40">
        <v>0</v>
      </c>
      <c r="F40">
        <v>0</v>
      </c>
      <c r="G40">
        <v>0</v>
      </c>
    </row>
    <row r="41" spans="1:7" ht="15" x14ac:dyDescent="0.25">
      <c r="A41" s="173" t="s">
        <v>93</v>
      </c>
      <c r="B41">
        <v>30</v>
      </c>
      <c r="C41">
        <v>0</v>
      </c>
      <c r="D41">
        <v>29.6</v>
      </c>
      <c r="E41">
        <v>0</v>
      </c>
      <c r="F41">
        <v>0</v>
      </c>
      <c r="G41">
        <v>0</v>
      </c>
    </row>
    <row r="42" spans="1:7" ht="15" x14ac:dyDescent="0.25">
      <c r="A42" s="173" t="s">
        <v>96</v>
      </c>
      <c r="B42">
        <v>163</v>
      </c>
      <c r="C42">
        <v>26</v>
      </c>
      <c r="D42">
        <v>115.8</v>
      </c>
      <c r="E42">
        <v>53.8</v>
      </c>
      <c r="F42">
        <v>0</v>
      </c>
      <c r="G42">
        <v>0</v>
      </c>
    </row>
    <row r="43" spans="1:7" ht="15" x14ac:dyDescent="0.25">
      <c r="A43" s="173" t="s">
        <v>69</v>
      </c>
    </row>
    <row r="44" spans="1:7" ht="15" x14ac:dyDescent="0.25">
      <c r="A44" s="173" t="s">
        <v>98</v>
      </c>
      <c r="B44">
        <v>2330.3000000000002</v>
      </c>
      <c r="C44">
        <v>2221.1999999999998</v>
      </c>
      <c r="D44">
        <v>437.3</v>
      </c>
      <c r="E44">
        <v>497.5</v>
      </c>
      <c r="F44">
        <v>0</v>
      </c>
      <c r="G44">
        <v>0</v>
      </c>
    </row>
    <row r="45" spans="1:7" ht="15" x14ac:dyDescent="0.25">
      <c r="A45" s="173" t="s">
        <v>99</v>
      </c>
      <c r="B45">
        <v>2.6</v>
      </c>
      <c r="C45">
        <v>5.6</v>
      </c>
      <c r="D45">
        <v>0</v>
      </c>
      <c r="E45">
        <v>1.3</v>
      </c>
      <c r="F45">
        <v>0</v>
      </c>
      <c r="G45">
        <v>0</v>
      </c>
    </row>
    <row r="46" spans="1:7" ht="15" x14ac:dyDescent="0.25">
      <c r="A46" s="173" t="s">
        <v>100</v>
      </c>
      <c r="B46">
        <v>0</v>
      </c>
      <c r="C46">
        <v>0</v>
      </c>
      <c r="D46">
        <v>6.5</v>
      </c>
      <c r="E46">
        <v>0</v>
      </c>
      <c r="F46">
        <v>0</v>
      </c>
      <c r="G46">
        <v>0</v>
      </c>
    </row>
    <row r="47" spans="1:7" ht="15" x14ac:dyDescent="0.25">
      <c r="A47" s="173" t="s">
        <v>101</v>
      </c>
      <c r="B47">
        <v>45</v>
      </c>
      <c r="C47">
        <v>240</v>
      </c>
      <c r="D47">
        <v>0</v>
      </c>
      <c r="E47">
        <v>65.5</v>
      </c>
      <c r="F47">
        <v>0</v>
      </c>
      <c r="G47">
        <v>0</v>
      </c>
    </row>
    <row r="48" spans="1:7" ht="15" x14ac:dyDescent="0.25">
      <c r="A48" s="173" t="s">
        <v>102</v>
      </c>
      <c r="B48">
        <v>8</v>
      </c>
      <c r="C48">
        <v>17</v>
      </c>
      <c r="D48">
        <v>2.1</v>
      </c>
      <c r="E48">
        <v>0</v>
      </c>
      <c r="F48">
        <v>0</v>
      </c>
      <c r="G48">
        <v>0</v>
      </c>
    </row>
    <row r="49" spans="1:7" ht="15" x14ac:dyDescent="0.25">
      <c r="A49" s="173" t="s">
        <v>103</v>
      </c>
      <c r="B49">
        <v>9.1999999999999993</v>
      </c>
      <c r="C49">
        <v>3.1</v>
      </c>
      <c r="D49">
        <v>1.2</v>
      </c>
      <c r="E49">
        <v>3.1</v>
      </c>
      <c r="F49">
        <v>0</v>
      </c>
      <c r="G49">
        <v>0</v>
      </c>
    </row>
    <row r="50" spans="1:7" ht="15" x14ac:dyDescent="0.25">
      <c r="A50" s="173" t="s">
        <v>104</v>
      </c>
      <c r="B50">
        <v>20</v>
      </c>
      <c r="C50">
        <v>10</v>
      </c>
      <c r="D50">
        <v>0</v>
      </c>
      <c r="E50">
        <v>55</v>
      </c>
      <c r="F50">
        <v>0</v>
      </c>
      <c r="G50">
        <v>0</v>
      </c>
    </row>
    <row r="51" spans="1:7" ht="15" x14ac:dyDescent="0.25">
      <c r="A51" s="173" t="s">
        <v>105</v>
      </c>
      <c r="B51">
        <v>215.6</v>
      </c>
      <c r="C51">
        <v>92.5</v>
      </c>
      <c r="D51">
        <v>27.2</v>
      </c>
      <c r="E51">
        <v>18.5</v>
      </c>
      <c r="F51">
        <v>0</v>
      </c>
      <c r="G51">
        <v>0</v>
      </c>
    </row>
    <row r="52" spans="1:7" ht="15" x14ac:dyDescent="0.25">
      <c r="A52" s="173" t="s">
        <v>106</v>
      </c>
      <c r="B52">
        <v>129.5</v>
      </c>
      <c r="C52">
        <v>67.599999999999994</v>
      </c>
      <c r="D52">
        <v>53.3</v>
      </c>
      <c r="E52">
        <v>41.6</v>
      </c>
      <c r="F52">
        <v>0</v>
      </c>
      <c r="G52">
        <v>0</v>
      </c>
    </row>
    <row r="53" spans="1:7" ht="15" x14ac:dyDescent="0.25">
      <c r="A53" s="173" t="s">
        <v>107</v>
      </c>
      <c r="B53">
        <v>102.7</v>
      </c>
      <c r="C53">
        <v>91</v>
      </c>
      <c r="D53">
        <v>0</v>
      </c>
      <c r="E53">
        <v>0</v>
      </c>
      <c r="F53">
        <v>0</v>
      </c>
      <c r="G53">
        <v>0</v>
      </c>
    </row>
    <row r="54" spans="1:7" ht="15" x14ac:dyDescent="0.25">
      <c r="A54" s="173" t="s">
        <v>108</v>
      </c>
      <c r="B54">
        <v>0</v>
      </c>
      <c r="C54">
        <v>2.5</v>
      </c>
      <c r="D54">
        <v>0</v>
      </c>
      <c r="E54">
        <v>0.7</v>
      </c>
      <c r="F54">
        <v>0</v>
      </c>
      <c r="G54">
        <v>0</v>
      </c>
    </row>
    <row r="55" spans="1:7" ht="15" x14ac:dyDescent="0.25">
      <c r="A55" s="173" t="s">
        <v>109</v>
      </c>
      <c r="B55">
        <v>190.8</v>
      </c>
      <c r="C55">
        <v>34.299999999999997</v>
      </c>
      <c r="D55">
        <v>7.1</v>
      </c>
      <c r="E55">
        <v>0</v>
      </c>
      <c r="F55">
        <v>0</v>
      </c>
      <c r="G55">
        <v>0</v>
      </c>
    </row>
    <row r="56" spans="1:7" ht="15" x14ac:dyDescent="0.25">
      <c r="A56" s="173" t="s">
        <v>110</v>
      </c>
      <c r="B56">
        <v>0</v>
      </c>
      <c r="C56">
        <v>0</v>
      </c>
      <c r="D56">
        <v>0</v>
      </c>
      <c r="E56">
        <v>13.1</v>
      </c>
      <c r="F56">
        <v>0</v>
      </c>
      <c r="G56">
        <v>0</v>
      </c>
    </row>
    <row r="57" spans="1:7" ht="15" x14ac:dyDescent="0.25">
      <c r="A57" s="173" t="s">
        <v>111</v>
      </c>
      <c r="B57">
        <v>89</v>
      </c>
      <c r="C57">
        <v>0</v>
      </c>
      <c r="D57">
        <v>20</v>
      </c>
      <c r="E57">
        <v>8.9</v>
      </c>
      <c r="F57">
        <v>0</v>
      </c>
      <c r="G57">
        <v>0</v>
      </c>
    </row>
    <row r="58" spans="1:7" ht="15" x14ac:dyDescent="0.25">
      <c r="A58" s="173" t="s">
        <v>112</v>
      </c>
      <c r="B58">
        <v>97.9</v>
      </c>
      <c r="C58">
        <v>130.5</v>
      </c>
      <c r="D58">
        <v>14.1</v>
      </c>
      <c r="E58">
        <v>32.200000000000003</v>
      </c>
      <c r="F58">
        <v>0</v>
      </c>
      <c r="G58">
        <v>0</v>
      </c>
    </row>
    <row r="59" spans="1:7" ht="15" x14ac:dyDescent="0.25">
      <c r="A59" s="173" t="s">
        <v>113</v>
      </c>
      <c r="B59">
        <v>15.2</v>
      </c>
      <c r="C59">
        <v>0</v>
      </c>
      <c r="D59">
        <v>21.2</v>
      </c>
      <c r="E59">
        <v>31.1</v>
      </c>
      <c r="F59">
        <v>0</v>
      </c>
      <c r="G59">
        <v>0</v>
      </c>
    </row>
    <row r="60" spans="1:7" ht="15" x14ac:dyDescent="0.25">
      <c r="A60" s="173" t="s">
        <v>114</v>
      </c>
      <c r="B60">
        <v>9.8000000000000007</v>
      </c>
      <c r="C60">
        <v>61.5</v>
      </c>
      <c r="D60">
        <v>8</v>
      </c>
      <c r="E60">
        <v>2.2000000000000002</v>
      </c>
      <c r="F60">
        <v>0</v>
      </c>
      <c r="G60">
        <v>0</v>
      </c>
    </row>
    <row r="61" spans="1:7" ht="15" x14ac:dyDescent="0.25">
      <c r="A61" s="173" t="s">
        <v>115</v>
      </c>
      <c r="B61">
        <v>1062.8</v>
      </c>
      <c r="C61">
        <v>1020</v>
      </c>
      <c r="D61">
        <v>241.6</v>
      </c>
      <c r="E61">
        <v>164.8</v>
      </c>
      <c r="F61">
        <v>0</v>
      </c>
      <c r="G61">
        <v>0</v>
      </c>
    </row>
    <row r="62" spans="1:7" ht="15" x14ac:dyDescent="0.25">
      <c r="A62" s="173" t="s">
        <v>117</v>
      </c>
      <c r="B62">
        <v>38.5</v>
      </c>
      <c r="C62">
        <v>47.3</v>
      </c>
      <c r="D62">
        <v>0</v>
      </c>
      <c r="E62">
        <v>0</v>
      </c>
      <c r="F62">
        <v>0</v>
      </c>
      <c r="G62">
        <v>0</v>
      </c>
    </row>
    <row r="63" spans="1:7" ht="15" x14ac:dyDescent="0.25">
      <c r="A63" s="173" t="s">
        <v>118</v>
      </c>
      <c r="B63">
        <v>47</v>
      </c>
      <c r="C63">
        <v>238.4</v>
      </c>
      <c r="D63">
        <v>0</v>
      </c>
      <c r="E63">
        <v>52.4</v>
      </c>
      <c r="F63">
        <v>0</v>
      </c>
      <c r="G63">
        <v>0</v>
      </c>
    </row>
    <row r="64" spans="1:7" ht="15" x14ac:dyDescent="0.25">
      <c r="A64" s="173" t="s">
        <v>119</v>
      </c>
      <c r="B64">
        <v>137.1</v>
      </c>
      <c r="C64">
        <v>118.5</v>
      </c>
      <c r="D64">
        <v>0</v>
      </c>
      <c r="E64">
        <v>0</v>
      </c>
      <c r="F64">
        <v>0</v>
      </c>
      <c r="G64">
        <v>0</v>
      </c>
    </row>
    <row r="65" spans="1:7" ht="15" x14ac:dyDescent="0.25">
      <c r="A65" s="173" t="s">
        <v>120</v>
      </c>
      <c r="B65">
        <v>15.2</v>
      </c>
      <c r="C65">
        <v>0</v>
      </c>
      <c r="D65">
        <v>4.5999999999999996</v>
      </c>
      <c r="E65">
        <v>7.2</v>
      </c>
      <c r="F65">
        <v>0</v>
      </c>
      <c r="G65">
        <v>0</v>
      </c>
    </row>
    <row r="66" spans="1:7" ht="15" x14ac:dyDescent="0.25">
      <c r="A66" s="173" t="s">
        <v>1076</v>
      </c>
      <c r="B66">
        <v>0</v>
      </c>
      <c r="C66">
        <v>0</v>
      </c>
      <c r="D66">
        <v>3</v>
      </c>
      <c r="E66">
        <v>0</v>
      </c>
      <c r="F66">
        <v>0</v>
      </c>
      <c r="G66">
        <v>0</v>
      </c>
    </row>
    <row r="67" spans="1:7" ht="15" x14ac:dyDescent="0.25">
      <c r="A67" s="173" t="s">
        <v>121</v>
      </c>
      <c r="B67">
        <v>10.199999999999999</v>
      </c>
      <c r="C67">
        <v>37.5</v>
      </c>
      <c r="D67">
        <v>0</v>
      </c>
      <c r="E67">
        <v>0</v>
      </c>
      <c r="F67">
        <v>0</v>
      </c>
      <c r="G67">
        <v>0</v>
      </c>
    </row>
    <row r="68" spans="1:7" ht="15" x14ac:dyDescent="0.25">
      <c r="A68" s="173" t="s">
        <v>122</v>
      </c>
      <c r="B68">
        <v>84.5</v>
      </c>
      <c r="C68">
        <v>4</v>
      </c>
      <c r="D68">
        <v>27.5</v>
      </c>
      <c r="E68">
        <v>0</v>
      </c>
      <c r="F68">
        <v>0</v>
      </c>
      <c r="G68">
        <v>0</v>
      </c>
    </row>
    <row r="69" spans="1:7" ht="15" x14ac:dyDescent="0.25">
      <c r="A69" s="173" t="s">
        <v>65</v>
      </c>
      <c r="B69" t="s">
        <v>66</v>
      </c>
      <c r="C69" t="s">
        <v>67</v>
      </c>
      <c r="D69" t="s">
        <v>66</v>
      </c>
      <c r="E69" t="s">
        <v>66</v>
      </c>
      <c r="F69" t="s">
        <v>66</v>
      </c>
      <c r="G69" t="s">
        <v>68</v>
      </c>
    </row>
    <row r="70" spans="1:7" ht="15" x14ac:dyDescent="0.25">
      <c r="A70" s="173" t="s">
        <v>123</v>
      </c>
      <c r="B70">
        <v>4676.7</v>
      </c>
      <c r="C70">
        <v>4879.8999999999996</v>
      </c>
      <c r="D70">
        <v>1289.0999999999999</v>
      </c>
      <c r="E70">
        <v>1266.5</v>
      </c>
      <c r="F70">
        <v>0</v>
      </c>
      <c r="G70">
        <v>0</v>
      </c>
    </row>
    <row r="71" spans="1:7" ht="15" x14ac:dyDescent="0.25">
      <c r="A71" s="173" t="s">
        <v>124</v>
      </c>
      <c r="B71">
        <v>1212.2</v>
      </c>
      <c r="C71">
        <v>753</v>
      </c>
      <c r="D71">
        <v>0</v>
      </c>
      <c r="E71">
        <v>0</v>
      </c>
      <c r="F71">
        <v>0</v>
      </c>
      <c r="G71">
        <v>0</v>
      </c>
    </row>
    <row r="72" spans="1:7" ht="15" x14ac:dyDescent="0.25">
      <c r="A72" s="173" t="s">
        <v>65</v>
      </c>
      <c r="B72" t="s">
        <v>66</v>
      </c>
      <c r="C72" t="s">
        <v>67</v>
      </c>
      <c r="D72" t="s">
        <v>66</v>
      </c>
      <c r="E72" t="s">
        <v>66</v>
      </c>
      <c r="F72" t="s">
        <v>66</v>
      </c>
      <c r="G72" t="s">
        <v>68</v>
      </c>
    </row>
    <row r="73" spans="1:7" ht="15" x14ac:dyDescent="0.25">
      <c r="A73" s="173" t="s">
        <v>125</v>
      </c>
      <c r="B73">
        <v>5888.9</v>
      </c>
      <c r="C73">
        <v>5632.9</v>
      </c>
      <c r="D73">
        <v>1289.0999999999999</v>
      </c>
      <c r="E73">
        <v>1266.5</v>
      </c>
      <c r="F73">
        <v>0</v>
      </c>
      <c r="G73">
        <v>0</v>
      </c>
    </row>
    <row r="74" spans="1:7" ht="15" x14ac:dyDescent="0.25">
      <c r="A74" s="173" t="s">
        <v>126</v>
      </c>
      <c r="B74" t="s">
        <v>45</v>
      </c>
      <c r="C74" t="s">
        <v>45</v>
      </c>
      <c r="D74">
        <v>0</v>
      </c>
      <c r="E74">
        <v>0</v>
      </c>
      <c r="F74" t="s">
        <v>45</v>
      </c>
      <c r="G74" t="s">
        <v>45</v>
      </c>
    </row>
    <row r="75" spans="1:7" ht="15" x14ac:dyDescent="0.25">
      <c r="A75" s="173" t="s">
        <v>127</v>
      </c>
      <c r="B75">
        <v>0</v>
      </c>
      <c r="C75">
        <v>0</v>
      </c>
      <c r="D75" t="s">
        <v>45</v>
      </c>
      <c r="E75" t="s">
        <v>45</v>
      </c>
      <c r="F75">
        <v>0</v>
      </c>
      <c r="G75">
        <v>0</v>
      </c>
    </row>
    <row r="76" spans="1:7" ht="15" x14ac:dyDescent="0.25">
      <c r="A76" s="173" t="s">
        <v>65</v>
      </c>
      <c r="B76" t="s">
        <v>66</v>
      </c>
      <c r="C76" t="s">
        <v>67</v>
      </c>
      <c r="D76" t="s">
        <v>66</v>
      </c>
      <c r="E76" t="s">
        <v>66</v>
      </c>
      <c r="F76" t="s">
        <v>66</v>
      </c>
      <c r="G76" t="s">
        <v>68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12F28-FBD2-4319-B421-FFE851B5F812}">
  <dimension ref="A1:G72"/>
  <sheetViews>
    <sheetView topLeftCell="A20" workbookViewId="0">
      <selection activeCell="K31" sqref="K31"/>
    </sheetView>
  </sheetViews>
  <sheetFormatPr defaultRowHeight="13.2" x14ac:dyDescent="0.25"/>
  <cols>
    <col min="1" max="1" width="38.6640625" customWidth="1"/>
    <col min="2" max="2" width="12.88671875" customWidth="1"/>
    <col min="3" max="3" width="12" customWidth="1"/>
    <col min="4" max="4" width="12.6640625" customWidth="1"/>
    <col min="5" max="5" width="12.5546875" customWidth="1"/>
    <col min="6" max="6" width="12" customWidth="1"/>
    <col min="7" max="7" width="15.886718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1095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37</v>
      </c>
      <c r="C12">
        <v>95</v>
      </c>
      <c r="D12">
        <v>0.9</v>
      </c>
      <c r="E12">
        <v>0</v>
      </c>
      <c r="F12">
        <v>0</v>
      </c>
      <c r="G12">
        <v>0</v>
      </c>
    </row>
    <row r="13" spans="1:7" ht="15" x14ac:dyDescent="0.25">
      <c r="A13" s="173" t="s">
        <v>165</v>
      </c>
      <c r="B13">
        <v>5</v>
      </c>
      <c r="C13">
        <v>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20</v>
      </c>
      <c r="C14">
        <v>85.5</v>
      </c>
      <c r="D14">
        <v>0.9</v>
      </c>
      <c r="E14">
        <v>0</v>
      </c>
      <c r="F14">
        <v>0</v>
      </c>
      <c r="G14">
        <v>0</v>
      </c>
    </row>
    <row r="15" spans="1:7" ht="15" x14ac:dyDescent="0.25">
      <c r="A15" s="173" t="s">
        <v>73</v>
      </c>
      <c r="B15">
        <v>12</v>
      </c>
      <c r="C15">
        <v>9.5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173" t="s">
        <v>69</v>
      </c>
    </row>
    <row r="17" spans="1:7" ht="15" x14ac:dyDescent="0.25">
      <c r="A17" s="173" t="s">
        <v>74</v>
      </c>
      <c r="B17">
        <v>525.4</v>
      </c>
      <c r="C17">
        <v>436.6</v>
      </c>
      <c r="D17">
        <v>80.2</v>
      </c>
      <c r="E17">
        <v>73.5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75</v>
      </c>
      <c r="B19">
        <v>248.2</v>
      </c>
      <c r="C19">
        <v>205</v>
      </c>
      <c r="D19">
        <v>50.4</v>
      </c>
      <c r="E19">
        <v>26.9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76</v>
      </c>
      <c r="B21">
        <v>0</v>
      </c>
      <c r="C21">
        <v>67.5</v>
      </c>
      <c r="D21">
        <v>0</v>
      </c>
      <c r="E21">
        <v>0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77</v>
      </c>
      <c r="B23">
        <v>1234.5999999999999</v>
      </c>
      <c r="C23">
        <v>1612.6</v>
      </c>
      <c r="D23">
        <v>241.7</v>
      </c>
      <c r="E23">
        <v>413.2</v>
      </c>
      <c r="F23">
        <v>0</v>
      </c>
      <c r="G23">
        <v>0</v>
      </c>
    </row>
    <row r="24" spans="1:7" ht="15" x14ac:dyDescent="0.25">
      <c r="A24" s="173" t="s">
        <v>79</v>
      </c>
      <c r="B24">
        <v>0</v>
      </c>
      <c r="C24">
        <v>0</v>
      </c>
      <c r="D24" t="s">
        <v>94</v>
      </c>
      <c r="E24">
        <v>0</v>
      </c>
      <c r="F24">
        <v>0</v>
      </c>
      <c r="G24">
        <v>0</v>
      </c>
    </row>
    <row r="25" spans="1:7" ht="15" x14ac:dyDescent="0.25">
      <c r="A25" s="173" t="s">
        <v>80</v>
      </c>
      <c r="B25">
        <v>214</v>
      </c>
      <c r="C25">
        <v>74.5</v>
      </c>
      <c r="D25">
        <v>0</v>
      </c>
      <c r="E25">
        <v>67.3</v>
      </c>
      <c r="F25">
        <v>0</v>
      </c>
      <c r="G25">
        <v>0</v>
      </c>
    </row>
    <row r="26" spans="1:7" ht="15" x14ac:dyDescent="0.25">
      <c r="A26" s="173" t="s">
        <v>81</v>
      </c>
      <c r="B26">
        <v>307.8</v>
      </c>
      <c r="C26">
        <v>455.8</v>
      </c>
      <c r="D26">
        <v>23.9</v>
      </c>
      <c r="E26">
        <v>91.4</v>
      </c>
      <c r="F26">
        <v>0</v>
      </c>
      <c r="G26">
        <v>0</v>
      </c>
    </row>
    <row r="27" spans="1:7" ht="15" x14ac:dyDescent="0.25">
      <c r="A27" s="173" t="s">
        <v>82</v>
      </c>
      <c r="B27">
        <v>4.5</v>
      </c>
      <c r="C27">
        <v>2</v>
      </c>
      <c r="D27">
        <v>0</v>
      </c>
      <c r="E27">
        <v>20.5</v>
      </c>
      <c r="F27">
        <v>0</v>
      </c>
      <c r="G27">
        <v>0</v>
      </c>
    </row>
    <row r="28" spans="1:7" ht="15" x14ac:dyDescent="0.25">
      <c r="A28" s="173" t="s">
        <v>83</v>
      </c>
      <c r="B28">
        <v>435.6</v>
      </c>
      <c r="C28">
        <v>754</v>
      </c>
      <c r="D28">
        <v>160.1</v>
      </c>
      <c r="E28">
        <v>123.1</v>
      </c>
      <c r="F28">
        <v>0</v>
      </c>
      <c r="G28">
        <v>0</v>
      </c>
    </row>
    <row r="29" spans="1:7" ht="15" x14ac:dyDescent="0.25">
      <c r="A29" s="173" t="s">
        <v>85</v>
      </c>
      <c r="B29">
        <v>0</v>
      </c>
      <c r="C29">
        <v>0</v>
      </c>
      <c r="D29">
        <v>0</v>
      </c>
      <c r="E29">
        <v>25.3</v>
      </c>
      <c r="F29">
        <v>0</v>
      </c>
      <c r="G29">
        <v>0</v>
      </c>
    </row>
    <row r="30" spans="1:7" ht="15" x14ac:dyDescent="0.25">
      <c r="A30" s="173" t="s">
        <v>86</v>
      </c>
      <c r="B30">
        <v>116.7</v>
      </c>
      <c r="C30">
        <v>164.3</v>
      </c>
      <c r="D30">
        <v>56.2</v>
      </c>
      <c r="E30">
        <v>56.5</v>
      </c>
      <c r="F30">
        <v>0</v>
      </c>
      <c r="G30">
        <v>0</v>
      </c>
    </row>
    <row r="31" spans="1:7" ht="15" x14ac:dyDescent="0.25">
      <c r="A31" s="173" t="s">
        <v>87</v>
      </c>
      <c r="B31">
        <v>25.5</v>
      </c>
      <c r="C31">
        <v>2</v>
      </c>
      <c r="D31">
        <v>0</v>
      </c>
      <c r="E31">
        <v>0</v>
      </c>
      <c r="F31">
        <v>0</v>
      </c>
      <c r="G31">
        <v>0</v>
      </c>
    </row>
    <row r="32" spans="1:7" ht="15" x14ac:dyDescent="0.25">
      <c r="A32" s="173" t="s">
        <v>88</v>
      </c>
      <c r="B32">
        <v>130.5</v>
      </c>
      <c r="C32">
        <v>110</v>
      </c>
      <c r="D32">
        <v>1.5</v>
      </c>
      <c r="E32">
        <v>29.1</v>
      </c>
      <c r="F32">
        <v>0</v>
      </c>
      <c r="G32">
        <v>0</v>
      </c>
    </row>
    <row r="33" spans="1:7" ht="15" x14ac:dyDescent="0.25">
      <c r="A33" s="173" t="s">
        <v>89</v>
      </c>
      <c r="B33">
        <v>0</v>
      </c>
      <c r="C33">
        <v>50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173" t="s">
        <v>69</v>
      </c>
    </row>
    <row r="35" spans="1:7" ht="15" x14ac:dyDescent="0.25">
      <c r="A35" s="173" t="s">
        <v>90</v>
      </c>
      <c r="B35">
        <v>258</v>
      </c>
      <c r="C35">
        <v>86</v>
      </c>
      <c r="D35">
        <v>135.19999999999999</v>
      </c>
      <c r="E35">
        <v>27.5</v>
      </c>
      <c r="F35">
        <v>0</v>
      </c>
      <c r="G35">
        <v>0</v>
      </c>
    </row>
    <row r="36" spans="1:7" ht="15" x14ac:dyDescent="0.25">
      <c r="A36" s="173" t="s">
        <v>92</v>
      </c>
      <c r="B36">
        <v>35</v>
      </c>
      <c r="C36">
        <v>35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173" t="s">
        <v>1078</v>
      </c>
      <c r="B37">
        <v>30</v>
      </c>
      <c r="C37">
        <v>0</v>
      </c>
      <c r="D37">
        <v>29.9</v>
      </c>
      <c r="E37">
        <v>0</v>
      </c>
      <c r="F37">
        <v>0</v>
      </c>
      <c r="G37">
        <v>0</v>
      </c>
    </row>
    <row r="38" spans="1:7" ht="15" x14ac:dyDescent="0.25">
      <c r="A38" s="173" t="s">
        <v>93</v>
      </c>
      <c r="B38">
        <v>30</v>
      </c>
      <c r="C38">
        <v>0</v>
      </c>
      <c r="D38">
        <v>29.6</v>
      </c>
      <c r="E38">
        <v>0</v>
      </c>
      <c r="F38">
        <v>0</v>
      </c>
      <c r="G38">
        <v>0</v>
      </c>
    </row>
    <row r="39" spans="1:7" ht="15" x14ac:dyDescent="0.25">
      <c r="A39" s="173" t="s">
        <v>96</v>
      </c>
      <c r="B39">
        <v>163</v>
      </c>
      <c r="C39">
        <v>51</v>
      </c>
      <c r="D39">
        <v>75.8</v>
      </c>
      <c r="E39">
        <v>27.5</v>
      </c>
      <c r="F39">
        <v>0</v>
      </c>
      <c r="G39">
        <v>0</v>
      </c>
    </row>
    <row r="40" spans="1:7" ht="15" x14ac:dyDescent="0.25">
      <c r="A40" s="173" t="s">
        <v>69</v>
      </c>
    </row>
    <row r="41" spans="1:7" ht="15" x14ac:dyDescent="0.25">
      <c r="A41" s="173" t="s">
        <v>98</v>
      </c>
      <c r="B41">
        <v>2341.3000000000002</v>
      </c>
      <c r="C41">
        <v>1933.5</v>
      </c>
      <c r="D41">
        <v>227.2</v>
      </c>
      <c r="E41">
        <v>416.7</v>
      </c>
      <c r="F41">
        <v>0</v>
      </c>
      <c r="G41">
        <v>0</v>
      </c>
    </row>
    <row r="42" spans="1:7" ht="15" x14ac:dyDescent="0.25">
      <c r="A42" s="173" t="s">
        <v>99</v>
      </c>
      <c r="B42">
        <v>2.6</v>
      </c>
      <c r="C42">
        <v>5.6</v>
      </c>
      <c r="D42">
        <v>0</v>
      </c>
      <c r="E42">
        <v>1.3</v>
      </c>
      <c r="F42">
        <v>0</v>
      </c>
      <c r="G42">
        <v>0</v>
      </c>
    </row>
    <row r="43" spans="1:7" ht="15" x14ac:dyDescent="0.25">
      <c r="A43" s="173" t="s">
        <v>100</v>
      </c>
      <c r="B43">
        <v>0</v>
      </c>
      <c r="C43">
        <v>0</v>
      </c>
      <c r="D43">
        <v>6.5</v>
      </c>
      <c r="E43">
        <v>0</v>
      </c>
      <c r="F43">
        <v>0</v>
      </c>
      <c r="G43">
        <v>0</v>
      </c>
    </row>
    <row r="44" spans="1:7" ht="15" x14ac:dyDescent="0.25">
      <c r="A44" s="173" t="s">
        <v>101</v>
      </c>
      <c r="B44">
        <v>45</v>
      </c>
      <c r="C44">
        <v>150</v>
      </c>
      <c r="D44">
        <v>0</v>
      </c>
      <c r="E44">
        <v>65.5</v>
      </c>
      <c r="F44">
        <v>0</v>
      </c>
      <c r="G44">
        <v>0</v>
      </c>
    </row>
    <row r="45" spans="1:7" ht="15" x14ac:dyDescent="0.25">
      <c r="A45" s="173" t="s">
        <v>102</v>
      </c>
      <c r="B45">
        <v>8</v>
      </c>
      <c r="C45">
        <v>17</v>
      </c>
      <c r="D45">
        <v>2.1</v>
      </c>
      <c r="E45">
        <v>0</v>
      </c>
      <c r="F45">
        <v>0</v>
      </c>
      <c r="G45">
        <v>0</v>
      </c>
    </row>
    <row r="46" spans="1:7" ht="15" x14ac:dyDescent="0.25">
      <c r="A46" s="173" t="s">
        <v>103</v>
      </c>
      <c r="B46">
        <v>7.5</v>
      </c>
      <c r="C46">
        <v>2.9</v>
      </c>
      <c r="D46">
        <v>0.9</v>
      </c>
      <c r="E46">
        <v>2.4</v>
      </c>
      <c r="F46">
        <v>0</v>
      </c>
      <c r="G46">
        <v>0</v>
      </c>
    </row>
    <row r="47" spans="1:7" ht="15" x14ac:dyDescent="0.25">
      <c r="A47" s="173" t="s">
        <v>104</v>
      </c>
      <c r="B47">
        <v>20</v>
      </c>
      <c r="C47">
        <v>10</v>
      </c>
      <c r="D47">
        <v>0</v>
      </c>
      <c r="E47">
        <v>55</v>
      </c>
      <c r="F47">
        <v>0</v>
      </c>
      <c r="G47">
        <v>0</v>
      </c>
    </row>
    <row r="48" spans="1:7" ht="15" x14ac:dyDescent="0.25">
      <c r="A48" s="173" t="s">
        <v>105</v>
      </c>
      <c r="B48">
        <v>224.9</v>
      </c>
      <c r="C48">
        <v>84.1</v>
      </c>
      <c r="D48">
        <v>17</v>
      </c>
      <c r="E48">
        <v>9.8000000000000007</v>
      </c>
      <c r="F48">
        <v>0</v>
      </c>
      <c r="G48">
        <v>0</v>
      </c>
    </row>
    <row r="49" spans="1:7" ht="15" x14ac:dyDescent="0.25">
      <c r="A49" s="173" t="s">
        <v>106</v>
      </c>
      <c r="B49">
        <v>117.4</v>
      </c>
      <c r="C49">
        <v>96.3</v>
      </c>
      <c r="D49">
        <v>5.7</v>
      </c>
      <c r="E49">
        <v>9.6</v>
      </c>
      <c r="F49">
        <v>0</v>
      </c>
      <c r="G49">
        <v>0</v>
      </c>
    </row>
    <row r="50" spans="1:7" ht="15" x14ac:dyDescent="0.25">
      <c r="A50" s="173" t="s">
        <v>107</v>
      </c>
      <c r="B50">
        <v>67.7</v>
      </c>
      <c r="C50">
        <v>58.3</v>
      </c>
      <c r="D50">
        <v>0</v>
      </c>
      <c r="E50">
        <v>0</v>
      </c>
      <c r="F50">
        <v>0</v>
      </c>
      <c r="G50">
        <v>0</v>
      </c>
    </row>
    <row r="51" spans="1:7" ht="15" x14ac:dyDescent="0.25">
      <c r="A51" s="173" t="s">
        <v>108</v>
      </c>
      <c r="B51">
        <v>0</v>
      </c>
      <c r="C51">
        <v>2.5</v>
      </c>
      <c r="D51">
        <v>0</v>
      </c>
      <c r="E51">
        <v>0.7</v>
      </c>
      <c r="F51">
        <v>0</v>
      </c>
      <c r="G51">
        <v>0</v>
      </c>
    </row>
    <row r="52" spans="1:7" ht="15" x14ac:dyDescent="0.25">
      <c r="A52" s="173" t="s">
        <v>109</v>
      </c>
      <c r="B52">
        <v>190.8</v>
      </c>
      <c r="C52">
        <v>34.299999999999997</v>
      </c>
      <c r="D52">
        <v>7.1</v>
      </c>
      <c r="E52">
        <v>0</v>
      </c>
      <c r="F52">
        <v>0</v>
      </c>
      <c r="G52">
        <v>0</v>
      </c>
    </row>
    <row r="53" spans="1:7" ht="15" x14ac:dyDescent="0.25">
      <c r="A53" s="173" t="s">
        <v>110</v>
      </c>
      <c r="B53">
        <v>0</v>
      </c>
      <c r="C53">
        <v>0</v>
      </c>
      <c r="D53">
        <v>0</v>
      </c>
      <c r="E53">
        <v>13.1</v>
      </c>
      <c r="F53">
        <v>0</v>
      </c>
      <c r="G53">
        <v>0</v>
      </c>
    </row>
    <row r="54" spans="1:7" ht="15" x14ac:dyDescent="0.25">
      <c r="A54" s="173" t="s">
        <v>111</v>
      </c>
      <c r="B54">
        <v>60</v>
      </c>
      <c r="C54">
        <v>0</v>
      </c>
      <c r="D54">
        <v>20</v>
      </c>
      <c r="E54">
        <v>0</v>
      </c>
      <c r="F54">
        <v>0</v>
      </c>
      <c r="G54">
        <v>0</v>
      </c>
    </row>
    <row r="55" spans="1:7" ht="15" x14ac:dyDescent="0.25">
      <c r="A55" s="173" t="s">
        <v>112</v>
      </c>
      <c r="B55">
        <v>97.6</v>
      </c>
      <c r="C55">
        <v>118.4</v>
      </c>
      <c r="D55">
        <v>14.1</v>
      </c>
      <c r="E55">
        <v>26.3</v>
      </c>
      <c r="F55">
        <v>0</v>
      </c>
      <c r="G55">
        <v>0</v>
      </c>
    </row>
    <row r="56" spans="1:7" ht="15" x14ac:dyDescent="0.25">
      <c r="A56" s="173" t="s">
        <v>113</v>
      </c>
      <c r="B56">
        <v>15.2</v>
      </c>
      <c r="C56">
        <v>22</v>
      </c>
      <c r="D56">
        <v>21.2</v>
      </c>
      <c r="E56">
        <v>10.6</v>
      </c>
      <c r="F56">
        <v>0</v>
      </c>
      <c r="G56">
        <v>0</v>
      </c>
    </row>
    <row r="57" spans="1:7" ht="15" x14ac:dyDescent="0.25">
      <c r="A57" s="173" t="s">
        <v>114</v>
      </c>
      <c r="B57">
        <v>15.8</v>
      </c>
      <c r="C57">
        <v>28</v>
      </c>
      <c r="D57">
        <v>0</v>
      </c>
      <c r="E57">
        <v>2.2000000000000002</v>
      </c>
      <c r="F57">
        <v>0</v>
      </c>
      <c r="G57">
        <v>0</v>
      </c>
    </row>
    <row r="58" spans="1:7" ht="15" x14ac:dyDescent="0.25">
      <c r="A58" s="173" t="s">
        <v>115</v>
      </c>
      <c r="B58">
        <v>1147</v>
      </c>
      <c r="C58">
        <v>869.4</v>
      </c>
      <c r="D58">
        <v>100.5</v>
      </c>
      <c r="E58">
        <v>160.69999999999999</v>
      </c>
      <c r="F58">
        <v>0</v>
      </c>
      <c r="G58">
        <v>0</v>
      </c>
    </row>
    <row r="59" spans="1:7" ht="15" x14ac:dyDescent="0.25">
      <c r="A59" s="173" t="s">
        <v>117</v>
      </c>
      <c r="B59">
        <v>28</v>
      </c>
      <c r="C59">
        <v>47.3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173" t="s">
        <v>118</v>
      </c>
      <c r="B60">
        <v>47</v>
      </c>
      <c r="C60">
        <v>238.4</v>
      </c>
      <c r="D60">
        <v>0</v>
      </c>
      <c r="E60">
        <v>52.4</v>
      </c>
      <c r="F60">
        <v>0</v>
      </c>
      <c r="G60">
        <v>0</v>
      </c>
    </row>
    <row r="61" spans="1:7" ht="15" x14ac:dyDescent="0.25">
      <c r="A61" s="173" t="s">
        <v>119</v>
      </c>
      <c r="B61">
        <v>137.1</v>
      </c>
      <c r="C61">
        <v>107.5</v>
      </c>
      <c r="D61">
        <v>0</v>
      </c>
      <c r="E61">
        <v>0</v>
      </c>
      <c r="F61">
        <v>0</v>
      </c>
      <c r="G61">
        <v>0</v>
      </c>
    </row>
    <row r="62" spans="1:7" ht="15" x14ac:dyDescent="0.25">
      <c r="A62" s="173" t="s">
        <v>120</v>
      </c>
      <c r="B62">
        <v>15.2</v>
      </c>
      <c r="C62">
        <v>0</v>
      </c>
      <c r="D62">
        <v>4.5999999999999996</v>
      </c>
      <c r="E62">
        <v>7.2</v>
      </c>
      <c r="F62">
        <v>0</v>
      </c>
      <c r="G62">
        <v>0</v>
      </c>
    </row>
    <row r="63" spans="1:7" ht="15" x14ac:dyDescent="0.25">
      <c r="A63" s="173" t="s">
        <v>121</v>
      </c>
      <c r="B63">
        <v>10.199999999999999</v>
      </c>
      <c r="C63">
        <v>37.5</v>
      </c>
      <c r="D63">
        <v>0</v>
      </c>
      <c r="E63">
        <v>0</v>
      </c>
      <c r="F63">
        <v>0</v>
      </c>
      <c r="G63">
        <v>0</v>
      </c>
    </row>
    <row r="64" spans="1:7" ht="15" x14ac:dyDescent="0.25">
      <c r="A64" s="173" t="s">
        <v>122</v>
      </c>
      <c r="B64">
        <v>84.5</v>
      </c>
      <c r="C64">
        <v>4</v>
      </c>
      <c r="D64">
        <v>27.5</v>
      </c>
      <c r="E64">
        <v>0</v>
      </c>
      <c r="F64">
        <v>0</v>
      </c>
      <c r="G64">
        <v>0</v>
      </c>
    </row>
    <row r="65" spans="1:7" ht="15" x14ac:dyDescent="0.25">
      <c r="A65" s="173" t="s">
        <v>65</v>
      </c>
      <c r="B65" t="s">
        <v>66</v>
      </c>
      <c r="C65" t="s">
        <v>67</v>
      </c>
      <c r="D65" t="s">
        <v>66</v>
      </c>
      <c r="E65" t="s">
        <v>66</v>
      </c>
      <c r="F65" t="s">
        <v>66</v>
      </c>
      <c r="G65" t="s">
        <v>68</v>
      </c>
    </row>
    <row r="66" spans="1:7" ht="15" x14ac:dyDescent="0.25">
      <c r="A66" s="173" t="s">
        <v>123</v>
      </c>
      <c r="B66">
        <v>4644.5</v>
      </c>
      <c r="C66">
        <v>4436.1000000000004</v>
      </c>
      <c r="D66">
        <v>735.6</v>
      </c>
      <c r="E66">
        <v>957.9</v>
      </c>
      <c r="F66">
        <v>0</v>
      </c>
      <c r="G66">
        <v>0</v>
      </c>
    </row>
    <row r="67" spans="1:7" ht="15" x14ac:dyDescent="0.25">
      <c r="A67" s="173" t="s">
        <v>124</v>
      </c>
      <c r="B67">
        <v>1212</v>
      </c>
      <c r="C67">
        <v>700</v>
      </c>
      <c r="D67">
        <v>0</v>
      </c>
      <c r="E67">
        <v>0</v>
      </c>
      <c r="F67">
        <v>0</v>
      </c>
      <c r="G67">
        <v>0</v>
      </c>
    </row>
    <row r="68" spans="1:7" ht="15" x14ac:dyDescent="0.25">
      <c r="A68" s="173" t="s">
        <v>65</v>
      </c>
      <c r="B68" t="s">
        <v>66</v>
      </c>
      <c r="C68" t="s">
        <v>67</v>
      </c>
      <c r="D68" t="s">
        <v>66</v>
      </c>
      <c r="E68" t="s">
        <v>66</v>
      </c>
      <c r="F68" t="s">
        <v>66</v>
      </c>
      <c r="G68" t="s">
        <v>68</v>
      </c>
    </row>
    <row r="69" spans="1:7" ht="15" x14ac:dyDescent="0.25">
      <c r="A69" s="173" t="s">
        <v>125</v>
      </c>
      <c r="B69">
        <v>5856.5</v>
      </c>
      <c r="C69">
        <v>5136.2</v>
      </c>
      <c r="D69">
        <v>735.6</v>
      </c>
      <c r="E69">
        <v>957.9</v>
      </c>
      <c r="F69">
        <v>0</v>
      </c>
      <c r="G69">
        <v>0</v>
      </c>
    </row>
    <row r="70" spans="1:7" ht="15" x14ac:dyDescent="0.25">
      <c r="A70" s="173" t="s">
        <v>126</v>
      </c>
      <c r="B70" t="s">
        <v>45</v>
      </c>
      <c r="C70" t="s">
        <v>45</v>
      </c>
      <c r="D70">
        <v>0</v>
      </c>
      <c r="E70">
        <v>0</v>
      </c>
      <c r="F70" t="s">
        <v>45</v>
      </c>
      <c r="G70" t="s">
        <v>45</v>
      </c>
    </row>
    <row r="71" spans="1:7" ht="15" x14ac:dyDescent="0.25">
      <c r="A71" s="173" t="s">
        <v>127</v>
      </c>
      <c r="B71">
        <v>0</v>
      </c>
      <c r="C71">
        <v>0</v>
      </c>
      <c r="D71" t="s">
        <v>45</v>
      </c>
      <c r="E71" t="s">
        <v>45</v>
      </c>
      <c r="F71">
        <v>0</v>
      </c>
      <c r="G71">
        <v>0</v>
      </c>
    </row>
    <row r="72" spans="1:7" ht="15" x14ac:dyDescent="0.25">
      <c r="A72" s="173" t="s">
        <v>65</v>
      </c>
      <c r="B72" t="s">
        <v>66</v>
      </c>
      <c r="C72" t="s">
        <v>67</v>
      </c>
      <c r="D72" t="s">
        <v>66</v>
      </c>
      <c r="E72" t="s">
        <v>66</v>
      </c>
      <c r="F72" t="s">
        <v>66</v>
      </c>
      <c r="G72" t="s">
        <v>68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72F7E-ACC3-46AE-8D9F-CD644E7DF885}">
  <dimension ref="A1:G72"/>
  <sheetViews>
    <sheetView topLeftCell="A8" workbookViewId="0">
      <selection activeCell="A9" sqref="A9:A73"/>
    </sheetView>
  </sheetViews>
  <sheetFormatPr defaultRowHeight="13.2" x14ac:dyDescent="0.25"/>
  <cols>
    <col min="1" max="1" width="29.886718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1094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37</v>
      </c>
      <c r="C12">
        <v>82.5</v>
      </c>
      <c r="D12" t="s">
        <v>94</v>
      </c>
      <c r="E12">
        <v>0</v>
      </c>
      <c r="F12">
        <v>0</v>
      </c>
      <c r="G12">
        <v>0</v>
      </c>
    </row>
    <row r="13" spans="1:7" ht="15" x14ac:dyDescent="0.25">
      <c r="A13" s="173" t="s">
        <v>165</v>
      </c>
      <c r="B13">
        <v>5</v>
      </c>
      <c r="C13">
        <v>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173" t="s">
        <v>71</v>
      </c>
      <c r="B14">
        <v>20</v>
      </c>
      <c r="C14">
        <v>73</v>
      </c>
      <c r="D14" t="s">
        <v>94</v>
      </c>
      <c r="E14">
        <v>0</v>
      </c>
      <c r="F14">
        <v>0</v>
      </c>
      <c r="G14">
        <v>0</v>
      </c>
    </row>
    <row r="15" spans="1:7" ht="15" x14ac:dyDescent="0.25">
      <c r="A15" s="173" t="s">
        <v>73</v>
      </c>
      <c r="B15">
        <v>12</v>
      </c>
      <c r="C15">
        <v>9.5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173" t="s">
        <v>69</v>
      </c>
    </row>
    <row r="17" spans="1:7" ht="15" x14ac:dyDescent="0.25">
      <c r="A17" s="173" t="s">
        <v>74</v>
      </c>
      <c r="B17">
        <v>511.9</v>
      </c>
      <c r="C17">
        <v>438.2</v>
      </c>
      <c r="D17" t="s">
        <v>94</v>
      </c>
      <c r="E17">
        <v>0.4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75</v>
      </c>
      <c r="B19">
        <v>248.6</v>
      </c>
      <c r="C19">
        <v>205.1</v>
      </c>
      <c r="D19">
        <v>50</v>
      </c>
      <c r="E19">
        <v>26.2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76</v>
      </c>
      <c r="B21">
        <v>0</v>
      </c>
      <c r="C21">
        <v>67.5</v>
      </c>
      <c r="D21">
        <v>0</v>
      </c>
      <c r="E21">
        <v>0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77</v>
      </c>
      <c r="B23">
        <v>1246.9000000000001</v>
      </c>
      <c r="C23">
        <v>1400.2</v>
      </c>
      <c r="D23">
        <v>203.8</v>
      </c>
      <c r="E23">
        <v>410.2</v>
      </c>
      <c r="F23">
        <v>0</v>
      </c>
      <c r="G23">
        <v>0</v>
      </c>
    </row>
    <row r="24" spans="1:7" ht="15" x14ac:dyDescent="0.25">
      <c r="A24" s="173" t="s">
        <v>79</v>
      </c>
      <c r="B24">
        <v>0</v>
      </c>
      <c r="C24">
        <v>0</v>
      </c>
      <c r="D24" t="s">
        <v>94</v>
      </c>
      <c r="E24">
        <v>0</v>
      </c>
      <c r="F24">
        <v>0</v>
      </c>
      <c r="G24">
        <v>0</v>
      </c>
    </row>
    <row r="25" spans="1:7" ht="15" x14ac:dyDescent="0.25">
      <c r="A25" s="173" t="s">
        <v>80</v>
      </c>
      <c r="B25">
        <v>214</v>
      </c>
      <c r="C25">
        <v>70</v>
      </c>
      <c r="D25">
        <v>0</v>
      </c>
      <c r="E25">
        <v>67.3</v>
      </c>
      <c r="F25">
        <v>0</v>
      </c>
      <c r="G25">
        <v>0</v>
      </c>
    </row>
    <row r="26" spans="1:7" ht="15" x14ac:dyDescent="0.25">
      <c r="A26" s="173" t="s">
        <v>81</v>
      </c>
      <c r="B26">
        <v>285.3</v>
      </c>
      <c r="C26">
        <v>455.4</v>
      </c>
      <c r="D26">
        <v>23.9</v>
      </c>
      <c r="E26">
        <v>91.4</v>
      </c>
      <c r="F26">
        <v>0</v>
      </c>
      <c r="G26">
        <v>0</v>
      </c>
    </row>
    <row r="27" spans="1:7" ht="15" x14ac:dyDescent="0.25">
      <c r="A27" s="173" t="s">
        <v>82</v>
      </c>
      <c r="B27">
        <v>4</v>
      </c>
      <c r="C27">
        <v>2</v>
      </c>
      <c r="D27">
        <v>0</v>
      </c>
      <c r="E27">
        <v>20.5</v>
      </c>
      <c r="F27">
        <v>0</v>
      </c>
      <c r="G27">
        <v>0</v>
      </c>
    </row>
    <row r="28" spans="1:7" ht="15" x14ac:dyDescent="0.25">
      <c r="A28" s="173" t="s">
        <v>83</v>
      </c>
      <c r="B28">
        <v>470.6</v>
      </c>
      <c r="C28">
        <v>652</v>
      </c>
      <c r="D28">
        <v>123.5</v>
      </c>
      <c r="E28">
        <v>123.1</v>
      </c>
      <c r="F28">
        <v>0</v>
      </c>
      <c r="G28">
        <v>0</v>
      </c>
    </row>
    <row r="29" spans="1:7" ht="15" x14ac:dyDescent="0.25">
      <c r="A29" s="173" t="s">
        <v>85</v>
      </c>
      <c r="B29">
        <v>0</v>
      </c>
      <c r="C29">
        <v>0</v>
      </c>
      <c r="D29">
        <v>0</v>
      </c>
      <c r="E29">
        <v>25.3</v>
      </c>
      <c r="F29">
        <v>0</v>
      </c>
      <c r="G29">
        <v>0</v>
      </c>
    </row>
    <row r="30" spans="1:7" ht="15" x14ac:dyDescent="0.25">
      <c r="A30" s="173" t="s">
        <v>86</v>
      </c>
      <c r="B30">
        <v>116</v>
      </c>
      <c r="C30">
        <v>108.8</v>
      </c>
      <c r="D30">
        <v>55.8</v>
      </c>
      <c r="E30">
        <v>56.2</v>
      </c>
      <c r="F30">
        <v>0</v>
      </c>
      <c r="G30">
        <v>0</v>
      </c>
    </row>
    <row r="31" spans="1:7" ht="15" x14ac:dyDescent="0.25">
      <c r="A31" s="173" t="s">
        <v>87</v>
      </c>
      <c r="B31">
        <v>25.5</v>
      </c>
      <c r="C31">
        <v>0</v>
      </c>
      <c r="D31">
        <v>0</v>
      </c>
      <c r="E31">
        <v>0</v>
      </c>
      <c r="F31">
        <v>0</v>
      </c>
      <c r="G31">
        <v>0</v>
      </c>
    </row>
    <row r="32" spans="1:7" ht="15" x14ac:dyDescent="0.25">
      <c r="A32" s="173" t="s">
        <v>88</v>
      </c>
      <c r="B32">
        <v>131.5</v>
      </c>
      <c r="C32">
        <v>62</v>
      </c>
      <c r="D32">
        <v>0.5</v>
      </c>
      <c r="E32">
        <v>26.4</v>
      </c>
      <c r="F32">
        <v>0</v>
      </c>
      <c r="G32">
        <v>0</v>
      </c>
    </row>
    <row r="33" spans="1:7" ht="15" x14ac:dyDescent="0.25">
      <c r="A33" s="173" t="s">
        <v>89</v>
      </c>
      <c r="B33">
        <v>0</v>
      </c>
      <c r="C33">
        <v>50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173" t="s">
        <v>69</v>
      </c>
    </row>
    <row r="35" spans="1:7" ht="15" x14ac:dyDescent="0.25">
      <c r="A35" s="173" t="s">
        <v>90</v>
      </c>
      <c r="B35">
        <v>288</v>
      </c>
      <c r="C35">
        <v>60</v>
      </c>
      <c r="D35">
        <v>105.6</v>
      </c>
      <c r="E35">
        <v>27.5</v>
      </c>
      <c r="F35">
        <v>0</v>
      </c>
      <c r="G35">
        <v>0</v>
      </c>
    </row>
    <row r="36" spans="1:7" ht="15" x14ac:dyDescent="0.25">
      <c r="A36" s="173" t="s">
        <v>92</v>
      </c>
      <c r="B36">
        <v>35</v>
      </c>
      <c r="C36">
        <v>35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173" t="s">
        <v>1078</v>
      </c>
      <c r="B37">
        <v>30</v>
      </c>
      <c r="C37">
        <v>0</v>
      </c>
      <c r="D37">
        <v>29.9</v>
      </c>
      <c r="E37">
        <v>0</v>
      </c>
      <c r="F37">
        <v>0</v>
      </c>
      <c r="G37">
        <v>0</v>
      </c>
    </row>
    <row r="38" spans="1:7" ht="15" x14ac:dyDescent="0.25">
      <c r="A38" s="173" t="s">
        <v>93</v>
      </c>
      <c r="B38">
        <v>60</v>
      </c>
      <c r="C38">
        <v>0</v>
      </c>
      <c r="D38">
        <v>0</v>
      </c>
      <c r="E38">
        <v>0</v>
      </c>
      <c r="F38">
        <v>0</v>
      </c>
      <c r="G38">
        <v>0</v>
      </c>
    </row>
    <row r="39" spans="1:7" ht="15" x14ac:dyDescent="0.25">
      <c r="A39" s="173" t="s">
        <v>96</v>
      </c>
      <c r="B39">
        <v>163</v>
      </c>
      <c r="C39">
        <v>25</v>
      </c>
      <c r="D39">
        <v>75.8</v>
      </c>
      <c r="E39">
        <v>27.5</v>
      </c>
      <c r="F39">
        <v>0</v>
      </c>
      <c r="G39">
        <v>0</v>
      </c>
    </row>
    <row r="40" spans="1:7" ht="15" x14ac:dyDescent="0.25">
      <c r="A40" s="173" t="s">
        <v>69</v>
      </c>
    </row>
    <row r="41" spans="1:7" ht="15" x14ac:dyDescent="0.25">
      <c r="A41" s="173" t="s">
        <v>98</v>
      </c>
      <c r="B41">
        <v>2308.3000000000002</v>
      </c>
      <c r="C41">
        <v>1986.7</v>
      </c>
      <c r="D41">
        <v>119.8</v>
      </c>
      <c r="E41">
        <v>170.4</v>
      </c>
      <c r="F41">
        <v>0</v>
      </c>
      <c r="G41">
        <v>0</v>
      </c>
    </row>
    <row r="42" spans="1:7" ht="15" x14ac:dyDescent="0.25">
      <c r="A42" s="173" t="s">
        <v>99</v>
      </c>
      <c r="B42">
        <v>0</v>
      </c>
      <c r="C42">
        <v>5.6</v>
      </c>
      <c r="D42">
        <v>0</v>
      </c>
      <c r="E42">
        <v>1.3</v>
      </c>
      <c r="F42">
        <v>0</v>
      </c>
      <c r="G42">
        <v>0</v>
      </c>
    </row>
    <row r="43" spans="1:7" ht="15" x14ac:dyDescent="0.25">
      <c r="A43" s="173" t="s">
        <v>100</v>
      </c>
      <c r="B43">
        <v>0</v>
      </c>
      <c r="C43">
        <v>0</v>
      </c>
      <c r="D43">
        <v>6.5</v>
      </c>
      <c r="E43">
        <v>0</v>
      </c>
      <c r="F43">
        <v>0</v>
      </c>
      <c r="G43">
        <v>0</v>
      </c>
    </row>
    <row r="44" spans="1:7" ht="15" x14ac:dyDescent="0.25">
      <c r="A44" s="173" t="s">
        <v>101</v>
      </c>
      <c r="B44">
        <v>45</v>
      </c>
      <c r="C44">
        <v>180.5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173" t="s">
        <v>102</v>
      </c>
      <c r="B45">
        <v>8</v>
      </c>
      <c r="C45">
        <v>17</v>
      </c>
      <c r="D45">
        <v>2.1</v>
      </c>
      <c r="E45">
        <v>0</v>
      </c>
      <c r="F45">
        <v>0</v>
      </c>
      <c r="G45">
        <v>0</v>
      </c>
    </row>
    <row r="46" spans="1:7" ht="15" x14ac:dyDescent="0.25">
      <c r="A46" s="173" t="s">
        <v>103</v>
      </c>
      <c r="B46">
        <v>7.7</v>
      </c>
      <c r="C46">
        <v>1.5</v>
      </c>
      <c r="D46">
        <v>0.7</v>
      </c>
      <c r="E46">
        <v>1.1000000000000001</v>
      </c>
      <c r="F46">
        <v>0</v>
      </c>
      <c r="G46">
        <v>0</v>
      </c>
    </row>
    <row r="47" spans="1:7" ht="15" x14ac:dyDescent="0.25">
      <c r="A47" s="173" t="s">
        <v>104</v>
      </c>
      <c r="B47">
        <v>20</v>
      </c>
      <c r="C47">
        <v>63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173" t="s">
        <v>105</v>
      </c>
      <c r="B48">
        <v>227.9</v>
      </c>
      <c r="C48">
        <v>79.900000000000006</v>
      </c>
      <c r="D48">
        <v>0</v>
      </c>
      <c r="E48">
        <v>0</v>
      </c>
      <c r="F48">
        <v>0</v>
      </c>
      <c r="G48">
        <v>0</v>
      </c>
    </row>
    <row r="49" spans="1:7" ht="15" x14ac:dyDescent="0.25">
      <c r="A49" s="173" t="s">
        <v>106</v>
      </c>
      <c r="B49">
        <v>117.4</v>
      </c>
      <c r="C49">
        <v>100.3</v>
      </c>
      <c r="D49">
        <v>5.7</v>
      </c>
      <c r="E49">
        <v>5.5</v>
      </c>
      <c r="F49">
        <v>0</v>
      </c>
      <c r="G49">
        <v>0</v>
      </c>
    </row>
    <row r="50" spans="1:7" ht="15" x14ac:dyDescent="0.25">
      <c r="A50" s="173" t="s">
        <v>107</v>
      </c>
      <c r="B50">
        <v>67.7</v>
      </c>
      <c r="C50">
        <v>55.3</v>
      </c>
      <c r="D50">
        <v>0</v>
      </c>
      <c r="E50">
        <v>0</v>
      </c>
      <c r="F50">
        <v>0</v>
      </c>
      <c r="G50">
        <v>0</v>
      </c>
    </row>
    <row r="51" spans="1:7" ht="15" x14ac:dyDescent="0.25">
      <c r="A51" s="173" t="s">
        <v>108</v>
      </c>
      <c r="B51">
        <v>0</v>
      </c>
      <c r="C51">
        <v>2.5</v>
      </c>
      <c r="D51">
        <v>0</v>
      </c>
      <c r="E51">
        <v>0.7</v>
      </c>
      <c r="F51">
        <v>0</v>
      </c>
      <c r="G51">
        <v>0</v>
      </c>
    </row>
    <row r="52" spans="1:7" ht="15" x14ac:dyDescent="0.25">
      <c r="A52" s="173" t="s">
        <v>109</v>
      </c>
      <c r="B52">
        <v>190.8</v>
      </c>
      <c r="C52">
        <v>34.299999999999997</v>
      </c>
      <c r="D52">
        <v>7.1</v>
      </c>
      <c r="E52">
        <v>0</v>
      </c>
      <c r="F52">
        <v>0</v>
      </c>
      <c r="G52">
        <v>0</v>
      </c>
    </row>
    <row r="53" spans="1:7" ht="15" x14ac:dyDescent="0.25">
      <c r="A53" s="173" t="s">
        <v>110</v>
      </c>
      <c r="B53">
        <v>0</v>
      </c>
      <c r="C53">
        <v>0</v>
      </c>
      <c r="D53">
        <v>0</v>
      </c>
      <c r="E53">
        <v>13.1</v>
      </c>
      <c r="F53">
        <v>0</v>
      </c>
      <c r="G53">
        <v>0</v>
      </c>
    </row>
    <row r="54" spans="1:7" ht="15" x14ac:dyDescent="0.25">
      <c r="A54" s="173" t="s">
        <v>111</v>
      </c>
      <c r="B54">
        <v>60</v>
      </c>
      <c r="C54">
        <v>0</v>
      </c>
      <c r="D54">
        <v>20</v>
      </c>
      <c r="E54">
        <v>0</v>
      </c>
      <c r="F54">
        <v>0</v>
      </c>
      <c r="G54">
        <v>0</v>
      </c>
    </row>
    <row r="55" spans="1:7" ht="15" x14ac:dyDescent="0.25">
      <c r="A55" s="173" t="s">
        <v>112</v>
      </c>
      <c r="B55">
        <v>111.6</v>
      </c>
      <c r="C55">
        <v>86.9</v>
      </c>
      <c r="D55">
        <v>0</v>
      </c>
      <c r="E55">
        <v>14.7</v>
      </c>
      <c r="F55">
        <v>0</v>
      </c>
      <c r="G55">
        <v>0</v>
      </c>
    </row>
    <row r="56" spans="1:7" ht="15" x14ac:dyDescent="0.25">
      <c r="A56" s="173" t="s">
        <v>113</v>
      </c>
      <c r="B56">
        <v>19</v>
      </c>
      <c r="C56">
        <v>22</v>
      </c>
      <c r="D56">
        <v>0</v>
      </c>
      <c r="E56">
        <v>10.6</v>
      </c>
      <c r="F56">
        <v>0</v>
      </c>
      <c r="G56">
        <v>0</v>
      </c>
    </row>
    <row r="57" spans="1:7" ht="15" x14ac:dyDescent="0.25">
      <c r="A57" s="173" t="s">
        <v>114</v>
      </c>
      <c r="B57">
        <v>13.6</v>
      </c>
      <c r="C57">
        <v>20.6</v>
      </c>
      <c r="D57">
        <v>0</v>
      </c>
      <c r="E57">
        <v>2.2000000000000002</v>
      </c>
      <c r="F57">
        <v>0</v>
      </c>
      <c r="G57">
        <v>0</v>
      </c>
    </row>
    <row r="58" spans="1:7" ht="15" x14ac:dyDescent="0.25">
      <c r="A58" s="173" t="s">
        <v>115</v>
      </c>
      <c r="B58">
        <v>1118.7</v>
      </c>
      <c r="C58">
        <v>881.6</v>
      </c>
      <c r="D58">
        <v>45.6</v>
      </c>
      <c r="E58">
        <v>61.7</v>
      </c>
      <c r="F58">
        <v>0</v>
      </c>
      <c r="G58">
        <v>0</v>
      </c>
    </row>
    <row r="59" spans="1:7" ht="15" x14ac:dyDescent="0.25">
      <c r="A59" s="173" t="s">
        <v>117</v>
      </c>
      <c r="B59">
        <v>19.5</v>
      </c>
      <c r="C59">
        <v>47.3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173" t="s">
        <v>118</v>
      </c>
      <c r="B60">
        <v>47</v>
      </c>
      <c r="C60">
        <v>238.4</v>
      </c>
      <c r="D60">
        <v>0</v>
      </c>
      <c r="E60">
        <v>52.4</v>
      </c>
      <c r="F60">
        <v>0</v>
      </c>
      <c r="G60">
        <v>0</v>
      </c>
    </row>
    <row r="61" spans="1:7" ht="15" x14ac:dyDescent="0.25">
      <c r="A61" s="173" t="s">
        <v>119</v>
      </c>
      <c r="B61">
        <v>137.1</v>
      </c>
      <c r="C61">
        <v>107.5</v>
      </c>
      <c r="D61">
        <v>0</v>
      </c>
      <c r="E61">
        <v>0</v>
      </c>
      <c r="F61">
        <v>0</v>
      </c>
      <c r="G61">
        <v>0</v>
      </c>
    </row>
    <row r="62" spans="1:7" ht="15" x14ac:dyDescent="0.25">
      <c r="A62" s="173" t="s">
        <v>120</v>
      </c>
      <c r="B62">
        <v>8.6999999999999993</v>
      </c>
      <c r="C62">
        <v>0</v>
      </c>
      <c r="D62">
        <v>4.5999999999999996</v>
      </c>
      <c r="E62">
        <v>7.2</v>
      </c>
      <c r="F62">
        <v>0</v>
      </c>
      <c r="G62">
        <v>0</v>
      </c>
    </row>
    <row r="63" spans="1:7" ht="15" x14ac:dyDescent="0.25">
      <c r="A63" s="173" t="s">
        <v>121</v>
      </c>
      <c r="B63">
        <v>10.199999999999999</v>
      </c>
      <c r="C63">
        <v>38.5</v>
      </c>
      <c r="D63">
        <v>0</v>
      </c>
      <c r="E63">
        <v>0</v>
      </c>
      <c r="F63">
        <v>0</v>
      </c>
      <c r="G63">
        <v>0</v>
      </c>
    </row>
    <row r="64" spans="1:7" ht="15" x14ac:dyDescent="0.25">
      <c r="A64" s="173" t="s">
        <v>122</v>
      </c>
      <c r="B64">
        <v>78.5</v>
      </c>
      <c r="C64">
        <v>4</v>
      </c>
      <c r="D64">
        <v>27.5</v>
      </c>
      <c r="E64">
        <v>0</v>
      </c>
      <c r="F64">
        <v>0</v>
      </c>
      <c r="G64">
        <v>0</v>
      </c>
    </row>
    <row r="65" spans="1:7" ht="15" x14ac:dyDescent="0.25">
      <c r="A65" s="173" t="s">
        <v>65</v>
      </c>
      <c r="B65" t="s">
        <v>66</v>
      </c>
      <c r="C65" t="s">
        <v>67</v>
      </c>
      <c r="D65" t="s">
        <v>66</v>
      </c>
      <c r="E65" t="s">
        <v>66</v>
      </c>
      <c r="F65" t="s">
        <v>66</v>
      </c>
      <c r="G65" t="s">
        <v>68</v>
      </c>
    </row>
    <row r="66" spans="1:7" ht="15" x14ac:dyDescent="0.25">
      <c r="A66" s="173" t="s">
        <v>123</v>
      </c>
      <c r="B66">
        <v>4640.7</v>
      </c>
      <c r="C66">
        <v>4240.1000000000004</v>
      </c>
      <c r="D66">
        <v>479.3</v>
      </c>
      <c r="E66">
        <v>634.79999999999995</v>
      </c>
      <c r="F66">
        <v>0</v>
      </c>
      <c r="G66">
        <v>0</v>
      </c>
    </row>
    <row r="67" spans="1:7" ht="15" x14ac:dyDescent="0.25">
      <c r="A67" s="173" t="s">
        <v>124</v>
      </c>
      <c r="B67">
        <v>1216.9000000000001</v>
      </c>
      <c r="C67">
        <v>552</v>
      </c>
      <c r="D67">
        <v>0</v>
      </c>
      <c r="E67">
        <v>0</v>
      </c>
      <c r="F67">
        <v>0</v>
      </c>
      <c r="G67">
        <v>0</v>
      </c>
    </row>
    <row r="68" spans="1:7" ht="15" x14ac:dyDescent="0.25">
      <c r="A68" s="173" t="s">
        <v>65</v>
      </c>
      <c r="B68" t="s">
        <v>66</v>
      </c>
      <c r="C68" t="s">
        <v>67</v>
      </c>
      <c r="D68" t="s">
        <v>66</v>
      </c>
      <c r="E68" t="s">
        <v>66</v>
      </c>
      <c r="F68" t="s">
        <v>66</v>
      </c>
      <c r="G68" t="s">
        <v>68</v>
      </c>
    </row>
    <row r="69" spans="1:7" ht="15" x14ac:dyDescent="0.25">
      <c r="A69" s="173" t="s">
        <v>125</v>
      </c>
      <c r="B69">
        <v>5857.6</v>
      </c>
      <c r="C69">
        <v>4792.1000000000004</v>
      </c>
      <c r="D69">
        <v>479.3</v>
      </c>
      <c r="E69">
        <v>634.79999999999995</v>
      </c>
      <c r="F69">
        <v>0</v>
      </c>
      <c r="G69">
        <v>0</v>
      </c>
    </row>
    <row r="70" spans="1:7" ht="15" x14ac:dyDescent="0.25">
      <c r="A70" s="173" t="s">
        <v>126</v>
      </c>
      <c r="B70" t="s">
        <v>45</v>
      </c>
      <c r="C70" t="s">
        <v>45</v>
      </c>
      <c r="D70">
        <v>0</v>
      </c>
      <c r="E70">
        <v>0</v>
      </c>
      <c r="F70" t="s">
        <v>45</v>
      </c>
      <c r="G70" t="s">
        <v>45</v>
      </c>
    </row>
    <row r="71" spans="1:7" ht="15" x14ac:dyDescent="0.25">
      <c r="A71" s="173" t="s">
        <v>127</v>
      </c>
      <c r="B71">
        <v>0</v>
      </c>
      <c r="C71">
        <v>0</v>
      </c>
      <c r="D71" t="s">
        <v>45</v>
      </c>
      <c r="E71" t="s">
        <v>45</v>
      </c>
      <c r="F71">
        <v>0</v>
      </c>
      <c r="G71">
        <v>0</v>
      </c>
    </row>
    <row r="72" spans="1:7" ht="15" x14ac:dyDescent="0.25">
      <c r="A72" s="173" t="s">
        <v>65</v>
      </c>
      <c r="B72" t="s">
        <v>66</v>
      </c>
      <c r="C72" t="s">
        <v>67</v>
      </c>
      <c r="D72" t="s">
        <v>66</v>
      </c>
      <c r="E72" t="s">
        <v>66</v>
      </c>
      <c r="F72" t="s">
        <v>66</v>
      </c>
      <c r="G72" t="s">
        <v>68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94438-C68E-467C-87C8-821A0FCB5D59}">
  <dimension ref="A2:G73"/>
  <sheetViews>
    <sheetView topLeftCell="A18" workbookViewId="0">
      <selection activeCell="B32" sqref="B32"/>
    </sheetView>
  </sheetViews>
  <sheetFormatPr defaultRowHeight="13.2" x14ac:dyDescent="0.25"/>
  <cols>
    <col min="1" max="7" width="8.88671875" customWidth="1"/>
  </cols>
  <sheetData>
    <row r="2" spans="1:7" ht="15" x14ac:dyDescent="0.25">
      <c r="A2" s="173" t="s">
        <v>50</v>
      </c>
    </row>
    <row r="3" spans="1:7" ht="15" x14ac:dyDescent="0.25">
      <c r="A3" s="173" t="s">
        <v>51</v>
      </c>
    </row>
    <row r="4" spans="1:7" ht="15" x14ac:dyDescent="0.25">
      <c r="A4" s="173" t="s">
        <v>1084</v>
      </c>
    </row>
    <row r="5" spans="1:7" ht="15" x14ac:dyDescent="0.25">
      <c r="A5" s="173" t="s">
        <v>53</v>
      </c>
    </row>
    <row r="6" spans="1:7" ht="15" x14ac:dyDescent="0.25">
      <c r="A6" s="173" t="s">
        <v>54</v>
      </c>
    </row>
    <row r="7" spans="1:7" ht="15" x14ac:dyDescent="0.25">
      <c r="A7" s="173" t="s">
        <v>55</v>
      </c>
    </row>
    <row r="8" spans="1:7" ht="15" x14ac:dyDescent="0.25">
      <c r="A8" s="173" t="s">
        <v>129</v>
      </c>
    </row>
    <row r="9" spans="1:7" ht="15" x14ac:dyDescent="0.25">
      <c r="A9" s="173" t="s">
        <v>55</v>
      </c>
    </row>
    <row r="10" spans="1:7" ht="15" x14ac:dyDescent="0.25">
      <c r="A10" s="173" t="s">
        <v>59</v>
      </c>
      <c r="B10" t="s">
        <v>60</v>
      </c>
      <c r="C10" t="s">
        <v>61</v>
      </c>
      <c r="D10" t="s">
        <v>60</v>
      </c>
      <c r="E10" t="s">
        <v>62</v>
      </c>
      <c r="F10" t="s">
        <v>63</v>
      </c>
      <c r="G10" t="s">
        <v>64</v>
      </c>
    </row>
    <row r="11" spans="1:7" ht="15" x14ac:dyDescent="0.25">
      <c r="A11" s="173" t="s">
        <v>65</v>
      </c>
      <c r="B11" t="s">
        <v>66</v>
      </c>
      <c r="C11" t="s">
        <v>67</v>
      </c>
      <c r="D11" t="s">
        <v>66</v>
      </c>
      <c r="E11" t="s">
        <v>66</v>
      </c>
      <c r="F11" t="s">
        <v>66</v>
      </c>
      <c r="G11" t="s">
        <v>68</v>
      </c>
    </row>
    <row r="12" spans="1:7" ht="15" x14ac:dyDescent="0.25">
      <c r="A12" s="173" t="s">
        <v>69</v>
      </c>
    </row>
    <row r="13" spans="1:7" ht="15" x14ac:dyDescent="0.25">
      <c r="A13" s="173" t="s">
        <v>70</v>
      </c>
      <c r="B13">
        <v>23</v>
      </c>
      <c r="C13">
        <v>75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173" t="s">
        <v>165</v>
      </c>
      <c r="B14">
        <v>5</v>
      </c>
      <c r="C14">
        <v>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173" t="s">
        <v>71</v>
      </c>
      <c r="B15">
        <v>6</v>
      </c>
      <c r="C15">
        <v>73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173" t="s">
        <v>73</v>
      </c>
      <c r="B16">
        <v>12</v>
      </c>
      <c r="C16">
        <v>2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173" t="s">
        <v>69</v>
      </c>
    </row>
    <row r="18" spans="1:7" ht="15" x14ac:dyDescent="0.25">
      <c r="A18" s="173" t="s">
        <v>74</v>
      </c>
      <c r="B18">
        <v>483.1</v>
      </c>
      <c r="C18">
        <v>381.4</v>
      </c>
      <c r="D18">
        <v>0</v>
      </c>
      <c r="E18">
        <v>0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75</v>
      </c>
      <c r="B20">
        <v>170.2</v>
      </c>
      <c r="C20">
        <v>205.1</v>
      </c>
      <c r="D20">
        <v>33</v>
      </c>
      <c r="E20">
        <v>26.2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76</v>
      </c>
      <c r="B22">
        <v>0</v>
      </c>
      <c r="C22">
        <v>67.5</v>
      </c>
      <c r="D22">
        <v>0</v>
      </c>
      <c r="E22">
        <v>0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77</v>
      </c>
      <c r="B24">
        <v>1209.8</v>
      </c>
      <c r="C24">
        <v>1233.5</v>
      </c>
      <c r="D24">
        <v>57.5</v>
      </c>
      <c r="E24">
        <v>157.30000000000001</v>
      </c>
      <c r="F24">
        <v>0</v>
      </c>
      <c r="G24">
        <v>0</v>
      </c>
    </row>
    <row r="25" spans="1:7" ht="15" x14ac:dyDescent="0.25">
      <c r="A25" s="173" t="s">
        <v>79</v>
      </c>
      <c r="B25">
        <v>0.1</v>
      </c>
      <c r="C25">
        <v>0</v>
      </c>
      <c r="D25">
        <v>0</v>
      </c>
      <c r="E25">
        <v>0</v>
      </c>
      <c r="F25">
        <v>0</v>
      </c>
      <c r="G25">
        <v>0</v>
      </c>
    </row>
    <row r="26" spans="1:7" ht="15" x14ac:dyDescent="0.25">
      <c r="A26" s="173" t="s">
        <v>80</v>
      </c>
      <c r="B26">
        <v>214</v>
      </c>
      <c r="C26">
        <v>0</v>
      </c>
      <c r="D26">
        <v>0</v>
      </c>
      <c r="E26">
        <v>57.1</v>
      </c>
      <c r="F26">
        <v>0</v>
      </c>
      <c r="G26">
        <v>0</v>
      </c>
    </row>
    <row r="27" spans="1:7" ht="15" x14ac:dyDescent="0.25">
      <c r="A27" s="173" t="s">
        <v>81</v>
      </c>
      <c r="B27">
        <v>307.89999999999998</v>
      </c>
      <c r="C27">
        <v>428.2</v>
      </c>
      <c r="D27">
        <v>0</v>
      </c>
      <c r="E27">
        <v>0</v>
      </c>
      <c r="F27">
        <v>0</v>
      </c>
      <c r="G27">
        <v>0</v>
      </c>
    </row>
    <row r="28" spans="1:7" ht="15" x14ac:dyDescent="0.25">
      <c r="A28" s="173" t="s">
        <v>82</v>
      </c>
      <c r="B28">
        <v>4</v>
      </c>
      <c r="C28">
        <v>2</v>
      </c>
      <c r="D28">
        <v>0</v>
      </c>
      <c r="E28">
        <v>0</v>
      </c>
      <c r="F28">
        <v>0</v>
      </c>
      <c r="G28">
        <v>0</v>
      </c>
    </row>
    <row r="29" spans="1:7" ht="15" x14ac:dyDescent="0.25">
      <c r="A29" s="173" t="s">
        <v>83</v>
      </c>
      <c r="B29">
        <v>447</v>
      </c>
      <c r="C29">
        <v>592</v>
      </c>
      <c r="D29">
        <v>57.5</v>
      </c>
      <c r="E29">
        <v>74.900000000000006</v>
      </c>
      <c r="F29">
        <v>0</v>
      </c>
      <c r="G29">
        <v>0</v>
      </c>
    </row>
    <row r="30" spans="1:7" ht="15" x14ac:dyDescent="0.25">
      <c r="A30" s="173" t="s">
        <v>85</v>
      </c>
      <c r="B30">
        <v>0</v>
      </c>
      <c r="C30">
        <v>0</v>
      </c>
      <c r="D30">
        <v>0</v>
      </c>
      <c r="E30">
        <v>25.3</v>
      </c>
      <c r="F30">
        <v>0</v>
      </c>
      <c r="G30">
        <v>0</v>
      </c>
    </row>
    <row r="31" spans="1:7" ht="15" x14ac:dyDescent="0.25">
      <c r="A31" s="173" t="s">
        <v>86</v>
      </c>
      <c r="B31">
        <v>116.4</v>
      </c>
      <c r="C31">
        <v>161.30000000000001</v>
      </c>
      <c r="D31">
        <v>0</v>
      </c>
      <c r="E31">
        <v>0</v>
      </c>
      <c r="F31">
        <v>0</v>
      </c>
      <c r="G31">
        <v>0</v>
      </c>
    </row>
    <row r="32" spans="1:7" ht="15" x14ac:dyDescent="0.25">
      <c r="A32" s="173" t="s">
        <v>87</v>
      </c>
      <c r="B32">
        <v>25.5</v>
      </c>
      <c r="C32">
        <v>0</v>
      </c>
      <c r="D32">
        <v>0</v>
      </c>
      <c r="E32">
        <v>0</v>
      </c>
      <c r="F32">
        <v>0</v>
      </c>
      <c r="G32">
        <v>0</v>
      </c>
    </row>
    <row r="33" spans="1:7" ht="15" x14ac:dyDescent="0.25">
      <c r="A33" s="173" t="s">
        <v>88</v>
      </c>
      <c r="B33">
        <v>95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173" t="s">
        <v>89</v>
      </c>
      <c r="B34">
        <v>0</v>
      </c>
      <c r="C34">
        <v>50</v>
      </c>
      <c r="D34">
        <v>0</v>
      </c>
      <c r="E34">
        <v>0</v>
      </c>
      <c r="F34">
        <v>0</v>
      </c>
      <c r="G34">
        <v>0</v>
      </c>
    </row>
    <row r="35" spans="1:7" ht="15" x14ac:dyDescent="0.25">
      <c r="A35" s="173" t="s">
        <v>69</v>
      </c>
    </row>
    <row r="36" spans="1:7" ht="15" x14ac:dyDescent="0.25">
      <c r="A36" s="173" t="s">
        <v>90</v>
      </c>
      <c r="B36">
        <v>392</v>
      </c>
      <c r="C36">
        <v>60</v>
      </c>
      <c r="D36">
        <v>0</v>
      </c>
      <c r="E36">
        <v>27.5</v>
      </c>
      <c r="F36">
        <v>0</v>
      </c>
      <c r="G36">
        <v>0</v>
      </c>
    </row>
    <row r="37" spans="1:7" ht="15" x14ac:dyDescent="0.25">
      <c r="A37" s="173" t="s">
        <v>92</v>
      </c>
      <c r="B37">
        <v>35</v>
      </c>
      <c r="C37">
        <v>35</v>
      </c>
      <c r="D37">
        <v>0</v>
      </c>
      <c r="E37">
        <v>0</v>
      </c>
      <c r="F37">
        <v>0</v>
      </c>
      <c r="G37">
        <v>0</v>
      </c>
    </row>
    <row r="38" spans="1:7" ht="15" x14ac:dyDescent="0.25">
      <c r="A38" s="173" t="s">
        <v>1078</v>
      </c>
      <c r="B38">
        <v>62</v>
      </c>
      <c r="C38">
        <v>0</v>
      </c>
      <c r="D38">
        <v>0</v>
      </c>
      <c r="E38">
        <v>0</v>
      </c>
      <c r="F38">
        <v>0</v>
      </c>
      <c r="G38">
        <v>0</v>
      </c>
    </row>
    <row r="39" spans="1:7" ht="15" x14ac:dyDescent="0.25">
      <c r="A39" s="173" t="s">
        <v>93</v>
      </c>
      <c r="B39">
        <v>60</v>
      </c>
      <c r="C39">
        <v>0</v>
      </c>
      <c r="D39">
        <v>0</v>
      </c>
      <c r="E39">
        <v>0</v>
      </c>
      <c r="F39">
        <v>0</v>
      </c>
      <c r="G39">
        <v>0</v>
      </c>
    </row>
    <row r="40" spans="1:7" ht="15" x14ac:dyDescent="0.25">
      <c r="A40" s="173" t="s">
        <v>96</v>
      </c>
      <c r="B40">
        <v>235</v>
      </c>
      <c r="C40">
        <v>25</v>
      </c>
      <c r="D40">
        <v>0</v>
      </c>
      <c r="E40">
        <v>27.5</v>
      </c>
      <c r="F40">
        <v>0</v>
      </c>
      <c r="G40">
        <v>0</v>
      </c>
    </row>
    <row r="41" spans="1:7" ht="15" x14ac:dyDescent="0.25">
      <c r="A41" s="173" t="s">
        <v>69</v>
      </c>
    </row>
    <row r="42" spans="1:7" ht="15" x14ac:dyDescent="0.25">
      <c r="A42" s="173" t="s">
        <v>98</v>
      </c>
      <c r="B42">
        <v>2213.5</v>
      </c>
      <c r="C42">
        <v>1954.6</v>
      </c>
      <c r="D42">
        <v>25.2</v>
      </c>
      <c r="E42">
        <v>60.1</v>
      </c>
      <c r="F42">
        <v>0</v>
      </c>
      <c r="G42">
        <v>0</v>
      </c>
    </row>
    <row r="43" spans="1:7" ht="15" x14ac:dyDescent="0.25">
      <c r="A43" s="173" t="s">
        <v>99</v>
      </c>
      <c r="B43">
        <v>0</v>
      </c>
      <c r="C43">
        <v>3.6</v>
      </c>
      <c r="D43">
        <v>0</v>
      </c>
      <c r="E43">
        <v>1.3</v>
      </c>
      <c r="F43">
        <v>0</v>
      </c>
      <c r="G43">
        <v>0</v>
      </c>
    </row>
    <row r="44" spans="1:7" ht="15" x14ac:dyDescent="0.25">
      <c r="A44" s="173" t="s">
        <v>100</v>
      </c>
      <c r="B44">
        <v>6.5</v>
      </c>
      <c r="C44">
        <v>0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173" t="s">
        <v>101</v>
      </c>
      <c r="B45">
        <v>45</v>
      </c>
      <c r="C45">
        <v>120.5</v>
      </c>
      <c r="D45">
        <v>0</v>
      </c>
      <c r="E45">
        <v>0</v>
      </c>
      <c r="F45">
        <v>0</v>
      </c>
      <c r="G45">
        <v>0</v>
      </c>
    </row>
    <row r="46" spans="1:7" ht="15" x14ac:dyDescent="0.25">
      <c r="A46" s="173" t="s">
        <v>102</v>
      </c>
      <c r="B46">
        <v>8</v>
      </c>
      <c r="C46">
        <v>12</v>
      </c>
      <c r="D46">
        <v>0</v>
      </c>
      <c r="E46">
        <v>0</v>
      </c>
      <c r="F46">
        <v>0</v>
      </c>
      <c r="G46">
        <v>0</v>
      </c>
    </row>
    <row r="47" spans="1:7" ht="15" x14ac:dyDescent="0.25">
      <c r="A47" s="173" t="s">
        <v>103</v>
      </c>
      <c r="B47">
        <v>7.1</v>
      </c>
      <c r="C47">
        <v>1.7</v>
      </c>
      <c r="D47">
        <v>0.5</v>
      </c>
      <c r="E47">
        <v>0.9</v>
      </c>
      <c r="F47">
        <v>0</v>
      </c>
      <c r="G47">
        <v>0</v>
      </c>
    </row>
    <row r="48" spans="1:7" ht="15" x14ac:dyDescent="0.25">
      <c r="A48" s="173" t="s">
        <v>104</v>
      </c>
      <c r="B48">
        <v>20</v>
      </c>
      <c r="C48">
        <v>63</v>
      </c>
      <c r="D48">
        <v>0</v>
      </c>
      <c r="E48">
        <v>0</v>
      </c>
      <c r="F48">
        <v>0</v>
      </c>
      <c r="G48">
        <v>0</v>
      </c>
    </row>
    <row r="49" spans="1:7" ht="15" x14ac:dyDescent="0.25">
      <c r="A49" s="173" t="s">
        <v>105</v>
      </c>
      <c r="B49">
        <v>196.4</v>
      </c>
      <c r="C49">
        <v>75.099999999999994</v>
      </c>
      <c r="D49">
        <v>0</v>
      </c>
      <c r="E49">
        <v>0</v>
      </c>
      <c r="F49">
        <v>0</v>
      </c>
      <c r="G49">
        <v>0</v>
      </c>
    </row>
    <row r="50" spans="1:7" ht="15" x14ac:dyDescent="0.25">
      <c r="A50" s="173" t="s">
        <v>106</v>
      </c>
      <c r="B50">
        <v>128.4</v>
      </c>
      <c r="C50">
        <v>95.5</v>
      </c>
      <c r="D50">
        <v>5.7</v>
      </c>
      <c r="E50">
        <v>5.5</v>
      </c>
      <c r="F50">
        <v>0</v>
      </c>
      <c r="G50">
        <v>0</v>
      </c>
    </row>
    <row r="51" spans="1:7" ht="15" x14ac:dyDescent="0.25">
      <c r="A51" s="173" t="s">
        <v>107</v>
      </c>
      <c r="B51">
        <v>35.700000000000003</v>
      </c>
      <c r="C51">
        <v>45.3</v>
      </c>
      <c r="D51">
        <v>0</v>
      </c>
      <c r="E51">
        <v>0</v>
      </c>
      <c r="F51">
        <v>0</v>
      </c>
      <c r="G51">
        <v>0</v>
      </c>
    </row>
    <row r="52" spans="1:7" ht="15" x14ac:dyDescent="0.25">
      <c r="A52" s="173" t="s">
        <v>108</v>
      </c>
      <c r="B52">
        <v>0</v>
      </c>
      <c r="C52">
        <v>2.5</v>
      </c>
      <c r="D52">
        <v>0</v>
      </c>
      <c r="E52">
        <v>0</v>
      </c>
      <c r="F52">
        <v>0</v>
      </c>
      <c r="G52">
        <v>0</v>
      </c>
    </row>
    <row r="53" spans="1:7" ht="15" x14ac:dyDescent="0.25">
      <c r="A53" s="173" t="s">
        <v>109</v>
      </c>
      <c r="B53">
        <v>196.5</v>
      </c>
      <c r="C53">
        <v>29.4</v>
      </c>
      <c r="D53">
        <v>0</v>
      </c>
      <c r="E53">
        <v>0</v>
      </c>
      <c r="F53">
        <v>0</v>
      </c>
      <c r="G53">
        <v>0</v>
      </c>
    </row>
    <row r="54" spans="1:7" ht="15" x14ac:dyDescent="0.25">
      <c r="A54" s="173" t="s">
        <v>110</v>
      </c>
      <c r="B54">
        <v>0</v>
      </c>
      <c r="C54">
        <v>0</v>
      </c>
      <c r="D54">
        <v>0</v>
      </c>
      <c r="E54">
        <v>3.2</v>
      </c>
      <c r="F54">
        <v>0</v>
      </c>
      <c r="G54">
        <v>0</v>
      </c>
    </row>
    <row r="55" spans="1:7" ht="15" x14ac:dyDescent="0.25">
      <c r="A55" s="173" t="s">
        <v>111</v>
      </c>
      <c r="B55">
        <v>60</v>
      </c>
      <c r="C55">
        <v>0</v>
      </c>
      <c r="D55">
        <v>0</v>
      </c>
      <c r="E55">
        <v>0</v>
      </c>
      <c r="F55">
        <v>0</v>
      </c>
      <c r="G55">
        <v>0</v>
      </c>
    </row>
    <row r="56" spans="1:7" ht="15" x14ac:dyDescent="0.25">
      <c r="A56" s="173" t="s">
        <v>112</v>
      </c>
      <c r="B56">
        <v>111.6</v>
      </c>
      <c r="C56">
        <v>97.7</v>
      </c>
      <c r="D56">
        <v>0</v>
      </c>
      <c r="E56">
        <v>3.9</v>
      </c>
      <c r="F56">
        <v>0</v>
      </c>
      <c r="G56">
        <v>0</v>
      </c>
    </row>
    <row r="57" spans="1:7" ht="15" x14ac:dyDescent="0.25">
      <c r="A57" s="173" t="s">
        <v>113</v>
      </c>
      <c r="B57">
        <v>19</v>
      </c>
      <c r="C57">
        <v>22</v>
      </c>
      <c r="D57">
        <v>0</v>
      </c>
      <c r="E57">
        <v>3.7</v>
      </c>
      <c r="F57">
        <v>0</v>
      </c>
      <c r="G57">
        <v>0</v>
      </c>
    </row>
    <row r="58" spans="1:7" ht="15" x14ac:dyDescent="0.25">
      <c r="A58" s="173" t="s">
        <v>114</v>
      </c>
      <c r="B58">
        <v>13.6</v>
      </c>
      <c r="C58">
        <v>19</v>
      </c>
      <c r="D58">
        <v>0</v>
      </c>
      <c r="E58">
        <v>2.2000000000000002</v>
      </c>
      <c r="F58">
        <v>0</v>
      </c>
      <c r="G58">
        <v>0</v>
      </c>
    </row>
    <row r="59" spans="1:7" ht="15" x14ac:dyDescent="0.25">
      <c r="A59" s="173" t="s">
        <v>115</v>
      </c>
      <c r="B59">
        <v>1108.8</v>
      </c>
      <c r="C59">
        <v>883.2</v>
      </c>
      <c r="D59">
        <v>19</v>
      </c>
      <c r="E59">
        <v>39.5</v>
      </c>
      <c r="F59">
        <v>0</v>
      </c>
      <c r="G59">
        <v>0</v>
      </c>
    </row>
    <row r="60" spans="1:7" ht="15" x14ac:dyDescent="0.25">
      <c r="A60" s="173" t="s">
        <v>117</v>
      </c>
      <c r="B60">
        <v>19.5</v>
      </c>
      <c r="C60">
        <v>41.3</v>
      </c>
      <c r="D60">
        <v>0</v>
      </c>
      <c r="E60">
        <v>0</v>
      </c>
      <c r="F60">
        <v>0</v>
      </c>
      <c r="G60">
        <v>0</v>
      </c>
    </row>
    <row r="61" spans="1:7" ht="15" x14ac:dyDescent="0.25">
      <c r="A61" s="173" t="s">
        <v>118</v>
      </c>
      <c r="B61">
        <v>47</v>
      </c>
      <c r="C61">
        <v>283.89999999999998</v>
      </c>
      <c r="D61">
        <v>0</v>
      </c>
      <c r="E61">
        <v>0</v>
      </c>
      <c r="F61">
        <v>0</v>
      </c>
      <c r="G61">
        <v>0</v>
      </c>
    </row>
    <row r="62" spans="1:7" ht="15" x14ac:dyDescent="0.25">
      <c r="A62" s="173" t="s">
        <v>119</v>
      </c>
      <c r="B62">
        <v>117.6</v>
      </c>
      <c r="C62">
        <v>108.5</v>
      </c>
      <c r="D62">
        <v>0</v>
      </c>
      <c r="E62">
        <v>0</v>
      </c>
      <c r="F62">
        <v>0</v>
      </c>
      <c r="G62">
        <v>0</v>
      </c>
    </row>
    <row r="63" spans="1:7" ht="15" x14ac:dyDescent="0.25">
      <c r="A63" s="173" t="s">
        <v>120</v>
      </c>
      <c r="B63">
        <v>15.6</v>
      </c>
      <c r="C63">
        <v>8</v>
      </c>
      <c r="D63">
        <v>0</v>
      </c>
      <c r="E63">
        <v>0</v>
      </c>
      <c r="F63">
        <v>0</v>
      </c>
      <c r="G63">
        <v>0</v>
      </c>
    </row>
    <row r="64" spans="1:7" ht="15" x14ac:dyDescent="0.25">
      <c r="A64" s="173" t="s">
        <v>121</v>
      </c>
      <c r="B64">
        <v>10.199999999999999</v>
      </c>
      <c r="C64">
        <v>38.5</v>
      </c>
      <c r="D64">
        <v>0</v>
      </c>
      <c r="E64">
        <v>0</v>
      </c>
      <c r="F64">
        <v>0</v>
      </c>
      <c r="G64">
        <v>0</v>
      </c>
    </row>
    <row r="65" spans="1:7" ht="15" x14ac:dyDescent="0.25">
      <c r="A65" s="173" t="s">
        <v>122</v>
      </c>
      <c r="B65">
        <v>47</v>
      </c>
      <c r="C65">
        <v>4</v>
      </c>
      <c r="D65">
        <v>0</v>
      </c>
      <c r="E65">
        <v>0</v>
      </c>
      <c r="F65">
        <v>0</v>
      </c>
      <c r="G65">
        <v>0</v>
      </c>
    </row>
    <row r="66" spans="1:7" ht="15" x14ac:dyDescent="0.25">
      <c r="A66" s="173" t="s">
        <v>65</v>
      </c>
      <c r="B66" t="s">
        <v>66</v>
      </c>
      <c r="C66" t="s">
        <v>67</v>
      </c>
      <c r="D66" t="s">
        <v>66</v>
      </c>
      <c r="E66" t="s">
        <v>66</v>
      </c>
      <c r="F66" t="s">
        <v>66</v>
      </c>
      <c r="G66" t="s">
        <v>68</v>
      </c>
    </row>
    <row r="67" spans="1:7" ht="15" x14ac:dyDescent="0.25">
      <c r="A67" s="173" t="s">
        <v>123</v>
      </c>
      <c r="B67">
        <v>4491.6000000000004</v>
      </c>
      <c r="C67">
        <v>3977.1</v>
      </c>
      <c r="D67">
        <v>115.7</v>
      </c>
      <c r="E67">
        <v>271.10000000000002</v>
      </c>
      <c r="F67">
        <v>0</v>
      </c>
      <c r="G67">
        <v>0</v>
      </c>
    </row>
    <row r="68" spans="1:7" ht="15" x14ac:dyDescent="0.25">
      <c r="A68" s="173" t="s">
        <v>124</v>
      </c>
      <c r="B68">
        <v>1302.4000000000001</v>
      </c>
      <c r="C68">
        <v>589</v>
      </c>
      <c r="D68">
        <v>0</v>
      </c>
      <c r="E68">
        <v>0</v>
      </c>
      <c r="F68">
        <v>0</v>
      </c>
      <c r="G68">
        <v>0</v>
      </c>
    </row>
    <row r="69" spans="1:7" ht="15" x14ac:dyDescent="0.25">
      <c r="A69" s="173" t="s">
        <v>65</v>
      </c>
      <c r="B69" t="s">
        <v>66</v>
      </c>
      <c r="C69" t="s">
        <v>67</v>
      </c>
      <c r="D69" t="s">
        <v>66</v>
      </c>
      <c r="E69" t="s">
        <v>66</v>
      </c>
      <c r="F69" t="s">
        <v>66</v>
      </c>
      <c r="G69" t="s">
        <v>68</v>
      </c>
    </row>
    <row r="70" spans="1:7" ht="15" x14ac:dyDescent="0.25">
      <c r="A70" s="173" t="s">
        <v>125</v>
      </c>
      <c r="B70">
        <v>5794</v>
      </c>
      <c r="C70">
        <v>4566.1000000000004</v>
      </c>
      <c r="D70">
        <v>115.7</v>
      </c>
      <c r="E70">
        <v>271.10000000000002</v>
      </c>
      <c r="F70">
        <v>0</v>
      </c>
      <c r="G70">
        <v>0</v>
      </c>
    </row>
    <row r="71" spans="1:7" ht="15" x14ac:dyDescent="0.25">
      <c r="A71" s="173" t="s">
        <v>126</v>
      </c>
      <c r="B71" t="s">
        <v>45</v>
      </c>
      <c r="C71" t="s">
        <v>45</v>
      </c>
      <c r="D71">
        <v>0</v>
      </c>
      <c r="E71">
        <v>0</v>
      </c>
      <c r="F71" t="s">
        <v>45</v>
      </c>
      <c r="G71" t="s">
        <v>45</v>
      </c>
    </row>
    <row r="72" spans="1:7" ht="15" x14ac:dyDescent="0.25">
      <c r="A72" s="173" t="s">
        <v>127</v>
      </c>
      <c r="B72">
        <v>0</v>
      </c>
      <c r="C72">
        <v>0</v>
      </c>
      <c r="D72" t="s">
        <v>45</v>
      </c>
      <c r="E72" t="s">
        <v>45</v>
      </c>
      <c r="F72">
        <v>0</v>
      </c>
      <c r="G72">
        <v>0</v>
      </c>
    </row>
    <row r="73" spans="1:7" ht="15" x14ac:dyDescent="0.25">
      <c r="A73" s="173" t="s">
        <v>65</v>
      </c>
      <c r="B73" t="s">
        <v>66</v>
      </c>
      <c r="C73" t="s">
        <v>67</v>
      </c>
      <c r="D73" t="s">
        <v>66</v>
      </c>
      <c r="E73" t="s">
        <v>66</v>
      </c>
      <c r="F73" t="s">
        <v>66</v>
      </c>
      <c r="G73" t="s">
        <v>68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087147-90E6-448E-BD14-95EFAA2A751E}">
  <dimension ref="A1:G85"/>
  <sheetViews>
    <sheetView topLeftCell="A72" workbookViewId="0">
      <selection activeCell="F82" sqref="F82"/>
    </sheetView>
  </sheetViews>
  <sheetFormatPr defaultRowHeight="13.2" x14ac:dyDescent="0.25"/>
  <cols>
    <col min="1" max="1" width="26" customWidth="1"/>
    <col min="2" max="2" width="14.33203125" customWidth="1"/>
    <col min="3" max="3" width="10.33203125" customWidth="1"/>
    <col min="4" max="4" width="11.6640625" customWidth="1"/>
    <col min="5" max="5" width="10.88671875" customWidth="1"/>
    <col min="6" max="6" width="11.33203125" customWidth="1"/>
    <col min="7" max="7" width="13.332031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1083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0</v>
      </c>
      <c r="C12">
        <v>0</v>
      </c>
      <c r="D12">
        <v>594.4</v>
      </c>
      <c r="E12">
        <v>362.1</v>
      </c>
      <c r="F12">
        <v>23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5.3</v>
      </c>
      <c r="E13">
        <v>22.3</v>
      </c>
      <c r="F13">
        <v>5</v>
      </c>
      <c r="G13">
        <v>0</v>
      </c>
    </row>
    <row r="14" spans="1:7" ht="15" x14ac:dyDescent="0.25">
      <c r="A14" s="173" t="s">
        <v>71</v>
      </c>
      <c r="B14">
        <v>0</v>
      </c>
      <c r="C14">
        <v>0</v>
      </c>
      <c r="D14">
        <v>513.1</v>
      </c>
      <c r="E14">
        <v>277.39999999999998</v>
      </c>
      <c r="F14">
        <v>6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73</v>
      </c>
      <c r="B16">
        <v>0</v>
      </c>
      <c r="C16">
        <v>0</v>
      </c>
      <c r="D16">
        <v>63.5</v>
      </c>
      <c r="E16">
        <v>51.9</v>
      </c>
      <c r="F16">
        <v>12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35.1</v>
      </c>
      <c r="C19">
        <v>0</v>
      </c>
      <c r="D19">
        <v>2080</v>
      </c>
      <c r="E19">
        <v>1961.7</v>
      </c>
      <c r="F19">
        <v>422.4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18.3</v>
      </c>
      <c r="C21">
        <v>0</v>
      </c>
      <c r="D21">
        <v>964.8</v>
      </c>
      <c r="E21">
        <v>1082.4000000000001</v>
      </c>
      <c r="F21">
        <v>184.6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0</v>
      </c>
      <c r="C23">
        <v>0</v>
      </c>
      <c r="D23">
        <v>139.1</v>
      </c>
      <c r="E23">
        <v>2112.9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53.5</v>
      </c>
      <c r="C25">
        <v>0</v>
      </c>
      <c r="D25">
        <v>7653.3</v>
      </c>
      <c r="E25">
        <v>6060.4</v>
      </c>
      <c r="F25">
        <v>1130.0999999999999</v>
      </c>
      <c r="G25">
        <v>0</v>
      </c>
    </row>
    <row r="26" spans="1:7" ht="15" x14ac:dyDescent="0.25">
      <c r="A26" s="173" t="s">
        <v>167</v>
      </c>
      <c r="B26">
        <v>0</v>
      </c>
      <c r="C26">
        <v>0</v>
      </c>
      <c r="D26">
        <v>0</v>
      </c>
      <c r="E26">
        <v>149.9</v>
      </c>
      <c r="F26">
        <v>0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67.3</v>
      </c>
      <c r="E27">
        <v>46.7</v>
      </c>
      <c r="F27">
        <v>0</v>
      </c>
      <c r="G27">
        <v>0</v>
      </c>
    </row>
    <row r="28" spans="1:7" ht="15" x14ac:dyDescent="0.25">
      <c r="A28" s="173" t="s">
        <v>79</v>
      </c>
      <c r="B28">
        <v>0</v>
      </c>
      <c r="C28">
        <v>0</v>
      </c>
      <c r="D28">
        <v>2.2999999999999998</v>
      </c>
      <c r="E28">
        <v>3.2</v>
      </c>
      <c r="F28" t="s">
        <v>94</v>
      </c>
      <c r="G28">
        <v>0</v>
      </c>
    </row>
    <row r="29" spans="1:7" ht="15" x14ac:dyDescent="0.25">
      <c r="A29" s="173" t="s">
        <v>80</v>
      </c>
      <c r="B29">
        <v>0</v>
      </c>
      <c r="C29">
        <v>0</v>
      </c>
      <c r="D29">
        <v>781.3</v>
      </c>
      <c r="E29">
        <v>437.1</v>
      </c>
      <c r="F29">
        <v>144</v>
      </c>
      <c r="G29">
        <v>0</v>
      </c>
    </row>
    <row r="30" spans="1:7" ht="15" x14ac:dyDescent="0.25">
      <c r="A30" s="173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173" t="s">
        <v>81</v>
      </c>
      <c r="B31">
        <v>50</v>
      </c>
      <c r="C31">
        <v>0</v>
      </c>
      <c r="D31">
        <v>2372.9</v>
      </c>
      <c r="E31">
        <v>1353</v>
      </c>
      <c r="F31">
        <v>307.60000000000002</v>
      </c>
      <c r="G31">
        <v>0</v>
      </c>
    </row>
    <row r="32" spans="1:7" ht="15" x14ac:dyDescent="0.25">
      <c r="A32" s="173" t="s">
        <v>169</v>
      </c>
      <c r="B32">
        <v>0</v>
      </c>
      <c r="C32">
        <v>0</v>
      </c>
      <c r="D32">
        <v>0</v>
      </c>
      <c r="E32">
        <v>0.1</v>
      </c>
      <c r="F32">
        <v>0</v>
      </c>
      <c r="G32">
        <v>0</v>
      </c>
    </row>
    <row r="33" spans="1:7" ht="15" x14ac:dyDescent="0.25">
      <c r="A33" s="173" t="s">
        <v>82</v>
      </c>
      <c r="B33">
        <v>2</v>
      </c>
      <c r="C33">
        <v>0</v>
      </c>
      <c r="D33">
        <v>114.4</v>
      </c>
      <c r="E33">
        <v>135.19999999999999</v>
      </c>
      <c r="F33">
        <v>1</v>
      </c>
      <c r="G33">
        <v>0</v>
      </c>
    </row>
    <row r="34" spans="1:7" ht="15" x14ac:dyDescent="0.25">
      <c r="A34" s="173" t="s">
        <v>170</v>
      </c>
      <c r="B34">
        <v>0</v>
      </c>
      <c r="C34">
        <v>0</v>
      </c>
      <c r="D34">
        <v>8</v>
      </c>
      <c r="E34">
        <v>8.5</v>
      </c>
      <c r="F34">
        <v>0</v>
      </c>
      <c r="G34">
        <v>0</v>
      </c>
    </row>
    <row r="35" spans="1:7" ht="15" x14ac:dyDescent="0.25">
      <c r="A35" s="173" t="s">
        <v>83</v>
      </c>
      <c r="B35">
        <v>0</v>
      </c>
      <c r="C35">
        <v>0</v>
      </c>
      <c r="D35">
        <v>2575.6</v>
      </c>
      <c r="E35">
        <v>2809.3</v>
      </c>
      <c r="F35">
        <v>502</v>
      </c>
      <c r="G35">
        <v>0</v>
      </c>
    </row>
    <row r="36" spans="1:7" ht="15" x14ac:dyDescent="0.25">
      <c r="A36" s="173" t="s">
        <v>84</v>
      </c>
      <c r="B36">
        <v>0</v>
      </c>
      <c r="C36">
        <v>0</v>
      </c>
      <c r="D36">
        <v>31.1</v>
      </c>
      <c r="E36">
        <v>20.8</v>
      </c>
      <c r="F36">
        <v>0</v>
      </c>
      <c r="G36">
        <v>0</v>
      </c>
    </row>
    <row r="37" spans="1:7" ht="15" x14ac:dyDescent="0.25">
      <c r="A37" s="173" t="s">
        <v>85</v>
      </c>
      <c r="B37">
        <v>0</v>
      </c>
      <c r="C37">
        <v>0</v>
      </c>
      <c r="D37">
        <v>63.2</v>
      </c>
      <c r="E37">
        <v>45.6</v>
      </c>
      <c r="F37">
        <v>0</v>
      </c>
      <c r="G37">
        <v>0</v>
      </c>
    </row>
    <row r="38" spans="1:7" ht="15" x14ac:dyDescent="0.25">
      <c r="A38" s="173" t="s">
        <v>86</v>
      </c>
      <c r="B38">
        <v>1.5</v>
      </c>
      <c r="C38">
        <v>0</v>
      </c>
      <c r="D38">
        <v>895.8</v>
      </c>
      <c r="E38">
        <v>462.4</v>
      </c>
      <c r="F38">
        <v>55</v>
      </c>
      <c r="G38">
        <v>0</v>
      </c>
    </row>
    <row r="39" spans="1:7" ht="15" x14ac:dyDescent="0.25">
      <c r="A39" s="173" t="s">
        <v>87</v>
      </c>
      <c r="B39">
        <v>0</v>
      </c>
      <c r="C39">
        <v>0</v>
      </c>
      <c r="D39">
        <v>13.4</v>
      </c>
      <c r="E39">
        <v>3</v>
      </c>
      <c r="F39">
        <v>25.5</v>
      </c>
      <c r="G39">
        <v>0</v>
      </c>
    </row>
    <row r="40" spans="1:7" ht="15" x14ac:dyDescent="0.25">
      <c r="A40" s="173" t="s">
        <v>88</v>
      </c>
      <c r="B40">
        <v>0</v>
      </c>
      <c r="C40">
        <v>0</v>
      </c>
      <c r="D40">
        <v>621.79999999999995</v>
      </c>
      <c r="E40">
        <v>426.7</v>
      </c>
      <c r="F40">
        <v>95</v>
      </c>
      <c r="G40">
        <v>0</v>
      </c>
    </row>
    <row r="41" spans="1:7" ht="15" x14ac:dyDescent="0.25">
      <c r="A41" s="173" t="s">
        <v>89</v>
      </c>
      <c r="B41">
        <v>0</v>
      </c>
      <c r="C41">
        <v>0</v>
      </c>
      <c r="D41">
        <v>106.2</v>
      </c>
      <c r="E41">
        <v>158.69999999999999</v>
      </c>
      <c r="F41">
        <v>0</v>
      </c>
      <c r="G41">
        <v>0</v>
      </c>
    </row>
    <row r="42" spans="1:7" ht="15" x14ac:dyDescent="0.25">
      <c r="A42" s="173" t="s">
        <v>69</v>
      </c>
    </row>
    <row r="43" spans="1:7" ht="15" x14ac:dyDescent="0.25">
      <c r="A43" s="173" t="s">
        <v>90</v>
      </c>
      <c r="B43">
        <v>37</v>
      </c>
      <c r="C43">
        <v>0</v>
      </c>
      <c r="D43">
        <v>1084.5999999999999</v>
      </c>
      <c r="E43">
        <v>740</v>
      </c>
      <c r="F43">
        <v>392</v>
      </c>
      <c r="G43">
        <v>0</v>
      </c>
    </row>
    <row r="44" spans="1:7" ht="15" x14ac:dyDescent="0.25">
      <c r="A44" s="173" t="s">
        <v>91</v>
      </c>
      <c r="B44">
        <v>0</v>
      </c>
      <c r="C44">
        <v>0</v>
      </c>
      <c r="D44">
        <v>86.9</v>
      </c>
      <c r="E44">
        <v>309.2</v>
      </c>
      <c r="F44">
        <v>0</v>
      </c>
      <c r="G44">
        <v>0</v>
      </c>
    </row>
    <row r="45" spans="1:7" ht="15" x14ac:dyDescent="0.25">
      <c r="A45" s="173" t="s">
        <v>92</v>
      </c>
      <c r="B45">
        <v>0</v>
      </c>
      <c r="C45">
        <v>0</v>
      </c>
      <c r="D45">
        <v>172.3</v>
      </c>
      <c r="E45">
        <v>92.4</v>
      </c>
      <c r="F45">
        <v>35</v>
      </c>
      <c r="G45">
        <v>0</v>
      </c>
    </row>
    <row r="46" spans="1:7" ht="15" x14ac:dyDescent="0.25">
      <c r="A46" s="173" t="s">
        <v>1078</v>
      </c>
      <c r="B46">
        <v>0</v>
      </c>
      <c r="C46">
        <v>0</v>
      </c>
      <c r="D46">
        <v>0</v>
      </c>
      <c r="E46">
        <v>0</v>
      </c>
      <c r="F46">
        <v>62</v>
      </c>
      <c r="G46">
        <v>0</v>
      </c>
    </row>
    <row r="47" spans="1:7" ht="15" x14ac:dyDescent="0.25">
      <c r="A47" s="173" t="s">
        <v>93</v>
      </c>
      <c r="B47">
        <v>0</v>
      </c>
      <c r="C47">
        <v>0</v>
      </c>
      <c r="D47">
        <v>33</v>
      </c>
      <c r="E47">
        <v>28.8</v>
      </c>
      <c r="F47">
        <v>60</v>
      </c>
      <c r="G47">
        <v>0</v>
      </c>
    </row>
    <row r="48" spans="1:7" ht="15" x14ac:dyDescent="0.25">
      <c r="A48" s="173" t="s">
        <v>95</v>
      </c>
      <c r="B48">
        <v>0</v>
      </c>
      <c r="C48">
        <v>0</v>
      </c>
      <c r="D48">
        <v>8.8000000000000007</v>
      </c>
      <c r="E48">
        <v>9.6999999999999993</v>
      </c>
      <c r="F48">
        <v>0</v>
      </c>
      <c r="G48">
        <v>0</v>
      </c>
    </row>
    <row r="49" spans="1:7" ht="15" x14ac:dyDescent="0.25">
      <c r="A49" s="173" t="s">
        <v>96</v>
      </c>
      <c r="B49">
        <v>37</v>
      </c>
      <c r="C49">
        <v>0</v>
      </c>
      <c r="D49">
        <v>763.9</v>
      </c>
      <c r="E49">
        <v>275.7</v>
      </c>
      <c r="F49">
        <v>235</v>
      </c>
      <c r="G49">
        <v>0</v>
      </c>
    </row>
    <row r="50" spans="1:7" ht="15" x14ac:dyDescent="0.25">
      <c r="A50" s="173" t="s">
        <v>97</v>
      </c>
      <c r="B50">
        <v>0</v>
      </c>
      <c r="C50">
        <v>0</v>
      </c>
      <c r="D50">
        <v>19.7</v>
      </c>
      <c r="E50">
        <v>24.2</v>
      </c>
      <c r="F50">
        <v>0</v>
      </c>
      <c r="G50">
        <v>0</v>
      </c>
    </row>
    <row r="51" spans="1:7" ht="15" x14ac:dyDescent="0.25">
      <c r="A51" s="173" t="s">
        <v>69</v>
      </c>
    </row>
    <row r="52" spans="1:7" ht="15" x14ac:dyDescent="0.25">
      <c r="A52" s="173" t="s">
        <v>98</v>
      </c>
      <c r="B52">
        <v>178.3</v>
      </c>
      <c r="C52">
        <v>121.9</v>
      </c>
      <c r="D52">
        <v>8394</v>
      </c>
      <c r="E52">
        <v>6202.9</v>
      </c>
      <c r="F52">
        <v>1982.5</v>
      </c>
      <c r="G52">
        <v>0</v>
      </c>
    </row>
    <row r="53" spans="1:7" ht="15" x14ac:dyDescent="0.25">
      <c r="A53" s="173" t="s">
        <v>99</v>
      </c>
      <c r="B53">
        <v>0</v>
      </c>
      <c r="C53">
        <v>3</v>
      </c>
      <c r="D53">
        <v>26.5</v>
      </c>
      <c r="E53">
        <v>21</v>
      </c>
      <c r="F53">
        <v>0</v>
      </c>
      <c r="G53">
        <v>0</v>
      </c>
    </row>
    <row r="54" spans="1:7" ht="15" x14ac:dyDescent="0.25">
      <c r="A54" s="173" t="s">
        <v>100</v>
      </c>
      <c r="B54">
        <v>0</v>
      </c>
      <c r="C54">
        <v>0</v>
      </c>
      <c r="D54">
        <v>5.4</v>
      </c>
      <c r="E54">
        <v>20</v>
      </c>
      <c r="F54">
        <v>6.5</v>
      </c>
      <c r="G54">
        <v>0</v>
      </c>
    </row>
    <row r="55" spans="1:7" ht="15" x14ac:dyDescent="0.25">
      <c r="A55" s="173" t="s">
        <v>101</v>
      </c>
      <c r="B55">
        <v>15</v>
      </c>
      <c r="C55">
        <v>0</v>
      </c>
      <c r="D55">
        <v>408.4</v>
      </c>
      <c r="E55">
        <v>145.19999999999999</v>
      </c>
      <c r="F55">
        <v>30</v>
      </c>
      <c r="G55">
        <v>0</v>
      </c>
    </row>
    <row r="56" spans="1:7" ht="15" x14ac:dyDescent="0.25">
      <c r="A56" s="173" t="s">
        <v>102</v>
      </c>
      <c r="B56">
        <v>0</v>
      </c>
      <c r="C56">
        <v>0</v>
      </c>
      <c r="D56">
        <v>78.400000000000006</v>
      </c>
      <c r="E56">
        <v>80.099999999999994</v>
      </c>
      <c r="F56">
        <v>8</v>
      </c>
      <c r="G56">
        <v>0</v>
      </c>
    </row>
    <row r="57" spans="1:7" ht="15" x14ac:dyDescent="0.25">
      <c r="A57" s="173" t="s">
        <v>103</v>
      </c>
      <c r="B57">
        <v>4.9000000000000004</v>
      </c>
      <c r="C57">
        <v>0</v>
      </c>
      <c r="D57">
        <v>21.7</v>
      </c>
      <c r="E57">
        <v>98.4</v>
      </c>
      <c r="F57">
        <v>0</v>
      </c>
      <c r="G57">
        <v>0</v>
      </c>
    </row>
    <row r="58" spans="1:7" ht="15" x14ac:dyDescent="0.25">
      <c r="A58" s="173" t="s">
        <v>104</v>
      </c>
      <c r="B58">
        <v>0</v>
      </c>
      <c r="C58">
        <v>0</v>
      </c>
      <c r="D58">
        <v>340.2</v>
      </c>
      <c r="E58">
        <v>312.5</v>
      </c>
      <c r="F58">
        <v>0</v>
      </c>
      <c r="G58">
        <v>0</v>
      </c>
    </row>
    <row r="59" spans="1:7" ht="15" x14ac:dyDescent="0.25">
      <c r="A59" s="173" t="s">
        <v>105</v>
      </c>
      <c r="B59">
        <v>0</v>
      </c>
      <c r="C59">
        <v>0</v>
      </c>
      <c r="D59">
        <v>568.1</v>
      </c>
      <c r="E59">
        <v>350.2</v>
      </c>
      <c r="F59">
        <v>190.6</v>
      </c>
      <c r="G59">
        <v>0</v>
      </c>
    </row>
    <row r="60" spans="1:7" ht="15" x14ac:dyDescent="0.25">
      <c r="A60" s="173" t="s">
        <v>106</v>
      </c>
      <c r="B60">
        <v>27.5</v>
      </c>
      <c r="C60">
        <v>11.6</v>
      </c>
      <c r="D60">
        <v>496.4</v>
      </c>
      <c r="E60">
        <v>328.3</v>
      </c>
      <c r="F60">
        <v>131.1</v>
      </c>
      <c r="G60">
        <v>0</v>
      </c>
    </row>
    <row r="61" spans="1:7" ht="15" x14ac:dyDescent="0.25">
      <c r="A61" s="173" t="s">
        <v>107</v>
      </c>
      <c r="B61">
        <v>0</v>
      </c>
      <c r="C61">
        <v>0</v>
      </c>
      <c r="D61">
        <v>575.6</v>
      </c>
      <c r="E61">
        <v>276.3</v>
      </c>
      <c r="F61">
        <v>35.700000000000003</v>
      </c>
      <c r="G61">
        <v>0</v>
      </c>
    </row>
    <row r="62" spans="1:7" ht="15" x14ac:dyDescent="0.25">
      <c r="A62" s="173" t="s">
        <v>108</v>
      </c>
      <c r="B62">
        <v>0</v>
      </c>
      <c r="C62">
        <v>0</v>
      </c>
      <c r="D62">
        <v>4.7</v>
      </c>
      <c r="E62">
        <v>2.7</v>
      </c>
      <c r="F62">
        <v>0</v>
      </c>
      <c r="G62">
        <v>0</v>
      </c>
    </row>
    <row r="63" spans="1:7" ht="15" x14ac:dyDescent="0.25">
      <c r="A63" s="173" t="s">
        <v>109</v>
      </c>
      <c r="B63">
        <v>0</v>
      </c>
      <c r="C63">
        <v>18.399999999999999</v>
      </c>
      <c r="D63">
        <v>304.10000000000002</v>
      </c>
      <c r="E63">
        <v>166.9</v>
      </c>
      <c r="F63">
        <v>196.5</v>
      </c>
      <c r="G63">
        <v>0</v>
      </c>
    </row>
    <row r="64" spans="1:7" ht="15" x14ac:dyDescent="0.25">
      <c r="A64" s="173" t="s">
        <v>110</v>
      </c>
      <c r="B64">
        <v>0</v>
      </c>
      <c r="C64">
        <v>0</v>
      </c>
      <c r="D64">
        <v>48.7</v>
      </c>
      <c r="E64">
        <v>4.5999999999999996</v>
      </c>
      <c r="F64">
        <v>0</v>
      </c>
      <c r="G64">
        <v>0</v>
      </c>
    </row>
    <row r="65" spans="1:7" ht="15" x14ac:dyDescent="0.25">
      <c r="A65" s="173" t="s">
        <v>111</v>
      </c>
      <c r="B65">
        <v>0</v>
      </c>
      <c r="C65">
        <v>0</v>
      </c>
      <c r="D65">
        <v>152.69999999999999</v>
      </c>
      <c r="E65">
        <v>123.3</v>
      </c>
      <c r="F65">
        <v>60</v>
      </c>
      <c r="G65">
        <v>0</v>
      </c>
    </row>
    <row r="66" spans="1:7" ht="15" x14ac:dyDescent="0.25">
      <c r="A66" s="173" t="s">
        <v>112</v>
      </c>
      <c r="B66">
        <v>0</v>
      </c>
      <c r="C66">
        <v>0</v>
      </c>
      <c r="D66">
        <v>301.7</v>
      </c>
      <c r="E66">
        <v>292.2</v>
      </c>
      <c r="F66">
        <v>113.3</v>
      </c>
      <c r="G66">
        <v>0</v>
      </c>
    </row>
    <row r="67" spans="1:7" ht="15" x14ac:dyDescent="0.25">
      <c r="A67" s="173" t="s">
        <v>113</v>
      </c>
      <c r="B67">
        <v>0</v>
      </c>
      <c r="C67">
        <v>0</v>
      </c>
      <c r="D67">
        <v>168</v>
      </c>
      <c r="E67">
        <v>137.4</v>
      </c>
      <c r="F67">
        <v>19</v>
      </c>
      <c r="G67">
        <v>0</v>
      </c>
    </row>
    <row r="68" spans="1:7" ht="15" x14ac:dyDescent="0.25">
      <c r="A68" s="173" t="s">
        <v>114</v>
      </c>
      <c r="B68">
        <v>0</v>
      </c>
      <c r="C68">
        <v>2.1</v>
      </c>
      <c r="D68">
        <v>43.2</v>
      </c>
      <c r="E68">
        <v>36.1</v>
      </c>
      <c r="F68">
        <v>13.6</v>
      </c>
      <c r="G68">
        <v>0</v>
      </c>
    </row>
    <row r="69" spans="1:7" ht="15" x14ac:dyDescent="0.25">
      <c r="A69" s="173" t="s">
        <v>115</v>
      </c>
      <c r="B69">
        <v>124.9</v>
      </c>
      <c r="C69">
        <v>63.4</v>
      </c>
      <c r="D69">
        <v>3717.5</v>
      </c>
      <c r="E69">
        <v>3154</v>
      </c>
      <c r="F69">
        <v>936.8</v>
      </c>
      <c r="G69">
        <v>0</v>
      </c>
    </row>
    <row r="70" spans="1:7" ht="15" x14ac:dyDescent="0.25">
      <c r="A70" s="173" t="s">
        <v>116</v>
      </c>
      <c r="B70">
        <v>0</v>
      </c>
      <c r="C70">
        <v>0</v>
      </c>
      <c r="D70">
        <v>0</v>
      </c>
      <c r="E70" t="s">
        <v>94</v>
      </c>
      <c r="F70">
        <v>0</v>
      </c>
      <c r="G70">
        <v>0</v>
      </c>
    </row>
    <row r="71" spans="1:7" ht="15" x14ac:dyDescent="0.25">
      <c r="A71" s="173" t="s">
        <v>117</v>
      </c>
      <c r="B71">
        <v>0</v>
      </c>
      <c r="C71">
        <v>0</v>
      </c>
      <c r="D71">
        <v>106.5</v>
      </c>
      <c r="E71">
        <v>68.5</v>
      </c>
      <c r="F71">
        <v>13</v>
      </c>
      <c r="G71">
        <v>0</v>
      </c>
    </row>
    <row r="72" spans="1:7" ht="15" x14ac:dyDescent="0.25">
      <c r="A72" s="173" t="s">
        <v>118</v>
      </c>
      <c r="B72">
        <v>0</v>
      </c>
      <c r="C72">
        <v>0</v>
      </c>
      <c r="D72">
        <v>219.8</v>
      </c>
      <c r="E72">
        <v>117.6</v>
      </c>
      <c r="F72">
        <v>47</v>
      </c>
      <c r="G72">
        <v>0</v>
      </c>
    </row>
    <row r="73" spans="1:7" ht="15" x14ac:dyDescent="0.25">
      <c r="A73" s="173" t="s">
        <v>119</v>
      </c>
      <c r="B73">
        <v>0</v>
      </c>
      <c r="C73">
        <v>23.5</v>
      </c>
      <c r="D73">
        <v>173.7</v>
      </c>
      <c r="E73">
        <v>177.8</v>
      </c>
      <c r="F73">
        <v>117.6</v>
      </c>
      <c r="G73">
        <v>0</v>
      </c>
    </row>
    <row r="74" spans="1:7" ht="15" x14ac:dyDescent="0.25">
      <c r="A74" s="173" t="s">
        <v>120</v>
      </c>
      <c r="B74">
        <v>0</v>
      </c>
      <c r="C74">
        <v>0</v>
      </c>
      <c r="D74">
        <v>165.7</v>
      </c>
      <c r="E74">
        <v>68.3</v>
      </c>
      <c r="F74">
        <v>15.6</v>
      </c>
      <c r="G74">
        <v>0</v>
      </c>
    </row>
    <row r="75" spans="1:7" ht="15" x14ac:dyDescent="0.25">
      <c r="A75" s="173" t="s">
        <v>1076</v>
      </c>
      <c r="B75">
        <v>0</v>
      </c>
      <c r="C75">
        <v>0</v>
      </c>
      <c r="D75">
        <v>3.2</v>
      </c>
      <c r="E75">
        <v>0</v>
      </c>
      <c r="F75">
        <v>0</v>
      </c>
      <c r="G75">
        <v>0</v>
      </c>
    </row>
    <row r="76" spans="1:7" ht="15" x14ac:dyDescent="0.25">
      <c r="A76" s="173" t="s">
        <v>121</v>
      </c>
      <c r="B76">
        <v>0</v>
      </c>
      <c r="C76">
        <v>0</v>
      </c>
      <c r="D76">
        <v>119.8</v>
      </c>
      <c r="E76">
        <v>40.9</v>
      </c>
      <c r="F76">
        <v>10.199999999999999</v>
      </c>
      <c r="G76">
        <v>0</v>
      </c>
    </row>
    <row r="77" spans="1:7" ht="15" x14ac:dyDescent="0.25">
      <c r="A77" s="173" t="s">
        <v>122</v>
      </c>
      <c r="B77">
        <v>6</v>
      </c>
      <c r="C77">
        <v>0</v>
      </c>
      <c r="D77">
        <v>344.1</v>
      </c>
      <c r="E77">
        <v>180.7</v>
      </c>
      <c r="F77">
        <v>38</v>
      </c>
      <c r="G77">
        <v>0</v>
      </c>
    </row>
    <row r="78" spans="1:7" ht="15" x14ac:dyDescent="0.25">
      <c r="A78" s="173" t="s">
        <v>65</v>
      </c>
      <c r="B78" t="s">
        <v>66</v>
      </c>
      <c r="C78" t="s">
        <v>67</v>
      </c>
      <c r="D78" t="s">
        <v>66</v>
      </c>
      <c r="E78" t="s">
        <v>66</v>
      </c>
      <c r="F78" t="s">
        <v>66</v>
      </c>
      <c r="G78" t="s">
        <v>68</v>
      </c>
    </row>
    <row r="79" spans="1:7" ht="15" x14ac:dyDescent="0.25">
      <c r="A79" s="173" t="s">
        <v>123</v>
      </c>
      <c r="B79">
        <v>322.10000000000002</v>
      </c>
      <c r="C79">
        <v>121.9</v>
      </c>
      <c r="D79">
        <v>20910.2</v>
      </c>
      <c r="E79">
        <v>18522.2</v>
      </c>
      <c r="F79">
        <v>4134.5</v>
      </c>
      <c r="G79">
        <v>0</v>
      </c>
    </row>
    <row r="80" spans="1:7" ht="15" x14ac:dyDescent="0.25">
      <c r="A80" s="173" t="s">
        <v>124</v>
      </c>
      <c r="B80">
        <v>55.1</v>
      </c>
      <c r="C80">
        <v>0</v>
      </c>
      <c r="D80">
        <v>0</v>
      </c>
      <c r="E80">
        <v>0</v>
      </c>
      <c r="F80">
        <v>1202.2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173" t="s">
        <v>125</v>
      </c>
      <c r="B82">
        <v>377.2</v>
      </c>
      <c r="C82">
        <v>121.9</v>
      </c>
      <c r="D82">
        <v>20910.2</v>
      </c>
      <c r="E82">
        <v>18522.2</v>
      </c>
      <c r="F82">
        <v>5336.7</v>
      </c>
      <c r="G82">
        <v>0</v>
      </c>
    </row>
    <row r="83" spans="1:7" ht="15" x14ac:dyDescent="0.25">
      <c r="A83" s="173" t="s">
        <v>126</v>
      </c>
      <c r="B83" t="s">
        <v>45</v>
      </c>
      <c r="C83" t="s">
        <v>45</v>
      </c>
      <c r="D83">
        <v>0</v>
      </c>
      <c r="E83">
        <v>0</v>
      </c>
      <c r="F83" t="s">
        <v>45</v>
      </c>
      <c r="G83" t="s">
        <v>45</v>
      </c>
    </row>
    <row r="84" spans="1:7" ht="15" x14ac:dyDescent="0.25">
      <c r="A84" s="173" t="s">
        <v>127</v>
      </c>
      <c r="B84">
        <v>0</v>
      </c>
      <c r="C84">
        <v>0</v>
      </c>
      <c r="D84" t="s">
        <v>45</v>
      </c>
      <c r="E84" t="s">
        <v>45</v>
      </c>
      <c r="F84">
        <v>0</v>
      </c>
      <c r="G84">
        <v>0</v>
      </c>
    </row>
    <row r="85" spans="1:7" ht="15" x14ac:dyDescent="0.25">
      <c r="A85" s="173" t="s">
        <v>65</v>
      </c>
      <c r="B85" t="s">
        <v>66</v>
      </c>
      <c r="C85" t="s">
        <v>67</v>
      </c>
      <c r="D85" t="s">
        <v>66</v>
      </c>
      <c r="E85" t="s">
        <v>66</v>
      </c>
      <c r="F85" t="s">
        <v>66</v>
      </c>
      <c r="G85" t="s">
        <v>68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48CB2-CC55-46E2-B8BB-84CB217C9A04}">
  <dimension ref="A1:G85"/>
  <sheetViews>
    <sheetView topLeftCell="A17" workbookViewId="0">
      <selection activeCell="G25" sqref="G25"/>
    </sheetView>
  </sheetViews>
  <sheetFormatPr defaultRowHeight="13.2" x14ac:dyDescent="0.25"/>
  <cols>
    <col min="1" max="1" width="24.6640625" customWidth="1"/>
    <col min="2" max="2" width="15.109375" customWidth="1"/>
    <col min="3" max="3" width="12.33203125" customWidth="1"/>
    <col min="4" max="4" width="16.6640625" customWidth="1"/>
    <col min="5" max="5" width="15" customWidth="1"/>
    <col min="6" max="6" width="14.33203125" customWidth="1"/>
    <col min="7" max="7" width="15.886718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1082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163</v>
      </c>
      <c r="D7" s="272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0</v>
      </c>
      <c r="C12">
        <v>0</v>
      </c>
      <c r="D12">
        <v>594.4</v>
      </c>
      <c r="E12">
        <v>362.1</v>
      </c>
      <c r="F12">
        <v>23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5.3</v>
      </c>
      <c r="E13">
        <v>22.3</v>
      </c>
      <c r="F13">
        <v>5</v>
      </c>
      <c r="G13">
        <v>0</v>
      </c>
    </row>
    <row r="14" spans="1:7" ht="15" x14ac:dyDescent="0.25">
      <c r="A14" s="173" t="s">
        <v>71</v>
      </c>
      <c r="B14">
        <v>0</v>
      </c>
      <c r="C14">
        <v>0</v>
      </c>
      <c r="D14">
        <v>513.1</v>
      </c>
      <c r="E14">
        <v>277.39999999999998</v>
      </c>
      <c r="F14">
        <v>6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73</v>
      </c>
      <c r="B16">
        <v>0</v>
      </c>
      <c r="C16">
        <v>0</v>
      </c>
      <c r="D16">
        <v>63.5</v>
      </c>
      <c r="E16">
        <v>51.9</v>
      </c>
      <c r="F16">
        <v>12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35.1</v>
      </c>
      <c r="C19">
        <v>37.299999999999997</v>
      </c>
      <c r="D19">
        <v>2080</v>
      </c>
      <c r="E19">
        <v>1924.2</v>
      </c>
      <c r="F19">
        <v>422.4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19.2</v>
      </c>
      <c r="C21">
        <v>63.3</v>
      </c>
      <c r="D21">
        <v>964.8</v>
      </c>
      <c r="E21">
        <v>1044.9000000000001</v>
      </c>
      <c r="F21">
        <v>182.7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0</v>
      </c>
      <c r="C23">
        <v>5</v>
      </c>
      <c r="D23">
        <v>139.1</v>
      </c>
      <c r="E23">
        <v>2112.5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279.7</v>
      </c>
      <c r="C25">
        <v>264</v>
      </c>
      <c r="D25">
        <v>7386.7</v>
      </c>
      <c r="E25">
        <v>5882.2</v>
      </c>
      <c r="F25">
        <v>1075.9000000000001</v>
      </c>
      <c r="G25">
        <v>0</v>
      </c>
    </row>
    <row r="26" spans="1:7" ht="15" x14ac:dyDescent="0.25">
      <c r="A26" s="173" t="s">
        <v>167</v>
      </c>
      <c r="B26">
        <v>0</v>
      </c>
      <c r="C26">
        <v>0</v>
      </c>
      <c r="D26">
        <v>0</v>
      </c>
      <c r="E26">
        <v>149.9</v>
      </c>
      <c r="F26">
        <v>0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67.3</v>
      </c>
      <c r="E27">
        <v>46.7</v>
      </c>
      <c r="F27">
        <v>0</v>
      </c>
      <c r="G27">
        <v>0</v>
      </c>
    </row>
    <row r="28" spans="1:7" ht="15" x14ac:dyDescent="0.25">
      <c r="A28" s="173" t="s">
        <v>79</v>
      </c>
      <c r="B28">
        <v>0.3</v>
      </c>
      <c r="C28">
        <v>0</v>
      </c>
      <c r="D28">
        <v>2.1</v>
      </c>
      <c r="E28">
        <v>3.2</v>
      </c>
      <c r="F28" t="s">
        <v>94</v>
      </c>
      <c r="G28">
        <v>0</v>
      </c>
    </row>
    <row r="29" spans="1:7" ht="15" x14ac:dyDescent="0.25">
      <c r="A29" s="173" t="s">
        <v>80</v>
      </c>
      <c r="B29">
        <v>73.8</v>
      </c>
      <c r="C29">
        <v>22</v>
      </c>
      <c r="D29">
        <v>700.2</v>
      </c>
      <c r="E29">
        <v>413.4</v>
      </c>
      <c r="F29">
        <v>144</v>
      </c>
      <c r="G29">
        <v>0</v>
      </c>
    </row>
    <row r="30" spans="1:7" ht="15" x14ac:dyDescent="0.25">
      <c r="A30" s="173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173" t="s">
        <v>81</v>
      </c>
      <c r="B31">
        <v>51.2</v>
      </c>
      <c r="C31">
        <v>89</v>
      </c>
      <c r="D31">
        <v>2306.4</v>
      </c>
      <c r="E31">
        <v>1297.2</v>
      </c>
      <c r="F31">
        <v>335.9</v>
      </c>
      <c r="G31">
        <v>0</v>
      </c>
    </row>
    <row r="32" spans="1:7" ht="15" x14ac:dyDescent="0.25">
      <c r="A32" s="173" t="s">
        <v>169</v>
      </c>
      <c r="B32">
        <v>0</v>
      </c>
      <c r="C32">
        <v>0</v>
      </c>
      <c r="D32">
        <v>0</v>
      </c>
      <c r="E32">
        <v>0.1</v>
      </c>
      <c r="F32">
        <v>0</v>
      </c>
      <c r="G32">
        <v>0</v>
      </c>
    </row>
    <row r="33" spans="1:7" ht="15" x14ac:dyDescent="0.25">
      <c r="A33" s="173" t="s">
        <v>82</v>
      </c>
      <c r="B33">
        <v>2.5</v>
      </c>
      <c r="C33">
        <v>0</v>
      </c>
      <c r="D33">
        <v>114.4</v>
      </c>
      <c r="E33">
        <v>135.19999999999999</v>
      </c>
      <c r="F33">
        <v>0.5</v>
      </c>
      <c r="G33">
        <v>0</v>
      </c>
    </row>
    <row r="34" spans="1:7" ht="15" x14ac:dyDescent="0.25">
      <c r="A34" s="173" t="s">
        <v>170</v>
      </c>
      <c r="B34">
        <v>0</v>
      </c>
      <c r="C34">
        <v>0</v>
      </c>
      <c r="D34">
        <v>8</v>
      </c>
      <c r="E34">
        <v>8.5</v>
      </c>
      <c r="F34">
        <v>0</v>
      </c>
      <c r="G34">
        <v>0</v>
      </c>
    </row>
    <row r="35" spans="1:7" ht="15" x14ac:dyDescent="0.25">
      <c r="A35" s="173" t="s">
        <v>83</v>
      </c>
      <c r="B35">
        <v>68</v>
      </c>
      <c r="C35">
        <v>153</v>
      </c>
      <c r="D35">
        <v>2519.6</v>
      </c>
      <c r="E35">
        <v>2710.8</v>
      </c>
      <c r="F35">
        <v>502</v>
      </c>
      <c r="G35">
        <v>0</v>
      </c>
    </row>
    <row r="36" spans="1:7" ht="15" x14ac:dyDescent="0.25">
      <c r="A36" s="173" t="s">
        <v>84</v>
      </c>
      <c r="B36">
        <v>0</v>
      </c>
      <c r="C36">
        <v>0</v>
      </c>
      <c r="D36">
        <v>31.1</v>
      </c>
      <c r="E36">
        <v>20.8</v>
      </c>
      <c r="F36">
        <v>0</v>
      </c>
      <c r="G36">
        <v>0</v>
      </c>
    </row>
    <row r="37" spans="1:7" ht="15" x14ac:dyDescent="0.25">
      <c r="A37" s="173" t="s">
        <v>85</v>
      </c>
      <c r="B37">
        <v>0</v>
      </c>
      <c r="C37">
        <v>0</v>
      </c>
      <c r="D37">
        <v>63.2</v>
      </c>
      <c r="E37">
        <v>45.6</v>
      </c>
      <c r="F37">
        <v>0</v>
      </c>
      <c r="G37">
        <v>0</v>
      </c>
    </row>
    <row r="38" spans="1:7" ht="15" x14ac:dyDescent="0.25">
      <c r="A38" s="173" t="s">
        <v>86</v>
      </c>
      <c r="B38">
        <v>81.5</v>
      </c>
      <c r="C38">
        <v>0</v>
      </c>
      <c r="D38">
        <v>868.3</v>
      </c>
      <c r="E38">
        <v>462.4</v>
      </c>
      <c r="F38">
        <v>0</v>
      </c>
      <c r="G38">
        <v>0</v>
      </c>
    </row>
    <row r="39" spans="1:7" ht="15" x14ac:dyDescent="0.25">
      <c r="A39" s="173" t="s">
        <v>87</v>
      </c>
      <c r="B39">
        <v>0</v>
      </c>
      <c r="C39">
        <v>0</v>
      </c>
      <c r="D39">
        <v>13.4</v>
      </c>
      <c r="E39">
        <v>3</v>
      </c>
      <c r="F39">
        <v>0.5</v>
      </c>
      <c r="G39">
        <v>0</v>
      </c>
    </row>
    <row r="40" spans="1:7" ht="15" x14ac:dyDescent="0.25">
      <c r="A40" s="173" t="s">
        <v>88</v>
      </c>
      <c r="B40">
        <v>2.4</v>
      </c>
      <c r="C40">
        <v>0</v>
      </c>
      <c r="D40">
        <v>586.6</v>
      </c>
      <c r="E40">
        <v>426.7</v>
      </c>
      <c r="F40">
        <v>93</v>
      </c>
      <c r="G40">
        <v>0</v>
      </c>
    </row>
    <row r="41" spans="1:7" ht="15" x14ac:dyDescent="0.25">
      <c r="A41" s="173" t="s">
        <v>89</v>
      </c>
      <c r="B41">
        <v>0</v>
      </c>
      <c r="C41">
        <v>0</v>
      </c>
      <c r="D41">
        <v>106.2</v>
      </c>
      <c r="E41">
        <v>158.69999999999999</v>
      </c>
      <c r="F41">
        <v>0</v>
      </c>
      <c r="G41">
        <v>0</v>
      </c>
    </row>
    <row r="42" spans="1:7" ht="15" x14ac:dyDescent="0.25">
      <c r="A42" s="173" t="s">
        <v>69</v>
      </c>
    </row>
    <row r="43" spans="1:7" ht="15" x14ac:dyDescent="0.25">
      <c r="A43" s="173" t="s">
        <v>90</v>
      </c>
      <c r="B43">
        <v>102</v>
      </c>
      <c r="C43">
        <v>0</v>
      </c>
      <c r="D43">
        <v>1016.1</v>
      </c>
      <c r="E43">
        <v>740</v>
      </c>
      <c r="F43">
        <v>261</v>
      </c>
      <c r="G43">
        <v>0</v>
      </c>
    </row>
    <row r="44" spans="1:7" ht="15" x14ac:dyDescent="0.25">
      <c r="A44" s="173" t="s">
        <v>91</v>
      </c>
      <c r="B44">
        <v>0</v>
      </c>
      <c r="C44">
        <v>0</v>
      </c>
      <c r="D44">
        <v>86.9</v>
      </c>
      <c r="E44">
        <v>309.2</v>
      </c>
      <c r="F44">
        <v>0</v>
      </c>
      <c r="G44">
        <v>0</v>
      </c>
    </row>
    <row r="45" spans="1:7" ht="15" x14ac:dyDescent="0.25">
      <c r="A45" s="173" t="s">
        <v>92</v>
      </c>
      <c r="B45">
        <v>35</v>
      </c>
      <c r="C45">
        <v>0</v>
      </c>
      <c r="D45">
        <v>136.80000000000001</v>
      </c>
      <c r="E45">
        <v>92.4</v>
      </c>
      <c r="F45">
        <v>35</v>
      </c>
      <c r="G45">
        <v>0</v>
      </c>
    </row>
    <row r="46" spans="1:7" ht="15" x14ac:dyDescent="0.25">
      <c r="A46" s="173" t="s">
        <v>1078</v>
      </c>
      <c r="B46">
        <v>0</v>
      </c>
      <c r="C46">
        <v>0</v>
      </c>
      <c r="D46">
        <v>0</v>
      </c>
      <c r="E46">
        <v>0</v>
      </c>
      <c r="F46">
        <v>62</v>
      </c>
      <c r="G46">
        <v>0</v>
      </c>
    </row>
    <row r="47" spans="1:7" ht="15" x14ac:dyDescent="0.25">
      <c r="A47" s="173" t="s">
        <v>93</v>
      </c>
      <c r="B47">
        <v>30</v>
      </c>
      <c r="C47">
        <v>0</v>
      </c>
      <c r="D47">
        <v>0</v>
      </c>
      <c r="E47">
        <v>28.8</v>
      </c>
      <c r="F47">
        <v>60</v>
      </c>
      <c r="G47">
        <v>0</v>
      </c>
    </row>
    <row r="48" spans="1:7" ht="15" x14ac:dyDescent="0.25">
      <c r="A48" s="173" t="s">
        <v>95</v>
      </c>
      <c r="B48">
        <v>0</v>
      </c>
      <c r="C48">
        <v>0</v>
      </c>
      <c r="D48">
        <v>8.8000000000000007</v>
      </c>
      <c r="E48">
        <v>9.6999999999999993</v>
      </c>
      <c r="F48">
        <v>0</v>
      </c>
      <c r="G48">
        <v>0</v>
      </c>
    </row>
    <row r="49" spans="1:7" ht="15" x14ac:dyDescent="0.25">
      <c r="A49" s="173" t="s">
        <v>96</v>
      </c>
      <c r="B49">
        <v>37</v>
      </c>
      <c r="C49">
        <v>0</v>
      </c>
      <c r="D49">
        <v>763.9</v>
      </c>
      <c r="E49">
        <v>275.7</v>
      </c>
      <c r="F49">
        <v>104</v>
      </c>
      <c r="G49">
        <v>0</v>
      </c>
    </row>
    <row r="50" spans="1:7" ht="15" x14ac:dyDescent="0.25">
      <c r="A50" s="173" t="s">
        <v>97</v>
      </c>
      <c r="B50">
        <v>0</v>
      </c>
      <c r="C50">
        <v>0</v>
      </c>
      <c r="D50">
        <v>19.7</v>
      </c>
      <c r="E50">
        <v>24.2</v>
      </c>
      <c r="F50">
        <v>0</v>
      </c>
      <c r="G50">
        <v>0</v>
      </c>
    </row>
    <row r="51" spans="1:7" ht="15" x14ac:dyDescent="0.25">
      <c r="A51" s="173" t="s">
        <v>69</v>
      </c>
    </row>
    <row r="52" spans="1:7" ht="15" x14ac:dyDescent="0.25">
      <c r="A52" s="173" t="s">
        <v>98</v>
      </c>
      <c r="B52">
        <v>394.2</v>
      </c>
      <c r="C52">
        <v>366.8</v>
      </c>
      <c r="D52">
        <v>8189</v>
      </c>
      <c r="E52">
        <v>6006.5</v>
      </c>
      <c r="F52">
        <v>1865.2</v>
      </c>
      <c r="G52">
        <v>0</v>
      </c>
    </row>
    <row r="53" spans="1:7" ht="15" x14ac:dyDescent="0.25">
      <c r="A53" s="173" t="s">
        <v>99</v>
      </c>
      <c r="B53">
        <v>0</v>
      </c>
      <c r="C53">
        <v>3</v>
      </c>
      <c r="D53">
        <v>26.5</v>
      </c>
      <c r="E53">
        <v>21</v>
      </c>
      <c r="F53">
        <v>0</v>
      </c>
      <c r="G53">
        <v>0</v>
      </c>
    </row>
    <row r="54" spans="1:7" ht="15" x14ac:dyDescent="0.25">
      <c r="A54" s="173" t="s">
        <v>100</v>
      </c>
      <c r="B54">
        <v>6.5</v>
      </c>
      <c r="C54">
        <v>5.8</v>
      </c>
      <c r="D54">
        <v>5.4</v>
      </c>
      <c r="E54">
        <v>13.5</v>
      </c>
      <c r="F54">
        <v>0</v>
      </c>
      <c r="G54">
        <v>0</v>
      </c>
    </row>
    <row r="55" spans="1:7" ht="15" x14ac:dyDescent="0.25">
      <c r="A55" s="173" t="s">
        <v>101</v>
      </c>
      <c r="B55">
        <v>15</v>
      </c>
      <c r="C55">
        <v>0</v>
      </c>
      <c r="D55">
        <v>408.4</v>
      </c>
      <c r="E55">
        <v>145.19999999999999</v>
      </c>
      <c r="F55">
        <v>30</v>
      </c>
      <c r="G55">
        <v>0</v>
      </c>
    </row>
    <row r="56" spans="1:7" ht="15" x14ac:dyDescent="0.25">
      <c r="A56" s="173" t="s">
        <v>102</v>
      </c>
      <c r="B56">
        <v>0</v>
      </c>
      <c r="C56">
        <v>8</v>
      </c>
      <c r="D56">
        <v>75.5</v>
      </c>
      <c r="E56">
        <v>71.400000000000006</v>
      </c>
      <c r="F56">
        <v>8</v>
      </c>
      <c r="G56">
        <v>0</v>
      </c>
    </row>
    <row r="57" spans="1:7" ht="15" x14ac:dyDescent="0.25">
      <c r="A57" s="173" t="s">
        <v>103</v>
      </c>
      <c r="B57">
        <v>4.9000000000000004</v>
      </c>
      <c r="C57">
        <v>7</v>
      </c>
      <c r="D57">
        <v>21.7</v>
      </c>
      <c r="E57">
        <v>96.4</v>
      </c>
      <c r="F57">
        <v>0</v>
      </c>
      <c r="G57">
        <v>0</v>
      </c>
    </row>
    <row r="58" spans="1:7" ht="15" x14ac:dyDescent="0.25">
      <c r="A58" s="173" t="s">
        <v>104</v>
      </c>
      <c r="B58">
        <v>0</v>
      </c>
      <c r="C58">
        <v>0</v>
      </c>
      <c r="D58">
        <v>340.2</v>
      </c>
      <c r="E58">
        <v>312.5</v>
      </c>
      <c r="F58">
        <v>44</v>
      </c>
      <c r="G58">
        <v>0</v>
      </c>
    </row>
    <row r="59" spans="1:7" ht="15" x14ac:dyDescent="0.25">
      <c r="A59" s="173" t="s">
        <v>105</v>
      </c>
      <c r="B59">
        <v>0</v>
      </c>
      <c r="C59">
        <v>10.1</v>
      </c>
      <c r="D59">
        <v>547.29999999999995</v>
      </c>
      <c r="E59">
        <v>318.3</v>
      </c>
      <c r="F59">
        <v>182.6</v>
      </c>
      <c r="G59">
        <v>0</v>
      </c>
    </row>
    <row r="60" spans="1:7" ht="15" x14ac:dyDescent="0.25">
      <c r="A60" s="173" t="s">
        <v>106</v>
      </c>
      <c r="B60">
        <v>32.700000000000003</v>
      </c>
      <c r="C60">
        <v>33.799999999999997</v>
      </c>
      <c r="D60">
        <v>496.4</v>
      </c>
      <c r="E60">
        <v>305.8</v>
      </c>
      <c r="F60">
        <v>125.9</v>
      </c>
      <c r="G60">
        <v>0</v>
      </c>
    </row>
    <row r="61" spans="1:7" ht="15" x14ac:dyDescent="0.25">
      <c r="A61" s="173" t="s">
        <v>107</v>
      </c>
      <c r="B61">
        <v>0</v>
      </c>
      <c r="C61">
        <v>0</v>
      </c>
      <c r="D61">
        <v>536.79999999999995</v>
      </c>
      <c r="E61">
        <v>265.3</v>
      </c>
      <c r="F61">
        <v>34.200000000000003</v>
      </c>
      <c r="G61">
        <v>0</v>
      </c>
    </row>
    <row r="62" spans="1:7" ht="15" x14ac:dyDescent="0.25">
      <c r="A62" s="173" t="s">
        <v>108</v>
      </c>
      <c r="B62">
        <v>0</v>
      </c>
      <c r="C62">
        <v>0</v>
      </c>
      <c r="D62">
        <v>4.7</v>
      </c>
      <c r="E62">
        <v>2.7</v>
      </c>
      <c r="F62">
        <v>0</v>
      </c>
      <c r="G62">
        <v>0</v>
      </c>
    </row>
    <row r="63" spans="1:7" ht="15" x14ac:dyDescent="0.25">
      <c r="A63" s="173" t="s">
        <v>109</v>
      </c>
      <c r="B63">
        <v>0</v>
      </c>
      <c r="C63">
        <v>18.399999999999999</v>
      </c>
      <c r="D63">
        <v>304.10000000000002</v>
      </c>
      <c r="E63">
        <v>166.9</v>
      </c>
      <c r="F63">
        <v>196.5</v>
      </c>
      <c r="G63">
        <v>0</v>
      </c>
    </row>
    <row r="64" spans="1:7" ht="15" x14ac:dyDescent="0.25">
      <c r="A64" s="173" t="s">
        <v>110</v>
      </c>
      <c r="B64">
        <v>0</v>
      </c>
      <c r="C64">
        <v>0</v>
      </c>
      <c r="D64">
        <v>48.7</v>
      </c>
      <c r="E64">
        <v>4.5999999999999996</v>
      </c>
      <c r="F64">
        <v>0</v>
      </c>
      <c r="G64">
        <v>0</v>
      </c>
    </row>
    <row r="65" spans="1:7" ht="15" x14ac:dyDescent="0.25">
      <c r="A65" s="173" t="s">
        <v>111</v>
      </c>
      <c r="B65">
        <v>30</v>
      </c>
      <c r="C65">
        <v>0</v>
      </c>
      <c r="D65">
        <v>122.7</v>
      </c>
      <c r="E65">
        <v>123.3</v>
      </c>
      <c r="F65">
        <v>60</v>
      </c>
      <c r="G65">
        <v>0</v>
      </c>
    </row>
    <row r="66" spans="1:7" ht="15" x14ac:dyDescent="0.25">
      <c r="A66" s="173" t="s">
        <v>112</v>
      </c>
      <c r="B66">
        <v>1.7</v>
      </c>
      <c r="C66">
        <v>8</v>
      </c>
      <c r="D66">
        <v>301.7</v>
      </c>
      <c r="E66">
        <v>286.10000000000002</v>
      </c>
      <c r="F66">
        <v>111.6</v>
      </c>
      <c r="G66">
        <v>0</v>
      </c>
    </row>
    <row r="67" spans="1:7" ht="15" x14ac:dyDescent="0.25">
      <c r="A67" s="173" t="s">
        <v>113</v>
      </c>
      <c r="B67">
        <v>0</v>
      </c>
      <c r="C67">
        <v>0</v>
      </c>
      <c r="D67">
        <v>168</v>
      </c>
      <c r="E67">
        <v>137.4</v>
      </c>
      <c r="F67">
        <v>19</v>
      </c>
      <c r="G67">
        <v>0</v>
      </c>
    </row>
    <row r="68" spans="1:7" ht="15" x14ac:dyDescent="0.25">
      <c r="A68" s="173" t="s">
        <v>114</v>
      </c>
      <c r="B68">
        <v>0</v>
      </c>
      <c r="C68">
        <v>2.1</v>
      </c>
      <c r="D68">
        <v>43.2</v>
      </c>
      <c r="E68">
        <v>36.1</v>
      </c>
      <c r="F68">
        <v>13.6</v>
      </c>
      <c r="G68">
        <v>0</v>
      </c>
    </row>
    <row r="69" spans="1:7" ht="15" x14ac:dyDescent="0.25">
      <c r="A69" s="173" t="s">
        <v>115</v>
      </c>
      <c r="B69">
        <v>254.8</v>
      </c>
      <c r="C69">
        <v>243.2</v>
      </c>
      <c r="D69">
        <v>3654.5</v>
      </c>
      <c r="E69">
        <v>3046.4</v>
      </c>
      <c r="F69">
        <v>828.4</v>
      </c>
      <c r="G69">
        <v>0</v>
      </c>
    </row>
    <row r="70" spans="1:7" ht="15" x14ac:dyDescent="0.25">
      <c r="A70" s="173" t="s">
        <v>116</v>
      </c>
      <c r="B70">
        <v>0</v>
      </c>
      <c r="C70">
        <v>0</v>
      </c>
      <c r="D70">
        <v>0</v>
      </c>
      <c r="E70" t="s">
        <v>94</v>
      </c>
      <c r="F70">
        <v>0</v>
      </c>
      <c r="G70">
        <v>0</v>
      </c>
    </row>
    <row r="71" spans="1:7" ht="15" x14ac:dyDescent="0.25">
      <c r="A71" s="173" t="s">
        <v>117</v>
      </c>
      <c r="B71">
        <v>14.6</v>
      </c>
      <c r="C71">
        <v>0</v>
      </c>
      <c r="D71">
        <v>92.2</v>
      </c>
      <c r="E71">
        <v>68.5</v>
      </c>
      <c r="F71">
        <v>13</v>
      </c>
      <c r="G71">
        <v>0</v>
      </c>
    </row>
    <row r="72" spans="1:7" ht="15" x14ac:dyDescent="0.25">
      <c r="A72" s="173" t="s">
        <v>118</v>
      </c>
      <c r="B72">
        <v>28</v>
      </c>
      <c r="C72">
        <v>4</v>
      </c>
      <c r="D72">
        <v>189.1</v>
      </c>
      <c r="E72">
        <v>117.6</v>
      </c>
      <c r="F72">
        <v>47</v>
      </c>
      <c r="G72">
        <v>0</v>
      </c>
    </row>
    <row r="73" spans="1:7" ht="15" x14ac:dyDescent="0.25">
      <c r="A73" s="173" t="s">
        <v>119</v>
      </c>
      <c r="B73">
        <v>0</v>
      </c>
      <c r="C73">
        <v>23.5</v>
      </c>
      <c r="D73">
        <v>173.7</v>
      </c>
      <c r="E73">
        <v>177.8</v>
      </c>
      <c r="F73">
        <v>117.6</v>
      </c>
      <c r="G73">
        <v>0</v>
      </c>
    </row>
    <row r="74" spans="1:7" ht="15" x14ac:dyDescent="0.25">
      <c r="A74" s="173" t="s">
        <v>120</v>
      </c>
      <c r="B74">
        <v>0</v>
      </c>
      <c r="C74">
        <v>0</v>
      </c>
      <c r="D74">
        <v>161.1</v>
      </c>
      <c r="E74">
        <v>68.3</v>
      </c>
      <c r="F74">
        <v>15.6</v>
      </c>
      <c r="G74">
        <v>0</v>
      </c>
    </row>
    <row r="75" spans="1:7" ht="15" x14ac:dyDescent="0.25">
      <c r="A75" s="173" t="s">
        <v>1076</v>
      </c>
      <c r="B75">
        <v>0</v>
      </c>
      <c r="C75">
        <v>0</v>
      </c>
      <c r="D75">
        <v>3.2</v>
      </c>
      <c r="E75">
        <v>0</v>
      </c>
      <c r="F75">
        <v>0</v>
      </c>
      <c r="G75">
        <v>0</v>
      </c>
    </row>
    <row r="76" spans="1:7" ht="15" x14ac:dyDescent="0.25">
      <c r="A76" s="173" t="s">
        <v>121</v>
      </c>
      <c r="B76">
        <v>0</v>
      </c>
      <c r="C76">
        <v>0</v>
      </c>
      <c r="D76">
        <v>119.8</v>
      </c>
      <c r="E76">
        <v>40.9</v>
      </c>
      <c r="F76">
        <v>10.199999999999999</v>
      </c>
      <c r="G76">
        <v>0</v>
      </c>
    </row>
    <row r="77" spans="1:7" ht="15" x14ac:dyDescent="0.25">
      <c r="A77" s="173" t="s">
        <v>122</v>
      </c>
      <c r="B77">
        <v>6</v>
      </c>
      <c r="C77">
        <v>0</v>
      </c>
      <c r="D77">
        <v>344.1</v>
      </c>
      <c r="E77">
        <v>180.7</v>
      </c>
      <c r="F77">
        <v>8</v>
      </c>
      <c r="G77">
        <v>0</v>
      </c>
    </row>
    <row r="78" spans="1:7" ht="15" x14ac:dyDescent="0.25">
      <c r="A78" s="173" t="s">
        <v>65</v>
      </c>
      <c r="B78" t="s">
        <v>66</v>
      </c>
      <c r="C78" t="s">
        <v>67</v>
      </c>
      <c r="D78" t="s">
        <v>66</v>
      </c>
      <c r="E78" t="s">
        <v>66</v>
      </c>
      <c r="F78" t="s">
        <v>66</v>
      </c>
      <c r="G78" t="s">
        <v>68</v>
      </c>
    </row>
    <row r="79" spans="1:7" ht="15" x14ac:dyDescent="0.25">
      <c r="A79" s="173" t="s">
        <v>123</v>
      </c>
      <c r="B79">
        <v>830</v>
      </c>
      <c r="C79">
        <v>736.2</v>
      </c>
      <c r="D79">
        <v>20370.099999999999</v>
      </c>
      <c r="E79">
        <v>18072.400000000001</v>
      </c>
      <c r="F79">
        <v>3830.2</v>
      </c>
      <c r="G79">
        <v>0</v>
      </c>
    </row>
    <row r="80" spans="1:7" ht="15" x14ac:dyDescent="0.25">
      <c r="A80" s="173" t="s">
        <v>124</v>
      </c>
      <c r="B80">
        <v>136.4</v>
      </c>
      <c r="C80">
        <v>64.599999999999994</v>
      </c>
      <c r="D80">
        <v>0</v>
      </c>
      <c r="E80">
        <v>0</v>
      </c>
      <c r="F80">
        <v>1061.7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173" t="s">
        <v>125</v>
      </c>
      <c r="B82">
        <v>966.4</v>
      </c>
      <c r="C82">
        <v>800.8</v>
      </c>
      <c r="D82">
        <v>20370.099999999999</v>
      </c>
      <c r="E82">
        <v>18072.400000000001</v>
      </c>
      <c r="F82">
        <v>4891.8999999999996</v>
      </c>
      <c r="G82">
        <v>0</v>
      </c>
    </row>
    <row r="83" spans="1:7" ht="15" x14ac:dyDescent="0.25">
      <c r="A83" s="173" t="s">
        <v>126</v>
      </c>
      <c r="B83" t="s">
        <v>45</v>
      </c>
      <c r="C83" t="s">
        <v>45</v>
      </c>
      <c r="D83">
        <v>0</v>
      </c>
      <c r="E83">
        <v>0</v>
      </c>
      <c r="F83" t="s">
        <v>45</v>
      </c>
      <c r="G83" t="s">
        <v>45</v>
      </c>
    </row>
    <row r="84" spans="1:7" ht="15" x14ac:dyDescent="0.25">
      <c r="A84" s="173" t="s">
        <v>127</v>
      </c>
      <c r="B84">
        <v>0</v>
      </c>
      <c r="C84">
        <v>0</v>
      </c>
      <c r="D84" t="s">
        <v>45</v>
      </c>
      <c r="E84" t="s">
        <v>45</v>
      </c>
      <c r="F84">
        <v>0</v>
      </c>
      <c r="G84">
        <v>0</v>
      </c>
    </row>
    <row r="85" spans="1:7" ht="15" x14ac:dyDescent="0.25">
      <c r="A85" s="173" t="s">
        <v>65</v>
      </c>
      <c r="B85" t="s">
        <v>66</v>
      </c>
      <c r="C85" t="s">
        <v>67</v>
      </c>
      <c r="D85" t="s">
        <v>66</v>
      </c>
      <c r="E85" t="s">
        <v>66</v>
      </c>
      <c r="F85" t="s">
        <v>66</v>
      </c>
      <c r="G85" t="s">
        <v>68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70655-FC3D-4D22-A9DD-E1C947ED7882}">
  <dimension ref="A1:W186"/>
  <sheetViews>
    <sheetView workbookViewId="0">
      <pane ySplit="2" topLeftCell="A3" activePane="bottomLeft" state="frozen"/>
      <selection pane="bottomLeft" activeCell="C7" sqref="C7"/>
    </sheetView>
  </sheetViews>
  <sheetFormatPr defaultRowHeight="13.2" x14ac:dyDescent="0.25"/>
  <cols>
    <col min="2" max="2" width="11.88671875" customWidth="1"/>
    <col min="3" max="3" width="12.33203125" customWidth="1"/>
    <col min="4" max="4" width="6.33203125" customWidth="1"/>
    <col min="6" max="6" width="19.44140625" customWidth="1"/>
    <col min="8" max="8" width="10.6640625" customWidth="1"/>
    <col min="10" max="10" width="13" customWidth="1"/>
    <col min="14" max="14" width="22" customWidth="1"/>
    <col min="17" max="17" width="15.5546875" customWidth="1"/>
    <col min="20" max="20" width="14.5546875" customWidth="1"/>
    <col min="21" max="21" width="17.88671875" customWidth="1"/>
    <col min="22" max="22" width="13.5546875" customWidth="1"/>
    <col min="23" max="23" width="12.6640625" customWidth="1"/>
  </cols>
  <sheetData>
    <row r="1" spans="1:23" s="316" customFormat="1" ht="24.9" customHeight="1" x14ac:dyDescent="0.3">
      <c r="A1" s="381" t="s">
        <v>1537</v>
      </c>
      <c r="B1" s="381"/>
      <c r="C1" s="381"/>
      <c r="D1" s="381"/>
      <c r="E1" s="381"/>
      <c r="F1" s="382"/>
      <c r="G1" s="383" t="s">
        <v>1563</v>
      </c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5"/>
      <c r="T1" s="383" t="s">
        <v>1544</v>
      </c>
      <c r="U1" s="385"/>
      <c r="V1" s="383" t="s">
        <v>1545</v>
      </c>
      <c r="W1" s="385"/>
    </row>
    <row r="2" spans="1:23" s="316" customFormat="1" ht="100.8" x14ac:dyDescent="0.3">
      <c r="A2" s="318" t="s">
        <v>1546</v>
      </c>
      <c r="B2" s="318" t="s">
        <v>1547</v>
      </c>
      <c r="C2" s="318" t="s">
        <v>1548</v>
      </c>
      <c r="D2" s="318" t="s">
        <v>1549</v>
      </c>
      <c r="E2" s="318" t="s">
        <v>1559</v>
      </c>
      <c r="F2" s="318" t="s">
        <v>1550</v>
      </c>
      <c r="G2" s="319" t="s">
        <v>1551</v>
      </c>
      <c r="H2" s="386" t="s">
        <v>1552</v>
      </c>
      <c r="I2" s="386"/>
      <c r="J2" s="319" t="s">
        <v>1553</v>
      </c>
      <c r="K2" s="386" t="s">
        <v>1554</v>
      </c>
      <c r="L2" s="386"/>
      <c r="M2" s="319" t="s">
        <v>1555</v>
      </c>
      <c r="N2" s="319" t="s">
        <v>1565</v>
      </c>
      <c r="O2" s="386" t="s">
        <v>1557</v>
      </c>
      <c r="P2" s="386"/>
      <c r="Q2" s="319" t="s">
        <v>1560</v>
      </c>
      <c r="R2" s="386" t="s">
        <v>1558</v>
      </c>
      <c r="S2" s="387"/>
      <c r="T2" s="320" t="s">
        <v>1560</v>
      </c>
      <c r="U2" s="321" t="s">
        <v>1556</v>
      </c>
      <c r="V2" s="319" t="s">
        <v>1561</v>
      </c>
      <c r="W2" s="321" t="s">
        <v>1562</v>
      </c>
    </row>
    <row r="3" spans="1:23" s="316" customFormat="1" ht="18" customHeight="1" x14ac:dyDescent="0.3">
      <c r="A3" s="388" t="s">
        <v>1564</v>
      </c>
      <c r="B3" s="389"/>
      <c r="C3" s="389"/>
      <c r="D3" s="389"/>
      <c r="E3" s="389"/>
      <c r="F3" s="389"/>
      <c r="G3" s="389"/>
      <c r="H3" s="389"/>
      <c r="I3" s="389"/>
      <c r="J3" s="389"/>
      <c r="K3" s="389"/>
      <c r="L3" s="389"/>
      <c r="M3" s="389"/>
      <c r="N3" s="389"/>
      <c r="O3" s="389"/>
      <c r="P3" s="389"/>
      <c r="Q3" s="389"/>
      <c r="R3" s="389"/>
      <c r="S3" s="389"/>
      <c r="T3" s="389"/>
      <c r="U3" s="389"/>
      <c r="V3" s="389"/>
      <c r="W3" s="390"/>
    </row>
    <row r="4" spans="1:23" s="316" customFormat="1" ht="15" x14ac:dyDescent="0.3">
      <c r="A4" s="301" t="s">
        <v>1417</v>
      </c>
      <c r="B4" s="301" t="s">
        <v>1418</v>
      </c>
      <c r="C4" s="301" t="s">
        <v>1628</v>
      </c>
      <c r="D4" s="302">
        <v>5</v>
      </c>
      <c r="E4" s="301" t="s">
        <v>1420</v>
      </c>
      <c r="F4" s="301" t="s">
        <v>1620</v>
      </c>
      <c r="G4" s="303">
        <v>4.3490000000000002</v>
      </c>
      <c r="H4" s="375">
        <v>0</v>
      </c>
      <c r="I4" s="376"/>
      <c r="J4" s="303">
        <v>0</v>
      </c>
      <c r="K4" s="375">
        <v>0</v>
      </c>
      <c r="L4" s="376"/>
      <c r="M4" s="303">
        <v>0</v>
      </c>
      <c r="N4" s="303">
        <v>3.7360000000000002</v>
      </c>
      <c r="O4" s="375">
        <v>0.61299999999999999</v>
      </c>
      <c r="P4" s="376"/>
      <c r="Q4" s="303">
        <v>2.9689999999999999</v>
      </c>
      <c r="R4" s="377">
        <v>6.7050000000000001</v>
      </c>
      <c r="S4" s="378"/>
      <c r="T4" s="304">
        <v>1.9850000000000001</v>
      </c>
      <c r="U4" s="303">
        <v>8.375</v>
      </c>
      <c r="V4" s="304">
        <v>0</v>
      </c>
      <c r="W4" s="305">
        <v>0</v>
      </c>
    </row>
    <row r="5" spans="1:23" s="316" customFormat="1" ht="15" x14ac:dyDescent="0.3">
      <c r="A5" s="296" t="s">
        <v>1417</v>
      </c>
      <c r="B5" s="296" t="s">
        <v>1418</v>
      </c>
      <c r="C5" s="296" t="s">
        <v>1632</v>
      </c>
      <c r="D5" s="297">
        <v>6</v>
      </c>
      <c r="E5" s="296" t="s">
        <v>1420</v>
      </c>
      <c r="F5" s="296" t="s">
        <v>1620</v>
      </c>
      <c r="G5" s="298">
        <v>3.7360000000000002</v>
      </c>
      <c r="H5" s="379">
        <v>0.85499999999999998</v>
      </c>
      <c r="I5" s="376"/>
      <c r="J5" s="298">
        <v>0</v>
      </c>
      <c r="K5" s="379">
        <v>0</v>
      </c>
      <c r="L5" s="376"/>
      <c r="M5" s="298">
        <v>0.85499999999999998</v>
      </c>
      <c r="N5" s="298">
        <v>4.4450000000000003</v>
      </c>
      <c r="O5" s="379">
        <v>0.14599999999999999</v>
      </c>
      <c r="P5" s="376"/>
      <c r="Q5" s="298">
        <v>3.1150000000000002</v>
      </c>
      <c r="R5" s="380">
        <v>7.56</v>
      </c>
      <c r="S5" s="378"/>
      <c r="T5" s="299">
        <v>3.6459999999999999</v>
      </c>
      <c r="U5" s="298">
        <v>6.7649999999999997</v>
      </c>
      <c r="V5" s="299">
        <v>0</v>
      </c>
      <c r="W5" s="300">
        <v>0</v>
      </c>
    </row>
    <row r="6" spans="1:23" s="316" customFormat="1" ht="15" x14ac:dyDescent="0.3">
      <c r="A6" s="301" t="s">
        <v>1423</v>
      </c>
      <c r="B6" s="301" t="s">
        <v>1424</v>
      </c>
      <c r="C6" s="301" t="s">
        <v>1628</v>
      </c>
      <c r="D6" s="302">
        <v>5</v>
      </c>
      <c r="E6" s="301" t="s">
        <v>1420</v>
      </c>
      <c r="F6" s="301" t="s">
        <v>1620</v>
      </c>
      <c r="G6" s="303">
        <v>1011.155</v>
      </c>
      <c r="H6" s="375">
        <v>74.915999999999997</v>
      </c>
      <c r="I6" s="376"/>
      <c r="J6" s="303">
        <v>0</v>
      </c>
      <c r="K6" s="375">
        <v>6.3319999999999999</v>
      </c>
      <c r="L6" s="376"/>
      <c r="M6" s="303">
        <v>68.584000000000003</v>
      </c>
      <c r="N6" s="303">
        <v>981.24300000000005</v>
      </c>
      <c r="O6" s="375">
        <v>98.495999999999995</v>
      </c>
      <c r="P6" s="376"/>
      <c r="Q6" s="303">
        <v>336.49</v>
      </c>
      <c r="R6" s="377">
        <v>1317.7329999999999</v>
      </c>
      <c r="S6" s="378"/>
      <c r="T6" s="304">
        <v>275.66300000000001</v>
      </c>
      <c r="U6" s="303">
        <v>1084.586</v>
      </c>
      <c r="V6" s="304">
        <v>0</v>
      </c>
      <c r="W6" s="305">
        <v>0</v>
      </c>
    </row>
    <row r="7" spans="1:23" s="316" customFormat="1" ht="15" x14ac:dyDescent="0.3">
      <c r="A7" s="296" t="s">
        <v>1423</v>
      </c>
      <c r="B7" s="296" t="s">
        <v>1424</v>
      </c>
      <c r="C7" s="296" t="s">
        <v>1632</v>
      </c>
      <c r="D7" s="297">
        <v>6</v>
      </c>
      <c r="E7" s="296" t="s">
        <v>1420</v>
      </c>
      <c r="F7" s="296" t="s">
        <v>1620</v>
      </c>
      <c r="G7" s="298">
        <v>981.24300000000005</v>
      </c>
      <c r="H7" s="379">
        <v>59.21</v>
      </c>
      <c r="I7" s="376"/>
      <c r="J7" s="298">
        <v>0</v>
      </c>
      <c r="K7" s="379">
        <v>14.1</v>
      </c>
      <c r="L7" s="376"/>
      <c r="M7" s="298">
        <v>45.11</v>
      </c>
      <c r="N7" s="298">
        <v>873.62</v>
      </c>
      <c r="O7" s="379">
        <v>152.733</v>
      </c>
      <c r="P7" s="376"/>
      <c r="Q7" s="298">
        <v>489.22300000000001</v>
      </c>
      <c r="R7" s="380">
        <v>1362.8430000000001</v>
      </c>
      <c r="S7" s="378"/>
      <c r="T7" s="299">
        <v>429.40800000000002</v>
      </c>
      <c r="U7" s="298">
        <v>1014.347</v>
      </c>
      <c r="V7" s="299">
        <v>0</v>
      </c>
      <c r="W7" s="300">
        <v>0</v>
      </c>
    </row>
    <row r="8" spans="1:23" s="316" customFormat="1" ht="15" x14ac:dyDescent="0.3">
      <c r="A8" s="301" t="s">
        <v>1425</v>
      </c>
      <c r="B8" s="301" t="s">
        <v>1426</v>
      </c>
      <c r="C8" s="301" t="s">
        <v>1628</v>
      </c>
      <c r="D8" s="302">
        <v>5</v>
      </c>
      <c r="E8" s="301" t="s">
        <v>1420</v>
      </c>
      <c r="F8" s="301" t="s">
        <v>1620</v>
      </c>
      <c r="G8" s="303">
        <v>0</v>
      </c>
      <c r="H8" s="375">
        <v>0</v>
      </c>
      <c r="I8" s="376"/>
      <c r="J8" s="303">
        <v>0</v>
      </c>
      <c r="K8" s="375">
        <v>0</v>
      </c>
      <c r="L8" s="376"/>
      <c r="M8" s="303">
        <v>0</v>
      </c>
      <c r="N8" s="303">
        <v>0</v>
      </c>
      <c r="O8" s="375">
        <v>0</v>
      </c>
      <c r="P8" s="376"/>
      <c r="Q8" s="303">
        <v>32.826999999999998</v>
      </c>
      <c r="R8" s="377">
        <v>32.826999999999998</v>
      </c>
      <c r="S8" s="378"/>
      <c r="T8" s="304">
        <v>7.1260000000000003</v>
      </c>
      <c r="U8" s="303">
        <v>190.78399999999999</v>
      </c>
      <c r="V8" s="304">
        <v>0</v>
      </c>
      <c r="W8" s="305">
        <v>0</v>
      </c>
    </row>
    <row r="9" spans="1:23" s="316" customFormat="1" ht="15" x14ac:dyDescent="0.3">
      <c r="A9" s="296" t="s">
        <v>1425</v>
      </c>
      <c r="B9" s="296" t="s">
        <v>1426</v>
      </c>
      <c r="C9" s="296" t="s">
        <v>1632</v>
      </c>
      <c r="D9" s="297">
        <v>6</v>
      </c>
      <c r="E9" s="296" t="s">
        <v>1420</v>
      </c>
      <c r="F9" s="296" t="s">
        <v>1620</v>
      </c>
      <c r="G9" s="298">
        <v>0</v>
      </c>
      <c r="H9" s="379">
        <v>23.12</v>
      </c>
      <c r="I9" s="376"/>
      <c r="J9" s="298">
        <v>0</v>
      </c>
      <c r="K9" s="379">
        <v>0</v>
      </c>
      <c r="L9" s="376"/>
      <c r="M9" s="298">
        <v>23.12</v>
      </c>
      <c r="N9" s="298">
        <v>23.12</v>
      </c>
      <c r="O9" s="379">
        <v>0</v>
      </c>
      <c r="P9" s="376"/>
      <c r="Q9" s="298">
        <v>32.826999999999998</v>
      </c>
      <c r="R9" s="380">
        <v>55.947000000000003</v>
      </c>
      <c r="S9" s="378"/>
      <c r="T9" s="299">
        <v>22.806999999999999</v>
      </c>
      <c r="U9" s="298">
        <v>192.75200000000001</v>
      </c>
      <c r="V9" s="299">
        <v>0</v>
      </c>
      <c r="W9" s="300">
        <v>0</v>
      </c>
    </row>
    <row r="10" spans="1:23" s="316" customFormat="1" ht="15" x14ac:dyDescent="0.3">
      <c r="A10" s="301" t="s">
        <v>1427</v>
      </c>
      <c r="B10" s="301" t="s">
        <v>1428</v>
      </c>
      <c r="C10" s="301" t="s">
        <v>1628</v>
      </c>
      <c r="D10" s="302">
        <v>5</v>
      </c>
      <c r="E10" s="301" t="s">
        <v>1420</v>
      </c>
      <c r="F10" s="301" t="s">
        <v>1620</v>
      </c>
      <c r="G10" s="303">
        <v>0</v>
      </c>
      <c r="H10" s="375">
        <v>0</v>
      </c>
      <c r="I10" s="376"/>
      <c r="J10" s="303">
        <v>0</v>
      </c>
      <c r="K10" s="375">
        <v>0</v>
      </c>
      <c r="L10" s="376"/>
      <c r="M10" s="303">
        <v>0</v>
      </c>
      <c r="N10" s="303">
        <v>0</v>
      </c>
      <c r="O10" s="375">
        <v>0</v>
      </c>
      <c r="P10" s="376"/>
      <c r="Q10" s="303">
        <v>0</v>
      </c>
      <c r="R10" s="377">
        <v>0</v>
      </c>
      <c r="S10" s="378"/>
      <c r="T10" s="304">
        <v>6.5</v>
      </c>
      <c r="U10" s="303">
        <v>0</v>
      </c>
      <c r="V10" s="304">
        <v>0</v>
      </c>
      <c r="W10" s="305">
        <v>0</v>
      </c>
    </row>
    <row r="11" spans="1:23" s="316" customFormat="1" ht="15" x14ac:dyDescent="0.3">
      <c r="A11" s="296" t="s">
        <v>1427</v>
      </c>
      <c r="B11" s="296" t="s">
        <v>1428</v>
      </c>
      <c r="C11" s="296" t="s">
        <v>1632</v>
      </c>
      <c r="D11" s="297">
        <v>6</v>
      </c>
      <c r="E11" s="296" t="s">
        <v>1420</v>
      </c>
      <c r="F11" s="296" t="s">
        <v>1620</v>
      </c>
      <c r="G11" s="298">
        <v>0</v>
      </c>
      <c r="H11" s="379">
        <v>0</v>
      </c>
      <c r="I11" s="376"/>
      <c r="J11" s="298">
        <v>0</v>
      </c>
      <c r="K11" s="379">
        <v>0</v>
      </c>
      <c r="L11" s="376"/>
      <c r="M11" s="298">
        <v>0</v>
      </c>
      <c r="N11" s="298">
        <v>0</v>
      </c>
      <c r="O11" s="379">
        <v>0</v>
      </c>
      <c r="P11" s="376"/>
      <c r="Q11" s="298">
        <v>0</v>
      </c>
      <c r="R11" s="380">
        <v>0</v>
      </c>
      <c r="S11" s="378"/>
      <c r="T11" s="299">
        <v>6.5</v>
      </c>
      <c r="U11" s="298">
        <v>0</v>
      </c>
      <c r="V11" s="299">
        <v>0</v>
      </c>
      <c r="W11" s="300">
        <v>0</v>
      </c>
    </row>
    <row r="12" spans="1:23" s="316" customFormat="1" ht="30" x14ac:dyDescent="0.3">
      <c r="A12" s="301" t="s">
        <v>1429</v>
      </c>
      <c r="B12" s="301" t="s">
        <v>1430</v>
      </c>
      <c r="C12" s="301" t="s">
        <v>1628</v>
      </c>
      <c r="D12" s="302">
        <v>5</v>
      </c>
      <c r="E12" s="301" t="s">
        <v>1420</v>
      </c>
      <c r="F12" s="301" t="s">
        <v>1620</v>
      </c>
      <c r="G12" s="303">
        <v>13.708</v>
      </c>
      <c r="H12" s="375">
        <v>0</v>
      </c>
      <c r="I12" s="376"/>
      <c r="J12" s="303">
        <v>0</v>
      </c>
      <c r="K12" s="375">
        <v>0</v>
      </c>
      <c r="L12" s="376"/>
      <c r="M12" s="303">
        <v>0</v>
      </c>
      <c r="N12" s="303">
        <v>13.708</v>
      </c>
      <c r="O12" s="375">
        <v>0</v>
      </c>
      <c r="P12" s="376"/>
      <c r="Q12" s="303">
        <v>0</v>
      </c>
      <c r="R12" s="377">
        <v>13.708</v>
      </c>
      <c r="S12" s="378"/>
      <c r="T12" s="304">
        <v>4.633</v>
      </c>
      <c r="U12" s="303">
        <v>15.204000000000001</v>
      </c>
      <c r="V12" s="304">
        <v>0</v>
      </c>
      <c r="W12" s="305">
        <v>0</v>
      </c>
    </row>
    <row r="13" spans="1:23" s="316" customFormat="1" ht="30" x14ac:dyDescent="0.3">
      <c r="A13" s="296" t="s">
        <v>1429</v>
      </c>
      <c r="B13" s="296" t="s">
        <v>1430</v>
      </c>
      <c r="C13" s="296" t="s">
        <v>1632</v>
      </c>
      <c r="D13" s="297">
        <v>6</v>
      </c>
      <c r="E13" s="296" t="s">
        <v>1420</v>
      </c>
      <c r="F13" s="296" t="s">
        <v>1620</v>
      </c>
      <c r="G13" s="298">
        <v>13.708</v>
      </c>
      <c r="H13" s="379">
        <v>0</v>
      </c>
      <c r="I13" s="376"/>
      <c r="J13" s="298">
        <v>0</v>
      </c>
      <c r="K13" s="379">
        <v>0</v>
      </c>
      <c r="L13" s="376"/>
      <c r="M13" s="298">
        <v>0</v>
      </c>
      <c r="N13" s="298">
        <v>13.708</v>
      </c>
      <c r="O13" s="379">
        <v>0</v>
      </c>
      <c r="P13" s="376"/>
      <c r="Q13" s="298">
        <v>0</v>
      </c>
      <c r="R13" s="380">
        <v>13.708</v>
      </c>
      <c r="S13" s="378"/>
      <c r="T13" s="299">
        <v>4.633</v>
      </c>
      <c r="U13" s="298">
        <v>6.5</v>
      </c>
      <c r="V13" s="299">
        <v>0</v>
      </c>
      <c r="W13" s="300">
        <v>0</v>
      </c>
    </row>
    <row r="14" spans="1:23" s="316" customFormat="1" ht="15" x14ac:dyDescent="0.3">
      <c r="A14" s="301" t="s">
        <v>1431</v>
      </c>
      <c r="B14" s="301" t="s">
        <v>1432</v>
      </c>
      <c r="C14" s="301" t="s">
        <v>1628</v>
      </c>
      <c r="D14" s="302">
        <v>5</v>
      </c>
      <c r="E14" s="301" t="s">
        <v>1420</v>
      </c>
      <c r="F14" s="301" t="s">
        <v>1620</v>
      </c>
      <c r="G14" s="303">
        <v>85.222999999999999</v>
      </c>
      <c r="H14" s="375">
        <v>0.47</v>
      </c>
      <c r="I14" s="376"/>
      <c r="J14" s="303">
        <v>0</v>
      </c>
      <c r="K14" s="375">
        <v>0</v>
      </c>
      <c r="L14" s="376"/>
      <c r="M14" s="303">
        <v>0.47</v>
      </c>
      <c r="N14" s="303">
        <v>85.692999999999998</v>
      </c>
      <c r="O14" s="375">
        <v>0</v>
      </c>
      <c r="P14" s="376"/>
      <c r="Q14" s="303">
        <v>7.5209999999999999</v>
      </c>
      <c r="R14" s="377">
        <v>93.213999999999999</v>
      </c>
      <c r="S14" s="378"/>
      <c r="T14" s="304">
        <v>39.151000000000003</v>
      </c>
      <c r="U14" s="303">
        <v>90.116</v>
      </c>
      <c r="V14" s="304">
        <v>0</v>
      </c>
      <c r="W14" s="305">
        <v>0</v>
      </c>
    </row>
    <row r="15" spans="1:23" s="316" customFormat="1" ht="15" x14ac:dyDescent="0.3">
      <c r="A15" s="296" t="s">
        <v>1431</v>
      </c>
      <c r="B15" s="296" t="s">
        <v>1432</v>
      </c>
      <c r="C15" s="296" t="s">
        <v>1632</v>
      </c>
      <c r="D15" s="297">
        <v>6</v>
      </c>
      <c r="E15" s="296" t="s">
        <v>1420</v>
      </c>
      <c r="F15" s="296" t="s">
        <v>1620</v>
      </c>
      <c r="G15" s="298">
        <v>85.692999999999998</v>
      </c>
      <c r="H15" s="379">
        <v>1.48</v>
      </c>
      <c r="I15" s="376"/>
      <c r="J15" s="298">
        <v>0</v>
      </c>
      <c r="K15" s="379">
        <v>1.032</v>
      </c>
      <c r="L15" s="376"/>
      <c r="M15" s="298">
        <v>0.44800000000000001</v>
      </c>
      <c r="N15" s="298">
        <v>46.24</v>
      </c>
      <c r="O15" s="379">
        <v>39.901000000000003</v>
      </c>
      <c r="P15" s="376"/>
      <c r="Q15" s="298">
        <v>47.421999999999997</v>
      </c>
      <c r="R15" s="380">
        <v>93.662000000000006</v>
      </c>
      <c r="S15" s="378"/>
      <c r="T15" s="299">
        <v>39.151000000000003</v>
      </c>
      <c r="U15" s="298">
        <v>94.92</v>
      </c>
      <c r="V15" s="299">
        <v>0</v>
      </c>
      <c r="W15" s="300">
        <v>0</v>
      </c>
    </row>
    <row r="16" spans="1:23" s="316" customFormat="1" ht="15" x14ac:dyDescent="0.3">
      <c r="A16" s="301" t="s">
        <v>1433</v>
      </c>
      <c r="B16" s="301" t="s">
        <v>1434</v>
      </c>
      <c r="C16" s="301" t="s">
        <v>1628</v>
      </c>
      <c r="D16" s="302">
        <v>5</v>
      </c>
      <c r="E16" s="301" t="s">
        <v>1420</v>
      </c>
      <c r="F16" s="301" t="s">
        <v>1620</v>
      </c>
      <c r="G16" s="303">
        <v>9.4719999999999995</v>
      </c>
      <c r="H16" s="375">
        <v>0</v>
      </c>
      <c r="I16" s="376"/>
      <c r="J16" s="303">
        <v>0</v>
      </c>
      <c r="K16" s="375">
        <v>0</v>
      </c>
      <c r="L16" s="376"/>
      <c r="M16" s="303">
        <v>0</v>
      </c>
      <c r="N16" s="303">
        <v>9.4719999999999995</v>
      </c>
      <c r="O16" s="375">
        <v>0</v>
      </c>
      <c r="P16" s="376"/>
      <c r="Q16" s="303">
        <v>9.1</v>
      </c>
      <c r="R16" s="377">
        <v>18.571999999999999</v>
      </c>
      <c r="S16" s="378"/>
      <c r="T16" s="304">
        <v>0</v>
      </c>
      <c r="U16" s="303">
        <v>38.472000000000001</v>
      </c>
      <c r="V16" s="304">
        <v>0</v>
      </c>
      <c r="W16" s="305">
        <v>0</v>
      </c>
    </row>
    <row r="17" spans="1:23" s="316" customFormat="1" ht="15" x14ac:dyDescent="0.3">
      <c r="A17" s="296" t="s">
        <v>1433</v>
      </c>
      <c r="B17" s="296" t="s">
        <v>1434</v>
      </c>
      <c r="C17" s="296" t="s">
        <v>1632</v>
      </c>
      <c r="D17" s="297">
        <v>6</v>
      </c>
      <c r="E17" s="296" t="s">
        <v>1420</v>
      </c>
      <c r="F17" s="296" t="s">
        <v>1620</v>
      </c>
      <c r="G17" s="298">
        <v>9.4719999999999995</v>
      </c>
      <c r="H17" s="379">
        <v>0</v>
      </c>
      <c r="I17" s="376"/>
      <c r="J17" s="298">
        <v>0</v>
      </c>
      <c r="K17" s="379">
        <v>0</v>
      </c>
      <c r="L17" s="376"/>
      <c r="M17" s="298">
        <v>0</v>
      </c>
      <c r="N17" s="298">
        <v>9.4719999999999995</v>
      </c>
      <c r="O17" s="379">
        <v>0</v>
      </c>
      <c r="P17" s="376"/>
      <c r="Q17" s="298">
        <v>9.1</v>
      </c>
      <c r="R17" s="380">
        <v>18.571999999999999</v>
      </c>
      <c r="S17" s="378"/>
      <c r="T17" s="299">
        <v>0</v>
      </c>
      <c r="U17" s="298">
        <v>38.472000000000001</v>
      </c>
      <c r="V17" s="299">
        <v>0</v>
      </c>
      <c r="W17" s="300">
        <v>0</v>
      </c>
    </row>
    <row r="18" spans="1:23" s="316" customFormat="1" ht="15" x14ac:dyDescent="0.3">
      <c r="A18" s="301" t="s">
        <v>1435</v>
      </c>
      <c r="B18" s="301" t="s">
        <v>1436</v>
      </c>
      <c r="C18" s="301" t="s">
        <v>1628</v>
      </c>
      <c r="D18" s="302">
        <v>5</v>
      </c>
      <c r="E18" s="301" t="s">
        <v>1420</v>
      </c>
      <c r="F18" s="301" t="s">
        <v>1620</v>
      </c>
      <c r="G18" s="303">
        <v>22</v>
      </c>
      <c r="H18" s="375">
        <v>0</v>
      </c>
      <c r="I18" s="376"/>
      <c r="J18" s="303">
        <v>0</v>
      </c>
      <c r="K18" s="375">
        <v>0</v>
      </c>
      <c r="L18" s="376"/>
      <c r="M18" s="303">
        <v>0</v>
      </c>
      <c r="N18" s="303">
        <v>22</v>
      </c>
      <c r="O18" s="375">
        <v>0</v>
      </c>
      <c r="P18" s="376"/>
      <c r="Q18" s="303">
        <v>0</v>
      </c>
      <c r="R18" s="377">
        <v>22</v>
      </c>
      <c r="S18" s="378"/>
      <c r="T18" s="304">
        <v>2.0990000000000002</v>
      </c>
      <c r="U18" s="303">
        <v>8</v>
      </c>
      <c r="V18" s="304">
        <v>0</v>
      </c>
      <c r="W18" s="305">
        <v>0</v>
      </c>
    </row>
    <row r="19" spans="1:23" s="316" customFormat="1" ht="15" x14ac:dyDescent="0.3">
      <c r="A19" s="296" t="s">
        <v>1435</v>
      </c>
      <c r="B19" s="296" t="s">
        <v>1436</v>
      </c>
      <c r="C19" s="296" t="s">
        <v>1632</v>
      </c>
      <c r="D19" s="297">
        <v>6</v>
      </c>
      <c r="E19" s="296" t="s">
        <v>1420</v>
      </c>
      <c r="F19" s="296" t="s">
        <v>1620</v>
      </c>
      <c r="G19" s="298">
        <v>22</v>
      </c>
      <c r="H19" s="379">
        <v>0</v>
      </c>
      <c r="I19" s="376"/>
      <c r="J19" s="298">
        <v>0</v>
      </c>
      <c r="K19" s="379">
        <v>0.374</v>
      </c>
      <c r="L19" s="376"/>
      <c r="M19" s="298">
        <v>-0.374</v>
      </c>
      <c r="N19" s="298">
        <v>14</v>
      </c>
      <c r="O19" s="379">
        <v>7.6260000000000003</v>
      </c>
      <c r="P19" s="376"/>
      <c r="Q19" s="298">
        <v>7.6260000000000003</v>
      </c>
      <c r="R19" s="380">
        <v>21.626000000000001</v>
      </c>
      <c r="S19" s="378"/>
      <c r="T19" s="299">
        <v>2.0990000000000002</v>
      </c>
      <c r="U19" s="298">
        <v>8</v>
      </c>
      <c r="V19" s="299">
        <v>0</v>
      </c>
      <c r="W19" s="300">
        <v>0</v>
      </c>
    </row>
    <row r="20" spans="1:23" s="316" customFormat="1" ht="15" x14ac:dyDescent="0.3">
      <c r="A20" s="301" t="s">
        <v>1437</v>
      </c>
      <c r="B20" s="301" t="s">
        <v>1438</v>
      </c>
      <c r="C20" s="301" t="s">
        <v>1628</v>
      </c>
      <c r="D20" s="302">
        <v>5</v>
      </c>
      <c r="E20" s="301" t="s">
        <v>1420</v>
      </c>
      <c r="F20" s="301" t="s">
        <v>1620</v>
      </c>
      <c r="G20" s="303">
        <v>115.45</v>
      </c>
      <c r="H20" s="375">
        <v>0</v>
      </c>
      <c r="I20" s="376"/>
      <c r="J20" s="303">
        <v>0</v>
      </c>
      <c r="K20" s="375">
        <v>0</v>
      </c>
      <c r="L20" s="376"/>
      <c r="M20" s="303">
        <v>0</v>
      </c>
      <c r="N20" s="303">
        <v>115.45</v>
      </c>
      <c r="O20" s="375">
        <v>0</v>
      </c>
      <c r="P20" s="376"/>
      <c r="Q20" s="303">
        <v>26.401</v>
      </c>
      <c r="R20" s="377">
        <v>141.851</v>
      </c>
      <c r="S20" s="378"/>
      <c r="T20" s="304">
        <v>0</v>
      </c>
      <c r="U20" s="303">
        <v>47</v>
      </c>
      <c r="V20" s="304">
        <v>0</v>
      </c>
      <c r="W20" s="305">
        <v>0</v>
      </c>
    </row>
    <row r="21" spans="1:23" s="316" customFormat="1" ht="15" x14ac:dyDescent="0.3">
      <c r="A21" s="296" t="s">
        <v>1437</v>
      </c>
      <c r="B21" s="296" t="s">
        <v>1438</v>
      </c>
      <c r="C21" s="296" t="s">
        <v>1632</v>
      </c>
      <c r="D21" s="297">
        <v>6</v>
      </c>
      <c r="E21" s="296" t="s">
        <v>1420</v>
      </c>
      <c r="F21" s="296" t="s">
        <v>1620</v>
      </c>
      <c r="G21" s="298">
        <v>115.45</v>
      </c>
      <c r="H21" s="379">
        <v>0</v>
      </c>
      <c r="I21" s="376"/>
      <c r="J21" s="298">
        <v>0</v>
      </c>
      <c r="K21" s="379">
        <v>0</v>
      </c>
      <c r="L21" s="376"/>
      <c r="M21" s="298">
        <v>0</v>
      </c>
      <c r="N21" s="298">
        <v>115.45</v>
      </c>
      <c r="O21" s="379">
        <v>0</v>
      </c>
      <c r="P21" s="376"/>
      <c r="Q21" s="298">
        <v>26.401</v>
      </c>
      <c r="R21" s="380">
        <v>141.851</v>
      </c>
      <c r="S21" s="378"/>
      <c r="T21" s="299">
        <v>0</v>
      </c>
      <c r="U21" s="298">
        <v>81.313999999999993</v>
      </c>
      <c r="V21" s="299">
        <v>0</v>
      </c>
      <c r="W21" s="300">
        <v>0</v>
      </c>
    </row>
    <row r="22" spans="1:23" s="316" customFormat="1" ht="15" x14ac:dyDescent="0.3">
      <c r="A22" s="301" t="s">
        <v>1439</v>
      </c>
      <c r="B22" s="301" t="s">
        <v>1440</v>
      </c>
      <c r="C22" s="301" t="s">
        <v>1628</v>
      </c>
      <c r="D22" s="302">
        <v>5</v>
      </c>
      <c r="E22" s="301" t="s">
        <v>1420</v>
      </c>
      <c r="F22" s="301" t="s">
        <v>1620</v>
      </c>
      <c r="G22" s="303">
        <v>15</v>
      </c>
      <c r="H22" s="375">
        <v>0</v>
      </c>
      <c r="I22" s="376"/>
      <c r="J22" s="303">
        <v>0</v>
      </c>
      <c r="K22" s="375">
        <v>0</v>
      </c>
      <c r="L22" s="376"/>
      <c r="M22" s="303">
        <v>0</v>
      </c>
      <c r="N22" s="303">
        <v>15</v>
      </c>
      <c r="O22" s="375">
        <v>0</v>
      </c>
      <c r="P22" s="376"/>
      <c r="Q22" s="303">
        <v>8.8330000000000002</v>
      </c>
      <c r="R22" s="377">
        <v>23.832999999999998</v>
      </c>
      <c r="S22" s="378"/>
      <c r="T22" s="304">
        <v>21.198</v>
      </c>
      <c r="U22" s="303">
        <v>15.2</v>
      </c>
      <c r="V22" s="304">
        <v>0</v>
      </c>
      <c r="W22" s="305">
        <v>0</v>
      </c>
    </row>
    <row r="23" spans="1:23" s="316" customFormat="1" ht="15" x14ac:dyDescent="0.3">
      <c r="A23" s="296" t="s">
        <v>1439</v>
      </c>
      <c r="B23" s="296" t="s">
        <v>1440</v>
      </c>
      <c r="C23" s="296" t="s">
        <v>1632</v>
      </c>
      <c r="D23" s="297">
        <v>6</v>
      </c>
      <c r="E23" s="296" t="s">
        <v>1420</v>
      </c>
      <c r="F23" s="296" t="s">
        <v>1620</v>
      </c>
      <c r="G23" s="298">
        <v>15</v>
      </c>
      <c r="H23" s="379">
        <v>39.994999999999997</v>
      </c>
      <c r="I23" s="376"/>
      <c r="J23" s="298">
        <v>0</v>
      </c>
      <c r="K23" s="379">
        <v>0.66300000000000003</v>
      </c>
      <c r="L23" s="376"/>
      <c r="M23" s="298">
        <v>39.332000000000001</v>
      </c>
      <c r="N23" s="298">
        <v>39.200000000000003</v>
      </c>
      <c r="O23" s="379">
        <v>15.132</v>
      </c>
      <c r="P23" s="376"/>
      <c r="Q23" s="298">
        <v>23.965</v>
      </c>
      <c r="R23" s="380">
        <v>63.164999999999999</v>
      </c>
      <c r="S23" s="378"/>
      <c r="T23" s="299">
        <v>26.698</v>
      </c>
      <c r="U23" s="298">
        <v>15.2</v>
      </c>
      <c r="V23" s="299">
        <v>0</v>
      </c>
      <c r="W23" s="300">
        <v>0</v>
      </c>
    </row>
    <row r="24" spans="1:23" s="316" customFormat="1" ht="15" x14ac:dyDescent="0.3">
      <c r="A24" s="301" t="s">
        <v>1441</v>
      </c>
      <c r="B24" s="301" t="s">
        <v>1442</v>
      </c>
      <c r="C24" s="301" t="s">
        <v>1628</v>
      </c>
      <c r="D24" s="302">
        <v>5</v>
      </c>
      <c r="E24" s="301" t="s">
        <v>1420</v>
      </c>
      <c r="F24" s="301" t="s">
        <v>1620</v>
      </c>
      <c r="G24" s="303">
        <v>67.5</v>
      </c>
      <c r="H24" s="375">
        <v>0</v>
      </c>
      <c r="I24" s="376"/>
      <c r="J24" s="303">
        <v>0</v>
      </c>
      <c r="K24" s="375">
        <v>0</v>
      </c>
      <c r="L24" s="376"/>
      <c r="M24" s="303">
        <v>0</v>
      </c>
      <c r="N24" s="303">
        <v>67.5</v>
      </c>
      <c r="O24" s="375">
        <v>0</v>
      </c>
      <c r="P24" s="376"/>
      <c r="Q24" s="303">
        <v>13.2</v>
      </c>
      <c r="R24" s="377">
        <v>80.7</v>
      </c>
      <c r="S24" s="378"/>
      <c r="T24" s="304">
        <v>19.95</v>
      </c>
      <c r="U24" s="303">
        <v>100</v>
      </c>
      <c r="V24" s="304">
        <v>0</v>
      </c>
      <c r="W24" s="305">
        <v>0</v>
      </c>
    </row>
    <row r="25" spans="1:23" s="316" customFormat="1" ht="15" x14ac:dyDescent="0.3">
      <c r="A25" s="296" t="s">
        <v>1441</v>
      </c>
      <c r="B25" s="296" t="s">
        <v>1442</v>
      </c>
      <c r="C25" s="296" t="s">
        <v>1632</v>
      </c>
      <c r="D25" s="297">
        <v>6</v>
      </c>
      <c r="E25" s="296" t="s">
        <v>1420</v>
      </c>
      <c r="F25" s="296" t="s">
        <v>1620</v>
      </c>
      <c r="G25" s="298">
        <v>67.5</v>
      </c>
      <c r="H25" s="379">
        <v>0</v>
      </c>
      <c r="I25" s="376"/>
      <c r="J25" s="298">
        <v>0</v>
      </c>
      <c r="K25" s="379">
        <v>0</v>
      </c>
      <c r="L25" s="376"/>
      <c r="M25" s="298">
        <v>0</v>
      </c>
      <c r="N25" s="298">
        <v>67.5</v>
      </c>
      <c r="O25" s="379">
        <v>0</v>
      </c>
      <c r="P25" s="376"/>
      <c r="Q25" s="298">
        <v>13.2</v>
      </c>
      <c r="R25" s="380">
        <v>80.7</v>
      </c>
      <c r="S25" s="378"/>
      <c r="T25" s="299">
        <v>19.95</v>
      </c>
      <c r="U25" s="298">
        <v>100</v>
      </c>
      <c r="V25" s="299">
        <v>0</v>
      </c>
      <c r="W25" s="300">
        <v>0</v>
      </c>
    </row>
    <row r="26" spans="1:23" s="316" customFormat="1" ht="30" x14ac:dyDescent="0.3">
      <c r="A26" s="301" t="s">
        <v>1443</v>
      </c>
      <c r="B26" s="301" t="s">
        <v>1444</v>
      </c>
      <c r="C26" s="301" t="s">
        <v>1628</v>
      </c>
      <c r="D26" s="302">
        <v>5</v>
      </c>
      <c r="E26" s="301" t="s">
        <v>1420</v>
      </c>
      <c r="F26" s="301" t="s">
        <v>1620</v>
      </c>
      <c r="G26" s="303">
        <v>53.414000000000001</v>
      </c>
      <c r="H26" s="375">
        <v>2.1920000000000002</v>
      </c>
      <c r="I26" s="376"/>
      <c r="J26" s="303">
        <v>0</v>
      </c>
      <c r="K26" s="375">
        <v>0</v>
      </c>
      <c r="L26" s="376"/>
      <c r="M26" s="303">
        <v>2.1920000000000002</v>
      </c>
      <c r="N26" s="303">
        <v>23.585999999999999</v>
      </c>
      <c r="O26" s="375">
        <v>32.020000000000003</v>
      </c>
      <c r="P26" s="376"/>
      <c r="Q26" s="303">
        <v>44.398000000000003</v>
      </c>
      <c r="R26" s="377">
        <v>67.983999999999995</v>
      </c>
      <c r="S26" s="378"/>
      <c r="T26" s="304">
        <v>61.844999999999999</v>
      </c>
      <c r="U26" s="303">
        <v>97.951999999999998</v>
      </c>
      <c r="V26" s="304">
        <v>0</v>
      </c>
      <c r="W26" s="305">
        <v>0</v>
      </c>
    </row>
    <row r="27" spans="1:23" s="316" customFormat="1" ht="30" x14ac:dyDescent="0.3">
      <c r="A27" s="296" t="s">
        <v>1443</v>
      </c>
      <c r="B27" s="296" t="s">
        <v>1444</v>
      </c>
      <c r="C27" s="296" t="s">
        <v>1632</v>
      </c>
      <c r="D27" s="297">
        <v>6</v>
      </c>
      <c r="E27" s="296" t="s">
        <v>1420</v>
      </c>
      <c r="F27" s="296" t="s">
        <v>1620</v>
      </c>
      <c r="G27" s="298">
        <v>23.585999999999999</v>
      </c>
      <c r="H27" s="379">
        <v>0</v>
      </c>
      <c r="I27" s="376"/>
      <c r="J27" s="298">
        <v>0</v>
      </c>
      <c r="K27" s="379">
        <v>0</v>
      </c>
      <c r="L27" s="376"/>
      <c r="M27" s="298">
        <v>0</v>
      </c>
      <c r="N27" s="298">
        <v>23.585999999999999</v>
      </c>
      <c r="O27" s="379">
        <v>0</v>
      </c>
      <c r="P27" s="376"/>
      <c r="Q27" s="298">
        <v>44.398000000000003</v>
      </c>
      <c r="R27" s="380">
        <v>67.983999999999995</v>
      </c>
      <c r="S27" s="378"/>
      <c r="T27" s="299">
        <v>61.844999999999999</v>
      </c>
      <c r="U27" s="298">
        <v>107.952</v>
      </c>
      <c r="V27" s="299">
        <v>0</v>
      </c>
      <c r="W27" s="300">
        <v>0</v>
      </c>
    </row>
    <row r="28" spans="1:23" s="316" customFormat="1" ht="45" x14ac:dyDescent="0.3">
      <c r="A28" s="301" t="s">
        <v>1445</v>
      </c>
      <c r="B28" s="301" t="s">
        <v>1446</v>
      </c>
      <c r="C28" s="301" t="s">
        <v>1628</v>
      </c>
      <c r="D28" s="302">
        <v>5</v>
      </c>
      <c r="E28" s="301" t="s">
        <v>1420</v>
      </c>
      <c r="F28" s="301" t="s">
        <v>1620</v>
      </c>
      <c r="G28" s="303">
        <v>0</v>
      </c>
      <c r="H28" s="375">
        <v>0</v>
      </c>
      <c r="I28" s="376"/>
      <c r="J28" s="303">
        <v>0</v>
      </c>
      <c r="K28" s="375">
        <v>0</v>
      </c>
      <c r="L28" s="376"/>
      <c r="M28" s="303">
        <v>0</v>
      </c>
      <c r="N28" s="303">
        <v>0</v>
      </c>
      <c r="O28" s="375">
        <v>0</v>
      </c>
      <c r="P28" s="376"/>
      <c r="Q28" s="303">
        <v>7.5540000000000003</v>
      </c>
      <c r="R28" s="377">
        <v>7.5540000000000003</v>
      </c>
      <c r="S28" s="378"/>
      <c r="T28" s="304">
        <v>7.98</v>
      </c>
      <c r="U28" s="303">
        <v>9.75</v>
      </c>
      <c r="V28" s="304">
        <v>0</v>
      </c>
      <c r="W28" s="305">
        <v>0</v>
      </c>
    </row>
    <row r="29" spans="1:23" s="316" customFormat="1" ht="45" x14ac:dyDescent="0.3">
      <c r="A29" s="296" t="s">
        <v>1445</v>
      </c>
      <c r="B29" s="296" t="s">
        <v>1446</v>
      </c>
      <c r="C29" s="296" t="s">
        <v>1632</v>
      </c>
      <c r="D29" s="297">
        <v>6</v>
      </c>
      <c r="E29" s="296" t="s">
        <v>1420</v>
      </c>
      <c r="F29" s="296" t="s">
        <v>1620</v>
      </c>
      <c r="G29" s="298">
        <v>0</v>
      </c>
      <c r="H29" s="379">
        <v>2.992</v>
      </c>
      <c r="I29" s="376"/>
      <c r="J29" s="298">
        <v>0</v>
      </c>
      <c r="K29" s="379">
        <v>0</v>
      </c>
      <c r="L29" s="376"/>
      <c r="M29" s="298">
        <v>2.992</v>
      </c>
      <c r="N29" s="298">
        <v>2.992</v>
      </c>
      <c r="O29" s="379">
        <v>0</v>
      </c>
      <c r="P29" s="376"/>
      <c r="Q29" s="298">
        <v>7.5540000000000003</v>
      </c>
      <c r="R29" s="380">
        <v>10.545999999999999</v>
      </c>
      <c r="S29" s="378"/>
      <c r="T29" s="299">
        <v>10.58</v>
      </c>
      <c r="U29" s="298">
        <v>9.75</v>
      </c>
      <c r="V29" s="299">
        <v>0</v>
      </c>
      <c r="W29" s="300">
        <v>0</v>
      </c>
    </row>
    <row r="30" spans="1:23" s="316" customFormat="1" ht="15" x14ac:dyDescent="0.3">
      <c r="A30" s="301" t="s">
        <v>1447</v>
      </c>
      <c r="B30" s="301" t="s">
        <v>1448</v>
      </c>
      <c r="C30" s="301" t="s">
        <v>1628</v>
      </c>
      <c r="D30" s="302">
        <v>5</v>
      </c>
      <c r="E30" s="301" t="s">
        <v>1420</v>
      </c>
      <c r="F30" s="301" t="s">
        <v>1620</v>
      </c>
      <c r="G30" s="303">
        <v>0</v>
      </c>
      <c r="H30" s="375">
        <v>0</v>
      </c>
      <c r="I30" s="376"/>
      <c r="J30" s="303">
        <v>0</v>
      </c>
      <c r="K30" s="375">
        <v>0</v>
      </c>
      <c r="L30" s="376"/>
      <c r="M30" s="303">
        <v>0</v>
      </c>
      <c r="N30" s="303">
        <v>0</v>
      </c>
      <c r="O30" s="375">
        <v>0</v>
      </c>
      <c r="P30" s="376"/>
      <c r="Q30" s="303">
        <v>0</v>
      </c>
      <c r="R30" s="377">
        <v>0</v>
      </c>
      <c r="S30" s="378"/>
      <c r="T30" s="304">
        <v>0</v>
      </c>
      <c r="U30" s="303">
        <v>2.6</v>
      </c>
      <c r="V30" s="304">
        <v>0</v>
      </c>
      <c r="W30" s="305">
        <v>0</v>
      </c>
    </row>
    <row r="31" spans="1:23" s="316" customFormat="1" ht="15" x14ac:dyDescent="0.3">
      <c r="A31" s="296" t="s">
        <v>1447</v>
      </c>
      <c r="B31" s="296" t="s">
        <v>1448</v>
      </c>
      <c r="C31" s="296" t="s">
        <v>1632</v>
      </c>
      <c r="D31" s="297">
        <v>6</v>
      </c>
      <c r="E31" s="296" t="s">
        <v>1420</v>
      </c>
      <c r="F31" s="296" t="s">
        <v>1620</v>
      </c>
      <c r="G31" s="298">
        <v>0</v>
      </c>
      <c r="H31" s="379">
        <v>3.55</v>
      </c>
      <c r="I31" s="376"/>
      <c r="J31" s="298">
        <v>0</v>
      </c>
      <c r="K31" s="379">
        <v>0</v>
      </c>
      <c r="L31" s="376"/>
      <c r="M31" s="298">
        <v>3.55</v>
      </c>
      <c r="N31" s="298">
        <v>3.55</v>
      </c>
      <c r="O31" s="379">
        <v>0</v>
      </c>
      <c r="P31" s="376"/>
      <c r="Q31" s="298">
        <v>0</v>
      </c>
      <c r="R31" s="380">
        <v>3.55</v>
      </c>
      <c r="S31" s="378"/>
      <c r="T31" s="299">
        <v>0</v>
      </c>
      <c r="U31" s="298">
        <v>2.6</v>
      </c>
      <c r="V31" s="299">
        <v>0</v>
      </c>
      <c r="W31" s="300">
        <v>0</v>
      </c>
    </row>
    <row r="32" spans="1:23" s="316" customFormat="1" ht="45" x14ac:dyDescent="0.3">
      <c r="A32" s="301" t="s">
        <v>1449</v>
      </c>
      <c r="B32" s="301" t="s">
        <v>1450</v>
      </c>
      <c r="C32" s="301" t="s">
        <v>1628</v>
      </c>
      <c r="D32" s="302">
        <v>5</v>
      </c>
      <c r="E32" s="301" t="s">
        <v>1420</v>
      </c>
      <c r="F32" s="301" t="s">
        <v>1620</v>
      </c>
      <c r="G32" s="303">
        <v>9.8000000000000007</v>
      </c>
      <c r="H32" s="375">
        <v>0</v>
      </c>
      <c r="I32" s="376"/>
      <c r="J32" s="303">
        <v>0</v>
      </c>
      <c r="K32" s="375">
        <v>0</v>
      </c>
      <c r="L32" s="376"/>
      <c r="M32" s="303">
        <v>0</v>
      </c>
      <c r="N32" s="303">
        <v>9.8000000000000007</v>
      </c>
      <c r="O32" s="375">
        <v>0</v>
      </c>
      <c r="P32" s="376"/>
      <c r="Q32" s="303">
        <v>0</v>
      </c>
      <c r="R32" s="377">
        <v>9.8000000000000007</v>
      </c>
      <c r="S32" s="378"/>
      <c r="T32" s="304">
        <v>23.818000000000001</v>
      </c>
      <c r="U32" s="303">
        <v>10.199999999999999</v>
      </c>
      <c r="V32" s="304">
        <v>0</v>
      </c>
      <c r="W32" s="305">
        <v>0</v>
      </c>
    </row>
    <row r="33" spans="1:23" s="316" customFormat="1" ht="45" x14ac:dyDescent="0.3">
      <c r="A33" s="296" t="s">
        <v>1449</v>
      </c>
      <c r="B33" s="296" t="s">
        <v>1450</v>
      </c>
      <c r="C33" s="296" t="s">
        <v>1632</v>
      </c>
      <c r="D33" s="297">
        <v>6</v>
      </c>
      <c r="E33" s="296" t="s">
        <v>1420</v>
      </c>
      <c r="F33" s="296" t="s">
        <v>1620</v>
      </c>
      <c r="G33" s="298">
        <v>9.8000000000000007</v>
      </c>
      <c r="H33" s="379">
        <v>0</v>
      </c>
      <c r="I33" s="376"/>
      <c r="J33" s="298">
        <v>0</v>
      </c>
      <c r="K33" s="379">
        <v>0</v>
      </c>
      <c r="L33" s="376"/>
      <c r="M33" s="298">
        <v>0</v>
      </c>
      <c r="N33" s="298">
        <v>9.8000000000000007</v>
      </c>
      <c r="O33" s="379">
        <v>0</v>
      </c>
      <c r="P33" s="376"/>
      <c r="Q33" s="298">
        <v>0</v>
      </c>
      <c r="R33" s="380">
        <v>9.8000000000000007</v>
      </c>
      <c r="S33" s="378"/>
      <c r="T33" s="299">
        <v>23.818000000000001</v>
      </c>
      <c r="U33" s="298">
        <v>10.199999999999999</v>
      </c>
      <c r="V33" s="299">
        <v>0</v>
      </c>
      <c r="W33" s="300">
        <v>0</v>
      </c>
    </row>
    <row r="34" spans="1:23" s="316" customFormat="1" ht="15" x14ac:dyDescent="0.3">
      <c r="A34" s="301" t="s">
        <v>1453</v>
      </c>
      <c r="B34" s="301" t="s">
        <v>1454</v>
      </c>
      <c r="C34" s="301" t="s">
        <v>1628</v>
      </c>
      <c r="D34" s="302">
        <v>5</v>
      </c>
      <c r="E34" s="301" t="s">
        <v>1420</v>
      </c>
      <c r="F34" s="301" t="s">
        <v>1620</v>
      </c>
      <c r="G34" s="303">
        <v>74.2</v>
      </c>
      <c r="H34" s="375">
        <v>3.8879999999999999</v>
      </c>
      <c r="I34" s="376"/>
      <c r="J34" s="303">
        <v>0</v>
      </c>
      <c r="K34" s="375">
        <v>2.206</v>
      </c>
      <c r="L34" s="376"/>
      <c r="M34" s="303">
        <v>1.6819999999999999</v>
      </c>
      <c r="N34" s="303">
        <v>48.05</v>
      </c>
      <c r="O34" s="375">
        <v>27.832000000000001</v>
      </c>
      <c r="P34" s="376"/>
      <c r="Q34" s="303">
        <v>70.888999999999996</v>
      </c>
      <c r="R34" s="377">
        <v>118.93899999999999</v>
      </c>
      <c r="S34" s="378"/>
      <c r="T34" s="304">
        <v>27.215</v>
      </c>
      <c r="U34" s="303">
        <v>218.55</v>
      </c>
      <c r="V34" s="304">
        <v>0</v>
      </c>
      <c r="W34" s="305">
        <v>0</v>
      </c>
    </row>
    <row r="35" spans="1:23" s="316" customFormat="1" ht="15" x14ac:dyDescent="0.3">
      <c r="A35" s="296" t="s">
        <v>1453</v>
      </c>
      <c r="B35" s="296" t="s">
        <v>1454</v>
      </c>
      <c r="C35" s="296" t="s">
        <v>1632</v>
      </c>
      <c r="D35" s="297">
        <v>6</v>
      </c>
      <c r="E35" s="296" t="s">
        <v>1420</v>
      </c>
      <c r="F35" s="296" t="s">
        <v>1620</v>
      </c>
      <c r="G35" s="298">
        <v>48.05</v>
      </c>
      <c r="H35" s="379">
        <v>0.85</v>
      </c>
      <c r="I35" s="376"/>
      <c r="J35" s="298">
        <v>0</v>
      </c>
      <c r="K35" s="379">
        <v>0</v>
      </c>
      <c r="L35" s="376"/>
      <c r="M35" s="298">
        <v>10.85</v>
      </c>
      <c r="N35" s="298">
        <v>48.05</v>
      </c>
      <c r="O35" s="379">
        <v>10.85</v>
      </c>
      <c r="P35" s="376"/>
      <c r="Q35" s="298">
        <v>81.739000000000004</v>
      </c>
      <c r="R35" s="380">
        <v>129.78899999999999</v>
      </c>
      <c r="S35" s="378"/>
      <c r="T35" s="299">
        <v>27.215</v>
      </c>
      <c r="U35" s="298">
        <v>218.55</v>
      </c>
      <c r="V35" s="299">
        <v>0</v>
      </c>
      <c r="W35" s="300">
        <v>0</v>
      </c>
    </row>
    <row r="36" spans="1:23" s="316" customFormat="1" ht="15" x14ac:dyDescent="0.3">
      <c r="A36" s="301" t="s">
        <v>1455</v>
      </c>
      <c r="B36" s="301" t="s">
        <v>1456</v>
      </c>
      <c r="C36" s="301" t="s">
        <v>1628</v>
      </c>
      <c r="D36" s="302">
        <v>5</v>
      </c>
      <c r="E36" s="301" t="s">
        <v>1420</v>
      </c>
      <c r="F36" s="301" t="s">
        <v>1620</v>
      </c>
      <c r="G36" s="303">
        <v>0</v>
      </c>
      <c r="H36" s="375">
        <v>0</v>
      </c>
      <c r="I36" s="376"/>
      <c r="J36" s="303">
        <v>0</v>
      </c>
      <c r="K36" s="375">
        <v>0</v>
      </c>
      <c r="L36" s="376"/>
      <c r="M36" s="303">
        <v>0</v>
      </c>
      <c r="N36" s="303">
        <v>0</v>
      </c>
      <c r="O36" s="375">
        <v>0</v>
      </c>
      <c r="P36" s="376"/>
      <c r="Q36" s="303">
        <v>62.503</v>
      </c>
      <c r="R36" s="377">
        <v>62.503</v>
      </c>
      <c r="S36" s="378"/>
      <c r="T36" s="304">
        <v>27.504000000000001</v>
      </c>
      <c r="U36" s="303">
        <v>91.5</v>
      </c>
      <c r="V36" s="304">
        <v>0</v>
      </c>
      <c r="W36" s="305">
        <v>0</v>
      </c>
    </row>
    <row r="37" spans="1:23" s="316" customFormat="1" ht="15" x14ac:dyDescent="0.3">
      <c r="A37" s="296" t="s">
        <v>1455</v>
      </c>
      <c r="B37" s="296" t="s">
        <v>1456</v>
      </c>
      <c r="C37" s="296" t="s">
        <v>1632</v>
      </c>
      <c r="D37" s="297">
        <v>6</v>
      </c>
      <c r="E37" s="296" t="s">
        <v>1420</v>
      </c>
      <c r="F37" s="296" t="s">
        <v>1620</v>
      </c>
      <c r="G37" s="298">
        <v>0</v>
      </c>
      <c r="H37" s="379">
        <v>6</v>
      </c>
      <c r="I37" s="376"/>
      <c r="J37" s="298">
        <v>0</v>
      </c>
      <c r="K37" s="379">
        <v>0</v>
      </c>
      <c r="L37" s="376"/>
      <c r="M37" s="298">
        <v>6</v>
      </c>
      <c r="N37" s="298">
        <v>6</v>
      </c>
      <c r="O37" s="379">
        <v>0</v>
      </c>
      <c r="P37" s="376"/>
      <c r="Q37" s="298">
        <v>62.503</v>
      </c>
      <c r="R37" s="380">
        <v>68.503</v>
      </c>
      <c r="S37" s="378"/>
      <c r="T37" s="299">
        <v>50.637</v>
      </c>
      <c r="U37" s="298">
        <v>140</v>
      </c>
      <c r="V37" s="299">
        <v>0</v>
      </c>
      <c r="W37" s="300">
        <v>0</v>
      </c>
    </row>
    <row r="38" spans="1:23" s="316" customFormat="1" ht="15" x14ac:dyDescent="0.3">
      <c r="A38" s="301" t="s">
        <v>1457</v>
      </c>
      <c r="B38" s="301" t="s">
        <v>1458</v>
      </c>
      <c r="C38" s="301" t="s">
        <v>1628</v>
      </c>
      <c r="D38" s="302">
        <v>5</v>
      </c>
      <c r="E38" s="301" t="s">
        <v>1420</v>
      </c>
      <c r="F38" s="301" t="s">
        <v>1620</v>
      </c>
      <c r="G38" s="303">
        <v>0</v>
      </c>
      <c r="H38" s="375">
        <v>0</v>
      </c>
      <c r="I38" s="376"/>
      <c r="J38" s="303">
        <v>0</v>
      </c>
      <c r="K38" s="375">
        <v>0</v>
      </c>
      <c r="L38" s="376"/>
      <c r="M38" s="303">
        <v>0</v>
      </c>
      <c r="N38" s="303">
        <v>0</v>
      </c>
      <c r="O38" s="375">
        <v>0</v>
      </c>
      <c r="P38" s="376"/>
      <c r="Q38" s="303">
        <v>8.4269999999999996</v>
      </c>
      <c r="R38" s="377">
        <v>8.4269999999999996</v>
      </c>
      <c r="S38" s="378"/>
      <c r="T38" s="304">
        <v>0</v>
      </c>
      <c r="U38" s="303">
        <v>0</v>
      </c>
      <c r="V38" s="304">
        <v>0</v>
      </c>
      <c r="W38" s="305">
        <v>0</v>
      </c>
    </row>
    <row r="39" spans="1:23" s="316" customFormat="1" ht="15" x14ac:dyDescent="0.3">
      <c r="A39" s="296" t="s">
        <v>1457</v>
      </c>
      <c r="B39" s="296" t="s">
        <v>1458</v>
      </c>
      <c r="C39" s="296" t="s">
        <v>1632</v>
      </c>
      <c r="D39" s="297">
        <v>6</v>
      </c>
      <c r="E39" s="296" t="s">
        <v>1420</v>
      </c>
      <c r="F39" s="296" t="s">
        <v>1620</v>
      </c>
      <c r="G39" s="298">
        <v>0</v>
      </c>
      <c r="H39" s="379">
        <v>0</v>
      </c>
      <c r="I39" s="376"/>
      <c r="J39" s="298">
        <v>0</v>
      </c>
      <c r="K39" s="379">
        <v>0</v>
      </c>
      <c r="L39" s="376"/>
      <c r="M39" s="298">
        <v>0</v>
      </c>
      <c r="N39" s="298">
        <v>0</v>
      </c>
      <c r="O39" s="379">
        <v>0</v>
      </c>
      <c r="P39" s="376"/>
      <c r="Q39" s="298">
        <v>8.4269999999999996</v>
      </c>
      <c r="R39" s="380">
        <v>8.4269999999999996</v>
      </c>
      <c r="S39" s="378"/>
      <c r="T39" s="299">
        <v>8.8000000000000007</v>
      </c>
      <c r="U39" s="298">
        <v>0</v>
      </c>
      <c r="V39" s="299">
        <v>0</v>
      </c>
      <c r="W39" s="300">
        <v>0</v>
      </c>
    </row>
    <row r="40" spans="1:23" s="316" customFormat="1" ht="15" x14ac:dyDescent="0.3">
      <c r="A40" s="301" t="s">
        <v>1459</v>
      </c>
      <c r="B40" s="301" t="s">
        <v>1460</v>
      </c>
      <c r="C40" s="301" t="s">
        <v>1628</v>
      </c>
      <c r="D40" s="302">
        <v>5</v>
      </c>
      <c r="E40" s="301" t="s">
        <v>1420</v>
      </c>
      <c r="F40" s="301" t="s">
        <v>1620</v>
      </c>
      <c r="G40" s="303">
        <v>0</v>
      </c>
      <c r="H40" s="375">
        <v>0</v>
      </c>
      <c r="I40" s="376"/>
      <c r="J40" s="303">
        <v>0</v>
      </c>
      <c r="K40" s="375">
        <v>0</v>
      </c>
      <c r="L40" s="376"/>
      <c r="M40" s="303">
        <v>0</v>
      </c>
      <c r="N40" s="303">
        <v>0</v>
      </c>
      <c r="O40" s="375">
        <v>0</v>
      </c>
      <c r="P40" s="376"/>
      <c r="Q40" s="303">
        <v>0</v>
      </c>
      <c r="R40" s="377">
        <v>0</v>
      </c>
      <c r="S40" s="378"/>
      <c r="T40" s="304">
        <v>2.9449999999999998</v>
      </c>
      <c r="U40" s="303">
        <v>0</v>
      </c>
      <c r="V40" s="304">
        <v>0</v>
      </c>
      <c r="W40" s="305">
        <v>0</v>
      </c>
    </row>
    <row r="41" spans="1:23" s="316" customFormat="1" ht="15" x14ac:dyDescent="0.3">
      <c r="A41" s="296" t="s">
        <v>1459</v>
      </c>
      <c r="B41" s="296" t="s">
        <v>1460</v>
      </c>
      <c r="C41" s="296" t="s">
        <v>1632</v>
      </c>
      <c r="D41" s="297">
        <v>6</v>
      </c>
      <c r="E41" s="296" t="s">
        <v>1420</v>
      </c>
      <c r="F41" s="296" t="s">
        <v>1620</v>
      </c>
      <c r="G41" s="298">
        <v>0</v>
      </c>
      <c r="H41" s="379">
        <v>0</v>
      </c>
      <c r="I41" s="376"/>
      <c r="J41" s="298">
        <v>0</v>
      </c>
      <c r="K41" s="379">
        <v>0</v>
      </c>
      <c r="L41" s="376"/>
      <c r="M41" s="298">
        <v>0</v>
      </c>
      <c r="N41" s="298">
        <v>0</v>
      </c>
      <c r="O41" s="379">
        <v>0</v>
      </c>
      <c r="P41" s="376"/>
      <c r="Q41" s="298">
        <v>0</v>
      </c>
      <c r="R41" s="380">
        <v>0</v>
      </c>
      <c r="S41" s="378"/>
      <c r="T41" s="299">
        <v>2.9449999999999998</v>
      </c>
      <c r="U41" s="298">
        <v>0</v>
      </c>
      <c r="V41" s="299">
        <v>0</v>
      </c>
      <c r="W41" s="300">
        <v>0</v>
      </c>
    </row>
    <row r="42" spans="1:23" s="316" customFormat="1" ht="15" x14ac:dyDescent="0.3">
      <c r="A42" s="301" t="s">
        <v>1461</v>
      </c>
      <c r="B42" s="301" t="s">
        <v>1462</v>
      </c>
      <c r="C42" s="301" t="s">
        <v>1628</v>
      </c>
      <c r="D42" s="302">
        <v>5</v>
      </c>
      <c r="E42" s="301" t="s">
        <v>1420</v>
      </c>
      <c r="F42" s="301" t="s">
        <v>1620</v>
      </c>
      <c r="G42" s="303">
        <v>0</v>
      </c>
      <c r="H42" s="375">
        <v>3.2250000000000001</v>
      </c>
      <c r="I42" s="376"/>
      <c r="J42" s="303">
        <v>0</v>
      </c>
      <c r="K42" s="375">
        <v>0</v>
      </c>
      <c r="L42" s="376"/>
      <c r="M42" s="303">
        <v>35.225000000000001</v>
      </c>
      <c r="N42" s="303">
        <v>0</v>
      </c>
      <c r="O42" s="375">
        <v>35.225000000000001</v>
      </c>
      <c r="P42" s="376"/>
      <c r="Q42" s="303">
        <v>35.225000000000001</v>
      </c>
      <c r="R42" s="377">
        <v>35.225000000000001</v>
      </c>
      <c r="S42" s="378"/>
      <c r="T42" s="304">
        <v>32.999000000000002</v>
      </c>
      <c r="U42" s="303">
        <v>102.7</v>
      </c>
      <c r="V42" s="304">
        <v>0</v>
      </c>
      <c r="W42" s="305">
        <v>0</v>
      </c>
    </row>
    <row r="43" spans="1:23" s="316" customFormat="1" ht="15" x14ac:dyDescent="0.3">
      <c r="A43" s="296" t="s">
        <v>1461</v>
      </c>
      <c r="B43" s="296" t="s">
        <v>1462</v>
      </c>
      <c r="C43" s="296" t="s">
        <v>1632</v>
      </c>
      <c r="D43" s="297">
        <v>6</v>
      </c>
      <c r="E43" s="296" t="s">
        <v>1420</v>
      </c>
      <c r="F43" s="296" t="s">
        <v>1620</v>
      </c>
      <c r="G43" s="298">
        <v>0</v>
      </c>
      <c r="H43" s="379">
        <v>0</v>
      </c>
      <c r="I43" s="376"/>
      <c r="J43" s="298">
        <v>0</v>
      </c>
      <c r="K43" s="379">
        <v>0</v>
      </c>
      <c r="L43" s="376"/>
      <c r="M43" s="298">
        <v>0</v>
      </c>
      <c r="N43" s="298">
        <v>0</v>
      </c>
      <c r="O43" s="379">
        <v>0</v>
      </c>
      <c r="P43" s="376"/>
      <c r="Q43" s="298">
        <v>35.225000000000001</v>
      </c>
      <c r="R43" s="380">
        <v>35.225000000000001</v>
      </c>
      <c r="S43" s="378"/>
      <c r="T43" s="299">
        <v>32.999000000000002</v>
      </c>
      <c r="U43" s="298">
        <v>132.69999999999999</v>
      </c>
      <c r="V43" s="299">
        <v>0</v>
      </c>
      <c r="W43" s="300">
        <v>0</v>
      </c>
    </row>
    <row r="44" spans="1:23" s="316" customFormat="1" ht="15" x14ac:dyDescent="0.3">
      <c r="A44" s="301" t="s">
        <v>1463</v>
      </c>
      <c r="B44" s="301" t="s">
        <v>1464</v>
      </c>
      <c r="C44" s="301" t="s">
        <v>1628</v>
      </c>
      <c r="D44" s="302">
        <v>5</v>
      </c>
      <c r="E44" s="301" t="s">
        <v>1420</v>
      </c>
      <c r="F44" s="301" t="s">
        <v>1620</v>
      </c>
      <c r="G44" s="303">
        <v>25.172999999999998</v>
      </c>
      <c r="H44" s="375">
        <v>0</v>
      </c>
      <c r="I44" s="376"/>
      <c r="J44" s="303">
        <v>0</v>
      </c>
      <c r="K44" s="375">
        <v>0</v>
      </c>
      <c r="L44" s="376"/>
      <c r="M44" s="303">
        <v>0</v>
      </c>
      <c r="N44" s="303">
        <v>25.172999999999998</v>
      </c>
      <c r="O44" s="375">
        <v>0</v>
      </c>
      <c r="P44" s="376"/>
      <c r="Q44" s="303">
        <v>0</v>
      </c>
      <c r="R44" s="377">
        <v>25.172999999999998</v>
      </c>
      <c r="S44" s="378"/>
      <c r="T44" s="304">
        <v>0</v>
      </c>
      <c r="U44" s="303">
        <v>141.78399999999999</v>
      </c>
      <c r="V44" s="304">
        <v>0</v>
      </c>
      <c r="W44" s="305">
        <v>0</v>
      </c>
    </row>
    <row r="45" spans="1:23" s="316" customFormat="1" ht="15" x14ac:dyDescent="0.3">
      <c r="A45" s="296" t="s">
        <v>1463</v>
      </c>
      <c r="B45" s="296" t="s">
        <v>1464</v>
      </c>
      <c r="C45" s="296" t="s">
        <v>1632</v>
      </c>
      <c r="D45" s="297">
        <v>6</v>
      </c>
      <c r="E45" s="296" t="s">
        <v>1420</v>
      </c>
      <c r="F45" s="296" t="s">
        <v>1620</v>
      </c>
      <c r="G45" s="298">
        <v>25.172999999999998</v>
      </c>
      <c r="H45" s="379">
        <v>34</v>
      </c>
      <c r="I45" s="376"/>
      <c r="J45" s="298">
        <v>0</v>
      </c>
      <c r="K45" s="379">
        <v>0</v>
      </c>
      <c r="L45" s="376"/>
      <c r="M45" s="298">
        <v>34</v>
      </c>
      <c r="N45" s="298">
        <v>59.173000000000002</v>
      </c>
      <c r="O45" s="379">
        <v>0</v>
      </c>
      <c r="P45" s="376"/>
      <c r="Q45" s="298">
        <v>0</v>
      </c>
      <c r="R45" s="380">
        <v>59.173000000000002</v>
      </c>
      <c r="S45" s="378"/>
      <c r="T45" s="299">
        <v>0</v>
      </c>
      <c r="U45" s="298">
        <v>188.78399999999999</v>
      </c>
      <c r="V45" s="299">
        <v>0</v>
      </c>
      <c r="W45" s="300">
        <v>0</v>
      </c>
    </row>
    <row r="46" spans="1:23" s="316" customFormat="1" ht="15" x14ac:dyDescent="0.3">
      <c r="A46" s="301" t="s">
        <v>1465</v>
      </c>
      <c r="B46" s="301" t="s">
        <v>1466</v>
      </c>
      <c r="C46" s="301" t="s">
        <v>1628</v>
      </c>
      <c r="D46" s="302">
        <v>5</v>
      </c>
      <c r="E46" s="301" t="s">
        <v>1420</v>
      </c>
      <c r="F46" s="301" t="s">
        <v>1620</v>
      </c>
      <c r="G46" s="303">
        <v>55</v>
      </c>
      <c r="H46" s="375">
        <v>0</v>
      </c>
      <c r="I46" s="376"/>
      <c r="J46" s="303">
        <v>0</v>
      </c>
      <c r="K46" s="375">
        <v>0</v>
      </c>
      <c r="L46" s="376"/>
      <c r="M46" s="303">
        <v>0</v>
      </c>
      <c r="N46" s="303">
        <v>55</v>
      </c>
      <c r="O46" s="375">
        <v>0</v>
      </c>
      <c r="P46" s="376"/>
      <c r="Q46" s="303">
        <v>0</v>
      </c>
      <c r="R46" s="377">
        <v>55</v>
      </c>
      <c r="S46" s="378"/>
      <c r="T46" s="304">
        <v>0</v>
      </c>
      <c r="U46" s="303">
        <v>25.25</v>
      </c>
      <c r="V46" s="304">
        <v>0</v>
      </c>
      <c r="W46" s="305">
        <v>0</v>
      </c>
    </row>
    <row r="47" spans="1:23" s="316" customFormat="1" ht="15" x14ac:dyDescent="0.3">
      <c r="A47" s="296" t="s">
        <v>1465</v>
      </c>
      <c r="B47" s="296" t="s">
        <v>1466</v>
      </c>
      <c r="C47" s="296" t="s">
        <v>1632</v>
      </c>
      <c r="D47" s="297">
        <v>6</v>
      </c>
      <c r="E47" s="296" t="s">
        <v>1420</v>
      </c>
      <c r="F47" s="296" t="s">
        <v>1620</v>
      </c>
      <c r="G47" s="298">
        <v>55</v>
      </c>
      <c r="H47" s="379">
        <v>0</v>
      </c>
      <c r="I47" s="376"/>
      <c r="J47" s="298">
        <v>0</v>
      </c>
      <c r="K47" s="379">
        <v>0</v>
      </c>
      <c r="L47" s="376"/>
      <c r="M47" s="298">
        <v>0</v>
      </c>
      <c r="N47" s="298">
        <v>55</v>
      </c>
      <c r="O47" s="379">
        <v>0</v>
      </c>
      <c r="P47" s="376"/>
      <c r="Q47" s="298">
        <v>0</v>
      </c>
      <c r="R47" s="380">
        <v>55</v>
      </c>
      <c r="S47" s="378"/>
      <c r="T47" s="299">
        <v>0</v>
      </c>
      <c r="U47" s="298">
        <v>25.7</v>
      </c>
      <c r="V47" s="299">
        <v>0</v>
      </c>
      <c r="W47" s="300">
        <v>0</v>
      </c>
    </row>
    <row r="48" spans="1:23" s="316" customFormat="1" ht="15" x14ac:dyDescent="0.3">
      <c r="A48" s="301" t="s">
        <v>1467</v>
      </c>
      <c r="B48" s="301" t="s">
        <v>1468</v>
      </c>
      <c r="C48" s="301" t="s">
        <v>1628</v>
      </c>
      <c r="D48" s="302">
        <v>5</v>
      </c>
      <c r="E48" s="301" t="s">
        <v>1420</v>
      </c>
      <c r="F48" s="301" t="s">
        <v>1620</v>
      </c>
      <c r="G48" s="303">
        <v>0</v>
      </c>
      <c r="H48" s="375">
        <v>0</v>
      </c>
      <c r="I48" s="376"/>
      <c r="J48" s="303">
        <v>0</v>
      </c>
      <c r="K48" s="375">
        <v>0</v>
      </c>
      <c r="L48" s="376"/>
      <c r="M48" s="303">
        <v>0</v>
      </c>
      <c r="N48" s="303">
        <v>0</v>
      </c>
      <c r="O48" s="375">
        <v>0</v>
      </c>
      <c r="P48" s="376"/>
      <c r="Q48" s="303">
        <v>0</v>
      </c>
      <c r="R48" s="377">
        <v>0</v>
      </c>
      <c r="S48" s="378"/>
      <c r="T48" s="304">
        <v>63.265000000000001</v>
      </c>
      <c r="U48" s="303">
        <v>15</v>
      </c>
      <c r="V48" s="304">
        <v>0</v>
      </c>
      <c r="W48" s="305">
        <v>0</v>
      </c>
    </row>
    <row r="49" spans="1:23" s="316" customFormat="1" ht="15" x14ac:dyDescent="0.3">
      <c r="A49" s="296" t="s">
        <v>1467</v>
      </c>
      <c r="B49" s="296" t="s">
        <v>1468</v>
      </c>
      <c r="C49" s="296" t="s">
        <v>1632</v>
      </c>
      <c r="D49" s="297">
        <v>6</v>
      </c>
      <c r="E49" s="296" t="s">
        <v>1420</v>
      </c>
      <c r="F49" s="296" t="s">
        <v>1620</v>
      </c>
      <c r="G49" s="298">
        <v>0</v>
      </c>
      <c r="H49" s="379">
        <v>0</v>
      </c>
      <c r="I49" s="376"/>
      <c r="J49" s="298">
        <v>0</v>
      </c>
      <c r="K49" s="379">
        <v>0</v>
      </c>
      <c r="L49" s="376"/>
      <c r="M49" s="298">
        <v>0</v>
      </c>
      <c r="N49" s="298">
        <v>0</v>
      </c>
      <c r="O49" s="379">
        <v>0</v>
      </c>
      <c r="P49" s="376"/>
      <c r="Q49" s="298">
        <v>0</v>
      </c>
      <c r="R49" s="380">
        <v>0</v>
      </c>
      <c r="S49" s="378"/>
      <c r="T49" s="299">
        <v>79.763999999999996</v>
      </c>
      <c r="U49" s="298">
        <v>0</v>
      </c>
      <c r="V49" s="299">
        <v>0</v>
      </c>
      <c r="W49" s="300">
        <v>0</v>
      </c>
    </row>
    <row r="50" spans="1:23" s="316" customFormat="1" ht="45" x14ac:dyDescent="0.3">
      <c r="A50" s="301" t="s">
        <v>1471</v>
      </c>
      <c r="B50" s="301" t="s">
        <v>1472</v>
      </c>
      <c r="C50" s="301" t="s">
        <v>1628</v>
      </c>
      <c r="D50" s="302">
        <v>5</v>
      </c>
      <c r="E50" s="301" t="s">
        <v>1420</v>
      </c>
      <c r="F50" s="301" t="s">
        <v>1620</v>
      </c>
      <c r="G50" s="303">
        <v>0</v>
      </c>
      <c r="H50" s="375">
        <v>0</v>
      </c>
      <c r="I50" s="376"/>
      <c r="J50" s="303">
        <v>0</v>
      </c>
      <c r="K50" s="375">
        <v>0</v>
      </c>
      <c r="L50" s="376"/>
      <c r="M50" s="303">
        <v>0</v>
      </c>
      <c r="N50" s="303">
        <v>0</v>
      </c>
      <c r="O50" s="375">
        <v>0</v>
      </c>
      <c r="P50" s="376"/>
      <c r="Q50" s="303">
        <v>0</v>
      </c>
      <c r="R50" s="377">
        <v>0</v>
      </c>
      <c r="S50" s="378"/>
      <c r="T50" s="304">
        <v>0</v>
      </c>
      <c r="U50" s="303">
        <v>5</v>
      </c>
      <c r="V50" s="304">
        <v>0</v>
      </c>
      <c r="W50" s="305">
        <v>0</v>
      </c>
    </row>
    <row r="51" spans="1:23" s="316" customFormat="1" ht="45" x14ac:dyDescent="0.3">
      <c r="A51" s="296" t="s">
        <v>1471</v>
      </c>
      <c r="B51" s="296" t="s">
        <v>1472</v>
      </c>
      <c r="C51" s="296" t="s">
        <v>1632</v>
      </c>
      <c r="D51" s="297">
        <v>6</v>
      </c>
      <c r="E51" s="296" t="s">
        <v>1420</v>
      </c>
      <c r="F51" s="296" t="s">
        <v>1620</v>
      </c>
      <c r="G51" s="298">
        <v>0</v>
      </c>
      <c r="H51" s="379">
        <v>0</v>
      </c>
      <c r="I51" s="376"/>
      <c r="J51" s="298">
        <v>0</v>
      </c>
      <c r="K51" s="379">
        <v>0</v>
      </c>
      <c r="L51" s="376"/>
      <c r="M51" s="298">
        <v>0</v>
      </c>
      <c r="N51" s="298">
        <v>0</v>
      </c>
      <c r="O51" s="379">
        <v>0</v>
      </c>
      <c r="P51" s="376"/>
      <c r="Q51" s="298">
        <v>0</v>
      </c>
      <c r="R51" s="380">
        <v>0</v>
      </c>
      <c r="S51" s="378"/>
      <c r="T51" s="299">
        <v>0</v>
      </c>
      <c r="U51" s="298">
        <v>5</v>
      </c>
      <c r="V51" s="299">
        <v>0</v>
      </c>
      <c r="W51" s="300">
        <v>0</v>
      </c>
    </row>
    <row r="52" spans="1:23" s="316" customFormat="1" ht="15" x14ac:dyDescent="0.3">
      <c r="A52" s="301" t="s">
        <v>1473</v>
      </c>
      <c r="B52" s="301" t="s">
        <v>1474</v>
      </c>
      <c r="C52" s="301" t="s">
        <v>1628</v>
      </c>
      <c r="D52" s="302">
        <v>5</v>
      </c>
      <c r="E52" s="301" t="s">
        <v>1420</v>
      </c>
      <c r="F52" s="301" t="s">
        <v>1620</v>
      </c>
      <c r="G52" s="303">
        <v>15.551</v>
      </c>
      <c r="H52" s="375">
        <v>0</v>
      </c>
      <c r="I52" s="376"/>
      <c r="J52" s="303">
        <v>0</v>
      </c>
      <c r="K52" s="375">
        <v>0</v>
      </c>
      <c r="L52" s="376"/>
      <c r="M52" s="303">
        <v>0</v>
      </c>
      <c r="N52" s="303">
        <v>15.551</v>
      </c>
      <c r="O52" s="375">
        <v>0</v>
      </c>
      <c r="P52" s="376"/>
      <c r="Q52" s="303">
        <v>0</v>
      </c>
      <c r="R52" s="377">
        <v>15.551</v>
      </c>
      <c r="S52" s="378"/>
      <c r="T52" s="304">
        <v>0</v>
      </c>
      <c r="U52" s="303">
        <v>12</v>
      </c>
      <c r="V52" s="304">
        <v>0</v>
      </c>
      <c r="W52" s="305">
        <v>0</v>
      </c>
    </row>
    <row r="53" spans="1:23" s="316" customFormat="1" ht="15" x14ac:dyDescent="0.3">
      <c r="A53" s="296" t="s">
        <v>1473</v>
      </c>
      <c r="B53" s="296" t="s">
        <v>1474</v>
      </c>
      <c r="C53" s="296" t="s">
        <v>1632</v>
      </c>
      <c r="D53" s="297">
        <v>6</v>
      </c>
      <c r="E53" s="296" t="s">
        <v>1420</v>
      </c>
      <c r="F53" s="296" t="s">
        <v>1620</v>
      </c>
      <c r="G53" s="298">
        <v>15.551</v>
      </c>
      <c r="H53" s="379">
        <v>0</v>
      </c>
      <c r="I53" s="376"/>
      <c r="J53" s="298">
        <v>0</v>
      </c>
      <c r="K53" s="379">
        <v>0</v>
      </c>
      <c r="L53" s="376"/>
      <c r="M53" s="298">
        <v>0</v>
      </c>
      <c r="N53" s="298">
        <v>15.551</v>
      </c>
      <c r="O53" s="379">
        <v>0</v>
      </c>
      <c r="P53" s="376"/>
      <c r="Q53" s="298">
        <v>0</v>
      </c>
      <c r="R53" s="380">
        <v>15.551</v>
      </c>
      <c r="S53" s="378"/>
      <c r="T53" s="299">
        <v>0</v>
      </c>
      <c r="U53" s="298">
        <v>12</v>
      </c>
      <c r="V53" s="299">
        <v>0</v>
      </c>
      <c r="W53" s="300">
        <v>0</v>
      </c>
    </row>
    <row r="54" spans="1:23" s="316" customFormat="1" ht="15" x14ac:dyDescent="0.3">
      <c r="A54" s="301" t="s">
        <v>1475</v>
      </c>
      <c r="B54" s="301" t="s">
        <v>1476</v>
      </c>
      <c r="C54" s="301" t="s">
        <v>1628</v>
      </c>
      <c r="D54" s="302">
        <v>5</v>
      </c>
      <c r="E54" s="301" t="s">
        <v>1420</v>
      </c>
      <c r="F54" s="301" t="s">
        <v>1620</v>
      </c>
      <c r="G54" s="303">
        <v>59.2</v>
      </c>
      <c r="H54" s="375">
        <v>0</v>
      </c>
      <c r="I54" s="376"/>
      <c r="J54" s="303">
        <v>0</v>
      </c>
      <c r="K54" s="375">
        <v>14.2</v>
      </c>
      <c r="L54" s="376"/>
      <c r="M54" s="303">
        <v>-14.2</v>
      </c>
      <c r="N54" s="303">
        <v>45</v>
      </c>
      <c r="O54" s="375">
        <v>0</v>
      </c>
      <c r="P54" s="376"/>
      <c r="Q54" s="303">
        <v>32.228999999999999</v>
      </c>
      <c r="R54" s="377">
        <v>77.228999999999999</v>
      </c>
      <c r="S54" s="378"/>
      <c r="T54" s="304">
        <v>38.945</v>
      </c>
      <c r="U54" s="303">
        <v>16.5</v>
      </c>
      <c r="V54" s="304">
        <v>0</v>
      </c>
      <c r="W54" s="305">
        <v>0</v>
      </c>
    </row>
    <row r="55" spans="1:23" s="316" customFormat="1" ht="15" x14ac:dyDescent="0.3">
      <c r="A55" s="296" t="s">
        <v>1475</v>
      </c>
      <c r="B55" s="296" t="s">
        <v>1476</v>
      </c>
      <c r="C55" s="296" t="s">
        <v>1632</v>
      </c>
      <c r="D55" s="297">
        <v>6</v>
      </c>
      <c r="E55" s="296" t="s">
        <v>1420</v>
      </c>
      <c r="F55" s="296" t="s">
        <v>1620</v>
      </c>
      <c r="G55" s="298">
        <v>45</v>
      </c>
      <c r="H55" s="379">
        <v>0</v>
      </c>
      <c r="I55" s="376"/>
      <c r="J55" s="298">
        <v>0</v>
      </c>
      <c r="K55" s="379">
        <v>0</v>
      </c>
      <c r="L55" s="376"/>
      <c r="M55" s="298">
        <v>0</v>
      </c>
      <c r="N55" s="298">
        <v>45</v>
      </c>
      <c r="O55" s="379">
        <v>0</v>
      </c>
      <c r="P55" s="376"/>
      <c r="Q55" s="298">
        <v>32.228999999999999</v>
      </c>
      <c r="R55" s="380">
        <v>77.228999999999999</v>
      </c>
      <c r="S55" s="378"/>
      <c r="T55" s="299">
        <v>38.945</v>
      </c>
      <c r="U55" s="298">
        <v>16.5</v>
      </c>
      <c r="V55" s="299">
        <v>0</v>
      </c>
      <c r="W55" s="300">
        <v>0</v>
      </c>
    </row>
    <row r="56" spans="1:23" s="316" customFormat="1" ht="15" x14ac:dyDescent="0.3">
      <c r="A56" s="301" t="s">
        <v>1582</v>
      </c>
      <c r="B56" s="301" t="s">
        <v>1583</v>
      </c>
      <c r="C56" s="301" t="s">
        <v>1628</v>
      </c>
      <c r="D56" s="302">
        <v>5</v>
      </c>
      <c r="E56" s="301" t="s">
        <v>1420</v>
      </c>
      <c r="F56" s="301" t="s">
        <v>1620</v>
      </c>
      <c r="G56" s="303">
        <v>9.5000000000000001E-2</v>
      </c>
      <c r="H56" s="375">
        <v>0</v>
      </c>
      <c r="I56" s="376"/>
      <c r="J56" s="303">
        <v>0</v>
      </c>
      <c r="K56" s="375">
        <v>0</v>
      </c>
      <c r="L56" s="376"/>
      <c r="M56" s="303">
        <v>0</v>
      </c>
      <c r="N56" s="303">
        <v>9.5000000000000001E-2</v>
      </c>
      <c r="O56" s="375">
        <v>0</v>
      </c>
      <c r="P56" s="376"/>
      <c r="Q56" s="303">
        <v>2.9009999999999998</v>
      </c>
      <c r="R56" s="377">
        <v>2.996</v>
      </c>
      <c r="S56" s="378"/>
      <c r="T56" s="304">
        <v>0</v>
      </c>
      <c r="U56" s="303">
        <v>0</v>
      </c>
      <c r="V56" s="304">
        <v>0</v>
      </c>
      <c r="W56" s="305">
        <v>0</v>
      </c>
    </row>
    <row r="57" spans="1:23" s="316" customFormat="1" ht="15" x14ac:dyDescent="0.3">
      <c r="A57" s="296" t="s">
        <v>1582</v>
      </c>
      <c r="B57" s="296" t="s">
        <v>1583</v>
      </c>
      <c r="C57" s="296" t="s">
        <v>1632</v>
      </c>
      <c r="D57" s="297">
        <v>6</v>
      </c>
      <c r="E57" s="296" t="s">
        <v>1420</v>
      </c>
      <c r="F57" s="296" t="s">
        <v>1620</v>
      </c>
      <c r="G57" s="298">
        <v>9.5000000000000001E-2</v>
      </c>
      <c r="H57" s="379">
        <v>0</v>
      </c>
      <c r="I57" s="376"/>
      <c r="J57" s="298">
        <v>0</v>
      </c>
      <c r="K57" s="379">
        <v>0</v>
      </c>
      <c r="L57" s="376"/>
      <c r="M57" s="298">
        <v>0</v>
      </c>
      <c r="N57" s="298">
        <v>9.5000000000000001E-2</v>
      </c>
      <c r="O57" s="379">
        <v>0</v>
      </c>
      <c r="P57" s="376"/>
      <c r="Q57" s="298">
        <v>2.9009999999999998</v>
      </c>
      <c r="R57" s="380">
        <v>2.996</v>
      </c>
      <c r="S57" s="378"/>
      <c r="T57" s="299">
        <v>0</v>
      </c>
      <c r="U57" s="298">
        <v>0</v>
      </c>
      <c r="V57" s="299">
        <v>0</v>
      </c>
      <c r="W57" s="300">
        <v>0</v>
      </c>
    </row>
    <row r="58" spans="1:23" s="316" customFormat="1" ht="45" x14ac:dyDescent="0.3">
      <c r="A58" s="301" t="s">
        <v>1477</v>
      </c>
      <c r="B58" s="301" t="s">
        <v>1478</v>
      </c>
      <c r="C58" s="301" t="s">
        <v>1628</v>
      </c>
      <c r="D58" s="302">
        <v>5</v>
      </c>
      <c r="E58" s="301" t="s">
        <v>1420</v>
      </c>
      <c r="F58" s="301" t="s">
        <v>1620</v>
      </c>
      <c r="G58" s="303">
        <v>0</v>
      </c>
      <c r="H58" s="375">
        <v>0</v>
      </c>
      <c r="I58" s="376"/>
      <c r="J58" s="303">
        <v>0</v>
      </c>
      <c r="K58" s="375">
        <v>0</v>
      </c>
      <c r="L58" s="376"/>
      <c r="M58" s="303">
        <v>0</v>
      </c>
      <c r="N58" s="303">
        <v>0</v>
      </c>
      <c r="O58" s="375">
        <v>0</v>
      </c>
      <c r="P58" s="376"/>
      <c r="Q58" s="303">
        <v>0</v>
      </c>
      <c r="R58" s="377">
        <v>0</v>
      </c>
      <c r="S58" s="378"/>
      <c r="T58" s="304">
        <v>27.451000000000001</v>
      </c>
      <c r="U58" s="303">
        <v>0.5</v>
      </c>
      <c r="V58" s="304">
        <v>0</v>
      </c>
      <c r="W58" s="305">
        <v>0</v>
      </c>
    </row>
    <row r="59" spans="1:23" s="316" customFormat="1" ht="45" x14ac:dyDescent="0.3">
      <c r="A59" s="296" t="s">
        <v>1477</v>
      </c>
      <c r="B59" s="296" t="s">
        <v>1478</v>
      </c>
      <c r="C59" s="296" t="s">
        <v>1632</v>
      </c>
      <c r="D59" s="297">
        <v>6</v>
      </c>
      <c r="E59" s="296" t="s">
        <v>1420</v>
      </c>
      <c r="F59" s="296" t="s">
        <v>1620</v>
      </c>
      <c r="G59" s="298">
        <v>0</v>
      </c>
      <c r="H59" s="379">
        <v>0</v>
      </c>
      <c r="I59" s="376"/>
      <c r="J59" s="298">
        <v>0</v>
      </c>
      <c r="K59" s="379">
        <v>0</v>
      </c>
      <c r="L59" s="376"/>
      <c r="M59" s="298">
        <v>0</v>
      </c>
      <c r="N59" s="298">
        <v>0</v>
      </c>
      <c r="O59" s="379">
        <v>0</v>
      </c>
      <c r="P59" s="376"/>
      <c r="Q59" s="298">
        <v>0</v>
      </c>
      <c r="R59" s="380">
        <v>0</v>
      </c>
      <c r="S59" s="378"/>
      <c r="T59" s="299">
        <v>27.451000000000001</v>
      </c>
      <c r="U59" s="298">
        <v>0.5</v>
      </c>
      <c r="V59" s="299">
        <v>0</v>
      </c>
      <c r="W59" s="300">
        <v>0</v>
      </c>
    </row>
    <row r="60" spans="1:23" s="316" customFormat="1" ht="30" x14ac:dyDescent="0.3">
      <c r="A60" s="301" t="s">
        <v>1479</v>
      </c>
      <c r="B60" s="301" t="s">
        <v>1480</v>
      </c>
      <c r="C60" s="301" t="s">
        <v>1628</v>
      </c>
      <c r="D60" s="302">
        <v>5</v>
      </c>
      <c r="E60" s="301" t="s">
        <v>1420</v>
      </c>
      <c r="F60" s="301" t="s">
        <v>1620</v>
      </c>
      <c r="G60" s="303">
        <v>55</v>
      </c>
      <c r="H60" s="375">
        <v>0</v>
      </c>
      <c r="I60" s="376"/>
      <c r="J60" s="303">
        <v>0</v>
      </c>
      <c r="K60" s="375">
        <v>0</v>
      </c>
      <c r="L60" s="376"/>
      <c r="M60" s="303">
        <v>0</v>
      </c>
      <c r="N60" s="303">
        <v>55</v>
      </c>
      <c r="O60" s="375">
        <v>0</v>
      </c>
      <c r="P60" s="376"/>
      <c r="Q60" s="303">
        <v>0</v>
      </c>
      <c r="R60" s="377">
        <v>55</v>
      </c>
      <c r="S60" s="378"/>
      <c r="T60" s="304">
        <v>0</v>
      </c>
      <c r="U60" s="303">
        <v>0</v>
      </c>
      <c r="V60" s="304">
        <v>0</v>
      </c>
      <c r="W60" s="305">
        <v>0</v>
      </c>
    </row>
    <row r="61" spans="1:23" s="316" customFormat="1" ht="30" x14ac:dyDescent="0.3">
      <c r="A61" s="296" t="s">
        <v>1479</v>
      </c>
      <c r="B61" s="296" t="s">
        <v>1480</v>
      </c>
      <c r="C61" s="296" t="s">
        <v>1632</v>
      </c>
      <c r="D61" s="297">
        <v>6</v>
      </c>
      <c r="E61" s="296" t="s">
        <v>1420</v>
      </c>
      <c r="F61" s="296" t="s">
        <v>1620</v>
      </c>
      <c r="G61" s="298">
        <v>55</v>
      </c>
      <c r="H61" s="379">
        <v>0</v>
      </c>
      <c r="I61" s="376"/>
      <c r="J61" s="298">
        <v>0</v>
      </c>
      <c r="K61" s="379">
        <v>0</v>
      </c>
      <c r="L61" s="376"/>
      <c r="M61" s="298">
        <v>0</v>
      </c>
      <c r="N61" s="298">
        <v>55</v>
      </c>
      <c r="O61" s="379">
        <v>0</v>
      </c>
      <c r="P61" s="376"/>
      <c r="Q61" s="298">
        <v>0</v>
      </c>
      <c r="R61" s="380">
        <v>55</v>
      </c>
      <c r="S61" s="378"/>
      <c r="T61" s="299">
        <v>0</v>
      </c>
      <c r="U61" s="298">
        <v>0</v>
      </c>
      <c r="V61" s="299">
        <v>0</v>
      </c>
      <c r="W61" s="300">
        <v>0</v>
      </c>
    </row>
    <row r="62" spans="1:23" s="316" customFormat="1" ht="15" x14ac:dyDescent="0.3">
      <c r="A62" s="301" t="s">
        <v>1483</v>
      </c>
      <c r="B62" s="301" t="s">
        <v>1484</v>
      </c>
      <c r="C62" s="301" t="s">
        <v>1628</v>
      </c>
      <c r="D62" s="302">
        <v>5</v>
      </c>
      <c r="E62" s="301" t="s">
        <v>1420</v>
      </c>
      <c r="F62" s="301" t="s">
        <v>1620</v>
      </c>
      <c r="G62" s="303">
        <v>0</v>
      </c>
      <c r="H62" s="375">
        <v>0</v>
      </c>
      <c r="I62" s="376"/>
      <c r="J62" s="303">
        <v>0</v>
      </c>
      <c r="K62" s="375">
        <v>0</v>
      </c>
      <c r="L62" s="376"/>
      <c r="M62" s="303">
        <v>0</v>
      </c>
      <c r="N62" s="303">
        <v>0</v>
      </c>
      <c r="O62" s="375">
        <v>0</v>
      </c>
      <c r="P62" s="376"/>
      <c r="Q62" s="303">
        <v>18.7</v>
      </c>
      <c r="R62" s="377">
        <v>18.7</v>
      </c>
      <c r="S62" s="378"/>
      <c r="T62" s="304">
        <v>0</v>
      </c>
      <c r="U62" s="303">
        <v>0</v>
      </c>
      <c r="V62" s="304">
        <v>0</v>
      </c>
      <c r="W62" s="305">
        <v>0</v>
      </c>
    </row>
    <row r="63" spans="1:23" s="316" customFormat="1" ht="15" x14ac:dyDescent="0.3">
      <c r="A63" s="296" t="s">
        <v>1483</v>
      </c>
      <c r="B63" s="296" t="s">
        <v>1484</v>
      </c>
      <c r="C63" s="296" t="s">
        <v>1632</v>
      </c>
      <c r="D63" s="297">
        <v>6</v>
      </c>
      <c r="E63" s="296" t="s">
        <v>1420</v>
      </c>
      <c r="F63" s="296" t="s">
        <v>1620</v>
      </c>
      <c r="G63" s="298">
        <v>0</v>
      </c>
      <c r="H63" s="379">
        <v>0</v>
      </c>
      <c r="I63" s="376"/>
      <c r="J63" s="298">
        <v>0</v>
      </c>
      <c r="K63" s="379">
        <v>0</v>
      </c>
      <c r="L63" s="376"/>
      <c r="M63" s="298">
        <v>0</v>
      </c>
      <c r="N63" s="298">
        <v>0</v>
      </c>
      <c r="O63" s="379">
        <v>0</v>
      </c>
      <c r="P63" s="376"/>
      <c r="Q63" s="298">
        <v>18.7</v>
      </c>
      <c r="R63" s="380">
        <v>18.7</v>
      </c>
      <c r="S63" s="378"/>
      <c r="T63" s="299">
        <v>0</v>
      </c>
      <c r="U63" s="298">
        <v>0</v>
      </c>
      <c r="V63" s="299">
        <v>0</v>
      </c>
      <c r="W63" s="300">
        <v>0</v>
      </c>
    </row>
    <row r="64" spans="1:23" s="316" customFormat="1" ht="15" x14ac:dyDescent="0.3">
      <c r="A64" s="301" t="s">
        <v>1485</v>
      </c>
      <c r="B64" s="301" t="s">
        <v>1486</v>
      </c>
      <c r="C64" s="301" t="s">
        <v>1628</v>
      </c>
      <c r="D64" s="302">
        <v>5</v>
      </c>
      <c r="E64" s="301" t="s">
        <v>1420</v>
      </c>
      <c r="F64" s="301" t="s">
        <v>1620</v>
      </c>
      <c r="G64" s="303">
        <v>174.55</v>
      </c>
      <c r="H64" s="375">
        <v>0</v>
      </c>
      <c r="I64" s="376"/>
      <c r="J64" s="303">
        <v>0</v>
      </c>
      <c r="K64" s="375">
        <v>0</v>
      </c>
      <c r="L64" s="376"/>
      <c r="M64" s="303">
        <v>0</v>
      </c>
      <c r="N64" s="303">
        <v>174.55</v>
      </c>
      <c r="O64" s="375">
        <v>0</v>
      </c>
      <c r="P64" s="376"/>
      <c r="Q64" s="303">
        <v>0.45</v>
      </c>
      <c r="R64" s="377">
        <v>175</v>
      </c>
      <c r="S64" s="378"/>
      <c r="T64" s="304">
        <v>57.503999999999998</v>
      </c>
      <c r="U64" s="303">
        <v>175.06700000000001</v>
      </c>
      <c r="V64" s="304">
        <v>0</v>
      </c>
      <c r="W64" s="305">
        <v>0</v>
      </c>
    </row>
    <row r="65" spans="1:23" s="316" customFormat="1" ht="15" x14ac:dyDescent="0.3">
      <c r="A65" s="296" t="s">
        <v>1485</v>
      </c>
      <c r="B65" s="296" t="s">
        <v>1486</v>
      </c>
      <c r="C65" s="296" t="s">
        <v>1632</v>
      </c>
      <c r="D65" s="297">
        <v>6</v>
      </c>
      <c r="E65" s="296" t="s">
        <v>1420</v>
      </c>
      <c r="F65" s="296" t="s">
        <v>1620</v>
      </c>
      <c r="G65" s="298">
        <v>174.55</v>
      </c>
      <c r="H65" s="379">
        <v>0</v>
      </c>
      <c r="I65" s="376"/>
      <c r="J65" s="298">
        <v>0</v>
      </c>
      <c r="K65" s="379">
        <v>0</v>
      </c>
      <c r="L65" s="376"/>
      <c r="M65" s="298">
        <v>0</v>
      </c>
      <c r="N65" s="298">
        <v>174.55</v>
      </c>
      <c r="O65" s="379">
        <v>0</v>
      </c>
      <c r="P65" s="376"/>
      <c r="Q65" s="298">
        <v>0.45</v>
      </c>
      <c r="R65" s="380">
        <v>175</v>
      </c>
      <c r="S65" s="378"/>
      <c r="T65" s="299">
        <v>57.670999999999999</v>
      </c>
      <c r="U65" s="298">
        <v>174.9</v>
      </c>
      <c r="V65" s="299">
        <v>0</v>
      </c>
      <c r="W65" s="300">
        <v>0</v>
      </c>
    </row>
    <row r="66" spans="1:23" s="316" customFormat="1" ht="15" x14ac:dyDescent="0.3">
      <c r="A66" s="301" t="s">
        <v>1487</v>
      </c>
      <c r="B66" s="301" t="s">
        <v>1488</v>
      </c>
      <c r="C66" s="301" t="s">
        <v>1628</v>
      </c>
      <c r="D66" s="302">
        <v>5</v>
      </c>
      <c r="E66" s="301" t="s">
        <v>1420</v>
      </c>
      <c r="F66" s="301" t="s">
        <v>1620</v>
      </c>
      <c r="G66" s="303">
        <v>10</v>
      </c>
      <c r="H66" s="375">
        <v>0</v>
      </c>
      <c r="I66" s="376"/>
      <c r="J66" s="303">
        <v>0</v>
      </c>
      <c r="K66" s="375">
        <v>0</v>
      </c>
      <c r="L66" s="376"/>
      <c r="M66" s="303">
        <v>0</v>
      </c>
      <c r="N66" s="303">
        <v>10</v>
      </c>
      <c r="O66" s="375">
        <v>0</v>
      </c>
      <c r="P66" s="376"/>
      <c r="Q66" s="303">
        <v>0</v>
      </c>
      <c r="R66" s="377">
        <v>10</v>
      </c>
      <c r="S66" s="378"/>
      <c r="T66" s="304">
        <v>2</v>
      </c>
      <c r="U66" s="303">
        <v>151</v>
      </c>
      <c r="V66" s="304">
        <v>0</v>
      </c>
      <c r="W66" s="305">
        <v>0</v>
      </c>
    </row>
    <row r="67" spans="1:23" s="316" customFormat="1" ht="15" x14ac:dyDescent="0.3">
      <c r="A67" s="296" t="s">
        <v>1487</v>
      </c>
      <c r="B67" s="296" t="s">
        <v>1488</v>
      </c>
      <c r="C67" s="296" t="s">
        <v>1632</v>
      </c>
      <c r="D67" s="297">
        <v>6</v>
      </c>
      <c r="E67" s="296" t="s">
        <v>1420</v>
      </c>
      <c r="F67" s="296" t="s">
        <v>1620</v>
      </c>
      <c r="G67" s="298">
        <v>10</v>
      </c>
      <c r="H67" s="379">
        <v>3</v>
      </c>
      <c r="I67" s="376"/>
      <c r="J67" s="298">
        <v>0</v>
      </c>
      <c r="K67" s="379">
        <v>0</v>
      </c>
      <c r="L67" s="376"/>
      <c r="M67" s="298">
        <v>3</v>
      </c>
      <c r="N67" s="298">
        <v>13</v>
      </c>
      <c r="O67" s="379">
        <v>0</v>
      </c>
      <c r="P67" s="376"/>
      <c r="Q67" s="298">
        <v>0</v>
      </c>
      <c r="R67" s="380">
        <v>13</v>
      </c>
      <c r="S67" s="378"/>
      <c r="T67" s="299">
        <v>2</v>
      </c>
      <c r="U67" s="298">
        <v>151</v>
      </c>
      <c r="V67" s="299">
        <v>0</v>
      </c>
      <c r="W67" s="300">
        <v>0</v>
      </c>
    </row>
    <row r="68" spans="1:23" s="316" customFormat="1" ht="15" x14ac:dyDescent="0.3">
      <c r="A68" s="301" t="s">
        <v>1489</v>
      </c>
      <c r="B68" s="301" t="s">
        <v>1490</v>
      </c>
      <c r="C68" s="301" t="s">
        <v>1628</v>
      </c>
      <c r="D68" s="302">
        <v>5</v>
      </c>
      <c r="E68" s="301" t="s">
        <v>1420</v>
      </c>
      <c r="F68" s="301" t="s">
        <v>1620</v>
      </c>
      <c r="G68" s="303">
        <v>7.7</v>
      </c>
      <c r="H68" s="375">
        <v>1</v>
      </c>
      <c r="I68" s="376"/>
      <c r="J68" s="303">
        <v>0</v>
      </c>
      <c r="K68" s="375">
        <v>0</v>
      </c>
      <c r="L68" s="376"/>
      <c r="M68" s="303">
        <v>1</v>
      </c>
      <c r="N68" s="303">
        <v>8.6999999999999993</v>
      </c>
      <c r="O68" s="375">
        <v>0</v>
      </c>
      <c r="P68" s="376"/>
      <c r="Q68" s="303">
        <v>0.73299999999999998</v>
      </c>
      <c r="R68" s="377">
        <v>9.4329999999999998</v>
      </c>
      <c r="S68" s="378"/>
      <c r="T68" s="304">
        <v>0</v>
      </c>
      <c r="U68" s="303">
        <v>62.5</v>
      </c>
      <c r="V68" s="304">
        <v>0</v>
      </c>
      <c r="W68" s="305">
        <v>0</v>
      </c>
    </row>
    <row r="69" spans="1:23" s="316" customFormat="1" ht="15" x14ac:dyDescent="0.3">
      <c r="A69" s="296" t="s">
        <v>1489</v>
      </c>
      <c r="B69" s="296" t="s">
        <v>1490</v>
      </c>
      <c r="C69" s="296" t="s">
        <v>1632</v>
      </c>
      <c r="D69" s="297">
        <v>6</v>
      </c>
      <c r="E69" s="296" t="s">
        <v>1420</v>
      </c>
      <c r="F69" s="296" t="s">
        <v>1620</v>
      </c>
      <c r="G69" s="298">
        <v>8.6999999999999993</v>
      </c>
      <c r="H69" s="379">
        <v>0</v>
      </c>
      <c r="I69" s="376"/>
      <c r="J69" s="298">
        <v>0</v>
      </c>
      <c r="K69" s="379">
        <v>0</v>
      </c>
      <c r="L69" s="376"/>
      <c r="M69" s="298">
        <v>0</v>
      </c>
      <c r="N69" s="298">
        <v>8.6999999999999993</v>
      </c>
      <c r="O69" s="379">
        <v>0</v>
      </c>
      <c r="P69" s="376"/>
      <c r="Q69" s="298">
        <v>0.73299999999999998</v>
      </c>
      <c r="R69" s="380">
        <v>9.4329999999999998</v>
      </c>
      <c r="S69" s="378"/>
      <c r="T69" s="299">
        <v>0.49399999999999999</v>
      </c>
      <c r="U69" s="298">
        <v>62.506</v>
      </c>
      <c r="V69" s="299">
        <v>0</v>
      </c>
      <c r="W69" s="300">
        <v>0</v>
      </c>
    </row>
    <row r="70" spans="1:23" s="316" customFormat="1" ht="15" x14ac:dyDescent="0.3">
      <c r="A70" s="301" t="s">
        <v>1491</v>
      </c>
      <c r="B70" s="301" t="s">
        <v>1492</v>
      </c>
      <c r="C70" s="301" t="s">
        <v>1628</v>
      </c>
      <c r="D70" s="302">
        <v>5</v>
      </c>
      <c r="E70" s="301" t="s">
        <v>1420</v>
      </c>
      <c r="F70" s="301" t="s">
        <v>1620</v>
      </c>
      <c r="G70" s="303">
        <v>19</v>
      </c>
      <c r="H70" s="375">
        <v>0</v>
      </c>
      <c r="I70" s="376"/>
      <c r="J70" s="303">
        <v>0</v>
      </c>
      <c r="K70" s="375">
        <v>0</v>
      </c>
      <c r="L70" s="376"/>
      <c r="M70" s="303">
        <v>0</v>
      </c>
      <c r="N70" s="303">
        <v>19</v>
      </c>
      <c r="O70" s="375">
        <v>0</v>
      </c>
      <c r="P70" s="376"/>
      <c r="Q70" s="303">
        <v>0</v>
      </c>
      <c r="R70" s="377">
        <v>19</v>
      </c>
      <c r="S70" s="378"/>
      <c r="T70" s="304">
        <v>0</v>
      </c>
      <c r="U70" s="303">
        <v>0</v>
      </c>
      <c r="V70" s="304">
        <v>0</v>
      </c>
      <c r="W70" s="305">
        <v>0</v>
      </c>
    </row>
    <row r="71" spans="1:23" s="316" customFormat="1" ht="15" x14ac:dyDescent="0.3">
      <c r="A71" s="296" t="s">
        <v>1491</v>
      </c>
      <c r="B71" s="296" t="s">
        <v>1492</v>
      </c>
      <c r="C71" s="296" t="s">
        <v>1632</v>
      </c>
      <c r="D71" s="297">
        <v>6</v>
      </c>
      <c r="E71" s="296" t="s">
        <v>1420</v>
      </c>
      <c r="F71" s="296" t="s">
        <v>1620</v>
      </c>
      <c r="G71" s="298">
        <v>19</v>
      </c>
      <c r="H71" s="379">
        <v>0</v>
      </c>
      <c r="I71" s="376"/>
      <c r="J71" s="298">
        <v>0</v>
      </c>
      <c r="K71" s="379">
        <v>0</v>
      </c>
      <c r="L71" s="376"/>
      <c r="M71" s="298">
        <v>0</v>
      </c>
      <c r="N71" s="298">
        <v>19</v>
      </c>
      <c r="O71" s="379">
        <v>0</v>
      </c>
      <c r="P71" s="376"/>
      <c r="Q71" s="298">
        <v>0</v>
      </c>
      <c r="R71" s="380">
        <v>19</v>
      </c>
      <c r="S71" s="378"/>
      <c r="T71" s="299">
        <v>0</v>
      </c>
      <c r="U71" s="298">
        <v>0</v>
      </c>
      <c r="V71" s="299">
        <v>0</v>
      </c>
      <c r="W71" s="300">
        <v>0</v>
      </c>
    </row>
    <row r="72" spans="1:23" s="316" customFormat="1" ht="15" x14ac:dyDescent="0.3">
      <c r="A72" s="301" t="s">
        <v>1493</v>
      </c>
      <c r="B72" s="301" t="s">
        <v>1494</v>
      </c>
      <c r="C72" s="301" t="s">
        <v>1628</v>
      </c>
      <c r="D72" s="302">
        <v>5</v>
      </c>
      <c r="E72" s="301" t="s">
        <v>1420</v>
      </c>
      <c r="F72" s="301" t="s">
        <v>1620</v>
      </c>
      <c r="G72" s="303">
        <v>1</v>
      </c>
      <c r="H72" s="375">
        <v>1.3</v>
      </c>
      <c r="I72" s="376"/>
      <c r="J72" s="303">
        <v>0</v>
      </c>
      <c r="K72" s="375">
        <v>0</v>
      </c>
      <c r="L72" s="376"/>
      <c r="M72" s="303">
        <v>1.3</v>
      </c>
      <c r="N72" s="303">
        <v>2.2999999999999998</v>
      </c>
      <c r="O72" s="375">
        <v>0</v>
      </c>
      <c r="P72" s="376"/>
      <c r="Q72" s="303">
        <v>65.009</v>
      </c>
      <c r="R72" s="377">
        <v>67.308999999999997</v>
      </c>
      <c r="S72" s="378"/>
      <c r="T72" s="304">
        <v>75.36</v>
      </c>
      <c r="U72" s="303">
        <v>175.5</v>
      </c>
      <c r="V72" s="304">
        <v>0</v>
      </c>
      <c r="W72" s="305">
        <v>0</v>
      </c>
    </row>
    <row r="73" spans="1:23" s="316" customFormat="1" ht="15" x14ac:dyDescent="0.3">
      <c r="A73" s="296" t="s">
        <v>1493</v>
      </c>
      <c r="B73" s="296" t="s">
        <v>1494</v>
      </c>
      <c r="C73" s="296" t="s">
        <v>1632</v>
      </c>
      <c r="D73" s="297">
        <v>6</v>
      </c>
      <c r="E73" s="296" t="s">
        <v>1420</v>
      </c>
      <c r="F73" s="296" t="s">
        <v>1620</v>
      </c>
      <c r="G73" s="298">
        <v>2.2999999999999998</v>
      </c>
      <c r="H73" s="379">
        <v>0</v>
      </c>
      <c r="I73" s="376"/>
      <c r="J73" s="298">
        <v>0</v>
      </c>
      <c r="K73" s="379">
        <v>0</v>
      </c>
      <c r="L73" s="376"/>
      <c r="M73" s="298">
        <v>0</v>
      </c>
      <c r="N73" s="298">
        <v>2.2999999999999998</v>
      </c>
      <c r="O73" s="379">
        <v>0</v>
      </c>
      <c r="P73" s="376"/>
      <c r="Q73" s="298">
        <v>65.009</v>
      </c>
      <c r="R73" s="380">
        <v>67.308999999999997</v>
      </c>
      <c r="S73" s="378"/>
      <c r="T73" s="299">
        <v>75.36</v>
      </c>
      <c r="U73" s="298">
        <v>192.5</v>
      </c>
      <c r="V73" s="299">
        <v>0</v>
      </c>
      <c r="W73" s="300">
        <v>0</v>
      </c>
    </row>
    <row r="74" spans="1:23" s="316" customFormat="1" ht="15" x14ac:dyDescent="0.3">
      <c r="A74" s="301" t="s">
        <v>1495</v>
      </c>
      <c r="B74" s="301" t="s">
        <v>1496</v>
      </c>
      <c r="C74" s="301" t="s">
        <v>1628</v>
      </c>
      <c r="D74" s="302">
        <v>5</v>
      </c>
      <c r="E74" s="301" t="s">
        <v>1420</v>
      </c>
      <c r="F74" s="301" t="s">
        <v>1620</v>
      </c>
      <c r="G74" s="303">
        <v>527.4</v>
      </c>
      <c r="H74" s="375">
        <v>0</v>
      </c>
      <c r="I74" s="376"/>
      <c r="J74" s="303">
        <v>0</v>
      </c>
      <c r="K74" s="375">
        <v>0</v>
      </c>
      <c r="L74" s="376"/>
      <c r="M74" s="303">
        <v>0</v>
      </c>
      <c r="N74" s="303">
        <v>527.4</v>
      </c>
      <c r="O74" s="375">
        <v>0</v>
      </c>
      <c r="P74" s="376"/>
      <c r="Q74" s="303">
        <v>271.15199999999999</v>
      </c>
      <c r="R74" s="377">
        <v>798.55200000000002</v>
      </c>
      <c r="S74" s="378"/>
      <c r="T74" s="304">
        <v>273.05399999999997</v>
      </c>
      <c r="U74" s="303">
        <v>539</v>
      </c>
      <c r="V74" s="304">
        <v>26.9</v>
      </c>
      <c r="W74" s="305">
        <v>0</v>
      </c>
    </row>
    <row r="75" spans="1:23" s="316" customFormat="1" ht="15" x14ac:dyDescent="0.3">
      <c r="A75" s="296" t="s">
        <v>1495</v>
      </c>
      <c r="B75" s="296" t="s">
        <v>1496</v>
      </c>
      <c r="C75" s="296" t="s">
        <v>1632</v>
      </c>
      <c r="D75" s="297">
        <v>6</v>
      </c>
      <c r="E75" s="296" t="s">
        <v>1420</v>
      </c>
      <c r="F75" s="296" t="s">
        <v>1620</v>
      </c>
      <c r="G75" s="298">
        <v>527.4</v>
      </c>
      <c r="H75" s="379">
        <v>7.1289999999999996</v>
      </c>
      <c r="I75" s="376"/>
      <c r="J75" s="298">
        <v>0</v>
      </c>
      <c r="K75" s="379">
        <v>0</v>
      </c>
      <c r="L75" s="376"/>
      <c r="M75" s="298">
        <v>7.1289999999999996</v>
      </c>
      <c r="N75" s="298">
        <v>455.4</v>
      </c>
      <c r="O75" s="379">
        <v>79.129000000000005</v>
      </c>
      <c r="P75" s="376"/>
      <c r="Q75" s="298">
        <v>350.28100000000001</v>
      </c>
      <c r="R75" s="380">
        <v>805.68100000000004</v>
      </c>
      <c r="S75" s="378"/>
      <c r="T75" s="299">
        <v>339.05399999999997</v>
      </c>
      <c r="U75" s="298">
        <v>479</v>
      </c>
      <c r="V75" s="299">
        <v>26.9</v>
      </c>
      <c r="W75" s="300">
        <v>0</v>
      </c>
    </row>
    <row r="76" spans="1:23" s="316" customFormat="1" ht="45" x14ac:dyDescent="0.3">
      <c r="A76" s="301" t="s">
        <v>1499</v>
      </c>
      <c r="B76" s="301" t="s">
        <v>1500</v>
      </c>
      <c r="C76" s="301" t="s">
        <v>1628</v>
      </c>
      <c r="D76" s="302">
        <v>5</v>
      </c>
      <c r="E76" s="301" t="s">
        <v>1420</v>
      </c>
      <c r="F76" s="301" t="s">
        <v>1620</v>
      </c>
      <c r="G76" s="303">
        <v>387.61900000000003</v>
      </c>
      <c r="H76" s="375">
        <v>100.98</v>
      </c>
      <c r="I76" s="376"/>
      <c r="J76" s="303">
        <v>0</v>
      </c>
      <c r="K76" s="375">
        <v>0</v>
      </c>
      <c r="L76" s="376"/>
      <c r="M76" s="303">
        <v>100.98</v>
      </c>
      <c r="N76" s="303">
        <v>488.59899999999999</v>
      </c>
      <c r="O76" s="375">
        <v>0</v>
      </c>
      <c r="P76" s="376"/>
      <c r="Q76" s="303">
        <v>235.256</v>
      </c>
      <c r="R76" s="377">
        <v>723.85500000000002</v>
      </c>
      <c r="S76" s="378"/>
      <c r="T76" s="304">
        <v>78.891000000000005</v>
      </c>
      <c r="U76" s="303">
        <v>374.83199999999999</v>
      </c>
      <c r="V76" s="304">
        <v>0</v>
      </c>
      <c r="W76" s="305">
        <v>0</v>
      </c>
    </row>
    <row r="77" spans="1:23" s="316" customFormat="1" ht="45" x14ac:dyDescent="0.3">
      <c r="A77" s="296" t="s">
        <v>1499</v>
      </c>
      <c r="B77" s="296" t="s">
        <v>1500</v>
      </c>
      <c r="C77" s="296" t="s">
        <v>1632</v>
      </c>
      <c r="D77" s="297">
        <v>6</v>
      </c>
      <c r="E77" s="296" t="s">
        <v>1420</v>
      </c>
      <c r="F77" s="296" t="s">
        <v>1620</v>
      </c>
      <c r="G77" s="298">
        <v>488.59899999999999</v>
      </c>
      <c r="H77" s="379">
        <v>0.70399999999999996</v>
      </c>
      <c r="I77" s="376"/>
      <c r="J77" s="298">
        <v>0</v>
      </c>
      <c r="K77" s="379">
        <v>0</v>
      </c>
      <c r="L77" s="376"/>
      <c r="M77" s="298">
        <v>0.70399999999999996</v>
      </c>
      <c r="N77" s="298">
        <v>489.303</v>
      </c>
      <c r="O77" s="379">
        <v>0</v>
      </c>
      <c r="P77" s="376"/>
      <c r="Q77" s="298">
        <v>235.256</v>
      </c>
      <c r="R77" s="380">
        <v>724.55899999999997</v>
      </c>
      <c r="S77" s="378"/>
      <c r="T77" s="299">
        <v>129.922</v>
      </c>
      <c r="U77" s="298">
        <v>350.55200000000002</v>
      </c>
      <c r="V77" s="299">
        <v>0</v>
      </c>
      <c r="W77" s="300">
        <v>0</v>
      </c>
    </row>
    <row r="78" spans="1:23" s="316" customFormat="1" ht="30" x14ac:dyDescent="0.3">
      <c r="A78" s="301" t="s">
        <v>1501</v>
      </c>
      <c r="B78" s="301" t="s">
        <v>1502</v>
      </c>
      <c r="C78" s="301" t="s">
        <v>1628</v>
      </c>
      <c r="D78" s="302">
        <v>5</v>
      </c>
      <c r="E78" s="301" t="s">
        <v>1420</v>
      </c>
      <c r="F78" s="301" t="s">
        <v>1620</v>
      </c>
      <c r="G78" s="303">
        <v>0</v>
      </c>
      <c r="H78" s="375">
        <v>0</v>
      </c>
      <c r="I78" s="376"/>
      <c r="J78" s="303">
        <v>0</v>
      </c>
      <c r="K78" s="375">
        <v>0</v>
      </c>
      <c r="L78" s="376"/>
      <c r="M78" s="303">
        <v>0</v>
      </c>
      <c r="N78" s="303">
        <v>0</v>
      </c>
      <c r="O78" s="375">
        <v>0</v>
      </c>
      <c r="P78" s="376"/>
      <c r="Q78" s="303">
        <v>0</v>
      </c>
      <c r="R78" s="377">
        <v>0</v>
      </c>
      <c r="S78" s="378"/>
      <c r="T78" s="304">
        <v>4.3999999999999997E-2</v>
      </c>
      <c r="U78" s="303">
        <v>0.26</v>
      </c>
      <c r="V78" s="304">
        <v>0</v>
      </c>
      <c r="W78" s="305">
        <v>0</v>
      </c>
    </row>
    <row r="79" spans="1:23" s="316" customFormat="1" ht="30" x14ac:dyDescent="0.3">
      <c r="A79" s="296" t="s">
        <v>1501</v>
      </c>
      <c r="B79" s="296" t="s">
        <v>1502</v>
      </c>
      <c r="C79" s="296" t="s">
        <v>1632</v>
      </c>
      <c r="D79" s="297">
        <v>6</v>
      </c>
      <c r="E79" s="296" t="s">
        <v>1420</v>
      </c>
      <c r="F79" s="296" t="s">
        <v>1620</v>
      </c>
      <c r="G79" s="298">
        <v>0</v>
      </c>
      <c r="H79" s="379">
        <v>0</v>
      </c>
      <c r="I79" s="376"/>
      <c r="J79" s="298">
        <v>0</v>
      </c>
      <c r="K79" s="379">
        <v>0</v>
      </c>
      <c r="L79" s="376"/>
      <c r="M79" s="298">
        <v>0</v>
      </c>
      <c r="N79" s="298">
        <v>0</v>
      </c>
      <c r="O79" s="379">
        <v>0</v>
      </c>
      <c r="P79" s="376"/>
      <c r="Q79" s="298">
        <v>0</v>
      </c>
      <c r="R79" s="380">
        <v>0</v>
      </c>
      <c r="S79" s="378"/>
      <c r="T79" s="299">
        <v>4.3999999999999997E-2</v>
      </c>
      <c r="U79" s="298">
        <v>0.26</v>
      </c>
      <c r="V79" s="299">
        <v>0</v>
      </c>
      <c r="W79" s="300">
        <v>0</v>
      </c>
    </row>
    <row r="80" spans="1:23" s="316" customFormat="1" ht="15" x14ac:dyDescent="0.3">
      <c r="A80" s="301" t="s">
        <v>1503</v>
      </c>
      <c r="B80" s="301" t="s">
        <v>1504</v>
      </c>
      <c r="C80" s="301" t="s">
        <v>1628</v>
      </c>
      <c r="D80" s="302">
        <v>5</v>
      </c>
      <c r="E80" s="301" t="s">
        <v>1420</v>
      </c>
      <c r="F80" s="301" t="s">
        <v>1620</v>
      </c>
      <c r="G80" s="303">
        <v>223.85</v>
      </c>
      <c r="H80" s="375">
        <v>0</v>
      </c>
      <c r="I80" s="376"/>
      <c r="J80" s="303">
        <v>0</v>
      </c>
      <c r="K80" s="375">
        <v>0</v>
      </c>
      <c r="L80" s="376"/>
      <c r="M80" s="303">
        <v>0</v>
      </c>
      <c r="N80" s="303">
        <v>223.85</v>
      </c>
      <c r="O80" s="375">
        <v>0</v>
      </c>
      <c r="P80" s="376"/>
      <c r="Q80" s="303">
        <v>51.238</v>
      </c>
      <c r="R80" s="377">
        <v>275.08800000000002</v>
      </c>
      <c r="S80" s="378"/>
      <c r="T80" s="304">
        <v>103.345</v>
      </c>
      <c r="U80" s="303">
        <v>199.71</v>
      </c>
      <c r="V80" s="304">
        <v>0</v>
      </c>
      <c r="W80" s="305">
        <v>0</v>
      </c>
    </row>
    <row r="81" spans="1:23" s="316" customFormat="1" ht="15" x14ac:dyDescent="0.3">
      <c r="A81" s="296" t="s">
        <v>1503</v>
      </c>
      <c r="B81" s="296" t="s">
        <v>1504</v>
      </c>
      <c r="C81" s="296" t="s">
        <v>1632</v>
      </c>
      <c r="D81" s="297">
        <v>6</v>
      </c>
      <c r="E81" s="296" t="s">
        <v>1420</v>
      </c>
      <c r="F81" s="296" t="s">
        <v>1620</v>
      </c>
      <c r="G81" s="298">
        <v>223.85</v>
      </c>
      <c r="H81" s="379">
        <v>1.794</v>
      </c>
      <c r="I81" s="376"/>
      <c r="J81" s="298">
        <v>0</v>
      </c>
      <c r="K81" s="379">
        <v>0</v>
      </c>
      <c r="L81" s="376"/>
      <c r="M81" s="298">
        <v>1.794</v>
      </c>
      <c r="N81" s="298">
        <v>171.32499999999999</v>
      </c>
      <c r="O81" s="379">
        <v>54.319000000000003</v>
      </c>
      <c r="P81" s="376"/>
      <c r="Q81" s="298">
        <v>105.557</v>
      </c>
      <c r="R81" s="380">
        <v>276.88200000000001</v>
      </c>
      <c r="S81" s="378"/>
      <c r="T81" s="299">
        <v>104.092</v>
      </c>
      <c r="U81" s="298">
        <v>199.363</v>
      </c>
      <c r="V81" s="299">
        <v>0</v>
      </c>
      <c r="W81" s="300">
        <v>0</v>
      </c>
    </row>
    <row r="82" spans="1:23" s="316" customFormat="1" ht="15" x14ac:dyDescent="0.3">
      <c r="A82" s="301" t="s">
        <v>1505</v>
      </c>
      <c r="B82" s="301" t="s">
        <v>1506</v>
      </c>
      <c r="C82" s="301" t="s">
        <v>1628</v>
      </c>
      <c r="D82" s="302">
        <v>5</v>
      </c>
      <c r="E82" s="301" t="s">
        <v>1420</v>
      </c>
      <c r="F82" s="301" t="s">
        <v>1620</v>
      </c>
      <c r="G82" s="303">
        <v>610.09100000000001</v>
      </c>
      <c r="H82" s="375">
        <v>47.87</v>
      </c>
      <c r="I82" s="376"/>
      <c r="J82" s="303">
        <v>0</v>
      </c>
      <c r="K82" s="375">
        <v>0</v>
      </c>
      <c r="L82" s="376"/>
      <c r="M82" s="303">
        <v>47.87</v>
      </c>
      <c r="N82" s="303">
        <v>657.96100000000001</v>
      </c>
      <c r="O82" s="375">
        <v>0</v>
      </c>
      <c r="P82" s="376"/>
      <c r="Q82" s="303">
        <v>172.44300000000001</v>
      </c>
      <c r="R82" s="377">
        <v>830.404</v>
      </c>
      <c r="S82" s="378"/>
      <c r="T82" s="304">
        <v>129.97300000000001</v>
      </c>
      <c r="U82" s="303">
        <v>546.00900000000001</v>
      </c>
      <c r="V82" s="304">
        <v>0</v>
      </c>
      <c r="W82" s="305">
        <v>0</v>
      </c>
    </row>
    <row r="83" spans="1:23" s="316" customFormat="1" ht="15" x14ac:dyDescent="0.3">
      <c r="A83" s="296" t="s">
        <v>1505</v>
      </c>
      <c r="B83" s="296" t="s">
        <v>1506</v>
      </c>
      <c r="C83" s="296" t="s">
        <v>1632</v>
      </c>
      <c r="D83" s="297">
        <v>6</v>
      </c>
      <c r="E83" s="296" t="s">
        <v>1420</v>
      </c>
      <c r="F83" s="296" t="s">
        <v>1620</v>
      </c>
      <c r="G83" s="298">
        <v>657.96100000000001</v>
      </c>
      <c r="H83" s="379">
        <v>66.975999999999999</v>
      </c>
      <c r="I83" s="376"/>
      <c r="J83" s="298">
        <v>0</v>
      </c>
      <c r="K83" s="379">
        <v>0.38400000000000001</v>
      </c>
      <c r="L83" s="376"/>
      <c r="M83" s="298">
        <v>66.591999999999999</v>
      </c>
      <c r="N83" s="298">
        <v>662.33199999999999</v>
      </c>
      <c r="O83" s="379">
        <v>62.220999999999997</v>
      </c>
      <c r="P83" s="376"/>
      <c r="Q83" s="298">
        <v>234.66399999999999</v>
      </c>
      <c r="R83" s="380">
        <v>896.99599999999998</v>
      </c>
      <c r="S83" s="378"/>
      <c r="T83" s="299">
        <v>165.071</v>
      </c>
      <c r="U83" s="298">
        <v>560.05200000000002</v>
      </c>
      <c r="V83" s="299">
        <v>0</v>
      </c>
      <c r="W83" s="300">
        <v>0</v>
      </c>
    </row>
    <row r="84" spans="1:23" s="316" customFormat="1" ht="15" x14ac:dyDescent="0.3">
      <c r="A84" s="301" t="s">
        <v>1509</v>
      </c>
      <c r="B84" s="301" t="s">
        <v>1510</v>
      </c>
      <c r="C84" s="301" t="s">
        <v>1628</v>
      </c>
      <c r="D84" s="302">
        <v>5</v>
      </c>
      <c r="E84" s="301" t="s">
        <v>1420</v>
      </c>
      <c r="F84" s="301" t="s">
        <v>1620</v>
      </c>
      <c r="G84" s="303">
        <v>0</v>
      </c>
      <c r="H84" s="375">
        <v>0</v>
      </c>
      <c r="I84" s="376"/>
      <c r="J84" s="303">
        <v>0</v>
      </c>
      <c r="K84" s="375">
        <v>0</v>
      </c>
      <c r="L84" s="376"/>
      <c r="M84" s="303">
        <v>0</v>
      </c>
      <c r="N84" s="303">
        <v>0</v>
      </c>
      <c r="O84" s="375">
        <v>0</v>
      </c>
      <c r="P84" s="376"/>
      <c r="Q84" s="303">
        <v>0</v>
      </c>
      <c r="R84" s="377">
        <v>0</v>
      </c>
      <c r="S84" s="378"/>
      <c r="T84" s="304">
        <v>61.688000000000002</v>
      </c>
      <c r="U84" s="303">
        <v>0</v>
      </c>
      <c r="V84" s="304">
        <v>0</v>
      </c>
      <c r="W84" s="305">
        <v>0</v>
      </c>
    </row>
    <row r="85" spans="1:23" s="316" customFormat="1" ht="15" x14ac:dyDescent="0.3">
      <c r="A85" s="296" t="s">
        <v>1509</v>
      </c>
      <c r="B85" s="296" t="s">
        <v>1510</v>
      </c>
      <c r="C85" s="296" t="s">
        <v>1632</v>
      </c>
      <c r="D85" s="297">
        <v>6</v>
      </c>
      <c r="E85" s="296" t="s">
        <v>1420</v>
      </c>
      <c r="F85" s="296" t="s">
        <v>1620</v>
      </c>
      <c r="G85" s="298">
        <v>0</v>
      </c>
      <c r="H85" s="379">
        <v>0</v>
      </c>
      <c r="I85" s="376"/>
      <c r="J85" s="298">
        <v>0</v>
      </c>
      <c r="K85" s="379">
        <v>0</v>
      </c>
      <c r="L85" s="376"/>
      <c r="M85" s="298">
        <v>0</v>
      </c>
      <c r="N85" s="298">
        <v>0</v>
      </c>
      <c r="O85" s="379">
        <v>0</v>
      </c>
      <c r="P85" s="376"/>
      <c r="Q85" s="298">
        <v>0</v>
      </c>
      <c r="R85" s="380">
        <v>0</v>
      </c>
      <c r="S85" s="378"/>
      <c r="T85" s="299">
        <v>61.688000000000002</v>
      </c>
      <c r="U85" s="298">
        <v>0</v>
      </c>
      <c r="V85" s="299">
        <v>0</v>
      </c>
      <c r="W85" s="300">
        <v>0</v>
      </c>
    </row>
    <row r="86" spans="1:23" s="316" customFormat="1" ht="30" customHeight="1" x14ac:dyDescent="0.3">
      <c r="A86" s="301" t="s">
        <v>1513</v>
      </c>
      <c r="B86" s="301" t="s">
        <v>1514</v>
      </c>
      <c r="C86" s="301" t="s">
        <v>1628</v>
      </c>
      <c r="D86" s="302">
        <v>5</v>
      </c>
      <c r="E86" s="301" t="s">
        <v>1420</v>
      </c>
      <c r="F86" s="301" t="s">
        <v>1620</v>
      </c>
      <c r="G86" s="303">
        <v>35</v>
      </c>
      <c r="H86" s="375">
        <v>0</v>
      </c>
      <c r="I86" s="376"/>
      <c r="J86" s="303">
        <v>0</v>
      </c>
      <c r="K86" s="375">
        <v>0</v>
      </c>
      <c r="L86" s="376"/>
      <c r="M86" s="303">
        <v>0</v>
      </c>
      <c r="N86" s="303">
        <v>35</v>
      </c>
      <c r="O86" s="375">
        <v>0</v>
      </c>
      <c r="P86" s="376"/>
      <c r="Q86" s="303">
        <v>0</v>
      </c>
      <c r="R86" s="377">
        <v>35</v>
      </c>
      <c r="S86" s="378"/>
      <c r="T86" s="304">
        <v>0</v>
      </c>
      <c r="U86" s="303">
        <v>35</v>
      </c>
      <c r="V86" s="304">
        <v>0</v>
      </c>
      <c r="W86" s="305">
        <v>0</v>
      </c>
    </row>
    <row r="87" spans="1:23" s="316" customFormat="1" ht="15" x14ac:dyDescent="0.3">
      <c r="A87" s="296" t="s">
        <v>1513</v>
      </c>
      <c r="B87" s="296" t="s">
        <v>1514</v>
      </c>
      <c r="C87" s="296" t="s">
        <v>1632</v>
      </c>
      <c r="D87" s="297">
        <v>6</v>
      </c>
      <c r="E87" s="296" t="s">
        <v>1420</v>
      </c>
      <c r="F87" s="296" t="s">
        <v>1620</v>
      </c>
      <c r="G87" s="298">
        <v>35</v>
      </c>
      <c r="H87" s="379">
        <v>0</v>
      </c>
      <c r="I87" s="376"/>
      <c r="J87" s="298">
        <v>0</v>
      </c>
      <c r="K87" s="379">
        <v>0</v>
      </c>
      <c r="L87" s="376"/>
      <c r="M87" s="298">
        <v>0</v>
      </c>
      <c r="N87" s="298">
        <v>35</v>
      </c>
      <c r="O87" s="379">
        <v>0</v>
      </c>
      <c r="P87" s="376"/>
      <c r="Q87" s="298">
        <v>0</v>
      </c>
      <c r="R87" s="380">
        <v>35</v>
      </c>
      <c r="S87" s="378"/>
      <c r="T87" s="299">
        <v>0</v>
      </c>
      <c r="U87" s="298">
        <v>35</v>
      </c>
      <c r="V87" s="299">
        <v>0</v>
      </c>
      <c r="W87" s="300">
        <v>0</v>
      </c>
    </row>
    <row r="88" spans="1:23" s="316" customFormat="1" ht="30" x14ac:dyDescent="0.3">
      <c r="A88" s="301" t="s">
        <v>1515</v>
      </c>
      <c r="B88" s="301" t="s">
        <v>1516</v>
      </c>
      <c r="C88" s="301" t="s">
        <v>1628</v>
      </c>
      <c r="D88" s="302">
        <v>5</v>
      </c>
      <c r="E88" s="301" t="s">
        <v>1420</v>
      </c>
      <c r="F88" s="301" t="s">
        <v>1620</v>
      </c>
      <c r="G88" s="303">
        <v>0</v>
      </c>
      <c r="H88" s="375">
        <v>0</v>
      </c>
      <c r="I88" s="376"/>
      <c r="J88" s="303">
        <v>0</v>
      </c>
      <c r="K88" s="375">
        <v>0</v>
      </c>
      <c r="L88" s="376"/>
      <c r="M88" s="303">
        <v>0</v>
      </c>
      <c r="N88" s="303">
        <v>0</v>
      </c>
      <c r="O88" s="375">
        <v>0</v>
      </c>
      <c r="P88" s="376"/>
      <c r="Q88" s="303">
        <v>0</v>
      </c>
      <c r="R88" s="377">
        <v>0</v>
      </c>
      <c r="S88" s="378"/>
      <c r="T88" s="304">
        <v>37</v>
      </c>
      <c r="U88" s="303">
        <v>0</v>
      </c>
      <c r="V88" s="304">
        <v>0</v>
      </c>
      <c r="W88" s="305">
        <v>0</v>
      </c>
    </row>
    <row r="89" spans="1:23" s="316" customFormat="1" ht="30" x14ac:dyDescent="0.3">
      <c r="A89" s="296" t="s">
        <v>1515</v>
      </c>
      <c r="B89" s="296" t="s">
        <v>1516</v>
      </c>
      <c r="C89" s="296" t="s">
        <v>1632</v>
      </c>
      <c r="D89" s="297">
        <v>6</v>
      </c>
      <c r="E89" s="296" t="s">
        <v>1420</v>
      </c>
      <c r="F89" s="296" t="s">
        <v>1620</v>
      </c>
      <c r="G89" s="298">
        <v>0</v>
      </c>
      <c r="H89" s="379">
        <v>0</v>
      </c>
      <c r="I89" s="376"/>
      <c r="J89" s="298">
        <v>0</v>
      </c>
      <c r="K89" s="379">
        <v>0</v>
      </c>
      <c r="L89" s="376"/>
      <c r="M89" s="298">
        <v>0</v>
      </c>
      <c r="N89" s="298">
        <v>0</v>
      </c>
      <c r="O89" s="379">
        <v>0</v>
      </c>
      <c r="P89" s="376"/>
      <c r="Q89" s="298">
        <v>0</v>
      </c>
      <c r="R89" s="380">
        <v>0</v>
      </c>
      <c r="S89" s="378"/>
      <c r="T89" s="299">
        <v>37</v>
      </c>
      <c r="U89" s="298">
        <v>0</v>
      </c>
      <c r="V89" s="299">
        <v>0</v>
      </c>
      <c r="W89" s="300">
        <v>0</v>
      </c>
    </row>
    <row r="90" spans="1:23" s="316" customFormat="1" ht="15" x14ac:dyDescent="0.3">
      <c r="A90" s="301" t="s">
        <v>1519</v>
      </c>
      <c r="B90" s="301" t="s">
        <v>1520</v>
      </c>
      <c r="C90" s="301" t="s">
        <v>1628</v>
      </c>
      <c r="D90" s="302">
        <v>5</v>
      </c>
      <c r="E90" s="301" t="s">
        <v>1420</v>
      </c>
      <c r="F90" s="301" t="s">
        <v>1620</v>
      </c>
      <c r="G90" s="303">
        <v>0</v>
      </c>
      <c r="H90" s="375">
        <v>0</v>
      </c>
      <c r="I90" s="376"/>
      <c r="J90" s="303">
        <v>0</v>
      </c>
      <c r="K90" s="375">
        <v>0</v>
      </c>
      <c r="L90" s="376"/>
      <c r="M90" s="303">
        <v>0</v>
      </c>
      <c r="N90" s="303">
        <v>0</v>
      </c>
      <c r="O90" s="375">
        <v>0</v>
      </c>
      <c r="P90" s="376"/>
      <c r="Q90" s="303">
        <v>0</v>
      </c>
      <c r="R90" s="377">
        <v>0</v>
      </c>
      <c r="S90" s="378"/>
      <c r="T90" s="304">
        <v>31.242000000000001</v>
      </c>
      <c r="U90" s="303">
        <v>0</v>
      </c>
      <c r="V90" s="304">
        <v>0</v>
      </c>
      <c r="W90" s="305">
        <v>0</v>
      </c>
    </row>
    <row r="91" spans="1:23" s="316" customFormat="1" ht="15" x14ac:dyDescent="0.3">
      <c r="A91" s="296" t="s">
        <v>1519</v>
      </c>
      <c r="B91" s="296" t="s">
        <v>1520</v>
      </c>
      <c r="C91" s="296" t="s">
        <v>1632</v>
      </c>
      <c r="D91" s="297">
        <v>6</v>
      </c>
      <c r="E91" s="296" t="s">
        <v>1420</v>
      </c>
      <c r="F91" s="296" t="s">
        <v>1620</v>
      </c>
      <c r="G91" s="298">
        <v>0</v>
      </c>
      <c r="H91" s="379">
        <v>0</v>
      </c>
      <c r="I91" s="376"/>
      <c r="J91" s="298">
        <v>0</v>
      </c>
      <c r="K91" s="379">
        <v>0</v>
      </c>
      <c r="L91" s="376"/>
      <c r="M91" s="298">
        <v>0</v>
      </c>
      <c r="N91" s="298">
        <v>0</v>
      </c>
      <c r="O91" s="379">
        <v>0</v>
      </c>
      <c r="P91" s="376"/>
      <c r="Q91" s="298">
        <v>0</v>
      </c>
      <c r="R91" s="380">
        <v>0</v>
      </c>
      <c r="S91" s="378"/>
      <c r="T91" s="299">
        <v>31.242000000000001</v>
      </c>
      <c r="U91" s="298">
        <v>0</v>
      </c>
      <c r="V91" s="299">
        <v>0</v>
      </c>
      <c r="W91" s="300">
        <v>0</v>
      </c>
    </row>
    <row r="92" spans="1:23" s="316" customFormat="1" ht="15" x14ac:dyDescent="0.3">
      <c r="A92" s="301" t="s">
        <v>1523</v>
      </c>
      <c r="B92" s="301" t="s">
        <v>1524</v>
      </c>
      <c r="C92" s="301" t="s">
        <v>1628</v>
      </c>
      <c r="D92" s="302">
        <v>5</v>
      </c>
      <c r="E92" s="301" t="s">
        <v>1420</v>
      </c>
      <c r="F92" s="301" t="s">
        <v>1620</v>
      </c>
      <c r="G92" s="303">
        <v>0</v>
      </c>
      <c r="H92" s="375">
        <v>100</v>
      </c>
      <c r="I92" s="376"/>
      <c r="J92" s="303">
        <v>0</v>
      </c>
      <c r="K92" s="375">
        <v>0</v>
      </c>
      <c r="L92" s="376"/>
      <c r="M92" s="303">
        <v>100</v>
      </c>
      <c r="N92" s="303">
        <v>100</v>
      </c>
      <c r="O92" s="375">
        <v>0</v>
      </c>
      <c r="P92" s="376"/>
      <c r="Q92" s="303">
        <v>95.277000000000001</v>
      </c>
      <c r="R92" s="377">
        <v>195.27699999999999</v>
      </c>
      <c r="S92" s="378"/>
      <c r="T92" s="304">
        <v>115.75</v>
      </c>
      <c r="U92" s="303">
        <v>163</v>
      </c>
      <c r="V92" s="304">
        <v>0</v>
      </c>
      <c r="W92" s="305">
        <v>0</v>
      </c>
    </row>
    <row r="93" spans="1:23" s="316" customFormat="1" ht="15" x14ac:dyDescent="0.3">
      <c r="A93" s="296" t="s">
        <v>1523</v>
      </c>
      <c r="B93" s="296" t="s">
        <v>1524</v>
      </c>
      <c r="C93" s="296" t="s">
        <v>1632</v>
      </c>
      <c r="D93" s="297">
        <v>6</v>
      </c>
      <c r="E93" s="296" t="s">
        <v>1420</v>
      </c>
      <c r="F93" s="296" t="s">
        <v>1620</v>
      </c>
      <c r="G93" s="298">
        <v>100</v>
      </c>
      <c r="H93" s="379">
        <v>0</v>
      </c>
      <c r="I93" s="376"/>
      <c r="J93" s="298">
        <v>0</v>
      </c>
      <c r="K93" s="379">
        <v>0</v>
      </c>
      <c r="L93" s="376"/>
      <c r="M93" s="298">
        <v>0</v>
      </c>
      <c r="N93" s="298">
        <v>100</v>
      </c>
      <c r="O93" s="379">
        <v>0</v>
      </c>
      <c r="P93" s="376"/>
      <c r="Q93" s="298">
        <v>95.277000000000001</v>
      </c>
      <c r="R93" s="380">
        <v>195.27699999999999</v>
      </c>
      <c r="S93" s="378"/>
      <c r="T93" s="299">
        <v>115.75</v>
      </c>
      <c r="U93" s="298">
        <v>163</v>
      </c>
      <c r="V93" s="299">
        <v>0</v>
      </c>
      <c r="W93" s="300">
        <v>0</v>
      </c>
    </row>
    <row r="94" spans="1:23" s="316" customFormat="1" ht="15" x14ac:dyDescent="0.3">
      <c r="A94" s="301" t="s">
        <v>1625</v>
      </c>
      <c r="B94" s="301" t="s">
        <v>1626</v>
      </c>
      <c r="C94" s="301" t="s">
        <v>1628</v>
      </c>
      <c r="D94" s="302">
        <v>5</v>
      </c>
      <c r="E94" s="301" t="s">
        <v>1420</v>
      </c>
      <c r="F94" s="301" t="s">
        <v>1620</v>
      </c>
      <c r="G94" s="303">
        <v>0</v>
      </c>
      <c r="H94" s="375">
        <v>0</v>
      </c>
      <c r="I94" s="376"/>
      <c r="J94" s="303">
        <v>0</v>
      </c>
      <c r="K94" s="375">
        <v>0</v>
      </c>
      <c r="L94" s="376"/>
      <c r="M94" s="303">
        <v>0</v>
      </c>
      <c r="N94" s="303">
        <v>0</v>
      </c>
      <c r="O94" s="375">
        <v>0</v>
      </c>
      <c r="P94" s="376"/>
      <c r="Q94" s="303">
        <v>9.1999999999999993</v>
      </c>
      <c r="R94" s="377">
        <v>9.1999999999999993</v>
      </c>
      <c r="S94" s="378"/>
      <c r="T94" s="304">
        <v>0</v>
      </c>
      <c r="U94" s="303">
        <v>0</v>
      </c>
      <c r="V94" s="304">
        <v>0</v>
      </c>
      <c r="W94" s="305">
        <v>0</v>
      </c>
    </row>
    <row r="95" spans="1:23" s="316" customFormat="1" ht="15" x14ac:dyDescent="0.3">
      <c r="A95" s="296" t="s">
        <v>1625</v>
      </c>
      <c r="B95" s="296" t="s">
        <v>1626</v>
      </c>
      <c r="C95" s="296" t="s">
        <v>1632</v>
      </c>
      <c r="D95" s="297">
        <v>6</v>
      </c>
      <c r="E95" s="296" t="s">
        <v>1420</v>
      </c>
      <c r="F95" s="296" t="s">
        <v>1620</v>
      </c>
      <c r="G95" s="298">
        <v>0</v>
      </c>
      <c r="H95" s="379">
        <v>0</v>
      </c>
      <c r="I95" s="376"/>
      <c r="J95" s="298">
        <v>0</v>
      </c>
      <c r="K95" s="379">
        <v>0</v>
      </c>
      <c r="L95" s="376"/>
      <c r="M95" s="298">
        <v>0</v>
      </c>
      <c r="N95" s="298">
        <v>0</v>
      </c>
      <c r="O95" s="379">
        <v>0</v>
      </c>
      <c r="P95" s="376"/>
      <c r="Q95" s="298">
        <v>9.1999999999999993</v>
      </c>
      <c r="R95" s="380">
        <v>9.1999999999999993</v>
      </c>
      <c r="S95" s="378"/>
      <c r="T95" s="299">
        <v>0</v>
      </c>
      <c r="U95" s="298">
        <v>0</v>
      </c>
      <c r="V95" s="299">
        <v>0</v>
      </c>
      <c r="W95" s="300">
        <v>0</v>
      </c>
    </row>
    <row r="96" spans="1:23" s="316" customFormat="1" ht="60" x14ac:dyDescent="0.3">
      <c r="A96" s="301" t="s">
        <v>1529</v>
      </c>
      <c r="B96" s="301" t="s">
        <v>1530</v>
      </c>
      <c r="C96" s="301" t="s">
        <v>1628</v>
      </c>
      <c r="D96" s="302">
        <v>5</v>
      </c>
      <c r="E96" s="301" t="s">
        <v>1420</v>
      </c>
      <c r="F96" s="301" t="s">
        <v>1620</v>
      </c>
      <c r="G96" s="303">
        <v>0</v>
      </c>
      <c r="H96" s="375">
        <v>0</v>
      </c>
      <c r="I96" s="376"/>
      <c r="J96" s="303">
        <v>0</v>
      </c>
      <c r="K96" s="375">
        <v>0</v>
      </c>
      <c r="L96" s="376"/>
      <c r="M96" s="303">
        <v>0</v>
      </c>
      <c r="N96" s="303">
        <v>0</v>
      </c>
      <c r="O96" s="375">
        <v>0</v>
      </c>
      <c r="P96" s="376"/>
      <c r="Q96" s="303">
        <v>0</v>
      </c>
      <c r="R96" s="377">
        <v>0</v>
      </c>
      <c r="S96" s="378"/>
      <c r="T96" s="304">
        <v>29.864999999999998</v>
      </c>
      <c r="U96" s="303">
        <v>30</v>
      </c>
      <c r="V96" s="304">
        <v>0</v>
      </c>
      <c r="W96" s="305">
        <v>0</v>
      </c>
    </row>
    <row r="97" spans="1:23" s="316" customFormat="1" ht="60" x14ac:dyDescent="0.3">
      <c r="A97" s="296" t="s">
        <v>1529</v>
      </c>
      <c r="B97" s="296" t="s">
        <v>1530</v>
      </c>
      <c r="C97" s="296" t="s">
        <v>1632</v>
      </c>
      <c r="D97" s="297">
        <v>6</v>
      </c>
      <c r="E97" s="296" t="s">
        <v>1420</v>
      </c>
      <c r="F97" s="296" t="s">
        <v>1620</v>
      </c>
      <c r="G97" s="298">
        <v>0</v>
      </c>
      <c r="H97" s="379">
        <v>0</v>
      </c>
      <c r="I97" s="376"/>
      <c r="J97" s="298">
        <v>0</v>
      </c>
      <c r="K97" s="379">
        <v>0</v>
      </c>
      <c r="L97" s="376"/>
      <c r="M97" s="298">
        <v>0</v>
      </c>
      <c r="N97" s="298">
        <v>0</v>
      </c>
      <c r="O97" s="379">
        <v>0</v>
      </c>
      <c r="P97" s="376"/>
      <c r="Q97" s="298">
        <v>0</v>
      </c>
      <c r="R97" s="380">
        <v>0</v>
      </c>
      <c r="S97" s="378"/>
      <c r="T97" s="299">
        <v>29.864999999999998</v>
      </c>
      <c r="U97" s="298">
        <v>30</v>
      </c>
      <c r="V97" s="299">
        <v>0</v>
      </c>
      <c r="W97" s="300">
        <v>0</v>
      </c>
    </row>
    <row r="98" spans="1:23" s="316" customFormat="1" ht="60" x14ac:dyDescent="0.3">
      <c r="A98" s="301" t="s">
        <v>1533</v>
      </c>
      <c r="B98" s="301" t="s">
        <v>1534</v>
      </c>
      <c r="C98" s="301" t="s">
        <v>1628</v>
      </c>
      <c r="D98" s="302">
        <v>5</v>
      </c>
      <c r="E98" s="301" t="s">
        <v>1420</v>
      </c>
      <c r="F98" s="301" t="s">
        <v>1620</v>
      </c>
      <c r="G98" s="303">
        <v>0</v>
      </c>
      <c r="H98" s="375">
        <v>0</v>
      </c>
      <c r="I98" s="376"/>
      <c r="J98" s="303">
        <v>0</v>
      </c>
      <c r="K98" s="375">
        <v>0</v>
      </c>
      <c r="L98" s="376"/>
      <c r="M98" s="303">
        <v>0</v>
      </c>
      <c r="N98" s="303">
        <v>0</v>
      </c>
      <c r="O98" s="375">
        <v>0</v>
      </c>
      <c r="P98" s="376"/>
      <c r="Q98" s="303">
        <v>0</v>
      </c>
      <c r="R98" s="377">
        <v>0</v>
      </c>
      <c r="S98" s="378"/>
      <c r="T98" s="304">
        <v>48.33</v>
      </c>
      <c r="U98" s="303">
        <v>0</v>
      </c>
      <c r="V98" s="304">
        <v>0</v>
      </c>
      <c r="W98" s="305">
        <v>0</v>
      </c>
    </row>
    <row r="99" spans="1:23" s="316" customFormat="1" ht="60" x14ac:dyDescent="0.3">
      <c r="A99" s="296" t="s">
        <v>1533</v>
      </c>
      <c r="B99" s="296" t="s">
        <v>1534</v>
      </c>
      <c r="C99" s="296" t="s">
        <v>1632</v>
      </c>
      <c r="D99" s="297">
        <v>6</v>
      </c>
      <c r="E99" s="296" t="s">
        <v>1420</v>
      </c>
      <c r="F99" s="296" t="s">
        <v>1620</v>
      </c>
      <c r="G99" s="298">
        <v>0</v>
      </c>
      <c r="H99" s="379">
        <v>0</v>
      </c>
      <c r="I99" s="376"/>
      <c r="J99" s="298">
        <v>0</v>
      </c>
      <c r="K99" s="379">
        <v>0</v>
      </c>
      <c r="L99" s="376"/>
      <c r="M99" s="298">
        <v>0</v>
      </c>
      <c r="N99" s="298">
        <v>0</v>
      </c>
      <c r="O99" s="379">
        <v>0</v>
      </c>
      <c r="P99" s="376"/>
      <c r="Q99" s="298">
        <v>0</v>
      </c>
      <c r="R99" s="380">
        <v>0</v>
      </c>
      <c r="S99" s="378"/>
      <c r="T99" s="299">
        <v>100.099</v>
      </c>
      <c r="U99" s="298">
        <v>0</v>
      </c>
      <c r="V99" s="299">
        <v>0</v>
      </c>
      <c r="W99" s="300">
        <v>0</v>
      </c>
    </row>
    <row r="100" spans="1:23" s="316" customFormat="1" ht="15" x14ac:dyDescent="0.3">
      <c r="A100" s="301" t="s">
        <v>1535</v>
      </c>
      <c r="B100" s="301" t="s">
        <v>1536</v>
      </c>
      <c r="C100" s="301" t="s">
        <v>1628</v>
      </c>
      <c r="D100" s="302">
        <v>5</v>
      </c>
      <c r="E100" s="301" t="s">
        <v>1420</v>
      </c>
      <c r="F100" s="301" t="s">
        <v>1620</v>
      </c>
      <c r="G100" s="303">
        <v>683.09</v>
      </c>
      <c r="H100" s="375">
        <v>0</v>
      </c>
      <c r="I100" s="376"/>
      <c r="J100" s="303">
        <v>0</v>
      </c>
      <c r="K100" s="375">
        <v>0</v>
      </c>
      <c r="L100" s="376"/>
      <c r="M100" s="303">
        <v>-32</v>
      </c>
      <c r="N100" s="303">
        <v>651.09</v>
      </c>
      <c r="O100" s="375">
        <v>0</v>
      </c>
      <c r="P100" s="376"/>
      <c r="Q100" s="303">
        <v>0</v>
      </c>
      <c r="R100" s="377">
        <v>651.09</v>
      </c>
      <c r="S100" s="378"/>
      <c r="T100" s="304">
        <v>0</v>
      </c>
      <c r="U100" s="303">
        <v>1210.6559999999999</v>
      </c>
      <c r="V100" s="304">
        <v>0</v>
      </c>
      <c r="W100" s="305">
        <v>0</v>
      </c>
    </row>
    <row r="101" spans="1:23" s="316" customFormat="1" ht="15" x14ac:dyDescent="0.3">
      <c r="A101" s="296" t="s">
        <v>1535</v>
      </c>
      <c r="B101" s="296" t="s">
        <v>1536</v>
      </c>
      <c r="C101" s="296" t="s">
        <v>1632</v>
      </c>
      <c r="D101" s="297">
        <v>6</v>
      </c>
      <c r="E101" s="296" t="s">
        <v>1420</v>
      </c>
      <c r="F101" s="296" t="s">
        <v>1620</v>
      </c>
      <c r="G101" s="298">
        <v>651.09</v>
      </c>
      <c r="H101" s="379">
        <v>0</v>
      </c>
      <c r="I101" s="376"/>
      <c r="J101" s="298">
        <v>0</v>
      </c>
      <c r="K101" s="379">
        <v>0</v>
      </c>
      <c r="L101" s="376"/>
      <c r="M101" s="298">
        <v>-10</v>
      </c>
      <c r="N101" s="298">
        <v>641.09</v>
      </c>
      <c r="O101" s="379">
        <v>0</v>
      </c>
      <c r="P101" s="376"/>
      <c r="Q101" s="298">
        <v>0</v>
      </c>
      <c r="R101" s="380">
        <v>641.09</v>
      </c>
      <c r="S101" s="378"/>
      <c r="T101" s="299">
        <v>0</v>
      </c>
      <c r="U101" s="298">
        <v>1244.356</v>
      </c>
      <c r="V101" s="299">
        <v>0</v>
      </c>
      <c r="W101" s="300">
        <v>0</v>
      </c>
    </row>
    <row r="102" spans="1:23" s="316" customFormat="1" ht="15" x14ac:dyDescent="0.3">
      <c r="A102" s="301" t="s">
        <v>1537</v>
      </c>
      <c r="B102" s="301" t="s">
        <v>1538</v>
      </c>
      <c r="C102" s="301" t="s">
        <v>1628</v>
      </c>
      <c r="D102" s="302">
        <v>5</v>
      </c>
      <c r="E102" s="301" t="s">
        <v>1420</v>
      </c>
      <c r="F102" s="301" t="s">
        <v>1620</v>
      </c>
      <c r="G102" s="303">
        <v>3687.5</v>
      </c>
      <c r="H102" s="375">
        <v>335.84100000000001</v>
      </c>
      <c r="I102" s="376"/>
      <c r="J102" s="303">
        <v>0</v>
      </c>
      <c r="K102" s="375">
        <v>22.738</v>
      </c>
      <c r="L102" s="376"/>
      <c r="M102" s="303">
        <v>345.10300000000001</v>
      </c>
      <c r="N102" s="303">
        <v>3838.4169999999999</v>
      </c>
      <c r="O102" s="375">
        <v>194.18600000000001</v>
      </c>
      <c r="P102" s="376"/>
      <c r="Q102" s="303">
        <v>1620.925</v>
      </c>
      <c r="R102" s="377">
        <v>5459.3419999999996</v>
      </c>
      <c r="S102" s="378"/>
      <c r="T102" s="304">
        <v>1736.318</v>
      </c>
      <c r="U102" s="303">
        <v>4798.9009999999998</v>
      </c>
      <c r="V102" s="304">
        <v>26.9</v>
      </c>
      <c r="W102" s="305">
        <v>0</v>
      </c>
    </row>
    <row r="103" spans="1:23" s="316" customFormat="1" ht="15" x14ac:dyDescent="0.3">
      <c r="A103" s="296" t="s">
        <v>1537</v>
      </c>
      <c r="B103" s="296" t="s">
        <v>1538</v>
      </c>
      <c r="C103" s="296" t="s">
        <v>1632</v>
      </c>
      <c r="D103" s="297">
        <v>6</v>
      </c>
      <c r="E103" s="296" t="s">
        <v>1420</v>
      </c>
      <c r="F103" s="296" t="s">
        <v>1620</v>
      </c>
      <c r="G103" s="298">
        <v>3838.4169999999999</v>
      </c>
      <c r="H103" s="379">
        <v>251.655</v>
      </c>
      <c r="I103" s="376"/>
      <c r="J103" s="298">
        <v>0</v>
      </c>
      <c r="K103" s="379">
        <v>16.553000000000001</v>
      </c>
      <c r="L103" s="376"/>
      <c r="M103" s="298">
        <v>245.102</v>
      </c>
      <c r="N103" s="298">
        <v>3661.462</v>
      </c>
      <c r="O103" s="379">
        <v>422.05700000000002</v>
      </c>
      <c r="P103" s="376"/>
      <c r="Q103" s="298">
        <v>2042.982</v>
      </c>
      <c r="R103" s="380">
        <v>5704.4440000000004</v>
      </c>
      <c r="S103" s="378"/>
      <c r="T103" s="299">
        <v>2169.2429999999999</v>
      </c>
      <c r="U103" s="298">
        <v>4826.6390000000001</v>
      </c>
      <c r="V103" s="299">
        <v>26.9</v>
      </c>
      <c r="W103" s="300">
        <v>0</v>
      </c>
    </row>
    <row r="104" spans="1:23" s="316" customFormat="1" ht="30" x14ac:dyDescent="0.3">
      <c r="A104" s="301" t="s">
        <v>1537</v>
      </c>
      <c r="B104" s="301" t="s">
        <v>1539</v>
      </c>
      <c r="C104" s="301" t="s">
        <v>1628</v>
      </c>
      <c r="D104" s="302">
        <v>5</v>
      </c>
      <c r="E104" s="301" t="s">
        <v>1420</v>
      </c>
      <c r="F104" s="301" t="s">
        <v>1620</v>
      </c>
      <c r="G104" s="303">
        <v>683.09</v>
      </c>
      <c r="H104" s="375">
        <v>0</v>
      </c>
      <c r="I104" s="376"/>
      <c r="J104" s="303">
        <v>0</v>
      </c>
      <c r="K104" s="375">
        <v>0</v>
      </c>
      <c r="L104" s="376"/>
      <c r="M104" s="303">
        <v>-32</v>
      </c>
      <c r="N104" s="303">
        <v>651.09</v>
      </c>
      <c r="O104" s="375">
        <v>0</v>
      </c>
      <c r="P104" s="376"/>
      <c r="Q104" s="303">
        <v>0</v>
      </c>
      <c r="R104" s="377">
        <v>651.09</v>
      </c>
      <c r="S104" s="378"/>
      <c r="T104" s="304">
        <v>0</v>
      </c>
      <c r="U104" s="303">
        <v>1210.6559999999999</v>
      </c>
      <c r="V104" s="304">
        <v>0</v>
      </c>
      <c r="W104" s="305">
        <v>0</v>
      </c>
    </row>
    <row r="105" spans="1:23" s="316" customFormat="1" ht="30" x14ac:dyDescent="0.3">
      <c r="A105" s="296" t="s">
        <v>1537</v>
      </c>
      <c r="B105" s="296" t="s">
        <v>1539</v>
      </c>
      <c r="C105" s="296" t="s">
        <v>1632</v>
      </c>
      <c r="D105" s="297">
        <v>6</v>
      </c>
      <c r="E105" s="296" t="s">
        <v>1420</v>
      </c>
      <c r="F105" s="296" t="s">
        <v>1620</v>
      </c>
      <c r="G105" s="298">
        <v>651.09</v>
      </c>
      <c r="H105" s="379">
        <v>0</v>
      </c>
      <c r="I105" s="376"/>
      <c r="J105" s="298">
        <v>0</v>
      </c>
      <c r="K105" s="379">
        <v>0</v>
      </c>
      <c r="L105" s="376"/>
      <c r="M105" s="298">
        <v>-10</v>
      </c>
      <c r="N105" s="298">
        <v>641.09</v>
      </c>
      <c r="O105" s="379">
        <v>0</v>
      </c>
      <c r="P105" s="376"/>
      <c r="Q105" s="298">
        <v>0</v>
      </c>
      <c r="R105" s="380">
        <v>641.09</v>
      </c>
      <c r="S105" s="378"/>
      <c r="T105" s="299">
        <v>0</v>
      </c>
      <c r="U105" s="298">
        <v>1244.356</v>
      </c>
      <c r="V105" s="299">
        <v>0</v>
      </c>
      <c r="W105" s="300">
        <v>0</v>
      </c>
    </row>
    <row r="106" spans="1:23" s="316" customFormat="1" ht="45" x14ac:dyDescent="0.3">
      <c r="A106" s="301" t="s">
        <v>1537</v>
      </c>
      <c r="B106" s="301" t="s">
        <v>1540</v>
      </c>
      <c r="C106" s="301" t="s">
        <v>1628</v>
      </c>
      <c r="D106" s="302">
        <v>5</v>
      </c>
      <c r="E106" s="301" t="s">
        <v>1420</v>
      </c>
      <c r="F106" s="301" t="s">
        <v>1620</v>
      </c>
      <c r="G106" s="303">
        <v>4370.59</v>
      </c>
      <c r="H106" s="375">
        <v>335.84100000000001</v>
      </c>
      <c r="I106" s="376"/>
      <c r="J106" s="303">
        <v>0</v>
      </c>
      <c r="K106" s="375">
        <v>22.738</v>
      </c>
      <c r="L106" s="376"/>
      <c r="M106" s="303">
        <v>313.10300000000001</v>
      </c>
      <c r="N106" s="303">
        <v>4489.5069999999996</v>
      </c>
      <c r="O106" s="375">
        <v>194.18600000000001</v>
      </c>
      <c r="P106" s="376"/>
      <c r="Q106" s="303">
        <v>1620.925</v>
      </c>
      <c r="R106" s="377">
        <v>6110.4319999999998</v>
      </c>
      <c r="S106" s="378"/>
      <c r="T106" s="304">
        <v>1736.318</v>
      </c>
      <c r="U106" s="303">
        <v>6009.5569999999998</v>
      </c>
      <c r="V106" s="304">
        <v>26.9</v>
      </c>
      <c r="W106" s="305">
        <v>0</v>
      </c>
    </row>
    <row r="107" spans="1:23" s="316" customFormat="1" ht="45" x14ac:dyDescent="0.3">
      <c r="A107" s="296" t="s">
        <v>1537</v>
      </c>
      <c r="B107" s="296" t="s">
        <v>1540</v>
      </c>
      <c r="C107" s="296" t="s">
        <v>1632</v>
      </c>
      <c r="D107" s="297">
        <v>6</v>
      </c>
      <c r="E107" s="296" t="s">
        <v>1420</v>
      </c>
      <c r="F107" s="296" t="s">
        <v>1620</v>
      </c>
      <c r="G107" s="298">
        <v>4489.5069999999996</v>
      </c>
      <c r="H107" s="379">
        <v>251.655</v>
      </c>
      <c r="I107" s="376"/>
      <c r="J107" s="298">
        <v>0</v>
      </c>
      <c r="K107" s="379">
        <v>16.553000000000001</v>
      </c>
      <c r="L107" s="376"/>
      <c r="M107" s="298">
        <v>235.102</v>
      </c>
      <c r="N107" s="298">
        <v>4302.5519999999997</v>
      </c>
      <c r="O107" s="379">
        <v>422.05700000000002</v>
      </c>
      <c r="P107" s="376"/>
      <c r="Q107" s="298">
        <v>2042.982</v>
      </c>
      <c r="R107" s="380">
        <v>6345.5339999999997</v>
      </c>
      <c r="S107" s="378"/>
      <c r="T107" s="299">
        <v>2169.2429999999999</v>
      </c>
      <c r="U107" s="298">
        <v>6070.9949999999999</v>
      </c>
      <c r="V107" s="299">
        <v>26.9</v>
      </c>
      <c r="W107" s="300">
        <v>0</v>
      </c>
    </row>
    <row r="108" spans="1:23" s="316" customFormat="1" ht="30" x14ac:dyDescent="0.3">
      <c r="A108" s="301" t="s">
        <v>1537</v>
      </c>
      <c r="B108" s="301" t="s">
        <v>1541</v>
      </c>
      <c r="C108" s="301" t="s">
        <v>1628</v>
      </c>
      <c r="D108" s="302">
        <v>5</v>
      </c>
      <c r="E108" s="301" t="s">
        <v>1420</v>
      </c>
      <c r="F108" s="301" t="s">
        <v>1620</v>
      </c>
      <c r="G108" s="303">
        <v>0</v>
      </c>
      <c r="H108" s="375">
        <v>0</v>
      </c>
      <c r="I108" s="376"/>
      <c r="J108" s="303">
        <v>0</v>
      </c>
      <c r="K108" s="375">
        <v>0</v>
      </c>
      <c r="L108" s="376"/>
      <c r="M108" s="303">
        <v>0</v>
      </c>
      <c r="N108" s="303">
        <v>0</v>
      </c>
      <c r="O108" s="375">
        <v>0</v>
      </c>
      <c r="P108" s="376"/>
      <c r="Q108" s="303">
        <v>0</v>
      </c>
      <c r="R108" s="377">
        <v>0</v>
      </c>
      <c r="S108" s="378"/>
      <c r="T108" s="304">
        <v>0</v>
      </c>
      <c r="U108" s="303">
        <v>0</v>
      </c>
      <c r="V108" s="304">
        <v>0</v>
      </c>
      <c r="W108" s="305">
        <v>0</v>
      </c>
    </row>
    <row r="109" spans="1:23" s="316" customFormat="1" ht="30" x14ac:dyDescent="0.3">
      <c r="A109" s="296" t="s">
        <v>1537</v>
      </c>
      <c r="B109" s="296" t="s">
        <v>1541</v>
      </c>
      <c r="C109" s="296" t="s">
        <v>1632</v>
      </c>
      <c r="D109" s="297">
        <v>6</v>
      </c>
      <c r="E109" s="296" t="s">
        <v>1420</v>
      </c>
      <c r="F109" s="296" t="s">
        <v>1620</v>
      </c>
      <c r="G109" s="298">
        <v>0</v>
      </c>
      <c r="H109" s="379">
        <v>0</v>
      </c>
      <c r="I109" s="376"/>
      <c r="J109" s="298">
        <v>0</v>
      </c>
      <c r="K109" s="379">
        <v>0</v>
      </c>
      <c r="L109" s="376"/>
      <c r="M109" s="298">
        <v>0</v>
      </c>
      <c r="N109" s="298">
        <v>0</v>
      </c>
      <c r="O109" s="379">
        <v>0</v>
      </c>
      <c r="P109" s="376"/>
      <c r="Q109" s="298">
        <v>0</v>
      </c>
      <c r="R109" s="380">
        <v>0</v>
      </c>
      <c r="S109" s="378"/>
      <c r="T109" s="299">
        <v>0</v>
      </c>
      <c r="U109" s="298">
        <v>0</v>
      </c>
      <c r="V109" s="299">
        <v>0</v>
      </c>
      <c r="W109" s="300">
        <v>0</v>
      </c>
    </row>
    <row r="110" spans="1:23" s="316" customFormat="1" ht="30" x14ac:dyDescent="0.3">
      <c r="A110" s="301" t="s">
        <v>1537</v>
      </c>
      <c r="B110" s="301" t="s">
        <v>1542</v>
      </c>
      <c r="C110" s="301" t="s">
        <v>1628</v>
      </c>
      <c r="D110" s="302">
        <v>5</v>
      </c>
      <c r="E110" s="301" t="s">
        <v>1420</v>
      </c>
      <c r="F110" s="301" t="s">
        <v>1620</v>
      </c>
      <c r="G110" s="303">
        <v>0</v>
      </c>
      <c r="H110" s="375">
        <v>0</v>
      </c>
      <c r="I110" s="376"/>
      <c r="J110" s="303">
        <v>0</v>
      </c>
      <c r="K110" s="375">
        <v>0</v>
      </c>
      <c r="L110" s="376"/>
      <c r="M110" s="303">
        <v>0</v>
      </c>
      <c r="N110" s="303">
        <v>0</v>
      </c>
      <c r="O110" s="375">
        <v>0</v>
      </c>
      <c r="P110" s="376"/>
      <c r="Q110" s="303">
        <v>0</v>
      </c>
      <c r="R110" s="377">
        <v>0</v>
      </c>
      <c r="S110" s="378"/>
      <c r="T110" s="304">
        <v>0</v>
      </c>
      <c r="U110" s="303">
        <v>0</v>
      </c>
      <c r="V110" s="304">
        <v>0</v>
      </c>
      <c r="W110" s="305">
        <v>0</v>
      </c>
    </row>
    <row r="111" spans="1:23" s="316" customFormat="1" ht="30" x14ac:dyDescent="0.3">
      <c r="A111" s="296" t="s">
        <v>1537</v>
      </c>
      <c r="B111" s="296" t="s">
        <v>1542</v>
      </c>
      <c r="C111" s="296" t="s">
        <v>1632</v>
      </c>
      <c r="D111" s="297">
        <v>6</v>
      </c>
      <c r="E111" s="296" t="s">
        <v>1420</v>
      </c>
      <c r="F111" s="296" t="s">
        <v>1620</v>
      </c>
      <c r="G111" s="298">
        <v>0</v>
      </c>
      <c r="H111" s="379">
        <v>0</v>
      </c>
      <c r="I111" s="376"/>
      <c r="J111" s="298">
        <v>0</v>
      </c>
      <c r="K111" s="379">
        <v>0</v>
      </c>
      <c r="L111" s="376"/>
      <c r="M111" s="298">
        <v>0</v>
      </c>
      <c r="N111" s="298">
        <v>0</v>
      </c>
      <c r="O111" s="379">
        <v>0</v>
      </c>
      <c r="P111" s="376"/>
      <c r="Q111" s="298">
        <v>0</v>
      </c>
      <c r="R111" s="380">
        <v>0</v>
      </c>
      <c r="S111" s="378"/>
      <c r="T111" s="299">
        <v>0</v>
      </c>
      <c r="U111" s="298">
        <v>0</v>
      </c>
      <c r="V111" s="299">
        <v>0</v>
      </c>
      <c r="W111" s="300">
        <v>0</v>
      </c>
    </row>
    <row r="112" spans="1:23" s="316" customFormat="1" ht="60" x14ac:dyDescent="0.3">
      <c r="A112" s="301" t="s">
        <v>1497</v>
      </c>
      <c r="B112" s="301" t="s">
        <v>1498</v>
      </c>
      <c r="C112" s="301" t="s">
        <v>1617</v>
      </c>
      <c r="D112" s="302">
        <v>53</v>
      </c>
      <c r="E112" s="301" t="s">
        <v>1618</v>
      </c>
      <c r="F112" s="301" t="s">
        <v>1421</v>
      </c>
      <c r="G112" s="303">
        <v>0</v>
      </c>
      <c r="H112" s="375">
        <v>0</v>
      </c>
      <c r="I112" s="376"/>
      <c r="J112" s="303">
        <v>0</v>
      </c>
      <c r="K112" s="375">
        <v>0</v>
      </c>
      <c r="L112" s="376"/>
      <c r="M112" s="303">
        <v>0</v>
      </c>
      <c r="N112" s="303">
        <v>0</v>
      </c>
      <c r="O112" s="375">
        <v>0</v>
      </c>
      <c r="P112" s="376"/>
      <c r="Q112" s="303">
        <v>335.97800000000001</v>
      </c>
      <c r="R112" s="377">
        <v>335.97800000000001</v>
      </c>
      <c r="S112" s="378"/>
      <c r="T112" s="304">
        <v>139.119</v>
      </c>
      <c r="U112" s="303">
        <v>0</v>
      </c>
      <c r="V112" s="304">
        <v>0</v>
      </c>
      <c r="W112" s="305">
        <v>0</v>
      </c>
    </row>
    <row r="113" spans="1:23" s="316" customFormat="1" ht="45" x14ac:dyDescent="0.3">
      <c r="A113" s="296" t="s">
        <v>1499</v>
      </c>
      <c r="B113" s="296" t="s">
        <v>1500</v>
      </c>
      <c r="C113" s="296" t="s">
        <v>1617</v>
      </c>
      <c r="D113" s="297">
        <v>53</v>
      </c>
      <c r="E113" s="296" t="s">
        <v>1618</v>
      </c>
      <c r="F113" s="296" t="s">
        <v>1421</v>
      </c>
      <c r="G113" s="298">
        <v>26.393999999999998</v>
      </c>
      <c r="H113" s="379">
        <v>19.704999999999998</v>
      </c>
      <c r="I113" s="376"/>
      <c r="J113" s="298">
        <v>0</v>
      </c>
      <c r="K113" s="379">
        <v>0</v>
      </c>
      <c r="L113" s="376"/>
      <c r="M113" s="298">
        <v>19.704999999999998</v>
      </c>
      <c r="N113" s="298">
        <v>26.393999999999998</v>
      </c>
      <c r="O113" s="379">
        <v>19.704999999999998</v>
      </c>
      <c r="P113" s="376"/>
      <c r="Q113" s="298">
        <v>1882.7929999999999</v>
      </c>
      <c r="R113" s="380">
        <v>1909.1869999999999</v>
      </c>
      <c r="S113" s="378"/>
      <c r="T113" s="299">
        <v>2427.8580000000002</v>
      </c>
      <c r="U113" s="298">
        <v>0</v>
      </c>
      <c r="V113" s="299">
        <v>586.22400000000005</v>
      </c>
      <c r="W113" s="300">
        <v>59.393999999999998</v>
      </c>
    </row>
    <row r="114" spans="1:23" s="316" customFormat="1" ht="14.25" customHeight="1" x14ac:dyDescent="0.3">
      <c r="A114" s="301" t="s">
        <v>1499</v>
      </c>
      <c r="B114" s="301" t="s">
        <v>1500</v>
      </c>
      <c r="C114" s="301" t="s">
        <v>1617</v>
      </c>
      <c r="D114" s="302">
        <v>1</v>
      </c>
      <c r="E114" s="301" t="s">
        <v>1619</v>
      </c>
      <c r="F114" s="301" t="s">
        <v>1620</v>
      </c>
      <c r="G114" s="303">
        <v>526.83000000000004</v>
      </c>
      <c r="H114" s="375">
        <v>59.393999999999998</v>
      </c>
      <c r="I114" s="376"/>
      <c r="J114" s="303">
        <v>0</v>
      </c>
      <c r="K114" s="375">
        <v>0</v>
      </c>
      <c r="L114" s="376"/>
      <c r="M114" s="303">
        <v>59.393999999999998</v>
      </c>
      <c r="N114" s="303">
        <v>586.22400000000005</v>
      </c>
      <c r="O114" s="375">
        <v>0</v>
      </c>
      <c r="P114" s="376"/>
      <c r="Q114" s="303">
        <v>0</v>
      </c>
      <c r="R114" s="377">
        <v>586.22400000000005</v>
      </c>
      <c r="S114" s="378"/>
      <c r="T114" s="304">
        <v>0</v>
      </c>
      <c r="U114" s="303">
        <v>307.84500000000003</v>
      </c>
      <c r="V114" s="304">
        <v>0</v>
      </c>
      <c r="W114" s="305">
        <v>0</v>
      </c>
    </row>
    <row r="115" spans="1:23" s="316" customFormat="1" ht="45" x14ac:dyDescent="0.3">
      <c r="A115" s="296" t="s">
        <v>1499</v>
      </c>
      <c r="B115" s="296" t="s">
        <v>1500</v>
      </c>
      <c r="C115" s="296" t="s">
        <v>1623</v>
      </c>
      <c r="D115" s="297">
        <v>2</v>
      </c>
      <c r="E115" s="296" t="s">
        <v>1420</v>
      </c>
      <c r="F115" s="296" t="s">
        <v>1620</v>
      </c>
      <c r="G115" s="298">
        <v>586.22400000000005</v>
      </c>
      <c r="H115" s="379">
        <v>5.5670000000000002</v>
      </c>
      <c r="I115" s="376"/>
      <c r="J115" s="298">
        <v>0</v>
      </c>
      <c r="K115" s="379">
        <v>0</v>
      </c>
      <c r="L115" s="376"/>
      <c r="M115" s="298">
        <v>5.5670000000000002</v>
      </c>
      <c r="N115" s="298">
        <v>523.22400000000005</v>
      </c>
      <c r="O115" s="379">
        <v>68.566999999999993</v>
      </c>
      <c r="P115" s="376"/>
      <c r="Q115" s="298">
        <v>68.566999999999993</v>
      </c>
      <c r="R115" s="380">
        <v>591.79100000000005</v>
      </c>
      <c r="S115" s="378"/>
      <c r="T115" s="299">
        <v>23.890999999999998</v>
      </c>
      <c r="U115" s="298">
        <v>285.33199999999999</v>
      </c>
      <c r="V115" s="299">
        <v>0</v>
      </c>
      <c r="W115" s="300">
        <v>0</v>
      </c>
    </row>
    <row r="116" spans="1:23" s="316" customFormat="1" ht="30" x14ac:dyDescent="0.3">
      <c r="A116" s="301" t="s">
        <v>1501</v>
      </c>
      <c r="B116" s="301" t="s">
        <v>1502</v>
      </c>
      <c r="C116" s="301" t="s">
        <v>1617</v>
      </c>
      <c r="D116" s="302">
        <v>53</v>
      </c>
      <c r="E116" s="301" t="s">
        <v>1618</v>
      </c>
      <c r="F116" s="301" t="s">
        <v>1421</v>
      </c>
      <c r="G116" s="303">
        <v>0</v>
      </c>
      <c r="H116" s="375">
        <v>0</v>
      </c>
      <c r="I116" s="376"/>
      <c r="J116" s="303">
        <v>0</v>
      </c>
      <c r="K116" s="375">
        <v>0</v>
      </c>
      <c r="L116" s="376"/>
      <c r="M116" s="303">
        <v>0</v>
      </c>
      <c r="N116" s="303">
        <v>0</v>
      </c>
      <c r="O116" s="375">
        <v>0</v>
      </c>
      <c r="P116" s="376"/>
      <c r="Q116" s="303">
        <v>3.423</v>
      </c>
      <c r="R116" s="377">
        <v>3.423</v>
      </c>
      <c r="S116" s="378"/>
      <c r="T116" s="304">
        <v>2.3090000000000002</v>
      </c>
      <c r="U116" s="303">
        <v>0</v>
      </c>
      <c r="V116" s="304">
        <v>0</v>
      </c>
      <c r="W116" s="305">
        <v>0</v>
      </c>
    </row>
    <row r="117" spans="1:23" s="316" customFormat="1" ht="30" x14ac:dyDescent="0.3">
      <c r="A117" s="296" t="s">
        <v>1501</v>
      </c>
      <c r="B117" s="296" t="s">
        <v>1502</v>
      </c>
      <c r="C117" s="296" t="s">
        <v>1617</v>
      </c>
      <c r="D117" s="297">
        <v>1</v>
      </c>
      <c r="E117" s="296" t="s">
        <v>1619</v>
      </c>
      <c r="F117" s="296" t="s">
        <v>1620</v>
      </c>
      <c r="G117" s="298">
        <v>0</v>
      </c>
      <c r="H117" s="379">
        <v>0</v>
      </c>
      <c r="I117" s="376"/>
      <c r="J117" s="298">
        <v>0</v>
      </c>
      <c r="K117" s="379">
        <v>0</v>
      </c>
      <c r="L117" s="376"/>
      <c r="M117" s="298">
        <v>0</v>
      </c>
      <c r="N117" s="298">
        <v>0</v>
      </c>
      <c r="O117" s="379">
        <v>0</v>
      </c>
      <c r="P117" s="376"/>
      <c r="Q117" s="298">
        <v>0</v>
      </c>
      <c r="R117" s="380">
        <v>0</v>
      </c>
      <c r="S117" s="378"/>
      <c r="T117" s="299">
        <v>0</v>
      </c>
      <c r="U117" s="298">
        <v>8.4000000000000005E-2</v>
      </c>
      <c r="V117" s="299">
        <v>0</v>
      </c>
      <c r="W117" s="300">
        <v>0</v>
      </c>
    </row>
    <row r="118" spans="1:23" s="316" customFormat="1" ht="30" x14ac:dyDescent="0.3">
      <c r="A118" s="301" t="s">
        <v>1501</v>
      </c>
      <c r="B118" s="301" t="s">
        <v>1502</v>
      </c>
      <c r="C118" s="301" t="s">
        <v>1623</v>
      </c>
      <c r="D118" s="302">
        <v>2</v>
      </c>
      <c r="E118" s="301" t="s">
        <v>1420</v>
      </c>
      <c r="F118" s="301" t="s">
        <v>1620</v>
      </c>
      <c r="G118" s="303">
        <v>0</v>
      </c>
      <c r="H118" s="375">
        <v>0</v>
      </c>
      <c r="I118" s="376"/>
      <c r="J118" s="303">
        <v>0</v>
      </c>
      <c r="K118" s="375">
        <v>0</v>
      </c>
      <c r="L118" s="376"/>
      <c r="M118" s="303">
        <v>0</v>
      </c>
      <c r="N118" s="303">
        <v>0</v>
      </c>
      <c r="O118" s="375">
        <v>0</v>
      </c>
      <c r="P118" s="376"/>
      <c r="Q118" s="303">
        <v>0</v>
      </c>
      <c r="R118" s="377">
        <v>0</v>
      </c>
      <c r="S118" s="378"/>
      <c r="T118" s="304">
        <v>4.3999999999999997E-2</v>
      </c>
      <c r="U118" s="303">
        <v>0</v>
      </c>
      <c r="V118" s="304">
        <v>0</v>
      </c>
      <c r="W118" s="305">
        <v>0</v>
      </c>
    </row>
    <row r="119" spans="1:23" s="316" customFormat="1" ht="30" x14ac:dyDescent="0.3">
      <c r="A119" s="296" t="s">
        <v>1503</v>
      </c>
      <c r="B119" s="296" t="s">
        <v>1504</v>
      </c>
      <c r="C119" s="296" t="s">
        <v>1617</v>
      </c>
      <c r="D119" s="297">
        <v>53</v>
      </c>
      <c r="E119" s="296" t="s">
        <v>1618</v>
      </c>
      <c r="F119" s="296" t="s">
        <v>1421</v>
      </c>
      <c r="G119" s="298">
        <v>2.65</v>
      </c>
      <c r="H119" s="379">
        <v>0</v>
      </c>
      <c r="I119" s="376"/>
      <c r="J119" s="298">
        <v>0</v>
      </c>
      <c r="K119" s="379">
        <v>0</v>
      </c>
      <c r="L119" s="376"/>
      <c r="M119" s="298">
        <v>0</v>
      </c>
      <c r="N119" s="298">
        <v>2.65</v>
      </c>
      <c r="O119" s="379">
        <v>0</v>
      </c>
      <c r="P119" s="376"/>
      <c r="Q119" s="298">
        <v>966.91899999999998</v>
      </c>
      <c r="R119" s="380">
        <v>969.56899999999996</v>
      </c>
      <c r="S119" s="378"/>
      <c r="T119" s="299">
        <v>964.82399999999996</v>
      </c>
      <c r="U119" s="298">
        <v>18.25</v>
      </c>
      <c r="V119" s="299">
        <v>263.39999999999998</v>
      </c>
      <c r="W119" s="300">
        <v>118.488</v>
      </c>
    </row>
    <row r="120" spans="1:23" s="316" customFormat="1" ht="30" x14ac:dyDescent="0.3">
      <c r="A120" s="301" t="s">
        <v>1503</v>
      </c>
      <c r="B120" s="301" t="s">
        <v>1504</v>
      </c>
      <c r="C120" s="301" t="s">
        <v>1617</v>
      </c>
      <c r="D120" s="302">
        <v>1</v>
      </c>
      <c r="E120" s="301" t="s">
        <v>1619</v>
      </c>
      <c r="F120" s="301" t="s">
        <v>1620</v>
      </c>
      <c r="G120" s="303">
        <v>157.25</v>
      </c>
      <c r="H120" s="375">
        <v>118.488</v>
      </c>
      <c r="I120" s="376"/>
      <c r="J120" s="303">
        <v>0</v>
      </c>
      <c r="K120" s="375">
        <v>0</v>
      </c>
      <c r="L120" s="376"/>
      <c r="M120" s="303">
        <v>118.488</v>
      </c>
      <c r="N120" s="303">
        <v>263.39999999999998</v>
      </c>
      <c r="O120" s="375">
        <v>12.337999999999999</v>
      </c>
      <c r="P120" s="376"/>
      <c r="Q120" s="303">
        <v>12.337999999999999</v>
      </c>
      <c r="R120" s="377">
        <v>275.738</v>
      </c>
      <c r="S120" s="378"/>
      <c r="T120" s="304">
        <v>32.950000000000003</v>
      </c>
      <c r="U120" s="303">
        <v>170.15</v>
      </c>
      <c r="V120" s="304">
        <v>0</v>
      </c>
      <c r="W120" s="305">
        <v>0</v>
      </c>
    </row>
    <row r="121" spans="1:23" s="316" customFormat="1" ht="15" x14ac:dyDescent="0.3">
      <c r="A121" s="296" t="s">
        <v>1503</v>
      </c>
      <c r="B121" s="296" t="s">
        <v>1504</v>
      </c>
      <c r="C121" s="296" t="s">
        <v>1623</v>
      </c>
      <c r="D121" s="297">
        <v>2</v>
      </c>
      <c r="E121" s="296" t="s">
        <v>1420</v>
      </c>
      <c r="F121" s="296" t="s">
        <v>1620</v>
      </c>
      <c r="G121" s="298">
        <v>263.39999999999998</v>
      </c>
      <c r="H121" s="379">
        <v>0.373</v>
      </c>
      <c r="I121" s="376"/>
      <c r="J121" s="298">
        <v>0</v>
      </c>
      <c r="K121" s="379">
        <v>1.0229999999999999</v>
      </c>
      <c r="L121" s="376"/>
      <c r="M121" s="298">
        <v>-0.65</v>
      </c>
      <c r="N121" s="298">
        <v>223.85</v>
      </c>
      <c r="O121" s="379">
        <v>38.9</v>
      </c>
      <c r="P121" s="376"/>
      <c r="Q121" s="298">
        <v>51.238</v>
      </c>
      <c r="R121" s="380">
        <v>275.08800000000002</v>
      </c>
      <c r="S121" s="378"/>
      <c r="T121" s="299">
        <v>50.003</v>
      </c>
      <c r="U121" s="298">
        <v>248.55</v>
      </c>
      <c r="V121" s="299">
        <v>0</v>
      </c>
      <c r="W121" s="300">
        <v>0</v>
      </c>
    </row>
    <row r="122" spans="1:23" s="316" customFormat="1" ht="30" x14ac:dyDescent="0.3">
      <c r="A122" s="301" t="s">
        <v>1505</v>
      </c>
      <c r="B122" s="301" t="s">
        <v>1506</v>
      </c>
      <c r="C122" s="301" t="s">
        <v>1617</v>
      </c>
      <c r="D122" s="302">
        <v>53</v>
      </c>
      <c r="E122" s="301" t="s">
        <v>1618</v>
      </c>
      <c r="F122" s="301" t="s">
        <v>1421</v>
      </c>
      <c r="G122" s="303">
        <v>0</v>
      </c>
      <c r="H122" s="375">
        <v>0</v>
      </c>
      <c r="I122" s="376"/>
      <c r="J122" s="303">
        <v>0</v>
      </c>
      <c r="K122" s="375">
        <v>0</v>
      </c>
      <c r="L122" s="376"/>
      <c r="M122" s="303">
        <v>0</v>
      </c>
      <c r="N122" s="303">
        <v>0</v>
      </c>
      <c r="O122" s="375">
        <v>0</v>
      </c>
      <c r="P122" s="376"/>
      <c r="Q122" s="303">
        <v>2072.2269999999999</v>
      </c>
      <c r="R122" s="377">
        <v>2072.2269999999999</v>
      </c>
      <c r="S122" s="378"/>
      <c r="T122" s="304">
        <v>2115.4929999999999</v>
      </c>
      <c r="U122" s="303">
        <v>0.56499999999999995</v>
      </c>
      <c r="V122" s="304">
        <v>495.745</v>
      </c>
      <c r="W122" s="305">
        <v>71.031000000000006</v>
      </c>
    </row>
    <row r="123" spans="1:23" s="316" customFormat="1" ht="30" x14ac:dyDescent="0.3">
      <c r="A123" s="296" t="s">
        <v>1505</v>
      </c>
      <c r="B123" s="296" t="s">
        <v>1506</v>
      </c>
      <c r="C123" s="296" t="s">
        <v>1617</v>
      </c>
      <c r="D123" s="297">
        <v>1</v>
      </c>
      <c r="E123" s="296" t="s">
        <v>1619</v>
      </c>
      <c r="F123" s="296" t="s">
        <v>1620</v>
      </c>
      <c r="G123" s="298">
        <v>424.714</v>
      </c>
      <c r="H123" s="379">
        <v>71.031000000000006</v>
      </c>
      <c r="I123" s="376"/>
      <c r="J123" s="298">
        <v>0</v>
      </c>
      <c r="K123" s="379">
        <v>0</v>
      </c>
      <c r="L123" s="376"/>
      <c r="M123" s="298">
        <v>71.031000000000006</v>
      </c>
      <c r="N123" s="298">
        <v>495.745</v>
      </c>
      <c r="O123" s="379">
        <v>0</v>
      </c>
      <c r="P123" s="376"/>
      <c r="Q123" s="298">
        <v>0</v>
      </c>
      <c r="R123" s="380">
        <v>495.745</v>
      </c>
      <c r="S123" s="378"/>
      <c r="T123" s="299">
        <v>0</v>
      </c>
      <c r="U123" s="298">
        <v>483.14100000000002</v>
      </c>
      <c r="V123" s="299">
        <v>0</v>
      </c>
      <c r="W123" s="300">
        <v>0</v>
      </c>
    </row>
    <row r="124" spans="1:23" s="316" customFormat="1" ht="15" x14ac:dyDescent="0.3">
      <c r="A124" s="301" t="s">
        <v>1505</v>
      </c>
      <c r="B124" s="301" t="s">
        <v>1506</v>
      </c>
      <c r="C124" s="301" t="s">
        <v>1623</v>
      </c>
      <c r="D124" s="302">
        <v>2</v>
      </c>
      <c r="E124" s="301" t="s">
        <v>1420</v>
      </c>
      <c r="F124" s="301" t="s">
        <v>1620</v>
      </c>
      <c r="G124" s="303">
        <v>495.745</v>
      </c>
      <c r="H124" s="375">
        <v>167.36500000000001</v>
      </c>
      <c r="I124" s="376"/>
      <c r="J124" s="303">
        <v>0</v>
      </c>
      <c r="K124" s="375">
        <v>0</v>
      </c>
      <c r="L124" s="376"/>
      <c r="M124" s="303">
        <v>167.36500000000001</v>
      </c>
      <c r="N124" s="303">
        <v>663.11</v>
      </c>
      <c r="O124" s="375">
        <v>0</v>
      </c>
      <c r="P124" s="376"/>
      <c r="Q124" s="303">
        <v>0</v>
      </c>
      <c r="R124" s="377">
        <v>663.11</v>
      </c>
      <c r="S124" s="378"/>
      <c r="T124" s="304">
        <v>0.02</v>
      </c>
      <c r="U124" s="303">
        <v>511.92099999999999</v>
      </c>
      <c r="V124" s="304">
        <v>0</v>
      </c>
      <c r="W124" s="305">
        <v>0</v>
      </c>
    </row>
    <row r="125" spans="1:23" s="316" customFormat="1" ht="30" x14ac:dyDescent="0.3">
      <c r="A125" s="296" t="s">
        <v>1507</v>
      </c>
      <c r="B125" s="296" t="s">
        <v>1508</v>
      </c>
      <c r="C125" s="296" t="s">
        <v>1617</v>
      </c>
      <c r="D125" s="297">
        <v>53</v>
      </c>
      <c r="E125" s="296" t="s">
        <v>1618</v>
      </c>
      <c r="F125" s="296" t="s">
        <v>1421</v>
      </c>
      <c r="G125" s="298">
        <v>0</v>
      </c>
      <c r="H125" s="379">
        <v>0</v>
      </c>
      <c r="I125" s="376"/>
      <c r="J125" s="298">
        <v>0</v>
      </c>
      <c r="K125" s="379">
        <v>0</v>
      </c>
      <c r="L125" s="376"/>
      <c r="M125" s="298">
        <v>0</v>
      </c>
      <c r="N125" s="298">
        <v>0</v>
      </c>
      <c r="O125" s="379">
        <v>0</v>
      </c>
      <c r="P125" s="376"/>
      <c r="Q125" s="298">
        <v>0</v>
      </c>
      <c r="R125" s="380">
        <v>0</v>
      </c>
      <c r="S125" s="378"/>
      <c r="T125" s="299">
        <v>0</v>
      </c>
      <c r="U125" s="298">
        <v>0</v>
      </c>
      <c r="V125" s="299">
        <v>0</v>
      </c>
      <c r="W125" s="300">
        <v>0</v>
      </c>
    </row>
    <row r="126" spans="1:23" s="316" customFormat="1" ht="30" x14ac:dyDescent="0.3">
      <c r="A126" s="301" t="s">
        <v>1571</v>
      </c>
      <c r="B126" s="301" t="s">
        <v>1572</v>
      </c>
      <c r="C126" s="301" t="s">
        <v>1617</v>
      </c>
      <c r="D126" s="302">
        <v>53</v>
      </c>
      <c r="E126" s="301" t="s">
        <v>1618</v>
      </c>
      <c r="F126" s="301" t="s">
        <v>1421</v>
      </c>
      <c r="G126" s="303">
        <v>0</v>
      </c>
      <c r="H126" s="375">
        <v>0</v>
      </c>
      <c r="I126" s="376"/>
      <c r="J126" s="303">
        <v>0</v>
      </c>
      <c r="K126" s="375">
        <v>0</v>
      </c>
      <c r="L126" s="376"/>
      <c r="M126" s="303">
        <v>0</v>
      </c>
      <c r="N126" s="303">
        <v>0</v>
      </c>
      <c r="O126" s="375">
        <v>0</v>
      </c>
      <c r="P126" s="376"/>
      <c r="Q126" s="303">
        <v>0</v>
      </c>
      <c r="R126" s="377">
        <v>0</v>
      </c>
      <c r="S126" s="378"/>
      <c r="T126" s="304">
        <v>8</v>
      </c>
      <c r="U126" s="303">
        <v>0</v>
      </c>
      <c r="V126" s="304">
        <v>0</v>
      </c>
      <c r="W126" s="305">
        <v>0</v>
      </c>
    </row>
    <row r="127" spans="1:23" s="316" customFormat="1" ht="30" x14ac:dyDescent="0.3">
      <c r="A127" s="296" t="s">
        <v>1509</v>
      </c>
      <c r="B127" s="296" t="s">
        <v>1510</v>
      </c>
      <c r="C127" s="296" t="s">
        <v>1617</v>
      </c>
      <c r="D127" s="297">
        <v>53</v>
      </c>
      <c r="E127" s="296" t="s">
        <v>1618</v>
      </c>
      <c r="F127" s="296" t="s">
        <v>1421</v>
      </c>
      <c r="G127" s="298">
        <v>0</v>
      </c>
      <c r="H127" s="379">
        <v>0</v>
      </c>
      <c r="I127" s="376"/>
      <c r="J127" s="298">
        <v>0</v>
      </c>
      <c r="K127" s="379">
        <v>0</v>
      </c>
      <c r="L127" s="376"/>
      <c r="M127" s="298">
        <v>0</v>
      </c>
      <c r="N127" s="298">
        <v>0</v>
      </c>
      <c r="O127" s="379">
        <v>0</v>
      </c>
      <c r="P127" s="376"/>
      <c r="Q127" s="298">
        <v>61.688000000000002</v>
      </c>
      <c r="R127" s="380">
        <v>61.688000000000002</v>
      </c>
      <c r="S127" s="378"/>
      <c r="T127" s="299">
        <v>33</v>
      </c>
      <c r="U127" s="298">
        <v>0</v>
      </c>
      <c r="V127" s="299">
        <v>0</v>
      </c>
      <c r="W127" s="300">
        <v>0</v>
      </c>
    </row>
    <row r="128" spans="1:23" s="316" customFormat="1" ht="30" x14ac:dyDescent="0.3">
      <c r="A128" s="301" t="s">
        <v>1509</v>
      </c>
      <c r="B128" s="301" t="s">
        <v>1510</v>
      </c>
      <c r="C128" s="301" t="s">
        <v>1617</v>
      </c>
      <c r="D128" s="302">
        <v>1</v>
      </c>
      <c r="E128" s="301" t="s">
        <v>1619</v>
      </c>
      <c r="F128" s="301" t="s">
        <v>1620</v>
      </c>
      <c r="G128" s="303">
        <v>0</v>
      </c>
      <c r="H128" s="375">
        <v>0</v>
      </c>
      <c r="I128" s="376"/>
      <c r="J128" s="303">
        <v>0</v>
      </c>
      <c r="K128" s="375">
        <v>0</v>
      </c>
      <c r="L128" s="376"/>
      <c r="M128" s="303">
        <v>0</v>
      </c>
      <c r="N128" s="303">
        <v>0</v>
      </c>
      <c r="O128" s="375">
        <v>0</v>
      </c>
      <c r="P128" s="376"/>
      <c r="Q128" s="303">
        <v>0</v>
      </c>
      <c r="R128" s="377">
        <v>0</v>
      </c>
      <c r="S128" s="378"/>
      <c r="T128" s="304">
        <v>0</v>
      </c>
      <c r="U128" s="303">
        <v>60</v>
      </c>
      <c r="V128" s="304">
        <v>0</v>
      </c>
      <c r="W128" s="305">
        <v>0</v>
      </c>
    </row>
    <row r="129" spans="1:23" ht="15" x14ac:dyDescent="0.25">
      <c r="A129" s="296" t="s">
        <v>1509</v>
      </c>
      <c r="B129" s="296" t="s">
        <v>1510</v>
      </c>
      <c r="C129" s="296" t="s">
        <v>1623</v>
      </c>
      <c r="D129" s="297">
        <v>2</v>
      </c>
      <c r="E129" s="296" t="s">
        <v>1420</v>
      </c>
      <c r="F129" s="296" t="s">
        <v>1620</v>
      </c>
      <c r="G129" s="298">
        <v>0</v>
      </c>
      <c r="H129" s="379">
        <v>0</v>
      </c>
      <c r="I129" s="376"/>
      <c r="J129" s="298">
        <v>0</v>
      </c>
      <c r="K129" s="379">
        <v>0</v>
      </c>
      <c r="L129" s="376"/>
      <c r="M129" s="298">
        <v>0</v>
      </c>
      <c r="N129" s="298">
        <v>0</v>
      </c>
      <c r="O129" s="379">
        <v>0</v>
      </c>
      <c r="P129" s="376"/>
      <c r="Q129" s="298">
        <v>0</v>
      </c>
      <c r="R129" s="380">
        <v>0</v>
      </c>
      <c r="S129" s="378"/>
      <c r="T129" s="299">
        <v>0</v>
      </c>
      <c r="U129" s="298">
        <v>60</v>
      </c>
      <c r="V129" s="299">
        <v>0</v>
      </c>
      <c r="W129" s="300">
        <v>0</v>
      </c>
    </row>
    <row r="130" spans="1:23" ht="30" x14ac:dyDescent="0.25">
      <c r="A130" s="301" t="s">
        <v>1511</v>
      </c>
      <c r="B130" s="301" t="s">
        <v>1512</v>
      </c>
      <c r="C130" s="301" t="s">
        <v>1617</v>
      </c>
      <c r="D130" s="302">
        <v>53</v>
      </c>
      <c r="E130" s="301" t="s">
        <v>1618</v>
      </c>
      <c r="F130" s="301" t="s">
        <v>1421</v>
      </c>
      <c r="G130" s="303">
        <v>0</v>
      </c>
      <c r="H130" s="375">
        <v>0</v>
      </c>
      <c r="I130" s="376"/>
      <c r="J130" s="303">
        <v>0</v>
      </c>
      <c r="K130" s="375">
        <v>0</v>
      </c>
      <c r="L130" s="376"/>
      <c r="M130" s="303">
        <v>0</v>
      </c>
      <c r="N130" s="303">
        <v>0</v>
      </c>
      <c r="O130" s="375">
        <v>0</v>
      </c>
      <c r="P130" s="376"/>
      <c r="Q130" s="303">
        <v>166.01</v>
      </c>
      <c r="R130" s="377">
        <v>166.01</v>
      </c>
      <c r="S130" s="378"/>
      <c r="T130" s="304">
        <v>86.933000000000007</v>
      </c>
      <c r="U130" s="303">
        <v>0</v>
      </c>
      <c r="V130" s="304">
        <v>0</v>
      </c>
      <c r="W130" s="305">
        <v>0</v>
      </c>
    </row>
    <row r="131" spans="1:23" ht="30" x14ac:dyDescent="0.25">
      <c r="A131" s="296" t="s">
        <v>1513</v>
      </c>
      <c r="B131" s="296" t="s">
        <v>1514</v>
      </c>
      <c r="C131" s="296" t="s">
        <v>1617</v>
      </c>
      <c r="D131" s="297">
        <v>53</v>
      </c>
      <c r="E131" s="296" t="s">
        <v>1618</v>
      </c>
      <c r="F131" s="296" t="s">
        <v>1421</v>
      </c>
      <c r="G131" s="298">
        <v>0</v>
      </c>
      <c r="H131" s="379">
        <v>0</v>
      </c>
      <c r="I131" s="376"/>
      <c r="J131" s="298">
        <v>0</v>
      </c>
      <c r="K131" s="379">
        <v>0</v>
      </c>
      <c r="L131" s="376"/>
      <c r="M131" s="298">
        <v>0</v>
      </c>
      <c r="N131" s="298">
        <v>0</v>
      </c>
      <c r="O131" s="379">
        <v>0</v>
      </c>
      <c r="P131" s="376"/>
      <c r="Q131" s="298">
        <v>75.150999999999996</v>
      </c>
      <c r="R131" s="380">
        <v>75.150999999999996</v>
      </c>
      <c r="S131" s="378"/>
      <c r="T131" s="299">
        <v>172.25299999999999</v>
      </c>
      <c r="U131" s="298">
        <v>0</v>
      </c>
      <c r="V131" s="299">
        <v>35</v>
      </c>
      <c r="W131" s="300">
        <v>0</v>
      </c>
    </row>
    <row r="132" spans="1:23" ht="30" x14ac:dyDescent="0.25">
      <c r="A132" s="301" t="s">
        <v>1513</v>
      </c>
      <c r="B132" s="301" t="s">
        <v>1514</v>
      </c>
      <c r="C132" s="301" t="s">
        <v>1617</v>
      </c>
      <c r="D132" s="302">
        <v>1</v>
      </c>
      <c r="E132" s="301" t="s">
        <v>1619</v>
      </c>
      <c r="F132" s="301" t="s">
        <v>1620</v>
      </c>
      <c r="G132" s="303">
        <v>35</v>
      </c>
      <c r="H132" s="375">
        <v>0</v>
      </c>
      <c r="I132" s="376"/>
      <c r="J132" s="303">
        <v>0</v>
      </c>
      <c r="K132" s="375">
        <v>0</v>
      </c>
      <c r="L132" s="376"/>
      <c r="M132" s="303">
        <v>0</v>
      </c>
      <c r="N132" s="303">
        <v>35</v>
      </c>
      <c r="O132" s="375">
        <v>0</v>
      </c>
      <c r="P132" s="376"/>
      <c r="Q132" s="303">
        <v>0</v>
      </c>
      <c r="R132" s="377">
        <v>35</v>
      </c>
      <c r="S132" s="378"/>
      <c r="T132" s="304">
        <v>0</v>
      </c>
      <c r="U132" s="303">
        <v>35</v>
      </c>
      <c r="V132" s="304">
        <v>0</v>
      </c>
      <c r="W132" s="305">
        <v>0</v>
      </c>
    </row>
    <row r="133" spans="1:23" ht="15" x14ac:dyDescent="0.25">
      <c r="A133" s="296" t="s">
        <v>1513</v>
      </c>
      <c r="B133" s="296" t="s">
        <v>1514</v>
      </c>
      <c r="C133" s="296" t="s">
        <v>1623</v>
      </c>
      <c r="D133" s="297">
        <v>2</v>
      </c>
      <c r="E133" s="296" t="s">
        <v>1420</v>
      </c>
      <c r="F133" s="296" t="s">
        <v>1620</v>
      </c>
      <c r="G133" s="298">
        <v>35</v>
      </c>
      <c r="H133" s="379">
        <v>0</v>
      </c>
      <c r="I133" s="376"/>
      <c r="J133" s="298">
        <v>0</v>
      </c>
      <c r="K133" s="379">
        <v>0</v>
      </c>
      <c r="L133" s="376"/>
      <c r="M133" s="298">
        <v>0</v>
      </c>
      <c r="N133" s="298">
        <v>35</v>
      </c>
      <c r="O133" s="379">
        <v>0</v>
      </c>
      <c r="P133" s="376"/>
      <c r="Q133" s="298">
        <v>0</v>
      </c>
      <c r="R133" s="380">
        <v>35</v>
      </c>
      <c r="S133" s="378"/>
      <c r="T133" s="299">
        <v>0</v>
      </c>
      <c r="U133" s="298">
        <v>35</v>
      </c>
      <c r="V133" s="299">
        <v>0</v>
      </c>
      <c r="W133" s="300">
        <v>0</v>
      </c>
    </row>
    <row r="134" spans="1:23" ht="30" x14ac:dyDescent="0.25">
      <c r="A134" s="301" t="s">
        <v>1515</v>
      </c>
      <c r="B134" s="301" t="s">
        <v>1516</v>
      </c>
      <c r="C134" s="301" t="s">
        <v>1617</v>
      </c>
      <c r="D134" s="302">
        <v>53</v>
      </c>
      <c r="E134" s="301" t="s">
        <v>1618</v>
      </c>
      <c r="F134" s="301" t="s">
        <v>1421</v>
      </c>
      <c r="G134" s="303">
        <v>0</v>
      </c>
      <c r="H134" s="375">
        <v>0</v>
      </c>
      <c r="I134" s="376"/>
      <c r="J134" s="303">
        <v>0</v>
      </c>
      <c r="K134" s="375">
        <v>0</v>
      </c>
      <c r="L134" s="376"/>
      <c r="M134" s="303">
        <v>0</v>
      </c>
      <c r="N134" s="303">
        <v>0</v>
      </c>
      <c r="O134" s="375">
        <v>0</v>
      </c>
      <c r="P134" s="376"/>
      <c r="Q134" s="303">
        <v>37</v>
      </c>
      <c r="R134" s="377">
        <v>37</v>
      </c>
      <c r="S134" s="378"/>
      <c r="T134" s="304">
        <v>0</v>
      </c>
      <c r="U134" s="303">
        <v>0</v>
      </c>
      <c r="V134" s="304">
        <v>0</v>
      </c>
      <c r="W134" s="305">
        <v>0</v>
      </c>
    </row>
    <row r="135" spans="1:23" ht="30" x14ac:dyDescent="0.25">
      <c r="A135" s="296" t="s">
        <v>1517</v>
      </c>
      <c r="B135" s="296" t="s">
        <v>1518</v>
      </c>
      <c r="C135" s="296" t="s">
        <v>1617</v>
      </c>
      <c r="D135" s="297">
        <v>53</v>
      </c>
      <c r="E135" s="296" t="s">
        <v>1618</v>
      </c>
      <c r="F135" s="296" t="s">
        <v>1421</v>
      </c>
      <c r="G135" s="298">
        <v>0</v>
      </c>
      <c r="H135" s="379">
        <v>0</v>
      </c>
      <c r="I135" s="376"/>
      <c r="J135" s="298">
        <v>0</v>
      </c>
      <c r="K135" s="379">
        <v>0</v>
      </c>
      <c r="L135" s="376"/>
      <c r="M135" s="298">
        <v>0</v>
      </c>
      <c r="N135" s="298">
        <v>0</v>
      </c>
      <c r="O135" s="379">
        <v>0</v>
      </c>
      <c r="P135" s="376"/>
      <c r="Q135" s="298">
        <v>10.8</v>
      </c>
      <c r="R135" s="380">
        <v>10.8</v>
      </c>
      <c r="S135" s="378"/>
      <c r="T135" s="299">
        <v>0</v>
      </c>
      <c r="U135" s="298">
        <v>0</v>
      </c>
      <c r="V135" s="299">
        <v>0</v>
      </c>
      <c r="W135" s="300">
        <v>0</v>
      </c>
    </row>
    <row r="136" spans="1:23" ht="30" x14ac:dyDescent="0.25">
      <c r="A136" s="301" t="s">
        <v>1519</v>
      </c>
      <c r="B136" s="301" t="s">
        <v>1520</v>
      </c>
      <c r="C136" s="301" t="s">
        <v>1617</v>
      </c>
      <c r="D136" s="302">
        <v>53</v>
      </c>
      <c r="E136" s="301" t="s">
        <v>1618</v>
      </c>
      <c r="F136" s="301" t="s">
        <v>1421</v>
      </c>
      <c r="G136" s="303">
        <v>0</v>
      </c>
      <c r="H136" s="375">
        <v>0</v>
      </c>
      <c r="I136" s="376"/>
      <c r="J136" s="303">
        <v>0</v>
      </c>
      <c r="K136" s="375">
        <v>0</v>
      </c>
      <c r="L136" s="376"/>
      <c r="M136" s="303">
        <v>0</v>
      </c>
      <c r="N136" s="303">
        <v>0</v>
      </c>
      <c r="O136" s="375">
        <v>0</v>
      </c>
      <c r="P136" s="376"/>
      <c r="Q136" s="303">
        <v>62.942</v>
      </c>
      <c r="R136" s="377">
        <v>62.942</v>
      </c>
      <c r="S136" s="378"/>
      <c r="T136" s="304">
        <v>0</v>
      </c>
      <c r="U136" s="303">
        <v>0</v>
      </c>
      <c r="V136" s="304">
        <v>0</v>
      </c>
      <c r="W136" s="305">
        <v>0</v>
      </c>
    </row>
    <row r="137" spans="1:23" ht="30" x14ac:dyDescent="0.25">
      <c r="A137" s="296" t="s">
        <v>1521</v>
      </c>
      <c r="B137" s="296" t="s">
        <v>1522</v>
      </c>
      <c r="C137" s="296" t="s">
        <v>1617</v>
      </c>
      <c r="D137" s="297">
        <v>53</v>
      </c>
      <c r="E137" s="296" t="s">
        <v>1618</v>
      </c>
      <c r="F137" s="296" t="s">
        <v>1421</v>
      </c>
      <c r="G137" s="298">
        <v>0</v>
      </c>
      <c r="H137" s="379">
        <v>0</v>
      </c>
      <c r="I137" s="376"/>
      <c r="J137" s="298">
        <v>0</v>
      </c>
      <c r="K137" s="379">
        <v>0</v>
      </c>
      <c r="L137" s="376"/>
      <c r="M137" s="298">
        <v>0</v>
      </c>
      <c r="N137" s="298">
        <v>0</v>
      </c>
      <c r="O137" s="379">
        <v>0</v>
      </c>
      <c r="P137" s="376"/>
      <c r="Q137" s="298">
        <v>56.7</v>
      </c>
      <c r="R137" s="380">
        <v>56.7</v>
      </c>
      <c r="S137" s="378"/>
      <c r="T137" s="299">
        <v>0</v>
      </c>
      <c r="U137" s="298">
        <v>0</v>
      </c>
      <c r="V137" s="299">
        <v>0</v>
      </c>
      <c r="W137" s="300">
        <v>0</v>
      </c>
    </row>
    <row r="138" spans="1:23" ht="30" x14ac:dyDescent="0.25">
      <c r="A138" s="301" t="s">
        <v>1523</v>
      </c>
      <c r="B138" s="301" t="s">
        <v>1524</v>
      </c>
      <c r="C138" s="301" t="s">
        <v>1617</v>
      </c>
      <c r="D138" s="302">
        <v>53</v>
      </c>
      <c r="E138" s="301" t="s">
        <v>1618</v>
      </c>
      <c r="F138" s="301" t="s">
        <v>1421</v>
      </c>
      <c r="G138" s="303">
        <v>8.9689999999999994</v>
      </c>
      <c r="H138" s="375">
        <v>0</v>
      </c>
      <c r="I138" s="376"/>
      <c r="J138" s="303">
        <v>0</v>
      </c>
      <c r="K138" s="375">
        <v>0</v>
      </c>
      <c r="L138" s="376"/>
      <c r="M138" s="303">
        <v>0</v>
      </c>
      <c r="N138" s="303">
        <v>8.9689999999999994</v>
      </c>
      <c r="O138" s="375">
        <v>0</v>
      </c>
      <c r="P138" s="376"/>
      <c r="Q138" s="303">
        <v>1556.7629999999999</v>
      </c>
      <c r="R138" s="377">
        <v>1565.732</v>
      </c>
      <c r="S138" s="378"/>
      <c r="T138" s="304">
        <v>802.41700000000003</v>
      </c>
      <c r="U138" s="303">
        <v>0</v>
      </c>
      <c r="V138" s="304">
        <v>39.4</v>
      </c>
      <c r="W138" s="305">
        <v>12.1</v>
      </c>
    </row>
    <row r="139" spans="1:23" ht="30" x14ac:dyDescent="0.25">
      <c r="A139" s="296" t="s">
        <v>1523</v>
      </c>
      <c r="B139" s="296" t="s">
        <v>1524</v>
      </c>
      <c r="C139" s="296" t="s">
        <v>1617</v>
      </c>
      <c r="D139" s="297">
        <v>1</v>
      </c>
      <c r="E139" s="296" t="s">
        <v>1619</v>
      </c>
      <c r="F139" s="296" t="s">
        <v>1620</v>
      </c>
      <c r="G139" s="298">
        <v>39.4</v>
      </c>
      <c r="H139" s="379">
        <v>12.1</v>
      </c>
      <c r="I139" s="376"/>
      <c r="J139" s="298">
        <v>0</v>
      </c>
      <c r="K139" s="379">
        <v>0</v>
      </c>
      <c r="L139" s="376"/>
      <c r="M139" s="298">
        <v>12.1</v>
      </c>
      <c r="N139" s="298">
        <v>39.4</v>
      </c>
      <c r="O139" s="379">
        <v>12.1</v>
      </c>
      <c r="P139" s="376"/>
      <c r="Q139" s="298">
        <v>12.1</v>
      </c>
      <c r="R139" s="380">
        <v>51.5</v>
      </c>
      <c r="S139" s="378"/>
      <c r="T139" s="299">
        <v>0</v>
      </c>
      <c r="U139" s="298">
        <v>235</v>
      </c>
      <c r="V139" s="299">
        <v>0</v>
      </c>
      <c r="W139" s="300">
        <v>0</v>
      </c>
    </row>
    <row r="140" spans="1:23" ht="15" x14ac:dyDescent="0.25">
      <c r="A140" s="301" t="s">
        <v>1523</v>
      </c>
      <c r="B140" s="301" t="s">
        <v>1524</v>
      </c>
      <c r="C140" s="301" t="s">
        <v>1623</v>
      </c>
      <c r="D140" s="302">
        <v>2</v>
      </c>
      <c r="E140" s="301" t="s">
        <v>1420</v>
      </c>
      <c r="F140" s="301" t="s">
        <v>1620</v>
      </c>
      <c r="G140" s="303">
        <v>39.4</v>
      </c>
      <c r="H140" s="375">
        <v>3.431</v>
      </c>
      <c r="I140" s="376"/>
      <c r="J140" s="303">
        <v>0</v>
      </c>
      <c r="K140" s="375">
        <v>0</v>
      </c>
      <c r="L140" s="376"/>
      <c r="M140" s="303">
        <v>41.430999999999997</v>
      </c>
      <c r="N140" s="303">
        <v>39.85</v>
      </c>
      <c r="O140" s="375">
        <v>40.981000000000002</v>
      </c>
      <c r="P140" s="376"/>
      <c r="Q140" s="303">
        <v>53.081000000000003</v>
      </c>
      <c r="R140" s="377">
        <v>92.930999999999997</v>
      </c>
      <c r="S140" s="378"/>
      <c r="T140" s="304">
        <v>75.75</v>
      </c>
      <c r="U140" s="303">
        <v>163</v>
      </c>
      <c r="V140" s="304">
        <v>0</v>
      </c>
      <c r="W140" s="305">
        <v>0</v>
      </c>
    </row>
    <row r="141" spans="1:23" ht="30" x14ac:dyDescent="0.25">
      <c r="A141" s="296" t="s">
        <v>1525</v>
      </c>
      <c r="B141" s="296" t="s">
        <v>1526</v>
      </c>
      <c r="C141" s="296" t="s">
        <v>1617</v>
      </c>
      <c r="D141" s="297">
        <v>53</v>
      </c>
      <c r="E141" s="296" t="s">
        <v>1618</v>
      </c>
      <c r="F141" s="296" t="s">
        <v>1421</v>
      </c>
      <c r="G141" s="298">
        <v>0</v>
      </c>
      <c r="H141" s="379">
        <v>0</v>
      </c>
      <c r="I141" s="376"/>
      <c r="J141" s="298">
        <v>0</v>
      </c>
      <c r="K141" s="379">
        <v>0</v>
      </c>
      <c r="L141" s="376"/>
      <c r="M141" s="298">
        <v>0</v>
      </c>
      <c r="N141" s="298">
        <v>0</v>
      </c>
      <c r="O141" s="379">
        <v>0</v>
      </c>
      <c r="P141" s="376"/>
      <c r="Q141" s="298">
        <v>33</v>
      </c>
      <c r="R141" s="380">
        <v>33</v>
      </c>
      <c r="S141" s="378"/>
      <c r="T141" s="299">
        <v>0</v>
      </c>
      <c r="U141" s="298">
        <v>0</v>
      </c>
      <c r="V141" s="299">
        <v>0</v>
      </c>
      <c r="W141" s="300">
        <v>0</v>
      </c>
    </row>
    <row r="142" spans="1:23" ht="60" x14ac:dyDescent="0.25">
      <c r="A142" s="301" t="s">
        <v>1527</v>
      </c>
      <c r="B142" s="301" t="s">
        <v>1528</v>
      </c>
      <c r="C142" s="301" t="s">
        <v>1617</v>
      </c>
      <c r="D142" s="302">
        <v>53</v>
      </c>
      <c r="E142" s="301" t="s">
        <v>1618</v>
      </c>
      <c r="F142" s="301" t="s">
        <v>1421</v>
      </c>
      <c r="G142" s="303">
        <v>0</v>
      </c>
      <c r="H142" s="375">
        <v>0</v>
      </c>
      <c r="I142" s="376"/>
      <c r="J142" s="303">
        <v>0</v>
      </c>
      <c r="K142" s="375">
        <v>0</v>
      </c>
      <c r="L142" s="376"/>
      <c r="M142" s="303">
        <v>0</v>
      </c>
      <c r="N142" s="303">
        <v>0</v>
      </c>
      <c r="O142" s="375">
        <v>0</v>
      </c>
      <c r="P142" s="376"/>
      <c r="Q142" s="303">
        <v>0</v>
      </c>
      <c r="R142" s="377">
        <v>0</v>
      </c>
      <c r="S142" s="378"/>
      <c r="T142" s="304">
        <v>0</v>
      </c>
      <c r="U142" s="303">
        <v>0</v>
      </c>
      <c r="V142" s="304">
        <v>0</v>
      </c>
      <c r="W142" s="305">
        <v>0</v>
      </c>
    </row>
    <row r="143" spans="1:23" ht="60" x14ac:dyDescent="0.25">
      <c r="A143" s="296" t="s">
        <v>1529</v>
      </c>
      <c r="B143" s="296" t="s">
        <v>1530</v>
      </c>
      <c r="C143" s="296" t="s">
        <v>1617</v>
      </c>
      <c r="D143" s="297">
        <v>53</v>
      </c>
      <c r="E143" s="296" t="s">
        <v>1618</v>
      </c>
      <c r="F143" s="296" t="s">
        <v>1421</v>
      </c>
      <c r="G143" s="298">
        <v>0</v>
      </c>
      <c r="H143" s="379">
        <v>0</v>
      </c>
      <c r="I143" s="376"/>
      <c r="J143" s="298">
        <v>0</v>
      </c>
      <c r="K143" s="379">
        <v>0</v>
      </c>
      <c r="L143" s="376"/>
      <c r="M143" s="298">
        <v>0</v>
      </c>
      <c r="N143" s="298">
        <v>0</v>
      </c>
      <c r="O143" s="379">
        <v>0</v>
      </c>
      <c r="P143" s="376"/>
      <c r="Q143" s="298">
        <v>29.864999999999998</v>
      </c>
      <c r="R143" s="380">
        <v>29.864999999999998</v>
      </c>
      <c r="S143" s="378"/>
      <c r="T143" s="299">
        <v>0</v>
      </c>
      <c r="U143" s="298">
        <v>0</v>
      </c>
      <c r="V143" s="299">
        <v>0</v>
      </c>
      <c r="W143" s="300">
        <v>0</v>
      </c>
    </row>
    <row r="144" spans="1:23" ht="60" x14ac:dyDescent="0.25">
      <c r="A144" s="301" t="s">
        <v>1529</v>
      </c>
      <c r="B144" s="301" t="s">
        <v>1530</v>
      </c>
      <c r="C144" s="301" t="s">
        <v>1617</v>
      </c>
      <c r="D144" s="302">
        <v>1</v>
      </c>
      <c r="E144" s="301" t="s">
        <v>1619</v>
      </c>
      <c r="F144" s="301" t="s">
        <v>1620</v>
      </c>
      <c r="G144" s="303">
        <v>0</v>
      </c>
      <c r="H144" s="375">
        <v>0</v>
      </c>
      <c r="I144" s="376"/>
      <c r="J144" s="303">
        <v>0</v>
      </c>
      <c r="K144" s="375">
        <v>0</v>
      </c>
      <c r="L144" s="376"/>
      <c r="M144" s="303">
        <v>0</v>
      </c>
      <c r="N144" s="303">
        <v>0</v>
      </c>
      <c r="O144" s="375">
        <v>0</v>
      </c>
      <c r="P144" s="376"/>
      <c r="Q144" s="303">
        <v>0</v>
      </c>
      <c r="R144" s="377">
        <v>0</v>
      </c>
      <c r="S144" s="378"/>
      <c r="T144" s="304">
        <v>0</v>
      </c>
      <c r="U144" s="303">
        <v>62</v>
      </c>
      <c r="V144" s="304">
        <v>0</v>
      </c>
      <c r="W144" s="305">
        <v>0</v>
      </c>
    </row>
    <row r="145" spans="1:23" ht="60" x14ac:dyDescent="0.25">
      <c r="A145" s="296" t="s">
        <v>1529</v>
      </c>
      <c r="B145" s="296" t="s">
        <v>1530</v>
      </c>
      <c r="C145" s="296" t="s">
        <v>1623</v>
      </c>
      <c r="D145" s="297">
        <v>2</v>
      </c>
      <c r="E145" s="296" t="s">
        <v>1420</v>
      </c>
      <c r="F145" s="296" t="s">
        <v>1620</v>
      </c>
      <c r="G145" s="298">
        <v>0</v>
      </c>
      <c r="H145" s="379">
        <v>0</v>
      </c>
      <c r="I145" s="376"/>
      <c r="J145" s="298">
        <v>0</v>
      </c>
      <c r="K145" s="379">
        <v>0</v>
      </c>
      <c r="L145" s="376"/>
      <c r="M145" s="298">
        <v>0</v>
      </c>
      <c r="N145" s="298">
        <v>0</v>
      </c>
      <c r="O145" s="379">
        <v>0</v>
      </c>
      <c r="P145" s="376"/>
      <c r="Q145" s="298">
        <v>0</v>
      </c>
      <c r="R145" s="380">
        <v>0</v>
      </c>
      <c r="S145" s="378"/>
      <c r="T145" s="299">
        <v>29.864999999999998</v>
      </c>
      <c r="U145" s="298">
        <v>30</v>
      </c>
      <c r="V145" s="299">
        <v>0</v>
      </c>
      <c r="W145" s="300">
        <v>0</v>
      </c>
    </row>
    <row r="146" spans="1:23" ht="30" x14ac:dyDescent="0.25">
      <c r="A146" s="301" t="s">
        <v>1531</v>
      </c>
      <c r="B146" s="301" t="s">
        <v>1532</v>
      </c>
      <c r="C146" s="301" t="s">
        <v>1617</v>
      </c>
      <c r="D146" s="302">
        <v>53</v>
      </c>
      <c r="E146" s="301" t="s">
        <v>1618</v>
      </c>
      <c r="F146" s="301" t="s">
        <v>1421</v>
      </c>
      <c r="G146" s="303">
        <v>0</v>
      </c>
      <c r="H146" s="375">
        <v>0</v>
      </c>
      <c r="I146" s="376"/>
      <c r="J146" s="303">
        <v>0</v>
      </c>
      <c r="K146" s="375">
        <v>0</v>
      </c>
      <c r="L146" s="376"/>
      <c r="M146" s="303">
        <v>0</v>
      </c>
      <c r="N146" s="303">
        <v>0</v>
      </c>
      <c r="O146" s="375">
        <v>0</v>
      </c>
      <c r="P146" s="376"/>
      <c r="Q146" s="303">
        <v>7.35</v>
      </c>
      <c r="R146" s="377">
        <v>7.35</v>
      </c>
      <c r="S146" s="378"/>
      <c r="T146" s="304">
        <v>8.8000000000000007</v>
      </c>
      <c r="U146" s="303">
        <v>0</v>
      </c>
      <c r="V146" s="304">
        <v>0</v>
      </c>
      <c r="W146" s="305">
        <v>0</v>
      </c>
    </row>
    <row r="147" spans="1:23" ht="60" x14ac:dyDescent="0.25">
      <c r="A147" s="296" t="s">
        <v>1533</v>
      </c>
      <c r="B147" s="296" t="s">
        <v>1534</v>
      </c>
      <c r="C147" s="296" t="s">
        <v>1617</v>
      </c>
      <c r="D147" s="297">
        <v>53</v>
      </c>
      <c r="E147" s="296" t="s">
        <v>1618</v>
      </c>
      <c r="F147" s="296" t="s">
        <v>1421</v>
      </c>
      <c r="G147" s="298">
        <v>0</v>
      </c>
      <c r="H147" s="379">
        <v>0</v>
      </c>
      <c r="I147" s="376"/>
      <c r="J147" s="298">
        <v>0</v>
      </c>
      <c r="K147" s="379">
        <v>0</v>
      </c>
      <c r="L147" s="376"/>
      <c r="M147" s="298">
        <v>0</v>
      </c>
      <c r="N147" s="298">
        <v>0</v>
      </c>
      <c r="O147" s="379">
        <v>0</v>
      </c>
      <c r="P147" s="376"/>
      <c r="Q147" s="298">
        <v>205.95500000000001</v>
      </c>
      <c r="R147" s="380">
        <v>205.95500000000001</v>
      </c>
      <c r="S147" s="378"/>
      <c r="T147" s="299">
        <v>19.669</v>
      </c>
      <c r="U147" s="298">
        <v>0</v>
      </c>
      <c r="V147" s="299">
        <v>0</v>
      </c>
      <c r="W147" s="300">
        <v>0</v>
      </c>
    </row>
    <row r="148" spans="1:23" ht="30" x14ac:dyDescent="0.25">
      <c r="A148" s="301" t="s">
        <v>1535</v>
      </c>
      <c r="B148" s="301" t="s">
        <v>1536</v>
      </c>
      <c r="C148" s="301" t="s">
        <v>1617</v>
      </c>
      <c r="D148" s="302">
        <v>53</v>
      </c>
      <c r="E148" s="301" t="s">
        <v>1618</v>
      </c>
      <c r="F148" s="301" t="s">
        <v>1421</v>
      </c>
      <c r="G148" s="303">
        <v>30</v>
      </c>
      <c r="H148" s="375">
        <v>9.6</v>
      </c>
      <c r="I148" s="376"/>
      <c r="J148" s="303">
        <v>0</v>
      </c>
      <c r="K148" s="375">
        <v>0</v>
      </c>
      <c r="L148" s="376"/>
      <c r="M148" s="303">
        <v>0</v>
      </c>
      <c r="N148" s="303">
        <v>30</v>
      </c>
      <c r="O148" s="375">
        <v>0</v>
      </c>
      <c r="P148" s="376"/>
      <c r="Q148" s="303">
        <v>0</v>
      </c>
      <c r="R148" s="377">
        <v>30</v>
      </c>
      <c r="S148" s="378"/>
      <c r="T148" s="304">
        <v>0</v>
      </c>
      <c r="U148" s="303">
        <v>42</v>
      </c>
      <c r="V148" s="304">
        <v>603.65</v>
      </c>
      <c r="W148" s="305">
        <v>63.572000000000003</v>
      </c>
    </row>
    <row r="149" spans="1:23" ht="30" x14ac:dyDescent="0.25">
      <c r="A149" s="296" t="s">
        <v>1535</v>
      </c>
      <c r="B149" s="296" t="s">
        <v>1536</v>
      </c>
      <c r="C149" s="296" t="s">
        <v>1617</v>
      </c>
      <c r="D149" s="297">
        <v>1</v>
      </c>
      <c r="E149" s="296" t="s">
        <v>1619</v>
      </c>
      <c r="F149" s="296" t="s">
        <v>1620</v>
      </c>
      <c r="G149" s="298">
        <v>540.07799999999997</v>
      </c>
      <c r="H149" s="379">
        <v>90.71</v>
      </c>
      <c r="I149" s="376"/>
      <c r="J149" s="298">
        <v>0</v>
      </c>
      <c r="K149" s="379">
        <v>9.6</v>
      </c>
      <c r="L149" s="376"/>
      <c r="M149" s="298">
        <v>63.572000000000003</v>
      </c>
      <c r="N149" s="298">
        <v>603.65</v>
      </c>
      <c r="O149" s="379">
        <v>0</v>
      </c>
      <c r="P149" s="376"/>
      <c r="Q149" s="298">
        <v>0</v>
      </c>
      <c r="R149" s="380">
        <v>603.65</v>
      </c>
      <c r="S149" s="378"/>
      <c r="T149" s="299">
        <v>0</v>
      </c>
      <c r="U149" s="298">
        <v>1302.3699999999999</v>
      </c>
      <c r="V149" s="299">
        <v>0</v>
      </c>
      <c r="W149" s="300">
        <v>0</v>
      </c>
    </row>
    <row r="150" spans="1:23" ht="15" x14ac:dyDescent="0.25">
      <c r="A150" s="301" t="s">
        <v>1535</v>
      </c>
      <c r="B150" s="301" t="s">
        <v>1536</v>
      </c>
      <c r="C150" s="301" t="s">
        <v>1623</v>
      </c>
      <c r="D150" s="302">
        <v>2</v>
      </c>
      <c r="E150" s="301" t="s">
        <v>1420</v>
      </c>
      <c r="F150" s="301" t="s">
        <v>1620</v>
      </c>
      <c r="G150" s="303">
        <v>603.65</v>
      </c>
      <c r="H150" s="375">
        <v>61.85</v>
      </c>
      <c r="I150" s="376"/>
      <c r="J150" s="303">
        <v>0</v>
      </c>
      <c r="K150" s="375">
        <v>30</v>
      </c>
      <c r="L150" s="376"/>
      <c r="M150" s="303">
        <v>-12.15</v>
      </c>
      <c r="N150" s="303">
        <v>591.5</v>
      </c>
      <c r="O150" s="375">
        <v>0</v>
      </c>
      <c r="P150" s="376"/>
      <c r="Q150" s="303">
        <v>0</v>
      </c>
      <c r="R150" s="377">
        <v>591.5</v>
      </c>
      <c r="S150" s="378"/>
      <c r="T150" s="304">
        <v>0</v>
      </c>
      <c r="U150" s="303">
        <v>1216.92</v>
      </c>
      <c r="V150" s="304">
        <v>0</v>
      </c>
      <c r="W150" s="305">
        <v>0</v>
      </c>
    </row>
    <row r="151" spans="1:23" ht="30" x14ac:dyDescent="0.25">
      <c r="A151" s="296" t="s">
        <v>1537</v>
      </c>
      <c r="B151" s="296" t="s">
        <v>1538</v>
      </c>
      <c r="C151" s="296" t="s">
        <v>1617</v>
      </c>
      <c r="D151" s="297">
        <v>53</v>
      </c>
      <c r="E151" s="296" t="s">
        <v>1618</v>
      </c>
      <c r="F151" s="296" t="s">
        <v>1421</v>
      </c>
      <c r="G151" s="298">
        <v>319.10199999999998</v>
      </c>
      <c r="H151" s="379">
        <v>87.539000000000001</v>
      </c>
      <c r="I151" s="376"/>
      <c r="J151" s="298">
        <v>0</v>
      </c>
      <c r="K151" s="379">
        <v>2.0449999999999999</v>
      </c>
      <c r="L151" s="376"/>
      <c r="M151" s="298">
        <v>95.093999999999994</v>
      </c>
      <c r="N151" s="298">
        <v>268.57</v>
      </c>
      <c r="O151" s="379">
        <v>145.626</v>
      </c>
      <c r="P151" s="376"/>
      <c r="Q151" s="298">
        <v>23407.952000000001</v>
      </c>
      <c r="R151" s="380">
        <v>23676.522000000001</v>
      </c>
      <c r="S151" s="378"/>
      <c r="T151" s="299">
        <v>21096.826000000001</v>
      </c>
      <c r="U151" s="298">
        <v>142.03700000000001</v>
      </c>
      <c r="V151" s="299">
        <v>3722.2130000000002</v>
      </c>
      <c r="W151" s="300">
        <v>602.68700000000001</v>
      </c>
    </row>
    <row r="152" spans="1:23" ht="30" x14ac:dyDescent="0.25">
      <c r="A152" s="301" t="s">
        <v>1537</v>
      </c>
      <c r="B152" s="301" t="s">
        <v>1538</v>
      </c>
      <c r="C152" s="301" t="s">
        <v>1617</v>
      </c>
      <c r="D152" s="302">
        <v>1</v>
      </c>
      <c r="E152" s="301" t="s">
        <v>1619</v>
      </c>
      <c r="F152" s="301" t="s">
        <v>1620</v>
      </c>
      <c r="G152" s="303">
        <v>3385.5990000000002</v>
      </c>
      <c r="H152" s="375">
        <v>657.89300000000003</v>
      </c>
      <c r="I152" s="376"/>
      <c r="J152" s="303">
        <v>0</v>
      </c>
      <c r="K152" s="375">
        <v>72.744</v>
      </c>
      <c r="L152" s="376"/>
      <c r="M152" s="303">
        <v>602.68700000000001</v>
      </c>
      <c r="N152" s="303">
        <v>3722.2130000000002</v>
      </c>
      <c r="O152" s="375">
        <v>266.07299999999998</v>
      </c>
      <c r="P152" s="376"/>
      <c r="Q152" s="303">
        <v>266.07299999999998</v>
      </c>
      <c r="R152" s="377">
        <v>3988.2860000000001</v>
      </c>
      <c r="S152" s="378"/>
      <c r="T152" s="304">
        <v>115.709</v>
      </c>
      <c r="U152" s="303">
        <v>4491.6059999999998</v>
      </c>
      <c r="V152" s="304">
        <v>0</v>
      </c>
      <c r="W152" s="305">
        <v>0</v>
      </c>
    </row>
    <row r="153" spans="1:23" ht="15" x14ac:dyDescent="0.25">
      <c r="A153" s="296" t="s">
        <v>1537</v>
      </c>
      <c r="B153" s="296" t="s">
        <v>1538</v>
      </c>
      <c r="C153" s="296" t="s">
        <v>1623</v>
      </c>
      <c r="D153" s="297">
        <v>2</v>
      </c>
      <c r="E153" s="296" t="s">
        <v>1420</v>
      </c>
      <c r="F153" s="296" t="s">
        <v>1620</v>
      </c>
      <c r="G153" s="298">
        <v>3722.2130000000002</v>
      </c>
      <c r="H153" s="379">
        <v>400.185</v>
      </c>
      <c r="I153" s="376"/>
      <c r="J153" s="298">
        <v>0</v>
      </c>
      <c r="K153" s="379">
        <v>31.190999999999999</v>
      </c>
      <c r="L153" s="376"/>
      <c r="M153" s="298">
        <v>412.99400000000003</v>
      </c>
      <c r="N153" s="298">
        <v>3820.88</v>
      </c>
      <c r="O153" s="379">
        <v>314.327</v>
      </c>
      <c r="P153" s="376"/>
      <c r="Q153" s="298">
        <v>580.4</v>
      </c>
      <c r="R153" s="380">
        <v>4401.28</v>
      </c>
      <c r="S153" s="378"/>
      <c r="T153" s="299">
        <v>479.24700000000001</v>
      </c>
      <c r="U153" s="298">
        <v>4640.6880000000001</v>
      </c>
      <c r="V153" s="299">
        <v>26.9</v>
      </c>
      <c r="W153" s="300">
        <v>26.9</v>
      </c>
    </row>
    <row r="154" spans="1:23" ht="30" x14ac:dyDescent="0.25">
      <c r="A154" s="301" t="s">
        <v>1537</v>
      </c>
      <c r="B154" s="301" t="s">
        <v>1539</v>
      </c>
      <c r="C154" s="301" t="s">
        <v>1617</v>
      </c>
      <c r="D154" s="302">
        <v>53</v>
      </c>
      <c r="E154" s="301" t="s">
        <v>1618</v>
      </c>
      <c r="F154" s="301" t="s">
        <v>1421</v>
      </c>
      <c r="G154" s="303">
        <v>30</v>
      </c>
      <c r="H154" s="375">
        <v>9.6</v>
      </c>
      <c r="I154" s="376"/>
      <c r="J154" s="303">
        <v>0</v>
      </c>
      <c r="K154" s="375">
        <v>0</v>
      </c>
      <c r="L154" s="376"/>
      <c r="M154" s="303">
        <v>0</v>
      </c>
      <c r="N154" s="303">
        <v>30</v>
      </c>
      <c r="O154" s="375">
        <v>0</v>
      </c>
      <c r="P154" s="376"/>
      <c r="Q154" s="303">
        <v>0</v>
      </c>
      <c r="R154" s="377">
        <v>30</v>
      </c>
      <c r="S154" s="378"/>
      <c r="T154" s="304">
        <v>0</v>
      </c>
      <c r="U154" s="303">
        <v>42</v>
      </c>
      <c r="V154" s="304">
        <v>603.65</v>
      </c>
      <c r="W154" s="305">
        <v>63.572000000000003</v>
      </c>
    </row>
    <row r="155" spans="1:23" ht="30" x14ac:dyDescent="0.25">
      <c r="A155" s="296" t="s">
        <v>1537</v>
      </c>
      <c r="B155" s="296" t="s">
        <v>1539</v>
      </c>
      <c r="C155" s="296" t="s">
        <v>1617</v>
      </c>
      <c r="D155" s="297">
        <v>1</v>
      </c>
      <c r="E155" s="296" t="s">
        <v>1619</v>
      </c>
      <c r="F155" s="296" t="s">
        <v>1620</v>
      </c>
      <c r="G155" s="298">
        <v>540.07799999999997</v>
      </c>
      <c r="H155" s="379">
        <v>90.71</v>
      </c>
      <c r="I155" s="376"/>
      <c r="J155" s="298">
        <v>0</v>
      </c>
      <c r="K155" s="379">
        <v>9.6</v>
      </c>
      <c r="L155" s="376"/>
      <c r="M155" s="298">
        <v>63.572000000000003</v>
      </c>
      <c r="N155" s="298">
        <v>603.65</v>
      </c>
      <c r="O155" s="379">
        <v>0</v>
      </c>
      <c r="P155" s="376"/>
      <c r="Q155" s="298">
        <v>0</v>
      </c>
      <c r="R155" s="380">
        <v>603.65</v>
      </c>
      <c r="S155" s="378"/>
      <c r="T155" s="299">
        <v>0</v>
      </c>
      <c r="U155" s="298">
        <v>1302.3699999999999</v>
      </c>
      <c r="V155" s="299">
        <v>0</v>
      </c>
      <c r="W155" s="300">
        <v>0</v>
      </c>
    </row>
    <row r="156" spans="1:23" ht="30" x14ac:dyDescent="0.25">
      <c r="A156" s="301" t="s">
        <v>1537</v>
      </c>
      <c r="B156" s="301" t="s">
        <v>1539</v>
      </c>
      <c r="C156" s="301" t="s">
        <v>1623</v>
      </c>
      <c r="D156" s="302">
        <v>2</v>
      </c>
      <c r="E156" s="301" t="s">
        <v>1420</v>
      </c>
      <c r="F156" s="301" t="s">
        <v>1620</v>
      </c>
      <c r="G156" s="303">
        <v>603.65</v>
      </c>
      <c r="H156" s="375">
        <v>61.85</v>
      </c>
      <c r="I156" s="376"/>
      <c r="J156" s="303">
        <v>0</v>
      </c>
      <c r="K156" s="375">
        <v>30</v>
      </c>
      <c r="L156" s="376"/>
      <c r="M156" s="303">
        <v>-12.15</v>
      </c>
      <c r="N156" s="303">
        <v>591.5</v>
      </c>
      <c r="O156" s="375">
        <v>0</v>
      </c>
      <c r="P156" s="376"/>
      <c r="Q156" s="303">
        <v>0</v>
      </c>
      <c r="R156" s="377">
        <v>591.5</v>
      </c>
      <c r="S156" s="378"/>
      <c r="T156" s="304">
        <v>0</v>
      </c>
      <c r="U156" s="303">
        <v>1216.92</v>
      </c>
      <c r="V156" s="304">
        <v>0</v>
      </c>
      <c r="W156" s="305">
        <v>0</v>
      </c>
    </row>
    <row r="157" spans="1:23" ht="45" x14ac:dyDescent="0.25">
      <c r="A157" s="296" t="s">
        <v>1537</v>
      </c>
      <c r="B157" s="296" t="s">
        <v>1540</v>
      </c>
      <c r="C157" s="296" t="s">
        <v>1617</v>
      </c>
      <c r="D157" s="297">
        <v>53</v>
      </c>
      <c r="E157" s="296" t="s">
        <v>1618</v>
      </c>
      <c r="F157" s="296" t="s">
        <v>1421</v>
      </c>
      <c r="G157" s="298">
        <v>349.10199999999998</v>
      </c>
      <c r="H157" s="379">
        <v>97.138999999999996</v>
      </c>
      <c r="I157" s="376"/>
      <c r="J157" s="298">
        <v>0</v>
      </c>
      <c r="K157" s="379">
        <v>2.0449999999999999</v>
      </c>
      <c r="L157" s="376"/>
      <c r="M157" s="298">
        <v>95.093999999999994</v>
      </c>
      <c r="N157" s="298">
        <v>298.57</v>
      </c>
      <c r="O157" s="379">
        <v>145.626</v>
      </c>
      <c r="P157" s="376"/>
      <c r="Q157" s="298">
        <v>23407.952000000001</v>
      </c>
      <c r="R157" s="380">
        <v>23706.522000000001</v>
      </c>
      <c r="S157" s="378"/>
      <c r="T157" s="299">
        <v>21096.826000000001</v>
      </c>
      <c r="U157" s="298">
        <v>184.03700000000001</v>
      </c>
      <c r="V157" s="299">
        <v>4325.8630000000003</v>
      </c>
      <c r="W157" s="300">
        <v>666.25900000000001</v>
      </c>
    </row>
    <row r="158" spans="1:23" ht="45" x14ac:dyDescent="0.25">
      <c r="A158" s="301" t="s">
        <v>1537</v>
      </c>
      <c r="B158" s="301" t="s">
        <v>1540</v>
      </c>
      <c r="C158" s="301" t="s">
        <v>1617</v>
      </c>
      <c r="D158" s="302">
        <v>1</v>
      </c>
      <c r="E158" s="301" t="s">
        <v>1619</v>
      </c>
      <c r="F158" s="301" t="s">
        <v>1620</v>
      </c>
      <c r="G158" s="303">
        <v>3925.6770000000001</v>
      </c>
      <c r="H158" s="375">
        <v>748.60299999999995</v>
      </c>
      <c r="I158" s="376"/>
      <c r="J158" s="303">
        <v>0</v>
      </c>
      <c r="K158" s="375">
        <v>82.343999999999994</v>
      </c>
      <c r="L158" s="376"/>
      <c r="M158" s="303">
        <v>666.25900000000001</v>
      </c>
      <c r="N158" s="303">
        <v>4325.8630000000003</v>
      </c>
      <c r="O158" s="375">
        <v>266.07299999999998</v>
      </c>
      <c r="P158" s="376"/>
      <c r="Q158" s="303">
        <v>266.07299999999998</v>
      </c>
      <c r="R158" s="377">
        <v>4591.9359999999997</v>
      </c>
      <c r="S158" s="378"/>
      <c r="T158" s="304">
        <v>115.709</v>
      </c>
      <c r="U158" s="303">
        <v>5793.9759999999997</v>
      </c>
      <c r="V158" s="304">
        <v>0</v>
      </c>
      <c r="W158" s="305">
        <v>0</v>
      </c>
    </row>
    <row r="159" spans="1:23" ht="45" x14ac:dyDescent="0.25">
      <c r="A159" s="296" t="s">
        <v>1537</v>
      </c>
      <c r="B159" s="296" t="s">
        <v>1540</v>
      </c>
      <c r="C159" s="296" t="s">
        <v>1623</v>
      </c>
      <c r="D159" s="297">
        <v>2</v>
      </c>
      <c r="E159" s="296" t="s">
        <v>1420</v>
      </c>
      <c r="F159" s="296" t="s">
        <v>1620</v>
      </c>
      <c r="G159" s="298">
        <v>4325.8630000000003</v>
      </c>
      <c r="H159" s="379">
        <v>462.03500000000003</v>
      </c>
      <c r="I159" s="376"/>
      <c r="J159" s="298">
        <v>0</v>
      </c>
      <c r="K159" s="379">
        <v>61.191000000000003</v>
      </c>
      <c r="L159" s="376"/>
      <c r="M159" s="298">
        <v>400.84399999999999</v>
      </c>
      <c r="N159" s="298">
        <v>4412.38</v>
      </c>
      <c r="O159" s="379">
        <v>314.327</v>
      </c>
      <c r="P159" s="376"/>
      <c r="Q159" s="298">
        <v>580.4</v>
      </c>
      <c r="R159" s="380">
        <v>4992.78</v>
      </c>
      <c r="S159" s="378"/>
      <c r="T159" s="299">
        <v>479.24700000000001</v>
      </c>
      <c r="U159" s="298">
        <v>5857.6080000000002</v>
      </c>
      <c r="V159" s="299">
        <v>26.9</v>
      </c>
      <c r="W159" s="300">
        <v>26.9</v>
      </c>
    </row>
    <row r="160" spans="1:23" ht="30" x14ac:dyDescent="0.25">
      <c r="A160" s="301" t="s">
        <v>1537</v>
      </c>
      <c r="B160" s="301" t="s">
        <v>1541</v>
      </c>
      <c r="C160" s="301" t="s">
        <v>1617</v>
      </c>
      <c r="D160" s="302">
        <v>53</v>
      </c>
      <c r="E160" s="301" t="s">
        <v>1618</v>
      </c>
      <c r="F160" s="301" t="s">
        <v>1421</v>
      </c>
      <c r="G160" s="303">
        <v>30</v>
      </c>
      <c r="H160" s="375">
        <v>0</v>
      </c>
      <c r="I160" s="376"/>
      <c r="J160" s="303">
        <v>0</v>
      </c>
      <c r="K160" s="375">
        <v>30</v>
      </c>
      <c r="L160" s="376"/>
      <c r="M160" s="303">
        <v>-30</v>
      </c>
      <c r="N160" s="303">
        <v>0</v>
      </c>
      <c r="O160" s="375">
        <v>0</v>
      </c>
      <c r="P160" s="376"/>
      <c r="Q160" s="303">
        <v>0</v>
      </c>
      <c r="R160" s="377">
        <v>0</v>
      </c>
      <c r="S160" s="378"/>
      <c r="T160" s="304">
        <v>0</v>
      </c>
      <c r="U160" s="303">
        <v>0</v>
      </c>
      <c r="V160" s="304">
        <v>0</v>
      </c>
      <c r="W160" s="305">
        <v>0</v>
      </c>
    </row>
    <row r="161" spans="1:23" ht="30" x14ac:dyDescent="0.25">
      <c r="A161" s="296" t="s">
        <v>1537</v>
      </c>
      <c r="B161" s="296" t="s">
        <v>1541</v>
      </c>
      <c r="C161" s="296" t="s">
        <v>1617</v>
      </c>
      <c r="D161" s="297">
        <v>1</v>
      </c>
      <c r="E161" s="296" t="s">
        <v>1619</v>
      </c>
      <c r="F161" s="296" t="s">
        <v>1620</v>
      </c>
      <c r="G161" s="298">
        <v>0</v>
      </c>
      <c r="H161" s="379">
        <v>30</v>
      </c>
      <c r="I161" s="376"/>
      <c r="J161" s="298">
        <v>0</v>
      </c>
      <c r="K161" s="379">
        <v>0</v>
      </c>
      <c r="L161" s="376"/>
      <c r="M161" s="298">
        <v>30</v>
      </c>
      <c r="N161" s="298">
        <v>30</v>
      </c>
      <c r="O161" s="379">
        <v>0</v>
      </c>
      <c r="P161" s="376"/>
      <c r="Q161" s="298">
        <v>0</v>
      </c>
      <c r="R161" s="380">
        <v>30</v>
      </c>
      <c r="S161" s="378"/>
      <c r="T161" s="299">
        <v>0</v>
      </c>
      <c r="U161" s="298">
        <v>0</v>
      </c>
      <c r="V161" s="299">
        <v>0</v>
      </c>
      <c r="W161" s="300">
        <v>0</v>
      </c>
    </row>
    <row r="162" spans="1:23" ht="30" x14ac:dyDescent="0.25">
      <c r="A162" s="301" t="s">
        <v>1537</v>
      </c>
      <c r="B162" s="301" t="s">
        <v>1541</v>
      </c>
      <c r="C162" s="301" t="s">
        <v>1623</v>
      </c>
      <c r="D162" s="302">
        <v>2</v>
      </c>
      <c r="E162" s="301" t="s">
        <v>1420</v>
      </c>
      <c r="F162" s="301" t="s">
        <v>1620</v>
      </c>
      <c r="G162" s="303">
        <v>30</v>
      </c>
      <c r="H162" s="375">
        <v>0</v>
      </c>
      <c r="I162" s="376"/>
      <c r="J162" s="303">
        <v>0</v>
      </c>
      <c r="K162" s="375">
        <v>0</v>
      </c>
      <c r="L162" s="376"/>
      <c r="M162" s="303">
        <v>0</v>
      </c>
      <c r="N162" s="303">
        <v>30</v>
      </c>
      <c r="O162" s="375">
        <v>0</v>
      </c>
      <c r="P162" s="376"/>
      <c r="Q162" s="303">
        <v>0</v>
      </c>
      <c r="R162" s="377">
        <v>30</v>
      </c>
      <c r="S162" s="378"/>
      <c r="T162" s="304">
        <v>0</v>
      </c>
      <c r="U162" s="303">
        <v>0</v>
      </c>
      <c r="V162" s="304">
        <v>0</v>
      </c>
      <c r="W162" s="305">
        <v>0</v>
      </c>
    </row>
    <row r="163" spans="1:23" ht="30" x14ac:dyDescent="0.25">
      <c r="A163" s="296" t="s">
        <v>1537</v>
      </c>
      <c r="B163" s="296" t="s">
        <v>1542</v>
      </c>
      <c r="C163" s="296" t="s">
        <v>1617</v>
      </c>
      <c r="D163" s="297">
        <v>53</v>
      </c>
      <c r="E163" s="296" t="s">
        <v>1618</v>
      </c>
      <c r="F163" s="296" t="s">
        <v>1421</v>
      </c>
      <c r="G163" s="298">
        <v>0</v>
      </c>
      <c r="H163" s="379">
        <v>0</v>
      </c>
      <c r="I163" s="376"/>
      <c r="J163" s="298">
        <v>0</v>
      </c>
      <c r="K163" s="379">
        <v>0</v>
      </c>
      <c r="L163" s="376"/>
      <c r="M163" s="298">
        <v>0</v>
      </c>
      <c r="N163" s="298">
        <v>0</v>
      </c>
      <c r="O163" s="379">
        <v>0</v>
      </c>
      <c r="P163" s="376"/>
      <c r="Q163" s="298">
        <v>0</v>
      </c>
      <c r="R163" s="380">
        <v>0</v>
      </c>
      <c r="S163" s="378"/>
      <c r="T163" s="299">
        <v>0</v>
      </c>
      <c r="U163" s="298">
        <v>0</v>
      </c>
      <c r="V163" s="299">
        <v>0</v>
      </c>
      <c r="W163" s="300">
        <v>0</v>
      </c>
    </row>
    <row r="164" spans="1:23" ht="30" x14ac:dyDescent="0.25">
      <c r="A164" s="301" t="s">
        <v>1537</v>
      </c>
      <c r="B164" s="301" t="s">
        <v>1542</v>
      </c>
      <c r="C164" s="301" t="s">
        <v>1617</v>
      </c>
      <c r="D164" s="302">
        <v>1</v>
      </c>
      <c r="E164" s="301" t="s">
        <v>1619</v>
      </c>
      <c r="F164" s="301" t="s">
        <v>1620</v>
      </c>
      <c r="G164" s="303">
        <v>0</v>
      </c>
      <c r="H164" s="375">
        <v>0</v>
      </c>
      <c r="I164" s="376"/>
      <c r="J164" s="303">
        <v>0</v>
      </c>
      <c r="K164" s="375">
        <v>0</v>
      </c>
      <c r="L164" s="376"/>
      <c r="M164" s="303">
        <v>0</v>
      </c>
      <c r="N164" s="303">
        <v>0</v>
      </c>
      <c r="O164" s="375">
        <v>0</v>
      </c>
      <c r="P164" s="376"/>
      <c r="Q164" s="303">
        <v>0</v>
      </c>
      <c r="R164" s="377">
        <v>0</v>
      </c>
      <c r="S164" s="378"/>
      <c r="T164" s="304">
        <v>0</v>
      </c>
      <c r="U164" s="303">
        <v>0</v>
      </c>
      <c r="V164" s="304">
        <v>0</v>
      </c>
      <c r="W164" s="305">
        <v>0</v>
      </c>
    </row>
    <row r="165" spans="1:23" ht="30" x14ac:dyDescent="0.25">
      <c r="A165" s="296" t="s">
        <v>1537</v>
      </c>
      <c r="B165" s="296" t="s">
        <v>1542</v>
      </c>
      <c r="C165" s="296" t="s">
        <v>1623</v>
      </c>
      <c r="D165" s="297">
        <v>2</v>
      </c>
      <c r="E165" s="296" t="s">
        <v>1420</v>
      </c>
      <c r="F165" s="296" t="s">
        <v>1620</v>
      </c>
      <c r="G165" s="298">
        <v>0</v>
      </c>
      <c r="H165" s="379">
        <v>0</v>
      </c>
      <c r="I165" s="376"/>
      <c r="J165" s="298">
        <v>0</v>
      </c>
      <c r="K165" s="379">
        <v>0</v>
      </c>
      <c r="L165" s="376"/>
      <c r="M165" s="298">
        <v>0</v>
      </c>
      <c r="N165" s="298">
        <v>0</v>
      </c>
      <c r="O165" s="379">
        <v>0</v>
      </c>
      <c r="P165" s="376"/>
      <c r="Q165" s="298">
        <v>0</v>
      </c>
      <c r="R165" s="380">
        <v>0</v>
      </c>
      <c r="S165" s="378"/>
      <c r="T165" s="299">
        <v>0</v>
      </c>
      <c r="U165" s="298">
        <v>0</v>
      </c>
      <c r="V165" s="299">
        <v>0</v>
      </c>
      <c r="W165" s="300">
        <v>0</v>
      </c>
    </row>
    <row r="166" spans="1:23" ht="30" x14ac:dyDescent="0.25">
      <c r="A166" s="301" t="s">
        <v>1531</v>
      </c>
      <c r="B166" s="301" t="s">
        <v>1532</v>
      </c>
      <c r="C166" s="301" t="s">
        <v>1617</v>
      </c>
      <c r="D166" s="302">
        <v>53</v>
      </c>
      <c r="E166" s="301" t="s">
        <v>1618</v>
      </c>
      <c r="F166" s="301" t="s">
        <v>1421</v>
      </c>
      <c r="G166" s="303">
        <v>0</v>
      </c>
      <c r="H166" s="375">
        <v>0</v>
      </c>
      <c r="I166" s="376"/>
      <c r="J166" s="303">
        <v>0</v>
      </c>
      <c r="K166" s="375">
        <v>0</v>
      </c>
      <c r="L166" s="376"/>
      <c r="M166" s="303">
        <v>0</v>
      </c>
      <c r="N166" s="303">
        <v>0</v>
      </c>
      <c r="O166" s="375">
        <v>0</v>
      </c>
      <c r="P166" s="376"/>
      <c r="Q166" s="303">
        <v>7.35</v>
      </c>
      <c r="R166" s="377">
        <v>7.35</v>
      </c>
      <c r="S166" s="378"/>
      <c r="T166" s="304">
        <v>8.8000000000000007</v>
      </c>
      <c r="U166" s="303">
        <v>0</v>
      </c>
      <c r="V166" s="304">
        <v>0</v>
      </c>
      <c r="W166" s="305">
        <v>0</v>
      </c>
    </row>
    <row r="167" spans="1:23" ht="60" x14ac:dyDescent="0.25">
      <c r="A167" s="296" t="s">
        <v>1533</v>
      </c>
      <c r="B167" s="296" t="s">
        <v>1534</v>
      </c>
      <c r="C167" s="296" t="s">
        <v>1581</v>
      </c>
      <c r="D167" s="297">
        <v>52</v>
      </c>
      <c r="E167" s="296" t="s">
        <v>1420</v>
      </c>
      <c r="F167" s="296" t="s">
        <v>1421</v>
      </c>
      <c r="G167" s="298">
        <v>0</v>
      </c>
      <c r="H167" s="379">
        <v>0</v>
      </c>
      <c r="I167" s="376"/>
      <c r="J167" s="298">
        <v>0</v>
      </c>
      <c r="K167" s="379">
        <v>0</v>
      </c>
      <c r="L167" s="376"/>
      <c r="M167" s="298">
        <v>0</v>
      </c>
      <c r="N167" s="298">
        <v>0</v>
      </c>
      <c r="O167" s="379">
        <v>0</v>
      </c>
      <c r="P167" s="376"/>
      <c r="Q167" s="298">
        <v>205.95500000000001</v>
      </c>
      <c r="R167" s="380">
        <v>205.95500000000001</v>
      </c>
      <c r="S167" s="378"/>
      <c r="T167" s="299">
        <v>19.669</v>
      </c>
      <c r="U167" s="298">
        <v>0</v>
      </c>
      <c r="V167" s="299">
        <v>0</v>
      </c>
      <c r="W167" s="300">
        <v>0</v>
      </c>
    </row>
    <row r="168" spans="1:23" ht="60" x14ac:dyDescent="0.25">
      <c r="A168" s="301" t="s">
        <v>1533</v>
      </c>
      <c r="B168" s="301" t="s">
        <v>1534</v>
      </c>
      <c r="C168" s="301" t="s">
        <v>1617</v>
      </c>
      <c r="D168" s="302">
        <v>53</v>
      </c>
      <c r="E168" s="301" t="s">
        <v>1618</v>
      </c>
      <c r="F168" s="301" t="s">
        <v>1421</v>
      </c>
      <c r="G168" s="303">
        <v>0</v>
      </c>
      <c r="H168" s="375">
        <v>0</v>
      </c>
      <c r="I168" s="376"/>
      <c r="J168" s="303">
        <v>0</v>
      </c>
      <c r="K168" s="375">
        <v>0</v>
      </c>
      <c r="L168" s="376"/>
      <c r="M168" s="303">
        <v>0</v>
      </c>
      <c r="N168" s="303">
        <v>0</v>
      </c>
      <c r="O168" s="375">
        <v>0</v>
      </c>
      <c r="P168" s="376"/>
      <c r="Q168" s="303">
        <v>205.95500000000001</v>
      </c>
      <c r="R168" s="377">
        <v>205.95500000000001</v>
      </c>
      <c r="S168" s="378"/>
      <c r="T168" s="304">
        <v>19.669</v>
      </c>
      <c r="U168" s="303">
        <v>0</v>
      </c>
      <c r="V168" s="304">
        <v>0</v>
      </c>
      <c r="W168" s="305">
        <v>0</v>
      </c>
    </row>
    <row r="169" spans="1:23" ht="15" x14ac:dyDescent="0.25">
      <c r="A169" s="296" t="s">
        <v>1535</v>
      </c>
      <c r="B169" s="296" t="s">
        <v>1536</v>
      </c>
      <c r="C169" s="296" t="s">
        <v>1581</v>
      </c>
      <c r="D169" s="297">
        <v>52</v>
      </c>
      <c r="E169" s="296" t="s">
        <v>1420</v>
      </c>
      <c r="F169" s="296" t="s">
        <v>1421</v>
      </c>
      <c r="G169" s="298">
        <v>185.21100000000001</v>
      </c>
      <c r="H169" s="379">
        <v>0</v>
      </c>
      <c r="I169" s="376"/>
      <c r="J169" s="298">
        <v>0</v>
      </c>
      <c r="K169" s="379">
        <v>85.1</v>
      </c>
      <c r="L169" s="376"/>
      <c r="M169" s="298">
        <v>-155.21100000000001</v>
      </c>
      <c r="N169" s="298">
        <v>30</v>
      </c>
      <c r="O169" s="379">
        <v>0</v>
      </c>
      <c r="P169" s="376"/>
      <c r="Q169" s="298">
        <v>0</v>
      </c>
      <c r="R169" s="380">
        <v>30</v>
      </c>
      <c r="S169" s="378"/>
      <c r="T169" s="299">
        <v>0</v>
      </c>
      <c r="U169" s="298">
        <v>55.064999999999998</v>
      </c>
      <c r="V169" s="299">
        <v>540.07799999999997</v>
      </c>
      <c r="W169" s="300">
        <v>154.30000000000001</v>
      </c>
    </row>
    <row r="170" spans="1:23" ht="30" x14ac:dyDescent="0.25">
      <c r="A170" s="301" t="s">
        <v>1535</v>
      </c>
      <c r="B170" s="301" t="s">
        <v>1536</v>
      </c>
      <c r="C170" s="301" t="s">
        <v>1617</v>
      </c>
      <c r="D170" s="302">
        <v>53</v>
      </c>
      <c r="E170" s="301" t="s">
        <v>1618</v>
      </c>
      <c r="F170" s="301" t="s">
        <v>1421</v>
      </c>
      <c r="G170" s="303">
        <v>30</v>
      </c>
      <c r="H170" s="375">
        <v>9.6</v>
      </c>
      <c r="I170" s="376"/>
      <c r="J170" s="303">
        <v>0</v>
      </c>
      <c r="K170" s="375">
        <v>0</v>
      </c>
      <c r="L170" s="376"/>
      <c r="M170" s="303">
        <v>0</v>
      </c>
      <c r="N170" s="303">
        <v>30</v>
      </c>
      <c r="O170" s="375">
        <v>0</v>
      </c>
      <c r="P170" s="376"/>
      <c r="Q170" s="303">
        <v>0</v>
      </c>
      <c r="R170" s="377">
        <v>30</v>
      </c>
      <c r="S170" s="378"/>
      <c r="T170" s="304">
        <v>0</v>
      </c>
      <c r="U170" s="303">
        <v>42</v>
      </c>
      <c r="V170" s="304">
        <v>603.65</v>
      </c>
      <c r="W170" s="305">
        <v>63.572000000000003</v>
      </c>
    </row>
    <row r="171" spans="1:23" ht="30" x14ac:dyDescent="0.25">
      <c r="A171" s="296" t="s">
        <v>1535</v>
      </c>
      <c r="B171" s="296" t="s">
        <v>1536</v>
      </c>
      <c r="C171" s="296" t="s">
        <v>1617</v>
      </c>
      <c r="D171" s="297">
        <v>1</v>
      </c>
      <c r="E171" s="296" t="s">
        <v>1619</v>
      </c>
      <c r="F171" s="296" t="s">
        <v>1620</v>
      </c>
      <c r="G171" s="298">
        <v>540.07799999999997</v>
      </c>
      <c r="H171" s="379">
        <v>90.71</v>
      </c>
      <c r="I171" s="376"/>
      <c r="J171" s="298">
        <v>0</v>
      </c>
      <c r="K171" s="379">
        <v>9.6</v>
      </c>
      <c r="L171" s="376"/>
      <c r="M171" s="298">
        <v>63.572000000000003</v>
      </c>
      <c r="N171" s="298">
        <v>603.65</v>
      </c>
      <c r="O171" s="379">
        <v>0</v>
      </c>
      <c r="P171" s="376"/>
      <c r="Q171" s="298">
        <v>0</v>
      </c>
      <c r="R171" s="380">
        <v>603.65</v>
      </c>
      <c r="S171" s="378"/>
      <c r="T171" s="299">
        <v>0</v>
      </c>
      <c r="U171" s="298">
        <v>1302.3699999999999</v>
      </c>
      <c r="V171" s="299">
        <v>0</v>
      </c>
      <c r="W171" s="300">
        <v>0</v>
      </c>
    </row>
    <row r="172" spans="1:23" ht="15" x14ac:dyDescent="0.25">
      <c r="A172" s="301" t="s">
        <v>1537</v>
      </c>
      <c r="B172" s="301" t="s">
        <v>1538</v>
      </c>
      <c r="C172" s="301" t="s">
        <v>1581</v>
      </c>
      <c r="D172" s="302">
        <v>52</v>
      </c>
      <c r="E172" s="301" t="s">
        <v>1420</v>
      </c>
      <c r="F172" s="301" t="s">
        <v>1421</v>
      </c>
      <c r="G172" s="303">
        <v>1203.3050000000001</v>
      </c>
      <c r="H172" s="375">
        <v>115.864</v>
      </c>
      <c r="I172" s="376"/>
      <c r="J172" s="303">
        <v>0</v>
      </c>
      <c r="K172" s="375">
        <v>673.00300000000004</v>
      </c>
      <c r="L172" s="376"/>
      <c r="M172" s="303">
        <v>-487.02800000000002</v>
      </c>
      <c r="N172" s="303">
        <v>319.10199999999998</v>
      </c>
      <c r="O172" s="375">
        <v>397.17500000000001</v>
      </c>
      <c r="P172" s="376"/>
      <c r="Q172" s="303">
        <v>23262.326000000001</v>
      </c>
      <c r="R172" s="377">
        <v>23581.428</v>
      </c>
      <c r="S172" s="378"/>
      <c r="T172" s="304">
        <v>20899.625</v>
      </c>
      <c r="U172" s="303">
        <v>322.12</v>
      </c>
      <c r="V172" s="304">
        <v>3385.5990000000002</v>
      </c>
      <c r="W172" s="305">
        <v>684.20699999999999</v>
      </c>
    </row>
    <row r="173" spans="1:23" ht="30" x14ac:dyDescent="0.25">
      <c r="A173" s="296" t="s">
        <v>1537</v>
      </c>
      <c r="B173" s="296" t="s">
        <v>1538</v>
      </c>
      <c r="C173" s="296" t="s">
        <v>1617</v>
      </c>
      <c r="D173" s="297">
        <v>53</v>
      </c>
      <c r="E173" s="296" t="s">
        <v>1618</v>
      </c>
      <c r="F173" s="296" t="s">
        <v>1421</v>
      </c>
      <c r="G173" s="298">
        <v>319.10199999999998</v>
      </c>
      <c r="H173" s="379">
        <v>87.539000000000001</v>
      </c>
      <c r="I173" s="376"/>
      <c r="J173" s="298">
        <v>0</v>
      </c>
      <c r="K173" s="379">
        <v>2.0449999999999999</v>
      </c>
      <c r="L173" s="376"/>
      <c r="M173" s="298">
        <v>95.093999999999994</v>
      </c>
      <c r="N173" s="298">
        <v>268.57</v>
      </c>
      <c r="O173" s="379">
        <v>145.626</v>
      </c>
      <c r="P173" s="376"/>
      <c r="Q173" s="298">
        <v>23407.952000000001</v>
      </c>
      <c r="R173" s="380">
        <v>23676.522000000001</v>
      </c>
      <c r="S173" s="378"/>
      <c r="T173" s="299">
        <v>21096.826000000001</v>
      </c>
      <c r="U173" s="298">
        <v>142.03700000000001</v>
      </c>
      <c r="V173" s="299">
        <v>3722.2130000000002</v>
      </c>
      <c r="W173" s="300">
        <v>602.68700000000001</v>
      </c>
    </row>
    <row r="174" spans="1:23" ht="30" x14ac:dyDescent="0.25">
      <c r="A174" s="301" t="s">
        <v>1537</v>
      </c>
      <c r="B174" s="301" t="s">
        <v>1538</v>
      </c>
      <c r="C174" s="301" t="s">
        <v>1617</v>
      </c>
      <c r="D174" s="302">
        <v>1</v>
      </c>
      <c r="E174" s="301" t="s">
        <v>1619</v>
      </c>
      <c r="F174" s="301" t="s">
        <v>1620</v>
      </c>
      <c r="G174" s="303">
        <v>3385.5990000000002</v>
      </c>
      <c r="H174" s="375">
        <v>657.89300000000003</v>
      </c>
      <c r="I174" s="376"/>
      <c r="J174" s="303">
        <v>0</v>
      </c>
      <c r="K174" s="375">
        <v>72.744</v>
      </c>
      <c r="L174" s="376"/>
      <c r="M174" s="303">
        <v>602.68700000000001</v>
      </c>
      <c r="N174" s="303">
        <v>3722.2130000000002</v>
      </c>
      <c r="O174" s="375">
        <v>266.07299999999998</v>
      </c>
      <c r="P174" s="376"/>
      <c r="Q174" s="303">
        <v>266.07299999999998</v>
      </c>
      <c r="R174" s="377">
        <v>3988.2860000000001</v>
      </c>
      <c r="S174" s="378"/>
      <c r="T174" s="304">
        <v>115.709</v>
      </c>
      <c r="U174" s="303">
        <v>4491.6059999999998</v>
      </c>
      <c r="V174" s="304">
        <v>0</v>
      </c>
      <c r="W174" s="305">
        <v>0</v>
      </c>
    </row>
    <row r="175" spans="1:23" ht="30" x14ac:dyDescent="0.25">
      <c r="A175" s="296" t="s">
        <v>1537</v>
      </c>
      <c r="B175" s="296" t="s">
        <v>1539</v>
      </c>
      <c r="C175" s="296" t="s">
        <v>1581</v>
      </c>
      <c r="D175" s="297">
        <v>52</v>
      </c>
      <c r="E175" s="296" t="s">
        <v>1420</v>
      </c>
      <c r="F175" s="296" t="s">
        <v>1421</v>
      </c>
      <c r="G175" s="298">
        <v>185.21100000000001</v>
      </c>
      <c r="H175" s="379">
        <v>0</v>
      </c>
      <c r="I175" s="376"/>
      <c r="J175" s="298">
        <v>0</v>
      </c>
      <c r="K175" s="379">
        <v>85.1</v>
      </c>
      <c r="L175" s="376"/>
      <c r="M175" s="298">
        <v>-155.21100000000001</v>
      </c>
      <c r="N175" s="298">
        <v>30</v>
      </c>
      <c r="O175" s="379">
        <v>0</v>
      </c>
      <c r="P175" s="376"/>
      <c r="Q175" s="298">
        <v>0</v>
      </c>
      <c r="R175" s="380">
        <v>30</v>
      </c>
      <c r="S175" s="378"/>
      <c r="T175" s="299">
        <v>0</v>
      </c>
      <c r="U175" s="298">
        <v>55.064999999999998</v>
      </c>
      <c r="V175" s="299">
        <v>540.07799999999997</v>
      </c>
      <c r="W175" s="300">
        <v>154.30000000000001</v>
      </c>
    </row>
    <row r="176" spans="1:23" ht="30" x14ac:dyDescent="0.25">
      <c r="A176" s="301" t="s">
        <v>1537</v>
      </c>
      <c r="B176" s="301" t="s">
        <v>1539</v>
      </c>
      <c r="C176" s="301" t="s">
        <v>1617</v>
      </c>
      <c r="D176" s="302">
        <v>53</v>
      </c>
      <c r="E176" s="301" t="s">
        <v>1618</v>
      </c>
      <c r="F176" s="301" t="s">
        <v>1421</v>
      </c>
      <c r="G176" s="303">
        <v>30</v>
      </c>
      <c r="H176" s="375">
        <v>9.6</v>
      </c>
      <c r="I176" s="376"/>
      <c r="J176" s="303">
        <v>0</v>
      </c>
      <c r="K176" s="375">
        <v>0</v>
      </c>
      <c r="L176" s="376"/>
      <c r="M176" s="303">
        <v>0</v>
      </c>
      <c r="N176" s="303">
        <v>30</v>
      </c>
      <c r="O176" s="375">
        <v>0</v>
      </c>
      <c r="P176" s="376"/>
      <c r="Q176" s="303">
        <v>0</v>
      </c>
      <c r="R176" s="377">
        <v>30</v>
      </c>
      <c r="S176" s="378"/>
      <c r="T176" s="304">
        <v>0</v>
      </c>
      <c r="U176" s="303">
        <v>42</v>
      </c>
      <c r="V176" s="304">
        <v>603.65</v>
      </c>
      <c r="W176" s="305">
        <v>63.572000000000003</v>
      </c>
    </row>
    <row r="177" spans="1:23" ht="30" x14ac:dyDescent="0.25">
      <c r="A177" s="296" t="s">
        <v>1537</v>
      </c>
      <c r="B177" s="296" t="s">
        <v>1539</v>
      </c>
      <c r="C177" s="296" t="s">
        <v>1617</v>
      </c>
      <c r="D177" s="297">
        <v>1</v>
      </c>
      <c r="E177" s="296" t="s">
        <v>1619</v>
      </c>
      <c r="F177" s="296" t="s">
        <v>1620</v>
      </c>
      <c r="G177" s="298">
        <v>540.07799999999997</v>
      </c>
      <c r="H177" s="379">
        <v>90.71</v>
      </c>
      <c r="I177" s="376"/>
      <c r="J177" s="298">
        <v>0</v>
      </c>
      <c r="K177" s="379">
        <v>9.6</v>
      </c>
      <c r="L177" s="376"/>
      <c r="M177" s="298">
        <v>63.572000000000003</v>
      </c>
      <c r="N177" s="298">
        <v>603.65</v>
      </c>
      <c r="O177" s="379">
        <v>0</v>
      </c>
      <c r="P177" s="376"/>
      <c r="Q177" s="298">
        <v>0</v>
      </c>
      <c r="R177" s="380">
        <v>603.65</v>
      </c>
      <c r="S177" s="378"/>
      <c r="T177" s="299">
        <v>0</v>
      </c>
      <c r="U177" s="298">
        <v>1302.3699999999999</v>
      </c>
      <c r="V177" s="299">
        <v>0</v>
      </c>
      <c r="W177" s="300">
        <v>0</v>
      </c>
    </row>
    <row r="178" spans="1:23" ht="45" x14ac:dyDescent="0.25">
      <c r="A178" s="301" t="s">
        <v>1537</v>
      </c>
      <c r="B178" s="301" t="s">
        <v>1540</v>
      </c>
      <c r="C178" s="301" t="s">
        <v>1581</v>
      </c>
      <c r="D178" s="302">
        <v>52</v>
      </c>
      <c r="E178" s="301" t="s">
        <v>1420</v>
      </c>
      <c r="F178" s="301" t="s">
        <v>1421</v>
      </c>
      <c r="G178" s="303">
        <v>1388.5160000000001</v>
      </c>
      <c r="H178" s="375">
        <v>115.864</v>
      </c>
      <c r="I178" s="376"/>
      <c r="J178" s="303">
        <v>0</v>
      </c>
      <c r="K178" s="375">
        <v>758.10299999999995</v>
      </c>
      <c r="L178" s="376"/>
      <c r="M178" s="303">
        <v>-642.23900000000003</v>
      </c>
      <c r="N178" s="303">
        <v>349.10199999999998</v>
      </c>
      <c r="O178" s="375">
        <v>397.17500000000001</v>
      </c>
      <c r="P178" s="376"/>
      <c r="Q178" s="303">
        <v>23262.326000000001</v>
      </c>
      <c r="R178" s="377">
        <v>23611.428</v>
      </c>
      <c r="S178" s="378"/>
      <c r="T178" s="304">
        <v>20899.625</v>
      </c>
      <c r="U178" s="303">
        <v>377.185</v>
      </c>
      <c r="V178" s="304">
        <v>3925.6770000000001</v>
      </c>
      <c r="W178" s="305">
        <v>838.50699999999995</v>
      </c>
    </row>
    <row r="179" spans="1:23" ht="45" x14ac:dyDescent="0.25">
      <c r="A179" s="296" t="s">
        <v>1537</v>
      </c>
      <c r="B179" s="296" t="s">
        <v>1540</v>
      </c>
      <c r="C179" s="296" t="s">
        <v>1617</v>
      </c>
      <c r="D179" s="297">
        <v>53</v>
      </c>
      <c r="E179" s="296" t="s">
        <v>1618</v>
      </c>
      <c r="F179" s="296" t="s">
        <v>1421</v>
      </c>
      <c r="G179" s="298">
        <v>349.10199999999998</v>
      </c>
      <c r="H179" s="379">
        <v>97.138999999999996</v>
      </c>
      <c r="I179" s="376"/>
      <c r="J179" s="298">
        <v>0</v>
      </c>
      <c r="K179" s="379">
        <v>2.0449999999999999</v>
      </c>
      <c r="L179" s="376"/>
      <c r="M179" s="298">
        <v>95.093999999999994</v>
      </c>
      <c r="N179" s="298">
        <v>298.57</v>
      </c>
      <c r="O179" s="379">
        <v>145.626</v>
      </c>
      <c r="P179" s="376"/>
      <c r="Q179" s="298">
        <v>23407.952000000001</v>
      </c>
      <c r="R179" s="380">
        <v>23706.522000000001</v>
      </c>
      <c r="S179" s="378"/>
      <c r="T179" s="299">
        <v>21096.826000000001</v>
      </c>
      <c r="U179" s="298">
        <v>184.03700000000001</v>
      </c>
      <c r="V179" s="299">
        <v>4325.8630000000003</v>
      </c>
      <c r="W179" s="300">
        <v>666.25900000000001</v>
      </c>
    </row>
    <row r="180" spans="1:23" ht="45" x14ac:dyDescent="0.25">
      <c r="A180" s="301" t="s">
        <v>1537</v>
      </c>
      <c r="B180" s="301" t="s">
        <v>1540</v>
      </c>
      <c r="C180" s="301" t="s">
        <v>1617</v>
      </c>
      <c r="D180" s="302">
        <v>1</v>
      </c>
      <c r="E180" s="301" t="s">
        <v>1619</v>
      </c>
      <c r="F180" s="301" t="s">
        <v>1620</v>
      </c>
      <c r="G180" s="303">
        <v>3925.6770000000001</v>
      </c>
      <c r="H180" s="375">
        <v>748.60299999999995</v>
      </c>
      <c r="I180" s="376"/>
      <c r="J180" s="303">
        <v>0</v>
      </c>
      <c r="K180" s="375">
        <v>82.343999999999994</v>
      </c>
      <c r="L180" s="376"/>
      <c r="M180" s="303">
        <v>666.25900000000001</v>
      </c>
      <c r="N180" s="303">
        <v>4325.8630000000003</v>
      </c>
      <c r="O180" s="375">
        <v>266.07299999999998</v>
      </c>
      <c r="P180" s="376"/>
      <c r="Q180" s="303">
        <v>266.07299999999998</v>
      </c>
      <c r="R180" s="377">
        <v>4591.9359999999997</v>
      </c>
      <c r="S180" s="378"/>
      <c r="T180" s="304">
        <v>115.709</v>
      </c>
      <c r="U180" s="303">
        <v>5793.9759999999997</v>
      </c>
      <c r="V180" s="304">
        <v>0</v>
      </c>
      <c r="W180" s="305">
        <v>0</v>
      </c>
    </row>
    <row r="181" spans="1:23" ht="30" x14ac:dyDescent="0.25">
      <c r="A181" s="296" t="s">
        <v>1537</v>
      </c>
      <c r="B181" s="296" t="s">
        <v>1541</v>
      </c>
      <c r="C181" s="296" t="s">
        <v>1581</v>
      </c>
      <c r="D181" s="297">
        <v>52</v>
      </c>
      <c r="E181" s="296" t="s">
        <v>1420</v>
      </c>
      <c r="F181" s="296" t="s">
        <v>1421</v>
      </c>
      <c r="G181" s="298">
        <v>30</v>
      </c>
      <c r="H181" s="379">
        <v>0</v>
      </c>
      <c r="I181" s="376"/>
      <c r="J181" s="298">
        <v>0</v>
      </c>
      <c r="K181" s="379">
        <v>0</v>
      </c>
      <c r="L181" s="376"/>
      <c r="M181" s="298">
        <v>0</v>
      </c>
      <c r="N181" s="298">
        <v>30</v>
      </c>
      <c r="O181" s="379">
        <v>0</v>
      </c>
      <c r="P181" s="376"/>
      <c r="Q181" s="298">
        <v>0</v>
      </c>
      <c r="R181" s="380">
        <v>30</v>
      </c>
      <c r="S181" s="378"/>
      <c r="T181" s="299">
        <v>0</v>
      </c>
      <c r="U181" s="298">
        <v>0</v>
      </c>
      <c r="V181" s="299">
        <v>0</v>
      </c>
      <c r="W181" s="300">
        <v>0</v>
      </c>
    </row>
    <row r="182" spans="1:23" ht="30" x14ac:dyDescent="0.25">
      <c r="A182" s="301" t="s">
        <v>1537</v>
      </c>
      <c r="B182" s="301" t="s">
        <v>1541</v>
      </c>
      <c r="C182" s="301" t="s">
        <v>1617</v>
      </c>
      <c r="D182" s="302">
        <v>53</v>
      </c>
      <c r="E182" s="301" t="s">
        <v>1618</v>
      </c>
      <c r="F182" s="301" t="s">
        <v>1421</v>
      </c>
      <c r="G182" s="303">
        <v>30</v>
      </c>
      <c r="H182" s="375">
        <v>0</v>
      </c>
      <c r="I182" s="376"/>
      <c r="J182" s="303">
        <v>0</v>
      </c>
      <c r="K182" s="375">
        <v>30</v>
      </c>
      <c r="L182" s="376"/>
      <c r="M182" s="303">
        <v>-30</v>
      </c>
      <c r="N182" s="303">
        <v>0</v>
      </c>
      <c r="O182" s="375">
        <v>0</v>
      </c>
      <c r="P182" s="376"/>
      <c r="Q182" s="303">
        <v>0</v>
      </c>
      <c r="R182" s="377">
        <v>0</v>
      </c>
      <c r="S182" s="378"/>
      <c r="T182" s="304">
        <v>0</v>
      </c>
      <c r="U182" s="303">
        <v>0</v>
      </c>
      <c r="V182" s="304">
        <v>0</v>
      </c>
      <c r="W182" s="305">
        <v>0</v>
      </c>
    </row>
    <row r="183" spans="1:23" ht="30" x14ac:dyDescent="0.25">
      <c r="A183" s="296" t="s">
        <v>1537</v>
      </c>
      <c r="B183" s="296" t="s">
        <v>1541</v>
      </c>
      <c r="C183" s="296" t="s">
        <v>1617</v>
      </c>
      <c r="D183" s="297">
        <v>1</v>
      </c>
      <c r="E183" s="296" t="s">
        <v>1619</v>
      </c>
      <c r="F183" s="296" t="s">
        <v>1620</v>
      </c>
      <c r="G183" s="298">
        <v>0</v>
      </c>
      <c r="H183" s="379">
        <v>30</v>
      </c>
      <c r="I183" s="376"/>
      <c r="J183" s="298">
        <v>0</v>
      </c>
      <c r="K183" s="379">
        <v>0</v>
      </c>
      <c r="L183" s="376"/>
      <c r="M183" s="298">
        <v>30</v>
      </c>
      <c r="N183" s="298">
        <v>30</v>
      </c>
      <c r="O183" s="379">
        <v>0</v>
      </c>
      <c r="P183" s="376"/>
      <c r="Q183" s="298">
        <v>0</v>
      </c>
      <c r="R183" s="380">
        <v>30</v>
      </c>
      <c r="S183" s="378"/>
      <c r="T183" s="299">
        <v>0</v>
      </c>
      <c r="U183" s="298">
        <v>0</v>
      </c>
      <c r="V183" s="299">
        <v>0</v>
      </c>
      <c r="W183" s="300">
        <v>0</v>
      </c>
    </row>
    <row r="184" spans="1:23" ht="30" x14ac:dyDescent="0.25">
      <c r="A184" s="301" t="s">
        <v>1537</v>
      </c>
      <c r="B184" s="301" t="s">
        <v>1542</v>
      </c>
      <c r="C184" s="301" t="s">
        <v>1581</v>
      </c>
      <c r="D184" s="302">
        <v>52</v>
      </c>
      <c r="E184" s="301" t="s">
        <v>1420</v>
      </c>
      <c r="F184" s="301" t="s">
        <v>1421</v>
      </c>
      <c r="G184" s="303">
        <v>0</v>
      </c>
      <c r="H184" s="375">
        <v>0</v>
      </c>
      <c r="I184" s="376"/>
      <c r="J184" s="303">
        <v>0</v>
      </c>
      <c r="K184" s="375">
        <v>0</v>
      </c>
      <c r="L184" s="376"/>
      <c r="M184" s="303">
        <v>0</v>
      </c>
      <c r="N184" s="303">
        <v>0</v>
      </c>
      <c r="O184" s="375">
        <v>0</v>
      </c>
      <c r="P184" s="376"/>
      <c r="Q184" s="303">
        <v>0</v>
      </c>
      <c r="R184" s="377">
        <v>0</v>
      </c>
      <c r="S184" s="378"/>
      <c r="T184" s="304">
        <v>0</v>
      </c>
      <c r="U184" s="303">
        <v>0</v>
      </c>
      <c r="V184" s="304">
        <v>0</v>
      </c>
      <c r="W184" s="305">
        <v>0</v>
      </c>
    </row>
    <row r="185" spans="1:23" ht="30" x14ac:dyDescent="0.25">
      <c r="A185" s="296" t="s">
        <v>1537</v>
      </c>
      <c r="B185" s="296" t="s">
        <v>1542</v>
      </c>
      <c r="C185" s="296" t="s">
        <v>1617</v>
      </c>
      <c r="D185" s="297">
        <v>53</v>
      </c>
      <c r="E185" s="296" t="s">
        <v>1618</v>
      </c>
      <c r="F185" s="296" t="s">
        <v>1421</v>
      </c>
      <c r="G185" s="298">
        <v>0</v>
      </c>
      <c r="H185" s="379">
        <v>0</v>
      </c>
      <c r="I185" s="376"/>
      <c r="J185" s="298">
        <v>0</v>
      </c>
      <c r="K185" s="379">
        <v>0</v>
      </c>
      <c r="L185" s="376"/>
      <c r="M185" s="298">
        <v>0</v>
      </c>
      <c r="N185" s="298">
        <v>0</v>
      </c>
      <c r="O185" s="379">
        <v>0</v>
      </c>
      <c r="P185" s="376"/>
      <c r="Q185" s="298">
        <v>0</v>
      </c>
      <c r="R185" s="380">
        <v>0</v>
      </c>
      <c r="S185" s="378"/>
      <c r="T185" s="299">
        <v>0</v>
      </c>
      <c r="U185" s="298">
        <v>0</v>
      </c>
      <c r="V185" s="299">
        <v>0</v>
      </c>
      <c r="W185" s="300">
        <v>0</v>
      </c>
    </row>
    <row r="186" spans="1:23" ht="30" x14ac:dyDescent="0.25">
      <c r="A186" s="301" t="s">
        <v>1537</v>
      </c>
      <c r="B186" s="301" t="s">
        <v>1542</v>
      </c>
      <c r="C186" s="301" t="s">
        <v>1617</v>
      </c>
      <c r="D186" s="302">
        <v>1</v>
      </c>
      <c r="E186" s="301" t="s">
        <v>1619</v>
      </c>
      <c r="F186" s="301" t="s">
        <v>1620</v>
      </c>
      <c r="G186" s="303">
        <v>0</v>
      </c>
      <c r="H186" s="375">
        <v>0</v>
      </c>
      <c r="I186" s="376"/>
      <c r="J186" s="303">
        <v>0</v>
      </c>
      <c r="K186" s="375">
        <v>0</v>
      </c>
      <c r="L186" s="376"/>
      <c r="M186" s="303">
        <v>0</v>
      </c>
      <c r="N186" s="303">
        <v>0</v>
      </c>
      <c r="O186" s="375">
        <v>0</v>
      </c>
      <c r="P186" s="376"/>
      <c r="Q186" s="303">
        <v>0</v>
      </c>
      <c r="R186" s="377">
        <v>0</v>
      </c>
      <c r="S186" s="378"/>
      <c r="T186" s="304">
        <v>0</v>
      </c>
      <c r="U186" s="303">
        <v>0</v>
      </c>
      <c r="V186" s="304">
        <v>0</v>
      </c>
      <c r="W186" s="305">
        <v>0</v>
      </c>
    </row>
  </sheetData>
  <mergeCells count="741">
    <mergeCell ref="H136:I136"/>
    <mergeCell ref="K136:L136"/>
    <mergeCell ref="O136:P136"/>
    <mergeCell ref="R136:S136"/>
    <mergeCell ref="H4:I4"/>
    <mergeCell ref="K4:L4"/>
    <mergeCell ref="O4:P4"/>
    <mergeCell ref="R4:S4"/>
    <mergeCell ref="H5:I5"/>
    <mergeCell ref="K5:L5"/>
    <mergeCell ref="O5:P5"/>
    <mergeCell ref="R5:S5"/>
    <mergeCell ref="H8:I8"/>
    <mergeCell ref="K8:L8"/>
    <mergeCell ref="O8:P8"/>
    <mergeCell ref="H6:I6"/>
    <mergeCell ref="K6:L6"/>
    <mergeCell ref="O6:P6"/>
    <mergeCell ref="R6:S6"/>
    <mergeCell ref="H7:I7"/>
    <mergeCell ref="K7:L7"/>
    <mergeCell ref="O7:P7"/>
    <mergeCell ref="R7:S7"/>
    <mergeCell ref="H133:I133"/>
    <mergeCell ref="A1:F1"/>
    <mergeCell ref="G1:S1"/>
    <mergeCell ref="T1:U1"/>
    <mergeCell ref="V1:W1"/>
    <mergeCell ref="H2:I2"/>
    <mergeCell ref="K2:L2"/>
    <mergeCell ref="O2:P2"/>
    <mergeCell ref="R2:S2"/>
    <mergeCell ref="A3:W3"/>
    <mergeCell ref="K133:L133"/>
    <mergeCell ref="O133:P133"/>
    <mergeCell ref="R133:S133"/>
    <mergeCell ref="H130:I130"/>
    <mergeCell ref="K130:L130"/>
    <mergeCell ref="O130:P130"/>
    <mergeCell ref="R130:S130"/>
    <mergeCell ref="H131:I131"/>
    <mergeCell ref="K131:L131"/>
    <mergeCell ref="O131:P131"/>
    <mergeCell ref="R131:S131"/>
    <mergeCell ref="H132:I132"/>
    <mergeCell ref="K132:L132"/>
    <mergeCell ref="O132:P132"/>
    <mergeCell ref="R132:S132"/>
    <mergeCell ref="H10:I10"/>
    <mergeCell ref="K10:L10"/>
    <mergeCell ref="O10:P10"/>
    <mergeCell ref="R10:S10"/>
    <mergeCell ref="H11:I11"/>
    <mergeCell ref="K11:L11"/>
    <mergeCell ref="O11:P11"/>
    <mergeCell ref="R11:S11"/>
    <mergeCell ref="R8:S8"/>
    <mergeCell ref="H9:I9"/>
    <mergeCell ref="K9:L9"/>
    <mergeCell ref="O9:P9"/>
    <mergeCell ref="R9:S9"/>
    <mergeCell ref="H14:I14"/>
    <mergeCell ref="K14:L14"/>
    <mergeCell ref="O14:P14"/>
    <mergeCell ref="R14:S14"/>
    <mergeCell ref="H15:I15"/>
    <mergeCell ref="K15:L15"/>
    <mergeCell ref="O15:P15"/>
    <mergeCell ref="R15:S15"/>
    <mergeCell ref="H12:I12"/>
    <mergeCell ref="K12:L12"/>
    <mergeCell ref="O12:P12"/>
    <mergeCell ref="R12:S12"/>
    <mergeCell ref="H13:I13"/>
    <mergeCell ref="K13:L13"/>
    <mergeCell ref="O13:P13"/>
    <mergeCell ref="R13:S13"/>
    <mergeCell ref="H18:I18"/>
    <mergeCell ref="K18:L18"/>
    <mergeCell ref="O18:P18"/>
    <mergeCell ref="R18:S18"/>
    <mergeCell ref="H19:I19"/>
    <mergeCell ref="K19:L19"/>
    <mergeCell ref="O19:P19"/>
    <mergeCell ref="R19:S19"/>
    <mergeCell ref="H16:I16"/>
    <mergeCell ref="K16:L16"/>
    <mergeCell ref="O16:P16"/>
    <mergeCell ref="R16:S16"/>
    <mergeCell ref="H17:I17"/>
    <mergeCell ref="K17:L17"/>
    <mergeCell ref="O17:P17"/>
    <mergeCell ref="R17:S17"/>
    <mergeCell ref="H22:I22"/>
    <mergeCell ref="K22:L22"/>
    <mergeCell ref="O22:P22"/>
    <mergeCell ref="R22:S22"/>
    <mergeCell ref="H23:I23"/>
    <mergeCell ref="K23:L23"/>
    <mergeCell ref="O23:P23"/>
    <mergeCell ref="R23:S23"/>
    <mergeCell ref="H20:I20"/>
    <mergeCell ref="K20:L20"/>
    <mergeCell ref="O20:P20"/>
    <mergeCell ref="R20:S20"/>
    <mergeCell ref="H21:I21"/>
    <mergeCell ref="K21:L21"/>
    <mergeCell ref="O21:P21"/>
    <mergeCell ref="R21:S21"/>
    <mergeCell ref="H26:I26"/>
    <mergeCell ref="K26:L26"/>
    <mergeCell ref="O26:P26"/>
    <mergeCell ref="R26:S26"/>
    <mergeCell ref="H27:I27"/>
    <mergeCell ref="K27:L27"/>
    <mergeCell ref="O27:P27"/>
    <mergeCell ref="R27:S27"/>
    <mergeCell ref="H24:I24"/>
    <mergeCell ref="K24:L24"/>
    <mergeCell ref="O24:P24"/>
    <mergeCell ref="R24:S24"/>
    <mergeCell ref="H25:I25"/>
    <mergeCell ref="K25:L25"/>
    <mergeCell ref="O25:P25"/>
    <mergeCell ref="R25:S25"/>
    <mergeCell ref="H30:I30"/>
    <mergeCell ref="K30:L30"/>
    <mergeCell ref="O30:P30"/>
    <mergeCell ref="R30:S30"/>
    <mergeCell ref="H31:I31"/>
    <mergeCell ref="K31:L31"/>
    <mergeCell ref="O31:P31"/>
    <mergeCell ref="R31:S31"/>
    <mergeCell ref="H28:I28"/>
    <mergeCell ref="K28:L28"/>
    <mergeCell ref="O28:P28"/>
    <mergeCell ref="R28:S28"/>
    <mergeCell ref="H29:I29"/>
    <mergeCell ref="K29:L29"/>
    <mergeCell ref="O29:P29"/>
    <mergeCell ref="R29:S29"/>
    <mergeCell ref="H34:I34"/>
    <mergeCell ref="K34:L34"/>
    <mergeCell ref="O34:P34"/>
    <mergeCell ref="R34:S34"/>
    <mergeCell ref="H35:I35"/>
    <mergeCell ref="K35:L35"/>
    <mergeCell ref="O35:P35"/>
    <mergeCell ref="R35:S35"/>
    <mergeCell ref="H32:I32"/>
    <mergeCell ref="K32:L32"/>
    <mergeCell ref="O32:P32"/>
    <mergeCell ref="R32:S32"/>
    <mergeCell ref="H33:I33"/>
    <mergeCell ref="K33:L33"/>
    <mergeCell ref="O33:P33"/>
    <mergeCell ref="R33:S33"/>
    <mergeCell ref="H38:I38"/>
    <mergeCell ref="K38:L38"/>
    <mergeCell ref="O38:P38"/>
    <mergeCell ref="R38:S38"/>
    <mergeCell ref="H39:I39"/>
    <mergeCell ref="K39:L39"/>
    <mergeCell ref="O39:P39"/>
    <mergeCell ref="R39:S39"/>
    <mergeCell ref="H36:I36"/>
    <mergeCell ref="K36:L36"/>
    <mergeCell ref="O36:P36"/>
    <mergeCell ref="R36:S36"/>
    <mergeCell ref="H37:I37"/>
    <mergeCell ref="K37:L37"/>
    <mergeCell ref="O37:P37"/>
    <mergeCell ref="R37:S37"/>
    <mergeCell ref="H42:I42"/>
    <mergeCell ref="K42:L42"/>
    <mergeCell ref="O42:P42"/>
    <mergeCell ref="R42:S42"/>
    <mergeCell ref="H43:I43"/>
    <mergeCell ref="K43:L43"/>
    <mergeCell ref="O43:P43"/>
    <mergeCell ref="R43:S43"/>
    <mergeCell ref="H40:I40"/>
    <mergeCell ref="K40:L40"/>
    <mergeCell ref="O40:P40"/>
    <mergeCell ref="R40:S40"/>
    <mergeCell ref="H41:I41"/>
    <mergeCell ref="K41:L41"/>
    <mergeCell ref="O41:P41"/>
    <mergeCell ref="R41:S41"/>
    <mergeCell ref="H46:I46"/>
    <mergeCell ref="K46:L46"/>
    <mergeCell ref="O46:P46"/>
    <mergeCell ref="R46:S46"/>
    <mergeCell ref="H47:I47"/>
    <mergeCell ref="K47:L47"/>
    <mergeCell ref="O47:P47"/>
    <mergeCell ref="R47:S47"/>
    <mergeCell ref="H44:I44"/>
    <mergeCell ref="K44:L44"/>
    <mergeCell ref="O44:P44"/>
    <mergeCell ref="R44:S44"/>
    <mergeCell ref="H45:I45"/>
    <mergeCell ref="K45:L45"/>
    <mergeCell ref="O45:P45"/>
    <mergeCell ref="R45:S45"/>
    <mergeCell ref="H50:I50"/>
    <mergeCell ref="K50:L50"/>
    <mergeCell ref="O50:P50"/>
    <mergeCell ref="R50:S50"/>
    <mergeCell ref="H51:I51"/>
    <mergeCell ref="K51:L51"/>
    <mergeCell ref="O51:P51"/>
    <mergeCell ref="R51:S51"/>
    <mergeCell ref="H48:I48"/>
    <mergeCell ref="K48:L48"/>
    <mergeCell ref="O48:P48"/>
    <mergeCell ref="R48:S48"/>
    <mergeCell ref="H49:I49"/>
    <mergeCell ref="K49:L49"/>
    <mergeCell ref="O49:P49"/>
    <mergeCell ref="R49:S49"/>
    <mergeCell ref="H54:I54"/>
    <mergeCell ref="K54:L54"/>
    <mergeCell ref="O54:P54"/>
    <mergeCell ref="R54:S54"/>
    <mergeCell ref="H55:I55"/>
    <mergeCell ref="K55:L55"/>
    <mergeCell ref="O55:P55"/>
    <mergeCell ref="R55:S55"/>
    <mergeCell ref="H52:I52"/>
    <mergeCell ref="K52:L52"/>
    <mergeCell ref="O52:P52"/>
    <mergeCell ref="R52:S52"/>
    <mergeCell ref="H53:I53"/>
    <mergeCell ref="K53:L53"/>
    <mergeCell ref="O53:P53"/>
    <mergeCell ref="R53:S53"/>
    <mergeCell ref="H58:I58"/>
    <mergeCell ref="K58:L58"/>
    <mergeCell ref="O58:P58"/>
    <mergeCell ref="R58:S58"/>
    <mergeCell ref="H59:I59"/>
    <mergeCell ref="K59:L59"/>
    <mergeCell ref="O59:P59"/>
    <mergeCell ref="R59:S59"/>
    <mergeCell ref="H56:I56"/>
    <mergeCell ref="K56:L56"/>
    <mergeCell ref="O56:P56"/>
    <mergeCell ref="R56:S56"/>
    <mergeCell ref="H57:I57"/>
    <mergeCell ref="K57:L57"/>
    <mergeCell ref="O57:P57"/>
    <mergeCell ref="R57:S57"/>
    <mergeCell ref="H62:I62"/>
    <mergeCell ref="K62:L62"/>
    <mergeCell ref="O62:P62"/>
    <mergeCell ref="R62:S62"/>
    <mergeCell ref="H63:I63"/>
    <mergeCell ref="K63:L63"/>
    <mergeCell ref="O63:P63"/>
    <mergeCell ref="R63:S63"/>
    <mergeCell ref="H60:I60"/>
    <mergeCell ref="K60:L60"/>
    <mergeCell ref="O60:P60"/>
    <mergeCell ref="R60:S60"/>
    <mergeCell ref="H61:I61"/>
    <mergeCell ref="K61:L61"/>
    <mergeCell ref="O61:P61"/>
    <mergeCell ref="R61:S61"/>
    <mergeCell ref="H66:I66"/>
    <mergeCell ref="K66:L66"/>
    <mergeCell ref="O66:P66"/>
    <mergeCell ref="R66:S66"/>
    <mergeCell ref="H67:I67"/>
    <mergeCell ref="K67:L67"/>
    <mergeCell ref="O67:P67"/>
    <mergeCell ref="R67:S67"/>
    <mergeCell ref="H64:I64"/>
    <mergeCell ref="K64:L64"/>
    <mergeCell ref="O64:P64"/>
    <mergeCell ref="R64:S64"/>
    <mergeCell ref="H65:I65"/>
    <mergeCell ref="K65:L65"/>
    <mergeCell ref="O65:P65"/>
    <mergeCell ref="R65:S65"/>
    <mergeCell ref="H70:I70"/>
    <mergeCell ref="K70:L70"/>
    <mergeCell ref="O70:P70"/>
    <mergeCell ref="R70:S70"/>
    <mergeCell ref="H71:I71"/>
    <mergeCell ref="K71:L71"/>
    <mergeCell ref="O71:P71"/>
    <mergeCell ref="R71:S71"/>
    <mergeCell ref="H68:I68"/>
    <mergeCell ref="K68:L68"/>
    <mergeCell ref="O68:P68"/>
    <mergeCell ref="R68:S68"/>
    <mergeCell ref="H69:I69"/>
    <mergeCell ref="K69:L69"/>
    <mergeCell ref="O69:P69"/>
    <mergeCell ref="R69:S69"/>
    <mergeCell ref="H74:I74"/>
    <mergeCell ref="K74:L74"/>
    <mergeCell ref="O74:P74"/>
    <mergeCell ref="R74:S74"/>
    <mergeCell ref="H75:I75"/>
    <mergeCell ref="K75:L75"/>
    <mergeCell ref="O75:P75"/>
    <mergeCell ref="R75:S75"/>
    <mergeCell ref="H72:I72"/>
    <mergeCell ref="K72:L72"/>
    <mergeCell ref="O72:P72"/>
    <mergeCell ref="R72:S72"/>
    <mergeCell ref="H73:I73"/>
    <mergeCell ref="K73:L73"/>
    <mergeCell ref="O73:P73"/>
    <mergeCell ref="R73:S73"/>
    <mergeCell ref="H78:I78"/>
    <mergeCell ref="K78:L78"/>
    <mergeCell ref="O78:P78"/>
    <mergeCell ref="R78:S78"/>
    <mergeCell ref="H79:I79"/>
    <mergeCell ref="K79:L79"/>
    <mergeCell ref="O79:P79"/>
    <mergeCell ref="R79:S79"/>
    <mergeCell ref="H76:I76"/>
    <mergeCell ref="K76:L76"/>
    <mergeCell ref="O76:P76"/>
    <mergeCell ref="R76:S76"/>
    <mergeCell ref="H77:I77"/>
    <mergeCell ref="K77:L77"/>
    <mergeCell ref="O77:P77"/>
    <mergeCell ref="R77:S77"/>
    <mergeCell ref="H82:I82"/>
    <mergeCell ref="K82:L82"/>
    <mergeCell ref="O82:P82"/>
    <mergeCell ref="R82:S82"/>
    <mergeCell ref="H83:I83"/>
    <mergeCell ref="K83:L83"/>
    <mergeCell ref="O83:P83"/>
    <mergeCell ref="R83:S83"/>
    <mergeCell ref="H80:I80"/>
    <mergeCell ref="K80:L80"/>
    <mergeCell ref="O80:P80"/>
    <mergeCell ref="R80:S80"/>
    <mergeCell ref="H81:I81"/>
    <mergeCell ref="K81:L81"/>
    <mergeCell ref="O81:P81"/>
    <mergeCell ref="R81:S81"/>
    <mergeCell ref="H86:I86"/>
    <mergeCell ref="K86:L86"/>
    <mergeCell ref="O86:P86"/>
    <mergeCell ref="R86:S86"/>
    <mergeCell ref="H87:I87"/>
    <mergeCell ref="K87:L87"/>
    <mergeCell ref="O87:P87"/>
    <mergeCell ref="R87:S87"/>
    <mergeCell ref="H84:I84"/>
    <mergeCell ref="K84:L84"/>
    <mergeCell ref="O84:P84"/>
    <mergeCell ref="R84:S84"/>
    <mergeCell ref="H85:I85"/>
    <mergeCell ref="K85:L85"/>
    <mergeCell ref="O85:P85"/>
    <mergeCell ref="R85:S85"/>
    <mergeCell ref="H90:I90"/>
    <mergeCell ref="K90:L90"/>
    <mergeCell ref="O90:P90"/>
    <mergeCell ref="R90:S90"/>
    <mergeCell ref="H91:I91"/>
    <mergeCell ref="K91:L91"/>
    <mergeCell ref="O91:P91"/>
    <mergeCell ref="R91:S91"/>
    <mergeCell ref="H88:I88"/>
    <mergeCell ref="K88:L88"/>
    <mergeCell ref="O88:P88"/>
    <mergeCell ref="R88:S88"/>
    <mergeCell ref="H89:I89"/>
    <mergeCell ref="K89:L89"/>
    <mergeCell ref="O89:P89"/>
    <mergeCell ref="R89:S89"/>
    <mergeCell ref="H94:I94"/>
    <mergeCell ref="K94:L94"/>
    <mergeCell ref="O94:P94"/>
    <mergeCell ref="R94:S94"/>
    <mergeCell ref="H95:I95"/>
    <mergeCell ref="K95:L95"/>
    <mergeCell ref="O95:P95"/>
    <mergeCell ref="R95:S95"/>
    <mergeCell ref="H92:I92"/>
    <mergeCell ref="K92:L92"/>
    <mergeCell ref="O92:P92"/>
    <mergeCell ref="R92:S92"/>
    <mergeCell ref="H93:I93"/>
    <mergeCell ref="K93:L93"/>
    <mergeCell ref="O93:P93"/>
    <mergeCell ref="R93:S93"/>
    <mergeCell ref="H98:I98"/>
    <mergeCell ref="K98:L98"/>
    <mergeCell ref="O98:P98"/>
    <mergeCell ref="R98:S98"/>
    <mergeCell ref="H99:I99"/>
    <mergeCell ref="K99:L99"/>
    <mergeCell ref="O99:P99"/>
    <mergeCell ref="R99:S99"/>
    <mergeCell ref="H96:I96"/>
    <mergeCell ref="K96:L96"/>
    <mergeCell ref="O96:P96"/>
    <mergeCell ref="R96:S96"/>
    <mergeCell ref="H97:I97"/>
    <mergeCell ref="K97:L97"/>
    <mergeCell ref="O97:P97"/>
    <mergeCell ref="R97:S97"/>
    <mergeCell ref="H102:I102"/>
    <mergeCell ref="K102:L102"/>
    <mergeCell ref="O102:P102"/>
    <mergeCell ref="R102:S102"/>
    <mergeCell ref="H103:I103"/>
    <mergeCell ref="K103:L103"/>
    <mergeCell ref="O103:P103"/>
    <mergeCell ref="R103:S103"/>
    <mergeCell ref="H100:I100"/>
    <mergeCell ref="K100:L100"/>
    <mergeCell ref="O100:P100"/>
    <mergeCell ref="R100:S100"/>
    <mergeCell ref="H101:I101"/>
    <mergeCell ref="K101:L101"/>
    <mergeCell ref="O101:P101"/>
    <mergeCell ref="R101:S101"/>
    <mergeCell ref="H106:I106"/>
    <mergeCell ref="K106:L106"/>
    <mergeCell ref="O106:P106"/>
    <mergeCell ref="R106:S106"/>
    <mergeCell ref="H107:I107"/>
    <mergeCell ref="K107:L107"/>
    <mergeCell ref="O107:P107"/>
    <mergeCell ref="R107:S107"/>
    <mergeCell ref="H104:I104"/>
    <mergeCell ref="K104:L104"/>
    <mergeCell ref="O104:P104"/>
    <mergeCell ref="R104:S104"/>
    <mergeCell ref="H105:I105"/>
    <mergeCell ref="K105:L105"/>
    <mergeCell ref="O105:P105"/>
    <mergeCell ref="R105:S105"/>
    <mergeCell ref="H110:I110"/>
    <mergeCell ref="K110:L110"/>
    <mergeCell ref="O110:P110"/>
    <mergeCell ref="R110:S110"/>
    <mergeCell ref="H111:I111"/>
    <mergeCell ref="K111:L111"/>
    <mergeCell ref="O111:P111"/>
    <mergeCell ref="R111:S111"/>
    <mergeCell ref="H108:I108"/>
    <mergeCell ref="K108:L108"/>
    <mergeCell ref="O108:P108"/>
    <mergeCell ref="R108:S108"/>
    <mergeCell ref="H109:I109"/>
    <mergeCell ref="K109:L109"/>
    <mergeCell ref="O109:P109"/>
    <mergeCell ref="R109:S109"/>
    <mergeCell ref="H114:I114"/>
    <mergeCell ref="K114:L114"/>
    <mergeCell ref="O114:P114"/>
    <mergeCell ref="R114:S114"/>
    <mergeCell ref="H115:I115"/>
    <mergeCell ref="K115:L115"/>
    <mergeCell ref="O115:P115"/>
    <mergeCell ref="R115:S115"/>
    <mergeCell ref="H112:I112"/>
    <mergeCell ref="K112:L112"/>
    <mergeCell ref="O112:P112"/>
    <mergeCell ref="R112:S112"/>
    <mergeCell ref="H113:I113"/>
    <mergeCell ref="K113:L113"/>
    <mergeCell ref="O113:P113"/>
    <mergeCell ref="R113:S113"/>
    <mergeCell ref="H118:I118"/>
    <mergeCell ref="K118:L118"/>
    <mergeCell ref="O118:P118"/>
    <mergeCell ref="R118:S118"/>
    <mergeCell ref="H119:I119"/>
    <mergeCell ref="K119:L119"/>
    <mergeCell ref="O119:P119"/>
    <mergeCell ref="R119:S119"/>
    <mergeCell ref="H116:I116"/>
    <mergeCell ref="K116:L116"/>
    <mergeCell ref="O116:P116"/>
    <mergeCell ref="R116:S116"/>
    <mergeCell ref="H117:I117"/>
    <mergeCell ref="K117:L117"/>
    <mergeCell ref="O117:P117"/>
    <mergeCell ref="R117:S117"/>
    <mergeCell ref="H122:I122"/>
    <mergeCell ref="K122:L122"/>
    <mergeCell ref="O122:P122"/>
    <mergeCell ref="R122:S122"/>
    <mergeCell ref="H123:I123"/>
    <mergeCell ref="K123:L123"/>
    <mergeCell ref="O123:P123"/>
    <mergeCell ref="R123:S123"/>
    <mergeCell ref="H120:I120"/>
    <mergeCell ref="K120:L120"/>
    <mergeCell ref="O120:P120"/>
    <mergeCell ref="R120:S120"/>
    <mergeCell ref="H121:I121"/>
    <mergeCell ref="K121:L121"/>
    <mergeCell ref="O121:P121"/>
    <mergeCell ref="R121:S121"/>
    <mergeCell ref="H126:I126"/>
    <mergeCell ref="K126:L126"/>
    <mergeCell ref="O126:P126"/>
    <mergeCell ref="R126:S126"/>
    <mergeCell ref="H127:I127"/>
    <mergeCell ref="K127:L127"/>
    <mergeCell ref="O127:P127"/>
    <mergeCell ref="R127:S127"/>
    <mergeCell ref="H124:I124"/>
    <mergeCell ref="K124:L124"/>
    <mergeCell ref="O124:P124"/>
    <mergeCell ref="R124:S124"/>
    <mergeCell ref="H125:I125"/>
    <mergeCell ref="K125:L125"/>
    <mergeCell ref="O125:P125"/>
    <mergeCell ref="R125:S125"/>
    <mergeCell ref="H138:I138"/>
    <mergeCell ref="K138:L138"/>
    <mergeCell ref="O138:P138"/>
    <mergeCell ref="R138:S138"/>
    <mergeCell ref="H129:I129"/>
    <mergeCell ref="K129:L129"/>
    <mergeCell ref="O129:P129"/>
    <mergeCell ref="R129:S129"/>
    <mergeCell ref="H128:I128"/>
    <mergeCell ref="K128:L128"/>
    <mergeCell ref="O128:P128"/>
    <mergeCell ref="R128:S128"/>
    <mergeCell ref="H137:I137"/>
    <mergeCell ref="K137:L137"/>
    <mergeCell ref="O137:P137"/>
    <mergeCell ref="R137:S137"/>
    <mergeCell ref="H134:I134"/>
    <mergeCell ref="K134:L134"/>
    <mergeCell ref="O134:P134"/>
    <mergeCell ref="R134:S134"/>
    <mergeCell ref="H135:I135"/>
    <mergeCell ref="K135:L135"/>
    <mergeCell ref="O135:P135"/>
    <mergeCell ref="R135:S135"/>
    <mergeCell ref="H139:I139"/>
    <mergeCell ref="K139:L139"/>
    <mergeCell ref="O139:P139"/>
    <mergeCell ref="R139:S139"/>
    <mergeCell ref="H140:I140"/>
    <mergeCell ref="K140:L140"/>
    <mergeCell ref="O140:P140"/>
    <mergeCell ref="R140:S140"/>
    <mergeCell ref="H141:I141"/>
    <mergeCell ref="K141:L141"/>
    <mergeCell ref="O141:P141"/>
    <mergeCell ref="R141:S141"/>
    <mergeCell ref="H142:I142"/>
    <mergeCell ref="K142:L142"/>
    <mergeCell ref="O142:P142"/>
    <mergeCell ref="R142:S142"/>
    <mergeCell ref="H143:I143"/>
    <mergeCell ref="K143:L143"/>
    <mergeCell ref="O143:P143"/>
    <mergeCell ref="R143:S143"/>
    <mergeCell ref="H144:I144"/>
    <mergeCell ref="K144:L144"/>
    <mergeCell ref="O144:P144"/>
    <mergeCell ref="R144:S144"/>
    <mergeCell ref="H145:I145"/>
    <mergeCell ref="K145:L145"/>
    <mergeCell ref="O145:P145"/>
    <mergeCell ref="R145:S145"/>
    <mergeCell ref="H146:I146"/>
    <mergeCell ref="K146:L146"/>
    <mergeCell ref="O146:P146"/>
    <mergeCell ref="R146:S146"/>
    <mergeCell ref="H147:I147"/>
    <mergeCell ref="K147:L147"/>
    <mergeCell ref="O147:P147"/>
    <mergeCell ref="R147:S147"/>
    <mergeCell ref="H148:I148"/>
    <mergeCell ref="K148:L148"/>
    <mergeCell ref="O148:P148"/>
    <mergeCell ref="R148:S148"/>
    <mergeCell ref="H149:I149"/>
    <mergeCell ref="K149:L149"/>
    <mergeCell ref="O149:P149"/>
    <mergeCell ref="R149:S149"/>
    <mergeCell ref="H150:I150"/>
    <mergeCell ref="K150:L150"/>
    <mergeCell ref="O150:P150"/>
    <mergeCell ref="R150:S150"/>
    <mergeCell ref="H151:I151"/>
    <mergeCell ref="K151:L151"/>
    <mergeCell ref="O151:P151"/>
    <mergeCell ref="R151:S151"/>
    <mergeCell ref="H152:I152"/>
    <mergeCell ref="K152:L152"/>
    <mergeCell ref="O152:P152"/>
    <mergeCell ref="R152:S152"/>
    <mergeCell ref="H153:I153"/>
    <mergeCell ref="K153:L153"/>
    <mergeCell ref="O153:P153"/>
    <mergeCell ref="R153:S153"/>
    <mergeCell ref="H154:I154"/>
    <mergeCell ref="K154:L154"/>
    <mergeCell ref="O154:P154"/>
    <mergeCell ref="R154:S154"/>
    <mergeCell ref="H155:I155"/>
    <mergeCell ref="K155:L155"/>
    <mergeCell ref="O155:P155"/>
    <mergeCell ref="R155:S155"/>
    <mergeCell ref="H156:I156"/>
    <mergeCell ref="K156:L156"/>
    <mergeCell ref="O156:P156"/>
    <mergeCell ref="R156:S156"/>
    <mergeCell ref="H157:I157"/>
    <mergeCell ref="K157:L157"/>
    <mergeCell ref="O157:P157"/>
    <mergeCell ref="R157:S157"/>
    <mergeCell ref="H158:I158"/>
    <mergeCell ref="K158:L158"/>
    <mergeCell ref="O158:P158"/>
    <mergeCell ref="R158:S158"/>
    <mergeCell ref="H159:I159"/>
    <mergeCell ref="K159:L159"/>
    <mergeCell ref="O159:P159"/>
    <mergeCell ref="R159:S159"/>
    <mergeCell ref="H160:I160"/>
    <mergeCell ref="K160:L160"/>
    <mergeCell ref="O160:P160"/>
    <mergeCell ref="R160:S160"/>
    <mergeCell ref="H161:I161"/>
    <mergeCell ref="K161:L161"/>
    <mergeCell ref="O161:P161"/>
    <mergeCell ref="R161:S161"/>
    <mergeCell ref="H162:I162"/>
    <mergeCell ref="K162:L162"/>
    <mergeCell ref="O162:P162"/>
    <mergeCell ref="R162:S162"/>
    <mergeCell ref="H163:I163"/>
    <mergeCell ref="K163:L163"/>
    <mergeCell ref="O163:P163"/>
    <mergeCell ref="R163:S163"/>
    <mergeCell ref="H164:I164"/>
    <mergeCell ref="K164:L164"/>
    <mergeCell ref="O164:P164"/>
    <mergeCell ref="R164:S164"/>
    <mergeCell ref="H165:I165"/>
    <mergeCell ref="K165:L165"/>
    <mergeCell ref="O165:P165"/>
    <mergeCell ref="R165:S165"/>
    <mergeCell ref="H166:I166"/>
    <mergeCell ref="K166:L166"/>
    <mergeCell ref="O166:P166"/>
    <mergeCell ref="R166:S166"/>
    <mergeCell ref="H167:I167"/>
    <mergeCell ref="K167:L167"/>
    <mergeCell ref="O167:P167"/>
    <mergeCell ref="R167:S167"/>
    <mergeCell ref="H168:I168"/>
    <mergeCell ref="K168:L168"/>
    <mergeCell ref="O168:P168"/>
    <mergeCell ref="R168:S168"/>
    <mergeCell ref="H169:I169"/>
    <mergeCell ref="K169:L169"/>
    <mergeCell ref="O169:P169"/>
    <mergeCell ref="R169:S169"/>
    <mergeCell ref="H170:I170"/>
    <mergeCell ref="K170:L170"/>
    <mergeCell ref="O170:P170"/>
    <mergeCell ref="R170:S170"/>
    <mergeCell ref="H171:I171"/>
    <mergeCell ref="K171:L171"/>
    <mergeCell ref="O171:P171"/>
    <mergeCell ref="R171:S171"/>
    <mergeCell ref="H172:I172"/>
    <mergeCell ref="K172:L172"/>
    <mergeCell ref="O172:P172"/>
    <mergeCell ref="R172:S172"/>
    <mergeCell ref="H173:I173"/>
    <mergeCell ref="K173:L173"/>
    <mergeCell ref="O173:P173"/>
    <mergeCell ref="R173:S173"/>
    <mergeCell ref="H174:I174"/>
    <mergeCell ref="K174:L174"/>
    <mergeCell ref="O174:P174"/>
    <mergeCell ref="R174:S174"/>
    <mergeCell ref="H175:I175"/>
    <mergeCell ref="K175:L175"/>
    <mergeCell ref="O175:P175"/>
    <mergeCell ref="R175:S175"/>
    <mergeCell ref="H176:I176"/>
    <mergeCell ref="K176:L176"/>
    <mergeCell ref="O176:P176"/>
    <mergeCell ref="R176:S176"/>
    <mergeCell ref="H177:I177"/>
    <mergeCell ref="K177:L177"/>
    <mergeCell ref="O177:P177"/>
    <mergeCell ref="R177:S177"/>
    <mergeCell ref="H178:I178"/>
    <mergeCell ref="K178:L178"/>
    <mergeCell ref="O178:P178"/>
    <mergeCell ref="R178:S178"/>
    <mergeCell ref="H179:I179"/>
    <mergeCell ref="K179:L179"/>
    <mergeCell ref="O179:P179"/>
    <mergeCell ref="R179:S179"/>
    <mergeCell ref="H180:I180"/>
    <mergeCell ref="K180:L180"/>
    <mergeCell ref="O180:P180"/>
    <mergeCell ref="R180:S180"/>
    <mergeCell ref="H181:I181"/>
    <mergeCell ref="K181:L181"/>
    <mergeCell ref="O181:P181"/>
    <mergeCell ref="R181:S181"/>
    <mergeCell ref="H182:I182"/>
    <mergeCell ref="K182:L182"/>
    <mergeCell ref="O182:P182"/>
    <mergeCell ref="R182:S182"/>
    <mergeCell ref="H183:I183"/>
    <mergeCell ref="K183:L183"/>
    <mergeCell ref="O183:P183"/>
    <mergeCell ref="R183:S183"/>
    <mergeCell ref="H184:I184"/>
    <mergeCell ref="K184:L184"/>
    <mergeCell ref="O184:P184"/>
    <mergeCell ref="R184:S184"/>
    <mergeCell ref="H185:I185"/>
    <mergeCell ref="K185:L185"/>
    <mergeCell ref="O185:P185"/>
    <mergeCell ref="R185:S185"/>
    <mergeCell ref="H186:I186"/>
    <mergeCell ref="K186:L186"/>
    <mergeCell ref="O186:P186"/>
    <mergeCell ref="R186:S186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2C991-41C6-4E68-9040-6E097F1BE072}">
  <dimension ref="A1:G85"/>
  <sheetViews>
    <sheetView topLeftCell="A19" workbookViewId="0">
      <selection activeCell="H18" sqref="H18:H19"/>
    </sheetView>
  </sheetViews>
  <sheetFormatPr defaultRowHeight="13.2" x14ac:dyDescent="0.25"/>
  <cols>
    <col min="1" max="1" width="27.66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1081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0</v>
      </c>
      <c r="C12">
        <v>0</v>
      </c>
      <c r="D12">
        <v>594.4</v>
      </c>
      <c r="E12">
        <v>344.6</v>
      </c>
      <c r="F12">
        <v>12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5.3</v>
      </c>
      <c r="E13">
        <v>22.3</v>
      </c>
      <c r="F13">
        <v>5</v>
      </c>
      <c r="G13">
        <v>0</v>
      </c>
    </row>
    <row r="14" spans="1:7" ht="15" x14ac:dyDescent="0.25">
      <c r="A14" s="173" t="s">
        <v>71</v>
      </c>
      <c r="B14">
        <v>0</v>
      </c>
      <c r="C14">
        <v>0</v>
      </c>
      <c r="D14">
        <v>513.1</v>
      </c>
      <c r="E14">
        <v>259.89999999999998</v>
      </c>
      <c r="F14">
        <v>3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73</v>
      </c>
      <c r="B16">
        <v>0</v>
      </c>
      <c r="C16">
        <v>0</v>
      </c>
      <c r="D16">
        <v>63.5</v>
      </c>
      <c r="E16">
        <v>51.9</v>
      </c>
      <c r="F16">
        <v>4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35.1</v>
      </c>
      <c r="C19">
        <v>100.4</v>
      </c>
      <c r="D19">
        <v>2080</v>
      </c>
      <c r="E19">
        <v>1859.3</v>
      </c>
      <c r="F19">
        <v>357.8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84.2</v>
      </c>
      <c r="C21">
        <v>145.30000000000001</v>
      </c>
      <c r="D21">
        <v>932.1</v>
      </c>
      <c r="E21">
        <v>959.2</v>
      </c>
      <c r="F21">
        <v>149.69999999999999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0</v>
      </c>
      <c r="C23">
        <v>5.7</v>
      </c>
      <c r="D23">
        <v>139.1</v>
      </c>
      <c r="E23">
        <v>2111.8000000000002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605.4</v>
      </c>
      <c r="C25">
        <v>432.6</v>
      </c>
      <c r="D25">
        <v>7181.6</v>
      </c>
      <c r="E25">
        <v>5781.2</v>
      </c>
      <c r="F25">
        <v>825.4</v>
      </c>
      <c r="G25">
        <v>0</v>
      </c>
    </row>
    <row r="26" spans="1:7" ht="15" x14ac:dyDescent="0.25">
      <c r="A26" s="173" t="s">
        <v>167</v>
      </c>
      <c r="B26">
        <v>0</v>
      </c>
      <c r="C26">
        <v>0</v>
      </c>
      <c r="D26">
        <v>0</v>
      </c>
      <c r="E26">
        <v>149.9</v>
      </c>
      <c r="F26">
        <v>0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67.3</v>
      </c>
      <c r="E27">
        <v>46.7</v>
      </c>
      <c r="F27">
        <v>0</v>
      </c>
      <c r="G27">
        <v>0</v>
      </c>
    </row>
    <row r="28" spans="1:7" ht="15" x14ac:dyDescent="0.25">
      <c r="A28" s="173" t="s">
        <v>79</v>
      </c>
      <c r="B28">
        <v>0.3</v>
      </c>
      <c r="C28">
        <v>0</v>
      </c>
      <c r="D28">
        <v>2.1</v>
      </c>
      <c r="E28">
        <v>3.2</v>
      </c>
      <c r="F28">
        <v>0</v>
      </c>
      <c r="G28">
        <v>0</v>
      </c>
    </row>
    <row r="29" spans="1:7" ht="15" x14ac:dyDescent="0.25">
      <c r="A29" s="173" t="s">
        <v>80</v>
      </c>
      <c r="B29">
        <v>135.80000000000001</v>
      </c>
      <c r="C29">
        <v>78.8</v>
      </c>
      <c r="D29">
        <v>632.20000000000005</v>
      </c>
      <c r="E29">
        <v>412.2</v>
      </c>
      <c r="F29">
        <v>74</v>
      </c>
      <c r="G29">
        <v>0</v>
      </c>
    </row>
    <row r="30" spans="1:7" ht="15" x14ac:dyDescent="0.25">
      <c r="A30" s="173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173" t="s">
        <v>81</v>
      </c>
      <c r="B31">
        <v>246.7</v>
      </c>
      <c r="C31">
        <v>89</v>
      </c>
      <c r="D31">
        <v>2172.4</v>
      </c>
      <c r="E31">
        <v>1296.0999999999999</v>
      </c>
      <c r="F31">
        <v>220.9</v>
      </c>
      <c r="G31">
        <v>0</v>
      </c>
    </row>
    <row r="32" spans="1:7" ht="15" x14ac:dyDescent="0.25">
      <c r="A32" s="173" t="s">
        <v>169</v>
      </c>
      <c r="B32">
        <v>0</v>
      </c>
      <c r="C32">
        <v>0</v>
      </c>
      <c r="D32">
        <v>0</v>
      </c>
      <c r="E32">
        <v>0.1</v>
      </c>
      <c r="F32">
        <v>0</v>
      </c>
      <c r="G32">
        <v>0</v>
      </c>
    </row>
    <row r="33" spans="1:7" ht="15" x14ac:dyDescent="0.25">
      <c r="A33" s="173" t="s">
        <v>82</v>
      </c>
      <c r="B33">
        <v>3.5</v>
      </c>
      <c r="C33">
        <v>0</v>
      </c>
      <c r="D33">
        <v>113.4</v>
      </c>
      <c r="E33">
        <v>135.19999999999999</v>
      </c>
      <c r="F33">
        <v>0</v>
      </c>
      <c r="G33">
        <v>0</v>
      </c>
    </row>
    <row r="34" spans="1:7" ht="15" x14ac:dyDescent="0.25">
      <c r="A34" s="173" t="s">
        <v>170</v>
      </c>
      <c r="B34">
        <v>0</v>
      </c>
      <c r="C34">
        <v>0</v>
      </c>
      <c r="D34">
        <v>8</v>
      </c>
      <c r="E34">
        <v>8.5</v>
      </c>
      <c r="F34">
        <v>0</v>
      </c>
      <c r="G34">
        <v>0</v>
      </c>
    </row>
    <row r="35" spans="1:7" ht="15" x14ac:dyDescent="0.25">
      <c r="A35" s="173" t="s">
        <v>83</v>
      </c>
      <c r="B35">
        <v>133</v>
      </c>
      <c r="C35">
        <v>241</v>
      </c>
      <c r="D35">
        <v>2519.6</v>
      </c>
      <c r="E35">
        <v>2614</v>
      </c>
      <c r="F35">
        <v>437</v>
      </c>
      <c r="G35">
        <v>0</v>
      </c>
    </row>
    <row r="36" spans="1:7" ht="15" x14ac:dyDescent="0.25">
      <c r="A36" s="173" t="s">
        <v>84</v>
      </c>
      <c r="B36">
        <v>0</v>
      </c>
      <c r="C36">
        <v>0</v>
      </c>
      <c r="D36">
        <v>31.1</v>
      </c>
      <c r="E36">
        <v>20.8</v>
      </c>
      <c r="F36">
        <v>0</v>
      </c>
      <c r="G36">
        <v>0</v>
      </c>
    </row>
    <row r="37" spans="1:7" ht="15" x14ac:dyDescent="0.25">
      <c r="A37" s="173" t="s">
        <v>85</v>
      </c>
      <c r="B37">
        <v>0</v>
      </c>
      <c r="C37">
        <v>23</v>
      </c>
      <c r="D37">
        <v>63.2</v>
      </c>
      <c r="E37">
        <v>45.6</v>
      </c>
      <c r="F37">
        <v>0</v>
      </c>
      <c r="G37">
        <v>0</v>
      </c>
    </row>
    <row r="38" spans="1:7" ht="15" x14ac:dyDescent="0.25">
      <c r="A38" s="173" t="s">
        <v>86</v>
      </c>
      <c r="B38">
        <v>81.5</v>
      </c>
      <c r="C38">
        <v>0.5</v>
      </c>
      <c r="D38">
        <v>868.3</v>
      </c>
      <c r="E38">
        <v>461</v>
      </c>
      <c r="F38">
        <v>0</v>
      </c>
      <c r="G38">
        <v>0</v>
      </c>
    </row>
    <row r="39" spans="1:7" ht="15" x14ac:dyDescent="0.25">
      <c r="A39" s="173" t="s">
        <v>87</v>
      </c>
      <c r="B39">
        <v>0</v>
      </c>
      <c r="C39">
        <v>0</v>
      </c>
      <c r="D39">
        <v>13.4</v>
      </c>
      <c r="E39">
        <v>3</v>
      </c>
      <c r="F39">
        <v>0.5</v>
      </c>
      <c r="G39">
        <v>0</v>
      </c>
    </row>
    <row r="40" spans="1:7" ht="15" x14ac:dyDescent="0.25">
      <c r="A40" s="173" t="s">
        <v>88</v>
      </c>
      <c r="B40">
        <v>4.5999999999999996</v>
      </c>
      <c r="C40">
        <v>0.3</v>
      </c>
      <c r="D40">
        <v>584.4</v>
      </c>
      <c r="E40">
        <v>426.2</v>
      </c>
      <c r="F40">
        <v>93</v>
      </c>
      <c r="G40">
        <v>0</v>
      </c>
    </row>
    <row r="41" spans="1:7" ht="15" x14ac:dyDescent="0.25">
      <c r="A41" s="173" t="s">
        <v>89</v>
      </c>
      <c r="B41">
        <v>0</v>
      </c>
      <c r="C41">
        <v>0</v>
      </c>
      <c r="D41">
        <v>106.2</v>
      </c>
      <c r="E41">
        <v>158.69999999999999</v>
      </c>
      <c r="F41">
        <v>0</v>
      </c>
      <c r="G41">
        <v>0</v>
      </c>
    </row>
    <row r="42" spans="1:7" ht="15" x14ac:dyDescent="0.25">
      <c r="A42" s="173" t="s">
        <v>69</v>
      </c>
    </row>
    <row r="43" spans="1:7" ht="15" x14ac:dyDescent="0.25">
      <c r="A43" s="173" t="s">
        <v>90</v>
      </c>
      <c r="B43">
        <v>102</v>
      </c>
      <c r="C43">
        <v>0</v>
      </c>
      <c r="D43">
        <v>976.1</v>
      </c>
      <c r="E43">
        <v>740</v>
      </c>
      <c r="F43">
        <v>231</v>
      </c>
      <c r="G43">
        <v>0</v>
      </c>
    </row>
    <row r="44" spans="1:7" ht="15" x14ac:dyDescent="0.25">
      <c r="A44" s="173" t="s">
        <v>91</v>
      </c>
      <c r="B44">
        <v>0</v>
      </c>
      <c r="C44">
        <v>0</v>
      </c>
      <c r="D44">
        <v>86.9</v>
      </c>
      <c r="E44">
        <v>309.2</v>
      </c>
      <c r="F44">
        <v>0</v>
      </c>
      <c r="G44">
        <v>0</v>
      </c>
    </row>
    <row r="45" spans="1:7" ht="15" x14ac:dyDescent="0.25">
      <c r="A45" s="173" t="s">
        <v>92</v>
      </c>
      <c r="B45">
        <v>35</v>
      </c>
      <c r="C45">
        <v>0</v>
      </c>
      <c r="D45">
        <v>136.80000000000001</v>
      </c>
      <c r="E45">
        <v>92.4</v>
      </c>
      <c r="F45">
        <v>35</v>
      </c>
      <c r="G45">
        <v>0</v>
      </c>
    </row>
    <row r="46" spans="1:7" ht="15" x14ac:dyDescent="0.25">
      <c r="A46" s="173" t="s">
        <v>1078</v>
      </c>
      <c r="B46">
        <v>0</v>
      </c>
      <c r="C46">
        <v>0</v>
      </c>
      <c r="D46">
        <v>0</v>
      </c>
      <c r="E46">
        <v>0</v>
      </c>
      <c r="F46">
        <v>62</v>
      </c>
      <c r="G46">
        <v>0</v>
      </c>
    </row>
    <row r="47" spans="1:7" ht="15" x14ac:dyDescent="0.25">
      <c r="A47" s="173" t="s">
        <v>93</v>
      </c>
      <c r="B47">
        <v>30</v>
      </c>
      <c r="C47">
        <v>0</v>
      </c>
      <c r="D47">
        <v>0</v>
      </c>
      <c r="E47">
        <v>28.8</v>
      </c>
      <c r="F47">
        <v>30</v>
      </c>
      <c r="G47">
        <v>0</v>
      </c>
    </row>
    <row r="48" spans="1:7" ht="15" x14ac:dyDescent="0.25">
      <c r="A48" s="173" t="s">
        <v>95</v>
      </c>
      <c r="B48">
        <v>0</v>
      </c>
      <c r="C48">
        <v>0</v>
      </c>
      <c r="D48">
        <v>8.8000000000000007</v>
      </c>
      <c r="E48">
        <v>9.6999999999999993</v>
      </c>
      <c r="F48">
        <v>0</v>
      </c>
      <c r="G48">
        <v>0</v>
      </c>
    </row>
    <row r="49" spans="1:7" ht="15" x14ac:dyDescent="0.25">
      <c r="A49" s="173" t="s">
        <v>96</v>
      </c>
      <c r="B49">
        <v>37</v>
      </c>
      <c r="C49">
        <v>0</v>
      </c>
      <c r="D49">
        <v>723.9</v>
      </c>
      <c r="E49">
        <v>275.7</v>
      </c>
      <c r="F49">
        <v>104</v>
      </c>
      <c r="G49">
        <v>0</v>
      </c>
    </row>
    <row r="50" spans="1:7" ht="15" x14ac:dyDescent="0.25">
      <c r="A50" s="173" t="s">
        <v>97</v>
      </c>
      <c r="B50">
        <v>0</v>
      </c>
      <c r="C50">
        <v>0</v>
      </c>
      <c r="D50">
        <v>19.7</v>
      </c>
      <c r="E50">
        <v>24.2</v>
      </c>
      <c r="F50">
        <v>0</v>
      </c>
      <c r="G50">
        <v>0</v>
      </c>
    </row>
    <row r="51" spans="1:7" ht="15" x14ac:dyDescent="0.25">
      <c r="A51" s="173" t="s">
        <v>69</v>
      </c>
    </row>
    <row r="52" spans="1:7" ht="15" x14ac:dyDescent="0.25">
      <c r="A52" s="173" t="s">
        <v>98</v>
      </c>
      <c r="B52">
        <v>530</v>
      </c>
      <c r="C52">
        <v>456.2</v>
      </c>
      <c r="D52">
        <v>7965.7</v>
      </c>
      <c r="E52">
        <v>5922.4</v>
      </c>
      <c r="F52">
        <v>1755.9</v>
      </c>
      <c r="G52">
        <v>0</v>
      </c>
    </row>
    <row r="53" spans="1:7" ht="15" x14ac:dyDescent="0.25">
      <c r="A53" s="173" t="s">
        <v>99</v>
      </c>
      <c r="B53">
        <v>0</v>
      </c>
      <c r="C53">
        <v>3</v>
      </c>
      <c r="D53">
        <v>26.5</v>
      </c>
      <c r="E53">
        <v>21</v>
      </c>
      <c r="F53">
        <v>0</v>
      </c>
      <c r="G53">
        <v>0</v>
      </c>
    </row>
    <row r="54" spans="1:7" ht="15" x14ac:dyDescent="0.25">
      <c r="A54" s="173" t="s">
        <v>100</v>
      </c>
      <c r="B54">
        <v>6.5</v>
      </c>
      <c r="C54">
        <v>5.8</v>
      </c>
      <c r="D54">
        <v>5.4</v>
      </c>
      <c r="E54">
        <v>13.5</v>
      </c>
      <c r="F54">
        <v>0</v>
      </c>
      <c r="G54">
        <v>0</v>
      </c>
    </row>
    <row r="55" spans="1:7" ht="15" x14ac:dyDescent="0.25">
      <c r="A55" s="173" t="s">
        <v>101</v>
      </c>
      <c r="B55">
        <v>15</v>
      </c>
      <c r="C55">
        <v>0</v>
      </c>
      <c r="D55">
        <v>408.4</v>
      </c>
      <c r="E55">
        <v>145.19999999999999</v>
      </c>
      <c r="F55">
        <v>30</v>
      </c>
      <c r="G55">
        <v>0</v>
      </c>
    </row>
    <row r="56" spans="1:7" ht="15" x14ac:dyDescent="0.25">
      <c r="A56" s="173" t="s">
        <v>102</v>
      </c>
      <c r="B56">
        <v>0</v>
      </c>
      <c r="C56">
        <v>8</v>
      </c>
      <c r="D56">
        <v>73.3</v>
      </c>
      <c r="E56">
        <v>71.400000000000006</v>
      </c>
      <c r="F56">
        <v>8</v>
      </c>
      <c r="G56">
        <v>0</v>
      </c>
    </row>
    <row r="57" spans="1:7" ht="15" x14ac:dyDescent="0.25">
      <c r="A57" s="173" t="s">
        <v>103</v>
      </c>
      <c r="B57">
        <v>5.3</v>
      </c>
      <c r="C57">
        <v>8.1</v>
      </c>
      <c r="D57">
        <v>21.4</v>
      </c>
      <c r="E57">
        <v>95.3</v>
      </c>
      <c r="F57">
        <v>0</v>
      </c>
      <c r="G57">
        <v>0</v>
      </c>
    </row>
    <row r="58" spans="1:7" ht="15" x14ac:dyDescent="0.25">
      <c r="A58" s="173" t="s">
        <v>104</v>
      </c>
      <c r="B58">
        <v>0</v>
      </c>
      <c r="C58">
        <v>0</v>
      </c>
      <c r="D58">
        <v>340.2</v>
      </c>
      <c r="E58">
        <v>312.5</v>
      </c>
      <c r="F58">
        <v>50.5</v>
      </c>
      <c r="G58">
        <v>0</v>
      </c>
    </row>
    <row r="59" spans="1:7" ht="15" x14ac:dyDescent="0.25">
      <c r="A59" s="173" t="s">
        <v>105</v>
      </c>
      <c r="B59">
        <v>11.7</v>
      </c>
      <c r="C59">
        <v>18.100000000000001</v>
      </c>
      <c r="D59">
        <v>534.6</v>
      </c>
      <c r="E59">
        <v>308.39999999999998</v>
      </c>
      <c r="F59">
        <v>182.6</v>
      </c>
      <c r="G59">
        <v>0</v>
      </c>
    </row>
    <row r="60" spans="1:7" ht="15" x14ac:dyDescent="0.25">
      <c r="A60" s="173" t="s">
        <v>106</v>
      </c>
      <c r="B60">
        <v>57.7</v>
      </c>
      <c r="C60">
        <v>33.799999999999997</v>
      </c>
      <c r="D60">
        <v>464.3</v>
      </c>
      <c r="E60">
        <v>305.8</v>
      </c>
      <c r="F60">
        <v>116.4</v>
      </c>
      <c r="G60">
        <v>0</v>
      </c>
    </row>
    <row r="61" spans="1:7" ht="15" x14ac:dyDescent="0.25">
      <c r="A61" s="173" t="s">
        <v>107</v>
      </c>
      <c r="B61">
        <v>4.7</v>
      </c>
      <c r="C61">
        <v>0</v>
      </c>
      <c r="D61">
        <v>531.6</v>
      </c>
      <c r="E61">
        <v>265.3</v>
      </c>
      <c r="F61">
        <v>32.200000000000003</v>
      </c>
      <c r="G61">
        <v>0</v>
      </c>
    </row>
    <row r="62" spans="1:7" ht="15" x14ac:dyDescent="0.25">
      <c r="A62" s="173" t="s">
        <v>108</v>
      </c>
      <c r="B62">
        <v>0</v>
      </c>
      <c r="C62">
        <v>0</v>
      </c>
      <c r="D62">
        <v>4.7</v>
      </c>
      <c r="E62">
        <v>2.7</v>
      </c>
      <c r="F62">
        <v>0</v>
      </c>
      <c r="G62">
        <v>0</v>
      </c>
    </row>
    <row r="63" spans="1:7" ht="15" x14ac:dyDescent="0.25">
      <c r="A63" s="173" t="s">
        <v>109</v>
      </c>
      <c r="B63">
        <v>0</v>
      </c>
      <c r="C63">
        <v>18.399999999999999</v>
      </c>
      <c r="D63">
        <v>284.2</v>
      </c>
      <c r="E63">
        <v>166.9</v>
      </c>
      <c r="F63">
        <v>196.5</v>
      </c>
      <c r="G63">
        <v>0</v>
      </c>
    </row>
    <row r="64" spans="1:7" ht="15" x14ac:dyDescent="0.25">
      <c r="A64" s="173" t="s">
        <v>110</v>
      </c>
      <c r="B64">
        <v>0</v>
      </c>
      <c r="C64">
        <v>0</v>
      </c>
      <c r="D64">
        <v>48.7</v>
      </c>
      <c r="E64">
        <v>4.5999999999999996</v>
      </c>
      <c r="F64">
        <v>0</v>
      </c>
      <c r="G64">
        <v>0</v>
      </c>
    </row>
    <row r="65" spans="1:7" ht="15" x14ac:dyDescent="0.25">
      <c r="A65" s="173" t="s">
        <v>111</v>
      </c>
      <c r="B65">
        <v>30</v>
      </c>
      <c r="C65">
        <v>0</v>
      </c>
      <c r="D65">
        <v>122.7</v>
      </c>
      <c r="E65">
        <v>123.3</v>
      </c>
      <c r="F65">
        <v>60</v>
      </c>
      <c r="G65">
        <v>0</v>
      </c>
    </row>
    <row r="66" spans="1:7" ht="15" x14ac:dyDescent="0.25">
      <c r="A66" s="173" t="s">
        <v>112</v>
      </c>
      <c r="B66">
        <v>16.7</v>
      </c>
      <c r="C66">
        <v>8</v>
      </c>
      <c r="D66">
        <v>285.2</v>
      </c>
      <c r="E66">
        <v>286.10000000000002</v>
      </c>
      <c r="F66">
        <v>111.6</v>
      </c>
      <c r="G66">
        <v>0</v>
      </c>
    </row>
    <row r="67" spans="1:7" ht="15" x14ac:dyDescent="0.25">
      <c r="A67" s="173" t="s">
        <v>113</v>
      </c>
      <c r="B67">
        <v>0</v>
      </c>
      <c r="C67">
        <v>0</v>
      </c>
      <c r="D67">
        <v>168</v>
      </c>
      <c r="E67">
        <v>137.4</v>
      </c>
      <c r="F67">
        <v>19</v>
      </c>
      <c r="G67">
        <v>0</v>
      </c>
    </row>
    <row r="68" spans="1:7" ht="15" x14ac:dyDescent="0.25">
      <c r="A68" s="173" t="s">
        <v>114</v>
      </c>
      <c r="B68">
        <v>0</v>
      </c>
      <c r="C68">
        <v>2.1</v>
      </c>
      <c r="D68">
        <v>43.2</v>
      </c>
      <c r="E68">
        <v>36.1</v>
      </c>
      <c r="F68">
        <v>13.6</v>
      </c>
      <c r="G68">
        <v>0</v>
      </c>
    </row>
    <row r="69" spans="1:7" ht="15" x14ac:dyDescent="0.25">
      <c r="A69" s="173" t="s">
        <v>115</v>
      </c>
      <c r="B69">
        <v>280.39999999999998</v>
      </c>
      <c r="C69">
        <v>305.89999999999998</v>
      </c>
      <c r="D69">
        <v>3624.7</v>
      </c>
      <c r="E69">
        <v>2991.6</v>
      </c>
      <c r="F69">
        <v>688.4</v>
      </c>
      <c r="G69">
        <v>0</v>
      </c>
    </row>
    <row r="70" spans="1:7" ht="15" x14ac:dyDescent="0.25">
      <c r="A70" s="173" t="s">
        <v>116</v>
      </c>
      <c r="B70">
        <v>0</v>
      </c>
      <c r="C70">
        <v>0</v>
      </c>
      <c r="D70">
        <v>0</v>
      </c>
      <c r="E70" t="s">
        <v>94</v>
      </c>
      <c r="F70">
        <v>0</v>
      </c>
      <c r="G70">
        <v>0</v>
      </c>
    </row>
    <row r="71" spans="1:7" ht="15" x14ac:dyDescent="0.25">
      <c r="A71" s="173" t="s">
        <v>117</v>
      </c>
      <c r="B71">
        <v>14.6</v>
      </c>
      <c r="C71">
        <v>0</v>
      </c>
      <c r="D71">
        <v>92.2</v>
      </c>
      <c r="E71">
        <v>68.5</v>
      </c>
      <c r="F71">
        <v>13</v>
      </c>
      <c r="G71">
        <v>0</v>
      </c>
    </row>
    <row r="72" spans="1:7" ht="15" x14ac:dyDescent="0.25">
      <c r="A72" s="173" t="s">
        <v>118</v>
      </c>
      <c r="B72">
        <v>28</v>
      </c>
      <c r="C72">
        <v>4</v>
      </c>
      <c r="D72">
        <v>189.1</v>
      </c>
      <c r="E72">
        <v>117.6</v>
      </c>
      <c r="F72">
        <v>47</v>
      </c>
      <c r="G72">
        <v>0</v>
      </c>
    </row>
    <row r="73" spans="1:7" ht="15" x14ac:dyDescent="0.25">
      <c r="A73" s="173" t="s">
        <v>119</v>
      </c>
      <c r="B73">
        <v>32</v>
      </c>
      <c r="C73">
        <v>23.5</v>
      </c>
      <c r="D73">
        <v>138.5</v>
      </c>
      <c r="E73">
        <v>177.8</v>
      </c>
      <c r="F73">
        <v>117.6</v>
      </c>
      <c r="G73">
        <v>0</v>
      </c>
    </row>
    <row r="74" spans="1:7" ht="15" x14ac:dyDescent="0.25">
      <c r="A74" s="173" t="s">
        <v>120</v>
      </c>
      <c r="B74">
        <v>14.6</v>
      </c>
      <c r="C74">
        <v>0</v>
      </c>
      <c r="D74">
        <v>149.6</v>
      </c>
      <c r="E74">
        <v>68.3</v>
      </c>
      <c r="F74">
        <v>21.4</v>
      </c>
      <c r="G74">
        <v>0</v>
      </c>
    </row>
    <row r="75" spans="1:7" ht="15" x14ac:dyDescent="0.25">
      <c r="A75" s="173" t="s">
        <v>1076</v>
      </c>
      <c r="B75">
        <v>0</v>
      </c>
      <c r="C75">
        <v>0</v>
      </c>
      <c r="D75">
        <v>3.2</v>
      </c>
      <c r="E75">
        <v>0</v>
      </c>
      <c r="F75">
        <v>0</v>
      </c>
      <c r="G75">
        <v>0</v>
      </c>
    </row>
    <row r="76" spans="1:7" ht="15" x14ac:dyDescent="0.25">
      <c r="A76" s="173" t="s">
        <v>121</v>
      </c>
      <c r="B76">
        <v>0</v>
      </c>
      <c r="C76">
        <v>0</v>
      </c>
      <c r="D76">
        <v>119.8</v>
      </c>
      <c r="E76">
        <v>40.9</v>
      </c>
      <c r="F76">
        <v>40.200000000000003</v>
      </c>
      <c r="G76">
        <v>0</v>
      </c>
    </row>
    <row r="77" spans="1:7" ht="15" x14ac:dyDescent="0.25">
      <c r="A77" s="173" t="s">
        <v>122</v>
      </c>
      <c r="B77">
        <v>13</v>
      </c>
      <c r="C77">
        <v>17.7</v>
      </c>
      <c r="D77">
        <v>286.39999999999998</v>
      </c>
      <c r="E77">
        <v>162.4</v>
      </c>
      <c r="F77">
        <v>8</v>
      </c>
      <c r="G77">
        <v>0</v>
      </c>
    </row>
    <row r="78" spans="1:7" ht="15" x14ac:dyDescent="0.25">
      <c r="A78" s="173" t="s">
        <v>65</v>
      </c>
      <c r="B78" t="s">
        <v>66</v>
      </c>
      <c r="C78" t="s">
        <v>67</v>
      </c>
      <c r="D78" t="s">
        <v>66</v>
      </c>
      <c r="E78" t="s">
        <v>66</v>
      </c>
      <c r="F78" t="s">
        <v>66</v>
      </c>
      <c r="G78" t="s">
        <v>68</v>
      </c>
    </row>
    <row r="79" spans="1:7" ht="15" x14ac:dyDescent="0.25">
      <c r="A79" s="173" t="s">
        <v>123</v>
      </c>
      <c r="B79">
        <v>1356.6</v>
      </c>
      <c r="C79">
        <v>1140.0999999999999</v>
      </c>
      <c r="D79">
        <v>19868.900000000001</v>
      </c>
      <c r="E79">
        <v>17718.400000000001</v>
      </c>
      <c r="F79">
        <v>3331.8</v>
      </c>
      <c r="G79">
        <v>0</v>
      </c>
    </row>
    <row r="80" spans="1:7" ht="15" x14ac:dyDescent="0.25">
      <c r="A80" s="173" t="s">
        <v>124</v>
      </c>
      <c r="B80">
        <v>239.8</v>
      </c>
      <c r="C80">
        <v>75.5</v>
      </c>
      <c r="D80">
        <v>0</v>
      </c>
      <c r="E80">
        <v>0</v>
      </c>
      <c r="F80">
        <v>848.7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173" t="s">
        <v>125</v>
      </c>
      <c r="B82">
        <v>1596.4</v>
      </c>
      <c r="C82">
        <v>1215.5999999999999</v>
      </c>
      <c r="D82">
        <v>19868.900000000001</v>
      </c>
      <c r="E82">
        <v>17718.400000000001</v>
      </c>
      <c r="F82">
        <v>4180.5</v>
      </c>
      <c r="G82">
        <v>0</v>
      </c>
    </row>
    <row r="83" spans="1:7" ht="15" x14ac:dyDescent="0.25">
      <c r="A83" s="173" t="s">
        <v>126</v>
      </c>
      <c r="B83" t="s">
        <v>45</v>
      </c>
      <c r="C83" t="s">
        <v>45</v>
      </c>
      <c r="D83">
        <v>0</v>
      </c>
      <c r="E83">
        <v>0</v>
      </c>
      <c r="F83" t="s">
        <v>45</v>
      </c>
      <c r="G83" t="s">
        <v>45</v>
      </c>
    </row>
    <row r="84" spans="1:7" ht="15" x14ac:dyDescent="0.25">
      <c r="A84" s="173" t="s">
        <v>127</v>
      </c>
      <c r="B84">
        <v>0</v>
      </c>
      <c r="C84">
        <v>0</v>
      </c>
      <c r="D84" t="s">
        <v>45</v>
      </c>
      <c r="E84" t="s">
        <v>45</v>
      </c>
      <c r="F84">
        <v>0</v>
      </c>
      <c r="G84">
        <v>0</v>
      </c>
    </row>
    <row r="85" spans="1:7" ht="15" x14ac:dyDescent="0.25">
      <c r="A85" s="173" t="s">
        <v>65</v>
      </c>
      <c r="B85" t="s">
        <v>66</v>
      </c>
      <c r="C85" t="s">
        <v>67</v>
      </c>
      <c r="D85" t="s">
        <v>66</v>
      </c>
      <c r="E85" t="s">
        <v>66</v>
      </c>
      <c r="F85" t="s">
        <v>66</v>
      </c>
      <c r="G85" t="s">
        <v>68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215A-080A-4FA6-94BE-5BDA91AD3D75}">
  <dimension ref="A1:G85"/>
  <sheetViews>
    <sheetView topLeftCell="A11" workbookViewId="0">
      <selection activeCell="B7" sqref="B7"/>
    </sheetView>
  </sheetViews>
  <sheetFormatPr defaultRowHeight="13.2" x14ac:dyDescent="0.25"/>
  <cols>
    <col min="1" max="1" width="27.109375" customWidth="1"/>
    <col min="2" max="2" width="18.109375" customWidth="1"/>
    <col min="3" max="3" width="15.6640625" customWidth="1"/>
    <col min="4" max="4" width="13.5546875" customWidth="1"/>
    <col min="5" max="5" width="13.88671875" customWidth="1"/>
    <col min="6" max="6" width="14.6640625" customWidth="1"/>
    <col min="7" max="7" width="15.1093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1080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163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10</v>
      </c>
      <c r="C12">
        <v>0.4</v>
      </c>
      <c r="D12">
        <v>584</v>
      </c>
      <c r="E12">
        <v>344.6</v>
      </c>
      <c r="F12">
        <v>11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5.3</v>
      </c>
      <c r="E13">
        <v>22.3</v>
      </c>
      <c r="F13">
        <v>5</v>
      </c>
      <c r="G13">
        <v>0</v>
      </c>
    </row>
    <row r="14" spans="1:7" ht="15" x14ac:dyDescent="0.25">
      <c r="A14" s="173" t="s">
        <v>71</v>
      </c>
      <c r="B14">
        <v>10</v>
      </c>
      <c r="C14">
        <v>0</v>
      </c>
      <c r="D14">
        <v>502.7</v>
      </c>
      <c r="E14">
        <v>259.89999999999998</v>
      </c>
      <c r="F14">
        <v>3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73</v>
      </c>
      <c r="B16">
        <v>0</v>
      </c>
      <c r="C16">
        <v>0.4</v>
      </c>
      <c r="D16">
        <v>63.5</v>
      </c>
      <c r="E16">
        <v>51.9</v>
      </c>
      <c r="F16">
        <v>3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166.6</v>
      </c>
      <c r="C19">
        <v>125.5</v>
      </c>
      <c r="D19">
        <v>1945.1</v>
      </c>
      <c r="E19">
        <v>1833.4</v>
      </c>
      <c r="F19">
        <v>255.4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103.4</v>
      </c>
      <c r="C21">
        <v>145</v>
      </c>
      <c r="D21">
        <v>911.5</v>
      </c>
      <c r="E21">
        <v>959.2</v>
      </c>
      <c r="F21">
        <v>108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0</v>
      </c>
      <c r="C23">
        <v>6.5</v>
      </c>
      <c r="D23">
        <v>139.1</v>
      </c>
      <c r="E23">
        <v>2111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672.8</v>
      </c>
      <c r="C25">
        <v>556.6</v>
      </c>
      <c r="D25">
        <v>7107.9</v>
      </c>
      <c r="E25">
        <v>5651.6</v>
      </c>
      <c r="F25">
        <v>591.4</v>
      </c>
      <c r="G25">
        <v>0</v>
      </c>
    </row>
    <row r="26" spans="1:7" ht="15" x14ac:dyDescent="0.25">
      <c r="A26" s="173" t="s">
        <v>167</v>
      </c>
      <c r="B26">
        <v>0</v>
      </c>
      <c r="C26">
        <v>0</v>
      </c>
      <c r="D26">
        <v>0</v>
      </c>
      <c r="E26">
        <v>149.9</v>
      </c>
      <c r="F26">
        <v>0</v>
      </c>
      <c r="G26">
        <v>0</v>
      </c>
    </row>
    <row r="27" spans="1:7" ht="15" x14ac:dyDescent="0.25">
      <c r="A27" s="173" t="s">
        <v>78</v>
      </c>
      <c r="B27">
        <v>19.399999999999999</v>
      </c>
      <c r="C27">
        <v>0</v>
      </c>
      <c r="D27">
        <v>46</v>
      </c>
      <c r="E27">
        <v>46.7</v>
      </c>
      <c r="F27">
        <v>0</v>
      </c>
      <c r="G27">
        <v>0</v>
      </c>
    </row>
    <row r="28" spans="1:7" ht="15" x14ac:dyDescent="0.25">
      <c r="A28" s="173" t="s">
        <v>79</v>
      </c>
      <c r="B28">
        <v>0.5</v>
      </c>
      <c r="C28">
        <v>0</v>
      </c>
      <c r="D28">
        <v>1.8</v>
      </c>
      <c r="E28">
        <v>3.2</v>
      </c>
      <c r="F28">
        <v>0</v>
      </c>
      <c r="G28">
        <v>0</v>
      </c>
    </row>
    <row r="29" spans="1:7" ht="15" x14ac:dyDescent="0.25">
      <c r="A29" s="173" t="s">
        <v>80</v>
      </c>
      <c r="B29">
        <v>145.69999999999999</v>
      </c>
      <c r="C29">
        <v>81.8</v>
      </c>
      <c r="D29">
        <v>621.20000000000005</v>
      </c>
      <c r="E29">
        <v>409.2</v>
      </c>
      <c r="F29">
        <v>70</v>
      </c>
      <c r="G29">
        <v>0</v>
      </c>
    </row>
    <row r="30" spans="1:7" ht="15" x14ac:dyDescent="0.25">
      <c r="A30" s="173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173" t="s">
        <v>81</v>
      </c>
      <c r="B31">
        <v>246.7</v>
      </c>
      <c r="C31">
        <v>90</v>
      </c>
      <c r="D31">
        <v>2172.3000000000002</v>
      </c>
      <c r="E31">
        <v>1294</v>
      </c>
      <c r="F31">
        <v>220.9</v>
      </c>
      <c r="G31">
        <v>0</v>
      </c>
    </row>
    <row r="32" spans="1:7" ht="15" x14ac:dyDescent="0.25">
      <c r="A32" s="173" t="s">
        <v>169</v>
      </c>
      <c r="B32">
        <v>0</v>
      </c>
      <c r="C32">
        <v>0</v>
      </c>
      <c r="D32">
        <v>0</v>
      </c>
      <c r="E32">
        <v>0.1</v>
      </c>
      <c r="F32">
        <v>0</v>
      </c>
      <c r="G32">
        <v>0</v>
      </c>
    </row>
    <row r="33" spans="1:7" ht="15" x14ac:dyDescent="0.25">
      <c r="A33" s="173" t="s">
        <v>82</v>
      </c>
      <c r="B33">
        <v>26.3</v>
      </c>
      <c r="C33">
        <v>0</v>
      </c>
      <c r="D33">
        <v>88.5</v>
      </c>
      <c r="E33">
        <v>135.19999999999999</v>
      </c>
      <c r="F33">
        <v>0</v>
      </c>
      <c r="G33">
        <v>0</v>
      </c>
    </row>
    <row r="34" spans="1:7" ht="15" x14ac:dyDescent="0.25">
      <c r="A34" s="173" t="s">
        <v>170</v>
      </c>
      <c r="B34">
        <v>0</v>
      </c>
      <c r="C34">
        <v>0</v>
      </c>
      <c r="D34">
        <v>8</v>
      </c>
      <c r="E34">
        <v>8.5</v>
      </c>
      <c r="F34">
        <v>0</v>
      </c>
      <c r="G34">
        <v>0</v>
      </c>
    </row>
    <row r="35" spans="1:7" ht="15" x14ac:dyDescent="0.25">
      <c r="A35" s="173" t="s">
        <v>83</v>
      </c>
      <c r="B35">
        <v>145</v>
      </c>
      <c r="C35">
        <v>304</v>
      </c>
      <c r="D35">
        <v>2506.6</v>
      </c>
      <c r="E35">
        <v>2549.9</v>
      </c>
      <c r="F35">
        <v>300</v>
      </c>
      <c r="G35">
        <v>0</v>
      </c>
    </row>
    <row r="36" spans="1:7" ht="15" x14ac:dyDescent="0.25">
      <c r="A36" s="173" t="s">
        <v>84</v>
      </c>
      <c r="B36">
        <v>0</v>
      </c>
      <c r="C36">
        <v>0</v>
      </c>
      <c r="D36">
        <v>31.1</v>
      </c>
      <c r="E36">
        <v>20.8</v>
      </c>
      <c r="F36">
        <v>0</v>
      </c>
      <c r="G36">
        <v>0</v>
      </c>
    </row>
    <row r="37" spans="1:7" ht="15" x14ac:dyDescent="0.25">
      <c r="A37" s="173" t="s">
        <v>85</v>
      </c>
      <c r="B37">
        <v>0</v>
      </c>
      <c r="C37">
        <v>23</v>
      </c>
      <c r="D37">
        <v>63.2</v>
      </c>
      <c r="E37">
        <v>45.6</v>
      </c>
      <c r="F37">
        <v>0</v>
      </c>
      <c r="G37">
        <v>0</v>
      </c>
    </row>
    <row r="38" spans="1:7" ht="15" x14ac:dyDescent="0.25">
      <c r="A38" s="173" t="s">
        <v>86</v>
      </c>
      <c r="B38">
        <v>81.5</v>
      </c>
      <c r="C38">
        <v>57.5</v>
      </c>
      <c r="D38">
        <v>868.3</v>
      </c>
      <c r="E38">
        <v>402.5</v>
      </c>
      <c r="F38">
        <v>0</v>
      </c>
      <c r="G38">
        <v>0</v>
      </c>
    </row>
    <row r="39" spans="1:7" ht="15" x14ac:dyDescent="0.25">
      <c r="A39" s="173" t="s">
        <v>87</v>
      </c>
      <c r="B39">
        <v>0</v>
      </c>
      <c r="C39">
        <v>0</v>
      </c>
      <c r="D39">
        <v>13.4</v>
      </c>
      <c r="E39">
        <v>3</v>
      </c>
      <c r="F39">
        <v>0.5</v>
      </c>
      <c r="G39">
        <v>0</v>
      </c>
    </row>
    <row r="40" spans="1:7" ht="15" x14ac:dyDescent="0.25">
      <c r="A40" s="173" t="s">
        <v>88</v>
      </c>
      <c r="B40">
        <v>7.7</v>
      </c>
      <c r="C40">
        <v>0.3</v>
      </c>
      <c r="D40">
        <v>581.29999999999995</v>
      </c>
      <c r="E40">
        <v>424.3</v>
      </c>
      <c r="F40">
        <v>0</v>
      </c>
      <c r="G40">
        <v>0</v>
      </c>
    </row>
    <row r="41" spans="1:7" ht="15" x14ac:dyDescent="0.25">
      <c r="A41" s="173" t="s">
        <v>89</v>
      </c>
      <c r="B41">
        <v>0</v>
      </c>
      <c r="C41">
        <v>0</v>
      </c>
      <c r="D41">
        <v>106.2</v>
      </c>
      <c r="E41">
        <v>158.69999999999999</v>
      </c>
      <c r="F41">
        <v>0</v>
      </c>
      <c r="G41">
        <v>0</v>
      </c>
    </row>
    <row r="42" spans="1:7" ht="15" x14ac:dyDescent="0.25">
      <c r="A42" s="173" t="s">
        <v>69</v>
      </c>
    </row>
    <row r="43" spans="1:7" ht="15" x14ac:dyDescent="0.25">
      <c r="A43" s="173" t="s">
        <v>90</v>
      </c>
      <c r="B43">
        <v>139</v>
      </c>
      <c r="C43">
        <v>0</v>
      </c>
      <c r="D43">
        <v>936.5</v>
      </c>
      <c r="E43">
        <v>740</v>
      </c>
      <c r="F43">
        <v>164</v>
      </c>
      <c r="G43">
        <v>0</v>
      </c>
    </row>
    <row r="44" spans="1:7" ht="15" x14ac:dyDescent="0.25">
      <c r="A44" s="173" t="s">
        <v>91</v>
      </c>
      <c r="B44">
        <v>0</v>
      </c>
      <c r="C44">
        <v>0</v>
      </c>
      <c r="D44">
        <v>86.9</v>
      </c>
      <c r="E44">
        <v>309.2</v>
      </c>
      <c r="F44">
        <v>0</v>
      </c>
      <c r="G44">
        <v>0</v>
      </c>
    </row>
    <row r="45" spans="1:7" ht="15" x14ac:dyDescent="0.25">
      <c r="A45" s="173" t="s">
        <v>92</v>
      </c>
      <c r="B45">
        <v>35</v>
      </c>
      <c r="C45">
        <v>0</v>
      </c>
      <c r="D45">
        <v>136.80000000000001</v>
      </c>
      <c r="E45">
        <v>92.4</v>
      </c>
      <c r="F45">
        <v>35</v>
      </c>
      <c r="G45">
        <v>0</v>
      </c>
    </row>
    <row r="46" spans="1:7" ht="15" x14ac:dyDescent="0.25">
      <c r="A46" s="173" t="s">
        <v>1078</v>
      </c>
      <c r="B46">
        <v>0</v>
      </c>
      <c r="C46">
        <v>0</v>
      </c>
      <c r="D46">
        <v>0</v>
      </c>
      <c r="E46">
        <v>0</v>
      </c>
      <c r="F46">
        <v>30</v>
      </c>
      <c r="G46">
        <v>0</v>
      </c>
    </row>
    <row r="47" spans="1:7" ht="15" x14ac:dyDescent="0.25">
      <c r="A47" s="173" t="s">
        <v>93</v>
      </c>
      <c r="B47">
        <v>30</v>
      </c>
      <c r="C47">
        <v>0</v>
      </c>
      <c r="D47">
        <v>0</v>
      </c>
      <c r="E47">
        <v>28.8</v>
      </c>
      <c r="F47">
        <v>30</v>
      </c>
      <c r="G47">
        <v>0</v>
      </c>
    </row>
    <row r="48" spans="1:7" ht="15" x14ac:dyDescent="0.25">
      <c r="A48" s="173" t="s">
        <v>95</v>
      </c>
      <c r="B48">
        <v>0</v>
      </c>
      <c r="C48">
        <v>0</v>
      </c>
      <c r="D48">
        <v>8.8000000000000007</v>
      </c>
      <c r="E48">
        <v>9.6999999999999993</v>
      </c>
      <c r="F48">
        <v>0</v>
      </c>
      <c r="G48">
        <v>0</v>
      </c>
    </row>
    <row r="49" spans="1:7" ht="15" x14ac:dyDescent="0.25">
      <c r="A49" s="173" t="s">
        <v>96</v>
      </c>
      <c r="B49">
        <v>74</v>
      </c>
      <c r="C49">
        <v>0</v>
      </c>
      <c r="D49">
        <v>684.3</v>
      </c>
      <c r="E49">
        <v>275.7</v>
      </c>
      <c r="F49">
        <v>69</v>
      </c>
      <c r="G49">
        <v>0</v>
      </c>
    </row>
    <row r="50" spans="1:7" ht="15" x14ac:dyDescent="0.25">
      <c r="A50" s="173" t="s">
        <v>97</v>
      </c>
      <c r="B50">
        <v>0</v>
      </c>
      <c r="C50">
        <v>0</v>
      </c>
      <c r="D50">
        <v>19.7</v>
      </c>
      <c r="E50">
        <v>24.2</v>
      </c>
      <c r="F50">
        <v>0</v>
      </c>
      <c r="G50">
        <v>0</v>
      </c>
    </row>
    <row r="51" spans="1:7" ht="15" x14ac:dyDescent="0.25">
      <c r="A51" s="173" t="s">
        <v>69</v>
      </c>
    </row>
    <row r="52" spans="1:7" ht="15" x14ac:dyDescent="0.25">
      <c r="A52" s="173" t="s">
        <v>98</v>
      </c>
      <c r="B52">
        <v>678.8</v>
      </c>
      <c r="C52">
        <v>496.5</v>
      </c>
      <c r="D52">
        <v>7806.5</v>
      </c>
      <c r="E52">
        <v>5881.5</v>
      </c>
      <c r="F52">
        <v>1473.1</v>
      </c>
      <c r="G52">
        <v>0</v>
      </c>
    </row>
    <row r="53" spans="1:7" ht="15" x14ac:dyDescent="0.25">
      <c r="A53" s="173" t="s">
        <v>99</v>
      </c>
      <c r="B53">
        <v>2.5</v>
      </c>
      <c r="C53">
        <v>3</v>
      </c>
      <c r="D53">
        <v>23.8</v>
      </c>
      <c r="E53">
        <v>21</v>
      </c>
      <c r="F53">
        <v>0</v>
      </c>
      <c r="G53">
        <v>0</v>
      </c>
    </row>
    <row r="54" spans="1:7" ht="15" x14ac:dyDescent="0.25">
      <c r="A54" s="173" t="s">
        <v>100</v>
      </c>
      <c r="B54">
        <v>6.5</v>
      </c>
      <c r="C54">
        <v>5.8</v>
      </c>
      <c r="D54">
        <v>5.4</v>
      </c>
      <c r="E54">
        <v>13.5</v>
      </c>
      <c r="F54">
        <v>0</v>
      </c>
      <c r="G54">
        <v>0</v>
      </c>
    </row>
    <row r="55" spans="1:7" ht="15" x14ac:dyDescent="0.25">
      <c r="A55" s="173" t="s">
        <v>101</v>
      </c>
      <c r="B55">
        <v>15</v>
      </c>
      <c r="C55">
        <v>0</v>
      </c>
      <c r="D55">
        <v>408.4</v>
      </c>
      <c r="E55">
        <v>145.19999999999999</v>
      </c>
      <c r="F55">
        <v>0</v>
      </c>
      <c r="G55">
        <v>0</v>
      </c>
    </row>
    <row r="56" spans="1:7" ht="15" x14ac:dyDescent="0.25">
      <c r="A56" s="173" t="s">
        <v>102</v>
      </c>
      <c r="B56">
        <v>0</v>
      </c>
      <c r="C56">
        <v>8</v>
      </c>
      <c r="D56">
        <v>73.3</v>
      </c>
      <c r="E56">
        <v>71.400000000000006</v>
      </c>
      <c r="F56">
        <v>8</v>
      </c>
      <c r="G56">
        <v>0</v>
      </c>
    </row>
    <row r="57" spans="1:7" ht="15" x14ac:dyDescent="0.25">
      <c r="A57" s="173" t="s">
        <v>103</v>
      </c>
      <c r="B57">
        <v>5.6</v>
      </c>
      <c r="C57">
        <v>8.3000000000000007</v>
      </c>
      <c r="D57">
        <v>21.1</v>
      </c>
      <c r="E57">
        <v>94.5</v>
      </c>
      <c r="F57">
        <v>0</v>
      </c>
      <c r="G57">
        <v>0</v>
      </c>
    </row>
    <row r="58" spans="1:7" ht="15" x14ac:dyDescent="0.25">
      <c r="A58" s="173" t="s">
        <v>104</v>
      </c>
      <c r="B58">
        <v>0</v>
      </c>
      <c r="C58">
        <v>0</v>
      </c>
      <c r="D58">
        <v>340.2</v>
      </c>
      <c r="E58">
        <v>312.5</v>
      </c>
      <c r="F58">
        <v>0</v>
      </c>
      <c r="G58">
        <v>0</v>
      </c>
    </row>
    <row r="59" spans="1:7" ht="15" x14ac:dyDescent="0.25">
      <c r="A59" s="173" t="s">
        <v>105</v>
      </c>
      <c r="B59">
        <v>11.7</v>
      </c>
      <c r="C59">
        <v>19.100000000000001</v>
      </c>
      <c r="D59">
        <v>499.3</v>
      </c>
      <c r="E59">
        <v>308.39999999999998</v>
      </c>
      <c r="F59">
        <v>122.6</v>
      </c>
      <c r="G59">
        <v>0</v>
      </c>
    </row>
    <row r="60" spans="1:7" ht="15" x14ac:dyDescent="0.25">
      <c r="A60" s="173" t="s">
        <v>106</v>
      </c>
      <c r="B60">
        <v>52.5</v>
      </c>
      <c r="C60">
        <v>33.799999999999997</v>
      </c>
      <c r="D60">
        <v>449.6</v>
      </c>
      <c r="E60">
        <v>305.8</v>
      </c>
      <c r="F60">
        <v>105.4</v>
      </c>
      <c r="G60">
        <v>0</v>
      </c>
    </row>
    <row r="61" spans="1:7" ht="15" x14ac:dyDescent="0.25">
      <c r="A61" s="173" t="s">
        <v>107</v>
      </c>
      <c r="B61">
        <v>4.7</v>
      </c>
      <c r="C61">
        <v>0</v>
      </c>
      <c r="D61">
        <v>531.6</v>
      </c>
      <c r="E61">
        <v>265.3</v>
      </c>
      <c r="F61">
        <v>40</v>
      </c>
      <c r="G61">
        <v>0</v>
      </c>
    </row>
    <row r="62" spans="1:7" ht="15" x14ac:dyDescent="0.25">
      <c r="A62" s="173" t="s">
        <v>108</v>
      </c>
      <c r="B62">
        <v>0</v>
      </c>
      <c r="C62">
        <v>11</v>
      </c>
      <c r="D62">
        <v>4.7</v>
      </c>
      <c r="E62">
        <v>2.7</v>
      </c>
      <c r="F62">
        <v>0</v>
      </c>
      <c r="G62">
        <v>0</v>
      </c>
    </row>
    <row r="63" spans="1:7" ht="15" x14ac:dyDescent="0.25">
      <c r="A63" s="173" t="s">
        <v>109</v>
      </c>
      <c r="B63">
        <v>0</v>
      </c>
      <c r="C63">
        <v>18.399999999999999</v>
      </c>
      <c r="D63">
        <v>284.2</v>
      </c>
      <c r="E63">
        <v>166.9</v>
      </c>
      <c r="F63">
        <v>179.7</v>
      </c>
      <c r="G63">
        <v>0</v>
      </c>
    </row>
    <row r="64" spans="1:7" ht="15" x14ac:dyDescent="0.25">
      <c r="A64" s="173" t="s">
        <v>110</v>
      </c>
      <c r="B64">
        <v>0</v>
      </c>
      <c r="C64">
        <v>0</v>
      </c>
      <c r="D64">
        <v>48.7</v>
      </c>
      <c r="E64">
        <v>4.5999999999999996</v>
      </c>
      <c r="F64">
        <v>0</v>
      </c>
      <c r="G64">
        <v>0</v>
      </c>
    </row>
    <row r="65" spans="1:7" ht="15" x14ac:dyDescent="0.25">
      <c r="A65" s="173" t="s">
        <v>111</v>
      </c>
      <c r="B65">
        <v>30</v>
      </c>
      <c r="C65">
        <v>0</v>
      </c>
      <c r="D65">
        <v>122.7</v>
      </c>
      <c r="E65">
        <v>111.2</v>
      </c>
      <c r="F65">
        <v>60</v>
      </c>
      <c r="G65">
        <v>0</v>
      </c>
    </row>
    <row r="66" spans="1:7" ht="15" x14ac:dyDescent="0.25">
      <c r="A66" s="173" t="s">
        <v>112</v>
      </c>
      <c r="B66">
        <v>33.700000000000003</v>
      </c>
      <c r="C66">
        <v>8</v>
      </c>
      <c r="D66">
        <v>277.3</v>
      </c>
      <c r="E66">
        <v>286.10000000000002</v>
      </c>
      <c r="F66">
        <v>101.5</v>
      </c>
      <c r="G66">
        <v>0</v>
      </c>
    </row>
    <row r="67" spans="1:7" ht="15" x14ac:dyDescent="0.25">
      <c r="A67" s="173" t="s">
        <v>113</v>
      </c>
      <c r="B67">
        <v>0</v>
      </c>
      <c r="C67">
        <v>0</v>
      </c>
      <c r="D67">
        <v>168</v>
      </c>
      <c r="E67">
        <v>137.4</v>
      </c>
      <c r="F67">
        <v>19</v>
      </c>
      <c r="G67">
        <v>0</v>
      </c>
    </row>
    <row r="68" spans="1:7" ht="15" x14ac:dyDescent="0.25">
      <c r="A68" s="173" t="s">
        <v>114</v>
      </c>
      <c r="B68">
        <v>2.5</v>
      </c>
      <c r="C68">
        <v>2.1</v>
      </c>
      <c r="D68">
        <v>40.9</v>
      </c>
      <c r="E68">
        <v>36.1</v>
      </c>
      <c r="F68">
        <v>13.6</v>
      </c>
      <c r="G68">
        <v>0</v>
      </c>
    </row>
    <row r="69" spans="1:7" ht="15" x14ac:dyDescent="0.25">
      <c r="A69" s="173" t="s">
        <v>115</v>
      </c>
      <c r="B69">
        <v>400.9</v>
      </c>
      <c r="C69">
        <v>334</v>
      </c>
      <c r="D69">
        <v>3540.9</v>
      </c>
      <c r="E69">
        <v>2963.7</v>
      </c>
      <c r="F69">
        <v>613.20000000000005</v>
      </c>
      <c r="G69">
        <v>0</v>
      </c>
    </row>
    <row r="70" spans="1:7" ht="15" x14ac:dyDescent="0.25">
      <c r="A70" s="173" t="s">
        <v>116</v>
      </c>
      <c r="B70">
        <v>0</v>
      </c>
      <c r="C70">
        <v>0</v>
      </c>
      <c r="D70">
        <v>0</v>
      </c>
      <c r="E70" t="s">
        <v>94</v>
      </c>
      <c r="F70">
        <v>0</v>
      </c>
      <c r="G70">
        <v>0</v>
      </c>
    </row>
    <row r="71" spans="1:7" ht="15" x14ac:dyDescent="0.25">
      <c r="A71" s="173" t="s">
        <v>117</v>
      </c>
      <c r="B71">
        <v>14.6</v>
      </c>
      <c r="C71">
        <v>0</v>
      </c>
      <c r="D71">
        <v>92.2</v>
      </c>
      <c r="E71">
        <v>68.5</v>
      </c>
      <c r="F71">
        <v>12</v>
      </c>
      <c r="G71">
        <v>0</v>
      </c>
    </row>
    <row r="72" spans="1:7" ht="15" x14ac:dyDescent="0.25">
      <c r="A72" s="173" t="s">
        <v>118</v>
      </c>
      <c r="B72">
        <v>28</v>
      </c>
      <c r="C72">
        <v>4</v>
      </c>
      <c r="D72">
        <v>189.1</v>
      </c>
      <c r="E72">
        <v>117.6</v>
      </c>
      <c r="F72">
        <v>47</v>
      </c>
      <c r="G72">
        <v>0</v>
      </c>
    </row>
    <row r="73" spans="1:7" ht="15" x14ac:dyDescent="0.25">
      <c r="A73" s="173" t="s">
        <v>119</v>
      </c>
      <c r="B73">
        <v>32</v>
      </c>
      <c r="C73">
        <v>23.5</v>
      </c>
      <c r="D73">
        <v>138.5</v>
      </c>
      <c r="E73">
        <v>177.8</v>
      </c>
      <c r="F73">
        <v>117.6</v>
      </c>
      <c r="G73">
        <v>0</v>
      </c>
    </row>
    <row r="74" spans="1:7" ht="15" x14ac:dyDescent="0.25">
      <c r="A74" s="173" t="s">
        <v>120</v>
      </c>
      <c r="B74">
        <v>14.6</v>
      </c>
      <c r="C74">
        <v>0</v>
      </c>
      <c r="D74">
        <v>149.6</v>
      </c>
      <c r="E74">
        <v>68.3</v>
      </c>
      <c r="F74">
        <v>21.4</v>
      </c>
      <c r="G74">
        <v>0</v>
      </c>
    </row>
    <row r="75" spans="1:7" ht="15" x14ac:dyDescent="0.25">
      <c r="A75" s="173" t="s">
        <v>1076</v>
      </c>
      <c r="B75">
        <v>0</v>
      </c>
      <c r="C75">
        <v>0</v>
      </c>
      <c r="D75">
        <v>3.2</v>
      </c>
      <c r="E75">
        <v>0</v>
      </c>
      <c r="F75">
        <v>0</v>
      </c>
      <c r="G75">
        <v>0</v>
      </c>
    </row>
    <row r="76" spans="1:7" ht="15" x14ac:dyDescent="0.25">
      <c r="A76" s="173" t="s">
        <v>121</v>
      </c>
      <c r="B76">
        <v>11.1</v>
      </c>
      <c r="C76">
        <v>0</v>
      </c>
      <c r="D76">
        <v>107.6</v>
      </c>
      <c r="E76">
        <v>40.9</v>
      </c>
      <c r="F76">
        <v>10.199999999999999</v>
      </c>
      <c r="G76">
        <v>0</v>
      </c>
    </row>
    <row r="77" spans="1:7" ht="15" x14ac:dyDescent="0.25">
      <c r="A77" s="173" t="s">
        <v>122</v>
      </c>
      <c r="B77">
        <v>13</v>
      </c>
      <c r="C77">
        <v>17.7</v>
      </c>
      <c r="D77">
        <v>286.39999999999998</v>
      </c>
      <c r="E77">
        <v>162.4</v>
      </c>
      <c r="F77">
        <v>2</v>
      </c>
      <c r="G77">
        <v>0</v>
      </c>
    </row>
    <row r="78" spans="1:7" ht="15" x14ac:dyDescent="0.25">
      <c r="A78" s="173" t="s">
        <v>65</v>
      </c>
      <c r="B78" t="s">
        <v>66</v>
      </c>
      <c r="C78" t="s">
        <v>67</v>
      </c>
      <c r="D78" t="s">
        <v>66</v>
      </c>
      <c r="E78" t="s">
        <v>66</v>
      </c>
      <c r="F78" t="s">
        <v>66</v>
      </c>
      <c r="G78" t="s">
        <v>68</v>
      </c>
    </row>
    <row r="79" spans="1:7" ht="15" x14ac:dyDescent="0.25">
      <c r="A79" s="173" t="s">
        <v>123</v>
      </c>
      <c r="B79">
        <v>1770.5</v>
      </c>
      <c r="C79">
        <v>1330.4</v>
      </c>
      <c r="D79">
        <v>19430.5</v>
      </c>
      <c r="E79">
        <v>17521.2</v>
      </c>
      <c r="F79">
        <v>2602.9</v>
      </c>
      <c r="G79">
        <v>0</v>
      </c>
    </row>
    <row r="80" spans="1:7" ht="15" x14ac:dyDescent="0.25">
      <c r="A80" s="173" t="s">
        <v>124</v>
      </c>
      <c r="B80">
        <v>277.7</v>
      </c>
      <c r="C80">
        <v>64.5</v>
      </c>
      <c r="D80">
        <v>0</v>
      </c>
      <c r="E80">
        <v>0</v>
      </c>
      <c r="F80">
        <v>695.4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173" t="s">
        <v>125</v>
      </c>
      <c r="B82">
        <v>2048.1999999999998</v>
      </c>
      <c r="C82">
        <v>1394.9</v>
      </c>
      <c r="D82">
        <v>19430.5</v>
      </c>
      <c r="E82">
        <v>17521.2</v>
      </c>
      <c r="F82">
        <v>3298.3</v>
      </c>
      <c r="G82">
        <v>0</v>
      </c>
    </row>
    <row r="83" spans="1:7" ht="15" x14ac:dyDescent="0.25">
      <c r="A83" s="173" t="s">
        <v>126</v>
      </c>
      <c r="B83" t="s">
        <v>45</v>
      </c>
      <c r="C83" t="s">
        <v>45</v>
      </c>
      <c r="D83">
        <v>0</v>
      </c>
      <c r="E83">
        <v>0</v>
      </c>
      <c r="F83" t="s">
        <v>45</v>
      </c>
      <c r="G83" t="s">
        <v>45</v>
      </c>
    </row>
    <row r="84" spans="1:7" ht="15" x14ac:dyDescent="0.25">
      <c r="A84" s="173" t="s">
        <v>127</v>
      </c>
      <c r="B84">
        <v>0</v>
      </c>
      <c r="C84">
        <v>0</v>
      </c>
      <c r="D84" t="s">
        <v>45</v>
      </c>
      <c r="E84" t="s">
        <v>45</v>
      </c>
      <c r="F84">
        <v>0</v>
      </c>
      <c r="G84">
        <v>0</v>
      </c>
    </row>
    <row r="85" spans="1:7" ht="15" x14ac:dyDescent="0.25">
      <c r="A85" s="173" t="s">
        <v>65</v>
      </c>
      <c r="B85" t="s">
        <v>66</v>
      </c>
      <c r="C85" t="s">
        <v>67</v>
      </c>
      <c r="D85" t="s">
        <v>66</v>
      </c>
      <c r="E85" t="s">
        <v>66</v>
      </c>
      <c r="F85" t="s">
        <v>66</v>
      </c>
      <c r="G85" t="s">
        <v>68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5BA87-813B-4911-9531-76073E0AE1B2}">
  <dimension ref="A1:G85"/>
  <sheetViews>
    <sheetView topLeftCell="A29" workbookViewId="0">
      <selection activeCell="F63" sqref="F63"/>
    </sheetView>
  </sheetViews>
  <sheetFormatPr defaultRowHeight="13.2" x14ac:dyDescent="0.25"/>
  <cols>
    <col min="1" max="1" width="27.109375" customWidth="1"/>
    <col min="2" max="2" width="11.33203125" customWidth="1"/>
    <col min="3" max="3" width="11.44140625" customWidth="1"/>
    <col min="5" max="5" width="14.55468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1077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10</v>
      </c>
      <c r="C12">
        <v>0</v>
      </c>
      <c r="D12">
        <v>584</v>
      </c>
      <c r="E12">
        <v>341</v>
      </c>
      <c r="F12">
        <v>11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5.3</v>
      </c>
      <c r="E13">
        <v>22.3</v>
      </c>
      <c r="F13">
        <v>5</v>
      </c>
      <c r="G13">
        <v>0</v>
      </c>
    </row>
    <row r="14" spans="1:7" ht="15" x14ac:dyDescent="0.25">
      <c r="A14" s="173" t="s">
        <v>71</v>
      </c>
      <c r="B14">
        <v>10</v>
      </c>
      <c r="C14">
        <v>0</v>
      </c>
      <c r="D14">
        <v>502.7</v>
      </c>
      <c r="E14">
        <v>256.3</v>
      </c>
      <c r="F14">
        <v>3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73</v>
      </c>
      <c r="B16">
        <v>0</v>
      </c>
      <c r="C16">
        <v>0</v>
      </c>
      <c r="D16">
        <v>63.5</v>
      </c>
      <c r="E16">
        <v>51.9</v>
      </c>
      <c r="F16">
        <v>3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191.4</v>
      </c>
      <c r="C19">
        <v>159</v>
      </c>
      <c r="D19">
        <v>1919.9</v>
      </c>
      <c r="E19">
        <v>1798.5</v>
      </c>
      <c r="F19">
        <v>255.3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103.4</v>
      </c>
      <c r="C21">
        <v>145.5</v>
      </c>
      <c r="D21">
        <v>911.5</v>
      </c>
      <c r="E21">
        <v>958.7</v>
      </c>
      <c r="F21">
        <v>50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0</v>
      </c>
      <c r="C23">
        <v>118</v>
      </c>
      <c r="D23">
        <v>139.1</v>
      </c>
      <c r="E23">
        <v>1995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888</v>
      </c>
      <c r="C25">
        <v>656.8</v>
      </c>
      <c r="D25">
        <v>6848.7</v>
      </c>
      <c r="E25">
        <v>5542.2</v>
      </c>
      <c r="F25">
        <v>394.9</v>
      </c>
      <c r="G25">
        <v>0</v>
      </c>
    </row>
    <row r="26" spans="1:7" ht="15" x14ac:dyDescent="0.25">
      <c r="A26" s="173" t="s">
        <v>167</v>
      </c>
      <c r="B26">
        <v>0</v>
      </c>
      <c r="C26">
        <v>0</v>
      </c>
      <c r="D26">
        <v>0</v>
      </c>
      <c r="E26">
        <v>149.9</v>
      </c>
      <c r="F26">
        <v>0</v>
      </c>
      <c r="G26">
        <v>0</v>
      </c>
    </row>
    <row r="27" spans="1:7" ht="15" x14ac:dyDescent="0.25">
      <c r="A27" s="173" t="s">
        <v>78</v>
      </c>
      <c r="B27">
        <v>19.399999999999999</v>
      </c>
      <c r="C27">
        <v>0</v>
      </c>
      <c r="D27">
        <v>46</v>
      </c>
      <c r="E27">
        <v>46.7</v>
      </c>
      <c r="F27">
        <v>0</v>
      </c>
      <c r="G27">
        <v>0</v>
      </c>
    </row>
    <row r="28" spans="1:7" ht="15" x14ac:dyDescent="0.25">
      <c r="A28" s="173" t="s">
        <v>79</v>
      </c>
      <c r="B28">
        <v>0.5</v>
      </c>
      <c r="C28">
        <v>0</v>
      </c>
      <c r="D28">
        <v>1.8</v>
      </c>
      <c r="E28">
        <v>3.2</v>
      </c>
      <c r="F28">
        <v>0</v>
      </c>
      <c r="G28">
        <v>0</v>
      </c>
    </row>
    <row r="29" spans="1:7" ht="15" x14ac:dyDescent="0.25">
      <c r="A29" s="173" t="s">
        <v>80</v>
      </c>
      <c r="B29">
        <v>145.69999999999999</v>
      </c>
      <c r="C29">
        <v>81.8</v>
      </c>
      <c r="D29">
        <v>621.20000000000005</v>
      </c>
      <c r="E29">
        <v>409.2</v>
      </c>
      <c r="F29">
        <v>0</v>
      </c>
      <c r="G29">
        <v>0</v>
      </c>
    </row>
    <row r="30" spans="1:7" ht="15" x14ac:dyDescent="0.25">
      <c r="A30" s="173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173" t="s">
        <v>81</v>
      </c>
      <c r="B31">
        <v>283.8</v>
      </c>
      <c r="C31">
        <v>184.5</v>
      </c>
      <c r="D31">
        <v>2108</v>
      </c>
      <c r="E31">
        <v>1190.5</v>
      </c>
      <c r="F31">
        <v>220.9</v>
      </c>
      <c r="G31">
        <v>0</v>
      </c>
    </row>
    <row r="32" spans="1:7" ht="15" x14ac:dyDescent="0.25">
      <c r="A32" s="173" t="s">
        <v>169</v>
      </c>
      <c r="B32">
        <v>0</v>
      </c>
      <c r="C32">
        <v>0</v>
      </c>
      <c r="D32">
        <v>0</v>
      </c>
      <c r="E32">
        <v>0.1</v>
      </c>
      <c r="F32">
        <v>0</v>
      </c>
      <c r="G32">
        <v>0</v>
      </c>
    </row>
    <row r="33" spans="1:7" ht="15" x14ac:dyDescent="0.25">
      <c r="A33" s="173" t="s">
        <v>82</v>
      </c>
      <c r="B33">
        <v>26.3</v>
      </c>
      <c r="C33">
        <v>0.6</v>
      </c>
      <c r="D33">
        <v>88.5</v>
      </c>
      <c r="E33">
        <v>134.6</v>
      </c>
      <c r="F33">
        <v>0</v>
      </c>
      <c r="G33">
        <v>0</v>
      </c>
    </row>
    <row r="34" spans="1:7" ht="15" x14ac:dyDescent="0.25">
      <c r="A34" s="173" t="s">
        <v>170</v>
      </c>
      <c r="B34">
        <v>0</v>
      </c>
      <c r="C34">
        <v>0</v>
      </c>
      <c r="D34">
        <v>8</v>
      </c>
      <c r="E34">
        <v>8.5</v>
      </c>
      <c r="F34">
        <v>0</v>
      </c>
      <c r="G34">
        <v>0</v>
      </c>
    </row>
    <row r="35" spans="1:7" ht="15" x14ac:dyDescent="0.25">
      <c r="A35" s="173" t="s">
        <v>83</v>
      </c>
      <c r="B35">
        <v>270</v>
      </c>
      <c r="C35">
        <v>304</v>
      </c>
      <c r="D35">
        <v>2367.1999999999998</v>
      </c>
      <c r="E35">
        <v>2549.9</v>
      </c>
      <c r="F35">
        <v>174</v>
      </c>
      <c r="G35">
        <v>0</v>
      </c>
    </row>
    <row r="36" spans="1:7" ht="15" x14ac:dyDescent="0.25">
      <c r="A36" s="173" t="s">
        <v>84</v>
      </c>
      <c r="B36">
        <v>0</v>
      </c>
      <c r="C36">
        <v>0.9</v>
      </c>
      <c r="D36">
        <v>31.1</v>
      </c>
      <c r="E36">
        <v>19.899999999999999</v>
      </c>
      <c r="F36">
        <v>0</v>
      </c>
      <c r="G36">
        <v>0</v>
      </c>
    </row>
    <row r="37" spans="1:7" ht="15" x14ac:dyDescent="0.25">
      <c r="A37" s="173" t="s">
        <v>85</v>
      </c>
      <c r="B37">
        <v>18</v>
      </c>
      <c r="C37">
        <v>23</v>
      </c>
      <c r="D37">
        <v>43.4</v>
      </c>
      <c r="E37">
        <v>45.6</v>
      </c>
      <c r="F37">
        <v>0</v>
      </c>
      <c r="G37">
        <v>0</v>
      </c>
    </row>
    <row r="38" spans="1:7" ht="15" x14ac:dyDescent="0.25">
      <c r="A38" s="173" t="s">
        <v>86</v>
      </c>
      <c r="B38">
        <v>117.5</v>
      </c>
      <c r="C38">
        <v>59.1</v>
      </c>
      <c r="D38">
        <v>833.7</v>
      </c>
      <c r="E38">
        <v>400.8</v>
      </c>
      <c r="F38">
        <v>0</v>
      </c>
      <c r="G38">
        <v>0</v>
      </c>
    </row>
    <row r="39" spans="1:7" ht="15" x14ac:dyDescent="0.25">
      <c r="A39" s="173" t="s">
        <v>87</v>
      </c>
      <c r="B39">
        <v>0</v>
      </c>
      <c r="C39">
        <v>0</v>
      </c>
      <c r="D39">
        <v>13.4</v>
      </c>
      <c r="E39">
        <v>3</v>
      </c>
      <c r="F39">
        <v>0</v>
      </c>
      <c r="G39">
        <v>0</v>
      </c>
    </row>
    <row r="40" spans="1:7" ht="15" x14ac:dyDescent="0.25">
      <c r="A40" s="173" t="s">
        <v>88</v>
      </c>
      <c r="B40">
        <v>6.8</v>
      </c>
      <c r="C40">
        <v>3</v>
      </c>
      <c r="D40">
        <v>580.20000000000005</v>
      </c>
      <c r="E40">
        <v>421.6</v>
      </c>
      <c r="F40">
        <v>0</v>
      </c>
      <c r="G40">
        <v>0</v>
      </c>
    </row>
    <row r="41" spans="1:7" ht="15" x14ac:dyDescent="0.25">
      <c r="A41" s="173" t="s">
        <v>89</v>
      </c>
      <c r="B41">
        <v>0</v>
      </c>
      <c r="C41">
        <v>0</v>
      </c>
      <c r="D41">
        <v>106.2</v>
      </c>
      <c r="E41">
        <v>158.69999999999999</v>
      </c>
      <c r="F41">
        <v>0</v>
      </c>
      <c r="G41">
        <v>0</v>
      </c>
    </row>
    <row r="42" spans="1:7" ht="15" x14ac:dyDescent="0.25">
      <c r="A42" s="173" t="s">
        <v>69</v>
      </c>
    </row>
    <row r="43" spans="1:7" ht="15" x14ac:dyDescent="0.25">
      <c r="A43" s="173" t="s">
        <v>90</v>
      </c>
      <c r="B43">
        <v>109</v>
      </c>
      <c r="C43">
        <v>0</v>
      </c>
      <c r="D43">
        <v>936.5</v>
      </c>
      <c r="E43">
        <v>740</v>
      </c>
      <c r="F43">
        <v>164</v>
      </c>
      <c r="G43">
        <v>0</v>
      </c>
    </row>
    <row r="44" spans="1:7" ht="15" x14ac:dyDescent="0.25">
      <c r="A44" s="173" t="s">
        <v>91</v>
      </c>
      <c r="B44">
        <v>0</v>
      </c>
      <c r="C44">
        <v>0</v>
      </c>
      <c r="D44">
        <v>86.9</v>
      </c>
      <c r="E44">
        <v>309.2</v>
      </c>
      <c r="F44">
        <v>0</v>
      </c>
      <c r="G44">
        <v>0</v>
      </c>
    </row>
    <row r="45" spans="1:7" ht="15" x14ac:dyDescent="0.25">
      <c r="A45" s="173" t="s">
        <v>92</v>
      </c>
      <c r="B45">
        <v>35</v>
      </c>
      <c r="C45">
        <v>0</v>
      </c>
      <c r="D45">
        <v>136.80000000000001</v>
      </c>
      <c r="E45">
        <v>92.4</v>
      </c>
      <c r="F45">
        <v>35</v>
      </c>
      <c r="G45">
        <v>0</v>
      </c>
    </row>
    <row r="46" spans="1:7" ht="15" x14ac:dyDescent="0.25">
      <c r="A46" s="173" t="s">
        <v>1078</v>
      </c>
      <c r="B46">
        <v>0</v>
      </c>
      <c r="C46">
        <v>0</v>
      </c>
      <c r="D46">
        <v>0</v>
      </c>
      <c r="E46">
        <v>0</v>
      </c>
      <c r="F46">
        <v>30</v>
      </c>
      <c r="G46">
        <v>0</v>
      </c>
    </row>
    <row r="47" spans="1:7" ht="15" x14ac:dyDescent="0.25">
      <c r="A47" s="173" t="s">
        <v>93</v>
      </c>
      <c r="B47">
        <v>0</v>
      </c>
      <c r="C47">
        <v>0</v>
      </c>
      <c r="D47">
        <v>0</v>
      </c>
      <c r="E47">
        <v>28.8</v>
      </c>
      <c r="F47">
        <v>30</v>
      </c>
      <c r="G47">
        <v>0</v>
      </c>
    </row>
    <row r="48" spans="1:7" ht="15" x14ac:dyDescent="0.25">
      <c r="A48" s="173" t="s">
        <v>95</v>
      </c>
      <c r="B48">
        <v>0</v>
      </c>
      <c r="C48">
        <v>0</v>
      </c>
      <c r="D48">
        <v>8.8000000000000007</v>
      </c>
      <c r="E48">
        <v>9.6999999999999993</v>
      </c>
      <c r="F48">
        <v>0</v>
      </c>
      <c r="G48">
        <v>0</v>
      </c>
    </row>
    <row r="49" spans="1:7" ht="15" x14ac:dyDescent="0.25">
      <c r="A49" s="173" t="s">
        <v>96</v>
      </c>
      <c r="B49">
        <v>74</v>
      </c>
      <c r="C49">
        <v>0</v>
      </c>
      <c r="D49">
        <v>684.3</v>
      </c>
      <c r="E49">
        <v>275.7</v>
      </c>
      <c r="F49">
        <v>69</v>
      </c>
      <c r="G49">
        <v>0</v>
      </c>
    </row>
    <row r="50" spans="1:7" ht="15" x14ac:dyDescent="0.25">
      <c r="A50" s="173" t="s">
        <v>97</v>
      </c>
      <c r="B50">
        <v>0</v>
      </c>
      <c r="C50">
        <v>0</v>
      </c>
      <c r="D50">
        <v>19.7</v>
      </c>
      <c r="E50">
        <v>24.2</v>
      </c>
      <c r="F50">
        <v>0</v>
      </c>
      <c r="G50">
        <v>0</v>
      </c>
    </row>
    <row r="51" spans="1:7" ht="15" x14ac:dyDescent="0.25">
      <c r="A51" s="173" t="s">
        <v>69</v>
      </c>
    </row>
    <row r="52" spans="1:7" ht="15" x14ac:dyDescent="0.25">
      <c r="A52" s="173" t="s">
        <v>98</v>
      </c>
      <c r="B52">
        <v>719.6</v>
      </c>
      <c r="C52">
        <v>622.4</v>
      </c>
      <c r="D52">
        <v>7719.3</v>
      </c>
      <c r="E52">
        <v>5696.8</v>
      </c>
      <c r="F52">
        <v>1226.5999999999999</v>
      </c>
      <c r="G52">
        <v>0</v>
      </c>
    </row>
    <row r="53" spans="1:7" ht="15" x14ac:dyDescent="0.25">
      <c r="A53" s="173" t="s">
        <v>99</v>
      </c>
      <c r="B53">
        <v>2.5</v>
      </c>
      <c r="C53">
        <v>3.6</v>
      </c>
      <c r="D53">
        <v>23.8</v>
      </c>
      <c r="E53">
        <v>21</v>
      </c>
      <c r="F53">
        <v>0</v>
      </c>
      <c r="G53">
        <v>0</v>
      </c>
    </row>
    <row r="54" spans="1:7" ht="15" x14ac:dyDescent="0.25">
      <c r="A54" s="173" t="s">
        <v>100</v>
      </c>
      <c r="B54">
        <v>6.5</v>
      </c>
      <c r="C54">
        <v>5.8</v>
      </c>
      <c r="D54">
        <v>5.4</v>
      </c>
      <c r="E54">
        <v>13.5</v>
      </c>
      <c r="F54">
        <v>0</v>
      </c>
      <c r="G54">
        <v>0</v>
      </c>
    </row>
    <row r="55" spans="1:7" ht="15" x14ac:dyDescent="0.25">
      <c r="A55" s="173" t="s">
        <v>101</v>
      </c>
      <c r="B55">
        <v>0</v>
      </c>
      <c r="C55">
        <v>0</v>
      </c>
      <c r="D55">
        <v>408.4</v>
      </c>
      <c r="E55">
        <v>145.19999999999999</v>
      </c>
      <c r="F55">
        <v>0</v>
      </c>
      <c r="G55">
        <v>0</v>
      </c>
    </row>
    <row r="56" spans="1:7" ht="15" x14ac:dyDescent="0.25">
      <c r="A56" s="173" t="s">
        <v>102</v>
      </c>
      <c r="B56">
        <v>0</v>
      </c>
      <c r="C56">
        <v>8</v>
      </c>
      <c r="D56">
        <v>73.3</v>
      </c>
      <c r="E56">
        <v>71.400000000000006</v>
      </c>
      <c r="F56">
        <v>0</v>
      </c>
      <c r="G56">
        <v>0</v>
      </c>
    </row>
    <row r="57" spans="1:7" ht="15" x14ac:dyDescent="0.25">
      <c r="A57" s="173" t="s">
        <v>103</v>
      </c>
      <c r="B57">
        <v>5.6</v>
      </c>
      <c r="C57">
        <v>8.8000000000000007</v>
      </c>
      <c r="D57">
        <v>21.1</v>
      </c>
      <c r="E57">
        <v>93.9</v>
      </c>
      <c r="F57">
        <v>0</v>
      </c>
      <c r="G57">
        <v>0</v>
      </c>
    </row>
    <row r="58" spans="1:7" ht="15" x14ac:dyDescent="0.25">
      <c r="A58" s="173" t="s">
        <v>104</v>
      </c>
      <c r="B58">
        <v>0</v>
      </c>
      <c r="C58">
        <v>0</v>
      </c>
      <c r="D58">
        <v>340.2</v>
      </c>
      <c r="E58">
        <v>312.5</v>
      </c>
      <c r="F58">
        <v>0</v>
      </c>
      <c r="G58">
        <v>0</v>
      </c>
    </row>
    <row r="59" spans="1:7" ht="15" x14ac:dyDescent="0.25">
      <c r="A59" s="173" t="s">
        <v>105</v>
      </c>
      <c r="B59">
        <v>11.7</v>
      </c>
      <c r="C59">
        <v>26.2</v>
      </c>
      <c r="D59">
        <v>490.1</v>
      </c>
      <c r="E59">
        <v>300.60000000000002</v>
      </c>
      <c r="F59">
        <v>115.1</v>
      </c>
      <c r="G59">
        <v>0</v>
      </c>
    </row>
    <row r="60" spans="1:7" ht="15" x14ac:dyDescent="0.25">
      <c r="A60" s="173" t="s">
        <v>106</v>
      </c>
      <c r="B60">
        <v>49.8</v>
      </c>
      <c r="C60">
        <v>48</v>
      </c>
      <c r="D60">
        <v>432.5</v>
      </c>
      <c r="E60">
        <v>289.60000000000002</v>
      </c>
      <c r="F60">
        <v>47</v>
      </c>
      <c r="G60">
        <v>0</v>
      </c>
    </row>
    <row r="61" spans="1:7" ht="15" x14ac:dyDescent="0.25">
      <c r="A61" s="173" t="s">
        <v>107</v>
      </c>
      <c r="B61">
        <v>4.7</v>
      </c>
      <c r="C61">
        <v>10</v>
      </c>
      <c r="D61">
        <v>531.6</v>
      </c>
      <c r="E61">
        <v>254.3</v>
      </c>
      <c r="F61">
        <v>0</v>
      </c>
      <c r="G61">
        <v>0</v>
      </c>
    </row>
    <row r="62" spans="1:7" ht="15" x14ac:dyDescent="0.25">
      <c r="A62" s="173" t="s">
        <v>108</v>
      </c>
      <c r="B62">
        <v>0</v>
      </c>
      <c r="C62">
        <v>11</v>
      </c>
      <c r="D62">
        <v>4.7</v>
      </c>
      <c r="E62">
        <v>2.7</v>
      </c>
      <c r="F62">
        <v>0</v>
      </c>
      <c r="G62">
        <v>0</v>
      </c>
    </row>
    <row r="63" spans="1:7" ht="15" x14ac:dyDescent="0.25">
      <c r="A63" s="173" t="s">
        <v>109</v>
      </c>
      <c r="B63">
        <v>0</v>
      </c>
      <c r="C63">
        <v>18.399999999999999</v>
      </c>
      <c r="D63">
        <v>284.2</v>
      </c>
      <c r="E63">
        <v>166.9</v>
      </c>
      <c r="F63">
        <v>179.7</v>
      </c>
      <c r="G63">
        <v>0</v>
      </c>
    </row>
    <row r="64" spans="1:7" ht="15" x14ac:dyDescent="0.25">
      <c r="A64" s="173" t="s">
        <v>110</v>
      </c>
      <c r="B64">
        <v>0</v>
      </c>
      <c r="C64">
        <v>0</v>
      </c>
      <c r="D64">
        <v>48.7</v>
      </c>
      <c r="E64">
        <v>4.5999999999999996</v>
      </c>
      <c r="F64">
        <v>0</v>
      </c>
      <c r="G64">
        <v>0</v>
      </c>
    </row>
    <row r="65" spans="1:7" ht="15" x14ac:dyDescent="0.25">
      <c r="A65" s="173" t="s">
        <v>111</v>
      </c>
      <c r="B65">
        <v>30</v>
      </c>
      <c r="C65">
        <v>0</v>
      </c>
      <c r="D65">
        <v>122.7</v>
      </c>
      <c r="E65">
        <v>111.2</v>
      </c>
      <c r="F65">
        <v>60</v>
      </c>
      <c r="G65">
        <v>0</v>
      </c>
    </row>
    <row r="66" spans="1:7" ht="15" x14ac:dyDescent="0.25">
      <c r="A66" s="173" t="s">
        <v>112</v>
      </c>
      <c r="B66">
        <v>33.700000000000003</v>
      </c>
      <c r="C66">
        <v>14</v>
      </c>
      <c r="D66">
        <v>277.3</v>
      </c>
      <c r="E66">
        <v>286.10000000000002</v>
      </c>
      <c r="F66">
        <v>89.5</v>
      </c>
      <c r="G66">
        <v>0</v>
      </c>
    </row>
    <row r="67" spans="1:7" ht="15" x14ac:dyDescent="0.25">
      <c r="A67" s="173" t="s">
        <v>113</v>
      </c>
      <c r="B67">
        <v>0</v>
      </c>
      <c r="C67">
        <v>0</v>
      </c>
      <c r="D67">
        <v>168</v>
      </c>
      <c r="E67">
        <v>137.4</v>
      </c>
      <c r="F67">
        <v>19</v>
      </c>
      <c r="G67">
        <v>0</v>
      </c>
    </row>
    <row r="68" spans="1:7" ht="15" x14ac:dyDescent="0.25">
      <c r="A68" s="173" t="s">
        <v>114</v>
      </c>
      <c r="B68">
        <v>2.5</v>
      </c>
      <c r="C68">
        <v>2.1</v>
      </c>
      <c r="D68">
        <v>40.9</v>
      </c>
      <c r="E68">
        <v>36.1</v>
      </c>
      <c r="F68">
        <v>6</v>
      </c>
      <c r="G68">
        <v>0</v>
      </c>
    </row>
    <row r="69" spans="1:7" ht="15" x14ac:dyDescent="0.25">
      <c r="A69" s="173" t="s">
        <v>115</v>
      </c>
      <c r="B69">
        <v>453.5</v>
      </c>
      <c r="C69">
        <v>383.4</v>
      </c>
      <c r="D69">
        <v>3486.3</v>
      </c>
      <c r="E69">
        <v>2853.9</v>
      </c>
      <c r="F69">
        <v>532.1</v>
      </c>
      <c r="G69">
        <v>0</v>
      </c>
    </row>
    <row r="70" spans="1:7" ht="15" x14ac:dyDescent="0.25">
      <c r="A70" s="173" t="s">
        <v>116</v>
      </c>
      <c r="B70">
        <v>0</v>
      </c>
      <c r="C70">
        <v>0</v>
      </c>
      <c r="D70">
        <v>0</v>
      </c>
      <c r="E70" t="s">
        <v>94</v>
      </c>
      <c r="F70">
        <v>0</v>
      </c>
      <c r="G70">
        <v>0</v>
      </c>
    </row>
    <row r="71" spans="1:7" ht="15" x14ac:dyDescent="0.25">
      <c r="A71" s="173" t="s">
        <v>117</v>
      </c>
      <c r="B71">
        <v>14.6</v>
      </c>
      <c r="C71">
        <v>0</v>
      </c>
      <c r="D71">
        <v>92.2</v>
      </c>
      <c r="E71">
        <v>68.5</v>
      </c>
      <c r="F71">
        <v>7.5</v>
      </c>
      <c r="G71">
        <v>0</v>
      </c>
    </row>
    <row r="72" spans="1:7" ht="15" x14ac:dyDescent="0.25">
      <c r="A72" s="173" t="s">
        <v>118</v>
      </c>
      <c r="B72">
        <v>28</v>
      </c>
      <c r="C72">
        <v>4</v>
      </c>
      <c r="D72">
        <v>189.1</v>
      </c>
      <c r="E72">
        <v>117.6</v>
      </c>
      <c r="F72">
        <v>47</v>
      </c>
      <c r="G72">
        <v>0</v>
      </c>
    </row>
    <row r="73" spans="1:7" ht="15" x14ac:dyDescent="0.25">
      <c r="A73" s="173" t="s">
        <v>119</v>
      </c>
      <c r="B73">
        <v>32</v>
      </c>
      <c r="C73">
        <v>52.5</v>
      </c>
      <c r="D73">
        <v>138.5</v>
      </c>
      <c r="E73">
        <v>144.80000000000001</v>
      </c>
      <c r="F73">
        <v>90.1</v>
      </c>
      <c r="G73">
        <v>0</v>
      </c>
    </row>
    <row r="74" spans="1:7" ht="15" x14ac:dyDescent="0.25">
      <c r="A74" s="173" t="s">
        <v>120</v>
      </c>
      <c r="B74">
        <v>14.6</v>
      </c>
      <c r="C74">
        <v>0</v>
      </c>
      <c r="D74">
        <v>149.6</v>
      </c>
      <c r="E74">
        <v>68.3</v>
      </c>
      <c r="F74">
        <v>21.4</v>
      </c>
      <c r="G74">
        <v>0</v>
      </c>
    </row>
    <row r="75" spans="1:7" ht="15" x14ac:dyDescent="0.25">
      <c r="A75" s="173" t="s">
        <v>1076</v>
      </c>
      <c r="B75">
        <v>0</v>
      </c>
      <c r="C75">
        <v>0</v>
      </c>
      <c r="D75">
        <v>3.2</v>
      </c>
      <c r="E75">
        <v>0</v>
      </c>
      <c r="F75">
        <v>0</v>
      </c>
      <c r="G75">
        <v>0</v>
      </c>
    </row>
    <row r="76" spans="1:7" ht="15" x14ac:dyDescent="0.25">
      <c r="A76" s="173" t="s">
        <v>121</v>
      </c>
      <c r="B76">
        <v>11.1</v>
      </c>
      <c r="C76">
        <v>0</v>
      </c>
      <c r="D76">
        <v>107.6</v>
      </c>
      <c r="E76">
        <v>40.9</v>
      </c>
      <c r="F76">
        <v>10.199999999999999</v>
      </c>
      <c r="G76">
        <v>0</v>
      </c>
    </row>
    <row r="77" spans="1:7" ht="15" x14ac:dyDescent="0.25">
      <c r="A77" s="173" t="s">
        <v>122</v>
      </c>
      <c r="B77">
        <v>19</v>
      </c>
      <c r="C77">
        <v>26.7</v>
      </c>
      <c r="D77">
        <v>280.10000000000002</v>
      </c>
      <c r="E77">
        <v>156</v>
      </c>
      <c r="F77">
        <v>2</v>
      </c>
      <c r="G77">
        <v>0</v>
      </c>
    </row>
    <row r="78" spans="1:7" ht="15" x14ac:dyDescent="0.25">
      <c r="A78" s="173" t="s">
        <v>65</v>
      </c>
      <c r="B78" t="s">
        <v>66</v>
      </c>
      <c r="C78" t="s">
        <v>67</v>
      </c>
      <c r="D78" t="s">
        <v>66</v>
      </c>
      <c r="E78" t="s">
        <v>66</v>
      </c>
      <c r="F78" t="s">
        <v>66</v>
      </c>
      <c r="G78" t="s">
        <v>68</v>
      </c>
    </row>
    <row r="79" spans="1:7" ht="15" x14ac:dyDescent="0.25">
      <c r="A79" s="173" t="s">
        <v>123</v>
      </c>
      <c r="B79">
        <v>2021.3</v>
      </c>
      <c r="C79">
        <v>1701.7</v>
      </c>
      <c r="D79">
        <v>19059.099999999999</v>
      </c>
      <c r="E79">
        <v>17072.2</v>
      </c>
      <c r="F79">
        <v>2101.6999999999998</v>
      </c>
      <c r="G79">
        <v>0</v>
      </c>
    </row>
    <row r="80" spans="1:7" ht="15" x14ac:dyDescent="0.25">
      <c r="A80" s="173" t="s">
        <v>124</v>
      </c>
      <c r="B80">
        <v>339.7</v>
      </c>
      <c r="C80">
        <v>63.9</v>
      </c>
      <c r="D80">
        <v>0</v>
      </c>
      <c r="E80">
        <v>0</v>
      </c>
      <c r="F80">
        <v>450.4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173" t="s">
        <v>125</v>
      </c>
      <c r="B82">
        <v>2361</v>
      </c>
      <c r="C82">
        <v>1765.5</v>
      </c>
      <c r="D82">
        <v>19059.099999999999</v>
      </c>
      <c r="E82">
        <v>17072.2</v>
      </c>
      <c r="F82">
        <v>2552.1999999999998</v>
      </c>
      <c r="G82">
        <v>0</v>
      </c>
    </row>
    <row r="83" spans="1:7" ht="15" x14ac:dyDescent="0.25">
      <c r="A83" s="173" t="s">
        <v>126</v>
      </c>
      <c r="B83" t="s">
        <v>45</v>
      </c>
      <c r="C83" t="s">
        <v>45</v>
      </c>
      <c r="D83">
        <v>0</v>
      </c>
      <c r="E83">
        <v>0</v>
      </c>
      <c r="F83" t="s">
        <v>45</v>
      </c>
      <c r="G83" t="s">
        <v>45</v>
      </c>
    </row>
    <row r="84" spans="1:7" ht="15" x14ac:dyDescent="0.25">
      <c r="A84" s="173" t="s">
        <v>127</v>
      </c>
      <c r="B84">
        <v>0</v>
      </c>
      <c r="C84">
        <v>0</v>
      </c>
      <c r="D84" t="s">
        <v>45</v>
      </c>
      <c r="E84" t="s">
        <v>45</v>
      </c>
      <c r="F84">
        <v>0</v>
      </c>
      <c r="G84">
        <v>0</v>
      </c>
    </row>
    <row r="85" spans="1:7" ht="15" x14ac:dyDescent="0.25">
      <c r="A85" s="173" t="s">
        <v>65</v>
      </c>
      <c r="B85" t="s">
        <v>66</v>
      </c>
      <c r="C85" t="s">
        <v>67</v>
      </c>
      <c r="D85" t="s">
        <v>66</v>
      </c>
      <c r="E85" t="s">
        <v>66</v>
      </c>
      <c r="F85" t="s">
        <v>66</v>
      </c>
      <c r="G85" t="s">
        <v>68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71896-73E5-47C4-AFC2-7455015C663D}">
  <dimension ref="A1:G84"/>
  <sheetViews>
    <sheetView topLeftCell="A26" workbookViewId="0">
      <selection activeCell="A9" sqref="A9:A85"/>
    </sheetView>
  </sheetViews>
  <sheetFormatPr defaultRowHeight="13.2" x14ac:dyDescent="0.25"/>
  <cols>
    <col min="1" max="1" width="30.88671875" customWidth="1"/>
    <col min="2" max="2" width="14.44140625" customWidth="1"/>
    <col min="3" max="3" width="11.109375" customWidth="1"/>
    <col min="4" max="4" width="12.33203125" customWidth="1"/>
    <col min="5" max="5" width="11.5546875" customWidth="1"/>
    <col min="6" max="6" width="15.109375" customWidth="1"/>
    <col min="7" max="7" width="14.1093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1075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10</v>
      </c>
      <c r="C12">
        <v>0</v>
      </c>
      <c r="D12">
        <v>584</v>
      </c>
      <c r="E12">
        <v>341</v>
      </c>
      <c r="F12">
        <v>11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5.3</v>
      </c>
      <c r="E13">
        <v>22.3</v>
      </c>
      <c r="F13">
        <v>5</v>
      </c>
      <c r="G13">
        <v>0</v>
      </c>
    </row>
    <row r="14" spans="1:7" ht="15" x14ac:dyDescent="0.25">
      <c r="A14" s="173" t="s">
        <v>71</v>
      </c>
      <c r="B14">
        <v>10</v>
      </c>
      <c r="C14">
        <v>0</v>
      </c>
      <c r="D14">
        <v>502.7</v>
      </c>
      <c r="E14">
        <v>256.3</v>
      </c>
      <c r="F14">
        <v>3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73</v>
      </c>
      <c r="B16">
        <v>0</v>
      </c>
      <c r="C16">
        <v>0</v>
      </c>
      <c r="D16">
        <v>63.5</v>
      </c>
      <c r="E16">
        <v>51.9</v>
      </c>
      <c r="F16">
        <v>3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226.3</v>
      </c>
      <c r="C19">
        <v>159.6</v>
      </c>
      <c r="D19">
        <v>1884</v>
      </c>
      <c r="E19">
        <v>1798</v>
      </c>
      <c r="F19">
        <v>255.3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102.9</v>
      </c>
      <c r="C21">
        <v>145.5</v>
      </c>
      <c r="D21">
        <v>911.5</v>
      </c>
      <c r="E21">
        <v>958.7</v>
      </c>
      <c r="F21">
        <v>50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0</v>
      </c>
      <c r="C23">
        <v>173</v>
      </c>
      <c r="D23">
        <v>139.1</v>
      </c>
      <c r="E23">
        <v>1942.6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1058</v>
      </c>
      <c r="C25">
        <v>778.9</v>
      </c>
      <c r="D25">
        <v>6652</v>
      </c>
      <c r="E25">
        <v>5388.8</v>
      </c>
      <c r="F25">
        <v>264.10000000000002</v>
      </c>
      <c r="G25">
        <v>0</v>
      </c>
    </row>
    <row r="26" spans="1:7" ht="15" x14ac:dyDescent="0.25">
      <c r="A26" s="173" t="s">
        <v>167</v>
      </c>
      <c r="B26">
        <v>0</v>
      </c>
      <c r="C26">
        <v>0</v>
      </c>
      <c r="D26">
        <v>0</v>
      </c>
      <c r="E26">
        <v>149.9</v>
      </c>
      <c r="F26">
        <v>0</v>
      </c>
      <c r="G26">
        <v>0</v>
      </c>
    </row>
    <row r="27" spans="1:7" ht="15" x14ac:dyDescent="0.25">
      <c r="A27" s="173" t="s">
        <v>78</v>
      </c>
      <c r="B27">
        <v>19.399999999999999</v>
      </c>
      <c r="C27">
        <v>0</v>
      </c>
      <c r="D27">
        <v>46</v>
      </c>
      <c r="E27">
        <v>46.7</v>
      </c>
      <c r="F27">
        <v>0</v>
      </c>
      <c r="G27">
        <v>0</v>
      </c>
    </row>
    <row r="28" spans="1:7" ht="15" x14ac:dyDescent="0.25">
      <c r="A28" s="173" t="s">
        <v>79</v>
      </c>
      <c r="B28">
        <v>0.8</v>
      </c>
      <c r="C28">
        <v>0</v>
      </c>
      <c r="D28">
        <v>1.5</v>
      </c>
      <c r="E28">
        <v>3.2</v>
      </c>
      <c r="F28">
        <v>0</v>
      </c>
      <c r="G28">
        <v>0</v>
      </c>
    </row>
    <row r="29" spans="1:7" ht="15" x14ac:dyDescent="0.25">
      <c r="A29" s="173" t="s">
        <v>80</v>
      </c>
      <c r="B29">
        <v>145.69999999999999</v>
      </c>
      <c r="C29">
        <v>82.2</v>
      </c>
      <c r="D29">
        <v>621.20000000000005</v>
      </c>
      <c r="E29">
        <v>408.7</v>
      </c>
      <c r="F29">
        <v>0</v>
      </c>
      <c r="G29">
        <v>0</v>
      </c>
    </row>
    <row r="30" spans="1:7" ht="15" x14ac:dyDescent="0.25">
      <c r="A30" s="173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173" t="s">
        <v>81</v>
      </c>
      <c r="B31">
        <v>303.10000000000002</v>
      </c>
      <c r="C31">
        <v>184.5</v>
      </c>
      <c r="D31">
        <v>2088.1999999999998</v>
      </c>
      <c r="E31">
        <v>1168.5</v>
      </c>
      <c r="F31">
        <v>120.1</v>
      </c>
      <c r="G31">
        <v>0</v>
      </c>
    </row>
    <row r="32" spans="1:7" ht="15" x14ac:dyDescent="0.25">
      <c r="A32" s="173" t="s">
        <v>169</v>
      </c>
      <c r="B32">
        <v>0</v>
      </c>
      <c r="C32">
        <v>0</v>
      </c>
      <c r="D32">
        <v>0</v>
      </c>
      <c r="E32">
        <v>0.1</v>
      </c>
      <c r="F32">
        <v>0</v>
      </c>
      <c r="G32">
        <v>0</v>
      </c>
    </row>
    <row r="33" spans="1:7" ht="15" x14ac:dyDescent="0.25">
      <c r="A33" s="173" t="s">
        <v>82</v>
      </c>
      <c r="B33">
        <v>26.3</v>
      </c>
      <c r="C33">
        <v>0</v>
      </c>
      <c r="D33">
        <v>88.5</v>
      </c>
      <c r="E33">
        <v>134.6</v>
      </c>
      <c r="F33">
        <v>0</v>
      </c>
      <c r="G33">
        <v>0</v>
      </c>
    </row>
    <row r="34" spans="1:7" ht="15" x14ac:dyDescent="0.25">
      <c r="A34" s="173" t="s">
        <v>170</v>
      </c>
      <c r="B34">
        <v>0</v>
      </c>
      <c r="C34">
        <v>0</v>
      </c>
      <c r="D34">
        <v>8</v>
      </c>
      <c r="E34">
        <v>8.5</v>
      </c>
      <c r="F34">
        <v>0</v>
      </c>
      <c r="G34">
        <v>0</v>
      </c>
    </row>
    <row r="35" spans="1:7" ht="15" x14ac:dyDescent="0.25">
      <c r="A35" s="173" t="s">
        <v>83</v>
      </c>
      <c r="B35">
        <v>364</v>
      </c>
      <c r="C35">
        <v>424</v>
      </c>
      <c r="D35">
        <v>2248.6999999999998</v>
      </c>
      <c r="E35">
        <v>2421.3000000000002</v>
      </c>
      <c r="F35">
        <v>144</v>
      </c>
      <c r="G35">
        <v>0</v>
      </c>
    </row>
    <row r="36" spans="1:7" ht="15" x14ac:dyDescent="0.25">
      <c r="A36" s="173" t="s">
        <v>84</v>
      </c>
      <c r="B36">
        <v>0</v>
      </c>
      <c r="C36">
        <v>0.9</v>
      </c>
      <c r="D36">
        <v>31.1</v>
      </c>
      <c r="E36">
        <v>19.899999999999999</v>
      </c>
      <c r="F36">
        <v>0</v>
      </c>
      <c r="G36">
        <v>0</v>
      </c>
    </row>
    <row r="37" spans="1:7" ht="15" x14ac:dyDescent="0.25">
      <c r="A37" s="173" t="s">
        <v>85</v>
      </c>
      <c r="B37">
        <v>18</v>
      </c>
      <c r="C37">
        <v>23</v>
      </c>
      <c r="D37">
        <v>43.4</v>
      </c>
      <c r="E37">
        <v>45.6</v>
      </c>
      <c r="F37">
        <v>0</v>
      </c>
      <c r="G37">
        <v>0</v>
      </c>
    </row>
    <row r="38" spans="1:7" ht="15" x14ac:dyDescent="0.25">
      <c r="A38" s="173" t="s">
        <v>86</v>
      </c>
      <c r="B38">
        <v>174</v>
      </c>
      <c r="C38">
        <v>60.2</v>
      </c>
      <c r="D38">
        <v>775.6</v>
      </c>
      <c r="E38">
        <v>399.8</v>
      </c>
      <c r="F38">
        <v>0</v>
      </c>
      <c r="G38">
        <v>0</v>
      </c>
    </row>
    <row r="39" spans="1:7" ht="15" x14ac:dyDescent="0.25">
      <c r="A39" s="173" t="s">
        <v>87</v>
      </c>
      <c r="B39">
        <v>0</v>
      </c>
      <c r="C39">
        <v>0</v>
      </c>
      <c r="D39">
        <v>13.3</v>
      </c>
      <c r="E39">
        <v>3</v>
      </c>
      <c r="F39">
        <v>0</v>
      </c>
      <c r="G39">
        <v>0</v>
      </c>
    </row>
    <row r="40" spans="1:7" ht="15" x14ac:dyDescent="0.25">
      <c r="A40" s="173" t="s">
        <v>88</v>
      </c>
      <c r="B40">
        <v>6.8</v>
      </c>
      <c r="C40">
        <v>4</v>
      </c>
      <c r="D40">
        <v>580.20000000000005</v>
      </c>
      <c r="E40">
        <v>420.3</v>
      </c>
      <c r="F40">
        <v>0</v>
      </c>
      <c r="G40">
        <v>0</v>
      </c>
    </row>
    <row r="41" spans="1:7" ht="15" x14ac:dyDescent="0.25">
      <c r="A41" s="173" t="s">
        <v>89</v>
      </c>
      <c r="B41">
        <v>0</v>
      </c>
      <c r="C41">
        <v>0</v>
      </c>
      <c r="D41">
        <v>106.2</v>
      </c>
      <c r="E41">
        <v>158.69999999999999</v>
      </c>
      <c r="F41">
        <v>0</v>
      </c>
      <c r="G41">
        <v>0</v>
      </c>
    </row>
    <row r="42" spans="1:7" ht="15" x14ac:dyDescent="0.25">
      <c r="A42" s="173" t="s">
        <v>69</v>
      </c>
    </row>
    <row r="43" spans="1:7" ht="15" x14ac:dyDescent="0.25">
      <c r="A43" s="173" t="s">
        <v>90</v>
      </c>
      <c r="B43">
        <v>109</v>
      </c>
      <c r="C43">
        <v>0</v>
      </c>
      <c r="D43">
        <v>936.5</v>
      </c>
      <c r="E43">
        <v>740</v>
      </c>
      <c r="F43">
        <v>104</v>
      </c>
      <c r="G43">
        <v>0</v>
      </c>
    </row>
    <row r="44" spans="1:7" ht="15" x14ac:dyDescent="0.25">
      <c r="A44" s="173" t="s">
        <v>91</v>
      </c>
      <c r="B44">
        <v>0</v>
      </c>
      <c r="C44">
        <v>0</v>
      </c>
      <c r="D44">
        <v>86.9</v>
      </c>
      <c r="E44">
        <v>309.2</v>
      </c>
      <c r="F44">
        <v>0</v>
      </c>
      <c r="G44">
        <v>0</v>
      </c>
    </row>
    <row r="45" spans="1:7" ht="15" x14ac:dyDescent="0.25">
      <c r="A45" s="173" t="s">
        <v>92</v>
      </c>
      <c r="B45">
        <v>35</v>
      </c>
      <c r="C45">
        <v>0</v>
      </c>
      <c r="D45">
        <v>136.80000000000001</v>
      </c>
      <c r="E45">
        <v>92.4</v>
      </c>
      <c r="F45">
        <v>35</v>
      </c>
      <c r="G45">
        <v>0</v>
      </c>
    </row>
    <row r="46" spans="1:7" ht="15" x14ac:dyDescent="0.25">
      <c r="A46" s="173" t="s">
        <v>93</v>
      </c>
      <c r="B46">
        <v>0</v>
      </c>
      <c r="C46">
        <v>0</v>
      </c>
      <c r="D46">
        <v>0</v>
      </c>
      <c r="E46">
        <v>28.8</v>
      </c>
      <c r="F46">
        <v>0</v>
      </c>
      <c r="G46">
        <v>0</v>
      </c>
    </row>
    <row r="47" spans="1:7" ht="15" x14ac:dyDescent="0.25">
      <c r="A47" s="173" t="s">
        <v>95</v>
      </c>
      <c r="B47">
        <v>0</v>
      </c>
      <c r="C47">
        <v>0</v>
      </c>
      <c r="D47">
        <v>8.8000000000000007</v>
      </c>
      <c r="E47">
        <v>9.6999999999999993</v>
      </c>
      <c r="F47">
        <v>0</v>
      </c>
      <c r="G47">
        <v>0</v>
      </c>
    </row>
    <row r="48" spans="1:7" ht="15" x14ac:dyDescent="0.25">
      <c r="A48" s="173" t="s">
        <v>96</v>
      </c>
      <c r="B48">
        <v>74</v>
      </c>
      <c r="C48">
        <v>0</v>
      </c>
      <c r="D48">
        <v>684.3</v>
      </c>
      <c r="E48">
        <v>275.7</v>
      </c>
      <c r="F48">
        <v>69</v>
      </c>
      <c r="G48">
        <v>0</v>
      </c>
    </row>
    <row r="49" spans="1:7" ht="15" x14ac:dyDescent="0.25">
      <c r="A49" s="173" t="s">
        <v>97</v>
      </c>
      <c r="B49">
        <v>0</v>
      </c>
      <c r="C49">
        <v>0</v>
      </c>
      <c r="D49">
        <v>19.7</v>
      </c>
      <c r="E49">
        <v>24.2</v>
      </c>
      <c r="F49">
        <v>0</v>
      </c>
      <c r="G49">
        <v>0</v>
      </c>
    </row>
    <row r="50" spans="1:7" ht="15" x14ac:dyDescent="0.25">
      <c r="A50" s="173" t="s">
        <v>69</v>
      </c>
    </row>
    <row r="51" spans="1:7" ht="15" x14ac:dyDescent="0.25">
      <c r="A51" s="173" t="s">
        <v>98</v>
      </c>
      <c r="B51">
        <v>932.5</v>
      </c>
      <c r="C51">
        <v>726.2</v>
      </c>
      <c r="D51">
        <v>7458.5</v>
      </c>
      <c r="E51">
        <v>5565.7</v>
      </c>
      <c r="F51">
        <v>1107.9000000000001</v>
      </c>
      <c r="G51">
        <v>0</v>
      </c>
    </row>
    <row r="52" spans="1:7" ht="15" x14ac:dyDescent="0.25">
      <c r="A52" s="173" t="s">
        <v>99</v>
      </c>
      <c r="B52">
        <v>2.5</v>
      </c>
      <c r="C52">
        <v>3.6</v>
      </c>
      <c r="D52">
        <v>23.8</v>
      </c>
      <c r="E52">
        <v>21</v>
      </c>
      <c r="F52">
        <v>0</v>
      </c>
      <c r="G52">
        <v>0</v>
      </c>
    </row>
    <row r="53" spans="1:7" ht="15" x14ac:dyDescent="0.25">
      <c r="A53" s="173" t="s">
        <v>100</v>
      </c>
      <c r="B53">
        <v>6.5</v>
      </c>
      <c r="C53">
        <v>5.8</v>
      </c>
      <c r="D53">
        <v>5.4</v>
      </c>
      <c r="E53">
        <v>13.5</v>
      </c>
      <c r="F53">
        <v>0</v>
      </c>
      <c r="G53">
        <v>0</v>
      </c>
    </row>
    <row r="54" spans="1:7" ht="15" x14ac:dyDescent="0.25">
      <c r="A54" s="173" t="s">
        <v>101</v>
      </c>
      <c r="B54">
        <v>0</v>
      </c>
      <c r="C54">
        <v>0</v>
      </c>
      <c r="D54">
        <v>408.4</v>
      </c>
      <c r="E54">
        <v>128.69999999999999</v>
      </c>
      <c r="F54">
        <v>0</v>
      </c>
      <c r="G54">
        <v>0</v>
      </c>
    </row>
    <row r="55" spans="1:7" ht="15" x14ac:dyDescent="0.25">
      <c r="A55" s="173" t="s">
        <v>102</v>
      </c>
      <c r="B55">
        <v>10</v>
      </c>
      <c r="C55">
        <v>15</v>
      </c>
      <c r="D55">
        <v>62.8</v>
      </c>
      <c r="E55">
        <v>64.2</v>
      </c>
      <c r="F55">
        <v>0</v>
      </c>
      <c r="G55">
        <v>0</v>
      </c>
    </row>
    <row r="56" spans="1:7" ht="15" x14ac:dyDescent="0.25">
      <c r="A56" s="173" t="s">
        <v>103</v>
      </c>
      <c r="B56">
        <v>4.2</v>
      </c>
      <c r="C56">
        <v>4.5</v>
      </c>
      <c r="D56">
        <v>21</v>
      </c>
      <c r="E56">
        <v>93.3</v>
      </c>
      <c r="F56">
        <v>0</v>
      </c>
      <c r="G56">
        <v>0</v>
      </c>
    </row>
    <row r="57" spans="1:7" ht="15" x14ac:dyDescent="0.25">
      <c r="A57" s="173" t="s">
        <v>104</v>
      </c>
      <c r="B57">
        <v>0</v>
      </c>
      <c r="C57">
        <v>0</v>
      </c>
      <c r="D57">
        <v>340.2</v>
      </c>
      <c r="E57">
        <v>312.5</v>
      </c>
      <c r="F57">
        <v>0</v>
      </c>
      <c r="G57">
        <v>0</v>
      </c>
    </row>
    <row r="58" spans="1:7" ht="15" x14ac:dyDescent="0.25">
      <c r="A58" s="173" t="s">
        <v>105</v>
      </c>
      <c r="B58">
        <v>11.7</v>
      </c>
      <c r="C58">
        <v>34.700000000000003</v>
      </c>
      <c r="D58">
        <v>490.1</v>
      </c>
      <c r="E58">
        <v>291.2</v>
      </c>
      <c r="F58">
        <v>69.7</v>
      </c>
      <c r="G58">
        <v>0</v>
      </c>
    </row>
    <row r="59" spans="1:7" ht="15" x14ac:dyDescent="0.25">
      <c r="A59" s="173" t="s">
        <v>106</v>
      </c>
      <c r="B59">
        <v>64.8</v>
      </c>
      <c r="C59">
        <v>48</v>
      </c>
      <c r="D59">
        <v>425.9</v>
      </c>
      <c r="E59">
        <v>289.60000000000002</v>
      </c>
      <c r="F59">
        <v>47</v>
      </c>
      <c r="G59">
        <v>0</v>
      </c>
    </row>
    <row r="60" spans="1:7" ht="15" x14ac:dyDescent="0.25">
      <c r="A60" s="173" t="s">
        <v>107</v>
      </c>
      <c r="B60">
        <v>45.2</v>
      </c>
      <c r="C60">
        <v>10</v>
      </c>
      <c r="D60">
        <v>482.1</v>
      </c>
      <c r="E60">
        <v>254.3</v>
      </c>
      <c r="F60">
        <v>0</v>
      </c>
      <c r="G60">
        <v>0</v>
      </c>
    </row>
    <row r="61" spans="1:7" ht="15" x14ac:dyDescent="0.25">
      <c r="A61" s="173" t="s">
        <v>108</v>
      </c>
      <c r="B61">
        <v>0</v>
      </c>
      <c r="C61">
        <v>11</v>
      </c>
      <c r="D61">
        <v>4.7</v>
      </c>
      <c r="E61">
        <v>2.7</v>
      </c>
      <c r="F61">
        <v>0</v>
      </c>
      <c r="G61">
        <v>0</v>
      </c>
    </row>
    <row r="62" spans="1:7" ht="15" x14ac:dyDescent="0.25">
      <c r="A62" s="173" t="s">
        <v>109</v>
      </c>
      <c r="B62">
        <v>0</v>
      </c>
      <c r="C62">
        <v>18.399999999999999</v>
      </c>
      <c r="D62">
        <v>270</v>
      </c>
      <c r="E62">
        <v>166.9</v>
      </c>
      <c r="F62">
        <v>179.7</v>
      </c>
      <c r="G62">
        <v>0</v>
      </c>
    </row>
    <row r="63" spans="1:7" ht="15" x14ac:dyDescent="0.25">
      <c r="A63" s="173" t="s">
        <v>110</v>
      </c>
      <c r="B63">
        <v>0</v>
      </c>
      <c r="C63">
        <v>0</v>
      </c>
      <c r="D63">
        <v>48.7</v>
      </c>
      <c r="E63">
        <v>4.5999999999999996</v>
      </c>
      <c r="F63">
        <v>0</v>
      </c>
      <c r="G63">
        <v>0</v>
      </c>
    </row>
    <row r="64" spans="1:7" ht="15" x14ac:dyDescent="0.25">
      <c r="A64" s="173" t="s">
        <v>111</v>
      </c>
      <c r="B64">
        <v>35</v>
      </c>
      <c r="C64">
        <v>0</v>
      </c>
      <c r="D64">
        <v>117.6</v>
      </c>
      <c r="E64">
        <v>111.2</v>
      </c>
      <c r="F64">
        <v>60</v>
      </c>
      <c r="G64">
        <v>0</v>
      </c>
    </row>
    <row r="65" spans="1:7" ht="15" x14ac:dyDescent="0.25">
      <c r="A65" s="173" t="s">
        <v>112</v>
      </c>
      <c r="B65">
        <v>42.8</v>
      </c>
      <c r="C65">
        <v>14.5</v>
      </c>
      <c r="D65">
        <v>277.3</v>
      </c>
      <c r="E65">
        <v>286.10000000000002</v>
      </c>
      <c r="F65">
        <v>71.5</v>
      </c>
      <c r="G65">
        <v>0</v>
      </c>
    </row>
    <row r="66" spans="1:7" ht="15" x14ac:dyDescent="0.25">
      <c r="A66" s="173" t="s">
        <v>113</v>
      </c>
      <c r="B66">
        <v>0</v>
      </c>
      <c r="C66">
        <v>0</v>
      </c>
      <c r="D66">
        <v>168</v>
      </c>
      <c r="E66">
        <v>137.4</v>
      </c>
      <c r="F66">
        <v>19</v>
      </c>
      <c r="G66">
        <v>0</v>
      </c>
    </row>
    <row r="67" spans="1:7" ht="15" x14ac:dyDescent="0.25">
      <c r="A67" s="173" t="s">
        <v>114</v>
      </c>
      <c r="B67">
        <v>2.5</v>
      </c>
      <c r="C67">
        <v>2.1</v>
      </c>
      <c r="D67">
        <v>40.9</v>
      </c>
      <c r="E67">
        <v>36.1</v>
      </c>
      <c r="F67">
        <v>6</v>
      </c>
      <c r="G67">
        <v>0</v>
      </c>
    </row>
    <row r="68" spans="1:7" ht="15" x14ac:dyDescent="0.25">
      <c r="A68" s="173" t="s">
        <v>115</v>
      </c>
      <c r="B68">
        <v>574.6</v>
      </c>
      <c r="C68">
        <v>475.4</v>
      </c>
      <c r="D68">
        <v>3327.9</v>
      </c>
      <c r="E68">
        <v>2756.4</v>
      </c>
      <c r="F68">
        <v>486.4</v>
      </c>
      <c r="G68">
        <v>0</v>
      </c>
    </row>
    <row r="69" spans="1:7" ht="15" x14ac:dyDescent="0.25">
      <c r="A69" s="173" t="s">
        <v>116</v>
      </c>
      <c r="B69">
        <v>0</v>
      </c>
      <c r="C69">
        <v>0</v>
      </c>
      <c r="D69">
        <v>0</v>
      </c>
      <c r="E69" t="s">
        <v>94</v>
      </c>
      <c r="F69">
        <v>0</v>
      </c>
      <c r="G69">
        <v>0</v>
      </c>
    </row>
    <row r="70" spans="1:7" ht="15" x14ac:dyDescent="0.25">
      <c r="A70" s="173" t="s">
        <v>117</v>
      </c>
      <c r="B70">
        <v>14.6</v>
      </c>
      <c r="C70">
        <v>0</v>
      </c>
      <c r="D70">
        <v>92.2</v>
      </c>
      <c r="E70">
        <v>68.5</v>
      </c>
      <c r="F70">
        <v>0</v>
      </c>
      <c r="G70">
        <v>0</v>
      </c>
    </row>
    <row r="71" spans="1:7" ht="15" x14ac:dyDescent="0.25">
      <c r="A71" s="173" t="s">
        <v>118</v>
      </c>
      <c r="B71">
        <v>28</v>
      </c>
      <c r="C71">
        <v>4</v>
      </c>
      <c r="D71">
        <v>189.1</v>
      </c>
      <c r="E71">
        <v>117.6</v>
      </c>
      <c r="F71">
        <v>47</v>
      </c>
      <c r="G71">
        <v>0</v>
      </c>
    </row>
    <row r="72" spans="1:7" ht="15" x14ac:dyDescent="0.25">
      <c r="A72" s="173" t="s">
        <v>119</v>
      </c>
      <c r="B72">
        <v>32</v>
      </c>
      <c r="C72">
        <v>52.5</v>
      </c>
      <c r="D72">
        <v>138.5</v>
      </c>
      <c r="E72">
        <v>144.80000000000001</v>
      </c>
      <c r="F72">
        <v>90.1</v>
      </c>
      <c r="G72">
        <v>0</v>
      </c>
    </row>
    <row r="73" spans="1:7" ht="15" x14ac:dyDescent="0.25">
      <c r="A73" s="173" t="s">
        <v>120</v>
      </c>
      <c r="B73">
        <v>28.2</v>
      </c>
      <c r="C73">
        <v>0</v>
      </c>
      <c r="D73">
        <v>149.6</v>
      </c>
      <c r="E73">
        <v>68.3</v>
      </c>
      <c r="F73">
        <v>21.4</v>
      </c>
      <c r="G73">
        <v>0</v>
      </c>
    </row>
    <row r="74" spans="1:7" ht="15" x14ac:dyDescent="0.25">
      <c r="A74" s="173" t="s">
        <v>1076</v>
      </c>
      <c r="B74">
        <v>0</v>
      </c>
      <c r="C74">
        <v>0</v>
      </c>
      <c r="D74">
        <v>3.2</v>
      </c>
      <c r="E74">
        <v>0</v>
      </c>
      <c r="F74">
        <v>0</v>
      </c>
      <c r="G74">
        <v>0</v>
      </c>
    </row>
    <row r="75" spans="1:7" ht="15" x14ac:dyDescent="0.25">
      <c r="A75" s="173" t="s">
        <v>121</v>
      </c>
      <c r="B75">
        <v>11.1</v>
      </c>
      <c r="C75">
        <v>0</v>
      </c>
      <c r="D75">
        <v>91.1</v>
      </c>
      <c r="E75">
        <v>40.9</v>
      </c>
      <c r="F75">
        <v>10.199999999999999</v>
      </c>
      <c r="G75">
        <v>0</v>
      </c>
    </row>
    <row r="76" spans="1:7" ht="15" x14ac:dyDescent="0.25">
      <c r="A76" s="173" t="s">
        <v>122</v>
      </c>
      <c r="B76">
        <v>19</v>
      </c>
      <c r="C76">
        <v>26.7</v>
      </c>
      <c r="D76">
        <v>280.10000000000002</v>
      </c>
      <c r="E76">
        <v>156</v>
      </c>
      <c r="F76">
        <v>0</v>
      </c>
      <c r="G76">
        <v>0</v>
      </c>
    </row>
    <row r="77" spans="1:7" ht="15" x14ac:dyDescent="0.25">
      <c r="A77" s="173" t="s">
        <v>65</v>
      </c>
      <c r="B77" t="s">
        <v>66</v>
      </c>
      <c r="C77" t="s">
        <v>67</v>
      </c>
      <c r="D77" t="s">
        <v>66</v>
      </c>
      <c r="E77" t="s">
        <v>66</v>
      </c>
      <c r="F77" t="s">
        <v>66</v>
      </c>
      <c r="G77" t="s">
        <v>68</v>
      </c>
    </row>
    <row r="78" spans="1:7" ht="15" x14ac:dyDescent="0.25">
      <c r="A78" s="173" t="s">
        <v>123</v>
      </c>
      <c r="B78">
        <v>2438.6</v>
      </c>
      <c r="C78">
        <v>1983.1</v>
      </c>
      <c r="D78">
        <v>18565.599999999999</v>
      </c>
      <c r="E78">
        <v>16734.7</v>
      </c>
      <c r="F78">
        <v>1792.3</v>
      </c>
      <c r="G78">
        <v>0</v>
      </c>
    </row>
    <row r="79" spans="1:7" ht="15" x14ac:dyDescent="0.25">
      <c r="A79" s="173" t="s">
        <v>124</v>
      </c>
      <c r="B79">
        <v>346.2</v>
      </c>
      <c r="C79">
        <v>78.900000000000006</v>
      </c>
      <c r="D79">
        <v>0</v>
      </c>
      <c r="E79">
        <v>0</v>
      </c>
      <c r="F79">
        <v>266.89999999999998</v>
      </c>
      <c r="G79">
        <v>0</v>
      </c>
    </row>
    <row r="80" spans="1:7" ht="15" x14ac:dyDescent="0.25">
      <c r="A80" s="173" t="s">
        <v>65</v>
      </c>
      <c r="B80" t="s">
        <v>66</v>
      </c>
      <c r="C80" t="s">
        <v>67</v>
      </c>
      <c r="D80" t="s">
        <v>66</v>
      </c>
      <c r="E80" t="s">
        <v>66</v>
      </c>
      <c r="F80" t="s">
        <v>66</v>
      </c>
      <c r="G80" t="s">
        <v>68</v>
      </c>
    </row>
    <row r="81" spans="1:7" ht="15" x14ac:dyDescent="0.25">
      <c r="A81" s="173" t="s">
        <v>125</v>
      </c>
      <c r="B81">
        <v>2784.9</v>
      </c>
      <c r="C81">
        <v>2061.9</v>
      </c>
      <c r="D81">
        <v>18565.599999999999</v>
      </c>
      <c r="E81">
        <v>16734.7</v>
      </c>
      <c r="F81">
        <v>2059.1999999999998</v>
      </c>
      <c r="G81">
        <v>0</v>
      </c>
    </row>
    <row r="82" spans="1:7" ht="15" x14ac:dyDescent="0.25">
      <c r="A82" s="173" t="s">
        <v>126</v>
      </c>
      <c r="B82" t="s">
        <v>45</v>
      </c>
      <c r="C82" t="s">
        <v>45</v>
      </c>
      <c r="D82">
        <v>0</v>
      </c>
      <c r="E82">
        <v>0</v>
      </c>
      <c r="F82" t="s">
        <v>45</v>
      </c>
      <c r="G82" t="s">
        <v>45</v>
      </c>
    </row>
    <row r="83" spans="1:7" ht="15" x14ac:dyDescent="0.25">
      <c r="A83" s="173" t="s">
        <v>127</v>
      </c>
      <c r="B83">
        <v>0</v>
      </c>
      <c r="C83">
        <v>0</v>
      </c>
      <c r="D83" t="s">
        <v>45</v>
      </c>
      <c r="E83" t="s">
        <v>45</v>
      </c>
      <c r="F83">
        <v>0</v>
      </c>
      <c r="G83">
        <v>0</v>
      </c>
    </row>
    <row r="84" spans="1:7" ht="15" x14ac:dyDescent="0.25">
      <c r="A84" s="173" t="s">
        <v>65</v>
      </c>
      <c r="B84" t="s">
        <v>66</v>
      </c>
      <c r="C84" t="s">
        <v>67</v>
      </c>
      <c r="D84" t="s">
        <v>66</v>
      </c>
      <c r="E84" t="s">
        <v>66</v>
      </c>
      <c r="F84" t="s">
        <v>66</v>
      </c>
      <c r="G84" t="s">
        <v>68</v>
      </c>
    </row>
  </sheetData>
  <pageMargins left="0.7" right="0.7" top="0.75" bottom="0.75" header="0.3" footer="0.3"/>
  <pageSetup orientation="portrait" horizontalDpi="1200" verticalDpi="120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6DAD6-EA0C-4350-91E2-0BD7FBF139A3}">
  <dimension ref="A1:G83"/>
  <sheetViews>
    <sheetView topLeftCell="A27" workbookViewId="0">
      <selection activeCell="B7" sqref="B7"/>
    </sheetView>
  </sheetViews>
  <sheetFormatPr defaultRowHeight="13.2" x14ac:dyDescent="0.25"/>
  <cols>
    <col min="1" max="1" width="27.44140625" customWidth="1"/>
    <col min="2" max="2" width="11.33203125" customWidth="1"/>
    <col min="3" max="3" width="12.109375" customWidth="1"/>
    <col min="4" max="4" width="11.5546875" customWidth="1"/>
    <col min="5" max="5" width="15.33203125" customWidth="1"/>
    <col min="6" max="6" width="13.44140625" customWidth="1"/>
    <col min="7" max="7" width="12.66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1074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163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0</v>
      </c>
      <c r="C12">
        <v>39</v>
      </c>
      <c r="D12">
        <v>584</v>
      </c>
      <c r="E12">
        <v>282.10000000000002</v>
      </c>
      <c r="F12">
        <v>11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5.3</v>
      </c>
      <c r="E13">
        <v>22.3</v>
      </c>
      <c r="F13">
        <v>5</v>
      </c>
      <c r="G13">
        <v>0</v>
      </c>
    </row>
    <row r="14" spans="1:7" ht="15" x14ac:dyDescent="0.25">
      <c r="A14" s="173" t="s">
        <v>71</v>
      </c>
      <c r="B14">
        <v>0</v>
      </c>
      <c r="C14">
        <v>29</v>
      </c>
      <c r="D14">
        <v>502.7</v>
      </c>
      <c r="E14">
        <v>207.6</v>
      </c>
      <c r="F14">
        <v>3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73</v>
      </c>
      <c r="B16">
        <v>0</v>
      </c>
      <c r="C16">
        <v>10</v>
      </c>
      <c r="D16">
        <v>63.5</v>
      </c>
      <c r="E16">
        <v>41.7</v>
      </c>
      <c r="F16">
        <v>3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260.3</v>
      </c>
      <c r="C19">
        <v>208.6</v>
      </c>
      <c r="D19">
        <v>1849.1</v>
      </c>
      <c r="E19">
        <v>1747.2</v>
      </c>
      <c r="F19">
        <v>255.3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142.1</v>
      </c>
      <c r="C21">
        <v>189.6</v>
      </c>
      <c r="D21">
        <v>871.3</v>
      </c>
      <c r="E21">
        <v>912.4</v>
      </c>
      <c r="F21">
        <v>50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0</v>
      </c>
      <c r="C23">
        <v>239</v>
      </c>
      <c r="D23">
        <v>139.1</v>
      </c>
      <c r="E23">
        <v>1872.7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1164.8</v>
      </c>
      <c r="C25">
        <v>856.9</v>
      </c>
      <c r="D25">
        <v>6483.1</v>
      </c>
      <c r="E25">
        <v>5295.9</v>
      </c>
      <c r="F25">
        <v>206.1</v>
      </c>
      <c r="G25">
        <v>0</v>
      </c>
    </row>
    <row r="26" spans="1:7" ht="15" x14ac:dyDescent="0.25">
      <c r="A26" s="173" t="s">
        <v>167</v>
      </c>
      <c r="B26">
        <v>0</v>
      </c>
      <c r="C26">
        <v>0</v>
      </c>
      <c r="D26">
        <v>0</v>
      </c>
      <c r="E26">
        <v>149.9</v>
      </c>
      <c r="F26">
        <v>0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46</v>
      </c>
      <c r="E27">
        <v>46.7</v>
      </c>
      <c r="F27">
        <v>0</v>
      </c>
      <c r="G27">
        <v>0</v>
      </c>
    </row>
    <row r="28" spans="1:7" ht="15" x14ac:dyDescent="0.25">
      <c r="A28" s="173" t="s">
        <v>79</v>
      </c>
      <c r="B28">
        <v>1.1000000000000001</v>
      </c>
      <c r="C28">
        <v>0.3</v>
      </c>
      <c r="D28">
        <v>1.3</v>
      </c>
      <c r="E28">
        <v>2.9</v>
      </c>
      <c r="F28">
        <v>0</v>
      </c>
      <c r="G28">
        <v>0</v>
      </c>
    </row>
    <row r="29" spans="1:7" ht="15" x14ac:dyDescent="0.25">
      <c r="A29" s="173" t="s">
        <v>80</v>
      </c>
      <c r="B29">
        <v>133</v>
      </c>
      <c r="C29">
        <v>73.7</v>
      </c>
      <c r="D29">
        <v>621.20000000000005</v>
      </c>
      <c r="E29">
        <v>407.2</v>
      </c>
      <c r="F29">
        <v>0</v>
      </c>
      <c r="G29">
        <v>0</v>
      </c>
    </row>
    <row r="30" spans="1:7" ht="15" x14ac:dyDescent="0.25">
      <c r="A30" s="173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173" t="s">
        <v>81</v>
      </c>
      <c r="B31">
        <v>472.3</v>
      </c>
      <c r="C31">
        <v>184.1</v>
      </c>
      <c r="D31">
        <v>1922.7</v>
      </c>
      <c r="E31">
        <v>1168.5</v>
      </c>
      <c r="F31">
        <v>62.1</v>
      </c>
      <c r="G31">
        <v>0</v>
      </c>
    </row>
    <row r="32" spans="1:7" ht="15" x14ac:dyDescent="0.25">
      <c r="A32" s="173" t="s">
        <v>169</v>
      </c>
      <c r="B32">
        <v>0</v>
      </c>
      <c r="C32">
        <v>0</v>
      </c>
      <c r="D32">
        <v>0</v>
      </c>
      <c r="E32">
        <v>0.1</v>
      </c>
      <c r="F32">
        <v>0</v>
      </c>
      <c r="G32">
        <v>0</v>
      </c>
    </row>
    <row r="33" spans="1:7" ht="15" x14ac:dyDescent="0.25">
      <c r="A33" s="173" t="s">
        <v>82</v>
      </c>
      <c r="B33">
        <v>3.5</v>
      </c>
      <c r="C33">
        <v>0</v>
      </c>
      <c r="D33">
        <v>88.5</v>
      </c>
      <c r="E33">
        <v>134.6</v>
      </c>
      <c r="F33">
        <v>0</v>
      </c>
      <c r="G33">
        <v>0</v>
      </c>
    </row>
    <row r="34" spans="1:7" ht="15" x14ac:dyDescent="0.25">
      <c r="A34" s="173" t="s">
        <v>170</v>
      </c>
      <c r="B34">
        <v>0</v>
      </c>
      <c r="C34">
        <v>0</v>
      </c>
      <c r="D34">
        <v>8</v>
      </c>
      <c r="E34">
        <v>8.5</v>
      </c>
      <c r="F34">
        <v>0</v>
      </c>
      <c r="G34">
        <v>0</v>
      </c>
    </row>
    <row r="35" spans="1:7" ht="15" x14ac:dyDescent="0.25">
      <c r="A35" s="173" t="s">
        <v>83</v>
      </c>
      <c r="B35">
        <v>353</v>
      </c>
      <c r="C35">
        <v>455</v>
      </c>
      <c r="D35">
        <v>2248.6999999999998</v>
      </c>
      <c r="E35">
        <v>2390.4</v>
      </c>
      <c r="F35">
        <v>144</v>
      </c>
      <c r="G35">
        <v>0</v>
      </c>
    </row>
    <row r="36" spans="1:7" ht="15" x14ac:dyDescent="0.25">
      <c r="A36" s="173" t="s">
        <v>84</v>
      </c>
      <c r="B36">
        <v>0</v>
      </c>
      <c r="C36">
        <v>0.9</v>
      </c>
      <c r="D36">
        <v>31.1</v>
      </c>
      <c r="E36">
        <v>19.899999999999999</v>
      </c>
      <c r="F36">
        <v>0</v>
      </c>
      <c r="G36">
        <v>0</v>
      </c>
    </row>
    <row r="37" spans="1:7" ht="15" x14ac:dyDescent="0.25">
      <c r="A37" s="173" t="s">
        <v>85</v>
      </c>
      <c r="B37">
        <v>18</v>
      </c>
      <c r="C37">
        <v>23</v>
      </c>
      <c r="D37">
        <v>43.4</v>
      </c>
      <c r="E37">
        <v>45.6</v>
      </c>
      <c r="F37">
        <v>0</v>
      </c>
      <c r="G37">
        <v>0</v>
      </c>
    </row>
    <row r="38" spans="1:7" ht="15" x14ac:dyDescent="0.25">
      <c r="A38" s="173" t="s">
        <v>86</v>
      </c>
      <c r="B38">
        <v>116</v>
      </c>
      <c r="C38">
        <v>61.7</v>
      </c>
      <c r="D38">
        <v>775.5</v>
      </c>
      <c r="E38">
        <v>398.3</v>
      </c>
      <c r="F38">
        <v>0</v>
      </c>
      <c r="G38">
        <v>0</v>
      </c>
    </row>
    <row r="39" spans="1:7" ht="15" x14ac:dyDescent="0.25">
      <c r="A39" s="173" t="s">
        <v>87</v>
      </c>
      <c r="B39">
        <v>1</v>
      </c>
      <c r="C39">
        <v>0</v>
      </c>
      <c r="D39">
        <v>12.3</v>
      </c>
      <c r="E39">
        <v>3</v>
      </c>
      <c r="F39">
        <v>0</v>
      </c>
      <c r="G39">
        <v>0</v>
      </c>
    </row>
    <row r="40" spans="1:7" ht="15" x14ac:dyDescent="0.25">
      <c r="A40" s="173" t="s">
        <v>88</v>
      </c>
      <c r="B40">
        <v>66.900000000000006</v>
      </c>
      <c r="C40">
        <v>58.1</v>
      </c>
      <c r="D40">
        <v>578.1</v>
      </c>
      <c r="E40">
        <v>361.6</v>
      </c>
      <c r="F40">
        <v>0</v>
      </c>
      <c r="G40">
        <v>0</v>
      </c>
    </row>
    <row r="41" spans="1:7" ht="15" x14ac:dyDescent="0.25">
      <c r="A41" s="173" t="s">
        <v>89</v>
      </c>
      <c r="B41">
        <v>0</v>
      </c>
      <c r="C41">
        <v>0</v>
      </c>
      <c r="D41">
        <v>106.2</v>
      </c>
      <c r="E41">
        <v>158.69999999999999</v>
      </c>
      <c r="F41">
        <v>0</v>
      </c>
      <c r="G41">
        <v>0</v>
      </c>
    </row>
    <row r="42" spans="1:7" ht="15" x14ac:dyDescent="0.25">
      <c r="A42" s="173" t="s">
        <v>69</v>
      </c>
    </row>
    <row r="43" spans="1:7" ht="15" x14ac:dyDescent="0.25">
      <c r="A43" s="173" t="s">
        <v>90</v>
      </c>
      <c r="B43">
        <v>109</v>
      </c>
      <c r="C43">
        <v>0</v>
      </c>
      <c r="D43">
        <v>878.9</v>
      </c>
      <c r="E43">
        <v>707</v>
      </c>
      <c r="F43">
        <v>66</v>
      </c>
      <c r="G43">
        <v>0</v>
      </c>
    </row>
    <row r="44" spans="1:7" ht="15" x14ac:dyDescent="0.25">
      <c r="A44" s="173" t="s">
        <v>91</v>
      </c>
      <c r="B44">
        <v>0</v>
      </c>
      <c r="C44">
        <v>0</v>
      </c>
      <c r="D44">
        <v>68.400000000000006</v>
      </c>
      <c r="E44">
        <v>309.2</v>
      </c>
      <c r="F44">
        <v>0</v>
      </c>
      <c r="G44">
        <v>0</v>
      </c>
    </row>
    <row r="45" spans="1:7" ht="15" x14ac:dyDescent="0.25">
      <c r="A45" s="173" t="s">
        <v>92</v>
      </c>
      <c r="B45">
        <v>35</v>
      </c>
      <c r="C45">
        <v>0</v>
      </c>
      <c r="D45">
        <v>136.80000000000001</v>
      </c>
      <c r="E45">
        <v>92.4</v>
      </c>
      <c r="F45">
        <v>35</v>
      </c>
      <c r="G45">
        <v>0</v>
      </c>
    </row>
    <row r="46" spans="1:7" ht="15" x14ac:dyDescent="0.25">
      <c r="A46" s="173" t="s">
        <v>93</v>
      </c>
      <c r="B46">
        <v>0</v>
      </c>
      <c r="C46">
        <v>0</v>
      </c>
      <c r="D46">
        <v>0</v>
      </c>
      <c r="E46">
        <v>28.8</v>
      </c>
      <c r="F46">
        <v>0</v>
      </c>
      <c r="G46">
        <v>0</v>
      </c>
    </row>
    <row r="47" spans="1:7" ht="15" x14ac:dyDescent="0.25">
      <c r="A47" s="173" t="s">
        <v>95</v>
      </c>
      <c r="B47">
        <v>0</v>
      </c>
      <c r="C47">
        <v>0</v>
      </c>
      <c r="D47">
        <v>8.8000000000000007</v>
      </c>
      <c r="E47">
        <v>9.6999999999999993</v>
      </c>
      <c r="F47">
        <v>0</v>
      </c>
      <c r="G47">
        <v>0</v>
      </c>
    </row>
    <row r="48" spans="1:7" ht="15" x14ac:dyDescent="0.25">
      <c r="A48" s="173" t="s">
        <v>96</v>
      </c>
      <c r="B48">
        <v>74</v>
      </c>
      <c r="C48">
        <v>0</v>
      </c>
      <c r="D48">
        <v>645.29999999999995</v>
      </c>
      <c r="E48">
        <v>242.7</v>
      </c>
      <c r="F48">
        <v>31</v>
      </c>
      <c r="G48">
        <v>0</v>
      </c>
    </row>
    <row r="49" spans="1:7" ht="15" x14ac:dyDescent="0.25">
      <c r="A49" s="173" t="s">
        <v>97</v>
      </c>
      <c r="B49">
        <v>0</v>
      </c>
      <c r="C49">
        <v>0</v>
      </c>
      <c r="D49">
        <v>19.7</v>
      </c>
      <c r="E49">
        <v>24.2</v>
      </c>
      <c r="F49">
        <v>0</v>
      </c>
      <c r="G49">
        <v>0</v>
      </c>
    </row>
    <row r="50" spans="1:7" ht="15" x14ac:dyDescent="0.25">
      <c r="A50" s="173" t="s">
        <v>69</v>
      </c>
    </row>
    <row r="51" spans="1:7" ht="15" x14ac:dyDescent="0.25">
      <c r="A51" s="173" t="s">
        <v>98</v>
      </c>
      <c r="B51">
        <v>1015.9</v>
      </c>
      <c r="C51">
        <v>863.9</v>
      </c>
      <c r="D51">
        <v>7268.3</v>
      </c>
      <c r="E51">
        <v>5408.9</v>
      </c>
      <c r="F51">
        <v>1015.2</v>
      </c>
      <c r="G51">
        <v>0</v>
      </c>
    </row>
    <row r="52" spans="1:7" ht="15" x14ac:dyDescent="0.25">
      <c r="A52" s="173" t="s">
        <v>99</v>
      </c>
      <c r="B52">
        <v>2.5</v>
      </c>
      <c r="C52">
        <v>3.6</v>
      </c>
      <c r="D52">
        <v>23.8</v>
      </c>
      <c r="E52">
        <v>18.100000000000001</v>
      </c>
      <c r="F52">
        <v>0</v>
      </c>
      <c r="G52">
        <v>0</v>
      </c>
    </row>
    <row r="53" spans="1:7" ht="15" x14ac:dyDescent="0.25">
      <c r="A53" s="173" t="s">
        <v>100</v>
      </c>
      <c r="B53">
        <v>6.5</v>
      </c>
      <c r="C53">
        <v>5.8</v>
      </c>
      <c r="D53">
        <v>5.4</v>
      </c>
      <c r="E53">
        <v>13.5</v>
      </c>
      <c r="F53">
        <v>0</v>
      </c>
      <c r="G53">
        <v>0</v>
      </c>
    </row>
    <row r="54" spans="1:7" ht="15" x14ac:dyDescent="0.25">
      <c r="A54" s="173" t="s">
        <v>101</v>
      </c>
      <c r="B54">
        <v>0</v>
      </c>
      <c r="C54">
        <v>0</v>
      </c>
      <c r="D54">
        <v>381.4</v>
      </c>
      <c r="E54">
        <v>128.69999999999999</v>
      </c>
      <c r="F54">
        <v>0</v>
      </c>
      <c r="G54">
        <v>0</v>
      </c>
    </row>
    <row r="55" spans="1:7" ht="15" x14ac:dyDescent="0.25">
      <c r="A55" s="173" t="s">
        <v>102</v>
      </c>
      <c r="B55">
        <v>10</v>
      </c>
      <c r="C55">
        <v>15</v>
      </c>
      <c r="D55">
        <v>62.8</v>
      </c>
      <c r="E55">
        <v>64.2</v>
      </c>
      <c r="F55">
        <v>0</v>
      </c>
      <c r="G55">
        <v>0</v>
      </c>
    </row>
    <row r="56" spans="1:7" ht="15" x14ac:dyDescent="0.25">
      <c r="A56" s="173" t="s">
        <v>103</v>
      </c>
      <c r="B56">
        <v>5.0999999999999996</v>
      </c>
      <c r="C56">
        <v>4.8</v>
      </c>
      <c r="D56">
        <v>20.9</v>
      </c>
      <c r="E56">
        <v>93</v>
      </c>
      <c r="F56">
        <v>0</v>
      </c>
      <c r="G56">
        <v>0</v>
      </c>
    </row>
    <row r="57" spans="1:7" ht="15" x14ac:dyDescent="0.25">
      <c r="A57" s="173" t="s">
        <v>104</v>
      </c>
      <c r="B57">
        <v>0</v>
      </c>
      <c r="C57">
        <v>42</v>
      </c>
      <c r="D57">
        <v>340.2</v>
      </c>
      <c r="E57">
        <v>267.60000000000002</v>
      </c>
      <c r="F57">
        <v>0</v>
      </c>
      <c r="G57">
        <v>0</v>
      </c>
    </row>
    <row r="58" spans="1:7" ht="15" x14ac:dyDescent="0.25">
      <c r="A58" s="173" t="s">
        <v>105</v>
      </c>
      <c r="B58">
        <v>11.7</v>
      </c>
      <c r="C58">
        <v>34.700000000000003</v>
      </c>
      <c r="D58">
        <v>462</v>
      </c>
      <c r="E58">
        <v>269.2</v>
      </c>
      <c r="F58">
        <v>39.700000000000003</v>
      </c>
      <c r="G58">
        <v>0</v>
      </c>
    </row>
    <row r="59" spans="1:7" ht="15" x14ac:dyDescent="0.25">
      <c r="A59" s="173" t="s">
        <v>106</v>
      </c>
      <c r="B59">
        <v>65.8</v>
      </c>
      <c r="C59">
        <v>48</v>
      </c>
      <c r="D59">
        <v>421.5</v>
      </c>
      <c r="E59">
        <v>289.60000000000002</v>
      </c>
      <c r="F59">
        <v>47</v>
      </c>
      <c r="G59">
        <v>0</v>
      </c>
    </row>
    <row r="60" spans="1:7" ht="15" x14ac:dyDescent="0.25">
      <c r="A60" s="173" t="s">
        <v>107</v>
      </c>
      <c r="B60">
        <v>45.2</v>
      </c>
      <c r="C60">
        <v>30</v>
      </c>
      <c r="D60">
        <v>445.9</v>
      </c>
      <c r="E60">
        <v>254.3</v>
      </c>
      <c r="F60">
        <v>0</v>
      </c>
      <c r="G60">
        <v>0</v>
      </c>
    </row>
    <row r="61" spans="1:7" ht="15" x14ac:dyDescent="0.25">
      <c r="A61" s="173" t="s">
        <v>108</v>
      </c>
      <c r="B61">
        <v>0</v>
      </c>
      <c r="C61">
        <v>11</v>
      </c>
      <c r="D61">
        <v>4.7</v>
      </c>
      <c r="E61">
        <v>2.7</v>
      </c>
      <c r="F61">
        <v>0</v>
      </c>
      <c r="G61">
        <v>0</v>
      </c>
    </row>
    <row r="62" spans="1:7" ht="15" x14ac:dyDescent="0.25">
      <c r="A62" s="173" t="s">
        <v>109</v>
      </c>
      <c r="B62">
        <v>0</v>
      </c>
      <c r="C62">
        <v>18.399999999999999</v>
      </c>
      <c r="D62">
        <v>263.89999999999998</v>
      </c>
      <c r="E62">
        <v>166.9</v>
      </c>
      <c r="F62">
        <v>179.7</v>
      </c>
      <c r="G62">
        <v>0</v>
      </c>
    </row>
    <row r="63" spans="1:7" ht="15" x14ac:dyDescent="0.25">
      <c r="A63" s="173" t="s">
        <v>110</v>
      </c>
      <c r="B63">
        <v>0</v>
      </c>
      <c r="C63">
        <v>0</v>
      </c>
      <c r="D63">
        <v>42.5</v>
      </c>
      <c r="E63">
        <v>4.5999999999999996</v>
      </c>
      <c r="F63">
        <v>0</v>
      </c>
      <c r="G63">
        <v>0</v>
      </c>
    </row>
    <row r="64" spans="1:7" ht="15" x14ac:dyDescent="0.25">
      <c r="A64" s="173" t="s">
        <v>111</v>
      </c>
      <c r="B64">
        <v>36</v>
      </c>
      <c r="C64">
        <v>0</v>
      </c>
      <c r="D64">
        <v>117.6</v>
      </c>
      <c r="E64">
        <v>111.2</v>
      </c>
      <c r="F64">
        <v>35</v>
      </c>
      <c r="G64">
        <v>0</v>
      </c>
    </row>
    <row r="65" spans="1:7" ht="15" x14ac:dyDescent="0.25">
      <c r="A65" s="173" t="s">
        <v>112</v>
      </c>
      <c r="B65">
        <v>37.200000000000003</v>
      </c>
      <c r="C65">
        <v>19</v>
      </c>
      <c r="D65">
        <v>277.3</v>
      </c>
      <c r="E65">
        <v>281.10000000000002</v>
      </c>
      <c r="F65">
        <v>60.5</v>
      </c>
      <c r="G65">
        <v>0</v>
      </c>
    </row>
    <row r="66" spans="1:7" ht="15" x14ac:dyDescent="0.25">
      <c r="A66" s="173" t="s">
        <v>113</v>
      </c>
      <c r="B66">
        <v>0</v>
      </c>
      <c r="C66">
        <v>0</v>
      </c>
      <c r="D66">
        <v>159</v>
      </c>
      <c r="E66">
        <v>137.4</v>
      </c>
      <c r="F66">
        <v>19</v>
      </c>
      <c r="G66">
        <v>0</v>
      </c>
    </row>
    <row r="67" spans="1:7" ht="15" x14ac:dyDescent="0.25">
      <c r="A67" s="173" t="s">
        <v>114</v>
      </c>
      <c r="B67">
        <v>2.5</v>
      </c>
      <c r="C67">
        <v>2.5</v>
      </c>
      <c r="D67">
        <v>40.9</v>
      </c>
      <c r="E67">
        <v>33.6</v>
      </c>
      <c r="F67">
        <v>6</v>
      </c>
      <c r="G67">
        <v>0</v>
      </c>
    </row>
    <row r="68" spans="1:7" ht="15" x14ac:dyDescent="0.25">
      <c r="A68" s="173" t="s">
        <v>115</v>
      </c>
      <c r="B68">
        <v>660.7</v>
      </c>
      <c r="C68">
        <v>521</v>
      </c>
      <c r="D68">
        <v>3258.2</v>
      </c>
      <c r="E68">
        <v>2704.4</v>
      </c>
      <c r="F68">
        <v>467.7</v>
      </c>
      <c r="G68">
        <v>0</v>
      </c>
    </row>
    <row r="69" spans="1:7" ht="15" x14ac:dyDescent="0.25">
      <c r="A69" s="173" t="s">
        <v>116</v>
      </c>
      <c r="B69">
        <v>0</v>
      </c>
      <c r="C69">
        <v>0</v>
      </c>
      <c r="D69">
        <v>0</v>
      </c>
      <c r="E69" t="s">
        <v>94</v>
      </c>
      <c r="F69">
        <v>0</v>
      </c>
      <c r="G69">
        <v>0</v>
      </c>
    </row>
    <row r="70" spans="1:7" ht="15" x14ac:dyDescent="0.25">
      <c r="A70" s="173" t="s">
        <v>117</v>
      </c>
      <c r="B70">
        <v>14.6</v>
      </c>
      <c r="C70">
        <v>0</v>
      </c>
      <c r="D70">
        <v>92.2</v>
      </c>
      <c r="E70">
        <v>68.5</v>
      </c>
      <c r="F70">
        <v>0</v>
      </c>
      <c r="G70">
        <v>0</v>
      </c>
    </row>
    <row r="71" spans="1:7" ht="15" x14ac:dyDescent="0.25">
      <c r="A71" s="173" t="s">
        <v>118</v>
      </c>
      <c r="B71">
        <v>28</v>
      </c>
      <c r="C71">
        <v>29</v>
      </c>
      <c r="D71">
        <v>189.1</v>
      </c>
      <c r="E71">
        <v>90.4</v>
      </c>
      <c r="F71">
        <v>47</v>
      </c>
      <c r="G71">
        <v>0</v>
      </c>
    </row>
    <row r="72" spans="1:7" ht="15" x14ac:dyDescent="0.25">
      <c r="A72" s="173" t="s">
        <v>119</v>
      </c>
      <c r="B72">
        <v>32</v>
      </c>
      <c r="C72">
        <v>52.5</v>
      </c>
      <c r="D72">
        <v>138.5</v>
      </c>
      <c r="E72">
        <v>144.80000000000001</v>
      </c>
      <c r="F72">
        <v>82.1</v>
      </c>
      <c r="G72">
        <v>0</v>
      </c>
    </row>
    <row r="73" spans="1:7" ht="15" x14ac:dyDescent="0.25">
      <c r="A73" s="173" t="s">
        <v>120</v>
      </c>
      <c r="B73">
        <v>28.2</v>
      </c>
      <c r="C73">
        <v>0</v>
      </c>
      <c r="D73">
        <v>149.6</v>
      </c>
      <c r="E73">
        <v>68.3</v>
      </c>
      <c r="F73">
        <v>21.4</v>
      </c>
      <c r="G73">
        <v>0</v>
      </c>
    </row>
    <row r="74" spans="1:7" ht="15" x14ac:dyDescent="0.25">
      <c r="A74" s="173" t="s">
        <v>121</v>
      </c>
      <c r="B74">
        <v>11.1</v>
      </c>
      <c r="C74">
        <v>0</v>
      </c>
      <c r="D74">
        <v>91.1</v>
      </c>
      <c r="E74">
        <v>40.9</v>
      </c>
      <c r="F74">
        <v>10.199999999999999</v>
      </c>
      <c r="G74">
        <v>0</v>
      </c>
    </row>
    <row r="75" spans="1:7" ht="15" x14ac:dyDescent="0.25">
      <c r="A75" s="173" t="s">
        <v>122</v>
      </c>
      <c r="B75">
        <v>19</v>
      </c>
      <c r="C75">
        <v>26.7</v>
      </c>
      <c r="D75">
        <v>280.10000000000002</v>
      </c>
      <c r="E75">
        <v>156</v>
      </c>
      <c r="F75">
        <v>0</v>
      </c>
      <c r="G75">
        <v>0</v>
      </c>
    </row>
    <row r="76" spans="1:7" ht="15" x14ac:dyDescent="0.25">
      <c r="A76" s="173" t="s">
        <v>65</v>
      </c>
      <c r="B76" t="s">
        <v>66</v>
      </c>
      <c r="C76" t="s">
        <v>67</v>
      </c>
      <c r="D76" t="s">
        <v>66</v>
      </c>
      <c r="E76" t="s">
        <v>66</v>
      </c>
      <c r="F76" t="s">
        <v>66</v>
      </c>
      <c r="G76" t="s">
        <v>68</v>
      </c>
    </row>
    <row r="77" spans="1:7" ht="15" x14ac:dyDescent="0.25">
      <c r="A77" s="173" t="s">
        <v>123</v>
      </c>
      <c r="B77">
        <v>2692</v>
      </c>
      <c r="C77">
        <v>2397</v>
      </c>
      <c r="D77">
        <v>18073.8</v>
      </c>
      <c r="E77">
        <v>16226.1</v>
      </c>
      <c r="F77">
        <v>1603.6</v>
      </c>
      <c r="G77">
        <v>0</v>
      </c>
    </row>
    <row r="78" spans="1:7" ht="15" x14ac:dyDescent="0.25">
      <c r="A78" s="173" t="s">
        <v>124</v>
      </c>
      <c r="B78">
        <v>512.6</v>
      </c>
      <c r="C78">
        <v>193.9</v>
      </c>
      <c r="D78">
        <v>0</v>
      </c>
      <c r="E78">
        <v>0</v>
      </c>
      <c r="F78">
        <v>217.3</v>
      </c>
      <c r="G78">
        <v>0</v>
      </c>
    </row>
    <row r="79" spans="1:7" ht="15" x14ac:dyDescent="0.25">
      <c r="A79" s="173" t="s">
        <v>65</v>
      </c>
      <c r="B79" t="s">
        <v>66</v>
      </c>
      <c r="C79" t="s">
        <v>67</v>
      </c>
      <c r="D79" t="s">
        <v>66</v>
      </c>
      <c r="E79" t="s">
        <v>66</v>
      </c>
      <c r="F79" t="s">
        <v>66</v>
      </c>
      <c r="G79" t="s">
        <v>68</v>
      </c>
    </row>
    <row r="80" spans="1:7" ht="15" x14ac:dyDescent="0.25">
      <c r="A80" s="173" t="s">
        <v>125</v>
      </c>
      <c r="B80">
        <v>3204.6</v>
      </c>
      <c r="C80">
        <v>2590.8000000000002</v>
      </c>
      <c r="D80">
        <v>18073.8</v>
      </c>
      <c r="E80">
        <v>16226.1</v>
      </c>
      <c r="F80">
        <v>1820.9</v>
      </c>
      <c r="G80">
        <v>0</v>
      </c>
    </row>
    <row r="81" spans="1:7" ht="15" x14ac:dyDescent="0.25">
      <c r="A81" s="173" t="s">
        <v>126</v>
      </c>
      <c r="B81" t="s">
        <v>45</v>
      </c>
      <c r="C81" t="s">
        <v>45</v>
      </c>
      <c r="D81">
        <v>0</v>
      </c>
      <c r="E81">
        <v>0</v>
      </c>
      <c r="F81" t="s">
        <v>45</v>
      </c>
      <c r="G81" t="s">
        <v>45</v>
      </c>
    </row>
    <row r="82" spans="1:7" ht="15" x14ac:dyDescent="0.25">
      <c r="A82" s="173" t="s">
        <v>127</v>
      </c>
      <c r="B82">
        <v>0</v>
      </c>
      <c r="C82">
        <v>0</v>
      </c>
      <c r="D82" t="s">
        <v>45</v>
      </c>
      <c r="E82" t="s">
        <v>45</v>
      </c>
      <c r="F82">
        <v>0</v>
      </c>
      <c r="G82">
        <v>0</v>
      </c>
    </row>
    <row r="83" spans="1:7" ht="15" x14ac:dyDescent="0.25">
      <c r="A83" s="173" t="s">
        <v>65</v>
      </c>
      <c r="B83" t="s">
        <v>66</v>
      </c>
      <c r="C83" t="s">
        <v>67</v>
      </c>
      <c r="D83" t="s">
        <v>66</v>
      </c>
      <c r="E83" t="s">
        <v>66</v>
      </c>
      <c r="F83" t="s">
        <v>66</v>
      </c>
      <c r="G83" t="s">
        <v>68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2E0E9-32DE-441D-821A-F8CE0344BD25}">
  <dimension ref="A1:G83"/>
  <sheetViews>
    <sheetView topLeftCell="A46" workbookViewId="0">
      <selection activeCell="B7" sqref="B7"/>
    </sheetView>
  </sheetViews>
  <sheetFormatPr defaultRowHeight="13.2" x14ac:dyDescent="0.25"/>
  <cols>
    <col min="1" max="1" width="30.109375" customWidth="1"/>
    <col min="2" max="2" width="13.44140625" customWidth="1"/>
    <col min="3" max="3" width="12.6640625" customWidth="1"/>
    <col min="4" max="4" width="13.6640625" customWidth="1"/>
    <col min="5" max="5" width="13.33203125" customWidth="1"/>
    <col min="6" max="6" width="12.109375" customWidth="1"/>
    <col min="7" max="7" width="18.1093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1073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163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6</v>
      </c>
      <c r="C12">
        <v>39</v>
      </c>
      <c r="D12">
        <v>584</v>
      </c>
      <c r="E12">
        <v>282.10000000000002</v>
      </c>
      <c r="F12">
        <v>5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5.3</v>
      </c>
      <c r="E13">
        <v>22.3</v>
      </c>
      <c r="F13">
        <v>5</v>
      </c>
      <c r="G13">
        <v>0</v>
      </c>
    </row>
    <row r="14" spans="1:7" ht="15" x14ac:dyDescent="0.25">
      <c r="A14" s="173" t="s">
        <v>71</v>
      </c>
      <c r="B14">
        <v>3</v>
      </c>
      <c r="C14">
        <v>29</v>
      </c>
      <c r="D14">
        <v>502.7</v>
      </c>
      <c r="E14">
        <v>207.6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73</v>
      </c>
      <c r="B16">
        <v>3</v>
      </c>
      <c r="C16">
        <v>10</v>
      </c>
      <c r="D16">
        <v>63.5</v>
      </c>
      <c r="E16">
        <v>41.7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279.7</v>
      </c>
      <c r="C19">
        <v>297.89999999999998</v>
      </c>
      <c r="D19">
        <v>1829</v>
      </c>
      <c r="E19">
        <v>1655.3</v>
      </c>
      <c r="F19">
        <v>162.1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167</v>
      </c>
      <c r="C21">
        <v>188.6</v>
      </c>
      <c r="D21">
        <v>845.1</v>
      </c>
      <c r="E21">
        <v>912.4</v>
      </c>
      <c r="F21">
        <v>50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0</v>
      </c>
      <c r="C23">
        <v>303</v>
      </c>
      <c r="D23">
        <v>139.1</v>
      </c>
      <c r="E23">
        <v>1736.5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1340.6</v>
      </c>
      <c r="C25">
        <v>996.3</v>
      </c>
      <c r="D25">
        <v>6225.4</v>
      </c>
      <c r="E25">
        <v>5112.2</v>
      </c>
      <c r="F25">
        <v>206.1</v>
      </c>
      <c r="G25">
        <v>0</v>
      </c>
    </row>
    <row r="26" spans="1:7" ht="15" x14ac:dyDescent="0.25">
      <c r="A26" s="173" t="s">
        <v>167</v>
      </c>
      <c r="B26">
        <v>0</v>
      </c>
      <c r="C26">
        <v>0</v>
      </c>
      <c r="D26">
        <v>0</v>
      </c>
      <c r="E26">
        <v>149.9</v>
      </c>
      <c r="F26">
        <v>0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46</v>
      </c>
      <c r="E27">
        <v>46.7</v>
      </c>
      <c r="F27">
        <v>0</v>
      </c>
      <c r="G27">
        <v>0</v>
      </c>
    </row>
    <row r="28" spans="1:7" ht="15" x14ac:dyDescent="0.25">
      <c r="A28" s="173" t="s">
        <v>79</v>
      </c>
      <c r="B28">
        <v>0.5</v>
      </c>
      <c r="C28">
        <v>0.3</v>
      </c>
      <c r="D28">
        <v>1.3</v>
      </c>
      <c r="E28">
        <v>2.9</v>
      </c>
      <c r="F28">
        <v>0</v>
      </c>
      <c r="G28">
        <v>0</v>
      </c>
    </row>
    <row r="29" spans="1:7" ht="15" x14ac:dyDescent="0.25">
      <c r="A29" s="173" t="s">
        <v>80</v>
      </c>
      <c r="B29">
        <v>133</v>
      </c>
      <c r="C29">
        <v>73.7</v>
      </c>
      <c r="D29">
        <v>621.20000000000005</v>
      </c>
      <c r="E29">
        <v>387.1</v>
      </c>
      <c r="F29">
        <v>0</v>
      </c>
      <c r="G29">
        <v>0</v>
      </c>
    </row>
    <row r="30" spans="1:7" ht="15" x14ac:dyDescent="0.25">
      <c r="A30" s="173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173" t="s">
        <v>81</v>
      </c>
      <c r="B31">
        <v>472.4</v>
      </c>
      <c r="C31">
        <v>203.1</v>
      </c>
      <c r="D31">
        <v>1922.7</v>
      </c>
      <c r="E31">
        <v>1146.5</v>
      </c>
      <c r="F31">
        <v>62.1</v>
      </c>
      <c r="G31">
        <v>0</v>
      </c>
    </row>
    <row r="32" spans="1:7" ht="15" x14ac:dyDescent="0.25">
      <c r="A32" s="173" t="s">
        <v>169</v>
      </c>
      <c r="B32">
        <v>0</v>
      </c>
      <c r="C32">
        <v>0</v>
      </c>
      <c r="D32">
        <v>0</v>
      </c>
      <c r="E32">
        <v>0.1</v>
      </c>
      <c r="F32">
        <v>0</v>
      </c>
      <c r="G32">
        <v>0</v>
      </c>
    </row>
    <row r="33" spans="1:7" ht="15" x14ac:dyDescent="0.25">
      <c r="A33" s="173" t="s">
        <v>82</v>
      </c>
      <c r="B33">
        <v>3</v>
      </c>
      <c r="C33">
        <v>0</v>
      </c>
      <c r="D33">
        <v>88.5</v>
      </c>
      <c r="E33">
        <v>124.6</v>
      </c>
      <c r="F33">
        <v>0</v>
      </c>
      <c r="G33">
        <v>0</v>
      </c>
    </row>
    <row r="34" spans="1:7" ht="15" x14ac:dyDescent="0.25">
      <c r="A34" s="173" t="s">
        <v>170</v>
      </c>
      <c r="B34">
        <v>0</v>
      </c>
      <c r="C34">
        <v>0</v>
      </c>
      <c r="D34">
        <v>8</v>
      </c>
      <c r="E34">
        <v>8.5</v>
      </c>
      <c r="F34">
        <v>0</v>
      </c>
      <c r="G34">
        <v>0</v>
      </c>
    </row>
    <row r="35" spans="1:7" ht="15" x14ac:dyDescent="0.25">
      <c r="A35" s="173" t="s">
        <v>83</v>
      </c>
      <c r="B35">
        <v>413</v>
      </c>
      <c r="C35">
        <v>575</v>
      </c>
      <c r="D35">
        <v>2184</v>
      </c>
      <c r="E35">
        <v>2259.1999999999998</v>
      </c>
      <c r="F35">
        <v>144</v>
      </c>
      <c r="G35">
        <v>0</v>
      </c>
    </row>
    <row r="36" spans="1:7" ht="15" x14ac:dyDescent="0.25">
      <c r="A36" s="173" t="s">
        <v>84</v>
      </c>
      <c r="B36">
        <v>0</v>
      </c>
      <c r="C36">
        <v>0.9</v>
      </c>
      <c r="D36">
        <v>31.1</v>
      </c>
      <c r="E36">
        <v>19.899999999999999</v>
      </c>
      <c r="F36">
        <v>0</v>
      </c>
      <c r="G36">
        <v>0</v>
      </c>
    </row>
    <row r="37" spans="1:7" ht="15" x14ac:dyDescent="0.25">
      <c r="A37" s="173" t="s">
        <v>85</v>
      </c>
      <c r="B37">
        <v>18</v>
      </c>
      <c r="C37">
        <v>23</v>
      </c>
      <c r="D37">
        <v>43.4</v>
      </c>
      <c r="E37">
        <v>45.6</v>
      </c>
      <c r="F37">
        <v>0</v>
      </c>
      <c r="G37">
        <v>0</v>
      </c>
    </row>
    <row r="38" spans="1:7" ht="15" x14ac:dyDescent="0.25">
      <c r="A38" s="173" t="s">
        <v>86</v>
      </c>
      <c r="B38">
        <v>174</v>
      </c>
      <c r="C38">
        <v>62.1</v>
      </c>
      <c r="D38">
        <v>716.7</v>
      </c>
      <c r="E38">
        <v>397.9</v>
      </c>
      <c r="F38">
        <v>0</v>
      </c>
      <c r="G38">
        <v>0</v>
      </c>
    </row>
    <row r="39" spans="1:7" ht="15" x14ac:dyDescent="0.25">
      <c r="A39" s="173" t="s">
        <v>87</v>
      </c>
      <c r="B39">
        <v>1.5</v>
      </c>
      <c r="C39">
        <v>0</v>
      </c>
      <c r="D39">
        <v>11.8</v>
      </c>
      <c r="E39">
        <v>3</v>
      </c>
      <c r="F39">
        <v>0</v>
      </c>
      <c r="G39">
        <v>0</v>
      </c>
    </row>
    <row r="40" spans="1:7" ht="15" x14ac:dyDescent="0.25">
      <c r="A40" s="173" t="s">
        <v>88</v>
      </c>
      <c r="B40">
        <v>125.2</v>
      </c>
      <c r="C40">
        <v>58.1</v>
      </c>
      <c r="D40">
        <v>444.5</v>
      </c>
      <c r="E40">
        <v>361.6</v>
      </c>
      <c r="F40">
        <v>0</v>
      </c>
      <c r="G40">
        <v>0</v>
      </c>
    </row>
    <row r="41" spans="1:7" ht="15" x14ac:dyDescent="0.25">
      <c r="A41" s="173" t="s">
        <v>89</v>
      </c>
      <c r="B41">
        <v>0</v>
      </c>
      <c r="C41">
        <v>0</v>
      </c>
      <c r="D41">
        <v>106.2</v>
      </c>
      <c r="E41">
        <v>158.69999999999999</v>
      </c>
      <c r="F41">
        <v>0</v>
      </c>
      <c r="G41">
        <v>0</v>
      </c>
    </row>
    <row r="42" spans="1:7" ht="15" x14ac:dyDescent="0.25">
      <c r="A42" s="173" t="s">
        <v>69</v>
      </c>
    </row>
    <row r="43" spans="1:7" ht="15" x14ac:dyDescent="0.25">
      <c r="A43" s="173" t="s">
        <v>90</v>
      </c>
      <c r="B43">
        <v>72</v>
      </c>
      <c r="C43">
        <v>0</v>
      </c>
      <c r="D43">
        <v>859.1</v>
      </c>
      <c r="E43">
        <v>707</v>
      </c>
      <c r="F43">
        <v>66</v>
      </c>
      <c r="G43">
        <v>0</v>
      </c>
    </row>
    <row r="44" spans="1:7" ht="15" x14ac:dyDescent="0.25">
      <c r="A44" s="173" t="s">
        <v>91</v>
      </c>
      <c r="B44">
        <v>0</v>
      </c>
      <c r="C44">
        <v>0</v>
      </c>
      <c r="D44">
        <v>48.5</v>
      </c>
      <c r="E44">
        <v>309.2</v>
      </c>
      <c r="F44">
        <v>0</v>
      </c>
      <c r="G44">
        <v>0</v>
      </c>
    </row>
    <row r="45" spans="1:7" ht="15" x14ac:dyDescent="0.25">
      <c r="A45" s="173" t="s">
        <v>92</v>
      </c>
      <c r="B45">
        <v>35</v>
      </c>
      <c r="C45">
        <v>0</v>
      </c>
      <c r="D45">
        <v>136.80000000000001</v>
      </c>
      <c r="E45">
        <v>92.4</v>
      </c>
      <c r="F45">
        <v>35</v>
      </c>
      <c r="G45">
        <v>0</v>
      </c>
    </row>
    <row r="46" spans="1:7" ht="15" x14ac:dyDescent="0.25">
      <c r="A46" s="173" t="s">
        <v>93</v>
      </c>
      <c r="B46">
        <v>0</v>
      </c>
      <c r="C46">
        <v>0</v>
      </c>
      <c r="D46">
        <v>0</v>
      </c>
      <c r="E46">
        <v>28.8</v>
      </c>
      <c r="F46">
        <v>0</v>
      </c>
      <c r="G46">
        <v>0</v>
      </c>
    </row>
    <row r="47" spans="1:7" ht="15" x14ac:dyDescent="0.25">
      <c r="A47" s="173" t="s">
        <v>95</v>
      </c>
      <c r="B47">
        <v>0</v>
      </c>
      <c r="C47">
        <v>0</v>
      </c>
      <c r="D47">
        <v>8.8000000000000007</v>
      </c>
      <c r="E47">
        <v>9.6999999999999993</v>
      </c>
      <c r="F47">
        <v>0</v>
      </c>
      <c r="G47">
        <v>0</v>
      </c>
    </row>
    <row r="48" spans="1:7" ht="15" x14ac:dyDescent="0.25">
      <c r="A48" s="173" t="s">
        <v>96</v>
      </c>
      <c r="B48">
        <v>37</v>
      </c>
      <c r="C48">
        <v>0</v>
      </c>
      <c r="D48">
        <v>645.29999999999995</v>
      </c>
      <c r="E48">
        <v>242.7</v>
      </c>
      <c r="F48">
        <v>31</v>
      </c>
      <c r="G48">
        <v>0</v>
      </c>
    </row>
    <row r="49" spans="1:7" ht="15" x14ac:dyDescent="0.25">
      <c r="A49" s="173" t="s">
        <v>97</v>
      </c>
      <c r="B49">
        <v>0</v>
      </c>
      <c r="C49">
        <v>0</v>
      </c>
      <c r="D49">
        <v>19.7</v>
      </c>
      <c r="E49">
        <v>24.2</v>
      </c>
      <c r="F49">
        <v>0</v>
      </c>
      <c r="G49">
        <v>0</v>
      </c>
    </row>
    <row r="50" spans="1:7" ht="15" x14ac:dyDescent="0.25">
      <c r="A50" s="173" t="s">
        <v>69</v>
      </c>
    </row>
    <row r="51" spans="1:7" ht="15" x14ac:dyDescent="0.25">
      <c r="A51" s="173" t="s">
        <v>98</v>
      </c>
      <c r="B51">
        <v>1292.9000000000001</v>
      </c>
      <c r="C51">
        <v>966.1</v>
      </c>
      <c r="D51">
        <v>7112.6</v>
      </c>
      <c r="E51">
        <v>5246.8</v>
      </c>
      <c r="F51">
        <v>809.4</v>
      </c>
      <c r="G51">
        <v>0</v>
      </c>
    </row>
    <row r="52" spans="1:7" ht="15" x14ac:dyDescent="0.25">
      <c r="A52" s="173" t="s">
        <v>99</v>
      </c>
      <c r="B52">
        <v>2.5</v>
      </c>
      <c r="C52">
        <v>3</v>
      </c>
      <c r="D52">
        <v>23.8</v>
      </c>
      <c r="E52">
        <v>18.100000000000001</v>
      </c>
      <c r="F52">
        <v>0</v>
      </c>
      <c r="G52">
        <v>0</v>
      </c>
    </row>
    <row r="53" spans="1:7" ht="15" x14ac:dyDescent="0.25">
      <c r="A53" s="173" t="s">
        <v>100</v>
      </c>
      <c r="B53">
        <v>6.5</v>
      </c>
      <c r="C53">
        <v>5.8</v>
      </c>
      <c r="D53">
        <v>5.4</v>
      </c>
      <c r="E53">
        <v>13.5</v>
      </c>
      <c r="F53">
        <v>0</v>
      </c>
      <c r="G53">
        <v>0</v>
      </c>
    </row>
    <row r="54" spans="1:7" ht="15" x14ac:dyDescent="0.25">
      <c r="A54" s="173" t="s">
        <v>101</v>
      </c>
      <c r="B54">
        <v>0</v>
      </c>
      <c r="C54">
        <v>0</v>
      </c>
      <c r="D54">
        <v>381.4</v>
      </c>
      <c r="E54">
        <v>128.69999999999999</v>
      </c>
      <c r="F54">
        <v>0</v>
      </c>
      <c r="G54">
        <v>0</v>
      </c>
    </row>
    <row r="55" spans="1:7" ht="15" x14ac:dyDescent="0.25">
      <c r="A55" s="173" t="s">
        <v>102</v>
      </c>
      <c r="B55">
        <v>10</v>
      </c>
      <c r="C55">
        <v>15</v>
      </c>
      <c r="D55">
        <v>62.8</v>
      </c>
      <c r="E55">
        <v>64.2</v>
      </c>
      <c r="F55">
        <v>0</v>
      </c>
      <c r="G55">
        <v>0</v>
      </c>
    </row>
    <row r="56" spans="1:7" ht="15" x14ac:dyDescent="0.25">
      <c r="A56" s="173" t="s">
        <v>103</v>
      </c>
      <c r="B56">
        <v>5.4</v>
      </c>
      <c r="C56">
        <v>4.8</v>
      </c>
      <c r="D56">
        <v>20.6</v>
      </c>
      <c r="E56">
        <v>92.7</v>
      </c>
      <c r="F56">
        <v>0</v>
      </c>
      <c r="G56">
        <v>0</v>
      </c>
    </row>
    <row r="57" spans="1:7" ht="15" x14ac:dyDescent="0.25">
      <c r="A57" s="173" t="s">
        <v>104</v>
      </c>
      <c r="B57">
        <v>0</v>
      </c>
      <c r="C57">
        <v>37</v>
      </c>
      <c r="D57">
        <v>340.2</v>
      </c>
      <c r="E57">
        <v>267.60000000000002</v>
      </c>
      <c r="F57">
        <v>0</v>
      </c>
      <c r="G57">
        <v>0</v>
      </c>
    </row>
    <row r="58" spans="1:7" ht="15" x14ac:dyDescent="0.25">
      <c r="A58" s="173" t="s">
        <v>105</v>
      </c>
      <c r="B58">
        <v>23.4</v>
      </c>
      <c r="C58">
        <v>33.700000000000003</v>
      </c>
      <c r="D58">
        <v>449.9</v>
      </c>
      <c r="E58">
        <v>260.89999999999998</v>
      </c>
      <c r="F58">
        <v>39</v>
      </c>
      <c r="G58">
        <v>0</v>
      </c>
    </row>
    <row r="59" spans="1:7" ht="15" x14ac:dyDescent="0.25">
      <c r="A59" s="173" t="s">
        <v>106</v>
      </c>
      <c r="B59">
        <v>99.9</v>
      </c>
      <c r="C59">
        <v>78.599999999999994</v>
      </c>
      <c r="D59">
        <v>400.9</v>
      </c>
      <c r="E59">
        <v>255.9</v>
      </c>
      <c r="F59">
        <v>12.4</v>
      </c>
      <c r="G59">
        <v>0</v>
      </c>
    </row>
    <row r="60" spans="1:7" ht="15" x14ac:dyDescent="0.25">
      <c r="A60" s="173" t="s">
        <v>107</v>
      </c>
      <c r="B60">
        <v>45.2</v>
      </c>
      <c r="C60">
        <v>10</v>
      </c>
      <c r="D60">
        <v>445.9</v>
      </c>
      <c r="E60">
        <v>254.3</v>
      </c>
      <c r="F60">
        <v>0</v>
      </c>
      <c r="G60">
        <v>0</v>
      </c>
    </row>
    <row r="61" spans="1:7" ht="15" x14ac:dyDescent="0.25">
      <c r="A61" s="173" t="s">
        <v>108</v>
      </c>
      <c r="B61">
        <v>0</v>
      </c>
      <c r="C61">
        <v>11</v>
      </c>
      <c r="D61">
        <v>4.7</v>
      </c>
      <c r="E61">
        <v>2.7</v>
      </c>
      <c r="F61">
        <v>0</v>
      </c>
      <c r="G61">
        <v>0</v>
      </c>
    </row>
    <row r="62" spans="1:7" ht="15" x14ac:dyDescent="0.25">
      <c r="A62" s="173" t="s">
        <v>109</v>
      </c>
      <c r="B62">
        <v>0</v>
      </c>
      <c r="C62">
        <v>18.399999999999999</v>
      </c>
      <c r="D62">
        <v>256.10000000000002</v>
      </c>
      <c r="E62">
        <v>145.80000000000001</v>
      </c>
      <c r="F62">
        <v>179.7</v>
      </c>
      <c r="G62">
        <v>0</v>
      </c>
    </row>
    <row r="63" spans="1:7" ht="15" x14ac:dyDescent="0.25">
      <c r="A63" s="173" t="s">
        <v>110</v>
      </c>
      <c r="B63">
        <v>0</v>
      </c>
      <c r="C63">
        <v>0</v>
      </c>
      <c r="D63">
        <v>42.5</v>
      </c>
      <c r="E63">
        <v>4.5999999999999996</v>
      </c>
      <c r="F63">
        <v>0</v>
      </c>
      <c r="G63">
        <v>0</v>
      </c>
    </row>
    <row r="64" spans="1:7" ht="15" x14ac:dyDescent="0.25">
      <c r="A64" s="173" t="s">
        <v>111</v>
      </c>
      <c r="B64">
        <v>71</v>
      </c>
      <c r="C64">
        <v>0</v>
      </c>
      <c r="D64">
        <v>117.6</v>
      </c>
      <c r="E64">
        <v>111.2</v>
      </c>
      <c r="F64">
        <v>0</v>
      </c>
      <c r="G64">
        <v>0</v>
      </c>
    </row>
    <row r="65" spans="1:7" ht="15" x14ac:dyDescent="0.25">
      <c r="A65" s="173" t="s">
        <v>112</v>
      </c>
      <c r="B65">
        <v>72</v>
      </c>
      <c r="C65">
        <v>33.5</v>
      </c>
      <c r="D65">
        <v>262</v>
      </c>
      <c r="E65">
        <v>252.8</v>
      </c>
      <c r="F65">
        <v>43.3</v>
      </c>
      <c r="G65">
        <v>0</v>
      </c>
    </row>
    <row r="66" spans="1:7" ht="15" x14ac:dyDescent="0.25">
      <c r="A66" s="173" t="s">
        <v>113</v>
      </c>
      <c r="B66">
        <v>0</v>
      </c>
      <c r="C66">
        <v>0</v>
      </c>
      <c r="D66">
        <v>159</v>
      </c>
      <c r="E66">
        <v>137.4</v>
      </c>
      <c r="F66">
        <v>19</v>
      </c>
      <c r="G66">
        <v>0</v>
      </c>
    </row>
    <row r="67" spans="1:7" ht="15" x14ac:dyDescent="0.25">
      <c r="A67" s="173" t="s">
        <v>114</v>
      </c>
      <c r="B67">
        <v>6</v>
      </c>
      <c r="C67">
        <v>12</v>
      </c>
      <c r="D67">
        <v>40.9</v>
      </c>
      <c r="E67">
        <v>33.6</v>
      </c>
      <c r="F67">
        <v>0</v>
      </c>
      <c r="G67">
        <v>0</v>
      </c>
    </row>
    <row r="68" spans="1:7" ht="15" x14ac:dyDescent="0.25">
      <c r="A68" s="173" t="s">
        <v>115</v>
      </c>
      <c r="B68">
        <v>832.8</v>
      </c>
      <c r="C68">
        <v>576.6</v>
      </c>
      <c r="D68">
        <v>3161.8</v>
      </c>
      <c r="E68">
        <v>2638.5</v>
      </c>
      <c r="F68">
        <v>355.7</v>
      </c>
      <c r="G68">
        <v>0</v>
      </c>
    </row>
    <row r="69" spans="1:7" ht="15" x14ac:dyDescent="0.25">
      <c r="A69" s="173" t="s">
        <v>116</v>
      </c>
      <c r="B69">
        <v>0</v>
      </c>
      <c r="C69">
        <v>0</v>
      </c>
      <c r="D69">
        <v>0</v>
      </c>
      <c r="E69" t="s">
        <v>94</v>
      </c>
      <c r="F69">
        <v>0</v>
      </c>
      <c r="G69">
        <v>0</v>
      </c>
    </row>
    <row r="70" spans="1:7" ht="15" x14ac:dyDescent="0.25">
      <c r="A70" s="173" t="s">
        <v>117</v>
      </c>
      <c r="B70">
        <v>14.6</v>
      </c>
      <c r="C70">
        <v>0</v>
      </c>
      <c r="D70">
        <v>92.2</v>
      </c>
      <c r="E70">
        <v>68.5</v>
      </c>
      <c r="F70">
        <v>0</v>
      </c>
      <c r="G70">
        <v>0</v>
      </c>
    </row>
    <row r="71" spans="1:7" ht="15" x14ac:dyDescent="0.25">
      <c r="A71" s="173" t="s">
        <v>118</v>
      </c>
      <c r="B71">
        <v>28</v>
      </c>
      <c r="C71">
        <v>25</v>
      </c>
      <c r="D71">
        <v>185.8</v>
      </c>
      <c r="E71">
        <v>90.4</v>
      </c>
      <c r="F71">
        <v>47</v>
      </c>
      <c r="G71">
        <v>0</v>
      </c>
    </row>
    <row r="72" spans="1:7" ht="15" x14ac:dyDescent="0.25">
      <c r="A72" s="173" t="s">
        <v>119</v>
      </c>
      <c r="B72">
        <v>32</v>
      </c>
      <c r="C72">
        <v>52.5</v>
      </c>
      <c r="D72">
        <v>138.5</v>
      </c>
      <c r="E72">
        <v>144.80000000000001</v>
      </c>
      <c r="F72">
        <v>81.8</v>
      </c>
      <c r="G72">
        <v>0</v>
      </c>
    </row>
    <row r="73" spans="1:7" ht="15" x14ac:dyDescent="0.25">
      <c r="A73" s="173" t="s">
        <v>120</v>
      </c>
      <c r="B73">
        <v>13.6</v>
      </c>
      <c r="C73">
        <v>25</v>
      </c>
      <c r="D73">
        <v>149.6</v>
      </c>
      <c r="E73">
        <v>63.9</v>
      </c>
      <c r="F73">
        <v>21.4</v>
      </c>
      <c r="G73">
        <v>0</v>
      </c>
    </row>
    <row r="74" spans="1:7" ht="15" x14ac:dyDescent="0.25">
      <c r="A74" s="173" t="s">
        <v>121</v>
      </c>
      <c r="B74">
        <v>11.1</v>
      </c>
      <c r="C74">
        <v>0</v>
      </c>
      <c r="D74">
        <v>91.1</v>
      </c>
      <c r="E74">
        <v>40.9</v>
      </c>
      <c r="F74">
        <v>10.199999999999999</v>
      </c>
      <c r="G74">
        <v>0</v>
      </c>
    </row>
    <row r="75" spans="1:7" ht="15" x14ac:dyDescent="0.25">
      <c r="A75" s="173" t="s">
        <v>122</v>
      </c>
      <c r="B75">
        <v>19</v>
      </c>
      <c r="C75">
        <v>24.2</v>
      </c>
      <c r="D75">
        <v>280.10000000000002</v>
      </c>
      <c r="E75">
        <v>156</v>
      </c>
      <c r="F75">
        <v>0</v>
      </c>
      <c r="G75">
        <v>0</v>
      </c>
    </row>
    <row r="76" spans="1:7" ht="15" x14ac:dyDescent="0.25">
      <c r="A76" s="173" t="s">
        <v>65</v>
      </c>
      <c r="B76" t="s">
        <v>66</v>
      </c>
      <c r="C76" t="s">
        <v>67</v>
      </c>
      <c r="D76" t="s">
        <v>66</v>
      </c>
      <c r="E76" t="s">
        <v>66</v>
      </c>
      <c r="F76" t="s">
        <v>66</v>
      </c>
      <c r="G76" t="s">
        <v>68</v>
      </c>
    </row>
    <row r="77" spans="1:7" ht="15" x14ac:dyDescent="0.25">
      <c r="A77" s="173" t="s">
        <v>123</v>
      </c>
      <c r="B77">
        <v>3158.2</v>
      </c>
      <c r="C77">
        <v>2790.9</v>
      </c>
      <c r="D77">
        <v>17594.3</v>
      </c>
      <c r="E77">
        <v>15652.1</v>
      </c>
      <c r="F77">
        <v>1298.5999999999999</v>
      </c>
      <c r="G77">
        <v>0</v>
      </c>
    </row>
    <row r="78" spans="1:7" ht="15" x14ac:dyDescent="0.25">
      <c r="A78" s="173" t="s">
        <v>124</v>
      </c>
      <c r="B78">
        <v>671</v>
      </c>
      <c r="C78">
        <v>291.89999999999998</v>
      </c>
      <c r="D78">
        <v>0</v>
      </c>
      <c r="E78">
        <v>0</v>
      </c>
      <c r="F78">
        <v>150.6</v>
      </c>
      <c r="G78">
        <v>0</v>
      </c>
    </row>
    <row r="79" spans="1:7" ht="15" x14ac:dyDescent="0.25">
      <c r="A79" s="173" t="s">
        <v>65</v>
      </c>
      <c r="B79" t="s">
        <v>66</v>
      </c>
      <c r="C79" t="s">
        <v>67</v>
      </c>
      <c r="D79" t="s">
        <v>66</v>
      </c>
      <c r="E79" t="s">
        <v>66</v>
      </c>
      <c r="F79" t="s">
        <v>66</v>
      </c>
      <c r="G79" t="s">
        <v>68</v>
      </c>
    </row>
    <row r="80" spans="1:7" ht="15" x14ac:dyDescent="0.25">
      <c r="A80" s="173" t="s">
        <v>125</v>
      </c>
      <c r="B80">
        <v>3829.2</v>
      </c>
      <c r="C80">
        <v>3082.7</v>
      </c>
      <c r="D80">
        <v>17594.3</v>
      </c>
      <c r="E80">
        <v>15652.1</v>
      </c>
      <c r="F80">
        <v>1449.2</v>
      </c>
      <c r="G80">
        <v>0</v>
      </c>
    </row>
    <row r="81" spans="1:7" ht="15" x14ac:dyDescent="0.25">
      <c r="A81" s="173" t="s">
        <v>126</v>
      </c>
      <c r="B81" t="s">
        <v>45</v>
      </c>
      <c r="C81" t="s">
        <v>45</v>
      </c>
      <c r="D81">
        <v>0</v>
      </c>
      <c r="E81">
        <v>0</v>
      </c>
      <c r="F81" t="s">
        <v>45</v>
      </c>
      <c r="G81" t="s">
        <v>45</v>
      </c>
    </row>
    <row r="82" spans="1:7" ht="15" x14ac:dyDescent="0.25">
      <c r="A82" s="173" t="s">
        <v>127</v>
      </c>
      <c r="B82">
        <v>0</v>
      </c>
      <c r="C82">
        <v>0</v>
      </c>
      <c r="D82" t="s">
        <v>45</v>
      </c>
      <c r="E82" t="s">
        <v>45</v>
      </c>
      <c r="F82">
        <v>0</v>
      </c>
      <c r="G82">
        <v>0</v>
      </c>
    </row>
    <row r="83" spans="1:7" ht="15" x14ac:dyDescent="0.25">
      <c r="A83" s="173" t="s">
        <v>65</v>
      </c>
      <c r="B83" t="s">
        <v>66</v>
      </c>
      <c r="C83" t="s">
        <v>67</v>
      </c>
      <c r="D83" t="s">
        <v>66</v>
      </c>
      <c r="E83" t="s">
        <v>66</v>
      </c>
      <c r="F83" t="s">
        <v>66</v>
      </c>
      <c r="G83" t="s">
        <v>68</v>
      </c>
    </row>
  </sheetData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0BCB2-E8B5-4AD6-B978-0E86F1C983AF}">
  <dimension ref="A1:G83"/>
  <sheetViews>
    <sheetView topLeftCell="A27" workbookViewId="0">
      <selection activeCell="B7" sqref="B7"/>
    </sheetView>
  </sheetViews>
  <sheetFormatPr defaultRowHeight="13.2" x14ac:dyDescent="0.25"/>
  <cols>
    <col min="1" max="1" width="24.6640625" customWidth="1"/>
    <col min="2" max="2" width="14.6640625" customWidth="1"/>
    <col min="3" max="3" width="16.44140625" customWidth="1"/>
    <col min="4" max="4" width="16.33203125" customWidth="1"/>
    <col min="5" max="5" width="16.88671875" customWidth="1"/>
    <col min="6" max="6" width="14.5546875" customWidth="1"/>
    <col min="7" max="7" width="15.66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1072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163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6</v>
      </c>
      <c r="C12">
        <v>27.5</v>
      </c>
      <c r="D12">
        <v>584</v>
      </c>
      <c r="E12">
        <v>282.10000000000002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5.3</v>
      </c>
      <c r="E13">
        <v>22.3</v>
      </c>
      <c r="F13">
        <v>0</v>
      </c>
      <c r="G13">
        <v>0</v>
      </c>
    </row>
    <row r="14" spans="1:7" ht="15" x14ac:dyDescent="0.25">
      <c r="A14" s="173" t="s">
        <v>71</v>
      </c>
      <c r="B14">
        <v>3</v>
      </c>
      <c r="C14">
        <v>24</v>
      </c>
      <c r="D14">
        <v>502.7</v>
      </c>
      <c r="E14">
        <v>207.6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73</v>
      </c>
      <c r="B16">
        <v>3</v>
      </c>
      <c r="C16">
        <v>3.5</v>
      </c>
      <c r="D16">
        <v>63.5</v>
      </c>
      <c r="E16">
        <v>41.7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363.2</v>
      </c>
      <c r="C19">
        <v>297.89999999999998</v>
      </c>
      <c r="D19">
        <v>1744.9</v>
      </c>
      <c r="E19">
        <v>1655.3</v>
      </c>
      <c r="F19">
        <v>103.2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211.5</v>
      </c>
      <c r="C21">
        <v>225.4</v>
      </c>
      <c r="D21">
        <v>798.4</v>
      </c>
      <c r="E21">
        <v>873.7</v>
      </c>
      <c r="F21">
        <v>50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0</v>
      </c>
      <c r="C23">
        <v>555</v>
      </c>
      <c r="D23">
        <v>139.1</v>
      </c>
      <c r="E23">
        <v>1608.1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1384.6</v>
      </c>
      <c r="C25">
        <v>1157.9000000000001</v>
      </c>
      <c r="D25">
        <v>6155.7</v>
      </c>
      <c r="E25">
        <v>4904.3999999999996</v>
      </c>
      <c r="F25">
        <v>206.1</v>
      </c>
      <c r="G25">
        <v>0</v>
      </c>
    </row>
    <row r="26" spans="1:7" ht="15" x14ac:dyDescent="0.25">
      <c r="A26" s="173" t="s">
        <v>167</v>
      </c>
      <c r="B26">
        <v>0</v>
      </c>
      <c r="C26">
        <v>0</v>
      </c>
      <c r="D26">
        <v>0</v>
      </c>
      <c r="E26">
        <v>149.9</v>
      </c>
      <c r="F26">
        <v>0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46</v>
      </c>
      <c r="E27">
        <v>46.7</v>
      </c>
      <c r="F27">
        <v>0</v>
      </c>
      <c r="G27">
        <v>0</v>
      </c>
    </row>
    <row r="28" spans="1:7" ht="15" x14ac:dyDescent="0.25">
      <c r="A28" s="173" t="s">
        <v>79</v>
      </c>
      <c r="B28">
        <v>0.5</v>
      </c>
      <c r="C28">
        <v>0.5</v>
      </c>
      <c r="D28">
        <v>1.3</v>
      </c>
      <c r="E28">
        <v>2.7</v>
      </c>
      <c r="F28">
        <v>0</v>
      </c>
      <c r="G28">
        <v>0</v>
      </c>
    </row>
    <row r="29" spans="1:7" ht="15" x14ac:dyDescent="0.25">
      <c r="A29" s="173" t="s">
        <v>80</v>
      </c>
      <c r="B29">
        <v>133</v>
      </c>
      <c r="C29">
        <v>46.7</v>
      </c>
      <c r="D29">
        <v>621.20000000000005</v>
      </c>
      <c r="E29">
        <v>387.1</v>
      </c>
      <c r="F29">
        <v>0</v>
      </c>
      <c r="G29">
        <v>0</v>
      </c>
    </row>
    <row r="30" spans="1:7" ht="15" x14ac:dyDescent="0.25">
      <c r="A30" s="173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173" t="s">
        <v>81</v>
      </c>
      <c r="B31">
        <v>450.4</v>
      </c>
      <c r="C31">
        <v>239.5</v>
      </c>
      <c r="D31">
        <v>1922.3</v>
      </c>
      <c r="E31">
        <v>1105.9000000000001</v>
      </c>
      <c r="F31">
        <v>62.1</v>
      </c>
      <c r="G31">
        <v>0</v>
      </c>
    </row>
    <row r="32" spans="1:7" ht="15" x14ac:dyDescent="0.25">
      <c r="A32" s="173" t="s">
        <v>169</v>
      </c>
      <c r="B32">
        <v>0</v>
      </c>
      <c r="C32">
        <v>0</v>
      </c>
      <c r="D32">
        <v>0</v>
      </c>
      <c r="E32">
        <v>0.1</v>
      </c>
      <c r="F32">
        <v>0</v>
      </c>
      <c r="G32">
        <v>0</v>
      </c>
    </row>
    <row r="33" spans="1:7" ht="15" x14ac:dyDescent="0.25">
      <c r="A33" s="173" t="s">
        <v>82</v>
      </c>
      <c r="B33">
        <v>3</v>
      </c>
      <c r="C33">
        <v>0</v>
      </c>
      <c r="D33">
        <v>88.5</v>
      </c>
      <c r="E33">
        <v>122.6</v>
      </c>
      <c r="F33">
        <v>0</v>
      </c>
      <c r="G33">
        <v>0</v>
      </c>
    </row>
    <row r="34" spans="1:7" ht="15" x14ac:dyDescent="0.25">
      <c r="A34" s="173" t="s">
        <v>170</v>
      </c>
      <c r="B34">
        <v>0</v>
      </c>
      <c r="C34">
        <v>0</v>
      </c>
      <c r="D34">
        <v>8</v>
      </c>
      <c r="E34">
        <v>8.5</v>
      </c>
      <c r="F34">
        <v>0</v>
      </c>
      <c r="G34">
        <v>0</v>
      </c>
    </row>
    <row r="35" spans="1:7" ht="15" x14ac:dyDescent="0.25">
      <c r="A35" s="173" t="s">
        <v>83</v>
      </c>
      <c r="B35">
        <v>413</v>
      </c>
      <c r="C35">
        <v>727</v>
      </c>
      <c r="D35">
        <v>2184</v>
      </c>
      <c r="E35">
        <v>2097.3000000000002</v>
      </c>
      <c r="F35">
        <v>144</v>
      </c>
      <c r="G35">
        <v>0</v>
      </c>
    </row>
    <row r="36" spans="1:7" ht="15" x14ac:dyDescent="0.25">
      <c r="A36" s="173" t="s">
        <v>84</v>
      </c>
      <c r="B36">
        <v>0</v>
      </c>
      <c r="C36">
        <v>0.9</v>
      </c>
      <c r="D36">
        <v>31.1</v>
      </c>
      <c r="E36">
        <v>19.899999999999999</v>
      </c>
      <c r="F36">
        <v>0</v>
      </c>
      <c r="G36">
        <v>0</v>
      </c>
    </row>
    <row r="37" spans="1:7" ht="15" x14ac:dyDescent="0.25">
      <c r="A37" s="173" t="s">
        <v>85</v>
      </c>
      <c r="B37">
        <v>18</v>
      </c>
      <c r="C37">
        <v>23</v>
      </c>
      <c r="D37">
        <v>43.4</v>
      </c>
      <c r="E37">
        <v>45.6</v>
      </c>
      <c r="F37">
        <v>0</v>
      </c>
      <c r="G37">
        <v>0</v>
      </c>
    </row>
    <row r="38" spans="1:7" ht="15" x14ac:dyDescent="0.25">
      <c r="A38" s="173" t="s">
        <v>86</v>
      </c>
      <c r="B38">
        <v>239</v>
      </c>
      <c r="C38">
        <v>63.2</v>
      </c>
      <c r="D38">
        <v>648.5</v>
      </c>
      <c r="E38">
        <v>396.8</v>
      </c>
      <c r="F38">
        <v>0</v>
      </c>
      <c r="G38">
        <v>0</v>
      </c>
    </row>
    <row r="39" spans="1:7" ht="15" x14ac:dyDescent="0.25">
      <c r="A39" s="173" t="s">
        <v>87</v>
      </c>
      <c r="B39">
        <v>2.5</v>
      </c>
      <c r="C39">
        <v>0.8</v>
      </c>
      <c r="D39">
        <v>10.6</v>
      </c>
      <c r="E39">
        <v>2.2000000000000002</v>
      </c>
      <c r="F39">
        <v>0</v>
      </c>
      <c r="G39">
        <v>0</v>
      </c>
    </row>
    <row r="40" spans="1:7" ht="15" x14ac:dyDescent="0.25">
      <c r="A40" s="173" t="s">
        <v>88</v>
      </c>
      <c r="B40">
        <v>125.2</v>
      </c>
      <c r="C40">
        <v>56.3</v>
      </c>
      <c r="D40">
        <v>444.5</v>
      </c>
      <c r="E40">
        <v>360.5</v>
      </c>
      <c r="F40">
        <v>0</v>
      </c>
      <c r="G40">
        <v>0</v>
      </c>
    </row>
    <row r="41" spans="1:7" ht="15" x14ac:dyDescent="0.25">
      <c r="A41" s="173" t="s">
        <v>89</v>
      </c>
      <c r="B41">
        <v>0</v>
      </c>
      <c r="C41">
        <v>0</v>
      </c>
      <c r="D41">
        <v>106.2</v>
      </c>
      <c r="E41">
        <v>158.69999999999999</v>
      </c>
      <c r="F41">
        <v>0</v>
      </c>
      <c r="G41">
        <v>0</v>
      </c>
    </row>
    <row r="42" spans="1:7" ht="15" x14ac:dyDescent="0.25">
      <c r="A42" s="173" t="s">
        <v>69</v>
      </c>
    </row>
    <row r="43" spans="1:7" ht="15" x14ac:dyDescent="0.25">
      <c r="A43" s="173" t="s">
        <v>90</v>
      </c>
      <c r="B43">
        <v>154.5</v>
      </c>
      <c r="C43">
        <v>0</v>
      </c>
      <c r="D43">
        <v>791.4</v>
      </c>
      <c r="E43">
        <v>707</v>
      </c>
      <c r="F43">
        <v>35</v>
      </c>
      <c r="G43">
        <v>0</v>
      </c>
    </row>
    <row r="44" spans="1:7" ht="15" x14ac:dyDescent="0.25">
      <c r="A44" s="173" t="s">
        <v>91</v>
      </c>
      <c r="B44">
        <v>0</v>
      </c>
      <c r="C44">
        <v>0</v>
      </c>
      <c r="D44">
        <v>48.5</v>
      </c>
      <c r="E44">
        <v>309.2</v>
      </c>
      <c r="F44">
        <v>0</v>
      </c>
      <c r="G44">
        <v>0</v>
      </c>
    </row>
    <row r="45" spans="1:7" ht="15" x14ac:dyDescent="0.25">
      <c r="A45" s="173" t="s">
        <v>92</v>
      </c>
      <c r="B45">
        <v>35</v>
      </c>
      <c r="C45">
        <v>0</v>
      </c>
      <c r="D45">
        <v>136.80000000000001</v>
      </c>
      <c r="E45">
        <v>92.4</v>
      </c>
      <c r="F45">
        <v>35</v>
      </c>
      <c r="G45">
        <v>0</v>
      </c>
    </row>
    <row r="46" spans="1:7" ht="15" x14ac:dyDescent="0.25">
      <c r="A46" s="173" t="s">
        <v>93</v>
      </c>
      <c r="B46">
        <v>0</v>
      </c>
      <c r="C46">
        <v>0</v>
      </c>
      <c r="D46">
        <v>0</v>
      </c>
      <c r="E46">
        <v>28.8</v>
      </c>
      <c r="F46">
        <v>0</v>
      </c>
      <c r="G46">
        <v>0</v>
      </c>
    </row>
    <row r="47" spans="1:7" ht="15" x14ac:dyDescent="0.25">
      <c r="A47" s="173" t="s">
        <v>95</v>
      </c>
      <c r="B47">
        <v>0</v>
      </c>
      <c r="C47">
        <v>0</v>
      </c>
      <c r="D47">
        <v>4.4000000000000004</v>
      </c>
      <c r="E47">
        <v>9.6999999999999993</v>
      </c>
      <c r="F47">
        <v>0</v>
      </c>
      <c r="G47">
        <v>0</v>
      </c>
    </row>
    <row r="48" spans="1:7" ht="15" x14ac:dyDescent="0.25">
      <c r="A48" s="173" t="s">
        <v>96</v>
      </c>
      <c r="B48">
        <v>119.5</v>
      </c>
      <c r="C48">
        <v>0</v>
      </c>
      <c r="D48">
        <v>593</v>
      </c>
      <c r="E48">
        <v>242.7</v>
      </c>
      <c r="F48">
        <v>0</v>
      </c>
      <c r="G48">
        <v>0</v>
      </c>
    </row>
    <row r="49" spans="1:7" ht="15" x14ac:dyDescent="0.25">
      <c r="A49" s="173" t="s">
        <v>97</v>
      </c>
      <c r="B49">
        <v>0</v>
      </c>
      <c r="C49">
        <v>0</v>
      </c>
      <c r="D49">
        <v>8.6999999999999993</v>
      </c>
      <c r="E49">
        <v>24.2</v>
      </c>
      <c r="F49">
        <v>0</v>
      </c>
      <c r="G49">
        <v>0</v>
      </c>
    </row>
    <row r="50" spans="1:7" ht="15" x14ac:dyDescent="0.25">
      <c r="A50" s="173" t="s">
        <v>69</v>
      </c>
    </row>
    <row r="51" spans="1:7" ht="15" x14ac:dyDescent="0.25">
      <c r="A51" s="173" t="s">
        <v>98</v>
      </c>
      <c r="B51">
        <v>1401.3</v>
      </c>
      <c r="C51">
        <v>1060.5</v>
      </c>
      <c r="D51">
        <v>6897.3</v>
      </c>
      <c r="E51">
        <v>5133.7</v>
      </c>
      <c r="F51">
        <v>635.4</v>
      </c>
      <c r="G51">
        <v>0</v>
      </c>
    </row>
    <row r="52" spans="1:7" ht="15" x14ac:dyDescent="0.25">
      <c r="A52" s="173" t="s">
        <v>99</v>
      </c>
      <c r="B52">
        <v>2.7</v>
      </c>
      <c r="C52">
        <v>3</v>
      </c>
      <c r="D52">
        <v>21.1</v>
      </c>
      <c r="E52">
        <v>18.100000000000001</v>
      </c>
      <c r="F52">
        <v>0</v>
      </c>
      <c r="G52">
        <v>0</v>
      </c>
    </row>
    <row r="53" spans="1:7" ht="15" x14ac:dyDescent="0.25">
      <c r="A53" s="173" t="s">
        <v>100</v>
      </c>
      <c r="B53">
        <v>0</v>
      </c>
      <c r="C53">
        <v>5.8</v>
      </c>
      <c r="D53">
        <v>5.4</v>
      </c>
      <c r="E53">
        <v>13.5</v>
      </c>
      <c r="F53">
        <v>0</v>
      </c>
      <c r="G53">
        <v>0</v>
      </c>
    </row>
    <row r="54" spans="1:7" ht="15" x14ac:dyDescent="0.25">
      <c r="A54" s="173" t="s">
        <v>101</v>
      </c>
      <c r="B54">
        <v>0</v>
      </c>
      <c r="C54">
        <v>0</v>
      </c>
      <c r="D54">
        <v>381.4</v>
      </c>
      <c r="E54">
        <v>128.69999999999999</v>
      </c>
      <c r="F54">
        <v>0</v>
      </c>
      <c r="G54">
        <v>0</v>
      </c>
    </row>
    <row r="55" spans="1:7" ht="15" x14ac:dyDescent="0.25">
      <c r="A55" s="173" t="s">
        <v>102</v>
      </c>
      <c r="B55">
        <v>10</v>
      </c>
      <c r="C55">
        <v>15</v>
      </c>
      <c r="D55">
        <v>62.8</v>
      </c>
      <c r="E55">
        <v>64.2</v>
      </c>
      <c r="F55">
        <v>0</v>
      </c>
      <c r="G55">
        <v>0</v>
      </c>
    </row>
    <row r="56" spans="1:7" ht="15" x14ac:dyDescent="0.25">
      <c r="A56" s="173" t="s">
        <v>103</v>
      </c>
      <c r="B56">
        <v>5.4</v>
      </c>
      <c r="C56">
        <v>5.0999999999999996</v>
      </c>
      <c r="D56">
        <v>20.6</v>
      </c>
      <c r="E56">
        <v>91.5</v>
      </c>
      <c r="F56">
        <v>0</v>
      </c>
      <c r="G56">
        <v>0</v>
      </c>
    </row>
    <row r="57" spans="1:7" ht="15" x14ac:dyDescent="0.25">
      <c r="A57" s="173" t="s">
        <v>104</v>
      </c>
      <c r="B57">
        <v>0</v>
      </c>
      <c r="C57">
        <v>37</v>
      </c>
      <c r="D57">
        <v>340.2</v>
      </c>
      <c r="E57">
        <v>267.60000000000002</v>
      </c>
      <c r="F57">
        <v>0</v>
      </c>
      <c r="G57">
        <v>0</v>
      </c>
    </row>
    <row r="58" spans="1:7" ht="15" x14ac:dyDescent="0.25">
      <c r="A58" s="173" t="s">
        <v>105</v>
      </c>
      <c r="B58">
        <v>23.8</v>
      </c>
      <c r="C58">
        <v>42.7</v>
      </c>
      <c r="D58">
        <v>427.2</v>
      </c>
      <c r="E58">
        <v>252.5</v>
      </c>
      <c r="F58">
        <v>39</v>
      </c>
      <c r="G58">
        <v>0</v>
      </c>
    </row>
    <row r="59" spans="1:7" ht="15" x14ac:dyDescent="0.25">
      <c r="A59" s="173" t="s">
        <v>106</v>
      </c>
      <c r="B59">
        <v>93.9</v>
      </c>
      <c r="C59">
        <v>73.599999999999994</v>
      </c>
      <c r="D59">
        <v>376.1</v>
      </c>
      <c r="E59">
        <v>255.9</v>
      </c>
      <c r="F59">
        <v>12.4</v>
      </c>
      <c r="G59">
        <v>0</v>
      </c>
    </row>
    <row r="60" spans="1:7" ht="15" x14ac:dyDescent="0.25">
      <c r="A60" s="173" t="s">
        <v>107</v>
      </c>
      <c r="B60">
        <v>44.6</v>
      </c>
      <c r="C60">
        <v>10</v>
      </c>
      <c r="D60">
        <v>445.9</v>
      </c>
      <c r="E60">
        <v>254.3</v>
      </c>
      <c r="F60">
        <v>0</v>
      </c>
      <c r="G60">
        <v>0</v>
      </c>
    </row>
    <row r="61" spans="1:7" ht="15" x14ac:dyDescent="0.25">
      <c r="A61" s="173" t="s">
        <v>108</v>
      </c>
      <c r="B61">
        <v>0</v>
      </c>
      <c r="C61">
        <v>11</v>
      </c>
      <c r="D61">
        <v>4.7</v>
      </c>
      <c r="E61">
        <v>2.7</v>
      </c>
      <c r="F61">
        <v>0</v>
      </c>
      <c r="G61">
        <v>0</v>
      </c>
    </row>
    <row r="62" spans="1:7" ht="15" x14ac:dyDescent="0.25">
      <c r="A62" s="173" t="s">
        <v>109</v>
      </c>
      <c r="B62">
        <v>6.7</v>
      </c>
      <c r="C62">
        <v>18.399999999999999</v>
      </c>
      <c r="D62">
        <v>241.2</v>
      </c>
      <c r="E62">
        <v>145.80000000000001</v>
      </c>
      <c r="F62">
        <v>179.7</v>
      </c>
      <c r="G62">
        <v>0</v>
      </c>
    </row>
    <row r="63" spans="1:7" ht="15" x14ac:dyDescent="0.25">
      <c r="A63" s="173" t="s">
        <v>110</v>
      </c>
      <c r="B63">
        <v>0</v>
      </c>
      <c r="C63">
        <v>0</v>
      </c>
      <c r="D63">
        <v>42.5</v>
      </c>
      <c r="E63">
        <v>4.5999999999999996</v>
      </c>
      <c r="F63">
        <v>0</v>
      </c>
      <c r="G63">
        <v>0</v>
      </c>
    </row>
    <row r="64" spans="1:7" ht="15" x14ac:dyDescent="0.25">
      <c r="A64" s="173" t="s">
        <v>111</v>
      </c>
      <c r="B64">
        <v>77</v>
      </c>
      <c r="C64">
        <v>0</v>
      </c>
      <c r="D64">
        <v>103.4</v>
      </c>
      <c r="E64">
        <v>111.2</v>
      </c>
      <c r="F64">
        <v>0</v>
      </c>
      <c r="G64">
        <v>0</v>
      </c>
    </row>
    <row r="65" spans="1:7" ht="15" x14ac:dyDescent="0.25">
      <c r="A65" s="173" t="s">
        <v>112</v>
      </c>
      <c r="B65">
        <v>86</v>
      </c>
      <c r="C65">
        <v>36</v>
      </c>
      <c r="D65">
        <v>247.7</v>
      </c>
      <c r="E65">
        <v>239.1</v>
      </c>
      <c r="F65">
        <v>43.3</v>
      </c>
      <c r="G65">
        <v>0</v>
      </c>
    </row>
    <row r="66" spans="1:7" ht="15" x14ac:dyDescent="0.25">
      <c r="A66" s="173" t="s">
        <v>113</v>
      </c>
      <c r="B66">
        <v>0</v>
      </c>
      <c r="C66">
        <v>22.7</v>
      </c>
      <c r="D66">
        <v>159</v>
      </c>
      <c r="E66">
        <v>115.4</v>
      </c>
      <c r="F66">
        <v>0</v>
      </c>
      <c r="G66">
        <v>0</v>
      </c>
    </row>
    <row r="67" spans="1:7" ht="15" x14ac:dyDescent="0.25">
      <c r="A67" s="173" t="s">
        <v>114</v>
      </c>
      <c r="B67">
        <v>8</v>
      </c>
      <c r="C67">
        <v>2.5</v>
      </c>
      <c r="D67">
        <v>38.700000000000003</v>
      </c>
      <c r="E67">
        <v>33.6</v>
      </c>
      <c r="F67">
        <v>0</v>
      </c>
      <c r="G67">
        <v>0</v>
      </c>
    </row>
    <row r="68" spans="1:7" ht="15" x14ac:dyDescent="0.25">
      <c r="A68" s="173" t="s">
        <v>115</v>
      </c>
      <c r="B68">
        <v>913.4</v>
      </c>
      <c r="C68">
        <v>626.70000000000005</v>
      </c>
      <c r="D68">
        <v>3068.1</v>
      </c>
      <c r="E68">
        <v>2579.6</v>
      </c>
      <c r="F68">
        <v>213.3</v>
      </c>
      <c r="G68">
        <v>0</v>
      </c>
    </row>
    <row r="69" spans="1:7" ht="15" x14ac:dyDescent="0.25">
      <c r="A69" s="173" t="s">
        <v>116</v>
      </c>
      <c r="B69">
        <v>0</v>
      </c>
      <c r="C69">
        <v>0</v>
      </c>
      <c r="D69">
        <v>0</v>
      </c>
      <c r="E69" t="s">
        <v>94</v>
      </c>
      <c r="F69">
        <v>0</v>
      </c>
      <c r="G69">
        <v>0</v>
      </c>
    </row>
    <row r="70" spans="1:7" ht="15" x14ac:dyDescent="0.25">
      <c r="A70" s="173" t="s">
        <v>117</v>
      </c>
      <c r="B70">
        <v>14.6</v>
      </c>
      <c r="C70">
        <v>16</v>
      </c>
      <c r="D70">
        <v>92.2</v>
      </c>
      <c r="E70">
        <v>68.5</v>
      </c>
      <c r="F70">
        <v>0</v>
      </c>
      <c r="G70">
        <v>0</v>
      </c>
    </row>
    <row r="71" spans="1:7" ht="15" x14ac:dyDescent="0.25">
      <c r="A71" s="173" t="s">
        <v>118</v>
      </c>
      <c r="B71">
        <v>28</v>
      </c>
      <c r="C71">
        <v>25</v>
      </c>
      <c r="D71">
        <v>185.8</v>
      </c>
      <c r="E71">
        <v>90.4</v>
      </c>
      <c r="F71">
        <v>47</v>
      </c>
      <c r="G71">
        <v>0</v>
      </c>
    </row>
    <row r="72" spans="1:7" ht="15" x14ac:dyDescent="0.25">
      <c r="A72" s="173" t="s">
        <v>119</v>
      </c>
      <c r="B72">
        <v>32</v>
      </c>
      <c r="C72">
        <v>52.5</v>
      </c>
      <c r="D72">
        <v>138.5</v>
      </c>
      <c r="E72">
        <v>144.80000000000001</v>
      </c>
      <c r="F72">
        <v>81.8</v>
      </c>
      <c r="G72">
        <v>0</v>
      </c>
    </row>
    <row r="73" spans="1:7" ht="15" x14ac:dyDescent="0.25">
      <c r="A73" s="173" t="s">
        <v>120</v>
      </c>
      <c r="B73">
        <v>25.3</v>
      </c>
      <c r="C73">
        <v>25</v>
      </c>
      <c r="D73">
        <v>149.6</v>
      </c>
      <c r="E73">
        <v>63.9</v>
      </c>
      <c r="F73">
        <v>8.6999999999999993</v>
      </c>
      <c r="G73">
        <v>0</v>
      </c>
    </row>
    <row r="74" spans="1:7" ht="15" x14ac:dyDescent="0.25">
      <c r="A74" s="173" t="s">
        <v>121</v>
      </c>
      <c r="B74">
        <v>11.1</v>
      </c>
      <c r="C74">
        <v>8.4</v>
      </c>
      <c r="D74">
        <v>91.1</v>
      </c>
      <c r="E74">
        <v>31.8</v>
      </c>
      <c r="F74">
        <v>10.199999999999999</v>
      </c>
      <c r="G74">
        <v>0</v>
      </c>
    </row>
    <row r="75" spans="1:7" ht="15" x14ac:dyDescent="0.25">
      <c r="A75" s="173" t="s">
        <v>122</v>
      </c>
      <c r="B75">
        <v>19</v>
      </c>
      <c r="C75">
        <v>24.2</v>
      </c>
      <c r="D75">
        <v>254.3</v>
      </c>
      <c r="E75">
        <v>156</v>
      </c>
      <c r="F75">
        <v>0</v>
      </c>
      <c r="G75">
        <v>0</v>
      </c>
    </row>
    <row r="76" spans="1:7" ht="15" x14ac:dyDescent="0.25">
      <c r="A76" s="173" t="s">
        <v>65</v>
      </c>
      <c r="B76" t="s">
        <v>66</v>
      </c>
      <c r="C76" t="s">
        <v>67</v>
      </c>
      <c r="D76" t="s">
        <v>66</v>
      </c>
      <c r="E76" t="s">
        <v>66</v>
      </c>
      <c r="F76" t="s">
        <v>66</v>
      </c>
      <c r="G76" t="s">
        <v>68</v>
      </c>
    </row>
    <row r="77" spans="1:7" ht="15" x14ac:dyDescent="0.25">
      <c r="A77" s="173" t="s">
        <v>123</v>
      </c>
      <c r="B77">
        <v>3521</v>
      </c>
      <c r="C77">
        <v>3324.3</v>
      </c>
      <c r="D77">
        <v>17110.8</v>
      </c>
      <c r="E77">
        <v>15164.3</v>
      </c>
      <c r="F77">
        <v>1029.7</v>
      </c>
      <c r="G77">
        <v>0</v>
      </c>
    </row>
    <row r="78" spans="1:7" ht="15" x14ac:dyDescent="0.25">
      <c r="A78" s="173" t="s">
        <v>124</v>
      </c>
      <c r="B78">
        <v>715.1</v>
      </c>
      <c r="C78">
        <v>339.9</v>
      </c>
      <c r="D78">
        <v>0</v>
      </c>
      <c r="E78">
        <v>0</v>
      </c>
      <c r="F78">
        <v>145.6</v>
      </c>
      <c r="G78">
        <v>0</v>
      </c>
    </row>
    <row r="79" spans="1:7" ht="15" x14ac:dyDescent="0.25">
      <c r="A79" s="173" t="s">
        <v>65</v>
      </c>
      <c r="B79" t="s">
        <v>66</v>
      </c>
      <c r="C79" t="s">
        <v>67</v>
      </c>
      <c r="D79" t="s">
        <v>66</v>
      </c>
      <c r="E79" t="s">
        <v>66</v>
      </c>
      <c r="F79" t="s">
        <v>66</v>
      </c>
      <c r="G79" t="s">
        <v>68</v>
      </c>
    </row>
    <row r="80" spans="1:7" ht="15" x14ac:dyDescent="0.25">
      <c r="A80" s="173" t="s">
        <v>125</v>
      </c>
      <c r="B80">
        <v>4236.1000000000004</v>
      </c>
      <c r="C80">
        <v>3664.1</v>
      </c>
      <c r="D80">
        <v>17110.8</v>
      </c>
      <c r="E80">
        <v>15164.3</v>
      </c>
      <c r="F80">
        <v>1175.3</v>
      </c>
      <c r="G80">
        <v>0</v>
      </c>
    </row>
    <row r="81" spans="1:7" ht="15" x14ac:dyDescent="0.25">
      <c r="A81" s="173" t="s">
        <v>126</v>
      </c>
      <c r="B81" t="s">
        <v>45</v>
      </c>
      <c r="C81" t="s">
        <v>45</v>
      </c>
      <c r="D81">
        <v>0</v>
      </c>
      <c r="E81">
        <v>0</v>
      </c>
      <c r="F81" t="s">
        <v>45</v>
      </c>
      <c r="G81" t="s">
        <v>45</v>
      </c>
    </row>
    <row r="82" spans="1:7" ht="15" x14ac:dyDescent="0.25">
      <c r="A82" s="173" t="s">
        <v>127</v>
      </c>
      <c r="B82">
        <v>0</v>
      </c>
      <c r="C82">
        <v>0</v>
      </c>
      <c r="D82" t="s">
        <v>45</v>
      </c>
      <c r="E82" t="s">
        <v>45</v>
      </c>
      <c r="F82">
        <v>0</v>
      </c>
      <c r="G82">
        <v>0</v>
      </c>
    </row>
    <row r="83" spans="1:7" ht="15" x14ac:dyDescent="0.25">
      <c r="A83" s="173" t="s">
        <v>65</v>
      </c>
      <c r="B83" t="s">
        <v>66</v>
      </c>
      <c r="C83" t="s">
        <v>67</v>
      </c>
      <c r="D83" t="s">
        <v>66</v>
      </c>
      <c r="E83" t="s">
        <v>66</v>
      </c>
      <c r="F83" t="s">
        <v>66</v>
      </c>
      <c r="G83" t="s">
        <v>67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030D4-4891-484E-8B00-B1F7A4C387E8}">
  <dimension ref="A1:G83"/>
  <sheetViews>
    <sheetView topLeftCell="A21" workbookViewId="0">
      <selection activeCell="F80" sqref="F80"/>
    </sheetView>
  </sheetViews>
  <sheetFormatPr defaultRowHeight="13.2" x14ac:dyDescent="0.25"/>
  <cols>
    <col min="1" max="1" width="35.6640625" customWidth="1"/>
    <col min="2" max="2" width="16" customWidth="1"/>
    <col min="3" max="3" width="10.88671875" customWidth="1"/>
    <col min="4" max="4" width="11" customWidth="1"/>
    <col min="5" max="5" width="13.6640625" customWidth="1"/>
    <col min="7" max="7" width="14.1093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1071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6</v>
      </c>
      <c r="C12">
        <v>57.5</v>
      </c>
      <c r="D12">
        <v>584</v>
      </c>
      <c r="E12">
        <v>235.6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5.3</v>
      </c>
      <c r="E13">
        <v>22.3</v>
      </c>
      <c r="F13">
        <v>0</v>
      </c>
      <c r="G13">
        <v>0</v>
      </c>
    </row>
    <row r="14" spans="1:7" ht="15" x14ac:dyDescent="0.25">
      <c r="A14" s="173" t="s">
        <v>71</v>
      </c>
      <c r="B14">
        <v>3</v>
      </c>
      <c r="C14">
        <v>54</v>
      </c>
      <c r="D14">
        <v>502.7</v>
      </c>
      <c r="E14">
        <v>161.1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73</v>
      </c>
      <c r="B16">
        <v>3</v>
      </c>
      <c r="C16">
        <v>3.5</v>
      </c>
      <c r="D16">
        <v>63.5</v>
      </c>
      <c r="E16">
        <v>41.7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422.3</v>
      </c>
      <c r="C19">
        <v>386.6</v>
      </c>
      <c r="D19">
        <v>1684.1</v>
      </c>
      <c r="E19">
        <v>1598.4</v>
      </c>
      <c r="F19">
        <v>39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211.5</v>
      </c>
      <c r="C21">
        <v>300</v>
      </c>
      <c r="D21">
        <v>798.4</v>
      </c>
      <c r="E21">
        <v>796.2</v>
      </c>
      <c r="F21">
        <v>50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0</v>
      </c>
      <c r="C23">
        <v>610</v>
      </c>
      <c r="D23">
        <v>139.1</v>
      </c>
      <c r="E23">
        <v>1552.6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1411.9</v>
      </c>
      <c r="C25">
        <v>1292.5999999999999</v>
      </c>
      <c r="D25">
        <v>6096.9</v>
      </c>
      <c r="E25">
        <v>4701.2</v>
      </c>
      <c r="F25">
        <v>185.1</v>
      </c>
      <c r="G25">
        <v>0</v>
      </c>
    </row>
    <row r="26" spans="1:7" ht="15" x14ac:dyDescent="0.25">
      <c r="A26" s="173" t="s">
        <v>167</v>
      </c>
      <c r="B26">
        <v>0</v>
      </c>
      <c r="C26">
        <v>0</v>
      </c>
      <c r="D26">
        <v>0</v>
      </c>
      <c r="E26">
        <v>149.9</v>
      </c>
      <c r="F26">
        <v>0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46</v>
      </c>
      <c r="E27">
        <v>46.7</v>
      </c>
      <c r="F27">
        <v>0</v>
      </c>
      <c r="G27">
        <v>0</v>
      </c>
    </row>
    <row r="28" spans="1:7" ht="15" x14ac:dyDescent="0.25">
      <c r="A28" s="173" t="s">
        <v>79</v>
      </c>
      <c r="B28">
        <v>0.5</v>
      </c>
      <c r="C28">
        <v>0.5</v>
      </c>
      <c r="D28">
        <v>1.3</v>
      </c>
      <c r="E28">
        <v>2.7</v>
      </c>
      <c r="F28">
        <v>0</v>
      </c>
      <c r="G28">
        <v>0</v>
      </c>
    </row>
    <row r="29" spans="1:7" ht="15" x14ac:dyDescent="0.25">
      <c r="A29" s="173" t="s">
        <v>80</v>
      </c>
      <c r="B29">
        <v>133</v>
      </c>
      <c r="C29">
        <v>46.7</v>
      </c>
      <c r="D29">
        <v>621.20000000000005</v>
      </c>
      <c r="E29">
        <v>387.1</v>
      </c>
      <c r="F29">
        <v>0</v>
      </c>
      <c r="G29">
        <v>0</v>
      </c>
    </row>
    <row r="30" spans="1:7" ht="15" x14ac:dyDescent="0.25">
      <c r="A30" s="173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173" t="s">
        <v>81</v>
      </c>
      <c r="B31">
        <v>450.3</v>
      </c>
      <c r="C31">
        <v>255.3</v>
      </c>
      <c r="D31">
        <v>1922.3</v>
      </c>
      <c r="E31">
        <v>1088.5999999999999</v>
      </c>
      <c r="F31">
        <v>41.1</v>
      </c>
      <c r="G31">
        <v>0</v>
      </c>
    </row>
    <row r="32" spans="1:7" ht="15" x14ac:dyDescent="0.25">
      <c r="A32" s="173" t="s">
        <v>169</v>
      </c>
      <c r="B32">
        <v>0</v>
      </c>
      <c r="C32">
        <v>0</v>
      </c>
      <c r="D32">
        <v>0</v>
      </c>
      <c r="E32">
        <v>0.1</v>
      </c>
      <c r="F32">
        <v>0</v>
      </c>
      <c r="G32">
        <v>0</v>
      </c>
    </row>
    <row r="33" spans="1:7" ht="15" x14ac:dyDescent="0.25">
      <c r="A33" s="173" t="s">
        <v>82</v>
      </c>
      <c r="B33">
        <v>1</v>
      </c>
      <c r="C33">
        <v>0</v>
      </c>
      <c r="D33">
        <v>88.5</v>
      </c>
      <c r="E33">
        <v>110</v>
      </c>
      <c r="F33">
        <v>0</v>
      </c>
      <c r="G33">
        <v>0</v>
      </c>
    </row>
    <row r="34" spans="1:7" ht="15" x14ac:dyDescent="0.25">
      <c r="A34" s="173" t="s">
        <v>170</v>
      </c>
      <c r="B34">
        <v>0</v>
      </c>
      <c r="C34">
        <v>0</v>
      </c>
      <c r="D34">
        <v>8</v>
      </c>
      <c r="E34">
        <v>8.5</v>
      </c>
      <c r="F34">
        <v>0</v>
      </c>
      <c r="G34">
        <v>0</v>
      </c>
    </row>
    <row r="35" spans="1:7" ht="15" x14ac:dyDescent="0.25">
      <c r="A35" s="173" t="s">
        <v>83</v>
      </c>
      <c r="B35">
        <v>433</v>
      </c>
      <c r="C35">
        <v>781.6</v>
      </c>
      <c r="D35">
        <v>2162</v>
      </c>
      <c r="E35">
        <v>1980.1</v>
      </c>
      <c r="F35">
        <v>144</v>
      </c>
      <c r="G35">
        <v>0</v>
      </c>
    </row>
    <row r="36" spans="1:7" ht="15" x14ac:dyDescent="0.25">
      <c r="A36" s="173" t="s">
        <v>84</v>
      </c>
      <c r="B36">
        <v>0</v>
      </c>
      <c r="C36">
        <v>0.9</v>
      </c>
      <c r="D36">
        <v>31.1</v>
      </c>
      <c r="E36">
        <v>19.899999999999999</v>
      </c>
      <c r="F36">
        <v>0</v>
      </c>
      <c r="G36">
        <v>0</v>
      </c>
    </row>
    <row r="37" spans="1:7" ht="15" x14ac:dyDescent="0.25">
      <c r="A37" s="173" t="s">
        <v>85</v>
      </c>
      <c r="B37">
        <v>18</v>
      </c>
      <c r="C37">
        <v>23</v>
      </c>
      <c r="D37">
        <v>43.4</v>
      </c>
      <c r="E37">
        <v>45.6</v>
      </c>
      <c r="F37">
        <v>0</v>
      </c>
      <c r="G37">
        <v>0</v>
      </c>
    </row>
    <row r="38" spans="1:7" ht="15" x14ac:dyDescent="0.25">
      <c r="A38" s="173" t="s">
        <v>86</v>
      </c>
      <c r="B38">
        <v>215</v>
      </c>
      <c r="C38">
        <v>63.5</v>
      </c>
      <c r="D38">
        <v>647.5</v>
      </c>
      <c r="E38">
        <v>395.5</v>
      </c>
      <c r="F38">
        <v>0</v>
      </c>
      <c r="G38">
        <v>0</v>
      </c>
    </row>
    <row r="39" spans="1:7" ht="15" x14ac:dyDescent="0.25">
      <c r="A39" s="173" t="s">
        <v>87</v>
      </c>
      <c r="B39">
        <v>3.5</v>
      </c>
      <c r="C39">
        <v>0.8</v>
      </c>
      <c r="D39">
        <v>9.6</v>
      </c>
      <c r="E39">
        <v>2.2000000000000002</v>
      </c>
      <c r="F39">
        <v>0</v>
      </c>
      <c r="G39">
        <v>0</v>
      </c>
    </row>
    <row r="40" spans="1:7" ht="15" x14ac:dyDescent="0.25">
      <c r="A40" s="173" t="s">
        <v>88</v>
      </c>
      <c r="B40">
        <v>157.5</v>
      </c>
      <c r="C40">
        <v>120.3</v>
      </c>
      <c r="D40">
        <v>409.8</v>
      </c>
      <c r="E40">
        <v>305.60000000000002</v>
      </c>
      <c r="F40">
        <v>0</v>
      </c>
      <c r="G40">
        <v>0</v>
      </c>
    </row>
    <row r="41" spans="1:7" ht="15" x14ac:dyDescent="0.25">
      <c r="A41" s="173" t="s">
        <v>89</v>
      </c>
      <c r="B41">
        <v>0</v>
      </c>
      <c r="C41">
        <v>0</v>
      </c>
      <c r="D41">
        <v>106.2</v>
      </c>
      <c r="E41">
        <v>158.69999999999999</v>
      </c>
      <c r="F41">
        <v>0</v>
      </c>
      <c r="G41">
        <v>0</v>
      </c>
    </row>
    <row r="42" spans="1:7" ht="15" x14ac:dyDescent="0.25">
      <c r="A42" s="173" t="s">
        <v>69</v>
      </c>
    </row>
    <row r="43" spans="1:7" ht="15" x14ac:dyDescent="0.25">
      <c r="A43" s="173" t="s">
        <v>90</v>
      </c>
      <c r="B43">
        <v>154.5</v>
      </c>
      <c r="C43">
        <v>35</v>
      </c>
      <c r="D43">
        <v>751.4</v>
      </c>
      <c r="E43">
        <v>652.6</v>
      </c>
      <c r="F43">
        <v>35</v>
      </c>
      <c r="G43">
        <v>0</v>
      </c>
    </row>
    <row r="44" spans="1:7" ht="15" x14ac:dyDescent="0.25">
      <c r="A44" s="173" t="s">
        <v>91</v>
      </c>
      <c r="B44">
        <v>0</v>
      </c>
      <c r="C44">
        <v>0</v>
      </c>
      <c r="D44">
        <v>48.5</v>
      </c>
      <c r="E44">
        <v>290.2</v>
      </c>
      <c r="F44">
        <v>0</v>
      </c>
      <c r="G44">
        <v>0</v>
      </c>
    </row>
    <row r="45" spans="1:7" ht="15" x14ac:dyDescent="0.25">
      <c r="A45" s="173" t="s">
        <v>92</v>
      </c>
      <c r="B45">
        <v>35</v>
      </c>
      <c r="C45">
        <v>35</v>
      </c>
      <c r="D45">
        <v>136.80000000000001</v>
      </c>
      <c r="E45">
        <v>57</v>
      </c>
      <c r="F45">
        <v>35</v>
      </c>
      <c r="G45">
        <v>0</v>
      </c>
    </row>
    <row r="46" spans="1:7" ht="15" x14ac:dyDescent="0.25">
      <c r="A46" s="173" t="s">
        <v>93</v>
      </c>
      <c r="B46">
        <v>0</v>
      </c>
      <c r="C46">
        <v>0</v>
      </c>
      <c r="D46">
        <v>0</v>
      </c>
      <c r="E46">
        <v>28.8</v>
      </c>
      <c r="F46">
        <v>0</v>
      </c>
      <c r="G46">
        <v>0</v>
      </c>
    </row>
    <row r="47" spans="1:7" ht="15" x14ac:dyDescent="0.25">
      <c r="A47" s="173" t="s">
        <v>95</v>
      </c>
      <c r="B47">
        <v>0</v>
      </c>
      <c r="C47">
        <v>0</v>
      </c>
      <c r="D47">
        <v>4.4000000000000004</v>
      </c>
      <c r="E47">
        <v>9.6999999999999993</v>
      </c>
      <c r="F47">
        <v>0</v>
      </c>
      <c r="G47">
        <v>0</v>
      </c>
    </row>
    <row r="48" spans="1:7" ht="15" x14ac:dyDescent="0.25">
      <c r="A48" s="173" t="s">
        <v>96</v>
      </c>
      <c r="B48">
        <v>119.5</v>
      </c>
      <c r="C48">
        <v>0</v>
      </c>
      <c r="D48">
        <v>553</v>
      </c>
      <c r="E48">
        <v>242.7</v>
      </c>
      <c r="F48">
        <v>0</v>
      </c>
      <c r="G48">
        <v>0</v>
      </c>
    </row>
    <row r="49" spans="1:7" ht="15" x14ac:dyDescent="0.25">
      <c r="A49" s="173" t="s">
        <v>97</v>
      </c>
      <c r="B49">
        <v>0</v>
      </c>
      <c r="C49">
        <v>0</v>
      </c>
      <c r="D49">
        <v>8.6999999999999993</v>
      </c>
      <c r="E49">
        <v>24.2</v>
      </c>
      <c r="F49">
        <v>0</v>
      </c>
      <c r="G49">
        <v>0</v>
      </c>
    </row>
    <row r="50" spans="1:7" ht="15" x14ac:dyDescent="0.25">
      <c r="A50" s="173" t="s">
        <v>69</v>
      </c>
    </row>
    <row r="51" spans="1:7" ht="15" x14ac:dyDescent="0.25">
      <c r="A51" s="173" t="s">
        <v>98</v>
      </c>
      <c r="B51">
        <v>1639.5</v>
      </c>
      <c r="C51">
        <v>1155.5</v>
      </c>
      <c r="D51">
        <v>6717.8</v>
      </c>
      <c r="E51">
        <v>5001</v>
      </c>
      <c r="F51">
        <v>612.9</v>
      </c>
      <c r="G51">
        <v>0</v>
      </c>
    </row>
    <row r="52" spans="1:7" ht="15" x14ac:dyDescent="0.25">
      <c r="A52" s="173" t="s">
        <v>99</v>
      </c>
      <c r="B52">
        <v>2.7</v>
      </c>
      <c r="C52">
        <v>3</v>
      </c>
      <c r="D52">
        <v>21.1</v>
      </c>
      <c r="E52">
        <v>18.100000000000001</v>
      </c>
      <c r="F52">
        <v>0</v>
      </c>
      <c r="G52">
        <v>0</v>
      </c>
    </row>
    <row r="53" spans="1:7" ht="15" x14ac:dyDescent="0.25">
      <c r="A53" s="173" t="s">
        <v>100</v>
      </c>
      <c r="B53">
        <v>0</v>
      </c>
      <c r="C53">
        <v>5.8</v>
      </c>
      <c r="D53">
        <v>5.4</v>
      </c>
      <c r="E53">
        <v>13.5</v>
      </c>
      <c r="F53">
        <v>0</v>
      </c>
      <c r="G53">
        <v>0</v>
      </c>
    </row>
    <row r="54" spans="1:7" ht="15" x14ac:dyDescent="0.25">
      <c r="A54" s="173" t="s">
        <v>101</v>
      </c>
      <c r="B54">
        <v>0</v>
      </c>
      <c r="C54">
        <v>0</v>
      </c>
      <c r="D54">
        <v>381.4</v>
      </c>
      <c r="E54">
        <v>128.69999999999999</v>
      </c>
      <c r="F54">
        <v>0</v>
      </c>
      <c r="G54">
        <v>0</v>
      </c>
    </row>
    <row r="55" spans="1:7" ht="15" x14ac:dyDescent="0.25">
      <c r="A55" s="173" t="s">
        <v>102</v>
      </c>
      <c r="B55">
        <v>10</v>
      </c>
      <c r="C55">
        <v>15</v>
      </c>
      <c r="D55">
        <v>62.8</v>
      </c>
      <c r="E55">
        <v>64.2</v>
      </c>
      <c r="F55">
        <v>0</v>
      </c>
      <c r="G55">
        <v>0</v>
      </c>
    </row>
    <row r="56" spans="1:7" ht="15" x14ac:dyDescent="0.25">
      <c r="A56" s="173" t="s">
        <v>103</v>
      </c>
      <c r="B56">
        <v>5.4</v>
      </c>
      <c r="C56">
        <v>5.2</v>
      </c>
      <c r="D56">
        <v>20.6</v>
      </c>
      <c r="E56">
        <v>91.4</v>
      </c>
      <c r="F56">
        <v>0</v>
      </c>
      <c r="G56">
        <v>0</v>
      </c>
    </row>
    <row r="57" spans="1:7" ht="15" x14ac:dyDescent="0.25">
      <c r="A57" s="173" t="s">
        <v>104</v>
      </c>
      <c r="B57">
        <v>0</v>
      </c>
      <c r="C57">
        <v>37</v>
      </c>
      <c r="D57">
        <v>340.2</v>
      </c>
      <c r="E57">
        <v>267.60000000000002</v>
      </c>
      <c r="F57">
        <v>0</v>
      </c>
      <c r="G57">
        <v>0</v>
      </c>
    </row>
    <row r="58" spans="1:7" ht="15" x14ac:dyDescent="0.25">
      <c r="A58" s="173" t="s">
        <v>105</v>
      </c>
      <c r="B58">
        <v>37.5</v>
      </c>
      <c r="C58">
        <v>42.7</v>
      </c>
      <c r="D58">
        <v>392</v>
      </c>
      <c r="E58">
        <v>252.5</v>
      </c>
      <c r="F58">
        <v>39</v>
      </c>
      <c r="G58">
        <v>0</v>
      </c>
    </row>
    <row r="59" spans="1:7" ht="15" x14ac:dyDescent="0.25">
      <c r="A59" s="173" t="s">
        <v>106</v>
      </c>
      <c r="B59">
        <v>77.900000000000006</v>
      </c>
      <c r="C59">
        <v>76.3</v>
      </c>
      <c r="D59">
        <v>376.1</v>
      </c>
      <c r="E59">
        <v>255.9</v>
      </c>
      <c r="F59">
        <v>12.4</v>
      </c>
      <c r="G59">
        <v>0</v>
      </c>
    </row>
    <row r="60" spans="1:7" ht="15" x14ac:dyDescent="0.25">
      <c r="A60" s="173" t="s">
        <v>107</v>
      </c>
      <c r="B60">
        <v>44.6</v>
      </c>
      <c r="C60">
        <v>10</v>
      </c>
      <c r="D60">
        <v>445.9</v>
      </c>
      <c r="E60">
        <v>254.3</v>
      </c>
      <c r="F60">
        <v>0</v>
      </c>
      <c r="G60">
        <v>0</v>
      </c>
    </row>
    <row r="61" spans="1:7" ht="15" x14ac:dyDescent="0.25">
      <c r="A61" s="173" t="s">
        <v>108</v>
      </c>
      <c r="B61">
        <v>0</v>
      </c>
      <c r="C61">
        <v>11</v>
      </c>
      <c r="D61">
        <v>4.7</v>
      </c>
      <c r="E61">
        <v>2.7</v>
      </c>
      <c r="F61">
        <v>0</v>
      </c>
      <c r="G61">
        <v>0</v>
      </c>
    </row>
    <row r="62" spans="1:7" ht="15" x14ac:dyDescent="0.25">
      <c r="A62" s="173" t="s">
        <v>109</v>
      </c>
      <c r="B62">
        <v>6.8</v>
      </c>
      <c r="C62">
        <v>18.399999999999999</v>
      </c>
      <c r="D62">
        <v>233.7</v>
      </c>
      <c r="E62">
        <v>134.9</v>
      </c>
      <c r="F62">
        <v>179.7</v>
      </c>
      <c r="G62">
        <v>0</v>
      </c>
    </row>
    <row r="63" spans="1:7" ht="15" x14ac:dyDescent="0.25">
      <c r="A63" s="173" t="s">
        <v>110</v>
      </c>
      <c r="B63">
        <v>0</v>
      </c>
      <c r="C63">
        <v>0</v>
      </c>
      <c r="D63">
        <v>42.5</v>
      </c>
      <c r="E63">
        <v>4.5999999999999996</v>
      </c>
      <c r="F63">
        <v>0</v>
      </c>
      <c r="G63">
        <v>0</v>
      </c>
    </row>
    <row r="64" spans="1:7" ht="15" x14ac:dyDescent="0.25">
      <c r="A64" s="173" t="s">
        <v>111</v>
      </c>
      <c r="B64">
        <v>77</v>
      </c>
      <c r="C64">
        <v>0</v>
      </c>
      <c r="D64">
        <v>103.4</v>
      </c>
      <c r="E64">
        <v>111.2</v>
      </c>
      <c r="F64">
        <v>0</v>
      </c>
      <c r="G64">
        <v>0</v>
      </c>
    </row>
    <row r="65" spans="1:7" ht="15" x14ac:dyDescent="0.25">
      <c r="A65" s="173" t="s">
        <v>112</v>
      </c>
      <c r="B65">
        <v>86.5</v>
      </c>
      <c r="C65">
        <v>30</v>
      </c>
      <c r="D65">
        <v>247.7</v>
      </c>
      <c r="E65">
        <v>239.1</v>
      </c>
      <c r="F65">
        <v>43.3</v>
      </c>
      <c r="G65">
        <v>0</v>
      </c>
    </row>
    <row r="66" spans="1:7" ht="15" x14ac:dyDescent="0.25">
      <c r="A66" s="173" t="s">
        <v>113</v>
      </c>
      <c r="B66">
        <v>22</v>
      </c>
      <c r="C66">
        <v>22.7</v>
      </c>
      <c r="D66">
        <v>137</v>
      </c>
      <c r="E66">
        <v>115.4</v>
      </c>
      <c r="F66">
        <v>0</v>
      </c>
      <c r="G66">
        <v>0</v>
      </c>
    </row>
    <row r="67" spans="1:7" ht="15" x14ac:dyDescent="0.25">
      <c r="A67" s="173" t="s">
        <v>114</v>
      </c>
      <c r="B67">
        <v>8</v>
      </c>
      <c r="C67">
        <v>2.5</v>
      </c>
      <c r="D67">
        <v>38.700000000000003</v>
      </c>
      <c r="E67">
        <v>33.6</v>
      </c>
      <c r="F67">
        <v>0</v>
      </c>
      <c r="G67">
        <v>0</v>
      </c>
    </row>
    <row r="68" spans="1:7" ht="15" x14ac:dyDescent="0.25">
      <c r="A68" s="173" t="s">
        <v>115</v>
      </c>
      <c r="B68">
        <v>964.6</v>
      </c>
      <c r="C68">
        <v>700.8</v>
      </c>
      <c r="D68">
        <v>2985.2</v>
      </c>
      <c r="E68">
        <v>2501.3000000000002</v>
      </c>
      <c r="F68">
        <v>190.8</v>
      </c>
      <c r="G68">
        <v>0</v>
      </c>
    </row>
    <row r="69" spans="1:7" ht="15" x14ac:dyDescent="0.25">
      <c r="A69" s="173" t="s">
        <v>116</v>
      </c>
      <c r="B69">
        <v>0</v>
      </c>
      <c r="C69">
        <v>0</v>
      </c>
      <c r="D69">
        <v>0</v>
      </c>
      <c r="E69" t="s">
        <v>94</v>
      </c>
      <c r="F69">
        <v>0</v>
      </c>
      <c r="G69">
        <v>0</v>
      </c>
    </row>
    <row r="70" spans="1:7" ht="15" x14ac:dyDescent="0.25">
      <c r="A70" s="173" t="s">
        <v>117</v>
      </c>
      <c r="B70">
        <v>44.6</v>
      </c>
      <c r="C70">
        <v>46</v>
      </c>
      <c r="D70">
        <v>60.2</v>
      </c>
      <c r="E70">
        <v>35.5</v>
      </c>
      <c r="F70">
        <v>0</v>
      </c>
      <c r="G70">
        <v>0</v>
      </c>
    </row>
    <row r="71" spans="1:7" ht="15" x14ac:dyDescent="0.25">
      <c r="A71" s="173" t="s">
        <v>118</v>
      </c>
      <c r="B71">
        <v>185.4</v>
      </c>
      <c r="C71">
        <v>25</v>
      </c>
      <c r="D71">
        <v>185.8</v>
      </c>
      <c r="E71">
        <v>90.4</v>
      </c>
      <c r="F71">
        <v>47</v>
      </c>
      <c r="G71">
        <v>0</v>
      </c>
    </row>
    <row r="72" spans="1:7" ht="15" x14ac:dyDescent="0.25">
      <c r="A72" s="173" t="s">
        <v>119</v>
      </c>
      <c r="B72">
        <v>32</v>
      </c>
      <c r="C72">
        <v>52.5</v>
      </c>
      <c r="D72">
        <v>138.5</v>
      </c>
      <c r="E72">
        <v>144.80000000000001</v>
      </c>
      <c r="F72">
        <v>81.8</v>
      </c>
      <c r="G72">
        <v>0</v>
      </c>
    </row>
    <row r="73" spans="1:7" ht="15" x14ac:dyDescent="0.25">
      <c r="A73" s="173" t="s">
        <v>120</v>
      </c>
      <c r="B73">
        <v>11.7</v>
      </c>
      <c r="C73">
        <v>25</v>
      </c>
      <c r="D73">
        <v>149.6</v>
      </c>
      <c r="E73">
        <v>60.4</v>
      </c>
      <c r="F73">
        <v>8.6999999999999993</v>
      </c>
      <c r="G73">
        <v>0</v>
      </c>
    </row>
    <row r="74" spans="1:7" ht="15" x14ac:dyDescent="0.25">
      <c r="A74" s="173" t="s">
        <v>121</v>
      </c>
      <c r="B74">
        <v>10</v>
      </c>
      <c r="C74">
        <v>8.4</v>
      </c>
      <c r="D74">
        <v>91.1</v>
      </c>
      <c r="E74">
        <v>31.8</v>
      </c>
      <c r="F74">
        <v>10.199999999999999</v>
      </c>
      <c r="G74">
        <v>0</v>
      </c>
    </row>
    <row r="75" spans="1:7" ht="15" x14ac:dyDescent="0.25">
      <c r="A75" s="173" t="s">
        <v>122</v>
      </c>
      <c r="B75">
        <v>13</v>
      </c>
      <c r="C75">
        <v>18.2</v>
      </c>
      <c r="D75">
        <v>254.3</v>
      </c>
      <c r="E75">
        <v>149.30000000000001</v>
      </c>
      <c r="F75">
        <v>0</v>
      </c>
      <c r="G75">
        <v>0</v>
      </c>
    </row>
    <row r="76" spans="1:7" ht="15" x14ac:dyDescent="0.25">
      <c r="A76" s="173" t="s">
        <v>65</v>
      </c>
      <c r="B76" t="s">
        <v>66</v>
      </c>
      <c r="C76" t="s">
        <v>67</v>
      </c>
      <c r="D76" t="s">
        <v>66</v>
      </c>
      <c r="E76" t="s">
        <v>66</v>
      </c>
      <c r="F76" t="s">
        <v>66</v>
      </c>
      <c r="G76" t="s">
        <v>68</v>
      </c>
    </row>
    <row r="77" spans="1:7" ht="15" x14ac:dyDescent="0.25">
      <c r="A77" s="173" t="s">
        <v>123</v>
      </c>
      <c r="B77">
        <v>3845.7</v>
      </c>
      <c r="C77">
        <v>3837.1</v>
      </c>
      <c r="D77">
        <v>16771.7</v>
      </c>
      <c r="E77">
        <v>14537.5</v>
      </c>
      <c r="F77">
        <v>922</v>
      </c>
      <c r="G77">
        <v>0</v>
      </c>
    </row>
    <row r="78" spans="1:7" ht="15" x14ac:dyDescent="0.25">
      <c r="A78" s="173" t="s">
        <v>124</v>
      </c>
      <c r="B78">
        <v>622.29999999999995</v>
      </c>
      <c r="C78">
        <v>373.1</v>
      </c>
      <c r="D78">
        <v>0</v>
      </c>
      <c r="E78">
        <v>0</v>
      </c>
      <c r="F78">
        <v>145.6</v>
      </c>
      <c r="G78">
        <v>0</v>
      </c>
    </row>
    <row r="79" spans="1:7" ht="15" x14ac:dyDescent="0.25">
      <c r="A79" s="173" t="s">
        <v>65</v>
      </c>
      <c r="B79" t="s">
        <v>66</v>
      </c>
      <c r="C79" t="s">
        <v>67</v>
      </c>
      <c r="D79" t="s">
        <v>66</v>
      </c>
      <c r="E79" t="s">
        <v>66</v>
      </c>
      <c r="F79" t="s">
        <v>66</v>
      </c>
      <c r="G79" t="s">
        <v>68</v>
      </c>
    </row>
    <row r="80" spans="1:7" ht="15" x14ac:dyDescent="0.25">
      <c r="A80" s="173" t="s">
        <v>125</v>
      </c>
      <c r="B80">
        <v>4468</v>
      </c>
      <c r="C80">
        <v>4210.2</v>
      </c>
      <c r="D80">
        <v>16771.7</v>
      </c>
      <c r="E80">
        <v>14537.5</v>
      </c>
      <c r="F80">
        <v>1067.5999999999999</v>
      </c>
      <c r="G80">
        <v>0</v>
      </c>
    </row>
    <row r="81" spans="1:7" ht="15" x14ac:dyDescent="0.25">
      <c r="A81" s="173" t="s">
        <v>126</v>
      </c>
      <c r="B81" t="s">
        <v>45</v>
      </c>
      <c r="C81" t="s">
        <v>45</v>
      </c>
      <c r="D81">
        <v>0</v>
      </c>
      <c r="E81">
        <v>0</v>
      </c>
      <c r="F81" t="s">
        <v>45</v>
      </c>
      <c r="G81" t="s">
        <v>45</v>
      </c>
    </row>
    <row r="82" spans="1:7" ht="15" x14ac:dyDescent="0.25">
      <c r="A82" s="173" t="s">
        <v>127</v>
      </c>
      <c r="B82">
        <v>0</v>
      </c>
      <c r="C82">
        <v>0</v>
      </c>
      <c r="D82" t="s">
        <v>45</v>
      </c>
      <c r="E82" t="s">
        <v>45</v>
      </c>
      <c r="F82">
        <v>0</v>
      </c>
      <c r="G82">
        <v>0</v>
      </c>
    </row>
    <row r="83" spans="1:7" ht="15" x14ac:dyDescent="0.25">
      <c r="A83" s="173" t="s">
        <v>65</v>
      </c>
      <c r="B83" t="s">
        <v>66</v>
      </c>
      <c r="C83" t="s">
        <v>67</v>
      </c>
      <c r="D83" t="s">
        <v>66</v>
      </c>
      <c r="E83" t="s">
        <v>66</v>
      </c>
      <c r="F83" t="s">
        <v>66</v>
      </c>
      <c r="G83" t="s">
        <v>68</v>
      </c>
    </row>
  </sheetData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A5C2E-578C-4B07-A267-49C1D4067256}">
  <dimension ref="A1:G83"/>
  <sheetViews>
    <sheetView topLeftCell="A68" workbookViewId="0">
      <selection activeCell="B7" sqref="B7"/>
    </sheetView>
  </sheetViews>
  <sheetFormatPr defaultRowHeight="13.2" x14ac:dyDescent="0.25"/>
  <cols>
    <col min="1" max="1" width="25.5546875" customWidth="1"/>
    <col min="2" max="2" width="12.109375" customWidth="1"/>
    <col min="3" max="4" width="9.6640625" customWidth="1"/>
    <col min="5" max="5" width="14.441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1070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6</v>
      </c>
      <c r="C12">
        <v>52</v>
      </c>
      <c r="D12">
        <v>584</v>
      </c>
      <c r="E12">
        <v>235.6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5.3</v>
      </c>
      <c r="E13">
        <v>22.3</v>
      </c>
      <c r="F13">
        <v>0</v>
      </c>
      <c r="G13">
        <v>0</v>
      </c>
    </row>
    <row r="14" spans="1:7" ht="15" x14ac:dyDescent="0.25">
      <c r="A14" s="173" t="s">
        <v>71</v>
      </c>
      <c r="B14">
        <v>3</v>
      </c>
      <c r="C14">
        <v>52</v>
      </c>
      <c r="D14">
        <v>502.7</v>
      </c>
      <c r="E14">
        <v>161.1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73</v>
      </c>
      <c r="B16">
        <v>3</v>
      </c>
      <c r="C16">
        <v>0</v>
      </c>
      <c r="D16">
        <v>63.5</v>
      </c>
      <c r="E16">
        <v>41.7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363</v>
      </c>
      <c r="C19">
        <v>416</v>
      </c>
      <c r="D19">
        <v>1684.1</v>
      </c>
      <c r="E19">
        <v>1567.8</v>
      </c>
      <c r="F19">
        <v>39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180.9</v>
      </c>
      <c r="C21">
        <v>300</v>
      </c>
      <c r="D21">
        <v>778.1</v>
      </c>
      <c r="E21">
        <v>796.2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0</v>
      </c>
      <c r="C23">
        <v>803.5</v>
      </c>
      <c r="D23">
        <v>139.1</v>
      </c>
      <c r="E23">
        <v>1284.3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1614.9</v>
      </c>
      <c r="C25">
        <v>1466.1</v>
      </c>
      <c r="D25">
        <v>5876.1</v>
      </c>
      <c r="E25">
        <v>4580</v>
      </c>
      <c r="F25">
        <v>150.1</v>
      </c>
      <c r="G25">
        <v>0</v>
      </c>
    </row>
    <row r="26" spans="1:7" ht="15" x14ac:dyDescent="0.25">
      <c r="A26" s="173" t="s">
        <v>167</v>
      </c>
      <c r="B26">
        <v>0</v>
      </c>
      <c r="C26">
        <v>0</v>
      </c>
      <c r="D26">
        <v>0</v>
      </c>
      <c r="E26">
        <v>149.9</v>
      </c>
      <c r="F26">
        <v>0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18.5</v>
      </c>
      <c r="E27">
        <v>46.7</v>
      </c>
      <c r="F27">
        <v>0</v>
      </c>
      <c r="G27">
        <v>0</v>
      </c>
    </row>
    <row r="28" spans="1:7" ht="15" x14ac:dyDescent="0.25">
      <c r="A28" s="173" t="s">
        <v>79</v>
      </c>
      <c r="B28">
        <v>0.5</v>
      </c>
      <c r="C28">
        <v>0.5</v>
      </c>
      <c r="D28">
        <v>1.3</v>
      </c>
      <c r="E28">
        <v>2.7</v>
      </c>
      <c r="F28">
        <v>0</v>
      </c>
      <c r="G28">
        <v>0</v>
      </c>
    </row>
    <row r="29" spans="1:7" ht="15" x14ac:dyDescent="0.25">
      <c r="A29" s="173" t="s">
        <v>80</v>
      </c>
      <c r="B29">
        <v>133</v>
      </c>
      <c r="C29">
        <v>46</v>
      </c>
      <c r="D29">
        <v>621.20000000000005</v>
      </c>
      <c r="E29">
        <v>386.1</v>
      </c>
      <c r="F29">
        <v>0</v>
      </c>
      <c r="G29">
        <v>0</v>
      </c>
    </row>
    <row r="30" spans="1:7" ht="15" x14ac:dyDescent="0.25">
      <c r="A30" s="173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173" t="s">
        <v>81</v>
      </c>
      <c r="B31">
        <v>515.70000000000005</v>
      </c>
      <c r="C31">
        <v>315.89999999999998</v>
      </c>
      <c r="D31">
        <v>1854.5</v>
      </c>
      <c r="E31">
        <v>1088.5999999999999</v>
      </c>
      <c r="F31">
        <v>41.1</v>
      </c>
      <c r="G31">
        <v>0</v>
      </c>
    </row>
    <row r="32" spans="1:7" ht="15" x14ac:dyDescent="0.25">
      <c r="A32" s="173" t="s">
        <v>169</v>
      </c>
      <c r="B32">
        <v>0</v>
      </c>
      <c r="C32">
        <v>0</v>
      </c>
      <c r="D32">
        <v>0</v>
      </c>
      <c r="E32">
        <v>0.1</v>
      </c>
      <c r="F32">
        <v>0</v>
      </c>
      <c r="G32">
        <v>0</v>
      </c>
    </row>
    <row r="33" spans="1:7" ht="15" x14ac:dyDescent="0.25">
      <c r="A33" s="173" t="s">
        <v>82</v>
      </c>
      <c r="B33">
        <v>1</v>
      </c>
      <c r="C33">
        <v>0</v>
      </c>
      <c r="D33">
        <v>88.5</v>
      </c>
      <c r="E33">
        <v>110</v>
      </c>
      <c r="F33">
        <v>0</v>
      </c>
      <c r="G33">
        <v>0</v>
      </c>
    </row>
    <row r="34" spans="1:7" ht="15" x14ac:dyDescent="0.25">
      <c r="A34" s="173" t="s">
        <v>170</v>
      </c>
      <c r="B34">
        <v>0</v>
      </c>
      <c r="C34">
        <v>0</v>
      </c>
      <c r="D34">
        <v>8</v>
      </c>
      <c r="E34">
        <v>8.5</v>
      </c>
      <c r="F34">
        <v>0</v>
      </c>
      <c r="G34">
        <v>0</v>
      </c>
    </row>
    <row r="35" spans="1:7" ht="15" x14ac:dyDescent="0.25">
      <c r="A35" s="173" t="s">
        <v>83</v>
      </c>
      <c r="B35">
        <v>570</v>
      </c>
      <c r="C35">
        <v>816.1</v>
      </c>
      <c r="D35">
        <v>2038.2</v>
      </c>
      <c r="E35">
        <v>1943.3</v>
      </c>
      <c r="F35">
        <v>109</v>
      </c>
      <c r="G35">
        <v>0</v>
      </c>
    </row>
    <row r="36" spans="1:7" ht="15" x14ac:dyDescent="0.25">
      <c r="A36" s="173" t="s">
        <v>84</v>
      </c>
      <c r="B36">
        <v>0</v>
      </c>
      <c r="C36">
        <v>1</v>
      </c>
      <c r="D36">
        <v>31.1</v>
      </c>
      <c r="E36">
        <v>19.8</v>
      </c>
      <c r="F36">
        <v>0</v>
      </c>
      <c r="G36">
        <v>0</v>
      </c>
    </row>
    <row r="37" spans="1:7" ht="15" x14ac:dyDescent="0.25">
      <c r="A37" s="173" t="s">
        <v>85</v>
      </c>
      <c r="B37">
        <v>18</v>
      </c>
      <c r="C37">
        <v>23</v>
      </c>
      <c r="D37">
        <v>43.4</v>
      </c>
      <c r="E37">
        <v>45.6</v>
      </c>
      <c r="F37">
        <v>0</v>
      </c>
      <c r="G37">
        <v>0</v>
      </c>
    </row>
    <row r="38" spans="1:7" ht="15" x14ac:dyDescent="0.25">
      <c r="A38" s="173" t="s">
        <v>86</v>
      </c>
      <c r="B38">
        <v>215</v>
      </c>
      <c r="C38">
        <v>139.9</v>
      </c>
      <c r="D38">
        <v>647.5</v>
      </c>
      <c r="E38">
        <v>314.8</v>
      </c>
      <c r="F38">
        <v>0</v>
      </c>
      <c r="G38">
        <v>0</v>
      </c>
    </row>
    <row r="39" spans="1:7" ht="15" x14ac:dyDescent="0.25">
      <c r="A39" s="173" t="s">
        <v>87</v>
      </c>
      <c r="B39">
        <v>3</v>
      </c>
      <c r="C39">
        <v>3</v>
      </c>
      <c r="D39">
        <v>9.1</v>
      </c>
      <c r="E39">
        <v>0</v>
      </c>
      <c r="F39">
        <v>0</v>
      </c>
      <c r="G39">
        <v>0</v>
      </c>
    </row>
    <row r="40" spans="1:7" ht="15" x14ac:dyDescent="0.25">
      <c r="A40" s="173" t="s">
        <v>88</v>
      </c>
      <c r="B40">
        <v>158.6</v>
      </c>
      <c r="C40">
        <v>120.7</v>
      </c>
      <c r="D40">
        <v>408.7</v>
      </c>
      <c r="E40">
        <v>305.10000000000002</v>
      </c>
      <c r="F40">
        <v>0</v>
      </c>
      <c r="G40">
        <v>0</v>
      </c>
    </row>
    <row r="41" spans="1:7" ht="15" x14ac:dyDescent="0.25">
      <c r="A41" s="173" t="s">
        <v>89</v>
      </c>
      <c r="B41">
        <v>0</v>
      </c>
      <c r="C41">
        <v>0</v>
      </c>
      <c r="D41">
        <v>106.2</v>
      </c>
      <c r="E41">
        <v>158.69999999999999</v>
      </c>
      <c r="F41">
        <v>0</v>
      </c>
      <c r="G41">
        <v>0</v>
      </c>
    </row>
    <row r="42" spans="1:7" ht="15" x14ac:dyDescent="0.25">
      <c r="A42" s="173" t="s">
        <v>69</v>
      </c>
    </row>
    <row r="43" spans="1:7" ht="15" x14ac:dyDescent="0.25">
      <c r="A43" s="173" t="s">
        <v>90</v>
      </c>
      <c r="B43">
        <v>117.5</v>
      </c>
      <c r="C43">
        <v>65.5</v>
      </c>
      <c r="D43">
        <v>751.4</v>
      </c>
      <c r="E43">
        <v>619.1</v>
      </c>
      <c r="F43">
        <v>35</v>
      </c>
      <c r="G43">
        <v>0</v>
      </c>
    </row>
    <row r="44" spans="1:7" ht="15" x14ac:dyDescent="0.25">
      <c r="A44" s="173" t="s">
        <v>91</v>
      </c>
      <c r="B44">
        <v>0</v>
      </c>
      <c r="C44">
        <v>30.5</v>
      </c>
      <c r="D44">
        <v>48.5</v>
      </c>
      <c r="E44">
        <v>256.7</v>
      </c>
      <c r="F44">
        <v>0</v>
      </c>
      <c r="G44">
        <v>0</v>
      </c>
    </row>
    <row r="45" spans="1:7" ht="15" x14ac:dyDescent="0.25">
      <c r="A45" s="173" t="s">
        <v>92</v>
      </c>
      <c r="B45">
        <v>35</v>
      </c>
      <c r="C45">
        <v>35</v>
      </c>
      <c r="D45">
        <v>136.80000000000001</v>
      </c>
      <c r="E45">
        <v>57</v>
      </c>
      <c r="F45">
        <v>35</v>
      </c>
      <c r="G45">
        <v>0</v>
      </c>
    </row>
    <row r="46" spans="1:7" ht="15" x14ac:dyDescent="0.25">
      <c r="A46" s="173" t="s">
        <v>93</v>
      </c>
      <c r="B46">
        <v>0</v>
      </c>
      <c r="C46">
        <v>0</v>
      </c>
      <c r="D46">
        <v>0</v>
      </c>
      <c r="E46">
        <v>28.8</v>
      </c>
      <c r="F46">
        <v>0</v>
      </c>
      <c r="G46">
        <v>0</v>
      </c>
    </row>
    <row r="47" spans="1:7" ht="15" x14ac:dyDescent="0.25">
      <c r="A47" s="173" t="s">
        <v>95</v>
      </c>
      <c r="B47">
        <v>0</v>
      </c>
      <c r="C47">
        <v>0</v>
      </c>
      <c r="D47">
        <v>4.4000000000000004</v>
      </c>
      <c r="E47">
        <v>9.6999999999999993</v>
      </c>
      <c r="F47">
        <v>0</v>
      </c>
      <c r="G47">
        <v>0</v>
      </c>
    </row>
    <row r="48" spans="1:7" ht="15" x14ac:dyDescent="0.25">
      <c r="A48" s="173" t="s">
        <v>96</v>
      </c>
      <c r="B48">
        <v>82.5</v>
      </c>
      <c r="C48">
        <v>0</v>
      </c>
      <c r="D48">
        <v>553</v>
      </c>
      <c r="E48">
        <v>242.7</v>
      </c>
      <c r="F48">
        <v>0</v>
      </c>
      <c r="G48">
        <v>0</v>
      </c>
    </row>
    <row r="49" spans="1:7" ht="15" x14ac:dyDescent="0.25">
      <c r="A49" s="173" t="s">
        <v>97</v>
      </c>
      <c r="B49">
        <v>0</v>
      </c>
      <c r="C49">
        <v>0</v>
      </c>
      <c r="D49">
        <v>8.6999999999999993</v>
      </c>
      <c r="E49">
        <v>24.2</v>
      </c>
      <c r="F49">
        <v>0</v>
      </c>
      <c r="G49">
        <v>0</v>
      </c>
    </row>
    <row r="50" spans="1:7" ht="15" x14ac:dyDescent="0.25">
      <c r="A50" s="173" t="s">
        <v>69</v>
      </c>
    </row>
    <row r="51" spans="1:7" ht="15" x14ac:dyDescent="0.25">
      <c r="A51" s="173" t="s">
        <v>98</v>
      </c>
      <c r="B51">
        <v>1702.9</v>
      </c>
      <c r="C51">
        <v>1183</v>
      </c>
      <c r="D51">
        <v>6459.4</v>
      </c>
      <c r="E51">
        <v>4936.8999999999996</v>
      </c>
      <c r="F51">
        <v>602.6</v>
      </c>
      <c r="G51">
        <v>0</v>
      </c>
    </row>
    <row r="52" spans="1:7" ht="15" x14ac:dyDescent="0.25">
      <c r="A52" s="173" t="s">
        <v>99</v>
      </c>
      <c r="B52">
        <v>2.7</v>
      </c>
      <c r="C52">
        <v>3</v>
      </c>
      <c r="D52">
        <v>21.1</v>
      </c>
      <c r="E52">
        <v>18.100000000000001</v>
      </c>
      <c r="F52">
        <v>0</v>
      </c>
      <c r="G52">
        <v>0</v>
      </c>
    </row>
    <row r="53" spans="1:7" ht="15" x14ac:dyDescent="0.25">
      <c r="A53" s="173" t="s">
        <v>100</v>
      </c>
      <c r="B53">
        <v>0</v>
      </c>
      <c r="C53">
        <v>5.8</v>
      </c>
      <c r="D53">
        <v>5.4</v>
      </c>
      <c r="E53">
        <v>13.5</v>
      </c>
      <c r="F53">
        <v>0</v>
      </c>
      <c r="G53">
        <v>0</v>
      </c>
    </row>
    <row r="54" spans="1:7" ht="15" x14ac:dyDescent="0.25">
      <c r="A54" s="173" t="s">
        <v>101</v>
      </c>
      <c r="B54">
        <v>0</v>
      </c>
      <c r="C54">
        <v>0</v>
      </c>
      <c r="D54">
        <v>381.4</v>
      </c>
      <c r="E54">
        <v>128.69999999999999</v>
      </c>
      <c r="F54">
        <v>0</v>
      </c>
      <c r="G54">
        <v>0</v>
      </c>
    </row>
    <row r="55" spans="1:7" ht="15" x14ac:dyDescent="0.25">
      <c r="A55" s="173" t="s">
        <v>102</v>
      </c>
      <c r="B55">
        <v>10</v>
      </c>
      <c r="C55">
        <v>15</v>
      </c>
      <c r="D55">
        <v>62.8</v>
      </c>
      <c r="E55">
        <v>56.6</v>
      </c>
      <c r="F55">
        <v>0</v>
      </c>
      <c r="G55">
        <v>0</v>
      </c>
    </row>
    <row r="56" spans="1:7" ht="15" x14ac:dyDescent="0.25">
      <c r="A56" s="173" t="s">
        <v>103</v>
      </c>
      <c r="B56">
        <v>5.5</v>
      </c>
      <c r="C56">
        <v>6</v>
      </c>
      <c r="D56">
        <v>20.5</v>
      </c>
      <c r="E56">
        <v>90.6</v>
      </c>
      <c r="F56">
        <v>0</v>
      </c>
      <c r="G56">
        <v>0</v>
      </c>
    </row>
    <row r="57" spans="1:7" ht="15" x14ac:dyDescent="0.25">
      <c r="A57" s="173" t="s">
        <v>104</v>
      </c>
      <c r="B57">
        <v>0</v>
      </c>
      <c r="C57">
        <v>40</v>
      </c>
      <c r="D57">
        <v>340.2</v>
      </c>
      <c r="E57">
        <v>267.60000000000002</v>
      </c>
      <c r="F57">
        <v>0</v>
      </c>
      <c r="G57">
        <v>0</v>
      </c>
    </row>
    <row r="58" spans="1:7" ht="15" x14ac:dyDescent="0.25">
      <c r="A58" s="173" t="s">
        <v>105</v>
      </c>
      <c r="B58">
        <v>47.8</v>
      </c>
      <c r="C58">
        <v>41.5</v>
      </c>
      <c r="D58">
        <v>370.9</v>
      </c>
      <c r="E58">
        <v>252.5</v>
      </c>
      <c r="F58">
        <v>39</v>
      </c>
      <c r="G58">
        <v>0</v>
      </c>
    </row>
    <row r="59" spans="1:7" ht="15" x14ac:dyDescent="0.25">
      <c r="A59" s="173" t="s">
        <v>106</v>
      </c>
      <c r="B59">
        <v>67.5</v>
      </c>
      <c r="C59">
        <v>84.9</v>
      </c>
      <c r="D59">
        <v>335.4</v>
      </c>
      <c r="E59">
        <v>248.5</v>
      </c>
      <c r="F59">
        <v>4.2</v>
      </c>
      <c r="G59">
        <v>0</v>
      </c>
    </row>
    <row r="60" spans="1:7" ht="15" x14ac:dyDescent="0.25">
      <c r="A60" s="173" t="s">
        <v>107</v>
      </c>
      <c r="B60">
        <v>53.8</v>
      </c>
      <c r="C60">
        <v>10</v>
      </c>
      <c r="D60">
        <v>364.9</v>
      </c>
      <c r="E60">
        <v>254.3</v>
      </c>
      <c r="F60">
        <v>0</v>
      </c>
      <c r="G60">
        <v>0</v>
      </c>
    </row>
    <row r="61" spans="1:7" ht="15" x14ac:dyDescent="0.25">
      <c r="A61" s="173" t="s">
        <v>108</v>
      </c>
      <c r="B61">
        <v>0</v>
      </c>
      <c r="C61">
        <v>11</v>
      </c>
      <c r="D61">
        <v>4.7</v>
      </c>
      <c r="E61">
        <v>2.7</v>
      </c>
      <c r="F61">
        <v>0</v>
      </c>
      <c r="G61">
        <v>0</v>
      </c>
    </row>
    <row r="62" spans="1:7" ht="15" x14ac:dyDescent="0.25">
      <c r="A62" s="173" t="s">
        <v>109</v>
      </c>
      <c r="B62">
        <v>6.8</v>
      </c>
      <c r="C62">
        <v>18.399999999999999</v>
      </c>
      <c r="D62">
        <v>233.7</v>
      </c>
      <c r="E62">
        <v>134.9</v>
      </c>
      <c r="F62">
        <v>179.7</v>
      </c>
      <c r="G62">
        <v>0</v>
      </c>
    </row>
    <row r="63" spans="1:7" ht="15" x14ac:dyDescent="0.25">
      <c r="A63" s="173" t="s">
        <v>110</v>
      </c>
      <c r="B63">
        <v>0</v>
      </c>
      <c r="C63">
        <v>0</v>
      </c>
      <c r="D63">
        <v>42.5</v>
      </c>
      <c r="E63">
        <v>4.5999999999999996</v>
      </c>
      <c r="F63">
        <v>0</v>
      </c>
      <c r="G63">
        <v>0</v>
      </c>
    </row>
    <row r="64" spans="1:7" ht="15" x14ac:dyDescent="0.25">
      <c r="A64" s="173" t="s">
        <v>111</v>
      </c>
      <c r="B64">
        <v>77</v>
      </c>
      <c r="C64">
        <v>0</v>
      </c>
      <c r="D64">
        <v>103.4</v>
      </c>
      <c r="E64">
        <v>111.2</v>
      </c>
      <c r="F64">
        <v>0</v>
      </c>
      <c r="G64">
        <v>0</v>
      </c>
    </row>
    <row r="65" spans="1:7" ht="15" x14ac:dyDescent="0.25">
      <c r="A65" s="173" t="s">
        <v>112</v>
      </c>
      <c r="B65">
        <v>112.8</v>
      </c>
      <c r="C65">
        <v>30</v>
      </c>
      <c r="D65">
        <v>221.1</v>
      </c>
      <c r="E65">
        <v>239.1</v>
      </c>
      <c r="F65">
        <v>43.3</v>
      </c>
      <c r="G65">
        <v>0</v>
      </c>
    </row>
    <row r="66" spans="1:7" ht="15" x14ac:dyDescent="0.25">
      <c r="A66" s="173" t="s">
        <v>113</v>
      </c>
      <c r="B66">
        <v>22</v>
      </c>
      <c r="C66">
        <v>22.7</v>
      </c>
      <c r="D66">
        <v>137</v>
      </c>
      <c r="E66">
        <v>115.4</v>
      </c>
      <c r="F66">
        <v>0</v>
      </c>
      <c r="G66">
        <v>0</v>
      </c>
    </row>
    <row r="67" spans="1:7" ht="15" x14ac:dyDescent="0.25">
      <c r="A67" s="173" t="s">
        <v>114</v>
      </c>
      <c r="B67">
        <v>8</v>
      </c>
      <c r="C67">
        <v>9.9</v>
      </c>
      <c r="D67">
        <v>38.700000000000003</v>
      </c>
      <c r="E67">
        <v>26.4</v>
      </c>
      <c r="F67">
        <v>0</v>
      </c>
      <c r="G67">
        <v>0</v>
      </c>
    </row>
    <row r="68" spans="1:7" ht="15" x14ac:dyDescent="0.25">
      <c r="A68" s="173" t="s">
        <v>115</v>
      </c>
      <c r="B68">
        <v>994</v>
      </c>
      <c r="C68">
        <v>717.5</v>
      </c>
      <c r="D68">
        <v>2929.6</v>
      </c>
      <c r="E68">
        <v>2465.1</v>
      </c>
      <c r="F68">
        <v>190.8</v>
      </c>
      <c r="G68">
        <v>0</v>
      </c>
    </row>
    <row r="69" spans="1:7" ht="15" x14ac:dyDescent="0.25">
      <c r="A69" s="173" t="s">
        <v>116</v>
      </c>
      <c r="B69">
        <v>0</v>
      </c>
      <c r="C69">
        <v>0</v>
      </c>
      <c r="D69">
        <v>0</v>
      </c>
      <c r="E69" t="s">
        <v>94</v>
      </c>
      <c r="F69">
        <v>0</v>
      </c>
      <c r="G69">
        <v>0</v>
      </c>
    </row>
    <row r="70" spans="1:7" ht="15" x14ac:dyDescent="0.25">
      <c r="A70" s="173" t="s">
        <v>117</v>
      </c>
      <c r="B70">
        <v>44.6</v>
      </c>
      <c r="C70">
        <v>46</v>
      </c>
      <c r="D70">
        <v>60.2</v>
      </c>
      <c r="E70">
        <v>35.5</v>
      </c>
      <c r="F70">
        <v>0</v>
      </c>
      <c r="G70">
        <v>0</v>
      </c>
    </row>
    <row r="71" spans="1:7" ht="15" x14ac:dyDescent="0.25">
      <c r="A71" s="173" t="s">
        <v>118</v>
      </c>
      <c r="B71">
        <v>190.9</v>
      </c>
      <c r="C71">
        <v>25</v>
      </c>
      <c r="D71">
        <v>185.8</v>
      </c>
      <c r="E71">
        <v>90.4</v>
      </c>
      <c r="F71">
        <v>47</v>
      </c>
      <c r="G71">
        <v>0</v>
      </c>
    </row>
    <row r="72" spans="1:7" ht="15" x14ac:dyDescent="0.25">
      <c r="A72" s="173" t="s">
        <v>119</v>
      </c>
      <c r="B72">
        <v>32</v>
      </c>
      <c r="C72">
        <v>52.5</v>
      </c>
      <c r="D72">
        <v>138.5</v>
      </c>
      <c r="E72">
        <v>144.80000000000001</v>
      </c>
      <c r="F72">
        <v>79.8</v>
      </c>
      <c r="G72">
        <v>0</v>
      </c>
    </row>
    <row r="73" spans="1:7" ht="15" x14ac:dyDescent="0.25">
      <c r="A73" s="173" t="s">
        <v>120</v>
      </c>
      <c r="B73">
        <v>11.7</v>
      </c>
      <c r="C73">
        <v>25</v>
      </c>
      <c r="D73">
        <v>149.6</v>
      </c>
      <c r="E73">
        <v>60.4</v>
      </c>
      <c r="F73">
        <v>8.6999999999999993</v>
      </c>
      <c r="G73">
        <v>0</v>
      </c>
    </row>
    <row r="74" spans="1:7" ht="15" x14ac:dyDescent="0.25">
      <c r="A74" s="173" t="s">
        <v>121</v>
      </c>
      <c r="B74">
        <v>10</v>
      </c>
      <c r="C74">
        <v>8.4</v>
      </c>
      <c r="D74">
        <v>91.1</v>
      </c>
      <c r="E74">
        <v>31.8</v>
      </c>
      <c r="F74">
        <v>10.199999999999999</v>
      </c>
      <c r="G74">
        <v>0</v>
      </c>
    </row>
    <row r="75" spans="1:7" ht="15" x14ac:dyDescent="0.25">
      <c r="A75" s="173" t="s">
        <v>122</v>
      </c>
      <c r="B75">
        <v>6</v>
      </c>
      <c r="C75">
        <v>10.5</v>
      </c>
      <c r="D75">
        <v>221.2</v>
      </c>
      <c r="E75">
        <v>144.30000000000001</v>
      </c>
      <c r="F75">
        <v>0</v>
      </c>
      <c r="G75">
        <v>0</v>
      </c>
    </row>
    <row r="76" spans="1:7" ht="15" x14ac:dyDescent="0.25">
      <c r="A76" s="173" t="s">
        <v>65</v>
      </c>
      <c r="B76" t="s">
        <v>66</v>
      </c>
      <c r="C76" t="s">
        <v>67</v>
      </c>
      <c r="D76" t="s">
        <v>66</v>
      </c>
      <c r="E76" t="s">
        <v>66</v>
      </c>
      <c r="F76" t="s">
        <v>66</v>
      </c>
      <c r="G76" t="s">
        <v>68</v>
      </c>
    </row>
    <row r="77" spans="1:7" ht="15" x14ac:dyDescent="0.25">
      <c r="A77" s="173" t="s">
        <v>123</v>
      </c>
      <c r="B77">
        <v>3985.2</v>
      </c>
      <c r="C77">
        <v>4286.1000000000004</v>
      </c>
      <c r="D77">
        <v>16272.1</v>
      </c>
      <c r="E77">
        <v>14019.7</v>
      </c>
      <c r="F77">
        <v>826.7</v>
      </c>
      <c r="G77">
        <v>0</v>
      </c>
    </row>
    <row r="78" spans="1:7" ht="15" x14ac:dyDescent="0.25">
      <c r="A78" s="173" t="s">
        <v>124</v>
      </c>
      <c r="B78">
        <v>642.29999999999995</v>
      </c>
      <c r="C78">
        <v>425.8</v>
      </c>
      <c r="D78">
        <v>0</v>
      </c>
      <c r="E78">
        <v>0</v>
      </c>
      <c r="F78">
        <v>145.6</v>
      </c>
      <c r="G78">
        <v>0</v>
      </c>
    </row>
    <row r="79" spans="1:7" ht="15" x14ac:dyDescent="0.25">
      <c r="A79" s="173" t="s">
        <v>65</v>
      </c>
      <c r="B79" t="s">
        <v>66</v>
      </c>
      <c r="C79" t="s">
        <v>67</v>
      </c>
      <c r="D79" t="s">
        <v>66</v>
      </c>
      <c r="E79" t="s">
        <v>66</v>
      </c>
      <c r="F79" t="s">
        <v>66</v>
      </c>
      <c r="G79" t="s">
        <v>68</v>
      </c>
    </row>
    <row r="80" spans="1:7" ht="15" x14ac:dyDescent="0.25">
      <c r="A80" s="173" t="s">
        <v>125</v>
      </c>
      <c r="B80">
        <v>4627.5</v>
      </c>
      <c r="C80">
        <v>4711.8999999999996</v>
      </c>
      <c r="D80">
        <v>16272.1</v>
      </c>
      <c r="E80">
        <v>14019.7</v>
      </c>
      <c r="F80">
        <v>972.3</v>
      </c>
      <c r="G80">
        <v>0</v>
      </c>
    </row>
    <row r="81" spans="1:7" ht="15" x14ac:dyDescent="0.25">
      <c r="A81" s="173" t="s">
        <v>126</v>
      </c>
      <c r="B81" t="s">
        <v>45</v>
      </c>
      <c r="C81" t="s">
        <v>45</v>
      </c>
      <c r="D81">
        <v>0</v>
      </c>
      <c r="E81">
        <v>0</v>
      </c>
      <c r="F81" t="s">
        <v>45</v>
      </c>
      <c r="G81" t="s">
        <v>45</v>
      </c>
    </row>
    <row r="82" spans="1:7" ht="15" x14ac:dyDescent="0.25">
      <c r="A82" s="173" t="s">
        <v>127</v>
      </c>
      <c r="B82">
        <v>0</v>
      </c>
      <c r="C82">
        <v>0</v>
      </c>
      <c r="D82" t="s">
        <v>45</v>
      </c>
      <c r="E82" t="s">
        <v>45</v>
      </c>
      <c r="F82">
        <v>0</v>
      </c>
      <c r="G82">
        <v>0</v>
      </c>
    </row>
    <row r="83" spans="1:7" ht="15" x14ac:dyDescent="0.25">
      <c r="A83" s="173" t="s">
        <v>65</v>
      </c>
      <c r="B83" t="s">
        <v>66</v>
      </c>
      <c r="C83" t="s">
        <v>67</v>
      </c>
      <c r="D83" t="s">
        <v>66</v>
      </c>
      <c r="E83" t="s">
        <v>66</v>
      </c>
      <c r="F83" t="s">
        <v>66</v>
      </c>
      <c r="G83" t="s">
        <v>68</v>
      </c>
    </row>
  </sheetData>
  <pageMargins left="0.7" right="0.7" top="0.75" bottom="0.75" header="0.3" footer="0.3"/>
  <pageSetup orientation="portrait" horizontalDpi="1200" verticalDpi="120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BB2F7-9FEF-4296-8E13-73DF154D70AA}">
  <dimension ref="A1:G83"/>
  <sheetViews>
    <sheetView topLeftCell="A11" workbookViewId="0">
      <selection activeCell="G1" sqref="G1"/>
    </sheetView>
  </sheetViews>
  <sheetFormatPr defaultRowHeight="13.2" x14ac:dyDescent="0.25"/>
  <cols>
    <col min="1" max="1" width="27.6640625" customWidth="1"/>
    <col min="3" max="3" width="10.55468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1069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163</v>
      </c>
      <c r="B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36</v>
      </c>
      <c r="C12">
        <v>52</v>
      </c>
      <c r="D12">
        <v>552.20000000000005</v>
      </c>
      <c r="E12">
        <v>235.6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5.3</v>
      </c>
      <c r="E13">
        <v>22.3</v>
      </c>
      <c r="F13">
        <v>0</v>
      </c>
      <c r="G13">
        <v>0</v>
      </c>
    </row>
    <row r="14" spans="1:7" ht="15" x14ac:dyDescent="0.25">
      <c r="A14" s="173" t="s">
        <v>71</v>
      </c>
      <c r="B14">
        <v>33</v>
      </c>
      <c r="C14">
        <v>52</v>
      </c>
      <c r="D14">
        <v>470.9</v>
      </c>
      <c r="E14">
        <v>161.1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73</v>
      </c>
      <c r="B16">
        <v>3</v>
      </c>
      <c r="C16">
        <v>0</v>
      </c>
      <c r="D16">
        <v>63.5</v>
      </c>
      <c r="E16">
        <v>41.7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335.8</v>
      </c>
      <c r="C19">
        <v>380.7</v>
      </c>
      <c r="D19">
        <v>1673.9</v>
      </c>
      <c r="E19">
        <v>1532.9</v>
      </c>
      <c r="F19">
        <v>39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219.2</v>
      </c>
      <c r="C21">
        <v>205.5</v>
      </c>
      <c r="D21">
        <v>737.8</v>
      </c>
      <c r="E21">
        <v>791.5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0</v>
      </c>
      <c r="C23">
        <v>921.5</v>
      </c>
      <c r="D23">
        <v>139.1</v>
      </c>
      <c r="E23">
        <v>1167.3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1691.1</v>
      </c>
      <c r="C25">
        <v>1467.3</v>
      </c>
      <c r="D25">
        <v>5762.7</v>
      </c>
      <c r="E25">
        <v>4478.8999999999996</v>
      </c>
      <c r="F25">
        <v>150.1</v>
      </c>
      <c r="G25">
        <v>0</v>
      </c>
    </row>
    <row r="26" spans="1:7" ht="15" x14ac:dyDescent="0.25">
      <c r="A26" s="173" t="s">
        <v>167</v>
      </c>
      <c r="B26">
        <v>0</v>
      </c>
      <c r="C26">
        <v>55</v>
      </c>
      <c r="D26">
        <v>0</v>
      </c>
      <c r="E26">
        <v>92.5</v>
      </c>
      <c r="F26">
        <v>0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18.5</v>
      </c>
      <c r="E27">
        <v>46.7</v>
      </c>
      <c r="F27">
        <v>0</v>
      </c>
      <c r="G27">
        <v>0</v>
      </c>
    </row>
    <row r="28" spans="1:7" ht="15" x14ac:dyDescent="0.25">
      <c r="A28" s="173" t="s">
        <v>79</v>
      </c>
      <c r="B28">
        <v>0.2</v>
      </c>
      <c r="C28">
        <v>0.5</v>
      </c>
      <c r="D28">
        <v>1.1000000000000001</v>
      </c>
      <c r="E28">
        <v>2.7</v>
      </c>
      <c r="F28">
        <v>0</v>
      </c>
      <c r="G28">
        <v>0</v>
      </c>
    </row>
    <row r="29" spans="1:7" ht="15" x14ac:dyDescent="0.25">
      <c r="A29" s="173" t="s">
        <v>80</v>
      </c>
      <c r="B29">
        <v>133</v>
      </c>
      <c r="C29">
        <v>48.1</v>
      </c>
      <c r="D29">
        <v>621.20000000000005</v>
      </c>
      <c r="E29">
        <v>384</v>
      </c>
      <c r="F29">
        <v>0</v>
      </c>
      <c r="G29">
        <v>0</v>
      </c>
    </row>
    <row r="30" spans="1:7" ht="15" x14ac:dyDescent="0.25">
      <c r="A30" s="173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173" t="s">
        <v>81</v>
      </c>
      <c r="B31">
        <v>565.29999999999995</v>
      </c>
      <c r="C31">
        <v>284.8</v>
      </c>
      <c r="D31">
        <v>1799</v>
      </c>
      <c r="E31">
        <v>1048.9000000000001</v>
      </c>
      <c r="F31">
        <v>41.1</v>
      </c>
      <c r="G31">
        <v>0</v>
      </c>
    </row>
    <row r="32" spans="1:7" ht="15" x14ac:dyDescent="0.25">
      <c r="A32" s="173" t="s">
        <v>169</v>
      </c>
      <c r="B32">
        <v>0</v>
      </c>
      <c r="C32">
        <v>0</v>
      </c>
      <c r="D32">
        <v>0</v>
      </c>
      <c r="E32">
        <v>0.1</v>
      </c>
      <c r="F32">
        <v>0</v>
      </c>
      <c r="G32">
        <v>0</v>
      </c>
    </row>
    <row r="33" spans="1:7" ht="15" x14ac:dyDescent="0.25">
      <c r="A33" s="173" t="s">
        <v>82</v>
      </c>
      <c r="B33">
        <v>0</v>
      </c>
      <c r="C33">
        <v>0.7</v>
      </c>
      <c r="D33">
        <v>88.5</v>
      </c>
      <c r="E33">
        <v>109.2</v>
      </c>
      <c r="F33">
        <v>0</v>
      </c>
      <c r="G33">
        <v>0</v>
      </c>
    </row>
    <row r="34" spans="1:7" ht="15" x14ac:dyDescent="0.25">
      <c r="A34" s="173" t="s">
        <v>170</v>
      </c>
      <c r="B34">
        <v>0</v>
      </c>
      <c r="C34">
        <v>0</v>
      </c>
      <c r="D34">
        <v>8</v>
      </c>
      <c r="E34">
        <v>8.5</v>
      </c>
      <c r="F34">
        <v>0</v>
      </c>
      <c r="G34">
        <v>0</v>
      </c>
    </row>
    <row r="35" spans="1:7" ht="15" x14ac:dyDescent="0.25">
      <c r="A35" s="173" t="s">
        <v>83</v>
      </c>
      <c r="B35">
        <v>598</v>
      </c>
      <c r="C35">
        <v>794.1</v>
      </c>
      <c r="D35">
        <v>1980.3</v>
      </c>
      <c r="E35">
        <v>1943.3</v>
      </c>
      <c r="F35">
        <v>109</v>
      </c>
      <c r="G35">
        <v>0</v>
      </c>
    </row>
    <row r="36" spans="1:7" ht="15" x14ac:dyDescent="0.25">
      <c r="A36" s="173" t="s">
        <v>84</v>
      </c>
      <c r="B36">
        <v>0</v>
      </c>
      <c r="C36">
        <v>1</v>
      </c>
      <c r="D36">
        <v>31.1</v>
      </c>
      <c r="E36">
        <v>19.8</v>
      </c>
      <c r="F36">
        <v>0</v>
      </c>
      <c r="G36">
        <v>0</v>
      </c>
    </row>
    <row r="37" spans="1:7" ht="15" x14ac:dyDescent="0.25">
      <c r="A37" s="173" t="s">
        <v>85</v>
      </c>
      <c r="B37">
        <v>18</v>
      </c>
      <c r="C37">
        <v>23</v>
      </c>
      <c r="D37">
        <v>43.4</v>
      </c>
      <c r="E37">
        <v>45.6</v>
      </c>
      <c r="F37">
        <v>0</v>
      </c>
      <c r="G37">
        <v>0</v>
      </c>
    </row>
    <row r="38" spans="1:7" ht="15" x14ac:dyDescent="0.25">
      <c r="A38" s="173" t="s">
        <v>86</v>
      </c>
      <c r="B38">
        <v>215</v>
      </c>
      <c r="C38">
        <v>139</v>
      </c>
      <c r="D38">
        <v>647.5</v>
      </c>
      <c r="E38">
        <v>314.10000000000002</v>
      </c>
      <c r="F38">
        <v>0</v>
      </c>
      <c r="G38">
        <v>0</v>
      </c>
    </row>
    <row r="39" spans="1:7" ht="15" x14ac:dyDescent="0.25">
      <c r="A39" s="173" t="s">
        <v>87</v>
      </c>
      <c r="B39">
        <v>3</v>
      </c>
      <c r="C39">
        <v>3</v>
      </c>
      <c r="D39">
        <v>9.1</v>
      </c>
      <c r="E39">
        <v>0</v>
      </c>
      <c r="F39">
        <v>0</v>
      </c>
      <c r="G39">
        <v>0</v>
      </c>
    </row>
    <row r="40" spans="1:7" ht="15" x14ac:dyDescent="0.25">
      <c r="A40" s="173" t="s">
        <v>88</v>
      </c>
      <c r="B40">
        <v>158.6</v>
      </c>
      <c r="C40">
        <v>118.1</v>
      </c>
      <c r="D40">
        <v>408.7</v>
      </c>
      <c r="E40">
        <v>304.8</v>
      </c>
      <c r="F40">
        <v>0</v>
      </c>
      <c r="G40">
        <v>0</v>
      </c>
    </row>
    <row r="41" spans="1:7" ht="15" x14ac:dyDescent="0.25">
      <c r="A41" s="173" t="s">
        <v>89</v>
      </c>
      <c r="B41">
        <v>0</v>
      </c>
      <c r="C41">
        <v>0</v>
      </c>
      <c r="D41">
        <v>106.2</v>
      </c>
      <c r="E41">
        <v>158.69999999999999</v>
      </c>
      <c r="F41">
        <v>0</v>
      </c>
      <c r="G41">
        <v>0</v>
      </c>
    </row>
    <row r="42" spans="1:7" ht="15" x14ac:dyDescent="0.25">
      <c r="A42" s="173" t="s">
        <v>69</v>
      </c>
    </row>
    <row r="43" spans="1:7" ht="15" x14ac:dyDescent="0.25">
      <c r="A43" s="173" t="s">
        <v>90</v>
      </c>
      <c r="B43">
        <v>117.5</v>
      </c>
      <c r="C43">
        <v>65.5</v>
      </c>
      <c r="D43">
        <v>698</v>
      </c>
      <c r="E43">
        <v>619.1</v>
      </c>
      <c r="F43">
        <v>35</v>
      </c>
      <c r="G43">
        <v>0</v>
      </c>
    </row>
    <row r="44" spans="1:7" ht="15" x14ac:dyDescent="0.25">
      <c r="A44" s="173" t="s">
        <v>91</v>
      </c>
      <c r="B44">
        <v>0</v>
      </c>
      <c r="C44">
        <v>30.5</v>
      </c>
      <c r="D44">
        <v>48.5</v>
      </c>
      <c r="E44">
        <v>256.7</v>
      </c>
      <c r="F44">
        <v>0</v>
      </c>
      <c r="G44">
        <v>0</v>
      </c>
    </row>
    <row r="45" spans="1:7" ht="15" x14ac:dyDescent="0.25">
      <c r="A45" s="173" t="s">
        <v>92</v>
      </c>
      <c r="B45">
        <v>35</v>
      </c>
      <c r="C45">
        <v>35</v>
      </c>
      <c r="D45">
        <v>136.80000000000001</v>
      </c>
      <c r="E45">
        <v>57</v>
      </c>
      <c r="F45">
        <v>35</v>
      </c>
      <c r="G45">
        <v>0</v>
      </c>
    </row>
    <row r="46" spans="1:7" ht="15" x14ac:dyDescent="0.25">
      <c r="A46" s="173" t="s">
        <v>93</v>
      </c>
      <c r="B46">
        <v>0</v>
      </c>
      <c r="C46">
        <v>0</v>
      </c>
      <c r="D46">
        <v>0</v>
      </c>
      <c r="E46">
        <v>28.8</v>
      </c>
      <c r="F46">
        <v>0</v>
      </c>
      <c r="G46">
        <v>0</v>
      </c>
    </row>
    <row r="47" spans="1:7" ht="15" x14ac:dyDescent="0.25">
      <c r="A47" s="173" t="s">
        <v>95</v>
      </c>
      <c r="B47">
        <v>0</v>
      </c>
      <c r="C47">
        <v>0</v>
      </c>
      <c r="D47">
        <v>4.4000000000000004</v>
      </c>
      <c r="E47">
        <v>9.6999999999999993</v>
      </c>
      <c r="F47">
        <v>0</v>
      </c>
      <c r="G47">
        <v>0</v>
      </c>
    </row>
    <row r="48" spans="1:7" ht="15" x14ac:dyDescent="0.25">
      <c r="A48" s="173" t="s">
        <v>96</v>
      </c>
      <c r="B48">
        <v>82.5</v>
      </c>
      <c r="C48">
        <v>0</v>
      </c>
      <c r="D48">
        <v>499.6</v>
      </c>
      <c r="E48">
        <v>242.7</v>
      </c>
      <c r="F48">
        <v>0</v>
      </c>
      <c r="G48">
        <v>0</v>
      </c>
    </row>
    <row r="49" spans="1:7" ht="15" x14ac:dyDescent="0.25">
      <c r="A49" s="173" t="s">
        <v>97</v>
      </c>
      <c r="B49">
        <v>0</v>
      </c>
      <c r="C49">
        <v>0</v>
      </c>
      <c r="D49">
        <v>8.6999999999999993</v>
      </c>
      <c r="E49">
        <v>24.2</v>
      </c>
      <c r="F49">
        <v>0</v>
      </c>
      <c r="G49">
        <v>0</v>
      </c>
    </row>
    <row r="50" spans="1:7" ht="15" x14ac:dyDescent="0.25">
      <c r="A50" s="173" t="s">
        <v>69</v>
      </c>
    </row>
    <row r="51" spans="1:7" ht="15" x14ac:dyDescent="0.25">
      <c r="A51" s="173" t="s">
        <v>98</v>
      </c>
      <c r="B51">
        <v>1788.6</v>
      </c>
      <c r="C51">
        <v>1223.8</v>
      </c>
      <c r="D51">
        <v>6314.3</v>
      </c>
      <c r="E51">
        <v>4785.7</v>
      </c>
      <c r="F51">
        <v>591.4</v>
      </c>
      <c r="G51">
        <v>0</v>
      </c>
    </row>
    <row r="52" spans="1:7" ht="15" x14ac:dyDescent="0.25">
      <c r="A52" s="173" t="s">
        <v>99</v>
      </c>
      <c r="B52">
        <v>2.7</v>
      </c>
      <c r="C52">
        <v>6.3</v>
      </c>
      <c r="D52">
        <v>21.1</v>
      </c>
      <c r="E52">
        <v>15.1</v>
      </c>
      <c r="F52">
        <v>0</v>
      </c>
      <c r="G52">
        <v>0</v>
      </c>
    </row>
    <row r="53" spans="1:7" ht="15" x14ac:dyDescent="0.25">
      <c r="A53" s="173" t="s">
        <v>100</v>
      </c>
      <c r="B53">
        <v>6.5</v>
      </c>
      <c r="C53">
        <v>5.8</v>
      </c>
      <c r="D53">
        <v>1.2</v>
      </c>
      <c r="E53">
        <v>13.5</v>
      </c>
      <c r="F53">
        <v>0</v>
      </c>
      <c r="G53">
        <v>0</v>
      </c>
    </row>
    <row r="54" spans="1:7" ht="15" x14ac:dyDescent="0.25">
      <c r="A54" s="173" t="s">
        <v>101</v>
      </c>
      <c r="B54">
        <v>0</v>
      </c>
      <c r="C54">
        <v>0</v>
      </c>
      <c r="D54">
        <v>381.4</v>
      </c>
      <c r="E54">
        <v>128.69999999999999</v>
      </c>
      <c r="F54">
        <v>0</v>
      </c>
      <c r="G54">
        <v>0</v>
      </c>
    </row>
    <row r="55" spans="1:7" ht="15" x14ac:dyDescent="0.25">
      <c r="A55" s="173" t="s">
        <v>102</v>
      </c>
      <c r="B55">
        <v>10</v>
      </c>
      <c r="C55">
        <v>15</v>
      </c>
      <c r="D55">
        <v>59.4</v>
      </c>
      <c r="E55">
        <v>50.5</v>
      </c>
      <c r="F55">
        <v>0</v>
      </c>
      <c r="G55">
        <v>0</v>
      </c>
    </row>
    <row r="56" spans="1:7" ht="15" x14ac:dyDescent="0.25">
      <c r="A56" s="173" t="s">
        <v>103</v>
      </c>
      <c r="B56">
        <v>5.6</v>
      </c>
      <c r="C56">
        <v>6</v>
      </c>
      <c r="D56">
        <v>20.3</v>
      </c>
      <c r="E56">
        <v>89.4</v>
      </c>
      <c r="F56">
        <v>0</v>
      </c>
      <c r="G56">
        <v>0</v>
      </c>
    </row>
    <row r="57" spans="1:7" ht="15" x14ac:dyDescent="0.25">
      <c r="A57" s="173" t="s">
        <v>104</v>
      </c>
      <c r="B57">
        <v>0</v>
      </c>
      <c r="C57">
        <v>40</v>
      </c>
      <c r="D57">
        <v>340.2</v>
      </c>
      <c r="E57">
        <v>267.60000000000002</v>
      </c>
      <c r="F57">
        <v>0</v>
      </c>
      <c r="G57">
        <v>0</v>
      </c>
    </row>
    <row r="58" spans="1:7" ht="15" x14ac:dyDescent="0.25">
      <c r="A58" s="173" t="s">
        <v>105</v>
      </c>
      <c r="B58">
        <v>47.8</v>
      </c>
      <c r="C58">
        <v>40.9</v>
      </c>
      <c r="D58">
        <v>362.8</v>
      </c>
      <c r="E58">
        <v>252.5</v>
      </c>
      <c r="F58">
        <v>39</v>
      </c>
      <c r="G58">
        <v>0</v>
      </c>
    </row>
    <row r="59" spans="1:7" ht="15" x14ac:dyDescent="0.25">
      <c r="A59" s="173" t="s">
        <v>106</v>
      </c>
      <c r="B59">
        <v>67.5</v>
      </c>
      <c r="C59">
        <v>94.4</v>
      </c>
      <c r="D59">
        <v>335.4</v>
      </c>
      <c r="E59">
        <v>191.1</v>
      </c>
      <c r="F59">
        <v>4.2</v>
      </c>
      <c r="G59">
        <v>0</v>
      </c>
    </row>
    <row r="60" spans="1:7" ht="15" x14ac:dyDescent="0.25">
      <c r="A60" s="173" t="s">
        <v>107</v>
      </c>
      <c r="B60">
        <v>48.4</v>
      </c>
      <c r="C60">
        <v>10</v>
      </c>
      <c r="D60">
        <v>364.9</v>
      </c>
      <c r="E60">
        <v>254.3</v>
      </c>
      <c r="F60">
        <v>0</v>
      </c>
      <c r="G60">
        <v>0</v>
      </c>
    </row>
    <row r="61" spans="1:7" ht="15" x14ac:dyDescent="0.25">
      <c r="A61" s="173" t="s">
        <v>108</v>
      </c>
      <c r="B61">
        <v>0</v>
      </c>
      <c r="C61">
        <v>0</v>
      </c>
      <c r="D61">
        <v>4.7</v>
      </c>
      <c r="E61">
        <v>2.7</v>
      </c>
      <c r="F61">
        <v>0</v>
      </c>
      <c r="G61">
        <v>0</v>
      </c>
    </row>
    <row r="62" spans="1:7" ht="15" x14ac:dyDescent="0.25">
      <c r="A62" s="173" t="s">
        <v>109</v>
      </c>
      <c r="B62">
        <v>11.3</v>
      </c>
      <c r="C62">
        <v>27.6</v>
      </c>
      <c r="D62">
        <v>228.8</v>
      </c>
      <c r="E62">
        <v>128.1</v>
      </c>
      <c r="F62">
        <v>179.7</v>
      </c>
      <c r="G62">
        <v>0</v>
      </c>
    </row>
    <row r="63" spans="1:7" ht="15" x14ac:dyDescent="0.25">
      <c r="A63" s="173" t="s">
        <v>110</v>
      </c>
      <c r="B63">
        <v>0</v>
      </c>
      <c r="C63">
        <v>0</v>
      </c>
      <c r="D63">
        <v>35.299999999999997</v>
      </c>
      <c r="E63">
        <v>4.5999999999999996</v>
      </c>
      <c r="F63">
        <v>0</v>
      </c>
      <c r="G63">
        <v>0</v>
      </c>
    </row>
    <row r="64" spans="1:7" ht="15" x14ac:dyDescent="0.25">
      <c r="A64" s="173" t="s">
        <v>111</v>
      </c>
      <c r="B64">
        <v>97</v>
      </c>
      <c r="C64">
        <v>0</v>
      </c>
      <c r="D64">
        <v>73.400000000000006</v>
      </c>
      <c r="E64">
        <v>111.2</v>
      </c>
      <c r="F64">
        <v>0</v>
      </c>
      <c r="G64">
        <v>0</v>
      </c>
    </row>
    <row r="65" spans="1:7" ht="15" x14ac:dyDescent="0.25">
      <c r="A65" s="173" t="s">
        <v>112</v>
      </c>
      <c r="B65">
        <v>112.3</v>
      </c>
      <c r="C65">
        <v>30</v>
      </c>
      <c r="D65">
        <v>221.1</v>
      </c>
      <c r="E65">
        <v>239.1</v>
      </c>
      <c r="F65">
        <v>43.3</v>
      </c>
      <c r="G65">
        <v>0</v>
      </c>
    </row>
    <row r="66" spans="1:7" ht="15" x14ac:dyDescent="0.25">
      <c r="A66" s="173" t="s">
        <v>113</v>
      </c>
      <c r="B66">
        <v>22</v>
      </c>
      <c r="C66">
        <v>22.7</v>
      </c>
      <c r="D66">
        <v>128.4</v>
      </c>
      <c r="E66">
        <v>115.4</v>
      </c>
      <c r="F66">
        <v>0</v>
      </c>
      <c r="G66">
        <v>0</v>
      </c>
    </row>
    <row r="67" spans="1:7" ht="15" x14ac:dyDescent="0.25">
      <c r="A67" s="173" t="s">
        <v>114</v>
      </c>
      <c r="B67">
        <v>8</v>
      </c>
      <c r="C67">
        <v>12.7</v>
      </c>
      <c r="D67">
        <v>38.700000000000003</v>
      </c>
      <c r="E67">
        <v>23.8</v>
      </c>
      <c r="F67">
        <v>0</v>
      </c>
      <c r="G67">
        <v>0</v>
      </c>
    </row>
    <row r="68" spans="1:7" ht="15" x14ac:dyDescent="0.25">
      <c r="A68" s="173" t="s">
        <v>115</v>
      </c>
      <c r="B68">
        <v>1051.7</v>
      </c>
      <c r="C68">
        <v>741.8</v>
      </c>
      <c r="D68">
        <v>2858</v>
      </c>
      <c r="E68">
        <v>2397.6999999999998</v>
      </c>
      <c r="F68">
        <v>190.8</v>
      </c>
      <c r="G68">
        <v>0</v>
      </c>
    </row>
    <row r="69" spans="1:7" ht="15" x14ac:dyDescent="0.25">
      <c r="A69" s="173" t="s">
        <v>116</v>
      </c>
      <c r="B69">
        <v>0</v>
      </c>
      <c r="C69">
        <v>0</v>
      </c>
      <c r="D69">
        <v>0</v>
      </c>
      <c r="E69" t="s">
        <v>94</v>
      </c>
      <c r="F69">
        <v>0</v>
      </c>
      <c r="G69">
        <v>0</v>
      </c>
    </row>
    <row r="70" spans="1:7" ht="15" x14ac:dyDescent="0.25">
      <c r="A70" s="173" t="s">
        <v>117</v>
      </c>
      <c r="B70">
        <v>44.6</v>
      </c>
      <c r="C70">
        <v>46</v>
      </c>
      <c r="D70">
        <v>60.2</v>
      </c>
      <c r="E70">
        <v>35.5</v>
      </c>
      <c r="F70">
        <v>0</v>
      </c>
      <c r="G70">
        <v>0</v>
      </c>
    </row>
    <row r="71" spans="1:7" ht="15" x14ac:dyDescent="0.25">
      <c r="A71" s="173" t="s">
        <v>118</v>
      </c>
      <c r="B71">
        <v>199.6</v>
      </c>
      <c r="C71">
        <v>25</v>
      </c>
      <c r="D71">
        <v>185.8</v>
      </c>
      <c r="E71">
        <v>90.4</v>
      </c>
      <c r="F71">
        <v>43.5</v>
      </c>
      <c r="G71">
        <v>0</v>
      </c>
    </row>
    <row r="72" spans="1:7" ht="15" x14ac:dyDescent="0.25">
      <c r="A72" s="173" t="s">
        <v>119</v>
      </c>
      <c r="B72">
        <v>32</v>
      </c>
      <c r="C72">
        <v>52.5</v>
      </c>
      <c r="D72">
        <v>138.5</v>
      </c>
      <c r="E72">
        <v>144.80000000000001</v>
      </c>
      <c r="F72">
        <v>76.3</v>
      </c>
      <c r="G72">
        <v>0</v>
      </c>
    </row>
    <row r="73" spans="1:7" ht="15" x14ac:dyDescent="0.25">
      <c r="A73" s="173" t="s">
        <v>120</v>
      </c>
      <c r="B73">
        <v>11.7</v>
      </c>
      <c r="C73">
        <v>31.2</v>
      </c>
      <c r="D73">
        <v>142.6</v>
      </c>
      <c r="E73">
        <v>57.8</v>
      </c>
      <c r="F73">
        <v>8.6999999999999993</v>
      </c>
      <c r="G73">
        <v>0</v>
      </c>
    </row>
    <row r="74" spans="1:7" ht="15" x14ac:dyDescent="0.25">
      <c r="A74" s="173" t="s">
        <v>121</v>
      </c>
      <c r="B74">
        <v>10</v>
      </c>
      <c r="C74">
        <v>8.4</v>
      </c>
      <c r="D74">
        <v>91.1</v>
      </c>
      <c r="E74">
        <v>31.8</v>
      </c>
      <c r="F74">
        <v>6</v>
      </c>
      <c r="G74">
        <v>0</v>
      </c>
    </row>
    <row r="75" spans="1:7" ht="15" x14ac:dyDescent="0.25">
      <c r="A75" s="173" t="s">
        <v>122</v>
      </c>
      <c r="B75">
        <v>0</v>
      </c>
      <c r="C75">
        <v>7.5</v>
      </c>
      <c r="D75">
        <v>221.2</v>
      </c>
      <c r="E75">
        <v>140.30000000000001</v>
      </c>
      <c r="F75">
        <v>0</v>
      </c>
      <c r="G75">
        <v>0</v>
      </c>
    </row>
    <row r="76" spans="1:7" ht="15" x14ac:dyDescent="0.25">
      <c r="A76" s="173" t="s">
        <v>65</v>
      </c>
      <c r="B76" t="s">
        <v>66</v>
      </c>
      <c r="C76" t="s">
        <v>67</v>
      </c>
      <c r="D76" t="s">
        <v>66</v>
      </c>
      <c r="E76" t="s">
        <v>66</v>
      </c>
      <c r="F76" t="s">
        <v>66</v>
      </c>
      <c r="G76" t="s">
        <v>68</v>
      </c>
    </row>
    <row r="77" spans="1:7" ht="15" x14ac:dyDescent="0.25">
      <c r="A77" s="173" t="s">
        <v>123</v>
      </c>
      <c r="B77">
        <v>4188.2</v>
      </c>
      <c r="C77">
        <v>4316.3999999999996</v>
      </c>
      <c r="D77">
        <v>15878</v>
      </c>
      <c r="E77">
        <v>13610.9</v>
      </c>
      <c r="F77">
        <v>815.5</v>
      </c>
      <c r="G77">
        <v>0</v>
      </c>
    </row>
    <row r="78" spans="1:7" ht="15" x14ac:dyDescent="0.25">
      <c r="A78" s="173" t="s">
        <v>124</v>
      </c>
      <c r="B78">
        <v>767.8</v>
      </c>
      <c r="C78">
        <v>464.8</v>
      </c>
      <c r="D78">
        <v>0</v>
      </c>
      <c r="E78">
        <v>0</v>
      </c>
      <c r="F78">
        <v>145.6</v>
      </c>
      <c r="G78">
        <v>0</v>
      </c>
    </row>
    <row r="79" spans="1:7" ht="15" x14ac:dyDescent="0.25">
      <c r="A79" s="173" t="s">
        <v>65</v>
      </c>
      <c r="B79" t="s">
        <v>66</v>
      </c>
      <c r="C79" t="s">
        <v>67</v>
      </c>
      <c r="D79" t="s">
        <v>66</v>
      </c>
      <c r="E79" t="s">
        <v>66</v>
      </c>
      <c r="F79" t="s">
        <v>66</v>
      </c>
      <c r="G79" t="s">
        <v>68</v>
      </c>
    </row>
    <row r="80" spans="1:7" ht="15" x14ac:dyDescent="0.25">
      <c r="A80" s="173" t="s">
        <v>125</v>
      </c>
      <c r="B80">
        <v>4955.8999999999996</v>
      </c>
      <c r="C80">
        <v>4781.2</v>
      </c>
      <c r="D80">
        <v>15878</v>
      </c>
      <c r="E80">
        <v>13610.9</v>
      </c>
      <c r="F80">
        <v>961.1</v>
      </c>
      <c r="G80">
        <v>0</v>
      </c>
    </row>
    <row r="81" spans="1:7" ht="15" x14ac:dyDescent="0.25">
      <c r="A81" s="173" t="s">
        <v>126</v>
      </c>
      <c r="B81" t="s">
        <v>45</v>
      </c>
      <c r="C81" t="s">
        <v>45</v>
      </c>
      <c r="D81">
        <v>0</v>
      </c>
      <c r="E81">
        <v>0</v>
      </c>
      <c r="F81" t="s">
        <v>45</v>
      </c>
      <c r="G81" t="s">
        <v>45</v>
      </c>
    </row>
    <row r="82" spans="1:7" ht="15" x14ac:dyDescent="0.25">
      <c r="A82" s="173" t="s">
        <v>127</v>
      </c>
      <c r="B82">
        <v>0</v>
      </c>
      <c r="C82">
        <v>0</v>
      </c>
      <c r="D82" t="s">
        <v>45</v>
      </c>
      <c r="E82" t="s">
        <v>45</v>
      </c>
      <c r="F82">
        <v>0</v>
      </c>
      <c r="G82">
        <v>0</v>
      </c>
    </row>
    <row r="83" spans="1:7" ht="15" x14ac:dyDescent="0.25">
      <c r="A83" s="173" t="s">
        <v>65</v>
      </c>
      <c r="B83" t="s">
        <v>66</v>
      </c>
      <c r="C83" t="s">
        <v>67</v>
      </c>
      <c r="D83" t="s">
        <v>66</v>
      </c>
      <c r="E83" t="s">
        <v>66</v>
      </c>
      <c r="F83" t="s">
        <v>66</v>
      </c>
      <c r="G83" t="s">
        <v>68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C6940-4175-4768-B8AD-2E870263D252}">
  <dimension ref="A2:L127"/>
  <sheetViews>
    <sheetView workbookViewId="0">
      <selection activeCell="A2" sqref="A2:L2"/>
    </sheetView>
  </sheetViews>
  <sheetFormatPr defaultRowHeight="13.2" x14ac:dyDescent="0.25"/>
  <sheetData>
    <row r="2" spans="1:12" ht="14.4" x14ac:dyDescent="0.25">
      <c r="A2" s="391" t="s">
        <v>1543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8"/>
    </row>
    <row r="3" spans="1:12" ht="45" x14ac:dyDescent="0.25">
      <c r="A3" s="296" t="s">
        <v>1417</v>
      </c>
      <c r="B3" s="296" t="s">
        <v>1418</v>
      </c>
      <c r="C3" s="296" t="s">
        <v>1419</v>
      </c>
      <c r="D3" s="297">
        <v>42</v>
      </c>
      <c r="E3" s="296" t="s">
        <v>1420</v>
      </c>
      <c r="F3" s="296" t="s">
        <v>1421</v>
      </c>
      <c r="G3" s="298">
        <v>10.75</v>
      </c>
      <c r="H3" s="298">
        <v>5.4349999999999996</v>
      </c>
      <c r="I3" s="298">
        <v>27.064</v>
      </c>
      <c r="J3" s="299">
        <v>14.291</v>
      </c>
      <c r="K3" s="299">
        <v>0</v>
      </c>
      <c r="L3" s="300">
        <v>0</v>
      </c>
    </row>
    <row r="4" spans="1:12" ht="45" x14ac:dyDescent="0.25">
      <c r="A4" s="301" t="s">
        <v>1417</v>
      </c>
      <c r="B4" s="301" t="s">
        <v>1418</v>
      </c>
      <c r="C4" s="301" t="s">
        <v>1422</v>
      </c>
      <c r="D4" s="302">
        <v>43</v>
      </c>
      <c r="E4" s="301" t="s">
        <v>1420</v>
      </c>
      <c r="F4" s="301" t="s">
        <v>1421</v>
      </c>
      <c r="G4" s="303">
        <v>10.134</v>
      </c>
      <c r="H4" s="303">
        <v>5.3479999999999999</v>
      </c>
      <c r="I4" s="303">
        <v>27.68</v>
      </c>
      <c r="J4" s="304">
        <v>14.378</v>
      </c>
      <c r="K4" s="304">
        <v>0</v>
      </c>
      <c r="L4" s="305">
        <v>0</v>
      </c>
    </row>
    <row r="5" spans="1:12" ht="45" x14ac:dyDescent="0.25">
      <c r="A5" s="296" t="s">
        <v>1423</v>
      </c>
      <c r="B5" s="296" t="s">
        <v>1424</v>
      </c>
      <c r="C5" s="296" t="s">
        <v>1419</v>
      </c>
      <c r="D5" s="297">
        <v>42</v>
      </c>
      <c r="E5" s="296" t="s">
        <v>1420</v>
      </c>
      <c r="F5" s="296" t="s">
        <v>1421</v>
      </c>
      <c r="G5" s="298">
        <v>1113.4100000000001</v>
      </c>
      <c r="H5" s="298">
        <v>972.86599999999999</v>
      </c>
      <c r="I5" s="298">
        <v>3395.9580000000001</v>
      </c>
      <c r="J5" s="299">
        <v>2751.761</v>
      </c>
      <c r="K5" s="299">
        <v>137.101</v>
      </c>
      <c r="L5" s="300">
        <v>3.992</v>
      </c>
    </row>
    <row r="6" spans="1:12" ht="45" x14ac:dyDescent="0.25">
      <c r="A6" s="301" t="s">
        <v>1423</v>
      </c>
      <c r="B6" s="301" t="s">
        <v>1424</v>
      </c>
      <c r="C6" s="301" t="s">
        <v>1422</v>
      </c>
      <c r="D6" s="302">
        <v>43</v>
      </c>
      <c r="E6" s="301" t="s">
        <v>1420</v>
      </c>
      <c r="F6" s="301" t="s">
        <v>1421</v>
      </c>
      <c r="G6" s="303">
        <v>960.50699999999995</v>
      </c>
      <c r="H6" s="303">
        <v>944.47799999999995</v>
      </c>
      <c r="I6" s="303">
        <v>3492.694</v>
      </c>
      <c r="J6" s="304">
        <v>2806.4169999999999</v>
      </c>
      <c r="K6" s="304">
        <v>309.30700000000002</v>
      </c>
      <c r="L6" s="305">
        <v>172.20599999999999</v>
      </c>
    </row>
    <row r="7" spans="1:12" ht="45" x14ac:dyDescent="0.25">
      <c r="A7" s="296" t="s">
        <v>1425</v>
      </c>
      <c r="B7" s="296" t="s">
        <v>1426</v>
      </c>
      <c r="C7" s="296" t="s">
        <v>1419</v>
      </c>
      <c r="D7" s="297">
        <v>42</v>
      </c>
      <c r="E7" s="296" t="s">
        <v>1420</v>
      </c>
      <c r="F7" s="296" t="s">
        <v>1421</v>
      </c>
      <c r="G7" s="298">
        <v>16.923999999999999</v>
      </c>
      <c r="H7" s="298">
        <v>0</v>
      </c>
      <c r="I7" s="298">
        <v>277.76799999999997</v>
      </c>
      <c r="J7" s="299">
        <v>109.18899999999999</v>
      </c>
      <c r="K7" s="299">
        <v>0</v>
      </c>
      <c r="L7" s="300">
        <v>0</v>
      </c>
    </row>
    <row r="8" spans="1:12" ht="45" x14ac:dyDescent="0.25">
      <c r="A8" s="301" t="s">
        <v>1425</v>
      </c>
      <c r="B8" s="301" t="s">
        <v>1426</v>
      </c>
      <c r="C8" s="301" t="s">
        <v>1422</v>
      </c>
      <c r="D8" s="302">
        <v>43</v>
      </c>
      <c r="E8" s="301" t="s">
        <v>1420</v>
      </c>
      <c r="F8" s="301" t="s">
        <v>1421</v>
      </c>
      <c r="G8" s="303">
        <v>14.423999999999999</v>
      </c>
      <c r="H8" s="303">
        <v>0</v>
      </c>
      <c r="I8" s="303">
        <v>286.517</v>
      </c>
      <c r="J8" s="304">
        <v>109.18899999999999</v>
      </c>
      <c r="K8" s="304">
        <v>0</v>
      </c>
      <c r="L8" s="305">
        <v>0</v>
      </c>
    </row>
    <row r="9" spans="1:12" ht="45" x14ac:dyDescent="0.25">
      <c r="A9" s="296" t="s">
        <v>1427</v>
      </c>
      <c r="B9" s="296" t="s">
        <v>1428</v>
      </c>
      <c r="C9" s="296" t="s">
        <v>1419</v>
      </c>
      <c r="D9" s="297">
        <v>42</v>
      </c>
      <c r="E9" s="296" t="s">
        <v>1420</v>
      </c>
      <c r="F9" s="296" t="s">
        <v>1421</v>
      </c>
      <c r="G9" s="298">
        <v>0</v>
      </c>
      <c r="H9" s="298">
        <v>0</v>
      </c>
      <c r="I9" s="298">
        <v>13.007</v>
      </c>
      <c r="J9" s="299">
        <v>5.3970000000000002</v>
      </c>
      <c r="K9" s="299">
        <v>0</v>
      </c>
      <c r="L9" s="300">
        <v>0</v>
      </c>
    </row>
    <row r="10" spans="1:12" ht="45" x14ac:dyDescent="0.25">
      <c r="A10" s="301" t="s">
        <v>1427</v>
      </c>
      <c r="B10" s="301" t="s">
        <v>1428</v>
      </c>
      <c r="C10" s="301" t="s">
        <v>1422</v>
      </c>
      <c r="D10" s="302">
        <v>43</v>
      </c>
      <c r="E10" s="301" t="s">
        <v>1420</v>
      </c>
      <c r="F10" s="301" t="s">
        <v>1421</v>
      </c>
      <c r="G10" s="303">
        <v>6.7750000000000004</v>
      </c>
      <c r="H10" s="303">
        <v>0</v>
      </c>
      <c r="I10" s="303">
        <v>13.007</v>
      </c>
      <c r="J10" s="304">
        <v>5.3970000000000002</v>
      </c>
      <c r="K10" s="304">
        <v>0</v>
      </c>
      <c r="L10" s="305">
        <v>0</v>
      </c>
    </row>
    <row r="11" spans="1:12" ht="45" x14ac:dyDescent="0.25">
      <c r="A11" s="296" t="s">
        <v>1429</v>
      </c>
      <c r="B11" s="296" t="s">
        <v>1430</v>
      </c>
      <c r="C11" s="296" t="s">
        <v>1419</v>
      </c>
      <c r="D11" s="297">
        <v>42</v>
      </c>
      <c r="E11" s="296" t="s">
        <v>1420</v>
      </c>
      <c r="F11" s="296" t="s">
        <v>1421</v>
      </c>
      <c r="G11" s="298">
        <v>22.187999999999999</v>
      </c>
      <c r="H11" s="298">
        <v>11.696</v>
      </c>
      <c r="I11" s="298">
        <v>66.959999999999994</v>
      </c>
      <c r="J11" s="299">
        <v>126.61</v>
      </c>
      <c r="K11" s="299">
        <v>7.2080000000000002</v>
      </c>
      <c r="L11" s="300">
        <v>7.2080000000000002</v>
      </c>
    </row>
    <row r="12" spans="1:12" ht="45" x14ac:dyDescent="0.25">
      <c r="A12" s="301" t="s">
        <v>1429</v>
      </c>
      <c r="B12" s="301" t="s">
        <v>1430</v>
      </c>
      <c r="C12" s="301" t="s">
        <v>1422</v>
      </c>
      <c r="D12" s="302">
        <v>43</v>
      </c>
      <c r="E12" s="301" t="s">
        <v>1420</v>
      </c>
      <c r="F12" s="301" t="s">
        <v>1421</v>
      </c>
      <c r="G12" s="303">
        <v>22.187999999999999</v>
      </c>
      <c r="H12" s="303">
        <v>11.696</v>
      </c>
      <c r="I12" s="303">
        <v>66.959999999999994</v>
      </c>
      <c r="J12" s="304">
        <v>126.61</v>
      </c>
      <c r="K12" s="304">
        <v>7.2080000000000002</v>
      </c>
      <c r="L12" s="305">
        <v>0</v>
      </c>
    </row>
    <row r="13" spans="1:12" ht="45" x14ac:dyDescent="0.25">
      <c r="A13" s="296" t="s">
        <v>1431</v>
      </c>
      <c r="B13" s="296" t="s">
        <v>1432</v>
      </c>
      <c r="C13" s="296" t="s">
        <v>1419</v>
      </c>
      <c r="D13" s="297">
        <v>42</v>
      </c>
      <c r="E13" s="296" t="s">
        <v>1420</v>
      </c>
      <c r="F13" s="296" t="s">
        <v>1421</v>
      </c>
      <c r="G13" s="298">
        <v>84.070999999999998</v>
      </c>
      <c r="H13" s="298">
        <v>112.76900000000001</v>
      </c>
      <c r="I13" s="298">
        <v>252.286</v>
      </c>
      <c r="J13" s="299">
        <v>221.06299999999999</v>
      </c>
      <c r="K13" s="299">
        <v>23.35</v>
      </c>
      <c r="L13" s="300">
        <v>0</v>
      </c>
    </row>
    <row r="14" spans="1:12" ht="45" x14ac:dyDescent="0.25">
      <c r="A14" s="301" t="s">
        <v>1431</v>
      </c>
      <c r="B14" s="301" t="s">
        <v>1432</v>
      </c>
      <c r="C14" s="301" t="s">
        <v>1422</v>
      </c>
      <c r="D14" s="302">
        <v>43</v>
      </c>
      <c r="E14" s="301" t="s">
        <v>1420</v>
      </c>
      <c r="F14" s="301" t="s">
        <v>1421</v>
      </c>
      <c r="G14" s="303">
        <v>77.349999999999994</v>
      </c>
      <c r="H14" s="303">
        <v>86.47</v>
      </c>
      <c r="I14" s="303">
        <v>259.23599999999999</v>
      </c>
      <c r="J14" s="304">
        <v>247.64699999999999</v>
      </c>
      <c r="K14" s="304">
        <v>38.982999999999997</v>
      </c>
      <c r="L14" s="305">
        <v>15.632999999999999</v>
      </c>
    </row>
    <row r="15" spans="1:12" ht="45" x14ac:dyDescent="0.25">
      <c r="A15" s="296" t="s">
        <v>1433</v>
      </c>
      <c r="B15" s="296" t="s">
        <v>1434</v>
      </c>
      <c r="C15" s="296" t="s">
        <v>1419</v>
      </c>
      <c r="D15" s="297">
        <v>42</v>
      </c>
      <c r="E15" s="296" t="s">
        <v>1420</v>
      </c>
      <c r="F15" s="296" t="s">
        <v>1421</v>
      </c>
      <c r="G15" s="298">
        <v>32.5</v>
      </c>
      <c r="H15" s="298">
        <v>14.6</v>
      </c>
      <c r="I15" s="298">
        <v>49.061999999999998</v>
      </c>
      <c r="J15" s="299">
        <v>15.643000000000001</v>
      </c>
      <c r="K15" s="299">
        <v>5.75</v>
      </c>
      <c r="L15" s="300">
        <v>0</v>
      </c>
    </row>
    <row r="16" spans="1:12" ht="45" x14ac:dyDescent="0.25">
      <c r="A16" s="301" t="s">
        <v>1433</v>
      </c>
      <c r="B16" s="301" t="s">
        <v>1434</v>
      </c>
      <c r="C16" s="301" t="s">
        <v>1422</v>
      </c>
      <c r="D16" s="302">
        <v>43</v>
      </c>
      <c r="E16" s="301" t="s">
        <v>1420</v>
      </c>
      <c r="F16" s="301" t="s">
        <v>1421</v>
      </c>
      <c r="G16" s="303">
        <v>32.5</v>
      </c>
      <c r="H16" s="303">
        <v>14.6</v>
      </c>
      <c r="I16" s="303">
        <v>49.061999999999998</v>
      </c>
      <c r="J16" s="304">
        <v>15.643000000000001</v>
      </c>
      <c r="K16" s="304">
        <v>5.75</v>
      </c>
      <c r="L16" s="305">
        <v>0</v>
      </c>
    </row>
    <row r="17" spans="1:12" ht="45" x14ac:dyDescent="0.25">
      <c r="A17" s="296" t="s">
        <v>1435</v>
      </c>
      <c r="B17" s="296" t="s">
        <v>1436</v>
      </c>
      <c r="C17" s="296" t="s">
        <v>1419</v>
      </c>
      <c r="D17" s="297">
        <v>42</v>
      </c>
      <c r="E17" s="296" t="s">
        <v>1420</v>
      </c>
      <c r="F17" s="296" t="s">
        <v>1421</v>
      </c>
      <c r="G17" s="298">
        <v>16.899999999999999</v>
      </c>
      <c r="H17" s="298">
        <v>0</v>
      </c>
      <c r="I17" s="298">
        <v>98.655000000000001</v>
      </c>
      <c r="J17" s="299">
        <v>51.466000000000001</v>
      </c>
      <c r="K17" s="299">
        <v>0</v>
      </c>
      <c r="L17" s="300">
        <v>0</v>
      </c>
    </row>
    <row r="18" spans="1:12" ht="45" x14ac:dyDescent="0.25">
      <c r="A18" s="301" t="s">
        <v>1435</v>
      </c>
      <c r="B18" s="301" t="s">
        <v>1436</v>
      </c>
      <c r="C18" s="301" t="s">
        <v>1422</v>
      </c>
      <c r="D18" s="302">
        <v>43</v>
      </c>
      <c r="E18" s="301" t="s">
        <v>1420</v>
      </c>
      <c r="F18" s="301" t="s">
        <v>1421</v>
      </c>
      <c r="G18" s="303">
        <v>16.899999999999999</v>
      </c>
      <c r="H18" s="303">
        <v>0</v>
      </c>
      <c r="I18" s="303">
        <v>98.655000000000001</v>
      </c>
      <c r="J18" s="304">
        <v>51.466000000000001</v>
      </c>
      <c r="K18" s="304">
        <v>0</v>
      </c>
      <c r="L18" s="305">
        <v>0</v>
      </c>
    </row>
    <row r="19" spans="1:12" ht="45" x14ac:dyDescent="0.25">
      <c r="A19" s="296" t="s">
        <v>1437</v>
      </c>
      <c r="B19" s="296" t="s">
        <v>1438</v>
      </c>
      <c r="C19" s="296" t="s">
        <v>1419</v>
      </c>
      <c r="D19" s="297">
        <v>42</v>
      </c>
      <c r="E19" s="296" t="s">
        <v>1420</v>
      </c>
      <c r="F19" s="296" t="s">
        <v>1421</v>
      </c>
      <c r="G19" s="298">
        <v>77.099999999999994</v>
      </c>
      <c r="H19" s="298">
        <v>112.664</v>
      </c>
      <c r="I19" s="298">
        <v>66.421000000000006</v>
      </c>
      <c r="J19" s="299">
        <v>95.344999999999999</v>
      </c>
      <c r="K19" s="299">
        <v>0</v>
      </c>
      <c r="L19" s="300">
        <v>0</v>
      </c>
    </row>
    <row r="20" spans="1:12" ht="45" x14ac:dyDescent="0.25">
      <c r="A20" s="301" t="s">
        <v>1437</v>
      </c>
      <c r="B20" s="301" t="s">
        <v>1438</v>
      </c>
      <c r="C20" s="301" t="s">
        <v>1422</v>
      </c>
      <c r="D20" s="302">
        <v>43</v>
      </c>
      <c r="E20" s="301" t="s">
        <v>1420</v>
      </c>
      <c r="F20" s="301" t="s">
        <v>1421</v>
      </c>
      <c r="G20" s="303">
        <v>77.599999999999994</v>
      </c>
      <c r="H20" s="303">
        <v>112.664</v>
      </c>
      <c r="I20" s="303">
        <v>66.421000000000006</v>
      </c>
      <c r="J20" s="304">
        <v>95.344999999999999</v>
      </c>
      <c r="K20" s="304">
        <v>0</v>
      </c>
      <c r="L20" s="305">
        <v>0</v>
      </c>
    </row>
    <row r="21" spans="1:12" ht="45" x14ac:dyDescent="0.25">
      <c r="A21" s="296" t="s">
        <v>1439</v>
      </c>
      <c r="B21" s="296" t="s">
        <v>1440</v>
      </c>
      <c r="C21" s="296" t="s">
        <v>1419</v>
      </c>
      <c r="D21" s="297">
        <v>42</v>
      </c>
      <c r="E21" s="296" t="s">
        <v>1420</v>
      </c>
      <c r="F21" s="296" t="s">
        <v>1421</v>
      </c>
      <c r="G21" s="298">
        <v>14.2</v>
      </c>
      <c r="H21" s="298">
        <v>22</v>
      </c>
      <c r="I21" s="298">
        <v>145.81</v>
      </c>
      <c r="J21" s="299">
        <v>128.71</v>
      </c>
      <c r="K21" s="299">
        <v>6.6</v>
      </c>
      <c r="L21" s="300">
        <v>0</v>
      </c>
    </row>
    <row r="22" spans="1:12" ht="45" x14ac:dyDescent="0.25">
      <c r="A22" s="301" t="s">
        <v>1439</v>
      </c>
      <c r="B22" s="301" t="s">
        <v>1440</v>
      </c>
      <c r="C22" s="301" t="s">
        <v>1422</v>
      </c>
      <c r="D22" s="302">
        <v>43</v>
      </c>
      <c r="E22" s="301" t="s">
        <v>1420</v>
      </c>
      <c r="F22" s="301" t="s">
        <v>1421</v>
      </c>
      <c r="G22" s="303">
        <v>14.2</v>
      </c>
      <c r="H22" s="303">
        <v>22</v>
      </c>
      <c r="I22" s="303">
        <v>145.81</v>
      </c>
      <c r="J22" s="304">
        <v>128.71</v>
      </c>
      <c r="K22" s="304">
        <v>21.6</v>
      </c>
      <c r="L22" s="305">
        <v>15</v>
      </c>
    </row>
    <row r="23" spans="1:12" ht="45" x14ac:dyDescent="0.25">
      <c r="A23" s="296" t="s">
        <v>1441</v>
      </c>
      <c r="B23" s="296" t="s">
        <v>1442</v>
      </c>
      <c r="C23" s="296" t="s">
        <v>1419</v>
      </c>
      <c r="D23" s="297">
        <v>42</v>
      </c>
      <c r="E23" s="296" t="s">
        <v>1420</v>
      </c>
      <c r="F23" s="296" t="s">
        <v>1421</v>
      </c>
      <c r="G23" s="298">
        <v>103</v>
      </c>
      <c r="H23" s="298">
        <v>77</v>
      </c>
      <c r="I23" s="298">
        <v>199.374</v>
      </c>
      <c r="J23" s="299">
        <v>89.462000000000003</v>
      </c>
      <c r="K23" s="299">
        <v>0</v>
      </c>
      <c r="L23" s="300">
        <v>0</v>
      </c>
    </row>
    <row r="24" spans="1:12" ht="45" x14ac:dyDescent="0.25">
      <c r="A24" s="301" t="s">
        <v>1441</v>
      </c>
      <c r="B24" s="301" t="s">
        <v>1442</v>
      </c>
      <c r="C24" s="301" t="s">
        <v>1422</v>
      </c>
      <c r="D24" s="302">
        <v>43</v>
      </c>
      <c r="E24" s="301" t="s">
        <v>1420</v>
      </c>
      <c r="F24" s="301" t="s">
        <v>1421</v>
      </c>
      <c r="G24" s="303">
        <v>90</v>
      </c>
      <c r="H24" s="303">
        <v>77</v>
      </c>
      <c r="I24" s="303">
        <v>212.374</v>
      </c>
      <c r="J24" s="304">
        <v>89.462000000000003</v>
      </c>
      <c r="K24" s="304">
        <v>0</v>
      </c>
      <c r="L24" s="305">
        <v>0</v>
      </c>
    </row>
    <row r="25" spans="1:12" ht="60" x14ac:dyDescent="0.25">
      <c r="A25" s="296" t="s">
        <v>1443</v>
      </c>
      <c r="B25" s="296" t="s">
        <v>1444</v>
      </c>
      <c r="C25" s="296" t="s">
        <v>1419</v>
      </c>
      <c r="D25" s="297">
        <v>42</v>
      </c>
      <c r="E25" s="296" t="s">
        <v>1420</v>
      </c>
      <c r="F25" s="296" t="s">
        <v>1421</v>
      </c>
      <c r="G25" s="298">
        <v>55.411999999999999</v>
      </c>
      <c r="H25" s="298">
        <v>67.525999999999996</v>
      </c>
      <c r="I25" s="298">
        <v>371.08300000000003</v>
      </c>
      <c r="J25" s="299">
        <v>213.744</v>
      </c>
      <c r="K25" s="299">
        <v>0</v>
      </c>
      <c r="L25" s="300">
        <v>0</v>
      </c>
    </row>
    <row r="26" spans="1:12" ht="60" x14ac:dyDescent="0.25">
      <c r="A26" s="301" t="s">
        <v>1443</v>
      </c>
      <c r="B26" s="301" t="s">
        <v>1444</v>
      </c>
      <c r="C26" s="301" t="s">
        <v>1422</v>
      </c>
      <c r="D26" s="302">
        <v>43</v>
      </c>
      <c r="E26" s="301" t="s">
        <v>1420</v>
      </c>
      <c r="F26" s="301" t="s">
        <v>1421</v>
      </c>
      <c r="G26" s="303">
        <v>69.828000000000003</v>
      </c>
      <c r="H26" s="303">
        <v>77.888000000000005</v>
      </c>
      <c r="I26" s="303">
        <v>371.08300000000003</v>
      </c>
      <c r="J26" s="304">
        <v>254.43799999999999</v>
      </c>
      <c r="K26" s="304">
        <v>0</v>
      </c>
      <c r="L26" s="305">
        <v>0</v>
      </c>
    </row>
    <row r="27" spans="1:12" ht="75" x14ac:dyDescent="0.25">
      <c r="A27" s="296" t="s">
        <v>1445</v>
      </c>
      <c r="B27" s="296" t="s">
        <v>1446</v>
      </c>
      <c r="C27" s="296" t="s">
        <v>1419</v>
      </c>
      <c r="D27" s="297">
        <v>42</v>
      </c>
      <c r="E27" s="296" t="s">
        <v>1420</v>
      </c>
      <c r="F27" s="296" t="s">
        <v>1421</v>
      </c>
      <c r="G27" s="298">
        <v>2.5499999999999998</v>
      </c>
      <c r="H27" s="298">
        <v>7.95</v>
      </c>
      <c r="I27" s="298">
        <v>36.304000000000002</v>
      </c>
      <c r="J27" s="299">
        <v>21.361999999999998</v>
      </c>
      <c r="K27" s="299">
        <v>0</v>
      </c>
      <c r="L27" s="300">
        <v>0</v>
      </c>
    </row>
    <row r="28" spans="1:12" ht="75" x14ac:dyDescent="0.25">
      <c r="A28" s="301" t="s">
        <v>1445</v>
      </c>
      <c r="B28" s="301" t="s">
        <v>1446</v>
      </c>
      <c r="C28" s="301" t="s">
        <v>1422</v>
      </c>
      <c r="D28" s="302">
        <v>43</v>
      </c>
      <c r="E28" s="301" t="s">
        <v>1420</v>
      </c>
      <c r="F28" s="301" t="s">
        <v>1421</v>
      </c>
      <c r="G28" s="303">
        <v>2.5499999999999998</v>
      </c>
      <c r="H28" s="303">
        <v>7.95</v>
      </c>
      <c r="I28" s="303">
        <v>36.304000000000002</v>
      </c>
      <c r="J28" s="304">
        <v>21.361999999999998</v>
      </c>
      <c r="K28" s="304">
        <v>0</v>
      </c>
      <c r="L28" s="305">
        <v>0</v>
      </c>
    </row>
    <row r="29" spans="1:12" ht="45" x14ac:dyDescent="0.25">
      <c r="A29" s="296" t="s">
        <v>1447</v>
      </c>
      <c r="B29" s="296" t="s">
        <v>1448</v>
      </c>
      <c r="C29" s="296" t="s">
        <v>1419</v>
      </c>
      <c r="D29" s="297">
        <v>42</v>
      </c>
      <c r="E29" s="296" t="s">
        <v>1420</v>
      </c>
      <c r="F29" s="296" t="s">
        <v>1421</v>
      </c>
      <c r="G29" s="298">
        <v>3</v>
      </c>
      <c r="H29" s="298">
        <v>2.65</v>
      </c>
      <c r="I29" s="298">
        <v>10.875999999999999</v>
      </c>
      <c r="J29" s="299">
        <v>21.134</v>
      </c>
      <c r="K29" s="299">
        <v>0</v>
      </c>
      <c r="L29" s="300">
        <v>0</v>
      </c>
    </row>
    <row r="30" spans="1:12" ht="45" x14ac:dyDescent="0.25">
      <c r="A30" s="301" t="s">
        <v>1447</v>
      </c>
      <c r="B30" s="301" t="s">
        <v>1448</v>
      </c>
      <c r="C30" s="301" t="s">
        <v>1422</v>
      </c>
      <c r="D30" s="302">
        <v>43</v>
      </c>
      <c r="E30" s="301" t="s">
        <v>1420</v>
      </c>
      <c r="F30" s="301" t="s">
        <v>1421</v>
      </c>
      <c r="G30" s="303">
        <v>3</v>
      </c>
      <c r="H30" s="303">
        <v>2.65</v>
      </c>
      <c r="I30" s="303">
        <v>10.875999999999999</v>
      </c>
      <c r="J30" s="304">
        <v>21.134</v>
      </c>
      <c r="K30" s="304">
        <v>0</v>
      </c>
      <c r="L30" s="305">
        <v>0</v>
      </c>
    </row>
    <row r="31" spans="1:12" ht="45" x14ac:dyDescent="0.25">
      <c r="A31" s="296" t="s">
        <v>1449</v>
      </c>
      <c r="B31" s="296" t="s">
        <v>1450</v>
      </c>
      <c r="C31" s="296" t="s">
        <v>1419</v>
      </c>
      <c r="D31" s="297">
        <v>42</v>
      </c>
      <c r="E31" s="296" t="s">
        <v>1420</v>
      </c>
      <c r="F31" s="296" t="s">
        <v>1421</v>
      </c>
      <c r="G31" s="298">
        <v>9</v>
      </c>
      <c r="H31" s="298">
        <v>10</v>
      </c>
      <c r="I31" s="298">
        <v>74.98</v>
      </c>
      <c r="J31" s="299">
        <v>91.11</v>
      </c>
      <c r="K31" s="299">
        <v>0</v>
      </c>
      <c r="L31" s="300">
        <v>0</v>
      </c>
    </row>
    <row r="32" spans="1:12" ht="45" x14ac:dyDescent="0.25">
      <c r="A32" s="301" t="s">
        <v>1449</v>
      </c>
      <c r="B32" s="301" t="s">
        <v>1450</v>
      </c>
      <c r="C32" s="301" t="s">
        <v>1422</v>
      </c>
      <c r="D32" s="302">
        <v>43</v>
      </c>
      <c r="E32" s="301" t="s">
        <v>1420</v>
      </c>
      <c r="F32" s="301" t="s">
        <v>1421</v>
      </c>
      <c r="G32" s="303">
        <v>9</v>
      </c>
      <c r="H32" s="303">
        <v>10</v>
      </c>
      <c r="I32" s="303">
        <v>74.98</v>
      </c>
      <c r="J32" s="304">
        <v>91.11</v>
      </c>
      <c r="K32" s="304">
        <v>0</v>
      </c>
      <c r="L32" s="305">
        <v>0</v>
      </c>
    </row>
    <row r="33" spans="1:12" ht="60" x14ac:dyDescent="0.25">
      <c r="A33" s="296" t="s">
        <v>1451</v>
      </c>
      <c r="B33" s="296" t="s">
        <v>1452</v>
      </c>
      <c r="C33" s="296" t="s">
        <v>1419</v>
      </c>
      <c r="D33" s="297">
        <v>42</v>
      </c>
      <c r="E33" s="296" t="s">
        <v>1420</v>
      </c>
      <c r="F33" s="296" t="s">
        <v>1421</v>
      </c>
      <c r="G33" s="298">
        <v>0</v>
      </c>
      <c r="H33" s="298">
        <v>0</v>
      </c>
      <c r="I33" s="298">
        <v>1E-3</v>
      </c>
      <c r="J33" s="299">
        <v>0</v>
      </c>
      <c r="K33" s="299">
        <v>0</v>
      </c>
      <c r="L33" s="300">
        <v>0</v>
      </c>
    </row>
    <row r="34" spans="1:12" ht="60" x14ac:dyDescent="0.25">
      <c r="A34" s="301" t="s">
        <v>1451</v>
      </c>
      <c r="B34" s="301" t="s">
        <v>1452</v>
      </c>
      <c r="C34" s="301" t="s">
        <v>1422</v>
      </c>
      <c r="D34" s="302">
        <v>43</v>
      </c>
      <c r="E34" s="301" t="s">
        <v>1420</v>
      </c>
      <c r="F34" s="301" t="s">
        <v>1421</v>
      </c>
      <c r="G34" s="303">
        <v>0</v>
      </c>
      <c r="H34" s="303">
        <v>0</v>
      </c>
      <c r="I34" s="303">
        <v>1E-3</v>
      </c>
      <c r="J34" s="304">
        <v>0</v>
      </c>
      <c r="K34" s="304">
        <v>0</v>
      </c>
      <c r="L34" s="305">
        <v>0</v>
      </c>
    </row>
    <row r="35" spans="1:12" ht="45" x14ac:dyDescent="0.25">
      <c r="A35" s="296" t="s">
        <v>1453</v>
      </c>
      <c r="B35" s="296" t="s">
        <v>1454</v>
      </c>
      <c r="C35" s="296" t="s">
        <v>1419</v>
      </c>
      <c r="D35" s="297">
        <v>42</v>
      </c>
      <c r="E35" s="296" t="s">
        <v>1420</v>
      </c>
      <c r="F35" s="296" t="s">
        <v>1421</v>
      </c>
      <c r="G35" s="298">
        <v>43.05</v>
      </c>
      <c r="H35" s="298">
        <v>47.75</v>
      </c>
      <c r="I35" s="298">
        <v>659.16700000000003</v>
      </c>
      <c r="J35" s="299">
        <v>360.38400000000001</v>
      </c>
      <c r="K35" s="299">
        <v>31</v>
      </c>
      <c r="L35" s="300">
        <v>0</v>
      </c>
    </row>
    <row r="36" spans="1:12" ht="45" x14ac:dyDescent="0.25">
      <c r="A36" s="301" t="s">
        <v>1453</v>
      </c>
      <c r="B36" s="301" t="s">
        <v>1454</v>
      </c>
      <c r="C36" s="301" t="s">
        <v>1422</v>
      </c>
      <c r="D36" s="302">
        <v>43</v>
      </c>
      <c r="E36" s="301" t="s">
        <v>1420</v>
      </c>
      <c r="F36" s="301" t="s">
        <v>1421</v>
      </c>
      <c r="G36" s="303">
        <v>43.05</v>
      </c>
      <c r="H36" s="303">
        <v>37.450000000000003</v>
      </c>
      <c r="I36" s="303">
        <v>659.16700000000003</v>
      </c>
      <c r="J36" s="304">
        <v>381.47300000000001</v>
      </c>
      <c r="K36" s="304">
        <v>31</v>
      </c>
      <c r="L36" s="305">
        <v>0</v>
      </c>
    </row>
    <row r="37" spans="1:12" ht="45" x14ac:dyDescent="0.25">
      <c r="A37" s="296" t="s">
        <v>1455</v>
      </c>
      <c r="B37" s="296" t="s">
        <v>1456</v>
      </c>
      <c r="C37" s="296" t="s">
        <v>1419</v>
      </c>
      <c r="D37" s="297">
        <v>42</v>
      </c>
      <c r="E37" s="296" t="s">
        <v>1420</v>
      </c>
      <c r="F37" s="296" t="s">
        <v>1421</v>
      </c>
      <c r="G37" s="298">
        <v>74</v>
      </c>
      <c r="H37" s="298">
        <v>6</v>
      </c>
      <c r="I37" s="298">
        <v>590.88</v>
      </c>
      <c r="J37" s="299">
        <v>207.96299999999999</v>
      </c>
      <c r="K37" s="299">
        <v>0</v>
      </c>
      <c r="L37" s="300">
        <v>0</v>
      </c>
    </row>
    <row r="38" spans="1:12" ht="45" x14ac:dyDescent="0.25">
      <c r="A38" s="301" t="s">
        <v>1455</v>
      </c>
      <c r="B38" s="301" t="s">
        <v>1456</v>
      </c>
      <c r="C38" s="301" t="s">
        <v>1422</v>
      </c>
      <c r="D38" s="302">
        <v>43</v>
      </c>
      <c r="E38" s="301" t="s">
        <v>1420</v>
      </c>
      <c r="F38" s="301" t="s">
        <v>1421</v>
      </c>
      <c r="G38" s="303">
        <v>78.5</v>
      </c>
      <c r="H38" s="303">
        <v>13</v>
      </c>
      <c r="I38" s="303">
        <v>590.88</v>
      </c>
      <c r="J38" s="304">
        <v>241.11799999999999</v>
      </c>
      <c r="K38" s="304">
        <v>0</v>
      </c>
      <c r="L38" s="305">
        <v>0</v>
      </c>
    </row>
    <row r="39" spans="1:12" ht="45" x14ac:dyDescent="0.25">
      <c r="A39" s="296" t="s">
        <v>1457</v>
      </c>
      <c r="B39" s="296" t="s">
        <v>1458</v>
      </c>
      <c r="C39" s="296" t="s">
        <v>1419</v>
      </c>
      <c r="D39" s="297">
        <v>42</v>
      </c>
      <c r="E39" s="296" t="s">
        <v>1420</v>
      </c>
      <c r="F39" s="296" t="s">
        <v>1421</v>
      </c>
      <c r="G39" s="298">
        <v>0</v>
      </c>
      <c r="H39" s="298">
        <v>0</v>
      </c>
      <c r="I39" s="298">
        <v>33.893000000000001</v>
      </c>
      <c r="J39" s="299">
        <v>35.347000000000001</v>
      </c>
      <c r="K39" s="299">
        <v>0</v>
      </c>
      <c r="L39" s="300">
        <v>0</v>
      </c>
    </row>
    <row r="40" spans="1:12" ht="45" x14ac:dyDescent="0.25">
      <c r="A40" s="301" t="s">
        <v>1457</v>
      </c>
      <c r="B40" s="301" t="s">
        <v>1458</v>
      </c>
      <c r="C40" s="301" t="s">
        <v>1422</v>
      </c>
      <c r="D40" s="302">
        <v>43</v>
      </c>
      <c r="E40" s="301" t="s">
        <v>1420</v>
      </c>
      <c r="F40" s="301" t="s">
        <v>1421</v>
      </c>
      <c r="G40" s="303">
        <v>0</v>
      </c>
      <c r="H40" s="303">
        <v>0</v>
      </c>
      <c r="I40" s="303">
        <v>33.893000000000001</v>
      </c>
      <c r="J40" s="304">
        <v>35.347000000000001</v>
      </c>
      <c r="K40" s="304">
        <v>0</v>
      </c>
      <c r="L40" s="305">
        <v>0</v>
      </c>
    </row>
    <row r="41" spans="1:12" ht="45" x14ac:dyDescent="0.25">
      <c r="A41" s="296" t="s">
        <v>1459</v>
      </c>
      <c r="B41" s="296" t="s">
        <v>1460</v>
      </c>
      <c r="C41" s="296" t="s">
        <v>1419</v>
      </c>
      <c r="D41" s="297">
        <v>42</v>
      </c>
      <c r="E41" s="296" t="s">
        <v>1420</v>
      </c>
      <c r="F41" s="296" t="s">
        <v>1421</v>
      </c>
      <c r="G41" s="298">
        <v>0</v>
      </c>
      <c r="H41" s="298">
        <v>0</v>
      </c>
      <c r="I41" s="298">
        <v>17.265000000000001</v>
      </c>
      <c r="J41" s="299">
        <v>0</v>
      </c>
      <c r="K41" s="299">
        <v>0</v>
      </c>
      <c r="L41" s="300">
        <v>0</v>
      </c>
    </row>
    <row r="42" spans="1:12" ht="45" x14ac:dyDescent="0.25">
      <c r="A42" s="301" t="s">
        <v>1459</v>
      </c>
      <c r="B42" s="301" t="s">
        <v>1460</v>
      </c>
      <c r="C42" s="301" t="s">
        <v>1422</v>
      </c>
      <c r="D42" s="302">
        <v>43</v>
      </c>
      <c r="E42" s="301" t="s">
        <v>1420</v>
      </c>
      <c r="F42" s="301" t="s">
        <v>1421</v>
      </c>
      <c r="G42" s="303">
        <v>0</v>
      </c>
      <c r="H42" s="303">
        <v>0</v>
      </c>
      <c r="I42" s="303">
        <v>17.265000000000001</v>
      </c>
      <c r="J42" s="304">
        <v>0</v>
      </c>
      <c r="K42" s="304">
        <v>0</v>
      </c>
      <c r="L42" s="305">
        <v>0</v>
      </c>
    </row>
    <row r="43" spans="1:12" ht="45" x14ac:dyDescent="0.25">
      <c r="A43" s="296" t="s">
        <v>1461</v>
      </c>
      <c r="B43" s="296" t="s">
        <v>1462</v>
      </c>
      <c r="C43" s="296" t="s">
        <v>1419</v>
      </c>
      <c r="D43" s="297">
        <v>42</v>
      </c>
      <c r="E43" s="296" t="s">
        <v>1420</v>
      </c>
      <c r="F43" s="296" t="s">
        <v>1421</v>
      </c>
      <c r="G43" s="298">
        <v>20</v>
      </c>
      <c r="H43" s="298">
        <v>53.8</v>
      </c>
      <c r="I43" s="298">
        <v>460.51</v>
      </c>
      <c r="J43" s="299">
        <v>322.846</v>
      </c>
      <c r="K43" s="299">
        <v>0</v>
      </c>
      <c r="L43" s="300">
        <v>0</v>
      </c>
    </row>
    <row r="44" spans="1:12" ht="45" x14ac:dyDescent="0.25">
      <c r="A44" s="301" t="s">
        <v>1461</v>
      </c>
      <c r="B44" s="301" t="s">
        <v>1462</v>
      </c>
      <c r="C44" s="301" t="s">
        <v>1422</v>
      </c>
      <c r="D44" s="302">
        <v>43</v>
      </c>
      <c r="E44" s="301" t="s">
        <v>1420</v>
      </c>
      <c r="F44" s="301" t="s">
        <v>1421</v>
      </c>
      <c r="G44" s="303">
        <v>20</v>
      </c>
      <c r="H44" s="303">
        <v>44.6</v>
      </c>
      <c r="I44" s="303">
        <v>460.51</v>
      </c>
      <c r="J44" s="304">
        <v>403.89600000000002</v>
      </c>
      <c r="K44" s="304">
        <v>0</v>
      </c>
      <c r="L44" s="305">
        <v>0</v>
      </c>
    </row>
    <row r="45" spans="1:12" ht="45" x14ac:dyDescent="0.25">
      <c r="A45" s="296" t="s">
        <v>1463</v>
      </c>
      <c r="B45" s="296" t="s">
        <v>1464</v>
      </c>
      <c r="C45" s="296" t="s">
        <v>1419</v>
      </c>
      <c r="D45" s="297">
        <v>42</v>
      </c>
      <c r="E45" s="296" t="s">
        <v>1420</v>
      </c>
      <c r="F45" s="296" t="s">
        <v>1421</v>
      </c>
      <c r="G45" s="298">
        <v>30.212</v>
      </c>
      <c r="H45" s="298">
        <v>32</v>
      </c>
      <c r="I45" s="298">
        <v>259.62599999999998</v>
      </c>
      <c r="J45" s="299">
        <v>112.224</v>
      </c>
      <c r="K45" s="299">
        <v>16.873000000000001</v>
      </c>
      <c r="L45" s="300">
        <v>0</v>
      </c>
    </row>
    <row r="46" spans="1:12" ht="45" x14ac:dyDescent="0.25">
      <c r="A46" s="301" t="s">
        <v>1463</v>
      </c>
      <c r="B46" s="301" t="s">
        <v>1464</v>
      </c>
      <c r="C46" s="301" t="s">
        <v>1422</v>
      </c>
      <c r="D46" s="302">
        <v>43</v>
      </c>
      <c r="E46" s="301" t="s">
        <v>1420</v>
      </c>
      <c r="F46" s="301" t="s">
        <v>1421</v>
      </c>
      <c r="G46" s="303">
        <v>30.212</v>
      </c>
      <c r="H46" s="303">
        <v>32</v>
      </c>
      <c r="I46" s="303">
        <v>259.62599999999998</v>
      </c>
      <c r="J46" s="304">
        <v>112.224</v>
      </c>
      <c r="K46" s="304">
        <v>16.873000000000001</v>
      </c>
      <c r="L46" s="305">
        <v>0</v>
      </c>
    </row>
    <row r="47" spans="1:12" ht="45" x14ac:dyDescent="0.25">
      <c r="A47" s="296" t="s">
        <v>1465</v>
      </c>
      <c r="B47" s="296" t="s">
        <v>1466</v>
      </c>
      <c r="C47" s="296" t="s">
        <v>1419</v>
      </c>
      <c r="D47" s="297">
        <v>42</v>
      </c>
      <c r="E47" s="296" t="s">
        <v>1420</v>
      </c>
      <c r="F47" s="296" t="s">
        <v>1421</v>
      </c>
      <c r="G47" s="298">
        <v>32</v>
      </c>
      <c r="H47" s="298">
        <v>0</v>
      </c>
      <c r="I47" s="298">
        <v>197.971</v>
      </c>
      <c r="J47" s="299">
        <v>285.21699999999998</v>
      </c>
      <c r="K47" s="299">
        <v>0</v>
      </c>
      <c r="L47" s="300">
        <v>0</v>
      </c>
    </row>
    <row r="48" spans="1:12" ht="45" x14ac:dyDescent="0.25">
      <c r="A48" s="301" t="s">
        <v>1465</v>
      </c>
      <c r="B48" s="301" t="s">
        <v>1466</v>
      </c>
      <c r="C48" s="301" t="s">
        <v>1422</v>
      </c>
      <c r="D48" s="302">
        <v>43</v>
      </c>
      <c r="E48" s="301" t="s">
        <v>1420</v>
      </c>
      <c r="F48" s="301" t="s">
        <v>1421</v>
      </c>
      <c r="G48" s="303">
        <v>32</v>
      </c>
      <c r="H48" s="303">
        <v>0</v>
      </c>
      <c r="I48" s="303">
        <v>197.971</v>
      </c>
      <c r="J48" s="304">
        <v>285.21699999999998</v>
      </c>
      <c r="K48" s="304">
        <v>0</v>
      </c>
      <c r="L48" s="305">
        <v>0</v>
      </c>
    </row>
    <row r="49" spans="1:12" ht="45" x14ac:dyDescent="0.25">
      <c r="A49" s="296" t="s">
        <v>1467</v>
      </c>
      <c r="B49" s="296" t="s">
        <v>1468</v>
      </c>
      <c r="C49" s="296" t="s">
        <v>1419</v>
      </c>
      <c r="D49" s="297">
        <v>42</v>
      </c>
      <c r="E49" s="296" t="s">
        <v>1420</v>
      </c>
      <c r="F49" s="296" t="s">
        <v>1421</v>
      </c>
      <c r="G49" s="298">
        <v>0</v>
      </c>
      <c r="H49" s="298">
        <v>0</v>
      </c>
      <c r="I49" s="298">
        <v>96.28</v>
      </c>
      <c r="J49" s="299">
        <v>126.818</v>
      </c>
      <c r="K49" s="299">
        <v>0</v>
      </c>
      <c r="L49" s="300">
        <v>0</v>
      </c>
    </row>
    <row r="50" spans="1:12" ht="45" x14ac:dyDescent="0.25">
      <c r="A50" s="301" t="s">
        <v>1467</v>
      </c>
      <c r="B50" s="301" t="s">
        <v>1468</v>
      </c>
      <c r="C50" s="301" t="s">
        <v>1422</v>
      </c>
      <c r="D50" s="302">
        <v>43</v>
      </c>
      <c r="E50" s="301" t="s">
        <v>1420</v>
      </c>
      <c r="F50" s="301" t="s">
        <v>1421</v>
      </c>
      <c r="G50" s="303">
        <v>0</v>
      </c>
      <c r="H50" s="303">
        <v>0</v>
      </c>
      <c r="I50" s="303">
        <v>96.28</v>
      </c>
      <c r="J50" s="304">
        <v>126.818</v>
      </c>
      <c r="K50" s="304">
        <v>0</v>
      </c>
      <c r="L50" s="305">
        <v>0</v>
      </c>
    </row>
    <row r="51" spans="1:12" ht="45" x14ac:dyDescent="0.25">
      <c r="A51" s="296" t="s">
        <v>1469</v>
      </c>
      <c r="B51" s="296" t="s">
        <v>1470</v>
      </c>
      <c r="C51" s="296" t="s">
        <v>1419</v>
      </c>
      <c r="D51" s="297">
        <v>42</v>
      </c>
      <c r="E51" s="296" t="s">
        <v>1420</v>
      </c>
      <c r="F51" s="296" t="s">
        <v>1421</v>
      </c>
      <c r="G51" s="298">
        <v>0</v>
      </c>
      <c r="H51" s="298">
        <v>0</v>
      </c>
      <c r="I51" s="298">
        <v>9.6809999999999992</v>
      </c>
      <c r="J51" s="299">
        <v>0</v>
      </c>
      <c r="K51" s="299">
        <v>0</v>
      </c>
      <c r="L51" s="300">
        <v>0</v>
      </c>
    </row>
    <row r="52" spans="1:12" ht="45" x14ac:dyDescent="0.25">
      <c r="A52" s="301" t="s">
        <v>1469</v>
      </c>
      <c r="B52" s="301" t="s">
        <v>1470</v>
      </c>
      <c r="C52" s="301" t="s">
        <v>1422</v>
      </c>
      <c r="D52" s="302">
        <v>43</v>
      </c>
      <c r="E52" s="301" t="s">
        <v>1420</v>
      </c>
      <c r="F52" s="301" t="s">
        <v>1421</v>
      </c>
      <c r="G52" s="303">
        <v>0</v>
      </c>
      <c r="H52" s="303">
        <v>0</v>
      </c>
      <c r="I52" s="303">
        <v>9.6809999999999992</v>
      </c>
      <c r="J52" s="304">
        <v>0</v>
      </c>
      <c r="K52" s="304">
        <v>0</v>
      </c>
      <c r="L52" s="305">
        <v>0</v>
      </c>
    </row>
    <row r="53" spans="1:12" ht="45" x14ac:dyDescent="0.25">
      <c r="A53" s="296" t="s">
        <v>1471</v>
      </c>
      <c r="B53" s="296" t="s">
        <v>1472</v>
      </c>
      <c r="C53" s="296" t="s">
        <v>1419</v>
      </c>
      <c r="D53" s="297">
        <v>42</v>
      </c>
      <c r="E53" s="296" t="s">
        <v>1420</v>
      </c>
      <c r="F53" s="296" t="s">
        <v>1421</v>
      </c>
      <c r="G53" s="298">
        <v>0</v>
      </c>
      <c r="H53" s="298">
        <v>0</v>
      </c>
      <c r="I53" s="298">
        <v>0</v>
      </c>
      <c r="J53" s="299">
        <v>5.2789999999999999</v>
      </c>
      <c r="K53" s="299">
        <v>0</v>
      </c>
      <c r="L53" s="300">
        <v>0</v>
      </c>
    </row>
    <row r="54" spans="1:12" ht="45" x14ac:dyDescent="0.25">
      <c r="A54" s="301" t="s">
        <v>1471</v>
      </c>
      <c r="B54" s="301" t="s">
        <v>1472</v>
      </c>
      <c r="C54" s="301" t="s">
        <v>1422</v>
      </c>
      <c r="D54" s="302">
        <v>43</v>
      </c>
      <c r="E54" s="301" t="s">
        <v>1420</v>
      </c>
      <c r="F54" s="301" t="s">
        <v>1421</v>
      </c>
      <c r="G54" s="303">
        <v>0</v>
      </c>
      <c r="H54" s="303">
        <v>0</v>
      </c>
      <c r="I54" s="303">
        <v>0</v>
      </c>
      <c r="J54" s="304">
        <v>5.2789999999999999</v>
      </c>
      <c r="K54" s="304">
        <v>0</v>
      </c>
      <c r="L54" s="305">
        <v>0</v>
      </c>
    </row>
    <row r="55" spans="1:12" ht="45" x14ac:dyDescent="0.25">
      <c r="A55" s="296" t="s">
        <v>1473</v>
      </c>
      <c r="B55" s="296" t="s">
        <v>1474</v>
      </c>
      <c r="C55" s="296" t="s">
        <v>1419</v>
      </c>
      <c r="D55" s="297">
        <v>42</v>
      </c>
      <c r="E55" s="296" t="s">
        <v>1420</v>
      </c>
      <c r="F55" s="296" t="s">
        <v>1421</v>
      </c>
      <c r="G55" s="298">
        <v>0</v>
      </c>
      <c r="H55" s="298">
        <v>3</v>
      </c>
      <c r="I55" s="298">
        <v>34.750999999999998</v>
      </c>
      <c r="J55" s="299">
        <v>63.475000000000001</v>
      </c>
      <c r="K55" s="299">
        <v>0</v>
      </c>
      <c r="L55" s="300">
        <v>0</v>
      </c>
    </row>
    <row r="56" spans="1:12" ht="45" x14ac:dyDescent="0.25">
      <c r="A56" s="301" t="s">
        <v>1473</v>
      </c>
      <c r="B56" s="301" t="s">
        <v>1474</v>
      </c>
      <c r="C56" s="301" t="s">
        <v>1422</v>
      </c>
      <c r="D56" s="302">
        <v>43</v>
      </c>
      <c r="E56" s="301" t="s">
        <v>1420</v>
      </c>
      <c r="F56" s="301" t="s">
        <v>1421</v>
      </c>
      <c r="G56" s="303">
        <v>0</v>
      </c>
      <c r="H56" s="303">
        <v>3</v>
      </c>
      <c r="I56" s="303">
        <v>34.750999999999998</v>
      </c>
      <c r="J56" s="304">
        <v>63.475000000000001</v>
      </c>
      <c r="K56" s="304">
        <v>0</v>
      </c>
      <c r="L56" s="305">
        <v>0</v>
      </c>
    </row>
    <row r="57" spans="1:12" ht="45" x14ac:dyDescent="0.25">
      <c r="A57" s="296" t="s">
        <v>1475</v>
      </c>
      <c r="B57" s="296" t="s">
        <v>1476</v>
      </c>
      <c r="C57" s="296" t="s">
        <v>1419</v>
      </c>
      <c r="D57" s="297">
        <v>42</v>
      </c>
      <c r="E57" s="296" t="s">
        <v>1420</v>
      </c>
      <c r="F57" s="296" t="s">
        <v>1421</v>
      </c>
      <c r="G57" s="298">
        <v>39.200000000000003</v>
      </c>
      <c r="H57" s="298">
        <v>3</v>
      </c>
      <c r="I57" s="298">
        <v>330.61799999999999</v>
      </c>
      <c r="J57" s="299">
        <v>485.96800000000002</v>
      </c>
      <c r="K57" s="299">
        <v>0</v>
      </c>
      <c r="L57" s="300">
        <v>0</v>
      </c>
    </row>
    <row r="58" spans="1:12" ht="45" x14ac:dyDescent="0.25">
      <c r="A58" s="301" t="s">
        <v>1475</v>
      </c>
      <c r="B58" s="301" t="s">
        <v>1476</v>
      </c>
      <c r="C58" s="301" t="s">
        <v>1422</v>
      </c>
      <c r="D58" s="302">
        <v>43</v>
      </c>
      <c r="E58" s="301" t="s">
        <v>1420</v>
      </c>
      <c r="F58" s="301" t="s">
        <v>1421</v>
      </c>
      <c r="G58" s="303">
        <v>39.200000000000003</v>
      </c>
      <c r="H58" s="303">
        <v>3</v>
      </c>
      <c r="I58" s="303">
        <v>330.61799999999999</v>
      </c>
      <c r="J58" s="304">
        <v>485.96800000000002</v>
      </c>
      <c r="K58" s="304">
        <v>0</v>
      </c>
      <c r="L58" s="305">
        <v>0</v>
      </c>
    </row>
    <row r="59" spans="1:12" ht="60" x14ac:dyDescent="0.25">
      <c r="A59" s="296" t="s">
        <v>1477</v>
      </c>
      <c r="B59" s="296" t="s">
        <v>1478</v>
      </c>
      <c r="C59" s="296" t="s">
        <v>1419</v>
      </c>
      <c r="D59" s="297">
        <v>42</v>
      </c>
      <c r="E59" s="296" t="s">
        <v>1420</v>
      </c>
      <c r="F59" s="296" t="s">
        <v>1421</v>
      </c>
      <c r="G59" s="298">
        <v>0</v>
      </c>
      <c r="H59" s="298">
        <v>2.496</v>
      </c>
      <c r="I59" s="298">
        <v>66.266000000000005</v>
      </c>
      <c r="J59" s="299">
        <v>1.498</v>
      </c>
      <c r="K59" s="299">
        <v>0</v>
      </c>
      <c r="L59" s="300">
        <v>0</v>
      </c>
    </row>
    <row r="60" spans="1:12" ht="60" x14ac:dyDescent="0.25">
      <c r="A60" s="301" t="s">
        <v>1477</v>
      </c>
      <c r="B60" s="301" t="s">
        <v>1478</v>
      </c>
      <c r="C60" s="301" t="s">
        <v>1422</v>
      </c>
      <c r="D60" s="302">
        <v>43</v>
      </c>
      <c r="E60" s="301" t="s">
        <v>1420</v>
      </c>
      <c r="F60" s="301" t="s">
        <v>1421</v>
      </c>
      <c r="G60" s="303">
        <v>0</v>
      </c>
      <c r="H60" s="303">
        <v>3</v>
      </c>
      <c r="I60" s="303">
        <v>66.266000000000005</v>
      </c>
      <c r="J60" s="304">
        <v>1.9990000000000001</v>
      </c>
      <c r="K60" s="304">
        <v>0</v>
      </c>
      <c r="L60" s="305">
        <v>0</v>
      </c>
    </row>
    <row r="61" spans="1:12" ht="45" x14ac:dyDescent="0.25">
      <c r="A61" s="296" t="s">
        <v>1479</v>
      </c>
      <c r="B61" s="296" t="s">
        <v>1480</v>
      </c>
      <c r="C61" s="296" t="s">
        <v>1419</v>
      </c>
      <c r="D61" s="297">
        <v>42</v>
      </c>
      <c r="E61" s="296" t="s">
        <v>1420</v>
      </c>
      <c r="F61" s="296" t="s">
        <v>1421</v>
      </c>
      <c r="G61" s="298">
        <v>0</v>
      </c>
      <c r="H61" s="298">
        <v>0</v>
      </c>
      <c r="I61" s="298">
        <v>744.26099999999997</v>
      </c>
      <c r="J61" s="299">
        <v>0</v>
      </c>
      <c r="K61" s="299">
        <v>0</v>
      </c>
      <c r="L61" s="300">
        <v>0</v>
      </c>
    </row>
    <row r="62" spans="1:12" ht="45" x14ac:dyDescent="0.25">
      <c r="A62" s="301" t="s">
        <v>1479</v>
      </c>
      <c r="B62" s="301" t="s">
        <v>1480</v>
      </c>
      <c r="C62" s="301" t="s">
        <v>1422</v>
      </c>
      <c r="D62" s="302">
        <v>43</v>
      </c>
      <c r="E62" s="301" t="s">
        <v>1420</v>
      </c>
      <c r="F62" s="301" t="s">
        <v>1421</v>
      </c>
      <c r="G62" s="303">
        <v>0</v>
      </c>
      <c r="H62" s="303">
        <v>0</v>
      </c>
      <c r="I62" s="303">
        <v>744.26099999999997</v>
      </c>
      <c r="J62" s="304">
        <v>0</v>
      </c>
      <c r="K62" s="304">
        <v>0</v>
      </c>
      <c r="L62" s="305">
        <v>0</v>
      </c>
    </row>
    <row r="63" spans="1:12" ht="45" x14ac:dyDescent="0.25">
      <c r="A63" s="296" t="s">
        <v>1481</v>
      </c>
      <c r="B63" s="296" t="s">
        <v>1482</v>
      </c>
      <c r="C63" s="296" t="s">
        <v>1419</v>
      </c>
      <c r="D63" s="297">
        <v>42</v>
      </c>
      <c r="E63" s="296" t="s">
        <v>1420</v>
      </c>
      <c r="F63" s="296" t="s">
        <v>1421</v>
      </c>
      <c r="G63" s="298">
        <v>0</v>
      </c>
      <c r="H63" s="298">
        <v>0</v>
      </c>
      <c r="I63" s="298">
        <v>102.63800000000001</v>
      </c>
      <c r="J63" s="299">
        <v>31.061</v>
      </c>
      <c r="K63" s="299">
        <v>0</v>
      </c>
      <c r="L63" s="300">
        <v>0</v>
      </c>
    </row>
    <row r="64" spans="1:12" ht="45" x14ac:dyDescent="0.25">
      <c r="A64" s="301" t="s">
        <v>1481</v>
      </c>
      <c r="B64" s="301" t="s">
        <v>1482</v>
      </c>
      <c r="C64" s="301" t="s">
        <v>1422</v>
      </c>
      <c r="D64" s="302">
        <v>43</v>
      </c>
      <c r="E64" s="301" t="s">
        <v>1420</v>
      </c>
      <c r="F64" s="301" t="s">
        <v>1421</v>
      </c>
      <c r="G64" s="303">
        <v>0</v>
      </c>
      <c r="H64" s="303">
        <v>0</v>
      </c>
      <c r="I64" s="303">
        <v>102.63800000000001</v>
      </c>
      <c r="J64" s="304">
        <v>31.061</v>
      </c>
      <c r="K64" s="304">
        <v>0</v>
      </c>
      <c r="L64" s="305">
        <v>0</v>
      </c>
    </row>
    <row r="65" spans="1:12" ht="45" x14ac:dyDescent="0.25">
      <c r="A65" s="296" t="s">
        <v>1483</v>
      </c>
      <c r="B65" s="296" t="s">
        <v>1484</v>
      </c>
      <c r="C65" s="296" t="s">
        <v>1419</v>
      </c>
      <c r="D65" s="297">
        <v>42</v>
      </c>
      <c r="E65" s="296" t="s">
        <v>1420</v>
      </c>
      <c r="F65" s="296" t="s">
        <v>1421</v>
      </c>
      <c r="G65" s="298">
        <v>0</v>
      </c>
      <c r="H65" s="298">
        <v>0</v>
      </c>
      <c r="I65" s="298">
        <v>43.9</v>
      </c>
      <c r="J65" s="299">
        <v>18.5</v>
      </c>
      <c r="K65" s="299">
        <v>0</v>
      </c>
      <c r="L65" s="300">
        <v>0</v>
      </c>
    </row>
    <row r="66" spans="1:12" ht="45" x14ac:dyDescent="0.25">
      <c r="A66" s="301" t="s">
        <v>1483</v>
      </c>
      <c r="B66" s="301" t="s">
        <v>1484</v>
      </c>
      <c r="C66" s="301" t="s">
        <v>1422</v>
      </c>
      <c r="D66" s="302">
        <v>43</v>
      </c>
      <c r="E66" s="301" t="s">
        <v>1420</v>
      </c>
      <c r="F66" s="301" t="s">
        <v>1421</v>
      </c>
      <c r="G66" s="303">
        <v>0</v>
      </c>
      <c r="H66" s="303">
        <v>0</v>
      </c>
      <c r="I66" s="303">
        <v>43.9</v>
      </c>
      <c r="J66" s="304">
        <v>18.5</v>
      </c>
      <c r="K66" s="304">
        <v>0</v>
      </c>
      <c r="L66" s="305">
        <v>0</v>
      </c>
    </row>
    <row r="67" spans="1:12" ht="45" x14ac:dyDescent="0.25">
      <c r="A67" s="296" t="s">
        <v>1485</v>
      </c>
      <c r="B67" s="296" t="s">
        <v>1486</v>
      </c>
      <c r="C67" s="296" t="s">
        <v>1419</v>
      </c>
      <c r="D67" s="297">
        <v>42</v>
      </c>
      <c r="E67" s="296" t="s">
        <v>1420</v>
      </c>
      <c r="F67" s="296" t="s">
        <v>1421</v>
      </c>
      <c r="G67" s="298">
        <v>128.36799999999999</v>
      </c>
      <c r="H67" s="298">
        <v>128</v>
      </c>
      <c r="I67" s="298">
        <v>528.98099999999999</v>
      </c>
      <c r="J67" s="299">
        <v>465.45100000000002</v>
      </c>
      <c r="K67" s="299">
        <v>55</v>
      </c>
      <c r="L67" s="300">
        <v>0</v>
      </c>
    </row>
    <row r="68" spans="1:12" ht="45" x14ac:dyDescent="0.25">
      <c r="A68" s="301" t="s">
        <v>1485</v>
      </c>
      <c r="B68" s="301" t="s">
        <v>1486</v>
      </c>
      <c r="C68" s="301" t="s">
        <v>1422</v>
      </c>
      <c r="D68" s="302">
        <v>43</v>
      </c>
      <c r="E68" s="301" t="s">
        <v>1420</v>
      </c>
      <c r="F68" s="301" t="s">
        <v>1421</v>
      </c>
      <c r="G68" s="303">
        <v>127.43</v>
      </c>
      <c r="H68" s="303">
        <v>128</v>
      </c>
      <c r="I68" s="303">
        <v>529.91899999999998</v>
      </c>
      <c r="J68" s="304">
        <v>465.45100000000002</v>
      </c>
      <c r="K68" s="304">
        <v>55</v>
      </c>
      <c r="L68" s="305">
        <v>0</v>
      </c>
    </row>
    <row r="69" spans="1:12" ht="45" x14ac:dyDescent="0.25">
      <c r="A69" s="296" t="s">
        <v>1487</v>
      </c>
      <c r="B69" s="296" t="s">
        <v>1488</v>
      </c>
      <c r="C69" s="296" t="s">
        <v>1419</v>
      </c>
      <c r="D69" s="297">
        <v>42</v>
      </c>
      <c r="E69" s="296" t="s">
        <v>1420</v>
      </c>
      <c r="F69" s="296" t="s">
        <v>1421</v>
      </c>
      <c r="G69" s="298">
        <v>20</v>
      </c>
      <c r="H69" s="298">
        <v>158.61500000000001</v>
      </c>
      <c r="I69" s="298">
        <v>565.66</v>
      </c>
      <c r="J69" s="299">
        <v>328.18599999999998</v>
      </c>
      <c r="K69" s="299">
        <v>0</v>
      </c>
      <c r="L69" s="300">
        <v>0</v>
      </c>
    </row>
    <row r="70" spans="1:12" ht="45" x14ac:dyDescent="0.25">
      <c r="A70" s="301" t="s">
        <v>1487</v>
      </c>
      <c r="B70" s="301" t="s">
        <v>1488</v>
      </c>
      <c r="C70" s="301" t="s">
        <v>1422</v>
      </c>
      <c r="D70" s="302">
        <v>43</v>
      </c>
      <c r="E70" s="301" t="s">
        <v>1420</v>
      </c>
      <c r="F70" s="301" t="s">
        <v>1421</v>
      </c>
      <c r="G70" s="303">
        <v>20</v>
      </c>
      <c r="H70" s="303">
        <v>157.51499999999999</v>
      </c>
      <c r="I70" s="303">
        <v>565.66</v>
      </c>
      <c r="J70" s="304">
        <v>329.286</v>
      </c>
      <c r="K70" s="304">
        <v>0</v>
      </c>
      <c r="L70" s="305">
        <v>0</v>
      </c>
    </row>
    <row r="71" spans="1:12" ht="45" x14ac:dyDescent="0.25">
      <c r="A71" s="296" t="s">
        <v>1489</v>
      </c>
      <c r="B71" s="296" t="s">
        <v>1490</v>
      </c>
      <c r="C71" s="296" t="s">
        <v>1419</v>
      </c>
      <c r="D71" s="297">
        <v>42</v>
      </c>
      <c r="E71" s="296" t="s">
        <v>1420</v>
      </c>
      <c r="F71" s="296" t="s">
        <v>1421</v>
      </c>
      <c r="G71" s="298">
        <v>2.8570000000000002</v>
      </c>
      <c r="H71" s="298">
        <v>1</v>
      </c>
      <c r="I71" s="298">
        <v>108.834</v>
      </c>
      <c r="J71" s="299">
        <v>68.498000000000005</v>
      </c>
      <c r="K71" s="299">
        <v>0</v>
      </c>
      <c r="L71" s="300">
        <v>0</v>
      </c>
    </row>
    <row r="72" spans="1:12" ht="45" x14ac:dyDescent="0.25">
      <c r="A72" s="301" t="s">
        <v>1489</v>
      </c>
      <c r="B72" s="301" t="s">
        <v>1490</v>
      </c>
      <c r="C72" s="301" t="s">
        <v>1422</v>
      </c>
      <c r="D72" s="302">
        <v>43</v>
      </c>
      <c r="E72" s="301" t="s">
        <v>1420</v>
      </c>
      <c r="F72" s="301" t="s">
        <v>1421</v>
      </c>
      <c r="G72" s="303">
        <v>2.4409999999999998</v>
      </c>
      <c r="H72" s="303">
        <v>1</v>
      </c>
      <c r="I72" s="303">
        <v>109.25</v>
      </c>
      <c r="J72" s="304">
        <v>68.498000000000005</v>
      </c>
      <c r="K72" s="304">
        <v>0</v>
      </c>
      <c r="L72" s="305">
        <v>0</v>
      </c>
    </row>
    <row r="73" spans="1:12" ht="45" x14ac:dyDescent="0.25">
      <c r="A73" s="296" t="s">
        <v>1491</v>
      </c>
      <c r="B73" s="296" t="s">
        <v>1492</v>
      </c>
      <c r="C73" s="296" t="s">
        <v>1419</v>
      </c>
      <c r="D73" s="297">
        <v>42</v>
      </c>
      <c r="E73" s="296" t="s">
        <v>1420</v>
      </c>
      <c r="F73" s="296" t="s">
        <v>1421</v>
      </c>
      <c r="G73" s="298">
        <v>0</v>
      </c>
      <c r="H73" s="298">
        <v>18</v>
      </c>
      <c r="I73" s="298">
        <v>49.752000000000002</v>
      </c>
      <c r="J73" s="299">
        <v>43.424999999999997</v>
      </c>
      <c r="K73" s="299">
        <v>0</v>
      </c>
      <c r="L73" s="300">
        <v>0</v>
      </c>
    </row>
    <row r="74" spans="1:12" ht="45" x14ac:dyDescent="0.25">
      <c r="A74" s="301" t="s">
        <v>1491</v>
      </c>
      <c r="B74" s="301" t="s">
        <v>1492</v>
      </c>
      <c r="C74" s="301" t="s">
        <v>1422</v>
      </c>
      <c r="D74" s="302">
        <v>43</v>
      </c>
      <c r="E74" s="301" t="s">
        <v>1420</v>
      </c>
      <c r="F74" s="301" t="s">
        <v>1421</v>
      </c>
      <c r="G74" s="303">
        <v>0</v>
      </c>
      <c r="H74" s="303">
        <v>18</v>
      </c>
      <c r="I74" s="303">
        <v>49.752000000000002</v>
      </c>
      <c r="J74" s="304">
        <v>43.424999999999997</v>
      </c>
      <c r="K74" s="304">
        <v>0</v>
      </c>
      <c r="L74" s="305">
        <v>0</v>
      </c>
    </row>
    <row r="75" spans="1:12" ht="45" x14ac:dyDescent="0.25">
      <c r="A75" s="296" t="s">
        <v>1493</v>
      </c>
      <c r="B75" s="296" t="s">
        <v>1494</v>
      </c>
      <c r="C75" s="296" t="s">
        <v>1419</v>
      </c>
      <c r="D75" s="297">
        <v>42</v>
      </c>
      <c r="E75" s="296" t="s">
        <v>1420</v>
      </c>
      <c r="F75" s="296" t="s">
        <v>1421</v>
      </c>
      <c r="G75" s="298">
        <v>124.75</v>
      </c>
      <c r="H75" s="298">
        <v>60</v>
      </c>
      <c r="I75" s="298">
        <v>945.774</v>
      </c>
      <c r="J75" s="299">
        <v>621.23500000000001</v>
      </c>
      <c r="K75" s="299">
        <v>0</v>
      </c>
      <c r="L75" s="300">
        <v>0</v>
      </c>
    </row>
    <row r="76" spans="1:12" ht="45" x14ac:dyDescent="0.25">
      <c r="A76" s="301" t="s">
        <v>1493</v>
      </c>
      <c r="B76" s="301" t="s">
        <v>1494</v>
      </c>
      <c r="C76" s="301" t="s">
        <v>1422</v>
      </c>
      <c r="D76" s="302">
        <v>43</v>
      </c>
      <c r="E76" s="301" t="s">
        <v>1420</v>
      </c>
      <c r="F76" s="301" t="s">
        <v>1421</v>
      </c>
      <c r="G76" s="303">
        <v>124</v>
      </c>
      <c r="H76" s="303">
        <v>60</v>
      </c>
      <c r="I76" s="303">
        <v>945.81899999999996</v>
      </c>
      <c r="J76" s="304">
        <v>621.23500000000001</v>
      </c>
      <c r="K76" s="304">
        <v>0</v>
      </c>
      <c r="L76" s="305">
        <v>0</v>
      </c>
    </row>
    <row r="77" spans="1:12" ht="45" x14ac:dyDescent="0.25">
      <c r="A77" s="296" t="s">
        <v>1495</v>
      </c>
      <c r="B77" s="296" t="s">
        <v>1496</v>
      </c>
      <c r="C77" s="296" t="s">
        <v>1419</v>
      </c>
      <c r="D77" s="297">
        <v>42</v>
      </c>
      <c r="E77" s="296" t="s">
        <v>1420</v>
      </c>
      <c r="F77" s="296" t="s">
        <v>1421</v>
      </c>
      <c r="G77" s="298">
        <v>710.9</v>
      </c>
      <c r="H77" s="298">
        <v>559</v>
      </c>
      <c r="I77" s="298">
        <v>2195.5419999999999</v>
      </c>
      <c r="J77" s="299">
        <v>1958.829</v>
      </c>
      <c r="K77" s="299">
        <v>209.8</v>
      </c>
      <c r="L77" s="300">
        <v>56</v>
      </c>
    </row>
    <row r="78" spans="1:12" ht="45" x14ac:dyDescent="0.25">
      <c r="A78" s="301" t="s">
        <v>1495</v>
      </c>
      <c r="B78" s="301" t="s">
        <v>1496</v>
      </c>
      <c r="C78" s="301" t="s">
        <v>1422</v>
      </c>
      <c r="D78" s="302">
        <v>43</v>
      </c>
      <c r="E78" s="301" t="s">
        <v>1420</v>
      </c>
      <c r="F78" s="301" t="s">
        <v>1421</v>
      </c>
      <c r="G78" s="303">
        <v>655.9</v>
      </c>
      <c r="H78" s="303">
        <v>422</v>
      </c>
      <c r="I78" s="303">
        <v>2254.34</v>
      </c>
      <c r="J78" s="304">
        <v>2082.7150000000001</v>
      </c>
      <c r="K78" s="304">
        <v>209.8</v>
      </c>
      <c r="L78" s="305">
        <v>0</v>
      </c>
    </row>
    <row r="79" spans="1:12" ht="60" x14ac:dyDescent="0.25">
      <c r="A79" s="296" t="s">
        <v>1497</v>
      </c>
      <c r="B79" s="296" t="s">
        <v>1498</v>
      </c>
      <c r="C79" s="296" t="s">
        <v>1419</v>
      </c>
      <c r="D79" s="297">
        <v>42</v>
      </c>
      <c r="E79" s="296" t="s">
        <v>1420</v>
      </c>
      <c r="F79" s="296" t="s">
        <v>1421</v>
      </c>
      <c r="G79" s="298">
        <v>0</v>
      </c>
      <c r="H79" s="298">
        <v>0</v>
      </c>
      <c r="I79" s="298">
        <v>335.97800000000001</v>
      </c>
      <c r="J79" s="299">
        <v>67.3</v>
      </c>
      <c r="K79" s="299">
        <v>0</v>
      </c>
      <c r="L79" s="300">
        <v>0</v>
      </c>
    </row>
    <row r="80" spans="1:12" ht="60" x14ac:dyDescent="0.25">
      <c r="A80" s="301" t="s">
        <v>1497</v>
      </c>
      <c r="B80" s="301" t="s">
        <v>1498</v>
      </c>
      <c r="C80" s="301" t="s">
        <v>1422</v>
      </c>
      <c r="D80" s="302">
        <v>43</v>
      </c>
      <c r="E80" s="301" t="s">
        <v>1420</v>
      </c>
      <c r="F80" s="301" t="s">
        <v>1421</v>
      </c>
      <c r="G80" s="303">
        <v>0</v>
      </c>
      <c r="H80" s="303">
        <v>0</v>
      </c>
      <c r="I80" s="303">
        <v>335.97800000000001</v>
      </c>
      <c r="J80" s="304">
        <v>67.3</v>
      </c>
      <c r="K80" s="304">
        <v>0</v>
      </c>
      <c r="L80" s="305">
        <v>0</v>
      </c>
    </row>
    <row r="81" spans="1:12" ht="45" x14ac:dyDescent="0.25">
      <c r="A81" s="296" t="s">
        <v>1499</v>
      </c>
      <c r="B81" s="296" t="s">
        <v>1500</v>
      </c>
      <c r="C81" s="296" t="s">
        <v>1419</v>
      </c>
      <c r="D81" s="297">
        <v>42</v>
      </c>
      <c r="E81" s="296" t="s">
        <v>1420</v>
      </c>
      <c r="F81" s="296" t="s">
        <v>1421</v>
      </c>
      <c r="G81" s="298">
        <v>353.44600000000003</v>
      </c>
      <c r="H81" s="298">
        <v>465.2</v>
      </c>
      <c r="I81" s="298">
        <v>1517.9079999999999</v>
      </c>
      <c r="J81" s="299">
        <v>1799.4739999999999</v>
      </c>
      <c r="K81" s="299">
        <v>163.63</v>
      </c>
      <c r="L81" s="300">
        <v>81</v>
      </c>
    </row>
    <row r="82" spans="1:12" ht="45" x14ac:dyDescent="0.25">
      <c r="A82" s="301" t="s">
        <v>1499</v>
      </c>
      <c r="B82" s="301" t="s">
        <v>1500</v>
      </c>
      <c r="C82" s="301" t="s">
        <v>1422</v>
      </c>
      <c r="D82" s="302">
        <v>43</v>
      </c>
      <c r="E82" s="301" t="s">
        <v>1420</v>
      </c>
      <c r="F82" s="301" t="s">
        <v>1421</v>
      </c>
      <c r="G82" s="303">
        <v>354.036</v>
      </c>
      <c r="H82" s="303">
        <v>399.80700000000002</v>
      </c>
      <c r="I82" s="303">
        <v>1517.9079999999999</v>
      </c>
      <c r="J82" s="304">
        <v>1867.338</v>
      </c>
      <c r="K82" s="304">
        <v>228.63</v>
      </c>
      <c r="L82" s="305">
        <v>65</v>
      </c>
    </row>
    <row r="83" spans="1:12" ht="45" x14ac:dyDescent="0.25">
      <c r="A83" s="296" t="s">
        <v>1501</v>
      </c>
      <c r="B83" s="296" t="s">
        <v>1502</v>
      </c>
      <c r="C83" s="296" t="s">
        <v>1419</v>
      </c>
      <c r="D83" s="297">
        <v>42</v>
      </c>
      <c r="E83" s="296" t="s">
        <v>1420</v>
      </c>
      <c r="F83" s="296" t="s">
        <v>1421</v>
      </c>
      <c r="G83" s="298">
        <v>0.77700000000000002</v>
      </c>
      <c r="H83" s="298">
        <v>0.53</v>
      </c>
      <c r="I83" s="298">
        <v>2.129</v>
      </c>
      <c r="J83" s="299">
        <v>1.26</v>
      </c>
      <c r="K83" s="299">
        <v>0</v>
      </c>
      <c r="L83" s="300">
        <v>0</v>
      </c>
    </row>
    <row r="84" spans="1:12" ht="45" x14ac:dyDescent="0.25">
      <c r="A84" s="301" t="s">
        <v>1501</v>
      </c>
      <c r="B84" s="301" t="s">
        <v>1502</v>
      </c>
      <c r="C84" s="301" t="s">
        <v>1422</v>
      </c>
      <c r="D84" s="302">
        <v>43</v>
      </c>
      <c r="E84" s="301" t="s">
        <v>1420</v>
      </c>
      <c r="F84" s="301" t="s">
        <v>1421</v>
      </c>
      <c r="G84" s="303">
        <v>0.77900000000000003</v>
      </c>
      <c r="H84" s="303">
        <v>0.53</v>
      </c>
      <c r="I84" s="303">
        <v>2.129</v>
      </c>
      <c r="J84" s="304">
        <v>1.26</v>
      </c>
      <c r="K84" s="304">
        <v>0</v>
      </c>
      <c r="L84" s="305">
        <v>0</v>
      </c>
    </row>
    <row r="85" spans="1:12" ht="45" x14ac:dyDescent="0.25">
      <c r="A85" s="296" t="s">
        <v>1503</v>
      </c>
      <c r="B85" s="296" t="s">
        <v>1504</v>
      </c>
      <c r="C85" s="296" t="s">
        <v>1419</v>
      </c>
      <c r="D85" s="297">
        <v>42</v>
      </c>
      <c r="E85" s="296" t="s">
        <v>1420</v>
      </c>
      <c r="F85" s="296" t="s">
        <v>1421</v>
      </c>
      <c r="G85" s="298">
        <v>172.97499999999999</v>
      </c>
      <c r="H85" s="298">
        <v>180.9</v>
      </c>
      <c r="I85" s="298">
        <v>801.63099999999997</v>
      </c>
      <c r="J85" s="299">
        <v>777.947</v>
      </c>
      <c r="K85" s="299">
        <v>39.549999999999997</v>
      </c>
      <c r="L85" s="300">
        <v>39.549999999999997</v>
      </c>
    </row>
    <row r="86" spans="1:12" ht="45" x14ac:dyDescent="0.25">
      <c r="A86" s="301" t="s">
        <v>1503</v>
      </c>
      <c r="B86" s="301" t="s">
        <v>1504</v>
      </c>
      <c r="C86" s="301" t="s">
        <v>1422</v>
      </c>
      <c r="D86" s="302">
        <v>43</v>
      </c>
      <c r="E86" s="301" t="s">
        <v>1420</v>
      </c>
      <c r="F86" s="301" t="s">
        <v>1421</v>
      </c>
      <c r="G86" s="303">
        <v>172.97499999999999</v>
      </c>
      <c r="H86" s="303">
        <v>211.5</v>
      </c>
      <c r="I86" s="303">
        <v>801.63099999999997</v>
      </c>
      <c r="J86" s="304">
        <v>798.31700000000001</v>
      </c>
      <c r="K86" s="304">
        <v>39.549999999999997</v>
      </c>
      <c r="L86" s="305">
        <v>0</v>
      </c>
    </row>
    <row r="87" spans="1:12" ht="45" x14ac:dyDescent="0.25">
      <c r="A87" s="296" t="s">
        <v>1505</v>
      </c>
      <c r="B87" s="296" t="s">
        <v>1506</v>
      </c>
      <c r="C87" s="296" t="s">
        <v>1419</v>
      </c>
      <c r="D87" s="297">
        <v>42</v>
      </c>
      <c r="E87" s="296" t="s">
        <v>1420</v>
      </c>
      <c r="F87" s="296" t="s">
        <v>1421</v>
      </c>
      <c r="G87" s="298">
        <v>425.85599999999999</v>
      </c>
      <c r="H87" s="298">
        <v>362.40100000000001</v>
      </c>
      <c r="I87" s="298">
        <v>1666.884</v>
      </c>
      <c r="J87" s="299">
        <v>1612.856</v>
      </c>
      <c r="K87" s="299">
        <v>48.9</v>
      </c>
      <c r="L87" s="300">
        <v>0</v>
      </c>
    </row>
    <row r="88" spans="1:12" ht="45" x14ac:dyDescent="0.25">
      <c r="A88" s="301" t="s">
        <v>1505</v>
      </c>
      <c r="B88" s="301" t="s">
        <v>1506</v>
      </c>
      <c r="C88" s="301" t="s">
        <v>1422</v>
      </c>
      <c r="D88" s="302">
        <v>43</v>
      </c>
      <c r="E88" s="301" t="s">
        <v>1420</v>
      </c>
      <c r="F88" s="301" t="s">
        <v>1421</v>
      </c>
      <c r="G88" s="303">
        <v>327.67399999999998</v>
      </c>
      <c r="H88" s="303">
        <v>421.65199999999999</v>
      </c>
      <c r="I88" s="303">
        <v>1774.463</v>
      </c>
      <c r="J88" s="304">
        <v>1612.856</v>
      </c>
      <c r="K88" s="304">
        <v>53.9</v>
      </c>
      <c r="L88" s="305">
        <v>5</v>
      </c>
    </row>
    <row r="89" spans="1:12" ht="45" x14ac:dyDescent="0.25">
      <c r="A89" s="296" t="s">
        <v>1507</v>
      </c>
      <c r="B89" s="296" t="s">
        <v>1508</v>
      </c>
      <c r="C89" s="296" t="s">
        <v>1419</v>
      </c>
      <c r="D89" s="297">
        <v>42</v>
      </c>
      <c r="E89" s="296" t="s">
        <v>1420</v>
      </c>
      <c r="F89" s="296" t="s">
        <v>1421</v>
      </c>
      <c r="G89" s="298">
        <v>0</v>
      </c>
      <c r="H89" s="298">
        <v>0</v>
      </c>
      <c r="I89" s="298">
        <v>0</v>
      </c>
      <c r="J89" s="299">
        <v>0</v>
      </c>
      <c r="K89" s="299">
        <v>0</v>
      </c>
      <c r="L89" s="300">
        <v>0</v>
      </c>
    </row>
    <row r="90" spans="1:12" ht="45" x14ac:dyDescent="0.25">
      <c r="A90" s="301" t="s">
        <v>1507</v>
      </c>
      <c r="B90" s="301" t="s">
        <v>1508</v>
      </c>
      <c r="C90" s="301" t="s">
        <v>1422</v>
      </c>
      <c r="D90" s="302">
        <v>43</v>
      </c>
      <c r="E90" s="301" t="s">
        <v>1420</v>
      </c>
      <c r="F90" s="301" t="s">
        <v>1421</v>
      </c>
      <c r="G90" s="303">
        <v>0</v>
      </c>
      <c r="H90" s="303">
        <v>0</v>
      </c>
      <c r="I90" s="303">
        <v>0</v>
      </c>
      <c r="J90" s="304">
        <v>0</v>
      </c>
      <c r="K90" s="304">
        <v>0</v>
      </c>
      <c r="L90" s="305">
        <v>0</v>
      </c>
    </row>
    <row r="91" spans="1:12" ht="45" x14ac:dyDescent="0.25">
      <c r="A91" s="296" t="s">
        <v>1509</v>
      </c>
      <c r="B91" s="296" t="s">
        <v>1510</v>
      </c>
      <c r="C91" s="296" t="s">
        <v>1419</v>
      </c>
      <c r="D91" s="297">
        <v>42</v>
      </c>
      <c r="E91" s="296" t="s">
        <v>1420</v>
      </c>
      <c r="F91" s="296" t="s">
        <v>1421</v>
      </c>
      <c r="G91" s="298">
        <v>0</v>
      </c>
      <c r="H91" s="298">
        <v>0</v>
      </c>
      <c r="I91" s="298">
        <v>61.688000000000002</v>
      </c>
      <c r="J91" s="299">
        <v>0</v>
      </c>
      <c r="K91" s="299">
        <v>0</v>
      </c>
      <c r="L91" s="300">
        <v>0</v>
      </c>
    </row>
    <row r="92" spans="1:12" ht="45" x14ac:dyDescent="0.25">
      <c r="A92" s="301" t="s">
        <v>1509</v>
      </c>
      <c r="B92" s="301" t="s">
        <v>1510</v>
      </c>
      <c r="C92" s="301" t="s">
        <v>1422</v>
      </c>
      <c r="D92" s="302">
        <v>43</v>
      </c>
      <c r="E92" s="301" t="s">
        <v>1420</v>
      </c>
      <c r="F92" s="301" t="s">
        <v>1421</v>
      </c>
      <c r="G92" s="303">
        <v>0</v>
      </c>
      <c r="H92" s="303">
        <v>0</v>
      </c>
      <c r="I92" s="303">
        <v>61.688000000000002</v>
      </c>
      <c r="J92" s="304">
        <v>0</v>
      </c>
      <c r="K92" s="304">
        <v>0</v>
      </c>
      <c r="L92" s="305">
        <v>0</v>
      </c>
    </row>
    <row r="93" spans="1:12" ht="45" x14ac:dyDescent="0.25">
      <c r="A93" s="296" t="s">
        <v>1511</v>
      </c>
      <c r="B93" s="296" t="s">
        <v>1512</v>
      </c>
      <c r="C93" s="296" t="s">
        <v>1419</v>
      </c>
      <c r="D93" s="297">
        <v>42</v>
      </c>
      <c r="E93" s="296" t="s">
        <v>1420</v>
      </c>
      <c r="F93" s="296" t="s">
        <v>1421</v>
      </c>
      <c r="G93" s="298">
        <v>0</v>
      </c>
      <c r="H93" s="298">
        <v>0</v>
      </c>
      <c r="I93" s="298">
        <v>106.2</v>
      </c>
      <c r="J93" s="299">
        <v>48.536999999999999</v>
      </c>
      <c r="K93" s="299">
        <v>0</v>
      </c>
      <c r="L93" s="300">
        <v>0</v>
      </c>
    </row>
    <row r="94" spans="1:12" ht="45" x14ac:dyDescent="0.25">
      <c r="A94" s="301" t="s">
        <v>1511</v>
      </c>
      <c r="B94" s="301" t="s">
        <v>1512</v>
      </c>
      <c r="C94" s="301" t="s">
        <v>1422</v>
      </c>
      <c r="D94" s="302">
        <v>43</v>
      </c>
      <c r="E94" s="301" t="s">
        <v>1420</v>
      </c>
      <c r="F94" s="301" t="s">
        <v>1421</v>
      </c>
      <c r="G94" s="303">
        <v>0</v>
      </c>
      <c r="H94" s="303">
        <v>0</v>
      </c>
      <c r="I94" s="303">
        <v>106.2</v>
      </c>
      <c r="J94" s="304">
        <v>48.536999999999999</v>
      </c>
      <c r="K94" s="304">
        <v>0</v>
      </c>
      <c r="L94" s="305">
        <v>0</v>
      </c>
    </row>
    <row r="95" spans="1:12" ht="45" x14ac:dyDescent="0.25">
      <c r="A95" s="296" t="s">
        <v>1513</v>
      </c>
      <c r="B95" s="296" t="s">
        <v>1514</v>
      </c>
      <c r="C95" s="296" t="s">
        <v>1419</v>
      </c>
      <c r="D95" s="297">
        <v>42</v>
      </c>
      <c r="E95" s="296" t="s">
        <v>1420</v>
      </c>
      <c r="F95" s="296" t="s">
        <v>1421</v>
      </c>
      <c r="G95" s="298">
        <v>35</v>
      </c>
      <c r="H95" s="298">
        <v>35</v>
      </c>
      <c r="I95" s="298">
        <v>75.150999999999996</v>
      </c>
      <c r="J95" s="299">
        <v>136.803</v>
      </c>
      <c r="K95" s="299">
        <v>0</v>
      </c>
      <c r="L95" s="300">
        <v>0</v>
      </c>
    </row>
    <row r="96" spans="1:12" ht="45" x14ac:dyDescent="0.25">
      <c r="A96" s="301" t="s">
        <v>1513</v>
      </c>
      <c r="B96" s="301" t="s">
        <v>1514</v>
      </c>
      <c r="C96" s="301" t="s">
        <v>1422</v>
      </c>
      <c r="D96" s="302">
        <v>43</v>
      </c>
      <c r="E96" s="301" t="s">
        <v>1420</v>
      </c>
      <c r="F96" s="301" t="s">
        <v>1421</v>
      </c>
      <c r="G96" s="303">
        <v>35</v>
      </c>
      <c r="H96" s="303">
        <v>35</v>
      </c>
      <c r="I96" s="303">
        <v>75.150999999999996</v>
      </c>
      <c r="J96" s="304">
        <v>136.803</v>
      </c>
      <c r="K96" s="304">
        <v>0</v>
      </c>
      <c r="L96" s="305">
        <v>0</v>
      </c>
    </row>
    <row r="97" spans="1:12" ht="45" x14ac:dyDescent="0.25">
      <c r="A97" s="296" t="s">
        <v>1515</v>
      </c>
      <c r="B97" s="296" t="s">
        <v>1516</v>
      </c>
      <c r="C97" s="296" t="s">
        <v>1419</v>
      </c>
      <c r="D97" s="297">
        <v>42</v>
      </c>
      <c r="E97" s="296" t="s">
        <v>1420</v>
      </c>
      <c r="F97" s="296" t="s">
        <v>1421</v>
      </c>
      <c r="G97" s="298">
        <v>0</v>
      </c>
      <c r="H97" s="298">
        <v>0</v>
      </c>
      <c r="I97" s="298">
        <v>37</v>
      </c>
      <c r="J97" s="299">
        <v>0</v>
      </c>
      <c r="K97" s="299">
        <v>0</v>
      </c>
      <c r="L97" s="300">
        <v>0</v>
      </c>
    </row>
    <row r="98" spans="1:12" ht="45" x14ac:dyDescent="0.25">
      <c r="A98" s="301" t="s">
        <v>1515</v>
      </c>
      <c r="B98" s="301" t="s">
        <v>1516</v>
      </c>
      <c r="C98" s="301" t="s">
        <v>1422</v>
      </c>
      <c r="D98" s="302">
        <v>43</v>
      </c>
      <c r="E98" s="301" t="s">
        <v>1420</v>
      </c>
      <c r="F98" s="301" t="s">
        <v>1421</v>
      </c>
      <c r="G98" s="303">
        <v>0</v>
      </c>
      <c r="H98" s="303">
        <v>0</v>
      </c>
      <c r="I98" s="303">
        <v>37</v>
      </c>
      <c r="J98" s="304">
        <v>0</v>
      </c>
      <c r="K98" s="304">
        <v>0</v>
      </c>
      <c r="L98" s="305">
        <v>0</v>
      </c>
    </row>
    <row r="99" spans="1:12" ht="45" x14ac:dyDescent="0.25">
      <c r="A99" s="296" t="s">
        <v>1517</v>
      </c>
      <c r="B99" s="296" t="s">
        <v>1518</v>
      </c>
      <c r="C99" s="296" t="s">
        <v>1419</v>
      </c>
      <c r="D99" s="297">
        <v>42</v>
      </c>
      <c r="E99" s="296" t="s">
        <v>1420</v>
      </c>
      <c r="F99" s="296" t="s">
        <v>1421</v>
      </c>
      <c r="G99" s="298">
        <v>0</v>
      </c>
      <c r="H99" s="298">
        <v>0</v>
      </c>
      <c r="I99" s="298">
        <v>10.8</v>
      </c>
      <c r="J99" s="299">
        <v>0</v>
      </c>
      <c r="K99" s="299">
        <v>0</v>
      </c>
      <c r="L99" s="300">
        <v>0</v>
      </c>
    </row>
    <row r="100" spans="1:12" ht="45" x14ac:dyDescent="0.25">
      <c r="A100" s="301" t="s">
        <v>1517</v>
      </c>
      <c r="B100" s="301" t="s">
        <v>1518</v>
      </c>
      <c r="C100" s="301" t="s">
        <v>1422</v>
      </c>
      <c r="D100" s="302">
        <v>43</v>
      </c>
      <c r="E100" s="301" t="s">
        <v>1420</v>
      </c>
      <c r="F100" s="301" t="s">
        <v>1421</v>
      </c>
      <c r="G100" s="303">
        <v>0</v>
      </c>
      <c r="H100" s="303">
        <v>0</v>
      </c>
      <c r="I100" s="303">
        <v>10.8</v>
      </c>
      <c r="J100" s="304">
        <v>0</v>
      </c>
      <c r="K100" s="304">
        <v>0</v>
      </c>
      <c r="L100" s="305">
        <v>0</v>
      </c>
    </row>
    <row r="101" spans="1:12" ht="45" x14ac:dyDescent="0.25">
      <c r="A101" s="296" t="s">
        <v>1519</v>
      </c>
      <c r="B101" s="296" t="s">
        <v>1520</v>
      </c>
      <c r="C101" s="296" t="s">
        <v>1419</v>
      </c>
      <c r="D101" s="297">
        <v>42</v>
      </c>
      <c r="E101" s="296" t="s">
        <v>1420</v>
      </c>
      <c r="F101" s="296" t="s">
        <v>1421</v>
      </c>
      <c r="G101" s="298">
        <v>0</v>
      </c>
      <c r="H101" s="298">
        <v>0</v>
      </c>
      <c r="I101" s="298">
        <v>62.942</v>
      </c>
      <c r="J101" s="299">
        <v>0</v>
      </c>
      <c r="K101" s="299">
        <v>0</v>
      </c>
      <c r="L101" s="300">
        <v>0</v>
      </c>
    </row>
    <row r="102" spans="1:12" ht="45" x14ac:dyDescent="0.25">
      <c r="A102" s="301" t="s">
        <v>1519</v>
      </c>
      <c r="B102" s="301" t="s">
        <v>1520</v>
      </c>
      <c r="C102" s="301" t="s">
        <v>1422</v>
      </c>
      <c r="D102" s="302">
        <v>43</v>
      </c>
      <c r="E102" s="301" t="s">
        <v>1420</v>
      </c>
      <c r="F102" s="301" t="s">
        <v>1421</v>
      </c>
      <c r="G102" s="303">
        <v>0</v>
      </c>
      <c r="H102" s="303">
        <v>0</v>
      </c>
      <c r="I102" s="303">
        <v>62.942</v>
      </c>
      <c r="J102" s="304">
        <v>0</v>
      </c>
      <c r="K102" s="304">
        <v>0</v>
      </c>
      <c r="L102" s="305">
        <v>0</v>
      </c>
    </row>
    <row r="103" spans="1:12" ht="45" x14ac:dyDescent="0.25">
      <c r="A103" s="296" t="s">
        <v>1521</v>
      </c>
      <c r="B103" s="296" t="s">
        <v>1522</v>
      </c>
      <c r="C103" s="296" t="s">
        <v>1419</v>
      </c>
      <c r="D103" s="297">
        <v>42</v>
      </c>
      <c r="E103" s="296" t="s">
        <v>1420</v>
      </c>
      <c r="F103" s="296" t="s">
        <v>1421</v>
      </c>
      <c r="G103" s="298">
        <v>0</v>
      </c>
      <c r="H103" s="298">
        <v>0</v>
      </c>
      <c r="I103" s="298">
        <v>56.7</v>
      </c>
      <c r="J103" s="299">
        <v>0</v>
      </c>
      <c r="K103" s="299">
        <v>0</v>
      </c>
      <c r="L103" s="300">
        <v>0</v>
      </c>
    </row>
    <row r="104" spans="1:12" ht="45" x14ac:dyDescent="0.25">
      <c r="A104" s="301" t="s">
        <v>1521</v>
      </c>
      <c r="B104" s="301" t="s">
        <v>1522</v>
      </c>
      <c r="C104" s="301" t="s">
        <v>1422</v>
      </c>
      <c r="D104" s="302">
        <v>43</v>
      </c>
      <c r="E104" s="301" t="s">
        <v>1420</v>
      </c>
      <c r="F104" s="301" t="s">
        <v>1421</v>
      </c>
      <c r="G104" s="303">
        <v>0</v>
      </c>
      <c r="H104" s="303">
        <v>0</v>
      </c>
      <c r="I104" s="303">
        <v>56.7</v>
      </c>
      <c r="J104" s="304">
        <v>0</v>
      </c>
      <c r="K104" s="304">
        <v>0</v>
      </c>
      <c r="L104" s="305">
        <v>0</v>
      </c>
    </row>
    <row r="105" spans="1:12" ht="45" x14ac:dyDescent="0.25">
      <c r="A105" s="296" t="s">
        <v>1523</v>
      </c>
      <c r="B105" s="296" t="s">
        <v>1524</v>
      </c>
      <c r="C105" s="296" t="s">
        <v>1419</v>
      </c>
      <c r="D105" s="297">
        <v>42</v>
      </c>
      <c r="E105" s="296" t="s">
        <v>1420</v>
      </c>
      <c r="F105" s="296" t="s">
        <v>1421</v>
      </c>
      <c r="G105" s="298">
        <v>40</v>
      </c>
      <c r="H105" s="298">
        <v>70</v>
      </c>
      <c r="I105" s="298">
        <v>1371.6869999999999</v>
      </c>
      <c r="J105" s="299">
        <v>474.7</v>
      </c>
      <c r="K105" s="299">
        <v>0</v>
      </c>
      <c r="L105" s="300">
        <v>0</v>
      </c>
    </row>
    <row r="106" spans="1:12" ht="45" x14ac:dyDescent="0.25">
      <c r="A106" s="301" t="s">
        <v>1523</v>
      </c>
      <c r="B106" s="301" t="s">
        <v>1524</v>
      </c>
      <c r="C106" s="301" t="s">
        <v>1422</v>
      </c>
      <c r="D106" s="302">
        <v>43</v>
      </c>
      <c r="E106" s="301" t="s">
        <v>1420</v>
      </c>
      <c r="F106" s="301" t="s">
        <v>1421</v>
      </c>
      <c r="G106" s="303">
        <v>40</v>
      </c>
      <c r="H106" s="303">
        <v>107</v>
      </c>
      <c r="I106" s="303">
        <v>1418.7180000000001</v>
      </c>
      <c r="J106" s="304">
        <v>474.7</v>
      </c>
      <c r="K106" s="304">
        <v>0</v>
      </c>
      <c r="L106" s="305">
        <v>0</v>
      </c>
    </row>
    <row r="107" spans="1:12" ht="45" x14ac:dyDescent="0.25">
      <c r="A107" s="296" t="s">
        <v>1525</v>
      </c>
      <c r="B107" s="296" t="s">
        <v>1526</v>
      </c>
      <c r="C107" s="296" t="s">
        <v>1419</v>
      </c>
      <c r="D107" s="297">
        <v>42</v>
      </c>
      <c r="E107" s="296" t="s">
        <v>1420</v>
      </c>
      <c r="F107" s="296" t="s">
        <v>1421</v>
      </c>
      <c r="G107" s="298">
        <v>0</v>
      </c>
      <c r="H107" s="298">
        <v>0</v>
      </c>
      <c r="I107" s="298">
        <v>33</v>
      </c>
      <c r="J107" s="299">
        <v>0</v>
      </c>
      <c r="K107" s="299">
        <v>0</v>
      </c>
      <c r="L107" s="300">
        <v>0</v>
      </c>
    </row>
    <row r="108" spans="1:12" ht="45" x14ac:dyDescent="0.25">
      <c r="A108" s="301" t="s">
        <v>1525</v>
      </c>
      <c r="B108" s="301" t="s">
        <v>1526</v>
      </c>
      <c r="C108" s="301" t="s">
        <v>1422</v>
      </c>
      <c r="D108" s="302">
        <v>43</v>
      </c>
      <c r="E108" s="301" t="s">
        <v>1420</v>
      </c>
      <c r="F108" s="301" t="s">
        <v>1421</v>
      </c>
      <c r="G108" s="303">
        <v>0</v>
      </c>
      <c r="H108" s="303">
        <v>0</v>
      </c>
      <c r="I108" s="303">
        <v>33</v>
      </c>
      <c r="J108" s="304">
        <v>0</v>
      </c>
      <c r="K108" s="304">
        <v>0</v>
      </c>
      <c r="L108" s="305">
        <v>0</v>
      </c>
    </row>
    <row r="109" spans="1:12" ht="75" x14ac:dyDescent="0.25">
      <c r="A109" s="296" t="s">
        <v>1527</v>
      </c>
      <c r="B109" s="296" t="s">
        <v>1528</v>
      </c>
      <c r="C109" s="296" t="s">
        <v>1422</v>
      </c>
      <c r="D109" s="297">
        <v>43</v>
      </c>
      <c r="E109" s="296" t="s">
        <v>1420</v>
      </c>
      <c r="F109" s="296" t="s">
        <v>1421</v>
      </c>
      <c r="G109" s="298">
        <v>47</v>
      </c>
      <c r="H109" s="298">
        <v>0</v>
      </c>
      <c r="I109" s="298">
        <v>0</v>
      </c>
      <c r="J109" s="299">
        <v>0</v>
      </c>
      <c r="K109" s="299">
        <v>0</v>
      </c>
      <c r="L109" s="300">
        <v>0</v>
      </c>
    </row>
    <row r="110" spans="1:12" ht="60" x14ac:dyDescent="0.25">
      <c r="A110" s="301" t="s">
        <v>1529</v>
      </c>
      <c r="B110" s="301" t="s">
        <v>1530</v>
      </c>
      <c r="C110" s="301" t="s">
        <v>1419</v>
      </c>
      <c r="D110" s="302">
        <v>42</v>
      </c>
      <c r="E110" s="301" t="s">
        <v>1420</v>
      </c>
      <c r="F110" s="301" t="s">
        <v>1421</v>
      </c>
      <c r="G110" s="303">
        <v>0</v>
      </c>
      <c r="H110" s="303">
        <v>0</v>
      </c>
      <c r="I110" s="303">
        <v>29.864999999999998</v>
      </c>
      <c r="J110" s="304">
        <v>0</v>
      </c>
      <c r="K110" s="304">
        <v>0</v>
      </c>
      <c r="L110" s="305">
        <v>0</v>
      </c>
    </row>
    <row r="111" spans="1:12" ht="60" x14ac:dyDescent="0.25">
      <c r="A111" s="296" t="s">
        <v>1529</v>
      </c>
      <c r="B111" s="296" t="s">
        <v>1530</v>
      </c>
      <c r="C111" s="296" t="s">
        <v>1422</v>
      </c>
      <c r="D111" s="297">
        <v>43</v>
      </c>
      <c r="E111" s="296" t="s">
        <v>1420</v>
      </c>
      <c r="F111" s="296" t="s">
        <v>1421</v>
      </c>
      <c r="G111" s="298">
        <v>0</v>
      </c>
      <c r="H111" s="298">
        <v>0</v>
      </c>
      <c r="I111" s="298">
        <v>29.864999999999998</v>
      </c>
      <c r="J111" s="299">
        <v>0</v>
      </c>
      <c r="K111" s="299">
        <v>0</v>
      </c>
      <c r="L111" s="300">
        <v>0</v>
      </c>
    </row>
    <row r="112" spans="1:12" ht="45" x14ac:dyDescent="0.25">
      <c r="A112" s="301" t="s">
        <v>1531</v>
      </c>
      <c r="B112" s="301" t="s">
        <v>1532</v>
      </c>
      <c r="C112" s="301" t="s">
        <v>1419</v>
      </c>
      <c r="D112" s="302">
        <v>42</v>
      </c>
      <c r="E112" s="301" t="s">
        <v>1420</v>
      </c>
      <c r="F112" s="301" t="s">
        <v>1421</v>
      </c>
      <c r="G112" s="303">
        <v>0</v>
      </c>
      <c r="H112" s="303">
        <v>0</v>
      </c>
      <c r="I112" s="303">
        <v>7.35</v>
      </c>
      <c r="J112" s="304">
        <v>4.4000000000000004</v>
      </c>
      <c r="K112" s="304">
        <v>0</v>
      </c>
      <c r="L112" s="305">
        <v>0</v>
      </c>
    </row>
    <row r="113" spans="1:12" ht="45" x14ac:dyDescent="0.25">
      <c r="A113" s="296" t="s">
        <v>1531</v>
      </c>
      <c r="B113" s="296" t="s">
        <v>1532</v>
      </c>
      <c r="C113" s="296" t="s">
        <v>1422</v>
      </c>
      <c r="D113" s="297">
        <v>43</v>
      </c>
      <c r="E113" s="296" t="s">
        <v>1420</v>
      </c>
      <c r="F113" s="296" t="s">
        <v>1421</v>
      </c>
      <c r="G113" s="298">
        <v>0</v>
      </c>
      <c r="H113" s="298">
        <v>0</v>
      </c>
      <c r="I113" s="298">
        <v>7.35</v>
      </c>
      <c r="J113" s="299">
        <v>4.4000000000000004</v>
      </c>
      <c r="K113" s="299">
        <v>0</v>
      </c>
      <c r="L113" s="300">
        <v>0</v>
      </c>
    </row>
    <row r="114" spans="1:12" ht="60" x14ac:dyDescent="0.25">
      <c r="A114" s="301" t="s">
        <v>1533</v>
      </c>
      <c r="B114" s="301" t="s">
        <v>1534</v>
      </c>
      <c r="C114" s="301" t="s">
        <v>1419</v>
      </c>
      <c r="D114" s="302">
        <v>42</v>
      </c>
      <c r="E114" s="301" t="s">
        <v>1420</v>
      </c>
      <c r="F114" s="301" t="s">
        <v>1421</v>
      </c>
      <c r="G114" s="303">
        <v>0</v>
      </c>
      <c r="H114" s="303">
        <v>0</v>
      </c>
      <c r="I114" s="303">
        <v>205.95500000000001</v>
      </c>
      <c r="J114" s="304">
        <v>8.6690000000000005</v>
      </c>
      <c r="K114" s="304">
        <v>0</v>
      </c>
      <c r="L114" s="305">
        <v>0</v>
      </c>
    </row>
    <row r="115" spans="1:12" ht="60" x14ac:dyDescent="0.25">
      <c r="A115" s="296" t="s">
        <v>1533</v>
      </c>
      <c r="B115" s="296" t="s">
        <v>1534</v>
      </c>
      <c r="C115" s="296" t="s">
        <v>1422</v>
      </c>
      <c r="D115" s="297">
        <v>43</v>
      </c>
      <c r="E115" s="296" t="s">
        <v>1420</v>
      </c>
      <c r="F115" s="296" t="s">
        <v>1421</v>
      </c>
      <c r="G115" s="298">
        <v>0</v>
      </c>
      <c r="H115" s="298">
        <v>0</v>
      </c>
      <c r="I115" s="298">
        <v>205.95500000000001</v>
      </c>
      <c r="J115" s="299">
        <v>8.6690000000000005</v>
      </c>
      <c r="K115" s="299">
        <v>0</v>
      </c>
      <c r="L115" s="300">
        <v>0</v>
      </c>
    </row>
    <row r="116" spans="1:12" ht="45" x14ac:dyDescent="0.25">
      <c r="A116" s="301" t="s">
        <v>1535</v>
      </c>
      <c r="B116" s="301" t="s">
        <v>1536</v>
      </c>
      <c r="C116" s="301" t="s">
        <v>1419</v>
      </c>
      <c r="D116" s="302">
        <v>42</v>
      </c>
      <c r="E116" s="301" t="s">
        <v>1420</v>
      </c>
      <c r="F116" s="301" t="s">
        <v>1421</v>
      </c>
      <c r="G116" s="303">
        <v>761.74599999999998</v>
      </c>
      <c r="H116" s="303">
        <v>642.31600000000003</v>
      </c>
      <c r="I116" s="303">
        <v>0</v>
      </c>
      <c r="J116" s="304">
        <v>0</v>
      </c>
      <c r="K116" s="304">
        <v>86.5</v>
      </c>
      <c r="L116" s="305">
        <v>18</v>
      </c>
    </row>
    <row r="117" spans="1:12" ht="45" x14ac:dyDescent="0.25">
      <c r="A117" s="296" t="s">
        <v>1535</v>
      </c>
      <c r="B117" s="296" t="s">
        <v>1536</v>
      </c>
      <c r="C117" s="296" t="s">
        <v>1422</v>
      </c>
      <c r="D117" s="297">
        <v>43</v>
      </c>
      <c r="E117" s="296" t="s">
        <v>1420</v>
      </c>
      <c r="F117" s="296" t="s">
        <v>1421</v>
      </c>
      <c r="G117" s="298">
        <v>701.65200000000004</v>
      </c>
      <c r="H117" s="298">
        <v>622.31600000000003</v>
      </c>
      <c r="I117" s="298">
        <v>0</v>
      </c>
      <c r="J117" s="299">
        <v>0</v>
      </c>
      <c r="K117" s="299">
        <v>86.5</v>
      </c>
      <c r="L117" s="300">
        <v>0</v>
      </c>
    </row>
    <row r="118" spans="1:12" ht="45" x14ac:dyDescent="0.25">
      <c r="A118" s="301" t="s">
        <v>1537</v>
      </c>
      <c r="B118" s="301" t="s">
        <v>1538</v>
      </c>
      <c r="C118" s="301" t="s">
        <v>1419</v>
      </c>
      <c r="D118" s="302">
        <v>42</v>
      </c>
      <c r="E118" s="301" t="s">
        <v>1420</v>
      </c>
      <c r="F118" s="301" t="s">
        <v>1421</v>
      </c>
      <c r="G118" s="303">
        <v>3814.3960000000002</v>
      </c>
      <c r="H118" s="303">
        <v>3603.848</v>
      </c>
      <c r="I118" s="303">
        <v>19510.726999999999</v>
      </c>
      <c r="J118" s="304">
        <v>14430.437</v>
      </c>
      <c r="K118" s="304">
        <v>744.76199999999994</v>
      </c>
      <c r="L118" s="305">
        <v>187.75</v>
      </c>
    </row>
    <row r="119" spans="1:12" ht="45" x14ac:dyDescent="0.25">
      <c r="A119" s="296" t="s">
        <v>1537</v>
      </c>
      <c r="B119" s="296" t="s">
        <v>1538</v>
      </c>
      <c r="C119" s="296" t="s">
        <v>1422</v>
      </c>
      <c r="D119" s="297">
        <v>43</v>
      </c>
      <c r="E119" s="296" t="s">
        <v>1420</v>
      </c>
      <c r="F119" s="296" t="s">
        <v>1421</v>
      </c>
      <c r="G119" s="298">
        <v>3557.1529999999998</v>
      </c>
      <c r="H119" s="298">
        <v>3470.7979999999998</v>
      </c>
      <c r="I119" s="298">
        <v>19851.584999999999</v>
      </c>
      <c r="J119" s="299">
        <v>14901.473</v>
      </c>
      <c r="K119" s="299">
        <v>1017.601</v>
      </c>
      <c r="L119" s="300">
        <v>272.839</v>
      </c>
    </row>
    <row r="120" spans="1:12" ht="45" x14ac:dyDescent="0.25">
      <c r="A120" s="301" t="s">
        <v>1537</v>
      </c>
      <c r="B120" s="301" t="s">
        <v>1539</v>
      </c>
      <c r="C120" s="301" t="s">
        <v>1419</v>
      </c>
      <c r="D120" s="302">
        <v>42</v>
      </c>
      <c r="E120" s="301" t="s">
        <v>1420</v>
      </c>
      <c r="F120" s="301" t="s">
        <v>1421</v>
      </c>
      <c r="G120" s="303">
        <v>761.74599999999998</v>
      </c>
      <c r="H120" s="303">
        <v>642.31600000000003</v>
      </c>
      <c r="I120" s="303">
        <v>0</v>
      </c>
      <c r="J120" s="304">
        <v>0</v>
      </c>
      <c r="K120" s="304">
        <v>86.5</v>
      </c>
      <c r="L120" s="305">
        <v>18</v>
      </c>
    </row>
    <row r="121" spans="1:12" ht="45" x14ac:dyDescent="0.25">
      <c r="A121" s="296" t="s">
        <v>1537</v>
      </c>
      <c r="B121" s="296" t="s">
        <v>1539</v>
      </c>
      <c r="C121" s="296" t="s">
        <v>1422</v>
      </c>
      <c r="D121" s="297">
        <v>43</v>
      </c>
      <c r="E121" s="296" t="s">
        <v>1420</v>
      </c>
      <c r="F121" s="296" t="s">
        <v>1421</v>
      </c>
      <c r="G121" s="298">
        <v>701.65200000000004</v>
      </c>
      <c r="H121" s="298">
        <v>622.31600000000003</v>
      </c>
      <c r="I121" s="298">
        <v>0</v>
      </c>
      <c r="J121" s="299">
        <v>0</v>
      </c>
      <c r="K121" s="299">
        <v>86.5</v>
      </c>
      <c r="L121" s="300">
        <v>0</v>
      </c>
    </row>
    <row r="122" spans="1:12" ht="75" x14ac:dyDescent="0.25">
      <c r="A122" s="301" t="s">
        <v>1537</v>
      </c>
      <c r="B122" s="306" t="s">
        <v>1540</v>
      </c>
      <c r="C122" s="306" t="s">
        <v>1419</v>
      </c>
      <c r="D122" s="307">
        <v>42</v>
      </c>
      <c r="E122" s="306" t="s">
        <v>1420</v>
      </c>
      <c r="F122" s="306" t="s">
        <v>1421</v>
      </c>
      <c r="G122" s="308">
        <v>4576.1419999999998</v>
      </c>
      <c r="H122" s="308">
        <v>4246.1639999999998</v>
      </c>
      <c r="I122" s="308">
        <v>19510.726999999999</v>
      </c>
      <c r="J122" s="309">
        <v>14430.437</v>
      </c>
      <c r="K122" s="309">
        <v>831.26199999999994</v>
      </c>
      <c r="L122" s="310">
        <v>205.75</v>
      </c>
    </row>
    <row r="123" spans="1:12" ht="75" x14ac:dyDescent="0.25">
      <c r="A123" s="296" t="s">
        <v>1537</v>
      </c>
      <c r="B123" s="311" t="s">
        <v>1540</v>
      </c>
      <c r="C123" s="311" t="s">
        <v>1422</v>
      </c>
      <c r="D123" s="312">
        <v>43</v>
      </c>
      <c r="E123" s="311" t="s">
        <v>1420</v>
      </c>
      <c r="F123" s="311" t="s">
        <v>1421</v>
      </c>
      <c r="G123" s="313">
        <v>4258.8050000000003</v>
      </c>
      <c r="H123" s="313">
        <v>4093.114</v>
      </c>
      <c r="I123" s="313">
        <v>19851.584999999999</v>
      </c>
      <c r="J123" s="314">
        <v>14901.473</v>
      </c>
      <c r="K123" s="314">
        <v>1104.1010000000001</v>
      </c>
      <c r="L123" s="315">
        <v>272.839</v>
      </c>
    </row>
    <row r="124" spans="1:12" ht="45" x14ac:dyDescent="0.25">
      <c r="A124" s="301" t="s">
        <v>1537</v>
      </c>
      <c r="B124" s="301" t="s">
        <v>1541</v>
      </c>
      <c r="C124" s="301" t="s">
        <v>1419</v>
      </c>
      <c r="D124" s="302">
        <v>42</v>
      </c>
      <c r="E124" s="301" t="s">
        <v>1420</v>
      </c>
      <c r="F124" s="301" t="s">
        <v>1421</v>
      </c>
      <c r="G124" s="303">
        <v>30</v>
      </c>
      <c r="H124" s="303">
        <v>4246.1639999999998</v>
      </c>
      <c r="I124" s="303">
        <v>0</v>
      </c>
      <c r="J124" s="304">
        <v>14430.437</v>
      </c>
      <c r="K124" s="304">
        <v>831.26199999999994</v>
      </c>
      <c r="L124" s="305">
        <v>205.75</v>
      </c>
    </row>
    <row r="125" spans="1:12" ht="45" x14ac:dyDescent="0.25">
      <c r="A125" s="296" t="s">
        <v>1537</v>
      </c>
      <c r="B125" s="296" t="s">
        <v>1541</v>
      </c>
      <c r="C125" s="296" t="s">
        <v>1422</v>
      </c>
      <c r="D125" s="297">
        <v>43</v>
      </c>
      <c r="E125" s="296" t="s">
        <v>1420</v>
      </c>
      <c r="F125" s="296" t="s">
        <v>1421</v>
      </c>
      <c r="G125" s="298">
        <v>30</v>
      </c>
      <c r="H125" s="298">
        <v>4093.114</v>
      </c>
      <c r="I125" s="298">
        <v>0</v>
      </c>
      <c r="J125" s="299">
        <v>14901.473</v>
      </c>
      <c r="K125" s="299">
        <v>1104.1010000000001</v>
      </c>
      <c r="L125" s="300">
        <v>272.839</v>
      </c>
    </row>
    <row r="126" spans="1:12" ht="45" x14ac:dyDescent="0.25">
      <c r="A126" s="301" t="s">
        <v>1537</v>
      </c>
      <c r="B126" s="301" t="s">
        <v>1542</v>
      </c>
      <c r="C126" s="301" t="s">
        <v>1419</v>
      </c>
      <c r="D126" s="302">
        <v>42</v>
      </c>
      <c r="E126" s="301" t="s">
        <v>1420</v>
      </c>
      <c r="F126" s="301" t="s">
        <v>1421</v>
      </c>
      <c r="G126" s="303">
        <v>0</v>
      </c>
      <c r="H126" s="303">
        <v>4246.1639999999998</v>
      </c>
      <c r="I126" s="303">
        <v>0</v>
      </c>
      <c r="J126" s="304">
        <v>14430.437</v>
      </c>
      <c r="K126" s="304">
        <v>831.26199999999994</v>
      </c>
      <c r="L126" s="305">
        <v>205.75</v>
      </c>
    </row>
    <row r="127" spans="1:12" ht="45" x14ac:dyDescent="0.25">
      <c r="A127" s="296" t="s">
        <v>1537</v>
      </c>
      <c r="B127" s="296" t="s">
        <v>1542</v>
      </c>
      <c r="C127" s="296" t="s">
        <v>1422</v>
      </c>
      <c r="D127" s="297">
        <v>43</v>
      </c>
      <c r="E127" s="296" t="s">
        <v>1420</v>
      </c>
      <c r="F127" s="296" t="s">
        <v>1421</v>
      </c>
      <c r="G127" s="298">
        <v>0</v>
      </c>
      <c r="H127" s="298">
        <v>4093.114</v>
      </c>
      <c r="I127" s="298">
        <v>0</v>
      </c>
      <c r="J127" s="299">
        <v>14901.473</v>
      </c>
      <c r="K127" s="299">
        <v>1104.1010000000001</v>
      </c>
      <c r="L127" s="300">
        <v>272.839</v>
      </c>
    </row>
  </sheetData>
  <mergeCells count="1">
    <mergeCell ref="A2:L2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36E5B-D3C0-4249-94E8-E5D86E81BF98}">
  <dimension ref="A1:G83"/>
  <sheetViews>
    <sheetView topLeftCell="A26" workbookViewId="0">
      <selection activeCell="B7" sqref="B7"/>
    </sheetView>
  </sheetViews>
  <sheetFormatPr defaultRowHeight="13.2" x14ac:dyDescent="0.25"/>
  <cols>
    <col min="1" max="1" width="28.109375" customWidth="1"/>
    <col min="2" max="2" width="14" customWidth="1"/>
    <col min="3" max="3" width="10.44140625" customWidth="1"/>
    <col min="4" max="4" width="11.6640625" customWidth="1"/>
    <col min="5" max="5" width="13.6640625" customWidth="1"/>
    <col min="6" max="6" width="13.5546875" customWidth="1"/>
    <col min="7" max="7" width="11.1093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1068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163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36</v>
      </c>
      <c r="C12">
        <v>52</v>
      </c>
      <c r="D12">
        <v>534.1</v>
      </c>
      <c r="E12">
        <v>216.7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5.3</v>
      </c>
      <c r="E13">
        <v>22.3</v>
      </c>
      <c r="F13">
        <v>0</v>
      </c>
      <c r="G13">
        <v>0</v>
      </c>
    </row>
    <row r="14" spans="1:7" ht="15" x14ac:dyDescent="0.25">
      <c r="A14" s="173" t="s">
        <v>71</v>
      </c>
      <c r="B14">
        <v>33</v>
      </c>
      <c r="C14">
        <v>52</v>
      </c>
      <c r="D14">
        <v>452.8</v>
      </c>
      <c r="E14">
        <v>142.30000000000001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73</v>
      </c>
      <c r="B16">
        <v>3</v>
      </c>
      <c r="C16">
        <v>0</v>
      </c>
      <c r="D16">
        <v>63.5</v>
      </c>
      <c r="E16">
        <v>41.7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396.5</v>
      </c>
      <c r="C19">
        <v>351.3</v>
      </c>
      <c r="D19">
        <v>1588</v>
      </c>
      <c r="E19">
        <v>1500.1</v>
      </c>
      <c r="F19">
        <v>39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218</v>
      </c>
      <c r="C21">
        <v>205.5</v>
      </c>
      <c r="D21">
        <v>737.8</v>
      </c>
      <c r="E21">
        <v>791.5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0</v>
      </c>
      <c r="C23">
        <v>1236</v>
      </c>
      <c r="D23">
        <v>139.1</v>
      </c>
      <c r="E23">
        <v>1115.5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1758.1</v>
      </c>
      <c r="C25">
        <v>1601.7</v>
      </c>
      <c r="D25">
        <v>5584.6</v>
      </c>
      <c r="E25">
        <v>4391.3</v>
      </c>
      <c r="F25">
        <v>120.1</v>
      </c>
      <c r="G25">
        <v>0</v>
      </c>
    </row>
    <row r="26" spans="1:7" ht="15" x14ac:dyDescent="0.25">
      <c r="A26" s="173" t="s">
        <v>167</v>
      </c>
      <c r="B26">
        <v>0</v>
      </c>
      <c r="C26">
        <v>55</v>
      </c>
      <c r="D26">
        <v>0</v>
      </c>
      <c r="E26">
        <v>92.5</v>
      </c>
      <c r="F26">
        <v>0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18.5</v>
      </c>
      <c r="E27">
        <v>46.7</v>
      </c>
      <c r="F27">
        <v>0</v>
      </c>
      <c r="G27">
        <v>0</v>
      </c>
    </row>
    <row r="28" spans="1:7" ht="15" x14ac:dyDescent="0.25">
      <c r="A28" s="173" t="s">
        <v>79</v>
      </c>
      <c r="B28">
        <v>0.3</v>
      </c>
      <c r="C28">
        <v>0.6</v>
      </c>
      <c r="D28">
        <v>1</v>
      </c>
      <c r="E28">
        <v>2.5</v>
      </c>
      <c r="F28">
        <v>0</v>
      </c>
      <c r="G28">
        <v>0</v>
      </c>
    </row>
    <row r="29" spans="1:7" ht="15" x14ac:dyDescent="0.25">
      <c r="A29" s="173" t="s">
        <v>80</v>
      </c>
      <c r="B29">
        <v>71</v>
      </c>
      <c r="C29">
        <v>49.5</v>
      </c>
      <c r="D29">
        <v>621.20000000000005</v>
      </c>
      <c r="E29">
        <v>382.5</v>
      </c>
      <c r="F29">
        <v>0</v>
      </c>
      <c r="G29">
        <v>0</v>
      </c>
    </row>
    <row r="30" spans="1:7" ht="15" x14ac:dyDescent="0.25">
      <c r="A30" s="173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173" t="s">
        <v>81</v>
      </c>
      <c r="B31">
        <v>672.5</v>
      </c>
      <c r="C31">
        <v>383.6</v>
      </c>
      <c r="D31">
        <v>1685.3</v>
      </c>
      <c r="E31">
        <v>963.5</v>
      </c>
      <c r="F31">
        <v>41.1</v>
      </c>
      <c r="G31">
        <v>0</v>
      </c>
    </row>
    <row r="32" spans="1:7" ht="15" x14ac:dyDescent="0.25">
      <c r="A32" s="173" t="s">
        <v>169</v>
      </c>
      <c r="B32">
        <v>0</v>
      </c>
      <c r="C32">
        <v>0</v>
      </c>
      <c r="D32">
        <v>0</v>
      </c>
      <c r="E32">
        <v>0.1</v>
      </c>
      <c r="F32">
        <v>0</v>
      </c>
      <c r="G32">
        <v>0</v>
      </c>
    </row>
    <row r="33" spans="1:7" ht="15" x14ac:dyDescent="0.25">
      <c r="A33" s="173" t="s">
        <v>82</v>
      </c>
      <c r="B33">
        <v>0</v>
      </c>
      <c r="C33">
        <v>0.7</v>
      </c>
      <c r="D33">
        <v>88.5</v>
      </c>
      <c r="E33">
        <v>109.2</v>
      </c>
      <c r="F33">
        <v>0</v>
      </c>
      <c r="G33">
        <v>0</v>
      </c>
    </row>
    <row r="34" spans="1:7" ht="15" x14ac:dyDescent="0.25">
      <c r="A34" s="173" t="s">
        <v>170</v>
      </c>
      <c r="B34">
        <v>0</v>
      </c>
      <c r="C34">
        <v>0</v>
      </c>
      <c r="D34">
        <v>8</v>
      </c>
      <c r="E34">
        <v>8.5</v>
      </c>
      <c r="F34">
        <v>0</v>
      </c>
      <c r="G34">
        <v>0</v>
      </c>
    </row>
    <row r="35" spans="1:7" ht="15" x14ac:dyDescent="0.25">
      <c r="A35" s="173" t="s">
        <v>83</v>
      </c>
      <c r="B35">
        <v>626</v>
      </c>
      <c r="C35">
        <v>828.1</v>
      </c>
      <c r="D35">
        <v>1980.3</v>
      </c>
      <c r="E35">
        <v>1943.3</v>
      </c>
      <c r="F35">
        <v>79</v>
      </c>
      <c r="G35">
        <v>0</v>
      </c>
    </row>
    <row r="36" spans="1:7" ht="15" x14ac:dyDescent="0.25">
      <c r="A36" s="173" t="s">
        <v>84</v>
      </c>
      <c r="B36">
        <v>0</v>
      </c>
      <c r="C36">
        <v>1</v>
      </c>
      <c r="D36">
        <v>31.1</v>
      </c>
      <c r="E36">
        <v>19.8</v>
      </c>
      <c r="F36">
        <v>0</v>
      </c>
      <c r="G36">
        <v>0</v>
      </c>
    </row>
    <row r="37" spans="1:7" ht="15" x14ac:dyDescent="0.25">
      <c r="A37" s="173" t="s">
        <v>85</v>
      </c>
      <c r="B37">
        <v>18</v>
      </c>
      <c r="C37">
        <v>23</v>
      </c>
      <c r="D37">
        <v>43.4</v>
      </c>
      <c r="E37">
        <v>45.6</v>
      </c>
      <c r="F37">
        <v>0</v>
      </c>
      <c r="G37">
        <v>0</v>
      </c>
    </row>
    <row r="38" spans="1:7" ht="15" x14ac:dyDescent="0.25">
      <c r="A38" s="173" t="s">
        <v>86</v>
      </c>
      <c r="B38">
        <v>215</v>
      </c>
      <c r="C38">
        <v>139</v>
      </c>
      <c r="D38">
        <v>647.5</v>
      </c>
      <c r="E38">
        <v>314.10000000000002</v>
      </c>
      <c r="F38">
        <v>0</v>
      </c>
      <c r="G38">
        <v>0</v>
      </c>
    </row>
    <row r="39" spans="1:7" ht="15" x14ac:dyDescent="0.25">
      <c r="A39" s="173" t="s">
        <v>87</v>
      </c>
      <c r="B39">
        <v>2.5</v>
      </c>
      <c r="C39">
        <v>3</v>
      </c>
      <c r="D39">
        <v>8.6</v>
      </c>
      <c r="E39">
        <v>0</v>
      </c>
      <c r="F39">
        <v>0</v>
      </c>
      <c r="G39">
        <v>0</v>
      </c>
    </row>
    <row r="40" spans="1:7" ht="15" x14ac:dyDescent="0.25">
      <c r="A40" s="173" t="s">
        <v>88</v>
      </c>
      <c r="B40">
        <v>152.80000000000001</v>
      </c>
      <c r="C40">
        <v>118.1</v>
      </c>
      <c r="D40">
        <v>345.1</v>
      </c>
      <c r="E40">
        <v>304.10000000000002</v>
      </c>
      <c r="F40">
        <v>0</v>
      </c>
      <c r="G40">
        <v>0</v>
      </c>
    </row>
    <row r="41" spans="1:7" ht="15" x14ac:dyDescent="0.25">
      <c r="A41" s="173" t="s">
        <v>89</v>
      </c>
      <c r="B41">
        <v>0</v>
      </c>
      <c r="C41">
        <v>0</v>
      </c>
      <c r="D41">
        <v>106.2</v>
      </c>
      <c r="E41">
        <v>158.69999999999999</v>
      </c>
      <c r="F41">
        <v>0</v>
      </c>
      <c r="G41">
        <v>0</v>
      </c>
    </row>
    <row r="42" spans="1:7" ht="15" x14ac:dyDescent="0.25">
      <c r="A42" s="173" t="s">
        <v>69</v>
      </c>
    </row>
    <row r="43" spans="1:7" ht="15" x14ac:dyDescent="0.25">
      <c r="A43" s="173" t="s">
        <v>90</v>
      </c>
      <c r="B43">
        <v>101</v>
      </c>
      <c r="C43">
        <v>65</v>
      </c>
      <c r="D43">
        <v>698</v>
      </c>
      <c r="E43">
        <v>585</v>
      </c>
      <c r="F43">
        <v>0</v>
      </c>
      <c r="G43">
        <v>0</v>
      </c>
    </row>
    <row r="44" spans="1:7" ht="15" x14ac:dyDescent="0.25">
      <c r="A44" s="173" t="s">
        <v>91</v>
      </c>
      <c r="B44">
        <v>0</v>
      </c>
      <c r="C44">
        <v>30</v>
      </c>
      <c r="D44">
        <v>48.5</v>
      </c>
      <c r="E44">
        <v>222.5</v>
      </c>
      <c r="F44">
        <v>0</v>
      </c>
      <c r="G44">
        <v>0</v>
      </c>
    </row>
    <row r="45" spans="1:7" ht="15" x14ac:dyDescent="0.25">
      <c r="A45" s="173" t="s">
        <v>92</v>
      </c>
      <c r="B45">
        <v>70</v>
      </c>
      <c r="C45">
        <v>35</v>
      </c>
      <c r="D45">
        <v>136.80000000000001</v>
      </c>
      <c r="E45">
        <v>57</v>
      </c>
      <c r="F45">
        <v>0</v>
      </c>
      <c r="G45">
        <v>0</v>
      </c>
    </row>
    <row r="46" spans="1:7" ht="15" x14ac:dyDescent="0.25">
      <c r="A46" s="173" t="s">
        <v>93</v>
      </c>
      <c r="B46">
        <v>0</v>
      </c>
      <c r="C46">
        <v>0</v>
      </c>
      <c r="D46">
        <v>0</v>
      </c>
      <c r="E46">
        <v>28.8</v>
      </c>
      <c r="F46">
        <v>0</v>
      </c>
      <c r="G46">
        <v>0</v>
      </c>
    </row>
    <row r="47" spans="1:7" ht="15" x14ac:dyDescent="0.25">
      <c r="A47" s="173" t="s">
        <v>95</v>
      </c>
      <c r="B47">
        <v>0</v>
      </c>
      <c r="C47">
        <v>0</v>
      </c>
      <c r="D47">
        <v>4.4000000000000004</v>
      </c>
      <c r="E47">
        <v>9.6999999999999993</v>
      </c>
      <c r="F47">
        <v>0</v>
      </c>
      <c r="G47">
        <v>0</v>
      </c>
    </row>
    <row r="48" spans="1:7" ht="15" x14ac:dyDescent="0.25">
      <c r="A48" s="173" t="s">
        <v>96</v>
      </c>
      <c r="B48">
        <v>31</v>
      </c>
      <c r="C48">
        <v>0</v>
      </c>
      <c r="D48">
        <v>499.6</v>
      </c>
      <c r="E48">
        <v>242.7</v>
      </c>
      <c r="F48">
        <v>0</v>
      </c>
      <c r="G48">
        <v>0</v>
      </c>
    </row>
    <row r="49" spans="1:7" ht="15" x14ac:dyDescent="0.25">
      <c r="A49" s="173" t="s">
        <v>97</v>
      </c>
      <c r="B49">
        <v>0</v>
      </c>
      <c r="C49">
        <v>0</v>
      </c>
      <c r="D49">
        <v>8.6999999999999993</v>
      </c>
      <c r="E49">
        <v>24.2</v>
      </c>
      <c r="F49">
        <v>0</v>
      </c>
      <c r="G49">
        <v>0</v>
      </c>
    </row>
    <row r="50" spans="1:7" ht="15" x14ac:dyDescent="0.25">
      <c r="A50" s="173" t="s">
        <v>69</v>
      </c>
    </row>
    <row r="51" spans="1:7" ht="15" x14ac:dyDescent="0.25">
      <c r="A51" s="173" t="s">
        <v>98</v>
      </c>
      <c r="B51">
        <v>2274.5</v>
      </c>
      <c r="C51">
        <v>1311.9</v>
      </c>
      <c r="D51">
        <v>6125.4</v>
      </c>
      <c r="E51">
        <v>4614.8999999999996</v>
      </c>
      <c r="F51">
        <v>248.9</v>
      </c>
      <c r="G51">
        <v>0</v>
      </c>
    </row>
    <row r="52" spans="1:7" ht="15" x14ac:dyDescent="0.25">
      <c r="A52" s="173" t="s">
        <v>99</v>
      </c>
      <c r="B52">
        <v>2.7</v>
      </c>
      <c r="C52">
        <v>6.3</v>
      </c>
      <c r="D52">
        <v>21.1</v>
      </c>
      <c r="E52">
        <v>15.1</v>
      </c>
      <c r="F52">
        <v>0</v>
      </c>
      <c r="G52">
        <v>0</v>
      </c>
    </row>
    <row r="53" spans="1:7" ht="15" x14ac:dyDescent="0.25">
      <c r="A53" s="173" t="s">
        <v>100</v>
      </c>
      <c r="B53">
        <v>6.5</v>
      </c>
      <c r="C53">
        <v>5.8</v>
      </c>
      <c r="D53">
        <v>1.2</v>
      </c>
      <c r="E53">
        <v>13.5</v>
      </c>
      <c r="F53">
        <v>0</v>
      </c>
      <c r="G53">
        <v>0</v>
      </c>
    </row>
    <row r="54" spans="1:7" ht="15" x14ac:dyDescent="0.25">
      <c r="A54" s="173" t="s">
        <v>101</v>
      </c>
      <c r="B54">
        <v>0</v>
      </c>
      <c r="C54">
        <v>0</v>
      </c>
      <c r="D54">
        <v>381.4</v>
      </c>
      <c r="E54">
        <v>128.69999999999999</v>
      </c>
      <c r="F54">
        <v>0</v>
      </c>
      <c r="G54">
        <v>0</v>
      </c>
    </row>
    <row r="55" spans="1:7" ht="15" x14ac:dyDescent="0.25">
      <c r="A55" s="173" t="s">
        <v>102</v>
      </c>
      <c r="B55">
        <v>10</v>
      </c>
      <c r="C55">
        <v>15</v>
      </c>
      <c r="D55">
        <v>59.4</v>
      </c>
      <c r="E55">
        <v>50.5</v>
      </c>
      <c r="F55">
        <v>0</v>
      </c>
      <c r="G55">
        <v>0</v>
      </c>
    </row>
    <row r="56" spans="1:7" ht="15" x14ac:dyDescent="0.25">
      <c r="A56" s="173" t="s">
        <v>103</v>
      </c>
      <c r="B56">
        <v>4.5999999999999996</v>
      </c>
      <c r="C56">
        <v>6.4</v>
      </c>
      <c r="D56">
        <v>20.2</v>
      </c>
      <c r="E56">
        <v>89</v>
      </c>
      <c r="F56">
        <v>0</v>
      </c>
      <c r="G56">
        <v>0</v>
      </c>
    </row>
    <row r="57" spans="1:7" ht="15" x14ac:dyDescent="0.25">
      <c r="A57" s="173" t="s">
        <v>104</v>
      </c>
      <c r="B57">
        <v>53.5</v>
      </c>
      <c r="C57">
        <v>40</v>
      </c>
      <c r="D57">
        <v>288</v>
      </c>
      <c r="E57">
        <v>267.60000000000002</v>
      </c>
      <c r="F57">
        <v>0</v>
      </c>
      <c r="G57">
        <v>0</v>
      </c>
    </row>
    <row r="58" spans="1:7" ht="15" x14ac:dyDescent="0.25">
      <c r="A58" s="173" t="s">
        <v>105</v>
      </c>
      <c r="B58">
        <v>65.8</v>
      </c>
      <c r="C58">
        <v>40.9</v>
      </c>
      <c r="D58">
        <v>362.8</v>
      </c>
      <c r="E58">
        <v>252.5</v>
      </c>
      <c r="F58">
        <v>21</v>
      </c>
      <c r="G58">
        <v>0</v>
      </c>
    </row>
    <row r="59" spans="1:7" ht="15" x14ac:dyDescent="0.25">
      <c r="A59" s="173" t="s">
        <v>106</v>
      </c>
      <c r="B59">
        <v>67.5</v>
      </c>
      <c r="C59">
        <v>72.2</v>
      </c>
      <c r="D59">
        <v>335.4</v>
      </c>
      <c r="E59">
        <v>191.1</v>
      </c>
      <c r="F59">
        <v>0</v>
      </c>
      <c r="G59">
        <v>0</v>
      </c>
    </row>
    <row r="60" spans="1:7" ht="15" x14ac:dyDescent="0.25">
      <c r="A60" s="173" t="s">
        <v>107</v>
      </c>
      <c r="B60">
        <v>46.7</v>
      </c>
      <c r="C60">
        <v>10</v>
      </c>
      <c r="D60">
        <v>364.9</v>
      </c>
      <c r="E60">
        <v>254.3</v>
      </c>
      <c r="F60">
        <v>0</v>
      </c>
      <c r="G60">
        <v>0</v>
      </c>
    </row>
    <row r="61" spans="1:7" ht="15" x14ac:dyDescent="0.25">
      <c r="A61" s="173" t="s">
        <v>108</v>
      </c>
      <c r="B61">
        <v>0</v>
      </c>
      <c r="C61">
        <v>0</v>
      </c>
      <c r="D61">
        <v>4.7</v>
      </c>
      <c r="E61">
        <v>2.7</v>
      </c>
      <c r="F61">
        <v>0</v>
      </c>
      <c r="G61">
        <v>0</v>
      </c>
    </row>
    <row r="62" spans="1:7" ht="15" x14ac:dyDescent="0.25">
      <c r="A62" s="173" t="s">
        <v>109</v>
      </c>
      <c r="B62">
        <v>11.3</v>
      </c>
      <c r="C62">
        <v>27.6</v>
      </c>
      <c r="D62">
        <v>220.8</v>
      </c>
      <c r="E62">
        <v>128.1</v>
      </c>
      <c r="F62">
        <v>12.7</v>
      </c>
      <c r="G62">
        <v>0</v>
      </c>
    </row>
    <row r="63" spans="1:7" ht="15" x14ac:dyDescent="0.25">
      <c r="A63" s="173" t="s">
        <v>110</v>
      </c>
      <c r="B63">
        <v>0</v>
      </c>
      <c r="C63">
        <v>0</v>
      </c>
      <c r="D63">
        <v>35.299999999999997</v>
      </c>
      <c r="E63">
        <v>4.5999999999999996</v>
      </c>
      <c r="F63">
        <v>0</v>
      </c>
      <c r="G63">
        <v>0</v>
      </c>
    </row>
    <row r="64" spans="1:7" ht="15" x14ac:dyDescent="0.25">
      <c r="A64" s="173" t="s">
        <v>111</v>
      </c>
      <c r="B64">
        <v>95</v>
      </c>
      <c r="C64">
        <v>0</v>
      </c>
      <c r="D64">
        <v>73.400000000000006</v>
      </c>
      <c r="E64">
        <v>111.2</v>
      </c>
      <c r="F64">
        <v>0</v>
      </c>
      <c r="G64">
        <v>0</v>
      </c>
    </row>
    <row r="65" spans="1:7" ht="15" x14ac:dyDescent="0.25">
      <c r="A65" s="173" t="s">
        <v>112</v>
      </c>
      <c r="B65">
        <v>115.6</v>
      </c>
      <c r="C65">
        <v>48.5</v>
      </c>
      <c r="D65">
        <v>221.1</v>
      </c>
      <c r="E65">
        <v>216.7</v>
      </c>
      <c r="F65">
        <v>40</v>
      </c>
      <c r="G65">
        <v>0</v>
      </c>
    </row>
    <row r="66" spans="1:7" ht="15" x14ac:dyDescent="0.25">
      <c r="A66" s="173" t="s">
        <v>113</v>
      </c>
      <c r="B66">
        <v>22</v>
      </c>
      <c r="C66">
        <v>22.7</v>
      </c>
      <c r="D66">
        <v>128.4</v>
      </c>
      <c r="E66">
        <v>115.4</v>
      </c>
      <c r="F66">
        <v>0</v>
      </c>
      <c r="G66">
        <v>0</v>
      </c>
    </row>
    <row r="67" spans="1:7" ht="15" x14ac:dyDescent="0.25">
      <c r="A67" s="173" t="s">
        <v>114</v>
      </c>
      <c r="B67">
        <v>13</v>
      </c>
      <c r="C67">
        <v>12.7</v>
      </c>
      <c r="D67">
        <v>30.9</v>
      </c>
      <c r="E67">
        <v>23.8</v>
      </c>
      <c r="F67">
        <v>0</v>
      </c>
      <c r="G67">
        <v>0</v>
      </c>
    </row>
    <row r="68" spans="1:7" ht="15" x14ac:dyDescent="0.25">
      <c r="A68" s="173" t="s">
        <v>115</v>
      </c>
      <c r="B68">
        <v>1146.5</v>
      </c>
      <c r="C68">
        <v>833.2</v>
      </c>
      <c r="D68">
        <v>2797.5</v>
      </c>
      <c r="E68">
        <v>2256.1999999999998</v>
      </c>
      <c r="F68">
        <v>93.3</v>
      </c>
      <c r="G68">
        <v>0</v>
      </c>
    </row>
    <row r="69" spans="1:7" ht="15" x14ac:dyDescent="0.25">
      <c r="A69" s="173" t="s">
        <v>116</v>
      </c>
      <c r="B69">
        <v>0</v>
      </c>
      <c r="C69">
        <v>0</v>
      </c>
      <c r="D69">
        <v>0</v>
      </c>
      <c r="E69" t="s">
        <v>94</v>
      </c>
      <c r="F69">
        <v>0</v>
      </c>
      <c r="G69">
        <v>0</v>
      </c>
    </row>
    <row r="70" spans="1:7" ht="15" x14ac:dyDescent="0.25">
      <c r="A70" s="173" t="s">
        <v>117</v>
      </c>
      <c r="B70">
        <v>50.7</v>
      </c>
      <c r="C70">
        <v>46</v>
      </c>
      <c r="D70">
        <v>54.1</v>
      </c>
      <c r="E70">
        <v>35.5</v>
      </c>
      <c r="F70">
        <v>0</v>
      </c>
      <c r="G70">
        <v>0</v>
      </c>
    </row>
    <row r="71" spans="1:7" ht="15" x14ac:dyDescent="0.25">
      <c r="A71" s="173" t="s">
        <v>118</v>
      </c>
      <c r="B71">
        <v>499.5</v>
      </c>
      <c r="C71">
        <v>25</v>
      </c>
      <c r="D71">
        <v>158.9</v>
      </c>
      <c r="E71">
        <v>90.4</v>
      </c>
      <c r="F71">
        <v>0</v>
      </c>
      <c r="G71">
        <v>0</v>
      </c>
    </row>
    <row r="72" spans="1:7" ht="15" x14ac:dyDescent="0.25">
      <c r="A72" s="173" t="s">
        <v>119</v>
      </c>
      <c r="B72">
        <v>32</v>
      </c>
      <c r="C72">
        <v>52.5</v>
      </c>
      <c r="D72">
        <v>138.5</v>
      </c>
      <c r="E72">
        <v>144.80000000000001</v>
      </c>
      <c r="F72">
        <v>73.3</v>
      </c>
      <c r="G72">
        <v>0</v>
      </c>
    </row>
    <row r="73" spans="1:7" ht="15" x14ac:dyDescent="0.25">
      <c r="A73" s="173" t="s">
        <v>120</v>
      </c>
      <c r="B73">
        <v>11.7</v>
      </c>
      <c r="C73">
        <v>31.2</v>
      </c>
      <c r="D73">
        <v>142.6</v>
      </c>
      <c r="E73">
        <v>57.8</v>
      </c>
      <c r="F73">
        <v>8.6999999999999993</v>
      </c>
      <c r="G73">
        <v>0</v>
      </c>
    </row>
    <row r="74" spans="1:7" ht="15" x14ac:dyDescent="0.25">
      <c r="A74" s="173" t="s">
        <v>121</v>
      </c>
      <c r="B74">
        <v>20.2</v>
      </c>
      <c r="C74">
        <v>8.4</v>
      </c>
      <c r="D74">
        <v>91.1</v>
      </c>
      <c r="E74">
        <v>25.3</v>
      </c>
      <c r="F74">
        <v>0</v>
      </c>
      <c r="G74">
        <v>0</v>
      </c>
    </row>
    <row r="75" spans="1:7" ht="15" x14ac:dyDescent="0.25">
      <c r="A75" s="173" t="s">
        <v>122</v>
      </c>
      <c r="B75">
        <v>0</v>
      </c>
      <c r="C75">
        <v>7.5</v>
      </c>
      <c r="D75">
        <v>193.9</v>
      </c>
      <c r="E75">
        <v>140.30000000000001</v>
      </c>
      <c r="F75">
        <v>0</v>
      </c>
      <c r="G75">
        <v>0</v>
      </c>
    </row>
    <row r="76" spans="1:7" ht="15" x14ac:dyDescent="0.25">
      <c r="A76" s="173" t="s">
        <v>65</v>
      </c>
      <c r="B76" t="s">
        <v>66</v>
      </c>
      <c r="C76" t="s">
        <v>67</v>
      </c>
      <c r="D76" t="s">
        <v>66</v>
      </c>
      <c r="E76" t="s">
        <v>66</v>
      </c>
      <c r="F76" t="s">
        <v>66</v>
      </c>
      <c r="G76" t="s">
        <v>68</v>
      </c>
    </row>
    <row r="77" spans="1:7" ht="15" x14ac:dyDescent="0.25">
      <c r="A77" s="173" t="s">
        <v>123</v>
      </c>
      <c r="B77">
        <v>4784.1000000000004</v>
      </c>
      <c r="C77">
        <v>4823.3999999999996</v>
      </c>
      <c r="D77">
        <v>15407.1</v>
      </c>
      <c r="E77">
        <v>13215</v>
      </c>
      <c r="F77">
        <v>408</v>
      </c>
      <c r="G77">
        <v>0</v>
      </c>
    </row>
    <row r="78" spans="1:7" ht="15" x14ac:dyDescent="0.25">
      <c r="A78" s="173" t="s">
        <v>124</v>
      </c>
      <c r="B78">
        <v>891.6</v>
      </c>
      <c r="C78">
        <v>463.3</v>
      </c>
      <c r="D78">
        <v>0</v>
      </c>
      <c r="E78">
        <v>0</v>
      </c>
      <c r="F78">
        <v>62</v>
      </c>
      <c r="G78">
        <v>0</v>
      </c>
    </row>
    <row r="79" spans="1:7" ht="15" x14ac:dyDescent="0.25">
      <c r="A79" s="173" t="s">
        <v>65</v>
      </c>
      <c r="B79" t="s">
        <v>66</v>
      </c>
      <c r="C79" t="s">
        <v>67</v>
      </c>
      <c r="D79" t="s">
        <v>66</v>
      </c>
      <c r="E79" t="s">
        <v>66</v>
      </c>
      <c r="F79" t="s">
        <v>66</v>
      </c>
      <c r="G79" t="s">
        <v>68</v>
      </c>
    </row>
    <row r="80" spans="1:7" ht="15" x14ac:dyDescent="0.25">
      <c r="A80" s="173" t="s">
        <v>125</v>
      </c>
      <c r="B80">
        <v>5675.7</v>
      </c>
      <c r="C80">
        <v>5286.7</v>
      </c>
      <c r="D80">
        <v>15407.1</v>
      </c>
      <c r="E80">
        <v>13215</v>
      </c>
      <c r="F80">
        <v>470</v>
      </c>
      <c r="G80">
        <v>0</v>
      </c>
    </row>
    <row r="81" spans="1:7" ht="15" x14ac:dyDescent="0.25">
      <c r="A81" s="173" t="s">
        <v>126</v>
      </c>
      <c r="B81" t="s">
        <v>45</v>
      </c>
      <c r="C81" t="s">
        <v>45</v>
      </c>
      <c r="D81">
        <v>0</v>
      </c>
      <c r="E81">
        <v>0</v>
      </c>
      <c r="F81" t="s">
        <v>45</v>
      </c>
      <c r="G81" t="s">
        <v>45</v>
      </c>
    </row>
    <row r="82" spans="1:7" ht="15" x14ac:dyDescent="0.25">
      <c r="A82" s="173" t="s">
        <v>127</v>
      </c>
      <c r="B82">
        <v>0</v>
      </c>
      <c r="C82">
        <v>0</v>
      </c>
      <c r="D82" t="s">
        <v>45</v>
      </c>
      <c r="E82" t="s">
        <v>45</v>
      </c>
      <c r="F82">
        <v>0</v>
      </c>
      <c r="G82">
        <v>0</v>
      </c>
    </row>
    <row r="83" spans="1:7" ht="15" x14ac:dyDescent="0.25">
      <c r="A83" s="173" t="s">
        <v>65</v>
      </c>
      <c r="B83" t="s">
        <v>66</v>
      </c>
      <c r="C83" t="s">
        <v>67</v>
      </c>
      <c r="D83" t="s">
        <v>66</v>
      </c>
      <c r="E83" t="s">
        <v>66</v>
      </c>
      <c r="F83" t="s">
        <v>66</v>
      </c>
      <c r="G83" t="s">
        <v>68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BB71B-B370-4D47-97F1-6C22FA1BBD78}">
  <dimension ref="A1:G83"/>
  <sheetViews>
    <sheetView topLeftCell="A23" workbookViewId="0">
      <selection activeCell="B7" sqref="B7"/>
    </sheetView>
  </sheetViews>
  <sheetFormatPr defaultRowHeight="13.2" x14ac:dyDescent="0.25"/>
  <cols>
    <col min="1" max="1" width="25.33203125" customWidth="1"/>
    <col min="2" max="2" width="13" customWidth="1"/>
    <col min="3" max="3" width="10.6640625" customWidth="1"/>
    <col min="4" max="4" width="11.109375" customWidth="1"/>
    <col min="5" max="5" width="12.5546875" customWidth="1"/>
    <col min="6" max="6" width="11.6640625" customWidth="1"/>
    <col min="7" max="7" width="10.886718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1067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35</v>
      </c>
      <c r="C12">
        <v>52</v>
      </c>
      <c r="D12">
        <v>534.1</v>
      </c>
      <c r="E12">
        <v>216.7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5.3</v>
      </c>
      <c r="E13">
        <v>22.3</v>
      </c>
      <c r="F13">
        <v>0</v>
      </c>
      <c r="G13">
        <v>0</v>
      </c>
    </row>
    <row r="14" spans="1:7" ht="15" x14ac:dyDescent="0.25">
      <c r="A14" s="173" t="s">
        <v>71</v>
      </c>
      <c r="B14">
        <v>32</v>
      </c>
      <c r="C14">
        <v>52</v>
      </c>
      <c r="D14">
        <v>452.8</v>
      </c>
      <c r="E14">
        <v>142.30000000000001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73</v>
      </c>
      <c r="B16">
        <v>3</v>
      </c>
      <c r="C16">
        <v>0</v>
      </c>
      <c r="D16">
        <v>63.5</v>
      </c>
      <c r="E16">
        <v>41.7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360.6</v>
      </c>
      <c r="C19">
        <v>326.7</v>
      </c>
      <c r="D19">
        <v>1588</v>
      </c>
      <c r="E19">
        <v>1500.1</v>
      </c>
      <c r="F19">
        <v>39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258</v>
      </c>
      <c r="C21">
        <v>205.5</v>
      </c>
      <c r="D21">
        <v>695.8</v>
      </c>
      <c r="E21">
        <v>791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0</v>
      </c>
      <c r="C23">
        <v>1476</v>
      </c>
      <c r="D23">
        <v>139.1</v>
      </c>
      <c r="E23">
        <v>995.6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1445.1</v>
      </c>
      <c r="C25">
        <v>1682.7</v>
      </c>
      <c r="D25">
        <v>5571.4</v>
      </c>
      <c r="E25">
        <v>4240.3</v>
      </c>
      <c r="F25">
        <v>59</v>
      </c>
      <c r="G25">
        <v>0</v>
      </c>
    </row>
    <row r="26" spans="1:7" ht="15" x14ac:dyDescent="0.25">
      <c r="A26" s="173" t="s">
        <v>167</v>
      </c>
      <c r="B26">
        <v>0</v>
      </c>
      <c r="C26">
        <v>55</v>
      </c>
      <c r="D26">
        <v>0</v>
      </c>
      <c r="E26">
        <v>92.5</v>
      </c>
      <c r="F26">
        <v>0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18.5</v>
      </c>
      <c r="E27">
        <v>46.7</v>
      </c>
      <c r="F27">
        <v>0</v>
      </c>
      <c r="G27">
        <v>0</v>
      </c>
    </row>
    <row r="28" spans="1:7" ht="15" x14ac:dyDescent="0.25">
      <c r="A28" s="173" t="s">
        <v>79</v>
      </c>
      <c r="B28">
        <v>0.3</v>
      </c>
      <c r="C28">
        <v>0.9</v>
      </c>
      <c r="D28">
        <v>1</v>
      </c>
      <c r="E28">
        <v>2.2999999999999998</v>
      </c>
      <c r="F28">
        <v>0</v>
      </c>
      <c r="G28">
        <v>0</v>
      </c>
    </row>
    <row r="29" spans="1:7" ht="15" x14ac:dyDescent="0.25">
      <c r="A29" s="173" t="s">
        <v>80</v>
      </c>
      <c r="B29">
        <v>20</v>
      </c>
      <c r="C29">
        <v>46.9</v>
      </c>
      <c r="D29">
        <v>621.20000000000005</v>
      </c>
      <c r="E29">
        <v>382.5</v>
      </c>
      <c r="F29">
        <v>0</v>
      </c>
      <c r="G29">
        <v>0</v>
      </c>
    </row>
    <row r="30" spans="1:7" ht="15" x14ac:dyDescent="0.25">
      <c r="A30" s="173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173" t="s">
        <v>81</v>
      </c>
      <c r="B31">
        <v>492.5</v>
      </c>
      <c r="C31">
        <v>383.1</v>
      </c>
      <c r="D31">
        <v>1685.3</v>
      </c>
      <c r="E31">
        <v>963.5</v>
      </c>
      <c r="F31">
        <v>0</v>
      </c>
      <c r="G31">
        <v>0</v>
      </c>
    </row>
    <row r="32" spans="1:7" ht="15" x14ac:dyDescent="0.25">
      <c r="A32" s="173" t="s">
        <v>169</v>
      </c>
      <c r="B32">
        <v>0</v>
      </c>
      <c r="C32">
        <v>0</v>
      </c>
      <c r="D32">
        <v>0</v>
      </c>
      <c r="E32">
        <v>0.1</v>
      </c>
      <c r="F32">
        <v>0</v>
      </c>
      <c r="G32">
        <v>0</v>
      </c>
    </row>
    <row r="33" spans="1:7" ht="15" x14ac:dyDescent="0.25">
      <c r="A33" s="173" t="s">
        <v>82</v>
      </c>
      <c r="B33">
        <v>0</v>
      </c>
      <c r="C33">
        <v>1.6</v>
      </c>
      <c r="D33">
        <v>88.5</v>
      </c>
      <c r="E33">
        <v>97.3</v>
      </c>
      <c r="F33">
        <v>0</v>
      </c>
      <c r="G33">
        <v>0</v>
      </c>
    </row>
    <row r="34" spans="1:7" ht="15" x14ac:dyDescent="0.25">
      <c r="A34" s="173" t="s">
        <v>170</v>
      </c>
      <c r="B34">
        <v>0</v>
      </c>
      <c r="C34">
        <v>0</v>
      </c>
      <c r="D34">
        <v>8</v>
      </c>
      <c r="E34">
        <v>8.5</v>
      </c>
      <c r="F34">
        <v>0</v>
      </c>
      <c r="G34">
        <v>0</v>
      </c>
    </row>
    <row r="35" spans="1:7" ht="15" x14ac:dyDescent="0.25">
      <c r="A35" s="173" t="s">
        <v>83</v>
      </c>
      <c r="B35">
        <v>545</v>
      </c>
      <c r="C35">
        <v>912.1</v>
      </c>
      <c r="D35">
        <v>1967.1</v>
      </c>
      <c r="E35">
        <v>1810.2</v>
      </c>
      <c r="F35">
        <v>59</v>
      </c>
      <c r="G35">
        <v>0</v>
      </c>
    </row>
    <row r="36" spans="1:7" ht="15" x14ac:dyDescent="0.25">
      <c r="A36" s="173" t="s">
        <v>84</v>
      </c>
      <c r="B36">
        <v>0</v>
      </c>
      <c r="C36">
        <v>1</v>
      </c>
      <c r="D36">
        <v>31.1</v>
      </c>
      <c r="E36">
        <v>19.8</v>
      </c>
      <c r="F36">
        <v>0</v>
      </c>
      <c r="G36">
        <v>0</v>
      </c>
    </row>
    <row r="37" spans="1:7" ht="15" x14ac:dyDescent="0.25">
      <c r="A37" s="173" t="s">
        <v>85</v>
      </c>
      <c r="B37">
        <v>18</v>
      </c>
      <c r="C37">
        <v>23</v>
      </c>
      <c r="D37">
        <v>43.4</v>
      </c>
      <c r="E37">
        <v>45.6</v>
      </c>
      <c r="F37">
        <v>0</v>
      </c>
      <c r="G37">
        <v>0</v>
      </c>
    </row>
    <row r="38" spans="1:7" ht="15" x14ac:dyDescent="0.25">
      <c r="A38" s="173" t="s">
        <v>86</v>
      </c>
      <c r="B38">
        <v>214</v>
      </c>
      <c r="C38">
        <v>138</v>
      </c>
      <c r="D38">
        <v>647.5</v>
      </c>
      <c r="E38">
        <v>314.10000000000002</v>
      </c>
      <c r="F38">
        <v>0</v>
      </c>
      <c r="G38">
        <v>0</v>
      </c>
    </row>
    <row r="39" spans="1:7" ht="15" x14ac:dyDescent="0.25">
      <c r="A39" s="173" t="s">
        <v>87</v>
      </c>
      <c r="B39">
        <v>2.5</v>
      </c>
      <c r="C39">
        <v>3</v>
      </c>
      <c r="D39">
        <v>8.6</v>
      </c>
      <c r="E39">
        <v>0</v>
      </c>
      <c r="F39">
        <v>0</v>
      </c>
      <c r="G39">
        <v>0</v>
      </c>
    </row>
    <row r="40" spans="1:7" ht="15" x14ac:dyDescent="0.25">
      <c r="A40" s="173" t="s">
        <v>88</v>
      </c>
      <c r="B40">
        <v>152.80000000000001</v>
      </c>
      <c r="C40">
        <v>118.1</v>
      </c>
      <c r="D40">
        <v>345.1</v>
      </c>
      <c r="E40">
        <v>298.5</v>
      </c>
      <c r="F40">
        <v>0</v>
      </c>
      <c r="G40">
        <v>0</v>
      </c>
    </row>
    <row r="41" spans="1:7" ht="15" x14ac:dyDescent="0.25">
      <c r="A41" s="173" t="s">
        <v>89</v>
      </c>
      <c r="B41">
        <v>0</v>
      </c>
      <c r="C41">
        <v>0</v>
      </c>
      <c r="D41">
        <v>106.2</v>
      </c>
      <c r="E41">
        <v>158.69999999999999</v>
      </c>
      <c r="F41">
        <v>0</v>
      </c>
      <c r="G41">
        <v>0</v>
      </c>
    </row>
    <row r="42" spans="1:7" ht="15" x14ac:dyDescent="0.25">
      <c r="A42" s="173" t="s">
        <v>69</v>
      </c>
    </row>
    <row r="43" spans="1:7" ht="15" x14ac:dyDescent="0.25">
      <c r="A43" s="173" t="s">
        <v>90</v>
      </c>
      <c r="B43">
        <v>101</v>
      </c>
      <c r="C43">
        <v>65</v>
      </c>
      <c r="D43">
        <v>698</v>
      </c>
      <c r="E43">
        <v>566.29999999999995</v>
      </c>
      <c r="F43">
        <v>0</v>
      </c>
      <c r="G43">
        <v>0</v>
      </c>
    </row>
    <row r="44" spans="1:7" ht="15" x14ac:dyDescent="0.25">
      <c r="A44" s="173" t="s">
        <v>91</v>
      </c>
      <c r="B44">
        <v>0</v>
      </c>
      <c r="C44">
        <v>30</v>
      </c>
      <c r="D44">
        <v>48.5</v>
      </c>
      <c r="E44">
        <v>222.5</v>
      </c>
      <c r="F44">
        <v>0</v>
      </c>
      <c r="G44">
        <v>0</v>
      </c>
    </row>
    <row r="45" spans="1:7" ht="15" x14ac:dyDescent="0.25">
      <c r="A45" s="173" t="s">
        <v>92</v>
      </c>
      <c r="B45">
        <v>70</v>
      </c>
      <c r="C45">
        <v>35</v>
      </c>
      <c r="D45">
        <v>136.80000000000001</v>
      </c>
      <c r="E45">
        <v>57</v>
      </c>
      <c r="F45">
        <v>0</v>
      </c>
      <c r="G45">
        <v>0</v>
      </c>
    </row>
    <row r="46" spans="1:7" ht="15" x14ac:dyDescent="0.25">
      <c r="A46" s="173" t="s">
        <v>93</v>
      </c>
      <c r="B46">
        <v>0</v>
      </c>
      <c r="C46">
        <v>0</v>
      </c>
      <c r="D46">
        <v>0</v>
      </c>
      <c r="E46">
        <v>28.8</v>
      </c>
      <c r="F46">
        <v>0</v>
      </c>
      <c r="G46">
        <v>0</v>
      </c>
    </row>
    <row r="47" spans="1:7" ht="15" x14ac:dyDescent="0.25">
      <c r="A47" s="173" t="s">
        <v>95</v>
      </c>
      <c r="B47">
        <v>0</v>
      </c>
      <c r="C47">
        <v>0</v>
      </c>
      <c r="D47">
        <v>4.4000000000000004</v>
      </c>
      <c r="E47">
        <v>4.2</v>
      </c>
      <c r="F47">
        <v>0</v>
      </c>
      <c r="G47">
        <v>0</v>
      </c>
    </row>
    <row r="48" spans="1:7" ht="15" x14ac:dyDescent="0.25">
      <c r="A48" s="173" t="s">
        <v>96</v>
      </c>
      <c r="B48">
        <v>31</v>
      </c>
      <c r="C48">
        <v>0</v>
      </c>
      <c r="D48">
        <v>499.6</v>
      </c>
      <c r="E48">
        <v>242.7</v>
      </c>
      <c r="F48">
        <v>0</v>
      </c>
      <c r="G48">
        <v>0</v>
      </c>
    </row>
    <row r="49" spans="1:7" ht="15" x14ac:dyDescent="0.25">
      <c r="A49" s="173" t="s">
        <v>97</v>
      </c>
      <c r="B49">
        <v>0</v>
      </c>
      <c r="C49">
        <v>0</v>
      </c>
      <c r="D49">
        <v>8.6999999999999993</v>
      </c>
      <c r="E49">
        <v>11</v>
      </c>
      <c r="F49">
        <v>0</v>
      </c>
      <c r="G49">
        <v>0</v>
      </c>
    </row>
    <row r="50" spans="1:7" ht="15" x14ac:dyDescent="0.25">
      <c r="A50" s="173" t="s">
        <v>69</v>
      </c>
    </row>
    <row r="51" spans="1:7" ht="15" x14ac:dyDescent="0.25">
      <c r="A51" s="173" t="s">
        <v>98</v>
      </c>
      <c r="B51">
        <v>2138</v>
      </c>
      <c r="C51">
        <v>1216.0999999999999</v>
      </c>
      <c r="D51">
        <v>5956.6</v>
      </c>
      <c r="E51">
        <v>4451.5</v>
      </c>
      <c r="F51">
        <v>227.4</v>
      </c>
      <c r="G51">
        <v>0</v>
      </c>
    </row>
    <row r="52" spans="1:7" ht="15" x14ac:dyDescent="0.25">
      <c r="A52" s="173" t="s">
        <v>99</v>
      </c>
      <c r="B52">
        <v>2.7</v>
      </c>
      <c r="C52">
        <v>3.3</v>
      </c>
      <c r="D52">
        <v>21.1</v>
      </c>
      <c r="E52">
        <v>15.1</v>
      </c>
      <c r="F52">
        <v>0</v>
      </c>
      <c r="G52">
        <v>0</v>
      </c>
    </row>
    <row r="53" spans="1:7" ht="15" x14ac:dyDescent="0.25">
      <c r="A53" s="173" t="s">
        <v>100</v>
      </c>
      <c r="B53">
        <v>6.5</v>
      </c>
      <c r="C53">
        <v>0</v>
      </c>
      <c r="D53">
        <v>1.2</v>
      </c>
      <c r="E53">
        <v>13.5</v>
      </c>
      <c r="F53">
        <v>0</v>
      </c>
      <c r="G53">
        <v>0</v>
      </c>
    </row>
    <row r="54" spans="1:7" ht="15" x14ac:dyDescent="0.25">
      <c r="A54" s="173" t="s">
        <v>101</v>
      </c>
      <c r="B54">
        <v>0</v>
      </c>
      <c r="C54">
        <v>0</v>
      </c>
      <c r="D54">
        <v>381.4</v>
      </c>
      <c r="E54">
        <v>128.69999999999999</v>
      </c>
      <c r="F54">
        <v>0</v>
      </c>
      <c r="G54">
        <v>0</v>
      </c>
    </row>
    <row r="55" spans="1:7" ht="15" x14ac:dyDescent="0.25">
      <c r="A55" s="173" t="s">
        <v>102</v>
      </c>
      <c r="B55">
        <v>18</v>
      </c>
      <c r="C55">
        <v>15</v>
      </c>
      <c r="D55">
        <v>51.7</v>
      </c>
      <c r="E55">
        <v>50.5</v>
      </c>
      <c r="F55">
        <v>0</v>
      </c>
      <c r="G55">
        <v>0</v>
      </c>
    </row>
    <row r="56" spans="1:7" ht="15" x14ac:dyDescent="0.25">
      <c r="A56" s="173" t="s">
        <v>103</v>
      </c>
      <c r="B56">
        <v>5.2</v>
      </c>
      <c r="C56">
        <v>6.2</v>
      </c>
      <c r="D56">
        <v>19.5</v>
      </c>
      <c r="E56">
        <v>88.4</v>
      </c>
      <c r="F56">
        <v>0</v>
      </c>
      <c r="G56">
        <v>0</v>
      </c>
    </row>
    <row r="57" spans="1:7" ht="15" x14ac:dyDescent="0.25">
      <c r="A57" s="173" t="s">
        <v>104</v>
      </c>
      <c r="B57">
        <v>53.5</v>
      </c>
      <c r="C57">
        <v>40</v>
      </c>
      <c r="D57">
        <v>288</v>
      </c>
      <c r="E57">
        <v>267.60000000000002</v>
      </c>
      <c r="F57">
        <v>0</v>
      </c>
      <c r="G57">
        <v>0</v>
      </c>
    </row>
    <row r="58" spans="1:7" ht="15" x14ac:dyDescent="0.25">
      <c r="A58" s="173" t="s">
        <v>105</v>
      </c>
      <c r="B58">
        <v>57.8</v>
      </c>
      <c r="C58">
        <v>40.9</v>
      </c>
      <c r="D58">
        <v>362.8</v>
      </c>
      <c r="E58">
        <v>233.1</v>
      </c>
      <c r="F58">
        <v>11.5</v>
      </c>
      <c r="G58">
        <v>0</v>
      </c>
    </row>
    <row r="59" spans="1:7" ht="15" x14ac:dyDescent="0.25">
      <c r="A59" s="173" t="s">
        <v>106</v>
      </c>
      <c r="B59">
        <v>74.599999999999994</v>
      </c>
      <c r="C59">
        <v>71.2</v>
      </c>
      <c r="D59">
        <v>328</v>
      </c>
      <c r="E59">
        <v>191.1</v>
      </c>
      <c r="F59">
        <v>0</v>
      </c>
      <c r="G59">
        <v>0</v>
      </c>
    </row>
    <row r="60" spans="1:7" ht="15" x14ac:dyDescent="0.25">
      <c r="A60" s="173" t="s">
        <v>107</v>
      </c>
      <c r="B60">
        <v>46.7</v>
      </c>
      <c r="C60">
        <v>10</v>
      </c>
      <c r="D60">
        <v>364.9</v>
      </c>
      <c r="E60">
        <v>254.3</v>
      </c>
      <c r="F60">
        <v>0</v>
      </c>
      <c r="G60">
        <v>0</v>
      </c>
    </row>
    <row r="61" spans="1:7" ht="15" x14ac:dyDescent="0.25">
      <c r="A61" s="173" t="s">
        <v>108</v>
      </c>
      <c r="B61">
        <v>0</v>
      </c>
      <c r="C61">
        <v>0</v>
      </c>
      <c r="D61">
        <v>4.7</v>
      </c>
      <c r="E61">
        <v>0</v>
      </c>
      <c r="F61">
        <v>0</v>
      </c>
      <c r="G61">
        <v>0</v>
      </c>
    </row>
    <row r="62" spans="1:7" ht="15" x14ac:dyDescent="0.25">
      <c r="A62" s="173" t="s">
        <v>109</v>
      </c>
      <c r="B62">
        <v>11.3</v>
      </c>
      <c r="C62">
        <v>14.5</v>
      </c>
      <c r="D62">
        <v>220.8</v>
      </c>
      <c r="E62">
        <v>123.5</v>
      </c>
      <c r="F62">
        <v>12.7</v>
      </c>
      <c r="G62">
        <v>0</v>
      </c>
    </row>
    <row r="63" spans="1:7" ht="15" x14ac:dyDescent="0.25">
      <c r="A63" s="173" t="s">
        <v>110</v>
      </c>
      <c r="B63">
        <v>0</v>
      </c>
      <c r="C63">
        <v>0</v>
      </c>
      <c r="D63">
        <v>35.299999999999997</v>
      </c>
      <c r="E63">
        <v>4.5999999999999996</v>
      </c>
      <c r="F63">
        <v>0</v>
      </c>
      <c r="G63">
        <v>0</v>
      </c>
    </row>
    <row r="64" spans="1:7" ht="15" x14ac:dyDescent="0.25">
      <c r="A64" s="173" t="s">
        <v>111</v>
      </c>
      <c r="B64">
        <v>95</v>
      </c>
      <c r="C64">
        <v>0</v>
      </c>
      <c r="D64">
        <v>73.400000000000006</v>
      </c>
      <c r="E64">
        <v>99.1</v>
      </c>
      <c r="F64">
        <v>0</v>
      </c>
      <c r="G64">
        <v>0</v>
      </c>
    </row>
    <row r="65" spans="1:7" ht="15" x14ac:dyDescent="0.25">
      <c r="A65" s="173" t="s">
        <v>112</v>
      </c>
      <c r="B65">
        <v>107.1</v>
      </c>
      <c r="C65">
        <v>36</v>
      </c>
      <c r="D65">
        <v>221.1</v>
      </c>
      <c r="E65">
        <v>216.7</v>
      </c>
      <c r="F65">
        <v>40</v>
      </c>
      <c r="G65">
        <v>0</v>
      </c>
    </row>
    <row r="66" spans="1:7" ht="15" x14ac:dyDescent="0.25">
      <c r="A66" s="173" t="s">
        <v>113</v>
      </c>
      <c r="B66">
        <v>22</v>
      </c>
      <c r="C66">
        <v>22.7</v>
      </c>
      <c r="D66">
        <v>128.4</v>
      </c>
      <c r="E66">
        <v>97.9</v>
      </c>
      <c r="F66">
        <v>0</v>
      </c>
      <c r="G66">
        <v>0</v>
      </c>
    </row>
    <row r="67" spans="1:7" ht="15" x14ac:dyDescent="0.25">
      <c r="A67" s="173" t="s">
        <v>114</v>
      </c>
      <c r="B67">
        <v>13</v>
      </c>
      <c r="C67">
        <v>10.199999999999999</v>
      </c>
      <c r="D67">
        <v>30.9</v>
      </c>
      <c r="E67">
        <v>23.8</v>
      </c>
      <c r="F67">
        <v>0</v>
      </c>
      <c r="G67">
        <v>0</v>
      </c>
    </row>
    <row r="68" spans="1:7" ht="15" x14ac:dyDescent="0.25">
      <c r="A68" s="173" t="s">
        <v>115</v>
      </c>
      <c r="B68">
        <v>1237.2</v>
      </c>
      <c r="C68">
        <v>766</v>
      </c>
      <c r="D68">
        <v>2652.2</v>
      </c>
      <c r="E68">
        <v>2164.3000000000002</v>
      </c>
      <c r="F68">
        <v>93.3</v>
      </c>
      <c r="G68">
        <v>0</v>
      </c>
    </row>
    <row r="69" spans="1:7" ht="15" x14ac:dyDescent="0.25">
      <c r="A69" s="173" t="s">
        <v>116</v>
      </c>
      <c r="B69">
        <v>0</v>
      </c>
      <c r="C69">
        <v>0</v>
      </c>
      <c r="D69">
        <v>0</v>
      </c>
      <c r="E69" t="s">
        <v>94</v>
      </c>
      <c r="F69">
        <v>0</v>
      </c>
      <c r="G69">
        <v>0</v>
      </c>
    </row>
    <row r="70" spans="1:7" ht="15" x14ac:dyDescent="0.25">
      <c r="A70" s="173" t="s">
        <v>117</v>
      </c>
      <c r="B70">
        <v>50.7</v>
      </c>
      <c r="C70">
        <v>46</v>
      </c>
      <c r="D70">
        <v>54.1</v>
      </c>
      <c r="E70">
        <v>32.200000000000003</v>
      </c>
      <c r="F70">
        <v>0</v>
      </c>
      <c r="G70">
        <v>0</v>
      </c>
    </row>
    <row r="71" spans="1:7" ht="15" x14ac:dyDescent="0.25">
      <c r="A71" s="173" t="s">
        <v>118</v>
      </c>
      <c r="B71">
        <v>261.89999999999998</v>
      </c>
      <c r="C71">
        <v>31</v>
      </c>
      <c r="D71">
        <v>158.9</v>
      </c>
      <c r="E71">
        <v>84</v>
      </c>
      <c r="F71">
        <v>0</v>
      </c>
      <c r="G71">
        <v>0</v>
      </c>
    </row>
    <row r="72" spans="1:7" ht="15" x14ac:dyDescent="0.25">
      <c r="A72" s="173" t="s">
        <v>119</v>
      </c>
      <c r="B72">
        <v>37</v>
      </c>
      <c r="C72">
        <v>52.5</v>
      </c>
      <c r="D72">
        <v>138.5</v>
      </c>
      <c r="E72">
        <v>144.80000000000001</v>
      </c>
      <c r="F72">
        <v>61.3</v>
      </c>
      <c r="G72">
        <v>0</v>
      </c>
    </row>
    <row r="73" spans="1:7" ht="15" x14ac:dyDescent="0.25">
      <c r="A73" s="173" t="s">
        <v>120</v>
      </c>
      <c r="B73">
        <v>17.899999999999999</v>
      </c>
      <c r="C73">
        <v>34.700000000000003</v>
      </c>
      <c r="D73">
        <v>134.69999999999999</v>
      </c>
      <c r="E73">
        <v>53</v>
      </c>
      <c r="F73">
        <v>8.6999999999999993</v>
      </c>
      <c r="G73">
        <v>0</v>
      </c>
    </row>
    <row r="74" spans="1:7" ht="15" x14ac:dyDescent="0.25">
      <c r="A74" s="173" t="s">
        <v>121</v>
      </c>
      <c r="B74">
        <v>20.2</v>
      </c>
      <c r="C74">
        <v>8.4</v>
      </c>
      <c r="D74">
        <v>91.1</v>
      </c>
      <c r="E74">
        <v>25.3</v>
      </c>
      <c r="F74">
        <v>0</v>
      </c>
      <c r="G74">
        <v>0</v>
      </c>
    </row>
    <row r="75" spans="1:7" ht="15" x14ac:dyDescent="0.25">
      <c r="A75" s="173" t="s">
        <v>122</v>
      </c>
      <c r="B75">
        <v>0</v>
      </c>
      <c r="C75">
        <v>7.5</v>
      </c>
      <c r="D75">
        <v>193.9</v>
      </c>
      <c r="E75">
        <v>140.30000000000001</v>
      </c>
      <c r="F75">
        <v>0</v>
      </c>
      <c r="G75">
        <v>0</v>
      </c>
    </row>
    <row r="76" spans="1:7" ht="15" x14ac:dyDescent="0.25">
      <c r="A76" s="173" t="s">
        <v>65</v>
      </c>
      <c r="B76" t="s">
        <v>66</v>
      </c>
      <c r="C76" t="s">
        <v>67</v>
      </c>
      <c r="D76" t="s">
        <v>66</v>
      </c>
      <c r="E76" t="s">
        <v>66</v>
      </c>
      <c r="F76" t="s">
        <v>66</v>
      </c>
      <c r="G76" t="s">
        <v>68</v>
      </c>
    </row>
    <row r="77" spans="1:7" ht="15" x14ac:dyDescent="0.25">
      <c r="A77" s="173" t="s">
        <v>123</v>
      </c>
      <c r="B77">
        <v>4337.7</v>
      </c>
      <c r="C77">
        <v>5024</v>
      </c>
      <c r="D77">
        <v>15183.1</v>
      </c>
      <c r="E77">
        <v>12761.5</v>
      </c>
      <c r="F77">
        <v>325.39999999999998</v>
      </c>
      <c r="G77">
        <v>0</v>
      </c>
    </row>
    <row r="78" spans="1:7" ht="15" x14ac:dyDescent="0.25">
      <c r="A78" s="173" t="s">
        <v>124</v>
      </c>
      <c r="B78">
        <v>778.6</v>
      </c>
      <c r="C78">
        <v>632.29999999999995</v>
      </c>
      <c r="D78">
        <v>0</v>
      </c>
      <c r="E78">
        <v>0</v>
      </c>
      <c r="F78">
        <v>62</v>
      </c>
      <c r="G78">
        <v>0</v>
      </c>
    </row>
    <row r="79" spans="1:7" ht="15" x14ac:dyDescent="0.25">
      <c r="A79" s="173" t="s">
        <v>65</v>
      </c>
      <c r="B79" t="s">
        <v>66</v>
      </c>
      <c r="C79" t="s">
        <v>67</v>
      </c>
      <c r="D79" t="s">
        <v>66</v>
      </c>
      <c r="E79" t="s">
        <v>66</v>
      </c>
      <c r="F79" t="s">
        <v>66</v>
      </c>
      <c r="G79" t="s">
        <v>68</v>
      </c>
    </row>
    <row r="80" spans="1:7" ht="15" x14ac:dyDescent="0.25">
      <c r="A80" s="173" t="s">
        <v>125</v>
      </c>
      <c r="B80">
        <v>5116.3</v>
      </c>
      <c r="C80">
        <v>5656.4</v>
      </c>
      <c r="D80">
        <v>15183.1</v>
      </c>
      <c r="E80">
        <v>12761.5</v>
      </c>
      <c r="F80">
        <v>387.4</v>
      </c>
      <c r="G80">
        <v>0</v>
      </c>
    </row>
    <row r="81" spans="1:7" ht="15" x14ac:dyDescent="0.25">
      <c r="A81" s="173" t="s">
        <v>126</v>
      </c>
      <c r="B81" t="s">
        <v>45</v>
      </c>
      <c r="C81" t="s">
        <v>45</v>
      </c>
      <c r="D81">
        <v>0</v>
      </c>
      <c r="E81">
        <v>0</v>
      </c>
      <c r="F81" t="s">
        <v>45</v>
      </c>
      <c r="G81" t="s">
        <v>45</v>
      </c>
    </row>
    <row r="82" spans="1:7" ht="15" x14ac:dyDescent="0.25">
      <c r="A82" s="173" t="s">
        <v>127</v>
      </c>
      <c r="B82">
        <v>0</v>
      </c>
      <c r="C82">
        <v>0</v>
      </c>
      <c r="D82" t="s">
        <v>45</v>
      </c>
      <c r="E82" t="s">
        <v>45</v>
      </c>
      <c r="F82">
        <v>0</v>
      </c>
      <c r="G82">
        <v>0</v>
      </c>
    </row>
    <row r="83" spans="1:7" ht="15" x14ac:dyDescent="0.25">
      <c r="A83" s="173" t="s">
        <v>65</v>
      </c>
      <c r="B83" t="s">
        <v>66</v>
      </c>
      <c r="C83" t="s">
        <v>67</v>
      </c>
      <c r="D83" t="s">
        <v>66</v>
      </c>
      <c r="E83" t="s">
        <v>66</v>
      </c>
      <c r="F83" t="s">
        <v>66</v>
      </c>
      <c r="G83" t="s">
        <v>68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A4506-C3C6-4A7B-A892-6D5B12256E75}">
  <dimension ref="A1:G83"/>
  <sheetViews>
    <sheetView topLeftCell="A21" workbookViewId="0">
      <selection activeCell="B7" sqref="B7"/>
    </sheetView>
  </sheetViews>
  <sheetFormatPr defaultRowHeight="13.2" x14ac:dyDescent="0.25"/>
  <cols>
    <col min="1" max="1" width="24.6640625" customWidth="1"/>
    <col min="2" max="2" width="13.5546875" customWidth="1"/>
    <col min="3" max="3" width="10.33203125" customWidth="1"/>
    <col min="4" max="4" width="13.33203125" customWidth="1"/>
    <col min="5" max="5" width="11.6640625" customWidth="1"/>
    <col min="6" max="6" width="12.109375" customWidth="1"/>
    <col min="7" max="7" width="10.332031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1066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68</v>
      </c>
      <c r="C12">
        <v>22</v>
      </c>
      <c r="D12">
        <v>502.3</v>
      </c>
      <c r="E12">
        <v>216.7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5.3</v>
      </c>
      <c r="E13">
        <v>22.3</v>
      </c>
      <c r="F13">
        <v>0</v>
      </c>
      <c r="G13">
        <v>0</v>
      </c>
    </row>
    <row r="14" spans="1:7" ht="15" x14ac:dyDescent="0.25">
      <c r="A14" s="173" t="s">
        <v>71</v>
      </c>
      <c r="B14">
        <v>65</v>
      </c>
      <c r="C14">
        <v>22</v>
      </c>
      <c r="D14">
        <v>421</v>
      </c>
      <c r="E14">
        <v>142.30000000000001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73</v>
      </c>
      <c r="B16">
        <v>3</v>
      </c>
      <c r="C16">
        <v>0</v>
      </c>
      <c r="D16">
        <v>63.5</v>
      </c>
      <c r="E16">
        <v>41.7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367.4</v>
      </c>
      <c r="C19">
        <v>358</v>
      </c>
      <c r="D19">
        <v>1554.2</v>
      </c>
      <c r="E19">
        <v>1468.5</v>
      </c>
      <c r="F19">
        <v>39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258</v>
      </c>
      <c r="C21">
        <v>227.2</v>
      </c>
      <c r="D21">
        <v>695.8</v>
      </c>
      <c r="E21">
        <v>769.3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0</v>
      </c>
      <c r="C23">
        <v>1531</v>
      </c>
      <c r="D23">
        <v>139.1</v>
      </c>
      <c r="E23">
        <v>936.4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1552.7</v>
      </c>
      <c r="C25">
        <v>1528.6</v>
      </c>
      <c r="D25">
        <v>5379</v>
      </c>
      <c r="E25">
        <v>4192.8</v>
      </c>
      <c r="F25">
        <v>59</v>
      </c>
      <c r="G25">
        <v>0</v>
      </c>
    </row>
    <row r="26" spans="1:7" ht="15" x14ac:dyDescent="0.25">
      <c r="A26" s="173" t="s">
        <v>167</v>
      </c>
      <c r="B26">
        <v>0</v>
      </c>
      <c r="C26">
        <v>55</v>
      </c>
      <c r="D26">
        <v>0</v>
      </c>
      <c r="E26">
        <v>92.5</v>
      </c>
      <c r="F26">
        <v>0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18.5</v>
      </c>
      <c r="E27">
        <v>46.7</v>
      </c>
      <c r="F27">
        <v>0</v>
      </c>
      <c r="G27">
        <v>0</v>
      </c>
    </row>
    <row r="28" spans="1:7" ht="15" x14ac:dyDescent="0.25">
      <c r="A28" s="173" t="s">
        <v>79</v>
      </c>
      <c r="B28">
        <v>0.5</v>
      </c>
      <c r="C28">
        <v>0.6</v>
      </c>
      <c r="D28">
        <v>0.7</v>
      </c>
      <c r="E28">
        <v>2.1</v>
      </c>
      <c r="F28">
        <v>0</v>
      </c>
      <c r="G28">
        <v>0</v>
      </c>
    </row>
    <row r="29" spans="1:7" ht="15" x14ac:dyDescent="0.25">
      <c r="A29" s="173" t="s">
        <v>80</v>
      </c>
      <c r="B29">
        <v>20</v>
      </c>
      <c r="C29">
        <v>46.9</v>
      </c>
      <c r="D29">
        <v>621.20000000000005</v>
      </c>
      <c r="E29">
        <v>382.5</v>
      </c>
      <c r="F29">
        <v>0</v>
      </c>
      <c r="G29">
        <v>0</v>
      </c>
    </row>
    <row r="30" spans="1:7" ht="15" x14ac:dyDescent="0.25">
      <c r="A30" s="173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173" t="s">
        <v>81</v>
      </c>
      <c r="B31">
        <v>492.5</v>
      </c>
      <c r="C31">
        <v>335.8</v>
      </c>
      <c r="D31">
        <v>1663.4</v>
      </c>
      <c r="E31">
        <v>919.3</v>
      </c>
      <c r="F31">
        <v>0</v>
      </c>
      <c r="G31">
        <v>0</v>
      </c>
    </row>
    <row r="32" spans="1:7" ht="15" x14ac:dyDescent="0.25">
      <c r="A32" s="173" t="s">
        <v>169</v>
      </c>
      <c r="B32">
        <v>0</v>
      </c>
      <c r="C32">
        <v>0</v>
      </c>
      <c r="D32">
        <v>0</v>
      </c>
      <c r="E32">
        <v>0.1</v>
      </c>
      <c r="F32">
        <v>0</v>
      </c>
      <c r="G32">
        <v>0</v>
      </c>
    </row>
    <row r="33" spans="1:7" ht="15" x14ac:dyDescent="0.25">
      <c r="A33" s="173" t="s">
        <v>82</v>
      </c>
      <c r="B33">
        <v>0</v>
      </c>
      <c r="C33">
        <v>2.5</v>
      </c>
      <c r="D33">
        <v>88.5</v>
      </c>
      <c r="E33">
        <v>96.4</v>
      </c>
      <c r="F33">
        <v>0</v>
      </c>
      <c r="G33">
        <v>0</v>
      </c>
    </row>
    <row r="34" spans="1:7" ht="15" x14ac:dyDescent="0.25">
      <c r="A34" s="173" t="s">
        <v>170</v>
      </c>
      <c r="B34">
        <v>0</v>
      </c>
      <c r="C34">
        <v>0</v>
      </c>
      <c r="D34">
        <v>8</v>
      </c>
      <c r="E34">
        <v>8.5</v>
      </c>
      <c r="F34">
        <v>0</v>
      </c>
      <c r="G34">
        <v>0</v>
      </c>
    </row>
    <row r="35" spans="1:7" ht="15" x14ac:dyDescent="0.25">
      <c r="A35" s="173" t="s">
        <v>83</v>
      </c>
      <c r="B35">
        <v>551</v>
      </c>
      <c r="C35">
        <v>805.1</v>
      </c>
      <c r="D35">
        <v>1894.5</v>
      </c>
      <c r="E35">
        <v>1810.2</v>
      </c>
      <c r="F35">
        <v>59</v>
      </c>
      <c r="G35">
        <v>0</v>
      </c>
    </row>
    <row r="36" spans="1:7" ht="15" x14ac:dyDescent="0.25">
      <c r="A36" s="173" t="s">
        <v>84</v>
      </c>
      <c r="B36">
        <v>0</v>
      </c>
      <c r="C36">
        <v>1</v>
      </c>
      <c r="D36">
        <v>31.1</v>
      </c>
      <c r="E36">
        <v>19.8</v>
      </c>
      <c r="F36">
        <v>0</v>
      </c>
      <c r="G36">
        <v>0</v>
      </c>
    </row>
    <row r="37" spans="1:7" ht="15" x14ac:dyDescent="0.25">
      <c r="A37" s="173" t="s">
        <v>85</v>
      </c>
      <c r="B37">
        <v>18</v>
      </c>
      <c r="C37">
        <v>23</v>
      </c>
      <c r="D37">
        <v>43.4</v>
      </c>
      <c r="E37">
        <v>45.6</v>
      </c>
      <c r="F37">
        <v>0</v>
      </c>
      <c r="G37">
        <v>0</v>
      </c>
    </row>
    <row r="38" spans="1:7" ht="15" x14ac:dyDescent="0.25">
      <c r="A38" s="173" t="s">
        <v>86</v>
      </c>
      <c r="B38">
        <v>274.5</v>
      </c>
      <c r="C38">
        <v>137.5</v>
      </c>
      <c r="D38">
        <v>589.79999999999995</v>
      </c>
      <c r="E38">
        <v>313.10000000000002</v>
      </c>
      <c r="F38">
        <v>0</v>
      </c>
      <c r="G38">
        <v>0</v>
      </c>
    </row>
    <row r="39" spans="1:7" ht="15" x14ac:dyDescent="0.25">
      <c r="A39" s="173" t="s">
        <v>87</v>
      </c>
      <c r="B39">
        <v>2.5</v>
      </c>
      <c r="C39">
        <v>3</v>
      </c>
      <c r="D39">
        <v>8.6</v>
      </c>
      <c r="E39">
        <v>0</v>
      </c>
      <c r="F39">
        <v>0</v>
      </c>
      <c r="G39">
        <v>0</v>
      </c>
    </row>
    <row r="40" spans="1:7" ht="15" x14ac:dyDescent="0.25">
      <c r="A40" s="173" t="s">
        <v>88</v>
      </c>
      <c r="B40">
        <v>193.6</v>
      </c>
      <c r="C40">
        <v>118.1</v>
      </c>
      <c r="D40">
        <v>305.2</v>
      </c>
      <c r="E40">
        <v>297.39999999999998</v>
      </c>
      <c r="F40">
        <v>0</v>
      </c>
      <c r="G40">
        <v>0</v>
      </c>
    </row>
    <row r="41" spans="1:7" ht="15" x14ac:dyDescent="0.25">
      <c r="A41" s="173" t="s">
        <v>89</v>
      </c>
      <c r="B41">
        <v>0</v>
      </c>
      <c r="C41">
        <v>0</v>
      </c>
      <c r="D41">
        <v>106.2</v>
      </c>
      <c r="E41">
        <v>158.69999999999999</v>
      </c>
      <c r="F41">
        <v>0</v>
      </c>
      <c r="G41">
        <v>0</v>
      </c>
    </row>
    <row r="42" spans="1:7" ht="15" x14ac:dyDescent="0.25">
      <c r="A42" s="173" t="s">
        <v>69</v>
      </c>
    </row>
    <row r="43" spans="1:7" ht="15" x14ac:dyDescent="0.25">
      <c r="A43" s="173" t="s">
        <v>90</v>
      </c>
      <c r="B43">
        <v>70</v>
      </c>
      <c r="C43">
        <v>65</v>
      </c>
      <c r="D43">
        <v>698</v>
      </c>
      <c r="E43">
        <v>566.29999999999995</v>
      </c>
      <c r="F43">
        <v>0</v>
      </c>
      <c r="G43">
        <v>0</v>
      </c>
    </row>
    <row r="44" spans="1:7" ht="15" x14ac:dyDescent="0.25">
      <c r="A44" s="173" t="s">
        <v>91</v>
      </c>
      <c r="B44">
        <v>0</v>
      </c>
      <c r="C44">
        <v>30</v>
      </c>
      <c r="D44">
        <v>48.5</v>
      </c>
      <c r="E44">
        <v>222.5</v>
      </c>
      <c r="F44">
        <v>0</v>
      </c>
      <c r="G44">
        <v>0</v>
      </c>
    </row>
    <row r="45" spans="1:7" ht="15" x14ac:dyDescent="0.25">
      <c r="A45" s="173" t="s">
        <v>92</v>
      </c>
      <c r="B45">
        <v>70</v>
      </c>
      <c r="C45">
        <v>35</v>
      </c>
      <c r="D45">
        <v>136.80000000000001</v>
      </c>
      <c r="E45">
        <v>57</v>
      </c>
      <c r="F45">
        <v>0</v>
      </c>
      <c r="G45">
        <v>0</v>
      </c>
    </row>
    <row r="46" spans="1:7" ht="15" x14ac:dyDescent="0.25">
      <c r="A46" s="173" t="s">
        <v>93</v>
      </c>
      <c r="B46">
        <v>0</v>
      </c>
      <c r="C46">
        <v>0</v>
      </c>
      <c r="D46">
        <v>0</v>
      </c>
      <c r="E46">
        <v>28.8</v>
      </c>
      <c r="F46">
        <v>0</v>
      </c>
      <c r="G46">
        <v>0</v>
      </c>
    </row>
    <row r="47" spans="1:7" ht="15" x14ac:dyDescent="0.25">
      <c r="A47" s="173" t="s">
        <v>95</v>
      </c>
      <c r="B47">
        <v>0</v>
      </c>
      <c r="C47">
        <v>0</v>
      </c>
      <c r="D47">
        <v>4.4000000000000004</v>
      </c>
      <c r="E47">
        <v>4.2</v>
      </c>
      <c r="F47">
        <v>0</v>
      </c>
      <c r="G47">
        <v>0</v>
      </c>
    </row>
    <row r="48" spans="1:7" ht="15" x14ac:dyDescent="0.25">
      <c r="A48" s="173" t="s">
        <v>96</v>
      </c>
      <c r="B48">
        <v>0</v>
      </c>
      <c r="C48">
        <v>0</v>
      </c>
      <c r="D48">
        <v>499.6</v>
      </c>
      <c r="E48">
        <v>242.7</v>
      </c>
      <c r="F48">
        <v>0</v>
      </c>
      <c r="G48">
        <v>0</v>
      </c>
    </row>
    <row r="49" spans="1:7" ht="15" x14ac:dyDescent="0.25">
      <c r="A49" s="173" t="s">
        <v>97</v>
      </c>
      <c r="B49">
        <v>0</v>
      </c>
      <c r="C49">
        <v>0</v>
      </c>
      <c r="D49">
        <v>8.6999999999999993</v>
      </c>
      <c r="E49">
        <v>11</v>
      </c>
      <c r="F49">
        <v>0</v>
      </c>
      <c r="G49">
        <v>0</v>
      </c>
    </row>
    <row r="50" spans="1:7" ht="15" x14ac:dyDescent="0.25">
      <c r="A50" s="173" t="s">
        <v>69</v>
      </c>
    </row>
    <row r="51" spans="1:7" ht="15" x14ac:dyDescent="0.25">
      <c r="A51" s="173" t="s">
        <v>98</v>
      </c>
      <c r="B51">
        <v>2046.2</v>
      </c>
      <c r="C51">
        <v>1354.4</v>
      </c>
      <c r="D51">
        <v>5834.3</v>
      </c>
      <c r="E51">
        <v>4243.1000000000004</v>
      </c>
      <c r="F51">
        <v>150.4</v>
      </c>
      <c r="G51">
        <v>0</v>
      </c>
    </row>
    <row r="52" spans="1:7" ht="15" x14ac:dyDescent="0.25">
      <c r="A52" s="173" t="s">
        <v>99</v>
      </c>
      <c r="B52">
        <v>5.0999999999999996</v>
      </c>
      <c r="C52">
        <v>3.3</v>
      </c>
      <c r="D52">
        <v>18.2</v>
      </c>
      <c r="E52">
        <v>15.1</v>
      </c>
      <c r="F52">
        <v>0</v>
      </c>
      <c r="G52">
        <v>0</v>
      </c>
    </row>
    <row r="53" spans="1:7" ht="15" x14ac:dyDescent="0.25">
      <c r="A53" s="173" t="s">
        <v>100</v>
      </c>
      <c r="B53">
        <v>6.5</v>
      </c>
      <c r="C53">
        <v>0</v>
      </c>
      <c r="D53">
        <v>1.2</v>
      </c>
      <c r="E53">
        <v>13.5</v>
      </c>
      <c r="F53">
        <v>0</v>
      </c>
      <c r="G53">
        <v>0</v>
      </c>
    </row>
    <row r="54" spans="1:7" ht="15" x14ac:dyDescent="0.25">
      <c r="A54" s="173" t="s">
        <v>101</v>
      </c>
      <c r="B54">
        <v>0</v>
      </c>
      <c r="C54">
        <v>20</v>
      </c>
      <c r="D54">
        <v>381.4</v>
      </c>
      <c r="E54">
        <v>106.7</v>
      </c>
      <c r="F54">
        <v>0</v>
      </c>
      <c r="G54">
        <v>0</v>
      </c>
    </row>
    <row r="55" spans="1:7" ht="15" x14ac:dyDescent="0.25">
      <c r="A55" s="173" t="s">
        <v>102</v>
      </c>
      <c r="B55">
        <v>18</v>
      </c>
      <c r="C55">
        <v>15</v>
      </c>
      <c r="D55">
        <v>51.7</v>
      </c>
      <c r="E55">
        <v>50.5</v>
      </c>
      <c r="F55">
        <v>0</v>
      </c>
      <c r="G55">
        <v>0</v>
      </c>
    </row>
    <row r="56" spans="1:7" ht="15" x14ac:dyDescent="0.25">
      <c r="A56" s="173" t="s">
        <v>103</v>
      </c>
      <c r="B56">
        <v>6.5</v>
      </c>
      <c r="C56">
        <v>6.9</v>
      </c>
      <c r="D56">
        <v>18.2</v>
      </c>
      <c r="E56">
        <v>87.7</v>
      </c>
      <c r="F56">
        <v>0</v>
      </c>
      <c r="G56">
        <v>0</v>
      </c>
    </row>
    <row r="57" spans="1:7" ht="15" x14ac:dyDescent="0.25">
      <c r="A57" s="173" t="s">
        <v>104</v>
      </c>
      <c r="B57">
        <v>53.5</v>
      </c>
      <c r="C57">
        <v>40</v>
      </c>
      <c r="D57">
        <v>288</v>
      </c>
      <c r="E57">
        <v>267.60000000000002</v>
      </c>
      <c r="F57">
        <v>0</v>
      </c>
      <c r="G57">
        <v>0</v>
      </c>
    </row>
    <row r="58" spans="1:7" ht="15" x14ac:dyDescent="0.25">
      <c r="A58" s="173" t="s">
        <v>105</v>
      </c>
      <c r="B58">
        <v>58.5</v>
      </c>
      <c r="C58">
        <v>52.2</v>
      </c>
      <c r="D58">
        <v>360.6</v>
      </c>
      <c r="E58">
        <v>222.3</v>
      </c>
      <c r="F58">
        <v>11.5</v>
      </c>
      <c r="G58">
        <v>0</v>
      </c>
    </row>
    <row r="59" spans="1:7" ht="15" x14ac:dyDescent="0.25">
      <c r="A59" s="173" t="s">
        <v>106</v>
      </c>
      <c r="B59">
        <v>58.4</v>
      </c>
      <c r="C59">
        <v>70.2</v>
      </c>
      <c r="D59">
        <v>297.2</v>
      </c>
      <c r="E59">
        <v>156.30000000000001</v>
      </c>
      <c r="F59">
        <v>0</v>
      </c>
      <c r="G59">
        <v>0</v>
      </c>
    </row>
    <row r="60" spans="1:7" ht="15" x14ac:dyDescent="0.25">
      <c r="A60" s="173" t="s">
        <v>107</v>
      </c>
      <c r="B60">
        <v>7.5</v>
      </c>
      <c r="C60">
        <v>0</v>
      </c>
      <c r="D60">
        <v>364.9</v>
      </c>
      <c r="E60">
        <v>254.3</v>
      </c>
      <c r="F60">
        <v>0</v>
      </c>
      <c r="G60">
        <v>0</v>
      </c>
    </row>
    <row r="61" spans="1:7" ht="15" x14ac:dyDescent="0.25">
      <c r="A61" s="173" t="s">
        <v>108</v>
      </c>
      <c r="B61">
        <v>0</v>
      </c>
      <c r="C61">
        <v>0</v>
      </c>
      <c r="D61">
        <v>4.7</v>
      </c>
      <c r="E61">
        <v>0</v>
      </c>
      <c r="F61">
        <v>0</v>
      </c>
      <c r="G61">
        <v>0</v>
      </c>
    </row>
    <row r="62" spans="1:7" ht="15" x14ac:dyDescent="0.25">
      <c r="A62" s="173" t="s">
        <v>109</v>
      </c>
      <c r="B62">
        <v>11.3</v>
      </c>
      <c r="C62">
        <v>20.399999999999999</v>
      </c>
      <c r="D62">
        <v>220.8</v>
      </c>
      <c r="E62">
        <v>117.4</v>
      </c>
      <c r="F62">
        <v>5.7</v>
      </c>
      <c r="G62">
        <v>0</v>
      </c>
    </row>
    <row r="63" spans="1:7" ht="15" x14ac:dyDescent="0.25">
      <c r="A63" s="173" t="s">
        <v>110</v>
      </c>
      <c r="B63">
        <v>0</v>
      </c>
      <c r="C63">
        <v>0</v>
      </c>
      <c r="D63">
        <v>35.299999999999997</v>
      </c>
      <c r="E63">
        <v>4.5999999999999996</v>
      </c>
      <c r="F63">
        <v>0</v>
      </c>
      <c r="G63">
        <v>0</v>
      </c>
    </row>
    <row r="64" spans="1:7" ht="15" x14ac:dyDescent="0.25">
      <c r="A64" s="173" t="s">
        <v>111</v>
      </c>
      <c r="B64">
        <v>93</v>
      </c>
      <c r="C64">
        <v>0</v>
      </c>
      <c r="D64">
        <v>73.400000000000006</v>
      </c>
      <c r="E64">
        <v>99.1</v>
      </c>
      <c r="F64">
        <v>0</v>
      </c>
      <c r="G64">
        <v>0</v>
      </c>
    </row>
    <row r="65" spans="1:7" ht="15" x14ac:dyDescent="0.25">
      <c r="A65" s="173" t="s">
        <v>112</v>
      </c>
      <c r="B65">
        <v>115.6</v>
      </c>
      <c r="C65">
        <v>36</v>
      </c>
      <c r="D65">
        <v>211.7</v>
      </c>
      <c r="E65">
        <v>216.7</v>
      </c>
      <c r="F65">
        <v>0</v>
      </c>
      <c r="G65">
        <v>0</v>
      </c>
    </row>
    <row r="66" spans="1:7" ht="15" x14ac:dyDescent="0.25">
      <c r="A66" s="173" t="s">
        <v>113</v>
      </c>
      <c r="B66">
        <v>0</v>
      </c>
      <c r="C66">
        <v>22.7</v>
      </c>
      <c r="D66">
        <v>128.4</v>
      </c>
      <c r="E66">
        <v>97.9</v>
      </c>
      <c r="F66">
        <v>0</v>
      </c>
      <c r="G66">
        <v>0</v>
      </c>
    </row>
    <row r="67" spans="1:7" ht="15" x14ac:dyDescent="0.25">
      <c r="A67" s="173" t="s">
        <v>114</v>
      </c>
      <c r="B67">
        <v>14.6</v>
      </c>
      <c r="C67">
        <v>2.8</v>
      </c>
      <c r="D67">
        <v>30.1</v>
      </c>
      <c r="E67">
        <v>23.8</v>
      </c>
      <c r="F67">
        <v>0</v>
      </c>
      <c r="G67">
        <v>0</v>
      </c>
    </row>
    <row r="68" spans="1:7" ht="15" x14ac:dyDescent="0.25">
      <c r="A68" s="173" t="s">
        <v>115</v>
      </c>
      <c r="B68">
        <v>1220.2</v>
      </c>
      <c r="C68">
        <v>831.3</v>
      </c>
      <c r="D68">
        <v>2577.3000000000002</v>
      </c>
      <c r="E68">
        <v>2061.1999999999998</v>
      </c>
      <c r="F68">
        <v>63.3</v>
      </c>
      <c r="G68">
        <v>0</v>
      </c>
    </row>
    <row r="69" spans="1:7" ht="15" x14ac:dyDescent="0.25">
      <c r="A69" s="173" t="s">
        <v>116</v>
      </c>
      <c r="B69">
        <v>0</v>
      </c>
      <c r="C69">
        <v>0</v>
      </c>
      <c r="D69">
        <v>0</v>
      </c>
      <c r="E69" t="s">
        <v>94</v>
      </c>
      <c r="F69">
        <v>0</v>
      </c>
      <c r="G69">
        <v>0</v>
      </c>
    </row>
    <row r="70" spans="1:7" ht="15" x14ac:dyDescent="0.25">
      <c r="A70" s="173" t="s">
        <v>117</v>
      </c>
      <c r="B70">
        <v>50.7</v>
      </c>
      <c r="C70">
        <v>80.5</v>
      </c>
      <c r="D70">
        <v>54.1</v>
      </c>
      <c r="E70">
        <v>14.4</v>
      </c>
      <c r="F70">
        <v>0</v>
      </c>
      <c r="G70">
        <v>0</v>
      </c>
    </row>
    <row r="71" spans="1:7" ht="15" x14ac:dyDescent="0.25">
      <c r="A71" s="173" t="s">
        <v>118</v>
      </c>
      <c r="B71">
        <v>251.9</v>
      </c>
      <c r="C71">
        <v>38</v>
      </c>
      <c r="D71">
        <v>158.9</v>
      </c>
      <c r="E71">
        <v>77.400000000000006</v>
      </c>
      <c r="F71">
        <v>0</v>
      </c>
      <c r="G71">
        <v>0</v>
      </c>
    </row>
    <row r="72" spans="1:7" ht="15" x14ac:dyDescent="0.25">
      <c r="A72" s="173" t="s">
        <v>119</v>
      </c>
      <c r="B72">
        <v>37</v>
      </c>
      <c r="C72">
        <v>52.9</v>
      </c>
      <c r="D72">
        <v>138.5</v>
      </c>
      <c r="E72">
        <v>144.80000000000001</v>
      </c>
      <c r="F72">
        <v>61.3</v>
      </c>
      <c r="G72">
        <v>0</v>
      </c>
    </row>
    <row r="73" spans="1:7" ht="15" x14ac:dyDescent="0.25">
      <c r="A73" s="173" t="s">
        <v>120</v>
      </c>
      <c r="B73">
        <v>17.899999999999999</v>
      </c>
      <c r="C73">
        <v>34.700000000000003</v>
      </c>
      <c r="D73">
        <v>134.69999999999999</v>
      </c>
      <c r="E73">
        <v>53</v>
      </c>
      <c r="F73">
        <v>8.6999999999999993</v>
      </c>
      <c r="G73">
        <v>0</v>
      </c>
    </row>
    <row r="74" spans="1:7" ht="15" x14ac:dyDescent="0.25">
      <c r="A74" s="173" t="s">
        <v>121</v>
      </c>
      <c r="B74">
        <v>20.2</v>
      </c>
      <c r="C74">
        <v>14</v>
      </c>
      <c r="D74">
        <v>91.1</v>
      </c>
      <c r="E74">
        <v>25.3</v>
      </c>
      <c r="F74">
        <v>0</v>
      </c>
      <c r="G74">
        <v>0</v>
      </c>
    </row>
    <row r="75" spans="1:7" ht="15" x14ac:dyDescent="0.25">
      <c r="A75" s="173" t="s">
        <v>122</v>
      </c>
      <c r="B75">
        <v>0</v>
      </c>
      <c r="C75">
        <v>13.5</v>
      </c>
      <c r="D75">
        <v>193.9</v>
      </c>
      <c r="E75">
        <v>133.9</v>
      </c>
      <c r="F75">
        <v>0</v>
      </c>
      <c r="G75">
        <v>0</v>
      </c>
    </row>
    <row r="76" spans="1:7" ht="15" x14ac:dyDescent="0.25">
      <c r="A76" s="173" t="s">
        <v>65</v>
      </c>
      <c r="B76" t="s">
        <v>66</v>
      </c>
      <c r="C76" t="s">
        <v>67</v>
      </c>
      <c r="D76" t="s">
        <v>66</v>
      </c>
      <c r="E76" t="s">
        <v>66</v>
      </c>
      <c r="F76" t="s">
        <v>66</v>
      </c>
      <c r="G76" t="s">
        <v>68</v>
      </c>
    </row>
    <row r="77" spans="1:7" ht="15" x14ac:dyDescent="0.25">
      <c r="A77" s="173" t="s">
        <v>123</v>
      </c>
      <c r="B77">
        <v>4362.3</v>
      </c>
      <c r="C77">
        <v>5086.2</v>
      </c>
      <c r="D77">
        <v>14802.8</v>
      </c>
      <c r="E77">
        <v>12393.2</v>
      </c>
      <c r="F77">
        <v>248.4</v>
      </c>
      <c r="G77">
        <v>0</v>
      </c>
    </row>
    <row r="78" spans="1:7" ht="15" x14ac:dyDescent="0.25">
      <c r="A78" s="173" t="s">
        <v>124</v>
      </c>
      <c r="B78">
        <v>795.6</v>
      </c>
      <c r="C78">
        <v>667.3</v>
      </c>
      <c r="D78">
        <v>0</v>
      </c>
      <c r="E78">
        <v>0</v>
      </c>
      <c r="F78">
        <v>62</v>
      </c>
      <c r="G78">
        <v>0</v>
      </c>
    </row>
    <row r="79" spans="1:7" ht="15" x14ac:dyDescent="0.25">
      <c r="A79" s="173" t="s">
        <v>65</v>
      </c>
      <c r="B79" t="s">
        <v>66</v>
      </c>
      <c r="C79" t="s">
        <v>67</v>
      </c>
      <c r="D79" t="s">
        <v>66</v>
      </c>
      <c r="E79" t="s">
        <v>66</v>
      </c>
      <c r="F79" t="s">
        <v>66</v>
      </c>
      <c r="G79" t="s">
        <v>68</v>
      </c>
    </row>
    <row r="80" spans="1:7" ht="15" x14ac:dyDescent="0.25">
      <c r="A80" s="173" t="s">
        <v>125</v>
      </c>
      <c r="B80">
        <v>5157.8999999999996</v>
      </c>
      <c r="C80">
        <v>5753.5</v>
      </c>
      <c r="D80">
        <v>14802.8</v>
      </c>
      <c r="E80">
        <v>12393.2</v>
      </c>
      <c r="F80">
        <v>310.39999999999998</v>
      </c>
      <c r="G80">
        <v>0</v>
      </c>
    </row>
    <row r="81" spans="1:7" ht="15" x14ac:dyDescent="0.25">
      <c r="A81" s="173" t="s">
        <v>126</v>
      </c>
      <c r="B81" t="s">
        <v>45</v>
      </c>
      <c r="C81" t="s">
        <v>45</v>
      </c>
      <c r="D81">
        <v>0</v>
      </c>
      <c r="E81">
        <v>0</v>
      </c>
      <c r="F81" t="s">
        <v>45</v>
      </c>
      <c r="G81" t="s">
        <v>45</v>
      </c>
    </row>
    <row r="82" spans="1:7" ht="15" x14ac:dyDescent="0.25">
      <c r="A82" s="173" t="s">
        <v>127</v>
      </c>
      <c r="B82">
        <v>0</v>
      </c>
      <c r="C82">
        <v>0</v>
      </c>
      <c r="D82" t="s">
        <v>45</v>
      </c>
      <c r="E82" t="s">
        <v>45</v>
      </c>
      <c r="F82">
        <v>0</v>
      </c>
      <c r="G82">
        <v>0</v>
      </c>
    </row>
    <row r="83" spans="1:7" ht="15" x14ac:dyDescent="0.25">
      <c r="A83" s="173" t="s">
        <v>65</v>
      </c>
      <c r="B83" t="s">
        <v>66</v>
      </c>
      <c r="C83" t="s">
        <v>67</v>
      </c>
      <c r="D83" t="s">
        <v>66</v>
      </c>
      <c r="E83" t="s">
        <v>66</v>
      </c>
      <c r="F83" t="s">
        <v>66</v>
      </c>
      <c r="G83" t="s">
        <v>68</v>
      </c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87533-4F28-4B1C-B10D-62ABEE337C4B}">
  <dimension ref="A1:G83"/>
  <sheetViews>
    <sheetView topLeftCell="A33" workbookViewId="0">
      <selection activeCell="B24" sqref="B24"/>
    </sheetView>
  </sheetViews>
  <sheetFormatPr defaultRowHeight="13.2" x14ac:dyDescent="0.25"/>
  <cols>
    <col min="1" max="1" width="25.88671875" customWidth="1"/>
    <col min="2" max="2" width="12.6640625" customWidth="1"/>
    <col min="3" max="3" width="10.88671875" customWidth="1"/>
    <col min="4" max="4" width="12" customWidth="1"/>
    <col min="5" max="5" width="11.109375" customWidth="1"/>
    <col min="6" max="6" width="12.33203125" customWidth="1"/>
    <col min="7" max="7" width="11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1065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163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90.5</v>
      </c>
      <c r="C12">
        <v>21</v>
      </c>
      <c r="D12">
        <v>478.1</v>
      </c>
      <c r="E12">
        <v>216.7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5.3</v>
      </c>
      <c r="E13">
        <v>22.3</v>
      </c>
      <c r="F13">
        <v>0</v>
      </c>
      <c r="G13">
        <v>0</v>
      </c>
    </row>
    <row r="14" spans="1:7" ht="15" x14ac:dyDescent="0.25">
      <c r="A14" s="173" t="s">
        <v>71</v>
      </c>
      <c r="B14">
        <v>65</v>
      </c>
      <c r="C14">
        <v>21</v>
      </c>
      <c r="D14">
        <v>421</v>
      </c>
      <c r="E14">
        <v>142.30000000000001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73</v>
      </c>
      <c r="B16">
        <v>25.5</v>
      </c>
      <c r="C16">
        <v>0</v>
      </c>
      <c r="D16">
        <v>39.299999999999997</v>
      </c>
      <c r="E16">
        <v>41.7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361.4</v>
      </c>
      <c r="C19">
        <v>407</v>
      </c>
      <c r="D19">
        <v>1522.8</v>
      </c>
      <c r="E19">
        <v>1330.9</v>
      </c>
      <c r="F19">
        <v>39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154.69999999999999</v>
      </c>
      <c r="C21">
        <v>261.39999999999998</v>
      </c>
      <c r="D21">
        <v>695.8</v>
      </c>
      <c r="E21">
        <v>737.6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0</v>
      </c>
      <c r="C23">
        <v>1586</v>
      </c>
      <c r="D23">
        <v>139.1</v>
      </c>
      <c r="E23">
        <v>879.5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1620</v>
      </c>
      <c r="C25">
        <v>1562.2</v>
      </c>
      <c r="D25">
        <v>5250.5</v>
      </c>
      <c r="E25">
        <v>4079.8</v>
      </c>
      <c r="F25">
        <v>59</v>
      </c>
      <c r="G25">
        <v>0</v>
      </c>
    </row>
    <row r="26" spans="1:7" ht="15" x14ac:dyDescent="0.25">
      <c r="A26" s="173" t="s">
        <v>167</v>
      </c>
      <c r="B26">
        <v>0</v>
      </c>
      <c r="C26">
        <v>55</v>
      </c>
      <c r="D26">
        <v>0</v>
      </c>
      <c r="E26">
        <v>92.5</v>
      </c>
      <c r="F26">
        <v>0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18.5</v>
      </c>
      <c r="E27">
        <v>46.7</v>
      </c>
      <c r="F27">
        <v>0</v>
      </c>
      <c r="G27">
        <v>0</v>
      </c>
    </row>
    <row r="28" spans="1:7" ht="15" x14ac:dyDescent="0.25">
      <c r="A28" s="173" t="s">
        <v>79</v>
      </c>
      <c r="B28">
        <v>0.5</v>
      </c>
      <c r="C28">
        <v>0.6</v>
      </c>
      <c r="D28">
        <v>0.7</v>
      </c>
      <c r="E28">
        <v>2.1</v>
      </c>
      <c r="F28">
        <v>0</v>
      </c>
      <c r="G28">
        <v>0</v>
      </c>
    </row>
    <row r="29" spans="1:7" ht="15" x14ac:dyDescent="0.25">
      <c r="A29" s="173" t="s">
        <v>80</v>
      </c>
      <c r="B29">
        <v>20</v>
      </c>
      <c r="C29">
        <v>46.9</v>
      </c>
      <c r="D29">
        <v>621.20000000000005</v>
      </c>
      <c r="E29">
        <v>382.5</v>
      </c>
      <c r="F29">
        <v>0</v>
      </c>
      <c r="G29">
        <v>0</v>
      </c>
    </row>
    <row r="30" spans="1:7" ht="15" x14ac:dyDescent="0.25">
      <c r="A30" s="173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173" t="s">
        <v>81</v>
      </c>
      <c r="B31">
        <v>557</v>
      </c>
      <c r="C31">
        <v>314.89999999999998</v>
      </c>
      <c r="D31">
        <v>1600.6</v>
      </c>
      <c r="E31">
        <v>919.3</v>
      </c>
      <c r="F31">
        <v>0</v>
      </c>
      <c r="G31">
        <v>0</v>
      </c>
    </row>
    <row r="32" spans="1:7" ht="15" x14ac:dyDescent="0.25">
      <c r="A32" s="173" t="s">
        <v>169</v>
      </c>
      <c r="B32">
        <v>0</v>
      </c>
      <c r="C32">
        <v>0</v>
      </c>
      <c r="D32">
        <v>0</v>
      </c>
      <c r="E32">
        <v>0.1</v>
      </c>
      <c r="F32">
        <v>0</v>
      </c>
      <c r="G32">
        <v>0</v>
      </c>
    </row>
    <row r="33" spans="1:7" ht="15" x14ac:dyDescent="0.25">
      <c r="A33" s="173" t="s">
        <v>82</v>
      </c>
      <c r="B33">
        <v>0.2</v>
      </c>
      <c r="C33">
        <v>2.5</v>
      </c>
      <c r="D33">
        <v>70.8</v>
      </c>
      <c r="E33">
        <v>96.4</v>
      </c>
      <c r="F33">
        <v>0</v>
      </c>
      <c r="G33">
        <v>0</v>
      </c>
    </row>
    <row r="34" spans="1:7" ht="15" x14ac:dyDescent="0.25">
      <c r="A34" s="173" t="s">
        <v>170</v>
      </c>
      <c r="B34">
        <v>0</v>
      </c>
      <c r="C34">
        <v>0</v>
      </c>
      <c r="D34">
        <v>8</v>
      </c>
      <c r="E34">
        <v>8.5</v>
      </c>
      <c r="F34">
        <v>0</v>
      </c>
      <c r="G34">
        <v>0</v>
      </c>
    </row>
    <row r="35" spans="1:7" ht="15" x14ac:dyDescent="0.25">
      <c r="A35" s="173" t="s">
        <v>83</v>
      </c>
      <c r="B35">
        <v>551</v>
      </c>
      <c r="C35">
        <v>858.7</v>
      </c>
      <c r="D35">
        <v>1894.5</v>
      </c>
      <c r="E35">
        <v>1697.9</v>
      </c>
      <c r="F35">
        <v>59</v>
      </c>
      <c r="G35">
        <v>0</v>
      </c>
    </row>
    <row r="36" spans="1:7" ht="15" x14ac:dyDescent="0.25">
      <c r="A36" s="173" t="s">
        <v>84</v>
      </c>
      <c r="B36">
        <v>0</v>
      </c>
      <c r="C36">
        <v>1</v>
      </c>
      <c r="D36">
        <v>31.1</v>
      </c>
      <c r="E36">
        <v>19.8</v>
      </c>
      <c r="F36">
        <v>0</v>
      </c>
      <c r="G36">
        <v>0</v>
      </c>
    </row>
    <row r="37" spans="1:7" ht="15" x14ac:dyDescent="0.25">
      <c r="A37" s="173" t="s">
        <v>85</v>
      </c>
      <c r="B37">
        <v>18</v>
      </c>
      <c r="C37">
        <v>23</v>
      </c>
      <c r="D37">
        <v>25.3</v>
      </c>
      <c r="E37">
        <v>45.6</v>
      </c>
      <c r="F37">
        <v>0</v>
      </c>
      <c r="G37">
        <v>0</v>
      </c>
    </row>
    <row r="38" spans="1:7" ht="15" x14ac:dyDescent="0.25">
      <c r="A38" s="173" t="s">
        <v>86</v>
      </c>
      <c r="B38">
        <v>274.5</v>
      </c>
      <c r="C38">
        <v>138.4</v>
      </c>
      <c r="D38">
        <v>589.79999999999995</v>
      </c>
      <c r="E38">
        <v>312.2</v>
      </c>
      <c r="F38">
        <v>0</v>
      </c>
      <c r="G38">
        <v>0</v>
      </c>
    </row>
    <row r="39" spans="1:7" ht="15" x14ac:dyDescent="0.25">
      <c r="A39" s="173" t="s">
        <v>87</v>
      </c>
      <c r="B39">
        <v>3.5</v>
      </c>
      <c r="C39">
        <v>3</v>
      </c>
      <c r="D39">
        <v>7.6</v>
      </c>
      <c r="E39">
        <v>0</v>
      </c>
      <c r="F39">
        <v>0</v>
      </c>
      <c r="G39">
        <v>0</v>
      </c>
    </row>
    <row r="40" spans="1:7" ht="15" x14ac:dyDescent="0.25">
      <c r="A40" s="173" t="s">
        <v>88</v>
      </c>
      <c r="B40">
        <v>195.3</v>
      </c>
      <c r="C40">
        <v>118.2</v>
      </c>
      <c r="D40">
        <v>276.2</v>
      </c>
      <c r="E40">
        <v>297.39999999999998</v>
      </c>
      <c r="F40">
        <v>0</v>
      </c>
      <c r="G40">
        <v>0</v>
      </c>
    </row>
    <row r="41" spans="1:7" ht="15" x14ac:dyDescent="0.25">
      <c r="A41" s="173" t="s">
        <v>89</v>
      </c>
      <c r="B41">
        <v>0</v>
      </c>
      <c r="C41">
        <v>0</v>
      </c>
      <c r="D41">
        <v>106.2</v>
      </c>
      <c r="E41">
        <v>158.69999999999999</v>
      </c>
      <c r="F41">
        <v>0</v>
      </c>
      <c r="G41">
        <v>0</v>
      </c>
    </row>
    <row r="42" spans="1:7" ht="15" x14ac:dyDescent="0.25">
      <c r="A42" s="173" t="s">
        <v>69</v>
      </c>
    </row>
    <row r="43" spans="1:7" ht="15" x14ac:dyDescent="0.25">
      <c r="A43" s="173" t="s">
        <v>90</v>
      </c>
      <c r="B43">
        <v>70</v>
      </c>
      <c r="C43">
        <v>130</v>
      </c>
      <c r="D43">
        <v>664.9</v>
      </c>
      <c r="E43">
        <v>496.6</v>
      </c>
      <c r="F43">
        <v>0</v>
      </c>
      <c r="G43">
        <v>0</v>
      </c>
    </row>
    <row r="44" spans="1:7" ht="15" x14ac:dyDescent="0.25">
      <c r="A44" s="173" t="s">
        <v>91</v>
      </c>
      <c r="B44">
        <v>0</v>
      </c>
      <c r="C44">
        <v>60</v>
      </c>
      <c r="D44">
        <v>48.5</v>
      </c>
      <c r="E44">
        <v>189.6</v>
      </c>
      <c r="F44">
        <v>0</v>
      </c>
      <c r="G44">
        <v>0</v>
      </c>
    </row>
    <row r="45" spans="1:7" ht="15" x14ac:dyDescent="0.25">
      <c r="A45" s="173" t="s">
        <v>92</v>
      </c>
      <c r="B45">
        <v>70</v>
      </c>
      <c r="C45">
        <v>70</v>
      </c>
      <c r="D45">
        <v>136.80000000000001</v>
      </c>
      <c r="E45">
        <v>20.3</v>
      </c>
      <c r="F45">
        <v>0</v>
      </c>
      <c r="G45">
        <v>0</v>
      </c>
    </row>
    <row r="46" spans="1:7" ht="15" x14ac:dyDescent="0.25">
      <c r="A46" s="173" t="s">
        <v>93</v>
      </c>
      <c r="B46">
        <v>0</v>
      </c>
      <c r="C46">
        <v>0</v>
      </c>
      <c r="D46">
        <v>0</v>
      </c>
      <c r="E46">
        <v>28.8</v>
      </c>
      <c r="F46">
        <v>0</v>
      </c>
      <c r="G46">
        <v>0</v>
      </c>
    </row>
    <row r="47" spans="1:7" ht="15" x14ac:dyDescent="0.25">
      <c r="A47" s="173" t="s">
        <v>95</v>
      </c>
      <c r="B47">
        <v>0</v>
      </c>
      <c r="C47">
        <v>0</v>
      </c>
      <c r="D47">
        <v>4.4000000000000004</v>
      </c>
      <c r="E47">
        <v>4.2</v>
      </c>
      <c r="F47">
        <v>0</v>
      </c>
      <c r="G47">
        <v>0</v>
      </c>
    </row>
    <row r="48" spans="1:7" ht="15" x14ac:dyDescent="0.25">
      <c r="A48" s="173" t="s">
        <v>96</v>
      </c>
      <c r="B48">
        <v>0</v>
      </c>
      <c r="C48">
        <v>0</v>
      </c>
      <c r="D48">
        <v>466.5</v>
      </c>
      <c r="E48">
        <v>242.7</v>
      </c>
      <c r="F48">
        <v>0</v>
      </c>
      <c r="G48">
        <v>0</v>
      </c>
    </row>
    <row r="49" spans="1:7" ht="15" x14ac:dyDescent="0.25">
      <c r="A49" s="173" t="s">
        <v>97</v>
      </c>
      <c r="B49">
        <v>0</v>
      </c>
      <c r="C49">
        <v>0</v>
      </c>
      <c r="D49">
        <v>8.6999999999999993</v>
      </c>
      <c r="E49">
        <v>11</v>
      </c>
      <c r="F49">
        <v>0</v>
      </c>
      <c r="G49">
        <v>0</v>
      </c>
    </row>
    <row r="50" spans="1:7" ht="15" x14ac:dyDescent="0.25">
      <c r="A50" s="173" t="s">
        <v>69</v>
      </c>
    </row>
    <row r="51" spans="1:7" ht="15" x14ac:dyDescent="0.25">
      <c r="A51" s="173" t="s">
        <v>98</v>
      </c>
      <c r="B51">
        <v>2073.1</v>
      </c>
      <c r="C51">
        <v>1395.1</v>
      </c>
      <c r="D51">
        <v>5672.8</v>
      </c>
      <c r="E51">
        <v>4113.3999999999996</v>
      </c>
      <c r="F51">
        <v>145.4</v>
      </c>
      <c r="G51">
        <v>0</v>
      </c>
    </row>
    <row r="52" spans="1:7" ht="15" x14ac:dyDescent="0.25">
      <c r="A52" s="173" t="s">
        <v>99</v>
      </c>
      <c r="B52">
        <v>5.0999999999999996</v>
      </c>
      <c r="C52">
        <v>3.3</v>
      </c>
      <c r="D52">
        <v>18.2</v>
      </c>
      <c r="E52">
        <v>15.1</v>
      </c>
      <c r="F52">
        <v>0</v>
      </c>
      <c r="G52">
        <v>0</v>
      </c>
    </row>
    <row r="53" spans="1:7" ht="15" x14ac:dyDescent="0.25">
      <c r="A53" s="173" t="s">
        <v>100</v>
      </c>
      <c r="B53">
        <v>6.5</v>
      </c>
      <c r="C53">
        <v>0</v>
      </c>
      <c r="D53">
        <v>1.2</v>
      </c>
      <c r="E53">
        <v>13.5</v>
      </c>
      <c r="F53">
        <v>0</v>
      </c>
      <c r="G53">
        <v>0</v>
      </c>
    </row>
    <row r="54" spans="1:7" ht="15" x14ac:dyDescent="0.25">
      <c r="A54" s="173" t="s">
        <v>101</v>
      </c>
      <c r="B54">
        <v>0</v>
      </c>
      <c r="C54">
        <v>20</v>
      </c>
      <c r="D54">
        <v>381.4</v>
      </c>
      <c r="E54">
        <v>106.7</v>
      </c>
      <c r="F54">
        <v>0</v>
      </c>
      <c r="G54">
        <v>0</v>
      </c>
    </row>
    <row r="55" spans="1:7" ht="15" x14ac:dyDescent="0.25">
      <c r="A55" s="173" t="s">
        <v>102</v>
      </c>
      <c r="B55">
        <v>18</v>
      </c>
      <c r="C55">
        <v>8</v>
      </c>
      <c r="D55">
        <v>49.4</v>
      </c>
      <c r="E55">
        <v>50.5</v>
      </c>
      <c r="F55">
        <v>0</v>
      </c>
      <c r="G55">
        <v>0</v>
      </c>
    </row>
    <row r="56" spans="1:7" ht="15" x14ac:dyDescent="0.25">
      <c r="A56" s="173" t="s">
        <v>103</v>
      </c>
      <c r="B56">
        <v>6.2</v>
      </c>
      <c r="C56">
        <v>7.8</v>
      </c>
      <c r="D56">
        <v>17.8</v>
      </c>
      <c r="E56">
        <v>86.8</v>
      </c>
      <c r="F56">
        <v>0</v>
      </c>
      <c r="G56">
        <v>0</v>
      </c>
    </row>
    <row r="57" spans="1:7" ht="15" x14ac:dyDescent="0.25">
      <c r="A57" s="173" t="s">
        <v>104</v>
      </c>
      <c r="B57">
        <v>53.5</v>
      </c>
      <c r="C57">
        <v>40</v>
      </c>
      <c r="D57">
        <v>288</v>
      </c>
      <c r="E57">
        <v>267.60000000000002</v>
      </c>
      <c r="F57">
        <v>0</v>
      </c>
      <c r="G57">
        <v>0</v>
      </c>
    </row>
    <row r="58" spans="1:7" ht="15" x14ac:dyDescent="0.25">
      <c r="A58" s="173" t="s">
        <v>105</v>
      </c>
      <c r="B58">
        <v>56.9</v>
      </c>
      <c r="C58">
        <v>33.299999999999997</v>
      </c>
      <c r="D58">
        <v>331.4</v>
      </c>
      <c r="E58">
        <v>222.3</v>
      </c>
      <c r="F58">
        <v>6.5</v>
      </c>
      <c r="G58">
        <v>0</v>
      </c>
    </row>
    <row r="59" spans="1:7" ht="15" x14ac:dyDescent="0.25">
      <c r="A59" s="173" t="s">
        <v>106</v>
      </c>
      <c r="B59">
        <v>58.4</v>
      </c>
      <c r="C59">
        <v>59.6</v>
      </c>
      <c r="D59">
        <v>297.2</v>
      </c>
      <c r="E59">
        <v>156.30000000000001</v>
      </c>
      <c r="F59">
        <v>0</v>
      </c>
      <c r="G59">
        <v>0</v>
      </c>
    </row>
    <row r="60" spans="1:7" ht="15" x14ac:dyDescent="0.25">
      <c r="A60" s="173" t="s">
        <v>107</v>
      </c>
      <c r="B60">
        <v>7.5</v>
      </c>
      <c r="C60">
        <v>0</v>
      </c>
      <c r="D60">
        <v>364.9</v>
      </c>
      <c r="E60">
        <v>254.3</v>
      </c>
      <c r="F60">
        <v>0</v>
      </c>
      <c r="G60">
        <v>0</v>
      </c>
    </row>
    <row r="61" spans="1:7" ht="15" x14ac:dyDescent="0.25">
      <c r="A61" s="173" t="s">
        <v>108</v>
      </c>
      <c r="B61">
        <v>0</v>
      </c>
      <c r="C61">
        <v>0</v>
      </c>
      <c r="D61">
        <v>4.7</v>
      </c>
      <c r="E61">
        <v>0</v>
      </c>
      <c r="F61">
        <v>0</v>
      </c>
      <c r="G61">
        <v>0</v>
      </c>
    </row>
    <row r="62" spans="1:7" ht="15" x14ac:dyDescent="0.25">
      <c r="A62" s="173" t="s">
        <v>109</v>
      </c>
      <c r="B62">
        <v>11.3</v>
      </c>
      <c r="C62">
        <v>20.399999999999999</v>
      </c>
      <c r="D62">
        <v>220.8</v>
      </c>
      <c r="E62">
        <v>117.4</v>
      </c>
      <c r="F62">
        <v>5.7</v>
      </c>
      <c r="G62">
        <v>0</v>
      </c>
    </row>
    <row r="63" spans="1:7" ht="15" x14ac:dyDescent="0.25">
      <c r="A63" s="173" t="s">
        <v>110</v>
      </c>
      <c r="B63">
        <v>0</v>
      </c>
      <c r="C63">
        <v>0</v>
      </c>
      <c r="D63">
        <v>35.299999999999997</v>
      </c>
      <c r="E63">
        <v>4.5999999999999996</v>
      </c>
      <c r="F63">
        <v>0</v>
      </c>
      <c r="G63">
        <v>0</v>
      </c>
    </row>
    <row r="64" spans="1:7" ht="15" x14ac:dyDescent="0.25">
      <c r="A64" s="173" t="s">
        <v>111</v>
      </c>
      <c r="B64">
        <v>106</v>
      </c>
      <c r="C64">
        <v>0</v>
      </c>
      <c r="D64">
        <v>59.5</v>
      </c>
      <c r="E64">
        <v>99.1</v>
      </c>
      <c r="F64">
        <v>0</v>
      </c>
      <c r="G64">
        <v>0</v>
      </c>
    </row>
    <row r="65" spans="1:7" ht="15" x14ac:dyDescent="0.25">
      <c r="A65" s="173" t="s">
        <v>112</v>
      </c>
      <c r="B65">
        <v>116.2</v>
      </c>
      <c r="C65">
        <v>50</v>
      </c>
      <c r="D65">
        <v>204</v>
      </c>
      <c r="E65">
        <v>198.6</v>
      </c>
      <c r="F65">
        <v>0</v>
      </c>
      <c r="G65">
        <v>0</v>
      </c>
    </row>
    <row r="66" spans="1:7" ht="15" x14ac:dyDescent="0.25">
      <c r="A66" s="173" t="s">
        <v>113</v>
      </c>
      <c r="B66">
        <v>0</v>
      </c>
      <c r="C66">
        <v>22.7</v>
      </c>
      <c r="D66">
        <v>128.4</v>
      </c>
      <c r="E66">
        <v>97.9</v>
      </c>
      <c r="F66">
        <v>0</v>
      </c>
      <c r="G66">
        <v>0</v>
      </c>
    </row>
    <row r="67" spans="1:7" ht="15" x14ac:dyDescent="0.25">
      <c r="A67" s="173" t="s">
        <v>114</v>
      </c>
      <c r="B67">
        <v>14.6</v>
      </c>
      <c r="C67">
        <v>2.8</v>
      </c>
      <c r="D67">
        <v>30.1</v>
      </c>
      <c r="E67">
        <v>23.8</v>
      </c>
      <c r="F67">
        <v>0</v>
      </c>
      <c r="G67">
        <v>0</v>
      </c>
    </row>
    <row r="68" spans="1:7" ht="15" x14ac:dyDescent="0.25">
      <c r="A68" s="173" t="s">
        <v>115</v>
      </c>
      <c r="B68">
        <v>1227.2</v>
      </c>
      <c r="C68">
        <v>836.4</v>
      </c>
      <c r="D68">
        <v>2474.8000000000002</v>
      </c>
      <c r="E68">
        <v>2009.3</v>
      </c>
      <c r="F68">
        <v>63.3</v>
      </c>
      <c r="G68">
        <v>0</v>
      </c>
    </row>
    <row r="69" spans="1:7" ht="15" x14ac:dyDescent="0.25">
      <c r="A69" s="173" t="s">
        <v>116</v>
      </c>
      <c r="B69">
        <v>0</v>
      </c>
      <c r="C69">
        <v>0</v>
      </c>
      <c r="D69">
        <v>0</v>
      </c>
      <c r="E69" t="s">
        <v>94</v>
      </c>
      <c r="F69">
        <v>0</v>
      </c>
      <c r="G69">
        <v>0</v>
      </c>
    </row>
    <row r="70" spans="1:7" ht="15" x14ac:dyDescent="0.25">
      <c r="A70" s="173" t="s">
        <v>117</v>
      </c>
      <c r="B70">
        <v>50.7</v>
      </c>
      <c r="C70">
        <v>80.5</v>
      </c>
      <c r="D70">
        <v>54.1</v>
      </c>
      <c r="E70">
        <v>14.4</v>
      </c>
      <c r="F70">
        <v>0</v>
      </c>
      <c r="G70">
        <v>0</v>
      </c>
    </row>
    <row r="71" spans="1:7" ht="15" x14ac:dyDescent="0.25">
      <c r="A71" s="173" t="s">
        <v>118</v>
      </c>
      <c r="B71">
        <v>260.2</v>
      </c>
      <c r="C71">
        <v>61</v>
      </c>
      <c r="D71">
        <v>158.9</v>
      </c>
      <c r="E71">
        <v>52.1</v>
      </c>
      <c r="F71">
        <v>0</v>
      </c>
      <c r="G71">
        <v>0</v>
      </c>
    </row>
    <row r="72" spans="1:7" ht="15" x14ac:dyDescent="0.25">
      <c r="A72" s="173" t="s">
        <v>119</v>
      </c>
      <c r="B72">
        <v>37</v>
      </c>
      <c r="C72">
        <v>87</v>
      </c>
      <c r="D72">
        <v>138.5</v>
      </c>
      <c r="E72">
        <v>111.3</v>
      </c>
      <c r="F72">
        <v>61.3</v>
      </c>
      <c r="G72">
        <v>0</v>
      </c>
    </row>
    <row r="73" spans="1:7" ht="15" x14ac:dyDescent="0.25">
      <c r="A73" s="173" t="s">
        <v>120</v>
      </c>
      <c r="B73">
        <v>17.7</v>
      </c>
      <c r="C73">
        <v>34.700000000000003</v>
      </c>
      <c r="D73">
        <v>129.19999999999999</v>
      </c>
      <c r="E73">
        <v>53</v>
      </c>
      <c r="F73">
        <v>8.6999999999999993</v>
      </c>
      <c r="G73">
        <v>0</v>
      </c>
    </row>
    <row r="74" spans="1:7" ht="15" x14ac:dyDescent="0.25">
      <c r="A74" s="173" t="s">
        <v>121</v>
      </c>
      <c r="B74">
        <v>20.2</v>
      </c>
      <c r="C74">
        <v>14</v>
      </c>
      <c r="D74">
        <v>91.1</v>
      </c>
      <c r="E74">
        <v>25.3</v>
      </c>
      <c r="F74">
        <v>0</v>
      </c>
      <c r="G74">
        <v>0</v>
      </c>
    </row>
    <row r="75" spans="1:7" ht="15" x14ac:dyDescent="0.25">
      <c r="A75" s="173" t="s">
        <v>122</v>
      </c>
      <c r="B75">
        <v>0</v>
      </c>
      <c r="C75">
        <v>13.5</v>
      </c>
      <c r="D75">
        <v>193.9</v>
      </c>
      <c r="E75">
        <v>133.9</v>
      </c>
      <c r="F75">
        <v>0</v>
      </c>
      <c r="G75">
        <v>0</v>
      </c>
    </row>
    <row r="76" spans="1:7" ht="15" x14ac:dyDescent="0.25">
      <c r="A76" s="173" t="s">
        <v>65</v>
      </c>
      <c r="B76" t="s">
        <v>66</v>
      </c>
      <c r="C76" t="s">
        <v>67</v>
      </c>
      <c r="D76" t="s">
        <v>66</v>
      </c>
      <c r="E76" t="s">
        <v>66</v>
      </c>
      <c r="F76" t="s">
        <v>66</v>
      </c>
      <c r="G76" t="s">
        <v>68</v>
      </c>
    </row>
    <row r="77" spans="1:7" ht="15" x14ac:dyDescent="0.25">
      <c r="A77" s="173" t="s">
        <v>123</v>
      </c>
      <c r="B77">
        <v>4369.7</v>
      </c>
      <c r="C77">
        <v>5362.7</v>
      </c>
      <c r="D77">
        <v>14424.1</v>
      </c>
      <c r="E77">
        <v>11854.5</v>
      </c>
      <c r="F77">
        <v>243.4</v>
      </c>
      <c r="G77">
        <v>0</v>
      </c>
    </row>
    <row r="78" spans="1:7" ht="15" x14ac:dyDescent="0.25">
      <c r="A78" s="173" t="s">
        <v>124</v>
      </c>
      <c r="B78">
        <v>897.9</v>
      </c>
      <c r="C78">
        <v>602.29999999999995</v>
      </c>
      <c r="D78">
        <v>0</v>
      </c>
      <c r="E78">
        <v>0</v>
      </c>
      <c r="F78">
        <v>62</v>
      </c>
      <c r="G78">
        <v>0</v>
      </c>
    </row>
    <row r="79" spans="1:7" ht="15" x14ac:dyDescent="0.25">
      <c r="A79" s="173" t="s">
        <v>65</v>
      </c>
      <c r="B79" t="s">
        <v>66</v>
      </c>
      <c r="C79" t="s">
        <v>67</v>
      </c>
      <c r="D79" t="s">
        <v>66</v>
      </c>
      <c r="E79" t="s">
        <v>66</v>
      </c>
      <c r="F79" t="s">
        <v>66</v>
      </c>
      <c r="G79" t="s">
        <v>68</v>
      </c>
    </row>
    <row r="80" spans="1:7" ht="15" x14ac:dyDescent="0.25">
      <c r="A80" s="173" t="s">
        <v>125</v>
      </c>
      <c r="B80">
        <v>5267.5</v>
      </c>
      <c r="C80">
        <v>5965</v>
      </c>
      <c r="D80">
        <v>14424.1</v>
      </c>
      <c r="E80">
        <v>11854.5</v>
      </c>
      <c r="F80">
        <v>305.39999999999998</v>
      </c>
      <c r="G80">
        <v>0</v>
      </c>
    </row>
    <row r="81" spans="1:7" ht="15" x14ac:dyDescent="0.25">
      <c r="A81" s="173" t="s">
        <v>126</v>
      </c>
      <c r="B81" t="s">
        <v>45</v>
      </c>
      <c r="C81" t="s">
        <v>45</v>
      </c>
      <c r="D81">
        <v>0</v>
      </c>
      <c r="E81">
        <v>0</v>
      </c>
      <c r="F81" t="s">
        <v>45</v>
      </c>
      <c r="G81" t="s">
        <v>45</v>
      </c>
    </row>
    <row r="82" spans="1:7" ht="15" x14ac:dyDescent="0.25">
      <c r="A82" s="173" t="s">
        <v>127</v>
      </c>
      <c r="B82">
        <v>0</v>
      </c>
      <c r="C82">
        <v>0</v>
      </c>
      <c r="D82" t="s">
        <v>45</v>
      </c>
      <c r="E82" t="s">
        <v>45</v>
      </c>
      <c r="F82">
        <v>0</v>
      </c>
      <c r="G82">
        <v>0</v>
      </c>
    </row>
    <row r="83" spans="1:7" ht="15" x14ac:dyDescent="0.25">
      <c r="A83" s="173" t="s">
        <v>65</v>
      </c>
      <c r="B83" t="s">
        <v>66</v>
      </c>
      <c r="C83" t="s">
        <v>67</v>
      </c>
      <c r="D83" t="s">
        <v>66</v>
      </c>
      <c r="E83" t="s">
        <v>66</v>
      </c>
      <c r="F83" t="s">
        <v>66</v>
      </c>
      <c r="G83" t="s">
        <v>68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9F169-B129-4797-A539-B506FC5CF24D}">
  <dimension ref="A1:G83"/>
  <sheetViews>
    <sheetView topLeftCell="A28" workbookViewId="0">
      <selection activeCell="B7" sqref="B7"/>
    </sheetView>
  </sheetViews>
  <sheetFormatPr defaultRowHeight="13.2" x14ac:dyDescent="0.25"/>
  <cols>
    <col min="1" max="1" width="28" customWidth="1"/>
    <col min="2" max="2" width="11.44140625" customWidth="1"/>
    <col min="3" max="3" width="14.109375" customWidth="1"/>
    <col min="4" max="4" width="10.88671875" customWidth="1"/>
    <col min="5" max="5" width="12.109375" customWidth="1"/>
    <col min="6" max="6" width="13" customWidth="1"/>
    <col min="7" max="7" width="13.66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1064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163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90</v>
      </c>
      <c r="C12">
        <v>2</v>
      </c>
      <c r="D12">
        <v>478.1</v>
      </c>
      <c r="E12">
        <v>216.7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5.3</v>
      </c>
      <c r="E13">
        <v>22.3</v>
      </c>
      <c r="F13">
        <v>0</v>
      </c>
      <c r="G13">
        <v>0</v>
      </c>
    </row>
    <row r="14" spans="1:7" ht="15" x14ac:dyDescent="0.25">
      <c r="A14" s="173" t="s">
        <v>71</v>
      </c>
      <c r="B14">
        <v>65</v>
      </c>
      <c r="C14">
        <v>2</v>
      </c>
      <c r="D14">
        <v>421</v>
      </c>
      <c r="E14">
        <v>142.30000000000001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73</v>
      </c>
      <c r="B16">
        <v>25</v>
      </c>
      <c r="C16">
        <v>0</v>
      </c>
      <c r="D16">
        <v>39.299999999999997</v>
      </c>
      <c r="E16">
        <v>41.7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318.3</v>
      </c>
      <c r="C19">
        <v>444.6</v>
      </c>
      <c r="D19">
        <v>1496</v>
      </c>
      <c r="E19">
        <v>1236.9000000000001</v>
      </c>
      <c r="F19">
        <v>39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178.2</v>
      </c>
      <c r="C21">
        <v>282</v>
      </c>
      <c r="D21">
        <v>671.1</v>
      </c>
      <c r="E21">
        <v>717.4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0</v>
      </c>
      <c r="C23">
        <v>1641</v>
      </c>
      <c r="D23">
        <v>139.1</v>
      </c>
      <c r="E23">
        <v>821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1539.2</v>
      </c>
      <c r="C25">
        <v>1643.3</v>
      </c>
      <c r="D25">
        <v>5181.5</v>
      </c>
      <c r="E25">
        <v>3974.7</v>
      </c>
      <c r="F25">
        <v>33</v>
      </c>
      <c r="G25">
        <v>0</v>
      </c>
    </row>
    <row r="26" spans="1:7" ht="15" x14ac:dyDescent="0.25">
      <c r="A26" s="173" t="s">
        <v>167</v>
      </c>
      <c r="B26">
        <v>0</v>
      </c>
      <c r="C26">
        <v>55</v>
      </c>
      <c r="D26">
        <v>0</v>
      </c>
      <c r="E26">
        <v>92.5</v>
      </c>
      <c r="F26">
        <v>0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18.5</v>
      </c>
      <c r="E27">
        <v>46.7</v>
      </c>
      <c r="F27">
        <v>0</v>
      </c>
      <c r="G27">
        <v>0</v>
      </c>
    </row>
    <row r="28" spans="1:7" ht="15" x14ac:dyDescent="0.25">
      <c r="A28" s="173" t="s">
        <v>79</v>
      </c>
      <c r="B28">
        <v>0.3</v>
      </c>
      <c r="C28">
        <v>0.8</v>
      </c>
      <c r="D28">
        <v>0.7</v>
      </c>
      <c r="E28">
        <v>1.9</v>
      </c>
      <c r="F28">
        <v>0</v>
      </c>
      <c r="G28">
        <v>0</v>
      </c>
    </row>
    <row r="29" spans="1:7" ht="15" x14ac:dyDescent="0.25">
      <c r="A29" s="173" t="s">
        <v>80</v>
      </c>
      <c r="B29">
        <v>20</v>
      </c>
      <c r="C29">
        <v>46.9</v>
      </c>
      <c r="D29">
        <v>621.20000000000005</v>
      </c>
      <c r="E29">
        <v>382.5</v>
      </c>
      <c r="F29">
        <v>0</v>
      </c>
      <c r="G29">
        <v>0</v>
      </c>
    </row>
    <row r="30" spans="1:7" ht="15" x14ac:dyDescent="0.25">
      <c r="A30" s="173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173" t="s">
        <v>81</v>
      </c>
      <c r="B31">
        <v>590.70000000000005</v>
      </c>
      <c r="C31">
        <v>338.6</v>
      </c>
      <c r="D31">
        <v>1531.9</v>
      </c>
      <c r="E31">
        <v>873.2</v>
      </c>
      <c r="F31">
        <v>0</v>
      </c>
      <c r="G31">
        <v>0</v>
      </c>
    </row>
    <row r="32" spans="1:7" ht="15" x14ac:dyDescent="0.25">
      <c r="A32" s="173" t="s">
        <v>169</v>
      </c>
      <c r="B32">
        <v>0</v>
      </c>
      <c r="C32">
        <v>0</v>
      </c>
      <c r="D32">
        <v>0</v>
      </c>
      <c r="E32">
        <v>0.1</v>
      </c>
      <c r="F32">
        <v>0</v>
      </c>
      <c r="G32">
        <v>0</v>
      </c>
    </row>
    <row r="33" spans="1:7" ht="15" x14ac:dyDescent="0.25">
      <c r="A33" s="173" t="s">
        <v>82</v>
      </c>
      <c r="B33">
        <v>0.5</v>
      </c>
      <c r="C33">
        <v>3</v>
      </c>
      <c r="D33">
        <v>70.5</v>
      </c>
      <c r="E33">
        <v>95.8</v>
      </c>
      <c r="F33">
        <v>0</v>
      </c>
      <c r="G33">
        <v>0</v>
      </c>
    </row>
    <row r="34" spans="1:7" ht="15" x14ac:dyDescent="0.25">
      <c r="A34" s="173" t="s">
        <v>170</v>
      </c>
      <c r="B34">
        <v>0</v>
      </c>
      <c r="C34">
        <v>0</v>
      </c>
      <c r="D34">
        <v>8</v>
      </c>
      <c r="E34">
        <v>8.5</v>
      </c>
      <c r="F34">
        <v>0</v>
      </c>
      <c r="G34">
        <v>0</v>
      </c>
    </row>
    <row r="35" spans="1:7" ht="15" x14ac:dyDescent="0.25">
      <c r="A35" s="173" t="s">
        <v>83</v>
      </c>
      <c r="B35">
        <v>525.5</v>
      </c>
      <c r="C35">
        <v>915.7</v>
      </c>
      <c r="D35">
        <v>1894.5</v>
      </c>
      <c r="E35">
        <v>1641.2</v>
      </c>
      <c r="F35">
        <v>33</v>
      </c>
      <c r="G35">
        <v>0</v>
      </c>
    </row>
    <row r="36" spans="1:7" ht="15" x14ac:dyDescent="0.25">
      <c r="A36" s="173" t="s">
        <v>84</v>
      </c>
      <c r="B36">
        <v>0</v>
      </c>
      <c r="C36">
        <v>1</v>
      </c>
      <c r="D36">
        <v>31.1</v>
      </c>
      <c r="E36">
        <v>19.8</v>
      </c>
      <c r="F36">
        <v>0</v>
      </c>
      <c r="G36">
        <v>0</v>
      </c>
    </row>
    <row r="37" spans="1:7" ht="15" x14ac:dyDescent="0.25">
      <c r="A37" s="173" t="s">
        <v>85</v>
      </c>
      <c r="B37">
        <v>18</v>
      </c>
      <c r="C37">
        <v>23</v>
      </c>
      <c r="D37">
        <v>25.3</v>
      </c>
      <c r="E37">
        <v>45.6</v>
      </c>
      <c r="F37">
        <v>0</v>
      </c>
      <c r="G37">
        <v>0</v>
      </c>
    </row>
    <row r="38" spans="1:7" ht="15" x14ac:dyDescent="0.25">
      <c r="A38" s="173" t="s">
        <v>86</v>
      </c>
      <c r="B38">
        <v>238.5</v>
      </c>
      <c r="C38">
        <v>137.5</v>
      </c>
      <c r="D38">
        <v>589.79999999999995</v>
      </c>
      <c r="E38">
        <v>311.3</v>
      </c>
      <c r="F38">
        <v>0</v>
      </c>
      <c r="G38">
        <v>0</v>
      </c>
    </row>
    <row r="39" spans="1:7" ht="15" x14ac:dyDescent="0.25">
      <c r="A39" s="173" t="s">
        <v>87</v>
      </c>
      <c r="B39">
        <v>3.5</v>
      </c>
      <c r="C39">
        <v>3</v>
      </c>
      <c r="D39">
        <v>7.6</v>
      </c>
      <c r="E39">
        <v>0</v>
      </c>
      <c r="F39">
        <v>0</v>
      </c>
      <c r="G39">
        <v>0</v>
      </c>
    </row>
    <row r="40" spans="1:7" ht="15" x14ac:dyDescent="0.25">
      <c r="A40" s="173" t="s">
        <v>88</v>
      </c>
      <c r="B40">
        <v>142.30000000000001</v>
      </c>
      <c r="C40">
        <v>118.8</v>
      </c>
      <c r="D40">
        <v>276.2</v>
      </c>
      <c r="E40">
        <v>296.89999999999998</v>
      </c>
      <c r="F40">
        <v>0</v>
      </c>
      <c r="G40">
        <v>0</v>
      </c>
    </row>
    <row r="41" spans="1:7" ht="15" x14ac:dyDescent="0.25">
      <c r="A41" s="173" t="s">
        <v>89</v>
      </c>
      <c r="B41">
        <v>0</v>
      </c>
      <c r="C41">
        <v>0</v>
      </c>
      <c r="D41">
        <v>106.2</v>
      </c>
      <c r="E41">
        <v>158.69999999999999</v>
      </c>
      <c r="F41">
        <v>0</v>
      </c>
      <c r="G41">
        <v>0</v>
      </c>
    </row>
    <row r="42" spans="1:7" ht="15" x14ac:dyDescent="0.25">
      <c r="A42" s="173" t="s">
        <v>69</v>
      </c>
    </row>
    <row r="43" spans="1:7" ht="15" x14ac:dyDescent="0.25">
      <c r="A43" s="173" t="s">
        <v>90</v>
      </c>
      <c r="B43">
        <v>70</v>
      </c>
      <c r="C43">
        <v>130</v>
      </c>
      <c r="D43">
        <v>664.9</v>
      </c>
      <c r="E43">
        <v>496.6</v>
      </c>
      <c r="F43">
        <v>0</v>
      </c>
      <c r="G43">
        <v>0</v>
      </c>
    </row>
    <row r="44" spans="1:7" ht="15" x14ac:dyDescent="0.25">
      <c r="A44" s="173" t="s">
        <v>91</v>
      </c>
      <c r="B44">
        <v>0</v>
      </c>
      <c r="C44">
        <v>60</v>
      </c>
      <c r="D44">
        <v>48.5</v>
      </c>
      <c r="E44">
        <v>189.6</v>
      </c>
      <c r="F44">
        <v>0</v>
      </c>
      <c r="G44">
        <v>0</v>
      </c>
    </row>
    <row r="45" spans="1:7" ht="15" x14ac:dyDescent="0.25">
      <c r="A45" s="173" t="s">
        <v>92</v>
      </c>
      <c r="B45">
        <v>70</v>
      </c>
      <c r="C45">
        <v>70</v>
      </c>
      <c r="D45">
        <v>136.80000000000001</v>
      </c>
      <c r="E45">
        <v>20.3</v>
      </c>
      <c r="F45">
        <v>0</v>
      </c>
      <c r="G45">
        <v>0</v>
      </c>
    </row>
    <row r="46" spans="1:7" ht="15" x14ac:dyDescent="0.25">
      <c r="A46" s="173" t="s">
        <v>93</v>
      </c>
      <c r="B46">
        <v>0</v>
      </c>
      <c r="C46">
        <v>0</v>
      </c>
      <c r="D46">
        <v>0</v>
      </c>
      <c r="E46">
        <v>28.8</v>
      </c>
      <c r="F46">
        <v>0</v>
      </c>
      <c r="G46">
        <v>0</v>
      </c>
    </row>
    <row r="47" spans="1:7" ht="15" x14ac:dyDescent="0.25">
      <c r="A47" s="173" t="s">
        <v>95</v>
      </c>
      <c r="B47">
        <v>0</v>
      </c>
      <c r="C47">
        <v>0</v>
      </c>
      <c r="D47">
        <v>4.4000000000000004</v>
      </c>
      <c r="E47">
        <v>4.2</v>
      </c>
      <c r="F47">
        <v>0</v>
      </c>
      <c r="G47">
        <v>0</v>
      </c>
    </row>
    <row r="48" spans="1:7" ht="15" x14ac:dyDescent="0.25">
      <c r="A48" s="173" t="s">
        <v>96</v>
      </c>
      <c r="B48">
        <v>0</v>
      </c>
      <c r="C48">
        <v>0</v>
      </c>
      <c r="D48">
        <v>466.5</v>
      </c>
      <c r="E48">
        <v>242.7</v>
      </c>
      <c r="F48">
        <v>0</v>
      </c>
      <c r="G48">
        <v>0</v>
      </c>
    </row>
    <row r="49" spans="1:7" ht="15" x14ac:dyDescent="0.25">
      <c r="A49" s="173" t="s">
        <v>97</v>
      </c>
      <c r="B49">
        <v>0</v>
      </c>
      <c r="C49">
        <v>0</v>
      </c>
      <c r="D49">
        <v>8.6999999999999993</v>
      </c>
      <c r="E49">
        <v>11</v>
      </c>
      <c r="F49">
        <v>0</v>
      </c>
      <c r="G49">
        <v>0</v>
      </c>
    </row>
    <row r="50" spans="1:7" ht="15" x14ac:dyDescent="0.25">
      <c r="A50" s="173" t="s">
        <v>69</v>
      </c>
    </row>
    <row r="51" spans="1:7" ht="15" x14ac:dyDescent="0.25">
      <c r="A51" s="173" t="s">
        <v>98</v>
      </c>
      <c r="B51">
        <v>1912.7</v>
      </c>
      <c r="C51">
        <v>1344.5</v>
      </c>
      <c r="D51">
        <v>5560.6</v>
      </c>
      <c r="E51">
        <v>4018</v>
      </c>
      <c r="F51">
        <v>122.9</v>
      </c>
      <c r="G51">
        <v>0</v>
      </c>
    </row>
    <row r="52" spans="1:7" ht="15" x14ac:dyDescent="0.25">
      <c r="A52" s="173" t="s">
        <v>99</v>
      </c>
      <c r="B52">
        <v>5.0999999999999996</v>
      </c>
      <c r="C52">
        <v>3.3</v>
      </c>
      <c r="D52">
        <v>18.2</v>
      </c>
      <c r="E52">
        <v>15.1</v>
      </c>
      <c r="F52">
        <v>0</v>
      </c>
      <c r="G52">
        <v>0</v>
      </c>
    </row>
    <row r="53" spans="1:7" ht="15" x14ac:dyDescent="0.25">
      <c r="A53" s="173" t="s">
        <v>100</v>
      </c>
      <c r="B53">
        <v>6.5</v>
      </c>
      <c r="C53">
        <v>0</v>
      </c>
      <c r="D53">
        <v>1.2</v>
      </c>
      <c r="E53">
        <v>13.5</v>
      </c>
      <c r="F53">
        <v>0</v>
      </c>
      <c r="G53">
        <v>0</v>
      </c>
    </row>
    <row r="54" spans="1:7" ht="15" x14ac:dyDescent="0.25">
      <c r="A54" s="173" t="s">
        <v>101</v>
      </c>
      <c r="B54">
        <v>0</v>
      </c>
      <c r="C54">
        <v>20</v>
      </c>
      <c r="D54">
        <v>381.4</v>
      </c>
      <c r="E54">
        <v>106.7</v>
      </c>
      <c r="F54">
        <v>0</v>
      </c>
      <c r="G54">
        <v>0</v>
      </c>
    </row>
    <row r="55" spans="1:7" ht="15" x14ac:dyDescent="0.25">
      <c r="A55" s="173" t="s">
        <v>102</v>
      </c>
      <c r="B55">
        <v>26</v>
      </c>
      <c r="C55">
        <v>8</v>
      </c>
      <c r="D55">
        <v>41.5</v>
      </c>
      <c r="E55">
        <v>50.5</v>
      </c>
      <c r="F55">
        <v>0</v>
      </c>
      <c r="G55">
        <v>0</v>
      </c>
    </row>
    <row r="56" spans="1:7" ht="15" x14ac:dyDescent="0.25">
      <c r="A56" s="173" t="s">
        <v>103</v>
      </c>
      <c r="B56">
        <v>6.4</v>
      </c>
      <c r="C56">
        <v>7.6</v>
      </c>
      <c r="D56">
        <v>17.600000000000001</v>
      </c>
      <c r="E56">
        <v>86.1</v>
      </c>
      <c r="F56">
        <v>0</v>
      </c>
      <c r="G56">
        <v>0</v>
      </c>
    </row>
    <row r="57" spans="1:7" ht="15" x14ac:dyDescent="0.25">
      <c r="A57" s="173" t="s">
        <v>104</v>
      </c>
      <c r="B57">
        <v>0</v>
      </c>
      <c r="C57">
        <v>40</v>
      </c>
      <c r="D57">
        <v>288</v>
      </c>
      <c r="E57">
        <v>267.60000000000002</v>
      </c>
      <c r="F57">
        <v>0</v>
      </c>
      <c r="G57">
        <v>0</v>
      </c>
    </row>
    <row r="58" spans="1:7" ht="15" x14ac:dyDescent="0.25">
      <c r="A58" s="173" t="s">
        <v>105</v>
      </c>
      <c r="B58">
        <v>60.6</v>
      </c>
      <c r="C58">
        <v>33.299999999999997</v>
      </c>
      <c r="D58">
        <v>325.2</v>
      </c>
      <c r="E58">
        <v>203.4</v>
      </c>
      <c r="F58">
        <v>8.3000000000000007</v>
      </c>
      <c r="G58">
        <v>0</v>
      </c>
    </row>
    <row r="59" spans="1:7" ht="15" x14ac:dyDescent="0.25">
      <c r="A59" s="173" t="s">
        <v>106</v>
      </c>
      <c r="B59">
        <v>11.6</v>
      </c>
      <c r="C59">
        <v>52.6</v>
      </c>
      <c r="D59">
        <v>297.2</v>
      </c>
      <c r="E59">
        <v>156.30000000000001</v>
      </c>
      <c r="F59">
        <v>0</v>
      </c>
      <c r="G59">
        <v>0</v>
      </c>
    </row>
    <row r="60" spans="1:7" ht="15" x14ac:dyDescent="0.25">
      <c r="A60" s="173" t="s">
        <v>107</v>
      </c>
      <c r="B60">
        <v>6</v>
      </c>
      <c r="C60">
        <v>0</v>
      </c>
      <c r="D60">
        <v>364.9</v>
      </c>
      <c r="E60">
        <v>230.6</v>
      </c>
      <c r="F60">
        <v>0</v>
      </c>
      <c r="G60">
        <v>0</v>
      </c>
    </row>
    <row r="61" spans="1:7" ht="15" x14ac:dyDescent="0.25">
      <c r="A61" s="173" t="s">
        <v>108</v>
      </c>
      <c r="B61">
        <v>0</v>
      </c>
      <c r="C61">
        <v>0</v>
      </c>
      <c r="D61">
        <v>4.7</v>
      </c>
      <c r="E61">
        <v>0</v>
      </c>
      <c r="F61">
        <v>0</v>
      </c>
      <c r="G61">
        <v>0</v>
      </c>
    </row>
    <row r="62" spans="1:7" ht="15" x14ac:dyDescent="0.25">
      <c r="A62" s="173" t="s">
        <v>109</v>
      </c>
      <c r="B62">
        <v>11.3</v>
      </c>
      <c r="C62">
        <v>20.399999999999999</v>
      </c>
      <c r="D62">
        <v>215.3</v>
      </c>
      <c r="E62">
        <v>117.4</v>
      </c>
      <c r="F62">
        <v>5.7</v>
      </c>
      <c r="G62">
        <v>0</v>
      </c>
    </row>
    <row r="63" spans="1:7" ht="15" x14ac:dyDescent="0.25">
      <c r="A63" s="173" t="s">
        <v>110</v>
      </c>
      <c r="B63">
        <v>0</v>
      </c>
      <c r="C63">
        <v>0</v>
      </c>
      <c r="D63">
        <v>35.299999999999997</v>
      </c>
      <c r="E63">
        <v>4.5999999999999996</v>
      </c>
      <c r="F63">
        <v>0</v>
      </c>
      <c r="G63">
        <v>0</v>
      </c>
    </row>
    <row r="64" spans="1:7" ht="15" x14ac:dyDescent="0.25">
      <c r="A64" s="173" t="s">
        <v>111</v>
      </c>
      <c r="B64">
        <v>103</v>
      </c>
      <c r="C64">
        <v>0</v>
      </c>
      <c r="D64">
        <v>59.5</v>
      </c>
      <c r="E64">
        <v>99.1</v>
      </c>
      <c r="F64">
        <v>0</v>
      </c>
      <c r="G64">
        <v>0</v>
      </c>
    </row>
    <row r="65" spans="1:7" ht="15" x14ac:dyDescent="0.25">
      <c r="A65" s="173" t="s">
        <v>112</v>
      </c>
      <c r="B65">
        <v>110.2</v>
      </c>
      <c r="C65">
        <v>50</v>
      </c>
      <c r="D65">
        <v>204</v>
      </c>
      <c r="E65">
        <v>198.6</v>
      </c>
      <c r="F65">
        <v>0</v>
      </c>
      <c r="G65">
        <v>0</v>
      </c>
    </row>
    <row r="66" spans="1:7" ht="15" x14ac:dyDescent="0.25">
      <c r="A66" s="173" t="s">
        <v>113</v>
      </c>
      <c r="B66">
        <v>12.5</v>
      </c>
      <c r="C66">
        <v>22.7</v>
      </c>
      <c r="D66">
        <v>128.4</v>
      </c>
      <c r="E66">
        <v>97.9</v>
      </c>
      <c r="F66">
        <v>0</v>
      </c>
      <c r="G66">
        <v>0</v>
      </c>
    </row>
    <row r="67" spans="1:7" ht="15" x14ac:dyDescent="0.25">
      <c r="A67" s="173" t="s">
        <v>114</v>
      </c>
      <c r="B67">
        <v>14.6</v>
      </c>
      <c r="C67">
        <v>2.8</v>
      </c>
      <c r="D67">
        <v>30.1</v>
      </c>
      <c r="E67">
        <v>23.8</v>
      </c>
      <c r="F67">
        <v>0</v>
      </c>
      <c r="G67">
        <v>0</v>
      </c>
    </row>
    <row r="68" spans="1:7" ht="15" x14ac:dyDescent="0.25">
      <c r="A68" s="173" t="s">
        <v>115</v>
      </c>
      <c r="B68">
        <v>1144.7</v>
      </c>
      <c r="C68">
        <v>846.6</v>
      </c>
      <c r="D68">
        <v>2410</v>
      </c>
      <c r="E68">
        <v>1957.2</v>
      </c>
      <c r="F68">
        <v>54.8</v>
      </c>
      <c r="G68">
        <v>0</v>
      </c>
    </row>
    <row r="69" spans="1:7" ht="15" x14ac:dyDescent="0.25">
      <c r="A69" s="173" t="s">
        <v>116</v>
      </c>
      <c r="B69">
        <v>0</v>
      </c>
      <c r="C69">
        <v>0</v>
      </c>
      <c r="D69">
        <v>0</v>
      </c>
      <c r="E69" t="s">
        <v>94</v>
      </c>
      <c r="F69">
        <v>0</v>
      </c>
      <c r="G69">
        <v>0</v>
      </c>
    </row>
    <row r="70" spans="1:7" ht="15" x14ac:dyDescent="0.25">
      <c r="A70" s="173" t="s">
        <v>117</v>
      </c>
      <c r="B70">
        <v>43.2</v>
      </c>
      <c r="C70">
        <v>50.5</v>
      </c>
      <c r="D70">
        <v>54.1</v>
      </c>
      <c r="E70">
        <v>14.4</v>
      </c>
      <c r="F70">
        <v>0</v>
      </c>
      <c r="G70">
        <v>0</v>
      </c>
    </row>
    <row r="71" spans="1:7" ht="15" x14ac:dyDescent="0.25">
      <c r="A71" s="173" t="s">
        <v>118</v>
      </c>
      <c r="B71">
        <v>279.2</v>
      </c>
      <c r="C71">
        <v>62.5</v>
      </c>
      <c r="D71">
        <v>131.30000000000001</v>
      </c>
      <c r="E71">
        <v>52.1</v>
      </c>
      <c r="F71">
        <v>0</v>
      </c>
      <c r="G71">
        <v>0</v>
      </c>
    </row>
    <row r="72" spans="1:7" ht="15" x14ac:dyDescent="0.25">
      <c r="A72" s="173" t="s">
        <v>119</v>
      </c>
      <c r="B72">
        <v>37</v>
      </c>
      <c r="C72">
        <v>87</v>
      </c>
      <c r="D72">
        <v>138.5</v>
      </c>
      <c r="E72">
        <v>111.3</v>
      </c>
      <c r="F72">
        <v>45.5</v>
      </c>
      <c r="G72">
        <v>0</v>
      </c>
    </row>
    <row r="73" spans="1:7" ht="15" x14ac:dyDescent="0.25">
      <c r="A73" s="173" t="s">
        <v>120</v>
      </c>
      <c r="B73">
        <v>22.7</v>
      </c>
      <c r="C73">
        <v>9.6999999999999993</v>
      </c>
      <c r="D73">
        <v>129.19999999999999</v>
      </c>
      <c r="E73">
        <v>53</v>
      </c>
      <c r="F73">
        <v>8.6999999999999993</v>
      </c>
      <c r="G73">
        <v>0</v>
      </c>
    </row>
    <row r="74" spans="1:7" ht="15" x14ac:dyDescent="0.25">
      <c r="A74" s="173" t="s">
        <v>121</v>
      </c>
      <c r="B74">
        <v>10</v>
      </c>
      <c r="C74">
        <v>14</v>
      </c>
      <c r="D74">
        <v>91.1</v>
      </c>
      <c r="E74">
        <v>25.3</v>
      </c>
      <c r="F74">
        <v>0</v>
      </c>
      <c r="G74">
        <v>0</v>
      </c>
    </row>
    <row r="75" spans="1:7" ht="15" x14ac:dyDescent="0.25">
      <c r="A75" s="173" t="s">
        <v>122</v>
      </c>
      <c r="B75">
        <v>2.2999999999999998</v>
      </c>
      <c r="C75">
        <v>13.5</v>
      </c>
      <c r="D75">
        <v>193.9</v>
      </c>
      <c r="E75">
        <v>133.9</v>
      </c>
      <c r="F75">
        <v>0</v>
      </c>
      <c r="G75">
        <v>0</v>
      </c>
    </row>
    <row r="76" spans="1:7" ht="15" x14ac:dyDescent="0.25">
      <c r="A76" s="173" t="s">
        <v>65</v>
      </c>
      <c r="B76" t="s">
        <v>66</v>
      </c>
      <c r="C76" t="s">
        <v>67</v>
      </c>
      <c r="D76" t="s">
        <v>66</v>
      </c>
      <c r="E76" t="s">
        <v>66</v>
      </c>
      <c r="F76" t="s">
        <v>66</v>
      </c>
      <c r="G76" t="s">
        <v>68</v>
      </c>
    </row>
    <row r="77" spans="1:7" ht="15" x14ac:dyDescent="0.25">
      <c r="A77" s="173" t="s">
        <v>123</v>
      </c>
      <c r="B77">
        <v>4108.3999999999996</v>
      </c>
      <c r="C77">
        <v>5487.4</v>
      </c>
      <c r="D77">
        <v>14191.4</v>
      </c>
      <c r="E77">
        <v>11481.4</v>
      </c>
      <c r="F77">
        <v>194.9</v>
      </c>
      <c r="G77">
        <v>0</v>
      </c>
    </row>
    <row r="78" spans="1:7" ht="15" x14ac:dyDescent="0.25">
      <c r="A78" s="173" t="s">
        <v>124</v>
      </c>
      <c r="B78">
        <v>859.1</v>
      </c>
      <c r="C78">
        <v>617.1</v>
      </c>
      <c r="D78">
        <v>0</v>
      </c>
      <c r="E78">
        <v>0</v>
      </c>
      <c r="F78">
        <v>12</v>
      </c>
      <c r="G78">
        <v>0</v>
      </c>
    </row>
    <row r="79" spans="1:7" ht="15" x14ac:dyDescent="0.25">
      <c r="A79" s="173" t="s">
        <v>65</v>
      </c>
      <c r="B79" t="s">
        <v>66</v>
      </c>
      <c r="C79" t="s">
        <v>67</v>
      </c>
      <c r="D79" t="s">
        <v>66</v>
      </c>
      <c r="E79" t="s">
        <v>66</v>
      </c>
      <c r="F79" t="s">
        <v>66</v>
      </c>
      <c r="G79" t="s">
        <v>68</v>
      </c>
    </row>
    <row r="80" spans="1:7" ht="15" x14ac:dyDescent="0.25">
      <c r="A80" s="173" t="s">
        <v>125</v>
      </c>
      <c r="B80">
        <v>4967.5</v>
      </c>
      <c r="C80">
        <v>6104.5</v>
      </c>
      <c r="D80">
        <v>14191.4</v>
      </c>
      <c r="E80">
        <v>11481.4</v>
      </c>
      <c r="F80">
        <v>206.9</v>
      </c>
      <c r="G80">
        <v>0</v>
      </c>
    </row>
    <row r="81" spans="1:7" ht="15" x14ac:dyDescent="0.25">
      <c r="A81" s="173" t="s">
        <v>126</v>
      </c>
      <c r="B81" t="s">
        <v>45</v>
      </c>
      <c r="C81" t="s">
        <v>45</v>
      </c>
      <c r="D81">
        <v>0</v>
      </c>
      <c r="E81">
        <v>0</v>
      </c>
      <c r="F81" t="s">
        <v>45</v>
      </c>
      <c r="G81" t="s">
        <v>45</v>
      </c>
    </row>
    <row r="82" spans="1:7" ht="15" x14ac:dyDescent="0.25">
      <c r="A82" s="173" t="s">
        <v>127</v>
      </c>
      <c r="B82">
        <v>0</v>
      </c>
      <c r="C82">
        <v>0</v>
      </c>
      <c r="D82" t="s">
        <v>45</v>
      </c>
      <c r="E82" t="s">
        <v>45</v>
      </c>
      <c r="F82">
        <v>0</v>
      </c>
      <c r="G82">
        <v>0</v>
      </c>
    </row>
    <row r="83" spans="1:7" ht="15" x14ac:dyDescent="0.25">
      <c r="A83" s="173" t="s">
        <v>65</v>
      </c>
      <c r="B83" t="s">
        <v>66</v>
      </c>
      <c r="C83" t="s">
        <v>67</v>
      </c>
      <c r="D83" t="s">
        <v>66</v>
      </c>
      <c r="E83" t="s">
        <v>66</v>
      </c>
      <c r="F83" t="s">
        <v>66</v>
      </c>
      <c r="G83" t="s">
        <v>68</v>
      </c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13647-15A8-4997-8C96-602A265B9A1C}">
  <dimension ref="A1:G83"/>
  <sheetViews>
    <sheetView topLeftCell="A8" workbookViewId="0">
      <selection sqref="A1:A83"/>
    </sheetView>
  </sheetViews>
  <sheetFormatPr defaultRowHeight="13.2" x14ac:dyDescent="0.25"/>
  <cols>
    <col min="1" max="1" width="17.44140625" customWidth="1"/>
  </cols>
  <sheetData>
    <row r="1" spans="1:7" ht="15" x14ac:dyDescent="0.25">
      <c r="A1" s="173" t="s">
        <v>135</v>
      </c>
      <c r="E1" t="s">
        <v>187</v>
      </c>
      <c r="F1" t="s">
        <v>237</v>
      </c>
      <c r="G1" s="5">
        <v>11328</v>
      </c>
    </row>
    <row r="2" spans="1:7" ht="15" x14ac:dyDescent="0.25">
      <c r="A2" s="173" t="s">
        <v>138</v>
      </c>
      <c r="B2" t="s">
        <v>189</v>
      </c>
      <c r="C2" t="s">
        <v>238</v>
      </c>
      <c r="D2" t="s">
        <v>239</v>
      </c>
      <c r="E2" t="s">
        <v>192</v>
      </c>
      <c r="F2" t="s">
        <v>240</v>
      </c>
      <c r="G2" t="s">
        <v>241</v>
      </c>
    </row>
    <row r="3" spans="1:7" ht="15" x14ac:dyDescent="0.25">
      <c r="A3" s="173" t="s">
        <v>145</v>
      </c>
      <c r="B3" t="s">
        <v>1062</v>
      </c>
      <c r="C3" t="s">
        <v>1063</v>
      </c>
      <c r="D3">
        <v>2025</v>
      </c>
    </row>
    <row r="4" spans="1:7" ht="15" x14ac:dyDescent="0.25">
      <c r="A4" s="173" t="s">
        <v>65</v>
      </c>
      <c r="B4" t="s">
        <v>67</v>
      </c>
      <c r="C4" t="s">
        <v>68</v>
      </c>
      <c r="D4" t="s">
        <v>66</v>
      </c>
      <c r="E4" t="s">
        <v>68</v>
      </c>
      <c r="F4" t="s">
        <v>181</v>
      </c>
      <c r="G4" t="s">
        <v>66</v>
      </c>
    </row>
    <row r="5" spans="1:7" ht="15" x14ac:dyDescent="0.25">
      <c r="A5" s="173" t="s">
        <v>69</v>
      </c>
      <c r="B5" t="s">
        <v>198</v>
      </c>
      <c r="C5" t="s">
        <v>244</v>
      </c>
      <c r="D5" t="s">
        <v>245</v>
      </c>
      <c r="E5" t="s">
        <v>201</v>
      </c>
      <c r="F5" t="s">
        <v>246</v>
      </c>
      <c r="G5" t="s">
        <v>150</v>
      </c>
    </row>
    <row r="6" spans="1:7" ht="15" x14ac:dyDescent="0.25">
      <c r="A6" s="173"/>
      <c r="B6" t="s">
        <v>67</v>
      </c>
      <c r="C6" t="s">
        <v>68</v>
      </c>
      <c r="D6" t="s">
        <v>66</v>
      </c>
      <c r="E6" t="s">
        <v>68</v>
      </c>
      <c r="F6" t="s">
        <v>181</v>
      </c>
      <c r="G6" t="s">
        <v>66</v>
      </c>
    </row>
    <row r="7" spans="1:7" ht="15" x14ac:dyDescent="0.25">
      <c r="A7" s="173" t="s">
        <v>69</v>
      </c>
      <c r="B7" t="s">
        <v>204</v>
      </c>
      <c r="C7" t="s">
        <v>247</v>
      </c>
      <c r="D7" t="s">
        <v>248</v>
      </c>
      <c r="E7" t="s">
        <v>207</v>
      </c>
      <c r="F7" t="s">
        <v>249</v>
      </c>
      <c r="G7" t="s">
        <v>247</v>
      </c>
    </row>
    <row r="8" spans="1:7" ht="15" x14ac:dyDescent="0.25">
      <c r="A8" s="173"/>
      <c r="B8" t="s">
        <v>67</v>
      </c>
      <c r="C8" t="s">
        <v>68</v>
      </c>
      <c r="D8" t="s">
        <v>66</v>
      </c>
      <c r="E8" t="s">
        <v>68</v>
      </c>
      <c r="F8" t="s">
        <v>181</v>
      </c>
      <c r="G8" t="s">
        <v>66</v>
      </c>
    </row>
    <row r="9" spans="1:7" ht="15" x14ac:dyDescent="0.25">
      <c r="A9" s="173" t="s">
        <v>59</v>
      </c>
      <c r="B9" t="s">
        <v>210</v>
      </c>
      <c r="C9" t="s">
        <v>250</v>
      </c>
      <c r="D9" t="s">
        <v>251</v>
      </c>
      <c r="E9" t="s">
        <v>213</v>
      </c>
      <c r="F9" t="s">
        <v>252</v>
      </c>
      <c r="G9" t="s">
        <v>253</v>
      </c>
    </row>
    <row r="10" spans="1:7" ht="15" x14ac:dyDescent="0.25">
      <c r="A10" s="173" t="s">
        <v>65</v>
      </c>
      <c r="B10" t="s">
        <v>67</v>
      </c>
      <c r="C10" t="s">
        <v>68</v>
      </c>
      <c r="D10" t="s">
        <v>66</v>
      </c>
      <c r="E10" t="s">
        <v>68</v>
      </c>
      <c r="F10" t="s">
        <v>181</v>
      </c>
      <c r="G10" t="s">
        <v>66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75.5</v>
      </c>
      <c r="C12">
        <v>2</v>
      </c>
      <c r="D12">
        <v>478.1</v>
      </c>
      <c r="E12">
        <v>198.6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5.3</v>
      </c>
      <c r="E13">
        <v>22.3</v>
      </c>
      <c r="F13">
        <v>0</v>
      </c>
      <c r="G13">
        <v>0</v>
      </c>
    </row>
    <row r="14" spans="1:7" ht="15" x14ac:dyDescent="0.25">
      <c r="A14" s="173" t="s">
        <v>71</v>
      </c>
      <c r="B14">
        <v>50</v>
      </c>
      <c r="C14">
        <v>2</v>
      </c>
      <c r="D14">
        <v>421</v>
      </c>
      <c r="E14">
        <v>124.1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73</v>
      </c>
      <c r="B16">
        <v>25.5</v>
      </c>
      <c r="C16">
        <v>0</v>
      </c>
      <c r="D16">
        <v>39.299999999999997</v>
      </c>
      <c r="E16">
        <v>41.7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334.2</v>
      </c>
      <c r="C19">
        <v>459.3</v>
      </c>
      <c r="D19">
        <v>1433.8</v>
      </c>
      <c r="E19">
        <v>1168</v>
      </c>
      <c r="F19">
        <v>14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194.7</v>
      </c>
      <c r="C21">
        <v>192.3</v>
      </c>
      <c r="D21">
        <v>653.79999999999995</v>
      </c>
      <c r="E21">
        <v>717.4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0</v>
      </c>
      <c r="C23">
        <v>1696</v>
      </c>
      <c r="D23">
        <v>139.1</v>
      </c>
      <c r="E23">
        <v>763.9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1505.5</v>
      </c>
      <c r="C25">
        <v>1638.1</v>
      </c>
      <c r="D25">
        <v>4993.7</v>
      </c>
      <c r="E25">
        <v>3856.7</v>
      </c>
      <c r="F25">
        <v>33</v>
      </c>
      <c r="G25">
        <v>0</v>
      </c>
    </row>
    <row r="26" spans="1:7" ht="15" x14ac:dyDescent="0.25">
      <c r="A26" s="173" t="s">
        <v>167</v>
      </c>
      <c r="B26">
        <v>0</v>
      </c>
      <c r="C26">
        <v>55</v>
      </c>
      <c r="D26">
        <v>0</v>
      </c>
      <c r="E26">
        <v>92.5</v>
      </c>
      <c r="F26">
        <v>0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18.5</v>
      </c>
      <c r="E27">
        <v>46.7</v>
      </c>
      <c r="F27">
        <v>0</v>
      </c>
      <c r="G27">
        <v>0</v>
      </c>
    </row>
    <row r="28" spans="1:7" ht="15" x14ac:dyDescent="0.25">
      <c r="A28" s="173" t="s">
        <v>79</v>
      </c>
      <c r="B28">
        <v>0.3</v>
      </c>
      <c r="C28">
        <v>0.8</v>
      </c>
      <c r="D28">
        <v>0.7</v>
      </c>
      <c r="E28">
        <v>1.9</v>
      </c>
      <c r="F28">
        <v>0</v>
      </c>
      <c r="G28">
        <v>0</v>
      </c>
    </row>
    <row r="29" spans="1:7" ht="15" x14ac:dyDescent="0.25">
      <c r="A29" s="173" t="s">
        <v>80</v>
      </c>
      <c r="B29">
        <v>20</v>
      </c>
      <c r="C29">
        <v>49.4</v>
      </c>
      <c r="D29">
        <v>621.20000000000005</v>
      </c>
      <c r="E29">
        <v>382.5</v>
      </c>
      <c r="F29">
        <v>0</v>
      </c>
      <c r="G29">
        <v>0</v>
      </c>
    </row>
    <row r="30" spans="1:7" ht="15" x14ac:dyDescent="0.25">
      <c r="A30" s="173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173" t="s">
        <v>81</v>
      </c>
      <c r="B31">
        <v>506.3</v>
      </c>
      <c r="C31">
        <v>398.5</v>
      </c>
      <c r="D31">
        <v>1531.9</v>
      </c>
      <c r="E31">
        <v>808.6</v>
      </c>
      <c r="F31">
        <v>0</v>
      </c>
      <c r="G31">
        <v>0</v>
      </c>
    </row>
    <row r="32" spans="1:7" ht="15" x14ac:dyDescent="0.25">
      <c r="A32" s="173" t="s">
        <v>169</v>
      </c>
      <c r="B32">
        <v>0</v>
      </c>
      <c r="C32">
        <v>0</v>
      </c>
      <c r="D32">
        <v>0</v>
      </c>
      <c r="E32">
        <v>0.1</v>
      </c>
      <c r="F32">
        <v>0</v>
      </c>
      <c r="G32">
        <v>0</v>
      </c>
    </row>
    <row r="33" spans="1:7" ht="15" x14ac:dyDescent="0.25">
      <c r="A33" s="173" t="s">
        <v>82</v>
      </c>
      <c r="B33">
        <v>1.3</v>
      </c>
      <c r="C33">
        <v>17.600000000000001</v>
      </c>
      <c r="D33">
        <v>69.8</v>
      </c>
      <c r="E33">
        <v>80.900000000000006</v>
      </c>
      <c r="F33">
        <v>0</v>
      </c>
      <c r="G33">
        <v>0</v>
      </c>
    </row>
    <row r="34" spans="1:7" ht="15" x14ac:dyDescent="0.25">
      <c r="A34" s="173" t="s">
        <v>170</v>
      </c>
      <c r="B34">
        <v>0</v>
      </c>
      <c r="C34">
        <v>0</v>
      </c>
      <c r="D34">
        <v>8</v>
      </c>
      <c r="E34">
        <v>8.5</v>
      </c>
      <c r="F34">
        <v>0</v>
      </c>
      <c r="G34">
        <v>0</v>
      </c>
    </row>
    <row r="35" spans="1:7" ht="15" x14ac:dyDescent="0.25">
      <c r="A35" s="173" t="s">
        <v>83</v>
      </c>
      <c r="B35">
        <v>633</v>
      </c>
      <c r="C35">
        <v>797.5</v>
      </c>
      <c r="D35">
        <v>1707.9</v>
      </c>
      <c r="E35">
        <v>1641.2</v>
      </c>
      <c r="F35">
        <v>33</v>
      </c>
      <c r="G35">
        <v>0</v>
      </c>
    </row>
    <row r="36" spans="1:7" ht="15" x14ac:dyDescent="0.25">
      <c r="A36" s="173" t="s">
        <v>84</v>
      </c>
      <c r="B36">
        <v>0</v>
      </c>
      <c r="C36">
        <v>0</v>
      </c>
      <c r="D36">
        <v>31.1</v>
      </c>
      <c r="E36">
        <v>19.8</v>
      </c>
      <c r="F36">
        <v>0</v>
      </c>
      <c r="G36">
        <v>0</v>
      </c>
    </row>
    <row r="37" spans="1:7" ht="15" x14ac:dyDescent="0.25">
      <c r="A37" s="173" t="s">
        <v>85</v>
      </c>
      <c r="B37">
        <v>18</v>
      </c>
      <c r="C37">
        <v>23</v>
      </c>
      <c r="D37">
        <v>25.3</v>
      </c>
      <c r="E37">
        <v>45.6</v>
      </c>
      <c r="F37">
        <v>0</v>
      </c>
      <c r="G37">
        <v>0</v>
      </c>
    </row>
    <row r="38" spans="1:7" ht="15" x14ac:dyDescent="0.25">
      <c r="A38" s="173" t="s">
        <v>86</v>
      </c>
      <c r="B38">
        <v>182.5</v>
      </c>
      <c r="C38">
        <v>137.5</v>
      </c>
      <c r="D38">
        <v>589.79999999999995</v>
      </c>
      <c r="E38">
        <v>311.3</v>
      </c>
      <c r="F38">
        <v>0</v>
      </c>
      <c r="G38">
        <v>0</v>
      </c>
    </row>
    <row r="39" spans="1:7" ht="15" x14ac:dyDescent="0.25">
      <c r="A39" s="173" t="s">
        <v>87</v>
      </c>
      <c r="B39">
        <v>3.9</v>
      </c>
      <c r="C39">
        <v>3</v>
      </c>
      <c r="D39">
        <v>7.2</v>
      </c>
      <c r="E39">
        <v>0</v>
      </c>
      <c r="F39">
        <v>0</v>
      </c>
      <c r="G39">
        <v>0</v>
      </c>
    </row>
    <row r="40" spans="1:7" ht="15" x14ac:dyDescent="0.25">
      <c r="A40" s="173" t="s">
        <v>88</v>
      </c>
      <c r="B40">
        <v>140.30000000000001</v>
      </c>
      <c r="C40">
        <v>155.80000000000001</v>
      </c>
      <c r="D40">
        <v>276.2</v>
      </c>
      <c r="E40">
        <v>258.5</v>
      </c>
      <c r="F40">
        <v>0</v>
      </c>
      <c r="G40">
        <v>0</v>
      </c>
    </row>
    <row r="41" spans="1:7" ht="15" x14ac:dyDescent="0.25">
      <c r="A41" s="173" t="s">
        <v>89</v>
      </c>
      <c r="B41">
        <v>0</v>
      </c>
      <c r="C41">
        <v>0</v>
      </c>
      <c r="D41">
        <v>106.2</v>
      </c>
      <c r="E41">
        <v>158.69999999999999</v>
      </c>
      <c r="F41">
        <v>0</v>
      </c>
      <c r="G41">
        <v>0</v>
      </c>
    </row>
    <row r="42" spans="1:7" ht="15" x14ac:dyDescent="0.25">
      <c r="A42" s="173" t="s">
        <v>69</v>
      </c>
    </row>
    <row r="43" spans="1:7" ht="15" x14ac:dyDescent="0.25">
      <c r="A43" s="173" t="s">
        <v>90</v>
      </c>
      <c r="B43">
        <v>70</v>
      </c>
      <c r="C43">
        <v>130</v>
      </c>
      <c r="D43">
        <v>628.5</v>
      </c>
      <c r="E43">
        <v>496.6</v>
      </c>
      <c r="F43">
        <v>0</v>
      </c>
      <c r="G43">
        <v>0</v>
      </c>
    </row>
    <row r="44" spans="1:7" ht="15" x14ac:dyDescent="0.25">
      <c r="A44" s="173" t="s">
        <v>91</v>
      </c>
      <c r="B44">
        <v>0</v>
      </c>
      <c r="C44">
        <v>60</v>
      </c>
      <c r="D44">
        <v>48.5</v>
      </c>
      <c r="E44">
        <v>189.6</v>
      </c>
      <c r="F44">
        <v>0</v>
      </c>
      <c r="G44">
        <v>0</v>
      </c>
    </row>
    <row r="45" spans="1:7" ht="15" x14ac:dyDescent="0.25">
      <c r="A45" s="173" t="s">
        <v>92</v>
      </c>
      <c r="B45">
        <v>70</v>
      </c>
      <c r="C45">
        <v>70</v>
      </c>
      <c r="D45">
        <v>136.80000000000001</v>
      </c>
      <c r="E45">
        <v>20.3</v>
      </c>
      <c r="F45">
        <v>0</v>
      </c>
      <c r="G45">
        <v>0</v>
      </c>
    </row>
    <row r="46" spans="1:7" ht="15" x14ac:dyDescent="0.25">
      <c r="A46" s="173" t="s">
        <v>93</v>
      </c>
      <c r="B46">
        <v>0</v>
      </c>
      <c r="C46">
        <v>0</v>
      </c>
      <c r="D46">
        <v>0</v>
      </c>
      <c r="E46">
        <v>28.8</v>
      </c>
      <c r="F46">
        <v>0</v>
      </c>
      <c r="G46">
        <v>0</v>
      </c>
    </row>
    <row r="47" spans="1:7" ht="15" x14ac:dyDescent="0.25">
      <c r="A47" s="173" t="s">
        <v>95</v>
      </c>
      <c r="B47">
        <v>0</v>
      </c>
      <c r="C47">
        <v>0</v>
      </c>
      <c r="D47">
        <v>4.4000000000000004</v>
      </c>
      <c r="E47">
        <v>4.2</v>
      </c>
      <c r="F47">
        <v>0</v>
      </c>
      <c r="G47">
        <v>0</v>
      </c>
    </row>
    <row r="48" spans="1:7" ht="15" x14ac:dyDescent="0.25">
      <c r="A48" s="173" t="s">
        <v>96</v>
      </c>
      <c r="B48">
        <v>0</v>
      </c>
      <c r="C48">
        <v>0</v>
      </c>
      <c r="D48">
        <v>430.1</v>
      </c>
      <c r="E48">
        <v>242.7</v>
      </c>
      <c r="F48">
        <v>0</v>
      </c>
      <c r="G48">
        <v>0</v>
      </c>
    </row>
    <row r="49" spans="1:7" ht="15" x14ac:dyDescent="0.25">
      <c r="A49" s="173" t="s">
        <v>97</v>
      </c>
      <c r="B49">
        <v>0</v>
      </c>
      <c r="C49">
        <v>0</v>
      </c>
      <c r="D49">
        <v>8.6999999999999993</v>
      </c>
      <c r="E49">
        <v>11</v>
      </c>
      <c r="F49">
        <v>0</v>
      </c>
      <c r="G49">
        <v>0</v>
      </c>
    </row>
    <row r="50" spans="1:7" ht="15" x14ac:dyDescent="0.25">
      <c r="A50" s="173" t="s">
        <v>69</v>
      </c>
    </row>
    <row r="51" spans="1:7" ht="15" x14ac:dyDescent="0.25">
      <c r="A51" s="173" t="s">
        <v>98</v>
      </c>
      <c r="B51">
        <v>1952.2</v>
      </c>
      <c r="C51">
        <v>1346</v>
      </c>
      <c r="D51">
        <v>5287.1</v>
      </c>
      <c r="E51">
        <v>3891.5</v>
      </c>
      <c r="F51">
        <v>111.1</v>
      </c>
      <c r="G51">
        <v>0</v>
      </c>
    </row>
    <row r="52" spans="1:7" ht="15" x14ac:dyDescent="0.25">
      <c r="A52" s="173" t="s">
        <v>99</v>
      </c>
      <c r="B52">
        <v>5.0999999999999996</v>
      </c>
      <c r="C52">
        <v>3.3</v>
      </c>
      <c r="D52">
        <v>18.2</v>
      </c>
      <c r="E52">
        <v>15.1</v>
      </c>
      <c r="F52">
        <v>0</v>
      </c>
      <c r="G52">
        <v>0</v>
      </c>
    </row>
    <row r="53" spans="1:7" ht="15" x14ac:dyDescent="0.25">
      <c r="A53" s="173" t="s">
        <v>100</v>
      </c>
      <c r="B53">
        <v>6.5</v>
      </c>
      <c r="C53">
        <v>0</v>
      </c>
      <c r="D53">
        <v>1.2</v>
      </c>
      <c r="E53">
        <v>13.5</v>
      </c>
      <c r="F53">
        <v>0</v>
      </c>
      <c r="G53">
        <v>0</v>
      </c>
    </row>
    <row r="54" spans="1:7" ht="15" x14ac:dyDescent="0.25">
      <c r="A54" s="173" t="s">
        <v>101</v>
      </c>
      <c r="B54">
        <v>0</v>
      </c>
      <c r="C54">
        <v>0</v>
      </c>
      <c r="D54">
        <v>381.4</v>
      </c>
      <c r="E54">
        <v>106.7</v>
      </c>
      <c r="F54">
        <v>0</v>
      </c>
      <c r="G54">
        <v>0</v>
      </c>
    </row>
    <row r="55" spans="1:7" ht="15" x14ac:dyDescent="0.25">
      <c r="A55" s="173" t="s">
        <v>102</v>
      </c>
      <c r="B55">
        <v>26</v>
      </c>
      <c r="C55">
        <v>8</v>
      </c>
      <c r="D55">
        <v>41.5</v>
      </c>
      <c r="E55">
        <v>50.5</v>
      </c>
      <c r="F55">
        <v>0</v>
      </c>
      <c r="G55">
        <v>0</v>
      </c>
    </row>
    <row r="56" spans="1:7" ht="15" x14ac:dyDescent="0.25">
      <c r="A56" s="173" t="s">
        <v>103</v>
      </c>
      <c r="B56">
        <v>7.6</v>
      </c>
      <c r="C56">
        <v>7.2</v>
      </c>
      <c r="D56">
        <v>16.3</v>
      </c>
      <c r="E56">
        <v>84.6</v>
      </c>
      <c r="F56">
        <v>0</v>
      </c>
      <c r="G56">
        <v>0</v>
      </c>
    </row>
    <row r="57" spans="1:7" ht="15" x14ac:dyDescent="0.25">
      <c r="A57" s="173" t="s">
        <v>104</v>
      </c>
      <c r="B57">
        <v>0</v>
      </c>
      <c r="C57">
        <v>0</v>
      </c>
      <c r="D57">
        <v>288</v>
      </c>
      <c r="E57">
        <v>267.60000000000002</v>
      </c>
      <c r="F57">
        <v>0</v>
      </c>
      <c r="G57">
        <v>0</v>
      </c>
    </row>
    <row r="58" spans="1:7" ht="15" x14ac:dyDescent="0.25">
      <c r="A58" s="173" t="s">
        <v>105</v>
      </c>
      <c r="B58">
        <v>62.4</v>
      </c>
      <c r="C58">
        <v>37</v>
      </c>
      <c r="D58">
        <v>302.60000000000002</v>
      </c>
      <c r="E58">
        <v>199.7</v>
      </c>
      <c r="F58">
        <v>6.5</v>
      </c>
      <c r="G58">
        <v>0</v>
      </c>
    </row>
    <row r="59" spans="1:7" ht="15" x14ac:dyDescent="0.25">
      <c r="A59" s="173" t="s">
        <v>106</v>
      </c>
      <c r="B59">
        <v>39.6</v>
      </c>
      <c r="C59">
        <v>38.6</v>
      </c>
      <c r="D59">
        <v>229.9</v>
      </c>
      <c r="E59">
        <v>156.30000000000001</v>
      </c>
      <c r="F59">
        <v>0</v>
      </c>
      <c r="G59">
        <v>0</v>
      </c>
    </row>
    <row r="60" spans="1:7" ht="15" x14ac:dyDescent="0.25">
      <c r="A60" s="173" t="s">
        <v>107</v>
      </c>
      <c r="B60">
        <v>6</v>
      </c>
      <c r="C60">
        <v>0</v>
      </c>
      <c r="D60">
        <v>364.9</v>
      </c>
      <c r="E60">
        <v>230.6</v>
      </c>
      <c r="F60">
        <v>0</v>
      </c>
      <c r="G60">
        <v>0</v>
      </c>
    </row>
    <row r="61" spans="1:7" ht="15" x14ac:dyDescent="0.25">
      <c r="A61" s="173" t="s">
        <v>108</v>
      </c>
      <c r="B61">
        <v>0</v>
      </c>
      <c r="C61">
        <v>0</v>
      </c>
      <c r="D61">
        <v>4.7</v>
      </c>
      <c r="E61">
        <v>0</v>
      </c>
      <c r="F61">
        <v>0</v>
      </c>
      <c r="G61">
        <v>0</v>
      </c>
    </row>
    <row r="62" spans="1:7" ht="15" x14ac:dyDescent="0.25">
      <c r="A62" s="173" t="s">
        <v>109</v>
      </c>
      <c r="B62">
        <v>11.3</v>
      </c>
      <c r="C62">
        <v>20.399999999999999</v>
      </c>
      <c r="D62">
        <v>209.3</v>
      </c>
      <c r="E62">
        <v>114</v>
      </c>
      <c r="F62">
        <v>5.7</v>
      </c>
      <c r="G62">
        <v>0</v>
      </c>
    </row>
    <row r="63" spans="1:7" ht="15" x14ac:dyDescent="0.25">
      <c r="A63" s="173" t="s">
        <v>110</v>
      </c>
      <c r="B63">
        <v>0</v>
      </c>
      <c r="C63">
        <v>0</v>
      </c>
      <c r="D63">
        <v>29</v>
      </c>
      <c r="E63">
        <v>4.5999999999999996</v>
      </c>
      <c r="F63">
        <v>0</v>
      </c>
      <c r="G63">
        <v>0</v>
      </c>
    </row>
    <row r="64" spans="1:7" ht="15" x14ac:dyDescent="0.25">
      <c r="A64" s="173" t="s">
        <v>111</v>
      </c>
      <c r="B64">
        <v>101</v>
      </c>
      <c r="C64">
        <v>0</v>
      </c>
      <c r="D64">
        <v>59.5</v>
      </c>
      <c r="E64">
        <v>99.1</v>
      </c>
      <c r="F64">
        <v>0</v>
      </c>
      <c r="G64">
        <v>0</v>
      </c>
    </row>
    <row r="65" spans="1:7" ht="15" x14ac:dyDescent="0.25">
      <c r="A65" s="173" t="s">
        <v>112</v>
      </c>
      <c r="B65">
        <v>97</v>
      </c>
      <c r="C65">
        <v>50</v>
      </c>
      <c r="D65">
        <v>204</v>
      </c>
      <c r="E65">
        <v>198.6</v>
      </c>
      <c r="F65">
        <v>0</v>
      </c>
      <c r="G65">
        <v>0</v>
      </c>
    </row>
    <row r="66" spans="1:7" ht="15" x14ac:dyDescent="0.25">
      <c r="A66" s="173" t="s">
        <v>113</v>
      </c>
      <c r="B66">
        <v>34.5</v>
      </c>
      <c r="C66">
        <v>44</v>
      </c>
      <c r="D66">
        <v>98.1</v>
      </c>
      <c r="E66">
        <v>75.900000000000006</v>
      </c>
      <c r="F66">
        <v>0</v>
      </c>
      <c r="G66">
        <v>0</v>
      </c>
    </row>
    <row r="67" spans="1:7" ht="15" x14ac:dyDescent="0.25">
      <c r="A67" s="173" t="s">
        <v>114</v>
      </c>
      <c r="B67">
        <v>14.6</v>
      </c>
      <c r="C67">
        <v>2.8</v>
      </c>
      <c r="D67">
        <v>27.3</v>
      </c>
      <c r="E67">
        <v>23.8</v>
      </c>
      <c r="F67">
        <v>0</v>
      </c>
      <c r="G67">
        <v>0</v>
      </c>
    </row>
    <row r="68" spans="1:7" ht="15" x14ac:dyDescent="0.25">
      <c r="A68" s="173" t="s">
        <v>115</v>
      </c>
      <c r="B68">
        <v>1112.5</v>
      </c>
      <c r="C68">
        <v>891.6</v>
      </c>
      <c r="D68">
        <v>2314.6</v>
      </c>
      <c r="E68">
        <v>1873</v>
      </c>
      <c r="F68">
        <v>44.7</v>
      </c>
      <c r="G68">
        <v>0</v>
      </c>
    </row>
    <row r="69" spans="1:7" ht="15" x14ac:dyDescent="0.25">
      <c r="A69" s="173" t="s">
        <v>116</v>
      </c>
      <c r="B69">
        <v>0</v>
      </c>
      <c r="C69">
        <v>0</v>
      </c>
      <c r="D69">
        <v>0</v>
      </c>
      <c r="E69" t="s">
        <v>94</v>
      </c>
      <c r="F69">
        <v>0</v>
      </c>
      <c r="G69">
        <v>0</v>
      </c>
    </row>
    <row r="70" spans="1:7" ht="15" x14ac:dyDescent="0.25">
      <c r="A70" s="173" t="s">
        <v>117</v>
      </c>
      <c r="B70">
        <v>41.5</v>
      </c>
      <c r="C70">
        <v>50.5</v>
      </c>
      <c r="D70">
        <v>48.3</v>
      </c>
      <c r="E70">
        <v>14.4</v>
      </c>
      <c r="F70">
        <v>0</v>
      </c>
      <c r="G70">
        <v>0</v>
      </c>
    </row>
    <row r="71" spans="1:7" ht="15" x14ac:dyDescent="0.25">
      <c r="A71" s="173" t="s">
        <v>118</v>
      </c>
      <c r="B71">
        <v>282.10000000000002</v>
      </c>
      <c r="C71">
        <v>70.400000000000006</v>
      </c>
      <c r="D71">
        <v>131.30000000000001</v>
      </c>
      <c r="E71">
        <v>51.9</v>
      </c>
      <c r="F71">
        <v>0</v>
      </c>
      <c r="G71">
        <v>0</v>
      </c>
    </row>
    <row r="72" spans="1:7" ht="15" x14ac:dyDescent="0.25">
      <c r="A72" s="173" t="s">
        <v>119</v>
      </c>
      <c r="B72">
        <v>69.599999999999994</v>
      </c>
      <c r="C72">
        <v>87</v>
      </c>
      <c r="D72">
        <v>102.7</v>
      </c>
      <c r="E72">
        <v>111.3</v>
      </c>
      <c r="F72">
        <v>45.5</v>
      </c>
      <c r="G72">
        <v>0</v>
      </c>
    </row>
    <row r="73" spans="1:7" ht="15" x14ac:dyDescent="0.25">
      <c r="A73" s="173" t="s">
        <v>120</v>
      </c>
      <c r="B73">
        <v>22.7</v>
      </c>
      <c r="C73">
        <v>9.6999999999999993</v>
      </c>
      <c r="D73">
        <v>129.19999999999999</v>
      </c>
      <c r="E73">
        <v>49.6</v>
      </c>
      <c r="F73">
        <v>8.6999999999999993</v>
      </c>
      <c r="G73">
        <v>0</v>
      </c>
    </row>
    <row r="74" spans="1:7" ht="15" x14ac:dyDescent="0.25">
      <c r="A74" s="173" t="s">
        <v>121</v>
      </c>
      <c r="B74">
        <v>10</v>
      </c>
      <c r="C74">
        <v>14.9</v>
      </c>
      <c r="D74">
        <v>91.1</v>
      </c>
      <c r="E74">
        <v>25.3</v>
      </c>
      <c r="F74">
        <v>0</v>
      </c>
      <c r="G74">
        <v>0</v>
      </c>
    </row>
    <row r="75" spans="1:7" ht="15" x14ac:dyDescent="0.25">
      <c r="A75" s="173" t="s">
        <v>122</v>
      </c>
      <c r="B75">
        <v>2.2999999999999998</v>
      </c>
      <c r="C75">
        <v>10.5</v>
      </c>
      <c r="D75">
        <v>193.9</v>
      </c>
      <c r="E75">
        <v>125.7</v>
      </c>
      <c r="F75">
        <v>0</v>
      </c>
      <c r="G75">
        <v>0</v>
      </c>
    </row>
    <row r="76" spans="1:7" ht="15" x14ac:dyDescent="0.25">
      <c r="A76" s="173" t="s">
        <v>65</v>
      </c>
      <c r="B76" t="s">
        <v>67</v>
      </c>
      <c r="C76" t="s">
        <v>68</v>
      </c>
      <c r="D76" t="s">
        <v>66</v>
      </c>
      <c r="E76" t="s">
        <v>68</v>
      </c>
      <c r="F76" t="s">
        <v>181</v>
      </c>
      <c r="G76" t="s">
        <v>66</v>
      </c>
    </row>
    <row r="77" spans="1:7" ht="15" x14ac:dyDescent="0.25">
      <c r="A77" s="173" t="s">
        <v>123</v>
      </c>
      <c r="B77">
        <v>4132</v>
      </c>
      <c r="C77">
        <v>5463.7</v>
      </c>
      <c r="D77">
        <v>13614.2</v>
      </c>
      <c r="E77">
        <v>11092.7</v>
      </c>
      <c r="F77">
        <v>158.1</v>
      </c>
      <c r="G77">
        <v>0</v>
      </c>
    </row>
    <row r="78" spans="1:7" ht="15" x14ac:dyDescent="0.25">
      <c r="A78" s="173" t="s">
        <v>124</v>
      </c>
      <c r="B78">
        <v>843.2</v>
      </c>
      <c r="C78">
        <v>696.8</v>
      </c>
      <c r="D78">
        <v>0</v>
      </c>
      <c r="E78">
        <v>0</v>
      </c>
      <c r="F78">
        <v>12</v>
      </c>
      <c r="G78">
        <v>0</v>
      </c>
    </row>
    <row r="79" spans="1:7" ht="15" x14ac:dyDescent="0.25">
      <c r="A79" s="173" t="s">
        <v>65</v>
      </c>
      <c r="B79" t="s">
        <v>67</v>
      </c>
      <c r="C79" t="s">
        <v>68</v>
      </c>
      <c r="D79" t="s">
        <v>66</v>
      </c>
      <c r="E79" t="s">
        <v>68</v>
      </c>
      <c r="F79" t="s">
        <v>181</v>
      </c>
      <c r="G79" t="s">
        <v>66</v>
      </c>
    </row>
    <row r="80" spans="1:7" ht="15" x14ac:dyDescent="0.25">
      <c r="A80" s="173" t="s">
        <v>125</v>
      </c>
      <c r="B80">
        <v>4975.2</v>
      </c>
      <c r="C80">
        <v>6160.5</v>
      </c>
      <c r="D80">
        <v>13614.2</v>
      </c>
      <c r="E80">
        <v>11092.7</v>
      </c>
      <c r="F80">
        <v>170.1</v>
      </c>
      <c r="G80">
        <v>0</v>
      </c>
    </row>
    <row r="81" spans="1:7" ht="15" x14ac:dyDescent="0.25">
      <c r="A81" s="173" t="s">
        <v>126</v>
      </c>
      <c r="B81" t="s">
        <v>45</v>
      </c>
      <c r="C81" t="s">
        <v>45</v>
      </c>
      <c r="D81">
        <v>0</v>
      </c>
      <c r="E81">
        <v>0</v>
      </c>
      <c r="F81" t="s">
        <v>45</v>
      </c>
      <c r="G81" t="s">
        <v>45</v>
      </c>
    </row>
    <row r="82" spans="1:7" ht="15" x14ac:dyDescent="0.25">
      <c r="A82" s="173" t="s">
        <v>127</v>
      </c>
      <c r="B82">
        <v>0</v>
      </c>
      <c r="C82">
        <v>0</v>
      </c>
      <c r="D82" t="s">
        <v>45</v>
      </c>
      <c r="E82" t="s">
        <v>45</v>
      </c>
      <c r="F82">
        <v>0</v>
      </c>
      <c r="G82">
        <v>0</v>
      </c>
    </row>
    <row r="83" spans="1:7" ht="15" x14ac:dyDescent="0.25">
      <c r="A83" s="173" t="s">
        <v>65</v>
      </c>
      <c r="B83" t="s">
        <v>67</v>
      </c>
      <c r="C83" t="s">
        <v>68</v>
      </c>
      <c r="D83" t="s">
        <v>66</v>
      </c>
      <c r="E83" t="s">
        <v>68</v>
      </c>
      <c r="F83" t="s">
        <v>181</v>
      </c>
      <c r="G83" t="s">
        <v>66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98608-3B84-4B8A-ABEE-DF7FC8A18EBE}">
  <dimension ref="A1:G83"/>
  <sheetViews>
    <sheetView workbookViewId="0">
      <selection activeCell="D20" sqref="D20"/>
    </sheetView>
  </sheetViews>
  <sheetFormatPr defaultRowHeight="13.2" x14ac:dyDescent="0.25"/>
  <cols>
    <col min="1" max="1" width="26.88671875" customWidth="1"/>
    <col min="2" max="2" width="12.44140625" customWidth="1"/>
    <col min="3" max="3" width="10.33203125" customWidth="1"/>
    <col min="4" max="4" width="10.6640625" customWidth="1"/>
    <col min="5" max="5" width="15.88671875" customWidth="1"/>
    <col min="6" max="6" width="12.88671875" customWidth="1"/>
    <col min="7" max="7" width="12.332031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1061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75.5</v>
      </c>
      <c r="C12">
        <v>1</v>
      </c>
      <c r="D12">
        <v>478.1</v>
      </c>
      <c r="E12">
        <v>198.6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5.3</v>
      </c>
      <c r="E13">
        <v>22.3</v>
      </c>
      <c r="F13">
        <v>0</v>
      </c>
      <c r="G13">
        <v>0</v>
      </c>
    </row>
    <row r="14" spans="1:7" ht="15" x14ac:dyDescent="0.25">
      <c r="A14" s="173" t="s">
        <v>71</v>
      </c>
      <c r="B14">
        <v>50</v>
      </c>
      <c r="C14">
        <v>1</v>
      </c>
      <c r="D14">
        <v>421</v>
      </c>
      <c r="E14">
        <v>124.1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73</v>
      </c>
      <c r="B16">
        <v>25.5</v>
      </c>
      <c r="C16">
        <v>0</v>
      </c>
      <c r="D16">
        <v>39.299999999999997</v>
      </c>
      <c r="E16">
        <v>41.7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353.6</v>
      </c>
      <c r="C19">
        <v>487.2</v>
      </c>
      <c r="D19">
        <v>1395.6</v>
      </c>
      <c r="E19">
        <v>1139.3</v>
      </c>
      <c r="F19">
        <v>14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194.7</v>
      </c>
      <c r="C21">
        <v>192.3</v>
      </c>
      <c r="D21">
        <v>653.79999999999995</v>
      </c>
      <c r="E21">
        <v>717.4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0</v>
      </c>
      <c r="C23">
        <v>1631</v>
      </c>
      <c r="D23">
        <v>139.1</v>
      </c>
      <c r="E23">
        <v>763.9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1578.7</v>
      </c>
      <c r="C25">
        <v>1505.5</v>
      </c>
      <c r="D25">
        <v>4896.7</v>
      </c>
      <c r="E25">
        <v>3756.6</v>
      </c>
      <c r="F25">
        <v>33</v>
      </c>
      <c r="G25">
        <v>0</v>
      </c>
    </row>
    <row r="26" spans="1:7" ht="15" x14ac:dyDescent="0.25">
      <c r="A26" s="173" t="s">
        <v>167</v>
      </c>
      <c r="B26">
        <v>0</v>
      </c>
      <c r="C26">
        <v>55</v>
      </c>
      <c r="D26">
        <v>0</v>
      </c>
      <c r="E26">
        <v>92.5</v>
      </c>
      <c r="F26">
        <v>0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18.5</v>
      </c>
      <c r="E27">
        <v>46.7</v>
      </c>
      <c r="F27">
        <v>0</v>
      </c>
      <c r="G27">
        <v>0</v>
      </c>
    </row>
    <row r="28" spans="1:7" ht="15" x14ac:dyDescent="0.25">
      <c r="A28" s="173" t="s">
        <v>79</v>
      </c>
      <c r="B28">
        <v>0.5</v>
      </c>
      <c r="C28">
        <v>0.8</v>
      </c>
      <c r="D28">
        <v>0.5</v>
      </c>
      <c r="E28">
        <v>1.9</v>
      </c>
      <c r="F28">
        <v>0</v>
      </c>
      <c r="G28">
        <v>0</v>
      </c>
    </row>
    <row r="29" spans="1:7" ht="15" x14ac:dyDescent="0.25">
      <c r="A29" s="173" t="s">
        <v>80</v>
      </c>
      <c r="B29">
        <v>20</v>
      </c>
      <c r="C29">
        <v>101.4</v>
      </c>
      <c r="D29">
        <v>621.20000000000005</v>
      </c>
      <c r="E29">
        <v>329.5</v>
      </c>
      <c r="F29">
        <v>0</v>
      </c>
      <c r="G29">
        <v>0</v>
      </c>
    </row>
    <row r="30" spans="1:7" ht="15" x14ac:dyDescent="0.25">
      <c r="A30" s="173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173" t="s">
        <v>81</v>
      </c>
      <c r="B31">
        <v>543.29999999999995</v>
      </c>
      <c r="C31">
        <v>322.2</v>
      </c>
      <c r="D31">
        <v>1491.9</v>
      </c>
      <c r="E31">
        <v>797</v>
      </c>
      <c r="F31">
        <v>0</v>
      </c>
      <c r="G31">
        <v>0</v>
      </c>
    </row>
    <row r="32" spans="1:7" ht="15" x14ac:dyDescent="0.25">
      <c r="A32" s="173" t="s">
        <v>169</v>
      </c>
      <c r="B32">
        <v>0</v>
      </c>
      <c r="C32">
        <v>0</v>
      </c>
      <c r="D32">
        <v>0</v>
      </c>
      <c r="E32">
        <v>0.1</v>
      </c>
      <c r="F32">
        <v>0</v>
      </c>
      <c r="G32">
        <v>0</v>
      </c>
    </row>
    <row r="33" spans="1:7" ht="15" x14ac:dyDescent="0.25">
      <c r="A33" s="173" t="s">
        <v>82</v>
      </c>
      <c r="B33">
        <v>1.3</v>
      </c>
      <c r="C33">
        <v>16.7</v>
      </c>
      <c r="D33">
        <v>69.8</v>
      </c>
      <c r="E33">
        <v>80.7</v>
      </c>
      <c r="F33">
        <v>0</v>
      </c>
      <c r="G33">
        <v>0</v>
      </c>
    </row>
    <row r="34" spans="1:7" ht="15" x14ac:dyDescent="0.25">
      <c r="A34" s="173" t="s">
        <v>170</v>
      </c>
      <c r="B34">
        <v>0</v>
      </c>
      <c r="C34">
        <v>0</v>
      </c>
      <c r="D34">
        <v>8</v>
      </c>
      <c r="E34">
        <v>8.5</v>
      </c>
      <c r="F34">
        <v>0</v>
      </c>
      <c r="G34">
        <v>0</v>
      </c>
    </row>
    <row r="35" spans="1:7" ht="15" x14ac:dyDescent="0.25">
      <c r="A35" s="173" t="s">
        <v>83</v>
      </c>
      <c r="B35">
        <v>678.5</v>
      </c>
      <c r="C35">
        <v>746.5</v>
      </c>
      <c r="D35">
        <v>1652.9</v>
      </c>
      <c r="E35">
        <v>1608.2</v>
      </c>
      <c r="F35">
        <v>33</v>
      </c>
      <c r="G35">
        <v>0</v>
      </c>
    </row>
    <row r="36" spans="1:7" ht="15" x14ac:dyDescent="0.25">
      <c r="A36" s="173" t="s">
        <v>84</v>
      </c>
      <c r="B36">
        <v>0</v>
      </c>
      <c r="C36">
        <v>0</v>
      </c>
      <c r="D36">
        <v>31.1</v>
      </c>
      <c r="E36">
        <v>19.8</v>
      </c>
      <c r="F36">
        <v>0</v>
      </c>
      <c r="G36">
        <v>0</v>
      </c>
    </row>
    <row r="37" spans="1:7" ht="15" x14ac:dyDescent="0.25">
      <c r="A37" s="173" t="s">
        <v>85</v>
      </c>
      <c r="B37">
        <v>18</v>
      </c>
      <c r="C37">
        <v>23.6</v>
      </c>
      <c r="D37">
        <v>25.3</v>
      </c>
      <c r="E37">
        <v>45.1</v>
      </c>
      <c r="F37">
        <v>0</v>
      </c>
      <c r="G37">
        <v>0</v>
      </c>
    </row>
    <row r="38" spans="1:7" ht="15" x14ac:dyDescent="0.25">
      <c r="A38" s="173" t="s">
        <v>86</v>
      </c>
      <c r="B38">
        <v>182.5</v>
      </c>
      <c r="C38">
        <v>133.9</v>
      </c>
      <c r="D38">
        <v>589.79999999999995</v>
      </c>
      <c r="E38">
        <v>310.39999999999998</v>
      </c>
      <c r="F38">
        <v>0</v>
      </c>
      <c r="G38">
        <v>0</v>
      </c>
    </row>
    <row r="39" spans="1:7" ht="15" x14ac:dyDescent="0.25">
      <c r="A39" s="173" t="s">
        <v>87</v>
      </c>
      <c r="B39">
        <v>4.2</v>
      </c>
      <c r="C39">
        <v>3</v>
      </c>
      <c r="D39">
        <v>6.8</v>
      </c>
      <c r="E39">
        <v>0</v>
      </c>
      <c r="F39">
        <v>0</v>
      </c>
      <c r="G39">
        <v>0</v>
      </c>
    </row>
    <row r="40" spans="1:7" ht="15" x14ac:dyDescent="0.25">
      <c r="A40" s="173" t="s">
        <v>88</v>
      </c>
      <c r="B40">
        <v>130.4</v>
      </c>
      <c r="C40">
        <v>102.5</v>
      </c>
      <c r="D40">
        <v>274.8</v>
      </c>
      <c r="E40">
        <v>257.5</v>
      </c>
      <c r="F40">
        <v>0</v>
      </c>
      <c r="G40">
        <v>0</v>
      </c>
    </row>
    <row r="41" spans="1:7" ht="15" x14ac:dyDescent="0.25">
      <c r="A41" s="173" t="s">
        <v>89</v>
      </c>
      <c r="B41">
        <v>0</v>
      </c>
      <c r="C41">
        <v>0</v>
      </c>
      <c r="D41">
        <v>106.2</v>
      </c>
      <c r="E41">
        <v>158.69999999999999</v>
      </c>
      <c r="F41">
        <v>0</v>
      </c>
      <c r="G41">
        <v>0</v>
      </c>
    </row>
    <row r="42" spans="1:7" ht="15" x14ac:dyDescent="0.25">
      <c r="A42" s="173" t="s">
        <v>69</v>
      </c>
    </row>
    <row r="43" spans="1:7" ht="15" x14ac:dyDescent="0.25">
      <c r="A43" s="173" t="s">
        <v>90</v>
      </c>
      <c r="B43">
        <v>105</v>
      </c>
      <c r="C43">
        <v>130</v>
      </c>
      <c r="D43">
        <v>590.20000000000005</v>
      </c>
      <c r="E43">
        <v>457</v>
      </c>
      <c r="F43">
        <v>0</v>
      </c>
      <c r="G43">
        <v>0</v>
      </c>
    </row>
    <row r="44" spans="1:7" ht="15" x14ac:dyDescent="0.25">
      <c r="A44" s="173" t="s">
        <v>91</v>
      </c>
      <c r="B44">
        <v>0</v>
      </c>
      <c r="C44">
        <v>60</v>
      </c>
      <c r="D44">
        <v>48.5</v>
      </c>
      <c r="E44">
        <v>189.6</v>
      </c>
      <c r="F44">
        <v>0</v>
      </c>
      <c r="G44">
        <v>0</v>
      </c>
    </row>
    <row r="45" spans="1:7" ht="15" x14ac:dyDescent="0.25">
      <c r="A45" s="173" t="s">
        <v>92</v>
      </c>
      <c r="B45">
        <v>105</v>
      </c>
      <c r="C45">
        <v>70</v>
      </c>
      <c r="D45">
        <v>98.5</v>
      </c>
      <c r="E45">
        <v>20.3</v>
      </c>
      <c r="F45">
        <v>0</v>
      </c>
      <c r="G45">
        <v>0</v>
      </c>
    </row>
    <row r="46" spans="1:7" ht="15" x14ac:dyDescent="0.25">
      <c r="A46" s="173" t="s">
        <v>93</v>
      </c>
      <c r="B46">
        <v>0</v>
      </c>
      <c r="C46">
        <v>0</v>
      </c>
      <c r="D46">
        <v>0</v>
      </c>
      <c r="E46">
        <v>28.8</v>
      </c>
      <c r="F46">
        <v>0</v>
      </c>
      <c r="G46">
        <v>0</v>
      </c>
    </row>
    <row r="47" spans="1:7" ht="15" x14ac:dyDescent="0.25">
      <c r="A47" s="173" t="s">
        <v>95</v>
      </c>
      <c r="B47">
        <v>0</v>
      </c>
      <c r="C47">
        <v>0</v>
      </c>
      <c r="D47">
        <v>4.4000000000000004</v>
      </c>
      <c r="E47">
        <v>4.2</v>
      </c>
      <c r="F47">
        <v>0</v>
      </c>
      <c r="G47">
        <v>0</v>
      </c>
    </row>
    <row r="48" spans="1:7" ht="15" x14ac:dyDescent="0.25">
      <c r="A48" s="173" t="s">
        <v>96</v>
      </c>
      <c r="B48">
        <v>0</v>
      </c>
      <c r="C48">
        <v>0</v>
      </c>
      <c r="D48">
        <v>430.1</v>
      </c>
      <c r="E48">
        <v>203.1</v>
      </c>
      <c r="F48">
        <v>0</v>
      </c>
      <c r="G48">
        <v>0</v>
      </c>
    </row>
    <row r="49" spans="1:7" ht="15" x14ac:dyDescent="0.25">
      <c r="A49" s="173" t="s">
        <v>97</v>
      </c>
      <c r="B49">
        <v>0</v>
      </c>
      <c r="C49">
        <v>0</v>
      </c>
      <c r="D49">
        <v>8.6999999999999993</v>
      </c>
      <c r="E49">
        <v>11</v>
      </c>
      <c r="F49">
        <v>0</v>
      </c>
      <c r="G49">
        <v>0</v>
      </c>
    </row>
    <row r="50" spans="1:7" ht="15" x14ac:dyDescent="0.25">
      <c r="A50" s="173" t="s">
        <v>69</v>
      </c>
    </row>
    <row r="51" spans="1:7" ht="15" x14ac:dyDescent="0.25">
      <c r="A51" s="173" t="s">
        <v>98</v>
      </c>
      <c r="B51">
        <v>1761.5</v>
      </c>
      <c r="C51">
        <v>1319.9</v>
      </c>
      <c r="D51">
        <v>5195.8</v>
      </c>
      <c r="E51">
        <v>3745.1</v>
      </c>
      <c r="F51">
        <v>75.8</v>
      </c>
      <c r="G51">
        <v>0</v>
      </c>
    </row>
    <row r="52" spans="1:7" ht="15" x14ac:dyDescent="0.25">
      <c r="A52" s="173" t="s">
        <v>99</v>
      </c>
      <c r="B52">
        <v>5.0999999999999996</v>
      </c>
      <c r="C52">
        <v>3.3</v>
      </c>
      <c r="D52">
        <v>18.2</v>
      </c>
      <c r="E52">
        <v>15.1</v>
      </c>
      <c r="F52">
        <v>0</v>
      </c>
      <c r="G52">
        <v>0</v>
      </c>
    </row>
    <row r="53" spans="1:7" ht="15" x14ac:dyDescent="0.25">
      <c r="A53" s="173" t="s">
        <v>100</v>
      </c>
      <c r="B53">
        <v>6.5</v>
      </c>
      <c r="C53">
        <v>0</v>
      </c>
      <c r="D53">
        <v>1.2</v>
      </c>
      <c r="E53">
        <v>13.5</v>
      </c>
      <c r="F53">
        <v>0</v>
      </c>
      <c r="G53">
        <v>0</v>
      </c>
    </row>
    <row r="54" spans="1:7" ht="15" x14ac:dyDescent="0.25">
      <c r="A54" s="173" t="s">
        <v>101</v>
      </c>
      <c r="B54">
        <v>0</v>
      </c>
      <c r="C54">
        <v>0</v>
      </c>
      <c r="D54">
        <v>381.4</v>
      </c>
      <c r="E54">
        <v>106.7</v>
      </c>
      <c r="F54">
        <v>0</v>
      </c>
      <c r="G54">
        <v>0</v>
      </c>
    </row>
    <row r="55" spans="1:7" ht="15" x14ac:dyDescent="0.25">
      <c r="A55" s="173" t="s">
        <v>102</v>
      </c>
      <c r="B55">
        <v>16</v>
      </c>
      <c r="C55">
        <v>8</v>
      </c>
      <c r="D55">
        <v>41.5</v>
      </c>
      <c r="E55">
        <v>50.5</v>
      </c>
      <c r="F55">
        <v>0</v>
      </c>
      <c r="G55">
        <v>0</v>
      </c>
    </row>
    <row r="56" spans="1:7" ht="15" x14ac:dyDescent="0.25">
      <c r="A56" s="173" t="s">
        <v>103</v>
      </c>
      <c r="B56">
        <v>9.1</v>
      </c>
      <c r="C56">
        <v>7.4</v>
      </c>
      <c r="D56">
        <v>15.6</v>
      </c>
      <c r="E56">
        <v>42.1</v>
      </c>
      <c r="F56">
        <v>0</v>
      </c>
      <c r="G56">
        <v>0</v>
      </c>
    </row>
    <row r="57" spans="1:7" ht="15" x14ac:dyDescent="0.25">
      <c r="A57" s="173" t="s">
        <v>104</v>
      </c>
      <c r="B57">
        <v>0</v>
      </c>
      <c r="C57">
        <v>0</v>
      </c>
      <c r="D57">
        <v>288</v>
      </c>
      <c r="E57">
        <v>267.60000000000002</v>
      </c>
      <c r="F57">
        <v>0</v>
      </c>
      <c r="G57">
        <v>0</v>
      </c>
    </row>
    <row r="58" spans="1:7" ht="15" x14ac:dyDescent="0.25">
      <c r="A58" s="173" t="s">
        <v>105</v>
      </c>
      <c r="B58">
        <v>54.1</v>
      </c>
      <c r="C58">
        <v>33</v>
      </c>
      <c r="D58">
        <v>294.7</v>
      </c>
      <c r="E58">
        <v>199.7</v>
      </c>
      <c r="F58">
        <v>0</v>
      </c>
      <c r="G58">
        <v>0</v>
      </c>
    </row>
    <row r="59" spans="1:7" ht="15" x14ac:dyDescent="0.25">
      <c r="A59" s="173" t="s">
        <v>106</v>
      </c>
      <c r="B59">
        <v>45</v>
      </c>
      <c r="C59">
        <v>67</v>
      </c>
      <c r="D59">
        <v>224</v>
      </c>
      <c r="E59">
        <v>129.30000000000001</v>
      </c>
      <c r="F59">
        <v>0</v>
      </c>
      <c r="G59">
        <v>0</v>
      </c>
    </row>
    <row r="60" spans="1:7" ht="15" x14ac:dyDescent="0.25">
      <c r="A60" s="173" t="s">
        <v>107</v>
      </c>
      <c r="B60">
        <v>6</v>
      </c>
      <c r="C60">
        <v>0</v>
      </c>
      <c r="D60">
        <v>331.9</v>
      </c>
      <c r="E60">
        <v>230.6</v>
      </c>
      <c r="F60">
        <v>0</v>
      </c>
      <c r="G60">
        <v>0</v>
      </c>
    </row>
    <row r="61" spans="1:7" ht="15" x14ac:dyDescent="0.25">
      <c r="A61" s="173" t="s">
        <v>108</v>
      </c>
      <c r="B61">
        <v>0</v>
      </c>
      <c r="C61">
        <v>0</v>
      </c>
      <c r="D61">
        <v>4.7</v>
      </c>
      <c r="E61">
        <v>0</v>
      </c>
      <c r="F61">
        <v>0</v>
      </c>
      <c r="G61">
        <v>0</v>
      </c>
    </row>
    <row r="62" spans="1:7" ht="15" x14ac:dyDescent="0.25">
      <c r="A62" s="173" t="s">
        <v>109</v>
      </c>
      <c r="B62">
        <v>11.3</v>
      </c>
      <c r="C62">
        <v>14.5</v>
      </c>
      <c r="D62">
        <v>209.3</v>
      </c>
      <c r="E62">
        <v>114</v>
      </c>
      <c r="F62">
        <v>0</v>
      </c>
      <c r="G62">
        <v>0</v>
      </c>
    </row>
    <row r="63" spans="1:7" ht="15" x14ac:dyDescent="0.25">
      <c r="A63" s="173" t="s">
        <v>110</v>
      </c>
      <c r="B63">
        <v>0</v>
      </c>
      <c r="C63">
        <v>0</v>
      </c>
      <c r="D63">
        <v>29</v>
      </c>
      <c r="E63">
        <v>0</v>
      </c>
      <c r="F63">
        <v>0</v>
      </c>
      <c r="G63">
        <v>0</v>
      </c>
    </row>
    <row r="64" spans="1:7" ht="15" x14ac:dyDescent="0.25">
      <c r="A64" s="173" t="s">
        <v>111</v>
      </c>
      <c r="B64">
        <v>97</v>
      </c>
      <c r="C64">
        <v>0</v>
      </c>
      <c r="D64">
        <v>52.4</v>
      </c>
      <c r="E64">
        <v>99.1</v>
      </c>
      <c r="F64">
        <v>0</v>
      </c>
      <c r="G64">
        <v>0</v>
      </c>
    </row>
    <row r="65" spans="1:7" ht="15" x14ac:dyDescent="0.25">
      <c r="A65" s="173" t="s">
        <v>112</v>
      </c>
      <c r="B65">
        <v>83</v>
      </c>
      <c r="C65">
        <v>49.5</v>
      </c>
      <c r="D65">
        <v>204</v>
      </c>
      <c r="E65">
        <v>198.6</v>
      </c>
      <c r="F65">
        <v>0</v>
      </c>
      <c r="G65">
        <v>0</v>
      </c>
    </row>
    <row r="66" spans="1:7" ht="15" x14ac:dyDescent="0.25">
      <c r="A66" s="173" t="s">
        <v>113</v>
      </c>
      <c r="B66">
        <v>34.5</v>
      </c>
      <c r="C66">
        <v>44</v>
      </c>
      <c r="D66">
        <v>98.1</v>
      </c>
      <c r="E66">
        <v>68</v>
      </c>
      <c r="F66">
        <v>0</v>
      </c>
      <c r="G66">
        <v>0</v>
      </c>
    </row>
    <row r="67" spans="1:7" ht="15" x14ac:dyDescent="0.25">
      <c r="A67" s="173" t="s">
        <v>114</v>
      </c>
      <c r="B67">
        <v>14.6</v>
      </c>
      <c r="C67">
        <v>2.8</v>
      </c>
      <c r="D67">
        <v>27.3</v>
      </c>
      <c r="E67">
        <v>23.8</v>
      </c>
      <c r="F67">
        <v>0</v>
      </c>
      <c r="G67">
        <v>0</v>
      </c>
    </row>
    <row r="68" spans="1:7" ht="15" x14ac:dyDescent="0.25">
      <c r="A68" s="173" t="s">
        <v>115</v>
      </c>
      <c r="B68">
        <v>1022</v>
      </c>
      <c r="C68">
        <v>839.3</v>
      </c>
      <c r="D68">
        <v>2283.1</v>
      </c>
      <c r="E68">
        <v>1851.3</v>
      </c>
      <c r="F68">
        <v>21.6</v>
      </c>
      <c r="G68">
        <v>0</v>
      </c>
    </row>
    <row r="69" spans="1:7" ht="15" x14ac:dyDescent="0.25">
      <c r="A69" s="173" t="s">
        <v>116</v>
      </c>
      <c r="B69">
        <v>0</v>
      </c>
      <c r="C69">
        <v>0</v>
      </c>
      <c r="D69">
        <v>0</v>
      </c>
      <c r="E69" t="s">
        <v>94</v>
      </c>
      <c r="F69">
        <v>0</v>
      </c>
      <c r="G69">
        <v>0</v>
      </c>
    </row>
    <row r="70" spans="1:7" ht="15" x14ac:dyDescent="0.25">
      <c r="A70" s="173" t="s">
        <v>117</v>
      </c>
      <c r="B70">
        <v>41.5</v>
      </c>
      <c r="C70">
        <v>50.5</v>
      </c>
      <c r="D70">
        <v>48.3</v>
      </c>
      <c r="E70">
        <v>14.4</v>
      </c>
      <c r="F70">
        <v>0</v>
      </c>
      <c r="G70">
        <v>0</v>
      </c>
    </row>
    <row r="71" spans="1:7" ht="15" x14ac:dyDescent="0.25">
      <c r="A71" s="173" t="s">
        <v>118</v>
      </c>
      <c r="B71">
        <v>210.1</v>
      </c>
      <c r="C71">
        <v>70.400000000000006</v>
      </c>
      <c r="D71">
        <v>126.1</v>
      </c>
      <c r="E71">
        <v>51.9</v>
      </c>
      <c r="F71">
        <v>0</v>
      </c>
      <c r="G71">
        <v>0</v>
      </c>
    </row>
    <row r="72" spans="1:7" ht="15" x14ac:dyDescent="0.25">
      <c r="A72" s="173" t="s">
        <v>119</v>
      </c>
      <c r="B72">
        <v>69.599999999999994</v>
      </c>
      <c r="C72">
        <v>86</v>
      </c>
      <c r="D72">
        <v>102.7</v>
      </c>
      <c r="E72">
        <v>111.3</v>
      </c>
      <c r="F72">
        <v>45.5</v>
      </c>
      <c r="G72">
        <v>0</v>
      </c>
    </row>
    <row r="73" spans="1:7" ht="15" x14ac:dyDescent="0.25">
      <c r="A73" s="173" t="s">
        <v>120</v>
      </c>
      <c r="B73">
        <v>22.7</v>
      </c>
      <c r="C73">
        <v>15.7</v>
      </c>
      <c r="D73">
        <v>129.19999999999999</v>
      </c>
      <c r="E73">
        <v>43</v>
      </c>
      <c r="F73">
        <v>8.6999999999999993</v>
      </c>
      <c r="G73">
        <v>0</v>
      </c>
    </row>
    <row r="74" spans="1:7" ht="15" x14ac:dyDescent="0.25">
      <c r="A74" s="173" t="s">
        <v>121</v>
      </c>
      <c r="B74">
        <v>10</v>
      </c>
      <c r="C74">
        <v>17.899999999999999</v>
      </c>
      <c r="D74">
        <v>91.1</v>
      </c>
      <c r="E74">
        <v>22.2</v>
      </c>
      <c r="F74">
        <v>0</v>
      </c>
      <c r="G74">
        <v>0</v>
      </c>
    </row>
    <row r="75" spans="1:7" ht="15" x14ac:dyDescent="0.25">
      <c r="A75" s="173" t="s">
        <v>122</v>
      </c>
      <c r="B75">
        <v>3.5</v>
      </c>
      <c r="C75">
        <v>10.5</v>
      </c>
      <c r="D75">
        <v>193.9</v>
      </c>
      <c r="E75">
        <v>92.7</v>
      </c>
      <c r="F75">
        <v>0</v>
      </c>
      <c r="G75">
        <v>0</v>
      </c>
    </row>
    <row r="76" spans="1:7" ht="15" x14ac:dyDescent="0.25">
      <c r="A76" s="173" t="s">
        <v>65</v>
      </c>
      <c r="B76" t="s">
        <v>66</v>
      </c>
      <c r="C76" t="s">
        <v>67</v>
      </c>
      <c r="D76" t="s">
        <v>66</v>
      </c>
      <c r="E76" t="s">
        <v>66</v>
      </c>
      <c r="F76" t="s">
        <v>66</v>
      </c>
      <c r="G76" t="s">
        <v>68</v>
      </c>
    </row>
    <row r="77" spans="1:7" ht="15" x14ac:dyDescent="0.25">
      <c r="A77" s="173" t="s">
        <v>123</v>
      </c>
      <c r="B77">
        <v>4069</v>
      </c>
      <c r="C77">
        <v>5267</v>
      </c>
      <c r="D77">
        <v>13349.4</v>
      </c>
      <c r="E77">
        <v>10777.9</v>
      </c>
      <c r="F77">
        <v>122.8</v>
      </c>
      <c r="G77">
        <v>0</v>
      </c>
    </row>
    <row r="78" spans="1:7" ht="15" x14ac:dyDescent="0.25">
      <c r="A78" s="173" t="s">
        <v>124</v>
      </c>
      <c r="B78">
        <v>732.2</v>
      </c>
      <c r="C78">
        <v>829.9</v>
      </c>
      <c r="D78">
        <v>0</v>
      </c>
      <c r="E78">
        <v>0</v>
      </c>
      <c r="F78">
        <v>0</v>
      </c>
      <c r="G78">
        <v>0</v>
      </c>
    </row>
    <row r="79" spans="1:7" ht="15" x14ac:dyDescent="0.25">
      <c r="A79" s="173" t="s">
        <v>65</v>
      </c>
      <c r="B79" t="s">
        <v>66</v>
      </c>
      <c r="C79" t="s">
        <v>67</v>
      </c>
      <c r="D79" t="s">
        <v>66</v>
      </c>
      <c r="E79" t="s">
        <v>66</v>
      </c>
      <c r="F79" t="s">
        <v>66</v>
      </c>
      <c r="G79" t="s">
        <v>68</v>
      </c>
    </row>
    <row r="80" spans="1:7" ht="15" x14ac:dyDescent="0.25">
      <c r="A80" s="173" t="s">
        <v>125</v>
      </c>
      <c r="B80">
        <v>4801.2</v>
      </c>
      <c r="C80">
        <v>6096.8</v>
      </c>
      <c r="D80">
        <v>13349.4</v>
      </c>
      <c r="E80">
        <v>10777.9</v>
      </c>
      <c r="F80">
        <v>122.8</v>
      </c>
      <c r="G80">
        <v>0</v>
      </c>
    </row>
    <row r="81" spans="1:7" ht="15" x14ac:dyDescent="0.25">
      <c r="A81" s="173" t="s">
        <v>126</v>
      </c>
      <c r="B81" t="s">
        <v>45</v>
      </c>
      <c r="C81" t="s">
        <v>45</v>
      </c>
      <c r="D81">
        <v>0</v>
      </c>
      <c r="E81">
        <v>0</v>
      </c>
      <c r="F81" t="s">
        <v>45</v>
      </c>
      <c r="G81" t="s">
        <v>45</v>
      </c>
    </row>
    <row r="82" spans="1:7" ht="15" x14ac:dyDescent="0.25">
      <c r="A82" s="173" t="s">
        <v>127</v>
      </c>
      <c r="B82">
        <v>0</v>
      </c>
      <c r="C82">
        <v>0</v>
      </c>
      <c r="D82" t="s">
        <v>45</v>
      </c>
      <c r="E82" t="s">
        <v>45</v>
      </c>
      <c r="F82">
        <v>0</v>
      </c>
      <c r="G82">
        <v>0</v>
      </c>
    </row>
    <row r="83" spans="1:7" ht="15" x14ac:dyDescent="0.25">
      <c r="A83" s="173" t="s">
        <v>65</v>
      </c>
      <c r="B83" t="s">
        <v>66</v>
      </c>
      <c r="C83" t="s">
        <v>67</v>
      </c>
      <c r="D83" t="s">
        <v>66</v>
      </c>
      <c r="E83" t="s">
        <v>66</v>
      </c>
      <c r="F83" t="s">
        <v>66</v>
      </c>
      <c r="G83" t="s">
        <v>68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3EFB9-AAC6-4079-8A9A-D30BA5FD0EF6}">
  <dimension ref="A1:G83"/>
  <sheetViews>
    <sheetView topLeftCell="A25" workbookViewId="0">
      <selection activeCell="B23" sqref="B23"/>
    </sheetView>
  </sheetViews>
  <sheetFormatPr defaultRowHeight="13.2" x14ac:dyDescent="0.25"/>
  <cols>
    <col min="1" max="1" width="29" customWidth="1"/>
    <col min="2" max="2" width="13.6640625" customWidth="1"/>
    <col min="3" max="3" width="10.88671875" customWidth="1"/>
    <col min="4" max="4" width="12.109375" customWidth="1"/>
    <col min="5" max="5" width="12" customWidth="1"/>
    <col min="6" max="6" width="14.109375" customWidth="1"/>
    <col min="7" max="7" width="11.332031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1060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290</v>
      </c>
      <c r="D7" s="272" t="s">
        <v>229</v>
      </c>
      <c r="F7" t="s">
        <v>58</v>
      </c>
    </row>
    <row r="8" spans="1:7" ht="15" x14ac:dyDescent="0.25">
      <c r="A8" s="173"/>
      <c r="B8" t="s">
        <v>66</v>
      </c>
      <c r="C8" t="s">
        <v>67</v>
      </c>
      <c r="D8" t="s">
        <v>66</v>
      </c>
      <c r="E8" t="s">
        <v>66</v>
      </c>
      <c r="F8" t="s">
        <v>66</v>
      </c>
      <c r="G8" t="s">
        <v>68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75.5</v>
      </c>
      <c r="C12">
        <v>1</v>
      </c>
      <c r="D12">
        <v>478.1</v>
      </c>
      <c r="E12">
        <v>198.6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5.3</v>
      </c>
      <c r="E13">
        <v>22.3</v>
      </c>
      <c r="F13">
        <v>0</v>
      </c>
      <c r="G13">
        <v>0</v>
      </c>
    </row>
    <row r="14" spans="1:7" ht="15" x14ac:dyDescent="0.25">
      <c r="A14" s="173" t="s">
        <v>71</v>
      </c>
      <c r="B14">
        <v>50</v>
      </c>
      <c r="C14">
        <v>1</v>
      </c>
      <c r="D14">
        <v>421</v>
      </c>
      <c r="E14">
        <v>124.1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73</v>
      </c>
      <c r="B16">
        <v>25.5</v>
      </c>
      <c r="C16">
        <v>0</v>
      </c>
      <c r="D16">
        <v>39.299999999999997</v>
      </c>
      <c r="E16">
        <v>41.7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464.8</v>
      </c>
      <c r="C19">
        <v>429.7</v>
      </c>
      <c r="D19">
        <v>1251.7</v>
      </c>
      <c r="E19">
        <v>1137.3</v>
      </c>
      <c r="F19">
        <v>14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209.8</v>
      </c>
      <c r="C21">
        <v>192.3</v>
      </c>
      <c r="D21">
        <v>638</v>
      </c>
      <c r="E21">
        <v>717.4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0</v>
      </c>
      <c r="C23">
        <v>1631</v>
      </c>
      <c r="D23">
        <v>139.1</v>
      </c>
      <c r="E23">
        <v>763.9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1673.9</v>
      </c>
      <c r="C25">
        <v>1463.2</v>
      </c>
      <c r="D25">
        <v>4588.3999999999996</v>
      </c>
      <c r="E25">
        <v>3647.2</v>
      </c>
      <c r="F25">
        <v>33</v>
      </c>
      <c r="G25">
        <v>0</v>
      </c>
    </row>
    <row r="26" spans="1:7" ht="15" x14ac:dyDescent="0.25">
      <c r="A26" s="173" t="s">
        <v>167</v>
      </c>
      <c r="B26">
        <v>0</v>
      </c>
      <c r="C26">
        <v>55</v>
      </c>
      <c r="D26">
        <v>0</v>
      </c>
      <c r="E26">
        <v>92.5</v>
      </c>
      <c r="F26">
        <v>0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18.5</v>
      </c>
      <c r="E27">
        <v>46.7</v>
      </c>
      <c r="F27">
        <v>0</v>
      </c>
      <c r="G27">
        <v>0</v>
      </c>
    </row>
    <row r="28" spans="1:7" ht="15" x14ac:dyDescent="0.25">
      <c r="A28" s="173" t="s">
        <v>79</v>
      </c>
      <c r="B28">
        <v>0.3</v>
      </c>
      <c r="C28">
        <v>0.5</v>
      </c>
      <c r="D28">
        <v>0.5</v>
      </c>
      <c r="E28">
        <v>1.9</v>
      </c>
      <c r="F28">
        <v>0</v>
      </c>
      <c r="G28">
        <v>0</v>
      </c>
    </row>
    <row r="29" spans="1:7" ht="15" x14ac:dyDescent="0.25">
      <c r="A29" s="173" t="s">
        <v>80</v>
      </c>
      <c r="B29">
        <v>20</v>
      </c>
      <c r="C29">
        <v>55.4</v>
      </c>
      <c r="D29">
        <v>621.20000000000005</v>
      </c>
      <c r="E29">
        <v>329.5</v>
      </c>
      <c r="F29">
        <v>0</v>
      </c>
      <c r="G29">
        <v>0</v>
      </c>
    </row>
    <row r="30" spans="1:7" ht="15" x14ac:dyDescent="0.25">
      <c r="A30" s="173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173" t="s">
        <v>81</v>
      </c>
      <c r="B31">
        <v>636</v>
      </c>
      <c r="C31">
        <v>367.3</v>
      </c>
      <c r="D31">
        <v>1328.6</v>
      </c>
      <c r="E31">
        <v>747.4</v>
      </c>
      <c r="F31">
        <v>0</v>
      </c>
      <c r="G31">
        <v>0</v>
      </c>
    </row>
    <row r="32" spans="1:7" ht="15" x14ac:dyDescent="0.25">
      <c r="A32" s="173" t="s">
        <v>169</v>
      </c>
      <c r="B32">
        <v>0</v>
      </c>
      <c r="C32">
        <v>0</v>
      </c>
      <c r="D32">
        <v>0</v>
      </c>
      <c r="E32">
        <v>0.1</v>
      </c>
      <c r="F32">
        <v>0</v>
      </c>
      <c r="G32">
        <v>0</v>
      </c>
    </row>
    <row r="33" spans="1:7" ht="15" x14ac:dyDescent="0.25">
      <c r="A33" s="173" t="s">
        <v>82</v>
      </c>
      <c r="B33">
        <v>1.3</v>
      </c>
      <c r="C33">
        <v>16.8</v>
      </c>
      <c r="D33">
        <v>69.8</v>
      </c>
      <c r="E33">
        <v>80.599999999999994</v>
      </c>
      <c r="F33">
        <v>0</v>
      </c>
      <c r="G33">
        <v>0</v>
      </c>
    </row>
    <row r="34" spans="1:7" ht="15" x14ac:dyDescent="0.25">
      <c r="A34" s="173" t="s">
        <v>170</v>
      </c>
      <c r="B34">
        <v>0</v>
      </c>
      <c r="C34">
        <v>0</v>
      </c>
      <c r="D34">
        <v>8</v>
      </c>
      <c r="E34">
        <v>8.5</v>
      </c>
      <c r="F34">
        <v>0</v>
      </c>
      <c r="G34">
        <v>0</v>
      </c>
    </row>
    <row r="35" spans="1:7" ht="15" x14ac:dyDescent="0.25">
      <c r="A35" s="173" t="s">
        <v>83</v>
      </c>
      <c r="B35">
        <v>650.5</v>
      </c>
      <c r="C35">
        <v>707.5</v>
      </c>
      <c r="D35">
        <v>1594.7</v>
      </c>
      <c r="E35">
        <v>1550.2</v>
      </c>
      <c r="F35">
        <v>33</v>
      </c>
      <c r="G35">
        <v>0</v>
      </c>
    </row>
    <row r="36" spans="1:7" ht="15" x14ac:dyDescent="0.25">
      <c r="A36" s="173" t="s">
        <v>84</v>
      </c>
      <c r="B36">
        <v>0</v>
      </c>
      <c r="C36">
        <v>0</v>
      </c>
      <c r="D36">
        <v>31.1</v>
      </c>
      <c r="E36">
        <v>19.8</v>
      </c>
      <c r="F36">
        <v>0</v>
      </c>
      <c r="G36">
        <v>0</v>
      </c>
    </row>
    <row r="37" spans="1:7" ht="15" x14ac:dyDescent="0.25">
      <c r="A37" s="173" t="s">
        <v>85</v>
      </c>
      <c r="B37">
        <v>18</v>
      </c>
      <c r="C37">
        <v>20.6</v>
      </c>
      <c r="D37">
        <v>25.3</v>
      </c>
      <c r="E37">
        <v>45.1</v>
      </c>
      <c r="F37">
        <v>0</v>
      </c>
      <c r="G37">
        <v>0</v>
      </c>
    </row>
    <row r="38" spans="1:7" ht="15" x14ac:dyDescent="0.25">
      <c r="A38" s="173" t="s">
        <v>86</v>
      </c>
      <c r="B38">
        <v>263</v>
      </c>
      <c r="C38">
        <v>134.19999999999999</v>
      </c>
      <c r="D38">
        <v>505.2</v>
      </c>
      <c r="E38">
        <v>309.2</v>
      </c>
      <c r="F38">
        <v>0</v>
      </c>
      <c r="G38">
        <v>0</v>
      </c>
    </row>
    <row r="39" spans="1:7" ht="15" x14ac:dyDescent="0.25">
      <c r="A39" s="173" t="s">
        <v>87</v>
      </c>
      <c r="B39">
        <v>3.9</v>
      </c>
      <c r="C39">
        <v>3</v>
      </c>
      <c r="D39">
        <v>6.2</v>
      </c>
      <c r="E39">
        <v>0</v>
      </c>
      <c r="F39">
        <v>0</v>
      </c>
      <c r="G39">
        <v>0</v>
      </c>
    </row>
    <row r="40" spans="1:7" ht="15" x14ac:dyDescent="0.25">
      <c r="A40" s="173" t="s">
        <v>88</v>
      </c>
      <c r="B40">
        <v>81</v>
      </c>
      <c r="C40">
        <v>102.9</v>
      </c>
      <c r="D40">
        <v>273.2</v>
      </c>
      <c r="E40">
        <v>257.10000000000002</v>
      </c>
      <c r="F40">
        <v>0</v>
      </c>
      <c r="G40">
        <v>0</v>
      </c>
    </row>
    <row r="41" spans="1:7" ht="15" x14ac:dyDescent="0.25">
      <c r="A41" s="173" t="s">
        <v>89</v>
      </c>
      <c r="B41">
        <v>0</v>
      </c>
      <c r="C41">
        <v>0</v>
      </c>
      <c r="D41">
        <v>106.2</v>
      </c>
      <c r="E41">
        <v>158.69999999999999</v>
      </c>
      <c r="F41">
        <v>0</v>
      </c>
      <c r="G41">
        <v>0</v>
      </c>
    </row>
    <row r="42" spans="1:7" ht="15" x14ac:dyDescent="0.25">
      <c r="A42" s="173" t="s">
        <v>69</v>
      </c>
    </row>
    <row r="43" spans="1:7" ht="15" x14ac:dyDescent="0.25">
      <c r="A43" s="173" t="s">
        <v>90</v>
      </c>
      <c r="B43">
        <v>105</v>
      </c>
      <c r="C43">
        <v>143</v>
      </c>
      <c r="D43">
        <v>590.20000000000005</v>
      </c>
      <c r="E43">
        <v>443</v>
      </c>
      <c r="F43">
        <v>0</v>
      </c>
      <c r="G43">
        <v>0</v>
      </c>
    </row>
    <row r="44" spans="1:7" ht="15" x14ac:dyDescent="0.25">
      <c r="A44" s="173" t="s">
        <v>91</v>
      </c>
      <c r="B44">
        <v>0</v>
      </c>
      <c r="C44">
        <v>60</v>
      </c>
      <c r="D44">
        <v>48.5</v>
      </c>
      <c r="E44">
        <v>189.6</v>
      </c>
      <c r="F44">
        <v>0</v>
      </c>
      <c r="G44">
        <v>0</v>
      </c>
    </row>
    <row r="45" spans="1:7" ht="15" x14ac:dyDescent="0.25">
      <c r="A45" s="173" t="s">
        <v>92</v>
      </c>
      <c r="B45">
        <v>105</v>
      </c>
      <c r="C45">
        <v>70</v>
      </c>
      <c r="D45">
        <v>98.5</v>
      </c>
      <c r="E45">
        <v>20.3</v>
      </c>
      <c r="F45">
        <v>0</v>
      </c>
      <c r="G45">
        <v>0</v>
      </c>
    </row>
    <row r="46" spans="1:7" ht="15" x14ac:dyDescent="0.25">
      <c r="A46" s="173" t="s">
        <v>93</v>
      </c>
      <c r="B46">
        <v>0</v>
      </c>
      <c r="C46">
        <v>0</v>
      </c>
      <c r="D46">
        <v>0</v>
      </c>
      <c r="E46">
        <v>28.8</v>
      </c>
      <c r="F46">
        <v>0</v>
      </c>
      <c r="G46">
        <v>0</v>
      </c>
    </row>
    <row r="47" spans="1:7" ht="15" x14ac:dyDescent="0.25">
      <c r="A47" s="173" t="s">
        <v>95</v>
      </c>
      <c r="B47">
        <v>0</v>
      </c>
      <c r="C47">
        <v>0</v>
      </c>
      <c r="D47">
        <v>4.4000000000000004</v>
      </c>
      <c r="E47">
        <v>4.2</v>
      </c>
      <c r="F47">
        <v>0</v>
      </c>
      <c r="G47">
        <v>0</v>
      </c>
    </row>
    <row r="48" spans="1:7" ht="15" x14ac:dyDescent="0.25">
      <c r="A48" s="173" t="s">
        <v>96</v>
      </c>
      <c r="B48">
        <v>0</v>
      </c>
      <c r="C48">
        <v>13</v>
      </c>
      <c r="D48">
        <v>430.1</v>
      </c>
      <c r="E48">
        <v>189.1</v>
      </c>
      <c r="F48">
        <v>0</v>
      </c>
      <c r="G48">
        <v>0</v>
      </c>
    </row>
    <row r="49" spans="1:7" ht="15" x14ac:dyDescent="0.25">
      <c r="A49" s="173" t="s">
        <v>97</v>
      </c>
      <c r="B49">
        <v>0</v>
      </c>
      <c r="C49">
        <v>0</v>
      </c>
      <c r="D49">
        <v>8.6999999999999993</v>
      </c>
      <c r="E49">
        <v>11</v>
      </c>
      <c r="F49">
        <v>0</v>
      </c>
      <c r="G49">
        <v>0</v>
      </c>
    </row>
    <row r="50" spans="1:7" ht="15" x14ac:dyDescent="0.25">
      <c r="A50" s="173" t="s">
        <v>69</v>
      </c>
    </row>
    <row r="51" spans="1:7" ht="15" x14ac:dyDescent="0.25">
      <c r="A51" s="173" t="s">
        <v>98</v>
      </c>
      <c r="B51">
        <v>1758.1</v>
      </c>
      <c r="C51">
        <v>1402.3</v>
      </c>
      <c r="D51">
        <v>5075</v>
      </c>
      <c r="E51">
        <v>3603.5</v>
      </c>
      <c r="F51">
        <v>51.6</v>
      </c>
      <c r="G51">
        <v>0</v>
      </c>
    </row>
    <row r="52" spans="1:7" ht="15" x14ac:dyDescent="0.25">
      <c r="A52" s="173" t="s">
        <v>99</v>
      </c>
      <c r="B52">
        <v>5.0999999999999996</v>
      </c>
      <c r="C52">
        <v>3.3</v>
      </c>
      <c r="D52">
        <v>18.2</v>
      </c>
      <c r="E52">
        <v>15.1</v>
      </c>
      <c r="F52">
        <v>0</v>
      </c>
      <c r="G52">
        <v>0</v>
      </c>
    </row>
    <row r="53" spans="1:7" ht="15" x14ac:dyDescent="0.25">
      <c r="A53" s="173" t="s">
        <v>100</v>
      </c>
      <c r="B53">
        <v>6.5</v>
      </c>
      <c r="C53">
        <v>0</v>
      </c>
      <c r="D53">
        <v>1.2</v>
      </c>
      <c r="E53">
        <v>13.5</v>
      </c>
      <c r="F53">
        <v>0</v>
      </c>
      <c r="G53">
        <v>0</v>
      </c>
    </row>
    <row r="54" spans="1:7" ht="15" x14ac:dyDescent="0.25">
      <c r="A54" s="173" t="s">
        <v>101</v>
      </c>
      <c r="B54">
        <v>0</v>
      </c>
      <c r="C54">
        <v>0</v>
      </c>
      <c r="D54">
        <v>364.9</v>
      </c>
      <c r="E54">
        <v>106.7</v>
      </c>
      <c r="F54">
        <v>0</v>
      </c>
      <c r="G54">
        <v>0</v>
      </c>
    </row>
    <row r="55" spans="1:7" ht="15" x14ac:dyDescent="0.25">
      <c r="A55" s="173" t="s">
        <v>102</v>
      </c>
      <c r="B55">
        <v>16</v>
      </c>
      <c r="C55">
        <v>8</v>
      </c>
      <c r="D55">
        <v>41.5</v>
      </c>
      <c r="E55">
        <v>50.5</v>
      </c>
      <c r="F55">
        <v>0</v>
      </c>
      <c r="G55">
        <v>0</v>
      </c>
    </row>
    <row r="56" spans="1:7" ht="15" x14ac:dyDescent="0.25">
      <c r="A56" s="173" t="s">
        <v>103</v>
      </c>
      <c r="B56">
        <v>9.6999999999999993</v>
      </c>
      <c r="C56">
        <v>4.5</v>
      </c>
      <c r="D56">
        <v>15.2</v>
      </c>
      <c r="E56">
        <v>41.2</v>
      </c>
      <c r="F56">
        <v>0</v>
      </c>
      <c r="G56">
        <v>0</v>
      </c>
    </row>
    <row r="57" spans="1:7" ht="15" x14ac:dyDescent="0.25">
      <c r="A57" s="173" t="s">
        <v>104</v>
      </c>
      <c r="B57">
        <v>0</v>
      </c>
      <c r="C57">
        <v>32</v>
      </c>
      <c r="D57">
        <v>288</v>
      </c>
      <c r="E57">
        <v>232.4</v>
      </c>
      <c r="F57">
        <v>0</v>
      </c>
      <c r="G57">
        <v>0</v>
      </c>
    </row>
    <row r="58" spans="1:7" ht="15" x14ac:dyDescent="0.25">
      <c r="A58" s="173" t="s">
        <v>105</v>
      </c>
      <c r="B58">
        <v>54.1</v>
      </c>
      <c r="C58">
        <v>33</v>
      </c>
      <c r="D58">
        <v>294.7</v>
      </c>
      <c r="E58">
        <v>199.7</v>
      </c>
      <c r="F58">
        <v>0</v>
      </c>
      <c r="G58">
        <v>0</v>
      </c>
    </row>
    <row r="59" spans="1:7" ht="15" x14ac:dyDescent="0.25">
      <c r="A59" s="173" t="s">
        <v>106</v>
      </c>
      <c r="B59">
        <v>48.6</v>
      </c>
      <c r="C59">
        <v>65</v>
      </c>
      <c r="D59">
        <v>224</v>
      </c>
      <c r="E59">
        <v>129.30000000000001</v>
      </c>
      <c r="F59">
        <v>0</v>
      </c>
      <c r="G59">
        <v>0</v>
      </c>
    </row>
    <row r="60" spans="1:7" ht="15" x14ac:dyDescent="0.25">
      <c r="A60" s="173" t="s">
        <v>107</v>
      </c>
      <c r="B60">
        <v>0</v>
      </c>
      <c r="C60">
        <v>0</v>
      </c>
      <c r="D60">
        <v>331.9</v>
      </c>
      <c r="E60">
        <v>230.6</v>
      </c>
      <c r="F60">
        <v>0</v>
      </c>
      <c r="G60">
        <v>0</v>
      </c>
    </row>
    <row r="61" spans="1:7" ht="15" x14ac:dyDescent="0.25">
      <c r="A61" s="173" t="s">
        <v>108</v>
      </c>
      <c r="B61">
        <v>0</v>
      </c>
      <c r="C61">
        <v>0</v>
      </c>
      <c r="D61">
        <v>4.7</v>
      </c>
      <c r="E61">
        <v>0</v>
      </c>
      <c r="F61">
        <v>0</v>
      </c>
      <c r="G61">
        <v>0</v>
      </c>
    </row>
    <row r="62" spans="1:7" ht="15" x14ac:dyDescent="0.25">
      <c r="A62" s="173" t="s">
        <v>109</v>
      </c>
      <c r="B62">
        <v>11.3</v>
      </c>
      <c r="C62">
        <v>14.5</v>
      </c>
      <c r="D62">
        <v>209.3</v>
      </c>
      <c r="E62">
        <v>105.4</v>
      </c>
      <c r="F62">
        <v>0</v>
      </c>
      <c r="G62">
        <v>0</v>
      </c>
    </row>
    <row r="63" spans="1:7" ht="15" x14ac:dyDescent="0.25">
      <c r="A63" s="173" t="s">
        <v>110</v>
      </c>
      <c r="B63">
        <v>0</v>
      </c>
      <c r="C63">
        <v>0</v>
      </c>
      <c r="D63">
        <v>29</v>
      </c>
      <c r="E63">
        <v>0</v>
      </c>
      <c r="F63">
        <v>0</v>
      </c>
      <c r="G63">
        <v>0</v>
      </c>
    </row>
    <row r="64" spans="1:7" ht="15" x14ac:dyDescent="0.25">
      <c r="A64" s="173" t="s">
        <v>111</v>
      </c>
      <c r="B64">
        <v>97</v>
      </c>
      <c r="C64">
        <v>14.5</v>
      </c>
      <c r="D64">
        <v>52.4</v>
      </c>
      <c r="E64">
        <v>86.9</v>
      </c>
      <c r="F64">
        <v>0</v>
      </c>
      <c r="G64">
        <v>0</v>
      </c>
    </row>
    <row r="65" spans="1:7" ht="15" x14ac:dyDescent="0.25">
      <c r="A65" s="173" t="s">
        <v>112</v>
      </c>
      <c r="B65">
        <v>83</v>
      </c>
      <c r="C65">
        <v>57</v>
      </c>
      <c r="D65">
        <v>204</v>
      </c>
      <c r="E65">
        <v>190.2</v>
      </c>
      <c r="F65">
        <v>0</v>
      </c>
      <c r="G65">
        <v>0</v>
      </c>
    </row>
    <row r="66" spans="1:7" ht="15" x14ac:dyDescent="0.25">
      <c r="A66" s="173" t="s">
        <v>113</v>
      </c>
      <c r="B66">
        <v>34.5</v>
      </c>
      <c r="C66">
        <v>44</v>
      </c>
      <c r="D66">
        <v>98.1</v>
      </c>
      <c r="E66">
        <v>68</v>
      </c>
      <c r="F66">
        <v>0</v>
      </c>
      <c r="G66">
        <v>0</v>
      </c>
    </row>
    <row r="67" spans="1:7" ht="15" x14ac:dyDescent="0.25">
      <c r="A67" s="173" t="s">
        <v>114</v>
      </c>
      <c r="B67">
        <v>14.6</v>
      </c>
      <c r="C67">
        <v>2.8</v>
      </c>
      <c r="D67">
        <v>27.3</v>
      </c>
      <c r="E67">
        <v>23.8</v>
      </c>
      <c r="F67">
        <v>0</v>
      </c>
      <c r="G67">
        <v>0</v>
      </c>
    </row>
    <row r="68" spans="1:7" ht="15" x14ac:dyDescent="0.25">
      <c r="A68" s="173" t="s">
        <v>115</v>
      </c>
      <c r="B68">
        <v>1047.9000000000001</v>
      </c>
      <c r="C68">
        <v>870.8</v>
      </c>
      <c r="D68">
        <v>2204.5</v>
      </c>
      <c r="E68">
        <v>1777.7</v>
      </c>
      <c r="F68">
        <v>21.6</v>
      </c>
      <c r="G68">
        <v>0</v>
      </c>
    </row>
    <row r="69" spans="1:7" ht="15" x14ac:dyDescent="0.25">
      <c r="A69" s="173" t="s">
        <v>116</v>
      </c>
      <c r="B69">
        <v>0</v>
      </c>
      <c r="C69">
        <v>0</v>
      </c>
      <c r="D69">
        <v>0</v>
      </c>
      <c r="E69" t="s">
        <v>94</v>
      </c>
      <c r="F69">
        <v>0</v>
      </c>
      <c r="G69">
        <v>0</v>
      </c>
    </row>
    <row r="70" spans="1:7" ht="15" x14ac:dyDescent="0.25">
      <c r="A70" s="173" t="s">
        <v>117</v>
      </c>
      <c r="B70">
        <v>41.5</v>
      </c>
      <c r="C70">
        <v>50.5</v>
      </c>
      <c r="D70">
        <v>48.3</v>
      </c>
      <c r="E70">
        <v>14.4</v>
      </c>
      <c r="F70">
        <v>0</v>
      </c>
      <c r="G70">
        <v>0</v>
      </c>
    </row>
    <row r="71" spans="1:7" ht="15" x14ac:dyDescent="0.25">
      <c r="A71" s="173" t="s">
        <v>118</v>
      </c>
      <c r="B71">
        <v>184.6</v>
      </c>
      <c r="C71">
        <v>80.8</v>
      </c>
      <c r="D71">
        <v>126.1</v>
      </c>
      <c r="E71">
        <v>51.9</v>
      </c>
      <c r="F71">
        <v>0</v>
      </c>
      <c r="G71">
        <v>0</v>
      </c>
    </row>
    <row r="72" spans="1:7" ht="15" x14ac:dyDescent="0.25">
      <c r="A72" s="173" t="s">
        <v>119</v>
      </c>
      <c r="B72">
        <v>70.099999999999994</v>
      </c>
      <c r="C72">
        <v>77.5</v>
      </c>
      <c r="D72">
        <v>102.7</v>
      </c>
      <c r="E72">
        <v>111.3</v>
      </c>
      <c r="F72">
        <v>30</v>
      </c>
      <c r="G72">
        <v>0</v>
      </c>
    </row>
    <row r="73" spans="1:7" ht="15" x14ac:dyDescent="0.25">
      <c r="A73" s="173" t="s">
        <v>120</v>
      </c>
      <c r="B73">
        <v>11</v>
      </c>
      <c r="C73">
        <v>15.7</v>
      </c>
      <c r="D73">
        <v>129.19999999999999</v>
      </c>
      <c r="E73">
        <v>40.200000000000003</v>
      </c>
      <c r="F73">
        <v>0</v>
      </c>
      <c r="G73">
        <v>0</v>
      </c>
    </row>
    <row r="74" spans="1:7" ht="15" x14ac:dyDescent="0.25">
      <c r="A74" s="173" t="s">
        <v>121</v>
      </c>
      <c r="B74">
        <v>19.3</v>
      </c>
      <c r="C74">
        <v>17.899999999999999</v>
      </c>
      <c r="D74">
        <v>65.900000000000006</v>
      </c>
      <c r="E74">
        <v>22.2</v>
      </c>
      <c r="F74">
        <v>0</v>
      </c>
      <c r="G74">
        <v>0</v>
      </c>
    </row>
    <row r="75" spans="1:7" ht="15" x14ac:dyDescent="0.25">
      <c r="A75" s="173" t="s">
        <v>122</v>
      </c>
      <c r="B75">
        <v>3.5</v>
      </c>
      <c r="C75">
        <v>10.5</v>
      </c>
      <c r="D75">
        <v>193.9</v>
      </c>
      <c r="E75">
        <v>92.7</v>
      </c>
      <c r="F75">
        <v>0</v>
      </c>
      <c r="G75">
        <v>0</v>
      </c>
    </row>
    <row r="76" spans="1:7" ht="15" x14ac:dyDescent="0.25">
      <c r="A76" s="173" t="s">
        <v>65</v>
      </c>
      <c r="B76" t="s">
        <v>66</v>
      </c>
      <c r="C76" t="s">
        <v>67</v>
      </c>
      <c r="D76" t="s">
        <v>66</v>
      </c>
      <c r="E76" t="s">
        <v>66</v>
      </c>
      <c r="F76" t="s">
        <v>66</v>
      </c>
      <c r="G76" t="s">
        <v>68</v>
      </c>
    </row>
    <row r="77" spans="1:7" ht="15" x14ac:dyDescent="0.25">
      <c r="A77" s="173" t="s">
        <v>123</v>
      </c>
      <c r="B77">
        <v>4287.1000000000004</v>
      </c>
      <c r="C77">
        <v>5262.6</v>
      </c>
      <c r="D77">
        <v>12760.5</v>
      </c>
      <c r="E77">
        <v>10510.8</v>
      </c>
      <c r="F77">
        <v>98.6</v>
      </c>
      <c r="G77">
        <v>0</v>
      </c>
    </row>
    <row r="78" spans="1:7" ht="15" x14ac:dyDescent="0.25">
      <c r="A78" s="173" t="s">
        <v>124</v>
      </c>
      <c r="B78">
        <v>646.9</v>
      </c>
      <c r="C78">
        <v>778.9</v>
      </c>
      <c r="D78">
        <v>0</v>
      </c>
      <c r="E78">
        <v>0</v>
      </c>
      <c r="F78">
        <v>0</v>
      </c>
      <c r="G78">
        <v>0</v>
      </c>
    </row>
    <row r="79" spans="1:7" ht="15" x14ac:dyDescent="0.25">
      <c r="A79" s="173" t="s">
        <v>65</v>
      </c>
      <c r="B79" t="s">
        <v>66</v>
      </c>
      <c r="C79" t="s">
        <v>67</v>
      </c>
      <c r="D79" t="s">
        <v>66</v>
      </c>
      <c r="E79" t="s">
        <v>66</v>
      </c>
      <c r="F79" t="s">
        <v>66</v>
      </c>
      <c r="G79" t="s">
        <v>68</v>
      </c>
    </row>
    <row r="80" spans="1:7" ht="15" x14ac:dyDescent="0.25">
      <c r="A80" s="173" t="s">
        <v>125</v>
      </c>
      <c r="B80">
        <v>4934</v>
      </c>
      <c r="C80">
        <v>6041.4</v>
      </c>
      <c r="D80">
        <v>12760.5</v>
      </c>
      <c r="E80">
        <v>10510.8</v>
      </c>
      <c r="F80">
        <v>98.6</v>
      </c>
      <c r="G80">
        <v>0</v>
      </c>
    </row>
    <row r="81" spans="1:7" ht="15" x14ac:dyDescent="0.25">
      <c r="A81" s="173" t="s">
        <v>126</v>
      </c>
      <c r="B81" t="s">
        <v>45</v>
      </c>
      <c r="C81" t="s">
        <v>45</v>
      </c>
      <c r="D81">
        <v>0</v>
      </c>
      <c r="E81">
        <v>0</v>
      </c>
      <c r="F81" t="s">
        <v>45</v>
      </c>
      <c r="G81" t="s">
        <v>45</v>
      </c>
    </row>
    <row r="82" spans="1:7" ht="15" x14ac:dyDescent="0.25">
      <c r="A82" s="173" t="s">
        <v>127</v>
      </c>
      <c r="B82">
        <v>0</v>
      </c>
      <c r="C82">
        <v>0</v>
      </c>
      <c r="D82" t="s">
        <v>45</v>
      </c>
      <c r="E82" t="s">
        <v>45</v>
      </c>
      <c r="F82">
        <v>0</v>
      </c>
      <c r="G82">
        <v>0</v>
      </c>
    </row>
    <row r="83" spans="1:7" ht="15" x14ac:dyDescent="0.25">
      <c r="A83" s="173" t="s">
        <v>65</v>
      </c>
      <c r="B83" t="s">
        <v>66</v>
      </c>
      <c r="C83" t="s">
        <v>67</v>
      </c>
      <c r="D83" t="s">
        <v>66</v>
      </c>
      <c r="E83" t="s">
        <v>66</v>
      </c>
      <c r="F83" t="s">
        <v>66</v>
      </c>
      <c r="G83" t="s">
        <v>68</v>
      </c>
    </row>
  </sheetData>
  <pageMargins left="0.7" right="0.7" top="0.75" bottom="0.75" header="0.3" footer="0.3"/>
  <pageSetup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B893D-6C15-4B47-A893-D4F380F22B13}">
  <dimension ref="A1:G83"/>
  <sheetViews>
    <sheetView topLeftCell="A26" workbookViewId="0">
      <selection activeCell="B48" sqref="B48"/>
    </sheetView>
  </sheetViews>
  <sheetFormatPr defaultRowHeight="13.2" x14ac:dyDescent="0.25"/>
  <cols>
    <col min="1" max="1" width="27" customWidth="1"/>
    <col min="2" max="2" width="15.109375" customWidth="1"/>
    <col min="3" max="3" width="13.5546875" customWidth="1"/>
    <col min="4" max="4" width="13.33203125" customWidth="1"/>
    <col min="5" max="5" width="15.33203125" customWidth="1"/>
    <col min="6" max="6" width="13.109375" customWidth="1"/>
    <col min="7" max="7" width="11.332031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1059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163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72.5</v>
      </c>
      <c r="C12">
        <v>1</v>
      </c>
      <c r="D12">
        <v>478.1</v>
      </c>
      <c r="E12">
        <v>198.6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5.3</v>
      </c>
      <c r="E13">
        <v>22.3</v>
      </c>
      <c r="F13">
        <v>0</v>
      </c>
      <c r="G13">
        <v>0</v>
      </c>
    </row>
    <row r="14" spans="1:7" ht="15" x14ac:dyDescent="0.25">
      <c r="A14" s="173" t="s">
        <v>71</v>
      </c>
      <c r="B14">
        <v>50</v>
      </c>
      <c r="C14">
        <v>1</v>
      </c>
      <c r="D14">
        <v>421</v>
      </c>
      <c r="E14">
        <v>124.1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73</v>
      </c>
      <c r="B16">
        <v>22.5</v>
      </c>
      <c r="C16">
        <v>0</v>
      </c>
      <c r="D16">
        <v>39.299999999999997</v>
      </c>
      <c r="E16">
        <v>41.7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451.3</v>
      </c>
      <c r="C19">
        <v>385</v>
      </c>
      <c r="D19">
        <v>1216.0999999999999</v>
      </c>
      <c r="E19">
        <v>1112.5999999999999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233.9</v>
      </c>
      <c r="C21">
        <v>192.3</v>
      </c>
      <c r="D21">
        <v>612.6</v>
      </c>
      <c r="E21">
        <v>717.4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0</v>
      </c>
      <c r="C23">
        <v>1724.3</v>
      </c>
      <c r="D23">
        <v>139.1</v>
      </c>
      <c r="E23">
        <v>673.6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1707.5</v>
      </c>
      <c r="C25">
        <v>1317.4</v>
      </c>
      <c r="D25">
        <v>4532.3999999999996</v>
      </c>
      <c r="E25">
        <v>3580</v>
      </c>
      <c r="F25">
        <v>0</v>
      </c>
      <c r="G25">
        <v>0</v>
      </c>
    </row>
    <row r="26" spans="1:7" ht="15" x14ac:dyDescent="0.25">
      <c r="A26" s="173" t="s">
        <v>167</v>
      </c>
      <c r="B26">
        <v>0</v>
      </c>
      <c r="C26">
        <v>0</v>
      </c>
      <c r="D26">
        <v>0</v>
      </c>
      <c r="E26">
        <v>92.5</v>
      </c>
      <c r="F26">
        <v>0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18.5</v>
      </c>
      <c r="E27">
        <v>46.7</v>
      </c>
      <c r="F27">
        <v>0</v>
      </c>
      <c r="G27">
        <v>0</v>
      </c>
    </row>
    <row r="28" spans="1:7" ht="15" x14ac:dyDescent="0.25">
      <c r="A28" s="173" t="s">
        <v>79</v>
      </c>
      <c r="B28">
        <v>0.3</v>
      </c>
      <c r="C28">
        <v>0.5</v>
      </c>
      <c r="D28">
        <v>0.5</v>
      </c>
      <c r="E28">
        <v>1.9</v>
      </c>
      <c r="F28">
        <v>0</v>
      </c>
      <c r="G28">
        <v>0</v>
      </c>
    </row>
    <row r="29" spans="1:7" ht="15" x14ac:dyDescent="0.25">
      <c r="A29" s="173" t="s">
        <v>80</v>
      </c>
      <c r="B29">
        <v>20</v>
      </c>
      <c r="C29">
        <v>115.4</v>
      </c>
      <c r="D29">
        <v>621.20000000000005</v>
      </c>
      <c r="E29">
        <v>263.5</v>
      </c>
      <c r="F29">
        <v>0</v>
      </c>
      <c r="G29">
        <v>0</v>
      </c>
    </row>
    <row r="30" spans="1:7" ht="15" x14ac:dyDescent="0.25">
      <c r="A30" s="173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173" t="s">
        <v>81</v>
      </c>
      <c r="B31">
        <v>683.6</v>
      </c>
      <c r="C31">
        <v>367.3</v>
      </c>
      <c r="D31">
        <v>1273.5999999999999</v>
      </c>
      <c r="E31">
        <v>747.4</v>
      </c>
      <c r="F31">
        <v>0</v>
      </c>
      <c r="G31">
        <v>0</v>
      </c>
    </row>
    <row r="32" spans="1:7" ht="15" x14ac:dyDescent="0.25">
      <c r="A32" s="173" t="s">
        <v>169</v>
      </c>
      <c r="B32">
        <v>0</v>
      </c>
      <c r="C32">
        <v>0</v>
      </c>
      <c r="D32">
        <v>0</v>
      </c>
      <c r="E32">
        <v>0.1</v>
      </c>
      <c r="F32">
        <v>0</v>
      </c>
      <c r="G32">
        <v>0</v>
      </c>
    </row>
    <row r="33" spans="1:7" ht="15" x14ac:dyDescent="0.25">
      <c r="A33" s="173" t="s">
        <v>82</v>
      </c>
      <c r="B33">
        <v>1.3</v>
      </c>
      <c r="C33">
        <v>16.8</v>
      </c>
      <c r="D33">
        <v>69.8</v>
      </c>
      <c r="E33">
        <v>80.599999999999994</v>
      </c>
      <c r="F33">
        <v>0</v>
      </c>
      <c r="G33">
        <v>0</v>
      </c>
    </row>
    <row r="34" spans="1:7" ht="15" x14ac:dyDescent="0.25">
      <c r="A34" s="173" t="s">
        <v>170</v>
      </c>
      <c r="B34">
        <v>0</v>
      </c>
      <c r="C34">
        <v>0</v>
      </c>
      <c r="D34">
        <v>8</v>
      </c>
      <c r="E34">
        <v>8.5</v>
      </c>
      <c r="F34">
        <v>0</v>
      </c>
      <c r="G34">
        <v>0</v>
      </c>
    </row>
    <row r="35" spans="1:7" ht="15" x14ac:dyDescent="0.25">
      <c r="A35" s="173" t="s">
        <v>83</v>
      </c>
      <c r="B35">
        <v>635.5</v>
      </c>
      <c r="C35">
        <v>612</v>
      </c>
      <c r="D35">
        <v>1594.7</v>
      </c>
      <c r="E35">
        <v>1550.2</v>
      </c>
      <c r="F35">
        <v>0</v>
      </c>
      <c r="G35">
        <v>0</v>
      </c>
    </row>
    <row r="36" spans="1:7" ht="15" x14ac:dyDescent="0.25">
      <c r="A36" s="173" t="s">
        <v>84</v>
      </c>
      <c r="B36">
        <v>0</v>
      </c>
      <c r="C36">
        <v>0</v>
      </c>
      <c r="D36">
        <v>31.1</v>
      </c>
      <c r="E36">
        <v>19.8</v>
      </c>
      <c r="F36">
        <v>0</v>
      </c>
      <c r="G36">
        <v>0</v>
      </c>
    </row>
    <row r="37" spans="1:7" ht="15" x14ac:dyDescent="0.25">
      <c r="A37" s="173" t="s">
        <v>85</v>
      </c>
      <c r="B37">
        <v>18</v>
      </c>
      <c r="C37">
        <v>20.6</v>
      </c>
      <c r="D37">
        <v>25.3</v>
      </c>
      <c r="E37">
        <v>45</v>
      </c>
      <c r="F37">
        <v>0</v>
      </c>
      <c r="G37">
        <v>0</v>
      </c>
    </row>
    <row r="38" spans="1:7" ht="15" x14ac:dyDescent="0.25">
      <c r="A38" s="173" t="s">
        <v>86</v>
      </c>
      <c r="B38">
        <v>263.2</v>
      </c>
      <c r="C38">
        <v>77.7</v>
      </c>
      <c r="D38">
        <v>505</v>
      </c>
      <c r="E38">
        <v>309.2</v>
      </c>
      <c r="F38">
        <v>0</v>
      </c>
      <c r="G38">
        <v>0</v>
      </c>
    </row>
    <row r="39" spans="1:7" ht="15" x14ac:dyDescent="0.25">
      <c r="A39" s="173" t="s">
        <v>87</v>
      </c>
      <c r="B39">
        <v>4.2</v>
      </c>
      <c r="C39">
        <v>3</v>
      </c>
      <c r="D39">
        <v>5.8</v>
      </c>
      <c r="E39">
        <v>0</v>
      </c>
      <c r="F39">
        <v>0</v>
      </c>
      <c r="G39">
        <v>0</v>
      </c>
    </row>
    <row r="40" spans="1:7" ht="15" x14ac:dyDescent="0.25">
      <c r="A40" s="173" t="s">
        <v>88</v>
      </c>
      <c r="B40">
        <v>81.400000000000006</v>
      </c>
      <c r="C40">
        <v>104.1</v>
      </c>
      <c r="D40">
        <v>272.8</v>
      </c>
      <c r="E40">
        <v>255.9</v>
      </c>
      <c r="F40">
        <v>0</v>
      </c>
      <c r="G40">
        <v>0</v>
      </c>
    </row>
    <row r="41" spans="1:7" ht="15" x14ac:dyDescent="0.25">
      <c r="A41" s="173" t="s">
        <v>89</v>
      </c>
      <c r="B41">
        <v>0</v>
      </c>
      <c r="C41">
        <v>0</v>
      </c>
      <c r="D41">
        <v>106.2</v>
      </c>
      <c r="E41">
        <v>158.69999999999999</v>
      </c>
      <c r="F41">
        <v>0</v>
      </c>
      <c r="G41">
        <v>0</v>
      </c>
    </row>
    <row r="42" spans="1:7" ht="15" x14ac:dyDescent="0.25">
      <c r="A42" s="173" t="s">
        <v>69</v>
      </c>
    </row>
    <row r="43" spans="1:7" ht="15" x14ac:dyDescent="0.25">
      <c r="A43" s="173" t="s">
        <v>90</v>
      </c>
      <c r="B43">
        <v>105</v>
      </c>
      <c r="C43">
        <v>148</v>
      </c>
      <c r="D43">
        <v>590.20000000000005</v>
      </c>
      <c r="E43">
        <v>443</v>
      </c>
      <c r="F43">
        <v>0</v>
      </c>
      <c r="G43">
        <v>0</v>
      </c>
    </row>
    <row r="44" spans="1:7" ht="15" x14ac:dyDescent="0.25">
      <c r="A44" s="173" t="s">
        <v>91</v>
      </c>
      <c r="B44">
        <v>0</v>
      </c>
      <c r="C44">
        <v>30</v>
      </c>
      <c r="D44">
        <v>48.5</v>
      </c>
      <c r="E44">
        <v>189.6</v>
      </c>
      <c r="F44">
        <v>0</v>
      </c>
      <c r="G44">
        <v>0</v>
      </c>
    </row>
    <row r="45" spans="1:7" ht="15" x14ac:dyDescent="0.25">
      <c r="A45" s="173" t="s">
        <v>92</v>
      </c>
      <c r="B45">
        <v>105</v>
      </c>
      <c r="C45">
        <v>105</v>
      </c>
      <c r="D45">
        <v>98.5</v>
      </c>
      <c r="E45">
        <v>20.3</v>
      </c>
      <c r="F45">
        <v>0</v>
      </c>
      <c r="G45">
        <v>0</v>
      </c>
    </row>
    <row r="46" spans="1:7" ht="15" x14ac:dyDescent="0.25">
      <c r="A46" s="173" t="s">
        <v>93</v>
      </c>
      <c r="B46">
        <v>0</v>
      </c>
      <c r="C46">
        <v>0</v>
      </c>
      <c r="D46">
        <v>0</v>
      </c>
      <c r="E46">
        <v>28.8</v>
      </c>
      <c r="F46">
        <v>0</v>
      </c>
      <c r="G46">
        <v>0</v>
      </c>
    </row>
    <row r="47" spans="1:7" ht="15" x14ac:dyDescent="0.25">
      <c r="A47" s="173" t="s">
        <v>95</v>
      </c>
      <c r="B47">
        <v>0</v>
      </c>
      <c r="C47">
        <v>0</v>
      </c>
      <c r="D47">
        <v>4.4000000000000004</v>
      </c>
      <c r="E47">
        <v>4.2</v>
      </c>
      <c r="F47">
        <v>0</v>
      </c>
      <c r="G47">
        <v>0</v>
      </c>
    </row>
    <row r="48" spans="1:7" ht="15" x14ac:dyDescent="0.25">
      <c r="A48" s="173" t="s">
        <v>96</v>
      </c>
      <c r="B48">
        <v>0</v>
      </c>
      <c r="C48">
        <v>13</v>
      </c>
      <c r="D48">
        <v>430.1</v>
      </c>
      <c r="E48">
        <v>189.1</v>
      </c>
      <c r="F48">
        <v>0</v>
      </c>
      <c r="G48">
        <v>0</v>
      </c>
    </row>
    <row r="49" spans="1:7" ht="15" x14ac:dyDescent="0.25">
      <c r="A49" s="173" t="s">
        <v>97</v>
      </c>
      <c r="B49">
        <v>0</v>
      </c>
      <c r="C49">
        <v>0</v>
      </c>
      <c r="D49">
        <v>8.6999999999999993</v>
      </c>
      <c r="E49">
        <v>11</v>
      </c>
      <c r="F49">
        <v>0</v>
      </c>
      <c r="G49">
        <v>0</v>
      </c>
    </row>
    <row r="50" spans="1:7" ht="15" x14ac:dyDescent="0.25">
      <c r="A50" s="173" t="s">
        <v>69</v>
      </c>
    </row>
    <row r="51" spans="1:7" ht="15" x14ac:dyDescent="0.25">
      <c r="A51" s="173" t="s">
        <v>98</v>
      </c>
      <c r="B51">
        <v>1758.4</v>
      </c>
      <c r="C51">
        <v>1275.8</v>
      </c>
      <c r="D51">
        <v>4990.7</v>
      </c>
      <c r="E51">
        <v>3462.6</v>
      </c>
      <c r="F51">
        <v>48.1</v>
      </c>
      <c r="G51">
        <v>0</v>
      </c>
    </row>
    <row r="52" spans="1:7" ht="15" x14ac:dyDescent="0.25">
      <c r="A52" s="173" t="s">
        <v>99</v>
      </c>
      <c r="B52">
        <v>5.0999999999999996</v>
      </c>
      <c r="C52">
        <v>0</v>
      </c>
      <c r="D52">
        <v>18.2</v>
      </c>
      <c r="E52">
        <v>15.1</v>
      </c>
      <c r="F52">
        <v>0</v>
      </c>
      <c r="G52">
        <v>0</v>
      </c>
    </row>
    <row r="53" spans="1:7" ht="15" x14ac:dyDescent="0.25">
      <c r="A53" s="173" t="s">
        <v>100</v>
      </c>
      <c r="B53">
        <v>6.5</v>
      </c>
      <c r="C53">
        <v>0</v>
      </c>
      <c r="D53">
        <v>1.2</v>
      </c>
      <c r="E53">
        <v>13.5</v>
      </c>
      <c r="F53">
        <v>0</v>
      </c>
      <c r="G53">
        <v>0</v>
      </c>
    </row>
    <row r="54" spans="1:7" ht="15" x14ac:dyDescent="0.25">
      <c r="A54" s="173" t="s">
        <v>101</v>
      </c>
      <c r="B54">
        <v>0</v>
      </c>
      <c r="C54">
        <v>0</v>
      </c>
      <c r="D54">
        <v>364.9</v>
      </c>
      <c r="E54">
        <v>106.7</v>
      </c>
      <c r="F54">
        <v>0</v>
      </c>
      <c r="G54">
        <v>0</v>
      </c>
    </row>
    <row r="55" spans="1:7" ht="15" x14ac:dyDescent="0.25">
      <c r="A55" s="173" t="s">
        <v>102</v>
      </c>
      <c r="B55">
        <v>16</v>
      </c>
      <c r="C55">
        <v>8</v>
      </c>
      <c r="D55">
        <v>41.5</v>
      </c>
      <c r="E55">
        <v>50.5</v>
      </c>
      <c r="F55">
        <v>0</v>
      </c>
      <c r="G55">
        <v>0</v>
      </c>
    </row>
    <row r="56" spans="1:7" ht="15" x14ac:dyDescent="0.25">
      <c r="A56" s="173" t="s">
        <v>103</v>
      </c>
      <c r="B56">
        <v>9.9</v>
      </c>
      <c r="C56">
        <v>4.7</v>
      </c>
      <c r="D56">
        <v>14.5</v>
      </c>
      <c r="E56">
        <v>40.6</v>
      </c>
      <c r="F56">
        <v>0</v>
      </c>
      <c r="G56">
        <v>0</v>
      </c>
    </row>
    <row r="57" spans="1:7" ht="15" x14ac:dyDescent="0.25">
      <c r="A57" s="173" t="s">
        <v>104</v>
      </c>
      <c r="B57">
        <v>0</v>
      </c>
      <c r="C57">
        <v>32</v>
      </c>
      <c r="D57">
        <v>288</v>
      </c>
      <c r="E57">
        <v>232.4</v>
      </c>
      <c r="F57">
        <v>0</v>
      </c>
      <c r="G57">
        <v>0</v>
      </c>
    </row>
    <row r="58" spans="1:7" ht="15" x14ac:dyDescent="0.25">
      <c r="A58" s="173" t="s">
        <v>105</v>
      </c>
      <c r="B58">
        <v>53.2</v>
      </c>
      <c r="C58">
        <v>33</v>
      </c>
      <c r="D58">
        <v>294.7</v>
      </c>
      <c r="E58">
        <v>184.7</v>
      </c>
      <c r="F58">
        <v>0</v>
      </c>
      <c r="G58">
        <v>0</v>
      </c>
    </row>
    <row r="59" spans="1:7" ht="15" x14ac:dyDescent="0.25">
      <c r="A59" s="173" t="s">
        <v>106</v>
      </c>
      <c r="B59">
        <v>48.6</v>
      </c>
      <c r="C59">
        <v>73.2</v>
      </c>
      <c r="D59">
        <v>224</v>
      </c>
      <c r="E59">
        <v>108.9</v>
      </c>
      <c r="F59">
        <v>0</v>
      </c>
      <c r="G59">
        <v>0</v>
      </c>
    </row>
    <row r="60" spans="1:7" ht="15" x14ac:dyDescent="0.25">
      <c r="A60" s="173" t="s">
        <v>107</v>
      </c>
      <c r="B60">
        <v>0</v>
      </c>
      <c r="C60">
        <v>0</v>
      </c>
      <c r="D60">
        <v>331.9</v>
      </c>
      <c r="E60">
        <v>211.9</v>
      </c>
      <c r="F60">
        <v>0</v>
      </c>
      <c r="G60">
        <v>0</v>
      </c>
    </row>
    <row r="61" spans="1:7" ht="15" x14ac:dyDescent="0.25">
      <c r="A61" s="173" t="s">
        <v>108</v>
      </c>
      <c r="B61">
        <v>0</v>
      </c>
      <c r="C61">
        <v>0</v>
      </c>
      <c r="D61">
        <v>4.7</v>
      </c>
      <c r="E61">
        <v>0</v>
      </c>
      <c r="F61">
        <v>0</v>
      </c>
      <c r="G61">
        <v>0</v>
      </c>
    </row>
    <row r="62" spans="1:7" ht="15" x14ac:dyDescent="0.25">
      <c r="A62" s="173" t="s">
        <v>109</v>
      </c>
      <c r="B62">
        <v>18</v>
      </c>
      <c r="C62">
        <v>14.5</v>
      </c>
      <c r="D62">
        <v>202.5</v>
      </c>
      <c r="E62">
        <v>95.5</v>
      </c>
      <c r="F62">
        <v>0</v>
      </c>
      <c r="G62">
        <v>0</v>
      </c>
    </row>
    <row r="63" spans="1:7" ht="15" x14ac:dyDescent="0.25">
      <c r="A63" s="173" t="s">
        <v>110</v>
      </c>
      <c r="B63">
        <v>0</v>
      </c>
      <c r="C63">
        <v>0</v>
      </c>
      <c r="D63">
        <v>29</v>
      </c>
      <c r="E63">
        <v>0</v>
      </c>
      <c r="F63">
        <v>0</v>
      </c>
      <c r="G63">
        <v>0</v>
      </c>
    </row>
    <row r="64" spans="1:7" ht="15" x14ac:dyDescent="0.25">
      <c r="A64" s="173" t="s">
        <v>111</v>
      </c>
      <c r="B64">
        <v>97</v>
      </c>
      <c r="C64">
        <v>14.5</v>
      </c>
      <c r="D64">
        <v>52.4</v>
      </c>
      <c r="E64">
        <v>86.9</v>
      </c>
      <c r="F64">
        <v>0</v>
      </c>
      <c r="G64">
        <v>0</v>
      </c>
    </row>
    <row r="65" spans="1:7" ht="15" x14ac:dyDescent="0.25">
      <c r="A65" s="173" t="s">
        <v>112</v>
      </c>
      <c r="B65">
        <v>102.6</v>
      </c>
      <c r="C65">
        <v>64.5</v>
      </c>
      <c r="D65">
        <v>173.4</v>
      </c>
      <c r="E65">
        <v>182.5</v>
      </c>
      <c r="F65">
        <v>0</v>
      </c>
      <c r="G65">
        <v>0</v>
      </c>
    </row>
    <row r="66" spans="1:7" ht="15" x14ac:dyDescent="0.25">
      <c r="A66" s="173" t="s">
        <v>113</v>
      </c>
      <c r="B66">
        <v>22</v>
      </c>
      <c r="C66">
        <v>22</v>
      </c>
      <c r="D66">
        <v>98.1</v>
      </c>
      <c r="E66">
        <v>68</v>
      </c>
      <c r="F66">
        <v>0</v>
      </c>
      <c r="G66">
        <v>0</v>
      </c>
    </row>
    <row r="67" spans="1:7" ht="15" x14ac:dyDescent="0.25">
      <c r="A67" s="173" t="s">
        <v>114</v>
      </c>
      <c r="B67">
        <v>14.6</v>
      </c>
      <c r="C67">
        <v>0</v>
      </c>
      <c r="D67">
        <v>27.3</v>
      </c>
      <c r="E67">
        <v>23.8</v>
      </c>
      <c r="F67">
        <v>0</v>
      </c>
      <c r="G67">
        <v>0</v>
      </c>
    </row>
    <row r="68" spans="1:7" ht="15" x14ac:dyDescent="0.25">
      <c r="A68" s="173" t="s">
        <v>115</v>
      </c>
      <c r="B68">
        <v>1036.5</v>
      </c>
      <c r="C68">
        <v>766.7</v>
      </c>
      <c r="D68">
        <v>2158.3000000000002</v>
      </c>
      <c r="E68">
        <v>1710.8</v>
      </c>
      <c r="F68">
        <v>18.600000000000001</v>
      </c>
      <c r="G68">
        <v>0</v>
      </c>
    </row>
    <row r="69" spans="1:7" ht="15" x14ac:dyDescent="0.25">
      <c r="A69" s="173" t="s">
        <v>116</v>
      </c>
      <c r="B69">
        <v>0</v>
      </c>
      <c r="C69">
        <v>0</v>
      </c>
      <c r="D69">
        <v>0</v>
      </c>
      <c r="E69" t="s">
        <v>94</v>
      </c>
      <c r="F69">
        <v>0</v>
      </c>
      <c r="G69">
        <v>0</v>
      </c>
    </row>
    <row r="70" spans="1:7" ht="15" x14ac:dyDescent="0.25">
      <c r="A70" s="173" t="s">
        <v>117</v>
      </c>
      <c r="B70">
        <v>41.5</v>
      </c>
      <c r="C70">
        <v>50.5</v>
      </c>
      <c r="D70">
        <v>48.3</v>
      </c>
      <c r="E70">
        <v>14.4</v>
      </c>
      <c r="F70">
        <v>0</v>
      </c>
      <c r="G70">
        <v>0</v>
      </c>
    </row>
    <row r="71" spans="1:7" ht="15" x14ac:dyDescent="0.25">
      <c r="A71" s="173" t="s">
        <v>118</v>
      </c>
      <c r="B71">
        <v>184.6</v>
      </c>
      <c r="C71">
        <v>73.7</v>
      </c>
      <c r="D71">
        <v>126.1</v>
      </c>
      <c r="E71">
        <v>51.9</v>
      </c>
      <c r="F71">
        <v>0</v>
      </c>
      <c r="G71">
        <v>0</v>
      </c>
    </row>
    <row r="72" spans="1:7" ht="15" x14ac:dyDescent="0.25">
      <c r="A72" s="173" t="s">
        <v>119</v>
      </c>
      <c r="B72">
        <v>68.8</v>
      </c>
      <c r="C72">
        <v>77.5</v>
      </c>
      <c r="D72">
        <v>102.7</v>
      </c>
      <c r="E72">
        <v>111.3</v>
      </c>
      <c r="F72">
        <v>29.5</v>
      </c>
      <c r="G72">
        <v>0</v>
      </c>
    </row>
    <row r="73" spans="1:7" ht="15" x14ac:dyDescent="0.25">
      <c r="A73" s="173" t="s">
        <v>120</v>
      </c>
      <c r="B73">
        <v>11</v>
      </c>
      <c r="C73">
        <v>15.7</v>
      </c>
      <c r="D73">
        <v>129.19999999999999</v>
      </c>
      <c r="E73">
        <v>38.6</v>
      </c>
      <c r="F73">
        <v>0</v>
      </c>
      <c r="G73">
        <v>0</v>
      </c>
    </row>
    <row r="74" spans="1:7" ht="15" x14ac:dyDescent="0.25">
      <c r="A74" s="173" t="s">
        <v>121</v>
      </c>
      <c r="B74">
        <v>19.3</v>
      </c>
      <c r="C74">
        <v>17.899999999999999</v>
      </c>
      <c r="D74">
        <v>65.900000000000006</v>
      </c>
      <c r="E74">
        <v>22.2</v>
      </c>
      <c r="F74">
        <v>0</v>
      </c>
      <c r="G74">
        <v>0</v>
      </c>
    </row>
    <row r="75" spans="1:7" ht="15" x14ac:dyDescent="0.25">
      <c r="A75" s="173" t="s">
        <v>122</v>
      </c>
      <c r="B75">
        <v>3.5</v>
      </c>
      <c r="C75">
        <v>7.5</v>
      </c>
      <c r="D75">
        <v>193.9</v>
      </c>
      <c r="E75">
        <v>92.7</v>
      </c>
      <c r="F75">
        <v>0</v>
      </c>
      <c r="G75">
        <v>0</v>
      </c>
    </row>
    <row r="76" spans="1:7" ht="15" x14ac:dyDescent="0.25">
      <c r="A76" s="173" t="s">
        <v>65</v>
      </c>
      <c r="B76" t="s">
        <v>66</v>
      </c>
      <c r="C76" t="s">
        <v>67</v>
      </c>
      <c r="D76" t="s">
        <v>66</v>
      </c>
      <c r="E76" t="s">
        <v>66</v>
      </c>
      <c r="F76" t="s">
        <v>66</v>
      </c>
      <c r="G76" t="s">
        <v>68</v>
      </c>
    </row>
    <row r="77" spans="1:7" ht="15" x14ac:dyDescent="0.25">
      <c r="A77" s="173" t="s">
        <v>123</v>
      </c>
      <c r="B77">
        <v>4328.5</v>
      </c>
      <c r="C77">
        <v>5043.8</v>
      </c>
      <c r="D77">
        <v>12559.2</v>
      </c>
      <c r="E77">
        <v>10187.700000000001</v>
      </c>
      <c r="F77">
        <v>48.1</v>
      </c>
      <c r="G77">
        <v>0</v>
      </c>
    </row>
    <row r="78" spans="1:7" ht="15" x14ac:dyDescent="0.25">
      <c r="A78" s="173" t="s">
        <v>124</v>
      </c>
      <c r="B78">
        <v>641.9</v>
      </c>
      <c r="C78">
        <v>869.3</v>
      </c>
      <c r="D78">
        <v>0</v>
      </c>
      <c r="E78">
        <v>0</v>
      </c>
      <c r="F78">
        <v>0</v>
      </c>
      <c r="G78">
        <v>0</v>
      </c>
    </row>
    <row r="79" spans="1:7" ht="15" x14ac:dyDescent="0.25">
      <c r="A79" s="173" t="s">
        <v>65</v>
      </c>
      <c r="B79" t="s">
        <v>66</v>
      </c>
      <c r="C79" t="s">
        <v>67</v>
      </c>
      <c r="D79" t="s">
        <v>66</v>
      </c>
      <c r="E79" t="s">
        <v>66</v>
      </c>
      <c r="F79" t="s">
        <v>66</v>
      </c>
      <c r="G79" t="s">
        <v>68</v>
      </c>
    </row>
    <row r="80" spans="1:7" ht="15" x14ac:dyDescent="0.25">
      <c r="A80" s="173" t="s">
        <v>125</v>
      </c>
      <c r="B80">
        <v>4970.3999999999996</v>
      </c>
      <c r="C80">
        <v>5913.2</v>
      </c>
      <c r="D80">
        <v>12559.2</v>
      </c>
      <c r="E80">
        <v>10187.700000000001</v>
      </c>
      <c r="F80">
        <v>48.1</v>
      </c>
      <c r="G80">
        <v>0</v>
      </c>
    </row>
    <row r="81" spans="1:7" ht="15" x14ac:dyDescent="0.25">
      <c r="A81" s="173" t="s">
        <v>126</v>
      </c>
      <c r="B81" t="s">
        <v>45</v>
      </c>
      <c r="C81" t="s">
        <v>45</v>
      </c>
      <c r="D81">
        <v>0</v>
      </c>
      <c r="E81">
        <v>0</v>
      </c>
      <c r="F81" t="s">
        <v>45</v>
      </c>
      <c r="G81" t="s">
        <v>45</v>
      </c>
    </row>
    <row r="82" spans="1:7" ht="15" x14ac:dyDescent="0.25">
      <c r="A82" s="173" t="s">
        <v>127</v>
      </c>
      <c r="B82">
        <v>0</v>
      </c>
      <c r="C82">
        <v>0</v>
      </c>
      <c r="D82" t="s">
        <v>45</v>
      </c>
      <c r="E82" t="s">
        <v>45</v>
      </c>
      <c r="F82">
        <v>0</v>
      </c>
      <c r="G82">
        <v>0</v>
      </c>
    </row>
    <row r="83" spans="1:7" ht="15" x14ac:dyDescent="0.25">
      <c r="A83" s="173" t="s">
        <v>65</v>
      </c>
      <c r="B83" t="s">
        <v>66</v>
      </c>
      <c r="C83" t="s">
        <v>67</v>
      </c>
      <c r="D83" t="s">
        <v>66</v>
      </c>
      <c r="E83" t="s">
        <v>66</v>
      </c>
      <c r="F83" t="s">
        <v>66</v>
      </c>
      <c r="G83" t="s">
        <v>68</v>
      </c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C7D6E-A4F3-4568-ABCD-B63D9E8B7D93}">
  <dimension ref="A1:G83"/>
  <sheetViews>
    <sheetView topLeftCell="A11" workbookViewId="0">
      <selection activeCell="G3" sqref="G1:G1048576"/>
    </sheetView>
  </sheetViews>
  <sheetFormatPr defaultRowHeight="13.2" x14ac:dyDescent="0.25"/>
  <cols>
    <col min="1" max="1" width="28.33203125" customWidth="1"/>
    <col min="2" max="2" width="12.33203125" customWidth="1"/>
    <col min="3" max="3" width="10.33203125" customWidth="1"/>
    <col min="4" max="4" width="15.109375" customWidth="1"/>
    <col min="5" max="5" width="11.6640625" customWidth="1"/>
    <col min="6" max="6" width="16.109375" customWidth="1"/>
    <col min="7" max="7" width="11.55468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1056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1057</v>
      </c>
      <c r="E7" t="s">
        <v>1058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160</v>
      </c>
      <c r="F9" t="s">
        <v>180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67</v>
      </c>
      <c r="F10" t="s">
        <v>185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72.5</v>
      </c>
      <c r="C12">
        <v>1</v>
      </c>
      <c r="D12">
        <v>459.9</v>
      </c>
      <c r="E12">
        <v>198.6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5.3</v>
      </c>
      <c r="E13">
        <v>22.3</v>
      </c>
      <c r="F13">
        <v>0</v>
      </c>
      <c r="G13">
        <v>0</v>
      </c>
    </row>
    <row r="14" spans="1:7" ht="15" x14ac:dyDescent="0.25">
      <c r="A14" s="173" t="s">
        <v>71</v>
      </c>
      <c r="B14">
        <v>50</v>
      </c>
      <c r="C14">
        <v>1</v>
      </c>
      <c r="D14">
        <v>402.8</v>
      </c>
      <c r="E14">
        <v>124.1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73</v>
      </c>
      <c r="B16">
        <v>22.5</v>
      </c>
      <c r="C16">
        <v>0</v>
      </c>
      <c r="D16">
        <v>39.299999999999997</v>
      </c>
      <c r="E16">
        <v>41.7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503.6</v>
      </c>
      <c r="C19">
        <v>384.8</v>
      </c>
      <c r="D19">
        <v>1162.0999999999999</v>
      </c>
      <c r="E19">
        <v>1049.7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119.3</v>
      </c>
      <c r="C21">
        <v>150.30000000000001</v>
      </c>
      <c r="D21">
        <v>612.6</v>
      </c>
      <c r="E21">
        <v>676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0</v>
      </c>
      <c r="C23">
        <v>1724.3</v>
      </c>
      <c r="D23">
        <v>139.1</v>
      </c>
      <c r="E23">
        <v>673.6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1558.1</v>
      </c>
      <c r="C25">
        <v>1024.9000000000001</v>
      </c>
      <c r="D25">
        <v>4515</v>
      </c>
      <c r="E25">
        <v>3521.2</v>
      </c>
      <c r="F25">
        <v>0</v>
      </c>
      <c r="G25">
        <v>0</v>
      </c>
    </row>
    <row r="26" spans="1:7" ht="15" x14ac:dyDescent="0.25">
      <c r="A26" s="173" t="s">
        <v>167</v>
      </c>
      <c r="B26">
        <v>0</v>
      </c>
      <c r="C26">
        <v>0</v>
      </c>
      <c r="D26">
        <v>0</v>
      </c>
      <c r="E26">
        <v>92.5</v>
      </c>
      <c r="F26">
        <v>0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18.5</v>
      </c>
      <c r="E27">
        <v>46.7</v>
      </c>
      <c r="F27">
        <v>0</v>
      </c>
      <c r="G27">
        <v>0</v>
      </c>
    </row>
    <row r="28" spans="1:7" ht="15" x14ac:dyDescent="0.25">
      <c r="A28" s="173" t="s">
        <v>79</v>
      </c>
      <c r="B28">
        <v>0.3</v>
      </c>
      <c r="C28">
        <v>0.7</v>
      </c>
      <c r="D28">
        <v>0.5</v>
      </c>
      <c r="E28">
        <v>1.7</v>
      </c>
      <c r="F28">
        <v>0</v>
      </c>
      <c r="G28">
        <v>0</v>
      </c>
    </row>
    <row r="29" spans="1:7" ht="15" x14ac:dyDescent="0.25">
      <c r="A29" s="173" t="s">
        <v>80</v>
      </c>
      <c r="B29">
        <v>21</v>
      </c>
      <c r="C29">
        <v>115.4</v>
      </c>
      <c r="D29">
        <v>620.20000000000005</v>
      </c>
      <c r="E29">
        <v>263.5</v>
      </c>
      <c r="F29">
        <v>0</v>
      </c>
      <c r="G29">
        <v>0</v>
      </c>
    </row>
    <row r="30" spans="1:7" ht="15" x14ac:dyDescent="0.25">
      <c r="A30" s="173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173" t="s">
        <v>81</v>
      </c>
      <c r="B31">
        <v>551.9</v>
      </c>
      <c r="C31">
        <v>257.60000000000002</v>
      </c>
      <c r="D31">
        <v>1273.5999999999999</v>
      </c>
      <c r="E31">
        <v>747.4</v>
      </c>
      <c r="F31">
        <v>0</v>
      </c>
      <c r="G31">
        <v>0</v>
      </c>
    </row>
    <row r="32" spans="1:7" ht="15" x14ac:dyDescent="0.25">
      <c r="A32" s="173" t="s">
        <v>169</v>
      </c>
      <c r="B32">
        <v>0</v>
      </c>
      <c r="C32">
        <v>0</v>
      </c>
      <c r="D32">
        <v>0</v>
      </c>
      <c r="E32">
        <v>0.1</v>
      </c>
      <c r="F32">
        <v>0</v>
      </c>
      <c r="G32">
        <v>0</v>
      </c>
    </row>
    <row r="33" spans="1:7" ht="15" x14ac:dyDescent="0.25">
      <c r="A33" s="173" t="s">
        <v>82</v>
      </c>
      <c r="B33">
        <v>2</v>
      </c>
      <c r="C33">
        <v>17.7</v>
      </c>
      <c r="D33">
        <v>68.8</v>
      </c>
      <c r="E33">
        <v>79.3</v>
      </c>
      <c r="F33">
        <v>0</v>
      </c>
      <c r="G33">
        <v>0</v>
      </c>
    </row>
    <row r="34" spans="1:7" ht="15" x14ac:dyDescent="0.25">
      <c r="A34" s="173" t="s">
        <v>170</v>
      </c>
      <c r="B34">
        <v>0</v>
      </c>
      <c r="C34">
        <v>0</v>
      </c>
      <c r="D34">
        <v>8</v>
      </c>
      <c r="E34">
        <v>8.5</v>
      </c>
      <c r="F34">
        <v>0</v>
      </c>
      <c r="G34">
        <v>0</v>
      </c>
    </row>
    <row r="35" spans="1:7" ht="15" x14ac:dyDescent="0.25">
      <c r="A35" s="173" t="s">
        <v>83</v>
      </c>
      <c r="B35">
        <v>615</v>
      </c>
      <c r="C35">
        <v>457.5</v>
      </c>
      <c r="D35">
        <v>1581.5</v>
      </c>
      <c r="E35">
        <v>1550.2</v>
      </c>
      <c r="F35">
        <v>0</v>
      </c>
      <c r="G35">
        <v>0</v>
      </c>
    </row>
    <row r="36" spans="1:7" ht="15" x14ac:dyDescent="0.25">
      <c r="A36" s="173" t="s">
        <v>84</v>
      </c>
      <c r="B36">
        <v>0</v>
      </c>
      <c r="C36">
        <v>0</v>
      </c>
      <c r="D36">
        <v>31.1</v>
      </c>
      <c r="E36">
        <v>19.8</v>
      </c>
      <c r="F36">
        <v>0</v>
      </c>
      <c r="G36">
        <v>0</v>
      </c>
    </row>
    <row r="37" spans="1:7" ht="15" x14ac:dyDescent="0.25">
      <c r="A37" s="173" t="s">
        <v>85</v>
      </c>
      <c r="B37">
        <v>18</v>
      </c>
      <c r="C37">
        <v>20.6</v>
      </c>
      <c r="D37">
        <v>25.3</v>
      </c>
      <c r="E37">
        <v>45</v>
      </c>
      <c r="F37">
        <v>0</v>
      </c>
      <c r="G37">
        <v>0</v>
      </c>
    </row>
    <row r="38" spans="1:7" ht="15" x14ac:dyDescent="0.25">
      <c r="A38" s="173" t="s">
        <v>86</v>
      </c>
      <c r="B38">
        <v>263.2</v>
      </c>
      <c r="C38">
        <v>111.1</v>
      </c>
      <c r="D38">
        <v>504.9</v>
      </c>
      <c r="E38">
        <v>253.9</v>
      </c>
      <c r="F38">
        <v>0</v>
      </c>
      <c r="G38">
        <v>0</v>
      </c>
    </row>
    <row r="39" spans="1:7" ht="15" x14ac:dyDescent="0.25">
      <c r="A39" s="173" t="s">
        <v>87</v>
      </c>
      <c r="B39">
        <v>3.2</v>
      </c>
      <c r="C39">
        <v>3</v>
      </c>
      <c r="D39">
        <v>5.8</v>
      </c>
      <c r="E39">
        <v>0</v>
      </c>
      <c r="F39">
        <v>0</v>
      </c>
      <c r="G39">
        <v>0</v>
      </c>
    </row>
    <row r="40" spans="1:7" ht="15" x14ac:dyDescent="0.25">
      <c r="A40" s="173" t="s">
        <v>88</v>
      </c>
      <c r="B40">
        <v>83.5</v>
      </c>
      <c r="C40">
        <v>41.3</v>
      </c>
      <c r="D40">
        <v>270.7</v>
      </c>
      <c r="E40">
        <v>254</v>
      </c>
      <c r="F40">
        <v>0</v>
      </c>
      <c r="G40">
        <v>0</v>
      </c>
    </row>
    <row r="41" spans="1:7" ht="15" x14ac:dyDescent="0.25">
      <c r="A41" s="173" t="s">
        <v>89</v>
      </c>
      <c r="B41">
        <v>0</v>
      </c>
      <c r="C41">
        <v>0</v>
      </c>
      <c r="D41">
        <v>106.2</v>
      </c>
      <c r="E41">
        <v>158.69999999999999</v>
      </c>
      <c r="F41">
        <v>0</v>
      </c>
      <c r="G41">
        <v>0</v>
      </c>
    </row>
    <row r="42" spans="1:7" ht="15" x14ac:dyDescent="0.25">
      <c r="A42" s="173" t="s">
        <v>69</v>
      </c>
    </row>
    <row r="43" spans="1:7" ht="15" x14ac:dyDescent="0.25">
      <c r="A43" s="173" t="s">
        <v>90</v>
      </c>
      <c r="B43">
        <v>70</v>
      </c>
      <c r="C43">
        <v>148</v>
      </c>
      <c r="D43">
        <v>562.70000000000005</v>
      </c>
      <c r="E43">
        <v>435.3</v>
      </c>
      <c r="F43">
        <v>0</v>
      </c>
      <c r="G43">
        <v>0</v>
      </c>
    </row>
    <row r="44" spans="1:7" ht="15" x14ac:dyDescent="0.25">
      <c r="A44" s="173" t="s">
        <v>91</v>
      </c>
      <c r="B44">
        <v>0</v>
      </c>
      <c r="C44">
        <v>30</v>
      </c>
      <c r="D44">
        <v>48.5</v>
      </c>
      <c r="E44">
        <v>189.6</v>
      </c>
      <c r="F44">
        <v>0</v>
      </c>
      <c r="G44">
        <v>0</v>
      </c>
    </row>
    <row r="45" spans="1:7" ht="15" x14ac:dyDescent="0.25">
      <c r="A45" s="173" t="s">
        <v>92</v>
      </c>
      <c r="B45">
        <v>70</v>
      </c>
      <c r="C45">
        <v>105</v>
      </c>
      <c r="D45">
        <v>98.5</v>
      </c>
      <c r="E45">
        <v>20.3</v>
      </c>
      <c r="F45">
        <v>0</v>
      </c>
      <c r="G45">
        <v>0</v>
      </c>
    </row>
    <row r="46" spans="1:7" ht="15" x14ac:dyDescent="0.25">
      <c r="A46" s="173" t="s">
        <v>93</v>
      </c>
      <c r="B46">
        <v>0</v>
      </c>
      <c r="C46">
        <v>0</v>
      </c>
      <c r="D46">
        <v>0</v>
      </c>
      <c r="E46">
        <v>21.2</v>
      </c>
      <c r="F46">
        <v>0</v>
      </c>
      <c r="G46">
        <v>0</v>
      </c>
    </row>
    <row r="47" spans="1:7" ht="15" x14ac:dyDescent="0.25">
      <c r="A47" s="173" t="s">
        <v>95</v>
      </c>
      <c r="B47">
        <v>0</v>
      </c>
      <c r="C47">
        <v>0</v>
      </c>
      <c r="D47">
        <v>4.4000000000000004</v>
      </c>
      <c r="E47">
        <v>4.2</v>
      </c>
      <c r="F47">
        <v>0</v>
      </c>
      <c r="G47">
        <v>0</v>
      </c>
    </row>
    <row r="48" spans="1:7" ht="15" x14ac:dyDescent="0.25">
      <c r="A48" s="173" t="s">
        <v>96</v>
      </c>
      <c r="B48">
        <v>0</v>
      </c>
      <c r="C48">
        <v>13</v>
      </c>
      <c r="D48">
        <v>402.6</v>
      </c>
      <c r="E48">
        <v>189.1</v>
      </c>
      <c r="F48">
        <v>0</v>
      </c>
      <c r="G48">
        <v>0</v>
      </c>
    </row>
    <row r="49" spans="1:7" ht="15" x14ac:dyDescent="0.25">
      <c r="A49" s="173" t="s">
        <v>97</v>
      </c>
      <c r="B49">
        <v>0</v>
      </c>
      <c r="C49">
        <v>0</v>
      </c>
      <c r="D49">
        <v>8.6999999999999993</v>
      </c>
      <c r="E49">
        <v>11</v>
      </c>
      <c r="F49">
        <v>0</v>
      </c>
      <c r="G49">
        <v>0</v>
      </c>
    </row>
    <row r="50" spans="1:7" ht="15" x14ac:dyDescent="0.25">
      <c r="A50" s="173" t="s">
        <v>69</v>
      </c>
    </row>
    <row r="51" spans="1:7" ht="15" x14ac:dyDescent="0.25">
      <c r="A51" s="173" t="s">
        <v>98</v>
      </c>
      <c r="B51">
        <v>1744</v>
      </c>
      <c r="C51">
        <v>1294.8</v>
      </c>
      <c r="D51">
        <v>4911.1000000000004</v>
      </c>
      <c r="E51">
        <v>3388.4</v>
      </c>
      <c r="F51">
        <v>39.6</v>
      </c>
      <c r="G51">
        <v>0</v>
      </c>
    </row>
    <row r="52" spans="1:7" ht="15" x14ac:dyDescent="0.25">
      <c r="A52" s="173" t="s">
        <v>99</v>
      </c>
      <c r="B52">
        <v>6</v>
      </c>
      <c r="C52">
        <v>0</v>
      </c>
      <c r="D52">
        <v>18.2</v>
      </c>
      <c r="E52">
        <v>15.1</v>
      </c>
      <c r="F52">
        <v>0</v>
      </c>
      <c r="G52">
        <v>0</v>
      </c>
    </row>
    <row r="53" spans="1:7" ht="15" x14ac:dyDescent="0.25">
      <c r="A53" s="173" t="s">
        <v>100</v>
      </c>
      <c r="B53">
        <v>6.5</v>
      </c>
      <c r="C53">
        <v>0</v>
      </c>
      <c r="D53">
        <v>1.2</v>
      </c>
      <c r="E53">
        <v>13.5</v>
      </c>
      <c r="F53">
        <v>0</v>
      </c>
      <c r="G53">
        <v>0</v>
      </c>
    </row>
    <row r="54" spans="1:7" ht="15" x14ac:dyDescent="0.25">
      <c r="A54" s="173" t="s">
        <v>101</v>
      </c>
      <c r="B54">
        <v>0</v>
      </c>
      <c r="C54">
        <v>0</v>
      </c>
      <c r="D54">
        <v>364.9</v>
      </c>
      <c r="E54">
        <v>106.7</v>
      </c>
      <c r="F54">
        <v>0</v>
      </c>
      <c r="G54">
        <v>0</v>
      </c>
    </row>
    <row r="55" spans="1:7" ht="15" x14ac:dyDescent="0.25">
      <c r="A55" s="173" t="s">
        <v>102</v>
      </c>
      <c r="B55">
        <v>16</v>
      </c>
      <c r="C55">
        <v>8</v>
      </c>
      <c r="D55">
        <v>41.5</v>
      </c>
      <c r="E55">
        <v>50.5</v>
      </c>
      <c r="F55">
        <v>0</v>
      </c>
      <c r="G55">
        <v>0</v>
      </c>
    </row>
    <row r="56" spans="1:7" ht="15" x14ac:dyDescent="0.25">
      <c r="A56" s="173" t="s">
        <v>103</v>
      </c>
      <c r="B56">
        <v>10.1</v>
      </c>
      <c r="C56">
        <v>5.5</v>
      </c>
      <c r="D56">
        <v>14.3</v>
      </c>
      <c r="E56">
        <v>39.5</v>
      </c>
      <c r="F56">
        <v>0</v>
      </c>
      <c r="G56">
        <v>0</v>
      </c>
    </row>
    <row r="57" spans="1:7" ht="15" x14ac:dyDescent="0.25">
      <c r="A57" s="173" t="s">
        <v>104</v>
      </c>
      <c r="B57">
        <v>0</v>
      </c>
      <c r="C57">
        <v>32</v>
      </c>
      <c r="D57">
        <v>288</v>
      </c>
      <c r="E57">
        <v>232.4</v>
      </c>
      <c r="F57">
        <v>0</v>
      </c>
      <c r="G57">
        <v>0</v>
      </c>
    </row>
    <row r="58" spans="1:7" ht="15" x14ac:dyDescent="0.25">
      <c r="A58" s="173" t="s">
        <v>105</v>
      </c>
      <c r="B58">
        <v>53.2</v>
      </c>
      <c r="C58">
        <v>33</v>
      </c>
      <c r="D58">
        <v>294.7</v>
      </c>
      <c r="E58">
        <v>184.7</v>
      </c>
      <c r="F58">
        <v>0</v>
      </c>
      <c r="G58">
        <v>0</v>
      </c>
    </row>
    <row r="59" spans="1:7" ht="15" x14ac:dyDescent="0.25">
      <c r="A59" s="173" t="s">
        <v>106</v>
      </c>
      <c r="B59">
        <v>48.6</v>
      </c>
      <c r="C59">
        <v>88.1</v>
      </c>
      <c r="D59">
        <v>224</v>
      </c>
      <c r="E59">
        <v>103.4</v>
      </c>
      <c r="F59">
        <v>0</v>
      </c>
      <c r="G59">
        <v>0</v>
      </c>
    </row>
    <row r="60" spans="1:7" ht="15" x14ac:dyDescent="0.25">
      <c r="A60" s="173" t="s">
        <v>107</v>
      </c>
      <c r="B60">
        <v>0</v>
      </c>
      <c r="C60">
        <v>0</v>
      </c>
      <c r="D60">
        <v>331.9</v>
      </c>
      <c r="E60">
        <v>211.9</v>
      </c>
      <c r="F60">
        <v>0</v>
      </c>
      <c r="G60">
        <v>0</v>
      </c>
    </row>
    <row r="61" spans="1:7" ht="15" x14ac:dyDescent="0.25">
      <c r="A61" s="173" t="s">
        <v>108</v>
      </c>
      <c r="B61">
        <v>0</v>
      </c>
      <c r="C61">
        <v>0</v>
      </c>
      <c r="D61">
        <v>4.7</v>
      </c>
      <c r="E61">
        <v>0</v>
      </c>
      <c r="F61">
        <v>0</v>
      </c>
      <c r="G61">
        <v>0</v>
      </c>
    </row>
    <row r="62" spans="1:7" ht="15" x14ac:dyDescent="0.25">
      <c r="A62" s="173" t="s">
        <v>109</v>
      </c>
      <c r="B62">
        <v>18</v>
      </c>
      <c r="C62">
        <v>20.5</v>
      </c>
      <c r="D62">
        <v>202.5</v>
      </c>
      <c r="E62">
        <v>95.5</v>
      </c>
      <c r="F62">
        <v>0</v>
      </c>
      <c r="G62">
        <v>0</v>
      </c>
    </row>
    <row r="63" spans="1:7" ht="15" x14ac:dyDescent="0.25">
      <c r="A63" s="173" t="s">
        <v>110</v>
      </c>
      <c r="B63">
        <v>0</v>
      </c>
      <c r="C63">
        <v>0</v>
      </c>
      <c r="D63">
        <v>29</v>
      </c>
      <c r="E63">
        <v>0</v>
      </c>
      <c r="F63">
        <v>0</v>
      </c>
      <c r="G63">
        <v>0</v>
      </c>
    </row>
    <row r="64" spans="1:7" ht="15" x14ac:dyDescent="0.25">
      <c r="A64" s="173" t="s">
        <v>111</v>
      </c>
      <c r="B64">
        <v>67</v>
      </c>
      <c r="C64">
        <v>14.5</v>
      </c>
      <c r="D64">
        <v>52.4</v>
      </c>
      <c r="E64">
        <v>74.8</v>
      </c>
      <c r="F64">
        <v>0</v>
      </c>
      <c r="G64">
        <v>0</v>
      </c>
    </row>
    <row r="65" spans="1:7" ht="15" x14ac:dyDescent="0.25">
      <c r="A65" s="173" t="s">
        <v>112</v>
      </c>
      <c r="B65">
        <v>102.1</v>
      </c>
      <c r="C65">
        <v>64.5</v>
      </c>
      <c r="D65">
        <v>173.4</v>
      </c>
      <c r="E65">
        <v>182.5</v>
      </c>
      <c r="F65">
        <v>0</v>
      </c>
      <c r="G65">
        <v>0</v>
      </c>
    </row>
    <row r="66" spans="1:7" ht="15" x14ac:dyDescent="0.25">
      <c r="A66" s="173" t="s">
        <v>113</v>
      </c>
      <c r="B66">
        <v>22</v>
      </c>
      <c r="C66">
        <v>22</v>
      </c>
      <c r="D66">
        <v>98.1</v>
      </c>
      <c r="E66">
        <v>68</v>
      </c>
      <c r="F66">
        <v>0</v>
      </c>
      <c r="G66">
        <v>0</v>
      </c>
    </row>
    <row r="67" spans="1:7" ht="15" x14ac:dyDescent="0.25">
      <c r="A67" s="173" t="s">
        <v>114</v>
      </c>
      <c r="B67">
        <v>14.6</v>
      </c>
      <c r="C67">
        <v>0</v>
      </c>
      <c r="D67">
        <v>27.3</v>
      </c>
      <c r="E67">
        <v>23.8</v>
      </c>
      <c r="F67">
        <v>0</v>
      </c>
      <c r="G67">
        <v>0</v>
      </c>
    </row>
    <row r="68" spans="1:7" ht="15" x14ac:dyDescent="0.25">
      <c r="A68" s="173" t="s">
        <v>115</v>
      </c>
      <c r="B68">
        <v>1072.4000000000001</v>
      </c>
      <c r="C68">
        <v>782.4</v>
      </c>
      <c r="D68">
        <v>2079</v>
      </c>
      <c r="E68">
        <v>1655.2</v>
      </c>
      <c r="F68">
        <v>12.6</v>
      </c>
      <c r="G68">
        <v>0</v>
      </c>
    </row>
    <row r="69" spans="1:7" ht="15" x14ac:dyDescent="0.25">
      <c r="A69" s="173" t="s">
        <v>116</v>
      </c>
      <c r="B69">
        <v>0</v>
      </c>
      <c r="C69">
        <v>0</v>
      </c>
      <c r="D69">
        <v>0</v>
      </c>
      <c r="E69" t="s">
        <v>94</v>
      </c>
      <c r="F69">
        <v>0</v>
      </c>
      <c r="G69">
        <v>0</v>
      </c>
    </row>
    <row r="70" spans="1:7" ht="15" x14ac:dyDescent="0.25">
      <c r="A70" s="173" t="s">
        <v>117</v>
      </c>
      <c r="B70">
        <v>41.5</v>
      </c>
      <c r="C70">
        <v>42.5</v>
      </c>
      <c r="D70">
        <v>48.3</v>
      </c>
      <c r="E70">
        <v>14.4</v>
      </c>
      <c r="F70">
        <v>0</v>
      </c>
      <c r="G70">
        <v>0</v>
      </c>
    </row>
    <row r="71" spans="1:7" ht="15" x14ac:dyDescent="0.25">
      <c r="A71" s="173" t="s">
        <v>118</v>
      </c>
      <c r="B71">
        <v>164.6</v>
      </c>
      <c r="C71">
        <v>73.7</v>
      </c>
      <c r="D71">
        <v>126.1</v>
      </c>
      <c r="E71">
        <v>51.9</v>
      </c>
      <c r="F71">
        <v>0</v>
      </c>
      <c r="G71">
        <v>0</v>
      </c>
    </row>
    <row r="72" spans="1:7" ht="15" x14ac:dyDescent="0.25">
      <c r="A72" s="173" t="s">
        <v>119</v>
      </c>
      <c r="B72">
        <v>67.8</v>
      </c>
      <c r="C72">
        <v>77.5</v>
      </c>
      <c r="D72">
        <v>102.7</v>
      </c>
      <c r="E72">
        <v>111.3</v>
      </c>
      <c r="F72">
        <v>27</v>
      </c>
      <c r="G72">
        <v>0</v>
      </c>
    </row>
    <row r="73" spans="1:7" ht="15" x14ac:dyDescent="0.25">
      <c r="A73" s="173" t="s">
        <v>120</v>
      </c>
      <c r="B73">
        <v>11</v>
      </c>
      <c r="C73">
        <v>9.6999999999999993</v>
      </c>
      <c r="D73">
        <v>129.19999999999999</v>
      </c>
      <c r="E73">
        <v>38.6</v>
      </c>
      <c r="F73">
        <v>0</v>
      </c>
      <c r="G73">
        <v>0</v>
      </c>
    </row>
    <row r="74" spans="1:7" ht="15" x14ac:dyDescent="0.25">
      <c r="A74" s="173" t="s">
        <v>121</v>
      </c>
      <c r="B74">
        <v>19.3</v>
      </c>
      <c r="C74">
        <v>17.899999999999999</v>
      </c>
      <c r="D74">
        <v>65.900000000000006</v>
      </c>
      <c r="E74">
        <v>22.2</v>
      </c>
      <c r="F74">
        <v>0</v>
      </c>
      <c r="G74">
        <v>0</v>
      </c>
    </row>
    <row r="75" spans="1:7" ht="15" x14ac:dyDescent="0.25">
      <c r="A75" s="173" t="s">
        <v>122</v>
      </c>
      <c r="B75">
        <v>3.5</v>
      </c>
      <c r="C75">
        <v>3</v>
      </c>
      <c r="D75">
        <v>193.9</v>
      </c>
      <c r="E75">
        <v>92.7</v>
      </c>
      <c r="F75">
        <v>0</v>
      </c>
      <c r="G75">
        <v>0</v>
      </c>
    </row>
    <row r="76" spans="1:7" ht="15" x14ac:dyDescent="0.25">
      <c r="A76" s="173" t="s">
        <v>65</v>
      </c>
      <c r="B76" t="s">
        <v>66</v>
      </c>
      <c r="C76" t="s">
        <v>67</v>
      </c>
      <c r="D76" t="s">
        <v>66</v>
      </c>
      <c r="E76" t="s">
        <v>67</v>
      </c>
      <c r="F76" t="s">
        <v>185</v>
      </c>
      <c r="G76" t="s">
        <v>68</v>
      </c>
    </row>
    <row r="77" spans="1:7" ht="15" x14ac:dyDescent="0.25">
      <c r="A77" s="173" t="s">
        <v>123</v>
      </c>
      <c r="B77">
        <v>4067.4</v>
      </c>
      <c r="C77">
        <v>4728.1000000000004</v>
      </c>
      <c r="D77">
        <v>12362.6</v>
      </c>
      <c r="E77">
        <v>9942.7999999999993</v>
      </c>
      <c r="F77">
        <v>39.6</v>
      </c>
      <c r="G77">
        <v>0</v>
      </c>
    </row>
    <row r="78" spans="1:7" ht="15" x14ac:dyDescent="0.25">
      <c r="A78" s="173" t="s">
        <v>124</v>
      </c>
      <c r="B78">
        <v>586.1</v>
      </c>
      <c r="C78">
        <v>722.3</v>
      </c>
      <c r="D78">
        <v>0</v>
      </c>
      <c r="E78">
        <v>0</v>
      </c>
      <c r="F78">
        <v>0</v>
      </c>
      <c r="G78">
        <v>0</v>
      </c>
    </row>
    <row r="79" spans="1:7" ht="15" x14ac:dyDescent="0.25">
      <c r="A79" s="173" t="s">
        <v>65</v>
      </c>
      <c r="B79" t="s">
        <v>66</v>
      </c>
      <c r="C79" t="s">
        <v>67</v>
      </c>
      <c r="D79" t="s">
        <v>66</v>
      </c>
      <c r="E79" t="s">
        <v>67</v>
      </c>
      <c r="F79" t="s">
        <v>185</v>
      </c>
      <c r="G79" t="s">
        <v>68</v>
      </c>
    </row>
    <row r="80" spans="1:7" ht="15" x14ac:dyDescent="0.25">
      <c r="A80" s="173" t="s">
        <v>125</v>
      </c>
      <c r="B80">
        <v>4653.6000000000004</v>
      </c>
      <c r="C80">
        <v>5450.4</v>
      </c>
      <c r="D80">
        <v>12362.6</v>
      </c>
      <c r="E80">
        <v>9942.7999999999993</v>
      </c>
      <c r="F80">
        <v>39.6</v>
      </c>
      <c r="G80">
        <v>0</v>
      </c>
    </row>
    <row r="81" spans="1:7" ht="15" x14ac:dyDescent="0.25">
      <c r="A81" s="173" t="s">
        <v>126</v>
      </c>
      <c r="B81" t="s">
        <v>45</v>
      </c>
      <c r="C81" t="s">
        <v>45</v>
      </c>
      <c r="D81">
        <v>0</v>
      </c>
      <c r="E81">
        <v>0</v>
      </c>
      <c r="F81" t="s">
        <v>45</v>
      </c>
      <c r="G81" t="s">
        <v>45</v>
      </c>
    </row>
    <row r="82" spans="1:7" ht="15" x14ac:dyDescent="0.25">
      <c r="A82" s="173" t="s">
        <v>127</v>
      </c>
      <c r="B82">
        <v>0</v>
      </c>
      <c r="C82">
        <v>0</v>
      </c>
      <c r="D82" t="s">
        <v>45</v>
      </c>
      <c r="E82" t="s">
        <v>45</v>
      </c>
      <c r="F82">
        <v>0</v>
      </c>
      <c r="G82">
        <v>0</v>
      </c>
    </row>
    <row r="83" spans="1:7" ht="15" x14ac:dyDescent="0.25">
      <c r="A83" s="173" t="s">
        <v>65</v>
      </c>
      <c r="B83" t="s">
        <v>66</v>
      </c>
      <c r="C83" t="s">
        <v>67</v>
      </c>
      <c r="D83" t="s">
        <v>66</v>
      </c>
      <c r="E83" t="s">
        <v>67</v>
      </c>
      <c r="F83" t="s">
        <v>185</v>
      </c>
      <c r="G83" t="s">
        <v>68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376DB-5599-4734-8BE0-8C93E9E2D498}">
  <dimension ref="A1:G88"/>
  <sheetViews>
    <sheetView topLeftCell="A35" workbookViewId="0">
      <selection activeCell="K16" sqref="K16"/>
    </sheetView>
  </sheetViews>
  <sheetFormatPr defaultRowHeight="13.2" x14ac:dyDescent="0.25"/>
  <cols>
    <col min="1" max="1" width="24" customWidth="1"/>
    <col min="2" max="2" width="14.44140625" customWidth="1"/>
    <col min="3" max="3" width="13.6640625" customWidth="1"/>
    <col min="4" max="4" width="14.88671875" customWidth="1"/>
    <col min="5" max="5" width="15" customWidth="1"/>
    <col min="6" max="6" width="14.109375" customWidth="1"/>
    <col min="7" max="7" width="19.332031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1415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160</v>
      </c>
      <c r="D9" t="s">
        <v>183</v>
      </c>
      <c r="E9" t="s">
        <v>160</v>
      </c>
      <c r="F9" t="s">
        <v>180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184</v>
      </c>
      <c r="D10" t="s">
        <v>181</v>
      </c>
      <c r="E10" t="s">
        <v>67</v>
      </c>
      <c r="F10" t="s">
        <v>185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39.200000000000003</v>
      </c>
      <c r="C12">
        <v>36</v>
      </c>
      <c r="D12">
        <v>375.1</v>
      </c>
      <c r="E12">
        <v>552.20000000000005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5.3</v>
      </c>
      <c r="F13">
        <v>0</v>
      </c>
      <c r="G13">
        <v>0</v>
      </c>
    </row>
    <row r="14" spans="1:7" ht="15" x14ac:dyDescent="0.25">
      <c r="A14" s="173" t="s">
        <v>71</v>
      </c>
      <c r="B14">
        <v>39.200000000000003</v>
      </c>
      <c r="C14">
        <v>33</v>
      </c>
      <c r="D14">
        <v>330.6</v>
      </c>
      <c r="E14">
        <v>470.9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0</v>
      </c>
      <c r="E15">
        <v>12.6</v>
      </c>
      <c r="F15">
        <v>0</v>
      </c>
      <c r="G15">
        <v>0</v>
      </c>
    </row>
    <row r="16" spans="1:7" ht="15" x14ac:dyDescent="0.25">
      <c r="A16" s="173" t="s">
        <v>73</v>
      </c>
      <c r="B16">
        <v>0</v>
      </c>
      <c r="C16">
        <v>3</v>
      </c>
      <c r="D16">
        <v>34.799999999999997</v>
      </c>
      <c r="E16">
        <v>63.5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9.6999999999999993</v>
      </c>
      <c r="E17">
        <v>0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426.2</v>
      </c>
      <c r="C19">
        <v>335.8</v>
      </c>
      <c r="D19">
        <v>1630.9</v>
      </c>
      <c r="E19">
        <v>1639.3</v>
      </c>
      <c r="F19">
        <v>48.9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155</v>
      </c>
      <c r="C21">
        <v>219.2</v>
      </c>
      <c r="D21">
        <v>751.8</v>
      </c>
      <c r="E21">
        <v>737.8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65</v>
      </c>
      <c r="C23">
        <v>0</v>
      </c>
      <c r="D23">
        <v>267.60000000000002</v>
      </c>
      <c r="E23">
        <v>139.1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1287.4000000000001</v>
      </c>
      <c r="C25">
        <v>1691.1</v>
      </c>
      <c r="D25">
        <v>6832.1</v>
      </c>
      <c r="E25">
        <v>5762.7</v>
      </c>
      <c r="F25">
        <v>291.39999999999998</v>
      </c>
      <c r="G25">
        <v>0</v>
      </c>
    </row>
    <row r="26" spans="1:7" ht="15" x14ac:dyDescent="0.25">
      <c r="A26" s="173" t="s">
        <v>167</v>
      </c>
      <c r="B26">
        <v>0</v>
      </c>
      <c r="C26">
        <v>0</v>
      </c>
      <c r="D26">
        <v>744.3</v>
      </c>
      <c r="E26">
        <v>0</v>
      </c>
      <c r="F26">
        <v>0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43.9</v>
      </c>
      <c r="E27">
        <v>18.5</v>
      </c>
      <c r="F27">
        <v>0</v>
      </c>
      <c r="G27">
        <v>0</v>
      </c>
    </row>
    <row r="28" spans="1:7" ht="15" x14ac:dyDescent="0.25">
      <c r="A28" s="173" t="s">
        <v>79</v>
      </c>
      <c r="B28">
        <v>0.8</v>
      </c>
      <c r="C28">
        <v>0.2</v>
      </c>
      <c r="D28">
        <v>1.9</v>
      </c>
      <c r="E28">
        <v>1.1000000000000001</v>
      </c>
      <c r="F28">
        <v>0</v>
      </c>
      <c r="G28">
        <v>0</v>
      </c>
    </row>
    <row r="29" spans="1:7" ht="15" x14ac:dyDescent="0.25">
      <c r="A29" s="173" t="s">
        <v>80</v>
      </c>
      <c r="B29">
        <v>124.6</v>
      </c>
      <c r="C29">
        <v>133</v>
      </c>
      <c r="D29">
        <v>945.3</v>
      </c>
      <c r="E29">
        <v>621.20000000000005</v>
      </c>
      <c r="F29">
        <v>0</v>
      </c>
      <c r="G29">
        <v>0</v>
      </c>
    </row>
    <row r="30" spans="1:7" ht="15" x14ac:dyDescent="0.25">
      <c r="A30" s="173" t="s">
        <v>81</v>
      </c>
      <c r="B30">
        <v>330.8</v>
      </c>
      <c r="C30">
        <v>565.29999999999995</v>
      </c>
      <c r="D30">
        <v>1517.9</v>
      </c>
      <c r="E30">
        <v>1799</v>
      </c>
      <c r="F30">
        <v>82.6</v>
      </c>
      <c r="G30">
        <v>0</v>
      </c>
    </row>
    <row r="31" spans="1:7" ht="15" x14ac:dyDescent="0.25">
      <c r="A31" s="173" t="s">
        <v>82</v>
      </c>
      <c r="B31">
        <v>2.9</v>
      </c>
      <c r="C31">
        <v>0</v>
      </c>
      <c r="D31">
        <v>108.8</v>
      </c>
      <c r="E31">
        <v>88.5</v>
      </c>
      <c r="F31">
        <v>0</v>
      </c>
      <c r="G31">
        <v>0</v>
      </c>
    </row>
    <row r="32" spans="1:7" ht="15" x14ac:dyDescent="0.25">
      <c r="A32" s="173" t="s">
        <v>170</v>
      </c>
      <c r="B32">
        <v>0</v>
      </c>
      <c r="C32">
        <v>0</v>
      </c>
      <c r="D32">
        <v>0</v>
      </c>
      <c r="E32">
        <v>8</v>
      </c>
      <c r="F32">
        <v>0</v>
      </c>
      <c r="G32">
        <v>0</v>
      </c>
    </row>
    <row r="33" spans="1:7" ht="15" x14ac:dyDescent="0.25">
      <c r="A33" s="173" t="s">
        <v>83</v>
      </c>
      <c r="B33">
        <v>678.9</v>
      </c>
      <c r="C33">
        <v>598</v>
      </c>
      <c r="D33">
        <v>2157.8000000000002</v>
      </c>
      <c r="E33">
        <v>1980.3</v>
      </c>
      <c r="F33">
        <v>153.80000000000001</v>
      </c>
      <c r="G33">
        <v>0</v>
      </c>
    </row>
    <row r="34" spans="1:7" ht="15" x14ac:dyDescent="0.25">
      <c r="A34" s="173" t="s">
        <v>84</v>
      </c>
      <c r="B34">
        <v>0</v>
      </c>
      <c r="C34">
        <v>0</v>
      </c>
      <c r="D34">
        <v>102.6</v>
      </c>
      <c r="E34">
        <v>31.1</v>
      </c>
      <c r="F34">
        <v>0</v>
      </c>
      <c r="G34">
        <v>0</v>
      </c>
    </row>
    <row r="35" spans="1:7" ht="15" x14ac:dyDescent="0.25">
      <c r="A35" s="173" t="s">
        <v>85</v>
      </c>
      <c r="B35">
        <v>0</v>
      </c>
      <c r="C35">
        <v>18</v>
      </c>
      <c r="D35">
        <v>49.8</v>
      </c>
      <c r="E35">
        <v>43.4</v>
      </c>
      <c r="F35">
        <v>0</v>
      </c>
      <c r="G35">
        <v>0</v>
      </c>
    </row>
    <row r="36" spans="1:7" ht="15" x14ac:dyDescent="0.25">
      <c r="A36" s="173" t="s">
        <v>86</v>
      </c>
      <c r="B36">
        <v>129.5</v>
      </c>
      <c r="C36">
        <v>215</v>
      </c>
      <c r="D36">
        <v>527.9</v>
      </c>
      <c r="E36">
        <v>647.5</v>
      </c>
      <c r="F36">
        <v>55</v>
      </c>
      <c r="G36">
        <v>0</v>
      </c>
    </row>
    <row r="37" spans="1:7" ht="15" x14ac:dyDescent="0.25">
      <c r="A37" s="173" t="s">
        <v>87</v>
      </c>
      <c r="B37">
        <v>0</v>
      </c>
      <c r="C37">
        <v>3</v>
      </c>
      <c r="D37">
        <v>66.3</v>
      </c>
      <c r="E37">
        <v>9.1</v>
      </c>
      <c r="F37">
        <v>0</v>
      </c>
      <c r="G37">
        <v>0</v>
      </c>
    </row>
    <row r="38" spans="1:7" ht="15" x14ac:dyDescent="0.25">
      <c r="A38" s="173" t="s">
        <v>88</v>
      </c>
      <c r="B38">
        <v>20</v>
      </c>
      <c r="C38">
        <v>158.6</v>
      </c>
      <c r="D38">
        <v>565.70000000000005</v>
      </c>
      <c r="E38">
        <v>408.7</v>
      </c>
      <c r="F38">
        <v>0</v>
      </c>
      <c r="G38">
        <v>0</v>
      </c>
    </row>
    <row r="39" spans="1:7" ht="15" x14ac:dyDescent="0.25">
      <c r="A39" s="173" t="s">
        <v>89</v>
      </c>
      <c r="B39">
        <v>0</v>
      </c>
      <c r="C39">
        <v>0</v>
      </c>
      <c r="D39">
        <v>0</v>
      </c>
      <c r="E39">
        <v>106.2</v>
      </c>
      <c r="F39">
        <v>0</v>
      </c>
      <c r="G39">
        <v>0</v>
      </c>
    </row>
    <row r="40" spans="1:7" ht="15" x14ac:dyDescent="0.25">
      <c r="A40" s="173" t="s">
        <v>69</v>
      </c>
    </row>
    <row r="41" spans="1:7" ht="15" x14ac:dyDescent="0.25">
      <c r="A41" s="173" t="s">
        <v>90</v>
      </c>
      <c r="B41">
        <v>75</v>
      </c>
      <c r="C41">
        <v>117.5</v>
      </c>
      <c r="D41">
        <v>2010.4</v>
      </c>
      <c r="E41">
        <v>698</v>
      </c>
      <c r="F41">
        <v>0</v>
      </c>
      <c r="G41">
        <v>0</v>
      </c>
    </row>
    <row r="42" spans="1:7" ht="15" x14ac:dyDescent="0.25">
      <c r="A42" s="173" t="s">
        <v>91</v>
      </c>
      <c r="B42">
        <v>0</v>
      </c>
      <c r="C42">
        <v>0</v>
      </c>
      <c r="D42">
        <v>73.7</v>
      </c>
      <c r="E42">
        <v>48.5</v>
      </c>
      <c r="F42">
        <v>0</v>
      </c>
      <c r="G42">
        <v>0</v>
      </c>
    </row>
    <row r="43" spans="1:7" ht="15" x14ac:dyDescent="0.25">
      <c r="A43" s="173" t="s">
        <v>529</v>
      </c>
      <c r="B43">
        <v>0</v>
      </c>
      <c r="C43">
        <v>0</v>
      </c>
      <c r="D43">
        <v>33</v>
      </c>
      <c r="E43">
        <v>0</v>
      </c>
      <c r="F43">
        <v>0</v>
      </c>
      <c r="G43">
        <v>0</v>
      </c>
    </row>
    <row r="44" spans="1:7" ht="15" x14ac:dyDescent="0.25">
      <c r="A44" s="173" t="s">
        <v>282</v>
      </c>
      <c r="B44">
        <v>0</v>
      </c>
      <c r="C44">
        <v>0</v>
      </c>
      <c r="D44">
        <v>56.7</v>
      </c>
      <c r="E44">
        <v>0</v>
      </c>
      <c r="F44">
        <v>0</v>
      </c>
      <c r="G44">
        <v>0</v>
      </c>
    </row>
    <row r="45" spans="1:7" ht="15" x14ac:dyDescent="0.25">
      <c r="A45" s="173" t="s">
        <v>92</v>
      </c>
      <c r="B45">
        <v>35</v>
      </c>
      <c r="C45">
        <v>35</v>
      </c>
      <c r="D45">
        <v>75.2</v>
      </c>
      <c r="E45">
        <v>136.80000000000001</v>
      </c>
      <c r="F45">
        <v>0</v>
      </c>
      <c r="G45">
        <v>0</v>
      </c>
    </row>
    <row r="46" spans="1:7" ht="15" x14ac:dyDescent="0.25">
      <c r="A46" s="173" t="s">
        <v>465</v>
      </c>
      <c r="B46">
        <v>0</v>
      </c>
      <c r="C46">
        <v>0</v>
      </c>
      <c r="D46">
        <v>62.9</v>
      </c>
      <c r="E46">
        <v>0</v>
      </c>
      <c r="F46">
        <v>0</v>
      </c>
      <c r="G46">
        <v>0</v>
      </c>
    </row>
    <row r="47" spans="1:7" ht="15" x14ac:dyDescent="0.25">
      <c r="A47" s="173" t="s">
        <v>1078</v>
      </c>
      <c r="B47">
        <v>0</v>
      </c>
      <c r="C47">
        <v>0</v>
      </c>
      <c r="D47">
        <v>29.9</v>
      </c>
      <c r="E47">
        <v>0</v>
      </c>
      <c r="F47">
        <v>0</v>
      </c>
      <c r="G47">
        <v>0</v>
      </c>
    </row>
    <row r="48" spans="1:7" ht="15" x14ac:dyDescent="0.25">
      <c r="A48" s="173" t="s">
        <v>1097</v>
      </c>
      <c r="B48">
        <v>0</v>
      </c>
      <c r="C48">
        <v>0</v>
      </c>
      <c r="D48">
        <v>37</v>
      </c>
      <c r="E48">
        <v>0</v>
      </c>
      <c r="F48">
        <v>0</v>
      </c>
      <c r="G48">
        <v>0</v>
      </c>
    </row>
    <row r="49" spans="1:7" ht="15" x14ac:dyDescent="0.25">
      <c r="A49" s="173" t="s">
        <v>93</v>
      </c>
      <c r="B49">
        <v>0</v>
      </c>
      <c r="C49">
        <v>0</v>
      </c>
      <c r="D49">
        <v>61.7</v>
      </c>
      <c r="E49">
        <v>0</v>
      </c>
      <c r="F49">
        <v>0</v>
      </c>
      <c r="G49">
        <v>0</v>
      </c>
    </row>
    <row r="50" spans="1:7" ht="15" x14ac:dyDescent="0.25">
      <c r="A50" s="173" t="s">
        <v>95</v>
      </c>
      <c r="B50">
        <v>0</v>
      </c>
      <c r="C50">
        <v>0</v>
      </c>
      <c r="D50">
        <v>3</v>
      </c>
      <c r="E50">
        <v>4.4000000000000004</v>
      </c>
      <c r="F50">
        <v>0</v>
      </c>
      <c r="G50">
        <v>0</v>
      </c>
    </row>
    <row r="51" spans="1:7" ht="15" x14ac:dyDescent="0.25">
      <c r="A51" s="173" t="s">
        <v>96</v>
      </c>
      <c r="B51">
        <v>40</v>
      </c>
      <c r="C51">
        <v>82.5</v>
      </c>
      <c r="D51">
        <v>1371.7</v>
      </c>
      <c r="E51">
        <v>499.6</v>
      </c>
      <c r="F51">
        <v>0</v>
      </c>
      <c r="G51">
        <v>0</v>
      </c>
    </row>
    <row r="52" spans="1:7" ht="15" x14ac:dyDescent="0.25">
      <c r="A52" s="173" t="s">
        <v>97</v>
      </c>
      <c r="B52">
        <v>0</v>
      </c>
      <c r="C52">
        <v>0</v>
      </c>
      <c r="D52">
        <v>195</v>
      </c>
      <c r="E52">
        <v>8.6999999999999993</v>
      </c>
      <c r="F52">
        <v>0</v>
      </c>
      <c r="G52">
        <v>0</v>
      </c>
    </row>
    <row r="53" spans="1:7" ht="15" x14ac:dyDescent="0.25">
      <c r="A53" s="173" t="s">
        <v>536</v>
      </c>
      <c r="B53">
        <v>0</v>
      </c>
      <c r="C53">
        <v>0</v>
      </c>
      <c r="D53">
        <v>10.8</v>
      </c>
      <c r="E53">
        <v>0</v>
      </c>
      <c r="F53">
        <v>0</v>
      </c>
      <c r="G53">
        <v>0</v>
      </c>
    </row>
    <row r="54" spans="1:7" ht="15" x14ac:dyDescent="0.25">
      <c r="A54" s="173" t="s">
        <v>69</v>
      </c>
    </row>
    <row r="55" spans="1:7" ht="15" x14ac:dyDescent="0.25">
      <c r="A55" s="173" t="s">
        <v>98</v>
      </c>
      <c r="B55">
        <v>1713.8</v>
      </c>
      <c r="C55">
        <v>1788.6</v>
      </c>
      <c r="D55">
        <v>7259.5</v>
      </c>
      <c r="E55">
        <v>6314.3</v>
      </c>
      <c r="F55">
        <v>216.7</v>
      </c>
      <c r="G55">
        <v>0</v>
      </c>
    </row>
    <row r="56" spans="1:7" ht="15" x14ac:dyDescent="0.25">
      <c r="A56" s="173" t="s">
        <v>99</v>
      </c>
      <c r="B56">
        <v>3</v>
      </c>
      <c r="C56">
        <v>2.7</v>
      </c>
      <c r="D56">
        <v>10.9</v>
      </c>
      <c r="E56">
        <v>21.1</v>
      </c>
      <c r="F56">
        <v>0</v>
      </c>
      <c r="G56">
        <v>0</v>
      </c>
    </row>
    <row r="57" spans="1:7" ht="15" x14ac:dyDescent="0.25">
      <c r="A57" s="173" t="s">
        <v>100</v>
      </c>
      <c r="B57">
        <v>0</v>
      </c>
      <c r="C57">
        <v>6.5</v>
      </c>
      <c r="D57">
        <v>13</v>
      </c>
      <c r="E57">
        <v>1.2</v>
      </c>
      <c r="F57">
        <v>0</v>
      </c>
      <c r="G57">
        <v>0</v>
      </c>
    </row>
    <row r="58" spans="1:7" ht="15" x14ac:dyDescent="0.25">
      <c r="A58" s="173" t="s">
        <v>101</v>
      </c>
      <c r="B58">
        <v>0</v>
      </c>
      <c r="C58">
        <v>0</v>
      </c>
      <c r="D58">
        <v>96.3</v>
      </c>
      <c r="E58">
        <v>381.4</v>
      </c>
      <c r="F58">
        <v>0</v>
      </c>
      <c r="G58">
        <v>0</v>
      </c>
    </row>
    <row r="59" spans="1:7" ht="15" x14ac:dyDescent="0.25">
      <c r="A59" s="173" t="s">
        <v>102</v>
      </c>
      <c r="B59">
        <v>21.3</v>
      </c>
      <c r="C59">
        <v>10</v>
      </c>
      <c r="D59">
        <v>93.6</v>
      </c>
      <c r="E59">
        <v>59.4</v>
      </c>
      <c r="F59">
        <v>0</v>
      </c>
      <c r="G59">
        <v>0</v>
      </c>
    </row>
    <row r="60" spans="1:7" ht="15" x14ac:dyDescent="0.25">
      <c r="A60" s="173" t="s">
        <v>103</v>
      </c>
      <c r="B60">
        <v>9.4</v>
      </c>
      <c r="C60">
        <v>5.6</v>
      </c>
      <c r="D60">
        <v>27</v>
      </c>
      <c r="E60">
        <v>20.3</v>
      </c>
      <c r="F60">
        <v>0</v>
      </c>
      <c r="G60">
        <v>0</v>
      </c>
    </row>
    <row r="61" spans="1:7" ht="15" x14ac:dyDescent="0.25">
      <c r="A61" s="173" t="s">
        <v>104</v>
      </c>
      <c r="B61">
        <v>0</v>
      </c>
      <c r="C61">
        <v>0</v>
      </c>
      <c r="D61">
        <v>198</v>
      </c>
      <c r="E61">
        <v>340.2</v>
      </c>
      <c r="F61">
        <v>0</v>
      </c>
      <c r="G61">
        <v>0</v>
      </c>
    </row>
    <row r="62" spans="1:7" ht="15" x14ac:dyDescent="0.25">
      <c r="A62" s="173" t="s">
        <v>105</v>
      </c>
      <c r="B62">
        <v>43.1</v>
      </c>
      <c r="C62">
        <v>47.8</v>
      </c>
      <c r="D62">
        <v>659.2</v>
      </c>
      <c r="E62">
        <v>362.8</v>
      </c>
      <c r="F62">
        <v>31</v>
      </c>
      <c r="G62">
        <v>0</v>
      </c>
    </row>
    <row r="63" spans="1:7" ht="15" x14ac:dyDescent="0.25">
      <c r="A63" s="173" t="s">
        <v>106</v>
      </c>
      <c r="B63">
        <v>61.2</v>
      </c>
      <c r="C63">
        <v>67.5</v>
      </c>
      <c r="D63">
        <v>363.8</v>
      </c>
      <c r="E63">
        <v>335.4</v>
      </c>
      <c r="F63">
        <v>0</v>
      </c>
      <c r="G63">
        <v>0</v>
      </c>
    </row>
    <row r="64" spans="1:7" ht="15" x14ac:dyDescent="0.25">
      <c r="A64" s="173" t="s">
        <v>107</v>
      </c>
      <c r="B64">
        <v>20</v>
      </c>
      <c r="C64">
        <v>48.4</v>
      </c>
      <c r="D64">
        <v>460.5</v>
      </c>
      <c r="E64">
        <v>364.9</v>
      </c>
      <c r="F64">
        <v>0</v>
      </c>
      <c r="G64">
        <v>0</v>
      </c>
    </row>
    <row r="65" spans="1:7" ht="15" x14ac:dyDescent="0.25">
      <c r="A65" s="173" t="s">
        <v>108</v>
      </c>
      <c r="B65">
        <v>0</v>
      </c>
      <c r="C65">
        <v>0</v>
      </c>
      <c r="D65">
        <v>0</v>
      </c>
      <c r="E65">
        <v>4.7</v>
      </c>
      <c r="F65">
        <v>0</v>
      </c>
      <c r="G65">
        <v>0</v>
      </c>
    </row>
    <row r="66" spans="1:7" ht="15" x14ac:dyDescent="0.25">
      <c r="A66" s="173" t="s">
        <v>109</v>
      </c>
      <c r="B66">
        <v>11.4</v>
      </c>
      <c r="C66">
        <v>11.3</v>
      </c>
      <c r="D66">
        <v>277.8</v>
      </c>
      <c r="E66">
        <v>228.8</v>
      </c>
      <c r="F66">
        <v>0</v>
      </c>
      <c r="G66">
        <v>0</v>
      </c>
    </row>
    <row r="67" spans="1:7" ht="15" x14ac:dyDescent="0.25">
      <c r="A67" s="173" t="s">
        <v>110</v>
      </c>
      <c r="B67">
        <v>0</v>
      </c>
      <c r="C67">
        <v>0</v>
      </c>
      <c r="D67">
        <v>33.9</v>
      </c>
      <c r="E67">
        <v>35.299999999999997</v>
      </c>
      <c r="F67">
        <v>0</v>
      </c>
      <c r="G67">
        <v>0</v>
      </c>
    </row>
    <row r="68" spans="1:7" ht="15" x14ac:dyDescent="0.25">
      <c r="A68" s="173" t="s">
        <v>111</v>
      </c>
      <c r="B68">
        <v>67</v>
      </c>
      <c r="C68">
        <v>97</v>
      </c>
      <c r="D68">
        <v>192.4</v>
      </c>
      <c r="E68">
        <v>73.400000000000006</v>
      </c>
      <c r="F68">
        <v>0</v>
      </c>
      <c r="G68">
        <v>0</v>
      </c>
    </row>
    <row r="69" spans="1:7" ht="15" x14ac:dyDescent="0.25">
      <c r="A69" s="173" t="s">
        <v>112</v>
      </c>
      <c r="B69">
        <v>82.6</v>
      </c>
      <c r="C69">
        <v>112.3</v>
      </c>
      <c r="D69">
        <v>252.3</v>
      </c>
      <c r="E69">
        <v>221.1</v>
      </c>
      <c r="F69">
        <v>23.4</v>
      </c>
      <c r="G69">
        <v>0</v>
      </c>
    </row>
    <row r="70" spans="1:7" ht="15" x14ac:dyDescent="0.25">
      <c r="A70" s="173" t="s">
        <v>113</v>
      </c>
      <c r="B70">
        <v>14.2</v>
      </c>
      <c r="C70">
        <v>22</v>
      </c>
      <c r="D70">
        <v>145.80000000000001</v>
      </c>
      <c r="E70">
        <v>128.4</v>
      </c>
      <c r="F70">
        <v>6.6</v>
      </c>
      <c r="G70">
        <v>0</v>
      </c>
    </row>
    <row r="71" spans="1:7" ht="15" x14ac:dyDescent="0.25">
      <c r="A71" s="173" t="s">
        <v>114</v>
      </c>
      <c r="B71">
        <v>2.6</v>
      </c>
      <c r="C71">
        <v>8</v>
      </c>
      <c r="D71">
        <v>36.299999999999997</v>
      </c>
      <c r="E71">
        <v>38.700000000000003</v>
      </c>
      <c r="F71">
        <v>0</v>
      </c>
      <c r="G71">
        <v>0</v>
      </c>
    </row>
    <row r="72" spans="1:7" ht="15" x14ac:dyDescent="0.25">
      <c r="A72" s="173" t="s">
        <v>115</v>
      </c>
      <c r="B72">
        <v>1152.9000000000001</v>
      </c>
      <c r="C72">
        <v>1051.7</v>
      </c>
      <c r="D72">
        <v>3292.8</v>
      </c>
      <c r="E72">
        <v>2858</v>
      </c>
      <c r="F72">
        <v>133.1</v>
      </c>
      <c r="G72">
        <v>0</v>
      </c>
    </row>
    <row r="73" spans="1:7" ht="15" x14ac:dyDescent="0.25">
      <c r="A73" s="173" t="s">
        <v>116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</row>
    <row r="74" spans="1:7" ht="15" x14ac:dyDescent="0.25">
      <c r="A74" s="173" t="s">
        <v>117</v>
      </c>
      <c r="B74">
        <v>34.6</v>
      </c>
      <c r="C74">
        <v>44.6</v>
      </c>
      <c r="D74">
        <v>46.9</v>
      </c>
      <c r="E74">
        <v>60.2</v>
      </c>
      <c r="F74">
        <v>5.8</v>
      </c>
      <c r="G74">
        <v>0</v>
      </c>
    </row>
    <row r="75" spans="1:7" ht="15" x14ac:dyDescent="0.25">
      <c r="A75" s="173" t="s">
        <v>118</v>
      </c>
      <c r="B75">
        <v>77.7</v>
      </c>
      <c r="C75">
        <v>199.6</v>
      </c>
      <c r="D75">
        <v>66.400000000000006</v>
      </c>
      <c r="E75">
        <v>185.8</v>
      </c>
      <c r="F75">
        <v>0</v>
      </c>
      <c r="G75">
        <v>0</v>
      </c>
    </row>
    <row r="76" spans="1:7" ht="15" x14ac:dyDescent="0.25">
      <c r="A76" s="173" t="s">
        <v>119</v>
      </c>
      <c r="B76">
        <v>30.2</v>
      </c>
      <c r="C76">
        <v>32</v>
      </c>
      <c r="D76">
        <v>259.60000000000002</v>
      </c>
      <c r="E76">
        <v>138.5</v>
      </c>
      <c r="F76">
        <v>16.899999999999999</v>
      </c>
      <c r="G76">
        <v>0</v>
      </c>
    </row>
    <row r="77" spans="1:7" ht="15" x14ac:dyDescent="0.25">
      <c r="A77" s="173" t="s">
        <v>120</v>
      </c>
      <c r="B77">
        <v>18.2</v>
      </c>
      <c r="C77">
        <v>11.7</v>
      </c>
      <c r="D77">
        <v>67</v>
      </c>
      <c r="E77">
        <v>142.6</v>
      </c>
      <c r="F77">
        <v>0</v>
      </c>
      <c r="G77">
        <v>0</v>
      </c>
    </row>
    <row r="78" spans="1:7" ht="15" x14ac:dyDescent="0.25">
      <c r="A78" s="173" t="s">
        <v>1076</v>
      </c>
      <c r="B78">
        <v>0</v>
      </c>
      <c r="C78">
        <v>0</v>
      </c>
      <c r="D78">
        <v>13.2</v>
      </c>
      <c r="E78">
        <v>0</v>
      </c>
      <c r="F78">
        <v>0</v>
      </c>
      <c r="G78">
        <v>0</v>
      </c>
    </row>
    <row r="79" spans="1:7" ht="15" x14ac:dyDescent="0.25">
      <c r="A79" s="173" t="s">
        <v>121</v>
      </c>
      <c r="B79">
        <v>9</v>
      </c>
      <c r="C79">
        <v>10</v>
      </c>
      <c r="D79">
        <v>75</v>
      </c>
      <c r="E79">
        <v>91.1</v>
      </c>
      <c r="F79">
        <v>0</v>
      </c>
      <c r="G79">
        <v>0</v>
      </c>
    </row>
    <row r="80" spans="1:7" ht="15" x14ac:dyDescent="0.25">
      <c r="A80" s="173" t="s">
        <v>122</v>
      </c>
      <c r="B80">
        <v>55.5</v>
      </c>
      <c r="C80">
        <v>0</v>
      </c>
      <c r="D80">
        <v>578</v>
      </c>
      <c r="E80">
        <v>221.2</v>
      </c>
      <c r="F80">
        <v>0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184</v>
      </c>
      <c r="D81" t="s">
        <v>181</v>
      </c>
      <c r="E81" t="s">
        <v>67</v>
      </c>
      <c r="F81" t="s">
        <v>185</v>
      </c>
      <c r="G81" t="s">
        <v>68</v>
      </c>
    </row>
    <row r="82" spans="1:7" ht="15" x14ac:dyDescent="0.25">
      <c r="A82" s="173" t="s">
        <v>123</v>
      </c>
      <c r="B82">
        <v>3761.6</v>
      </c>
      <c r="C82">
        <v>4188.2</v>
      </c>
      <c r="D82">
        <v>19127.3</v>
      </c>
      <c r="E82">
        <v>15843.4</v>
      </c>
      <c r="F82">
        <v>557</v>
      </c>
      <c r="G82">
        <v>0</v>
      </c>
    </row>
    <row r="83" spans="1:7" ht="15" x14ac:dyDescent="0.25">
      <c r="A83" s="173" t="s">
        <v>124</v>
      </c>
      <c r="B83">
        <v>800.8</v>
      </c>
      <c r="C83">
        <v>767.8</v>
      </c>
      <c r="D83">
        <v>0</v>
      </c>
      <c r="E83">
        <v>0</v>
      </c>
      <c r="F83">
        <v>68.5</v>
      </c>
      <c r="G83">
        <v>0</v>
      </c>
    </row>
    <row r="84" spans="1:7" ht="15" x14ac:dyDescent="0.25">
      <c r="A84" s="173" t="s">
        <v>65</v>
      </c>
      <c r="B84" t="s">
        <v>66</v>
      </c>
      <c r="C84" t="s">
        <v>184</v>
      </c>
      <c r="D84" t="s">
        <v>181</v>
      </c>
      <c r="E84" t="s">
        <v>67</v>
      </c>
      <c r="F84" t="s">
        <v>185</v>
      </c>
      <c r="G84" t="s">
        <v>68</v>
      </c>
    </row>
    <row r="85" spans="1:7" ht="15" x14ac:dyDescent="0.25">
      <c r="A85" s="173" t="s">
        <v>125</v>
      </c>
      <c r="B85">
        <v>4562.3999999999996</v>
      </c>
      <c r="C85">
        <v>4955.8999999999996</v>
      </c>
      <c r="D85">
        <v>19127.3</v>
      </c>
      <c r="E85">
        <v>15843.4</v>
      </c>
      <c r="F85">
        <v>625.5</v>
      </c>
      <c r="G85">
        <v>0</v>
      </c>
    </row>
    <row r="86" spans="1:7" ht="15" x14ac:dyDescent="0.25">
      <c r="A86" s="173" t="s">
        <v>126</v>
      </c>
      <c r="B86" t="s">
        <v>45</v>
      </c>
      <c r="C86" t="s">
        <v>45</v>
      </c>
      <c r="D86">
        <v>0</v>
      </c>
      <c r="E86">
        <v>0</v>
      </c>
      <c r="F86" t="s">
        <v>45</v>
      </c>
      <c r="G86" t="s">
        <v>45</v>
      </c>
    </row>
    <row r="87" spans="1:7" ht="15" x14ac:dyDescent="0.25">
      <c r="A87" s="173" t="s">
        <v>127</v>
      </c>
      <c r="B87">
        <v>30</v>
      </c>
      <c r="C87">
        <v>0</v>
      </c>
      <c r="D87" t="s">
        <v>45</v>
      </c>
      <c r="E87" t="s">
        <v>45</v>
      </c>
      <c r="F87">
        <v>0</v>
      </c>
      <c r="G87">
        <v>0</v>
      </c>
    </row>
    <row r="88" spans="1:7" ht="15" x14ac:dyDescent="0.25">
      <c r="A88" s="173" t="s">
        <v>65</v>
      </c>
      <c r="B88" t="s">
        <v>66</v>
      </c>
      <c r="C88" t="s">
        <v>184</v>
      </c>
      <c r="D88" t="s">
        <v>181</v>
      </c>
      <c r="E88" t="s">
        <v>67</v>
      </c>
      <c r="F88" t="s">
        <v>185</v>
      </c>
      <c r="G88" t="s">
        <v>68</v>
      </c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6D355-6C88-4D94-9DD8-54D394E2EE83}">
  <dimension ref="A1:G83"/>
  <sheetViews>
    <sheetView topLeftCell="A22" workbookViewId="0">
      <selection activeCell="D19" sqref="D19"/>
    </sheetView>
  </sheetViews>
  <sheetFormatPr defaultRowHeight="13.2" x14ac:dyDescent="0.25"/>
  <cols>
    <col min="1" max="1" width="24.88671875" customWidth="1"/>
    <col min="2" max="2" width="16.33203125" customWidth="1"/>
    <col min="3" max="3" width="13.109375" customWidth="1"/>
    <col min="4" max="4" width="15.5546875" customWidth="1"/>
    <col min="5" max="5" width="12.44140625" customWidth="1"/>
    <col min="6" max="6" width="13.44140625" customWidth="1"/>
    <col min="7" max="7" width="12.55468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1055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163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72.5</v>
      </c>
      <c r="C12">
        <v>1</v>
      </c>
      <c r="D12">
        <v>459.9</v>
      </c>
      <c r="E12">
        <v>198.6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5.3</v>
      </c>
      <c r="E13">
        <v>22.3</v>
      </c>
      <c r="F13">
        <v>0</v>
      </c>
      <c r="G13">
        <v>0</v>
      </c>
    </row>
    <row r="14" spans="1:7" ht="15" x14ac:dyDescent="0.25">
      <c r="A14" s="173" t="s">
        <v>71</v>
      </c>
      <c r="B14">
        <v>50</v>
      </c>
      <c r="C14">
        <v>1</v>
      </c>
      <c r="D14">
        <v>402.8</v>
      </c>
      <c r="E14">
        <v>124.1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73</v>
      </c>
      <c r="B16">
        <v>22.5</v>
      </c>
      <c r="C16">
        <v>0</v>
      </c>
      <c r="D16">
        <v>39.299999999999997</v>
      </c>
      <c r="E16">
        <v>41.7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521.20000000000005</v>
      </c>
      <c r="C19">
        <v>384.8</v>
      </c>
      <c r="D19">
        <v>1144</v>
      </c>
      <c r="E19">
        <v>1049.7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127.5</v>
      </c>
      <c r="C21">
        <v>161.30000000000001</v>
      </c>
      <c r="D21">
        <v>604</v>
      </c>
      <c r="E21">
        <v>664.8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0</v>
      </c>
      <c r="C23">
        <v>1824</v>
      </c>
      <c r="D23">
        <v>139.1</v>
      </c>
      <c r="E23">
        <v>436.7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1578.7</v>
      </c>
      <c r="C25">
        <v>1189.4000000000001</v>
      </c>
      <c r="D25">
        <v>4389.7</v>
      </c>
      <c r="E25">
        <v>3313.3</v>
      </c>
      <c r="F25">
        <v>0</v>
      </c>
      <c r="G25">
        <v>0</v>
      </c>
    </row>
    <row r="26" spans="1:7" ht="15" x14ac:dyDescent="0.25">
      <c r="A26" s="173" t="s">
        <v>167</v>
      </c>
      <c r="B26">
        <v>0</v>
      </c>
      <c r="C26">
        <v>55</v>
      </c>
      <c r="D26">
        <v>0</v>
      </c>
      <c r="E26">
        <v>34.5</v>
      </c>
      <c r="F26">
        <v>0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18.5</v>
      </c>
      <c r="E27">
        <v>46.7</v>
      </c>
      <c r="F27">
        <v>0</v>
      </c>
      <c r="G27">
        <v>0</v>
      </c>
    </row>
    <row r="28" spans="1:7" ht="15" x14ac:dyDescent="0.25">
      <c r="A28" s="173" t="s">
        <v>79</v>
      </c>
      <c r="B28">
        <v>0.5</v>
      </c>
      <c r="C28">
        <v>0.7</v>
      </c>
      <c r="D28">
        <v>0.2</v>
      </c>
      <c r="E28">
        <v>1.7</v>
      </c>
      <c r="F28">
        <v>0</v>
      </c>
      <c r="G28">
        <v>0</v>
      </c>
    </row>
    <row r="29" spans="1:7" ht="15" x14ac:dyDescent="0.25">
      <c r="A29" s="173" t="s">
        <v>80</v>
      </c>
      <c r="B29">
        <v>41</v>
      </c>
      <c r="C29">
        <v>115.4</v>
      </c>
      <c r="D29">
        <v>598.20000000000005</v>
      </c>
      <c r="E29">
        <v>263.5</v>
      </c>
      <c r="F29">
        <v>0</v>
      </c>
      <c r="G29">
        <v>0</v>
      </c>
    </row>
    <row r="30" spans="1:7" ht="15" x14ac:dyDescent="0.25">
      <c r="A30" s="173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173" t="s">
        <v>81</v>
      </c>
      <c r="B31">
        <v>550.9</v>
      </c>
      <c r="C31">
        <v>278.5</v>
      </c>
      <c r="D31">
        <v>1206.4000000000001</v>
      </c>
      <c r="E31">
        <v>723.3</v>
      </c>
      <c r="F31">
        <v>0</v>
      </c>
      <c r="G31">
        <v>0</v>
      </c>
    </row>
    <row r="32" spans="1:7" ht="15" x14ac:dyDescent="0.25">
      <c r="A32" s="173" t="s">
        <v>169</v>
      </c>
      <c r="B32">
        <v>0</v>
      </c>
      <c r="C32">
        <v>0</v>
      </c>
      <c r="D32">
        <v>0</v>
      </c>
      <c r="E32">
        <v>0.1</v>
      </c>
      <c r="F32">
        <v>0</v>
      </c>
      <c r="G32">
        <v>0</v>
      </c>
    </row>
    <row r="33" spans="1:7" ht="15" x14ac:dyDescent="0.25">
      <c r="A33" s="173" t="s">
        <v>82</v>
      </c>
      <c r="B33">
        <v>2.2999999999999998</v>
      </c>
      <c r="C33">
        <v>18.5</v>
      </c>
      <c r="D33">
        <v>68.5</v>
      </c>
      <c r="E33">
        <v>78.5</v>
      </c>
      <c r="F33">
        <v>0</v>
      </c>
      <c r="G33">
        <v>0</v>
      </c>
    </row>
    <row r="34" spans="1:7" ht="15" x14ac:dyDescent="0.25">
      <c r="A34" s="173" t="s">
        <v>170</v>
      </c>
      <c r="B34">
        <v>0</v>
      </c>
      <c r="C34">
        <v>0</v>
      </c>
      <c r="D34">
        <v>8</v>
      </c>
      <c r="E34">
        <v>8.5</v>
      </c>
      <c r="F34">
        <v>0</v>
      </c>
      <c r="G34">
        <v>0</v>
      </c>
    </row>
    <row r="35" spans="1:7" ht="15" x14ac:dyDescent="0.25">
      <c r="A35" s="173" t="s">
        <v>83</v>
      </c>
      <c r="B35">
        <v>615</v>
      </c>
      <c r="C35">
        <v>577.5</v>
      </c>
      <c r="D35">
        <v>1546.2</v>
      </c>
      <c r="E35">
        <v>1427.4</v>
      </c>
      <c r="F35">
        <v>0</v>
      </c>
      <c r="G35">
        <v>0</v>
      </c>
    </row>
    <row r="36" spans="1:7" ht="15" x14ac:dyDescent="0.25">
      <c r="A36" s="173" t="s">
        <v>84</v>
      </c>
      <c r="B36">
        <v>0</v>
      </c>
      <c r="C36">
        <v>0</v>
      </c>
      <c r="D36">
        <v>31.1</v>
      </c>
      <c r="E36">
        <v>19.8</v>
      </c>
      <c r="F36">
        <v>0</v>
      </c>
      <c r="G36">
        <v>0</v>
      </c>
    </row>
    <row r="37" spans="1:7" ht="15" x14ac:dyDescent="0.25">
      <c r="A37" s="173" t="s">
        <v>85</v>
      </c>
      <c r="B37">
        <v>18</v>
      </c>
      <c r="C37">
        <v>1.5</v>
      </c>
      <c r="D37">
        <v>25.3</v>
      </c>
      <c r="E37">
        <v>44.1</v>
      </c>
      <c r="F37">
        <v>0</v>
      </c>
      <c r="G37">
        <v>0</v>
      </c>
    </row>
    <row r="38" spans="1:7" ht="15" x14ac:dyDescent="0.25">
      <c r="A38" s="173" t="s">
        <v>86</v>
      </c>
      <c r="B38">
        <v>263.2</v>
      </c>
      <c r="C38">
        <v>96.7</v>
      </c>
      <c r="D38">
        <v>504.9</v>
      </c>
      <c r="E38">
        <v>253.8</v>
      </c>
      <c r="F38">
        <v>0</v>
      </c>
      <c r="G38">
        <v>0</v>
      </c>
    </row>
    <row r="39" spans="1:7" ht="15" x14ac:dyDescent="0.25">
      <c r="A39" s="173" t="s">
        <v>87</v>
      </c>
      <c r="B39">
        <v>4.2</v>
      </c>
      <c r="C39">
        <v>3</v>
      </c>
      <c r="D39">
        <v>5.8</v>
      </c>
      <c r="E39">
        <v>0</v>
      </c>
      <c r="F39">
        <v>0</v>
      </c>
      <c r="G39">
        <v>0</v>
      </c>
    </row>
    <row r="40" spans="1:7" ht="15" x14ac:dyDescent="0.25">
      <c r="A40" s="173" t="s">
        <v>88</v>
      </c>
      <c r="B40">
        <v>83.6</v>
      </c>
      <c r="C40">
        <v>42.6</v>
      </c>
      <c r="D40">
        <v>270.39999999999998</v>
      </c>
      <c r="E40">
        <v>252.7</v>
      </c>
      <c r="F40">
        <v>0</v>
      </c>
      <c r="G40">
        <v>0</v>
      </c>
    </row>
    <row r="41" spans="1:7" ht="15" x14ac:dyDescent="0.25">
      <c r="A41" s="173" t="s">
        <v>89</v>
      </c>
      <c r="B41">
        <v>0</v>
      </c>
      <c r="C41">
        <v>0</v>
      </c>
      <c r="D41">
        <v>106.2</v>
      </c>
      <c r="E41">
        <v>158.69999999999999</v>
      </c>
      <c r="F41">
        <v>0</v>
      </c>
      <c r="G41">
        <v>0</v>
      </c>
    </row>
    <row r="42" spans="1:7" ht="15" x14ac:dyDescent="0.25">
      <c r="A42" s="173" t="s">
        <v>69</v>
      </c>
    </row>
    <row r="43" spans="1:7" ht="15" x14ac:dyDescent="0.25">
      <c r="A43" s="173" t="s">
        <v>90</v>
      </c>
      <c r="B43">
        <v>99.9</v>
      </c>
      <c r="C43">
        <v>78</v>
      </c>
      <c r="D43">
        <v>481.9</v>
      </c>
      <c r="E43">
        <v>435.3</v>
      </c>
      <c r="F43">
        <v>0</v>
      </c>
      <c r="G43">
        <v>0</v>
      </c>
    </row>
    <row r="44" spans="1:7" ht="15" x14ac:dyDescent="0.25">
      <c r="A44" s="173" t="s">
        <v>91</v>
      </c>
      <c r="B44">
        <v>0</v>
      </c>
      <c r="C44">
        <v>30</v>
      </c>
      <c r="D44">
        <v>28.5</v>
      </c>
      <c r="E44">
        <v>189.6</v>
      </c>
      <c r="F44">
        <v>0</v>
      </c>
      <c r="G44">
        <v>0</v>
      </c>
    </row>
    <row r="45" spans="1:7" ht="15" x14ac:dyDescent="0.25">
      <c r="A45" s="173" t="s">
        <v>92</v>
      </c>
      <c r="B45">
        <v>70</v>
      </c>
      <c r="C45">
        <v>35</v>
      </c>
      <c r="D45">
        <v>98.5</v>
      </c>
      <c r="E45">
        <v>20.3</v>
      </c>
      <c r="F45">
        <v>0</v>
      </c>
      <c r="G45">
        <v>0</v>
      </c>
    </row>
    <row r="46" spans="1:7" ht="15" x14ac:dyDescent="0.25">
      <c r="A46" s="173" t="s">
        <v>93</v>
      </c>
      <c r="B46">
        <v>0</v>
      </c>
      <c r="C46">
        <v>0</v>
      </c>
      <c r="D46">
        <v>0</v>
      </c>
      <c r="E46">
        <v>21.2</v>
      </c>
      <c r="F46">
        <v>0</v>
      </c>
      <c r="G46">
        <v>0</v>
      </c>
    </row>
    <row r="47" spans="1:7" ht="15" x14ac:dyDescent="0.25">
      <c r="A47" s="173" t="s">
        <v>95</v>
      </c>
      <c r="B47">
        <v>0</v>
      </c>
      <c r="C47">
        <v>0</v>
      </c>
      <c r="D47">
        <v>4.4000000000000004</v>
      </c>
      <c r="E47">
        <v>4.2</v>
      </c>
      <c r="F47">
        <v>0</v>
      </c>
      <c r="G47">
        <v>0</v>
      </c>
    </row>
    <row r="48" spans="1:7" ht="15" x14ac:dyDescent="0.25">
      <c r="A48" s="173" t="s">
        <v>96</v>
      </c>
      <c r="B48">
        <v>29.9</v>
      </c>
      <c r="C48">
        <v>13</v>
      </c>
      <c r="D48">
        <v>341.9</v>
      </c>
      <c r="E48">
        <v>189.1</v>
      </c>
      <c r="F48">
        <v>0</v>
      </c>
      <c r="G48">
        <v>0</v>
      </c>
    </row>
    <row r="49" spans="1:7" ht="15" x14ac:dyDescent="0.25">
      <c r="A49" s="173" t="s">
        <v>97</v>
      </c>
      <c r="B49">
        <v>0</v>
      </c>
      <c r="C49">
        <v>0</v>
      </c>
      <c r="D49">
        <v>8.6999999999999993</v>
      </c>
      <c r="E49">
        <v>11</v>
      </c>
      <c r="F49">
        <v>0</v>
      </c>
      <c r="G49">
        <v>0</v>
      </c>
    </row>
    <row r="50" spans="1:7" ht="15" x14ac:dyDescent="0.25">
      <c r="A50" s="173" t="s">
        <v>69</v>
      </c>
    </row>
    <row r="51" spans="1:7" ht="15" x14ac:dyDescent="0.25">
      <c r="A51" s="173" t="s">
        <v>98</v>
      </c>
      <c r="B51">
        <v>1881.5</v>
      </c>
      <c r="C51">
        <v>1406.4</v>
      </c>
      <c r="D51">
        <v>4729.7</v>
      </c>
      <c r="E51">
        <v>3258.9</v>
      </c>
      <c r="F51">
        <v>39.6</v>
      </c>
      <c r="G51">
        <v>0</v>
      </c>
    </row>
    <row r="52" spans="1:7" ht="15" x14ac:dyDescent="0.25">
      <c r="A52" s="173" t="s">
        <v>99</v>
      </c>
      <c r="B52">
        <v>8.1</v>
      </c>
      <c r="C52">
        <v>2.1</v>
      </c>
      <c r="D52">
        <v>18.2</v>
      </c>
      <c r="E52">
        <v>13</v>
      </c>
      <c r="F52">
        <v>0</v>
      </c>
      <c r="G52">
        <v>0</v>
      </c>
    </row>
    <row r="53" spans="1:7" ht="15" x14ac:dyDescent="0.25">
      <c r="A53" s="173" t="s">
        <v>100</v>
      </c>
      <c r="B53">
        <v>6.5</v>
      </c>
      <c r="C53">
        <v>0</v>
      </c>
      <c r="D53">
        <v>1.2</v>
      </c>
      <c r="E53">
        <v>13.5</v>
      </c>
      <c r="F53">
        <v>0</v>
      </c>
      <c r="G53">
        <v>0</v>
      </c>
    </row>
    <row r="54" spans="1:7" ht="15" x14ac:dyDescent="0.25">
      <c r="A54" s="173" t="s">
        <v>101</v>
      </c>
      <c r="B54">
        <v>0</v>
      </c>
      <c r="C54">
        <v>0</v>
      </c>
      <c r="D54">
        <v>364.9</v>
      </c>
      <c r="E54">
        <v>106.7</v>
      </c>
      <c r="F54">
        <v>0</v>
      </c>
      <c r="G54">
        <v>0</v>
      </c>
    </row>
    <row r="55" spans="1:7" ht="15" x14ac:dyDescent="0.25">
      <c r="A55" s="173" t="s">
        <v>102</v>
      </c>
      <c r="B55">
        <v>16</v>
      </c>
      <c r="C55">
        <v>8</v>
      </c>
      <c r="D55">
        <v>37.5</v>
      </c>
      <c r="E55">
        <v>44.8</v>
      </c>
      <c r="F55">
        <v>0</v>
      </c>
      <c r="G55">
        <v>0</v>
      </c>
    </row>
    <row r="56" spans="1:7" ht="15" x14ac:dyDescent="0.25">
      <c r="A56" s="173" t="s">
        <v>103</v>
      </c>
      <c r="B56">
        <v>10.9</v>
      </c>
      <c r="C56">
        <v>6.2</v>
      </c>
      <c r="D56">
        <v>12.1</v>
      </c>
      <c r="E56">
        <v>37.9</v>
      </c>
      <c r="F56">
        <v>0</v>
      </c>
      <c r="G56">
        <v>0</v>
      </c>
    </row>
    <row r="57" spans="1:7" ht="15" x14ac:dyDescent="0.25">
      <c r="A57" s="173" t="s">
        <v>104</v>
      </c>
      <c r="B57">
        <v>0</v>
      </c>
      <c r="C57">
        <v>32</v>
      </c>
      <c r="D57">
        <v>288</v>
      </c>
      <c r="E57">
        <v>232.4</v>
      </c>
      <c r="F57">
        <v>0</v>
      </c>
      <c r="G57">
        <v>0</v>
      </c>
    </row>
    <row r="58" spans="1:7" ht="15" x14ac:dyDescent="0.25">
      <c r="A58" s="173" t="s">
        <v>105</v>
      </c>
      <c r="B58">
        <v>62.8</v>
      </c>
      <c r="C58">
        <v>47.7</v>
      </c>
      <c r="D58">
        <v>273.5</v>
      </c>
      <c r="E58">
        <v>163.9</v>
      </c>
      <c r="F58">
        <v>0</v>
      </c>
      <c r="G58">
        <v>0</v>
      </c>
    </row>
    <row r="59" spans="1:7" ht="15" x14ac:dyDescent="0.25">
      <c r="A59" s="173" t="s">
        <v>106</v>
      </c>
      <c r="B59">
        <v>29.5</v>
      </c>
      <c r="C59">
        <v>88.1</v>
      </c>
      <c r="D59">
        <v>224</v>
      </c>
      <c r="E59">
        <v>103.4</v>
      </c>
      <c r="F59">
        <v>0</v>
      </c>
      <c r="G59">
        <v>0</v>
      </c>
    </row>
    <row r="60" spans="1:7" ht="15" x14ac:dyDescent="0.25">
      <c r="A60" s="173" t="s">
        <v>107</v>
      </c>
      <c r="B60">
        <v>0</v>
      </c>
      <c r="C60">
        <v>10</v>
      </c>
      <c r="D60">
        <v>331.9</v>
      </c>
      <c r="E60">
        <v>211.9</v>
      </c>
      <c r="F60">
        <v>0</v>
      </c>
      <c r="G60">
        <v>0</v>
      </c>
    </row>
    <row r="61" spans="1:7" ht="15" x14ac:dyDescent="0.25">
      <c r="A61" s="173" t="s">
        <v>108</v>
      </c>
      <c r="B61">
        <v>0</v>
      </c>
      <c r="C61">
        <v>0</v>
      </c>
      <c r="D61">
        <v>4.7</v>
      </c>
      <c r="E61">
        <v>0</v>
      </c>
      <c r="F61">
        <v>0</v>
      </c>
      <c r="G61">
        <v>0</v>
      </c>
    </row>
    <row r="62" spans="1:7" ht="15" x14ac:dyDescent="0.25">
      <c r="A62" s="173" t="s">
        <v>109</v>
      </c>
      <c r="B62">
        <v>18</v>
      </c>
      <c r="C62">
        <v>20.5</v>
      </c>
      <c r="D62">
        <v>202.5</v>
      </c>
      <c r="E62">
        <v>79.8</v>
      </c>
      <c r="F62">
        <v>0</v>
      </c>
      <c r="G62">
        <v>0</v>
      </c>
    </row>
    <row r="63" spans="1:7" ht="15" x14ac:dyDescent="0.25">
      <c r="A63" s="173" t="s">
        <v>110</v>
      </c>
      <c r="B63">
        <v>0</v>
      </c>
      <c r="C63">
        <v>0</v>
      </c>
      <c r="D63">
        <v>29</v>
      </c>
      <c r="E63">
        <v>0</v>
      </c>
      <c r="F63">
        <v>0</v>
      </c>
      <c r="G63">
        <v>0</v>
      </c>
    </row>
    <row r="64" spans="1:7" ht="15" x14ac:dyDescent="0.25">
      <c r="A64" s="173" t="s">
        <v>111</v>
      </c>
      <c r="B64">
        <v>67</v>
      </c>
      <c r="C64">
        <v>14.5</v>
      </c>
      <c r="D64">
        <v>52.4</v>
      </c>
      <c r="E64">
        <v>74.8</v>
      </c>
      <c r="F64">
        <v>0</v>
      </c>
      <c r="G64">
        <v>0</v>
      </c>
    </row>
    <row r="65" spans="1:7" ht="15" x14ac:dyDescent="0.25">
      <c r="A65" s="173" t="s">
        <v>112</v>
      </c>
      <c r="B65">
        <v>102.1</v>
      </c>
      <c r="C65">
        <v>64.5</v>
      </c>
      <c r="D65">
        <v>173.4</v>
      </c>
      <c r="E65">
        <v>182.5</v>
      </c>
      <c r="F65">
        <v>0</v>
      </c>
      <c r="G65">
        <v>0</v>
      </c>
    </row>
    <row r="66" spans="1:7" ht="15" x14ac:dyDescent="0.25">
      <c r="A66" s="173" t="s">
        <v>113</v>
      </c>
      <c r="B66">
        <v>22</v>
      </c>
      <c r="C66">
        <v>22</v>
      </c>
      <c r="D66">
        <v>98.1</v>
      </c>
      <c r="E66">
        <v>68</v>
      </c>
      <c r="F66">
        <v>0</v>
      </c>
      <c r="G66">
        <v>0</v>
      </c>
    </row>
    <row r="67" spans="1:7" ht="15" x14ac:dyDescent="0.25">
      <c r="A67" s="173" t="s">
        <v>114</v>
      </c>
      <c r="B67">
        <v>14.6</v>
      </c>
      <c r="C67">
        <v>8.9</v>
      </c>
      <c r="D67">
        <v>27.3</v>
      </c>
      <c r="E67">
        <v>14.7</v>
      </c>
      <c r="F67">
        <v>0</v>
      </c>
      <c r="G67">
        <v>0</v>
      </c>
    </row>
    <row r="68" spans="1:7" ht="15" x14ac:dyDescent="0.25">
      <c r="A68" s="173" t="s">
        <v>115</v>
      </c>
      <c r="B68">
        <v>1202.9000000000001</v>
      </c>
      <c r="C68">
        <v>839.4</v>
      </c>
      <c r="D68">
        <v>1929.5</v>
      </c>
      <c r="E68">
        <v>1591.1</v>
      </c>
      <c r="F68">
        <v>12.6</v>
      </c>
      <c r="G68">
        <v>0</v>
      </c>
    </row>
    <row r="69" spans="1:7" ht="15" x14ac:dyDescent="0.25">
      <c r="A69" s="173" t="s">
        <v>116</v>
      </c>
      <c r="B69">
        <v>0</v>
      </c>
      <c r="C69">
        <v>0</v>
      </c>
      <c r="D69">
        <v>0</v>
      </c>
      <c r="E69" t="s">
        <v>94</v>
      </c>
      <c r="F69">
        <v>0</v>
      </c>
      <c r="G69">
        <v>0</v>
      </c>
    </row>
    <row r="70" spans="1:7" ht="15" x14ac:dyDescent="0.25">
      <c r="A70" s="173" t="s">
        <v>117</v>
      </c>
      <c r="B70">
        <v>41.5</v>
      </c>
      <c r="C70">
        <v>42.5</v>
      </c>
      <c r="D70">
        <v>48.3</v>
      </c>
      <c r="E70">
        <v>14.4</v>
      </c>
      <c r="F70">
        <v>0</v>
      </c>
      <c r="G70">
        <v>0</v>
      </c>
    </row>
    <row r="71" spans="1:7" ht="15" x14ac:dyDescent="0.25">
      <c r="A71" s="173" t="s">
        <v>118</v>
      </c>
      <c r="B71">
        <v>173.8</v>
      </c>
      <c r="C71">
        <v>87.7</v>
      </c>
      <c r="D71">
        <v>126.1</v>
      </c>
      <c r="E71">
        <v>51.9</v>
      </c>
      <c r="F71">
        <v>0</v>
      </c>
      <c r="G71">
        <v>0</v>
      </c>
    </row>
    <row r="72" spans="1:7" ht="15" x14ac:dyDescent="0.25">
      <c r="A72" s="173" t="s">
        <v>119</v>
      </c>
      <c r="B72">
        <v>67.8</v>
      </c>
      <c r="C72">
        <v>77.5</v>
      </c>
      <c r="D72">
        <v>102.7</v>
      </c>
      <c r="E72">
        <v>111.3</v>
      </c>
      <c r="F72">
        <v>27</v>
      </c>
      <c r="G72">
        <v>0</v>
      </c>
    </row>
    <row r="73" spans="1:7" ht="15" x14ac:dyDescent="0.25">
      <c r="A73" s="173" t="s">
        <v>120</v>
      </c>
      <c r="B73">
        <v>11</v>
      </c>
      <c r="C73">
        <v>9.6999999999999993</v>
      </c>
      <c r="D73">
        <v>124.7</v>
      </c>
      <c r="E73">
        <v>32.9</v>
      </c>
      <c r="F73">
        <v>0</v>
      </c>
      <c r="G73">
        <v>0</v>
      </c>
    </row>
    <row r="74" spans="1:7" ht="15" x14ac:dyDescent="0.25">
      <c r="A74" s="173" t="s">
        <v>121</v>
      </c>
      <c r="B74">
        <v>19.3</v>
      </c>
      <c r="C74">
        <v>17.899999999999999</v>
      </c>
      <c r="D74">
        <v>65.900000000000006</v>
      </c>
      <c r="E74">
        <v>22.2</v>
      </c>
      <c r="F74">
        <v>0</v>
      </c>
      <c r="G74">
        <v>0</v>
      </c>
    </row>
    <row r="75" spans="1:7" ht="15" x14ac:dyDescent="0.25">
      <c r="A75" s="173" t="s">
        <v>122</v>
      </c>
      <c r="B75">
        <v>7.9</v>
      </c>
      <c r="C75">
        <v>7.2</v>
      </c>
      <c r="D75">
        <v>193.9</v>
      </c>
      <c r="E75">
        <v>88.1</v>
      </c>
      <c r="F75">
        <v>0</v>
      </c>
      <c r="G75">
        <v>0</v>
      </c>
    </row>
    <row r="76" spans="1:7" ht="15" x14ac:dyDescent="0.25">
      <c r="A76" s="173" t="s">
        <v>65</v>
      </c>
      <c r="B76" t="s">
        <v>66</v>
      </c>
      <c r="C76" t="s">
        <v>67</v>
      </c>
      <c r="D76" t="s">
        <v>66</v>
      </c>
      <c r="E76" t="s">
        <v>66</v>
      </c>
      <c r="F76" t="s">
        <v>66</v>
      </c>
      <c r="G76" t="s">
        <v>68</v>
      </c>
    </row>
    <row r="77" spans="1:7" ht="15" x14ac:dyDescent="0.25">
      <c r="A77" s="173" t="s">
        <v>123</v>
      </c>
      <c r="B77">
        <v>4281.3999999999996</v>
      </c>
      <c r="C77">
        <v>5044.8999999999996</v>
      </c>
      <c r="D77">
        <v>11948.4</v>
      </c>
      <c r="E77">
        <v>9357.2000000000007</v>
      </c>
      <c r="F77">
        <v>39.6</v>
      </c>
      <c r="G77">
        <v>0</v>
      </c>
    </row>
    <row r="78" spans="1:7" ht="15" x14ac:dyDescent="0.25">
      <c r="A78" s="173" t="s">
        <v>124</v>
      </c>
      <c r="B78">
        <v>675.1</v>
      </c>
      <c r="C78">
        <v>863.1</v>
      </c>
      <c r="D78">
        <v>0</v>
      </c>
      <c r="E78">
        <v>0</v>
      </c>
      <c r="F78">
        <v>0</v>
      </c>
      <c r="G78">
        <v>0</v>
      </c>
    </row>
    <row r="79" spans="1:7" ht="15" x14ac:dyDescent="0.25">
      <c r="A79" s="173" t="s">
        <v>65</v>
      </c>
      <c r="B79" t="s">
        <v>66</v>
      </c>
      <c r="C79" t="s">
        <v>67</v>
      </c>
      <c r="D79" t="s">
        <v>66</v>
      </c>
      <c r="E79" t="s">
        <v>66</v>
      </c>
      <c r="F79" t="s">
        <v>66</v>
      </c>
      <c r="G79" t="s">
        <v>68</v>
      </c>
    </row>
    <row r="80" spans="1:7" ht="15" x14ac:dyDescent="0.25">
      <c r="A80" s="173" t="s">
        <v>125</v>
      </c>
      <c r="B80">
        <v>4956.5</v>
      </c>
      <c r="C80">
        <v>5908</v>
      </c>
      <c r="D80">
        <v>11948.4</v>
      </c>
      <c r="E80">
        <v>9357.2000000000007</v>
      </c>
      <c r="F80">
        <v>39.6</v>
      </c>
      <c r="G80">
        <v>0</v>
      </c>
    </row>
    <row r="81" spans="1:7" ht="15" x14ac:dyDescent="0.25">
      <c r="A81" s="173" t="s">
        <v>126</v>
      </c>
      <c r="B81" t="s">
        <v>45</v>
      </c>
      <c r="C81" t="s">
        <v>45</v>
      </c>
      <c r="D81">
        <v>0</v>
      </c>
      <c r="E81">
        <v>0</v>
      </c>
      <c r="F81" t="s">
        <v>45</v>
      </c>
      <c r="G81" t="s">
        <v>45</v>
      </c>
    </row>
    <row r="82" spans="1:7" ht="15" x14ac:dyDescent="0.25">
      <c r="A82" s="173" t="s">
        <v>127</v>
      </c>
      <c r="B82">
        <v>0</v>
      </c>
      <c r="C82">
        <v>0</v>
      </c>
      <c r="D82" t="s">
        <v>45</v>
      </c>
      <c r="E82" t="s">
        <v>45</v>
      </c>
      <c r="F82">
        <v>0</v>
      </c>
      <c r="G82">
        <v>0</v>
      </c>
    </row>
    <row r="83" spans="1:7" ht="15" x14ac:dyDescent="0.25">
      <c r="A83" s="173" t="s">
        <v>65</v>
      </c>
      <c r="B83" t="s">
        <v>66</v>
      </c>
      <c r="C83" t="s">
        <v>67</v>
      </c>
      <c r="D83" t="s">
        <v>66</v>
      </c>
      <c r="E83" t="s">
        <v>66</v>
      </c>
      <c r="F83" t="s">
        <v>66</v>
      </c>
      <c r="G83" t="s">
        <v>68</v>
      </c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2FFA2-C09D-4ABF-B02F-312E27EC13FE}">
  <dimension ref="A1:G83"/>
  <sheetViews>
    <sheetView topLeftCell="A25" workbookViewId="0">
      <selection activeCell="B7" sqref="B7"/>
    </sheetView>
  </sheetViews>
  <sheetFormatPr defaultRowHeight="13.2" x14ac:dyDescent="0.25"/>
  <cols>
    <col min="1" max="1" width="25.6640625" customWidth="1"/>
    <col min="2" max="2" width="15.33203125" customWidth="1"/>
    <col min="3" max="4" width="11.33203125" customWidth="1"/>
    <col min="5" max="5" width="11.6640625" customWidth="1"/>
    <col min="6" max="6" width="12.88671875" customWidth="1"/>
    <col min="7" max="7" width="11.886718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1054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163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112.5</v>
      </c>
      <c r="C12">
        <v>22.5</v>
      </c>
      <c r="D12">
        <v>419.7</v>
      </c>
      <c r="E12">
        <v>177.8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5.3</v>
      </c>
      <c r="E13">
        <v>22.3</v>
      </c>
      <c r="F13">
        <v>0</v>
      </c>
      <c r="G13">
        <v>0</v>
      </c>
    </row>
    <row r="14" spans="1:7" ht="15" x14ac:dyDescent="0.25">
      <c r="A14" s="173" t="s">
        <v>71</v>
      </c>
      <c r="B14">
        <v>90</v>
      </c>
      <c r="C14">
        <v>1</v>
      </c>
      <c r="D14">
        <v>362.6</v>
      </c>
      <c r="E14">
        <v>124.1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73</v>
      </c>
      <c r="B16">
        <v>22.5</v>
      </c>
      <c r="C16">
        <v>21.5</v>
      </c>
      <c r="D16">
        <v>39.299999999999997</v>
      </c>
      <c r="E16">
        <v>20.9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535.4</v>
      </c>
      <c r="C19">
        <v>384.8</v>
      </c>
      <c r="D19">
        <v>1129.4000000000001</v>
      </c>
      <c r="E19">
        <v>1049.7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158.19999999999999</v>
      </c>
      <c r="C21">
        <v>161.30000000000001</v>
      </c>
      <c r="D21">
        <v>571.70000000000005</v>
      </c>
      <c r="E21">
        <v>664.8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0</v>
      </c>
      <c r="C23">
        <v>1824</v>
      </c>
      <c r="D23">
        <v>139.1</v>
      </c>
      <c r="E23">
        <v>370.9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1669</v>
      </c>
      <c r="C25">
        <v>1307</v>
      </c>
      <c r="D25">
        <v>4233.8</v>
      </c>
      <c r="E25">
        <v>3187</v>
      </c>
      <c r="F25">
        <v>0</v>
      </c>
      <c r="G25">
        <v>0</v>
      </c>
    </row>
    <row r="26" spans="1:7" ht="15" x14ac:dyDescent="0.25">
      <c r="A26" s="173" t="s">
        <v>167</v>
      </c>
      <c r="B26">
        <v>0</v>
      </c>
      <c r="C26">
        <v>55</v>
      </c>
      <c r="D26">
        <v>0</v>
      </c>
      <c r="E26">
        <v>34.5</v>
      </c>
      <c r="F26">
        <v>0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18.5</v>
      </c>
      <c r="E27">
        <v>46.7</v>
      </c>
      <c r="F27">
        <v>0</v>
      </c>
      <c r="G27">
        <v>0</v>
      </c>
    </row>
    <row r="28" spans="1:7" ht="15" x14ac:dyDescent="0.25">
      <c r="A28" s="173" t="s">
        <v>79</v>
      </c>
      <c r="B28">
        <v>0.5</v>
      </c>
      <c r="C28">
        <v>0.7</v>
      </c>
      <c r="D28">
        <v>0.2</v>
      </c>
      <c r="E28">
        <v>1.7</v>
      </c>
      <c r="F28">
        <v>0</v>
      </c>
      <c r="G28">
        <v>0</v>
      </c>
    </row>
    <row r="29" spans="1:7" ht="15" x14ac:dyDescent="0.25">
      <c r="A29" s="173" t="s">
        <v>80</v>
      </c>
      <c r="B29">
        <v>41</v>
      </c>
      <c r="C29">
        <v>115.4</v>
      </c>
      <c r="D29">
        <v>598.20000000000005</v>
      </c>
      <c r="E29">
        <v>263.5</v>
      </c>
      <c r="F29">
        <v>0</v>
      </c>
      <c r="G29">
        <v>0</v>
      </c>
    </row>
    <row r="30" spans="1:7" ht="15" x14ac:dyDescent="0.25">
      <c r="A30" s="173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173" t="s">
        <v>81</v>
      </c>
      <c r="B31">
        <v>600.9</v>
      </c>
      <c r="C31">
        <v>330.5</v>
      </c>
      <c r="D31">
        <v>1120.5</v>
      </c>
      <c r="E31">
        <v>666.7</v>
      </c>
      <c r="F31">
        <v>0</v>
      </c>
      <c r="G31">
        <v>0</v>
      </c>
    </row>
    <row r="32" spans="1:7" ht="15" x14ac:dyDescent="0.25">
      <c r="A32" s="173" t="s">
        <v>169</v>
      </c>
      <c r="B32">
        <v>0</v>
      </c>
      <c r="C32">
        <v>0</v>
      </c>
      <c r="D32">
        <v>0</v>
      </c>
      <c r="E32">
        <v>0.1</v>
      </c>
      <c r="F32">
        <v>0</v>
      </c>
      <c r="G32">
        <v>0</v>
      </c>
    </row>
    <row r="33" spans="1:7" ht="15" x14ac:dyDescent="0.25">
      <c r="A33" s="173" t="s">
        <v>82</v>
      </c>
      <c r="B33">
        <v>2.2999999999999998</v>
      </c>
      <c r="C33">
        <v>18.899999999999999</v>
      </c>
      <c r="D33">
        <v>68.5</v>
      </c>
      <c r="E33">
        <v>78</v>
      </c>
      <c r="F33">
        <v>0</v>
      </c>
      <c r="G33">
        <v>0</v>
      </c>
    </row>
    <row r="34" spans="1:7" ht="15" x14ac:dyDescent="0.25">
      <c r="A34" s="173" t="s">
        <v>170</v>
      </c>
      <c r="B34">
        <v>0</v>
      </c>
      <c r="C34">
        <v>0</v>
      </c>
      <c r="D34">
        <v>8</v>
      </c>
      <c r="E34">
        <v>8.5</v>
      </c>
      <c r="F34">
        <v>0</v>
      </c>
      <c r="G34">
        <v>0</v>
      </c>
    </row>
    <row r="35" spans="1:7" ht="15" x14ac:dyDescent="0.25">
      <c r="A35" s="173" t="s">
        <v>83</v>
      </c>
      <c r="B35">
        <v>615</v>
      </c>
      <c r="C35">
        <v>642.5</v>
      </c>
      <c r="D35">
        <v>1546.2</v>
      </c>
      <c r="E35">
        <v>1359.7</v>
      </c>
      <c r="F35">
        <v>0</v>
      </c>
      <c r="G35">
        <v>0</v>
      </c>
    </row>
    <row r="36" spans="1:7" ht="15" x14ac:dyDescent="0.25">
      <c r="A36" s="173" t="s">
        <v>84</v>
      </c>
      <c r="B36">
        <v>0</v>
      </c>
      <c r="C36">
        <v>0</v>
      </c>
      <c r="D36">
        <v>31.1</v>
      </c>
      <c r="E36">
        <v>19.8</v>
      </c>
      <c r="F36">
        <v>0</v>
      </c>
      <c r="G36">
        <v>0</v>
      </c>
    </row>
    <row r="37" spans="1:7" ht="15" x14ac:dyDescent="0.25">
      <c r="A37" s="173" t="s">
        <v>85</v>
      </c>
      <c r="B37">
        <v>18</v>
      </c>
      <c r="C37">
        <v>1.5</v>
      </c>
      <c r="D37">
        <v>25.3</v>
      </c>
      <c r="E37">
        <v>44.1</v>
      </c>
      <c r="F37">
        <v>0</v>
      </c>
      <c r="G37">
        <v>0</v>
      </c>
    </row>
    <row r="38" spans="1:7" ht="15" x14ac:dyDescent="0.25">
      <c r="A38" s="173" t="s">
        <v>86</v>
      </c>
      <c r="B38">
        <v>300.39999999999998</v>
      </c>
      <c r="C38">
        <v>97</v>
      </c>
      <c r="D38">
        <v>438.1</v>
      </c>
      <c r="E38">
        <v>253.5</v>
      </c>
      <c r="F38">
        <v>0</v>
      </c>
      <c r="G38">
        <v>0</v>
      </c>
    </row>
    <row r="39" spans="1:7" ht="15" x14ac:dyDescent="0.25">
      <c r="A39" s="173" t="s">
        <v>87</v>
      </c>
      <c r="B39">
        <v>4.9000000000000004</v>
      </c>
      <c r="C39">
        <v>3</v>
      </c>
      <c r="D39">
        <v>5.0999999999999996</v>
      </c>
      <c r="E39">
        <v>0</v>
      </c>
      <c r="F39">
        <v>0</v>
      </c>
      <c r="G39">
        <v>0</v>
      </c>
    </row>
    <row r="40" spans="1:7" ht="15" x14ac:dyDescent="0.25">
      <c r="A40" s="173" t="s">
        <v>88</v>
      </c>
      <c r="B40">
        <v>86</v>
      </c>
      <c r="C40">
        <v>42.4</v>
      </c>
      <c r="D40">
        <v>268</v>
      </c>
      <c r="E40">
        <v>251.5</v>
      </c>
      <c r="F40">
        <v>0</v>
      </c>
      <c r="G40">
        <v>0</v>
      </c>
    </row>
    <row r="41" spans="1:7" ht="15" x14ac:dyDescent="0.25">
      <c r="A41" s="173" t="s">
        <v>89</v>
      </c>
      <c r="B41">
        <v>0</v>
      </c>
      <c r="C41">
        <v>0</v>
      </c>
      <c r="D41">
        <v>106.2</v>
      </c>
      <c r="E41">
        <v>158.69999999999999</v>
      </c>
      <c r="F41">
        <v>0</v>
      </c>
      <c r="G41">
        <v>0</v>
      </c>
    </row>
    <row r="42" spans="1:7" ht="15" x14ac:dyDescent="0.25">
      <c r="A42" s="173" t="s">
        <v>69</v>
      </c>
    </row>
    <row r="43" spans="1:7" ht="15" x14ac:dyDescent="0.25">
      <c r="A43" s="173" t="s">
        <v>90</v>
      </c>
      <c r="B43">
        <v>99.9</v>
      </c>
      <c r="C43">
        <v>65</v>
      </c>
      <c r="D43">
        <v>454.4</v>
      </c>
      <c r="E43">
        <v>435.3</v>
      </c>
      <c r="F43">
        <v>0</v>
      </c>
      <c r="G43">
        <v>0</v>
      </c>
    </row>
    <row r="44" spans="1:7" ht="15" x14ac:dyDescent="0.25">
      <c r="A44" s="173" t="s">
        <v>91</v>
      </c>
      <c r="B44">
        <v>0</v>
      </c>
      <c r="C44">
        <v>30</v>
      </c>
      <c r="D44">
        <v>28.5</v>
      </c>
      <c r="E44">
        <v>189.6</v>
      </c>
      <c r="F44">
        <v>0</v>
      </c>
      <c r="G44">
        <v>0</v>
      </c>
    </row>
    <row r="45" spans="1:7" ht="15" x14ac:dyDescent="0.25">
      <c r="A45" s="173" t="s">
        <v>92</v>
      </c>
      <c r="B45">
        <v>70</v>
      </c>
      <c r="C45">
        <v>35</v>
      </c>
      <c r="D45">
        <v>98.5</v>
      </c>
      <c r="E45">
        <v>20.3</v>
      </c>
      <c r="F45">
        <v>0</v>
      </c>
      <c r="G45">
        <v>0</v>
      </c>
    </row>
    <row r="46" spans="1:7" ht="15" x14ac:dyDescent="0.25">
      <c r="A46" s="173" t="s">
        <v>93</v>
      </c>
      <c r="B46">
        <v>0</v>
      </c>
      <c r="C46">
        <v>0</v>
      </c>
      <c r="D46">
        <v>0</v>
      </c>
      <c r="E46">
        <v>21.2</v>
      </c>
      <c r="F46">
        <v>0</v>
      </c>
      <c r="G46">
        <v>0</v>
      </c>
    </row>
    <row r="47" spans="1:7" ht="15" x14ac:dyDescent="0.25">
      <c r="A47" s="173" t="s">
        <v>95</v>
      </c>
      <c r="B47">
        <v>0</v>
      </c>
      <c r="C47">
        <v>0</v>
      </c>
      <c r="D47">
        <v>4.4000000000000004</v>
      </c>
      <c r="E47">
        <v>4.2</v>
      </c>
      <c r="F47">
        <v>0</v>
      </c>
      <c r="G47">
        <v>0</v>
      </c>
    </row>
    <row r="48" spans="1:7" ht="15" x14ac:dyDescent="0.25">
      <c r="A48" s="173" t="s">
        <v>96</v>
      </c>
      <c r="B48">
        <v>29.9</v>
      </c>
      <c r="C48">
        <v>0</v>
      </c>
      <c r="D48">
        <v>314.39999999999998</v>
      </c>
      <c r="E48">
        <v>189.1</v>
      </c>
      <c r="F48">
        <v>0</v>
      </c>
      <c r="G48">
        <v>0</v>
      </c>
    </row>
    <row r="49" spans="1:7" ht="15" x14ac:dyDescent="0.25">
      <c r="A49" s="173" t="s">
        <v>97</v>
      </c>
      <c r="B49">
        <v>0</v>
      </c>
      <c r="C49">
        <v>0</v>
      </c>
      <c r="D49">
        <v>8.6999999999999993</v>
      </c>
      <c r="E49">
        <v>11</v>
      </c>
      <c r="F49">
        <v>0</v>
      </c>
      <c r="G49">
        <v>0</v>
      </c>
    </row>
    <row r="50" spans="1:7" ht="15" x14ac:dyDescent="0.25">
      <c r="A50" s="173" t="s">
        <v>69</v>
      </c>
    </row>
    <row r="51" spans="1:7" ht="15" x14ac:dyDescent="0.25">
      <c r="A51" s="173" t="s">
        <v>98</v>
      </c>
      <c r="B51">
        <v>1957.5</v>
      </c>
      <c r="C51">
        <v>1426.1</v>
      </c>
      <c r="D51">
        <v>4618.3</v>
      </c>
      <c r="E51">
        <v>3185.9</v>
      </c>
      <c r="F51">
        <v>39.6</v>
      </c>
      <c r="G51">
        <v>0</v>
      </c>
    </row>
    <row r="52" spans="1:7" ht="15" x14ac:dyDescent="0.25">
      <c r="A52" s="173" t="s">
        <v>99</v>
      </c>
      <c r="B52">
        <v>11.8</v>
      </c>
      <c r="C52">
        <v>2.1</v>
      </c>
      <c r="D52">
        <v>14.5</v>
      </c>
      <c r="E52">
        <v>13</v>
      </c>
      <c r="F52">
        <v>0</v>
      </c>
      <c r="G52">
        <v>0</v>
      </c>
    </row>
    <row r="53" spans="1:7" ht="15" x14ac:dyDescent="0.25">
      <c r="A53" s="173" t="s">
        <v>100</v>
      </c>
      <c r="B53">
        <v>6.5</v>
      </c>
      <c r="C53">
        <v>0</v>
      </c>
      <c r="D53">
        <v>1.2</v>
      </c>
      <c r="E53">
        <v>13.5</v>
      </c>
      <c r="F53">
        <v>0</v>
      </c>
      <c r="G53">
        <v>0</v>
      </c>
    </row>
    <row r="54" spans="1:7" ht="15" x14ac:dyDescent="0.25">
      <c r="A54" s="173" t="s">
        <v>101</v>
      </c>
      <c r="B54">
        <v>0</v>
      </c>
      <c r="C54">
        <v>0</v>
      </c>
      <c r="D54">
        <v>364.9</v>
      </c>
      <c r="E54">
        <v>106.7</v>
      </c>
      <c r="F54">
        <v>0</v>
      </c>
      <c r="G54">
        <v>0</v>
      </c>
    </row>
    <row r="55" spans="1:7" ht="15" x14ac:dyDescent="0.25">
      <c r="A55" s="173" t="s">
        <v>102</v>
      </c>
      <c r="B55">
        <v>16</v>
      </c>
      <c r="C55">
        <v>8</v>
      </c>
      <c r="D55">
        <v>37.5</v>
      </c>
      <c r="E55">
        <v>44.8</v>
      </c>
      <c r="F55">
        <v>0</v>
      </c>
      <c r="G55">
        <v>0</v>
      </c>
    </row>
    <row r="56" spans="1:7" ht="15" x14ac:dyDescent="0.25">
      <c r="A56" s="173" t="s">
        <v>103</v>
      </c>
      <c r="B56">
        <v>11.2</v>
      </c>
      <c r="C56">
        <v>6.2</v>
      </c>
      <c r="D56">
        <v>11.8</v>
      </c>
      <c r="E56">
        <v>37.9</v>
      </c>
      <c r="F56">
        <v>0</v>
      </c>
      <c r="G56">
        <v>0</v>
      </c>
    </row>
    <row r="57" spans="1:7" ht="15" x14ac:dyDescent="0.25">
      <c r="A57" s="173" t="s">
        <v>104</v>
      </c>
      <c r="B57">
        <v>0</v>
      </c>
      <c r="C57">
        <v>32</v>
      </c>
      <c r="D57">
        <v>288</v>
      </c>
      <c r="E57">
        <v>232.4</v>
      </c>
      <c r="F57">
        <v>0</v>
      </c>
      <c r="G57">
        <v>0</v>
      </c>
    </row>
    <row r="58" spans="1:7" ht="15" x14ac:dyDescent="0.25">
      <c r="A58" s="173" t="s">
        <v>105</v>
      </c>
      <c r="B58">
        <v>64.599999999999994</v>
      </c>
      <c r="C58">
        <v>47.7</v>
      </c>
      <c r="D58">
        <v>264.2</v>
      </c>
      <c r="E58">
        <v>163.9</v>
      </c>
      <c r="F58">
        <v>0</v>
      </c>
      <c r="G58">
        <v>0</v>
      </c>
    </row>
    <row r="59" spans="1:7" ht="15" x14ac:dyDescent="0.25">
      <c r="A59" s="173" t="s">
        <v>106</v>
      </c>
      <c r="B59">
        <v>29.5</v>
      </c>
      <c r="C59">
        <v>77.2</v>
      </c>
      <c r="D59">
        <v>224</v>
      </c>
      <c r="E59">
        <v>103.4</v>
      </c>
      <c r="F59">
        <v>0</v>
      </c>
      <c r="G59">
        <v>0</v>
      </c>
    </row>
    <row r="60" spans="1:7" ht="15" x14ac:dyDescent="0.25">
      <c r="A60" s="173" t="s">
        <v>107</v>
      </c>
      <c r="B60">
        <v>0</v>
      </c>
      <c r="C60">
        <v>10</v>
      </c>
      <c r="D60">
        <v>331.9</v>
      </c>
      <c r="E60">
        <v>211.9</v>
      </c>
      <c r="F60">
        <v>0</v>
      </c>
      <c r="G60">
        <v>0</v>
      </c>
    </row>
    <row r="61" spans="1:7" ht="15" x14ac:dyDescent="0.25">
      <c r="A61" s="173" t="s">
        <v>108</v>
      </c>
      <c r="B61">
        <v>11</v>
      </c>
      <c r="C61">
        <v>0</v>
      </c>
      <c r="D61">
        <v>4.7</v>
      </c>
      <c r="E61">
        <v>0</v>
      </c>
      <c r="F61">
        <v>0</v>
      </c>
      <c r="G61">
        <v>0</v>
      </c>
    </row>
    <row r="62" spans="1:7" ht="15" x14ac:dyDescent="0.25">
      <c r="A62" s="173" t="s">
        <v>109</v>
      </c>
      <c r="B62">
        <v>18.8</v>
      </c>
      <c r="C62">
        <v>20.5</v>
      </c>
      <c r="D62">
        <v>195.2</v>
      </c>
      <c r="E62">
        <v>79.8</v>
      </c>
      <c r="F62">
        <v>0</v>
      </c>
      <c r="G62">
        <v>0</v>
      </c>
    </row>
    <row r="63" spans="1:7" ht="15" x14ac:dyDescent="0.25">
      <c r="A63" s="173" t="s">
        <v>110</v>
      </c>
      <c r="B63">
        <v>0</v>
      </c>
      <c r="C63">
        <v>0</v>
      </c>
      <c r="D63">
        <v>29</v>
      </c>
      <c r="E63">
        <v>0</v>
      </c>
      <c r="F63">
        <v>0</v>
      </c>
      <c r="G63">
        <v>0</v>
      </c>
    </row>
    <row r="64" spans="1:7" ht="15" x14ac:dyDescent="0.25">
      <c r="A64" s="173" t="s">
        <v>111</v>
      </c>
      <c r="B64">
        <v>60</v>
      </c>
      <c r="C64">
        <v>14.5</v>
      </c>
      <c r="D64">
        <v>40.299999999999997</v>
      </c>
      <c r="E64">
        <v>74.8</v>
      </c>
      <c r="F64">
        <v>0</v>
      </c>
      <c r="G64">
        <v>0</v>
      </c>
    </row>
    <row r="65" spans="1:7" ht="15" x14ac:dyDescent="0.25">
      <c r="A65" s="173" t="s">
        <v>112</v>
      </c>
      <c r="B65">
        <v>78</v>
      </c>
      <c r="C65">
        <v>80</v>
      </c>
      <c r="D65">
        <v>173.4</v>
      </c>
      <c r="E65">
        <v>166.5</v>
      </c>
      <c r="F65">
        <v>0</v>
      </c>
      <c r="G65">
        <v>0</v>
      </c>
    </row>
    <row r="66" spans="1:7" ht="15" x14ac:dyDescent="0.25">
      <c r="A66" s="173" t="s">
        <v>113</v>
      </c>
      <c r="B66">
        <v>22</v>
      </c>
      <c r="C66">
        <v>22</v>
      </c>
      <c r="D66">
        <v>98.1</v>
      </c>
      <c r="E66">
        <v>68</v>
      </c>
      <c r="F66">
        <v>0</v>
      </c>
      <c r="G66">
        <v>0</v>
      </c>
    </row>
    <row r="67" spans="1:7" ht="15" x14ac:dyDescent="0.25">
      <c r="A67" s="173" t="s">
        <v>114</v>
      </c>
      <c r="B67">
        <v>13.3</v>
      </c>
      <c r="C67">
        <v>8.9</v>
      </c>
      <c r="D67">
        <v>25.4</v>
      </c>
      <c r="E67">
        <v>14.7</v>
      </c>
      <c r="F67">
        <v>0</v>
      </c>
      <c r="G67">
        <v>0</v>
      </c>
    </row>
    <row r="68" spans="1:7" ht="15" x14ac:dyDescent="0.25">
      <c r="A68" s="173" t="s">
        <v>115</v>
      </c>
      <c r="B68">
        <v>1297.8</v>
      </c>
      <c r="C68">
        <v>859</v>
      </c>
      <c r="D68">
        <v>1852.7</v>
      </c>
      <c r="E68">
        <v>1534</v>
      </c>
      <c r="F68">
        <v>12.6</v>
      </c>
      <c r="G68">
        <v>0</v>
      </c>
    </row>
    <row r="69" spans="1:7" ht="15" x14ac:dyDescent="0.25">
      <c r="A69" s="173" t="s">
        <v>116</v>
      </c>
      <c r="B69">
        <v>0</v>
      </c>
      <c r="C69">
        <v>0</v>
      </c>
      <c r="D69">
        <v>0</v>
      </c>
      <c r="E69" t="s">
        <v>94</v>
      </c>
      <c r="F69">
        <v>0</v>
      </c>
      <c r="G69">
        <v>0</v>
      </c>
    </row>
    <row r="70" spans="1:7" ht="15" x14ac:dyDescent="0.25">
      <c r="A70" s="173" t="s">
        <v>117</v>
      </c>
      <c r="B70">
        <v>41.5</v>
      </c>
      <c r="C70">
        <v>42.5</v>
      </c>
      <c r="D70">
        <v>48.3</v>
      </c>
      <c r="E70">
        <v>14.4</v>
      </c>
      <c r="F70">
        <v>0</v>
      </c>
      <c r="G70">
        <v>0</v>
      </c>
    </row>
    <row r="71" spans="1:7" ht="15" x14ac:dyDescent="0.25">
      <c r="A71" s="173" t="s">
        <v>118</v>
      </c>
      <c r="B71">
        <v>171.8</v>
      </c>
      <c r="C71">
        <v>87.7</v>
      </c>
      <c r="D71">
        <v>126.1</v>
      </c>
      <c r="E71">
        <v>51.9</v>
      </c>
      <c r="F71">
        <v>0</v>
      </c>
      <c r="G71">
        <v>0</v>
      </c>
    </row>
    <row r="72" spans="1:7" ht="15" x14ac:dyDescent="0.25">
      <c r="A72" s="173" t="s">
        <v>119</v>
      </c>
      <c r="B72">
        <v>65.5</v>
      </c>
      <c r="C72">
        <v>73</v>
      </c>
      <c r="D72">
        <v>102.7</v>
      </c>
      <c r="E72">
        <v>111.3</v>
      </c>
      <c r="F72">
        <v>27</v>
      </c>
      <c r="G72">
        <v>0</v>
      </c>
    </row>
    <row r="73" spans="1:7" ht="15" x14ac:dyDescent="0.25">
      <c r="A73" s="173" t="s">
        <v>120</v>
      </c>
      <c r="B73">
        <v>11</v>
      </c>
      <c r="C73">
        <v>9.6999999999999993</v>
      </c>
      <c r="D73">
        <v>124.7</v>
      </c>
      <c r="E73">
        <v>32.9</v>
      </c>
      <c r="F73">
        <v>0</v>
      </c>
      <c r="G73">
        <v>0</v>
      </c>
    </row>
    <row r="74" spans="1:7" ht="15" x14ac:dyDescent="0.25">
      <c r="A74" s="173" t="s">
        <v>121</v>
      </c>
      <c r="B74">
        <v>19.3</v>
      </c>
      <c r="C74">
        <v>17.899999999999999</v>
      </c>
      <c r="D74">
        <v>65.900000000000006</v>
      </c>
      <c r="E74">
        <v>22.2</v>
      </c>
      <c r="F74">
        <v>0</v>
      </c>
      <c r="G74">
        <v>0</v>
      </c>
    </row>
    <row r="75" spans="1:7" ht="15" x14ac:dyDescent="0.25">
      <c r="A75" s="173" t="s">
        <v>122</v>
      </c>
      <c r="B75">
        <v>7.9</v>
      </c>
      <c r="C75">
        <v>7.2</v>
      </c>
      <c r="D75">
        <v>193.9</v>
      </c>
      <c r="E75">
        <v>88.1</v>
      </c>
      <c r="F75">
        <v>0</v>
      </c>
      <c r="G75">
        <v>0</v>
      </c>
    </row>
    <row r="76" spans="1:7" ht="15" x14ac:dyDescent="0.25">
      <c r="A76" s="173" t="s">
        <v>65</v>
      </c>
      <c r="B76" t="s">
        <v>66</v>
      </c>
      <c r="C76" t="s">
        <v>67</v>
      </c>
      <c r="D76" t="s">
        <v>66</v>
      </c>
      <c r="E76" t="s">
        <v>66</v>
      </c>
      <c r="F76" t="s">
        <v>66</v>
      </c>
      <c r="G76" t="s">
        <v>68</v>
      </c>
    </row>
    <row r="77" spans="1:7" ht="15" x14ac:dyDescent="0.25">
      <c r="A77" s="173" t="s">
        <v>123</v>
      </c>
      <c r="B77">
        <v>4532.5</v>
      </c>
      <c r="C77">
        <v>5190.7</v>
      </c>
      <c r="D77">
        <v>11566.5</v>
      </c>
      <c r="E77">
        <v>9071.2999999999993</v>
      </c>
      <c r="F77">
        <v>39.6</v>
      </c>
      <c r="G77">
        <v>0</v>
      </c>
    </row>
    <row r="78" spans="1:7" ht="15" x14ac:dyDescent="0.25">
      <c r="A78" s="173" t="s">
        <v>124</v>
      </c>
      <c r="B78">
        <v>665.3</v>
      </c>
      <c r="C78">
        <v>871.6</v>
      </c>
      <c r="D78">
        <v>0</v>
      </c>
      <c r="E78">
        <v>0</v>
      </c>
      <c r="F78">
        <v>0</v>
      </c>
      <c r="G78">
        <v>0</v>
      </c>
    </row>
    <row r="79" spans="1:7" ht="15" x14ac:dyDescent="0.25">
      <c r="A79" s="173" t="s">
        <v>65</v>
      </c>
      <c r="B79" t="s">
        <v>66</v>
      </c>
      <c r="C79" t="s">
        <v>67</v>
      </c>
      <c r="D79" t="s">
        <v>66</v>
      </c>
      <c r="E79" t="s">
        <v>66</v>
      </c>
      <c r="F79" t="s">
        <v>66</v>
      </c>
      <c r="G79" t="s">
        <v>68</v>
      </c>
    </row>
    <row r="80" spans="1:7" ht="15" x14ac:dyDescent="0.25">
      <c r="A80" s="173" t="s">
        <v>125</v>
      </c>
      <c r="B80">
        <v>5197.8</v>
      </c>
      <c r="C80">
        <v>6062.3</v>
      </c>
      <c r="D80">
        <v>11566.5</v>
      </c>
      <c r="E80">
        <v>9071.2999999999993</v>
      </c>
      <c r="F80">
        <v>39.6</v>
      </c>
      <c r="G80">
        <v>0</v>
      </c>
    </row>
    <row r="81" spans="1:7" ht="15" x14ac:dyDescent="0.25">
      <c r="A81" s="173" t="s">
        <v>126</v>
      </c>
      <c r="B81" t="s">
        <v>45</v>
      </c>
      <c r="C81" t="s">
        <v>45</v>
      </c>
      <c r="D81">
        <v>0</v>
      </c>
      <c r="E81">
        <v>0</v>
      </c>
      <c r="F81" t="s">
        <v>45</v>
      </c>
      <c r="G81" t="s">
        <v>45</v>
      </c>
    </row>
    <row r="82" spans="1:7" ht="15" x14ac:dyDescent="0.25">
      <c r="A82" s="173" t="s">
        <v>127</v>
      </c>
      <c r="B82">
        <v>0</v>
      </c>
      <c r="C82">
        <v>0</v>
      </c>
      <c r="D82" t="s">
        <v>45</v>
      </c>
      <c r="E82" t="s">
        <v>45</v>
      </c>
      <c r="F82">
        <v>0</v>
      </c>
      <c r="G82">
        <v>0</v>
      </c>
    </row>
    <row r="83" spans="1:7" ht="15" x14ac:dyDescent="0.25">
      <c r="A83" s="173" t="s">
        <v>65</v>
      </c>
      <c r="B83" t="s">
        <v>66</v>
      </c>
      <c r="C83" t="s">
        <v>67</v>
      </c>
      <c r="D83" t="s">
        <v>66</v>
      </c>
      <c r="E83" t="s">
        <v>66</v>
      </c>
      <c r="F83" t="s">
        <v>66</v>
      </c>
      <c r="G83" t="s">
        <v>68</v>
      </c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10FFB-7FF7-43BC-8CC5-1BFE176A5495}">
  <dimension ref="A1:G83"/>
  <sheetViews>
    <sheetView topLeftCell="A19" workbookViewId="0">
      <selection activeCell="B7" sqref="B7"/>
    </sheetView>
  </sheetViews>
  <sheetFormatPr defaultRowHeight="13.2" x14ac:dyDescent="0.25"/>
  <cols>
    <col min="1" max="1" width="23.5546875" customWidth="1"/>
    <col min="2" max="2" width="12.33203125" customWidth="1"/>
    <col min="3" max="4" width="11.6640625" customWidth="1"/>
    <col min="5" max="5" width="12.88671875" customWidth="1"/>
    <col min="6" max="6" width="13.88671875" customWidth="1"/>
    <col min="7" max="7" width="12.886718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1053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163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97</v>
      </c>
      <c r="C12">
        <v>21.5</v>
      </c>
      <c r="D12">
        <v>399.9</v>
      </c>
      <c r="E12">
        <v>177.8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5.3</v>
      </c>
      <c r="E13">
        <v>22.3</v>
      </c>
      <c r="F13">
        <v>0</v>
      </c>
      <c r="G13">
        <v>0</v>
      </c>
    </row>
    <row r="14" spans="1:7" ht="15" x14ac:dyDescent="0.25">
      <c r="A14" s="173" t="s">
        <v>71</v>
      </c>
      <c r="B14">
        <v>92</v>
      </c>
      <c r="C14">
        <v>0</v>
      </c>
      <c r="D14">
        <v>342.8</v>
      </c>
      <c r="E14">
        <v>124.1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73</v>
      </c>
      <c r="B16">
        <v>5</v>
      </c>
      <c r="C16">
        <v>21.5</v>
      </c>
      <c r="D16">
        <v>39.299999999999997</v>
      </c>
      <c r="E16">
        <v>20.9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445.3</v>
      </c>
      <c r="C19">
        <v>443.8</v>
      </c>
      <c r="D19">
        <v>1099</v>
      </c>
      <c r="E19">
        <v>988.8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158.9</v>
      </c>
      <c r="C21">
        <v>176.8</v>
      </c>
      <c r="D21">
        <v>571</v>
      </c>
      <c r="E21">
        <v>648.6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0</v>
      </c>
      <c r="C23">
        <v>1824</v>
      </c>
      <c r="D23">
        <v>139.1</v>
      </c>
      <c r="E23">
        <v>370.9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1632.7</v>
      </c>
      <c r="C25">
        <v>1421.6</v>
      </c>
      <c r="D25">
        <v>3966.5</v>
      </c>
      <c r="E25">
        <v>3008.5</v>
      </c>
      <c r="F25">
        <v>0</v>
      </c>
      <c r="G25">
        <v>0</v>
      </c>
    </row>
    <row r="26" spans="1:7" ht="15" x14ac:dyDescent="0.25">
      <c r="A26" s="173" t="s">
        <v>167</v>
      </c>
      <c r="B26">
        <v>0</v>
      </c>
      <c r="C26">
        <v>55</v>
      </c>
      <c r="D26">
        <v>0</v>
      </c>
      <c r="E26">
        <v>34.5</v>
      </c>
      <c r="F26">
        <v>0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18.5</v>
      </c>
      <c r="E27">
        <v>46.7</v>
      </c>
      <c r="F27">
        <v>0</v>
      </c>
      <c r="G27">
        <v>0</v>
      </c>
    </row>
    <row r="28" spans="1:7" ht="15" x14ac:dyDescent="0.25">
      <c r="A28" s="173" t="s">
        <v>79</v>
      </c>
      <c r="B28">
        <v>0.5</v>
      </c>
      <c r="C28">
        <v>0.2</v>
      </c>
      <c r="D28">
        <v>0.2</v>
      </c>
      <c r="E28">
        <v>1.7</v>
      </c>
      <c r="F28">
        <v>0</v>
      </c>
      <c r="G28">
        <v>0</v>
      </c>
    </row>
    <row r="29" spans="1:7" ht="15" x14ac:dyDescent="0.25">
      <c r="A29" s="173" t="s">
        <v>80</v>
      </c>
      <c r="B29">
        <v>91</v>
      </c>
      <c r="C29">
        <v>125.4</v>
      </c>
      <c r="D29">
        <v>524.1</v>
      </c>
      <c r="E29">
        <v>263.5</v>
      </c>
      <c r="F29">
        <v>0</v>
      </c>
      <c r="G29">
        <v>0</v>
      </c>
    </row>
    <row r="30" spans="1:7" ht="15" x14ac:dyDescent="0.25">
      <c r="A30" s="173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173" t="s">
        <v>81</v>
      </c>
      <c r="B31">
        <v>516.70000000000005</v>
      </c>
      <c r="C31">
        <v>365.2</v>
      </c>
      <c r="D31">
        <v>1120.5</v>
      </c>
      <c r="E31">
        <v>609.79999999999995</v>
      </c>
      <c r="F31">
        <v>0</v>
      </c>
      <c r="G31">
        <v>0</v>
      </c>
    </row>
    <row r="32" spans="1:7" ht="15" x14ac:dyDescent="0.25">
      <c r="A32" s="173" t="s">
        <v>169</v>
      </c>
      <c r="B32">
        <v>0</v>
      </c>
      <c r="C32">
        <v>0</v>
      </c>
      <c r="D32">
        <v>0</v>
      </c>
      <c r="E32">
        <v>0.1</v>
      </c>
      <c r="F32">
        <v>0</v>
      </c>
      <c r="G32">
        <v>0</v>
      </c>
    </row>
    <row r="33" spans="1:7" ht="15" x14ac:dyDescent="0.25">
      <c r="A33" s="173" t="s">
        <v>82</v>
      </c>
      <c r="B33">
        <v>3.6</v>
      </c>
      <c r="C33">
        <v>7.9</v>
      </c>
      <c r="D33">
        <v>67.2</v>
      </c>
      <c r="E33">
        <v>78</v>
      </c>
      <c r="F33">
        <v>0</v>
      </c>
      <c r="G33">
        <v>0</v>
      </c>
    </row>
    <row r="34" spans="1:7" ht="15" x14ac:dyDescent="0.25">
      <c r="A34" s="173" t="s">
        <v>170</v>
      </c>
      <c r="B34">
        <v>0</v>
      </c>
      <c r="C34">
        <v>0</v>
      </c>
      <c r="D34">
        <v>8</v>
      </c>
      <c r="E34">
        <v>8.5</v>
      </c>
      <c r="F34">
        <v>0</v>
      </c>
      <c r="G34">
        <v>0</v>
      </c>
    </row>
    <row r="35" spans="1:7" ht="15" x14ac:dyDescent="0.25">
      <c r="A35" s="173" t="s">
        <v>83</v>
      </c>
      <c r="B35">
        <v>670</v>
      </c>
      <c r="C35">
        <v>663.5</v>
      </c>
      <c r="D35">
        <v>1439.1</v>
      </c>
      <c r="E35">
        <v>1339.8</v>
      </c>
      <c r="F35">
        <v>0</v>
      </c>
      <c r="G35">
        <v>0</v>
      </c>
    </row>
    <row r="36" spans="1:7" ht="15" x14ac:dyDescent="0.25">
      <c r="A36" s="173" t="s">
        <v>84</v>
      </c>
      <c r="B36">
        <v>0</v>
      </c>
      <c r="C36">
        <v>0</v>
      </c>
      <c r="D36">
        <v>31.1</v>
      </c>
      <c r="E36">
        <v>19.8</v>
      </c>
      <c r="F36">
        <v>0</v>
      </c>
      <c r="G36">
        <v>0</v>
      </c>
    </row>
    <row r="37" spans="1:7" ht="15" x14ac:dyDescent="0.25">
      <c r="A37" s="173" t="s">
        <v>85</v>
      </c>
      <c r="B37">
        <v>0</v>
      </c>
      <c r="C37">
        <v>1.5</v>
      </c>
      <c r="D37">
        <v>25.3</v>
      </c>
      <c r="E37">
        <v>44.1</v>
      </c>
      <c r="F37">
        <v>0</v>
      </c>
      <c r="G37">
        <v>0</v>
      </c>
    </row>
    <row r="38" spans="1:7" ht="15" x14ac:dyDescent="0.25">
      <c r="A38" s="173" t="s">
        <v>86</v>
      </c>
      <c r="B38">
        <v>257.8</v>
      </c>
      <c r="C38">
        <v>118.7</v>
      </c>
      <c r="D38">
        <v>354.5</v>
      </c>
      <c r="E38">
        <v>193.5</v>
      </c>
      <c r="F38">
        <v>0</v>
      </c>
      <c r="G38">
        <v>0</v>
      </c>
    </row>
    <row r="39" spans="1:7" ht="15" x14ac:dyDescent="0.25">
      <c r="A39" s="173" t="s">
        <v>87</v>
      </c>
      <c r="B39">
        <v>4.9000000000000004</v>
      </c>
      <c r="C39">
        <v>3</v>
      </c>
      <c r="D39">
        <v>5.0999999999999996</v>
      </c>
      <c r="E39">
        <v>0</v>
      </c>
      <c r="F39">
        <v>0</v>
      </c>
      <c r="G39">
        <v>0</v>
      </c>
    </row>
    <row r="40" spans="1:7" ht="15" x14ac:dyDescent="0.25">
      <c r="A40" s="173" t="s">
        <v>88</v>
      </c>
      <c r="B40">
        <v>88.1</v>
      </c>
      <c r="C40">
        <v>81.3</v>
      </c>
      <c r="D40">
        <v>266.8</v>
      </c>
      <c r="E40">
        <v>209.8</v>
      </c>
      <c r="F40">
        <v>0</v>
      </c>
      <c r="G40">
        <v>0</v>
      </c>
    </row>
    <row r="41" spans="1:7" ht="15" x14ac:dyDescent="0.25">
      <c r="A41" s="173" t="s">
        <v>89</v>
      </c>
      <c r="B41">
        <v>0</v>
      </c>
      <c r="C41">
        <v>0</v>
      </c>
      <c r="D41">
        <v>106.2</v>
      </c>
      <c r="E41">
        <v>158.69999999999999</v>
      </c>
      <c r="F41">
        <v>0</v>
      </c>
      <c r="G41">
        <v>0</v>
      </c>
    </row>
    <row r="42" spans="1:7" ht="15" x14ac:dyDescent="0.25">
      <c r="A42" s="173" t="s">
        <v>69</v>
      </c>
    </row>
    <row r="43" spans="1:7" ht="15" x14ac:dyDescent="0.25">
      <c r="A43" s="173" t="s">
        <v>90</v>
      </c>
      <c r="B43">
        <v>99.9</v>
      </c>
      <c r="C43">
        <v>85</v>
      </c>
      <c r="D43">
        <v>454.4</v>
      </c>
      <c r="E43">
        <v>394.5</v>
      </c>
      <c r="F43">
        <v>0</v>
      </c>
      <c r="G43">
        <v>0</v>
      </c>
    </row>
    <row r="44" spans="1:7" ht="15" x14ac:dyDescent="0.25">
      <c r="A44" s="173" t="s">
        <v>91</v>
      </c>
      <c r="B44">
        <v>0</v>
      </c>
      <c r="C44">
        <v>50</v>
      </c>
      <c r="D44">
        <v>28.5</v>
      </c>
      <c r="E44">
        <v>148.69999999999999</v>
      </c>
      <c r="F44">
        <v>0</v>
      </c>
      <c r="G44">
        <v>0</v>
      </c>
    </row>
    <row r="45" spans="1:7" ht="15" x14ac:dyDescent="0.25">
      <c r="A45" s="173" t="s">
        <v>92</v>
      </c>
      <c r="B45">
        <v>70</v>
      </c>
      <c r="C45">
        <v>35</v>
      </c>
      <c r="D45">
        <v>98.5</v>
      </c>
      <c r="E45">
        <v>20.3</v>
      </c>
      <c r="F45">
        <v>0</v>
      </c>
      <c r="G45">
        <v>0</v>
      </c>
    </row>
    <row r="46" spans="1:7" ht="15" x14ac:dyDescent="0.25">
      <c r="A46" s="173" t="s">
        <v>93</v>
      </c>
      <c r="B46">
        <v>0</v>
      </c>
      <c r="C46">
        <v>0</v>
      </c>
      <c r="D46">
        <v>0</v>
      </c>
      <c r="E46">
        <v>21.2</v>
      </c>
      <c r="F46">
        <v>0</v>
      </c>
      <c r="G46">
        <v>0</v>
      </c>
    </row>
    <row r="47" spans="1:7" ht="15" x14ac:dyDescent="0.25">
      <c r="A47" s="173" t="s">
        <v>95</v>
      </c>
      <c r="B47">
        <v>0</v>
      </c>
      <c r="C47">
        <v>0</v>
      </c>
      <c r="D47">
        <v>4.4000000000000004</v>
      </c>
      <c r="E47">
        <v>4.2</v>
      </c>
      <c r="F47">
        <v>0</v>
      </c>
      <c r="G47">
        <v>0</v>
      </c>
    </row>
    <row r="48" spans="1:7" ht="15" x14ac:dyDescent="0.25">
      <c r="A48" s="173" t="s">
        <v>96</v>
      </c>
      <c r="B48">
        <v>29.9</v>
      </c>
      <c r="C48">
        <v>0</v>
      </c>
      <c r="D48">
        <v>314.39999999999998</v>
      </c>
      <c r="E48">
        <v>189.1</v>
      </c>
      <c r="F48">
        <v>0</v>
      </c>
      <c r="G48">
        <v>0</v>
      </c>
    </row>
    <row r="49" spans="1:7" ht="15" x14ac:dyDescent="0.25">
      <c r="A49" s="173" t="s">
        <v>97</v>
      </c>
      <c r="B49">
        <v>0</v>
      </c>
      <c r="C49">
        <v>0</v>
      </c>
      <c r="D49">
        <v>8.6999999999999993</v>
      </c>
      <c r="E49">
        <v>11</v>
      </c>
      <c r="F49">
        <v>0</v>
      </c>
      <c r="G49">
        <v>0</v>
      </c>
    </row>
    <row r="50" spans="1:7" ht="15" x14ac:dyDescent="0.25">
      <c r="A50" s="173" t="s">
        <v>69</v>
      </c>
    </row>
    <row r="51" spans="1:7" ht="15" x14ac:dyDescent="0.25">
      <c r="A51" s="173" t="s">
        <v>98</v>
      </c>
      <c r="B51">
        <v>1887.7</v>
      </c>
      <c r="C51">
        <v>1348.1</v>
      </c>
      <c r="D51">
        <v>4560.3</v>
      </c>
      <c r="E51">
        <v>3140.2</v>
      </c>
      <c r="F51">
        <v>27</v>
      </c>
      <c r="G51">
        <v>0</v>
      </c>
    </row>
    <row r="52" spans="1:7" ht="15" x14ac:dyDescent="0.25">
      <c r="A52" s="173" t="s">
        <v>99</v>
      </c>
      <c r="B52">
        <v>11.8</v>
      </c>
      <c r="C52">
        <v>3.1</v>
      </c>
      <c r="D52">
        <v>14.5</v>
      </c>
      <c r="E52">
        <v>13</v>
      </c>
      <c r="F52">
        <v>0</v>
      </c>
      <c r="G52">
        <v>0</v>
      </c>
    </row>
    <row r="53" spans="1:7" ht="15" x14ac:dyDescent="0.25">
      <c r="A53" s="173" t="s">
        <v>100</v>
      </c>
      <c r="B53">
        <v>6.5</v>
      </c>
      <c r="C53">
        <v>0</v>
      </c>
      <c r="D53">
        <v>1.2</v>
      </c>
      <c r="E53">
        <v>13.5</v>
      </c>
      <c r="F53">
        <v>0</v>
      </c>
      <c r="G53">
        <v>0</v>
      </c>
    </row>
    <row r="54" spans="1:7" ht="15" x14ac:dyDescent="0.25">
      <c r="A54" s="173" t="s">
        <v>101</v>
      </c>
      <c r="B54">
        <v>0</v>
      </c>
      <c r="C54">
        <v>0</v>
      </c>
      <c r="D54">
        <v>364.9</v>
      </c>
      <c r="E54">
        <v>106.7</v>
      </c>
      <c r="F54">
        <v>0</v>
      </c>
      <c r="G54">
        <v>0</v>
      </c>
    </row>
    <row r="55" spans="1:7" ht="15" x14ac:dyDescent="0.25">
      <c r="A55" s="173" t="s">
        <v>102</v>
      </c>
      <c r="B55">
        <v>16</v>
      </c>
      <c r="C55">
        <v>0</v>
      </c>
      <c r="D55">
        <v>37.5</v>
      </c>
      <c r="E55">
        <v>44.8</v>
      </c>
      <c r="F55">
        <v>0</v>
      </c>
      <c r="G55">
        <v>0</v>
      </c>
    </row>
    <row r="56" spans="1:7" ht="15" x14ac:dyDescent="0.25">
      <c r="A56" s="173" t="s">
        <v>103</v>
      </c>
      <c r="B56">
        <v>12</v>
      </c>
      <c r="C56">
        <v>20.3</v>
      </c>
      <c r="D56">
        <v>10.9</v>
      </c>
      <c r="E56">
        <v>37.700000000000003</v>
      </c>
      <c r="F56">
        <v>0</v>
      </c>
      <c r="G56">
        <v>0</v>
      </c>
    </row>
    <row r="57" spans="1:7" ht="15" x14ac:dyDescent="0.25">
      <c r="A57" s="173" t="s">
        <v>104</v>
      </c>
      <c r="B57">
        <v>0</v>
      </c>
      <c r="C57">
        <v>32</v>
      </c>
      <c r="D57">
        <v>288</v>
      </c>
      <c r="E57">
        <v>232.4</v>
      </c>
      <c r="F57">
        <v>0</v>
      </c>
      <c r="G57">
        <v>0</v>
      </c>
    </row>
    <row r="58" spans="1:7" ht="15" x14ac:dyDescent="0.25">
      <c r="A58" s="173" t="s">
        <v>105</v>
      </c>
      <c r="B58">
        <v>63.7</v>
      </c>
      <c r="C58">
        <v>47.7</v>
      </c>
      <c r="D58">
        <v>264.2</v>
      </c>
      <c r="E58">
        <v>163.9</v>
      </c>
      <c r="F58">
        <v>0</v>
      </c>
      <c r="G58">
        <v>0</v>
      </c>
    </row>
    <row r="59" spans="1:7" ht="15" x14ac:dyDescent="0.25">
      <c r="A59" s="173" t="s">
        <v>106</v>
      </c>
      <c r="B59">
        <v>26.5</v>
      </c>
      <c r="C59">
        <v>77.2</v>
      </c>
      <c r="D59">
        <v>224</v>
      </c>
      <c r="E59">
        <v>103.4</v>
      </c>
      <c r="F59">
        <v>0</v>
      </c>
      <c r="G59">
        <v>0</v>
      </c>
    </row>
    <row r="60" spans="1:7" ht="15" x14ac:dyDescent="0.25">
      <c r="A60" s="173" t="s">
        <v>107</v>
      </c>
      <c r="B60">
        <v>0</v>
      </c>
      <c r="C60">
        <v>10</v>
      </c>
      <c r="D60">
        <v>331.9</v>
      </c>
      <c r="E60">
        <v>211.9</v>
      </c>
      <c r="F60">
        <v>0</v>
      </c>
      <c r="G60">
        <v>0</v>
      </c>
    </row>
    <row r="61" spans="1:7" ht="15" x14ac:dyDescent="0.25">
      <c r="A61" s="173" t="s">
        <v>108</v>
      </c>
      <c r="B61">
        <v>11</v>
      </c>
      <c r="C61">
        <v>0</v>
      </c>
      <c r="D61">
        <v>4.7</v>
      </c>
      <c r="E61">
        <v>0</v>
      </c>
      <c r="F61">
        <v>0</v>
      </c>
      <c r="G61">
        <v>0</v>
      </c>
    </row>
    <row r="62" spans="1:7" ht="15" x14ac:dyDescent="0.25">
      <c r="A62" s="173" t="s">
        <v>109</v>
      </c>
      <c r="B62">
        <v>18.8</v>
      </c>
      <c r="C62">
        <v>14.5</v>
      </c>
      <c r="D62">
        <v>195.2</v>
      </c>
      <c r="E62">
        <v>79.8</v>
      </c>
      <c r="F62">
        <v>0</v>
      </c>
      <c r="G62">
        <v>0</v>
      </c>
    </row>
    <row r="63" spans="1:7" ht="15" x14ac:dyDescent="0.25">
      <c r="A63" s="173" t="s">
        <v>110</v>
      </c>
      <c r="B63">
        <v>0</v>
      </c>
      <c r="C63">
        <v>0</v>
      </c>
      <c r="D63">
        <v>29</v>
      </c>
      <c r="E63">
        <v>0</v>
      </c>
      <c r="F63">
        <v>0</v>
      </c>
      <c r="G63">
        <v>0</v>
      </c>
    </row>
    <row r="64" spans="1:7" ht="15" x14ac:dyDescent="0.25">
      <c r="A64" s="173" t="s">
        <v>111</v>
      </c>
      <c r="B64">
        <v>60</v>
      </c>
      <c r="C64">
        <v>14.5</v>
      </c>
      <c r="D64">
        <v>40.299999999999997</v>
      </c>
      <c r="E64">
        <v>74.8</v>
      </c>
      <c r="F64">
        <v>0</v>
      </c>
      <c r="G64">
        <v>0</v>
      </c>
    </row>
    <row r="65" spans="1:7" ht="15" x14ac:dyDescent="0.25">
      <c r="A65" s="173" t="s">
        <v>112</v>
      </c>
      <c r="B65">
        <v>107.8</v>
      </c>
      <c r="C65">
        <v>80</v>
      </c>
      <c r="D65">
        <v>150.5</v>
      </c>
      <c r="E65">
        <v>166.5</v>
      </c>
      <c r="F65">
        <v>0</v>
      </c>
      <c r="G65">
        <v>0</v>
      </c>
    </row>
    <row r="66" spans="1:7" ht="15" x14ac:dyDescent="0.25">
      <c r="A66" s="173" t="s">
        <v>113</v>
      </c>
      <c r="B66">
        <v>22</v>
      </c>
      <c r="C66">
        <v>22</v>
      </c>
      <c r="D66">
        <v>98.1</v>
      </c>
      <c r="E66">
        <v>68</v>
      </c>
      <c r="F66">
        <v>0</v>
      </c>
      <c r="G66">
        <v>0</v>
      </c>
    </row>
    <row r="67" spans="1:7" ht="15" x14ac:dyDescent="0.25">
      <c r="A67" s="173" t="s">
        <v>114</v>
      </c>
      <c r="B67">
        <v>13.3</v>
      </c>
      <c r="C67">
        <v>8.9</v>
      </c>
      <c r="D67">
        <v>25.4</v>
      </c>
      <c r="E67">
        <v>14.7</v>
      </c>
      <c r="F67">
        <v>0</v>
      </c>
      <c r="G67">
        <v>0</v>
      </c>
    </row>
    <row r="68" spans="1:7" ht="15" x14ac:dyDescent="0.25">
      <c r="A68" s="173" t="s">
        <v>115</v>
      </c>
      <c r="B68">
        <v>1195.0999999999999</v>
      </c>
      <c r="C68">
        <v>734.8</v>
      </c>
      <c r="D68">
        <v>1822.9</v>
      </c>
      <c r="E68">
        <v>1525.3</v>
      </c>
      <c r="F68">
        <v>0</v>
      </c>
      <c r="G68">
        <v>0</v>
      </c>
    </row>
    <row r="69" spans="1:7" ht="15" x14ac:dyDescent="0.25">
      <c r="A69" s="173" t="s">
        <v>116</v>
      </c>
      <c r="B69">
        <v>0</v>
      </c>
      <c r="C69">
        <v>0</v>
      </c>
      <c r="D69">
        <v>0</v>
      </c>
      <c r="E69" t="s">
        <v>94</v>
      </c>
      <c r="F69">
        <v>0</v>
      </c>
      <c r="G69">
        <v>0</v>
      </c>
    </row>
    <row r="70" spans="1:7" ht="15" x14ac:dyDescent="0.25">
      <c r="A70" s="173" t="s">
        <v>117</v>
      </c>
      <c r="B70">
        <v>40.4</v>
      </c>
      <c r="C70">
        <v>42.5</v>
      </c>
      <c r="D70">
        <v>48.3</v>
      </c>
      <c r="E70">
        <v>14.4</v>
      </c>
      <c r="F70">
        <v>0</v>
      </c>
      <c r="G70">
        <v>0</v>
      </c>
    </row>
    <row r="71" spans="1:7" ht="15" x14ac:dyDescent="0.25">
      <c r="A71" s="173" t="s">
        <v>118</v>
      </c>
      <c r="B71">
        <v>170.8</v>
      </c>
      <c r="C71">
        <v>93.1</v>
      </c>
      <c r="D71">
        <v>121.6</v>
      </c>
      <c r="E71">
        <v>51.9</v>
      </c>
      <c r="F71">
        <v>0</v>
      </c>
      <c r="G71">
        <v>0</v>
      </c>
    </row>
    <row r="72" spans="1:7" ht="15" x14ac:dyDescent="0.25">
      <c r="A72" s="173" t="s">
        <v>119</v>
      </c>
      <c r="B72">
        <v>65.5</v>
      </c>
      <c r="C72">
        <v>107</v>
      </c>
      <c r="D72">
        <v>102.7</v>
      </c>
      <c r="E72">
        <v>79.599999999999994</v>
      </c>
      <c r="F72">
        <v>27</v>
      </c>
      <c r="G72">
        <v>0</v>
      </c>
    </row>
    <row r="73" spans="1:7" ht="15" x14ac:dyDescent="0.25">
      <c r="A73" s="173" t="s">
        <v>120</v>
      </c>
      <c r="B73">
        <v>11</v>
      </c>
      <c r="C73">
        <v>9.6999999999999993</v>
      </c>
      <c r="D73">
        <v>124.7</v>
      </c>
      <c r="E73">
        <v>32.9</v>
      </c>
      <c r="F73">
        <v>0</v>
      </c>
      <c r="G73">
        <v>0</v>
      </c>
    </row>
    <row r="74" spans="1:7" ht="15" x14ac:dyDescent="0.25">
      <c r="A74" s="173" t="s">
        <v>121</v>
      </c>
      <c r="B74">
        <v>27.5</v>
      </c>
      <c r="C74">
        <v>23.5</v>
      </c>
      <c r="D74">
        <v>65.900000000000006</v>
      </c>
      <c r="E74">
        <v>22.2</v>
      </c>
      <c r="F74">
        <v>0</v>
      </c>
      <c r="G74">
        <v>0</v>
      </c>
    </row>
    <row r="75" spans="1:7" ht="15" x14ac:dyDescent="0.25">
      <c r="A75" s="173" t="s">
        <v>122</v>
      </c>
      <c r="B75">
        <v>7.9</v>
      </c>
      <c r="C75">
        <v>7.2</v>
      </c>
      <c r="D75">
        <v>193.9</v>
      </c>
      <c r="E75">
        <v>83.2</v>
      </c>
      <c r="F75">
        <v>0</v>
      </c>
      <c r="G75">
        <v>0</v>
      </c>
    </row>
    <row r="76" spans="1:7" ht="15" x14ac:dyDescent="0.25">
      <c r="A76" s="173" t="s">
        <v>65</v>
      </c>
      <c r="B76" t="s">
        <v>66</v>
      </c>
      <c r="C76" t="s">
        <v>67</v>
      </c>
      <c r="D76" t="s">
        <v>66</v>
      </c>
      <c r="E76" t="s">
        <v>66</v>
      </c>
      <c r="F76" t="s">
        <v>66</v>
      </c>
      <c r="G76" t="s">
        <v>68</v>
      </c>
    </row>
    <row r="77" spans="1:7" ht="15" x14ac:dyDescent="0.25">
      <c r="A77" s="173" t="s">
        <v>123</v>
      </c>
      <c r="B77">
        <v>4321.3999999999996</v>
      </c>
      <c r="C77">
        <v>5320.8</v>
      </c>
      <c r="D77">
        <v>11190.2</v>
      </c>
      <c r="E77">
        <v>8729.2999999999993</v>
      </c>
      <c r="F77">
        <v>27</v>
      </c>
      <c r="G77">
        <v>0</v>
      </c>
    </row>
    <row r="78" spans="1:7" ht="15" x14ac:dyDescent="0.25">
      <c r="A78" s="173" t="s">
        <v>124</v>
      </c>
      <c r="B78">
        <v>640.20000000000005</v>
      </c>
      <c r="C78">
        <v>807.1</v>
      </c>
      <c r="D78">
        <v>0</v>
      </c>
      <c r="E78">
        <v>0</v>
      </c>
      <c r="F78">
        <v>0</v>
      </c>
      <c r="G78">
        <v>0</v>
      </c>
    </row>
    <row r="79" spans="1:7" ht="15" x14ac:dyDescent="0.25">
      <c r="A79" s="173" t="s">
        <v>65</v>
      </c>
      <c r="B79" t="s">
        <v>66</v>
      </c>
      <c r="C79" t="s">
        <v>67</v>
      </c>
      <c r="D79" t="s">
        <v>66</v>
      </c>
      <c r="E79" t="s">
        <v>66</v>
      </c>
      <c r="F79" t="s">
        <v>66</v>
      </c>
      <c r="G79" t="s">
        <v>68</v>
      </c>
    </row>
    <row r="80" spans="1:7" ht="15" x14ac:dyDescent="0.25">
      <c r="A80" s="173" t="s">
        <v>125</v>
      </c>
      <c r="B80">
        <v>4961.7</v>
      </c>
      <c r="C80">
        <v>6127.9</v>
      </c>
      <c r="D80">
        <v>11190.2</v>
      </c>
      <c r="E80">
        <v>8729.2999999999993</v>
      </c>
      <c r="F80">
        <v>27</v>
      </c>
      <c r="G80">
        <v>0</v>
      </c>
    </row>
    <row r="81" spans="1:7" ht="15" x14ac:dyDescent="0.25">
      <c r="A81" s="173" t="s">
        <v>126</v>
      </c>
      <c r="B81" t="s">
        <v>45</v>
      </c>
      <c r="C81" t="s">
        <v>45</v>
      </c>
      <c r="D81">
        <v>0</v>
      </c>
      <c r="E81">
        <v>0</v>
      </c>
      <c r="F81" t="s">
        <v>45</v>
      </c>
      <c r="G81" t="s">
        <v>45</v>
      </c>
    </row>
    <row r="82" spans="1:7" ht="15" x14ac:dyDescent="0.25">
      <c r="A82" s="173" t="s">
        <v>127</v>
      </c>
      <c r="B82">
        <v>0</v>
      </c>
      <c r="C82">
        <v>0</v>
      </c>
      <c r="D82" t="s">
        <v>45</v>
      </c>
      <c r="E82" t="s">
        <v>45</v>
      </c>
      <c r="F82">
        <v>0</v>
      </c>
      <c r="G82">
        <v>0</v>
      </c>
    </row>
    <row r="83" spans="1:7" ht="15" x14ac:dyDescent="0.25">
      <c r="A83" s="173" t="s">
        <v>65</v>
      </c>
      <c r="B83" t="s">
        <v>66</v>
      </c>
      <c r="C83" t="s">
        <v>67</v>
      </c>
      <c r="D83" t="s">
        <v>66</v>
      </c>
      <c r="E83" t="s">
        <v>66</v>
      </c>
      <c r="F83" t="s">
        <v>66</v>
      </c>
      <c r="G83" t="s">
        <v>68</v>
      </c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CEFCB-EBF8-4991-80A1-C92AAB3D25D4}">
  <dimension ref="A1:G83"/>
  <sheetViews>
    <sheetView topLeftCell="A65" workbookViewId="0">
      <selection activeCell="F50" sqref="F50"/>
    </sheetView>
  </sheetViews>
  <sheetFormatPr defaultRowHeight="13.2" x14ac:dyDescent="0.25"/>
  <cols>
    <col min="1" max="1" width="20.33203125" customWidth="1"/>
    <col min="2" max="2" width="11.33203125" customWidth="1"/>
    <col min="6" max="6" width="13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1052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160</v>
      </c>
      <c r="D9" t="s">
        <v>183</v>
      </c>
      <c r="E9" t="s">
        <v>160</v>
      </c>
      <c r="F9" t="s">
        <v>180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184</v>
      </c>
      <c r="D10" t="s">
        <v>181</v>
      </c>
      <c r="E10" t="s">
        <v>67</v>
      </c>
      <c r="F10" t="s">
        <v>185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87</v>
      </c>
      <c r="C12">
        <v>21.5</v>
      </c>
      <c r="D12">
        <v>379.5</v>
      </c>
      <c r="E12">
        <v>177.8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5.3</v>
      </c>
      <c r="E13">
        <v>22.3</v>
      </c>
      <c r="F13">
        <v>0</v>
      </c>
      <c r="G13">
        <v>0</v>
      </c>
    </row>
    <row r="14" spans="1:7" ht="15" x14ac:dyDescent="0.25">
      <c r="A14" s="173" t="s">
        <v>71</v>
      </c>
      <c r="B14">
        <v>82</v>
      </c>
      <c r="C14">
        <v>0</v>
      </c>
      <c r="D14">
        <v>322.39999999999998</v>
      </c>
      <c r="E14">
        <v>124.1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73</v>
      </c>
      <c r="B16">
        <v>5</v>
      </c>
      <c r="C16">
        <v>21.5</v>
      </c>
      <c r="D16">
        <v>39.299999999999997</v>
      </c>
      <c r="E16">
        <v>20.9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452.1</v>
      </c>
      <c r="C19">
        <v>427.6</v>
      </c>
      <c r="D19">
        <v>1032.9000000000001</v>
      </c>
      <c r="E19">
        <v>935.2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191</v>
      </c>
      <c r="C21">
        <v>202.5</v>
      </c>
      <c r="D21">
        <v>537.29999999999995</v>
      </c>
      <c r="E21">
        <v>621.6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0</v>
      </c>
      <c r="C23">
        <v>1824</v>
      </c>
      <c r="D23">
        <v>139.1</v>
      </c>
      <c r="E23">
        <v>370.9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1575.7</v>
      </c>
      <c r="C25">
        <v>1368.9</v>
      </c>
      <c r="D25">
        <v>3903.1</v>
      </c>
      <c r="E25">
        <v>2932.6</v>
      </c>
      <c r="F25">
        <v>0</v>
      </c>
      <c r="G25">
        <v>0</v>
      </c>
    </row>
    <row r="26" spans="1:7" ht="15" x14ac:dyDescent="0.25">
      <c r="A26" s="173" t="s">
        <v>167</v>
      </c>
      <c r="B26">
        <v>0</v>
      </c>
      <c r="C26">
        <v>55</v>
      </c>
      <c r="D26">
        <v>0</v>
      </c>
      <c r="E26">
        <v>34.5</v>
      </c>
      <c r="F26">
        <v>0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18.5</v>
      </c>
      <c r="E27">
        <v>28.7</v>
      </c>
      <c r="F27">
        <v>0</v>
      </c>
      <c r="G27">
        <v>0</v>
      </c>
    </row>
    <row r="28" spans="1:7" ht="15" x14ac:dyDescent="0.25">
      <c r="A28" s="173" t="s">
        <v>79</v>
      </c>
      <c r="B28">
        <v>0.5</v>
      </c>
      <c r="C28">
        <v>0.2</v>
      </c>
      <c r="D28">
        <v>0.2</v>
      </c>
      <c r="E28">
        <v>1.7</v>
      </c>
      <c r="F28">
        <v>0</v>
      </c>
      <c r="G28">
        <v>0</v>
      </c>
    </row>
    <row r="29" spans="1:7" ht="15" x14ac:dyDescent="0.25">
      <c r="A29" s="173" t="s">
        <v>80</v>
      </c>
      <c r="B29">
        <v>93</v>
      </c>
      <c r="C29">
        <v>75.400000000000006</v>
      </c>
      <c r="D29">
        <v>522.1</v>
      </c>
      <c r="E29">
        <v>254.7</v>
      </c>
      <c r="F29">
        <v>0</v>
      </c>
      <c r="G29">
        <v>0</v>
      </c>
    </row>
    <row r="30" spans="1:7" ht="15" x14ac:dyDescent="0.25">
      <c r="A30" s="173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173" t="s">
        <v>81</v>
      </c>
      <c r="B31">
        <v>516</v>
      </c>
      <c r="C31">
        <v>364.9</v>
      </c>
      <c r="D31">
        <v>1120.5</v>
      </c>
      <c r="E31">
        <v>588.79999999999995</v>
      </c>
      <c r="F31">
        <v>0</v>
      </c>
      <c r="G31">
        <v>0</v>
      </c>
    </row>
    <row r="32" spans="1:7" ht="15" x14ac:dyDescent="0.25">
      <c r="A32" s="173" t="s">
        <v>169</v>
      </c>
      <c r="B32">
        <v>0</v>
      </c>
      <c r="C32">
        <v>0</v>
      </c>
      <c r="D32">
        <v>0</v>
      </c>
      <c r="E32">
        <v>0.1</v>
      </c>
      <c r="F32">
        <v>0</v>
      </c>
      <c r="G32">
        <v>0</v>
      </c>
    </row>
    <row r="33" spans="1:7" ht="15" x14ac:dyDescent="0.25">
      <c r="A33" s="173" t="s">
        <v>82</v>
      </c>
      <c r="B33">
        <v>5.2</v>
      </c>
      <c r="C33">
        <v>7.9</v>
      </c>
      <c r="D33">
        <v>65.5</v>
      </c>
      <c r="E33">
        <v>61.5</v>
      </c>
      <c r="F33">
        <v>0</v>
      </c>
      <c r="G33">
        <v>0</v>
      </c>
    </row>
    <row r="34" spans="1:7" ht="15" x14ac:dyDescent="0.25">
      <c r="A34" s="173" t="s">
        <v>170</v>
      </c>
      <c r="B34">
        <v>0</v>
      </c>
      <c r="C34">
        <v>0</v>
      </c>
      <c r="D34">
        <v>8</v>
      </c>
      <c r="E34">
        <v>0</v>
      </c>
      <c r="F34">
        <v>0</v>
      </c>
      <c r="G34">
        <v>0</v>
      </c>
    </row>
    <row r="35" spans="1:7" ht="15" x14ac:dyDescent="0.25">
      <c r="A35" s="173" t="s">
        <v>83</v>
      </c>
      <c r="B35">
        <v>587</v>
      </c>
      <c r="C35">
        <v>663.5</v>
      </c>
      <c r="D35">
        <v>1439.1</v>
      </c>
      <c r="E35">
        <v>1339.8</v>
      </c>
      <c r="F35">
        <v>0</v>
      </c>
      <c r="G35">
        <v>0</v>
      </c>
    </row>
    <row r="36" spans="1:7" ht="15" x14ac:dyDescent="0.25">
      <c r="A36" s="173" t="s">
        <v>84</v>
      </c>
      <c r="B36">
        <v>0</v>
      </c>
      <c r="C36">
        <v>0</v>
      </c>
      <c r="D36">
        <v>31.1</v>
      </c>
      <c r="E36">
        <v>19.8</v>
      </c>
      <c r="F36">
        <v>0</v>
      </c>
      <c r="G36">
        <v>0</v>
      </c>
    </row>
    <row r="37" spans="1:7" ht="15" x14ac:dyDescent="0.25">
      <c r="A37" s="173" t="s">
        <v>85</v>
      </c>
      <c r="B37">
        <v>0</v>
      </c>
      <c r="C37">
        <v>1.5</v>
      </c>
      <c r="D37">
        <v>25.3</v>
      </c>
      <c r="E37">
        <v>44.1</v>
      </c>
      <c r="F37">
        <v>0</v>
      </c>
      <c r="G37">
        <v>0</v>
      </c>
    </row>
    <row r="38" spans="1:7" ht="15" x14ac:dyDescent="0.25">
      <c r="A38" s="173" t="s">
        <v>86</v>
      </c>
      <c r="B38">
        <v>314.89999999999998</v>
      </c>
      <c r="C38">
        <v>115.2</v>
      </c>
      <c r="D38">
        <v>295.3</v>
      </c>
      <c r="E38">
        <v>193.4</v>
      </c>
      <c r="F38">
        <v>0</v>
      </c>
      <c r="G38">
        <v>0</v>
      </c>
    </row>
    <row r="39" spans="1:7" ht="15" x14ac:dyDescent="0.25">
      <c r="A39" s="173" t="s">
        <v>87</v>
      </c>
      <c r="B39">
        <v>3.9</v>
      </c>
      <c r="C39">
        <v>3</v>
      </c>
      <c r="D39">
        <v>5.0999999999999996</v>
      </c>
      <c r="E39">
        <v>0</v>
      </c>
      <c r="F39">
        <v>0</v>
      </c>
      <c r="G39">
        <v>0</v>
      </c>
    </row>
    <row r="40" spans="1:7" ht="15" x14ac:dyDescent="0.25">
      <c r="A40" s="173" t="s">
        <v>88</v>
      </c>
      <c r="B40">
        <v>55.2</v>
      </c>
      <c r="C40">
        <v>82.3</v>
      </c>
      <c r="D40">
        <v>266.3</v>
      </c>
      <c r="E40">
        <v>206.8</v>
      </c>
      <c r="F40">
        <v>0</v>
      </c>
      <c r="G40">
        <v>0</v>
      </c>
    </row>
    <row r="41" spans="1:7" ht="15" x14ac:dyDescent="0.25">
      <c r="A41" s="173" t="s">
        <v>89</v>
      </c>
      <c r="B41">
        <v>0</v>
      </c>
      <c r="C41">
        <v>0</v>
      </c>
      <c r="D41">
        <v>106.2</v>
      </c>
      <c r="E41">
        <v>158.69999999999999</v>
      </c>
      <c r="F41">
        <v>0</v>
      </c>
      <c r="G41">
        <v>0</v>
      </c>
    </row>
    <row r="42" spans="1:7" ht="15" x14ac:dyDescent="0.25">
      <c r="A42" s="173" t="s">
        <v>69</v>
      </c>
    </row>
    <row r="43" spans="1:7" ht="15" x14ac:dyDescent="0.25">
      <c r="A43" s="173" t="s">
        <v>90</v>
      </c>
      <c r="B43">
        <v>99.9</v>
      </c>
      <c r="C43">
        <v>77</v>
      </c>
      <c r="D43">
        <v>454.4</v>
      </c>
      <c r="E43">
        <v>349.4</v>
      </c>
      <c r="F43">
        <v>0</v>
      </c>
      <c r="G43">
        <v>0</v>
      </c>
    </row>
    <row r="44" spans="1:7" ht="15" x14ac:dyDescent="0.25">
      <c r="A44" s="173" t="s">
        <v>91</v>
      </c>
      <c r="B44">
        <v>0</v>
      </c>
      <c r="C44">
        <v>42</v>
      </c>
      <c r="D44">
        <v>28.5</v>
      </c>
      <c r="E44">
        <v>103.6</v>
      </c>
      <c r="F44">
        <v>0</v>
      </c>
      <c r="G44">
        <v>0</v>
      </c>
    </row>
    <row r="45" spans="1:7" ht="15" x14ac:dyDescent="0.25">
      <c r="A45" s="173" t="s">
        <v>92</v>
      </c>
      <c r="B45">
        <v>70</v>
      </c>
      <c r="C45">
        <v>35</v>
      </c>
      <c r="D45">
        <v>98.5</v>
      </c>
      <c r="E45">
        <v>20.3</v>
      </c>
      <c r="F45">
        <v>0</v>
      </c>
      <c r="G45">
        <v>0</v>
      </c>
    </row>
    <row r="46" spans="1:7" ht="15" x14ac:dyDescent="0.25">
      <c r="A46" s="173" t="s">
        <v>93</v>
      </c>
      <c r="B46">
        <v>0</v>
      </c>
      <c r="C46">
        <v>0</v>
      </c>
      <c r="D46">
        <v>0</v>
      </c>
      <c r="E46">
        <v>21.2</v>
      </c>
      <c r="F46">
        <v>0</v>
      </c>
      <c r="G46">
        <v>0</v>
      </c>
    </row>
    <row r="47" spans="1:7" ht="15" x14ac:dyDescent="0.25">
      <c r="A47" s="173" t="s">
        <v>95</v>
      </c>
      <c r="B47">
        <v>0</v>
      </c>
      <c r="C47">
        <v>0</v>
      </c>
      <c r="D47">
        <v>4.4000000000000004</v>
      </c>
      <c r="E47">
        <v>4.2</v>
      </c>
      <c r="F47">
        <v>0</v>
      </c>
      <c r="G47">
        <v>0</v>
      </c>
    </row>
    <row r="48" spans="1:7" ht="15" x14ac:dyDescent="0.25">
      <c r="A48" s="173" t="s">
        <v>96</v>
      </c>
      <c r="B48">
        <v>29.9</v>
      </c>
      <c r="C48">
        <v>0</v>
      </c>
      <c r="D48">
        <v>314.39999999999998</v>
      </c>
      <c r="E48">
        <v>189.1</v>
      </c>
      <c r="F48">
        <v>0</v>
      </c>
      <c r="G48">
        <v>0</v>
      </c>
    </row>
    <row r="49" spans="1:7" ht="15" x14ac:dyDescent="0.25">
      <c r="A49" s="173" t="s">
        <v>97</v>
      </c>
      <c r="B49">
        <v>0</v>
      </c>
      <c r="C49">
        <v>0</v>
      </c>
      <c r="D49">
        <v>8.6999999999999993</v>
      </c>
      <c r="E49">
        <v>11</v>
      </c>
      <c r="F49">
        <v>0</v>
      </c>
      <c r="G49">
        <v>0</v>
      </c>
    </row>
    <row r="50" spans="1:7" ht="15" x14ac:dyDescent="0.25">
      <c r="A50" s="173" t="s">
        <v>69</v>
      </c>
    </row>
    <row r="51" spans="1:7" ht="15" x14ac:dyDescent="0.25">
      <c r="A51" s="173" t="s">
        <v>98</v>
      </c>
      <c r="B51">
        <v>1882.1</v>
      </c>
      <c r="C51">
        <v>1367.1</v>
      </c>
      <c r="D51">
        <v>4480.8</v>
      </c>
      <c r="E51">
        <v>3004.5</v>
      </c>
      <c r="F51">
        <v>27</v>
      </c>
      <c r="G51">
        <v>0</v>
      </c>
    </row>
    <row r="52" spans="1:7" ht="15" x14ac:dyDescent="0.25">
      <c r="A52" s="173" t="s">
        <v>99</v>
      </c>
      <c r="B52">
        <v>11.8</v>
      </c>
      <c r="C52">
        <v>3.1</v>
      </c>
      <c r="D52">
        <v>14.5</v>
      </c>
      <c r="E52">
        <v>13</v>
      </c>
      <c r="F52">
        <v>0</v>
      </c>
      <c r="G52">
        <v>0</v>
      </c>
    </row>
    <row r="53" spans="1:7" ht="15" x14ac:dyDescent="0.25">
      <c r="A53" s="173" t="s">
        <v>100</v>
      </c>
      <c r="B53">
        <v>6.5</v>
      </c>
      <c r="C53">
        <v>0</v>
      </c>
      <c r="D53">
        <v>1.2</v>
      </c>
      <c r="E53">
        <v>13.5</v>
      </c>
      <c r="F53">
        <v>0</v>
      </c>
      <c r="G53">
        <v>0</v>
      </c>
    </row>
    <row r="54" spans="1:7" ht="15" x14ac:dyDescent="0.25">
      <c r="A54" s="173" t="s">
        <v>101</v>
      </c>
      <c r="B54">
        <v>0</v>
      </c>
      <c r="C54">
        <v>0</v>
      </c>
      <c r="D54">
        <v>364.9</v>
      </c>
      <c r="E54">
        <v>106.7</v>
      </c>
      <c r="F54">
        <v>0</v>
      </c>
      <c r="G54">
        <v>0</v>
      </c>
    </row>
    <row r="55" spans="1:7" ht="15" x14ac:dyDescent="0.25">
      <c r="A55" s="173" t="s">
        <v>102</v>
      </c>
      <c r="B55">
        <v>16</v>
      </c>
      <c r="C55">
        <v>8</v>
      </c>
      <c r="D55">
        <v>37.5</v>
      </c>
      <c r="E55">
        <v>37</v>
      </c>
      <c r="F55">
        <v>0</v>
      </c>
      <c r="G55">
        <v>0</v>
      </c>
    </row>
    <row r="56" spans="1:7" ht="15" x14ac:dyDescent="0.25">
      <c r="A56" s="173" t="s">
        <v>103</v>
      </c>
      <c r="B56">
        <v>13.1</v>
      </c>
      <c r="C56">
        <v>20.8</v>
      </c>
      <c r="D56">
        <v>9.9</v>
      </c>
      <c r="E56">
        <v>37.1</v>
      </c>
      <c r="F56">
        <v>0</v>
      </c>
      <c r="G56">
        <v>0</v>
      </c>
    </row>
    <row r="57" spans="1:7" ht="15" x14ac:dyDescent="0.25">
      <c r="A57" s="173" t="s">
        <v>104</v>
      </c>
      <c r="B57">
        <v>0</v>
      </c>
      <c r="C57">
        <v>32</v>
      </c>
      <c r="D57">
        <v>288</v>
      </c>
      <c r="E57">
        <v>232.4</v>
      </c>
      <c r="F57">
        <v>0</v>
      </c>
      <c r="G57">
        <v>0</v>
      </c>
    </row>
    <row r="58" spans="1:7" ht="15" x14ac:dyDescent="0.25">
      <c r="A58" s="173" t="s">
        <v>105</v>
      </c>
      <c r="B58">
        <v>63.7</v>
      </c>
      <c r="C58">
        <v>55.4</v>
      </c>
      <c r="D58">
        <v>253.2</v>
      </c>
      <c r="E58">
        <v>155.6</v>
      </c>
      <c r="F58">
        <v>0</v>
      </c>
      <c r="G58">
        <v>0</v>
      </c>
    </row>
    <row r="59" spans="1:7" ht="15" x14ac:dyDescent="0.25">
      <c r="A59" s="173" t="s">
        <v>106</v>
      </c>
      <c r="B59">
        <v>26.5</v>
      </c>
      <c r="C59">
        <v>65.900000000000006</v>
      </c>
      <c r="D59">
        <v>212.1</v>
      </c>
      <c r="E59">
        <v>103.4</v>
      </c>
      <c r="F59">
        <v>0</v>
      </c>
      <c r="G59">
        <v>0</v>
      </c>
    </row>
    <row r="60" spans="1:7" ht="15" x14ac:dyDescent="0.25">
      <c r="A60" s="173" t="s">
        <v>107</v>
      </c>
      <c r="B60">
        <v>0</v>
      </c>
      <c r="C60">
        <v>10</v>
      </c>
      <c r="D60">
        <v>331.9</v>
      </c>
      <c r="E60">
        <v>211.9</v>
      </c>
      <c r="F60">
        <v>0</v>
      </c>
      <c r="G60">
        <v>0</v>
      </c>
    </row>
    <row r="61" spans="1:7" ht="15" x14ac:dyDescent="0.25">
      <c r="A61" s="173" t="s">
        <v>108</v>
      </c>
      <c r="B61">
        <v>11</v>
      </c>
      <c r="C61">
        <v>0</v>
      </c>
      <c r="D61">
        <v>4.7</v>
      </c>
      <c r="E61">
        <v>0</v>
      </c>
      <c r="F61">
        <v>0</v>
      </c>
      <c r="G61">
        <v>0</v>
      </c>
    </row>
    <row r="62" spans="1:7" ht="15" x14ac:dyDescent="0.25">
      <c r="A62" s="173" t="s">
        <v>109</v>
      </c>
      <c r="B62">
        <v>18</v>
      </c>
      <c r="C62">
        <v>14.5</v>
      </c>
      <c r="D62">
        <v>187.9</v>
      </c>
      <c r="E62">
        <v>79.8</v>
      </c>
      <c r="F62">
        <v>0</v>
      </c>
      <c r="G62">
        <v>0</v>
      </c>
    </row>
    <row r="63" spans="1:7" ht="15" x14ac:dyDescent="0.25">
      <c r="A63" s="173" t="s">
        <v>110</v>
      </c>
      <c r="B63">
        <v>0</v>
      </c>
      <c r="C63">
        <v>0</v>
      </c>
      <c r="D63">
        <v>29</v>
      </c>
      <c r="E63">
        <v>0</v>
      </c>
      <c r="F63">
        <v>0</v>
      </c>
      <c r="G63">
        <v>0</v>
      </c>
    </row>
    <row r="64" spans="1:7" ht="15" x14ac:dyDescent="0.25">
      <c r="A64" s="173" t="s">
        <v>111</v>
      </c>
      <c r="B64">
        <v>60</v>
      </c>
      <c r="C64">
        <v>14.5</v>
      </c>
      <c r="D64">
        <v>40.299999999999997</v>
      </c>
      <c r="E64">
        <v>74.8</v>
      </c>
      <c r="F64">
        <v>0</v>
      </c>
      <c r="G64">
        <v>0</v>
      </c>
    </row>
    <row r="65" spans="1:7" ht="15" x14ac:dyDescent="0.25">
      <c r="A65" s="173" t="s">
        <v>112</v>
      </c>
      <c r="B65">
        <v>107.8</v>
      </c>
      <c r="C65">
        <v>99</v>
      </c>
      <c r="D65">
        <v>150.5</v>
      </c>
      <c r="E65">
        <v>146.1</v>
      </c>
      <c r="F65">
        <v>0</v>
      </c>
      <c r="G65">
        <v>0</v>
      </c>
    </row>
    <row r="66" spans="1:7" ht="15" x14ac:dyDescent="0.25">
      <c r="A66" s="173" t="s">
        <v>113</v>
      </c>
      <c r="B66">
        <v>22</v>
      </c>
      <c r="C66">
        <v>22</v>
      </c>
      <c r="D66">
        <v>98.1</v>
      </c>
      <c r="E66">
        <v>68</v>
      </c>
      <c r="F66">
        <v>0</v>
      </c>
      <c r="G66">
        <v>0</v>
      </c>
    </row>
    <row r="67" spans="1:7" ht="15" x14ac:dyDescent="0.25">
      <c r="A67" s="173" t="s">
        <v>114</v>
      </c>
      <c r="B67">
        <v>13.3</v>
      </c>
      <c r="C67">
        <v>8.9</v>
      </c>
      <c r="D67">
        <v>106.2</v>
      </c>
      <c r="E67">
        <v>14.7</v>
      </c>
      <c r="F67">
        <v>0</v>
      </c>
      <c r="G67">
        <v>0</v>
      </c>
    </row>
    <row r="68" spans="1:7" ht="15" x14ac:dyDescent="0.25">
      <c r="A68" s="173" t="s">
        <v>115</v>
      </c>
      <c r="B68">
        <v>1225.3</v>
      </c>
      <c r="C68">
        <v>735.5</v>
      </c>
      <c r="D68">
        <v>1762.8</v>
      </c>
      <c r="E68">
        <v>1426.7</v>
      </c>
      <c r="F68">
        <v>0</v>
      </c>
      <c r="G68">
        <v>0</v>
      </c>
    </row>
    <row r="69" spans="1:7" ht="15" x14ac:dyDescent="0.25">
      <c r="A69" s="173" t="s">
        <v>116</v>
      </c>
      <c r="B69">
        <v>0</v>
      </c>
      <c r="C69">
        <v>0</v>
      </c>
      <c r="D69">
        <v>0</v>
      </c>
      <c r="E69" t="s">
        <v>94</v>
      </c>
      <c r="F69">
        <v>0</v>
      </c>
      <c r="G69">
        <v>0</v>
      </c>
    </row>
    <row r="70" spans="1:7" ht="15" x14ac:dyDescent="0.25">
      <c r="A70" s="173" t="s">
        <v>117</v>
      </c>
      <c r="B70">
        <v>10.4</v>
      </c>
      <c r="C70">
        <v>42.5</v>
      </c>
      <c r="D70">
        <v>48.3</v>
      </c>
      <c r="E70">
        <v>14.4</v>
      </c>
      <c r="F70">
        <v>0</v>
      </c>
      <c r="G70">
        <v>0</v>
      </c>
    </row>
    <row r="71" spans="1:7" ht="15" x14ac:dyDescent="0.25">
      <c r="A71" s="173" t="s">
        <v>118</v>
      </c>
      <c r="B71">
        <v>179</v>
      </c>
      <c r="C71">
        <v>93.1</v>
      </c>
      <c r="D71">
        <v>183.5</v>
      </c>
      <c r="E71">
        <v>51.9</v>
      </c>
      <c r="F71">
        <v>0</v>
      </c>
      <c r="G71">
        <v>0</v>
      </c>
    </row>
    <row r="72" spans="1:7" ht="15" x14ac:dyDescent="0.25">
      <c r="A72" s="173" t="s">
        <v>119</v>
      </c>
      <c r="B72">
        <v>65.5</v>
      </c>
      <c r="C72">
        <v>107</v>
      </c>
      <c r="D72">
        <v>102.7</v>
      </c>
      <c r="E72">
        <v>79.599999999999994</v>
      </c>
      <c r="F72">
        <v>27</v>
      </c>
      <c r="G72">
        <v>0</v>
      </c>
    </row>
    <row r="73" spans="1:7" ht="15" x14ac:dyDescent="0.25">
      <c r="A73" s="173" t="s">
        <v>120</v>
      </c>
      <c r="B73">
        <v>5</v>
      </c>
      <c r="C73">
        <v>9.6999999999999993</v>
      </c>
      <c r="D73">
        <v>74.7</v>
      </c>
      <c r="E73">
        <v>32.9</v>
      </c>
      <c r="F73">
        <v>0</v>
      </c>
      <c r="G73">
        <v>0</v>
      </c>
    </row>
    <row r="74" spans="1:7" ht="15" x14ac:dyDescent="0.25">
      <c r="A74" s="173" t="s">
        <v>121</v>
      </c>
      <c r="B74">
        <v>19.3</v>
      </c>
      <c r="C74">
        <v>17.899999999999999</v>
      </c>
      <c r="D74">
        <v>65.900000000000006</v>
      </c>
      <c r="E74">
        <v>22.2</v>
      </c>
      <c r="F74">
        <v>0</v>
      </c>
      <c r="G74">
        <v>0</v>
      </c>
    </row>
    <row r="75" spans="1:7" ht="15" x14ac:dyDescent="0.25">
      <c r="A75" s="173" t="s">
        <v>122</v>
      </c>
      <c r="B75">
        <v>7.9</v>
      </c>
      <c r="C75">
        <v>7.2</v>
      </c>
      <c r="D75">
        <v>113.1</v>
      </c>
      <c r="E75">
        <v>83.2</v>
      </c>
      <c r="F75">
        <v>0</v>
      </c>
      <c r="G75">
        <v>0</v>
      </c>
    </row>
    <row r="76" spans="1:7" ht="15" x14ac:dyDescent="0.25">
      <c r="A76" s="173" t="s">
        <v>65</v>
      </c>
      <c r="B76" t="s">
        <v>66</v>
      </c>
      <c r="C76" t="s">
        <v>184</v>
      </c>
      <c r="D76" t="s">
        <v>181</v>
      </c>
      <c r="E76" t="s">
        <v>67</v>
      </c>
      <c r="F76" t="s">
        <v>185</v>
      </c>
      <c r="G76" t="s">
        <v>68</v>
      </c>
    </row>
    <row r="77" spans="1:7" ht="15" x14ac:dyDescent="0.25">
      <c r="A77" s="173" t="s">
        <v>123</v>
      </c>
      <c r="B77">
        <v>4287.7</v>
      </c>
      <c r="C77">
        <v>5288.5</v>
      </c>
      <c r="D77">
        <v>10927.1</v>
      </c>
      <c r="E77">
        <v>8391.9</v>
      </c>
      <c r="F77">
        <v>27</v>
      </c>
      <c r="G77">
        <v>0</v>
      </c>
    </row>
    <row r="78" spans="1:7" ht="15" x14ac:dyDescent="0.25">
      <c r="A78" s="173" t="s">
        <v>124</v>
      </c>
      <c r="B78">
        <v>621.70000000000005</v>
      </c>
      <c r="C78">
        <v>854.1</v>
      </c>
      <c r="D78">
        <v>0</v>
      </c>
      <c r="E78">
        <v>0</v>
      </c>
      <c r="F78">
        <v>0</v>
      </c>
      <c r="G78">
        <v>0</v>
      </c>
    </row>
    <row r="79" spans="1:7" ht="15" x14ac:dyDescent="0.25">
      <c r="A79" s="173" t="s">
        <v>65</v>
      </c>
      <c r="B79" t="s">
        <v>66</v>
      </c>
      <c r="C79" t="s">
        <v>184</v>
      </c>
      <c r="D79" t="s">
        <v>181</v>
      </c>
      <c r="E79" t="s">
        <v>67</v>
      </c>
      <c r="F79" t="s">
        <v>185</v>
      </c>
      <c r="G79" t="s">
        <v>68</v>
      </c>
    </row>
    <row r="80" spans="1:7" ht="15" x14ac:dyDescent="0.25">
      <c r="A80" s="173" t="s">
        <v>125</v>
      </c>
      <c r="B80">
        <v>4909.5</v>
      </c>
      <c r="C80">
        <v>6142.5</v>
      </c>
      <c r="D80">
        <v>10927.1</v>
      </c>
      <c r="E80">
        <v>8391.9</v>
      </c>
      <c r="F80">
        <v>27</v>
      </c>
      <c r="G80">
        <v>0</v>
      </c>
    </row>
    <row r="81" spans="1:7" ht="15" x14ac:dyDescent="0.25">
      <c r="A81" s="173" t="s">
        <v>126</v>
      </c>
      <c r="B81" t="s">
        <v>45</v>
      </c>
      <c r="C81" t="s">
        <v>45</v>
      </c>
      <c r="D81">
        <v>0</v>
      </c>
      <c r="E81">
        <v>0</v>
      </c>
      <c r="F81" t="s">
        <v>45</v>
      </c>
      <c r="G81" t="s">
        <v>45</v>
      </c>
    </row>
    <row r="82" spans="1:7" ht="15" x14ac:dyDescent="0.25">
      <c r="A82" s="173" t="s">
        <v>127</v>
      </c>
      <c r="B82">
        <v>0</v>
      </c>
      <c r="C82">
        <v>0</v>
      </c>
      <c r="D82" t="s">
        <v>45</v>
      </c>
      <c r="E82" t="s">
        <v>45</v>
      </c>
      <c r="F82">
        <v>0</v>
      </c>
      <c r="G82">
        <v>0</v>
      </c>
    </row>
    <row r="83" spans="1:7" ht="15" x14ac:dyDescent="0.25">
      <c r="A83" s="173" t="s">
        <v>65</v>
      </c>
      <c r="B83" t="s">
        <v>66</v>
      </c>
      <c r="C83" t="s">
        <v>184</v>
      </c>
      <c r="D83" t="s">
        <v>181</v>
      </c>
      <c r="E83" t="s">
        <v>67</v>
      </c>
      <c r="F83" t="s">
        <v>185</v>
      </c>
      <c r="G83" t="s">
        <v>68</v>
      </c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8B19D-9583-4BF3-BAC8-7F9C26F52725}">
  <dimension ref="A1:G83"/>
  <sheetViews>
    <sheetView topLeftCell="A60" workbookViewId="0">
      <selection activeCell="B30" sqref="B30"/>
    </sheetView>
  </sheetViews>
  <sheetFormatPr defaultRowHeight="13.2" x14ac:dyDescent="0.25"/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1051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110.5</v>
      </c>
      <c r="C12">
        <v>43.5</v>
      </c>
      <c r="D12">
        <v>358.7</v>
      </c>
      <c r="E12">
        <v>154.4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5.3</v>
      </c>
      <c r="E13">
        <v>22.3</v>
      </c>
      <c r="F13">
        <v>0</v>
      </c>
      <c r="G13">
        <v>0</v>
      </c>
    </row>
    <row r="14" spans="1:7" ht="15" x14ac:dyDescent="0.25">
      <c r="A14" s="173" t="s">
        <v>71</v>
      </c>
      <c r="B14">
        <v>108</v>
      </c>
      <c r="C14">
        <v>22</v>
      </c>
      <c r="D14">
        <v>301.60000000000002</v>
      </c>
      <c r="E14">
        <v>100.7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73</v>
      </c>
      <c r="B16">
        <v>2.5</v>
      </c>
      <c r="C16">
        <v>21.5</v>
      </c>
      <c r="D16">
        <v>39.299999999999997</v>
      </c>
      <c r="E16">
        <v>20.9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395.1</v>
      </c>
      <c r="C19">
        <v>444.9</v>
      </c>
      <c r="D19">
        <v>1032.9000000000001</v>
      </c>
      <c r="E19">
        <v>855.3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208.2</v>
      </c>
      <c r="C21">
        <v>202.5</v>
      </c>
      <c r="D21">
        <v>519.5</v>
      </c>
      <c r="E21">
        <v>621.6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0</v>
      </c>
      <c r="C23">
        <v>704</v>
      </c>
      <c r="D23">
        <v>139.1</v>
      </c>
      <c r="E23">
        <v>370.9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1562.9</v>
      </c>
      <c r="C25">
        <v>1292.3</v>
      </c>
      <c r="D25">
        <v>3835.3</v>
      </c>
      <c r="E25">
        <v>2833.6</v>
      </c>
      <c r="F25">
        <v>0</v>
      </c>
      <c r="G25">
        <v>0</v>
      </c>
    </row>
    <row r="26" spans="1:7" ht="15" x14ac:dyDescent="0.25">
      <c r="A26" s="173" t="s">
        <v>167</v>
      </c>
      <c r="B26">
        <v>0</v>
      </c>
      <c r="C26">
        <v>55</v>
      </c>
      <c r="D26">
        <v>0</v>
      </c>
      <c r="E26">
        <v>34.5</v>
      </c>
      <c r="F26">
        <v>0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18.5</v>
      </c>
      <c r="E27">
        <v>28.7</v>
      </c>
      <c r="F27">
        <v>0</v>
      </c>
      <c r="G27">
        <v>0</v>
      </c>
    </row>
    <row r="28" spans="1:7" ht="15" x14ac:dyDescent="0.25">
      <c r="A28" s="173" t="s">
        <v>79</v>
      </c>
      <c r="B28">
        <v>0.5</v>
      </c>
      <c r="C28">
        <v>0.2</v>
      </c>
      <c r="D28">
        <v>0</v>
      </c>
      <c r="E28">
        <v>1.7</v>
      </c>
      <c r="F28">
        <v>0</v>
      </c>
      <c r="G28">
        <v>0</v>
      </c>
    </row>
    <row r="29" spans="1:7" ht="15" x14ac:dyDescent="0.25">
      <c r="A29" s="173" t="s">
        <v>80</v>
      </c>
      <c r="B29">
        <v>153</v>
      </c>
      <c r="C29">
        <v>55.4</v>
      </c>
      <c r="D29">
        <v>456.5</v>
      </c>
      <c r="E29">
        <v>254.7</v>
      </c>
      <c r="F29">
        <v>0</v>
      </c>
      <c r="G29">
        <v>0</v>
      </c>
    </row>
    <row r="30" spans="1:7" ht="15" x14ac:dyDescent="0.25">
      <c r="A30" s="173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173" t="s">
        <v>81</v>
      </c>
      <c r="B31">
        <v>533.6</v>
      </c>
      <c r="C31">
        <v>343</v>
      </c>
      <c r="D31">
        <v>1120.5</v>
      </c>
      <c r="E31">
        <v>588.79999999999995</v>
      </c>
      <c r="F31">
        <v>0</v>
      </c>
      <c r="G31">
        <v>0</v>
      </c>
    </row>
    <row r="32" spans="1:7" ht="15" x14ac:dyDescent="0.25">
      <c r="A32" s="173" t="s">
        <v>169</v>
      </c>
      <c r="B32">
        <v>0</v>
      </c>
      <c r="C32">
        <v>0</v>
      </c>
      <c r="D32">
        <v>0</v>
      </c>
      <c r="E32">
        <v>0.1</v>
      </c>
      <c r="F32">
        <v>0</v>
      </c>
      <c r="G32">
        <v>0</v>
      </c>
    </row>
    <row r="33" spans="1:7" ht="15" x14ac:dyDescent="0.25">
      <c r="A33" s="173" t="s">
        <v>82</v>
      </c>
      <c r="B33">
        <v>4.9000000000000004</v>
      </c>
      <c r="C33">
        <v>37.9</v>
      </c>
      <c r="D33">
        <v>65.5</v>
      </c>
      <c r="E33">
        <v>61.5</v>
      </c>
      <c r="F33">
        <v>0</v>
      </c>
      <c r="G33">
        <v>0</v>
      </c>
    </row>
    <row r="34" spans="1:7" ht="15" x14ac:dyDescent="0.25">
      <c r="A34" s="173" t="s">
        <v>170</v>
      </c>
      <c r="B34">
        <v>0</v>
      </c>
      <c r="C34">
        <v>0</v>
      </c>
      <c r="D34">
        <v>8</v>
      </c>
      <c r="E34">
        <v>0</v>
      </c>
      <c r="F34">
        <v>0</v>
      </c>
      <c r="G34">
        <v>0</v>
      </c>
    </row>
    <row r="35" spans="1:7" ht="15" x14ac:dyDescent="0.25">
      <c r="A35" s="173" t="s">
        <v>83</v>
      </c>
      <c r="B35">
        <v>495</v>
      </c>
      <c r="C35">
        <v>586</v>
      </c>
      <c r="D35">
        <v>1439.1</v>
      </c>
      <c r="E35">
        <v>1293.2</v>
      </c>
      <c r="F35">
        <v>0</v>
      </c>
      <c r="G35">
        <v>0</v>
      </c>
    </row>
    <row r="36" spans="1:7" ht="15" x14ac:dyDescent="0.25">
      <c r="A36" s="173" t="s">
        <v>84</v>
      </c>
      <c r="B36">
        <v>0</v>
      </c>
      <c r="C36">
        <v>0</v>
      </c>
      <c r="D36">
        <v>31.1</v>
      </c>
      <c r="E36">
        <v>19.8</v>
      </c>
      <c r="F36">
        <v>0</v>
      </c>
      <c r="G36">
        <v>0</v>
      </c>
    </row>
    <row r="37" spans="1:7" ht="15" x14ac:dyDescent="0.25">
      <c r="A37" s="173" t="s">
        <v>85</v>
      </c>
      <c r="B37">
        <v>0</v>
      </c>
      <c r="C37">
        <v>21.5</v>
      </c>
      <c r="D37">
        <v>25.3</v>
      </c>
      <c r="E37">
        <v>22.1</v>
      </c>
      <c r="F37">
        <v>0</v>
      </c>
      <c r="G37">
        <v>0</v>
      </c>
    </row>
    <row r="38" spans="1:7" ht="15" x14ac:dyDescent="0.25">
      <c r="A38" s="173" t="s">
        <v>86</v>
      </c>
      <c r="B38">
        <v>314.89999999999998</v>
      </c>
      <c r="C38">
        <v>115.5</v>
      </c>
      <c r="D38">
        <v>295.3</v>
      </c>
      <c r="E38">
        <v>165.7</v>
      </c>
      <c r="F38">
        <v>0</v>
      </c>
      <c r="G38">
        <v>0</v>
      </c>
    </row>
    <row r="39" spans="1:7" ht="15" x14ac:dyDescent="0.25">
      <c r="A39" s="173" t="s">
        <v>87</v>
      </c>
      <c r="B39">
        <v>3.9</v>
      </c>
      <c r="C39">
        <v>3</v>
      </c>
      <c r="D39">
        <v>5.0999999999999996</v>
      </c>
      <c r="E39">
        <v>0</v>
      </c>
      <c r="F39">
        <v>0</v>
      </c>
      <c r="G39">
        <v>0</v>
      </c>
    </row>
    <row r="40" spans="1:7" ht="15" x14ac:dyDescent="0.25">
      <c r="A40" s="173" t="s">
        <v>88</v>
      </c>
      <c r="B40">
        <v>57.1</v>
      </c>
      <c r="C40">
        <v>74.900000000000006</v>
      </c>
      <c r="D40">
        <v>264.3</v>
      </c>
      <c r="E40">
        <v>204.2</v>
      </c>
      <c r="F40">
        <v>0</v>
      </c>
      <c r="G40">
        <v>0</v>
      </c>
    </row>
    <row r="41" spans="1:7" ht="15" x14ac:dyDescent="0.25">
      <c r="A41" s="173" t="s">
        <v>89</v>
      </c>
      <c r="B41">
        <v>0</v>
      </c>
      <c r="C41">
        <v>0</v>
      </c>
      <c r="D41">
        <v>106.2</v>
      </c>
      <c r="E41">
        <v>158.69999999999999</v>
      </c>
      <c r="F41">
        <v>0</v>
      </c>
      <c r="G41">
        <v>0</v>
      </c>
    </row>
    <row r="42" spans="1:7" ht="15" x14ac:dyDescent="0.25">
      <c r="A42" s="173" t="s">
        <v>69</v>
      </c>
    </row>
    <row r="43" spans="1:7" ht="15" x14ac:dyDescent="0.25">
      <c r="A43" s="173" t="s">
        <v>90</v>
      </c>
      <c r="B43">
        <v>70</v>
      </c>
      <c r="C43">
        <v>77</v>
      </c>
      <c r="D43">
        <v>454.4</v>
      </c>
      <c r="E43">
        <v>349.4</v>
      </c>
      <c r="F43">
        <v>0</v>
      </c>
      <c r="G43">
        <v>0</v>
      </c>
    </row>
    <row r="44" spans="1:7" ht="15" x14ac:dyDescent="0.25">
      <c r="A44" s="173" t="s">
        <v>91</v>
      </c>
      <c r="B44">
        <v>0</v>
      </c>
      <c r="C44">
        <v>42</v>
      </c>
      <c r="D44">
        <v>28.5</v>
      </c>
      <c r="E44">
        <v>103.6</v>
      </c>
      <c r="F44">
        <v>0</v>
      </c>
      <c r="G44">
        <v>0</v>
      </c>
    </row>
    <row r="45" spans="1:7" ht="15" x14ac:dyDescent="0.25">
      <c r="A45" s="173" t="s">
        <v>92</v>
      </c>
      <c r="B45">
        <v>70</v>
      </c>
      <c r="C45">
        <v>35</v>
      </c>
      <c r="D45">
        <v>98.5</v>
      </c>
      <c r="E45">
        <v>20.3</v>
      </c>
      <c r="F45">
        <v>0</v>
      </c>
      <c r="G45">
        <v>0</v>
      </c>
    </row>
    <row r="46" spans="1:7" ht="15" x14ac:dyDescent="0.25">
      <c r="A46" s="173" t="s">
        <v>93</v>
      </c>
      <c r="B46">
        <v>0</v>
      </c>
      <c r="C46">
        <v>0</v>
      </c>
      <c r="D46">
        <v>0</v>
      </c>
      <c r="E46">
        <v>21.2</v>
      </c>
      <c r="F46">
        <v>0</v>
      </c>
      <c r="G46">
        <v>0</v>
      </c>
    </row>
    <row r="47" spans="1:7" ht="15" x14ac:dyDescent="0.25">
      <c r="A47" s="173" t="s">
        <v>95</v>
      </c>
      <c r="B47">
        <v>0</v>
      </c>
      <c r="C47">
        <v>0</v>
      </c>
      <c r="D47">
        <v>4.4000000000000004</v>
      </c>
      <c r="E47">
        <v>4.2</v>
      </c>
      <c r="F47">
        <v>0</v>
      </c>
      <c r="G47">
        <v>0</v>
      </c>
    </row>
    <row r="48" spans="1:7" ht="15" x14ac:dyDescent="0.25">
      <c r="A48" s="173" t="s">
        <v>96</v>
      </c>
      <c r="B48">
        <v>0</v>
      </c>
      <c r="C48">
        <v>0</v>
      </c>
      <c r="D48">
        <v>314.39999999999998</v>
      </c>
      <c r="E48">
        <v>189.1</v>
      </c>
      <c r="F48">
        <v>0</v>
      </c>
      <c r="G48">
        <v>0</v>
      </c>
    </row>
    <row r="49" spans="1:7" ht="15" x14ac:dyDescent="0.25">
      <c r="A49" s="173" t="s">
        <v>97</v>
      </c>
      <c r="B49">
        <v>0</v>
      </c>
      <c r="C49">
        <v>0</v>
      </c>
      <c r="D49">
        <v>8.6999999999999993</v>
      </c>
      <c r="E49">
        <v>11</v>
      </c>
      <c r="F49">
        <v>0</v>
      </c>
      <c r="G49">
        <v>0</v>
      </c>
    </row>
    <row r="50" spans="1:7" ht="15" x14ac:dyDescent="0.25">
      <c r="A50" s="173" t="s">
        <v>69</v>
      </c>
    </row>
    <row r="51" spans="1:7" ht="15" x14ac:dyDescent="0.25">
      <c r="A51" s="173" t="s">
        <v>98</v>
      </c>
      <c r="B51">
        <v>1837.3</v>
      </c>
      <c r="C51">
        <v>1286.0999999999999</v>
      </c>
      <c r="D51">
        <v>4388.2</v>
      </c>
      <c r="E51">
        <v>2917.1</v>
      </c>
      <c r="F51">
        <v>27</v>
      </c>
      <c r="G51">
        <v>0</v>
      </c>
    </row>
    <row r="52" spans="1:7" ht="15" x14ac:dyDescent="0.25">
      <c r="A52" s="173" t="s">
        <v>99</v>
      </c>
      <c r="B52">
        <v>11.1</v>
      </c>
      <c r="C52">
        <v>3.1</v>
      </c>
      <c r="D52">
        <v>14.5</v>
      </c>
      <c r="E52">
        <v>13</v>
      </c>
      <c r="F52">
        <v>0</v>
      </c>
      <c r="G52">
        <v>0</v>
      </c>
    </row>
    <row r="53" spans="1:7" ht="15" x14ac:dyDescent="0.25">
      <c r="A53" s="173" t="s">
        <v>100</v>
      </c>
      <c r="B53">
        <v>6.5</v>
      </c>
      <c r="C53">
        <v>6.5</v>
      </c>
      <c r="D53">
        <v>1.2</v>
      </c>
      <c r="E53">
        <v>6.3</v>
      </c>
      <c r="F53">
        <v>0</v>
      </c>
      <c r="G53">
        <v>0</v>
      </c>
    </row>
    <row r="54" spans="1:7" ht="15" x14ac:dyDescent="0.25">
      <c r="A54" s="173" t="s">
        <v>101</v>
      </c>
      <c r="B54">
        <v>0</v>
      </c>
      <c r="C54">
        <v>0</v>
      </c>
      <c r="D54">
        <v>364.9</v>
      </c>
      <c r="E54">
        <v>106.7</v>
      </c>
      <c r="F54">
        <v>0</v>
      </c>
      <c r="G54">
        <v>0</v>
      </c>
    </row>
    <row r="55" spans="1:7" ht="15" x14ac:dyDescent="0.25">
      <c r="A55" s="173" t="s">
        <v>102</v>
      </c>
      <c r="B55">
        <v>16</v>
      </c>
      <c r="C55">
        <v>8</v>
      </c>
      <c r="D55">
        <v>37.5</v>
      </c>
      <c r="E55">
        <v>33.5</v>
      </c>
      <c r="F55">
        <v>0</v>
      </c>
      <c r="G55">
        <v>0</v>
      </c>
    </row>
    <row r="56" spans="1:7" ht="15" x14ac:dyDescent="0.25">
      <c r="A56" s="173" t="s">
        <v>103</v>
      </c>
      <c r="B56">
        <v>13.1</v>
      </c>
      <c r="C56">
        <v>21.3</v>
      </c>
      <c r="D56">
        <v>9.6</v>
      </c>
      <c r="E56">
        <v>36.6</v>
      </c>
      <c r="F56">
        <v>0</v>
      </c>
      <c r="G56">
        <v>0</v>
      </c>
    </row>
    <row r="57" spans="1:7" ht="15" x14ac:dyDescent="0.25">
      <c r="A57" s="173" t="s">
        <v>104</v>
      </c>
      <c r="B57">
        <v>0</v>
      </c>
      <c r="C57">
        <v>0</v>
      </c>
      <c r="D57">
        <v>288</v>
      </c>
      <c r="E57">
        <v>232.4</v>
      </c>
      <c r="F57">
        <v>0</v>
      </c>
      <c r="G57">
        <v>0</v>
      </c>
    </row>
    <row r="58" spans="1:7" ht="15" x14ac:dyDescent="0.25">
      <c r="A58" s="173" t="s">
        <v>105</v>
      </c>
      <c r="B58">
        <v>74.2</v>
      </c>
      <c r="C58">
        <v>37.4</v>
      </c>
      <c r="D58">
        <v>242.5</v>
      </c>
      <c r="E58">
        <v>155.6</v>
      </c>
      <c r="F58">
        <v>0</v>
      </c>
      <c r="G58">
        <v>0</v>
      </c>
    </row>
    <row r="59" spans="1:7" ht="15" x14ac:dyDescent="0.25">
      <c r="A59" s="173" t="s">
        <v>106</v>
      </c>
      <c r="B59">
        <v>53.5</v>
      </c>
      <c r="C59">
        <v>62.9</v>
      </c>
      <c r="D59">
        <v>182.7</v>
      </c>
      <c r="E59">
        <v>103.4</v>
      </c>
      <c r="F59">
        <v>0</v>
      </c>
      <c r="G59">
        <v>0</v>
      </c>
    </row>
    <row r="60" spans="1:7" ht="15" x14ac:dyDescent="0.25">
      <c r="A60" s="173" t="s">
        <v>107</v>
      </c>
      <c r="B60">
        <v>10</v>
      </c>
      <c r="C60">
        <v>10</v>
      </c>
      <c r="D60">
        <v>321.2</v>
      </c>
      <c r="E60">
        <v>208.8</v>
      </c>
      <c r="F60">
        <v>0</v>
      </c>
      <c r="G60">
        <v>0</v>
      </c>
    </row>
    <row r="61" spans="1:7" ht="15" x14ac:dyDescent="0.25">
      <c r="A61" s="173" t="s">
        <v>108</v>
      </c>
      <c r="B61">
        <v>11</v>
      </c>
      <c r="C61">
        <v>0</v>
      </c>
      <c r="D61">
        <v>4.7</v>
      </c>
      <c r="E61">
        <v>0</v>
      </c>
      <c r="F61">
        <v>0</v>
      </c>
      <c r="G61">
        <v>0</v>
      </c>
    </row>
    <row r="62" spans="1:7" ht="15" x14ac:dyDescent="0.25">
      <c r="A62" s="173" t="s">
        <v>109</v>
      </c>
      <c r="B62">
        <v>18</v>
      </c>
      <c r="C62">
        <v>14.5</v>
      </c>
      <c r="D62">
        <v>187.9</v>
      </c>
      <c r="E62">
        <v>74.3</v>
      </c>
      <c r="F62">
        <v>0</v>
      </c>
      <c r="G62">
        <v>0</v>
      </c>
    </row>
    <row r="63" spans="1:7" ht="15" x14ac:dyDescent="0.25">
      <c r="A63" s="173" t="s">
        <v>110</v>
      </c>
      <c r="B63">
        <v>0</v>
      </c>
      <c r="C63">
        <v>0</v>
      </c>
      <c r="D63">
        <v>29</v>
      </c>
      <c r="E63">
        <v>0</v>
      </c>
      <c r="F63">
        <v>0</v>
      </c>
      <c r="G63">
        <v>0</v>
      </c>
    </row>
    <row r="64" spans="1:7" ht="15" x14ac:dyDescent="0.25">
      <c r="A64" s="173" t="s">
        <v>111</v>
      </c>
      <c r="B64">
        <v>60</v>
      </c>
      <c r="C64">
        <v>29</v>
      </c>
      <c r="D64">
        <v>40.299999999999997</v>
      </c>
      <c r="E64">
        <v>59.8</v>
      </c>
      <c r="F64">
        <v>0</v>
      </c>
      <c r="G64">
        <v>0</v>
      </c>
    </row>
    <row r="65" spans="1:7" ht="15" x14ac:dyDescent="0.25">
      <c r="A65" s="173" t="s">
        <v>112</v>
      </c>
      <c r="B65">
        <v>95.8</v>
      </c>
      <c r="C65">
        <v>94.5</v>
      </c>
      <c r="D65">
        <v>150.5</v>
      </c>
      <c r="E65">
        <v>146.1</v>
      </c>
      <c r="F65">
        <v>0</v>
      </c>
      <c r="G65">
        <v>0</v>
      </c>
    </row>
    <row r="66" spans="1:7" ht="15" x14ac:dyDescent="0.25">
      <c r="A66" s="173" t="s">
        <v>113</v>
      </c>
      <c r="B66">
        <v>22</v>
      </c>
      <c r="C66">
        <v>22</v>
      </c>
      <c r="D66">
        <v>98.1</v>
      </c>
      <c r="E66">
        <v>68</v>
      </c>
      <c r="F66">
        <v>0</v>
      </c>
      <c r="G66">
        <v>0</v>
      </c>
    </row>
    <row r="67" spans="1:7" ht="15" x14ac:dyDescent="0.25">
      <c r="A67" s="173" t="s">
        <v>114</v>
      </c>
      <c r="B67">
        <v>20.5</v>
      </c>
      <c r="C67">
        <v>1.6</v>
      </c>
      <c r="D67">
        <v>99</v>
      </c>
      <c r="E67">
        <v>14.7</v>
      </c>
      <c r="F67">
        <v>0</v>
      </c>
      <c r="G67">
        <v>0</v>
      </c>
    </row>
    <row r="68" spans="1:7" ht="15" x14ac:dyDescent="0.25">
      <c r="A68" s="173" t="s">
        <v>115</v>
      </c>
      <c r="B68">
        <v>1180.5</v>
      </c>
      <c r="C68">
        <v>698.3</v>
      </c>
      <c r="D68">
        <v>1733.9</v>
      </c>
      <c r="E68">
        <v>1376.6</v>
      </c>
      <c r="F68">
        <v>0</v>
      </c>
      <c r="G68">
        <v>0</v>
      </c>
    </row>
    <row r="69" spans="1:7" ht="15" x14ac:dyDescent="0.25">
      <c r="A69" s="173" t="s">
        <v>116</v>
      </c>
      <c r="B69">
        <v>0</v>
      </c>
      <c r="C69">
        <v>0</v>
      </c>
      <c r="D69">
        <v>0</v>
      </c>
      <c r="E69" t="s">
        <v>94</v>
      </c>
      <c r="F69">
        <v>0</v>
      </c>
      <c r="G69">
        <v>0</v>
      </c>
    </row>
    <row r="70" spans="1:7" ht="15" x14ac:dyDescent="0.25">
      <c r="A70" s="173" t="s">
        <v>117</v>
      </c>
      <c r="B70">
        <v>10.4</v>
      </c>
      <c r="C70">
        <v>41</v>
      </c>
      <c r="D70">
        <v>48.3</v>
      </c>
      <c r="E70">
        <v>14.4</v>
      </c>
      <c r="F70">
        <v>0</v>
      </c>
      <c r="G70">
        <v>0</v>
      </c>
    </row>
    <row r="71" spans="1:7" ht="15" x14ac:dyDescent="0.25">
      <c r="A71" s="173" t="s">
        <v>118</v>
      </c>
      <c r="B71">
        <v>137</v>
      </c>
      <c r="C71">
        <v>94.1</v>
      </c>
      <c r="D71">
        <v>183.5</v>
      </c>
      <c r="E71">
        <v>51.5</v>
      </c>
      <c r="F71">
        <v>0</v>
      </c>
      <c r="G71">
        <v>0</v>
      </c>
    </row>
    <row r="72" spans="1:7" ht="15" x14ac:dyDescent="0.25">
      <c r="A72" s="173" t="s">
        <v>119</v>
      </c>
      <c r="B72">
        <v>65.5</v>
      </c>
      <c r="C72">
        <v>107</v>
      </c>
      <c r="D72">
        <v>102.7</v>
      </c>
      <c r="E72">
        <v>79.599999999999994</v>
      </c>
      <c r="F72">
        <v>27</v>
      </c>
      <c r="G72">
        <v>0</v>
      </c>
    </row>
    <row r="73" spans="1:7" ht="15" x14ac:dyDescent="0.25">
      <c r="A73" s="173" t="s">
        <v>120</v>
      </c>
      <c r="B73">
        <v>5</v>
      </c>
      <c r="C73">
        <v>9.6999999999999993</v>
      </c>
      <c r="D73">
        <v>74.7</v>
      </c>
      <c r="E73">
        <v>30.7</v>
      </c>
      <c r="F73">
        <v>0</v>
      </c>
      <c r="G73">
        <v>0</v>
      </c>
    </row>
    <row r="74" spans="1:7" ht="15" x14ac:dyDescent="0.25">
      <c r="A74" s="173" t="s">
        <v>121</v>
      </c>
      <c r="B74">
        <v>19.3</v>
      </c>
      <c r="C74">
        <v>17.899999999999999</v>
      </c>
      <c r="D74">
        <v>65.900000000000006</v>
      </c>
      <c r="E74">
        <v>22.2</v>
      </c>
      <c r="F74">
        <v>0</v>
      </c>
      <c r="G74">
        <v>0</v>
      </c>
    </row>
    <row r="75" spans="1:7" ht="15" x14ac:dyDescent="0.25">
      <c r="A75" s="173" t="s">
        <v>122</v>
      </c>
      <c r="B75">
        <v>7.9</v>
      </c>
      <c r="C75">
        <v>7.2</v>
      </c>
      <c r="D75">
        <v>107.6</v>
      </c>
      <c r="E75">
        <v>83.2</v>
      </c>
      <c r="F75">
        <v>0</v>
      </c>
      <c r="G75">
        <v>0</v>
      </c>
    </row>
    <row r="76" spans="1:7" ht="15" x14ac:dyDescent="0.25">
      <c r="A76" s="173" t="s">
        <v>65</v>
      </c>
      <c r="B76" t="s">
        <v>66</v>
      </c>
      <c r="C76" t="s">
        <v>67</v>
      </c>
      <c r="D76" t="s">
        <v>66</v>
      </c>
      <c r="E76" t="s">
        <v>66</v>
      </c>
      <c r="F76" t="s">
        <v>66</v>
      </c>
      <c r="G76" t="s">
        <v>68</v>
      </c>
    </row>
    <row r="77" spans="1:7" ht="15" x14ac:dyDescent="0.25">
      <c r="A77" s="173" t="s">
        <v>123</v>
      </c>
      <c r="B77">
        <v>4183.8999999999996</v>
      </c>
      <c r="C77">
        <v>4050.2</v>
      </c>
      <c r="D77">
        <v>10728.3</v>
      </c>
      <c r="E77">
        <v>8102.3</v>
      </c>
      <c r="F77">
        <v>27</v>
      </c>
      <c r="G77">
        <v>0</v>
      </c>
    </row>
    <row r="78" spans="1:7" ht="15" x14ac:dyDescent="0.25">
      <c r="A78" s="173" t="s">
        <v>124</v>
      </c>
      <c r="B78">
        <v>634.20000000000005</v>
      </c>
      <c r="C78">
        <v>891.4</v>
      </c>
      <c r="D78">
        <v>0</v>
      </c>
      <c r="E78">
        <v>0</v>
      </c>
      <c r="F78">
        <v>0</v>
      </c>
      <c r="G78">
        <v>0</v>
      </c>
    </row>
    <row r="79" spans="1:7" ht="15" x14ac:dyDescent="0.25">
      <c r="A79" s="173" t="s">
        <v>65</v>
      </c>
      <c r="B79" t="s">
        <v>66</v>
      </c>
      <c r="C79" t="s">
        <v>67</v>
      </c>
      <c r="D79" t="s">
        <v>66</v>
      </c>
      <c r="E79" t="s">
        <v>66</v>
      </c>
      <c r="F79" t="s">
        <v>66</v>
      </c>
      <c r="G79" t="s">
        <v>68</v>
      </c>
    </row>
    <row r="80" spans="1:7" ht="15" x14ac:dyDescent="0.25">
      <c r="A80" s="173" t="s">
        <v>125</v>
      </c>
      <c r="B80">
        <v>4818.1000000000004</v>
      </c>
      <c r="C80">
        <v>4941.7</v>
      </c>
      <c r="D80">
        <v>10728.3</v>
      </c>
      <c r="E80">
        <v>8102.3</v>
      </c>
      <c r="F80">
        <v>27</v>
      </c>
      <c r="G80">
        <v>0</v>
      </c>
    </row>
    <row r="81" spans="1:7" ht="15" x14ac:dyDescent="0.25">
      <c r="A81" s="173" t="s">
        <v>126</v>
      </c>
      <c r="B81" t="s">
        <v>45</v>
      </c>
      <c r="C81" t="s">
        <v>45</v>
      </c>
      <c r="D81">
        <v>0</v>
      </c>
      <c r="E81">
        <v>0</v>
      </c>
      <c r="F81" t="s">
        <v>45</v>
      </c>
      <c r="G81" t="s">
        <v>45</v>
      </c>
    </row>
    <row r="82" spans="1:7" ht="15" x14ac:dyDescent="0.25">
      <c r="A82" s="173" t="s">
        <v>127</v>
      </c>
      <c r="B82">
        <v>0</v>
      </c>
      <c r="C82">
        <v>0</v>
      </c>
      <c r="D82" t="s">
        <v>45</v>
      </c>
      <c r="E82" t="s">
        <v>45</v>
      </c>
      <c r="F82">
        <v>0</v>
      </c>
      <c r="G82">
        <v>0</v>
      </c>
    </row>
    <row r="83" spans="1:7" ht="15" x14ac:dyDescent="0.25">
      <c r="A83" s="173" t="s">
        <v>65</v>
      </c>
      <c r="B83" t="s">
        <v>66</v>
      </c>
      <c r="C83" t="s">
        <v>67</v>
      </c>
      <c r="D83" t="s">
        <v>66</v>
      </c>
      <c r="E83" t="s">
        <v>66</v>
      </c>
      <c r="F83" t="s">
        <v>66</v>
      </c>
      <c r="G83" t="s">
        <v>68</v>
      </c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0C7EE2-87CF-4F89-8E20-E1652888B7E9}">
  <dimension ref="A2:G84"/>
  <sheetViews>
    <sheetView topLeftCell="A23" workbookViewId="0">
      <selection activeCell="B8" sqref="B8"/>
    </sheetView>
  </sheetViews>
  <sheetFormatPr defaultRowHeight="13.2" x14ac:dyDescent="0.25"/>
  <cols>
    <col min="1" max="1" width="26.6640625" customWidth="1"/>
    <col min="2" max="2" width="13.33203125" customWidth="1"/>
    <col min="3" max="3" width="10.88671875" customWidth="1"/>
    <col min="4" max="4" width="12.109375" customWidth="1"/>
    <col min="5" max="5" width="11.33203125" customWidth="1"/>
    <col min="6" max="6" width="12.5546875" customWidth="1"/>
    <col min="7" max="7" width="11.88671875" customWidth="1"/>
  </cols>
  <sheetData>
    <row r="2" spans="1:7" ht="15" x14ac:dyDescent="0.25">
      <c r="A2" s="173" t="s">
        <v>50</v>
      </c>
    </row>
    <row r="3" spans="1:7" ht="15" x14ac:dyDescent="0.25">
      <c r="A3" s="173" t="s">
        <v>51</v>
      </c>
    </row>
    <row r="4" spans="1:7" ht="15" x14ac:dyDescent="0.25">
      <c r="A4" s="173" t="s">
        <v>1050</v>
      </c>
    </row>
    <row r="5" spans="1:7" ht="15" x14ac:dyDescent="0.25">
      <c r="A5" s="173" t="s">
        <v>53</v>
      </c>
    </row>
    <row r="6" spans="1:7" ht="15" x14ac:dyDescent="0.25">
      <c r="A6" s="173" t="s">
        <v>54</v>
      </c>
    </row>
    <row r="7" spans="1:7" ht="15" x14ac:dyDescent="0.25">
      <c r="A7" s="173" t="s">
        <v>55</v>
      </c>
    </row>
    <row r="8" spans="1:7" ht="15" x14ac:dyDescent="0.25">
      <c r="B8" s="173" t="s">
        <v>163</v>
      </c>
      <c r="D8" t="s">
        <v>57</v>
      </c>
      <c r="F8" t="s">
        <v>58</v>
      </c>
    </row>
    <row r="9" spans="1:7" ht="15" x14ac:dyDescent="0.25">
      <c r="A9" s="173" t="s">
        <v>55</v>
      </c>
    </row>
    <row r="10" spans="1:7" ht="15" x14ac:dyDescent="0.25">
      <c r="A10" s="173" t="s">
        <v>59</v>
      </c>
      <c r="B10" t="s">
        <v>60</v>
      </c>
      <c r="C10" t="s">
        <v>61</v>
      </c>
      <c r="D10" t="s">
        <v>60</v>
      </c>
      <c r="E10" t="s">
        <v>62</v>
      </c>
      <c r="F10" t="s">
        <v>63</v>
      </c>
      <c r="G10" t="s">
        <v>64</v>
      </c>
    </row>
    <row r="11" spans="1:7" ht="15" x14ac:dyDescent="0.25">
      <c r="A11" s="173" t="s">
        <v>65</v>
      </c>
      <c r="B11" t="s">
        <v>66</v>
      </c>
      <c r="C11" t="s">
        <v>67</v>
      </c>
      <c r="D11" t="s">
        <v>66</v>
      </c>
      <c r="E11" t="s">
        <v>66</v>
      </c>
      <c r="F11" t="s">
        <v>66</v>
      </c>
      <c r="G11" t="s">
        <v>68</v>
      </c>
    </row>
    <row r="12" spans="1:7" ht="15" x14ac:dyDescent="0.25">
      <c r="A12" s="173" t="s">
        <v>69</v>
      </c>
    </row>
    <row r="13" spans="1:7" ht="15" x14ac:dyDescent="0.25">
      <c r="A13" s="173" t="s">
        <v>70</v>
      </c>
      <c r="B13">
        <v>140.5</v>
      </c>
      <c r="C13">
        <v>53</v>
      </c>
      <c r="D13">
        <v>349.2</v>
      </c>
      <c r="E13">
        <v>145.80000000000001</v>
      </c>
      <c r="F13">
        <v>0</v>
      </c>
      <c r="G13">
        <v>0</v>
      </c>
    </row>
    <row r="14" spans="1:7" ht="15" x14ac:dyDescent="0.25">
      <c r="A14" s="173" t="s">
        <v>165</v>
      </c>
      <c r="B14">
        <v>0</v>
      </c>
      <c r="C14">
        <v>0</v>
      </c>
      <c r="D14">
        <v>5.3</v>
      </c>
      <c r="E14">
        <v>22.3</v>
      </c>
      <c r="F14">
        <v>0</v>
      </c>
      <c r="G14">
        <v>0</v>
      </c>
    </row>
    <row r="15" spans="1:7" ht="15" x14ac:dyDescent="0.25">
      <c r="A15" s="173" t="s">
        <v>71</v>
      </c>
      <c r="B15">
        <v>138</v>
      </c>
      <c r="C15">
        <v>53</v>
      </c>
      <c r="D15">
        <v>292.10000000000002</v>
      </c>
      <c r="E15">
        <v>92.1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12.6</v>
      </c>
      <c r="E16">
        <v>0</v>
      </c>
      <c r="F16">
        <v>0</v>
      </c>
      <c r="G16">
        <v>0</v>
      </c>
    </row>
    <row r="17" spans="1:7" ht="15" x14ac:dyDescent="0.25">
      <c r="A17" s="173" t="s">
        <v>73</v>
      </c>
      <c r="B17">
        <v>2.5</v>
      </c>
      <c r="C17">
        <v>0</v>
      </c>
      <c r="D17">
        <v>39.299999999999997</v>
      </c>
      <c r="E17">
        <v>20.9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0</v>
      </c>
      <c r="E18">
        <v>10.5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395.1</v>
      </c>
      <c r="C20">
        <v>494</v>
      </c>
      <c r="D20">
        <v>1032.9000000000001</v>
      </c>
      <c r="E20">
        <v>804.8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184.6</v>
      </c>
      <c r="C22">
        <v>93.1</v>
      </c>
      <c r="D22">
        <v>519.5</v>
      </c>
      <c r="E22">
        <v>621.6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0</v>
      </c>
      <c r="C24">
        <v>639</v>
      </c>
      <c r="D24">
        <v>139.1</v>
      </c>
      <c r="E24">
        <v>370.9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1556.5</v>
      </c>
      <c r="C26">
        <v>1134</v>
      </c>
      <c r="D26">
        <v>3705.9</v>
      </c>
      <c r="E26">
        <v>2776.5</v>
      </c>
      <c r="F26">
        <v>0</v>
      </c>
      <c r="G26">
        <v>0</v>
      </c>
    </row>
    <row r="27" spans="1:7" ht="15" x14ac:dyDescent="0.25">
      <c r="A27" s="173" t="s">
        <v>167</v>
      </c>
      <c r="B27">
        <v>0</v>
      </c>
      <c r="C27">
        <v>0</v>
      </c>
      <c r="D27">
        <v>0</v>
      </c>
      <c r="E27">
        <v>34.5</v>
      </c>
      <c r="F27">
        <v>0</v>
      </c>
      <c r="G27">
        <v>0</v>
      </c>
    </row>
    <row r="28" spans="1:7" ht="15" x14ac:dyDescent="0.25">
      <c r="A28" s="173" t="s">
        <v>78</v>
      </c>
      <c r="B28">
        <v>0</v>
      </c>
      <c r="C28">
        <v>0</v>
      </c>
      <c r="D28">
        <v>18.5</v>
      </c>
      <c r="E28">
        <v>28.7</v>
      </c>
      <c r="F28">
        <v>0</v>
      </c>
      <c r="G28">
        <v>0</v>
      </c>
    </row>
    <row r="29" spans="1:7" ht="15" x14ac:dyDescent="0.25">
      <c r="A29" s="173" t="s">
        <v>79</v>
      </c>
      <c r="B29">
        <v>0.5</v>
      </c>
      <c r="C29">
        <v>0.4</v>
      </c>
      <c r="D29">
        <v>0</v>
      </c>
      <c r="E29">
        <v>1.5</v>
      </c>
      <c r="F29">
        <v>0</v>
      </c>
      <c r="G29">
        <v>0</v>
      </c>
    </row>
    <row r="30" spans="1:7" ht="15" x14ac:dyDescent="0.25">
      <c r="A30" s="173" t="s">
        <v>80</v>
      </c>
      <c r="B30">
        <v>153</v>
      </c>
      <c r="C30">
        <v>2.9</v>
      </c>
      <c r="D30">
        <v>456.5</v>
      </c>
      <c r="E30">
        <v>254.7</v>
      </c>
      <c r="F30">
        <v>0</v>
      </c>
      <c r="G30">
        <v>0</v>
      </c>
    </row>
    <row r="31" spans="1:7" ht="15" x14ac:dyDescent="0.25">
      <c r="A31" s="173" t="s">
        <v>168</v>
      </c>
      <c r="B31">
        <v>0</v>
      </c>
      <c r="C31">
        <v>0</v>
      </c>
      <c r="D31">
        <v>0</v>
      </c>
      <c r="E31" t="s">
        <v>94</v>
      </c>
      <c r="F31">
        <v>0</v>
      </c>
      <c r="G31">
        <v>0</v>
      </c>
    </row>
    <row r="32" spans="1:7" ht="15" x14ac:dyDescent="0.25">
      <c r="A32" s="173" t="s">
        <v>81</v>
      </c>
      <c r="B32">
        <v>439.9</v>
      </c>
      <c r="C32">
        <v>291.60000000000002</v>
      </c>
      <c r="D32">
        <v>1078.2</v>
      </c>
      <c r="E32">
        <v>588.6</v>
      </c>
      <c r="F32">
        <v>0</v>
      </c>
      <c r="G32">
        <v>0</v>
      </c>
    </row>
    <row r="33" spans="1:7" ht="15" x14ac:dyDescent="0.25">
      <c r="A33" s="173" t="s">
        <v>169</v>
      </c>
      <c r="B33">
        <v>0</v>
      </c>
      <c r="C33">
        <v>0</v>
      </c>
      <c r="D33">
        <v>0</v>
      </c>
      <c r="E33">
        <v>0.1</v>
      </c>
      <c r="F33">
        <v>0</v>
      </c>
      <c r="G33">
        <v>0</v>
      </c>
    </row>
    <row r="34" spans="1:7" ht="15" x14ac:dyDescent="0.25">
      <c r="A34" s="173" t="s">
        <v>82</v>
      </c>
      <c r="B34">
        <v>4.9000000000000004</v>
      </c>
      <c r="C34">
        <v>44.2</v>
      </c>
      <c r="D34">
        <v>65.5</v>
      </c>
      <c r="E34">
        <v>61.5</v>
      </c>
      <c r="F34">
        <v>0</v>
      </c>
      <c r="G34">
        <v>0</v>
      </c>
    </row>
    <row r="35" spans="1:7" ht="15" x14ac:dyDescent="0.25">
      <c r="A35" s="173" t="s">
        <v>170</v>
      </c>
      <c r="B35">
        <v>0</v>
      </c>
      <c r="C35">
        <v>0</v>
      </c>
      <c r="D35">
        <v>8</v>
      </c>
      <c r="E35">
        <v>0</v>
      </c>
      <c r="F35">
        <v>0</v>
      </c>
      <c r="G35">
        <v>0</v>
      </c>
    </row>
    <row r="36" spans="1:7" ht="15" x14ac:dyDescent="0.25">
      <c r="A36" s="173" t="s">
        <v>83</v>
      </c>
      <c r="B36">
        <v>593</v>
      </c>
      <c r="C36">
        <v>584</v>
      </c>
      <c r="D36">
        <v>1352.4</v>
      </c>
      <c r="E36">
        <v>1240.5</v>
      </c>
      <c r="F36">
        <v>0</v>
      </c>
      <c r="G36">
        <v>0</v>
      </c>
    </row>
    <row r="37" spans="1:7" ht="15" x14ac:dyDescent="0.25">
      <c r="A37" s="173" t="s">
        <v>84</v>
      </c>
      <c r="B37">
        <v>0</v>
      </c>
      <c r="C37">
        <v>0</v>
      </c>
      <c r="D37">
        <v>31.1</v>
      </c>
      <c r="E37">
        <v>19.8</v>
      </c>
      <c r="F37">
        <v>0</v>
      </c>
      <c r="G37">
        <v>0</v>
      </c>
    </row>
    <row r="38" spans="1:7" ht="15" x14ac:dyDescent="0.25">
      <c r="A38" s="173" t="s">
        <v>85</v>
      </c>
      <c r="B38">
        <v>0</v>
      </c>
      <c r="C38">
        <v>21.5</v>
      </c>
      <c r="D38">
        <v>25.3</v>
      </c>
      <c r="E38">
        <v>22.1</v>
      </c>
      <c r="F38">
        <v>0</v>
      </c>
      <c r="G38">
        <v>0</v>
      </c>
    </row>
    <row r="39" spans="1:7" ht="15" x14ac:dyDescent="0.25">
      <c r="A39" s="173" t="s">
        <v>86</v>
      </c>
      <c r="B39">
        <v>314.89999999999998</v>
      </c>
      <c r="C39">
        <v>116.1</v>
      </c>
      <c r="D39">
        <v>295.3</v>
      </c>
      <c r="E39">
        <v>165</v>
      </c>
      <c r="F39">
        <v>0</v>
      </c>
      <c r="G39">
        <v>0</v>
      </c>
    </row>
    <row r="40" spans="1:7" ht="15" x14ac:dyDescent="0.25">
      <c r="A40" s="173" t="s">
        <v>87</v>
      </c>
      <c r="B40">
        <v>3.9</v>
      </c>
      <c r="C40">
        <v>3</v>
      </c>
      <c r="D40">
        <v>5.0999999999999996</v>
      </c>
      <c r="E40">
        <v>0</v>
      </c>
      <c r="F40">
        <v>0</v>
      </c>
      <c r="G40">
        <v>0</v>
      </c>
    </row>
    <row r="41" spans="1:7" ht="15" x14ac:dyDescent="0.25">
      <c r="A41" s="173" t="s">
        <v>88</v>
      </c>
      <c r="B41">
        <v>46.4</v>
      </c>
      <c r="C41">
        <v>70.3</v>
      </c>
      <c r="D41">
        <v>263.8</v>
      </c>
      <c r="E41">
        <v>200.8</v>
      </c>
      <c r="F41">
        <v>0</v>
      </c>
      <c r="G41">
        <v>0</v>
      </c>
    </row>
    <row r="42" spans="1:7" ht="15" x14ac:dyDescent="0.25">
      <c r="A42" s="173" t="s">
        <v>89</v>
      </c>
      <c r="B42">
        <v>0</v>
      </c>
      <c r="C42">
        <v>0</v>
      </c>
      <c r="D42">
        <v>106.2</v>
      </c>
      <c r="E42">
        <v>158.69999999999999</v>
      </c>
      <c r="F42">
        <v>0</v>
      </c>
      <c r="G42">
        <v>0</v>
      </c>
    </row>
    <row r="43" spans="1:7" ht="15" x14ac:dyDescent="0.25">
      <c r="A43" s="173" t="s">
        <v>69</v>
      </c>
    </row>
    <row r="44" spans="1:7" ht="15" x14ac:dyDescent="0.25">
      <c r="A44" s="173" t="s">
        <v>90</v>
      </c>
      <c r="B44">
        <v>70</v>
      </c>
      <c r="C44">
        <v>97</v>
      </c>
      <c r="D44">
        <v>425.9</v>
      </c>
      <c r="E44">
        <v>329.1</v>
      </c>
      <c r="F44">
        <v>0</v>
      </c>
      <c r="G44">
        <v>0</v>
      </c>
    </row>
    <row r="45" spans="1:7" ht="15" x14ac:dyDescent="0.25">
      <c r="A45" s="173" t="s">
        <v>91</v>
      </c>
      <c r="B45">
        <v>0</v>
      </c>
      <c r="C45">
        <v>42</v>
      </c>
      <c r="D45">
        <v>0</v>
      </c>
      <c r="E45">
        <v>103.6</v>
      </c>
      <c r="F45">
        <v>0</v>
      </c>
      <c r="G45">
        <v>0</v>
      </c>
    </row>
    <row r="46" spans="1:7" ht="15" x14ac:dyDescent="0.25">
      <c r="A46" s="173" t="s">
        <v>92</v>
      </c>
      <c r="B46">
        <v>70</v>
      </c>
      <c r="C46">
        <v>55</v>
      </c>
      <c r="D46">
        <v>98.5</v>
      </c>
      <c r="E46">
        <v>0</v>
      </c>
      <c r="F46">
        <v>0</v>
      </c>
      <c r="G46">
        <v>0</v>
      </c>
    </row>
    <row r="47" spans="1:7" ht="15" x14ac:dyDescent="0.25">
      <c r="A47" s="173" t="s">
        <v>93</v>
      </c>
      <c r="B47">
        <v>0</v>
      </c>
      <c r="C47">
        <v>0</v>
      </c>
      <c r="D47">
        <v>0</v>
      </c>
      <c r="E47">
        <v>21.2</v>
      </c>
      <c r="F47">
        <v>0</v>
      </c>
      <c r="G47">
        <v>0</v>
      </c>
    </row>
    <row r="48" spans="1:7" ht="15" x14ac:dyDescent="0.25">
      <c r="A48" s="173" t="s">
        <v>95</v>
      </c>
      <c r="B48">
        <v>0</v>
      </c>
      <c r="C48">
        <v>0</v>
      </c>
      <c r="D48">
        <v>4.4000000000000004</v>
      </c>
      <c r="E48">
        <v>4.2</v>
      </c>
      <c r="F48">
        <v>0</v>
      </c>
      <c r="G48">
        <v>0</v>
      </c>
    </row>
    <row r="49" spans="1:7" ht="15" x14ac:dyDescent="0.25">
      <c r="A49" s="173" t="s">
        <v>96</v>
      </c>
      <c r="B49">
        <v>0</v>
      </c>
      <c r="C49">
        <v>0</v>
      </c>
      <c r="D49">
        <v>314.39999999999998</v>
      </c>
      <c r="E49">
        <v>189.1</v>
      </c>
      <c r="F49">
        <v>0</v>
      </c>
      <c r="G49">
        <v>0</v>
      </c>
    </row>
    <row r="50" spans="1:7" ht="15" x14ac:dyDescent="0.25">
      <c r="A50" s="173" t="s">
        <v>97</v>
      </c>
      <c r="B50">
        <v>0</v>
      </c>
      <c r="C50">
        <v>0</v>
      </c>
      <c r="D50">
        <v>8.6999999999999993</v>
      </c>
      <c r="E50">
        <v>11</v>
      </c>
      <c r="F50">
        <v>0</v>
      </c>
      <c r="G50">
        <v>0</v>
      </c>
    </row>
    <row r="51" spans="1:7" ht="15" x14ac:dyDescent="0.25">
      <c r="A51" s="173" t="s">
        <v>69</v>
      </c>
    </row>
    <row r="52" spans="1:7" ht="15" x14ac:dyDescent="0.25">
      <c r="A52" s="173" t="s">
        <v>98</v>
      </c>
      <c r="B52">
        <v>1836.3</v>
      </c>
      <c r="C52">
        <v>1274.9000000000001</v>
      </c>
      <c r="D52">
        <v>4233.3999999999996</v>
      </c>
      <c r="E52">
        <v>2854.9</v>
      </c>
      <c r="F52">
        <v>27</v>
      </c>
      <c r="G52">
        <v>0</v>
      </c>
    </row>
    <row r="53" spans="1:7" ht="15" x14ac:dyDescent="0.25">
      <c r="A53" s="173" t="s">
        <v>99</v>
      </c>
      <c r="B53">
        <v>11.1</v>
      </c>
      <c r="C53">
        <v>3.1</v>
      </c>
      <c r="D53">
        <v>14.5</v>
      </c>
      <c r="E53">
        <v>13</v>
      </c>
      <c r="F53">
        <v>0</v>
      </c>
      <c r="G53">
        <v>0</v>
      </c>
    </row>
    <row r="54" spans="1:7" ht="15" x14ac:dyDescent="0.25">
      <c r="A54" s="173" t="s">
        <v>100</v>
      </c>
      <c r="B54">
        <v>6.5</v>
      </c>
      <c r="C54">
        <v>6.5</v>
      </c>
      <c r="D54">
        <v>1.2</v>
      </c>
      <c r="E54">
        <v>6.3</v>
      </c>
      <c r="F54">
        <v>0</v>
      </c>
      <c r="G54">
        <v>0</v>
      </c>
    </row>
    <row r="55" spans="1:7" ht="15" x14ac:dyDescent="0.25">
      <c r="A55" s="173" t="s">
        <v>101</v>
      </c>
      <c r="B55">
        <v>0</v>
      </c>
      <c r="C55">
        <v>0</v>
      </c>
      <c r="D55">
        <v>364.9</v>
      </c>
      <c r="E55">
        <v>106.7</v>
      </c>
      <c r="F55">
        <v>0</v>
      </c>
      <c r="G55">
        <v>0</v>
      </c>
    </row>
    <row r="56" spans="1:7" ht="15" x14ac:dyDescent="0.25">
      <c r="A56" s="173" t="s">
        <v>102</v>
      </c>
      <c r="B56">
        <v>16</v>
      </c>
      <c r="C56">
        <v>8</v>
      </c>
      <c r="D56">
        <v>37.5</v>
      </c>
      <c r="E56">
        <v>33.5</v>
      </c>
      <c r="F56">
        <v>0</v>
      </c>
      <c r="G56">
        <v>0</v>
      </c>
    </row>
    <row r="57" spans="1:7" ht="15" x14ac:dyDescent="0.25">
      <c r="A57" s="173" t="s">
        <v>103</v>
      </c>
      <c r="B57">
        <v>13.4</v>
      </c>
      <c r="C57">
        <v>21.6</v>
      </c>
      <c r="D57">
        <v>9.3000000000000007</v>
      </c>
      <c r="E57">
        <v>36.4</v>
      </c>
      <c r="F57">
        <v>0</v>
      </c>
      <c r="G57">
        <v>0</v>
      </c>
    </row>
    <row r="58" spans="1:7" ht="15" x14ac:dyDescent="0.25">
      <c r="A58" s="173" t="s">
        <v>104</v>
      </c>
      <c r="B58">
        <v>0</v>
      </c>
      <c r="C58">
        <v>6</v>
      </c>
      <c r="D58">
        <v>288</v>
      </c>
      <c r="E58">
        <v>225.8</v>
      </c>
      <c r="F58">
        <v>0</v>
      </c>
      <c r="G58">
        <v>0</v>
      </c>
    </row>
    <row r="59" spans="1:7" ht="15" x14ac:dyDescent="0.25">
      <c r="A59" s="173" t="s">
        <v>105</v>
      </c>
      <c r="B59">
        <v>91</v>
      </c>
      <c r="C59">
        <v>39.200000000000003</v>
      </c>
      <c r="D59">
        <v>224.8</v>
      </c>
      <c r="E59">
        <v>155.6</v>
      </c>
      <c r="F59">
        <v>0</v>
      </c>
      <c r="G59">
        <v>0</v>
      </c>
    </row>
    <row r="60" spans="1:7" ht="15" x14ac:dyDescent="0.25">
      <c r="A60" s="173" t="s">
        <v>106</v>
      </c>
      <c r="B60">
        <v>53.5</v>
      </c>
      <c r="C60">
        <v>44.4</v>
      </c>
      <c r="D60">
        <v>182.7</v>
      </c>
      <c r="E60">
        <v>103.4</v>
      </c>
      <c r="F60">
        <v>0</v>
      </c>
      <c r="G60">
        <v>0</v>
      </c>
    </row>
    <row r="61" spans="1:7" ht="15" x14ac:dyDescent="0.25">
      <c r="A61" s="173" t="s">
        <v>107</v>
      </c>
      <c r="B61">
        <v>10</v>
      </c>
      <c r="C61">
        <v>10</v>
      </c>
      <c r="D61">
        <v>321.2</v>
      </c>
      <c r="E61">
        <v>208.8</v>
      </c>
      <c r="F61">
        <v>0</v>
      </c>
      <c r="G61">
        <v>0</v>
      </c>
    </row>
    <row r="62" spans="1:7" ht="15" x14ac:dyDescent="0.25">
      <c r="A62" s="173" t="s">
        <v>108</v>
      </c>
      <c r="B62">
        <v>0</v>
      </c>
      <c r="C62">
        <v>0</v>
      </c>
      <c r="D62">
        <v>4.7</v>
      </c>
      <c r="E62">
        <v>0</v>
      </c>
      <c r="F62">
        <v>0</v>
      </c>
      <c r="G62">
        <v>0</v>
      </c>
    </row>
    <row r="63" spans="1:7" ht="15" x14ac:dyDescent="0.25">
      <c r="A63" s="173" t="s">
        <v>109</v>
      </c>
      <c r="B63">
        <v>18</v>
      </c>
      <c r="C63">
        <v>14.5</v>
      </c>
      <c r="D63">
        <v>187.9</v>
      </c>
      <c r="E63">
        <v>74.3</v>
      </c>
      <c r="F63">
        <v>0</v>
      </c>
      <c r="G63">
        <v>0</v>
      </c>
    </row>
    <row r="64" spans="1:7" ht="15" x14ac:dyDescent="0.25">
      <c r="A64" s="173" t="s">
        <v>110</v>
      </c>
      <c r="B64">
        <v>0</v>
      </c>
      <c r="C64">
        <v>0</v>
      </c>
      <c r="D64">
        <v>29</v>
      </c>
      <c r="E64">
        <v>0</v>
      </c>
      <c r="F64">
        <v>0</v>
      </c>
      <c r="G64">
        <v>0</v>
      </c>
    </row>
    <row r="65" spans="1:7" ht="15" x14ac:dyDescent="0.25">
      <c r="A65" s="173" t="s">
        <v>111</v>
      </c>
      <c r="B65">
        <v>60</v>
      </c>
      <c r="C65">
        <v>29</v>
      </c>
      <c r="D65">
        <v>40.299999999999997</v>
      </c>
      <c r="E65">
        <v>59.8</v>
      </c>
      <c r="F65">
        <v>0</v>
      </c>
      <c r="G65">
        <v>0</v>
      </c>
    </row>
    <row r="66" spans="1:7" ht="15" x14ac:dyDescent="0.25">
      <c r="A66" s="173" t="s">
        <v>112</v>
      </c>
      <c r="B66">
        <v>117.8</v>
      </c>
      <c r="C66">
        <v>99.6</v>
      </c>
      <c r="D66">
        <v>134.80000000000001</v>
      </c>
      <c r="E66">
        <v>137.5</v>
      </c>
      <c r="F66">
        <v>0</v>
      </c>
      <c r="G66">
        <v>0</v>
      </c>
    </row>
    <row r="67" spans="1:7" ht="15" x14ac:dyDescent="0.25">
      <c r="A67" s="173" t="s">
        <v>113</v>
      </c>
      <c r="B67">
        <v>22</v>
      </c>
      <c r="C67">
        <v>44</v>
      </c>
      <c r="D67">
        <v>98.1</v>
      </c>
      <c r="E67">
        <v>46</v>
      </c>
      <c r="F67">
        <v>0</v>
      </c>
      <c r="G67">
        <v>0</v>
      </c>
    </row>
    <row r="68" spans="1:7" ht="15" x14ac:dyDescent="0.25">
      <c r="A68" s="173" t="s">
        <v>114</v>
      </c>
      <c r="B68">
        <v>56.2</v>
      </c>
      <c r="C68">
        <v>1.6</v>
      </c>
      <c r="D68">
        <v>99</v>
      </c>
      <c r="E68">
        <v>14.7</v>
      </c>
      <c r="F68">
        <v>0</v>
      </c>
      <c r="G68">
        <v>0</v>
      </c>
    </row>
    <row r="69" spans="1:7" ht="15" x14ac:dyDescent="0.25">
      <c r="A69" s="173" t="s">
        <v>115</v>
      </c>
      <c r="B69">
        <v>1115.7</v>
      </c>
      <c r="C69">
        <v>685.5</v>
      </c>
      <c r="D69">
        <v>1646.8</v>
      </c>
      <c r="E69">
        <v>1351.7</v>
      </c>
      <c r="F69">
        <v>0</v>
      </c>
      <c r="G69">
        <v>0</v>
      </c>
    </row>
    <row r="70" spans="1:7" ht="15" x14ac:dyDescent="0.25">
      <c r="A70" s="173" t="s">
        <v>116</v>
      </c>
      <c r="B70">
        <v>0</v>
      </c>
      <c r="C70">
        <v>0</v>
      </c>
      <c r="D70">
        <v>0</v>
      </c>
      <c r="E70" t="s">
        <v>94</v>
      </c>
      <c r="F70">
        <v>0</v>
      </c>
      <c r="G70">
        <v>0</v>
      </c>
    </row>
    <row r="71" spans="1:7" ht="15" x14ac:dyDescent="0.25">
      <c r="A71" s="173" t="s">
        <v>117</v>
      </c>
      <c r="B71">
        <v>10.4</v>
      </c>
      <c r="C71">
        <v>41</v>
      </c>
      <c r="D71">
        <v>48.3</v>
      </c>
      <c r="E71">
        <v>14.4</v>
      </c>
      <c r="F71">
        <v>0</v>
      </c>
      <c r="G71">
        <v>0</v>
      </c>
    </row>
    <row r="72" spans="1:7" ht="15" x14ac:dyDescent="0.25">
      <c r="A72" s="173" t="s">
        <v>118</v>
      </c>
      <c r="B72">
        <v>137</v>
      </c>
      <c r="C72">
        <v>94.1</v>
      </c>
      <c r="D72">
        <v>183.5</v>
      </c>
      <c r="E72">
        <v>51.5</v>
      </c>
      <c r="F72">
        <v>0</v>
      </c>
      <c r="G72">
        <v>0</v>
      </c>
    </row>
    <row r="73" spans="1:7" ht="15" x14ac:dyDescent="0.25">
      <c r="A73" s="173" t="s">
        <v>119</v>
      </c>
      <c r="B73">
        <v>65.5</v>
      </c>
      <c r="C73">
        <v>92</v>
      </c>
      <c r="D73">
        <v>102.7</v>
      </c>
      <c r="E73">
        <v>79.599999999999994</v>
      </c>
      <c r="F73">
        <v>27</v>
      </c>
      <c r="G73">
        <v>0</v>
      </c>
    </row>
    <row r="74" spans="1:7" ht="15" x14ac:dyDescent="0.25">
      <c r="A74" s="173" t="s">
        <v>120</v>
      </c>
      <c r="B74">
        <v>5</v>
      </c>
      <c r="C74">
        <v>9.6999999999999993</v>
      </c>
      <c r="D74">
        <v>74.7</v>
      </c>
      <c r="E74">
        <v>30.7</v>
      </c>
      <c r="F74">
        <v>0</v>
      </c>
      <c r="G74">
        <v>0</v>
      </c>
    </row>
    <row r="75" spans="1:7" ht="15" x14ac:dyDescent="0.25">
      <c r="A75" s="173" t="s">
        <v>121</v>
      </c>
      <c r="B75">
        <v>19.3</v>
      </c>
      <c r="C75">
        <v>17.899999999999999</v>
      </c>
      <c r="D75">
        <v>65.900000000000006</v>
      </c>
      <c r="E75">
        <v>22.2</v>
      </c>
      <c r="F75">
        <v>0</v>
      </c>
      <c r="G75">
        <v>0</v>
      </c>
    </row>
    <row r="76" spans="1:7" ht="15" x14ac:dyDescent="0.25">
      <c r="A76" s="173" t="s">
        <v>122</v>
      </c>
      <c r="B76">
        <v>7.9</v>
      </c>
      <c r="C76">
        <v>7.2</v>
      </c>
      <c r="D76">
        <v>73.5</v>
      </c>
      <c r="E76">
        <v>83.2</v>
      </c>
      <c r="F76">
        <v>0</v>
      </c>
      <c r="G76">
        <v>0</v>
      </c>
    </row>
    <row r="77" spans="1:7" ht="15" x14ac:dyDescent="0.25">
      <c r="A77" s="173" t="s">
        <v>65</v>
      </c>
      <c r="B77" t="s">
        <v>66</v>
      </c>
      <c r="C77" t="s">
        <v>67</v>
      </c>
      <c r="D77" t="s">
        <v>66</v>
      </c>
      <c r="E77" t="s">
        <v>66</v>
      </c>
      <c r="F77" t="s">
        <v>66</v>
      </c>
      <c r="G77" t="s">
        <v>68</v>
      </c>
    </row>
    <row r="78" spans="1:7" ht="15" x14ac:dyDescent="0.25">
      <c r="A78" s="173" t="s">
        <v>123</v>
      </c>
      <c r="B78">
        <v>4183</v>
      </c>
      <c r="C78">
        <v>3785.1</v>
      </c>
      <c r="D78">
        <v>10405.9</v>
      </c>
      <c r="E78">
        <v>7903.4</v>
      </c>
      <c r="F78">
        <v>27</v>
      </c>
      <c r="G78">
        <v>0</v>
      </c>
    </row>
    <row r="79" spans="1:7" ht="15" x14ac:dyDescent="0.25">
      <c r="A79" s="173" t="s">
        <v>124</v>
      </c>
      <c r="B79">
        <v>579.20000000000005</v>
      </c>
      <c r="C79">
        <v>999.1</v>
      </c>
      <c r="D79">
        <v>0</v>
      </c>
      <c r="E79">
        <v>0</v>
      </c>
      <c r="F79">
        <v>0</v>
      </c>
      <c r="G79">
        <v>0</v>
      </c>
    </row>
    <row r="80" spans="1:7" ht="15" x14ac:dyDescent="0.25">
      <c r="A80" s="173" t="s">
        <v>65</v>
      </c>
      <c r="B80" t="s">
        <v>66</v>
      </c>
      <c r="C80" t="s">
        <v>67</v>
      </c>
      <c r="D80" t="s">
        <v>66</v>
      </c>
      <c r="E80" t="s">
        <v>66</v>
      </c>
      <c r="F80" t="s">
        <v>66</v>
      </c>
      <c r="G80" t="s">
        <v>68</v>
      </c>
    </row>
    <row r="81" spans="1:7" ht="15" x14ac:dyDescent="0.25">
      <c r="A81" s="173" t="s">
        <v>125</v>
      </c>
      <c r="B81">
        <v>4762.3</v>
      </c>
      <c r="C81">
        <v>4784.1000000000004</v>
      </c>
      <c r="D81">
        <v>10405.9</v>
      </c>
      <c r="E81">
        <v>7903.4</v>
      </c>
      <c r="F81">
        <v>27</v>
      </c>
      <c r="G81">
        <v>0</v>
      </c>
    </row>
    <row r="82" spans="1:7" ht="15" x14ac:dyDescent="0.25">
      <c r="A82" s="173" t="s">
        <v>126</v>
      </c>
      <c r="B82" t="s">
        <v>45</v>
      </c>
      <c r="C82" t="s">
        <v>45</v>
      </c>
      <c r="D82">
        <v>0</v>
      </c>
      <c r="E82">
        <v>0</v>
      </c>
      <c r="F82" t="s">
        <v>45</v>
      </c>
      <c r="G82" t="s">
        <v>45</v>
      </c>
    </row>
    <row r="83" spans="1:7" ht="15" x14ac:dyDescent="0.25">
      <c r="A83" s="173" t="s">
        <v>127</v>
      </c>
      <c r="B83">
        <v>0</v>
      </c>
      <c r="C83">
        <v>0</v>
      </c>
      <c r="D83" t="s">
        <v>45</v>
      </c>
      <c r="E83" t="s">
        <v>45</v>
      </c>
      <c r="F83">
        <v>0</v>
      </c>
      <c r="G83">
        <v>0</v>
      </c>
    </row>
    <row r="84" spans="1:7" ht="15" x14ac:dyDescent="0.25">
      <c r="A84" s="173" t="s">
        <v>65</v>
      </c>
      <c r="B84" t="s">
        <v>66</v>
      </c>
      <c r="C84" t="s">
        <v>67</v>
      </c>
      <c r="D84" t="s">
        <v>66</v>
      </c>
      <c r="E84" t="s">
        <v>66</v>
      </c>
      <c r="F84" t="s">
        <v>66</v>
      </c>
      <c r="G84" t="s">
        <v>68</v>
      </c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ACF923-BB6A-40F9-A6EA-53CBEB0BE4A1}">
  <dimension ref="A1:G83"/>
  <sheetViews>
    <sheetView workbookViewId="0">
      <selection activeCell="K21" sqref="K21"/>
    </sheetView>
  </sheetViews>
  <sheetFormatPr defaultRowHeight="13.2" x14ac:dyDescent="0.25"/>
  <cols>
    <col min="1" max="1" width="29.6640625" customWidth="1"/>
    <col min="2" max="2" width="12.886718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1049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119.5</v>
      </c>
      <c r="C12">
        <v>31.5</v>
      </c>
      <c r="D12">
        <v>349.2</v>
      </c>
      <c r="E12">
        <v>127.9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5.3</v>
      </c>
      <c r="E13">
        <v>22.3</v>
      </c>
      <c r="F13">
        <v>0</v>
      </c>
      <c r="G13">
        <v>0</v>
      </c>
    </row>
    <row r="14" spans="1:7" ht="15" x14ac:dyDescent="0.25">
      <c r="A14" s="173" t="s">
        <v>71</v>
      </c>
      <c r="B14">
        <v>117</v>
      </c>
      <c r="C14">
        <v>31.5</v>
      </c>
      <c r="D14">
        <v>292.10000000000002</v>
      </c>
      <c r="E14">
        <v>74.2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73</v>
      </c>
      <c r="B16">
        <v>2.5</v>
      </c>
      <c r="C16">
        <v>0</v>
      </c>
      <c r="D16">
        <v>39.299999999999997</v>
      </c>
      <c r="E16">
        <v>20.9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513.1</v>
      </c>
      <c r="C19">
        <v>478</v>
      </c>
      <c r="D19">
        <v>894.3</v>
      </c>
      <c r="E19">
        <v>777.4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180.6</v>
      </c>
      <c r="C21">
        <v>126.5</v>
      </c>
      <c r="D21">
        <v>464.5</v>
      </c>
      <c r="E21">
        <v>586.79999999999995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0</v>
      </c>
      <c r="C23">
        <v>466</v>
      </c>
      <c r="D23">
        <v>139.1</v>
      </c>
      <c r="E23">
        <v>346.6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1540.1</v>
      </c>
      <c r="C25">
        <v>1163.2</v>
      </c>
      <c r="D25">
        <v>3625.8</v>
      </c>
      <c r="E25">
        <v>2626</v>
      </c>
      <c r="F25">
        <v>0</v>
      </c>
      <c r="G25">
        <v>0</v>
      </c>
    </row>
    <row r="26" spans="1:7" ht="15" x14ac:dyDescent="0.25">
      <c r="A26" s="173" t="s">
        <v>167</v>
      </c>
      <c r="B26">
        <v>0</v>
      </c>
      <c r="C26">
        <v>0</v>
      </c>
      <c r="D26">
        <v>0</v>
      </c>
      <c r="E26">
        <v>34.5</v>
      </c>
      <c r="F26">
        <v>0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18.5</v>
      </c>
      <c r="E27">
        <v>28.7</v>
      </c>
      <c r="F27">
        <v>0</v>
      </c>
      <c r="G27">
        <v>0</v>
      </c>
    </row>
    <row r="28" spans="1:7" ht="15" x14ac:dyDescent="0.25">
      <c r="A28" s="173" t="s">
        <v>79</v>
      </c>
      <c r="B28">
        <v>0.5</v>
      </c>
      <c r="C28">
        <v>0.4</v>
      </c>
      <c r="D28">
        <v>0</v>
      </c>
      <c r="E28">
        <v>1.5</v>
      </c>
      <c r="F28">
        <v>0</v>
      </c>
      <c r="G28">
        <v>0</v>
      </c>
    </row>
    <row r="29" spans="1:7" ht="15" x14ac:dyDescent="0.25">
      <c r="A29" s="173" t="s">
        <v>80</v>
      </c>
      <c r="B29">
        <v>153</v>
      </c>
      <c r="C29">
        <v>20.399999999999999</v>
      </c>
      <c r="D29">
        <v>456.5</v>
      </c>
      <c r="E29">
        <v>235.4</v>
      </c>
      <c r="F29">
        <v>0</v>
      </c>
      <c r="G29">
        <v>0</v>
      </c>
    </row>
    <row r="30" spans="1:7" ht="15" x14ac:dyDescent="0.25">
      <c r="A30" s="173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173" t="s">
        <v>81</v>
      </c>
      <c r="B31">
        <v>450.8</v>
      </c>
      <c r="C31">
        <v>291.7</v>
      </c>
      <c r="D31">
        <v>1058.3</v>
      </c>
      <c r="E31">
        <v>588.6</v>
      </c>
      <c r="F31">
        <v>0</v>
      </c>
      <c r="G31">
        <v>0</v>
      </c>
    </row>
    <row r="32" spans="1:7" ht="15" x14ac:dyDescent="0.25">
      <c r="A32" s="173" t="s">
        <v>169</v>
      </c>
      <c r="B32">
        <v>0</v>
      </c>
      <c r="C32">
        <v>0</v>
      </c>
      <c r="D32">
        <v>0</v>
      </c>
      <c r="E32">
        <v>0.1</v>
      </c>
      <c r="F32">
        <v>0</v>
      </c>
      <c r="G32">
        <v>0</v>
      </c>
    </row>
    <row r="33" spans="1:7" ht="15" x14ac:dyDescent="0.25">
      <c r="A33" s="173" t="s">
        <v>82</v>
      </c>
      <c r="B33">
        <v>3.5</v>
      </c>
      <c r="C33">
        <v>1.2</v>
      </c>
      <c r="D33">
        <v>65.5</v>
      </c>
      <c r="E33">
        <v>61.5</v>
      </c>
      <c r="F33">
        <v>0</v>
      </c>
      <c r="G33">
        <v>0</v>
      </c>
    </row>
    <row r="34" spans="1:7" ht="15" x14ac:dyDescent="0.25">
      <c r="A34" s="173" t="s">
        <v>170</v>
      </c>
      <c r="B34">
        <v>0</v>
      </c>
      <c r="C34">
        <v>0</v>
      </c>
      <c r="D34">
        <v>8</v>
      </c>
      <c r="E34">
        <v>0</v>
      </c>
      <c r="F34">
        <v>0</v>
      </c>
      <c r="G34">
        <v>0</v>
      </c>
    </row>
    <row r="35" spans="1:7" ht="15" x14ac:dyDescent="0.25">
      <c r="A35" s="173" t="s">
        <v>83</v>
      </c>
      <c r="B35">
        <v>628</v>
      </c>
      <c r="C35">
        <v>654.4</v>
      </c>
      <c r="D35">
        <v>1294.9000000000001</v>
      </c>
      <c r="E35">
        <v>1110</v>
      </c>
      <c r="F35">
        <v>0</v>
      </c>
      <c r="G35">
        <v>0</v>
      </c>
    </row>
    <row r="36" spans="1:7" ht="15" x14ac:dyDescent="0.25">
      <c r="A36" s="173" t="s">
        <v>84</v>
      </c>
      <c r="B36">
        <v>0</v>
      </c>
      <c r="C36">
        <v>0</v>
      </c>
      <c r="D36">
        <v>31.1</v>
      </c>
      <c r="E36">
        <v>19.8</v>
      </c>
      <c r="F36">
        <v>0</v>
      </c>
      <c r="G36">
        <v>0</v>
      </c>
    </row>
    <row r="37" spans="1:7" ht="15" x14ac:dyDescent="0.25">
      <c r="A37" s="173" t="s">
        <v>85</v>
      </c>
      <c r="B37">
        <v>0</v>
      </c>
      <c r="C37">
        <v>21.5</v>
      </c>
      <c r="D37">
        <v>25.3</v>
      </c>
      <c r="E37">
        <v>22.1</v>
      </c>
      <c r="F37">
        <v>0</v>
      </c>
      <c r="G37">
        <v>0</v>
      </c>
    </row>
    <row r="38" spans="1:7" ht="15" x14ac:dyDescent="0.25">
      <c r="A38" s="173" t="s">
        <v>86</v>
      </c>
      <c r="B38">
        <v>292.5</v>
      </c>
      <c r="C38">
        <v>116.1</v>
      </c>
      <c r="D38">
        <v>292.60000000000002</v>
      </c>
      <c r="E38">
        <v>165</v>
      </c>
      <c r="F38">
        <v>0</v>
      </c>
      <c r="G38">
        <v>0</v>
      </c>
    </row>
    <row r="39" spans="1:7" ht="15" x14ac:dyDescent="0.25">
      <c r="A39" s="173" t="s">
        <v>87</v>
      </c>
      <c r="B39">
        <v>1.9</v>
      </c>
      <c r="C39">
        <v>0</v>
      </c>
      <c r="D39">
        <v>5.0999999999999996</v>
      </c>
      <c r="E39">
        <v>0</v>
      </c>
      <c r="F39">
        <v>0</v>
      </c>
      <c r="G39">
        <v>0</v>
      </c>
    </row>
    <row r="40" spans="1:7" ht="15" x14ac:dyDescent="0.25">
      <c r="A40" s="173" t="s">
        <v>88</v>
      </c>
      <c r="B40">
        <v>9.9</v>
      </c>
      <c r="C40">
        <v>57.5</v>
      </c>
      <c r="D40">
        <v>263.8</v>
      </c>
      <c r="E40">
        <v>200</v>
      </c>
      <c r="F40">
        <v>0</v>
      </c>
      <c r="G40">
        <v>0</v>
      </c>
    </row>
    <row r="41" spans="1:7" ht="15" x14ac:dyDescent="0.25">
      <c r="A41" s="173" t="s">
        <v>89</v>
      </c>
      <c r="B41">
        <v>0</v>
      </c>
      <c r="C41">
        <v>0</v>
      </c>
      <c r="D41">
        <v>106.2</v>
      </c>
      <c r="E41">
        <v>158.69999999999999</v>
      </c>
      <c r="F41">
        <v>0</v>
      </c>
      <c r="G41">
        <v>0</v>
      </c>
    </row>
    <row r="42" spans="1:7" ht="15" x14ac:dyDescent="0.25">
      <c r="A42" s="173" t="s">
        <v>69</v>
      </c>
    </row>
    <row r="43" spans="1:7" ht="15" x14ac:dyDescent="0.25">
      <c r="A43" s="173" t="s">
        <v>90</v>
      </c>
      <c r="B43">
        <v>105</v>
      </c>
      <c r="C43">
        <v>97</v>
      </c>
      <c r="D43">
        <v>387.8</v>
      </c>
      <c r="E43">
        <v>329.1</v>
      </c>
      <c r="F43">
        <v>0</v>
      </c>
      <c r="G43">
        <v>0</v>
      </c>
    </row>
    <row r="44" spans="1:7" ht="15" x14ac:dyDescent="0.25">
      <c r="A44" s="173" t="s">
        <v>91</v>
      </c>
      <c r="B44">
        <v>0</v>
      </c>
      <c r="C44">
        <v>42</v>
      </c>
      <c r="D44">
        <v>0</v>
      </c>
      <c r="E44">
        <v>103.6</v>
      </c>
      <c r="F44">
        <v>0</v>
      </c>
      <c r="G44">
        <v>0</v>
      </c>
    </row>
    <row r="45" spans="1:7" ht="15" x14ac:dyDescent="0.25">
      <c r="A45" s="173" t="s">
        <v>92</v>
      </c>
      <c r="B45">
        <v>105</v>
      </c>
      <c r="C45">
        <v>55</v>
      </c>
      <c r="D45">
        <v>60.4</v>
      </c>
      <c r="E45">
        <v>0</v>
      </c>
      <c r="F45">
        <v>0</v>
      </c>
      <c r="G45">
        <v>0</v>
      </c>
    </row>
    <row r="46" spans="1:7" ht="15" x14ac:dyDescent="0.25">
      <c r="A46" s="173" t="s">
        <v>93</v>
      </c>
      <c r="B46">
        <v>0</v>
      </c>
      <c r="C46">
        <v>0</v>
      </c>
      <c r="D46">
        <v>0</v>
      </c>
      <c r="E46">
        <v>21.2</v>
      </c>
      <c r="F46">
        <v>0</v>
      </c>
      <c r="G46">
        <v>0</v>
      </c>
    </row>
    <row r="47" spans="1:7" ht="15" x14ac:dyDescent="0.25">
      <c r="A47" s="173" t="s">
        <v>95</v>
      </c>
      <c r="B47">
        <v>0</v>
      </c>
      <c r="C47">
        <v>0</v>
      </c>
      <c r="D47">
        <v>4.4000000000000004</v>
      </c>
      <c r="E47">
        <v>4.2</v>
      </c>
      <c r="F47">
        <v>0</v>
      </c>
      <c r="G47">
        <v>0</v>
      </c>
    </row>
    <row r="48" spans="1:7" ht="15" x14ac:dyDescent="0.25">
      <c r="A48" s="173" t="s">
        <v>96</v>
      </c>
      <c r="B48">
        <v>0</v>
      </c>
      <c r="C48">
        <v>0</v>
      </c>
      <c r="D48">
        <v>314.39999999999998</v>
      </c>
      <c r="E48">
        <v>189.1</v>
      </c>
      <c r="F48">
        <v>0</v>
      </c>
      <c r="G48">
        <v>0</v>
      </c>
    </row>
    <row r="49" spans="1:7" ht="15" x14ac:dyDescent="0.25">
      <c r="A49" s="173" t="s">
        <v>97</v>
      </c>
      <c r="B49">
        <v>0</v>
      </c>
      <c r="C49">
        <v>0</v>
      </c>
      <c r="D49">
        <v>8.6999999999999993</v>
      </c>
      <c r="E49">
        <v>11</v>
      </c>
      <c r="F49">
        <v>0</v>
      </c>
      <c r="G49">
        <v>0</v>
      </c>
    </row>
    <row r="50" spans="1:7" ht="15" x14ac:dyDescent="0.25">
      <c r="A50" s="173" t="s">
        <v>69</v>
      </c>
    </row>
    <row r="51" spans="1:7" ht="15" x14ac:dyDescent="0.25">
      <c r="A51" s="173" t="s">
        <v>98</v>
      </c>
      <c r="B51">
        <v>1886.8</v>
      </c>
      <c r="C51">
        <v>1289.2</v>
      </c>
      <c r="D51">
        <v>4111.3</v>
      </c>
      <c r="E51">
        <v>2769.4</v>
      </c>
      <c r="F51">
        <v>27</v>
      </c>
      <c r="G51">
        <v>0</v>
      </c>
    </row>
    <row r="52" spans="1:7" ht="15" x14ac:dyDescent="0.25">
      <c r="A52" s="173" t="s">
        <v>99</v>
      </c>
      <c r="B52">
        <v>11.1</v>
      </c>
      <c r="C52">
        <v>3.1</v>
      </c>
      <c r="D52">
        <v>14.5</v>
      </c>
      <c r="E52">
        <v>13</v>
      </c>
      <c r="F52">
        <v>0</v>
      </c>
      <c r="G52">
        <v>0</v>
      </c>
    </row>
    <row r="53" spans="1:7" ht="15" x14ac:dyDescent="0.25">
      <c r="A53" s="173" t="s">
        <v>100</v>
      </c>
      <c r="B53">
        <v>6.5</v>
      </c>
      <c r="C53">
        <v>6.5</v>
      </c>
      <c r="D53">
        <v>1.2</v>
      </c>
      <c r="E53">
        <v>6.3</v>
      </c>
      <c r="F53">
        <v>0</v>
      </c>
      <c r="G53">
        <v>0</v>
      </c>
    </row>
    <row r="54" spans="1:7" ht="15" x14ac:dyDescent="0.25">
      <c r="A54" s="173" t="s">
        <v>101</v>
      </c>
      <c r="B54">
        <v>0</v>
      </c>
      <c r="C54">
        <v>0.5</v>
      </c>
      <c r="D54">
        <v>364.9</v>
      </c>
      <c r="E54">
        <v>106.7</v>
      </c>
      <c r="F54">
        <v>0</v>
      </c>
      <c r="G54">
        <v>0</v>
      </c>
    </row>
    <row r="55" spans="1:7" ht="15" x14ac:dyDescent="0.25">
      <c r="A55" s="173" t="s">
        <v>102</v>
      </c>
      <c r="B55">
        <v>29.4</v>
      </c>
      <c r="C55">
        <v>8</v>
      </c>
      <c r="D55">
        <v>36.700000000000003</v>
      </c>
      <c r="E55">
        <v>33.5</v>
      </c>
      <c r="F55">
        <v>0</v>
      </c>
      <c r="G55">
        <v>0</v>
      </c>
    </row>
    <row r="56" spans="1:7" ht="15" x14ac:dyDescent="0.25">
      <c r="A56" s="173" t="s">
        <v>103</v>
      </c>
      <c r="B56">
        <v>12.6</v>
      </c>
      <c r="C56">
        <v>19.5</v>
      </c>
      <c r="D56">
        <v>9</v>
      </c>
      <c r="E56">
        <v>35.799999999999997</v>
      </c>
      <c r="F56">
        <v>0</v>
      </c>
      <c r="G56">
        <v>0</v>
      </c>
    </row>
    <row r="57" spans="1:7" ht="15" x14ac:dyDescent="0.25">
      <c r="A57" s="173" t="s">
        <v>104</v>
      </c>
      <c r="B57">
        <v>0</v>
      </c>
      <c r="C57">
        <v>6</v>
      </c>
      <c r="D57">
        <v>288</v>
      </c>
      <c r="E57">
        <v>225.8</v>
      </c>
      <c r="F57">
        <v>0</v>
      </c>
      <c r="G57">
        <v>0</v>
      </c>
    </row>
    <row r="58" spans="1:7" ht="15" x14ac:dyDescent="0.25">
      <c r="A58" s="173" t="s">
        <v>105</v>
      </c>
      <c r="B58">
        <v>82.6</v>
      </c>
      <c r="C58">
        <v>39.200000000000003</v>
      </c>
      <c r="D58">
        <v>224.8</v>
      </c>
      <c r="E58">
        <v>155.6</v>
      </c>
      <c r="F58">
        <v>0</v>
      </c>
      <c r="G58">
        <v>0</v>
      </c>
    </row>
    <row r="59" spans="1:7" ht="15" x14ac:dyDescent="0.25">
      <c r="A59" s="173" t="s">
        <v>106</v>
      </c>
      <c r="B59">
        <v>39.5</v>
      </c>
      <c r="C59">
        <v>44.4</v>
      </c>
      <c r="D59">
        <v>182.7</v>
      </c>
      <c r="E59">
        <v>103.4</v>
      </c>
      <c r="F59">
        <v>0</v>
      </c>
      <c r="G59">
        <v>0</v>
      </c>
    </row>
    <row r="60" spans="1:7" ht="15" x14ac:dyDescent="0.25">
      <c r="A60" s="173" t="s">
        <v>107</v>
      </c>
      <c r="B60">
        <v>10</v>
      </c>
      <c r="C60">
        <v>10</v>
      </c>
      <c r="D60">
        <v>321.2</v>
      </c>
      <c r="E60">
        <v>208.8</v>
      </c>
      <c r="F60">
        <v>0</v>
      </c>
      <c r="G60">
        <v>0</v>
      </c>
    </row>
    <row r="61" spans="1:7" ht="15" x14ac:dyDescent="0.25">
      <c r="A61" s="173" t="s">
        <v>108</v>
      </c>
      <c r="B61">
        <v>0</v>
      </c>
      <c r="C61">
        <v>0</v>
      </c>
      <c r="D61">
        <v>4.7</v>
      </c>
      <c r="E61">
        <v>0</v>
      </c>
      <c r="F61">
        <v>0</v>
      </c>
      <c r="G61">
        <v>0</v>
      </c>
    </row>
    <row r="62" spans="1:7" ht="15" x14ac:dyDescent="0.25">
      <c r="A62" s="173" t="s">
        <v>109</v>
      </c>
      <c r="B62">
        <v>19</v>
      </c>
      <c r="C62">
        <v>14.5</v>
      </c>
      <c r="D62">
        <v>156.6</v>
      </c>
      <c r="E62">
        <v>64.900000000000006</v>
      </c>
      <c r="F62">
        <v>0</v>
      </c>
      <c r="G62">
        <v>0</v>
      </c>
    </row>
    <row r="63" spans="1:7" ht="15" x14ac:dyDescent="0.25">
      <c r="A63" s="173" t="s">
        <v>110</v>
      </c>
      <c r="B63">
        <v>0</v>
      </c>
      <c r="C63">
        <v>0</v>
      </c>
      <c r="D63">
        <v>29</v>
      </c>
      <c r="E63">
        <v>0</v>
      </c>
      <c r="F63">
        <v>0</v>
      </c>
      <c r="G63">
        <v>0</v>
      </c>
    </row>
    <row r="64" spans="1:7" ht="15" x14ac:dyDescent="0.25">
      <c r="A64" s="173" t="s">
        <v>111</v>
      </c>
      <c r="B64">
        <v>60</v>
      </c>
      <c r="C64">
        <v>29</v>
      </c>
      <c r="D64">
        <v>40.299999999999997</v>
      </c>
      <c r="E64">
        <v>59.8</v>
      </c>
      <c r="F64">
        <v>0</v>
      </c>
      <c r="G64">
        <v>0</v>
      </c>
    </row>
    <row r="65" spans="1:7" ht="15" x14ac:dyDescent="0.25">
      <c r="A65" s="173" t="s">
        <v>112</v>
      </c>
      <c r="B65">
        <v>132.80000000000001</v>
      </c>
      <c r="C65">
        <v>106.4</v>
      </c>
      <c r="D65">
        <v>134.80000000000001</v>
      </c>
      <c r="E65">
        <v>119</v>
      </c>
      <c r="F65">
        <v>0</v>
      </c>
      <c r="G65">
        <v>0</v>
      </c>
    </row>
    <row r="66" spans="1:7" ht="15" x14ac:dyDescent="0.25">
      <c r="A66" s="173" t="s">
        <v>113</v>
      </c>
      <c r="B66">
        <v>44</v>
      </c>
      <c r="C66">
        <v>44</v>
      </c>
      <c r="D66">
        <v>77.599999999999994</v>
      </c>
      <c r="E66">
        <v>46</v>
      </c>
      <c r="F66">
        <v>0</v>
      </c>
      <c r="G66">
        <v>0</v>
      </c>
    </row>
    <row r="67" spans="1:7" ht="15" x14ac:dyDescent="0.25">
      <c r="A67" s="173" t="s">
        <v>114</v>
      </c>
      <c r="B67">
        <v>56.2</v>
      </c>
      <c r="C67">
        <v>1.6</v>
      </c>
      <c r="D67">
        <v>99</v>
      </c>
      <c r="E67">
        <v>14.7</v>
      </c>
      <c r="F67">
        <v>0</v>
      </c>
      <c r="G67">
        <v>0</v>
      </c>
    </row>
    <row r="68" spans="1:7" ht="15" x14ac:dyDescent="0.25">
      <c r="A68" s="173" t="s">
        <v>115</v>
      </c>
      <c r="B68">
        <v>1139.9000000000001</v>
      </c>
      <c r="C68">
        <v>669.5</v>
      </c>
      <c r="D68">
        <v>1586.9</v>
      </c>
      <c r="E68">
        <v>1301.9000000000001</v>
      </c>
      <c r="F68">
        <v>0</v>
      </c>
      <c r="G68">
        <v>0</v>
      </c>
    </row>
    <row r="69" spans="1:7" ht="15" x14ac:dyDescent="0.25">
      <c r="A69" s="173" t="s">
        <v>116</v>
      </c>
      <c r="B69">
        <v>0</v>
      </c>
      <c r="C69">
        <v>0</v>
      </c>
      <c r="D69">
        <v>0</v>
      </c>
      <c r="E69" t="s">
        <v>94</v>
      </c>
      <c r="F69">
        <v>0</v>
      </c>
      <c r="G69">
        <v>0</v>
      </c>
    </row>
    <row r="70" spans="1:7" ht="15" x14ac:dyDescent="0.25">
      <c r="A70" s="173" t="s">
        <v>117</v>
      </c>
      <c r="B70">
        <v>10.4</v>
      </c>
      <c r="C70">
        <v>41</v>
      </c>
      <c r="D70">
        <v>48.3</v>
      </c>
      <c r="E70">
        <v>14.4</v>
      </c>
      <c r="F70">
        <v>0</v>
      </c>
      <c r="G70">
        <v>0</v>
      </c>
    </row>
    <row r="71" spans="1:7" ht="15" x14ac:dyDescent="0.25">
      <c r="A71" s="173" t="s">
        <v>118</v>
      </c>
      <c r="B71">
        <v>145</v>
      </c>
      <c r="C71">
        <v>94.1</v>
      </c>
      <c r="D71">
        <v>183.5</v>
      </c>
      <c r="E71">
        <v>51.5</v>
      </c>
      <c r="F71">
        <v>0</v>
      </c>
      <c r="G71">
        <v>0</v>
      </c>
    </row>
    <row r="72" spans="1:7" ht="15" x14ac:dyDescent="0.25">
      <c r="A72" s="173" t="s">
        <v>119</v>
      </c>
      <c r="B72">
        <v>65.5</v>
      </c>
      <c r="C72">
        <v>104</v>
      </c>
      <c r="D72">
        <v>102.7</v>
      </c>
      <c r="E72">
        <v>79.599999999999994</v>
      </c>
      <c r="F72">
        <v>27</v>
      </c>
      <c r="G72">
        <v>0</v>
      </c>
    </row>
    <row r="73" spans="1:7" ht="15" x14ac:dyDescent="0.25">
      <c r="A73" s="173" t="s">
        <v>120</v>
      </c>
      <c r="B73">
        <v>5</v>
      </c>
      <c r="C73">
        <v>25.7</v>
      </c>
      <c r="D73">
        <v>65.400000000000006</v>
      </c>
      <c r="E73">
        <v>23.7</v>
      </c>
      <c r="F73">
        <v>0</v>
      </c>
      <c r="G73">
        <v>0</v>
      </c>
    </row>
    <row r="74" spans="1:7" ht="15" x14ac:dyDescent="0.25">
      <c r="A74" s="173" t="s">
        <v>121</v>
      </c>
      <c r="B74">
        <v>9.3000000000000007</v>
      </c>
      <c r="C74">
        <v>17.899999999999999</v>
      </c>
      <c r="D74">
        <v>65.900000000000006</v>
      </c>
      <c r="E74">
        <v>22.2</v>
      </c>
      <c r="F74">
        <v>0</v>
      </c>
      <c r="G74">
        <v>0</v>
      </c>
    </row>
    <row r="75" spans="1:7" ht="15" x14ac:dyDescent="0.25">
      <c r="A75" s="173" t="s">
        <v>122</v>
      </c>
      <c r="B75">
        <v>7.9</v>
      </c>
      <c r="C75">
        <v>4.2</v>
      </c>
      <c r="D75">
        <v>73.5</v>
      </c>
      <c r="E75">
        <v>83.2</v>
      </c>
      <c r="F75">
        <v>0</v>
      </c>
      <c r="G75">
        <v>0</v>
      </c>
    </row>
    <row r="76" spans="1:7" ht="15" x14ac:dyDescent="0.25">
      <c r="A76" s="173" t="s">
        <v>65</v>
      </c>
      <c r="B76" t="s">
        <v>66</v>
      </c>
      <c r="C76" t="s">
        <v>67</v>
      </c>
      <c r="D76" t="s">
        <v>66</v>
      </c>
      <c r="E76" t="s">
        <v>66</v>
      </c>
      <c r="F76" t="s">
        <v>66</v>
      </c>
      <c r="G76" t="s">
        <v>68</v>
      </c>
    </row>
    <row r="77" spans="1:7" ht="15" x14ac:dyDescent="0.25">
      <c r="A77" s="173" t="s">
        <v>123</v>
      </c>
      <c r="B77">
        <v>4345.1000000000004</v>
      </c>
      <c r="C77">
        <v>3651.5</v>
      </c>
      <c r="D77">
        <v>9972</v>
      </c>
      <c r="E77">
        <v>7563</v>
      </c>
      <c r="F77">
        <v>27</v>
      </c>
      <c r="G77">
        <v>0</v>
      </c>
    </row>
    <row r="78" spans="1:7" ht="15" x14ac:dyDescent="0.25">
      <c r="A78" s="173" t="s">
        <v>124</v>
      </c>
      <c r="B78">
        <v>484.2</v>
      </c>
      <c r="C78">
        <v>850.3</v>
      </c>
      <c r="D78">
        <v>0</v>
      </c>
      <c r="E78">
        <v>0</v>
      </c>
      <c r="F78">
        <v>0</v>
      </c>
      <c r="G78">
        <v>0</v>
      </c>
    </row>
    <row r="79" spans="1:7" ht="15" x14ac:dyDescent="0.25">
      <c r="A79" s="173" t="s">
        <v>65</v>
      </c>
      <c r="B79" t="s">
        <v>66</v>
      </c>
      <c r="C79" t="s">
        <v>67</v>
      </c>
      <c r="D79" t="s">
        <v>66</v>
      </c>
      <c r="E79" t="s">
        <v>66</v>
      </c>
      <c r="F79" t="s">
        <v>66</v>
      </c>
      <c r="G79" t="s">
        <v>68</v>
      </c>
    </row>
    <row r="80" spans="1:7" ht="15" x14ac:dyDescent="0.25">
      <c r="A80" s="173" t="s">
        <v>125</v>
      </c>
      <c r="B80">
        <v>4829.3</v>
      </c>
      <c r="C80">
        <v>4501.7</v>
      </c>
      <c r="D80">
        <v>9972</v>
      </c>
      <c r="E80">
        <v>7563</v>
      </c>
      <c r="F80">
        <v>27</v>
      </c>
      <c r="G80">
        <v>0</v>
      </c>
    </row>
    <row r="81" spans="1:7" ht="15" x14ac:dyDescent="0.25">
      <c r="A81" s="173" t="s">
        <v>126</v>
      </c>
      <c r="B81" t="s">
        <v>45</v>
      </c>
      <c r="C81" t="s">
        <v>45</v>
      </c>
      <c r="D81">
        <v>0</v>
      </c>
      <c r="E81">
        <v>0</v>
      </c>
      <c r="F81" t="s">
        <v>45</v>
      </c>
      <c r="G81" t="s">
        <v>45</v>
      </c>
    </row>
    <row r="82" spans="1:7" ht="15" x14ac:dyDescent="0.25">
      <c r="A82" s="173" t="s">
        <v>127</v>
      </c>
      <c r="B82">
        <v>0</v>
      </c>
      <c r="C82">
        <v>0</v>
      </c>
      <c r="D82" t="s">
        <v>45</v>
      </c>
      <c r="E82" t="s">
        <v>45</v>
      </c>
      <c r="F82">
        <v>0</v>
      </c>
      <c r="G82">
        <v>0</v>
      </c>
    </row>
    <row r="83" spans="1:7" ht="15" x14ac:dyDescent="0.25">
      <c r="A83" s="173" t="s">
        <v>65</v>
      </c>
      <c r="B83" t="s">
        <v>66</v>
      </c>
      <c r="C83" t="s">
        <v>67</v>
      </c>
      <c r="D83" t="s">
        <v>66</v>
      </c>
      <c r="E83" t="s">
        <v>66</v>
      </c>
      <c r="F83" t="s">
        <v>66</v>
      </c>
      <c r="G83" t="s">
        <v>68</v>
      </c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F8E6CE-A50A-4BB5-AA51-E27EC7177E13}">
  <dimension ref="A1:G83"/>
  <sheetViews>
    <sheetView topLeftCell="A24" workbookViewId="0">
      <selection activeCell="B7" sqref="B7"/>
    </sheetView>
  </sheetViews>
  <sheetFormatPr defaultRowHeight="13.2" x14ac:dyDescent="0.25"/>
  <cols>
    <col min="1" max="1" width="28" customWidth="1"/>
    <col min="2" max="2" width="12.33203125" customWidth="1"/>
    <col min="3" max="3" width="11.33203125" customWidth="1"/>
    <col min="4" max="4" width="11.88671875" customWidth="1"/>
    <col min="5" max="5" width="11.6640625" customWidth="1"/>
    <col min="6" max="6" width="11.5546875" customWidth="1"/>
    <col min="7" max="7" width="11.66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1048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117.5</v>
      </c>
      <c r="C12">
        <v>31.5</v>
      </c>
      <c r="D12">
        <v>349.2</v>
      </c>
      <c r="E12">
        <v>127.9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5.3</v>
      </c>
      <c r="E13">
        <v>22.3</v>
      </c>
      <c r="F13">
        <v>0</v>
      </c>
      <c r="G13">
        <v>0</v>
      </c>
    </row>
    <row r="14" spans="1:7" ht="15" x14ac:dyDescent="0.25">
      <c r="A14" s="173" t="s">
        <v>71</v>
      </c>
      <c r="B14">
        <v>117</v>
      </c>
      <c r="C14">
        <v>31.5</v>
      </c>
      <c r="D14">
        <v>292.10000000000002</v>
      </c>
      <c r="E14">
        <v>74.2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73</v>
      </c>
      <c r="B16">
        <v>0.5</v>
      </c>
      <c r="C16">
        <v>0</v>
      </c>
      <c r="D16">
        <v>39.299999999999997</v>
      </c>
      <c r="E16">
        <v>20.9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448.4</v>
      </c>
      <c r="C19">
        <v>419.2</v>
      </c>
      <c r="D19">
        <v>894.3</v>
      </c>
      <c r="E19">
        <v>777.4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200.3</v>
      </c>
      <c r="C21">
        <v>197.1</v>
      </c>
      <c r="D21">
        <v>443.8</v>
      </c>
      <c r="E21">
        <v>513.70000000000005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0</v>
      </c>
      <c r="C23">
        <v>466</v>
      </c>
      <c r="D23">
        <v>139.1</v>
      </c>
      <c r="E23">
        <v>346.6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1288.2</v>
      </c>
      <c r="C25">
        <v>1355.4</v>
      </c>
      <c r="D25">
        <v>3568.7</v>
      </c>
      <c r="E25">
        <v>2435.6999999999998</v>
      </c>
      <c r="F25">
        <v>0</v>
      </c>
      <c r="G25">
        <v>0</v>
      </c>
    </row>
    <row r="26" spans="1:7" ht="15" x14ac:dyDescent="0.25">
      <c r="A26" s="173" t="s">
        <v>167</v>
      </c>
      <c r="B26">
        <v>0</v>
      </c>
      <c r="C26">
        <v>0</v>
      </c>
      <c r="D26">
        <v>0</v>
      </c>
      <c r="E26">
        <v>34.5</v>
      </c>
      <c r="F26">
        <v>0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18.5</v>
      </c>
      <c r="E27">
        <v>28.7</v>
      </c>
      <c r="F27">
        <v>0</v>
      </c>
      <c r="G27">
        <v>0</v>
      </c>
    </row>
    <row r="28" spans="1:7" ht="15" x14ac:dyDescent="0.25">
      <c r="A28" s="173" t="s">
        <v>79</v>
      </c>
      <c r="B28">
        <v>0.5</v>
      </c>
      <c r="C28">
        <v>0.4</v>
      </c>
      <c r="D28">
        <v>0</v>
      </c>
      <c r="E28">
        <v>1.5</v>
      </c>
      <c r="F28">
        <v>0</v>
      </c>
      <c r="G28">
        <v>0</v>
      </c>
    </row>
    <row r="29" spans="1:7" ht="15" x14ac:dyDescent="0.25">
      <c r="A29" s="173" t="s">
        <v>80</v>
      </c>
      <c r="B29">
        <v>80</v>
      </c>
      <c r="C29">
        <v>20.399999999999999</v>
      </c>
      <c r="D29">
        <v>456.5</v>
      </c>
      <c r="E29">
        <v>235.4</v>
      </c>
      <c r="F29">
        <v>0</v>
      </c>
      <c r="G29">
        <v>0</v>
      </c>
    </row>
    <row r="30" spans="1:7" ht="15" x14ac:dyDescent="0.25">
      <c r="A30" s="173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173" t="s">
        <v>81</v>
      </c>
      <c r="B31">
        <v>306.39999999999998</v>
      </c>
      <c r="C31">
        <v>351.1</v>
      </c>
      <c r="D31">
        <v>1002.6</v>
      </c>
      <c r="E31">
        <v>546.4</v>
      </c>
      <c r="F31">
        <v>0</v>
      </c>
      <c r="G31">
        <v>0</v>
      </c>
    </row>
    <row r="32" spans="1:7" ht="15" x14ac:dyDescent="0.25">
      <c r="A32" s="173" t="s">
        <v>169</v>
      </c>
      <c r="B32">
        <v>0</v>
      </c>
      <c r="C32">
        <v>0</v>
      </c>
      <c r="D32">
        <v>0</v>
      </c>
      <c r="E32">
        <v>0.1</v>
      </c>
      <c r="F32">
        <v>0</v>
      </c>
      <c r="G32">
        <v>0</v>
      </c>
    </row>
    <row r="33" spans="1:7" ht="15" x14ac:dyDescent="0.25">
      <c r="A33" s="173" t="s">
        <v>82</v>
      </c>
      <c r="B33">
        <v>2.7</v>
      </c>
      <c r="C33" t="s">
        <v>94</v>
      </c>
      <c r="D33">
        <v>65.3</v>
      </c>
      <c r="E33">
        <v>61.5</v>
      </c>
      <c r="F33">
        <v>0</v>
      </c>
      <c r="G33">
        <v>0</v>
      </c>
    </row>
    <row r="34" spans="1:7" ht="15" x14ac:dyDescent="0.25">
      <c r="A34" s="173" t="s">
        <v>170</v>
      </c>
      <c r="B34">
        <v>0</v>
      </c>
      <c r="C34">
        <v>0</v>
      </c>
      <c r="D34">
        <v>8</v>
      </c>
      <c r="E34">
        <v>0</v>
      </c>
      <c r="F34">
        <v>0</v>
      </c>
      <c r="G34">
        <v>0</v>
      </c>
    </row>
    <row r="35" spans="1:7" ht="15" x14ac:dyDescent="0.25">
      <c r="A35" s="173" t="s">
        <v>83</v>
      </c>
      <c r="B35">
        <v>580</v>
      </c>
      <c r="C35">
        <v>744.4</v>
      </c>
      <c r="D35">
        <v>1294.9000000000001</v>
      </c>
      <c r="E35">
        <v>1014.4</v>
      </c>
      <c r="F35">
        <v>0</v>
      </c>
      <c r="G35">
        <v>0</v>
      </c>
    </row>
    <row r="36" spans="1:7" ht="15" x14ac:dyDescent="0.25">
      <c r="A36" s="173" t="s">
        <v>84</v>
      </c>
      <c r="B36">
        <v>0</v>
      </c>
      <c r="C36">
        <v>0</v>
      </c>
      <c r="D36">
        <v>31.1</v>
      </c>
      <c r="E36">
        <v>19.8</v>
      </c>
      <c r="F36">
        <v>0</v>
      </c>
      <c r="G36">
        <v>0</v>
      </c>
    </row>
    <row r="37" spans="1:7" ht="15" x14ac:dyDescent="0.25">
      <c r="A37" s="173" t="s">
        <v>85</v>
      </c>
      <c r="B37">
        <v>0</v>
      </c>
      <c r="C37">
        <v>21.5</v>
      </c>
      <c r="D37">
        <v>25.3</v>
      </c>
      <c r="E37">
        <v>22.1</v>
      </c>
      <c r="F37">
        <v>0</v>
      </c>
      <c r="G37">
        <v>0</v>
      </c>
    </row>
    <row r="38" spans="1:7" ht="15" x14ac:dyDescent="0.25">
      <c r="A38" s="173" t="s">
        <v>86</v>
      </c>
      <c r="B38">
        <v>305.5</v>
      </c>
      <c r="C38">
        <v>116.1</v>
      </c>
      <c r="D38">
        <v>292.60000000000002</v>
      </c>
      <c r="E38">
        <v>165</v>
      </c>
      <c r="F38">
        <v>0</v>
      </c>
      <c r="G38">
        <v>0</v>
      </c>
    </row>
    <row r="39" spans="1:7" ht="15" x14ac:dyDescent="0.25">
      <c r="A39" s="173" t="s">
        <v>87</v>
      </c>
      <c r="B39">
        <v>1.9</v>
      </c>
      <c r="C39">
        <v>0</v>
      </c>
      <c r="D39">
        <v>5.0999999999999996</v>
      </c>
      <c r="E39">
        <v>0</v>
      </c>
      <c r="F39">
        <v>0</v>
      </c>
      <c r="G39">
        <v>0</v>
      </c>
    </row>
    <row r="40" spans="1:7" ht="15" x14ac:dyDescent="0.25">
      <c r="A40" s="173" t="s">
        <v>88</v>
      </c>
      <c r="B40">
        <v>11.1</v>
      </c>
      <c r="C40">
        <v>51.5</v>
      </c>
      <c r="D40">
        <v>262.60000000000002</v>
      </c>
      <c r="E40">
        <v>200</v>
      </c>
      <c r="F40">
        <v>0</v>
      </c>
      <c r="G40">
        <v>0</v>
      </c>
    </row>
    <row r="41" spans="1:7" ht="15" x14ac:dyDescent="0.25">
      <c r="A41" s="173" t="s">
        <v>89</v>
      </c>
      <c r="B41">
        <v>0</v>
      </c>
      <c r="C41">
        <v>50</v>
      </c>
      <c r="D41">
        <v>106.2</v>
      </c>
      <c r="E41">
        <v>106.2</v>
      </c>
      <c r="F41">
        <v>0</v>
      </c>
      <c r="G41">
        <v>0</v>
      </c>
    </row>
    <row r="42" spans="1:7" ht="15" x14ac:dyDescent="0.25">
      <c r="A42" s="173" t="s">
        <v>69</v>
      </c>
    </row>
    <row r="43" spans="1:7" ht="15" x14ac:dyDescent="0.25">
      <c r="A43" s="173" t="s">
        <v>90</v>
      </c>
      <c r="B43">
        <v>105</v>
      </c>
      <c r="C43">
        <v>62</v>
      </c>
      <c r="D43">
        <v>387.8</v>
      </c>
      <c r="E43">
        <v>329.1</v>
      </c>
      <c r="F43">
        <v>0</v>
      </c>
      <c r="G43">
        <v>0</v>
      </c>
    </row>
    <row r="44" spans="1:7" ht="15" x14ac:dyDescent="0.25">
      <c r="A44" s="173" t="s">
        <v>91</v>
      </c>
      <c r="B44">
        <v>0</v>
      </c>
      <c r="C44">
        <v>42</v>
      </c>
      <c r="D44">
        <v>0</v>
      </c>
      <c r="E44">
        <v>103.6</v>
      </c>
      <c r="F44">
        <v>0</v>
      </c>
      <c r="G44">
        <v>0</v>
      </c>
    </row>
    <row r="45" spans="1:7" ht="15" x14ac:dyDescent="0.25">
      <c r="A45" s="173" t="s">
        <v>92</v>
      </c>
      <c r="B45">
        <v>105</v>
      </c>
      <c r="C45">
        <v>20</v>
      </c>
      <c r="D45">
        <v>60.4</v>
      </c>
      <c r="E45">
        <v>0</v>
      </c>
      <c r="F45">
        <v>0</v>
      </c>
      <c r="G45">
        <v>0</v>
      </c>
    </row>
    <row r="46" spans="1:7" ht="15" x14ac:dyDescent="0.25">
      <c r="A46" s="173" t="s">
        <v>93</v>
      </c>
      <c r="B46">
        <v>0</v>
      </c>
      <c r="C46">
        <v>0</v>
      </c>
      <c r="D46">
        <v>0</v>
      </c>
      <c r="E46">
        <v>21.2</v>
      </c>
      <c r="F46">
        <v>0</v>
      </c>
      <c r="G46">
        <v>0</v>
      </c>
    </row>
    <row r="47" spans="1:7" ht="15" x14ac:dyDescent="0.25">
      <c r="A47" s="173" t="s">
        <v>95</v>
      </c>
      <c r="B47">
        <v>0</v>
      </c>
      <c r="C47">
        <v>0</v>
      </c>
      <c r="D47">
        <v>4.4000000000000004</v>
      </c>
      <c r="E47">
        <v>4.2</v>
      </c>
      <c r="F47">
        <v>0</v>
      </c>
      <c r="G47">
        <v>0</v>
      </c>
    </row>
    <row r="48" spans="1:7" ht="15" x14ac:dyDescent="0.25">
      <c r="A48" s="173" t="s">
        <v>96</v>
      </c>
      <c r="B48">
        <v>0</v>
      </c>
      <c r="C48">
        <v>0</v>
      </c>
      <c r="D48">
        <v>314.39999999999998</v>
      </c>
      <c r="E48">
        <v>189.1</v>
      </c>
      <c r="F48">
        <v>0</v>
      </c>
      <c r="G48">
        <v>0</v>
      </c>
    </row>
    <row r="49" spans="1:7" ht="15" x14ac:dyDescent="0.25">
      <c r="A49" s="173" t="s">
        <v>97</v>
      </c>
      <c r="B49">
        <v>0</v>
      </c>
      <c r="C49">
        <v>0</v>
      </c>
      <c r="D49">
        <v>8.6999999999999993</v>
      </c>
      <c r="E49">
        <v>11</v>
      </c>
      <c r="F49">
        <v>0</v>
      </c>
      <c r="G49">
        <v>0</v>
      </c>
    </row>
    <row r="50" spans="1:7" ht="15" x14ac:dyDescent="0.25">
      <c r="A50" s="173" t="s">
        <v>69</v>
      </c>
    </row>
    <row r="51" spans="1:7" ht="15" x14ac:dyDescent="0.25">
      <c r="A51" s="173" t="s">
        <v>98</v>
      </c>
      <c r="B51">
        <v>1826.2</v>
      </c>
      <c r="C51">
        <v>1259.4000000000001</v>
      </c>
      <c r="D51">
        <v>4055.2</v>
      </c>
      <c r="E51">
        <v>2734.2</v>
      </c>
      <c r="F51">
        <v>27</v>
      </c>
      <c r="G51">
        <v>0</v>
      </c>
    </row>
    <row r="52" spans="1:7" ht="15" x14ac:dyDescent="0.25">
      <c r="A52" s="173" t="s">
        <v>99</v>
      </c>
      <c r="B52">
        <v>11.1</v>
      </c>
      <c r="C52">
        <v>1</v>
      </c>
      <c r="D52">
        <v>14.5</v>
      </c>
      <c r="E52">
        <v>13</v>
      </c>
      <c r="F52">
        <v>0</v>
      </c>
      <c r="G52">
        <v>0</v>
      </c>
    </row>
    <row r="53" spans="1:7" ht="15" x14ac:dyDescent="0.25">
      <c r="A53" s="173" t="s">
        <v>100</v>
      </c>
      <c r="B53">
        <v>6.5</v>
      </c>
      <c r="C53">
        <v>6.5</v>
      </c>
      <c r="D53">
        <v>1.2</v>
      </c>
      <c r="E53">
        <v>6.3</v>
      </c>
      <c r="F53">
        <v>0</v>
      </c>
      <c r="G53">
        <v>0</v>
      </c>
    </row>
    <row r="54" spans="1:7" ht="15" x14ac:dyDescent="0.25">
      <c r="A54" s="173" t="s">
        <v>101</v>
      </c>
      <c r="B54">
        <v>0</v>
      </c>
      <c r="C54">
        <v>0.5</v>
      </c>
      <c r="D54">
        <v>364.9</v>
      </c>
      <c r="E54">
        <v>106.7</v>
      </c>
      <c r="F54">
        <v>0</v>
      </c>
      <c r="G54">
        <v>0</v>
      </c>
    </row>
    <row r="55" spans="1:7" ht="15" x14ac:dyDescent="0.25">
      <c r="A55" s="173" t="s">
        <v>102</v>
      </c>
      <c r="B55">
        <v>29.4</v>
      </c>
      <c r="C55">
        <v>8</v>
      </c>
      <c r="D55">
        <v>36.700000000000003</v>
      </c>
      <c r="E55">
        <v>33.5</v>
      </c>
      <c r="F55">
        <v>0</v>
      </c>
      <c r="G55">
        <v>0</v>
      </c>
    </row>
    <row r="56" spans="1:7" ht="15" x14ac:dyDescent="0.25">
      <c r="A56" s="173" t="s">
        <v>103</v>
      </c>
      <c r="B56">
        <v>4.2</v>
      </c>
      <c r="C56">
        <v>16.8</v>
      </c>
      <c r="D56">
        <v>8.6999999999999993</v>
      </c>
      <c r="E56">
        <v>35.799999999999997</v>
      </c>
      <c r="F56">
        <v>0</v>
      </c>
      <c r="G56">
        <v>0</v>
      </c>
    </row>
    <row r="57" spans="1:7" ht="15" x14ac:dyDescent="0.25">
      <c r="A57" s="173" t="s">
        <v>104</v>
      </c>
      <c r="B57">
        <v>0</v>
      </c>
      <c r="C57">
        <v>6</v>
      </c>
      <c r="D57">
        <v>288</v>
      </c>
      <c r="E57">
        <v>225.8</v>
      </c>
      <c r="F57">
        <v>0</v>
      </c>
      <c r="G57">
        <v>0</v>
      </c>
    </row>
    <row r="58" spans="1:7" ht="15" x14ac:dyDescent="0.25">
      <c r="A58" s="173" t="s">
        <v>105</v>
      </c>
      <c r="B58">
        <v>82.6</v>
      </c>
      <c r="C58">
        <v>29.1</v>
      </c>
      <c r="D58">
        <v>224.8</v>
      </c>
      <c r="E58">
        <v>155.6</v>
      </c>
      <c r="F58">
        <v>0</v>
      </c>
      <c r="G58">
        <v>0</v>
      </c>
    </row>
    <row r="59" spans="1:7" ht="15" x14ac:dyDescent="0.25">
      <c r="A59" s="173" t="s">
        <v>106</v>
      </c>
      <c r="B59">
        <v>35</v>
      </c>
      <c r="C59">
        <v>33.4</v>
      </c>
      <c r="D59">
        <v>182.7</v>
      </c>
      <c r="E59">
        <v>103.4</v>
      </c>
      <c r="F59">
        <v>0</v>
      </c>
      <c r="G59">
        <v>0</v>
      </c>
    </row>
    <row r="60" spans="1:7" ht="15" x14ac:dyDescent="0.25">
      <c r="A60" s="173" t="s">
        <v>107</v>
      </c>
      <c r="B60">
        <v>10</v>
      </c>
      <c r="C60">
        <v>10</v>
      </c>
      <c r="D60">
        <v>321.2</v>
      </c>
      <c r="E60">
        <v>208.8</v>
      </c>
      <c r="F60">
        <v>0</v>
      </c>
      <c r="G60">
        <v>0</v>
      </c>
    </row>
    <row r="61" spans="1:7" ht="15" x14ac:dyDescent="0.25">
      <c r="A61" s="173" t="s">
        <v>108</v>
      </c>
      <c r="B61">
        <v>0</v>
      </c>
      <c r="C61">
        <v>0</v>
      </c>
      <c r="D61">
        <v>4.7</v>
      </c>
      <c r="E61">
        <v>0</v>
      </c>
      <c r="F61">
        <v>0</v>
      </c>
      <c r="G61">
        <v>0</v>
      </c>
    </row>
    <row r="62" spans="1:7" ht="15" x14ac:dyDescent="0.25">
      <c r="A62" s="173" t="s">
        <v>109</v>
      </c>
      <c r="B62">
        <v>19</v>
      </c>
      <c r="C62">
        <v>14.5</v>
      </c>
      <c r="D62">
        <v>156.6</v>
      </c>
      <c r="E62">
        <v>64.900000000000006</v>
      </c>
      <c r="F62">
        <v>0</v>
      </c>
      <c r="G62">
        <v>0</v>
      </c>
    </row>
    <row r="63" spans="1:7" ht="15" x14ac:dyDescent="0.25">
      <c r="A63" s="173" t="s">
        <v>110</v>
      </c>
      <c r="B63">
        <v>0</v>
      </c>
      <c r="C63">
        <v>0</v>
      </c>
      <c r="D63">
        <v>29</v>
      </c>
      <c r="E63">
        <v>0</v>
      </c>
      <c r="F63">
        <v>0</v>
      </c>
      <c r="G63">
        <v>0</v>
      </c>
    </row>
    <row r="64" spans="1:7" ht="15" x14ac:dyDescent="0.25">
      <c r="A64" s="173" t="s">
        <v>111</v>
      </c>
      <c r="B64">
        <v>60</v>
      </c>
      <c r="C64">
        <v>14.5</v>
      </c>
      <c r="D64">
        <v>40.299999999999997</v>
      </c>
      <c r="E64">
        <v>59.8</v>
      </c>
      <c r="F64">
        <v>0</v>
      </c>
      <c r="G64">
        <v>0</v>
      </c>
    </row>
    <row r="65" spans="1:7" ht="15" x14ac:dyDescent="0.25">
      <c r="A65" s="173" t="s">
        <v>112</v>
      </c>
      <c r="B65">
        <v>125.2</v>
      </c>
      <c r="C65">
        <v>113.9</v>
      </c>
      <c r="D65">
        <v>134.80000000000001</v>
      </c>
      <c r="E65">
        <v>119</v>
      </c>
      <c r="F65">
        <v>0</v>
      </c>
      <c r="G65">
        <v>0</v>
      </c>
    </row>
    <row r="66" spans="1:7" ht="15" x14ac:dyDescent="0.25">
      <c r="A66" s="173" t="s">
        <v>113</v>
      </c>
      <c r="B66">
        <v>44</v>
      </c>
      <c r="C66">
        <v>22</v>
      </c>
      <c r="D66">
        <v>77.599999999999994</v>
      </c>
      <c r="E66">
        <v>46</v>
      </c>
      <c r="F66">
        <v>0</v>
      </c>
      <c r="G66">
        <v>0</v>
      </c>
    </row>
    <row r="67" spans="1:7" ht="15" x14ac:dyDescent="0.25">
      <c r="A67" s="173" t="s">
        <v>114</v>
      </c>
      <c r="B67">
        <v>85</v>
      </c>
      <c r="C67">
        <v>0</v>
      </c>
      <c r="D67">
        <v>99</v>
      </c>
      <c r="E67">
        <v>14.7</v>
      </c>
      <c r="F67">
        <v>0</v>
      </c>
      <c r="G67">
        <v>0</v>
      </c>
    </row>
    <row r="68" spans="1:7" ht="15" x14ac:dyDescent="0.25">
      <c r="A68" s="173" t="s">
        <v>115</v>
      </c>
      <c r="B68">
        <v>1071</v>
      </c>
      <c r="C68">
        <v>670.6</v>
      </c>
      <c r="D68">
        <v>1564.8</v>
      </c>
      <c r="E68">
        <v>1266.7</v>
      </c>
      <c r="F68">
        <v>0</v>
      </c>
      <c r="G68">
        <v>0</v>
      </c>
    </row>
    <row r="69" spans="1:7" ht="15" x14ac:dyDescent="0.25">
      <c r="A69" s="173" t="s">
        <v>116</v>
      </c>
      <c r="B69">
        <v>0</v>
      </c>
      <c r="C69">
        <v>0</v>
      </c>
      <c r="D69">
        <v>0</v>
      </c>
      <c r="E69" t="s">
        <v>94</v>
      </c>
      <c r="F69">
        <v>0</v>
      </c>
      <c r="G69">
        <v>0</v>
      </c>
    </row>
    <row r="70" spans="1:7" ht="15" x14ac:dyDescent="0.25">
      <c r="A70" s="173" t="s">
        <v>117</v>
      </c>
      <c r="B70">
        <v>10.4</v>
      </c>
      <c r="C70">
        <v>41</v>
      </c>
      <c r="D70">
        <v>48.3</v>
      </c>
      <c r="E70">
        <v>14.4</v>
      </c>
      <c r="F70">
        <v>0</v>
      </c>
      <c r="G70">
        <v>0</v>
      </c>
    </row>
    <row r="71" spans="1:7" ht="15" x14ac:dyDescent="0.25">
      <c r="A71" s="173" t="s">
        <v>118</v>
      </c>
      <c r="B71">
        <v>145</v>
      </c>
      <c r="C71">
        <v>119.7</v>
      </c>
      <c r="D71">
        <v>183.5</v>
      </c>
      <c r="E71">
        <v>51.5</v>
      </c>
      <c r="F71">
        <v>0</v>
      </c>
      <c r="G71">
        <v>0</v>
      </c>
    </row>
    <row r="72" spans="1:7" ht="15" x14ac:dyDescent="0.25">
      <c r="A72" s="173" t="s">
        <v>119</v>
      </c>
      <c r="B72">
        <v>65.5</v>
      </c>
      <c r="C72">
        <v>104</v>
      </c>
      <c r="D72">
        <v>102.7</v>
      </c>
      <c r="E72">
        <v>79.599999999999994</v>
      </c>
      <c r="F72">
        <v>27</v>
      </c>
      <c r="G72">
        <v>0</v>
      </c>
    </row>
    <row r="73" spans="1:7" ht="15" x14ac:dyDescent="0.25">
      <c r="A73" s="173" t="s">
        <v>120</v>
      </c>
      <c r="B73">
        <v>5</v>
      </c>
      <c r="C73">
        <v>25.7</v>
      </c>
      <c r="D73">
        <v>65.400000000000006</v>
      </c>
      <c r="E73">
        <v>23.7</v>
      </c>
      <c r="F73">
        <v>0</v>
      </c>
      <c r="G73">
        <v>0</v>
      </c>
    </row>
    <row r="74" spans="1:7" ht="15" x14ac:dyDescent="0.25">
      <c r="A74" s="173" t="s">
        <v>121</v>
      </c>
      <c r="B74">
        <v>9.3000000000000007</v>
      </c>
      <c r="C74">
        <v>17.899999999999999</v>
      </c>
      <c r="D74">
        <v>65.900000000000006</v>
      </c>
      <c r="E74">
        <v>22.2</v>
      </c>
      <c r="F74">
        <v>0</v>
      </c>
      <c r="G74">
        <v>0</v>
      </c>
    </row>
    <row r="75" spans="1:7" ht="15" x14ac:dyDescent="0.25">
      <c r="A75" s="173" t="s">
        <v>122</v>
      </c>
      <c r="B75">
        <v>7.9</v>
      </c>
      <c r="C75">
        <v>4.2</v>
      </c>
      <c r="D75">
        <v>39.799999999999997</v>
      </c>
      <c r="E75">
        <v>83.2</v>
      </c>
      <c r="F75">
        <v>0</v>
      </c>
      <c r="G75">
        <v>0</v>
      </c>
    </row>
    <row r="76" spans="1:7" ht="15" x14ac:dyDescent="0.25">
      <c r="A76" s="173" t="s">
        <v>65</v>
      </c>
      <c r="B76" t="s">
        <v>66</v>
      </c>
      <c r="C76" t="s">
        <v>67</v>
      </c>
      <c r="D76" t="s">
        <v>66</v>
      </c>
      <c r="E76" t="s">
        <v>66</v>
      </c>
      <c r="F76" t="s">
        <v>66</v>
      </c>
      <c r="G76" t="s">
        <v>68</v>
      </c>
    </row>
    <row r="77" spans="1:7" ht="15" x14ac:dyDescent="0.25">
      <c r="A77" s="173" t="s">
        <v>123</v>
      </c>
      <c r="B77">
        <v>3985.6</v>
      </c>
      <c r="C77">
        <v>3790.7</v>
      </c>
      <c r="D77">
        <v>9838.1</v>
      </c>
      <c r="E77">
        <v>7264.4</v>
      </c>
      <c r="F77">
        <v>27</v>
      </c>
      <c r="G77">
        <v>0</v>
      </c>
    </row>
    <row r="78" spans="1:7" ht="15" x14ac:dyDescent="0.25">
      <c r="A78" s="173" t="s">
        <v>124</v>
      </c>
      <c r="B78">
        <v>428</v>
      </c>
      <c r="C78">
        <v>838</v>
      </c>
      <c r="D78">
        <v>0</v>
      </c>
      <c r="E78">
        <v>0</v>
      </c>
      <c r="F78">
        <v>0</v>
      </c>
      <c r="G78">
        <v>0</v>
      </c>
    </row>
    <row r="79" spans="1:7" ht="15" x14ac:dyDescent="0.25">
      <c r="A79" s="173" t="s">
        <v>65</v>
      </c>
      <c r="B79" t="s">
        <v>66</v>
      </c>
      <c r="C79" t="s">
        <v>67</v>
      </c>
      <c r="D79" t="s">
        <v>66</v>
      </c>
      <c r="E79" t="s">
        <v>66</v>
      </c>
      <c r="F79" t="s">
        <v>66</v>
      </c>
      <c r="G79" t="s">
        <v>68</v>
      </c>
    </row>
    <row r="80" spans="1:7" ht="15" x14ac:dyDescent="0.25">
      <c r="A80" s="173" t="s">
        <v>125</v>
      </c>
      <c r="B80">
        <v>4413.6000000000004</v>
      </c>
      <c r="C80">
        <v>4628.6000000000004</v>
      </c>
      <c r="D80">
        <v>9838.1</v>
      </c>
      <c r="E80">
        <v>7264.4</v>
      </c>
      <c r="F80">
        <v>27</v>
      </c>
      <c r="G80">
        <v>0</v>
      </c>
    </row>
    <row r="81" spans="1:7" ht="15" x14ac:dyDescent="0.25">
      <c r="A81" s="173" t="s">
        <v>126</v>
      </c>
      <c r="B81" t="s">
        <v>45</v>
      </c>
      <c r="C81" t="s">
        <v>45</v>
      </c>
      <c r="D81">
        <v>0</v>
      </c>
      <c r="E81">
        <v>0</v>
      </c>
      <c r="F81" t="s">
        <v>45</v>
      </c>
      <c r="G81" t="s">
        <v>45</v>
      </c>
    </row>
    <row r="82" spans="1:7" ht="15" x14ac:dyDescent="0.25">
      <c r="A82" s="173" t="s">
        <v>127</v>
      </c>
      <c r="B82">
        <v>0</v>
      </c>
      <c r="C82">
        <v>0</v>
      </c>
      <c r="D82" t="s">
        <v>45</v>
      </c>
      <c r="E82" t="s">
        <v>45</v>
      </c>
      <c r="F82">
        <v>0</v>
      </c>
      <c r="G82">
        <v>0</v>
      </c>
    </row>
    <row r="83" spans="1:7" ht="15" x14ac:dyDescent="0.25">
      <c r="A83" s="173" t="s">
        <v>65</v>
      </c>
      <c r="B83" t="s">
        <v>66</v>
      </c>
      <c r="C83" t="s">
        <v>67</v>
      </c>
      <c r="D83" t="s">
        <v>66</v>
      </c>
      <c r="E83" t="s">
        <v>66</v>
      </c>
      <c r="F83" t="s">
        <v>66</v>
      </c>
      <c r="G83" t="s">
        <v>68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A30EA-E67E-4A6F-9C48-8AE5A5B270A5}">
  <dimension ref="A1:G85"/>
  <sheetViews>
    <sheetView topLeftCell="A30" workbookViewId="0">
      <selection sqref="A1:A85"/>
    </sheetView>
  </sheetViews>
  <sheetFormatPr defaultRowHeight="13.2" x14ac:dyDescent="0.25"/>
  <cols>
    <col min="1" max="1" width="25" customWidth="1"/>
  </cols>
  <sheetData>
    <row r="1" spans="1:7" ht="15" x14ac:dyDescent="0.25">
      <c r="A1" s="173" t="s">
        <v>135</v>
      </c>
      <c r="E1" t="s">
        <v>187</v>
      </c>
      <c r="F1" t="s">
        <v>237</v>
      </c>
      <c r="G1" s="5">
        <v>11328</v>
      </c>
    </row>
    <row r="2" spans="1:7" ht="15" x14ac:dyDescent="0.25">
      <c r="A2" s="173" t="s">
        <v>138</v>
      </c>
      <c r="B2" t="s">
        <v>189</v>
      </c>
      <c r="C2" t="s">
        <v>238</v>
      </c>
      <c r="D2" t="s">
        <v>239</v>
      </c>
      <c r="E2" t="s">
        <v>192</v>
      </c>
      <c r="F2" t="s">
        <v>240</v>
      </c>
      <c r="G2" t="s">
        <v>241</v>
      </c>
    </row>
    <row r="3" spans="1:7" ht="15" x14ac:dyDescent="0.25">
      <c r="A3" s="173" t="s">
        <v>145</v>
      </c>
      <c r="B3" t="s">
        <v>1046</v>
      </c>
      <c r="C3" t="s">
        <v>1047</v>
      </c>
      <c r="D3">
        <v>2024</v>
      </c>
    </row>
    <row r="4" spans="1:7" ht="15" x14ac:dyDescent="0.25">
      <c r="A4" s="173" t="s">
        <v>65</v>
      </c>
      <c r="B4" t="s">
        <v>67</v>
      </c>
      <c r="C4" t="s">
        <v>68</v>
      </c>
      <c r="D4" t="s">
        <v>66</v>
      </c>
      <c r="E4" t="s">
        <v>68</v>
      </c>
      <c r="F4" t="s">
        <v>181</v>
      </c>
      <c r="G4" t="s">
        <v>66</v>
      </c>
    </row>
    <row r="5" spans="1:7" ht="15" x14ac:dyDescent="0.25">
      <c r="A5" s="173" t="s">
        <v>69</v>
      </c>
      <c r="B5" t="s">
        <v>198</v>
      </c>
      <c r="C5" t="s">
        <v>244</v>
      </c>
      <c r="D5" t="s">
        <v>245</v>
      </c>
      <c r="E5" t="s">
        <v>201</v>
      </c>
      <c r="F5" t="s">
        <v>246</v>
      </c>
      <c r="G5" t="s">
        <v>150</v>
      </c>
    </row>
    <row r="6" spans="1:7" ht="15" x14ac:dyDescent="0.25">
      <c r="A6" s="173"/>
      <c r="B6" t="s">
        <v>67</v>
      </c>
      <c r="C6" t="s">
        <v>68</v>
      </c>
      <c r="D6" t="s">
        <v>66</v>
      </c>
      <c r="E6" t="s">
        <v>68</v>
      </c>
      <c r="F6" t="s">
        <v>181</v>
      </c>
      <c r="G6" t="s">
        <v>66</v>
      </c>
    </row>
    <row r="7" spans="1:7" ht="15" x14ac:dyDescent="0.25">
      <c r="A7" s="173" t="s">
        <v>69</v>
      </c>
      <c r="B7" t="s">
        <v>204</v>
      </c>
      <c r="C7" t="s">
        <v>247</v>
      </c>
      <c r="D7" t="s">
        <v>248</v>
      </c>
      <c r="E7" t="s">
        <v>207</v>
      </c>
      <c r="F7" t="s">
        <v>249</v>
      </c>
      <c r="G7" t="s">
        <v>247</v>
      </c>
    </row>
    <row r="8" spans="1:7" ht="15" x14ac:dyDescent="0.25">
      <c r="A8" s="173"/>
      <c r="B8" t="s">
        <v>67</v>
      </c>
      <c r="C8" t="s">
        <v>68</v>
      </c>
      <c r="D8" t="s">
        <v>66</v>
      </c>
      <c r="E8" t="s">
        <v>68</v>
      </c>
      <c r="F8" t="s">
        <v>181</v>
      </c>
      <c r="G8" t="s">
        <v>66</v>
      </c>
    </row>
    <row r="9" spans="1:7" ht="15" x14ac:dyDescent="0.25">
      <c r="A9" s="173" t="s">
        <v>59</v>
      </c>
      <c r="B9" t="s">
        <v>210</v>
      </c>
      <c r="C9" t="s">
        <v>250</v>
      </c>
      <c r="D9" t="s">
        <v>251</v>
      </c>
      <c r="E9" t="s">
        <v>213</v>
      </c>
      <c r="F9" t="s">
        <v>252</v>
      </c>
      <c r="G9" t="s">
        <v>253</v>
      </c>
    </row>
    <row r="10" spans="1:7" ht="15" x14ac:dyDescent="0.25">
      <c r="A10" s="173" t="s">
        <v>65</v>
      </c>
      <c r="B10" t="s">
        <v>67</v>
      </c>
      <c r="C10" t="s">
        <v>68</v>
      </c>
      <c r="D10" t="s">
        <v>66</v>
      </c>
      <c r="E10" t="s">
        <v>68</v>
      </c>
      <c r="F10" t="s">
        <v>181</v>
      </c>
      <c r="G10" t="s">
        <v>66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117.5</v>
      </c>
      <c r="C12">
        <v>32</v>
      </c>
      <c r="D12">
        <v>349.2</v>
      </c>
      <c r="E12">
        <v>127.9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5.3</v>
      </c>
      <c r="E13">
        <v>22.3</v>
      </c>
      <c r="F13">
        <v>0</v>
      </c>
      <c r="G13">
        <v>0</v>
      </c>
    </row>
    <row r="14" spans="1:7" ht="15" x14ac:dyDescent="0.25">
      <c r="A14" s="173" t="s">
        <v>71</v>
      </c>
      <c r="B14">
        <v>117</v>
      </c>
      <c r="C14">
        <v>31.5</v>
      </c>
      <c r="D14">
        <v>292.10000000000002</v>
      </c>
      <c r="E14">
        <v>74.2</v>
      </c>
      <c r="F14">
        <v>0</v>
      </c>
      <c r="G14">
        <v>0</v>
      </c>
    </row>
    <row r="15" spans="1:7" ht="15" x14ac:dyDescent="0.25">
      <c r="A15" s="173" t="s">
        <v>255</v>
      </c>
      <c r="B15">
        <v>0</v>
      </c>
      <c r="C15">
        <v>0.5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12.6</v>
      </c>
      <c r="E16">
        <v>0</v>
      </c>
      <c r="F16">
        <v>0</v>
      </c>
      <c r="G16">
        <v>0</v>
      </c>
    </row>
    <row r="17" spans="1:7" ht="15" x14ac:dyDescent="0.25">
      <c r="A17" s="173" t="s">
        <v>73</v>
      </c>
      <c r="B17">
        <v>0.5</v>
      </c>
      <c r="C17">
        <v>0</v>
      </c>
      <c r="D17">
        <v>39.299999999999997</v>
      </c>
      <c r="E17">
        <v>20.9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0</v>
      </c>
      <c r="E18">
        <v>10.5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410.2</v>
      </c>
      <c r="C20">
        <v>414.6</v>
      </c>
      <c r="D20">
        <v>861.9</v>
      </c>
      <c r="E20">
        <v>777.4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233</v>
      </c>
      <c r="C22">
        <v>197.1</v>
      </c>
      <c r="D22">
        <v>409.4</v>
      </c>
      <c r="E22">
        <v>513.70000000000005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0</v>
      </c>
      <c r="C24">
        <v>466</v>
      </c>
      <c r="D24">
        <v>139.1</v>
      </c>
      <c r="E24">
        <v>346.6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1194.4000000000001</v>
      </c>
      <c r="C26">
        <v>1506.7</v>
      </c>
      <c r="D26">
        <v>3446.3</v>
      </c>
      <c r="E26">
        <v>2253.6999999999998</v>
      </c>
      <c r="F26">
        <v>0</v>
      </c>
      <c r="G26">
        <v>0</v>
      </c>
    </row>
    <row r="27" spans="1:7" ht="15" x14ac:dyDescent="0.25">
      <c r="A27" s="173" t="s">
        <v>167</v>
      </c>
      <c r="B27">
        <v>0</v>
      </c>
      <c r="C27">
        <v>0</v>
      </c>
      <c r="D27">
        <v>0</v>
      </c>
      <c r="E27">
        <v>34.5</v>
      </c>
      <c r="F27">
        <v>0</v>
      </c>
      <c r="G27">
        <v>0</v>
      </c>
    </row>
    <row r="28" spans="1:7" ht="15" x14ac:dyDescent="0.25">
      <c r="A28" s="173" t="s">
        <v>78</v>
      </c>
      <c r="B28">
        <v>0</v>
      </c>
      <c r="C28">
        <v>0</v>
      </c>
      <c r="D28">
        <v>18.5</v>
      </c>
      <c r="E28">
        <v>28.7</v>
      </c>
      <c r="F28">
        <v>0</v>
      </c>
      <c r="G28">
        <v>0</v>
      </c>
    </row>
    <row r="29" spans="1:7" ht="15" x14ac:dyDescent="0.25">
      <c r="A29" s="173" t="s">
        <v>79</v>
      </c>
      <c r="B29">
        <v>0.5</v>
      </c>
      <c r="C29">
        <v>0.4</v>
      </c>
      <c r="D29">
        <v>0</v>
      </c>
      <c r="E29">
        <v>1.5</v>
      </c>
      <c r="F29">
        <v>0</v>
      </c>
      <c r="G29">
        <v>0</v>
      </c>
    </row>
    <row r="30" spans="1:7" ht="15" x14ac:dyDescent="0.25">
      <c r="A30" s="173" t="s">
        <v>80</v>
      </c>
      <c r="B30">
        <v>80</v>
      </c>
      <c r="C30">
        <v>20.399999999999999</v>
      </c>
      <c r="D30">
        <v>456.5</v>
      </c>
      <c r="E30">
        <v>235.4</v>
      </c>
      <c r="F30">
        <v>0</v>
      </c>
      <c r="G30">
        <v>0</v>
      </c>
    </row>
    <row r="31" spans="1:7" ht="15" x14ac:dyDescent="0.25">
      <c r="A31" s="173" t="s">
        <v>168</v>
      </c>
      <c r="B31">
        <v>0</v>
      </c>
      <c r="C31">
        <v>0</v>
      </c>
      <c r="D31">
        <v>0</v>
      </c>
      <c r="E31" t="s">
        <v>94</v>
      </c>
      <c r="F31">
        <v>0</v>
      </c>
      <c r="G31">
        <v>0</v>
      </c>
    </row>
    <row r="32" spans="1:7" ht="15" x14ac:dyDescent="0.25">
      <c r="A32" s="173" t="s">
        <v>81</v>
      </c>
      <c r="B32">
        <v>281.39999999999998</v>
      </c>
      <c r="C32">
        <v>377.3</v>
      </c>
      <c r="D32">
        <v>938.5</v>
      </c>
      <c r="E32">
        <v>490.9</v>
      </c>
      <c r="F32">
        <v>0</v>
      </c>
      <c r="G32">
        <v>0</v>
      </c>
    </row>
    <row r="33" spans="1:7" ht="15" x14ac:dyDescent="0.25">
      <c r="A33" s="173" t="s">
        <v>169</v>
      </c>
      <c r="B33">
        <v>0</v>
      </c>
      <c r="C33">
        <v>0</v>
      </c>
      <c r="D33">
        <v>0</v>
      </c>
      <c r="E33">
        <v>0.1</v>
      </c>
      <c r="F33">
        <v>0</v>
      </c>
      <c r="G33">
        <v>0</v>
      </c>
    </row>
    <row r="34" spans="1:7" ht="15" x14ac:dyDescent="0.25">
      <c r="A34" s="173" t="s">
        <v>82</v>
      </c>
      <c r="B34">
        <v>2.7</v>
      </c>
      <c r="C34">
        <v>0.5</v>
      </c>
      <c r="D34">
        <v>65.3</v>
      </c>
      <c r="E34">
        <v>61.1</v>
      </c>
      <c r="F34">
        <v>0</v>
      </c>
      <c r="G34">
        <v>0</v>
      </c>
    </row>
    <row r="35" spans="1:7" ht="15" x14ac:dyDescent="0.25">
      <c r="A35" s="173" t="s">
        <v>170</v>
      </c>
      <c r="B35">
        <v>0</v>
      </c>
      <c r="C35">
        <v>0</v>
      </c>
      <c r="D35">
        <v>8</v>
      </c>
      <c r="E35">
        <v>0</v>
      </c>
      <c r="F35">
        <v>0</v>
      </c>
      <c r="G35">
        <v>0</v>
      </c>
    </row>
    <row r="36" spans="1:7" ht="15" x14ac:dyDescent="0.25">
      <c r="A36" s="173" t="s">
        <v>83</v>
      </c>
      <c r="B36">
        <v>571</v>
      </c>
      <c r="C36">
        <v>866.4</v>
      </c>
      <c r="D36">
        <v>1237.4000000000001</v>
      </c>
      <c r="E36">
        <v>891.1</v>
      </c>
      <c r="F36">
        <v>0</v>
      </c>
      <c r="G36">
        <v>0</v>
      </c>
    </row>
    <row r="37" spans="1:7" ht="15" x14ac:dyDescent="0.25">
      <c r="A37" s="173" t="s">
        <v>84</v>
      </c>
      <c r="B37">
        <v>0</v>
      </c>
      <c r="C37">
        <v>0</v>
      </c>
      <c r="D37">
        <v>31.1</v>
      </c>
      <c r="E37">
        <v>19.8</v>
      </c>
      <c r="F37">
        <v>0</v>
      </c>
      <c r="G37">
        <v>0</v>
      </c>
    </row>
    <row r="38" spans="1:7" ht="15" x14ac:dyDescent="0.25">
      <c r="A38" s="173" t="s">
        <v>85</v>
      </c>
      <c r="B38">
        <v>0</v>
      </c>
      <c r="C38">
        <v>21.5</v>
      </c>
      <c r="D38">
        <v>25.3</v>
      </c>
      <c r="E38">
        <v>22.1</v>
      </c>
      <c r="F38">
        <v>0</v>
      </c>
      <c r="G38">
        <v>0</v>
      </c>
    </row>
    <row r="39" spans="1:7" ht="15" x14ac:dyDescent="0.25">
      <c r="A39" s="173" t="s">
        <v>86</v>
      </c>
      <c r="B39">
        <v>245</v>
      </c>
      <c r="C39">
        <v>117.5</v>
      </c>
      <c r="D39">
        <v>292.60000000000002</v>
      </c>
      <c r="E39">
        <v>163.6</v>
      </c>
      <c r="F39">
        <v>0</v>
      </c>
      <c r="G39">
        <v>0</v>
      </c>
    </row>
    <row r="40" spans="1:7" ht="15" x14ac:dyDescent="0.25">
      <c r="A40" s="173" t="s">
        <v>87</v>
      </c>
      <c r="B40">
        <v>2.7</v>
      </c>
      <c r="C40">
        <v>0</v>
      </c>
      <c r="D40">
        <v>4.4000000000000004</v>
      </c>
      <c r="E40">
        <v>0</v>
      </c>
      <c r="F40">
        <v>0</v>
      </c>
      <c r="G40">
        <v>0</v>
      </c>
    </row>
    <row r="41" spans="1:7" ht="15" x14ac:dyDescent="0.25">
      <c r="A41" s="173" t="s">
        <v>88</v>
      </c>
      <c r="B41">
        <v>11.1</v>
      </c>
      <c r="C41">
        <v>52.7</v>
      </c>
      <c r="D41">
        <v>262.60000000000002</v>
      </c>
      <c r="E41">
        <v>198.9</v>
      </c>
      <c r="F41">
        <v>0</v>
      </c>
      <c r="G41">
        <v>0</v>
      </c>
    </row>
    <row r="42" spans="1:7" ht="15" x14ac:dyDescent="0.25">
      <c r="A42" s="173" t="s">
        <v>89</v>
      </c>
      <c r="B42">
        <v>0</v>
      </c>
      <c r="C42">
        <v>50</v>
      </c>
      <c r="D42">
        <v>106.2</v>
      </c>
      <c r="E42">
        <v>106.2</v>
      </c>
      <c r="F42">
        <v>0</v>
      </c>
      <c r="G42">
        <v>0</v>
      </c>
    </row>
    <row r="43" spans="1:7" ht="15" x14ac:dyDescent="0.25">
      <c r="A43" s="173" t="s">
        <v>69</v>
      </c>
    </row>
    <row r="44" spans="1:7" ht="15" x14ac:dyDescent="0.25">
      <c r="A44" s="173" t="s">
        <v>90</v>
      </c>
      <c r="B44">
        <v>125</v>
      </c>
      <c r="C44">
        <v>40</v>
      </c>
      <c r="D44">
        <v>365.8</v>
      </c>
      <c r="E44">
        <v>306.89999999999998</v>
      </c>
      <c r="F44">
        <v>0</v>
      </c>
      <c r="G44">
        <v>0</v>
      </c>
    </row>
    <row r="45" spans="1:7" ht="15" x14ac:dyDescent="0.25">
      <c r="A45" s="173" t="s">
        <v>91</v>
      </c>
      <c r="B45">
        <v>0</v>
      </c>
      <c r="C45">
        <v>20</v>
      </c>
      <c r="D45">
        <v>0</v>
      </c>
      <c r="E45">
        <v>81.5</v>
      </c>
      <c r="F45">
        <v>0</v>
      </c>
      <c r="G45">
        <v>0</v>
      </c>
    </row>
    <row r="46" spans="1:7" ht="15" x14ac:dyDescent="0.25">
      <c r="A46" s="173" t="s">
        <v>92</v>
      </c>
      <c r="B46">
        <v>125</v>
      </c>
      <c r="C46">
        <v>20</v>
      </c>
      <c r="D46">
        <v>38.4</v>
      </c>
      <c r="E46">
        <v>0</v>
      </c>
      <c r="F46">
        <v>0</v>
      </c>
      <c r="G46">
        <v>0</v>
      </c>
    </row>
    <row r="47" spans="1:7" ht="15" x14ac:dyDescent="0.25">
      <c r="A47" s="173" t="s">
        <v>93</v>
      </c>
      <c r="B47">
        <v>0</v>
      </c>
      <c r="C47">
        <v>0</v>
      </c>
      <c r="D47">
        <v>0</v>
      </c>
      <c r="E47">
        <v>21.2</v>
      </c>
      <c r="F47">
        <v>0</v>
      </c>
      <c r="G47">
        <v>0</v>
      </c>
    </row>
    <row r="48" spans="1:7" ht="15" x14ac:dyDescent="0.25">
      <c r="A48" s="173" t="s">
        <v>95</v>
      </c>
      <c r="B48">
        <v>0</v>
      </c>
      <c r="C48">
        <v>0</v>
      </c>
      <c r="D48">
        <v>4.4000000000000004</v>
      </c>
      <c r="E48">
        <v>4.2</v>
      </c>
      <c r="F48">
        <v>0</v>
      </c>
      <c r="G48">
        <v>0</v>
      </c>
    </row>
    <row r="49" spans="1:7" ht="15" x14ac:dyDescent="0.25">
      <c r="A49" s="173" t="s">
        <v>96</v>
      </c>
      <c r="B49">
        <v>0</v>
      </c>
      <c r="C49">
        <v>0</v>
      </c>
      <c r="D49">
        <v>314.39999999999998</v>
      </c>
      <c r="E49">
        <v>189.1</v>
      </c>
      <c r="F49">
        <v>0</v>
      </c>
      <c r="G49">
        <v>0</v>
      </c>
    </row>
    <row r="50" spans="1:7" ht="15" x14ac:dyDescent="0.25">
      <c r="A50" s="173" t="s">
        <v>97</v>
      </c>
      <c r="B50">
        <v>0</v>
      </c>
      <c r="C50">
        <v>0</v>
      </c>
      <c r="D50">
        <v>8.6999999999999993</v>
      </c>
      <c r="E50">
        <v>11</v>
      </c>
      <c r="F50">
        <v>0</v>
      </c>
      <c r="G50">
        <v>0</v>
      </c>
    </row>
    <row r="51" spans="1:7" ht="15" x14ac:dyDescent="0.25">
      <c r="A51" s="173" t="s">
        <v>69</v>
      </c>
    </row>
    <row r="52" spans="1:7" ht="15" x14ac:dyDescent="0.25">
      <c r="A52" s="173" t="s">
        <v>98</v>
      </c>
      <c r="B52">
        <v>1809.2</v>
      </c>
      <c r="C52">
        <v>1325.9</v>
      </c>
      <c r="D52">
        <v>3965.1</v>
      </c>
      <c r="E52">
        <v>2627.8</v>
      </c>
      <c r="F52">
        <v>27</v>
      </c>
      <c r="G52">
        <v>0</v>
      </c>
    </row>
    <row r="53" spans="1:7" ht="15" x14ac:dyDescent="0.25">
      <c r="A53" s="173" t="s">
        <v>99</v>
      </c>
      <c r="B53">
        <v>13.4</v>
      </c>
      <c r="C53">
        <v>4.5999999999999996</v>
      </c>
      <c r="D53">
        <v>12.2</v>
      </c>
      <c r="E53">
        <v>9.5</v>
      </c>
      <c r="F53">
        <v>0</v>
      </c>
      <c r="G53">
        <v>0</v>
      </c>
    </row>
    <row r="54" spans="1:7" ht="15" x14ac:dyDescent="0.25">
      <c r="A54" s="173" t="s">
        <v>100</v>
      </c>
      <c r="B54">
        <v>6.5</v>
      </c>
      <c r="C54">
        <v>6.5</v>
      </c>
      <c r="D54">
        <v>1.2</v>
      </c>
      <c r="E54">
        <v>6.3</v>
      </c>
      <c r="F54">
        <v>0</v>
      </c>
      <c r="G54">
        <v>0</v>
      </c>
    </row>
    <row r="55" spans="1:7" ht="15" x14ac:dyDescent="0.25">
      <c r="A55" s="173" t="s">
        <v>101</v>
      </c>
      <c r="B55">
        <v>0</v>
      </c>
      <c r="C55">
        <v>15</v>
      </c>
      <c r="D55">
        <v>364.9</v>
      </c>
      <c r="E55">
        <v>90.2</v>
      </c>
      <c r="F55">
        <v>0</v>
      </c>
      <c r="G55">
        <v>0</v>
      </c>
    </row>
    <row r="56" spans="1:7" ht="15" x14ac:dyDescent="0.25">
      <c r="A56" s="173" t="s">
        <v>102</v>
      </c>
      <c r="B56">
        <v>21.4</v>
      </c>
      <c r="C56">
        <v>16</v>
      </c>
      <c r="D56">
        <v>36.700000000000003</v>
      </c>
      <c r="E56">
        <v>24.7</v>
      </c>
      <c r="F56">
        <v>0</v>
      </c>
      <c r="G56">
        <v>0</v>
      </c>
    </row>
    <row r="57" spans="1:7" ht="15" x14ac:dyDescent="0.25">
      <c r="A57" s="173" t="s">
        <v>103</v>
      </c>
      <c r="B57">
        <v>3.8</v>
      </c>
      <c r="C57">
        <v>17</v>
      </c>
      <c r="D57">
        <v>8.3000000000000007</v>
      </c>
      <c r="E57">
        <v>35.6</v>
      </c>
      <c r="F57">
        <v>0</v>
      </c>
      <c r="G57">
        <v>0</v>
      </c>
    </row>
    <row r="58" spans="1:7" ht="15" x14ac:dyDescent="0.25">
      <c r="A58" s="173" t="s">
        <v>104</v>
      </c>
      <c r="B58">
        <v>0</v>
      </c>
      <c r="C58">
        <v>6</v>
      </c>
      <c r="D58">
        <v>288</v>
      </c>
      <c r="E58">
        <v>225.8</v>
      </c>
      <c r="F58">
        <v>0</v>
      </c>
      <c r="G58">
        <v>0</v>
      </c>
    </row>
    <row r="59" spans="1:7" ht="15" x14ac:dyDescent="0.25">
      <c r="A59" s="173" t="s">
        <v>105</v>
      </c>
      <c r="B59">
        <v>80.7</v>
      </c>
      <c r="C59">
        <v>29.1</v>
      </c>
      <c r="D59">
        <v>201</v>
      </c>
      <c r="E59">
        <v>155.6</v>
      </c>
      <c r="F59">
        <v>0</v>
      </c>
      <c r="G59">
        <v>0</v>
      </c>
    </row>
    <row r="60" spans="1:7" ht="15" x14ac:dyDescent="0.25">
      <c r="A60" s="173" t="s">
        <v>106</v>
      </c>
      <c r="B60">
        <v>28.6</v>
      </c>
      <c r="C60">
        <v>33.4</v>
      </c>
      <c r="D60">
        <v>182.7</v>
      </c>
      <c r="E60">
        <v>103.4</v>
      </c>
      <c r="F60">
        <v>0</v>
      </c>
      <c r="G60">
        <v>0</v>
      </c>
    </row>
    <row r="61" spans="1:7" ht="15" x14ac:dyDescent="0.25">
      <c r="A61" s="173" t="s">
        <v>107</v>
      </c>
      <c r="B61">
        <v>10</v>
      </c>
      <c r="C61">
        <v>10</v>
      </c>
      <c r="D61">
        <v>321.2</v>
      </c>
      <c r="E61">
        <v>208.8</v>
      </c>
      <c r="F61">
        <v>0</v>
      </c>
      <c r="G61">
        <v>0</v>
      </c>
    </row>
    <row r="62" spans="1:7" ht="15" x14ac:dyDescent="0.25">
      <c r="A62" s="173" t="s">
        <v>108</v>
      </c>
      <c r="B62">
        <v>0</v>
      </c>
      <c r="C62">
        <v>0</v>
      </c>
      <c r="D62">
        <v>4.7</v>
      </c>
      <c r="E62">
        <v>0</v>
      </c>
      <c r="F62">
        <v>0</v>
      </c>
      <c r="G62">
        <v>0</v>
      </c>
    </row>
    <row r="63" spans="1:7" ht="15" x14ac:dyDescent="0.25">
      <c r="A63" s="173" t="s">
        <v>109</v>
      </c>
      <c r="B63">
        <v>19</v>
      </c>
      <c r="C63">
        <v>14.5</v>
      </c>
      <c r="D63">
        <v>156.6</v>
      </c>
      <c r="E63">
        <v>64.900000000000006</v>
      </c>
      <c r="F63">
        <v>0</v>
      </c>
      <c r="G63">
        <v>0</v>
      </c>
    </row>
    <row r="64" spans="1:7" ht="15" x14ac:dyDescent="0.25">
      <c r="A64" s="173" t="s">
        <v>110</v>
      </c>
      <c r="B64">
        <v>0</v>
      </c>
      <c r="C64">
        <v>0</v>
      </c>
      <c r="D64">
        <v>29</v>
      </c>
      <c r="E64">
        <v>0</v>
      </c>
      <c r="F64">
        <v>0</v>
      </c>
      <c r="G64">
        <v>0</v>
      </c>
    </row>
    <row r="65" spans="1:7" ht="15" x14ac:dyDescent="0.25">
      <c r="A65" s="173" t="s">
        <v>111</v>
      </c>
      <c r="B65">
        <v>60</v>
      </c>
      <c r="C65">
        <v>14.5</v>
      </c>
      <c r="D65">
        <v>28.2</v>
      </c>
      <c r="E65">
        <v>47.7</v>
      </c>
      <c r="F65">
        <v>0</v>
      </c>
      <c r="G65">
        <v>0</v>
      </c>
    </row>
    <row r="66" spans="1:7" ht="15" x14ac:dyDescent="0.25">
      <c r="A66" s="173" t="s">
        <v>112</v>
      </c>
      <c r="B66">
        <v>122.8</v>
      </c>
      <c r="C66">
        <v>107</v>
      </c>
      <c r="D66">
        <v>134.80000000000001</v>
      </c>
      <c r="E66">
        <v>111.3</v>
      </c>
      <c r="F66">
        <v>0</v>
      </c>
      <c r="G66">
        <v>0</v>
      </c>
    </row>
    <row r="67" spans="1:7" ht="15" x14ac:dyDescent="0.25">
      <c r="A67" s="173" t="s">
        <v>113</v>
      </c>
      <c r="B67">
        <v>44</v>
      </c>
      <c r="C67">
        <v>22</v>
      </c>
      <c r="D67">
        <v>77.599999999999994</v>
      </c>
      <c r="E67">
        <v>46</v>
      </c>
      <c r="F67">
        <v>0</v>
      </c>
      <c r="G67">
        <v>0</v>
      </c>
    </row>
    <row r="68" spans="1:7" ht="15" x14ac:dyDescent="0.25">
      <c r="A68" s="173" t="s">
        <v>114</v>
      </c>
      <c r="B68">
        <v>86.5</v>
      </c>
      <c r="C68">
        <v>2</v>
      </c>
      <c r="D68">
        <v>97.4</v>
      </c>
      <c r="E68">
        <v>12.7</v>
      </c>
      <c r="F68">
        <v>0</v>
      </c>
      <c r="G68">
        <v>0</v>
      </c>
    </row>
    <row r="69" spans="1:7" ht="15" x14ac:dyDescent="0.25">
      <c r="A69" s="173" t="s">
        <v>115</v>
      </c>
      <c r="B69">
        <v>1057.4000000000001</v>
      </c>
      <c r="C69">
        <v>715.8</v>
      </c>
      <c r="D69">
        <v>1519.9</v>
      </c>
      <c r="E69">
        <v>1211</v>
      </c>
      <c r="F69">
        <v>0</v>
      </c>
      <c r="G69">
        <v>0</v>
      </c>
    </row>
    <row r="70" spans="1:7" ht="15" x14ac:dyDescent="0.25">
      <c r="A70" s="173" t="s">
        <v>116</v>
      </c>
      <c r="B70">
        <v>0</v>
      </c>
      <c r="C70">
        <v>0</v>
      </c>
      <c r="D70">
        <v>0</v>
      </c>
      <c r="E70" t="s">
        <v>94</v>
      </c>
      <c r="F70">
        <v>0</v>
      </c>
      <c r="G70">
        <v>0</v>
      </c>
    </row>
    <row r="71" spans="1:7" ht="15" x14ac:dyDescent="0.25">
      <c r="A71" s="173" t="s">
        <v>117</v>
      </c>
      <c r="B71">
        <v>10.4</v>
      </c>
      <c r="C71">
        <v>41</v>
      </c>
      <c r="D71">
        <v>48.3</v>
      </c>
      <c r="E71">
        <v>14.4</v>
      </c>
      <c r="F71">
        <v>0</v>
      </c>
      <c r="G71">
        <v>0</v>
      </c>
    </row>
    <row r="72" spans="1:7" ht="15" x14ac:dyDescent="0.25">
      <c r="A72" s="173" t="s">
        <v>118</v>
      </c>
      <c r="B72">
        <v>151</v>
      </c>
      <c r="C72">
        <v>119.7</v>
      </c>
      <c r="D72">
        <v>183.5</v>
      </c>
      <c r="E72">
        <v>51.5</v>
      </c>
      <c r="F72">
        <v>0</v>
      </c>
      <c r="G72">
        <v>0</v>
      </c>
    </row>
    <row r="73" spans="1:7" ht="15" x14ac:dyDescent="0.25">
      <c r="A73" s="173" t="s">
        <v>119</v>
      </c>
      <c r="B73">
        <v>65.5</v>
      </c>
      <c r="C73">
        <v>104</v>
      </c>
      <c r="D73">
        <v>102.7</v>
      </c>
      <c r="E73">
        <v>79.599999999999994</v>
      </c>
      <c r="F73">
        <v>27</v>
      </c>
      <c r="G73">
        <v>0</v>
      </c>
    </row>
    <row r="74" spans="1:7" ht="15" x14ac:dyDescent="0.25">
      <c r="A74" s="173" t="s">
        <v>120</v>
      </c>
      <c r="B74">
        <v>5</v>
      </c>
      <c r="C74">
        <v>25.7</v>
      </c>
      <c r="D74">
        <v>65.400000000000006</v>
      </c>
      <c r="E74">
        <v>23.7</v>
      </c>
      <c r="F74">
        <v>0</v>
      </c>
      <c r="G74">
        <v>0</v>
      </c>
    </row>
    <row r="75" spans="1:7" ht="15" x14ac:dyDescent="0.25">
      <c r="A75" s="173" t="s">
        <v>121</v>
      </c>
      <c r="B75">
        <v>9.3000000000000007</v>
      </c>
      <c r="C75">
        <v>17.899999999999999</v>
      </c>
      <c r="D75">
        <v>65.900000000000006</v>
      </c>
      <c r="E75">
        <v>22.2</v>
      </c>
      <c r="F75">
        <v>0</v>
      </c>
      <c r="G75">
        <v>0</v>
      </c>
    </row>
    <row r="76" spans="1:7" ht="15" x14ac:dyDescent="0.25">
      <c r="A76" s="173" t="s">
        <v>122</v>
      </c>
      <c r="B76">
        <v>13.9</v>
      </c>
      <c r="C76">
        <v>4.2</v>
      </c>
      <c r="D76">
        <v>34.799999999999997</v>
      </c>
      <c r="E76">
        <v>83.2</v>
      </c>
      <c r="F76">
        <v>0</v>
      </c>
      <c r="G76">
        <v>0</v>
      </c>
    </row>
    <row r="77" spans="1:7" ht="15" x14ac:dyDescent="0.25">
      <c r="A77" s="173" t="s">
        <v>65</v>
      </c>
      <c r="B77" t="s">
        <v>67</v>
      </c>
      <c r="C77" t="s">
        <v>68</v>
      </c>
      <c r="D77" t="s">
        <v>66</v>
      </c>
      <c r="E77" t="s">
        <v>68</v>
      </c>
      <c r="F77" t="s">
        <v>181</v>
      </c>
      <c r="G77" t="s">
        <v>66</v>
      </c>
    </row>
    <row r="78" spans="1:7" ht="15" x14ac:dyDescent="0.25">
      <c r="A78" s="173" t="s">
        <v>123</v>
      </c>
      <c r="B78">
        <v>3889.3</v>
      </c>
      <c r="C78">
        <v>3982.4</v>
      </c>
      <c r="D78">
        <v>9536.7999999999993</v>
      </c>
      <c r="E78">
        <v>6953.9</v>
      </c>
      <c r="F78">
        <v>27</v>
      </c>
      <c r="G78">
        <v>0</v>
      </c>
    </row>
    <row r="79" spans="1:7" ht="15" x14ac:dyDescent="0.25">
      <c r="A79" s="173" t="s">
        <v>124</v>
      </c>
      <c r="B79">
        <v>445.5</v>
      </c>
      <c r="C79">
        <v>780.5</v>
      </c>
      <c r="D79">
        <v>0</v>
      </c>
      <c r="E79">
        <v>0</v>
      </c>
      <c r="F79">
        <v>0</v>
      </c>
      <c r="G79">
        <v>0</v>
      </c>
    </row>
    <row r="80" spans="1:7" ht="15" x14ac:dyDescent="0.25">
      <c r="A80" s="173" t="s">
        <v>65</v>
      </c>
      <c r="B80" t="s">
        <v>67</v>
      </c>
      <c r="C80" t="s">
        <v>68</v>
      </c>
      <c r="D80" t="s">
        <v>66</v>
      </c>
      <c r="E80" t="s">
        <v>68</v>
      </c>
      <c r="F80" t="s">
        <v>181</v>
      </c>
      <c r="G80" t="s">
        <v>66</v>
      </c>
    </row>
    <row r="81" spans="1:7" ht="15" x14ac:dyDescent="0.25">
      <c r="A81" s="173" t="s">
        <v>125</v>
      </c>
      <c r="B81">
        <v>4334.8</v>
      </c>
      <c r="C81">
        <v>4762.8</v>
      </c>
      <c r="D81">
        <v>9536.7999999999993</v>
      </c>
      <c r="E81">
        <v>6953.9</v>
      </c>
      <c r="F81">
        <v>27</v>
      </c>
      <c r="G81">
        <v>0</v>
      </c>
    </row>
    <row r="82" spans="1:7" ht="15" x14ac:dyDescent="0.25">
      <c r="A82" s="173" t="s">
        <v>126</v>
      </c>
      <c r="B82" t="s">
        <v>45</v>
      </c>
      <c r="C82" t="s">
        <v>45</v>
      </c>
      <c r="D82">
        <v>0</v>
      </c>
      <c r="E82">
        <v>0</v>
      </c>
      <c r="F82" t="s">
        <v>45</v>
      </c>
      <c r="G82" t="s">
        <v>45</v>
      </c>
    </row>
    <row r="83" spans="1:7" ht="15" x14ac:dyDescent="0.25">
      <c r="A83" s="173" t="s">
        <v>127</v>
      </c>
      <c r="B83">
        <v>0</v>
      </c>
      <c r="C83">
        <v>0</v>
      </c>
      <c r="D83" t="s">
        <v>45</v>
      </c>
      <c r="E83" t="s">
        <v>45</v>
      </c>
      <c r="F83">
        <v>0</v>
      </c>
      <c r="G83">
        <v>0</v>
      </c>
    </row>
    <row r="84" spans="1:7" ht="15" x14ac:dyDescent="0.25">
      <c r="A84" s="173" t="s">
        <v>65</v>
      </c>
      <c r="B84" t="s">
        <v>67</v>
      </c>
      <c r="C84" t="s">
        <v>68</v>
      </c>
      <c r="D84" t="s">
        <v>66</v>
      </c>
      <c r="E84" t="s">
        <v>68</v>
      </c>
      <c r="F84" t="s">
        <v>181</v>
      </c>
      <c r="G84" t="s">
        <v>66</v>
      </c>
    </row>
    <row r="85" spans="1:7" ht="15" x14ac:dyDescent="0.25">
      <c r="A85" s="173"/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33015-DF16-4722-8D93-B0F1A4A7D105}">
  <dimension ref="A1:G84"/>
  <sheetViews>
    <sheetView topLeftCell="A27" workbookViewId="0">
      <selection activeCell="B7" sqref="B7"/>
    </sheetView>
  </sheetViews>
  <sheetFormatPr defaultRowHeight="13.2" x14ac:dyDescent="0.25"/>
  <cols>
    <col min="1" max="1" width="26.109375" customWidth="1"/>
    <col min="2" max="2" width="13.44140625" customWidth="1"/>
    <col min="3" max="4" width="11.33203125" customWidth="1"/>
    <col min="5" max="5" width="12.33203125" customWidth="1"/>
    <col min="6" max="6" width="12" customWidth="1"/>
    <col min="7" max="7" width="12.1093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1045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103</v>
      </c>
      <c r="C12">
        <v>32</v>
      </c>
      <c r="D12">
        <v>343.9</v>
      </c>
      <c r="E12">
        <v>127.9</v>
      </c>
      <c r="F12">
        <v>0</v>
      </c>
      <c r="G12">
        <v>0</v>
      </c>
    </row>
    <row r="13" spans="1:7" ht="15" x14ac:dyDescent="0.25">
      <c r="A13" s="173" t="s">
        <v>165</v>
      </c>
      <c r="B13">
        <v>5.5</v>
      </c>
      <c r="C13">
        <v>0</v>
      </c>
      <c r="D13">
        <v>0</v>
      </c>
      <c r="E13">
        <v>22.3</v>
      </c>
      <c r="F13">
        <v>0</v>
      </c>
      <c r="G13">
        <v>0</v>
      </c>
    </row>
    <row r="14" spans="1:7" ht="15" x14ac:dyDescent="0.25">
      <c r="A14" s="173" t="s">
        <v>71</v>
      </c>
      <c r="B14">
        <v>97</v>
      </c>
      <c r="C14">
        <v>31.5</v>
      </c>
      <c r="D14">
        <v>292.10000000000002</v>
      </c>
      <c r="E14">
        <v>74.2</v>
      </c>
      <c r="F14">
        <v>0</v>
      </c>
      <c r="G14">
        <v>0</v>
      </c>
    </row>
    <row r="15" spans="1:7" ht="15" x14ac:dyDescent="0.25">
      <c r="A15" s="173" t="s">
        <v>255</v>
      </c>
      <c r="B15">
        <v>0</v>
      </c>
      <c r="C15">
        <v>0.5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173" t="s">
        <v>72</v>
      </c>
      <c r="B16">
        <v>0</v>
      </c>
      <c r="C16">
        <v>0</v>
      </c>
      <c r="D16">
        <v>12.6</v>
      </c>
      <c r="E16">
        <v>0</v>
      </c>
      <c r="F16">
        <v>0</v>
      </c>
      <c r="G16">
        <v>0</v>
      </c>
    </row>
    <row r="17" spans="1:7" ht="15" x14ac:dyDescent="0.25">
      <c r="A17" s="173" t="s">
        <v>73</v>
      </c>
      <c r="B17">
        <v>0.5</v>
      </c>
      <c r="C17">
        <v>0</v>
      </c>
      <c r="D17">
        <v>39.299999999999997</v>
      </c>
      <c r="E17">
        <v>20.9</v>
      </c>
      <c r="F17">
        <v>0</v>
      </c>
      <c r="G17">
        <v>0</v>
      </c>
    </row>
    <row r="18" spans="1:7" ht="15" x14ac:dyDescent="0.25">
      <c r="A18" s="173" t="s">
        <v>166</v>
      </c>
      <c r="B18">
        <v>0</v>
      </c>
      <c r="C18">
        <v>0</v>
      </c>
      <c r="D18">
        <v>0</v>
      </c>
      <c r="E18">
        <v>10.5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74</v>
      </c>
      <c r="B20">
        <v>410.8</v>
      </c>
      <c r="C20">
        <v>388.9</v>
      </c>
      <c r="D20">
        <v>861.3</v>
      </c>
      <c r="E20">
        <v>777.4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75</v>
      </c>
      <c r="B22">
        <v>232.4</v>
      </c>
      <c r="C22">
        <v>228.3</v>
      </c>
      <c r="D22">
        <v>409.4</v>
      </c>
      <c r="E22">
        <v>481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76</v>
      </c>
      <c r="B24">
        <v>0</v>
      </c>
      <c r="C24">
        <v>466</v>
      </c>
      <c r="D24">
        <v>139.1</v>
      </c>
      <c r="E24">
        <v>346.6</v>
      </c>
      <c r="F24">
        <v>0</v>
      </c>
      <c r="G24">
        <v>0</v>
      </c>
    </row>
    <row r="25" spans="1:7" ht="15" x14ac:dyDescent="0.25">
      <c r="A25" s="173" t="s">
        <v>69</v>
      </c>
    </row>
    <row r="26" spans="1:7" ht="15" x14ac:dyDescent="0.25">
      <c r="A26" s="173" t="s">
        <v>77</v>
      </c>
      <c r="B26">
        <v>1170</v>
      </c>
      <c r="C26">
        <v>1307.3</v>
      </c>
      <c r="D26">
        <v>3356.5</v>
      </c>
      <c r="E26">
        <v>2250.5</v>
      </c>
      <c r="F26">
        <v>0</v>
      </c>
      <c r="G26">
        <v>0</v>
      </c>
    </row>
    <row r="27" spans="1:7" ht="15" x14ac:dyDescent="0.25">
      <c r="A27" s="173" t="s">
        <v>167</v>
      </c>
      <c r="B27">
        <v>0</v>
      </c>
      <c r="C27">
        <v>0</v>
      </c>
      <c r="D27">
        <v>0</v>
      </c>
      <c r="E27">
        <v>34.5</v>
      </c>
      <c r="F27">
        <v>0</v>
      </c>
      <c r="G27">
        <v>0</v>
      </c>
    </row>
    <row r="28" spans="1:7" ht="15" x14ac:dyDescent="0.25">
      <c r="A28" s="173" t="s">
        <v>78</v>
      </c>
      <c r="B28">
        <v>0</v>
      </c>
      <c r="C28">
        <v>0</v>
      </c>
      <c r="D28">
        <v>18.5</v>
      </c>
      <c r="E28">
        <v>28.7</v>
      </c>
      <c r="F28">
        <v>0</v>
      </c>
      <c r="G28">
        <v>0</v>
      </c>
    </row>
    <row r="29" spans="1:7" ht="15" x14ac:dyDescent="0.25">
      <c r="A29" s="173" t="s">
        <v>79</v>
      </c>
      <c r="B29">
        <v>0.5</v>
      </c>
      <c r="C29">
        <v>0.4</v>
      </c>
      <c r="D29">
        <v>0</v>
      </c>
      <c r="E29">
        <v>1.5</v>
      </c>
      <c r="F29">
        <v>0</v>
      </c>
      <c r="G29">
        <v>0</v>
      </c>
    </row>
    <row r="30" spans="1:7" ht="15" x14ac:dyDescent="0.25">
      <c r="A30" s="173" t="s">
        <v>80</v>
      </c>
      <c r="B30">
        <v>80.099999999999994</v>
      </c>
      <c r="C30">
        <v>22.5</v>
      </c>
      <c r="D30">
        <v>456.5</v>
      </c>
      <c r="E30">
        <v>233.3</v>
      </c>
      <c r="F30">
        <v>0</v>
      </c>
      <c r="G30">
        <v>0</v>
      </c>
    </row>
    <row r="31" spans="1:7" ht="15" x14ac:dyDescent="0.25">
      <c r="A31" s="173" t="s">
        <v>168</v>
      </c>
      <c r="B31">
        <v>0</v>
      </c>
      <c r="C31">
        <v>0</v>
      </c>
      <c r="D31">
        <v>0</v>
      </c>
      <c r="E31" t="s">
        <v>94</v>
      </c>
      <c r="F31">
        <v>0</v>
      </c>
      <c r="G31">
        <v>0</v>
      </c>
    </row>
    <row r="32" spans="1:7" ht="15" x14ac:dyDescent="0.25">
      <c r="A32" s="173" t="s">
        <v>81</v>
      </c>
      <c r="B32">
        <v>311.39999999999998</v>
      </c>
      <c r="C32">
        <v>237.1</v>
      </c>
      <c r="D32">
        <v>905.5</v>
      </c>
      <c r="E32">
        <v>490.9</v>
      </c>
      <c r="F32">
        <v>0</v>
      </c>
      <c r="G32">
        <v>0</v>
      </c>
    </row>
    <row r="33" spans="1:7" ht="15" x14ac:dyDescent="0.25">
      <c r="A33" s="173" t="s">
        <v>169</v>
      </c>
      <c r="B33">
        <v>0</v>
      </c>
      <c r="C33">
        <v>0.1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173" t="s">
        <v>82</v>
      </c>
      <c r="B34">
        <v>1.5</v>
      </c>
      <c r="C34">
        <v>0.5</v>
      </c>
      <c r="D34">
        <v>65.3</v>
      </c>
      <c r="E34">
        <v>61.1</v>
      </c>
      <c r="F34">
        <v>0</v>
      </c>
      <c r="G34">
        <v>0</v>
      </c>
    </row>
    <row r="35" spans="1:7" ht="15" x14ac:dyDescent="0.25">
      <c r="A35" s="173" t="s">
        <v>170</v>
      </c>
      <c r="B35">
        <v>0</v>
      </c>
      <c r="C35">
        <v>0</v>
      </c>
      <c r="D35">
        <v>8</v>
      </c>
      <c r="E35">
        <v>0</v>
      </c>
      <c r="F35">
        <v>0</v>
      </c>
      <c r="G35">
        <v>0</v>
      </c>
    </row>
    <row r="36" spans="1:7" ht="15" x14ac:dyDescent="0.25">
      <c r="A36" s="173" t="s">
        <v>83</v>
      </c>
      <c r="B36">
        <v>573</v>
      </c>
      <c r="C36">
        <v>806</v>
      </c>
      <c r="D36">
        <v>1182.4000000000001</v>
      </c>
      <c r="E36">
        <v>891.1</v>
      </c>
      <c r="F36">
        <v>0</v>
      </c>
      <c r="G36">
        <v>0</v>
      </c>
    </row>
    <row r="37" spans="1:7" ht="15" x14ac:dyDescent="0.25">
      <c r="A37" s="173" t="s">
        <v>84</v>
      </c>
      <c r="B37">
        <v>0</v>
      </c>
      <c r="C37">
        <v>0</v>
      </c>
      <c r="D37">
        <v>31.1</v>
      </c>
      <c r="E37">
        <v>19.8</v>
      </c>
      <c r="F37">
        <v>0</v>
      </c>
      <c r="G37">
        <v>0</v>
      </c>
    </row>
    <row r="38" spans="1:7" ht="15" x14ac:dyDescent="0.25">
      <c r="A38" s="173" t="s">
        <v>85</v>
      </c>
      <c r="B38">
        <v>0</v>
      </c>
      <c r="C38">
        <v>21.5</v>
      </c>
      <c r="D38">
        <v>25.3</v>
      </c>
      <c r="E38">
        <v>22.1</v>
      </c>
      <c r="F38">
        <v>0</v>
      </c>
      <c r="G38">
        <v>0</v>
      </c>
    </row>
    <row r="39" spans="1:7" ht="15" x14ac:dyDescent="0.25">
      <c r="A39" s="173" t="s">
        <v>86</v>
      </c>
      <c r="B39">
        <v>191.7</v>
      </c>
      <c r="C39">
        <v>117.5</v>
      </c>
      <c r="D39">
        <v>290.89999999999998</v>
      </c>
      <c r="E39">
        <v>163.6</v>
      </c>
      <c r="F39">
        <v>0</v>
      </c>
      <c r="G39">
        <v>0</v>
      </c>
    </row>
    <row r="40" spans="1:7" ht="15" x14ac:dyDescent="0.25">
      <c r="A40" s="173" t="s">
        <v>87</v>
      </c>
      <c r="B40">
        <v>0.7</v>
      </c>
      <c r="C40">
        <v>0</v>
      </c>
      <c r="D40">
        <v>4.4000000000000004</v>
      </c>
      <c r="E40">
        <v>0</v>
      </c>
      <c r="F40">
        <v>0</v>
      </c>
      <c r="G40">
        <v>0</v>
      </c>
    </row>
    <row r="41" spans="1:7" ht="15" x14ac:dyDescent="0.25">
      <c r="A41" s="173" t="s">
        <v>88</v>
      </c>
      <c r="B41">
        <v>11.1</v>
      </c>
      <c r="C41">
        <v>51.7</v>
      </c>
      <c r="D41">
        <v>262.60000000000002</v>
      </c>
      <c r="E41">
        <v>197.9</v>
      </c>
      <c r="F41">
        <v>0</v>
      </c>
      <c r="G41">
        <v>0</v>
      </c>
    </row>
    <row r="42" spans="1:7" ht="15" x14ac:dyDescent="0.25">
      <c r="A42" s="173" t="s">
        <v>89</v>
      </c>
      <c r="B42">
        <v>0</v>
      </c>
      <c r="C42">
        <v>50</v>
      </c>
      <c r="D42">
        <v>106.2</v>
      </c>
      <c r="E42">
        <v>106.2</v>
      </c>
      <c r="F42">
        <v>0</v>
      </c>
      <c r="G42">
        <v>0</v>
      </c>
    </row>
    <row r="43" spans="1:7" ht="15" x14ac:dyDescent="0.25">
      <c r="A43" s="173" t="s">
        <v>69</v>
      </c>
    </row>
    <row r="44" spans="1:7" ht="15" x14ac:dyDescent="0.25">
      <c r="A44" s="173" t="s">
        <v>90</v>
      </c>
      <c r="B44">
        <v>125</v>
      </c>
      <c r="C44">
        <v>40</v>
      </c>
      <c r="D44">
        <v>365.8</v>
      </c>
      <c r="E44">
        <v>306.89999999999998</v>
      </c>
      <c r="F44">
        <v>0</v>
      </c>
      <c r="G44">
        <v>0</v>
      </c>
    </row>
    <row r="45" spans="1:7" ht="15" x14ac:dyDescent="0.25">
      <c r="A45" s="173" t="s">
        <v>91</v>
      </c>
      <c r="B45">
        <v>0</v>
      </c>
      <c r="C45">
        <v>20</v>
      </c>
      <c r="D45">
        <v>0</v>
      </c>
      <c r="E45">
        <v>81.5</v>
      </c>
      <c r="F45">
        <v>0</v>
      </c>
      <c r="G45">
        <v>0</v>
      </c>
    </row>
    <row r="46" spans="1:7" ht="15" x14ac:dyDescent="0.25">
      <c r="A46" s="173" t="s">
        <v>92</v>
      </c>
      <c r="B46">
        <v>125</v>
      </c>
      <c r="C46">
        <v>20</v>
      </c>
      <c r="D46">
        <v>38.4</v>
      </c>
      <c r="E46">
        <v>0</v>
      </c>
      <c r="F46">
        <v>0</v>
      </c>
      <c r="G46">
        <v>0</v>
      </c>
    </row>
    <row r="47" spans="1:7" ht="15" x14ac:dyDescent="0.25">
      <c r="A47" s="173" t="s">
        <v>93</v>
      </c>
      <c r="B47">
        <v>0</v>
      </c>
      <c r="C47">
        <v>0</v>
      </c>
      <c r="D47">
        <v>0</v>
      </c>
      <c r="E47">
        <v>21.2</v>
      </c>
      <c r="F47">
        <v>0</v>
      </c>
      <c r="G47">
        <v>0</v>
      </c>
    </row>
    <row r="48" spans="1:7" ht="15" x14ac:dyDescent="0.25">
      <c r="A48" s="173" t="s">
        <v>95</v>
      </c>
      <c r="B48">
        <v>0</v>
      </c>
      <c r="C48">
        <v>0</v>
      </c>
      <c r="D48">
        <v>4.4000000000000004</v>
      </c>
      <c r="E48">
        <v>4.2</v>
      </c>
      <c r="F48">
        <v>0</v>
      </c>
      <c r="G48">
        <v>0</v>
      </c>
    </row>
    <row r="49" spans="1:7" ht="15" x14ac:dyDescent="0.25">
      <c r="A49" s="173" t="s">
        <v>96</v>
      </c>
      <c r="B49">
        <v>0</v>
      </c>
      <c r="C49">
        <v>0</v>
      </c>
      <c r="D49">
        <v>314.39999999999998</v>
      </c>
      <c r="E49">
        <v>189.1</v>
      </c>
      <c r="F49">
        <v>0</v>
      </c>
      <c r="G49">
        <v>0</v>
      </c>
    </row>
    <row r="50" spans="1:7" ht="15" x14ac:dyDescent="0.25">
      <c r="A50" s="173" t="s">
        <v>97</v>
      </c>
      <c r="B50">
        <v>0</v>
      </c>
      <c r="C50">
        <v>0</v>
      </c>
      <c r="D50">
        <v>8.6999999999999993</v>
      </c>
      <c r="E50">
        <v>11</v>
      </c>
      <c r="F50">
        <v>0</v>
      </c>
      <c r="G50">
        <v>0</v>
      </c>
    </row>
    <row r="51" spans="1:7" ht="15" x14ac:dyDescent="0.25">
      <c r="A51" s="173" t="s">
        <v>69</v>
      </c>
    </row>
    <row r="52" spans="1:7" ht="15" x14ac:dyDescent="0.25">
      <c r="A52" s="173" t="s">
        <v>98</v>
      </c>
      <c r="B52">
        <v>1783.3</v>
      </c>
      <c r="C52">
        <v>1370</v>
      </c>
      <c r="D52">
        <v>3823.9</v>
      </c>
      <c r="E52">
        <v>2529.4</v>
      </c>
      <c r="F52">
        <v>27</v>
      </c>
      <c r="G52">
        <v>0</v>
      </c>
    </row>
    <row r="53" spans="1:7" ht="15" x14ac:dyDescent="0.25">
      <c r="A53" s="173" t="s">
        <v>99</v>
      </c>
      <c r="B53">
        <v>13.4</v>
      </c>
      <c r="C53">
        <v>4.5999999999999996</v>
      </c>
      <c r="D53">
        <v>12.2</v>
      </c>
      <c r="E53">
        <v>9.5</v>
      </c>
      <c r="F53">
        <v>0</v>
      </c>
      <c r="G53">
        <v>0</v>
      </c>
    </row>
    <row r="54" spans="1:7" ht="15" x14ac:dyDescent="0.25">
      <c r="A54" s="173" t="s">
        <v>100</v>
      </c>
      <c r="B54">
        <v>6.5</v>
      </c>
      <c r="C54">
        <v>6.5</v>
      </c>
      <c r="D54">
        <v>1.2</v>
      </c>
      <c r="E54">
        <v>6.3</v>
      </c>
      <c r="F54">
        <v>0</v>
      </c>
      <c r="G54">
        <v>0</v>
      </c>
    </row>
    <row r="55" spans="1:7" ht="15" x14ac:dyDescent="0.25">
      <c r="A55" s="173" t="s">
        <v>101</v>
      </c>
      <c r="B55">
        <v>0</v>
      </c>
      <c r="C55">
        <v>15</v>
      </c>
      <c r="D55">
        <v>364.9</v>
      </c>
      <c r="E55">
        <v>90.2</v>
      </c>
      <c r="F55">
        <v>0</v>
      </c>
      <c r="G55">
        <v>0</v>
      </c>
    </row>
    <row r="56" spans="1:7" ht="15" x14ac:dyDescent="0.25">
      <c r="A56" s="173" t="s">
        <v>102</v>
      </c>
      <c r="B56">
        <v>34.4</v>
      </c>
      <c r="C56">
        <v>16</v>
      </c>
      <c r="D56">
        <v>24.8</v>
      </c>
      <c r="E56">
        <v>24.7</v>
      </c>
      <c r="F56">
        <v>0</v>
      </c>
      <c r="G56">
        <v>0</v>
      </c>
    </row>
    <row r="57" spans="1:7" ht="15" x14ac:dyDescent="0.25">
      <c r="A57" s="173" t="s">
        <v>103</v>
      </c>
      <c r="B57">
        <v>4</v>
      </c>
      <c r="C57">
        <v>17.399999999999999</v>
      </c>
      <c r="D57">
        <v>8.1</v>
      </c>
      <c r="E57">
        <v>35.200000000000003</v>
      </c>
      <c r="F57">
        <v>0</v>
      </c>
      <c r="G57">
        <v>0</v>
      </c>
    </row>
    <row r="58" spans="1:7" ht="15" x14ac:dyDescent="0.25">
      <c r="A58" s="173" t="s">
        <v>104</v>
      </c>
      <c r="B58">
        <v>0</v>
      </c>
      <c r="C58">
        <v>50</v>
      </c>
      <c r="D58">
        <v>288</v>
      </c>
      <c r="E58">
        <v>182.9</v>
      </c>
      <c r="F58">
        <v>0</v>
      </c>
      <c r="G58">
        <v>0</v>
      </c>
    </row>
    <row r="59" spans="1:7" ht="15" x14ac:dyDescent="0.25">
      <c r="A59" s="173" t="s">
        <v>105</v>
      </c>
      <c r="B59">
        <v>80.7</v>
      </c>
      <c r="C59">
        <v>36.1</v>
      </c>
      <c r="D59">
        <v>201</v>
      </c>
      <c r="E59">
        <v>148.69999999999999</v>
      </c>
      <c r="F59">
        <v>0</v>
      </c>
      <c r="G59">
        <v>0</v>
      </c>
    </row>
    <row r="60" spans="1:7" ht="15" x14ac:dyDescent="0.25">
      <c r="A60" s="173" t="s">
        <v>106</v>
      </c>
      <c r="B60">
        <v>33.9</v>
      </c>
      <c r="C60">
        <v>33.4</v>
      </c>
      <c r="D60">
        <v>176.3</v>
      </c>
      <c r="E60">
        <v>103.4</v>
      </c>
      <c r="F60">
        <v>0</v>
      </c>
      <c r="G60">
        <v>0</v>
      </c>
    </row>
    <row r="61" spans="1:7" ht="15" x14ac:dyDescent="0.25">
      <c r="A61" s="173" t="s">
        <v>107</v>
      </c>
      <c r="B61">
        <v>10</v>
      </c>
      <c r="C61">
        <v>10</v>
      </c>
      <c r="D61">
        <v>321.2</v>
      </c>
      <c r="E61">
        <v>208.8</v>
      </c>
      <c r="F61">
        <v>0</v>
      </c>
      <c r="G61">
        <v>0</v>
      </c>
    </row>
    <row r="62" spans="1:7" ht="15" x14ac:dyDescent="0.25">
      <c r="A62" s="173" t="s">
        <v>108</v>
      </c>
      <c r="B62">
        <v>0</v>
      </c>
      <c r="C62">
        <v>0</v>
      </c>
      <c r="D62">
        <v>4.7</v>
      </c>
      <c r="E62">
        <v>0</v>
      </c>
      <c r="F62">
        <v>0</v>
      </c>
      <c r="G62">
        <v>0</v>
      </c>
    </row>
    <row r="63" spans="1:7" ht="15" x14ac:dyDescent="0.25">
      <c r="A63" s="173" t="s">
        <v>109</v>
      </c>
      <c r="B63">
        <v>19</v>
      </c>
      <c r="C63">
        <v>14.5</v>
      </c>
      <c r="D63">
        <v>156.6</v>
      </c>
      <c r="E63">
        <v>64.900000000000006</v>
      </c>
      <c r="F63">
        <v>0</v>
      </c>
      <c r="G63">
        <v>0</v>
      </c>
    </row>
    <row r="64" spans="1:7" ht="15" x14ac:dyDescent="0.25">
      <c r="A64" s="173" t="s">
        <v>110</v>
      </c>
      <c r="B64">
        <v>0</v>
      </c>
      <c r="C64">
        <v>0</v>
      </c>
      <c r="D64">
        <v>20.6</v>
      </c>
      <c r="E64">
        <v>0</v>
      </c>
      <c r="F64">
        <v>0</v>
      </c>
      <c r="G64">
        <v>0</v>
      </c>
    </row>
    <row r="65" spans="1:7" ht="15" x14ac:dyDescent="0.25">
      <c r="A65" s="173" t="s">
        <v>111</v>
      </c>
      <c r="B65">
        <v>51</v>
      </c>
      <c r="C65">
        <v>14.5</v>
      </c>
      <c r="D65">
        <v>28.2</v>
      </c>
      <c r="E65">
        <v>47.7</v>
      </c>
      <c r="F65">
        <v>0</v>
      </c>
      <c r="G65">
        <v>0</v>
      </c>
    </row>
    <row r="66" spans="1:7" ht="15" x14ac:dyDescent="0.25">
      <c r="A66" s="173" t="s">
        <v>112</v>
      </c>
      <c r="B66">
        <v>118.3</v>
      </c>
      <c r="C66">
        <v>105</v>
      </c>
      <c r="D66">
        <v>127</v>
      </c>
      <c r="E66">
        <v>111.3</v>
      </c>
      <c r="F66">
        <v>0</v>
      </c>
      <c r="G66">
        <v>0</v>
      </c>
    </row>
    <row r="67" spans="1:7" ht="15" x14ac:dyDescent="0.25">
      <c r="A67" s="173" t="s">
        <v>113</v>
      </c>
      <c r="B67">
        <v>44</v>
      </c>
      <c r="C67">
        <v>22</v>
      </c>
      <c r="D67">
        <v>69.400000000000006</v>
      </c>
      <c r="E67">
        <v>46</v>
      </c>
      <c r="F67">
        <v>0</v>
      </c>
      <c r="G67">
        <v>0</v>
      </c>
    </row>
    <row r="68" spans="1:7" ht="15" x14ac:dyDescent="0.25">
      <c r="A68" s="173" t="s">
        <v>114</v>
      </c>
      <c r="B68">
        <v>86.5</v>
      </c>
      <c r="C68">
        <v>2</v>
      </c>
      <c r="D68">
        <v>97.4</v>
      </c>
      <c r="E68">
        <v>12.7</v>
      </c>
      <c r="F68">
        <v>0</v>
      </c>
      <c r="G68">
        <v>0</v>
      </c>
    </row>
    <row r="69" spans="1:7" ht="15" x14ac:dyDescent="0.25">
      <c r="A69" s="173" t="s">
        <v>115</v>
      </c>
      <c r="B69">
        <v>1025.5999999999999</v>
      </c>
      <c r="C69">
        <v>722.5</v>
      </c>
      <c r="D69">
        <v>1445.9</v>
      </c>
      <c r="E69">
        <v>1171.8</v>
      </c>
      <c r="F69">
        <v>0</v>
      </c>
      <c r="G69">
        <v>0</v>
      </c>
    </row>
    <row r="70" spans="1:7" ht="15" x14ac:dyDescent="0.25">
      <c r="A70" s="173" t="s">
        <v>116</v>
      </c>
      <c r="B70">
        <v>0</v>
      </c>
      <c r="C70">
        <v>0</v>
      </c>
      <c r="D70">
        <v>0</v>
      </c>
      <c r="E70" t="s">
        <v>94</v>
      </c>
      <c r="F70">
        <v>0</v>
      </c>
      <c r="G70">
        <v>0</v>
      </c>
    </row>
    <row r="71" spans="1:7" ht="15" x14ac:dyDescent="0.25">
      <c r="A71" s="173" t="s">
        <v>117</v>
      </c>
      <c r="B71">
        <v>13.4</v>
      </c>
      <c r="C71">
        <v>41</v>
      </c>
      <c r="D71">
        <v>44.8</v>
      </c>
      <c r="E71">
        <v>14.4</v>
      </c>
      <c r="F71">
        <v>0</v>
      </c>
      <c r="G71">
        <v>0</v>
      </c>
    </row>
    <row r="72" spans="1:7" ht="15" x14ac:dyDescent="0.25">
      <c r="A72" s="173" t="s">
        <v>118</v>
      </c>
      <c r="B72">
        <v>143</v>
      </c>
      <c r="C72">
        <v>113.7</v>
      </c>
      <c r="D72">
        <v>183.5</v>
      </c>
      <c r="E72">
        <v>51.5</v>
      </c>
      <c r="F72">
        <v>0</v>
      </c>
      <c r="G72">
        <v>0</v>
      </c>
    </row>
    <row r="73" spans="1:7" ht="15" x14ac:dyDescent="0.25">
      <c r="A73" s="173" t="s">
        <v>119</v>
      </c>
      <c r="B73">
        <v>65.5</v>
      </c>
      <c r="C73">
        <v>89</v>
      </c>
      <c r="D73">
        <v>87.5</v>
      </c>
      <c r="E73">
        <v>79.599999999999994</v>
      </c>
      <c r="F73">
        <v>27</v>
      </c>
      <c r="G73">
        <v>0</v>
      </c>
    </row>
    <row r="74" spans="1:7" ht="15" x14ac:dyDescent="0.25">
      <c r="A74" s="173" t="s">
        <v>120</v>
      </c>
      <c r="B74">
        <v>11</v>
      </c>
      <c r="C74">
        <v>25.7</v>
      </c>
      <c r="D74">
        <v>60</v>
      </c>
      <c r="E74">
        <v>23.7</v>
      </c>
      <c r="F74">
        <v>0</v>
      </c>
      <c r="G74">
        <v>0</v>
      </c>
    </row>
    <row r="75" spans="1:7" ht="15" x14ac:dyDescent="0.25">
      <c r="A75" s="173" t="s">
        <v>121</v>
      </c>
      <c r="B75">
        <v>9.3000000000000007</v>
      </c>
      <c r="C75">
        <v>26.8</v>
      </c>
      <c r="D75">
        <v>65.900000000000006</v>
      </c>
      <c r="E75">
        <v>13.1</v>
      </c>
      <c r="F75">
        <v>0</v>
      </c>
      <c r="G75">
        <v>0</v>
      </c>
    </row>
    <row r="76" spans="1:7" ht="15" x14ac:dyDescent="0.25">
      <c r="A76" s="173" t="s">
        <v>122</v>
      </c>
      <c r="B76">
        <v>13.9</v>
      </c>
      <c r="C76">
        <v>4.2</v>
      </c>
      <c r="D76">
        <v>34.799999999999997</v>
      </c>
      <c r="E76">
        <v>83.2</v>
      </c>
      <c r="F76">
        <v>0</v>
      </c>
      <c r="G76">
        <v>0</v>
      </c>
    </row>
    <row r="77" spans="1:7" ht="15" x14ac:dyDescent="0.25">
      <c r="A77" s="173" t="s">
        <v>65</v>
      </c>
      <c r="B77" t="s">
        <v>66</v>
      </c>
      <c r="C77" t="s">
        <v>67</v>
      </c>
      <c r="D77" t="s">
        <v>66</v>
      </c>
      <c r="E77" t="s">
        <v>66</v>
      </c>
      <c r="F77" t="s">
        <v>66</v>
      </c>
      <c r="G77" t="s">
        <v>68</v>
      </c>
    </row>
    <row r="78" spans="1:7" ht="15" x14ac:dyDescent="0.25">
      <c r="A78" s="173" t="s">
        <v>123</v>
      </c>
      <c r="B78">
        <v>3824.5</v>
      </c>
      <c r="C78">
        <v>3832.4</v>
      </c>
      <c r="D78">
        <v>9299.9</v>
      </c>
      <c r="E78">
        <v>6819.6</v>
      </c>
      <c r="F78">
        <v>27</v>
      </c>
      <c r="G78">
        <v>0</v>
      </c>
    </row>
    <row r="79" spans="1:7" ht="15" x14ac:dyDescent="0.25">
      <c r="A79" s="173" t="s">
        <v>124</v>
      </c>
      <c r="B79">
        <v>372.6</v>
      </c>
      <c r="C79">
        <v>710.5</v>
      </c>
      <c r="D79">
        <v>0</v>
      </c>
      <c r="E79">
        <v>0</v>
      </c>
      <c r="F79">
        <v>0</v>
      </c>
      <c r="G79">
        <v>0</v>
      </c>
    </row>
    <row r="80" spans="1:7" ht="15" x14ac:dyDescent="0.25">
      <c r="A80" s="173" t="s">
        <v>65</v>
      </c>
      <c r="B80" t="s">
        <v>66</v>
      </c>
      <c r="C80" t="s">
        <v>67</v>
      </c>
      <c r="D80" t="s">
        <v>66</v>
      </c>
      <c r="E80" t="s">
        <v>66</v>
      </c>
      <c r="F80" t="s">
        <v>66</v>
      </c>
      <c r="G80" t="s">
        <v>68</v>
      </c>
    </row>
    <row r="81" spans="1:7" ht="15" x14ac:dyDescent="0.25">
      <c r="A81" s="173" t="s">
        <v>125</v>
      </c>
      <c r="B81">
        <v>4197</v>
      </c>
      <c r="C81">
        <v>4542.8</v>
      </c>
      <c r="D81">
        <v>9299.9</v>
      </c>
      <c r="E81">
        <v>6819.6</v>
      </c>
      <c r="F81">
        <v>27</v>
      </c>
      <c r="G81">
        <v>0</v>
      </c>
    </row>
    <row r="82" spans="1:7" ht="15" x14ac:dyDescent="0.25">
      <c r="A82" s="173" t="s">
        <v>126</v>
      </c>
      <c r="B82" t="s">
        <v>45</v>
      </c>
      <c r="C82" t="s">
        <v>45</v>
      </c>
      <c r="D82">
        <v>0</v>
      </c>
      <c r="E82">
        <v>0</v>
      </c>
      <c r="F82" t="s">
        <v>45</v>
      </c>
      <c r="G82" t="s">
        <v>45</v>
      </c>
    </row>
    <row r="83" spans="1:7" ht="15" x14ac:dyDescent="0.25">
      <c r="A83" s="173" t="s">
        <v>127</v>
      </c>
      <c r="B83">
        <v>0</v>
      </c>
      <c r="C83">
        <v>0</v>
      </c>
      <c r="D83" t="s">
        <v>45</v>
      </c>
      <c r="E83" t="s">
        <v>45</v>
      </c>
      <c r="F83">
        <v>0</v>
      </c>
      <c r="G83">
        <v>0</v>
      </c>
    </row>
    <row r="84" spans="1:7" ht="15" x14ac:dyDescent="0.25">
      <c r="A84" s="173" t="s">
        <v>65</v>
      </c>
      <c r="B84" t="s">
        <v>66</v>
      </c>
      <c r="C84" t="s">
        <v>67</v>
      </c>
      <c r="D84" t="s">
        <v>66</v>
      </c>
      <c r="E84" t="s">
        <v>66</v>
      </c>
      <c r="F84" t="s">
        <v>66</v>
      </c>
      <c r="G84" t="s">
        <v>68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43AA4-691E-48AF-9F9D-332F8B49AD06}">
  <dimension ref="A1:G88"/>
  <sheetViews>
    <sheetView topLeftCell="A34" workbookViewId="0">
      <selection activeCell="A9" sqref="A9:A88"/>
    </sheetView>
  </sheetViews>
  <sheetFormatPr defaultRowHeight="13.2" x14ac:dyDescent="0.25"/>
  <cols>
    <col min="1" max="1" width="29.33203125" customWidth="1"/>
    <col min="2" max="2" width="11.44140625" customWidth="1"/>
    <col min="3" max="3" width="9.6640625" customWidth="1"/>
    <col min="4" max="4" width="13.44140625" customWidth="1"/>
    <col min="6" max="6" width="13.33203125" customWidth="1"/>
    <col min="7" max="7" width="11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1414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160</v>
      </c>
      <c r="F9" t="s">
        <v>180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67</v>
      </c>
      <c r="F10" t="s">
        <v>185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39.200000000000003</v>
      </c>
      <c r="C12">
        <v>36</v>
      </c>
      <c r="D12">
        <v>375.1</v>
      </c>
      <c r="E12">
        <v>534.1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5.3</v>
      </c>
      <c r="F13">
        <v>0</v>
      </c>
      <c r="G13">
        <v>0</v>
      </c>
    </row>
    <row r="14" spans="1:7" ht="15" x14ac:dyDescent="0.25">
      <c r="A14" s="173" t="s">
        <v>71</v>
      </c>
      <c r="B14">
        <v>39.200000000000003</v>
      </c>
      <c r="C14">
        <v>33</v>
      </c>
      <c r="D14">
        <v>330.6</v>
      </c>
      <c r="E14">
        <v>452.8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0</v>
      </c>
      <c r="E15">
        <v>12.6</v>
      </c>
      <c r="F15">
        <v>0</v>
      </c>
      <c r="G15">
        <v>0</v>
      </c>
    </row>
    <row r="16" spans="1:7" ht="15" x14ac:dyDescent="0.25">
      <c r="A16" s="173" t="s">
        <v>73</v>
      </c>
      <c r="B16">
        <v>0</v>
      </c>
      <c r="C16">
        <v>3</v>
      </c>
      <c r="D16">
        <v>34.799999999999997</v>
      </c>
      <c r="E16">
        <v>63.5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9.6999999999999993</v>
      </c>
      <c r="E17">
        <v>0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426.6</v>
      </c>
      <c r="C19">
        <v>396.5</v>
      </c>
      <c r="D19">
        <v>1630.5</v>
      </c>
      <c r="E19">
        <v>1553.4</v>
      </c>
      <c r="F19">
        <v>48.9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155</v>
      </c>
      <c r="C21">
        <v>218</v>
      </c>
      <c r="D21">
        <v>751.8</v>
      </c>
      <c r="E21">
        <v>737.8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65</v>
      </c>
      <c r="C23">
        <v>0</v>
      </c>
      <c r="D23">
        <v>267.60000000000002</v>
      </c>
      <c r="E23">
        <v>139.1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1403.8</v>
      </c>
      <c r="C25">
        <v>1758.1</v>
      </c>
      <c r="D25">
        <v>6663.6</v>
      </c>
      <c r="E25">
        <v>5584.6</v>
      </c>
      <c r="F25">
        <v>159.4</v>
      </c>
      <c r="G25">
        <v>0</v>
      </c>
    </row>
    <row r="26" spans="1:7" ht="15" x14ac:dyDescent="0.25">
      <c r="A26" s="173" t="s">
        <v>167</v>
      </c>
      <c r="B26">
        <v>57</v>
      </c>
      <c r="C26">
        <v>0</v>
      </c>
      <c r="D26">
        <v>687.6</v>
      </c>
      <c r="E26">
        <v>0</v>
      </c>
      <c r="F26">
        <v>0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43.9</v>
      </c>
      <c r="E27">
        <v>18.5</v>
      </c>
      <c r="F27">
        <v>0</v>
      </c>
      <c r="G27">
        <v>0</v>
      </c>
    </row>
    <row r="28" spans="1:7" ht="15" x14ac:dyDescent="0.25">
      <c r="A28" s="173" t="s">
        <v>79</v>
      </c>
      <c r="B28">
        <v>0.8</v>
      </c>
      <c r="C28">
        <v>0.3</v>
      </c>
      <c r="D28">
        <v>1.6</v>
      </c>
      <c r="E28">
        <v>1</v>
      </c>
      <c r="F28">
        <v>0</v>
      </c>
      <c r="G28">
        <v>0</v>
      </c>
    </row>
    <row r="29" spans="1:7" ht="15" x14ac:dyDescent="0.25">
      <c r="A29" s="173" t="s">
        <v>80</v>
      </c>
      <c r="B29">
        <v>124.6</v>
      </c>
      <c r="C29">
        <v>71</v>
      </c>
      <c r="D29">
        <v>945.2</v>
      </c>
      <c r="E29">
        <v>621.20000000000005</v>
      </c>
      <c r="F29">
        <v>0</v>
      </c>
      <c r="G29">
        <v>0</v>
      </c>
    </row>
    <row r="30" spans="1:7" ht="15" x14ac:dyDescent="0.25">
      <c r="A30" s="173" t="s">
        <v>81</v>
      </c>
      <c r="B30">
        <v>373.9</v>
      </c>
      <c r="C30">
        <v>672.5</v>
      </c>
      <c r="D30">
        <v>1470.5</v>
      </c>
      <c r="E30">
        <v>1685.3</v>
      </c>
      <c r="F30">
        <v>50.6</v>
      </c>
      <c r="G30">
        <v>0</v>
      </c>
    </row>
    <row r="31" spans="1:7" ht="15" x14ac:dyDescent="0.25">
      <c r="A31" s="173" t="s">
        <v>82</v>
      </c>
      <c r="B31">
        <v>3.8</v>
      </c>
      <c r="C31">
        <v>0</v>
      </c>
      <c r="D31">
        <v>107.9</v>
      </c>
      <c r="E31">
        <v>88.5</v>
      </c>
      <c r="F31">
        <v>0</v>
      </c>
      <c r="G31">
        <v>0</v>
      </c>
    </row>
    <row r="32" spans="1:7" ht="15" x14ac:dyDescent="0.25">
      <c r="A32" s="173" t="s">
        <v>170</v>
      </c>
      <c r="B32">
        <v>0</v>
      </c>
      <c r="C32">
        <v>0</v>
      </c>
      <c r="D32">
        <v>0</v>
      </c>
      <c r="E32">
        <v>8</v>
      </c>
      <c r="F32">
        <v>0</v>
      </c>
      <c r="G32">
        <v>0</v>
      </c>
    </row>
    <row r="33" spans="1:7" ht="15" x14ac:dyDescent="0.25">
      <c r="A33" s="173" t="s">
        <v>83</v>
      </c>
      <c r="B33">
        <v>693.9</v>
      </c>
      <c r="C33">
        <v>626</v>
      </c>
      <c r="D33">
        <v>2095.1999999999998</v>
      </c>
      <c r="E33">
        <v>1980.3</v>
      </c>
      <c r="F33">
        <v>53.8</v>
      </c>
      <c r="G33">
        <v>0</v>
      </c>
    </row>
    <row r="34" spans="1:7" ht="15" x14ac:dyDescent="0.25">
      <c r="A34" s="173" t="s">
        <v>84</v>
      </c>
      <c r="B34">
        <v>0</v>
      </c>
      <c r="C34">
        <v>0</v>
      </c>
      <c r="D34">
        <v>102.6</v>
      </c>
      <c r="E34">
        <v>31.1</v>
      </c>
      <c r="F34">
        <v>0</v>
      </c>
      <c r="G34">
        <v>0</v>
      </c>
    </row>
    <row r="35" spans="1:7" ht="15" x14ac:dyDescent="0.25">
      <c r="A35" s="173" t="s">
        <v>85</v>
      </c>
      <c r="B35">
        <v>0</v>
      </c>
      <c r="C35">
        <v>18</v>
      </c>
      <c r="D35">
        <v>49.8</v>
      </c>
      <c r="E35">
        <v>43.4</v>
      </c>
      <c r="F35">
        <v>0</v>
      </c>
      <c r="G35">
        <v>0</v>
      </c>
    </row>
    <row r="36" spans="1:7" ht="15" x14ac:dyDescent="0.25">
      <c r="A36" s="173" t="s">
        <v>86</v>
      </c>
      <c r="B36">
        <v>129.9</v>
      </c>
      <c r="C36">
        <v>215</v>
      </c>
      <c r="D36">
        <v>527.4</v>
      </c>
      <c r="E36">
        <v>647.5</v>
      </c>
      <c r="F36">
        <v>55</v>
      </c>
      <c r="G36">
        <v>0</v>
      </c>
    </row>
    <row r="37" spans="1:7" ht="15" x14ac:dyDescent="0.25">
      <c r="A37" s="173" t="s">
        <v>87</v>
      </c>
      <c r="B37">
        <v>0</v>
      </c>
      <c r="C37">
        <v>2.5</v>
      </c>
      <c r="D37">
        <v>66.3</v>
      </c>
      <c r="E37">
        <v>8.6</v>
      </c>
      <c r="F37">
        <v>0</v>
      </c>
      <c r="G37">
        <v>0</v>
      </c>
    </row>
    <row r="38" spans="1:7" ht="15" x14ac:dyDescent="0.25">
      <c r="A38" s="173" t="s">
        <v>88</v>
      </c>
      <c r="B38">
        <v>20</v>
      </c>
      <c r="C38">
        <v>152.80000000000001</v>
      </c>
      <c r="D38">
        <v>565.70000000000005</v>
      </c>
      <c r="E38">
        <v>345.1</v>
      </c>
      <c r="F38">
        <v>0</v>
      </c>
      <c r="G38">
        <v>0</v>
      </c>
    </row>
    <row r="39" spans="1:7" ht="15" x14ac:dyDescent="0.25">
      <c r="A39" s="173" t="s">
        <v>89</v>
      </c>
      <c r="B39">
        <v>0</v>
      </c>
      <c r="C39">
        <v>0</v>
      </c>
      <c r="D39">
        <v>0</v>
      </c>
      <c r="E39">
        <v>106.2</v>
      </c>
      <c r="F39">
        <v>0</v>
      </c>
      <c r="G39">
        <v>0</v>
      </c>
    </row>
    <row r="40" spans="1:7" ht="15" x14ac:dyDescent="0.25">
      <c r="A40" s="173" t="s">
        <v>69</v>
      </c>
    </row>
    <row r="41" spans="1:7" ht="15" x14ac:dyDescent="0.25">
      <c r="A41" s="173" t="s">
        <v>90</v>
      </c>
      <c r="B41">
        <v>75</v>
      </c>
      <c r="C41">
        <v>101</v>
      </c>
      <c r="D41">
        <v>2010.4</v>
      </c>
      <c r="E41">
        <v>698</v>
      </c>
      <c r="F41">
        <v>0</v>
      </c>
      <c r="G41">
        <v>0</v>
      </c>
    </row>
    <row r="42" spans="1:7" ht="15" x14ac:dyDescent="0.25">
      <c r="A42" s="173" t="s">
        <v>91</v>
      </c>
      <c r="B42">
        <v>0</v>
      </c>
      <c r="C42">
        <v>0</v>
      </c>
      <c r="D42">
        <v>73.7</v>
      </c>
      <c r="E42">
        <v>48.5</v>
      </c>
      <c r="F42">
        <v>0</v>
      </c>
      <c r="G42">
        <v>0</v>
      </c>
    </row>
    <row r="43" spans="1:7" ht="15" x14ac:dyDescent="0.25">
      <c r="A43" s="173" t="s">
        <v>529</v>
      </c>
      <c r="B43">
        <v>0</v>
      </c>
      <c r="C43">
        <v>0</v>
      </c>
      <c r="D43">
        <v>33</v>
      </c>
      <c r="E43">
        <v>0</v>
      </c>
      <c r="F43">
        <v>0</v>
      </c>
      <c r="G43">
        <v>0</v>
      </c>
    </row>
    <row r="44" spans="1:7" ht="15" x14ac:dyDescent="0.25">
      <c r="A44" s="173" t="s">
        <v>282</v>
      </c>
      <c r="B44">
        <v>0</v>
      </c>
      <c r="C44">
        <v>0</v>
      </c>
      <c r="D44">
        <v>56.7</v>
      </c>
      <c r="E44">
        <v>0</v>
      </c>
      <c r="F44">
        <v>0</v>
      </c>
      <c r="G44">
        <v>0</v>
      </c>
    </row>
    <row r="45" spans="1:7" ht="15" x14ac:dyDescent="0.25">
      <c r="A45" s="173" t="s">
        <v>92</v>
      </c>
      <c r="B45">
        <v>35</v>
      </c>
      <c r="C45">
        <v>70</v>
      </c>
      <c r="D45">
        <v>75.2</v>
      </c>
      <c r="E45">
        <v>136.80000000000001</v>
      </c>
      <c r="F45">
        <v>0</v>
      </c>
      <c r="G45">
        <v>0</v>
      </c>
    </row>
    <row r="46" spans="1:7" ht="15" x14ac:dyDescent="0.25">
      <c r="A46" s="173" t="s">
        <v>465</v>
      </c>
      <c r="B46">
        <v>0</v>
      </c>
      <c r="C46">
        <v>0</v>
      </c>
      <c r="D46">
        <v>62.9</v>
      </c>
      <c r="E46">
        <v>0</v>
      </c>
      <c r="F46">
        <v>0</v>
      </c>
      <c r="G46">
        <v>0</v>
      </c>
    </row>
    <row r="47" spans="1:7" ht="15" x14ac:dyDescent="0.25">
      <c r="A47" s="173" t="s">
        <v>1078</v>
      </c>
      <c r="B47">
        <v>0</v>
      </c>
      <c r="C47">
        <v>0</v>
      </c>
      <c r="D47">
        <v>29.9</v>
      </c>
      <c r="E47">
        <v>0</v>
      </c>
      <c r="F47">
        <v>0</v>
      </c>
      <c r="G47">
        <v>0</v>
      </c>
    </row>
    <row r="48" spans="1:7" ht="15" x14ac:dyDescent="0.25">
      <c r="A48" s="173" t="s">
        <v>1097</v>
      </c>
      <c r="B48">
        <v>0</v>
      </c>
      <c r="C48">
        <v>0</v>
      </c>
      <c r="D48">
        <v>37</v>
      </c>
      <c r="E48">
        <v>0</v>
      </c>
      <c r="F48">
        <v>0</v>
      </c>
      <c r="G48">
        <v>0</v>
      </c>
    </row>
    <row r="49" spans="1:7" ht="15" x14ac:dyDescent="0.25">
      <c r="A49" s="173" t="s">
        <v>93</v>
      </c>
      <c r="B49">
        <v>0</v>
      </c>
      <c r="C49">
        <v>0</v>
      </c>
      <c r="D49">
        <v>61.7</v>
      </c>
      <c r="E49">
        <v>0</v>
      </c>
      <c r="F49">
        <v>0</v>
      </c>
      <c r="G49">
        <v>0</v>
      </c>
    </row>
    <row r="50" spans="1:7" ht="15" x14ac:dyDescent="0.25">
      <c r="A50" s="173" t="s">
        <v>95</v>
      </c>
      <c r="B50">
        <v>0</v>
      </c>
      <c r="C50">
        <v>0</v>
      </c>
      <c r="D50">
        <v>3</v>
      </c>
      <c r="E50">
        <v>4.4000000000000004</v>
      </c>
      <c r="F50">
        <v>0</v>
      </c>
      <c r="G50">
        <v>0</v>
      </c>
    </row>
    <row r="51" spans="1:7" ht="15" x14ac:dyDescent="0.25">
      <c r="A51" s="173" t="s">
        <v>96</v>
      </c>
      <c r="B51">
        <v>40</v>
      </c>
      <c r="C51">
        <v>31</v>
      </c>
      <c r="D51">
        <v>1371.7</v>
      </c>
      <c r="E51">
        <v>499.6</v>
      </c>
      <c r="F51">
        <v>0</v>
      </c>
      <c r="G51">
        <v>0</v>
      </c>
    </row>
    <row r="52" spans="1:7" ht="15" x14ac:dyDescent="0.25">
      <c r="A52" s="173" t="s">
        <v>97</v>
      </c>
      <c r="B52">
        <v>0</v>
      </c>
      <c r="C52">
        <v>0</v>
      </c>
      <c r="D52">
        <v>195</v>
      </c>
      <c r="E52">
        <v>8.6999999999999993</v>
      </c>
      <c r="F52">
        <v>0</v>
      </c>
      <c r="G52">
        <v>0</v>
      </c>
    </row>
    <row r="53" spans="1:7" ht="15" x14ac:dyDescent="0.25">
      <c r="A53" s="173" t="s">
        <v>536</v>
      </c>
      <c r="B53">
        <v>0</v>
      </c>
      <c r="C53">
        <v>0</v>
      </c>
      <c r="D53">
        <v>10.8</v>
      </c>
      <c r="E53">
        <v>0</v>
      </c>
      <c r="F53">
        <v>0</v>
      </c>
      <c r="G53">
        <v>0</v>
      </c>
    </row>
    <row r="54" spans="1:7" ht="15" x14ac:dyDescent="0.25">
      <c r="A54" s="173" t="s">
        <v>69</v>
      </c>
    </row>
    <row r="55" spans="1:7" ht="15" x14ac:dyDescent="0.25">
      <c r="A55" s="173" t="s">
        <v>98</v>
      </c>
      <c r="B55">
        <v>1719.9</v>
      </c>
      <c r="C55">
        <v>2274.5</v>
      </c>
      <c r="D55">
        <v>7045.1</v>
      </c>
      <c r="E55">
        <v>6125.4</v>
      </c>
      <c r="F55">
        <v>154.6</v>
      </c>
      <c r="G55">
        <v>0</v>
      </c>
    </row>
    <row r="56" spans="1:7" ht="15" x14ac:dyDescent="0.25">
      <c r="A56" s="173" t="s">
        <v>99</v>
      </c>
      <c r="B56">
        <v>3</v>
      </c>
      <c r="C56">
        <v>2.7</v>
      </c>
      <c r="D56">
        <v>10.9</v>
      </c>
      <c r="E56">
        <v>21.1</v>
      </c>
      <c r="F56">
        <v>0</v>
      </c>
      <c r="G56">
        <v>0</v>
      </c>
    </row>
    <row r="57" spans="1:7" ht="15" x14ac:dyDescent="0.25">
      <c r="A57" s="173" t="s">
        <v>100</v>
      </c>
      <c r="B57">
        <v>0</v>
      </c>
      <c r="C57">
        <v>6.5</v>
      </c>
      <c r="D57">
        <v>13</v>
      </c>
      <c r="E57">
        <v>1.2</v>
      </c>
      <c r="F57">
        <v>0</v>
      </c>
      <c r="G57">
        <v>0</v>
      </c>
    </row>
    <row r="58" spans="1:7" ht="15" x14ac:dyDescent="0.25">
      <c r="A58" s="173" t="s">
        <v>101</v>
      </c>
      <c r="B58">
        <v>0</v>
      </c>
      <c r="C58">
        <v>0</v>
      </c>
      <c r="D58">
        <v>96.3</v>
      </c>
      <c r="E58">
        <v>381.4</v>
      </c>
      <c r="F58">
        <v>0</v>
      </c>
      <c r="G58">
        <v>0</v>
      </c>
    </row>
    <row r="59" spans="1:7" ht="15" x14ac:dyDescent="0.25">
      <c r="A59" s="173" t="s">
        <v>102</v>
      </c>
      <c r="B59">
        <v>21.3</v>
      </c>
      <c r="C59">
        <v>10</v>
      </c>
      <c r="D59">
        <v>93.6</v>
      </c>
      <c r="E59">
        <v>59.4</v>
      </c>
      <c r="F59">
        <v>0</v>
      </c>
      <c r="G59">
        <v>0</v>
      </c>
    </row>
    <row r="60" spans="1:7" ht="15" x14ac:dyDescent="0.25">
      <c r="A60" s="173" t="s">
        <v>103</v>
      </c>
      <c r="B60">
        <v>10.5</v>
      </c>
      <c r="C60">
        <v>4.5999999999999996</v>
      </c>
      <c r="D60">
        <v>25.9</v>
      </c>
      <c r="E60">
        <v>20.2</v>
      </c>
      <c r="F60">
        <v>0</v>
      </c>
      <c r="G60">
        <v>0</v>
      </c>
    </row>
    <row r="61" spans="1:7" ht="15" x14ac:dyDescent="0.25">
      <c r="A61" s="173" t="s">
        <v>104</v>
      </c>
      <c r="B61">
        <v>0</v>
      </c>
      <c r="C61">
        <v>53.5</v>
      </c>
      <c r="D61">
        <v>198</v>
      </c>
      <c r="E61">
        <v>288</v>
      </c>
      <c r="F61">
        <v>0</v>
      </c>
      <c r="G61">
        <v>0</v>
      </c>
    </row>
    <row r="62" spans="1:7" ht="15" x14ac:dyDescent="0.25">
      <c r="A62" s="173" t="s">
        <v>105</v>
      </c>
      <c r="B62">
        <v>74.099999999999994</v>
      </c>
      <c r="C62">
        <v>65.8</v>
      </c>
      <c r="D62">
        <v>628.70000000000005</v>
      </c>
      <c r="E62">
        <v>362.8</v>
      </c>
      <c r="F62">
        <v>31</v>
      </c>
      <c r="G62">
        <v>0</v>
      </c>
    </row>
    <row r="63" spans="1:7" ht="15" x14ac:dyDescent="0.25">
      <c r="A63" s="173" t="s">
        <v>106</v>
      </c>
      <c r="B63">
        <v>67.7</v>
      </c>
      <c r="C63">
        <v>67.5</v>
      </c>
      <c r="D63">
        <v>323.7</v>
      </c>
      <c r="E63">
        <v>335.4</v>
      </c>
      <c r="F63">
        <v>0</v>
      </c>
      <c r="G63">
        <v>0</v>
      </c>
    </row>
    <row r="64" spans="1:7" ht="15" x14ac:dyDescent="0.25">
      <c r="A64" s="173" t="s">
        <v>107</v>
      </c>
      <c r="B64">
        <v>20</v>
      </c>
      <c r="C64">
        <v>46.7</v>
      </c>
      <c r="D64">
        <v>460.5</v>
      </c>
      <c r="E64">
        <v>364.9</v>
      </c>
      <c r="F64">
        <v>0</v>
      </c>
      <c r="G64">
        <v>0</v>
      </c>
    </row>
    <row r="65" spans="1:7" ht="15" x14ac:dyDescent="0.25">
      <c r="A65" s="173" t="s">
        <v>108</v>
      </c>
      <c r="B65">
        <v>0</v>
      </c>
      <c r="C65">
        <v>0</v>
      </c>
      <c r="D65">
        <v>0</v>
      </c>
      <c r="E65">
        <v>4.7</v>
      </c>
      <c r="F65">
        <v>0</v>
      </c>
      <c r="G65">
        <v>0</v>
      </c>
    </row>
    <row r="66" spans="1:7" ht="15" x14ac:dyDescent="0.25">
      <c r="A66" s="173" t="s">
        <v>109</v>
      </c>
      <c r="B66">
        <v>11.4</v>
      </c>
      <c r="C66">
        <v>11.3</v>
      </c>
      <c r="D66">
        <v>277.8</v>
      </c>
      <c r="E66">
        <v>220.8</v>
      </c>
      <c r="F66">
        <v>0</v>
      </c>
      <c r="G66">
        <v>0</v>
      </c>
    </row>
    <row r="67" spans="1:7" ht="15" x14ac:dyDescent="0.25">
      <c r="A67" s="173" t="s">
        <v>110</v>
      </c>
      <c r="B67">
        <v>0</v>
      </c>
      <c r="C67">
        <v>0</v>
      </c>
      <c r="D67">
        <v>33.9</v>
      </c>
      <c r="E67">
        <v>35.299999999999997</v>
      </c>
      <c r="F67">
        <v>0</v>
      </c>
      <c r="G67">
        <v>0</v>
      </c>
    </row>
    <row r="68" spans="1:7" ht="15" x14ac:dyDescent="0.25">
      <c r="A68" s="173" t="s">
        <v>111</v>
      </c>
      <c r="B68">
        <v>99.1</v>
      </c>
      <c r="C68">
        <v>95</v>
      </c>
      <c r="D68">
        <v>159.9</v>
      </c>
      <c r="E68">
        <v>73.400000000000006</v>
      </c>
      <c r="F68">
        <v>0</v>
      </c>
      <c r="G68">
        <v>0</v>
      </c>
    </row>
    <row r="69" spans="1:7" ht="15" x14ac:dyDescent="0.25">
      <c r="A69" s="173" t="s">
        <v>112</v>
      </c>
      <c r="B69">
        <v>84.1</v>
      </c>
      <c r="C69">
        <v>115.6</v>
      </c>
      <c r="D69">
        <v>251.7</v>
      </c>
      <c r="E69">
        <v>221.1</v>
      </c>
      <c r="F69">
        <v>23.4</v>
      </c>
      <c r="G69">
        <v>0</v>
      </c>
    </row>
    <row r="70" spans="1:7" ht="15" x14ac:dyDescent="0.25">
      <c r="A70" s="173" t="s">
        <v>113</v>
      </c>
      <c r="B70">
        <v>15.2</v>
      </c>
      <c r="C70">
        <v>22</v>
      </c>
      <c r="D70">
        <v>130.9</v>
      </c>
      <c r="E70">
        <v>128.4</v>
      </c>
      <c r="F70">
        <v>0</v>
      </c>
      <c r="G70">
        <v>0</v>
      </c>
    </row>
    <row r="71" spans="1:7" ht="15" x14ac:dyDescent="0.25">
      <c r="A71" s="173" t="s">
        <v>114</v>
      </c>
      <c r="B71">
        <v>2.6</v>
      </c>
      <c r="C71">
        <v>13</v>
      </c>
      <c r="D71">
        <v>36.299999999999997</v>
      </c>
      <c r="E71">
        <v>30.9</v>
      </c>
      <c r="F71">
        <v>0</v>
      </c>
      <c r="G71">
        <v>0</v>
      </c>
    </row>
    <row r="72" spans="1:7" ht="15" x14ac:dyDescent="0.25">
      <c r="A72" s="173" t="s">
        <v>115</v>
      </c>
      <c r="B72">
        <v>1091.9000000000001</v>
      </c>
      <c r="C72">
        <v>1146.5</v>
      </c>
      <c r="D72">
        <v>3200.7</v>
      </c>
      <c r="E72">
        <v>2797.5</v>
      </c>
      <c r="F72">
        <v>78.400000000000006</v>
      </c>
      <c r="G72">
        <v>0</v>
      </c>
    </row>
    <row r="73" spans="1:7" ht="15" x14ac:dyDescent="0.25">
      <c r="A73" s="173" t="s">
        <v>116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</row>
    <row r="74" spans="1:7" ht="15" x14ac:dyDescent="0.25">
      <c r="A74" s="173" t="s">
        <v>117</v>
      </c>
      <c r="B74">
        <v>37.4</v>
      </c>
      <c r="C74">
        <v>50.7</v>
      </c>
      <c r="D74">
        <v>44.2</v>
      </c>
      <c r="E74">
        <v>54.1</v>
      </c>
      <c r="F74">
        <v>5</v>
      </c>
      <c r="G74">
        <v>0</v>
      </c>
    </row>
    <row r="75" spans="1:7" ht="15" x14ac:dyDescent="0.25">
      <c r="A75" s="173" t="s">
        <v>118</v>
      </c>
      <c r="B75">
        <v>77.7</v>
      </c>
      <c r="C75">
        <v>499.5</v>
      </c>
      <c r="D75">
        <v>66.400000000000006</v>
      </c>
      <c r="E75">
        <v>158.9</v>
      </c>
      <c r="F75">
        <v>0</v>
      </c>
      <c r="G75">
        <v>0</v>
      </c>
    </row>
    <row r="76" spans="1:7" ht="15" x14ac:dyDescent="0.25">
      <c r="A76" s="173" t="s">
        <v>119</v>
      </c>
      <c r="B76">
        <v>30.2</v>
      </c>
      <c r="C76">
        <v>32</v>
      </c>
      <c r="D76">
        <v>259.60000000000002</v>
      </c>
      <c r="E76">
        <v>138.5</v>
      </c>
      <c r="F76">
        <v>16.899999999999999</v>
      </c>
      <c r="G76">
        <v>0</v>
      </c>
    </row>
    <row r="77" spans="1:7" ht="15" x14ac:dyDescent="0.25">
      <c r="A77" s="173" t="s">
        <v>120</v>
      </c>
      <c r="B77">
        <v>18.3</v>
      </c>
      <c r="C77">
        <v>11.7</v>
      </c>
      <c r="D77">
        <v>66.900000000000006</v>
      </c>
      <c r="E77">
        <v>142.6</v>
      </c>
      <c r="F77">
        <v>0</v>
      </c>
      <c r="G77">
        <v>0</v>
      </c>
    </row>
    <row r="78" spans="1:7" ht="15" x14ac:dyDescent="0.25">
      <c r="A78" s="173" t="s">
        <v>1076</v>
      </c>
      <c r="B78">
        <v>0</v>
      </c>
      <c r="C78">
        <v>0</v>
      </c>
      <c r="D78">
        <v>13.2</v>
      </c>
      <c r="E78">
        <v>0</v>
      </c>
      <c r="F78">
        <v>0</v>
      </c>
      <c r="G78">
        <v>0</v>
      </c>
    </row>
    <row r="79" spans="1:7" ht="15" x14ac:dyDescent="0.25">
      <c r="A79" s="173" t="s">
        <v>121</v>
      </c>
      <c r="B79">
        <v>0</v>
      </c>
      <c r="C79">
        <v>20.2</v>
      </c>
      <c r="D79">
        <v>75</v>
      </c>
      <c r="E79">
        <v>91.1</v>
      </c>
      <c r="F79">
        <v>0</v>
      </c>
      <c r="G79">
        <v>0</v>
      </c>
    </row>
    <row r="80" spans="1:7" ht="15" x14ac:dyDescent="0.25">
      <c r="A80" s="173" t="s">
        <v>122</v>
      </c>
      <c r="B80">
        <v>55.5</v>
      </c>
      <c r="C80">
        <v>0</v>
      </c>
      <c r="D80">
        <v>578</v>
      </c>
      <c r="E80">
        <v>193.9</v>
      </c>
      <c r="F80">
        <v>0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67</v>
      </c>
      <c r="D81" t="s">
        <v>66</v>
      </c>
      <c r="E81" t="s">
        <v>67</v>
      </c>
      <c r="F81" t="s">
        <v>185</v>
      </c>
      <c r="G81" t="s">
        <v>68</v>
      </c>
    </row>
    <row r="82" spans="1:7" ht="15" x14ac:dyDescent="0.25">
      <c r="A82" s="173" t="s">
        <v>123</v>
      </c>
      <c r="B82">
        <v>3884.4</v>
      </c>
      <c r="C82">
        <v>4784.1000000000004</v>
      </c>
      <c r="D82">
        <v>18744.2</v>
      </c>
      <c r="E82">
        <v>15372.5</v>
      </c>
      <c r="F82">
        <v>363</v>
      </c>
      <c r="G82">
        <v>0</v>
      </c>
    </row>
    <row r="83" spans="1:7" ht="15" x14ac:dyDescent="0.25">
      <c r="A83" s="173" t="s">
        <v>124</v>
      </c>
      <c r="B83">
        <v>871.2</v>
      </c>
      <c r="C83">
        <v>891.6</v>
      </c>
      <c r="D83">
        <v>0</v>
      </c>
      <c r="E83">
        <v>0</v>
      </c>
      <c r="F83">
        <v>50.5</v>
      </c>
      <c r="G83">
        <v>0</v>
      </c>
    </row>
    <row r="84" spans="1:7" ht="15" x14ac:dyDescent="0.25">
      <c r="A84" s="173" t="s">
        <v>65</v>
      </c>
      <c r="B84" t="s">
        <v>66</v>
      </c>
      <c r="C84" t="s">
        <v>67</v>
      </c>
      <c r="D84" t="s">
        <v>66</v>
      </c>
      <c r="E84" t="s">
        <v>67</v>
      </c>
      <c r="F84" t="s">
        <v>185</v>
      </c>
      <c r="G84" t="s">
        <v>68</v>
      </c>
    </row>
    <row r="85" spans="1:7" ht="15" x14ac:dyDescent="0.25">
      <c r="A85" s="173" t="s">
        <v>125</v>
      </c>
      <c r="B85">
        <v>4755.6000000000004</v>
      </c>
      <c r="C85">
        <v>5675.7</v>
      </c>
      <c r="D85">
        <v>18744.2</v>
      </c>
      <c r="E85">
        <v>15372.5</v>
      </c>
      <c r="F85">
        <v>413.5</v>
      </c>
      <c r="G85">
        <v>0</v>
      </c>
    </row>
    <row r="86" spans="1:7" ht="15" x14ac:dyDescent="0.25">
      <c r="A86" s="173" t="s">
        <v>126</v>
      </c>
      <c r="B86" t="s">
        <v>45</v>
      </c>
      <c r="C86" t="s">
        <v>45</v>
      </c>
      <c r="D86">
        <v>0</v>
      </c>
      <c r="E86">
        <v>0</v>
      </c>
      <c r="F86" t="s">
        <v>45</v>
      </c>
      <c r="G86" t="s">
        <v>45</v>
      </c>
    </row>
    <row r="87" spans="1:7" ht="15" x14ac:dyDescent="0.25">
      <c r="A87" s="173" t="s">
        <v>127</v>
      </c>
      <c r="B87">
        <v>30</v>
      </c>
      <c r="C87">
        <v>0</v>
      </c>
      <c r="D87" t="s">
        <v>45</v>
      </c>
      <c r="E87" t="s">
        <v>45</v>
      </c>
      <c r="F87">
        <v>0</v>
      </c>
      <c r="G87">
        <v>0</v>
      </c>
    </row>
    <row r="88" spans="1:7" ht="15" x14ac:dyDescent="0.25">
      <c r="A88" s="173" t="s">
        <v>65</v>
      </c>
      <c r="B88" t="s">
        <v>66</v>
      </c>
      <c r="C88" t="s">
        <v>67</v>
      </c>
      <c r="D88" t="s">
        <v>66</v>
      </c>
      <c r="E88" t="s">
        <v>67</v>
      </c>
      <c r="F88" t="s">
        <v>185</v>
      </c>
      <c r="G88" t="s">
        <v>68</v>
      </c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956AA-BAB3-4EA3-B3C7-B3CDC967F62C}">
  <dimension ref="A1:G82"/>
  <sheetViews>
    <sheetView topLeftCell="A20" workbookViewId="0">
      <selection activeCell="A9" sqref="A9:A82"/>
    </sheetView>
  </sheetViews>
  <sheetFormatPr defaultRowHeight="13.2" x14ac:dyDescent="0.25"/>
  <cols>
    <col min="1" max="1" width="31.441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1044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103</v>
      </c>
      <c r="C12">
        <v>0</v>
      </c>
      <c r="D12">
        <v>343.9</v>
      </c>
      <c r="E12">
        <v>127.9</v>
      </c>
      <c r="F12">
        <v>0</v>
      </c>
      <c r="G12">
        <v>0</v>
      </c>
    </row>
    <row r="13" spans="1:7" ht="15" x14ac:dyDescent="0.25">
      <c r="A13" s="173" t="s">
        <v>165</v>
      </c>
      <c r="B13">
        <v>5.5</v>
      </c>
      <c r="C13">
        <v>0</v>
      </c>
      <c r="D13">
        <v>0</v>
      </c>
      <c r="E13">
        <v>22.3</v>
      </c>
      <c r="F13">
        <v>0</v>
      </c>
      <c r="G13">
        <v>0</v>
      </c>
    </row>
    <row r="14" spans="1:7" ht="15" x14ac:dyDescent="0.25">
      <c r="A14" s="173" t="s">
        <v>71</v>
      </c>
      <c r="B14">
        <v>97</v>
      </c>
      <c r="C14">
        <v>0</v>
      </c>
      <c r="D14">
        <v>292.10000000000002</v>
      </c>
      <c r="E14">
        <v>74.2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73</v>
      </c>
      <c r="B16">
        <v>0.5</v>
      </c>
      <c r="C16">
        <v>0</v>
      </c>
      <c r="D16">
        <v>39.299999999999997</v>
      </c>
      <c r="E16">
        <v>20.9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370</v>
      </c>
      <c r="C19">
        <v>388.7</v>
      </c>
      <c r="D19">
        <v>861.3</v>
      </c>
      <c r="E19">
        <v>777.4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232.4</v>
      </c>
      <c r="C21">
        <v>197.1</v>
      </c>
      <c r="D21">
        <v>409.4</v>
      </c>
      <c r="E21">
        <v>459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0</v>
      </c>
      <c r="C23">
        <v>466</v>
      </c>
      <c r="D23">
        <v>139.1</v>
      </c>
      <c r="E23">
        <v>346.6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1116.8</v>
      </c>
      <c r="C25">
        <v>1222.9000000000001</v>
      </c>
      <c r="D25">
        <v>3255.8</v>
      </c>
      <c r="E25">
        <v>2249</v>
      </c>
      <c r="F25">
        <v>0</v>
      </c>
      <c r="G25">
        <v>0</v>
      </c>
    </row>
    <row r="26" spans="1:7" ht="15" x14ac:dyDescent="0.25">
      <c r="A26" s="173" t="s">
        <v>167</v>
      </c>
      <c r="B26">
        <v>0</v>
      </c>
      <c r="C26">
        <v>0</v>
      </c>
      <c r="D26">
        <v>0</v>
      </c>
      <c r="E26">
        <v>34.5</v>
      </c>
      <c r="F26">
        <v>0</v>
      </c>
      <c r="G26">
        <v>0</v>
      </c>
    </row>
    <row r="27" spans="1:7" ht="15" x14ac:dyDescent="0.25">
      <c r="A27" s="173" t="s">
        <v>78</v>
      </c>
      <c r="B27">
        <v>18.5</v>
      </c>
      <c r="C27">
        <v>0</v>
      </c>
      <c r="D27">
        <v>0</v>
      </c>
      <c r="E27">
        <v>28.7</v>
      </c>
      <c r="F27">
        <v>0</v>
      </c>
      <c r="G27">
        <v>0</v>
      </c>
    </row>
    <row r="28" spans="1:7" ht="15" x14ac:dyDescent="0.25">
      <c r="A28" s="173" t="s">
        <v>79</v>
      </c>
      <c r="B28">
        <v>0.2</v>
      </c>
      <c r="C28">
        <v>0.4</v>
      </c>
      <c r="D28">
        <v>0</v>
      </c>
      <c r="E28">
        <v>1.3</v>
      </c>
      <c r="F28">
        <v>0</v>
      </c>
      <c r="G28">
        <v>0</v>
      </c>
    </row>
    <row r="29" spans="1:7" ht="15" x14ac:dyDescent="0.25">
      <c r="A29" s="173" t="s">
        <v>80</v>
      </c>
      <c r="B29">
        <v>29.2</v>
      </c>
      <c r="C29">
        <v>22.9</v>
      </c>
      <c r="D29">
        <v>447</v>
      </c>
      <c r="E29">
        <v>232.9</v>
      </c>
      <c r="F29">
        <v>0</v>
      </c>
      <c r="G29">
        <v>0</v>
      </c>
    </row>
    <row r="30" spans="1:7" ht="15" x14ac:dyDescent="0.25">
      <c r="A30" s="173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173" t="s">
        <v>81</v>
      </c>
      <c r="B31">
        <v>300.10000000000002</v>
      </c>
      <c r="C31">
        <v>234.1</v>
      </c>
      <c r="D31">
        <v>905.5</v>
      </c>
      <c r="E31">
        <v>490.7</v>
      </c>
      <c r="F31">
        <v>0</v>
      </c>
      <c r="G31">
        <v>0</v>
      </c>
    </row>
    <row r="32" spans="1:7" ht="15" x14ac:dyDescent="0.25">
      <c r="A32" s="173" t="s">
        <v>82</v>
      </c>
      <c r="B32">
        <v>15</v>
      </c>
      <c r="C32">
        <v>0</v>
      </c>
      <c r="D32">
        <v>51.7</v>
      </c>
      <c r="E32">
        <v>61.1</v>
      </c>
      <c r="F32">
        <v>0</v>
      </c>
      <c r="G32">
        <v>0</v>
      </c>
    </row>
    <row r="33" spans="1:7" ht="15" x14ac:dyDescent="0.25">
      <c r="A33" s="173" t="s">
        <v>170</v>
      </c>
      <c r="B33">
        <v>8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173" t="s">
        <v>83</v>
      </c>
      <c r="B34">
        <v>543</v>
      </c>
      <c r="C34">
        <v>781</v>
      </c>
      <c r="D34">
        <v>1132.9000000000001</v>
      </c>
      <c r="E34">
        <v>891.1</v>
      </c>
      <c r="F34">
        <v>0</v>
      </c>
      <c r="G34">
        <v>0</v>
      </c>
    </row>
    <row r="35" spans="1:7" ht="15" x14ac:dyDescent="0.25">
      <c r="A35" s="173" t="s">
        <v>84</v>
      </c>
      <c r="B35">
        <v>0</v>
      </c>
      <c r="C35">
        <v>0</v>
      </c>
      <c r="D35">
        <v>31.1</v>
      </c>
      <c r="E35">
        <v>19.8</v>
      </c>
      <c r="F35">
        <v>0</v>
      </c>
      <c r="G35">
        <v>0</v>
      </c>
    </row>
    <row r="36" spans="1:7" ht="15" x14ac:dyDescent="0.25">
      <c r="A36" s="173" t="s">
        <v>85</v>
      </c>
      <c r="B36">
        <v>0</v>
      </c>
      <c r="C36">
        <v>21.5</v>
      </c>
      <c r="D36">
        <v>25.3</v>
      </c>
      <c r="E36">
        <v>22.1</v>
      </c>
      <c r="F36">
        <v>0</v>
      </c>
      <c r="G36">
        <v>0</v>
      </c>
    </row>
    <row r="37" spans="1:7" ht="15" x14ac:dyDescent="0.25">
      <c r="A37" s="173" t="s">
        <v>86</v>
      </c>
      <c r="B37">
        <v>192.6</v>
      </c>
      <c r="C37">
        <v>60.6</v>
      </c>
      <c r="D37">
        <v>290</v>
      </c>
      <c r="E37">
        <v>163.6</v>
      </c>
      <c r="F37">
        <v>0</v>
      </c>
      <c r="G37">
        <v>0</v>
      </c>
    </row>
    <row r="38" spans="1:7" ht="15" x14ac:dyDescent="0.25">
      <c r="A38" s="173" t="s">
        <v>87</v>
      </c>
      <c r="B38">
        <v>0.7</v>
      </c>
      <c r="C38">
        <v>0</v>
      </c>
      <c r="D38">
        <v>4.4000000000000004</v>
      </c>
      <c r="E38">
        <v>0</v>
      </c>
      <c r="F38">
        <v>0</v>
      </c>
      <c r="G38">
        <v>0</v>
      </c>
    </row>
    <row r="39" spans="1:7" ht="15" x14ac:dyDescent="0.25">
      <c r="A39" s="173" t="s">
        <v>88</v>
      </c>
      <c r="B39">
        <v>9.5</v>
      </c>
      <c r="C39">
        <v>52.5</v>
      </c>
      <c r="D39">
        <v>261.89999999999998</v>
      </c>
      <c r="E39">
        <v>197.1</v>
      </c>
      <c r="F39">
        <v>0</v>
      </c>
      <c r="G39">
        <v>0</v>
      </c>
    </row>
    <row r="40" spans="1:7" ht="15" x14ac:dyDescent="0.25">
      <c r="A40" s="173" t="s">
        <v>89</v>
      </c>
      <c r="B40">
        <v>0</v>
      </c>
      <c r="C40">
        <v>50</v>
      </c>
      <c r="D40">
        <v>106.2</v>
      </c>
      <c r="E40">
        <v>106.2</v>
      </c>
      <c r="F40">
        <v>0</v>
      </c>
      <c r="G40">
        <v>0</v>
      </c>
    </row>
    <row r="41" spans="1:7" ht="15" x14ac:dyDescent="0.25">
      <c r="A41" s="173" t="s">
        <v>69</v>
      </c>
    </row>
    <row r="42" spans="1:7" ht="15" x14ac:dyDescent="0.25">
      <c r="A42" s="173" t="s">
        <v>90</v>
      </c>
      <c r="B42">
        <v>125</v>
      </c>
      <c r="C42">
        <v>40</v>
      </c>
      <c r="D42">
        <v>336.1</v>
      </c>
      <c r="E42">
        <v>284.8</v>
      </c>
      <c r="F42">
        <v>0</v>
      </c>
      <c r="G42">
        <v>0</v>
      </c>
    </row>
    <row r="43" spans="1:7" ht="15" x14ac:dyDescent="0.25">
      <c r="A43" s="173" t="s">
        <v>91</v>
      </c>
      <c r="B43">
        <v>0</v>
      </c>
      <c r="C43">
        <v>20</v>
      </c>
      <c r="D43">
        <v>0</v>
      </c>
      <c r="E43">
        <v>59.4</v>
      </c>
      <c r="F43">
        <v>0</v>
      </c>
      <c r="G43">
        <v>0</v>
      </c>
    </row>
    <row r="44" spans="1:7" ht="15" x14ac:dyDescent="0.25">
      <c r="A44" s="173" t="s">
        <v>92</v>
      </c>
      <c r="B44">
        <v>125</v>
      </c>
      <c r="C44">
        <v>20</v>
      </c>
      <c r="D44">
        <v>38.4</v>
      </c>
      <c r="E44">
        <v>0</v>
      </c>
      <c r="F44">
        <v>0</v>
      </c>
      <c r="G44">
        <v>0</v>
      </c>
    </row>
    <row r="45" spans="1:7" ht="15" x14ac:dyDescent="0.25">
      <c r="A45" s="173" t="s">
        <v>93</v>
      </c>
      <c r="B45">
        <v>0</v>
      </c>
      <c r="C45">
        <v>0</v>
      </c>
      <c r="D45">
        <v>0</v>
      </c>
      <c r="E45">
        <v>21.2</v>
      </c>
      <c r="F45">
        <v>0</v>
      </c>
      <c r="G45">
        <v>0</v>
      </c>
    </row>
    <row r="46" spans="1:7" ht="15" x14ac:dyDescent="0.25">
      <c r="A46" s="173" t="s">
        <v>95</v>
      </c>
      <c r="B46">
        <v>0</v>
      </c>
      <c r="C46">
        <v>0</v>
      </c>
      <c r="D46">
        <v>4.4000000000000004</v>
      </c>
      <c r="E46">
        <v>4.2</v>
      </c>
      <c r="F46">
        <v>0</v>
      </c>
      <c r="G46">
        <v>0</v>
      </c>
    </row>
    <row r="47" spans="1:7" ht="15" x14ac:dyDescent="0.25">
      <c r="A47" s="173" t="s">
        <v>96</v>
      </c>
      <c r="B47">
        <v>0</v>
      </c>
      <c r="C47">
        <v>0</v>
      </c>
      <c r="D47">
        <v>284.7</v>
      </c>
      <c r="E47">
        <v>189.1</v>
      </c>
      <c r="F47">
        <v>0</v>
      </c>
      <c r="G47">
        <v>0</v>
      </c>
    </row>
    <row r="48" spans="1:7" ht="15" x14ac:dyDescent="0.25">
      <c r="A48" s="173" t="s">
        <v>97</v>
      </c>
      <c r="B48">
        <v>0</v>
      </c>
      <c r="C48">
        <v>0</v>
      </c>
      <c r="D48">
        <v>8.6999999999999993</v>
      </c>
      <c r="E48">
        <v>11</v>
      </c>
      <c r="F48">
        <v>0</v>
      </c>
      <c r="G48">
        <v>0</v>
      </c>
    </row>
    <row r="49" spans="1:7" ht="15" x14ac:dyDescent="0.25">
      <c r="A49" s="173" t="s">
        <v>69</v>
      </c>
    </row>
    <row r="50" spans="1:7" ht="15" x14ac:dyDescent="0.25">
      <c r="A50" s="173" t="s">
        <v>98</v>
      </c>
      <c r="B50">
        <v>1648.8</v>
      </c>
      <c r="C50">
        <v>1362.6</v>
      </c>
      <c r="D50">
        <v>3709.8</v>
      </c>
      <c r="E50">
        <v>2474.5</v>
      </c>
      <c r="F50">
        <v>27</v>
      </c>
      <c r="G50">
        <v>0</v>
      </c>
    </row>
    <row r="51" spans="1:7" ht="15" x14ac:dyDescent="0.25">
      <c r="A51" s="173" t="s">
        <v>99</v>
      </c>
      <c r="B51">
        <v>13.4</v>
      </c>
      <c r="C51">
        <v>4.5999999999999996</v>
      </c>
      <c r="D51">
        <v>12.2</v>
      </c>
      <c r="E51">
        <v>9.5</v>
      </c>
      <c r="F51">
        <v>0</v>
      </c>
      <c r="G51">
        <v>0</v>
      </c>
    </row>
    <row r="52" spans="1:7" ht="15" x14ac:dyDescent="0.25">
      <c r="A52" s="173" t="s">
        <v>100</v>
      </c>
      <c r="B52">
        <v>6.5</v>
      </c>
      <c r="C52">
        <v>5.5</v>
      </c>
      <c r="D52">
        <v>1.2</v>
      </c>
      <c r="E52">
        <v>6.3</v>
      </c>
      <c r="F52">
        <v>0</v>
      </c>
      <c r="G52">
        <v>0</v>
      </c>
    </row>
    <row r="53" spans="1:7" ht="15" x14ac:dyDescent="0.25">
      <c r="A53" s="173" t="s">
        <v>101</v>
      </c>
      <c r="B53">
        <v>0</v>
      </c>
      <c r="C53">
        <v>15</v>
      </c>
      <c r="D53">
        <v>364.9</v>
      </c>
      <c r="E53">
        <v>90.2</v>
      </c>
      <c r="F53">
        <v>0</v>
      </c>
      <c r="G53">
        <v>0</v>
      </c>
    </row>
    <row r="54" spans="1:7" ht="15" x14ac:dyDescent="0.25">
      <c r="A54" s="173" t="s">
        <v>102</v>
      </c>
      <c r="B54">
        <v>34.4</v>
      </c>
      <c r="C54">
        <v>16</v>
      </c>
      <c r="D54">
        <v>24.8</v>
      </c>
      <c r="E54">
        <v>24.7</v>
      </c>
      <c r="F54">
        <v>0</v>
      </c>
      <c r="G54">
        <v>0</v>
      </c>
    </row>
    <row r="55" spans="1:7" ht="15" x14ac:dyDescent="0.25">
      <c r="A55" s="173" t="s">
        <v>103</v>
      </c>
      <c r="B55">
        <v>3.9</v>
      </c>
      <c r="C55">
        <v>17.399999999999999</v>
      </c>
      <c r="D55">
        <v>7.7</v>
      </c>
      <c r="E55">
        <v>35.200000000000003</v>
      </c>
      <c r="F55">
        <v>0</v>
      </c>
      <c r="G55">
        <v>0</v>
      </c>
    </row>
    <row r="56" spans="1:7" ht="15" x14ac:dyDescent="0.25">
      <c r="A56" s="173" t="s">
        <v>104</v>
      </c>
      <c r="B56">
        <v>0</v>
      </c>
      <c r="C56">
        <v>50</v>
      </c>
      <c r="D56">
        <v>288</v>
      </c>
      <c r="E56">
        <v>182.9</v>
      </c>
      <c r="F56">
        <v>0</v>
      </c>
      <c r="G56">
        <v>0</v>
      </c>
    </row>
    <row r="57" spans="1:7" ht="15" x14ac:dyDescent="0.25">
      <c r="A57" s="173" t="s">
        <v>105</v>
      </c>
      <c r="B57">
        <v>80.7</v>
      </c>
      <c r="C57">
        <v>42.8</v>
      </c>
      <c r="D57">
        <v>187.9</v>
      </c>
      <c r="E57">
        <v>139.19999999999999</v>
      </c>
      <c r="F57">
        <v>0</v>
      </c>
      <c r="G57">
        <v>0</v>
      </c>
    </row>
    <row r="58" spans="1:7" ht="15" x14ac:dyDescent="0.25">
      <c r="A58" s="173" t="s">
        <v>106</v>
      </c>
      <c r="B58">
        <v>29.9</v>
      </c>
      <c r="C58">
        <v>20.399999999999999</v>
      </c>
      <c r="D58">
        <v>155.9</v>
      </c>
      <c r="E58">
        <v>103.4</v>
      </c>
      <c r="F58">
        <v>0</v>
      </c>
      <c r="G58">
        <v>0</v>
      </c>
    </row>
    <row r="59" spans="1:7" ht="15" x14ac:dyDescent="0.25">
      <c r="A59" s="173" t="s">
        <v>107</v>
      </c>
      <c r="B59">
        <v>10</v>
      </c>
      <c r="C59">
        <v>10</v>
      </c>
      <c r="D59">
        <v>291.2</v>
      </c>
      <c r="E59">
        <v>208.8</v>
      </c>
      <c r="F59">
        <v>0</v>
      </c>
      <c r="G59">
        <v>0</v>
      </c>
    </row>
    <row r="60" spans="1:7" ht="15" x14ac:dyDescent="0.25">
      <c r="A60" s="173" t="s">
        <v>108</v>
      </c>
      <c r="B60">
        <v>0</v>
      </c>
      <c r="C60">
        <v>0</v>
      </c>
      <c r="D60">
        <v>4.7</v>
      </c>
      <c r="E60">
        <v>0</v>
      </c>
      <c r="F60">
        <v>0</v>
      </c>
      <c r="G60">
        <v>0</v>
      </c>
    </row>
    <row r="61" spans="1:7" ht="15" x14ac:dyDescent="0.25">
      <c r="A61" s="173" t="s">
        <v>109</v>
      </c>
      <c r="B61">
        <v>19</v>
      </c>
      <c r="C61">
        <v>14.5</v>
      </c>
      <c r="D61">
        <v>156.6</v>
      </c>
      <c r="E61">
        <v>64.900000000000006</v>
      </c>
      <c r="F61">
        <v>0</v>
      </c>
      <c r="G61">
        <v>0</v>
      </c>
    </row>
    <row r="62" spans="1:7" ht="15" x14ac:dyDescent="0.25">
      <c r="A62" s="173" t="s">
        <v>110</v>
      </c>
      <c r="B62">
        <v>0</v>
      </c>
      <c r="C62">
        <v>0</v>
      </c>
      <c r="D62">
        <v>20.6</v>
      </c>
      <c r="E62">
        <v>0</v>
      </c>
      <c r="F62">
        <v>0</v>
      </c>
      <c r="G62">
        <v>0</v>
      </c>
    </row>
    <row r="63" spans="1:7" ht="15" x14ac:dyDescent="0.25">
      <c r="A63" s="173" t="s">
        <v>111</v>
      </c>
      <c r="B63">
        <v>30</v>
      </c>
      <c r="C63">
        <v>14.5</v>
      </c>
      <c r="D63">
        <v>28.2</v>
      </c>
      <c r="E63">
        <v>32.6</v>
      </c>
      <c r="F63">
        <v>0</v>
      </c>
      <c r="G63">
        <v>0</v>
      </c>
    </row>
    <row r="64" spans="1:7" ht="15" x14ac:dyDescent="0.25">
      <c r="A64" s="173" t="s">
        <v>112</v>
      </c>
      <c r="B64">
        <v>136</v>
      </c>
      <c r="C64">
        <v>99</v>
      </c>
      <c r="D64">
        <v>104.5</v>
      </c>
      <c r="E64">
        <v>111.3</v>
      </c>
      <c r="F64">
        <v>0</v>
      </c>
      <c r="G64">
        <v>0</v>
      </c>
    </row>
    <row r="65" spans="1:7" ht="15" x14ac:dyDescent="0.25">
      <c r="A65" s="173" t="s">
        <v>113</v>
      </c>
      <c r="B65">
        <v>44</v>
      </c>
      <c r="C65">
        <v>22</v>
      </c>
      <c r="D65">
        <v>69.400000000000006</v>
      </c>
      <c r="E65">
        <v>46</v>
      </c>
      <c r="F65">
        <v>0</v>
      </c>
      <c r="G65">
        <v>0</v>
      </c>
    </row>
    <row r="66" spans="1:7" ht="15" x14ac:dyDescent="0.25">
      <c r="A66" s="173" t="s">
        <v>114</v>
      </c>
      <c r="B66">
        <v>86.5</v>
      </c>
      <c r="C66">
        <v>2</v>
      </c>
      <c r="D66">
        <v>97.4</v>
      </c>
      <c r="E66">
        <v>12.7</v>
      </c>
      <c r="F66">
        <v>0</v>
      </c>
      <c r="G66">
        <v>0</v>
      </c>
    </row>
    <row r="67" spans="1:7" ht="15" x14ac:dyDescent="0.25">
      <c r="A67" s="173" t="s">
        <v>115</v>
      </c>
      <c r="B67">
        <v>883.5</v>
      </c>
      <c r="C67">
        <v>722.7</v>
      </c>
      <c r="D67">
        <v>1418.1</v>
      </c>
      <c r="E67">
        <v>1148</v>
      </c>
      <c r="F67">
        <v>0</v>
      </c>
      <c r="G67">
        <v>0</v>
      </c>
    </row>
    <row r="68" spans="1:7" ht="15" x14ac:dyDescent="0.25">
      <c r="A68" s="173" t="s">
        <v>116</v>
      </c>
      <c r="B68">
        <v>0</v>
      </c>
      <c r="C68">
        <v>0</v>
      </c>
      <c r="D68">
        <v>0</v>
      </c>
      <c r="E68" t="s">
        <v>94</v>
      </c>
      <c r="F68">
        <v>0</v>
      </c>
      <c r="G68">
        <v>0</v>
      </c>
    </row>
    <row r="69" spans="1:7" ht="15" x14ac:dyDescent="0.25">
      <c r="A69" s="173" t="s">
        <v>117</v>
      </c>
      <c r="B69">
        <v>8</v>
      </c>
      <c r="C69">
        <v>46.8</v>
      </c>
      <c r="D69">
        <v>44.8</v>
      </c>
      <c r="E69">
        <v>7.9</v>
      </c>
      <c r="F69">
        <v>0</v>
      </c>
      <c r="G69">
        <v>0</v>
      </c>
    </row>
    <row r="70" spans="1:7" ht="15" x14ac:dyDescent="0.25">
      <c r="A70" s="173" t="s">
        <v>118</v>
      </c>
      <c r="B70">
        <v>173</v>
      </c>
      <c r="C70">
        <v>113.5</v>
      </c>
      <c r="D70">
        <v>183.5</v>
      </c>
      <c r="E70">
        <v>51.5</v>
      </c>
      <c r="F70">
        <v>0</v>
      </c>
      <c r="G70">
        <v>0</v>
      </c>
    </row>
    <row r="71" spans="1:7" ht="15" x14ac:dyDescent="0.25">
      <c r="A71" s="173" t="s">
        <v>119</v>
      </c>
      <c r="B71">
        <v>65.5</v>
      </c>
      <c r="C71">
        <v>89</v>
      </c>
      <c r="D71">
        <v>87.5</v>
      </c>
      <c r="E71">
        <v>79.599999999999994</v>
      </c>
      <c r="F71">
        <v>27</v>
      </c>
      <c r="G71">
        <v>0</v>
      </c>
    </row>
    <row r="72" spans="1:7" ht="15" x14ac:dyDescent="0.25">
      <c r="A72" s="173" t="s">
        <v>120</v>
      </c>
      <c r="B72">
        <v>11</v>
      </c>
      <c r="C72">
        <v>25.7</v>
      </c>
      <c r="D72">
        <v>60</v>
      </c>
      <c r="E72">
        <v>23.7</v>
      </c>
      <c r="F72">
        <v>0</v>
      </c>
      <c r="G72">
        <v>0</v>
      </c>
    </row>
    <row r="73" spans="1:7" ht="15" x14ac:dyDescent="0.25">
      <c r="A73" s="173" t="s">
        <v>121</v>
      </c>
      <c r="B73">
        <v>9.3000000000000007</v>
      </c>
      <c r="C73">
        <v>26.8</v>
      </c>
      <c r="D73">
        <v>65.900000000000006</v>
      </c>
      <c r="E73">
        <v>13.1</v>
      </c>
      <c r="F73">
        <v>0</v>
      </c>
      <c r="G73">
        <v>0</v>
      </c>
    </row>
    <row r="74" spans="1:7" ht="15" x14ac:dyDescent="0.25">
      <c r="A74" s="173" t="s">
        <v>122</v>
      </c>
      <c r="B74">
        <v>4.4000000000000004</v>
      </c>
      <c r="C74">
        <v>4.2</v>
      </c>
      <c r="D74">
        <v>34.799999999999997</v>
      </c>
      <c r="E74">
        <v>83.2</v>
      </c>
      <c r="F74">
        <v>0</v>
      </c>
      <c r="G74">
        <v>0</v>
      </c>
    </row>
    <row r="75" spans="1:7" ht="15" x14ac:dyDescent="0.25">
      <c r="A75" s="173" t="s">
        <v>65</v>
      </c>
      <c r="B75" t="s">
        <v>66</v>
      </c>
      <c r="C75" t="s">
        <v>67</v>
      </c>
      <c r="D75" t="s">
        <v>66</v>
      </c>
      <c r="E75" t="s">
        <v>66</v>
      </c>
      <c r="F75" t="s">
        <v>66</v>
      </c>
      <c r="G75" t="s">
        <v>68</v>
      </c>
    </row>
    <row r="76" spans="1:7" ht="15" x14ac:dyDescent="0.25">
      <c r="A76" s="173" t="s">
        <v>123</v>
      </c>
      <c r="B76">
        <v>3596</v>
      </c>
      <c r="C76">
        <v>3677.3</v>
      </c>
      <c r="D76">
        <v>9055.5</v>
      </c>
      <c r="E76">
        <v>6719.1</v>
      </c>
      <c r="F76">
        <v>27</v>
      </c>
      <c r="G76">
        <v>0</v>
      </c>
    </row>
    <row r="77" spans="1:7" ht="15" x14ac:dyDescent="0.25">
      <c r="A77" s="173" t="s">
        <v>124</v>
      </c>
      <c r="B77">
        <v>434.1</v>
      </c>
      <c r="C77">
        <v>690.5</v>
      </c>
      <c r="D77">
        <v>0</v>
      </c>
      <c r="E77">
        <v>0</v>
      </c>
      <c r="F77">
        <v>0</v>
      </c>
      <c r="G77">
        <v>0</v>
      </c>
    </row>
    <row r="78" spans="1:7" ht="15" x14ac:dyDescent="0.25">
      <c r="A78" s="173" t="s">
        <v>65</v>
      </c>
      <c r="B78" t="s">
        <v>66</v>
      </c>
      <c r="C78" t="s">
        <v>67</v>
      </c>
      <c r="D78" t="s">
        <v>66</v>
      </c>
      <c r="E78" t="s">
        <v>66</v>
      </c>
      <c r="F78" t="s">
        <v>66</v>
      </c>
      <c r="G78" t="s">
        <v>68</v>
      </c>
    </row>
    <row r="79" spans="1:7" ht="15" x14ac:dyDescent="0.25">
      <c r="A79" s="173" t="s">
        <v>125</v>
      </c>
      <c r="B79">
        <v>4030</v>
      </c>
      <c r="C79">
        <v>4367.7</v>
      </c>
      <c r="D79">
        <v>9055.5</v>
      </c>
      <c r="E79">
        <v>6719.1</v>
      </c>
      <c r="F79">
        <v>27</v>
      </c>
      <c r="G79">
        <v>0</v>
      </c>
    </row>
    <row r="80" spans="1:7" ht="15" x14ac:dyDescent="0.25">
      <c r="A80" s="173" t="s">
        <v>126</v>
      </c>
      <c r="B80" t="s">
        <v>45</v>
      </c>
      <c r="C80" t="s">
        <v>45</v>
      </c>
      <c r="D80">
        <v>0</v>
      </c>
      <c r="E80">
        <v>0</v>
      </c>
      <c r="F80" t="s">
        <v>45</v>
      </c>
      <c r="G80" t="s">
        <v>45</v>
      </c>
    </row>
    <row r="81" spans="1:7" ht="15" x14ac:dyDescent="0.25">
      <c r="A81" s="173" t="s">
        <v>127</v>
      </c>
      <c r="B81">
        <v>0</v>
      </c>
      <c r="C81">
        <v>0</v>
      </c>
      <c r="D81" t="s">
        <v>45</v>
      </c>
      <c r="E81" t="s">
        <v>45</v>
      </c>
      <c r="F81">
        <v>0</v>
      </c>
      <c r="G81">
        <v>0</v>
      </c>
    </row>
    <row r="82" spans="1:7" ht="15" x14ac:dyDescent="0.25">
      <c r="A82" s="173" t="s">
        <v>65</v>
      </c>
      <c r="B82" t="s">
        <v>66</v>
      </c>
      <c r="C82" t="s">
        <v>67</v>
      </c>
      <c r="D82" t="s">
        <v>66</v>
      </c>
      <c r="E82" t="s">
        <v>66</v>
      </c>
      <c r="F82" t="s">
        <v>66</v>
      </c>
      <c r="G82" t="s">
        <v>68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6B288-41F0-45CC-8EEB-DAA7AED4F3F4}">
  <dimension ref="A1:G83"/>
  <sheetViews>
    <sheetView topLeftCell="A26" workbookViewId="0">
      <selection activeCell="B23" sqref="B23"/>
    </sheetView>
  </sheetViews>
  <sheetFormatPr defaultRowHeight="13.2" x14ac:dyDescent="0.25"/>
  <cols>
    <col min="1" max="1" width="29.109375" customWidth="1"/>
    <col min="2" max="2" width="14.5546875" customWidth="1"/>
    <col min="3" max="3" width="10.6640625" customWidth="1"/>
    <col min="4" max="4" width="15.88671875" customWidth="1"/>
    <col min="5" max="5" width="14.6640625" customWidth="1"/>
    <col min="6" max="6" width="12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1043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160</v>
      </c>
      <c r="D9" t="s">
        <v>183</v>
      </c>
      <c r="E9" t="s">
        <v>160</v>
      </c>
      <c r="F9" t="s">
        <v>180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184</v>
      </c>
      <c r="D10" t="s">
        <v>181</v>
      </c>
      <c r="E10" t="s">
        <v>67</v>
      </c>
      <c r="F10" t="s">
        <v>185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115.5</v>
      </c>
      <c r="C12">
        <v>0</v>
      </c>
      <c r="D12">
        <v>323.8</v>
      </c>
      <c r="E12">
        <v>127.9</v>
      </c>
      <c r="F12">
        <v>0</v>
      </c>
      <c r="G12">
        <v>0</v>
      </c>
    </row>
    <row r="13" spans="1:7" ht="15" x14ac:dyDescent="0.25">
      <c r="A13" s="173" t="s">
        <v>165</v>
      </c>
      <c r="B13">
        <v>5.5</v>
      </c>
      <c r="C13">
        <v>0</v>
      </c>
      <c r="D13">
        <v>0</v>
      </c>
      <c r="E13">
        <v>22.3</v>
      </c>
      <c r="F13">
        <v>0</v>
      </c>
      <c r="G13">
        <v>0</v>
      </c>
    </row>
    <row r="14" spans="1:7" ht="15" x14ac:dyDescent="0.25">
      <c r="A14" s="173" t="s">
        <v>71</v>
      </c>
      <c r="B14">
        <v>110</v>
      </c>
      <c r="C14">
        <v>0</v>
      </c>
      <c r="D14">
        <v>271.89999999999998</v>
      </c>
      <c r="E14">
        <v>74.2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73</v>
      </c>
      <c r="B16">
        <v>0</v>
      </c>
      <c r="C16">
        <v>0</v>
      </c>
      <c r="D16">
        <v>39.299999999999997</v>
      </c>
      <c r="E16">
        <v>20.9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439.8</v>
      </c>
      <c r="C19">
        <v>319.2</v>
      </c>
      <c r="D19">
        <v>764.7</v>
      </c>
      <c r="E19">
        <v>777.4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154.6</v>
      </c>
      <c r="C21">
        <v>249.1</v>
      </c>
      <c r="D21">
        <v>408.9</v>
      </c>
      <c r="E21">
        <v>404.3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0</v>
      </c>
      <c r="C23">
        <v>401.5</v>
      </c>
      <c r="D23">
        <v>139.1</v>
      </c>
      <c r="E23">
        <v>346.1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1046.0999999999999</v>
      </c>
      <c r="C25">
        <v>1144</v>
      </c>
      <c r="D25">
        <v>3223.7</v>
      </c>
      <c r="E25">
        <v>2245.9</v>
      </c>
      <c r="F25">
        <v>0</v>
      </c>
      <c r="G25">
        <v>0</v>
      </c>
    </row>
    <row r="26" spans="1:7" ht="15" x14ac:dyDescent="0.25">
      <c r="A26" s="173" t="s">
        <v>167</v>
      </c>
      <c r="B26">
        <v>0</v>
      </c>
      <c r="C26">
        <v>0</v>
      </c>
      <c r="D26">
        <v>0</v>
      </c>
      <c r="E26">
        <v>34.5</v>
      </c>
      <c r="F26">
        <v>0</v>
      </c>
      <c r="G26">
        <v>0</v>
      </c>
    </row>
    <row r="27" spans="1:7" ht="15" x14ac:dyDescent="0.25">
      <c r="A27" s="173" t="s">
        <v>78</v>
      </c>
      <c r="B27">
        <v>18.5</v>
      </c>
      <c r="C27">
        <v>0</v>
      </c>
      <c r="D27">
        <v>0</v>
      </c>
      <c r="E27">
        <v>28.7</v>
      </c>
      <c r="F27">
        <v>0</v>
      </c>
      <c r="G27">
        <v>0</v>
      </c>
    </row>
    <row r="28" spans="1:7" ht="15" x14ac:dyDescent="0.25">
      <c r="A28" s="173" t="s">
        <v>79</v>
      </c>
      <c r="B28">
        <v>0.2</v>
      </c>
      <c r="C28">
        <v>0.4</v>
      </c>
      <c r="D28">
        <v>0</v>
      </c>
      <c r="E28">
        <v>1.3</v>
      </c>
      <c r="F28">
        <v>0</v>
      </c>
      <c r="G28">
        <v>0</v>
      </c>
    </row>
    <row r="29" spans="1:7" ht="15" x14ac:dyDescent="0.25">
      <c r="A29" s="173" t="s">
        <v>80</v>
      </c>
      <c r="B29">
        <v>29.2</v>
      </c>
      <c r="C29">
        <v>22.9</v>
      </c>
      <c r="D29">
        <v>447</v>
      </c>
      <c r="E29">
        <v>232.9</v>
      </c>
      <c r="F29">
        <v>0</v>
      </c>
      <c r="G29">
        <v>0</v>
      </c>
    </row>
    <row r="30" spans="1:7" ht="15" x14ac:dyDescent="0.25">
      <c r="A30" s="173" t="s">
        <v>168</v>
      </c>
      <c r="B30">
        <v>0</v>
      </c>
      <c r="C30">
        <v>0</v>
      </c>
      <c r="D30">
        <v>0</v>
      </c>
      <c r="E30" t="s">
        <v>94</v>
      </c>
      <c r="F30">
        <v>0</v>
      </c>
      <c r="G30">
        <v>0</v>
      </c>
    </row>
    <row r="31" spans="1:7" ht="15" x14ac:dyDescent="0.25">
      <c r="A31" s="173" t="s">
        <v>81</v>
      </c>
      <c r="B31">
        <v>214.3</v>
      </c>
      <c r="C31">
        <v>235.1</v>
      </c>
      <c r="D31">
        <v>905.4</v>
      </c>
      <c r="E31">
        <v>490.7</v>
      </c>
      <c r="F31">
        <v>0</v>
      </c>
      <c r="G31">
        <v>0</v>
      </c>
    </row>
    <row r="32" spans="1:7" ht="15" x14ac:dyDescent="0.25">
      <c r="A32" s="173" t="s">
        <v>82</v>
      </c>
      <c r="B32">
        <v>13.5</v>
      </c>
      <c r="C32">
        <v>0</v>
      </c>
      <c r="D32">
        <v>51.7</v>
      </c>
      <c r="E32">
        <v>61.1</v>
      </c>
      <c r="F32">
        <v>0</v>
      </c>
      <c r="G32">
        <v>0</v>
      </c>
    </row>
    <row r="33" spans="1:7" ht="15" x14ac:dyDescent="0.25">
      <c r="A33" s="173" t="s">
        <v>170</v>
      </c>
      <c r="B33">
        <v>8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173" t="s">
        <v>83</v>
      </c>
      <c r="B34">
        <v>573</v>
      </c>
      <c r="C34">
        <v>751</v>
      </c>
      <c r="D34">
        <v>1102.2</v>
      </c>
      <c r="E34">
        <v>891.1</v>
      </c>
      <c r="F34">
        <v>0</v>
      </c>
      <c r="G34">
        <v>0</v>
      </c>
    </row>
    <row r="35" spans="1:7" ht="15" x14ac:dyDescent="0.25">
      <c r="A35" s="173" t="s">
        <v>259</v>
      </c>
      <c r="B35">
        <v>0</v>
      </c>
      <c r="C35">
        <v>0.3</v>
      </c>
      <c r="D35">
        <v>0</v>
      </c>
      <c r="E35">
        <v>0</v>
      </c>
      <c r="F35">
        <v>0</v>
      </c>
      <c r="G35">
        <v>0</v>
      </c>
    </row>
    <row r="36" spans="1:7" ht="15" x14ac:dyDescent="0.25">
      <c r="A36" s="173" t="s">
        <v>84</v>
      </c>
      <c r="B36">
        <v>0</v>
      </c>
      <c r="C36">
        <v>0</v>
      </c>
      <c r="D36">
        <v>31.1</v>
      </c>
      <c r="E36">
        <v>19.8</v>
      </c>
      <c r="F36">
        <v>0</v>
      </c>
      <c r="G36">
        <v>0</v>
      </c>
    </row>
    <row r="37" spans="1:7" ht="15" x14ac:dyDescent="0.25">
      <c r="A37" s="173" t="s">
        <v>85</v>
      </c>
      <c r="B37">
        <v>0</v>
      </c>
      <c r="C37">
        <v>21.5</v>
      </c>
      <c r="D37">
        <v>25.3</v>
      </c>
      <c r="E37">
        <v>22.1</v>
      </c>
      <c r="F37">
        <v>0</v>
      </c>
      <c r="G37">
        <v>0</v>
      </c>
    </row>
    <row r="38" spans="1:7" ht="15" x14ac:dyDescent="0.25">
      <c r="A38" s="173" t="s">
        <v>86</v>
      </c>
      <c r="B38">
        <v>180.1</v>
      </c>
      <c r="C38">
        <v>61.3</v>
      </c>
      <c r="D38">
        <v>289.5</v>
      </c>
      <c r="E38">
        <v>162.6</v>
      </c>
      <c r="F38">
        <v>0</v>
      </c>
      <c r="G38">
        <v>0</v>
      </c>
    </row>
    <row r="39" spans="1:7" ht="15" x14ac:dyDescent="0.25">
      <c r="A39" s="173" t="s">
        <v>87</v>
      </c>
      <c r="B39">
        <v>0.5</v>
      </c>
      <c r="C39">
        <v>0</v>
      </c>
      <c r="D39">
        <v>3.5</v>
      </c>
      <c r="E39">
        <v>0</v>
      </c>
      <c r="F39">
        <v>0</v>
      </c>
      <c r="G39">
        <v>0</v>
      </c>
    </row>
    <row r="40" spans="1:7" ht="15" x14ac:dyDescent="0.25">
      <c r="A40" s="173" t="s">
        <v>88</v>
      </c>
      <c r="B40">
        <v>8.8000000000000007</v>
      </c>
      <c r="C40">
        <v>51.6</v>
      </c>
      <c r="D40">
        <v>261.89999999999998</v>
      </c>
      <c r="E40">
        <v>194.9</v>
      </c>
      <c r="F40">
        <v>0</v>
      </c>
      <c r="G40">
        <v>0</v>
      </c>
    </row>
    <row r="41" spans="1:7" ht="15" x14ac:dyDescent="0.25">
      <c r="A41" s="173" t="s">
        <v>89</v>
      </c>
      <c r="B41">
        <v>0</v>
      </c>
      <c r="C41">
        <v>0</v>
      </c>
      <c r="D41">
        <v>106.2</v>
      </c>
      <c r="E41">
        <v>106.2</v>
      </c>
      <c r="F41">
        <v>0</v>
      </c>
      <c r="G41">
        <v>0</v>
      </c>
    </row>
    <row r="42" spans="1:7" ht="15" x14ac:dyDescent="0.25">
      <c r="A42" s="173" t="s">
        <v>69</v>
      </c>
    </row>
    <row r="43" spans="1:7" ht="15" x14ac:dyDescent="0.25">
      <c r="A43" s="173" t="s">
        <v>90</v>
      </c>
      <c r="B43">
        <v>125</v>
      </c>
      <c r="C43">
        <v>21.1</v>
      </c>
      <c r="D43">
        <v>336.1</v>
      </c>
      <c r="E43">
        <v>283.60000000000002</v>
      </c>
      <c r="F43">
        <v>0</v>
      </c>
      <c r="G43">
        <v>0</v>
      </c>
    </row>
    <row r="44" spans="1:7" ht="15" x14ac:dyDescent="0.25">
      <c r="A44" s="173" t="s">
        <v>91</v>
      </c>
      <c r="B44">
        <v>0</v>
      </c>
      <c r="C44">
        <v>20</v>
      </c>
      <c r="D44">
        <v>0</v>
      </c>
      <c r="E44">
        <v>59.4</v>
      </c>
      <c r="F44">
        <v>0</v>
      </c>
      <c r="G44">
        <v>0</v>
      </c>
    </row>
    <row r="45" spans="1:7" ht="15" x14ac:dyDescent="0.25">
      <c r="A45" s="173" t="s">
        <v>92</v>
      </c>
      <c r="B45">
        <v>125</v>
      </c>
      <c r="C45">
        <v>0</v>
      </c>
      <c r="D45">
        <v>38.4</v>
      </c>
      <c r="E45">
        <v>0</v>
      </c>
      <c r="F45">
        <v>0</v>
      </c>
      <c r="G45">
        <v>0</v>
      </c>
    </row>
    <row r="46" spans="1:7" ht="15" x14ac:dyDescent="0.25">
      <c r="A46" s="173" t="s">
        <v>93</v>
      </c>
      <c r="B46">
        <v>0</v>
      </c>
      <c r="C46">
        <v>1.1000000000000001</v>
      </c>
      <c r="D46">
        <v>0</v>
      </c>
      <c r="E46">
        <v>20</v>
      </c>
      <c r="F46">
        <v>0</v>
      </c>
      <c r="G46">
        <v>0</v>
      </c>
    </row>
    <row r="47" spans="1:7" ht="15" x14ac:dyDescent="0.25">
      <c r="A47" s="173" t="s">
        <v>95</v>
      </c>
      <c r="B47">
        <v>0</v>
      </c>
      <c r="C47">
        <v>0</v>
      </c>
      <c r="D47">
        <v>4.4000000000000004</v>
      </c>
      <c r="E47">
        <v>4.2</v>
      </c>
      <c r="F47">
        <v>0</v>
      </c>
      <c r="G47">
        <v>0</v>
      </c>
    </row>
    <row r="48" spans="1:7" ht="15" x14ac:dyDescent="0.25">
      <c r="A48" s="173" t="s">
        <v>96</v>
      </c>
      <c r="B48">
        <v>0</v>
      </c>
      <c r="C48">
        <v>0</v>
      </c>
      <c r="D48">
        <v>284.7</v>
      </c>
      <c r="E48">
        <v>189.1</v>
      </c>
      <c r="F48">
        <v>0</v>
      </c>
      <c r="G48">
        <v>0</v>
      </c>
    </row>
    <row r="49" spans="1:7" ht="15" x14ac:dyDescent="0.25">
      <c r="A49" s="173" t="s">
        <v>97</v>
      </c>
      <c r="B49">
        <v>0</v>
      </c>
      <c r="C49">
        <v>0</v>
      </c>
      <c r="D49">
        <v>8.6999999999999993</v>
      </c>
      <c r="E49">
        <v>11</v>
      </c>
      <c r="F49">
        <v>0</v>
      </c>
      <c r="G49">
        <v>0</v>
      </c>
    </row>
    <row r="50" spans="1:7" ht="15" x14ac:dyDescent="0.25">
      <c r="A50" s="173" t="s">
        <v>69</v>
      </c>
    </row>
    <row r="51" spans="1:7" ht="15" x14ac:dyDescent="0.25">
      <c r="A51" s="173" t="s">
        <v>98</v>
      </c>
      <c r="B51">
        <v>1539.1</v>
      </c>
      <c r="C51">
        <v>1260.2</v>
      </c>
      <c r="D51">
        <v>3582.7</v>
      </c>
      <c r="E51">
        <v>2402.5</v>
      </c>
      <c r="F51">
        <v>27</v>
      </c>
      <c r="G51">
        <v>0</v>
      </c>
    </row>
    <row r="52" spans="1:7" ht="15" x14ac:dyDescent="0.25">
      <c r="A52" s="173" t="s">
        <v>99</v>
      </c>
      <c r="B52">
        <v>2.2999999999999998</v>
      </c>
      <c r="C52">
        <v>4.5999999999999996</v>
      </c>
      <c r="D52">
        <v>12.2</v>
      </c>
      <c r="E52">
        <v>9.5</v>
      </c>
      <c r="F52">
        <v>0</v>
      </c>
      <c r="G52">
        <v>0</v>
      </c>
    </row>
    <row r="53" spans="1:7" ht="15" x14ac:dyDescent="0.25">
      <c r="A53" s="173" t="s">
        <v>100</v>
      </c>
      <c r="B53">
        <v>0</v>
      </c>
      <c r="C53">
        <v>5.5</v>
      </c>
      <c r="D53">
        <v>1.2</v>
      </c>
      <c r="E53">
        <v>6.3</v>
      </c>
      <c r="F53">
        <v>0</v>
      </c>
      <c r="G53">
        <v>0</v>
      </c>
    </row>
    <row r="54" spans="1:7" ht="15" x14ac:dyDescent="0.25">
      <c r="A54" s="173" t="s">
        <v>101</v>
      </c>
      <c r="B54">
        <v>0</v>
      </c>
      <c r="C54">
        <v>15</v>
      </c>
      <c r="D54">
        <v>364.9</v>
      </c>
      <c r="E54">
        <v>90.2</v>
      </c>
      <c r="F54">
        <v>0</v>
      </c>
      <c r="G54">
        <v>0</v>
      </c>
    </row>
    <row r="55" spans="1:7" ht="15" x14ac:dyDescent="0.25">
      <c r="A55" s="173" t="s">
        <v>102</v>
      </c>
      <c r="B55">
        <v>34.4</v>
      </c>
      <c r="C55">
        <v>16</v>
      </c>
      <c r="D55">
        <v>24.8</v>
      </c>
      <c r="E55">
        <v>24.7</v>
      </c>
      <c r="F55">
        <v>0</v>
      </c>
      <c r="G55">
        <v>0</v>
      </c>
    </row>
    <row r="56" spans="1:7" ht="15" x14ac:dyDescent="0.25">
      <c r="A56" s="173" t="s">
        <v>103</v>
      </c>
      <c r="B56">
        <v>4</v>
      </c>
      <c r="C56">
        <v>25.6</v>
      </c>
      <c r="D56">
        <v>7.5</v>
      </c>
      <c r="E56">
        <v>35</v>
      </c>
      <c r="F56">
        <v>0</v>
      </c>
      <c r="G56">
        <v>0</v>
      </c>
    </row>
    <row r="57" spans="1:7" ht="15" x14ac:dyDescent="0.25">
      <c r="A57" s="173" t="s">
        <v>104</v>
      </c>
      <c r="B57">
        <v>33.799999999999997</v>
      </c>
      <c r="C57">
        <v>50</v>
      </c>
      <c r="D57">
        <v>252.8</v>
      </c>
      <c r="E57">
        <v>182.9</v>
      </c>
      <c r="F57">
        <v>0</v>
      </c>
      <c r="G57">
        <v>0</v>
      </c>
    </row>
    <row r="58" spans="1:7" ht="15" x14ac:dyDescent="0.25">
      <c r="A58" s="173" t="s">
        <v>105</v>
      </c>
      <c r="B58">
        <v>80.7</v>
      </c>
      <c r="C58">
        <v>40.6</v>
      </c>
      <c r="D58">
        <v>178.3</v>
      </c>
      <c r="E58">
        <v>139.19999999999999</v>
      </c>
      <c r="F58">
        <v>0</v>
      </c>
      <c r="G58">
        <v>0</v>
      </c>
    </row>
    <row r="59" spans="1:7" ht="15" x14ac:dyDescent="0.25">
      <c r="A59" s="173" t="s">
        <v>106</v>
      </c>
      <c r="B59">
        <v>29.9</v>
      </c>
      <c r="C59">
        <v>44.1</v>
      </c>
      <c r="D59">
        <v>155.9</v>
      </c>
      <c r="E59">
        <v>76.8</v>
      </c>
      <c r="F59">
        <v>0</v>
      </c>
      <c r="G59">
        <v>0</v>
      </c>
    </row>
    <row r="60" spans="1:7" ht="15" x14ac:dyDescent="0.25">
      <c r="A60" s="173" t="s">
        <v>107</v>
      </c>
      <c r="B60">
        <v>10</v>
      </c>
      <c r="C60">
        <v>10</v>
      </c>
      <c r="D60">
        <v>291.2</v>
      </c>
      <c r="E60">
        <v>208.8</v>
      </c>
      <c r="F60">
        <v>0</v>
      </c>
      <c r="G60">
        <v>0</v>
      </c>
    </row>
    <row r="61" spans="1:7" ht="15" x14ac:dyDescent="0.25">
      <c r="A61" s="173" t="s">
        <v>108</v>
      </c>
      <c r="B61">
        <v>0</v>
      </c>
      <c r="C61">
        <v>0</v>
      </c>
      <c r="D61">
        <v>4.7</v>
      </c>
      <c r="E61">
        <v>0</v>
      </c>
      <c r="F61">
        <v>0</v>
      </c>
      <c r="G61">
        <v>0</v>
      </c>
    </row>
    <row r="62" spans="1:7" ht="15" x14ac:dyDescent="0.25">
      <c r="A62" s="173" t="s">
        <v>109</v>
      </c>
      <c r="B62">
        <v>31.7</v>
      </c>
      <c r="C62">
        <v>14.5</v>
      </c>
      <c r="D62">
        <v>149.9</v>
      </c>
      <c r="E62">
        <v>64.900000000000006</v>
      </c>
      <c r="F62">
        <v>0</v>
      </c>
      <c r="G62">
        <v>0</v>
      </c>
    </row>
    <row r="63" spans="1:7" ht="15" x14ac:dyDescent="0.25">
      <c r="A63" s="173" t="s">
        <v>110</v>
      </c>
      <c r="B63">
        <v>0</v>
      </c>
      <c r="C63">
        <v>0</v>
      </c>
      <c r="D63">
        <v>20.6</v>
      </c>
      <c r="E63">
        <v>0</v>
      </c>
      <c r="F63">
        <v>0</v>
      </c>
      <c r="G63">
        <v>0</v>
      </c>
    </row>
    <row r="64" spans="1:7" ht="15" x14ac:dyDescent="0.25">
      <c r="A64" s="173" t="s">
        <v>111</v>
      </c>
      <c r="B64">
        <v>30</v>
      </c>
      <c r="C64">
        <v>14.5</v>
      </c>
      <c r="D64">
        <v>28.2</v>
      </c>
      <c r="E64">
        <v>32.6</v>
      </c>
      <c r="F64">
        <v>0</v>
      </c>
      <c r="G64">
        <v>0</v>
      </c>
    </row>
    <row r="65" spans="1:7" ht="15" x14ac:dyDescent="0.25">
      <c r="A65" s="173" t="s">
        <v>112</v>
      </c>
      <c r="B65">
        <v>131</v>
      </c>
      <c r="C65">
        <v>94.5</v>
      </c>
      <c r="D65">
        <v>104.5</v>
      </c>
      <c r="E65">
        <v>96.8</v>
      </c>
      <c r="F65">
        <v>0</v>
      </c>
      <c r="G65">
        <v>0</v>
      </c>
    </row>
    <row r="66" spans="1:7" ht="15" x14ac:dyDescent="0.25">
      <c r="A66" s="173" t="s">
        <v>113</v>
      </c>
      <c r="B66">
        <v>22</v>
      </c>
      <c r="C66">
        <v>22</v>
      </c>
      <c r="D66">
        <v>69.400000000000006</v>
      </c>
      <c r="E66">
        <v>46</v>
      </c>
      <c r="F66">
        <v>0</v>
      </c>
      <c r="G66">
        <v>0</v>
      </c>
    </row>
    <row r="67" spans="1:7" ht="15" x14ac:dyDescent="0.25">
      <c r="A67" s="173" t="s">
        <v>114</v>
      </c>
      <c r="B67">
        <v>76.2</v>
      </c>
      <c r="C67">
        <v>2</v>
      </c>
      <c r="D67">
        <v>97.4</v>
      </c>
      <c r="E67">
        <v>12.7</v>
      </c>
      <c r="F67">
        <v>0</v>
      </c>
      <c r="G67">
        <v>0</v>
      </c>
    </row>
    <row r="68" spans="1:7" ht="15" x14ac:dyDescent="0.25">
      <c r="A68" s="173" t="s">
        <v>115</v>
      </c>
      <c r="B68">
        <v>773</v>
      </c>
      <c r="C68">
        <v>623.4</v>
      </c>
      <c r="D68">
        <v>1359</v>
      </c>
      <c r="E68">
        <v>1117.3</v>
      </c>
      <c r="F68">
        <v>0</v>
      </c>
      <c r="G68">
        <v>0</v>
      </c>
    </row>
    <row r="69" spans="1:7" ht="15" x14ac:dyDescent="0.25">
      <c r="A69" s="173" t="s">
        <v>116</v>
      </c>
      <c r="B69">
        <v>0</v>
      </c>
      <c r="C69">
        <v>0</v>
      </c>
      <c r="D69">
        <v>0</v>
      </c>
      <c r="E69" t="s">
        <v>94</v>
      </c>
      <c r="F69">
        <v>0</v>
      </c>
      <c r="G69">
        <v>0</v>
      </c>
    </row>
    <row r="70" spans="1:7" ht="15" x14ac:dyDescent="0.25">
      <c r="A70" s="173" t="s">
        <v>117</v>
      </c>
      <c r="B70">
        <v>8</v>
      </c>
      <c r="C70">
        <v>43.8</v>
      </c>
      <c r="D70">
        <v>44.8</v>
      </c>
      <c r="E70">
        <v>7.9</v>
      </c>
      <c r="F70">
        <v>0</v>
      </c>
      <c r="G70">
        <v>0</v>
      </c>
    </row>
    <row r="71" spans="1:7" ht="15" x14ac:dyDescent="0.25">
      <c r="A71" s="173" t="s">
        <v>118</v>
      </c>
      <c r="B71">
        <v>173</v>
      </c>
      <c r="C71">
        <v>88.3</v>
      </c>
      <c r="D71">
        <v>183.5</v>
      </c>
      <c r="E71">
        <v>51.5</v>
      </c>
      <c r="F71">
        <v>0</v>
      </c>
      <c r="G71">
        <v>0</v>
      </c>
    </row>
    <row r="72" spans="1:7" ht="15" x14ac:dyDescent="0.25">
      <c r="A72" s="173" t="s">
        <v>119</v>
      </c>
      <c r="B72">
        <v>65.5</v>
      </c>
      <c r="C72">
        <v>89</v>
      </c>
      <c r="D72">
        <v>87.5</v>
      </c>
      <c r="E72">
        <v>79.599999999999994</v>
      </c>
      <c r="F72">
        <v>27</v>
      </c>
      <c r="G72">
        <v>0</v>
      </c>
    </row>
    <row r="73" spans="1:7" ht="15" x14ac:dyDescent="0.25">
      <c r="A73" s="173" t="s">
        <v>120</v>
      </c>
      <c r="B73">
        <v>11</v>
      </c>
      <c r="C73">
        <v>25.7</v>
      </c>
      <c r="D73">
        <v>53.4</v>
      </c>
      <c r="E73">
        <v>23.7</v>
      </c>
      <c r="F73">
        <v>0</v>
      </c>
      <c r="G73">
        <v>0</v>
      </c>
    </row>
    <row r="74" spans="1:7" ht="15" x14ac:dyDescent="0.25">
      <c r="A74" s="173" t="s">
        <v>121</v>
      </c>
      <c r="B74">
        <v>18.100000000000001</v>
      </c>
      <c r="C74">
        <v>26.8</v>
      </c>
      <c r="D74">
        <v>56.2</v>
      </c>
      <c r="E74">
        <v>13.1</v>
      </c>
      <c r="F74">
        <v>0</v>
      </c>
      <c r="G74">
        <v>0</v>
      </c>
    </row>
    <row r="75" spans="1:7" ht="15" x14ac:dyDescent="0.25">
      <c r="A75" s="173" t="s">
        <v>122</v>
      </c>
      <c r="B75">
        <v>4.4000000000000004</v>
      </c>
      <c r="C75">
        <v>4.2</v>
      </c>
      <c r="D75">
        <v>34.799999999999997</v>
      </c>
      <c r="E75">
        <v>83.2</v>
      </c>
      <c r="F75">
        <v>0</v>
      </c>
      <c r="G75">
        <v>0</v>
      </c>
    </row>
    <row r="76" spans="1:7" ht="15" x14ac:dyDescent="0.25">
      <c r="A76" s="173" t="s">
        <v>65</v>
      </c>
      <c r="B76" t="s">
        <v>66</v>
      </c>
      <c r="C76" t="s">
        <v>184</v>
      </c>
      <c r="D76" t="s">
        <v>181</v>
      </c>
      <c r="E76" t="s">
        <v>67</v>
      </c>
      <c r="F76" t="s">
        <v>185</v>
      </c>
      <c r="G76" t="s">
        <v>68</v>
      </c>
    </row>
    <row r="77" spans="1:7" ht="15" x14ac:dyDescent="0.25">
      <c r="A77" s="173" t="s">
        <v>123</v>
      </c>
      <c r="B77">
        <v>3420.1</v>
      </c>
      <c r="C77">
        <v>3395.2</v>
      </c>
      <c r="D77">
        <v>8779</v>
      </c>
      <c r="E77">
        <v>6587.5</v>
      </c>
      <c r="F77">
        <v>27</v>
      </c>
      <c r="G77">
        <v>0</v>
      </c>
    </row>
    <row r="78" spans="1:7" ht="15" x14ac:dyDescent="0.25">
      <c r="A78" s="173" t="s">
        <v>124</v>
      </c>
      <c r="B78">
        <v>353.6</v>
      </c>
      <c r="C78">
        <v>740.5</v>
      </c>
      <c r="D78">
        <v>0</v>
      </c>
      <c r="E78">
        <v>0</v>
      </c>
      <c r="F78">
        <v>0</v>
      </c>
      <c r="G78">
        <v>0</v>
      </c>
    </row>
    <row r="79" spans="1:7" ht="15" x14ac:dyDescent="0.25">
      <c r="A79" s="173" t="s">
        <v>65</v>
      </c>
      <c r="B79" t="s">
        <v>66</v>
      </c>
      <c r="C79" t="s">
        <v>184</v>
      </c>
      <c r="D79" t="s">
        <v>181</v>
      </c>
      <c r="E79" t="s">
        <v>67</v>
      </c>
      <c r="F79" t="s">
        <v>185</v>
      </c>
      <c r="G79" t="s">
        <v>68</v>
      </c>
    </row>
    <row r="80" spans="1:7" ht="15" x14ac:dyDescent="0.25">
      <c r="A80" s="173" t="s">
        <v>125</v>
      </c>
      <c r="B80">
        <v>3773.6</v>
      </c>
      <c r="C80">
        <v>4135.6000000000004</v>
      </c>
      <c r="D80">
        <v>8779</v>
      </c>
      <c r="E80">
        <v>6587.5</v>
      </c>
      <c r="F80">
        <v>27</v>
      </c>
      <c r="G80">
        <v>0</v>
      </c>
    </row>
    <row r="81" spans="1:7" ht="15" x14ac:dyDescent="0.25">
      <c r="A81" s="173" t="s">
        <v>126</v>
      </c>
      <c r="B81" t="s">
        <v>45</v>
      </c>
      <c r="C81" t="s">
        <v>45</v>
      </c>
      <c r="D81">
        <v>0</v>
      </c>
      <c r="E81">
        <v>0</v>
      </c>
      <c r="F81" t="s">
        <v>45</v>
      </c>
      <c r="G81" t="s">
        <v>45</v>
      </c>
    </row>
    <row r="82" spans="1:7" ht="15" x14ac:dyDescent="0.25">
      <c r="A82" s="173" t="s">
        <v>127</v>
      </c>
      <c r="B82">
        <v>0</v>
      </c>
      <c r="C82">
        <v>0</v>
      </c>
      <c r="D82" t="s">
        <v>45</v>
      </c>
      <c r="E82" t="s">
        <v>45</v>
      </c>
      <c r="F82">
        <v>0</v>
      </c>
      <c r="G82">
        <v>0</v>
      </c>
    </row>
    <row r="83" spans="1:7" ht="15" x14ac:dyDescent="0.25">
      <c r="A83" s="173" t="s">
        <v>65</v>
      </c>
      <c r="B83" t="s">
        <v>66</v>
      </c>
      <c r="C83" t="s">
        <v>184</v>
      </c>
      <c r="D83" t="s">
        <v>181</v>
      </c>
      <c r="E83" t="s">
        <v>67</v>
      </c>
      <c r="F83" t="s">
        <v>185</v>
      </c>
      <c r="G83" t="s">
        <v>68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AD4D0-DBAA-440D-BB2A-4D76460C481F}">
  <dimension ref="A1:G81"/>
  <sheetViews>
    <sheetView topLeftCell="A22" workbookViewId="0">
      <selection activeCell="F29" sqref="F29"/>
    </sheetView>
  </sheetViews>
  <sheetFormatPr defaultRowHeight="13.2" x14ac:dyDescent="0.25"/>
  <cols>
    <col min="1" max="1" width="32.44140625" customWidth="1"/>
    <col min="7" max="7" width="15.66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1042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63.5</v>
      </c>
      <c r="C12">
        <v>0</v>
      </c>
      <c r="D12">
        <v>304.3</v>
      </c>
      <c r="E12">
        <v>108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22.3</v>
      </c>
      <c r="F13">
        <v>0</v>
      </c>
      <c r="G13">
        <v>0</v>
      </c>
    </row>
    <row r="14" spans="1:7" ht="15" x14ac:dyDescent="0.25">
      <c r="A14" s="173" t="s">
        <v>71</v>
      </c>
      <c r="B14">
        <v>43.5</v>
      </c>
      <c r="C14">
        <v>0</v>
      </c>
      <c r="D14">
        <v>271.89999999999998</v>
      </c>
      <c r="E14">
        <v>64.8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73</v>
      </c>
      <c r="B16">
        <v>20</v>
      </c>
      <c r="C16">
        <v>0</v>
      </c>
      <c r="D16">
        <v>19.8</v>
      </c>
      <c r="E16">
        <v>20.9</v>
      </c>
      <c r="F16">
        <v>0</v>
      </c>
      <c r="G16">
        <v>0</v>
      </c>
    </row>
    <row r="17" spans="1:7" ht="15" x14ac:dyDescent="0.25">
      <c r="A17" s="173" t="s">
        <v>69</v>
      </c>
    </row>
    <row r="18" spans="1:7" ht="15" x14ac:dyDescent="0.25">
      <c r="A18" s="173" t="s">
        <v>74</v>
      </c>
      <c r="B18">
        <v>441.9</v>
      </c>
      <c r="C18">
        <v>475.7</v>
      </c>
      <c r="D18">
        <v>704.5</v>
      </c>
      <c r="E18">
        <v>602.29999999999995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75</v>
      </c>
      <c r="B20">
        <v>208.8</v>
      </c>
      <c r="C20">
        <v>249.1</v>
      </c>
      <c r="D20">
        <v>352</v>
      </c>
      <c r="E20">
        <v>404.3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76</v>
      </c>
      <c r="B22">
        <v>0</v>
      </c>
      <c r="C22">
        <v>220.9</v>
      </c>
      <c r="D22">
        <v>139.1</v>
      </c>
      <c r="E22">
        <v>345.2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77</v>
      </c>
      <c r="B24">
        <v>987.3</v>
      </c>
      <c r="C24">
        <v>1021.6</v>
      </c>
      <c r="D24">
        <v>3177.3</v>
      </c>
      <c r="E24">
        <v>2205.3000000000002</v>
      </c>
      <c r="F24">
        <v>0</v>
      </c>
      <c r="G24">
        <v>0</v>
      </c>
    </row>
    <row r="25" spans="1:7" ht="15" x14ac:dyDescent="0.25">
      <c r="A25" s="173" t="s">
        <v>167</v>
      </c>
      <c r="B25">
        <v>0</v>
      </c>
      <c r="C25">
        <v>0</v>
      </c>
      <c r="D25">
        <v>0</v>
      </c>
      <c r="E25">
        <v>34.5</v>
      </c>
      <c r="F25">
        <v>0</v>
      </c>
      <c r="G25">
        <v>0</v>
      </c>
    </row>
    <row r="26" spans="1:7" ht="15" x14ac:dyDescent="0.25">
      <c r="A26" s="173" t="s">
        <v>78</v>
      </c>
      <c r="B26">
        <v>18.5</v>
      </c>
      <c r="C26">
        <v>0</v>
      </c>
      <c r="D26">
        <v>0</v>
      </c>
      <c r="E26">
        <v>28.7</v>
      </c>
      <c r="F26">
        <v>0</v>
      </c>
      <c r="G26">
        <v>0</v>
      </c>
    </row>
    <row r="27" spans="1:7" ht="15" x14ac:dyDescent="0.25">
      <c r="A27" s="173" t="s">
        <v>79</v>
      </c>
      <c r="B27">
        <v>0</v>
      </c>
      <c r="C27">
        <v>0.4</v>
      </c>
      <c r="D27">
        <v>0</v>
      </c>
      <c r="E27">
        <v>1.3</v>
      </c>
      <c r="F27">
        <v>0</v>
      </c>
      <c r="G27">
        <v>0</v>
      </c>
    </row>
    <row r="28" spans="1:7" ht="15" x14ac:dyDescent="0.25">
      <c r="A28" s="173" t="s">
        <v>80</v>
      </c>
      <c r="B28">
        <v>29.2</v>
      </c>
      <c r="C28">
        <v>4.5999999999999996</v>
      </c>
      <c r="D28">
        <v>447</v>
      </c>
      <c r="E28">
        <v>231.4</v>
      </c>
      <c r="F28">
        <v>0</v>
      </c>
      <c r="G28">
        <v>0</v>
      </c>
    </row>
    <row r="29" spans="1:7" ht="15" x14ac:dyDescent="0.25">
      <c r="A29" s="173" t="s">
        <v>168</v>
      </c>
      <c r="B29">
        <v>0</v>
      </c>
      <c r="C29">
        <v>0</v>
      </c>
      <c r="D29">
        <v>0</v>
      </c>
      <c r="E29" t="s">
        <v>94</v>
      </c>
      <c r="F29">
        <v>0</v>
      </c>
      <c r="G29">
        <v>0</v>
      </c>
    </row>
    <row r="30" spans="1:7" ht="15" x14ac:dyDescent="0.25">
      <c r="A30" s="173" t="s">
        <v>81</v>
      </c>
      <c r="B30">
        <v>223.8</v>
      </c>
      <c r="C30">
        <v>290.7</v>
      </c>
      <c r="D30">
        <v>861.4</v>
      </c>
      <c r="E30">
        <v>452.1</v>
      </c>
      <c r="F30">
        <v>0</v>
      </c>
      <c r="G30">
        <v>0</v>
      </c>
    </row>
    <row r="31" spans="1:7" ht="15" x14ac:dyDescent="0.25">
      <c r="A31" s="173" t="s">
        <v>82</v>
      </c>
      <c r="B31">
        <v>13.5</v>
      </c>
      <c r="C31">
        <v>0</v>
      </c>
      <c r="D31">
        <v>51.7</v>
      </c>
      <c r="E31">
        <v>60.6</v>
      </c>
      <c r="F31">
        <v>0</v>
      </c>
      <c r="G31">
        <v>0</v>
      </c>
    </row>
    <row r="32" spans="1:7" ht="15" x14ac:dyDescent="0.25">
      <c r="A32" s="173" t="s">
        <v>170</v>
      </c>
      <c r="B32">
        <v>8</v>
      </c>
      <c r="C32">
        <v>0</v>
      </c>
      <c r="D32">
        <v>0</v>
      </c>
      <c r="E32">
        <v>0</v>
      </c>
      <c r="F32">
        <v>0</v>
      </c>
      <c r="G32">
        <v>0</v>
      </c>
    </row>
    <row r="33" spans="1:7" ht="15" x14ac:dyDescent="0.25">
      <c r="A33" s="173" t="s">
        <v>83</v>
      </c>
      <c r="B33">
        <v>503</v>
      </c>
      <c r="C33">
        <v>626</v>
      </c>
      <c r="D33">
        <v>1102.2</v>
      </c>
      <c r="E33">
        <v>891.1</v>
      </c>
      <c r="F33">
        <v>0</v>
      </c>
      <c r="G33">
        <v>0</v>
      </c>
    </row>
    <row r="34" spans="1:7" ht="15" x14ac:dyDescent="0.25">
      <c r="A34" s="173" t="s">
        <v>84</v>
      </c>
      <c r="B34">
        <v>0</v>
      </c>
      <c r="C34">
        <v>0</v>
      </c>
      <c r="D34">
        <v>31.1</v>
      </c>
      <c r="E34">
        <v>19.8</v>
      </c>
      <c r="F34">
        <v>0</v>
      </c>
      <c r="G34">
        <v>0</v>
      </c>
    </row>
    <row r="35" spans="1:7" ht="15" x14ac:dyDescent="0.25">
      <c r="A35" s="173" t="s">
        <v>85</v>
      </c>
      <c r="B35">
        <v>0</v>
      </c>
      <c r="C35">
        <v>21.5</v>
      </c>
      <c r="D35">
        <v>25.3</v>
      </c>
      <c r="E35">
        <v>22.1</v>
      </c>
      <c r="F35">
        <v>0</v>
      </c>
      <c r="G35">
        <v>0</v>
      </c>
    </row>
    <row r="36" spans="1:7" ht="15" x14ac:dyDescent="0.25">
      <c r="A36" s="173" t="s">
        <v>86</v>
      </c>
      <c r="B36">
        <v>180.9</v>
      </c>
      <c r="C36">
        <v>59.8</v>
      </c>
      <c r="D36">
        <v>288.7</v>
      </c>
      <c r="E36">
        <v>162.6</v>
      </c>
      <c r="F36">
        <v>0</v>
      </c>
      <c r="G36">
        <v>0</v>
      </c>
    </row>
    <row r="37" spans="1:7" ht="15" x14ac:dyDescent="0.25">
      <c r="A37" s="173" t="s">
        <v>87</v>
      </c>
      <c r="B37" t="s">
        <v>94</v>
      </c>
      <c r="C37">
        <v>0</v>
      </c>
      <c r="D37">
        <v>3.5</v>
      </c>
      <c r="E37">
        <v>0</v>
      </c>
      <c r="F37">
        <v>0</v>
      </c>
      <c r="G37">
        <v>0</v>
      </c>
    </row>
    <row r="38" spans="1:7" ht="15" x14ac:dyDescent="0.25">
      <c r="A38" s="173" t="s">
        <v>88</v>
      </c>
      <c r="B38">
        <v>10.4</v>
      </c>
      <c r="C38">
        <v>18.7</v>
      </c>
      <c r="D38">
        <v>260.3</v>
      </c>
      <c r="E38">
        <v>194.9</v>
      </c>
      <c r="F38">
        <v>0</v>
      </c>
      <c r="G38">
        <v>0</v>
      </c>
    </row>
    <row r="39" spans="1:7" ht="15" x14ac:dyDescent="0.25">
      <c r="A39" s="173" t="s">
        <v>89</v>
      </c>
      <c r="B39">
        <v>0</v>
      </c>
      <c r="C39">
        <v>0</v>
      </c>
      <c r="D39">
        <v>106.2</v>
      </c>
      <c r="E39">
        <v>106.2</v>
      </c>
      <c r="F39">
        <v>0</v>
      </c>
      <c r="G39">
        <v>0</v>
      </c>
    </row>
    <row r="40" spans="1:7" ht="15" x14ac:dyDescent="0.25">
      <c r="A40" s="173" t="s">
        <v>69</v>
      </c>
    </row>
    <row r="41" spans="1:7" ht="15" x14ac:dyDescent="0.25">
      <c r="A41" s="173" t="s">
        <v>90</v>
      </c>
      <c r="B41">
        <v>90</v>
      </c>
      <c r="C41">
        <v>41.6</v>
      </c>
      <c r="D41">
        <v>306.10000000000002</v>
      </c>
      <c r="E41">
        <v>207.1</v>
      </c>
      <c r="F41">
        <v>0</v>
      </c>
      <c r="G41">
        <v>0</v>
      </c>
    </row>
    <row r="42" spans="1:7" ht="15" x14ac:dyDescent="0.25">
      <c r="A42" s="173" t="s">
        <v>91</v>
      </c>
      <c r="B42">
        <v>0</v>
      </c>
      <c r="C42">
        <v>40.5</v>
      </c>
      <c r="D42">
        <v>0</v>
      </c>
      <c r="E42">
        <v>38.9</v>
      </c>
      <c r="F42">
        <v>0</v>
      </c>
      <c r="G42">
        <v>0</v>
      </c>
    </row>
    <row r="43" spans="1:7" ht="15" x14ac:dyDescent="0.25">
      <c r="A43" s="173" t="s">
        <v>92</v>
      </c>
      <c r="B43">
        <v>90</v>
      </c>
      <c r="C43">
        <v>0</v>
      </c>
      <c r="D43">
        <v>38.4</v>
      </c>
      <c r="E43">
        <v>0</v>
      </c>
      <c r="F43">
        <v>0</v>
      </c>
      <c r="G43">
        <v>0</v>
      </c>
    </row>
    <row r="44" spans="1:7" ht="15" x14ac:dyDescent="0.25">
      <c r="A44" s="173" t="s">
        <v>93</v>
      </c>
      <c r="B44">
        <v>0</v>
      </c>
      <c r="C44">
        <v>1.1000000000000001</v>
      </c>
      <c r="D44">
        <v>0</v>
      </c>
      <c r="E44">
        <v>20</v>
      </c>
      <c r="F44">
        <v>0</v>
      </c>
      <c r="G44">
        <v>0</v>
      </c>
    </row>
    <row r="45" spans="1:7" ht="15" x14ac:dyDescent="0.25">
      <c r="A45" s="173" t="s">
        <v>95</v>
      </c>
      <c r="B45">
        <v>0</v>
      </c>
      <c r="C45">
        <v>0</v>
      </c>
      <c r="D45">
        <v>4.4000000000000004</v>
      </c>
      <c r="E45">
        <v>4.2</v>
      </c>
      <c r="F45">
        <v>0</v>
      </c>
      <c r="G45">
        <v>0</v>
      </c>
    </row>
    <row r="46" spans="1:7" ht="15" x14ac:dyDescent="0.25">
      <c r="A46" s="173" t="s">
        <v>96</v>
      </c>
      <c r="B46">
        <v>0</v>
      </c>
      <c r="C46">
        <v>0</v>
      </c>
      <c r="D46">
        <v>254.7</v>
      </c>
      <c r="E46">
        <v>133</v>
      </c>
      <c r="F46">
        <v>0</v>
      </c>
      <c r="G46">
        <v>0</v>
      </c>
    </row>
    <row r="47" spans="1:7" ht="15" x14ac:dyDescent="0.25">
      <c r="A47" s="173" t="s">
        <v>97</v>
      </c>
      <c r="B47">
        <v>0</v>
      </c>
      <c r="C47">
        <v>0</v>
      </c>
      <c r="D47">
        <v>8.6999999999999993</v>
      </c>
      <c r="E47">
        <v>11</v>
      </c>
      <c r="F47">
        <v>0</v>
      </c>
      <c r="G47">
        <v>0</v>
      </c>
    </row>
    <row r="48" spans="1:7" ht="15" x14ac:dyDescent="0.25">
      <c r="A48" s="173" t="s">
        <v>69</v>
      </c>
    </row>
    <row r="49" spans="1:7" ht="15" x14ac:dyDescent="0.25">
      <c r="A49" s="173" t="s">
        <v>98</v>
      </c>
      <c r="B49">
        <v>1542.7</v>
      </c>
      <c r="C49">
        <v>1223.5999999999999</v>
      </c>
      <c r="D49">
        <v>3402.6</v>
      </c>
      <c r="E49">
        <v>2330.4</v>
      </c>
      <c r="F49">
        <v>27</v>
      </c>
      <c r="G49">
        <v>0</v>
      </c>
    </row>
    <row r="50" spans="1:7" ht="15" x14ac:dyDescent="0.25">
      <c r="A50" s="173" t="s">
        <v>99</v>
      </c>
      <c r="B50">
        <v>2.2999999999999998</v>
      </c>
      <c r="C50">
        <v>4.5999999999999996</v>
      </c>
      <c r="D50">
        <v>7</v>
      </c>
      <c r="E50">
        <v>9.5</v>
      </c>
      <c r="F50">
        <v>0</v>
      </c>
      <c r="G50">
        <v>0</v>
      </c>
    </row>
    <row r="51" spans="1:7" ht="15" x14ac:dyDescent="0.25">
      <c r="A51" s="173" t="s">
        <v>100</v>
      </c>
      <c r="B51">
        <v>1.5</v>
      </c>
      <c r="C51">
        <v>5.5</v>
      </c>
      <c r="D51">
        <v>0</v>
      </c>
      <c r="E51">
        <v>6.3</v>
      </c>
      <c r="F51">
        <v>0</v>
      </c>
      <c r="G51">
        <v>0</v>
      </c>
    </row>
    <row r="52" spans="1:7" ht="15" x14ac:dyDescent="0.25">
      <c r="A52" s="173" t="s">
        <v>101</v>
      </c>
      <c r="B52">
        <v>33</v>
      </c>
      <c r="C52">
        <v>15</v>
      </c>
      <c r="D52">
        <v>331.9</v>
      </c>
      <c r="E52">
        <v>90.2</v>
      </c>
      <c r="F52">
        <v>0</v>
      </c>
      <c r="G52">
        <v>0</v>
      </c>
    </row>
    <row r="53" spans="1:7" ht="15" x14ac:dyDescent="0.25">
      <c r="A53" s="173" t="s">
        <v>102</v>
      </c>
      <c r="B53">
        <v>34.4</v>
      </c>
      <c r="C53">
        <v>16</v>
      </c>
      <c r="D53">
        <v>24.8</v>
      </c>
      <c r="E53">
        <v>20.6</v>
      </c>
      <c r="F53">
        <v>0</v>
      </c>
      <c r="G53">
        <v>0</v>
      </c>
    </row>
    <row r="54" spans="1:7" ht="15" x14ac:dyDescent="0.25">
      <c r="A54" s="173" t="s">
        <v>103</v>
      </c>
      <c r="B54">
        <v>3.5</v>
      </c>
      <c r="C54">
        <v>25.3</v>
      </c>
      <c r="D54">
        <v>7.2</v>
      </c>
      <c r="E54">
        <v>34.9</v>
      </c>
      <c r="F54">
        <v>0</v>
      </c>
      <c r="G54">
        <v>0</v>
      </c>
    </row>
    <row r="55" spans="1:7" ht="15" x14ac:dyDescent="0.25">
      <c r="A55" s="173" t="s">
        <v>104</v>
      </c>
      <c r="B55">
        <v>63.8</v>
      </c>
      <c r="C55">
        <v>50</v>
      </c>
      <c r="D55">
        <v>219.8</v>
      </c>
      <c r="E55">
        <v>182.9</v>
      </c>
      <c r="F55">
        <v>0</v>
      </c>
      <c r="G55">
        <v>0</v>
      </c>
    </row>
    <row r="56" spans="1:7" ht="15" x14ac:dyDescent="0.25">
      <c r="A56" s="173" t="s">
        <v>105</v>
      </c>
      <c r="B56">
        <v>75.7</v>
      </c>
      <c r="C56">
        <v>55.1</v>
      </c>
      <c r="D56">
        <v>169.1</v>
      </c>
      <c r="E56">
        <v>123</v>
      </c>
      <c r="F56">
        <v>0</v>
      </c>
      <c r="G56">
        <v>0</v>
      </c>
    </row>
    <row r="57" spans="1:7" ht="15" x14ac:dyDescent="0.25">
      <c r="A57" s="173" t="s">
        <v>106</v>
      </c>
      <c r="B57">
        <v>29.9</v>
      </c>
      <c r="C57">
        <v>23.7</v>
      </c>
      <c r="D57">
        <v>155.9</v>
      </c>
      <c r="E57">
        <v>76.8</v>
      </c>
      <c r="F57">
        <v>0</v>
      </c>
      <c r="G57">
        <v>0</v>
      </c>
    </row>
    <row r="58" spans="1:7" ht="15" x14ac:dyDescent="0.25">
      <c r="A58" s="173" t="s">
        <v>107</v>
      </c>
      <c r="B58">
        <v>10</v>
      </c>
      <c r="C58">
        <v>21.5</v>
      </c>
      <c r="D58">
        <v>291.2</v>
      </c>
      <c r="E58">
        <v>196.2</v>
      </c>
      <c r="F58">
        <v>0</v>
      </c>
      <c r="G58">
        <v>0</v>
      </c>
    </row>
    <row r="59" spans="1:7" ht="15" x14ac:dyDescent="0.25">
      <c r="A59" s="173" t="s">
        <v>108</v>
      </c>
      <c r="B59">
        <v>0</v>
      </c>
      <c r="C59">
        <v>0</v>
      </c>
      <c r="D59">
        <v>4.7</v>
      </c>
      <c r="E59">
        <v>0</v>
      </c>
      <c r="F59">
        <v>0</v>
      </c>
      <c r="G59">
        <v>0</v>
      </c>
    </row>
    <row r="60" spans="1:7" ht="15" x14ac:dyDescent="0.25">
      <c r="A60" s="173" t="s">
        <v>109</v>
      </c>
      <c r="B60">
        <v>19.5</v>
      </c>
      <c r="C60">
        <v>29.9</v>
      </c>
      <c r="D60">
        <v>149.9</v>
      </c>
      <c r="E60">
        <v>57.3</v>
      </c>
      <c r="F60">
        <v>0</v>
      </c>
      <c r="G60">
        <v>0</v>
      </c>
    </row>
    <row r="61" spans="1:7" ht="15" x14ac:dyDescent="0.25">
      <c r="A61" s="173" t="s">
        <v>110</v>
      </c>
      <c r="B61">
        <v>0</v>
      </c>
      <c r="C61">
        <v>0</v>
      </c>
      <c r="D61">
        <v>20.6</v>
      </c>
      <c r="E61">
        <v>0</v>
      </c>
      <c r="F61">
        <v>0</v>
      </c>
      <c r="G61">
        <v>0</v>
      </c>
    </row>
    <row r="62" spans="1:7" ht="15" x14ac:dyDescent="0.25">
      <c r="A62" s="173" t="s">
        <v>111</v>
      </c>
      <c r="B62">
        <v>30</v>
      </c>
      <c r="C62">
        <v>14.5</v>
      </c>
      <c r="D62">
        <v>28.2</v>
      </c>
      <c r="E62">
        <v>32.6</v>
      </c>
      <c r="F62">
        <v>0</v>
      </c>
      <c r="G62">
        <v>0</v>
      </c>
    </row>
    <row r="63" spans="1:7" ht="15" x14ac:dyDescent="0.25">
      <c r="A63" s="173" t="s">
        <v>112</v>
      </c>
      <c r="B63">
        <v>131</v>
      </c>
      <c r="C63">
        <v>94.5</v>
      </c>
      <c r="D63">
        <v>104.5</v>
      </c>
      <c r="E63">
        <v>96.8</v>
      </c>
      <c r="F63">
        <v>0</v>
      </c>
      <c r="G63">
        <v>0</v>
      </c>
    </row>
    <row r="64" spans="1:7" ht="15" x14ac:dyDescent="0.25">
      <c r="A64" s="173" t="s">
        <v>113</v>
      </c>
      <c r="B64">
        <v>22</v>
      </c>
      <c r="C64">
        <v>22</v>
      </c>
      <c r="D64">
        <v>69.400000000000006</v>
      </c>
      <c r="E64">
        <v>46</v>
      </c>
      <c r="F64">
        <v>0</v>
      </c>
      <c r="G64">
        <v>0</v>
      </c>
    </row>
    <row r="65" spans="1:7" ht="15" x14ac:dyDescent="0.25">
      <c r="A65" s="173" t="s">
        <v>114</v>
      </c>
      <c r="B65">
        <v>81.2</v>
      </c>
      <c r="C65">
        <v>2</v>
      </c>
      <c r="D65">
        <v>97.4</v>
      </c>
      <c r="E65">
        <v>12.7</v>
      </c>
      <c r="F65">
        <v>0</v>
      </c>
      <c r="G65">
        <v>0</v>
      </c>
    </row>
    <row r="66" spans="1:7" ht="15" x14ac:dyDescent="0.25">
      <c r="A66" s="173" t="s">
        <v>115</v>
      </c>
      <c r="B66">
        <v>718.7</v>
      </c>
      <c r="C66">
        <v>580.6</v>
      </c>
      <c r="D66">
        <v>1278.3</v>
      </c>
      <c r="E66">
        <v>1089.5</v>
      </c>
      <c r="F66">
        <v>0</v>
      </c>
      <c r="G66">
        <v>0</v>
      </c>
    </row>
    <row r="67" spans="1:7" ht="15" x14ac:dyDescent="0.25">
      <c r="A67" s="173" t="s">
        <v>116</v>
      </c>
      <c r="B67">
        <v>0</v>
      </c>
      <c r="C67">
        <v>0</v>
      </c>
      <c r="D67">
        <v>0</v>
      </c>
      <c r="E67" t="s">
        <v>94</v>
      </c>
      <c r="F67">
        <v>0</v>
      </c>
      <c r="G67">
        <v>0</v>
      </c>
    </row>
    <row r="68" spans="1:7" ht="15" x14ac:dyDescent="0.25">
      <c r="A68" s="173" t="s">
        <v>117</v>
      </c>
      <c r="B68">
        <v>8</v>
      </c>
      <c r="C68">
        <v>43.8</v>
      </c>
      <c r="D68">
        <v>44.8</v>
      </c>
      <c r="E68">
        <v>7.9</v>
      </c>
      <c r="F68">
        <v>0</v>
      </c>
      <c r="G68">
        <v>0</v>
      </c>
    </row>
    <row r="69" spans="1:7" ht="15" x14ac:dyDescent="0.25">
      <c r="A69" s="173" t="s">
        <v>118</v>
      </c>
      <c r="B69">
        <v>174.9</v>
      </c>
      <c r="C69">
        <v>81.3</v>
      </c>
      <c r="D69">
        <v>183.5</v>
      </c>
      <c r="E69">
        <v>51.5</v>
      </c>
      <c r="F69">
        <v>0</v>
      </c>
      <c r="G69">
        <v>0</v>
      </c>
    </row>
    <row r="70" spans="1:7" ht="15" x14ac:dyDescent="0.25">
      <c r="A70" s="173" t="s">
        <v>119</v>
      </c>
      <c r="B70">
        <v>65.5</v>
      </c>
      <c r="C70">
        <v>81.5</v>
      </c>
      <c r="D70">
        <v>87.5</v>
      </c>
      <c r="E70">
        <v>79.599999999999994</v>
      </c>
      <c r="F70">
        <v>27</v>
      </c>
      <c r="G70">
        <v>0</v>
      </c>
    </row>
    <row r="71" spans="1:7" ht="15" x14ac:dyDescent="0.25">
      <c r="A71" s="173" t="s">
        <v>120</v>
      </c>
      <c r="B71">
        <v>11</v>
      </c>
      <c r="C71">
        <v>25.7</v>
      </c>
      <c r="D71">
        <v>53.4</v>
      </c>
      <c r="E71">
        <v>20</v>
      </c>
      <c r="F71">
        <v>0</v>
      </c>
      <c r="G71">
        <v>0</v>
      </c>
    </row>
    <row r="72" spans="1:7" ht="15" x14ac:dyDescent="0.25">
      <c r="A72" s="173" t="s">
        <v>121</v>
      </c>
      <c r="B72">
        <v>18.100000000000001</v>
      </c>
      <c r="C72">
        <v>26.8</v>
      </c>
      <c r="D72">
        <v>56.2</v>
      </c>
      <c r="E72">
        <v>13.1</v>
      </c>
      <c r="F72">
        <v>0</v>
      </c>
      <c r="G72">
        <v>0</v>
      </c>
    </row>
    <row r="73" spans="1:7" ht="15" x14ac:dyDescent="0.25">
      <c r="A73" s="173" t="s">
        <v>122</v>
      </c>
      <c r="B73">
        <v>8.6999999999999993</v>
      </c>
      <c r="C73">
        <v>4.2</v>
      </c>
      <c r="D73">
        <v>17.3</v>
      </c>
      <c r="E73">
        <v>83.2</v>
      </c>
      <c r="F73">
        <v>0</v>
      </c>
      <c r="G73">
        <v>0</v>
      </c>
    </row>
    <row r="74" spans="1:7" ht="15" x14ac:dyDescent="0.25">
      <c r="A74" s="173" t="s">
        <v>65</v>
      </c>
      <c r="B74" t="s">
        <v>66</v>
      </c>
      <c r="C74" t="s">
        <v>67</v>
      </c>
      <c r="D74" t="s">
        <v>66</v>
      </c>
      <c r="E74" t="s">
        <v>66</v>
      </c>
      <c r="F74" t="s">
        <v>66</v>
      </c>
      <c r="G74" t="s">
        <v>68</v>
      </c>
    </row>
    <row r="75" spans="1:7" ht="15" x14ac:dyDescent="0.25">
      <c r="A75" s="173" t="s">
        <v>123</v>
      </c>
      <c r="B75">
        <v>3334.1</v>
      </c>
      <c r="C75">
        <v>3232.5</v>
      </c>
      <c r="D75">
        <v>8385.9</v>
      </c>
      <c r="E75">
        <v>6202.5</v>
      </c>
      <c r="F75">
        <v>27</v>
      </c>
      <c r="G75">
        <v>0</v>
      </c>
    </row>
    <row r="76" spans="1:7" ht="15" x14ac:dyDescent="0.25">
      <c r="A76" s="173" t="s">
        <v>124</v>
      </c>
      <c r="B76">
        <v>328.6</v>
      </c>
      <c r="C76">
        <v>655.5</v>
      </c>
      <c r="D76">
        <v>0</v>
      </c>
      <c r="E76">
        <v>0</v>
      </c>
      <c r="F76">
        <v>0</v>
      </c>
      <c r="G76">
        <v>0</v>
      </c>
    </row>
    <row r="77" spans="1:7" ht="15" x14ac:dyDescent="0.25">
      <c r="A77" s="173" t="s">
        <v>65</v>
      </c>
      <c r="B77" t="s">
        <v>66</v>
      </c>
      <c r="C77" t="s">
        <v>67</v>
      </c>
      <c r="D77" t="s">
        <v>66</v>
      </c>
      <c r="E77" t="s">
        <v>66</v>
      </c>
      <c r="F77" t="s">
        <v>66</v>
      </c>
      <c r="G77" t="s">
        <v>68</v>
      </c>
    </row>
    <row r="78" spans="1:7" ht="15" x14ac:dyDescent="0.25">
      <c r="A78" s="173" t="s">
        <v>125</v>
      </c>
      <c r="B78">
        <v>3662.7</v>
      </c>
      <c r="C78">
        <v>3888</v>
      </c>
      <c r="D78">
        <v>8385.9</v>
      </c>
      <c r="E78">
        <v>6202.5</v>
      </c>
      <c r="F78">
        <v>27</v>
      </c>
      <c r="G78">
        <v>0</v>
      </c>
    </row>
    <row r="79" spans="1:7" ht="15" x14ac:dyDescent="0.25">
      <c r="A79" s="173" t="s">
        <v>126</v>
      </c>
      <c r="B79" t="s">
        <v>45</v>
      </c>
      <c r="C79" t="s">
        <v>45</v>
      </c>
      <c r="D79">
        <v>0</v>
      </c>
      <c r="E79">
        <v>0</v>
      </c>
      <c r="F79" t="s">
        <v>45</v>
      </c>
      <c r="G79" t="s">
        <v>45</v>
      </c>
    </row>
    <row r="80" spans="1:7" ht="15" x14ac:dyDescent="0.25">
      <c r="A80" s="173" t="s">
        <v>127</v>
      </c>
      <c r="B80">
        <v>0</v>
      </c>
      <c r="C80">
        <v>0</v>
      </c>
      <c r="D80" t="s">
        <v>45</v>
      </c>
      <c r="E80" t="s">
        <v>45</v>
      </c>
      <c r="F80">
        <v>0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9F04A-D2AF-40B2-9AE3-B143BFD530F9}">
  <dimension ref="A1:G80"/>
  <sheetViews>
    <sheetView topLeftCell="A26" workbookViewId="0">
      <selection activeCell="B7" sqref="B7"/>
    </sheetView>
  </sheetViews>
  <sheetFormatPr defaultRowHeight="13.2" x14ac:dyDescent="0.25"/>
  <cols>
    <col min="1" max="1" width="31.5546875" customWidth="1"/>
    <col min="2" max="2" width="12" customWidth="1"/>
    <col min="3" max="3" width="10.6640625" customWidth="1"/>
    <col min="4" max="4" width="11.5546875" customWidth="1"/>
    <col min="5" max="5" width="11.44140625" customWidth="1"/>
    <col min="6" max="6" width="12.6640625" customWidth="1"/>
    <col min="7" max="7" width="11.441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1040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74.5</v>
      </c>
      <c r="C12">
        <v>0</v>
      </c>
      <c r="D12">
        <v>291.7</v>
      </c>
      <c r="E12">
        <v>108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22.3</v>
      </c>
      <c r="F13">
        <v>0</v>
      </c>
      <c r="G13">
        <v>0</v>
      </c>
    </row>
    <row r="14" spans="1:7" ht="15" x14ac:dyDescent="0.25">
      <c r="A14" s="173" t="s">
        <v>71</v>
      </c>
      <c r="B14">
        <v>43.5</v>
      </c>
      <c r="C14">
        <v>0</v>
      </c>
      <c r="D14">
        <v>271.89999999999998</v>
      </c>
      <c r="E14">
        <v>64.8</v>
      </c>
      <c r="F14">
        <v>0</v>
      </c>
      <c r="G14">
        <v>0</v>
      </c>
    </row>
    <row r="15" spans="1:7" ht="15" x14ac:dyDescent="0.25">
      <c r="A15" s="173" t="s">
        <v>72</v>
      </c>
      <c r="B15">
        <v>11</v>
      </c>
      <c r="C15">
        <v>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173" t="s">
        <v>73</v>
      </c>
      <c r="B16">
        <v>20</v>
      </c>
      <c r="C16">
        <v>0</v>
      </c>
      <c r="D16">
        <v>19.8</v>
      </c>
      <c r="E16">
        <v>20.9</v>
      </c>
      <c r="F16">
        <v>0</v>
      </c>
      <c r="G16">
        <v>0</v>
      </c>
    </row>
    <row r="17" spans="1:7" ht="15" x14ac:dyDescent="0.25">
      <c r="A17" s="173" t="s">
        <v>69</v>
      </c>
    </row>
    <row r="18" spans="1:7" ht="15" x14ac:dyDescent="0.25">
      <c r="A18" s="173" t="s">
        <v>74</v>
      </c>
      <c r="B18">
        <v>498.4</v>
      </c>
      <c r="C18">
        <v>478.4</v>
      </c>
      <c r="D18">
        <v>625.79999999999995</v>
      </c>
      <c r="E18">
        <v>568.70000000000005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75</v>
      </c>
      <c r="B20">
        <v>209.4</v>
      </c>
      <c r="C20">
        <v>249.1</v>
      </c>
      <c r="D20">
        <v>351.3</v>
      </c>
      <c r="E20">
        <v>404.3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76</v>
      </c>
      <c r="B22">
        <v>0</v>
      </c>
      <c r="C22">
        <v>2.4</v>
      </c>
      <c r="D22">
        <v>139.1</v>
      </c>
      <c r="E22">
        <v>343.7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77</v>
      </c>
      <c r="B24">
        <v>962.8</v>
      </c>
      <c r="C24">
        <v>1039.4000000000001</v>
      </c>
      <c r="D24">
        <v>3031</v>
      </c>
      <c r="E24">
        <v>2068.1</v>
      </c>
      <c r="F24">
        <v>0</v>
      </c>
      <c r="G24">
        <v>0</v>
      </c>
    </row>
    <row r="25" spans="1:7" ht="15" x14ac:dyDescent="0.25">
      <c r="A25" s="173" t="s">
        <v>167</v>
      </c>
      <c r="B25">
        <v>0</v>
      </c>
      <c r="C25">
        <v>0</v>
      </c>
      <c r="D25">
        <v>0</v>
      </c>
      <c r="E25">
        <v>34.5</v>
      </c>
      <c r="F25">
        <v>0</v>
      </c>
      <c r="G25">
        <v>0</v>
      </c>
    </row>
    <row r="26" spans="1:7" ht="15" x14ac:dyDescent="0.25">
      <c r="A26" s="173" t="s">
        <v>78</v>
      </c>
      <c r="B26">
        <v>0</v>
      </c>
      <c r="C26">
        <v>0</v>
      </c>
      <c r="D26">
        <v>0</v>
      </c>
      <c r="E26">
        <v>28.7</v>
      </c>
      <c r="F26">
        <v>0</v>
      </c>
      <c r="G26">
        <v>0</v>
      </c>
    </row>
    <row r="27" spans="1:7" ht="15" x14ac:dyDescent="0.25">
      <c r="A27" s="173" t="s">
        <v>79</v>
      </c>
      <c r="B27">
        <v>0</v>
      </c>
      <c r="C27">
        <v>0.2</v>
      </c>
      <c r="D27">
        <v>0</v>
      </c>
      <c r="E27">
        <v>1.3</v>
      </c>
      <c r="F27">
        <v>0</v>
      </c>
      <c r="G27">
        <v>0</v>
      </c>
    </row>
    <row r="28" spans="1:7" ht="15" x14ac:dyDescent="0.25">
      <c r="A28" s="173" t="s">
        <v>80</v>
      </c>
      <c r="B28">
        <v>90.2</v>
      </c>
      <c r="C28">
        <v>4.7</v>
      </c>
      <c r="D28">
        <v>371.5</v>
      </c>
      <c r="E28">
        <v>230.3</v>
      </c>
      <c r="F28">
        <v>0</v>
      </c>
      <c r="G28">
        <v>0</v>
      </c>
    </row>
    <row r="29" spans="1:7" ht="15" x14ac:dyDescent="0.25">
      <c r="A29" s="173" t="s">
        <v>168</v>
      </c>
      <c r="B29">
        <v>0</v>
      </c>
      <c r="C29">
        <v>0</v>
      </c>
      <c r="D29">
        <v>0</v>
      </c>
      <c r="E29" t="s">
        <v>94</v>
      </c>
      <c r="F29">
        <v>0</v>
      </c>
      <c r="G29">
        <v>0</v>
      </c>
    </row>
    <row r="30" spans="1:7" ht="15" x14ac:dyDescent="0.25">
      <c r="A30" s="173" t="s">
        <v>81</v>
      </c>
      <c r="B30">
        <v>288.8</v>
      </c>
      <c r="C30">
        <v>340.5</v>
      </c>
      <c r="D30">
        <v>793.9</v>
      </c>
      <c r="E30">
        <v>368.5</v>
      </c>
      <c r="F30">
        <v>0</v>
      </c>
      <c r="G30">
        <v>0</v>
      </c>
    </row>
    <row r="31" spans="1:7" ht="15" x14ac:dyDescent="0.25">
      <c r="A31" s="173" t="s">
        <v>82</v>
      </c>
      <c r="B31">
        <v>2.6</v>
      </c>
      <c r="C31">
        <v>0</v>
      </c>
      <c r="D31">
        <v>49.2</v>
      </c>
      <c r="E31">
        <v>60.6</v>
      </c>
      <c r="F31">
        <v>0</v>
      </c>
      <c r="G31">
        <v>0</v>
      </c>
    </row>
    <row r="32" spans="1:7" ht="15" x14ac:dyDescent="0.25">
      <c r="A32" s="173" t="s">
        <v>83</v>
      </c>
      <c r="B32">
        <v>443</v>
      </c>
      <c r="C32">
        <v>545</v>
      </c>
      <c r="D32">
        <v>1102.2</v>
      </c>
      <c r="E32">
        <v>891.1</v>
      </c>
      <c r="F32">
        <v>0</v>
      </c>
      <c r="G32">
        <v>0</v>
      </c>
    </row>
    <row r="33" spans="1:7" ht="15" x14ac:dyDescent="0.25">
      <c r="A33" s="173" t="s">
        <v>84</v>
      </c>
      <c r="B33">
        <v>0</v>
      </c>
      <c r="C33">
        <v>0</v>
      </c>
      <c r="D33">
        <v>31.1</v>
      </c>
      <c r="E33">
        <v>19.8</v>
      </c>
      <c r="F33">
        <v>0</v>
      </c>
      <c r="G33">
        <v>0</v>
      </c>
    </row>
    <row r="34" spans="1:7" ht="15" x14ac:dyDescent="0.25">
      <c r="A34" s="173" t="s">
        <v>85</v>
      </c>
      <c r="B34">
        <v>0</v>
      </c>
      <c r="C34">
        <v>21.5</v>
      </c>
      <c r="D34">
        <v>25.3</v>
      </c>
      <c r="E34">
        <v>22.1</v>
      </c>
      <c r="F34">
        <v>0</v>
      </c>
      <c r="G34">
        <v>0</v>
      </c>
    </row>
    <row r="35" spans="1:7" ht="15" x14ac:dyDescent="0.25">
      <c r="A35" s="173" t="s">
        <v>86</v>
      </c>
      <c r="B35">
        <v>127.9</v>
      </c>
      <c r="C35">
        <v>59.8</v>
      </c>
      <c r="D35">
        <v>287.89999999999998</v>
      </c>
      <c r="E35">
        <v>162.6</v>
      </c>
      <c r="F35">
        <v>0</v>
      </c>
      <c r="G35">
        <v>0</v>
      </c>
    </row>
    <row r="36" spans="1:7" ht="15" x14ac:dyDescent="0.25">
      <c r="A36" s="173" t="s">
        <v>87</v>
      </c>
      <c r="B36" t="s">
        <v>94</v>
      </c>
      <c r="C36">
        <v>0</v>
      </c>
      <c r="D36">
        <v>3.5</v>
      </c>
      <c r="E36">
        <v>0</v>
      </c>
      <c r="F36">
        <v>0</v>
      </c>
      <c r="G36">
        <v>0</v>
      </c>
    </row>
    <row r="37" spans="1:7" ht="15" x14ac:dyDescent="0.25">
      <c r="A37" s="173" t="s">
        <v>88</v>
      </c>
      <c r="B37">
        <v>10.4</v>
      </c>
      <c r="C37">
        <v>17.7</v>
      </c>
      <c r="D37">
        <v>260.3</v>
      </c>
      <c r="E37">
        <v>194.9</v>
      </c>
      <c r="F37">
        <v>0</v>
      </c>
      <c r="G37">
        <v>0</v>
      </c>
    </row>
    <row r="38" spans="1:7" ht="15" x14ac:dyDescent="0.25">
      <c r="A38" s="173" t="s">
        <v>89</v>
      </c>
      <c r="B38">
        <v>0</v>
      </c>
      <c r="C38">
        <v>50</v>
      </c>
      <c r="D38">
        <v>106.2</v>
      </c>
      <c r="E38">
        <v>53.8</v>
      </c>
      <c r="F38">
        <v>0</v>
      </c>
      <c r="G38">
        <v>0</v>
      </c>
    </row>
    <row r="39" spans="1:7" ht="15" x14ac:dyDescent="0.25">
      <c r="A39" s="173" t="s">
        <v>69</v>
      </c>
    </row>
    <row r="40" spans="1:7" ht="15" x14ac:dyDescent="0.25">
      <c r="A40" s="173" t="s">
        <v>90</v>
      </c>
      <c r="B40">
        <v>70</v>
      </c>
      <c r="C40">
        <v>41.6</v>
      </c>
      <c r="D40">
        <v>306.10000000000002</v>
      </c>
      <c r="E40">
        <v>207.1</v>
      </c>
      <c r="F40">
        <v>0</v>
      </c>
      <c r="G40">
        <v>0</v>
      </c>
    </row>
    <row r="41" spans="1:7" ht="15" x14ac:dyDescent="0.25">
      <c r="A41" s="173" t="s">
        <v>91</v>
      </c>
      <c r="B41">
        <v>0</v>
      </c>
      <c r="C41">
        <v>40.5</v>
      </c>
      <c r="D41">
        <v>0</v>
      </c>
      <c r="E41">
        <v>38.9</v>
      </c>
      <c r="F41">
        <v>0</v>
      </c>
      <c r="G41">
        <v>0</v>
      </c>
    </row>
    <row r="42" spans="1:7" ht="15" x14ac:dyDescent="0.25">
      <c r="A42" s="173" t="s">
        <v>92</v>
      </c>
      <c r="B42">
        <v>70</v>
      </c>
      <c r="C42">
        <v>0</v>
      </c>
      <c r="D42">
        <v>38.4</v>
      </c>
      <c r="E42">
        <v>0</v>
      </c>
      <c r="F42">
        <v>0</v>
      </c>
      <c r="G42">
        <v>0</v>
      </c>
    </row>
    <row r="43" spans="1:7" ht="15" x14ac:dyDescent="0.25">
      <c r="A43" s="173" t="s">
        <v>93</v>
      </c>
      <c r="B43">
        <v>0</v>
      </c>
      <c r="C43">
        <v>1.1000000000000001</v>
      </c>
      <c r="D43">
        <v>0</v>
      </c>
      <c r="E43">
        <v>20</v>
      </c>
      <c r="F43">
        <v>0</v>
      </c>
      <c r="G43">
        <v>0</v>
      </c>
    </row>
    <row r="44" spans="1:7" ht="15" x14ac:dyDescent="0.25">
      <c r="A44" s="173" t="s">
        <v>95</v>
      </c>
      <c r="B44">
        <v>0</v>
      </c>
      <c r="C44">
        <v>0</v>
      </c>
      <c r="D44">
        <v>4.4000000000000004</v>
      </c>
      <c r="E44">
        <v>4.2</v>
      </c>
      <c r="F44">
        <v>0</v>
      </c>
      <c r="G44">
        <v>0</v>
      </c>
    </row>
    <row r="45" spans="1:7" ht="15" x14ac:dyDescent="0.25">
      <c r="A45" s="173" t="s">
        <v>96</v>
      </c>
      <c r="B45">
        <v>0</v>
      </c>
      <c r="C45">
        <v>0</v>
      </c>
      <c r="D45">
        <v>254.7</v>
      </c>
      <c r="E45">
        <v>133</v>
      </c>
      <c r="F45">
        <v>0</v>
      </c>
      <c r="G45">
        <v>0</v>
      </c>
    </row>
    <row r="46" spans="1:7" ht="15" x14ac:dyDescent="0.25">
      <c r="A46" s="173" t="s">
        <v>97</v>
      </c>
      <c r="B46">
        <v>0</v>
      </c>
      <c r="C46">
        <v>0</v>
      </c>
      <c r="D46">
        <v>8.6999999999999993</v>
      </c>
      <c r="E46">
        <v>11</v>
      </c>
      <c r="F46">
        <v>0</v>
      </c>
      <c r="G46">
        <v>0</v>
      </c>
    </row>
    <row r="47" spans="1:7" ht="15" x14ac:dyDescent="0.25">
      <c r="A47" s="173" t="s">
        <v>69</v>
      </c>
    </row>
    <row r="48" spans="1:7" ht="15" x14ac:dyDescent="0.25">
      <c r="A48" s="173" t="s">
        <v>98</v>
      </c>
      <c r="B48">
        <v>1433.1</v>
      </c>
      <c r="C48">
        <v>1317.2</v>
      </c>
      <c r="D48">
        <v>3281.1</v>
      </c>
      <c r="E48">
        <v>2160.1</v>
      </c>
      <c r="F48">
        <v>21.5</v>
      </c>
      <c r="G48">
        <v>0</v>
      </c>
    </row>
    <row r="49" spans="1:7" ht="15" x14ac:dyDescent="0.25">
      <c r="A49" s="173" t="s">
        <v>99</v>
      </c>
      <c r="B49">
        <v>3</v>
      </c>
      <c r="C49">
        <v>0</v>
      </c>
      <c r="D49">
        <v>7</v>
      </c>
      <c r="E49">
        <v>9.5</v>
      </c>
      <c r="F49">
        <v>0</v>
      </c>
      <c r="G49">
        <v>0</v>
      </c>
    </row>
    <row r="50" spans="1:7" ht="15" x14ac:dyDescent="0.25">
      <c r="A50" s="173" t="s">
        <v>100</v>
      </c>
      <c r="B50">
        <v>1.5</v>
      </c>
      <c r="C50">
        <v>4.5</v>
      </c>
      <c r="D50">
        <v>0</v>
      </c>
      <c r="E50">
        <v>6.3</v>
      </c>
      <c r="F50">
        <v>0</v>
      </c>
      <c r="G50">
        <v>0</v>
      </c>
    </row>
    <row r="51" spans="1:7" ht="15" x14ac:dyDescent="0.25">
      <c r="A51" s="173" t="s">
        <v>101</v>
      </c>
      <c r="B51">
        <v>0</v>
      </c>
      <c r="C51">
        <v>15</v>
      </c>
      <c r="D51">
        <v>331.9</v>
      </c>
      <c r="E51">
        <v>90.2</v>
      </c>
      <c r="F51">
        <v>0</v>
      </c>
      <c r="G51">
        <v>0</v>
      </c>
    </row>
    <row r="52" spans="1:7" ht="15" x14ac:dyDescent="0.25">
      <c r="A52" s="173" t="s">
        <v>102</v>
      </c>
      <c r="B52">
        <v>34.4</v>
      </c>
      <c r="C52">
        <v>16</v>
      </c>
      <c r="D52">
        <v>24.8</v>
      </c>
      <c r="E52">
        <v>20.6</v>
      </c>
      <c r="F52">
        <v>0</v>
      </c>
      <c r="G52">
        <v>0</v>
      </c>
    </row>
    <row r="53" spans="1:7" ht="15" x14ac:dyDescent="0.25">
      <c r="A53" s="173" t="s">
        <v>103</v>
      </c>
      <c r="B53">
        <v>4.4000000000000004</v>
      </c>
      <c r="C53">
        <v>25.8</v>
      </c>
      <c r="D53">
        <v>6</v>
      </c>
      <c r="E53">
        <v>34.5</v>
      </c>
      <c r="F53">
        <v>0</v>
      </c>
      <c r="G53">
        <v>0</v>
      </c>
    </row>
    <row r="54" spans="1:7" ht="15" x14ac:dyDescent="0.25">
      <c r="A54" s="173" t="s">
        <v>104</v>
      </c>
      <c r="B54">
        <v>30</v>
      </c>
      <c r="C54">
        <v>35</v>
      </c>
      <c r="D54">
        <v>219.8</v>
      </c>
      <c r="E54">
        <v>182.9</v>
      </c>
      <c r="F54">
        <v>0</v>
      </c>
      <c r="G54">
        <v>0</v>
      </c>
    </row>
    <row r="55" spans="1:7" ht="15" x14ac:dyDescent="0.25">
      <c r="A55" s="173" t="s">
        <v>105</v>
      </c>
      <c r="B55">
        <v>75.7</v>
      </c>
      <c r="C55">
        <v>55.1</v>
      </c>
      <c r="D55">
        <v>169.1</v>
      </c>
      <c r="E55">
        <v>123</v>
      </c>
      <c r="F55">
        <v>0</v>
      </c>
      <c r="G55">
        <v>0</v>
      </c>
    </row>
    <row r="56" spans="1:7" ht="15" x14ac:dyDescent="0.25">
      <c r="A56" s="173" t="s">
        <v>106</v>
      </c>
      <c r="B56">
        <v>35.200000000000003</v>
      </c>
      <c r="C56">
        <v>23.7</v>
      </c>
      <c r="D56">
        <v>142.9</v>
      </c>
      <c r="E56">
        <v>76.8</v>
      </c>
      <c r="F56">
        <v>0</v>
      </c>
      <c r="G56">
        <v>0</v>
      </c>
    </row>
    <row r="57" spans="1:7" ht="15" x14ac:dyDescent="0.25">
      <c r="A57" s="173" t="s">
        <v>107</v>
      </c>
      <c r="B57">
        <v>16</v>
      </c>
      <c r="C57">
        <v>16.5</v>
      </c>
      <c r="D57">
        <v>285.2</v>
      </c>
      <c r="E57">
        <v>196.2</v>
      </c>
      <c r="F57">
        <v>0</v>
      </c>
      <c r="G57">
        <v>0</v>
      </c>
    </row>
    <row r="58" spans="1:7" ht="15" x14ac:dyDescent="0.25">
      <c r="A58" s="173" t="s">
        <v>108</v>
      </c>
      <c r="B58">
        <v>0</v>
      </c>
      <c r="C58">
        <v>0</v>
      </c>
      <c r="D58">
        <v>4.7</v>
      </c>
      <c r="E58">
        <v>0</v>
      </c>
      <c r="F58">
        <v>0</v>
      </c>
      <c r="G58">
        <v>0</v>
      </c>
    </row>
    <row r="59" spans="1:7" ht="15" x14ac:dyDescent="0.25">
      <c r="A59" s="173" t="s">
        <v>109</v>
      </c>
      <c r="B59">
        <v>19.5</v>
      </c>
      <c r="C59">
        <v>43.6</v>
      </c>
      <c r="D59">
        <v>149.9</v>
      </c>
      <c r="E59">
        <v>46.7</v>
      </c>
      <c r="F59">
        <v>0</v>
      </c>
      <c r="G59">
        <v>0</v>
      </c>
    </row>
    <row r="60" spans="1:7" ht="15" x14ac:dyDescent="0.25">
      <c r="A60" s="173" t="s">
        <v>110</v>
      </c>
      <c r="B60">
        <v>0</v>
      </c>
      <c r="C60">
        <v>0</v>
      </c>
      <c r="D60">
        <v>20.6</v>
      </c>
      <c r="E60">
        <v>0</v>
      </c>
      <c r="F60">
        <v>0</v>
      </c>
      <c r="G60">
        <v>0</v>
      </c>
    </row>
    <row r="61" spans="1:7" ht="15" x14ac:dyDescent="0.25">
      <c r="A61" s="173" t="s">
        <v>111</v>
      </c>
      <c r="B61">
        <v>30</v>
      </c>
      <c r="C61">
        <v>14.5</v>
      </c>
      <c r="D61">
        <v>28.2</v>
      </c>
      <c r="E61">
        <v>32.6</v>
      </c>
      <c r="F61">
        <v>0</v>
      </c>
      <c r="G61">
        <v>0</v>
      </c>
    </row>
    <row r="62" spans="1:7" ht="15" x14ac:dyDescent="0.25">
      <c r="A62" s="173" t="s">
        <v>112</v>
      </c>
      <c r="B62">
        <v>107</v>
      </c>
      <c r="C62">
        <v>94.5</v>
      </c>
      <c r="D62">
        <v>96.8</v>
      </c>
      <c r="E62">
        <v>96.8</v>
      </c>
      <c r="F62">
        <v>0</v>
      </c>
      <c r="G62">
        <v>0</v>
      </c>
    </row>
    <row r="63" spans="1:7" ht="15" x14ac:dyDescent="0.25">
      <c r="A63" s="173" t="s">
        <v>113</v>
      </c>
      <c r="B63">
        <v>22</v>
      </c>
      <c r="C63">
        <v>22</v>
      </c>
      <c r="D63">
        <v>69.400000000000006</v>
      </c>
      <c r="E63">
        <v>46</v>
      </c>
      <c r="F63">
        <v>0</v>
      </c>
      <c r="G63">
        <v>0</v>
      </c>
    </row>
    <row r="64" spans="1:7" ht="15" x14ac:dyDescent="0.25">
      <c r="A64" s="173" t="s">
        <v>114</v>
      </c>
      <c r="B64">
        <v>73.900000000000006</v>
      </c>
      <c r="C64">
        <v>0</v>
      </c>
      <c r="D64">
        <v>97.4</v>
      </c>
      <c r="E64">
        <v>12.7</v>
      </c>
      <c r="F64">
        <v>0</v>
      </c>
      <c r="G64">
        <v>0</v>
      </c>
    </row>
    <row r="65" spans="1:7" ht="15" x14ac:dyDescent="0.25">
      <c r="A65" s="173" t="s">
        <v>115</v>
      </c>
      <c r="B65">
        <v>685.6</v>
      </c>
      <c r="C65">
        <v>711.6</v>
      </c>
      <c r="D65">
        <v>1209.9000000000001</v>
      </c>
      <c r="E65">
        <v>942.7</v>
      </c>
      <c r="F65">
        <v>0</v>
      </c>
      <c r="G65">
        <v>0</v>
      </c>
    </row>
    <row r="66" spans="1:7" ht="15" x14ac:dyDescent="0.25">
      <c r="A66" s="173" t="s">
        <v>116</v>
      </c>
      <c r="B66">
        <v>0</v>
      </c>
      <c r="C66">
        <v>0</v>
      </c>
      <c r="D66">
        <v>0</v>
      </c>
      <c r="E66" t="s">
        <v>94</v>
      </c>
      <c r="F66">
        <v>0</v>
      </c>
      <c r="G66">
        <v>0</v>
      </c>
    </row>
    <row r="67" spans="1:7" ht="15" x14ac:dyDescent="0.25">
      <c r="A67" s="173" t="s">
        <v>117</v>
      </c>
      <c r="B67">
        <v>8</v>
      </c>
      <c r="C67">
        <v>21.3</v>
      </c>
      <c r="D67">
        <v>44.8</v>
      </c>
      <c r="E67">
        <v>0</v>
      </c>
      <c r="F67">
        <v>0</v>
      </c>
      <c r="G67">
        <v>0</v>
      </c>
    </row>
    <row r="68" spans="1:7" ht="15" x14ac:dyDescent="0.25">
      <c r="A68" s="173" t="s">
        <v>118</v>
      </c>
      <c r="B68">
        <v>174.9</v>
      </c>
      <c r="C68">
        <v>79.8</v>
      </c>
      <c r="D68">
        <v>183.5</v>
      </c>
      <c r="E68">
        <v>51.5</v>
      </c>
      <c r="F68">
        <v>0</v>
      </c>
      <c r="G68">
        <v>0</v>
      </c>
    </row>
    <row r="69" spans="1:7" ht="15" x14ac:dyDescent="0.25">
      <c r="A69" s="173" t="s">
        <v>119</v>
      </c>
      <c r="B69">
        <v>55.5</v>
      </c>
      <c r="C69">
        <v>81.5</v>
      </c>
      <c r="D69">
        <v>87.5</v>
      </c>
      <c r="E69">
        <v>79.599999999999994</v>
      </c>
      <c r="F69">
        <v>21.5</v>
      </c>
      <c r="G69">
        <v>0</v>
      </c>
    </row>
    <row r="70" spans="1:7" ht="15" x14ac:dyDescent="0.25">
      <c r="A70" s="173" t="s">
        <v>120</v>
      </c>
      <c r="B70">
        <v>11</v>
      </c>
      <c r="C70">
        <v>25.7</v>
      </c>
      <c r="D70">
        <v>53.4</v>
      </c>
      <c r="E70">
        <v>15.5</v>
      </c>
      <c r="F70">
        <v>0</v>
      </c>
      <c r="G70">
        <v>0</v>
      </c>
    </row>
    <row r="71" spans="1:7" ht="15" x14ac:dyDescent="0.25">
      <c r="A71" s="173" t="s">
        <v>121</v>
      </c>
      <c r="B71">
        <v>41.1</v>
      </c>
      <c r="C71">
        <v>26.8</v>
      </c>
      <c r="D71">
        <v>30.9</v>
      </c>
      <c r="E71">
        <v>13.1</v>
      </c>
      <c r="F71">
        <v>0</v>
      </c>
      <c r="G71">
        <v>0</v>
      </c>
    </row>
    <row r="72" spans="1:7" ht="15" x14ac:dyDescent="0.25">
      <c r="A72" s="173" t="s">
        <v>122</v>
      </c>
      <c r="B72">
        <v>4.3</v>
      </c>
      <c r="C72">
        <v>4.2</v>
      </c>
      <c r="D72">
        <v>17.3</v>
      </c>
      <c r="E72">
        <v>83.2</v>
      </c>
      <c r="F72">
        <v>0</v>
      </c>
      <c r="G72">
        <v>0</v>
      </c>
    </row>
    <row r="73" spans="1:7" ht="15" x14ac:dyDescent="0.25">
      <c r="A73" s="173" t="s">
        <v>65</v>
      </c>
      <c r="B73" t="s">
        <v>66</v>
      </c>
      <c r="C73" t="s">
        <v>67</v>
      </c>
      <c r="D73" t="s">
        <v>66</v>
      </c>
      <c r="E73" t="s">
        <v>66</v>
      </c>
      <c r="F73" t="s">
        <v>66</v>
      </c>
      <c r="G73" t="s">
        <v>68</v>
      </c>
    </row>
    <row r="74" spans="1:7" ht="15" x14ac:dyDescent="0.25">
      <c r="A74" s="173" t="s">
        <v>123</v>
      </c>
      <c r="B74">
        <v>3248.2</v>
      </c>
      <c r="C74">
        <v>3128</v>
      </c>
      <c r="D74">
        <v>8026.2</v>
      </c>
      <c r="E74">
        <v>5860</v>
      </c>
      <c r="F74">
        <v>21.5</v>
      </c>
      <c r="G74">
        <v>0</v>
      </c>
    </row>
    <row r="75" spans="1:7" ht="15" x14ac:dyDescent="0.25">
      <c r="A75" s="173" t="s">
        <v>124</v>
      </c>
      <c r="B75">
        <v>340.6</v>
      </c>
      <c r="C75">
        <v>450.5</v>
      </c>
      <c r="D75">
        <v>0</v>
      </c>
      <c r="E75">
        <v>0</v>
      </c>
      <c r="F75">
        <v>0</v>
      </c>
      <c r="G75">
        <v>0</v>
      </c>
    </row>
    <row r="76" spans="1:7" ht="15" x14ac:dyDescent="0.25">
      <c r="A76" s="173" t="s">
        <v>65</v>
      </c>
      <c r="B76" t="s">
        <v>66</v>
      </c>
      <c r="C76" t="s">
        <v>67</v>
      </c>
      <c r="D76" t="s">
        <v>66</v>
      </c>
      <c r="E76" t="s">
        <v>66</v>
      </c>
      <c r="F76" t="s">
        <v>66</v>
      </c>
      <c r="G76" t="s">
        <v>68</v>
      </c>
    </row>
    <row r="77" spans="1:7" ht="15" x14ac:dyDescent="0.25">
      <c r="A77" s="173" t="s">
        <v>125</v>
      </c>
      <c r="B77">
        <v>3588.8</v>
      </c>
      <c r="C77">
        <v>3578.5</v>
      </c>
      <c r="D77">
        <v>8026.2</v>
      </c>
      <c r="E77">
        <v>5860</v>
      </c>
      <c r="F77">
        <v>21.5</v>
      </c>
      <c r="G77">
        <v>0</v>
      </c>
    </row>
    <row r="78" spans="1:7" ht="15" x14ac:dyDescent="0.25">
      <c r="A78" s="173" t="s">
        <v>126</v>
      </c>
      <c r="B78" t="s">
        <v>45</v>
      </c>
      <c r="C78" t="s">
        <v>45</v>
      </c>
      <c r="D78">
        <v>0</v>
      </c>
      <c r="E78">
        <v>0</v>
      </c>
      <c r="F78" t="s">
        <v>45</v>
      </c>
      <c r="G78" t="s">
        <v>45</v>
      </c>
    </row>
    <row r="79" spans="1:7" ht="15" x14ac:dyDescent="0.25">
      <c r="A79" s="173" t="s">
        <v>127</v>
      </c>
      <c r="B79">
        <v>0</v>
      </c>
      <c r="C79">
        <v>0</v>
      </c>
      <c r="D79" t="s">
        <v>45</v>
      </c>
      <c r="E79" t="s">
        <v>45</v>
      </c>
      <c r="F79">
        <v>0</v>
      </c>
      <c r="G79">
        <v>0</v>
      </c>
    </row>
    <row r="80" spans="1:7" ht="15" x14ac:dyDescent="0.25">
      <c r="A80" s="173" t="s">
        <v>65</v>
      </c>
      <c r="B80" t="s">
        <v>66</v>
      </c>
      <c r="C80" t="s">
        <v>67</v>
      </c>
      <c r="D80" t="s">
        <v>66</v>
      </c>
      <c r="E80" t="s">
        <v>66</v>
      </c>
      <c r="F80" t="s">
        <v>66</v>
      </c>
      <c r="G80" t="s">
        <v>68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D1480-0804-4669-B5CE-FB976C5EB9CD}">
  <dimension ref="A1:G79"/>
  <sheetViews>
    <sheetView topLeftCell="A26" workbookViewId="0">
      <selection activeCell="A9" sqref="A9:A79"/>
    </sheetView>
  </sheetViews>
  <sheetFormatPr defaultRowHeight="13.2" x14ac:dyDescent="0.25"/>
  <cols>
    <col min="1" max="1" width="27.33203125" customWidth="1"/>
    <col min="2" max="2" width="12" customWidth="1"/>
    <col min="3" max="3" width="11.109375" customWidth="1"/>
    <col min="4" max="4" width="14" customWidth="1"/>
    <col min="5" max="5" width="12.33203125" customWidth="1"/>
    <col min="6" max="6" width="11.6640625" customWidth="1"/>
    <col min="7" max="7" width="13.441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1039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94</v>
      </c>
      <c r="C12">
        <v>0</v>
      </c>
      <c r="D12">
        <v>271.89999999999998</v>
      </c>
      <c r="E12">
        <v>68.5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22.3</v>
      </c>
      <c r="F13">
        <v>0</v>
      </c>
      <c r="G13">
        <v>0</v>
      </c>
    </row>
    <row r="14" spans="1:7" ht="15" x14ac:dyDescent="0.25">
      <c r="A14" s="173" t="s">
        <v>71</v>
      </c>
      <c r="B14">
        <v>63</v>
      </c>
      <c r="C14">
        <v>0</v>
      </c>
      <c r="D14">
        <v>252.1</v>
      </c>
      <c r="E14">
        <v>46.1</v>
      </c>
      <c r="F14">
        <v>0</v>
      </c>
      <c r="G14">
        <v>0</v>
      </c>
    </row>
    <row r="15" spans="1:7" ht="15" x14ac:dyDescent="0.25">
      <c r="A15" s="173" t="s">
        <v>72</v>
      </c>
      <c r="B15">
        <v>11</v>
      </c>
      <c r="C15">
        <v>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173" t="s">
        <v>73</v>
      </c>
      <c r="B16">
        <v>20</v>
      </c>
      <c r="C16">
        <v>0</v>
      </c>
      <c r="D16">
        <v>19.8</v>
      </c>
      <c r="E16">
        <v>0</v>
      </c>
      <c r="F16">
        <v>0</v>
      </c>
      <c r="G16">
        <v>0</v>
      </c>
    </row>
    <row r="17" spans="1:7" ht="15" x14ac:dyDescent="0.25">
      <c r="A17" s="173" t="s">
        <v>69</v>
      </c>
    </row>
    <row r="18" spans="1:7" ht="15" x14ac:dyDescent="0.25">
      <c r="A18" s="173" t="s">
        <v>74</v>
      </c>
      <c r="B18">
        <v>328.2</v>
      </c>
      <c r="C18">
        <v>522.5</v>
      </c>
      <c r="D18">
        <v>625.79999999999995</v>
      </c>
      <c r="E18">
        <v>523.5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75</v>
      </c>
      <c r="B20">
        <v>209.4</v>
      </c>
      <c r="C20">
        <v>194.4</v>
      </c>
      <c r="D20">
        <v>351.3</v>
      </c>
      <c r="E20">
        <v>367.9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76</v>
      </c>
      <c r="B22">
        <v>0.5</v>
      </c>
      <c r="C22">
        <v>1.8</v>
      </c>
      <c r="D22">
        <v>138.6</v>
      </c>
      <c r="E22">
        <v>342.3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77</v>
      </c>
      <c r="B24">
        <v>1256.5999999999999</v>
      </c>
      <c r="C24">
        <v>1060.9000000000001</v>
      </c>
      <c r="D24">
        <v>2633.8</v>
      </c>
      <c r="E24">
        <v>1954</v>
      </c>
      <c r="F24">
        <v>0</v>
      </c>
      <c r="G24">
        <v>0</v>
      </c>
    </row>
    <row r="25" spans="1:7" ht="15" x14ac:dyDescent="0.25">
      <c r="A25" s="173" t="s">
        <v>167</v>
      </c>
      <c r="B25">
        <v>0</v>
      </c>
      <c r="C25">
        <v>0</v>
      </c>
      <c r="D25">
        <v>0</v>
      </c>
      <c r="E25">
        <v>34.5</v>
      </c>
      <c r="F25">
        <v>0</v>
      </c>
      <c r="G25">
        <v>0</v>
      </c>
    </row>
    <row r="26" spans="1:7" ht="15" x14ac:dyDescent="0.25">
      <c r="A26" s="173" t="s">
        <v>78</v>
      </c>
      <c r="B26">
        <v>0</v>
      </c>
      <c r="C26">
        <v>0</v>
      </c>
      <c r="D26">
        <v>0</v>
      </c>
      <c r="E26">
        <v>28.7</v>
      </c>
      <c r="F26">
        <v>0</v>
      </c>
      <c r="G26">
        <v>0</v>
      </c>
    </row>
    <row r="27" spans="1:7" ht="15" x14ac:dyDescent="0.25">
      <c r="A27" s="173" t="s">
        <v>79</v>
      </c>
      <c r="B27">
        <v>0</v>
      </c>
      <c r="C27">
        <v>0.7</v>
      </c>
      <c r="D27">
        <v>0</v>
      </c>
      <c r="E27">
        <v>0.8</v>
      </c>
      <c r="F27">
        <v>0</v>
      </c>
      <c r="G27">
        <v>0</v>
      </c>
    </row>
    <row r="28" spans="1:7" ht="15" x14ac:dyDescent="0.25">
      <c r="A28" s="173" t="s">
        <v>80</v>
      </c>
      <c r="B28">
        <v>70.7</v>
      </c>
      <c r="C28">
        <v>26.2</v>
      </c>
      <c r="D28">
        <v>371</v>
      </c>
      <c r="E28">
        <v>227.6</v>
      </c>
      <c r="F28">
        <v>0</v>
      </c>
      <c r="G28">
        <v>0</v>
      </c>
    </row>
    <row r="29" spans="1:7" ht="15" x14ac:dyDescent="0.25">
      <c r="A29" s="173" t="s">
        <v>81</v>
      </c>
      <c r="B29">
        <v>403.7</v>
      </c>
      <c r="C29">
        <v>381</v>
      </c>
      <c r="D29">
        <v>670.2</v>
      </c>
      <c r="E29">
        <v>324.3</v>
      </c>
      <c r="F29">
        <v>0</v>
      </c>
      <c r="G29">
        <v>0</v>
      </c>
    </row>
    <row r="30" spans="1:7" ht="15" x14ac:dyDescent="0.25">
      <c r="A30" s="173" t="s">
        <v>82</v>
      </c>
      <c r="B30">
        <v>1.8</v>
      </c>
      <c r="C30">
        <v>0</v>
      </c>
      <c r="D30">
        <v>49</v>
      </c>
      <c r="E30">
        <v>60.6</v>
      </c>
      <c r="F30">
        <v>0</v>
      </c>
      <c r="G30">
        <v>0</v>
      </c>
    </row>
    <row r="31" spans="1:7" ht="15" x14ac:dyDescent="0.25">
      <c r="A31" s="173" t="s">
        <v>83</v>
      </c>
      <c r="B31">
        <v>669.2</v>
      </c>
      <c r="C31">
        <v>515</v>
      </c>
      <c r="D31">
        <v>862.1</v>
      </c>
      <c r="E31">
        <v>827.1</v>
      </c>
      <c r="F31">
        <v>0</v>
      </c>
      <c r="G31">
        <v>0</v>
      </c>
    </row>
    <row r="32" spans="1:7" ht="15" x14ac:dyDescent="0.25">
      <c r="A32" s="173" t="s">
        <v>84</v>
      </c>
      <c r="B32">
        <v>0</v>
      </c>
      <c r="C32">
        <v>0</v>
      </c>
      <c r="D32">
        <v>31.1</v>
      </c>
      <c r="E32">
        <v>19.8</v>
      </c>
      <c r="F32">
        <v>0</v>
      </c>
      <c r="G32">
        <v>0</v>
      </c>
    </row>
    <row r="33" spans="1:7" ht="15" x14ac:dyDescent="0.25">
      <c r="A33" s="173" t="s">
        <v>85</v>
      </c>
      <c r="B33">
        <v>0</v>
      </c>
      <c r="C33">
        <v>21.5</v>
      </c>
      <c r="D33">
        <v>25.3</v>
      </c>
      <c r="E33">
        <v>22.1</v>
      </c>
      <c r="F33">
        <v>0</v>
      </c>
      <c r="G33">
        <v>0</v>
      </c>
    </row>
    <row r="34" spans="1:7" ht="15" x14ac:dyDescent="0.25">
      <c r="A34" s="173" t="s">
        <v>86</v>
      </c>
      <c r="B34">
        <v>65.7</v>
      </c>
      <c r="C34">
        <v>59.5</v>
      </c>
      <c r="D34">
        <v>287.10000000000002</v>
      </c>
      <c r="E34">
        <v>162.6</v>
      </c>
      <c r="F34">
        <v>0</v>
      </c>
      <c r="G34">
        <v>0</v>
      </c>
    </row>
    <row r="35" spans="1:7" ht="15" x14ac:dyDescent="0.25">
      <c r="A35" s="173" t="s">
        <v>87</v>
      </c>
      <c r="B35" t="s">
        <v>94</v>
      </c>
      <c r="C35">
        <v>0</v>
      </c>
      <c r="D35">
        <v>3.5</v>
      </c>
      <c r="E35">
        <v>0</v>
      </c>
      <c r="F35">
        <v>0</v>
      </c>
      <c r="G35">
        <v>0</v>
      </c>
    </row>
    <row r="36" spans="1:7" ht="15" x14ac:dyDescent="0.25">
      <c r="A36" s="173" t="s">
        <v>88</v>
      </c>
      <c r="B36">
        <v>45.5</v>
      </c>
      <c r="C36">
        <v>7</v>
      </c>
      <c r="D36">
        <v>228.4</v>
      </c>
      <c r="E36">
        <v>192.1</v>
      </c>
      <c r="F36">
        <v>0</v>
      </c>
      <c r="G36">
        <v>0</v>
      </c>
    </row>
    <row r="37" spans="1:7" ht="15" x14ac:dyDescent="0.25">
      <c r="A37" s="173" t="s">
        <v>89</v>
      </c>
      <c r="B37">
        <v>0</v>
      </c>
      <c r="C37">
        <v>50</v>
      </c>
      <c r="D37">
        <v>106.2</v>
      </c>
      <c r="E37">
        <v>53.8</v>
      </c>
      <c r="F37">
        <v>0</v>
      </c>
      <c r="G37">
        <v>0</v>
      </c>
    </row>
    <row r="38" spans="1:7" ht="15" x14ac:dyDescent="0.25">
      <c r="A38" s="173" t="s">
        <v>69</v>
      </c>
    </row>
    <row r="39" spans="1:7" ht="15" x14ac:dyDescent="0.25">
      <c r="A39" s="173" t="s">
        <v>90</v>
      </c>
      <c r="B39">
        <v>0</v>
      </c>
      <c r="C39">
        <v>46</v>
      </c>
      <c r="D39">
        <v>306.10000000000002</v>
      </c>
      <c r="E39">
        <v>161.1</v>
      </c>
      <c r="F39">
        <v>0</v>
      </c>
      <c r="G39">
        <v>0</v>
      </c>
    </row>
    <row r="40" spans="1:7" ht="15" x14ac:dyDescent="0.25">
      <c r="A40" s="173" t="s">
        <v>91</v>
      </c>
      <c r="B40">
        <v>0</v>
      </c>
      <c r="C40">
        <v>20</v>
      </c>
      <c r="D40">
        <v>0</v>
      </c>
      <c r="E40">
        <v>19.5</v>
      </c>
      <c r="F40">
        <v>0</v>
      </c>
      <c r="G40">
        <v>0</v>
      </c>
    </row>
    <row r="41" spans="1:7" ht="15" x14ac:dyDescent="0.25">
      <c r="A41" s="173" t="s">
        <v>92</v>
      </c>
      <c r="B41">
        <v>0</v>
      </c>
      <c r="C41">
        <v>0</v>
      </c>
      <c r="D41">
        <v>38.4</v>
      </c>
      <c r="E41">
        <v>0</v>
      </c>
      <c r="F41">
        <v>0</v>
      </c>
      <c r="G41">
        <v>0</v>
      </c>
    </row>
    <row r="42" spans="1:7" ht="15" x14ac:dyDescent="0.25">
      <c r="A42" s="173" t="s">
        <v>93</v>
      </c>
      <c r="B42">
        <v>0</v>
      </c>
      <c r="C42">
        <v>0</v>
      </c>
      <c r="D42">
        <v>0</v>
      </c>
      <c r="E42">
        <v>20</v>
      </c>
      <c r="F42">
        <v>0</v>
      </c>
      <c r="G42">
        <v>0</v>
      </c>
    </row>
    <row r="43" spans="1:7" ht="15" x14ac:dyDescent="0.25">
      <c r="A43" s="173" t="s">
        <v>95</v>
      </c>
      <c r="B43">
        <v>0</v>
      </c>
      <c r="C43">
        <v>0</v>
      </c>
      <c r="D43">
        <v>4.4000000000000004</v>
      </c>
      <c r="E43">
        <v>4.2</v>
      </c>
      <c r="F43">
        <v>0</v>
      </c>
      <c r="G43">
        <v>0</v>
      </c>
    </row>
    <row r="44" spans="1:7" ht="15" x14ac:dyDescent="0.25">
      <c r="A44" s="173" t="s">
        <v>96</v>
      </c>
      <c r="B44">
        <v>0</v>
      </c>
      <c r="C44">
        <v>26</v>
      </c>
      <c r="D44">
        <v>254.7</v>
      </c>
      <c r="E44">
        <v>106.4</v>
      </c>
      <c r="F44">
        <v>0</v>
      </c>
      <c r="G44">
        <v>0</v>
      </c>
    </row>
    <row r="45" spans="1:7" ht="15" x14ac:dyDescent="0.25">
      <c r="A45" s="173" t="s">
        <v>97</v>
      </c>
      <c r="B45">
        <v>0</v>
      </c>
      <c r="C45">
        <v>0</v>
      </c>
      <c r="D45">
        <v>8.6999999999999993</v>
      </c>
      <c r="E45">
        <v>11</v>
      </c>
      <c r="F45">
        <v>0</v>
      </c>
      <c r="G45">
        <v>0</v>
      </c>
    </row>
    <row r="46" spans="1:7" ht="15" x14ac:dyDescent="0.25">
      <c r="A46" s="173" t="s">
        <v>69</v>
      </c>
    </row>
    <row r="47" spans="1:7" ht="15" x14ac:dyDescent="0.25">
      <c r="A47" s="173" t="s">
        <v>98</v>
      </c>
      <c r="B47">
        <v>1459.5</v>
      </c>
      <c r="C47">
        <v>1317.9</v>
      </c>
      <c r="D47">
        <v>3167</v>
      </c>
      <c r="E47">
        <v>2054.6999999999998</v>
      </c>
      <c r="F47">
        <v>21.5</v>
      </c>
      <c r="G47">
        <v>0</v>
      </c>
    </row>
    <row r="48" spans="1:7" ht="15" x14ac:dyDescent="0.25">
      <c r="A48" s="173" t="s">
        <v>99</v>
      </c>
      <c r="B48">
        <v>3</v>
      </c>
      <c r="C48">
        <v>0</v>
      </c>
      <c r="D48">
        <v>7</v>
      </c>
      <c r="E48">
        <v>9.5</v>
      </c>
      <c r="F48">
        <v>0</v>
      </c>
      <c r="G48">
        <v>0</v>
      </c>
    </row>
    <row r="49" spans="1:7" ht="15" x14ac:dyDescent="0.25">
      <c r="A49" s="173" t="s">
        <v>100</v>
      </c>
      <c r="B49">
        <v>1.5</v>
      </c>
      <c r="C49">
        <v>4.5</v>
      </c>
      <c r="D49">
        <v>0</v>
      </c>
      <c r="E49">
        <v>6.3</v>
      </c>
      <c r="F49">
        <v>0</v>
      </c>
      <c r="G49">
        <v>0</v>
      </c>
    </row>
    <row r="50" spans="1:7" ht="15" x14ac:dyDescent="0.25">
      <c r="A50" s="173" t="s">
        <v>101</v>
      </c>
      <c r="B50">
        <v>0</v>
      </c>
      <c r="C50">
        <v>15</v>
      </c>
      <c r="D50">
        <v>323.10000000000002</v>
      </c>
      <c r="E50">
        <v>90.2</v>
      </c>
      <c r="F50">
        <v>0</v>
      </c>
      <c r="G50">
        <v>0</v>
      </c>
    </row>
    <row r="51" spans="1:7" ht="15" x14ac:dyDescent="0.25">
      <c r="A51" s="173" t="s">
        <v>102</v>
      </c>
      <c r="B51">
        <v>34.4</v>
      </c>
      <c r="C51">
        <v>8</v>
      </c>
      <c r="D51">
        <v>24.8</v>
      </c>
      <c r="E51">
        <v>20.6</v>
      </c>
      <c r="F51">
        <v>0</v>
      </c>
      <c r="G51">
        <v>0</v>
      </c>
    </row>
    <row r="52" spans="1:7" ht="15" x14ac:dyDescent="0.25">
      <c r="A52" s="173" t="s">
        <v>103</v>
      </c>
      <c r="B52">
        <v>4.4000000000000004</v>
      </c>
      <c r="C52">
        <v>56.6</v>
      </c>
      <c r="D52">
        <v>6</v>
      </c>
      <c r="E52">
        <v>3.7</v>
      </c>
      <c r="F52">
        <v>0</v>
      </c>
      <c r="G52">
        <v>0</v>
      </c>
    </row>
    <row r="53" spans="1:7" ht="15" x14ac:dyDescent="0.25">
      <c r="A53" s="173" t="s">
        <v>104</v>
      </c>
      <c r="B53">
        <v>83</v>
      </c>
      <c r="C53">
        <v>35</v>
      </c>
      <c r="D53">
        <v>164.4</v>
      </c>
      <c r="E53">
        <v>182.9</v>
      </c>
      <c r="F53">
        <v>0</v>
      </c>
      <c r="G53">
        <v>0</v>
      </c>
    </row>
    <row r="54" spans="1:7" ht="15" x14ac:dyDescent="0.25">
      <c r="A54" s="173" t="s">
        <v>105</v>
      </c>
      <c r="B54">
        <v>77.7</v>
      </c>
      <c r="C54">
        <v>52.1</v>
      </c>
      <c r="D54">
        <v>166.9</v>
      </c>
      <c r="E54">
        <v>102.3</v>
      </c>
      <c r="F54">
        <v>0</v>
      </c>
      <c r="G54">
        <v>0</v>
      </c>
    </row>
    <row r="55" spans="1:7" ht="15" x14ac:dyDescent="0.25">
      <c r="A55" s="173" t="s">
        <v>106</v>
      </c>
      <c r="B55">
        <v>34.200000000000003</v>
      </c>
      <c r="C55">
        <v>23.7</v>
      </c>
      <c r="D55">
        <v>142.9</v>
      </c>
      <c r="E55">
        <v>76.8</v>
      </c>
      <c r="F55">
        <v>0</v>
      </c>
      <c r="G55">
        <v>0</v>
      </c>
    </row>
    <row r="56" spans="1:7" ht="15" x14ac:dyDescent="0.25">
      <c r="A56" s="173" t="s">
        <v>107</v>
      </c>
      <c r="B56">
        <v>25</v>
      </c>
      <c r="C56">
        <v>16.5</v>
      </c>
      <c r="D56">
        <v>275.3</v>
      </c>
      <c r="E56">
        <v>172.9</v>
      </c>
      <c r="F56">
        <v>0</v>
      </c>
      <c r="G56">
        <v>0</v>
      </c>
    </row>
    <row r="57" spans="1:7" ht="15" x14ac:dyDescent="0.25">
      <c r="A57" s="173" t="s">
        <v>108</v>
      </c>
      <c r="B57">
        <v>0</v>
      </c>
      <c r="C57">
        <v>0</v>
      </c>
      <c r="D57">
        <v>4.7</v>
      </c>
      <c r="E57">
        <v>0</v>
      </c>
      <c r="F57">
        <v>0</v>
      </c>
      <c r="G57">
        <v>0</v>
      </c>
    </row>
    <row r="58" spans="1:7" ht="15" x14ac:dyDescent="0.25">
      <c r="A58" s="173" t="s">
        <v>109</v>
      </c>
      <c r="B58">
        <v>19.5</v>
      </c>
      <c r="C58">
        <v>43.6</v>
      </c>
      <c r="D58">
        <v>138.69999999999999</v>
      </c>
      <c r="E58">
        <v>46.7</v>
      </c>
      <c r="F58">
        <v>0</v>
      </c>
      <c r="G58">
        <v>0</v>
      </c>
    </row>
    <row r="59" spans="1:7" ht="15" x14ac:dyDescent="0.25">
      <c r="A59" s="173" t="s">
        <v>110</v>
      </c>
      <c r="B59">
        <v>0</v>
      </c>
      <c r="C59">
        <v>0</v>
      </c>
      <c r="D59">
        <v>20.6</v>
      </c>
      <c r="E59">
        <v>0</v>
      </c>
      <c r="F59">
        <v>0</v>
      </c>
      <c r="G59">
        <v>0</v>
      </c>
    </row>
    <row r="60" spans="1:7" ht="15" x14ac:dyDescent="0.25">
      <c r="A60" s="173" t="s">
        <v>111</v>
      </c>
      <c r="B60">
        <v>30</v>
      </c>
      <c r="C60">
        <v>14.5</v>
      </c>
      <c r="D60">
        <v>28.2</v>
      </c>
      <c r="E60">
        <v>32.6</v>
      </c>
      <c r="F60">
        <v>0</v>
      </c>
      <c r="G60">
        <v>0</v>
      </c>
    </row>
    <row r="61" spans="1:7" ht="15" x14ac:dyDescent="0.25">
      <c r="A61" s="173" t="s">
        <v>112</v>
      </c>
      <c r="B61">
        <v>107</v>
      </c>
      <c r="C61">
        <v>94.5</v>
      </c>
      <c r="D61">
        <v>96.8</v>
      </c>
      <c r="E61">
        <v>96.8</v>
      </c>
      <c r="F61">
        <v>0</v>
      </c>
      <c r="G61">
        <v>0</v>
      </c>
    </row>
    <row r="62" spans="1:7" ht="15" x14ac:dyDescent="0.25">
      <c r="A62" s="173" t="s">
        <v>113</v>
      </c>
      <c r="B62">
        <v>22</v>
      </c>
      <c r="C62">
        <v>22</v>
      </c>
      <c r="D62">
        <v>69.400000000000006</v>
      </c>
      <c r="E62">
        <v>46</v>
      </c>
      <c r="F62">
        <v>0</v>
      </c>
      <c r="G62">
        <v>0</v>
      </c>
    </row>
    <row r="63" spans="1:7" ht="15" x14ac:dyDescent="0.25">
      <c r="A63" s="173" t="s">
        <v>114</v>
      </c>
      <c r="B63">
        <v>73.900000000000006</v>
      </c>
      <c r="C63">
        <v>0</v>
      </c>
      <c r="D63">
        <v>97.4</v>
      </c>
      <c r="E63">
        <v>12.7</v>
      </c>
      <c r="F63">
        <v>0</v>
      </c>
      <c r="G63">
        <v>0</v>
      </c>
    </row>
    <row r="64" spans="1:7" ht="15" x14ac:dyDescent="0.25">
      <c r="A64" s="173" t="s">
        <v>115</v>
      </c>
      <c r="B64">
        <v>665</v>
      </c>
      <c r="C64">
        <v>699.9</v>
      </c>
      <c r="D64">
        <v>1183.5</v>
      </c>
      <c r="E64">
        <v>912.1</v>
      </c>
      <c r="F64">
        <v>0</v>
      </c>
      <c r="G64">
        <v>0</v>
      </c>
    </row>
    <row r="65" spans="1:7" ht="15" x14ac:dyDescent="0.25">
      <c r="A65" s="173" t="s">
        <v>116</v>
      </c>
      <c r="B65">
        <v>0</v>
      </c>
      <c r="C65">
        <v>0</v>
      </c>
      <c r="D65">
        <v>0</v>
      </c>
      <c r="E65" t="s">
        <v>94</v>
      </c>
      <c r="F65">
        <v>0</v>
      </c>
      <c r="G65">
        <v>0</v>
      </c>
    </row>
    <row r="66" spans="1:7" ht="15" x14ac:dyDescent="0.25">
      <c r="A66" s="173" t="s">
        <v>117</v>
      </c>
      <c r="B66">
        <v>5</v>
      </c>
      <c r="C66">
        <v>21.3</v>
      </c>
      <c r="D66">
        <v>44.8</v>
      </c>
      <c r="E66">
        <v>0</v>
      </c>
      <c r="F66">
        <v>0</v>
      </c>
      <c r="G66">
        <v>0</v>
      </c>
    </row>
    <row r="67" spans="1:7" ht="15" x14ac:dyDescent="0.25">
      <c r="A67" s="173" t="s">
        <v>118</v>
      </c>
      <c r="B67">
        <v>167</v>
      </c>
      <c r="C67">
        <v>79.8</v>
      </c>
      <c r="D67">
        <v>183.5</v>
      </c>
      <c r="E67">
        <v>51.5</v>
      </c>
      <c r="F67">
        <v>0</v>
      </c>
      <c r="G67">
        <v>0</v>
      </c>
    </row>
    <row r="68" spans="1:7" ht="15" x14ac:dyDescent="0.25">
      <c r="A68" s="173" t="s">
        <v>119</v>
      </c>
      <c r="B68">
        <v>55.5</v>
      </c>
      <c r="C68">
        <v>82.5</v>
      </c>
      <c r="D68">
        <v>87.5</v>
      </c>
      <c r="E68">
        <v>79.599999999999994</v>
      </c>
      <c r="F68">
        <v>21.5</v>
      </c>
      <c r="G68">
        <v>0</v>
      </c>
    </row>
    <row r="69" spans="1:7" ht="15" x14ac:dyDescent="0.25">
      <c r="A69" s="173" t="s">
        <v>120</v>
      </c>
      <c r="B69">
        <v>6</v>
      </c>
      <c r="C69">
        <v>25.7</v>
      </c>
      <c r="D69">
        <v>53.4</v>
      </c>
      <c r="E69">
        <v>15.5</v>
      </c>
      <c r="F69">
        <v>0</v>
      </c>
      <c r="G69">
        <v>0</v>
      </c>
    </row>
    <row r="70" spans="1:7" ht="15" x14ac:dyDescent="0.25">
      <c r="A70" s="173" t="s">
        <v>121</v>
      </c>
      <c r="B70">
        <v>41.1</v>
      </c>
      <c r="C70">
        <v>18.399999999999999</v>
      </c>
      <c r="D70">
        <v>30.9</v>
      </c>
      <c r="E70">
        <v>13.1</v>
      </c>
      <c r="F70">
        <v>0</v>
      </c>
      <c r="G70">
        <v>0</v>
      </c>
    </row>
    <row r="71" spans="1:7" ht="15" x14ac:dyDescent="0.25">
      <c r="A71" s="173" t="s">
        <v>122</v>
      </c>
      <c r="B71">
        <v>4.3</v>
      </c>
      <c r="C71">
        <v>4.2</v>
      </c>
      <c r="D71">
        <v>17.3</v>
      </c>
      <c r="E71">
        <v>83.2</v>
      </c>
      <c r="F71">
        <v>0</v>
      </c>
      <c r="G71">
        <v>0</v>
      </c>
    </row>
    <row r="72" spans="1:7" ht="15" x14ac:dyDescent="0.25">
      <c r="A72" s="173" t="s">
        <v>65</v>
      </c>
      <c r="B72" t="s">
        <v>66</v>
      </c>
      <c r="C72" t="s">
        <v>67</v>
      </c>
      <c r="D72" t="s">
        <v>66</v>
      </c>
      <c r="E72" t="s">
        <v>66</v>
      </c>
      <c r="F72" t="s">
        <v>66</v>
      </c>
      <c r="G72" t="s">
        <v>68</v>
      </c>
    </row>
    <row r="73" spans="1:7" ht="15" x14ac:dyDescent="0.25">
      <c r="A73" s="173" t="s">
        <v>123</v>
      </c>
      <c r="B73">
        <v>3348.2</v>
      </c>
      <c r="C73">
        <v>3143.4</v>
      </c>
      <c r="D73">
        <v>7494.5</v>
      </c>
      <c r="E73">
        <v>5472</v>
      </c>
      <c r="F73">
        <v>21.5</v>
      </c>
      <c r="G73">
        <v>0</v>
      </c>
    </row>
    <row r="74" spans="1:7" ht="15" x14ac:dyDescent="0.25">
      <c r="A74" s="173" t="s">
        <v>124</v>
      </c>
      <c r="B74">
        <v>328.6</v>
      </c>
      <c r="C74">
        <v>550</v>
      </c>
      <c r="D74">
        <v>0</v>
      </c>
      <c r="E74">
        <v>0</v>
      </c>
      <c r="F74">
        <v>0</v>
      </c>
      <c r="G74">
        <v>0</v>
      </c>
    </row>
    <row r="75" spans="1:7" ht="15" x14ac:dyDescent="0.25">
      <c r="A75" s="173" t="s">
        <v>65</v>
      </c>
      <c r="B75" t="s">
        <v>66</v>
      </c>
      <c r="C75" t="s">
        <v>67</v>
      </c>
      <c r="D75" t="s">
        <v>66</v>
      </c>
      <c r="E75" t="s">
        <v>66</v>
      </c>
      <c r="F75" t="s">
        <v>66</v>
      </c>
      <c r="G75" t="s">
        <v>68</v>
      </c>
    </row>
    <row r="76" spans="1:7" ht="15" x14ac:dyDescent="0.25">
      <c r="A76" s="173" t="s">
        <v>125</v>
      </c>
      <c r="B76">
        <v>3676.8</v>
      </c>
      <c r="C76">
        <v>3693.3</v>
      </c>
      <c r="D76">
        <v>7494.5</v>
      </c>
      <c r="E76">
        <v>5472</v>
      </c>
      <c r="F76">
        <v>21.5</v>
      </c>
      <c r="G76">
        <v>0</v>
      </c>
    </row>
    <row r="77" spans="1:7" ht="15" x14ac:dyDescent="0.25">
      <c r="A77" s="173" t="s">
        <v>126</v>
      </c>
      <c r="B77" t="s">
        <v>45</v>
      </c>
      <c r="C77" t="s">
        <v>45</v>
      </c>
      <c r="D77">
        <v>0</v>
      </c>
      <c r="E77">
        <v>0</v>
      </c>
      <c r="F77" t="s">
        <v>45</v>
      </c>
      <c r="G77" t="s">
        <v>45</v>
      </c>
    </row>
    <row r="78" spans="1:7" ht="15" x14ac:dyDescent="0.25">
      <c r="A78" s="173" t="s">
        <v>127</v>
      </c>
      <c r="B78">
        <v>0</v>
      </c>
      <c r="C78">
        <v>0</v>
      </c>
      <c r="D78" t="s">
        <v>45</v>
      </c>
      <c r="E78" t="s">
        <v>45</v>
      </c>
      <c r="F78">
        <v>0</v>
      </c>
      <c r="G78">
        <v>0</v>
      </c>
    </row>
    <row r="79" spans="1:7" ht="15" x14ac:dyDescent="0.25">
      <c r="A79" s="173" t="s">
        <v>65</v>
      </c>
      <c r="B79" t="s">
        <v>66</v>
      </c>
      <c r="C79" t="s">
        <v>67</v>
      </c>
      <c r="D79" t="s">
        <v>66</v>
      </c>
      <c r="E79" t="s">
        <v>66</v>
      </c>
      <c r="F79" t="s">
        <v>66</v>
      </c>
      <c r="G79" t="s">
        <v>68</v>
      </c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D430A-BC30-4564-B9DB-2A332210635C}">
  <dimension ref="A1:G78"/>
  <sheetViews>
    <sheetView topLeftCell="A26" workbookViewId="0">
      <selection activeCell="M52" sqref="M52"/>
    </sheetView>
  </sheetViews>
  <sheetFormatPr defaultRowHeight="13.2" x14ac:dyDescent="0.25"/>
  <cols>
    <col min="1" max="1" width="29.109375" customWidth="1"/>
    <col min="2" max="2" width="13.109375" customWidth="1"/>
    <col min="3" max="3" width="11.109375" customWidth="1"/>
    <col min="4" max="4" width="12" customWidth="1"/>
    <col min="5" max="5" width="11.6640625" customWidth="1"/>
    <col min="6" max="6" width="12" customWidth="1"/>
    <col min="7" max="7" width="13.66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1038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160</v>
      </c>
      <c r="F9" t="s">
        <v>180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67</v>
      </c>
      <c r="F10" t="s">
        <v>185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105.9</v>
      </c>
      <c r="C12">
        <v>0</v>
      </c>
      <c r="D12">
        <v>233</v>
      </c>
      <c r="E12">
        <v>39.200000000000003</v>
      </c>
      <c r="F12">
        <v>0</v>
      </c>
      <c r="G12">
        <v>0</v>
      </c>
    </row>
    <row r="13" spans="1:7" ht="15" x14ac:dyDescent="0.25">
      <c r="A13" s="173" t="s">
        <v>71</v>
      </c>
      <c r="B13">
        <v>79.5</v>
      </c>
      <c r="C13">
        <v>0</v>
      </c>
      <c r="D13">
        <v>213.2</v>
      </c>
      <c r="E13">
        <v>39.200000000000003</v>
      </c>
      <c r="F13">
        <v>0</v>
      </c>
      <c r="G13">
        <v>0</v>
      </c>
    </row>
    <row r="14" spans="1:7" ht="15" x14ac:dyDescent="0.25">
      <c r="A14" s="173" t="s">
        <v>72</v>
      </c>
      <c r="B14">
        <v>11</v>
      </c>
      <c r="C14">
        <v>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173" t="s">
        <v>73</v>
      </c>
      <c r="B15">
        <v>15.4</v>
      </c>
      <c r="C15">
        <v>0</v>
      </c>
      <c r="D15">
        <v>19.8</v>
      </c>
      <c r="E15">
        <v>0</v>
      </c>
      <c r="F15">
        <v>0</v>
      </c>
      <c r="G15">
        <v>0</v>
      </c>
    </row>
    <row r="16" spans="1:7" ht="15" x14ac:dyDescent="0.25">
      <c r="A16" s="173" t="s">
        <v>69</v>
      </c>
    </row>
    <row r="17" spans="1:7" ht="15" x14ac:dyDescent="0.25">
      <c r="A17" s="173" t="s">
        <v>74</v>
      </c>
      <c r="B17">
        <v>336.7</v>
      </c>
      <c r="C17">
        <v>467.6</v>
      </c>
      <c r="D17">
        <v>573.20000000000005</v>
      </c>
      <c r="E17">
        <v>488.3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75</v>
      </c>
      <c r="B19">
        <v>259.3</v>
      </c>
      <c r="C19">
        <v>248.1</v>
      </c>
      <c r="D19">
        <v>298.89999999999998</v>
      </c>
      <c r="E19">
        <v>312.60000000000002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76</v>
      </c>
      <c r="B21">
        <v>0.6</v>
      </c>
      <c r="C21">
        <v>61.7</v>
      </c>
      <c r="D21">
        <v>138.6</v>
      </c>
      <c r="E21">
        <v>213.3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77</v>
      </c>
      <c r="B23">
        <v>1415.2</v>
      </c>
      <c r="C23">
        <v>1048.5999999999999</v>
      </c>
      <c r="D23">
        <v>2438.9</v>
      </c>
      <c r="E23">
        <v>1731.1</v>
      </c>
      <c r="F23">
        <v>0</v>
      </c>
      <c r="G23">
        <v>0</v>
      </c>
    </row>
    <row r="24" spans="1:7" ht="15" x14ac:dyDescent="0.25">
      <c r="A24" s="173" t="s">
        <v>167</v>
      </c>
      <c r="B24">
        <v>0</v>
      </c>
      <c r="C24">
        <v>32</v>
      </c>
      <c r="D24">
        <v>0</v>
      </c>
      <c r="E24">
        <v>0</v>
      </c>
      <c r="F24">
        <v>0</v>
      </c>
      <c r="G24">
        <v>0</v>
      </c>
    </row>
    <row r="25" spans="1:7" ht="15" x14ac:dyDescent="0.25">
      <c r="A25" s="173" t="s">
        <v>78</v>
      </c>
      <c r="B25">
        <v>0</v>
      </c>
      <c r="C25">
        <v>20</v>
      </c>
      <c r="D25">
        <v>0</v>
      </c>
      <c r="E25">
        <v>8.8000000000000007</v>
      </c>
      <c r="F25">
        <v>0</v>
      </c>
      <c r="G25">
        <v>0</v>
      </c>
    </row>
    <row r="26" spans="1:7" ht="15" x14ac:dyDescent="0.25">
      <c r="A26" s="173" t="s">
        <v>79</v>
      </c>
      <c r="B26">
        <v>0</v>
      </c>
      <c r="C26">
        <v>0.7</v>
      </c>
      <c r="D26">
        <v>0</v>
      </c>
      <c r="E26">
        <v>0.8</v>
      </c>
      <c r="F26">
        <v>0</v>
      </c>
      <c r="G26">
        <v>0</v>
      </c>
    </row>
    <row r="27" spans="1:7" ht="15" x14ac:dyDescent="0.25">
      <c r="A27" s="173" t="s">
        <v>80</v>
      </c>
      <c r="B27">
        <v>71.7</v>
      </c>
      <c r="C27">
        <v>28.5</v>
      </c>
      <c r="D27">
        <v>370</v>
      </c>
      <c r="E27">
        <v>225.4</v>
      </c>
      <c r="F27">
        <v>0</v>
      </c>
      <c r="G27">
        <v>0</v>
      </c>
    </row>
    <row r="28" spans="1:7" ht="15" x14ac:dyDescent="0.25">
      <c r="A28" s="173" t="s">
        <v>81</v>
      </c>
      <c r="B28">
        <v>468.7</v>
      </c>
      <c r="C28">
        <v>290.60000000000002</v>
      </c>
      <c r="D28">
        <v>601.4</v>
      </c>
      <c r="E28">
        <v>324.3</v>
      </c>
      <c r="F28">
        <v>0</v>
      </c>
      <c r="G28">
        <v>0</v>
      </c>
    </row>
    <row r="29" spans="1:7" ht="15" x14ac:dyDescent="0.25">
      <c r="A29" s="173" t="s">
        <v>82</v>
      </c>
      <c r="B29">
        <v>2.9</v>
      </c>
      <c r="C29">
        <v>0.5</v>
      </c>
      <c r="D29">
        <v>47.8</v>
      </c>
      <c r="E29">
        <v>60</v>
      </c>
      <c r="F29">
        <v>0</v>
      </c>
      <c r="G29">
        <v>0</v>
      </c>
    </row>
    <row r="30" spans="1:7" ht="15" x14ac:dyDescent="0.25">
      <c r="A30" s="173" t="s">
        <v>83</v>
      </c>
      <c r="B30">
        <v>677</v>
      </c>
      <c r="C30">
        <v>513</v>
      </c>
      <c r="D30">
        <v>804.6</v>
      </c>
      <c r="E30">
        <v>714.1</v>
      </c>
      <c r="F30">
        <v>0</v>
      </c>
      <c r="G30">
        <v>0</v>
      </c>
    </row>
    <row r="31" spans="1:7" ht="15" x14ac:dyDescent="0.25">
      <c r="A31" s="173" t="s">
        <v>84</v>
      </c>
      <c r="B31">
        <v>0</v>
      </c>
      <c r="C31">
        <v>0</v>
      </c>
      <c r="D31">
        <v>31.1</v>
      </c>
      <c r="E31">
        <v>19.8</v>
      </c>
      <c r="F31">
        <v>0</v>
      </c>
      <c r="G31">
        <v>0</v>
      </c>
    </row>
    <row r="32" spans="1:7" ht="15" x14ac:dyDescent="0.25">
      <c r="A32" s="173" t="s">
        <v>85</v>
      </c>
      <c r="B32">
        <v>0</v>
      </c>
      <c r="C32">
        <v>0</v>
      </c>
      <c r="D32">
        <v>25.3</v>
      </c>
      <c r="E32">
        <v>22.1</v>
      </c>
      <c r="F32">
        <v>0</v>
      </c>
      <c r="G32">
        <v>0</v>
      </c>
    </row>
    <row r="33" spans="1:7" ht="15" x14ac:dyDescent="0.25">
      <c r="A33" s="173" t="s">
        <v>86</v>
      </c>
      <c r="B33">
        <v>63.8</v>
      </c>
      <c r="C33">
        <v>105.5</v>
      </c>
      <c r="D33">
        <v>286.5</v>
      </c>
      <c r="E33">
        <v>110.9</v>
      </c>
      <c r="F33">
        <v>0</v>
      </c>
      <c r="G33">
        <v>0</v>
      </c>
    </row>
    <row r="34" spans="1:7" ht="15" x14ac:dyDescent="0.25">
      <c r="A34" s="173" t="s">
        <v>87</v>
      </c>
      <c r="B34">
        <v>0.6</v>
      </c>
      <c r="C34">
        <v>0</v>
      </c>
      <c r="D34">
        <v>2.9</v>
      </c>
      <c r="E34">
        <v>0</v>
      </c>
      <c r="F34">
        <v>0</v>
      </c>
      <c r="G34">
        <v>0</v>
      </c>
    </row>
    <row r="35" spans="1:7" ht="15" x14ac:dyDescent="0.25">
      <c r="A35" s="173" t="s">
        <v>88</v>
      </c>
      <c r="B35">
        <v>130.5</v>
      </c>
      <c r="C35">
        <v>7.9</v>
      </c>
      <c r="D35">
        <v>163.1</v>
      </c>
      <c r="E35">
        <v>191.2</v>
      </c>
      <c r="F35">
        <v>0</v>
      </c>
      <c r="G35">
        <v>0</v>
      </c>
    </row>
    <row r="36" spans="1:7" ht="15" x14ac:dyDescent="0.25">
      <c r="A36" s="173" t="s">
        <v>89</v>
      </c>
      <c r="B36">
        <v>0</v>
      </c>
      <c r="C36">
        <v>50</v>
      </c>
      <c r="D36">
        <v>106.2</v>
      </c>
      <c r="E36">
        <v>53.8</v>
      </c>
      <c r="F36">
        <v>0</v>
      </c>
      <c r="G36">
        <v>0</v>
      </c>
    </row>
    <row r="37" spans="1:7" ht="15" x14ac:dyDescent="0.25">
      <c r="A37" s="173" t="s">
        <v>69</v>
      </c>
    </row>
    <row r="38" spans="1:7" ht="15" x14ac:dyDescent="0.25">
      <c r="A38" s="173" t="s">
        <v>90</v>
      </c>
      <c r="B38">
        <v>15</v>
      </c>
      <c r="C38">
        <v>46</v>
      </c>
      <c r="D38">
        <v>261</v>
      </c>
      <c r="E38">
        <v>161.1</v>
      </c>
      <c r="F38">
        <v>0</v>
      </c>
      <c r="G38">
        <v>0</v>
      </c>
    </row>
    <row r="39" spans="1:7" ht="15" x14ac:dyDescent="0.25">
      <c r="A39" s="173" t="s">
        <v>91</v>
      </c>
      <c r="B39">
        <v>0</v>
      </c>
      <c r="C39">
        <v>20</v>
      </c>
      <c r="D39">
        <v>0</v>
      </c>
      <c r="E39">
        <v>19.5</v>
      </c>
      <c r="F39">
        <v>0</v>
      </c>
      <c r="G39">
        <v>0</v>
      </c>
    </row>
    <row r="40" spans="1:7" ht="15" x14ac:dyDescent="0.25">
      <c r="A40" s="173" t="s">
        <v>92</v>
      </c>
      <c r="B40">
        <v>0</v>
      </c>
      <c r="C40">
        <v>0</v>
      </c>
      <c r="D40">
        <v>38.4</v>
      </c>
      <c r="E40">
        <v>0</v>
      </c>
      <c r="F40">
        <v>0</v>
      </c>
      <c r="G40">
        <v>0</v>
      </c>
    </row>
    <row r="41" spans="1:7" ht="15" x14ac:dyDescent="0.25">
      <c r="A41" s="173" t="s">
        <v>93</v>
      </c>
      <c r="B41">
        <v>0</v>
      </c>
      <c r="C41">
        <v>0</v>
      </c>
      <c r="D41">
        <v>0</v>
      </c>
      <c r="E41">
        <v>20</v>
      </c>
      <c r="F41">
        <v>0</v>
      </c>
      <c r="G41">
        <v>0</v>
      </c>
    </row>
    <row r="42" spans="1:7" ht="15" x14ac:dyDescent="0.25">
      <c r="A42" s="173" t="s">
        <v>95</v>
      </c>
      <c r="B42">
        <v>0</v>
      </c>
      <c r="C42">
        <v>0</v>
      </c>
      <c r="D42">
        <v>4.4000000000000004</v>
      </c>
      <c r="E42">
        <v>4.2</v>
      </c>
      <c r="F42">
        <v>0</v>
      </c>
      <c r="G42">
        <v>0</v>
      </c>
    </row>
    <row r="43" spans="1:7" ht="15" x14ac:dyDescent="0.25">
      <c r="A43" s="173" t="s">
        <v>96</v>
      </c>
      <c r="B43">
        <v>15</v>
      </c>
      <c r="C43">
        <v>26</v>
      </c>
      <c r="D43">
        <v>209.5</v>
      </c>
      <c r="E43">
        <v>106.4</v>
      </c>
      <c r="F43">
        <v>0</v>
      </c>
      <c r="G43">
        <v>0</v>
      </c>
    </row>
    <row r="44" spans="1:7" ht="15" x14ac:dyDescent="0.25">
      <c r="A44" s="173" t="s">
        <v>97</v>
      </c>
      <c r="B44">
        <v>0</v>
      </c>
      <c r="C44">
        <v>0</v>
      </c>
      <c r="D44">
        <v>8.6999999999999993</v>
      </c>
      <c r="E44">
        <v>11</v>
      </c>
      <c r="F44">
        <v>0</v>
      </c>
      <c r="G44">
        <v>0</v>
      </c>
    </row>
    <row r="45" spans="1:7" ht="15" x14ac:dyDescent="0.25">
      <c r="A45" s="173" t="s">
        <v>69</v>
      </c>
    </row>
    <row r="46" spans="1:7" ht="15" x14ac:dyDescent="0.25">
      <c r="A46" s="173" t="s">
        <v>98</v>
      </c>
      <c r="B46">
        <v>1610.5</v>
      </c>
      <c r="C46">
        <v>1305</v>
      </c>
      <c r="D46">
        <v>2840.5</v>
      </c>
      <c r="E46">
        <v>1941.8</v>
      </c>
      <c r="F46">
        <v>11.5</v>
      </c>
      <c r="G46">
        <v>0</v>
      </c>
    </row>
    <row r="47" spans="1:7" ht="15" x14ac:dyDescent="0.25">
      <c r="A47" s="173" t="s">
        <v>99</v>
      </c>
      <c r="B47">
        <v>3</v>
      </c>
      <c r="C47">
        <v>3.5</v>
      </c>
      <c r="D47">
        <v>7</v>
      </c>
      <c r="E47">
        <v>6.2</v>
      </c>
      <c r="F47">
        <v>0</v>
      </c>
      <c r="G47">
        <v>0</v>
      </c>
    </row>
    <row r="48" spans="1:7" ht="15" x14ac:dyDescent="0.25">
      <c r="A48" s="173" t="s">
        <v>100</v>
      </c>
      <c r="B48">
        <v>1.5</v>
      </c>
      <c r="C48">
        <v>4.5</v>
      </c>
      <c r="D48">
        <v>0</v>
      </c>
      <c r="E48">
        <v>6.3</v>
      </c>
      <c r="F48">
        <v>0</v>
      </c>
      <c r="G48">
        <v>0</v>
      </c>
    </row>
    <row r="49" spans="1:7" ht="15" x14ac:dyDescent="0.25">
      <c r="A49" s="173" t="s">
        <v>101</v>
      </c>
      <c r="B49">
        <v>30</v>
      </c>
      <c r="C49">
        <v>15</v>
      </c>
      <c r="D49">
        <v>296.10000000000002</v>
      </c>
      <c r="E49">
        <v>90.2</v>
      </c>
      <c r="F49">
        <v>0</v>
      </c>
      <c r="G49">
        <v>0</v>
      </c>
    </row>
    <row r="50" spans="1:7" ht="15" x14ac:dyDescent="0.25">
      <c r="A50" s="173" t="s">
        <v>102</v>
      </c>
      <c r="B50">
        <v>34.4</v>
      </c>
      <c r="C50">
        <v>8</v>
      </c>
      <c r="D50">
        <v>17.5</v>
      </c>
      <c r="E50">
        <v>20.6</v>
      </c>
      <c r="F50">
        <v>0</v>
      </c>
      <c r="G50">
        <v>0</v>
      </c>
    </row>
    <row r="51" spans="1:7" ht="15" x14ac:dyDescent="0.25">
      <c r="A51" s="173" t="s">
        <v>103</v>
      </c>
      <c r="B51">
        <v>4.5999999999999996</v>
      </c>
      <c r="C51">
        <v>56.7</v>
      </c>
      <c r="D51">
        <v>5.8</v>
      </c>
      <c r="E51">
        <v>3.2</v>
      </c>
      <c r="F51">
        <v>0</v>
      </c>
      <c r="G51">
        <v>0</v>
      </c>
    </row>
    <row r="52" spans="1:7" ht="15" x14ac:dyDescent="0.25">
      <c r="A52" s="173" t="s">
        <v>104</v>
      </c>
      <c r="B52">
        <v>0</v>
      </c>
      <c r="C52">
        <v>72</v>
      </c>
      <c r="D52">
        <v>164.4</v>
      </c>
      <c r="E52">
        <v>143.19999999999999</v>
      </c>
      <c r="F52">
        <v>0</v>
      </c>
      <c r="G52">
        <v>0</v>
      </c>
    </row>
    <row r="53" spans="1:7" ht="15" x14ac:dyDescent="0.25">
      <c r="A53" s="173" t="s">
        <v>105</v>
      </c>
      <c r="B53">
        <v>96.9</v>
      </c>
      <c r="C53">
        <v>60.6</v>
      </c>
      <c r="D53">
        <v>146.6</v>
      </c>
      <c r="E53">
        <v>96.9</v>
      </c>
      <c r="F53">
        <v>0</v>
      </c>
      <c r="G53">
        <v>0</v>
      </c>
    </row>
    <row r="54" spans="1:7" ht="15" x14ac:dyDescent="0.25">
      <c r="A54" s="173" t="s">
        <v>106</v>
      </c>
      <c r="B54">
        <v>34.200000000000003</v>
      </c>
      <c r="C54">
        <v>28.2</v>
      </c>
      <c r="D54">
        <v>128.30000000000001</v>
      </c>
      <c r="E54">
        <v>76.8</v>
      </c>
      <c r="F54">
        <v>0</v>
      </c>
      <c r="G54">
        <v>0</v>
      </c>
    </row>
    <row r="55" spans="1:7" ht="15" x14ac:dyDescent="0.25">
      <c r="A55" s="173" t="s">
        <v>107</v>
      </c>
      <c r="B55">
        <v>98.6</v>
      </c>
      <c r="C55">
        <v>16.5</v>
      </c>
      <c r="D55">
        <v>195</v>
      </c>
      <c r="E55">
        <v>172.9</v>
      </c>
      <c r="F55">
        <v>0</v>
      </c>
      <c r="G55">
        <v>0</v>
      </c>
    </row>
    <row r="56" spans="1:7" ht="15" x14ac:dyDescent="0.25">
      <c r="A56" s="173" t="s">
        <v>108</v>
      </c>
      <c r="B56">
        <v>0</v>
      </c>
      <c r="C56">
        <v>0</v>
      </c>
      <c r="D56">
        <v>4.7</v>
      </c>
      <c r="E56">
        <v>0</v>
      </c>
      <c r="F56">
        <v>0</v>
      </c>
      <c r="G56">
        <v>0</v>
      </c>
    </row>
    <row r="57" spans="1:7" ht="15" x14ac:dyDescent="0.25">
      <c r="A57" s="173" t="s">
        <v>109</v>
      </c>
      <c r="B57">
        <v>37</v>
      </c>
      <c r="C57">
        <v>29.1</v>
      </c>
      <c r="D57">
        <v>93.4</v>
      </c>
      <c r="E57">
        <v>46.7</v>
      </c>
      <c r="F57">
        <v>0</v>
      </c>
      <c r="G57">
        <v>0</v>
      </c>
    </row>
    <row r="58" spans="1:7" ht="15" x14ac:dyDescent="0.25">
      <c r="A58" s="173" t="s">
        <v>110</v>
      </c>
      <c r="B58">
        <v>0</v>
      </c>
      <c r="C58">
        <v>0</v>
      </c>
      <c r="D58">
        <v>20.6</v>
      </c>
      <c r="E58">
        <v>0</v>
      </c>
      <c r="F58">
        <v>0</v>
      </c>
      <c r="G58">
        <v>0</v>
      </c>
    </row>
    <row r="59" spans="1:7" ht="15" x14ac:dyDescent="0.25">
      <c r="A59" s="173" t="s">
        <v>111</v>
      </c>
      <c r="B59">
        <v>30</v>
      </c>
      <c r="C59">
        <v>0</v>
      </c>
      <c r="D59">
        <v>28.2</v>
      </c>
      <c r="E59">
        <v>20.5</v>
      </c>
      <c r="F59">
        <v>0</v>
      </c>
      <c r="G59">
        <v>0</v>
      </c>
    </row>
    <row r="60" spans="1:7" ht="15" x14ac:dyDescent="0.25">
      <c r="A60" s="173" t="s">
        <v>112</v>
      </c>
      <c r="B60">
        <v>119.1</v>
      </c>
      <c r="C60">
        <v>94.5</v>
      </c>
      <c r="D60">
        <v>77.3</v>
      </c>
      <c r="E60">
        <v>96.8</v>
      </c>
      <c r="F60">
        <v>0</v>
      </c>
      <c r="G60">
        <v>0</v>
      </c>
    </row>
    <row r="61" spans="1:7" ht="15" x14ac:dyDescent="0.25">
      <c r="A61" s="173" t="s">
        <v>113</v>
      </c>
      <c r="B61">
        <v>22</v>
      </c>
      <c r="C61">
        <v>22</v>
      </c>
      <c r="D61">
        <v>69.400000000000006</v>
      </c>
      <c r="E61">
        <v>46</v>
      </c>
      <c r="F61">
        <v>0</v>
      </c>
      <c r="G61">
        <v>0</v>
      </c>
    </row>
    <row r="62" spans="1:7" ht="15" x14ac:dyDescent="0.25">
      <c r="A62" s="173" t="s">
        <v>114</v>
      </c>
      <c r="B62">
        <v>75.400000000000006</v>
      </c>
      <c r="C62">
        <v>1.8</v>
      </c>
      <c r="D62">
        <v>97.4</v>
      </c>
      <c r="E62">
        <v>11.1</v>
      </c>
      <c r="F62">
        <v>0</v>
      </c>
      <c r="G62">
        <v>0</v>
      </c>
    </row>
    <row r="63" spans="1:7" ht="15" x14ac:dyDescent="0.25">
      <c r="A63" s="173" t="s">
        <v>115</v>
      </c>
      <c r="B63">
        <v>702.8</v>
      </c>
      <c r="C63">
        <v>700.9</v>
      </c>
      <c r="D63">
        <v>1128.4000000000001</v>
      </c>
      <c r="E63">
        <v>864.6</v>
      </c>
      <c r="F63">
        <v>0</v>
      </c>
      <c r="G63">
        <v>0</v>
      </c>
    </row>
    <row r="64" spans="1:7" ht="15" x14ac:dyDescent="0.25">
      <c r="A64" s="173" t="s">
        <v>116</v>
      </c>
      <c r="B64">
        <v>0</v>
      </c>
      <c r="C64">
        <v>0</v>
      </c>
      <c r="D64">
        <v>0</v>
      </c>
      <c r="E64" t="s">
        <v>94</v>
      </c>
      <c r="F64">
        <v>0</v>
      </c>
      <c r="G64">
        <v>0</v>
      </c>
    </row>
    <row r="65" spans="1:7" ht="15" x14ac:dyDescent="0.25">
      <c r="A65" s="173" t="s">
        <v>117</v>
      </c>
      <c r="B65">
        <v>10</v>
      </c>
      <c r="C65">
        <v>21.3</v>
      </c>
      <c r="D65">
        <v>39.299999999999997</v>
      </c>
      <c r="E65">
        <v>0</v>
      </c>
      <c r="F65">
        <v>0</v>
      </c>
      <c r="G65">
        <v>0</v>
      </c>
    </row>
    <row r="66" spans="1:7" ht="15" x14ac:dyDescent="0.25">
      <c r="A66" s="173" t="s">
        <v>118</v>
      </c>
      <c r="B66">
        <v>192</v>
      </c>
      <c r="C66">
        <v>49.2</v>
      </c>
      <c r="D66">
        <v>156</v>
      </c>
      <c r="E66">
        <v>51.5</v>
      </c>
      <c r="F66">
        <v>0</v>
      </c>
      <c r="G66">
        <v>0</v>
      </c>
    </row>
    <row r="67" spans="1:7" ht="15" x14ac:dyDescent="0.25">
      <c r="A67" s="173" t="s">
        <v>119</v>
      </c>
      <c r="B67">
        <v>55.5</v>
      </c>
      <c r="C67">
        <v>82.5</v>
      </c>
      <c r="D67">
        <v>87.5</v>
      </c>
      <c r="E67">
        <v>79.599999999999994</v>
      </c>
      <c r="F67">
        <v>11.5</v>
      </c>
      <c r="G67">
        <v>0</v>
      </c>
    </row>
    <row r="68" spans="1:7" ht="15" x14ac:dyDescent="0.25">
      <c r="A68" s="173" t="s">
        <v>120</v>
      </c>
      <c r="B68">
        <v>6</v>
      </c>
      <c r="C68">
        <v>16.100000000000001</v>
      </c>
      <c r="D68">
        <v>42.6</v>
      </c>
      <c r="E68">
        <v>15.5</v>
      </c>
      <c r="F68">
        <v>0</v>
      </c>
      <c r="G68">
        <v>0</v>
      </c>
    </row>
    <row r="69" spans="1:7" ht="15" x14ac:dyDescent="0.25">
      <c r="A69" s="173" t="s">
        <v>121</v>
      </c>
      <c r="B69">
        <v>41.1</v>
      </c>
      <c r="C69">
        <v>18.399999999999999</v>
      </c>
      <c r="D69">
        <v>30.9</v>
      </c>
      <c r="E69">
        <v>13.1</v>
      </c>
      <c r="F69">
        <v>0</v>
      </c>
      <c r="G69">
        <v>0</v>
      </c>
    </row>
    <row r="70" spans="1:7" ht="15" x14ac:dyDescent="0.25">
      <c r="A70" s="173" t="s">
        <v>122</v>
      </c>
      <c r="B70">
        <v>16.3</v>
      </c>
      <c r="C70">
        <v>4.2</v>
      </c>
      <c r="D70">
        <v>4.0999999999999996</v>
      </c>
      <c r="E70">
        <v>80.5</v>
      </c>
      <c r="F70">
        <v>0</v>
      </c>
      <c r="G70">
        <v>0</v>
      </c>
    </row>
    <row r="71" spans="1:7" ht="15" x14ac:dyDescent="0.25">
      <c r="A71" s="173" t="s">
        <v>65</v>
      </c>
      <c r="B71" t="s">
        <v>66</v>
      </c>
      <c r="C71" t="s">
        <v>67</v>
      </c>
      <c r="D71" t="s">
        <v>66</v>
      </c>
      <c r="E71" t="s">
        <v>67</v>
      </c>
      <c r="F71" t="s">
        <v>185</v>
      </c>
      <c r="G71" t="s">
        <v>68</v>
      </c>
    </row>
    <row r="72" spans="1:7" ht="15" x14ac:dyDescent="0.25">
      <c r="A72" s="173" t="s">
        <v>123</v>
      </c>
      <c r="B72">
        <v>3743.2</v>
      </c>
      <c r="C72">
        <v>3176.9</v>
      </c>
      <c r="D72">
        <v>6784</v>
      </c>
      <c r="E72">
        <v>4887.3999999999996</v>
      </c>
      <c r="F72">
        <v>11.5</v>
      </c>
      <c r="G72">
        <v>0</v>
      </c>
    </row>
    <row r="73" spans="1:7" ht="15" x14ac:dyDescent="0.25">
      <c r="A73" s="173" t="s">
        <v>124</v>
      </c>
      <c r="B73">
        <v>485.1</v>
      </c>
      <c r="C73">
        <v>556.5</v>
      </c>
      <c r="D73">
        <v>0</v>
      </c>
      <c r="E73">
        <v>0</v>
      </c>
      <c r="F73">
        <v>0</v>
      </c>
      <c r="G73">
        <v>0</v>
      </c>
    </row>
    <row r="74" spans="1:7" ht="15" x14ac:dyDescent="0.25">
      <c r="A74" s="173" t="s">
        <v>65</v>
      </c>
      <c r="B74" t="s">
        <v>66</v>
      </c>
      <c r="C74" t="s">
        <v>67</v>
      </c>
      <c r="D74" t="s">
        <v>66</v>
      </c>
      <c r="E74" t="s">
        <v>67</v>
      </c>
      <c r="F74" t="s">
        <v>185</v>
      </c>
      <c r="G74" t="s">
        <v>68</v>
      </c>
    </row>
    <row r="75" spans="1:7" ht="15" x14ac:dyDescent="0.25">
      <c r="A75" s="173" t="s">
        <v>125</v>
      </c>
      <c r="B75">
        <v>4228.3</v>
      </c>
      <c r="C75">
        <v>3733.4</v>
      </c>
      <c r="D75">
        <v>6784</v>
      </c>
      <c r="E75">
        <v>4887.3999999999996</v>
      </c>
      <c r="F75">
        <v>11.5</v>
      </c>
      <c r="G75">
        <v>0</v>
      </c>
    </row>
    <row r="76" spans="1:7" ht="15" x14ac:dyDescent="0.25">
      <c r="A76" s="173" t="s">
        <v>126</v>
      </c>
      <c r="B76" t="s">
        <v>45</v>
      </c>
      <c r="C76" t="s">
        <v>45</v>
      </c>
      <c r="D76">
        <v>0</v>
      </c>
      <c r="E76">
        <v>0</v>
      </c>
      <c r="F76" t="s">
        <v>45</v>
      </c>
      <c r="G76" t="s">
        <v>45</v>
      </c>
    </row>
    <row r="77" spans="1:7" ht="15" x14ac:dyDescent="0.25">
      <c r="A77" s="173" t="s">
        <v>127</v>
      </c>
      <c r="B77">
        <v>0</v>
      </c>
      <c r="C77">
        <v>0</v>
      </c>
      <c r="D77" t="s">
        <v>45</v>
      </c>
      <c r="E77" t="s">
        <v>45</v>
      </c>
      <c r="F77">
        <v>0</v>
      </c>
      <c r="G77">
        <v>0</v>
      </c>
    </row>
    <row r="78" spans="1:7" ht="15" x14ac:dyDescent="0.25">
      <c r="A78" s="173" t="s">
        <v>65</v>
      </c>
      <c r="B78" t="s">
        <v>66</v>
      </c>
      <c r="C78" t="s">
        <v>67</v>
      </c>
      <c r="D78" t="s">
        <v>66</v>
      </c>
      <c r="E78" t="s">
        <v>67</v>
      </c>
      <c r="F78" t="s">
        <v>185</v>
      </c>
      <c r="G78" t="s">
        <v>68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CDE62-3514-458E-B883-18FBA7F742D0}">
  <dimension ref="A1:G78"/>
  <sheetViews>
    <sheetView topLeftCell="A23" workbookViewId="0">
      <selection activeCell="A9" sqref="A9:A78"/>
    </sheetView>
  </sheetViews>
  <sheetFormatPr defaultRowHeight="13.2" x14ac:dyDescent="0.25"/>
  <cols>
    <col min="1" max="1" width="26.88671875" customWidth="1"/>
    <col min="2" max="2" width="14.6640625" customWidth="1"/>
    <col min="3" max="3" width="11.109375" customWidth="1"/>
    <col min="4" max="4" width="11.33203125" customWidth="1"/>
    <col min="5" max="5" width="10.6640625" customWidth="1"/>
    <col min="6" max="6" width="11.88671875" customWidth="1"/>
    <col min="7" max="7" width="13.55468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1037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136.4</v>
      </c>
      <c r="C12">
        <v>0</v>
      </c>
      <c r="D12">
        <v>203</v>
      </c>
      <c r="E12">
        <v>39.200000000000003</v>
      </c>
      <c r="F12">
        <v>0</v>
      </c>
      <c r="G12">
        <v>0</v>
      </c>
    </row>
    <row r="13" spans="1:7" ht="15" x14ac:dyDescent="0.25">
      <c r="A13" s="173" t="s">
        <v>71</v>
      </c>
      <c r="B13">
        <v>110</v>
      </c>
      <c r="C13">
        <v>0</v>
      </c>
      <c r="D13">
        <v>183.2</v>
      </c>
      <c r="E13">
        <v>39.200000000000003</v>
      </c>
      <c r="F13">
        <v>0</v>
      </c>
      <c r="G13">
        <v>0</v>
      </c>
    </row>
    <row r="14" spans="1:7" ht="15" x14ac:dyDescent="0.25">
      <c r="A14" s="173" t="s">
        <v>72</v>
      </c>
      <c r="B14">
        <v>11</v>
      </c>
      <c r="C14">
        <v>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173" t="s">
        <v>73</v>
      </c>
      <c r="B15">
        <v>15.4</v>
      </c>
      <c r="C15">
        <v>0</v>
      </c>
      <c r="D15">
        <v>19.8</v>
      </c>
      <c r="E15">
        <v>0</v>
      </c>
      <c r="F15">
        <v>0</v>
      </c>
      <c r="G15">
        <v>0</v>
      </c>
    </row>
    <row r="16" spans="1:7" ht="15" x14ac:dyDescent="0.25">
      <c r="A16" s="173" t="s">
        <v>69</v>
      </c>
    </row>
    <row r="17" spans="1:7" ht="15" x14ac:dyDescent="0.25">
      <c r="A17" s="173" t="s">
        <v>74</v>
      </c>
      <c r="B17">
        <v>396.5</v>
      </c>
      <c r="C17">
        <v>482.9</v>
      </c>
      <c r="D17">
        <v>511.6</v>
      </c>
      <c r="E17">
        <v>401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75</v>
      </c>
      <c r="B19">
        <v>259.39999999999998</v>
      </c>
      <c r="C19">
        <v>249.4</v>
      </c>
      <c r="D19">
        <v>298.89999999999998</v>
      </c>
      <c r="E19">
        <v>311.3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76</v>
      </c>
      <c r="B21">
        <v>0.6</v>
      </c>
      <c r="C21">
        <v>115.5</v>
      </c>
      <c r="D21">
        <v>138.6</v>
      </c>
      <c r="E21">
        <v>156.80000000000001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77</v>
      </c>
      <c r="B23">
        <v>1563.1</v>
      </c>
      <c r="C23">
        <v>1018.1</v>
      </c>
      <c r="D23">
        <v>2145.4</v>
      </c>
      <c r="E23">
        <v>1416.4</v>
      </c>
      <c r="F23">
        <v>0</v>
      </c>
      <c r="G23">
        <v>0</v>
      </c>
    </row>
    <row r="24" spans="1:7" ht="15" x14ac:dyDescent="0.25">
      <c r="A24" s="173" t="s">
        <v>167</v>
      </c>
      <c r="B24">
        <v>0</v>
      </c>
      <c r="C24">
        <v>32</v>
      </c>
      <c r="D24">
        <v>0</v>
      </c>
      <c r="E24">
        <v>0</v>
      </c>
      <c r="F24">
        <v>0</v>
      </c>
      <c r="G24">
        <v>0</v>
      </c>
    </row>
    <row r="25" spans="1:7" ht="15" x14ac:dyDescent="0.25">
      <c r="A25" s="173" t="s">
        <v>78</v>
      </c>
      <c r="B25">
        <v>0</v>
      </c>
      <c r="C25">
        <v>20</v>
      </c>
      <c r="D25">
        <v>0</v>
      </c>
      <c r="E25">
        <v>8.8000000000000007</v>
      </c>
      <c r="F25">
        <v>0</v>
      </c>
      <c r="G25">
        <v>0</v>
      </c>
    </row>
    <row r="26" spans="1:7" ht="15" x14ac:dyDescent="0.25">
      <c r="A26" s="173" t="s">
        <v>79</v>
      </c>
      <c r="B26">
        <v>0</v>
      </c>
      <c r="C26">
        <v>0.4</v>
      </c>
      <c r="D26">
        <v>0</v>
      </c>
      <c r="E26">
        <v>0.8</v>
      </c>
      <c r="F26">
        <v>0</v>
      </c>
      <c r="G26">
        <v>0</v>
      </c>
    </row>
    <row r="27" spans="1:7" ht="15" x14ac:dyDescent="0.25">
      <c r="A27" s="173" t="s">
        <v>80</v>
      </c>
      <c r="B27">
        <v>73.8</v>
      </c>
      <c r="C27">
        <v>103.3</v>
      </c>
      <c r="D27">
        <v>367.9</v>
      </c>
      <c r="E27">
        <v>117.1</v>
      </c>
      <c r="F27">
        <v>0</v>
      </c>
      <c r="G27">
        <v>0</v>
      </c>
    </row>
    <row r="28" spans="1:7" ht="15" x14ac:dyDescent="0.25">
      <c r="A28" s="173" t="s">
        <v>81</v>
      </c>
      <c r="B28">
        <v>468.7</v>
      </c>
      <c r="C28">
        <v>195.9</v>
      </c>
      <c r="D28">
        <v>601.4</v>
      </c>
      <c r="E28">
        <v>324.3</v>
      </c>
      <c r="F28">
        <v>0</v>
      </c>
      <c r="G28">
        <v>0</v>
      </c>
    </row>
    <row r="29" spans="1:7" ht="15" x14ac:dyDescent="0.25">
      <c r="A29" s="173" t="s">
        <v>82</v>
      </c>
      <c r="B29">
        <v>3.7</v>
      </c>
      <c r="C29">
        <v>1.3</v>
      </c>
      <c r="D29">
        <v>47</v>
      </c>
      <c r="E29">
        <v>32.799999999999997</v>
      </c>
      <c r="F29">
        <v>0</v>
      </c>
      <c r="G29">
        <v>0</v>
      </c>
    </row>
    <row r="30" spans="1:7" ht="15" x14ac:dyDescent="0.25">
      <c r="A30" s="173" t="s">
        <v>83</v>
      </c>
      <c r="B30">
        <v>743</v>
      </c>
      <c r="C30">
        <v>517.5</v>
      </c>
      <c r="D30">
        <v>681</v>
      </c>
      <c r="E30">
        <v>632.9</v>
      </c>
      <c r="F30">
        <v>0</v>
      </c>
      <c r="G30">
        <v>0</v>
      </c>
    </row>
    <row r="31" spans="1:7" ht="15" x14ac:dyDescent="0.25">
      <c r="A31" s="173" t="s">
        <v>84</v>
      </c>
      <c r="B31">
        <v>0</v>
      </c>
      <c r="C31">
        <v>0</v>
      </c>
      <c r="D31">
        <v>31.1</v>
      </c>
      <c r="E31">
        <v>19.8</v>
      </c>
      <c r="F31">
        <v>0</v>
      </c>
      <c r="G31">
        <v>0</v>
      </c>
    </row>
    <row r="32" spans="1:7" ht="15" x14ac:dyDescent="0.25">
      <c r="A32" s="173" t="s">
        <v>85</v>
      </c>
      <c r="B32">
        <v>0</v>
      </c>
      <c r="C32">
        <v>0</v>
      </c>
      <c r="D32">
        <v>25.3</v>
      </c>
      <c r="E32">
        <v>22.1</v>
      </c>
      <c r="F32">
        <v>0</v>
      </c>
      <c r="G32">
        <v>0</v>
      </c>
    </row>
    <row r="33" spans="1:7" ht="15" x14ac:dyDescent="0.25">
      <c r="A33" s="173" t="s">
        <v>86</v>
      </c>
      <c r="B33">
        <v>125.8</v>
      </c>
      <c r="C33">
        <v>47.9</v>
      </c>
      <c r="D33">
        <v>172.6</v>
      </c>
      <c r="E33">
        <v>110.5</v>
      </c>
      <c r="F33">
        <v>0</v>
      </c>
      <c r="G33">
        <v>0</v>
      </c>
    </row>
    <row r="34" spans="1:7" ht="15" x14ac:dyDescent="0.25">
      <c r="A34" s="173" t="s">
        <v>87</v>
      </c>
      <c r="B34">
        <v>0.6</v>
      </c>
      <c r="C34">
        <v>0</v>
      </c>
      <c r="D34">
        <v>2.9</v>
      </c>
      <c r="E34">
        <v>0</v>
      </c>
      <c r="F34">
        <v>0</v>
      </c>
      <c r="G34">
        <v>0</v>
      </c>
    </row>
    <row r="35" spans="1:7" ht="15" x14ac:dyDescent="0.25">
      <c r="A35" s="173" t="s">
        <v>88</v>
      </c>
      <c r="B35">
        <v>97.5</v>
      </c>
      <c r="C35">
        <v>49.8</v>
      </c>
      <c r="D35">
        <v>163.1</v>
      </c>
      <c r="E35">
        <v>93.6</v>
      </c>
      <c r="F35">
        <v>0</v>
      </c>
      <c r="G35">
        <v>0</v>
      </c>
    </row>
    <row r="36" spans="1:7" ht="15" x14ac:dyDescent="0.25">
      <c r="A36" s="173" t="s">
        <v>89</v>
      </c>
      <c r="B36">
        <v>50</v>
      </c>
      <c r="C36">
        <v>50</v>
      </c>
      <c r="D36">
        <v>53.2</v>
      </c>
      <c r="E36">
        <v>53.8</v>
      </c>
      <c r="F36">
        <v>0</v>
      </c>
      <c r="G36">
        <v>0</v>
      </c>
    </row>
    <row r="37" spans="1:7" ht="15" x14ac:dyDescent="0.25">
      <c r="A37" s="173" t="s">
        <v>69</v>
      </c>
    </row>
    <row r="38" spans="1:7" ht="15" x14ac:dyDescent="0.25">
      <c r="A38" s="173" t="s">
        <v>90</v>
      </c>
      <c r="B38">
        <v>35</v>
      </c>
      <c r="C38">
        <v>46</v>
      </c>
      <c r="D38">
        <v>240</v>
      </c>
      <c r="E38">
        <v>113.5</v>
      </c>
      <c r="F38">
        <v>0</v>
      </c>
      <c r="G38">
        <v>0</v>
      </c>
    </row>
    <row r="39" spans="1:7" ht="15" x14ac:dyDescent="0.25">
      <c r="A39" s="173" t="s">
        <v>91</v>
      </c>
      <c r="B39">
        <v>0</v>
      </c>
      <c r="C39">
        <v>20</v>
      </c>
      <c r="D39">
        <v>0</v>
      </c>
      <c r="E39">
        <v>0</v>
      </c>
      <c r="F39">
        <v>0</v>
      </c>
      <c r="G39">
        <v>0</v>
      </c>
    </row>
    <row r="40" spans="1:7" ht="15" x14ac:dyDescent="0.25">
      <c r="A40" s="173" t="s">
        <v>92</v>
      </c>
      <c r="B40">
        <v>0</v>
      </c>
      <c r="C40">
        <v>0</v>
      </c>
      <c r="D40">
        <v>38.4</v>
      </c>
      <c r="E40">
        <v>0</v>
      </c>
      <c r="F40">
        <v>0</v>
      </c>
      <c r="G40">
        <v>0</v>
      </c>
    </row>
    <row r="41" spans="1:7" ht="15" x14ac:dyDescent="0.25">
      <c r="A41" s="173" t="s">
        <v>93</v>
      </c>
      <c r="B41">
        <v>0</v>
      </c>
      <c r="C41">
        <v>0</v>
      </c>
      <c r="D41">
        <v>0</v>
      </c>
      <c r="E41">
        <v>20</v>
      </c>
      <c r="F41">
        <v>0</v>
      </c>
      <c r="G41">
        <v>0</v>
      </c>
    </row>
    <row r="42" spans="1:7" ht="15" x14ac:dyDescent="0.25">
      <c r="A42" s="173" t="s">
        <v>95</v>
      </c>
      <c r="B42">
        <v>0</v>
      </c>
      <c r="C42">
        <v>0</v>
      </c>
      <c r="D42">
        <v>4.4000000000000004</v>
      </c>
      <c r="E42">
        <v>4.2</v>
      </c>
      <c r="F42">
        <v>0</v>
      </c>
      <c r="G42">
        <v>0</v>
      </c>
    </row>
    <row r="43" spans="1:7" ht="15" x14ac:dyDescent="0.25">
      <c r="A43" s="173" t="s">
        <v>96</v>
      </c>
      <c r="B43">
        <v>35</v>
      </c>
      <c r="C43">
        <v>26</v>
      </c>
      <c r="D43">
        <v>188.5</v>
      </c>
      <c r="E43">
        <v>78.3</v>
      </c>
      <c r="F43">
        <v>0</v>
      </c>
      <c r="G43">
        <v>0</v>
      </c>
    </row>
    <row r="44" spans="1:7" ht="15" x14ac:dyDescent="0.25">
      <c r="A44" s="173" t="s">
        <v>97</v>
      </c>
      <c r="B44">
        <v>0</v>
      </c>
      <c r="C44">
        <v>0</v>
      </c>
      <c r="D44">
        <v>8.6999999999999993</v>
      </c>
      <c r="E44">
        <v>11</v>
      </c>
      <c r="F44">
        <v>0</v>
      </c>
      <c r="G44">
        <v>0</v>
      </c>
    </row>
    <row r="45" spans="1:7" ht="15" x14ac:dyDescent="0.25">
      <c r="A45" s="173" t="s">
        <v>69</v>
      </c>
    </row>
    <row r="46" spans="1:7" ht="15" x14ac:dyDescent="0.25">
      <c r="A46" s="173" t="s">
        <v>98</v>
      </c>
      <c r="B46">
        <v>1718.6</v>
      </c>
      <c r="C46">
        <v>1271.4000000000001</v>
      </c>
      <c r="D46">
        <v>2604.4</v>
      </c>
      <c r="E46">
        <v>1741.9</v>
      </c>
      <c r="F46">
        <v>0</v>
      </c>
      <c r="G46">
        <v>0</v>
      </c>
    </row>
    <row r="47" spans="1:7" ht="15" x14ac:dyDescent="0.25">
      <c r="A47" s="173" t="s">
        <v>99</v>
      </c>
      <c r="B47">
        <v>6.1</v>
      </c>
      <c r="C47">
        <v>3.5</v>
      </c>
      <c r="D47">
        <v>3.9</v>
      </c>
      <c r="E47">
        <v>6.2</v>
      </c>
      <c r="F47">
        <v>0</v>
      </c>
      <c r="G47">
        <v>0</v>
      </c>
    </row>
    <row r="48" spans="1:7" ht="15" x14ac:dyDescent="0.25">
      <c r="A48" s="173" t="s">
        <v>100</v>
      </c>
      <c r="B48">
        <v>1.5</v>
      </c>
      <c r="C48">
        <v>4.5</v>
      </c>
      <c r="D48">
        <v>0</v>
      </c>
      <c r="E48">
        <v>6.3</v>
      </c>
      <c r="F48">
        <v>0</v>
      </c>
      <c r="G48">
        <v>0</v>
      </c>
    </row>
    <row r="49" spans="1:7" ht="15" x14ac:dyDescent="0.25">
      <c r="A49" s="173" t="s">
        <v>101</v>
      </c>
      <c r="B49">
        <v>30</v>
      </c>
      <c r="C49">
        <v>0</v>
      </c>
      <c r="D49">
        <v>296.10000000000002</v>
      </c>
      <c r="E49">
        <v>90.2</v>
      </c>
      <c r="F49">
        <v>0</v>
      </c>
      <c r="G49">
        <v>0</v>
      </c>
    </row>
    <row r="50" spans="1:7" ht="15" x14ac:dyDescent="0.25">
      <c r="A50" s="173" t="s">
        <v>102</v>
      </c>
      <c r="B50">
        <v>26.4</v>
      </c>
      <c r="C50">
        <v>8</v>
      </c>
      <c r="D50">
        <v>17.5</v>
      </c>
      <c r="E50">
        <v>20.6</v>
      </c>
      <c r="F50">
        <v>0</v>
      </c>
      <c r="G50">
        <v>0</v>
      </c>
    </row>
    <row r="51" spans="1:7" ht="15" x14ac:dyDescent="0.25">
      <c r="A51" s="173" t="s">
        <v>103</v>
      </c>
      <c r="B51">
        <v>4.7</v>
      </c>
      <c r="C51">
        <v>10</v>
      </c>
      <c r="D51">
        <v>5.7</v>
      </c>
      <c r="E51">
        <v>2.8</v>
      </c>
      <c r="F51">
        <v>0</v>
      </c>
      <c r="G51">
        <v>0</v>
      </c>
    </row>
    <row r="52" spans="1:7" ht="15" x14ac:dyDescent="0.25">
      <c r="A52" s="173" t="s">
        <v>104</v>
      </c>
      <c r="B52">
        <v>0</v>
      </c>
      <c r="C52">
        <v>72</v>
      </c>
      <c r="D52">
        <v>164.4</v>
      </c>
      <c r="E52">
        <v>143.19999999999999</v>
      </c>
      <c r="F52">
        <v>0</v>
      </c>
      <c r="G52">
        <v>0</v>
      </c>
    </row>
    <row r="53" spans="1:7" ht="15" x14ac:dyDescent="0.25">
      <c r="A53" s="173" t="s">
        <v>105</v>
      </c>
      <c r="B53">
        <v>100</v>
      </c>
      <c r="C53">
        <v>64.099999999999994</v>
      </c>
      <c r="D53">
        <v>135.5</v>
      </c>
      <c r="E53">
        <v>90.3</v>
      </c>
      <c r="F53">
        <v>0</v>
      </c>
      <c r="G53">
        <v>0</v>
      </c>
    </row>
    <row r="54" spans="1:7" ht="15" x14ac:dyDescent="0.25">
      <c r="A54" s="173" t="s">
        <v>106</v>
      </c>
      <c r="B54">
        <v>55.3</v>
      </c>
      <c r="C54">
        <v>28.2</v>
      </c>
      <c r="D54">
        <v>104</v>
      </c>
      <c r="E54">
        <v>76.8</v>
      </c>
      <c r="F54">
        <v>0</v>
      </c>
      <c r="G54">
        <v>0</v>
      </c>
    </row>
    <row r="55" spans="1:7" ht="15" x14ac:dyDescent="0.25">
      <c r="A55" s="173" t="s">
        <v>107</v>
      </c>
      <c r="B55">
        <v>99.6</v>
      </c>
      <c r="C55">
        <v>22</v>
      </c>
      <c r="D55">
        <v>195</v>
      </c>
      <c r="E55">
        <v>166.8</v>
      </c>
      <c r="F55">
        <v>0</v>
      </c>
      <c r="G55">
        <v>0</v>
      </c>
    </row>
    <row r="56" spans="1:7" ht="15" x14ac:dyDescent="0.25">
      <c r="A56" s="173" t="s">
        <v>108</v>
      </c>
      <c r="B56">
        <v>0</v>
      </c>
      <c r="C56">
        <v>0</v>
      </c>
      <c r="D56">
        <v>3.3</v>
      </c>
      <c r="E56">
        <v>0</v>
      </c>
      <c r="F56">
        <v>0</v>
      </c>
      <c r="G56">
        <v>0</v>
      </c>
    </row>
    <row r="57" spans="1:7" ht="15" x14ac:dyDescent="0.25">
      <c r="A57" s="173" t="s">
        <v>109</v>
      </c>
      <c r="B57">
        <v>30.2</v>
      </c>
      <c r="C57">
        <v>29.1</v>
      </c>
      <c r="D57">
        <v>93.4</v>
      </c>
      <c r="E57">
        <v>46.7</v>
      </c>
      <c r="F57">
        <v>0</v>
      </c>
      <c r="G57">
        <v>0</v>
      </c>
    </row>
    <row r="58" spans="1:7" ht="15" x14ac:dyDescent="0.25">
      <c r="A58" s="173" t="s">
        <v>110</v>
      </c>
      <c r="B58">
        <v>0</v>
      </c>
      <c r="C58">
        <v>0</v>
      </c>
      <c r="D58">
        <v>18.5</v>
      </c>
      <c r="E58">
        <v>0</v>
      </c>
      <c r="F58">
        <v>0</v>
      </c>
      <c r="G58">
        <v>0</v>
      </c>
    </row>
    <row r="59" spans="1:7" ht="15" x14ac:dyDescent="0.25">
      <c r="A59" s="173" t="s">
        <v>111</v>
      </c>
      <c r="B59">
        <v>18</v>
      </c>
      <c r="C59">
        <v>0</v>
      </c>
      <c r="D59">
        <v>8.9</v>
      </c>
      <c r="E59">
        <v>20.5</v>
      </c>
      <c r="F59">
        <v>0</v>
      </c>
      <c r="G59">
        <v>0</v>
      </c>
    </row>
    <row r="60" spans="1:7" ht="15" x14ac:dyDescent="0.25">
      <c r="A60" s="173" t="s">
        <v>112</v>
      </c>
      <c r="B60">
        <v>132.30000000000001</v>
      </c>
      <c r="C60">
        <v>108.5</v>
      </c>
      <c r="D60">
        <v>63.9</v>
      </c>
      <c r="E60">
        <v>72.3</v>
      </c>
      <c r="F60">
        <v>0</v>
      </c>
      <c r="G60">
        <v>0</v>
      </c>
    </row>
    <row r="61" spans="1:7" ht="15" x14ac:dyDescent="0.25">
      <c r="A61" s="173" t="s">
        <v>113</v>
      </c>
      <c r="B61">
        <v>22</v>
      </c>
      <c r="C61">
        <v>22</v>
      </c>
      <c r="D61">
        <v>63.4</v>
      </c>
      <c r="E61">
        <v>46</v>
      </c>
      <c r="F61">
        <v>0</v>
      </c>
      <c r="G61">
        <v>0</v>
      </c>
    </row>
    <row r="62" spans="1:7" ht="15" x14ac:dyDescent="0.25">
      <c r="A62" s="173" t="s">
        <v>114</v>
      </c>
      <c r="B62">
        <v>101.7</v>
      </c>
      <c r="C62">
        <v>1.8</v>
      </c>
      <c r="D62">
        <v>62.9</v>
      </c>
      <c r="E62">
        <v>11.1</v>
      </c>
      <c r="F62">
        <v>0</v>
      </c>
      <c r="G62">
        <v>0</v>
      </c>
    </row>
    <row r="63" spans="1:7" ht="15" x14ac:dyDescent="0.25">
      <c r="A63" s="173" t="s">
        <v>115</v>
      </c>
      <c r="B63">
        <v>757.6</v>
      </c>
      <c r="C63">
        <v>735.9</v>
      </c>
      <c r="D63">
        <v>1014.1</v>
      </c>
      <c r="E63">
        <v>702.7</v>
      </c>
      <c r="F63">
        <v>0</v>
      </c>
      <c r="G63">
        <v>0</v>
      </c>
    </row>
    <row r="64" spans="1:7" ht="15" x14ac:dyDescent="0.25">
      <c r="A64" s="173" t="s">
        <v>116</v>
      </c>
      <c r="B64">
        <v>0</v>
      </c>
      <c r="C64">
        <v>0</v>
      </c>
      <c r="D64">
        <v>0</v>
      </c>
      <c r="E64" t="s">
        <v>94</v>
      </c>
      <c r="F64">
        <v>0</v>
      </c>
      <c r="G64">
        <v>0</v>
      </c>
    </row>
    <row r="65" spans="1:7" ht="15" x14ac:dyDescent="0.25">
      <c r="A65" s="173" t="s">
        <v>117</v>
      </c>
      <c r="B65">
        <v>22.3</v>
      </c>
      <c r="C65">
        <v>11.8</v>
      </c>
      <c r="D65">
        <v>33</v>
      </c>
      <c r="E65">
        <v>0</v>
      </c>
      <c r="F65">
        <v>0</v>
      </c>
      <c r="G65">
        <v>0</v>
      </c>
    </row>
    <row r="66" spans="1:7" ht="15" x14ac:dyDescent="0.25">
      <c r="A66" s="173" t="s">
        <v>118</v>
      </c>
      <c r="B66">
        <v>192</v>
      </c>
      <c r="C66">
        <v>49.6</v>
      </c>
      <c r="D66">
        <v>156</v>
      </c>
      <c r="E66">
        <v>51.1</v>
      </c>
      <c r="F66">
        <v>0</v>
      </c>
      <c r="G66">
        <v>0</v>
      </c>
    </row>
    <row r="67" spans="1:7" ht="15" x14ac:dyDescent="0.25">
      <c r="A67" s="173" t="s">
        <v>119</v>
      </c>
      <c r="B67">
        <v>55.5</v>
      </c>
      <c r="C67">
        <v>66</v>
      </c>
      <c r="D67">
        <v>87.5</v>
      </c>
      <c r="E67">
        <v>79.599999999999994</v>
      </c>
      <c r="F67">
        <v>0</v>
      </c>
      <c r="G67">
        <v>0</v>
      </c>
    </row>
    <row r="68" spans="1:7" ht="15" x14ac:dyDescent="0.25">
      <c r="A68" s="173" t="s">
        <v>120</v>
      </c>
      <c r="B68">
        <v>6</v>
      </c>
      <c r="C68">
        <v>16.100000000000001</v>
      </c>
      <c r="D68">
        <v>42.6</v>
      </c>
      <c r="E68">
        <v>15.5</v>
      </c>
      <c r="F68">
        <v>0</v>
      </c>
      <c r="G68">
        <v>0</v>
      </c>
    </row>
    <row r="69" spans="1:7" ht="15" x14ac:dyDescent="0.25">
      <c r="A69" s="173" t="s">
        <v>121</v>
      </c>
      <c r="B69">
        <v>41.1</v>
      </c>
      <c r="C69">
        <v>18.399999999999999</v>
      </c>
      <c r="D69">
        <v>30.9</v>
      </c>
      <c r="E69">
        <v>13.1</v>
      </c>
      <c r="F69">
        <v>0</v>
      </c>
      <c r="G69">
        <v>0</v>
      </c>
    </row>
    <row r="70" spans="1:7" ht="15" x14ac:dyDescent="0.25">
      <c r="A70" s="173" t="s">
        <v>122</v>
      </c>
      <c r="B70">
        <v>16.3</v>
      </c>
      <c r="C70">
        <v>0</v>
      </c>
      <c r="D70">
        <v>4.0999999999999996</v>
      </c>
      <c r="E70">
        <v>80.5</v>
      </c>
      <c r="F70">
        <v>0</v>
      </c>
      <c r="G70">
        <v>0</v>
      </c>
    </row>
    <row r="71" spans="1:7" ht="15" x14ac:dyDescent="0.25">
      <c r="A71" s="173" t="s">
        <v>65</v>
      </c>
      <c r="B71" t="s">
        <v>66</v>
      </c>
      <c r="C71" t="s">
        <v>67</v>
      </c>
      <c r="D71" t="s">
        <v>66</v>
      </c>
      <c r="E71" t="s">
        <v>66</v>
      </c>
      <c r="F71" t="s">
        <v>66</v>
      </c>
      <c r="G71" t="s">
        <v>68</v>
      </c>
    </row>
    <row r="72" spans="1:7" ht="15" x14ac:dyDescent="0.25">
      <c r="A72" s="173" t="s">
        <v>123</v>
      </c>
      <c r="B72">
        <v>4109.5</v>
      </c>
      <c r="C72">
        <v>3183.2</v>
      </c>
      <c r="D72">
        <v>6141.9</v>
      </c>
      <c r="E72">
        <v>4180.1000000000004</v>
      </c>
      <c r="F72">
        <v>0</v>
      </c>
      <c r="G72">
        <v>0</v>
      </c>
    </row>
    <row r="73" spans="1:7" ht="15" x14ac:dyDescent="0.25">
      <c r="A73" s="173" t="s">
        <v>124</v>
      </c>
      <c r="B73">
        <v>514.6</v>
      </c>
      <c r="C73">
        <v>512</v>
      </c>
      <c r="D73">
        <v>0</v>
      </c>
      <c r="E73">
        <v>0</v>
      </c>
      <c r="F73">
        <v>0</v>
      </c>
      <c r="G73">
        <v>0</v>
      </c>
    </row>
    <row r="74" spans="1:7" ht="15" x14ac:dyDescent="0.25">
      <c r="A74" s="173" t="s">
        <v>65</v>
      </c>
      <c r="B74" t="s">
        <v>66</v>
      </c>
      <c r="C74" t="s">
        <v>67</v>
      </c>
      <c r="D74" t="s">
        <v>66</v>
      </c>
      <c r="E74" t="s">
        <v>66</v>
      </c>
      <c r="F74" t="s">
        <v>66</v>
      </c>
      <c r="G74" t="s">
        <v>68</v>
      </c>
    </row>
    <row r="75" spans="1:7" ht="15" x14ac:dyDescent="0.25">
      <c r="A75" s="173" t="s">
        <v>125</v>
      </c>
      <c r="B75">
        <v>4624.1000000000004</v>
      </c>
      <c r="C75">
        <v>3695.2</v>
      </c>
      <c r="D75">
        <v>6141.9</v>
      </c>
      <c r="E75">
        <v>4180.1000000000004</v>
      </c>
      <c r="F75">
        <v>0</v>
      </c>
      <c r="G75">
        <v>0</v>
      </c>
    </row>
    <row r="76" spans="1:7" ht="15" x14ac:dyDescent="0.25">
      <c r="A76" s="173" t="s">
        <v>126</v>
      </c>
      <c r="B76" t="s">
        <v>45</v>
      </c>
      <c r="C76" t="s">
        <v>45</v>
      </c>
      <c r="D76">
        <v>0</v>
      </c>
      <c r="E76">
        <v>0</v>
      </c>
      <c r="F76" t="s">
        <v>45</v>
      </c>
      <c r="G76" t="s">
        <v>45</v>
      </c>
    </row>
    <row r="77" spans="1:7" ht="15" x14ac:dyDescent="0.25">
      <c r="A77" s="173" t="s">
        <v>127</v>
      </c>
      <c r="B77">
        <v>0</v>
      </c>
      <c r="C77">
        <v>0</v>
      </c>
      <c r="D77" t="s">
        <v>45</v>
      </c>
      <c r="E77" t="s">
        <v>45</v>
      </c>
      <c r="F77">
        <v>0</v>
      </c>
      <c r="G77">
        <v>0</v>
      </c>
    </row>
    <row r="78" spans="1:7" ht="15" x14ac:dyDescent="0.25">
      <c r="A78" s="173" t="s">
        <v>65</v>
      </c>
      <c r="B78" t="s">
        <v>66</v>
      </c>
      <c r="C78" t="s">
        <v>67</v>
      </c>
      <c r="D78" t="s">
        <v>66</v>
      </c>
      <c r="E78" t="s">
        <v>66</v>
      </c>
      <c r="F78" t="s">
        <v>66</v>
      </c>
      <c r="G78" t="s">
        <v>68</v>
      </c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036D6-A04B-4792-A352-430A4DEDC2CF}">
  <dimension ref="A2:G79"/>
  <sheetViews>
    <sheetView topLeftCell="A25" workbookViewId="0">
      <selection activeCell="B8" sqref="B8"/>
    </sheetView>
  </sheetViews>
  <sheetFormatPr defaultRowHeight="13.2" x14ac:dyDescent="0.25"/>
  <cols>
    <col min="1" max="1" width="28" customWidth="1"/>
    <col min="2" max="2" width="11.6640625" customWidth="1"/>
    <col min="3" max="3" width="10.6640625" customWidth="1"/>
    <col min="4" max="4" width="12.44140625" customWidth="1"/>
    <col min="5" max="6" width="13.6640625" customWidth="1"/>
    <col min="7" max="7" width="11.44140625" customWidth="1"/>
  </cols>
  <sheetData>
    <row r="2" spans="1:7" ht="15" x14ac:dyDescent="0.25">
      <c r="A2" s="173" t="s">
        <v>50</v>
      </c>
    </row>
    <row r="3" spans="1:7" ht="15" x14ac:dyDescent="0.25">
      <c r="A3" s="173" t="s">
        <v>51</v>
      </c>
    </row>
    <row r="4" spans="1:7" ht="15" x14ac:dyDescent="0.25">
      <c r="A4" s="173" t="s">
        <v>1036</v>
      </c>
    </row>
    <row r="5" spans="1:7" ht="15" x14ac:dyDescent="0.25">
      <c r="A5" s="173" t="s">
        <v>53</v>
      </c>
    </row>
    <row r="6" spans="1:7" ht="15" x14ac:dyDescent="0.25">
      <c r="A6" s="173" t="s">
        <v>54</v>
      </c>
    </row>
    <row r="7" spans="1:7" ht="15" x14ac:dyDescent="0.25">
      <c r="A7" s="173" t="s">
        <v>55</v>
      </c>
    </row>
    <row r="8" spans="1:7" ht="15" x14ac:dyDescent="0.25">
      <c r="B8" s="173" t="s">
        <v>163</v>
      </c>
      <c r="D8" t="s">
        <v>57</v>
      </c>
      <c r="F8" t="s">
        <v>58</v>
      </c>
    </row>
    <row r="9" spans="1:7" ht="15" x14ac:dyDescent="0.25">
      <c r="A9" s="173" t="s">
        <v>55</v>
      </c>
    </row>
    <row r="10" spans="1:7" ht="15" x14ac:dyDescent="0.25">
      <c r="A10" s="173" t="s">
        <v>59</v>
      </c>
      <c r="B10" t="s">
        <v>60</v>
      </c>
      <c r="C10" t="s">
        <v>61</v>
      </c>
      <c r="D10" t="s">
        <v>60</v>
      </c>
      <c r="E10" t="s">
        <v>62</v>
      </c>
      <c r="F10" t="s">
        <v>63</v>
      </c>
      <c r="G10" t="s">
        <v>64</v>
      </c>
    </row>
    <row r="11" spans="1:7" ht="15" x14ac:dyDescent="0.25">
      <c r="A11" s="173" t="s">
        <v>65</v>
      </c>
      <c r="B11" t="s">
        <v>66</v>
      </c>
      <c r="C11" t="s">
        <v>67</v>
      </c>
      <c r="D11" t="s">
        <v>66</v>
      </c>
      <c r="E11" t="s">
        <v>66</v>
      </c>
      <c r="F11" t="s">
        <v>66</v>
      </c>
      <c r="G11" t="s">
        <v>68</v>
      </c>
    </row>
    <row r="12" spans="1:7" ht="15" x14ac:dyDescent="0.25">
      <c r="A12" s="173" t="s">
        <v>69</v>
      </c>
    </row>
    <row r="13" spans="1:7" ht="15" x14ac:dyDescent="0.25">
      <c r="A13" s="173" t="s">
        <v>70</v>
      </c>
      <c r="B13">
        <v>145.6</v>
      </c>
      <c r="C13">
        <v>0</v>
      </c>
      <c r="D13">
        <v>183.8</v>
      </c>
      <c r="E13">
        <v>39.200000000000003</v>
      </c>
      <c r="F13">
        <v>0</v>
      </c>
      <c r="G13">
        <v>0</v>
      </c>
    </row>
    <row r="14" spans="1:7" ht="15" x14ac:dyDescent="0.25">
      <c r="A14" s="173" t="s">
        <v>71</v>
      </c>
      <c r="B14">
        <v>119.2</v>
      </c>
      <c r="C14">
        <v>0</v>
      </c>
      <c r="D14">
        <v>164</v>
      </c>
      <c r="E14">
        <v>39.200000000000003</v>
      </c>
      <c r="F14">
        <v>0</v>
      </c>
      <c r="G14">
        <v>0</v>
      </c>
    </row>
    <row r="15" spans="1:7" ht="15" x14ac:dyDescent="0.25">
      <c r="A15" s="173" t="s">
        <v>72</v>
      </c>
      <c r="B15">
        <v>11</v>
      </c>
      <c r="C15">
        <v>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173" t="s">
        <v>73</v>
      </c>
      <c r="B16">
        <v>15.4</v>
      </c>
      <c r="C16">
        <v>0</v>
      </c>
      <c r="D16">
        <v>19.8</v>
      </c>
      <c r="E16">
        <v>0</v>
      </c>
      <c r="F16">
        <v>0</v>
      </c>
      <c r="G16">
        <v>0</v>
      </c>
    </row>
    <row r="17" spans="1:7" ht="15" x14ac:dyDescent="0.25">
      <c r="A17" s="173" t="s">
        <v>69</v>
      </c>
    </row>
    <row r="18" spans="1:7" ht="15" x14ac:dyDescent="0.25">
      <c r="A18" s="173" t="s">
        <v>74</v>
      </c>
      <c r="B18">
        <v>332.8</v>
      </c>
      <c r="C18">
        <v>482.9</v>
      </c>
      <c r="D18">
        <v>511.6</v>
      </c>
      <c r="E18">
        <v>401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75</v>
      </c>
      <c r="B20">
        <v>243.1</v>
      </c>
      <c r="C20">
        <v>249.4</v>
      </c>
      <c r="D20">
        <v>209.8</v>
      </c>
      <c r="E20">
        <v>311.3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76</v>
      </c>
      <c r="B22">
        <v>0.6</v>
      </c>
      <c r="C22">
        <v>115.5</v>
      </c>
      <c r="D22">
        <v>138.6</v>
      </c>
      <c r="E22">
        <v>156.80000000000001</v>
      </c>
      <c r="F22">
        <v>0</v>
      </c>
      <c r="G22">
        <v>0</v>
      </c>
    </row>
    <row r="23" spans="1:7" ht="15" x14ac:dyDescent="0.25">
      <c r="A23" s="173" t="s">
        <v>69</v>
      </c>
    </row>
    <row r="24" spans="1:7" ht="15" x14ac:dyDescent="0.25">
      <c r="A24" s="173" t="s">
        <v>77</v>
      </c>
      <c r="B24">
        <v>1616.4</v>
      </c>
      <c r="C24">
        <v>1018.1</v>
      </c>
      <c r="D24">
        <v>1888.8</v>
      </c>
      <c r="E24">
        <v>1416.4</v>
      </c>
      <c r="F24">
        <v>0.2</v>
      </c>
      <c r="G24">
        <v>0</v>
      </c>
    </row>
    <row r="25" spans="1:7" ht="15" x14ac:dyDescent="0.25">
      <c r="A25" s="173" t="s">
        <v>167</v>
      </c>
      <c r="B25">
        <v>0</v>
      </c>
      <c r="C25">
        <v>32</v>
      </c>
      <c r="D25">
        <v>0</v>
      </c>
      <c r="E25">
        <v>0</v>
      </c>
      <c r="F25">
        <v>0</v>
      </c>
      <c r="G25">
        <v>0</v>
      </c>
    </row>
    <row r="26" spans="1:7" ht="15" x14ac:dyDescent="0.25">
      <c r="A26" s="173" t="s">
        <v>78</v>
      </c>
      <c r="B26">
        <v>0</v>
      </c>
      <c r="C26">
        <v>20</v>
      </c>
      <c r="D26">
        <v>0</v>
      </c>
      <c r="E26">
        <v>8.8000000000000007</v>
      </c>
      <c r="F26">
        <v>0</v>
      </c>
      <c r="G26">
        <v>0</v>
      </c>
    </row>
    <row r="27" spans="1:7" ht="15" x14ac:dyDescent="0.25">
      <c r="A27" s="173" t="s">
        <v>79</v>
      </c>
      <c r="B27">
        <v>0</v>
      </c>
      <c r="C27">
        <v>0.4</v>
      </c>
      <c r="D27">
        <v>0</v>
      </c>
      <c r="E27">
        <v>0.8</v>
      </c>
      <c r="F27">
        <v>0</v>
      </c>
      <c r="G27">
        <v>0</v>
      </c>
    </row>
    <row r="28" spans="1:7" ht="15" x14ac:dyDescent="0.25">
      <c r="A28" s="173" t="s">
        <v>80</v>
      </c>
      <c r="B28">
        <v>146.80000000000001</v>
      </c>
      <c r="C28">
        <v>103.3</v>
      </c>
      <c r="D28">
        <v>289.3</v>
      </c>
      <c r="E28">
        <v>117.1</v>
      </c>
      <c r="F28">
        <v>0</v>
      </c>
      <c r="G28">
        <v>0</v>
      </c>
    </row>
    <row r="29" spans="1:7" ht="15" x14ac:dyDescent="0.25">
      <c r="A29" s="173" t="s">
        <v>81</v>
      </c>
      <c r="B29">
        <v>449.7</v>
      </c>
      <c r="C29">
        <v>195.9</v>
      </c>
      <c r="D29">
        <v>529.20000000000005</v>
      </c>
      <c r="E29">
        <v>324.3</v>
      </c>
      <c r="F29">
        <v>0.2</v>
      </c>
      <c r="G29">
        <v>0</v>
      </c>
    </row>
    <row r="30" spans="1:7" ht="15" x14ac:dyDescent="0.25">
      <c r="A30" s="173" t="s">
        <v>82</v>
      </c>
      <c r="B30">
        <v>1</v>
      </c>
      <c r="C30">
        <v>1.3</v>
      </c>
      <c r="D30">
        <v>45</v>
      </c>
      <c r="E30">
        <v>32.799999999999997</v>
      </c>
      <c r="F30">
        <v>0</v>
      </c>
      <c r="G30">
        <v>0</v>
      </c>
    </row>
    <row r="31" spans="1:7" ht="15" x14ac:dyDescent="0.25">
      <c r="A31" s="173" t="s">
        <v>83</v>
      </c>
      <c r="B31">
        <v>748</v>
      </c>
      <c r="C31">
        <v>517.5</v>
      </c>
      <c r="D31">
        <v>577.1</v>
      </c>
      <c r="E31">
        <v>632.9</v>
      </c>
      <c r="F31">
        <v>0</v>
      </c>
      <c r="G31">
        <v>0</v>
      </c>
    </row>
    <row r="32" spans="1:7" ht="15" x14ac:dyDescent="0.25">
      <c r="A32" s="173" t="s">
        <v>84</v>
      </c>
      <c r="B32">
        <v>0</v>
      </c>
      <c r="C32">
        <v>0</v>
      </c>
      <c r="D32">
        <v>31.1</v>
      </c>
      <c r="E32">
        <v>19.8</v>
      </c>
      <c r="F32">
        <v>0</v>
      </c>
      <c r="G32">
        <v>0</v>
      </c>
    </row>
    <row r="33" spans="1:7" ht="15" x14ac:dyDescent="0.25">
      <c r="A33" s="173" t="s">
        <v>85</v>
      </c>
      <c r="B33">
        <v>0</v>
      </c>
      <c r="C33">
        <v>0</v>
      </c>
      <c r="D33">
        <v>25.3</v>
      </c>
      <c r="E33">
        <v>22.1</v>
      </c>
      <c r="F33">
        <v>0</v>
      </c>
      <c r="G33">
        <v>0</v>
      </c>
    </row>
    <row r="34" spans="1:7" ht="15" x14ac:dyDescent="0.25">
      <c r="A34" s="173" t="s">
        <v>86</v>
      </c>
      <c r="B34">
        <v>125.3</v>
      </c>
      <c r="C34">
        <v>47.9</v>
      </c>
      <c r="D34">
        <v>172.6</v>
      </c>
      <c r="E34">
        <v>110.5</v>
      </c>
      <c r="F34">
        <v>0</v>
      </c>
      <c r="G34">
        <v>0</v>
      </c>
    </row>
    <row r="35" spans="1:7" ht="15" x14ac:dyDescent="0.25">
      <c r="A35" s="173" t="s">
        <v>87</v>
      </c>
      <c r="B35">
        <v>0.1</v>
      </c>
      <c r="C35">
        <v>0</v>
      </c>
      <c r="D35">
        <v>2.9</v>
      </c>
      <c r="E35">
        <v>0</v>
      </c>
      <c r="F35">
        <v>0</v>
      </c>
      <c r="G35">
        <v>0</v>
      </c>
    </row>
    <row r="36" spans="1:7" ht="15" x14ac:dyDescent="0.25">
      <c r="A36" s="173" t="s">
        <v>88</v>
      </c>
      <c r="B36">
        <v>95.5</v>
      </c>
      <c r="C36">
        <v>49.8</v>
      </c>
      <c r="D36">
        <v>163.1</v>
      </c>
      <c r="E36">
        <v>93.6</v>
      </c>
      <c r="F36">
        <v>0</v>
      </c>
      <c r="G36">
        <v>0</v>
      </c>
    </row>
    <row r="37" spans="1:7" ht="15" x14ac:dyDescent="0.25">
      <c r="A37" s="173" t="s">
        <v>89</v>
      </c>
      <c r="B37">
        <v>50</v>
      </c>
      <c r="C37">
        <v>50</v>
      </c>
      <c r="D37">
        <v>53.2</v>
      </c>
      <c r="E37">
        <v>53.8</v>
      </c>
      <c r="F37">
        <v>0</v>
      </c>
      <c r="G37">
        <v>0</v>
      </c>
    </row>
    <row r="38" spans="1:7" ht="15" x14ac:dyDescent="0.25">
      <c r="A38" s="173" t="s">
        <v>69</v>
      </c>
    </row>
    <row r="39" spans="1:7" ht="15" x14ac:dyDescent="0.25">
      <c r="A39" s="173" t="s">
        <v>90</v>
      </c>
      <c r="B39">
        <v>61</v>
      </c>
      <c r="C39">
        <v>46</v>
      </c>
      <c r="D39">
        <v>188.7</v>
      </c>
      <c r="E39">
        <v>113.5</v>
      </c>
      <c r="F39">
        <v>0</v>
      </c>
      <c r="G39">
        <v>0</v>
      </c>
    </row>
    <row r="40" spans="1:7" ht="15" x14ac:dyDescent="0.25">
      <c r="A40" s="173" t="s">
        <v>91</v>
      </c>
      <c r="B40">
        <v>0</v>
      </c>
      <c r="C40">
        <v>20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173" t="s">
        <v>92</v>
      </c>
      <c r="B41">
        <v>0</v>
      </c>
      <c r="C41">
        <v>0</v>
      </c>
      <c r="D41">
        <v>38.4</v>
      </c>
      <c r="E41">
        <v>0</v>
      </c>
      <c r="F41">
        <v>0</v>
      </c>
      <c r="G41">
        <v>0</v>
      </c>
    </row>
    <row r="42" spans="1:7" ht="15" x14ac:dyDescent="0.25">
      <c r="A42" s="173" t="s">
        <v>93</v>
      </c>
      <c r="B42">
        <v>0</v>
      </c>
      <c r="C42">
        <v>0</v>
      </c>
      <c r="D42">
        <v>0</v>
      </c>
      <c r="E42">
        <v>20</v>
      </c>
      <c r="F42">
        <v>0</v>
      </c>
      <c r="G42">
        <v>0</v>
      </c>
    </row>
    <row r="43" spans="1:7" ht="15" x14ac:dyDescent="0.25">
      <c r="A43" s="173" t="s">
        <v>95</v>
      </c>
      <c r="B43">
        <v>0</v>
      </c>
      <c r="C43">
        <v>0</v>
      </c>
      <c r="D43">
        <v>4.4000000000000004</v>
      </c>
      <c r="E43">
        <v>4.2</v>
      </c>
      <c r="F43">
        <v>0</v>
      </c>
      <c r="G43">
        <v>0</v>
      </c>
    </row>
    <row r="44" spans="1:7" ht="15" x14ac:dyDescent="0.25">
      <c r="A44" s="173" t="s">
        <v>96</v>
      </c>
      <c r="B44">
        <v>61</v>
      </c>
      <c r="C44">
        <v>26</v>
      </c>
      <c r="D44">
        <v>137.30000000000001</v>
      </c>
      <c r="E44">
        <v>78.3</v>
      </c>
      <c r="F44">
        <v>0</v>
      </c>
      <c r="G44">
        <v>0</v>
      </c>
    </row>
    <row r="45" spans="1:7" ht="15" x14ac:dyDescent="0.25">
      <c r="A45" s="173" t="s">
        <v>97</v>
      </c>
      <c r="B45">
        <v>0</v>
      </c>
      <c r="C45">
        <v>0</v>
      </c>
      <c r="D45">
        <v>8.6999999999999993</v>
      </c>
      <c r="E45">
        <v>11</v>
      </c>
      <c r="F45">
        <v>0</v>
      </c>
      <c r="G45">
        <v>0</v>
      </c>
    </row>
    <row r="46" spans="1:7" ht="15" x14ac:dyDescent="0.25">
      <c r="A46" s="173" t="s">
        <v>69</v>
      </c>
    </row>
    <row r="47" spans="1:7" ht="15" x14ac:dyDescent="0.25">
      <c r="A47" s="173" t="s">
        <v>98</v>
      </c>
      <c r="B47">
        <v>1813.5</v>
      </c>
      <c r="C47">
        <v>1271.4000000000001</v>
      </c>
      <c r="D47">
        <v>2478.5</v>
      </c>
      <c r="E47">
        <v>1741.9</v>
      </c>
      <c r="F47">
        <v>0</v>
      </c>
      <c r="G47">
        <v>0</v>
      </c>
    </row>
    <row r="48" spans="1:7" ht="15" x14ac:dyDescent="0.25">
      <c r="A48" s="173" t="s">
        <v>99</v>
      </c>
      <c r="B48">
        <v>6.1</v>
      </c>
      <c r="C48">
        <v>3.5</v>
      </c>
      <c r="D48">
        <v>3.9</v>
      </c>
      <c r="E48">
        <v>6.2</v>
      </c>
      <c r="F48">
        <v>0</v>
      </c>
      <c r="G48">
        <v>0</v>
      </c>
    </row>
    <row r="49" spans="1:7" ht="15" x14ac:dyDescent="0.25">
      <c r="A49" s="173" t="s">
        <v>100</v>
      </c>
      <c r="B49">
        <v>1.5</v>
      </c>
      <c r="C49">
        <v>4.5</v>
      </c>
      <c r="D49">
        <v>0</v>
      </c>
      <c r="E49">
        <v>6.3</v>
      </c>
      <c r="F49">
        <v>0</v>
      </c>
      <c r="G49">
        <v>0</v>
      </c>
    </row>
    <row r="50" spans="1:7" ht="15" x14ac:dyDescent="0.25">
      <c r="A50" s="173" t="s">
        <v>101</v>
      </c>
      <c r="B50">
        <v>60</v>
      </c>
      <c r="C50">
        <v>0</v>
      </c>
      <c r="D50">
        <v>296.10000000000002</v>
      </c>
      <c r="E50">
        <v>90.2</v>
      </c>
      <c r="F50">
        <v>0</v>
      </c>
      <c r="G50">
        <v>0</v>
      </c>
    </row>
    <row r="51" spans="1:7" ht="15" x14ac:dyDescent="0.25">
      <c r="A51" s="173" t="s">
        <v>102</v>
      </c>
      <c r="B51">
        <v>26.4</v>
      </c>
      <c r="C51">
        <v>8</v>
      </c>
      <c r="D51">
        <v>17.5</v>
      </c>
      <c r="E51">
        <v>20.6</v>
      </c>
      <c r="F51">
        <v>0</v>
      </c>
      <c r="G51">
        <v>0</v>
      </c>
    </row>
    <row r="52" spans="1:7" ht="15" x14ac:dyDescent="0.25">
      <c r="A52" s="173" t="s">
        <v>103</v>
      </c>
      <c r="B52">
        <v>4.9000000000000004</v>
      </c>
      <c r="C52">
        <v>10</v>
      </c>
      <c r="D52">
        <v>5.5</v>
      </c>
      <c r="E52">
        <v>2.8</v>
      </c>
      <c r="F52">
        <v>0</v>
      </c>
      <c r="G52">
        <v>0</v>
      </c>
    </row>
    <row r="53" spans="1:7" ht="15" x14ac:dyDescent="0.25">
      <c r="A53" s="173" t="s">
        <v>104</v>
      </c>
      <c r="B53">
        <v>0</v>
      </c>
      <c r="C53">
        <v>72</v>
      </c>
      <c r="D53">
        <v>164.4</v>
      </c>
      <c r="E53">
        <v>143.19999999999999</v>
      </c>
      <c r="F53">
        <v>0</v>
      </c>
      <c r="G53">
        <v>0</v>
      </c>
    </row>
    <row r="54" spans="1:7" ht="15" x14ac:dyDescent="0.25">
      <c r="A54" s="173" t="s">
        <v>105</v>
      </c>
      <c r="B54">
        <v>97</v>
      </c>
      <c r="C54">
        <v>64.099999999999994</v>
      </c>
      <c r="D54">
        <v>135.5</v>
      </c>
      <c r="E54">
        <v>90.3</v>
      </c>
      <c r="F54">
        <v>0</v>
      </c>
      <c r="G54">
        <v>0</v>
      </c>
    </row>
    <row r="55" spans="1:7" ht="15" x14ac:dyDescent="0.25">
      <c r="A55" s="173" t="s">
        <v>106</v>
      </c>
      <c r="B55">
        <v>55.3</v>
      </c>
      <c r="C55">
        <v>28.2</v>
      </c>
      <c r="D55">
        <v>104</v>
      </c>
      <c r="E55">
        <v>76.8</v>
      </c>
      <c r="F55">
        <v>0</v>
      </c>
      <c r="G55">
        <v>0</v>
      </c>
    </row>
    <row r="56" spans="1:7" ht="15" x14ac:dyDescent="0.25">
      <c r="A56" s="173" t="s">
        <v>107</v>
      </c>
      <c r="B56">
        <v>99.6</v>
      </c>
      <c r="C56">
        <v>22</v>
      </c>
      <c r="D56">
        <v>195</v>
      </c>
      <c r="E56">
        <v>166.8</v>
      </c>
      <c r="F56">
        <v>0</v>
      </c>
      <c r="G56">
        <v>0</v>
      </c>
    </row>
    <row r="57" spans="1:7" ht="15" x14ac:dyDescent="0.25">
      <c r="A57" s="173" t="s">
        <v>108</v>
      </c>
      <c r="B57">
        <v>0</v>
      </c>
      <c r="C57">
        <v>0</v>
      </c>
      <c r="D57">
        <v>3.3</v>
      </c>
      <c r="E57">
        <v>0</v>
      </c>
      <c r="F57">
        <v>0</v>
      </c>
      <c r="G57">
        <v>0</v>
      </c>
    </row>
    <row r="58" spans="1:7" ht="15" x14ac:dyDescent="0.25">
      <c r="A58" s="173" t="s">
        <v>109</v>
      </c>
      <c r="B58">
        <v>30.2</v>
      </c>
      <c r="C58">
        <v>29.1</v>
      </c>
      <c r="D58">
        <v>93.4</v>
      </c>
      <c r="E58">
        <v>46.7</v>
      </c>
      <c r="F58">
        <v>0</v>
      </c>
      <c r="G58">
        <v>0</v>
      </c>
    </row>
    <row r="59" spans="1:7" ht="15" x14ac:dyDescent="0.25">
      <c r="A59" s="173" t="s">
        <v>110</v>
      </c>
      <c r="B59">
        <v>0</v>
      </c>
      <c r="C59">
        <v>0</v>
      </c>
      <c r="D59">
        <v>18.5</v>
      </c>
      <c r="E59">
        <v>0</v>
      </c>
      <c r="F59">
        <v>0</v>
      </c>
      <c r="G59">
        <v>0</v>
      </c>
    </row>
    <row r="60" spans="1:7" ht="15" x14ac:dyDescent="0.25">
      <c r="A60" s="173" t="s">
        <v>111</v>
      </c>
      <c r="B60">
        <v>18</v>
      </c>
      <c r="C60">
        <v>0</v>
      </c>
      <c r="D60">
        <v>8.9</v>
      </c>
      <c r="E60">
        <v>20.5</v>
      </c>
      <c r="F60">
        <v>0</v>
      </c>
      <c r="G60">
        <v>0</v>
      </c>
    </row>
    <row r="61" spans="1:7" ht="15" x14ac:dyDescent="0.25">
      <c r="A61" s="173" t="s">
        <v>112</v>
      </c>
      <c r="B61">
        <v>132.30000000000001</v>
      </c>
      <c r="C61">
        <v>108.5</v>
      </c>
      <c r="D61">
        <v>63.9</v>
      </c>
      <c r="E61">
        <v>72.3</v>
      </c>
      <c r="F61">
        <v>0</v>
      </c>
      <c r="G61">
        <v>0</v>
      </c>
    </row>
    <row r="62" spans="1:7" ht="15" x14ac:dyDescent="0.25">
      <c r="A62" s="173" t="s">
        <v>113</v>
      </c>
      <c r="B62">
        <v>44</v>
      </c>
      <c r="C62">
        <v>22</v>
      </c>
      <c r="D62">
        <v>42.9</v>
      </c>
      <c r="E62">
        <v>46</v>
      </c>
      <c r="F62">
        <v>0</v>
      </c>
      <c r="G62">
        <v>0</v>
      </c>
    </row>
    <row r="63" spans="1:7" ht="15" x14ac:dyDescent="0.25">
      <c r="A63" s="173" t="s">
        <v>114</v>
      </c>
      <c r="B63">
        <v>96.7</v>
      </c>
      <c r="C63">
        <v>1.8</v>
      </c>
      <c r="D63">
        <v>62.9</v>
      </c>
      <c r="E63">
        <v>11.1</v>
      </c>
      <c r="F63">
        <v>0</v>
      </c>
      <c r="G63">
        <v>0</v>
      </c>
    </row>
    <row r="64" spans="1:7" ht="15" x14ac:dyDescent="0.25">
      <c r="A64" s="173" t="s">
        <v>115</v>
      </c>
      <c r="B64">
        <v>802.2</v>
      </c>
      <c r="C64">
        <v>735.9</v>
      </c>
      <c r="D64">
        <v>915.5</v>
      </c>
      <c r="E64">
        <v>702.7</v>
      </c>
      <c r="F64">
        <v>0</v>
      </c>
      <c r="G64">
        <v>0</v>
      </c>
    </row>
    <row r="65" spans="1:7" ht="15" x14ac:dyDescent="0.25">
      <c r="A65" s="173" t="s">
        <v>116</v>
      </c>
      <c r="B65">
        <v>0</v>
      </c>
      <c r="C65">
        <v>0</v>
      </c>
      <c r="D65">
        <v>0</v>
      </c>
      <c r="E65" t="s">
        <v>94</v>
      </c>
      <c r="F65">
        <v>0</v>
      </c>
      <c r="G65">
        <v>0</v>
      </c>
    </row>
    <row r="66" spans="1:7" ht="15" x14ac:dyDescent="0.25">
      <c r="A66" s="173" t="s">
        <v>117</v>
      </c>
      <c r="B66">
        <v>22.3</v>
      </c>
      <c r="C66">
        <v>11.8</v>
      </c>
      <c r="D66">
        <v>33</v>
      </c>
      <c r="E66">
        <v>0</v>
      </c>
      <c r="F66">
        <v>0</v>
      </c>
      <c r="G66">
        <v>0</v>
      </c>
    </row>
    <row r="67" spans="1:7" ht="15" x14ac:dyDescent="0.25">
      <c r="A67" s="173" t="s">
        <v>118</v>
      </c>
      <c r="B67">
        <v>198</v>
      </c>
      <c r="C67">
        <v>49.6</v>
      </c>
      <c r="D67">
        <v>149.5</v>
      </c>
      <c r="E67">
        <v>51.1</v>
      </c>
      <c r="F67">
        <v>0</v>
      </c>
      <c r="G67">
        <v>0</v>
      </c>
    </row>
    <row r="68" spans="1:7" ht="15" x14ac:dyDescent="0.25">
      <c r="A68" s="173" t="s">
        <v>119</v>
      </c>
      <c r="B68">
        <v>55.5</v>
      </c>
      <c r="C68">
        <v>66</v>
      </c>
      <c r="D68">
        <v>87.5</v>
      </c>
      <c r="E68">
        <v>79.599999999999994</v>
      </c>
      <c r="F68">
        <v>0</v>
      </c>
      <c r="G68">
        <v>0</v>
      </c>
    </row>
    <row r="69" spans="1:7" ht="15" x14ac:dyDescent="0.25">
      <c r="A69" s="173" t="s">
        <v>120</v>
      </c>
      <c r="B69">
        <v>6</v>
      </c>
      <c r="C69">
        <v>16.100000000000001</v>
      </c>
      <c r="D69">
        <v>42.6</v>
      </c>
      <c r="E69">
        <v>15.5</v>
      </c>
      <c r="F69">
        <v>0</v>
      </c>
      <c r="G69">
        <v>0</v>
      </c>
    </row>
    <row r="70" spans="1:7" ht="15" x14ac:dyDescent="0.25">
      <c r="A70" s="173" t="s">
        <v>121</v>
      </c>
      <c r="B70">
        <v>41.1</v>
      </c>
      <c r="C70">
        <v>18.399999999999999</v>
      </c>
      <c r="D70">
        <v>30.9</v>
      </c>
      <c r="E70">
        <v>13.1</v>
      </c>
      <c r="F70">
        <v>0</v>
      </c>
      <c r="G70">
        <v>0</v>
      </c>
    </row>
    <row r="71" spans="1:7" ht="15" x14ac:dyDescent="0.25">
      <c r="A71" s="173" t="s">
        <v>122</v>
      </c>
      <c r="B71">
        <v>16.3</v>
      </c>
      <c r="C71">
        <v>0</v>
      </c>
      <c r="D71">
        <v>4.0999999999999996</v>
      </c>
      <c r="E71">
        <v>80.5</v>
      </c>
      <c r="F71">
        <v>0</v>
      </c>
      <c r="G71">
        <v>0</v>
      </c>
    </row>
    <row r="72" spans="1:7" ht="15" x14ac:dyDescent="0.25">
      <c r="A72" s="173" t="s">
        <v>65</v>
      </c>
      <c r="B72" t="s">
        <v>66</v>
      </c>
      <c r="C72" t="s">
        <v>67</v>
      </c>
      <c r="D72" t="s">
        <v>66</v>
      </c>
      <c r="E72" t="s">
        <v>66</v>
      </c>
      <c r="F72" t="s">
        <v>66</v>
      </c>
      <c r="G72" t="s">
        <v>68</v>
      </c>
    </row>
    <row r="73" spans="1:7" ht="15" x14ac:dyDescent="0.25">
      <c r="A73" s="173" t="s">
        <v>123</v>
      </c>
      <c r="B73">
        <v>4212.8</v>
      </c>
      <c r="C73">
        <v>3183.2</v>
      </c>
      <c r="D73">
        <v>5599.7</v>
      </c>
      <c r="E73">
        <v>4180.1000000000004</v>
      </c>
      <c r="F73">
        <v>0.2</v>
      </c>
      <c r="G73">
        <v>0</v>
      </c>
    </row>
    <row r="74" spans="1:7" ht="15" x14ac:dyDescent="0.25">
      <c r="A74" s="173" t="s">
        <v>124</v>
      </c>
      <c r="B74">
        <v>478.6</v>
      </c>
      <c r="C74">
        <v>512</v>
      </c>
      <c r="D74">
        <v>0</v>
      </c>
      <c r="E74">
        <v>0</v>
      </c>
      <c r="F74">
        <v>0</v>
      </c>
      <c r="G74">
        <v>0</v>
      </c>
    </row>
    <row r="75" spans="1:7" ht="15" x14ac:dyDescent="0.25">
      <c r="A75" s="173" t="s">
        <v>65</v>
      </c>
      <c r="B75" t="s">
        <v>66</v>
      </c>
      <c r="C75" t="s">
        <v>67</v>
      </c>
      <c r="D75" t="s">
        <v>66</v>
      </c>
      <c r="E75" t="s">
        <v>66</v>
      </c>
      <c r="F75" t="s">
        <v>66</v>
      </c>
      <c r="G75" t="s">
        <v>68</v>
      </c>
    </row>
    <row r="76" spans="1:7" ht="15" x14ac:dyDescent="0.25">
      <c r="A76" s="173" t="s">
        <v>125</v>
      </c>
      <c r="B76">
        <v>4691.3999999999996</v>
      </c>
      <c r="C76">
        <v>3695.2</v>
      </c>
      <c r="D76">
        <v>5599.7</v>
      </c>
      <c r="E76">
        <v>4180.1000000000004</v>
      </c>
      <c r="F76">
        <v>0.2</v>
      </c>
      <c r="G76">
        <v>0</v>
      </c>
    </row>
    <row r="77" spans="1:7" ht="15" x14ac:dyDescent="0.25">
      <c r="A77" s="173" t="s">
        <v>126</v>
      </c>
      <c r="B77" t="s">
        <v>45</v>
      </c>
      <c r="C77" t="s">
        <v>45</v>
      </c>
      <c r="D77">
        <v>0</v>
      </c>
      <c r="E77">
        <v>0</v>
      </c>
      <c r="F77" t="s">
        <v>45</v>
      </c>
      <c r="G77" t="s">
        <v>45</v>
      </c>
    </row>
    <row r="78" spans="1:7" ht="15" x14ac:dyDescent="0.25">
      <c r="A78" s="173" t="s">
        <v>127</v>
      </c>
      <c r="B78">
        <v>0</v>
      </c>
      <c r="C78">
        <v>0</v>
      </c>
      <c r="D78" t="s">
        <v>45</v>
      </c>
      <c r="E78" t="s">
        <v>45</v>
      </c>
      <c r="F78">
        <v>0</v>
      </c>
      <c r="G78">
        <v>0</v>
      </c>
    </row>
    <row r="79" spans="1:7" ht="15" x14ac:dyDescent="0.25">
      <c r="A79" s="173" t="s">
        <v>65</v>
      </c>
      <c r="B79" t="s">
        <v>66</v>
      </c>
      <c r="C79" t="s">
        <v>67</v>
      </c>
      <c r="D79" t="s">
        <v>66</v>
      </c>
      <c r="E79" t="s">
        <v>66</v>
      </c>
      <c r="F79" t="s">
        <v>66</v>
      </c>
      <c r="G79" t="s">
        <v>68</v>
      </c>
    </row>
  </sheetData>
  <pageMargins left="0.7" right="0.7" top="0.75" bottom="0.75" header="0.3" footer="0.3"/>
  <pageSetup orientation="portrait" horizontalDpi="1200" verticalDpi="120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19549-6AB1-432A-8BAA-4FD323155286}">
  <dimension ref="A1:G78"/>
  <sheetViews>
    <sheetView topLeftCell="A20" workbookViewId="0">
      <selection activeCell="B7" sqref="B7"/>
    </sheetView>
  </sheetViews>
  <sheetFormatPr defaultRowHeight="13.2" x14ac:dyDescent="0.25"/>
  <cols>
    <col min="1" max="1" width="26.6640625" customWidth="1"/>
    <col min="2" max="2" width="13.33203125" customWidth="1"/>
    <col min="3" max="3" width="10.109375" customWidth="1"/>
    <col min="4" max="4" width="12.33203125" customWidth="1"/>
    <col min="5" max="5" width="10.88671875" customWidth="1"/>
    <col min="6" max="6" width="12" customWidth="1"/>
    <col min="7" max="7" width="13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1035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163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131.5</v>
      </c>
      <c r="C12">
        <v>0</v>
      </c>
      <c r="D12">
        <v>183.8</v>
      </c>
      <c r="E12">
        <v>39.200000000000003</v>
      </c>
      <c r="F12">
        <v>0</v>
      </c>
      <c r="G12">
        <v>0</v>
      </c>
    </row>
    <row r="13" spans="1:7" ht="15" x14ac:dyDescent="0.25">
      <c r="A13" s="173" t="s">
        <v>71</v>
      </c>
      <c r="B13">
        <v>115.4</v>
      </c>
      <c r="C13">
        <v>0</v>
      </c>
      <c r="D13">
        <v>164</v>
      </c>
      <c r="E13">
        <v>39.200000000000003</v>
      </c>
      <c r="F13">
        <v>0</v>
      </c>
      <c r="G13">
        <v>0</v>
      </c>
    </row>
    <row r="14" spans="1:7" ht="15" x14ac:dyDescent="0.25">
      <c r="A14" s="173" t="s">
        <v>72</v>
      </c>
      <c r="B14">
        <v>11</v>
      </c>
      <c r="C14">
        <v>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173" t="s">
        <v>73</v>
      </c>
      <c r="B15">
        <v>5.0999999999999996</v>
      </c>
      <c r="C15">
        <v>0</v>
      </c>
      <c r="D15">
        <v>19.8</v>
      </c>
      <c r="E15">
        <v>0</v>
      </c>
      <c r="F15">
        <v>0</v>
      </c>
      <c r="G15">
        <v>0</v>
      </c>
    </row>
    <row r="16" spans="1:7" ht="15" x14ac:dyDescent="0.25">
      <c r="A16" s="173" t="s">
        <v>69</v>
      </c>
    </row>
    <row r="17" spans="1:7" ht="15" x14ac:dyDescent="0.25">
      <c r="A17" s="173" t="s">
        <v>74</v>
      </c>
      <c r="B17">
        <v>332.8</v>
      </c>
      <c r="C17">
        <v>509.9</v>
      </c>
      <c r="D17">
        <v>511.6</v>
      </c>
      <c r="E17">
        <v>372.7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75</v>
      </c>
      <c r="B19">
        <v>261.10000000000002</v>
      </c>
      <c r="C19">
        <v>195.3</v>
      </c>
      <c r="D19">
        <v>189.9</v>
      </c>
      <c r="E19">
        <v>258.89999999999998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76</v>
      </c>
      <c r="B21">
        <v>0.6</v>
      </c>
      <c r="C21">
        <v>115.5</v>
      </c>
      <c r="D21">
        <v>138.6</v>
      </c>
      <c r="E21">
        <v>156.80000000000001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77</v>
      </c>
      <c r="B23">
        <v>1824.1</v>
      </c>
      <c r="C23">
        <v>1042.5999999999999</v>
      </c>
      <c r="D23">
        <v>1598</v>
      </c>
      <c r="E23">
        <v>1280.5</v>
      </c>
      <c r="F23">
        <v>0.2</v>
      </c>
      <c r="G23">
        <v>0</v>
      </c>
    </row>
    <row r="24" spans="1:7" ht="15" x14ac:dyDescent="0.25">
      <c r="A24" s="173" t="s">
        <v>167</v>
      </c>
      <c r="B24">
        <v>0</v>
      </c>
      <c r="C24">
        <v>32</v>
      </c>
      <c r="D24">
        <v>0</v>
      </c>
      <c r="E24">
        <v>0</v>
      </c>
      <c r="F24">
        <v>0</v>
      </c>
      <c r="G24">
        <v>0</v>
      </c>
    </row>
    <row r="25" spans="1:7" ht="15" x14ac:dyDescent="0.25">
      <c r="A25" s="173" t="s">
        <v>78</v>
      </c>
      <c r="B25">
        <v>0</v>
      </c>
      <c r="C25">
        <v>20</v>
      </c>
      <c r="D25">
        <v>0</v>
      </c>
      <c r="E25">
        <v>8.8000000000000007</v>
      </c>
      <c r="F25">
        <v>0</v>
      </c>
      <c r="G25">
        <v>0</v>
      </c>
    </row>
    <row r="26" spans="1:7" ht="15" x14ac:dyDescent="0.25">
      <c r="A26" s="173" t="s">
        <v>79</v>
      </c>
      <c r="B26">
        <v>0</v>
      </c>
      <c r="C26">
        <v>0.4</v>
      </c>
      <c r="D26">
        <v>0</v>
      </c>
      <c r="E26">
        <v>0.8</v>
      </c>
      <c r="F26">
        <v>0</v>
      </c>
      <c r="G26">
        <v>0</v>
      </c>
    </row>
    <row r="27" spans="1:7" ht="15" x14ac:dyDescent="0.25">
      <c r="A27" s="173" t="s">
        <v>80</v>
      </c>
      <c r="B27">
        <v>147.5</v>
      </c>
      <c r="C27">
        <v>101.3</v>
      </c>
      <c r="D27">
        <v>288.5</v>
      </c>
      <c r="E27">
        <v>43.1</v>
      </c>
      <c r="F27">
        <v>0</v>
      </c>
      <c r="G27">
        <v>0</v>
      </c>
    </row>
    <row r="28" spans="1:7" ht="15" x14ac:dyDescent="0.25">
      <c r="A28" s="173" t="s">
        <v>81</v>
      </c>
      <c r="B28">
        <v>467.8</v>
      </c>
      <c r="C28">
        <v>175.5</v>
      </c>
      <c r="D28">
        <v>476.2</v>
      </c>
      <c r="E28">
        <v>324.3</v>
      </c>
      <c r="F28">
        <v>0.2</v>
      </c>
      <c r="G28">
        <v>0</v>
      </c>
    </row>
    <row r="29" spans="1:7" ht="15" x14ac:dyDescent="0.25">
      <c r="A29" s="173" t="s">
        <v>82</v>
      </c>
      <c r="B29">
        <v>1</v>
      </c>
      <c r="C29">
        <v>2</v>
      </c>
      <c r="D29">
        <v>45</v>
      </c>
      <c r="E29">
        <v>32</v>
      </c>
      <c r="F29">
        <v>0</v>
      </c>
      <c r="G29">
        <v>0</v>
      </c>
    </row>
    <row r="30" spans="1:7" ht="15" x14ac:dyDescent="0.25">
      <c r="A30" s="173" t="s">
        <v>83</v>
      </c>
      <c r="B30">
        <v>854</v>
      </c>
      <c r="C30">
        <v>517.5</v>
      </c>
      <c r="D30">
        <v>437.2</v>
      </c>
      <c r="E30">
        <v>632.9</v>
      </c>
      <c r="F30">
        <v>0</v>
      </c>
      <c r="G30">
        <v>0</v>
      </c>
    </row>
    <row r="31" spans="1:7" ht="15" x14ac:dyDescent="0.25">
      <c r="A31" s="173" t="s">
        <v>84</v>
      </c>
      <c r="B31">
        <v>28</v>
      </c>
      <c r="C31">
        <v>0</v>
      </c>
      <c r="D31">
        <v>0</v>
      </c>
      <c r="E31">
        <v>19.8</v>
      </c>
      <c r="F31">
        <v>0</v>
      </c>
      <c r="G31">
        <v>0</v>
      </c>
    </row>
    <row r="32" spans="1:7" ht="15" x14ac:dyDescent="0.25">
      <c r="A32" s="173" t="s">
        <v>85</v>
      </c>
      <c r="B32">
        <v>0</v>
      </c>
      <c r="C32">
        <v>0</v>
      </c>
      <c r="D32">
        <v>25.3</v>
      </c>
      <c r="E32">
        <v>22.1</v>
      </c>
      <c r="F32">
        <v>0</v>
      </c>
      <c r="G32">
        <v>0</v>
      </c>
    </row>
    <row r="33" spans="1:7" ht="15" x14ac:dyDescent="0.25">
      <c r="A33" s="173" t="s">
        <v>86</v>
      </c>
      <c r="B33">
        <v>125.3</v>
      </c>
      <c r="C33">
        <v>103</v>
      </c>
      <c r="D33">
        <v>172.6</v>
      </c>
      <c r="E33">
        <v>52.5</v>
      </c>
      <c r="F33">
        <v>0</v>
      </c>
      <c r="G33">
        <v>0</v>
      </c>
    </row>
    <row r="34" spans="1:7" ht="15" x14ac:dyDescent="0.25">
      <c r="A34" s="173" t="s">
        <v>87</v>
      </c>
      <c r="B34">
        <v>0.1</v>
      </c>
      <c r="C34">
        <v>0</v>
      </c>
      <c r="D34">
        <v>2.9</v>
      </c>
      <c r="E34">
        <v>0</v>
      </c>
      <c r="F34">
        <v>0</v>
      </c>
      <c r="G34">
        <v>0</v>
      </c>
    </row>
    <row r="35" spans="1:7" ht="15" x14ac:dyDescent="0.25">
      <c r="A35" s="173" t="s">
        <v>88</v>
      </c>
      <c r="B35">
        <v>150.5</v>
      </c>
      <c r="C35">
        <v>40.9</v>
      </c>
      <c r="D35">
        <v>97.1</v>
      </c>
      <c r="E35">
        <v>90.4</v>
      </c>
      <c r="F35">
        <v>0</v>
      </c>
      <c r="G35">
        <v>0</v>
      </c>
    </row>
    <row r="36" spans="1:7" ht="15" x14ac:dyDescent="0.25">
      <c r="A36" s="173" t="s">
        <v>89</v>
      </c>
      <c r="B36">
        <v>50</v>
      </c>
      <c r="C36">
        <v>50</v>
      </c>
      <c r="D36">
        <v>53.2</v>
      </c>
      <c r="E36">
        <v>53.8</v>
      </c>
      <c r="F36">
        <v>0</v>
      </c>
      <c r="G36">
        <v>0</v>
      </c>
    </row>
    <row r="37" spans="1:7" ht="15" x14ac:dyDescent="0.25">
      <c r="A37" s="173" t="s">
        <v>69</v>
      </c>
    </row>
    <row r="38" spans="1:7" ht="15" x14ac:dyDescent="0.25">
      <c r="A38" s="173" t="s">
        <v>90</v>
      </c>
      <c r="B38">
        <v>61</v>
      </c>
      <c r="C38">
        <v>46</v>
      </c>
      <c r="D38">
        <v>188.7</v>
      </c>
      <c r="E38">
        <v>113.5</v>
      </c>
      <c r="F38">
        <v>0</v>
      </c>
      <c r="G38">
        <v>0</v>
      </c>
    </row>
    <row r="39" spans="1:7" ht="15" x14ac:dyDescent="0.25">
      <c r="A39" s="173" t="s">
        <v>91</v>
      </c>
      <c r="B39">
        <v>0</v>
      </c>
      <c r="C39">
        <v>20</v>
      </c>
      <c r="D39">
        <v>0</v>
      </c>
      <c r="E39">
        <v>0</v>
      </c>
      <c r="F39">
        <v>0</v>
      </c>
      <c r="G39">
        <v>0</v>
      </c>
    </row>
    <row r="40" spans="1:7" ht="15" x14ac:dyDescent="0.25">
      <c r="A40" s="173" t="s">
        <v>92</v>
      </c>
      <c r="B40">
        <v>0</v>
      </c>
      <c r="C40">
        <v>0</v>
      </c>
      <c r="D40">
        <v>38.4</v>
      </c>
      <c r="E40">
        <v>0</v>
      </c>
      <c r="F40">
        <v>0</v>
      </c>
      <c r="G40">
        <v>0</v>
      </c>
    </row>
    <row r="41" spans="1:7" ht="15" x14ac:dyDescent="0.25">
      <c r="A41" s="173" t="s">
        <v>93</v>
      </c>
      <c r="B41">
        <v>0</v>
      </c>
      <c r="C41">
        <v>0</v>
      </c>
      <c r="D41">
        <v>0</v>
      </c>
      <c r="E41">
        <v>20</v>
      </c>
      <c r="F41">
        <v>0</v>
      </c>
      <c r="G41">
        <v>0</v>
      </c>
    </row>
    <row r="42" spans="1:7" ht="15" x14ac:dyDescent="0.25">
      <c r="A42" s="173" t="s">
        <v>95</v>
      </c>
      <c r="B42">
        <v>0</v>
      </c>
      <c r="C42">
        <v>0</v>
      </c>
      <c r="D42">
        <v>4.4000000000000004</v>
      </c>
      <c r="E42">
        <v>4.2</v>
      </c>
      <c r="F42">
        <v>0</v>
      </c>
      <c r="G42">
        <v>0</v>
      </c>
    </row>
    <row r="43" spans="1:7" ht="15" x14ac:dyDescent="0.25">
      <c r="A43" s="173" t="s">
        <v>96</v>
      </c>
      <c r="B43">
        <v>61</v>
      </c>
      <c r="C43">
        <v>26</v>
      </c>
      <c r="D43">
        <v>137.30000000000001</v>
      </c>
      <c r="E43">
        <v>78.3</v>
      </c>
      <c r="F43">
        <v>0</v>
      </c>
      <c r="G43">
        <v>0</v>
      </c>
    </row>
    <row r="44" spans="1:7" ht="15" x14ac:dyDescent="0.25">
      <c r="A44" s="173" t="s">
        <v>97</v>
      </c>
      <c r="B44">
        <v>0</v>
      </c>
      <c r="C44">
        <v>0</v>
      </c>
      <c r="D44">
        <v>8.6999999999999993</v>
      </c>
      <c r="E44">
        <v>11</v>
      </c>
      <c r="F44">
        <v>0</v>
      </c>
      <c r="G44">
        <v>0</v>
      </c>
    </row>
    <row r="45" spans="1:7" ht="15" x14ac:dyDescent="0.25">
      <c r="A45" s="173" t="s">
        <v>69</v>
      </c>
    </row>
    <row r="46" spans="1:7" ht="15" x14ac:dyDescent="0.25">
      <c r="A46" s="173" t="s">
        <v>98</v>
      </c>
      <c r="B46">
        <v>1901.8</v>
      </c>
      <c r="C46">
        <v>1292</v>
      </c>
      <c r="D46">
        <v>2151</v>
      </c>
      <c r="E46">
        <v>1641.9</v>
      </c>
      <c r="F46">
        <v>10.5</v>
      </c>
      <c r="G46">
        <v>0</v>
      </c>
    </row>
    <row r="47" spans="1:7" ht="15" x14ac:dyDescent="0.25">
      <c r="A47" s="173" t="s">
        <v>99</v>
      </c>
      <c r="B47">
        <v>3.1</v>
      </c>
      <c r="C47">
        <v>3.5</v>
      </c>
      <c r="D47">
        <v>3.9</v>
      </c>
      <c r="E47">
        <v>6.2</v>
      </c>
      <c r="F47">
        <v>0</v>
      </c>
      <c r="G47">
        <v>0</v>
      </c>
    </row>
    <row r="48" spans="1:7" ht="15" x14ac:dyDescent="0.25">
      <c r="A48" s="173" t="s">
        <v>100</v>
      </c>
      <c r="B48">
        <v>0</v>
      </c>
      <c r="C48">
        <v>4.5</v>
      </c>
      <c r="D48">
        <v>0</v>
      </c>
      <c r="E48">
        <v>6.3</v>
      </c>
      <c r="F48">
        <v>0</v>
      </c>
      <c r="G48">
        <v>0</v>
      </c>
    </row>
    <row r="49" spans="1:7" ht="15" x14ac:dyDescent="0.25">
      <c r="A49" s="173" t="s">
        <v>101</v>
      </c>
      <c r="B49">
        <v>60</v>
      </c>
      <c r="C49">
        <v>0</v>
      </c>
      <c r="D49">
        <v>296.10000000000002</v>
      </c>
      <c r="E49">
        <v>90.2</v>
      </c>
      <c r="F49">
        <v>0</v>
      </c>
      <c r="G49">
        <v>0</v>
      </c>
    </row>
    <row r="50" spans="1:7" ht="15" x14ac:dyDescent="0.25">
      <c r="A50" s="173" t="s">
        <v>102</v>
      </c>
      <c r="B50">
        <v>26.4</v>
      </c>
      <c r="C50">
        <v>8</v>
      </c>
      <c r="D50">
        <v>17.5</v>
      </c>
      <c r="E50">
        <v>20.6</v>
      </c>
      <c r="F50">
        <v>0</v>
      </c>
      <c r="G50">
        <v>0</v>
      </c>
    </row>
    <row r="51" spans="1:7" ht="15" x14ac:dyDescent="0.25">
      <c r="A51" s="173" t="s">
        <v>103</v>
      </c>
      <c r="B51">
        <v>2.8</v>
      </c>
      <c r="C51">
        <v>0.3</v>
      </c>
      <c r="D51">
        <v>5.2</v>
      </c>
      <c r="E51">
        <v>2.7</v>
      </c>
      <c r="F51">
        <v>0</v>
      </c>
      <c r="G51">
        <v>0</v>
      </c>
    </row>
    <row r="52" spans="1:7" ht="15" x14ac:dyDescent="0.25">
      <c r="A52" s="173" t="s">
        <v>104</v>
      </c>
      <c r="B52">
        <v>0</v>
      </c>
      <c r="C52">
        <v>72</v>
      </c>
      <c r="D52">
        <v>164.4</v>
      </c>
      <c r="E52">
        <v>143.19999999999999</v>
      </c>
      <c r="F52">
        <v>0</v>
      </c>
      <c r="G52">
        <v>0</v>
      </c>
    </row>
    <row r="53" spans="1:7" ht="15" x14ac:dyDescent="0.25">
      <c r="A53" s="173" t="s">
        <v>105</v>
      </c>
      <c r="B53">
        <v>97.4</v>
      </c>
      <c r="C53">
        <v>62.5</v>
      </c>
      <c r="D53">
        <v>110.2</v>
      </c>
      <c r="E53">
        <v>81.599999999999994</v>
      </c>
      <c r="F53">
        <v>0</v>
      </c>
      <c r="G53">
        <v>0</v>
      </c>
    </row>
    <row r="54" spans="1:7" ht="15" x14ac:dyDescent="0.25">
      <c r="A54" s="173" t="s">
        <v>106</v>
      </c>
      <c r="B54">
        <v>44.6</v>
      </c>
      <c r="C54">
        <v>28.2</v>
      </c>
      <c r="D54">
        <v>104</v>
      </c>
      <c r="E54">
        <v>71.3</v>
      </c>
      <c r="F54">
        <v>0</v>
      </c>
      <c r="G54">
        <v>0</v>
      </c>
    </row>
    <row r="55" spans="1:7" ht="15" x14ac:dyDescent="0.25">
      <c r="A55" s="173" t="s">
        <v>107</v>
      </c>
      <c r="B55">
        <v>106.1</v>
      </c>
      <c r="C55">
        <v>22</v>
      </c>
      <c r="D55">
        <v>158.19999999999999</v>
      </c>
      <c r="E55">
        <v>166.8</v>
      </c>
      <c r="F55">
        <v>0</v>
      </c>
      <c r="G55">
        <v>0</v>
      </c>
    </row>
    <row r="56" spans="1:7" ht="15" x14ac:dyDescent="0.25">
      <c r="A56" s="173" t="s">
        <v>108</v>
      </c>
      <c r="B56">
        <v>0</v>
      </c>
      <c r="C56">
        <v>0</v>
      </c>
      <c r="D56">
        <v>3.3</v>
      </c>
      <c r="E56">
        <v>0</v>
      </c>
      <c r="F56">
        <v>0</v>
      </c>
      <c r="G56">
        <v>0</v>
      </c>
    </row>
    <row r="57" spans="1:7" ht="15" x14ac:dyDescent="0.25">
      <c r="A57" s="173" t="s">
        <v>109</v>
      </c>
      <c r="B57">
        <v>67.8</v>
      </c>
      <c r="C57">
        <v>29.1</v>
      </c>
      <c r="D57">
        <v>55.6</v>
      </c>
      <c r="E57">
        <v>46.7</v>
      </c>
      <c r="F57">
        <v>0</v>
      </c>
      <c r="G57">
        <v>0</v>
      </c>
    </row>
    <row r="58" spans="1:7" ht="15" x14ac:dyDescent="0.25">
      <c r="A58" s="173" t="s">
        <v>110</v>
      </c>
      <c r="B58">
        <v>0</v>
      </c>
      <c r="C58">
        <v>0</v>
      </c>
      <c r="D58">
        <v>18.5</v>
      </c>
      <c r="E58">
        <v>0</v>
      </c>
      <c r="F58">
        <v>0</v>
      </c>
      <c r="G58">
        <v>0</v>
      </c>
    </row>
    <row r="59" spans="1:7" ht="15" x14ac:dyDescent="0.25">
      <c r="A59" s="173" t="s">
        <v>111</v>
      </c>
      <c r="B59">
        <v>18</v>
      </c>
      <c r="C59">
        <v>0</v>
      </c>
      <c r="D59">
        <v>8.9</v>
      </c>
      <c r="E59">
        <v>20.5</v>
      </c>
      <c r="F59">
        <v>0</v>
      </c>
      <c r="G59">
        <v>0</v>
      </c>
    </row>
    <row r="60" spans="1:7" ht="15" x14ac:dyDescent="0.25">
      <c r="A60" s="173" t="s">
        <v>112</v>
      </c>
      <c r="B60">
        <v>127.1</v>
      </c>
      <c r="C60">
        <v>108.5</v>
      </c>
      <c r="D60">
        <v>63.9</v>
      </c>
      <c r="E60">
        <v>72.3</v>
      </c>
      <c r="F60">
        <v>0</v>
      </c>
      <c r="G60">
        <v>0</v>
      </c>
    </row>
    <row r="61" spans="1:7" ht="15" x14ac:dyDescent="0.25">
      <c r="A61" s="173" t="s">
        <v>113</v>
      </c>
      <c r="B61">
        <v>22</v>
      </c>
      <c r="C61">
        <v>22</v>
      </c>
      <c r="D61">
        <v>42.9</v>
      </c>
      <c r="E61">
        <v>46</v>
      </c>
      <c r="F61">
        <v>0</v>
      </c>
      <c r="G61">
        <v>0</v>
      </c>
    </row>
    <row r="62" spans="1:7" ht="15" x14ac:dyDescent="0.25">
      <c r="A62" s="173" t="s">
        <v>114</v>
      </c>
      <c r="B62">
        <v>71.3</v>
      </c>
      <c r="C62">
        <v>1.8</v>
      </c>
      <c r="D62">
        <v>29.8</v>
      </c>
      <c r="E62">
        <v>11.1</v>
      </c>
      <c r="F62">
        <v>0</v>
      </c>
      <c r="G62">
        <v>0</v>
      </c>
    </row>
    <row r="63" spans="1:7" ht="15" x14ac:dyDescent="0.25">
      <c r="A63" s="173" t="s">
        <v>115</v>
      </c>
      <c r="B63">
        <v>870.8</v>
      </c>
      <c r="C63">
        <v>742.6</v>
      </c>
      <c r="D63">
        <v>795</v>
      </c>
      <c r="E63">
        <v>649.9</v>
      </c>
      <c r="F63">
        <v>10.5</v>
      </c>
      <c r="G63">
        <v>0</v>
      </c>
    </row>
    <row r="64" spans="1:7" ht="15" x14ac:dyDescent="0.25">
      <c r="A64" s="173" t="s">
        <v>116</v>
      </c>
      <c r="B64">
        <v>0</v>
      </c>
      <c r="C64">
        <v>0</v>
      </c>
      <c r="D64">
        <v>0</v>
      </c>
      <c r="E64" t="s">
        <v>94</v>
      </c>
      <c r="F64">
        <v>0</v>
      </c>
      <c r="G64">
        <v>0</v>
      </c>
    </row>
    <row r="65" spans="1:7" ht="15" x14ac:dyDescent="0.25">
      <c r="A65" s="173" t="s">
        <v>117</v>
      </c>
      <c r="B65">
        <v>52.3</v>
      </c>
      <c r="C65">
        <v>11.8</v>
      </c>
      <c r="D65">
        <v>0</v>
      </c>
      <c r="E65">
        <v>0</v>
      </c>
      <c r="F65">
        <v>0</v>
      </c>
      <c r="G65">
        <v>0</v>
      </c>
    </row>
    <row r="66" spans="1:7" ht="15" x14ac:dyDescent="0.25">
      <c r="A66" s="173" t="s">
        <v>118</v>
      </c>
      <c r="B66">
        <v>178.4</v>
      </c>
      <c r="C66">
        <v>49.6</v>
      </c>
      <c r="D66">
        <v>149.5</v>
      </c>
      <c r="E66">
        <v>51.1</v>
      </c>
      <c r="F66">
        <v>0</v>
      </c>
      <c r="G66">
        <v>0</v>
      </c>
    </row>
    <row r="67" spans="1:7" ht="15" x14ac:dyDescent="0.25">
      <c r="A67" s="173" t="s">
        <v>119</v>
      </c>
      <c r="B67">
        <v>84</v>
      </c>
      <c r="C67">
        <v>94</v>
      </c>
      <c r="D67">
        <v>58.8</v>
      </c>
      <c r="E67">
        <v>46.6</v>
      </c>
      <c r="F67">
        <v>0</v>
      </c>
      <c r="G67">
        <v>0</v>
      </c>
    </row>
    <row r="68" spans="1:7" ht="15" x14ac:dyDescent="0.25">
      <c r="A68" s="173" t="s">
        <v>120</v>
      </c>
      <c r="B68">
        <v>12.4</v>
      </c>
      <c r="C68">
        <v>13.1</v>
      </c>
      <c r="D68">
        <v>30.5</v>
      </c>
      <c r="E68">
        <v>15.5</v>
      </c>
      <c r="F68">
        <v>0</v>
      </c>
      <c r="G68">
        <v>0</v>
      </c>
    </row>
    <row r="69" spans="1:7" ht="15" x14ac:dyDescent="0.25">
      <c r="A69" s="173" t="s">
        <v>121</v>
      </c>
      <c r="B69">
        <v>41.1</v>
      </c>
      <c r="C69">
        <v>18.399999999999999</v>
      </c>
      <c r="D69">
        <v>30.9</v>
      </c>
      <c r="E69">
        <v>13.1</v>
      </c>
      <c r="F69">
        <v>0</v>
      </c>
      <c r="G69">
        <v>0</v>
      </c>
    </row>
    <row r="70" spans="1:7" ht="15" x14ac:dyDescent="0.25">
      <c r="A70" s="173" t="s">
        <v>122</v>
      </c>
      <c r="B70">
        <v>16.3</v>
      </c>
      <c r="C70">
        <v>0</v>
      </c>
      <c r="D70">
        <v>4.0999999999999996</v>
      </c>
      <c r="E70">
        <v>80.5</v>
      </c>
      <c r="F70">
        <v>0</v>
      </c>
      <c r="G70">
        <v>0</v>
      </c>
    </row>
    <row r="71" spans="1:7" ht="15" x14ac:dyDescent="0.25">
      <c r="A71" s="173" t="s">
        <v>65</v>
      </c>
      <c r="B71" t="s">
        <v>66</v>
      </c>
      <c r="C71" t="s">
        <v>67</v>
      </c>
      <c r="D71" t="s">
        <v>66</v>
      </c>
      <c r="E71" t="s">
        <v>66</v>
      </c>
      <c r="F71" t="s">
        <v>66</v>
      </c>
      <c r="G71" t="s">
        <v>68</v>
      </c>
    </row>
    <row r="72" spans="1:7" ht="15" x14ac:dyDescent="0.25">
      <c r="A72" s="173" t="s">
        <v>123</v>
      </c>
      <c r="B72">
        <v>4513</v>
      </c>
      <c r="C72">
        <v>3201.1</v>
      </c>
      <c r="D72">
        <v>4961.6000000000004</v>
      </c>
      <c r="E72">
        <v>3863.5</v>
      </c>
      <c r="F72">
        <v>10.7</v>
      </c>
      <c r="G72">
        <v>0</v>
      </c>
    </row>
    <row r="73" spans="1:7" ht="15" x14ac:dyDescent="0.25">
      <c r="A73" s="173" t="s">
        <v>124</v>
      </c>
      <c r="B73">
        <v>476.6</v>
      </c>
      <c r="C73">
        <v>440.3</v>
      </c>
      <c r="D73">
        <v>0</v>
      </c>
      <c r="E73">
        <v>0</v>
      </c>
      <c r="F73">
        <v>0</v>
      </c>
      <c r="G73">
        <v>0</v>
      </c>
    </row>
    <row r="74" spans="1:7" ht="15" x14ac:dyDescent="0.25">
      <c r="A74" s="173" t="s">
        <v>65</v>
      </c>
      <c r="B74" t="s">
        <v>66</v>
      </c>
      <c r="C74" t="s">
        <v>67</v>
      </c>
      <c r="D74" t="s">
        <v>66</v>
      </c>
      <c r="E74" t="s">
        <v>66</v>
      </c>
      <c r="F74" t="s">
        <v>66</v>
      </c>
      <c r="G74" t="s">
        <v>68</v>
      </c>
    </row>
    <row r="75" spans="1:7" ht="15" x14ac:dyDescent="0.25">
      <c r="A75" s="173" t="s">
        <v>125</v>
      </c>
      <c r="B75">
        <v>4989.5</v>
      </c>
      <c r="C75">
        <v>3641.4</v>
      </c>
      <c r="D75">
        <v>4961.6000000000004</v>
      </c>
      <c r="E75">
        <v>3863.5</v>
      </c>
      <c r="F75">
        <v>10.7</v>
      </c>
      <c r="G75">
        <v>0</v>
      </c>
    </row>
    <row r="76" spans="1:7" ht="15" x14ac:dyDescent="0.25">
      <c r="A76" s="173" t="s">
        <v>126</v>
      </c>
      <c r="B76" t="s">
        <v>45</v>
      </c>
      <c r="C76" t="s">
        <v>45</v>
      </c>
      <c r="D76">
        <v>0</v>
      </c>
      <c r="E76">
        <v>0</v>
      </c>
      <c r="F76" t="s">
        <v>45</v>
      </c>
      <c r="G76" t="s">
        <v>45</v>
      </c>
    </row>
    <row r="77" spans="1:7" ht="15" x14ac:dyDescent="0.25">
      <c r="A77" s="173" t="s">
        <v>127</v>
      </c>
      <c r="B77">
        <v>0</v>
      </c>
      <c r="C77">
        <v>0</v>
      </c>
      <c r="D77" t="s">
        <v>45</v>
      </c>
      <c r="E77" t="s">
        <v>45</v>
      </c>
      <c r="F77">
        <v>0</v>
      </c>
      <c r="G77">
        <v>0</v>
      </c>
    </row>
    <row r="78" spans="1:7" ht="15" x14ac:dyDescent="0.25">
      <c r="A78" s="173" t="s">
        <v>65</v>
      </c>
      <c r="B78" t="s">
        <v>66</v>
      </c>
      <c r="C78" t="s">
        <v>67</v>
      </c>
      <c r="D78" t="s">
        <v>66</v>
      </c>
      <c r="E78" t="s">
        <v>66</v>
      </c>
      <c r="F78" t="s">
        <v>66</v>
      </c>
      <c r="G78" t="s">
        <v>68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3E03F-BF78-4F64-ABC9-5BF1DC0A3A95}">
  <dimension ref="A1:G78"/>
  <sheetViews>
    <sheetView topLeftCell="A56" workbookViewId="0">
      <selection activeCell="C75" sqref="C75"/>
    </sheetView>
  </sheetViews>
  <sheetFormatPr defaultRowHeight="13.2" x14ac:dyDescent="0.25"/>
  <cols>
    <col min="1" max="1" width="30.6640625" customWidth="1"/>
    <col min="2" max="2" width="12.332031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1034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151.5</v>
      </c>
      <c r="C12">
        <v>10</v>
      </c>
      <c r="D12">
        <v>164.1</v>
      </c>
      <c r="E12">
        <v>29.1</v>
      </c>
      <c r="F12">
        <v>0</v>
      </c>
      <c r="G12">
        <v>0</v>
      </c>
    </row>
    <row r="13" spans="1:7" ht="15" x14ac:dyDescent="0.25">
      <c r="A13" s="173" t="s">
        <v>71</v>
      </c>
      <c r="B13">
        <v>135.4</v>
      </c>
      <c r="C13">
        <v>10</v>
      </c>
      <c r="D13">
        <v>144.30000000000001</v>
      </c>
      <c r="E13">
        <v>29.1</v>
      </c>
      <c r="F13">
        <v>0</v>
      </c>
      <c r="G13">
        <v>0</v>
      </c>
    </row>
    <row r="14" spans="1:7" ht="15" x14ac:dyDescent="0.25">
      <c r="A14" s="173" t="s">
        <v>72</v>
      </c>
      <c r="B14">
        <v>11</v>
      </c>
      <c r="C14">
        <v>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173" t="s">
        <v>73</v>
      </c>
      <c r="B15">
        <v>5.0999999999999996</v>
      </c>
      <c r="C15">
        <v>0</v>
      </c>
      <c r="D15">
        <v>19.8</v>
      </c>
      <c r="E15">
        <v>0</v>
      </c>
      <c r="F15">
        <v>0</v>
      </c>
      <c r="G15">
        <v>0</v>
      </c>
    </row>
    <row r="16" spans="1:7" ht="15" x14ac:dyDescent="0.25">
      <c r="A16" s="173" t="s">
        <v>69</v>
      </c>
    </row>
    <row r="17" spans="1:7" ht="15" x14ac:dyDescent="0.25">
      <c r="A17" s="173" t="s">
        <v>74</v>
      </c>
      <c r="B17">
        <v>373.9</v>
      </c>
      <c r="C17">
        <v>567.79999999999995</v>
      </c>
      <c r="D17">
        <v>410.9</v>
      </c>
      <c r="E17">
        <v>287.5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75</v>
      </c>
      <c r="B19">
        <v>298.5</v>
      </c>
      <c r="C19">
        <v>201.9</v>
      </c>
      <c r="D19">
        <v>151.4</v>
      </c>
      <c r="E19">
        <v>251.1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76</v>
      </c>
      <c r="B21">
        <v>0.7</v>
      </c>
      <c r="C21">
        <v>5.5</v>
      </c>
      <c r="D21">
        <v>138.6</v>
      </c>
      <c r="E21">
        <v>156.80000000000001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77</v>
      </c>
      <c r="B23">
        <v>1676.2</v>
      </c>
      <c r="C23">
        <v>1093.3</v>
      </c>
      <c r="D23">
        <v>1473.9</v>
      </c>
      <c r="E23">
        <v>1151</v>
      </c>
      <c r="F23">
        <v>45.2</v>
      </c>
      <c r="G23">
        <v>0</v>
      </c>
    </row>
    <row r="24" spans="1:7" ht="15" x14ac:dyDescent="0.25">
      <c r="A24" s="173" t="s">
        <v>167</v>
      </c>
      <c r="B24">
        <v>0</v>
      </c>
      <c r="C24">
        <v>32</v>
      </c>
      <c r="D24">
        <v>0</v>
      </c>
      <c r="E24">
        <v>0</v>
      </c>
      <c r="F24">
        <v>0</v>
      </c>
      <c r="G24">
        <v>0</v>
      </c>
    </row>
    <row r="25" spans="1:7" ht="15" x14ac:dyDescent="0.25">
      <c r="A25" s="173" t="s">
        <v>78</v>
      </c>
      <c r="B25">
        <v>0</v>
      </c>
      <c r="C25">
        <v>20</v>
      </c>
      <c r="D25">
        <v>0</v>
      </c>
      <c r="E25">
        <v>8.8000000000000007</v>
      </c>
      <c r="F25">
        <v>0</v>
      </c>
      <c r="G25">
        <v>0</v>
      </c>
    </row>
    <row r="26" spans="1:7" ht="15" x14ac:dyDescent="0.25">
      <c r="A26" s="173" t="s">
        <v>79</v>
      </c>
      <c r="B26">
        <v>0</v>
      </c>
      <c r="C26">
        <v>0.2</v>
      </c>
      <c r="D26">
        <v>0</v>
      </c>
      <c r="E26">
        <v>0.8</v>
      </c>
      <c r="F26">
        <v>0</v>
      </c>
      <c r="G26">
        <v>0</v>
      </c>
    </row>
    <row r="27" spans="1:7" ht="15" x14ac:dyDescent="0.25">
      <c r="A27" s="173" t="s">
        <v>80</v>
      </c>
      <c r="B27">
        <v>80</v>
      </c>
      <c r="C27">
        <v>103.4</v>
      </c>
      <c r="D27">
        <v>286</v>
      </c>
      <c r="E27">
        <v>41</v>
      </c>
      <c r="F27">
        <v>0</v>
      </c>
      <c r="G27">
        <v>0</v>
      </c>
    </row>
    <row r="28" spans="1:7" ht="15" x14ac:dyDescent="0.25">
      <c r="A28" s="173" t="s">
        <v>81</v>
      </c>
      <c r="B28">
        <v>429.3</v>
      </c>
      <c r="C28">
        <v>175.4</v>
      </c>
      <c r="D28">
        <v>421.2</v>
      </c>
      <c r="E28">
        <v>323.89999999999998</v>
      </c>
      <c r="F28">
        <v>0.2</v>
      </c>
      <c r="G28">
        <v>0</v>
      </c>
    </row>
    <row r="29" spans="1:7" ht="15" x14ac:dyDescent="0.25">
      <c r="A29" s="173" t="s">
        <v>82</v>
      </c>
      <c r="B29">
        <v>1.5</v>
      </c>
      <c r="C29">
        <v>2</v>
      </c>
      <c r="D29">
        <v>44.5</v>
      </c>
      <c r="E29">
        <v>32</v>
      </c>
      <c r="F29">
        <v>0</v>
      </c>
      <c r="G29">
        <v>0</v>
      </c>
    </row>
    <row r="30" spans="1:7" ht="15" x14ac:dyDescent="0.25">
      <c r="A30" s="173" t="s">
        <v>83</v>
      </c>
      <c r="B30">
        <v>757</v>
      </c>
      <c r="C30">
        <v>566.5</v>
      </c>
      <c r="D30">
        <v>437.2</v>
      </c>
      <c r="E30">
        <v>506.4</v>
      </c>
      <c r="F30">
        <v>45</v>
      </c>
      <c r="G30">
        <v>0</v>
      </c>
    </row>
    <row r="31" spans="1:7" ht="15" x14ac:dyDescent="0.25">
      <c r="A31" s="173" t="s">
        <v>84</v>
      </c>
      <c r="B31">
        <v>28</v>
      </c>
      <c r="C31">
        <v>0</v>
      </c>
      <c r="D31">
        <v>0</v>
      </c>
      <c r="E31">
        <v>19.8</v>
      </c>
      <c r="F31">
        <v>0</v>
      </c>
      <c r="G31">
        <v>0</v>
      </c>
    </row>
    <row r="32" spans="1:7" ht="15" x14ac:dyDescent="0.25">
      <c r="A32" s="173" t="s">
        <v>85</v>
      </c>
      <c r="B32">
        <v>0</v>
      </c>
      <c r="C32">
        <v>0</v>
      </c>
      <c r="D32">
        <v>25.3</v>
      </c>
      <c r="E32">
        <v>22.1</v>
      </c>
      <c r="F32">
        <v>0</v>
      </c>
      <c r="G32">
        <v>0</v>
      </c>
    </row>
    <row r="33" spans="1:7" ht="15" x14ac:dyDescent="0.25">
      <c r="A33" s="173" t="s">
        <v>86</v>
      </c>
      <c r="B33">
        <v>123.3</v>
      </c>
      <c r="C33">
        <v>103</v>
      </c>
      <c r="D33">
        <v>172.6</v>
      </c>
      <c r="E33">
        <v>52.5</v>
      </c>
      <c r="F33">
        <v>0</v>
      </c>
      <c r="G33">
        <v>0</v>
      </c>
    </row>
    <row r="34" spans="1:7" ht="15" x14ac:dyDescent="0.25">
      <c r="A34" s="173" t="s">
        <v>87</v>
      </c>
      <c r="B34">
        <v>0.1</v>
      </c>
      <c r="C34">
        <v>0</v>
      </c>
      <c r="D34">
        <v>2.9</v>
      </c>
      <c r="E34">
        <v>0</v>
      </c>
      <c r="F34">
        <v>0</v>
      </c>
      <c r="G34">
        <v>0</v>
      </c>
    </row>
    <row r="35" spans="1:7" ht="15" x14ac:dyDescent="0.25">
      <c r="A35" s="173" t="s">
        <v>88</v>
      </c>
      <c r="B35">
        <v>207</v>
      </c>
      <c r="C35">
        <v>40.799999999999997</v>
      </c>
      <c r="D35">
        <v>31</v>
      </c>
      <c r="E35">
        <v>89.9</v>
      </c>
      <c r="F35">
        <v>0</v>
      </c>
      <c r="G35">
        <v>0</v>
      </c>
    </row>
    <row r="36" spans="1:7" ht="15" x14ac:dyDescent="0.25">
      <c r="A36" s="173" t="s">
        <v>89</v>
      </c>
      <c r="B36">
        <v>50</v>
      </c>
      <c r="C36">
        <v>50</v>
      </c>
      <c r="D36">
        <v>53.2</v>
      </c>
      <c r="E36">
        <v>53.8</v>
      </c>
      <c r="F36">
        <v>0</v>
      </c>
      <c r="G36">
        <v>0</v>
      </c>
    </row>
    <row r="37" spans="1:7" ht="15" x14ac:dyDescent="0.25">
      <c r="A37" s="173" t="s">
        <v>69</v>
      </c>
    </row>
    <row r="38" spans="1:7" ht="15" x14ac:dyDescent="0.25">
      <c r="A38" s="173" t="s">
        <v>90</v>
      </c>
      <c r="B38">
        <v>61</v>
      </c>
      <c r="C38">
        <v>66</v>
      </c>
      <c r="D38">
        <v>175.7</v>
      </c>
      <c r="E38">
        <v>93.5</v>
      </c>
      <c r="F38">
        <v>0</v>
      </c>
      <c r="G38">
        <v>0</v>
      </c>
    </row>
    <row r="39" spans="1:7" ht="15" x14ac:dyDescent="0.25">
      <c r="A39" s="173" t="s">
        <v>91</v>
      </c>
      <c r="B39">
        <v>0</v>
      </c>
      <c r="C39">
        <v>20</v>
      </c>
      <c r="D39">
        <v>0</v>
      </c>
      <c r="E39">
        <v>0</v>
      </c>
      <c r="F39">
        <v>0</v>
      </c>
      <c r="G39">
        <v>0</v>
      </c>
    </row>
    <row r="40" spans="1:7" ht="15" x14ac:dyDescent="0.25">
      <c r="A40" s="173" t="s">
        <v>92</v>
      </c>
      <c r="B40">
        <v>0</v>
      </c>
      <c r="C40">
        <v>0</v>
      </c>
      <c r="D40">
        <v>38.4</v>
      </c>
      <c r="E40">
        <v>0</v>
      </c>
      <c r="F40">
        <v>0</v>
      </c>
      <c r="G40">
        <v>0</v>
      </c>
    </row>
    <row r="41" spans="1:7" ht="15" x14ac:dyDescent="0.25">
      <c r="A41" s="173" t="s">
        <v>93</v>
      </c>
      <c r="B41">
        <v>0</v>
      </c>
      <c r="C41">
        <v>20</v>
      </c>
      <c r="D41">
        <v>0</v>
      </c>
      <c r="E41" t="s">
        <v>94</v>
      </c>
      <c r="F41">
        <v>0</v>
      </c>
      <c r="G41">
        <v>0</v>
      </c>
    </row>
    <row r="42" spans="1:7" ht="15" x14ac:dyDescent="0.25">
      <c r="A42" s="173" t="s">
        <v>95</v>
      </c>
      <c r="B42">
        <v>0</v>
      </c>
      <c r="C42">
        <v>0</v>
      </c>
      <c r="D42">
        <v>0</v>
      </c>
      <c r="E42">
        <v>4.2</v>
      </c>
      <c r="F42">
        <v>0</v>
      </c>
      <c r="G42">
        <v>0</v>
      </c>
    </row>
    <row r="43" spans="1:7" ht="15" x14ac:dyDescent="0.25">
      <c r="A43" s="173" t="s">
        <v>96</v>
      </c>
      <c r="B43">
        <v>61</v>
      </c>
      <c r="C43">
        <v>26</v>
      </c>
      <c r="D43">
        <v>137.30000000000001</v>
      </c>
      <c r="E43">
        <v>78.3</v>
      </c>
      <c r="F43">
        <v>0</v>
      </c>
      <c r="G43">
        <v>0</v>
      </c>
    </row>
    <row r="44" spans="1:7" ht="15" x14ac:dyDescent="0.25">
      <c r="A44" s="173" t="s">
        <v>97</v>
      </c>
      <c r="B44">
        <v>0</v>
      </c>
      <c r="C44">
        <v>0</v>
      </c>
      <c r="D44">
        <v>0</v>
      </c>
      <c r="E44">
        <v>11</v>
      </c>
      <c r="F44">
        <v>0</v>
      </c>
      <c r="G44">
        <v>0</v>
      </c>
    </row>
    <row r="45" spans="1:7" ht="15" x14ac:dyDescent="0.25">
      <c r="A45" s="173" t="s">
        <v>69</v>
      </c>
    </row>
    <row r="46" spans="1:7" ht="15" x14ac:dyDescent="0.25">
      <c r="A46" s="173" t="s">
        <v>98</v>
      </c>
      <c r="B46">
        <v>1967.3</v>
      </c>
      <c r="C46">
        <v>1303</v>
      </c>
      <c r="D46">
        <v>1871.9</v>
      </c>
      <c r="E46">
        <v>1540.6</v>
      </c>
      <c r="F46">
        <v>0</v>
      </c>
      <c r="G46">
        <v>0</v>
      </c>
    </row>
    <row r="47" spans="1:7" ht="15" x14ac:dyDescent="0.25">
      <c r="A47" s="173" t="s">
        <v>99</v>
      </c>
      <c r="B47">
        <v>3.1</v>
      </c>
      <c r="C47">
        <v>3.5</v>
      </c>
      <c r="D47">
        <v>3.9</v>
      </c>
      <c r="E47">
        <v>6.2</v>
      </c>
      <c r="F47">
        <v>0</v>
      </c>
      <c r="G47">
        <v>0</v>
      </c>
    </row>
    <row r="48" spans="1:7" ht="15" x14ac:dyDescent="0.25">
      <c r="A48" s="173" t="s">
        <v>100</v>
      </c>
      <c r="B48">
        <v>0</v>
      </c>
      <c r="C48">
        <v>4.5</v>
      </c>
      <c r="D48">
        <v>0</v>
      </c>
      <c r="E48">
        <v>6.3</v>
      </c>
      <c r="F48">
        <v>0</v>
      </c>
      <c r="G48">
        <v>0</v>
      </c>
    </row>
    <row r="49" spans="1:7" ht="15" x14ac:dyDescent="0.25">
      <c r="A49" s="173" t="s">
        <v>101</v>
      </c>
      <c r="B49">
        <v>90</v>
      </c>
      <c r="C49">
        <v>0</v>
      </c>
      <c r="D49">
        <v>263.10000000000002</v>
      </c>
      <c r="E49">
        <v>90.2</v>
      </c>
      <c r="F49">
        <v>0</v>
      </c>
      <c r="G49">
        <v>0</v>
      </c>
    </row>
    <row r="50" spans="1:7" ht="15" x14ac:dyDescent="0.25">
      <c r="A50" s="173" t="s">
        <v>102</v>
      </c>
      <c r="B50">
        <v>27.4</v>
      </c>
      <c r="C50">
        <v>15</v>
      </c>
      <c r="D50">
        <v>12.5</v>
      </c>
      <c r="E50">
        <v>13.8</v>
      </c>
      <c r="F50">
        <v>0</v>
      </c>
      <c r="G50">
        <v>0</v>
      </c>
    </row>
    <row r="51" spans="1:7" ht="15" x14ac:dyDescent="0.25">
      <c r="A51" s="173" t="s">
        <v>103</v>
      </c>
      <c r="B51">
        <v>1.8</v>
      </c>
      <c r="C51">
        <v>0.4</v>
      </c>
      <c r="D51">
        <v>5</v>
      </c>
      <c r="E51">
        <v>2.2999999999999998</v>
      </c>
      <c r="F51">
        <v>0</v>
      </c>
      <c r="G51">
        <v>0</v>
      </c>
    </row>
    <row r="52" spans="1:7" ht="15" x14ac:dyDescent="0.25">
      <c r="A52" s="173" t="s">
        <v>104</v>
      </c>
      <c r="B52">
        <v>0</v>
      </c>
      <c r="C52">
        <v>67</v>
      </c>
      <c r="D52">
        <v>164.4</v>
      </c>
      <c r="E52">
        <v>143.19999999999999</v>
      </c>
      <c r="F52">
        <v>0</v>
      </c>
      <c r="G52">
        <v>0</v>
      </c>
    </row>
    <row r="53" spans="1:7" ht="15" x14ac:dyDescent="0.25">
      <c r="A53" s="173" t="s">
        <v>105</v>
      </c>
      <c r="B53">
        <v>105.3</v>
      </c>
      <c r="C53">
        <v>62.5</v>
      </c>
      <c r="D53">
        <v>82.3</v>
      </c>
      <c r="E53">
        <v>81.599999999999994</v>
      </c>
      <c r="F53">
        <v>0</v>
      </c>
      <c r="G53">
        <v>0</v>
      </c>
    </row>
    <row r="54" spans="1:7" ht="15" x14ac:dyDescent="0.25">
      <c r="A54" s="173" t="s">
        <v>106</v>
      </c>
      <c r="B54">
        <v>44.6</v>
      </c>
      <c r="C54">
        <v>27.2</v>
      </c>
      <c r="D54">
        <v>104</v>
      </c>
      <c r="E54">
        <v>63.7</v>
      </c>
      <c r="F54">
        <v>0</v>
      </c>
      <c r="G54">
        <v>0</v>
      </c>
    </row>
    <row r="55" spans="1:7" ht="15" x14ac:dyDescent="0.25">
      <c r="A55" s="173" t="s">
        <v>107</v>
      </c>
      <c r="B55">
        <v>127.4</v>
      </c>
      <c r="C55">
        <v>17</v>
      </c>
      <c r="D55">
        <v>102.1</v>
      </c>
      <c r="E55">
        <v>166.8</v>
      </c>
      <c r="F55">
        <v>0</v>
      </c>
      <c r="G55">
        <v>0</v>
      </c>
    </row>
    <row r="56" spans="1:7" ht="15" x14ac:dyDescent="0.25">
      <c r="A56" s="173" t="s">
        <v>108</v>
      </c>
      <c r="B56">
        <v>0</v>
      </c>
      <c r="C56">
        <v>0</v>
      </c>
      <c r="D56">
        <v>3.3</v>
      </c>
      <c r="E56">
        <v>0</v>
      </c>
      <c r="F56">
        <v>0</v>
      </c>
      <c r="G56">
        <v>0</v>
      </c>
    </row>
    <row r="57" spans="1:7" ht="15" x14ac:dyDescent="0.25">
      <c r="A57" s="173" t="s">
        <v>109</v>
      </c>
      <c r="B57">
        <v>24.2</v>
      </c>
      <c r="C57">
        <v>29.1</v>
      </c>
      <c r="D57">
        <v>22.4</v>
      </c>
      <c r="E57">
        <v>46.7</v>
      </c>
      <c r="F57">
        <v>0</v>
      </c>
      <c r="G57">
        <v>0</v>
      </c>
    </row>
    <row r="58" spans="1:7" ht="15" x14ac:dyDescent="0.25">
      <c r="A58" s="173" t="s">
        <v>110</v>
      </c>
      <c r="B58">
        <v>0</v>
      </c>
      <c r="C58">
        <v>0</v>
      </c>
      <c r="D58">
        <v>18.5</v>
      </c>
      <c r="E58">
        <v>0</v>
      </c>
      <c r="F58">
        <v>0</v>
      </c>
      <c r="G58">
        <v>0</v>
      </c>
    </row>
    <row r="59" spans="1:7" ht="15" x14ac:dyDescent="0.25">
      <c r="A59" s="173" t="s">
        <v>111</v>
      </c>
      <c r="B59">
        <v>11</v>
      </c>
      <c r="C59">
        <v>6</v>
      </c>
      <c r="D59">
        <v>8.9</v>
      </c>
      <c r="E59">
        <v>14.5</v>
      </c>
      <c r="F59">
        <v>0</v>
      </c>
      <c r="G59">
        <v>0</v>
      </c>
    </row>
    <row r="60" spans="1:7" ht="15" x14ac:dyDescent="0.25">
      <c r="A60" s="173" t="s">
        <v>112</v>
      </c>
      <c r="B60">
        <v>117.2</v>
      </c>
      <c r="C60">
        <v>78.5</v>
      </c>
      <c r="D60">
        <v>63.9</v>
      </c>
      <c r="E60">
        <v>72.3</v>
      </c>
      <c r="F60">
        <v>0</v>
      </c>
      <c r="G60">
        <v>0</v>
      </c>
    </row>
    <row r="61" spans="1:7" ht="15" x14ac:dyDescent="0.25">
      <c r="A61" s="173" t="s">
        <v>113</v>
      </c>
      <c r="B61">
        <v>22</v>
      </c>
      <c r="C61">
        <v>44</v>
      </c>
      <c r="D61">
        <v>42.9</v>
      </c>
      <c r="E61">
        <v>24</v>
      </c>
      <c r="F61">
        <v>0</v>
      </c>
      <c r="G61">
        <v>0</v>
      </c>
    </row>
    <row r="62" spans="1:7" ht="15" x14ac:dyDescent="0.25">
      <c r="A62" s="173" t="s">
        <v>114</v>
      </c>
      <c r="B62">
        <v>37.4</v>
      </c>
      <c r="C62">
        <v>1.8</v>
      </c>
      <c r="D62">
        <v>29.8</v>
      </c>
      <c r="E62">
        <v>11.1</v>
      </c>
      <c r="F62">
        <v>0</v>
      </c>
      <c r="G62">
        <v>0</v>
      </c>
    </row>
    <row r="63" spans="1:7" ht="15" x14ac:dyDescent="0.25">
      <c r="A63" s="173" t="s">
        <v>115</v>
      </c>
      <c r="B63">
        <v>897.1</v>
      </c>
      <c r="C63">
        <v>782.6</v>
      </c>
      <c r="D63">
        <v>717.5</v>
      </c>
      <c r="E63">
        <v>596.70000000000005</v>
      </c>
      <c r="F63">
        <v>0</v>
      </c>
      <c r="G63">
        <v>0</v>
      </c>
    </row>
    <row r="64" spans="1:7" ht="15" x14ac:dyDescent="0.25">
      <c r="A64" s="173" t="s">
        <v>116</v>
      </c>
      <c r="B64">
        <v>0</v>
      </c>
      <c r="C64">
        <v>0</v>
      </c>
      <c r="D64">
        <v>0</v>
      </c>
      <c r="E64" t="s">
        <v>94</v>
      </c>
      <c r="F64">
        <v>0</v>
      </c>
      <c r="G64">
        <v>0</v>
      </c>
    </row>
    <row r="65" spans="1:7" ht="15" x14ac:dyDescent="0.25">
      <c r="A65" s="173" t="s">
        <v>117</v>
      </c>
      <c r="B65">
        <v>52.3</v>
      </c>
      <c r="C65">
        <v>11.8</v>
      </c>
      <c r="D65">
        <v>0</v>
      </c>
      <c r="E65">
        <v>0</v>
      </c>
      <c r="F65">
        <v>0</v>
      </c>
      <c r="G65">
        <v>0</v>
      </c>
    </row>
    <row r="66" spans="1:7" ht="15" x14ac:dyDescent="0.25">
      <c r="A66" s="173" t="s">
        <v>118</v>
      </c>
      <c r="B66">
        <v>274.60000000000002</v>
      </c>
      <c r="C66">
        <v>49.6</v>
      </c>
      <c r="D66">
        <v>121.3</v>
      </c>
      <c r="E66">
        <v>51.1</v>
      </c>
      <c r="F66">
        <v>0</v>
      </c>
      <c r="G66">
        <v>0</v>
      </c>
    </row>
    <row r="67" spans="1:7" ht="15" x14ac:dyDescent="0.25">
      <c r="A67" s="173" t="s">
        <v>119</v>
      </c>
      <c r="B67">
        <v>84</v>
      </c>
      <c r="C67">
        <v>71</v>
      </c>
      <c r="D67">
        <v>58.8</v>
      </c>
      <c r="E67">
        <v>41.3</v>
      </c>
      <c r="F67">
        <v>0</v>
      </c>
      <c r="G67">
        <v>0</v>
      </c>
    </row>
    <row r="68" spans="1:7" ht="15" x14ac:dyDescent="0.25">
      <c r="A68" s="173" t="s">
        <v>120</v>
      </c>
      <c r="B68">
        <v>0</v>
      </c>
      <c r="C68">
        <v>13.1</v>
      </c>
      <c r="D68">
        <v>12.6</v>
      </c>
      <c r="E68">
        <v>15.5</v>
      </c>
      <c r="F68">
        <v>0</v>
      </c>
      <c r="G68">
        <v>0</v>
      </c>
    </row>
    <row r="69" spans="1:7" ht="15" x14ac:dyDescent="0.25">
      <c r="A69" s="173" t="s">
        <v>121</v>
      </c>
      <c r="B69">
        <v>31.8</v>
      </c>
      <c r="C69">
        <v>18.399999999999999</v>
      </c>
      <c r="D69">
        <v>30.9</v>
      </c>
      <c r="E69">
        <v>13.1</v>
      </c>
      <c r="F69">
        <v>0</v>
      </c>
      <c r="G69">
        <v>0</v>
      </c>
    </row>
    <row r="70" spans="1:7" ht="15" x14ac:dyDescent="0.25">
      <c r="A70" s="173" t="s">
        <v>122</v>
      </c>
      <c r="B70">
        <v>16.3</v>
      </c>
      <c r="C70">
        <v>0</v>
      </c>
      <c r="D70">
        <v>4.0999999999999996</v>
      </c>
      <c r="E70">
        <v>80.5</v>
      </c>
      <c r="F70">
        <v>0</v>
      </c>
      <c r="G70">
        <v>0</v>
      </c>
    </row>
    <row r="71" spans="1:7" ht="15" x14ac:dyDescent="0.25">
      <c r="A71" s="173" t="s">
        <v>65</v>
      </c>
      <c r="B71" t="s">
        <v>66</v>
      </c>
      <c r="C71" t="s">
        <v>67</v>
      </c>
      <c r="D71" t="s">
        <v>66</v>
      </c>
      <c r="E71" t="s">
        <v>66</v>
      </c>
      <c r="F71" t="s">
        <v>66</v>
      </c>
      <c r="G71" t="s">
        <v>68</v>
      </c>
    </row>
    <row r="72" spans="1:7" ht="15" x14ac:dyDescent="0.25">
      <c r="A72" s="173" t="s">
        <v>123</v>
      </c>
      <c r="B72">
        <v>4529.2</v>
      </c>
      <c r="C72">
        <v>3247.4</v>
      </c>
      <c r="D72">
        <v>4386.5</v>
      </c>
      <c r="E72">
        <v>3509.5</v>
      </c>
      <c r="F72">
        <v>45.2</v>
      </c>
      <c r="G72">
        <v>0</v>
      </c>
    </row>
    <row r="73" spans="1:7" ht="15" x14ac:dyDescent="0.25">
      <c r="A73" s="173" t="s">
        <v>124</v>
      </c>
      <c r="B73">
        <v>505.1</v>
      </c>
      <c r="C73">
        <v>418.8</v>
      </c>
      <c r="D73">
        <v>0</v>
      </c>
      <c r="E73">
        <v>0</v>
      </c>
      <c r="F73">
        <v>0</v>
      </c>
      <c r="G73">
        <v>0</v>
      </c>
    </row>
    <row r="74" spans="1:7" ht="15" x14ac:dyDescent="0.25">
      <c r="A74" s="173" t="s">
        <v>65</v>
      </c>
      <c r="B74" t="s">
        <v>66</v>
      </c>
      <c r="C74" t="s">
        <v>67</v>
      </c>
      <c r="D74" t="s">
        <v>66</v>
      </c>
      <c r="E74" t="s">
        <v>66</v>
      </c>
      <c r="F74" t="s">
        <v>66</v>
      </c>
      <c r="G74" t="s">
        <v>68</v>
      </c>
    </row>
    <row r="75" spans="1:7" ht="15" x14ac:dyDescent="0.25">
      <c r="A75" s="173" t="s">
        <v>125</v>
      </c>
      <c r="B75">
        <v>5034.2</v>
      </c>
      <c r="C75">
        <v>3666.2</v>
      </c>
      <c r="D75">
        <v>4386.5</v>
      </c>
      <c r="E75">
        <v>3509.5</v>
      </c>
      <c r="F75">
        <v>45.2</v>
      </c>
      <c r="G75">
        <v>0</v>
      </c>
    </row>
    <row r="76" spans="1:7" ht="15" x14ac:dyDescent="0.25">
      <c r="A76" s="173" t="s">
        <v>126</v>
      </c>
      <c r="B76" t="s">
        <v>45</v>
      </c>
      <c r="C76" t="s">
        <v>45</v>
      </c>
      <c r="D76">
        <v>0</v>
      </c>
      <c r="E76">
        <v>0</v>
      </c>
      <c r="F76" t="s">
        <v>45</v>
      </c>
      <c r="G76" t="s">
        <v>45</v>
      </c>
    </row>
    <row r="77" spans="1:7" ht="15" x14ac:dyDescent="0.25">
      <c r="A77" s="173" t="s">
        <v>127</v>
      </c>
      <c r="B77">
        <v>0</v>
      </c>
      <c r="C77">
        <v>0</v>
      </c>
      <c r="D77" t="s">
        <v>45</v>
      </c>
      <c r="E77" t="s">
        <v>45</v>
      </c>
      <c r="F77">
        <v>0</v>
      </c>
      <c r="G77">
        <v>0</v>
      </c>
    </row>
    <row r="78" spans="1:7" ht="15" x14ac:dyDescent="0.25">
      <c r="A78" s="173" t="s">
        <v>65</v>
      </c>
      <c r="B78" t="s">
        <v>66</v>
      </c>
      <c r="C78" t="s">
        <v>67</v>
      </c>
      <c r="D78" t="s">
        <v>66</v>
      </c>
      <c r="E78" t="s">
        <v>66</v>
      </c>
      <c r="F78" t="s">
        <v>66</v>
      </c>
      <c r="G78" t="s">
        <v>68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02C88-2805-47D0-B943-351FB63EE7FD}">
  <dimension ref="A1:G88"/>
  <sheetViews>
    <sheetView topLeftCell="A31" workbookViewId="0">
      <selection activeCell="H26" sqref="H26"/>
    </sheetView>
  </sheetViews>
  <sheetFormatPr defaultRowHeight="13.2" x14ac:dyDescent="0.25"/>
  <cols>
    <col min="1" max="1" width="18.109375" customWidth="1"/>
    <col min="8" max="8" width="28.441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1413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41.2</v>
      </c>
      <c r="C12">
        <v>35</v>
      </c>
      <c r="D12">
        <v>375.1</v>
      </c>
      <c r="E12">
        <v>534.1</v>
      </c>
      <c r="F12">
        <v>0</v>
      </c>
      <c r="G12">
        <v>0</v>
      </c>
    </row>
    <row r="13" spans="1:7" ht="15" x14ac:dyDescent="0.25">
      <c r="A13" s="173" t="s">
        <v>165</v>
      </c>
      <c r="B13">
        <v>0</v>
      </c>
      <c r="C13">
        <v>0</v>
      </c>
      <c r="D13">
        <v>0</v>
      </c>
      <c r="E13">
        <v>5.3</v>
      </c>
      <c r="F13">
        <v>0</v>
      </c>
      <c r="G13">
        <v>0</v>
      </c>
    </row>
    <row r="14" spans="1:7" ht="15" x14ac:dyDescent="0.25">
      <c r="A14" s="173" t="s">
        <v>71</v>
      </c>
      <c r="B14">
        <v>41.2</v>
      </c>
      <c r="C14">
        <v>32</v>
      </c>
      <c r="D14">
        <v>330.6</v>
      </c>
      <c r="E14">
        <v>452.8</v>
      </c>
      <c r="F14">
        <v>0</v>
      </c>
      <c r="G14">
        <v>0</v>
      </c>
    </row>
    <row r="15" spans="1:7" ht="15" x14ac:dyDescent="0.25">
      <c r="A15" s="173" t="s">
        <v>72</v>
      </c>
      <c r="B15">
        <v>0</v>
      </c>
      <c r="C15">
        <v>0</v>
      </c>
      <c r="D15">
        <v>0</v>
      </c>
      <c r="E15">
        <v>12.6</v>
      </c>
      <c r="F15">
        <v>0</v>
      </c>
      <c r="G15">
        <v>0</v>
      </c>
    </row>
    <row r="16" spans="1:7" ht="15" x14ac:dyDescent="0.25">
      <c r="A16" s="173" t="s">
        <v>73</v>
      </c>
      <c r="B16">
        <v>0</v>
      </c>
      <c r="C16">
        <v>3</v>
      </c>
      <c r="D16">
        <v>34.799999999999997</v>
      </c>
      <c r="E16">
        <v>63.5</v>
      </c>
      <c r="F16">
        <v>0</v>
      </c>
      <c r="G16">
        <v>0</v>
      </c>
    </row>
    <row r="17" spans="1:7" ht="15" x14ac:dyDescent="0.25">
      <c r="A17" s="173" t="s">
        <v>166</v>
      </c>
      <c r="B17">
        <v>0</v>
      </c>
      <c r="C17">
        <v>0</v>
      </c>
      <c r="D17">
        <v>9.6999999999999993</v>
      </c>
      <c r="E17">
        <v>0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74</v>
      </c>
      <c r="B19">
        <v>360.3</v>
      </c>
      <c r="C19">
        <v>360.6</v>
      </c>
      <c r="D19">
        <v>1630.1</v>
      </c>
      <c r="E19">
        <v>1553.4</v>
      </c>
      <c r="F19">
        <v>48.9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75</v>
      </c>
      <c r="B21">
        <v>185.7</v>
      </c>
      <c r="C21">
        <v>258</v>
      </c>
      <c r="D21">
        <v>719.5</v>
      </c>
      <c r="E21">
        <v>695.8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76</v>
      </c>
      <c r="B23">
        <v>195</v>
      </c>
      <c r="C23">
        <v>0</v>
      </c>
      <c r="D23">
        <v>68.7</v>
      </c>
      <c r="E23">
        <v>139.1</v>
      </c>
      <c r="F23">
        <v>0</v>
      </c>
      <c r="G23">
        <v>0</v>
      </c>
    </row>
    <row r="24" spans="1:7" ht="15" x14ac:dyDescent="0.25">
      <c r="A24" s="173" t="s">
        <v>69</v>
      </c>
    </row>
    <row r="25" spans="1:7" ht="15" x14ac:dyDescent="0.25">
      <c r="A25" s="173" t="s">
        <v>77</v>
      </c>
      <c r="B25">
        <v>1422.3</v>
      </c>
      <c r="C25">
        <v>1445.1</v>
      </c>
      <c r="D25">
        <v>6584.2</v>
      </c>
      <c r="E25">
        <v>5571.4</v>
      </c>
      <c r="F25">
        <v>159.4</v>
      </c>
      <c r="G25">
        <v>0</v>
      </c>
    </row>
    <row r="26" spans="1:7" ht="15" x14ac:dyDescent="0.25">
      <c r="A26" s="173" t="s">
        <v>167</v>
      </c>
      <c r="B26">
        <v>57</v>
      </c>
      <c r="C26">
        <v>0</v>
      </c>
      <c r="D26">
        <v>687.6</v>
      </c>
      <c r="E26">
        <v>0</v>
      </c>
      <c r="F26">
        <v>0</v>
      </c>
      <c r="G26">
        <v>0</v>
      </c>
    </row>
    <row r="27" spans="1:7" ht="15" x14ac:dyDescent="0.25">
      <c r="A27" s="173" t="s">
        <v>78</v>
      </c>
      <c r="B27">
        <v>0</v>
      </c>
      <c r="C27">
        <v>0</v>
      </c>
      <c r="D27">
        <v>43.9</v>
      </c>
      <c r="E27">
        <v>18.5</v>
      </c>
      <c r="F27">
        <v>0</v>
      </c>
      <c r="G27">
        <v>0</v>
      </c>
    </row>
    <row r="28" spans="1:7" ht="15" x14ac:dyDescent="0.25">
      <c r="A28" s="173" t="s">
        <v>79</v>
      </c>
      <c r="B28">
        <v>0.8</v>
      </c>
      <c r="C28">
        <v>0.3</v>
      </c>
      <c r="D28">
        <v>1.6</v>
      </c>
      <c r="E28">
        <v>1</v>
      </c>
      <c r="F28">
        <v>0</v>
      </c>
      <c r="G28">
        <v>0</v>
      </c>
    </row>
    <row r="29" spans="1:7" ht="15" x14ac:dyDescent="0.25">
      <c r="A29" s="173" t="s">
        <v>80</v>
      </c>
      <c r="B29">
        <v>124.6</v>
      </c>
      <c r="C29">
        <v>20</v>
      </c>
      <c r="D29">
        <v>945.2</v>
      </c>
      <c r="E29">
        <v>621.20000000000005</v>
      </c>
      <c r="F29">
        <v>0</v>
      </c>
      <c r="G29">
        <v>0</v>
      </c>
    </row>
    <row r="30" spans="1:7" ht="15" x14ac:dyDescent="0.25">
      <c r="A30" s="173" t="s">
        <v>81</v>
      </c>
      <c r="B30">
        <v>396.7</v>
      </c>
      <c r="C30">
        <v>492.5</v>
      </c>
      <c r="D30">
        <v>1448</v>
      </c>
      <c r="E30">
        <v>1685.3</v>
      </c>
      <c r="F30">
        <v>50.6</v>
      </c>
      <c r="G30">
        <v>0</v>
      </c>
    </row>
    <row r="31" spans="1:7" ht="15" x14ac:dyDescent="0.25">
      <c r="A31" s="173" t="s">
        <v>82</v>
      </c>
      <c r="B31">
        <v>3.5</v>
      </c>
      <c r="C31">
        <v>0</v>
      </c>
      <c r="D31">
        <v>107</v>
      </c>
      <c r="E31">
        <v>88.5</v>
      </c>
      <c r="F31">
        <v>0</v>
      </c>
      <c r="G31">
        <v>0</v>
      </c>
    </row>
    <row r="32" spans="1:7" ht="15" x14ac:dyDescent="0.25">
      <c r="A32" s="173" t="s">
        <v>170</v>
      </c>
      <c r="B32">
        <v>0</v>
      </c>
      <c r="C32">
        <v>0</v>
      </c>
      <c r="D32">
        <v>0</v>
      </c>
      <c r="E32">
        <v>8</v>
      </c>
      <c r="F32">
        <v>0</v>
      </c>
      <c r="G32">
        <v>0</v>
      </c>
    </row>
    <row r="33" spans="1:7" ht="15" x14ac:dyDescent="0.25">
      <c r="A33" s="173" t="s">
        <v>83</v>
      </c>
      <c r="B33">
        <v>633.9</v>
      </c>
      <c r="C33">
        <v>545</v>
      </c>
      <c r="D33">
        <v>2095.1999999999998</v>
      </c>
      <c r="E33">
        <v>1967.1</v>
      </c>
      <c r="F33">
        <v>53.8</v>
      </c>
      <c r="G33">
        <v>0</v>
      </c>
    </row>
    <row r="34" spans="1:7" ht="15" x14ac:dyDescent="0.25">
      <c r="A34" s="173" t="s">
        <v>84</v>
      </c>
      <c r="B34">
        <v>0</v>
      </c>
      <c r="C34">
        <v>0</v>
      </c>
      <c r="D34">
        <v>102.6</v>
      </c>
      <c r="E34">
        <v>31.1</v>
      </c>
      <c r="F34">
        <v>0</v>
      </c>
      <c r="G34">
        <v>0</v>
      </c>
    </row>
    <row r="35" spans="1:7" ht="15" x14ac:dyDescent="0.25">
      <c r="A35" s="173" t="s">
        <v>85</v>
      </c>
      <c r="B35">
        <v>0</v>
      </c>
      <c r="C35">
        <v>18</v>
      </c>
      <c r="D35">
        <v>49.8</v>
      </c>
      <c r="E35">
        <v>43.4</v>
      </c>
      <c r="F35">
        <v>0</v>
      </c>
      <c r="G35">
        <v>0</v>
      </c>
    </row>
    <row r="36" spans="1:7" ht="15" x14ac:dyDescent="0.25">
      <c r="A36" s="173" t="s">
        <v>86</v>
      </c>
      <c r="B36">
        <v>185.9</v>
      </c>
      <c r="C36">
        <v>214</v>
      </c>
      <c r="D36">
        <v>471.4</v>
      </c>
      <c r="E36">
        <v>647.5</v>
      </c>
      <c r="F36">
        <v>55</v>
      </c>
      <c r="G36">
        <v>0</v>
      </c>
    </row>
    <row r="37" spans="1:7" ht="15" x14ac:dyDescent="0.25">
      <c r="A37" s="173" t="s">
        <v>87</v>
      </c>
      <c r="B37">
        <v>0</v>
      </c>
      <c r="C37">
        <v>2.5</v>
      </c>
      <c r="D37">
        <v>66.3</v>
      </c>
      <c r="E37">
        <v>8.6</v>
      </c>
      <c r="F37">
        <v>0</v>
      </c>
      <c r="G37">
        <v>0</v>
      </c>
    </row>
    <row r="38" spans="1:7" ht="15" x14ac:dyDescent="0.25">
      <c r="A38" s="173" t="s">
        <v>88</v>
      </c>
      <c r="B38">
        <v>20</v>
      </c>
      <c r="C38">
        <v>152.80000000000001</v>
      </c>
      <c r="D38">
        <v>565.70000000000005</v>
      </c>
      <c r="E38">
        <v>345.1</v>
      </c>
      <c r="F38">
        <v>0</v>
      </c>
      <c r="G38">
        <v>0</v>
      </c>
    </row>
    <row r="39" spans="1:7" ht="15" x14ac:dyDescent="0.25">
      <c r="A39" s="173" t="s">
        <v>89</v>
      </c>
      <c r="B39">
        <v>0</v>
      </c>
      <c r="C39">
        <v>0</v>
      </c>
      <c r="D39">
        <v>0</v>
      </c>
      <c r="E39">
        <v>106.2</v>
      </c>
      <c r="F39">
        <v>0</v>
      </c>
      <c r="G39">
        <v>0</v>
      </c>
    </row>
    <row r="40" spans="1:7" ht="15" x14ac:dyDescent="0.25">
      <c r="A40" s="173" t="s">
        <v>69</v>
      </c>
    </row>
    <row r="41" spans="1:7" ht="15" x14ac:dyDescent="0.25">
      <c r="A41" s="173" t="s">
        <v>90</v>
      </c>
      <c r="B41">
        <v>75</v>
      </c>
      <c r="C41">
        <v>101</v>
      </c>
      <c r="D41">
        <v>2010.4</v>
      </c>
      <c r="E41">
        <v>698</v>
      </c>
      <c r="F41">
        <v>0</v>
      </c>
      <c r="G41">
        <v>0</v>
      </c>
    </row>
    <row r="42" spans="1:7" ht="15" x14ac:dyDescent="0.25">
      <c r="A42" s="173" t="s">
        <v>91</v>
      </c>
      <c r="B42">
        <v>0</v>
      </c>
      <c r="C42">
        <v>0</v>
      </c>
      <c r="D42">
        <v>73.7</v>
      </c>
      <c r="E42">
        <v>48.5</v>
      </c>
      <c r="F42">
        <v>0</v>
      </c>
      <c r="G42">
        <v>0</v>
      </c>
    </row>
    <row r="43" spans="1:7" ht="15" x14ac:dyDescent="0.25">
      <c r="A43" s="173" t="s">
        <v>529</v>
      </c>
      <c r="B43">
        <v>0</v>
      </c>
      <c r="C43">
        <v>0</v>
      </c>
      <c r="D43">
        <v>33</v>
      </c>
      <c r="E43">
        <v>0</v>
      </c>
      <c r="F43">
        <v>0</v>
      </c>
      <c r="G43">
        <v>0</v>
      </c>
    </row>
    <row r="44" spans="1:7" ht="15" x14ac:dyDescent="0.25">
      <c r="A44" s="173" t="s">
        <v>282</v>
      </c>
      <c r="B44">
        <v>0</v>
      </c>
      <c r="C44">
        <v>0</v>
      </c>
      <c r="D44">
        <v>56.7</v>
      </c>
      <c r="E44">
        <v>0</v>
      </c>
      <c r="F44">
        <v>0</v>
      </c>
      <c r="G44">
        <v>0</v>
      </c>
    </row>
    <row r="45" spans="1:7" ht="15" x14ac:dyDescent="0.25">
      <c r="A45" s="173" t="s">
        <v>92</v>
      </c>
      <c r="B45">
        <v>35</v>
      </c>
      <c r="C45">
        <v>70</v>
      </c>
      <c r="D45">
        <v>75.2</v>
      </c>
      <c r="E45">
        <v>136.80000000000001</v>
      </c>
      <c r="F45">
        <v>0</v>
      </c>
      <c r="G45">
        <v>0</v>
      </c>
    </row>
    <row r="46" spans="1:7" ht="15" x14ac:dyDescent="0.25">
      <c r="A46" s="173" t="s">
        <v>465</v>
      </c>
      <c r="B46">
        <v>0</v>
      </c>
      <c r="C46">
        <v>0</v>
      </c>
      <c r="D46">
        <v>62.9</v>
      </c>
      <c r="E46">
        <v>0</v>
      </c>
      <c r="F46">
        <v>0</v>
      </c>
      <c r="G46">
        <v>0</v>
      </c>
    </row>
    <row r="47" spans="1:7" ht="15" x14ac:dyDescent="0.25">
      <c r="A47" s="173" t="s">
        <v>1078</v>
      </c>
      <c r="B47">
        <v>0</v>
      </c>
      <c r="C47">
        <v>0</v>
      </c>
      <c r="D47">
        <v>29.9</v>
      </c>
      <c r="E47">
        <v>0</v>
      </c>
      <c r="F47">
        <v>0</v>
      </c>
      <c r="G47">
        <v>0</v>
      </c>
    </row>
    <row r="48" spans="1:7" ht="15" x14ac:dyDescent="0.25">
      <c r="A48" s="173" t="s">
        <v>1097</v>
      </c>
      <c r="B48">
        <v>0</v>
      </c>
      <c r="C48">
        <v>0</v>
      </c>
      <c r="D48">
        <v>37</v>
      </c>
      <c r="E48">
        <v>0</v>
      </c>
      <c r="F48">
        <v>0</v>
      </c>
      <c r="G48">
        <v>0</v>
      </c>
    </row>
    <row r="49" spans="1:7" ht="15" x14ac:dyDescent="0.25">
      <c r="A49" s="173" t="s">
        <v>93</v>
      </c>
      <c r="B49">
        <v>0</v>
      </c>
      <c r="C49">
        <v>0</v>
      </c>
      <c r="D49">
        <v>61.7</v>
      </c>
      <c r="E49">
        <v>0</v>
      </c>
      <c r="F49">
        <v>0</v>
      </c>
      <c r="G49">
        <v>0</v>
      </c>
    </row>
    <row r="50" spans="1:7" ht="15" x14ac:dyDescent="0.25">
      <c r="A50" s="173" t="s">
        <v>95</v>
      </c>
      <c r="B50">
        <v>0</v>
      </c>
      <c r="C50">
        <v>0</v>
      </c>
      <c r="D50">
        <v>3</v>
      </c>
      <c r="E50">
        <v>4.4000000000000004</v>
      </c>
      <c r="F50">
        <v>0</v>
      </c>
      <c r="G50">
        <v>0</v>
      </c>
    </row>
    <row r="51" spans="1:7" ht="15" x14ac:dyDescent="0.25">
      <c r="A51" s="173" t="s">
        <v>96</v>
      </c>
      <c r="B51">
        <v>40</v>
      </c>
      <c r="C51">
        <v>31</v>
      </c>
      <c r="D51">
        <v>1371.7</v>
      </c>
      <c r="E51">
        <v>499.6</v>
      </c>
      <c r="F51">
        <v>0</v>
      </c>
      <c r="G51">
        <v>0</v>
      </c>
    </row>
    <row r="52" spans="1:7" ht="15" x14ac:dyDescent="0.25">
      <c r="A52" s="173" t="s">
        <v>97</v>
      </c>
      <c r="B52">
        <v>0</v>
      </c>
      <c r="C52">
        <v>0</v>
      </c>
      <c r="D52">
        <v>195</v>
      </c>
      <c r="E52">
        <v>8.6999999999999993</v>
      </c>
      <c r="F52">
        <v>0</v>
      </c>
      <c r="G52">
        <v>0</v>
      </c>
    </row>
    <row r="53" spans="1:7" ht="15" x14ac:dyDescent="0.25">
      <c r="A53" s="173" t="s">
        <v>536</v>
      </c>
      <c r="B53">
        <v>0</v>
      </c>
      <c r="C53">
        <v>0</v>
      </c>
      <c r="D53">
        <v>10.8</v>
      </c>
      <c r="E53">
        <v>0</v>
      </c>
      <c r="F53">
        <v>0</v>
      </c>
      <c r="G53">
        <v>0</v>
      </c>
    </row>
    <row r="54" spans="1:7" ht="15" x14ac:dyDescent="0.25">
      <c r="A54" s="173" t="s">
        <v>69</v>
      </c>
    </row>
    <row r="55" spans="1:7" ht="15" x14ac:dyDescent="0.25">
      <c r="A55" s="173" t="s">
        <v>98</v>
      </c>
      <c r="B55">
        <v>1542</v>
      </c>
      <c r="C55">
        <v>2138</v>
      </c>
      <c r="D55">
        <v>6924.2</v>
      </c>
      <c r="E55">
        <v>5956.6</v>
      </c>
      <c r="F55">
        <v>114.3</v>
      </c>
      <c r="G55">
        <v>0</v>
      </c>
    </row>
    <row r="56" spans="1:7" ht="15" x14ac:dyDescent="0.25">
      <c r="A56" s="173" t="s">
        <v>99</v>
      </c>
      <c r="B56">
        <v>3</v>
      </c>
      <c r="C56">
        <v>2.7</v>
      </c>
      <c r="D56">
        <v>10.9</v>
      </c>
      <c r="E56">
        <v>21.1</v>
      </c>
      <c r="F56">
        <v>0</v>
      </c>
      <c r="G56">
        <v>0</v>
      </c>
    </row>
    <row r="57" spans="1:7" ht="15" x14ac:dyDescent="0.25">
      <c r="A57" s="173" t="s">
        <v>100</v>
      </c>
      <c r="B57">
        <v>0</v>
      </c>
      <c r="C57">
        <v>6.5</v>
      </c>
      <c r="D57">
        <v>13</v>
      </c>
      <c r="E57">
        <v>1.2</v>
      </c>
      <c r="F57">
        <v>0</v>
      </c>
      <c r="G57">
        <v>0</v>
      </c>
    </row>
    <row r="58" spans="1:7" ht="15" x14ac:dyDescent="0.25">
      <c r="A58" s="173" t="s">
        <v>101</v>
      </c>
      <c r="B58">
        <v>0</v>
      </c>
      <c r="C58">
        <v>0</v>
      </c>
      <c r="D58">
        <v>96.3</v>
      </c>
      <c r="E58">
        <v>381.4</v>
      </c>
      <c r="F58">
        <v>0</v>
      </c>
      <c r="G58">
        <v>0</v>
      </c>
    </row>
    <row r="59" spans="1:7" ht="15" x14ac:dyDescent="0.25">
      <c r="A59" s="173" t="s">
        <v>102</v>
      </c>
      <c r="B59">
        <v>21.3</v>
      </c>
      <c r="C59">
        <v>18</v>
      </c>
      <c r="D59">
        <v>93.6</v>
      </c>
      <c r="E59">
        <v>51.7</v>
      </c>
      <c r="F59">
        <v>0</v>
      </c>
      <c r="G59">
        <v>0</v>
      </c>
    </row>
    <row r="60" spans="1:7" ht="15" x14ac:dyDescent="0.25">
      <c r="A60" s="173" t="s">
        <v>103</v>
      </c>
      <c r="B60">
        <v>9.6999999999999993</v>
      </c>
      <c r="C60">
        <v>5.2</v>
      </c>
      <c r="D60">
        <v>25.4</v>
      </c>
      <c r="E60">
        <v>19.5</v>
      </c>
      <c r="F60">
        <v>0</v>
      </c>
      <c r="G60">
        <v>0</v>
      </c>
    </row>
    <row r="61" spans="1:7" ht="15" x14ac:dyDescent="0.25">
      <c r="A61" s="173" t="s">
        <v>104</v>
      </c>
      <c r="B61">
        <v>0</v>
      </c>
      <c r="C61">
        <v>53.5</v>
      </c>
      <c r="D61">
        <v>198</v>
      </c>
      <c r="E61">
        <v>288</v>
      </c>
      <c r="F61">
        <v>0</v>
      </c>
      <c r="G61">
        <v>0</v>
      </c>
    </row>
    <row r="62" spans="1:7" ht="15" x14ac:dyDescent="0.25">
      <c r="A62" s="173" t="s">
        <v>105</v>
      </c>
      <c r="B62">
        <v>71.599999999999994</v>
      </c>
      <c r="C62">
        <v>57.8</v>
      </c>
      <c r="D62">
        <v>615</v>
      </c>
      <c r="E62">
        <v>362.8</v>
      </c>
      <c r="F62">
        <v>19</v>
      </c>
      <c r="G62">
        <v>0</v>
      </c>
    </row>
    <row r="63" spans="1:7" ht="15" x14ac:dyDescent="0.25">
      <c r="A63" s="173" t="s">
        <v>106</v>
      </c>
      <c r="B63">
        <v>67.7</v>
      </c>
      <c r="C63">
        <v>74.599999999999994</v>
      </c>
      <c r="D63">
        <v>323.7</v>
      </c>
      <c r="E63">
        <v>328</v>
      </c>
      <c r="F63">
        <v>0</v>
      </c>
      <c r="G63">
        <v>0</v>
      </c>
    </row>
    <row r="64" spans="1:7" ht="15" x14ac:dyDescent="0.25">
      <c r="A64" s="173" t="s">
        <v>107</v>
      </c>
      <c r="B64">
        <v>20</v>
      </c>
      <c r="C64">
        <v>46.7</v>
      </c>
      <c r="D64">
        <v>460.5</v>
      </c>
      <c r="E64">
        <v>364.9</v>
      </c>
      <c r="F64">
        <v>0</v>
      </c>
      <c r="G64">
        <v>0</v>
      </c>
    </row>
    <row r="65" spans="1:7" ht="15" x14ac:dyDescent="0.25">
      <c r="A65" s="173" t="s">
        <v>108</v>
      </c>
      <c r="B65">
        <v>0</v>
      </c>
      <c r="C65">
        <v>0</v>
      </c>
      <c r="D65">
        <v>0</v>
      </c>
      <c r="E65">
        <v>4.7</v>
      </c>
      <c r="F65">
        <v>0</v>
      </c>
      <c r="G65">
        <v>0</v>
      </c>
    </row>
    <row r="66" spans="1:7" ht="15" x14ac:dyDescent="0.25">
      <c r="A66" s="173" t="s">
        <v>109</v>
      </c>
      <c r="B66">
        <v>11.4</v>
      </c>
      <c r="C66">
        <v>11.3</v>
      </c>
      <c r="D66">
        <v>271.3</v>
      </c>
      <c r="E66">
        <v>220.8</v>
      </c>
      <c r="F66">
        <v>0</v>
      </c>
      <c r="G66">
        <v>0</v>
      </c>
    </row>
    <row r="67" spans="1:7" ht="15" x14ac:dyDescent="0.25">
      <c r="A67" s="173" t="s">
        <v>110</v>
      </c>
      <c r="B67">
        <v>0</v>
      </c>
      <c r="C67">
        <v>0</v>
      </c>
      <c r="D67">
        <v>33.9</v>
      </c>
      <c r="E67">
        <v>35.299999999999997</v>
      </c>
      <c r="F67">
        <v>0</v>
      </c>
      <c r="G67">
        <v>0</v>
      </c>
    </row>
    <row r="68" spans="1:7" ht="15" x14ac:dyDescent="0.25">
      <c r="A68" s="173" t="s">
        <v>111</v>
      </c>
      <c r="B68">
        <v>97</v>
      </c>
      <c r="C68">
        <v>95</v>
      </c>
      <c r="D68">
        <v>159.9</v>
      </c>
      <c r="E68">
        <v>73.400000000000006</v>
      </c>
      <c r="F68">
        <v>0</v>
      </c>
      <c r="G68">
        <v>0</v>
      </c>
    </row>
    <row r="69" spans="1:7" ht="15" x14ac:dyDescent="0.25">
      <c r="A69" s="173" t="s">
        <v>112</v>
      </c>
      <c r="B69">
        <v>69</v>
      </c>
      <c r="C69">
        <v>107.1</v>
      </c>
      <c r="D69">
        <v>251.7</v>
      </c>
      <c r="E69">
        <v>221.1</v>
      </c>
      <c r="F69">
        <v>0</v>
      </c>
      <c r="G69">
        <v>0</v>
      </c>
    </row>
    <row r="70" spans="1:7" ht="15" x14ac:dyDescent="0.25">
      <c r="A70" s="173" t="s">
        <v>113</v>
      </c>
      <c r="B70">
        <v>15.2</v>
      </c>
      <c r="C70">
        <v>22</v>
      </c>
      <c r="D70">
        <v>130.9</v>
      </c>
      <c r="E70">
        <v>128.4</v>
      </c>
      <c r="F70">
        <v>0</v>
      </c>
      <c r="G70">
        <v>0</v>
      </c>
    </row>
    <row r="71" spans="1:7" ht="15" x14ac:dyDescent="0.25">
      <c r="A71" s="173" t="s">
        <v>114</v>
      </c>
      <c r="B71">
        <v>2.6</v>
      </c>
      <c r="C71">
        <v>13</v>
      </c>
      <c r="D71">
        <v>30.5</v>
      </c>
      <c r="E71">
        <v>30.9</v>
      </c>
      <c r="F71">
        <v>0</v>
      </c>
      <c r="G71">
        <v>0</v>
      </c>
    </row>
    <row r="72" spans="1:7" ht="15" x14ac:dyDescent="0.25">
      <c r="A72" s="173" t="s">
        <v>115</v>
      </c>
      <c r="B72">
        <v>918.2</v>
      </c>
      <c r="C72">
        <v>1237.2</v>
      </c>
      <c r="D72">
        <v>3135.8</v>
      </c>
      <c r="E72">
        <v>2652.2</v>
      </c>
      <c r="F72">
        <v>78.400000000000006</v>
      </c>
      <c r="G72">
        <v>0</v>
      </c>
    </row>
    <row r="73" spans="1:7" ht="15" x14ac:dyDescent="0.25">
      <c r="A73" s="173" t="s">
        <v>116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</row>
    <row r="74" spans="1:7" ht="15" x14ac:dyDescent="0.25">
      <c r="A74" s="173" t="s">
        <v>117</v>
      </c>
      <c r="B74">
        <v>37.4</v>
      </c>
      <c r="C74">
        <v>50.7</v>
      </c>
      <c r="D74">
        <v>44.2</v>
      </c>
      <c r="E74">
        <v>54.1</v>
      </c>
      <c r="F74">
        <v>0</v>
      </c>
      <c r="G74">
        <v>0</v>
      </c>
    </row>
    <row r="75" spans="1:7" ht="15" x14ac:dyDescent="0.25">
      <c r="A75" s="173" t="s">
        <v>118</v>
      </c>
      <c r="B75">
        <v>74.5</v>
      </c>
      <c r="C75">
        <v>261.89999999999998</v>
      </c>
      <c r="D75">
        <v>66.400000000000006</v>
      </c>
      <c r="E75">
        <v>158.9</v>
      </c>
      <c r="F75">
        <v>0</v>
      </c>
      <c r="G75">
        <v>0</v>
      </c>
    </row>
    <row r="76" spans="1:7" ht="15" x14ac:dyDescent="0.25">
      <c r="A76" s="173" t="s">
        <v>119</v>
      </c>
      <c r="B76">
        <v>30.2</v>
      </c>
      <c r="C76">
        <v>37</v>
      </c>
      <c r="D76">
        <v>259.60000000000002</v>
      </c>
      <c r="E76">
        <v>138.5</v>
      </c>
      <c r="F76">
        <v>16.899999999999999</v>
      </c>
      <c r="G76">
        <v>0</v>
      </c>
    </row>
    <row r="77" spans="1:7" ht="15" x14ac:dyDescent="0.25">
      <c r="A77" s="173" t="s">
        <v>120</v>
      </c>
      <c r="B77">
        <v>18.3</v>
      </c>
      <c r="C77">
        <v>17.899999999999999</v>
      </c>
      <c r="D77">
        <v>66.900000000000006</v>
      </c>
      <c r="E77">
        <v>134.69999999999999</v>
      </c>
      <c r="F77">
        <v>0</v>
      </c>
      <c r="G77">
        <v>0</v>
      </c>
    </row>
    <row r="78" spans="1:7" ht="15" x14ac:dyDescent="0.25">
      <c r="A78" s="173" t="s">
        <v>1076</v>
      </c>
      <c r="B78">
        <v>0</v>
      </c>
      <c r="C78">
        <v>0</v>
      </c>
      <c r="D78">
        <v>13.2</v>
      </c>
      <c r="E78">
        <v>0</v>
      </c>
      <c r="F78">
        <v>0</v>
      </c>
      <c r="G78">
        <v>0</v>
      </c>
    </row>
    <row r="79" spans="1:7" ht="15" x14ac:dyDescent="0.25">
      <c r="A79" s="173" t="s">
        <v>121</v>
      </c>
      <c r="B79">
        <v>0</v>
      </c>
      <c r="C79">
        <v>20.2</v>
      </c>
      <c r="D79">
        <v>75</v>
      </c>
      <c r="E79">
        <v>91.1</v>
      </c>
      <c r="F79">
        <v>0</v>
      </c>
      <c r="G79">
        <v>0</v>
      </c>
    </row>
    <row r="80" spans="1:7" ht="15" x14ac:dyDescent="0.25">
      <c r="A80" s="173" t="s">
        <v>122</v>
      </c>
      <c r="B80">
        <v>75</v>
      </c>
      <c r="C80">
        <v>0</v>
      </c>
      <c r="D80">
        <v>548.4</v>
      </c>
      <c r="E80">
        <v>193.9</v>
      </c>
      <c r="F80">
        <v>0</v>
      </c>
      <c r="G80">
        <v>0</v>
      </c>
    </row>
    <row r="81" spans="1:7" ht="15" x14ac:dyDescent="0.25">
      <c r="A81" s="173" t="s">
        <v>65</v>
      </c>
      <c r="B81" t="s">
        <v>66</v>
      </c>
      <c r="C81" t="s">
        <v>67</v>
      </c>
      <c r="D81" t="s">
        <v>66</v>
      </c>
      <c r="E81" t="s">
        <v>66</v>
      </c>
      <c r="F81" t="s">
        <v>66</v>
      </c>
      <c r="G81" t="s">
        <v>68</v>
      </c>
    </row>
    <row r="82" spans="1:7" ht="15" x14ac:dyDescent="0.25">
      <c r="A82" s="173" t="s">
        <v>123</v>
      </c>
      <c r="B82">
        <v>3821.5</v>
      </c>
      <c r="C82">
        <v>4337.7</v>
      </c>
      <c r="D82">
        <v>18312.099999999999</v>
      </c>
      <c r="E82">
        <v>15148.5</v>
      </c>
      <c r="F82">
        <v>322.60000000000002</v>
      </c>
      <c r="G82">
        <v>0</v>
      </c>
    </row>
    <row r="83" spans="1:7" ht="15" x14ac:dyDescent="0.25">
      <c r="A83" s="173" t="s">
        <v>124</v>
      </c>
      <c r="B83">
        <v>910.6</v>
      </c>
      <c r="C83">
        <v>778.6</v>
      </c>
      <c r="D83">
        <v>0</v>
      </c>
      <c r="E83">
        <v>0</v>
      </c>
      <c r="F83">
        <v>50.5</v>
      </c>
      <c r="G83">
        <v>0</v>
      </c>
    </row>
    <row r="84" spans="1:7" ht="15" x14ac:dyDescent="0.25">
      <c r="A84" s="173" t="s">
        <v>65</v>
      </c>
      <c r="B84" t="s">
        <v>66</v>
      </c>
      <c r="C84" t="s">
        <v>67</v>
      </c>
      <c r="D84" t="s">
        <v>66</v>
      </c>
      <c r="E84" t="s">
        <v>66</v>
      </c>
      <c r="F84" t="s">
        <v>66</v>
      </c>
      <c r="G84" t="s">
        <v>68</v>
      </c>
    </row>
    <row r="85" spans="1:7" ht="15" x14ac:dyDescent="0.25">
      <c r="A85" s="173" t="s">
        <v>125</v>
      </c>
      <c r="B85">
        <v>4732.2</v>
      </c>
      <c r="C85">
        <v>5116.3</v>
      </c>
      <c r="D85">
        <v>18312.099999999999</v>
      </c>
      <c r="E85">
        <v>15148.5</v>
      </c>
      <c r="F85">
        <v>373.1</v>
      </c>
      <c r="G85">
        <v>0</v>
      </c>
    </row>
    <row r="86" spans="1:7" ht="15" x14ac:dyDescent="0.25">
      <c r="A86" s="173" t="s">
        <v>126</v>
      </c>
      <c r="B86" t="s">
        <v>45</v>
      </c>
      <c r="C86" t="s">
        <v>45</v>
      </c>
      <c r="D86">
        <v>0</v>
      </c>
      <c r="E86">
        <v>0</v>
      </c>
      <c r="F86" t="s">
        <v>45</v>
      </c>
      <c r="G86" t="s">
        <v>45</v>
      </c>
    </row>
    <row r="87" spans="1:7" ht="15" x14ac:dyDescent="0.25">
      <c r="A87" s="173" t="s">
        <v>127</v>
      </c>
      <c r="B87">
        <v>0</v>
      </c>
      <c r="C87">
        <v>0</v>
      </c>
      <c r="D87" t="s">
        <v>45</v>
      </c>
      <c r="E87" t="s">
        <v>45</v>
      </c>
      <c r="F87">
        <v>0</v>
      </c>
      <c r="G87">
        <v>0</v>
      </c>
    </row>
    <row r="88" spans="1:7" ht="15" x14ac:dyDescent="0.25">
      <c r="A88" s="173" t="s">
        <v>65</v>
      </c>
      <c r="B88" t="s">
        <v>66</v>
      </c>
      <c r="C88" t="s">
        <v>67</v>
      </c>
      <c r="D88" t="s">
        <v>66</v>
      </c>
      <c r="E88" t="s">
        <v>66</v>
      </c>
      <c r="F88" t="s">
        <v>66</v>
      </c>
      <c r="G88" t="s">
        <v>68</v>
      </c>
    </row>
  </sheetData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8BBC98-ACE0-46F0-8617-1CC3218326D0}">
  <dimension ref="A1:G77"/>
  <sheetViews>
    <sheetView topLeftCell="A24" workbookViewId="0">
      <selection activeCell="D20" sqref="D20"/>
    </sheetView>
  </sheetViews>
  <sheetFormatPr defaultRowHeight="13.2" x14ac:dyDescent="0.25"/>
  <cols>
    <col min="1" max="1" width="26.109375" customWidth="1"/>
    <col min="2" max="2" width="16.109375" customWidth="1"/>
    <col min="3" max="3" width="11.33203125" customWidth="1"/>
    <col min="4" max="4" width="13.109375" customWidth="1"/>
    <col min="5" max="5" width="12.6640625" customWidth="1"/>
    <col min="6" max="6" width="13.5546875" customWidth="1"/>
    <col min="7" max="7" width="12.1093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52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B7" s="173" t="s">
        <v>56</v>
      </c>
      <c r="D7" t="s">
        <v>57</v>
      </c>
      <c r="F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151.5</v>
      </c>
      <c r="C12">
        <v>10</v>
      </c>
      <c r="D12">
        <v>164.1</v>
      </c>
      <c r="E12">
        <v>29.1</v>
      </c>
      <c r="F12">
        <v>0</v>
      </c>
      <c r="G12">
        <v>0</v>
      </c>
    </row>
    <row r="13" spans="1:7" ht="15" x14ac:dyDescent="0.25">
      <c r="A13" s="173" t="s">
        <v>71</v>
      </c>
      <c r="B13">
        <v>135.4</v>
      </c>
      <c r="C13">
        <v>10</v>
      </c>
      <c r="D13">
        <v>144.30000000000001</v>
      </c>
      <c r="E13">
        <v>29.1</v>
      </c>
      <c r="F13">
        <v>0</v>
      </c>
      <c r="G13">
        <v>0</v>
      </c>
    </row>
    <row r="14" spans="1:7" ht="15" x14ac:dyDescent="0.25">
      <c r="A14" s="173" t="s">
        <v>72</v>
      </c>
      <c r="B14">
        <v>11</v>
      </c>
      <c r="C14">
        <v>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173" t="s">
        <v>73</v>
      </c>
      <c r="B15">
        <v>5.0999999999999996</v>
      </c>
      <c r="C15">
        <v>0</v>
      </c>
      <c r="D15">
        <v>19.8</v>
      </c>
      <c r="E15">
        <v>0</v>
      </c>
      <c r="F15">
        <v>0</v>
      </c>
      <c r="G15">
        <v>0</v>
      </c>
    </row>
    <row r="16" spans="1:7" ht="15" x14ac:dyDescent="0.25">
      <c r="A16" s="173" t="s">
        <v>69</v>
      </c>
    </row>
    <row r="17" spans="1:7" ht="15" x14ac:dyDescent="0.25">
      <c r="A17" s="173" t="s">
        <v>74</v>
      </c>
      <c r="B17">
        <v>427.4</v>
      </c>
      <c r="C17">
        <v>622.79999999999995</v>
      </c>
      <c r="D17">
        <v>324</v>
      </c>
      <c r="E17">
        <v>187.2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75</v>
      </c>
      <c r="B19">
        <v>298.8</v>
      </c>
      <c r="C19">
        <v>223.1</v>
      </c>
      <c r="D19">
        <v>150.6</v>
      </c>
      <c r="E19">
        <v>228.9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76</v>
      </c>
      <c r="B21">
        <v>1.2</v>
      </c>
      <c r="C21">
        <v>1.1000000000000001</v>
      </c>
      <c r="D21">
        <v>138.1</v>
      </c>
      <c r="E21">
        <v>155.69999999999999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77</v>
      </c>
      <c r="B23">
        <v>1659</v>
      </c>
      <c r="C23">
        <v>899.7</v>
      </c>
      <c r="D23">
        <v>1274.7</v>
      </c>
      <c r="E23">
        <v>1096</v>
      </c>
      <c r="F23">
        <v>45.2</v>
      </c>
      <c r="G23">
        <v>0</v>
      </c>
    </row>
    <row r="24" spans="1:7" ht="15" x14ac:dyDescent="0.25">
      <c r="A24" s="173" t="s">
        <v>78</v>
      </c>
      <c r="B24">
        <v>0</v>
      </c>
      <c r="C24">
        <v>20</v>
      </c>
      <c r="D24">
        <v>0</v>
      </c>
      <c r="E24">
        <v>8.8000000000000007</v>
      </c>
      <c r="F24">
        <v>0</v>
      </c>
      <c r="G24">
        <v>0</v>
      </c>
    </row>
    <row r="25" spans="1:7" ht="15" x14ac:dyDescent="0.25">
      <c r="A25" s="173" t="s">
        <v>79</v>
      </c>
      <c r="B25">
        <v>0</v>
      </c>
      <c r="C25">
        <v>0.2</v>
      </c>
      <c r="D25">
        <v>0</v>
      </c>
      <c r="E25">
        <v>0.8</v>
      </c>
      <c r="F25">
        <v>0</v>
      </c>
      <c r="G25">
        <v>0</v>
      </c>
    </row>
    <row r="26" spans="1:7" ht="15" x14ac:dyDescent="0.25">
      <c r="A26" s="173" t="s">
        <v>80</v>
      </c>
      <c r="B26">
        <v>202.6</v>
      </c>
      <c r="C26">
        <v>102.4</v>
      </c>
      <c r="D26">
        <v>154.1</v>
      </c>
      <c r="E26">
        <v>41</v>
      </c>
      <c r="F26">
        <v>0</v>
      </c>
      <c r="G26">
        <v>0</v>
      </c>
    </row>
    <row r="27" spans="1:7" ht="15" x14ac:dyDescent="0.25">
      <c r="A27" s="173" t="s">
        <v>81</v>
      </c>
      <c r="B27">
        <v>426.3</v>
      </c>
      <c r="C27">
        <v>140.30000000000001</v>
      </c>
      <c r="D27">
        <v>421.2</v>
      </c>
      <c r="E27">
        <v>268.89999999999998</v>
      </c>
      <c r="F27">
        <v>0.2</v>
      </c>
      <c r="G27">
        <v>0</v>
      </c>
    </row>
    <row r="28" spans="1:7" ht="15" x14ac:dyDescent="0.25">
      <c r="A28" s="173" t="s">
        <v>82</v>
      </c>
      <c r="B28">
        <v>0.5</v>
      </c>
      <c r="C28">
        <v>1</v>
      </c>
      <c r="D28">
        <v>44.5</v>
      </c>
      <c r="E28">
        <v>32</v>
      </c>
      <c r="F28">
        <v>0</v>
      </c>
      <c r="G28">
        <v>0</v>
      </c>
    </row>
    <row r="29" spans="1:7" ht="15" x14ac:dyDescent="0.25">
      <c r="A29" s="173" t="s">
        <v>83</v>
      </c>
      <c r="B29">
        <v>707</v>
      </c>
      <c r="C29">
        <v>495</v>
      </c>
      <c r="D29">
        <v>371.2</v>
      </c>
      <c r="E29">
        <v>506.4</v>
      </c>
      <c r="F29">
        <v>45</v>
      </c>
      <c r="G29">
        <v>0</v>
      </c>
    </row>
    <row r="30" spans="1:7" ht="15" x14ac:dyDescent="0.25">
      <c r="A30" s="173" t="s">
        <v>84</v>
      </c>
      <c r="B30">
        <v>28</v>
      </c>
      <c r="C30">
        <v>0</v>
      </c>
      <c r="D30">
        <v>0</v>
      </c>
      <c r="E30">
        <v>19.8</v>
      </c>
      <c r="F30">
        <v>0</v>
      </c>
      <c r="G30">
        <v>0</v>
      </c>
    </row>
    <row r="31" spans="1:7" ht="15" x14ac:dyDescent="0.25">
      <c r="A31" s="173" t="s">
        <v>85</v>
      </c>
      <c r="B31">
        <v>0</v>
      </c>
      <c r="C31">
        <v>0</v>
      </c>
      <c r="D31">
        <v>25.3</v>
      </c>
      <c r="E31">
        <v>22.1</v>
      </c>
      <c r="F31">
        <v>0</v>
      </c>
      <c r="G31">
        <v>0</v>
      </c>
    </row>
    <row r="32" spans="1:7" ht="15" x14ac:dyDescent="0.25">
      <c r="A32" s="173" t="s">
        <v>86</v>
      </c>
      <c r="B32">
        <v>121.6</v>
      </c>
      <c r="C32">
        <v>102</v>
      </c>
      <c r="D32">
        <v>172.3</v>
      </c>
      <c r="E32">
        <v>52.5</v>
      </c>
      <c r="F32">
        <v>0</v>
      </c>
      <c r="G32">
        <v>0</v>
      </c>
    </row>
    <row r="33" spans="1:7" ht="15" x14ac:dyDescent="0.25">
      <c r="A33" s="173" t="s">
        <v>87</v>
      </c>
      <c r="B33">
        <v>1</v>
      </c>
      <c r="C33">
        <v>0</v>
      </c>
      <c r="D33">
        <v>2</v>
      </c>
      <c r="E33">
        <v>0</v>
      </c>
      <c r="F33">
        <v>0</v>
      </c>
      <c r="G33">
        <v>0</v>
      </c>
    </row>
    <row r="34" spans="1:7" ht="15" x14ac:dyDescent="0.25">
      <c r="A34" s="173" t="s">
        <v>88</v>
      </c>
      <c r="B34">
        <v>122</v>
      </c>
      <c r="C34">
        <v>38.799999999999997</v>
      </c>
      <c r="D34">
        <v>31</v>
      </c>
      <c r="E34">
        <v>89.9</v>
      </c>
      <c r="F34">
        <v>0</v>
      </c>
      <c r="G34">
        <v>0</v>
      </c>
    </row>
    <row r="35" spans="1:7" ht="15" x14ac:dyDescent="0.25">
      <c r="A35" s="173" t="s">
        <v>89</v>
      </c>
      <c r="B35">
        <v>50</v>
      </c>
      <c r="C35">
        <v>0</v>
      </c>
      <c r="D35">
        <v>53.2</v>
      </c>
      <c r="E35">
        <v>53.8</v>
      </c>
      <c r="F35">
        <v>0</v>
      </c>
      <c r="G35">
        <v>0</v>
      </c>
    </row>
    <row r="36" spans="1:7" ht="15" x14ac:dyDescent="0.25">
      <c r="A36" s="173" t="s">
        <v>69</v>
      </c>
    </row>
    <row r="37" spans="1:7" ht="15" x14ac:dyDescent="0.25">
      <c r="A37" s="173" t="s">
        <v>90</v>
      </c>
      <c r="B37">
        <v>26</v>
      </c>
      <c r="C37">
        <v>66</v>
      </c>
      <c r="D37">
        <v>175.7</v>
      </c>
      <c r="E37">
        <v>93.5</v>
      </c>
      <c r="F37">
        <v>0</v>
      </c>
      <c r="G37">
        <v>0</v>
      </c>
    </row>
    <row r="38" spans="1:7" ht="15" x14ac:dyDescent="0.25">
      <c r="A38" s="173" t="s">
        <v>91</v>
      </c>
      <c r="B38">
        <v>0</v>
      </c>
      <c r="C38">
        <v>20</v>
      </c>
      <c r="D38">
        <v>0</v>
      </c>
      <c r="E38">
        <v>0</v>
      </c>
      <c r="F38">
        <v>0</v>
      </c>
      <c r="G38">
        <v>0</v>
      </c>
    </row>
    <row r="39" spans="1:7" ht="15" x14ac:dyDescent="0.25">
      <c r="A39" s="173" t="s">
        <v>92</v>
      </c>
      <c r="B39">
        <v>0</v>
      </c>
      <c r="C39">
        <v>0</v>
      </c>
      <c r="D39">
        <v>38.4</v>
      </c>
      <c r="E39">
        <v>0</v>
      </c>
      <c r="F39">
        <v>0</v>
      </c>
      <c r="G39">
        <v>0</v>
      </c>
    </row>
    <row r="40" spans="1:7" ht="15" x14ac:dyDescent="0.25">
      <c r="A40" s="173" t="s">
        <v>93</v>
      </c>
      <c r="B40">
        <v>0</v>
      </c>
      <c r="C40">
        <v>20</v>
      </c>
      <c r="D40">
        <v>0</v>
      </c>
      <c r="E40" t="s">
        <v>94</v>
      </c>
      <c r="F40">
        <v>0</v>
      </c>
      <c r="G40">
        <v>0</v>
      </c>
    </row>
    <row r="41" spans="1:7" ht="15" x14ac:dyDescent="0.25">
      <c r="A41" s="173" t="s">
        <v>95</v>
      </c>
      <c r="B41">
        <v>0</v>
      </c>
      <c r="C41">
        <v>0</v>
      </c>
      <c r="D41">
        <v>0</v>
      </c>
      <c r="E41">
        <v>4.2</v>
      </c>
      <c r="F41">
        <v>0</v>
      </c>
      <c r="G41">
        <v>0</v>
      </c>
    </row>
    <row r="42" spans="1:7" ht="15" x14ac:dyDescent="0.25">
      <c r="A42" s="173" t="s">
        <v>96</v>
      </c>
      <c r="B42">
        <v>26</v>
      </c>
      <c r="C42">
        <v>26</v>
      </c>
      <c r="D42">
        <v>137.30000000000001</v>
      </c>
      <c r="E42">
        <v>78.3</v>
      </c>
      <c r="F42">
        <v>0</v>
      </c>
      <c r="G42">
        <v>0</v>
      </c>
    </row>
    <row r="43" spans="1:7" ht="15" x14ac:dyDescent="0.25">
      <c r="A43" s="173" t="s">
        <v>97</v>
      </c>
      <c r="B43">
        <v>0</v>
      </c>
      <c r="C43">
        <v>0</v>
      </c>
      <c r="D43">
        <v>0</v>
      </c>
      <c r="E43">
        <v>11</v>
      </c>
      <c r="F43">
        <v>0</v>
      </c>
      <c r="G43">
        <v>0</v>
      </c>
    </row>
    <row r="44" spans="1:7" ht="15" x14ac:dyDescent="0.25">
      <c r="A44" s="173" t="s">
        <v>69</v>
      </c>
    </row>
    <row r="45" spans="1:7" ht="15" x14ac:dyDescent="0.25">
      <c r="A45" s="173" t="s">
        <v>98</v>
      </c>
      <c r="B45">
        <v>1950.8</v>
      </c>
      <c r="C45">
        <v>1287.9000000000001</v>
      </c>
      <c r="D45">
        <v>1689.1</v>
      </c>
      <c r="E45">
        <v>1373.9</v>
      </c>
      <c r="F45">
        <v>0</v>
      </c>
      <c r="G45">
        <v>0</v>
      </c>
    </row>
    <row r="46" spans="1:7" ht="15" x14ac:dyDescent="0.25">
      <c r="A46" s="173" t="s">
        <v>99</v>
      </c>
      <c r="B46">
        <v>2.2000000000000002</v>
      </c>
      <c r="C46">
        <v>3.5</v>
      </c>
      <c r="D46">
        <v>3.9</v>
      </c>
      <c r="E46">
        <v>6.2</v>
      </c>
      <c r="F46">
        <v>0</v>
      </c>
      <c r="G46">
        <v>0</v>
      </c>
    </row>
    <row r="47" spans="1:7" ht="15" x14ac:dyDescent="0.25">
      <c r="A47" s="173" t="s">
        <v>100</v>
      </c>
      <c r="B47">
        <v>0</v>
      </c>
      <c r="C47">
        <v>4.5</v>
      </c>
      <c r="D47">
        <v>0</v>
      </c>
      <c r="E47">
        <v>6.3</v>
      </c>
      <c r="F47">
        <v>0</v>
      </c>
      <c r="G47">
        <v>0</v>
      </c>
    </row>
    <row r="48" spans="1:7" ht="15" x14ac:dyDescent="0.25">
      <c r="A48" s="173" t="s">
        <v>101</v>
      </c>
      <c r="B48">
        <v>120</v>
      </c>
      <c r="C48">
        <v>0</v>
      </c>
      <c r="D48">
        <v>230.1</v>
      </c>
      <c r="E48">
        <v>90.2</v>
      </c>
      <c r="F48">
        <v>0</v>
      </c>
      <c r="G48">
        <v>0</v>
      </c>
    </row>
    <row r="49" spans="1:7" ht="15" x14ac:dyDescent="0.25">
      <c r="A49" s="173" t="s">
        <v>102</v>
      </c>
      <c r="B49">
        <v>27.4</v>
      </c>
      <c r="C49">
        <v>15</v>
      </c>
      <c r="D49">
        <v>12.5</v>
      </c>
      <c r="E49">
        <v>10.6</v>
      </c>
      <c r="F49">
        <v>0</v>
      </c>
      <c r="G49">
        <v>0</v>
      </c>
    </row>
    <row r="50" spans="1:7" ht="15" x14ac:dyDescent="0.25">
      <c r="A50" s="173" t="s">
        <v>103</v>
      </c>
      <c r="B50">
        <v>2</v>
      </c>
      <c r="C50">
        <v>0.4</v>
      </c>
      <c r="D50">
        <v>4.8</v>
      </c>
      <c r="E50">
        <v>1.8</v>
      </c>
      <c r="F50">
        <v>0</v>
      </c>
      <c r="G50">
        <v>0</v>
      </c>
    </row>
    <row r="51" spans="1:7" ht="15" x14ac:dyDescent="0.25">
      <c r="A51" s="173" t="s">
        <v>104</v>
      </c>
      <c r="B51">
        <v>52</v>
      </c>
      <c r="C51">
        <v>0</v>
      </c>
      <c r="D51">
        <v>111</v>
      </c>
      <c r="E51">
        <v>115.9</v>
      </c>
      <c r="F51">
        <v>0</v>
      </c>
      <c r="G51">
        <v>0</v>
      </c>
    </row>
    <row r="52" spans="1:7" ht="15" x14ac:dyDescent="0.25">
      <c r="A52" s="173" t="s">
        <v>105</v>
      </c>
      <c r="B52">
        <v>66.900000000000006</v>
      </c>
      <c r="C52">
        <v>59.5</v>
      </c>
      <c r="D52">
        <v>82.3</v>
      </c>
      <c r="E52">
        <v>81.599999999999994</v>
      </c>
      <c r="F52">
        <v>0</v>
      </c>
      <c r="G52">
        <v>0</v>
      </c>
    </row>
    <row r="53" spans="1:7" ht="15" x14ac:dyDescent="0.25">
      <c r="A53" s="173" t="s">
        <v>106</v>
      </c>
      <c r="B53">
        <v>44.6</v>
      </c>
      <c r="C53">
        <v>7.1</v>
      </c>
      <c r="D53">
        <v>104</v>
      </c>
      <c r="E53">
        <v>63.7</v>
      </c>
      <c r="F53">
        <v>0</v>
      </c>
      <c r="G53">
        <v>0</v>
      </c>
    </row>
    <row r="54" spans="1:7" ht="15" x14ac:dyDescent="0.25">
      <c r="A54" s="173" t="s">
        <v>107</v>
      </c>
      <c r="B54">
        <v>120.4</v>
      </c>
      <c r="C54">
        <v>15</v>
      </c>
      <c r="D54">
        <v>102.1</v>
      </c>
      <c r="E54">
        <v>166.8</v>
      </c>
      <c r="F54">
        <v>0</v>
      </c>
      <c r="G54">
        <v>0</v>
      </c>
    </row>
    <row r="55" spans="1:7" ht="15" x14ac:dyDescent="0.25">
      <c r="A55" s="173" t="s">
        <v>108</v>
      </c>
      <c r="B55">
        <v>0</v>
      </c>
      <c r="C55">
        <v>0</v>
      </c>
      <c r="D55">
        <v>3.3</v>
      </c>
      <c r="E55">
        <v>0</v>
      </c>
      <c r="F55">
        <v>0</v>
      </c>
      <c r="G55">
        <v>0</v>
      </c>
    </row>
    <row r="56" spans="1:7" ht="15" x14ac:dyDescent="0.25">
      <c r="A56" s="173" t="s">
        <v>109</v>
      </c>
      <c r="B56">
        <v>17.7</v>
      </c>
      <c r="C56">
        <v>45.7</v>
      </c>
      <c r="D56">
        <v>22.4</v>
      </c>
      <c r="E56">
        <v>36.5</v>
      </c>
      <c r="F56">
        <v>0</v>
      </c>
      <c r="G56">
        <v>0</v>
      </c>
    </row>
    <row r="57" spans="1:7" ht="15" x14ac:dyDescent="0.25">
      <c r="A57" s="173" t="s">
        <v>110</v>
      </c>
      <c r="B57">
        <v>0</v>
      </c>
      <c r="C57">
        <v>0</v>
      </c>
      <c r="D57">
        <v>18.5</v>
      </c>
      <c r="E57">
        <v>0</v>
      </c>
      <c r="F57">
        <v>0</v>
      </c>
      <c r="G57">
        <v>0</v>
      </c>
    </row>
    <row r="58" spans="1:7" ht="15" x14ac:dyDescent="0.25">
      <c r="A58" s="173" t="s">
        <v>111</v>
      </c>
      <c r="B58">
        <v>11</v>
      </c>
      <c r="C58">
        <v>13</v>
      </c>
      <c r="D58">
        <v>8.9</v>
      </c>
      <c r="E58">
        <v>7.2</v>
      </c>
      <c r="F58">
        <v>0</v>
      </c>
      <c r="G58">
        <v>0</v>
      </c>
    </row>
    <row r="59" spans="1:7" ht="15" x14ac:dyDescent="0.25">
      <c r="A59" s="173" t="s">
        <v>112</v>
      </c>
      <c r="B59">
        <v>133.4</v>
      </c>
      <c r="C59">
        <v>93</v>
      </c>
      <c r="D59">
        <v>55.6</v>
      </c>
      <c r="E59">
        <v>55.9</v>
      </c>
      <c r="F59">
        <v>0</v>
      </c>
      <c r="G59">
        <v>0</v>
      </c>
    </row>
    <row r="60" spans="1:7" ht="15" x14ac:dyDescent="0.25">
      <c r="A60" s="173" t="s">
        <v>113</v>
      </c>
      <c r="B60">
        <v>22</v>
      </c>
      <c r="C60">
        <v>44</v>
      </c>
      <c r="D60">
        <v>42.9</v>
      </c>
      <c r="E60">
        <v>24</v>
      </c>
      <c r="F60">
        <v>0</v>
      </c>
      <c r="G60">
        <v>0</v>
      </c>
    </row>
    <row r="61" spans="1:7" ht="15" x14ac:dyDescent="0.25">
      <c r="A61" s="173" t="s">
        <v>114</v>
      </c>
      <c r="B61">
        <v>37.4</v>
      </c>
      <c r="C61">
        <v>1.8</v>
      </c>
      <c r="D61">
        <v>29.8</v>
      </c>
      <c r="E61">
        <v>11.1</v>
      </c>
      <c r="F61">
        <v>0</v>
      </c>
      <c r="G61">
        <v>0</v>
      </c>
    </row>
    <row r="62" spans="1:7" ht="15" x14ac:dyDescent="0.25">
      <c r="A62" s="173" t="s">
        <v>115</v>
      </c>
      <c r="B62">
        <v>874.4</v>
      </c>
      <c r="C62">
        <v>821.4</v>
      </c>
      <c r="D62">
        <v>629.70000000000005</v>
      </c>
      <c r="E62">
        <v>504.9</v>
      </c>
      <c r="F62">
        <v>0</v>
      </c>
      <c r="G62">
        <v>0</v>
      </c>
    </row>
    <row r="63" spans="1:7" ht="15" x14ac:dyDescent="0.25">
      <c r="A63" s="173" t="s">
        <v>116</v>
      </c>
      <c r="B63">
        <v>0</v>
      </c>
      <c r="C63">
        <v>0</v>
      </c>
      <c r="D63">
        <v>0</v>
      </c>
      <c r="E63" t="s">
        <v>94</v>
      </c>
      <c r="F63">
        <v>0</v>
      </c>
      <c r="G63">
        <v>0</v>
      </c>
    </row>
    <row r="64" spans="1:7" ht="15" x14ac:dyDescent="0.25">
      <c r="A64" s="173" t="s">
        <v>117</v>
      </c>
      <c r="B64">
        <v>52.3</v>
      </c>
      <c r="C64">
        <v>11.8</v>
      </c>
      <c r="D64">
        <v>0</v>
      </c>
      <c r="E64">
        <v>0</v>
      </c>
      <c r="F64">
        <v>0</v>
      </c>
      <c r="G64">
        <v>0</v>
      </c>
    </row>
    <row r="65" spans="1:7" ht="15" x14ac:dyDescent="0.25">
      <c r="A65" s="173" t="s">
        <v>118</v>
      </c>
      <c r="B65">
        <v>236.6</v>
      </c>
      <c r="C65">
        <v>49.7</v>
      </c>
      <c r="D65">
        <v>121.3</v>
      </c>
      <c r="E65">
        <v>51.1</v>
      </c>
      <c r="F65">
        <v>0</v>
      </c>
      <c r="G65">
        <v>0</v>
      </c>
    </row>
    <row r="66" spans="1:7" ht="15" x14ac:dyDescent="0.25">
      <c r="A66" s="173" t="s">
        <v>119</v>
      </c>
      <c r="B66">
        <v>82.5</v>
      </c>
      <c r="C66">
        <v>71</v>
      </c>
      <c r="D66">
        <v>58.8</v>
      </c>
      <c r="E66">
        <v>41.3</v>
      </c>
      <c r="F66">
        <v>0</v>
      </c>
      <c r="G66">
        <v>0</v>
      </c>
    </row>
    <row r="67" spans="1:7" ht="15" x14ac:dyDescent="0.25">
      <c r="A67" s="173" t="s">
        <v>120</v>
      </c>
      <c r="B67">
        <v>0</v>
      </c>
      <c r="C67">
        <v>13.1</v>
      </c>
      <c r="D67">
        <v>12.6</v>
      </c>
      <c r="E67">
        <v>10.7</v>
      </c>
      <c r="F67">
        <v>0</v>
      </c>
      <c r="G67">
        <v>0</v>
      </c>
    </row>
    <row r="68" spans="1:7" ht="15" x14ac:dyDescent="0.25">
      <c r="A68" s="173" t="s">
        <v>121</v>
      </c>
      <c r="B68">
        <v>31.8</v>
      </c>
      <c r="C68">
        <v>18.399999999999999</v>
      </c>
      <c r="D68">
        <v>30.9</v>
      </c>
      <c r="E68">
        <v>13.1</v>
      </c>
      <c r="F68">
        <v>0</v>
      </c>
      <c r="G68">
        <v>0</v>
      </c>
    </row>
    <row r="69" spans="1:7" ht="15" x14ac:dyDescent="0.25">
      <c r="A69" s="173" t="s">
        <v>122</v>
      </c>
      <c r="B69">
        <v>16.3</v>
      </c>
      <c r="C69">
        <v>0</v>
      </c>
      <c r="D69">
        <v>4.0999999999999996</v>
      </c>
      <c r="E69">
        <v>75.099999999999994</v>
      </c>
      <c r="F69">
        <v>0</v>
      </c>
      <c r="G69">
        <v>0</v>
      </c>
    </row>
    <row r="70" spans="1:7" ht="15" x14ac:dyDescent="0.25">
      <c r="A70" s="173" t="s">
        <v>65</v>
      </c>
      <c r="B70" t="s">
        <v>66</v>
      </c>
      <c r="C70" t="s">
        <v>67</v>
      </c>
      <c r="D70" t="s">
        <v>66</v>
      </c>
      <c r="E70" t="s">
        <v>66</v>
      </c>
      <c r="F70" t="s">
        <v>66</v>
      </c>
      <c r="G70" t="s">
        <v>68</v>
      </c>
    </row>
    <row r="71" spans="1:7" ht="15" x14ac:dyDescent="0.25">
      <c r="A71" s="173" t="s">
        <v>123</v>
      </c>
      <c r="B71">
        <v>4514.7</v>
      </c>
      <c r="C71">
        <v>3110.6</v>
      </c>
      <c r="D71">
        <v>3916.3</v>
      </c>
      <c r="E71">
        <v>3164.4</v>
      </c>
      <c r="F71">
        <v>45.2</v>
      </c>
      <c r="G71">
        <v>0</v>
      </c>
    </row>
    <row r="72" spans="1:7" ht="15" x14ac:dyDescent="0.25">
      <c r="A72" s="173" t="s">
        <v>124</v>
      </c>
      <c r="B72">
        <v>497.1</v>
      </c>
      <c r="C72">
        <v>494.8</v>
      </c>
      <c r="D72">
        <v>0</v>
      </c>
      <c r="E72">
        <v>0</v>
      </c>
      <c r="F72">
        <v>0</v>
      </c>
      <c r="G72">
        <v>0</v>
      </c>
    </row>
    <row r="73" spans="1:7" ht="15" x14ac:dyDescent="0.25">
      <c r="A73" s="173" t="s">
        <v>65</v>
      </c>
      <c r="B73" t="s">
        <v>66</v>
      </c>
      <c r="C73" t="s">
        <v>67</v>
      </c>
      <c r="D73" t="s">
        <v>66</v>
      </c>
      <c r="E73" t="s">
        <v>66</v>
      </c>
      <c r="F73" t="s">
        <v>66</v>
      </c>
      <c r="G73" t="s">
        <v>68</v>
      </c>
    </row>
    <row r="74" spans="1:7" ht="15" x14ac:dyDescent="0.25">
      <c r="A74" s="173" t="s">
        <v>125</v>
      </c>
      <c r="B74">
        <v>5011.8</v>
      </c>
      <c r="C74">
        <v>3605.4</v>
      </c>
      <c r="D74">
        <v>3916.3</v>
      </c>
      <c r="E74">
        <v>3164.4</v>
      </c>
      <c r="F74">
        <v>45.2</v>
      </c>
      <c r="G74">
        <v>0</v>
      </c>
    </row>
    <row r="75" spans="1:7" ht="15" x14ac:dyDescent="0.25">
      <c r="A75" s="173" t="s">
        <v>126</v>
      </c>
      <c r="B75" t="s">
        <v>45</v>
      </c>
      <c r="C75" t="s">
        <v>45</v>
      </c>
      <c r="D75">
        <v>0</v>
      </c>
      <c r="E75">
        <v>0</v>
      </c>
      <c r="F75" t="s">
        <v>45</v>
      </c>
      <c r="G75" t="s">
        <v>45</v>
      </c>
    </row>
    <row r="76" spans="1:7" ht="15" x14ac:dyDescent="0.25">
      <c r="A76" s="173" t="s">
        <v>127</v>
      </c>
      <c r="B76">
        <v>0</v>
      </c>
      <c r="C76">
        <v>0</v>
      </c>
      <c r="D76" t="s">
        <v>45</v>
      </c>
      <c r="E76" t="s">
        <v>45</v>
      </c>
      <c r="F76">
        <v>0</v>
      </c>
      <c r="G76">
        <v>0</v>
      </c>
    </row>
    <row r="77" spans="1:7" ht="15" x14ac:dyDescent="0.25">
      <c r="A77" s="173" t="s">
        <v>65</v>
      </c>
      <c r="B77" t="s">
        <v>66</v>
      </c>
      <c r="C77" t="s">
        <v>67</v>
      </c>
      <c r="D77" t="s">
        <v>66</v>
      </c>
      <c r="E77" t="s">
        <v>66</v>
      </c>
      <c r="F77" t="s">
        <v>66</v>
      </c>
      <c r="G77" t="s">
        <v>68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F132A-DBA4-47D7-AD3B-421E612B8FED}">
  <dimension ref="A1:G75"/>
  <sheetViews>
    <sheetView topLeftCell="A17" workbookViewId="0">
      <selection activeCell="C31" sqref="C31"/>
    </sheetView>
  </sheetViews>
  <sheetFormatPr defaultRowHeight="13.2" x14ac:dyDescent="0.25"/>
  <cols>
    <col min="1" max="1" width="21.6640625" customWidth="1"/>
    <col min="2" max="2" width="15.6640625" customWidth="1"/>
    <col min="3" max="3" width="17.109375" customWidth="1"/>
    <col min="4" max="5" width="13.6640625" customWidth="1"/>
    <col min="6" max="6" width="15.33203125" customWidth="1"/>
    <col min="7" max="7" width="17.55468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128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161.5</v>
      </c>
      <c r="C12">
        <v>10</v>
      </c>
      <c r="D12">
        <v>111.7</v>
      </c>
      <c r="E12">
        <v>29.1</v>
      </c>
      <c r="F12">
        <v>0</v>
      </c>
      <c r="G12">
        <v>0</v>
      </c>
    </row>
    <row r="13" spans="1:7" ht="15" x14ac:dyDescent="0.25">
      <c r="A13" s="173" t="s">
        <v>71</v>
      </c>
      <c r="B13">
        <v>147.4</v>
      </c>
      <c r="C13">
        <v>10</v>
      </c>
      <c r="D13">
        <v>91.8</v>
      </c>
      <c r="E13">
        <v>29.1</v>
      </c>
      <c r="F13">
        <v>0</v>
      </c>
      <c r="G13">
        <v>0</v>
      </c>
    </row>
    <row r="14" spans="1:7" ht="15" x14ac:dyDescent="0.25">
      <c r="A14" s="173" t="s">
        <v>72</v>
      </c>
      <c r="B14">
        <v>11</v>
      </c>
      <c r="C14">
        <v>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173" t="s">
        <v>73</v>
      </c>
      <c r="B15">
        <v>3.1</v>
      </c>
      <c r="C15">
        <v>0</v>
      </c>
      <c r="D15">
        <v>19.8</v>
      </c>
      <c r="E15">
        <v>0</v>
      </c>
      <c r="F15">
        <v>0</v>
      </c>
      <c r="G15">
        <v>0</v>
      </c>
    </row>
    <row r="16" spans="1:7" ht="15" x14ac:dyDescent="0.25">
      <c r="A16" s="173" t="s">
        <v>69</v>
      </c>
    </row>
    <row r="17" spans="1:7" ht="15" x14ac:dyDescent="0.25">
      <c r="A17" s="173" t="s">
        <v>74</v>
      </c>
      <c r="B17">
        <v>444.5</v>
      </c>
      <c r="C17">
        <v>640.4</v>
      </c>
      <c r="D17">
        <v>288.60000000000002</v>
      </c>
      <c r="E17">
        <v>187.2</v>
      </c>
      <c r="F17">
        <v>0</v>
      </c>
      <c r="G17">
        <v>0</v>
      </c>
    </row>
    <row r="18" spans="1:7" ht="15" x14ac:dyDescent="0.25">
      <c r="A18" s="173" t="s">
        <v>69</v>
      </c>
    </row>
    <row r="19" spans="1:7" ht="15" x14ac:dyDescent="0.25">
      <c r="A19" s="173" t="s">
        <v>75</v>
      </c>
      <c r="B19">
        <v>309.8</v>
      </c>
      <c r="C19">
        <v>223.1</v>
      </c>
      <c r="D19">
        <v>139.30000000000001</v>
      </c>
      <c r="E19">
        <v>228.9</v>
      </c>
      <c r="F19">
        <v>0</v>
      </c>
      <c r="G19">
        <v>0</v>
      </c>
    </row>
    <row r="20" spans="1:7" ht="15" x14ac:dyDescent="0.25">
      <c r="A20" s="173" t="s">
        <v>69</v>
      </c>
    </row>
    <row r="21" spans="1:7" ht="15" x14ac:dyDescent="0.25">
      <c r="A21" s="173" t="s">
        <v>76</v>
      </c>
      <c r="B21">
        <v>70.3</v>
      </c>
      <c r="C21">
        <v>1.1000000000000001</v>
      </c>
      <c r="D21">
        <v>70.900000000000006</v>
      </c>
      <c r="E21">
        <v>155.69999999999999</v>
      </c>
      <c r="F21">
        <v>0</v>
      </c>
      <c r="G21">
        <v>0</v>
      </c>
    </row>
    <row r="22" spans="1:7" ht="15" x14ac:dyDescent="0.25">
      <c r="A22" s="173" t="s">
        <v>69</v>
      </c>
    </row>
    <row r="23" spans="1:7" ht="15" x14ac:dyDescent="0.25">
      <c r="A23" s="173" t="s">
        <v>77</v>
      </c>
      <c r="B23">
        <v>1663.8</v>
      </c>
      <c r="C23">
        <v>929.4</v>
      </c>
      <c r="D23">
        <v>1143.9000000000001</v>
      </c>
      <c r="E23">
        <v>1008</v>
      </c>
      <c r="F23">
        <v>112</v>
      </c>
      <c r="G23">
        <v>0</v>
      </c>
    </row>
    <row r="24" spans="1:7" ht="15" x14ac:dyDescent="0.25">
      <c r="A24" s="173" t="s">
        <v>78</v>
      </c>
      <c r="B24">
        <v>0</v>
      </c>
      <c r="C24">
        <v>0</v>
      </c>
      <c r="D24">
        <v>0</v>
      </c>
      <c r="E24">
        <v>8.8000000000000007</v>
      </c>
      <c r="F24">
        <v>0</v>
      </c>
      <c r="G24">
        <v>0</v>
      </c>
    </row>
    <row r="25" spans="1:7" ht="15" x14ac:dyDescent="0.25">
      <c r="A25" s="173" t="s">
        <v>79</v>
      </c>
      <c r="B25">
        <v>0</v>
      </c>
      <c r="C25">
        <v>0</v>
      </c>
      <c r="D25">
        <v>0</v>
      </c>
      <c r="E25">
        <v>0.8</v>
      </c>
      <c r="F25">
        <v>0</v>
      </c>
      <c r="G25">
        <v>0</v>
      </c>
    </row>
    <row r="26" spans="1:7" ht="15" x14ac:dyDescent="0.25">
      <c r="A26" s="173" t="s">
        <v>80</v>
      </c>
      <c r="B26">
        <v>205.3</v>
      </c>
      <c r="C26">
        <v>102.4</v>
      </c>
      <c r="D26">
        <v>148.80000000000001</v>
      </c>
      <c r="E26">
        <v>41</v>
      </c>
      <c r="F26">
        <v>0</v>
      </c>
      <c r="G26">
        <v>0</v>
      </c>
    </row>
    <row r="27" spans="1:7" ht="15" x14ac:dyDescent="0.25">
      <c r="A27" s="173" t="s">
        <v>81</v>
      </c>
      <c r="B27">
        <v>426.3</v>
      </c>
      <c r="C27">
        <v>146.4</v>
      </c>
      <c r="D27">
        <v>421.2</v>
      </c>
      <c r="E27">
        <v>237.4</v>
      </c>
      <c r="F27">
        <v>0</v>
      </c>
      <c r="G27">
        <v>0</v>
      </c>
    </row>
    <row r="28" spans="1:7" ht="15" x14ac:dyDescent="0.25">
      <c r="A28" s="173" t="s">
        <v>82</v>
      </c>
      <c r="B28">
        <v>22.5</v>
      </c>
      <c r="C28">
        <v>15</v>
      </c>
      <c r="D28">
        <v>22.5</v>
      </c>
      <c r="E28">
        <v>16.600000000000001</v>
      </c>
      <c r="F28">
        <v>0</v>
      </c>
      <c r="G28">
        <v>0</v>
      </c>
    </row>
    <row r="29" spans="1:7" ht="15" x14ac:dyDescent="0.25">
      <c r="A29" s="173" t="s">
        <v>83</v>
      </c>
      <c r="B29">
        <v>727</v>
      </c>
      <c r="C29">
        <v>495</v>
      </c>
      <c r="D29">
        <v>324.3</v>
      </c>
      <c r="E29">
        <v>506.4</v>
      </c>
      <c r="F29">
        <v>90</v>
      </c>
      <c r="G29">
        <v>0</v>
      </c>
    </row>
    <row r="30" spans="1:7" ht="15" x14ac:dyDescent="0.25">
      <c r="A30" s="173" t="s">
        <v>84</v>
      </c>
      <c r="B30">
        <v>28</v>
      </c>
      <c r="C30">
        <v>0</v>
      </c>
      <c r="D30">
        <v>0</v>
      </c>
      <c r="E30">
        <v>19.8</v>
      </c>
      <c r="F30">
        <v>0</v>
      </c>
      <c r="G30">
        <v>0</v>
      </c>
    </row>
    <row r="31" spans="1:7" ht="15" x14ac:dyDescent="0.25">
      <c r="A31" s="173" t="s">
        <v>85</v>
      </c>
      <c r="B31">
        <v>0</v>
      </c>
      <c r="C31">
        <v>0</v>
      </c>
      <c r="D31">
        <v>25.3</v>
      </c>
      <c r="E31">
        <v>22.1</v>
      </c>
      <c r="F31">
        <v>0</v>
      </c>
      <c r="G31">
        <v>0</v>
      </c>
    </row>
    <row r="32" spans="1:7" ht="15" x14ac:dyDescent="0.25">
      <c r="A32" s="173" t="s">
        <v>86</v>
      </c>
      <c r="B32">
        <v>152.6</v>
      </c>
      <c r="C32">
        <v>102</v>
      </c>
      <c r="D32">
        <v>115.7</v>
      </c>
      <c r="E32">
        <v>52.5</v>
      </c>
      <c r="F32">
        <v>22</v>
      </c>
      <c r="G32">
        <v>0</v>
      </c>
    </row>
    <row r="33" spans="1:7" ht="15" x14ac:dyDescent="0.25">
      <c r="A33" s="173" t="s">
        <v>87</v>
      </c>
      <c r="B33">
        <v>0.1</v>
      </c>
      <c r="C33">
        <v>0</v>
      </c>
      <c r="D33">
        <v>1.9</v>
      </c>
      <c r="E33">
        <v>0</v>
      </c>
      <c r="F33">
        <v>0</v>
      </c>
      <c r="G33">
        <v>0</v>
      </c>
    </row>
    <row r="34" spans="1:7" ht="15" x14ac:dyDescent="0.25">
      <c r="A34" s="173" t="s">
        <v>88</v>
      </c>
      <c r="B34">
        <v>102</v>
      </c>
      <c r="C34">
        <v>68.599999999999994</v>
      </c>
      <c r="D34">
        <v>31</v>
      </c>
      <c r="E34">
        <v>48.7</v>
      </c>
      <c r="F34">
        <v>0</v>
      </c>
      <c r="G34">
        <v>0</v>
      </c>
    </row>
    <row r="35" spans="1:7" ht="15" x14ac:dyDescent="0.25">
      <c r="A35" s="173" t="s">
        <v>89</v>
      </c>
      <c r="B35">
        <v>0</v>
      </c>
      <c r="C35">
        <v>0</v>
      </c>
      <c r="D35">
        <v>53.2</v>
      </c>
      <c r="E35">
        <v>53.8</v>
      </c>
      <c r="F35">
        <v>0</v>
      </c>
      <c r="G35">
        <v>0</v>
      </c>
    </row>
    <row r="36" spans="1:7" ht="15" x14ac:dyDescent="0.25">
      <c r="A36" s="173" t="s">
        <v>69</v>
      </c>
    </row>
    <row r="37" spans="1:7" ht="15" x14ac:dyDescent="0.25">
      <c r="A37" s="173" t="s">
        <v>90</v>
      </c>
      <c r="B37">
        <v>26</v>
      </c>
      <c r="C37">
        <v>46</v>
      </c>
      <c r="D37">
        <v>175.7</v>
      </c>
      <c r="E37">
        <v>78.3</v>
      </c>
      <c r="F37">
        <v>0</v>
      </c>
      <c r="G37">
        <v>0</v>
      </c>
    </row>
    <row r="38" spans="1:7" ht="15" x14ac:dyDescent="0.25">
      <c r="A38" s="173" t="s">
        <v>91</v>
      </c>
      <c r="B38">
        <v>0</v>
      </c>
      <c r="C38">
        <v>20</v>
      </c>
      <c r="D38">
        <v>0</v>
      </c>
      <c r="E38">
        <v>0</v>
      </c>
      <c r="F38">
        <v>0</v>
      </c>
      <c r="G38">
        <v>0</v>
      </c>
    </row>
    <row r="39" spans="1:7" ht="15" x14ac:dyDescent="0.25">
      <c r="A39" s="173" t="s">
        <v>92</v>
      </c>
      <c r="B39">
        <v>0</v>
      </c>
      <c r="C39">
        <v>0</v>
      </c>
      <c r="D39">
        <v>38.4</v>
      </c>
      <c r="E39">
        <v>0</v>
      </c>
      <c r="F39">
        <v>0</v>
      </c>
      <c r="G39">
        <v>0</v>
      </c>
    </row>
    <row r="40" spans="1:7" ht="15" x14ac:dyDescent="0.25">
      <c r="A40" s="173" t="s">
        <v>93</v>
      </c>
      <c r="B40">
        <v>0</v>
      </c>
      <c r="C40">
        <v>0</v>
      </c>
      <c r="D40">
        <v>0</v>
      </c>
      <c r="E40" t="s">
        <v>94</v>
      </c>
      <c r="F40">
        <v>0</v>
      </c>
      <c r="G40">
        <v>0</v>
      </c>
    </row>
    <row r="41" spans="1:7" ht="15" x14ac:dyDescent="0.25">
      <c r="A41" s="173" t="s">
        <v>96</v>
      </c>
      <c r="B41">
        <v>26</v>
      </c>
      <c r="C41">
        <v>26</v>
      </c>
      <c r="D41">
        <v>137.30000000000001</v>
      </c>
      <c r="E41">
        <v>78.3</v>
      </c>
      <c r="F41">
        <v>0</v>
      </c>
      <c r="G41">
        <v>0</v>
      </c>
    </row>
    <row r="42" spans="1:7" ht="15" x14ac:dyDescent="0.25">
      <c r="A42" s="173" t="s">
        <v>69</v>
      </c>
    </row>
    <row r="43" spans="1:7" ht="15" x14ac:dyDescent="0.25">
      <c r="A43" s="173" t="s">
        <v>98</v>
      </c>
      <c r="B43">
        <v>1924.4</v>
      </c>
      <c r="C43">
        <v>1212.9000000000001</v>
      </c>
      <c r="D43">
        <v>1484.2</v>
      </c>
      <c r="E43">
        <v>1247.7</v>
      </c>
      <c r="F43">
        <v>0</v>
      </c>
      <c r="G43">
        <v>0</v>
      </c>
    </row>
    <row r="44" spans="1:7" ht="15" x14ac:dyDescent="0.25">
      <c r="A44" s="173" t="s">
        <v>99</v>
      </c>
      <c r="B44">
        <v>2.2000000000000002</v>
      </c>
      <c r="C44">
        <v>0</v>
      </c>
      <c r="D44">
        <v>3.9</v>
      </c>
      <c r="E44">
        <v>6.2</v>
      </c>
      <c r="F44">
        <v>0</v>
      </c>
      <c r="G44">
        <v>0</v>
      </c>
    </row>
    <row r="45" spans="1:7" ht="15" x14ac:dyDescent="0.25">
      <c r="A45" s="173" t="s">
        <v>100</v>
      </c>
      <c r="B45">
        <v>0</v>
      </c>
      <c r="C45">
        <v>0</v>
      </c>
      <c r="D45">
        <v>0</v>
      </c>
      <c r="E45">
        <v>6.3</v>
      </c>
      <c r="F45">
        <v>0</v>
      </c>
      <c r="G45">
        <v>0</v>
      </c>
    </row>
    <row r="46" spans="1:7" ht="15" x14ac:dyDescent="0.25">
      <c r="A46" s="173" t="s">
        <v>101</v>
      </c>
      <c r="B46">
        <v>212</v>
      </c>
      <c r="C46">
        <v>0</v>
      </c>
      <c r="D46">
        <v>129.1</v>
      </c>
      <c r="E46">
        <v>90.2</v>
      </c>
      <c r="F46">
        <v>0</v>
      </c>
      <c r="G46">
        <v>0</v>
      </c>
    </row>
    <row r="47" spans="1:7" ht="15" x14ac:dyDescent="0.25">
      <c r="A47" s="173" t="s">
        <v>102</v>
      </c>
      <c r="B47">
        <v>35.4</v>
      </c>
      <c r="C47">
        <v>15</v>
      </c>
      <c r="D47">
        <v>4</v>
      </c>
      <c r="E47">
        <v>10.6</v>
      </c>
      <c r="F47">
        <v>0</v>
      </c>
      <c r="G47">
        <v>0</v>
      </c>
    </row>
    <row r="48" spans="1:7" ht="15" x14ac:dyDescent="0.25">
      <c r="A48" s="173" t="s">
        <v>103</v>
      </c>
      <c r="B48">
        <v>2.2000000000000002</v>
      </c>
      <c r="C48">
        <v>0.8</v>
      </c>
      <c r="D48">
        <v>4.5999999999999996</v>
      </c>
      <c r="E48">
        <v>1.4</v>
      </c>
      <c r="F48">
        <v>0</v>
      </c>
      <c r="G48">
        <v>0</v>
      </c>
    </row>
    <row r="49" spans="1:7" ht="15" x14ac:dyDescent="0.25">
      <c r="A49" s="173" t="s">
        <v>104</v>
      </c>
      <c r="B49">
        <v>52</v>
      </c>
      <c r="C49">
        <v>0</v>
      </c>
      <c r="D49">
        <v>111</v>
      </c>
      <c r="E49">
        <v>115.9</v>
      </c>
      <c r="F49">
        <v>0</v>
      </c>
      <c r="G49">
        <v>0</v>
      </c>
    </row>
    <row r="50" spans="1:7" ht="15" x14ac:dyDescent="0.25">
      <c r="A50" s="173" t="s">
        <v>105</v>
      </c>
      <c r="B50">
        <v>66.8</v>
      </c>
      <c r="C50">
        <v>59.5</v>
      </c>
      <c r="D50">
        <v>62.3</v>
      </c>
      <c r="E50">
        <v>68.400000000000006</v>
      </c>
      <c r="F50">
        <v>0</v>
      </c>
      <c r="G50">
        <v>0</v>
      </c>
    </row>
    <row r="51" spans="1:7" ht="15" x14ac:dyDescent="0.25">
      <c r="A51" s="173" t="s">
        <v>106</v>
      </c>
      <c r="B51">
        <v>44.6</v>
      </c>
      <c r="C51">
        <v>4.5</v>
      </c>
      <c r="D51">
        <v>81.8</v>
      </c>
      <c r="E51">
        <v>63.7</v>
      </c>
      <c r="F51">
        <v>0</v>
      </c>
      <c r="G51">
        <v>0</v>
      </c>
    </row>
    <row r="52" spans="1:7" ht="15" x14ac:dyDescent="0.25">
      <c r="A52" s="173" t="s">
        <v>107</v>
      </c>
      <c r="B52">
        <v>101.4</v>
      </c>
      <c r="C52">
        <v>45</v>
      </c>
      <c r="D52">
        <v>102.1</v>
      </c>
      <c r="E52">
        <v>135.69999999999999</v>
      </c>
      <c r="F52">
        <v>0</v>
      </c>
      <c r="G52">
        <v>0</v>
      </c>
    </row>
    <row r="53" spans="1:7" ht="15" x14ac:dyDescent="0.25">
      <c r="A53" s="173" t="s">
        <v>108</v>
      </c>
      <c r="B53">
        <v>0</v>
      </c>
      <c r="C53">
        <v>0</v>
      </c>
      <c r="D53">
        <v>3.3</v>
      </c>
      <c r="E53">
        <v>0</v>
      </c>
      <c r="F53">
        <v>0</v>
      </c>
      <c r="G53">
        <v>0</v>
      </c>
    </row>
    <row r="54" spans="1:7" ht="15" x14ac:dyDescent="0.25">
      <c r="A54" s="173" t="s">
        <v>109</v>
      </c>
      <c r="B54">
        <v>17.7</v>
      </c>
      <c r="C54">
        <v>45.7</v>
      </c>
      <c r="D54">
        <v>22.4</v>
      </c>
      <c r="E54">
        <v>36.5</v>
      </c>
      <c r="F54">
        <v>0</v>
      </c>
      <c r="G54">
        <v>0</v>
      </c>
    </row>
    <row r="55" spans="1:7" ht="15" x14ac:dyDescent="0.25">
      <c r="A55" s="173" t="s">
        <v>110</v>
      </c>
      <c r="B55">
        <v>0</v>
      </c>
      <c r="C55">
        <v>0</v>
      </c>
      <c r="D55">
        <v>18.5</v>
      </c>
      <c r="E55">
        <v>0</v>
      </c>
      <c r="F55">
        <v>0</v>
      </c>
      <c r="G55">
        <v>0</v>
      </c>
    </row>
    <row r="56" spans="1:7" ht="15" x14ac:dyDescent="0.25">
      <c r="A56" s="173" t="s">
        <v>111</v>
      </c>
      <c r="B56">
        <v>0</v>
      </c>
      <c r="C56">
        <v>7</v>
      </c>
      <c r="D56">
        <v>8.9</v>
      </c>
      <c r="E56">
        <v>7.2</v>
      </c>
      <c r="F56">
        <v>0</v>
      </c>
      <c r="G56">
        <v>0</v>
      </c>
    </row>
    <row r="57" spans="1:7" ht="15" x14ac:dyDescent="0.25">
      <c r="A57" s="173" t="s">
        <v>112</v>
      </c>
      <c r="B57">
        <v>133.4</v>
      </c>
      <c r="C57">
        <v>93</v>
      </c>
      <c r="D57">
        <v>55.6</v>
      </c>
      <c r="E57">
        <v>55.9</v>
      </c>
      <c r="F57">
        <v>0</v>
      </c>
      <c r="G57">
        <v>0</v>
      </c>
    </row>
    <row r="58" spans="1:7" ht="15" x14ac:dyDescent="0.25">
      <c r="A58" s="173" t="s">
        <v>113</v>
      </c>
      <c r="B58">
        <v>22</v>
      </c>
      <c r="C58">
        <v>22</v>
      </c>
      <c r="D58">
        <v>42.9</v>
      </c>
      <c r="E58">
        <v>24</v>
      </c>
      <c r="F58">
        <v>0</v>
      </c>
      <c r="G58">
        <v>0</v>
      </c>
    </row>
    <row r="59" spans="1:7" ht="15" x14ac:dyDescent="0.25">
      <c r="A59" s="173" t="s">
        <v>114</v>
      </c>
      <c r="B59">
        <v>36.9</v>
      </c>
      <c r="C59">
        <v>6.9</v>
      </c>
      <c r="D59">
        <v>29.8</v>
      </c>
      <c r="E59">
        <v>3.7</v>
      </c>
      <c r="F59">
        <v>0</v>
      </c>
      <c r="G59">
        <v>0</v>
      </c>
    </row>
    <row r="60" spans="1:7" ht="15" x14ac:dyDescent="0.25">
      <c r="A60" s="173" t="s">
        <v>115</v>
      </c>
      <c r="B60">
        <v>801.4</v>
      </c>
      <c r="C60">
        <v>706.7</v>
      </c>
      <c r="D60">
        <v>576.70000000000005</v>
      </c>
      <c r="E60">
        <v>477.1</v>
      </c>
      <c r="F60">
        <v>0</v>
      </c>
      <c r="G60">
        <v>0</v>
      </c>
    </row>
    <row r="61" spans="1:7" ht="15" x14ac:dyDescent="0.25">
      <c r="A61" s="173" t="s">
        <v>116</v>
      </c>
      <c r="B61">
        <v>0</v>
      </c>
      <c r="C61">
        <v>0</v>
      </c>
      <c r="D61">
        <v>0</v>
      </c>
      <c r="E61" t="s">
        <v>94</v>
      </c>
      <c r="F61">
        <v>0</v>
      </c>
      <c r="G61">
        <v>0</v>
      </c>
    </row>
    <row r="62" spans="1:7" ht="15" x14ac:dyDescent="0.25">
      <c r="A62" s="173" t="s">
        <v>117</v>
      </c>
      <c r="B62">
        <v>52.3</v>
      </c>
      <c r="C62">
        <v>11.8</v>
      </c>
      <c r="D62">
        <v>0</v>
      </c>
      <c r="E62">
        <v>0</v>
      </c>
      <c r="F62">
        <v>0</v>
      </c>
      <c r="G62">
        <v>0</v>
      </c>
    </row>
    <row r="63" spans="1:7" ht="15" x14ac:dyDescent="0.25">
      <c r="A63" s="173" t="s">
        <v>118</v>
      </c>
      <c r="B63">
        <v>236.6</v>
      </c>
      <c r="C63">
        <v>72</v>
      </c>
      <c r="D63">
        <v>121.3</v>
      </c>
      <c r="E63">
        <v>26.3</v>
      </c>
      <c r="F63">
        <v>0</v>
      </c>
      <c r="G63">
        <v>0</v>
      </c>
    </row>
    <row r="64" spans="1:7" ht="15" x14ac:dyDescent="0.25">
      <c r="A64" s="173" t="s">
        <v>119</v>
      </c>
      <c r="B64">
        <v>82.5</v>
      </c>
      <c r="C64">
        <v>86.6</v>
      </c>
      <c r="D64">
        <v>58.8</v>
      </c>
      <c r="E64">
        <v>24.8</v>
      </c>
      <c r="F64">
        <v>0</v>
      </c>
      <c r="G64">
        <v>0</v>
      </c>
    </row>
    <row r="65" spans="1:7" ht="15" x14ac:dyDescent="0.25">
      <c r="A65" s="173" t="s">
        <v>120</v>
      </c>
      <c r="B65">
        <v>0</v>
      </c>
      <c r="C65">
        <v>13.1</v>
      </c>
      <c r="D65">
        <v>12.6</v>
      </c>
      <c r="E65">
        <v>10.7</v>
      </c>
      <c r="F65">
        <v>0</v>
      </c>
      <c r="G65">
        <v>0</v>
      </c>
    </row>
    <row r="66" spans="1:7" ht="15" x14ac:dyDescent="0.25">
      <c r="A66" s="173" t="s">
        <v>121</v>
      </c>
      <c r="B66">
        <v>8.8000000000000007</v>
      </c>
      <c r="C66">
        <v>18.399999999999999</v>
      </c>
      <c r="D66">
        <v>30.9</v>
      </c>
      <c r="E66">
        <v>13.1</v>
      </c>
      <c r="F66">
        <v>0</v>
      </c>
      <c r="G66">
        <v>0</v>
      </c>
    </row>
    <row r="67" spans="1:7" ht="15" x14ac:dyDescent="0.25">
      <c r="A67" s="173" t="s">
        <v>122</v>
      </c>
      <c r="B67">
        <v>16.3</v>
      </c>
      <c r="C67">
        <v>5</v>
      </c>
      <c r="D67">
        <v>4.0999999999999996</v>
      </c>
      <c r="E67">
        <v>70.099999999999994</v>
      </c>
      <c r="F67">
        <v>0</v>
      </c>
      <c r="G67">
        <v>0</v>
      </c>
    </row>
    <row r="68" spans="1:7" ht="15" x14ac:dyDescent="0.25">
      <c r="A68" s="173" t="s">
        <v>65</v>
      </c>
      <c r="B68" t="s">
        <v>66</v>
      </c>
      <c r="C68" t="s">
        <v>67</v>
      </c>
      <c r="D68" t="s">
        <v>66</v>
      </c>
      <c r="E68" t="s">
        <v>66</v>
      </c>
      <c r="F68" t="s">
        <v>66</v>
      </c>
      <c r="G68" t="s">
        <v>68</v>
      </c>
    </row>
    <row r="69" spans="1:7" ht="15" x14ac:dyDescent="0.25">
      <c r="A69" s="173" t="s">
        <v>123</v>
      </c>
      <c r="B69">
        <v>4600.3</v>
      </c>
      <c r="C69">
        <v>3062.9</v>
      </c>
      <c r="D69">
        <v>3414.2</v>
      </c>
      <c r="E69">
        <v>2935</v>
      </c>
      <c r="F69">
        <v>112</v>
      </c>
      <c r="G69">
        <v>0</v>
      </c>
    </row>
    <row r="70" spans="1:7" ht="15" x14ac:dyDescent="0.25">
      <c r="A70" s="173" t="s">
        <v>124</v>
      </c>
      <c r="B70">
        <v>573.6</v>
      </c>
      <c r="C70">
        <v>412.3</v>
      </c>
      <c r="D70">
        <v>0</v>
      </c>
      <c r="E70">
        <v>0</v>
      </c>
      <c r="F70">
        <v>0</v>
      </c>
      <c r="G70">
        <v>0</v>
      </c>
    </row>
    <row r="71" spans="1:7" ht="15" x14ac:dyDescent="0.25">
      <c r="A71" s="173" t="s">
        <v>65</v>
      </c>
      <c r="B71" t="s">
        <v>66</v>
      </c>
      <c r="C71" t="s">
        <v>67</v>
      </c>
      <c r="D71" t="s">
        <v>66</v>
      </c>
      <c r="E71" t="s">
        <v>66</v>
      </c>
      <c r="F71" t="s">
        <v>66</v>
      </c>
      <c r="G71" t="s">
        <v>68</v>
      </c>
    </row>
    <row r="72" spans="1:7" ht="15" x14ac:dyDescent="0.25">
      <c r="A72" s="173" t="s">
        <v>125</v>
      </c>
      <c r="B72">
        <v>5174</v>
      </c>
      <c r="C72">
        <v>3475.2</v>
      </c>
      <c r="D72">
        <v>3414.2</v>
      </c>
      <c r="E72">
        <v>2935</v>
      </c>
      <c r="F72">
        <v>112</v>
      </c>
      <c r="G72">
        <v>0</v>
      </c>
    </row>
    <row r="73" spans="1:7" ht="15" x14ac:dyDescent="0.25">
      <c r="A73" s="173" t="s">
        <v>126</v>
      </c>
      <c r="B73" t="s">
        <v>45</v>
      </c>
      <c r="C73" t="s">
        <v>45</v>
      </c>
      <c r="D73">
        <v>0</v>
      </c>
      <c r="E73">
        <v>0</v>
      </c>
      <c r="F73" t="s">
        <v>45</v>
      </c>
      <c r="G73" t="s">
        <v>45</v>
      </c>
    </row>
    <row r="74" spans="1:7" ht="15" x14ac:dyDescent="0.25">
      <c r="A74" s="173" t="s">
        <v>127</v>
      </c>
      <c r="B74">
        <v>0</v>
      </c>
      <c r="C74">
        <v>0</v>
      </c>
      <c r="D74" t="s">
        <v>45</v>
      </c>
      <c r="E74" t="s">
        <v>45</v>
      </c>
      <c r="F74">
        <v>0</v>
      </c>
      <c r="G74">
        <v>0</v>
      </c>
    </row>
    <row r="75" spans="1:7" ht="15" x14ac:dyDescent="0.25">
      <c r="A75" s="173" t="s">
        <v>65</v>
      </c>
      <c r="B75" t="s">
        <v>66</v>
      </c>
      <c r="C75" t="s">
        <v>67</v>
      </c>
      <c r="D75" t="s">
        <v>66</v>
      </c>
      <c r="E75" t="s">
        <v>66</v>
      </c>
      <c r="F75" t="s">
        <v>66</v>
      </c>
      <c r="G75" t="s">
        <v>68</v>
      </c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81A62-6B00-421D-B19B-4FB5BF52D988}">
  <dimension ref="A1:G74"/>
  <sheetViews>
    <sheetView topLeftCell="A23" workbookViewId="0">
      <selection activeCell="J33" sqref="J33"/>
    </sheetView>
  </sheetViews>
  <sheetFormatPr defaultRowHeight="13.2" x14ac:dyDescent="0.25"/>
  <cols>
    <col min="1" max="1" width="34.6640625" customWidth="1"/>
    <col min="2" max="2" width="16.33203125" customWidth="1"/>
    <col min="3" max="3" width="16.88671875" customWidth="1"/>
    <col min="4" max="4" width="15.5546875" customWidth="1"/>
    <col min="5" max="5" width="13.6640625" customWidth="1"/>
    <col min="6" max="6" width="14.1093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130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203.5</v>
      </c>
      <c r="C12">
        <v>0</v>
      </c>
      <c r="D12">
        <v>33.700000000000003</v>
      </c>
      <c r="E12">
        <v>29.1</v>
      </c>
      <c r="F12">
        <v>0</v>
      </c>
      <c r="G12">
        <v>0</v>
      </c>
    </row>
    <row r="13" spans="1:7" ht="15" x14ac:dyDescent="0.25">
      <c r="A13" s="173" t="s">
        <v>71</v>
      </c>
      <c r="B13">
        <v>202.4</v>
      </c>
      <c r="C13">
        <v>0</v>
      </c>
      <c r="D13">
        <v>13.8</v>
      </c>
      <c r="E13">
        <v>29.1</v>
      </c>
      <c r="F13">
        <v>0</v>
      </c>
      <c r="G13">
        <v>0</v>
      </c>
    </row>
    <row r="14" spans="1:7" ht="15" x14ac:dyDescent="0.25">
      <c r="A14" s="173" t="s">
        <v>73</v>
      </c>
      <c r="B14">
        <v>1.1000000000000001</v>
      </c>
      <c r="C14">
        <v>0</v>
      </c>
      <c r="D14">
        <v>19.8</v>
      </c>
      <c r="E14">
        <v>0</v>
      </c>
      <c r="F14">
        <v>0</v>
      </c>
      <c r="G14">
        <v>0</v>
      </c>
    </row>
    <row r="15" spans="1:7" ht="15" x14ac:dyDescent="0.25">
      <c r="A15" s="173" t="s">
        <v>69</v>
      </c>
    </row>
    <row r="16" spans="1:7" ht="15" x14ac:dyDescent="0.25">
      <c r="A16" s="173" t="s">
        <v>74</v>
      </c>
      <c r="B16">
        <v>433.4</v>
      </c>
      <c r="C16">
        <v>481.3</v>
      </c>
      <c r="D16">
        <v>236.6</v>
      </c>
      <c r="E16">
        <v>187.2</v>
      </c>
      <c r="F16">
        <v>0</v>
      </c>
      <c r="G16">
        <v>0</v>
      </c>
    </row>
    <row r="17" spans="1:7" ht="15" x14ac:dyDescent="0.25">
      <c r="A17" s="173" t="s">
        <v>69</v>
      </c>
    </row>
    <row r="18" spans="1:7" ht="15" x14ac:dyDescent="0.25">
      <c r="A18" s="173" t="s">
        <v>75</v>
      </c>
      <c r="B18">
        <v>204</v>
      </c>
      <c r="C18">
        <v>273.7</v>
      </c>
      <c r="D18">
        <v>139.30000000000001</v>
      </c>
      <c r="E18">
        <v>176.2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76</v>
      </c>
      <c r="B20">
        <v>71.400000000000006</v>
      </c>
      <c r="C20">
        <v>2.6</v>
      </c>
      <c r="D20">
        <v>69.900000000000006</v>
      </c>
      <c r="E20">
        <v>154.19999999999999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77</v>
      </c>
      <c r="B22">
        <v>1797.1</v>
      </c>
      <c r="C22">
        <v>745.8</v>
      </c>
      <c r="D22">
        <v>1089</v>
      </c>
      <c r="E22">
        <v>897.2</v>
      </c>
      <c r="F22">
        <v>0</v>
      </c>
      <c r="G22">
        <v>0</v>
      </c>
    </row>
    <row r="23" spans="1:7" ht="15" x14ac:dyDescent="0.25">
      <c r="A23" s="173" t="s">
        <v>78</v>
      </c>
      <c r="B23">
        <v>0</v>
      </c>
      <c r="C23">
        <v>0</v>
      </c>
      <c r="D23">
        <v>0</v>
      </c>
      <c r="E23">
        <v>8.8000000000000007</v>
      </c>
      <c r="F23">
        <v>0</v>
      </c>
      <c r="G23">
        <v>0</v>
      </c>
    </row>
    <row r="24" spans="1:7" ht="15" x14ac:dyDescent="0.25">
      <c r="A24" s="173" t="s">
        <v>79</v>
      </c>
      <c r="B24">
        <v>0</v>
      </c>
      <c r="C24">
        <v>0</v>
      </c>
      <c r="D24">
        <v>0</v>
      </c>
      <c r="E24">
        <v>0.8</v>
      </c>
      <c r="F24">
        <v>0</v>
      </c>
      <c r="G24">
        <v>0</v>
      </c>
    </row>
    <row r="25" spans="1:7" ht="15" x14ac:dyDescent="0.25">
      <c r="A25" s="173" t="s">
        <v>80</v>
      </c>
      <c r="B25">
        <v>203.8</v>
      </c>
      <c r="C25">
        <v>32.4</v>
      </c>
      <c r="D25">
        <v>148.80000000000001</v>
      </c>
      <c r="E25">
        <v>41</v>
      </c>
      <c r="F25">
        <v>0</v>
      </c>
      <c r="G25">
        <v>0</v>
      </c>
    </row>
    <row r="26" spans="1:7" ht="15" x14ac:dyDescent="0.25">
      <c r="A26" s="173" t="s">
        <v>81</v>
      </c>
      <c r="B26">
        <v>426.5</v>
      </c>
      <c r="C26">
        <v>178.4</v>
      </c>
      <c r="D26">
        <v>421.1</v>
      </c>
      <c r="E26">
        <v>202.2</v>
      </c>
      <c r="F26">
        <v>0</v>
      </c>
      <c r="G26">
        <v>0</v>
      </c>
    </row>
    <row r="27" spans="1:7" ht="15" x14ac:dyDescent="0.25">
      <c r="A27" s="173" t="s">
        <v>82</v>
      </c>
      <c r="B27">
        <v>22.5</v>
      </c>
      <c r="C27">
        <v>3.3</v>
      </c>
      <c r="D27">
        <v>22.5</v>
      </c>
      <c r="E27">
        <v>16.600000000000001</v>
      </c>
      <c r="F27">
        <v>0</v>
      </c>
      <c r="G27">
        <v>0</v>
      </c>
    </row>
    <row r="28" spans="1:7" ht="15" x14ac:dyDescent="0.25">
      <c r="A28" s="173" t="s">
        <v>83</v>
      </c>
      <c r="B28">
        <v>789</v>
      </c>
      <c r="C28">
        <v>392</v>
      </c>
      <c r="D28">
        <v>324.3</v>
      </c>
      <c r="E28">
        <v>448.5</v>
      </c>
      <c r="F28">
        <v>0</v>
      </c>
      <c r="G28">
        <v>0</v>
      </c>
    </row>
    <row r="29" spans="1:7" ht="15" x14ac:dyDescent="0.25">
      <c r="A29" s="173" t="s">
        <v>84</v>
      </c>
      <c r="B29">
        <v>28</v>
      </c>
      <c r="C29">
        <v>0</v>
      </c>
      <c r="D29">
        <v>0</v>
      </c>
      <c r="E29">
        <v>19.8</v>
      </c>
      <c r="F29">
        <v>0</v>
      </c>
      <c r="G29">
        <v>0</v>
      </c>
    </row>
    <row r="30" spans="1:7" ht="15" x14ac:dyDescent="0.25">
      <c r="A30" s="173" t="s">
        <v>85</v>
      </c>
      <c r="B30">
        <v>0</v>
      </c>
      <c r="C30">
        <v>0</v>
      </c>
      <c r="D30">
        <v>25.3</v>
      </c>
      <c r="E30">
        <v>22.1</v>
      </c>
      <c r="F30">
        <v>0</v>
      </c>
      <c r="G30">
        <v>0</v>
      </c>
    </row>
    <row r="31" spans="1:7" ht="15" x14ac:dyDescent="0.25">
      <c r="A31" s="173" t="s">
        <v>86</v>
      </c>
      <c r="B31">
        <v>173.8</v>
      </c>
      <c r="C31">
        <v>70.5</v>
      </c>
      <c r="D31">
        <v>115.5</v>
      </c>
      <c r="E31">
        <v>35.4</v>
      </c>
      <c r="F31">
        <v>0</v>
      </c>
      <c r="G31">
        <v>0</v>
      </c>
    </row>
    <row r="32" spans="1:7" ht="15" x14ac:dyDescent="0.25">
      <c r="A32" s="173" t="s">
        <v>87</v>
      </c>
      <c r="B32">
        <v>1</v>
      </c>
      <c r="C32">
        <v>0</v>
      </c>
      <c r="D32">
        <v>1</v>
      </c>
      <c r="E32">
        <v>0</v>
      </c>
      <c r="F32">
        <v>0</v>
      </c>
      <c r="G32">
        <v>0</v>
      </c>
    </row>
    <row r="33" spans="1:7" ht="15" x14ac:dyDescent="0.25">
      <c r="A33" s="173" t="s">
        <v>88</v>
      </c>
      <c r="B33">
        <v>102.5</v>
      </c>
      <c r="C33">
        <v>69.2</v>
      </c>
      <c r="D33">
        <v>30.5</v>
      </c>
      <c r="E33">
        <v>48.1</v>
      </c>
      <c r="F33">
        <v>0</v>
      </c>
      <c r="G33">
        <v>0</v>
      </c>
    </row>
    <row r="34" spans="1:7" ht="15" x14ac:dyDescent="0.25">
      <c r="A34" s="173" t="s">
        <v>89</v>
      </c>
      <c r="B34">
        <v>50</v>
      </c>
      <c r="C34">
        <v>0</v>
      </c>
      <c r="D34">
        <v>0</v>
      </c>
      <c r="E34">
        <v>53.8</v>
      </c>
      <c r="F34">
        <v>0</v>
      </c>
      <c r="G34">
        <v>0</v>
      </c>
    </row>
    <row r="35" spans="1:7" ht="15" x14ac:dyDescent="0.25">
      <c r="A35" s="173" t="s">
        <v>69</v>
      </c>
    </row>
    <row r="36" spans="1:7" ht="15" x14ac:dyDescent="0.25">
      <c r="A36" s="173" t="s">
        <v>90</v>
      </c>
      <c r="B36">
        <v>72.5</v>
      </c>
      <c r="C36">
        <v>46</v>
      </c>
      <c r="D36">
        <v>112.6</v>
      </c>
      <c r="E36">
        <v>78.3</v>
      </c>
      <c r="F36">
        <v>0</v>
      </c>
      <c r="G36">
        <v>0</v>
      </c>
    </row>
    <row r="37" spans="1:7" ht="15" x14ac:dyDescent="0.25">
      <c r="A37" s="173" t="s">
        <v>91</v>
      </c>
      <c r="B37">
        <v>0</v>
      </c>
      <c r="C37">
        <v>20</v>
      </c>
      <c r="D37">
        <v>0</v>
      </c>
      <c r="E37">
        <v>0</v>
      </c>
      <c r="F37">
        <v>0</v>
      </c>
      <c r="G37">
        <v>0</v>
      </c>
    </row>
    <row r="38" spans="1:7" ht="15" x14ac:dyDescent="0.25">
      <c r="A38" s="173" t="s">
        <v>92</v>
      </c>
      <c r="B38">
        <v>35</v>
      </c>
      <c r="C38">
        <v>0</v>
      </c>
      <c r="D38">
        <v>0</v>
      </c>
      <c r="E38">
        <v>0</v>
      </c>
      <c r="F38">
        <v>0</v>
      </c>
      <c r="G38">
        <v>0</v>
      </c>
    </row>
    <row r="39" spans="1:7" ht="15" x14ac:dyDescent="0.25">
      <c r="A39" s="173" t="s">
        <v>93</v>
      </c>
      <c r="B39">
        <v>0</v>
      </c>
      <c r="C39">
        <v>0</v>
      </c>
      <c r="D39">
        <v>0</v>
      </c>
      <c r="E39" t="s">
        <v>94</v>
      </c>
      <c r="F39">
        <v>0</v>
      </c>
      <c r="G39">
        <v>0</v>
      </c>
    </row>
    <row r="40" spans="1:7" ht="15" x14ac:dyDescent="0.25">
      <c r="A40" s="173" t="s">
        <v>96</v>
      </c>
      <c r="B40">
        <v>37.5</v>
      </c>
      <c r="C40">
        <v>26</v>
      </c>
      <c r="D40">
        <v>112.6</v>
      </c>
      <c r="E40">
        <v>78.3</v>
      </c>
      <c r="F40">
        <v>0</v>
      </c>
      <c r="G40">
        <v>0</v>
      </c>
    </row>
    <row r="41" spans="1:7" ht="15" x14ac:dyDescent="0.25">
      <c r="A41" s="173" t="s">
        <v>69</v>
      </c>
    </row>
    <row r="42" spans="1:7" ht="15" x14ac:dyDescent="0.25">
      <c r="A42" s="173" t="s">
        <v>98</v>
      </c>
      <c r="B42">
        <v>2047.1</v>
      </c>
      <c r="C42">
        <v>1307.7</v>
      </c>
      <c r="D42">
        <v>1236.5999999999999</v>
      </c>
      <c r="E42">
        <v>1060.9000000000001</v>
      </c>
      <c r="F42">
        <v>0</v>
      </c>
      <c r="G42">
        <v>0</v>
      </c>
    </row>
    <row r="43" spans="1:7" ht="15" x14ac:dyDescent="0.25">
      <c r="A43" s="173" t="s">
        <v>99</v>
      </c>
      <c r="B43">
        <v>7.8</v>
      </c>
      <c r="C43">
        <v>0</v>
      </c>
      <c r="D43">
        <v>1.3</v>
      </c>
      <c r="E43">
        <v>6.2</v>
      </c>
      <c r="F43">
        <v>0</v>
      </c>
      <c r="G43">
        <v>0</v>
      </c>
    </row>
    <row r="44" spans="1:7" ht="15" x14ac:dyDescent="0.25">
      <c r="A44" s="173" t="s">
        <v>100</v>
      </c>
      <c r="B44">
        <v>0</v>
      </c>
      <c r="C44">
        <v>0</v>
      </c>
      <c r="D44">
        <v>0</v>
      </c>
      <c r="E44">
        <v>6.3</v>
      </c>
      <c r="F44">
        <v>0</v>
      </c>
      <c r="G44">
        <v>0</v>
      </c>
    </row>
    <row r="45" spans="1:7" ht="15" x14ac:dyDescent="0.25">
      <c r="A45" s="173" t="s">
        <v>101</v>
      </c>
      <c r="B45">
        <v>212</v>
      </c>
      <c r="C45">
        <v>0</v>
      </c>
      <c r="D45">
        <v>129.1</v>
      </c>
      <c r="E45">
        <v>90.2</v>
      </c>
      <c r="F45">
        <v>0</v>
      </c>
      <c r="G45">
        <v>0</v>
      </c>
    </row>
    <row r="46" spans="1:7" ht="15" x14ac:dyDescent="0.25">
      <c r="A46" s="173" t="s">
        <v>102</v>
      </c>
      <c r="B46">
        <v>35.4</v>
      </c>
      <c r="C46">
        <v>23</v>
      </c>
      <c r="D46">
        <v>4</v>
      </c>
      <c r="E46">
        <v>2.7</v>
      </c>
      <c r="F46">
        <v>0</v>
      </c>
      <c r="G46">
        <v>0</v>
      </c>
    </row>
    <row r="47" spans="1:7" ht="15" x14ac:dyDescent="0.25">
      <c r="A47" s="173" t="s">
        <v>103</v>
      </c>
      <c r="B47">
        <v>2.5</v>
      </c>
      <c r="C47">
        <v>0.4</v>
      </c>
      <c r="D47">
        <v>4.4000000000000004</v>
      </c>
      <c r="E47">
        <v>1.4</v>
      </c>
      <c r="F47">
        <v>0</v>
      </c>
      <c r="G47">
        <v>0</v>
      </c>
    </row>
    <row r="48" spans="1:7" ht="15" x14ac:dyDescent="0.25">
      <c r="A48" s="173" t="s">
        <v>104</v>
      </c>
      <c r="B48">
        <v>52</v>
      </c>
      <c r="C48">
        <v>25</v>
      </c>
      <c r="D48">
        <v>111</v>
      </c>
      <c r="E48">
        <v>115.9</v>
      </c>
      <c r="F48">
        <v>0</v>
      </c>
      <c r="G48">
        <v>0</v>
      </c>
    </row>
    <row r="49" spans="1:7" ht="15" x14ac:dyDescent="0.25">
      <c r="A49" s="173" t="s">
        <v>105</v>
      </c>
      <c r="B49">
        <v>76</v>
      </c>
      <c r="C49">
        <v>59.8</v>
      </c>
      <c r="D49">
        <v>51.6</v>
      </c>
      <c r="E49">
        <v>48.5</v>
      </c>
      <c r="F49">
        <v>0</v>
      </c>
      <c r="G49">
        <v>0</v>
      </c>
    </row>
    <row r="50" spans="1:7" ht="15" x14ac:dyDescent="0.25">
      <c r="A50" s="173" t="s">
        <v>106</v>
      </c>
      <c r="B50">
        <v>50.9</v>
      </c>
      <c r="C50">
        <v>26.5</v>
      </c>
      <c r="D50">
        <v>60</v>
      </c>
      <c r="E50">
        <v>41.8</v>
      </c>
      <c r="F50">
        <v>0</v>
      </c>
      <c r="G50">
        <v>0</v>
      </c>
    </row>
    <row r="51" spans="1:7" ht="15" x14ac:dyDescent="0.25">
      <c r="A51" s="173" t="s">
        <v>107</v>
      </c>
      <c r="B51">
        <v>104.1</v>
      </c>
      <c r="C51">
        <v>34.9</v>
      </c>
      <c r="D51">
        <v>44.2</v>
      </c>
      <c r="E51">
        <v>100.4</v>
      </c>
      <c r="F51">
        <v>0</v>
      </c>
      <c r="G51">
        <v>0</v>
      </c>
    </row>
    <row r="52" spans="1:7" ht="15" x14ac:dyDescent="0.25">
      <c r="A52" s="173" t="s">
        <v>108</v>
      </c>
      <c r="B52">
        <v>0</v>
      </c>
      <c r="C52">
        <v>0</v>
      </c>
      <c r="D52">
        <v>0.7</v>
      </c>
      <c r="E52">
        <v>0</v>
      </c>
      <c r="F52">
        <v>0</v>
      </c>
      <c r="G52">
        <v>0</v>
      </c>
    </row>
    <row r="53" spans="1:7" ht="15" x14ac:dyDescent="0.25">
      <c r="A53" s="173" t="s">
        <v>109</v>
      </c>
      <c r="B53">
        <v>17.7</v>
      </c>
      <c r="C53">
        <v>45.7</v>
      </c>
      <c r="D53">
        <v>22.4</v>
      </c>
      <c r="E53">
        <v>36.5</v>
      </c>
      <c r="F53">
        <v>0</v>
      </c>
      <c r="G53">
        <v>0</v>
      </c>
    </row>
    <row r="54" spans="1:7" ht="15" x14ac:dyDescent="0.25">
      <c r="A54" s="173" t="s">
        <v>110</v>
      </c>
      <c r="B54">
        <v>0</v>
      </c>
      <c r="C54">
        <v>0</v>
      </c>
      <c r="D54">
        <v>18.5</v>
      </c>
      <c r="E54">
        <v>0</v>
      </c>
      <c r="F54">
        <v>0</v>
      </c>
      <c r="G54">
        <v>0</v>
      </c>
    </row>
    <row r="55" spans="1:7" ht="15" x14ac:dyDescent="0.25">
      <c r="A55" s="173" t="s">
        <v>111</v>
      </c>
      <c r="B55">
        <v>0</v>
      </c>
      <c r="C55">
        <v>7</v>
      </c>
      <c r="D55">
        <v>8.9</v>
      </c>
      <c r="E55">
        <v>7.2</v>
      </c>
      <c r="F55">
        <v>0</v>
      </c>
      <c r="G55">
        <v>0</v>
      </c>
    </row>
    <row r="56" spans="1:7" ht="15" x14ac:dyDescent="0.25">
      <c r="A56" s="173" t="s">
        <v>112</v>
      </c>
      <c r="B56">
        <v>130.9</v>
      </c>
      <c r="C56">
        <v>92.5</v>
      </c>
      <c r="D56">
        <v>55.6</v>
      </c>
      <c r="E56">
        <v>55.9</v>
      </c>
      <c r="F56">
        <v>0</v>
      </c>
      <c r="G56">
        <v>0</v>
      </c>
    </row>
    <row r="57" spans="1:7" ht="15" x14ac:dyDescent="0.25">
      <c r="A57" s="173" t="s">
        <v>113</v>
      </c>
      <c r="B57">
        <v>22</v>
      </c>
      <c r="C57">
        <v>22</v>
      </c>
      <c r="D57">
        <v>42.9</v>
      </c>
      <c r="E57">
        <v>24</v>
      </c>
      <c r="F57">
        <v>0</v>
      </c>
      <c r="G57">
        <v>0</v>
      </c>
    </row>
    <row r="58" spans="1:7" ht="15" x14ac:dyDescent="0.25">
      <c r="A58" s="173" t="s">
        <v>114</v>
      </c>
      <c r="B58">
        <v>46.1</v>
      </c>
      <c r="C58">
        <v>0</v>
      </c>
      <c r="D58">
        <v>20.8</v>
      </c>
      <c r="E58">
        <v>3.7</v>
      </c>
      <c r="F58">
        <v>0</v>
      </c>
      <c r="G58">
        <v>0</v>
      </c>
    </row>
    <row r="59" spans="1:7" ht="15" x14ac:dyDescent="0.25">
      <c r="A59" s="173" t="s">
        <v>115</v>
      </c>
      <c r="B59">
        <v>853.5</v>
      </c>
      <c r="C59">
        <v>769.9</v>
      </c>
      <c r="D59">
        <v>495.8</v>
      </c>
      <c r="E59">
        <v>375.5</v>
      </c>
      <c r="F59">
        <v>0</v>
      </c>
      <c r="G59">
        <v>0</v>
      </c>
    </row>
    <row r="60" spans="1:7" ht="15" x14ac:dyDescent="0.25">
      <c r="A60" s="173" t="s">
        <v>116</v>
      </c>
      <c r="B60">
        <v>0</v>
      </c>
      <c r="C60">
        <v>0</v>
      </c>
      <c r="D60">
        <v>0</v>
      </c>
      <c r="E60" t="s">
        <v>94</v>
      </c>
      <c r="F60">
        <v>0</v>
      </c>
      <c r="G60">
        <v>0</v>
      </c>
    </row>
    <row r="61" spans="1:7" ht="15" x14ac:dyDescent="0.25">
      <c r="A61" s="173" t="s">
        <v>117</v>
      </c>
      <c r="B61">
        <v>47.3</v>
      </c>
      <c r="C61">
        <v>11.8</v>
      </c>
      <c r="D61">
        <v>0</v>
      </c>
      <c r="E61">
        <v>0</v>
      </c>
      <c r="F61">
        <v>0</v>
      </c>
      <c r="G61">
        <v>0</v>
      </c>
    </row>
    <row r="62" spans="1:7" ht="15" x14ac:dyDescent="0.25">
      <c r="A62" s="173" t="s">
        <v>118</v>
      </c>
      <c r="B62">
        <v>281.3</v>
      </c>
      <c r="C62">
        <v>66.099999999999994</v>
      </c>
      <c r="D62">
        <v>59.4</v>
      </c>
      <c r="E62">
        <v>26.3</v>
      </c>
      <c r="F62">
        <v>0</v>
      </c>
      <c r="G62">
        <v>0</v>
      </c>
    </row>
    <row r="63" spans="1:7" ht="15" x14ac:dyDescent="0.25">
      <c r="A63" s="173" t="s">
        <v>119</v>
      </c>
      <c r="B63">
        <v>82.5</v>
      </c>
      <c r="C63">
        <v>86.6</v>
      </c>
      <c r="D63">
        <v>58.8</v>
      </c>
      <c r="E63">
        <v>24.8</v>
      </c>
      <c r="F63">
        <v>0</v>
      </c>
      <c r="G63">
        <v>0</v>
      </c>
    </row>
    <row r="64" spans="1:7" ht="15" x14ac:dyDescent="0.25">
      <c r="A64" s="173" t="s">
        <v>120</v>
      </c>
      <c r="B64">
        <v>0</v>
      </c>
      <c r="C64">
        <v>13.1</v>
      </c>
      <c r="D64">
        <v>12.6</v>
      </c>
      <c r="E64">
        <v>10.7</v>
      </c>
      <c r="F64">
        <v>0</v>
      </c>
      <c r="G64">
        <v>0</v>
      </c>
    </row>
    <row r="65" spans="1:7" ht="15" x14ac:dyDescent="0.25">
      <c r="A65" s="173" t="s">
        <v>121</v>
      </c>
      <c r="B65">
        <v>8.8000000000000007</v>
      </c>
      <c r="C65">
        <v>18.399999999999999</v>
      </c>
      <c r="D65">
        <v>30.9</v>
      </c>
      <c r="E65">
        <v>13.1</v>
      </c>
      <c r="F65">
        <v>0</v>
      </c>
      <c r="G65">
        <v>0</v>
      </c>
    </row>
    <row r="66" spans="1:7" ht="15" x14ac:dyDescent="0.25">
      <c r="A66" s="173" t="s">
        <v>122</v>
      </c>
      <c r="B66">
        <v>16.3</v>
      </c>
      <c r="C66">
        <v>5</v>
      </c>
      <c r="D66">
        <v>4.0999999999999996</v>
      </c>
      <c r="E66">
        <v>70.099999999999994</v>
      </c>
      <c r="F66">
        <v>0</v>
      </c>
      <c r="G66">
        <v>0</v>
      </c>
    </row>
    <row r="67" spans="1:7" ht="15" x14ac:dyDescent="0.25">
      <c r="A67" s="173" t="s">
        <v>65</v>
      </c>
      <c r="B67" t="s">
        <v>66</v>
      </c>
      <c r="C67" t="s">
        <v>67</v>
      </c>
      <c r="D67" t="s">
        <v>66</v>
      </c>
      <c r="E67" t="s">
        <v>66</v>
      </c>
      <c r="F67" t="s">
        <v>66</v>
      </c>
      <c r="G67" t="s">
        <v>68</v>
      </c>
    </row>
    <row r="68" spans="1:7" ht="15" x14ac:dyDescent="0.25">
      <c r="A68" s="173" t="s">
        <v>123</v>
      </c>
      <c r="B68">
        <v>4829</v>
      </c>
      <c r="C68">
        <v>2857.1</v>
      </c>
      <c r="D68">
        <v>2917.6</v>
      </c>
      <c r="E68">
        <v>2583.1999999999998</v>
      </c>
      <c r="F68">
        <v>0</v>
      </c>
      <c r="G68">
        <v>0</v>
      </c>
    </row>
    <row r="69" spans="1:7" ht="15" x14ac:dyDescent="0.25">
      <c r="A69" s="173" t="s">
        <v>124</v>
      </c>
      <c r="B69">
        <v>567.6</v>
      </c>
      <c r="C69">
        <v>402.4</v>
      </c>
      <c r="D69">
        <v>0</v>
      </c>
      <c r="E69">
        <v>0</v>
      </c>
      <c r="F69">
        <v>0</v>
      </c>
      <c r="G69">
        <v>0</v>
      </c>
    </row>
    <row r="70" spans="1:7" ht="15" x14ac:dyDescent="0.25">
      <c r="A70" s="173" t="s">
        <v>65</v>
      </c>
      <c r="B70" t="s">
        <v>66</v>
      </c>
      <c r="C70" t="s">
        <v>67</v>
      </c>
      <c r="D70" t="s">
        <v>66</v>
      </c>
      <c r="E70" t="s">
        <v>66</v>
      </c>
      <c r="F70" t="s">
        <v>66</v>
      </c>
      <c r="G70" t="s">
        <v>68</v>
      </c>
    </row>
    <row r="71" spans="1:7" ht="15" x14ac:dyDescent="0.25">
      <c r="A71" s="173" t="s">
        <v>125</v>
      </c>
      <c r="B71">
        <v>5396.6</v>
      </c>
      <c r="C71">
        <v>3259.5</v>
      </c>
      <c r="D71">
        <v>2917.6</v>
      </c>
      <c r="E71">
        <v>2583.1999999999998</v>
      </c>
      <c r="F71">
        <v>0</v>
      </c>
      <c r="G71">
        <v>0</v>
      </c>
    </row>
    <row r="72" spans="1:7" ht="15" x14ac:dyDescent="0.25">
      <c r="A72" s="173" t="s">
        <v>126</v>
      </c>
      <c r="B72" t="s">
        <v>45</v>
      </c>
      <c r="C72" t="s">
        <v>45</v>
      </c>
      <c r="D72">
        <v>0</v>
      </c>
      <c r="E72">
        <v>0</v>
      </c>
      <c r="F72" t="s">
        <v>45</v>
      </c>
      <c r="G72" t="s">
        <v>45</v>
      </c>
    </row>
    <row r="73" spans="1:7" ht="15" x14ac:dyDescent="0.25">
      <c r="A73" s="173" t="s">
        <v>127</v>
      </c>
      <c r="B73">
        <v>0</v>
      </c>
      <c r="C73">
        <v>0</v>
      </c>
      <c r="D73" t="s">
        <v>45</v>
      </c>
      <c r="E73" t="s">
        <v>45</v>
      </c>
      <c r="F73">
        <v>0</v>
      </c>
      <c r="G73">
        <v>0</v>
      </c>
    </row>
    <row r="74" spans="1:7" ht="15" x14ac:dyDescent="0.25">
      <c r="A74" s="173" t="s">
        <v>65</v>
      </c>
      <c r="B74" t="s">
        <v>66</v>
      </c>
      <c r="C74" t="s">
        <v>67</v>
      </c>
      <c r="D74" t="s">
        <v>66</v>
      </c>
      <c r="E74" t="s">
        <v>66</v>
      </c>
      <c r="F74" t="s">
        <v>66</v>
      </c>
      <c r="G74" t="s">
        <v>68</v>
      </c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397A54-9CCC-4EFB-A068-EE8B92FE0BA7}">
  <dimension ref="A1:G74"/>
  <sheetViews>
    <sheetView topLeftCell="A8" workbookViewId="0">
      <selection activeCell="G1" sqref="G1:H1048576"/>
    </sheetView>
  </sheetViews>
  <sheetFormatPr defaultRowHeight="13.2" x14ac:dyDescent="0.25"/>
  <cols>
    <col min="1" max="1" width="28.5546875" customWidth="1"/>
    <col min="2" max="2" width="14.5546875" customWidth="1"/>
    <col min="3" max="3" width="14.44140625" customWidth="1"/>
    <col min="4" max="4" width="10.5546875" customWidth="1"/>
    <col min="5" max="5" width="11.6640625" customWidth="1"/>
    <col min="6" max="6" width="11.44140625" customWidth="1"/>
    <col min="7" max="8" width="10.66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131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198.1</v>
      </c>
      <c r="C12">
        <v>0</v>
      </c>
      <c r="D12">
        <v>33.700000000000003</v>
      </c>
      <c r="E12">
        <v>29.1</v>
      </c>
      <c r="F12">
        <v>0</v>
      </c>
      <c r="G12">
        <v>0</v>
      </c>
    </row>
    <row r="13" spans="1:7" ht="15" x14ac:dyDescent="0.25">
      <c r="A13" s="173" t="s">
        <v>71</v>
      </c>
      <c r="B13">
        <v>197</v>
      </c>
      <c r="C13">
        <v>0</v>
      </c>
      <c r="D13">
        <v>13.8</v>
      </c>
      <c r="E13">
        <v>29.1</v>
      </c>
      <c r="F13">
        <v>0</v>
      </c>
      <c r="G13">
        <v>0</v>
      </c>
    </row>
    <row r="14" spans="1:7" ht="15" x14ac:dyDescent="0.25">
      <c r="A14" s="173" t="s">
        <v>73</v>
      </c>
      <c r="B14">
        <v>1.1000000000000001</v>
      </c>
      <c r="C14">
        <v>0</v>
      </c>
      <c r="D14">
        <v>19.8</v>
      </c>
      <c r="E14">
        <v>0</v>
      </c>
      <c r="F14">
        <v>0</v>
      </c>
      <c r="G14">
        <v>0</v>
      </c>
    </row>
    <row r="15" spans="1:7" ht="15" x14ac:dyDescent="0.25">
      <c r="A15" s="173" t="s">
        <v>69</v>
      </c>
    </row>
    <row r="16" spans="1:7" ht="15" x14ac:dyDescent="0.25">
      <c r="A16" s="173" t="s">
        <v>74</v>
      </c>
      <c r="B16">
        <v>437.6</v>
      </c>
      <c r="C16">
        <v>514.6</v>
      </c>
      <c r="D16">
        <v>232.3</v>
      </c>
      <c r="E16">
        <v>153</v>
      </c>
      <c r="F16">
        <v>0</v>
      </c>
      <c r="G16">
        <v>0</v>
      </c>
    </row>
    <row r="17" spans="1:7" ht="15" x14ac:dyDescent="0.25">
      <c r="A17" s="173" t="s">
        <v>69</v>
      </c>
    </row>
    <row r="18" spans="1:7" ht="15" x14ac:dyDescent="0.25">
      <c r="A18" s="173" t="s">
        <v>75</v>
      </c>
      <c r="B18">
        <v>204</v>
      </c>
      <c r="C18">
        <v>165.6</v>
      </c>
      <c r="D18">
        <v>139.30000000000001</v>
      </c>
      <c r="E18">
        <v>176.1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76</v>
      </c>
      <c r="B20">
        <v>71.8</v>
      </c>
      <c r="C20">
        <v>5.8</v>
      </c>
      <c r="D20">
        <v>69.400000000000006</v>
      </c>
      <c r="E20">
        <v>12.5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77</v>
      </c>
      <c r="B22">
        <v>1895.7</v>
      </c>
      <c r="C22">
        <v>777.6</v>
      </c>
      <c r="D22">
        <v>856.9</v>
      </c>
      <c r="E22">
        <v>751.1</v>
      </c>
      <c r="F22">
        <v>0</v>
      </c>
      <c r="G22">
        <v>0</v>
      </c>
    </row>
    <row r="23" spans="1:7" ht="15" x14ac:dyDescent="0.25">
      <c r="A23" s="173" t="s">
        <v>78</v>
      </c>
      <c r="B23">
        <v>0</v>
      </c>
      <c r="C23">
        <v>0</v>
      </c>
      <c r="D23">
        <v>0</v>
      </c>
      <c r="E23">
        <v>8.8000000000000007</v>
      </c>
      <c r="F23">
        <v>0</v>
      </c>
      <c r="G23">
        <v>0</v>
      </c>
    </row>
    <row r="24" spans="1:7" ht="15" x14ac:dyDescent="0.25">
      <c r="A24" s="173" t="s">
        <v>79</v>
      </c>
      <c r="B24">
        <v>0</v>
      </c>
      <c r="C24">
        <v>0</v>
      </c>
      <c r="D24">
        <v>0</v>
      </c>
      <c r="E24">
        <v>0.8</v>
      </c>
      <c r="F24">
        <v>0</v>
      </c>
      <c r="G24">
        <v>0</v>
      </c>
    </row>
    <row r="25" spans="1:7" ht="15" x14ac:dyDescent="0.25">
      <c r="A25" s="173" t="s">
        <v>80</v>
      </c>
      <c r="B25">
        <v>133.30000000000001</v>
      </c>
      <c r="C25">
        <v>34.4</v>
      </c>
      <c r="D25">
        <v>142.80000000000001</v>
      </c>
      <c r="E25">
        <v>39</v>
      </c>
      <c r="F25">
        <v>0</v>
      </c>
      <c r="G25">
        <v>0</v>
      </c>
    </row>
    <row r="26" spans="1:7" ht="15" x14ac:dyDescent="0.25">
      <c r="A26" s="173" t="s">
        <v>81</v>
      </c>
      <c r="B26">
        <v>524.6</v>
      </c>
      <c r="C26">
        <v>202.4</v>
      </c>
      <c r="D26">
        <v>319.10000000000002</v>
      </c>
      <c r="E26">
        <v>202.2</v>
      </c>
      <c r="F26">
        <v>0</v>
      </c>
      <c r="G26">
        <v>0</v>
      </c>
    </row>
    <row r="27" spans="1:7" ht="15" x14ac:dyDescent="0.25">
      <c r="A27" s="173" t="s">
        <v>82</v>
      </c>
      <c r="B27">
        <v>21</v>
      </c>
      <c r="C27">
        <v>3.3</v>
      </c>
      <c r="D27">
        <v>22.5</v>
      </c>
      <c r="E27">
        <v>16.600000000000001</v>
      </c>
      <c r="F27">
        <v>0</v>
      </c>
      <c r="G27">
        <v>0</v>
      </c>
    </row>
    <row r="28" spans="1:7" ht="15" x14ac:dyDescent="0.25">
      <c r="A28" s="173" t="s">
        <v>83</v>
      </c>
      <c r="B28">
        <v>854</v>
      </c>
      <c r="C28">
        <v>317</v>
      </c>
      <c r="D28">
        <v>200.7</v>
      </c>
      <c r="E28">
        <v>402.7</v>
      </c>
      <c r="F28">
        <v>0</v>
      </c>
      <c r="G28">
        <v>0</v>
      </c>
    </row>
    <row r="29" spans="1:7" ht="15" x14ac:dyDescent="0.25">
      <c r="A29" s="173" t="s">
        <v>84</v>
      </c>
      <c r="B29">
        <v>28</v>
      </c>
      <c r="C29">
        <v>0</v>
      </c>
      <c r="D29">
        <v>0</v>
      </c>
      <c r="E29">
        <v>19.8</v>
      </c>
      <c r="F29">
        <v>0</v>
      </c>
      <c r="G29">
        <v>0</v>
      </c>
    </row>
    <row r="30" spans="1:7" ht="15" x14ac:dyDescent="0.25">
      <c r="A30" s="173" t="s">
        <v>85</v>
      </c>
      <c r="B30">
        <v>0</v>
      </c>
      <c r="C30">
        <v>22</v>
      </c>
      <c r="D30">
        <v>25.3</v>
      </c>
      <c r="E30">
        <v>0</v>
      </c>
      <c r="F30">
        <v>0</v>
      </c>
      <c r="G30">
        <v>0</v>
      </c>
    </row>
    <row r="31" spans="1:7" ht="15" x14ac:dyDescent="0.25">
      <c r="A31" s="173" t="s">
        <v>86</v>
      </c>
      <c r="B31">
        <v>173.8</v>
      </c>
      <c r="C31">
        <v>103.5</v>
      </c>
      <c r="D31">
        <v>115</v>
      </c>
      <c r="E31">
        <v>1.7</v>
      </c>
      <c r="F31">
        <v>0</v>
      </c>
      <c r="G31">
        <v>0</v>
      </c>
    </row>
    <row r="32" spans="1:7" ht="15" x14ac:dyDescent="0.25">
      <c r="A32" s="173" t="s">
        <v>87</v>
      </c>
      <c r="B32">
        <v>1</v>
      </c>
      <c r="C32">
        <v>0</v>
      </c>
      <c r="D32">
        <v>1</v>
      </c>
      <c r="E32">
        <v>0</v>
      </c>
      <c r="F32">
        <v>0</v>
      </c>
      <c r="G32">
        <v>0</v>
      </c>
    </row>
    <row r="33" spans="1:7" ht="15" x14ac:dyDescent="0.25">
      <c r="A33" s="173" t="s">
        <v>88</v>
      </c>
      <c r="B33">
        <v>110</v>
      </c>
      <c r="C33">
        <v>94.9</v>
      </c>
      <c r="D33">
        <v>30.5</v>
      </c>
      <c r="E33">
        <v>5.8</v>
      </c>
      <c r="F33">
        <v>0</v>
      </c>
      <c r="G33">
        <v>0</v>
      </c>
    </row>
    <row r="34" spans="1:7" ht="15" x14ac:dyDescent="0.25">
      <c r="A34" s="173" t="s">
        <v>89</v>
      </c>
      <c r="B34">
        <v>50</v>
      </c>
      <c r="C34">
        <v>0</v>
      </c>
      <c r="D34">
        <v>0</v>
      </c>
      <c r="E34">
        <v>53.8</v>
      </c>
      <c r="F34">
        <v>0</v>
      </c>
      <c r="G34">
        <v>0</v>
      </c>
    </row>
    <row r="35" spans="1:7" ht="15" x14ac:dyDescent="0.25">
      <c r="A35" s="173" t="s">
        <v>69</v>
      </c>
    </row>
    <row r="36" spans="1:7" ht="15" x14ac:dyDescent="0.25">
      <c r="A36" s="173" t="s">
        <v>90</v>
      </c>
      <c r="B36">
        <v>72.5</v>
      </c>
      <c r="C36">
        <v>70</v>
      </c>
      <c r="D36">
        <v>112.6</v>
      </c>
      <c r="E36">
        <v>78.3</v>
      </c>
      <c r="F36">
        <v>0</v>
      </c>
      <c r="G36">
        <v>0</v>
      </c>
    </row>
    <row r="37" spans="1:7" ht="15" x14ac:dyDescent="0.25">
      <c r="A37" s="173" t="s">
        <v>91</v>
      </c>
      <c r="B37">
        <v>0</v>
      </c>
      <c r="C37">
        <v>20</v>
      </c>
      <c r="D37">
        <v>0</v>
      </c>
      <c r="E37">
        <v>0</v>
      </c>
      <c r="F37">
        <v>0</v>
      </c>
      <c r="G37">
        <v>0</v>
      </c>
    </row>
    <row r="38" spans="1:7" ht="15" x14ac:dyDescent="0.25">
      <c r="A38" s="173" t="s">
        <v>92</v>
      </c>
      <c r="B38">
        <v>35</v>
      </c>
      <c r="C38">
        <v>0</v>
      </c>
      <c r="D38">
        <v>0</v>
      </c>
      <c r="E38">
        <v>0</v>
      </c>
      <c r="F38">
        <v>0</v>
      </c>
      <c r="G38">
        <v>0</v>
      </c>
    </row>
    <row r="39" spans="1:7" ht="15" x14ac:dyDescent="0.25">
      <c r="A39" s="173" t="s">
        <v>93</v>
      </c>
      <c r="B39">
        <v>0</v>
      </c>
      <c r="C39">
        <v>0</v>
      </c>
      <c r="D39">
        <v>0</v>
      </c>
      <c r="E39" t="s">
        <v>94</v>
      </c>
      <c r="F39">
        <v>0</v>
      </c>
      <c r="G39">
        <v>0</v>
      </c>
    </row>
    <row r="40" spans="1:7" ht="15" x14ac:dyDescent="0.25">
      <c r="A40" s="173" t="s">
        <v>96</v>
      </c>
      <c r="B40">
        <v>37.5</v>
      </c>
      <c r="C40">
        <v>50</v>
      </c>
      <c r="D40">
        <v>112.6</v>
      </c>
      <c r="E40">
        <v>78.3</v>
      </c>
      <c r="F40">
        <v>0</v>
      </c>
      <c r="G40">
        <v>0</v>
      </c>
    </row>
    <row r="41" spans="1:7" ht="15" x14ac:dyDescent="0.25">
      <c r="A41" s="173" t="s">
        <v>69</v>
      </c>
    </row>
    <row r="42" spans="1:7" ht="15" x14ac:dyDescent="0.25">
      <c r="A42" s="173" t="s">
        <v>98</v>
      </c>
      <c r="B42">
        <v>2077.9</v>
      </c>
      <c r="C42">
        <v>1293.7</v>
      </c>
      <c r="D42">
        <v>1019.2</v>
      </c>
      <c r="E42">
        <v>875.6</v>
      </c>
      <c r="F42">
        <v>0</v>
      </c>
      <c r="G42">
        <v>0</v>
      </c>
    </row>
    <row r="43" spans="1:7" ht="15" x14ac:dyDescent="0.25">
      <c r="A43" s="173" t="s">
        <v>99</v>
      </c>
      <c r="B43">
        <v>5.6</v>
      </c>
      <c r="C43">
        <v>3</v>
      </c>
      <c r="D43">
        <v>1.3</v>
      </c>
      <c r="E43">
        <v>2.4</v>
      </c>
      <c r="F43">
        <v>0</v>
      </c>
      <c r="G43">
        <v>0</v>
      </c>
    </row>
    <row r="44" spans="1:7" ht="15" x14ac:dyDescent="0.25">
      <c r="A44" s="173" t="s">
        <v>100</v>
      </c>
      <c r="B44">
        <v>0</v>
      </c>
      <c r="C44">
        <v>5.8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173" t="s">
        <v>101</v>
      </c>
      <c r="B45">
        <v>210</v>
      </c>
      <c r="C45">
        <v>0</v>
      </c>
      <c r="D45">
        <v>129.1</v>
      </c>
      <c r="E45">
        <v>90.2</v>
      </c>
      <c r="F45">
        <v>0</v>
      </c>
      <c r="G45">
        <v>0</v>
      </c>
    </row>
    <row r="46" spans="1:7" ht="15" x14ac:dyDescent="0.25">
      <c r="A46" s="173" t="s">
        <v>102</v>
      </c>
      <c r="B46">
        <v>22</v>
      </c>
      <c r="C46">
        <v>15</v>
      </c>
      <c r="D46">
        <v>4</v>
      </c>
      <c r="E46">
        <v>0</v>
      </c>
      <c r="F46">
        <v>0</v>
      </c>
      <c r="G46">
        <v>0</v>
      </c>
    </row>
    <row r="47" spans="1:7" ht="15" x14ac:dyDescent="0.25">
      <c r="A47" s="173" t="s">
        <v>103</v>
      </c>
      <c r="B47">
        <v>2.5</v>
      </c>
      <c r="C47">
        <v>0.7</v>
      </c>
      <c r="D47">
        <v>4</v>
      </c>
      <c r="E47">
        <v>1.1000000000000001</v>
      </c>
      <c r="F47">
        <v>0</v>
      </c>
      <c r="G47">
        <v>0</v>
      </c>
    </row>
    <row r="48" spans="1:7" ht="15" x14ac:dyDescent="0.25">
      <c r="A48" s="173" t="s">
        <v>104</v>
      </c>
      <c r="B48">
        <v>62</v>
      </c>
      <c r="C48">
        <v>27.5</v>
      </c>
      <c r="D48">
        <v>55</v>
      </c>
      <c r="E48">
        <v>115.9</v>
      </c>
      <c r="F48">
        <v>0</v>
      </c>
      <c r="G48">
        <v>0</v>
      </c>
    </row>
    <row r="49" spans="1:7" ht="15" x14ac:dyDescent="0.25">
      <c r="A49" s="173" t="s">
        <v>105</v>
      </c>
      <c r="B49">
        <v>85.2</v>
      </c>
      <c r="C49">
        <v>36.799999999999997</v>
      </c>
      <c r="D49">
        <v>40.9</v>
      </c>
      <c r="E49">
        <v>48.5</v>
      </c>
      <c r="F49">
        <v>0</v>
      </c>
      <c r="G49">
        <v>0</v>
      </c>
    </row>
    <row r="50" spans="1:7" ht="15" x14ac:dyDescent="0.25">
      <c r="A50" s="173" t="s">
        <v>106</v>
      </c>
      <c r="B50">
        <v>44.8</v>
      </c>
      <c r="C50">
        <v>29.5</v>
      </c>
      <c r="D50">
        <v>60</v>
      </c>
      <c r="E50">
        <v>41.8</v>
      </c>
      <c r="F50">
        <v>0</v>
      </c>
      <c r="G50">
        <v>0</v>
      </c>
    </row>
    <row r="51" spans="1:7" ht="15" x14ac:dyDescent="0.25">
      <c r="A51" s="173" t="s">
        <v>107</v>
      </c>
      <c r="B51">
        <v>66</v>
      </c>
      <c r="C51">
        <v>34.9</v>
      </c>
      <c r="D51">
        <v>44.2</v>
      </c>
      <c r="E51">
        <v>100.4</v>
      </c>
      <c r="F51">
        <v>0</v>
      </c>
      <c r="G51">
        <v>0</v>
      </c>
    </row>
    <row r="52" spans="1:7" ht="15" x14ac:dyDescent="0.25">
      <c r="A52" s="173" t="s">
        <v>108</v>
      </c>
      <c r="B52">
        <v>2.5</v>
      </c>
      <c r="C52">
        <v>0</v>
      </c>
      <c r="D52">
        <v>0.7</v>
      </c>
      <c r="E52">
        <v>0</v>
      </c>
      <c r="F52">
        <v>0</v>
      </c>
      <c r="G52">
        <v>0</v>
      </c>
    </row>
    <row r="53" spans="1:7" ht="15" x14ac:dyDescent="0.25">
      <c r="A53" s="173" t="s">
        <v>109</v>
      </c>
      <c r="B53">
        <v>17.7</v>
      </c>
      <c r="C53">
        <v>68.7</v>
      </c>
      <c r="D53">
        <v>22.4</v>
      </c>
      <c r="E53">
        <v>19.7</v>
      </c>
      <c r="F53">
        <v>0</v>
      </c>
      <c r="G53">
        <v>0</v>
      </c>
    </row>
    <row r="54" spans="1:7" ht="15" x14ac:dyDescent="0.25">
      <c r="A54" s="173" t="s">
        <v>110</v>
      </c>
      <c r="B54">
        <v>0</v>
      </c>
      <c r="C54">
        <v>0</v>
      </c>
      <c r="D54">
        <v>13.1</v>
      </c>
      <c r="E54">
        <v>0</v>
      </c>
      <c r="F54">
        <v>0</v>
      </c>
      <c r="G54">
        <v>0</v>
      </c>
    </row>
    <row r="55" spans="1:7" ht="15" x14ac:dyDescent="0.25">
      <c r="A55" s="173" t="s">
        <v>111</v>
      </c>
      <c r="B55">
        <v>0</v>
      </c>
      <c r="C55">
        <v>7</v>
      </c>
      <c r="D55">
        <v>8.9</v>
      </c>
      <c r="E55">
        <v>7.2</v>
      </c>
      <c r="F55">
        <v>0</v>
      </c>
      <c r="G55">
        <v>0</v>
      </c>
    </row>
    <row r="56" spans="1:7" ht="15" x14ac:dyDescent="0.25">
      <c r="A56" s="173" t="s">
        <v>112</v>
      </c>
      <c r="B56">
        <v>140.5</v>
      </c>
      <c r="C56">
        <v>92.5</v>
      </c>
      <c r="D56">
        <v>32.200000000000003</v>
      </c>
      <c r="E56">
        <v>55.9</v>
      </c>
      <c r="F56">
        <v>0</v>
      </c>
      <c r="G56">
        <v>0</v>
      </c>
    </row>
    <row r="57" spans="1:7" ht="15" x14ac:dyDescent="0.25">
      <c r="A57" s="173" t="s">
        <v>113</v>
      </c>
      <c r="B57">
        <v>0</v>
      </c>
      <c r="C57">
        <v>22</v>
      </c>
      <c r="D57">
        <v>31.1</v>
      </c>
      <c r="E57">
        <v>24</v>
      </c>
      <c r="F57">
        <v>0</v>
      </c>
      <c r="G57">
        <v>0</v>
      </c>
    </row>
    <row r="58" spans="1:7" ht="15" x14ac:dyDescent="0.25">
      <c r="A58" s="173" t="s">
        <v>114</v>
      </c>
      <c r="B58">
        <v>42.5</v>
      </c>
      <c r="C58">
        <v>2.2000000000000002</v>
      </c>
      <c r="D58">
        <v>20.8</v>
      </c>
      <c r="E58">
        <v>2.1</v>
      </c>
      <c r="F58">
        <v>0</v>
      </c>
      <c r="G58">
        <v>0</v>
      </c>
    </row>
    <row r="59" spans="1:7" ht="15" x14ac:dyDescent="0.25">
      <c r="A59" s="173" t="s">
        <v>115</v>
      </c>
      <c r="B59">
        <v>922.3</v>
      </c>
      <c r="C59">
        <v>750</v>
      </c>
      <c r="D59">
        <v>405.8</v>
      </c>
      <c r="E59">
        <v>270.2</v>
      </c>
      <c r="F59">
        <v>0</v>
      </c>
      <c r="G59">
        <v>0</v>
      </c>
    </row>
    <row r="60" spans="1:7" ht="15" x14ac:dyDescent="0.25">
      <c r="A60" s="173" t="s">
        <v>116</v>
      </c>
      <c r="B60">
        <v>0</v>
      </c>
      <c r="C60">
        <v>0</v>
      </c>
      <c r="D60">
        <v>0</v>
      </c>
      <c r="E60" t="s">
        <v>94</v>
      </c>
      <c r="F60">
        <v>0</v>
      </c>
      <c r="G60">
        <v>0</v>
      </c>
    </row>
    <row r="61" spans="1:7" ht="15" x14ac:dyDescent="0.25">
      <c r="A61" s="173" t="s">
        <v>117</v>
      </c>
      <c r="B61">
        <v>47.3</v>
      </c>
      <c r="C61">
        <v>10.5</v>
      </c>
      <c r="D61">
        <v>0</v>
      </c>
      <c r="E61">
        <v>0</v>
      </c>
      <c r="F61">
        <v>0</v>
      </c>
      <c r="G61">
        <v>0</v>
      </c>
    </row>
    <row r="62" spans="1:7" ht="15" x14ac:dyDescent="0.25">
      <c r="A62" s="173" t="s">
        <v>118</v>
      </c>
      <c r="B62">
        <v>281.3</v>
      </c>
      <c r="C62">
        <v>24.5</v>
      </c>
      <c r="D62">
        <v>59.4</v>
      </c>
      <c r="E62">
        <v>26.3</v>
      </c>
      <c r="F62">
        <v>0</v>
      </c>
      <c r="G62">
        <v>0</v>
      </c>
    </row>
    <row r="63" spans="1:7" ht="15" x14ac:dyDescent="0.25">
      <c r="A63" s="173" t="s">
        <v>119</v>
      </c>
      <c r="B63">
        <v>82.5</v>
      </c>
      <c r="C63">
        <v>86.6</v>
      </c>
      <c r="D63">
        <v>58.8</v>
      </c>
      <c r="E63">
        <v>24.8</v>
      </c>
      <c r="F63">
        <v>0</v>
      </c>
      <c r="G63">
        <v>0</v>
      </c>
    </row>
    <row r="64" spans="1:7" ht="15" x14ac:dyDescent="0.25">
      <c r="A64" s="173" t="s">
        <v>120</v>
      </c>
      <c r="B64">
        <v>0</v>
      </c>
      <c r="C64">
        <v>13.1</v>
      </c>
      <c r="D64">
        <v>12.6</v>
      </c>
      <c r="E64">
        <v>8.5</v>
      </c>
      <c r="F64">
        <v>0</v>
      </c>
      <c r="G64">
        <v>0</v>
      </c>
    </row>
    <row r="65" spans="1:7" ht="15" x14ac:dyDescent="0.25">
      <c r="A65" s="173" t="s">
        <v>121</v>
      </c>
      <c r="B65">
        <v>26.9</v>
      </c>
      <c r="C65">
        <v>28.4</v>
      </c>
      <c r="D65">
        <v>11</v>
      </c>
      <c r="E65">
        <v>0</v>
      </c>
      <c r="F65">
        <v>0</v>
      </c>
      <c r="G65">
        <v>0</v>
      </c>
    </row>
    <row r="66" spans="1:7" ht="15" x14ac:dyDescent="0.25">
      <c r="A66" s="173" t="s">
        <v>122</v>
      </c>
      <c r="B66">
        <v>16.3</v>
      </c>
      <c r="C66">
        <v>35</v>
      </c>
      <c r="D66">
        <v>4.0999999999999996</v>
      </c>
      <c r="E66">
        <v>36.6</v>
      </c>
      <c r="F66">
        <v>0</v>
      </c>
      <c r="G66">
        <v>0</v>
      </c>
    </row>
    <row r="67" spans="1:7" ht="15" x14ac:dyDescent="0.25">
      <c r="A67" s="173" t="s">
        <v>65</v>
      </c>
      <c r="B67" t="s">
        <v>66</v>
      </c>
      <c r="C67" t="s">
        <v>67</v>
      </c>
      <c r="D67" t="s">
        <v>66</v>
      </c>
      <c r="E67" t="s">
        <v>66</v>
      </c>
      <c r="F67" t="s">
        <v>66</v>
      </c>
      <c r="G67" t="s">
        <v>68</v>
      </c>
    </row>
    <row r="68" spans="1:7" ht="15" x14ac:dyDescent="0.25">
      <c r="A68" s="173" t="s">
        <v>123</v>
      </c>
      <c r="B68">
        <v>4957.7</v>
      </c>
      <c r="C68">
        <v>2827.2</v>
      </c>
      <c r="D68">
        <v>2463.3000000000002</v>
      </c>
      <c r="E68">
        <v>2075.8000000000002</v>
      </c>
      <c r="F68">
        <v>0</v>
      </c>
      <c r="G68">
        <v>0</v>
      </c>
    </row>
    <row r="69" spans="1:7" ht="15" x14ac:dyDescent="0.25">
      <c r="A69" s="173" t="s">
        <v>124</v>
      </c>
      <c r="B69">
        <v>606.5</v>
      </c>
      <c r="C69">
        <v>518.4</v>
      </c>
      <c r="D69">
        <v>0</v>
      </c>
      <c r="E69">
        <v>0</v>
      </c>
      <c r="F69">
        <v>0</v>
      </c>
      <c r="G69">
        <v>0</v>
      </c>
    </row>
    <row r="70" spans="1:7" ht="15" x14ac:dyDescent="0.25">
      <c r="A70" s="173" t="s">
        <v>65</v>
      </c>
      <c r="B70" t="s">
        <v>66</v>
      </c>
      <c r="C70" t="s">
        <v>67</v>
      </c>
      <c r="D70" t="s">
        <v>66</v>
      </c>
      <c r="E70" t="s">
        <v>66</v>
      </c>
      <c r="F70" t="s">
        <v>66</v>
      </c>
      <c r="G70" t="s">
        <v>68</v>
      </c>
    </row>
    <row r="71" spans="1:7" ht="15" x14ac:dyDescent="0.25">
      <c r="A71" s="173" t="s">
        <v>125</v>
      </c>
      <c r="B71">
        <v>5564.2</v>
      </c>
      <c r="C71">
        <v>3345.6</v>
      </c>
      <c r="D71">
        <v>2463.3000000000002</v>
      </c>
      <c r="E71">
        <v>2075.8000000000002</v>
      </c>
      <c r="F71">
        <v>0</v>
      </c>
      <c r="G71">
        <v>0</v>
      </c>
    </row>
    <row r="72" spans="1:7" ht="15" x14ac:dyDescent="0.25">
      <c r="A72" s="173" t="s">
        <v>126</v>
      </c>
      <c r="B72" t="s">
        <v>45</v>
      </c>
      <c r="C72" t="s">
        <v>45</v>
      </c>
      <c r="D72">
        <v>0</v>
      </c>
      <c r="E72">
        <v>0</v>
      </c>
      <c r="F72" t="s">
        <v>45</v>
      </c>
      <c r="G72" t="s">
        <v>45</v>
      </c>
    </row>
    <row r="73" spans="1:7" ht="15" x14ac:dyDescent="0.25">
      <c r="A73" s="173" t="s">
        <v>127</v>
      </c>
      <c r="B73">
        <v>0</v>
      </c>
      <c r="C73">
        <v>0</v>
      </c>
      <c r="D73" t="s">
        <v>45</v>
      </c>
      <c r="E73" t="s">
        <v>45</v>
      </c>
      <c r="F73">
        <v>0</v>
      </c>
      <c r="G73">
        <v>0</v>
      </c>
    </row>
    <row r="74" spans="1:7" ht="15" x14ac:dyDescent="0.25">
      <c r="A74" s="173" t="s">
        <v>65</v>
      </c>
      <c r="B74" t="s">
        <v>66</v>
      </c>
      <c r="C74" t="s">
        <v>67</v>
      </c>
      <c r="D74" t="s">
        <v>66</v>
      </c>
      <c r="E74" t="s">
        <v>66</v>
      </c>
      <c r="F74" t="s">
        <v>66</v>
      </c>
      <c r="G74" t="s">
        <v>68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029AC1-0A3E-4C9D-8EFA-B0E14D71EEC7}">
  <dimension ref="A1:G73"/>
  <sheetViews>
    <sheetView topLeftCell="A21" workbookViewId="0">
      <selection activeCell="C394" sqref="C31:H394"/>
    </sheetView>
  </sheetViews>
  <sheetFormatPr defaultRowHeight="13.2" x14ac:dyDescent="0.25"/>
  <cols>
    <col min="1" max="1" width="19.554687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132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168.5</v>
      </c>
      <c r="C12">
        <v>0</v>
      </c>
      <c r="D12">
        <v>19.8</v>
      </c>
      <c r="E12">
        <v>29.1</v>
      </c>
      <c r="F12">
        <v>0</v>
      </c>
      <c r="G12">
        <v>0</v>
      </c>
    </row>
    <row r="13" spans="1:7" ht="15" x14ac:dyDescent="0.25">
      <c r="A13" s="173" t="s">
        <v>71</v>
      </c>
      <c r="B13">
        <v>168.5</v>
      </c>
      <c r="C13">
        <v>0</v>
      </c>
      <c r="D13">
        <v>0</v>
      </c>
      <c r="E13">
        <v>29.1</v>
      </c>
      <c r="F13">
        <v>0</v>
      </c>
      <c r="G13">
        <v>0</v>
      </c>
    </row>
    <row r="14" spans="1:7" ht="15" x14ac:dyDescent="0.25">
      <c r="A14" s="173" t="s">
        <v>73</v>
      </c>
      <c r="B14">
        <v>0</v>
      </c>
      <c r="C14">
        <v>0</v>
      </c>
      <c r="D14">
        <v>19.8</v>
      </c>
      <c r="E14">
        <v>0</v>
      </c>
      <c r="F14">
        <v>0</v>
      </c>
      <c r="G14">
        <v>0</v>
      </c>
    </row>
    <row r="15" spans="1:7" ht="15" x14ac:dyDescent="0.25">
      <c r="A15" s="173" t="s">
        <v>69</v>
      </c>
    </row>
    <row r="16" spans="1:7" ht="15" x14ac:dyDescent="0.25">
      <c r="A16" s="173" t="s">
        <v>74</v>
      </c>
      <c r="B16">
        <v>434.5</v>
      </c>
      <c r="C16">
        <v>503</v>
      </c>
      <c r="D16">
        <v>185</v>
      </c>
      <c r="E16">
        <v>153</v>
      </c>
      <c r="F16">
        <v>0</v>
      </c>
      <c r="G16">
        <v>0</v>
      </c>
    </row>
    <row r="17" spans="1:7" ht="15" x14ac:dyDescent="0.25">
      <c r="A17" s="173" t="s">
        <v>69</v>
      </c>
    </row>
    <row r="18" spans="1:7" ht="15" x14ac:dyDescent="0.25">
      <c r="A18" s="173" t="s">
        <v>75</v>
      </c>
      <c r="B18">
        <v>218.6</v>
      </c>
      <c r="C18">
        <v>171.8</v>
      </c>
      <c r="D18">
        <v>124.2</v>
      </c>
      <c r="E18">
        <v>167.6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76</v>
      </c>
      <c r="B20">
        <v>74</v>
      </c>
      <c r="C20">
        <v>9</v>
      </c>
      <c r="D20">
        <v>67.3</v>
      </c>
      <c r="E20">
        <v>8.3000000000000007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77</v>
      </c>
      <c r="B22">
        <v>1767.3</v>
      </c>
      <c r="C22">
        <v>926.3</v>
      </c>
      <c r="D22">
        <v>856.3</v>
      </c>
      <c r="E22">
        <v>496.1</v>
      </c>
      <c r="F22">
        <v>0</v>
      </c>
      <c r="G22">
        <v>0</v>
      </c>
    </row>
    <row r="23" spans="1:7" ht="15" x14ac:dyDescent="0.25">
      <c r="A23" s="173" t="s">
        <v>79</v>
      </c>
      <c r="B23">
        <v>0</v>
      </c>
      <c r="C23">
        <v>0</v>
      </c>
      <c r="D23">
        <v>0</v>
      </c>
      <c r="E23">
        <v>0.8</v>
      </c>
      <c r="F23">
        <v>0</v>
      </c>
      <c r="G23">
        <v>0</v>
      </c>
    </row>
    <row r="24" spans="1:7" ht="15" x14ac:dyDescent="0.25">
      <c r="A24" s="173" t="s">
        <v>80</v>
      </c>
      <c r="B24">
        <v>131.30000000000001</v>
      </c>
      <c r="C24">
        <v>34.4</v>
      </c>
      <c r="D24">
        <v>142.80000000000001</v>
      </c>
      <c r="E24">
        <v>39</v>
      </c>
      <c r="F24">
        <v>0</v>
      </c>
      <c r="G24">
        <v>0</v>
      </c>
    </row>
    <row r="25" spans="1:7" ht="15" x14ac:dyDescent="0.25">
      <c r="A25" s="173" t="s">
        <v>81</v>
      </c>
      <c r="B25">
        <v>419.6</v>
      </c>
      <c r="C25">
        <v>269.89999999999998</v>
      </c>
      <c r="D25">
        <v>319.10000000000002</v>
      </c>
      <c r="E25">
        <v>124.2</v>
      </c>
      <c r="F25">
        <v>0</v>
      </c>
      <c r="G25">
        <v>0</v>
      </c>
    </row>
    <row r="26" spans="1:7" ht="15" x14ac:dyDescent="0.25">
      <c r="A26" s="173" t="s">
        <v>82</v>
      </c>
      <c r="B26">
        <v>21</v>
      </c>
      <c r="C26">
        <v>3</v>
      </c>
      <c r="D26">
        <v>22.5</v>
      </c>
      <c r="E26">
        <v>2.8</v>
      </c>
      <c r="F26">
        <v>0</v>
      </c>
      <c r="G26">
        <v>0</v>
      </c>
    </row>
    <row r="27" spans="1:7" ht="15" x14ac:dyDescent="0.25">
      <c r="A27" s="173" t="s">
        <v>83</v>
      </c>
      <c r="B27">
        <v>832</v>
      </c>
      <c r="C27">
        <v>399</v>
      </c>
      <c r="D27">
        <v>200.7</v>
      </c>
      <c r="E27">
        <v>248.3</v>
      </c>
      <c r="F27">
        <v>0</v>
      </c>
      <c r="G27">
        <v>0</v>
      </c>
    </row>
    <row r="28" spans="1:7" ht="15" x14ac:dyDescent="0.25">
      <c r="A28" s="173" t="s">
        <v>84</v>
      </c>
      <c r="B28">
        <v>28</v>
      </c>
      <c r="C28">
        <v>0</v>
      </c>
      <c r="D28">
        <v>0</v>
      </c>
      <c r="E28">
        <v>19.8</v>
      </c>
      <c r="F28">
        <v>0</v>
      </c>
      <c r="G28">
        <v>0</v>
      </c>
    </row>
    <row r="29" spans="1:7" ht="15" x14ac:dyDescent="0.25">
      <c r="A29" s="173" t="s">
        <v>85</v>
      </c>
      <c r="B29">
        <v>0</v>
      </c>
      <c r="C29">
        <v>22</v>
      </c>
      <c r="D29">
        <v>25.3</v>
      </c>
      <c r="E29">
        <v>0</v>
      </c>
      <c r="F29">
        <v>0</v>
      </c>
      <c r="G29">
        <v>0</v>
      </c>
    </row>
    <row r="30" spans="1:7" ht="15" x14ac:dyDescent="0.25">
      <c r="A30" s="173" t="s">
        <v>86</v>
      </c>
      <c r="B30">
        <v>173.8</v>
      </c>
      <c r="C30">
        <v>103.5</v>
      </c>
      <c r="D30">
        <v>115</v>
      </c>
      <c r="E30">
        <v>1.7</v>
      </c>
      <c r="F30">
        <v>0</v>
      </c>
      <c r="G30">
        <v>0</v>
      </c>
    </row>
    <row r="31" spans="1:7" ht="15" x14ac:dyDescent="0.25">
      <c r="A31" s="173" t="s">
        <v>87</v>
      </c>
      <c r="B31">
        <v>1.6</v>
      </c>
      <c r="C31">
        <v>0</v>
      </c>
      <c r="D31">
        <v>0.4</v>
      </c>
      <c r="E31">
        <v>0</v>
      </c>
      <c r="F31">
        <v>0</v>
      </c>
      <c r="G31">
        <v>0</v>
      </c>
    </row>
    <row r="32" spans="1:7" ht="15" x14ac:dyDescent="0.25">
      <c r="A32" s="173" t="s">
        <v>88</v>
      </c>
      <c r="B32">
        <v>110</v>
      </c>
      <c r="C32">
        <v>94.5</v>
      </c>
      <c r="D32">
        <v>30.5</v>
      </c>
      <c r="E32">
        <v>5.8</v>
      </c>
      <c r="F32">
        <v>0</v>
      </c>
      <c r="G32">
        <v>0</v>
      </c>
    </row>
    <row r="33" spans="1:7" ht="15" x14ac:dyDescent="0.25">
      <c r="A33" s="173" t="s">
        <v>89</v>
      </c>
      <c r="B33">
        <v>50</v>
      </c>
      <c r="C33">
        <v>0</v>
      </c>
      <c r="D33">
        <v>0</v>
      </c>
      <c r="E33">
        <v>53.8</v>
      </c>
      <c r="F33">
        <v>0</v>
      </c>
      <c r="G33">
        <v>0</v>
      </c>
    </row>
    <row r="34" spans="1:7" ht="15" x14ac:dyDescent="0.25">
      <c r="A34" s="173" t="s">
        <v>69</v>
      </c>
    </row>
    <row r="35" spans="1:7" ht="15" x14ac:dyDescent="0.25">
      <c r="A35" s="173" t="s">
        <v>90</v>
      </c>
      <c r="B35">
        <v>72.5</v>
      </c>
      <c r="C35">
        <v>70</v>
      </c>
      <c r="D35">
        <v>53.8</v>
      </c>
      <c r="E35">
        <v>50.2</v>
      </c>
      <c r="F35">
        <v>0</v>
      </c>
      <c r="G35">
        <v>0</v>
      </c>
    </row>
    <row r="36" spans="1:7" ht="15" x14ac:dyDescent="0.25">
      <c r="A36" s="173" t="s">
        <v>91</v>
      </c>
      <c r="B36">
        <v>0</v>
      </c>
      <c r="C36">
        <v>20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173" t="s">
        <v>92</v>
      </c>
      <c r="B37">
        <v>35</v>
      </c>
      <c r="C37">
        <v>0</v>
      </c>
      <c r="D37">
        <v>0</v>
      </c>
      <c r="E37">
        <v>0</v>
      </c>
      <c r="F37">
        <v>0</v>
      </c>
      <c r="G37">
        <v>0</v>
      </c>
    </row>
    <row r="38" spans="1:7" ht="15" x14ac:dyDescent="0.25">
      <c r="A38" s="173" t="s">
        <v>93</v>
      </c>
      <c r="B38">
        <v>0</v>
      </c>
      <c r="C38">
        <v>0</v>
      </c>
      <c r="D38">
        <v>0</v>
      </c>
      <c r="E38" t="s">
        <v>94</v>
      </c>
      <c r="F38">
        <v>0</v>
      </c>
      <c r="G38">
        <v>0</v>
      </c>
    </row>
    <row r="39" spans="1:7" ht="15" x14ac:dyDescent="0.25">
      <c r="A39" s="173" t="s">
        <v>96</v>
      </c>
      <c r="B39">
        <v>37.5</v>
      </c>
      <c r="C39">
        <v>50</v>
      </c>
      <c r="D39">
        <v>53.8</v>
      </c>
      <c r="E39">
        <v>50.1</v>
      </c>
      <c r="F39">
        <v>0</v>
      </c>
      <c r="G39">
        <v>0</v>
      </c>
    </row>
    <row r="40" spans="1:7" ht="15" x14ac:dyDescent="0.25">
      <c r="A40" s="173" t="s">
        <v>69</v>
      </c>
    </row>
    <row r="41" spans="1:7" ht="15" x14ac:dyDescent="0.25">
      <c r="A41" s="173" t="s">
        <v>98</v>
      </c>
      <c r="B41">
        <v>2130.5</v>
      </c>
      <c r="C41">
        <v>1322.2</v>
      </c>
      <c r="D41">
        <v>885.5</v>
      </c>
      <c r="E41">
        <v>776.3</v>
      </c>
      <c r="F41">
        <v>0</v>
      </c>
      <c r="G41">
        <v>0</v>
      </c>
    </row>
    <row r="42" spans="1:7" ht="15" x14ac:dyDescent="0.25">
      <c r="A42" s="173" t="s">
        <v>99</v>
      </c>
      <c r="B42">
        <v>5.6</v>
      </c>
      <c r="C42">
        <v>3</v>
      </c>
      <c r="D42">
        <v>1.3</v>
      </c>
      <c r="E42">
        <v>2.4</v>
      </c>
      <c r="F42">
        <v>0</v>
      </c>
      <c r="G42">
        <v>0</v>
      </c>
    </row>
    <row r="43" spans="1:7" ht="15" x14ac:dyDescent="0.25">
      <c r="A43" s="173" t="s">
        <v>100</v>
      </c>
      <c r="B43">
        <v>0</v>
      </c>
      <c r="C43">
        <v>5.8</v>
      </c>
      <c r="D43">
        <v>0</v>
      </c>
      <c r="E43">
        <v>0</v>
      </c>
      <c r="F43">
        <v>0</v>
      </c>
      <c r="G43">
        <v>0</v>
      </c>
    </row>
    <row r="44" spans="1:7" ht="15" x14ac:dyDescent="0.25">
      <c r="A44" s="173" t="s">
        <v>101</v>
      </c>
      <c r="B44">
        <v>210</v>
      </c>
      <c r="C44">
        <v>0</v>
      </c>
      <c r="D44">
        <v>96.1</v>
      </c>
      <c r="E44">
        <v>90.2</v>
      </c>
      <c r="F44">
        <v>0</v>
      </c>
      <c r="G44">
        <v>0</v>
      </c>
    </row>
    <row r="45" spans="1:7" ht="15" x14ac:dyDescent="0.25">
      <c r="A45" s="173" t="s">
        <v>102</v>
      </c>
      <c r="B45">
        <v>22</v>
      </c>
      <c r="C45">
        <v>15</v>
      </c>
      <c r="D45">
        <v>0</v>
      </c>
      <c r="E45">
        <v>0</v>
      </c>
      <c r="F45">
        <v>0</v>
      </c>
      <c r="G45">
        <v>0</v>
      </c>
    </row>
    <row r="46" spans="1:7" ht="15" x14ac:dyDescent="0.25">
      <c r="A46" s="173" t="s">
        <v>103</v>
      </c>
      <c r="B46">
        <v>2.6</v>
      </c>
      <c r="C46">
        <v>0.7</v>
      </c>
      <c r="D46">
        <v>3.7</v>
      </c>
      <c r="E46">
        <v>1.1000000000000001</v>
      </c>
      <c r="F46">
        <v>0</v>
      </c>
      <c r="G46">
        <v>0</v>
      </c>
    </row>
    <row r="47" spans="1:7" ht="15" x14ac:dyDescent="0.25">
      <c r="A47" s="173" t="s">
        <v>104</v>
      </c>
      <c r="B47">
        <v>62</v>
      </c>
      <c r="C47">
        <v>27.5</v>
      </c>
      <c r="D47">
        <v>55</v>
      </c>
      <c r="E47">
        <v>115.9</v>
      </c>
      <c r="F47">
        <v>0</v>
      </c>
      <c r="G47">
        <v>0</v>
      </c>
    </row>
    <row r="48" spans="1:7" ht="15" x14ac:dyDescent="0.25">
      <c r="A48" s="173" t="s">
        <v>105</v>
      </c>
      <c r="B48">
        <v>85.2</v>
      </c>
      <c r="C48">
        <v>43.3</v>
      </c>
      <c r="D48">
        <v>40.9</v>
      </c>
      <c r="E48">
        <v>35.5</v>
      </c>
      <c r="F48">
        <v>0</v>
      </c>
      <c r="G48">
        <v>0</v>
      </c>
    </row>
    <row r="49" spans="1:7" ht="15" x14ac:dyDescent="0.25">
      <c r="A49" s="173" t="s">
        <v>106</v>
      </c>
      <c r="B49">
        <v>49.8</v>
      </c>
      <c r="C49">
        <v>29.5</v>
      </c>
      <c r="D49">
        <v>60</v>
      </c>
      <c r="E49">
        <v>41.8</v>
      </c>
      <c r="F49">
        <v>0</v>
      </c>
      <c r="G49">
        <v>0</v>
      </c>
    </row>
    <row r="50" spans="1:7" ht="15" x14ac:dyDescent="0.25">
      <c r="A50" s="173" t="s">
        <v>107</v>
      </c>
      <c r="B50">
        <v>63</v>
      </c>
      <c r="C50">
        <v>33.5</v>
      </c>
      <c r="D50">
        <v>44.2</v>
      </c>
      <c r="E50">
        <v>100.4</v>
      </c>
      <c r="F50">
        <v>0</v>
      </c>
      <c r="G50">
        <v>0</v>
      </c>
    </row>
    <row r="51" spans="1:7" ht="15" x14ac:dyDescent="0.25">
      <c r="A51" s="173" t="s">
        <v>108</v>
      </c>
      <c r="B51">
        <v>2.5</v>
      </c>
      <c r="C51">
        <v>0</v>
      </c>
      <c r="D51">
        <v>0.7</v>
      </c>
      <c r="E51">
        <v>0</v>
      </c>
      <c r="F51">
        <v>0</v>
      </c>
      <c r="G51">
        <v>0</v>
      </c>
    </row>
    <row r="52" spans="1:7" ht="15" x14ac:dyDescent="0.25">
      <c r="A52" s="173" t="s">
        <v>109</v>
      </c>
      <c r="B52">
        <v>34.299999999999997</v>
      </c>
      <c r="C52">
        <v>68.7</v>
      </c>
      <c r="D52">
        <v>0</v>
      </c>
      <c r="E52">
        <v>19.7</v>
      </c>
      <c r="F52">
        <v>0</v>
      </c>
      <c r="G52">
        <v>0</v>
      </c>
    </row>
    <row r="53" spans="1:7" ht="15" x14ac:dyDescent="0.25">
      <c r="A53" s="173" t="s">
        <v>110</v>
      </c>
      <c r="B53">
        <v>0</v>
      </c>
      <c r="C53">
        <v>0</v>
      </c>
      <c r="D53">
        <v>13.1</v>
      </c>
      <c r="E53">
        <v>0</v>
      </c>
      <c r="F53">
        <v>0</v>
      </c>
      <c r="G53">
        <v>0</v>
      </c>
    </row>
    <row r="54" spans="1:7" ht="15" x14ac:dyDescent="0.25">
      <c r="A54" s="173" t="s">
        <v>111</v>
      </c>
      <c r="B54">
        <v>0</v>
      </c>
      <c r="C54">
        <v>0</v>
      </c>
      <c r="D54">
        <v>8.9</v>
      </c>
      <c r="E54">
        <v>7.2</v>
      </c>
      <c r="F54">
        <v>0</v>
      </c>
      <c r="G54">
        <v>0</v>
      </c>
    </row>
    <row r="55" spans="1:7" ht="15" x14ac:dyDescent="0.25">
      <c r="A55" s="173" t="s">
        <v>112</v>
      </c>
      <c r="B55">
        <v>135.6</v>
      </c>
      <c r="C55">
        <v>96.8</v>
      </c>
      <c r="D55">
        <v>32.200000000000003</v>
      </c>
      <c r="E55">
        <v>25.9</v>
      </c>
      <c r="F55">
        <v>0</v>
      </c>
      <c r="G55">
        <v>0</v>
      </c>
    </row>
    <row r="56" spans="1:7" ht="15" x14ac:dyDescent="0.25">
      <c r="A56" s="173" t="s">
        <v>113</v>
      </c>
      <c r="B56">
        <v>0</v>
      </c>
      <c r="C56">
        <v>22</v>
      </c>
      <c r="D56">
        <v>31.1</v>
      </c>
      <c r="E56">
        <v>24</v>
      </c>
      <c r="F56">
        <v>0</v>
      </c>
      <c r="G56">
        <v>0</v>
      </c>
    </row>
    <row r="57" spans="1:7" ht="15" x14ac:dyDescent="0.25">
      <c r="A57" s="173" t="s">
        <v>114</v>
      </c>
      <c r="B57">
        <v>42.5</v>
      </c>
      <c r="C57">
        <v>2.2000000000000002</v>
      </c>
      <c r="D57">
        <v>20.8</v>
      </c>
      <c r="E57">
        <v>2.1</v>
      </c>
      <c r="F57">
        <v>0</v>
      </c>
      <c r="G57">
        <v>0</v>
      </c>
    </row>
    <row r="58" spans="1:7" ht="15" x14ac:dyDescent="0.25">
      <c r="A58" s="173" t="s">
        <v>115</v>
      </c>
      <c r="B58">
        <v>967.1</v>
      </c>
      <c r="C58">
        <v>795.1</v>
      </c>
      <c r="D58">
        <v>341.1</v>
      </c>
      <c r="E58">
        <v>220.1</v>
      </c>
      <c r="F58">
        <v>0</v>
      </c>
      <c r="G58">
        <v>0</v>
      </c>
    </row>
    <row r="59" spans="1:7" ht="15" x14ac:dyDescent="0.25">
      <c r="A59" s="173" t="s">
        <v>116</v>
      </c>
      <c r="B59">
        <v>0</v>
      </c>
      <c r="C59">
        <v>0</v>
      </c>
      <c r="D59">
        <v>0</v>
      </c>
      <c r="E59" t="s">
        <v>94</v>
      </c>
      <c r="F59">
        <v>0</v>
      </c>
      <c r="G59">
        <v>0</v>
      </c>
    </row>
    <row r="60" spans="1:7" ht="15" x14ac:dyDescent="0.25">
      <c r="A60" s="173" t="s">
        <v>117</v>
      </c>
      <c r="B60">
        <v>49.3</v>
      </c>
      <c r="C60">
        <v>10.5</v>
      </c>
      <c r="D60">
        <v>0</v>
      </c>
      <c r="E60">
        <v>0</v>
      </c>
      <c r="F60">
        <v>0</v>
      </c>
      <c r="G60">
        <v>0</v>
      </c>
    </row>
    <row r="61" spans="1:7" ht="15" x14ac:dyDescent="0.25">
      <c r="A61" s="173" t="s">
        <v>118</v>
      </c>
      <c r="B61">
        <v>281.3</v>
      </c>
      <c r="C61">
        <v>24.5</v>
      </c>
      <c r="D61">
        <v>59.4</v>
      </c>
      <c r="E61">
        <v>26.3</v>
      </c>
      <c r="F61">
        <v>0</v>
      </c>
      <c r="G61">
        <v>0</v>
      </c>
    </row>
    <row r="62" spans="1:7" ht="15" x14ac:dyDescent="0.25">
      <c r="A62" s="173" t="s">
        <v>119</v>
      </c>
      <c r="B62">
        <v>82.5</v>
      </c>
      <c r="C62">
        <v>73.599999999999994</v>
      </c>
      <c r="D62">
        <v>58.8</v>
      </c>
      <c r="E62">
        <v>24.8</v>
      </c>
      <c r="F62">
        <v>0</v>
      </c>
      <c r="G62">
        <v>0</v>
      </c>
    </row>
    <row r="63" spans="1:7" ht="15" x14ac:dyDescent="0.25">
      <c r="A63" s="173" t="s">
        <v>120</v>
      </c>
      <c r="B63">
        <v>0</v>
      </c>
      <c r="C63">
        <v>19.100000000000001</v>
      </c>
      <c r="D63">
        <v>7.2</v>
      </c>
      <c r="E63">
        <v>2.4</v>
      </c>
      <c r="F63">
        <v>0</v>
      </c>
      <c r="G63">
        <v>0</v>
      </c>
    </row>
    <row r="64" spans="1:7" ht="15" x14ac:dyDescent="0.25">
      <c r="A64" s="173" t="s">
        <v>121</v>
      </c>
      <c r="B64">
        <v>26.9</v>
      </c>
      <c r="C64">
        <v>28.4</v>
      </c>
      <c r="D64">
        <v>11</v>
      </c>
      <c r="E64">
        <v>0</v>
      </c>
      <c r="F64">
        <v>0</v>
      </c>
      <c r="G64">
        <v>0</v>
      </c>
    </row>
    <row r="65" spans="1:7" ht="15" x14ac:dyDescent="0.25">
      <c r="A65" s="173" t="s">
        <v>122</v>
      </c>
      <c r="B65">
        <v>8.3000000000000007</v>
      </c>
      <c r="C65">
        <v>23</v>
      </c>
      <c r="D65">
        <v>0</v>
      </c>
      <c r="E65">
        <v>36.6</v>
      </c>
      <c r="F65">
        <v>0</v>
      </c>
      <c r="G65">
        <v>0</v>
      </c>
    </row>
    <row r="66" spans="1:7" ht="15" x14ac:dyDescent="0.25">
      <c r="A66" s="173" t="s">
        <v>65</v>
      </c>
      <c r="B66" t="s">
        <v>66</v>
      </c>
      <c r="C66" t="s">
        <v>67</v>
      </c>
      <c r="D66" t="s">
        <v>66</v>
      </c>
      <c r="E66" t="s">
        <v>66</v>
      </c>
      <c r="F66" t="s">
        <v>66</v>
      </c>
      <c r="G66" t="s">
        <v>68</v>
      </c>
    </row>
    <row r="67" spans="1:7" ht="15" x14ac:dyDescent="0.25">
      <c r="A67" s="173" t="s">
        <v>123</v>
      </c>
      <c r="B67">
        <v>4865.8</v>
      </c>
      <c r="C67">
        <v>3002.1</v>
      </c>
      <c r="D67">
        <v>2191.9</v>
      </c>
      <c r="E67">
        <v>1680.7</v>
      </c>
      <c r="F67">
        <v>0</v>
      </c>
      <c r="G67">
        <v>0</v>
      </c>
    </row>
    <row r="68" spans="1:7" ht="15" x14ac:dyDescent="0.25">
      <c r="A68" s="173" t="s">
        <v>124</v>
      </c>
      <c r="B68">
        <v>660.5</v>
      </c>
      <c r="C68">
        <v>505.4</v>
      </c>
      <c r="D68">
        <v>0</v>
      </c>
      <c r="E68">
        <v>0</v>
      </c>
      <c r="F68">
        <v>0</v>
      </c>
      <c r="G68">
        <v>0</v>
      </c>
    </row>
    <row r="69" spans="1:7" ht="15" x14ac:dyDescent="0.25">
      <c r="A69" s="173" t="s">
        <v>65</v>
      </c>
      <c r="B69" t="s">
        <v>66</v>
      </c>
      <c r="C69" t="s">
        <v>67</v>
      </c>
      <c r="D69" t="s">
        <v>66</v>
      </c>
      <c r="E69" t="s">
        <v>66</v>
      </c>
      <c r="F69" t="s">
        <v>66</v>
      </c>
      <c r="G69" t="s">
        <v>68</v>
      </c>
    </row>
    <row r="70" spans="1:7" ht="15" x14ac:dyDescent="0.25">
      <c r="A70" s="173" t="s">
        <v>125</v>
      </c>
      <c r="B70">
        <v>5526.3</v>
      </c>
      <c r="C70">
        <v>3507.5</v>
      </c>
      <c r="D70">
        <v>2191.9</v>
      </c>
      <c r="E70">
        <v>1680.7</v>
      </c>
      <c r="F70">
        <v>0</v>
      </c>
      <c r="G70">
        <v>0</v>
      </c>
    </row>
    <row r="71" spans="1:7" ht="15" x14ac:dyDescent="0.25">
      <c r="A71" s="173" t="s">
        <v>126</v>
      </c>
      <c r="B71" t="s">
        <v>45</v>
      </c>
      <c r="C71" t="s">
        <v>45</v>
      </c>
      <c r="D71">
        <v>0</v>
      </c>
      <c r="E71">
        <v>0</v>
      </c>
      <c r="F71" t="s">
        <v>45</v>
      </c>
      <c r="G71" t="s">
        <v>45</v>
      </c>
    </row>
    <row r="72" spans="1:7" ht="15" x14ac:dyDescent="0.25">
      <c r="A72" s="173" t="s">
        <v>127</v>
      </c>
      <c r="B72">
        <v>0</v>
      </c>
      <c r="C72">
        <v>0</v>
      </c>
      <c r="D72" t="s">
        <v>45</v>
      </c>
      <c r="E72" t="s">
        <v>45</v>
      </c>
      <c r="F72">
        <v>0</v>
      </c>
      <c r="G72">
        <v>0</v>
      </c>
    </row>
    <row r="73" spans="1:7" ht="15" x14ac:dyDescent="0.25">
      <c r="A73" s="173" t="s">
        <v>65</v>
      </c>
      <c r="B73" t="s">
        <v>66</v>
      </c>
      <c r="C73" t="s">
        <v>67</v>
      </c>
      <c r="D73" t="s">
        <v>66</v>
      </c>
      <c r="E73" t="s">
        <v>66</v>
      </c>
      <c r="F73" t="s">
        <v>66</v>
      </c>
      <c r="G73" t="s">
        <v>68</v>
      </c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1DFBF-CC96-476B-83B6-65CCC67D22BB}">
  <dimension ref="A1:G72"/>
  <sheetViews>
    <sheetView topLeftCell="A12" workbookViewId="0">
      <selection activeCell="C75" sqref="C75"/>
    </sheetView>
  </sheetViews>
  <sheetFormatPr defaultRowHeight="13.2" x14ac:dyDescent="0.25"/>
  <cols>
    <col min="1" max="1" width="33.6640625" customWidth="1"/>
    <col min="2" max="2" width="14.6640625" customWidth="1"/>
    <col min="3" max="3" width="12.33203125" customWidth="1"/>
    <col min="4" max="4" width="12.6640625" customWidth="1"/>
    <col min="5" max="5" width="11.33203125" customWidth="1"/>
    <col min="6" max="6" width="12.332031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133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127.3</v>
      </c>
      <c r="C12">
        <v>0</v>
      </c>
      <c r="D12">
        <v>0</v>
      </c>
      <c r="E12">
        <v>29.1</v>
      </c>
      <c r="F12">
        <v>0</v>
      </c>
      <c r="G12">
        <v>0</v>
      </c>
    </row>
    <row r="13" spans="1:7" ht="15" x14ac:dyDescent="0.25">
      <c r="A13" s="173" t="s">
        <v>71</v>
      </c>
      <c r="B13">
        <v>107.5</v>
      </c>
      <c r="C13">
        <v>0</v>
      </c>
      <c r="D13">
        <v>0</v>
      </c>
      <c r="E13">
        <v>29.1</v>
      </c>
      <c r="F13">
        <v>0</v>
      </c>
      <c r="G13">
        <v>0</v>
      </c>
    </row>
    <row r="14" spans="1:7" ht="15" x14ac:dyDescent="0.25">
      <c r="A14" s="173" t="s">
        <v>73</v>
      </c>
      <c r="B14">
        <v>19.8</v>
      </c>
      <c r="C14">
        <v>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173" t="s">
        <v>69</v>
      </c>
    </row>
    <row r="16" spans="1:7" ht="15" x14ac:dyDescent="0.25">
      <c r="A16" s="173" t="s">
        <v>74</v>
      </c>
      <c r="B16">
        <v>384.4</v>
      </c>
      <c r="C16">
        <v>453.7</v>
      </c>
      <c r="D16">
        <v>184.6</v>
      </c>
      <c r="E16">
        <v>153</v>
      </c>
      <c r="F16">
        <v>0</v>
      </c>
      <c r="G16">
        <v>0</v>
      </c>
    </row>
    <row r="17" spans="1:7" ht="15" x14ac:dyDescent="0.25">
      <c r="A17" s="173" t="s">
        <v>69</v>
      </c>
    </row>
    <row r="18" spans="1:7" ht="15" x14ac:dyDescent="0.25">
      <c r="A18" s="173" t="s">
        <v>75</v>
      </c>
      <c r="B18">
        <v>309.2</v>
      </c>
      <c r="C18">
        <v>206.6</v>
      </c>
      <c r="D18">
        <v>26.9</v>
      </c>
      <c r="E18">
        <v>131.1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76</v>
      </c>
      <c r="B20">
        <v>69</v>
      </c>
      <c r="C20">
        <v>14.5</v>
      </c>
      <c r="D20">
        <v>0</v>
      </c>
      <c r="E20">
        <v>2.8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77</v>
      </c>
      <c r="B22">
        <v>1690.8</v>
      </c>
      <c r="C22">
        <v>929.4</v>
      </c>
      <c r="D22">
        <v>721.4</v>
      </c>
      <c r="E22">
        <v>491.5</v>
      </c>
      <c r="F22">
        <v>0</v>
      </c>
      <c r="G22">
        <v>0</v>
      </c>
    </row>
    <row r="23" spans="1:7" ht="15" x14ac:dyDescent="0.25">
      <c r="A23" s="173" t="s">
        <v>79</v>
      </c>
      <c r="B23">
        <v>0</v>
      </c>
      <c r="C23">
        <v>0</v>
      </c>
      <c r="D23">
        <v>0</v>
      </c>
      <c r="E23">
        <v>0.8</v>
      </c>
      <c r="F23">
        <v>0</v>
      </c>
      <c r="G23">
        <v>0</v>
      </c>
    </row>
    <row r="24" spans="1:7" ht="15" x14ac:dyDescent="0.25">
      <c r="A24" s="173" t="s">
        <v>80</v>
      </c>
      <c r="B24">
        <v>61.3</v>
      </c>
      <c r="C24">
        <v>35.4</v>
      </c>
      <c r="D24">
        <v>142.80000000000001</v>
      </c>
      <c r="E24">
        <v>38</v>
      </c>
      <c r="F24">
        <v>0</v>
      </c>
      <c r="G24">
        <v>0</v>
      </c>
    </row>
    <row r="25" spans="1:7" ht="15" x14ac:dyDescent="0.25">
      <c r="A25" s="173" t="s">
        <v>81</v>
      </c>
      <c r="B25">
        <v>419.6</v>
      </c>
      <c r="C25">
        <v>268.39999999999998</v>
      </c>
      <c r="D25">
        <v>200.1</v>
      </c>
      <c r="E25">
        <v>124.2</v>
      </c>
      <c r="F25">
        <v>0</v>
      </c>
      <c r="G25">
        <v>0</v>
      </c>
    </row>
    <row r="26" spans="1:7" ht="15" x14ac:dyDescent="0.25">
      <c r="A26" s="173" t="s">
        <v>82</v>
      </c>
      <c r="B26">
        <v>3</v>
      </c>
      <c r="C26">
        <v>4</v>
      </c>
      <c r="D26">
        <v>20.5</v>
      </c>
      <c r="E26">
        <v>1.9</v>
      </c>
      <c r="F26">
        <v>0</v>
      </c>
      <c r="G26">
        <v>0</v>
      </c>
    </row>
    <row r="27" spans="1:7" ht="15" x14ac:dyDescent="0.25">
      <c r="A27" s="173" t="s">
        <v>83</v>
      </c>
      <c r="B27">
        <v>844</v>
      </c>
      <c r="C27">
        <v>399</v>
      </c>
      <c r="D27">
        <v>187.5</v>
      </c>
      <c r="E27">
        <v>248.3</v>
      </c>
      <c r="F27">
        <v>0</v>
      </c>
      <c r="G27">
        <v>0</v>
      </c>
    </row>
    <row r="28" spans="1:7" ht="15" x14ac:dyDescent="0.25">
      <c r="A28" s="173" t="s">
        <v>84</v>
      </c>
      <c r="B28">
        <v>28</v>
      </c>
      <c r="C28">
        <v>0</v>
      </c>
      <c r="D28">
        <v>0</v>
      </c>
      <c r="E28">
        <v>19.8</v>
      </c>
      <c r="F28">
        <v>0</v>
      </c>
      <c r="G28">
        <v>0</v>
      </c>
    </row>
    <row r="29" spans="1:7" ht="15" x14ac:dyDescent="0.25">
      <c r="A29" s="173" t="s">
        <v>85</v>
      </c>
      <c r="B29">
        <v>0</v>
      </c>
      <c r="C29">
        <v>22</v>
      </c>
      <c r="D29">
        <v>25.3</v>
      </c>
      <c r="E29">
        <v>0</v>
      </c>
      <c r="F29">
        <v>0</v>
      </c>
      <c r="G29">
        <v>0</v>
      </c>
    </row>
    <row r="30" spans="1:7" ht="15" x14ac:dyDescent="0.25">
      <c r="A30" s="173" t="s">
        <v>86</v>
      </c>
      <c r="B30">
        <v>172.8</v>
      </c>
      <c r="C30">
        <v>103.9</v>
      </c>
      <c r="D30">
        <v>114.8</v>
      </c>
      <c r="E30">
        <v>1.3</v>
      </c>
      <c r="F30">
        <v>0</v>
      </c>
      <c r="G30">
        <v>0</v>
      </c>
    </row>
    <row r="31" spans="1:7" ht="15" x14ac:dyDescent="0.25">
      <c r="A31" s="173" t="s">
        <v>87</v>
      </c>
      <c r="B31">
        <v>2</v>
      </c>
      <c r="C31">
        <v>0</v>
      </c>
      <c r="D31">
        <v>0</v>
      </c>
      <c r="E31">
        <v>0</v>
      </c>
      <c r="F31">
        <v>0</v>
      </c>
      <c r="G31">
        <v>0</v>
      </c>
    </row>
    <row r="32" spans="1:7" ht="15" x14ac:dyDescent="0.25">
      <c r="A32" s="173" t="s">
        <v>88</v>
      </c>
      <c r="B32">
        <v>110</v>
      </c>
      <c r="C32">
        <v>96.7</v>
      </c>
      <c r="D32">
        <v>30.5</v>
      </c>
      <c r="E32">
        <v>3.5</v>
      </c>
      <c r="F32">
        <v>0</v>
      </c>
      <c r="G32">
        <v>0</v>
      </c>
    </row>
    <row r="33" spans="1:7" ht="15" x14ac:dyDescent="0.25">
      <c r="A33" s="173" t="s">
        <v>89</v>
      </c>
      <c r="B33">
        <v>50</v>
      </c>
      <c r="C33">
        <v>0</v>
      </c>
      <c r="D33">
        <v>0</v>
      </c>
      <c r="E33">
        <v>53.8</v>
      </c>
      <c r="F33">
        <v>0</v>
      </c>
      <c r="G33">
        <v>0</v>
      </c>
    </row>
    <row r="34" spans="1:7" ht="15" x14ac:dyDescent="0.25">
      <c r="A34" s="173" t="s">
        <v>69</v>
      </c>
    </row>
    <row r="35" spans="1:7" ht="15" x14ac:dyDescent="0.25">
      <c r="A35" s="173" t="s">
        <v>90</v>
      </c>
      <c r="B35">
        <v>61</v>
      </c>
      <c r="C35">
        <v>50</v>
      </c>
      <c r="D35">
        <v>53.8</v>
      </c>
      <c r="E35">
        <v>50.2</v>
      </c>
      <c r="F35">
        <v>0</v>
      </c>
      <c r="G35">
        <v>0</v>
      </c>
    </row>
    <row r="36" spans="1:7" ht="15" x14ac:dyDescent="0.25">
      <c r="A36" s="173" t="s">
        <v>92</v>
      </c>
      <c r="B36">
        <v>35</v>
      </c>
      <c r="C36">
        <v>0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173" t="s">
        <v>93</v>
      </c>
      <c r="B37">
        <v>0</v>
      </c>
      <c r="C37">
        <v>0</v>
      </c>
      <c r="D37">
        <v>0</v>
      </c>
      <c r="E37" t="s">
        <v>94</v>
      </c>
      <c r="F37">
        <v>0</v>
      </c>
      <c r="G37">
        <v>0</v>
      </c>
    </row>
    <row r="38" spans="1:7" ht="15" x14ac:dyDescent="0.25">
      <c r="A38" s="173" t="s">
        <v>96</v>
      </c>
      <c r="B38">
        <v>26</v>
      </c>
      <c r="C38">
        <v>50</v>
      </c>
      <c r="D38">
        <v>53.8</v>
      </c>
      <c r="E38">
        <v>50.1</v>
      </c>
      <c r="F38">
        <v>0</v>
      </c>
      <c r="G38">
        <v>0</v>
      </c>
    </row>
    <row r="39" spans="1:7" ht="15" x14ac:dyDescent="0.25">
      <c r="A39" s="173" t="s">
        <v>69</v>
      </c>
    </row>
    <row r="40" spans="1:7" ht="15" x14ac:dyDescent="0.25">
      <c r="A40" s="173" t="s">
        <v>98</v>
      </c>
      <c r="B40">
        <v>2184.1</v>
      </c>
      <c r="C40">
        <v>1347.6</v>
      </c>
      <c r="D40">
        <v>574.29999999999995</v>
      </c>
      <c r="E40">
        <v>586.70000000000005</v>
      </c>
      <c r="F40">
        <v>0</v>
      </c>
      <c r="G40">
        <v>0</v>
      </c>
    </row>
    <row r="41" spans="1:7" ht="15" x14ac:dyDescent="0.25">
      <c r="A41" s="173" t="s">
        <v>99</v>
      </c>
      <c r="B41">
        <v>5.6</v>
      </c>
      <c r="C41">
        <v>2.8</v>
      </c>
      <c r="D41">
        <v>1.3</v>
      </c>
      <c r="E41">
        <v>2.4</v>
      </c>
      <c r="F41">
        <v>0</v>
      </c>
      <c r="G41">
        <v>0</v>
      </c>
    </row>
    <row r="42" spans="1:7" ht="15" x14ac:dyDescent="0.25">
      <c r="A42" s="173" t="s">
        <v>100</v>
      </c>
      <c r="B42">
        <v>0</v>
      </c>
      <c r="C42">
        <v>4.5999999999999996</v>
      </c>
      <c r="D42">
        <v>0</v>
      </c>
      <c r="E42">
        <v>0</v>
      </c>
      <c r="F42">
        <v>0</v>
      </c>
      <c r="G42">
        <v>0</v>
      </c>
    </row>
    <row r="43" spans="1:7" ht="15" x14ac:dyDescent="0.25">
      <c r="A43" s="173" t="s">
        <v>101</v>
      </c>
      <c r="B43">
        <v>240</v>
      </c>
      <c r="C43">
        <v>0</v>
      </c>
      <c r="D43">
        <v>65.5</v>
      </c>
      <c r="E43">
        <v>57.2</v>
      </c>
      <c r="F43">
        <v>0</v>
      </c>
      <c r="G43">
        <v>0</v>
      </c>
    </row>
    <row r="44" spans="1:7" ht="15" x14ac:dyDescent="0.25">
      <c r="A44" s="173" t="s">
        <v>102</v>
      </c>
      <c r="B44">
        <v>17</v>
      </c>
      <c r="C44">
        <v>15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173" t="s">
        <v>103</v>
      </c>
      <c r="B45">
        <v>3.1</v>
      </c>
      <c r="C45">
        <v>0.3</v>
      </c>
      <c r="D45">
        <v>3.1</v>
      </c>
      <c r="E45">
        <v>0.8</v>
      </c>
      <c r="F45">
        <v>0</v>
      </c>
      <c r="G45">
        <v>0</v>
      </c>
    </row>
    <row r="46" spans="1:7" ht="15" x14ac:dyDescent="0.25">
      <c r="A46" s="173" t="s">
        <v>104</v>
      </c>
      <c r="B46">
        <v>10</v>
      </c>
      <c r="C46">
        <v>30</v>
      </c>
      <c r="D46">
        <v>55</v>
      </c>
      <c r="E46">
        <v>35.200000000000003</v>
      </c>
      <c r="F46">
        <v>0</v>
      </c>
      <c r="G46">
        <v>0</v>
      </c>
    </row>
    <row r="47" spans="1:7" ht="15" x14ac:dyDescent="0.25">
      <c r="A47" s="173" t="s">
        <v>105</v>
      </c>
      <c r="B47">
        <v>85.2</v>
      </c>
      <c r="C47">
        <v>51.3</v>
      </c>
      <c r="D47">
        <v>29.4</v>
      </c>
      <c r="E47">
        <v>28.4</v>
      </c>
      <c r="F47">
        <v>0</v>
      </c>
      <c r="G47">
        <v>0</v>
      </c>
    </row>
    <row r="48" spans="1:7" ht="15" x14ac:dyDescent="0.25">
      <c r="A48" s="173" t="s">
        <v>106</v>
      </c>
      <c r="B48">
        <v>67.599999999999994</v>
      </c>
      <c r="C48">
        <v>26.5</v>
      </c>
      <c r="D48">
        <v>41.6</v>
      </c>
      <c r="E48">
        <v>34</v>
      </c>
      <c r="F48">
        <v>0</v>
      </c>
      <c r="G48">
        <v>0</v>
      </c>
    </row>
    <row r="49" spans="1:7" ht="15" x14ac:dyDescent="0.25">
      <c r="A49" s="173" t="s">
        <v>107</v>
      </c>
      <c r="B49">
        <v>95.3</v>
      </c>
      <c r="C49">
        <v>27</v>
      </c>
      <c r="D49">
        <v>0</v>
      </c>
      <c r="E49">
        <v>100.4</v>
      </c>
      <c r="F49">
        <v>0</v>
      </c>
      <c r="G49">
        <v>0</v>
      </c>
    </row>
    <row r="50" spans="1:7" ht="15" x14ac:dyDescent="0.25">
      <c r="A50" s="173" t="s">
        <v>108</v>
      </c>
      <c r="B50">
        <v>2.5</v>
      </c>
      <c r="C50">
        <v>0</v>
      </c>
      <c r="D50">
        <v>0.7</v>
      </c>
      <c r="E50">
        <v>0</v>
      </c>
      <c r="F50">
        <v>0</v>
      </c>
      <c r="G50">
        <v>0</v>
      </c>
    </row>
    <row r="51" spans="1:7" ht="15" x14ac:dyDescent="0.25">
      <c r="A51" s="173" t="s">
        <v>109</v>
      </c>
      <c r="B51">
        <v>34.299999999999997</v>
      </c>
      <c r="C51">
        <v>68.7</v>
      </c>
      <c r="D51">
        <v>0</v>
      </c>
      <c r="E51">
        <v>19.7</v>
      </c>
      <c r="F51">
        <v>0</v>
      </c>
      <c r="G51">
        <v>0</v>
      </c>
    </row>
    <row r="52" spans="1:7" ht="15" x14ac:dyDescent="0.25">
      <c r="A52" s="173" t="s">
        <v>110</v>
      </c>
      <c r="B52">
        <v>0</v>
      </c>
      <c r="C52">
        <v>0</v>
      </c>
      <c r="D52">
        <v>13.1</v>
      </c>
      <c r="E52">
        <v>0</v>
      </c>
      <c r="F52">
        <v>0</v>
      </c>
      <c r="G52">
        <v>0</v>
      </c>
    </row>
    <row r="53" spans="1:7" ht="15" x14ac:dyDescent="0.25">
      <c r="A53" s="173" t="s">
        <v>111</v>
      </c>
      <c r="B53">
        <v>0</v>
      </c>
      <c r="C53">
        <v>0</v>
      </c>
      <c r="D53">
        <v>8.9</v>
      </c>
      <c r="E53">
        <v>7.2</v>
      </c>
      <c r="F53">
        <v>0</v>
      </c>
      <c r="G53">
        <v>0</v>
      </c>
    </row>
    <row r="54" spans="1:7" ht="15" x14ac:dyDescent="0.25">
      <c r="A54" s="173" t="s">
        <v>112</v>
      </c>
      <c r="B54">
        <v>130.5</v>
      </c>
      <c r="C54">
        <v>102.7</v>
      </c>
      <c r="D54">
        <v>32.200000000000003</v>
      </c>
      <c r="E54">
        <v>18.3</v>
      </c>
      <c r="F54">
        <v>0</v>
      </c>
      <c r="G54">
        <v>0</v>
      </c>
    </row>
    <row r="55" spans="1:7" ht="15" x14ac:dyDescent="0.25">
      <c r="A55" s="173" t="s">
        <v>113</v>
      </c>
      <c r="B55">
        <v>0</v>
      </c>
      <c r="C55">
        <v>22</v>
      </c>
      <c r="D55">
        <v>31.1</v>
      </c>
      <c r="E55">
        <v>24</v>
      </c>
      <c r="F55">
        <v>0</v>
      </c>
      <c r="G55">
        <v>0</v>
      </c>
    </row>
    <row r="56" spans="1:7" ht="15" x14ac:dyDescent="0.25">
      <c r="A56" s="173" t="s">
        <v>114</v>
      </c>
      <c r="B56">
        <v>42.5</v>
      </c>
      <c r="C56">
        <v>2.1</v>
      </c>
      <c r="D56">
        <v>20.8</v>
      </c>
      <c r="E56">
        <v>2.1</v>
      </c>
      <c r="F56">
        <v>0</v>
      </c>
      <c r="G56">
        <v>0</v>
      </c>
    </row>
    <row r="57" spans="1:7" ht="15" x14ac:dyDescent="0.25">
      <c r="A57" s="173" t="s">
        <v>115</v>
      </c>
      <c r="B57">
        <v>1014.5</v>
      </c>
      <c r="C57">
        <v>791.1</v>
      </c>
      <c r="D57">
        <v>201</v>
      </c>
      <c r="E57">
        <v>188.9</v>
      </c>
      <c r="F57">
        <v>0</v>
      </c>
      <c r="G57">
        <v>0</v>
      </c>
    </row>
    <row r="58" spans="1:7" ht="15" x14ac:dyDescent="0.25">
      <c r="A58" s="173" t="s">
        <v>116</v>
      </c>
      <c r="B58">
        <v>0</v>
      </c>
      <c r="C58">
        <v>0</v>
      </c>
      <c r="D58">
        <v>0</v>
      </c>
      <c r="E58" t="s">
        <v>94</v>
      </c>
      <c r="F58">
        <v>0</v>
      </c>
      <c r="G58">
        <v>0</v>
      </c>
    </row>
    <row r="59" spans="1:7" ht="15" x14ac:dyDescent="0.25">
      <c r="A59" s="173" t="s">
        <v>117</v>
      </c>
      <c r="B59">
        <v>47.3</v>
      </c>
      <c r="C59">
        <v>7.5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173" t="s">
        <v>118</v>
      </c>
      <c r="B60">
        <v>238.4</v>
      </c>
      <c r="C60">
        <v>24.5</v>
      </c>
      <c r="D60">
        <v>52.4</v>
      </c>
      <c r="E60">
        <v>26.3</v>
      </c>
      <c r="F60">
        <v>0</v>
      </c>
      <c r="G60">
        <v>0</v>
      </c>
    </row>
    <row r="61" spans="1:7" ht="15" x14ac:dyDescent="0.25">
      <c r="A61" s="173" t="s">
        <v>119</v>
      </c>
      <c r="B61">
        <v>119.5</v>
      </c>
      <c r="C61">
        <v>101.1</v>
      </c>
      <c r="D61">
        <v>0</v>
      </c>
      <c r="E61">
        <v>2.8</v>
      </c>
      <c r="F61">
        <v>0</v>
      </c>
      <c r="G61">
        <v>0</v>
      </c>
    </row>
    <row r="62" spans="1:7" ht="15" x14ac:dyDescent="0.25">
      <c r="A62" s="173" t="s">
        <v>120</v>
      </c>
      <c r="B62">
        <v>0</v>
      </c>
      <c r="C62">
        <v>19.100000000000001</v>
      </c>
      <c r="D62">
        <v>7.2</v>
      </c>
      <c r="E62">
        <v>2.4</v>
      </c>
      <c r="F62">
        <v>0</v>
      </c>
      <c r="G62">
        <v>0</v>
      </c>
    </row>
    <row r="63" spans="1:7" ht="15" x14ac:dyDescent="0.25">
      <c r="A63" s="173" t="s">
        <v>121</v>
      </c>
      <c r="B63">
        <v>26.9</v>
      </c>
      <c r="C63">
        <v>28.4</v>
      </c>
      <c r="D63">
        <v>11</v>
      </c>
      <c r="E63">
        <v>0</v>
      </c>
      <c r="F63">
        <v>0</v>
      </c>
      <c r="G63">
        <v>0</v>
      </c>
    </row>
    <row r="64" spans="1:7" ht="15" x14ac:dyDescent="0.25">
      <c r="A64" s="173" t="s">
        <v>122</v>
      </c>
      <c r="B64">
        <v>4</v>
      </c>
      <c r="C64">
        <v>23</v>
      </c>
      <c r="D64">
        <v>0</v>
      </c>
      <c r="E64">
        <v>36.6</v>
      </c>
      <c r="F64">
        <v>0</v>
      </c>
      <c r="G64">
        <v>0</v>
      </c>
    </row>
    <row r="65" spans="1:7" ht="15" x14ac:dyDescent="0.25">
      <c r="A65" s="173" t="s">
        <v>65</v>
      </c>
      <c r="B65" t="s">
        <v>66</v>
      </c>
      <c r="C65" t="s">
        <v>67</v>
      </c>
      <c r="D65" t="s">
        <v>66</v>
      </c>
      <c r="E65" t="s">
        <v>66</v>
      </c>
      <c r="F65" t="s">
        <v>66</v>
      </c>
      <c r="G65" t="s">
        <v>68</v>
      </c>
    </row>
    <row r="66" spans="1:7" ht="15" x14ac:dyDescent="0.25">
      <c r="A66" s="173" t="s">
        <v>123</v>
      </c>
      <c r="B66">
        <v>4825.7</v>
      </c>
      <c r="C66">
        <v>3001.7</v>
      </c>
      <c r="D66">
        <v>1561</v>
      </c>
      <c r="E66">
        <v>1444.4</v>
      </c>
      <c r="F66">
        <v>0</v>
      </c>
      <c r="G66">
        <v>0</v>
      </c>
    </row>
    <row r="67" spans="1:7" ht="15" x14ac:dyDescent="0.25">
      <c r="A67" s="173" t="s">
        <v>124</v>
      </c>
      <c r="B67">
        <v>753</v>
      </c>
      <c r="C67">
        <v>571.4</v>
      </c>
      <c r="D67">
        <v>0</v>
      </c>
      <c r="E67">
        <v>0</v>
      </c>
      <c r="F67">
        <v>0</v>
      </c>
      <c r="G67">
        <v>0</v>
      </c>
    </row>
    <row r="68" spans="1:7" ht="15" x14ac:dyDescent="0.25">
      <c r="A68" s="173" t="s">
        <v>65</v>
      </c>
      <c r="B68" t="s">
        <v>66</v>
      </c>
      <c r="C68" t="s">
        <v>67</v>
      </c>
      <c r="D68" t="s">
        <v>66</v>
      </c>
      <c r="E68" t="s">
        <v>66</v>
      </c>
      <c r="F68" t="s">
        <v>66</v>
      </c>
      <c r="G68" t="s">
        <v>68</v>
      </c>
    </row>
    <row r="69" spans="1:7" ht="15" x14ac:dyDescent="0.25">
      <c r="A69" s="173" t="s">
        <v>125</v>
      </c>
      <c r="B69">
        <v>5578.7</v>
      </c>
      <c r="C69">
        <v>3573.1</v>
      </c>
      <c r="D69">
        <v>1561</v>
      </c>
      <c r="E69">
        <v>1444.4</v>
      </c>
      <c r="F69">
        <v>0</v>
      </c>
      <c r="G69">
        <v>0</v>
      </c>
    </row>
    <row r="70" spans="1:7" ht="15" x14ac:dyDescent="0.25">
      <c r="A70" s="173" t="s">
        <v>126</v>
      </c>
      <c r="B70" t="s">
        <v>45</v>
      </c>
      <c r="C70" t="s">
        <v>45</v>
      </c>
      <c r="D70">
        <v>0</v>
      </c>
      <c r="E70">
        <v>0</v>
      </c>
      <c r="F70" t="s">
        <v>45</v>
      </c>
      <c r="G70" t="s">
        <v>45</v>
      </c>
    </row>
    <row r="71" spans="1:7" ht="15" x14ac:dyDescent="0.25">
      <c r="A71" s="173" t="s">
        <v>127</v>
      </c>
      <c r="B71">
        <v>0</v>
      </c>
      <c r="C71">
        <v>0</v>
      </c>
      <c r="D71" t="s">
        <v>45</v>
      </c>
      <c r="E71" t="s">
        <v>45</v>
      </c>
      <c r="F71">
        <v>0</v>
      </c>
      <c r="G71">
        <v>0</v>
      </c>
    </row>
    <row r="72" spans="1:7" ht="15" x14ac:dyDescent="0.25">
      <c r="A72" s="173" t="s">
        <v>65</v>
      </c>
      <c r="B72" t="s">
        <v>66</v>
      </c>
      <c r="C72" t="s">
        <v>67</v>
      </c>
      <c r="D72" t="s">
        <v>66</v>
      </c>
      <c r="E72" t="s">
        <v>66</v>
      </c>
      <c r="F72" t="s">
        <v>66</v>
      </c>
      <c r="G72" t="s">
        <v>68</v>
      </c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195A0-0FC9-4100-994E-A144E909631B}">
  <dimension ref="A1:G72"/>
  <sheetViews>
    <sheetView topLeftCell="A19" workbookViewId="0">
      <selection activeCell="A9" sqref="A9:A72"/>
    </sheetView>
  </sheetViews>
  <sheetFormatPr defaultRowHeight="13.2" x14ac:dyDescent="0.25"/>
  <cols>
    <col min="1" max="1" width="22.109375" customWidth="1"/>
    <col min="2" max="2" width="13.88671875" customWidth="1"/>
    <col min="3" max="3" width="10.88671875" customWidth="1"/>
    <col min="4" max="4" width="12.44140625" customWidth="1"/>
    <col min="5" max="5" width="12.5546875" customWidth="1"/>
    <col min="6" max="6" width="12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134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129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106.4</v>
      </c>
      <c r="C12">
        <v>0</v>
      </c>
      <c r="D12">
        <v>0</v>
      </c>
      <c r="E12">
        <v>29.1</v>
      </c>
      <c r="F12">
        <v>0</v>
      </c>
      <c r="G12">
        <v>0</v>
      </c>
    </row>
    <row r="13" spans="1:7" ht="15" x14ac:dyDescent="0.25">
      <c r="A13" s="173" t="s">
        <v>71</v>
      </c>
      <c r="B13">
        <v>87.5</v>
      </c>
      <c r="C13">
        <v>0</v>
      </c>
      <c r="D13">
        <v>0</v>
      </c>
      <c r="E13">
        <v>29.1</v>
      </c>
      <c r="F13">
        <v>0</v>
      </c>
      <c r="G13">
        <v>0</v>
      </c>
    </row>
    <row r="14" spans="1:7" ht="15" x14ac:dyDescent="0.25">
      <c r="A14" s="173" t="s">
        <v>73</v>
      </c>
      <c r="B14">
        <v>18.899999999999999</v>
      </c>
      <c r="C14">
        <v>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173" t="s">
        <v>69</v>
      </c>
    </row>
    <row r="16" spans="1:7" ht="15" x14ac:dyDescent="0.25">
      <c r="A16" s="173" t="s">
        <v>74</v>
      </c>
      <c r="B16">
        <v>417.7</v>
      </c>
      <c r="C16">
        <v>427.1</v>
      </c>
      <c r="D16">
        <v>92.9</v>
      </c>
      <c r="E16">
        <v>120.9</v>
      </c>
      <c r="F16">
        <v>0</v>
      </c>
      <c r="G16">
        <v>0</v>
      </c>
    </row>
    <row r="17" spans="1:7" ht="15" x14ac:dyDescent="0.25">
      <c r="A17" s="173" t="s">
        <v>69</v>
      </c>
    </row>
    <row r="18" spans="1:7" ht="15" x14ac:dyDescent="0.25">
      <c r="A18" s="173" t="s">
        <v>75</v>
      </c>
      <c r="B18">
        <v>309.2</v>
      </c>
      <c r="C18">
        <v>167.6</v>
      </c>
      <c r="D18">
        <v>26.9</v>
      </c>
      <c r="E18">
        <v>112.6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76</v>
      </c>
      <c r="B20">
        <v>67.5</v>
      </c>
      <c r="C20">
        <v>16.5</v>
      </c>
      <c r="D20">
        <v>0</v>
      </c>
      <c r="E20">
        <v>0.8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77</v>
      </c>
      <c r="B22">
        <v>1697</v>
      </c>
      <c r="C22">
        <v>923.8</v>
      </c>
      <c r="D22">
        <v>595.4</v>
      </c>
      <c r="E22">
        <v>362.3</v>
      </c>
      <c r="F22">
        <v>0</v>
      </c>
      <c r="G22">
        <v>0</v>
      </c>
    </row>
    <row r="23" spans="1:7" ht="15" x14ac:dyDescent="0.25">
      <c r="A23" s="173" t="s">
        <v>79</v>
      </c>
      <c r="B23">
        <v>0</v>
      </c>
      <c r="C23">
        <v>0</v>
      </c>
      <c r="D23">
        <v>0</v>
      </c>
      <c r="E23">
        <v>0.8</v>
      </c>
      <c r="F23">
        <v>0</v>
      </c>
      <c r="G23">
        <v>0</v>
      </c>
    </row>
    <row r="24" spans="1:7" ht="15" x14ac:dyDescent="0.25">
      <c r="A24" s="173" t="s">
        <v>80</v>
      </c>
      <c r="B24">
        <v>7.5</v>
      </c>
      <c r="C24">
        <v>7.4</v>
      </c>
      <c r="D24">
        <v>142.80000000000001</v>
      </c>
      <c r="E24">
        <v>3</v>
      </c>
      <c r="F24">
        <v>0</v>
      </c>
      <c r="G24">
        <v>0</v>
      </c>
    </row>
    <row r="25" spans="1:7" ht="15" x14ac:dyDescent="0.25">
      <c r="A25" s="173" t="s">
        <v>81</v>
      </c>
      <c r="B25">
        <v>482.1</v>
      </c>
      <c r="C25">
        <v>218.4</v>
      </c>
      <c r="D25">
        <v>132.5</v>
      </c>
      <c r="E25">
        <v>124.2</v>
      </c>
      <c r="F25">
        <v>0</v>
      </c>
      <c r="G25">
        <v>0</v>
      </c>
    </row>
    <row r="26" spans="1:7" ht="15" x14ac:dyDescent="0.25">
      <c r="A26" s="173" t="s">
        <v>82</v>
      </c>
      <c r="B26">
        <v>3</v>
      </c>
      <c r="C26">
        <v>4</v>
      </c>
      <c r="D26">
        <v>20.5</v>
      </c>
      <c r="E26">
        <v>1.9</v>
      </c>
      <c r="F26">
        <v>0</v>
      </c>
      <c r="G26">
        <v>0</v>
      </c>
    </row>
    <row r="27" spans="1:7" ht="15" x14ac:dyDescent="0.25">
      <c r="A27" s="173" t="s">
        <v>83</v>
      </c>
      <c r="B27">
        <v>844</v>
      </c>
      <c r="C27">
        <v>526</v>
      </c>
      <c r="D27">
        <v>187.5</v>
      </c>
      <c r="E27">
        <v>154.5</v>
      </c>
      <c r="F27">
        <v>0</v>
      </c>
      <c r="G27">
        <v>0</v>
      </c>
    </row>
    <row r="28" spans="1:7" ht="15" x14ac:dyDescent="0.25">
      <c r="A28" s="173" t="s">
        <v>84</v>
      </c>
      <c r="B28">
        <v>28</v>
      </c>
      <c r="C28">
        <v>0</v>
      </c>
      <c r="D28">
        <v>0</v>
      </c>
      <c r="E28">
        <v>19.8</v>
      </c>
      <c r="F28">
        <v>0</v>
      </c>
      <c r="G28">
        <v>0</v>
      </c>
    </row>
    <row r="29" spans="1:7" ht="15" x14ac:dyDescent="0.25">
      <c r="A29" s="173" t="s">
        <v>85</v>
      </c>
      <c r="B29">
        <v>0</v>
      </c>
      <c r="C29">
        <v>22</v>
      </c>
      <c r="D29">
        <v>25.3</v>
      </c>
      <c r="E29">
        <v>0</v>
      </c>
      <c r="F29">
        <v>0</v>
      </c>
      <c r="G29">
        <v>0</v>
      </c>
    </row>
    <row r="30" spans="1:7" ht="15" x14ac:dyDescent="0.25">
      <c r="A30" s="173" t="s">
        <v>86</v>
      </c>
      <c r="B30">
        <v>170.3</v>
      </c>
      <c r="C30">
        <v>49.1</v>
      </c>
      <c r="D30">
        <v>56.5</v>
      </c>
      <c r="E30">
        <v>1.1000000000000001</v>
      </c>
      <c r="F30">
        <v>0</v>
      </c>
      <c r="G30">
        <v>0</v>
      </c>
    </row>
    <row r="31" spans="1:7" ht="15" x14ac:dyDescent="0.25">
      <c r="A31" s="173" t="s">
        <v>87</v>
      </c>
      <c r="B31">
        <v>2</v>
      </c>
      <c r="C31">
        <v>0</v>
      </c>
      <c r="D31">
        <v>0</v>
      </c>
      <c r="E31">
        <v>0</v>
      </c>
      <c r="F31">
        <v>0</v>
      </c>
      <c r="G31">
        <v>0</v>
      </c>
    </row>
    <row r="32" spans="1:7" ht="15" x14ac:dyDescent="0.25">
      <c r="A32" s="173" t="s">
        <v>88</v>
      </c>
      <c r="B32">
        <v>110</v>
      </c>
      <c r="C32">
        <v>97</v>
      </c>
      <c r="D32">
        <v>30.2</v>
      </c>
      <c r="E32">
        <v>3.3</v>
      </c>
      <c r="F32">
        <v>0</v>
      </c>
      <c r="G32">
        <v>0</v>
      </c>
    </row>
    <row r="33" spans="1:7" ht="15" x14ac:dyDescent="0.25">
      <c r="A33" s="173" t="s">
        <v>89</v>
      </c>
      <c r="B33">
        <v>50</v>
      </c>
      <c r="C33">
        <v>0</v>
      </c>
      <c r="D33">
        <v>0</v>
      </c>
      <c r="E33">
        <v>53.8</v>
      </c>
      <c r="F33">
        <v>0</v>
      </c>
      <c r="G33">
        <v>0</v>
      </c>
    </row>
    <row r="34" spans="1:7" ht="15" x14ac:dyDescent="0.25">
      <c r="A34" s="173" t="s">
        <v>69</v>
      </c>
    </row>
    <row r="35" spans="1:7" ht="15" x14ac:dyDescent="0.25">
      <c r="A35" s="173" t="s">
        <v>90</v>
      </c>
      <c r="B35">
        <v>61</v>
      </c>
      <c r="C35">
        <v>50</v>
      </c>
      <c r="D35">
        <v>53.8</v>
      </c>
      <c r="E35">
        <v>23.2</v>
      </c>
      <c r="F35">
        <v>0</v>
      </c>
      <c r="G35">
        <v>0</v>
      </c>
    </row>
    <row r="36" spans="1:7" ht="15" x14ac:dyDescent="0.25">
      <c r="A36" s="173" t="s">
        <v>92</v>
      </c>
      <c r="B36">
        <v>35</v>
      </c>
      <c r="C36">
        <v>0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173" t="s">
        <v>93</v>
      </c>
      <c r="B37">
        <v>0</v>
      </c>
      <c r="C37">
        <v>0</v>
      </c>
      <c r="D37">
        <v>0</v>
      </c>
      <c r="E37" t="s">
        <v>94</v>
      </c>
      <c r="F37">
        <v>0</v>
      </c>
      <c r="G37">
        <v>0</v>
      </c>
    </row>
    <row r="38" spans="1:7" ht="15" x14ac:dyDescent="0.25">
      <c r="A38" s="173" t="s">
        <v>96</v>
      </c>
      <c r="B38">
        <v>26</v>
      </c>
      <c r="C38">
        <v>50</v>
      </c>
      <c r="D38">
        <v>53.8</v>
      </c>
      <c r="E38">
        <v>23.1</v>
      </c>
      <c r="F38">
        <v>0</v>
      </c>
      <c r="G38">
        <v>0</v>
      </c>
    </row>
    <row r="39" spans="1:7" ht="15" x14ac:dyDescent="0.25">
      <c r="A39" s="173" t="s">
        <v>69</v>
      </c>
    </row>
    <row r="40" spans="1:7" ht="15" x14ac:dyDescent="0.25">
      <c r="A40" s="173" t="s">
        <v>98</v>
      </c>
      <c r="B40">
        <v>2221.1999999999998</v>
      </c>
      <c r="C40">
        <v>1282.9000000000001</v>
      </c>
      <c r="D40">
        <v>497.5</v>
      </c>
      <c r="E40">
        <v>410.6</v>
      </c>
      <c r="F40">
        <v>0</v>
      </c>
      <c r="G40">
        <v>0</v>
      </c>
    </row>
    <row r="41" spans="1:7" ht="15" x14ac:dyDescent="0.25">
      <c r="A41" s="173" t="s">
        <v>99</v>
      </c>
      <c r="B41">
        <v>5.6</v>
      </c>
      <c r="C41">
        <v>5</v>
      </c>
      <c r="D41">
        <v>1.3</v>
      </c>
      <c r="E41">
        <v>0</v>
      </c>
      <c r="F41">
        <v>0</v>
      </c>
      <c r="G41">
        <v>0</v>
      </c>
    </row>
    <row r="42" spans="1:7" ht="15" x14ac:dyDescent="0.25">
      <c r="A42" s="173" t="s">
        <v>100</v>
      </c>
      <c r="B42">
        <v>0</v>
      </c>
      <c r="C42">
        <v>6.6</v>
      </c>
      <c r="D42">
        <v>0</v>
      </c>
      <c r="E42">
        <v>0</v>
      </c>
      <c r="F42">
        <v>0</v>
      </c>
      <c r="G42">
        <v>0</v>
      </c>
    </row>
    <row r="43" spans="1:7" ht="15" x14ac:dyDescent="0.25">
      <c r="A43" s="173" t="s">
        <v>101</v>
      </c>
      <c r="B43">
        <v>240</v>
      </c>
      <c r="C43">
        <v>0</v>
      </c>
      <c r="D43">
        <v>65.5</v>
      </c>
      <c r="E43">
        <v>57.2</v>
      </c>
      <c r="F43">
        <v>0</v>
      </c>
      <c r="G43">
        <v>0</v>
      </c>
    </row>
    <row r="44" spans="1:7" ht="15" x14ac:dyDescent="0.25">
      <c r="A44" s="173" t="s">
        <v>102</v>
      </c>
      <c r="B44">
        <v>17</v>
      </c>
      <c r="C44">
        <v>15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173" t="s">
        <v>103</v>
      </c>
      <c r="B45">
        <v>3.1</v>
      </c>
      <c r="C45">
        <v>0.3</v>
      </c>
      <c r="D45">
        <v>3.1</v>
      </c>
      <c r="E45">
        <v>0.8</v>
      </c>
      <c r="F45">
        <v>0</v>
      </c>
      <c r="G45">
        <v>0</v>
      </c>
    </row>
    <row r="46" spans="1:7" ht="15" x14ac:dyDescent="0.25">
      <c r="A46" s="173" t="s">
        <v>104</v>
      </c>
      <c r="B46">
        <v>10</v>
      </c>
      <c r="C46">
        <v>30</v>
      </c>
      <c r="D46">
        <v>55</v>
      </c>
      <c r="E46">
        <v>0</v>
      </c>
      <c r="F46">
        <v>0</v>
      </c>
      <c r="G46">
        <v>0</v>
      </c>
    </row>
    <row r="47" spans="1:7" ht="15" x14ac:dyDescent="0.25">
      <c r="A47" s="173" t="s">
        <v>105</v>
      </c>
      <c r="B47">
        <v>92.5</v>
      </c>
      <c r="C47">
        <v>51.3</v>
      </c>
      <c r="D47">
        <v>18.5</v>
      </c>
      <c r="E47">
        <v>14.5</v>
      </c>
      <c r="F47">
        <v>0</v>
      </c>
      <c r="G47">
        <v>0</v>
      </c>
    </row>
    <row r="48" spans="1:7" ht="15" x14ac:dyDescent="0.25">
      <c r="A48" s="173" t="s">
        <v>106</v>
      </c>
      <c r="B48">
        <v>67.599999999999994</v>
      </c>
      <c r="C48">
        <v>55.7</v>
      </c>
      <c r="D48">
        <v>41.6</v>
      </c>
      <c r="E48">
        <v>0</v>
      </c>
      <c r="F48">
        <v>0</v>
      </c>
      <c r="G48">
        <v>0</v>
      </c>
    </row>
    <row r="49" spans="1:7" ht="15" x14ac:dyDescent="0.25">
      <c r="A49" s="173" t="s">
        <v>107</v>
      </c>
      <c r="B49">
        <v>91</v>
      </c>
      <c r="C49">
        <v>68.3</v>
      </c>
      <c r="D49">
        <v>0</v>
      </c>
      <c r="E49">
        <v>33</v>
      </c>
      <c r="F49">
        <v>0</v>
      </c>
      <c r="G49">
        <v>0</v>
      </c>
    </row>
    <row r="50" spans="1:7" ht="15" x14ac:dyDescent="0.25">
      <c r="A50" s="173" t="s">
        <v>108</v>
      </c>
      <c r="B50">
        <v>2.5</v>
      </c>
      <c r="C50">
        <v>0</v>
      </c>
      <c r="D50">
        <v>0.7</v>
      </c>
      <c r="E50">
        <v>0</v>
      </c>
      <c r="F50">
        <v>0</v>
      </c>
      <c r="G50">
        <v>0</v>
      </c>
    </row>
    <row r="51" spans="1:7" ht="15" x14ac:dyDescent="0.25">
      <c r="A51" s="173" t="s">
        <v>109</v>
      </c>
      <c r="B51">
        <v>34.299999999999997</v>
      </c>
      <c r="C51">
        <v>71.8</v>
      </c>
      <c r="D51">
        <v>0</v>
      </c>
      <c r="E51">
        <v>19.7</v>
      </c>
      <c r="F51">
        <v>0</v>
      </c>
      <c r="G51">
        <v>0</v>
      </c>
    </row>
    <row r="52" spans="1:7" ht="15" x14ac:dyDescent="0.25">
      <c r="A52" s="173" t="s">
        <v>110</v>
      </c>
      <c r="B52">
        <v>0</v>
      </c>
      <c r="C52">
        <v>0</v>
      </c>
      <c r="D52">
        <v>13.1</v>
      </c>
      <c r="E52">
        <v>0</v>
      </c>
      <c r="F52">
        <v>0</v>
      </c>
      <c r="G52">
        <v>0</v>
      </c>
    </row>
    <row r="53" spans="1:7" ht="15" x14ac:dyDescent="0.25">
      <c r="A53" s="173" t="s">
        <v>111</v>
      </c>
      <c r="B53">
        <v>0</v>
      </c>
      <c r="C53">
        <v>0</v>
      </c>
      <c r="D53">
        <v>8.9</v>
      </c>
      <c r="E53">
        <v>7.2</v>
      </c>
      <c r="F53">
        <v>0</v>
      </c>
      <c r="G53">
        <v>0</v>
      </c>
    </row>
    <row r="54" spans="1:7" ht="15" x14ac:dyDescent="0.25">
      <c r="A54" s="173" t="s">
        <v>112</v>
      </c>
      <c r="B54">
        <v>130.5</v>
      </c>
      <c r="C54">
        <v>80.5</v>
      </c>
      <c r="D54">
        <v>32.200000000000003</v>
      </c>
      <c r="E54">
        <v>16.8</v>
      </c>
      <c r="F54">
        <v>0</v>
      </c>
      <c r="G54">
        <v>0</v>
      </c>
    </row>
    <row r="55" spans="1:7" ht="15" x14ac:dyDescent="0.25">
      <c r="A55" s="173" t="s">
        <v>113</v>
      </c>
      <c r="B55">
        <v>0</v>
      </c>
      <c r="C55">
        <v>24.2</v>
      </c>
      <c r="D55">
        <v>31.1</v>
      </c>
      <c r="E55">
        <v>21.8</v>
      </c>
      <c r="F55">
        <v>0</v>
      </c>
      <c r="G55">
        <v>0</v>
      </c>
    </row>
    <row r="56" spans="1:7" ht="15" x14ac:dyDescent="0.25">
      <c r="A56" s="173" t="s">
        <v>114</v>
      </c>
      <c r="B56">
        <v>61.5</v>
      </c>
      <c r="C56">
        <v>4</v>
      </c>
      <c r="D56">
        <v>2.2000000000000002</v>
      </c>
      <c r="E56">
        <v>0</v>
      </c>
      <c r="F56">
        <v>0</v>
      </c>
      <c r="G56">
        <v>0</v>
      </c>
    </row>
    <row r="57" spans="1:7" ht="15" x14ac:dyDescent="0.25">
      <c r="A57" s="173" t="s">
        <v>115</v>
      </c>
      <c r="B57">
        <v>1020</v>
      </c>
      <c r="C57">
        <v>661.9</v>
      </c>
      <c r="D57">
        <v>164.8</v>
      </c>
      <c r="E57">
        <v>171.5</v>
      </c>
      <c r="F57">
        <v>0</v>
      </c>
      <c r="G57">
        <v>0</v>
      </c>
    </row>
    <row r="58" spans="1:7" ht="15" x14ac:dyDescent="0.25">
      <c r="A58" s="173" t="s">
        <v>116</v>
      </c>
      <c r="B58">
        <v>0</v>
      </c>
      <c r="C58">
        <v>0</v>
      </c>
      <c r="D58">
        <v>0</v>
      </c>
      <c r="E58" t="s">
        <v>94</v>
      </c>
      <c r="F58">
        <v>0</v>
      </c>
      <c r="G58">
        <v>0</v>
      </c>
    </row>
    <row r="59" spans="1:7" ht="15" x14ac:dyDescent="0.25">
      <c r="A59" s="173" t="s">
        <v>117</v>
      </c>
      <c r="B59">
        <v>47.3</v>
      </c>
      <c r="C59">
        <v>7.5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173" t="s">
        <v>118</v>
      </c>
      <c r="B60">
        <v>238.4</v>
      </c>
      <c r="C60">
        <v>24.5</v>
      </c>
      <c r="D60">
        <v>52.4</v>
      </c>
      <c r="E60">
        <v>26.3</v>
      </c>
      <c r="F60">
        <v>0</v>
      </c>
      <c r="G60">
        <v>0</v>
      </c>
    </row>
    <row r="61" spans="1:7" ht="15" x14ac:dyDescent="0.25">
      <c r="A61" s="173" t="s">
        <v>119</v>
      </c>
      <c r="B61">
        <v>118.5</v>
      </c>
      <c r="C61">
        <v>101.1</v>
      </c>
      <c r="D61">
        <v>0</v>
      </c>
      <c r="E61">
        <v>2.8</v>
      </c>
      <c r="F61">
        <v>0</v>
      </c>
      <c r="G61">
        <v>0</v>
      </c>
    </row>
    <row r="62" spans="1:7" ht="15" x14ac:dyDescent="0.25">
      <c r="A62" s="173" t="s">
        <v>120</v>
      </c>
      <c r="B62">
        <v>0</v>
      </c>
      <c r="C62">
        <v>21.8</v>
      </c>
      <c r="D62">
        <v>7.2</v>
      </c>
      <c r="E62">
        <v>2.4</v>
      </c>
      <c r="F62">
        <v>0</v>
      </c>
      <c r="G62">
        <v>0</v>
      </c>
    </row>
    <row r="63" spans="1:7" ht="15" x14ac:dyDescent="0.25">
      <c r="A63" s="173" t="s">
        <v>121</v>
      </c>
      <c r="B63">
        <v>37.5</v>
      </c>
      <c r="C63">
        <v>28.4</v>
      </c>
      <c r="D63">
        <v>0</v>
      </c>
      <c r="E63">
        <v>0</v>
      </c>
      <c r="F63">
        <v>0</v>
      </c>
      <c r="G63">
        <v>0</v>
      </c>
    </row>
    <row r="64" spans="1:7" ht="15" x14ac:dyDescent="0.25">
      <c r="A64" s="173" t="s">
        <v>122</v>
      </c>
      <c r="B64">
        <v>4</v>
      </c>
      <c r="C64">
        <v>25</v>
      </c>
      <c r="D64">
        <v>0</v>
      </c>
      <c r="E64">
        <v>36.6</v>
      </c>
      <c r="F64">
        <v>0</v>
      </c>
      <c r="G64">
        <v>0</v>
      </c>
    </row>
    <row r="65" spans="1:7" ht="15" x14ac:dyDescent="0.25">
      <c r="A65" s="173" t="s">
        <v>65</v>
      </c>
      <c r="B65" t="s">
        <v>66</v>
      </c>
      <c r="C65" t="s">
        <v>67</v>
      </c>
      <c r="D65" t="s">
        <v>66</v>
      </c>
      <c r="E65" t="s">
        <v>66</v>
      </c>
      <c r="F65" t="s">
        <v>66</v>
      </c>
      <c r="G65" t="s">
        <v>68</v>
      </c>
    </row>
    <row r="66" spans="1:7" ht="15" x14ac:dyDescent="0.25">
      <c r="A66" s="173" t="s">
        <v>123</v>
      </c>
      <c r="B66">
        <v>4879.8999999999996</v>
      </c>
      <c r="C66">
        <v>2867.9</v>
      </c>
      <c r="D66">
        <v>1266.5</v>
      </c>
      <c r="E66">
        <v>1059.5</v>
      </c>
      <c r="F66">
        <v>0</v>
      </c>
      <c r="G66">
        <v>0</v>
      </c>
    </row>
    <row r="67" spans="1:7" ht="15" x14ac:dyDescent="0.25">
      <c r="A67" s="173" t="s">
        <v>124</v>
      </c>
      <c r="B67">
        <v>753</v>
      </c>
      <c r="C67">
        <v>694.4</v>
      </c>
      <c r="D67">
        <v>0</v>
      </c>
      <c r="E67">
        <v>0</v>
      </c>
      <c r="F67">
        <v>0</v>
      </c>
      <c r="G67">
        <v>0</v>
      </c>
    </row>
    <row r="68" spans="1:7" ht="15" x14ac:dyDescent="0.25">
      <c r="A68" s="173" t="s">
        <v>65</v>
      </c>
      <c r="B68" t="s">
        <v>66</v>
      </c>
      <c r="C68" t="s">
        <v>67</v>
      </c>
      <c r="D68" t="s">
        <v>66</v>
      </c>
      <c r="E68" t="s">
        <v>66</v>
      </c>
      <c r="F68" t="s">
        <v>66</v>
      </c>
      <c r="G68" t="s">
        <v>68</v>
      </c>
    </row>
    <row r="69" spans="1:7" ht="15" x14ac:dyDescent="0.25">
      <c r="A69" s="173" t="s">
        <v>125</v>
      </c>
      <c r="B69">
        <v>5632.9</v>
      </c>
      <c r="C69">
        <v>3562.2</v>
      </c>
      <c r="D69">
        <v>1266.5</v>
      </c>
      <c r="E69">
        <v>1059.5</v>
      </c>
      <c r="F69">
        <v>0</v>
      </c>
      <c r="G69">
        <v>0</v>
      </c>
    </row>
    <row r="70" spans="1:7" ht="15" x14ac:dyDescent="0.25">
      <c r="A70" s="173" t="s">
        <v>126</v>
      </c>
      <c r="B70" t="s">
        <v>45</v>
      </c>
      <c r="C70" t="s">
        <v>45</v>
      </c>
      <c r="D70">
        <v>0</v>
      </c>
      <c r="E70">
        <v>0</v>
      </c>
      <c r="F70" t="s">
        <v>45</v>
      </c>
      <c r="G70" t="s">
        <v>45</v>
      </c>
    </row>
    <row r="71" spans="1:7" ht="15" x14ac:dyDescent="0.25">
      <c r="A71" s="173" t="s">
        <v>127</v>
      </c>
      <c r="B71">
        <v>0</v>
      </c>
      <c r="C71">
        <v>0</v>
      </c>
      <c r="D71" t="s">
        <v>45</v>
      </c>
      <c r="E71" t="s">
        <v>45</v>
      </c>
      <c r="F71">
        <v>0</v>
      </c>
      <c r="G71">
        <v>0</v>
      </c>
    </row>
    <row r="72" spans="1:7" ht="15" x14ac:dyDescent="0.25">
      <c r="A72" s="173" t="s">
        <v>65</v>
      </c>
      <c r="B72" t="s">
        <v>66</v>
      </c>
      <c r="C72" t="s">
        <v>67</v>
      </c>
      <c r="D72" t="s">
        <v>66</v>
      </c>
      <c r="E72" t="s">
        <v>66</v>
      </c>
      <c r="F72" t="s">
        <v>66</v>
      </c>
      <c r="G72" t="s">
        <v>68</v>
      </c>
    </row>
  </sheetData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9C0E7-F9E0-4163-B6F3-2C123FC0F0DD}">
  <dimension ref="A1:G72"/>
  <sheetViews>
    <sheetView topLeftCell="A14" workbookViewId="0">
      <selection sqref="A1:A72"/>
    </sheetView>
  </sheetViews>
  <sheetFormatPr defaultRowHeight="13.2" x14ac:dyDescent="0.25"/>
  <cols>
    <col min="1" max="1" width="21.44140625" customWidth="1"/>
  </cols>
  <sheetData>
    <row r="1" spans="1:7" ht="15" x14ac:dyDescent="0.25">
      <c r="A1" s="173" t="s">
        <v>135</v>
      </c>
      <c r="E1" t="s">
        <v>136</v>
      </c>
      <c r="F1" t="s">
        <v>137</v>
      </c>
      <c r="G1" s="5">
        <v>11328</v>
      </c>
    </row>
    <row r="2" spans="1:7" ht="15" x14ac:dyDescent="0.25">
      <c r="A2" s="173" t="s">
        <v>138</v>
      </c>
      <c r="B2" t="s">
        <v>139</v>
      </c>
      <c r="C2" t="s">
        <v>140</v>
      </c>
      <c r="D2" t="s">
        <v>141</v>
      </c>
      <c r="E2" t="s">
        <v>142</v>
      </c>
      <c r="F2" t="s">
        <v>143</v>
      </c>
      <c r="G2" t="s">
        <v>144</v>
      </c>
    </row>
    <row r="3" spans="1:7" ht="15" x14ac:dyDescent="0.25">
      <c r="A3" s="173" t="s">
        <v>145</v>
      </c>
      <c r="B3" t="s">
        <v>146</v>
      </c>
      <c r="C3" t="s">
        <v>147</v>
      </c>
    </row>
    <row r="4" spans="1:7" ht="15" x14ac:dyDescent="0.25">
      <c r="A4" s="173" t="s">
        <v>65</v>
      </c>
      <c r="B4" t="s">
        <v>66</v>
      </c>
      <c r="C4" t="s">
        <v>67</v>
      </c>
      <c r="D4" t="s">
        <v>66</v>
      </c>
      <c r="E4" t="s">
        <v>66</v>
      </c>
      <c r="F4" t="s">
        <v>66</v>
      </c>
      <c r="G4" t="s">
        <v>68</v>
      </c>
    </row>
    <row r="5" spans="1:7" ht="15" x14ac:dyDescent="0.25">
      <c r="A5" s="173" t="s">
        <v>69</v>
      </c>
      <c r="B5" t="s">
        <v>148</v>
      </c>
      <c r="C5" t="s">
        <v>149</v>
      </c>
      <c r="D5" t="s">
        <v>150</v>
      </c>
      <c r="E5" t="s">
        <v>69</v>
      </c>
      <c r="F5" t="s">
        <v>151</v>
      </c>
      <c r="G5" t="s">
        <v>152</v>
      </c>
    </row>
    <row r="6" spans="1:7" ht="15" x14ac:dyDescent="0.25">
      <c r="A6" s="173"/>
      <c r="B6" t="s">
        <v>66</v>
      </c>
      <c r="C6" t="s">
        <v>67</v>
      </c>
      <c r="D6" t="s">
        <v>66</v>
      </c>
      <c r="E6" t="s">
        <v>66</v>
      </c>
      <c r="F6" t="s">
        <v>66</v>
      </c>
      <c r="G6" t="s">
        <v>68</v>
      </c>
    </row>
    <row r="7" spans="1:7" ht="15" x14ac:dyDescent="0.25">
      <c r="A7" s="173" t="s">
        <v>69</v>
      </c>
      <c r="B7" t="s">
        <v>153</v>
      </c>
      <c r="C7" t="s">
        <v>154</v>
      </c>
      <c r="D7" t="s">
        <v>155</v>
      </c>
      <c r="E7" t="s">
        <v>156</v>
      </c>
      <c r="F7" t="s">
        <v>157</v>
      </c>
      <c r="G7" t="s">
        <v>158</v>
      </c>
    </row>
    <row r="8" spans="1:7" ht="15" x14ac:dyDescent="0.25">
      <c r="A8" s="173"/>
      <c r="B8" t="s">
        <v>66</v>
      </c>
      <c r="C8" t="s">
        <v>67</v>
      </c>
      <c r="D8" t="s">
        <v>66</v>
      </c>
      <c r="E8" t="s">
        <v>66</v>
      </c>
      <c r="F8" t="s">
        <v>66</v>
      </c>
      <c r="G8" t="s">
        <v>68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95</v>
      </c>
      <c r="C12">
        <v>0</v>
      </c>
      <c r="D12">
        <v>0</v>
      </c>
      <c r="E12">
        <v>13.4</v>
      </c>
      <c r="F12">
        <v>0</v>
      </c>
      <c r="G12">
        <v>0</v>
      </c>
    </row>
    <row r="13" spans="1:7" ht="15" x14ac:dyDescent="0.25">
      <c r="A13" s="173" t="s">
        <v>71</v>
      </c>
      <c r="B13">
        <v>85.5</v>
      </c>
      <c r="C13">
        <v>0</v>
      </c>
      <c r="D13">
        <v>0</v>
      </c>
      <c r="E13">
        <v>13.4</v>
      </c>
      <c r="F13">
        <v>0</v>
      </c>
      <c r="G13">
        <v>0</v>
      </c>
    </row>
    <row r="14" spans="1:7" ht="15" x14ac:dyDescent="0.25">
      <c r="A14" s="173" t="s">
        <v>73</v>
      </c>
      <c r="B14">
        <v>9.5</v>
      </c>
      <c r="C14">
        <v>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173" t="s">
        <v>69</v>
      </c>
    </row>
    <row r="16" spans="1:7" ht="15" x14ac:dyDescent="0.25">
      <c r="A16" s="173" t="s">
        <v>74</v>
      </c>
      <c r="B16">
        <v>436.6</v>
      </c>
      <c r="C16">
        <v>426.8</v>
      </c>
      <c r="D16">
        <v>73.5</v>
      </c>
      <c r="E16">
        <v>49.4</v>
      </c>
      <c r="F16">
        <v>0</v>
      </c>
      <c r="G16">
        <v>0</v>
      </c>
    </row>
    <row r="17" spans="1:7" ht="15" x14ac:dyDescent="0.25">
      <c r="A17" s="173" t="s">
        <v>69</v>
      </c>
    </row>
    <row r="18" spans="1:7" ht="15" x14ac:dyDescent="0.25">
      <c r="A18" s="173" t="s">
        <v>75</v>
      </c>
      <c r="B18">
        <v>205</v>
      </c>
      <c r="C18">
        <v>166.6</v>
      </c>
      <c r="D18">
        <v>26.9</v>
      </c>
      <c r="E18">
        <v>112.6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76</v>
      </c>
      <c r="B20">
        <v>67.5</v>
      </c>
      <c r="C20">
        <v>17.3</v>
      </c>
      <c r="D20">
        <v>0</v>
      </c>
      <c r="E20">
        <v>0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77</v>
      </c>
      <c r="B22">
        <v>1612.6</v>
      </c>
      <c r="C22">
        <v>896.7</v>
      </c>
      <c r="D22">
        <v>413.2</v>
      </c>
      <c r="E22">
        <v>245</v>
      </c>
      <c r="F22">
        <v>0</v>
      </c>
      <c r="G22">
        <v>0</v>
      </c>
    </row>
    <row r="23" spans="1:7" ht="15" x14ac:dyDescent="0.25">
      <c r="A23" s="173" t="s">
        <v>79</v>
      </c>
      <c r="B23">
        <v>0</v>
      </c>
      <c r="C23">
        <v>0.3</v>
      </c>
      <c r="D23">
        <v>0</v>
      </c>
      <c r="E23">
        <v>0.5</v>
      </c>
      <c r="F23">
        <v>0</v>
      </c>
      <c r="G23">
        <v>0</v>
      </c>
    </row>
    <row r="24" spans="1:7" ht="15" x14ac:dyDescent="0.25">
      <c r="A24" s="173" t="s">
        <v>80</v>
      </c>
      <c r="B24">
        <v>74.5</v>
      </c>
      <c r="C24">
        <v>9.4</v>
      </c>
      <c r="D24">
        <v>67.3</v>
      </c>
      <c r="E24">
        <v>1</v>
      </c>
      <c r="F24">
        <v>0</v>
      </c>
      <c r="G24">
        <v>0</v>
      </c>
    </row>
    <row r="25" spans="1:7" ht="15" x14ac:dyDescent="0.25">
      <c r="A25" s="173" t="s">
        <v>81</v>
      </c>
      <c r="B25">
        <v>455.8</v>
      </c>
      <c r="C25">
        <v>270.39999999999998</v>
      </c>
      <c r="D25">
        <v>91.4</v>
      </c>
      <c r="E25">
        <v>37.200000000000003</v>
      </c>
      <c r="F25">
        <v>0</v>
      </c>
      <c r="G25">
        <v>0</v>
      </c>
    </row>
    <row r="26" spans="1:7" ht="15" x14ac:dyDescent="0.25">
      <c r="A26" s="173" t="s">
        <v>82</v>
      </c>
      <c r="B26">
        <v>2</v>
      </c>
      <c r="C26">
        <v>4.8</v>
      </c>
      <c r="D26">
        <v>20.5</v>
      </c>
      <c r="E26">
        <v>1</v>
      </c>
      <c r="F26">
        <v>0</v>
      </c>
      <c r="G26">
        <v>0</v>
      </c>
    </row>
    <row r="27" spans="1:7" ht="15" x14ac:dyDescent="0.25">
      <c r="A27" s="173" t="s">
        <v>83</v>
      </c>
      <c r="B27">
        <v>754</v>
      </c>
      <c r="C27">
        <v>444</v>
      </c>
      <c r="D27">
        <v>123.1</v>
      </c>
      <c r="E27">
        <v>128.1</v>
      </c>
      <c r="F27">
        <v>0</v>
      </c>
      <c r="G27">
        <v>0</v>
      </c>
    </row>
    <row r="28" spans="1:7" ht="15" x14ac:dyDescent="0.25">
      <c r="A28" s="173" t="s">
        <v>84</v>
      </c>
      <c r="B28">
        <v>0</v>
      </c>
      <c r="C28">
        <v>0</v>
      </c>
      <c r="D28">
        <v>0</v>
      </c>
      <c r="E28">
        <v>19.8</v>
      </c>
      <c r="F28">
        <v>0</v>
      </c>
      <c r="G28">
        <v>0</v>
      </c>
    </row>
    <row r="29" spans="1:7" ht="15" x14ac:dyDescent="0.25">
      <c r="A29" s="173" t="s">
        <v>85</v>
      </c>
      <c r="B29">
        <v>0</v>
      </c>
      <c r="C29">
        <v>22</v>
      </c>
      <c r="D29">
        <v>25.3</v>
      </c>
      <c r="E29">
        <v>0</v>
      </c>
      <c r="F29">
        <v>0</v>
      </c>
      <c r="G29">
        <v>0</v>
      </c>
    </row>
    <row r="30" spans="1:7" ht="15" x14ac:dyDescent="0.25">
      <c r="A30" s="173" t="s">
        <v>86</v>
      </c>
      <c r="B30">
        <v>164.3</v>
      </c>
      <c r="C30">
        <v>48.6</v>
      </c>
      <c r="D30">
        <v>56.5</v>
      </c>
      <c r="E30">
        <v>0.5</v>
      </c>
      <c r="F30">
        <v>0</v>
      </c>
      <c r="G30">
        <v>0</v>
      </c>
    </row>
    <row r="31" spans="1:7" ht="15" x14ac:dyDescent="0.25">
      <c r="A31" s="173" t="s">
        <v>87</v>
      </c>
      <c r="B31">
        <v>2</v>
      </c>
      <c r="C31">
        <v>0</v>
      </c>
      <c r="D31">
        <v>0</v>
      </c>
      <c r="E31">
        <v>0</v>
      </c>
      <c r="F31">
        <v>0</v>
      </c>
      <c r="G31">
        <v>0</v>
      </c>
    </row>
    <row r="32" spans="1:7" ht="15" x14ac:dyDescent="0.25">
      <c r="A32" s="173" t="s">
        <v>88</v>
      </c>
      <c r="B32">
        <v>110</v>
      </c>
      <c r="C32">
        <v>97.2</v>
      </c>
      <c r="D32">
        <v>29.1</v>
      </c>
      <c r="E32">
        <v>3</v>
      </c>
      <c r="F32">
        <v>0</v>
      </c>
      <c r="G32">
        <v>0</v>
      </c>
    </row>
    <row r="33" spans="1:7" ht="15" x14ac:dyDescent="0.25">
      <c r="A33" s="173" t="s">
        <v>89</v>
      </c>
      <c r="B33">
        <v>50</v>
      </c>
      <c r="C33">
        <v>0</v>
      </c>
      <c r="D33">
        <v>0</v>
      </c>
      <c r="E33">
        <v>53.8</v>
      </c>
      <c r="F33">
        <v>0</v>
      </c>
      <c r="G33">
        <v>0</v>
      </c>
    </row>
    <row r="34" spans="1:7" ht="15" x14ac:dyDescent="0.25">
      <c r="A34" s="173" t="s">
        <v>69</v>
      </c>
    </row>
    <row r="35" spans="1:7" ht="15" x14ac:dyDescent="0.25">
      <c r="A35" s="173" t="s">
        <v>90</v>
      </c>
      <c r="B35">
        <v>86</v>
      </c>
      <c r="C35">
        <v>50</v>
      </c>
      <c r="D35">
        <v>27.5</v>
      </c>
      <c r="E35" t="s">
        <v>94</v>
      </c>
      <c r="F35">
        <v>0</v>
      </c>
      <c r="G35">
        <v>0</v>
      </c>
    </row>
    <row r="36" spans="1:7" ht="15" x14ac:dyDescent="0.25">
      <c r="A36" s="173" t="s">
        <v>92</v>
      </c>
      <c r="B36">
        <v>35</v>
      </c>
      <c r="C36">
        <v>0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173" t="s">
        <v>93</v>
      </c>
      <c r="B37">
        <v>0</v>
      </c>
      <c r="C37">
        <v>0</v>
      </c>
      <c r="D37">
        <v>0</v>
      </c>
      <c r="E37" t="s">
        <v>94</v>
      </c>
      <c r="F37">
        <v>0</v>
      </c>
      <c r="G37">
        <v>0</v>
      </c>
    </row>
    <row r="38" spans="1:7" ht="15" x14ac:dyDescent="0.25">
      <c r="A38" s="173" t="s">
        <v>96</v>
      </c>
      <c r="B38">
        <v>51</v>
      </c>
      <c r="C38">
        <v>50</v>
      </c>
      <c r="D38">
        <v>27.5</v>
      </c>
      <c r="E38">
        <v>0</v>
      </c>
      <c r="F38">
        <v>0</v>
      </c>
      <c r="G38">
        <v>0</v>
      </c>
    </row>
    <row r="39" spans="1:7" ht="15" x14ac:dyDescent="0.25">
      <c r="A39" s="173" t="s">
        <v>69</v>
      </c>
    </row>
    <row r="40" spans="1:7" ht="15" x14ac:dyDescent="0.25">
      <c r="A40" s="173" t="s">
        <v>98</v>
      </c>
      <c r="B40">
        <v>1933.5</v>
      </c>
      <c r="C40">
        <v>1177.5</v>
      </c>
      <c r="D40">
        <v>416.7</v>
      </c>
      <c r="E40">
        <v>333</v>
      </c>
      <c r="F40">
        <v>0</v>
      </c>
      <c r="G40">
        <v>0</v>
      </c>
    </row>
    <row r="41" spans="1:7" ht="15" x14ac:dyDescent="0.25">
      <c r="A41" s="173" t="s">
        <v>99</v>
      </c>
      <c r="B41">
        <v>5.6</v>
      </c>
      <c r="C41">
        <v>5</v>
      </c>
      <c r="D41">
        <v>1.3</v>
      </c>
      <c r="E41">
        <v>0</v>
      </c>
      <c r="F41">
        <v>0</v>
      </c>
      <c r="G41">
        <v>0</v>
      </c>
    </row>
    <row r="42" spans="1:7" ht="15" x14ac:dyDescent="0.25">
      <c r="A42" s="173" t="s">
        <v>100</v>
      </c>
      <c r="B42">
        <v>0</v>
      </c>
      <c r="C42">
        <v>6.6</v>
      </c>
      <c r="D42">
        <v>0</v>
      </c>
      <c r="E42">
        <v>0</v>
      </c>
      <c r="F42">
        <v>0</v>
      </c>
      <c r="G42">
        <v>0</v>
      </c>
    </row>
    <row r="43" spans="1:7" ht="15" x14ac:dyDescent="0.25">
      <c r="A43" s="173" t="s">
        <v>101</v>
      </c>
      <c r="B43">
        <v>150</v>
      </c>
      <c r="C43">
        <v>0</v>
      </c>
      <c r="D43">
        <v>65.5</v>
      </c>
      <c r="E43">
        <v>0</v>
      </c>
      <c r="F43">
        <v>0</v>
      </c>
      <c r="G43">
        <v>0</v>
      </c>
    </row>
    <row r="44" spans="1:7" ht="15" x14ac:dyDescent="0.25">
      <c r="A44" s="173" t="s">
        <v>102</v>
      </c>
      <c r="B44">
        <v>17</v>
      </c>
      <c r="C44">
        <v>15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173" t="s">
        <v>103</v>
      </c>
      <c r="B45">
        <v>2.9</v>
      </c>
      <c r="C45">
        <v>0.5</v>
      </c>
      <c r="D45">
        <v>2.4</v>
      </c>
      <c r="E45">
        <v>0.6</v>
      </c>
      <c r="F45">
        <v>0</v>
      </c>
      <c r="G45">
        <v>0</v>
      </c>
    </row>
    <row r="46" spans="1:7" ht="15" x14ac:dyDescent="0.25">
      <c r="A46" s="173" t="s">
        <v>104</v>
      </c>
      <c r="B46">
        <v>10</v>
      </c>
      <c r="C46">
        <v>30</v>
      </c>
      <c r="D46">
        <v>55</v>
      </c>
      <c r="E46">
        <v>0</v>
      </c>
      <c r="F46">
        <v>0</v>
      </c>
      <c r="G46">
        <v>0</v>
      </c>
    </row>
    <row r="47" spans="1:7" ht="15" x14ac:dyDescent="0.25">
      <c r="A47" s="173" t="s">
        <v>105</v>
      </c>
      <c r="B47">
        <v>84.1</v>
      </c>
      <c r="C47">
        <v>51.3</v>
      </c>
      <c r="D47">
        <v>9.8000000000000007</v>
      </c>
      <c r="E47">
        <v>14.5</v>
      </c>
      <c r="F47">
        <v>0</v>
      </c>
      <c r="G47">
        <v>0</v>
      </c>
    </row>
    <row r="48" spans="1:7" ht="15" x14ac:dyDescent="0.25">
      <c r="A48" s="173" t="s">
        <v>106</v>
      </c>
      <c r="B48">
        <v>96.3</v>
      </c>
      <c r="C48">
        <v>55.7</v>
      </c>
      <c r="D48">
        <v>9.6</v>
      </c>
      <c r="E48">
        <v>0</v>
      </c>
      <c r="F48">
        <v>0</v>
      </c>
      <c r="G48">
        <v>0</v>
      </c>
    </row>
    <row r="49" spans="1:7" ht="15" x14ac:dyDescent="0.25">
      <c r="A49" s="173" t="s">
        <v>107</v>
      </c>
      <c r="B49">
        <v>58.3</v>
      </c>
      <c r="C49">
        <v>65.3</v>
      </c>
      <c r="D49">
        <v>0</v>
      </c>
      <c r="E49">
        <v>33</v>
      </c>
      <c r="F49">
        <v>0</v>
      </c>
      <c r="G49">
        <v>0</v>
      </c>
    </row>
    <row r="50" spans="1:7" ht="15" x14ac:dyDescent="0.25">
      <c r="A50" s="173" t="s">
        <v>108</v>
      </c>
      <c r="B50">
        <v>2.5</v>
      </c>
      <c r="C50">
        <v>0</v>
      </c>
      <c r="D50">
        <v>0.7</v>
      </c>
      <c r="E50">
        <v>0</v>
      </c>
      <c r="F50">
        <v>0</v>
      </c>
      <c r="G50">
        <v>0</v>
      </c>
    </row>
    <row r="51" spans="1:7" ht="15" x14ac:dyDescent="0.25">
      <c r="A51" s="173" t="s">
        <v>109</v>
      </c>
      <c r="B51">
        <v>34.299999999999997</v>
      </c>
      <c r="C51">
        <v>71.8</v>
      </c>
      <c r="D51">
        <v>0</v>
      </c>
      <c r="E51">
        <v>19.7</v>
      </c>
      <c r="F51">
        <v>0</v>
      </c>
      <c r="G51">
        <v>0</v>
      </c>
    </row>
    <row r="52" spans="1:7" ht="15" x14ac:dyDescent="0.25">
      <c r="A52" s="173" t="s">
        <v>110</v>
      </c>
      <c r="B52">
        <v>0</v>
      </c>
      <c r="C52">
        <v>0</v>
      </c>
      <c r="D52">
        <v>13.1</v>
      </c>
      <c r="E52">
        <v>0</v>
      </c>
      <c r="F52">
        <v>0</v>
      </c>
      <c r="G52">
        <v>0</v>
      </c>
    </row>
    <row r="53" spans="1:7" ht="15" x14ac:dyDescent="0.25">
      <c r="A53" s="173" t="s">
        <v>111</v>
      </c>
      <c r="B53">
        <v>0</v>
      </c>
      <c r="C53">
        <v>0</v>
      </c>
      <c r="D53">
        <v>0</v>
      </c>
      <c r="E53">
        <v>7.2</v>
      </c>
      <c r="F53">
        <v>0</v>
      </c>
      <c r="G53">
        <v>0</v>
      </c>
    </row>
    <row r="54" spans="1:7" ht="15" x14ac:dyDescent="0.25">
      <c r="A54" s="173" t="s">
        <v>112</v>
      </c>
      <c r="B54">
        <v>118.4</v>
      </c>
      <c r="C54">
        <v>78.5</v>
      </c>
      <c r="D54">
        <v>26.3</v>
      </c>
      <c r="E54">
        <v>16.8</v>
      </c>
      <c r="F54">
        <v>0</v>
      </c>
      <c r="G54">
        <v>0</v>
      </c>
    </row>
    <row r="55" spans="1:7" ht="15" x14ac:dyDescent="0.25">
      <c r="A55" s="173" t="s">
        <v>113</v>
      </c>
      <c r="B55">
        <v>22</v>
      </c>
      <c r="C55">
        <v>24.2</v>
      </c>
      <c r="D55">
        <v>10.6</v>
      </c>
      <c r="E55">
        <v>21.8</v>
      </c>
      <c r="F55">
        <v>0</v>
      </c>
      <c r="G55">
        <v>0</v>
      </c>
    </row>
    <row r="56" spans="1:7" ht="15" x14ac:dyDescent="0.25">
      <c r="A56" s="173" t="s">
        <v>114</v>
      </c>
      <c r="B56">
        <v>28</v>
      </c>
      <c r="C56">
        <v>4</v>
      </c>
      <c r="D56">
        <v>2.2000000000000002</v>
      </c>
      <c r="E56">
        <v>0</v>
      </c>
      <c r="F56">
        <v>0</v>
      </c>
      <c r="G56">
        <v>0</v>
      </c>
    </row>
    <row r="57" spans="1:7" ht="15" x14ac:dyDescent="0.25">
      <c r="A57" s="173" t="s">
        <v>115</v>
      </c>
      <c r="B57">
        <v>869.4</v>
      </c>
      <c r="C57">
        <v>570.70000000000005</v>
      </c>
      <c r="D57">
        <v>160.69999999999999</v>
      </c>
      <c r="E57">
        <v>151.19999999999999</v>
      </c>
      <c r="F57">
        <v>0</v>
      </c>
      <c r="G57">
        <v>0</v>
      </c>
    </row>
    <row r="58" spans="1:7" ht="15" x14ac:dyDescent="0.25">
      <c r="A58" s="173" t="s">
        <v>116</v>
      </c>
      <c r="B58">
        <v>0</v>
      </c>
      <c r="C58">
        <v>0</v>
      </c>
      <c r="D58">
        <v>0</v>
      </c>
      <c r="E58" t="s">
        <v>94</v>
      </c>
      <c r="F58">
        <v>0</v>
      </c>
      <c r="G58">
        <v>0</v>
      </c>
    </row>
    <row r="59" spans="1:7" ht="15" x14ac:dyDescent="0.25">
      <c r="A59" s="173" t="s">
        <v>117</v>
      </c>
      <c r="B59">
        <v>47.3</v>
      </c>
      <c r="C59">
        <v>7.5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173" t="s">
        <v>118</v>
      </c>
      <c r="B60">
        <v>238.4</v>
      </c>
      <c r="C60">
        <v>24.5</v>
      </c>
      <c r="D60">
        <v>52.4</v>
      </c>
      <c r="E60">
        <v>26.3</v>
      </c>
      <c r="F60">
        <v>0</v>
      </c>
      <c r="G60">
        <v>0</v>
      </c>
    </row>
    <row r="61" spans="1:7" ht="15" x14ac:dyDescent="0.25">
      <c r="A61" s="173" t="s">
        <v>119</v>
      </c>
      <c r="B61">
        <v>107.5</v>
      </c>
      <c r="C61">
        <v>101.1</v>
      </c>
      <c r="D61">
        <v>0</v>
      </c>
      <c r="E61">
        <v>2.8</v>
      </c>
      <c r="F61">
        <v>0</v>
      </c>
      <c r="G61">
        <v>0</v>
      </c>
    </row>
    <row r="62" spans="1:7" ht="15" x14ac:dyDescent="0.25">
      <c r="A62" s="173" t="s">
        <v>120</v>
      </c>
      <c r="B62">
        <v>0</v>
      </c>
      <c r="C62">
        <v>21.8</v>
      </c>
      <c r="D62">
        <v>7.2</v>
      </c>
      <c r="E62">
        <v>2.4</v>
      </c>
      <c r="F62">
        <v>0</v>
      </c>
      <c r="G62">
        <v>0</v>
      </c>
    </row>
    <row r="63" spans="1:7" ht="15" x14ac:dyDescent="0.25">
      <c r="A63" s="173" t="s">
        <v>121</v>
      </c>
      <c r="B63">
        <v>37.5</v>
      </c>
      <c r="C63">
        <v>18.899999999999999</v>
      </c>
      <c r="D63">
        <v>0</v>
      </c>
      <c r="E63">
        <v>0</v>
      </c>
      <c r="F63">
        <v>0</v>
      </c>
      <c r="G63">
        <v>0</v>
      </c>
    </row>
    <row r="64" spans="1:7" ht="15" x14ac:dyDescent="0.25">
      <c r="A64" s="173" t="s">
        <v>122</v>
      </c>
      <c r="B64">
        <v>4</v>
      </c>
      <c r="C64">
        <v>25</v>
      </c>
      <c r="D64">
        <v>0</v>
      </c>
      <c r="E64">
        <v>36.6</v>
      </c>
      <c r="F64">
        <v>0</v>
      </c>
      <c r="G64">
        <v>0</v>
      </c>
    </row>
    <row r="65" spans="1:7" ht="15" x14ac:dyDescent="0.25">
      <c r="A65" s="173" t="s">
        <v>65</v>
      </c>
      <c r="B65" t="s">
        <v>66</v>
      </c>
      <c r="C65" t="s">
        <v>67</v>
      </c>
      <c r="D65" t="s">
        <v>66</v>
      </c>
      <c r="E65" t="s">
        <v>66</v>
      </c>
      <c r="F65" t="s">
        <v>66</v>
      </c>
      <c r="G65" t="s">
        <v>68</v>
      </c>
    </row>
    <row r="66" spans="1:7" ht="15" x14ac:dyDescent="0.25">
      <c r="A66" s="173" t="s">
        <v>123</v>
      </c>
      <c r="B66">
        <v>4436.1000000000004</v>
      </c>
      <c r="C66">
        <v>2734.8</v>
      </c>
      <c r="D66">
        <v>957.9</v>
      </c>
      <c r="E66">
        <v>753.4</v>
      </c>
      <c r="F66">
        <v>0</v>
      </c>
      <c r="G66">
        <v>0</v>
      </c>
    </row>
    <row r="67" spans="1:7" ht="15" x14ac:dyDescent="0.25">
      <c r="A67" s="173" t="s">
        <v>124</v>
      </c>
      <c r="B67">
        <v>700</v>
      </c>
      <c r="C67">
        <v>727.9</v>
      </c>
      <c r="D67">
        <v>0</v>
      </c>
      <c r="E67">
        <v>0</v>
      </c>
      <c r="F67">
        <v>0</v>
      </c>
      <c r="G67">
        <v>0</v>
      </c>
    </row>
    <row r="68" spans="1:7" ht="15" x14ac:dyDescent="0.25">
      <c r="A68" s="173" t="s">
        <v>65</v>
      </c>
      <c r="B68" t="s">
        <v>66</v>
      </c>
      <c r="C68" t="s">
        <v>67</v>
      </c>
      <c r="D68" t="s">
        <v>66</v>
      </c>
      <c r="E68" t="s">
        <v>66</v>
      </c>
      <c r="F68" t="s">
        <v>66</v>
      </c>
      <c r="G68" t="s">
        <v>68</v>
      </c>
    </row>
    <row r="69" spans="1:7" ht="15" x14ac:dyDescent="0.25">
      <c r="A69" s="173" t="s">
        <v>125</v>
      </c>
      <c r="B69">
        <v>5136.2</v>
      </c>
      <c r="C69">
        <v>3462.7</v>
      </c>
      <c r="D69">
        <v>957.9</v>
      </c>
      <c r="E69">
        <v>753.4</v>
      </c>
      <c r="F69">
        <v>0</v>
      </c>
      <c r="G69">
        <v>0</v>
      </c>
    </row>
    <row r="70" spans="1:7" ht="15" x14ac:dyDescent="0.25">
      <c r="A70" s="173" t="s">
        <v>126</v>
      </c>
      <c r="B70" t="s">
        <v>45</v>
      </c>
      <c r="C70" t="s">
        <v>45</v>
      </c>
      <c r="D70">
        <v>0</v>
      </c>
      <c r="E70">
        <v>0</v>
      </c>
      <c r="F70" t="s">
        <v>45</v>
      </c>
      <c r="G70" t="s">
        <v>45</v>
      </c>
    </row>
    <row r="71" spans="1:7" ht="15" x14ac:dyDescent="0.25">
      <c r="A71" s="173" t="s">
        <v>127</v>
      </c>
      <c r="B71">
        <v>0</v>
      </c>
      <c r="C71">
        <v>0</v>
      </c>
      <c r="D71" t="s">
        <v>45</v>
      </c>
      <c r="E71" t="s">
        <v>45</v>
      </c>
      <c r="F71">
        <v>0</v>
      </c>
      <c r="G71">
        <v>0</v>
      </c>
    </row>
    <row r="72" spans="1:7" ht="15" x14ac:dyDescent="0.25">
      <c r="A72" s="173" t="s">
        <v>65</v>
      </c>
      <c r="B72" t="s">
        <v>66</v>
      </c>
      <c r="C72" t="s">
        <v>67</v>
      </c>
      <c r="D72" t="s">
        <v>66</v>
      </c>
      <c r="E72" t="s">
        <v>66</v>
      </c>
      <c r="F72" t="s">
        <v>66</v>
      </c>
      <c r="G72" t="s">
        <v>68</v>
      </c>
    </row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E86BD5-5B5E-4E78-8A5C-B57AF23035E8}">
  <dimension ref="A2:H71"/>
  <sheetViews>
    <sheetView topLeftCell="A16" workbookViewId="0">
      <selection activeCell="K37" sqref="K37"/>
    </sheetView>
  </sheetViews>
  <sheetFormatPr defaultRowHeight="13.2" x14ac:dyDescent="0.25"/>
  <cols>
    <col min="1" max="1" width="17" customWidth="1"/>
    <col min="2" max="2" width="16.33203125" customWidth="1"/>
    <col min="3" max="3" width="18.33203125" customWidth="1"/>
    <col min="4" max="4" width="16.33203125" customWidth="1"/>
    <col min="5" max="5" width="17.88671875" customWidth="1"/>
    <col min="7" max="7" width="14.6640625" customWidth="1"/>
    <col min="8" max="8" width="12.109375" customWidth="1"/>
  </cols>
  <sheetData>
    <row r="2" spans="1:8" ht="15" x14ac:dyDescent="0.25">
      <c r="A2" s="173" t="s">
        <v>50</v>
      </c>
    </row>
    <row r="3" spans="1:8" ht="15" x14ac:dyDescent="0.25">
      <c r="A3" s="173" t="s">
        <v>51</v>
      </c>
    </row>
    <row r="4" spans="1:8" ht="15" x14ac:dyDescent="0.25">
      <c r="A4" s="173" t="s">
        <v>159</v>
      </c>
    </row>
    <row r="5" spans="1:8" ht="15" x14ac:dyDescent="0.25">
      <c r="A5" s="173" t="s">
        <v>53</v>
      </c>
    </row>
    <row r="6" spans="1:8" ht="15" x14ac:dyDescent="0.25">
      <c r="A6" s="173" t="s">
        <v>54</v>
      </c>
    </row>
    <row r="7" spans="1:8" ht="15" x14ac:dyDescent="0.25">
      <c r="A7" s="173" t="s">
        <v>55</v>
      </c>
    </row>
    <row r="8" spans="1:8" ht="15" x14ac:dyDescent="0.25">
      <c r="B8" s="173" t="s">
        <v>56</v>
      </c>
      <c r="D8" t="s">
        <v>57</v>
      </c>
      <c r="G8" t="s">
        <v>58</v>
      </c>
    </row>
    <row r="9" spans="1:8" ht="15" x14ac:dyDescent="0.25">
      <c r="A9" s="173" t="s">
        <v>55</v>
      </c>
    </row>
    <row r="10" spans="1:8" ht="15" x14ac:dyDescent="0.25">
      <c r="A10" s="173" t="s">
        <v>59</v>
      </c>
      <c r="B10" t="s">
        <v>60</v>
      </c>
      <c r="C10" t="s">
        <v>61</v>
      </c>
      <c r="D10" t="s">
        <v>60</v>
      </c>
      <c r="E10" t="s">
        <v>160</v>
      </c>
      <c r="F10" t="s">
        <v>69</v>
      </c>
      <c r="G10" t="s">
        <v>63</v>
      </c>
      <c r="H10" t="s">
        <v>64</v>
      </c>
    </row>
    <row r="11" spans="1:8" ht="15" x14ac:dyDescent="0.25">
      <c r="A11" s="173" t="s">
        <v>65</v>
      </c>
      <c r="B11" t="s">
        <v>66</v>
      </c>
      <c r="C11" t="s">
        <v>67</v>
      </c>
      <c r="D11" t="s">
        <v>66</v>
      </c>
      <c r="E11" t="s">
        <v>67</v>
      </c>
      <c r="F11" t="s">
        <v>161</v>
      </c>
      <c r="G11" t="s">
        <v>66</v>
      </c>
      <c r="H11" t="s">
        <v>68</v>
      </c>
    </row>
    <row r="12" spans="1:8" ht="15" x14ac:dyDescent="0.25">
      <c r="A12" s="173" t="s">
        <v>69</v>
      </c>
    </row>
    <row r="13" spans="1:8" ht="15" x14ac:dyDescent="0.25">
      <c r="A13" s="173" t="s">
        <v>70</v>
      </c>
      <c r="B13">
        <v>82.5</v>
      </c>
      <c r="C13">
        <v>0</v>
      </c>
      <c r="D13">
        <v>0</v>
      </c>
      <c r="E13">
        <v>13.4</v>
      </c>
      <c r="G13">
        <v>0</v>
      </c>
      <c r="H13">
        <v>0</v>
      </c>
    </row>
    <row r="14" spans="1:8" ht="15" x14ac:dyDescent="0.25">
      <c r="A14" s="173" t="s">
        <v>71</v>
      </c>
      <c r="B14">
        <v>73</v>
      </c>
      <c r="C14">
        <v>0</v>
      </c>
      <c r="D14">
        <v>0</v>
      </c>
      <c r="E14">
        <v>13.4</v>
      </c>
      <c r="G14">
        <v>0</v>
      </c>
      <c r="H14">
        <v>0</v>
      </c>
    </row>
    <row r="15" spans="1:8" ht="15" x14ac:dyDescent="0.25">
      <c r="A15" s="173" t="s">
        <v>73</v>
      </c>
      <c r="B15">
        <v>9.5</v>
      </c>
      <c r="C15">
        <v>0</v>
      </c>
      <c r="D15">
        <v>0</v>
      </c>
      <c r="E15">
        <v>0</v>
      </c>
      <c r="G15">
        <v>0</v>
      </c>
      <c r="H15">
        <v>0</v>
      </c>
    </row>
    <row r="16" spans="1:8" ht="15" x14ac:dyDescent="0.25">
      <c r="A16" s="173" t="s">
        <v>69</v>
      </c>
    </row>
    <row r="17" spans="1:8" ht="15" x14ac:dyDescent="0.25">
      <c r="A17" s="173" t="s">
        <v>74</v>
      </c>
      <c r="B17">
        <v>438.2</v>
      </c>
      <c r="C17">
        <v>397.9</v>
      </c>
      <c r="D17">
        <v>0.4</v>
      </c>
      <c r="E17">
        <v>0</v>
      </c>
      <c r="G17">
        <v>0</v>
      </c>
      <c r="H17">
        <v>0</v>
      </c>
    </row>
    <row r="18" spans="1:8" ht="15" x14ac:dyDescent="0.25">
      <c r="A18" s="173" t="s">
        <v>69</v>
      </c>
    </row>
    <row r="19" spans="1:8" ht="15" x14ac:dyDescent="0.25">
      <c r="A19" s="173" t="s">
        <v>75</v>
      </c>
      <c r="B19">
        <v>205.1</v>
      </c>
      <c r="C19">
        <v>201.3</v>
      </c>
      <c r="D19">
        <v>26.2</v>
      </c>
      <c r="E19">
        <v>76.3</v>
      </c>
      <c r="G19">
        <v>0</v>
      </c>
      <c r="H19">
        <v>0</v>
      </c>
    </row>
    <row r="20" spans="1:8" ht="15" x14ac:dyDescent="0.25">
      <c r="A20" s="173" t="s">
        <v>69</v>
      </c>
    </row>
    <row r="21" spans="1:8" ht="15" x14ac:dyDescent="0.25">
      <c r="A21" s="173" t="s">
        <v>76</v>
      </c>
      <c r="B21">
        <v>67.5</v>
      </c>
      <c r="C21">
        <v>17.3</v>
      </c>
      <c r="D21">
        <v>0</v>
      </c>
      <c r="E21">
        <v>0</v>
      </c>
      <c r="G21">
        <v>0</v>
      </c>
      <c r="H21">
        <v>0</v>
      </c>
    </row>
    <row r="22" spans="1:8" ht="15" x14ac:dyDescent="0.25">
      <c r="A22" s="173" t="s">
        <v>69</v>
      </c>
    </row>
    <row r="23" spans="1:8" ht="15" x14ac:dyDescent="0.25">
      <c r="A23" s="173" t="s">
        <v>77</v>
      </c>
      <c r="B23">
        <v>1400.2</v>
      </c>
      <c r="C23">
        <v>897.9</v>
      </c>
      <c r="D23">
        <v>410.2</v>
      </c>
      <c r="E23">
        <v>243.8</v>
      </c>
      <c r="G23">
        <v>0</v>
      </c>
      <c r="H23">
        <v>0</v>
      </c>
    </row>
    <row r="24" spans="1:8" ht="15" x14ac:dyDescent="0.25">
      <c r="A24" s="173" t="s">
        <v>79</v>
      </c>
      <c r="B24">
        <v>0</v>
      </c>
      <c r="C24">
        <v>0.3</v>
      </c>
      <c r="D24">
        <v>0</v>
      </c>
      <c r="E24">
        <v>0.5</v>
      </c>
      <c r="G24">
        <v>0</v>
      </c>
      <c r="H24">
        <v>0</v>
      </c>
    </row>
    <row r="25" spans="1:8" ht="15" x14ac:dyDescent="0.25">
      <c r="A25" s="173" t="s">
        <v>80</v>
      </c>
      <c r="B25">
        <v>70</v>
      </c>
      <c r="C25">
        <v>10.4</v>
      </c>
      <c r="D25">
        <v>67.3</v>
      </c>
      <c r="E25">
        <v>0</v>
      </c>
      <c r="G25">
        <v>0</v>
      </c>
      <c r="H25">
        <v>0</v>
      </c>
    </row>
    <row r="26" spans="1:8" ht="15" x14ac:dyDescent="0.25">
      <c r="A26" s="173" t="s">
        <v>81</v>
      </c>
      <c r="B26">
        <v>455.4</v>
      </c>
      <c r="C26">
        <v>270.39999999999998</v>
      </c>
      <c r="D26">
        <v>91.4</v>
      </c>
      <c r="E26">
        <v>37.200000000000003</v>
      </c>
      <c r="G26">
        <v>0</v>
      </c>
      <c r="H26">
        <v>0</v>
      </c>
    </row>
    <row r="27" spans="1:8" ht="15" x14ac:dyDescent="0.25">
      <c r="A27" s="173" t="s">
        <v>82</v>
      </c>
      <c r="B27">
        <v>2</v>
      </c>
      <c r="C27">
        <v>4.8</v>
      </c>
      <c r="D27">
        <v>20.5</v>
      </c>
      <c r="E27">
        <v>1</v>
      </c>
      <c r="G27">
        <v>0</v>
      </c>
      <c r="H27">
        <v>0</v>
      </c>
    </row>
    <row r="28" spans="1:8" ht="15" x14ac:dyDescent="0.25">
      <c r="A28" s="173" t="s">
        <v>83</v>
      </c>
      <c r="B28">
        <v>652</v>
      </c>
      <c r="C28">
        <v>444</v>
      </c>
      <c r="D28">
        <v>123.1</v>
      </c>
      <c r="E28">
        <v>128.1</v>
      </c>
      <c r="G28">
        <v>0</v>
      </c>
      <c r="H28">
        <v>0</v>
      </c>
    </row>
    <row r="29" spans="1:8" ht="15" x14ac:dyDescent="0.25">
      <c r="A29" s="173" t="s">
        <v>84</v>
      </c>
      <c r="B29">
        <v>0</v>
      </c>
      <c r="C29">
        <v>0</v>
      </c>
      <c r="D29">
        <v>0</v>
      </c>
      <c r="E29">
        <v>19.8</v>
      </c>
      <c r="G29">
        <v>0</v>
      </c>
      <c r="H29">
        <v>0</v>
      </c>
    </row>
    <row r="30" spans="1:8" ht="15" x14ac:dyDescent="0.25">
      <c r="A30" s="173" t="s">
        <v>85</v>
      </c>
      <c r="B30">
        <v>0</v>
      </c>
      <c r="C30">
        <v>22</v>
      </c>
      <c r="D30">
        <v>25.3</v>
      </c>
      <c r="E30">
        <v>0</v>
      </c>
      <c r="G30">
        <v>0</v>
      </c>
      <c r="H30">
        <v>0</v>
      </c>
    </row>
    <row r="31" spans="1:8" ht="15" x14ac:dyDescent="0.25">
      <c r="A31" s="173" t="s">
        <v>86</v>
      </c>
      <c r="B31">
        <v>108.8</v>
      </c>
      <c r="C31">
        <v>48.7</v>
      </c>
      <c r="D31">
        <v>56.2</v>
      </c>
      <c r="E31">
        <v>0.5</v>
      </c>
      <c r="G31">
        <v>0</v>
      </c>
      <c r="H31">
        <v>0</v>
      </c>
    </row>
    <row r="32" spans="1:8" ht="15" x14ac:dyDescent="0.25">
      <c r="A32" s="173" t="s">
        <v>88</v>
      </c>
      <c r="B32">
        <v>62</v>
      </c>
      <c r="C32">
        <v>97.3</v>
      </c>
      <c r="D32">
        <v>26.4</v>
      </c>
      <c r="E32">
        <v>2.9</v>
      </c>
      <c r="G32">
        <v>0</v>
      </c>
      <c r="H32">
        <v>0</v>
      </c>
    </row>
    <row r="33" spans="1:8" ht="15" x14ac:dyDescent="0.25">
      <c r="A33" s="173" t="s">
        <v>89</v>
      </c>
      <c r="B33">
        <v>50</v>
      </c>
      <c r="C33">
        <v>0</v>
      </c>
      <c r="D33">
        <v>0</v>
      </c>
      <c r="E33">
        <v>53.8</v>
      </c>
      <c r="G33">
        <v>0</v>
      </c>
      <c r="H33">
        <v>0</v>
      </c>
    </row>
    <row r="34" spans="1:8" ht="15" x14ac:dyDescent="0.25">
      <c r="A34" s="173" t="s">
        <v>69</v>
      </c>
    </row>
    <row r="35" spans="1:8" ht="15" x14ac:dyDescent="0.25">
      <c r="A35" s="173" t="s">
        <v>90</v>
      </c>
      <c r="B35">
        <v>60</v>
      </c>
      <c r="C35">
        <v>50</v>
      </c>
      <c r="D35">
        <v>27.5</v>
      </c>
      <c r="E35">
        <v>0</v>
      </c>
      <c r="G35">
        <v>0</v>
      </c>
      <c r="H35">
        <v>0</v>
      </c>
    </row>
    <row r="36" spans="1:8" ht="15" x14ac:dyDescent="0.25">
      <c r="A36" s="173" t="s">
        <v>92</v>
      </c>
      <c r="B36">
        <v>35</v>
      </c>
      <c r="C36">
        <v>0</v>
      </c>
      <c r="D36">
        <v>0</v>
      </c>
      <c r="E36">
        <v>0</v>
      </c>
      <c r="G36">
        <v>0</v>
      </c>
      <c r="H36">
        <v>0</v>
      </c>
    </row>
    <row r="37" spans="1:8" ht="15" x14ac:dyDescent="0.25">
      <c r="A37" s="173" t="s">
        <v>96</v>
      </c>
      <c r="B37">
        <v>25</v>
      </c>
      <c r="C37">
        <v>50</v>
      </c>
      <c r="D37">
        <v>27.5</v>
      </c>
      <c r="E37">
        <v>0</v>
      </c>
      <c r="G37">
        <v>0</v>
      </c>
      <c r="H37">
        <v>0</v>
      </c>
    </row>
    <row r="38" spans="1:8" ht="15" x14ac:dyDescent="0.25">
      <c r="A38" s="173" t="s">
        <v>69</v>
      </c>
    </row>
    <row r="39" spans="1:8" ht="15" x14ac:dyDescent="0.25">
      <c r="A39" s="173" t="s">
        <v>98</v>
      </c>
      <c r="B39">
        <v>1986.7</v>
      </c>
      <c r="C39">
        <v>1173</v>
      </c>
      <c r="D39">
        <v>170.4</v>
      </c>
      <c r="E39">
        <v>262.39999999999998</v>
      </c>
      <c r="G39">
        <v>0</v>
      </c>
      <c r="H39">
        <v>0</v>
      </c>
    </row>
    <row r="40" spans="1:8" ht="15" x14ac:dyDescent="0.25">
      <c r="A40" s="173" t="s">
        <v>99</v>
      </c>
      <c r="B40">
        <v>5.6</v>
      </c>
      <c r="C40">
        <v>5</v>
      </c>
      <c r="D40">
        <v>1.3</v>
      </c>
      <c r="E40">
        <v>0</v>
      </c>
      <c r="G40">
        <v>0</v>
      </c>
      <c r="H40">
        <v>0</v>
      </c>
    </row>
    <row r="41" spans="1:8" ht="15" x14ac:dyDescent="0.25">
      <c r="A41" s="173" t="s">
        <v>100</v>
      </c>
      <c r="B41">
        <v>0</v>
      </c>
      <c r="C41">
        <v>5.6</v>
      </c>
      <c r="D41">
        <v>0</v>
      </c>
      <c r="E41">
        <v>0</v>
      </c>
      <c r="G41">
        <v>0</v>
      </c>
      <c r="H41">
        <v>0</v>
      </c>
    </row>
    <row r="42" spans="1:8" ht="15" x14ac:dyDescent="0.25">
      <c r="A42" s="173" t="s">
        <v>101</v>
      </c>
      <c r="B42">
        <v>180.5</v>
      </c>
      <c r="C42">
        <v>0</v>
      </c>
      <c r="D42">
        <v>0</v>
      </c>
      <c r="E42">
        <v>0</v>
      </c>
      <c r="G42">
        <v>0</v>
      </c>
      <c r="H42">
        <v>0</v>
      </c>
    </row>
    <row r="43" spans="1:8" ht="15" x14ac:dyDescent="0.25">
      <c r="A43" s="173" t="s">
        <v>102</v>
      </c>
      <c r="B43">
        <v>17</v>
      </c>
      <c r="C43">
        <v>15</v>
      </c>
      <c r="D43">
        <v>0</v>
      </c>
      <c r="E43">
        <v>0</v>
      </c>
      <c r="G43">
        <v>0</v>
      </c>
      <c r="H43">
        <v>0</v>
      </c>
    </row>
    <row r="44" spans="1:8" ht="15" x14ac:dyDescent="0.25">
      <c r="A44" s="173" t="s">
        <v>103</v>
      </c>
      <c r="B44">
        <v>1.5</v>
      </c>
      <c r="C44">
        <v>0.7</v>
      </c>
      <c r="D44">
        <v>1.1000000000000001</v>
      </c>
      <c r="E44">
        <v>0.5</v>
      </c>
      <c r="G44">
        <v>0</v>
      </c>
      <c r="H44">
        <v>0</v>
      </c>
    </row>
    <row r="45" spans="1:8" ht="15" x14ac:dyDescent="0.25">
      <c r="A45" s="173" t="s">
        <v>104</v>
      </c>
      <c r="B45">
        <v>63</v>
      </c>
      <c r="C45">
        <v>30</v>
      </c>
      <c r="D45">
        <v>0</v>
      </c>
      <c r="E45">
        <v>0</v>
      </c>
      <c r="G45">
        <v>0</v>
      </c>
      <c r="H45">
        <v>0</v>
      </c>
    </row>
    <row r="46" spans="1:8" ht="15" x14ac:dyDescent="0.25">
      <c r="A46" s="173" t="s">
        <v>105</v>
      </c>
      <c r="B46">
        <v>79.900000000000006</v>
      </c>
      <c r="C46">
        <v>53.8</v>
      </c>
      <c r="D46">
        <v>0</v>
      </c>
      <c r="E46">
        <v>14.5</v>
      </c>
      <c r="G46">
        <v>0</v>
      </c>
      <c r="H46">
        <v>0</v>
      </c>
    </row>
    <row r="47" spans="1:8" ht="15" x14ac:dyDescent="0.25">
      <c r="A47" s="173" t="s">
        <v>106</v>
      </c>
      <c r="B47">
        <v>100.3</v>
      </c>
      <c r="C47">
        <v>51.2</v>
      </c>
      <c r="D47">
        <v>5.5</v>
      </c>
      <c r="E47">
        <v>0</v>
      </c>
      <c r="G47">
        <v>0</v>
      </c>
      <c r="H47">
        <v>0</v>
      </c>
    </row>
    <row r="48" spans="1:8" ht="15" x14ac:dyDescent="0.25">
      <c r="A48" s="173" t="s">
        <v>107</v>
      </c>
      <c r="B48">
        <v>55.3</v>
      </c>
      <c r="C48">
        <v>60.3</v>
      </c>
      <c r="D48">
        <v>0</v>
      </c>
      <c r="E48">
        <v>33</v>
      </c>
      <c r="G48">
        <v>0</v>
      </c>
      <c r="H48">
        <v>0</v>
      </c>
    </row>
    <row r="49" spans="1:8" ht="15" x14ac:dyDescent="0.25">
      <c r="A49" s="173" t="s">
        <v>108</v>
      </c>
      <c r="B49">
        <v>2.5</v>
      </c>
      <c r="C49">
        <v>0</v>
      </c>
      <c r="D49">
        <v>0.7</v>
      </c>
      <c r="E49">
        <v>0</v>
      </c>
      <c r="G49">
        <v>0</v>
      </c>
      <c r="H49">
        <v>0</v>
      </c>
    </row>
    <row r="50" spans="1:8" ht="15" x14ac:dyDescent="0.25">
      <c r="A50" s="173" t="s">
        <v>109</v>
      </c>
      <c r="B50">
        <v>34.299999999999997</v>
      </c>
      <c r="C50">
        <v>89.6</v>
      </c>
      <c r="D50">
        <v>0</v>
      </c>
      <c r="E50">
        <v>2.5</v>
      </c>
      <c r="G50">
        <v>0</v>
      </c>
      <c r="H50">
        <v>0</v>
      </c>
    </row>
    <row r="51" spans="1:8" ht="15" x14ac:dyDescent="0.25">
      <c r="A51" s="173" t="s">
        <v>110</v>
      </c>
      <c r="B51">
        <v>0</v>
      </c>
      <c r="C51">
        <v>0</v>
      </c>
      <c r="D51">
        <v>13.1</v>
      </c>
      <c r="E51">
        <v>0</v>
      </c>
      <c r="G51">
        <v>0</v>
      </c>
      <c r="H51">
        <v>0</v>
      </c>
    </row>
    <row r="52" spans="1:8" ht="15" x14ac:dyDescent="0.25">
      <c r="A52" s="173" t="s">
        <v>111</v>
      </c>
      <c r="B52">
        <v>0</v>
      </c>
      <c r="C52">
        <v>0</v>
      </c>
      <c r="D52">
        <v>0</v>
      </c>
      <c r="E52">
        <v>7.2</v>
      </c>
      <c r="G52">
        <v>0</v>
      </c>
      <c r="H52">
        <v>0</v>
      </c>
    </row>
    <row r="53" spans="1:8" ht="15" x14ac:dyDescent="0.25">
      <c r="A53" s="173" t="s">
        <v>112</v>
      </c>
      <c r="B53">
        <v>86.9</v>
      </c>
      <c r="C53">
        <v>78.5</v>
      </c>
      <c r="D53">
        <v>14.7</v>
      </c>
      <c r="E53">
        <v>16.8</v>
      </c>
      <c r="G53">
        <v>0</v>
      </c>
      <c r="H53">
        <v>0</v>
      </c>
    </row>
    <row r="54" spans="1:8" ht="15" x14ac:dyDescent="0.25">
      <c r="A54" s="173" t="s">
        <v>113</v>
      </c>
      <c r="B54">
        <v>22</v>
      </c>
      <c r="C54">
        <v>46.2</v>
      </c>
      <c r="D54">
        <v>10.6</v>
      </c>
      <c r="E54">
        <v>0</v>
      </c>
      <c r="G54">
        <v>0</v>
      </c>
      <c r="H54">
        <v>0</v>
      </c>
    </row>
    <row r="55" spans="1:8" ht="15" x14ac:dyDescent="0.25">
      <c r="A55" s="173" t="s">
        <v>114</v>
      </c>
      <c r="B55">
        <v>20.6</v>
      </c>
      <c r="C55">
        <v>4</v>
      </c>
      <c r="D55">
        <v>2.2000000000000002</v>
      </c>
      <c r="E55">
        <v>0</v>
      </c>
      <c r="G55">
        <v>0</v>
      </c>
      <c r="H55">
        <v>0</v>
      </c>
    </row>
    <row r="56" spans="1:8" ht="15" x14ac:dyDescent="0.25">
      <c r="A56" s="173" t="s">
        <v>115</v>
      </c>
      <c r="B56">
        <v>881.6</v>
      </c>
      <c r="C56">
        <v>547.6</v>
      </c>
      <c r="D56">
        <v>61.7</v>
      </c>
      <c r="E56">
        <v>126</v>
      </c>
      <c r="G56">
        <v>0</v>
      </c>
      <c r="H56">
        <v>0</v>
      </c>
    </row>
    <row r="57" spans="1:8" ht="15" x14ac:dyDescent="0.25">
      <c r="A57" s="173" t="s">
        <v>116</v>
      </c>
      <c r="B57">
        <v>0</v>
      </c>
      <c r="C57">
        <v>0</v>
      </c>
      <c r="D57">
        <v>0</v>
      </c>
      <c r="E57" t="s">
        <v>94</v>
      </c>
      <c r="G57">
        <v>0</v>
      </c>
      <c r="H57">
        <v>0</v>
      </c>
    </row>
    <row r="58" spans="1:8" ht="15" x14ac:dyDescent="0.25">
      <c r="A58" s="173" t="s">
        <v>117</v>
      </c>
      <c r="B58">
        <v>47.3</v>
      </c>
      <c r="C58">
        <v>7.5</v>
      </c>
      <c r="D58">
        <v>0</v>
      </c>
      <c r="E58">
        <v>0</v>
      </c>
      <c r="G58">
        <v>0</v>
      </c>
      <c r="H58">
        <v>0</v>
      </c>
    </row>
    <row r="59" spans="1:8" ht="15" x14ac:dyDescent="0.25">
      <c r="A59" s="173" t="s">
        <v>118</v>
      </c>
      <c r="B59">
        <v>238.4</v>
      </c>
      <c r="C59">
        <v>24.5</v>
      </c>
      <c r="D59">
        <v>52.4</v>
      </c>
      <c r="E59">
        <v>26.3</v>
      </c>
      <c r="G59">
        <v>0</v>
      </c>
      <c r="H59">
        <v>0</v>
      </c>
    </row>
    <row r="60" spans="1:8" ht="15" x14ac:dyDescent="0.25">
      <c r="A60" s="173" t="s">
        <v>119</v>
      </c>
      <c r="B60">
        <v>107.5</v>
      </c>
      <c r="C60">
        <v>101.1</v>
      </c>
      <c r="D60">
        <v>0</v>
      </c>
      <c r="E60">
        <v>2.8</v>
      </c>
      <c r="G60">
        <v>0</v>
      </c>
      <c r="H60">
        <v>0</v>
      </c>
    </row>
    <row r="61" spans="1:8" ht="15" x14ac:dyDescent="0.25">
      <c r="A61" s="173" t="s">
        <v>120</v>
      </c>
      <c r="B61">
        <v>0</v>
      </c>
      <c r="C61">
        <v>8.5</v>
      </c>
      <c r="D61">
        <v>7.2</v>
      </c>
      <c r="E61">
        <v>0</v>
      </c>
      <c r="G61">
        <v>0</v>
      </c>
      <c r="H61">
        <v>0</v>
      </c>
    </row>
    <row r="62" spans="1:8" ht="15" x14ac:dyDescent="0.25">
      <c r="A62" s="173" t="s">
        <v>121</v>
      </c>
      <c r="B62">
        <v>38.5</v>
      </c>
      <c r="C62">
        <v>18.899999999999999</v>
      </c>
      <c r="D62">
        <v>0</v>
      </c>
      <c r="E62">
        <v>0</v>
      </c>
      <c r="G62">
        <v>0</v>
      </c>
      <c r="H62">
        <v>0</v>
      </c>
    </row>
    <row r="63" spans="1:8" ht="15" x14ac:dyDescent="0.25">
      <c r="A63" s="173" t="s">
        <v>122</v>
      </c>
      <c r="B63">
        <v>4</v>
      </c>
      <c r="C63">
        <v>25</v>
      </c>
      <c r="D63">
        <v>0</v>
      </c>
      <c r="E63">
        <v>32.9</v>
      </c>
      <c r="G63">
        <v>0</v>
      </c>
      <c r="H63">
        <v>0</v>
      </c>
    </row>
    <row r="64" spans="1:8" ht="15" x14ac:dyDescent="0.25">
      <c r="A64" s="173" t="s">
        <v>65</v>
      </c>
      <c r="B64" t="s">
        <v>66</v>
      </c>
      <c r="C64" t="s">
        <v>67</v>
      </c>
      <c r="D64" t="s">
        <v>66</v>
      </c>
      <c r="E64" t="s">
        <v>67</v>
      </c>
      <c r="F64" t="s">
        <v>161</v>
      </c>
      <c r="G64" t="s">
        <v>66</v>
      </c>
      <c r="H64" t="s">
        <v>68</v>
      </c>
    </row>
    <row r="65" spans="1:8" ht="15" x14ac:dyDescent="0.25">
      <c r="A65" s="173" t="s">
        <v>123</v>
      </c>
      <c r="B65">
        <v>4240.1000000000004</v>
      </c>
      <c r="C65">
        <v>2737.2</v>
      </c>
      <c r="D65">
        <v>634.79999999999995</v>
      </c>
      <c r="E65">
        <v>595.79999999999995</v>
      </c>
      <c r="G65">
        <v>0</v>
      </c>
      <c r="H65">
        <v>0</v>
      </c>
    </row>
    <row r="66" spans="1:8" ht="15" x14ac:dyDescent="0.25">
      <c r="A66" s="173" t="s">
        <v>124</v>
      </c>
      <c r="B66">
        <v>552</v>
      </c>
      <c r="C66">
        <v>727.9</v>
      </c>
      <c r="D66">
        <v>0</v>
      </c>
      <c r="E66">
        <v>0</v>
      </c>
      <c r="G66">
        <v>0</v>
      </c>
      <c r="H66">
        <v>0</v>
      </c>
    </row>
    <row r="67" spans="1:8" ht="15" x14ac:dyDescent="0.25">
      <c r="A67" s="173" t="s">
        <v>65</v>
      </c>
      <c r="B67" t="s">
        <v>66</v>
      </c>
      <c r="C67" t="s">
        <v>67</v>
      </c>
      <c r="D67" t="s">
        <v>66</v>
      </c>
      <c r="E67" t="s">
        <v>67</v>
      </c>
      <c r="F67" t="s">
        <v>161</v>
      </c>
      <c r="G67" t="s">
        <v>66</v>
      </c>
      <c r="H67" t="s">
        <v>68</v>
      </c>
    </row>
    <row r="68" spans="1:8" ht="15" x14ac:dyDescent="0.25">
      <c r="A68" s="173" t="s">
        <v>125</v>
      </c>
      <c r="B68">
        <v>4792.1000000000004</v>
      </c>
      <c r="C68">
        <v>3465.1</v>
      </c>
      <c r="D68">
        <v>634.79999999999995</v>
      </c>
      <c r="E68">
        <v>595.79999999999995</v>
      </c>
      <c r="G68">
        <v>0</v>
      </c>
      <c r="H68">
        <v>0</v>
      </c>
    </row>
    <row r="69" spans="1:8" ht="15" x14ac:dyDescent="0.25">
      <c r="A69" s="173" t="s">
        <v>126</v>
      </c>
      <c r="B69" t="s">
        <v>45</v>
      </c>
      <c r="C69" t="s">
        <v>45</v>
      </c>
      <c r="D69">
        <v>0</v>
      </c>
      <c r="E69">
        <v>0</v>
      </c>
      <c r="G69" t="s">
        <v>45</v>
      </c>
      <c r="H69" t="s">
        <v>45</v>
      </c>
    </row>
    <row r="70" spans="1:8" ht="15" x14ac:dyDescent="0.25">
      <c r="A70" s="173" t="s">
        <v>127</v>
      </c>
      <c r="B70">
        <v>0</v>
      </c>
      <c r="C70">
        <v>0</v>
      </c>
      <c r="D70" t="s">
        <v>45</v>
      </c>
      <c r="E70" t="s">
        <v>45</v>
      </c>
      <c r="G70">
        <v>0</v>
      </c>
      <c r="H70">
        <v>0</v>
      </c>
    </row>
    <row r="71" spans="1:8" ht="15" x14ac:dyDescent="0.25">
      <c r="A71" s="173" t="s">
        <v>65</v>
      </c>
      <c r="B71" t="s">
        <v>66</v>
      </c>
      <c r="C71" t="s">
        <v>67</v>
      </c>
      <c r="D71" t="s">
        <v>66</v>
      </c>
      <c r="E71" t="s">
        <v>67</v>
      </c>
      <c r="F71" t="s">
        <v>161</v>
      </c>
      <c r="G71" t="s">
        <v>66</v>
      </c>
      <c r="H71" t="s">
        <v>67</v>
      </c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D22F0-9DEC-47BD-B600-5EE4C58F8AD2}">
  <dimension ref="A1:G69"/>
  <sheetViews>
    <sheetView topLeftCell="A27" workbookViewId="0">
      <selection activeCell="M70" sqref="M70"/>
    </sheetView>
  </sheetViews>
  <sheetFormatPr defaultRowHeight="13.2" x14ac:dyDescent="0.25"/>
  <cols>
    <col min="1" max="1" width="30.6640625" customWidth="1"/>
  </cols>
  <sheetData>
    <row r="1" spans="1:7" ht="15" x14ac:dyDescent="0.25">
      <c r="A1" s="173" t="s">
        <v>50</v>
      </c>
    </row>
    <row r="2" spans="1:7" ht="15" x14ac:dyDescent="0.25">
      <c r="A2" s="173" t="s">
        <v>51</v>
      </c>
    </row>
    <row r="3" spans="1:7" ht="15" x14ac:dyDescent="0.25">
      <c r="A3" s="173" t="s">
        <v>162</v>
      </c>
    </row>
    <row r="4" spans="1:7" ht="15" x14ac:dyDescent="0.25">
      <c r="A4" s="173" t="s">
        <v>53</v>
      </c>
    </row>
    <row r="5" spans="1:7" ht="15" x14ac:dyDescent="0.25">
      <c r="A5" s="173" t="s">
        <v>54</v>
      </c>
    </row>
    <row r="6" spans="1:7" ht="15" x14ac:dyDescent="0.25">
      <c r="A6" s="173" t="s">
        <v>55</v>
      </c>
    </row>
    <row r="7" spans="1:7" ht="15" x14ac:dyDescent="0.25">
      <c r="A7" s="173" t="s">
        <v>163</v>
      </c>
      <c r="B7" t="s">
        <v>57</v>
      </c>
      <c r="C7" t="s">
        <v>58</v>
      </c>
    </row>
    <row r="8" spans="1:7" ht="15" x14ac:dyDescent="0.25">
      <c r="A8" s="173" t="s">
        <v>55</v>
      </c>
    </row>
    <row r="9" spans="1:7" ht="15" x14ac:dyDescent="0.25">
      <c r="A9" s="173" t="s">
        <v>59</v>
      </c>
      <c r="B9" t="s">
        <v>60</v>
      </c>
      <c r="C9" t="s">
        <v>61</v>
      </c>
      <c r="D9" t="s">
        <v>60</v>
      </c>
      <c r="E9" t="s">
        <v>62</v>
      </c>
      <c r="F9" t="s">
        <v>63</v>
      </c>
      <c r="G9" t="s">
        <v>64</v>
      </c>
    </row>
    <row r="10" spans="1:7" ht="15" x14ac:dyDescent="0.25">
      <c r="A10" s="173" t="s">
        <v>65</v>
      </c>
      <c r="B10" t="s">
        <v>66</v>
      </c>
      <c r="C10" t="s">
        <v>67</v>
      </c>
      <c r="D10" t="s">
        <v>66</v>
      </c>
      <c r="E10" t="s">
        <v>66</v>
      </c>
      <c r="F10" t="s">
        <v>66</v>
      </c>
      <c r="G10" t="s">
        <v>68</v>
      </c>
    </row>
    <row r="11" spans="1:7" ht="15" x14ac:dyDescent="0.25">
      <c r="A11" s="173" t="s">
        <v>69</v>
      </c>
    </row>
    <row r="12" spans="1:7" ht="15" x14ac:dyDescent="0.25">
      <c r="A12" s="173" t="s">
        <v>70</v>
      </c>
      <c r="B12">
        <v>75</v>
      </c>
      <c r="C12">
        <v>11</v>
      </c>
      <c r="D12">
        <v>0</v>
      </c>
      <c r="E12">
        <v>0</v>
      </c>
      <c r="F12">
        <v>0</v>
      </c>
      <c r="G12">
        <v>0</v>
      </c>
    </row>
    <row r="13" spans="1:7" ht="15" x14ac:dyDescent="0.25">
      <c r="A13" s="173" t="s">
        <v>71</v>
      </c>
      <c r="B13">
        <v>73</v>
      </c>
      <c r="C13">
        <v>11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173" t="s">
        <v>73</v>
      </c>
      <c r="B14">
        <v>2</v>
      </c>
      <c r="C14">
        <v>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173" t="s">
        <v>69</v>
      </c>
    </row>
    <row r="16" spans="1:7" ht="15" x14ac:dyDescent="0.25">
      <c r="A16" s="173" t="s">
        <v>74</v>
      </c>
      <c r="B16">
        <v>381.4</v>
      </c>
      <c r="C16">
        <v>397.1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173" t="s">
        <v>69</v>
      </c>
    </row>
    <row r="18" spans="1:7" ht="15" x14ac:dyDescent="0.25">
      <c r="A18" s="173" t="s">
        <v>75</v>
      </c>
      <c r="B18">
        <v>205.1</v>
      </c>
      <c r="C18">
        <v>219.9</v>
      </c>
      <c r="D18">
        <v>26.2</v>
      </c>
      <c r="E18">
        <v>0</v>
      </c>
      <c r="F18">
        <v>0</v>
      </c>
      <c r="G18">
        <v>0</v>
      </c>
    </row>
    <row r="19" spans="1:7" ht="15" x14ac:dyDescent="0.25">
      <c r="A19" s="173" t="s">
        <v>69</v>
      </c>
    </row>
    <row r="20" spans="1:7" ht="15" x14ac:dyDescent="0.25">
      <c r="A20" s="173" t="s">
        <v>76</v>
      </c>
      <c r="B20">
        <v>67.5</v>
      </c>
      <c r="C20">
        <v>7.3</v>
      </c>
      <c r="D20">
        <v>0</v>
      </c>
      <c r="E20">
        <v>0</v>
      </c>
      <c r="F20">
        <v>0</v>
      </c>
      <c r="G20">
        <v>0</v>
      </c>
    </row>
    <row r="21" spans="1:7" ht="15" x14ac:dyDescent="0.25">
      <c r="A21" s="173" t="s">
        <v>69</v>
      </c>
    </row>
    <row r="22" spans="1:7" ht="15" x14ac:dyDescent="0.25">
      <c r="A22" s="173" t="s">
        <v>77</v>
      </c>
      <c r="B22">
        <v>1233.5</v>
      </c>
      <c r="C22">
        <v>980.3</v>
      </c>
      <c r="D22">
        <v>157.30000000000001</v>
      </c>
      <c r="E22">
        <v>102.5</v>
      </c>
      <c r="F22">
        <v>0</v>
      </c>
      <c r="G22">
        <v>0</v>
      </c>
    </row>
    <row r="23" spans="1:7" ht="15" x14ac:dyDescent="0.25">
      <c r="A23" s="173" t="s">
        <v>79</v>
      </c>
      <c r="B23">
        <v>0</v>
      </c>
      <c r="C23">
        <v>0.8</v>
      </c>
      <c r="D23">
        <v>0</v>
      </c>
      <c r="E23">
        <v>0</v>
      </c>
      <c r="F23">
        <v>0</v>
      </c>
      <c r="G23">
        <v>0</v>
      </c>
    </row>
    <row r="24" spans="1:7" ht="15" x14ac:dyDescent="0.25">
      <c r="A24" s="173" t="s">
        <v>80</v>
      </c>
      <c r="B24">
        <v>0</v>
      </c>
      <c r="C24">
        <v>10.4</v>
      </c>
      <c r="D24">
        <v>57.1</v>
      </c>
      <c r="E24">
        <v>0</v>
      </c>
      <c r="F24">
        <v>0</v>
      </c>
      <c r="G24">
        <v>0</v>
      </c>
    </row>
    <row r="25" spans="1:7" ht="15" x14ac:dyDescent="0.25">
      <c r="A25" s="173" t="s">
        <v>81</v>
      </c>
      <c r="B25">
        <v>428.2</v>
      </c>
      <c r="C25">
        <v>296.39999999999998</v>
      </c>
      <c r="D25">
        <v>0</v>
      </c>
      <c r="E25">
        <v>8.3000000000000007</v>
      </c>
      <c r="F25">
        <v>0</v>
      </c>
      <c r="G25">
        <v>0</v>
      </c>
    </row>
    <row r="26" spans="1:7" ht="15" x14ac:dyDescent="0.25">
      <c r="A26" s="173" t="s">
        <v>82</v>
      </c>
      <c r="B26">
        <v>2</v>
      </c>
      <c r="C26">
        <v>3.3</v>
      </c>
      <c r="D26">
        <v>0</v>
      </c>
      <c r="E26">
        <v>0</v>
      </c>
      <c r="F26">
        <v>0</v>
      </c>
      <c r="G26">
        <v>0</v>
      </c>
    </row>
    <row r="27" spans="1:7" ht="15" x14ac:dyDescent="0.25">
      <c r="A27" s="173" t="s">
        <v>83</v>
      </c>
      <c r="B27">
        <v>592</v>
      </c>
      <c r="C27">
        <v>495</v>
      </c>
      <c r="D27">
        <v>74.900000000000006</v>
      </c>
      <c r="E27">
        <v>71.5</v>
      </c>
      <c r="F27">
        <v>0</v>
      </c>
      <c r="G27">
        <v>0</v>
      </c>
    </row>
    <row r="28" spans="1:7" ht="15" x14ac:dyDescent="0.25">
      <c r="A28" s="173" t="s">
        <v>84</v>
      </c>
      <c r="B28">
        <v>0</v>
      </c>
      <c r="C28">
        <v>0</v>
      </c>
      <c r="D28">
        <v>0</v>
      </c>
      <c r="E28">
        <v>19.8</v>
      </c>
      <c r="F28">
        <v>0</v>
      </c>
      <c r="G28">
        <v>0</v>
      </c>
    </row>
    <row r="29" spans="1:7" ht="15" x14ac:dyDescent="0.25">
      <c r="A29" s="173" t="s">
        <v>85</v>
      </c>
      <c r="B29">
        <v>0</v>
      </c>
      <c r="C29">
        <v>22</v>
      </c>
      <c r="D29">
        <v>25.3</v>
      </c>
      <c r="E29">
        <v>0</v>
      </c>
      <c r="F29">
        <v>0</v>
      </c>
      <c r="G29">
        <v>0</v>
      </c>
    </row>
    <row r="30" spans="1:7" ht="15" x14ac:dyDescent="0.25">
      <c r="A30" s="173" t="s">
        <v>86</v>
      </c>
      <c r="B30">
        <v>161.30000000000001</v>
      </c>
      <c r="C30">
        <v>49.1</v>
      </c>
      <c r="D30">
        <v>0</v>
      </c>
      <c r="E30">
        <v>0.1</v>
      </c>
      <c r="F30">
        <v>0</v>
      </c>
      <c r="G30">
        <v>0</v>
      </c>
    </row>
    <row r="31" spans="1:7" ht="15" x14ac:dyDescent="0.25">
      <c r="A31" s="173" t="s">
        <v>88</v>
      </c>
      <c r="B31">
        <v>0</v>
      </c>
      <c r="C31">
        <v>53.3</v>
      </c>
      <c r="D31">
        <v>0</v>
      </c>
      <c r="E31">
        <v>2.9</v>
      </c>
      <c r="F31">
        <v>0</v>
      </c>
      <c r="G31">
        <v>0</v>
      </c>
    </row>
    <row r="32" spans="1:7" ht="15" x14ac:dyDescent="0.25">
      <c r="A32" s="173" t="s">
        <v>89</v>
      </c>
      <c r="B32">
        <v>50</v>
      </c>
      <c r="C32">
        <v>50</v>
      </c>
      <c r="D32">
        <v>0</v>
      </c>
      <c r="E32">
        <v>0</v>
      </c>
      <c r="F32">
        <v>0</v>
      </c>
      <c r="G32">
        <v>0</v>
      </c>
    </row>
    <row r="33" spans="1:7" ht="15" x14ac:dyDescent="0.25">
      <c r="A33" s="173" t="s">
        <v>69</v>
      </c>
    </row>
    <row r="34" spans="1:7" ht="15" x14ac:dyDescent="0.25">
      <c r="A34" s="173" t="s">
        <v>90</v>
      </c>
      <c r="B34">
        <v>60</v>
      </c>
      <c r="C34">
        <v>50</v>
      </c>
      <c r="D34">
        <v>27.5</v>
      </c>
      <c r="E34">
        <v>0</v>
      </c>
      <c r="F34">
        <v>0</v>
      </c>
      <c r="G34">
        <v>0</v>
      </c>
    </row>
    <row r="35" spans="1:7" ht="15" x14ac:dyDescent="0.25">
      <c r="A35" s="173" t="s">
        <v>92</v>
      </c>
      <c r="B35">
        <v>35</v>
      </c>
      <c r="C35">
        <v>0</v>
      </c>
      <c r="D35">
        <v>0</v>
      </c>
      <c r="E35">
        <v>0</v>
      </c>
      <c r="F35">
        <v>0</v>
      </c>
      <c r="G35">
        <v>0</v>
      </c>
    </row>
    <row r="36" spans="1:7" ht="15" x14ac:dyDescent="0.25">
      <c r="A36" s="173" t="s">
        <v>96</v>
      </c>
      <c r="B36">
        <v>25</v>
      </c>
      <c r="C36">
        <v>50</v>
      </c>
      <c r="D36">
        <v>27.5</v>
      </c>
      <c r="E36">
        <v>0</v>
      </c>
      <c r="F36">
        <v>0</v>
      </c>
      <c r="G36">
        <v>0</v>
      </c>
    </row>
    <row r="37" spans="1:7" ht="15" x14ac:dyDescent="0.25">
      <c r="A37" s="173" t="s">
        <v>69</v>
      </c>
    </row>
    <row r="38" spans="1:7" ht="15" x14ac:dyDescent="0.25">
      <c r="A38" s="173" t="s">
        <v>98</v>
      </c>
      <c r="B38">
        <v>1954.6</v>
      </c>
      <c r="C38">
        <v>1181.5999999999999</v>
      </c>
      <c r="D38">
        <v>60.1</v>
      </c>
      <c r="E38">
        <v>87.6</v>
      </c>
      <c r="F38">
        <v>11</v>
      </c>
      <c r="G38">
        <v>0</v>
      </c>
    </row>
    <row r="39" spans="1:7" ht="15" x14ac:dyDescent="0.25">
      <c r="A39" s="173" t="s">
        <v>99</v>
      </c>
      <c r="B39">
        <v>3.6</v>
      </c>
      <c r="C39">
        <v>5</v>
      </c>
      <c r="D39">
        <v>1.3</v>
      </c>
      <c r="E39">
        <v>0</v>
      </c>
      <c r="F39">
        <v>0</v>
      </c>
      <c r="G39">
        <v>0</v>
      </c>
    </row>
    <row r="40" spans="1:7" ht="15" x14ac:dyDescent="0.25">
      <c r="A40" s="173" t="s">
        <v>100</v>
      </c>
      <c r="B40">
        <v>0</v>
      </c>
      <c r="C40">
        <v>5.6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173" t="s">
        <v>101</v>
      </c>
      <c r="B41">
        <v>120.5</v>
      </c>
      <c r="C41">
        <v>0</v>
      </c>
      <c r="D41">
        <v>0</v>
      </c>
      <c r="E41">
        <v>0</v>
      </c>
      <c r="F41">
        <v>0</v>
      </c>
      <c r="G41">
        <v>0</v>
      </c>
    </row>
    <row r="42" spans="1:7" ht="15" x14ac:dyDescent="0.25">
      <c r="A42" s="173" t="s">
        <v>102</v>
      </c>
      <c r="B42">
        <v>12</v>
      </c>
      <c r="C42">
        <v>8</v>
      </c>
      <c r="D42">
        <v>0</v>
      </c>
      <c r="E42">
        <v>0</v>
      </c>
      <c r="F42">
        <v>0</v>
      </c>
      <c r="G42">
        <v>0</v>
      </c>
    </row>
    <row r="43" spans="1:7" ht="15" x14ac:dyDescent="0.25">
      <c r="A43" s="173" t="s">
        <v>103</v>
      </c>
      <c r="B43">
        <v>1.7</v>
      </c>
      <c r="C43">
        <v>0.3</v>
      </c>
      <c r="D43">
        <v>0.9</v>
      </c>
      <c r="E43">
        <v>0</v>
      </c>
      <c r="F43">
        <v>0</v>
      </c>
      <c r="G43">
        <v>0</v>
      </c>
    </row>
    <row r="44" spans="1:7" ht="15" x14ac:dyDescent="0.25">
      <c r="A44" s="173" t="s">
        <v>104</v>
      </c>
      <c r="B44">
        <v>63</v>
      </c>
      <c r="C44">
        <v>0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173" t="s">
        <v>105</v>
      </c>
      <c r="B45">
        <v>75.099999999999994</v>
      </c>
      <c r="C45">
        <v>78.3</v>
      </c>
      <c r="D45">
        <v>0</v>
      </c>
      <c r="E45">
        <v>0</v>
      </c>
      <c r="F45">
        <v>0</v>
      </c>
      <c r="G45">
        <v>0</v>
      </c>
    </row>
    <row r="46" spans="1:7" ht="15" x14ac:dyDescent="0.25">
      <c r="A46" s="173" t="s">
        <v>106</v>
      </c>
      <c r="B46">
        <v>95.5</v>
      </c>
      <c r="C46">
        <v>51.2</v>
      </c>
      <c r="D46">
        <v>5.5</v>
      </c>
      <c r="E46">
        <v>0</v>
      </c>
      <c r="F46">
        <v>0</v>
      </c>
      <c r="G46">
        <v>0</v>
      </c>
    </row>
    <row r="47" spans="1:7" ht="15" x14ac:dyDescent="0.25">
      <c r="A47" s="173" t="s">
        <v>107</v>
      </c>
      <c r="B47">
        <v>45.3</v>
      </c>
      <c r="C47">
        <v>71.400000000000006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173" t="s">
        <v>108</v>
      </c>
      <c r="B48">
        <v>2.5</v>
      </c>
      <c r="C48">
        <v>0</v>
      </c>
      <c r="D48">
        <v>0</v>
      </c>
      <c r="E48">
        <v>0</v>
      </c>
      <c r="F48">
        <v>0</v>
      </c>
      <c r="G48">
        <v>0</v>
      </c>
    </row>
    <row r="49" spans="1:7" ht="15" x14ac:dyDescent="0.25">
      <c r="A49" s="173" t="s">
        <v>109</v>
      </c>
      <c r="B49">
        <v>29.4</v>
      </c>
      <c r="C49">
        <v>89.6</v>
      </c>
      <c r="D49">
        <v>0</v>
      </c>
      <c r="E49">
        <v>2.5</v>
      </c>
      <c r="F49">
        <v>0</v>
      </c>
      <c r="G49">
        <v>0</v>
      </c>
    </row>
    <row r="50" spans="1:7" ht="15" x14ac:dyDescent="0.25">
      <c r="A50" s="173" t="s">
        <v>110</v>
      </c>
      <c r="B50">
        <v>0</v>
      </c>
      <c r="C50">
        <v>0</v>
      </c>
      <c r="D50">
        <v>3.2</v>
      </c>
      <c r="E50">
        <v>0</v>
      </c>
      <c r="F50">
        <v>0</v>
      </c>
      <c r="G50">
        <v>0</v>
      </c>
    </row>
    <row r="51" spans="1:7" ht="15" x14ac:dyDescent="0.25">
      <c r="A51" s="173" t="s">
        <v>111</v>
      </c>
      <c r="B51">
        <v>0</v>
      </c>
      <c r="C51">
        <v>2</v>
      </c>
      <c r="D51">
        <v>0</v>
      </c>
      <c r="E51">
        <v>0</v>
      </c>
      <c r="F51">
        <v>0</v>
      </c>
      <c r="G51">
        <v>0</v>
      </c>
    </row>
    <row r="52" spans="1:7" ht="15" x14ac:dyDescent="0.25">
      <c r="A52" s="173" t="s">
        <v>112</v>
      </c>
      <c r="B52">
        <v>97.7</v>
      </c>
      <c r="C52">
        <v>92.8</v>
      </c>
      <c r="D52">
        <v>3.9</v>
      </c>
      <c r="E52">
        <v>16.8</v>
      </c>
      <c r="F52">
        <v>0</v>
      </c>
      <c r="G52">
        <v>0</v>
      </c>
    </row>
    <row r="53" spans="1:7" ht="15" x14ac:dyDescent="0.25">
      <c r="A53" s="173" t="s">
        <v>113</v>
      </c>
      <c r="B53">
        <v>22</v>
      </c>
      <c r="C53">
        <v>44</v>
      </c>
      <c r="D53">
        <v>3.7</v>
      </c>
      <c r="E53">
        <v>0</v>
      </c>
      <c r="F53">
        <v>0</v>
      </c>
      <c r="G53">
        <v>0</v>
      </c>
    </row>
    <row r="54" spans="1:7" ht="15" x14ac:dyDescent="0.25">
      <c r="A54" s="173" t="s">
        <v>114</v>
      </c>
      <c r="B54">
        <v>19</v>
      </c>
      <c r="C54">
        <v>4</v>
      </c>
      <c r="D54">
        <v>2.2000000000000002</v>
      </c>
      <c r="E54">
        <v>0</v>
      </c>
      <c r="F54">
        <v>0</v>
      </c>
      <c r="G54">
        <v>0</v>
      </c>
    </row>
    <row r="55" spans="1:7" ht="15" x14ac:dyDescent="0.25">
      <c r="A55" s="173" t="s">
        <v>115</v>
      </c>
      <c r="B55">
        <v>883.2</v>
      </c>
      <c r="C55">
        <v>554.4</v>
      </c>
      <c r="D55">
        <v>39.5</v>
      </c>
      <c r="E55">
        <v>44.6</v>
      </c>
      <c r="F55">
        <v>11</v>
      </c>
      <c r="G55">
        <v>0</v>
      </c>
    </row>
    <row r="56" spans="1:7" ht="15" x14ac:dyDescent="0.25">
      <c r="A56" s="173" t="s">
        <v>117</v>
      </c>
      <c r="B56">
        <v>41.3</v>
      </c>
      <c r="C56">
        <v>7.5</v>
      </c>
      <c r="D56">
        <v>0</v>
      </c>
      <c r="E56">
        <v>0</v>
      </c>
      <c r="F56">
        <v>0</v>
      </c>
      <c r="G56">
        <v>0</v>
      </c>
    </row>
    <row r="57" spans="1:7" ht="15" x14ac:dyDescent="0.25">
      <c r="A57" s="173" t="s">
        <v>118</v>
      </c>
      <c r="B57">
        <v>283.89999999999998</v>
      </c>
      <c r="C57">
        <v>49</v>
      </c>
      <c r="D57">
        <v>0</v>
      </c>
      <c r="E57">
        <v>0</v>
      </c>
      <c r="F57">
        <v>0</v>
      </c>
      <c r="G57">
        <v>0</v>
      </c>
    </row>
    <row r="58" spans="1:7" ht="15" x14ac:dyDescent="0.25">
      <c r="A58" s="173" t="s">
        <v>119</v>
      </c>
      <c r="B58">
        <v>108.5</v>
      </c>
      <c r="C58">
        <v>66.099999999999994</v>
      </c>
      <c r="D58">
        <v>0</v>
      </c>
      <c r="E58">
        <v>2.8</v>
      </c>
      <c r="F58">
        <v>0</v>
      </c>
      <c r="G58">
        <v>0</v>
      </c>
    </row>
    <row r="59" spans="1:7" ht="15" x14ac:dyDescent="0.25">
      <c r="A59" s="173" t="s">
        <v>120</v>
      </c>
      <c r="B59">
        <v>8</v>
      </c>
      <c r="C59">
        <v>8.5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173" t="s">
        <v>121</v>
      </c>
      <c r="B60">
        <v>38.5</v>
      </c>
      <c r="C60">
        <v>18.899999999999999</v>
      </c>
      <c r="D60">
        <v>0</v>
      </c>
      <c r="E60">
        <v>0</v>
      </c>
      <c r="F60">
        <v>0</v>
      </c>
      <c r="G60">
        <v>0</v>
      </c>
    </row>
    <row r="61" spans="1:7" ht="15" x14ac:dyDescent="0.25">
      <c r="A61" s="173" t="s">
        <v>122</v>
      </c>
      <c r="B61">
        <v>4</v>
      </c>
      <c r="C61">
        <v>25</v>
      </c>
      <c r="D61">
        <v>0</v>
      </c>
      <c r="E61">
        <v>21</v>
      </c>
      <c r="F61">
        <v>0</v>
      </c>
      <c r="G61">
        <v>0</v>
      </c>
    </row>
    <row r="62" spans="1:7" ht="15" x14ac:dyDescent="0.25">
      <c r="A62" s="173" t="s">
        <v>65</v>
      </c>
      <c r="B62" t="s">
        <v>66</v>
      </c>
      <c r="C62" t="s">
        <v>67</v>
      </c>
      <c r="D62" t="s">
        <v>66</v>
      </c>
      <c r="E62" t="s">
        <v>66</v>
      </c>
      <c r="F62" t="s">
        <v>66</v>
      </c>
      <c r="G62" t="s">
        <v>68</v>
      </c>
    </row>
    <row r="63" spans="1:7" ht="15" x14ac:dyDescent="0.25">
      <c r="A63" s="173" t="s">
        <v>123</v>
      </c>
      <c r="B63">
        <v>3977.1</v>
      </c>
      <c r="C63">
        <v>2847.2</v>
      </c>
      <c r="D63">
        <v>271.10000000000002</v>
      </c>
      <c r="E63">
        <v>190.1</v>
      </c>
      <c r="F63">
        <v>11</v>
      </c>
      <c r="G63">
        <v>0</v>
      </c>
    </row>
    <row r="64" spans="1:7" ht="15" x14ac:dyDescent="0.25">
      <c r="A64" s="173" t="s">
        <v>124</v>
      </c>
      <c r="B64">
        <v>589</v>
      </c>
      <c r="C64">
        <v>748.9</v>
      </c>
      <c r="D64">
        <v>0</v>
      </c>
      <c r="E64">
        <v>0</v>
      </c>
      <c r="F64">
        <v>0</v>
      </c>
      <c r="G64">
        <v>0</v>
      </c>
    </row>
    <row r="65" spans="1:7" ht="15" x14ac:dyDescent="0.25">
      <c r="A65" s="173" t="s">
        <v>65</v>
      </c>
      <c r="B65" t="s">
        <v>66</v>
      </c>
      <c r="C65" t="s">
        <v>67</v>
      </c>
      <c r="D65" t="s">
        <v>66</v>
      </c>
      <c r="E65" t="s">
        <v>66</v>
      </c>
      <c r="F65" t="s">
        <v>66</v>
      </c>
      <c r="G65" t="s">
        <v>68</v>
      </c>
    </row>
    <row r="66" spans="1:7" ht="15" x14ac:dyDescent="0.25">
      <c r="A66" s="173" t="s">
        <v>125</v>
      </c>
      <c r="B66">
        <v>4566.1000000000004</v>
      </c>
      <c r="C66">
        <v>3596.1</v>
      </c>
      <c r="D66">
        <v>271.10000000000002</v>
      </c>
      <c r="E66">
        <v>190.1</v>
      </c>
      <c r="F66">
        <v>11</v>
      </c>
      <c r="G66">
        <v>0</v>
      </c>
    </row>
    <row r="67" spans="1:7" ht="15" x14ac:dyDescent="0.25">
      <c r="A67" s="173" t="s">
        <v>126</v>
      </c>
      <c r="B67" t="s">
        <v>45</v>
      </c>
      <c r="C67" t="s">
        <v>45</v>
      </c>
      <c r="D67">
        <v>0</v>
      </c>
      <c r="E67">
        <v>0</v>
      </c>
      <c r="F67" t="s">
        <v>45</v>
      </c>
      <c r="G67" t="s">
        <v>45</v>
      </c>
    </row>
    <row r="68" spans="1:7" ht="15" x14ac:dyDescent="0.25">
      <c r="A68" s="173" t="s">
        <v>127</v>
      </c>
      <c r="B68">
        <v>0</v>
      </c>
      <c r="C68">
        <v>0</v>
      </c>
      <c r="D68" t="s">
        <v>45</v>
      </c>
      <c r="E68" t="s">
        <v>45</v>
      </c>
      <c r="F68">
        <v>0</v>
      </c>
      <c r="G68">
        <v>0</v>
      </c>
    </row>
    <row r="69" spans="1:7" ht="15" x14ac:dyDescent="0.25">
      <c r="A69" s="173" t="s">
        <v>53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Notes xmlns="e5e636eb-adfb-4590-8a37-683d3312c821" xsi:nil="true"/>
    <lcf76f155ced4ddcb4097134ff3c332f xmlns="e5e636eb-adfb-4590-8a37-683d3312c821">
      <Terms xmlns="http://schemas.microsoft.com/office/infopath/2007/PartnerControls"/>
    </lcf76f155ced4ddcb4097134ff3c332f>
    <TaxCatchAll xmlns="8f98163f-4713-4d38-9764-55bef18e0fec" xsi:nil="true"/>
    <DispositionAuthority xmlns="e5e636eb-adfb-4590-8a37-683d3312c821" xsi:nil="true"/>
  </documentManagement>
</p:properties>
</file>

<file path=customXml/item2.xml>��< ? x m l   v e r s i o n = " 1 . 0 "   e n c o d i n g = " u t f - 1 6 " ? > < D a t a M a s h u p   x m l n s = " h t t p : / / s c h e m a s . m i c r o s o f t . c o m / D a t a M a s h u p " > A A A A A B U D A A B Q S w M E F A A C A A g A 0 U h y W z + C 1 v W l A A A A 9 w A A A B I A H A B D b 2 5 m a W c v U G F j a 2 F n Z S 5 4 b W w g o h g A K K A U A A A A A A A A A A A A A A A A A A A A A A A A A A A A h Y 8 x D o I w G I W v Q r r T l m q i k l I G V 0 l M i M a 1 K R U a 4 c f Q Y r m b g 0 f y C m I U d X N 8 3 / u G 9 + 7 X G 0 + H p g 4 u u r O m h Q R F m K J A g 2 o L A 2 W C e n c M l y g V f C v V S Z Y 6 G G W w 8 W C L B F X O n W N C v P f Y z 3 D b l Y R R G p F D t s l V p R u J P r L 5 L 4 c G r J O g N B J 8 / x o j G I 7 m C x x R t s K U k 4 n y z M D X Y O P g Z / s D + b q v X d 9 p o S H c 5 Z x M k Z P 3 C f E A U E s D B B Q A A g A I A N F I c l s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R S H J b K I p H u A 4 A A A A R A A A A E w A c A E Z v c m 1 1 b G F z L 1 N l Y 3 R p b 2 4 x L m 0 g o h g A K K A U A A A A A A A A A A A A A A A A A A A A A A A A A A A A K 0 5 N L s n M z 1 M I h t C G 1 g B Q S w E C L Q A U A A I A C A D R S H J b P 4 L W 9 a U A A A D 3 A A A A E g A A A A A A A A A A A A A A A A A A A A A A Q 2 9 u Z m l n L 1 B h Y 2 t h Z 2 U u e G 1 s U E s B A i 0 A F A A C A A g A 0 U h y W w / K 6 a u k A A A A 6 Q A A A B M A A A A A A A A A A A A A A A A A 8 Q A A A F t D b 2 5 0 Z W 5 0 X 1 R 5 c G V z X S 5 4 b W x Q S w E C L Q A U A A I A C A D R S H J b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+ 0 m p j Y b g b k S 2 a u 3 h O p z 5 Q g A A A A A C A A A A A A A D Z g A A w A A A A B A A A A D a B n 5 O N V i J d j X s 5 J n z J H f Z A A A A A A S A A A C g A A A A E A A A A K K 1 k i w G q J y r H J / N P L c o A W J Q A A A A M j w r s V X 1 X Y m r X H w I l 9 r 0 s 3 1 c b R l G Q G W X 0 y d W C e b m L 8 d D + N O 6 a C A d N + h z j G a V b K P 9 m J w w A 6 W + G R c T + J E E R W a t D t 3 O o V V p R T R V k T t / 7 c e P T 0 Y U A A A A 0 i w 9 6 4 P g Y V t x p J z C U / v k 0 1 P 3 5 x w =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79C55AAF501CD48B02588050A46B66A" ma:contentTypeVersion="20" ma:contentTypeDescription="Create a new document." ma:contentTypeScope="" ma:versionID="cfbbb72a77ddc149ae5429f8aad3bc86">
  <xsd:schema xmlns:xsd="http://www.w3.org/2001/XMLSchema" xmlns:xs="http://www.w3.org/2001/XMLSchema" xmlns:p="http://schemas.microsoft.com/office/2006/metadata/properties" xmlns:ns1="http://schemas.microsoft.com/sharepoint/v3" xmlns:ns2="e5e636eb-adfb-4590-8a37-683d3312c821" xmlns:ns3="8f98163f-4713-4d38-9764-55bef18e0fec" targetNamespace="http://schemas.microsoft.com/office/2006/metadata/properties" ma:root="true" ma:fieldsID="8aeff91eee669ee1a07d9e9975fcff3e" ns1:_="" ns2:_="" ns3:_="">
    <xsd:import namespace="http://schemas.microsoft.com/sharepoint/v3"/>
    <xsd:import namespace="e5e636eb-adfb-4590-8a37-683d3312c821"/>
    <xsd:import namespace="8f98163f-4713-4d38-9764-55bef18e0fec"/>
    <xsd:element name="properties">
      <xsd:complexType>
        <xsd:sequence>
          <xsd:element name="documentManagement">
            <xsd:complexType>
              <xsd:all>
                <xsd:element ref="ns2:DispositionAuthority" minOccurs="0"/>
                <xsd:element ref="ns3:TaxCatchAll" minOccurs="0"/>
                <xsd:element ref="ns2:Notes" minOccurs="0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2:MediaServiceOCR" minOccurs="0"/>
                <xsd:element ref="ns1:_ip_UnifiedCompliancePolicyProperties" minOccurs="0"/>
                <xsd:element ref="ns1:_ip_UnifiedCompliancePolicyUIActio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1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2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e636eb-adfb-4590-8a37-683d3312c821" elementFormDefault="qualified">
    <xsd:import namespace="http://schemas.microsoft.com/office/2006/documentManagement/types"/>
    <xsd:import namespace="http://schemas.microsoft.com/office/infopath/2007/PartnerControls"/>
    <xsd:element name="DispositionAuthority" ma:index="8" nillable="true" ma:displayName="Disposition Authority" ma:format="Dropdown" ma:internalName="DispositionAuthority">
      <xsd:simpleType>
        <xsd:restriction base="dms:Text">
          <xsd:maxLength value="255"/>
        </xsd:restriction>
      </xsd:simpleType>
    </xsd:element>
    <xsd:element name="Notes" ma:index="10" nillable="true" ma:displayName="Notes" ma:format="Dropdown" ma:internalName="Notes">
      <xsd:simpleType>
        <xsd:restriction base="dms:Text">
          <xsd:maxLength value="255"/>
        </xsd:restriction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8ff62593-b918-4deb-ac08-0d74ac0cc7e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3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98163f-4713-4d38-9764-55bef18e0fec" elementFormDefault="qualified">
    <xsd:import namespace="http://schemas.microsoft.com/office/2006/documentManagement/types"/>
    <xsd:import namespace="http://schemas.microsoft.com/office/infopath/2007/PartnerControls"/>
    <xsd:element name="TaxCatchAll" ma:index="9" nillable="true" ma:displayName="Taxonomy Catch All Column" ma:hidden="true" ma:list="{b6cb4f6c-4c0b-41d2-8ae9-2ada85f8cfb9}" ma:internalName="TaxCatchAll" ma:showField="CatchAllData" ma:web="8f98163f-4713-4d38-9764-55bef18e0fe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2B28688-C542-448D-883C-C940144629D9}">
  <ds:schemaRefs>
    <ds:schemaRef ds:uri="http://www.w3.org/XML/1998/namespace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8f98163f-4713-4d38-9764-55bef18e0fec"/>
    <ds:schemaRef ds:uri="http://purl.org/dc/terms/"/>
    <ds:schemaRef ds:uri="e5e636eb-adfb-4590-8a37-683d3312c821"/>
    <ds:schemaRef ds:uri="http://schemas.microsoft.com/sharepoint/v3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38049B02-E1BC-486A-A1D1-2C0C45118BDB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B7A320F6-ABB3-424C-B4BC-74753824006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5e636eb-adfb-4590-8a37-683d3312c821"/>
    <ds:schemaRef ds:uri="8f98163f-4713-4d38-9764-55bef18e0fe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8ADED0E3-27D4-4A93-BF6F-51D1D218CC18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ed5b36e7-01ee-4ebc-867e-e03cfa0d4697}" enabled="0" method="" siteId="{ed5b36e7-01ee-4ebc-867e-e03cfa0d4697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376</vt:i4>
      </vt:variant>
      <vt:variant>
        <vt:lpstr>Named Ranges</vt:lpstr>
      </vt:variant>
      <vt:variant>
        <vt:i4>5</vt:i4>
      </vt:variant>
    </vt:vector>
  </HeadingPairs>
  <TitlesOfParts>
    <vt:vector size="381" baseType="lpstr">
      <vt:lpstr>GTR Wheat Table NMY</vt:lpstr>
      <vt:lpstr>GTR Wheat Table </vt:lpstr>
      <vt:lpstr>GTR Wheat Table Redesign new MY</vt:lpstr>
      <vt:lpstr>GTR Wheat Table Redesign</vt:lpstr>
      <vt:lpstr>Sheet1</vt:lpstr>
      <vt:lpstr>032626</vt:lpstr>
      <vt:lpstr>031226</vt:lpstr>
      <vt:lpstr>030526</vt:lpstr>
      <vt:lpstr>022626</vt:lpstr>
      <vt:lpstr>021926</vt:lpstr>
      <vt:lpstr>021226</vt:lpstr>
      <vt:lpstr>020526</vt:lpstr>
      <vt:lpstr>012926</vt:lpstr>
      <vt:lpstr>012226</vt:lpstr>
      <vt:lpstr>011526</vt:lpstr>
      <vt:lpstr>010826</vt:lpstr>
      <vt:lpstr>010126</vt:lpstr>
      <vt:lpstr>122525</vt:lpstr>
      <vt:lpstr>121825</vt:lpstr>
      <vt:lpstr>121125</vt:lpstr>
      <vt:lpstr>120425</vt:lpstr>
      <vt:lpstr>112725</vt:lpstr>
      <vt:lpstr>112025</vt:lpstr>
      <vt:lpstr>111325</vt:lpstr>
      <vt:lpstr>110625</vt:lpstr>
      <vt:lpstr>103025</vt:lpstr>
      <vt:lpstr>102325</vt:lpstr>
      <vt:lpstr>101625</vt:lpstr>
      <vt:lpstr>100925</vt:lpstr>
      <vt:lpstr>100225</vt:lpstr>
      <vt:lpstr>092525</vt:lpstr>
      <vt:lpstr>091825</vt:lpstr>
      <vt:lpstr>091125</vt:lpstr>
      <vt:lpstr>090425</vt:lpstr>
      <vt:lpstr>082825</vt:lpstr>
      <vt:lpstr>082125</vt:lpstr>
      <vt:lpstr>081425</vt:lpstr>
      <vt:lpstr>080725</vt:lpstr>
      <vt:lpstr>073125</vt:lpstr>
      <vt:lpstr>072425</vt:lpstr>
      <vt:lpstr>071725</vt:lpstr>
      <vt:lpstr>071025</vt:lpstr>
      <vt:lpstr>070325</vt:lpstr>
      <vt:lpstr>062625</vt:lpstr>
      <vt:lpstr>061925</vt:lpstr>
      <vt:lpstr>061225</vt:lpstr>
      <vt:lpstr>060525</vt:lpstr>
      <vt:lpstr>052925</vt:lpstr>
      <vt:lpstr>052225</vt:lpstr>
      <vt:lpstr>051525</vt:lpstr>
      <vt:lpstr>050825</vt:lpstr>
      <vt:lpstr>050125</vt:lpstr>
      <vt:lpstr>042425</vt:lpstr>
      <vt:lpstr>041725</vt:lpstr>
      <vt:lpstr>041025</vt:lpstr>
      <vt:lpstr>040325</vt:lpstr>
      <vt:lpstr>032725</vt:lpstr>
      <vt:lpstr>032025</vt:lpstr>
      <vt:lpstr>031325</vt:lpstr>
      <vt:lpstr>030625</vt:lpstr>
      <vt:lpstr>022725</vt:lpstr>
      <vt:lpstr>022025</vt:lpstr>
      <vt:lpstr>021325</vt:lpstr>
      <vt:lpstr>020625</vt:lpstr>
      <vt:lpstr>013025</vt:lpstr>
      <vt:lpstr>012325</vt:lpstr>
      <vt:lpstr>011625</vt:lpstr>
      <vt:lpstr>010925</vt:lpstr>
      <vt:lpstr>010225</vt:lpstr>
      <vt:lpstr>122624</vt:lpstr>
      <vt:lpstr>121924</vt:lpstr>
      <vt:lpstr>121224</vt:lpstr>
      <vt:lpstr>120524</vt:lpstr>
      <vt:lpstr>112824</vt:lpstr>
      <vt:lpstr>112124</vt:lpstr>
      <vt:lpstr>111424</vt:lpstr>
      <vt:lpstr>110724</vt:lpstr>
      <vt:lpstr>103124</vt:lpstr>
      <vt:lpstr>102424</vt:lpstr>
      <vt:lpstr>101724</vt:lpstr>
      <vt:lpstr>101024</vt:lpstr>
      <vt:lpstr>103</vt:lpstr>
      <vt:lpstr>926</vt:lpstr>
      <vt:lpstr>0919</vt:lpstr>
      <vt:lpstr>0912</vt:lpstr>
      <vt:lpstr>090524</vt:lpstr>
      <vt:lpstr>0829</vt:lpstr>
      <vt:lpstr>0822</vt:lpstr>
      <vt:lpstr>0815</vt:lpstr>
      <vt:lpstr>0808</vt:lpstr>
      <vt:lpstr>0801</vt:lpstr>
      <vt:lpstr>0725</vt:lpstr>
      <vt:lpstr>0718</vt:lpstr>
      <vt:lpstr>0711</vt:lpstr>
      <vt:lpstr>0704</vt:lpstr>
      <vt:lpstr>0627</vt:lpstr>
      <vt:lpstr>0620</vt:lpstr>
      <vt:lpstr>0613</vt:lpstr>
      <vt:lpstr>0606</vt:lpstr>
      <vt:lpstr>0530</vt:lpstr>
      <vt:lpstr>0523</vt:lpstr>
      <vt:lpstr>0516</vt:lpstr>
      <vt:lpstr>0509</vt:lpstr>
      <vt:lpstr>0502</vt:lpstr>
      <vt:lpstr>0425</vt:lpstr>
      <vt:lpstr>0418</vt:lpstr>
      <vt:lpstr>0411</vt:lpstr>
      <vt:lpstr>0404</vt:lpstr>
      <vt:lpstr>0328</vt:lpstr>
      <vt:lpstr>321</vt:lpstr>
      <vt:lpstr>0314</vt:lpstr>
      <vt:lpstr>0307</vt:lpstr>
      <vt:lpstr>0229</vt:lpstr>
      <vt:lpstr>0222</vt:lpstr>
      <vt:lpstr>0215</vt:lpstr>
      <vt:lpstr>0208</vt:lpstr>
      <vt:lpstr>0201</vt:lpstr>
      <vt:lpstr>0125</vt:lpstr>
      <vt:lpstr>0118</vt:lpstr>
      <vt:lpstr>0111</vt:lpstr>
      <vt:lpstr>0104</vt:lpstr>
      <vt:lpstr>1228</vt:lpstr>
      <vt:lpstr>1221</vt:lpstr>
      <vt:lpstr>1214</vt:lpstr>
      <vt:lpstr>1207</vt:lpstr>
      <vt:lpstr>1130</vt:lpstr>
      <vt:lpstr>1123</vt:lpstr>
      <vt:lpstr>1116</vt:lpstr>
      <vt:lpstr>1109</vt:lpstr>
      <vt:lpstr>1102</vt:lpstr>
      <vt:lpstr>1026</vt:lpstr>
      <vt:lpstr>1019</vt:lpstr>
      <vt:lpstr>1012</vt:lpstr>
      <vt:lpstr>1005</vt:lpstr>
      <vt:lpstr>0928</vt:lpstr>
      <vt:lpstr>0914</vt:lpstr>
      <vt:lpstr>0907</vt:lpstr>
      <vt:lpstr>0831</vt:lpstr>
      <vt:lpstr>0824</vt:lpstr>
      <vt:lpstr>0817</vt:lpstr>
      <vt:lpstr>0810</vt:lpstr>
      <vt:lpstr>0803</vt:lpstr>
      <vt:lpstr>0727</vt:lpstr>
      <vt:lpstr>0720</vt:lpstr>
      <vt:lpstr>0713</vt:lpstr>
      <vt:lpstr>0706</vt:lpstr>
      <vt:lpstr>0629</vt:lpstr>
      <vt:lpstr>0622</vt:lpstr>
      <vt:lpstr>0615</vt:lpstr>
      <vt:lpstr>0608</vt:lpstr>
      <vt:lpstr>0601</vt:lpstr>
      <vt:lpstr>0525</vt:lpstr>
      <vt:lpstr>0518</vt:lpstr>
      <vt:lpstr>0511</vt:lpstr>
      <vt:lpstr>0504</vt:lpstr>
      <vt:lpstr>0427</vt:lpstr>
      <vt:lpstr>0420</vt:lpstr>
      <vt:lpstr>0413</vt:lpstr>
      <vt:lpstr>0406</vt:lpstr>
      <vt:lpstr>0330</vt:lpstr>
      <vt:lpstr>0323</vt:lpstr>
      <vt:lpstr>0316</vt:lpstr>
      <vt:lpstr>0309</vt:lpstr>
      <vt:lpstr>0302</vt:lpstr>
      <vt:lpstr>0223</vt:lpstr>
      <vt:lpstr>0216</vt:lpstr>
      <vt:lpstr>0209</vt:lpstr>
      <vt:lpstr>0202</vt:lpstr>
      <vt:lpstr>0126</vt:lpstr>
      <vt:lpstr>0119</vt:lpstr>
      <vt:lpstr>0112</vt:lpstr>
      <vt:lpstr>0105</vt:lpstr>
      <vt:lpstr>1229</vt:lpstr>
      <vt:lpstr>1222</vt:lpstr>
      <vt:lpstr>1215</vt:lpstr>
      <vt:lpstr>1208</vt:lpstr>
      <vt:lpstr>1201</vt:lpstr>
      <vt:lpstr>1124</vt:lpstr>
      <vt:lpstr>1117</vt:lpstr>
      <vt:lpstr>1110</vt:lpstr>
      <vt:lpstr>1103</vt:lpstr>
      <vt:lpstr>1027</vt:lpstr>
      <vt:lpstr>1020</vt:lpstr>
      <vt:lpstr>1013</vt:lpstr>
      <vt:lpstr>1006</vt:lpstr>
      <vt:lpstr>0929</vt:lpstr>
      <vt:lpstr>0922</vt:lpstr>
      <vt:lpstr>0915</vt:lpstr>
      <vt:lpstr>0908</vt:lpstr>
      <vt:lpstr>0901</vt:lpstr>
      <vt:lpstr>0825</vt:lpstr>
      <vt:lpstr>0811</vt:lpstr>
      <vt:lpstr>0804</vt:lpstr>
      <vt:lpstr>0728</vt:lpstr>
      <vt:lpstr>0721</vt:lpstr>
      <vt:lpstr>0714</vt:lpstr>
      <vt:lpstr>0707</vt:lpstr>
      <vt:lpstr>0630</vt:lpstr>
      <vt:lpstr>0623</vt:lpstr>
      <vt:lpstr>0616</vt:lpstr>
      <vt:lpstr>0609</vt:lpstr>
      <vt:lpstr>0602</vt:lpstr>
      <vt:lpstr>0526</vt:lpstr>
      <vt:lpstr>0519</vt:lpstr>
      <vt:lpstr>0512</vt:lpstr>
      <vt:lpstr>0505</vt:lpstr>
      <vt:lpstr>0428</vt:lpstr>
      <vt:lpstr>0421</vt:lpstr>
      <vt:lpstr>0414</vt:lpstr>
      <vt:lpstr>0407</vt:lpstr>
      <vt:lpstr>0331</vt:lpstr>
      <vt:lpstr>0324</vt:lpstr>
      <vt:lpstr>0317</vt:lpstr>
      <vt:lpstr>0310</vt:lpstr>
      <vt:lpstr>0303</vt:lpstr>
      <vt:lpstr>0224</vt:lpstr>
      <vt:lpstr>0217</vt:lpstr>
      <vt:lpstr>0210</vt:lpstr>
      <vt:lpstr>0203</vt:lpstr>
      <vt:lpstr>0127</vt:lpstr>
      <vt:lpstr>0120</vt:lpstr>
      <vt:lpstr>0113</vt:lpstr>
      <vt:lpstr>0106</vt:lpstr>
      <vt:lpstr>1230</vt:lpstr>
      <vt:lpstr>1223</vt:lpstr>
      <vt:lpstr>1216</vt:lpstr>
      <vt:lpstr>1209</vt:lpstr>
      <vt:lpstr>1202</vt:lpstr>
      <vt:lpstr>1125</vt:lpstr>
      <vt:lpstr>1118</vt:lpstr>
      <vt:lpstr>1111</vt:lpstr>
      <vt:lpstr>1104</vt:lpstr>
      <vt:lpstr>1028</vt:lpstr>
      <vt:lpstr>1021</vt:lpstr>
      <vt:lpstr>1014</vt:lpstr>
      <vt:lpstr>1007</vt:lpstr>
      <vt:lpstr>0930</vt:lpstr>
      <vt:lpstr>0923</vt:lpstr>
      <vt:lpstr>0916</vt:lpstr>
      <vt:lpstr>0909</vt:lpstr>
      <vt:lpstr>0902</vt:lpstr>
      <vt:lpstr>0826</vt:lpstr>
      <vt:lpstr>0819</vt:lpstr>
      <vt:lpstr>0812</vt:lpstr>
      <vt:lpstr>0805</vt:lpstr>
      <vt:lpstr>0729</vt:lpstr>
      <vt:lpstr>0722</vt:lpstr>
      <vt:lpstr>0715</vt:lpstr>
      <vt:lpstr>0708</vt:lpstr>
      <vt:lpstr>0701</vt:lpstr>
      <vt:lpstr>0624</vt:lpstr>
      <vt:lpstr>0617</vt:lpstr>
      <vt:lpstr>0610</vt:lpstr>
      <vt:lpstr>0603</vt:lpstr>
      <vt:lpstr>0527</vt:lpstr>
      <vt:lpstr>0520</vt:lpstr>
      <vt:lpstr>0513</vt:lpstr>
      <vt:lpstr>0506</vt:lpstr>
      <vt:lpstr>0429</vt:lpstr>
      <vt:lpstr>0422</vt:lpstr>
      <vt:lpstr>0415</vt:lpstr>
      <vt:lpstr>0408</vt:lpstr>
      <vt:lpstr>0401</vt:lpstr>
      <vt:lpstr>0325</vt:lpstr>
      <vt:lpstr>0318</vt:lpstr>
      <vt:lpstr>0311</vt:lpstr>
      <vt:lpstr>0304</vt:lpstr>
      <vt:lpstr>0225</vt:lpstr>
      <vt:lpstr>0218</vt:lpstr>
      <vt:lpstr>0211</vt:lpstr>
      <vt:lpstr>0204</vt:lpstr>
      <vt:lpstr>0128</vt:lpstr>
      <vt:lpstr>0121</vt:lpstr>
      <vt:lpstr>0114</vt:lpstr>
      <vt:lpstr>0107</vt:lpstr>
      <vt:lpstr>1231</vt:lpstr>
      <vt:lpstr>1224</vt:lpstr>
      <vt:lpstr>1217</vt:lpstr>
      <vt:lpstr>1210</vt:lpstr>
      <vt:lpstr>1203</vt:lpstr>
      <vt:lpstr>1126</vt:lpstr>
      <vt:lpstr>1119</vt:lpstr>
      <vt:lpstr>1112</vt:lpstr>
      <vt:lpstr>1105</vt:lpstr>
      <vt:lpstr>1029</vt:lpstr>
      <vt:lpstr>1022</vt:lpstr>
      <vt:lpstr>1015</vt:lpstr>
      <vt:lpstr>1008</vt:lpstr>
      <vt:lpstr>1001</vt:lpstr>
      <vt:lpstr>0924</vt:lpstr>
      <vt:lpstr>0917</vt:lpstr>
      <vt:lpstr>0910</vt:lpstr>
      <vt:lpstr>0903</vt:lpstr>
      <vt:lpstr>0827</vt:lpstr>
      <vt:lpstr>0820</vt:lpstr>
      <vt:lpstr>0813</vt:lpstr>
      <vt:lpstr>0806</vt:lpstr>
      <vt:lpstr>0730</vt:lpstr>
      <vt:lpstr>0723</vt:lpstr>
      <vt:lpstr>0716</vt:lpstr>
      <vt:lpstr>0709</vt:lpstr>
      <vt:lpstr>0702</vt:lpstr>
      <vt:lpstr>0625</vt:lpstr>
      <vt:lpstr>0618</vt:lpstr>
      <vt:lpstr>0611</vt:lpstr>
      <vt:lpstr>0604</vt:lpstr>
      <vt:lpstr>0528</vt:lpstr>
      <vt:lpstr>0521</vt:lpstr>
      <vt:lpstr>0514</vt:lpstr>
      <vt:lpstr>0507</vt:lpstr>
      <vt:lpstr>0430</vt:lpstr>
      <vt:lpstr>0423</vt:lpstr>
      <vt:lpstr>0416</vt:lpstr>
      <vt:lpstr>0409</vt:lpstr>
      <vt:lpstr>0402</vt:lpstr>
      <vt:lpstr>0326</vt:lpstr>
      <vt:lpstr>0319</vt:lpstr>
      <vt:lpstr>0312</vt:lpstr>
      <vt:lpstr>0305</vt:lpstr>
      <vt:lpstr>0227</vt:lpstr>
      <vt:lpstr>0220</vt:lpstr>
      <vt:lpstr>0213</vt:lpstr>
      <vt:lpstr>0206</vt:lpstr>
      <vt:lpstr>0130</vt:lpstr>
      <vt:lpstr>0123</vt:lpstr>
      <vt:lpstr>0116</vt:lpstr>
      <vt:lpstr>0109</vt:lpstr>
      <vt:lpstr>0102</vt:lpstr>
      <vt:lpstr>1226</vt:lpstr>
      <vt:lpstr>1219</vt:lpstr>
      <vt:lpstr>1212</vt:lpstr>
      <vt:lpstr>1205</vt:lpstr>
      <vt:lpstr>1128</vt:lpstr>
      <vt:lpstr>1121</vt:lpstr>
      <vt:lpstr>1114</vt:lpstr>
      <vt:lpstr>1107</vt:lpstr>
      <vt:lpstr>1031</vt:lpstr>
      <vt:lpstr>1024</vt:lpstr>
      <vt:lpstr>1017</vt:lpstr>
      <vt:lpstr>1010</vt:lpstr>
      <vt:lpstr>1003</vt:lpstr>
      <vt:lpstr>0926</vt:lpstr>
      <vt:lpstr>0921</vt:lpstr>
      <vt:lpstr>031926</vt:lpstr>
      <vt:lpstr>TOTAL</vt:lpstr>
      <vt:lpstr>Mexico</vt:lpstr>
      <vt:lpstr>Phil</vt:lpstr>
      <vt:lpstr>Japan</vt:lpstr>
      <vt:lpstr>Korea</vt:lpstr>
      <vt:lpstr>Taiwan</vt:lpstr>
      <vt:lpstr>Nigeria</vt:lpstr>
      <vt:lpstr>China</vt:lpstr>
      <vt:lpstr>Indonesia</vt:lpstr>
      <vt:lpstr>Thailand</vt:lpstr>
      <vt:lpstr>Vietnam</vt:lpstr>
      <vt:lpstr>Colombia</vt:lpstr>
      <vt:lpstr>Italy</vt:lpstr>
      <vt:lpstr>Egypt</vt:lpstr>
      <vt:lpstr>Brazil</vt:lpstr>
      <vt:lpstr>Peru</vt:lpstr>
      <vt:lpstr>Venezuela</vt:lpstr>
      <vt:lpstr>Iraq</vt:lpstr>
      <vt:lpstr>Top Ranking-Procedures</vt:lpstr>
      <vt:lpstr>Ranking 2025-26</vt:lpstr>
      <vt:lpstr>Ranking 2024-25</vt:lpstr>
      <vt:lpstr>Ranking 2023-2024</vt:lpstr>
      <vt:lpstr>Ranking 2022-23</vt:lpstr>
      <vt:lpstr>Top Rankings</vt:lpstr>
      <vt:lpstr>Ranking 2021-22</vt:lpstr>
      <vt:lpstr>Ranking 2020-21</vt:lpstr>
      <vt:lpstr>Rank 2019-20</vt:lpstr>
      <vt:lpstr>Rank 2018-19</vt:lpstr>
      <vt:lpstr>Rank 2017-18</vt:lpstr>
      <vt:lpstr>Rank-2016-17</vt:lpstr>
      <vt:lpstr>Rank-2015-16</vt:lpstr>
      <vt:lpstr>2012-13 weekly pace</vt:lpstr>
      <vt:lpstr>'GTR Wheat Table '!Print_Area</vt:lpstr>
      <vt:lpstr>'GTR Wheat Table NMY'!Print_Area</vt:lpstr>
      <vt:lpstr>'GTR Wheat Table Redesign'!Print_Area</vt:lpstr>
      <vt:lpstr>'GTR Wheat Table Redesign new MY'!Print_Area</vt:lpstr>
      <vt:lpstr>TOTAL!Print_Titles</vt:lpstr>
    </vt:vector>
  </TitlesOfParts>
  <Manager/>
  <Company>USDA - AMS TM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Marina</dc:creator>
  <cp:keywords/>
  <dc:description/>
  <cp:lastModifiedBy>Mulik, Kranti - MRP-AMS</cp:lastModifiedBy>
  <cp:revision/>
  <dcterms:created xsi:type="dcterms:W3CDTF">2006-03-23T17:28:35Z</dcterms:created>
  <dcterms:modified xsi:type="dcterms:W3CDTF">2026-07-16T15:00:10Z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xd_ProgID">
    <vt:lpwstr/>
  </property>
  <property fmtid="{D5CDD505-2E9C-101B-9397-08002B2CF9AE}" pid="3" name="MediaServiceImageTags">
    <vt:lpwstr/>
  </property>
  <property fmtid="{D5CDD505-2E9C-101B-9397-08002B2CF9AE}" pid="4" name="ContentTypeId">
    <vt:lpwstr>0x010100A79C55AAF501CD48B02588050A46B66A</vt:lpwstr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Migrated">
    <vt:bool>false</vt:bool>
  </property>
</Properties>
</file>